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Unidades compartidas\0_REPOSITORIO_DIF\4_GADMIN\1_REGIS\0_Invitaciones\2_MedianaC\VA_014_2021_LabIctiologia7-308_ObrasCiviles\Gestion\3_Evaluacion\"/>
    </mc:Choice>
  </mc:AlternateContent>
  <bookViews>
    <workbookView xWindow="-120" yWindow="-120" windowWidth="25440" windowHeight="15390" tabRatio="944" firstSheet="1" activeTab="10"/>
  </bookViews>
  <sheets>
    <sheet name="1_ENTREGA" sheetId="2" r:id="rId1"/>
    <sheet name="2_APERTURA DE SOBRES" sheetId="35" r:id="rId2"/>
    <sheet name="5,1. REQUISITOS JURÍDICOS" sheetId="21" r:id="rId3"/>
    <sheet name="5.2.1. EXPERIENCIA GRAL" sheetId="36" r:id="rId4"/>
    <sheet name="5.3 CAP FINANCIERA" sheetId="37" r:id="rId5"/>
    <sheet name="5.6 REQUISITOS COMERCIALES" sheetId="38" r:id="rId6"/>
    <sheet name="PRESUPUESTO" sheetId="53" r:id="rId7"/>
    <sheet name="VALORES UNITARIOS" sheetId="55" state="hidden" r:id="rId8"/>
    <sheet name="RESUMEN" sheetId="44" r:id="rId9"/>
    <sheet name="Cálculo Pt2" sheetId="28" r:id="rId10"/>
    <sheet name="10. EVALUACIÓN" sheetId="56" r:id="rId11"/>
  </sheets>
  <externalReferences>
    <externalReference r:id="rId12"/>
  </externalReferences>
  <definedNames>
    <definedName name="_Dist_Bin" hidden="1">[1]MPC3I4!$A$2040:$DD$3161</definedName>
    <definedName name="_Dist_Values" hidden="1">[1]MPC3I4!$A$2552:$IV$3906</definedName>
    <definedName name="_Fill" localSheetId="10" hidden="1">#REF!</definedName>
    <definedName name="_Fill" localSheetId="7" hidden="1">#REF!</definedName>
    <definedName name="_Fill" hidden="1">#REF!</definedName>
    <definedName name="_xlnm._FilterDatabase" localSheetId="8" hidden="1">RESUMEN!$A$4:$I$34</definedName>
    <definedName name="_xlnm.Print_Area" localSheetId="0">'1_ENTREGA'!$A$1:$B$41</definedName>
    <definedName name="_xlnm.Print_Area" localSheetId="1">'2_APERTURA DE SOBRES'!$A$1:$L$39</definedName>
    <definedName name="AU">PRESUPUESTO!$F$595:$G$624</definedName>
    <definedName name="B" localSheetId="10" hidden="1">#REF!</definedName>
    <definedName name="B" localSheetId="7" hidden="1">#REF!</definedName>
    <definedName name="B" hidden="1">#REF!</definedName>
    <definedName name="BANDERA">'5.2.1. EXPERIENCIA GRAL'!$AD$12:$AE$41</definedName>
    <definedName name="C_FINANCIERA">'5.3 CAP FINANCIERA'!$M$6:$O$35</definedName>
    <definedName name="CD_1">PRESUPUESTO!$P$544</definedName>
    <definedName name="COSTO_D" localSheetId="7">'VALORES UNITARIOS'!$F$78:$G$107</definedName>
    <definedName name="COSTO_D">PRESUPUESTO!$F$557:$G$586</definedName>
    <definedName name="EST_EXP" localSheetId="7">'VALORES UNITARIOS'!$K$73:$JR$74</definedName>
    <definedName name="EST_EXP">PRESUPUESTO!$K$552:$SX$553</definedName>
    <definedName name="ESTATUS">RESUMEN!$A$5:$H$34</definedName>
    <definedName name="EXPERIENCIA">'5.2.1. EXPERIENCIA GRAL'!$W$12:$Z$41</definedName>
    <definedName name="ITEMS_REPRE">'Cálculo Pt2'!$B$14:$B$133</definedName>
    <definedName name="LISTA_OFERENTES">'1_ENTREGA'!$A$8:$B$37</definedName>
    <definedName name="OFERENTE_1">PRESUPUESTO!$K$14:$Y$164</definedName>
    <definedName name="OFERENTE_10">PRESUPUESTO!$FH$12:$FM$544</definedName>
    <definedName name="OFERENTE_11">PRESUPUESTO!$FY$12:$GD$544</definedName>
    <definedName name="OFERENTE_12">PRESUPUESTO!$GP$12:$GU$544</definedName>
    <definedName name="OFERENTE_13">PRESUPUESTO!$HG$12:$HL$544</definedName>
    <definedName name="OFERENTE_14">PRESUPUESTO!$HX$12:$IC$544</definedName>
    <definedName name="OFERENTE_15">PRESUPUESTO!$IO$12:$IT$544</definedName>
    <definedName name="OFERENTE_16">PRESUPUESTO!$JF$12:$JK$544</definedName>
    <definedName name="OFERENTE_17">PRESUPUESTO!$JW$12:$KB$544</definedName>
    <definedName name="OFERENTE_18">PRESUPUESTO!$KN$12:$KS$544</definedName>
    <definedName name="OFERENTE_19">PRESUPUESTO!$LE$12:$LJ$544</definedName>
    <definedName name="OFERENTE_2">PRESUPUESTO!$AB$14:$AP$545</definedName>
    <definedName name="OFERENTE_20">PRESUPUESTO!$LV$12:$MA$544</definedName>
    <definedName name="OFERENTE_21">PRESUPUESTO!$MM$12:$MR$544</definedName>
    <definedName name="OFERENTE_22">PRESUPUESTO!$ND$12:$NI$544</definedName>
    <definedName name="OFERENTE_23">PRESUPUESTO!$NU$12:$NZ$544</definedName>
    <definedName name="OFERENTE_24">PRESUPUESTO!$OL$12:$OQ$544</definedName>
    <definedName name="OFERENTE_25">PRESUPUESTO!$PC$12:$PH$544</definedName>
    <definedName name="OFERENTE_26">PRESUPUESTO!$PT$12:$PY$544</definedName>
    <definedName name="OFERENTE_27">PRESUPUESTO!$QK$12:$QP$544</definedName>
    <definedName name="OFERENTE_28">PRESUPUESTO!$RB$12:$RG$544</definedName>
    <definedName name="OFERENTE_29">PRESUPUESTO!$RS$12:$RX$544</definedName>
    <definedName name="OFERENTE_3">PRESUPUESTO!$AS$12:$BG$545</definedName>
    <definedName name="OFERENTE_30">PRESUPUESTO!$SJ$12:$SO$544</definedName>
    <definedName name="OFERENTE_4">PRESUPUESTO!$BJ$14:$BX$545</definedName>
    <definedName name="OFERENTE_5">PRESUPUESTO!$CA$14:$CO$545</definedName>
    <definedName name="OFERENTE_6">PRESUPUESTO!$CR$14:$DF$545</definedName>
    <definedName name="OFERENTE_7">PRESUPUESTO!$DI$14:$DW$545</definedName>
    <definedName name="OFERENTE_8">PRESUPUESTO!$DZ$14:$EN$545</definedName>
    <definedName name="OFERENTE_9">PRESUPUESTO!$EQ$12:$EV$544</definedName>
    <definedName name="OFERTA_0">PRESUPUESTO!$B$12:$G$543</definedName>
    <definedName name="ORDEN" localSheetId="10">'10. EVALUACIÓN'!$T$14:$U$43</definedName>
    <definedName name="PRESUPUESTO">PRESUPUESTO!$B$557:$D$586</definedName>
    <definedName name="R_COMERCIALES">'5.6 REQUISITOS COMERCIALES'!$J$4:$L$33</definedName>
    <definedName name="TMTO">RESUMEN!$B$52:$C$69</definedName>
    <definedName name="UNITARIO_1">'VALORES UNITARIOS'!$K$11:$P$71</definedName>
    <definedName name="UNITARIO_10">'VALORES UNITARIOS'!$CN$11:$CS$71</definedName>
    <definedName name="UNITARIO_11">'VALORES UNITARIOS'!$CW$11:$DB$71</definedName>
    <definedName name="UNITARIO_12">'VALORES UNITARIOS'!$DF$11:$DK$71</definedName>
    <definedName name="UNITARIO_13">'VALORES UNITARIOS'!$DO$11:$DT$71</definedName>
    <definedName name="UNITARIO_14">'VALORES UNITARIOS'!$DX$11:$EC$71</definedName>
    <definedName name="UNITARIO_15">'VALORES UNITARIOS'!$EG$11:$EL$71</definedName>
    <definedName name="UNITARIO_16">'VALORES UNITARIOS'!$EP$11:$EU$71</definedName>
    <definedName name="UNITARIO_17">'VALORES UNITARIOS'!$EY$11:$FD$71</definedName>
    <definedName name="UNITARIO_18">'VALORES UNITARIOS'!$FH$11:$FM$71</definedName>
    <definedName name="UNITARIO_19">'VALORES UNITARIOS'!$FQ$11:$FV$71</definedName>
    <definedName name="UNITARIO_2">'VALORES UNITARIOS'!$T$11:$Y$71</definedName>
    <definedName name="UNITARIO_20">'VALORES UNITARIOS'!$FZ$11:$GE$71</definedName>
    <definedName name="UNITARIO_21">'VALORES UNITARIOS'!$GI$11:$GN$71</definedName>
    <definedName name="UNITARIO_22">'VALORES UNITARIOS'!$GR$11:$GW$71</definedName>
    <definedName name="UNITARIO_23">'VALORES UNITARIOS'!$HA$11:$HF$71</definedName>
    <definedName name="UNITARIO_24">'VALORES UNITARIOS'!$HJ$11:$HO$71</definedName>
    <definedName name="UNITARIO_25">'VALORES UNITARIOS'!$HS$11:$HX$71</definedName>
    <definedName name="UNITARIO_26">'VALORES UNITARIOS'!$IB$11:$IG$71</definedName>
    <definedName name="UNITARIO_27">'VALORES UNITARIOS'!$IK$11:$IP$71</definedName>
    <definedName name="UNITARIO_28">'VALORES UNITARIOS'!$IT$11:$IY$71</definedName>
    <definedName name="UNITARIO_29">'VALORES UNITARIOS'!$JC$11:$JH$71</definedName>
    <definedName name="UNITARIO_3">'VALORES UNITARIOS'!$AC$11:$AH$71</definedName>
    <definedName name="UNITARIO_30">'VALORES UNITARIOS'!$JL$11:$JQ$71</definedName>
    <definedName name="UNITARIO_4">'VALORES UNITARIOS'!$AL$11:$AQ$71</definedName>
    <definedName name="UNITARIO_5">'VALORES UNITARIOS'!$AU$11:$AZ$71</definedName>
    <definedName name="UNITARIO_6">'VALORES UNITARIOS'!$BD$11:$BI$71</definedName>
    <definedName name="UNITARIO_7">'VALORES UNITARIOS'!$BM$11:$BR$71</definedName>
    <definedName name="UNITARIO_8">'VALORES UNITARIOS'!$BV$11:$CA$71</definedName>
    <definedName name="UNITARIO_9">'VALORES UNITARIOS'!$CE$11:$CJ$71</definedName>
    <definedName name="wrn.GENERAL." localSheetId="10" hidden="1">{"TAB1",#N/A,TRUE,"GENERAL";"TAB2",#N/A,TRUE,"GENERAL";"TAB3",#N/A,TRUE,"GENERAL";"TAB4",#N/A,TRUE,"GENERAL";"TAB5",#N/A,TRUE,"GENERAL"}</definedName>
    <definedName name="wrn.GENERAL." hidden="1">{"TAB1",#N/A,TRUE,"GENERAL";"TAB2",#N/A,TRUE,"GENERAL";"TAB3",#N/A,TRUE,"GENERAL";"TAB4",#N/A,TRUE,"GENERAL";"TAB5",#N/A,TRUE,"GENERAL"}</definedName>
    <definedName name="wrn.items." localSheetId="10" hidden="1">{#N/A,#N/A,FALSE,"Items"}</definedName>
    <definedName name="wrn.items." localSheetId="2" hidden="1">{#N/A,#N/A,FALSE,"Items"}</definedName>
    <definedName name="wrn.items." hidden="1">{#N/A,#N/A,FALSE,"Items"}</definedName>
    <definedName name="wrn.via." localSheetId="10" hidden="1">{"via1",#N/A,TRUE,"general";"via2",#N/A,TRUE,"general";"via3",#N/A,TRUE,"general"}</definedName>
    <definedName name="wrn.via." hidden="1">{"via1",#N/A,TRUE,"general";"via2",#N/A,TRUE,"general";"via3",#N/A,TRUE,"general"}</definedName>
    <definedName name="wrn1.items" localSheetId="10" hidden="1">{#N/A,#N/A,FALSE,"Items"}</definedName>
    <definedName name="wrn1.items" localSheetId="2" hidden="1">{#N/A,#N/A,FALSE,"Items"}</definedName>
    <definedName name="wrn1.items" hidden="1">{#N/A,#N/A,FALSE,"Items"}</definedName>
    <definedName name="yuf" localSheetId="10" hidden="1">{"TAB1",#N/A,TRUE,"GENERAL";"TAB2",#N/A,TRUE,"GENERAL";"TAB3",#N/A,TRUE,"GENERAL";"TAB4",#N/A,TRUE,"GENERAL";"TAB5",#N/A,TRUE,"GENERAL"}</definedName>
    <definedName name="yuf" hidden="1">{"TAB1",#N/A,TRUE,"GENERAL";"TAB2",#N/A,TRUE,"GENERAL";"TAB3",#N/A,TRUE,"GENERAL";"TAB4",#N/A,TRUE,"GENERAL";"TAB5",#N/A,TRUE,"GENERAL"}</definedName>
    <definedName name="Z_0DF4D8E0_70F8_43CF_A6D4_A84D04F4D812_.wvu.Cols" localSheetId="0" hidden="1">'1_ENTREGA'!#REF!</definedName>
    <definedName name="Z_0DF4D8E0_70F8_43CF_A6D4_A84D04F4D812_.wvu.PrintArea" localSheetId="0" hidden="1">'1_ENTREGA'!$A$1:$B$9</definedName>
    <definedName name="Z_0DF4D8E0_70F8_43CF_A6D4_A84D04F4D812_.wvu.Rows" localSheetId="0" hidden="1">'1_ENTREGA'!#REF!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17" i="56" l="1"/>
  <c r="O15" i="56"/>
  <c r="O14" i="56"/>
  <c r="S13" i="36" l="1"/>
  <c r="T88" i="53" l="1"/>
  <c r="EF164" i="53" l="1"/>
  <c r="EF162" i="53"/>
  <c r="EF160" i="53"/>
  <c r="EF158" i="53"/>
  <c r="EF157" i="53"/>
  <c r="EF156" i="53"/>
  <c r="EF155" i="53"/>
  <c r="EF154" i="53"/>
  <c r="EF153" i="53"/>
  <c r="EF152" i="53"/>
  <c r="EF151" i="53"/>
  <c r="EF150" i="53"/>
  <c r="EF149" i="53"/>
  <c r="EF145" i="53"/>
  <c r="EF143" i="53"/>
  <c r="EF142" i="53"/>
  <c r="EF141" i="53"/>
  <c r="EF140" i="53"/>
  <c r="EF138" i="53"/>
  <c r="EF137" i="53"/>
  <c r="EF136" i="53"/>
  <c r="EF135" i="53"/>
  <c r="EF134" i="53"/>
  <c r="EF133" i="53"/>
  <c r="EF132" i="53"/>
  <c r="EF131" i="53"/>
  <c r="EF130" i="53"/>
  <c r="EF129" i="53"/>
  <c r="EF128" i="53"/>
  <c r="EF124" i="53"/>
  <c r="EF122" i="53"/>
  <c r="EF121" i="53"/>
  <c r="EF120" i="53"/>
  <c r="EF118" i="53"/>
  <c r="EF116" i="53"/>
  <c r="EF114" i="53"/>
  <c r="EF112" i="53"/>
  <c r="EF111" i="53"/>
  <c r="EF109" i="53"/>
  <c r="EF107" i="53"/>
  <c r="EF106" i="53"/>
  <c r="EF105" i="53"/>
  <c r="EF103" i="53"/>
  <c r="EF102" i="53"/>
  <c r="EF101" i="53"/>
  <c r="EF100" i="53"/>
  <c r="EF99" i="53"/>
  <c r="EF95" i="53"/>
  <c r="EF94" i="53"/>
  <c r="EF92" i="53"/>
  <c r="EF91" i="53"/>
  <c r="EF89" i="53"/>
  <c r="EF88" i="53"/>
  <c r="EF87" i="53"/>
  <c r="EF86" i="53"/>
  <c r="EF85" i="53"/>
  <c r="EF84" i="53"/>
  <c r="EF83" i="53"/>
  <c r="EF82" i="53"/>
  <c r="EF81" i="53"/>
  <c r="EF79" i="53"/>
  <c r="EF78" i="53"/>
  <c r="EF77" i="53"/>
  <c r="EF75" i="53"/>
  <c r="EF74" i="53"/>
  <c r="EF73" i="53"/>
  <c r="EF72" i="53"/>
  <c r="EF71" i="53"/>
  <c r="EF70" i="53"/>
  <c r="EF69" i="53"/>
  <c r="EF68" i="53"/>
  <c r="EF66" i="53"/>
  <c r="EF65" i="53"/>
  <c r="EF64" i="53"/>
  <c r="EF63" i="53"/>
  <c r="EF59" i="53"/>
  <c r="EF58" i="53"/>
  <c r="EF57" i="53"/>
  <c r="EF56" i="53"/>
  <c r="EF55" i="53"/>
  <c r="EF54" i="53"/>
  <c r="EF53" i="53"/>
  <c r="EF52" i="53"/>
  <c r="EF51" i="53"/>
  <c r="EF49" i="53"/>
  <c r="EF48" i="53"/>
  <c r="EF47" i="53"/>
  <c r="EF46" i="53"/>
  <c r="EF45" i="53"/>
  <c r="EF44" i="53"/>
  <c r="EF43" i="53"/>
  <c r="EF42" i="53"/>
  <c r="EF41" i="53"/>
  <c r="EF39" i="53"/>
  <c r="EF38" i="53"/>
  <c r="EF37" i="53"/>
  <c r="EF35" i="53"/>
  <c r="EF34" i="53"/>
  <c r="EF33" i="53"/>
  <c r="EF32" i="53"/>
  <c r="EF30" i="53"/>
  <c r="EF28" i="53"/>
  <c r="EF27" i="53"/>
  <c r="EF25" i="53"/>
  <c r="EF24" i="53"/>
  <c r="EF23" i="53"/>
  <c r="EF22" i="53"/>
  <c r="EF21" i="53"/>
  <c r="EF20" i="53"/>
  <c r="EF19" i="53"/>
  <c r="EF17" i="53"/>
  <c r="EF16" i="53"/>
  <c r="EF15" i="53"/>
  <c r="EF96" i="53" l="1"/>
  <c r="EF125" i="53"/>
  <c r="EF146" i="53"/>
  <c r="EF165" i="53"/>
  <c r="EF60" i="53"/>
  <c r="CX164" i="53"/>
  <c r="CX162" i="53"/>
  <c r="CX160" i="53"/>
  <c r="CX158" i="53"/>
  <c r="CX157" i="53"/>
  <c r="CX156" i="53"/>
  <c r="CX155" i="53"/>
  <c r="CX154" i="53"/>
  <c r="CX153" i="53"/>
  <c r="CX152" i="53"/>
  <c r="CX151" i="53"/>
  <c r="CX150" i="53"/>
  <c r="CX149" i="53"/>
  <c r="CX145" i="53"/>
  <c r="CX143" i="53"/>
  <c r="CX142" i="53"/>
  <c r="CX141" i="53"/>
  <c r="CX140" i="53"/>
  <c r="CX138" i="53"/>
  <c r="CX137" i="53"/>
  <c r="CX136" i="53"/>
  <c r="CX135" i="53"/>
  <c r="CX134" i="53"/>
  <c r="CX133" i="53"/>
  <c r="CX132" i="53"/>
  <c r="CX131" i="53"/>
  <c r="CX130" i="53"/>
  <c r="CX129" i="53"/>
  <c r="CX128" i="53"/>
  <c r="CX124" i="53"/>
  <c r="CX122" i="53"/>
  <c r="CX121" i="53"/>
  <c r="CX120" i="53"/>
  <c r="CX118" i="53"/>
  <c r="CX116" i="53"/>
  <c r="CX114" i="53"/>
  <c r="CX112" i="53"/>
  <c r="CX111" i="53"/>
  <c r="CX109" i="53"/>
  <c r="CX107" i="53"/>
  <c r="CX106" i="53"/>
  <c r="CX105" i="53"/>
  <c r="CX103" i="53"/>
  <c r="CX102" i="53"/>
  <c r="CX101" i="53"/>
  <c r="CX100" i="53"/>
  <c r="CX99" i="53"/>
  <c r="CX95" i="53"/>
  <c r="CX94" i="53"/>
  <c r="CX92" i="53"/>
  <c r="CX91" i="53"/>
  <c r="CX89" i="53"/>
  <c r="CX88" i="53"/>
  <c r="CX87" i="53"/>
  <c r="CX86" i="53"/>
  <c r="CX85" i="53"/>
  <c r="CX84" i="53"/>
  <c r="CX83" i="53"/>
  <c r="CX82" i="53"/>
  <c r="CX81" i="53"/>
  <c r="CX79" i="53"/>
  <c r="CX78" i="53"/>
  <c r="CX77" i="53"/>
  <c r="CX75" i="53"/>
  <c r="CX74" i="53"/>
  <c r="CX73" i="53"/>
  <c r="CX72" i="53"/>
  <c r="CX71" i="53"/>
  <c r="CX70" i="53"/>
  <c r="CX69" i="53"/>
  <c r="CX68" i="53"/>
  <c r="CX66" i="53"/>
  <c r="CX65" i="53"/>
  <c r="CX64" i="53"/>
  <c r="CX63" i="53"/>
  <c r="CX59" i="53"/>
  <c r="CX58" i="53"/>
  <c r="CX57" i="53"/>
  <c r="CX56" i="53"/>
  <c r="CX55" i="53"/>
  <c r="CX54" i="53"/>
  <c r="CX53" i="53"/>
  <c r="CX52" i="53"/>
  <c r="CX51" i="53"/>
  <c r="CX49" i="53"/>
  <c r="CX48" i="53"/>
  <c r="CX47" i="53"/>
  <c r="CX46" i="53"/>
  <c r="CX45" i="53"/>
  <c r="CX44" i="53"/>
  <c r="CX43" i="53"/>
  <c r="CX42" i="53"/>
  <c r="CX41" i="53"/>
  <c r="CX39" i="53"/>
  <c r="CX38" i="53"/>
  <c r="CX37" i="53"/>
  <c r="CX35" i="53"/>
  <c r="CX34" i="53"/>
  <c r="CX33" i="53"/>
  <c r="CX32" i="53"/>
  <c r="CX30" i="53"/>
  <c r="CX28" i="53"/>
  <c r="CX27" i="53"/>
  <c r="CX25" i="53"/>
  <c r="CX24" i="53"/>
  <c r="CX23" i="53"/>
  <c r="CX22" i="53"/>
  <c r="CX21" i="53"/>
  <c r="CX20" i="53"/>
  <c r="CX19" i="53"/>
  <c r="CX17" i="53"/>
  <c r="CX16" i="53"/>
  <c r="CX15" i="53"/>
  <c r="CX125" i="53" l="1"/>
  <c r="CX146" i="53"/>
  <c r="CX60" i="53"/>
  <c r="CX96" i="53"/>
  <c r="CX165" i="53"/>
  <c r="ED551" i="53"/>
  <c r="EH553" i="53" s="1"/>
  <c r="EE545" i="53"/>
  <c r="EE546" i="53" s="1"/>
  <c r="EF500" i="53"/>
  <c r="EF380" i="53"/>
  <c r="EF377" i="53"/>
  <c r="EF373" i="53"/>
  <c r="EF361" i="53"/>
  <c r="EF318" i="53"/>
  <c r="EF295" i="53"/>
  <c r="EF287" i="53"/>
  <c r="EF283" i="53"/>
  <c r="EF266" i="53"/>
  <c r="EF261" i="53"/>
  <c r="EF251" i="53"/>
  <c r="EF242" i="53"/>
  <c r="EF237" i="53"/>
  <c r="EF235" i="53"/>
  <c r="EF225" i="53"/>
  <c r="EF223" i="53"/>
  <c r="EF213" i="53"/>
  <c r="EF177" i="53"/>
  <c r="EM164" i="53"/>
  <c r="EN164" i="53" s="1"/>
  <c r="EK164" i="53"/>
  <c r="EJ164" i="53"/>
  <c r="EI164" i="53"/>
  <c r="EH164" i="53"/>
  <c r="EG164" i="53"/>
  <c r="EM162" i="53"/>
  <c r="EN162" i="53" s="1"/>
  <c r="EK162" i="53"/>
  <c r="EJ162" i="53"/>
  <c r="EI162" i="53"/>
  <c r="EH162" i="53"/>
  <c r="EG162" i="53"/>
  <c r="EM160" i="53"/>
  <c r="EN160" i="53" s="1"/>
  <c r="EK160" i="53"/>
  <c r="EJ160" i="53"/>
  <c r="EI160" i="53"/>
  <c r="EH160" i="53"/>
  <c r="EG160" i="53"/>
  <c r="EM158" i="53"/>
  <c r="EN158" i="53" s="1"/>
  <c r="EK158" i="53"/>
  <c r="EJ158" i="53"/>
  <c r="EI158" i="53"/>
  <c r="EH158" i="53"/>
  <c r="EG158" i="53"/>
  <c r="EM157" i="53"/>
  <c r="EN157" i="53" s="1"/>
  <c r="EK157" i="53"/>
  <c r="EJ157" i="53"/>
  <c r="EI157" i="53"/>
  <c r="EH157" i="53"/>
  <c r="EG157" i="53"/>
  <c r="EM156" i="53"/>
  <c r="EN156" i="53" s="1"/>
  <c r="EK156" i="53"/>
  <c r="EJ156" i="53"/>
  <c r="EI156" i="53"/>
  <c r="EH156" i="53"/>
  <c r="EG156" i="53"/>
  <c r="EM155" i="53"/>
  <c r="EN155" i="53" s="1"/>
  <c r="EK155" i="53"/>
  <c r="EJ155" i="53"/>
  <c r="EI155" i="53"/>
  <c r="EH155" i="53"/>
  <c r="EG155" i="53"/>
  <c r="EM154" i="53"/>
  <c r="EN154" i="53" s="1"/>
  <c r="EK154" i="53"/>
  <c r="EJ154" i="53"/>
  <c r="EI154" i="53"/>
  <c r="EH154" i="53"/>
  <c r="EG154" i="53"/>
  <c r="EM153" i="53"/>
  <c r="EN153" i="53" s="1"/>
  <c r="EK153" i="53"/>
  <c r="EJ153" i="53"/>
  <c r="EI153" i="53"/>
  <c r="EH153" i="53"/>
  <c r="EG153" i="53"/>
  <c r="EM152" i="53"/>
  <c r="EN152" i="53" s="1"/>
  <c r="EK152" i="53"/>
  <c r="EJ152" i="53"/>
  <c r="EI152" i="53"/>
  <c r="EH152" i="53"/>
  <c r="EG152" i="53"/>
  <c r="EM151" i="53"/>
  <c r="EN151" i="53" s="1"/>
  <c r="EK151" i="53"/>
  <c r="EJ151" i="53"/>
  <c r="EI151" i="53"/>
  <c r="EH151" i="53"/>
  <c r="EG151" i="53"/>
  <c r="EM150" i="53"/>
  <c r="EN150" i="53" s="1"/>
  <c r="EK150" i="53"/>
  <c r="EJ150" i="53"/>
  <c r="EI150" i="53"/>
  <c r="EH150" i="53"/>
  <c r="EG150" i="53"/>
  <c r="EM149" i="53"/>
  <c r="EN149" i="53" s="1"/>
  <c r="EK149" i="53"/>
  <c r="EJ149" i="53"/>
  <c r="EI149" i="53"/>
  <c r="EH149" i="53"/>
  <c r="EG149" i="53"/>
  <c r="EM145" i="53"/>
  <c r="EN145" i="53" s="1"/>
  <c r="EK145" i="53"/>
  <c r="EJ145" i="53"/>
  <c r="EI145" i="53"/>
  <c r="EH145" i="53"/>
  <c r="EG145" i="53"/>
  <c r="EM143" i="53"/>
  <c r="EN143" i="53" s="1"/>
  <c r="EK143" i="53"/>
  <c r="EJ143" i="53"/>
  <c r="EI143" i="53"/>
  <c r="EH143" i="53"/>
  <c r="EG143" i="53"/>
  <c r="EM142" i="53"/>
  <c r="EN142" i="53" s="1"/>
  <c r="EK142" i="53"/>
  <c r="EJ142" i="53"/>
  <c r="EI142" i="53"/>
  <c r="EH142" i="53"/>
  <c r="EG142" i="53"/>
  <c r="EM141" i="53"/>
  <c r="EN141" i="53" s="1"/>
  <c r="EK141" i="53"/>
  <c r="EJ141" i="53"/>
  <c r="EI141" i="53"/>
  <c r="EH141" i="53"/>
  <c r="EG141" i="53"/>
  <c r="EM140" i="53"/>
  <c r="EN140" i="53" s="1"/>
  <c r="EK140" i="53"/>
  <c r="EJ140" i="53"/>
  <c r="EI140" i="53"/>
  <c r="EH140" i="53"/>
  <c r="EG140" i="53"/>
  <c r="EM138" i="53"/>
  <c r="EN138" i="53" s="1"/>
  <c r="EK138" i="53"/>
  <c r="EJ138" i="53"/>
  <c r="EI138" i="53"/>
  <c r="EH138" i="53"/>
  <c r="EG138" i="53"/>
  <c r="EM137" i="53"/>
  <c r="EN137" i="53" s="1"/>
  <c r="EK137" i="53"/>
  <c r="EJ137" i="53"/>
  <c r="EI137" i="53"/>
  <c r="EH137" i="53"/>
  <c r="EM136" i="53"/>
  <c r="EN136" i="53" s="1"/>
  <c r="EK136" i="53"/>
  <c r="EJ136" i="53"/>
  <c r="EI136" i="53"/>
  <c r="EH136" i="53"/>
  <c r="EG136" i="53"/>
  <c r="EM135" i="53"/>
  <c r="EN135" i="53" s="1"/>
  <c r="EK135" i="53"/>
  <c r="EJ135" i="53"/>
  <c r="EI135" i="53"/>
  <c r="EH135" i="53"/>
  <c r="EG135" i="53"/>
  <c r="EM134" i="53"/>
  <c r="EN134" i="53" s="1"/>
  <c r="EK134" i="53"/>
  <c r="EJ134" i="53"/>
  <c r="EI134" i="53"/>
  <c r="EH134" i="53"/>
  <c r="EG134" i="53"/>
  <c r="EM133" i="53"/>
  <c r="EN133" i="53" s="1"/>
  <c r="EK133" i="53"/>
  <c r="EJ133" i="53"/>
  <c r="EI133" i="53"/>
  <c r="EH133" i="53"/>
  <c r="EG133" i="53"/>
  <c r="EM132" i="53"/>
  <c r="EN132" i="53" s="1"/>
  <c r="EK132" i="53"/>
  <c r="EJ132" i="53"/>
  <c r="EI132" i="53"/>
  <c r="EH132" i="53"/>
  <c r="EG132" i="53"/>
  <c r="EN131" i="53"/>
  <c r="EM131" i="53"/>
  <c r="EK131" i="53"/>
  <c r="EJ131" i="53"/>
  <c r="EI131" i="53"/>
  <c r="EH131" i="53"/>
  <c r="EG131" i="53"/>
  <c r="EM130" i="53"/>
  <c r="EN130" i="53" s="1"/>
  <c r="EK130" i="53"/>
  <c r="EJ130" i="53"/>
  <c r="EI130" i="53"/>
  <c r="EH130" i="53"/>
  <c r="EG130" i="53"/>
  <c r="EM129" i="53"/>
  <c r="EN129" i="53" s="1"/>
  <c r="EK129" i="53"/>
  <c r="EJ129" i="53"/>
  <c r="EI129" i="53"/>
  <c r="EH129" i="53"/>
  <c r="EG129" i="53"/>
  <c r="EM128" i="53"/>
  <c r="EN128" i="53" s="1"/>
  <c r="EK128" i="53"/>
  <c r="EJ128" i="53"/>
  <c r="EI128" i="53"/>
  <c r="EH128" i="53"/>
  <c r="EG128" i="53"/>
  <c r="EM124" i="53"/>
  <c r="EN124" i="53" s="1"/>
  <c r="EK124" i="53"/>
  <c r="EJ124" i="53"/>
  <c r="EI124" i="53"/>
  <c r="EH124" i="53"/>
  <c r="EG124" i="53"/>
  <c r="EM122" i="53"/>
  <c r="EN122" i="53" s="1"/>
  <c r="EK122" i="53"/>
  <c r="EJ122" i="53"/>
  <c r="EI122" i="53"/>
  <c r="EH122" i="53"/>
  <c r="EG122" i="53"/>
  <c r="EM121" i="53"/>
  <c r="EN121" i="53" s="1"/>
  <c r="EK121" i="53"/>
  <c r="EJ121" i="53"/>
  <c r="EI121" i="53"/>
  <c r="EH121" i="53"/>
  <c r="EG121" i="53"/>
  <c r="EM120" i="53"/>
  <c r="EN120" i="53" s="1"/>
  <c r="EK120" i="53"/>
  <c r="EJ120" i="53"/>
  <c r="EI120" i="53"/>
  <c r="EH120" i="53"/>
  <c r="EG120" i="53"/>
  <c r="EM118" i="53"/>
  <c r="EN118" i="53" s="1"/>
  <c r="EK118" i="53"/>
  <c r="EJ118" i="53"/>
  <c r="EI118" i="53"/>
  <c r="EH118" i="53"/>
  <c r="EG118" i="53"/>
  <c r="EM116" i="53"/>
  <c r="EN116" i="53" s="1"/>
  <c r="EK116" i="53"/>
  <c r="EJ116" i="53"/>
  <c r="EI116" i="53"/>
  <c r="EH116" i="53"/>
  <c r="EG116" i="53"/>
  <c r="EM114" i="53"/>
  <c r="EN114" i="53" s="1"/>
  <c r="EK114" i="53"/>
  <c r="EJ114" i="53"/>
  <c r="EI114" i="53"/>
  <c r="EH114" i="53"/>
  <c r="EG114" i="53"/>
  <c r="EM112" i="53"/>
  <c r="EN112" i="53" s="1"/>
  <c r="EK112" i="53"/>
  <c r="EJ112" i="53"/>
  <c r="EI112" i="53"/>
  <c r="EH112" i="53"/>
  <c r="EG112" i="53"/>
  <c r="EM111" i="53"/>
  <c r="EN111" i="53" s="1"/>
  <c r="EK111" i="53"/>
  <c r="EJ111" i="53"/>
  <c r="EI111" i="53"/>
  <c r="EH111" i="53"/>
  <c r="EG111" i="53"/>
  <c r="EM109" i="53"/>
  <c r="EN109" i="53" s="1"/>
  <c r="EK109" i="53"/>
  <c r="EJ109" i="53"/>
  <c r="EI109" i="53"/>
  <c r="EH109" i="53"/>
  <c r="EG109" i="53"/>
  <c r="EM107" i="53"/>
  <c r="EN107" i="53" s="1"/>
  <c r="EK107" i="53"/>
  <c r="EJ107" i="53"/>
  <c r="EI107" i="53"/>
  <c r="EH107" i="53"/>
  <c r="EG107" i="53"/>
  <c r="EM106" i="53"/>
  <c r="EN106" i="53" s="1"/>
  <c r="EK106" i="53"/>
  <c r="EJ106" i="53"/>
  <c r="EI106" i="53"/>
  <c r="EH106" i="53"/>
  <c r="EG106" i="53"/>
  <c r="EM105" i="53"/>
  <c r="EN105" i="53" s="1"/>
  <c r="EK105" i="53"/>
  <c r="EJ105" i="53"/>
  <c r="EI105" i="53"/>
  <c r="EH105" i="53"/>
  <c r="EG105" i="53"/>
  <c r="EM103" i="53"/>
  <c r="EN103" i="53" s="1"/>
  <c r="EK103" i="53"/>
  <c r="EJ103" i="53"/>
  <c r="EI103" i="53"/>
  <c r="EH103" i="53"/>
  <c r="EG103" i="53"/>
  <c r="EM102" i="53"/>
  <c r="EN102" i="53" s="1"/>
  <c r="EK102" i="53"/>
  <c r="EJ102" i="53"/>
  <c r="EI102" i="53"/>
  <c r="EH102" i="53"/>
  <c r="EG102" i="53"/>
  <c r="EM101" i="53"/>
  <c r="EN101" i="53" s="1"/>
  <c r="EK101" i="53"/>
  <c r="EJ101" i="53"/>
  <c r="EI101" i="53"/>
  <c r="EH101" i="53"/>
  <c r="EG101" i="53"/>
  <c r="EM100" i="53"/>
  <c r="EN100" i="53" s="1"/>
  <c r="EK100" i="53"/>
  <c r="EJ100" i="53"/>
  <c r="EI100" i="53"/>
  <c r="EH100" i="53"/>
  <c r="EG100" i="53"/>
  <c r="EM99" i="53"/>
  <c r="EN99" i="53" s="1"/>
  <c r="EK99" i="53"/>
  <c r="EJ99" i="53"/>
  <c r="EI99" i="53"/>
  <c r="EH99" i="53"/>
  <c r="EG99" i="53"/>
  <c r="EM95" i="53"/>
  <c r="EN95" i="53" s="1"/>
  <c r="EK95" i="53"/>
  <c r="EJ95" i="53"/>
  <c r="EI95" i="53"/>
  <c r="EH95" i="53"/>
  <c r="EG95" i="53"/>
  <c r="EM94" i="53"/>
  <c r="EN94" i="53" s="1"/>
  <c r="EK94" i="53"/>
  <c r="EJ94" i="53"/>
  <c r="EI94" i="53"/>
  <c r="EH94" i="53"/>
  <c r="EG94" i="53"/>
  <c r="EM92" i="53"/>
  <c r="EN92" i="53" s="1"/>
  <c r="EK92" i="53"/>
  <c r="EJ92" i="53"/>
  <c r="EH92" i="53"/>
  <c r="EM91" i="53"/>
  <c r="EN91" i="53" s="1"/>
  <c r="EK91" i="53"/>
  <c r="EJ91" i="53"/>
  <c r="EI91" i="53"/>
  <c r="EH91" i="53"/>
  <c r="EG91" i="53"/>
  <c r="EM89" i="53"/>
  <c r="EN89" i="53" s="1"/>
  <c r="EK89" i="53"/>
  <c r="EJ89" i="53"/>
  <c r="EI89" i="53"/>
  <c r="EH89" i="53"/>
  <c r="EG89" i="53"/>
  <c r="EM88" i="53"/>
  <c r="EN88" i="53" s="1"/>
  <c r="EK88" i="53"/>
  <c r="EJ88" i="53"/>
  <c r="EI88" i="53"/>
  <c r="EM87" i="53"/>
  <c r="EN87" i="53" s="1"/>
  <c r="EK87" i="53"/>
  <c r="EJ87" i="53"/>
  <c r="EI87" i="53"/>
  <c r="EH87" i="53"/>
  <c r="EG87" i="53"/>
  <c r="EM86" i="53"/>
  <c r="EN86" i="53" s="1"/>
  <c r="EK86" i="53"/>
  <c r="EJ86" i="53"/>
  <c r="EI86" i="53"/>
  <c r="EH86" i="53"/>
  <c r="EG86" i="53"/>
  <c r="EM85" i="53"/>
  <c r="EN85" i="53" s="1"/>
  <c r="EK85" i="53"/>
  <c r="EJ85" i="53"/>
  <c r="EI85" i="53"/>
  <c r="EH85" i="53"/>
  <c r="EG85" i="53"/>
  <c r="EM84" i="53"/>
  <c r="EN84" i="53" s="1"/>
  <c r="EK84" i="53"/>
  <c r="EJ84" i="53"/>
  <c r="EI84" i="53"/>
  <c r="EH84" i="53"/>
  <c r="EG84" i="53"/>
  <c r="EM83" i="53"/>
  <c r="EN83" i="53" s="1"/>
  <c r="EK83" i="53"/>
  <c r="EJ83" i="53"/>
  <c r="EI83" i="53"/>
  <c r="EH83" i="53"/>
  <c r="EG83" i="53"/>
  <c r="EM82" i="53"/>
  <c r="EN82" i="53" s="1"/>
  <c r="EK82" i="53"/>
  <c r="EJ82" i="53"/>
  <c r="EI82" i="53"/>
  <c r="EH82" i="53"/>
  <c r="EG82" i="53"/>
  <c r="EM81" i="53"/>
  <c r="EN81" i="53" s="1"/>
  <c r="EK81" i="53"/>
  <c r="EJ81" i="53"/>
  <c r="EI81" i="53"/>
  <c r="EH81" i="53"/>
  <c r="EG81" i="53"/>
  <c r="EM79" i="53"/>
  <c r="EN79" i="53" s="1"/>
  <c r="EK79" i="53"/>
  <c r="EJ79" i="53"/>
  <c r="EI79" i="53"/>
  <c r="EH79" i="53"/>
  <c r="EG79" i="53"/>
  <c r="EM78" i="53"/>
  <c r="EN78" i="53" s="1"/>
  <c r="EK78" i="53"/>
  <c r="EJ78" i="53"/>
  <c r="EI78" i="53"/>
  <c r="EH78" i="53"/>
  <c r="EG78" i="53"/>
  <c r="EM77" i="53"/>
  <c r="EN77" i="53" s="1"/>
  <c r="EK77" i="53"/>
  <c r="EJ77" i="53"/>
  <c r="EI77" i="53"/>
  <c r="EH77" i="53"/>
  <c r="EG77" i="53"/>
  <c r="EM75" i="53"/>
  <c r="EN75" i="53" s="1"/>
  <c r="EK75" i="53"/>
  <c r="EJ75" i="53"/>
  <c r="EI75" i="53"/>
  <c r="EH75" i="53"/>
  <c r="EG75" i="53"/>
  <c r="EM74" i="53"/>
  <c r="EN74" i="53" s="1"/>
  <c r="EK74" i="53"/>
  <c r="EJ74" i="53"/>
  <c r="EH74" i="53"/>
  <c r="EM73" i="53"/>
  <c r="EN73" i="53" s="1"/>
  <c r="EK73" i="53"/>
  <c r="EJ73" i="53"/>
  <c r="EI73" i="53"/>
  <c r="EH73" i="53"/>
  <c r="EG73" i="53"/>
  <c r="EM72" i="53"/>
  <c r="EN72" i="53" s="1"/>
  <c r="EK72" i="53"/>
  <c r="EJ72" i="53"/>
  <c r="EI72" i="53"/>
  <c r="EH72" i="53"/>
  <c r="EG72" i="53"/>
  <c r="EM71" i="53"/>
  <c r="EN71" i="53" s="1"/>
  <c r="EK71" i="53"/>
  <c r="EJ71" i="53"/>
  <c r="EI71" i="53"/>
  <c r="EH71" i="53"/>
  <c r="EG71" i="53"/>
  <c r="EM70" i="53"/>
  <c r="EN70" i="53" s="1"/>
  <c r="EK70" i="53"/>
  <c r="EJ70" i="53"/>
  <c r="EI70" i="53"/>
  <c r="EH70" i="53"/>
  <c r="EG70" i="53"/>
  <c r="EM69" i="53"/>
  <c r="EN69" i="53" s="1"/>
  <c r="EK69" i="53"/>
  <c r="EJ69" i="53"/>
  <c r="EI69" i="53"/>
  <c r="EH69" i="53"/>
  <c r="EG69" i="53"/>
  <c r="EM68" i="53"/>
  <c r="EN68" i="53" s="1"/>
  <c r="EK68" i="53"/>
  <c r="EJ68" i="53"/>
  <c r="EI68" i="53"/>
  <c r="EH68" i="53"/>
  <c r="EG68" i="53"/>
  <c r="EM66" i="53"/>
  <c r="EN66" i="53" s="1"/>
  <c r="EK66" i="53"/>
  <c r="EJ66" i="53"/>
  <c r="EI66" i="53"/>
  <c r="EH66" i="53"/>
  <c r="EG66" i="53"/>
  <c r="EM65" i="53"/>
  <c r="EN65" i="53" s="1"/>
  <c r="EK65" i="53"/>
  <c r="EJ65" i="53"/>
  <c r="EI65" i="53"/>
  <c r="EH65" i="53"/>
  <c r="EG65" i="53"/>
  <c r="EM64" i="53"/>
  <c r="EN64" i="53" s="1"/>
  <c r="EK64" i="53"/>
  <c r="EJ64" i="53"/>
  <c r="EI64" i="53"/>
  <c r="EH64" i="53"/>
  <c r="EG64" i="53"/>
  <c r="EM63" i="53"/>
  <c r="EN63" i="53" s="1"/>
  <c r="EK63" i="53"/>
  <c r="EJ63" i="53"/>
  <c r="EI63" i="53"/>
  <c r="EH63" i="53"/>
  <c r="EG63" i="53"/>
  <c r="EM59" i="53"/>
  <c r="EN59" i="53" s="1"/>
  <c r="EK59" i="53"/>
  <c r="EJ59" i="53"/>
  <c r="EI59" i="53"/>
  <c r="EH59" i="53"/>
  <c r="EG59" i="53"/>
  <c r="EM58" i="53"/>
  <c r="EN58" i="53" s="1"/>
  <c r="EK58" i="53"/>
  <c r="EJ58" i="53"/>
  <c r="EI58" i="53"/>
  <c r="EH58" i="53"/>
  <c r="EG58" i="53"/>
  <c r="EM57" i="53"/>
  <c r="EN57" i="53" s="1"/>
  <c r="EK57" i="53"/>
  <c r="EJ57" i="53"/>
  <c r="EI57" i="53"/>
  <c r="EH57" i="53"/>
  <c r="EG57" i="53"/>
  <c r="EM56" i="53"/>
  <c r="EN56" i="53" s="1"/>
  <c r="EK56" i="53"/>
  <c r="EJ56" i="53"/>
  <c r="EI56" i="53"/>
  <c r="EH56" i="53"/>
  <c r="EG56" i="53"/>
  <c r="EM55" i="53"/>
  <c r="EN55" i="53" s="1"/>
  <c r="EK55" i="53"/>
  <c r="EJ55" i="53"/>
  <c r="EI55" i="53"/>
  <c r="EH55" i="53"/>
  <c r="EG55" i="53"/>
  <c r="EM54" i="53"/>
  <c r="EN54" i="53" s="1"/>
  <c r="EK54" i="53"/>
  <c r="EJ54" i="53"/>
  <c r="EI54" i="53"/>
  <c r="EH54" i="53"/>
  <c r="EG54" i="53"/>
  <c r="EM53" i="53"/>
  <c r="EN53" i="53" s="1"/>
  <c r="EK53" i="53"/>
  <c r="EJ53" i="53"/>
  <c r="EI53" i="53"/>
  <c r="EH53" i="53"/>
  <c r="EG53" i="53"/>
  <c r="EM52" i="53"/>
  <c r="EN52" i="53" s="1"/>
  <c r="EK52" i="53"/>
  <c r="EJ52" i="53"/>
  <c r="EI52" i="53"/>
  <c r="EH52" i="53"/>
  <c r="EG52" i="53"/>
  <c r="EM51" i="53"/>
  <c r="EN51" i="53" s="1"/>
  <c r="EK51" i="53"/>
  <c r="EJ51" i="53"/>
  <c r="EI51" i="53"/>
  <c r="EH51" i="53"/>
  <c r="EG51" i="53"/>
  <c r="EM49" i="53"/>
  <c r="EN49" i="53" s="1"/>
  <c r="EK49" i="53"/>
  <c r="EJ49" i="53"/>
  <c r="EI49" i="53"/>
  <c r="EH49" i="53"/>
  <c r="EG49" i="53"/>
  <c r="EM48" i="53"/>
  <c r="EN48" i="53" s="1"/>
  <c r="EK48" i="53"/>
  <c r="EJ48" i="53"/>
  <c r="EI48" i="53"/>
  <c r="EH48" i="53"/>
  <c r="EG48" i="53"/>
  <c r="EM47" i="53"/>
  <c r="EN47" i="53" s="1"/>
  <c r="EK47" i="53"/>
  <c r="EJ47" i="53"/>
  <c r="EI47" i="53"/>
  <c r="EH47" i="53"/>
  <c r="EG47" i="53"/>
  <c r="EM46" i="53"/>
  <c r="EN46" i="53" s="1"/>
  <c r="EK46" i="53"/>
  <c r="EJ46" i="53"/>
  <c r="EI46" i="53"/>
  <c r="EH46" i="53"/>
  <c r="EG46" i="53"/>
  <c r="EM45" i="53"/>
  <c r="EN45" i="53" s="1"/>
  <c r="EK45" i="53"/>
  <c r="EJ45" i="53"/>
  <c r="EI45" i="53"/>
  <c r="EH45" i="53"/>
  <c r="EG45" i="53"/>
  <c r="EM44" i="53"/>
  <c r="EN44" i="53" s="1"/>
  <c r="EK44" i="53"/>
  <c r="EJ44" i="53"/>
  <c r="EI44" i="53"/>
  <c r="EH44" i="53"/>
  <c r="EG44" i="53"/>
  <c r="EM43" i="53"/>
  <c r="EN43" i="53" s="1"/>
  <c r="EK43" i="53"/>
  <c r="EJ43" i="53"/>
  <c r="EI43" i="53"/>
  <c r="EH43" i="53"/>
  <c r="EG43" i="53"/>
  <c r="EM42" i="53"/>
  <c r="EN42" i="53" s="1"/>
  <c r="EK42" i="53"/>
  <c r="EJ42" i="53"/>
  <c r="EI42" i="53"/>
  <c r="EH42" i="53"/>
  <c r="EG42" i="53"/>
  <c r="EM41" i="53"/>
  <c r="EN41" i="53" s="1"/>
  <c r="EK41" i="53"/>
  <c r="EJ41" i="53"/>
  <c r="EI41" i="53"/>
  <c r="EH41" i="53"/>
  <c r="EG41" i="53"/>
  <c r="EM39" i="53"/>
  <c r="EN39" i="53" s="1"/>
  <c r="EK39" i="53"/>
  <c r="EJ39" i="53"/>
  <c r="EI39" i="53"/>
  <c r="EH39" i="53"/>
  <c r="EG39" i="53"/>
  <c r="EM38" i="53"/>
  <c r="EN38" i="53" s="1"/>
  <c r="EK38" i="53"/>
  <c r="EJ38" i="53"/>
  <c r="EI38" i="53"/>
  <c r="EH38" i="53"/>
  <c r="EG38" i="53"/>
  <c r="EM37" i="53"/>
  <c r="EN37" i="53" s="1"/>
  <c r="EK37" i="53"/>
  <c r="EJ37" i="53"/>
  <c r="EI37" i="53"/>
  <c r="EH37" i="53"/>
  <c r="EG37" i="53"/>
  <c r="EM35" i="53"/>
  <c r="EN35" i="53" s="1"/>
  <c r="EK35" i="53"/>
  <c r="EJ35" i="53"/>
  <c r="EI35" i="53"/>
  <c r="EH35" i="53"/>
  <c r="EG35" i="53"/>
  <c r="EM34" i="53"/>
  <c r="EN34" i="53" s="1"/>
  <c r="EK34" i="53"/>
  <c r="EJ34" i="53"/>
  <c r="EI34" i="53"/>
  <c r="EH34" i="53"/>
  <c r="EG34" i="53"/>
  <c r="EM33" i="53"/>
  <c r="EN33" i="53" s="1"/>
  <c r="EK33" i="53"/>
  <c r="EJ33" i="53"/>
  <c r="EI33" i="53"/>
  <c r="EH33" i="53"/>
  <c r="EG33" i="53"/>
  <c r="EM32" i="53"/>
  <c r="EN32" i="53" s="1"/>
  <c r="EK32" i="53"/>
  <c r="EJ32" i="53"/>
  <c r="EI32" i="53"/>
  <c r="EH32" i="53"/>
  <c r="EG32" i="53"/>
  <c r="EM30" i="53"/>
  <c r="EN30" i="53" s="1"/>
  <c r="EK30" i="53"/>
  <c r="EJ30" i="53"/>
  <c r="EI30" i="53"/>
  <c r="EH30" i="53"/>
  <c r="EG30" i="53"/>
  <c r="EM28" i="53"/>
  <c r="EN28" i="53" s="1"/>
  <c r="EK28" i="53"/>
  <c r="EJ28" i="53"/>
  <c r="EI28" i="53"/>
  <c r="EH28" i="53"/>
  <c r="EG28" i="53"/>
  <c r="EM27" i="53"/>
  <c r="EN27" i="53" s="1"/>
  <c r="EK27" i="53"/>
  <c r="EJ27" i="53"/>
  <c r="EI27" i="53"/>
  <c r="EH27" i="53"/>
  <c r="EG27" i="53"/>
  <c r="EM25" i="53"/>
  <c r="EN25" i="53" s="1"/>
  <c r="EK25" i="53"/>
  <c r="EJ25" i="53"/>
  <c r="EI25" i="53"/>
  <c r="EH25" i="53"/>
  <c r="EG25" i="53"/>
  <c r="EM24" i="53"/>
  <c r="EN24" i="53" s="1"/>
  <c r="EK24" i="53"/>
  <c r="EJ24" i="53"/>
  <c r="EI24" i="53"/>
  <c r="EH24" i="53"/>
  <c r="EG24" i="53"/>
  <c r="EM23" i="53"/>
  <c r="EN23" i="53" s="1"/>
  <c r="EK23" i="53"/>
  <c r="EJ23" i="53"/>
  <c r="EI23" i="53"/>
  <c r="EH23" i="53"/>
  <c r="EG23" i="53"/>
  <c r="EM22" i="53"/>
  <c r="EN22" i="53" s="1"/>
  <c r="EK22" i="53"/>
  <c r="EJ22" i="53"/>
  <c r="EI22" i="53"/>
  <c r="EH22" i="53"/>
  <c r="EG22" i="53"/>
  <c r="EM21" i="53"/>
  <c r="EN21" i="53" s="1"/>
  <c r="EK21" i="53"/>
  <c r="EJ21" i="53"/>
  <c r="EI21" i="53"/>
  <c r="EH21" i="53"/>
  <c r="EG21" i="53"/>
  <c r="EM20" i="53"/>
  <c r="EN20" i="53" s="1"/>
  <c r="EK20" i="53"/>
  <c r="EJ20" i="53"/>
  <c r="EI20" i="53"/>
  <c r="EH20" i="53"/>
  <c r="EG20" i="53"/>
  <c r="EM19" i="53"/>
  <c r="EN19" i="53" s="1"/>
  <c r="EK19" i="53"/>
  <c r="EJ19" i="53"/>
  <c r="EI19" i="53"/>
  <c r="EH19" i="53"/>
  <c r="EG19" i="53"/>
  <c r="EM17" i="53"/>
  <c r="EN17" i="53" s="1"/>
  <c r="EK17" i="53"/>
  <c r="EJ17" i="53"/>
  <c r="EI17" i="53"/>
  <c r="EH17" i="53"/>
  <c r="EG17" i="53"/>
  <c r="EM16" i="53"/>
  <c r="EN16" i="53" s="1"/>
  <c r="EK16" i="53"/>
  <c r="EJ16" i="53"/>
  <c r="EI16" i="53"/>
  <c r="EH16" i="53"/>
  <c r="EG16" i="53"/>
  <c r="EM15" i="53"/>
  <c r="EN15" i="53" s="1"/>
  <c r="EK15" i="53"/>
  <c r="EJ15" i="53"/>
  <c r="EI15" i="53"/>
  <c r="EH15" i="53"/>
  <c r="EG15" i="53"/>
  <c r="DM551" i="53"/>
  <c r="DQ553" i="53" s="1"/>
  <c r="DN545" i="53"/>
  <c r="DN546" i="53" s="1"/>
  <c r="DO500" i="53"/>
  <c r="DO380" i="53"/>
  <c r="DO377" i="53"/>
  <c r="DO373" i="53"/>
  <c r="DO361" i="53"/>
  <c r="DO318" i="53"/>
  <c r="DO295" i="53"/>
  <c r="DO287" i="53"/>
  <c r="DO283" i="53"/>
  <c r="DO266" i="53"/>
  <c r="DO261" i="53"/>
  <c r="DO251" i="53"/>
  <c r="DO242" i="53"/>
  <c r="DO237" i="53"/>
  <c r="DO235" i="53"/>
  <c r="DO225" i="53"/>
  <c r="DO223" i="53"/>
  <c r="DO213" i="53"/>
  <c r="DO177" i="53"/>
  <c r="DV164" i="53"/>
  <c r="DW164" i="53" s="1"/>
  <c r="DT164" i="53"/>
  <c r="DS164" i="53"/>
  <c r="DR164" i="53"/>
  <c r="DQ164" i="53"/>
  <c r="DP164" i="53"/>
  <c r="DV162" i="53"/>
  <c r="DW162" i="53" s="1"/>
  <c r="DT162" i="53"/>
  <c r="DS162" i="53"/>
  <c r="DR162" i="53"/>
  <c r="DQ162" i="53"/>
  <c r="DP162" i="53"/>
  <c r="DV160" i="53"/>
  <c r="DW160" i="53" s="1"/>
  <c r="DT160" i="53"/>
  <c r="DS160" i="53"/>
  <c r="DR160" i="53"/>
  <c r="DQ160" i="53"/>
  <c r="DP160" i="53"/>
  <c r="DV158" i="53"/>
  <c r="DW158" i="53" s="1"/>
  <c r="DT158" i="53"/>
  <c r="DS158" i="53"/>
  <c r="DR158" i="53"/>
  <c r="DQ158" i="53"/>
  <c r="DP158" i="53"/>
  <c r="DV157" i="53"/>
  <c r="DW157" i="53" s="1"/>
  <c r="DT157" i="53"/>
  <c r="DS157" i="53"/>
  <c r="DR157" i="53"/>
  <c r="DQ157" i="53"/>
  <c r="DP157" i="53"/>
  <c r="DV156" i="53"/>
  <c r="DW156" i="53" s="1"/>
  <c r="DT156" i="53"/>
  <c r="DS156" i="53"/>
  <c r="DR156" i="53"/>
  <c r="DQ156" i="53"/>
  <c r="DP156" i="53"/>
  <c r="DV155" i="53"/>
  <c r="DW155" i="53" s="1"/>
  <c r="DT155" i="53"/>
  <c r="DS155" i="53"/>
  <c r="DR155" i="53"/>
  <c r="DQ155" i="53"/>
  <c r="DP155" i="53"/>
  <c r="DV154" i="53"/>
  <c r="DW154" i="53" s="1"/>
  <c r="DT154" i="53"/>
  <c r="DS154" i="53"/>
  <c r="DR154" i="53"/>
  <c r="DQ154" i="53"/>
  <c r="DP154" i="53"/>
  <c r="DV153" i="53"/>
  <c r="DW153" i="53" s="1"/>
  <c r="DT153" i="53"/>
  <c r="DS153" i="53"/>
  <c r="DR153" i="53"/>
  <c r="DQ153" i="53"/>
  <c r="DP153" i="53"/>
  <c r="DV152" i="53"/>
  <c r="DW152" i="53" s="1"/>
  <c r="DT152" i="53"/>
  <c r="DS152" i="53"/>
  <c r="DR152" i="53"/>
  <c r="DQ152" i="53"/>
  <c r="DP152" i="53"/>
  <c r="DV151" i="53"/>
  <c r="DW151" i="53" s="1"/>
  <c r="DT151" i="53"/>
  <c r="DS151" i="53"/>
  <c r="DR151" i="53"/>
  <c r="DQ151" i="53"/>
  <c r="DP151" i="53"/>
  <c r="DV150" i="53"/>
  <c r="DW150" i="53" s="1"/>
  <c r="DT150" i="53"/>
  <c r="DS150" i="53"/>
  <c r="DR150" i="53"/>
  <c r="DQ150" i="53"/>
  <c r="DP150" i="53"/>
  <c r="DV149" i="53"/>
  <c r="DW149" i="53" s="1"/>
  <c r="DT149" i="53"/>
  <c r="DS149" i="53"/>
  <c r="DR149" i="53"/>
  <c r="DQ149" i="53"/>
  <c r="DP149" i="53"/>
  <c r="DV145" i="53"/>
  <c r="DW145" i="53" s="1"/>
  <c r="DT145" i="53"/>
  <c r="DS145" i="53"/>
  <c r="DR145" i="53"/>
  <c r="DQ145" i="53"/>
  <c r="DP145" i="53"/>
  <c r="DV143" i="53"/>
  <c r="DW143" i="53" s="1"/>
  <c r="DT143" i="53"/>
  <c r="DS143" i="53"/>
  <c r="DR143" i="53"/>
  <c r="DQ143" i="53"/>
  <c r="DP143" i="53"/>
  <c r="DV142" i="53"/>
  <c r="DW142" i="53" s="1"/>
  <c r="DT142" i="53"/>
  <c r="DS142" i="53"/>
  <c r="DR142" i="53"/>
  <c r="DQ142" i="53"/>
  <c r="DP142" i="53"/>
  <c r="DV141" i="53"/>
  <c r="DW141" i="53" s="1"/>
  <c r="DT141" i="53"/>
  <c r="DS141" i="53"/>
  <c r="DR141" i="53"/>
  <c r="DQ141" i="53"/>
  <c r="DP141" i="53"/>
  <c r="DV140" i="53"/>
  <c r="DW140" i="53" s="1"/>
  <c r="DT140" i="53"/>
  <c r="DS140" i="53"/>
  <c r="DR140" i="53"/>
  <c r="DQ140" i="53"/>
  <c r="DP140" i="53"/>
  <c r="DV138" i="53"/>
  <c r="DW138" i="53" s="1"/>
  <c r="DT138" i="53"/>
  <c r="DS138" i="53"/>
  <c r="DR138" i="53"/>
  <c r="DQ138" i="53"/>
  <c r="DP138" i="53"/>
  <c r="DV137" i="53"/>
  <c r="DW137" i="53" s="1"/>
  <c r="DT137" i="53"/>
  <c r="DS137" i="53"/>
  <c r="DR137" i="53"/>
  <c r="DQ137" i="53"/>
  <c r="DV136" i="53"/>
  <c r="DW136" i="53" s="1"/>
  <c r="DT136" i="53"/>
  <c r="DS136" i="53"/>
  <c r="DR136" i="53"/>
  <c r="DQ136" i="53"/>
  <c r="DP136" i="53"/>
  <c r="DV135" i="53"/>
  <c r="DW135" i="53" s="1"/>
  <c r="DT135" i="53"/>
  <c r="DS135" i="53"/>
  <c r="DR135" i="53"/>
  <c r="DQ135" i="53"/>
  <c r="DP135" i="53"/>
  <c r="DV134" i="53"/>
  <c r="DW134" i="53" s="1"/>
  <c r="DT134" i="53"/>
  <c r="DS134" i="53"/>
  <c r="DR134" i="53"/>
  <c r="DQ134" i="53"/>
  <c r="DP134" i="53"/>
  <c r="DV133" i="53"/>
  <c r="DW133" i="53" s="1"/>
  <c r="DT133" i="53"/>
  <c r="DS133" i="53"/>
  <c r="DR133" i="53"/>
  <c r="DQ133" i="53"/>
  <c r="DP133" i="53"/>
  <c r="DV132" i="53"/>
  <c r="DW132" i="53" s="1"/>
  <c r="DT132" i="53"/>
  <c r="DS132" i="53"/>
  <c r="DR132" i="53"/>
  <c r="DQ132" i="53"/>
  <c r="DP132" i="53"/>
  <c r="DV131" i="53"/>
  <c r="DW131" i="53" s="1"/>
  <c r="DT131" i="53"/>
  <c r="DS131" i="53"/>
  <c r="DR131" i="53"/>
  <c r="DQ131" i="53"/>
  <c r="DP131" i="53"/>
  <c r="DV130" i="53"/>
  <c r="DW130" i="53" s="1"/>
  <c r="DT130" i="53"/>
  <c r="DS130" i="53"/>
  <c r="DR130" i="53"/>
  <c r="DQ130" i="53"/>
  <c r="DP130" i="53"/>
  <c r="DV129" i="53"/>
  <c r="DW129" i="53" s="1"/>
  <c r="DT129" i="53"/>
  <c r="DS129" i="53"/>
  <c r="DR129" i="53"/>
  <c r="DQ129" i="53"/>
  <c r="DP129" i="53"/>
  <c r="DV128" i="53"/>
  <c r="DW128" i="53" s="1"/>
  <c r="DT128" i="53"/>
  <c r="DS128" i="53"/>
  <c r="DR128" i="53"/>
  <c r="DQ128" i="53"/>
  <c r="DP128" i="53"/>
  <c r="DV124" i="53"/>
  <c r="DW124" i="53" s="1"/>
  <c r="DT124" i="53"/>
  <c r="DS124" i="53"/>
  <c r="DR124" i="53"/>
  <c r="DQ124" i="53"/>
  <c r="DP124" i="53"/>
  <c r="DV122" i="53"/>
  <c r="DW122" i="53" s="1"/>
  <c r="DT122" i="53"/>
  <c r="DS122" i="53"/>
  <c r="DR122" i="53"/>
  <c r="DQ122" i="53"/>
  <c r="DP122" i="53"/>
  <c r="DV121" i="53"/>
  <c r="DW121" i="53" s="1"/>
  <c r="DT121" i="53"/>
  <c r="DS121" i="53"/>
  <c r="DR121" i="53"/>
  <c r="DQ121" i="53"/>
  <c r="DP121" i="53"/>
  <c r="DV120" i="53"/>
  <c r="DW120" i="53" s="1"/>
  <c r="DT120" i="53"/>
  <c r="DS120" i="53"/>
  <c r="DR120" i="53"/>
  <c r="DQ120" i="53"/>
  <c r="DP120" i="53"/>
  <c r="DV118" i="53"/>
  <c r="DW118" i="53" s="1"/>
  <c r="DT118" i="53"/>
  <c r="DS118" i="53"/>
  <c r="DR118" i="53"/>
  <c r="DQ118" i="53"/>
  <c r="DP118" i="53"/>
  <c r="DV116" i="53"/>
  <c r="DW116" i="53" s="1"/>
  <c r="DT116" i="53"/>
  <c r="DS116" i="53"/>
  <c r="DR116" i="53"/>
  <c r="DQ116" i="53"/>
  <c r="DP116" i="53"/>
  <c r="DV114" i="53"/>
  <c r="DW114" i="53" s="1"/>
  <c r="DT114" i="53"/>
  <c r="DS114" i="53"/>
  <c r="DR114" i="53"/>
  <c r="DQ114" i="53"/>
  <c r="DP114" i="53"/>
  <c r="DV112" i="53"/>
  <c r="DW112" i="53" s="1"/>
  <c r="DT112" i="53"/>
  <c r="DS112" i="53"/>
  <c r="DR112" i="53"/>
  <c r="DQ112" i="53"/>
  <c r="DP112" i="53"/>
  <c r="DV111" i="53"/>
  <c r="DW111" i="53" s="1"/>
  <c r="DT111" i="53"/>
  <c r="DS111" i="53"/>
  <c r="DR111" i="53"/>
  <c r="DQ111" i="53"/>
  <c r="DP111" i="53"/>
  <c r="DV109" i="53"/>
  <c r="DW109" i="53" s="1"/>
  <c r="DT109" i="53"/>
  <c r="DS109" i="53"/>
  <c r="DR109" i="53"/>
  <c r="DQ109" i="53"/>
  <c r="DP109" i="53"/>
  <c r="DV107" i="53"/>
  <c r="DW107" i="53" s="1"/>
  <c r="DT107" i="53"/>
  <c r="DS107" i="53"/>
  <c r="DR107" i="53"/>
  <c r="DQ107" i="53"/>
  <c r="DP107" i="53"/>
  <c r="DV106" i="53"/>
  <c r="DW106" i="53" s="1"/>
  <c r="DT106" i="53"/>
  <c r="DS106" i="53"/>
  <c r="DR106" i="53"/>
  <c r="DQ106" i="53"/>
  <c r="DP106" i="53"/>
  <c r="DV105" i="53"/>
  <c r="DW105" i="53" s="1"/>
  <c r="DT105" i="53"/>
  <c r="DS105" i="53"/>
  <c r="DR105" i="53"/>
  <c r="DQ105" i="53"/>
  <c r="DP105" i="53"/>
  <c r="DV103" i="53"/>
  <c r="DW103" i="53" s="1"/>
  <c r="DT103" i="53"/>
  <c r="DS103" i="53"/>
  <c r="DR103" i="53"/>
  <c r="DQ103" i="53"/>
  <c r="DP103" i="53"/>
  <c r="DV102" i="53"/>
  <c r="DW102" i="53" s="1"/>
  <c r="DT102" i="53"/>
  <c r="DS102" i="53"/>
  <c r="DR102" i="53"/>
  <c r="DQ102" i="53"/>
  <c r="DP102" i="53"/>
  <c r="DV101" i="53"/>
  <c r="DW101" i="53" s="1"/>
  <c r="DT101" i="53"/>
  <c r="DS101" i="53"/>
  <c r="DR101" i="53"/>
  <c r="DQ101" i="53"/>
  <c r="DP101" i="53"/>
  <c r="DV100" i="53"/>
  <c r="DW100" i="53" s="1"/>
  <c r="DT100" i="53"/>
  <c r="DS100" i="53"/>
  <c r="DR100" i="53"/>
  <c r="DQ100" i="53"/>
  <c r="DP100" i="53"/>
  <c r="DV99" i="53"/>
  <c r="DW99" i="53" s="1"/>
  <c r="DT99" i="53"/>
  <c r="DS99" i="53"/>
  <c r="DR99" i="53"/>
  <c r="DQ99" i="53"/>
  <c r="DP99" i="53"/>
  <c r="DV95" i="53"/>
  <c r="DW95" i="53" s="1"/>
  <c r="DT95" i="53"/>
  <c r="DS95" i="53"/>
  <c r="DR95" i="53"/>
  <c r="DQ95" i="53"/>
  <c r="DP95" i="53"/>
  <c r="DV94" i="53"/>
  <c r="DW94" i="53" s="1"/>
  <c r="DT94" i="53"/>
  <c r="DS94" i="53"/>
  <c r="DR94" i="53"/>
  <c r="DQ94" i="53"/>
  <c r="DP94" i="53"/>
  <c r="DV92" i="53"/>
  <c r="DW92" i="53" s="1"/>
  <c r="DT92" i="53"/>
  <c r="DS92" i="53"/>
  <c r="DQ92" i="53"/>
  <c r="DV91" i="53"/>
  <c r="DW91" i="53" s="1"/>
  <c r="DT91" i="53"/>
  <c r="DS91" i="53"/>
  <c r="DR91" i="53"/>
  <c r="DQ91" i="53"/>
  <c r="DP91" i="53"/>
  <c r="DV89" i="53"/>
  <c r="DW89" i="53" s="1"/>
  <c r="DT89" i="53"/>
  <c r="DS89" i="53"/>
  <c r="DR89" i="53"/>
  <c r="DQ89" i="53"/>
  <c r="DP89" i="53"/>
  <c r="DV88" i="53"/>
  <c r="DW88" i="53" s="1"/>
  <c r="DT88" i="53"/>
  <c r="DS88" i="53"/>
  <c r="DR88" i="53"/>
  <c r="DV87" i="53"/>
  <c r="DW87" i="53" s="1"/>
  <c r="DT87" i="53"/>
  <c r="DS87" i="53"/>
  <c r="DR87" i="53"/>
  <c r="DQ87" i="53"/>
  <c r="DP87" i="53"/>
  <c r="DV86" i="53"/>
  <c r="DW86" i="53" s="1"/>
  <c r="DT86" i="53"/>
  <c r="DS86" i="53"/>
  <c r="DR86" i="53"/>
  <c r="DQ86" i="53"/>
  <c r="DP86" i="53"/>
  <c r="DV85" i="53"/>
  <c r="DW85" i="53" s="1"/>
  <c r="DT85" i="53"/>
  <c r="DS85" i="53"/>
  <c r="DR85" i="53"/>
  <c r="DQ85" i="53"/>
  <c r="DP85" i="53"/>
  <c r="DV84" i="53"/>
  <c r="DW84" i="53" s="1"/>
  <c r="DT84" i="53"/>
  <c r="DS84" i="53"/>
  <c r="DR84" i="53"/>
  <c r="DQ84" i="53"/>
  <c r="DP84" i="53"/>
  <c r="DV83" i="53"/>
  <c r="DW83" i="53" s="1"/>
  <c r="DT83" i="53"/>
  <c r="DS83" i="53"/>
  <c r="DR83" i="53"/>
  <c r="DQ83" i="53"/>
  <c r="DP83" i="53"/>
  <c r="DV82" i="53"/>
  <c r="DW82" i="53" s="1"/>
  <c r="DT82" i="53"/>
  <c r="DS82" i="53"/>
  <c r="DR82" i="53"/>
  <c r="DQ82" i="53"/>
  <c r="DP82" i="53"/>
  <c r="DV81" i="53"/>
  <c r="DW81" i="53" s="1"/>
  <c r="DT81" i="53"/>
  <c r="DS81" i="53"/>
  <c r="DR81" i="53"/>
  <c r="DQ81" i="53"/>
  <c r="DP81" i="53"/>
  <c r="DV79" i="53"/>
  <c r="DW79" i="53" s="1"/>
  <c r="DT79" i="53"/>
  <c r="DS79" i="53"/>
  <c r="DR79" i="53"/>
  <c r="DQ79" i="53"/>
  <c r="DP79" i="53"/>
  <c r="DV78" i="53"/>
  <c r="DW78" i="53" s="1"/>
  <c r="DT78" i="53"/>
  <c r="DS78" i="53"/>
  <c r="DR78" i="53"/>
  <c r="DQ78" i="53"/>
  <c r="DP78" i="53"/>
  <c r="DV77" i="53"/>
  <c r="DW77" i="53" s="1"/>
  <c r="DT77" i="53"/>
  <c r="DS77" i="53"/>
  <c r="DR77" i="53"/>
  <c r="DQ77" i="53"/>
  <c r="DP77" i="53"/>
  <c r="DV75" i="53"/>
  <c r="DW75" i="53" s="1"/>
  <c r="DT75" i="53"/>
  <c r="DS75" i="53"/>
  <c r="DR75" i="53"/>
  <c r="DQ75" i="53"/>
  <c r="DP75" i="53"/>
  <c r="DV74" i="53"/>
  <c r="DW74" i="53" s="1"/>
  <c r="DT74" i="53"/>
  <c r="DS74" i="53"/>
  <c r="DQ74" i="53"/>
  <c r="DV73" i="53"/>
  <c r="DW73" i="53" s="1"/>
  <c r="DT73" i="53"/>
  <c r="DS73" i="53"/>
  <c r="DR73" i="53"/>
  <c r="DQ73" i="53"/>
  <c r="DP73" i="53"/>
  <c r="DV72" i="53"/>
  <c r="DW72" i="53" s="1"/>
  <c r="DT72" i="53"/>
  <c r="DS72" i="53"/>
  <c r="DR72" i="53"/>
  <c r="DQ72" i="53"/>
  <c r="DP72" i="53"/>
  <c r="DV71" i="53"/>
  <c r="DW71" i="53" s="1"/>
  <c r="DT71" i="53"/>
  <c r="DS71" i="53"/>
  <c r="DR71" i="53"/>
  <c r="DQ71" i="53"/>
  <c r="DP71" i="53"/>
  <c r="DV70" i="53"/>
  <c r="DW70" i="53" s="1"/>
  <c r="DT70" i="53"/>
  <c r="DS70" i="53"/>
  <c r="DR70" i="53"/>
  <c r="DQ70" i="53"/>
  <c r="DP70" i="53"/>
  <c r="DV69" i="53"/>
  <c r="DW69" i="53" s="1"/>
  <c r="DT69" i="53"/>
  <c r="DS69" i="53"/>
  <c r="DR69" i="53"/>
  <c r="DQ69" i="53"/>
  <c r="DP69" i="53"/>
  <c r="DV68" i="53"/>
  <c r="DW68" i="53" s="1"/>
  <c r="DT68" i="53"/>
  <c r="DS68" i="53"/>
  <c r="DR68" i="53"/>
  <c r="DQ68" i="53"/>
  <c r="DP68" i="53"/>
  <c r="DV66" i="53"/>
  <c r="DW66" i="53" s="1"/>
  <c r="DT66" i="53"/>
  <c r="DS66" i="53"/>
  <c r="DR66" i="53"/>
  <c r="DQ66" i="53"/>
  <c r="DP66" i="53"/>
  <c r="DV65" i="53"/>
  <c r="DW65" i="53" s="1"/>
  <c r="DT65" i="53"/>
  <c r="DS65" i="53"/>
  <c r="DR65" i="53"/>
  <c r="DQ65" i="53"/>
  <c r="DP65" i="53"/>
  <c r="DV64" i="53"/>
  <c r="DW64" i="53" s="1"/>
  <c r="DT64" i="53"/>
  <c r="DS64" i="53"/>
  <c r="DR64" i="53"/>
  <c r="DQ64" i="53"/>
  <c r="DP64" i="53"/>
  <c r="DV63" i="53"/>
  <c r="DW63" i="53" s="1"/>
  <c r="DT63" i="53"/>
  <c r="DS63" i="53"/>
  <c r="DR63" i="53"/>
  <c r="DQ63" i="53"/>
  <c r="DP63" i="53"/>
  <c r="DV59" i="53"/>
  <c r="DW59" i="53" s="1"/>
  <c r="DT59" i="53"/>
  <c r="DS59" i="53"/>
  <c r="DR59" i="53"/>
  <c r="DQ59" i="53"/>
  <c r="DP59" i="53"/>
  <c r="DV58" i="53"/>
  <c r="DW58" i="53" s="1"/>
  <c r="DT58" i="53"/>
  <c r="DS58" i="53"/>
  <c r="DR58" i="53"/>
  <c r="DQ58" i="53"/>
  <c r="DP58" i="53"/>
  <c r="DV57" i="53"/>
  <c r="DW57" i="53" s="1"/>
  <c r="DT57" i="53"/>
  <c r="DS57" i="53"/>
  <c r="DR57" i="53"/>
  <c r="DQ57" i="53"/>
  <c r="DP57" i="53"/>
  <c r="DV56" i="53"/>
  <c r="DW56" i="53" s="1"/>
  <c r="DT56" i="53"/>
  <c r="DS56" i="53"/>
  <c r="DR56" i="53"/>
  <c r="DQ56" i="53"/>
  <c r="DP56" i="53"/>
  <c r="DV55" i="53"/>
  <c r="DW55" i="53" s="1"/>
  <c r="DT55" i="53"/>
  <c r="DS55" i="53"/>
  <c r="DR55" i="53"/>
  <c r="DQ55" i="53"/>
  <c r="DP55" i="53"/>
  <c r="DV54" i="53"/>
  <c r="DW54" i="53" s="1"/>
  <c r="DT54" i="53"/>
  <c r="DS54" i="53"/>
  <c r="DR54" i="53"/>
  <c r="DQ54" i="53"/>
  <c r="DP54" i="53"/>
  <c r="DV53" i="53"/>
  <c r="DW53" i="53" s="1"/>
  <c r="DT53" i="53"/>
  <c r="DS53" i="53"/>
  <c r="DR53" i="53"/>
  <c r="DQ53" i="53"/>
  <c r="DP53" i="53"/>
  <c r="DV52" i="53"/>
  <c r="DW52" i="53" s="1"/>
  <c r="DT52" i="53"/>
  <c r="DS52" i="53"/>
  <c r="DR52" i="53"/>
  <c r="DQ52" i="53"/>
  <c r="DP52" i="53"/>
  <c r="DV51" i="53"/>
  <c r="DW51" i="53" s="1"/>
  <c r="DT51" i="53"/>
  <c r="DS51" i="53"/>
  <c r="DR51" i="53"/>
  <c r="DQ51" i="53"/>
  <c r="DP51" i="53"/>
  <c r="DV49" i="53"/>
  <c r="DW49" i="53" s="1"/>
  <c r="DT49" i="53"/>
  <c r="DS49" i="53"/>
  <c r="DR49" i="53"/>
  <c r="DQ49" i="53"/>
  <c r="DP49" i="53"/>
  <c r="DV48" i="53"/>
  <c r="DW48" i="53" s="1"/>
  <c r="DT48" i="53"/>
  <c r="DS48" i="53"/>
  <c r="DR48" i="53"/>
  <c r="DQ48" i="53"/>
  <c r="DP48" i="53"/>
  <c r="DV47" i="53"/>
  <c r="DW47" i="53" s="1"/>
  <c r="DT47" i="53"/>
  <c r="DS47" i="53"/>
  <c r="DR47" i="53"/>
  <c r="DQ47" i="53"/>
  <c r="DP47" i="53"/>
  <c r="DV46" i="53"/>
  <c r="DW46" i="53" s="1"/>
  <c r="DT46" i="53"/>
  <c r="DS46" i="53"/>
  <c r="DR46" i="53"/>
  <c r="DQ46" i="53"/>
  <c r="DP46" i="53"/>
  <c r="DV45" i="53"/>
  <c r="DW45" i="53" s="1"/>
  <c r="DT45" i="53"/>
  <c r="DS45" i="53"/>
  <c r="DR45" i="53"/>
  <c r="DQ45" i="53"/>
  <c r="DP45" i="53"/>
  <c r="DV44" i="53"/>
  <c r="DW44" i="53" s="1"/>
  <c r="DT44" i="53"/>
  <c r="DS44" i="53"/>
  <c r="DR44" i="53"/>
  <c r="DQ44" i="53"/>
  <c r="DP44" i="53"/>
  <c r="DV43" i="53"/>
  <c r="DW43" i="53" s="1"/>
  <c r="DT43" i="53"/>
  <c r="DS43" i="53"/>
  <c r="DR43" i="53"/>
  <c r="DQ43" i="53"/>
  <c r="DP43" i="53"/>
  <c r="DV42" i="53"/>
  <c r="DW42" i="53" s="1"/>
  <c r="DT42" i="53"/>
  <c r="DS42" i="53"/>
  <c r="DR42" i="53"/>
  <c r="DQ42" i="53"/>
  <c r="DP42" i="53"/>
  <c r="DV41" i="53"/>
  <c r="DW41" i="53" s="1"/>
  <c r="DT41" i="53"/>
  <c r="DS41" i="53"/>
  <c r="DR41" i="53"/>
  <c r="DQ41" i="53"/>
  <c r="DP41" i="53"/>
  <c r="DV39" i="53"/>
  <c r="DW39" i="53" s="1"/>
  <c r="DT39" i="53"/>
  <c r="DS39" i="53"/>
  <c r="DR39" i="53"/>
  <c r="DQ39" i="53"/>
  <c r="DP39" i="53"/>
  <c r="DV38" i="53"/>
  <c r="DW38" i="53" s="1"/>
  <c r="DT38" i="53"/>
  <c r="DS38" i="53"/>
  <c r="DR38" i="53"/>
  <c r="DQ38" i="53"/>
  <c r="DP38" i="53"/>
  <c r="DV37" i="53"/>
  <c r="DW37" i="53" s="1"/>
  <c r="DT37" i="53"/>
  <c r="DS37" i="53"/>
  <c r="DR37" i="53"/>
  <c r="DQ37" i="53"/>
  <c r="DP37" i="53"/>
  <c r="DV35" i="53"/>
  <c r="DW35" i="53" s="1"/>
  <c r="DT35" i="53"/>
  <c r="DS35" i="53"/>
  <c r="DR35" i="53"/>
  <c r="DQ35" i="53"/>
  <c r="DP35" i="53"/>
  <c r="DV34" i="53"/>
  <c r="DW34" i="53" s="1"/>
  <c r="DT34" i="53"/>
  <c r="DS34" i="53"/>
  <c r="DR34" i="53"/>
  <c r="DQ34" i="53"/>
  <c r="DP34" i="53"/>
  <c r="DV33" i="53"/>
  <c r="DW33" i="53" s="1"/>
  <c r="DT33" i="53"/>
  <c r="DS33" i="53"/>
  <c r="DR33" i="53"/>
  <c r="DQ33" i="53"/>
  <c r="DP33" i="53"/>
  <c r="DV32" i="53"/>
  <c r="DW32" i="53" s="1"/>
  <c r="DT32" i="53"/>
  <c r="DS32" i="53"/>
  <c r="DR32" i="53"/>
  <c r="DQ32" i="53"/>
  <c r="DP32" i="53"/>
  <c r="DV30" i="53"/>
  <c r="DW30" i="53" s="1"/>
  <c r="DT30" i="53"/>
  <c r="DS30" i="53"/>
  <c r="DR30" i="53"/>
  <c r="DQ30" i="53"/>
  <c r="DP30" i="53"/>
  <c r="DV28" i="53"/>
  <c r="DW28" i="53" s="1"/>
  <c r="DT28" i="53"/>
  <c r="DS28" i="53"/>
  <c r="DR28" i="53"/>
  <c r="DQ28" i="53"/>
  <c r="DP28" i="53"/>
  <c r="DV27" i="53"/>
  <c r="DW27" i="53" s="1"/>
  <c r="DT27" i="53"/>
  <c r="DS27" i="53"/>
  <c r="DR27" i="53"/>
  <c r="DQ27" i="53"/>
  <c r="DP27" i="53"/>
  <c r="DV25" i="53"/>
  <c r="DW25" i="53" s="1"/>
  <c r="DT25" i="53"/>
  <c r="DS25" i="53"/>
  <c r="DR25" i="53"/>
  <c r="DQ25" i="53"/>
  <c r="DP25" i="53"/>
  <c r="DV24" i="53"/>
  <c r="DW24" i="53" s="1"/>
  <c r="DT24" i="53"/>
  <c r="DS24" i="53"/>
  <c r="DR24" i="53"/>
  <c r="DQ24" i="53"/>
  <c r="DP24" i="53"/>
  <c r="DV23" i="53"/>
  <c r="DW23" i="53" s="1"/>
  <c r="DT23" i="53"/>
  <c r="DS23" i="53"/>
  <c r="DR23" i="53"/>
  <c r="DQ23" i="53"/>
  <c r="DP23" i="53"/>
  <c r="DV22" i="53"/>
  <c r="DW22" i="53" s="1"/>
  <c r="DT22" i="53"/>
  <c r="DS22" i="53"/>
  <c r="DR22" i="53"/>
  <c r="DQ22" i="53"/>
  <c r="DP22" i="53"/>
  <c r="DV21" i="53"/>
  <c r="DW21" i="53" s="1"/>
  <c r="DT21" i="53"/>
  <c r="DS21" i="53"/>
  <c r="DR21" i="53"/>
  <c r="DQ21" i="53"/>
  <c r="DP21" i="53"/>
  <c r="DV20" i="53"/>
  <c r="DW20" i="53" s="1"/>
  <c r="DT20" i="53"/>
  <c r="DS20" i="53"/>
  <c r="DR20" i="53"/>
  <c r="DQ20" i="53"/>
  <c r="DP20" i="53"/>
  <c r="DV19" i="53"/>
  <c r="DW19" i="53" s="1"/>
  <c r="DT19" i="53"/>
  <c r="DS19" i="53"/>
  <c r="DR19" i="53"/>
  <c r="DQ19" i="53"/>
  <c r="DP19" i="53"/>
  <c r="DV17" i="53"/>
  <c r="DW17" i="53" s="1"/>
  <c r="DT17" i="53"/>
  <c r="DS17" i="53"/>
  <c r="DR17" i="53"/>
  <c r="DQ17" i="53"/>
  <c r="DP17" i="53"/>
  <c r="DV16" i="53"/>
  <c r="DW16" i="53" s="1"/>
  <c r="DT16" i="53"/>
  <c r="DS16" i="53"/>
  <c r="DR16" i="53"/>
  <c r="DQ16" i="53"/>
  <c r="DP16" i="53"/>
  <c r="DV15" i="53"/>
  <c r="DW15" i="53" s="1"/>
  <c r="DT15" i="53"/>
  <c r="DS15" i="53"/>
  <c r="DR15" i="53"/>
  <c r="DQ15" i="53"/>
  <c r="DP15" i="53"/>
  <c r="CV551" i="53"/>
  <c r="CZ553" i="53" s="1"/>
  <c r="CW545" i="53"/>
  <c r="DB553" i="53" s="1"/>
  <c r="CX500" i="53"/>
  <c r="CX380" i="53"/>
  <c r="CX377" i="53"/>
  <c r="CX373" i="53"/>
  <c r="CX361" i="53"/>
  <c r="CX318" i="53"/>
  <c r="CX295" i="53"/>
  <c r="CX287" i="53"/>
  <c r="CX283" i="53"/>
  <c r="CX266" i="53"/>
  <c r="CX261" i="53"/>
  <c r="CX251" i="53"/>
  <c r="CX242" i="53"/>
  <c r="CX237" i="53"/>
  <c r="CX235" i="53"/>
  <c r="CX225" i="53"/>
  <c r="CX223" i="53"/>
  <c r="CX213" i="53"/>
  <c r="CX177" i="53"/>
  <c r="DE164" i="53"/>
  <c r="DF164" i="53" s="1"/>
  <c r="DC164" i="53"/>
  <c r="DB164" i="53"/>
  <c r="DA164" i="53"/>
  <c r="CZ164" i="53"/>
  <c r="CY164" i="53"/>
  <c r="DE162" i="53"/>
  <c r="DF162" i="53" s="1"/>
  <c r="DC162" i="53"/>
  <c r="DB162" i="53"/>
  <c r="DA162" i="53"/>
  <c r="CZ162" i="53"/>
  <c r="CY162" i="53"/>
  <c r="DE160" i="53"/>
  <c r="DF160" i="53" s="1"/>
  <c r="DC160" i="53"/>
  <c r="DB160" i="53"/>
  <c r="DA160" i="53"/>
  <c r="CZ160" i="53"/>
  <c r="CY160" i="53"/>
  <c r="DE158" i="53"/>
  <c r="DF158" i="53" s="1"/>
  <c r="DC158" i="53"/>
  <c r="DB158" i="53"/>
  <c r="DA158" i="53"/>
  <c r="CZ158" i="53"/>
  <c r="CY158" i="53"/>
  <c r="DE157" i="53"/>
  <c r="DF157" i="53" s="1"/>
  <c r="DC157" i="53"/>
  <c r="DB157" i="53"/>
  <c r="DA157" i="53"/>
  <c r="CZ157" i="53"/>
  <c r="CY157" i="53"/>
  <c r="DE156" i="53"/>
  <c r="DF156" i="53" s="1"/>
  <c r="DC156" i="53"/>
  <c r="DB156" i="53"/>
  <c r="DA156" i="53"/>
  <c r="CZ156" i="53"/>
  <c r="CY156" i="53"/>
  <c r="DE155" i="53"/>
  <c r="DF155" i="53" s="1"/>
  <c r="DC155" i="53"/>
  <c r="DB155" i="53"/>
  <c r="DA155" i="53"/>
  <c r="CZ155" i="53"/>
  <c r="CY155" i="53"/>
  <c r="DE154" i="53"/>
  <c r="DF154" i="53" s="1"/>
  <c r="DC154" i="53"/>
  <c r="DB154" i="53"/>
  <c r="DA154" i="53"/>
  <c r="CZ154" i="53"/>
  <c r="CY154" i="53"/>
  <c r="DE153" i="53"/>
  <c r="DF153" i="53" s="1"/>
  <c r="DC153" i="53"/>
  <c r="DB153" i="53"/>
  <c r="DA153" i="53"/>
  <c r="CZ153" i="53"/>
  <c r="CY153" i="53"/>
  <c r="DE152" i="53"/>
  <c r="DF152" i="53" s="1"/>
  <c r="DC152" i="53"/>
  <c r="DB152" i="53"/>
  <c r="DA152" i="53"/>
  <c r="CZ152" i="53"/>
  <c r="CY152" i="53"/>
  <c r="DE151" i="53"/>
  <c r="DF151" i="53" s="1"/>
  <c r="DC151" i="53"/>
  <c r="DB151" i="53"/>
  <c r="DA151" i="53"/>
  <c r="CZ151" i="53"/>
  <c r="CY151" i="53"/>
  <c r="DE150" i="53"/>
  <c r="DF150" i="53" s="1"/>
  <c r="DC150" i="53"/>
  <c r="DB150" i="53"/>
  <c r="DA150" i="53"/>
  <c r="CZ150" i="53"/>
  <c r="CY150" i="53"/>
  <c r="DE149" i="53"/>
  <c r="DF149" i="53" s="1"/>
  <c r="DC149" i="53"/>
  <c r="DB149" i="53"/>
  <c r="DA149" i="53"/>
  <c r="CZ149" i="53"/>
  <c r="CY149" i="53"/>
  <c r="DE145" i="53"/>
  <c r="DF145" i="53" s="1"/>
  <c r="DC145" i="53"/>
  <c r="DB145" i="53"/>
  <c r="DA145" i="53"/>
  <c r="CZ145" i="53"/>
  <c r="CY145" i="53"/>
  <c r="DE143" i="53"/>
  <c r="DF143" i="53" s="1"/>
  <c r="DC143" i="53"/>
  <c r="DB143" i="53"/>
  <c r="DA143" i="53"/>
  <c r="CZ143" i="53"/>
  <c r="CY143" i="53"/>
  <c r="DE142" i="53"/>
  <c r="DF142" i="53" s="1"/>
  <c r="DC142" i="53"/>
  <c r="DB142" i="53"/>
  <c r="DA142" i="53"/>
  <c r="CZ142" i="53"/>
  <c r="CY142" i="53"/>
  <c r="DE141" i="53"/>
  <c r="DF141" i="53" s="1"/>
  <c r="DC141" i="53"/>
  <c r="DB141" i="53"/>
  <c r="DA141" i="53"/>
  <c r="CZ141" i="53"/>
  <c r="CY141" i="53"/>
  <c r="DE140" i="53"/>
  <c r="DF140" i="53" s="1"/>
  <c r="DC140" i="53"/>
  <c r="DB140" i="53"/>
  <c r="DA140" i="53"/>
  <c r="CZ140" i="53"/>
  <c r="CY140" i="53"/>
  <c r="DE138" i="53"/>
  <c r="DF138" i="53" s="1"/>
  <c r="DC138" i="53"/>
  <c r="DB138" i="53"/>
  <c r="DA138" i="53"/>
  <c r="CZ138" i="53"/>
  <c r="CY138" i="53"/>
  <c r="DE137" i="53"/>
  <c r="DF137" i="53" s="1"/>
  <c r="DC137" i="53"/>
  <c r="DB137" i="53"/>
  <c r="DA137" i="53"/>
  <c r="CZ137" i="53"/>
  <c r="DE136" i="53"/>
  <c r="DF136" i="53" s="1"/>
  <c r="DC136" i="53"/>
  <c r="DB136" i="53"/>
  <c r="DA136" i="53"/>
  <c r="CZ136" i="53"/>
  <c r="CY136" i="53"/>
  <c r="DE135" i="53"/>
  <c r="DF135" i="53" s="1"/>
  <c r="DC135" i="53"/>
  <c r="DB135" i="53"/>
  <c r="DA135" i="53"/>
  <c r="CZ135" i="53"/>
  <c r="CY135" i="53"/>
  <c r="DE134" i="53"/>
  <c r="DF134" i="53" s="1"/>
  <c r="DC134" i="53"/>
  <c r="DB134" i="53"/>
  <c r="DA134" i="53"/>
  <c r="CZ134" i="53"/>
  <c r="CY134" i="53"/>
  <c r="DE133" i="53"/>
  <c r="DF133" i="53" s="1"/>
  <c r="DC133" i="53"/>
  <c r="DB133" i="53"/>
  <c r="DA133" i="53"/>
  <c r="CZ133" i="53"/>
  <c r="CY133" i="53"/>
  <c r="DF132" i="53"/>
  <c r="DE132" i="53"/>
  <c r="DC132" i="53"/>
  <c r="DB132" i="53"/>
  <c r="DA132" i="53"/>
  <c r="CZ132" i="53"/>
  <c r="CY132" i="53"/>
  <c r="DE131" i="53"/>
  <c r="DF131" i="53" s="1"/>
  <c r="DC131" i="53"/>
  <c r="DB131" i="53"/>
  <c r="DA131" i="53"/>
  <c r="CZ131" i="53"/>
  <c r="CY131" i="53"/>
  <c r="DE130" i="53"/>
  <c r="DF130" i="53" s="1"/>
  <c r="DC130" i="53"/>
  <c r="DB130" i="53"/>
  <c r="DA130" i="53"/>
  <c r="CZ130" i="53"/>
  <c r="CY130" i="53"/>
  <c r="DE129" i="53"/>
  <c r="DF129" i="53" s="1"/>
  <c r="DC129" i="53"/>
  <c r="DB129" i="53"/>
  <c r="DA129" i="53"/>
  <c r="CZ129" i="53"/>
  <c r="CY129" i="53"/>
  <c r="DE128" i="53"/>
  <c r="DF128" i="53" s="1"/>
  <c r="DC128" i="53"/>
  <c r="DB128" i="53"/>
  <c r="DA128" i="53"/>
  <c r="CZ128" i="53"/>
  <c r="CY128" i="53"/>
  <c r="DE124" i="53"/>
  <c r="DF124" i="53" s="1"/>
  <c r="DC124" i="53"/>
  <c r="DB124" i="53"/>
  <c r="DA124" i="53"/>
  <c r="CZ124" i="53"/>
  <c r="CY124" i="53"/>
  <c r="DE122" i="53"/>
  <c r="DF122" i="53" s="1"/>
  <c r="DC122" i="53"/>
  <c r="DB122" i="53"/>
  <c r="DA122" i="53"/>
  <c r="CZ122" i="53"/>
  <c r="CY122" i="53"/>
  <c r="DE121" i="53"/>
  <c r="DF121" i="53" s="1"/>
  <c r="DC121" i="53"/>
  <c r="DB121" i="53"/>
  <c r="DA121" i="53"/>
  <c r="CZ121" i="53"/>
  <c r="CY121" i="53"/>
  <c r="DE120" i="53"/>
  <c r="DF120" i="53" s="1"/>
  <c r="DC120" i="53"/>
  <c r="DB120" i="53"/>
  <c r="DA120" i="53"/>
  <c r="CZ120" i="53"/>
  <c r="CY120" i="53"/>
  <c r="DE118" i="53"/>
  <c r="DF118" i="53" s="1"/>
  <c r="DC118" i="53"/>
  <c r="DB118" i="53"/>
  <c r="DA118" i="53"/>
  <c r="CZ118" i="53"/>
  <c r="CY118" i="53"/>
  <c r="DE116" i="53"/>
  <c r="DF116" i="53" s="1"/>
  <c r="DC116" i="53"/>
  <c r="DB116" i="53"/>
  <c r="DA116" i="53"/>
  <c r="CZ116" i="53"/>
  <c r="CY116" i="53"/>
  <c r="DE114" i="53"/>
  <c r="DF114" i="53" s="1"/>
  <c r="DC114" i="53"/>
  <c r="DB114" i="53"/>
  <c r="DA114" i="53"/>
  <c r="CZ114" i="53"/>
  <c r="CY114" i="53"/>
  <c r="DE112" i="53"/>
  <c r="DF112" i="53" s="1"/>
  <c r="DC112" i="53"/>
  <c r="DB112" i="53"/>
  <c r="DA112" i="53"/>
  <c r="CZ112" i="53"/>
  <c r="CY112" i="53"/>
  <c r="DE111" i="53"/>
  <c r="DF111" i="53" s="1"/>
  <c r="DC111" i="53"/>
  <c r="DB111" i="53"/>
  <c r="DA111" i="53"/>
  <c r="CZ111" i="53"/>
  <c r="CY111" i="53"/>
  <c r="DE109" i="53"/>
  <c r="DF109" i="53" s="1"/>
  <c r="DC109" i="53"/>
  <c r="DB109" i="53"/>
  <c r="DA109" i="53"/>
  <c r="CZ109" i="53"/>
  <c r="CY109" i="53"/>
  <c r="DE107" i="53"/>
  <c r="DF107" i="53" s="1"/>
  <c r="DC107" i="53"/>
  <c r="DB107" i="53"/>
  <c r="DA107" i="53"/>
  <c r="CZ107" i="53"/>
  <c r="CY107" i="53"/>
  <c r="DE106" i="53"/>
  <c r="DF106" i="53" s="1"/>
  <c r="DC106" i="53"/>
  <c r="DB106" i="53"/>
  <c r="DA106" i="53"/>
  <c r="CZ106" i="53"/>
  <c r="CY106" i="53"/>
  <c r="DE105" i="53"/>
  <c r="DF105" i="53" s="1"/>
  <c r="DC105" i="53"/>
  <c r="DB105" i="53"/>
  <c r="DA105" i="53"/>
  <c r="CZ105" i="53"/>
  <c r="CY105" i="53"/>
  <c r="DE103" i="53"/>
  <c r="DF103" i="53" s="1"/>
  <c r="DC103" i="53"/>
  <c r="DB103" i="53"/>
  <c r="DA103" i="53"/>
  <c r="CZ103" i="53"/>
  <c r="CY103" i="53"/>
  <c r="DE102" i="53"/>
  <c r="DF102" i="53" s="1"/>
  <c r="DC102" i="53"/>
  <c r="DB102" i="53"/>
  <c r="DA102" i="53"/>
  <c r="CZ102" i="53"/>
  <c r="CY102" i="53"/>
  <c r="DE101" i="53"/>
  <c r="DF101" i="53" s="1"/>
  <c r="DC101" i="53"/>
  <c r="DB101" i="53"/>
  <c r="DA101" i="53"/>
  <c r="CZ101" i="53"/>
  <c r="CY101" i="53"/>
  <c r="DE100" i="53"/>
  <c r="DF100" i="53" s="1"/>
  <c r="DC100" i="53"/>
  <c r="DB100" i="53"/>
  <c r="DA100" i="53"/>
  <c r="CZ100" i="53"/>
  <c r="CY100" i="53"/>
  <c r="DE99" i="53"/>
  <c r="DF99" i="53" s="1"/>
  <c r="DC99" i="53"/>
  <c r="DB99" i="53"/>
  <c r="DA99" i="53"/>
  <c r="CZ99" i="53"/>
  <c r="CY99" i="53"/>
  <c r="DE95" i="53"/>
  <c r="DF95" i="53" s="1"/>
  <c r="DC95" i="53"/>
  <c r="DB95" i="53"/>
  <c r="DA95" i="53"/>
  <c r="CZ95" i="53"/>
  <c r="CY95" i="53"/>
  <c r="DE94" i="53"/>
  <c r="DF94" i="53" s="1"/>
  <c r="DC94" i="53"/>
  <c r="DB94" i="53"/>
  <c r="DA94" i="53"/>
  <c r="CZ94" i="53"/>
  <c r="CY94" i="53"/>
  <c r="DE92" i="53"/>
  <c r="DF92" i="53" s="1"/>
  <c r="DC92" i="53"/>
  <c r="DB92" i="53"/>
  <c r="CZ92" i="53"/>
  <c r="DE91" i="53"/>
  <c r="DF91" i="53" s="1"/>
  <c r="DC91" i="53"/>
  <c r="DB91" i="53"/>
  <c r="DA91" i="53"/>
  <c r="CZ91" i="53"/>
  <c r="CY91" i="53"/>
  <c r="DE89" i="53"/>
  <c r="DF89" i="53" s="1"/>
  <c r="DC89" i="53"/>
  <c r="DB89" i="53"/>
  <c r="DA89" i="53"/>
  <c r="CZ89" i="53"/>
  <c r="CY89" i="53"/>
  <c r="DE88" i="53"/>
  <c r="DF88" i="53" s="1"/>
  <c r="DC88" i="53"/>
  <c r="DB88" i="53"/>
  <c r="DA88" i="53"/>
  <c r="DE87" i="53"/>
  <c r="DF87" i="53" s="1"/>
  <c r="DC87" i="53"/>
  <c r="DB87" i="53"/>
  <c r="DA87" i="53"/>
  <c r="CZ87" i="53"/>
  <c r="CY87" i="53"/>
  <c r="DE86" i="53"/>
  <c r="DF86" i="53" s="1"/>
  <c r="DC86" i="53"/>
  <c r="DB86" i="53"/>
  <c r="DA86" i="53"/>
  <c r="CZ86" i="53"/>
  <c r="CY86" i="53"/>
  <c r="DE85" i="53"/>
  <c r="DF85" i="53" s="1"/>
  <c r="DC85" i="53"/>
  <c r="DB85" i="53"/>
  <c r="DA85" i="53"/>
  <c r="CZ85" i="53"/>
  <c r="CY85" i="53"/>
  <c r="DE84" i="53"/>
  <c r="DF84" i="53" s="1"/>
  <c r="DC84" i="53"/>
  <c r="DB84" i="53"/>
  <c r="DA84" i="53"/>
  <c r="CZ84" i="53"/>
  <c r="CY84" i="53"/>
  <c r="DE83" i="53"/>
  <c r="DF83" i="53" s="1"/>
  <c r="DC83" i="53"/>
  <c r="DB83" i="53"/>
  <c r="DA83" i="53"/>
  <c r="CZ83" i="53"/>
  <c r="CY83" i="53"/>
  <c r="DE82" i="53"/>
  <c r="DF82" i="53" s="1"/>
  <c r="DC82" i="53"/>
  <c r="DB82" i="53"/>
  <c r="DA82" i="53"/>
  <c r="CZ82" i="53"/>
  <c r="CY82" i="53"/>
  <c r="DE81" i="53"/>
  <c r="DF81" i="53" s="1"/>
  <c r="DC81" i="53"/>
  <c r="DB81" i="53"/>
  <c r="DA81" i="53"/>
  <c r="CZ81" i="53"/>
  <c r="CY81" i="53"/>
  <c r="DE79" i="53"/>
  <c r="DF79" i="53" s="1"/>
  <c r="DC79" i="53"/>
  <c r="DB79" i="53"/>
  <c r="DA79" i="53"/>
  <c r="CZ79" i="53"/>
  <c r="CY79" i="53"/>
  <c r="DE78" i="53"/>
  <c r="DF78" i="53" s="1"/>
  <c r="DC78" i="53"/>
  <c r="DB78" i="53"/>
  <c r="DA78" i="53"/>
  <c r="CZ78" i="53"/>
  <c r="CY78" i="53"/>
  <c r="DE77" i="53"/>
  <c r="DF77" i="53" s="1"/>
  <c r="DC77" i="53"/>
  <c r="DB77" i="53"/>
  <c r="DA77" i="53"/>
  <c r="CZ77" i="53"/>
  <c r="CY77" i="53"/>
  <c r="DE75" i="53"/>
  <c r="DF75" i="53" s="1"/>
  <c r="DC75" i="53"/>
  <c r="DB75" i="53"/>
  <c r="DA75" i="53"/>
  <c r="CZ75" i="53"/>
  <c r="CY75" i="53"/>
  <c r="DE74" i="53"/>
  <c r="DF74" i="53" s="1"/>
  <c r="DC74" i="53"/>
  <c r="DB74" i="53"/>
  <c r="CZ74" i="53"/>
  <c r="DE73" i="53"/>
  <c r="DF73" i="53" s="1"/>
  <c r="DC73" i="53"/>
  <c r="DB73" i="53"/>
  <c r="DA73" i="53"/>
  <c r="CZ73" i="53"/>
  <c r="CY73" i="53"/>
  <c r="DE72" i="53"/>
  <c r="DF72" i="53" s="1"/>
  <c r="DC72" i="53"/>
  <c r="DB72" i="53"/>
  <c r="DA72" i="53"/>
  <c r="CZ72" i="53"/>
  <c r="CY72" i="53"/>
  <c r="DE71" i="53"/>
  <c r="DF71" i="53" s="1"/>
  <c r="DC71" i="53"/>
  <c r="DB71" i="53"/>
  <c r="DA71" i="53"/>
  <c r="CZ71" i="53"/>
  <c r="CY71" i="53"/>
  <c r="DE70" i="53"/>
  <c r="DF70" i="53" s="1"/>
  <c r="DC70" i="53"/>
  <c r="DB70" i="53"/>
  <c r="DA70" i="53"/>
  <c r="CZ70" i="53"/>
  <c r="CY70" i="53"/>
  <c r="DE69" i="53"/>
  <c r="DF69" i="53" s="1"/>
  <c r="DC69" i="53"/>
  <c r="DB69" i="53"/>
  <c r="DA69" i="53"/>
  <c r="CZ69" i="53"/>
  <c r="CY69" i="53"/>
  <c r="DE68" i="53"/>
  <c r="DF68" i="53" s="1"/>
  <c r="DC68" i="53"/>
  <c r="DB68" i="53"/>
  <c r="DA68" i="53"/>
  <c r="CZ68" i="53"/>
  <c r="CY68" i="53"/>
  <c r="DE66" i="53"/>
  <c r="DF66" i="53" s="1"/>
  <c r="DC66" i="53"/>
  <c r="DB66" i="53"/>
  <c r="DA66" i="53"/>
  <c r="CZ66" i="53"/>
  <c r="CY66" i="53"/>
  <c r="DE65" i="53"/>
  <c r="DF65" i="53" s="1"/>
  <c r="DC65" i="53"/>
  <c r="DB65" i="53"/>
  <c r="DA65" i="53"/>
  <c r="CZ65" i="53"/>
  <c r="CY65" i="53"/>
  <c r="DE64" i="53"/>
  <c r="DF64" i="53" s="1"/>
  <c r="DC64" i="53"/>
  <c r="DB64" i="53"/>
  <c r="DA64" i="53"/>
  <c r="CZ64" i="53"/>
  <c r="CY64" i="53"/>
  <c r="DE63" i="53"/>
  <c r="DF63" i="53" s="1"/>
  <c r="DC63" i="53"/>
  <c r="DB63" i="53"/>
  <c r="DA63" i="53"/>
  <c r="CZ63" i="53"/>
  <c r="CY63" i="53"/>
  <c r="DE59" i="53"/>
  <c r="DF59" i="53" s="1"/>
  <c r="DC59" i="53"/>
  <c r="DB59" i="53"/>
  <c r="DA59" i="53"/>
  <c r="CZ59" i="53"/>
  <c r="CY59" i="53"/>
  <c r="DE58" i="53"/>
  <c r="DF58" i="53" s="1"/>
  <c r="DC58" i="53"/>
  <c r="DB58" i="53"/>
  <c r="DA58" i="53"/>
  <c r="CZ58" i="53"/>
  <c r="CY58" i="53"/>
  <c r="DE57" i="53"/>
  <c r="DF57" i="53" s="1"/>
  <c r="DC57" i="53"/>
  <c r="DB57" i="53"/>
  <c r="DA57" i="53"/>
  <c r="CZ57" i="53"/>
  <c r="CY57" i="53"/>
  <c r="DE56" i="53"/>
  <c r="DF56" i="53" s="1"/>
  <c r="DC56" i="53"/>
  <c r="DB56" i="53"/>
  <c r="DA56" i="53"/>
  <c r="CZ56" i="53"/>
  <c r="CY56" i="53"/>
  <c r="DE55" i="53"/>
  <c r="DF55" i="53" s="1"/>
  <c r="DC55" i="53"/>
  <c r="DB55" i="53"/>
  <c r="DA55" i="53"/>
  <c r="CZ55" i="53"/>
  <c r="CY55" i="53"/>
  <c r="DE54" i="53"/>
  <c r="DF54" i="53" s="1"/>
  <c r="DC54" i="53"/>
  <c r="DB54" i="53"/>
  <c r="DA54" i="53"/>
  <c r="CZ54" i="53"/>
  <c r="CY54" i="53"/>
  <c r="DE53" i="53"/>
  <c r="DF53" i="53" s="1"/>
  <c r="DC53" i="53"/>
  <c r="DB53" i="53"/>
  <c r="DA53" i="53"/>
  <c r="CZ53" i="53"/>
  <c r="CY53" i="53"/>
  <c r="DE52" i="53"/>
  <c r="DF52" i="53" s="1"/>
  <c r="DC52" i="53"/>
  <c r="DB52" i="53"/>
  <c r="DA52" i="53"/>
  <c r="CZ52" i="53"/>
  <c r="CY52" i="53"/>
  <c r="DE51" i="53"/>
  <c r="DF51" i="53" s="1"/>
  <c r="DC51" i="53"/>
  <c r="DB51" i="53"/>
  <c r="DA51" i="53"/>
  <c r="CZ51" i="53"/>
  <c r="CY51" i="53"/>
  <c r="DE49" i="53"/>
  <c r="DF49" i="53" s="1"/>
  <c r="DC49" i="53"/>
  <c r="DB49" i="53"/>
  <c r="DA49" i="53"/>
  <c r="CZ49" i="53"/>
  <c r="CY49" i="53"/>
  <c r="DE48" i="53"/>
  <c r="DF48" i="53" s="1"/>
  <c r="DC48" i="53"/>
  <c r="DB48" i="53"/>
  <c r="DA48" i="53"/>
  <c r="CZ48" i="53"/>
  <c r="CY48" i="53"/>
  <c r="DE47" i="53"/>
  <c r="DF47" i="53" s="1"/>
  <c r="DC47" i="53"/>
  <c r="DB47" i="53"/>
  <c r="DA47" i="53"/>
  <c r="CZ47" i="53"/>
  <c r="CY47" i="53"/>
  <c r="DE46" i="53"/>
  <c r="DF46" i="53" s="1"/>
  <c r="DC46" i="53"/>
  <c r="DB46" i="53"/>
  <c r="DA46" i="53"/>
  <c r="CZ46" i="53"/>
  <c r="CY46" i="53"/>
  <c r="DE45" i="53"/>
  <c r="DF45" i="53" s="1"/>
  <c r="DC45" i="53"/>
  <c r="DB45" i="53"/>
  <c r="DA45" i="53"/>
  <c r="CZ45" i="53"/>
  <c r="CY45" i="53"/>
  <c r="DE44" i="53"/>
  <c r="DF44" i="53" s="1"/>
  <c r="DC44" i="53"/>
  <c r="DB44" i="53"/>
  <c r="DA44" i="53"/>
  <c r="CZ44" i="53"/>
  <c r="CY44" i="53"/>
  <c r="DE43" i="53"/>
  <c r="DF43" i="53" s="1"/>
  <c r="DC43" i="53"/>
  <c r="DB43" i="53"/>
  <c r="DA43" i="53"/>
  <c r="CZ43" i="53"/>
  <c r="CY43" i="53"/>
  <c r="DE42" i="53"/>
  <c r="DF42" i="53" s="1"/>
  <c r="DC42" i="53"/>
  <c r="DB42" i="53"/>
  <c r="DA42" i="53"/>
  <c r="CZ42" i="53"/>
  <c r="CY42" i="53"/>
  <c r="DE41" i="53"/>
  <c r="DF41" i="53" s="1"/>
  <c r="DC41" i="53"/>
  <c r="DB41" i="53"/>
  <c r="DA41" i="53"/>
  <c r="CZ41" i="53"/>
  <c r="CY41" i="53"/>
  <c r="DE39" i="53"/>
  <c r="DF39" i="53" s="1"/>
  <c r="DC39" i="53"/>
  <c r="DB39" i="53"/>
  <c r="DA39" i="53"/>
  <c r="CZ39" i="53"/>
  <c r="CY39" i="53"/>
  <c r="DE38" i="53"/>
  <c r="DF38" i="53" s="1"/>
  <c r="DC38" i="53"/>
  <c r="DB38" i="53"/>
  <c r="DA38" i="53"/>
  <c r="CZ38" i="53"/>
  <c r="CY38" i="53"/>
  <c r="DE37" i="53"/>
  <c r="DF37" i="53" s="1"/>
  <c r="DC37" i="53"/>
  <c r="DB37" i="53"/>
  <c r="DA37" i="53"/>
  <c r="CZ37" i="53"/>
  <c r="CY37" i="53"/>
  <c r="DE35" i="53"/>
  <c r="DF35" i="53" s="1"/>
  <c r="DC35" i="53"/>
  <c r="DB35" i="53"/>
  <c r="DA35" i="53"/>
  <c r="CZ35" i="53"/>
  <c r="CY35" i="53"/>
  <c r="DE34" i="53"/>
  <c r="DF34" i="53" s="1"/>
  <c r="DC34" i="53"/>
  <c r="DB34" i="53"/>
  <c r="DA34" i="53"/>
  <c r="CZ34" i="53"/>
  <c r="CY34" i="53"/>
  <c r="DE33" i="53"/>
  <c r="DF33" i="53" s="1"/>
  <c r="DC33" i="53"/>
  <c r="DB33" i="53"/>
  <c r="DA33" i="53"/>
  <c r="CZ33" i="53"/>
  <c r="CY33" i="53"/>
  <c r="DE32" i="53"/>
  <c r="DF32" i="53" s="1"/>
  <c r="DC32" i="53"/>
  <c r="DB32" i="53"/>
  <c r="DA32" i="53"/>
  <c r="CZ32" i="53"/>
  <c r="CY32" i="53"/>
  <c r="DE30" i="53"/>
  <c r="DF30" i="53" s="1"/>
  <c r="DC30" i="53"/>
  <c r="DB30" i="53"/>
  <c r="DA30" i="53"/>
  <c r="CZ30" i="53"/>
  <c r="CY30" i="53"/>
  <c r="DE28" i="53"/>
  <c r="DF28" i="53" s="1"/>
  <c r="DC28" i="53"/>
  <c r="DB28" i="53"/>
  <c r="DA28" i="53"/>
  <c r="CZ28" i="53"/>
  <c r="CY28" i="53"/>
  <c r="DE27" i="53"/>
  <c r="DF27" i="53" s="1"/>
  <c r="DC27" i="53"/>
  <c r="DB27" i="53"/>
  <c r="DA27" i="53"/>
  <c r="CZ27" i="53"/>
  <c r="CY27" i="53"/>
  <c r="DE25" i="53"/>
  <c r="DF25" i="53" s="1"/>
  <c r="DC25" i="53"/>
  <c r="DB25" i="53"/>
  <c r="DA25" i="53"/>
  <c r="CZ25" i="53"/>
  <c r="CY25" i="53"/>
  <c r="DE24" i="53"/>
  <c r="DF24" i="53" s="1"/>
  <c r="DC24" i="53"/>
  <c r="DB24" i="53"/>
  <c r="DA24" i="53"/>
  <c r="CZ24" i="53"/>
  <c r="CY24" i="53"/>
  <c r="DE23" i="53"/>
  <c r="DF23" i="53" s="1"/>
  <c r="DC23" i="53"/>
  <c r="DB23" i="53"/>
  <c r="DA23" i="53"/>
  <c r="CZ23" i="53"/>
  <c r="CY23" i="53"/>
  <c r="DE22" i="53"/>
  <c r="DF22" i="53" s="1"/>
  <c r="DC22" i="53"/>
  <c r="DB22" i="53"/>
  <c r="DA22" i="53"/>
  <c r="CZ22" i="53"/>
  <c r="CY22" i="53"/>
  <c r="DE21" i="53"/>
  <c r="DF21" i="53" s="1"/>
  <c r="DC21" i="53"/>
  <c r="DB21" i="53"/>
  <c r="DA21" i="53"/>
  <c r="CZ21" i="53"/>
  <c r="CY21" i="53"/>
  <c r="DE20" i="53"/>
  <c r="DF20" i="53" s="1"/>
  <c r="DC20" i="53"/>
  <c r="DB20" i="53"/>
  <c r="DA20" i="53"/>
  <c r="CZ20" i="53"/>
  <c r="CY20" i="53"/>
  <c r="DE19" i="53"/>
  <c r="DF19" i="53" s="1"/>
  <c r="DC19" i="53"/>
  <c r="DB19" i="53"/>
  <c r="DA19" i="53"/>
  <c r="CZ19" i="53"/>
  <c r="CY19" i="53"/>
  <c r="DE17" i="53"/>
  <c r="DF17" i="53" s="1"/>
  <c r="DC17" i="53"/>
  <c r="DB17" i="53"/>
  <c r="DA17" i="53"/>
  <c r="CZ17" i="53"/>
  <c r="CY17" i="53"/>
  <c r="DE16" i="53"/>
  <c r="DF16" i="53" s="1"/>
  <c r="DC16" i="53"/>
  <c r="DB16" i="53"/>
  <c r="DA16" i="53"/>
  <c r="CZ16" i="53"/>
  <c r="CY16" i="53"/>
  <c r="DE15" i="53"/>
  <c r="DF15" i="53" s="1"/>
  <c r="DC15" i="53"/>
  <c r="DB15" i="53"/>
  <c r="DA15" i="53"/>
  <c r="CZ15" i="53"/>
  <c r="CY15" i="53"/>
  <c r="CE551" i="53"/>
  <c r="CI553" i="53" s="1"/>
  <c r="CF545" i="53"/>
  <c r="CG500" i="53"/>
  <c r="CG380" i="53"/>
  <c r="CG377" i="53"/>
  <c r="CG373" i="53"/>
  <c r="CG361" i="53"/>
  <c r="CG318" i="53"/>
  <c r="CG295" i="53"/>
  <c r="CG287" i="53"/>
  <c r="CG283" i="53"/>
  <c r="CG266" i="53"/>
  <c r="CG261" i="53"/>
  <c r="CG251" i="53"/>
  <c r="CG242" i="53"/>
  <c r="CG237" i="53"/>
  <c r="CG235" i="53"/>
  <c r="CG225" i="53"/>
  <c r="CG223" i="53"/>
  <c r="CG213" i="53"/>
  <c r="CG177" i="53"/>
  <c r="CN164" i="53"/>
  <c r="CO164" i="53" s="1"/>
  <c r="CL164" i="53"/>
  <c r="CK164" i="53"/>
  <c r="CJ164" i="53"/>
  <c r="CI164" i="53"/>
  <c r="CH164" i="53"/>
  <c r="CN162" i="53"/>
  <c r="CO162" i="53" s="1"/>
  <c r="CL162" i="53"/>
  <c r="CK162" i="53"/>
  <c r="CJ162" i="53"/>
  <c r="CI162" i="53"/>
  <c r="CH162" i="53"/>
  <c r="CN160" i="53"/>
  <c r="CO160" i="53" s="1"/>
  <c r="CL160" i="53"/>
  <c r="CK160" i="53"/>
  <c r="CJ160" i="53"/>
  <c r="CI160" i="53"/>
  <c r="CH160" i="53"/>
  <c r="CN158" i="53"/>
  <c r="CO158" i="53" s="1"/>
  <c r="CL158" i="53"/>
  <c r="CK158" i="53"/>
  <c r="CJ158" i="53"/>
  <c r="CI158" i="53"/>
  <c r="CH158" i="53"/>
  <c r="CN157" i="53"/>
  <c r="CO157" i="53" s="1"/>
  <c r="CL157" i="53"/>
  <c r="CK157" i="53"/>
  <c r="CJ157" i="53"/>
  <c r="CI157" i="53"/>
  <c r="CH157" i="53"/>
  <c r="CN156" i="53"/>
  <c r="CO156" i="53" s="1"/>
  <c r="CL156" i="53"/>
  <c r="CK156" i="53"/>
  <c r="CJ156" i="53"/>
  <c r="CI156" i="53"/>
  <c r="CH156" i="53"/>
  <c r="CO155" i="53"/>
  <c r="CN155" i="53"/>
  <c r="CL155" i="53"/>
  <c r="CK155" i="53"/>
  <c r="CJ155" i="53"/>
  <c r="CI155" i="53"/>
  <c r="CH155" i="53"/>
  <c r="CN154" i="53"/>
  <c r="CO154" i="53" s="1"/>
  <c r="CL154" i="53"/>
  <c r="CK154" i="53"/>
  <c r="CJ154" i="53"/>
  <c r="CI154" i="53"/>
  <c r="CH154" i="53"/>
  <c r="CN153" i="53"/>
  <c r="CO153" i="53" s="1"/>
  <c r="CL153" i="53"/>
  <c r="CK153" i="53"/>
  <c r="CJ153" i="53"/>
  <c r="CI153" i="53"/>
  <c r="CH153" i="53"/>
  <c r="CN152" i="53"/>
  <c r="CO152" i="53" s="1"/>
  <c r="CL152" i="53"/>
  <c r="CK152" i="53"/>
  <c r="CJ152" i="53"/>
  <c r="CI152" i="53"/>
  <c r="CH152" i="53"/>
  <c r="CN151" i="53"/>
  <c r="CO151" i="53" s="1"/>
  <c r="CL151" i="53"/>
  <c r="CK151" i="53"/>
  <c r="CJ151" i="53"/>
  <c r="CI151" i="53"/>
  <c r="CH151" i="53"/>
  <c r="CN150" i="53"/>
  <c r="CO150" i="53" s="1"/>
  <c r="CL150" i="53"/>
  <c r="CK150" i="53"/>
  <c r="CJ150" i="53"/>
  <c r="CI150" i="53"/>
  <c r="CH150" i="53"/>
  <c r="CN149" i="53"/>
  <c r="CO149" i="53" s="1"/>
  <c r="CL149" i="53"/>
  <c r="CK149" i="53"/>
  <c r="CJ149" i="53"/>
  <c r="CI149" i="53"/>
  <c r="CH149" i="53"/>
  <c r="CN145" i="53"/>
  <c r="CO145" i="53" s="1"/>
  <c r="CL145" i="53"/>
  <c r="CK145" i="53"/>
  <c r="CJ145" i="53"/>
  <c r="CI145" i="53"/>
  <c r="CH145" i="53"/>
  <c r="CN143" i="53"/>
  <c r="CO143" i="53" s="1"/>
  <c r="CL143" i="53"/>
  <c r="CK143" i="53"/>
  <c r="CJ143" i="53"/>
  <c r="CI143" i="53"/>
  <c r="CH143" i="53"/>
  <c r="CN142" i="53"/>
  <c r="CO142" i="53" s="1"/>
  <c r="CL142" i="53"/>
  <c r="CK142" i="53"/>
  <c r="CJ142" i="53"/>
  <c r="CI142" i="53"/>
  <c r="CH142" i="53"/>
  <c r="CN141" i="53"/>
  <c r="CO141" i="53" s="1"/>
  <c r="CL141" i="53"/>
  <c r="CK141" i="53"/>
  <c r="CJ141" i="53"/>
  <c r="CI141" i="53"/>
  <c r="CH141" i="53"/>
  <c r="CN140" i="53"/>
  <c r="CO140" i="53" s="1"/>
  <c r="CL140" i="53"/>
  <c r="CK140" i="53"/>
  <c r="CJ140" i="53"/>
  <c r="CI140" i="53"/>
  <c r="CH140" i="53"/>
  <c r="CN138" i="53"/>
  <c r="CO138" i="53" s="1"/>
  <c r="CL138" i="53"/>
  <c r="CK138" i="53"/>
  <c r="CJ138" i="53"/>
  <c r="CI138" i="53"/>
  <c r="CH138" i="53"/>
  <c r="CN137" i="53"/>
  <c r="CO137" i="53" s="1"/>
  <c r="CL137" i="53"/>
  <c r="CK137" i="53"/>
  <c r="CJ137" i="53"/>
  <c r="CI137" i="53"/>
  <c r="CN136" i="53"/>
  <c r="CO136" i="53" s="1"/>
  <c r="CL136" i="53"/>
  <c r="CK136" i="53"/>
  <c r="CJ136" i="53"/>
  <c r="CI136" i="53"/>
  <c r="CH136" i="53"/>
  <c r="CN135" i="53"/>
  <c r="CO135" i="53" s="1"/>
  <c r="CL135" i="53"/>
  <c r="CK135" i="53"/>
  <c r="CJ135" i="53"/>
  <c r="CI135" i="53"/>
  <c r="CH135" i="53"/>
  <c r="CO134" i="53"/>
  <c r="CN134" i="53"/>
  <c r="CL134" i="53"/>
  <c r="CK134" i="53"/>
  <c r="CJ134" i="53"/>
  <c r="CI134" i="53"/>
  <c r="CH134" i="53"/>
  <c r="CN133" i="53"/>
  <c r="CO133" i="53" s="1"/>
  <c r="CL133" i="53"/>
  <c r="CK133" i="53"/>
  <c r="CJ133" i="53"/>
  <c r="CI133" i="53"/>
  <c r="CH133" i="53"/>
  <c r="CN132" i="53"/>
  <c r="CO132" i="53" s="1"/>
  <c r="CL132" i="53"/>
  <c r="CK132" i="53"/>
  <c r="CJ132" i="53"/>
  <c r="CI132" i="53"/>
  <c r="CH132" i="53"/>
  <c r="CN131" i="53"/>
  <c r="CO131" i="53" s="1"/>
  <c r="CL131" i="53"/>
  <c r="CK131" i="53"/>
  <c r="CJ131" i="53"/>
  <c r="CI131" i="53"/>
  <c r="CH131" i="53"/>
  <c r="CN130" i="53"/>
  <c r="CO130" i="53" s="1"/>
  <c r="CL130" i="53"/>
  <c r="CK130" i="53"/>
  <c r="CJ130" i="53"/>
  <c r="CI130" i="53"/>
  <c r="CH130" i="53"/>
  <c r="CO129" i="53"/>
  <c r="CN129" i="53"/>
  <c r="CL129" i="53"/>
  <c r="CK129" i="53"/>
  <c r="CJ129" i="53"/>
  <c r="CI129" i="53"/>
  <c r="CH129" i="53"/>
  <c r="CN128" i="53"/>
  <c r="CO128" i="53" s="1"/>
  <c r="CL128" i="53"/>
  <c r="CK128" i="53"/>
  <c r="CJ128" i="53"/>
  <c r="CI128" i="53"/>
  <c r="CH128" i="53"/>
  <c r="CN124" i="53"/>
  <c r="CO124" i="53" s="1"/>
  <c r="CL124" i="53"/>
  <c r="CK124" i="53"/>
  <c r="CJ124" i="53"/>
  <c r="CI124" i="53"/>
  <c r="CH124" i="53"/>
  <c r="CN122" i="53"/>
  <c r="CO122" i="53" s="1"/>
  <c r="CL122" i="53"/>
  <c r="CK122" i="53"/>
  <c r="CJ122" i="53"/>
  <c r="CI122" i="53"/>
  <c r="CH122" i="53"/>
  <c r="CN121" i="53"/>
  <c r="CO121" i="53" s="1"/>
  <c r="CL121" i="53"/>
  <c r="CK121" i="53"/>
  <c r="CJ121" i="53"/>
  <c r="CI121" i="53"/>
  <c r="CH121" i="53"/>
  <c r="CN120" i="53"/>
  <c r="CO120" i="53" s="1"/>
  <c r="CL120" i="53"/>
  <c r="CK120" i="53"/>
  <c r="CJ120" i="53"/>
  <c r="CI120" i="53"/>
  <c r="CH120" i="53"/>
  <c r="CN118" i="53"/>
  <c r="CO118" i="53" s="1"/>
  <c r="CL118" i="53"/>
  <c r="CK118" i="53"/>
  <c r="CJ118" i="53"/>
  <c r="CI118" i="53"/>
  <c r="CH118" i="53"/>
  <c r="CN116" i="53"/>
  <c r="CO116" i="53" s="1"/>
  <c r="CL116" i="53"/>
  <c r="CK116" i="53"/>
  <c r="CJ116" i="53"/>
  <c r="CI116" i="53"/>
  <c r="CH116" i="53"/>
  <c r="CN114" i="53"/>
  <c r="CO114" i="53" s="1"/>
  <c r="CL114" i="53"/>
  <c r="CK114" i="53"/>
  <c r="CJ114" i="53"/>
  <c r="CI114" i="53"/>
  <c r="CH114" i="53"/>
  <c r="CN112" i="53"/>
  <c r="CO112" i="53" s="1"/>
  <c r="CL112" i="53"/>
  <c r="CK112" i="53"/>
  <c r="CJ112" i="53"/>
  <c r="CI112" i="53"/>
  <c r="CH112" i="53"/>
  <c r="CN111" i="53"/>
  <c r="CO111" i="53" s="1"/>
  <c r="CL111" i="53"/>
  <c r="CK111" i="53"/>
  <c r="CJ111" i="53"/>
  <c r="CI111" i="53"/>
  <c r="CH111" i="53"/>
  <c r="CN109" i="53"/>
  <c r="CO109" i="53" s="1"/>
  <c r="CL109" i="53"/>
  <c r="CK109" i="53"/>
  <c r="CJ109" i="53"/>
  <c r="CI109" i="53"/>
  <c r="CH109" i="53"/>
  <c r="CN107" i="53"/>
  <c r="CO107" i="53" s="1"/>
  <c r="CL107" i="53"/>
  <c r="CK107" i="53"/>
  <c r="CJ107" i="53"/>
  <c r="CI107" i="53"/>
  <c r="CH107" i="53"/>
  <c r="CN106" i="53"/>
  <c r="CO106" i="53" s="1"/>
  <c r="CL106" i="53"/>
  <c r="CK106" i="53"/>
  <c r="CJ106" i="53"/>
  <c r="CI106" i="53"/>
  <c r="CH106" i="53"/>
  <c r="CN105" i="53"/>
  <c r="CO105" i="53" s="1"/>
  <c r="CL105" i="53"/>
  <c r="CK105" i="53"/>
  <c r="CJ105" i="53"/>
  <c r="CI105" i="53"/>
  <c r="CH105" i="53"/>
  <c r="CN103" i="53"/>
  <c r="CO103" i="53" s="1"/>
  <c r="CL103" i="53"/>
  <c r="CK103" i="53"/>
  <c r="CJ103" i="53"/>
  <c r="CI103" i="53"/>
  <c r="CH103" i="53"/>
  <c r="CN102" i="53"/>
  <c r="CO102" i="53" s="1"/>
  <c r="CL102" i="53"/>
  <c r="CK102" i="53"/>
  <c r="CJ102" i="53"/>
  <c r="CI102" i="53"/>
  <c r="CH102" i="53"/>
  <c r="CN101" i="53"/>
  <c r="CO101" i="53" s="1"/>
  <c r="CL101" i="53"/>
  <c r="CK101" i="53"/>
  <c r="CJ101" i="53"/>
  <c r="CI101" i="53"/>
  <c r="CH101" i="53"/>
  <c r="CN100" i="53"/>
  <c r="CO100" i="53" s="1"/>
  <c r="CL100" i="53"/>
  <c r="CK100" i="53"/>
  <c r="CJ100" i="53"/>
  <c r="CI100" i="53"/>
  <c r="CH100" i="53"/>
  <c r="CN99" i="53"/>
  <c r="CO99" i="53" s="1"/>
  <c r="CL99" i="53"/>
  <c r="CK99" i="53"/>
  <c r="CJ99" i="53"/>
  <c r="CI99" i="53"/>
  <c r="CH99" i="53"/>
  <c r="CO95" i="53"/>
  <c r="CN95" i="53"/>
  <c r="CL95" i="53"/>
  <c r="CK95" i="53"/>
  <c r="CJ95" i="53"/>
  <c r="CI95" i="53"/>
  <c r="CH95" i="53"/>
  <c r="CN94" i="53"/>
  <c r="CO94" i="53" s="1"/>
  <c r="CL94" i="53"/>
  <c r="CK94" i="53"/>
  <c r="CJ94" i="53"/>
  <c r="CI94" i="53"/>
  <c r="CH94" i="53"/>
  <c r="CN92" i="53"/>
  <c r="CO92" i="53" s="1"/>
  <c r="CL92" i="53"/>
  <c r="CK92" i="53"/>
  <c r="CI92" i="53"/>
  <c r="CN91" i="53"/>
  <c r="CO91" i="53" s="1"/>
  <c r="CL91" i="53"/>
  <c r="CK91" i="53"/>
  <c r="CJ91" i="53"/>
  <c r="CI91" i="53"/>
  <c r="CH91" i="53"/>
  <c r="CN89" i="53"/>
  <c r="CO89" i="53" s="1"/>
  <c r="CL89" i="53"/>
  <c r="CK89" i="53"/>
  <c r="CJ89" i="53"/>
  <c r="CI89" i="53"/>
  <c r="CH89" i="53"/>
  <c r="CN88" i="53"/>
  <c r="CO88" i="53" s="1"/>
  <c r="CL88" i="53"/>
  <c r="CK88" i="53"/>
  <c r="CJ88" i="53"/>
  <c r="CN87" i="53"/>
  <c r="CO87" i="53" s="1"/>
  <c r="CL87" i="53"/>
  <c r="CK87" i="53"/>
  <c r="CJ87" i="53"/>
  <c r="CI87" i="53"/>
  <c r="CH87" i="53"/>
  <c r="CN86" i="53"/>
  <c r="CO86" i="53" s="1"/>
  <c r="CL86" i="53"/>
  <c r="CK86" i="53"/>
  <c r="CJ86" i="53"/>
  <c r="CI86" i="53"/>
  <c r="CH86" i="53"/>
  <c r="CN85" i="53"/>
  <c r="CO85" i="53" s="1"/>
  <c r="CL85" i="53"/>
  <c r="CK85" i="53"/>
  <c r="CJ85" i="53"/>
  <c r="CI85" i="53"/>
  <c r="CH85" i="53"/>
  <c r="CN84" i="53"/>
  <c r="CO84" i="53" s="1"/>
  <c r="CL84" i="53"/>
  <c r="CK84" i="53"/>
  <c r="CJ84" i="53"/>
  <c r="CI84" i="53"/>
  <c r="CH84" i="53"/>
  <c r="CN83" i="53"/>
  <c r="CO83" i="53" s="1"/>
  <c r="CL83" i="53"/>
  <c r="CK83" i="53"/>
  <c r="CJ83" i="53"/>
  <c r="CI83" i="53"/>
  <c r="CH83" i="53"/>
  <c r="CN82" i="53"/>
  <c r="CO82" i="53" s="1"/>
  <c r="CL82" i="53"/>
  <c r="CK82" i="53"/>
  <c r="CJ82" i="53"/>
  <c r="CI82" i="53"/>
  <c r="CH82" i="53"/>
  <c r="CN81" i="53"/>
  <c r="CO81" i="53" s="1"/>
  <c r="CL81" i="53"/>
  <c r="CK81" i="53"/>
  <c r="CJ81" i="53"/>
  <c r="CI81" i="53"/>
  <c r="CH81" i="53"/>
  <c r="CN79" i="53"/>
  <c r="CO79" i="53" s="1"/>
  <c r="CL79" i="53"/>
  <c r="CK79" i="53"/>
  <c r="CJ79" i="53"/>
  <c r="CI79" i="53"/>
  <c r="CH79" i="53"/>
  <c r="CN78" i="53"/>
  <c r="CO78" i="53" s="1"/>
  <c r="CL78" i="53"/>
  <c r="CK78" i="53"/>
  <c r="CJ78" i="53"/>
  <c r="CI78" i="53"/>
  <c r="CH78" i="53"/>
  <c r="CN77" i="53"/>
  <c r="CO77" i="53" s="1"/>
  <c r="CL77" i="53"/>
  <c r="CK77" i="53"/>
  <c r="CJ77" i="53"/>
  <c r="CI77" i="53"/>
  <c r="CH77" i="53"/>
  <c r="CN75" i="53"/>
  <c r="CO75" i="53" s="1"/>
  <c r="CL75" i="53"/>
  <c r="CK75" i="53"/>
  <c r="CJ75" i="53"/>
  <c r="CI75" i="53"/>
  <c r="CH75" i="53"/>
  <c r="CN74" i="53"/>
  <c r="CO74" i="53" s="1"/>
  <c r="CL74" i="53"/>
  <c r="CK74" i="53"/>
  <c r="CI74" i="53"/>
  <c r="CN73" i="53"/>
  <c r="CO73" i="53" s="1"/>
  <c r="CL73" i="53"/>
  <c r="CK73" i="53"/>
  <c r="CJ73" i="53"/>
  <c r="CI73" i="53"/>
  <c r="CH73" i="53"/>
  <c r="CN72" i="53"/>
  <c r="CO72" i="53" s="1"/>
  <c r="CL72" i="53"/>
  <c r="CK72" i="53"/>
  <c r="CJ72" i="53"/>
  <c r="CI72" i="53"/>
  <c r="CH72" i="53"/>
  <c r="CN71" i="53"/>
  <c r="CO71" i="53" s="1"/>
  <c r="CL71" i="53"/>
  <c r="CK71" i="53"/>
  <c r="CJ71" i="53"/>
  <c r="CI71" i="53"/>
  <c r="CH71" i="53"/>
  <c r="CN70" i="53"/>
  <c r="CO70" i="53" s="1"/>
  <c r="CL70" i="53"/>
  <c r="CK70" i="53"/>
  <c r="CJ70" i="53"/>
  <c r="CI70" i="53"/>
  <c r="CH70" i="53"/>
  <c r="CN69" i="53"/>
  <c r="CO69" i="53" s="1"/>
  <c r="CL69" i="53"/>
  <c r="CK69" i="53"/>
  <c r="CJ69" i="53"/>
  <c r="CI69" i="53"/>
  <c r="CH69" i="53"/>
  <c r="CN68" i="53"/>
  <c r="CO68" i="53" s="1"/>
  <c r="CL68" i="53"/>
  <c r="CK68" i="53"/>
  <c r="CJ68" i="53"/>
  <c r="CI68" i="53"/>
  <c r="CH68" i="53"/>
  <c r="CN66" i="53"/>
  <c r="CO66" i="53" s="1"/>
  <c r="CL66" i="53"/>
  <c r="CK66" i="53"/>
  <c r="CJ66" i="53"/>
  <c r="CI66" i="53"/>
  <c r="CH66" i="53"/>
  <c r="CN65" i="53"/>
  <c r="CO65" i="53" s="1"/>
  <c r="CL65" i="53"/>
  <c r="CK65" i="53"/>
  <c r="CJ65" i="53"/>
  <c r="CI65" i="53"/>
  <c r="CH65" i="53"/>
  <c r="CN64" i="53"/>
  <c r="CO64" i="53" s="1"/>
  <c r="CL64" i="53"/>
  <c r="CK64" i="53"/>
  <c r="CJ64" i="53"/>
  <c r="CI64" i="53"/>
  <c r="CH64" i="53"/>
  <c r="CN63" i="53"/>
  <c r="CO63" i="53" s="1"/>
  <c r="CL63" i="53"/>
  <c r="CK63" i="53"/>
  <c r="CJ63" i="53"/>
  <c r="CI63" i="53"/>
  <c r="CH63" i="53"/>
  <c r="CN59" i="53"/>
  <c r="CO59" i="53" s="1"/>
  <c r="CL59" i="53"/>
  <c r="CK59" i="53"/>
  <c r="CJ59" i="53"/>
  <c r="CI59" i="53"/>
  <c r="CH59" i="53"/>
  <c r="CN58" i="53"/>
  <c r="CO58" i="53" s="1"/>
  <c r="CL58" i="53"/>
  <c r="CK58" i="53"/>
  <c r="CJ58" i="53"/>
  <c r="CI58" i="53"/>
  <c r="CH58" i="53"/>
  <c r="CN57" i="53"/>
  <c r="CO57" i="53" s="1"/>
  <c r="CL57" i="53"/>
  <c r="CK57" i="53"/>
  <c r="CJ57" i="53"/>
  <c r="CI57" i="53"/>
  <c r="CH57" i="53"/>
  <c r="CN56" i="53"/>
  <c r="CO56" i="53" s="1"/>
  <c r="CL56" i="53"/>
  <c r="CK56" i="53"/>
  <c r="CJ56" i="53"/>
  <c r="CI56" i="53"/>
  <c r="CH56" i="53"/>
  <c r="CN55" i="53"/>
  <c r="CO55" i="53" s="1"/>
  <c r="CL55" i="53"/>
  <c r="CK55" i="53"/>
  <c r="CJ55" i="53"/>
  <c r="CI55" i="53"/>
  <c r="CH55" i="53"/>
  <c r="CN54" i="53"/>
  <c r="CO54" i="53" s="1"/>
  <c r="CL54" i="53"/>
  <c r="CK54" i="53"/>
  <c r="CJ54" i="53"/>
  <c r="CI54" i="53"/>
  <c r="CH54" i="53"/>
  <c r="CN53" i="53"/>
  <c r="CO53" i="53" s="1"/>
  <c r="CL53" i="53"/>
  <c r="CK53" i="53"/>
  <c r="CJ53" i="53"/>
  <c r="CI53" i="53"/>
  <c r="CH53" i="53"/>
  <c r="CN52" i="53"/>
  <c r="CO52" i="53" s="1"/>
  <c r="CL52" i="53"/>
  <c r="CK52" i="53"/>
  <c r="CJ52" i="53"/>
  <c r="CI52" i="53"/>
  <c r="CH52" i="53"/>
  <c r="CN51" i="53"/>
  <c r="CO51" i="53" s="1"/>
  <c r="CL51" i="53"/>
  <c r="CK51" i="53"/>
  <c r="CJ51" i="53"/>
  <c r="CI51" i="53"/>
  <c r="CH51" i="53"/>
  <c r="CN49" i="53"/>
  <c r="CO49" i="53" s="1"/>
  <c r="CL49" i="53"/>
  <c r="CK49" i="53"/>
  <c r="CJ49" i="53"/>
  <c r="CI49" i="53"/>
  <c r="CH49" i="53"/>
  <c r="CN48" i="53"/>
  <c r="CO48" i="53" s="1"/>
  <c r="CL48" i="53"/>
  <c r="CK48" i="53"/>
  <c r="CJ48" i="53"/>
  <c r="CI48" i="53"/>
  <c r="CH48" i="53"/>
  <c r="CN47" i="53"/>
  <c r="CO47" i="53" s="1"/>
  <c r="CL47" i="53"/>
  <c r="CK47" i="53"/>
  <c r="CJ47" i="53"/>
  <c r="CI47" i="53"/>
  <c r="CH47" i="53"/>
  <c r="CN46" i="53"/>
  <c r="CO46" i="53" s="1"/>
  <c r="CL46" i="53"/>
  <c r="CK46" i="53"/>
  <c r="CJ46" i="53"/>
  <c r="CI46" i="53"/>
  <c r="CH46" i="53"/>
  <c r="CN45" i="53"/>
  <c r="CO45" i="53" s="1"/>
  <c r="CL45" i="53"/>
  <c r="CK45" i="53"/>
  <c r="CJ45" i="53"/>
  <c r="CI45" i="53"/>
  <c r="CH45" i="53"/>
  <c r="CN44" i="53"/>
  <c r="CO44" i="53" s="1"/>
  <c r="CL44" i="53"/>
  <c r="CK44" i="53"/>
  <c r="CJ44" i="53"/>
  <c r="CI44" i="53"/>
  <c r="CH44" i="53"/>
  <c r="CN43" i="53"/>
  <c r="CO43" i="53" s="1"/>
  <c r="CL43" i="53"/>
  <c r="CK43" i="53"/>
  <c r="CJ43" i="53"/>
  <c r="CI43" i="53"/>
  <c r="CH43" i="53"/>
  <c r="CN42" i="53"/>
  <c r="CO42" i="53" s="1"/>
  <c r="CL42" i="53"/>
  <c r="CK42" i="53"/>
  <c r="CJ42" i="53"/>
  <c r="CI42" i="53"/>
  <c r="CH42" i="53"/>
  <c r="CN41" i="53"/>
  <c r="CO41" i="53" s="1"/>
  <c r="CL41" i="53"/>
  <c r="CK41" i="53"/>
  <c r="CJ41" i="53"/>
  <c r="CI41" i="53"/>
  <c r="CH41" i="53"/>
  <c r="CO39" i="53"/>
  <c r="CN39" i="53"/>
  <c r="CL39" i="53"/>
  <c r="CK39" i="53"/>
  <c r="CJ39" i="53"/>
  <c r="CI39" i="53"/>
  <c r="CH39" i="53"/>
  <c r="CN38" i="53"/>
  <c r="CO38" i="53" s="1"/>
  <c r="CL38" i="53"/>
  <c r="CK38" i="53"/>
  <c r="CJ38" i="53"/>
  <c r="CI38" i="53"/>
  <c r="CH38" i="53"/>
  <c r="CN37" i="53"/>
  <c r="CO37" i="53" s="1"/>
  <c r="CL37" i="53"/>
  <c r="CK37" i="53"/>
  <c r="CJ37" i="53"/>
  <c r="CI37" i="53"/>
  <c r="CH37" i="53"/>
  <c r="CN35" i="53"/>
  <c r="CO35" i="53" s="1"/>
  <c r="CL35" i="53"/>
  <c r="CK35" i="53"/>
  <c r="CJ35" i="53"/>
  <c r="CI35" i="53"/>
  <c r="CH35" i="53"/>
  <c r="CN34" i="53"/>
  <c r="CO34" i="53" s="1"/>
  <c r="CL34" i="53"/>
  <c r="CK34" i="53"/>
  <c r="CJ34" i="53"/>
  <c r="CI34" i="53"/>
  <c r="CH34" i="53"/>
  <c r="CN33" i="53"/>
  <c r="CO33" i="53" s="1"/>
  <c r="CL33" i="53"/>
  <c r="CK33" i="53"/>
  <c r="CJ33" i="53"/>
  <c r="CI33" i="53"/>
  <c r="CH33" i="53"/>
  <c r="CN32" i="53"/>
  <c r="CO32" i="53" s="1"/>
  <c r="CL32" i="53"/>
  <c r="CK32" i="53"/>
  <c r="CJ32" i="53"/>
  <c r="CI32" i="53"/>
  <c r="CH32" i="53"/>
  <c r="CN30" i="53"/>
  <c r="CO30" i="53" s="1"/>
  <c r="CL30" i="53"/>
  <c r="CK30" i="53"/>
  <c r="CJ30" i="53"/>
  <c r="CI30" i="53"/>
  <c r="CH30" i="53"/>
  <c r="CN28" i="53"/>
  <c r="CO28" i="53" s="1"/>
  <c r="CL28" i="53"/>
  <c r="CK28" i="53"/>
  <c r="CJ28" i="53"/>
  <c r="CI28" i="53"/>
  <c r="CH28" i="53"/>
  <c r="CN27" i="53"/>
  <c r="CO27" i="53" s="1"/>
  <c r="CL27" i="53"/>
  <c r="CK27" i="53"/>
  <c r="CJ27" i="53"/>
  <c r="CI27" i="53"/>
  <c r="CH27" i="53"/>
  <c r="CN25" i="53"/>
  <c r="CO25" i="53" s="1"/>
  <c r="CL25" i="53"/>
  <c r="CK25" i="53"/>
  <c r="CJ25" i="53"/>
  <c r="CI25" i="53"/>
  <c r="CH25" i="53"/>
  <c r="CN24" i="53"/>
  <c r="CO24" i="53" s="1"/>
  <c r="CL24" i="53"/>
  <c r="CK24" i="53"/>
  <c r="CJ24" i="53"/>
  <c r="CI24" i="53"/>
  <c r="CH24" i="53"/>
  <c r="CN23" i="53"/>
  <c r="CO23" i="53" s="1"/>
  <c r="CL23" i="53"/>
  <c r="CK23" i="53"/>
  <c r="CJ23" i="53"/>
  <c r="CI23" i="53"/>
  <c r="CH23" i="53"/>
  <c r="CN22" i="53"/>
  <c r="CO22" i="53" s="1"/>
  <c r="CL22" i="53"/>
  <c r="CK22" i="53"/>
  <c r="CJ22" i="53"/>
  <c r="CI22" i="53"/>
  <c r="CH22" i="53"/>
  <c r="CN21" i="53"/>
  <c r="CO21" i="53" s="1"/>
  <c r="CL21" i="53"/>
  <c r="CK21" i="53"/>
  <c r="CJ21" i="53"/>
  <c r="CI21" i="53"/>
  <c r="CH21" i="53"/>
  <c r="CN20" i="53"/>
  <c r="CO20" i="53" s="1"/>
  <c r="CL20" i="53"/>
  <c r="CK20" i="53"/>
  <c r="CJ20" i="53"/>
  <c r="CI20" i="53"/>
  <c r="CH20" i="53"/>
  <c r="CO19" i="53"/>
  <c r="CN19" i="53"/>
  <c r="CL19" i="53"/>
  <c r="CK19" i="53"/>
  <c r="CJ19" i="53"/>
  <c r="CI19" i="53"/>
  <c r="CH19" i="53"/>
  <c r="CN17" i="53"/>
  <c r="CO17" i="53" s="1"/>
  <c r="CL17" i="53"/>
  <c r="CK17" i="53"/>
  <c r="CJ17" i="53"/>
  <c r="CI17" i="53"/>
  <c r="CH17" i="53"/>
  <c r="CN16" i="53"/>
  <c r="CO16" i="53" s="1"/>
  <c r="CL16" i="53"/>
  <c r="CK16" i="53"/>
  <c r="CJ16" i="53"/>
  <c r="CI16" i="53"/>
  <c r="CH16" i="53"/>
  <c r="CN15" i="53"/>
  <c r="CO15" i="53" s="1"/>
  <c r="CL15" i="53"/>
  <c r="CK15" i="53"/>
  <c r="CJ15" i="53"/>
  <c r="CI15" i="53"/>
  <c r="CH15" i="53"/>
  <c r="BN551" i="53"/>
  <c r="BR553" i="53" s="1"/>
  <c r="BO545" i="53"/>
  <c r="BO546" i="53" s="1"/>
  <c r="BP500" i="53"/>
  <c r="BP380" i="53"/>
  <c r="BP377" i="53"/>
  <c r="BP373" i="53"/>
  <c r="BP361" i="53"/>
  <c r="BP318" i="53"/>
  <c r="BP295" i="53"/>
  <c r="BP287" i="53"/>
  <c r="BP283" i="53"/>
  <c r="BP266" i="53"/>
  <c r="BP261" i="53"/>
  <c r="BP251" i="53"/>
  <c r="BP242" i="53"/>
  <c r="BP237" i="53"/>
  <c r="BP235" i="53"/>
  <c r="BP225" i="53"/>
  <c r="BP223" i="53"/>
  <c r="BP213" i="53"/>
  <c r="BP177" i="53"/>
  <c r="BW164" i="53"/>
  <c r="BX164" i="53" s="1"/>
  <c r="BU164" i="53"/>
  <c r="BT164" i="53"/>
  <c r="BS164" i="53"/>
  <c r="BR164" i="53"/>
  <c r="BQ164" i="53"/>
  <c r="BW162" i="53"/>
  <c r="BX162" i="53" s="1"/>
  <c r="BU162" i="53"/>
  <c r="BT162" i="53"/>
  <c r="BS162" i="53"/>
  <c r="BR162" i="53"/>
  <c r="BQ162" i="53"/>
  <c r="BW160" i="53"/>
  <c r="BX160" i="53" s="1"/>
  <c r="BU160" i="53"/>
  <c r="BT160" i="53"/>
  <c r="BS160" i="53"/>
  <c r="BR160" i="53"/>
  <c r="BQ160" i="53"/>
  <c r="BW158" i="53"/>
  <c r="BX158" i="53" s="1"/>
  <c r="BU158" i="53"/>
  <c r="BT158" i="53"/>
  <c r="BS158" i="53"/>
  <c r="BR158" i="53"/>
  <c r="BQ158" i="53"/>
  <c r="BW157" i="53"/>
  <c r="BX157" i="53" s="1"/>
  <c r="BU157" i="53"/>
  <c r="BT157" i="53"/>
  <c r="BS157" i="53"/>
  <c r="BR157" i="53"/>
  <c r="BQ157" i="53"/>
  <c r="BW156" i="53"/>
  <c r="BX156" i="53" s="1"/>
  <c r="BU156" i="53"/>
  <c r="BT156" i="53"/>
  <c r="BS156" i="53"/>
  <c r="BR156" i="53"/>
  <c r="BQ156" i="53"/>
  <c r="BW155" i="53"/>
  <c r="BX155" i="53" s="1"/>
  <c r="BU155" i="53"/>
  <c r="BT155" i="53"/>
  <c r="BS155" i="53"/>
  <c r="BR155" i="53"/>
  <c r="BQ155" i="53"/>
  <c r="BW154" i="53"/>
  <c r="BX154" i="53" s="1"/>
  <c r="BU154" i="53"/>
  <c r="BT154" i="53"/>
  <c r="BS154" i="53"/>
  <c r="BR154" i="53"/>
  <c r="BQ154" i="53"/>
  <c r="BW153" i="53"/>
  <c r="BX153" i="53" s="1"/>
  <c r="BU153" i="53"/>
  <c r="BT153" i="53"/>
  <c r="BS153" i="53"/>
  <c r="BR153" i="53"/>
  <c r="BQ153" i="53"/>
  <c r="BW152" i="53"/>
  <c r="BX152" i="53" s="1"/>
  <c r="BU152" i="53"/>
  <c r="BT152" i="53"/>
  <c r="BS152" i="53"/>
  <c r="BR152" i="53"/>
  <c r="BQ152" i="53"/>
  <c r="BW151" i="53"/>
  <c r="BX151" i="53" s="1"/>
  <c r="BU151" i="53"/>
  <c r="BT151" i="53"/>
  <c r="BS151" i="53"/>
  <c r="BR151" i="53"/>
  <c r="BQ151" i="53"/>
  <c r="BW150" i="53"/>
  <c r="BX150" i="53" s="1"/>
  <c r="BU150" i="53"/>
  <c r="BT150" i="53"/>
  <c r="BS150" i="53"/>
  <c r="BR150" i="53"/>
  <c r="BQ150" i="53"/>
  <c r="BW149" i="53"/>
  <c r="BX149" i="53" s="1"/>
  <c r="BU149" i="53"/>
  <c r="BT149" i="53"/>
  <c r="BS149" i="53"/>
  <c r="BR149" i="53"/>
  <c r="BQ149" i="53"/>
  <c r="BW145" i="53"/>
  <c r="BX145" i="53" s="1"/>
  <c r="BU145" i="53"/>
  <c r="BT145" i="53"/>
  <c r="BS145" i="53"/>
  <c r="BR145" i="53"/>
  <c r="BQ145" i="53"/>
  <c r="BW143" i="53"/>
  <c r="BX143" i="53" s="1"/>
  <c r="BU143" i="53"/>
  <c r="BT143" i="53"/>
  <c r="BS143" i="53"/>
  <c r="BR143" i="53"/>
  <c r="BQ143" i="53"/>
  <c r="BW142" i="53"/>
  <c r="BX142" i="53" s="1"/>
  <c r="BU142" i="53"/>
  <c r="BT142" i="53"/>
  <c r="BS142" i="53"/>
  <c r="BR142" i="53"/>
  <c r="BQ142" i="53"/>
  <c r="BW141" i="53"/>
  <c r="BX141" i="53" s="1"/>
  <c r="BU141" i="53"/>
  <c r="BT141" i="53"/>
  <c r="BS141" i="53"/>
  <c r="BR141" i="53"/>
  <c r="BQ141" i="53"/>
  <c r="BW140" i="53"/>
  <c r="BX140" i="53" s="1"/>
  <c r="BU140" i="53"/>
  <c r="BT140" i="53"/>
  <c r="BS140" i="53"/>
  <c r="BR140" i="53"/>
  <c r="BQ140" i="53"/>
  <c r="BW138" i="53"/>
  <c r="BX138" i="53" s="1"/>
  <c r="BU138" i="53"/>
  <c r="BT138" i="53"/>
  <c r="BS138" i="53"/>
  <c r="BR138" i="53"/>
  <c r="BQ138" i="53"/>
  <c r="BW137" i="53"/>
  <c r="BX137" i="53" s="1"/>
  <c r="BU137" i="53"/>
  <c r="BT137" i="53"/>
  <c r="BS137" i="53"/>
  <c r="BR137" i="53"/>
  <c r="BW136" i="53"/>
  <c r="BX136" i="53" s="1"/>
  <c r="BU136" i="53"/>
  <c r="BT136" i="53"/>
  <c r="BS136" i="53"/>
  <c r="BR136" i="53"/>
  <c r="BQ136" i="53"/>
  <c r="BW135" i="53"/>
  <c r="BX135" i="53" s="1"/>
  <c r="BU135" i="53"/>
  <c r="BT135" i="53"/>
  <c r="BS135" i="53"/>
  <c r="BR135" i="53"/>
  <c r="BQ135" i="53"/>
  <c r="BW134" i="53"/>
  <c r="BX134" i="53" s="1"/>
  <c r="BU134" i="53"/>
  <c r="BT134" i="53"/>
  <c r="BS134" i="53"/>
  <c r="BR134" i="53"/>
  <c r="BQ134" i="53"/>
  <c r="BW133" i="53"/>
  <c r="BX133" i="53" s="1"/>
  <c r="BU133" i="53"/>
  <c r="BT133" i="53"/>
  <c r="BS133" i="53"/>
  <c r="BR133" i="53"/>
  <c r="BQ133" i="53"/>
  <c r="BW132" i="53"/>
  <c r="BX132" i="53" s="1"/>
  <c r="BU132" i="53"/>
  <c r="BT132" i="53"/>
  <c r="BS132" i="53"/>
  <c r="BR132" i="53"/>
  <c r="BQ132" i="53"/>
  <c r="BW131" i="53"/>
  <c r="BX131" i="53" s="1"/>
  <c r="BU131" i="53"/>
  <c r="BT131" i="53"/>
  <c r="BS131" i="53"/>
  <c r="BR131" i="53"/>
  <c r="BQ131" i="53"/>
  <c r="BW130" i="53"/>
  <c r="BX130" i="53" s="1"/>
  <c r="BU130" i="53"/>
  <c r="BT130" i="53"/>
  <c r="BS130" i="53"/>
  <c r="BR130" i="53"/>
  <c r="BQ130" i="53"/>
  <c r="BW129" i="53"/>
  <c r="BX129" i="53" s="1"/>
  <c r="BU129" i="53"/>
  <c r="BT129" i="53"/>
  <c r="BS129" i="53"/>
  <c r="BR129" i="53"/>
  <c r="BQ129" i="53"/>
  <c r="BW128" i="53"/>
  <c r="BX128" i="53" s="1"/>
  <c r="BU128" i="53"/>
  <c r="BT128" i="53"/>
  <c r="BS128" i="53"/>
  <c r="BR128" i="53"/>
  <c r="BQ128" i="53"/>
  <c r="BW124" i="53"/>
  <c r="BX124" i="53" s="1"/>
  <c r="BU124" i="53"/>
  <c r="BT124" i="53"/>
  <c r="BS124" i="53"/>
  <c r="BR124" i="53"/>
  <c r="BQ124" i="53"/>
  <c r="BW122" i="53"/>
  <c r="BX122" i="53" s="1"/>
  <c r="BU122" i="53"/>
  <c r="BT122" i="53"/>
  <c r="BS122" i="53"/>
  <c r="BR122" i="53"/>
  <c r="BQ122" i="53"/>
  <c r="BW121" i="53"/>
  <c r="BX121" i="53" s="1"/>
  <c r="BU121" i="53"/>
  <c r="BT121" i="53"/>
  <c r="BS121" i="53"/>
  <c r="BR121" i="53"/>
  <c r="BQ121" i="53"/>
  <c r="BW120" i="53"/>
  <c r="BX120" i="53" s="1"/>
  <c r="BU120" i="53"/>
  <c r="BT120" i="53"/>
  <c r="BS120" i="53"/>
  <c r="BR120" i="53"/>
  <c r="BQ120" i="53"/>
  <c r="BW118" i="53"/>
  <c r="BX118" i="53" s="1"/>
  <c r="BU118" i="53"/>
  <c r="BT118" i="53"/>
  <c r="BS118" i="53"/>
  <c r="BR118" i="53"/>
  <c r="BQ118" i="53"/>
  <c r="BW116" i="53"/>
  <c r="BX116" i="53" s="1"/>
  <c r="BU116" i="53"/>
  <c r="BT116" i="53"/>
  <c r="BS116" i="53"/>
  <c r="BR116" i="53"/>
  <c r="BQ116" i="53"/>
  <c r="BW114" i="53"/>
  <c r="BX114" i="53" s="1"/>
  <c r="BU114" i="53"/>
  <c r="BT114" i="53"/>
  <c r="BS114" i="53"/>
  <c r="BR114" i="53"/>
  <c r="BQ114" i="53"/>
  <c r="BW112" i="53"/>
  <c r="BX112" i="53" s="1"/>
  <c r="BU112" i="53"/>
  <c r="BT112" i="53"/>
  <c r="BS112" i="53"/>
  <c r="BR112" i="53"/>
  <c r="BQ112" i="53"/>
  <c r="BW111" i="53"/>
  <c r="BX111" i="53" s="1"/>
  <c r="BU111" i="53"/>
  <c r="BT111" i="53"/>
  <c r="BS111" i="53"/>
  <c r="BR111" i="53"/>
  <c r="BQ111" i="53"/>
  <c r="BW109" i="53"/>
  <c r="BX109" i="53" s="1"/>
  <c r="BU109" i="53"/>
  <c r="BT109" i="53"/>
  <c r="BS109" i="53"/>
  <c r="BR109" i="53"/>
  <c r="BQ109" i="53"/>
  <c r="BW107" i="53"/>
  <c r="BX107" i="53" s="1"/>
  <c r="BU107" i="53"/>
  <c r="BT107" i="53"/>
  <c r="BS107" i="53"/>
  <c r="BR107" i="53"/>
  <c r="BQ107" i="53"/>
  <c r="BW106" i="53"/>
  <c r="BX106" i="53" s="1"/>
  <c r="BU106" i="53"/>
  <c r="BT106" i="53"/>
  <c r="BS106" i="53"/>
  <c r="BR106" i="53"/>
  <c r="BQ106" i="53"/>
  <c r="BW105" i="53"/>
  <c r="BX105" i="53" s="1"/>
  <c r="BU105" i="53"/>
  <c r="BT105" i="53"/>
  <c r="BS105" i="53"/>
  <c r="BR105" i="53"/>
  <c r="BQ105" i="53"/>
  <c r="BW103" i="53"/>
  <c r="BX103" i="53" s="1"/>
  <c r="BU103" i="53"/>
  <c r="BT103" i="53"/>
  <c r="BS103" i="53"/>
  <c r="BR103" i="53"/>
  <c r="BQ103" i="53"/>
  <c r="BW102" i="53"/>
  <c r="BX102" i="53" s="1"/>
  <c r="BU102" i="53"/>
  <c r="BT102" i="53"/>
  <c r="BS102" i="53"/>
  <c r="BR102" i="53"/>
  <c r="BQ102" i="53"/>
  <c r="BW101" i="53"/>
  <c r="BX101" i="53" s="1"/>
  <c r="BU101" i="53"/>
  <c r="BT101" i="53"/>
  <c r="BS101" i="53"/>
  <c r="BR101" i="53"/>
  <c r="BQ101" i="53"/>
  <c r="BW100" i="53"/>
  <c r="BX100" i="53" s="1"/>
  <c r="BU100" i="53"/>
  <c r="BT100" i="53"/>
  <c r="BS100" i="53"/>
  <c r="BR100" i="53"/>
  <c r="BQ100" i="53"/>
  <c r="BW99" i="53"/>
  <c r="BX99" i="53" s="1"/>
  <c r="BU99" i="53"/>
  <c r="BT99" i="53"/>
  <c r="BS99" i="53"/>
  <c r="BR99" i="53"/>
  <c r="BQ99" i="53"/>
  <c r="BW95" i="53"/>
  <c r="BX95" i="53" s="1"/>
  <c r="BU95" i="53"/>
  <c r="BT95" i="53"/>
  <c r="BS95" i="53"/>
  <c r="BR95" i="53"/>
  <c r="BQ95" i="53"/>
  <c r="BW94" i="53"/>
  <c r="BX94" i="53" s="1"/>
  <c r="BU94" i="53"/>
  <c r="BT94" i="53"/>
  <c r="BS94" i="53"/>
  <c r="BR94" i="53"/>
  <c r="BQ94" i="53"/>
  <c r="BW92" i="53"/>
  <c r="BX92" i="53" s="1"/>
  <c r="BU92" i="53"/>
  <c r="BT92" i="53"/>
  <c r="BR92" i="53"/>
  <c r="BW91" i="53"/>
  <c r="BX91" i="53" s="1"/>
  <c r="BU91" i="53"/>
  <c r="BT91" i="53"/>
  <c r="BS91" i="53"/>
  <c r="BR91" i="53"/>
  <c r="BQ91" i="53"/>
  <c r="BW89" i="53"/>
  <c r="BX89" i="53" s="1"/>
  <c r="BU89" i="53"/>
  <c r="BT89" i="53"/>
  <c r="BS89" i="53"/>
  <c r="BR89" i="53"/>
  <c r="BQ89" i="53"/>
  <c r="BW88" i="53"/>
  <c r="BX88" i="53" s="1"/>
  <c r="BU88" i="53"/>
  <c r="BT88" i="53"/>
  <c r="BS88" i="53"/>
  <c r="BW87" i="53"/>
  <c r="BX87" i="53" s="1"/>
  <c r="BU87" i="53"/>
  <c r="BT87" i="53"/>
  <c r="BS87" i="53"/>
  <c r="BR87" i="53"/>
  <c r="BQ87" i="53"/>
  <c r="BW86" i="53"/>
  <c r="BX86" i="53" s="1"/>
  <c r="BU86" i="53"/>
  <c r="BT86" i="53"/>
  <c r="BS86" i="53"/>
  <c r="BR86" i="53"/>
  <c r="BQ86" i="53"/>
  <c r="BW85" i="53"/>
  <c r="BX85" i="53" s="1"/>
  <c r="BU85" i="53"/>
  <c r="BT85" i="53"/>
  <c r="BS85" i="53"/>
  <c r="BR85" i="53"/>
  <c r="BQ85" i="53"/>
  <c r="BW84" i="53"/>
  <c r="BX84" i="53" s="1"/>
  <c r="BU84" i="53"/>
  <c r="BT84" i="53"/>
  <c r="BS84" i="53"/>
  <c r="BR84" i="53"/>
  <c r="BQ84" i="53"/>
  <c r="BW83" i="53"/>
  <c r="BX83" i="53" s="1"/>
  <c r="BU83" i="53"/>
  <c r="BT83" i="53"/>
  <c r="BS83" i="53"/>
  <c r="BR83" i="53"/>
  <c r="BQ83" i="53"/>
  <c r="BW82" i="53"/>
  <c r="BX82" i="53" s="1"/>
  <c r="BU82" i="53"/>
  <c r="BT82" i="53"/>
  <c r="BS82" i="53"/>
  <c r="BR82" i="53"/>
  <c r="BQ82" i="53"/>
  <c r="BW81" i="53"/>
  <c r="BX81" i="53" s="1"/>
  <c r="BU81" i="53"/>
  <c r="BT81" i="53"/>
  <c r="BS81" i="53"/>
  <c r="BR81" i="53"/>
  <c r="BQ81" i="53"/>
  <c r="BW79" i="53"/>
  <c r="BX79" i="53" s="1"/>
  <c r="BU79" i="53"/>
  <c r="BT79" i="53"/>
  <c r="BS79" i="53"/>
  <c r="BR79" i="53"/>
  <c r="BQ79" i="53"/>
  <c r="BW78" i="53"/>
  <c r="BX78" i="53" s="1"/>
  <c r="BU78" i="53"/>
  <c r="BT78" i="53"/>
  <c r="BS78" i="53"/>
  <c r="BR78" i="53"/>
  <c r="BQ78" i="53"/>
  <c r="BW77" i="53"/>
  <c r="BX77" i="53" s="1"/>
  <c r="BU77" i="53"/>
  <c r="BT77" i="53"/>
  <c r="BS77" i="53"/>
  <c r="BR77" i="53"/>
  <c r="BQ77" i="53"/>
  <c r="BW75" i="53"/>
  <c r="BX75" i="53" s="1"/>
  <c r="BU75" i="53"/>
  <c r="BT75" i="53"/>
  <c r="BS75" i="53"/>
  <c r="BR75" i="53"/>
  <c r="BQ75" i="53"/>
  <c r="BW74" i="53"/>
  <c r="BX74" i="53" s="1"/>
  <c r="BU74" i="53"/>
  <c r="BT74" i="53"/>
  <c r="BR74" i="53"/>
  <c r="BW73" i="53"/>
  <c r="BX73" i="53" s="1"/>
  <c r="BU73" i="53"/>
  <c r="BT73" i="53"/>
  <c r="BS73" i="53"/>
  <c r="BR73" i="53"/>
  <c r="BQ73" i="53"/>
  <c r="BX72" i="53"/>
  <c r="BW72" i="53"/>
  <c r="BU72" i="53"/>
  <c r="BT72" i="53"/>
  <c r="BS72" i="53"/>
  <c r="BR72" i="53"/>
  <c r="BQ72" i="53"/>
  <c r="BW71" i="53"/>
  <c r="BX71" i="53" s="1"/>
  <c r="BU71" i="53"/>
  <c r="BT71" i="53"/>
  <c r="BS71" i="53"/>
  <c r="BR71" i="53"/>
  <c r="BQ71" i="53"/>
  <c r="BW70" i="53"/>
  <c r="BX70" i="53" s="1"/>
  <c r="BU70" i="53"/>
  <c r="BT70" i="53"/>
  <c r="BS70" i="53"/>
  <c r="BR70" i="53"/>
  <c r="BQ70" i="53"/>
  <c r="BW69" i="53"/>
  <c r="BX69" i="53" s="1"/>
  <c r="BU69" i="53"/>
  <c r="BT69" i="53"/>
  <c r="BS69" i="53"/>
  <c r="BR69" i="53"/>
  <c r="BQ69" i="53"/>
  <c r="BW68" i="53"/>
  <c r="BX68" i="53" s="1"/>
  <c r="BU68" i="53"/>
  <c r="BT68" i="53"/>
  <c r="BS68" i="53"/>
  <c r="BR68" i="53"/>
  <c r="BQ68" i="53"/>
  <c r="BW66" i="53"/>
  <c r="BX66" i="53" s="1"/>
  <c r="BU66" i="53"/>
  <c r="BT66" i="53"/>
  <c r="BS66" i="53"/>
  <c r="BR66" i="53"/>
  <c r="BQ66" i="53"/>
  <c r="BW65" i="53"/>
  <c r="BX65" i="53" s="1"/>
  <c r="BU65" i="53"/>
  <c r="BT65" i="53"/>
  <c r="BS65" i="53"/>
  <c r="BR65" i="53"/>
  <c r="BQ65" i="53"/>
  <c r="BW64" i="53"/>
  <c r="BX64" i="53" s="1"/>
  <c r="BU64" i="53"/>
  <c r="BT64" i="53"/>
  <c r="BS64" i="53"/>
  <c r="BR64" i="53"/>
  <c r="BQ64" i="53"/>
  <c r="BW63" i="53"/>
  <c r="BX63" i="53" s="1"/>
  <c r="BU63" i="53"/>
  <c r="BT63" i="53"/>
  <c r="BS63" i="53"/>
  <c r="BR63" i="53"/>
  <c r="BQ63" i="53"/>
  <c r="BW59" i="53"/>
  <c r="BX59" i="53" s="1"/>
  <c r="BU59" i="53"/>
  <c r="BT59" i="53"/>
  <c r="BS59" i="53"/>
  <c r="BR59" i="53"/>
  <c r="BQ59" i="53"/>
  <c r="BW58" i="53"/>
  <c r="BX58" i="53" s="1"/>
  <c r="BU58" i="53"/>
  <c r="BT58" i="53"/>
  <c r="BS58" i="53"/>
  <c r="BR58" i="53"/>
  <c r="BQ58" i="53"/>
  <c r="BW57" i="53"/>
  <c r="BX57" i="53" s="1"/>
  <c r="BU57" i="53"/>
  <c r="BT57" i="53"/>
  <c r="BS57" i="53"/>
  <c r="BR57" i="53"/>
  <c r="BQ57" i="53"/>
  <c r="BW56" i="53"/>
  <c r="BX56" i="53" s="1"/>
  <c r="BU56" i="53"/>
  <c r="BT56" i="53"/>
  <c r="BS56" i="53"/>
  <c r="BR56" i="53"/>
  <c r="BQ56" i="53"/>
  <c r="BW55" i="53"/>
  <c r="BX55" i="53" s="1"/>
  <c r="BU55" i="53"/>
  <c r="BT55" i="53"/>
  <c r="BS55" i="53"/>
  <c r="BR55" i="53"/>
  <c r="BQ55" i="53"/>
  <c r="BW54" i="53"/>
  <c r="BX54" i="53" s="1"/>
  <c r="BU54" i="53"/>
  <c r="BT54" i="53"/>
  <c r="BS54" i="53"/>
  <c r="BR54" i="53"/>
  <c r="BQ54" i="53"/>
  <c r="BW53" i="53"/>
  <c r="BX53" i="53" s="1"/>
  <c r="BU53" i="53"/>
  <c r="BT53" i="53"/>
  <c r="BS53" i="53"/>
  <c r="BR53" i="53"/>
  <c r="BQ53" i="53"/>
  <c r="BW52" i="53"/>
  <c r="BX52" i="53" s="1"/>
  <c r="BU52" i="53"/>
  <c r="BT52" i="53"/>
  <c r="BS52" i="53"/>
  <c r="BR52" i="53"/>
  <c r="BQ52" i="53"/>
  <c r="BW51" i="53"/>
  <c r="BX51" i="53" s="1"/>
  <c r="BU51" i="53"/>
  <c r="BT51" i="53"/>
  <c r="BS51" i="53"/>
  <c r="BR51" i="53"/>
  <c r="BQ51" i="53"/>
  <c r="BW49" i="53"/>
  <c r="BX49" i="53" s="1"/>
  <c r="BU49" i="53"/>
  <c r="BT49" i="53"/>
  <c r="BS49" i="53"/>
  <c r="BR49" i="53"/>
  <c r="BQ49" i="53"/>
  <c r="BW48" i="53"/>
  <c r="BX48" i="53" s="1"/>
  <c r="BU48" i="53"/>
  <c r="BT48" i="53"/>
  <c r="BS48" i="53"/>
  <c r="BR48" i="53"/>
  <c r="BQ48" i="53"/>
  <c r="BW47" i="53"/>
  <c r="BX47" i="53" s="1"/>
  <c r="BU47" i="53"/>
  <c r="BT47" i="53"/>
  <c r="BS47" i="53"/>
  <c r="BR47" i="53"/>
  <c r="BQ47" i="53"/>
  <c r="BW46" i="53"/>
  <c r="BX46" i="53" s="1"/>
  <c r="BU46" i="53"/>
  <c r="BT46" i="53"/>
  <c r="BS46" i="53"/>
  <c r="BR46" i="53"/>
  <c r="BQ46" i="53"/>
  <c r="BW45" i="53"/>
  <c r="BX45" i="53" s="1"/>
  <c r="BU45" i="53"/>
  <c r="BT45" i="53"/>
  <c r="BS45" i="53"/>
  <c r="BR45" i="53"/>
  <c r="BQ45" i="53"/>
  <c r="BW44" i="53"/>
  <c r="BX44" i="53" s="1"/>
  <c r="BU44" i="53"/>
  <c r="BT44" i="53"/>
  <c r="BS44" i="53"/>
  <c r="BR44" i="53"/>
  <c r="BQ44" i="53"/>
  <c r="BW43" i="53"/>
  <c r="BX43" i="53" s="1"/>
  <c r="BU43" i="53"/>
  <c r="BT43" i="53"/>
  <c r="BS43" i="53"/>
  <c r="BR43" i="53"/>
  <c r="BQ43" i="53"/>
  <c r="BW42" i="53"/>
  <c r="BX42" i="53" s="1"/>
  <c r="BU42" i="53"/>
  <c r="BT42" i="53"/>
  <c r="BS42" i="53"/>
  <c r="BR42" i="53"/>
  <c r="BQ42" i="53"/>
  <c r="BW41" i="53"/>
  <c r="BX41" i="53" s="1"/>
  <c r="BU41" i="53"/>
  <c r="BT41" i="53"/>
  <c r="BS41" i="53"/>
  <c r="BR41" i="53"/>
  <c r="BQ41" i="53"/>
  <c r="BW39" i="53"/>
  <c r="BX39" i="53" s="1"/>
  <c r="BU39" i="53"/>
  <c r="BT39" i="53"/>
  <c r="BS39" i="53"/>
  <c r="BR39" i="53"/>
  <c r="BQ39" i="53"/>
  <c r="BW38" i="53"/>
  <c r="BX38" i="53" s="1"/>
  <c r="BU38" i="53"/>
  <c r="BT38" i="53"/>
  <c r="BS38" i="53"/>
  <c r="BR38" i="53"/>
  <c r="BQ38" i="53"/>
  <c r="BW37" i="53"/>
  <c r="BX37" i="53" s="1"/>
  <c r="BU37" i="53"/>
  <c r="BT37" i="53"/>
  <c r="BS37" i="53"/>
  <c r="BR37" i="53"/>
  <c r="BQ37" i="53"/>
  <c r="BW35" i="53"/>
  <c r="BX35" i="53" s="1"/>
  <c r="BU35" i="53"/>
  <c r="BT35" i="53"/>
  <c r="BS35" i="53"/>
  <c r="BR35" i="53"/>
  <c r="BQ35" i="53"/>
  <c r="BW34" i="53"/>
  <c r="BX34" i="53" s="1"/>
  <c r="BU34" i="53"/>
  <c r="BT34" i="53"/>
  <c r="BS34" i="53"/>
  <c r="BR34" i="53"/>
  <c r="BQ34" i="53"/>
  <c r="BW33" i="53"/>
  <c r="BX33" i="53" s="1"/>
  <c r="BU33" i="53"/>
  <c r="BT33" i="53"/>
  <c r="BS33" i="53"/>
  <c r="BR33" i="53"/>
  <c r="BQ33" i="53"/>
  <c r="BW32" i="53"/>
  <c r="BX32" i="53" s="1"/>
  <c r="BU32" i="53"/>
  <c r="BT32" i="53"/>
  <c r="BS32" i="53"/>
  <c r="BR32" i="53"/>
  <c r="BQ32" i="53"/>
  <c r="BW30" i="53"/>
  <c r="BX30" i="53" s="1"/>
  <c r="BU30" i="53"/>
  <c r="BT30" i="53"/>
  <c r="BS30" i="53"/>
  <c r="BR30" i="53"/>
  <c r="BQ30" i="53"/>
  <c r="BW28" i="53"/>
  <c r="BX28" i="53" s="1"/>
  <c r="BU28" i="53"/>
  <c r="BT28" i="53"/>
  <c r="BS28" i="53"/>
  <c r="BR28" i="53"/>
  <c r="BQ28" i="53"/>
  <c r="BW27" i="53"/>
  <c r="BX27" i="53" s="1"/>
  <c r="BU27" i="53"/>
  <c r="BT27" i="53"/>
  <c r="BS27" i="53"/>
  <c r="BR27" i="53"/>
  <c r="BQ27" i="53"/>
  <c r="BW25" i="53"/>
  <c r="BX25" i="53" s="1"/>
  <c r="BU25" i="53"/>
  <c r="BT25" i="53"/>
  <c r="BS25" i="53"/>
  <c r="BR25" i="53"/>
  <c r="BQ25" i="53"/>
  <c r="BW24" i="53"/>
  <c r="BX24" i="53" s="1"/>
  <c r="BU24" i="53"/>
  <c r="BT24" i="53"/>
  <c r="BS24" i="53"/>
  <c r="BR24" i="53"/>
  <c r="BQ24" i="53"/>
  <c r="BW23" i="53"/>
  <c r="BX23" i="53" s="1"/>
  <c r="BU23" i="53"/>
  <c r="BT23" i="53"/>
  <c r="BS23" i="53"/>
  <c r="BR23" i="53"/>
  <c r="BQ23" i="53"/>
  <c r="BW22" i="53"/>
  <c r="BX22" i="53" s="1"/>
  <c r="BU22" i="53"/>
  <c r="BT22" i="53"/>
  <c r="BS22" i="53"/>
  <c r="BR22" i="53"/>
  <c r="BQ22" i="53"/>
  <c r="BW21" i="53"/>
  <c r="BX21" i="53" s="1"/>
  <c r="BU21" i="53"/>
  <c r="BT21" i="53"/>
  <c r="BS21" i="53"/>
  <c r="BR21" i="53"/>
  <c r="BQ21" i="53"/>
  <c r="BW20" i="53"/>
  <c r="BX20" i="53" s="1"/>
  <c r="BU20" i="53"/>
  <c r="BT20" i="53"/>
  <c r="BS20" i="53"/>
  <c r="BR20" i="53"/>
  <c r="BQ20" i="53"/>
  <c r="BW19" i="53"/>
  <c r="BX19" i="53" s="1"/>
  <c r="BU19" i="53"/>
  <c r="BT19" i="53"/>
  <c r="BS19" i="53"/>
  <c r="BR19" i="53"/>
  <c r="BQ19" i="53"/>
  <c r="BW17" i="53"/>
  <c r="BX17" i="53" s="1"/>
  <c r="BU17" i="53"/>
  <c r="BT17" i="53"/>
  <c r="BS17" i="53"/>
  <c r="BR17" i="53"/>
  <c r="BQ17" i="53"/>
  <c r="BW16" i="53"/>
  <c r="BX16" i="53" s="1"/>
  <c r="BU16" i="53"/>
  <c r="BT16" i="53"/>
  <c r="BS16" i="53"/>
  <c r="BR16" i="53"/>
  <c r="BQ16" i="53"/>
  <c r="BW15" i="53"/>
  <c r="BX15" i="53" s="1"/>
  <c r="BU15" i="53"/>
  <c r="BT15" i="53"/>
  <c r="BS15" i="53"/>
  <c r="BR15" i="53"/>
  <c r="BQ15" i="53"/>
  <c r="AW551" i="53"/>
  <c r="BA553" i="53" s="1"/>
  <c r="AX545" i="53"/>
  <c r="AY500" i="53"/>
  <c r="AY380" i="53"/>
  <c r="AY377" i="53"/>
  <c r="AY373" i="53"/>
  <c r="AY361" i="53"/>
  <c r="AY318" i="53"/>
  <c r="AY295" i="53"/>
  <c r="AY287" i="53"/>
  <c r="AY283" i="53"/>
  <c r="AY266" i="53"/>
  <c r="AY261" i="53"/>
  <c r="AY251" i="53"/>
  <c r="AY242" i="53"/>
  <c r="AY237" i="53"/>
  <c r="AY235" i="53"/>
  <c r="AY225" i="53"/>
  <c r="AY223" i="53"/>
  <c r="AY213" i="53"/>
  <c r="AY177" i="53"/>
  <c r="BF164" i="53"/>
  <c r="BG164" i="53" s="1"/>
  <c r="BD164" i="53"/>
  <c r="BC164" i="53"/>
  <c r="BB164" i="53"/>
  <c r="BA164" i="53"/>
  <c r="AZ164" i="53"/>
  <c r="BF162" i="53"/>
  <c r="BG162" i="53" s="1"/>
  <c r="BD162" i="53"/>
  <c r="BC162" i="53"/>
  <c r="BB162" i="53"/>
  <c r="BA162" i="53"/>
  <c r="AZ162" i="53"/>
  <c r="BF160" i="53"/>
  <c r="BG160" i="53" s="1"/>
  <c r="BD160" i="53"/>
  <c r="BC160" i="53"/>
  <c r="BB160" i="53"/>
  <c r="BA160" i="53"/>
  <c r="AZ160" i="53"/>
  <c r="BF158" i="53"/>
  <c r="BG158" i="53" s="1"/>
  <c r="BD158" i="53"/>
  <c r="BC158" i="53"/>
  <c r="BB158" i="53"/>
  <c r="BA158" i="53"/>
  <c r="AZ158" i="53"/>
  <c r="BF157" i="53"/>
  <c r="BG157" i="53" s="1"/>
  <c r="BD157" i="53"/>
  <c r="BC157" i="53"/>
  <c r="BB157" i="53"/>
  <c r="BA157" i="53"/>
  <c r="AZ157" i="53"/>
  <c r="BF156" i="53"/>
  <c r="BG156" i="53" s="1"/>
  <c r="BD156" i="53"/>
  <c r="BC156" i="53"/>
  <c r="BB156" i="53"/>
  <c r="BA156" i="53"/>
  <c r="AZ156" i="53"/>
  <c r="BF155" i="53"/>
  <c r="BG155" i="53" s="1"/>
  <c r="BD155" i="53"/>
  <c r="BC155" i="53"/>
  <c r="BB155" i="53"/>
  <c r="BA155" i="53"/>
  <c r="AZ155" i="53"/>
  <c r="BF154" i="53"/>
  <c r="BG154" i="53" s="1"/>
  <c r="BD154" i="53"/>
  <c r="BC154" i="53"/>
  <c r="BB154" i="53"/>
  <c r="BA154" i="53"/>
  <c r="AZ154" i="53"/>
  <c r="BF153" i="53"/>
  <c r="BG153" i="53" s="1"/>
  <c r="BD153" i="53"/>
  <c r="BC153" i="53"/>
  <c r="BB153" i="53"/>
  <c r="BA153" i="53"/>
  <c r="AZ153" i="53"/>
  <c r="BF152" i="53"/>
  <c r="BG152" i="53" s="1"/>
  <c r="BD152" i="53"/>
  <c r="BC152" i="53"/>
  <c r="BB152" i="53"/>
  <c r="BA152" i="53"/>
  <c r="AZ152" i="53"/>
  <c r="BF151" i="53"/>
  <c r="BG151" i="53" s="1"/>
  <c r="BD151" i="53"/>
  <c r="BC151" i="53"/>
  <c r="BB151" i="53"/>
  <c r="BA151" i="53"/>
  <c r="AZ151" i="53"/>
  <c r="BF150" i="53"/>
  <c r="BG150" i="53" s="1"/>
  <c r="BD150" i="53"/>
  <c r="BC150" i="53"/>
  <c r="BB150" i="53"/>
  <c r="BA150" i="53"/>
  <c r="AZ150" i="53"/>
  <c r="BF149" i="53"/>
  <c r="BG149" i="53" s="1"/>
  <c r="BD149" i="53"/>
  <c r="BC149" i="53"/>
  <c r="BB149" i="53"/>
  <c r="BA149" i="53"/>
  <c r="AZ149" i="53"/>
  <c r="BF145" i="53"/>
  <c r="BG145" i="53" s="1"/>
  <c r="BD145" i="53"/>
  <c r="BC145" i="53"/>
  <c r="BB145" i="53"/>
  <c r="BA145" i="53"/>
  <c r="AZ145" i="53"/>
  <c r="BF143" i="53"/>
  <c r="BG143" i="53" s="1"/>
  <c r="BD143" i="53"/>
  <c r="BC143" i="53"/>
  <c r="BB143" i="53"/>
  <c r="BA143" i="53"/>
  <c r="AZ143" i="53"/>
  <c r="BF142" i="53"/>
  <c r="BG142" i="53" s="1"/>
  <c r="BD142" i="53"/>
  <c r="BC142" i="53"/>
  <c r="BB142" i="53"/>
  <c r="BA142" i="53"/>
  <c r="AZ142" i="53"/>
  <c r="BF141" i="53"/>
  <c r="BG141" i="53" s="1"/>
  <c r="BD141" i="53"/>
  <c r="BC141" i="53"/>
  <c r="BB141" i="53"/>
  <c r="BA141" i="53"/>
  <c r="AZ141" i="53"/>
  <c r="BF140" i="53"/>
  <c r="BG140" i="53" s="1"/>
  <c r="BD140" i="53"/>
  <c r="BC140" i="53"/>
  <c r="BB140" i="53"/>
  <c r="BA140" i="53"/>
  <c r="AZ140" i="53"/>
  <c r="BF138" i="53"/>
  <c r="BG138" i="53" s="1"/>
  <c r="BD138" i="53"/>
  <c r="BC138" i="53"/>
  <c r="BB138" i="53"/>
  <c r="BA138" i="53"/>
  <c r="AZ138" i="53"/>
  <c r="BF137" i="53"/>
  <c r="BG137" i="53" s="1"/>
  <c r="BD137" i="53"/>
  <c r="BC137" i="53"/>
  <c r="BB137" i="53"/>
  <c r="BA137" i="53"/>
  <c r="BF136" i="53"/>
  <c r="BG136" i="53" s="1"/>
  <c r="BD136" i="53"/>
  <c r="BC136" i="53"/>
  <c r="BB136" i="53"/>
  <c r="BA136" i="53"/>
  <c r="AZ136" i="53"/>
  <c r="BF135" i="53"/>
  <c r="BG135" i="53" s="1"/>
  <c r="BD135" i="53"/>
  <c r="BC135" i="53"/>
  <c r="BB135" i="53"/>
  <c r="BA135" i="53"/>
  <c r="AZ135" i="53"/>
  <c r="BF134" i="53"/>
  <c r="BG134" i="53" s="1"/>
  <c r="BD134" i="53"/>
  <c r="BC134" i="53"/>
  <c r="BB134" i="53"/>
  <c r="BA134" i="53"/>
  <c r="AZ134" i="53"/>
  <c r="BF133" i="53"/>
  <c r="BG133" i="53" s="1"/>
  <c r="BD133" i="53"/>
  <c r="BC133" i="53"/>
  <c r="BB133" i="53"/>
  <c r="BA133" i="53"/>
  <c r="AZ133" i="53"/>
  <c r="BF132" i="53"/>
  <c r="BG132" i="53" s="1"/>
  <c r="BD132" i="53"/>
  <c r="BC132" i="53"/>
  <c r="BB132" i="53"/>
  <c r="BA132" i="53"/>
  <c r="AZ132" i="53"/>
  <c r="BF131" i="53"/>
  <c r="BG131" i="53" s="1"/>
  <c r="BD131" i="53"/>
  <c r="BC131" i="53"/>
  <c r="BB131" i="53"/>
  <c r="BA131" i="53"/>
  <c r="AZ131" i="53"/>
  <c r="BF130" i="53"/>
  <c r="BG130" i="53" s="1"/>
  <c r="BD130" i="53"/>
  <c r="BC130" i="53"/>
  <c r="BB130" i="53"/>
  <c r="BA130" i="53"/>
  <c r="AZ130" i="53"/>
  <c r="BF129" i="53"/>
  <c r="BG129" i="53" s="1"/>
  <c r="BD129" i="53"/>
  <c r="BC129" i="53"/>
  <c r="BB129" i="53"/>
  <c r="BA129" i="53"/>
  <c r="AZ129" i="53"/>
  <c r="BF128" i="53"/>
  <c r="BG128" i="53" s="1"/>
  <c r="BD128" i="53"/>
  <c r="BC128" i="53"/>
  <c r="BB128" i="53"/>
  <c r="BA128" i="53"/>
  <c r="AZ128" i="53"/>
  <c r="BF124" i="53"/>
  <c r="BG124" i="53" s="1"/>
  <c r="BD124" i="53"/>
  <c r="BC124" i="53"/>
  <c r="BB124" i="53"/>
  <c r="BA124" i="53"/>
  <c r="AZ124" i="53"/>
  <c r="BF122" i="53"/>
  <c r="BG122" i="53" s="1"/>
  <c r="BD122" i="53"/>
  <c r="BC122" i="53"/>
  <c r="BB122" i="53"/>
  <c r="BA122" i="53"/>
  <c r="AZ122" i="53"/>
  <c r="BF121" i="53"/>
  <c r="BG121" i="53" s="1"/>
  <c r="BD121" i="53"/>
  <c r="BC121" i="53"/>
  <c r="BB121" i="53"/>
  <c r="BA121" i="53"/>
  <c r="AZ121" i="53"/>
  <c r="BF120" i="53"/>
  <c r="BG120" i="53" s="1"/>
  <c r="BD120" i="53"/>
  <c r="BC120" i="53"/>
  <c r="BB120" i="53"/>
  <c r="BA120" i="53"/>
  <c r="AZ120" i="53"/>
  <c r="BF118" i="53"/>
  <c r="BG118" i="53" s="1"/>
  <c r="BD118" i="53"/>
  <c r="BC118" i="53"/>
  <c r="BB118" i="53"/>
  <c r="BA118" i="53"/>
  <c r="AZ118" i="53"/>
  <c r="BF116" i="53"/>
  <c r="BG116" i="53" s="1"/>
  <c r="BD116" i="53"/>
  <c r="BC116" i="53"/>
  <c r="BB116" i="53"/>
  <c r="BA116" i="53"/>
  <c r="AZ116" i="53"/>
  <c r="BF114" i="53"/>
  <c r="BG114" i="53" s="1"/>
  <c r="BD114" i="53"/>
  <c r="BC114" i="53"/>
  <c r="BB114" i="53"/>
  <c r="BA114" i="53"/>
  <c r="AZ114" i="53"/>
  <c r="BF112" i="53"/>
  <c r="BG112" i="53" s="1"/>
  <c r="BD112" i="53"/>
  <c r="BC112" i="53"/>
  <c r="BB112" i="53"/>
  <c r="BA112" i="53"/>
  <c r="AZ112" i="53"/>
  <c r="BF111" i="53"/>
  <c r="BG111" i="53" s="1"/>
  <c r="BD111" i="53"/>
  <c r="BC111" i="53"/>
  <c r="BB111" i="53"/>
  <c r="BA111" i="53"/>
  <c r="AZ111" i="53"/>
  <c r="BF109" i="53"/>
  <c r="BG109" i="53" s="1"/>
  <c r="BD109" i="53"/>
  <c r="BC109" i="53"/>
  <c r="BB109" i="53"/>
  <c r="BA109" i="53"/>
  <c r="AZ109" i="53"/>
  <c r="BF107" i="53"/>
  <c r="BG107" i="53" s="1"/>
  <c r="BD107" i="53"/>
  <c r="BC107" i="53"/>
  <c r="BB107" i="53"/>
  <c r="BA107" i="53"/>
  <c r="AZ107" i="53"/>
  <c r="BF106" i="53"/>
  <c r="BG106" i="53" s="1"/>
  <c r="BD106" i="53"/>
  <c r="BC106" i="53"/>
  <c r="BB106" i="53"/>
  <c r="BA106" i="53"/>
  <c r="AZ106" i="53"/>
  <c r="BF105" i="53"/>
  <c r="BG105" i="53" s="1"/>
  <c r="BD105" i="53"/>
  <c r="BC105" i="53"/>
  <c r="BB105" i="53"/>
  <c r="BA105" i="53"/>
  <c r="AZ105" i="53"/>
  <c r="BF103" i="53"/>
  <c r="BG103" i="53" s="1"/>
  <c r="BD103" i="53"/>
  <c r="BC103" i="53"/>
  <c r="BB103" i="53"/>
  <c r="BA103" i="53"/>
  <c r="AZ103" i="53"/>
  <c r="BF102" i="53"/>
  <c r="BG102" i="53" s="1"/>
  <c r="BD102" i="53"/>
  <c r="BC102" i="53"/>
  <c r="BB102" i="53"/>
  <c r="BA102" i="53"/>
  <c r="AZ102" i="53"/>
  <c r="BF101" i="53"/>
  <c r="BG101" i="53" s="1"/>
  <c r="BD101" i="53"/>
  <c r="BC101" i="53"/>
  <c r="BB101" i="53"/>
  <c r="BA101" i="53"/>
  <c r="AZ101" i="53"/>
  <c r="BF100" i="53"/>
  <c r="BG100" i="53" s="1"/>
  <c r="BD100" i="53"/>
  <c r="BC100" i="53"/>
  <c r="BB100" i="53"/>
  <c r="BA100" i="53"/>
  <c r="AZ100" i="53"/>
  <c r="BF99" i="53"/>
  <c r="BG99" i="53" s="1"/>
  <c r="BD99" i="53"/>
  <c r="BC99" i="53"/>
  <c r="BB99" i="53"/>
  <c r="BA99" i="53"/>
  <c r="AZ99" i="53"/>
  <c r="BF95" i="53"/>
  <c r="BG95" i="53" s="1"/>
  <c r="BD95" i="53"/>
  <c r="BC95" i="53"/>
  <c r="BB95" i="53"/>
  <c r="BA95" i="53"/>
  <c r="AZ95" i="53"/>
  <c r="BF94" i="53"/>
  <c r="BG94" i="53" s="1"/>
  <c r="BD94" i="53"/>
  <c r="BC94" i="53"/>
  <c r="BB94" i="53"/>
  <c r="BA94" i="53"/>
  <c r="AZ94" i="53"/>
  <c r="BF92" i="53"/>
  <c r="BG92" i="53" s="1"/>
  <c r="BD92" i="53"/>
  <c r="BC92" i="53"/>
  <c r="BA92" i="53"/>
  <c r="BF91" i="53"/>
  <c r="BG91" i="53" s="1"/>
  <c r="BD91" i="53"/>
  <c r="BC91" i="53"/>
  <c r="BB91" i="53"/>
  <c r="BA91" i="53"/>
  <c r="AZ91" i="53"/>
  <c r="BF89" i="53"/>
  <c r="BG89" i="53" s="1"/>
  <c r="BD89" i="53"/>
  <c r="BC89" i="53"/>
  <c r="BB89" i="53"/>
  <c r="BA89" i="53"/>
  <c r="AZ89" i="53"/>
  <c r="BF88" i="53"/>
  <c r="BG88" i="53" s="1"/>
  <c r="BD88" i="53"/>
  <c r="BC88" i="53"/>
  <c r="BB88" i="53"/>
  <c r="BF87" i="53"/>
  <c r="BG87" i="53" s="1"/>
  <c r="BD87" i="53"/>
  <c r="BC87" i="53"/>
  <c r="BB87" i="53"/>
  <c r="BA87" i="53"/>
  <c r="AZ87" i="53"/>
  <c r="BF86" i="53"/>
  <c r="BG86" i="53" s="1"/>
  <c r="BD86" i="53"/>
  <c r="BC86" i="53"/>
  <c r="BB86" i="53"/>
  <c r="BA86" i="53"/>
  <c r="AZ86" i="53"/>
  <c r="BF85" i="53"/>
  <c r="BG85" i="53" s="1"/>
  <c r="BD85" i="53"/>
  <c r="BC85" i="53"/>
  <c r="BB85" i="53"/>
  <c r="BA85" i="53"/>
  <c r="AZ85" i="53"/>
  <c r="BF84" i="53"/>
  <c r="BG84" i="53" s="1"/>
  <c r="BD84" i="53"/>
  <c r="BC84" i="53"/>
  <c r="BB84" i="53"/>
  <c r="BA84" i="53"/>
  <c r="AZ84" i="53"/>
  <c r="BF83" i="53"/>
  <c r="BG83" i="53" s="1"/>
  <c r="BD83" i="53"/>
  <c r="BC83" i="53"/>
  <c r="BB83" i="53"/>
  <c r="BA83" i="53"/>
  <c r="AZ83" i="53"/>
  <c r="BF82" i="53"/>
  <c r="BG82" i="53" s="1"/>
  <c r="BD82" i="53"/>
  <c r="BC82" i="53"/>
  <c r="BB82" i="53"/>
  <c r="BA82" i="53"/>
  <c r="AZ82" i="53"/>
  <c r="BF81" i="53"/>
  <c r="BG81" i="53" s="1"/>
  <c r="BD81" i="53"/>
  <c r="BC81" i="53"/>
  <c r="BB81" i="53"/>
  <c r="BA81" i="53"/>
  <c r="AZ81" i="53"/>
  <c r="BF79" i="53"/>
  <c r="BG79" i="53" s="1"/>
  <c r="BD79" i="53"/>
  <c r="BC79" i="53"/>
  <c r="BB79" i="53"/>
  <c r="BA79" i="53"/>
  <c r="AZ79" i="53"/>
  <c r="BF78" i="53"/>
  <c r="BG78" i="53" s="1"/>
  <c r="BD78" i="53"/>
  <c r="BC78" i="53"/>
  <c r="BB78" i="53"/>
  <c r="BA78" i="53"/>
  <c r="AZ78" i="53"/>
  <c r="BF77" i="53"/>
  <c r="BG77" i="53" s="1"/>
  <c r="BD77" i="53"/>
  <c r="BC77" i="53"/>
  <c r="BB77" i="53"/>
  <c r="BA77" i="53"/>
  <c r="AZ77" i="53"/>
  <c r="BF75" i="53"/>
  <c r="BG75" i="53" s="1"/>
  <c r="BD75" i="53"/>
  <c r="BC75" i="53"/>
  <c r="BB75" i="53"/>
  <c r="BA75" i="53"/>
  <c r="AZ75" i="53"/>
  <c r="BF74" i="53"/>
  <c r="BG74" i="53" s="1"/>
  <c r="BD74" i="53"/>
  <c r="BC74" i="53"/>
  <c r="BA74" i="53"/>
  <c r="BF73" i="53"/>
  <c r="BG73" i="53" s="1"/>
  <c r="BD73" i="53"/>
  <c r="BC73" i="53"/>
  <c r="BB73" i="53"/>
  <c r="BA73" i="53"/>
  <c r="AZ73" i="53"/>
  <c r="BF72" i="53"/>
  <c r="BG72" i="53" s="1"/>
  <c r="BD72" i="53"/>
  <c r="BC72" i="53"/>
  <c r="BB72" i="53"/>
  <c r="BA72" i="53"/>
  <c r="AZ72" i="53"/>
  <c r="BF71" i="53"/>
  <c r="BG71" i="53" s="1"/>
  <c r="BD71" i="53"/>
  <c r="BC71" i="53"/>
  <c r="BB71" i="53"/>
  <c r="BA71" i="53"/>
  <c r="AZ71" i="53"/>
  <c r="BF70" i="53"/>
  <c r="BG70" i="53" s="1"/>
  <c r="BD70" i="53"/>
  <c r="BC70" i="53"/>
  <c r="BB70" i="53"/>
  <c r="BA70" i="53"/>
  <c r="AZ70" i="53"/>
  <c r="BF69" i="53"/>
  <c r="BG69" i="53" s="1"/>
  <c r="BD69" i="53"/>
  <c r="BC69" i="53"/>
  <c r="BB69" i="53"/>
  <c r="BA69" i="53"/>
  <c r="AZ69" i="53"/>
  <c r="BF68" i="53"/>
  <c r="BG68" i="53" s="1"/>
  <c r="BD68" i="53"/>
  <c r="BC68" i="53"/>
  <c r="BB68" i="53"/>
  <c r="BA68" i="53"/>
  <c r="AZ68" i="53"/>
  <c r="BF66" i="53"/>
  <c r="BG66" i="53" s="1"/>
  <c r="BD66" i="53"/>
  <c r="BC66" i="53"/>
  <c r="BB66" i="53"/>
  <c r="BA66" i="53"/>
  <c r="AZ66" i="53"/>
  <c r="BF65" i="53"/>
  <c r="BG65" i="53" s="1"/>
  <c r="BD65" i="53"/>
  <c r="BC65" i="53"/>
  <c r="BB65" i="53"/>
  <c r="BA65" i="53"/>
  <c r="AZ65" i="53"/>
  <c r="BF64" i="53"/>
  <c r="BG64" i="53" s="1"/>
  <c r="BD64" i="53"/>
  <c r="BC64" i="53"/>
  <c r="BB64" i="53"/>
  <c r="BA64" i="53"/>
  <c r="AZ64" i="53"/>
  <c r="BF63" i="53"/>
  <c r="BG63" i="53" s="1"/>
  <c r="BD63" i="53"/>
  <c r="BC63" i="53"/>
  <c r="BB63" i="53"/>
  <c r="BA63" i="53"/>
  <c r="AZ63" i="53"/>
  <c r="BF59" i="53"/>
  <c r="BG59" i="53" s="1"/>
  <c r="BD59" i="53"/>
  <c r="BC59" i="53"/>
  <c r="BB59" i="53"/>
  <c r="BA59" i="53"/>
  <c r="AZ59" i="53"/>
  <c r="BF58" i="53"/>
  <c r="BG58" i="53" s="1"/>
  <c r="BD58" i="53"/>
  <c r="BC58" i="53"/>
  <c r="BB58" i="53"/>
  <c r="BA58" i="53"/>
  <c r="AZ58" i="53"/>
  <c r="BF57" i="53"/>
  <c r="BG57" i="53" s="1"/>
  <c r="BD57" i="53"/>
  <c r="BC57" i="53"/>
  <c r="BB57" i="53"/>
  <c r="BA57" i="53"/>
  <c r="AZ57" i="53"/>
  <c r="BF56" i="53"/>
  <c r="BG56" i="53" s="1"/>
  <c r="BD56" i="53"/>
  <c r="BC56" i="53"/>
  <c r="BB56" i="53"/>
  <c r="BA56" i="53"/>
  <c r="AZ56" i="53"/>
  <c r="BF55" i="53"/>
  <c r="BG55" i="53" s="1"/>
  <c r="BD55" i="53"/>
  <c r="BC55" i="53"/>
  <c r="BB55" i="53"/>
  <c r="BA55" i="53"/>
  <c r="AZ55" i="53"/>
  <c r="BF54" i="53"/>
  <c r="BG54" i="53" s="1"/>
  <c r="BD54" i="53"/>
  <c r="BC54" i="53"/>
  <c r="BB54" i="53"/>
  <c r="BA54" i="53"/>
  <c r="AZ54" i="53"/>
  <c r="BF53" i="53"/>
  <c r="BG53" i="53" s="1"/>
  <c r="BD53" i="53"/>
  <c r="BC53" i="53"/>
  <c r="BB53" i="53"/>
  <c r="BA53" i="53"/>
  <c r="AZ53" i="53"/>
  <c r="BF52" i="53"/>
  <c r="BG52" i="53" s="1"/>
  <c r="BD52" i="53"/>
  <c r="BC52" i="53"/>
  <c r="BB52" i="53"/>
  <c r="BA52" i="53"/>
  <c r="AZ52" i="53"/>
  <c r="BF51" i="53"/>
  <c r="BG51" i="53" s="1"/>
  <c r="BD51" i="53"/>
  <c r="BC51" i="53"/>
  <c r="BB51" i="53"/>
  <c r="BA51" i="53"/>
  <c r="AZ51" i="53"/>
  <c r="BF49" i="53"/>
  <c r="BG49" i="53" s="1"/>
  <c r="BD49" i="53"/>
  <c r="BC49" i="53"/>
  <c r="BB49" i="53"/>
  <c r="BA49" i="53"/>
  <c r="AZ49" i="53"/>
  <c r="BF48" i="53"/>
  <c r="BG48" i="53" s="1"/>
  <c r="BD48" i="53"/>
  <c r="BC48" i="53"/>
  <c r="BB48" i="53"/>
  <c r="BA48" i="53"/>
  <c r="AZ48" i="53"/>
  <c r="BG47" i="53"/>
  <c r="BF47" i="53"/>
  <c r="BD47" i="53"/>
  <c r="BC47" i="53"/>
  <c r="BB47" i="53"/>
  <c r="BA47" i="53"/>
  <c r="AZ47" i="53"/>
  <c r="BF46" i="53"/>
  <c r="BG46" i="53" s="1"/>
  <c r="BD46" i="53"/>
  <c r="BC46" i="53"/>
  <c r="BB46" i="53"/>
  <c r="BA46" i="53"/>
  <c r="AZ46" i="53"/>
  <c r="BF45" i="53"/>
  <c r="BG45" i="53" s="1"/>
  <c r="BD45" i="53"/>
  <c r="BC45" i="53"/>
  <c r="BB45" i="53"/>
  <c r="BA45" i="53"/>
  <c r="AZ45" i="53"/>
  <c r="BF44" i="53"/>
  <c r="BG44" i="53" s="1"/>
  <c r="BD44" i="53"/>
  <c r="BC44" i="53"/>
  <c r="BB44" i="53"/>
  <c r="BA44" i="53"/>
  <c r="AZ44" i="53"/>
  <c r="BF43" i="53"/>
  <c r="BG43" i="53" s="1"/>
  <c r="BD43" i="53"/>
  <c r="BC43" i="53"/>
  <c r="BB43" i="53"/>
  <c r="BA43" i="53"/>
  <c r="AZ43" i="53"/>
  <c r="BF42" i="53"/>
  <c r="BG42" i="53" s="1"/>
  <c r="BD42" i="53"/>
  <c r="BC42" i="53"/>
  <c r="BB42" i="53"/>
  <c r="BA42" i="53"/>
  <c r="AZ42" i="53"/>
  <c r="BF41" i="53"/>
  <c r="BG41" i="53" s="1"/>
  <c r="BD41" i="53"/>
  <c r="BC41" i="53"/>
  <c r="BB41" i="53"/>
  <c r="BA41" i="53"/>
  <c r="AZ41" i="53"/>
  <c r="BF39" i="53"/>
  <c r="BG39" i="53" s="1"/>
  <c r="BD39" i="53"/>
  <c r="BC39" i="53"/>
  <c r="BB39" i="53"/>
  <c r="BA39" i="53"/>
  <c r="AZ39" i="53"/>
  <c r="BF38" i="53"/>
  <c r="BG38" i="53" s="1"/>
  <c r="BD38" i="53"/>
  <c r="BC38" i="53"/>
  <c r="BB38" i="53"/>
  <c r="BA38" i="53"/>
  <c r="AZ38" i="53"/>
  <c r="BF37" i="53"/>
  <c r="BG37" i="53" s="1"/>
  <c r="BD37" i="53"/>
  <c r="BC37" i="53"/>
  <c r="BB37" i="53"/>
  <c r="BA37" i="53"/>
  <c r="AZ37" i="53"/>
  <c r="BF35" i="53"/>
  <c r="BG35" i="53" s="1"/>
  <c r="BD35" i="53"/>
  <c r="BC35" i="53"/>
  <c r="BB35" i="53"/>
  <c r="BA35" i="53"/>
  <c r="AZ35" i="53"/>
  <c r="BF34" i="53"/>
  <c r="BG34" i="53" s="1"/>
  <c r="BD34" i="53"/>
  <c r="BC34" i="53"/>
  <c r="BB34" i="53"/>
  <c r="BA34" i="53"/>
  <c r="AZ34" i="53"/>
  <c r="BF33" i="53"/>
  <c r="BG33" i="53" s="1"/>
  <c r="BD33" i="53"/>
  <c r="BC33" i="53"/>
  <c r="BB33" i="53"/>
  <c r="BA33" i="53"/>
  <c r="AZ33" i="53"/>
  <c r="BG32" i="53"/>
  <c r="BF32" i="53"/>
  <c r="BD32" i="53"/>
  <c r="BC32" i="53"/>
  <c r="BB32" i="53"/>
  <c r="BA32" i="53"/>
  <c r="AZ32" i="53"/>
  <c r="BF30" i="53"/>
  <c r="BG30" i="53" s="1"/>
  <c r="BD30" i="53"/>
  <c r="BC30" i="53"/>
  <c r="BB30" i="53"/>
  <c r="BA30" i="53"/>
  <c r="AZ30" i="53"/>
  <c r="BF28" i="53"/>
  <c r="BG28" i="53" s="1"/>
  <c r="BD28" i="53"/>
  <c r="BC28" i="53"/>
  <c r="BB28" i="53"/>
  <c r="BA28" i="53"/>
  <c r="AZ28" i="53"/>
  <c r="BF27" i="53"/>
  <c r="BG27" i="53" s="1"/>
  <c r="BD27" i="53"/>
  <c r="BC27" i="53"/>
  <c r="BB27" i="53"/>
  <c r="BA27" i="53"/>
  <c r="AZ27" i="53"/>
  <c r="BF25" i="53"/>
  <c r="BG25" i="53" s="1"/>
  <c r="BD25" i="53"/>
  <c r="BC25" i="53"/>
  <c r="BB25" i="53"/>
  <c r="BA25" i="53"/>
  <c r="AZ25" i="53"/>
  <c r="BF24" i="53"/>
  <c r="BG24" i="53" s="1"/>
  <c r="BD24" i="53"/>
  <c r="BC24" i="53"/>
  <c r="BB24" i="53"/>
  <c r="BA24" i="53"/>
  <c r="AZ24" i="53"/>
  <c r="BF23" i="53"/>
  <c r="BG23" i="53" s="1"/>
  <c r="BD23" i="53"/>
  <c r="BC23" i="53"/>
  <c r="BB23" i="53"/>
  <c r="BA23" i="53"/>
  <c r="AZ23" i="53"/>
  <c r="BF22" i="53"/>
  <c r="BG22" i="53" s="1"/>
  <c r="BD22" i="53"/>
  <c r="BC22" i="53"/>
  <c r="BB22" i="53"/>
  <c r="BA22" i="53"/>
  <c r="AZ22" i="53"/>
  <c r="BF21" i="53"/>
  <c r="BG21" i="53" s="1"/>
  <c r="BD21" i="53"/>
  <c r="BC21" i="53"/>
  <c r="BB21" i="53"/>
  <c r="BA21" i="53"/>
  <c r="AZ21" i="53"/>
  <c r="BF20" i="53"/>
  <c r="BG20" i="53" s="1"/>
  <c r="BD20" i="53"/>
  <c r="BC20" i="53"/>
  <c r="BB20" i="53"/>
  <c r="BA20" i="53"/>
  <c r="AZ20" i="53"/>
  <c r="BF19" i="53"/>
  <c r="BG19" i="53" s="1"/>
  <c r="BD19" i="53"/>
  <c r="BC19" i="53"/>
  <c r="BB19" i="53"/>
  <c r="BA19" i="53"/>
  <c r="AZ19" i="53"/>
  <c r="BF17" i="53"/>
  <c r="BG17" i="53" s="1"/>
  <c r="BD17" i="53"/>
  <c r="BC17" i="53"/>
  <c r="BB17" i="53"/>
  <c r="BA17" i="53"/>
  <c r="AZ17" i="53"/>
  <c r="BF16" i="53"/>
  <c r="BG16" i="53" s="1"/>
  <c r="BD16" i="53"/>
  <c r="BC16" i="53"/>
  <c r="BB16" i="53"/>
  <c r="BA16" i="53"/>
  <c r="AZ16" i="53"/>
  <c r="BF15" i="53"/>
  <c r="BG15" i="53" s="1"/>
  <c r="BD15" i="53"/>
  <c r="BC15" i="53"/>
  <c r="BB15" i="53"/>
  <c r="BA15" i="53"/>
  <c r="AZ15" i="53"/>
  <c r="AF551" i="53"/>
  <c r="AJ553" i="53" s="1"/>
  <c r="AG545" i="53"/>
  <c r="AG546" i="53" s="1"/>
  <c r="AH500" i="53"/>
  <c r="AH380" i="53"/>
  <c r="AH377" i="53"/>
  <c r="AH373" i="53"/>
  <c r="AH361" i="53"/>
  <c r="AH318" i="53"/>
  <c r="AH295" i="53"/>
  <c r="AH287" i="53"/>
  <c r="AH283" i="53"/>
  <c r="AH266" i="53"/>
  <c r="AH261" i="53"/>
  <c r="AH251" i="53"/>
  <c r="AH242" i="53"/>
  <c r="AH237" i="53"/>
  <c r="AH235" i="53"/>
  <c r="AH225" i="53"/>
  <c r="AH223" i="53"/>
  <c r="AH213" i="53"/>
  <c r="AH177" i="53"/>
  <c r="AO164" i="53"/>
  <c r="AP164" i="53" s="1"/>
  <c r="AM164" i="53"/>
  <c r="AL164" i="53"/>
  <c r="AK164" i="53"/>
  <c r="AJ164" i="53"/>
  <c r="AI164" i="53"/>
  <c r="AO162" i="53"/>
  <c r="AP162" i="53" s="1"/>
  <c r="AM162" i="53"/>
  <c r="AL162" i="53"/>
  <c r="AK162" i="53"/>
  <c r="AJ162" i="53"/>
  <c r="AI162" i="53"/>
  <c r="AO160" i="53"/>
  <c r="AP160" i="53" s="1"/>
  <c r="AM160" i="53"/>
  <c r="AL160" i="53"/>
  <c r="AK160" i="53"/>
  <c r="AJ160" i="53"/>
  <c r="AI160" i="53"/>
  <c r="AO158" i="53"/>
  <c r="AP158" i="53" s="1"/>
  <c r="AM158" i="53"/>
  <c r="AL158" i="53"/>
  <c r="AK158" i="53"/>
  <c r="AJ158" i="53"/>
  <c r="AI158" i="53"/>
  <c r="AO157" i="53"/>
  <c r="AP157" i="53" s="1"/>
  <c r="AM157" i="53"/>
  <c r="AL157" i="53"/>
  <c r="AK157" i="53"/>
  <c r="AJ157" i="53"/>
  <c r="AI157" i="53"/>
  <c r="AO156" i="53"/>
  <c r="AP156" i="53" s="1"/>
  <c r="AM156" i="53"/>
  <c r="AL156" i="53"/>
  <c r="AK156" i="53"/>
  <c r="AJ156" i="53"/>
  <c r="AI156" i="53"/>
  <c r="AO155" i="53"/>
  <c r="AP155" i="53" s="1"/>
  <c r="AM155" i="53"/>
  <c r="AL155" i="53"/>
  <c r="AK155" i="53"/>
  <c r="AJ155" i="53"/>
  <c r="AI155" i="53"/>
  <c r="AO154" i="53"/>
  <c r="AP154" i="53" s="1"/>
  <c r="AM154" i="53"/>
  <c r="AL154" i="53"/>
  <c r="AK154" i="53"/>
  <c r="AJ154" i="53"/>
  <c r="AI154" i="53"/>
  <c r="AO153" i="53"/>
  <c r="AP153" i="53" s="1"/>
  <c r="AM153" i="53"/>
  <c r="AL153" i="53"/>
  <c r="AK153" i="53"/>
  <c r="AJ153" i="53"/>
  <c r="AI153" i="53"/>
  <c r="AO152" i="53"/>
  <c r="AP152" i="53" s="1"/>
  <c r="AM152" i="53"/>
  <c r="AL152" i="53"/>
  <c r="AK152" i="53"/>
  <c r="AJ152" i="53"/>
  <c r="AI152" i="53"/>
  <c r="AO151" i="53"/>
  <c r="AP151" i="53" s="1"/>
  <c r="AM151" i="53"/>
  <c r="AL151" i="53"/>
  <c r="AK151" i="53"/>
  <c r="AJ151" i="53"/>
  <c r="AI151" i="53"/>
  <c r="AO150" i="53"/>
  <c r="AP150" i="53" s="1"/>
  <c r="AM150" i="53"/>
  <c r="AL150" i="53"/>
  <c r="AK150" i="53"/>
  <c r="AJ150" i="53"/>
  <c r="AI150" i="53"/>
  <c r="AO149" i="53"/>
  <c r="AP149" i="53" s="1"/>
  <c r="AM149" i="53"/>
  <c r="AL149" i="53"/>
  <c r="AK149" i="53"/>
  <c r="AJ149" i="53"/>
  <c r="AI149" i="53"/>
  <c r="AO145" i="53"/>
  <c r="AP145" i="53" s="1"/>
  <c r="AM145" i="53"/>
  <c r="AL145" i="53"/>
  <c r="AK145" i="53"/>
  <c r="AJ145" i="53"/>
  <c r="AI145" i="53"/>
  <c r="AO143" i="53"/>
  <c r="AP143" i="53" s="1"/>
  <c r="AM143" i="53"/>
  <c r="AL143" i="53"/>
  <c r="AK143" i="53"/>
  <c r="AJ143" i="53"/>
  <c r="AI143" i="53"/>
  <c r="AO142" i="53"/>
  <c r="AP142" i="53" s="1"/>
  <c r="AM142" i="53"/>
  <c r="AL142" i="53"/>
  <c r="AK142" i="53"/>
  <c r="AJ142" i="53"/>
  <c r="AI142" i="53"/>
  <c r="AO141" i="53"/>
  <c r="AP141" i="53" s="1"/>
  <c r="AM141" i="53"/>
  <c r="AL141" i="53"/>
  <c r="AK141" i="53"/>
  <c r="AJ141" i="53"/>
  <c r="AI141" i="53"/>
  <c r="AO140" i="53"/>
  <c r="AP140" i="53" s="1"/>
  <c r="AM140" i="53"/>
  <c r="AL140" i="53"/>
  <c r="AK140" i="53"/>
  <c r="AJ140" i="53"/>
  <c r="AI140" i="53"/>
  <c r="AO138" i="53"/>
  <c r="AP138" i="53" s="1"/>
  <c r="AM138" i="53"/>
  <c r="AL138" i="53"/>
  <c r="AK138" i="53"/>
  <c r="AJ138" i="53"/>
  <c r="AI138" i="53"/>
  <c r="AO137" i="53"/>
  <c r="AP137" i="53" s="1"/>
  <c r="AM137" i="53"/>
  <c r="AL137" i="53"/>
  <c r="AK137" i="53"/>
  <c r="AJ137" i="53"/>
  <c r="AO136" i="53"/>
  <c r="AP136" i="53" s="1"/>
  <c r="AM136" i="53"/>
  <c r="AL136" i="53"/>
  <c r="AK136" i="53"/>
  <c r="AJ136" i="53"/>
  <c r="AI136" i="53"/>
  <c r="AO135" i="53"/>
  <c r="AP135" i="53" s="1"/>
  <c r="AM135" i="53"/>
  <c r="AL135" i="53"/>
  <c r="AK135" i="53"/>
  <c r="AJ135" i="53"/>
  <c r="AI135" i="53"/>
  <c r="AO134" i="53"/>
  <c r="AP134" i="53" s="1"/>
  <c r="AM134" i="53"/>
  <c r="AL134" i="53"/>
  <c r="AK134" i="53"/>
  <c r="AJ134" i="53"/>
  <c r="AI134" i="53"/>
  <c r="AO133" i="53"/>
  <c r="AP133" i="53" s="1"/>
  <c r="AM133" i="53"/>
  <c r="AL133" i="53"/>
  <c r="AK133" i="53"/>
  <c r="AJ133" i="53"/>
  <c r="AI133" i="53"/>
  <c r="AO132" i="53"/>
  <c r="AP132" i="53" s="1"/>
  <c r="AM132" i="53"/>
  <c r="AL132" i="53"/>
  <c r="AK132" i="53"/>
  <c r="AJ132" i="53"/>
  <c r="AI132" i="53"/>
  <c r="AO131" i="53"/>
  <c r="AP131" i="53" s="1"/>
  <c r="AM131" i="53"/>
  <c r="AL131" i="53"/>
  <c r="AK131" i="53"/>
  <c r="AJ131" i="53"/>
  <c r="AI131" i="53"/>
  <c r="AO130" i="53"/>
  <c r="AP130" i="53" s="1"/>
  <c r="AM130" i="53"/>
  <c r="AL130" i="53"/>
  <c r="AK130" i="53"/>
  <c r="AJ130" i="53"/>
  <c r="AI130" i="53"/>
  <c r="AO129" i="53"/>
  <c r="AP129" i="53" s="1"/>
  <c r="AM129" i="53"/>
  <c r="AL129" i="53"/>
  <c r="AK129" i="53"/>
  <c r="AJ129" i="53"/>
  <c r="AI129" i="53"/>
  <c r="AO128" i="53"/>
  <c r="AP128" i="53" s="1"/>
  <c r="AM128" i="53"/>
  <c r="AL128" i="53"/>
  <c r="AK128" i="53"/>
  <c r="AJ128" i="53"/>
  <c r="AI128" i="53"/>
  <c r="AO124" i="53"/>
  <c r="AP124" i="53" s="1"/>
  <c r="AM124" i="53"/>
  <c r="AL124" i="53"/>
  <c r="AK124" i="53"/>
  <c r="AJ124" i="53"/>
  <c r="AI124" i="53"/>
  <c r="AO122" i="53"/>
  <c r="AP122" i="53" s="1"/>
  <c r="AM122" i="53"/>
  <c r="AL122" i="53"/>
  <c r="AK122" i="53"/>
  <c r="AJ122" i="53"/>
  <c r="AI122" i="53"/>
  <c r="AO121" i="53"/>
  <c r="AP121" i="53" s="1"/>
  <c r="AM121" i="53"/>
  <c r="AL121" i="53"/>
  <c r="AK121" i="53"/>
  <c r="AJ121" i="53"/>
  <c r="AI121" i="53"/>
  <c r="AO120" i="53"/>
  <c r="AP120" i="53" s="1"/>
  <c r="AM120" i="53"/>
  <c r="AL120" i="53"/>
  <c r="AK120" i="53"/>
  <c r="AJ120" i="53"/>
  <c r="AI120" i="53"/>
  <c r="AO118" i="53"/>
  <c r="AP118" i="53" s="1"/>
  <c r="AM118" i="53"/>
  <c r="AL118" i="53"/>
  <c r="AK118" i="53"/>
  <c r="AJ118" i="53"/>
  <c r="AI118" i="53"/>
  <c r="AO116" i="53"/>
  <c r="AP116" i="53" s="1"/>
  <c r="AM116" i="53"/>
  <c r="AL116" i="53"/>
  <c r="AK116" i="53"/>
  <c r="AJ116" i="53"/>
  <c r="AI116" i="53"/>
  <c r="AO114" i="53"/>
  <c r="AP114" i="53" s="1"/>
  <c r="AM114" i="53"/>
  <c r="AL114" i="53"/>
  <c r="AK114" i="53"/>
  <c r="AJ114" i="53"/>
  <c r="AI114" i="53"/>
  <c r="AO112" i="53"/>
  <c r="AP112" i="53" s="1"/>
  <c r="AM112" i="53"/>
  <c r="AL112" i="53"/>
  <c r="AK112" i="53"/>
  <c r="AJ112" i="53"/>
  <c r="AI112" i="53"/>
  <c r="AO111" i="53"/>
  <c r="AP111" i="53" s="1"/>
  <c r="AM111" i="53"/>
  <c r="AL111" i="53"/>
  <c r="AK111" i="53"/>
  <c r="AJ111" i="53"/>
  <c r="AI111" i="53"/>
  <c r="AO109" i="53"/>
  <c r="AP109" i="53" s="1"/>
  <c r="AM109" i="53"/>
  <c r="AL109" i="53"/>
  <c r="AK109" i="53"/>
  <c r="AJ109" i="53"/>
  <c r="AI109" i="53"/>
  <c r="AO107" i="53"/>
  <c r="AP107" i="53" s="1"/>
  <c r="AM107" i="53"/>
  <c r="AL107" i="53"/>
  <c r="AK107" i="53"/>
  <c r="AJ107" i="53"/>
  <c r="AI107" i="53"/>
  <c r="AO106" i="53"/>
  <c r="AP106" i="53" s="1"/>
  <c r="AM106" i="53"/>
  <c r="AL106" i="53"/>
  <c r="AK106" i="53"/>
  <c r="AJ106" i="53"/>
  <c r="AI106" i="53"/>
  <c r="AO105" i="53"/>
  <c r="AP105" i="53" s="1"/>
  <c r="AM105" i="53"/>
  <c r="AL105" i="53"/>
  <c r="AK105" i="53"/>
  <c r="AJ105" i="53"/>
  <c r="AI105" i="53"/>
  <c r="AO103" i="53"/>
  <c r="AP103" i="53" s="1"/>
  <c r="AM103" i="53"/>
  <c r="AL103" i="53"/>
  <c r="AK103" i="53"/>
  <c r="AJ103" i="53"/>
  <c r="AI103" i="53"/>
  <c r="AO102" i="53"/>
  <c r="AP102" i="53" s="1"/>
  <c r="AM102" i="53"/>
  <c r="AL102" i="53"/>
  <c r="AK102" i="53"/>
  <c r="AJ102" i="53"/>
  <c r="AI102" i="53"/>
  <c r="AO101" i="53"/>
  <c r="AP101" i="53" s="1"/>
  <c r="AM101" i="53"/>
  <c r="AL101" i="53"/>
  <c r="AK101" i="53"/>
  <c r="AJ101" i="53"/>
  <c r="AI101" i="53"/>
  <c r="AO100" i="53"/>
  <c r="AP100" i="53" s="1"/>
  <c r="AM100" i="53"/>
  <c r="AL100" i="53"/>
  <c r="AK100" i="53"/>
  <c r="AJ100" i="53"/>
  <c r="AI100" i="53"/>
  <c r="AO99" i="53"/>
  <c r="AP99" i="53" s="1"/>
  <c r="AM99" i="53"/>
  <c r="AL99" i="53"/>
  <c r="AK99" i="53"/>
  <c r="AJ99" i="53"/>
  <c r="AI99" i="53"/>
  <c r="AO95" i="53"/>
  <c r="AP95" i="53" s="1"/>
  <c r="AM95" i="53"/>
  <c r="AL95" i="53"/>
  <c r="AK95" i="53"/>
  <c r="AJ95" i="53"/>
  <c r="AI95" i="53"/>
  <c r="AO94" i="53"/>
  <c r="AP94" i="53" s="1"/>
  <c r="AM94" i="53"/>
  <c r="AL94" i="53"/>
  <c r="AK94" i="53"/>
  <c r="AJ94" i="53"/>
  <c r="AI94" i="53"/>
  <c r="AO92" i="53"/>
  <c r="AP92" i="53" s="1"/>
  <c r="AM92" i="53"/>
  <c r="AL92" i="53"/>
  <c r="AJ92" i="53"/>
  <c r="AO91" i="53"/>
  <c r="AP91" i="53" s="1"/>
  <c r="AM91" i="53"/>
  <c r="AL91" i="53"/>
  <c r="AK91" i="53"/>
  <c r="AJ91" i="53"/>
  <c r="AI91" i="53"/>
  <c r="AO89" i="53"/>
  <c r="AP89" i="53" s="1"/>
  <c r="AM89" i="53"/>
  <c r="AL89" i="53"/>
  <c r="AK89" i="53"/>
  <c r="AJ89" i="53"/>
  <c r="AI89" i="53"/>
  <c r="AO88" i="53"/>
  <c r="AP88" i="53" s="1"/>
  <c r="AM88" i="53"/>
  <c r="AL88" i="53"/>
  <c r="AK88" i="53"/>
  <c r="AO87" i="53"/>
  <c r="AP87" i="53" s="1"/>
  <c r="AM87" i="53"/>
  <c r="AL87" i="53"/>
  <c r="AK87" i="53"/>
  <c r="AJ87" i="53"/>
  <c r="AI87" i="53"/>
  <c r="AO86" i="53"/>
  <c r="AP86" i="53" s="1"/>
  <c r="AM86" i="53"/>
  <c r="AL86" i="53"/>
  <c r="AK86" i="53"/>
  <c r="AJ86" i="53"/>
  <c r="AI86" i="53"/>
  <c r="AO85" i="53"/>
  <c r="AP85" i="53" s="1"/>
  <c r="AM85" i="53"/>
  <c r="AL85" i="53"/>
  <c r="AK85" i="53"/>
  <c r="AJ85" i="53"/>
  <c r="AI85" i="53"/>
  <c r="AO84" i="53"/>
  <c r="AP84" i="53" s="1"/>
  <c r="AM84" i="53"/>
  <c r="AL84" i="53"/>
  <c r="AK84" i="53"/>
  <c r="AJ84" i="53"/>
  <c r="AI84" i="53"/>
  <c r="AO83" i="53"/>
  <c r="AP83" i="53" s="1"/>
  <c r="AM83" i="53"/>
  <c r="AL83" i="53"/>
  <c r="AK83" i="53"/>
  <c r="AJ83" i="53"/>
  <c r="AI83" i="53"/>
  <c r="AO82" i="53"/>
  <c r="AP82" i="53" s="1"/>
  <c r="AM82" i="53"/>
  <c r="AL82" i="53"/>
  <c r="AK82" i="53"/>
  <c r="AJ82" i="53"/>
  <c r="AI82" i="53"/>
  <c r="AO81" i="53"/>
  <c r="AP81" i="53" s="1"/>
  <c r="AM81" i="53"/>
  <c r="AL81" i="53"/>
  <c r="AK81" i="53"/>
  <c r="AJ81" i="53"/>
  <c r="AI81" i="53"/>
  <c r="AO79" i="53"/>
  <c r="AP79" i="53" s="1"/>
  <c r="AM79" i="53"/>
  <c r="AL79" i="53"/>
  <c r="AK79" i="53"/>
  <c r="AJ79" i="53"/>
  <c r="AI79" i="53"/>
  <c r="AO78" i="53"/>
  <c r="AP78" i="53" s="1"/>
  <c r="AM78" i="53"/>
  <c r="AL78" i="53"/>
  <c r="AK78" i="53"/>
  <c r="AJ78" i="53"/>
  <c r="AI78" i="53"/>
  <c r="AO77" i="53"/>
  <c r="AP77" i="53" s="1"/>
  <c r="AM77" i="53"/>
  <c r="AL77" i="53"/>
  <c r="AK77" i="53"/>
  <c r="AJ77" i="53"/>
  <c r="AI77" i="53"/>
  <c r="AO75" i="53"/>
  <c r="AP75" i="53" s="1"/>
  <c r="AM75" i="53"/>
  <c r="AL75" i="53"/>
  <c r="AK75" i="53"/>
  <c r="AJ75" i="53"/>
  <c r="AI75" i="53"/>
  <c r="AO74" i="53"/>
  <c r="AP74" i="53" s="1"/>
  <c r="AM74" i="53"/>
  <c r="AL74" i="53"/>
  <c r="AJ74" i="53"/>
  <c r="AO73" i="53"/>
  <c r="AP73" i="53" s="1"/>
  <c r="AM73" i="53"/>
  <c r="AL73" i="53"/>
  <c r="AK73" i="53"/>
  <c r="AJ73" i="53"/>
  <c r="AI73" i="53"/>
  <c r="AO72" i="53"/>
  <c r="AP72" i="53" s="1"/>
  <c r="AM72" i="53"/>
  <c r="AL72" i="53"/>
  <c r="AK72" i="53"/>
  <c r="AJ72" i="53"/>
  <c r="AI72" i="53"/>
  <c r="AO71" i="53"/>
  <c r="AP71" i="53" s="1"/>
  <c r="AM71" i="53"/>
  <c r="AL71" i="53"/>
  <c r="AK71" i="53"/>
  <c r="AJ71" i="53"/>
  <c r="AI71" i="53"/>
  <c r="AO70" i="53"/>
  <c r="AP70" i="53" s="1"/>
  <c r="AM70" i="53"/>
  <c r="AL70" i="53"/>
  <c r="AK70" i="53"/>
  <c r="AJ70" i="53"/>
  <c r="AI70" i="53"/>
  <c r="AO69" i="53"/>
  <c r="AP69" i="53" s="1"/>
  <c r="AM69" i="53"/>
  <c r="AL69" i="53"/>
  <c r="AK69" i="53"/>
  <c r="AJ69" i="53"/>
  <c r="AI69" i="53"/>
  <c r="AO68" i="53"/>
  <c r="AP68" i="53" s="1"/>
  <c r="AM68" i="53"/>
  <c r="AL68" i="53"/>
  <c r="AK68" i="53"/>
  <c r="AJ68" i="53"/>
  <c r="AI68" i="53"/>
  <c r="AO66" i="53"/>
  <c r="AP66" i="53" s="1"/>
  <c r="AM66" i="53"/>
  <c r="AL66" i="53"/>
  <c r="AK66" i="53"/>
  <c r="AJ66" i="53"/>
  <c r="AI66" i="53"/>
  <c r="AO65" i="53"/>
  <c r="AP65" i="53" s="1"/>
  <c r="AM65" i="53"/>
  <c r="AL65" i="53"/>
  <c r="AK65" i="53"/>
  <c r="AJ65" i="53"/>
  <c r="AI65" i="53"/>
  <c r="AO64" i="53"/>
  <c r="AP64" i="53" s="1"/>
  <c r="AM64" i="53"/>
  <c r="AL64" i="53"/>
  <c r="AK64" i="53"/>
  <c r="AJ64" i="53"/>
  <c r="AI64" i="53"/>
  <c r="AO63" i="53"/>
  <c r="AP63" i="53" s="1"/>
  <c r="AM63" i="53"/>
  <c r="AL63" i="53"/>
  <c r="AK63" i="53"/>
  <c r="AJ63" i="53"/>
  <c r="AI63" i="53"/>
  <c r="AO59" i="53"/>
  <c r="AP59" i="53" s="1"/>
  <c r="AM59" i="53"/>
  <c r="AL59" i="53"/>
  <c r="AK59" i="53"/>
  <c r="AJ59" i="53"/>
  <c r="AI59" i="53"/>
  <c r="AO58" i="53"/>
  <c r="AP58" i="53" s="1"/>
  <c r="AM58" i="53"/>
  <c r="AL58" i="53"/>
  <c r="AK58" i="53"/>
  <c r="AJ58" i="53"/>
  <c r="AI58" i="53"/>
  <c r="AO57" i="53"/>
  <c r="AP57" i="53" s="1"/>
  <c r="AM57" i="53"/>
  <c r="AL57" i="53"/>
  <c r="AK57" i="53"/>
  <c r="AJ57" i="53"/>
  <c r="AI57" i="53"/>
  <c r="AO56" i="53"/>
  <c r="AP56" i="53" s="1"/>
  <c r="AM56" i="53"/>
  <c r="AL56" i="53"/>
  <c r="AK56" i="53"/>
  <c r="AJ56" i="53"/>
  <c r="AI56" i="53"/>
  <c r="AO55" i="53"/>
  <c r="AP55" i="53" s="1"/>
  <c r="AM55" i="53"/>
  <c r="AL55" i="53"/>
  <c r="AK55" i="53"/>
  <c r="AJ55" i="53"/>
  <c r="AI55" i="53"/>
  <c r="AO54" i="53"/>
  <c r="AP54" i="53" s="1"/>
  <c r="AM54" i="53"/>
  <c r="AL54" i="53"/>
  <c r="AK54" i="53"/>
  <c r="AJ54" i="53"/>
  <c r="AI54" i="53"/>
  <c r="AO53" i="53"/>
  <c r="AP53" i="53" s="1"/>
  <c r="AM53" i="53"/>
  <c r="AL53" i="53"/>
  <c r="AK53" i="53"/>
  <c r="AJ53" i="53"/>
  <c r="AI53" i="53"/>
  <c r="AO52" i="53"/>
  <c r="AP52" i="53" s="1"/>
  <c r="AM52" i="53"/>
  <c r="AL52" i="53"/>
  <c r="AK52" i="53"/>
  <c r="AJ52" i="53"/>
  <c r="AI52" i="53"/>
  <c r="AO51" i="53"/>
  <c r="AP51" i="53" s="1"/>
  <c r="AM51" i="53"/>
  <c r="AL51" i="53"/>
  <c r="AK51" i="53"/>
  <c r="AJ51" i="53"/>
  <c r="AI51" i="53"/>
  <c r="AO49" i="53"/>
  <c r="AP49" i="53" s="1"/>
  <c r="AM49" i="53"/>
  <c r="AL49" i="53"/>
  <c r="AK49" i="53"/>
  <c r="AJ49" i="53"/>
  <c r="AI49" i="53"/>
  <c r="AO48" i="53"/>
  <c r="AP48" i="53" s="1"/>
  <c r="AM48" i="53"/>
  <c r="AL48" i="53"/>
  <c r="AK48" i="53"/>
  <c r="AJ48" i="53"/>
  <c r="AI48" i="53"/>
  <c r="AO47" i="53"/>
  <c r="AP47" i="53" s="1"/>
  <c r="AM47" i="53"/>
  <c r="AL47" i="53"/>
  <c r="AK47" i="53"/>
  <c r="AJ47" i="53"/>
  <c r="AI47" i="53"/>
  <c r="AO46" i="53"/>
  <c r="AP46" i="53" s="1"/>
  <c r="AM46" i="53"/>
  <c r="AL46" i="53"/>
  <c r="AK46" i="53"/>
  <c r="AJ46" i="53"/>
  <c r="AI46" i="53"/>
  <c r="AO45" i="53"/>
  <c r="AP45" i="53" s="1"/>
  <c r="AM45" i="53"/>
  <c r="AL45" i="53"/>
  <c r="AK45" i="53"/>
  <c r="AJ45" i="53"/>
  <c r="AI45" i="53"/>
  <c r="AO44" i="53"/>
  <c r="AP44" i="53" s="1"/>
  <c r="AM44" i="53"/>
  <c r="AL44" i="53"/>
  <c r="AK44" i="53"/>
  <c r="AJ44" i="53"/>
  <c r="AI44" i="53"/>
  <c r="AO43" i="53"/>
  <c r="AP43" i="53" s="1"/>
  <c r="AM43" i="53"/>
  <c r="AL43" i="53"/>
  <c r="AK43" i="53"/>
  <c r="AJ43" i="53"/>
  <c r="AI43" i="53"/>
  <c r="AO42" i="53"/>
  <c r="AP42" i="53" s="1"/>
  <c r="AM42" i="53"/>
  <c r="AL42" i="53"/>
  <c r="AK42" i="53"/>
  <c r="AJ42" i="53"/>
  <c r="AI42" i="53"/>
  <c r="AO41" i="53"/>
  <c r="AP41" i="53" s="1"/>
  <c r="AM41" i="53"/>
  <c r="AL41" i="53"/>
  <c r="AK41" i="53"/>
  <c r="AJ41" i="53"/>
  <c r="AI41" i="53"/>
  <c r="AO39" i="53"/>
  <c r="AP39" i="53" s="1"/>
  <c r="AM39" i="53"/>
  <c r="AL39" i="53"/>
  <c r="AK39" i="53"/>
  <c r="AJ39" i="53"/>
  <c r="AI39" i="53"/>
  <c r="AO38" i="53"/>
  <c r="AP38" i="53" s="1"/>
  <c r="AM38" i="53"/>
  <c r="AL38" i="53"/>
  <c r="AK38" i="53"/>
  <c r="AJ38" i="53"/>
  <c r="AI38" i="53"/>
  <c r="AO37" i="53"/>
  <c r="AP37" i="53" s="1"/>
  <c r="AM37" i="53"/>
  <c r="AL37" i="53"/>
  <c r="AK37" i="53"/>
  <c r="AJ37" i="53"/>
  <c r="AI37" i="53"/>
  <c r="AO35" i="53"/>
  <c r="AP35" i="53" s="1"/>
  <c r="AM35" i="53"/>
  <c r="AL35" i="53"/>
  <c r="AK35" i="53"/>
  <c r="AJ35" i="53"/>
  <c r="AI35" i="53"/>
  <c r="AO34" i="53"/>
  <c r="AP34" i="53" s="1"/>
  <c r="AM34" i="53"/>
  <c r="AL34" i="53"/>
  <c r="AK34" i="53"/>
  <c r="AJ34" i="53"/>
  <c r="AI34" i="53"/>
  <c r="AO33" i="53"/>
  <c r="AP33" i="53" s="1"/>
  <c r="AM33" i="53"/>
  <c r="AL33" i="53"/>
  <c r="AK33" i="53"/>
  <c r="AJ33" i="53"/>
  <c r="AI33" i="53"/>
  <c r="AO32" i="53"/>
  <c r="AP32" i="53" s="1"/>
  <c r="AM32" i="53"/>
  <c r="AL32" i="53"/>
  <c r="AK32" i="53"/>
  <c r="AJ32" i="53"/>
  <c r="AI32" i="53"/>
  <c r="AO30" i="53"/>
  <c r="AP30" i="53" s="1"/>
  <c r="AM30" i="53"/>
  <c r="AL30" i="53"/>
  <c r="AK30" i="53"/>
  <c r="AJ30" i="53"/>
  <c r="AI30" i="53"/>
  <c r="AO28" i="53"/>
  <c r="AP28" i="53" s="1"/>
  <c r="AM28" i="53"/>
  <c r="AL28" i="53"/>
  <c r="AK28" i="53"/>
  <c r="AJ28" i="53"/>
  <c r="AI28" i="53"/>
  <c r="AO27" i="53"/>
  <c r="AP27" i="53" s="1"/>
  <c r="AM27" i="53"/>
  <c r="AL27" i="53"/>
  <c r="AK27" i="53"/>
  <c r="AJ27" i="53"/>
  <c r="AI27" i="53"/>
  <c r="AO25" i="53"/>
  <c r="AP25" i="53" s="1"/>
  <c r="AM25" i="53"/>
  <c r="AL25" i="53"/>
  <c r="AK25" i="53"/>
  <c r="AJ25" i="53"/>
  <c r="AI25" i="53"/>
  <c r="AO24" i="53"/>
  <c r="AP24" i="53" s="1"/>
  <c r="AM24" i="53"/>
  <c r="AL24" i="53"/>
  <c r="AK24" i="53"/>
  <c r="AJ24" i="53"/>
  <c r="AI24" i="53"/>
  <c r="AO23" i="53"/>
  <c r="AP23" i="53" s="1"/>
  <c r="AM23" i="53"/>
  <c r="AL23" i="53"/>
  <c r="AK23" i="53"/>
  <c r="AJ23" i="53"/>
  <c r="AI23" i="53"/>
  <c r="AO22" i="53"/>
  <c r="AP22" i="53" s="1"/>
  <c r="AM22" i="53"/>
  <c r="AL22" i="53"/>
  <c r="AK22" i="53"/>
  <c r="AJ22" i="53"/>
  <c r="AI22" i="53"/>
  <c r="AO21" i="53"/>
  <c r="AP21" i="53" s="1"/>
  <c r="AM21" i="53"/>
  <c r="AL21" i="53"/>
  <c r="AK21" i="53"/>
  <c r="AJ21" i="53"/>
  <c r="AI21" i="53"/>
  <c r="AO20" i="53"/>
  <c r="AP20" i="53" s="1"/>
  <c r="AM20" i="53"/>
  <c r="AL20" i="53"/>
  <c r="AK20" i="53"/>
  <c r="AJ20" i="53"/>
  <c r="AI20" i="53"/>
  <c r="AO19" i="53"/>
  <c r="AP19" i="53" s="1"/>
  <c r="AM19" i="53"/>
  <c r="AL19" i="53"/>
  <c r="AK19" i="53"/>
  <c r="AJ19" i="53"/>
  <c r="AI19" i="53"/>
  <c r="AO17" i="53"/>
  <c r="AP17" i="53" s="1"/>
  <c r="AM17" i="53"/>
  <c r="AL17" i="53"/>
  <c r="AK17" i="53"/>
  <c r="AJ17" i="53"/>
  <c r="AI17" i="53"/>
  <c r="AO16" i="53"/>
  <c r="AP16" i="53" s="1"/>
  <c r="AM16" i="53"/>
  <c r="AL16" i="53"/>
  <c r="AK16" i="53"/>
  <c r="AJ16" i="53"/>
  <c r="AI16" i="53"/>
  <c r="AO15" i="53"/>
  <c r="AP15" i="53" s="1"/>
  <c r="AM15" i="53"/>
  <c r="AL15" i="53"/>
  <c r="AK15" i="53"/>
  <c r="AJ15" i="53"/>
  <c r="AI15" i="53"/>
  <c r="BV158" i="53" l="1"/>
  <c r="BV74" i="53"/>
  <c r="BV88" i="53"/>
  <c r="BV71" i="53"/>
  <c r="BV120" i="53"/>
  <c r="BV122" i="53"/>
  <c r="BV131" i="53"/>
  <c r="BV91" i="53"/>
  <c r="BV95" i="53"/>
  <c r="BV100" i="53"/>
  <c r="BV32" i="53"/>
  <c r="BV55" i="53"/>
  <c r="BV57" i="53"/>
  <c r="BV77" i="53"/>
  <c r="BV83" i="53"/>
  <c r="BV142" i="53"/>
  <c r="BV145" i="53"/>
  <c r="BV164" i="53"/>
  <c r="BV49" i="53"/>
  <c r="BV52" i="53"/>
  <c r="BV114" i="53"/>
  <c r="BV138" i="53"/>
  <c r="BV16" i="53"/>
  <c r="BV19" i="53"/>
  <c r="BV35" i="53"/>
  <c r="BV38" i="53"/>
  <c r="BV44" i="53"/>
  <c r="BV136" i="53"/>
  <c r="DN547" i="53"/>
  <c r="DN548" i="53" s="1"/>
  <c r="BV21" i="53"/>
  <c r="BV24" i="53"/>
  <c r="BV27" i="53"/>
  <c r="BV41" i="53"/>
  <c r="BV43" i="53"/>
  <c r="BV59" i="53"/>
  <c r="BV65" i="53"/>
  <c r="BV68" i="53"/>
  <c r="BV73" i="53"/>
  <c r="BV85" i="53"/>
  <c r="BV87" i="53"/>
  <c r="BV109" i="53"/>
  <c r="BV128" i="53"/>
  <c r="BV130" i="53"/>
  <c r="BV150" i="53"/>
  <c r="BV153" i="53"/>
  <c r="BV155" i="53"/>
  <c r="BV15" i="53"/>
  <c r="BV17" i="53"/>
  <c r="BV23" i="53"/>
  <c r="BV30" i="53"/>
  <c r="BV33" i="53"/>
  <c r="BV37" i="53"/>
  <c r="BV39" i="53"/>
  <c r="BV51" i="53"/>
  <c r="BV54" i="53"/>
  <c r="BV56" i="53"/>
  <c r="BV64" i="53"/>
  <c r="BV70" i="53"/>
  <c r="BV72" i="53"/>
  <c r="BV75" i="53"/>
  <c r="BV78" i="53"/>
  <c r="BV89" i="53"/>
  <c r="BV94" i="53"/>
  <c r="BV99" i="53"/>
  <c r="BV105" i="53"/>
  <c r="BV112" i="53"/>
  <c r="BV116" i="53"/>
  <c r="BV121" i="53"/>
  <c r="BV124" i="53"/>
  <c r="BV137" i="53"/>
  <c r="BV141" i="53"/>
  <c r="BV143" i="53"/>
  <c r="BV152" i="53"/>
  <c r="BV157" i="53"/>
  <c r="BV160" i="53"/>
  <c r="BV34" i="53"/>
  <c r="BV46" i="53"/>
  <c r="BV48" i="53"/>
  <c r="BV79" i="53"/>
  <c r="BV82" i="53"/>
  <c r="BV102" i="53"/>
  <c r="BV106" i="53"/>
  <c r="BV118" i="53"/>
  <c r="BV133" i="53"/>
  <c r="BV135" i="53"/>
  <c r="BV162" i="53"/>
  <c r="BV20" i="53"/>
  <c r="BV22" i="53"/>
  <c r="BV25" i="53"/>
  <c r="BV28" i="53"/>
  <c r="BV42" i="53"/>
  <c r="BV45" i="53"/>
  <c r="BV47" i="53"/>
  <c r="BV53" i="53"/>
  <c r="BV58" i="53"/>
  <c r="BV63" i="53"/>
  <c r="BV66" i="53"/>
  <c r="BV69" i="53"/>
  <c r="BV81" i="53"/>
  <c r="BV84" i="53"/>
  <c r="BV86" i="53"/>
  <c r="BV92" i="53"/>
  <c r="BV101" i="53"/>
  <c r="BV103" i="53"/>
  <c r="BV107" i="53"/>
  <c r="BV111" i="53"/>
  <c r="BV129" i="53"/>
  <c r="BV132" i="53"/>
  <c r="BV134" i="53"/>
  <c r="BV140" i="53"/>
  <c r="BV149" i="53"/>
  <c r="BV151" i="53"/>
  <c r="BV154" i="53"/>
  <c r="BV156" i="53"/>
  <c r="BO547" i="53"/>
  <c r="BO548" i="53" s="1"/>
  <c r="BX547" i="53"/>
  <c r="BX548" i="53" s="1"/>
  <c r="BX553" i="53" s="1"/>
  <c r="BE152" i="53"/>
  <c r="BE154" i="53"/>
  <c r="BE156" i="53"/>
  <c r="BE158" i="53"/>
  <c r="BE162" i="53"/>
  <c r="CM16" i="53"/>
  <c r="CM21" i="53"/>
  <c r="CM25" i="53"/>
  <c r="CM32" i="53"/>
  <c r="CM37" i="53"/>
  <c r="CM42" i="53"/>
  <c r="CM46" i="53"/>
  <c r="CM53" i="53"/>
  <c r="CM64" i="53"/>
  <c r="CM73" i="53"/>
  <c r="CM83" i="53"/>
  <c r="CM92" i="53"/>
  <c r="CM105" i="53"/>
  <c r="CM118" i="53"/>
  <c r="CM131" i="53"/>
  <c r="CM140" i="53"/>
  <c r="CM152" i="53"/>
  <c r="CM162" i="53"/>
  <c r="DU20" i="53"/>
  <c r="DU85" i="53"/>
  <c r="DU107" i="53"/>
  <c r="DU133" i="53"/>
  <c r="DU154" i="53"/>
  <c r="EL16" i="53"/>
  <c r="EL19" i="53"/>
  <c r="EL21" i="53"/>
  <c r="EL23" i="53"/>
  <c r="EL25" i="53"/>
  <c r="EL28" i="53"/>
  <c r="EL32" i="53"/>
  <c r="EL34" i="53"/>
  <c r="EL37" i="53"/>
  <c r="EL39" i="53"/>
  <c r="EL42" i="53"/>
  <c r="EL44" i="53"/>
  <c r="EL46" i="53"/>
  <c r="EL48" i="53"/>
  <c r="EL51" i="53"/>
  <c r="EL71" i="53"/>
  <c r="EL89" i="53"/>
  <c r="EL137" i="53"/>
  <c r="EL158" i="53"/>
  <c r="DS553" i="53"/>
  <c r="EL55" i="53"/>
  <c r="EL75" i="53"/>
  <c r="EL95" i="53"/>
  <c r="EL121" i="53"/>
  <c r="EE547" i="53"/>
  <c r="EE548" i="53" s="1"/>
  <c r="DD19" i="53"/>
  <c r="DD23" i="53"/>
  <c r="DD52" i="53"/>
  <c r="DD72" i="53"/>
  <c r="DD91" i="53"/>
  <c r="DD109" i="53"/>
  <c r="DD122" i="53"/>
  <c r="DD134" i="53"/>
  <c r="DD151" i="53"/>
  <c r="AN72" i="53"/>
  <c r="AN85" i="53"/>
  <c r="AN116" i="53"/>
  <c r="BE16" i="53"/>
  <c r="BE21" i="53"/>
  <c r="BE25" i="53"/>
  <c r="BE32" i="53"/>
  <c r="BE37" i="53"/>
  <c r="BE42" i="53"/>
  <c r="BE46" i="53"/>
  <c r="CM15" i="53"/>
  <c r="CM20" i="53"/>
  <c r="CM24" i="53"/>
  <c r="CM30" i="53"/>
  <c r="CM35" i="53"/>
  <c r="CM41" i="53"/>
  <c r="CM45" i="53"/>
  <c r="DD15" i="53"/>
  <c r="DD17" i="53"/>
  <c r="DD20" i="53"/>
  <c r="DD22" i="53"/>
  <c r="DD24" i="53"/>
  <c r="DD27" i="53"/>
  <c r="DD30" i="53"/>
  <c r="DD33" i="53"/>
  <c r="DD35" i="53"/>
  <c r="DD38" i="53"/>
  <c r="DD56" i="53"/>
  <c r="DD77" i="53"/>
  <c r="DD99" i="53"/>
  <c r="DD155" i="53"/>
  <c r="DU71" i="53"/>
  <c r="DU89" i="53"/>
  <c r="DU114" i="53"/>
  <c r="DU137" i="53"/>
  <c r="DU158" i="53"/>
  <c r="EL142" i="53"/>
  <c r="AN130" i="53"/>
  <c r="BE15" i="53"/>
  <c r="BE20" i="53"/>
  <c r="BE24" i="53"/>
  <c r="BE30" i="53"/>
  <c r="BE35" i="53"/>
  <c r="BE41" i="53"/>
  <c r="BE45" i="53"/>
  <c r="BE49" i="53"/>
  <c r="BE54" i="53"/>
  <c r="BE58" i="53"/>
  <c r="BE65" i="53"/>
  <c r="BE70" i="53"/>
  <c r="BE74" i="53"/>
  <c r="BE79" i="53"/>
  <c r="BE84" i="53"/>
  <c r="BE88" i="53"/>
  <c r="BE94" i="53"/>
  <c r="BE101" i="53"/>
  <c r="BE106" i="53"/>
  <c r="BE112" i="53"/>
  <c r="BE120" i="53"/>
  <c r="BE128" i="53"/>
  <c r="BE132" i="53"/>
  <c r="BE136" i="53"/>
  <c r="BE141" i="53"/>
  <c r="BE149" i="53"/>
  <c r="BE151" i="53"/>
  <c r="AN55" i="53"/>
  <c r="AN82" i="53"/>
  <c r="AN95" i="53"/>
  <c r="DU24" i="53"/>
  <c r="DU27" i="53"/>
  <c r="DU35" i="53"/>
  <c r="DU43" i="53"/>
  <c r="DU49" i="53"/>
  <c r="DU22" i="53"/>
  <c r="DU30" i="53"/>
  <c r="DU38" i="53"/>
  <c r="DU47" i="53"/>
  <c r="DU52" i="53"/>
  <c r="AN17" i="53"/>
  <c r="AN20" i="53"/>
  <c r="AN43" i="53"/>
  <c r="AN45" i="53"/>
  <c r="AN47" i="53"/>
  <c r="AN49" i="53"/>
  <c r="AN66" i="53"/>
  <c r="AN91" i="53"/>
  <c r="AN107" i="53"/>
  <c r="BE19" i="53"/>
  <c r="BE23" i="53"/>
  <c r="BE28" i="53"/>
  <c r="BE34" i="53"/>
  <c r="BE39" i="53"/>
  <c r="BE44" i="53"/>
  <c r="BE48" i="53"/>
  <c r="BE52" i="53"/>
  <c r="BE56" i="53"/>
  <c r="BE63" i="53"/>
  <c r="BE68" i="53"/>
  <c r="BE72" i="53"/>
  <c r="BE77" i="53"/>
  <c r="BE82" i="53"/>
  <c r="BE86" i="53"/>
  <c r="BE91" i="53"/>
  <c r="BE99" i="53"/>
  <c r="BE103" i="53"/>
  <c r="BE109" i="53"/>
  <c r="BE116" i="53"/>
  <c r="BE122" i="53"/>
  <c r="BE130" i="53"/>
  <c r="BE134" i="53"/>
  <c r="BE138" i="53"/>
  <c r="BE143" i="53"/>
  <c r="BE153" i="53"/>
  <c r="BE157" i="53"/>
  <c r="BE164" i="53"/>
  <c r="DU33" i="53"/>
  <c r="DU41" i="53"/>
  <c r="DU45" i="53"/>
  <c r="DU54" i="53"/>
  <c r="AN15" i="53"/>
  <c r="AN22" i="53"/>
  <c r="AN24" i="53"/>
  <c r="AN27" i="53"/>
  <c r="AN30" i="53"/>
  <c r="AN33" i="53"/>
  <c r="AN35" i="53"/>
  <c r="AN38" i="53"/>
  <c r="AN41" i="53"/>
  <c r="AN63" i="53"/>
  <c r="AN75" i="53"/>
  <c r="AN103" i="53"/>
  <c r="AN121" i="53"/>
  <c r="BE17" i="53"/>
  <c r="BE22" i="53"/>
  <c r="BE27" i="53"/>
  <c r="BE33" i="53"/>
  <c r="BE38" i="53"/>
  <c r="BE43" i="53"/>
  <c r="BE47" i="53"/>
  <c r="BE51" i="53"/>
  <c r="BE53" i="53"/>
  <c r="BE55" i="53"/>
  <c r="BE57" i="53"/>
  <c r="BE59" i="53"/>
  <c r="BE64" i="53"/>
  <c r="BE66" i="53"/>
  <c r="BE69" i="53"/>
  <c r="BE71" i="53"/>
  <c r="BE73" i="53"/>
  <c r="BE75" i="53"/>
  <c r="BE78" i="53"/>
  <c r="BE81" i="53"/>
  <c r="BE83" i="53"/>
  <c r="BE85" i="53"/>
  <c r="BE87" i="53"/>
  <c r="BE89" i="53"/>
  <c r="BE92" i="53"/>
  <c r="BE95" i="53"/>
  <c r="BE100" i="53"/>
  <c r="BE102" i="53"/>
  <c r="BE105" i="53"/>
  <c r="BE107" i="53"/>
  <c r="BE111" i="53"/>
  <c r="BE114" i="53"/>
  <c r="BE118" i="53"/>
  <c r="BE121" i="53"/>
  <c r="BE124" i="53"/>
  <c r="BE129" i="53"/>
  <c r="BE131" i="53"/>
  <c r="BE133" i="53"/>
  <c r="BE135" i="53"/>
  <c r="BE137" i="53"/>
  <c r="BE140" i="53"/>
  <c r="CM19" i="53"/>
  <c r="CM23" i="53"/>
  <c r="CM28" i="53"/>
  <c r="CM34" i="53"/>
  <c r="CM39" i="53"/>
  <c r="CM44" i="53"/>
  <c r="CM48" i="53"/>
  <c r="CM57" i="53"/>
  <c r="CM69" i="53"/>
  <c r="CM78" i="53"/>
  <c r="CM87" i="53"/>
  <c r="CM100" i="53"/>
  <c r="CM111" i="53"/>
  <c r="CM124" i="53"/>
  <c r="CM135" i="53"/>
  <c r="CM145" i="53"/>
  <c r="CM156" i="53"/>
  <c r="DD43" i="53"/>
  <c r="DD63" i="53"/>
  <c r="DD82" i="53"/>
  <c r="DD103" i="53"/>
  <c r="DD116" i="53"/>
  <c r="DD130" i="53"/>
  <c r="DD138" i="53"/>
  <c r="DD160" i="53"/>
  <c r="DU95" i="53"/>
  <c r="DU121" i="53"/>
  <c r="DU142" i="53"/>
  <c r="EL15" i="53"/>
  <c r="EL20" i="53"/>
  <c r="EL24" i="53"/>
  <c r="EL30" i="53"/>
  <c r="EL35" i="53"/>
  <c r="EL41" i="53"/>
  <c r="EL45" i="53"/>
  <c r="EL49" i="53"/>
  <c r="EL59" i="53"/>
  <c r="EL81" i="53"/>
  <c r="EL102" i="53"/>
  <c r="EL129" i="53"/>
  <c r="EL150" i="53"/>
  <c r="BE142" i="53"/>
  <c r="BE145" i="53"/>
  <c r="BE150" i="53"/>
  <c r="BE155" i="53"/>
  <c r="BE160" i="53"/>
  <c r="CM17" i="53"/>
  <c r="CM22" i="53"/>
  <c r="CM27" i="53"/>
  <c r="CM33" i="53"/>
  <c r="CM38" i="53"/>
  <c r="CM43" i="53"/>
  <c r="DD16" i="53"/>
  <c r="DD21" i="53"/>
  <c r="DD25" i="53"/>
  <c r="DD28" i="53"/>
  <c r="DD32" i="53"/>
  <c r="DD34" i="53"/>
  <c r="DD37" i="53"/>
  <c r="DD47" i="53"/>
  <c r="DD68" i="53"/>
  <c r="DD86" i="53"/>
  <c r="DD143" i="53"/>
  <c r="DU21" i="53"/>
  <c r="DU25" i="53"/>
  <c r="DU28" i="53"/>
  <c r="DU32" i="53"/>
  <c r="DU34" i="53"/>
  <c r="DU37" i="53"/>
  <c r="DU39" i="53"/>
  <c r="DU42" i="53"/>
  <c r="DU44" i="53"/>
  <c r="DU46" i="53"/>
  <c r="DU48" i="53"/>
  <c r="DU51" i="53"/>
  <c r="DU53" i="53"/>
  <c r="DU55" i="53"/>
  <c r="DU59" i="53"/>
  <c r="DU81" i="53"/>
  <c r="DU102" i="53"/>
  <c r="DU129" i="53"/>
  <c r="DU150" i="53"/>
  <c r="EL17" i="53"/>
  <c r="EL22" i="53"/>
  <c r="EL27" i="53"/>
  <c r="EL33" i="53"/>
  <c r="EL38" i="53"/>
  <c r="EL43" i="53"/>
  <c r="EL47" i="53"/>
  <c r="EL66" i="53"/>
  <c r="EL85" i="53"/>
  <c r="EL107" i="53"/>
  <c r="EL133" i="53"/>
  <c r="EL154" i="53"/>
  <c r="EL114" i="53"/>
  <c r="EL54" i="53"/>
  <c r="EL58" i="53"/>
  <c r="EL70" i="53"/>
  <c r="EL79" i="53"/>
  <c r="EL84" i="53"/>
  <c r="EL101" i="53"/>
  <c r="EL106" i="53"/>
  <c r="EL112" i="53"/>
  <c r="EL120" i="53"/>
  <c r="EL132" i="53"/>
  <c r="EL141" i="53"/>
  <c r="EL153" i="53"/>
  <c r="EL164" i="53"/>
  <c r="EL53" i="53"/>
  <c r="EL57" i="53"/>
  <c r="EL64" i="53"/>
  <c r="EL69" i="53"/>
  <c r="EL73" i="53"/>
  <c r="EL78" i="53"/>
  <c r="EL83" i="53"/>
  <c r="EL87" i="53"/>
  <c r="EL92" i="53"/>
  <c r="EL100" i="53"/>
  <c r="EL105" i="53"/>
  <c r="EL111" i="53"/>
  <c r="EL118" i="53"/>
  <c r="EL124" i="53"/>
  <c r="EL131" i="53"/>
  <c r="EL135" i="53"/>
  <c r="EL140" i="53"/>
  <c r="EL145" i="53"/>
  <c r="EL152" i="53"/>
  <c r="EL156" i="53"/>
  <c r="EL162" i="53"/>
  <c r="EL65" i="53"/>
  <c r="EL74" i="53"/>
  <c r="EL88" i="53"/>
  <c r="EL94" i="53"/>
  <c r="EL128" i="53"/>
  <c r="EL136" i="53"/>
  <c r="EL149" i="53"/>
  <c r="EL157" i="53"/>
  <c r="EL52" i="53"/>
  <c r="EL56" i="53"/>
  <c r="EL63" i="53"/>
  <c r="EL68" i="53"/>
  <c r="EL72" i="53"/>
  <c r="EL77" i="53"/>
  <c r="EL82" i="53"/>
  <c r="EL86" i="53"/>
  <c r="EL91" i="53"/>
  <c r="EL99" i="53"/>
  <c r="EL103" i="53"/>
  <c r="EL109" i="53"/>
  <c r="EL116" i="53"/>
  <c r="EL122" i="53"/>
  <c r="EL130" i="53"/>
  <c r="EL134" i="53"/>
  <c r="EL138" i="53"/>
  <c r="EL143" i="53"/>
  <c r="EL151" i="53"/>
  <c r="EL155" i="53"/>
  <c r="EL160" i="53"/>
  <c r="EE549" i="53"/>
  <c r="DU65" i="53"/>
  <c r="DU74" i="53"/>
  <c r="DW547" i="53"/>
  <c r="DW548" i="53" s="1"/>
  <c r="DW553" i="53" s="1"/>
  <c r="DU23" i="53"/>
  <c r="DU16" i="53"/>
  <c r="DU19" i="53"/>
  <c r="DU58" i="53"/>
  <c r="DU66" i="53"/>
  <c r="DU70" i="53"/>
  <c r="DU75" i="53"/>
  <c r="DU79" i="53"/>
  <c r="DU84" i="53"/>
  <c r="DU101" i="53"/>
  <c r="DU106" i="53"/>
  <c r="DU112" i="53"/>
  <c r="DU120" i="53"/>
  <c r="DU128" i="53"/>
  <c r="DU136" i="53"/>
  <c r="DU141" i="53"/>
  <c r="DU153" i="53"/>
  <c r="DU157" i="53"/>
  <c r="DU164" i="53"/>
  <c r="DU57" i="53"/>
  <c r="DU64" i="53"/>
  <c r="DU69" i="53"/>
  <c r="DU73" i="53"/>
  <c r="DU78" i="53"/>
  <c r="DU83" i="53"/>
  <c r="DU87" i="53"/>
  <c r="DU92" i="53"/>
  <c r="DU100" i="53"/>
  <c r="DU105" i="53"/>
  <c r="DU111" i="53"/>
  <c r="DU118" i="53"/>
  <c r="DU124" i="53"/>
  <c r="DU131" i="53"/>
  <c r="DU135" i="53"/>
  <c r="DU140" i="53"/>
  <c r="DU145" i="53"/>
  <c r="DU152" i="53"/>
  <c r="DU156" i="53"/>
  <c r="DU162" i="53"/>
  <c r="DU88" i="53"/>
  <c r="DU94" i="53"/>
  <c r="DU132" i="53"/>
  <c r="DU149" i="53"/>
  <c r="DU15" i="53"/>
  <c r="DU17" i="53"/>
  <c r="DU56" i="53"/>
  <c r="DU63" i="53"/>
  <c r="DU68" i="53"/>
  <c r="DU72" i="53"/>
  <c r="DU77" i="53"/>
  <c r="DU82" i="53"/>
  <c r="DU86" i="53"/>
  <c r="DU91" i="53"/>
  <c r="DU99" i="53"/>
  <c r="DU103" i="53"/>
  <c r="DU109" i="53"/>
  <c r="DU116" i="53"/>
  <c r="DU122" i="53"/>
  <c r="DU130" i="53"/>
  <c r="DU134" i="53"/>
  <c r="DU138" i="53"/>
  <c r="DU143" i="53"/>
  <c r="DU151" i="53"/>
  <c r="DU155" i="53"/>
  <c r="DU160" i="53"/>
  <c r="DD42" i="53"/>
  <c r="DD51" i="53"/>
  <c r="DD71" i="53"/>
  <c r="DD75" i="53"/>
  <c r="DD81" i="53"/>
  <c r="DD85" i="53"/>
  <c r="DD89" i="53"/>
  <c r="DD95" i="53"/>
  <c r="DD102" i="53"/>
  <c r="DD107" i="53"/>
  <c r="DD114" i="53"/>
  <c r="DD121" i="53"/>
  <c r="DD129" i="53"/>
  <c r="DD133" i="53"/>
  <c r="DD137" i="53"/>
  <c r="DD142" i="53"/>
  <c r="DD150" i="53"/>
  <c r="DD154" i="53"/>
  <c r="DD158" i="53"/>
  <c r="DD46" i="53"/>
  <c r="DD55" i="53"/>
  <c r="DD59" i="53"/>
  <c r="DD41" i="53"/>
  <c r="DD45" i="53"/>
  <c r="DD54" i="53"/>
  <c r="DD58" i="53"/>
  <c r="DD65" i="53"/>
  <c r="DD70" i="53"/>
  <c r="DD74" i="53"/>
  <c r="DD79" i="53"/>
  <c r="DD84" i="53"/>
  <c r="DD88" i="53"/>
  <c r="DD94" i="53"/>
  <c r="DD101" i="53"/>
  <c r="DD106" i="53"/>
  <c r="DD112" i="53"/>
  <c r="DD120" i="53"/>
  <c r="DD128" i="53"/>
  <c r="DD132" i="53"/>
  <c r="DD136" i="53"/>
  <c r="DD141" i="53"/>
  <c r="DD149" i="53"/>
  <c r="DD153" i="53"/>
  <c r="DD157" i="53"/>
  <c r="DD164" i="53"/>
  <c r="CW546" i="53"/>
  <c r="DD66" i="53"/>
  <c r="DD49" i="53"/>
  <c r="DD39" i="53"/>
  <c r="DD44" i="53"/>
  <c r="DD48" i="53"/>
  <c r="DD53" i="53"/>
  <c r="DD57" i="53"/>
  <c r="DD64" i="53"/>
  <c r="DD69" i="53"/>
  <c r="DD73" i="53"/>
  <c r="DD78" i="53"/>
  <c r="DD83" i="53"/>
  <c r="DD87" i="53"/>
  <c r="DD92" i="53"/>
  <c r="DD100" i="53"/>
  <c r="DD105" i="53"/>
  <c r="DD111" i="53"/>
  <c r="DD118" i="53"/>
  <c r="DD124" i="53"/>
  <c r="DD131" i="53"/>
  <c r="DD135" i="53"/>
  <c r="DD140" i="53"/>
  <c r="DD145" i="53"/>
  <c r="DD152" i="53"/>
  <c r="DD156" i="53"/>
  <c r="DD162" i="53"/>
  <c r="CW547" i="53"/>
  <c r="CW548" i="53" s="1"/>
  <c r="CM47" i="53"/>
  <c r="CM52" i="53"/>
  <c r="CM56" i="53"/>
  <c r="CM63" i="53"/>
  <c r="CM68" i="53"/>
  <c r="CM72" i="53"/>
  <c r="CM77" i="53"/>
  <c r="CM82" i="53"/>
  <c r="CM86" i="53"/>
  <c r="CM91" i="53"/>
  <c r="CM99" i="53"/>
  <c r="CM103" i="53"/>
  <c r="CM109" i="53"/>
  <c r="CM116" i="53"/>
  <c r="CM122" i="53"/>
  <c r="CM130" i="53"/>
  <c r="CM134" i="53"/>
  <c r="CM138" i="53"/>
  <c r="CM143" i="53"/>
  <c r="CM151" i="53"/>
  <c r="CM155" i="53"/>
  <c r="CO547" i="53"/>
  <c r="CO548" i="53" s="1"/>
  <c r="CO553" i="53" s="1"/>
  <c r="CM51" i="53"/>
  <c r="CM55" i="53"/>
  <c r="CM59" i="53"/>
  <c r="CM66" i="53"/>
  <c r="CM71" i="53"/>
  <c r="CM75" i="53"/>
  <c r="CM81" i="53"/>
  <c r="CM85" i="53"/>
  <c r="CM89" i="53"/>
  <c r="CM95" i="53"/>
  <c r="CM102" i="53"/>
  <c r="CM107" i="53"/>
  <c r="CM114" i="53"/>
  <c r="CM121" i="53"/>
  <c r="CM129" i="53"/>
  <c r="CM133" i="53"/>
  <c r="CM137" i="53"/>
  <c r="CM142" i="53"/>
  <c r="CM150" i="53"/>
  <c r="CM154" i="53"/>
  <c r="CM158" i="53"/>
  <c r="CM164" i="53"/>
  <c r="CF546" i="53"/>
  <c r="CF547" i="53"/>
  <c r="CF548" i="53" s="1"/>
  <c r="CM49" i="53"/>
  <c r="CM54" i="53"/>
  <c r="CM58" i="53"/>
  <c r="CM65" i="53"/>
  <c r="CM70" i="53"/>
  <c r="CM74" i="53"/>
  <c r="CM79" i="53"/>
  <c r="CM84" i="53"/>
  <c r="CM88" i="53"/>
  <c r="CM94" i="53"/>
  <c r="CM101" i="53"/>
  <c r="CM106" i="53"/>
  <c r="CM112" i="53"/>
  <c r="CM120" i="53"/>
  <c r="CM128" i="53"/>
  <c r="CM132" i="53"/>
  <c r="CM136" i="53"/>
  <c r="CM141" i="53"/>
  <c r="CM149" i="53"/>
  <c r="CM153" i="53"/>
  <c r="CM157" i="53"/>
  <c r="CM160" i="53"/>
  <c r="BG547" i="53"/>
  <c r="BG548" i="53" s="1"/>
  <c r="BG553" i="53" s="1"/>
  <c r="AX546" i="53"/>
  <c r="AX547" i="53"/>
  <c r="AX548" i="53" s="1"/>
  <c r="AN134" i="53"/>
  <c r="AN137" i="53"/>
  <c r="AN143" i="53"/>
  <c r="AN150" i="53"/>
  <c r="AN158" i="53"/>
  <c r="AN16" i="53"/>
  <c r="AN21" i="53"/>
  <c r="AN28" i="53"/>
  <c r="AN34" i="53"/>
  <c r="AN37" i="53"/>
  <c r="AN39" i="53"/>
  <c r="AN42" i="53"/>
  <c r="AN44" i="53"/>
  <c r="AN46" i="53"/>
  <c r="AN48" i="53"/>
  <c r="AN51" i="53"/>
  <c r="AN56" i="53"/>
  <c r="AN59" i="53"/>
  <c r="AN77" i="53"/>
  <c r="AN81" i="53"/>
  <c r="AN86" i="53"/>
  <c r="AN89" i="53"/>
  <c r="AN99" i="53"/>
  <c r="AN102" i="53"/>
  <c r="AN109" i="53"/>
  <c r="AN114" i="53"/>
  <c r="AN122" i="53"/>
  <c r="AN129" i="53"/>
  <c r="AN155" i="53"/>
  <c r="AN19" i="53"/>
  <c r="AN23" i="53"/>
  <c r="AN25" i="53"/>
  <c r="AN32" i="53"/>
  <c r="AN68" i="53"/>
  <c r="AN71" i="53"/>
  <c r="AN133" i="53"/>
  <c r="AN138" i="53"/>
  <c r="AN142" i="53"/>
  <c r="AN151" i="53"/>
  <c r="AN154" i="53"/>
  <c r="AN160" i="53"/>
  <c r="AG547" i="53"/>
  <c r="AG548" i="53" s="1"/>
  <c r="EN547" i="53"/>
  <c r="EN548" i="53" s="1"/>
  <c r="EN553" i="53" s="1"/>
  <c r="EJ553" i="53"/>
  <c r="DF547" i="53"/>
  <c r="DF548" i="53" s="1"/>
  <c r="DF553" i="53" s="1"/>
  <c r="CK553" i="53"/>
  <c r="BO549" i="53"/>
  <c r="BT553" i="53"/>
  <c r="BC553" i="53"/>
  <c r="AG549" i="53"/>
  <c r="AP547" i="53"/>
  <c r="AP548" i="53" s="1"/>
  <c r="AP553" i="53" s="1"/>
  <c r="AN58" i="53"/>
  <c r="AN70" i="53"/>
  <c r="AN79" i="53"/>
  <c r="AN88" i="53"/>
  <c r="AN106" i="53"/>
  <c r="AN153" i="53"/>
  <c r="AN54" i="53"/>
  <c r="AN65" i="53"/>
  <c r="AN74" i="53"/>
  <c r="AN84" i="53"/>
  <c r="AN94" i="53"/>
  <c r="AN101" i="53"/>
  <c r="AN112" i="53"/>
  <c r="AN120" i="53"/>
  <c r="AN128" i="53"/>
  <c r="AN132" i="53"/>
  <c r="AN136" i="53"/>
  <c r="AN141" i="53"/>
  <c r="AN149" i="53"/>
  <c r="AN157" i="53"/>
  <c r="AN164" i="53"/>
  <c r="AN53" i="53"/>
  <c r="AN57" i="53"/>
  <c r="AN64" i="53"/>
  <c r="AN69" i="53"/>
  <c r="AN73" i="53"/>
  <c r="AN78" i="53"/>
  <c r="AN83" i="53"/>
  <c r="AN87" i="53"/>
  <c r="AN92" i="53"/>
  <c r="AN100" i="53"/>
  <c r="AN105" i="53"/>
  <c r="AN111" i="53"/>
  <c r="AN118" i="53"/>
  <c r="AN124" i="53"/>
  <c r="AN131" i="53"/>
  <c r="AN135" i="53"/>
  <c r="AN140" i="53"/>
  <c r="AN145" i="53"/>
  <c r="AN152" i="53"/>
  <c r="AN156" i="53"/>
  <c r="AN162" i="53"/>
  <c r="AN52" i="53"/>
  <c r="AL553" i="53"/>
  <c r="P545" i="53"/>
  <c r="DO288" i="53" s="1"/>
  <c r="X164" i="53"/>
  <c r="Y164" i="53" s="1"/>
  <c r="V164" i="53"/>
  <c r="U164" i="53"/>
  <c r="T164" i="53"/>
  <c r="S164" i="53"/>
  <c r="R164" i="53"/>
  <c r="X162" i="53"/>
  <c r="Y162" i="53" s="1"/>
  <c r="V162" i="53"/>
  <c r="U162" i="53"/>
  <c r="T162" i="53"/>
  <c r="S162" i="53"/>
  <c r="X160" i="53"/>
  <c r="Y160" i="53" s="1"/>
  <c r="V160" i="53"/>
  <c r="U160" i="53"/>
  <c r="T160" i="53"/>
  <c r="S160" i="53"/>
  <c r="X158" i="53"/>
  <c r="Y158" i="53" s="1"/>
  <c r="V158" i="53"/>
  <c r="U158" i="53"/>
  <c r="T158" i="53"/>
  <c r="S158" i="53"/>
  <c r="R158" i="53"/>
  <c r="X157" i="53"/>
  <c r="Y157" i="53" s="1"/>
  <c r="V157" i="53"/>
  <c r="U157" i="53"/>
  <c r="T157" i="53"/>
  <c r="S157" i="53"/>
  <c r="X156" i="53"/>
  <c r="Y156" i="53" s="1"/>
  <c r="V156" i="53"/>
  <c r="U156" i="53"/>
  <c r="T156" i="53"/>
  <c r="S156" i="53"/>
  <c r="X155" i="53"/>
  <c r="Y155" i="53" s="1"/>
  <c r="V155" i="53"/>
  <c r="U155" i="53"/>
  <c r="T155" i="53"/>
  <c r="S155" i="53"/>
  <c r="X154" i="53"/>
  <c r="Y154" i="53" s="1"/>
  <c r="V154" i="53"/>
  <c r="U154" i="53"/>
  <c r="T154" i="53"/>
  <c r="S154" i="53"/>
  <c r="R154" i="53"/>
  <c r="X153" i="53"/>
  <c r="Y153" i="53" s="1"/>
  <c r="V153" i="53"/>
  <c r="U153" i="53"/>
  <c r="T153" i="53"/>
  <c r="S153" i="53"/>
  <c r="R153" i="53"/>
  <c r="X152" i="53"/>
  <c r="Y152" i="53" s="1"/>
  <c r="V152" i="53"/>
  <c r="U152" i="53"/>
  <c r="T152" i="53"/>
  <c r="S152" i="53"/>
  <c r="R152" i="53"/>
  <c r="X151" i="53"/>
  <c r="Y151" i="53" s="1"/>
  <c r="V151" i="53"/>
  <c r="U151" i="53"/>
  <c r="T151" i="53"/>
  <c r="S151" i="53"/>
  <c r="R151" i="53"/>
  <c r="X150" i="53"/>
  <c r="Y150" i="53" s="1"/>
  <c r="V150" i="53"/>
  <c r="U150" i="53"/>
  <c r="T150" i="53"/>
  <c r="S150" i="53"/>
  <c r="R150" i="53"/>
  <c r="X149" i="53"/>
  <c r="Y149" i="53" s="1"/>
  <c r="V149" i="53"/>
  <c r="U149" i="53"/>
  <c r="T149" i="53"/>
  <c r="S149" i="53"/>
  <c r="R149" i="53"/>
  <c r="X145" i="53"/>
  <c r="Y145" i="53" s="1"/>
  <c r="V145" i="53"/>
  <c r="U145" i="53"/>
  <c r="T145" i="53"/>
  <c r="S145" i="53"/>
  <c r="R145" i="53"/>
  <c r="X143" i="53"/>
  <c r="Y143" i="53" s="1"/>
  <c r="V143" i="53"/>
  <c r="U143" i="53"/>
  <c r="T143" i="53"/>
  <c r="S143" i="53"/>
  <c r="R143" i="53"/>
  <c r="X142" i="53"/>
  <c r="Y142" i="53" s="1"/>
  <c r="V142" i="53"/>
  <c r="U142" i="53"/>
  <c r="T142" i="53"/>
  <c r="S142" i="53"/>
  <c r="R142" i="53"/>
  <c r="X141" i="53"/>
  <c r="Y141" i="53" s="1"/>
  <c r="V141" i="53"/>
  <c r="U141" i="53"/>
  <c r="T141" i="53"/>
  <c r="S141" i="53"/>
  <c r="R141" i="53"/>
  <c r="X140" i="53"/>
  <c r="Y140" i="53" s="1"/>
  <c r="V140" i="53"/>
  <c r="U140" i="53"/>
  <c r="T140" i="53"/>
  <c r="S140" i="53"/>
  <c r="R140" i="53"/>
  <c r="X138" i="53"/>
  <c r="Y138" i="53" s="1"/>
  <c r="V138" i="53"/>
  <c r="U138" i="53"/>
  <c r="T138" i="53"/>
  <c r="S138" i="53"/>
  <c r="R138" i="53"/>
  <c r="X137" i="53"/>
  <c r="Y137" i="53" s="1"/>
  <c r="V137" i="53"/>
  <c r="U137" i="53"/>
  <c r="T137" i="53"/>
  <c r="S137" i="53"/>
  <c r="X136" i="53"/>
  <c r="Y136" i="53" s="1"/>
  <c r="V136" i="53"/>
  <c r="U136" i="53"/>
  <c r="T136" i="53"/>
  <c r="S136" i="53"/>
  <c r="R136" i="53"/>
  <c r="X135" i="53"/>
  <c r="Y135" i="53" s="1"/>
  <c r="V135" i="53"/>
  <c r="U135" i="53"/>
  <c r="T135" i="53"/>
  <c r="S135" i="53"/>
  <c r="R135" i="53"/>
  <c r="X134" i="53"/>
  <c r="Y134" i="53" s="1"/>
  <c r="V134" i="53"/>
  <c r="U134" i="53"/>
  <c r="T134" i="53"/>
  <c r="S134" i="53"/>
  <c r="R134" i="53"/>
  <c r="X133" i="53"/>
  <c r="Y133" i="53" s="1"/>
  <c r="V133" i="53"/>
  <c r="U133" i="53"/>
  <c r="T133" i="53"/>
  <c r="S133" i="53"/>
  <c r="R133" i="53"/>
  <c r="X132" i="53"/>
  <c r="Y132" i="53" s="1"/>
  <c r="V132" i="53"/>
  <c r="U132" i="53"/>
  <c r="T132" i="53"/>
  <c r="S132" i="53"/>
  <c r="R132" i="53"/>
  <c r="X131" i="53"/>
  <c r="Y131" i="53" s="1"/>
  <c r="V131" i="53"/>
  <c r="U131" i="53"/>
  <c r="T131" i="53"/>
  <c r="S131" i="53"/>
  <c r="R131" i="53"/>
  <c r="X130" i="53"/>
  <c r="Y130" i="53" s="1"/>
  <c r="V130" i="53"/>
  <c r="U130" i="53"/>
  <c r="T130" i="53"/>
  <c r="S130" i="53"/>
  <c r="R130" i="53"/>
  <c r="X129" i="53"/>
  <c r="Y129" i="53" s="1"/>
  <c r="V129" i="53"/>
  <c r="U129" i="53"/>
  <c r="T129" i="53"/>
  <c r="S129" i="53"/>
  <c r="R129" i="53"/>
  <c r="X128" i="53"/>
  <c r="Y128" i="53" s="1"/>
  <c r="V128" i="53"/>
  <c r="U128" i="53"/>
  <c r="T128" i="53"/>
  <c r="S128" i="53"/>
  <c r="R128" i="53"/>
  <c r="X124" i="53"/>
  <c r="Y124" i="53" s="1"/>
  <c r="V124" i="53"/>
  <c r="U124" i="53"/>
  <c r="T124" i="53"/>
  <c r="S124" i="53"/>
  <c r="R124" i="53"/>
  <c r="X122" i="53"/>
  <c r="Y122" i="53" s="1"/>
  <c r="V122" i="53"/>
  <c r="U122" i="53"/>
  <c r="T122" i="53"/>
  <c r="S122" i="53"/>
  <c r="R122" i="53"/>
  <c r="X121" i="53"/>
  <c r="Y121" i="53" s="1"/>
  <c r="V121" i="53"/>
  <c r="U121" i="53"/>
  <c r="T121" i="53"/>
  <c r="S121" i="53"/>
  <c r="R121" i="53"/>
  <c r="X120" i="53"/>
  <c r="Y120" i="53" s="1"/>
  <c r="V120" i="53"/>
  <c r="U120" i="53"/>
  <c r="T120" i="53"/>
  <c r="S120" i="53"/>
  <c r="R120" i="53"/>
  <c r="X118" i="53"/>
  <c r="Y118" i="53" s="1"/>
  <c r="V118" i="53"/>
  <c r="U118" i="53"/>
  <c r="T118" i="53"/>
  <c r="S118" i="53"/>
  <c r="R118" i="53"/>
  <c r="X116" i="53"/>
  <c r="Y116" i="53" s="1"/>
  <c r="V116" i="53"/>
  <c r="U116" i="53"/>
  <c r="T116" i="53"/>
  <c r="S116" i="53"/>
  <c r="R116" i="53"/>
  <c r="X114" i="53"/>
  <c r="Y114" i="53" s="1"/>
  <c r="V114" i="53"/>
  <c r="U114" i="53"/>
  <c r="T114" i="53"/>
  <c r="S114" i="53"/>
  <c r="R114" i="53"/>
  <c r="X112" i="53"/>
  <c r="Y112" i="53" s="1"/>
  <c r="V112" i="53"/>
  <c r="U112" i="53"/>
  <c r="T112" i="53"/>
  <c r="S112" i="53"/>
  <c r="R112" i="53"/>
  <c r="X111" i="53"/>
  <c r="Y111" i="53" s="1"/>
  <c r="V111" i="53"/>
  <c r="U111" i="53"/>
  <c r="T111" i="53"/>
  <c r="S111" i="53"/>
  <c r="R111" i="53"/>
  <c r="X109" i="53"/>
  <c r="Y109" i="53" s="1"/>
  <c r="V109" i="53"/>
  <c r="U109" i="53"/>
  <c r="T109" i="53"/>
  <c r="S109" i="53"/>
  <c r="R109" i="53"/>
  <c r="X107" i="53"/>
  <c r="Y107" i="53" s="1"/>
  <c r="V107" i="53"/>
  <c r="U107" i="53"/>
  <c r="T107" i="53"/>
  <c r="S107" i="53"/>
  <c r="R107" i="53"/>
  <c r="X106" i="53"/>
  <c r="Y106" i="53" s="1"/>
  <c r="V106" i="53"/>
  <c r="U106" i="53"/>
  <c r="T106" i="53"/>
  <c r="S106" i="53"/>
  <c r="R106" i="53"/>
  <c r="X105" i="53"/>
  <c r="Y105" i="53" s="1"/>
  <c r="V105" i="53"/>
  <c r="U105" i="53"/>
  <c r="T105" i="53"/>
  <c r="S105" i="53"/>
  <c r="R105" i="53"/>
  <c r="X103" i="53"/>
  <c r="Y103" i="53" s="1"/>
  <c r="V103" i="53"/>
  <c r="U103" i="53"/>
  <c r="T103" i="53"/>
  <c r="S103" i="53"/>
  <c r="R103" i="53"/>
  <c r="X102" i="53"/>
  <c r="Y102" i="53" s="1"/>
  <c r="V102" i="53"/>
  <c r="U102" i="53"/>
  <c r="T102" i="53"/>
  <c r="S102" i="53"/>
  <c r="R102" i="53"/>
  <c r="X101" i="53"/>
  <c r="Y101" i="53" s="1"/>
  <c r="V101" i="53"/>
  <c r="U101" i="53"/>
  <c r="T101" i="53"/>
  <c r="S101" i="53"/>
  <c r="R101" i="53"/>
  <c r="X100" i="53"/>
  <c r="Y100" i="53" s="1"/>
  <c r="V100" i="53"/>
  <c r="U100" i="53"/>
  <c r="T100" i="53"/>
  <c r="S100" i="53"/>
  <c r="R100" i="53"/>
  <c r="X99" i="53"/>
  <c r="Y99" i="53" s="1"/>
  <c r="V99" i="53"/>
  <c r="U99" i="53"/>
  <c r="T99" i="53"/>
  <c r="S99" i="53"/>
  <c r="R99" i="53"/>
  <c r="X95" i="53"/>
  <c r="Y95" i="53" s="1"/>
  <c r="V95" i="53"/>
  <c r="U95" i="53"/>
  <c r="T95" i="53"/>
  <c r="S95" i="53"/>
  <c r="R95" i="53"/>
  <c r="X94" i="53"/>
  <c r="Y94" i="53" s="1"/>
  <c r="V94" i="53"/>
  <c r="U94" i="53"/>
  <c r="T94" i="53"/>
  <c r="S94" i="53"/>
  <c r="R94" i="53"/>
  <c r="X92" i="53"/>
  <c r="Y92" i="53" s="1"/>
  <c r="V92" i="53"/>
  <c r="U92" i="53"/>
  <c r="S92" i="53"/>
  <c r="X89" i="53"/>
  <c r="Y89" i="53" s="1"/>
  <c r="V89" i="53"/>
  <c r="U89" i="53"/>
  <c r="T89" i="53"/>
  <c r="S89" i="53"/>
  <c r="R89" i="53"/>
  <c r="X88" i="53"/>
  <c r="Y88" i="53" s="1"/>
  <c r="V88" i="53"/>
  <c r="U88" i="53"/>
  <c r="X87" i="53"/>
  <c r="Y87" i="53" s="1"/>
  <c r="V87" i="53"/>
  <c r="U87" i="53"/>
  <c r="T87" i="53"/>
  <c r="S87" i="53"/>
  <c r="R87" i="53"/>
  <c r="X86" i="53"/>
  <c r="Y86" i="53" s="1"/>
  <c r="V86" i="53"/>
  <c r="U86" i="53"/>
  <c r="T86" i="53"/>
  <c r="S86" i="53"/>
  <c r="R86" i="53"/>
  <c r="X85" i="53"/>
  <c r="Y85" i="53" s="1"/>
  <c r="V85" i="53"/>
  <c r="U85" i="53"/>
  <c r="T85" i="53"/>
  <c r="S85" i="53"/>
  <c r="R85" i="53"/>
  <c r="X84" i="53"/>
  <c r="Y84" i="53" s="1"/>
  <c r="V84" i="53"/>
  <c r="U84" i="53"/>
  <c r="T84" i="53"/>
  <c r="S84" i="53"/>
  <c r="R84" i="53"/>
  <c r="X83" i="53"/>
  <c r="Y83" i="53" s="1"/>
  <c r="V83" i="53"/>
  <c r="U83" i="53"/>
  <c r="T83" i="53"/>
  <c r="S83" i="53"/>
  <c r="R83" i="53"/>
  <c r="X82" i="53"/>
  <c r="Y82" i="53" s="1"/>
  <c r="V82" i="53"/>
  <c r="U82" i="53"/>
  <c r="T82" i="53"/>
  <c r="S82" i="53"/>
  <c r="R82" i="53"/>
  <c r="X81" i="53"/>
  <c r="Y81" i="53" s="1"/>
  <c r="V81" i="53"/>
  <c r="U81" i="53"/>
  <c r="T81" i="53"/>
  <c r="S81" i="53"/>
  <c r="R81" i="53"/>
  <c r="X79" i="53"/>
  <c r="Y79" i="53" s="1"/>
  <c r="V79" i="53"/>
  <c r="U79" i="53"/>
  <c r="T79" i="53"/>
  <c r="S79" i="53"/>
  <c r="R79" i="53"/>
  <c r="X78" i="53"/>
  <c r="Y78" i="53" s="1"/>
  <c r="V78" i="53"/>
  <c r="U78" i="53"/>
  <c r="T78" i="53"/>
  <c r="S78" i="53"/>
  <c r="R78" i="53"/>
  <c r="X77" i="53"/>
  <c r="Y77" i="53" s="1"/>
  <c r="V77" i="53"/>
  <c r="U77" i="53"/>
  <c r="T77" i="53"/>
  <c r="S77" i="53"/>
  <c r="R77" i="53"/>
  <c r="X75" i="53"/>
  <c r="Y75" i="53" s="1"/>
  <c r="V75" i="53"/>
  <c r="U75" i="53"/>
  <c r="T75" i="53"/>
  <c r="S75" i="53"/>
  <c r="R75" i="53"/>
  <c r="X74" i="53"/>
  <c r="Y74" i="53" s="1"/>
  <c r="V74" i="53"/>
  <c r="U74" i="53"/>
  <c r="S74" i="53"/>
  <c r="X73" i="53"/>
  <c r="Y73" i="53" s="1"/>
  <c r="V73" i="53"/>
  <c r="U73" i="53"/>
  <c r="T73" i="53"/>
  <c r="S73" i="53"/>
  <c r="R73" i="53"/>
  <c r="X72" i="53"/>
  <c r="Y72" i="53" s="1"/>
  <c r="V72" i="53"/>
  <c r="U72" i="53"/>
  <c r="T72" i="53"/>
  <c r="S72" i="53"/>
  <c r="R72" i="53"/>
  <c r="X71" i="53"/>
  <c r="Y71" i="53" s="1"/>
  <c r="V71" i="53"/>
  <c r="U71" i="53"/>
  <c r="T71" i="53"/>
  <c r="S71" i="53"/>
  <c r="R71" i="53"/>
  <c r="X70" i="53"/>
  <c r="Y70" i="53" s="1"/>
  <c r="V70" i="53"/>
  <c r="U70" i="53"/>
  <c r="T70" i="53"/>
  <c r="S70" i="53"/>
  <c r="R70" i="53"/>
  <c r="X69" i="53"/>
  <c r="Y69" i="53" s="1"/>
  <c r="V69" i="53"/>
  <c r="U69" i="53"/>
  <c r="T69" i="53"/>
  <c r="S69" i="53"/>
  <c r="R69" i="53"/>
  <c r="X68" i="53"/>
  <c r="Y68" i="53" s="1"/>
  <c r="V68" i="53"/>
  <c r="U68" i="53"/>
  <c r="T68" i="53"/>
  <c r="S68" i="53"/>
  <c r="R68" i="53"/>
  <c r="X66" i="53"/>
  <c r="Y66" i="53" s="1"/>
  <c r="V66" i="53"/>
  <c r="U66" i="53"/>
  <c r="T66" i="53"/>
  <c r="S66" i="53"/>
  <c r="R66" i="53"/>
  <c r="X65" i="53"/>
  <c r="Y65" i="53" s="1"/>
  <c r="V65" i="53"/>
  <c r="U65" i="53"/>
  <c r="T65" i="53"/>
  <c r="S65" i="53"/>
  <c r="R65" i="53"/>
  <c r="X64" i="53"/>
  <c r="Y64" i="53" s="1"/>
  <c r="V64" i="53"/>
  <c r="U64" i="53"/>
  <c r="T64" i="53"/>
  <c r="S64" i="53"/>
  <c r="R64" i="53"/>
  <c r="X63" i="53"/>
  <c r="Y63" i="53" s="1"/>
  <c r="V63" i="53"/>
  <c r="U63" i="53"/>
  <c r="T63" i="53"/>
  <c r="S63" i="53"/>
  <c r="R63" i="53"/>
  <c r="X59" i="53"/>
  <c r="Y59" i="53" s="1"/>
  <c r="V59" i="53"/>
  <c r="U59" i="53"/>
  <c r="T59" i="53"/>
  <c r="S59" i="53"/>
  <c r="R59" i="53"/>
  <c r="X58" i="53"/>
  <c r="Y58" i="53" s="1"/>
  <c r="V58" i="53"/>
  <c r="U58" i="53"/>
  <c r="T58" i="53"/>
  <c r="S58" i="53"/>
  <c r="R58" i="53"/>
  <c r="X57" i="53"/>
  <c r="Y57" i="53" s="1"/>
  <c r="V57" i="53"/>
  <c r="U57" i="53"/>
  <c r="T57" i="53"/>
  <c r="S57" i="53"/>
  <c r="R57" i="53"/>
  <c r="X56" i="53"/>
  <c r="Y56" i="53" s="1"/>
  <c r="V56" i="53"/>
  <c r="U56" i="53"/>
  <c r="T56" i="53"/>
  <c r="S56" i="53"/>
  <c r="R56" i="53"/>
  <c r="X55" i="53"/>
  <c r="Y55" i="53" s="1"/>
  <c r="V55" i="53"/>
  <c r="U55" i="53"/>
  <c r="T55" i="53"/>
  <c r="S55" i="53"/>
  <c r="R55" i="53"/>
  <c r="X54" i="53"/>
  <c r="Y54" i="53" s="1"/>
  <c r="V54" i="53"/>
  <c r="U54" i="53"/>
  <c r="T54" i="53"/>
  <c r="S54" i="53"/>
  <c r="R54" i="53"/>
  <c r="X53" i="53"/>
  <c r="Y53" i="53" s="1"/>
  <c r="V53" i="53"/>
  <c r="U53" i="53"/>
  <c r="T53" i="53"/>
  <c r="S53" i="53"/>
  <c r="R53" i="53"/>
  <c r="X52" i="53"/>
  <c r="Y52" i="53" s="1"/>
  <c r="V52" i="53"/>
  <c r="U52" i="53"/>
  <c r="T52" i="53"/>
  <c r="S52" i="53"/>
  <c r="R52" i="53"/>
  <c r="X51" i="53"/>
  <c r="Y51" i="53" s="1"/>
  <c r="V51" i="53"/>
  <c r="U51" i="53"/>
  <c r="T51" i="53"/>
  <c r="S51" i="53"/>
  <c r="R51" i="53"/>
  <c r="X49" i="53"/>
  <c r="Y49" i="53" s="1"/>
  <c r="V49" i="53"/>
  <c r="U49" i="53"/>
  <c r="T49" i="53"/>
  <c r="S49" i="53"/>
  <c r="R49" i="53"/>
  <c r="X48" i="53"/>
  <c r="Y48" i="53" s="1"/>
  <c r="V48" i="53"/>
  <c r="U48" i="53"/>
  <c r="T48" i="53"/>
  <c r="S48" i="53"/>
  <c r="R48" i="53"/>
  <c r="X47" i="53"/>
  <c r="Y47" i="53" s="1"/>
  <c r="V47" i="53"/>
  <c r="U47" i="53"/>
  <c r="T47" i="53"/>
  <c r="S47" i="53"/>
  <c r="R47" i="53"/>
  <c r="X46" i="53"/>
  <c r="Y46" i="53" s="1"/>
  <c r="V46" i="53"/>
  <c r="U46" i="53"/>
  <c r="T46" i="53"/>
  <c r="S46" i="53"/>
  <c r="R46" i="53"/>
  <c r="X45" i="53"/>
  <c r="Y45" i="53" s="1"/>
  <c r="V45" i="53"/>
  <c r="U45" i="53"/>
  <c r="T45" i="53"/>
  <c r="S45" i="53"/>
  <c r="R45" i="53"/>
  <c r="X44" i="53"/>
  <c r="Y44" i="53" s="1"/>
  <c r="V44" i="53"/>
  <c r="U44" i="53"/>
  <c r="T44" i="53"/>
  <c r="S44" i="53"/>
  <c r="R44" i="53"/>
  <c r="X43" i="53"/>
  <c r="Y43" i="53" s="1"/>
  <c r="V43" i="53"/>
  <c r="U43" i="53"/>
  <c r="T43" i="53"/>
  <c r="S43" i="53"/>
  <c r="R43" i="53"/>
  <c r="X42" i="53"/>
  <c r="Y42" i="53" s="1"/>
  <c r="V42" i="53"/>
  <c r="U42" i="53"/>
  <c r="T42" i="53"/>
  <c r="S42" i="53"/>
  <c r="R42" i="53"/>
  <c r="X41" i="53"/>
  <c r="Y41" i="53" s="1"/>
  <c r="V41" i="53"/>
  <c r="U41" i="53"/>
  <c r="T41" i="53"/>
  <c r="S41" i="53"/>
  <c r="R41" i="53"/>
  <c r="X39" i="53"/>
  <c r="Y39" i="53" s="1"/>
  <c r="V39" i="53"/>
  <c r="U39" i="53"/>
  <c r="T39" i="53"/>
  <c r="S39" i="53"/>
  <c r="R39" i="53"/>
  <c r="X38" i="53"/>
  <c r="Y38" i="53" s="1"/>
  <c r="V38" i="53"/>
  <c r="U38" i="53"/>
  <c r="T38" i="53"/>
  <c r="S38" i="53"/>
  <c r="R38" i="53"/>
  <c r="X37" i="53"/>
  <c r="Y37" i="53" s="1"/>
  <c r="V37" i="53"/>
  <c r="U37" i="53"/>
  <c r="T37" i="53"/>
  <c r="S37" i="53"/>
  <c r="X35" i="53"/>
  <c r="Y35" i="53" s="1"/>
  <c r="V35" i="53"/>
  <c r="U35" i="53"/>
  <c r="T35" i="53"/>
  <c r="S35" i="53"/>
  <c r="R35" i="53"/>
  <c r="X34" i="53"/>
  <c r="Y34" i="53" s="1"/>
  <c r="V34" i="53"/>
  <c r="U34" i="53"/>
  <c r="T34" i="53"/>
  <c r="S34" i="53"/>
  <c r="R34" i="53"/>
  <c r="X33" i="53"/>
  <c r="Y33" i="53" s="1"/>
  <c r="V33" i="53"/>
  <c r="U33" i="53"/>
  <c r="T33" i="53"/>
  <c r="S33" i="53"/>
  <c r="R33" i="53"/>
  <c r="X32" i="53"/>
  <c r="Y32" i="53" s="1"/>
  <c r="V32" i="53"/>
  <c r="U32" i="53"/>
  <c r="T32" i="53"/>
  <c r="S32" i="53"/>
  <c r="R32" i="53"/>
  <c r="X30" i="53"/>
  <c r="Y30" i="53" s="1"/>
  <c r="V30" i="53"/>
  <c r="U30" i="53"/>
  <c r="T30" i="53"/>
  <c r="S30" i="53"/>
  <c r="R30" i="53"/>
  <c r="X28" i="53"/>
  <c r="Y28" i="53" s="1"/>
  <c r="V28" i="53"/>
  <c r="U28" i="53"/>
  <c r="T28" i="53"/>
  <c r="S28" i="53"/>
  <c r="R28" i="53"/>
  <c r="X27" i="53"/>
  <c r="Y27" i="53" s="1"/>
  <c r="V27" i="53"/>
  <c r="U27" i="53"/>
  <c r="T27" i="53"/>
  <c r="S27" i="53"/>
  <c r="R27" i="53"/>
  <c r="X25" i="53"/>
  <c r="Y25" i="53" s="1"/>
  <c r="V25" i="53"/>
  <c r="U25" i="53"/>
  <c r="T25" i="53"/>
  <c r="S25" i="53"/>
  <c r="R25" i="53"/>
  <c r="X24" i="53"/>
  <c r="Y24" i="53" s="1"/>
  <c r="V24" i="53"/>
  <c r="U24" i="53"/>
  <c r="T24" i="53"/>
  <c r="S24" i="53"/>
  <c r="R24" i="53"/>
  <c r="X23" i="53"/>
  <c r="Y23" i="53" s="1"/>
  <c r="V23" i="53"/>
  <c r="U23" i="53"/>
  <c r="T23" i="53"/>
  <c r="S23" i="53"/>
  <c r="R23" i="53"/>
  <c r="X22" i="53"/>
  <c r="Y22" i="53" s="1"/>
  <c r="V22" i="53"/>
  <c r="U22" i="53"/>
  <c r="T22" i="53"/>
  <c r="S22" i="53"/>
  <c r="R22" i="53"/>
  <c r="X21" i="53"/>
  <c r="Y21" i="53" s="1"/>
  <c r="V21" i="53"/>
  <c r="U21" i="53"/>
  <c r="T21" i="53"/>
  <c r="S21" i="53"/>
  <c r="R21" i="53"/>
  <c r="X20" i="53"/>
  <c r="Y20" i="53" s="1"/>
  <c r="V20" i="53"/>
  <c r="U20" i="53"/>
  <c r="T20" i="53"/>
  <c r="S20" i="53"/>
  <c r="R20" i="53"/>
  <c r="X19" i="53"/>
  <c r="Y19" i="53" s="1"/>
  <c r="V19" i="53"/>
  <c r="U19" i="53"/>
  <c r="T19" i="53"/>
  <c r="S19" i="53"/>
  <c r="R19" i="53"/>
  <c r="X17" i="53"/>
  <c r="Y17" i="53" s="1"/>
  <c r="V17" i="53"/>
  <c r="U17" i="53"/>
  <c r="T17" i="53"/>
  <c r="S17" i="53"/>
  <c r="R17" i="53"/>
  <c r="X16" i="53"/>
  <c r="Y16" i="53" s="1"/>
  <c r="V16" i="53"/>
  <c r="U16" i="53"/>
  <c r="T16" i="53"/>
  <c r="S16" i="53"/>
  <c r="R16" i="53"/>
  <c r="X15" i="53"/>
  <c r="Y15" i="53" s="1"/>
  <c r="V15" i="53"/>
  <c r="U15" i="53"/>
  <c r="T15" i="53"/>
  <c r="S15" i="53"/>
  <c r="R15" i="53"/>
  <c r="DN549" i="53" l="1"/>
  <c r="BV553" i="53"/>
  <c r="BJ553" i="53" s="1"/>
  <c r="DO296" i="53"/>
  <c r="EF226" i="53"/>
  <c r="EF252" i="53"/>
  <c r="BP252" i="53"/>
  <c r="CX262" i="53"/>
  <c r="CG288" i="53"/>
  <c r="DO178" i="53"/>
  <c r="CG236" i="53"/>
  <c r="AH262" i="53"/>
  <c r="BP236" i="53"/>
  <c r="CG214" i="53"/>
  <c r="AH224" i="53"/>
  <c r="AY224" i="53"/>
  <c r="AH284" i="53"/>
  <c r="AY236" i="53"/>
  <c r="CX214" i="53"/>
  <c r="W43" i="53"/>
  <c r="W56" i="53"/>
  <c r="W58" i="53"/>
  <c r="W63" i="53"/>
  <c r="W124" i="53"/>
  <c r="W41" i="53"/>
  <c r="W45" i="53"/>
  <c r="W47" i="53"/>
  <c r="W49" i="53"/>
  <c r="W52" i="53"/>
  <c r="W54" i="53"/>
  <c r="W81" i="53"/>
  <c r="W83" i="53"/>
  <c r="EF243" i="53"/>
  <c r="EF212" i="53"/>
  <c r="DO243" i="53"/>
  <c r="DO212" i="53"/>
  <c r="CX374" i="53"/>
  <c r="CX319" i="53"/>
  <c r="CX294" i="53"/>
  <c r="CX267" i="53"/>
  <c r="CX241" i="53"/>
  <c r="CX212" i="53"/>
  <c r="CG379" i="53"/>
  <c r="CG241" i="53"/>
  <c r="BP243" i="53"/>
  <c r="BP212" i="53"/>
  <c r="AY378" i="53"/>
  <c r="AY362" i="53"/>
  <c r="AY296" i="53"/>
  <c r="AY250" i="53"/>
  <c r="AH378" i="53"/>
  <c r="AH362" i="53"/>
  <c r="AH296" i="53"/>
  <c r="AH250" i="53"/>
  <c r="EF374" i="53"/>
  <c r="EF319" i="53"/>
  <c r="EF294" i="53"/>
  <c r="EF178" i="53"/>
  <c r="DO379" i="53"/>
  <c r="DO294" i="53"/>
  <c r="CX379" i="53"/>
  <c r="CX288" i="53"/>
  <c r="CX250" i="53"/>
  <c r="CX224" i="53"/>
  <c r="CX178" i="53"/>
  <c r="CG378" i="53"/>
  <c r="CG362" i="53"/>
  <c r="CG296" i="53"/>
  <c r="CG250" i="53"/>
  <c r="BP374" i="53"/>
  <c r="BP319" i="53"/>
  <c r="BP294" i="53"/>
  <c r="BP178" i="53"/>
  <c r="AY243" i="53"/>
  <c r="AY212" i="53"/>
  <c r="AH243" i="53"/>
  <c r="AH212" i="53"/>
  <c r="EF379" i="53"/>
  <c r="EF241" i="53"/>
  <c r="DO319" i="53"/>
  <c r="EF296" i="53"/>
  <c r="DO250" i="53"/>
  <c r="CX378" i="53"/>
  <c r="CX252" i="53"/>
  <c r="CG319" i="53"/>
  <c r="CG212" i="53"/>
  <c r="BP379" i="53"/>
  <c r="BP362" i="53"/>
  <c r="BP241" i="53"/>
  <c r="AY319" i="53"/>
  <c r="AY178" i="53"/>
  <c r="AH241" i="53"/>
  <c r="EF362" i="53"/>
  <c r="CX236" i="53"/>
  <c r="CG374" i="53"/>
  <c r="CG243" i="53"/>
  <c r="BP378" i="53"/>
  <c r="AY374" i="53"/>
  <c r="AH379" i="53"/>
  <c r="AH294" i="53"/>
  <c r="EF378" i="53"/>
  <c r="DO374" i="53"/>
  <c r="DO241" i="53"/>
  <c r="CX296" i="53"/>
  <c r="CX243" i="53"/>
  <c r="BP250" i="53"/>
  <c r="AY241" i="53"/>
  <c r="AH319" i="53"/>
  <c r="AH178" i="53"/>
  <c r="EF250" i="53"/>
  <c r="CX362" i="53"/>
  <c r="CG294" i="53"/>
  <c r="BP296" i="53"/>
  <c r="AY379" i="53"/>
  <c r="AY294" i="53"/>
  <c r="AH374" i="53"/>
  <c r="DO267" i="53"/>
  <c r="CG252" i="53"/>
  <c r="AY284" i="53"/>
  <c r="AH238" i="53"/>
  <c r="DO362" i="53"/>
  <c r="CX238" i="53"/>
  <c r="BP262" i="53"/>
  <c r="AH267" i="53"/>
  <c r="EF224" i="53"/>
  <c r="BP224" i="53"/>
  <c r="EF238" i="53"/>
  <c r="CG226" i="53"/>
  <c r="BP238" i="53"/>
  <c r="DO224" i="53"/>
  <c r="AH288" i="53"/>
  <c r="DO252" i="53"/>
  <c r="CG262" i="53"/>
  <c r="EF267" i="53"/>
  <c r="DO236" i="53"/>
  <c r="CG224" i="53"/>
  <c r="AY238" i="53"/>
  <c r="AH214" i="53"/>
  <c r="DO262" i="53"/>
  <c r="CG284" i="53"/>
  <c r="BP226" i="53"/>
  <c r="AH236" i="53"/>
  <c r="DO378" i="53"/>
  <c r="AY288" i="53"/>
  <c r="EF214" i="53"/>
  <c r="CG178" i="53"/>
  <c r="BP214" i="53"/>
  <c r="CG267" i="53"/>
  <c r="AH252" i="53"/>
  <c r="DO238" i="53"/>
  <c r="AY262" i="53"/>
  <c r="EF236" i="53"/>
  <c r="CX226" i="53"/>
  <c r="BP267" i="53"/>
  <c r="AY214" i="53"/>
  <c r="EF262" i="53"/>
  <c r="DO226" i="53"/>
  <c r="CG238" i="53"/>
  <c r="AY267" i="53"/>
  <c r="EF288" i="53"/>
  <c r="DO284" i="53"/>
  <c r="AY252" i="53"/>
  <c r="CX284" i="53"/>
  <c r="BP288" i="53"/>
  <c r="AY226" i="53"/>
  <c r="BP284" i="53"/>
  <c r="EF284" i="53"/>
  <c r="DO214" i="53"/>
  <c r="AH226" i="53"/>
  <c r="W65" i="53"/>
  <c r="W85" i="53"/>
  <c r="W87" i="53"/>
  <c r="W89" i="53"/>
  <c r="W94" i="53"/>
  <c r="W129" i="53"/>
  <c r="W131" i="53"/>
  <c r="W133" i="53"/>
  <c r="W19" i="53"/>
  <c r="W25" i="53"/>
  <c r="W28" i="53"/>
  <c r="W32" i="53"/>
  <c r="W34" i="53"/>
  <c r="W37" i="53"/>
  <c r="W39" i="53"/>
  <c r="BE553" i="53"/>
  <c r="AS553" i="53" s="1"/>
  <c r="W16" i="53"/>
  <c r="W21" i="53"/>
  <c r="W23" i="53"/>
  <c r="W69" i="53"/>
  <c r="W71" i="53"/>
  <c r="W73" i="53"/>
  <c r="W75" i="53"/>
  <c r="W78" i="53"/>
  <c r="W105" i="53"/>
  <c r="W107" i="53"/>
  <c r="W111" i="53"/>
  <c r="W114" i="53"/>
  <c r="W118" i="53"/>
  <c r="W121" i="53"/>
  <c r="W149" i="53"/>
  <c r="W151" i="53"/>
  <c r="W153" i="53"/>
  <c r="W155" i="53"/>
  <c r="W157" i="53"/>
  <c r="W160" i="53"/>
  <c r="W162" i="53"/>
  <c r="W17" i="53"/>
  <c r="W24" i="53"/>
  <c r="W33" i="53"/>
  <c r="W99" i="53"/>
  <c r="W101" i="53"/>
  <c r="W103" i="53"/>
  <c r="W135" i="53"/>
  <c r="W137" i="53"/>
  <c r="W140" i="53"/>
  <c r="W142" i="53"/>
  <c r="EL553" i="53"/>
  <c r="DZ553" i="53" s="1"/>
  <c r="W20" i="53"/>
  <c r="W22" i="53"/>
  <c r="W27" i="53"/>
  <c r="W30" i="53"/>
  <c r="W35" i="53"/>
  <c r="W38" i="53"/>
  <c r="W68" i="53"/>
  <c r="W70" i="53"/>
  <c r="W72" i="53"/>
  <c r="W74" i="53"/>
  <c r="W77" i="53"/>
  <c r="W79" i="53"/>
  <c r="W106" i="53"/>
  <c r="W109" i="53"/>
  <c r="W112" i="53"/>
  <c r="W116" i="53"/>
  <c r="W120" i="53"/>
  <c r="W122" i="53"/>
  <c r="W145" i="53"/>
  <c r="W150" i="53"/>
  <c r="W152" i="53"/>
  <c r="W154" i="53"/>
  <c r="W156" i="53"/>
  <c r="W158" i="53"/>
  <c r="CM553" i="53"/>
  <c r="CA553" i="53" s="1"/>
  <c r="W42" i="53"/>
  <c r="W44" i="53"/>
  <c r="W46" i="53"/>
  <c r="W48" i="53"/>
  <c r="W51" i="53"/>
  <c r="W53" i="53"/>
  <c r="W55" i="53"/>
  <c r="W57" i="53"/>
  <c r="W59" i="53"/>
  <c r="W64" i="53"/>
  <c r="W66" i="53"/>
  <c r="W82" i="53"/>
  <c r="W84" i="53"/>
  <c r="W86" i="53"/>
  <c r="W88" i="53"/>
  <c r="W92" i="53"/>
  <c r="W95" i="53"/>
  <c r="W100" i="53"/>
  <c r="W102" i="53"/>
  <c r="W128" i="53"/>
  <c r="W130" i="53"/>
  <c r="W132" i="53"/>
  <c r="W134" i="53"/>
  <c r="W136" i="53"/>
  <c r="W138" i="53"/>
  <c r="W141" i="53"/>
  <c r="W143" i="53"/>
  <c r="W164" i="53"/>
  <c r="DD553" i="53"/>
  <c r="CR553" i="53" s="1"/>
  <c r="DU553" i="53"/>
  <c r="DI553" i="53" s="1"/>
  <c r="CW549" i="53"/>
  <c r="CF549" i="53"/>
  <c r="AX549" i="53"/>
  <c r="AN553" i="53"/>
  <c r="AB553" i="53" s="1"/>
  <c r="AE8" i="53"/>
  <c r="AD2" i="53"/>
  <c r="AB552" i="53" s="1"/>
  <c r="W15" i="53" l="1"/>
  <c r="I7" i="37"/>
  <c r="I8" i="37"/>
  <c r="I9" i="37"/>
  <c r="I10" i="37"/>
  <c r="I11" i="37"/>
  <c r="I12" i="37"/>
  <c r="I13" i="37"/>
  <c r="E7" i="37"/>
  <c r="E8" i="37"/>
  <c r="E9" i="37"/>
  <c r="E10" i="37"/>
  <c r="E11" i="37"/>
  <c r="E12" i="37"/>
  <c r="E13" i="37"/>
  <c r="K27" i="36"/>
  <c r="M26" i="36"/>
  <c r="K26" i="36"/>
  <c r="M25" i="36"/>
  <c r="K25" i="36"/>
  <c r="K24" i="36"/>
  <c r="M23" i="36"/>
  <c r="K23" i="36"/>
  <c r="M22" i="36"/>
  <c r="K22" i="36"/>
  <c r="S22" i="36" s="1"/>
  <c r="K21" i="36"/>
  <c r="M20" i="36"/>
  <c r="K20" i="36"/>
  <c r="M19" i="36"/>
  <c r="K19" i="36"/>
  <c r="S19" i="36" s="1"/>
  <c r="M17" i="36"/>
  <c r="M16" i="36"/>
  <c r="K18" i="36"/>
  <c r="K17" i="36"/>
  <c r="K16" i="36"/>
  <c r="S16" i="36" s="1"/>
  <c r="D7" i="28" l="1"/>
  <c r="BE418" i="28" l="1"/>
  <c r="BC418" i="28"/>
  <c r="BA418" i="28"/>
  <c r="AY418" i="28"/>
  <c r="AW418" i="28"/>
  <c r="AU418" i="28"/>
  <c r="AS418" i="28"/>
  <c r="AQ418" i="28"/>
  <c r="AO418" i="28"/>
  <c r="AM418" i="28"/>
  <c r="AK418" i="28"/>
  <c r="AI418" i="28"/>
  <c r="AG418" i="28"/>
  <c r="AE418" i="28"/>
  <c r="AC418" i="28"/>
  <c r="AA418" i="28"/>
  <c r="Y418" i="28"/>
  <c r="W418" i="28"/>
  <c r="U418" i="28"/>
  <c r="S418" i="28"/>
  <c r="Q418" i="28"/>
  <c r="O418" i="28"/>
  <c r="M418" i="28"/>
  <c r="K418" i="28"/>
  <c r="I418" i="28"/>
  <c r="G418" i="28"/>
  <c r="E418" i="28"/>
  <c r="C418" i="28"/>
  <c r="C131" i="28"/>
  <c r="E131" i="28"/>
  <c r="G131" i="28"/>
  <c r="I131" i="28"/>
  <c r="K131" i="28"/>
  <c r="M131" i="28"/>
  <c r="O131" i="28"/>
  <c r="Q131" i="28"/>
  <c r="S131" i="28"/>
  <c r="U131" i="28"/>
  <c r="W131" i="28"/>
  <c r="Y131" i="28"/>
  <c r="AA131" i="28"/>
  <c r="AC131" i="28"/>
  <c r="AE131" i="28"/>
  <c r="AG131" i="28"/>
  <c r="AI131" i="28"/>
  <c r="AK131" i="28"/>
  <c r="AM131" i="28"/>
  <c r="AO131" i="28"/>
  <c r="AQ131" i="28"/>
  <c r="AS131" i="28"/>
  <c r="AU131" i="28"/>
  <c r="AW131" i="28"/>
  <c r="AY131" i="28"/>
  <c r="BA131" i="28"/>
  <c r="BC131" i="28"/>
  <c r="BE131" i="28"/>
  <c r="E15" i="37" l="1"/>
  <c r="QO551" i="53"/>
  <c r="QS553" i="53" s="1"/>
  <c r="QP545" i="53"/>
  <c r="QP546" i="53" s="1"/>
  <c r="QX543" i="53"/>
  <c r="QY543" i="53" s="1"/>
  <c r="QV543" i="53"/>
  <c r="QU543" i="53"/>
  <c r="QT543" i="53"/>
  <c r="QS543" i="53"/>
  <c r="QR543" i="53"/>
  <c r="QW543" i="53" s="1"/>
  <c r="QX541" i="53"/>
  <c r="QY541" i="53" s="1"/>
  <c r="QV541" i="53"/>
  <c r="QU541" i="53"/>
  <c r="QT541" i="53"/>
  <c r="QS541" i="53"/>
  <c r="QR541" i="53"/>
  <c r="QW541" i="53" s="1"/>
  <c r="QX539" i="53"/>
  <c r="QY539" i="53" s="1"/>
  <c r="QV539" i="53"/>
  <c r="QU539" i="53"/>
  <c r="QT539" i="53"/>
  <c r="QS539" i="53"/>
  <c r="QR539" i="53"/>
  <c r="QW539" i="53" s="1"/>
  <c r="QX538" i="53"/>
  <c r="QY538" i="53" s="1"/>
  <c r="QV538" i="53"/>
  <c r="QU538" i="53"/>
  <c r="QT538" i="53"/>
  <c r="QS538" i="53"/>
  <c r="QR538" i="53"/>
  <c r="QW538" i="53" s="1"/>
  <c r="QX536" i="53"/>
  <c r="QY536" i="53" s="1"/>
  <c r="QV536" i="53"/>
  <c r="QU536" i="53"/>
  <c r="QT536" i="53"/>
  <c r="QS536" i="53"/>
  <c r="QR536" i="53"/>
  <c r="QW536" i="53" s="1"/>
  <c r="QX535" i="53"/>
  <c r="QY535" i="53" s="1"/>
  <c r="QV535" i="53"/>
  <c r="QU535" i="53"/>
  <c r="QT535" i="53"/>
  <c r="QS535" i="53"/>
  <c r="QR535" i="53"/>
  <c r="QW535" i="53" s="1"/>
  <c r="QX534" i="53"/>
  <c r="QY534" i="53" s="1"/>
  <c r="QV534" i="53"/>
  <c r="QU534" i="53"/>
  <c r="QT534" i="53"/>
  <c r="QS534" i="53"/>
  <c r="QR534" i="53"/>
  <c r="QW534" i="53" s="1"/>
  <c r="QX533" i="53"/>
  <c r="QY533" i="53" s="1"/>
  <c r="QV533" i="53"/>
  <c r="QU533" i="53"/>
  <c r="QT533" i="53"/>
  <c r="QS533" i="53"/>
  <c r="QR533" i="53"/>
  <c r="QW533" i="53" s="1"/>
  <c r="QX532" i="53"/>
  <c r="QY532" i="53" s="1"/>
  <c r="QV532" i="53"/>
  <c r="QU532" i="53"/>
  <c r="QT532" i="53"/>
  <c r="QS532" i="53"/>
  <c r="QR532" i="53"/>
  <c r="QW532" i="53" s="1"/>
  <c r="QX531" i="53"/>
  <c r="QY531" i="53" s="1"/>
  <c r="QV531" i="53"/>
  <c r="QU531" i="53"/>
  <c r="QT531" i="53"/>
  <c r="QS531" i="53"/>
  <c r="QR531" i="53"/>
  <c r="QW531" i="53" s="1"/>
  <c r="QX530" i="53"/>
  <c r="QY530" i="53" s="1"/>
  <c r="QV530" i="53"/>
  <c r="QU530" i="53"/>
  <c r="QT530" i="53"/>
  <c r="QS530" i="53"/>
  <c r="QR530" i="53"/>
  <c r="QW530" i="53" s="1"/>
  <c r="QX529" i="53"/>
  <c r="QY529" i="53" s="1"/>
  <c r="QV529" i="53"/>
  <c r="QU529" i="53"/>
  <c r="QT529" i="53"/>
  <c r="QS529" i="53"/>
  <c r="QR529" i="53"/>
  <c r="QW529" i="53" s="1"/>
  <c r="QX528" i="53"/>
  <c r="QY528" i="53" s="1"/>
  <c r="QV528" i="53"/>
  <c r="QU528" i="53"/>
  <c r="QT528" i="53"/>
  <c r="QS528" i="53"/>
  <c r="QR528" i="53"/>
  <c r="QW528" i="53" s="1"/>
  <c r="QX526" i="53"/>
  <c r="QY526" i="53" s="1"/>
  <c r="QV526" i="53"/>
  <c r="QU526" i="53"/>
  <c r="QT526" i="53"/>
  <c r="QS526" i="53"/>
  <c r="QR526" i="53"/>
  <c r="QW526" i="53" s="1"/>
  <c r="QX524" i="53"/>
  <c r="QY524" i="53" s="1"/>
  <c r="QV524" i="53"/>
  <c r="QU524" i="53"/>
  <c r="QT524" i="53"/>
  <c r="QS524" i="53"/>
  <c r="QR524" i="53"/>
  <c r="QW524" i="53" s="1"/>
  <c r="QX523" i="53"/>
  <c r="QY523" i="53" s="1"/>
  <c r="QV523" i="53"/>
  <c r="QU523" i="53"/>
  <c r="QT523" i="53"/>
  <c r="QS523" i="53"/>
  <c r="QR523" i="53"/>
  <c r="QW523" i="53" s="1"/>
  <c r="QX522" i="53"/>
  <c r="QY522" i="53" s="1"/>
  <c r="QV522" i="53"/>
  <c r="QU522" i="53"/>
  <c r="QT522" i="53"/>
  <c r="QS522" i="53"/>
  <c r="QR522" i="53"/>
  <c r="QW522" i="53" s="1"/>
  <c r="QX520" i="53"/>
  <c r="QY520" i="53" s="1"/>
  <c r="QV520" i="53"/>
  <c r="QU520" i="53"/>
  <c r="QT520" i="53"/>
  <c r="QS520" i="53"/>
  <c r="QR520" i="53"/>
  <c r="QW520" i="53" s="1"/>
  <c r="QX518" i="53"/>
  <c r="QY518" i="53" s="1"/>
  <c r="QV518" i="53"/>
  <c r="QU518" i="53"/>
  <c r="QT518" i="53"/>
  <c r="QS518" i="53"/>
  <c r="QR518" i="53"/>
  <c r="QW518" i="53" s="1"/>
  <c r="QX517" i="53"/>
  <c r="QY517" i="53" s="1"/>
  <c r="QV517" i="53"/>
  <c r="QU517" i="53"/>
  <c r="QT517" i="53"/>
  <c r="QS517" i="53"/>
  <c r="QR517" i="53"/>
  <c r="QW517" i="53" s="1"/>
  <c r="QX516" i="53"/>
  <c r="QY516" i="53" s="1"/>
  <c r="QV516" i="53"/>
  <c r="QU516" i="53"/>
  <c r="QT516" i="53"/>
  <c r="QS516" i="53"/>
  <c r="QR516" i="53"/>
  <c r="QW516" i="53" s="1"/>
  <c r="QX515" i="53"/>
  <c r="QY515" i="53" s="1"/>
  <c r="QV515" i="53"/>
  <c r="QU515" i="53"/>
  <c r="QT515" i="53"/>
  <c r="QS515" i="53"/>
  <c r="QR515" i="53"/>
  <c r="QW515" i="53" s="1"/>
  <c r="QX514" i="53"/>
  <c r="QY514" i="53" s="1"/>
  <c r="QV514" i="53"/>
  <c r="QU514" i="53"/>
  <c r="QT514" i="53"/>
  <c r="QS514" i="53"/>
  <c r="QR514" i="53"/>
  <c r="QW514" i="53" s="1"/>
  <c r="QX512" i="53"/>
  <c r="QY512" i="53" s="1"/>
  <c r="QV512" i="53"/>
  <c r="QU512" i="53"/>
  <c r="QT512" i="53"/>
  <c r="QS512" i="53"/>
  <c r="QR512" i="53"/>
  <c r="QW512" i="53" s="1"/>
  <c r="QX510" i="53"/>
  <c r="QY510" i="53" s="1"/>
  <c r="QV510" i="53"/>
  <c r="QU510" i="53"/>
  <c r="QT510" i="53"/>
  <c r="QS510" i="53"/>
  <c r="QR510" i="53"/>
  <c r="QW510" i="53" s="1"/>
  <c r="QX509" i="53"/>
  <c r="QY509" i="53" s="1"/>
  <c r="QV509" i="53"/>
  <c r="QU509" i="53"/>
  <c r="QT509" i="53"/>
  <c r="QS509" i="53"/>
  <c r="QR509" i="53"/>
  <c r="QW509" i="53" s="1"/>
  <c r="QX508" i="53"/>
  <c r="QY508" i="53" s="1"/>
  <c r="QV508" i="53"/>
  <c r="QU508" i="53"/>
  <c r="QT508" i="53"/>
  <c r="QS508" i="53"/>
  <c r="QR508" i="53"/>
  <c r="QW508" i="53" s="1"/>
  <c r="QX507" i="53"/>
  <c r="QY507" i="53" s="1"/>
  <c r="QV507" i="53"/>
  <c r="QU507" i="53"/>
  <c r="QT507" i="53"/>
  <c r="QS507" i="53"/>
  <c r="QR507" i="53"/>
  <c r="QW507" i="53" s="1"/>
  <c r="QX505" i="53"/>
  <c r="QY505" i="53" s="1"/>
  <c r="QV505" i="53"/>
  <c r="QU505" i="53"/>
  <c r="QT505" i="53"/>
  <c r="QS505" i="53"/>
  <c r="QR505" i="53"/>
  <c r="QW505" i="53" s="1"/>
  <c r="QX504" i="53"/>
  <c r="QY504" i="53" s="1"/>
  <c r="QV504" i="53"/>
  <c r="QU504" i="53"/>
  <c r="QT504" i="53"/>
  <c r="QS504" i="53"/>
  <c r="QR504" i="53"/>
  <c r="QW504" i="53" s="1"/>
  <c r="QX503" i="53"/>
  <c r="QY503" i="53" s="1"/>
  <c r="QV503" i="53"/>
  <c r="QU503" i="53"/>
  <c r="QT503" i="53"/>
  <c r="QS503" i="53"/>
  <c r="QR503" i="53"/>
  <c r="QW503" i="53" s="1"/>
  <c r="QX502" i="53"/>
  <c r="QY502" i="53" s="1"/>
  <c r="QV502" i="53"/>
  <c r="QU502" i="53"/>
  <c r="QT502" i="53"/>
  <c r="QS502" i="53"/>
  <c r="QR502" i="53"/>
  <c r="QW502" i="53" s="1"/>
  <c r="QQ500" i="53"/>
  <c r="QX499" i="53"/>
  <c r="QY499" i="53" s="1"/>
  <c r="QV499" i="53"/>
  <c r="QU499" i="53"/>
  <c r="QT499" i="53"/>
  <c r="QS499" i="53"/>
  <c r="QR499" i="53"/>
  <c r="QW499" i="53" s="1"/>
  <c r="QX498" i="53"/>
  <c r="QY498" i="53" s="1"/>
  <c r="QV498" i="53"/>
  <c r="QU498" i="53"/>
  <c r="QT498" i="53"/>
  <c r="QS498" i="53"/>
  <c r="QR498" i="53"/>
  <c r="QW498" i="53" s="1"/>
  <c r="QX496" i="53"/>
  <c r="QY496" i="53" s="1"/>
  <c r="QV496" i="53"/>
  <c r="QU496" i="53"/>
  <c r="QT496" i="53"/>
  <c r="QS496" i="53"/>
  <c r="QR496" i="53"/>
  <c r="QW496" i="53" s="1"/>
  <c r="QX495" i="53"/>
  <c r="QY495" i="53" s="1"/>
  <c r="QV495" i="53"/>
  <c r="QU495" i="53"/>
  <c r="QT495" i="53"/>
  <c r="QS495" i="53"/>
  <c r="QR495" i="53"/>
  <c r="QW495" i="53" s="1"/>
  <c r="QX494" i="53"/>
  <c r="QY494" i="53" s="1"/>
  <c r="QV494" i="53"/>
  <c r="QU494" i="53"/>
  <c r="QT494" i="53"/>
  <c r="QS494" i="53"/>
  <c r="QR494" i="53"/>
  <c r="QW494" i="53" s="1"/>
  <c r="QX492" i="53"/>
  <c r="QY492" i="53" s="1"/>
  <c r="QV492" i="53"/>
  <c r="QU492" i="53"/>
  <c r="QT492" i="53"/>
  <c r="QS492" i="53"/>
  <c r="QR492" i="53"/>
  <c r="QW492" i="53" s="1"/>
  <c r="QX491" i="53"/>
  <c r="QY491" i="53" s="1"/>
  <c r="QV491" i="53"/>
  <c r="QU491" i="53"/>
  <c r="QT491" i="53"/>
  <c r="QS491" i="53"/>
  <c r="QR491" i="53"/>
  <c r="QW491" i="53" s="1"/>
  <c r="QX489" i="53"/>
  <c r="QY489" i="53" s="1"/>
  <c r="QV489" i="53"/>
  <c r="QU489" i="53"/>
  <c r="QT489" i="53"/>
  <c r="QS489" i="53"/>
  <c r="QR489" i="53"/>
  <c r="QW489" i="53" s="1"/>
  <c r="QX488" i="53"/>
  <c r="QY488" i="53" s="1"/>
  <c r="QV488" i="53"/>
  <c r="QU488" i="53"/>
  <c r="QT488" i="53"/>
  <c r="QS488" i="53"/>
  <c r="QR488" i="53"/>
  <c r="QW488" i="53" s="1"/>
  <c r="QX487" i="53"/>
  <c r="QY487" i="53" s="1"/>
  <c r="QV487" i="53"/>
  <c r="QU487" i="53"/>
  <c r="QT487" i="53"/>
  <c r="QS487" i="53"/>
  <c r="QR487" i="53"/>
  <c r="QW487" i="53" s="1"/>
  <c r="QX486" i="53"/>
  <c r="QY486" i="53" s="1"/>
  <c r="QV486" i="53"/>
  <c r="QU486" i="53"/>
  <c r="QT486" i="53"/>
  <c r="QS486" i="53"/>
  <c r="QR486" i="53"/>
  <c r="QW486" i="53" s="1"/>
  <c r="QX485" i="53"/>
  <c r="QY485" i="53" s="1"/>
  <c r="QV485" i="53"/>
  <c r="QU485" i="53"/>
  <c r="QT485" i="53"/>
  <c r="QS485" i="53"/>
  <c r="QR485" i="53"/>
  <c r="QW485" i="53" s="1"/>
  <c r="QX484" i="53"/>
  <c r="QY484" i="53" s="1"/>
  <c r="QV484" i="53"/>
  <c r="QU484" i="53"/>
  <c r="QT484" i="53"/>
  <c r="QS484" i="53"/>
  <c r="QR484" i="53"/>
  <c r="QW484" i="53" s="1"/>
  <c r="QX482" i="53"/>
  <c r="QY482" i="53" s="1"/>
  <c r="QV482" i="53"/>
  <c r="QU482" i="53"/>
  <c r="QT482" i="53"/>
  <c r="QS482" i="53"/>
  <c r="QR482" i="53"/>
  <c r="QW482" i="53" s="1"/>
  <c r="QX481" i="53"/>
  <c r="QY481" i="53" s="1"/>
  <c r="QV481" i="53"/>
  <c r="QU481" i="53"/>
  <c r="QT481" i="53"/>
  <c r="QS481" i="53"/>
  <c r="QR481" i="53"/>
  <c r="QW481" i="53" s="1"/>
  <c r="QX480" i="53"/>
  <c r="QY480" i="53" s="1"/>
  <c r="QV480" i="53"/>
  <c r="QU480" i="53"/>
  <c r="QT480" i="53"/>
  <c r="QS480" i="53"/>
  <c r="QR480" i="53"/>
  <c r="QW480" i="53" s="1"/>
  <c r="QX479" i="53"/>
  <c r="QY479" i="53" s="1"/>
  <c r="QV479" i="53"/>
  <c r="QU479" i="53"/>
  <c r="QT479" i="53"/>
  <c r="QS479" i="53"/>
  <c r="QR479" i="53"/>
  <c r="QW479" i="53" s="1"/>
  <c r="QX478" i="53"/>
  <c r="QY478" i="53" s="1"/>
  <c r="QV478" i="53"/>
  <c r="QU478" i="53"/>
  <c r="QT478" i="53"/>
  <c r="QS478" i="53"/>
  <c r="QR478" i="53"/>
  <c r="QW478" i="53" s="1"/>
  <c r="QX477" i="53"/>
  <c r="QY477" i="53" s="1"/>
  <c r="QV477" i="53"/>
  <c r="QU477" i="53"/>
  <c r="QT477" i="53"/>
  <c r="QS477" i="53"/>
  <c r="QR477" i="53"/>
  <c r="QW477" i="53" s="1"/>
  <c r="QX476" i="53"/>
  <c r="QY476" i="53" s="1"/>
  <c r="QV476" i="53"/>
  <c r="QU476" i="53"/>
  <c r="QT476" i="53"/>
  <c r="QS476" i="53"/>
  <c r="QR476" i="53"/>
  <c r="QW476" i="53" s="1"/>
  <c r="QX474" i="53"/>
  <c r="QY474" i="53" s="1"/>
  <c r="QV474" i="53"/>
  <c r="QU474" i="53"/>
  <c r="QT474" i="53"/>
  <c r="QS474" i="53"/>
  <c r="QR474" i="53"/>
  <c r="QW474" i="53" s="1"/>
  <c r="QX473" i="53"/>
  <c r="QY473" i="53" s="1"/>
  <c r="QV473" i="53"/>
  <c r="QU473" i="53"/>
  <c r="QT473" i="53"/>
  <c r="QS473" i="53"/>
  <c r="QR473" i="53"/>
  <c r="QW473" i="53" s="1"/>
  <c r="QX472" i="53"/>
  <c r="QY472" i="53" s="1"/>
  <c r="QV472" i="53"/>
  <c r="QU472" i="53"/>
  <c r="QT472" i="53"/>
  <c r="QS472" i="53"/>
  <c r="QR472" i="53"/>
  <c r="QW472" i="53" s="1"/>
  <c r="QX470" i="53"/>
  <c r="QY470" i="53" s="1"/>
  <c r="QV470" i="53"/>
  <c r="QU470" i="53"/>
  <c r="QT470" i="53"/>
  <c r="QS470" i="53"/>
  <c r="QR470" i="53"/>
  <c r="QW470" i="53" s="1"/>
  <c r="QX467" i="53"/>
  <c r="QY467" i="53" s="1"/>
  <c r="QV467" i="53"/>
  <c r="QU467" i="53"/>
  <c r="QT467" i="53"/>
  <c r="QS467" i="53"/>
  <c r="QR467" i="53"/>
  <c r="QW467" i="53" s="1"/>
  <c r="QX466" i="53"/>
  <c r="QY466" i="53" s="1"/>
  <c r="QV466" i="53"/>
  <c r="QU466" i="53"/>
  <c r="QT466" i="53"/>
  <c r="QS466" i="53"/>
  <c r="QR466" i="53"/>
  <c r="QW466" i="53" s="1"/>
  <c r="QX464" i="53"/>
  <c r="QY464" i="53" s="1"/>
  <c r="QV464" i="53"/>
  <c r="QU464" i="53"/>
  <c r="QT464" i="53"/>
  <c r="QS464" i="53"/>
  <c r="QR464" i="53"/>
  <c r="QW464" i="53" s="1"/>
  <c r="QX463" i="53"/>
  <c r="QY463" i="53" s="1"/>
  <c r="QV463" i="53"/>
  <c r="QU463" i="53"/>
  <c r="QT463" i="53"/>
  <c r="QS463" i="53"/>
  <c r="QR463" i="53"/>
  <c r="QW463" i="53" s="1"/>
  <c r="QX462" i="53"/>
  <c r="QY462" i="53" s="1"/>
  <c r="QV462" i="53"/>
  <c r="QU462" i="53"/>
  <c r="QT462" i="53"/>
  <c r="QS462" i="53"/>
  <c r="QR462" i="53"/>
  <c r="QW462" i="53" s="1"/>
  <c r="QX461" i="53"/>
  <c r="QY461" i="53" s="1"/>
  <c r="QV461" i="53"/>
  <c r="QU461" i="53"/>
  <c r="QT461" i="53"/>
  <c r="QS461" i="53"/>
  <c r="QR461" i="53"/>
  <c r="QW461" i="53" s="1"/>
  <c r="QX460" i="53"/>
  <c r="QY460" i="53" s="1"/>
  <c r="QV460" i="53"/>
  <c r="QU460" i="53"/>
  <c r="QT460" i="53"/>
  <c r="QS460" i="53"/>
  <c r="QR460" i="53"/>
  <c r="QW460" i="53" s="1"/>
  <c r="QX458" i="53"/>
  <c r="QY458" i="53" s="1"/>
  <c r="QV458" i="53"/>
  <c r="QU458" i="53"/>
  <c r="QT458" i="53"/>
  <c r="QS458" i="53"/>
  <c r="QR458" i="53"/>
  <c r="QW458" i="53" s="1"/>
  <c r="QX457" i="53"/>
  <c r="QY457" i="53" s="1"/>
  <c r="QV457" i="53"/>
  <c r="QU457" i="53"/>
  <c r="QT457" i="53"/>
  <c r="QS457" i="53"/>
  <c r="QR457" i="53"/>
  <c r="QW457" i="53" s="1"/>
  <c r="QX456" i="53"/>
  <c r="QY456" i="53" s="1"/>
  <c r="QV456" i="53"/>
  <c r="QU456" i="53"/>
  <c r="QT456" i="53"/>
  <c r="QS456" i="53"/>
  <c r="QR456" i="53"/>
  <c r="QW456" i="53" s="1"/>
  <c r="QX455" i="53"/>
  <c r="QY455" i="53" s="1"/>
  <c r="QV455" i="53"/>
  <c r="QU455" i="53"/>
  <c r="QT455" i="53"/>
  <c r="QS455" i="53"/>
  <c r="QR455" i="53"/>
  <c r="QW455" i="53" s="1"/>
  <c r="QX454" i="53"/>
  <c r="QY454" i="53" s="1"/>
  <c r="QV454" i="53"/>
  <c r="QU454" i="53"/>
  <c r="QT454" i="53"/>
  <c r="QS454" i="53"/>
  <c r="QR454" i="53"/>
  <c r="QW454" i="53" s="1"/>
  <c r="QX453" i="53"/>
  <c r="QY453" i="53" s="1"/>
  <c r="QV453" i="53"/>
  <c r="QU453" i="53"/>
  <c r="QT453" i="53"/>
  <c r="QS453" i="53"/>
  <c r="QR453" i="53"/>
  <c r="QW453" i="53" s="1"/>
  <c r="QX452" i="53"/>
  <c r="QY452" i="53" s="1"/>
  <c r="QV452" i="53"/>
  <c r="QU452" i="53"/>
  <c r="QT452" i="53"/>
  <c r="QS452" i="53"/>
  <c r="QR452" i="53"/>
  <c r="QW452" i="53" s="1"/>
  <c r="QX451" i="53"/>
  <c r="QY451" i="53" s="1"/>
  <c r="QV451" i="53"/>
  <c r="QU451" i="53"/>
  <c r="QT451" i="53"/>
  <c r="QS451" i="53"/>
  <c r="QR451" i="53"/>
  <c r="QW451" i="53" s="1"/>
  <c r="QX449" i="53"/>
  <c r="QY449" i="53" s="1"/>
  <c r="QV449" i="53"/>
  <c r="QU449" i="53"/>
  <c r="QT449" i="53"/>
  <c r="QS449" i="53"/>
  <c r="QR449" i="53"/>
  <c r="QW449" i="53" s="1"/>
  <c r="QX448" i="53"/>
  <c r="QY448" i="53" s="1"/>
  <c r="QV448" i="53"/>
  <c r="QU448" i="53"/>
  <c r="QT448" i="53"/>
  <c r="QS448" i="53"/>
  <c r="QR448" i="53"/>
  <c r="QW448" i="53" s="1"/>
  <c r="QX447" i="53"/>
  <c r="QY447" i="53" s="1"/>
  <c r="QV447" i="53"/>
  <c r="QU447" i="53"/>
  <c r="QT447" i="53"/>
  <c r="QS447" i="53"/>
  <c r="QR447" i="53"/>
  <c r="QW447" i="53" s="1"/>
  <c r="QX446" i="53"/>
  <c r="QY446" i="53" s="1"/>
  <c r="QV446" i="53"/>
  <c r="QU446" i="53"/>
  <c r="QT446" i="53"/>
  <c r="QS446" i="53"/>
  <c r="QR446" i="53"/>
  <c r="QW446" i="53" s="1"/>
  <c r="QX445" i="53"/>
  <c r="QY445" i="53" s="1"/>
  <c r="QV445" i="53"/>
  <c r="QU445" i="53"/>
  <c r="QT445" i="53"/>
  <c r="QS445" i="53"/>
  <c r="QR445" i="53"/>
  <c r="QW445" i="53" s="1"/>
  <c r="QX444" i="53"/>
  <c r="QY444" i="53" s="1"/>
  <c r="QV444" i="53"/>
  <c r="QU444" i="53"/>
  <c r="QT444" i="53"/>
  <c r="QS444" i="53"/>
  <c r="QR444" i="53"/>
  <c r="QW444" i="53" s="1"/>
  <c r="QX443" i="53"/>
  <c r="QY443" i="53" s="1"/>
  <c r="QV443" i="53"/>
  <c r="QU443" i="53"/>
  <c r="QT443" i="53"/>
  <c r="QS443" i="53"/>
  <c r="QR443" i="53"/>
  <c r="QW443" i="53" s="1"/>
  <c r="QX442" i="53"/>
  <c r="QY442" i="53" s="1"/>
  <c r="QV442" i="53"/>
  <c r="QU442" i="53"/>
  <c r="QT442" i="53"/>
  <c r="QS442" i="53"/>
  <c r="QR442" i="53"/>
  <c r="QW442" i="53" s="1"/>
  <c r="QX441" i="53"/>
  <c r="QY441" i="53" s="1"/>
  <c r="QV441" i="53"/>
  <c r="QU441" i="53"/>
  <c r="QT441" i="53"/>
  <c r="QS441" i="53"/>
  <c r="QR441" i="53"/>
  <c r="QW441" i="53" s="1"/>
  <c r="QX440" i="53"/>
  <c r="QY440" i="53" s="1"/>
  <c r="QV440" i="53"/>
  <c r="QU440" i="53"/>
  <c r="QT440" i="53"/>
  <c r="QS440" i="53"/>
  <c r="QR440" i="53"/>
  <c r="QW440" i="53" s="1"/>
  <c r="QX439" i="53"/>
  <c r="QY439" i="53" s="1"/>
  <c r="QV439" i="53"/>
  <c r="QU439" i="53"/>
  <c r="QT439" i="53"/>
  <c r="QS439" i="53"/>
  <c r="QR439" i="53"/>
  <c r="QW439" i="53" s="1"/>
  <c r="QX437" i="53"/>
  <c r="QY437" i="53" s="1"/>
  <c r="QV437" i="53"/>
  <c r="QU437" i="53"/>
  <c r="QT437" i="53"/>
  <c r="QS437" i="53"/>
  <c r="QR437" i="53"/>
  <c r="QW437" i="53" s="1"/>
  <c r="QX436" i="53"/>
  <c r="QY436" i="53" s="1"/>
  <c r="QV436" i="53"/>
  <c r="QU436" i="53"/>
  <c r="QT436" i="53"/>
  <c r="QS436" i="53"/>
  <c r="QR436" i="53"/>
  <c r="QW436" i="53" s="1"/>
  <c r="QX435" i="53"/>
  <c r="QY435" i="53" s="1"/>
  <c r="QV435" i="53"/>
  <c r="QU435" i="53"/>
  <c r="QT435" i="53"/>
  <c r="QS435" i="53"/>
  <c r="QR435" i="53"/>
  <c r="QW435" i="53" s="1"/>
  <c r="QX434" i="53"/>
  <c r="QY434" i="53" s="1"/>
  <c r="QV434" i="53"/>
  <c r="QU434" i="53"/>
  <c r="QT434" i="53"/>
  <c r="QS434" i="53"/>
  <c r="QR434" i="53"/>
  <c r="QW434" i="53" s="1"/>
  <c r="QX433" i="53"/>
  <c r="QY433" i="53" s="1"/>
  <c r="QV433" i="53"/>
  <c r="QU433" i="53"/>
  <c r="QT433" i="53"/>
  <c r="QS433" i="53"/>
  <c r="QR433" i="53"/>
  <c r="QW433" i="53" s="1"/>
  <c r="QX432" i="53"/>
  <c r="QY432" i="53" s="1"/>
  <c r="QV432" i="53"/>
  <c r="QU432" i="53"/>
  <c r="QT432" i="53"/>
  <c r="QS432" i="53"/>
  <c r="QR432" i="53"/>
  <c r="QW432" i="53" s="1"/>
  <c r="QX431" i="53"/>
  <c r="QY431" i="53" s="1"/>
  <c r="QV431" i="53"/>
  <c r="QU431" i="53"/>
  <c r="QT431" i="53"/>
  <c r="QS431" i="53"/>
  <c r="QR431" i="53"/>
  <c r="QW431" i="53" s="1"/>
  <c r="QX430" i="53"/>
  <c r="QY430" i="53" s="1"/>
  <c r="QV430" i="53"/>
  <c r="QU430" i="53"/>
  <c r="QT430" i="53"/>
  <c r="QS430" i="53"/>
  <c r="QR430" i="53"/>
  <c r="QW430" i="53" s="1"/>
  <c r="QX428" i="53"/>
  <c r="QY428" i="53" s="1"/>
  <c r="QV428" i="53"/>
  <c r="QU428" i="53"/>
  <c r="QT428" i="53"/>
  <c r="QS428" i="53"/>
  <c r="QR428" i="53"/>
  <c r="QW428" i="53" s="1"/>
  <c r="QX427" i="53"/>
  <c r="QY427" i="53" s="1"/>
  <c r="QV427" i="53"/>
  <c r="QU427" i="53"/>
  <c r="QT427" i="53"/>
  <c r="QS427" i="53"/>
  <c r="QR427" i="53"/>
  <c r="QW427" i="53" s="1"/>
  <c r="QX426" i="53"/>
  <c r="QY426" i="53" s="1"/>
  <c r="QV426" i="53"/>
  <c r="QU426" i="53"/>
  <c r="QT426" i="53"/>
  <c r="QS426" i="53"/>
  <c r="QR426" i="53"/>
  <c r="QW426" i="53" s="1"/>
  <c r="QX425" i="53"/>
  <c r="QY425" i="53" s="1"/>
  <c r="QV425" i="53"/>
  <c r="QU425" i="53"/>
  <c r="QT425" i="53"/>
  <c r="QS425" i="53"/>
  <c r="QR425" i="53"/>
  <c r="QW425" i="53" s="1"/>
  <c r="QX424" i="53"/>
  <c r="QY424" i="53" s="1"/>
  <c r="QV424" i="53"/>
  <c r="QU424" i="53"/>
  <c r="QT424" i="53"/>
  <c r="QS424" i="53"/>
  <c r="QR424" i="53"/>
  <c r="QW424" i="53" s="1"/>
  <c r="QX423" i="53"/>
  <c r="QY423" i="53" s="1"/>
  <c r="QV423" i="53"/>
  <c r="QU423" i="53"/>
  <c r="QT423" i="53"/>
  <c r="QS423" i="53"/>
  <c r="QR423" i="53"/>
  <c r="QW423" i="53" s="1"/>
  <c r="QX421" i="53"/>
  <c r="QY421" i="53" s="1"/>
  <c r="QV421" i="53"/>
  <c r="QU421" i="53"/>
  <c r="QT421" i="53"/>
  <c r="QS421" i="53"/>
  <c r="QR421" i="53"/>
  <c r="QW421" i="53" s="1"/>
  <c r="QX418" i="53"/>
  <c r="QY418" i="53" s="1"/>
  <c r="QV418" i="53"/>
  <c r="QU418" i="53"/>
  <c r="QT418" i="53"/>
  <c r="QS418" i="53"/>
  <c r="QR418" i="53"/>
  <c r="QW418" i="53" s="1"/>
  <c r="QX417" i="53"/>
  <c r="QY417" i="53" s="1"/>
  <c r="QV417" i="53"/>
  <c r="QU417" i="53"/>
  <c r="QT417" i="53"/>
  <c r="QS417" i="53"/>
  <c r="QR417" i="53"/>
  <c r="QW417" i="53" s="1"/>
  <c r="QX416" i="53"/>
  <c r="QY416" i="53" s="1"/>
  <c r="QV416" i="53"/>
  <c r="QU416" i="53"/>
  <c r="QT416" i="53"/>
  <c r="QS416" i="53"/>
  <c r="QR416" i="53"/>
  <c r="QW416" i="53" s="1"/>
  <c r="QX415" i="53"/>
  <c r="QY415" i="53" s="1"/>
  <c r="QV415" i="53"/>
  <c r="QU415" i="53"/>
  <c r="QT415" i="53"/>
  <c r="QS415" i="53"/>
  <c r="QR415" i="53"/>
  <c r="QW415" i="53" s="1"/>
  <c r="QX414" i="53"/>
  <c r="QY414" i="53" s="1"/>
  <c r="QV414" i="53"/>
  <c r="QU414" i="53"/>
  <c r="QT414" i="53"/>
  <c r="QS414" i="53"/>
  <c r="QR414" i="53"/>
  <c r="QW414" i="53" s="1"/>
  <c r="QX413" i="53"/>
  <c r="QY413" i="53" s="1"/>
  <c r="QV413" i="53"/>
  <c r="QU413" i="53"/>
  <c r="QT413" i="53"/>
  <c r="QS413" i="53"/>
  <c r="QR413" i="53"/>
  <c r="QW413" i="53" s="1"/>
  <c r="QX412" i="53"/>
  <c r="QY412" i="53" s="1"/>
  <c r="QV412" i="53"/>
  <c r="QU412" i="53"/>
  <c r="QT412" i="53"/>
  <c r="QS412" i="53"/>
  <c r="QR412" i="53"/>
  <c r="QW412" i="53" s="1"/>
  <c r="QX411" i="53"/>
  <c r="QY411" i="53" s="1"/>
  <c r="QV411" i="53"/>
  <c r="QU411" i="53"/>
  <c r="QT411" i="53"/>
  <c r="QS411" i="53"/>
  <c r="QR411" i="53"/>
  <c r="QW411" i="53" s="1"/>
  <c r="QX409" i="53"/>
  <c r="QY409" i="53" s="1"/>
  <c r="QV409" i="53"/>
  <c r="QU409" i="53"/>
  <c r="QT409" i="53"/>
  <c r="QS409" i="53"/>
  <c r="QR409" i="53"/>
  <c r="QW409" i="53" s="1"/>
  <c r="QX408" i="53"/>
  <c r="QY408" i="53" s="1"/>
  <c r="QV408" i="53"/>
  <c r="QU408" i="53"/>
  <c r="QT408" i="53"/>
  <c r="QS408" i="53"/>
  <c r="QR408" i="53"/>
  <c r="QW408" i="53" s="1"/>
  <c r="QX407" i="53"/>
  <c r="QY407" i="53" s="1"/>
  <c r="QV407" i="53"/>
  <c r="QU407" i="53"/>
  <c r="QT407" i="53"/>
  <c r="QS407" i="53"/>
  <c r="QR407" i="53"/>
  <c r="QW407" i="53" s="1"/>
  <c r="QX406" i="53"/>
  <c r="QY406" i="53" s="1"/>
  <c r="QV406" i="53"/>
  <c r="QU406" i="53"/>
  <c r="QT406" i="53"/>
  <c r="QS406" i="53"/>
  <c r="QR406" i="53"/>
  <c r="QW406" i="53" s="1"/>
  <c r="QX404" i="53"/>
  <c r="QY404" i="53" s="1"/>
  <c r="QV404" i="53"/>
  <c r="QU404" i="53"/>
  <c r="QT404" i="53"/>
  <c r="QS404" i="53"/>
  <c r="QR404" i="53"/>
  <c r="QW404" i="53" s="1"/>
  <c r="QX402" i="53"/>
  <c r="QY402" i="53" s="1"/>
  <c r="QV402" i="53"/>
  <c r="QU402" i="53"/>
  <c r="QT402" i="53"/>
  <c r="QS402" i="53"/>
  <c r="QR402" i="53"/>
  <c r="QW402" i="53" s="1"/>
  <c r="QX401" i="53"/>
  <c r="QY401" i="53" s="1"/>
  <c r="QV401" i="53"/>
  <c r="QU401" i="53"/>
  <c r="QT401" i="53"/>
  <c r="QS401" i="53"/>
  <c r="QR401" i="53"/>
  <c r="QW401" i="53" s="1"/>
  <c r="QX400" i="53"/>
  <c r="QY400" i="53" s="1"/>
  <c r="QV400" i="53"/>
  <c r="QU400" i="53"/>
  <c r="QT400" i="53"/>
  <c r="QS400" i="53"/>
  <c r="QR400" i="53"/>
  <c r="QW400" i="53" s="1"/>
  <c r="QX399" i="53"/>
  <c r="QY399" i="53" s="1"/>
  <c r="QV399" i="53"/>
  <c r="QU399" i="53"/>
  <c r="QT399" i="53"/>
  <c r="QS399" i="53"/>
  <c r="QR399" i="53"/>
  <c r="QW399" i="53" s="1"/>
  <c r="QX398" i="53"/>
  <c r="QY398" i="53" s="1"/>
  <c r="QV398" i="53"/>
  <c r="QU398" i="53"/>
  <c r="QT398" i="53"/>
  <c r="QS398" i="53"/>
  <c r="QR398" i="53"/>
  <c r="QW398" i="53" s="1"/>
  <c r="QX397" i="53"/>
  <c r="QY397" i="53" s="1"/>
  <c r="QV397" i="53"/>
  <c r="QU397" i="53"/>
  <c r="QT397" i="53"/>
  <c r="QS397" i="53"/>
  <c r="QR397" i="53"/>
  <c r="QW397" i="53" s="1"/>
  <c r="QX396" i="53"/>
  <c r="QY396" i="53" s="1"/>
  <c r="QV396" i="53"/>
  <c r="QU396" i="53"/>
  <c r="QT396" i="53"/>
  <c r="QS396" i="53"/>
  <c r="QR396" i="53"/>
  <c r="QW396" i="53" s="1"/>
  <c r="QX395" i="53"/>
  <c r="QY395" i="53" s="1"/>
  <c r="QV395" i="53"/>
  <c r="QU395" i="53"/>
  <c r="QT395" i="53"/>
  <c r="QS395" i="53"/>
  <c r="QR395" i="53"/>
  <c r="QW395" i="53" s="1"/>
  <c r="QX394" i="53"/>
  <c r="QY394" i="53" s="1"/>
  <c r="QV394" i="53"/>
  <c r="QU394" i="53"/>
  <c r="QT394" i="53"/>
  <c r="QS394" i="53"/>
  <c r="QR394" i="53"/>
  <c r="QW394" i="53" s="1"/>
  <c r="QX393" i="53"/>
  <c r="QY393" i="53" s="1"/>
  <c r="QV393" i="53"/>
  <c r="QU393" i="53"/>
  <c r="QT393" i="53"/>
  <c r="QS393" i="53"/>
  <c r="QR393" i="53"/>
  <c r="QW393" i="53" s="1"/>
  <c r="QX392" i="53"/>
  <c r="QY392" i="53" s="1"/>
  <c r="QV392" i="53"/>
  <c r="QU392" i="53"/>
  <c r="QT392" i="53"/>
  <c r="QS392" i="53"/>
  <c r="QR392" i="53"/>
  <c r="QW392" i="53" s="1"/>
  <c r="QX391" i="53"/>
  <c r="QY391" i="53" s="1"/>
  <c r="QV391" i="53"/>
  <c r="QU391" i="53"/>
  <c r="QT391" i="53"/>
  <c r="QS391" i="53"/>
  <c r="QR391" i="53"/>
  <c r="QW391" i="53" s="1"/>
  <c r="QX390" i="53"/>
  <c r="QY390" i="53" s="1"/>
  <c r="QV390" i="53"/>
  <c r="QU390" i="53"/>
  <c r="QT390" i="53"/>
  <c r="QS390" i="53"/>
  <c r="QR390" i="53"/>
  <c r="QW390" i="53" s="1"/>
  <c r="QX389" i="53"/>
  <c r="QY389" i="53" s="1"/>
  <c r="QV389" i="53"/>
  <c r="QU389" i="53"/>
  <c r="QT389" i="53"/>
  <c r="QS389" i="53"/>
  <c r="QR389" i="53"/>
  <c r="QW389" i="53" s="1"/>
  <c r="QX388" i="53"/>
  <c r="QY388" i="53" s="1"/>
  <c r="QV388" i="53"/>
  <c r="QU388" i="53"/>
  <c r="QT388" i="53"/>
  <c r="QS388" i="53"/>
  <c r="QR388" i="53"/>
  <c r="QW388" i="53" s="1"/>
  <c r="QX386" i="53"/>
  <c r="QY386" i="53" s="1"/>
  <c r="QV386" i="53"/>
  <c r="QU386" i="53"/>
  <c r="QT386" i="53"/>
  <c r="QS386" i="53"/>
  <c r="QR386" i="53"/>
  <c r="QW386" i="53" s="1"/>
  <c r="QX385" i="53"/>
  <c r="QY385" i="53" s="1"/>
  <c r="QV385" i="53"/>
  <c r="QU385" i="53"/>
  <c r="QT385" i="53"/>
  <c r="QS385" i="53"/>
  <c r="QR385" i="53"/>
  <c r="QW385" i="53" s="1"/>
  <c r="QX384" i="53"/>
  <c r="QY384" i="53" s="1"/>
  <c r="QV384" i="53"/>
  <c r="QU384" i="53"/>
  <c r="QT384" i="53"/>
  <c r="QS384" i="53"/>
  <c r="QR384" i="53"/>
  <c r="QW384" i="53" s="1"/>
  <c r="QX383" i="53"/>
  <c r="QY383" i="53" s="1"/>
  <c r="QV383" i="53"/>
  <c r="QU383" i="53"/>
  <c r="QT383" i="53"/>
  <c r="QS383" i="53"/>
  <c r="QR383" i="53"/>
  <c r="QW383" i="53" s="1"/>
  <c r="QX382" i="53"/>
  <c r="QY382" i="53" s="1"/>
  <c r="QV382" i="53"/>
  <c r="QU382" i="53"/>
  <c r="QT382" i="53"/>
  <c r="QS382" i="53"/>
  <c r="QR382" i="53"/>
  <c r="QW382" i="53" s="1"/>
  <c r="QQ380" i="53"/>
  <c r="QX378" i="53"/>
  <c r="QY378" i="53" s="1"/>
  <c r="QV378" i="53"/>
  <c r="QU378" i="53"/>
  <c r="QT378" i="53"/>
  <c r="QS378" i="53"/>
  <c r="QR378" i="53"/>
  <c r="QW378" i="53" s="1"/>
  <c r="QQ377" i="53"/>
  <c r="QX376" i="53"/>
  <c r="QY376" i="53" s="1"/>
  <c r="QV376" i="53"/>
  <c r="QU376" i="53"/>
  <c r="QT376" i="53"/>
  <c r="QS376" i="53"/>
  <c r="QR376" i="53"/>
  <c r="QW376" i="53" s="1"/>
  <c r="QX375" i="53"/>
  <c r="QY375" i="53" s="1"/>
  <c r="QV375" i="53"/>
  <c r="QU375" i="53"/>
  <c r="QT375" i="53"/>
  <c r="QS375" i="53"/>
  <c r="QR375" i="53"/>
  <c r="QW375" i="53" s="1"/>
  <c r="QQ373" i="53"/>
  <c r="QX372" i="53"/>
  <c r="QY372" i="53" s="1"/>
  <c r="QV372" i="53"/>
  <c r="QU372" i="53"/>
  <c r="QT372" i="53"/>
  <c r="QS372" i="53"/>
  <c r="QR372" i="53"/>
  <c r="QW372" i="53" s="1"/>
  <c r="QX371" i="53"/>
  <c r="QY371" i="53" s="1"/>
  <c r="QV371" i="53"/>
  <c r="QU371" i="53"/>
  <c r="QT371" i="53"/>
  <c r="QS371" i="53"/>
  <c r="QR371" i="53"/>
  <c r="QW371" i="53" s="1"/>
  <c r="QX370" i="53"/>
  <c r="QY370" i="53" s="1"/>
  <c r="QV370" i="53"/>
  <c r="QU370" i="53"/>
  <c r="QT370" i="53"/>
  <c r="QS370" i="53"/>
  <c r="QR370" i="53"/>
  <c r="QW370" i="53" s="1"/>
  <c r="QX369" i="53"/>
  <c r="QY369" i="53" s="1"/>
  <c r="QV369" i="53"/>
  <c r="QU369" i="53"/>
  <c r="QT369" i="53"/>
  <c r="QS369" i="53"/>
  <c r="QR369" i="53"/>
  <c r="QW369" i="53" s="1"/>
  <c r="QX368" i="53"/>
  <c r="QY368" i="53" s="1"/>
  <c r="QV368" i="53"/>
  <c r="QU368" i="53"/>
  <c r="QT368" i="53"/>
  <c r="QS368" i="53"/>
  <c r="QR368" i="53"/>
  <c r="QW368" i="53" s="1"/>
  <c r="QX367" i="53"/>
  <c r="QY367" i="53" s="1"/>
  <c r="QV367" i="53"/>
  <c r="QU367" i="53"/>
  <c r="QT367" i="53"/>
  <c r="QS367" i="53"/>
  <c r="QR367" i="53"/>
  <c r="QW367" i="53" s="1"/>
  <c r="QX366" i="53"/>
  <c r="QY366" i="53" s="1"/>
  <c r="QV366" i="53"/>
  <c r="QU366" i="53"/>
  <c r="QT366" i="53"/>
  <c r="QS366" i="53"/>
  <c r="QR366" i="53"/>
  <c r="QW366" i="53" s="1"/>
  <c r="QX365" i="53"/>
  <c r="QY365" i="53" s="1"/>
  <c r="QV365" i="53"/>
  <c r="QU365" i="53"/>
  <c r="QT365" i="53"/>
  <c r="QS365" i="53"/>
  <c r="QR365" i="53"/>
  <c r="QW365" i="53" s="1"/>
  <c r="QX364" i="53"/>
  <c r="QY364" i="53" s="1"/>
  <c r="QV364" i="53"/>
  <c r="QU364" i="53"/>
  <c r="QT364" i="53"/>
  <c r="QS364" i="53"/>
  <c r="QR364" i="53"/>
  <c r="QW364" i="53" s="1"/>
  <c r="QX363" i="53"/>
  <c r="QY363" i="53" s="1"/>
  <c r="QV363" i="53"/>
  <c r="QU363" i="53"/>
  <c r="QT363" i="53"/>
  <c r="QS363" i="53"/>
  <c r="QR363" i="53"/>
  <c r="QW363" i="53" s="1"/>
  <c r="QQ361" i="53"/>
  <c r="QX360" i="53"/>
  <c r="QY360" i="53" s="1"/>
  <c r="QV360" i="53"/>
  <c r="QU360" i="53"/>
  <c r="QT360" i="53"/>
  <c r="QS360" i="53"/>
  <c r="QR360" i="53"/>
  <c r="QW360" i="53" s="1"/>
  <c r="QX359" i="53"/>
  <c r="QY359" i="53" s="1"/>
  <c r="QV359" i="53"/>
  <c r="QU359" i="53"/>
  <c r="QT359" i="53"/>
  <c r="QS359" i="53"/>
  <c r="QR359" i="53"/>
  <c r="QW359" i="53" s="1"/>
  <c r="QX358" i="53"/>
  <c r="QY358" i="53" s="1"/>
  <c r="QV358" i="53"/>
  <c r="QU358" i="53"/>
  <c r="QT358" i="53"/>
  <c r="QS358" i="53"/>
  <c r="QR358" i="53"/>
  <c r="QW358" i="53" s="1"/>
  <c r="QX357" i="53"/>
  <c r="QY357" i="53" s="1"/>
  <c r="QV357" i="53"/>
  <c r="QU357" i="53"/>
  <c r="QT357" i="53"/>
  <c r="QS357" i="53"/>
  <c r="QR357" i="53"/>
  <c r="QW357" i="53" s="1"/>
  <c r="QX356" i="53"/>
  <c r="QY356" i="53" s="1"/>
  <c r="QV356" i="53"/>
  <c r="QU356" i="53"/>
  <c r="QT356" i="53"/>
  <c r="QS356" i="53"/>
  <c r="QR356" i="53"/>
  <c r="QW356" i="53" s="1"/>
  <c r="QX355" i="53"/>
  <c r="QY355" i="53" s="1"/>
  <c r="QV355" i="53"/>
  <c r="QU355" i="53"/>
  <c r="QT355" i="53"/>
  <c r="QS355" i="53"/>
  <c r="QR355" i="53"/>
  <c r="QW355" i="53" s="1"/>
  <c r="QX354" i="53"/>
  <c r="QY354" i="53" s="1"/>
  <c r="QV354" i="53"/>
  <c r="QU354" i="53"/>
  <c r="QT354" i="53"/>
  <c r="QS354" i="53"/>
  <c r="QR354" i="53"/>
  <c r="QW354" i="53" s="1"/>
  <c r="QX353" i="53"/>
  <c r="QY353" i="53" s="1"/>
  <c r="QV353" i="53"/>
  <c r="QU353" i="53"/>
  <c r="QT353" i="53"/>
  <c r="QS353" i="53"/>
  <c r="QR353" i="53"/>
  <c r="QW353" i="53" s="1"/>
  <c r="QX352" i="53"/>
  <c r="QY352" i="53" s="1"/>
  <c r="QV352" i="53"/>
  <c r="QU352" i="53"/>
  <c r="QT352" i="53"/>
  <c r="QS352" i="53"/>
  <c r="QR352" i="53"/>
  <c r="QW352" i="53" s="1"/>
  <c r="QX351" i="53"/>
  <c r="QY351" i="53" s="1"/>
  <c r="QV351" i="53"/>
  <c r="QU351" i="53"/>
  <c r="QT351" i="53"/>
  <c r="QS351" i="53"/>
  <c r="QR351" i="53"/>
  <c r="QW351" i="53" s="1"/>
  <c r="QX350" i="53"/>
  <c r="QY350" i="53" s="1"/>
  <c r="QV350" i="53"/>
  <c r="QU350" i="53"/>
  <c r="QT350" i="53"/>
  <c r="QS350" i="53"/>
  <c r="QR350" i="53"/>
  <c r="QW350" i="53" s="1"/>
  <c r="QX349" i="53"/>
  <c r="QY349" i="53" s="1"/>
  <c r="QV349" i="53"/>
  <c r="QU349" i="53"/>
  <c r="QT349" i="53"/>
  <c r="QS349" i="53"/>
  <c r="QR349" i="53"/>
  <c r="QW349" i="53" s="1"/>
  <c r="QX348" i="53"/>
  <c r="QY348" i="53" s="1"/>
  <c r="QV348" i="53"/>
  <c r="QU348" i="53"/>
  <c r="QT348" i="53"/>
  <c r="QS348" i="53"/>
  <c r="QR348" i="53"/>
  <c r="QW348" i="53" s="1"/>
  <c r="QX347" i="53"/>
  <c r="QY347" i="53" s="1"/>
  <c r="QV347" i="53"/>
  <c r="QU347" i="53"/>
  <c r="QT347" i="53"/>
  <c r="QS347" i="53"/>
  <c r="QR347" i="53"/>
  <c r="QW347" i="53" s="1"/>
  <c r="QX346" i="53"/>
  <c r="QY346" i="53" s="1"/>
  <c r="QV346" i="53"/>
  <c r="QU346" i="53"/>
  <c r="QT346" i="53"/>
  <c r="QS346" i="53"/>
  <c r="QR346" i="53"/>
  <c r="QW346" i="53" s="1"/>
  <c r="QX345" i="53"/>
  <c r="QY345" i="53" s="1"/>
  <c r="QV345" i="53"/>
  <c r="QU345" i="53"/>
  <c r="QT345" i="53"/>
  <c r="QS345" i="53"/>
  <c r="QR345" i="53"/>
  <c r="QW345" i="53" s="1"/>
  <c r="QX344" i="53"/>
  <c r="QY344" i="53" s="1"/>
  <c r="QV344" i="53"/>
  <c r="QU344" i="53"/>
  <c r="QT344" i="53"/>
  <c r="QS344" i="53"/>
  <c r="QR344" i="53"/>
  <c r="QW344" i="53" s="1"/>
  <c r="QX343" i="53"/>
  <c r="QY343" i="53" s="1"/>
  <c r="QV343" i="53"/>
  <c r="QU343" i="53"/>
  <c r="QT343" i="53"/>
  <c r="QS343" i="53"/>
  <c r="QR343" i="53"/>
  <c r="QW343" i="53" s="1"/>
  <c r="QX342" i="53"/>
  <c r="QY342" i="53" s="1"/>
  <c r="QV342" i="53"/>
  <c r="QU342" i="53"/>
  <c r="QT342" i="53"/>
  <c r="QS342" i="53"/>
  <c r="QR342" i="53"/>
  <c r="QW342" i="53" s="1"/>
  <c r="QX341" i="53"/>
  <c r="QY341" i="53" s="1"/>
  <c r="QV341" i="53"/>
  <c r="QU341" i="53"/>
  <c r="QT341" i="53"/>
  <c r="QS341" i="53"/>
  <c r="QR341" i="53"/>
  <c r="QW341" i="53" s="1"/>
  <c r="QX340" i="53"/>
  <c r="QY340" i="53" s="1"/>
  <c r="QV340" i="53"/>
  <c r="QU340" i="53"/>
  <c r="QT340" i="53"/>
  <c r="QS340" i="53"/>
  <c r="QR340" i="53"/>
  <c r="QW340" i="53" s="1"/>
  <c r="QX339" i="53"/>
  <c r="QY339" i="53" s="1"/>
  <c r="QV339" i="53"/>
  <c r="QU339" i="53"/>
  <c r="QT339" i="53"/>
  <c r="QS339" i="53"/>
  <c r="QR339" i="53"/>
  <c r="QW339" i="53" s="1"/>
  <c r="QX338" i="53"/>
  <c r="QY338" i="53" s="1"/>
  <c r="QV338" i="53"/>
  <c r="QU338" i="53"/>
  <c r="QT338" i="53"/>
  <c r="QS338" i="53"/>
  <c r="QR338" i="53"/>
  <c r="QW338" i="53" s="1"/>
  <c r="QX337" i="53"/>
  <c r="QY337" i="53" s="1"/>
  <c r="QV337" i="53"/>
  <c r="QU337" i="53"/>
  <c r="QT337" i="53"/>
  <c r="QS337" i="53"/>
  <c r="QR337" i="53"/>
  <c r="QW337" i="53" s="1"/>
  <c r="QX336" i="53"/>
  <c r="QY336" i="53" s="1"/>
  <c r="QV336" i="53"/>
  <c r="QU336" i="53"/>
  <c r="QT336" i="53"/>
  <c r="QS336" i="53"/>
  <c r="QR336" i="53"/>
  <c r="QW336" i="53" s="1"/>
  <c r="QX335" i="53"/>
  <c r="QY335" i="53" s="1"/>
  <c r="QV335" i="53"/>
  <c r="QU335" i="53"/>
  <c r="QT335" i="53"/>
  <c r="QS335" i="53"/>
  <c r="QR335" i="53"/>
  <c r="QW335" i="53" s="1"/>
  <c r="QX334" i="53"/>
  <c r="QY334" i="53" s="1"/>
  <c r="QV334" i="53"/>
  <c r="QU334" i="53"/>
  <c r="QT334" i="53"/>
  <c r="QS334" i="53"/>
  <c r="QR334" i="53"/>
  <c r="QW334" i="53" s="1"/>
  <c r="QX333" i="53"/>
  <c r="QY333" i="53" s="1"/>
  <c r="QV333" i="53"/>
  <c r="QU333" i="53"/>
  <c r="QT333" i="53"/>
  <c r="QS333" i="53"/>
  <c r="QR333" i="53"/>
  <c r="QW333" i="53" s="1"/>
  <c r="QX332" i="53"/>
  <c r="QY332" i="53" s="1"/>
  <c r="QV332" i="53"/>
  <c r="QU332" i="53"/>
  <c r="QT332" i="53"/>
  <c r="QS332" i="53"/>
  <c r="QR332" i="53"/>
  <c r="QW332" i="53" s="1"/>
  <c r="QX331" i="53"/>
  <c r="QY331" i="53" s="1"/>
  <c r="QV331" i="53"/>
  <c r="QU331" i="53"/>
  <c r="QT331" i="53"/>
  <c r="QS331" i="53"/>
  <c r="QR331" i="53"/>
  <c r="QW331" i="53" s="1"/>
  <c r="QX330" i="53"/>
  <c r="QY330" i="53" s="1"/>
  <c r="QV330" i="53"/>
  <c r="QU330" i="53"/>
  <c r="QT330" i="53"/>
  <c r="QS330" i="53"/>
  <c r="QR330" i="53"/>
  <c r="QW330" i="53" s="1"/>
  <c r="QX329" i="53"/>
  <c r="QY329" i="53" s="1"/>
  <c r="QV329" i="53"/>
  <c r="QU329" i="53"/>
  <c r="QT329" i="53"/>
  <c r="QS329" i="53"/>
  <c r="QR329" i="53"/>
  <c r="QW329" i="53" s="1"/>
  <c r="QX328" i="53"/>
  <c r="QY328" i="53" s="1"/>
  <c r="QV328" i="53"/>
  <c r="QU328" i="53"/>
  <c r="QT328" i="53"/>
  <c r="QS328" i="53"/>
  <c r="QR328" i="53"/>
  <c r="QW328" i="53" s="1"/>
  <c r="QX327" i="53"/>
  <c r="QY327" i="53" s="1"/>
  <c r="QV327" i="53"/>
  <c r="QU327" i="53"/>
  <c r="QT327" i="53"/>
  <c r="QS327" i="53"/>
  <c r="QR327" i="53"/>
  <c r="QW327" i="53" s="1"/>
  <c r="QX326" i="53"/>
  <c r="QY326" i="53" s="1"/>
  <c r="QV326" i="53"/>
  <c r="QU326" i="53"/>
  <c r="QT326" i="53"/>
  <c r="QS326" i="53"/>
  <c r="QR326" i="53"/>
  <c r="QW326" i="53" s="1"/>
  <c r="QX325" i="53"/>
  <c r="QY325" i="53" s="1"/>
  <c r="QV325" i="53"/>
  <c r="QU325" i="53"/>
  <c r="QT325" i="53"/>
  <c r="QS325" i="53"/>
  <c r="QR325" i="53"/>
  <c r="QW325" i="53" s="1"/>
  <c r="QX324" i="53"/>
  <c r="QY324" i="53" s="1"/>
  <c r="QV324" i="53"/>
  <c r="QU324" i="53"/>
  <c r="QT324" i="53"/>
  <c r="QS324" i="53"/>
  <c r="QR324" i="53"/>
  <c r="QW324" i="53" s="1"/>
  <c r="QX323" i="53"/>
  <c r="QY323" i="53" s="1"/>
  <c r="QV323" i="53"/>
  <c r="QU323" i="53"/>
  <c r="QT323" i="53"/>
  <c r="QS323" i="53"/>
  <c r="QR323" i="53"/>
  <c r="QW323" i="53" s="1"/>
  <c r="QX322" i="53"/>
  <c r="QY322" i="53" s="1"/>
  <c r="QV322" i="53"/>
  <c r="QU322" i="53"/>
  <c r="QT322" i="53"/>
  <c r="QS322" i="53"/>
  <c r="QR322" i="53"/>
  <c r="QW322" i="53" s="1"/>
  <c r="QX321" i="53"/>
  <c r="QY321" i="53" s="1"/>
  <c r="QV321" i="53"/>
  <c r="QU321" i="53"/>
  <c r="QT321" i="53"/>
  <c r="QS321" i="53"/>
  <c r="QR321" i="53"/>
  <c r="QW321" i="53" s="1"/>
  <c r="QX320" i="53"/>
  <c r="QY320" i="53" s="1"/>
  <c r="QV320" i="53"/>
  <c r="QU320" i="53"/>
  <c r="QT320" i="53"/>
  <c r="QS320" i="53"/>
  <c r="QR320" i="53"/>
  <c r="QW320" i="53" s="1"/>
  <c r="QQ318" i="53"/>
  <c r="QX317" i="53"/>
  <c r="QY317" i="53" s="1"/>
  <c r="QV317" i="53"/>
  <c r="QU317" i="53"/>
  <c r="QT317" i="53"/>
  <c r="QS317" i="53"/>
  <c r="QR317" i="53"/>
  <c r="QW317" i="53" s="1"/>
  <c r="QX316" i="53"/>
  <c r="QY316" i="53" s="1"/>
  <c r="QV316" i="53"/>
  <c r="QU316" i="53"/>
  <c r="QT316" i="53"/>
  <c r="QS316" i="53"/>
  <c r="QR316" i="53"/>
  <c r="QW316" i="53" s="1"/>
  <c r="QX315" i="53"/>
  <c r="QY315" i="53" s="1"/>
  <c r="QV315" i="53"/>
  <c r="QU315" i="53"/>
  <c r="QT315" i="53"/>
  <c r="QS315" i="53"/>
  <c r="QR315" i="53"/>
  <c r="QW315" i="53" s="1"/>
  <c r="QX314" i="53"/>
  <c r="QY314" i="53" s="1"/>
  <c r="QV314" i="53"/>
  <c r="QU314" i="53"/>
  <c r="QT314" i="53"/>
  <c r="QS314" i="53"/>
  <c r="QR314" i="53"/>
  <c r="QW314" i="53" s="1"/>
  <c r="QX311" i="53"/>
  <c r="QY311" i="53" s="1"/>
  <c r="QV311" i="53"/>
  <c r="QU311" i="53"/>
  <c r="QT311" i="53"/>
  <c r="QS311" i="53"/>
  <c r="QR311" i="53"/>
  <c r="QW311" i="53" s="1"/>
  <c r="QX310" i="53"/>
  <c r="QY310" i="53" s="1"/>
  <c r="QV310" i="53"/>
  <c r="QU310" i="53"/>
  <c r="QT310" i="53"/>
  <c r="QS310" i="53"/>
  <c r="QR310" i="53"/>
  <c r="QW310" i="53" s="1"/>
  <c r="QX309" i="53"/>
  <c r="QY309" i="53" s="1"/>
  <c r="QV309" i="53"/>
  <c r="QU309" i="53"/>
  <c r="QT309" i="53"/>
  <c r="QS309" i="53"/>
  <c r="QR309" i="53"/>
  <c r="QW309" i="53" s="1"/>
  <c r="QX308" i="53"/>
  <c r="QY308" i="53" s="1"/>
  <c r="QV308" i="53"/>
  <c r="QU308" i="53"/>
  <c r="QT308" i="53"/>
  <c r="QS308" i="53"/>
  <c r="QR308" i="53"/>
  <c r="QW308" i="53" s="1"/>
  <c r="QX307" i="53"/>
  <c r="QY307" i="53" s="1"/>
  <c r="QV307" i="53"/>
  <c r="QU307" i="53"/>
  <c r="QT307" i="53"/>
  <c r="QS307" i="53"/>
  <c r="QR307" i="53"/>
  <c r="QW307" i="53" s="1"/>
  <c r="QX306" i="53"/>
  <c r="QY306" i="53" s="1"/>
  <c r="QV306" i="53"/>
  <c r="QU306" i="53"/>
  <c r="QT306" i="53"/>
  <c r="QS306" i="53"/>
  <c r="QR306" i="53"/>
  <c r="QW306" i="53" s="1"/>
  <c r="QX305" i="53"/>
  <c r="QY305" i="53" s="1"/>
  <c r="QV305" i="53"/>
  <c r="QU305" i="53"/>
  <c r="QT305" i="53"/>
  <c r="QS305" i="53"/>
  <c r="QR305" i="53"/>
  <c r="QW305" i="53" s="1"/>
  <c r="QX304" i="53"/>
  <c r="QY304" i="53" s="1"/>
  <c r="QV304" i="53"/>
  <c r="QU304" i="53"/>
  <c r="QT304" i="53"/>
  <c r="QS304" i="53"/>
  <c r="QR304" i="53"/>
  <c r="QW304" i="53" s="1"/>
  <c r="QX303" i="53"/>
  <c r="QY303" i="53" s="1"/>
  <c r="QV303" i="53"/>
  <c r="QU303" i="53"/>
  <c r="QT303" i="53"/>
  <c r="QS303" i="53"/>
  <c r="QR303" i="53"/>
  <c r="QW303" i="53" s="1"/>
  <c r="QX302" i="53"/>
  <c r="QY302" i="53" s="1"/>
  <c r="QV302" i="53"/>
  <c r="QU302" i="53"/>
  <c r="QT302" i="53"/>
  <c r="QS302" i="53"/>
  <c r="QR302" i="53"/>
  <c r="QW302" i="53" s="1"/>
  <c r="QX301" i="53"/>
  <c r="QY301" i="53" s="1"/>
  <c r="QV301" i="53"/>
  <c r="QU301" i="53"/>
  <c r="QT301" i="53"/>
  <c r="QS301" i="53"/>
  <c r="QR301" i="53"/>
  <c r="QW301" i="53" s="1"/>
  <c r="QX298" i="53"/>
  <c r="QY298" i="53" s="1"/>
  <c r="QV298" i="53"/>
  <c r="QU298" i="53"/>
  <c r="QT298" i="53"/>
  <c r="QS298" i="53"/>
  <c r="QR298" i="53"/>
  <c r="QW298" i="53" s="1"/>
  <c r="QQ295" i="53"/>
  <c r="QX293" i="53"/>
  <c r="QY293" i="53" s="1"/>
  <c r="QV293" i="53"/>
  <c r="QU293" i="53"/>
  <c r="QT293" i="53"/>
  <c r="QS293" i="53"/>
  <c r="QR293" i="53"/>
  <c r="QW293" i="53" s="1"/>
  <c r="QX292" i="53"/>
  <c r="QY292" i="53" s="1"/>
  <c r="QV292" i="53"/>
  <c r="QU292" i="53"/>
  <c r="QT292" i="53"/>
  <c r="QS292" i="53"/>
  <c r="QR292" i="53"/>
  <c r="QW292" i="53" s="1"/>
  <c r="QX291" i="53"/>
  <c r="QY291" i="53" s="1"/>
  <c r="QV291" i="53"/>
  <c r="QU291" i="53"/>
  <c r="QT291" i="53"/>
  <c r="QS291" i="53"/>
  <c r="QR291" i="53"/>
  <c r="QW291" i="53" s="1"/>
  <c r="QX290" i="53"/>
  <c r="QY290" i="53" s="1"/>
  <c r="QV290" i="53"/>
  <c r="QU290" i="53"/>
  <c r="QT290" i="53"/>
  <c r="QS290" i="53"/>
  <c r="QR290" i="53"/>
  <c r="QW290" i="53" s="1"/>
  <c r="QX289" i="53"/>
  <c r="QY289" i="53" s="1"/>
  <c r="QV289" i="53"/>
  <c r="QU289" i="53"/>
  <c r="QT289" i="53"/>
  <c r="QS289" i="53"/>
  <c r="QR289" i="53"/>
  <c r="QW289" i="53" s="1"/>
  <c r="QX288" i="53"/>
  <c r="QY288" i="53" s="1"/>
  <c r="QV288" i="53"/>
  <c r="QU288" i="53"/>
  <c r="QT288" i="53"/>
  <c r="QS288" i="53"/>
  <c r="QR288" i="53"/>
  <c r="QW288" i="53" s="1"/>
  <c r="QQ287" i="53"/>
  <c r="QX286" i="53"/>
  <c r="QY286" i="53" s="1"/>
  <c r="QV286" i="53"/>
  <c r="QU286" i="53"/>
  <c r="QT286" i="53"/>
  <c r="QS286" i="53"/>
  <c r="QR286" i="53"/>
  <c r="QW286" i="53" s="1"/>
  <c r="QX285" i="53"/>
  <c r="QY285" i="53" s="1"/>
  <c r="QV285" i="53"/>
  <c r="QU285" i="53"/>
  <c r="QT285" i="53"/>
  <c r="QS285" i="53"/>
  <c r="QR285" i="53"/>
  <c r="QW285" i="53" s="1"/>
  <c r="QX284" i="53"/>
  <c r="QY284" i="53" s="1"/>
  <c r="QV284" i="53"/>
  <c r="QU284" i="53"/>
  <c r="QT284" i="53"/>
  <c r="QS284" i="53"/>
  <c r="QR284" i="53"/>
  <c r="QW284" i="53" s="1"/>
  <c r="QQ283" i="53"/>
  <c r="QX282" i="53"/>
  <c r="QY282" i="53" s="1"/>
  <c r="QV282" i="53"/>
  <c r="QU282" i="53"/>
  <c r="QT282" i="53"/>
  <c r="QS282" i="53"/>
  <c r="QR282" i="53"/>
  <c r="QW282" i="53" s="1"/>
  <c r="QX281" i="53"/>
  <c r="QY281" i="53" s="1"/>
  <c r="QV281" i="53"/>
  <c r="QU281" i="53"/>
  <c r="QT281" i="53"/>
  <c r="QS281" i="53"/>
  <c r="QR281" i="53"/>
  <c r="QW281" i="53" s="1"/>
  <c r="QX280" i="53"/>
  <c r="QY280" i="53" s="1"/>
  <c r="QV280" i="53"/>
  <c r="QU280" i="53"/>
  <c r="QT280" i="53"/>
  <c r="QS280" i="53"/>
  <c r="QR280" i="53"/>
  <c r="QW280" i="53" s="1"/>
  <c r="QX279" i="53"/>
  <c r="QY279" i="53" s="1"/>
  <c r="QV279" i="53"/>
  <c r="QU279" i="53"/>
  <c r="QT279" i="53"/>
  <c r="QS279" i="53"/>
  <c r="QR279" i="53"/>
  <c r="QW279" i="53" s="1"/>
  <c r="QX278" i="53"/>
  <c r="QY278" i="53" s="1"/>
  <c r="QV278" i="53"/>
  <c r="QU278" i="53"/>
  <c r="QT278" i="53"/>
  <c r="QS278" i="53"/>
  <c r="QR278" i="53"/>
  <c r="QW278" i="53" s="1"/>
  <c r="QX277" i="53"/>
  <c r="QY277" i="53" s="1"/>
  <c r="QV277" i="53"/>
  <c r="QU277" i="53"/>
  <c r="QT277" i="53"/>
  <c r="QS277" i="53"/>
  <c r="QR277" i="53"/>
  <c r="QW277" i="53" s="1"/>
  <c r="QX276" i="53"/>
  <c r="QY276" i="53" s="1"/>
  <c r="QV276" i="53"/>
  <c r="QU276" i="53"/>
  <c r="QT276" i="53"/>
  <c r="QS276" i="53"/>
  <c r="QR276" i="53"/>
  <c r="QW276" i="53" s="1"/>
  <c r="QX275" i="53"/>
  <c r="QY275" i="53" s="1"/>
  <c r="QV275" i="53"/>
  <c r="QU275" i="53"/>
  <c r="QT275" i="53"/>
  <c r="QS275" i="53"/>
  <c r="QR275" i="53"/>
  <c r="QW275" i="53" s="1"/>
  <c r="QX274" i="53"/>
  <c r="QY274" i="53" s="1"/>
  <c r="QV274" i="53"/>
  <c r="QU274" i="53"/>
  <c r="QT274" i="53"/>
  <c r="QS274" i="53"/>
  <c r="QR274" i="53"/>
  <c r="QW274" i="53" s="1"/>
  <c r="QX273" i="53"/>
  <c r="QY273" i="53" s="1"/>
  <c r="QV273" i="53"/>
  <c r="QU273" i="53"/>
  <c r="QT273" i="53"/>
  <c r="QS273" i="53"/>
  <c r="QR273" i="53"/>
  <c r="QW273" i="53" s="1"/>
  <c r="QX272" i="53"/>
  <c r="QY272" i="53" s="1"/>
  <c r="QV272" i="53"/>
  <c r="QU272" i="53"/>
  <c r="QT272" i="53"/>
  <c r="QS272" i="53"/>
  <c r="QR272" i="53"/>
  <c r="QW272" i="53" s="1"/>
  <c r="QX271" i="53"/>
  <c r="QY271" i="53" s="1"/>
  <c r="QV271" i="53"/>
  <c r="QU271" i="53"/>
  <c r="QT271" i="53"/>
  <c r="QS271" i="53"/>
  <c r="QR271" i="53"/>
  <c r="QW271" i="53" s="1"/>
  <c r="QX270" i="53"/>
  <c r="QY270" i="53" s="1"/>
  <c r="QV270" i="53"/>
  <c r="QU270" i="53"/>
  <c r="QT270" i="53"/>
  <c r="QS270" i="53"/>
  <c r="QR270" i="53"/>
  <c r="QW270" i="53" s="1"/>
  <c r="QX269" i="53"/>
  <c r="QY269" i="53" s="1"/>
  <c r="QV269" i="53"/>
  <c r="QU269" i="53"/>
  <c r="QT269" i="53"/>
  <c r="QS269" i="53"/>
  <c r="QR269" i="53"/>
  <c r="QW269" i="53" s="1"/>
  <c r="QX268" i="53"/>
  <c r="QY268" i="53" s="1"/>
  <c r="QV268" i="53"/>
  <c r="QU268" i="53"/>
  <c r="QT268" i="53"/>
  <c r="QS268" i="53"/>
  <c r="QR268" i="53"/>
  <c r="QW268" i="53" s="1"/>
  <c r="QX267" i="53"/>
  <c r="QY267" i="53" s="1"/>
  <c r="QV267" i="53"/>
  <c r="QU267" i="53"/>
  <c r="QT267" i="53"/>
  <c r="QS267" i="53"/>
  <c r="QR267" i="53"/>
  <c r="QW267" i="53" s="1"/>
  <c r="QQ266" i="53"/>
  <c r="QX265" i="53"/>
  <c r="QY265" i="53" s="1"/>
  <c r="QV265" i="53"/>
  <c r="QU265" i="53"/>
  <c r="QT265" i="53"/>
  <c r="QS265" i="53"/>
  <c r="QR265" i="53"/>
  <c r="QW265" i="53" s="1"/>
  <c r="QX264" i="53"/>
  <c r="QY264" i="53" s="1"/>
  <c r="QV264" i="53"/>
  <c r="QU264" i="53"/>
  <c r="QT264" i="53"/>
  <c r="QS264" i="53"/>
  <c r="QR264" i="53"/>
  <c r="QW264" i="53" s="1"/>
  <c r="QX263" i="53"/>
  <c r="QY263" i="53" s="1"/>
  <c r="QV263" i="53"/>
  <c r="QU263" i="53"/>
  <c r="QT263" i="53"/>
  <c r="QS263" i="53"/>
  <c r="QR263" i="53"/>
  <c r="QW263" i="53" s="1"/>
  <c r="QX262" i="53"/>
  <c r="QY262" i="53" s="1"/>
  <c r="QV262" i="53"/>
  <c r="QU262" i="53"/>
  <c r="QT262" i="53"/>
  <c r="QS262" i="53"/>
  <c r="QR262" i="53"/>
  <c r="QW262" i="53" s="1"/>
  <c r="QQ261" i="53"/>
  <c r="QX260" i="53"/>
  <c r="QY260" i="53" s="1"/>
  <c r="QV260" i="53"/>
  <c r="QU260" i="53"/>
  <c r="QT260" i="53"/>
  <c r="QS260" i="53"/>
  <c r="QR260" i="53"/>
  <c r="QW260" i="53" s="1"/>
  <c r="QX259" i="53"/>
  <c r="QY259" i="53" s="1"/>
  <c r="QV259" i="53"/>
  <c r="QU259" i="53"/>
  <c r="QT259" i="53"/>
  <c r="QS259" i="53"/>
  <c r="QR259" i="53"/>
  <c r="QW259" i="53" s="1"/>
  <c r="QX258" i="53"/>
  <c r="QY258" i="53" s="1"/>
  <c r="QV258" i="53"/>
  <c r="QU258" i="53"/>
  <c r="QT258" i="53"/>
  <c r="QS258" i="53"/>
  <c r="QR258" i="53"/>
  <c r="QW258" i="53" s="1"/>
  <c r="QX257" i="53"/>
  <c r="QY257" i="53" s="1"/>
  <c r="QV257" i="53"/>
  <c r="QU257" i="53"/>
  <c r="QT257" i="53"/>
  <c r="QS257" i="53"/>
  <c r="QR257" i="53"/>
  <c r="QW257" i="53" s="1"/>
  <c r="QX256" i="53"/>
  <c r="QY256" i="53" s="1"/>
  <c r="QV256" i="53"/>
  <c r="QU256" i="53"/>
  <c r="QT256" i="53"/>
  <c r="QS256" i="53"/>
  <c r="QR256" i="53"/>
  <c r="QW256" i="53" s="1"/>
  <c r="QX255" i="53"/>
  <c r="QY255" i="53" s="1"/>
  <c r="QV255" i="53"/>
  <c r="QU255" i="53"/>
  <c r="QT255" i="53"/>
  <c r="QS255" i="53"/>
  <c r="QR255" i="53"/>
  <c r="QW255" i="53" s="1"/>
  <c r="QX254" i="53"/>
  <c r="QY254" i="53" s="1"/>
  <c r="QV254" i="53"/>
  <c r="QU254" i="53"/>
  <c r="QT254" i="53"/>
  <c r="QS254" i="53"/>
  <c r="QR254" i="53"/>
  <c r="QW254" i="53" s="1"/>
  <c r="QX253" i="53"/>
  <c r="QY253" i="53" s="1"/>
  <c r="QV253" i="53"/>
  <c r="QU253" i="53"/>
  <c r="QT253" i="53"/>
  <c r="QS253" i="53"/>
  <c r="QR253" i="53"/>
  <c r="QW253" i="53" s="1"/>
  <c r="QX252" i="53"/>
  <c r="QY252" i="53" s="1"/>
  <c r="QV252" i="53"/>
  <c r="QU252" i="53"/>
  <c r="QT252" i="53"/>
  <c r="QS252" i="53"/>
  <c r="QR252" i="53"/>
  <c r="QW252" i="53" s="1"/>
  <c r="QQ251" i="53"/>
  <c r="QX249" i="53"/>
  <c r="QY249" i="53" s="1"/>
  <c r="QV249" i="53"/>
  <c r="QU249" i="53"/>
  <c r="QT249" i="53"/>
  <c r="QS249" i="53"/>
  <c r="QR249" i="53"/>
  <c r="QW249" i="53" s="1"/>
  <c r="QX248" i="53"/>
  <c r="QY248" i="53" s="1"/>
  <c r="QV248" i="53"/>
  <c r="QU248" i="53"/>
  <c r="QT248" i="53"/>
  <c r="QS248" i="53"/>
  <c r="QR248" i="53"/>
  <c r="QW248" i="53" s="1"/>
  <c r="QX247" i="53"/>
  <c r="QY247" i="53" s="1"/>
  <c r="QV247" i="53"/>
  <c r="QU247" i="53"/>
  <c r="QT247" i="53"/>
  <c r="QS247" i="53"/>
  <c r="QR247" i="53"/>
  <c r="QW247" i="53" s="1"/>
  <c r="QX246" i="53"/>
  <c r="QY246" i="53" s="1"/>
  <c r="QV246" i="53"/>
  <c r="QU246" i="53"/>
  <c r="QT246" i="53"/>
  <c r="QS246" i="53"/>
  <c r="QR246" i="53"/>
  <c r="QW246" i="53" s="1"/>
  <c r="QX245" i="53"/>
  <c r="QY245" i="53" s="1"/>
  <c r="QV245" i="53"/>
  <c r="QU245" i="53"/>
  <c r="QT245" i="53"/>
  <c r="QS245" i="53"/>
  <c r="QR245" i="53"/>
  <c r="QW245" i="53" s="1"/>
  <c r="QX244" i="53"/>
  <c r="QY244" i="53" s="1"/>
  <c r="QV244" i="53"/>
  <c r="QU244" i="53"/>
  <c r="QT244" i="53"/>
  <c r="QS244" i="53"/>
  <c r="QR244" i="53"/>
  <c r="QW244" i="53" s="1"/>
  <c r="QQ242" i="53"/>
  <c r="QX240" i="53"/>
  <c r="QY240" i="53" s="1"/>
  <c r="QV240" i="53"/>
  <c r="QU240" i="53"/>
  <c r="QT240" i="53"/>
  <c r="QS240" i="53"/>
  <c r="QR240" i="53"/>
  <c r="QW240" i="53" s="1"/>
  <c r="QX239" i="53"/>
  <c r="QY239" i="53" s="1"/>
  <c r="QV239" i="53"/>
  <c r="QU239" i="53"/>
  <c r="QT239" i="53"/>
  <c r="QS239" i="53"/>
  <c r="QR239" i="53"/>
  <c r="QW239" i="53" s="1"/>
  <c r="QX238" i="53"/>
  <c r="QY238" i="53" s="1"/>
  <c r="QV238" i="53"/>
  <c r="QU238" i="53"/>
  <c r="QT238" i="53"/>
  <c r="QS238" i="53"/>
  <c r="QR238" i="53"/>
  <c r="QW238" i="53" s="1"/>
  <c r="QQ237" i="53"/>
  <c r="QX236" i="53"/>
  <c r="QY236" i="53" s="1"/>
  <c r="QV236" i="53"/>
  <c r="QU236" i="53"/>
  <c r="QT236" i="53"/>
  <c r="QS236" i="53"/>
  <c r="QR236" i="53"/>
  <c r="QW236" i="53" s="1"/>
  <c r="QQ235" i="53"/>
  <c r="QX234" i="53"/>
  <c r="QY234" i="53" s="1"/>
  <c r="QV234" i="53"/>
  <c r="QU234" i="53"/>
  <c r="QT234" i="53"/>
  <c r="QS234" i="53"/>
  <c r="QR234" i="53"/>
  <c r="QW234" i="53" s="1"/>
  <c r="QX233" i="53"/>
  <c r="QY233" i="53" s="1"/>
  <c r="QV233" i="53"/>
  <c r="QU233" i="53"/>
  <c r="QT233" i="53"/>
  <c r="QS233" i="53"/>
  <c r="QR233" i="53"/>
  <c r="QW233" i="53" s="1"/>
  <c r="QX232" i="53"/>
  <c r="QY232" i="53" s="1"/>
  <c r="QV232" i="53"/>
  <c r="QU232" i="53"/>
  <c r="QT232" i="53"/>
  <c r="QS232" i="53"/>
  <c r="QR232" i="53"/>
  <c r="QW232" i="53" s="1"/>
  <c r="QX231" i="53"/>
  <c r="QY231" i="53" s="1"/>
  <c r="QV231" i="53"/>
  <c r="QU231" i="53"/>
  <c r="QT231" i="53"/>
  <c r="QS231" i="53"/>
  <c r="QR231" i="53"/>
  <c r="QW231" i="53" s="1"/>
  <c r="QX230" i="53"/>
  <c r="QY230" i="53" s="1"/>
  <c r="QV230" i="53"/>
  <c r="QU230" i="53"/>
  <c r="QT230" i="53"/>
  <c r="QS230" i="53"/>
  <c r="QR230" i="53"/>
  <c r="QW230" i="53" s="1"/>
  <c r="QX229" i="53"/>
  <c r="QY229" i="53" s="1"/>
  <c r="QV229" i="53"/>
  <c r="QU229" i="53"/>
  <c r="QT229" i="53"/>
  <c r="QS229" i="53"/>
  <c r="QR229" i="53"/>
  <c r="QW229" i="53" s="1"/>
  <c r="QX228" i="53"/>
  <c r="QY228" i="53" s="1"/>
  <c r="QV228" i="53"/>
  <c r="QU228" i="53"/>
  <c r="QT228" i="53"/>
  <c r="QS228" i="53"/>
  <c r="QR228" i="53"/>
  <c r="QW228" i="53" s="1"/>
  <c r="QX227" i="53"/>
  <c r="QY227" i="53" s="1"/>
  <c r="QV227" i="53"/>
  <c r="QU227" i="53"/>
  <c r="QT227" i="53"/>
  <c r="QS227" i="53"/>
  <c r="QR227" i="53"/>
  <c r="QW227" i="53" s="1"/>
  <c r="QX226" i="53"/>
  <c r="QY226" i="53" s="1"/>
  <c r="QV226" i="53"/>
  <c r="QU226" i="53"/>
  <c r="QT226" i="53"/>
  <c r="QS226" i="53"/>
  <c r="QR226" i="53"/>
  <c r="QW226" i="53" s="1"/>
  <c r="QQ225" i="53"/>
  <c r="QX224" i="53"/>
  <c r="QY224" i="53" s="1"/>
  <c r="QV224" i="53"/>
  <c r="QU224" i="53"/>
  <c r="QT224" i="53"/>
  <c r="QS224" i="53"/>
  <c r="QR224" i="53"/>
  <c r="QW224" i="53" s="1"/>
  <c r="QQ223" i="53"/>
  <c r="QX222" i="53"/>
  <c r="QY222" i="53" s="1"/>
  <c r="QV222" i="53"/>
  <c r="QU222" i="53"/>
  <c r="QT222" i="53"/>
  <c r="QS222" i="53"/>
  <c r="QR222" i="53"/>
  <c r="QW222" i="53" s="1"/>
  <c r="QX221" i="53"/>
  <c r="QY221" i="53" s="1"/>
  <c r="QV221" i="53"/>
  <c r="QU221" i="53"/>
  <c r="QT221" i="53"/>
  <c r="QS221" i="53"/>
  <c r="QR221" i="53"/>
  <c r="QW221" i="53" s="1"/>
  <c r="QX220" i="53"/>
  <c r="QY220" i="53" s="1"/>
  <c r="QV220" i="53"/>
  <c r="QU220" i="53"/>
  <c r="QT220" i="53"/>
  <c r="QS220" i="53"/>
  <c r="QR220" i="53"/>
  <c r="QW220" i="53" s="1"/>
  <c r="QX219" i="53"/>
  <c r="QY219" i="53" s="1"/>
  <c r="QV219" i="53"/>
  <c r="QU219" i="53"/>
  <c r="QT219" i="53"/>
  <c r="QS219" i="53"/>
  <c r="QR219" i="53"/>
  <c r="QW219" i="53" s="1"/>
  <c r="QX218" i="53"/>
  <c r="QY218" i="53" s="1"/>
  <c r="QV218" i="53"/>
  <c r="QU218" i="53"/>
  <c r="QT218" i="53"/>
  <c r="QS218" i="53"/>
  <c r="QR218" i="53"/>
  <c r="QW218" i="53" s="1"/>
  <c r="QX217" i="53"/>
  <c r="QY217" i="53" s="1"/>
  <c r="QV217" i="53"/>
  <c r="QU217" i="53"/>
  <c r="QT217" i="53"/>
  <c r="QS217" i="53"/>
  <c r="QR217" i="53"/>
  <c r="QW217" i="53" s="1"/>
  <c r="QX216" i="53"/>
  <c r="QY216" i="53" s="1"/>
  <c r="QV216" i="53"/>
  <c r="QU216" i="53"/>
  <c r="QT216" i="53"/>
  <c r="QS216" i="53"/>
  <c r="QR216" i="53"/>
  <c r="QW216" i="53" s="1"/>
  <c r="QX215" i="53"/>
  <c r="QY215" i="53" s="1"/>
  <c r="QV215" i="53"/>
  <c r="QU215" i="53"/>
  <c r="QT215" i="53"/>
  <c r="QS215" i="53"/>
  <c r="QR215" i="53"/>
  <c r="QW215" i="53" s="1"/>
  <c r="QX214" i="53"/>
  <c r="QY214" i="53" s="1"/>
  <c r="QV214" i="53"/>
  <c r="QU214" i="53"/>
  <c r="QT214" i="53"/>
  <c r="QS214" i="53"/>
  <c r="QR214" i="53"/>
  <c r="QW214" i="53" s="1"/>
  <c r="QQ213" i="53"/>
  <c r="QX211" i="53"/>
  <c r="QY211" i="53" s="1"/>
  <c r="QV211" i="53"/>
  <c r="QU211" i="53"/>
  <c r="QT211" i="53"/>
  <c r="QS211" i="53"/>
  <c r="QR211" i="53"/>
  <c r="QW211" i="53" s="1"/>
  <c r="QX210" i="53"/>
  <c r="QY210" i="53" s="1"/>
  <c r="QV210" i="53"/>
  <c r="QU210" i="53"/>
  <c r="QT210" i="53"/>
  <c r="QS210" i="53"/>
  <c r="QR210" i="53"/>
  <c r="QW210" i="53" s="1"/>
  <c r="QX209" i="53"/>
  <c r="QY209" i="53" s="1"/>
  <c r="QV209" i="53"/>
  <c r="QU209" i="53"/>
  <c r="QT209" i="53"/>
  <c r="QS209" i="53"/>
  <c r="QR209" i="53"/>
  <c r="QW209" i="53" s="1"/>
  <c r="QX208" i="53"/>
  <c r="QY208" i="53" s="1"/>
  <c r="QV208" i="53"/>
  <c r="QU208" i="53"/>
  <c r="QT208" i="53"/>
  <c r="QS208" i="53"/>
  <c r="QR208" i="53"/>
  <c r="QW208" i="53" s="1"/>
  <c r="QX206" i="53"/>
  <c r="QY206" i="53" s="1"/>
  <c r="QV206" i="53"/>
  <c r="QU206" i="53"/>
  <c r="QT206" i="53"/>
  <c r="QS206" i="53"/>
  <c r="QR206" i="53"/>
  <c r="QW206" i="53" s="1"/>
  <c r="QX205" i="53"/>
  <c r="QY205" i="53" s="1"/>
  <c r="QV205" i="53"/>
  <c r="QU205" i="53"/>
  <c r="QT205" i="53"/>
  <c r="QS205" i="53"/>
  <c r="QR205" i="53"/>
  <c r="QW205" i="53" s="1"/>
  <c r="QX204" i="53"/>
  <c r="QY204" i="53" s="1"/>
  <c r="QV204" i="53"/>
  <c r="QU204" i="53"/>
  <c r="QT204" i="53"/>
  <c r="QS204" i="53"/>
  <c r="QR204" i="53"/>
  <c r="QW204" i="53" s="1"/>
  <c r="QX203" i="53"/>
  <c r="QY203" i="53" s="1"/>
  <c r="QV203" i="53"/>
  <c r="QU203" i="53"/>
  <c r="QT203" i="53"/>
  <c r="QS203" i="53"/>
  <c r="QR203" i="53"/>
  <c r="QW203" i="53" s="1"/>
  <c r="QX202" i="53"/>
  <c r="QY202" i="53" s="1"/>
  <c r="QV202" i="53"/>
  <c r="QU202" i="53"/>
  <c r="QT202" i="53"/>
  <c r="QS202" i="53"/>
  <c r="QR202" i="53"/>
  <c r="QW202" i="53" s="1"/>
  <c r="QX201" i="53"/>
  <c r="QY201" i="53" s="1"/>
  <c r="QV201" i="53"/>
  <c r="QU201" i="53"/>
  <c r="QT201" i="53"/>
  <c r="QS201" i="53"/>
  <c r="QR201" i="53"/>
  <c r="QW201" i="53" s="1"/>
  <c r="QX200" i="53"/>
  <c r="QY200" i="53" s="1"/>
  <c r="QV200" i="53"/>
  <c r="QU200" i="53"/>
  <c r="QT200" i="53"/>
  <c r="QS200" i="53"/>
  <c r="QR200" i="53"/>
  <c r="QW200" i="53" s="1"/>
  <c r="QX199" i="53"/>
  <c r="QY199" i="53" s="1"/>
  <c r="QV199" i="53"/>
  <c r="QU199" i="53"/>
  <c r="QT199" i="53"/>
  <c r="QS199" i="53"/>
  <c r="QR199" i="53"/>
  <c r="QW199" i="53" s="1"/>
  <c r="QX198" i="53"/>
  <c r="QY198" i="53" s="1"/>
  <c r="QV198" i="53"/>
  <c r="QU198" i="53"/>
  <c r="QT198" i="53"/>
  <c r="QS198" i="53"/>
  <c r="QR198" i="53"/>
  <c r="QW198" i="53" s="1"/>
  <c r="QX197" i="53"/>
  <c r="QY197" i="53" s="1"/>
  <c r="QV197" i="53"/>
  <c r="QU197" i="53"/>
  <c r="QT197" i="53"/>
  <c r="QS197" i="53"/>
  <c r="QR197" i="53"/>
  <c r="QW197" i="53" s="1"/>
  <c r="QX196" i="53"/>
  <c r="QY196" i="53" s="1"/>
  <c r="QV196" i="53"/>
  <c r="QU196" i="53"/>
  <c r="QT196" i="53"/>
  <c r="QS196" i="53"/>
  <c r="QR196" i="53"/>
  <c r="QW196" i="53" s="1"/>
  <c r="QX195" i="53"/>
  <c r="QY195" i="53" s="1"/>
  <c r="QV195" i="53"/>
  <c r="QU195" i="53"/>
  <c r="QT195" i="53"/>
  <c r="QS195" i="53"/>
  <c r="QR195" i="53"/>
  <c r="QW195" i="53" s="1"/>
  <c r="QX194" i="53"/>
  <c r="QY194" i="53" s="1"/>
  <c r="QV194" i="53"/>
  <c r="QU194" i="53"/>
  <c r="QT194" i="53"/>
  <c r="QS194" i="53"/>
  <c r="QR194" i="53"/>
  <c r="QW194" i="53" s="1"/>
  <c r="QX193" i="53"/>
  <c r="QY193" i="53" s="1"/>
  <c r="QV193" i="53"/>
  <c r="QU193" i="53"/>
  <c r="QT193" i="53"/>
  <c r="QS193" i="53"/>
  <c r="QR193" i="53"/>
  <c r="QW193" i="53" s="1"/>
  <c r="QX192" i="53"/>
  <c r="QY192" i="53" s="1"/>
  <c r="QV192" i="53"/>
  <c r="QU192" i="53"/>
  <c r="QT192" i="53"/>
  <c r="QS192" i="53"/>
  <c r="QR192" i="53"/>
  <c r="QW192" i="53" s="1"/>
  <c r="QX191" i="53"/>
  <c r="QY191" i="53" s="1"/>
  <c r="QV191" i="53"/>
  <c r="QU191" i="53"/>
  <c r="QT191" i="53"/>
  <c r="QS191" i="53"/>
  <c r="QR191" i="53"/>
  <c r="QW191" i="53" s="1"/>
  <c r="QX190" i="53"/>
  <c r="QY190" i="53" s="1"/>
  <c r="QV190" i="53"/>
  <c r="QU190" i="53"/>
  <c r="QT190" i="53"/>
  <c r="QS190" i="53"/>
  <c r="QR190" i="53"/>
  <c r="QW190" i="53" s="1"/>
  <c r="QX189" i="53"/>
  <c r="QY189" i="53" s="1"/>
  <c r="QV189" i="53"/>
  <c r="QU189" i="53"/>
  <c r="QT189" i="53"/>
  <c r="QS189" i="53"/>
  <c r="QR189" i="53"/>
  <c r="QW189" i="53" s="1"/>
  <c r="QX188" i="53"/>
  <c r="QY188" i="53" s="1"/>
  <c r="QV188" i="53"/>
  <c r="QU188" i="53"/>
  <c r="QT188" i="53"/>
  <c r="QS188" i="53"/>
  <c r="QR188" i="53"/>
  <c r="QW188" i="53" s="1"/>
  <c r="QX187" i="53"/>
  <c r="QY187" i="53" s="1"/>
  <c r="QV187" i="53"/>
  <c r="QU187" i="53"/>
  <c r="QT187" i="53"/>
  <c r="QS187" i="53"/>
  <c r="QR187" i="53"/>
  <c r="QW187" i="53" s="1"/>
  <c r="QX186" i="53"/>
  <c r="QY186" i="53" s="1"/>
  <c r="QV186" i="53"/>
  <c r="QU186" i="53"/>
  <c r="QT186" i="53"/>
  <c r="QS186" i="53"/>
  <c r="QR186" i="53"/>
  <c r="QW186" i="53" s="1"/>
  <c r="QX184" i="53"/>
  <c r="QY184" i="53" s="1"/>
  <c r="QV184" i="53"/>
  <c r="QU184" i="53"/>
  <c r="QT184" i="53"/>
  <c r="QS184" i="53"/>
  <c r="QR184" i="53"/>
  <c r="QW184" i="53" s="1"/>
  <c r="QX183" i="53"/>
  <c r="QY183" i="53" s="1"/>
  <c r="QV183" i="53"/>
  <c r="QU183" i="53"/>
  <c r="QT183" i="53"/>
  <c r="QS183" i="53"/>
  <c r="QR183" i="53"/>
  <c r="QW183" i="53" s="1"/>
  <c r="QX182" i="53"/>
  <c r="QY182" i="53" s="1"/>
  <c r="QV182" i="53"/>
  <c r="QU182" i="53"/>
  <c r="QT182" i="53"/>
  <c r="QS182" i="53"/>
  <c r="QR182" i="53"/>
  <c r="QW182" i="53" s="1"/>
  <c r="QX181" i="53"/>
  <c r="QY181" i="53" s="1"/>
  <c r="QV181" i="53"/>
  <c r="QU181" i="53"/>
  <c r="QT181" i="53"/>
  <c r="QS181" i="53"/>
  <c r="QR181" i="53"/>
  <c r="QW181" i="53" s="1"/>
  <c r="QX180" i="53"/>
  <c r="QY180" i="53" s="1"/>
  <c r="QV180" i="53"/>
  <c r="QU180" i="53"/>
  <c r="QT180" i="53"/>
  <c r="QS180" i="53"/>
  <c r="QR180" i="53"/>
  <c r="QW180" i="53" s="1"/>
  <c r="QX179" i="53"/>
  <c r="QY179" i="53" s="1"/>
  <c r="QV179" i="53"/>
  <c r="QU179" i="53"/>
  <c r="QT179" i="53"/>
  <c r="QS179" i="53"/>
  <c r="QR179" i="53"/>
  <c r="QW179" i="53" s="1"/>
  <c r="QQ177" i="53"/>
  <c r="QX176" i="53"/>
  <c r="QY176" i="53" s="1"/>
  <c r="QV176" i="53"/>
  <c r="QU176" i="53"/>
  <c r="QT176" i="53"/>
  <c r="QS176" i="53"/>
  <c r="QR176" i="53"/>
  <c r="QW176" i="53" s="1"/>
  <c r="QX174" i="53"/>
  <c r="QY174" i="53" s="1"/>
  <c r="QV174" i="53"/>
  <c r="QU174" i="53"/>
  <c r="QT174" i="53"/>
  <c r="QS174" i="53"/>
  <c r="QR174" i="53"/>
  <c r="QW174" i="53" s="1"/>
  <c r="QX173" i="53"/>
  <c r="QY173" i="53" s="1"/>
  <c r="QV173" i="53"/>
  <c r="QU173" i="53"/>
  <c r="QT173" i="53"/>
  <c r="QS173" i="53"/>
  <c r="QR173" i="53"/>
  <c r="QW173" i="53" s="1"/>
  <c r="QX172" i="53"/>
  <c r="QY172" i="53" s="1"/>
  <c r="QV172" i="53"/>
  <c r="QU172" i="53"/>
  <c r="QT172" i="53"/>
  <c r="QS172" i="53"/>
  <c r="QR172" i="53"/>
  <c r="QW172" i="53" s="1"/>
  <c r="QX171" i="53"/>
  <c r="QY171" i="53" s="1"/>
  <c r="QV171" i="53"/>
  <c r="QU171" i="53"/>
  <c r="QT171" i="53"/>
  <c r="QS171" i="53"/>
  <c r="QR171" i="53"/>
  <c r="QW171" i="53" s="1"/>
  <c r="QX169" i="53"/>
  <c r="QY169" i="53" s="1"/>
  <c r="QV169" i="53"/>
  <c r="QU169" i="53"/>
  <c r="QT169" i="53"/>
  <c r="QS169" i="53"/>
  <c r="QR169" i="53"/>
  <c r="QW169" i="53" s="1"/>
  <c r="QX168" i="53"/>
  <c r="QY168" i="53" s="1"/>
  <c r="QV168" i="53"/>
  <c r="QU168" i="53"/>
  <c r="QT168" i="53"/>
  <c r="QS168" i="53"/>
  <c r="QR168" i="53"/>
  <c r="QW168" i="53" s="1"/>
  <c r="QX167" i="53"/>
  <c r="QY167" i="53" s="1"/>
  <c r="QV167" i="53"/>
  <c r="QU167" i="53"/>
  <c r="QT167" i="53"/>
  <c r="QS167" i="53"/>
  <c r="QR167" i="53"/>
  <c r="QW167" i="53" s="1"/>
  <c r="QX166" i="53"/>
  <c r="QY166" i="53" s="1"/>
  <c r="QV166" i="53"/>
  <c r="QU166" i="53"/>
  <c r="QT166" i="53"/>
  <c r="QS166" i="53"/>
  <c r="QR166" i="53"/>
  <c r="QW166" i="53" s="1"/>
  <c r="QX165" i="53"/>
  <c r="QY165" i="53" s="1"/>
  <c r="QV165" i="53"/>
  <c r="QU165" i="53"/>
  <c r="QT165" i="53"/>
  <c r="QS165" i="53"/>
  <c r="QR165" i="53"/>
  <c r="QW165" i="53" s="1"/>
  <c r="QX164" i="53"/>
  <c r="QY164" i="53" s="1"/>
  <c r="QV164" i="53"/>
  <c r="QU164" i="53"/>
  <c r="QT164" i="53"/>
  <c r="QS164" i="53"/>
  <c r="QR164" i="53"/>
  <c r="QW164" i="53" s="1"/>
  <c r="QX163" i="53"/>
  <c r="QY163" i="53" s="1"/>
  <c r="QV163" i="53"/>
  <c r="QU163" i="53"/>
  <c r="QT163" i="53"/>
  <c r="QS163" i="53"/>
  <c r="QR163" i="53"/>
  <c r="QW163" i="53" s="1"/>
  <c r="QX162" i="53"/>
  <c r="QY162" i="53" s="1"/>
  <c r="QV162" i="53"/>
  <c r="QU162" i="53"/>
  <c r="QT162" i="53"/>
  <c r="QS162" i="53"/>
  <c r="QR162" i="53"/>
  <c r="QW162" i="53" s="1"/>
  <c r="QX161" i="53"/>
  <c r="QY161" i="53" s="1"/>
  <c r="QV161" i="53"/>
  <c r="QU161" i="53"/>
  <c r="QT161" i="53"/>
  <c r="QS161" i="53"/>
  <c r="QR161" i="53"/>
  <c r="QW161" i="53" s="1"/>
  <c r="QX160" i="53"/>
  <c r="QY160" i="53" s="1"/>
  <c r="QV160" i="53"/>
  <c r="QU160" i="53"/>
  <c r="QT160" i="53"/>
  <c r="QS160" i="53"/>
  <c r="QR160" i="53"/>
  <c r="QW160" i="53" s="1"/>
  <c r="QX159" i="53"/>
  <c r="QY159" i="53" s="1"/>
  <c r="QV159" i="53"/>
  <c r="QU159" i="53"/>
  <c r="QT159" i="53"/>
  <c r="QS159" i="53"/>
  <c r="QR159" i="53"/>
  <c r="QW159" i="53" s="1"/>
  <c r="QX158" i="53"/>
  <c r="QY158" i="53" s="1"/>
  <c r="QV158" i="53"/>
  <c r="QU158" i="53"/>
  <c r="QT158" i="53"/>
  <c r="QS158" i="53"/>
  <c r="QR158" i="53"/>
  <c r="QW158" i="53" s="1"/>
  <c r="QX157" i="53"/>
  <c r="QY157" i="53" s="1"/>
  <c r="QV157" i="53"/>
  <c r="QU157" i="53"/>
  <c r="QT157" i="53"/>
  <c r="QS157" i="53"/>
  <c r="QR157" i="53"/>
  <c r="QW157" i="53" s="1"/>
  <c r="QX155" i="53"/>
  <c r="QY155" i="53" s="1"/>
  <c r="QV155" i="53"/>
  <c r="QU155" i="53"/>
  <c r="QT155" i="53"/>
  <c r="QS155" i="53"/>
  <c r="QR155" i="53"/>
  <c r="QW155" i="53" s="1"/>
  <c r="QX154" i="53"/>
  <c r="QY154" i="53" s="1"/>
  <c r="QV154" i="53"/>
  <c r="QU154" i="53"/>
  <c r="QT154" i="53"/>
  <c r="QS154" i="53"/>
  <c r="QR154" i="53"/>
  <c r="QW154" i="53" s="1"/>
  <c r="QQ152" i="53"/>
  <c r="QX150" i="53"/>
  <c r="QY150" i="53" s="1"/>
  <c r="QV150" i="53"/>
  <c r="QU150" i="53"/>
  <c r="QT150" i="53"/>
  <c r="QS150" i="53"/>
  <c r="QR150" i="53"/>
  <c r="QW150" i="53" s="1"/>
  <c r="QX149" i="53"/>
  <c r="QY149" i="53" s="1"/>
  <c r="QV149" i="53"/>
  <c r="QU149" i="53"/>
  <c r="QT149" i="53"/>
  <c r="QS149" i="53"/>
  <c r="QR149" i="53"/>
  <c r="QW149" i="53" s="1"/>
  <c r="QX148" i="53"/>
  <c r="QY148" i="53" s="1"/>
  <c r="QV148" i="53"/>
  <c r="QU148" i="53"/>
  <c r="QT148" i="53"/>
  <c r="QS148" i="53"/>
  <c r="QR148" i="53"/>
  <c r="QW148" i="53" s="1"/>
  <c r="QX146" i="53"/>
  <c r="QY146" i="53" s="1"/>
  <c r="QV146" i="53"/>
  <c r="QU146" i="53"/>
  <c r="QT146" i="53"/>
  <c r="QS146" i="53"/>
  <c r="QR146" i="53"/>
  <c r="QW146" i="53" s="1"/>
  <c r="QX145" i="53"/>
  <c r="QY145" i="53" s="1"/>
  <c r="QV145" i="53"/>
  <c r="QU145" i="53"/>
  <c r="QT145" i="53"/>
  <c r="QS145" i="53"/>
  <c r="QR145" i="53"/>
  <c r="QW145" i="53" s="1"/>
  <c r="QX144" i="53"/>
  <c r="QY144" i="53" s="1"/>
  <c r="QV144" i="53"/>
  <c r="QU144" i="53"/>
  <c r="QT144" i="53"/>
  <c r="QS144" i="53"/>
  <c r="QR144" i="53"/>
  <c r="QW144" i="53" s="1"/>
  <c r="QX143" i="53"/>
  <c r="QY143" i="53" s="1"/>
  <c r="QV143" i="53"/>
  <c r="QU143" i="53"/>
  <c r="QT143" i="53"/>
  <c r="QS143" i="53"/>
  <c r="QR143" i="53"/>
  <c r="QW143" i="53" s="1"/>
  <c r="QX142" i="53"/>
  <c r="QY142" i="53" s="1"/>
  <c r="QV142" i="53"/>
  <c r="QU142" i="53"/>
  <c r="QT142" i="53"/>
  <c r="QS142" i="53"/>
  <c r="QR142" i="53"/>
  <c r="QW142" i="53" s="1"/>
  <c r="QX141" i="53"/>
  <c r="QY141" i="53" s="1"/>
  <c r="QV141" i="53"/>
  <c r="QU141" i="53"/>
  <c r="QT141" i="53"/>
  <c r="QS141" i="53"/>
  <c r="QR141" i="53"/>
  <c r="QW141" i="53" s="1"/>
  <c r="QX140" i="53"/>
  <c r="QY140" i="53" s="1"/>
  <c r="QV140" i="53"/>
  <c r="QU140" i="53"/>
  <c r="QT140" i="53"/>
  <c r="QS140" i="53"/>
  <c r="QR140" i="53"/>
  <c r="QW140" i="53" s="1"/>
  <c r="QX139" i="53"/>
  <c r="QY139" i="53" s="1"/>
  <c r="QV139" i="53"/>
  <c r="QU139" i="53"/>
  <c r="QT139" i="53"/>
  <c r="QS139" i="53"/>
  <c r="QR139" i="53"/>
  <c r="QW139" i="53" s="1"/>
  <c r="QX138" i="53"/>
  <c r="QY138" i="53" s="1"/>
  <c r="QV138" i="53"/>
  <c r="QU138" i="53"/>
  <c r="QT138" i="53"/>
  <c r="QS138" i="53"/>
  <c r="QR138" i="53"/>
  <c r="QW138" i="53" s="1"/>
  <c r="QX136" i="53"/>
  <c r="QY136" i="53" s="1"/>
  <c r="QV136" i="53"/>
  <c r="QU136" i="53"/>
  <c r="QT136" i="53"/>
  <c r="QS136" i="53"/>
  <c r="QR136" i="53"/>
  <c r="QW136" i="53" s="1"/>
  <c r="QQ134" i="53"/>
  <c r="QX133" i="53"/>
  <c r="QY133" i="53" s="1"/>
  <c r="QV133" i="53"/>
  <c r="QU133" i="53"/>
  <c r="QT133" i="53"/>
  <c r="QS133" i="53"/>
  <c r="QR133" i="53"/>
  <c r="QW133" i="53" s="1"/>
  <c r="QX131" i="53"/>
  <c r="QY131" i="53" s="1"/>
  <c r="QV131" i="53"/>
  <c r="QU131" i="53"/>
  <c r="QT131" i="53"/>
  <c r="QS131" i="53"/>
  <c r="QR131" i="53"/>
  <c r="QW131" i="53" s="1"/>
  <c r="QX130" i="53"/>
  <c r="QY130" i="53" s="1"/>
  <c r="QV130" i="53"/>
  <c r="QU130" i="53"/>
  <c r="QT130" i="53"/>
  <c r="QS130" i="53"/>
  <c r="QR130" i="53"/>
  <c r="QW130" i="53" s="1"/>
  <c r="QX129" i="53"/>
  <c r="QY129" i="53" s="1"/>
  <c r="QV129" i="53"/>
  <c r="QU129" i="53"/>
  <c r="QT129" i="53"/>
  <c r="QS129" i="53"/>
  <c r="QR129" i="53"/>
  <c r="QW129" i="53" s="1"/>
  <c r="QX128" i="53"/>
  <c r="QY128" i="53" s="1"/>
  <c r="QV128" i="53"/>
  <c r="QU128" i="53"/>
  <c r="QT128" i="53"/>
  <c r="QS128" i="53"/>
  <c r="QR128" i="53"/>
  <c r="QW128" i="53" s="1"/>
  <c r="QX127" i="53"/>
  <c r="QY127" i="53" s="1"/>
  <c r="QV127" i="53"/>
  <c r="QU127" i="53"/>
  <c r="QT127" i="53"/>
  <c r="QS127" i="53"/>
  <c r="QR127" i="53"/>
  <c r="QW127" i="53" s="1"/>
  <c r="QX126" i="53"/>
  <c r="QY126" i="53" s="1"/>
  <c r="QV126" i="53"/>
  <c r="QU126" i="53"/>
  <c r="QT126" i="53"/>
  <c r="QS126" i="53"/>
  <c r="QR126" i="53"/>
  <c r="QW126" i="53" s="1"/>
  <c r="QX125" i="53"/>
  <c r="QY125" i="53" s="1"/>
  <c r="QV125" i="53"/>
  <c r="QU125" i="53"/>
  <c r="QT125" i="53"/>
  <c r="QS125" i="53"/>
  <c r="QR125" i="53"/>
  <c r="QW125" i="53" s="1"/>
  <c r="QX123" i="53"/>
  <c r="QY123" i="53" s="1"/>
  <c r="QV123" i="53"/>
  <c r="QU123" i="53"/>
  <c r="QT123" i="53"/>
  <c r="QS123" i="53"/>
  <c r="QR123" i="53"/>
  <c r="QW123" i="53" s="1"/>
  <c r="QX122" i="53"/>
  <c r="QY122" i="53" s="1"/>
  <c r="QV122" i="53"/>
  <c r="QU122" i="53"/>
  <c r="QT122" i="53"/>
  <c r="QS122" i="53"/>
  <c r="QR122" i="53"/>
  <c r="QW122" i="53" s="1"/>
  <c r="QX121" i="53"/>
  <c r="QY121" i="53" s="1"/>
  <c r="QV121" i="53"/>
  <c r="QU121" i="53"/>
  <c r="QT121" i="53"/>
  <c r="QS121" i="53"/>
  <c r="QR121" i="53"/>
  <c r="QW121" i="53" s="1"/>
  <c r="QX120" i="53"/>
  <c r="QY120" i="53" s="1"/>
  <c r="QV120" i="53"/>
  <c r="QU120" i="53"/>
  <c r="QT120" i="53"/>
  <c r="QS120" i="53"/>
  <c r="QR120" i="53"/>
  <c r="QW120" i="53" s="1"/>
  <c r="QX119" i="53"/>
  <c r="QY119" i="53" s="1"/>
  <c r="QV119" i="53"/>
  <c r="QU119" i="53"/>
  <c r="QT119" i="53"/>
  <c r="QS119" i="53"/>
  <c r="QR119" i="53"/>
  <c r="QW119" i="53" s="1"/>
  <c r="QX117" i="53"/>
  <c r="QY117" i="53" s="1"/>
  <c r="QV117" i="53"/>
  <c r="QU117" i="53"/>
  <c r="QT117" i="53"/>
  <c r="QS117" i="53"/>
  <c r="QR117" i="53"/>
  <c r="QW117" i="53" s="1"/>
  <c r="QX116" i="53"/>
  <c r="QY116" i="53" s="1"/>
  <c r="QV116" i="53"/>
  <c r="QU116" i="53"/>
  <c r="QT116" i="53"/>
  <c r="QS116" i="53"/>
  <c r="QR116" i="53"/>
  <c r="QW116" i="53" s="1"/>
  <c r="QX115" i="53"/>
  <c r="QY115" i="53" s="1"/>
  <c r="QV115" i="53"/>
  <c r="QU115" i="53"/>
  <c r="QT115" i="53"/>
  <c r="QS115" i="53"/>
  <c r="QR115" i="53"/>
  <c r="QW115" i="53" s="1"/>
  <c r="QX114" i="53"/>
  <c r="QY114" i="53" s="1"/>
  <c r="QV114" i="53"/>
  <c r="QU114" i="53"/>
  <c r="QT114" i="53"/>
  <c r="QS114" i="53"/>
  <c r="QR114" i="53"/>
  <c r="QW114" i="53" s="1"/>
  <c r="QX113" i="53"/>
  <c r="QY113" i="53" s="1"/>
  <c r="QV113" i="53"/>
  <c r="QU113" i="53"/>
  <c r="QT113" i="53"/>
  <c r="QS113" i="53"/>
  <c r="QR113" i="53"/>
  <c r="QW113" i="53" s="1"/>
  <c r="QX112" i="53"/>
  <c r="QY112" i="53" s="1"/>
  <c r="QV112" i="53"/>
  <c r="QU112" i="53"/>
  <c r="QT112" i="53"/>
  <c r="QS112" i="53"/>
  <c r="QR112" i="53"/>
  <c r="QW112" i="53" s="1"/>
  <c r="QX111" i="53"/>
  <c r="QY111" i="53" s="1"/>
  <c r="QV111" i="53"/>
  <c r="QU111" i="53"/>
  <c r="QT111" i="53"/>
  <c r="QS111" i="53"/>
  <c r="QR111" i="53"/>
  <c r="QW111" i="53" s="1"/>
  <c r="QX108" i="53"/>
  <c r="QY108" i="53" s="1"/>
  <c r="QV108" i="53"/>
  <c r="QU108" i="53"/>
  <c r="QT108" i="53"/>
  <c r="QS108" i="53"/>
  <c r="QR108" i="53"/>
  <c r="QW108" i="53" s="1"/>
  <c r="QX106" i="53"/>
  <c r="QY106" i="53" s="1"/>
  <c r="QV106" i="53"/>
  <c r="QU106" i="53"/>
  <c r="QT106" i="53"/>
  <c r="QS106" i="53"/>
  <c r="QR106" i="53"/>
  <c r="QW106" i="53" s="1"/>
  <c r="QX105" i="53"/>
  <c r="QY105" i="53" s="1"/>
  <c r="QV105" i="53"/>
  <c r="QU105" i="53"/>
  <c r="QT105" i="53"/>
  <c r="QS105" i="53"/>
  <c r="QR105" i="53"/>
  <c r="QW105" i="53" s="1"/>
  <c r="QX104" i="53"/>
  <c r="QY104" i="53" s="1"/>
  <c r="QV104" i="53"/>
  <c r="QU104" i="53"/>
  <c r="QT104" i="53"/>
  <c r="QS104" i="53"/>
  <c r="QR104" i="53"/>
  <c r="QW104" i="53" s="1"/>
  <c r="QX103" i="53"/>
  <c r="QY103" i="53" s="1"/>
  <c r="QV103" i="53"/>
  <c r="QU103" i="53"/>
  <c r="QT103" i="53"/>
  <c r="QS103" i="53"/>
  <c r="QR103" i="53"/>
  <c r="QW103" i="53" s="1"/>
  <c r="QX101" i="53"/>
  <c r="QY101" i="53" s="1"/>
  <c r="QV101" i="53"/>
  <c r="QU101" i="53"/>
  <c r="QT101" i="53"/>
  <c r="QS101" i="53"/>
  <c r="QR101" i="53"/>
  <c r="QW101" i="53" s="1"/>
  <c r="QX100" i="53"/>
  <c r="QY100" i="53" s="1"/>
  <c r="QV100" i="53"/>
  <c r="QU100" i="53"/>
  <c r="QT100" i="53"/>
  <c r="QS100" i="53"/>
  <c r="QR100" i="53"/>
  <c r="QW100" i="53" s="1"/>
  <c r="QX99" i="53"/>
  <c r="QY99" i="53" s="1"/>
  <c r="QV99" i="53"/>
  <c r="QU99" i="53"/>
  <c r="QT99" i="53"/>
  <c r="QS99" i="53"/>
  <c r="QR99" i="53"/>
  <c r="QW99" i="53" s="1"/>
  <c r="QX98" i="53"/>
  <c r="QY98" i="53" s="1"/>
  <c r="QV98" i="53"/>
  <c r="QU98" i="53"/>
  <c r="QT98" i="53"/>
  <c r="QS98" i="53"/>
  <c r="QR98" i="53"/>
  <c r="QW98" i="53" s="1"/>
  <c r="QX97" i="53"/>
  <c r="QY97" i="53" s="1"/>
  <c r="QV97" i="53"/>
  <c r="QU97" i="53"/>
  <c r="QT97" i="53"/>
  <c r="QS97" i="53"/>
  <c r="QR97" i="53"/>
  <c r="QW97" i="53" s="1"/>
  <c r="QX96" i="53"/>
  <c r="QY96" i="53" s="1"/>
  <c r="QV96" i="53"/>
  <c r="QU96" i="53"/>
  <c r="QT96" i="53"/>
  <c r="QS96" i="53"/>
  <c r="QR96" i="53"/>
  <c r="QW96" i="53" s="1"/>
  <c r="QQ94" i="53"/>
  <c r="QX93" i="53"/>
  <c r="QY93" i="53" s="1"/>
  <c r="QV93" i="53"/>
  <c r="QU93" i="53"/>
  <c r="QT93" i="53"/>
  <c r="QS93" i="53"/>
  <c r="QR93" i="53"/>
  <c r="QW93" i="53" s="1"/>
  <c r="QX91" i="53"/>
  <c r="QY91" i="53" s="1"/>
  <c r="QV91" i="53"/>
  <c r="QU91" i="53"/>
  <c r="QT91" i="53"/>
  <c r="QS91" i="53"/>
  <c r="QR91" i="53"/>
  <c r="QW91" i="53" s="1"/>
  <c r="QX90" i="53"/>
  <c r="QY90" i="53" s="1"/>
  <c r="QV90" i="53"/>
  <c r="QU90" i="53"/>
  <c r="QT90" i="53"/>
  <c r="QS90" i="53"/>
  <c r="QR90" i="53"/>
  <c r="QW90" i="53" s="1"/>
  <c r="QX89" i="53"/>
  <c r="QY89" i="53" s="1"/>
  <c r="QV89" i="53"/>
  <c r="QU89" i="53"/>
  <c r="QT89" i="53"/>
  <c r="QS89" i="53"/>
  <c r="QR89" i="53"/>
  <c r="QW89" i="53" s="1"/>
  <c r="QX88" i="53"/>
  <c r="QY88" i="53" s="1"/>
  <c r="QV88" i="53"/>
  <c r="QU88" i="53"/>
  <c r="QT88" i="53"/>
  <c r="QS88" i="53"/>
  <c r="QR88" i="53"/>
  <c r="QW88" i="53" s="1"/>
  <c r="QX86" i="53"/>
  <c r="QY86" i="53" s="1"/>
  <c r="QV86" i="53"/>
  <c r="QU86" i="53"/>
  <c r="QT86" i="53"/>
  <c r="QS86" i="53"/>
  <c r="QR86" i="53"/>
  <c r="QW86" i="53" s="1"/>
  <c r="QX85" i="53"/>
  <c r="QY85" i="53" s="1"/>
  <c r="QV85" i="53"/>
  <c r="QU85" i="53"/>
  <c r="QT85" i="53"/>
  <c r="QS85" i="53"/>
  <c r="QR85" i="53"/>
  <c r="QW85" i="53" s="1"/>
  <c r="QQ83" i="53"/>
  <c r="QX82" i="53"/>
  <c r="QY82" i="53" s="1"/>
  <c r="QV82" i="53"/>
  <c r="QU82" i="53"/>
  <c r="QT82" i="53"/>
  <c r="QS82" i="53"/>
  <c r="QR82" i="53"/>
  <c r="QW82" i="53" s="1"/>
  <c r="QX81" i="53"/>
  <c r="QY81" i="53" s="1"/>
  <c r="QV81" i="53"/>
  <c r="QU81" i="53"/>
  <c r="QT81" i="53"/>
  <c r="QS81" i="53"/>
  <c r="QR81" i="53"/>
  <c r="QW81" i="53" s="1"/>
  <c r="QX80" i="53"/>
  <c r="QY80" i="53" s="1"/>
  <c r="QV80" i="53"/>
  <c r="QU80" i="53"/>
  <c r="QT80" i="53"/>
  <c r="QS80" i="53"/>
  <c r="QR80" i="53"/>
  <c r="QW80" i="53" s="1"/>
  <c r="QX79" i="53"/>
  <c r="QY79" i="53" s="1"/>
  <c r="QV79" i="53"/>
  <c r="QU79" i="53"/>
  <c r="QT79" i="53"/>
  <c r="QS79" i="53"/>
  <c r="QR79" i="53"/>
  <c r="QW79" i="53" s="1"/>
  <c r="QX77" i="53"/>
  <c r="QY77" i="53" s="1"/>
  <c r="QV77" i="53"/>
  <c r="QU77" i="53"/>
  <c r="QT77" i="53"/>
  <c r="QS77" i="53"/>
  <c r="QR77" i="53"/>
  <c r="QW77" i="53" s="1"/>
  <c r="QX76" i="53"/>
  <c r="QY76" i="53" s="1"/>
  <c r="QV76" i="53"/>
  <c r="QU76" i="53"/>
  <c r="QT76" i="53"/>
  <c r="QS76" i="53"/>
  <c r="QR76" i="53"/>
  <c r="QW76" i="53" s="1"/>
  <c r="QQ74" i="53"/>
  <c r="QX73" i="53"/>
  <c r="QY73" i="53" s="1"/>
  <c r="QV73" i="53"/>
  <c r="QU73" i="53"/>
  <c r="QT73" i="53"/>
  <c r="QS73" i="53"/>
  <c r="QR73" i="53"/>
  <c r="QW73" i="53" s="1"/>
  <c r="QX72" i="53"/>
  <c r="QY72" i="53" s="1"/>
  <c r="QV72" i="53"/>
  <c r="QU72" i="53"/>
  <c r="QT72" i="53"/>
  <c r="QS72" i="53"/>
  <c r="QR72" i="53"/>
  <c r="QW72" i="53" s="1"/>
  <c r="QX71" i="53"/>
  <c r="QY71" i="53" s="1"/>
  <c r="QV71" i="53"/>
  <c r="QU71" i="53"/>
  <c r="QT71" i="53"/>
  <c r="QS71" i="53"/>
  <c r="QR71" i="53"/>
  <c r="QW71" i="53" s="1"/>
  <c r="QX69" i="53"/>
  <c r="QY69" i="53" s="1"/>
  <c r="QV69" i="53"/>
  <c r="QU69" i="53"/>
  <c r="QT69" i="53"/>
  <c r="QS69" i="53"/>
  <c r="QR69" i="53"/>
  <c r="QW69" i="53" s="1"/>
  <c r="QX67" i="53"/>
  <c r="QY67" i="53" s="1"/>
  <c r="QV67" i="53"/>
  <c r="QU67" i="53"/>
  <c r="QT67" i="53"/>
  <c r="QS67" i="53"/>
  <c r="QR67" i="53"/>
  <c r="QW67" i="53" s="1"/>
  <c r="QX66" i="53"/>
  <c r="QY66" i="53" s="1"/>
  <c r="QV66" i="53"/>
  <c r="QU66" i="53"/>
  <c r="QT66" i="53"/>
  <c r="QS66" i="53"/>
  <c r="QR66" i="53"/>
  <c r="QW66" i="53" s="1"/>
  <c r="QQ64" i="53"/>
  <c r="QX63" i="53"/>
  <c r="QY63" i="53" s="1"/>
  <c r="QV63" i="53"/>
  <c r="QU63" i="53"/>
  <c r="QT63" i="53"/>
  <c r="QS63" i="53"/>
  <c r="QR63" i="53"/>
  <c r="QW63" i="53" s="1"/>
  <c r="QX62" i="53"/>
  <c r="QY62" i="53" s="1"/>
  <c r="QV62" i="53"/>
  <c r="QU62" i="53"/>
  <c r="QT62" i="53"/>
  <c r="QS62" i="53"/>
  <c r="QR62" i="53"/>
  <c r="QW62" i="53" s="1"/>
  <c r="QX61" i="53"/>
  <c r="QY61" i="53" s="1"/>
  <c r="QV61" i="53"/>
  <c r="QU61" i="53"/>
  <c r="QT61" i="53"/>
  <c r="QS61" i="53"/>
  <c r="QR61" i="53"/>
  <c r="QW61" i="53" s="1"/>
  <c r="QX60" i="53"/>
  <c r="QY60" i="53" s="1"/>
  <c r="QV60" i="53"/>
  <c r="QU60" i="53"/>
  <c r="QT60" i="53"/>
  <c r="QS60" i="53"/>
  <c r="QR60" i="53"/>
  <c r="QW60" i="53" s="1"/>
  <c r="QX59" i="53"/>
  <c r="QY59" i="53" s="1"/>
  <c r="QV59" i="53"/>
  <c r="QU59" i="53"/>
  <c r="QT59" i="53"/>
  <c r="QS59" i="53"/>
  <c r="QR59" i="53"/>
  <c r="QW59" i="53" s="1"/>
  <c r="QX58" i="53"/>
  <c r="QY58" i="53" s="1"/>
  <c r="QV58" i="53"/>
  <c r="QU58" i="53"/>
  <c r="QT58" i="53"/>
  <c r="QS58" i="53"/>
  <c r="QR58" i="53"/>
  <c r="QW58" i="53" s="1"/>
  <c r="QX57" i="53"/>
  <c r="QY57" i="53" s="1"/>
  <c r="QV57" i="53"/>
  <c r="QU57" i="53"/>
  <c r="QT57" i="53"/>
  <c r="QS57" i="53"/>
  <c r="QR57" i="53"/>
  <c r="QW57" i="53" s="1"/>
  <c r="QX56" i="53"/>
  <c r="QY56" i="53" s="1"/>
  <c r="QV56" i="53"/>
  <c r="QU56" i="53"/>
  <c r="QT56" i="53"/>
  <c r="QS56" i="53"/>
  <c r="QR56" i="53"/>
  <c r="QW56" i="53" s="1"/>
  <c r="QQ54" i="53"/>
  <c r="QX53" i="53"/>
  <c r="QY53" i="53" s="1"/>
  <c r="QV53" i="53"/>
  <c r="QU53" i="53"/>
  <c r="QT53" i="53"/>
  <c r="QS53" i="53"/>
  <c r="QR53" i="53"/>
  <c r="QW53" i="53" s="1"/>
  <c r="QQ51" i="53"/>
  <c r="QX50" i="53"/>
  <c r="QY50" i="53" s="1"/>
  <c r="QV50" i="53"/>
  <c r="QU50" i="53"/>
  <c r="QT50" i="53"/>
  <c r="QS50" i="53"/>
  <c r="QR50" i="53"/>
  <c r="QW50" i="53" s="1"/>
  <c r="QX48" i="53"/>
  <c r="QY48" i="53" s="1"/>
  <c r="QV48" i="53"/>
  <c r="QU48" i="53"/>
  <c r="QT48" i="53"/>
  <c r="QS48" i="53"/>
  <c r="QR48" i="53"/>
  <c r="QW48" i="53" s="1"/>
  <c r="QX47" i="53"/>
  <c r="QY47" i="53" s="1"/>
  <c r="QV47" i="53"/>
  <c r="QU47" i="53"/>
  <c r="QT47" i="53"/>
  <c r="QS47" i="53"/>
  <c r="QR47" i="53"/>
  <c r="QW47" i="53" s="1"/>
  <c r="QX46" i="53"/>
  <c r="QY46" i="53" s="1"/>
  <c r="QV46" i="53"/>
  <c r="QU46" i="53"/>
  <c r="QT46" i="53"/>
  <c r="QS46" i="53"/>
  <c r="QR46" i="53"/>
  <c r="QW46" i="53" s="1"/>
  <c r="QX45" i="53"/>
  <c r="QY45" i="53" s="1"/>
  <c r="QV45" i="53"/>
  <c r="QU45" i="53"/>
  <c r="QT45" i="53"/>
  <c r="QS45" i="53"/>
  <c r="QR45" i="53"/>
  <c r="QW45" i="53" s="1"/>
  <c r="QX44" i="53"/>
  <c r="QY44" i="53" s="1"/>
  <c r="QV44" i="53"/>
  <c r="QU44" i="53"/>
  <c r="QT44" i="53"/>
  <c r="QS44" i="53"/>
  <c r="QR44" i="53"/>
  <c r="QW44" i="53" s="1"/>
  <c r="QX43" i="53"/>
  <c r="QY43" i="53" s="1"/>
  <c r="QV43" i="53"/>
  <c r="QU43" i="53"/>
  <c r="QT43" i="53"/>
  <c r="QS43" i="53"/>
  <c r="QR43" i="53"/>
  <c r="QW43" i="53" s="1"/>
  <c r="QX41" i="53"/>
  <c r="QY41" i="53" s="1"/>
  <c r="QV41" i="53"/>
  <c r="QU41" i="53"/>
  <c r="QT41" i="53"/>
  <c r="QS41" i="53"/>
  <c r="QR41" i="53"/>
  <c r="QW41" i="53" s="1"/>
  <c r="QX40" i="53"/>
  <c r="QY40" i="53" s="1"/>
  <c r="QV40" i="53"/>
  <c r="QU40" i="53"/>
  <c r="QT40" i="53"/>
  <c r="QS40" i="53"/>
  <c r="QR40" i="53"/>
  <c r="QW40" i="53" s="1"/>
  <c r="QX39" i="53"/>
  <c r="QY39" i="53" s="1"/>
  <c r="QV39" i="53"/>
  <c r="QU39" i="53"/>
  <c r="QT39" i="53"/>
  <c r="QS39" i="53"/>
  <c r="QR39" i="53"/>
  <c r="QW39" i="53" s="1"/>
  <c r="QX37" i="53"/>
  <c r="QY37" i="53" s="1"/>
  <c r="QV37" i="53"/>
  <c r="QU37" i="53"/>
  <c r="QT37" i="53"/>
  <c r="QS37" i="53"/>
  <c r="QR37" i="53"/>
  <c r="QW37" i="53" s="1"/>
  <c r="QX36" i="53"/>
  <c r="QY36" i="53" s="1"/>
  <c r="QV36" i="53"/>
  <c r="QU36" i="53"/>
  <c r="QT36" i="53"/>
  <c r="QS36" i="53"/>
  <c r="QR36" i="53"/>
  <c r="QW36" i="53" s="1"/>
  <c r="QX34" i="53"/>
  <c r="QY34" i="53" s="1"/>
  <c r="QV34" i="53"/>
  <c r="QU34" i="53"/>
  <c r="QT34" i="53"/>
  <c r="QS34" i="53"/>
  <c r="QR34" i="53"/>
  <c r="QW34" i="53" s="1"/>
  <c r="QX32" i="53"/>
  <c r="QY32" i="53" s="1"/>
  <c r="QV32" i="53"/>
  <c r="QU32" i="53"/>
  <c r="QT32" i="53"/>
  <c r="QS32" i="53"/>
  <c r="QR32" i="53"/>
  <c r="QW32" i="53" s="1"/>
  <c r="QQ29" i="53"/>
  <c r="QX28" i="53"/>
  <c r="QY28" i="53" s="1"/>
  <c r="QV28" i="53"/>
  <c r="QU28" i="53"/>
  <c r="QT28" i="53"/>
  <c r="QS28" i="53"/>
  <c r="QR28" i="53"/>
  <c r="QW28" i="53" s="1"/>
  <c r="QX27" i="53"/>
  <c r="QY27" i="53" s="1"/>
  <c r="QV27" i="53"/>
  <c r="QU27" i="53"/>
  <c r="QT27" i="53"/>
  <c r="QS27" i="53"/>
  <c r="QR27" i="53"/>
  <c r="QW27" i="53" s="1"/>
  <c r="QX26" i="53"/>
  <c r="QY26" i="53" s="1"/>
  <c r="QV26" i="53"/>
  <c r="QU26" i="53"/>
  <c r="QT26" i="53"/>
  <c r="QS26" i="53"/>
  <c r="QR26" i="53"/>
  <c r="QW26" i="53" s="1"/>
  <c r="QX25" i="53"/>
  <c r="QY25" i="53" s="1"/>
  <c r="QV25" i="53"/>
  <c r="QU25" i="53"/>
  <c r="QT25" i="53"/>
  <c r="QS25" i="53"/>
  <c r="QR25" i="53"/>
  <c r="QW25" i="53" s="1"/>
  <c r="QX24" i="53"/>
  <c r="QY24" i="53" s="1"/>
  <c r="QV24" i="53"/>
  <c r="QU24" i="53"/>
  <c r="QT24" i="53"/>
  <c r="QS24" i="53"/>
  <c r="QR24" i="53"/>
  <c r="QW24" i="53" s="1"/>
  <c r="QX23" i="53"/>
  <c r="QY23" i="53" s="1"/>
  <c r="QV23" i="53"/>
  <c r="QU23" i="53"/>
  <c r="QT23" i="53"/>
  <c r="QS23" i="53"/>
  <c r="QR23" i="53"/>
  <c r="QW23" i="53" s="1"/>
  <c r="QX22" i="53"/>
  <c r="QY22" i="53" s="1"/>
  <c r="QV22" i="53"/>
  <c r="QU22" i="53"/>
  <c r="QT22" i="53"/>
  <c r="QS22" i="53"/>
  <c r="QR22" i="53"/>
  <c r="QW22" i="53" s="1"/>
  <c r="QX20" i="53"/>
  <c r="QY20" i="53" s="1"/>
  <c r="QV20" i="53"/>
  <c r="QU20" i="53"/>
  <c r="QT20" i="53"/>
  <c r="QS20" i="53"/>
  <c r="QR20" i="53"/>
  <c r="QW20" i="53" s="1"/>
  <c r="QQ18" i="53"/>
  <c r="QX17" i="53"/>
  <c r="QY17" i="53" s="1"/>
  <c r="QV17" i="53"/>
  <c r="QU17" i="53"/>
  <c r="QT17" i="53"/>
  <c r="QS17" i="53"/>
  <c r="QR17" i="53"/>
  <c r="QW17" i="53" s="1"/>
  <c r="QX16" i="53"/>
  <c r="QY16" i="53" s="1"/>
  <c r="QV16" i="53"/>
  <c r="QU16" i="53"/>
  <c r="QT16" i="53"/>
  <c r="QS16" i="53"/>
  <c r="QR16" i="53"/>
  <c r="QW16" i="53" s="1"/>
  <c r="QW553" i="53" s="1"/>
  <c r="QQ14" i="53"/>
  <c r="QN8" i="53"/>
  <c r="QM2" i="53"/>
  <c r="QK552" i="53" s="1"/>
  <c r="PX551" i="53"/>
  <c r="QB553" i="53" s="1"/>
  <c r="PY545" i="53"/>
  <c r="QG543" i="53"/>
  <c r="QH543" i="53" s="1"/>
  <c r="QE543" i="53"/>
  <c r="QD543" i="53"/>
  <c r="QC543" i="53"/>
  <c r="QB543" i="53"/>
  <c r="QA543" i="53"/>
  <c r="QF543" i="53" s="1"/>
  <c r="QG541" i="53"/>
  <c r="QH541" i="53" s="1"/>
  <c r="QE541" i="53"/>
  <c r="QD541" i="53"/>
  <c r="QC541" i="53"/>
  <c r="QB541" i="53"/>
  <c r="QA541" i="53"/>
  <c r="QF541" i="53" s="1"/>
  <c r="QG539" i="53"/>
  <c r="QH539" i="53" s="1"/>
  <c r="QE539" i="53"/>
  <c r="QD539" i="53"/>
  <c r="QC539" i="53"/>
  <c r="QB539" i="53"/>
  <c r="QA539" i="53"/>
  <c r="QF539" i="53" s="1"/>
  <c r="QG538" i="53"/>
  <c r="QH538" i="53" s="1"/>
  <c r="QE538" i="53"/>
  <c r="QD538" i="53"/>
  <c r="QC538" i="53"/>
  <c r="QB538" i="53"/>
  <c r="QA538" i="53"/>
  <c r="QF538" i="53" s="1"/>
  <c r="QG536" i="53"/>
  <c r="QH536" i="53" s="1"/>
  <c r="QE536" i="53"/>
  <c r="QD536" i="53"/>
  <c r="QC536" i="53"/>
  <c r="QB536" i="53"/>
  <c r="QA536" i="53"/>
  <c r="QF536" i="53" s="1"/>
  <c r="QG535" i="53"/>
  <c r="QH535" i="53" s="1"/>
  <c r="QE535" i="53"/>
  <c r="QD535" i="53"/>
  <c r="QC535" i="53"/>
  <c r="QB535" i="53"/>
  <c r="QA535" i="53"/>
  <c r="QF535" i="53" s="1"/>
  <c r="QG534" i="53"/>
  <c r="QH534" i="53" s="1"/>
  <c r="QE534" i="53"/>
  <c r="QD534" i="53"/>
  <c r="QC534" i="53"/>
  <c r="QB534" i="53"/>
  <c r="QA534" i="53"/>
  <c r="QF534" i="53" s="1"/>
  <c r="QG533" i="53"/>
  <c r="QH533" i="53" s="1"/>
  <c r="QE533" i="53"/>
  <c r="QD533" i="53"/>
  <c r="QC533" i="53"/>
  <c r="QB533" i="53"/>
  <c r="QA533" i="53"/>
  <c r="QF533" i="53" s="1"/>
  <c r="QG532" i="53"/>
  <c r="QH532" i="53" s="1"/>
  <c r="QE532" i="53"/>
  <c r="QD532" i="53"/>
  <c r="QC532" i="53"/>
  <c r="QB532" i="53"/>
  <c r="QA532" i="53"/>
  <c r="QF532" i="53" s="1"/>
  <c r="QG531" i="53"/>
  <c r="QH531" i="53" s="1"/>
  <c r="QE531" i="53"/>
  <c r="QD531" i="53"/>
  <c r="QC531" i="53"/>
  <c r="QB531" i="53"/>
  <c r="QA531" i="53"/>
  <c r="QF531" i="53" s="1"/>
  <c r="QG530" i="53"/>
  <c r="QH530" i="53" s="1"/>
  <c r="QE530" i="53"/>
  <c r="QD530" i="53"/>
  <c r="QC530" i="53"/>
  <c r="QB530" i="53"/>
  <c r="QA530" i="53"/>
  <c r="QF530" i="53" s="1"/>
  <c r="QG529" i="53"/>
  <c r="QH529" i="53" s="1"/>
  <c r="QE529" i="53"/>
  <c r="QD529" i="53"/>
  <c r="QC529" i="53"/>
  <c r="QB529" i="53"/>
  <c r="QA529" i="53"/>
  <c r="QF529" i="53" s="1"/>
  <c r="QG528" i="53"/>
  <c r="QH528" i="53" s="1"/>
  <c r="QE528" i="53"/>
  <c r="QD528" i="53"/>
  <c r="QC528" i="53"/>
  <c r="QB528" i="53"/>
  <c r="QA528" i="53"/>
  <c r="QF528" i="53" s="1"/>
  <c r="QG526" i="53"/>
  <c r="QH526" i="53" s="1"/>
  <c r="QE526" i="53"/>
  <c r="QD526" i="53"/>
  <c r="QC526" i="53"/>
  <c r="QB526" i="53"/>
  <c r="QA526" i="53"/>
  <c r="QF526" i="53" s="1"/>
  <c r="QG524" i="53"/>
  <c r="QH524" i="53" s="1"/>
  <c r="QE524" i="53"/>
  <c r="QD524" i="53"/>
  <c r="QC524" i="53"/>
  <c r="QB524" i="53"/>
  <c r="QA524" i="53"/>
  <c r="QF524" i="53" s="1"/>
  <c r="QG523" i="53"/>
  <c r="QH523" i="53" s="1"/>
  <c r="QE523" i="53"/>
  <c r="QD523" i="53"/>
  <c r="QC523" i="53"/>
  <c r="QB523" i="53"/>
  <c r="QA523" i="53"/>
  <c r="QF523" i="53" s="1"/>
  <c r="QG522" i="53"/>
  <c r="QH522" i="53" s="1"/>
  <c r="QE522" i="53"/>
  <c r="QD522" i="53"/>
  <c r="QC522" i="53"/>
  <c r="QB522" i="53"/>
  <c r="QA522" i="53"/>
  <c r="QF522" i="53" s="1"/>
  <c r="QG520" i="53"/>
  <c r="QH520" i="53" s="1"/>
  <c r="QE520" i="53"/>
  <c r="QD520" i="53"/>
  <c r="QC520" i="53"/>
  <c r="QB520" i="53"/>
  <c r="QA520" i="53"/>
  <c r="QF520" i="53" s="1"/>
  <c r="QG518" i="53"/>
  <c r="QH518" i="53" s="1"/>
  <c r="QE518" i="53"/>
  <c r="QD518" i="53"/>
  <c r="QC518" i="53"/>
  <c r="QB518" i="53"/>
  <c r="QA518" i="53"/>
  <c r="QF518" i="53" s="1"/>
  <c r="QG517" i="53"/>
  <c r="QH517" i="53" s="1"/>
  <c r="QE517" i="53"/>
  <c r="QD517" i="53"/>
  <c r="QC517" i="53"/>
  <c r="QB517" i="53"/>
  <c r="QA517" i="53"/>
  <c r="QF517" i="53" s="1"/>
  <c r="QG516" i="53"/>
  <c r="QH516" i="53" s="1"/>
  <c r="QE516" i="53"/>
  <c r="QD516" i="53"/>
  <c r="QC516" i="53"/>
  <c r="QB516" i="53"/>
  <c r="QA516" i="53"/>
  <c r="QF516" i="53" s="1"/>
  <c r="QG515" i="53"/>
  <c r="QH515" i="53" s="1"/>
  <c r="QE515" i="53"/>
  <c r="QD515" i="53"/>
  <c r="QC515" i="53"/>
  <c r="QB515" i="53"/>
  <c r="QA515" i="53"/>
  <c r="QF515" i="53" s="1"/>
  <c r="QG514" i="53"/>
  <c r="QH514" i="53" s="1"/>
  <c r="QE514" i="53"/>
  <c r="QD514" i="53"/>
  <c r="QC514" i="53"/>
  <c r="QB514" i="53"/>
  <c r="QA514" i="53"/>
  <c r="QF514" i="53" s="1"/>
  <c r="QG512" i="53"/>
  <c r="QH512" i="53" s="1"/>
  <c r="QE512" i="53"/>
  <c r="QD512" i="53"/>
  <c r="QC512" i="53"/>
  <c r="QB512" i="53"/>
  <c r="QA512" i="53"/>
  <c r="QF512" i="53" s="1"/>
  <c r="QG510" i="53"/>
  <c r="QH510" i="53" s="1"/>
  <c r="QE510" i="53"/>
  <c r="QD510" i="53"/>
  <c r="QC510" i="53"/>
  <c r="QB510" i="53"/>
  <c r="QA510" i="53"/>
  <c r="QF510" i="53" s="1"/>
  <c r="QG509" i="53"/>
  <c r="QH509" i="53" s="1"/>
  <c r="QE509" i="53"/>
  <c r="QD509" i="53"/>
  <c r="QC509" i="53"/>
  <c r="QB509" i="53"/>
  <c r="QA509" i="53"/>
  <c r="QF509" i="53" s="1"/>
  <c r="QG508" i="53"/>
  <c r="QH508" i="53" s="1"/>
  <c r="QE508" i="53"/>
  <c r="QD508" i="53"/>
  <c r="QC508" i="53"/>
  <c r="QB508" i="53"/>
  <c r="QA508" i="53"/>
  <c r="QF508" i="53" s="1"/>
  <c r="QG507" i="53"/>
  <c r="QH507" i="53" s="1"/>
  <c r="QE507" i="53"/>
  <c r="QD507" i="53"/>
  <c r="QC507" i="53"/>
  <c r="QB507" i="53"/>
  <c r="QA507" i="53"/>
  <c r="QF507" i="53" s="1"/>
  <c r="QG505" i="53"/>
  <c r="QH505" i="53" s="1"/>
  <c r="QE505" i="53"/>
  <c r="QD505" i="53"/>
  <c r="QC505" i="53"/>
  <c r="QB505" i="53"/>
  <c r="QA505" i="53"/>
  <c r="QF505" i="53" s="1"/>
  <c r="QG504" i="53"/>
  <c r="QH504" i="53" s="1"/>
  <c r="QE504" i="53"/>
  <c r="QD504" i="53"/>
  <c r="QC504" i="53"/>
  <c r="QB504" i="53"/>
  <c r="QA504" i="53"/>
  <c r="QF504" i="53" s="1"/>
  <c r="QG503" i="53"/>
  <c r="QH503" i="53" s="1"/>
  <c r="QE503" i="53"/>
  <c r="QD503" i="53"/>
  <c r="QC503" i="53"/>
  <c r="QB503" i="53"/>
  <c r="QA503" i="53"/>
  <c r="QF503" i="53" s="1"/>
  <c r="QG502" i="53"/>
  <c r="QH502" i="53" s="1"/>
  <c r="QE502" i="53"/>
  <c r="QD502" i="53"/>
  <c r="QC502" i="53"/>
  <c r="QB502" i="53"/>
  <c r="QA502" i="53"/>
  <c r="QF502" i="53" s="1"/>
  <c r="PZ500" i="53"/>
  <c r="QG499" i="53"/>
  <c r="QH499" i="53" s="1"/>
  <c r="QE499" i="53"/>
  <c r="QD499" i="53"/>
  <c r="QC499" i="53"/>
  <c r="QB499" i="53"/>
  <c r="QA499" i="53"/>
  <c r="QF499" i="53" s="1"/>
  <c r="QG498" i="53"/>
  <c r="QH498" i="53" s="1"/>
  <c r="QE498" i="53"/>
  <c r="QD498" i="53"/>
  <c r="QC498" i="53"/>
  <c r="QB498" i="53"/>
  <c r="QA498" i="53"/>
  <c r="QF498" i="53" s="1"/>
  <c r="QG496" i="53"/>
  <c r="QH496" i="53" s="1"/>
  <c r="QE496" i="53"/>
  <c r="QD496" i="53"/>
  <c r="QC496" i="53"/>
  <c r="QB496" i="53"/>
  <c r="QA496" i="53"/>
  <c r="QF496" i="53" s="1"/>
  <c r="QG495" i="53"/>
  <c r="QH495" i="53" s="1"/>
  <c r="QE495" i="53"/>
  <c r="QD495" i="53"/>
  <c r="QC495" i="53"/>
  <c r="QB495" i="53"/>
  <c r="QA495" i="53"/>
  <c r="QF495" i="53" s="1"/>
  <c r="QG494" i="53"/>
  <c r="QH494" i="53" s="1"/>
  <c r="QE494" i="53"/>
  <c r="QD494" i="53"/>
  <c r="QC494" i="53"/>
  <c r="QB494" i="53"/>
  <c r="QA494" i="53"/>
  <c r="QF494" i="53" s="1"/>
  <c r="QG492" i="53"/>
  <c r="QH492" i="53" s="1"/>
  <c r="QE492" i="53"/>
  <c r="QD492" i="53"/>
  <c r="QC492" i="53"/>
  <c r="QB492" i="53"/>
  <c r="QA492" i="53"/>
  <c r="QF492" i="53" s="1"/>
  <c r="QG491" i="53"/>
  <c r="QH491" i="53" s="1"/>
  <c r="QE491" i="53"/>
  <c r="QD491" i="53"/>
  <c r="QC491" i="53"/>
  <c r="QB491" i="53"/>
  <c r="QA491" i="53"/>
  <c r="QF491" i="53" s="1"/>
  <c r="QG489" i="53"/>
  <c r="QH489" i="53" s="1"/>
  <c r="QE489" i="53"/>
  <c r="QD489" i="53"/>
  <c r="QC489" i="53"/>
  <c r="QB489" i="53"/>
  <c r="QA489" i="53"/>
  <c r="QF489" i="53" s="1"/>
  <c r="QG488" i="53"/>
  <c r="QH488" i="53" s="1"/>
  <c r="QE488" i="53"/>
  <c r="QD488" i="53"/>
  <c r="QC488" i="53"/>
  <c r="QB488" i="53"/>
  <c r="QA488" i="53"/>
  <c r="QF488" i="53" s="1"/>
  <c r="QG487" i="53"/>
  <c r="QH487" i="53" s="1"/>
  <c r="QE487" i="53"/>
  <c r="QD487" i="53"/>
  <c r="QC487" i="53"/>
  <c r="QB487" i="53"/>
  <c r="QA487" i="53"/>
  <c r="QF487" i="53" s="1"/>
  <c r="QG486" i="53"/>
  <c r="QH486" i="53" s="1"/>
  <c r="QE486" i="53"/>
  <c r="QD486" i="53"/>
  <c r="QC486" i="53"/>
  <c r="QB486" i="53"/>
  <c r="QA486" i="53"/>
  <c r="QF486" i="53" s="1"/>
  <c r="QG485" i="53"/>
  <c r="QH485" i="53" s="1"/>
  <c r="QE485" i="53"/>
  <c r="QD485" i="53"/>
  <c r="QC485" i="53"/>
  <c r="QB485" i="53"/>
  <c r="QA485" i="53"/>
  <c r="QF485" i="53" s="1"/>
  <c r="QG484" i="53"/>
  <c r="QH484" i="53" s="1"/>
  <c r="QE484" i="53"/>
  <c r="QD484" i="53"/>
  <c r="QC484" i="53"/>
  <c r="QB484" i="53"/>
  <c r="QA484" i="53"/>
  <c r="QF484" i="53" s="1"/>
  <c r="QG482" i="53"/>
  <c r="QH482" i="53" s="1"/>
  <c r="QE482" i="53"/>
  <c r="QD482" i="53"/>
  <c r="QC482" i="53"/>
  <c r="QB482" i="53"/>
  <c r="QA482" i="53"/>
  <c r="QF482" i="53" s="1"/>
  <c r="QG481" i="53"/>
  <c r="QH481" i="53" s="1"/>
  <c r="QE481" i="53"/>
  <c r="QD481" i="53"/>
  <c r="QC481" i="53"/>
  <c r="QB481" i="53"/>
  <c r="QA481" i="53"/>
  <c r="QF481" i="53" s="1"/>
  <c r="QG480" i="53"/>
  <c r="QH480" i="53" s="1"/>
  <c r="QE480" i="53"/>
  <c r="QD480" i="53"/>
  <c r="QC480" i="53"/>
  <c r="QB480" i="53"/>
  <c r="QA480" i="53"/>
  <c r="QF480" i="53" s="1"/>
  <c r="QG479" i="53"/>
  <c r="QH479" i="53" s="1"/>
  <c r="QE479" i="53"/>
  <c r="QD479" i="53"/>
  <c r="QC479" i="53"/>
  <c r="QB479" i="53"/>
  <c r="QA479" i="53"/>
  <c r="QF479" i="53" s="1"/>
  <c r="QG478" i="53"/>
  <c r="QH478" i="53" s="1"/>
  <c r="QE478" i="53"/>
  <c r="QD478" i="53"/>
  <c r="QC478" i="53"/>
  <c r="QB478" i="53"/>
  <c r="QA478" i="53"/>
  <c r="QF478" i="53" s="1"/>
  <c r="QG477" i="53"/>
  <c r="QH477" i="53" s="1"/>
  <c r="QE477" i="53"/>
  <c r="QD477" i="53"/>
  <c r="QC477" i="53"/>
  <c r="QB477" i="53"/>
  <c r="QA477" i="53"/>
  <c r="QF477" i="53" s="1"/>
  <c r="QG476" i="53"/>
  <c r="QH476" i="53" s="1"/>
  <c r="QE476" i="53"/>
  <c r="QD476" i="53"/>
  <c r="QC476" i="53"/>
  <c r="QB476" i="53"/>
  <c r="QA476" i="53"/>
  <c r="QF476" i="53" s="1"/>
  <c r="QG474" i="53"/>
  <c r="QH474" i="53" s="1"/>
  <c r="QE474" i="53"/>
  <c r="QD474" i="53"/>
  <c r="QC474" i="53"/>
  <c r="QB474" i="53"/>
  <c r="QA474" i="53"/>
  <c r="QF474" i="53" s="1"/>
  <c r="QG473" i="53"/>
  <c r="QH473" i="53" s="1"/>
  <c r="QE473" i="53"/>
  <c r="QD473" i="53"/>
  <c r="QC473" i="53"/>
  <c r="QB473" i="53"/>
  <c r="QA473" i="53"/>
  <c r="QF473" i="53" s="1"/>
  <c r="QG472" i="53"/>
  <c r="QH472" i="53" s="1"/>
  <c r="QE472" i="53"/>
  <c r="QD472" i="53"/>
  <c r="QC472" i="53"/>
  <c r="QB472" i="53"/>
  <c r="QA472" i="53"/>
  <c r="QF472" i="53" s="1"/>
  <c r="QG470" i="53"/>
  <c r="QH470" i="53" s="1"/>
  <c r="QE470" i="53"/>
  <c r="QD470" i="53"/>
  <c r="QC470" i="53"/>
  <c r="QB470" i="53"/>
  <c r="QA470" i="53"/>
  <c r="QF470" i="53" s="1"/>
  <c r="QG467" i="53"/>
  <c r="QH467" i="53" s="1"/>
  <c r="QE467" i="53"/>
  <c r="QD467" i="53"/>
  <c r="QC467" i="53"/>
  <c r="QB467" i="53"/>
  <c r="QA467" i="53"/>
  <c r="QF467" i="53" s="1"/>
  <c r="QG466" i="53"/>
  <c r="QH466" i="53" s="1"/>
  <c r="QE466" i="53"/>
  <c r="QD466" i="53"/>
  <c r="QC466" i="53"/>
  <c r="QB466" i="53"/>
  <c r="QA466" i="53"/>
  <c r="QF466" i="53" s="1"/>
  <c r="QG464" i="53"/>
  <c r="QH464" i="53" s="1"/>
  <c r="QE464" i="53"/>
  <c r="QD464" i="53"/>
  <c r="QC464" i="53"/>
  <c r="QB464" i="53"/>
  <c r="QA464" i="53"/>
  <c r="QF464" i="53" s="1"/>
  <c r="QG463" i="53"/>
  <c r="QH463" i="53" s="1"/>
  <c r="QE463" i="53"/>
  <c r="QD463" i="53"/>
  <c r="QC463" i="53"/>
  <c r="QB463" i="53"/>
  <c r="QA463" i="53"/>
  <c r="QF463" i="53" s="1"/>
  <c r="QG462" i="53"/>
  <c r="QH462" i="53" s="1"/>
  <c r="QE462" i="53"/>
  <c r="QD462" i="53"/>
  <c r="QC462" i="53"/>
  <c r="QB462" i="53"/>
  <c r="QA462" i="53"/>
  <c r="QF462" i="53" s="1"/>
  <c r="QG461" i="53"/>
  <c r="QH461" i="53" s="1"/>
  <c r="QE461" i="53"/>
  <c r="QD461" i="53"/>
  <c r="QC461" i="53"/>
  <c r="QB461" i="53"/>
  <c r="QA461" i="53"/>
  <c r="QF461" i="53" s="1"/>
  <c r="QG460" i="53"/>
  <c r="QH460" i="53" s="1"/>
  <c r="QE460" i="53"/>
  <c r="QD460" i="53"/>
  <c r="QC460" i="53"/>
  <c r="QB460" i="53"/>
  <c r="QA460" i="53"/>
  <c r="QF460" i="53" s="1"/>
  <c r="QG458" i="53"/>
  <c r="QH458" i="53" s="1"/>
  <c r="QE458" i="53"/>
  <c r="QD458" i="53"/>
  <c r="QC458" i="53"/>
  <c r="QB458" i="53"/>
  <c r="QA458" i="53"/>
  <c r="QF458" i="53" s="1"/>
  <c r="QG457" i="53"/>
  <c r="QH457" i="53" s="1"/>
  <c r="QE457" i="53"/>
  <c r="QD457" i="53"/>
  <c r="QC457" i="53"/>
  <c r="QB457" i="53"/>
  <c r="QA457" i="53"/>
  <c r="QF457" i="53" s="1"/>
  <c r="QG456" i="53"/>
  <c r="QH456" i="53" s="1"/>
  <c r="QE456" i="53"/>
  <c r="QD456" i="53"/>
  <c r="QC456" i="53"/>
  <c r="QB456" i="53"/>
  <c r="QA456" i="53"/>
  <c r="QF456" i="53" s="1"/>
  <c r="QG455" i="53"/>
  <c r="QH455" i="53" s="1"/>
  <c r="QE455" i="53"/>
  <c r="QD455" i="53"/>
  <c r="QC455" i="53"/>
  <c r="QB455" i="53"/>
  <c r="QA455" i="53"/>
  <c r="QF455" i="53" s="1"/>
  <c r="QG454" i="53"/>
  <c r="QH454" i="53" s="1"/>
  <c r="QE454" i="53"/>
  <c r="QD454" i="53"/>
  <c r="QC454" i="53"/>
  <c r="QB454" i="53"/>
  <c r="QA454" i="53"/>
  <c r="QF454" i="53" s="1"/>
  <c r="QG453" i="53"/>
  <c r="QH453" i="53" s="1"/>
  <c r="QE453" i="53"/>
  <c r="QD453" i="53"/>
  <c r="QC453" i="53"/>
  <c r="QB453" i="53"/>
  <c r="QA453" i="53"/>
  <c r="QF453" i="53" s="1"/>
  <c r="QG452" i="53"/>
  <c r="QH452" i="53" s="1"/>
  <c r="QE452" i="53"/>
  <c r="QD452" i="53"/>
  <c r="QC452" i="53"/>
  <c r="QB452" i="53"/>
  <c r="QA452" i="53"/>
  <c r="QF452" i="53" s="1"/>
  <c r="QG451" i="53"/>
  <c r="QH451" i="53" s="1"/>
  <c r="QE451" i="53"/>
  <c r="QD451" i="53"/>
  <c r="QC451" i="53"/>
  <c r="QB451" i="53"/>
  <c r="QA451" i="53"/>
  <c r="QF451" i="53" s="1"/>
  <c r="QG449" i="53"/>
  <c r="QH449" i="53" s="1"/>
  <c r="QE449" i="53"/>
  <c r="QD449" i="53"/>
  <c r="QC449" i="53"/>
  <c r="QB449" i="53"/>
  <c r="QA449" i="53"/>
  <c r="QF449" i="53" s="1"/>
  <c r="QG448" i="53"/>
  <c r="QH448" i="53" s="1"/>
  <c r="QE448" i="53"/>
  <c r="QD448" i="53"/>
  <c r="QC448" i="53"/>
  <c r="QB448" i="53"/>
  <c r="QA448" i="53"/>
  <c r="QF448" i="53" s="1"/>
  <c r="QG447" i="53"/>
  <c r="QH447" i="53" s="1"/>
  <c r="QE447" i="53"/>
  <c r="QD447" i="53"/>
  <c r="QC447" i="53"/>
  <c r="QB447" i="53"/>
  <c r="QA447" i="53"/>
  <c r="QF447" i="53" s="1"/>
  <c r="QG446" i="53"/>
  <c r="QH446" i="53" s="1"/>
  <c r="QE446" i="53"/>
  <c r="QD446" i="53"/>
  <c r="QC446" i="53"/>
  <c r="QB446" i="53"/>
  <c r="QA446" i="53"/>
  <c r="QF446" i="53" s="1"/>
  <c r="QG445" i="53"/>
  <c r="QH445" i="53" s="1"/>
  <c r="QE445" i="53"/>
  <c r="QD445" i="53"/>
  <c r="QC445" i="53"/>
  <c r="QB445" i="53"/>
  <c r="QA445" i="53"/>
  <c r="QF445" i="53" s="1"/>
  <c r="QG444" i="53"/>
  <c r="QH444" i="53" s="1"/>
  <c r="QE444" i="53"/>
  <c r="QD444" i="53"/>
  <c r="QC444" i="53"/>
  <c r="QB444" i="53"/>
  <c r="QA444" i="53"/>
  <c r="QF444" i="53" s="1"/>
  <c r="QG443" i="53"/>
  <c r="QH443" i="53" s="1"/>
  <c r="QE443" i="53"/>
  <c r="QD443" i="53"/>
  <c r="QC443" i="53"/>
  <c r="QB443" i="53"/>
  <c r="QA443" i="53"/>
  <c r="QF443" i="53" s="1"/>
  <c r="QG442" i="53"/>
  <c r="QH442" i="53" s="1"/>
  <c r="QE442" i="53"/>
  <c r="QD442" i="53"/>
  <c r="QC442" i="53"/>
  <c r="QB442" i="53"/>
  <c r="QA442" i="53"/>
  <c r="QF442" i="53" s="1"/>
  <c r="QG441" i="53"/>
  <c r="QH441" i="53" s="1"/>
  <c r="QE441" i="53"/>
  <c r="QD441" i="53"/>
  <c r="QC441" i="53"/>
  <c r="QB441" i="53"/>
  <c r="QA441" i="53"/>
  <c r="QF441" i="53" s="1"/>
  <c r="QG440" i="53"/>
  <c r="QH440" i="53" s="1"/>
  <c r="QE440" i="53"/>
  <c r="QD440" i="53"/>
  <c r="QC440" i="53"/>
  <c r="QB440" i="53"/>
  <c r="QA440" i="53"/>
  <c r="QF440" i="53" s="1"/>
  <c r="QG439" i="53"/>
  <c r="QH439" i="53" s="1"/>
  <c r="QE439" i="53"/>
  <c r="QD439" i="53"/>
  <c r="QC439" i="53"/>
  <c r="QB439" i="53"/>
  <c r="QA439" i="53"/>
  <c r="QF439" i="53" s="1"/>
  <c r="QG437" i="53"/>
  <c r="QH437" i="53" s="1"/>
  <c r="QE437" i="53"/>
  <c r="QD437" i="53"/>
  <c r="QC437" i="53"/>
  <c r="QB437" i="53"/>
  <c r="QA437" i="53"/>
  <c r="QF437" i="53" s="1"/>
  <c r="QG436" i="53"/>
  <c r="QH436" i="53" s="1"/>
  <c r="QE436" i="53"/>
  <c r="QD436" i="53"/>
  <c r="QC436" i="53"/>
  <c r="QB436" i="53"/>
  <c r="QA436" i="53"/>
  <c r="QF436" i="53" s="1"/>
  <c r="QG435" i="53"/>
  <c r="QH435" i="53" s="1"/>
  <c r="QE435" i="53"/>
  <c r="QD435" i="53"/>
  <c r="QC435" i="53"/>
  <c r="QB435" i="53"/>
  <c r="QA435" i="53"/>
  <c r="QF435" i="53" s="1"/>
  <c r="QG434" i="53"/>
  <c r="QH434" i="53" s="1"/>
  <c r="QE434" i="53"/>
  <c r="QD434" i="53"/>
  <c r="QC434" i="53"/>
  <c r="QB434" i="53"/>
  <c r="QA434" i="53"/>
  <c r="QF434" i="53" s="1"/>
  <c r="QG433" i="53"/>
  <c r="QH433" i="53" s="1"/>
  <c r="QE433" i="53"/>
  <c r="QD433" i="53"/>
  <c r="QC433" i="53"/>
  <c r="QB433" i="53"/>
  <c r="QA433" i="53"/>
  <c r="QF433" i="53" s="1"/>
  <c r="QG432" i="53"/>
  <c r="QH432" i="53" s="1"/>
  <c r="QE432" i="53"/>
  <c r="QD432" i="53"/>
  <c r="QC432" i="53"/>
  <c r="QB432" i="53"/>
  <c r="QA432" i="53"/>
  <c r="QF432" i="53" s="1"/>
  <c r="QG431" i="53"/>
  <c r="QH431" i="53" s="1"/>
  <c r="QE431" i="53"/>
  <c r="QD431" i="53"/>
  <c r="QC431" i="53"/>
  <c r="QB431" i="53"/>
  <c r="QA431" i="53"/>
  <c r="QF431" i="53" s="1"/>
  <c r="QG430" i="53"/>
  <c r="QH430" i="53" s="1"/>
  <c r="QE430" i="53"/>
  <c r="QD430" i="53"/>
  <c r="QC430" i="53"/>
  <c r="QB430" i="53"/>
  <c r="QA430" i="53"/>
  <c r="QF430" i="53" s="1"/>
  <c r="QG428" i="53"/>
  <c r="QH428" i="53" s="1"/>
  <c r="QE428" i="53"/>
  <c r="QD428" i="53"/>
  <c r="QC428" i="53"/>
  <c r="QB428" i="53"/>
  <c r="QA428" i="53"/>
  <c r="QF428" i="53" s="1"/>
  <c r="QG427" i="53"/>
  <c r="QH427" i="53" s="1"/>
  <c r="QE427" i="53"/>
  <c r="QD427" i="53"/>
  <c r="QC427" i="53"/>
  <c r="QB427" i="53"/>
  <c r="QA427" i="53"/>
  <c r="QF427" i="53" s="1"/>
  <c r="QG426" i="53"/>
  <c r="QH426" i="53" s="1"/>
  <c r="QE426" i="53"/>
  <c r="QD426" i="53"/>
  <c r="QC426" i="53"/>
  <c r="QB426" i="53"/>
  <c r="QA426" i="53"/>
  <c r="QF426" i="53" s="1"/>
  <c r="QG425" i="53"/>
  <c r="QH425" i="53" s="1"/>
  <c r="QE425" i="53"/>
  <c r="QD425" i="53"/>
  <c r="QC425" i="53"/>
  <c r="QB425" i="53"/>
  <c r="QA425" i="53"/>
  <c r="QF425" i="53" s="1"/>
  <c r="QG424" i="53"/>
  <c r="QH424" i="53" s="1"/>
  <c r="QE424" i="53"/>
  <c r="QD424" i="53"/>
  <c r="QC424" i="53"/>
  <c r="QB424" i="53"/>
  <c r="QA424" i="53"/>
  <c r="QF424" i="53" s="1"/>
  <c r="QG423" i="53"/>
  <c r="QH423" i="53" s="1"/>
  <c r="QE423" i="53"/>
  <c r="QD423" i="53"/>
  <c r="QC423" i="53"/>
  <c r="QB423" i="53"/>
  <c r="QA423" i="53"/>
  <c r="QF423" i="53" s="1"/>
  <c r="QG421" i="53"/>
  <c r="QH421" i="53" s="1"/>
  <c r="QE421" i="53"/>
  <c r="QD421" i="53"/>
  <c r="QC421" i="53"/>
  <c r="QB421" i="53"/>
  <c r="QA421" i="53"/>
  <c r="QF421" i="53" s="1"/>
  <c r="QG418" i="53"/>
  <c r="QH418" i="53" s="1"/>
  <c r="QE418" i="53"/>
  <c r="QD418" i="53"/>
  <c r="QC418" i="53"/>
  <c r="QB418" i="53"/>
  <c r="QA418" i="53"/>
  <c r="QF418" i="53" s="1"/>
  <c r="QG417" i="53"/>
  <c r="QH417" i="53" s="1"/>
  <c r="QE417" i="53"/>
  <c r="QD417" i="53"/>
  <c r="QC417" i="53"/>
  <c r="QB417" i="53"/>
  <c r="QA417" i="53"/>
  <c r="QF417" i="53" s="1"/>
  <c r="QG416" i="53"/>
  <c r="QH416" i="53" s="1"/>
  <c r="QE416" i="53"/>
  <c r="QD416" i="53"/>
  <c r="QC416" i="53"/>
  <c r="QB416" i="53"/>
  <c r="QA416" i="53"/>
  <c r="QF416" i="53" s="1"/>
  <c r="QG415" i="53"/>
  <c r="QH415" i="53" s="1"/>
  <c r="QE415" i="53"/>
  <c r="QD415" i="53"/>
  <c r="QC415" i="53"/>
  <c r="QB415" i="53"/>
  <c r="QA415" i="53"/>
  <c r="QF415" i="53" s="1"/>
  <c r="QG414" i="53"/>
  <c r="QH414" i="53" s="1"/>
  <c r="QE414" i="53"/>
  <c r="QD414" i="53"/>
  <c r="QC414" i="53"/>
  <c r="QB414" i="53"/>
  <c r="QA414" i="53"/>
  <c r="QF414" i="53" s="1"/>
  <c r="QG413" i="53"/>
  <c r="QH413" i="53" s="1"/>
  <c r="QE413" i="53"/>
  <c r="QD413" i="53"/>
  <c r="QC413" i="53"/>
  <c r="QB413" i="53"/>
  <c r="QA413" i="53"/>
  <c r="QF413" i="53" s="1"/>
  <c r="QG412" i="53"/>
  <c r="QH412" i="53" s="1"/>
  <c r="QE412" i="53"/>
  <c r="QD412" i="53"/>
  <c r="QC412" i="53"/>
  <c r="QB412" i="53"/>
  <c r="QA412" i="53"/>
  <c r="QF412" i="53" s="1"/>
  <c r="QG411" i="53"/>
  <c r="QH411" i="53" s="1"/>
  <c r="QE411" i="53"/>
  <c r="QD411" i="53"/>
  <c r="QC411" i="53"/>
  <c r="QB411" i="53"/>
  <c r="QA411" i="53"/>
  <c r="QF411" i="53" s="1"/>
  <c r="QG409" i="53"/>
  <c r="QH409" i="53" s="1"/>
  <c r="QE409" i="53"/>
  <c r="QD409" i="53"/>
  <c r="QC409" i="53"/>
  <c r="QB409" i="53"/>
  <c r="QA409" i="53"/>
  <c r="QF409" i="53" s="1"/>
  <c r="QG408" i="53"/>
  <c r="QH408" i="53" s="1"/>
  <c r="QE408" i="53"/>
  <c r="QD408" i="53"/>
  <c r="QC408" i="53"/>
  <c r="QB408" i="53"/>
  <c r="QA408" i="53"/>
  <c r="QF408" i="53" s="1"/>
  <c r="QG407" i="53"/>
  <c r="QH407" i="53" s="1"/>
  <c r="QE407" i="53"/>
  <c r="QD407" i="53"/>
  <c r="QC407" i="53"/>
  <c r="QB407" i="53"/>
  <c r="QA407" i="53"/>
  <c r="QF407" i="53" s="1"/>
  <c r="QG406" i="53"/>
  <c r="QH406" i="53" s="1"/>
  <c r="QE406" i="53"/>
  <c r="QD406" i="53"/>
  <c r="QC406" i="53"/>
  <c r="QB406" i="53"/>
  <c r="QA406" i="53"/>
  <c r="QF406" i="53" s="1"/>
  <c r="QG404" i="53"/>
  <c r="QH404" i="53" s="1"/>
  <c r="QE404" i="53"/>
  <c r="QD404" i="53"/>
  <c r="QC404" i="53"/>
  <c r="QB404" i="53"/>
  <c r="QA404" i="53"/>
  <c r="QF404" i="53" s="1"/>
  <c r="QG402" i="53"/>
  <c r="QH402" i="53" s="1"/>
  <c r="QE402" i="53"/>
  <c r="QD402" i="53"/>
  <c r="QC402" i="53"/>
  <c r="QB402" i="53"/>
  <c r="QA402" i="53"/>
  <c r="QF402" i="53" s="1"/>
  <c r="QG401" i="53"/>
  <c r="QH401" i="53" s="1"/>
  <c r="QE401" i="53"/>
  <c r="QD401" i="53"/>
  <c r="QC401" i="53"/>
  <c r="QB401" i="53"/>
  <c r="QA401" i="53"/>
  <c r="QF401" i="53" s="1"/>
  <c r="QG400" i="53"/>
  <c r="QH400" i="53" s="1"/>
  <c r="QE400" i="53"/>
  <c r="QD400" i="53"/>
  <c r="QC400" i="53"/>
  <c r="QB400" i="53"/>
  <c r="QA400" i="53"/>
  <c r="QF400" i="53" s="1"/>
  <c r="QG399" i="53"/>
  <c r="QH399" i="53" s="1"/>
  <c r="QE399" i="53"/>
  <c r="QD399" i="53"/>
  <c r="QC399" i="53"/>
  <c r="QB399" i="53"/>
  <c r="QA399" i="53"/>
  <c r="QF399" i="53" s="1"/>
  <c r="QG398" i="53"/>
  <c r="QH398" i="53" s="1"/>
  <c r="QE398" i="53"/>
  <c r="QD398" i="53"/>
  <c r="QC398" i="53"/>
  <c r="QB398" i="53"/>
  <c r="QA398" i="53"/>
  <c r="QF398" i="53" s="1"/>
  <c r="QG397" i="53"/>
  <c r="QH397" i="53" s="1"/>
  <c r="QE397" i="53"/>
  <c r="QD397" i="53"/>
  <c r="QC397" i="53"/>
  <c r="QB397" i="53"/>
  <c r="QA397" i="53"/>
  <c r="QF397" i="53" s="1"/>
  <c r="QG396" i="53"/>
  <c r="QH396" i="53" s="1"/>
  <c r="QE396" i="53"/>
  <c r="QD396" i="53"/>
  <c r="QC396" i="53"/>
  <c r="QB396" i="53"/>
  <c r="QA396" i="53"/>
  <c r="QF396" i="53" s="1"/>
  <c r="QG395" i="53"/>
  <c r="QH395" i="53" s="1"/>
  <c r="QE395" i="53"/>
  <c r="QD395" i="53"/>
  <c r="QC395" i="53"/>
  <c r="QB395" i="53"/>
  <c r="QA395" i="53"/>
  <c r="QF395" i="53" s="1"/>
  <c r="QG394" i="53"/>
  <c r="QH394" i="53" s="1"/>
  <c r="QE394" i="53"/>
  <c r="QD394" i="53"/>
  <c r="QC394" i="53"/>
  <c r="QB394" i="53"/>
  <c r="QA394" i="53"/>
  <c r="QF394" i="53" s="1"/>
  <c r="QG393" i="53"/>
  <c r="QH393" i="53" s="1"/>
  <c r="QE393" i="53"/>
  <c r="QD393" i="53"/>
  <c r="QC393" i="53"/>
  <c r="QB393" i="53"/>
  <c r="QA393" i="53"/>
  <c r="QF393" i="53" s="1"/>
  <c r="QG392" i="53"/>
  <c r="QH392" i="53" s="1"/>
  <c r="QE392" i="53"/>
  <c r="QD392" i="53"/>
  <c r="QC392" i="53"/>
  <c r="QB392" i="53"/>
  <c r="QA392" i="53"/>
  <c r="QF392" i="53" s="1"/>
  <c r="QG391" i="53"/>
  <c r="QH391" i="53" s="1"/>
  <c r="QE391" i="53"/>
  <c r="QD391" i="53"/>
  <c r="QC391" i="53"/>
  <c r="QB391" i="53"/>
  <c r="QA391" i="53"/>
  <c r="QF391" i="53" s="1"/>
  <c r="QG390" i="53"/>
  <c r="QH390" i="53" s="1"/>
  <c r="QE390" i="53"/>
  <c r="QD390" i="53"/>
  <c r="QC390" i="53"/>
  <c r="QB390" i="53"/>
  <c r="QA390" i="53"/>
  <c r="QF390" i="53" s="1"/>
  <c r="QG389" i="53"/>
  <c r="QH389" i="53" s="1"/>
  <c r="QE389" i="53"/>
  <c r="QD389" i="53"/>
  <c r="QC389" i="53"/>
  <c r="QB389" i="53"/>
  <c r="QA389" i="53"/>
  <c r="QF389" i="53" s="1"/>
  <c r="QG388" i="53"/>
  <c r="QH388" i="53" s="1"/>
  <c r="QE388" i="53"/>
  <c r="QD388" i="53"/>
  <c r="QC388" i="53"/>
  <c r="QB388" i="53"/>
  <c r="QA388" i="53"/>
  <c r="QF388" i="53" s="1"/>
  <c r="QG386" i="53"/>
  <c r="QH386" i="53" s="1"/>
  <c r="QE386" i="53"/>
  <c r="QD386" i="53"/>
  <c r="QC386" i="53"/>
  <c r="QB386" i="53"/>
  <c r="QA386" i="53"/>
  <c r="QF386" i="53" s="1"/>
  <c r="QG385" i="53"/>
  <c r="QH385" i="53" s="1"/>
  <c r="QE385" i="53"/>
  <c r="QD385" i="53"/>
  <c r="QC385" i="53"/>
  <c r="QB385" i="53"/>
  <c r="QA385" i="53"/>
  <c r="QF385" i="53" s="1"/>
  <c r="QG384" i="53"/>
  <c r="QH384" i="53" s="1"/>
  <c r="QE384" i="53"/>
  <c r="QD384" i="53"/>
  <c r="QC384" i="53"/>
  <c r="QB384" i="53"/>
  <c r="QA384" i="53"/>
  <c r="QF384" i="53" s="1"/>
  <c r="QG383" i="53"/>
  <c r="QH383" i="53" s="1"/>
  <c r="QE383" i="53"/>
  <c r="QD383" i="53"/>
  <c r="QC383" i="53"/>
  <c r="QB383" i="53"/>
  <c r="QA383" i="53"/>
  <c r="QF383" i="53" s="1"/>
  <c r="QG382" i="53"/>
  <c r="QH382" i="53" s="1"/>
  <c r="QE382" i="53"/>
  <c r="QD382" i="53"/>
  <c r="QC382" i="53"/>
  <c r="QB382" i="53"/>
  <c r="QA382" i="53"/>
  <c r="QF382" i="53" s="1"/>
  <c r="PZ380" i="53"/>
  <c r="QG378" i="53"/>
  <c r="QH378" i="53" s="1"/>
  <c r="QE378" i="53"/>
  <c r="QD378" i="53"/>
  <c r="QC378" i="53"/>
  <c r="QB378" i="53"/>
  <c r="QA378" i="53"/>
  <c r="QF378" i="53" s="1"/>
  <c r="PZ377" i="53"/>
  <c r="QG376" i="53"/>
  <c r="QH376" i="53" s="1"/>
  <c r="QE376" i="53"/>
  <c r="QD376" i="53"/>
  <c r="QC376" i="53"/>
  <c r="QB376" i="53"/>
  <c r="QA376" i="53"/>
  <c r="QF376" i="53" s="1"/>
  <c r="QG375" i="53"/>
  <c r="QH375" i="53" s="1"/>
  <c r="QE375" i="53"/>
  <c r="QD375" i="53"/>
  <c r="QC375" i="53"/>
  <c r="QB375" i="53"/>
  <c r="QA375" i="53"/>
  <c r="QF375" i="53" s="1"/>
  <c r="PZ373" i="53"/>
  <c r="QG372" i="53"/>
  <c r="QH372" i="53" s="1"/>
  <c r="QE372" i="53"/>
  <c r="QD372" i="53"/>
  <c r="QC372" i="53"/>
  <c r="QB372" i="53"/>
  <c r="QA372" i="53"/>
  <c r="QF372" i="53" s="1"/>
  <c r="QG371" i="53"/>
  <c r="QH371" i="53" s="1"/>
  <c r="QE371" i="53"/>
  <c r="QD371" i="53"/>
  <c r="QC371" i="53"/>
  <c r="QB371" i="53"/>
  <c r="QA371" i="53"/>
  <c r="QF371" i="53" s="1"/>
  <c r="QG370" i="53"/>
  <c r="QH370" i="53" s="1"/>
  <c r="QE370" i="53"/>
  <c r="QD370" i="53"/>
  <c r="QC370" i="53"/>
  <c r="QB370" i="53"/>
  <c r="QA370" i="53"/>
  <c r="QF370" i="53" s="1"/>
  <c r="QG369" i="53"/>
  <c r="QH369" i="53" s="1"/>
  <c r="QE369" i="53"/>
  <c r="QD369" i="53"/>
  <c r="QC369" i="53"/>
  <c r="QB369" i="53"/>
  <c r="QA369" i="53"/>
  <c r="QF369" i="53" s="1"/>
  <c r="QG368" i="53"/>
  <c r="QH368" i="53" s="1"/>
  <c r="QE368" i="53"/>
  <c r="QD368" i="53"/>
  <c r="QC368" i="53"/>
  <c r="QB368" i="53"/>
  <c r="QA368" i="53"/>
  <c r="QF368" i="53" s="1"/>
  <c r="QG367" i="53"/>
  <c r="QH367" i="53" s="1"/>
  <c r="QE367" i="53"/>
  <c r="QD367" i="53"/>
  <c r="QC367" i="53"/>
  <c r="QB367" i="53"/>
  <c r="QA367" i="53"/>
  <c r="QF367" i="53" s="1"/>
  <c r="QG366" i="53"/>
  <c r="QH366" i="53" s="1"/>
  <c r="QE366" i="53"/>
  <c r="QD366" i="53"/>
  <c r="QC366" i="53"/>
  <c r="QB366" i="53"/>
  <c r="QA366" i="53"/>
  <c r="QF366" i="53" s="1"/>
  <c r="QG365" i="53"/>
  <c r="QH365" i="53" s="1"/>
  <c r="QE365" i="53"/>
  <c r="QD365" i="53"/>
  <c r="QC365" i="53"/>
  <c r="QB365" i="53"/>
  <c r="QA365" i="53"/>
  <c r="QF365" i="53" s="1"/>
  <c r="QG364" i="53"/>
  <c r="QH364" i="53" s="1"/>
  <c r="QE364" i="53"/>
  <c r="QD364" i="53"/>
  <c r="QC364" i="53"/>
  <c r="QB364" i="53"/>
  <c r="QA364" i="53"/>
  <c r="QF364" i="53" s="1"/>
  <c r="QG363" i="53"/>
  <c r="QH363" i="53" s="1"/>
  <c r="QE363" i="53"/>
  <c r="QD363" i="53"/>
  <c r="QC363" i="53"/>
  <c r="QB363" i="53"/>
  <c r="QA363" i="53"/>
  <c r="QF363" i="53" s="1"/>
  <c r="PZ361" i="53"/>
  <c r="QG360" i="53"/>
  <c r="QH360" i="53" s="1"/>
  <c r="QE360" i="53"/>
  <c r="QD360" i="53"/>
  <c r="QC360" i="53"/>
  <c r="QB360" i="53"/>
  <c r="QA360" i="53"/>
  <c r="QF360" i="53" s="1"/>
  <c r="QG359" i="53"/>
  <c r="QH359" i="53" s="1"/>
  <c r="QE359" i="53"/>
  <c r="QD359" i="53"/>
  <c r="QC359" i="53"/>
  <c r="QB359" i="53"/>
  <c r="QA359" i="53"/>
  <c r="QF359" i="53" s="1"/>
  <c r="QG358" i="53"/>
  <c r="QH358" i="53" s="1"/>
  <c r="QE358" i="53"/>
  <c r="QD358" i="53"/>
  <c r="QC358" i="53"/>
  <c r="QB358" i="53"/>
  <c r="QA358" i="53"/>
  <c r="QF358" i="53" s="1"/>
  <c r="QG357" i="53"/>
  <c r="QH357" i="53" s="1"/>
  <c r="QE357" i="53"/>
  <c r="QD357" i="53"/>
  <c r="QC357" i="53"/>
  <c r="QB357" i="53"/>
  <c r="QA357" i="53"/>
  <c r="QF357" i="53" s="1"/>
  <c r="QG356" i="53"/>
  <c r="QH356" i="53" s="1"/>
  <c r="QE356" i="53"/>
  <c r="QD356" i="53"/>
  <c r="QC356" i="53"/>
  <c r="QB356" i="53"/>
  <c r="QA356" i="53"/>
  <c r="QF356" i="53" s="1"/>
  <c r="QG355" i="53"/>
  <c r="QH355" i="53" s="1"/>
  <c r="QE355" i="53"/>
  <c r="QD355" i="53"/>
  <c r="QC355" i="53"/>
  <c r="QB355" i="53"/>
  <c r="QA355" i="53"/>
  <c r="QF355" i="53" s="1"/>
  <c r="QG354" i="53"/>
  <c r="QH354" i="53" s="1"/>
  <c r="QE354" i="53"/>
  <c r="QD354" i="53"/>
  <c r="QC354" i="53"/>
  <c r="QB354" i="53"/>
  <c r="QA354" i="53"/>
  <c r="QF354" i="53" s="1"/>
  <c r="QG353" i="53"/>
  <c r="QH353" i="53" s="1"/>
  <c r="QE353" i="53"/>
  <c r="QD353" i="53"/>
  <c r="QC353" i="53"/>
  <c r="QB353" i="53"/>
  <c r="QA353" i="53"/>
  <c r="QF353" i="53" s="1"/>
  <c r="QG352" i="53"/>
  <c r="QH352" i="53" s="1"/>
  <c r="QE352" i="53"/>
  <c r="QD352" i="53"/>
  <c r="QC352" i="53"/>
  <c r="QB352" i="53"/>
  <c r="QA352" i="53"/>
  <c r="QF352" i="53" s="1"/>
  <c r="QG351" i="53"/>
  <c r="QH351" i="53" s="1"/>
  <c r="QE351" i="53"/>
  <c r="QD351" i="53"/>
  <c r="QC351" i="53"/>
  <c r="QB351" i="53"/>
  <c r="QA351" i="53"/>
  <c r="QF351" i="53" s="1"/>
  <c r="QG350" i="53"/>
  <c r="QH350" i="53" s="1"/>
  <c r="QE350" i="53"/>
  <c r="QD350" i="53"/>
  <c r="QC350" i="53"/>
  <c r="QB350" i="53"/>
  <c r="QA350" i="53"/>
  <c r="QF350" i="53" s="1"/>
  <c r="QG349" i="53"/>
  <c r="QH349" i="53" s="1"/>
  <c r="QE349" i="53"/>
  <c r="QD349" i="53"/>
  <c r="QC349" i="53"/>
  <c r="QB349" i="53"/>
  <c r="QA349" i="53"/>
  <c r="QF349" i="53" s="1"/>
  <c r="QG348" i="53"/>
  <c r="QH348" i="53" s="1"/>
  <c r="QE348" i="53"/>
  <c r="QD348" i="53"/>
  <c r="QC348" i="53"/>
  <c r="QB348" i="53"/>
  <c r="QA348" i="53"/>
  <c r="QF348" i="53" s="1"/>
  <c r="QG347" i="53"/>
  <c r="QH347" i="53" s="1"/>
  <c r="QE347" i="53"/>
  <c r="QD347" i="53"/>
  <c r="QC347" i="53"/>
  <c r="QB347" i="53"/>
  <c r="QA347" i="53"/>
  <c r="QF347" i="53" s="1"/>
  <c r="QG346" i="53"/>
  <c r="QH346" i="53" s="1"/>
  <c r="QE346" i="53"/>
  <c r="QD346" i="53"/>
  <c r="QC346" i="53"/>
  <c r="QB346" i="53"/>
  <c r="QA346" i="53"/>
  <c r="QF346" i="53" s="1"/>
  <c r="QG345" i="53"/>
  <c r="QH345" i="53" s="1"/>
  <c r="QE345" i="53"/>
  <c r="QD345" i="53"/>
  <c r="QC345" i="53"/>
  <c r="QB345" i="53"/>
  <c r="QA345" i="53"/>
  <c r="QF345" i="53" s="1"/>
  <c r="QG344" i="53"/>
  <c r="QH344" i="53" s="1"/>
  <c r="QE344" i="53"/>
  <c r="QD344" i="53"/>
  <c r="QC344" i="53"/>
  <c r="QB344" i="53"/>
  <c r="QA344" i="53"/>
  <c r="QF344" i="53" s="1"/>
  <c r="QG343" i="53"/>
  <c r="QH343" i="53" s="1"/>
  <c r="QE343" i="53"/>
  <c r="QD343" i="53"/>
  <c r="QC343" i="53"/>
  <c r="QB343" i="53"/>
  <c r="QA343" i="53"/>
  <c r="QF343" i="53" s="1"/>
  <c r="QG342" i="53"/>
  <c r="QH342" i="53" s="1"/>
  <c r="QE342" i="53"/>
  <c r="QD342" i="53"/>
  <c r="QC342" i="53"/>
  <c r="QB342" i="53"/>
  <c r="QA342" i="53"/>
  <c r="QF342" i="53" s="1"/>
  <c r="QG341" i="53"/>
  <c r="QH341" i="53" s="1"/>
  <c r="QE341" i="53"/>
  <c r="QD341" i="53"/>
  <c r="QC341" i="53"/>
  <c r="QB341" i="53"/>
  <c r="QA341" i="53"/>
  <c r="QF341" i="53" s="1"/>
  <c r="QG340" i="53"/>
  <c r="QH340" i="53" s="1"/>
  <c r="QE340" i="53"/>
  <c r="QD340" i="53"/>
  <c r="QC340" i="53"/>
  <c r="QB340" i="53"/>
  <c r="QA340" i="53"/>
  <c r="QF340" i="53" s="1"/>
  <c r="QG339" i="53"/>
  <c r="QH339" i="53" s="1"/>
  <c r="QE339" i="53"/>
  <c r="QD339" i="53"/>
  <c r="QC339" i="53"/>
  <c r="QB339" i="53"/>
  <c r="QA339" i="53"/>
  <c r="QF339" i="53" s="1"/>
  <c r="QG338" i="53"/>
  <c r="QH338" i="53" s="1"/>
  <c r="QE338" i="53"/>
  <c r="QD338" i="53"/>
  <c r="QC338" i="53"/>
  <c r="QB338" i="53"/>
  <c r="QA338" i="53"/>
  <c r="QF338" i="53" s="1"/>
  <c r="QG337" i="53"/>
  <c r="QH337" i="53" s="1"/>
  <c r="QE337" i="53"/>
  <c r="QD337" i="53"/>
  <c r="QC337" i="53"/>
  <c r="QB337" i="53"/>
  <c r="QA337" i="53"/>
  <c r="QF337" i="53" s="1"/>
  <c r="QG336" i="53"/>
  <c r="QH336" i="53" s="1"/>
  <c r="QE336" i="53"/>
  <c r="QD336" i="53"/>
  <c r="QC336" i="53"/>
  <c r="QB336" i="53"/>
  <c r="QA336" i="53"/>
  <c r="QF336" i="53" s="1"/>
  <c r="QG335" i="53"/>
  <c r="QH335" i="53" s="1"/>
  <c r="QE335" i="53"/>
  <c r="QD335" i="53"/>
  <c r="QC335" i="53"/>
  <c r="QB335" i="53"/>
  <c r="QA335" i="53"/>
  <c r="QF335" i="53" s="1"/>
  <c r="QG334" i="53"/>
  <c r="QH334" i="53" s="1"/>
  <c r="QE334" i="53"/>
  <c r="QD334" i="53"/>
  <c r="QC334" i="53"/>
  <c r="QB334" i="53"/>
  <c r="QA334" i="53"/>
  <c r="QF334" i="53" s="1"/>
  <c r="QG333" i="53"/>
  <c r="QH333" i="53" s="1"/>
  <c r="QE333" i="53"/>
  <c r="QD333" i="53"/>
  <c r="QC333" i="53"/>
  <c r="QB333" i="53"/>
  <c r="QA333" i="53"/>
  <c r="QF333" i="53" s="1"/>
  <c r="QG332" i="53"/>
  <c r="QH332" i="53" s="1"/>
  <c r="QE332" i="53"/>
  <c r="QD332" i="53"/>
  <c r="QC332" i="53"/>
  <c r="QB332" i="53"/>
  <c r="QA332" i="53"/>
  <c r="QF332" i="53" s="1"/>
  <c r="QG331" i="53"/>
  <c r="QH331" i="53" s="1"/>
  <c r="QE331" i="53"/>
  <c r="QD331" i="53"/>
  <c r="QC331" i="53"/>
  <c r="QB331" i="53"/>
  <c r="QA331" i="53"/>
  <c r="QF331" i="53" s="1"/>
  <c r="QG330" i="53"/>
  <c r="QH330" i="53" s="1"/>
  <c r="QE330" i="53"/>
  <c r="QD330" i="53"/>
  <c r="QC330" i="53"/>
  <c r="QB330" i="53"/>
  <c r="QA330" i="53"/>
  <c r="QF330" i="53" s="1"/>
  <c r="QG329" i="53"/>
  <c r="QH329" i="53" s="1"/>
  <c r="QE329" i="53"/>
  <c r="QD329" i="53"/>
  <c r="QC329" i="53"/>
  <c r="QB329" i="53"/>
  <c r="QA329" i="53"/>
  <c r="QF329" i="53" s="1"/>
  <c r="QG328" i="53"/>
  <c r="QH328" i="53" s="1"/>
  <c r="QE328" i="53"/>
  <c r="QD328" i="53"/>
  <c r="QC328" i="53"/>
  <c r="QB328" i="53"/>
  <c r="QA328" i="53"/>
  <c r="QF328" i="53" s="1"/>
  <c r="QG327" i="53"/>
  <c r="QH327" i="53" s="1"/>
  <c r="QE327" i="53"/>
  <c r="QD327" i="53"/>
  <c r="QC327" i="53"/>
  <c r="QB327" i="53"/>
  <c r="QA327" i="53"/>
  <c r="QF327" i="53" s="1"/>
  <c r="QG326" i="53"/>
  <c r="QH326" i="53" s="1"/>
  <c r="QE326" i="53"/>
  <c r="QD326" i="53"/>
  <c r="QC326" i="53"/>
  <c r="QB326" i="53"/>
  <c r="QA326" i="53"/>
  <c r="QF326" i="53" s="1"/>
  <c r="QG325" i="53"/>
  <c r="QH325" i="53" s="1"/>
  <c r="QE325" i="53"/>
  <c r="QD325" i="53"/>
  <c r="QC325" i="53"/>
  <c r="QB325" i="53"/>
  <c r="QA325" i="53"/>
  <c r="QF325" i="53" s="1"/>
  <c r="QG324" i="53"/>
  <c r="QH324" i="53" s="1"/>
  <c r="QE324" i="53"/>
  <c r="QD324" i="53"/>
  <c r="QC324" i="53"/>
  <c r="QB324" i="53"/>
  <c r="QA324" i="53"/>
  <c r="QF324" i="53" s="1"/>
  <c r="QG323" i="53"/>
  <c r="QH323" i="53" s="1"/>
  <c r="QE323" i="53"/>
  <c r="QD323" i="53"/>
  <c r="QC323" i="53"/>
  <c r="QB323" i="53"/>
  <c r="QA323" i="53"/>
  <c r="QF323" i="53" s="1"/>
  <c r="QG322" i="53"/>
  <c r="QH322" i="53" s="1"/>
  <c r="QE322" i="53"/>
  <c r="QD322" i="53"/>
  <c r="QC322" i="53"/>
  <c r="QB322" i="53"/>
  <c r="QA322" i="53"/>
  <c r="QF322" i="53" s="1"/>
  <c r="QG321" i="53"/>
  <c r="QH321" i="53" s="1"/>
  <c r="QE321" i="53"/>
  <c r="QD321" i="53"/>
  <c r="QC321" i="53"/>
  <c r="QB321" i="53"/>
  <c r="QA321" i="53"/>
  <c r="QF321" i="53" s="1"/>
  <c r="QG320" i="53"/>
  <c r="QH320" i="53" s="1"/>
  <c r="QE320" i="53"/>
  <c r="QD320" i="53"/>
  <c r="QC320" i="53"/>
  <c r="QB320" i="53"/>
  <c r="QA320" i="53"/>
  <c r="QF320" i="53" s="1"/>
  <c r="PZ318" i="53"/>
  <c r="QG317" i="53"/>
  <c r="QH317" i="53" s="1"/>
  <c r="QE317" i="53"/>
  <c r="QD317" i="53"/>
  <c r="QC317" i="53"/>
  <c r="QB317" i="53"/>
  <c r="QA317" i="53"/>
  <c r="QF317" i="53" s="1"/>
  <c r="QG316" i="53"/>
  <c r="QH316" i="53" s="1"/>
  <c r="QE316" i="53"/>
  <c r="QD316" i="53"/>
  <c r="QC316" i="53"/>
  <c r="QB316" i="53"/>
  <c r="QA316" i="53"/>
  <c r="QF316" i="53" s="1"/>
  <c r="QG315" i="53"/>
  <c r="QH315" i="53" s="1"/>
  <c r="QE315" i="53"/>
  <c r="QD315" i="53"/>
  <c r="QC315" i="53"/>
  <c r="QB315" i="53"/>
  <c r="QA315" i="53"/>
  <c r="QF315" i="53" s="1"/>
  <c r="QG314" i="53"/>
  <c r="QH314" i="53" s="1"/>
  <c r="QE314" i="53"/>
  <c r="QD314" i="53"/>
  <c r="QC314" i="53"/>
  <c r="QB314" i="53"/>
  <c r="QA314" i="53"/>
  <c r="QF314" i="53" s="1"/>
  <c r="QG311" i="53"/>
  <c r="QH311" i="53" s="1"/>
  <c r="QE311" i="53"/>
  <c r="QD311" i="53"/>
  <c r="QC311" i="53"/>
  <c r="QB311" i="53"/>
  <c r="QA311" i="53"/>
  <c r="QF311" i="53" s="1"/>
  <c r="QG310" i="53"/>
  <c r="QH310" i="53" s="1"/>
  <c r="QE310" i="53"/>
  <c r="QD310" i="53"/>
  <c r="QC310" i="53"/>
  <c r="QB310" i="53"/>
  <c r="QA310" i="53"/>
  <c r="QF310" i="53" s="1"/>
  <c r="QG309" i="53"/>
  <c r="QH309" i="53" s="1"/>
  <c r="QE309" i="53"/>
  <c r="QD309" i="53"/>
  <c r="QC309" i="53"/>
  <c r="QB309" i="53"/>
  <c r="QA309" i="53"/>
  <c r="QF309" i="53" s="1"/>
  <c r="QG308" i="53"/>
  <c r="QH308" i="53" s="1"/>
  <c r="QE308" i="53"/>
  <c r="QD308" i="53"/>
  <c r="QC308" i="53"/>
  <c r="QB308" i="53"/>
  <c r="QA308" i="53"/>
  <c r="QF308" i="53" s="1"/>
  <c r="QG307" i="53"/>
  <c r="QH307" i="53" s="1"/>
  <c r="QE307" i="53"/>
  <c r="QD307" i="53"/>
  <c r="QC307" i="53"/>
  <c r="QB307" i="53"/>
  <c r="QA307" i="53"/>
  <c r="QF307" i="53" s="1"/>
  <c r="QG306" i="53"/>
  <c r="QH306" i="53" s="1"/>
  <c r="QE306" i="53"/>
  <c r="QD306" i="53"/>
  <c r="QC306" i="53"/>
  <c r="QB306" i="53"/>
  <c r="QA306" i="53"/>
  <c r="QF306" i="53" s="1"/>
  <c r="QG305" i="53"/>
  <c r="QH305" i="53" s="1"/>
  <c r="QE305" i="53"/>
  <c r="QD305" i="53"/>
  <c r="QC305" i="53"/>
  <c r="QB305" i="53"/>
  <c r="QA305" i="53"/>
  <c r="QF305" i="53" s="1"/>
  <c r="QG304" i="53"/>
  <c r="QH304" i="53" s="1"/>
  <c r="QE304" i="53"/>
  <c r="QD304" i="53"/>
  <c r="QC304" i="53"/>
  <c r="QB304" i="53"/>
  <c r="QA304" i="53"/>
  <c r="QF304" i="53" s="1"/>
  <c r="QG303" i="53"/>
  <c r="QH303" i="53" s="1"/>
  <c r="QE303" i="53"/>
  <c r="QD303" i="53"/>
  <c r="QC303" i="53"/>
  <c r="QB303" i="53"/>
  <c r="QA303" i="53"/>
  <c r="QF303" i="53" s="1"/>
  <c r="QG302" i="53"/>
  <c r="QH302" i="53" s="1"/>
  <c r="QE302" i="53"/>
  <c r="QD302" i="53"/>
  <c r="QC302" i="53"/>
  <c r="QB302" i="53"/>
  <c r="QA302" i="53"/>
  <c r="QF302" i="53" s="1"/>
  <c r="QG301" i="53"/>
  <c r="QH301" i="53" s="1"/>
  <c r="QE301" i="53"/>
  <c r="QD301" i="53"/>
  <c r="QC301" i="53"/>
  <c r="QB301" i="53"/>
  <c r="QA301" i="53"/>
  <c r="QF301" i="53" s="1"/>
  <c r="QG298" i="53"/>
  <c r="QH298" i="53" s="1"/>
  <c r="QE298" i="53"/>
  <c r="QD298" i="53"/>
  <c r="QC298" i="53"/>
  <c r="QB298" i="53"/>
  <c r="QA298" i="53"/>
  <c r="QF298" i="53" s="1"/>
  <c r="PZ295" i="53"/>
  <c r="QG293" i="53"/>
  <c r="QH293" i="53" s="1"/>
  <c r="QE293" i="53"/>
  <c r="QD293" i="53"/>
  <c r="QC293" i="53"/>
  <c r="QB293" i="53"/>
  <c r="QA293" i="53"/>
  <c r="QF293" i="53" s="1"/>
  <c r="QG292" i="53"/>
  <c r="QH292" i="53" s="1"/>
  <c r="QE292" i="53"/>
  <c r="QD292" i="53"/>
  <c r="QC292" i="53"/>
  <c r="QB292" i="53"/>
  <c r="QA292" i="53"/>
  <c r="QF292" i="53" s="1"/>
  <c r="QG291" i="53"/>
  <c r="QH291" i="53" s="1"/>
  <c r="QE291" i="53"/>
  <c r="QD291" i="53"/>
  <c r="QC291" i="53"/>
  <c r="QB291" i="53"/>
  <c r="QA291" i="53"/>
  <c r="QF291" i="53" s="1"/>
  <c r="QG290" i="53"/>
  <c r="QH290" i="53" s="1"/>
  <c r="QE290" i="53"/>
  <c r="QD290" i="53"/>
  <c r="QC290" i="53"/>
  <c r="QB290" i="53"/>
  <c r="QA290" i="53"/>
  <c r="QF290" i="53" s="1"/>
  <c r="QG289" i="53"/>
  <c r="QH289" i="53" s="1"/>
  <c r="QE289" i="53"/>
  <c r="QD289" i="53"/>
  <c r="QC289" i="53"/>
  <c r="QB289" i="53"/>
  <c r="QA289" i="53"/>
  <c r="QF289" i="53" s="1"/>
  <c r="QG288" i="53"/>
  <c r="QH288" i="53" s="1"/>
  <c r="QE288" i="53"/>
  <c r="QD288" i="53"/>
  <c r="QC288" i="53"/>
  <c r="QB288" i="53"/>
  <c r="QA288" i="53"/>
  <c r="QF288" i="53" s="1"/>
  <c r="PZ287" i="53"/>
  <c r="QG286" i="53"/>
  <c r="QH286" i="53" s="1"/>
  <c r="QE286" i="53"/>
  <c r="QD286" i="53"/>
  <c r="QC286" i="53"/>
  <c r="QB286" i="53"/>
  <c r="QA286" i="53"/>
  <c r="QF286" i="53" s="1"/>
  <c r="QG285" i="53"/>
  <c r="QH285" i="53" s="1"/>
  <c r="QE285" i="53"/>
  <c r="QD285" i="53"/>
  <c r="QC285" i="53"/>
  <c r="QB285" i="53"/>
  <c r="QA285" i="53"/>
  <c r="QF285" i="53" s="1"/>
  <c r="QG284" i="53"/>
  <c r="QH284" i="53" s="1"/>
  <c r="QE284" i="53"/>
  <c r="QD284" i="53"/>
  <c r="QC284" i="53"/>
  <c r="QB284" i="53"/>
  <c r="QA284" i="53"/>
  <c r="QF284" i="53" s="1"/>
  <c r="PZ283" i="53"/>
  <c r="QG282" i="53"/>
  <c r="QH282" i="53" s="1"/>
  <c r="QE282" i="53"/>
  <c r="QD282" i="53"/>
  <c r="QC282" i="53"/>
  <c r="QB282" i="53"/>
  <c r="QA282" i="53"/>
  <c r="QF282" i="53" s="1"/>
  <c r="QG281" i="53"/>
  <c r="QH281" i="53" s="1"/>
  <c r="QE281" i="53"/>
  <c r="QD281" i="53"/>
  <c r="QC281" i="53"/>
  <c r="QB281" i="53"/>
  <c r="QA281" i="53"/>
  <c r="QF281" i="53" s="1"/>
  <c r="QG280" i="53"/>
  <c r="QH280" i="53" s="1"/>
  <c r="QE280" i="53"/>
  <c r="QD280" i="53"/>
  <c r="QC280" i="53"/>
  <c r="QB280" i="53"/>
  <c r="QA280" i="53"/>
  <c r="QF280" i="53" s="1"/>
  <c r="QG279" i="53"/>
  <c r="QH279" i="53" s="1"/>
  <c r="QE279" i="53"/>
  <c r="QD279" i="53"/>
  <c r="QC279" i="53"/>
  <c r="QB279" i="53"/>
  <c r="QA279" i="53"/>
  <c r="QF279" i="53" s="1"/>
  <c r="QG278" i="53"/>
  <c r="QH278" i="53" s="1"/>
  <c r="QE278" i="53"/>
  <c r="QD278" i="53"/>
  <c r="QC278" i="53"/>
  <c r="QB278" i="53"/>
  <c r="QA278" i="53"/>
  <c r="QF278" i="53" s="1"/>
  <c r="QG277" i="53"/>
  <c r="QH277" i="53" s="1"/>
  <c r="QE277" i="53"/>
  <c r="QD277" i="53"/>
  <c r="QC277" i="53"/>
  <c r="QB277" i="53"/>
  <c r="QA277" i="53"/>
  <c r="QF277" i="53" s="1"/>
  <c r="QG276" i="53"/>
  <c r="QH276" i="53" s="1"/>
  <c r="QE276" i="53"/>
  <c r="QD276" i="53"/>
  <c r="QC276" i="53"/>
  <c r="QB276" i="53"/>
  <c r="QA276" i="53"/>
  <c r="QF276" i="53" s="1"/>
  <c r="QG275" i="53"/>
  <c r="QH275" i="53" s="1"/>
  <c r="QE275" i="53"/>
  <c r="QD275" i="53"/>
  <c r="QC275" i="53"/>
  <c r="QB275" i="53"/>
  <c r="QA275" i="53"/>
  <c r="QF275" i="53" s="1"/>
  <c r="QG274" i="53"/>
  <c r="QH274" i="53" s="1"/>
  <c r="QE274" i="53"/>
  <c r="QD274" i="53"/>
  <c r="QC274" i="53"/>
  <c r="QB274" i="53"/>
  <c r="QA274" i="53"/>
  <c r="QF274" i="53" s="1"/>
  <c r="QG273" i="53"/>
  <c r="QH273" i="53" s="1"/>
  <c r="QE273" i="53"/>
  <c r="QD273" i="53"/>
  <c r="QC273" i="53"/>
  <c r="QB273" i="53"/>
  <c r="QA273" i="53"/>
  <c r="QF273" i="53" s="1"/>
  <c r="QG272" i="53"/>
  <c r="QH272" i="53" s="1"/>
  <c r="QE272" i="53"/>
  <c r="QD272" i="53"/>
  <c r="QC272" i="53"/>
  <c r="QB272" i="53"/>
  <c r="QA272" i="53"/>
  <c r="QF272" i="53" s="1"/>
  <c r="QG271" i="53"/>
  <c r="QH271" i="53" s="1"/>
  <c r="QE271" i="53"/>
  <c r="QD271" i="53"/>
  <c r="QC271" i="53"/>
  <c r="QB271" i="53"/>
  <c r="QA271" i="53"/>
  <c r="QF271" i="53" s="1"/>
  <c r="QG270" i="53"/>
  <c r="QH270" i="53" s="1"/>
  <c r="QE270" i="53"/>
  <c r="QD270" i="53"/>
  <c r="QC270" i="53"/>
  <c r="QB270" i="53"/>
  <c r="QA270" i="53"/>
  <c r="QF270" i="53" s="1"/>
  <c r="QG269" i="53"/>
  <c r="QH269" i="53" s="1"/>
  <c r="QE269" i="53"/>
  <c r="QD269" i="53"/>
  <c r="QC269" i="53"/>
  <c r="QB269" i="53"/>
  <c r="QA269" i="53"/>
  <c r="QF269" i="53" s="1"/>
  <c r="QG268" i="53"/>
  <c r="QH268" i="53" s="1"/>
  <c r="QE268" i="53"/>
  <c r="QD268" i="53"/>
  <c r="QC268" i="53"/>
  <c r="QB268" i="53"/>
  <c r="QA268" i="53"/>
  <c r="QF268" i="53" s="1"/>
  <c r="QG267" i="53"/>
  <c r="QH267" i="53" s="1"/>
  <c r="QE267" i="53"/>
  <c r="QD267" i="53"/>
  <c r="QC267" i="53"/>
  <c r="QB267" i="53"/>
  <c r="QA267" i="53"/>
  <c r="QF267" i="53" s="1"/>
  <c r="PZ266" i="53"/>
  <c r="QG265" i="53"/>
  <c r="QH265" i="53" s="1"/>
  <c r="QE265" i="53"/>
  <c r="QD265" i="53"/>
  <c r="QC265" i="53"/>
  <c r="QB265" i="53"/>
  <c r="QA265" i="53"/>
  <c r="QF265" i="53" s="1"/>
  <c r="QG264" i="53"/>
  <c r="QH264" i="53" s="1"/>
  <c r="QE264" i="53"/>
  <c r="QD264" i="53"/>
  <c r="QC264" i="53"/>
  <c r="QB264" i="53"/>
  <c r="QA264" i="53"/>
  <c r="QF264" i="53" s="1"/>
  <c r="QG263" i="53"/>
  <c r="QH263" i="53" s="1"/>
  <c r="QE263" i="53"/>
  <c r="QD263" i="53"/>
  <c r="QC263" i="53"/>
  <c r="QB263" i="53"/>
  <c r="QA263" i="53"/>
  <c r="QF263" i="53" s="1"/>
  <c r="QG262" i="53"/>
  <c r="QH262" i="53" s="1"/>
  <c r="QE262" i="53"/>
  <c r="QD262" i="53"/>
  <c r="QC262" i="53"/>
  <c r="QB262" i="53"/>
  <c r="QA262" i="53"/>
  <c r="QF262" i="53" s="1"/>
  <c r="PZ261" i="53"/>
  <c r="QG260" i="53"/>
  <c r="QH260" i="53" s="1"/>
  <c r="QE260" i="53"/>
  <c r="QD260" i="53"/>
  <c r="QC260" i="53"/>
  <c r="QB260" i="53"/>
  <c r="QA260" i="53"/>
  <c r="QF260" i="53" s="1"/>
  <c r="QG259" i="53"/>
  <c r="QH259" i="53" s="1"/>
  <c r="QE259" i="53"/>
  <c r="QD259" i="53"/>
  <c r="QC259" i="53"/>
  <c r="QB259" i="53"/>
  <c r="QA259" i="53"/>
  <c r="QF259" i="53" s="1"/>
  <c r="QG258" i="53"/>
  <c r="QH258" i="53" s="1"/>
  <c r="QE258" i="53"/>
  <c r="QD258" i="53"/>
  <c r="QC258" i="53"/>
  <c r="QB258" i="53"/>
  <c r="QA258" i="53"/>
  <c r="QF258" i="53" s="1"/>
  <c r="QG257" i="53"/>
  <c r="QH257" i="53" s="1"/>
  <c r="QE257" i="53"/>
  <c r="QD257" i="53"/>
  <c r="QC257" i="53"/>
  <c r="QB257" i="53"/>
  <c r="QA257" i="53"/>
  <c r="QF257" i="53" s="1"/>
  <c r="QG256" i="53"/>
  <c r="QH256" i="53" s="1"/>
  <c r="QE256" i="53"/>
  <c r="QD256" i="53"/>
  <c r="QC256" i="53"/>
  <c r="QB256" i="53"/>
  <c r="QA256" i="53"/>
  <c r="QF256" i="53" s="1"/>
  <c r="QG255" i="53"/>
  <c r="QH255" i="53" s="1"/>
  <c r="QE255" i="53"/>
  <c r="QD255" i="53"/>
  <c r="QC255" i="53"/>
  <c r="QB255" i="53"/>
  <c r="QA255" i="53"/>
  <c r="QF255" i="53" s="1"/>
  <c r="QG254" i="53"/>
  <c r="QH254" i="53" s="1"/>
  <c r="QE254" i="53"/>
  <c r="QD254" i="53"/>
  <c r="QC254" i="53"/>
  <c r="QB254" i="53"/>
  <c r="QA254" i="53"/>
  <c r="QF254" i="53" s="1"/>
  <c r="QG253" i="53"/>
  <c r="QH253" i="53" s="1"/>
  <c r="QE253" i="53"/>
  <c r="QD253" i="53"/>
  <c r="QC253" i="53"/>
  <c r="QB253" i="53"/>
  <c r="QA253" i="53"/>
  <c r="QF253" i="53" s="1"/>
  <c r="QG252" i="53"/>
  <c r="QH252" i="53" s="1"/>
  <c r="QE252" i="53"/>
  <c r="QD252" i="53"/>
  <c r="QC252" i="53"/>
  <c r="QB252" i="53"/>
  <c r="QA252" i="53"/>
  <c r="QF252" i="53" s="1"/>
  <c r="PZ251" i="53"/>
  <c r="QG249" i="53"/>
  <c r="QH249" i="53" s="1"/>
  <c r="QE249" i="53"/>
  <c r="QD249" i="53"/>
  <c r="QC249" i="53"/>
  <c r="QB249" i="53"/>
  <c r="QA249" i="53"/>
  <c r="QF249" i="53" s="1"/>
  <c r="QG248" i="53"/>
  <c r="QH248" i="53" s="1"/>
  <c r="QE248" i="53"/>
  <c r="QD248" i="53"/>
  <c r="QC248" i="53"/>
  <c r="QB248" i="53"/>
  <c r="QA248" i="53"/>
  <c r="QF248" i="53" s="1"/>
  <c r="QG247" i="53"/>
  <c r="QH247" i="53" s="1"/>
  <c r="QE247" i="53"/>
  <c r="QD247" i="53"/>
  <c r="QC247" i="53"/>
  <c r="QB247" i="53"/>
  <c r="QA247" i="53"/>
  <c r="QF247" i="53" s="1"/>
  <c r="QG246" i="53"/>
  <c r="QH246" i="53" s="1"/>
  <c r="QE246" i="53"/>
  <c r="QD246" i="53"/>
  <c r="QC246" i="53"/>
  <c r="QB246" i="53"/>
  <c r="QA246" i="53"/>
  <c r="QF246" i="53" s="1"/>
  <c r="QG245" i="53"/>
  <c r="QH245" i="53" s="1"/>
  <c r="QE245" i="53"/>
  <c r="QD245" i="53"/>
  <c r="QC245" i="53"/>
  <c r="QB245" i="53"/>
  <c r="QA245" i="53"/>
  <c r="QF245" i="53" s="1"/>
  <c r="QG244" i="53"/>
  <c r="QH244" i="53" s="1"/>
  <c r="QE244" i="53"/>
  <c r="QD244" i="53"/>
  <c r="QC244" i="53"/>
  <c r="QB244" i="53"/>
  <c r="QA244" i="53"/>
  <c r="QF244" i="53" s="1"/>
  <c r="PZ242" i="53"/>
  <c r="QG240" i="53"/>
  <c r="QH240" i="53" s="1"/>
  <c r="QE240" i="53"/>
  <c r="QD240" i="53"/>
  <c r="QC240" i="53"/>
  <c r="QB240" i="53"/>
  <c r="QA240" i="53"/>
  <c r="QF240" i="53" s="1"/>
  <c r="QG239" i="53"/>
  <c r="QH239" i="53" s="1"/>
  <c r="QE239" i="53"/>
  <c r="QD239" i="53"/>
  <c r="QC239" i="53"/>
  <c r="QB239" i="53"/>
  <c r="QA239" i="53"/>
  <c r="QF239" i="53" s="1"/>
  <c r="QG238" i="53"/>
  <c r="QH238" i="53" s="1"/>
  <c r="QE238" i="53"/>
  <c r="QD238" i="53"/>
  <c r="QC238" i="53"/>
  <c r="QB238" i="53"/>
  <c r="QA238" i="53"/>
  <c r="QF238" i="53" s="1"/>
  <c r="PZ237" i="53"/>
  <c r="QG236" i="53"/>
  <c r="QH236" i="53" s="1"/>
  <c r="QE236" i="53"/>
  <c r="QD236" i="53"/>
  <c r="QC236" i="53"/>
  <c r="QB236" i="53"/>
  <c r="QA236" i="53"/>
  <c r="QF236" i="53" s="1"/>
  <c r="PZ235" i="53"/>
  <c r="QG234" i="53"/>
  <c r="QH234" i="53" s="1"/>
  <c r="QE234" i="53"/>
  <c r="QD234" i="53"/>
  <c r="QC234" i="53"/>
  <c r="QB234" i="53"/>
  <c r="QA234" i="53"/>
  <c r="QF234" i="53" s="1"/>
  <c r="QG233" i="53"/>
  <c r="QH233" i="53" s="1"/>
  <c r="QE233" i="53"/>
  <c r="QD233" i="53"/>
  <c r="QC233" i="53"/>
  <c r="QB233" i="53"/>
  <c r="QA233" i="53"/>
  <c r="QF233" i="53" s="1"/>
  <c r="QG232" i="53"/>
  <c r="QH232" i="53" s="1"/>
  <c r="QE232" i="53"/>
  <c r="QD232" i="53"/>
  <c r="QC232" i="53"/>
  <c r="QB232" i="53"/>
  <c r="QA232" i="53"/>
  <c r="QF232" i="53" s="1"/>
  <c r="QG231" i="53"/>
  <c r="QH231" i="53" s="1"/>
  <c r="QE231" i="53"/>
  <c r="QD231" i="53"/>
  <c r="QC231" i="53"/>
  <c r="QB231" i="53"/>
  <c r="QA231" i="53"/>
  <c r="QF231" i="53" s="1"/>
  <c r="QG230" i="53"/>
  <c r="QH230" i="53" s="1"/>
  <c r="QE230" i="53"/>
  <c r="QD230" i="53"/>
  <c r="QC230" i="53"/>
  <c r="QB230" i="53"/>
  <c r="QA230" i="53"/>
  <c r="QF230" i="53" s="1"/>
  <c r="QG229" i="53"/>
  <c r="QH229" i="53" s="1"/>
  <c r="QE229" i="53"/>
  <c r="QD229" i="53"/>
  <c r="QC229" i="53"/>
  <c r="QB229" i="53"/>
  <c r="QA229" i="53"/>
  <c r="QF229" i="53" s="1"/>
  <c r="QG228" i="53"/>
  <c r="QH228" i="53" s="1"/>
  <c r="QE228" i="53"/>
  <c r="QD228" i="53"/>
  <c r="QC228" i="53"/>
  <c r="QB228" i="53"/>
  <c r="QA228" i="53"/>
  <c r="QF228" i="53" s="1"/>
  <c r="QG227" i="53"/>
  <c r="QH227" i="53" s="1"/>
  <c r="QE227" i="53"/>
  <c r="QD227" i="53"/>
  <c r="QC227" i="53"/>
  <c r="QB227" i="53"/>
  <c r="QA227" i="53"/>
  <c r="QF227" i="53" s="1"/>
  <c r="QG226" i="53"/>
  <c r="QH226" i="53" s="1"/>
  <c r="QE226" i="53"/>
  <c r="QD226" i="53"/>
  <c r="QC226" i="53"/>
  <c r="QB226" i="53"/>
  <c r="QA226" i="53"/>
  <c r="QF226" i="53" s="1"/>
  <c r="PZ225" i="53"/>
  <c r="QG224" i="53"/>
  <c r="QH224" i="53" s="1"/>
  <c r="QE224" i="53"/>
  <c r="QD224" i="53"/>
  <c r="QC224" i="53"/>
  <c r="QB224" i="53"/>
  <c r="QA224" i="53"/>
  <c r="QF224" i="53" s="1"/>
  <c r="PZ223" i="53"/>
  <c r="QG222" i="53"/>
  <c r="QH222" i="53" s="1"/>
  <c r="QE222" i="53"/>
  <c r="QD222" i="53"/>
  <c r="QC222" i="53"/>
  <c r="QB222" i="53"/>
  <c r="QA222" i="53"/>
  <c r="QF222" i="53" s="1"/>
  <c r="QG221" i="53"/>
  <c r="QH221" i="53" s="1"/>
  <c r="QE221" i="53"/>
  <c r="QD221" i="53"/>
  <c r="QC221" i="53"/>
  <c r="QB221" i="53"/>
  <c r="QA221" i="53"/>
  <c r="QF221" i="53" s="1"/>
  <c r="QG220" i="53"/>
  <c r="QH220" i="53" s="1"/>
  <c r="QE220" i="53"/>
  <c r="QD220" i="53"/>
  <c r="QC220" i="53"/>
  <c r="QB220" i="53"/>
  <c r="QA220" i="53"/>
  <c r="QF220" i="53" s="1"/>
  <c r="QG219" i="53"/>
  <c r="QH219" i="53" s="1"/>
  <c r="QE219" i="53"/>
  <c r="QD219" i="53"/>
  <c r="QC219" i="53"/>
  <c r="QB219" i="53"/>
  <c r="QA219" i="53"/>
  <c r="QF219" i="53" s="1"/>
  <c r="QG218" i="53"/>
  <c r="QH218" i="53" s="1"/>
  <c r="QE218" i="53"/>
  <c r="QD218" i="53"/>
  <c r="QC218" i="53"/>
  <c r="QB218" i="53"/>
  <c r="QA218" i="53"/>
  <c r="QF218" i="53" s="1"/>
  <c r="QG217" i="53"/>
  <c r="QH217" i="53" s="1"/>
  <c r="QE217" i="53"/>
  <c r="QD217" i="53"/>
  <c r="QC217" i="53"/>
  <c r="QB217" i="53"/>
  <c r="QA217" i="53"/>
  <c r="QF217" i="53" s="1"/>
  <c r="QG216" i="53"/>
  <c r="QH216" i="53" s="1"/>
  <c r="QE216" i="53"/>
  <c r="QD216" i="53"/>
  <c r="QC216" i="53"/>
  <c r="QB216" i="53"/>
  <c r="QA216" i="53"/>
  <c r="QF216" i="53" s="1"/>
  <c r="QG215" i="53"/>
  <c r="QH215" i="53" s="1"/>
  <c r="QE215" i="53"/>
  <c r="QD215" i="53"/>
  <c r="QC215" i="53"/>
  <c r="QB215" i="53"/>
  <c r="QA215" i="53"/>
  <c r="QF215" i="53" s="1"/>
  <c r="QG214" i="53"/>
  <c r="QH214" i="53" s="1"/>
  <c r="QE214" i="53"/>
  <c r="QD214" i="53"/>
  <c r="QC214" i="53"/>
  <c r="QB214" i="53"/>
  <c r="QA214" i="53"/>
  <c r="QF214" i="53" s="1"/>
  <c r="PZ213" i="53"/>
  <c r="QG211" i="53"/>
  <c r="QH211" i="53" s="1"/>
  <c r="QE211" i="53"/>
  <c r="QD211" i="53"/>
  <c r="QC211" i="53"/>
  <c r="QB211" i="53"/>
  <c r="QA211" i="53"/>
  <c r="QF211" i="53" s="1"/>
  <c r="QG210" i="53"/>
  <c r="QH210" i="53" s="1"/>
  <c r="QE210" i="53"/>
  <c r="QD210" i="53"/>
  <c r="QC210" i="53"/>
  <c r="QB210" i="53"/>
  <c r="QA210" i="53"/>
  <c r="QF210" i="53" s="1"/>
  <c r="QG209" i="53"/>
  <c r="QH209" i="53" s="1"/>
  <c r="QE209" i="53"/>
  <c r="QD209" i="53"/>
  <c r="QC209" i="53"/>
  <c r="QB209" i="53"/>
  <c r="QA209" i="53"/>
  <c r="QF209" i="53" s="1"/>
  <c r="QG208" i="53"/>
  <c r="QH208" i="53" s="1"/>
  <c r="QE208" i="53"/>
  <c r="QD208" i="53"/>
  <c r="QC208" i="53"/>
  <c r="QB208" i="53"/>
  <c r="QA208" i="53"/>
  <c r="QF208" i="53" s="1"/>
  <c r="QG206" i="53"/>
  <c r="QH206" i="53" s="1"/>
  <c r="QE206" i="53"/>
  <c r="QD206" i="53"/>
  <c r="QC206" i="53"/>
  <c r="QB206" i="53"/>
  <c r="QA206" i="53"/>
  <c r="QF206" i="53" s="1"/>
  <c r="QG205" i="53"/>
  <c r="QH205" i="53" s="1"/>
  <c r="QE205" i="53"/>
  <c r="QD205" i="53"/>
  <c r="QC205" i="53"/>
  <c r="QB205" i="53"/>
  <c r="QA205" i="53"/>
  <c r="QF205" i="53" s="1"/>
  <c r="QG204" i="53"/>
  <c r="QH204" i="53" s="1"/>
  <c r="QE204" i="53"/>
  <c r="QD204" i="53"/>
  <c r="QC204" i="53"/>
  <c r="QB204" i="53"/>
  <c r="QA204" i="53"/>
  <c r="QF204" i="53" s="1"/>
  <c r="QG203" i="53"/>
  <c r="QH203" i="53" s="1"/>
  <c r="QE203" i="53"/>
  <c r="QD203" i="53"/>
  <c r="QC203" i="53"/>
  <c r="QB203" i="53"/>
  <c r="QA203" i="53"/>
  <c r="QF203" i="53" s="1"/>
  <c r="QG202" i="53"/>
  <c r="QH202" i="53" s="1"/>
  <c r="QE202" i="53"/>
  <c r="QD202" i="53"/>
  <c r="QC202" i="53"/>
  <c r="QB202" i="53"/>
  <c r="QA202" i="53"/>
  <c r="QF202" i="53" s="1"/>
  <c r="QG201" i="53"/>
  <c r="QH201" i="53" s="1"/>
  <c r="QE201" i="53"/>
  <c r="QD201" i="53"/>
  <c r="QC201" i="53"/>
  <c r="QB201" i="53"/>
  <c r="QA201" i="53"/>
  <c r="QF201" i="53" s="1"/>
  <c r="QG200" i="53"/>
  <c r="QH200" i="53" s="1"/>
  <c r="QE200" i="53"/>
  <c r="QD200" i="53"/>
  <c r="QC200" i="53"/>
  <c r="QB200" i="53"/>
  <c r="QA200" i="53"/>
  <c r="QF200" i="53" s="1"/>
  <c r="QG199" i="53"/>
  <c r="QH199" i="53" s="1"/>
  <c r="QE199" i="53"/>
  <c r="QD199" i="53"/>
  <c r="QC199" i="53"/>
  <c r="QB199" i="53"/>
  <c r="QA199" i="53"/>
  <c r="QF199" i="53" s="1"/>
  <c r="QG198" i="53"/>
  <c r="QH198" i="53" s="1"/>
  <c r="QE198" i="53"/>
  <c r="QD198" i="53"/>
  <c r="QC198" i="53"/>
  <c r="QB198" i="53"/>
  <c r="QA198" i="53"/>
  <c r="QF198" i="53" s="1"/>
  <c r="QG197" i="53"/>
  <c r="QH197" i="53" s="1"/>
  <c r="QE197" i="53"/>
  <c r="QD197" i="53"/>
  <c r="QC197" i="53"/>
  <c r="QB197" i="53"/>
  <c r="QA197" i="53"/>
  <c r="QF197" i="53" s="1"/>
  <c r="QG196" i="53"/>
  <c r="QH196" i="53" s="1"/>
  <c r="QE196" i="53"/>
  <c r="QD196" i="53"/>
  <c r="QC196" i="53"/>
  <c r="QB196" i="53"/>
  <c r="QA196" i="53"/>
  <c r="QF196" i="53" s="1"/>
  <c r="QH195" i="53"/>
  <c r="QG195" i="53"/>
  <c r="QE195" i="53"/>
  <c r="QD195" i="53"/>
  <c r="QC195" i="53"/>
  <c r="QB195" i="53"/>
  <c r="QA195" i="53"/>
  <c r="QF195" i="53" s="1"/>
  <c r="QG194" i="53"/>
  <c r="QH194" i="53" s="1"/>
  <c r="QE194" i="53"/>
  <c r="QD194" i="53"/>
  <c r="QC194" i="53"/>
  <c r="QB194" i="53"/>
  <c r="QA194" i="53"/>
  <c r="QF194" i="53" s="1"/>
  <c r="QG193" i="53"/>
  <c r="QH193" i="53" s="1"/>
  <c r="QE193" i="53"/>
  <c r="QD193" i="53"/>
  <c r="QC193" i="53"/>
  <c r="QB193" i="53"/>
  <c r="QA193" i="53"/>
  <c r="QF193" i="53" s="1"/>
  <c r="QG192" i="53"/>
  <c r="QH192" i="53" s="1"/>
  <c r="QE192" i="53"/>
  <c r="QD192" i="53"/>
  <c r="QC192" i="53"/>
  <c r="QB192" i="53"/>
  <c r="QA192" i="53"/>
  <c r="QF192" i="53" s="1"/>
  <c r="QG191" i="53"/>
  <c r="QH191" i="53" s="1"/>
  <c r="QE191" i="53"/>
  <c r="QD191" i="53"/>
  <c r="QC191" i="53"/>
  <c r="QB191" i="53"/>
  <c r="QA191" i="53"/>
  <c r="QF191" i="53" s="1"/>
  <c r="QG190" i="53"/>
  <c r="QH190" i="53" s="1"/>
  <c r="QE190" i="53"/>
  <c r="QD190" i="53"/>
  <c r="QC190" i="53"/>
  <c r="QB190" i="53"/>
  <c r="QA190" i="53"/>
  <c r="QF190" i="53" s="1"/>
  <c r="QG189" i="53"/>
  <c r="QH189" i="53" s="1"/>
  <c r="QE189" i="53"/>
  <c r="QD189" i="53"/>
  <c r="QC189" i="53"/>
  <c r="QB189" i="53"/>
  <c r="QA189" i="53"/>
  <c r="QF189" i="53" s="1"/>
  <c r="QG188" i="53"/>
  <c r="QH188" i="53" s="1"/>
  <c r="QE188" i="53"/>
  <c r="QD188" i="53"/>
  <c r="QC188" i="53"/>
  <c r="QB188" i="53"/>
  <c r="QA188" i="53"/>
  <c r="QF188" i="53" s="1"/>
  <c r="QG187" i="53"/>
  <c r="QH187" i="53" s="1"/>
  <c r="QE187" i="53"/>
  <c r="QD187" i="53"/>
  <c r="QC187" i="53"/>
  <c r="QB187" i="53"/>
  <c r="QA187" i="53"/>
  <c r="QF187" i="53" s="1"/>
  <c r="QG186" i="53"/>
  <c r="QH186" i="53" s="1"/>
  <c r="QE186" i="53"/>
  <c r="QD186" i="53"/>
  <c r="QC186" i="53"/>
  <c r="QB186" i="53"/>
  <c r="QA186" i="53"/>
  <c r="QF186" i="53" s="1"/>
  <c r="QG184" i="53"/>
  <c r="QH184" i="53" s="1"/>
  <c r="QE184" i="53"/>
  <c r="QD184" i="53"/>
  <c r="QC184" i="53"/>
  <c r="QB184" i="53"/>
  <c r="QA184" i="53"/>
  <c r="QF184" i="53" s="1"/>
  <c r="QG183" i="53"/>
  <c r="QH183" i="53" s="1"/>
  <c r="QE183" i="53"/>
  <c r="QD183" i="53"/>
  <c r="QC183" i="53"/>
  <c r="QB183" i="53"/>
  <c r="QA183" i="53"/>
  <c r="QF183" i="53" s="1"/>
  <c r="QG182" i="53"/>
  <c r="QH182" i="53" s="1"/>
  <c r="QE182" i="53"/>
  <c r="QD182" i="53"/>
  <c r="QC182" i="53"/>
  <c r="QB182" i="53"/>
  <c r="QA182" i="53"/>
  <c r="QF182" i="53" s="1"/>
  <c r="QG181" i="53"/>
  <c r="QH181" i="53" s="1"/>
  <c r="QE181" i="53"/>
  <c r="QD181" i="53"/>
  <c r="QC181" i="53"/>
  <c r="QB181" i="53"/>
  <c r="QA181" i="53"/>
  <c r="QF181" i="53" s="1"/>
  <c r="QG180" i="53"/>
  <c r="QH180" i="53" s="1"/>
  <c r="QE180" i="53"/>
  <c r="QD180" i="53"/>
  <c r="QC180" i="53"/>
  <c r="QB180" i="53"/>
  <c r="QA180" i="53"/>
  <c r="QF180" i="53" s="1"/>
  <c r="QG179" i="53"/>
  <c r="QH179" i="53" s="1"/>
  <c r="QE179" i="53"/>
  <c r="QD179" i="53"/>
  <c r="QC179" i="53"/>
  <c r="QB179" i="53"/>
  <c r="QA179" i="53"/>
  <c r="QF179" i="53" s="1"/>
  <c r="PZ177" i="53"/>
  <c r="QG176" i="53"/>
  <c r="QH176" i="53" s="1"/>
  <c r="QE176" i="53"/>
  <c r="QD176" i="53"/>
  <c r="QC176" i="53"/>
  <c r="QB176" i="53"/>
  <c r="QA176" i="53"/>
  <c r="QF176" i="53" s="1"/>
  <c r="QG174" i="53"/>
  <c r="QH174" i="53" s="1"/>
  <c r="QE174" i="53"/>
  <c r="QD174" i="53"/>
  <c r="QC174" i="53"/>
  <c r="QB174" i="53"/>
  <c r="QA174" i="53"/>
  <c r="QF174" i="53" s="1"/>
  <c r="QG173" i="53"/>
  <c r="QH173" i="53" s="1"/>
  <c r="QE173" i="53"/>
  <c r="QD173" i="53"/>
  <c r="QC173" i="53"/>
  <c r="QB173" i="53"/>
  <c r="QA173" i="53"/>
  <c r="QF173" i="53" s="1"/>
  <c r="QG172" i="53"/>
  <c r="QH172" i="53" s="1"/>
  <c r="QE172" i="53"/>
  <c r="QD172" i="53"/>
  <c r="QC172" i="53"/>
  <c r="QB172" i="53"/>
  <c r="QA172" i="53"/>
  <c r="QF172" i="53" s="1"/>
  <c r="QG171" i="53"/>
  <c r="QH171" i="53" s="1"/>
  <c r="QE171" i="53"/>
  <c r="QD171" i="53"/>
  <c r="QC171" i="53"/>
  <c r="QB171" i="53"/>
  <c r="QA171" i="53"/>
  <c r="QF171" i="53" s="1"/>
  <c r="QG169" i="53"/>
  <c r="QH169" i="53" s="1"/>
  <c r="QE169" i="53"/>
  <c r="QD169" i="53"/>
  <c r="QC169" i="53"/>
  <c r="QB169" i="53"/>
  <c r="QA169" i="53"/>
  <c r="QF169" i="53" s="1"/>
  <c r="QG168" i="53"/>
  <c r="QH168" i="53" s="1"/>
  <c r="QE168" i="53"/>
  <c r="QD168" i="53"/>
  <c r="QC168" i="53"/>
  <c r="QB168" i="53"/>
  <c r="QA168" i="53"/>
  <c r="QF168" i="53" s="1"/>
  <c r="QG167" i="53"/>
  <c r="QH167" i="53" s="1"/>
  <c r="QE167" i="53"/>
  <c r="QD167" i="53"/>
  <c r="QC167" i="53"/>
  <c r="QB167" i="53"/>
  <c r="QA167" i="53"/>
  <c r="QF167" i="53" s="1"/>
  <c r="QG166" i="53"/>
  <c r="QH166" i="53" s="1"/>
  <c r="QE166" i="53"/>
  <c r="QD166" i="53"/>
  <c r="QC166" i="53"/>
  <c r="QB166" i="53"/>
  <c r="QA166" i="53"/>
  <c r="QF166" i="53" s="1"/>
  <c r="QG165" i="53"/>
  <c r="QH165" i="53" s="1"/>
  <c r="QE165" i="53"/>
  <c r="QD165" i="53"/>
  <c r="QC165" i="53"/>
  <c r="QB165" i="53"/>
  <c r="QA165" i="53"/>
  <c r="QF165" i="53" s="1"/>
  <c r="QG164" i="53"/>
  <c r="QH164" i="53" s="1"/>
  <c r="QE164" i="53"/>
  <c r="QD164" i="53"/>
  <c r="QC164" i="53"/>
  <c r="QB164" i="53"/>
  <c r="QA164" i="53"/>
  <c r="QF164" i="53" s="1"/>
  <c r="QG163" i="53"/>
  <c r="QH163" i="53" s="1"/>
  <c r="QE163" i="53"/>
  <c r="QD163" i="53"/>
  <c r="QC163" i="53"/>
  <c r="QB163" i="53"/>
  <c r="QA163" i="53"/>
  <c r="QF163" i="53" s="1"/>
  <c r="QG162" i="53"/>
  <c r="QH162" i="53" s="1"/>
  <c r="QE162" i="53"/>
  <c r="QD162" i="53"/>
  <c r="QC162" i="53"/>
  <c r="QB162" i="53"/>
  <c r="QA162" i="53"/>
  <c r="QF162" i="53" s="1"/>
  <c r="QG161" i="53"/>
  <c r="QH161" i="53" s="1"/>
  <c r="QE161" i="53"/>
  <c r="QD161" i="53"/>
  <c r="QC161" i="53"/>
  <c r="QB161" i="53"/>
  <c r="QA161" i="53"/>
  <c r="QF161" i="53" s="1"/>
  <c r="QG160" i="53"/>
  <c r="QH160" i="53" s="1"/>
  <c r="QE160" i="53"/>
  <c r="QD160" i="53"/>
  <c r="QC160" i="53"/>
  <c r="QB160" i="53"/>
  <c r="QA160" i="53"/>
  <c r="QF160" i="53" s="1"/>
  <c r="QG159" i="53"/>
  <c r="QH159" i="53" s="1"/>
  <c r="QE159" i="53"/>
  <c r="QD159" i="53"/>
  <c r="QC159" i="53"/>
  <c r="QB159" i="53"/>
  <c r="QA159" i="53"/>
  <c r="QF159" i="53" s="1"/>
  <c r="QG158" i="53"/>
  <c r="QH158" i="53" s="1"/>
  <c r="QE158" i="53"/>
  <c r="QD158" i="53"/>
  <c r="QC158" i="53"/>
  <c r="QB158" i="53"/>
  <c r="QA158" i="53"/>
  <c r="QF158" i="53" s="1"/>
  <c r="QG157" i="53"/>
  <c r="QH157" i="53" s="1"/>
  <c r="QE157" i="53"/>
  <c r="QD157" i="53"/>
  <c r="QC157" i="53"/>
  <c r="QB157" i="53"/>
  <c r="QA157" i="53"/>
  <c r="QF157" i="53" s="1"/>
  <c r="QG155" i="53"/>
  <c r="QH155" i="53" s="1"/>
  <c r="QE155" i="53"/>
  <c r="QD155" i="53"/>
  <c r="QC155" i="53"/>
  <c r="QB155" i="53"/>
  <c r="QA155" i="53"/>
  <c r="QF155" i="53" s="1"/>
  <c r="QG154" i="53"/>
  <c r="QH154" i="53" s="1"/>
  <c r="QE154" i="53"/>
  <c r="QD154" i="53"/>
  <c r="QC154" i="53"/>
  <c r="QB154" i="53"/>
  <c r="QA154" i="53"/>
  <c r="QF154" i="53" s="1"/>
  <c r="PZ152" i="53"/>
  <c r="QG150" i="53"/>
  <c r="QH150" i="53" s="1"/>
  <c r="QE150" i="53"/>
  <c r="QD150" i="53"/>
  <c r="QC150" i="53"/>
  <c r="QB150" i="53"/>
  <c r="QA150" i="53"/>
  <c r="QF150" i="53" s="1"/>
  <c r="QG149" i="53"/>
  <c r="QH149" i="53" s="1"/>
  <c r="QE149" i="53"/>
  <c r="QD149" i="53"/>
  <c r="QC149" i="53"/>
  <c r="QB149" i="53"/>
  <c r="QA149" i="53"/>
  <c r="QF149" i="53" s="1"/>
  <c r="QG148" i="53"/>
  <c r="QH148" i="53" s="1"/>
  <c r="QE148" i="53"/>
  <c r="QD148" i="53"/>
  <c r="QC148" i="53"/>
  <c r="QB148" i="53"/>
  <c r="QA148" i="53"/>
  <c r="QF148" i="53" s="1"/>
  <c r="QG146" i="53"/>
  <c r="QH146" i="53" s="1"/>
  <c r="QE146" i="53"/>
  <c r="QD146" i="53"/>
  <c r="QC146" i="53"/>
  <c r="QB146" i="53"/>
  <c r="QA146" i="53"/>
  <c r="QF146" i="53" s="1"/>
  <c r="QG145" i="53"/>
  <c r="QH145" i="53" s="1"/>
  <c r="QE145" i="53"/>
  <c r="QD145" i="53"/>
  <c r="QC145" i="53"/>
  <c r="QB145" i="53"/>
  <c r="QA145" i="53"/>
  <c r="QF145" i="53" s="1"/>
  <c r="QG144" i="53"/>
  <c r="QH144" i="53" s="1"/>
  <c r="QE144" i="53"/>
  <c r="QD144" i="53"/>
  <c r="QC144" i="53"/>
  <c r="QB144" i="53"/>
  <c r="QA144" i="53"/>
  <c r="QF144" i="53" s="1"/>
  <c r="QG143" i="53"/>
  <c r="QH143" i="53" s="1"/>
  <c r="QE143" i="53"/>
  <c r="QD143" i="53"/>
  <c r="QC143" i="53"/>
  <c r="QB143" i="53"/>
  <c r="QA143" i="53"/>
  <c r="QF143" i="53" s="1"/>
  <c r="QG142" i="53"/>
  <c r="QH142" i="53" s="1"/>
  <c r="QE142" i="53"/>
  <c r="QD142" i="53"/>
  <c r="QC142" i="53"/>
  <c r="QB142" i="53"/>
  <c r="QA142" i="53"/>
  <c r="QF142" i="53" s="1"/>
  <c r="QG141" i="53"/>
  <c r="QH141" i="53" s="1"/>
  <c r="QE141" i="53"/>
  <c r="QD141" i="53"/>
  <c r="QC141" i="53"/>
  <c r="QB141" i="53"/>
  <c r="QA141" i="53"/>
  <c r="QF141" i="53" s="1"/>
  <c r="QG140" i="53"/>
  <c r="QH140" i="53" s="1"/>
  <c r="QE140" i="53"/>
  <c r="QD140" i="53"/>
  <c r="QC140" i="53"/>
  <c r="QB140" i="53"/>
  <c r="QA140" i="53"/>
  <c r="QF140" i="53" s="1"/>
  <c r="QG139" i="53"/>
  <c r="QH139" i="53" s="1"/>
  <c r="QE139" i="53"/>
  <c r="QD139" i="53"/>
  <c r="QC139" i="53"/>
  <c r="QB139" i="53"/>
  <c r="QA139" i="53"/>
  <c r="QF139" i="53" s="1"/>
  <c r="QG138" i="53"/>
  <c r="QH138" i="53" s="1"/>
  <c r="QE138" i="53"/>
  <c r="QD138" i="53"/>
  <c r="QC138" i="53"/>
  <c r="QB138" i="53"/>
  <c r="QA138" i="53"/>
  <c r="QF138" i="53" s="1"/>
  <c r="QG136" i="53"/>
  <c r="QH136" i="53" s="1"/>
  <c r="QE136" i="53"/>
  <c r="QD136" i="53"/>
  <c r="QC136" i="53"/>
  <c r="QB136" i="53"/>
  <c r="QA136" i="53"/>
  <c r="QF136" i="53" s="1"/>
  <c r="PZ134" i="53"/>
  <c r="QG133" i="53"/>
  <c r="QH133" i="53" s="1"/>
  <c r="QE133" i="53"/>
  <c r="QD133" i="53"/>
  <c r="QC133" i="53"/>
  <c r="QB133" i="53"/>
  <c r="QA133" i="53"/>
  <c r="QF133" i="53" s="1"/>
  <c r="QG131" i="53"/>
  <c r="QH131" i="53" s="1"/>
  <c r="QE131" i="53"/>
  <c r="QD131" i="53"/>
  <c r="QC131" i="53"/>
  <c r="QB131" i="53"/>
  <c r="QA131" i="53"/>
  <c r="QF131" i="53" s="1"/>
  <c r="QG130" i="53"/>
  <c r="QH130" i="53" s="1"/>
  <c r="QE130" i="53"/>
  <c r="QD130" i="53"/>
  <c r="QC130" i="53"/>
  <c r="QB130" i="53"/>
  <c r="QA130" i="53"/>
  <c r="QF130" i="53" s="1"/>
  <c r="QG129" i="53"/>
  <c r="QH129" i="53" s="1"/>
  <c r="QE129" i="53"/>
  <c r="QD129" i="53"/>
  <c r="QC129" i="53"/>
  <c r="QB129" i="53"/>
  <c r="QA129" i="53"/>
  <c r="QF129" i="53" s="1"/>
  <c r="QG128" i="53"/>
  <c r="QH128" i="53" s="1"/>
  <c r="QE128" i="53"/>
  <c r="QD128" i="53"/>
  <c r="QC128" i="53"/>
  <c r="QB128" i="53"/>
  <c r="QA128" i="53"/>
  <c r="QF128" i="53" s="1"/>
  <c r="QG127" i="53"/>
  <c r="QH127" i="53" s="1"/>
  <c r="QE127" i="53"/>
  <c r="QD127" i="53"/>
  <c r="QC127" i="53"/>
  <c r="QB127" i="53"/>
  <c r="QA127" i="53"/>
  <c r="QF127" i="53" s="1"/>
  <c r="QG126" i="53"/>
  <c r="QH126" i="53" s="1"/>
  <c r="QE126" i="53"/>
  <c r="QD126" i="53"/>
  <c r="QC126" i="53"/>
  <c r="QB126" i="53"/>
  <c r="QA126" i="53"/>
  <c r="QF126" i="53" s="1"/>
  <c r="QG125" i="53"/>
  <c r="QH125" i="53" s="1"/>
  <c r="QE125" i="53"/>
  <c r="QD125" i="53"/>
  <c r="QC125" i="53"/>
  <c r="QB125" i="53"/>
  <c r="QA125" i="53"/>
  <c r="QF125" i="53" s="1"/>
  <c r="QG123" i="53"/>
  <c r="QH123" i="53" s="1"/>
  <c r="QE123" i="53"/>
  <c r="QD123" i="53"/>
  <c r="QC123" i="53"/>
  <c r="QB123" i="53"/>
  <c r="QA123" i="53"/>
  <c r="QF123" i="53" s="1"/>
  <c r="QG122" i="53"/>
  <c r="QH122" i="53" s="1"/>
  <c r="QE122" i="53"/>
  <c r="QD122" i="53"/>
  <c r="QC122" i="53"/>
  <c r="QB122" i="53"/>
  <c r="QA122" i="53"/>
  <c r="QF122" i="53" s="1"/>
  <c r="QG121" i="53"/>
  <c r="QH121" i="53" s="1"/>
  <c r="QE121" i="53"/>
  <c r="QD121" i="53"/>
  <c r="QC121" i="53"/>
  <c r="QB121" i="53"/>
  <c r="QA121" i="53"/>
  <c r="QF121" i="53" s="1"/>
  <c r="QG120" i="53"/>
  <c r="QH120" i="53" s="1"/>
  <c r="QE120" i="53"/>
  <c r="QD120" i="53"/>
  <c r="QC120" i="53"/>
  <c r="QB120" i="53"/>
  <c r="QA120" i="53"/>
  <c r="QF120" i="53" s="1"/>
  <c r="QG119" i="53"/>
  <c r="QH119" i="53" s="1"/>
  <c r="QE119" i="53"/>
  <c r="QD119" i="53"/>
  <c r="QC119" i="53"/>
  <c r="QB119" i="53"/>
  <c r="QA119" i="53"/>
  <c r="QF119" i="53" s="1"/>
  <c r="QG117" i="53"/>
  <c r="QH117" i="53" s="1"/>
  <c r="QE117" i="53"/>
  <c r="QD117" i="53"/>
  <c r="QC117" i="53"/>
  <c r="QB117" i="53"/>
  <c r="QA117" i="53"/>
  <c r="QF117" i="53" s="1"/>
  <c r="QG116" i="53"/>
  <c r="QH116" i="53" s="1"/>
  <c r="QE116" i="53"/>
  <c r="QD116" i="53"/>
  <c r="QC116" i="53"/>
  <c r="QB116" i="53"/>
  <c r="QA116" i="53"/>
  <c r="QF116" i="53" s="1"/>
  <c r="QG115" i="53"/>
  <c r="QH115" i="53" s="1"/>
  <c r="QE115" i="53"/>
  <c r="QD115" i="53"/>
  <c r="QC115" i="53"/>
  <c r="QB115" i="53"/>
  <c r="QA115" i="53"/>
  <c r="QF115" i="53" s="1"/>
  <c r="QG114" i="53"/>
  <c r="QH114" i="53" s="1"/>
  <c r="QE114" i="53"/>
  <c r="QD114" i="53"/>
  <c r="QC114" i="53"/>
  <c r="QB114" i="53"/>
  <c r="QA114" i="53"/>
  <c r="QF114" i="53" s="1"/>
  <c r="QG113" i="53"/>
  <c r="QH113" i="53" s="1"/>
  <c r="QE113" i="53"/>
  <c r="QD113" i="53"/>
  <c r="QC113" i="53"/>
  <c r="QB113" i="53"/>
  <c r="QA113" i="53"/>
  <c r="QF113" i="53" s="1"/>
  <c r="QG112" i="53"/>
  <c r="QH112" i="53" s="1"/>
  <c r="QE112" i="53"/>
  <c r="QD112" i="53"/>
  <c r="QC112" i="53"/>
  <c r="QB112" i="53"/>
  <c r="QA112" i="53"/>
  <c r="QF112" i="53" s="1"/>
  <c r="QG111" i="53"/>
  <c r="QH111" i="53" s="1"/>
  <c r="QE111" i="53"/>
  <c r="QD111" i="53"/>
  <c r="QC111" i="53"/>
  <c r="QB111" i="53"/>
  <c r="QA111" i="53"/>
  <c r="QF111" i="53" s="1"/>
  <c r="QG108" i="53"/>
  <c r="QH108" i="53" s="1"/>
  <c r="QE108" i="53"/>
  <c r="QD108" i="53"/>
  <c r="QC108" i="53"/>
  <c r="QB108" i="53"/>
  <c r="QA108" i="53"/>
  <c r="QF108" i="53" s="1"/>
  <c r="QG106" i="53"/>
  <c r="QH106" i="53" s="1"/>
  <c r="QE106" i="53"/>
  <c r="QD106" i="53"/>
  <c r="QC106" i="53"/>
  <c r="QB106" i="53"/>
  <c r="QA106" i="53"/>
  <c r="QF106" i="53" s="1"/>
  <c r="QG105" i="53"/>
  <c r="QH105" i="53" s="1"/>
  <c r="QE105" i="53"/>
  <c r="QD105" i="53"/>
  <c r="QC105" i="53"/>
  <c r="QB105" i="53"/>
  <c r="QA105" i="53"/>
  <c r="QF105" i="53" s="1"/>
  <c r="QG104" i="53"/>
  <c r="QH104" i="53" s="1"/>
  <c r="QE104" i="53"/>
  <c r="QD104" i="53"/>
  <c r="QC104" i="53"/>
  <c r="QB104" i="53"/>
  <c r="QA104" i="53"/>
  <c r="QF104" i="53" s="1"/>
  <c r="QG103" i="53"/>
  <c r="QH103" i="53" s="1"/>
  <c r="QE103" i="53"/>
  <c r="QD103" i="53"/>
  <c r="QC103" i="53"/>
  <c r="QB103" i="53"/>
  <c r="QA103" i="53"/>
  <c r="QF103" i="53" s="1"/>
  <c r="QG101" i="53"/>
  <c r="QH101" i="53" s="1"/>
  <c r="QE101" i="53"/>
  <c r="QD101" i="53"/>
  <c r="QC101" i="53"/>
  <c r="QB101" i="53"/>
  <c r="QA101" i="53"/>
  <c r="QF101" i="53" s="1"/>
  <c r="QG100" i="53"/>
  <c r="QH100" i="53" s="1"/>
  <c r="QE100" i="53"/>
  <c r="QD100" i="53"/>
  <c r="QC100" i="53"/>
  <c r="QB100" i="53"/>
  <c r="QA100" i="53"/>
  <c r="QF100" i="53" s="1"/>
  <c r="QG99" i="53"/>
  <c r="QH99" i="53" s="1"/>
  <c r="QE99" i="53"/>
  <c r="QD99" i="53"/>
  <c r="QC99" i="53"/>
  <c r="QB99" i="53"/>
  <c r="QA99" i="53"/>
  <c r="QF99" i="53" s="1"/>
  <c r="QG98" i="53"/>
  <c r="QH98" i="53" s="1"/>
  <c r="QE98" i="53"/>
  <c r="QD98" i="53"/>
  <c r="QC98" i="53"/>
  <c r="QB98" i="53"/>
  <c r="QA98" i="53"/>
  <c r="QF98" i="53" s="1"/>
  <c r="QG97" i="53"/>
  <c r="QH97" i="53" s="1"/>
  <c r="QE97" i="53"/>
  <c r="QD97" i="53"/>
  <c r="QC97" i="53"/>
  <c r="QB97" i="53"/>
  <c r="QA97" i="53"/>
  <c r="QF97" i="53" s="1"/>
  <c r="QG96" i="53"/>
  <c r="QH96" i="53" s="1"/>
  <c r="QE96" i="53"/>
  <c r="QD96" i="53"/>
  <c r="QC96" i="53"/>
  <c r="QB96" i="53"/>
  <c r="QA96" i="53"/>
  <c r="QF96" i="53" s="1"/>
  <c r="PZ94" i="53"/>
  <c r="QG93" i="53"/>
  <c r="QH93" i="53" s="1"/>
  <c r="QE93" i="53"/>
  <c r="QD93" i="53"/>
  <c r="QC93" i="53"/>
  <c r="QB93" i="53"/>
  <c r="QA93" i="53"/>
  <c r="QF93" i="53" s="1"/>
  <c r="QG91" i="53"/>
  <c r="QH91" i="53" s="1"/>
  <c r="QE91" i="53"/>
  <c r="QD91" i="53"/>
  <c r="QC91" i="53"/>
  <c r="QB91" i="53"/>
  <c r="QA91" i="53"/>
  <c r="QF91" i="53" s="1"/>
  <c r="QG90" i="53"/>
  <c r="QH90" i="53" s="1"/>
  <c r="QE90" i="53"/>
  <c r="QD90" i="53"/>
  <c r="QC90" i="53"/>
  <c r="QB90" i="53"/>
  <c r="QA90" i="53"/>
  <c r="QF90" i="53" s="1"/>
  <c r="QG89" i="53"/>
  <c r="QH89" i="53" s="1"/>
  <c r="QE89" i="53"/>
  <c r="QD89" i="53"/>
  <c r="QC89" i="53"/>
  <c r="QB89" i="53"/>
  <c r="QA89" i="53"/>
  <c r="QF89" i="53" s="1"/>
  <c r="QG88" i="53"/>
  <c r="QH88" i="53" s="1"/>
  <c r="QE88" i="53"/>
  <c r="QD88" i="53"/>
  <c r="QC88" i="53"/>
  <c r="QB88" i="53"/>
  <c r="QA88" i="53"/>
  <c r="QF88" i="53" s="1"/>
  <c r="QG86" i="53"/>
  <c r="QH86" i="53" s="1"/>
  <c r="QE86" i="53"/>
  <c r="QD86" i="53"/>
  <c r="QC86" i="53"/>
  <c r="QB86" i="53"/>
  <c r="QA86" i="53"/>
  <c r="QF86" i="53" s="1"/>
  <c r="QG85" i="53"/>
  <c r="QH85" i="53" s="1"/>
  <c r="QE85" i="53"/>
  <c r="QD85" i="53"/>
  <c r="QC85" i="53"/>
  <c r="QB85" i="53"/>
  <c r="QA85" i="53"/>
  <c r="QF85" i="53" s="1"/>
  <c r="PZ83" i="53"/>
  <c r="QG82" i="53"/>
  <c r="QH82" i="53" s="1"/>
  <c r="QE82" i="53"/>
  <c r="QD82" i="53"/>
  <c r="QC82" i="53"/>
  <c r="QB82" i="53"/>
  <c r="QA82" i="53"/>
  <c r="QF82" i="53" s="1"/>
  <c r="QG81" i="53"/>
  <c r="QH81" i="53" s="1"/>
  <c r="QE81" i="53"/>
  <c r="QD81" i="53"/>
  <c r="QC81" i="53"/>
  <c r="QB81" i="53"/>
  <c r="QA81" i="53"/>
  <c r="QF81" i="53" s="1"/>
  <c r="QG80" i="53"/>
  <c r="QH80" i="53" s="1"/>
  <c r="QE80" i="53"/>
  <c r="QD80" i="53"/>
  <c r="QC80" i="53"/>
  <c r="QB80" i="53"/>
  <c r="QA80" i="53"/>
  <c r="QF80" i="53" s="1"/>
  <c r="QG79" i="53"/>
  <c r="QH79" i="53" s="1"/>
  <c r="QE79" i="53"/>
  <c r="QD79" i="53"/>
  <c r="QC79" i="53"/>
  <c r="QB79" i="53"/>
  <c r="QA79" i="53"/>
  <c r="QF79" i="53" s="1"/>
  <c r="QG77" i="53"/>
  <c r="QH77" i="53" s="1"/>
  <c r="QE77" i="53"/>
  <c r="QD77" i="53"/>
  <c r="QC77" i="53"/>
  <c r="QB77" i="53"/>
  <c r="QA77" i="53"/>
  <c r="QF77" i="53" s="1"/>
  <c r="QG76" i="53"/>
  <c r="QH76" i="53" s="1"/>
  <c r="QE76" i="53"/>
  <c r="QD76" i="53"/>
  <c r="QC76" i="53"/>
  <c r="QB76" i="53"/>
  <c r="QA76" i="53"/>
  <c r="QF76" i="53" s="1"/>
  <c r="PZ74" i="53"/>
  <c r="QG73" i="53"/>
  <c r="QH73" i="53" s="1"/>
  <c r="QE73" i="53"/>
  <c r="QD73" i="53"/>
  <c r="QC73" i="53"/>
  <c r="QB73" i="53"/>
  <c r="QA73" i="53"/>
  <c r="QF73" i="53" s="1"/>
  <c r="QG72" i="53"/>
  <c r="QH72" i="53" s="1"/>
  <c r="QE72" i="53"/>
  <c r="QD72" i="53"/>
  <c r="QC72" i="53"/>
  <c r="QB72" i="53"/>
  <c r="QA72" i="53"/>
  <c r="QF72" i="53" s="1"/>
  <c r="QG71" i="53"/>
  <c r="QH71" i="53" s="1"/>
  <c r="QE71" i="53"/>
  <c r="QD71" i="53"/>
  <c r="QC71" i="53"/>
  <c r="QB71" i="53"/>
  <c r="QA71" i="53"/>
  <c r="QF71" i="53" s="1"/>
  <c r="QG69" i="53"/>
  <c r="QH69" i="53" s="1"/>
  <c r="QE69" i="53"/>
  <c r="QD69" i="53"/>
  <c r="QC69" i="53"/>
  <c r="QB69" i="53"/>
  <c r="QA69" i="53"/>
  <c r="QF69" i="53" s="1"/>
  <c r="QG67" i="53"/>
  <c r="QH67" i="53" s="1"/>
  <c r="QE67" i="53"/>
  <c r="QD67" i="53"/>
  <c r="QC67" i="53"/>
  <c r="QB67" i="53"/>
  <c r="QA67" i="53"/>
  <c r="QF67" i="53" s="1"/>
  <c r="QG66" i="53"/>
  <c r="QH66" i="53" s="1"/>
  <c r="QE66" i="53"/>
  <c r="QD66" i="53"/>
  <c r="QC66" i="53"/>
  <c r="QB66" i="53"/>
  <c r="QA66" i="53"/>
  <c r="QF66" i="53" s="1"/>
  <c r="PZ64" i="53"/>
  <c r="QG63" i="53"/>
  <c r="QH63" i="53" s="1"/>
  <c r="QE63" i="53"/>
  <c r="QD63" i="53"/>
  <c r="QC63" i="53"/>
  <c r="QB63" i="53"/>
  <c r="QA63" i="53"/>
  <c r="QF63" i="53" s="1"/>
  <c r="QG62" i="53"/>
  <c r="QH62" i="53" s="1"/>
  <c r="QE62" i="53"/>
  <c r="QD62" i="53"/>
  <c r="QC62" i="53"/>
  <c r="QB62" i="53"/>
  <c r="QA62" i="53"/>
  <c r="QF62" i="53" s="1"/>
  <c r="QG61" i="53"/>
  <c r="QH61" i="53" s="1"/>
  <c r="QE61" i="53"/>
  <c r="QD61" i="53"/>
  <c r="QC61" i="53"/>
  <c r="QB61" i="53"/>
  <c r="QA61" i="53"/>
  <c r="QF61" i="53" s="1"/>
  <c r="QG60" i="53"/>
  <c r="QH60" i="53" s="1"/>
  <c r="QE60" i="53"/>
  <c r="QD60" i="53"/>
  <c r="QC60" i="53"/>
  <c r="QB60" i="53"/>
  <c r="QA60" i="53"/>
  <c r="QF60" i="53" s="1"/>
  <c r="QG59" i="53"/>
  <c r="QH59" i="53" s="1"/>
  <c r="QE59" i="53"/>
  <c r="QD59" i="53"/>
  <c r="QC59" i="53"/>
  <c r="QB59" i="53"/>
  <c r="QA59" i="53"/>
  <c r="QF59" i="53" s="1"/>
  <c r="QG58" i="53"/>
  <c r="QH58" i="53" s="1"/>
  <c r="QE58" i="53"/>
  <c r="QD58" i="53"/>
  <c r="QC58" i="53"/>
  <c r="QB58" i="53"/>
  <c r="QA58" i="53"/>
  <c r="QF58" i="53" s="1"/>
  <c r="QG57" i="53"/>
  <c r="QH57" i="53" s="1"/>
  <c r="QE57" i="53"/>
  <c r="QD57" i="53"/>
  <c r="QC57" i="53"/>
  <c r="QB57" i="53"/>
  <c r="QA57" i="53"/>
  <c r="QF57" i="53" s="1"/>
  <c r="QG56" i="53"/>
  <c r="QH56" i="53" s="1"/>
  <c r="QE56" i="53"/>
  <c r="QD56" i="53"/>
  <c r="QC56" i="53"/>
  <c r="QB56" i="53"/>
  <c r="QA56" i="53"/>
  <c r="QF56" i="53" s="1"/>
  <c r="PZ54" i="53"/>
  <c r="QG53" i="53"/>
  <c r="QH53" i="53" s="1"/>
  <c r="QE53" i="53"/>
  <c r="QD53" i="53"/>
  <c r="QC53" i="53"/>
  <c r="QB53" i="53"/>
  <c r="QA53" i="53"/>
  <c r="QF53" i="53" s="1"/>
  <c r="PZ51" i="53"/>
  <c r="QG50" i="53"/>
  <c r="QH50" i="53" s="1"/>
  <c r="QE50" i="53"/>
  <c r="QD50" i="53"/>
  <c r="QC50" i="53"/>
  <c r="QB50" i="53"/>
  <c r="QA50" i="53"/>
  <c r="QF50" i="53" s="1"/>
  <c r="QG48" i="53"/>
  <c r="QH48" i="53" s="1"/>
  <c r="QE48" i="53"/>
  <c r="QD48" i="53"/>
  <c r="QC48" i="53"/>
  <c r="QB48" i="53"/>
  <c r="QA48" i="53"/>
  <c r="QF48" i="53" s="1"/>
  <c r="QG47" i="53"/>
  <c r="QH47" i="53" s="1"/>
  <c r="QE47" i="53"/>
  <c r="QD47" i="53"/>
  <c r="QC47" i="53"/>
  <c r="QB47" i="53"/>
  <c r="QA47" i="53"/>
  <c r="QF47" i="53" s="1"/>
  <c r="QG46" i="53"/>
  <c r="QH46" i="53" s="1"/>
  <c r="QE46" i="53"/>
  <c r="QD46" i="53"/>
  <c r="QC46" i="53"/>
  <c r="QB46" i="53"/>
  <c r="QA46" i="53"/>
  <c r="QF46" i="53" s="1"/>
  <c r="QG45" i="53"/>
  <c r="QH45" i="53" s="1"/>
  <c r="QE45" i="53"/>
  <c r="QD45" i="53"/>
  <c r="QC45" i="53"/>
  <c r="QB45" i="53"/>
  <c r="QA45" i="53"/>
  <c r="QF45" i="53" s="1"/>
  <c r="QG44" i="53"/>
  <c r="QH44" i="53" s="1"/>
  <c r="QE44" i="53"/>
  <c r="QD44" i="53"/>
  <c r="QC44" i="53"/>
  <c r="QB44" i="53"/>
  <c r="QA44" i="53"/>
  <c r="QF44" i="53" s="1"/>
  <c r="QG43" i="53"/>
  <c r="QH43" i="53" s="1"/>
  <c r="QE43" i="53"/>
  <c r="QD43" i="53"/>
  <c r="QC43" i="53"/>
  <c r="QB43" i="53"/>
  <c r="QA43" i="53"/>
  <c r="QF43" i="53" s="1"/>
  <c r="QG41" i="53"/>
  <c r="QH41" i="53" s="1"/>
  <c r="QE41" i="53"/>
  <c r="QD41" i="53"/>
  <c r="QC41" i="53"/>
  <c r="QB41" i="53"/>
  <c r="QA41" i="53"/>
  <c r="QF41" i="53" s="1"/>
  <c r="QG40" i="53"/>
  <c r="QH40" i="53" s="1"/>
  <c r="QE40" i="53"/>
  <c r="QD40" i="53"/>
  <c r="QC40" i="53"/>
  <c r="QB40" i="53"/>
  <c r="QA40" i="53"/>
  <c r="QF40" i="53" s="1"/>
  <c r="QG39" i="53"/>
  <c r="QH39" i="53" s="1"/>
  <c r="QE39" i="53"/>
  <c r="QD39" i="53"/>
  <c r="QC39" i="53"/>
  <c r="QB39" i="53"/>
  <c r="QA39" i="53"/>
  <c r="QF39" i="53" s="1"/>
  <c r="QG37" i="53"/>
  <c r="QH37" i="53" s="1"/>
  <c r="QE37" i="53"/>
  <c r="QD37" i="53"/>
  <c r="QC37" i="53"/>
  <c r="QB37" i="53"/>
  <c r="QA37" i="53"/>
  <c r="QF37" i="53" s="1"/>
  <c r="QG36" i="53"/>
  <c r="QH36" i="53" s="1"/>
  <c r="QE36" i="53"/>
  <c r="QD36" i="53"/>
  <c r="QC36" i="53"/>
  <c r="QB36" i="53"/>
  <c r="QA36" i="53"/>
  <c r="QF36" i="53" s="1"/>
  <c r="QG34" i="53"/>
  <c r="QH34" i="53" s="1"/>
  <c r="QE34" i="53"/>
  <c r="QD34" i="53"/>
  <c r="QC34" i="53"/>
  <c r="QB34" i="53"/>
  <c r="QA34" i="53"/>
  <c r="QF34" i="53" s="1"/>
  <c r="QG32" i="53"/>
  <c r="QH32" i="53" s="1"/>
  <c r="QE32" i="53"/>
  <c r="QD32" i="53"/>
  <c r="QC32" i="53"/>
  <c r="QB32" i="53"/>
  <c r="QA32" i="53"/>
  <c r="QF32" i="53" s="1"/>
  <c r="PZ29" i="53"/>
  <c r="QG28" i="53"/>
  <c r="QH28" i="53" s="1"/>
  <c r="QE28" i="53"/>
  <c r="QD28" i="53"/>
  <c r="QC28" i="53"/>
  <c r="QB28" i="53"/>
  <c r="QA28" i="53"/>
  <c r="QF28" i="53" s="1"/>
  <c r="QG27" i="53"/>
  <c r="QH27" i="53" s="1"/>
  <c r="QE27" i="53"/>
  <c r="QD27" i="53"/>
  <c r="QC27" i="53"/>
  <c r="QB27" i="53"/>
  <c r="QA27" i="53"/>
  <c r="QF27" i="53" s="1"/>
  <c r="QG26" i="53"/>
  <c r="QH26" i="53" s="1"/>
  <c r="QE26" i="53"/>
  <c r="QD26" i="53"/>
  <c r="QC26" i="53"/>
  <c r="QB26" i="53"/>
  <c r="QA26" i="53"/>
  <c r="QF26" i="53" s="1"/>
  <c r="QG25" i="53"/>
  <c r="QH25" i="53" s="1"/>
  <c r="QE25" i="53"/>
  <c r="QD25" i="53"/>
  <c r="QC25" i="53"/>
  <c r="QB25" i="53"/>
  <c r="QA25" i="53"/>
  <c r="QF25" i="53" s="1"/>
  <c r="QG24" i="53"/>
  <c r="QH24" i="53" s="1"/>
  <c r="QE24" i="53"/>
  <c r="QD24" i="53"/>
  <c r="QC24" i="53"/>
  <c r="QB24" i="53"/>
  <c r="QA24" i="53"/>
  <c r="QF24" i="53" s="1"/>
  <c r="QG23" i="53"/>
  <c r="QH23" i="53" s="1"/>
  <c r="QE23" i="53"/>
  <c r="QD23" i="53"/>
  <c r="QC23" i="53"/>
  <c r="QB23" i="53"/>
  <c r="QA23" i="53"/>
  <c r="QF23" i="53" s="1"/>
  <c r="QG22" i="53"/>
  <c r="QH22" i="53" s="1"/>
  <c r="QE22" i="53"/>
  <c r="QD22" i="53"/>
  <c r="QC22" i="53"/>
  <c r="QB22" i="53"/>
  <c r="QA22" i="53"/>
  <c r="QF22" i="53" s="1"/>
  <c r="QG20" i="53"/>
  <c r="QH20" i="53" s="1"/>
  <c r="QE20" i="53"/>
  <c r="QD20" i="53"/>
  <c r="QC20" i="53"/>
  <c r="QB20" i="53"/>
  <c r="QA20" i="53"/>
  <c r="QF20" i="53" s="1"/>
  <c r="PZ18" i="53"/>
  <c r="QG17" i="53"/>
  <c r="QH17" i="53" s="1"/>
  <c r="QE17" i="53"/>
  <c r="QD17" i="53"/>
  <c r="QC17" i="53"/>
  <c r="QB17" i="53"/>
  <c r="QA17" i="53"/>
  <c r="QF17" i="53" s="1"/>
  <c r="QG16" i="53"/>
  <c r="QH16" i="53" s="1"/>
  <c r="QE16" i="53"/>
  <c r="QD16" i="53"/>
  <c r="QC16" i="53"/>
  <c r="QB16" i="53"/>
  <c r="QA16" i="53"/>
  <c r="QF16" i="53" s="1"/>
  <c r="QF553" i="53" s="1"/>
  <c r="PZ14" i="53"/>
  <c r="PW8" i="53"/>
  <c r="PV2" i="53"/>
  <c r="PT552" i="53" s="1"/>
  <c r="PG551" i="53"/>
  <c r="PK553" i="53" s="1"/>
  <c r="PH545" i="53"/>
  <c r="PH546" i="53" s="1"/>
  <c r="PP543" i="53"/>
  <c r="PQ543" i="53" s="1"/>
  <c r="PN543" i="53"/>
  <c r="PM543" i="53"/>
  <c r="PL543" i="53"/>
  <c r="PK543" i="53"/>
  <c r="PJ543" i="53"/>
  <c r="PO543" i="53" s="1"/>
  <c r="PP541" i="53"/>
  <c r="PQ541" i="53" s="1"/>
  <c r="PN541" i="53"/>
  <c r="PM541" i="53"/>
  <c r="PL541" i="53"/>
  <c r="PK541" i="53"/>
  <c r="PJ541" i="53"/>
  <c r="PO541" i="53" s="1"/>
  <c r="PP539" i="53"/>
  <c r="PQ539" i="53" s="1"/>
  <c r="PN539" i="53"/>
  <c r="PM539" i="53"/>
  <c r="PL539" i="53"/>
  <c r="PK539" i="53"/>
  <c r="PJ539" i="53"/>
  <c r="PO539" i="53" s="1"/>
  <c r="PP538" i="53"/>
  <c r="PQ538" i="53" s="1"/>
  <c r="PN538" i="53"/>
  <c r="PM538" i="53"/>
  <c r="PL538" i="53"/>
  <c r="PK538" i="53"/>
  <c r="PJ538" i="53"/>
  <c r="PO538" i="53" s="1"/>
  <c r="PP536" i="53"/>
  <c r="PQ536" i="53" s="1"/>
  <c r="PN536" i="53"/>
  <c r="PM536" i="53"/>
  <c r="PL536" i="53"/>
  <c r="PK536" i="53"/>
  <c r="PJ536" i="53"/>
  <c r="PO536" i="53" s="1"/>
  <c r="PP535" i="53"/>
  <c r="PQ535" i="53" s="1"/>
  <c r="PN535" i="53"/>
  <c r="PM535" i="53"/>
  <c r="PL535" i="53"/>
  <c r="PK535" i="53"/>
  <c r="PJ535" i="53"/>
  <c r="PO535" i="53" s="1"/>
  <c r="PP534" i="53"/>
  <c r="PQ534" i="53" s="1"/>
  <c r="PN534" i="53"/>
  <c r="PM534" i="53"/>
  <c r="PL534" i="53"/>
  <c r="PK534" i="53"/>
  <c r="PJ534" i="53"/>
  <c r="PO534" i="53" s="1"/>
  <c r="PP533" i="53"/>
  <c r="PQ533" i="53" s="1"/>
  <c r="PN533" i="53"/>
  <c r="PM533" i="53"/>
  <c r="PL533" i="53"/>
  <c r="PK533" i="53"/>
  <c r="PJ533" i="53"/>
  <c r="PO533" i="53" s="1"/>
  <c r="PP532" i="53"/>
  <c r="PQ532" i="53" s="1"/>
  <c r="PN532" i="53"/>
  <c r="PM532" i="53"/>
  <c r="PL532" i="53"/>
  <c r="PK532" i="53"/>
  <c r="PJ532" i="53"/>
  <c r="PO532" i="53" s="1"/>
  <c r="PP531" i="53"/>
  <c r="PQ531" i="53" s="1"/>
  <c r="PN531" i="53"/>
  <c r="PM531" i="53"/>
  <c r="PL531" i="53"/>
  <c r="PK531" i="53"/>
  <c r="PJ531" i="53"/>
  <c r="PO531" i="53" s="1"/>
  <c r="PP530" i="53"/>
  <c r="PQ530" i="53" s="1"/>
  <c r="PN530" i="53"/>
  <c r="PM530" i="53"/>
  <c r="PL530" i="53"/>
  <c r="PK530" i="53"/>
  <c r="PJ530" i="53"/>
  <c r="PO530" i="53" s="1"/>
  <c r="PP529" i="53"/>
  <c r="PQ529" i="53" s="1"/>
  <c r="PN529" i="53"/>
  <c r="PM529" i="53"/>
  <c r="PL529" i="53"/>
  <c r="PK529" i="53"/>
  <c r="PJ529" i="53"/>
  <c r="PO529" i="53" s="1"/>
  <c r="PP528" i="53"/>
  <c r="PQ528" i="53" s="1"/>
  <c r="PN528" i="53"/>
  <c r="PM528" i="53"/>
  <c r="PL528" i="53"/>
  <c r="PK528" i="53"/>
  <c r="PJ528" i="53"/>
  <c r="PO528" i="53" s="1"/>
  <c r="PP526" i="53"/>
  <c r="PQ526" i="53" s="1"/>
  <c r="PN526" i="53"/>
  <c r="PM526" i="53"/>
  <c r="PL526" i="53"/>
  <c r="PK526" i="53"/>
  <c r="PJ526" i="53"/>
  <c r="PO526" i="53" s="1"/>
  <c r="PP524" i="53"/>
  <c r="PQ524" i="53" s="1"/>
  <c r="PN524" i="53"/>
  <c r="PM524" i="53"/>
  <c r="PL524" i="53"/>
  <c r="PK524" i="53"/>
  <c r="PJ524" i="53"/>
  <c r="PO524" i="53" s="1"/>
  <c r="PP523" i="53"/>
  <c r="PQ523" i="53" s="1"/>
  <c r="PN523" i="53"/>
  <c r="PM523" i="53"/>
  <c r="PL523" i="53"/>
  <c r="PK523" i="53"/>
  <c r="PJ523" i="53"/>
  <c r="PO523" i="53" s="1"/>
  <c r="PP522" i="53"/>
  <c r="PQ522" i="53" s="1"/>
  <c r="PN522" i="53"/>
  <c r="PM522" i="53"/>
  <c r="PL522" i="53"/>
  <c r="PK522" i="53"/>
  <c r="PJ522" i="53"/>
  <c r="PO522" i="53" s="1"/>
  <c r="PP520" i="53"/>
  <c r="PQ520" i="53" s="1"/>
  <c r="PN520" i="53"/>
  <c r="PM520" i="53"/>
  <c r="PL520" i="53"/>
  <c r="PK520" i="53"/>
  <c r="PJ520" i="53"/>
  <c r="PO520" i="53" s="1"/>
  <c r="PP518" i="53"/>
  <c r="PQ518" i="53" s="1"/>
  <c r="PN518" i="53"/>
  <c r="PM518" i="53"/>
  <c r="PL518" i="53"/>
  <c r="PK518" i="53"/>
  <c r="PJ518" i="53"/>
  <c r="PO518" i="53" s="1"/>
  <c r="PP517" i="53"/>
  <c r="PQ517" i="53" s="1"/>
  <c r="PN517" i="53"/>
  <c r="PM517" i="53"/>
  <c r="PL517" i="53"/>
  <c r="PK517" i="53"/>
  <c r="PJ517" i="53"/>
  <c r="PO517" i="53" s="1"/>
  <c r="PP516" i="53"/>
  <c r="PQ516" i="53" s="1"/>
  <c r="PN516" i="53"/>
  <c r="PM516" i="53"/>
  <c r="PL516" i="53"/>
  <c r="PK516" i="53"/>
  <c r="PJ516" i="53"/>
  <c r="PO516" i="53" s="1"/>
  <c r="PP515" i="53"/>
  <c r="PQ515" i="53" s="1"/>
  <c r="PN515" i="53"/>
  <c r="PM515" i="53"/>
  <c r="PL515" i="53"/>
  <c r="PK515" i="53"/>
  <c r="PJ515" i="53"/>
  <c r="PO515" i="53" s="1"/>
  <c r="PP514" i="53"/>
  <c r="PQ514" i="53" s="1"/>
  <c r="PN514" i="53"/>
  <c r="PM514" i="53"/>
  <c r="PL514" i="53"/>
  <c r="PK514" i="53"/>
  <c r="PJ514" i="53"/>
  <c r="PO514" i="53" s="1"/>
  <c r="PP512" i="53"/>
  <c r="PQ512" i="53" s="1"/>
  <c r="PN512" i="53"/>
  <c r="PM512" i="53"/>
  <c r="PL512" i="53"/>
  <c r="PK512" i="53"/>
  <c r="PJ512" i="53"/>
  <c r="PO512" i="53" s="1"/>
  <c r="PP510" i="53"/>
  <c r="PQ510" i="53" s="1"/>
  <c r="PN510" i="53"/>
  <c r="PM510" i="53"/>
  <c r="PL510" i="53"/>
  <c r="PK510" i="53"/>
  <c r="PJ510" i="53"/>
  <c r="PO510" i="53" s="1"/>
  <c r="PP509" i="53"/>
  <c r="PQ509" i="53" s="1"/>
  <c r="PN509" i="53"/>
  <c r="PM509" i="53"/>
  <c r="PL509" i="53"/>
  <c r="PK509" i="53"/>
  <c r="PJ509" i="53"/>
  <c r="PO509" i="53" s="1"/>
  <c r="PP508" i="53"/>
  <c r="PQ508" i="53" s="1"/>
  <c r="PN508" i="53"/>
  <c r="PM508" i="53"/>
  <c r="PL508" i="53"/>
  <c r="PK508" i="53"/>
  <c r="PJ508" i="53"/>
  <c r="PO508" i="53" s="1"/>
  <c r="PP507" i="53"/>
  <c r="PQ507" i="53" s="1"/>
  <c r="PN507" i="53"/>
  <c r="PM507" i="53"/>
  <c r="PL507" i="53"/>
  <c r="PK507" i="53"/>
  <c r="PJ507" i="53"/>
  <c r="PO507" i="53" s="1"/>
  <c r="PP505" i="53"/>
  <c r="PQ505" i="53" s="1"/>
  <c r="PN505" i="53"/>
  <c r="PM505" i="53"/>
  <c r="PL505" i="53"/>
  <c r="PK505" i="53"/>
  <c r="PJ505" i="53"/>
  <c r="PO505" i="53" s="1"/>
  <c r="PP504" i="53"/>
  <c r="PQ504" i="53" s="1"/>
  <c r="PN504" i="53"/>
  <c r="PM504" i="53"/>
  <c r="PL504" i="53"/>
  <c r="PK504" i="53"/>
  <c r="PJ504" i="53"/>
  <c r="PO504" i="53" s="1"/>
  <c r="PP503" i="53"/>
  <c r="PQ503" i="53" s="1"/>
  <c r="PN503" i="53"/>
  <c r="PM503" i="53"/>
  <c r="PL503" i="53"/>
  <c r="PK503" i="53"/>
  <c r="PJ503" i="53"/>
  <c r="PO503" i="53" s="1"/>
  <c r="PP502" i="53"/>
  <c r="PQ502" i="53" s="1"/>
  <c r="PN502" i="53"/>
  <c r="PM502" i="53"/>
  <c r="PL502" i="53"/>
  <c r="PK502" i="53"/>
  <c r="PJ502" i="53"/>
  <c r="PO502" i="53" s="1"/>
  <c r="PI500" i="53"/>
  <c r="PP499" i="53"/>
  <c r="PQ499" i="53" s="1"/>
  <c r="PN499" i="53"/>
  <c r="PM499" i="53"/>
  <c r="PL499" i="53"/>
  <c r="PK499" i="53"/>
  <c r="PJ499" i="53"/>
  <c r="PO499" i="53" s="1"/>
  <c r="PP498" i="53"/>
  <c r="PQ498" i="53" s="1"/>
  <c r="PN498" i="53"/>
  <c r="PM498" i="53"/>
  <c r="PL498" i="53"/>
  <c r="PK498" i="53"/>
  <c r="PJ498" i="53"/>
  <c r="PO498" i="53" s="1"/>
  <c r="PP496" i="53"/>
  <c r="PQ496" i="53" s="1"/>
  <c r="PN496" i="53"/>
  <c r="PM496" i="53"/>
  <c r="PL496" i="53"/>
  <c r="PK496" i="53"/>
  <c r="PJ496" i="53"/>
  <c r="PO496" i="53" s="1"/>
  <c r="PP495" i="53"/>
  <c r="PQ495" i="53" s="1"/>
  <c r="PN495" i="53"/>
  <c r="PM495" i="53"/>
  <c r="PL495" i="53"/>
  <c r="PK495" i="53"/>
  <c r="PJ495" i="53"/>
  <c r="PO495" i="53" s="1"/>
  <c r="PP494" i="53"/>
  <c r="PQ494" i="53" s="1"/>
  <c r="PN494" i="53"/>
  <c r="PM494" i="53"/>
  <c r="PL494" i="53"/>
  <c r="PK494" i="53"/>
  <c r="PJ494" i="53"/>
  <c r="PO494" i="53" s="1"/>
  <c r="PP492" i="53"/>
  <c r="PQ492" i="53" s="1"/>
  <c r="PN492" i="53"/>
  <c r="PM492" i="53"/>
  <c r="PL492" i="53"/>
  <c r="PK492" i="53"/>
  <c r="PJ492" i="53"/>
  <c r="PO492" i="53" s="1"/>
  <c r="PP491" i="53"/>
  <c r="PQ491" i="53" s="1"/>
  <c r="PN491" i="53"/>
  <c r="PM491" i="53"/>
  <c r="PL491" i="53"/>
  <c r="PK491" i="53"/>
  <c r="PJ491" i="53"/>
  <c r="PO491" i="53" s="1"/>
  <c r="PP489" i="53"/>
  <c r="PQ489" i="53" s="1"/>
  <c r="PN489" i="53"/>
  <c r="PM489" i="53"/>
  <c r="PL489" i="53"/>
  <c r="PK489" i="53"/>
  <c r="PJ489" i="53"/>
  <c r="PO489" i="53" s="1"/>
  <c r="PP488" i="53"/>
  <c r="PQ488" i="53" s="1"/>
  <c r="PN488" i="53"/>
  <c r="PM488" i="53"/>
  <c r="PL488" i="53"/>
  <c r="PK488" i="53"/>
  <c r="PJ488" i="53"/>
  <c r="PO488" i="53" s="1"/>
  <c r="PP487" i="53"/>
  <c r="PQ487" i="53" s="1"/>
  <c r="PN487" i="53"/>
  <c r="PM487" i="53"/>
  <c r="PL487" i="53"/>
  <c r="PK487" i="53"/>
  <c r="PJ487" i="53"/>
  <c r="PO487" i="53" s="1"/>
  <c r="PP486" i="53"/>
  <c r="PQ486" i="53" s="1"/>
  <c r="PN486" i="53"/>
  <c r="PM486" i="53"/>
  <c r="PL486" i="53"/>
  <c r="PK486" i="53"/>
  <c r="PJ486" i="53"/>
  <c r="PO486" i="53" s="1"/>
  <c r="PP485" i="53"/>
  <c r="PQ485" i="53" s="1"/>
  <c r="PN485" i="53"/>
  <c r="PM485" i="53"/>
  <c r="PL485" i="53"/>
  <c r="PK485" i="53"/>
  <c r="PJ485" i="53"/>
  <c r="PO485" i="53" s="1"/>
  <c r="PP484" i="53"/>
  <c r="PQ484" i="53" s="1"/>
  <c r="PN484" i="53"/>
  <c r="PM484" i="53"/>
  <c r="PL484" i="53"/>
  <c r="PK484" i="53"/>
  <c r="PJ484" i="53"/>
  <c r="PO484" i="53" s="1"/>
  <c r="PP482" i="53"/>
  <c r="PQ482" i="53" s="1"/>
  <c r="PN482" i="53"/>
  <c r="PM482" i="53"/>
  <c r="PL482" i="53"/>
  <c r="PK482" i="53"/>
  <c r="PJ482" i="53"/>
  <c r="PO482" i="53" s="1"/>
  <c r="PP481" i="53"/>
  <c r="PQ481" i="53" s="1"/>
  <c r="PN481" i="53"/>
  <c r="PM481" i="53"/>
  <c r="PL481" i="53"/>
  <c r="PK481" i="53"/>
  <c r="PJ481" i="53"/>
  <c r="PO481" i="53" s="1"/>
  <c r="PP480" i="53"/>
  <c r="PQ480" i="53" s="1"/>
  <c r="PN480" i="53"/>
  <c r="PM480" i="53"/>
  <c r="PL480" i="53"/>
  <c r="PK480" i="53"/>
  <c r="PJ480" i="53"/>
  <c r="PO480" i="53" s="1"/>
  <c r="PP479" i="53"/>
  <c r="PQ479" i="53" s="1"/>
  <c r="PN479" i="53"/>
  <c r="PM479" i="53"/>
  <c r="PL479" i="53"/>
  <c r="PK479" i="53"/>
  <c r="PJ479" i="53"/>
  <c r="PO479" i="53" s="1"/>
  <c r="PP478" i="53"/>
  <c r="PQ478" i="53" s="1"/>
  <c r="PN478" i="53"/>
  <c r="PM478" i="53"/>
  <c r="PL478" i="53"/>
  <c r="PK478" i="53"/>
  <c r="PJ478" i="53"/>
  <c r="PO478" i="53" s="1"/>
  <c r="PP477" i="53"/>
  <c r="PQ477" i="53" s="1"/>
  <c r="PN477" i="53"/>
  <c r="PM477" i="53"/>
  <c r="PL477" i="53"/>
  <c r="PK477" i="53"/>
  <c r="PJ477" i="53"/>
  <c r="PO477" i="53" s="1"/>
  <c r="PP476" i="53"/>
  <c r="PQ476" i="53" s="1"/>
  <c r="PN476" i="53"/>
  <c r="PM476" i="53"/>
  <c r="PL476" i="53"/>
  <c r="PK476" i="53"/>
  <c r="PJ476" i="53"/>
  <c r="PO476" i="53" s="1"/>
  <c r="PP474" i="53"/>
  <c r="PQ474" i="53" s="1"/>
  <c r="PN474" i="53"/>
  <c r="PM474" i="53"/>
  <c r="PL474" i="53"/>
  <c r="PK474" i="53"/>
  <c r="PJ474" i="53"/>
  <c r="PO474" i="53" s="1"/>
  <c r="PP473" i="53"/>
  <c r="PQ473" i="53" s="1"/>
  <c r="PN473" i="53"/>
  <c r="PM473" i="53"/>
  <c r="PL473" i="53"/>
  <c r="PK473" i="53"/>
  <c r="PJ473" i="53"/>
  <c r="PO473" i="53" s="1"/>
  <c r="PP472" i="53"/>
  <c r="PQ472" i="53" s="1"/>
  <c r="PN472" i="53"/>
  <c r="PM472" i="53"/>
  <c r="PL472" i="53"/>
  <c r="PK472" i="53"/>
  <c r="PJ472" i="53"/>
  <c r="PO472" i="53" s="1"/>
  <c r="PP470" i="53"/>
  <c r="PQ470" i="53" s="1"/>
  <c r="PN470" i="53"/>
  <c r="PM470" i="53"/>
  <c r="PL470" i="53"/>
  <c r="PK470" i="53"/>
  <c r="PJ470" i="53"/>
  <c r="PO470" i="53" s="1"/>
  <c r="PP467" i="53"/>
  <c r="PQ467" i="53" s="1"/>
  <c r="PN467" i="53"/>
  <c r="PM467" i="53"/>
  <c r="PL467" i="53"/>
  <c r="PK467" i="53"/>
  <c r="PJ467" i="53"/>
  <c r="PO467" i="53" s="1"/>
  <c r="PP466" i="53"/>
  <c r="PQ466" i="53" s="1"/>
  <c r="PN466" i="53"/>
  <c r="PM466" i="53"/>
  <c r="PL466" i="53"/>
  <c r="PK466" i="53"/>
  <c r="PJ466" i="53"/>
  <c r="PO466" i="53" s="1"/>
  <c r="PP464" i="53"/>
  <c r="PQ464" i="53" s="1"/>
  <c r="PN464" i="53"/>
  <c r="PM464" i="53"/>
  <c r="PL464" i="53"/>
  <c r="PK464" i="53"/>
  <c r="PJ464" i="53"/>
  <c r="PO464" i="53" s="1"/>
  <c r="PP463" i="53"/>
  <c r="PQ463" i="53" s="1"/>
  <c r="PN463" i="53"/>
  <c r="PM463" i="53"/>
  <c r="PL463" i="53"/>
  <c r="PK463" i="53"/>
  <c r="PJ463" i="53"/>
  <c r="PO463" i="53" s="1"/>
  <c r="PP462" i="53"/>
  <c r="PQ462" i="53" s="1"/>
  <c r="PN462" i="53"/>
  <c r="PM462" i="53"/>
  <c r="PL462" i="53"/>
  <c r="PK462" i="53"/>
  <c r="PJ462" i="53"/>
  <c r="PO462" i="53" s="1"/>
  <c r="PP461" i="53"/>
  <c r="PQ461" i="53" s="1"/>
  <c r="PN461" i="53"/>
  <c r="PM461" i="53"/>
  <c r="PL461" i="53"/>
  <c r="PK461" i="53"/>
  <c r="PJ461" i="53"/>
  <c r="PO461" i="53" s="1"/>
  <c r="PP460" i="53"/>
  <c r="PQ460" i="53" s="1"/>
  <c r="PN460" i="53"/>
  <c r="PM460" i="53"/>
  <c r="PL460" i="53"/>
  <c r="PK460" i="53"/>
  <c r="PJ460" i="53"/>
  <c r="PO460" i="53" s="1"/>
  <c r="PP458" i="53"/>
  <c r="PQ458" i="53" s="1"/>
  <c r="PN458" i="53"/>
  <c r="PM458" i="53"/>
  <c r="PL458" i="53"/>
  <c r="PK458" i="53"/>
  <c r="PJ458" i="53"/>
  <c r="PO458" i="53" s="1"/>
  <c r="PP457" i="53"/>
  <c r="PQ457" i="53" s="1"/>
  <c r="PN457" i="53"/>
  <c r="PM457" i="53"/>
  <c r="PL457" i="53"/>
  <c r="PK457" i="53"/>
  <c r="PJ457" i="53"/>
  <c r="PO457" i="53" s="1"/>
  <c r="PP456" i="53"/>
  <c r="PQ456" i="53" s="1"/>
  <c r="PN456" i="53"/>
  <c r="PM456" i="53"/>
  <c r="PL456" i="53"/>
  <c r="PK456" i="53"/>
  <c r="PJ456" i="53"/>
  <c r="PO456" i="53" s="1"/>
  <c r="PP455" i="53"/>
  <c r="PQ455" i="53" s="1"/>
  <c r="PN455" i="53"/>
  <c r="PM455" i="53"/>
  <c r="PL455" i="53"/>
  <c r="PK455" i="53"/>
  <c r="PJ455" i="53"/>
  <c r="PO455" i="53" s="1"/>
  <c r="PP454" i="53"/>
  <c r="PQ454" i="53" s="1"/>
  <c r="PN454" i="53"/>
  <c r="PM454" i="53"/>
  <c r="PL454" i="53"/>
  <c r="PK454" i="53"/>
  <c r="PJ454" i="53"/>
  <c r="PO454" i="53" s="1"/>
  <c r="PP453" i="53"/>
  <c r="PQ453" i="53" s="1"/>
  <c r="PN453" i="53"/>
  <c r="PM453" i="53"/>
  <c r="PL453" i="53"/>
  <c r="PK453" i="53"/>
  <c r="PJ453" i="53"/>
  <c r="PO453" i="53" s="1"/>
  <c r="PP452" i="53"/>
  <c r="PQ452" i="53" s="1"/>
  <c r="PN452" i="53"/>
  <c r="PM452" i="53"/>
  <c r="PL452" i="53"/>
  <c r="PK452" i="53"/>
  <c r="PJ452" i="53"/>
  <c r="PO452" i="53" s="1"/>
  <c r="PP451" i="53"/>
  <c r="PQ451" i="53" s="1"/>
  <c r="PN451" i="53"/>
  <c r="PM451" i="53"/>
  <c r="PL451" i="53"/>
  <c r="PK451" i="53"/>
  <c r="PJ451" i="53"/>
  <c r="PO451" i="53" s="1"/>
  <c r="PP449" i="53"/>
  <c r="PQ449" i="53" s="1"/>
  <c r="PN449" i="53"/>
  <c r="PM449" i="53"/>
  <c r="PL449" i="53"/>
  <c r="PK449" i="53"/>
  <c r="PJ449" i="53"/>
  <c r="PO449" i="53" s="1"/>
  <c r="PP448" i="53"/>
  <c r="PQ448" i="53" s="1"/>
  <c r="PN448" i="53"/>
  <c r="PM448" i="53"/>
  <c r="PL448" i="53"/>
  <c r="PK448" i="53"/>
  <c r="PJ448" i="53"/>
  <c r="PO448" i="53" s="1"/>
  <c r="PP447" i="53"/>
  <c r="PQ447" i="53" s="1"/>
  <c r="PN447" i="53"/>
  <c r="PM447" i="53"/>
  <c r="PL447" i="53"/>
  <c r="PK447" i="53"/>
  <c r="PJ447" i="53"/>
  <c r="PO447" i="53" s="1"/>
  <c r="PP446" i="53"/>
  <c r="PQ446" i="53" s="1"/>
  <c r="PN446" i="53"/>
  <c r="PM446" i="53"/>
  <c r="PL446" i="53"/>
  <c r="PK446" i="53"/>
  <c r="PJ446" i="53"/>
  <c r="PO446" i="53" s="1"/>
  <c r="PP445" i="53"/>
  <c r="PQ445" i="53" s="1"/>
  <c r="PN445" i="53"/>
  <c r="PM445" i="53"/>
  <c r="PL445" i="53"/>
  <c r="PK445" i="53"/>
  <c r="PJ445" i="53"/>
  <c r="PO445" i="53" s="1"/>
  <c r="PP444" i="53"/>
  <c r="PQ444" i="53" s="1"/>
  <c r="PN444" i="53"/>
  <c r="PM444" i="53"/>
  <c r="PL444" i="53"/>
  <c r="PK444" i="53"/>
  <c r="PJ444" i="53"/>
  <c r="PO444" i="53" s="1"/>
  <c r="PP443" i="53"/>
  <c r="PQ443" i="53" s="1"/>
  <c r="PN443" i="53"/>
  <c r="PM443" i="53"/>
  <c r="PL443" i="53"/>
  <c r="PK443" i="53"/>
  <c r="PJ443" i="53"/>
  <c r="PO443" i="53" s="1"/>
  <c r="PP442" i="53"/>
  <c r="PQ442" i="53" s="1"/>
  <c r="PN442" i="53"/>
  <c r="PM442" i="53"/>
  <c r="PL442" i="53"/>
  <c r="PK442" i="53"/>
  <c r="PJ442" i="53"/>
  <c r="PO442" i="53" s="1"/>
  <c r="PP441" i="53"/>
  <c r="PQ441" i="53" s="1"/>
  <c r="PN441" i="53"/>
  <c r="PM441" i="53"/>
  <c r="PL441" i="53"/>
  <c r="PK441" i="53"/>
  <c r="PJ441" i="53"/>
  <c r="PO441" i="53" s="1"/>
  <c r="PP440" i="53"/>
  <c r="PQ440" i="53" s="1"/>
  <c r="PN440" i="53"/>
  <c r="PM440" i="53"/>
  <c r="PL440" i="53"/>
  <c r="PK440" i="53"/>
  <c r="PJ440" i="53"/>
  <c r="PO440" i="53" s="1"/>
  <c r="PP439" i="53"/>
  <c r="PQ439" i="53" s="1"/>
  <c r="PN439" i="53"/>
  <c r="PM439" i="53"/>
  <c r="PL439" i="53"/>
  <c r="PK439" i="53"/>
  <c r="PJ439" i="53"/>
  <c r="PO439" i="53" s="1"/>
  <c r="PP437" i="53"/>
  <c r="PQ437" i="53" s="1"/>
  <c r="PN437" i="53"/>
  <c r="PM437" i="53"/>
  <c r="PL437" i="53"/>
  <c r="PK437" i="53"/>
  <c r="PJ437" i="53"/>
  <c r="PO437" i="53" s="1"/>
  <c r="PP436" i="53"/>
  <c r="PQ436" i="53" s="1"/>
  <c r="PN436" i="53"/>
  <c r="PM436" i="53"/>
  <c r="PL436" i="53"/>
  <c r="PK436" i="53"/>
  <c r="PJ436" i="53"/>
  <c r="PO436" i="53" s="1"/>
  <c r="PP435" i="53"/>
  <c r="PQ435" i="53" s="1"/>
  <c r="PN435" i="53"/>
  <c r="PM435" i="53"/>
  <c r="PL435" i="53"/>
  <c r="PK435" i="53"/>
  <c r="PJ435" i="53"/>
  <c r="PO435" i="53" s="1"/>
  <c r="PP434" i="53"/>
  <c r="PQ434" i="53" s="1"/>
  <c r="PN434" i="53"/>
  <c r="PM434" i="53"/>
  <c r="PL434" i="53"/>
  <c r="PK434" i="53"/>
  <c r="PJ434" i="53"/>
  <c r="PO434" i="53" s="1"/>
  <c r="PP433" i="53"/>
  <c r="PQ433" i="53" s="1"/>
  <c r="PN433" i="53"/>
  <c r="PM433" i="53"/>
  <c r="PL433" i="53"/>
  <c r="PK433" i="53"/>
  <c r="PJ433" i="53"/>
  <c r="PO433" i="53" s="1"/>
  <c r="PP432" i="53"/>
  <c r="PQ432" i="53" s="1"/>
  <c r="PN432" i="53"/>
  <c r="PM432" i="53"/>
  <c r="PL432" i="53"/>
  <c r="PK432" i="53"/>
  <c r="PJ432" i="53"/>
  <c r="PO432" i="53" s="1"/>
  <c r="PP431" i="53"/>
  <c r="PQ431" i="53" s="1"/>
  <c r="PN431" i="53"/>
  <c r="PM431" i="53"/>
  <c r="PL431" i="53"/>
  <c r="PK431" i="53"/>
  <c r="PJ431" i="53"/>
  <c r="PO431" i="53" s="1"/>
  <c r="PP430" i="53"/>
  <c r="PQ430" i="53" s="1"/>
  <c r="PN430" i="53"/>
  <c r="PM430" i="53"/>
  <c r="PL430" i="53"/>
  <c r="PK430" i="53"/>
  <c r="PJ430" i="53"/>
  <c r="PO430" i="53" s="1"/>
  <c r="PP428" i="53"/>
  <c r="PQ428" i="53" s="1"/>
  <c r="PN428" i="53"/>
  <c r="PM428" i="53"/>
  <c r="PL428" i="53"/>
  <c r="PK428" i="53"/>
  <c r="PJ428" i="53"/>
  <c r="PO428" i="53" s="1"/>
  <c r="PP427" i="53"/>
  <c r="PQ427" i="53" s="1"/>
  <c r="PN427" i="53"/>
  <c r="PM427" i="53"/>
  <c r="PL427" i="53"/>
  <c r="PK427" i="53"/>
  <c r="PJ427" i="53"/>
  <c r="PO427" i="53" s="1"/>
  <c r="PP426" i="53"/>
  <c r="PQ426" i="53" s="1"/>
  <c r="PN426" i="53"/>
  <c r="PM426" i="53"/>
  <c r="PL426" i="53"/>
  <c r="PK426" i="53"/>
  <c r="PJ426" i="53"/>
  <c r="PO426" i="53" s="1"/>
  <c r="PP425" i="53"/>
  <c r="PQ425" i="53" s="1"/>
  <c r="PN425" i="53"/>
  <c r="PM425" i="53"/>
  <c r="PL425" i="53"/>
  <c r="PK425" i="53"/>
  <c r="PJ425" i="53"/>
  <c r="PO425" i="53" s="1"/>
  <c r="PP424" i="53"/>
  <c r="PQ424" i="53" s="1"/>
  <c r="PN424" i="53"/>
  <c r="PM424" i="53"/>
  <c r="PL424" i="53"/>
  <c r="PK424" i="53"/>
  <c r="PJ424" i="53"/>
  <c r="PO424" i="53" s="1"/>
  <c r="PP423" i="53"/>
  <c r="PQ423" i="53" s="1"/>
  <c r="PN423" i="53"/>
  <c r="PM423" i="53"/>
  <c r="PL423" i="53"/>
  <c r="PK423" i="53"/>
  <c r="PJ423" i="53"/>
  <c r="PO423" i="53" s="1"/>
  <c r="PP421" i="53"/>
  <c r="PQ421" i="53" s="1"/>
  <c r="PN421" i="53"/>
  <c r="PM421" i="53"/>
  <c r="PL421" i="53"/>
  <c r="PK421" i="53"/>
  <c r="PJ421" i="53"/>
  <c r="PO421" i="53" s="1"/>
  <c r="PP418" i="53"/>
  <c r="PQ418" i="53" s="1"/>
  <c r="PN418" i="53"/>
  <c r="PM418" i="53"/>
  <c r="PL418" i="53"/>
  <c r="PK418" i="53"/>
  <c r="PJ418" i="53"/>
  <c r="PO418" i="53" s="1"/>
  <c r="PP417" i="53"/>
  <c r="PQ417" i="53" s="1"/>
  <c r="PN417" i="53"/>
  <c r="PM417" i="53"/>
  <c r="PL417" i="53"/>
  <c r="PK417" i="53"/>
  <c r="PJ417" i="53"/>
  <c r="PO417" i="53" s="1"/>
  <c r="PP416" i="53"/>
  <c r="PQ416" i="53" s="1"/>
  <c r="PN416" i="53"/>
  <c r="PM416" i="53"/>
  <c r="PL416" i="53"/>
  <c r="PK416" i="53"/>
  <c r="PJ416" i="53"/>
  <c r="PO416" i="53" s="1"/>
  <c r="PP415" i="53"/>
  <c r="PQ415" i="53" s="1"/>
  <c r="PN415" i="53"/>
  <c r="PM415" i="53"/>
  <c r="PL415" i="53"/>
  <c r="PK415" i="53"/>
  <c r="PJ415" i="53"/>
  <c r="PO415" i="53" s="1"/>
  <c r="PP414" i="53"/>
  <c r="PQ414" i="53" s="1"/>
  <c r="PN414" i="53"/>
  <c r="PM414" i="53"/>
  <c r="PL414" i="53"/>
  <c r="PK414" i="53"/>
  <c r="PJ414" i="53"/>
  <c r="PO414" i="53" s="1"/>
  <c r="PP413" i="53"/>
  <c r="PQ413" i="53" s="1"/>
  <c r="PN413" i="53"/>
  <c r="PM413" i="53"/>
  <c r="PL413" i="53"/>
  <c r="PK413" i="53"/>
  <c r="PJ413" i="53"/>
  <c r="PO413" i="53" s="1"/>
  <c r="PP412" i="53"/>
  <c r="PQ412" i="53" s="1"/>
  <c r="PN412" i="53"/>
  <c r="PM412" i="53"/>
  <c r="PL412" i="53"/>
  <c r="PK412" i="53"/>
  <c r="PJ412" i="53"/>
  <c r="PO412" i="53" s="1"/>
  <c r="PP411" i="53"/>
  <c r="PQ411" i="53" s="1"/>
  <c r="PN411" i="53"/>
  <c r="PM411" i="53"/>
  <c r="PL411" i="53"/>
  <c r="PK411" i="53"/>
  <c r="PJ411" i="53"/>
  <c r="PO411" i="53" s="1"/>
  <c r="PP409" i="53"/>
  <c r="PQ409" i="53" s="1"/>
  <c r="PN409" i="53"/>
  <c r="PM409" i="53"/>
  <c r="PL409" i="53"/>
  <c r="PK409" i="53"/>
  <c r="PJ409" i="53"/>
  <c r="PO409" i="53" s="1"/>
  <c r="PP408" i="53"/>
  <c r="PQ408" i="53" s="1"/>
  <c r="PN408" i="53"/>
  <c r="PM408" i="53"/>
  <c r="PL408" i="53"/>
  <c r="PK408" i="53"/>
  <c r="PJ408" i="53"/>
  <c r="PO408" i="53" s="1"/>
  <c r="PP407" i="53"/>
  <c r="PQ407" i="53" s="1"/>
  <c r="PN407" i="53"/>
  <c r="PM407" i="53"/>
  <c r="PL407" i="53"/>
  <c r="PK407" i="53"/>
  <c r="PJ407" i="53"/>
  <c r="PO407" i="53" s="1"/>
  <c r="PP406" i="53"/>
  <c r="PQ406" i="53" s="1"/>
  <c r="PN406" i="53"/>
  <c r="PM406" i="53"/>
  <c r="PL406" i="53"/>
  <c r="PK406" i="53"/>
  <c r="PJ406" i="53"/>
  <c r="PO406" i="53" s="1"/>
  <c r="PP404" i="53"/>
  <c r="PQ404" i="53" s="1"/>
  <c r="PN404" i="53"/>
  <c r="PM404" i="53"/>
  <c r="PL404" i="53"/>
  <c r="PK404" i="53"/>
  <c r="PJ404" i="53"/>
  <c r="PO404" i="53" s="1"/>
  <c r="PP402" i="53"/>
  <c r="PQ402" i="53" s="1"/>
  <c r="PN402" i="53"/>
  <c r="PM402" i="53"/>
  <c r="PL402" i="53"/>
  <c r="PK402" i="53"/>
  <c r="PJ402" i="53"/>
  <c r="PO402" i="53" s="1"/>
  <c r="PP401" i="53"/>
  <c r="PQ401" i="53" s="1"/>
  <c r="PN401" i="53"/>
  <c r="PM401" i="53"/>
  <c r="PL401" i="53"/>
  <c r="PK401" i="53"/>
  <c r="PJ401" i="53"/>
  <c r="PO401" i="53" s="1"/>
  <c r="PP400" i="53"/>
  <c r="PQ400" i="53" s="1"/>
  <c r="PN400" i="53"/>
  <c r="PM400" i="53"/>
  <c r="PL400" i="53"/>
  <c r="PK400" i="53"/>
  <c r="PJ400" i="53"/>
  <c r="PO400" i="53" s="1"/>
  <c r="PP399" i="53"/>
  <c r="PQ399" i="53" s="1"/>
  <c r="PN399" i="53"/>
  <c r="PM399" i="53"/>
  <c r="PL399" i="53"/>
  <c r="PK399" i="53"/>
  <c r="PJ399" i="53"/>
  <c r="PO399" i="53" s="1"/>
  <c r="PP398" i="53"/>
  <c r="PQ398" i="53" s="1"/>
  <c r="PN398" i="53"/>
  <c r="PM398" i="53"/>
  <c r="PL398" i="53"/>
  <c r="PK398" i="53"/>
  <c r="PJ398" i="53"/>
  <c r="PO398" i="53" s="1"/>
  <c r="PP397" i="53"/>
  <c r="PQ397" i="53" s="1"/>
  <c r="PN397" i="53"/>
  <c r="PM397" i="53"/>
  <c r="PL397" i="53"/>
  <c r="PK397" i="53"/>
  <c r="PJ397" i="53"/>
  <c r="PO397" i="53" s="1"/>
  <c r="PP396" i="53"/>
  <c r="PQ396" i="53" s="1"/>
  <c r="PN396" i="53"/>
  <c r="PM396" i="53"/>
  <c r="PL396" i="53"/>
  <c r="PK396" i="53"/>
  <c r="PJ396" i="53"/>
  <c r="PO396" i="53" s="1"/>
  <c r="PP395" i="53"/>
  <c r="PQ395" i="53" s="1"/>
  <c r="PN395" i="53"/>
  <c r="PM395" i="53"/>
  <c r="PL395" i="53"/>
  <c r="PK395" i="53"/>
  <c r="PJ395" i="53"/>
  <c r="PO395" i="53" s="1"/>
  <c r="PP394" i="53"/>
  <c r="PQ394" i="53" s="1"/>
  <c r="PN394" i="53"/>
  <c r="PM394" i="53"/>
  <c r="PL394" i="53"/>
  <c r="PK394" i="53"/>
  <c r="PJ394" i="53"/>
  <c r="PO394" i="53" s="1"/>
  <c r="PP393" i="53"/>
  <c r="PQ393" i="53" s="1"/>
  <c r="PN393" i="53"/>
  <c r="PM393" i="53"/>
  <c r="PL393" i="53"/>
  <c r="PK393" i="53"/>
  <c r="PJ393" i="53"/>
  <c r="PO393" i="53" s="1"/>
  <c r="PP392" i="53"/>
  <c r="PQ392" i="53" s="1"/>
  <c r="PN392" i="53"/>
  <c r="PM392" i="53"/>
  <c r="PL392" i="53"/>
  <c r="PK392" i="53"/>
  <c r="PJ392" i="53"/>
  <c r="PO392" i="53" s="1"/>
  <c r="PP391" i="53"/>
  <c r="PQ391" i="53" s="1"/>
  <c r="PN391" i="53"/>
  <c r="PM391" i="53"/>
  <c r="PL391" i="53"/>
  <c r="PK391" i="53"/>
  <c r="PJ391" i="53"/>
  <c r="PO391" i="53" s="1"/>
  <c r="PP390" i="53"/>
  <c r="PQ390" i="53" s="1"/>
  <c r="PN390" i="53"/>
  <c r="PM390" i="53"/>
  <c r="PL390" i="53"/>
  <c r="PK390" i="53"/>
  <c r="PJ390" i="53"/>
  <c r="PO390" i="53" s="1"/>
  <c r="PP389" i="53"/>
  <c r="PQ389" i="53" s="1"/>
  <c r="PN389" i="53"/>
  <c r="PM389" i="53"/>
  <c r="PL389" i="53"/>
  <c r="PK389" i="53"/>
  <c r="PJ389" i="53"/>
  <c r="PO389" i="53" s="1"/>
  <c r="PP388" i="53"/>
  <c r="PQ388" i="53" s="1"/>
  <c r="PN388" i="53"/>
  <c r="PM388" i="53"/>
  <c r="PL388" i="53"/>
  <c r="PK388" i="53"/>
  <c r="PJ388" i="53"/>
  <c r="PO388" i="53" s="1"/>
  <c r="PP386" i="53"/>
  <c r="PQ386" i="53" s="1"/>
  <c r="PN386" i="53"/>
  <c r="PM386" i="53"/>
  <c r="PL386" i="53"/>
  <c r="PK386" i="53"/>
  <c r="PJ386" i="53"/>
  <c r="PO386" i="53" s="1"/>
  <c r="PP385" i="53"/>
  <c r="PQ385" i="53" s="1"/>
  <c r="PN385" i="53"/>
  <c r="PM385" i="53"/>
  <c r="PL385" i="53"/>
  <c r="PK385" i="53"/>
  <c r="PJ385" i="53"/>
  <c r="PO385" i="53" s="1"/>
  <c r="PP384" i="53"/>
  <c r="PQ384" i="53" s="1"/>
  <c r="PN384" i="53"/>
  <c r="PM384" i="53"/>
  <c r="PL384" i="53"/>
  <c r="PK384" i="53"/>
  <c r="PJ384" i="53"/>
  <c r="PO384" i="53" s="1"/>
  <c r="PP383" i="53"/>
  <c r="PQ383" i="53" s="1"/>
  <c r="PN383" i="53"/>
  <c r="PM383" i="53"/>
  <c r="PL383" i="53"/>
  <c r="PK383" i="53"/>
  <c r="PJ383" i="53"/>
  <c r="PO383" i="53" s="1"/>
  <c r="PP382" i="53"/>
  <c r="PQ382" i="53" s="1"/>
  <c r="PN382" i="53"/>
  <c r="PM382" i="53"/>
  <c r="PL382" i="53"/>
  <c r="PK382" i="53"/>
  <c r="PJ382" i="53"/>
  <c r="PO382" i="53" s="1"/>
  <c r="PI380" i="53"/>
  <c r="PP378" i="53"/>
  <c r="PQ378" i="53" s="1"/>
  <c r="PN378" i="53"/>
  <c r="PM378" i="53"/>
  <c r="PL378" i="53"/>
  <c r="PK378" i="53"/>
  <c r="PJ378" i="53"/>
  <c r="PO378" i="53" s="1"/>
  <c r="PI377" i="53"/>
  <c r="PP376" i="53"/>
  <c r="PQ376" i="53" s="1"/>
  <c r="PN376" i="53"/>
  <c r="PM376" i="53"/>
  <c r="PL376" i="53"/>
  <c r="PK376" i="53"/>
  <c r="PJ376" i="53"/>
  <c r="PO376" i="53" s="1"/>
  <c r="PP375" i="53"/>
  <c r="PQ375" i="53" s="1"/>
  <c r="PN375" i="53"/>
  <c r="PM375" i="53"/>
  <c r="PL375" i="53"/>
  <c r="PK375" i="53"/>
  <c r="PJ375" i="53"/>
  <c r="PO375" i="53" s="1"/>
  <c r="PI373" i="53"/>
  <c r="PP372" i="53"/>
  <c r="PQ372" i="53" s="1"/>
  <c r="PN372" i="53"/>
  <c r="PM372" i="53"/>
  <c r="PL372" i="53"/>
  <c r="PK372" i="53"/>
  <c r="PJ372" i="53"/>
  <c r="PO372" i="53" s="1"/>
  <c r="PP371" i="53"/>
  <c r="PQ371" i="53" s="1"/>
  <c r="PN371" i="53"/>
  <c r="PM371" i="53"/>
  <c r="PL371" i="53"/>
  <c r="PK371" i="53"/>
  <c r="PJ371" i="53"/>
  <c r="PO371" i="53" s="1"/>
  <c r="PP370" i="53"/>
  <c r="PQ370" i="53" s="1"/>
  <c r="PN370" i="53"/>
  <c r="PM370" i="53"/>
  <c r="PL370" i="53"/>
  <c r="PK370" i="53"/>
  <c r="PJ370" i="53"/>
  <c r="PO370" i="53" s="1"/>
  <c r="PP369" i="53"/>
  <c r="PQ369" i="53" s="1"/>
  <c r="PN369" i="53"/>
  <c r="PM369" i="53"/>
  <c r="PL369" i="53"/>
  <c r="PK369" i="53"/>
  <c r="PJ369" i="53"/>
  <c r="PO369" i="53" s="1"/>
  <c r="PP368" i="53"/>
  <c r="PQ368" i="53" s="1"/>
  <c r="PN368" i="53"/>
  <c r="PM368" i="53"/>
  <c r="PL368" i="53"/>
  <c r="PK368" i="53"/>
  <c r="PJ368" i="53"/>
  <c r="PO368" i="53" s="1"/>
  <c r="PP367" i="53"/>
  <c r="PQ367" i="53" s="1"/>
  <c r="PN367" i="53"/>
  <c r="PM367" i="53"/>
  <c r="PL367" i="53"/>
  <c r="PK367" i="53"/>
  <c r="PJ367" i="53"/>
  <c r="PO367" i="53" s="1"/>
  <c r="PP366" i="53"/>
  <c r="PQ366" i="53" s="1"/>
  <c r="PN366" i="53"/>
  <c r="PM366" i="53"/>
  <c r="PL366" i="53"/>
  <c r="PK366" i="53"/>
  <c r="PJ366" i="53"/>
  <c r="PO366" i="53" s="1"/>
  <c r="PP365" i="53"/>
  <c r="PQ365" i="53" s="1"/>
  <c r="PN365" i="53"/>
  <c r="PM365" i="53"/>
  <c r="PL365" i="53"/>
  <c r="PK365" i="53"/>
  <c r="PJ365" i="53"/>
  <c r="PO365" i="53" s="1"/>
  <c r="PP364" i="53"/>
  <c r="PQ364" i="53" s="1"/>
  <c r="PN364" i="53"/>
  <c r="PM364" i="53"/>
  <c r="PL364" i="53"/>
  <c r="PK364" i="53"/>
  <c r="PJ364" i="53"/>
  <c r="PO364" i="53" s="1"/>
  <c r="PP363" i="53"/>
  <c r="PQ363" i="53" s="1"/>
  <c r="PN363" i="53"/>
  <c r="PM363" i="53"/>
  <c r="PL363" i="53"/>
  <c r="PK363" i="53"/>
  <c r="PJ363" i="53"/>
  <c r="PO363" i="53" s="1"/>
  <c r="PI361" i="53"/>
  <c r="PP360" i="53"/>
  <c r="PQ360" i="53" s="1"/>
  <c r="PN360" i="53"/>
  <c r="PM360" i="53"/>
  <c r="PL360" i="53"/>
  <c r="PK360" i="53"/>
  <c r="PJ360" i="53"/>
  <c r="PO360" i="53" s="1"/>
  <c r="PP359" i="53"/>
  <c r="PQ359" i="53" s="1"/>
  <c r="PN359" i="53"/>
  <c r="PM359" i="53"/>
  <c r="PL359" i="53"/>
  <c r="PK359" i="53"/>
  <c r="PJ359" i="53"/>
  <c r="PO359" i="53" s="1"/>
  <c r="PP358" i="53"/>
  <c r="PQ358" i="53" s="1"/>
  <c r="PN358" i="53"/>
  <c r="PM358" i="53"/>
  <c r="PL358" i="53"/>
  <c r="PK358" i="53"/>
  <c r="PJ358" i="53"/>
  <c r="PO358" i="53" s="1"/>
  <c r="PP357" i="53"/>
  <c r="PQ357" i="53" s="1"/>
  <c r="PN357" i="53"/>
  <c r="PM357" i="53"/>
  <c r="PL357" i="53"/>
  <c r="PK357" i="53"/>
  <c r="PJ357" i="53"/>
  <c r="PO357" i="53" s="1"/>
  <c r="PP356" i="53"/>
  <c r="PQ356" i="53" s="1"/>
  <c r="PN356" i="53"/>
  <c r="PM356" i="53"/>
  <c r="PL356" i="53"/>
  <c r="PK356" i="53"/>
  <c r="PJ356" i="53"/>
  <c r="PO356" i="53" s="1"/>
  <c r="PP355" i="53"/>
  <c r="PQ355" i="53" s="1"/>
  <c r="PN355" i="53"/>
  <c r="PM355" i="53"/>
  <c r="PL355" i="53"/>
  <c r="PK355" i="53"/>
  <c r="PJ355" i="53"/>
  <c r="PO355" i="53" s="1"/>
  <c r="PP354" i="53"/>
  <c r="PQ354" i="53" s="1"/>
  <c r="PN354" i="53"/>
  <c r="PM354" i="53"/>
  <c r="PL354" i="53"/>
  <c r="PK354" i="53"/>
  <c r="PJ354" i="53"/>
  <c r="PO354" i="53" s="1"/>
  <c r="PP353" i="53"/>
  <c r="PQ353" i="53" s="1"/>
  <c r="PN353" i="53"/>
  <c r="PM353" i="53"/>
  <c r="PL353" i="53"/>
  <c r="PK353" i="53"/>
  <c r="PJ353" i="53"/>
  <c r="PO353" i="53" s="1"/>
  <c r="PP352" i="53"/>
  <c r="PQ352" i="53" s="1"/>
  <c r="PN352" i="53"/>
  <c r="PM352" i="53"/>
  <c r="PL352" i="53"/>
  <c r="PK352" i="53"/>
  <c r="PJ352" i="53"/>
  <c r="PO352" i="53" s="1"/>
  <c r="PP351" i="53"/>
  <c r="PQ351" i="53" s="1"/>
  <c r="PN351" i="53"/>
  <c r="PM351" i="53"/>
  <c r="PL351" i="53"/>
  <c r="PK351" i="53"/>
  <c r="PJ351" i="53"/>
  <c r="PO351" i="53" s="1"/>
  <c r="PP350" i="53"/>
  <c r="PQ350" i="53" s="1"/>
  <c r="PN350" i="53"/>
  <c r="PM350" i="53"/>
  <c r="PL350" i="53"/>
  <c r="PK350" i="53"/>
  <c r="PJ350" i="53"/>
  <c r="PO350" i="53" s="1"/>
  <c r="PP349" i="53"/>
  <c r="PQ349" i="53" s="1"/>
  <c r="PN349" i="53"/>
  <c r="PM349" i="53"/>
  <c r="PL349" i="53"/>
  <c r="PK349" i="53"/>
  <c r="PJ349" i="53"/>
  <c r="PO349" i="53" s="1"/>
  <c r="PP348" i="53"/>
  <c r="PQ348" i="53" s="1"/>
  <c r="PN348" i="53"/>
  <c r="PM348" i="53"/>
  <c r="PL348" i="53"/>
  <c r="PK348" i="53"/>
  <c r="PJ348" i="53"/>
  <c r="PO348" i="53" s="1"/>
  <c r="PP347" i="53"/>
  <c r="PQ347" i="53" s="1"/>
  <c r="PN347" i="53"/>
  <c r="PM347" i="53"/>
  <c r="PL347" i="53"/>
  <c r="PK347" i="53"/>
  <c r="PJ347" i="53"/>
  <c r="PO347" i="53" s="1"/>
  <c r="PP346" i="53"/>
  <c r="PQ346" i="53" s="1"/>
  <c r="PN346" i="53"/>
  <c r="PM346" i="53"/>
  <c r="PL346" i="53"/>
  <c r="PK346" i="53"/>
  <c r="PJ346" i="53"/>
  <c r="PO346" i="53" s="1"/>
  <c r="PP345" i="53"/>
  <c r="PQ345" i="53" s="1"/>
  <c r="PN345" i="53"/>
  <c r="PM345" i="53"/>
  <c r="PL345" i="53"/>
  <c r="PK345" i="53"/>
  <c r="PJ345" i="53"/>
  <c r="PO345" i="53" s="1"/>
  <c r="PP344" i="53"/>
  <c r="PQ344" i="53" s="1"/>
  <c r="PN344" i="53"/>
  <c r="PM344" i="53"/>
  <c r="PL344" i="53"/>
  <c r="PK344" i="53"/>
  <c r="PJ344" i="53"/>
  <c r="PO344" i="53" s="1"/>
  <c r="PP343" i="53"/>
  <c r="PQ343" i="53" s="1"/>
  <c r="PN343" i="53"/>
  <c r="PM343" i="53"/>
  <c r="PL343" i="53"/>
  <c r="PK343" i="53"/>
  <c r="PJ343" i="53"/>
  <c r="PO343" i="53" s="1"/>
  <c r="PP342" i="53"/>
  <c r="PQ342" i="53" s="1"/>
  <c r="PN342" i="53"/>
  <c r="PM342" i="53"/>
  <c r="PL342" i="53"/>
  <c r="PK342" i="53"/>
  <c r="PJ342" i="53"/>
  <c r="PO342" i="53" s="1"/>
  <c r="PP341" i="53"/>
  <c r="PQ341" i="53" s="1"/>
  <c r="PN341" i="53"/>
  <c r="PM341" i="53"/>
  <c r="PL341" i="53"/>
  <c r="PK341" i="53"/>
  <c r="PJ341" i="53"/>
  <c r="PO341" i="53" s="1"/>
  <c r="PP340" i="53"/>
  <c r="PQ340" i="53" s="1"/>
  <c r="PN340" i="53"/>
  <c r="PM340" i="53"/>
  <c r="PL340" i="53"/>
  <c r="PK340" i="53"/>
  <c r="PJ340" i="53"/>
  <c r="PO340" i="53" s="1"/>
  <c r="PP339" i="53"/>
  <c r="PQ339" i="53" s="1"/>
  <c r="PN339" i="53"/>
  <c r="PM339" i="53"/>
  <c r="PL339" i="53"/>
  <c r="PK339" i="53"/>
  <c r="PJ339" i="53"/>
  <c r="PO339" i="53" s="1"/>
  <c r="PP338" i="53"/>
  <c r="PQ338" i="53" s="1"/>
  <c r="PN338" i="53"/>
  <c r="PM338" i="53"/>
  <c r="PL338" i="53"/>
  <c r="PK338" i="53"/>
  <c r="PJ338" i="53"/>
  <c r="PO338" i="53" s="1"/>
  <c r="PP337" i="53"/>
  <c r="PQ337" i="53" s="1"/>
  <c r="PN337" i="53"/>
  <c r="PM337" i="53"/>
  <c r="PL337" i="53"/>
  <c r="PK337" i="53"/>
  <c r="PJ337" i="53"/>
  <c r="PO337" i="53" s="1"/>
  <c r="PP336" i="53"/>
  <c r="PQ336" i="53" s="1"/>
  <c r="PN336" i="53"/>
  <c r="PM336" i="53"/>
  <c r="PL336" i="53"/>
  <c r="PK336" i="53"/>
  <c r="PJ336" i="53"/>
  <c r="PO336" i="53" s="1"/>
  <c r="PP335" i="53"/>
  <c r="PQ335" i="53" s="1"/>
  <c r="PN335" i="53"/>
  <c r="PM335" i="53"/>
  <c r="PL335" i="53"/>
  <c r="PK335" i="53"/>
  <c r="PJ335" i="53"/>
  <c r="PO335" i="53" s="1"/>
  <c r="PP334" i="53"/>
  <c r="PQ334" i="53" s="1"/>
  <c r="PN334" i="53"/>
  <c r="PM334" i="53"/>
  <c r="PL334" i="53"/>
  <c r="PK334" i="53"/>
  <c r="PJ334" i="53"/>
  <c r="PO334" i="53" s="1"/>
  <c r="PP333" i="53"/>
  <c r="PQ333" i="53" s="1"/>
  <c r="PN333" i="53"/>
  <c r="PM333" i="53"/>
  <c r="PL333" i="53"/>
  <c r="PK333" i="53"/>
  <c r="PJ333" i="53"/>
  <c r="PO333" i="53" s="1"/>
  <c r="PP332" i="53"/>
  <c r="PQ332" i="53" s="1"/>
  <c r="PN332" i="53"/>
  <c r="PM332" i="53"/>
  <c r="PL332" i="53"/>
  <c r="PK332" i="53"/>
  <c r="PJ332" i="53"/>
  <c r="PO332" i="53" s="1"/>
  <c r="PP331" i="53"/>
  <c r="PQ331" i="53" s="1"/>
  <c r="PN331" i="53"/>
  <c r="PM331" i="53"/>
  <c r="PL331" i="53"/>
  <c r="PK331" i="53"/>
  <c r="PJ331" i="53"/>
  <c r="PO331" i="53" s="1"/>
  <c r="PP330" i="53"/>
  <c r="PQ330" i="53" s="1"/>
  <c r="PN330" i="53"/>
  <c r="PM330" i="53"/>
  <c r="PL330" i="53"/>
  <c r="PK330" i="53"/>
  <c r="PJ330" i="53"/>
  <c r="PO330" i="53" s="1"/>
  <c r="PP329" i="53"/>
  <c r="PQ329" i="53" s="1"/>
  <c r="PN329" i="53"/>
  <c r="PM329" i="53"/>
  <c r="PL329" i="53"/>
  <c r="PK329" i="53"/>
  <c r="PJ329" i="53"/>
  <c r="PO329" i="53" s="1"/>
  <c r="PP328" i="53"/>
  <c r="PQ328" i="53" s="1"/>
  <c r="PN328" i="53"/>
  <c r="PM328" i="53"/>
  <c r="PL328" i="53"/>
  <c r="PK328" i="53"/>
  <c r="PJ328" i="53"/>
  <c r="PO328" i="53" s="1"/>
  <c r="PP327" i="53"/>
  <c r="PQ327" i="53" s="1"/>
  <c r="PN327" i="53"/>
  <c r="PM327" i="53"/>
  <c r="PL327" i="53"/>
  <c r="PK327" i="53"/>
  <c r="PJ327" i="53"/>
  <c r="PO327" i="53" s="1"/>
  <c r="PP326" i="53"/>
  <c r="PQ326" i="53" s="1"/>
  <c r="PN326" i="53"/>
  <c r="PM326" i="53"/>
  <c r="PL326" i="53"/>
  <c r="PK326" i="53"/>
  <c r="PJ326" i="53"/>
  <c r="PO326" i="53" s="1"/>
  <c r="PP325" i="53"/>
  <c r="PQ325" i="53" s="1"/>
  <c r="PN325" i="53"/>
  <c r="PM325" i="53"/>
  <c r="PL325" i="53"/>
  <c r="PK325" i="53"/>
  <c r="PJ325" i="53"/>
  <c r="PO325" i="53" s="1"/>
  <c r="PP324" i="53"/>
  <c r="PQ324" i="53" s="1"/>
  <c r="PN324" i="53"/>
  <c r="PM324" i="53"/>
  <c r="PL324" i="53"/>
  <c r="PK324" i="53"/>
  <c r="PJ324" i="53"/>
  <c r="PO324" i="53" s="1"/>
  <c r="PP323" i="53"/>
  <c r="PQ323" i="53" s="1"/>
  <c r="PN323" i="53"/>
  <c r="PM323" i="53"/>
  <c r="PL323" i="53"/>
  <c r="PK323" i="53"/>
  <c r="PJ323" i="53"/>
  <c r="PO323" i="53" s="1"/>
  <c r="PP322" i="53"/>
  <c r="PQ322" i="53" s="1"/>
  <c r="PN322" i="53"/>
  <c r="PM322" i="53"/>
  <c r="PL322" i="53"/>
  <c r="PK322" i="53"/>
  <c r="PJ322" i="53"/>
  <c r="PO322" i="53" s="1"/>
  <c r="PP321" i="53"/>
  <c r="PQ321" i="53" s="1"/>
  <c r="PN321" i="53"/>
  <c r="PM321" i="53"/>
  <c r="PL321" i="53"/>
  <c r="PK321" i="53"/>
  <c r="PJ321" i="53"/>
  <c r="PO321" i="53" s="1"/>
  <c r="PP320" i="53"/>
  <c r="PQ320" i="53" s="1"/>
  <c r="PN320" i="53"/>
  <c r="PM320" i="53"/>
  <c r="PL320" i="53"/>
  <c r="PK320" i="53"/>
  <c r="PJ320" i="53"/>
  <c r="PO320" i="53" s="1"/>
  <c r="PI318" i="53"/>
  <c r="PP317" i="53"/>
  <c r="PQ317" i="53" s="1"/>
  <c r="PN317" i="53"/>
  <c r="PM317" i="53"/>
  <c r="PL317" i="53"/>
  <c r="PK317" i="53"/>
  <c r="PJ317" i="53"/>
  <c r="PO317" i="53" s="1"/>
  <c r="PP316" i="53"/>
  <c r="PQ316" i="53" s="1"/>
  <c r="PN316" i="53"/>
  <c r="PM316" i="53"/>
  <c r="PL316" i="53"/>
  <c r="PK316" i="53"/>
  <c r="PJ316" i="53"/>
  <c r="PO316" i="53" s="1"/>
  <c r="PP315" i="53"/>
  <c r="PQ315" i="53" s="1"/>
  <c r="PN315" i="53"/>
  <c r="PM315" i="53"/>
  <c r="PL315" i="53"/>
  <c r="PK315" i="53"/>
  <c r="PJ315" i="53"/>
  <c r="PO315" i="53" s="1"/>
  <c r="PP314" i="53"/>
  <c r="PQ314" i="53" s="1"/>
  <c r="PN314" i="53"/>
  <c r="PM314" i="53"/>
  <c r="PL314" i="53"/>
  <c r="PK314" i="53"/>
  <c r="PJ314" i="53"/>
  <c r="PO314" i="53" s="1"/>
  <c r="PP311" i="53"/>
  <c r="PQ311" i="53" s="1"/>
  <c r="PN311" i="53"/>
  <c r="PM311" i="53"/>
  <c r="PL311" i="53"/>
  <c r="PK311" i="53"/>
  <c r="PJ311" i="53"/>
  <c r="PO311" i="53" s="1"/>
  <c r="PP310" i="53"/>
  <c r="PQ310" i="53" s="1"/>
  <c r="PN310" i="53"/>
  <c r="PM310" i="53"/>
  <c r="PL310" i="53"/>
  <c r="PK310" i="53"/>
  <c r="PJ310" i="53"/>
  <c r="PO310" i="53" s="1"/>
  <c r="PP309" i="53"/>
  <c r="PQ309" i="53" s="1"/>
  <c r="PN309" i="53"/>
  <c r="PM309" i="53"/>
  <c r="PL309" i="53"/>
  <c r="PK309" i="53"/>
  <c r="PJ309" i="53"/>
  <c r="PO309" i="53" s="1"/>
  <c r="PP308" i="53"/>
  <c r="PQ308" i="53" s="1"/>
  <c r="PN308" i="53"/>
  <c r="PM308" i="53"/>
  <c r="PL308" i="53"/>
  <c r="PK308" i="53"/>
  <c r="PJ308" i="53"/>
  <c r="PO308" i="53" s="1"/>
  <c r="PP307" i="53"/>
  <c r="PQ307" i="53" s="1"/>
  <c r="PN307" i="53"/>
  <c r="PM307" i="53"/>
  <c r="PL307" i="53"/>
  <c r="PK307" i="53"/>
  <c r="PJ307" i="53"/>
  <c r="PO307" i="53" s="1"/>
  <c r="PP306" i="53"/>
  <c r="PQ306" i="53" s="1"/>
  <c r="PN306" i="53"/>
  <c r="PM306" i="53"/>
  <c r="PL306" i="53"/>
  <c r="PK306" i="53"/>
  <c r="PJ306" i="53"/>
  <c r="PO306" i="53" s="1"/>
  <c r="PP305" i="53"/>
  <c r="PQ305" i="53" s="1"/>
  <c r="PN305" i="53"/>
  <c r="PM305" i="53"/>
  <c r="PL305" i="53"/>
  <c r="PK305" i="53"/>
  <c r="PJ305" i="53"/>
  <c r="PO305" i="53" s="1"/>
  <c r="PP304" i="53"/>
  <c r="PQ304" i="53" s="1"/>
  <c r="PN304" i="53"/>
  <c r="PM304" i="53"/>
  <c r="PL304" i="53"/>
  <c r="PK304" i="53"/>
  <c r="PJ304" i="53"/>
  <c r="PO304" i="53" s="1"/>
  <c r="PP303" i="53"/>
  <c r="PQ303" i="53" s="1"/>
  <c r="PN303" i="53"/>
  <c r="PM303" i="53"/>
  <c r="PL303" i="53"/>
  <c r="PK303" i="53"/>
  <c r="PJ303" i="53"/>
  <c r="PO303" i="53" s="1"/>
  <c r="PP302" i="53"/>
  <c r="PQ302" i="53" s="1"/>
  <c r="PN302" i="53"/>
  <c r="PM302" i="53"/>
  <c r="PL302" i="53"/>
  <c r="PK302" i="53"/>
  <c r="PJ302" i="53"/>
  <c r="PO302" i="53" s="1"/>
  <c r="PP301" i="53"/>
  <c r="PQ301" i="53" s="1"/>
  <c r="PN301" i="53"/>
  <c r="PM301" i="53"/>
  <c r="PL301" i="53"/>
  <c r="PK301" i="53"/>
  <c r="PJ301" i="53"/>
  <c r="PO301" i="53" s="1"/>
  <c r="PP298" i="53"/>
  <c r="PQ298" i="53" s="1"/>
  <c r="PN298" i="53"/>
  <c r="PM298" i="53"/>
  <c r="PL298" i="53"/>
  <c r="PK298" i="53"/>
  <c r="PJ298" i="53"/>
  <c r="PO298" i="53" s="1"/>
  <c r="PI295" i="53"/>
  <c r="PP293" i="53"/>
  <c r="PQ293" i="53" s="1"/>
  <c r="PN293" i="53"/>
  <c r="PM293" i="53"/>
  <c r="PL293" i="53"/>
  <c r="PK293" i="53"/>
  <c r="PJ293" i="53"/>
  <c r="PO293" i="53" s="1"/>
  <c r="PP292" i="53"/>
  <c r="PQ292" i="53" s="1"/>
  <c r="PN292" i="53"/>
  <c r="PM292" i="53"/>
  <c r="PL292" i="53"/>
  <c r="PK292" i="53"/>
  <c r="PJ292" i="53"/>
  <c r="PO292" i="53" s="1"/>
  <c r="PP291" i="53"/>
  <c r="PQ291" i="53" s="1"/>
  <c r="PN291" i="53"/>
  <c r="PM291" i="53"/>
  <c r="PL291" i="53"/>
  <c r="PK291" i="53"/>
  <c r="PJ291" i="53"/>
  <c r="PO291" i="53" s="1"/>
  <c r="PP290" i="53"/>
  <c r="PQ290" i="53" s="1"/>
  <c r="PN290" i="53"/>
  <c r="PM290" i="53"/>
  <c r="PL290" i="53"/>
  <c r="PK290" i="53"/>
  <c r="PJ290" i="53"/>
  <c r="PO290" i="53" s="1"/>
  <c r="PP289" i="53"/>
  <c r="PQ289" i="53" s="1"/>
  <c r="PN289" i="53"/>
  <c r="PM289" i="53"/>
  <c r="PL289" i="53"/>
  <c r="PK289" i="53"/>
  <c r="PJ289" i="53"/>
  <c r="PO289" i="53" s="1"/>
  <c r="PP288" i="53"/>
  <c r="PQ288" i="53" s="1"/>
  <c r="PN288" i="53"/>
  <c r="PM288" i="53"/>
  <c r="PL288" i="53"/>
  <c r="PK288" i="53"/>
  <c r="PJ288" i="53"/>
  <c r="PO288" i="53" s="1"/>
  <c r="PI287" i="53"/>
  <c r="PP286" i="53"/>
  <c r="PQ286" i="53" s="1"/>
  <c r="PN286" i="53"/>
  <c r="PM286" i="53"/>
  <c r="PL286" i="53"/>
  <c r="PK286" i="53"/>
  <c r="PJ286" i="53"/>
  <c r="PO286" i="53" s="1"/>
  <c r="PP285" i="53"/>
  <c r="PQ285" i="53" s="1"/>
  <c r="PN285" i="53"/>
  <c r="PM285" i="53"/>
  <c r="PL285" i="53"/>
  <c r="PK285" i="53"/>
  <c r="PJ285" i="53"/>
  <c r="PO285" i="53" s="1"/>
  <c r="PP284" i="53"/>
  <c r="PQ284" i="53" s="1"/>
  <c r="PN284" i="53"/>
  <c r="PM284" i="53"/>
  <c r="PL284" i="53"/>
  <c r="PK284" i="53"/>
  <c r="PJ284" i="53"/>
  <c r="PO284" i="53" s="1"/>
  <c r="PI283" i="53"/>
  <c r="PP282" i="53"/>
  <c r="PQ282" i="53" s="1"/>
  <c r="PN282" i="53"/>
  <c r="PM282" i="53"/>
  <c r="PL282" i="53"/>
  <c r="PK282" i="53"/>
  <c r="PJ282" i="53"/>
  <c r="PO282" i="53" s="1"/>
  <c r="PP281" i="53"/>
  <c r="PQ281" i="53" s="1"/>
  <c r="PN281" i="53"/>
  <c r="PM281" i="53"/>
  <c r="PL281" i="53"/>
  <c r="PK281" i="53"/>
  <c r="PJ281" i="53"/>
  <c r="PO281" i="53" s="1"/>
  <c r="PP280" i="53"/>
  <c r="PQ280" i="53" s="1"/>
  <c r="PN280" i="53"/>
  <c r="PM280" i="53"/>
  <c r="PL280" i="53"/>
  <c r="PK280" i="53"/>
  <c r="PJ280" i="53"/>
  <c r="PO280" i="53" s="1"/>
  <c r="PP279" i="53"/>
  <c r="PQ279" i="53" s="1"/>
  <c r="PN279" i="53"/>
  <c r="PM279" i="53"/>
  <c r="PL279" i="53"/>
  <c r="PK279" i="53"/>
  <c r="PJ279" i="53"/>
  <c r="PO279" i="53" s="1"/>
  <c r="PP278" i="53"/>
  <c r="PQ278" i="53" s="1"/>
  <c r="PN278" i="53"/>
  <c r="PM278" i="53"/>
  <c r="PL278" i="53"/>
  <c r="PK278" i="53"/>
  <c r="PJ278" i="53"/>
  <c r="PO278" i="53" s="1"/>
  <c r="PP277" i="53"/>
  <c r="PQ277" i="53" s="1"/>
  <c r="PN277" i="53"/>
  <c r="PM277" i="53"/>
  <c r="PL277" i="53"/>
  <c r="PK277" i="53"/>
  <c r="PJ277" i="53"/>
  <c r="PO277" i="53" s="1"/>
  <c r="PP276" i="53"/>
  <c r="PQ276" i="53" s="1"/>
  <c r="PN276" i="53"/>
  <c r="PM276" i="53"/>
  <c r="PL276" i="53"/>
  <c r="PK276" i="53"/>
  <c r="PJ276" i="53"/>
  <c r="PO276" i="53" s="1"/>
  <c r="PP275" i="53"/>
  <c r="PQ275" i="53" s="1"/>
  <c r="PN275" i="53"/>
  <c r="PM275" i="53"/>
  <c r="PL275" i="53"/>
  <c r="PK275" i="53"/>
  <c r="PJ275" i="53"/>
  <c r="PO275" i="53" s="1"/>
  <c r="PP274" i="53"/>
  <c r="PQ274" i="53" s="1"/>
  <c r="PN274" i="53"/>
  <c r="PM274" i="53"/>
  <c r="PL274" i="53"/>
  <c r="PK274" i="53"/>
  <c r="PJ274" i="53"/>
  <c r="PO274" i="53" s="1"/>
  <c r="PP273" i="53"/>
  <c r="PQ273" i="53" s="1"/>
  <c r="PN273" i="53"/>
  <c r="PM273" i="53"/>
  <c r="PL273" i="53"/>
  <c r="PK273" i="53"/>
  <c r="PJ273" i="53"/>
  <c r="PO273" i="53" s="1"/>
  <c r="PP272" i="53"/>
  <c r="PQ272" i="53" s="1"/>
  <c r="PN272" i="53"/>
  <c r="PM272" i="53"/>
  <c r="PL272" i="53"/>
  <c r="PK272" i="53"/>
  <c r="PJ272" i="53"/>
  <c r="PO272" i="53" s="1"/>
  <c r="PP271" i="53"/>
  <c r="PQ271" i="53" s="1"/>
  <c r="PN271" i="53"/>
  <c r="PM271" i="53"/>
  <c r="PL271" i="53"/>
  <c r="PK271" i="53"/>
  <c r="PJ271" i="53"/>
  <c r="PO271" i="53" s="1"/>
  <c r="PP270" i="53"/>
  <c r="PQ270" i="53" s="1"/>
  <c r="PN270" i="53"/>
  <c r="PM270" i="53"/>
  <c r="PL270" i="53"/>
  <c r="PK270" i="53"/>
  <c r="PJ270" i="53"/>
  <c r="PO270" i="53" s="1"/>
  <c r="PP269" i="53"/>
  <c r="PQ269" i="53" s="1"/>
  <c r="PN269" i="53"/>
  <c r="PM269" i="53"/>
  <c r="PL269" i="53"/>
  <c r="PK269" i="53"/>
  <c r="PJ269" i="53"/>
  <c r="PO269" i="53" s="1"/>
  <c r="PP268" i="53"/>
  <c r="PQ268" i="53" s="1"/>
  <c r="PN268" i="53"/>
  <c r="PM268" i="53"/>
  <c r="PL268" i="53"/>
  <c r="PK268" i="53"/>
  <c r="PJ268" i="53"/>
  <c r="PO268" i="53" s="1"/>
  <c r="PP267" i="53"/>
  <c r="PQ267" i="53" s="1"/>
  <c r="PN267" i="53"/>
  <c r="PM267" i="53"/>
  <c r="PL267" i="53"/>
  <c r="PK267" i="53"/>
  <c r="PJ267" i="53"/>
  <c r="PO267" i="53" s="1"/>
  <c r="PI266" i="53"/>
  <c r="PP265" i="53"/>
  <c r="PQ265" i="53" s="1"/>
  <c r="PN265" i="53"/>
  <c r="PM265" i="53"/>
  <c r="PL265" i="53"/>
  <c r="PK265" i="53"/>
  <c r="PJ265" i="53"/>
  <c r="PO265" i="53" s="1"/>
  <c r="PP264" i="53"/>
  <c r="PQ264" i="53" s="1"/>
  <c r="PN264" i="53"/>
  <c r="PM264" i="53"/>
  <c r="PL264" i="53"/>
  <c r="PK264" i="53"/>
  <c r="PJ264" i="53"/>
  <c r="PO264" i="53" s="1"/>
  <c r="PP263" i="53"/>
  <c r="PQ263" i="53" s="1"/>
  <c r="PN263" i="53"/>
  <c r="PM263" i="53"/>
  <c r="PL263" i="53"/>
  <c r="PK263" i="53"/>
  <c r="PJ263" i="53"/>
  <c r="PO263" i="53" s="1"/>
  <c r="PP262" i="53"/>
  <c r="PQ262" i="53" s="1"/>
  <c r="PN262" i="53"/>
  <c r="PM262" i="53"/>
  <c r="PL262" i="53"/>
  <c r="PK262" i="53"/>
  <c r="PJ262" i="53"/>
  <c r="PO262" i="53" s="1"/>
  <c r="PI261" i="53"/>
  <c r="PP260" i="53"/>
  <c r="PQ260" i="53" s="1"/>
  <c r="PN260" i="53"/>
  <c r="PM260" i="53"/>
  <c r="PL260" i="53"/>
  <c r="PK260" i="53"/>
  <c r="PJ260" i="53"/>
  <c r="PO260" i="53" s="1"/>
  <c r="PP259" i="53"/>
  <c r="PQ259" i="53" s="1"/>
  <c r="PN259" i="53"/>
  <c r="PM259" i="53"/>
  <c r="PL259" i="53"/>
  <c r="PK259" i="53"/>
  <c r="PJ259" i="53"/>
  <c r="PO259" i="53" s="1"/>
  <c r="PP258" i="53"/>
  <c r="PQ258" i="53" s="1"/>
  <c r="PN258" i="53"/>
  <c r="PM258" i="53"/>
  <c r="PL258" i="53"/>
  <c r="PK258" i="53"/>
  <c r="PJ258" i="53"/>
  <c r="PO258" i="53" s="1"/>
  <c r="PP257" i="53"/>
  <c r="PQ257" i="53" s="1"/>
  <c r="PN257" i="53"/>
  <c r="PM257" i="53"/>
  <c r="PL257" i="53"/>
  <c r="PK257" i="53"/>
  <c r="PJ257" i="53"/>
  <c r="PO257" i="53" s="1"/>
  <c r="PP256" i="53"/>
  <c r="PQ256" i="53" s="1"/>
  <c r="PN256" i="53"/>
  <c r="PM256" i="53"/>
  <c r="PL256" i="53"/>
  <c r="PK256" i="53"/>
  <c r="PJ256" i="53"/>
  <c r="PO256" i="53" s="1"/>
  <c r="PP255" i="53"/>
  <c r="PQ255" i="53" s="1"/>
  <c r="PN255" i="53"/>
  <c r="PM255" i="53"/>
  <c r="PL255" i="53"/>
  <c r="PK255" i="53"/>
  <c r="PJ255" i="53"/>
  <c r="PO255" i="53" s="1"/>
  <c r="PP254" i="53"/>
  <c r="PQ254" i="53" s="1"/>
  <c r="PN254" i="53"/>
  <c r="PM254" i="53"/>
  <c r="PL254" i="53"/>
  <c r="PK254" i="53"/>
  <c r="PJ254" i="53"/>
  <c r="PO254" i="53" s="1"/>
  <c r="PP253" i="53"/>
  <c r="PQ253" i="53" s="1"/>
  <c r="PN253" i="53"/>
  <c r="PM253" i="53"/>
  <c r="PL253" i="53"/>
  <c r="PK253" i="53"/>
  <c r="PJ253" i="53"/>
  <c r="PO253" i="53" s="1"/>
  <c r="PP252" i="53"/>
  <c r="PQ252" i="53" s="1"/>
  <c r="PN252" i="53"/>
  <c r="PM252" i="53"/>
  <c r="PL252" i="53"/>
  <c r="PK252" i="53"/>
  <c r="PJ252" i="53"/>
  <c r="PO252" i="53" s="1"/>
  <c r="PI251" i="53"/>
  <c r="PP249" i="53"/>
  <c r="PQ249" i="53" s="1"/>
  <c r="PN249" i="53"/>
  <c r="PM249" i="53"/>
  <c r="PL249" i="53"/>
  <c r="PK249" i="53"/>
  <c r="PJ249" i="53"/>
  <c r="PO249" i="53" s="1"/>
  <c r="PP248" i="53"/>
  <c r="PQ248" i="53" s="1"/>
  <c r="PN248" i="53"/>
  <c r="PM248" i="53"/>
  <c r="PL248" i="53"/>
  <c r="PK248" i="53"/>
  <c r="PJ248" i="53"/>
  <c r="PO248" i="53" s="1"/>
  <c r="PP247" i="53"/>
  <c r="PQ247" i="53" s="1"/>
  <c r="PN247" i="53"/>
  <c r="PM247" i="53"/>
  <c r="PL247" i="53"/>
  <c r="PK247" i="53"/>
  <c r="PJ247" i="53"/>
  <c r="PO247" i="53" s="1"/>
  <c r="PP246" i="53"/>
  <c r="PQ246" i="53" s="1"/>
  <c r="PN246" i="53"/>
  <c r="PM246" i="53"/>
  <c r="PL246" i="53"/>
  <c r="PK246" i="53"/>
  <c r="PJ246" i="53"/>
  <c r="PO246" i="53" s="1"/>
  <c r="PP245" i="53"/>
  <c r="PQ245" i="53" s="1"/>
  <c r="PN245" i="53"/>
  <c r="PM245" i="53"/>
  <c r="PL245" i="53"/>
  <c r="PK245" i="53"/>
  <c r="PJ245" i="53"/>
  <c r="PO245" i="53" s="1"/>
  <c r="PP244" i="53"/>
  <c r="PQ244" i="53" s="1"/>
  <c r="PN244" i="53"/>
  <c r="PM244" i="53"/>
  <c r="PL244" i="53"/>
  <c r="PK244" i="53"/>
  <c r="PJ244" i="53"/>
  <c r="PO244" i="53" s="1"/>
  <c r="PI242" i="53"/>
  <c r="PP240" i="53"/>
  <c r="PQ240" i="53" s="1"/>
  <c r="PN240" i="53"/>
  <c r="PM240" i="53"/>
  <c r="PL240" i="53"/>
  <c r="PK240" i="53"/>
  <c r="PJ240" i="53"/>
  <c r="PO240" i="53" s="1"/>
  <c r="PP239" i="53"/>
  <c r="PQ239" i="53" s="1"/>
  <c r="PN239" i="53"/>
  <c r="PM239" i="53"/>
  <c r="PL239" i="53"/>
  <c r="PK239" i="53"/>
  <c r="PJ239" i="53"/>
  <c r="PO239" i="53" s="1"/>
  <c r="PP238" i="53"/>
  <c r="PQ238" i="53" s="1"/>
  <c r="PN238" i="53"/>
  <c r="PM238" i="53"/>
  <c r="PL238" i="53"/>
  <c r="PK238" i="53"/>
  <c r="PJ238" i="53"/>
  <c r="PO238" i="53" s="1"/>
  <c r="PI237" i="53"/>
  <c r="PP236" i="53"/>
  <c r="PQ236" i="53" s="1"/>
  <c r="PN236" i="53"/>
  <c r="PM236" i="53"/>
  <c r="PL236" i="53"/>
  <c r="PK236" i="53"/>
  <c r="PJ236" i="53"/>
  <c r="PO236" i="53" s="1"/>
  <c r="PI235" i="53"/>
  <c r="PP234" i="53"/>
  <c r="PQ234" i="53" s="1"/>
  <c r="PN234" i="53"/>
  <c r="PM234" i="53"/>
  <c r="PL234" i="53"/>
  <c r="PK234" i="53"/>
  <c r="PJ234" i="53"/>
  <c r="PO234" i="53" s="1"/>
  <c r="PP233" i="53"/>
  <c r="PQ233" i="53" s="1"/>
  <c r="PN233" i="53"/>
  <c r="PM233" i="53"/>
  <c r="PL233" i="53"/>
  <c r="PK233" i="53"/>
  <c r="PJ233" i="53"/>
  <c r="PO233" i="53" s="1"/>
  <c r="PP232" i="53"/>
  <c r="PQ232" i="53" s="1"/>
  <c r="PN232" i="53"/>
  <c r="PM232" i="53"/>
  <c r="PL232" i="53"/>
  <c r="PK232" i="53"/>
  <c r="PJ232" i="53"/>
  <c r="PO232" i="53" s="1"/>
  <c r="PP231" i="53"/>
  <c r="PQ231" i="53" s="1"/>
  <c r="PN231" i="53"/>
  <c r="PM231" i="53"/>
  <c r="PL231" i="53"/>
  <c r="PK231" i="53"/>
  <c r="PJ231" i="53"/>
  <c r="PO231" i="53" s="1"/>
  <c r="PP230" i="53"/>
  <c r="PQ230" i="53" s="1"/>
  <c r="PN230" i="53"/>
  <c r="PM230" i="53"/>
  <c r="PL230" i="53"/>
  <c r="PK230" i="53"/>
  <c r="PJ230" i="53"/>
  <c r="PO230" i="53" s="1"/>
  <c r="PP229" i="53"/>
  <c r="PQ229" i="53" s="1"/>
  <c r="PN229" i="53"/>
  <c r="PM229" i="53"/>
  <c r="PL229" i="53"/>
  <c r="PK229" i="53"/>
  <c r="PJ229" i="53"/>
  <c r="PO229" i="53" s="1"/>
  <c r="PP228" i="53"/>
  <c r="PQ228" i="53" s="1"/>
  <c r="PN228" i="53"/>
  <c r="PM228" i="53"/>
  <c r="PL228" i="53"/>
  <c r="PK228" i="53"/>
  <c r="PJ228" i="53"/>
  <c r="PO228" i="53" s="1"/>
  <c r="PP227" i="53"/>
  <c r="PQ227" i="53" s="1"/>
  <c r="PN227" i="53"/>
  <c r="PM227" i="53"/>
  <c r="PL227" i="53"/>
  <c r="PK227" i="53"/>
  <c r="PJ227" i="53"/>
  <c r="PO227" i="53" s="1"/>
  <c r="PP226" i="53"/>
  <c r="PQ226" i="53" s="1"/>
  <c r="PN226" i="53"/>
  <c r="PM226" i="53"/>
  <c r="PL226" i="53"/>
  <c r="PK226" i="53"/>
  <c r="PJ226" i="53"/>
  <c r="PO226" i="53" s="1"/>
  <c r="PI225" i="53"/>
  <c r="PP224" i="53"/>
  <c r="PQ224" i="53" s="1"/>
  <c r="PN224" i="53"/>
  <c r="PM224" i="53"/>
  <c r="PL224" i="53"/>
  <c r="PK224" i="53"/>
  <c r="PJ224" i="53"/>
  <c r="PO224" i="53" s="1"/>
  <c r="PI223" i="53"/>
  <c r="PP222" i="53"/>
  <c r="PQ222" i="53" s="1"/>
  <c r="PN222" i="53"/>
  <c r="PM222" i="53"/>
  <c r="PL222" i="53"/>
  <c r="PK222" i="53"/>
  <c r="PJ222" i="53"/>
  <c r="PO222" i="53" s="1"/>
  <c r="PP221" i="53"/>
  <c r="PQ221" i="53" s="1"/>
  <c r="PN221" i="53"/>
  <c r="PM221" i="53"/>
  <c r="PL221" i="53"/>
  <c r="PK221" i="53"/>
  <c r="PJ221" i="53"/>
  <c r="PO221" i="53" s="1"/>
  <c r="PP220" i="53"/>
  <c r="PQ220" i="53" s="1"/>
  <c r="PN220" i="53"/>
  <c r="PM220" i="53"/>
  <c r="PL220" i="53"/>
  <c r="PK220" i="53"/>
  <c r="PJ220" i="53"/>
  <c r="PO220" i="53" s="1"/>
  <c r="PP219" i="53"/>
  <c r="PQ219" i="53" s="1"/>
  <c r="PN219" i="53"/>
  <c r="PM219" i="53"/>
  <c r="PL219" i="53"/>
  <c r="PK219" i="53"/>
  <c r="PJ219" i="53"/>
  <c r="PO219" i="53" s="1"/>
  <c r="PP218" i="53"/>
  <c r="PQ218" i="53" s="1"/>
  <c r="PN218" i="53"/>
  <c r="PM218" i="53"/>
  <c r="PL218" i="53"/>
  <c r="PK218" i="53"/>
  <c r="PJ218" i="53"/>
  <c r="PO218" i="53" s="1"/>
  <c r="PP217" i="53"/>
  <c r="PQ217" i="53" s="1"/>
  <c r="PN217" i="53"/>
  <c r="PM217" i="53"/>
  <c r="PL217" i="53"/>
  <c r="PK217" i="53"/>
  <c r="PJ217" i="53"/>
  <c r="PO217" i="53" s="1"/>
  <c r="PP216" i="53"/>
  <c r="PQ216" i="53" s="1"/>
  <c r="PN216" i="53"/>
  <c r="PM216" i="53"/>
  <c r="PL216" i="53"/>
  <c r="PK216" i="53"/>
  <c r="PJ216" i="53"/>
  <c r="PO216" i="53" s="1"/>
  <c r="PP215" i="53"/>
  <c r="PQ215" i="53" s="1"/>
  <c r="PN215" i="53"/>
  <c r="PM215" i="53"/>
  <c r="PL215" i="53"/>
  <c r="PK215" i="53"/>
  <c r="PJ215" i="53"/>
  <c r="PO215" i="53" s="1"/>
  <c r="PP214" i="53"/>
  <c r="PQ214" i="53" s="1"/>
  <c r="PN214" i="53"/>
  <c r="PM214" i="53"/>
  <c r="PL214" i="53"/>
  <c r="PK214" i="53"/>
  <c r="PJ214" i="53"/>
  <c r="PO214" i="53" s="1"/>
  <c r="PI213" i="53"/>
  <c r="PP211" i="53"/>
  <c r="PQ211" i="53" s="1"/>
  <c r="PN211" i="53"/>
  <c r="PM211" i="53"/>
  <c r="PL211" i="53"/>
  <c r="PK211" i="53"/>
  <c r="PJ211" i="53"/>
  <c r="PO211" i="53" s="1"/>
  <c r="PP210" i="53"/>
  <c r="PQ210" i="53" s="1"/>
  <c r="PN210" i="53"/>
  <c r="PM210" i="53"/>
  <c r="PL210" i="53"/>
  <c r="PK210" i="53"/>
  <c r="PJ210" i="53"/>
  <c r="PO210" i="53" s="1"/>
  <c r="PP209" i="53"/>
  <c r="PQ209" i="53" s="1"/>
  <c r="PN209" i="53"/>
  <c r="PM209" i="53"/>
  <c r="PL209" i="53"/>
  <c r="PK209" i="53"/>
  <c r="PJ209" i="53"/>
  <c r="PO209" i="53" s="1"/>
  <c r="PP208" i="53"/>
  <c r="PQ208" i="53" s="1"/>
  <c r="PN208" i="53"/>
  <c r="PM208" i="53"/>
  <c r="PL208" i="53"/>
  <c r="PK208" i="53"/>
  <c r="PJ208" i="53"/>
  <c r="PO208" i="53" s="1"/>
  <c r="PP206" i="53"/>
  <c r="PQ206" i="53" s="1"/>
  <c r="PN206" i="53"/>
  <c r="PM206" i="53"/>
  <c r="PL206" i="53"/>
  <c r="PK206" i="53"/>
  <c r="PJ206" i="53"/>
  <c r="PO206" i="53" s="1"/>
  <c r="PP205" i="53"/>
  <c r="PQ205" i="53" s="1"/>
  <c r="PN205" i="53"/>
  <c r="PM205" i="53"/>
  <c r="PL205" i="53"/>
  <c r="PK205" i="53"/>
  <c r="PJ205" i="53"/>
  <c r="PO205" i="53" s="1"/>
  <c r="PP204" i="53"/>
  <c r="PQ204" i="53" s="1"/>
  <c r="PN204" i="53"/>
  <c r="PM204" i="53"/>
  <c r="PL204" i="53"/>
  <c r="PK204" i="53"/>
  <c r="PJ204" i="53"/>
  <c r="PO204" i="53" s="1"/>
  <c r="PP203" i="53"/>
  <c r="PQ203" i="53" s="1"/>
  <c r="PN203" i="53"/>
  <c r="PM203" i="53"/>
  <c r="PL203" i="53"/>
  <c r="PK203" i="53"/>
  <c r="PJ203" i="53"/>
  <c r="PO203" i="53" s="1"/>
  <c r="PP202" i="53"/>
  <c r="PQ202" i="53" s="1"/>
  <c r="PN202" i="53"/>
  <c r="PM202" i="53"/>
  <c r="PL202" i="53"/>
  <c r="PK202" i="53"/>
  <c r="PJ202" i="53"/>
  <c r="PO202" i="53" s="1"/>
  <c r="PP201" i="53"/>
  <c r="PQ201" i="53" s="1"/>
  <c r="PN201" i="53"/>
  <c r="PM201" i="53"/>
  <c r="PL201" i="53"/>
  <c r="PK201" i="53"/>
  <c r="PJ201" i="53"/>
  <c r="PO201" i="53" s="1"/>
  <c r="PP200" i="53"/>
  <c r="PQ200" i="53" s="1"/>
  <c r="PN200" i="53"/>
  <c r="PM200" i="53"/>
  <c r="PL200" i="53"/>
  <c r="PK200" i="53"/>
  <c r="PJ200" i="53"/>
  <c r="PO200" i="53" s="1"/>
  <c r="PP199" i="53"/>
  <c r="PQ199" i="53" s="1"/>
  <c r="PN199" i="53"/>
  <c r="PM199" i="53"/>
  <c r="PL199" i="53"/>
  <c r="PK199" i="53"/>
  <c r="PJ199" i="53"/>
  <c r="PO199" i="53" s="1"/>
  <c r="PP198" i="53"/>
  <c r="PQ198" i="53" s="1"/>
  <c r="PN198" i="53"/>
  <c r="PM198" i="53"/>
  <c r="PL198" i="53"/>
  <c r="PK198" i="53"/>
  <c r="PJ198" i="53"/>
  <c r="PO198" i="53" s="1"/>
  <c r="PP197" i="53"/>
  <c r="PQ197" i="53" s="1"/>
  <c r="PN197" i="53"/>
  <c r="PM197" i="53"/>
  <c r="PL197" i="53"/>
  <c r="PK197" i="53"/>
  <c r="PJ197" i="53"/>
  <c r="PO197" i="53" s="1"/>
  <c r="PP196" i="53"/>
  <c r="PQ196" i="53" s="1"/>
  <c r="PN196" i="53"/>
  <c r="PM196" i="53"/>
  <c r="PL196" i="53"/>
  <c r="PK196" i="53"/>
  <c r="PJ196" i="53"/>
  <c r="PO196" i="53" s="1"/>
  <c r="PP195" i="53"/>
  <c r="PQ195" i="53" s="1"/>
  <c r="PN195" i="53"/>
  <c r="PM195" i="53"/>
  <c r="PL195" i="53"/>
  <c r="PK195" i="53"/>
  <c r="PJ195" i="53"/>
  <c r="PO195" i="53" s="1"/>
  <c r="PP194" i="53"/>
  <c r="PQ194" i="53" s="1"/>
  <c r="PN194" i="53"/>
  <c r="PM194" i="53"/>
  <c r="PL194" i="53"/>
  <c r="PK194" i="53"/>
  <c r="PJ194" i="53"/>
  <c r="PO194" i="53" s="1"/>
  <c r="PP193" i="53"/>
  <c r="PQ193" i="53" s="1"/>
  <c r="PN193" i="53"/>
  <c r="PM193" i="53"/>
  <c r="PL193" i="53"/>
  <c r="PK193" i="53"/>
  <c r="PJ193" i="53"/>
  <c r="PO193" i="53" s="1"/>
  <c r="PP192" i="53"/>
  <c r="PQ192" i="53" s="1"/>
  <c r="PN192" i="53"/>
  <c r="PM192" i="53"/>
  <c r="PL192" i="53"/>
  <c r="PK192" i="53"/>
  <c r="PJ192" i="53"/>
  <c r="PO192" i="53" s="1"/>
  <c r="PP191" i="53"/>
  <c r="PQ191" i="53" s="1"/>
  <c r="PN191" i="53"/>
  <c r="PM191" i="53"/>
  <c r="PL191" i="53"/>
  <c r="PK191" i="53"/>
  <c r="PJ191" i="53"/>
  <c r="PO191" i="53" s="1"/>
  <c r="PP190" i="53"/>
  <c r="PQ190" i="53" s="1"/>
  <c r="PN190" i="53"/>
  <c r="PM190" i="53"/>
  <c r="PL190" i="53"/>
  <c r="PK190" i="53"/>
  <c r="PJ190" i="53"/>
  <c r="PO190" i="53" s="1"/>
  <c r="PP189" i="53"/>
  <c r="PQ189" i="53" s="1"/>
  <c r="PN189" i="53"/>
  <c r="PM189" i="53"/>
  <c r="PL189" i="53"/>
  <c r="PK189" i="53"/>
  <c r="PJ189" i="53"/>
  <c r="PO189" i="53" s="1"/>
  <c r="PP188" i="53"/>
  <c r="PQ188" i="53" s="1"/>
  <c r="PN188" i="53"/>
  <c r="PM188" i="53"/>
  <c r="PL188" i="53"/>
  <c r="PK188" i="53"/>
  <c r="PJ188" i="53"/>
  <c r="PO188" i="53" s="1"/>
  <c r="PP187" i="53"/>
  <c r="PQ187" i="53" s="1"/>
  <c r="PN187" i="53"/>
  <c r="PM187" i="53"/>
  <c r="PL187" i="53"/>
  <c r="PK187" i="53"/>
  <c r="PJ187" i="53"/>
  <c r="PO187" i="53" s="1"/>
  <c r="PP186" i="53"/>
  <c r="PQ186" i="53" s="1"/>
  <c r="PN186" i="53"/>
  <c r="PM186" i="53"/>
  <c r="PL186" i="53"/>
  <c r="PK186" i="53"/>
  <c r="PJ186" i="53"/>
  <c r="PO186" i="53" s="1"/>
  <c r="PP184" i="53"/>
  <c r="PQ184" i="53" s="1"/>
  <c r="PN184" i="53"/>
  <c r="PM184" i="53"/>
  <c r="PL184" i="53"/>
  <c r="PK184" i="53"/>
  <c r="PJ184" i="53"/>
  <c r="PO184" i="53" s="1"/>
  <c r="PP183" i="53"/>
  <c r="PQ183" i="53" s="1"/>
  <c r="PN183" i="53"/>
  <c r="PM183" i="53"/>
  <c r="PL183" i="53"/>
  <c r="PK183" i="53"/>
  <c r="PJ183" i="53"/>
  <c r="PO183" i="53" s="1"/>
  <c r="PP182" i="53"/>
  <c r="PQ182" i="53" s="1"/>
  <c r="PN182" i="53"/>
  <c r="PM182" i="53"/>
  <c r="PL182" i="53"/>
  <c r="PK182" i="53"/>
  <c r="PJ182" i="53"/>
  <c r="PO182" i="53" s="1"/>
  <c r="PP181" i="53"/>
  <c r="PQ181" i="53" s="1"/>
  <c r="PN181" i="53"/>
  <c r="PM181" i="53"/>
  <c r="PL181" i="53"/>
  <c r="PK181" i="53"/>
  <c r="PJ181" i="53"/>
  <c r="PO181" i="53" s="1"/>
  <c r="PP180" i="53"/>
  <c r="PQ180" i="53" s="1"/>
  <c r="PN180" i="53"/>
  <c r="PM180" i="53"/>
  <c r="PL180" i="53"/>
  <c r="PK180" i="53"/>
  <c r="PJ180" i="53"/>
  <c r="PO180" i="53" s="1"/>
  <c r="PP179" i="53"/>
  <c r="PQ179" i="53" s="1"/>
  <c r="PN179" i="53"/>
  <c r="PM179" i="53"/>
  <c r="PL179" i="53"/>
  <c r="PK179" i="53"/>
  <c r="PJ179" i="53"/>
  <c r="PO179" i="53" s="1"/>
  <c r="PI177" i="53"/>
  <c r="PP176" i="53"/>
  <c r="PQ176" i="53" s="1"/>
  <c r="PN176" i="53"/>
  <c r="PM176" i="53"/>
  <c r="PL176" i="53"/>
  <c r="PK176" i="53"/>
  <c r="PJ176" i="53"/>
  <c r="PO176" i="53" s="1"/>
  <c r="PP174" i="53"/>
  <c r="PQ174" i="53" s="1"/>
  <c r="PN174" i="53"/>
  <c r="PM174" i="53"/>
  <c r="PL174" i="53"/>
  <c r="PK174" i="53"/>
  <c r="PJ174" i="53"/>
  <c r="PO174" i="53" s="1"/>
  <c r="PP173" i="53"/>
  <c r="PQ173" i="53" s="1"/>
  <c r="PN173" i="53"/>
  <c r="PM173" i="53"/>
  <c r="PL173" i="53"/>
  <c r="PK173" i="53"/>
  <c r="PJ173" i="53"/>
  <c r="PO173" i="53" s="1"/>
  <c r="PP172" i="53"/>
  <c r="PQ172" i="53" s="1"/>
  <c r="PN172" i="53"/>
  <c r="PM172" i="53"/>
  <c r="PL172" i="53"/>
  <c r="PK172" i="53"/>
  <c r="PJ172" i="53"/>
  <c r="PO172" i="53" s="1"/>
  <c r="PP171" i="53"/>
  <c r="PQ171" i="53" s="1"/>
  <c r="PN171" i="53"/>
  <c r="PM171" i="53"/>
  <c r="PL171" i="53"/>
  <c r="PK171" i="53"/>
  <c r="PJ171" i="53"/>
  <c r="PO171" i="53" s="1"/>
  <c r="PP169" i="53"/>
  <c r="PQ169" i="53" s="1"/>
  <c r="PN169" i="53"/>
  <c r="PM169" i="53"/>
  <c r="PL169" i="53"/>
  <c r="PK169" i="53"/>
  <c r="PJ169" i="53"/>
  <c r="PO169" i="53" s="1"/>
  <c r="PP168" i="53"/>
  <c r="PQ168" i="53" s="1"/>
  <c r="PN168" i="53"/>
  <c r="PM168" i="53"/>
  <c r="PL168" i="53"/>
  <c r="PK168" i="53"/>
  <c r="PJ168" i="53"/>
  <c r="PO168" i="53" s="1"/>
  <c r="PP167" i="53"/>
  <c r="PQ167" i="53" s="1"/>
  <c r="PN167" i="53"/>
  <c r="PM167" i="53"/>
  <c r="PL167" i="53"/>
  <c r="PK167" i="53"/>
  <c r="PJ167" i="53"/>
  <c r="PO167" i="53" s="1"/>
  <c r="PP166" i="53"/>
  <c r="PQ166" i="53" s="1"/>
  <c r="PN166" i="53"/>
  <c r="PM166" i="53"/>
  <c r="PL166" i="53"/>
  <c r="PK166" i="53"/>
  <c r="PJ166" i="53"/>
  <c r="PO166" i="53" s="1"/>
  <c r="PP165" i="53"/>
  <c r="PQ165" i="53" s="1"/>
  <c r="PN165" i="53"/>
  <c r="PM165" i="53"/>
  <c r="PL165" i="53"/>
  <c r="PK165" i="53"/>
  <c r="PJ165" i="53"/>
  <c r="PO165" i="53" s="1"/>
  <c r="PP164" i="53"/>
  <c r="PQ164" i="53" s="1"/>
  <c r="PN164" i="53"/>
  <c r="PM164" i="53"/>
  <c r="PL164" i="53"/>
  <c r="PK164" i="53"/>
  <c r="PJ164" i="53"/>
  <c r="PO164" i="53" s="1"/>
  <c r="PP163" i="53"/>
  <c r="PQ163" i="53" s="1"/>
  <c r="PN163" i="53"/>
  <c r="PM163" i="53"/>
  <c r="PL163" i="53"/>
  <c r="PK163" i="53"/>
  <c r="PJ163" i="53"/>
  <c r="PO163" i="53" s="1"/>
  <c r="PP162" i="53"/>
  <c r="PQ162" i="53" s="1"/>
  <c r="PN162" i="53"/>
  <c r="PM162" i="53"/>
  <c r="PL162" i="53"/>
  <c r="PK162" i="53"/>
  <c r="PJ162" i="53"/>
  <c r="PO162" i="53" s="1"/>
  <c r="PP161" i="53"/>
  <c r="PQ161" i="53" s="1"/>
  <c r="PN161" i="53"/>
  <c r="PM161" i="53"/>
  <c r="PL161" i="53"/>
  <c r="PK161" i="53"/>
  <c r="PJ161" i="53"/>
  <c r="PO161" i="53" s="1"/>
  <c r="PP160" i="53"/>
  <c r="PQ160" i="53" s="1"/>
  <c r="PN160" i="53"/>
  <c r="PM160" i="53"/>
  <c r="PL160" i="53"/>
  <c r="PK160" i="53"/>
  <c r="PJ160" i="53"/>
  <c r="PO160" i="53" s="1"/>
  <c r="PP159" i="53"/>
  <c r="PQ159" i="53" s="1"/>
  <c r="PN159" i="53"/>
  <c r="PM159" i="53"/>
  <c r="PL159" i="53"/>
  <c r="PK159" i="53"/>
  <c r="PJ159" i="53"/>
  <c r="PO159" i="53" s="1"/>
  <c r="PP158" i="53"/>
  <c r="PQ158" i="53" s="1"/>
  <c r="PN158" i="53"/>
  <c r="PM158" i="53"/>
  <c r="PL158" i="53"/>
  <c r="PK158" i="53"/>
  <c r="PJ158" i="53"/>
  <c r="PO158" i="53" s="1"/>
  <c r="PP157" i="53"/>
  <c r="PQ157" i="53" s="1"/>
  <c r="PN157" i="53"/>
  <c r="PM157" i="53"/>
  <c r="PL157" i="53"/>
  <c r="PK157" i="53"/>
  <c r="PJ157" i="53"/>
  <c r="PO157" i="53" s="1"/>
  <c r="PP155" i="53"/>
  <c r="PQ155" i="53" s="1"/>
  <c r="PN155" i="53"/>
  <c r="PM155" i="53"/>
  <c r="PL155" i="53"/>
  <c r="PK155" i="53"/>
  <c r="PJ155" i="53"/>
  <c r="PO155" i="53" s="1"/>
  <c r="PP154" i="53"/>
  <c r="PQ154" i="53" s="1"/>
  <c r="PN154" i="53"/>
  <c r="PM154" i="53"/>
  <c r="PL154" i="53"/>
  <c r="PK154" i="53"/>
  <c r="PJ154" i="53"/>
  <c r="PO154" i="53" s="1"/>
  <c r="PI152" i="53"/>
  <c r="PP150" i="53"/>
  <c r="PQ150" i="53" s="1"/>
  <c r="PN150" i="53"/>
  <c r="PM150" i="53"/>
  <c r="PL150" i="53"/>
  <c r="PK150" i="53"/>
  <c r="PJ150" i="53"/>
  <c r="PO150" i="53" s="1"/>
  <c r="PP149" i="53"/>
  <c r="PQ149" i="53" s="1"/>
  <c r="PN149" i="53"/>
  <c r="PM149" i="53"/>
  <c r="PL149" i="53"/>
  <c r="PK149" i="53"/>
  <c r="PJ149" i="53"/>
  <c r="PO149" i="53" s="1"/>
  <c r="PP148" i="53"/>
  <c r="PQ148" i="53" s="1"/>
  <c r="PN148" i="53"/>
  <c r="PM148" i="53"/>
  <c r="PL148" i="53"/>
  <c r="PK148" i="53"/>
  <c r="PJ148" i="53"/>
  <c r="PO148" i="53" s="1"/>
  <c r="PP146" i="53"/>
  <c r="PQ146" i="53" s="1"/>
  <c r="PN146" i="53"/>
  <c r="PM146" i="53"/>
  <c r="PL146" i="53"/>
  <c r="PK146" i="53"/>
  <c r="PJ146" i="53"/>
  <c r="PO146" i="53" s="1"/>
  <c r="PP145" i="53"/>
  <c r="PQ145" i="53" s="1"/>
  <c r="PN145" i="53"/>
  <c r="PM145" i="53"/>
  <c r="PL145" i="53"/>
  <c r="PK145" i="53"/>
  <c r="PJ145" i="53"/>
  <c r="PO145" i="53" s="1"/>
  <c r="PP144" i="53"/>
  <c r="PQ144" i="53" s="1"/>
  <c r="PN144" i="53"/>
  <c r="PM144" i="53"/>
  <c r="PL144" i="53"/>
  <c r="PK144" i="53"/>
  <c r="PJ144" i="53"/>
  <c r="PO144" i="53" s="1"/>
  <c r="PP143" i="53"/>
  <c r="PQ143" i="53" s="1"/>
  <c r="PN143" i="53"/>
  <c r="PM143" i="53"/>
  <c r="PL143" i="53"/>
  <c r="PK143" i="53"/>
  <c r="PJ143" i="53"/>
  <c r="PO143" i="53" s="1"/>
  <c r="PP142" i="53"/>
  <c r="PQ142" i="53" s="1"/>
  <c r="PN142" i="53"/>
  <c r="PM142" i="53"/>
  <c r="PL142" i="53"/>
  <c r="PK142" i="53"/>
  <c r="PJ142" i="53"/>
  <c r="PO142" i="53" s="1"/>
  <c r="PP141" i="53"/>
  <c r="PQ141" i="53" s="1"/>
  <c r="PN141" i="53"/>
  <c r="PM141" i="53"/>
  <c r="PL141" i="53"/>
  <c r="PK141" i="53"/>
  <c r="PJ141" i="53"/>
  <c r="PO141" i="53" s="1"/>
  <c r="PP140" i="53"/>
  <c r="PQ140" i="53" s="1"/>
  <c r="PN140" i="53"/>
  <c r="PM140" i="53"/>
  <c r="PL140" i="53"/>
  <c r="PK140" i="53"/>
  <c r="PJ140" i="53"/>
  <c r="PO140" i="53" s="1"/>
  <c r="PP139" i="53"/>
  <c r="PQ139" i="53" s="1"/>
  <c r="PN139" i="53"/>
  <c r="PM139" i="53"/>
  <c r="PL139" i="53"/>
  <c r="PK139" i="53"/>
  <c r="PJ139" i="53"/>
  <c r="PO139" i="53" s="1"/>
  <c r="PP138" i="53"/>
  <c r="PQ138" i="53" s="1"/>
  <c r="PN138" i="53"/>
  <c r="PM138" i="53"/>
  <c r="PL138" i="53"/>
  <c r="PK138" i="53"/>
  <c r="PJ138" i="53"/>
  <c r="PO138" i="53" s="1"/>
  <c r="PP136" i="53"/>
  <c r="PQ136" i="53" s="1"/>
  <c r="PN136" i="53"/>
  <c r="PM136" i="53"/>
  <c r="PL136" i="53"/>
  <c r="PK136" i="53"/>
  <c r="PJ136" i="53"/>
  <c r="PO136" i="53" s="1"/>
  <c r="PI134" i="53"/>
  <c r="PP133" i="53"/>
  <c r="PQ133" i="53" s="1"/>
  <c r="PN133" i="53"/>
  <c r="PM133" i="53"/>
  <c r="PL133" i="53"/>
  <c r="PK133" i="53"/>
  <c r="PJ133" i="53"/>
  <c r="PO133" i="53" s="1"/>
  <c r="PP131" i="53"/>
  <c r="PQ131" i="53" s="1"/>
  <c r="PN131" i="53"/>
  <c r="PM131" i="53"/>
  <c r="PL131" i="53"/>
  <c r="PK131" i="53"/>
  <c r="PJ131" i="53"/>
  <c r="PO131" i="53" s="1"/>
  <c r="PP130" i="53"/>
  <c r="PQ130" i="53" s="1"/>
  <c r="PN130" i="53"/>
  <c r="PM130" i="53"/>
  <c r="PL130" i="53"/>
  <c r="PK130" i="53"/>
  <c r="PJ130" i="53"/>
  <c r="PO130" i="53" s="1"/>
  <c r="PP129" i="53"/>
  <c r="PQ129" i="53" s="1"/>
  <c r="PN129" i="53"/>
  <c r="PM129" i="53"/>
  <c r="PL129" i="53"/>
  <c r="PK129" i="53"/>
  <c r="PJ129" i="53"/>
  <c r="PO129" i="53" s="1"/>
  <c r="PP128" i="53"/>
  <c r="PQ128" i="53" s="1"/>
  <c r="PN128" i="53"/>
  <c r="PM128" i="53"/>
  <c r="PL128" i="53"/>
  <c r="PK128" i="53"/>
  <c r="PJ128" i="53"/>
  <c r="PO128" i="53" s="1"/>
  <c r="PP127" i="53"/>
  <c r="PQ127" i="53" s="1"/>
  <c r="PN127" i="53"/>
  <c r="PM127" i="53"/>
  <c r="PL127" i="53"/>
  <c r="PK127" i="53"/>
  <c r="PJ127" i="53"/>
  <c r="PO127" i="53" s="1"/>
  <c r="PP126" i="53"/>
  <c r="PQ126" i="53" s="1"/>
  <c r="PN126" i="53"/>
  <c r="PM126" i="53"/>
  <c r="PL126" i="53"/>
  <c r="PK126" i="53"/>
  <c r="PJ126" i="53"/>
  <c r="PO126" i="53" s="1"/>
  <c r="PP125" i="53"/>
  <c r="PQ125" i="53" s="1"/>
  <c r="PN125" i="53"/>
  <c r="PM125" i="53"/>
  <c r="PL125" i="53"/>
  <c r="PK125" i="53"/>
  <c r="PJ125" i="53"/>
  <c r="PO125" i="53" s="1"/>
  <c r="PP123" i="53"/>
  <c r="PQ123" i="53" s="1"/>
  <c r="PN123" i="53"/>
  <c r="PM123" i="53"/>
  <c r="PL123" i="53"/>
  <c r="PK123" i="53"/>
  <c r="PJ123" i="53"/>
  <c r="PO123" i="53" s="1"/>
  <c r="PP122" i="53"/>
  <c r="PQ122" i="53" s="1"/>
  <c r="PN122" i="53"/>
  <c r="PM122" i="53"/>
  <c r="PL122" i="53"/>
  <c r="PK122" i="53"/>
  <c r="PJ122" i="53"/>
  <c r="PO122" i="53" s="1"/>
  <c r="PP121" i="53"/>
  <c r="PQ121" i="53" s="1"/>
  <c r="PN121" i="53"/>
  <c r="PM121" i="53"/>
  <c r="PL121" i="53"/>
  <c r="PK121" i="53"/>
  <c r="PJ121" i="53"/>
  <c r="PO121" i="53" s="1"/>
  <c r="PP120" i="53"/>
  <c r="PQ120" i="53" s="1"/>
  <c r="PN120" i="53"/>
  <c r="PM120" i="53"/>
  <c r="PL120" i="53"/>
  <c r="PK120" i="53"/>
  <c r="PJ120" i="53"/>
  <c r="PO120" i="53" s="1"/>
  <c r="PP119" i="53"/>
  <c r="PQ119" i="53" s="1"/>
  <c r="PN119" i="53"/>
  <c r="PM119" i="53"/>
  <c r="PL119" i="53"/>
  <c r="PK119" i="53"/>
  <c r="PJ119" i="53"/>
  <c r="PO119" i="53" s="1"/>
  <c r="PP117" i="53"/>
  <c r="PQ117" i="53" s="1"/>
  <c r="PN117" i="53"/>
  <c r="PM117" i="53"/>
  <c r="PL117" i="53"/>
  <c r="PK117" i="53"/>
  <c r="PJ117" i="53"/>
  <c r="PO117" i="53" s="1"/>
  <c r="PP116" i="53"/>
  <c r="PQ116" i="53" s="1"/>
  <c r="PN116" i="53"/>
  <c r="PM116" i="53"/>
  <c r="PL116" i="53"/>
  <c r="PK116" i="53"/>
  <c r="PJ116" i="53"/>
  <c r="PO116" i="53" s="1"/>
  <c r="PP115" i="53"/>
  <c r="PQ115" i="53" s="1"/>
  <c r="PN115" i="53"/>
  <c r="PM115" i="53"/>
  <c r="PL115" i="53"/>
  <c r="PK115" i="53"/>
  <c r="PJ115" i="53"/>
  <c r="PO115" i="53" s="1"/>
  <c r="PP114" i="53"/>
  <c r="PQ114" i="53" s="1"/>
  <c r="PN114" i="53"/>
  <c r="PM114" i="53"/>
  <c r="PL114" i="53"/>
  <c r="PK114" i="53"/>
  <c r="PJ114" i="53"/>
  <c r="PO114" i="53" s="1"/>
  <c r="PP113" i="53"/>
  <c r="PQ113" i="53" s="1"/>
  <c r="PN113" i="53"/>
  <c r="PM113" i="53"/>
  <c r="PL113" i="53"/>
  <c r="PK113" i="53"/>
  <c r="PJ113" i="53"/>
  <c r="PO113" i="53" s="1"/>
  <c r="PP112" i="53"/>
  <c r="PQ112" i="53" s="1"/>
  <c r="PN112" i="53"/>
  <c r="PM112" i="53"/>
  <c r="PL112" i="53"/>
  <c r="PK112" i="53"/>
  <c r="PJ112" i="53"/>
  <c r="PO112" i="53" s="1"/>
  <c r="PP111" i="53"/>
  <c r="PQ111" i="53" s="1"/>
  <c r="PN111" i="53"/>
  <c r="PM111" i="53"/>
  <c r="PL111" i="53"/>
  <c r="PK111" i="53"/>
  <c r="PJ111" i="53"/>
  <c r="PO111" i="53" s="1"/>
  <c r="PP108" i="53"/>
  <c r="PQ108" i="53" s="1"/>
  <c r="PN108" i="53"/>
  <c r="PM108" i="53"/>
  <c r="PL108" i="53"/>
  <c r="PK108" i="53"/>
  <c r="PJ108" i="53"/>
  <c r="PO108" i="53" s="1"/>
  <c r="PP106" i="53"/>
  <c r="PQ106" i="53" s="1"/>
  <c r="PN106" i="53"/>
  <c r="PM106" i="53"/>
  <c r="PL106" i="53"/>
  <c r="PK106" i="53"/>
  <c r="PJ106" i="53"/>
  <c r="PO106" i="53" s="1"/>
  <c r="PP105" i="53"/>
  <c r="PQ105" i="53" s="1"/>
  <c r="PN105" i="53"/>
  <c r="PM105" i="53"/>
  <c r="PL105" i="53"/>
  <c r="PK105" i="53"/>
  <c r="PJ105" i="53"/>
  <c r="PO105" i="53" s="1"/>
  <c r="PP104" i="53"/>
  <c r="PQ104" i="53" s="1"/>
  <c r="PN104" i="53"/>
  <c r="PM104" i="53"/>
  <c r="PL104" i="53"/>
  <c r="PK104" i="53"/>
  <c r="PJ104" i="53"/>
  <c r="PO104" i="53" s="1"/>
  <c r="PP103" i="53"/>
  <c r="PQ103" i="53" s="1"/>
  <c r="PN103" i="53"/>
  <c r="PM103" i="53"/>
  <c r="PL103" i="53"/>
  <c r="PK103" i="53"/>
  <c r="PJ103" i="53"/>
  <c r="PO103" i="53" s="1"/>
  <c r="PP101" i="53"/>
  <c r="PQ101" i="53" s="1"/>
  <c r="PN101" i="53"/>
  <c r="PM101" i="53"/>
  <c r="PL101" i="53"/>
  <c r="PK101" i="53"/>
  <c r="PJ101" i="53"/>
  <c r="PO101" i="53" s="1"/>
  <c r="PP100" i="53"/>
  <c r="PQ100" i="53" s="1"/>
  <c r="PN100" i="53"/>
  <c r="PM100" i="53"/>
  <c r="PL100" i="53"/>
  <c r="PK100" i="53"/>
  <c r="PJ100" i="53"/>
  <c r="PO100" i="53" s="1"/>
  <c r="PP99" i="53"/>
  <c r="PQ99" i="53" s="1"/>
  <c r="PN99" i="53"/>
  <c r="PM99" i="53"/>
  <c r="PL99" i="53"/>
  <c r="PK99" i="53"/>
  <c r="PJ99" i="53"/>
  <c r="PO99" i="53" s="1"/>
  <c r="PP98" i="53"/>
  <c r="PQ98" i="53" s="1"/>
  <c r="PN98" i="53"/>
  <c r="PM98" i="53"/>
  <c r="PL98" i="53"/>
  <c r="PK98" i="53"/>
  <c r="PJ98" i="53"/>
  <c r="PO98" i="53" s="1"/>
  <c r="PP97" i="53"/>
  <c r="PQ97" i="53" s="1"/>
  <c r="PN97" i="53"/>
  <c r="PM97" i="53"/>
  <c r="PL97" i="53"/>
  <c r="PK97" i="53"/>
  <c r="PJ97" i="53"/>
  <c r="PO97" i="53" s="1"/>
  <c r="PP96" i="53"/>
  <c r="PQ96" i="53" s="1"/>
  <c r="PN96" i="53"/>
  <c r="PM96" i="53"/>
  <c r="PL96" i="53"/>
  <c r="PK96" i="53"/>
  <c r="PJ96" i="53"/>
  <c r="PO96" i="53" s="1"/>
  <c r="PI94" i="53"/>
  <c r="PP93" i="53"/>
  <c r="PQ93" i="53" s="1"/>
  <c r="PN93" i="53"/>
  <c r="PM93" i="53"/>
  <c r="PL93" i="53"/>
  <c r="PK93" i="53"/>
  <c r="PJ93" i="53"/>
  <c r="PO93" i="53" s="1"/>
  <c r="PP91" i="53"/>
  <c r="PQ91" i="53" s="1"/>
  <c r="PN91" i="53"/>
  <c r="PM91" i="53"/>
  <c r="PL91" i="53"/>
  <c r="PK91" i="53"/>
  <c r="PJ91" i="53"/>
  <c r="PO91" i="53" s="1"/>
  <c r="PP90" i="53"/>
  <c r="PQ90" i="53" s="1"/>
  <c r="PN90" i="53"/>
  <c r="PM90" i="53"/>
  <c r="PL90" i="53"/>
  <c r="PK90" i="53"/>
  <c r="PJ90" i="53"/>
  <c r="PO90" i="53" s="1"/>
  <c r="PP89" i="53"/>
  <c r="PQ89" i="53" s="1"/>
  <c r="PN89" i="53"/>
  <c r="PM89" i="53"/>
  <c r="PL89" i="53"/>
  <c r="PK89" i="53"/>
  <c r="PJ89" i="53"/>
  <c r="PO89" i="53" s="1"/>
  <c r="PP88" i="53"/>
  <c r="PQ88" i="53" s="1"/>
  <c r="PN88" i="53"/>
  <c r="PM88" i="53"/>
  <c r="PL88" i="53"/>
  <c r="PK88" i="53"/>
  <c r="PJ88" i="53"/>
  <c r="PO88" i="53" s="1"/>
  <c r="PP86" i="53"/>
  <c r="PQ86" i="53" s="1"/>
  <c r="PN86" i="53"/>
  <c r="PM86" i="53"/>
  <c r="PL86" i="53"/>
  <c r="PK86" i="53"/>
  <c r="PJ86" i="53"/>
  <c r="PO86" i="53" s="1"/>
  <c r="PP85" i="53"/>
  <c r="PQ85" i="53" s="1"/>
  <c r="PN85" i="53"/>
  <c r="PM85" i="53"/>
  <c r="PL85" i="53"/>
  <c r="PK85" i="53"/>
  <c r="PJ85" i="53"/>
  <c r="PO85" i="53" s="1"/>
  <c r="PI83" i="53"/>
  <c r="PP82" i="53"/>
  <c r="PQ82" i="53" s="1"/>
  <c r="PN82" i="53"/>
  <c r="PM82" i="53"/>
  <c r="PL82" i="53"/>
  <c r="PK82" i="53"/>
  <c r="PJ82" i="53"/>
  <c r="PO82" i="53" s="1"/>
  <c r="PP81" i="53"/>
  <c r="PQ81" i="53" s="1"/>
  <c r="PN81" i="53"/>
  <c r="PM81" i="53"/>
  <c r="PL81" i="53"/>
  <c r="PK81" i="53"/>
  <c r="PJ81" i="53"/>
  <c r="PO81" i="53" s="1"/>
  <c r="PP80" i="53"/>
  <c r="PQ80" i="53" s="1"/>
  <c r="PN80" i="53"/>
  <c r="PM80" i="53"/>
  <c r="PL80" i="53"/>
  <c r="PK80" i="53"/>
  <c r="PJ80" i="53"/>
  <c r="PO80" i="53" s="1"/>
  <c r="PP79" i="53"/>
  <c r="PQ79" i="53" s="1"/>
  <c r="PN79" i="53"/>
  <c r="PM79" i="53"/>
  <c r="PL79" i="53"/>
  <c r="PK79" i="53"/>
  <c r="PJ79" i="53"/>
  <c r="PO79" i="53" s="1"/>
  <c r="PP77" i="53"/>
  <c r="PQ77" i="53" s="1"/>
  <c r="PN77" i="53"/>
  <c r="PM77" i="53"/>
  <c r="PL77" i="53"/>
  <c r="PK77" i="53"/>
  <c r="PJ77" i="53"/>
  <c r="PO77" i="53" s="1"/>
  <c r="PP76" i="53"/>
  <c r="PQ76" i="53" s="1"/>
  <c r="PN76" i="53"/>
  <c r="PM76" i="53"/>
  <c r="PL76" i="53"/>
  <c r="PK76" i="53"/>
  <c r="PJ76" i="53"/>
  <c r="PO76" i="53" s="1"/>
  <c r="PI74" i="53"/>
  <c r="PP73" i="53"/>
  <c r="PQ73" i="53" s="1"/>
  <c r="PN73" i="53"/>
  <c r="PM73" i="53"/>
  <c r="PL73" i="53"/>
  <c r="PK73" i="53"/>
  <c r="PJ73" i="53"/>
  <c r="PO73" i="53" s="1"/>
  <c r="PP72" i="53"/>
  <c r="PQ72" i="53" s="1"/>
  <c r="PN72" i="53"/>
  <c r="PM72" i="53"/>
  <c r="PL72" i="53"/>
  <c r="PK72" i="53"/>
  <c r="PJ72" i="53"/>
  <c r="PO72" i="53" s="1"/>
  <c r="PP71" i="53"/>
  <c r="PQ71" i="53" s="1"/>
  <c r="PN71" i="53"/>
  <c r="PM71" i="53"/>
  <c r="PL71" i="53"/>
  <c r="PK71" i="53"/>
  <c r="PJ71" i="53"/>
  <c r="PO71" i="53" s="1"/>
  <c r="PP69" i="53"/>
  <c r="PQ69" i="53" s="1"/>
  <c r="PN69" i="53"/>
  <c r="PM69" i="53"/>
  <c r="PL69" i="53"/>
  <c r="PK69" i="53"/>
  <c r="PJ69" i="53"/>
  <c r="PO69" i="53" s="1"/>
  <c r="PP67" i="53"/>
  <c r="PQ67" i="53" s="1"/>
  <c r="PN67" i="53"/>
  <c r="PM67" i="53"/>
  <c r="PL67" i="53"/>
  <c r="PK67" i="53"/>
  <c r="PJ67" i="53"/>
  <c r="PO67" i="53" s="1"/>
  <c r="PP66" i="53"/>
  <c r="PQ66" i="53" s="1"/>
  <c r="PN66" i="53"/>
  <c r="PM66" i="53"/>
  <c r="PL66" i="53"/>
  <c r="PK66" i="53"/>
  <c r="PJ66" i="53"/>
  <c r="PO66" i="53" s="1"/>
  <c r="PI64" i="53"/>
  <c r="PP63" i="53"/>
  <c r="PQ63" i="53" s="1"/>
  <c r="PN63" i="53"/>
  <c r="PM63" i="53"/>
  <c r="PL63" i="53"/>
  <c r="PK63" i="53"/>
  <c r="PJ63" i="53"/>
  <c r="PO63" i="53" s="1"/>
  <c r="PP62" i="53"/>
  <c r="PQ62" i="53" s="1"/>
  <c r="PN62" i="53"/>
  <c r="PM62" i="53"/>
  <c r="PL62" i="53"/>
  <c r="PK62" i="53"/>
  <c r="PJ62" i="53"/>
  <c r="PO62" i="53" s="1"/>
  <c r="PP61" i="53"/>
  <c r="PQ61" i="53" s="1"/>
  <c r="PN61" i="53"/>
  <c r="PM61" i="53"/>
  <c r="PL61" i="53"/>
  <c r="PK61" i="53"/>
  <c r="PJ61" i="53"/>
  <c r="PO61" i="53" s="1"/>
  <c r="PP60" i="53"/>
  <c r="PQ60" i="53" s="1"/>
  <c r="PN60" i="53"/>
  <c r="PM60" i="53"/>
  <c r="PL60" i="53"/>
  <c r="PK60" i="53"/>
  <c r="PJ60" i="53"/>
  <c r="PO60" i="53" s="1"/>
  <c r="PP59" i="53"/>
  <c r="PQ59" i="53" s="1"/>
  <c r="PN59" i="53"/>
  <c r="PM59" i="53"/>
  <c r="PL59" i="53"/>
  <c r="PK59" i="53"/>
  <c r="PJ59" i="53"/>
  <c r="PO59" i="53" s="1"/>
  <c r="PP58" i="53"/>
  <c r="PQ58" i="53" s="1"/>
  <c r="PN58" i="53"/>
  <c r="PM58" i="53"/>
  <c r="PL58" i="53"/>
  <c r="PK58" i="53"/>
  <c r="PJ58" i="53"/>
  <c r="PO58" i="53" s="1"/>
  <c r="PP57" i="53"/>
  <c r="PQ57" i="53" s="1"/>
  <c r="PN57" i="53"/>
  <c r="PM57" i="53"/>
  <c r="PL57" i="53"/>
  <c r="PK57" i="53"/>
  <c r="PJ57" i="53"/>
  <c r="PO57" i="53" s="1"/>
  <c r="PP56" i="53"/>
  <c r="PQ56" i="53" s="1"/>
  <c r="PN56" i="53"/>
  <c r="PM56" i="53"/>
  <c r="PL56" i="53"/>
  <c r="PK56" i="53"/>
  <c r="PJ56" i="53"/>
  <c r="PO56" i="53" s="1"/>
  <c r="PI54" i="53"/>
  <c r="PP53" i="53"/>
  <c r="PQ53" i="53" s="1"/>
  <c r="PN53" i="53"/>
  <c r="PM53" i="53"/>
  <c r="PL53" i="53"/>
  <c r="PK53" i="53"/>
  <c r="PJ53" i="53"/>
  <c r="PO53" i="53" s="1"/>
  <c r="PI51" i="53"/>
  <c r="PP50" i="53"/>
  <c r="PQ50" i="53" s="1"/>
  <c r="PN50" i="53"/>
  <c r="PM50" i="53"/>
  <c r="PL50" i="53"/>
  <c r="PK50" i="53"/>
  <c r="PJ50" i="53"/>
  <c r="PO50" i="53" s="1"/>
  <c r="PP48" i="53"/>
  <c r="PQ48" i="53" s="1"/>
  <c r="PN48" i="53"/>
  <c r="PM48" i="53"/>
  <c r="PL48" i="53"/>
  <c r="PK48" i="53"/>
  <c r="PJ48" i="53"/>
  <c r="PO48" i="53" s="1"/>
  <c r="PP47" i="53"/>
  <c r="PQ47" i="53" s="1"/>
  <c r="PN47" i="53"/>
  <c r="PM47" i="53"/>
  <c r="PL47" i="53"/>
  <c r="PK47" i="53"/>
  <c r="PJ47" i="53"/>
  <c r="PO47" i="53" s="1"/>
  <c r="PP46" i="53"/>
  <c r="PQ46" i="53" s="1"/>
  <c r="PN46" i="53"/>
  <c r="PM46" i="53"/>
  <c r="PL46" i="53"/>
  <c r="PK46" i="53"/>
  <c r="PJ46" i="53"/>
  <c r="PO46" i="53" s="1"/>
  <c r="PP45" i="53"/>
  <c r="PQ45" i="53" s="1"/>
  <c r="PN45" i="53"/>
  <c r="PM45" i="53"/>
  <c r="PL45" i="53"/>
  <c r="PK45" i="53"/>
  <c r="PJ45" i="53"/>
  <c r="PO45" i="53" s="1"/>
  <c r="PP44" i="53"/>
  <c r="PQ44" i="53" s="1"/>
  <c r="PN44" i="53"/>
  <c r="PM44" i="53"/>
  <c r="PL44" i="53"/>
  <c r="PK44" i="53"/>
  <c r="PJ44" i="53"/>
  <c r="PO44" i="53" s="1"/>
  <c r="PP43" i="53"/>
  <c r="PQ43" i="53" s="1"/>
  <c r="PN43" i="53"/>
  <c r="PM43" i="53"/>
  <c r="PL43" i="53"/>
  <c r="PK43" i="53"/>
  <c r="PJ43" i="53"/>
  <c r="PO43" i="53" s="1"/>
  <c r="PP41" i="53"/>
  <c r="PQ41" i="53" s="1"/>
  <c r="PN41" i="53"/>
  <c r="PM41" i="53"/>
  <c r="PL41" i="53"/>
  <c r="PK41" i="53"/>
  <c r="PJ41" i="53"/>
  <c r="PO41" i="53" s="1"/>
  <c r="PP40" i="53"/>
  <c r="PQ40" i="53" s="1"/>
  <c r="PN40" i="53"/>
  <c r="PM40" i="53"/>
  <c r="PL40" i="53"/>
  <c r="PK40" i="53"/>
  <c r="PJ40" i="53"/>
  <c r="PO40" i="53" s="1"/>
  <c r="PP39" i="53"/>
  <c r="PQ39" i="53" s="1"/>
  <c r="PN39" i="53"/>
  <c r="PM39" i="53"/>
  <c r="PL39" i="53"/>
  <c r="PK39" i="53"/>
  <c r="PJ39" i="53"/>
  <c r="PO39" i="53" s="1"/>
  <c r="PP37" i="53"/>
  <c r="PQ37" i="53" s="1"/>
  <c r="PN37" i="53"/>
  <c r="PM37" i="53"/>
  <c r="PL37" i="53"/>
  <c r="PK37" i="53"/>
  <c r="PJ37" i="53"/>
  <c r="PO37" i="53" s="1"/>
  <c r="PP36" i="53"/>
  <c r="PQ36" i="53" s="1"/>
  <c r="PN36" i="53"/>
  <c r="PM36" i="53"/>
  <c r="PL36" i="53"/>
  <c r="PK36" i="53"/>
  <c r="PJ36" i="53"/>
  <c r="PO36" i="53" s="1"/>
  <c r="PP34" i="53"/>
  <c r="PQ34" i="53" s="1"/>
  <c r="PN34" i="53"/>
  <c r="PM34" i="53"/>
  <c r="PL34" i="53"/>
  <c r="PK34" i="53"/>
  <c r="PJ34" i="53"/>
  <c r="PO34" i="53" s="1"/>
  <c r="PP32" i="53"/>
  <c r="PQ32" i="53" s="1"/>
  <c r="PN32" i="53"/>
  <c r="PM32" i="53"/>
  <c r="PL32" i="53"/>
  <c r="PK32" i="53"/>
  <c r="PJ32" i="53"/>
  <c r="PO32" i="53" s="1"/>
  <c r="PI29" i="53"/>
  <c r="PP28" i="53"/>
  <c r="PQ28" i="53" s="1"/>
  <c r="PN28" i="53"/>
  <c r="PM28" i="53"/>
  <c r="PL28" i="53"/>
  <c r="PK28" i="53"/>
  <c r="PJ28" i="53"/>
  <c r="PO28" i="53" s="1"/>
  <c r="PP27" i="53"/>
  <c r="PQ27" i="53" s="1"/>
  <c r="PN27" i="53"/>
  <c r="PM27" i="53"/>
  <c r="PL27" i="53"/>
  <c r="PK27" i="53"/>
  <c r="PJ27" i="53"/>
  <c r="PO27" i="53" s="1"/>
  <c r="PP26" i="53"/>
  <c r="PQ26" i="53" s="1"/>
  <c r="PN26" i="53"/>
  <c r="PM26" i="53"/>
  <c r="PL26" i="53"/>
  <c r="PK26" i="53"/>
  <c r="PJ26" i="53"/>
  <c r="PO26" i="53" s="1"/>
  <c r="PP25" i="53"/>
  <c r="PQ25" i="53" s="1"/>
  <c r="PN25" i="53"/>
  <c r="PM25" i="53"/>
  <c r="PL25" i="53"/>
  <c r="PK25" i="53"/>
  <c r="PJ25" i="53"/>
  <c r="PO25" i="53" s="1"/>
  <c r="PP24" i="53"/>
  <c r="PQ24" i="53" s="1"/>
  <c r="PN24" i="53"/>
  <c r="PM24" i="53"/>
  <c r="PL24" i="53"/>
  <c r="PK24" i="53"/>
  <c r="PJ24" i="53"/>
  <c r="PO24" i="53" s="1"/>
  <c r="PP23" i="53"/>
  <c r="PQ23" i="53" s="1"/>
  <c r="PN23" i="53"/>
  <c r="PM23" i="53"/>
  <c r="PL23" i="53"/>
  <c r="PK23" i="53"/>
  <c r="PJ23" i="53"/>
  <c r="PO23" i="53" s="1"/>
  <c r="PP22" i="53"/>
  <c r="PQ22" i="53" s="1"/>
  <c r="PN22" i="53"/>
  <c r="PM22" i="53"/>
  <c r="PL22" i="53"/>
  <c r="PK22" i="53"/>
  <c r="PJ22" i="53"/>
  <c r="PO22" i="53" s="1"/>
  <c r="PQ20" i="53"/>
  <c r="PP20" i="53"/>
  <c r="PN20" i="53"/>
  <c r="PM20" i="53"/>
  <c r="PL20" i="53"/>
  <c r="PK20" i="53"/>
  <c r="PJ20" i="53"/>
  <c r="PO20" i="53" s="1"/>
  <c r="PI18" i="53"/>
  <c r="PP17" i="53"/>
  <c r="PQ17" i="53" s="1"/>
  <c r="PN17" i="53"/>
  <c r="PM17" i="53"/>
  <c r="PL17" i="53"/>
  <c r="PK17" i="53"/>
  <c r="PJ17" i="53"/>
  <c r="PO17" i="53" s="1"/>
  <c r="PP16" i="53"/>
  <c r="PQ16" i="53" s="1"/>
  <c r="PN16" i="53"/>
  <c r="PM16" i="53"/>
  <c r="PL16" i="53"/>
  <c r="PK16" i="53"/>
  <c r="PJ16" i="53"/>
  <c r="PO16" i="53" s="1"/>
  <c r="PO553" i="53" s="1"/>
  <c r="PI14" i="53"/>
  <c r="PF8" i="53"/>
  <c r="PE2" i="53"/>
  <c r="PC552" i="53" s="1"/>
  <c r="OP551" i="53"/>
  <c r="OT553" i="53" s="1"/>
  <c r="OQ545" i="53"/>
  <c r="OY543" i="53"/>
  <c r="OZ543" i="53" s="1"/>
  <c r="OW543" i="53"/>
  <c r="OV543" i="53"/>
  <c r="OU543" i="53"/>
  <c r="OT543" i="53"/>
  <c r="OS543" i="53"/>
  <c r="OX543" i="53" s="1"/>
  <c r="OY541" i="53"/>
  <c r="OZ541" i="53" s="1"/>
  <c r="OW541" i="53"/>
  <c r="OV541" i="53"/>
  <c r="OU541" i="53"/>
  <c r="OT541" i="53"/>
  <c r="OS541" i="53"/>
  <c r="OX541" i="53" s="1"/>
  <c r="OY539" i="53"/>
  <c r="OZ539" i="53" s="1"/>
  <c r="OW539" i="53"/>
  <c r="OV539" i="53"/>
  <c r="OU539" i="53"/>
  <c r="OT539" i="53"/>
  <c r="OS539" i="53"/>
  <c r="OX539" i="53" s="1"/>
  <c r="OY538" i="53"/>
  <c r="OZ538" i="53" s="1"/>
  <c r="OW538" i="53"/>
  <c r="OV538" i="53"/>
  <c r="OU538" i="53"/>
  <c r="OT538" i="53"/>
  <c r="OS538" i="53"/>
  <c r="OX538" i="53" s="1"/>
  <c r="OY536" i="53"/>
  <c r="OZ536" i="53" s="1"/>
  <c r="OW536" i="53"/>
  <c r="OV536" i="53"/>
  <c r="OU536" i="53"/>
  <c r="OT536" i="53"/>
  <c r="OS536" i="53"/>
  <c r="OX536" i="53" s="1"/>
  <c r="OY535" i="53"/>
  <c r="OZ535" i="53" s="1"/>
  <c r="OW535" i="53"/>
  <c r="OV535" i="53"/>
  <c r="OU535" i="53"/>
  <c r="OT535" i="53"/>
  <c r="OS535" i="53"/>
  <c r="OX535" i="53" s="1"/>
  <c r="OY534" i="53"/>
  <c r="OZ534" i="53" s="1"/>
  <c r="OW534" i="53"/>
  <c r="OV534" i="53"/>
  <c r="OU534" i="53"/>
  <c r="OT534" i="53"/>
  <c r="OS534" i="53"/>
  <c r="OX534" i="53" s="1"/>
  <c r="OY533" i="53"/>
  <c r="OZ533" i="53" s="1"/>
  <c r="OW533" i="53"/>
  <c r="OV533" i="53"/>
  <c r="OU533" i="53"/>
  <c r="OT533" i="53"/>
  <c r="OS533" i="53"/>
  <c r="OX533" i="53" s="1"/>
  <c r="OY532" i="53"/>
  <c r="OZ532" i="53" s="1"/>
  <c r="OW532" i="53"/>
  <c r="OV532" i="53"/>
  <c r="OU532" i="53"/>
  <c r="OT532" i="53"/>
  <c r="OS532" i="53"/>
  <c r="OX532" i="53" s="1"/>
  <c r="OY531" i="53"/>
  <c r="OZ531" i="53" s="1"/>
  <c r="OW531" i="53"/>
  <c r="OV531" i="53"/>
  <c r="OU531" i="53"/>
  <c r="OT531" i="53"/>
  <c r="OS531" i="53"/>
  <c r="OX531" i="53" s="1"/>
  <c r="OY530" i="53"/>
  <c r="OZ530" i="53" s="1"/>
  <c r="OW530" i="53"/>
  <c r="OV530" i="53"/>
  <c r="OU530" i="53"/>
  <c r="OT530" i="53"/>
  <c r="OS530" i="53"/>
  <c r="OX530" i="53" s="1"/>
  <c r="OY529" i="53"/>
  <c r="OZ529" i="53" s="1"/>
  <c r="OW529" i="53"/>
  <c r="OV529" i="53"/>
  <c r="OU529" i="53"/>
  <c r="OT529" i="53"/>
  <c r="OS529" i="53"/>
  <c r="OX529" i="53" s="1"/>
  <c r="OY528" i="53"/>
  <c r="OZ528" i="53" s="1"/>
  <c r="OW528" i="53"/>
  <c r="OV528" i="53"/>
  <c r="OU528" i="53"/>
  <c r="OT528" i="53"/>
  <c r="OS528" i="53"/>
  <c r="OX528" i="53" s="1"/>
  <c r="OY526" i="53"/>
  <c r="OZ526" i="53" s="1"/>
  <c r="OW526" i="53"/>
  <c r="OV526" i="53"/>
  <c r="OU526" i="53"/>
  <c r="OT526" i="53"/>
  <c r="OS526" i="53"/>
  <c r="OX526" i="53" s="1"/>
  <c r="OY524" i="53"/>
  <c r="OZ524" i="53" s="1"/>
  <c r="OW524" i="53"/>
  <c r="OV524" i="53"/>
  <c r="OU524" i="53"/>
  <c r="OT524" i="53"/>
  <c r="OS524" i="53"/>
  <c r="OX524" i="53" s="1"/>
  <c r="OY523" i="53"/>
  <c r="OZ523" i="53" s="1"/>
  <c r="OW523" i="53"/>
  <c r="OV523" i="53"/>
  <c r="OU523" i="53"/>
  <c r="OT523" i="53"/>
  <c r="OS523" i="53"/>
  <c r="OX523" i="53" s="1"/>
  <c r="OY522" i="53"/>
  <c r="OZ522" i="53" s="1"/>
  <c r="OW522" i="53"/>
  <c r="OV522" i="53"/>
  <c r="OU522" i="53"/>
  <c r="OT522" i="53"/>
  <c r="OS522" i="53"/>
  <c r="OX522" i="53" s="1"/>
  <c r="OY520" i="53"/>
  <c r="OZ520" i="53" s="1"/>
  <c r="OW520" i="53"/>
  <c r="OV520" i="53"/>
  <c r="OU520" i="53"/>
  <c r="OT520" i="53"/>
  <c r="OS520" i="53"/>
  <c r="OX520" i="53" s="1"/>
  <c r="OY518" i="53"/>
  <c r="OZ518" i="53" s="1"/>
  <c r="OW518" i="53"/>
  <c r="OV518" i="53"/>
  <c r="OU518" i="53"/>
  <c r="OT518" i="53"/>
  <c r="OS518" i="53"/>
  <c r="OX518" i="53" s="1"/>
  <c r="OY517" i="53"/>
  <c r="OZ517" i="53" s="1"/>
  <c r="OW517" i="53"/>
  <c r="OV517" i="53"/>
  <c r="OU517" i="53"/>
  <c r="OT517" i="53"/>
  <c r="OS517" i="53"/>
  <c r="OX517" i="53" s="1"/>
  <c r="OY516" i="53"/>
  <c r="OZ516" i="53" s="1"/>
  <c r="OW516" i="53"/>
  <c r="OV516" i="53"/>
  <c r="OU516" i="53"/>
  <c r="OT516" i="53"/>
  <c r="OS516" i="53"/>
  <c r="OX516" i="53" s="1"/>
  <c r="OY515" i="53"/>
  <c r="OZ515" i="53" s="1"/>
  <c r="OW515" i="53"/>
  <c r="OV515" i="53"/>
  <c r="OU515" i="53"/>
  <c r="OT515" i="53"/>
  <c r="OS515" i="53"/>
  <c r="OX515" i="53" s="1"/>
  <c r="OY514" i="53"/>
  <c r="OZ514" i="53" s="1"/>
  <c r="OW514" i="53"/>
  <c r="OV514" i="53"/>
  <c r="OU514" i="53"/>
  <c r="OT514" i="53"/>
  <c r="OS514" i="53"/>
  <c r="OX514" i="53" s="1"/>
  <c r="OY512" i="53"/>
  <c r="OZ512" i="53" s="1"/>
  <c r="OW512" i="53"/>
  <c r="OV512" i="53"/>
  <c r="OU512" i="53"/>
  <c r="OT512" i="53"/>
  <c r="OS512" i="53"/>
  <c r="OX512" i="53" s="1"/>
  <c r="OY510" i="53"/>
  <c r="OZ510" i="53" s="1"/>
  <c r="OW510" i="53"/>
  <c r="OV510" i="53"/>
  <c r="OU510" i="53"/>
  <c r="OT510" i="53"/>
  <c r="OS510" i="53"/>
  <c r="OX510" i="53" s="1"/>
  <c r="OY509" i="53"/>
  <c r="OZ509" i="53" s="1"/>
  <c r="OW509" i="53"/>
  <c r="OV509" i="53"/>
  <c r="OU509" i="53"/>
  <c r="OT509" i="53"/>
  <c r="OS509" i="53"/>
  <c r="OX509" i="53" s="1"/>
  <c r="OY508" i="53"/>
  <c r="OZ508" i="53" s="1"/>
  <c r="OW508" i="53"/>
  <c r="OV508" i="53"/>
  <c r="OU508" i="53"/>
  <c r="OT508" i="53"/>
  <c r="OS508" i="53"/>
  <c r="OX508" i="53" s="1"/>
  <c r="OY507" i="53"/>
  <c r="OZ507" i="53" s="1"/>
  <c r="OW507" i="53"/>
  <c r="OV507" i="53"/>
  <c r="OU507" i="53"/>
  <c r="OT507" i="53"/>
  <c r="OS507" i="53"/>
  <c r="OX507" i="53" s="1"/>
  <c r="OY505" i="53"/>
  <c r="OZ505" i="53" s="1"/>
  <c r="OW505" i="53"/>
  <c r="OV505" i="53"/>
  <c r="OU505" i="53"/>
  <c r="OT505" i="53"/>
  <c r="OS505" i="53"/>
  <c r="OX505" i="53" s="1"/>
  <c r="OY504" i="53"/>
  <c r="OZ504" i="53" s="1"/>
  <c r="OW504" i="53"/>
  <c r="OV504" i="53"/>
  <c r="OU504" i="53"/>
  <c r="OT504" i="53"/>
  <c r="OS504" i="53"/>
  <c r="OX504" i="53" s="1"/>
  <c r="OY503" i="53"/>
  <c r="OZ503" i="53" s="1"/>
  <c r="OW503" i="53"/>
  <c r="OV503" i="53"/>
  <c r="OU503" i="53"/>
  <c r="OT503" i="53"/>
  <c r="OS503" i="53"/>
  <c r="OX503" i="53" s="1"/>
  <c r="OY502" i="53"/>
  <c r="OZ502" i="53" s="1"/>
  <c r="OW502" i="53"/>
  <c r="OV502" i="53"/>
  <c r="OU502" i="53"/>
  <c r="OT502" i="53"/>
  <c r="OS502" i="53"/>
  <c r="OX502" i="53" s="1"/>
  <c r="OR500" i="53"/>
  <c r="OY499" i="53"/>
  <c r="OZ499" i="53" s="1"/>
  <c r="OW499" i="53"/>
  <c r="OV499" i="53"/>
  <c r="OU499" i="53"/>
  <c r="OT499" i="53"/>
  <c r="OS499" i="53"/>
  <c r="OX499" i="53" s="1"/>
  <c r="OY498" i="53"/>
  <c r="OZ498" i="53" s="1"/>
  <c r="OW498" i="53"/>
  <c r="OV498" i="53"/>
  <c r="OU498" i="53"/>
  <c r="OT498" i="53"/>
  <c r="OS498" i="53"/>
  <c r="OX498" i="53" s="1"/>
  <c r="OY496" i="53"/>
  <c r="OZ496" i="53" s="1"/>
  <c r="OW496" i="53"/>
  <c r="OV496" i="53"/>
  <c r="OU496" i="53"/>
  <c r="OT496" i="53"/>
  <c r="OS496" i="53"/>
  <c r="OX496" i="53" s="1"/>
  <c r="OY495" i="53"/>
  <c r="OZ495" i="53" s="1"/>
  <c r="OW495" i="53"/>
  <c r="OV495" i="53"/>
  <c r="OU495" i="53"/>
  <c r="OT495" i="53"/>
  <c r="OS495" i="53"/>
  <c r="OX495" i="53" s="1"/>
  <c r="OY494" i="53"/>
  <c r="OZ494" i="53" s="1"/>
  <c r="OW494" i="53"/>
  <c r="OV494" i="53"/>
  <c r="OU494" i="53"/>
  <c r="OT494" i="53"/>
  <c r="OS494" i="53"/>
  <c r="OX494" i="53" s="1"/>
  <c r="OY492" i="53"/>
  <c r="OZ492" i="53" s="1"/>
  <c r="OW492" i="53"/>
  <c r="OV492" i="53"/>
  <c r="OU492" i="53"/>
  <c r="OT492" i="53"/>
  <c r="OS492" i="53"/>
  <c r="OX492" i="53" s="1"/>
  <c r="OY491" i="53"/>
  <c r="OZ491" i="53" s="1"/>
  <c r="OW491" i="53"/>
  <c r="OV491" i="53"/>
  <c r="OU491" i="53"/>
  <c r="OT491" i="53"/>
  <c r="OS491" i="53"/>
  <c r="OX491" i="53" s="1"/>
  <c r="OY489" i="53"/>
  <c r="OZ489" i="53" s="1"/>
  <c r="OW489" i="53"/>
  <c r="OV489" i="53"/>
  <c r="OU489" i="53"/>
  <c r="OT489" i="53"/>
  <c r="OS489" i="53"/>
  <c r="OX489" i="53" s="1"/>
  <c r="OY488" i="53"/>
  <c r="OZ488" i="53" s="1"/>
  <c r="OW488" i="53"/>
  <c r="OV488" i="53"/>
  <c r="OU488" i="53"/>
  <c r="OT488" i="53"/>
  <c r="OS488" i="53"/>
  <c r="OX488" i="53" s="1"/>
  <c r="OY487" i="53"/>
  <c r="OZ487" i="53" s="1"/>
  <c r="OW487" i="53"/>
  <c r="OV487" i="53"/>
  <c r="OU487" i="53"/>
  <c r="OT487" i="53"/>
  <c r="OS487" i="53"/>
  <c r="OX487" i="53" s="1"/>
  <c r="OY486" i="53"/>
  <c r="OZ486" i="53" s="1"/>
  <c r="OW486" i="53"/>
  <c r="OV486" i="53"/>
  <c r="OU486" i="53"/>
  <c r="OT486" i="53"/>
  <c r="OS486" i="53"/>
  <c r="OX486" i="53" s="1"/>
  <c r="OY485" i="53"/>
  <c r="OZ485" i="53" s="1"/>
  <c r="OW485" i="53"/>
  <c r="OV485" i="53"/>
  <c r="OU485" i="53"/>
  <c r="OT485" i="53"/>
  <c r="OS485" i="53"/>
  <c r="OX485" i="53" s="1"/>
  <c r="OY484" i="53"/>
  <c r="OZ484" i="53" s="1"/>
  <c r="OW484" i="53"/>
  <c r="OV484" i="53"/>
  <c r="OU484" i="53"/>
  <c r="OT484" i="53"/>
  <c r="OS484" i="53"/>
  <c r="OX484" i="53" s="1"/>
  <c r="OY482" i="53"/>
  <c r="OZ482" i="53" s="1"/>
  <c r="OW482" i="53"/>
  <c r="OV482" i="53"/>
  <c r="OU482" i="53"/>
  <c r="OT482" i="53"/>
  <c r="OS482" i="53"/>
  <c r="OX482" i="53" s="1"/>
  <c r="OY481" i="53"/>
  <c r="OZ481" i="53" s="1"/>
  <c r="OW481" i="53"/>
  <c r="OV481" i="53"/>
  <c r="OU481" i="53"/>
  <c r="OT481" i="53"/>
  <c r="OS481" i="53"/>
  <c r="OX481" i="53" s="1"/>
  <c r="OY480" i="53"/>
  <c r="OZ480" i="53" s="1"/>
  <c r="OW480" i="53"/>
  <c r="OV480" i="53"/>
  <c r="OU480" i="53"/>
  <c r="OT480" i="53"/>
  <c r="OS480" i="53"/>
  <c r="OX480" i="53" s="1"/>
  <c r="OY479" i="53"/>
  <c r="OZ479" i="53" s="1"/>
  <c r="OW479" i="53"/>
  <c r="OV479" i="53"/>
  <c r="OU479" i="53"/>
  <c r="OT479" i="53"/>
  <c r="OS479" i="53"/>
  <c r="OX479" i="53" s="1"/>
  <c r="OY478" i="53"/>
  <c r="OZ478" i="53" s="1"/>
  <c r="OW478" i="53"/>
  <c r="OV478" i="53"/>
  <c r="OU478" i="53"/>
  <c r="OT478" i="53"/>
  <c r="OS478" i="53"/>
  <c r="OX478" i="53" s="1"/>
  <c r="OY477" i="53"/>
  <c r="OZ477" i="53" s="1"/>
  <c r="OW477" i="53"/>
  <c r="OV477" i="53"/>
  <c r="OU477" i="53"/>
  <c r="OT477" i="53"/>
  <c r="OS477" i="53"/>
  <c r="OX477" i="53" s="1"/>
  <c r="OY476" i="53"/>
  <c r="OZ476" i="53" s="1"/>
  <c r="OW476" i="53"/>
  <c r="OV476" i="53"/>
  <c r="OU476" i="53"/>
  <c r="OT476" i="53"/>
  <c r="OS476" i="53"/>
  <c r="OX476" i="53" s="1"/>
  <c r="OY474" i="53"/>
  <c r="OZ474" i="53" s="1"/>
  <c r="OW474" i="53"/>
  <c r="OV474" i="53"/>
  <c r="OU474" i="53"/>
  <c r="OT474" i="53"/>
  <c r="OS474" i="53"/>
  <c r="OX474" i="53" s="1"/>
  <c r="OY473" i="53"/>
  <c r="OZ473" i="53" s="1"/>
  <c r="OW473" i="53"/>
  <c r="OV473" i="53"/>
  <c r="OU473" i="53"/>
  <c r="OT473" i="53"/>
  <c r="OS473" i="53"/>
  <c r="OX473" i="53" s="1"/>
  <c r="OY472" i="53"/>
  <c r="OZ472" i="53" s="1"/>
  <c r="OW472" i="53"/>
  <c r="OV472" i="53"/>
  <c r="OU472" i="53"/>
  <c r="OT472" i="53"/>
  <c r="OS472" i="53"/>
  <c r="OX472" i="53" s="1"/>
  <c r="OY470" i="53"/>
  <c r="OZ470" i="53" s="1"/>
  <c r="OW470" i="53"/>
  <c r="OV470" i="53"/>
  <c r="OU470" i="53"/>
  <c r="OT470" i="53"/>
  <c r="OS470" i="53"/>
  <c r="OX470" i="53" s="1"/>
  <c r="OY467" i="53"/>
  <c r="OZ467" i="53" s="1"/>
  <c r="OW467" i="53"/>
  <c r="OV467" i="53"/>
  <c r="OU467" i="53"/>
  <c r="OT467" i="53"/>
  <c r="OS467" i="53"/>
  <c r="OX467" i="53" s="1"/>
  <c r="OY466" i="53"/>
  <c r="OZ466" i="53" s="1"/>
  <c r="OW466" i="53"/>
  <c r="OV466" i="53"/>
  <c r="OU466" i="53"/>
  <c r="OT466" i="53"/>
  <c r="OS466" i="53"/>
  <c r="OX466" i="53" s="1"/>
  <c r="OY464" i="53"/>
  <c r="OZ464" i="53" s="1"/>
  <c r="OW464" i="53"/>
  <c r="OV464" i="53"/>
  <c r="OU464" i="53"/>
  <c r="OT464" i="53"/>
  <c r="OS464" i="53"/>
  <c r="OX464" i="53" s="1"/>
  <c r="OY463" i="53"/>
  <c r="OZ463" i="53" s="1"/>
  <c r="OW463" i="53"/>
  <c r="OV463" i="53"/>
  <c r="OU463" i="53"/>
  <c r="OT463" i="53"/>
  <c r="OS463" i="53"/>
  <c r="OX463" i="53" s="1"/>
  <c r="OY462" i="53"/>
  <c r="OZ462" i="53" s="1"/>
  <c r="OW462" i="53"/>
  <c r="OV462" i="53"/>
  <c r="OU462" i="53"/>
  <c r="OT462" i="53"/>
  <c r="OS462" i="53"/>
  <c r="OX462" i="53" s="1"/>
  <c r="OY461" i="53"/>
  <c r="OZ461" i="53" s="1"/>
  <c r="OW461" i="53"/>
  <c r="OV461" i="53"/>
  <c r="OU461" i="53"/>
  <c r="OT461" i="53"/>
  <c r="OS461" i="53"/>
  <c r="OX461" i="53" s="1"/>
  <c r="OY460" i="53"/>
  <c r="OZ460" i="53" s="1"/>
  <c r="OW460" i="53"/>
  <c r="OV460" i="53"/>
  <c r="OU460" i="53"/>
  <c r="OT460" i="53"/>
  <c r="OS460" i="53"/>
  <c r="OX460" i="53" s="1"/>
  <c r="OY458" i="53"/>
  <c r="OZ458" i="53" s="1"/>
  <c r="OW458" i="53"/>
  <c r="OV458" i="53"/>
  <c r="OU458" i="53"/>
  <c r="OT458" i="53"/>
  <c r="OS458" i="53"/>
  <c r="OX458" i="53" s="1"/>
  <c r="OY457" i="53"/>
  <c r="OZ457" i="53" s="1"/>
  <c r="OW457" i="53"/>
  <c r="OV457" i="53"/>
  <c r="OU457" i="53"/>
  <c r="OT457" i="53"/>
  <c r="OS457" i="53"/>
  <c r="OX457" i="53" s="1"/>
  <c r="OY456" i="53"/>
  <c r="OZ456" i="53" s="1"/>
  <c r="OW456" i="53"/>
  <c r="OV456" i="53"/>
  <c r="OU456" i="53"/>
  <c r="OT456" i="53"/>
  <c r="OS456" i="53"/>
  <c r="OX456" i="53" s="1"/>
  <c r="OY455" i="53"/>
  <c r="OZ455" i="53" s="1"/>
  <c r="OW455" i="53"/>
  <c r="OV455" i="53"/>
  <c r="OU455" i="53"/>
  <c r="OT455" i="53"/>
  <c r="OS455" i="53"/>
  <c r="OX455" i="53" s="1"/>
  <c r="OY454" i="53"/>
  <c r="OZ454" i="53" s="1"/>
  <c r="OW454" i="53"/>
  <c r="OV454" i="53"/>
  <c r="OU454" i="53"/>
  <c r="OT454" i="53"/>
  <c r="OS454" i="53"/>
  <c r="OX454" i="53" s="1"/>
  <c r="OY453" i="53"/>
  <c r="OZ453" i="53" s="1"/>
  <c r="OW453" i="53"/>
  <c r="OV453" i="53"/>
  <c r="OU453" i="53"/>
  <c r="OT453" i="53"/>
  <c r="OS453" i="53"/>
  <c r="OX453" i="53" s="1"/>
  <c r="OY452" i="53"/>
  <c r="OZ452" i="53" s="1"/>
  <c r="OW452" i="53"/>
  <c r="OV452" i="53"/>
  <c r="OU452" i="53"/>
  <c r="OT452" i="53"/>
  <c r="OS452" i="53"/>
  <c r="OX452" i="53" s="1"/>
  <c r="OY451" i="53"/>
  <c r="OZ451" i="53" s="1"/>
  <c r="OW451" i="53"/>
  <c r="OV451" i="53"/>
  <c r="OU451" i="53"/>
  <c r="OT451" i="53"/>
  <c r="OS451" i="53"/>
  <c r="OX451" i="53" s="1"/>
  <c r="OY449" i="53"/>
  <c r="OZ449" i="53" s="1"/>
  <c r="OW449" i="53"/>
  <c r="OV449" i="53"/>
  <c r="OU449" i="53"/>
  <c r="OT449" i="53"/>
  <c r="OS449" i="53"/>
  <c r="OX449" i="53" s="1"/>
  <c r="OY448" i="53"/>
  <c r="OZ448" i="53" s="1"/>
  <c r="OW448" i="53"/>
  <c r="OV448" i="53"/>
  <c r="OU448" i="53"/>
  <c r="OT448" i="53"/>
  <c r="OS448" i="53"/>
  <c r="OX448" i="53" s="1"/>
  <c r="OY447" i="53"/>
  <c r="OZ447" i="53" s="1"/>
  <c r="OW447" i="53"/>
  <c r="OV447" i="53"/>
  <c r="OU447" i="53"/>
  <c r="OT447" i="53"/>
  <c r="OS447" i="53"/>
  <c r="OX447" i="53" s="1"/>
  <c r="OY446" i="53"/>
  <c r="OZ446" i="53" s="1"/>
  <c r="OW446" i="53"/>
  <c r="OV446" i="53"/>
  <c r="OU446" i="53"/>
  <c r="OT446" i="53"/>
  <c r="OS446" i="53"/>
  <c r="OX446" i="53" s="1"/>
  <c r="OY445" i="53"/>
  <c r="OZ445" i="53" s="1"/>
  <c r="OW445" i="53"/>
  <c r="OV445" i="53"/>
  <c r="OU445" i="53"/>
  <c r="OT445" i="53"/>
  <c r="OS445" i="53"/>
  <c r="OX445" i="53" s="1"/>
  <c r="OY444" i="53"/>
  <c r="OZ444" i="53" s="1"/>
  <c r="OW444" i="53"/>
  <c r="OV444" i="53"/>
  <c r="OU444" i="53"/>
  <c r="OT444" i="53"/>
  <c r="OS444" i="53"/>
  <c r="OX444" i="53" s="1"/>
  <c r="OY443" i="53"/>
  <c r="OZ443" i="53" s="1"/>
  <c r="OW443" i="53"/>
  <c r="OV443" i="53"/>
  <c r="OU443" i="53"/>
  <c r="OT443" i="53"/>
  <c r="OS443" i="53"/>
  <c r="OX443" i="53" s="1"/>
  <c r="OY442" i="53"/>
  <c r="OZ442" i="53" s="1"/>
  <c r="OW442" i="53"/>
  <c r="OV442" i="53"/>
  <c r="OU442" i="53"/>
  <c r="OT442" i="53"/>
  <c r="OS442" i="53"/>
  <c r="OX442" i="53" s="1"/>
  <c r="OY441" i="53"/>
  <c r="OZ441" i="53" s="1"/>
  <c r="OW441" i="53"/>
  <c r="OV441" i="53"/>
  <c r="OU441" i="53"/>
  <c r="OT441" i="53"/>
  <c r="OS441" i="53"/>
  <c r="OX441" i="53" s="1"/>
  <c r="OY440" i="53"/>
  <c r="OZ440" i="53" s="1"/>
  <c r="OW440" i="53"/>
  <c r="OV440" i="53"/>
  <c r="OU440" i="53"/>
  <c r="OT440" i="53"/>
  <c r="OS440" i="53"/>
  <c r="OX440" i="53" s="1"/>
  <c r="OY439" i="53"/>
  <c r="OZ439" i="53" s="1"/>
  <c r="OW439" i="53"/>
  <c r="OV439" i="53"/>
  <c r="OU439" i="53"/>
  <c r="OT439" i="53"/>
  <c r="OS439" i="53"/>
  <c r="OX439" i="53" s="1"/>
  <c r="OY437" i="53"/>
  <c r="OZ437" i="53" s="1"/>
  <c r="OW437" i="53"/>
  <c r="OV437" i="53"/>
  <c r="OU437" i="53"/>
  <c r="OT437" i="53"/>
  <c r="OS437" i="53"/>
  <c r="OX437" i="53" s="1"/>
  <c r="OY436" i="53"/>
  <c r="OZ436" i="53" s="1"/>
  <c r="OW436" i="53"/>
  <c r="OV436" i="53"/>
  <c r="OU436" i="53"/>
  <c r="OT436" i="53"/>
  <c r="OS436" i="53"/>
  <c r="OX436" i="53" s="1"/>
  <c r="OY435" i="53"/>
  <c r="OZ435" i="53" s="1"/>
  <c r="OW435" i="53"/>
  <c r="OV435" i="53"/>
  <c r="OU435" i="53"/>
  <c r="OT435" i="53"/>
  <c r="OS435" i="53"/>
  <c r="OX435" i="53" s="1"/>
  <c r="OY434" i="53"/>
  <c r="OZ434" i="53" s="1"/>
  <c r="OW434" i="53"/>
  <c r="OV434" i="53"/>
  <c r="OU434" i="53"/>
  <c r="OT434" i="53"/>
  <c r="OS434" i="53"/>
  <c r="OX434" i="53" s="1"/>
  <c r="OY433" i="53"/>
  <c r="OZ433" i="53" s="1"/>
  <c r="OW433" i="53"/>
  <c r="OV433" i="53"/>
  <c r="OU433" i="53"/>
  <c r="OT433" i="53"/>
  <c r="OS433" i="53"/>
  <c r="OX433" i="53" s="1"/>
  <c r="OY432" i="53"/>
  <c r="OZ432" i="53" s="1"/>
  <c r="OW432" i="53"/>
  <c r="OV432" i="53"/>
  <c r="OU432" i="53"/>
  <c r="OT432" i="53"/>
  <c r="OS432" i="53"/>
  <c r="OX432" i="53" s="1"/>
  <c r="OY431" i="53"/>
  <c r="OZ431" i="53" s="1"/>
  <c r="OW431" i="53"/>
  <c r="OV431" i="53"/>
  <c r="OU431" i="53"/>
  <c r="OT431" i="53"/>
  <c r="OS431" i="53"/>
  <c r="OX431" i="53" s="1"/>
  <c r="OY430" i="53"/>
  <c r="OZ430" i="53" s="1"/>
  <c r="OW430" i="53"/>
  <c r="OV430" i="53"/>
  <c r="OU430" i="53"/>
  <c r="OT430" i="53"/>
  <c r="OS430" i="53"/>
  <c r="OX430" i="53" s="1"/>
  <c r="OY428" i="53"/>
  <c r="OZ428" i="53" s="1"/>
  <c r="OW428" i="53"/>
  <c r="OV428" i="53"/>
  <c r="OU428" i="53"/>
  <c r="OT428" i="53"/>
  <c r="OS428" i="53"/>
  <c r="OX428" i="53" s="1"/>
  <c r="OY427" i="53"/>
  <c r="OZ427" i="53" s="1"/>
  <c r="OW427" i="53"/>
  <c r="OV427" i="53"/>
  <c r="OU427" i="53"/>
  <c r="OT427" i="53"/>
  <c r="OS427" i="53"/>
  <c r="OX427" i="53" s="1"/>
  <c r="OY426" i="53"/>
  <c r="OZ426" i="53" s="1"/>
  <c r="OW426" i="53"/>
  <c r="OV426" i="53"/>
  <c r="OU426" i="53"/>
  <c r="OT426" i="53"/>
  <c r="OS426" i="53"/>
  <c r="OX426" i="53" s="1"/>
  <c r="OY425" i="53"/>
  <c r="OZ425" i="53" s="1"/>
  <c r="OW425" i="53"/>
  <c r="OV425" i="53"/>
  <c r="OU425" i="53"/>
  <c r="OT425" i="53"/>
  <c r="OS425" i="53"/>
  <c r="OX425" i="53" s="1"/>
  <c r="OY424" i="53"/>
  <c r="OZ424" i="53" s="1"/>
  <c r="OW424" i="53"/>
  <c r="OV424" i="53"/>
  <c r="OU424" i="53"/>
  <c r="OT424" i="53"/>
  <c r="OS424" i="53"/>
  <c r="OX424" i="53" s="1"/>
  <c r="OY423" i="53"/>
  <c r="OZ423" i="53" s="1"/>
  <c r="OW423" i="53"/>
  <c r="OV423" i="53"/>
  <c r="OU423" i="53"/>
  <c r="OT423" i="53"/>
  <c r="OS423" i="53"/>
  <c r="OX423" i="53" s="1"/>
  <c r="OY421" i="53"/>
  <c r="OZ421" i="53" s="1"/>
  <c r="OW421" i="53"/>
  <c r="OV421" i="53"/>
  <c r="OU421" i="53"/>
  <c r="OT421" i="53"/>
  <c r="OS421" i="53"/>
  <c r="OX421" i="53" s="1"/>
  <c r="OY418" i="53"/>
  <c r="OZ418" i="53" s="1"/>
  <c r="OW418" i="53"/>
  <c r="OV418" i="53"/>
  <c r="OU418" i="53"/>
  <c r="OT418" i="53"/>
  <c r="OS418" i="53"/>
  <c r="OX418" i="53" s="1"/>
  <c r="OY417" i="53"/>
  <c r="OZ417" i="53" s="1"/>
  <c r="OW417" i="53"/>
  <c r="OV417" i="53"/>
  <c r="OU417" i="53"/>
  <c r="OT417" i="53"/>
  <c r="OS417" i="53"/>
  <c r="OX417" i="53" s="1"/>
  <c r="OY416" i="53"/>
  <c r="OZ416" i="53" s="1"/>
  <c r="OW416" i="53"/>
  <c r="OV416" i="53"/>
  <c r="OU416" i="53"/>
  <c r="OT416" i="53"/>
  <c r="OS416" i="53"/>
  <c r="OX416" i="53" s="1"/>
  <c r="OY415" i="53"/>
  <c r="OZ415" i="53" s="1"/>
  <c r="OW415" i="53"/>
  <c r="OV415" i="53"/>
  <c r="OU415" i="53"/>
  <c r="OT415" i="53"/>
  <c r="OS415" i="53"/>
  <c r="OX415" i="53" s="1"/>
  <c r="OY414" i="53"/>
  <c r="OZ414" i="53" s="1"/>
  <c r="OW414" i="53"/>
  <c r="OV414" i="53"/>
  <c r="OU414" i="53"/>
  <c r="OT414" i="53"/>
  <c r="OS414" i="53"/>
  <c r="OX414" i="53" s="1"/>
  <c r="OY413" i="53"/>
  <c r="OZ413" i="53" s="1"/>
  <c r="OW413" i="53"/>
  <c r="OV413" i="53"/>
  <c r="OU413" i="53"/>
  <c r="OT413" i="53"/>
  <c r="OS413" i="53"/>
  <c r="OX413" i="53" s="1"/>
  <c r="OY412" i="53"/>
  <c r="OZ412" i="53" s="1"/>
  <c r="OW412" i="53"/>
  <c r="OV412" i="53"/>
  <c r="OU412" i="53"/>
  <c r="OT412" i="53"/>
  <c r="OS412" i="53"/>
  <c r="OX412" i="53" s="1"/>
  <c r="OY411" i="53"/>
  <c r="OZ411" i="53" s="1"/>
  <c r="OW411" i="53"/>
  <c r="OV411" i="53"/>
  <c r="OU411" i="53"/>
  <c r="OT411" i="53"/>
  <c r="OS411" i="53"/>
  <c r="OX411" i="53" s="1"/>
  <c r="OY409" i="53"/>
  <c r="OZ409" i="53" s="1"/>
  <c r="OW409" i="53"/>
  <c r="OV409" i="53"/>
  <c r="OU409" i="53"/>
  <c r="OT409" i="53"/>
  <c r="OS409" i="53"/>
  <c r="OX409" i="53" s="1"/>
  <c r="OY408" i="53"/>
  <c r="OZ408" i="53" s="1"/>
  <c r="OW408" i="53"/>
  <c r="OV408" i="53"/>
  <c r="OU408" i="53"/>
  <c r="OT408" i="53"/>
  <c r="OS408" i="53"/>
  <c r="OX408" i="53" s="1"/>
  <c r="OY407" i="53"/>
  <c r="OZ407" i="53" s="1"/>
  <c r="OW407" i="53"/>
  <c r="OV407" i="53"/>
  <c r="OU407" i="53"/>
  <c r="OT407" i="53"/>
  <c r="OS407" i="53"/>
  <c r="OX407" i="53" s="1"/>
  <c r="OY406" i="53"/>
  <c r="OZ406" i="53" s="1"/>
  <c r="OW406" i="53"/>
  <c r="OV406" i="53"/>
  <c r="OU406" i="53"/>
  <c r="OT406" i="53"/>
  <c r="OS406" i="53"/>
  <c r="OX406" i="53" s="1"/>
  <c r="OY404" i="53"/>
  <c r="OZ404" i="53" s="1"/>
  <c r="OW404" i="53"/>
  <c r="OV404" i="53"/>
  <c r="OU404" i="53"/>
  <c r="OT404" i="53"/>
  <c r="OS404" i="53"/>
  <c r="OX404" i="53" s="1"/>
  <c r="OY402" i="53"/>
  <c r="OZ402" i="53" s="1"/>
  <c r="OW402" i="53"/>
  <c r="OV402" i="53"/>
  <c r="OU402" i="53"/>
  <c r="OT402" i="53"/>
  <c r="OS402" i="53"/>
  <c r="OX402" i="53" s="1"/>
  <c r="OY401" i="53"/>
  <c r="OZ401" i="53" s="1"/>
  <c r="OW401" i="53"/>
  <c r="OV401" i="53"/>
  <c r="OU401" i="53"/>
  <c r="OT401" i="53"/>
  <c r="OS401" i="53"/>
  <c r="OX401" i="53" s="1"/>
  <c r="OY400" i="53"/>
  <c r="OZ400" i="53" s="1"/>
  <c r="OW400" i="53"/>
  <c r="OV400" i="53"/>
  <c r="OU400" i="53"/>
  <c r="OT400" i="53"/>
  <c r="OS400" i="53"/>
  <c r="OX400" i="53" s="1"/>
  <c r="OY399" i="53"/>
  <c r="OZ399" i="53" s="1"/>
  <c r="OW399" i="53"/>
  <c r="OV399" i="53"/>
  <c r="OU399" i="53"/>
  <c r="OT399" i="53"/>
  <c r="OS399" i="53"/>
  <c r="OX399" i="53" s="1"/>
  <c r="OY398" i="53"/>
  <c r="OZ398" i="53" s="1"/>
  <c r="OW398" i="53"/>
  <c r="OV398" i="53"/>
  <c r="OU398" i="53"/>
  <c r="OT398" i="53"/>
  <c r="OS398" i="53"/>
  <c r="OX398" i="53" s="1"/>
  <c r="OY397" i="53"/>
  <c r="OZ397" i="53" s="1"/>
  <c r="OW397" i="53"/>
  <c r="OV397" i="53"/>
  <c r="OU397" i="53"/>
  <c r="OT397" i="53"/>
  <c r="OS397" i="53"/>
  <c r="OX397" i="53" s="1"/>
  <c r="OY396" i="53"/>
  <c r="OZ396" i="53" s="1"/>
  <c r="OW396" i="53"/>
  <c r="OV396" i="53"/>
  <c r="OU396" i="53"/>
  <c r="OT396" i="53"/>
  <c r="OS396" i="53"/>
  <c r="OX396" i="53" s="1"/>
  <c r="OY395" i="53"/>
  <c r="OZ395" i="53" s="1"/>
  <c r="OW395" i="53"/>
  <c r="OV395" i="53"/>
  <c r="OU395" i="53"/>
  <c r="OT395" i="53"/>
  <c r="OS395" i="53"/>
  <c r="OX395" i="53" s="1"/>
  <c r="OY394" i="53"/>
  <c r="OZ394" i="53" s="1"/>
  <c r="OW394" i="53"/>
  <c r="OV394" i="53"/>
  <c r="OU394" i="53"/>
  <c r="OT394" i="53"/>
  <c r="OS394" i="53"/>
  <c r="OX394" i="53" s="1"/>
  <c r="OY393" i="53"/>
  <c r="OZ393" i="53" s="1"/>
  <c r="OW393" i="53"/>
  <c r="OV393" i="53"/>
  <c r="OU393" i="53"/>
  <c r="OT393" i="53"/>
  <c r="OS393" i="53"/>
  <c r="OX393" i="53" s="1"/>
  <c r="OY392" i="53"/>
  <c r="OZ392" i="53" s="1"/>
  <c r="OW392" i="53"/>
  <c r="OV392" i="53"/>
  <c r="OU392" i="53"/>
  <c r="OT392" i="53"/>
  <c r="OS392" i="53"/>
  <c r="OX392" i="53" s="1"/>
  <c r="OY391" i="53"/>
  <c r="OZ391" i="53" s="1"/>
  <c r="OW391" i="53"/>
  <c r="OV391" i="53"/>
  <c r="OU391" i="53"/>
  <c r="OT391" i="53"/>
  <c r="OS391" i="53"/>
  <c r="OX391" i="53" s="1"/>
  <c r="OY390" i="53"/>
  <c r="OZ390" i="53" s="1"/>
  <c r="OW390" i="53"/>
  <c r="OV390" i="53"/>
  <c r="OU390" i="53"/>
  <c r="OT390" i="53"/>
  <c r="OS390" i="53"/>
  <c r="OX390" i="53" s="1"/>
  <c r="OY389" i="53"/>
  <c r="OZ389" i="53" s="1"/>
  <c r="OW389" i="53"/>
  <c r="OV389" i="53"/>
  <c r="OU389" i="53"/>
  <c r="OT389" i="53"/>
  <c r="OS389" i="53"/>
  <c r="OX389" i="53" s="1"/>
  <c r="OY388" i="53"/>
  <c r="OZ388" i="53" s="1"/>
  <c r="OW388" i="53"/>
  <c r="OV388" i="53"/>
  <c r="OU388" i="53"/>
  <c r="OT388" i="53"/>
  <c r="OS388" i="53"/>
  <c r="OX388" i="53" s="1"/>
  <c r="OY386" i="53"/>
  <c r="OZ386" i="53" s="1"/>
  <c r="OW386" i="53"/>
  <c r="OV386" i="53"/>
  <c r="OU386" i="53"/>
  <c r="OT386" i="53"/>
  <c r="OS386" i="53"/>
  <c r="OX386" i="53" s="1"/>
  <c r="OY385" i="53"/>
  <c r="OZ385" i="53" s="1"/>
  <c r="OW385" i="53"/>
  <c r="OV385" i="53"/>
  <c r="OU385" i="53"/>
  <c r="OT385" i="53"/>
  <c r="OS385" i="53"/>
  <c r="OX385" i="53" s="1"/>
  <c r="OY384" i="53"/>
  <c r="OZ384" i="53" s="1"/>
  <c r="OW384" i="53"/>
  <c r="OV384" i="53"/>
  <c r="OU384" i="53"/>
  <c r="OT384" i="53"/>
  <c r="OS384" i="53"/>
  <c r="OX384" i="53" s="1"/>
  <c r="OY383" i="53"/>
  <c r="OZ383" i="53" s="1"/>
  <c r="OW383" i="53"/>
  <c r="OV383" i="53"/>
  <c r="OU383" i="53"/>
  <c r="OT383" i="53"/>
  <c r="OS383" i="53"/>
  <c r="OX383" i="53" s="1"/>
  <c r="OY382" i="53"/>
  <c r="OZ382" i="53" s="1"/>
  <c r="OW382" i="53"/>
  <c r="OV382" i="53"/>
  <c r="OU382" i="53"/>
  <c r="OT382" i="53"/>
  <c r="OS382" i="53"/>
  <c r="OX382" i="53" s="1"/>
  <c r="OR380" i="53"/>
  <c r="OY378" i="53"/>
  <c r="OZ378" i="53" s="1"/>
  <c r="OW378" i="53"/>
  <c r="OV378" i="53"/>
  <c r="OU378" i="53"/>
  <c r="OT378" i="53"/>
  <c r="OS378" i="53"/>
  <c r="OX378" i="53" s="1"/>
  <c r="OR377" i="53"/>
  <c r="OY376" i="53"/>
  <c r="OZ376" i="53" s="1"/>
  <c r="OW376" i="53"/>
  <c r="OV376" i="53"/>
  <c r="OU376" i="53"/>
  <c r="OT376" i="53"/>
  <c r="OS376" i="53"/>
  <c r="OX376" i="53" s="1"/>
  <c r="OY375" i="53"/>
  <c r="OZ375" i="53" s="1"/>
  <c r="OW375" i="53"/>
  <c r="OV375" i="53"/>
  <c r="OU375" i="53"/>
  <c r="OT375" i="53"/>
  <c r="OS375" i="53"/>
  <c r="OX375" i="53" s="1"/>
  <c r="OR373" i="53"/>
  <c r="OY372" i="53"/>
  <c r="OZ372" i="53" s="1"/>
  <c r="OW372" i="53"/>
  <c r="OV372" i="53"/>
  <c r="OU372" i="53"/>
  <c r="OT372" i="53"/>
  <c r="OS372" i="53"/>
  <c r="OX372" i="53" s="1"/>
  <c r="OY371" i="53"/>
  <c r="OZ371" i="53" s="1"/>
  <c r="OW371" i="53"/>
  <c r="OV371" i="53"/>
  <c r="OU371" i="53"/>
  <c r="OT371" i="53"/>
  <c r="OS371" i="53"/>
  <c r="OX371" i="53" s="1"/>
  <c r="OY370" i="53"/>
  <c r="OZ370" i="53" s="1"/>
  <c r="OW370" i="53"/>
  <c r="OV370" i="53"/>
  <c r="OU370" i="53"/>
  <c r="OT370" i="53"/>
  <c r="OS370" i="53"/>
  <c r="OX370" i="53" s="1"/>
  <c r="OY369" i="53"/>
  <c r="OZ369" i="53" s="1"/>
  <c r="OW369" i="53"/>
  <c r="OV369" i="53"/>
  <c r="OU369" i="53"/>
  <c r="OT369" i="53"/>
  <c r="OS369" i="53"/>
  <c r="OX369" i="53" s="1"/>
  <c r="OY368" i="53"/>
  <c r="OZ368" i="53" s="1"/>
  <c r="OW368" i="53"/>
  <c r="OV368" i="53"/>
  <c r="OU368" i="53"/>
  <c r="OT368" i="53"/>
  <c r="OS368" i="53"/>
  <c r="OX368" i="53" s="1"/>
  <c r="OY367" i="53"/>
  <c r="OZ367" i="53" s="1"/>
  <c r="OW367" i="53"/>
  <c r="OV367" i="53"/>
  <c r="OU367" i="53"/>
  <c r="OT367" i="53"/>
  <c r="OS367" i="53"/>
  <c r="OX367" i="53" s="1"/>
  <c r="OY366" i="53"/>
  <c r="OZ366" i="53" s="1"/>
  <c r="OW366" i="53"/>
  <c r="OV366" i="53"/>
  <c r="OU366" i="53"/>
  <c r="OT366" i="53"/>
  <c r="OS366" i="53"/>
  <c r="OX366" i="53" s="1"/>
  <c r="OY365" i="53"/>
  <c r="OZ365" i="53" s="1"/>
  <c r="OW365" i="53"/>
  <c r="OV365" i="53"/>
  <c r="OU365" i="53"/>
  <c r="OT365" i="53"/>
  <c r="OS365" i="53"/>
  <c r="OX365" i="53" s="1"/>
  <c r="OY364" i="53"/>
  <c r="OZ364" i="53" s="1"/>
  <c r="OW364" i="53"/>
  <c r="OV364" i="53"/>
  <c r="OU364" i="53"/>
  <c r="OT364" i="53"/>
  <c r="OS364" i="53"/>
  <c r="OX364" i="53" s="1"/>
  <c r="OY363" i="53"/>
  <c r="OZ363" i="53" s="1"/>
  <c r="OW363" i="53"/>
  <c r="OV363" i="53"/>
  <c r="OU363" i="53"/>
  <c r="OT363" i="53"/>
  <c r="OS363" i="53"/>
  <c r="OX363" i="53" s="1"/>
  <c r="OR361" i="53"/>
  <c r="OY360" i="53"/>
  <c r="OZ360" i="53" s="1"/>
  <c r="OW360" i="53"/>
  <c r="OV360" i="53"/>
  <c r="OU360" i="53"/>
  <c r="OT360" i="53"/>
  <c r="OS360" i="53"/>
  <c r="OX360" i="53" s="1"/>
  <c r="OY359" i="53"/>
  <c r="OZ359" i="53" s="1"/>
  <c r="OW359" i="53"/>
  <c r="OV359" i="53"/>
  <c r="OU359" i="53"/>
  <c r="OT359" i="53"/>
  <c r="OS359" i="53"/>
  <c r="OX359" i="53" s="1"/>
  <c r="OY358" i="53"/>
  <c r="OZ358" i="53" s="1"/>
  <c r="OW358" i="53"/>
  <c r="OV358" i="53"/>
  <c r="OU358" i="53"/>
  <c r="OT358" i="53"/>
  <c r="OS358" i="53"/>
  <c r="OX358" i="53" s="1"/>
  <c r="OY357" i="53"/>
  <c r="OZ357" i="53" s="1"/>
  <c r="OW357" i="53"/>
  <c r="OV357" i="53"/>
  <c r="OU357" i="53"/>
  <c r="OT357" i="53"/>
  <c r="OS357" i="53"/>
  <c r="OX357" i="53" s="1"/>
  <c r="OY356" i="53"/>
  <c r="OZ356" i="53" s="1"/>
  <c r="OW356" i="53"/>
  <c r="OV356" i="53"/>
  <c r="OU356" i="53"/>
  <c r="OT356" i="53"/>
  <c r="OS356" i="53"/>
  <c r="OX356" i="53" s="1"/>
  <c r="OY355" i="53"/>
  <c r="OZ355" i="53" s="1"/>
  <c r="OW355" i="53"/>
  <c r="OV355" i="53"/>
  <c r="OU355" i="53"/>
  <c r="OT355" i="53"/>
  <c r="OS355" i="53"/>
  <c r="OX355" i="53" s="1"/>
  <c r="OY354" i="53"/>
  <c r="OZ354" i="53" s="1"/>
  <c r="OW354" i="53"/>
  <c r="OV354" i="53"/>
  <c r="OU354" i="53"/>
  <c r="OT354" i="53"/>
  <c r="OS354" i="53"/>
  <c r="OX354" i="53" s="1"/>
  <c r="OY353" i="53"/>
  <c r="OZ353" i="53" s="1"/>
  <c r="OW353" i="53"/>
  <c r="OV353" i="53"/>
  <c r="OU353" i="53"/>
  <c r="OT353" i="53"/>
  <c r="OS353" i="53"/>
  <c r="OX353" i="53" s="1"/>
  <c r="OY352" i="53"/>
  <c r="OZ352" i="53" s="1"/>
  <c r="OW352" i="53"/>
  <c r="OV352" i="53"/>
  <c r="OU352" i="53"/>
  <c r="OT352" i="53"/>
  <c r="OS352" i="53"/>
  <c r="OX352" i="53" s="1"/>
  <c r="OY351" i="53"/>
  <c r="OZ351" i="53" s="1"/>
  <c r="OW351" i="53"/>
  <c r="OV351" i="53"/>
  <c r="OU351" i="53"/>
  <c r="OT351" i="53"/>
  <c r="OS351" i="53"/>
  <c r="OX351" i="53" s="1"/>
  <c r="OY350" i="53"/>
  <c r="OZ350" i="53" s="1"/>
  <c r="OW350" i="53"/>
  <c r="OV350" i="53"/>
  <c r="OU350" i="53"/>
  <c r="OT350" i="53"/>
  <c r="OS350" i="53"/>
  <c r="OX350" i="53" s="1"/>
  <c r="OY349" i="53"/>
  <c r="OZ349" i="53" s="1"/>
  <c r="OW349" i="53"/>
  <c r="OV349" i="53"/>
  <c r="OU349" i="53"/>
  <c r="OT349" i="53"/>
  <c r="OS349" i="53"/>
  <c r="OX349" i="53" s="1"/>
  <c r="OY348" i="53"/>
  <c r="OZ348" i="53" s="1"/>
  <c r="OW348" i="53"/>
  <c r="OV348" i="53"/>
  <c r="OU348" i="53"/>
  <c r="OT348" i="53"/>
  <c r="OS348" i="53"/>
  <c r="OX348" i="53" s="1"/>
  <c r="OY347" i="53"/>
  <c r="OZ347" i="53" s="1"/>
  <c r="OW347" i="53"/>
  <c r="OV347" i="53"/>
  <c r="OU347" i="53"/>
  <c r="OT347" i="53"/>
  <c r="OS347" i="53"/>
  <c r="OX347" i="53" s="1"/>
  <c r="OY346" i="53"/>
  <c r="OZ346" i="53" s="1"/>
  <c r="OW346" i="53"/>
  <c r="OV346" i="53"/>
  <c r="OU346" i="53"/>
  <c r="OT346" i="53"/>
  <c r="OS346" i="53"/>
  <c r="OX346" i="53" s="1"/>
  <c r="OY345" i="53"/>
  <c r="OZ345" i="53" s="1"/>
  <c r="OW345" i="53"/>
  <c r="OV345" i="53"/>
  <c r="OU345" i="53"/>
  <c r="OT345" i="53"/>
  <c r="OS345" i="53"/>
  <c r="OX345" i="53" s="1"/>
  <c r="OY344" i="53"/>
  <c r="OZ344" i="53" s="1"/>
  <c r="OW344" i="53"/>
  <c r="OV344" i="53"/>
  <c r="OU344" i="53"/>
  <c r="OT344" i="53"/>
  <c r="OS344" i="53"/>
  <c r="OX344" i="53" s="1"/>
  <c r="OY343" i="53"/>
  <c r="OZ343" i="53" s="1"/>
  <c r="OW343" i="53"/>
  <c r="OV343" i="53"/>
  <c r="OU343" i="53"/>
  <c r="OT343" i="53"/>
  <c r="OS343" i="53"/>
  <c r="OX343" i="53" s="1"/>
  <c r="OY342" i="53"/>
  <c r="OZ342" i="53" s="1"/>
  <c r="OW342" i="53"/>
  <c r="OV342" i="53"/>
  <c r="OU342" i="53"/>
  <c r="OT342" i="53"/>
  <c r="OS342" i="53"/>
  <c r="OX342" i="53" s="1"/>
  <c r="OY341" i="53"/>
  <c r="OZ341" i="53" s="1"/>
  <c r="OW341" i="53"/>
  <c r="OV341" i="53"/>
  <c r="OU341" i="53"/>
  <c r="OT341" i="53"/>
  <c r="OS341" i="53"/>
  <c r="OX341" i="53" s="1"/>
  <c r="OY340" i="53"/>
  <c r="OZ340" i="53" s="1"/>
  <c r="OW340" i="53"/>
  <c r="OV340" i="53"/>
  <c r="OU340" i="53"/>
  <c r="OT340" i="53"/>
  <c r="OS340" i="53"/>
  <c r="OX340" i="53" s="1"/>
  <c r="OY339" i="53"/>
  <c r="OZ339" i="53" s="1"/>
  <c r="OW339" i="53"/>
  <c r="OV339" i="53"/>
  <c r="OU339" i="53"/>
  <c r="OT339" i="53"/>
  <c r="OS339" i="53"/>
  <c r="OX339" i="53" s="1"/>
  <c r="OY338" i="53"/>
  <c r="OZ338" i="53" s="1"/>
  <c r="OW338" i="53"/>
  <c r="OV338" i="53"/>
  <c r="OU338" i="53"/>
  <c r="OT338" i="53"/>
  <c r="OS338" i="53"/>
  <c r="OX338" i="53" s="1"/>
  <c r="OY337" i="53"/>
  <c r="OZ337" i="53" s="1"/>
  <c r="OW337" i="53"/>
  <c r="OV337" i="53"/>
  <c r="OU337" i="53"/>
  <c r="OT337" i="53"/>
  <c r="OS337" i="53"/>
  <c r="OX337" i="53" s="1"/>
  <c r="OY336" i="53"/>
  <c r="OZ336" i="53" s="1"/>
  <c r="OW336" i="53"/>
  <c r="OV336" i="53"/>
  <c r="OU336" i="53"/>
  <c r="OT336" i="53"/>
  <c r="OS336" i="53"/>
  <c r="OX336" i="53" s="1"/>
  <c r="OY335" i="53"/>
  <c r="OZ335" i="53" s="1"/>
  <c r="OW335" i="53"/>
  <c r="OV335" i="53"/>
  <c r="OU335" i="53"/>
  <c r="OT335" i="53"/>
  <c r="OS335" i="53"/>
  <c r="OX335" i="53" s="1"/>
  <c r="OY334" i="53"/>
  <c r="OZ334" i="53" s="1"/>
  <c r="OW334" i="53"/>
  <c r="OV334" i="53"/>
  <c r="OU334" i="53"/>
  <c r="OT334" i="53"/>
  <c r="OS334" i="53"/>
  <c r="OX334" i="53" s="1"/>
  <c r="OY333" i="53"/>
  <c r="OZ333" i="53" s="1"/>
  <c r="OW333" i="53"/>
  <c r="OV333" i="53"/>
  <c r="OU333" i="53"/>
  <c r="OT333" i="53"/>
  <c r="OS333" i="53"/>
  <c r="OX333" i="53" s="1"/>
  <c r="OY332" i="53"/>
  <c r="OZ332" i="53" s="1"/>
  <c r="OW332" i="53"/>
  <c r="OV332" i="53"/>
  <c r="OU332" i="53"/>
  <c r="OT332" i="53"/>
  <c r="OS332" i="53"/>
  <c r="OX332" i="53" s="1"/>
  <c r="OY331" i="53"/>
  <c r="OZ331" i="53" s="1"/>
  <c r="OW331" i="53"/>
  <c r="OV331" i="53"/>
  <c r="OU331" i="53"/>
  <c r="OT331" i="53"/>
  <c r="OS331" i="53"/>
  <c r="OX331" i="53" s="1"/>
  <c r="OY330" i="53"/>
  <c r="OZ330" i="53" s="1"/>
  <c r="OW330" i="53"/>
  <c r="OV330" i="53"/>
  <c r="OU330" i="53"/>
  <c r="OT330" i="53"/>
  <c r="OS330" i="53"/>
  <c r="OX330" i="53" s="1"/>
  <c r="OY329" i="53"/>
  <c r="OZ329" i="53" s="1"/>
  <c r="OW329" i="53"/>
  <c r="OV329" i="53"/>
  <c r="OU329" i="53"/>
  <c r="OT329" i="53"/>
  <c r="OS329" i="53"/>
  <c r="OX329" i="53" s="1"/>
  <c r="OY328" i="53"/>
  <c r="OZ328" i="53" s="1"/>
  <c r="OW328" i="53"/>
  <c r="OV328" i="53"/>
  <c r="OU328" i="53"/>
  <c r="OT328" i="53"/>
  <c r="OS328" i="53"/>
  <c r="OX328" i="53" s="1"/>
  <c r="OY327" i="53"/>
  <c r="OZ327" i="53" s="1"/>
  <c r="OW327" i="53"/>
  <c r="OV327" i="53"/>
  <c r="OU327" i="53"/>
  <c r="OT327" i="53"/>
  <c r="OS327" i="53"/>
  <c r="OX327" i="53" s="1"/>
  <c r="OY326" i="53"/>
  <c r="OZ326" i="53" s="1"/>
  <c r="OW326" i="53"/>
  <c r="OV326" i="53"/>
  <c r="OU326" i="53"/>
  <c r="OT326" i="53"/>
  <c r="OS326" i="53"/>
  <c r="OX326" i="53" s="1"/>
  <c r="OY325" i="53"/>
  <c r="OZ325" i="53" s="1"/>
  <c r="OW325" i="53"/>
  <c r="OV325" i="53"/>
  <c r="OU325" i="53"/>
  <c r="OT325" i="53"/>
  <c r="OS325" i="53"/>
  <c r="OX325" i="53" s="1"/>
  <c r="OY324" i="53"/>
  <c r="OZ324" i="53" s="1"/>
  <c r="OW324" i="53"/>
  <c r="OV324" i="53"/>
  <c r="OU324" i="53"/>
  <c r="OT324" i="53"/>
  <c r="OS324" i="53"/>
  <c r="OX324" i="53" s="1"/>
  <c r="OY323" i="53"/>
  <c r="OZ323" i="53" s="1"/>
  <c r="OW323" i="53"/>
  <c r="OV323" i="53"/>
  <c r="OU323" i="53"/>
  <c r="OT323" i="53"/>
  <c r="OS323" i="53"/>
  <c r="OX323" i="53" s="1"/>
  <c r="OY322" i="53"/>
  <c r="OZ322" i="53" s="1"/>
  <c r="OW322" i="53"/>
  <c r="OV322" i="53"/>
  <c r="OU322" i="53"/>
  <c r="OT322" i="53"/>
  <c r="OS322" i="53"/>
  <c r="OX322" i="53" s="1"/>
  <c r="OY321" i="53"/>
  <c r="OZ321" i="53" s="1"/>
  <c r="OW321" i="53"/>
  <c r="OV321" i="53"/>
  <c r="OU321" i="53"/>
  <c r="OT321" i="53"/>
  <c r="OS321" i="53"/>
  <c r="OX321" i="53" s="1"/>
  <c r="OY320" i="53"/>
  <c r="OZ320" i="53" s="1"/>
  <c r="OW320" i="53"/>
  <c r="OV320" i="53"/>
  <c r="OU320" i="53"/>
  <c r="OT320" i="53"/>
  <c r="OS320" i="53"/>
  <c r="OX320" i="53" s="1"/>
  <c r="OR318" i="53"/>
  <c r="OY317" i="53"/>
  <c r="OZ317" i="53" s="1"/>
  <c r="OW317" i="53"/>
  <c r="OV317" i="53"/>
  <c r="OU317" i="53"/>
  <c r="OT317" i="53"/>
  <c r="OS317" i="53"/>
  <c r="OX317" i="53" s="1"/>
  <c r="OY316" i="53"/>
  <c r="OZ316" i="53" s="1"/>
  <c r="OW316" i="53"/>
  <c r="OV316" i="53"/>
  <c r="OU316" i="53"/>
  <c r="OT316" i="53"/>
  <c r="OS316" i="53"/>
  <c r="OX316" i="53" s="1"/>
  <c r="OY315" i="53"/>
  <c r="OZ315" i="53" s="1"/>
  <c r="OW315" i="53"/>
  <c r="OV315" i="53"/>
  <c r="OU315" i="53"/>
  <c r="OT315" i="53"/>
  <c r="OS315" i="53"/>
  <c r="OX315" i="53" s="1"/>
  <c r="OY314" i="53"/>
  <c r="OZ314" i="53" s="1"/>
  <c r="OW314" i="53"/>
  <c r="OV314" i="53"/>
  <c r="OU314" i="53"/>
  <c r="OT314" i="53"/>
  <c r="OS314" i="53"/>
  <c r="OX314" i="53" s="1"/>
  <c r="OY311" i="53"/>
  <c r="OZ311" i="53" s="1"/>
  <c r="OW311" i="53"/>
  <c r="OV311" i="53"/>
  <c r="OU311" i="53"/>
  <c r="OT311" i="53"/>
  <c r="OS311" i="53"/>
  <c r="OX311" i="53" s="1"/>
  <c r="OY310" i="53"/>
  <c r="OZ310" i="53" s="1"/>
  <c r="OW310" i="53"/>
  <c r="OV310" i="53"/>
  <c r="OU310" i="53"/>
  <c r="OT310" i="53"/>
  <c r="OS310" i="53"/>
  <c r="OX310" i="53" s="1"/>
  <c r="OY309" i="53"/>
  <c r="OZ309" i="53" s="1"/>
  <c r="OW309" i="53"/>
  <c r="OV309" i="53"/>
  <c r="OU309" i="53"/>
  <c r="OT309" i="53"/>
  <c r="OS309" i="53"/>
  <c r="OX309" i="53" s="1"/>
  <c r="OY308" i="53"/>
  <c r="OZ308" i="53" s="1"/>
  <c r="OW308" i="53"/>
  <c r="OV308" i="53"/>
  <c r="OU308" i="53"/>
  <c r="OT308" i="53"/>
  <c r="OS308" i="53"/>
  <c r="OX308" i="53" s="1"/>
  <c r="OY307" i="53"/>
  <c r="OZ307" i="53" s="1"/>
  <c r="OW307" i="53"/>
  <c r="OV307" i="53"/>
  <c r="OU307" i="53"/>
  <c r="OT307" i="53"/>
  <c r="OS307" i="53"/>
  <c r="OX307" i="53" s="1"/>
  <c r="OY306" i="53"/>
  <c r="OZ306" i="53" s="1"/>
  <c r="OW306" i="53"/>
  <c r="OV306" i="53"/>
  <c r="OU306" i="53"/>
  <c r="OT306" i="53"/>
  <c r="OS306" i="53"/>
  <c r="OX306" i="53" s="1"/>
  <c r="OY305" i="53"/>
  <c r="OZ305" i="53" s="1"/>
  <c r="OW305" i="53"/>
  <c r="OV305" i="53"/>
  <c r="OU305" i="53"/>
  <c r="OT305" i="53"/>
  <c r="OS305" i="53"/>
  <c r="OX305" i="53" s="1"/>
  <c r="OY304" i="53"/>
  <c r="OZ304" i="53" s="1"/>
  <c r="OW304" i="53"/>
  <c r="OV304" i="53"/>
  <c r="OU304" i="53"/>
  <c r="OT304" i="53"/>
  <c r="OS304" i="53"/>
  <c r="OX304" i="53" s="1"/>
  <c r="OY303" i="53"/>
  <c r="OZ303" i="53" s="1"/>
  <c r="OW303" i="53"/>
  <c r="OV303" i="53"/>
  <c r="OU303" i="53"/>
  <c r="OT303" i="53"/>
  <c r="OS303" i="53"/>
  <c r="OX303" i="53" s="1"/>
  <c r="OY302" i="53"/>
  <c r="OZ302" i="53" s="1"/>
  <c r="OW302" i="53"/>
  <c r="OV302" i="53"/>
  <c r="OU302" i="53"/>
  <c r="OT302" i="53"/>
  <c r="OS302" i="53"/>
  <c r="OX302" i="53" s="1"/>
  <c r="OY301" i="53"/>
  <c r="OZ301" i="53" s="1"/>
  <c r="OW301" i="53"/>
  <c r="OV301" i="53"/>
  <c r="OU301" i="53"/>
  <c r="OT301" i="53"/>
  <c r="OS301" i="53"/>
  <c r="OX301" i="53" s="1"/>
  <c r="OY298" i="53"/>
  <c r="OZ298" i="53" s="1"/>
  <c r="OW298" i="53"/>
  <c r="OV298" i="53"/>
  <c r="OU298" i="53"/>
  <c r="OT298" i="53"/>
  <c r="OS298" i="53"/>
  <c r="OX298" i="53" s="1"/>
  <c r="OR295" i="53"/>
  <c r="OY293" i="53"/>
  <c r="OZ293" i="53" s="1"/>
  <c r="OW293" i="53"/>
  <c r="OV293" i="53"/>
  <c r="OU293" i="53"/>
  <c r="OT293" i="53"/>
  <c r="OS293" i="53"/>
  <c r="OX293" i="53" s="1"/>
  <c r="OY292" i="53"/>
  <c r="OZ292" i="53" s="1"/>
  <c r="OW292" i="53"/>
  <c r="OV292" i="53"/>
  <c r="OU292" i="53"/>
  <c r="OT292" i="53"/>
  <c r="OS292" i="53"/>
  <c r="OX292" i="53" s="1"/>
  <c r="OY291" i="53"/>
  <c r="OZ291" i="53" s="1"/>
  <c r="OW291" i="53"/>
  <c r="OV291" i="53"/>
  <c r="OU291" i="53"/>
  <c r="OT291" i="53"/>
  <c r="OS291" i="53"/>
  <c r="OX291" i="53" s="1"/>
  <c r="OY290" i="53"/>
  <c r="OZ290" i="53" s="1"/>
  <c r="OW290" i="53"/>
  <c r="OV290" i="53"/>
  <c r="OU290" i="53"/>
  <c r="OT290" i="53"/>
  <c r="OS290" i="53"/>
  <c r="OX290" i="53" s="1"/>
  <c r="OY289" i="53"/>
  <c r="OZ289" i="53" s="1"/>
  <c r="OW289" i="53"/>
  <c r="OV289" i="53"/>
  <c r="OU289" i="53"/>
  <c r="OT289" i="53"/>
  <c r="OS289" i="53"/>
  <c r="OX289" i="53" s="1"/>
  <c r="OY288" i="53"/>
  <c r="OZ288" i="53" s="1"/>
  <c r="OW288" i="53"/>
  <c r="OV288" i="53"/>
  <c r="OU288" i="53"/>
  <c r="OT288" i="53"/>
  <c r="OS288" i="53"/>
  <c r="OX288" i="53" s="1"/>
  <c r="OR287" i="53"/>
  <c r="OY286" i="53"/>
  <c r="OZ286" i="53" s="1"/>
  <c r="OW286" i="53"/>
  <c r="OV286" i="53"/>
  <c r="OU286" i="53"/>
  <c r="OT286" i="53"/>
  <c r="OS286" i="53"/>
  <c r="OX286" i="53" s="1"/>
  <c r="OY285" i="53"/>
  <c r="OZ285" i="53" s="1"/>
  <c r="OW285" i="53"/>
  <c r="OV285" i="53"/>
  <c r="OU285" i="53"/>
  <c r="OT285" i="53"/>
  <c r="OS285" i="53"/>
  <c r="OX285" i="53" s="1"/>
  <c r="OY284" i="53"/>
  <c r="OZ284" i="53" s="1"/>
  <c r="OW284" i="53"/>
  <c r="OV284" i="53"/>
  <c r="OU284" i="53"/>
  <c r="OT284" i="53"/>
  <c r="OS284" i="53"/>
  <c r="OX284" i="53" s="1"/>
  <c r="OR283" i="53"/>
  <c r="OY282" i="53"/>
  <c r="OZ282" i="53" s="1"/>
  <c r="OW282" i="53"/>
  <c r="OV282" i="53"/>
  <c r="OU282" i="53"/>
  <c r="OT282" i="53"/>
  <c r="OS282" i="53"/>
  <c r="OX282" i="53" s="1"/>
  <c r="OY281" i="53"/>
  <c r="OZ281" i="53" s="1"/>
  <c r="OW281" i="53"/>
  <c r="OV281" i="53"/>
  <c r="OU281" i="53"/>
  <c r="OT281" i="53"/>
  <c r="OS281" i="53"/>
  <c r="OX281" i="53" s="1"/>
  <c r="OY280" i="53"/>
  <c r="OZ280" i="53" s="1"/>
  <c r="OW280" i="53"/>
  <c r="OV280" i="53"/>
  <c r="OU280" i="53"/>
  <c r="OT280" i="53"/>
  <c r="OS280" i="53"/>
  <c r="OX280" i="53" s="1"/>
  <c r="OY279" i="53"/>
  <c r="OZ279" i="53" s="1"/>
  <c r="OW279" i="53"/>
  <c r="OV279" i="53"/>
  <c r="OU279" i="53"/>
  <c r="OT279" i="53"/>
  <c r="OS279" i="53"/>
  <c r="OX279" i="53" s="1"/>
  <c r="OY278" i="53"/>
  <c r="OZ278" i="53" s="1"/>
  <c r="OW278" i="53"/>
  <c r="OV278" i="53"/>
  <c r="OU278" i="53"/>
  <c r="OT278" i="53"/>
  <c r="OS278" i="53"/>
  <c r="OX278" i="53" s="1"/>
  <c r="OY277" i="53"/>
  <c r="OZ277" i="53" s="1"/>
  <c r="OW277" i="53"/>
  <c r="OV277" i="53"/>
  <c r="OU277" i="53"/>
  <c r="OT277" i="53"/>
  <c r="OS277" i="53"/>
  <c r="OX277" i="53" s="1"/>
  <c r="OY276" i="53"/>
  <c r="OZ276" i="53" s="1"/>
  <c r="OW276" i="53"/>
  <c r="OV276" i="53"/>
  <c r="OU276" i="53"/>
  <c r="OT276" i="53"/>
  <c r="OS276" i="53"/>
  <c r="OX276" i="53" s="1"/>
  <c r="OY275" i="53"/>
  <c r="OZ275" i="53" s="1"/>
  <c r="OW275" i="53"/>
  <c r="OV275" i="53"/>
  <c r="OU275" i="53"/>
  <c r="OT275" i="53"/>
  <c r="OS275" i="53"/>
  <c r="OX275" i="53" s="1"/>
  <c r="OY274" i="53"/>
  <c r="OZ274" i="53" s="1"/>
  <c r="OW274" i="53"/>
  <c r="OV274" i="53"/>
  <c r="OU274" i="53"/>
  <c r="OT274" i="53"/>
  <c r="OS274" i="53"/>
  <c r="OX274" i="53" s="1"/>
  <c r="OY273" i="53"/>
  <c r="OZ273" i="53" s="1"/>
  <c r="OW273" i="53"/>
  <c r="OV273" i="53"/>
  <c r="OU273" i="53"/>
  <c r="OT273" i="53"/>
  <c r="OS273" i="53"/>
  <c r="OX273" i="53" s="1"/>
  <c r="OY272" i="53"/>
  <c r="OZ272" i="53" s="1"/>
  <c r="OW272" i="53"/>
  <c r="OV272" i="53"/>
  <c r="OU272" i="53"/>
  <c r="OT272" i="53"/>
  <c r="OS272" i="53"/>
  <c r="OX272" i="53" s="1"/>
  <c r="OY271" i="53"/>
  <c r="OZ271" i="53" s="1"/>
  <c r="OW271" i="53"/>
  <c r="OV271" i="53"/>
  <c r="OU271" i="53"/>
  <c r="OT271" i="53"/>
  <c r="OS271" i="53"/>
  <c r="OX271" i="53" s="1"/>
  <c r="OY270" i="53"/>
  <c r="OZ270" i="53" s="1"/>
  <c r="OW270" i="53"/>
  <c r="OV270" i="53"/>
  <c r="OU270" i="53"/>
  <c r="OT270" i="53"/>
  <c r="OS270" i="53"/>
  <c r="OX270" i="53" s="1"/>
  <c r="OY269" i="53"/>
  <c r="OZ269" i="53" s="1"/>
  <c r="OW269" i="53"/>
  <c r="OV269" i="53"/>
  <c r="OU269" i="53"/>
  <c r="OT269" i="53"/>
  <c r="OS269" i="53"/>
  <c r="OX269" i="53" s="1"/>
  <c r="OY268" i="53"/>
  <c r="OZ268" i="53" s="1"/>
  <c r="OW268" i="53"/>
  <c r="OV268" i="53"/>
  <c r="OU268" i="53"/>
  <c r="OT268" i="53"/>
  <c r="OS268" i="53"/>
  <c r="OX268" i="53" s="1"/>
  <c r="OY267" i="53"/>
  <c r="OZ267" i="53" s="1"/>
  <c r="OW267" i="53"/>
  <c r="OV267" i="53"/>
  <c r="OU267" i="53"/>
  <c r="OT267" i="53"/>
  <c r="OS267" i="53"/>
  <c r="OX267" i="53" s="1"/>
  <c r="OR266" i="53"/>
  <c r="OY265" i="53"/>
  <c r="OZ265" i="53" s="1"/>
  <c r="OW265" i="53"/>
  <c r="OV265" i="53"/>
  <c r="OU265" i="53"/>
  <c r="OT265" i="53"/>
  <c r="OS265" i="53"/>
  <c r="OX265" i="53" s="1"/>
  <c r="OY264" i="53"/>
  <c r="OZ264" i="53" s="1"/>
  <c r="OW264" i="53"/>
  <c r="OV264" i="53"/>
  <c r="OU264" i="53"/>
  <c r="OT264" i="53"/>
  <c r="OS264" i="53"/>
  <c r="OX264" i="53" s="1"/>
  <c r="OY263" i="53"/>
  <c r="OZ263" i="53" s="1"/>
  <c r="OW263" i="53"/>
  <c r="OV263" i="53"/>
  <c r="OU263" i="53"/>
  <c r="OT263" i="53"/>
  <c r="OS263" i="53"/>
  <c r="OX263" i="53" s="1"/>
  <c r="OY262" i="53"/>
  <c r="OZ262" i="53" s="1"/>
  <c r="OW262" i="53"/>
  <c r="OV262" i="53"/>
  <c r="OU262" i="53"/>
  <c r="OT262" i="53"/>
  <c r="OS262" i="53"/>
  <c r="OX262" i="53" s="1"/>
  <c r="OR261" i="53"/>
  <c r="OY260" i="53"/>
  <c r="OZ260" i="53" s="1"/>
  <c r="OW260" i="53"/>
  <c r="OV260" i="53"/>
  <c r="OU260" i="53"/>
  <c r="OT260" i="53"/>
  <c r="OS260" i="53"/>
  <c r="OX260" i="53" s="1"/>
  <c r="OY259" i="53"/>
  <c r="OZ259" i="53" s="1"/>
  <c r="OW259" i="53"/>
  <c r="OV259" i="53"/>
  <c r="OU259" i="53"/>
  <c r="OT259" i="53"/>
  <c r="OS259" i="53"/>
  <c r="OX259" i="53" s="1"/>
  <c r="OY258" i="53"/>
  <c r="OZ258" i="53" s="1"/>
  <c r="OW258" i="53"/>
  <c r="OV258" i="53"/>
  <c r="OU258" i="53"/>
  <c r="OT258" i="53"/>
  <c r="OS258" i="53"/>
  <c r="OX258" i="53" s="1"/>
  <c r="OY257" i="53"/>
  <c r="OZ257" i="53" s="1"/>
  <c r="OW257" i="53"/>
  <c r="OV257" i="53"/>
  <c r="OU257" i="53"/>
  <c r="OT257" i="53"/>
  <c r="OS257" i="53"/>
  <c r="OX257" i="53" s="1"/>
  <c r="OY256" i="53"/>
  <c r="OZ256" i="53" s="1"/>
  <c r="OW256" i="53"/>
  <c r="OV256" i="53"/>
  <c r="OU256" i="53"/>
  <c r="OT256" i="53"/>
  <c r="OS256" i="53"/>
  <c r="OX256" i="53" s="1"/>
  <c r="OY255" i="53"/>
  <c r="OZ255" i="53" s="1"/>
  <c r="OW255" i="53"/>
  <c r="OV255" i="53"/>
  <c r="OU255" i="53"/>
  <c r="OT255" i="53"/>
  <c r="OS255" i="53"/>
  <c r="OX255" i="53" s="1"/>
  <c r="OY254" i="53"/>
  <c r="OZ254" i="53" s="1"/>
  <c r="OW254" i="53"/>
  <c r="OV254" i="53"/>
  <c r="OU254" i="53"/>
  <c r="OT254" i="53"/>
  <c r="OS254" i="53"/>
  <c r="OX254" i="53" s="1"/>
  <c r="OY253" i="53"/>
  <c r="OZ253" i="53" s="1"/>
  <c r="OW253" i="53"/>
  <c r="OV253" i="53"/>
  <c r="OU253" i="53"/>
  <c r="OT253" i="53"/>
  <c r="OS253" i="53"/>
  <c r="OX253" i="53" s="1"/>
  <c r="OY252" i="53"/>
  <c r="OZ252" i="53" s="1"/>
  <c r="OW252" i="53"/>
  <c r="OV252" i="53"/>
  <c r="OU252" i="53"/>
  <c r="OT252" i="53"/>
  <c r="OS252" i="53"/>
  <c r="OX252" i="53" s="1"/>
  <c r="OR251" i="53"/>
  <c r="OY249" i="53"/>
  <c r="OZ249" i="53" s="1"/>
  <c r="OW249" i="53"/>
  <c r="OV249" i="53"/>
  <c r="OU249" i="53"/>
  <c r="OT249" i="53"/>
  <c r="OS249" i="53"/>
  <c r="OX249" i="53" s="1"/>
  <c r="OY248" i="53"/>
  <c r="OZ248" i="53" s="1"/>
  <c r="OW248" i="53"/>
  <c r="OV248" i="53"/>
  <c r="OU248" i="53"/>
  <c r="OT248" i="53"/>
  <c r="OS248" i="53"/>
  <c r="OX248" i="53" s="1"/>
  <c r="OY247" i="53"/>
  <c r="OZ247" i="53" s="1"/>
  <c r="OW247" i="53"/>
  <c r="OV247" i="53"/>
  <c r="OU247" i="53"/>
  <c r="OT247" i="53"/>
  <c r="OS247" i="53"/>
  <c r="OX247" i="53" s="1"/>
  <c r="OY246" i="53"/>
  <c r="OZ246" i="53" s="1"/>
  <c r="OW246" i="53"/>
  <c r="OV246" i="53"/>
  <c r="OU246" i="53"/>
  <c r="OT246" i="53"/>
  <c r="OS246" i="53"/>
  <c r="OX246" i="53" s="1"/>
  <c r="OY245" i="53"/>
  <c r="OZ245" i="53" s="1"/>
  <c r="OW245" i="53"/>
  <c r="OV245" i="53"/>
  <c r="OU245" i="53"/>
  <c r="OT245" i="53"/>
  <c r="OS245" i="53"/>
  <c r="OX245" i="53" s="1"/>
  <c r="OY244" i="53"/>
  <c r="OZ244" i="53" s="1"/>
  <c r="OW244" i="53"/>
  <c r="OV244" i="53"/>
  <c r="OU244" i="53"/>
  <c r="OT244" i="53"/>
  <c r="OS244" i="53"/>
  <c r="OX244" i="53" s="1"/>
  <c r="OR242" i="53"/>
  <c r="OY240" i="53"/>
  <c r="OZ240" i="53" s="1"/>
  <c r="OW240" i="53"/>
  <c r="OV240" i="53"/>
  <c r="OU240" i="53"/>
  <c r="OT240" i="53"/>
  <c r="OS240" i="53"/>
  <c r="OX240" i="53" s="1"/>
  <c r="OY239" i="53"/>
  <c r="OZ239" i="53" s="1"/>
  <c r="OW239" i="53"/>
  <c r="OV239" i="53"/>
  <c r="OU239" i="53"/>
  <c r="OT239" i="53"/>
  <c r="OS239" i="53"/>
  <c r="OX239" i="53" s="1"/>
  <c r="OY238" i="53"/>
  <c r="OZ238" i="53" s="1"/>
  <c r="OW238" i="53"/>
  <c r="OV238" i="53"/>
  <c r="OU238" i="53"/>
  <c r="OT238" i="53"/>
  <c r="OS238" i="53"/>
  <c r="OX238" i="53" s="1"/>
  <c r="OR237" i="53"/>
  <c r="OY236" i="53"/>
  <c r="OZ236" i="53" s="1"/>
  <c r="OW236" i="53"/>
  <c r="OV236" i="53"/>
  <c r="OU236" i="53"/>
  <c r="OT236" i="53"/>
  <c r="OS236" i="53"/>
  <c r="OX236" i="53" s="1"/>
  <c r="OR235" i="53"/>
  <c r="OY234" i="53"/>
  <c r="OZ234" i="53" s="1"/>
  <c r="OW234" i="53"/>
  <c r="OV234" i="53"/>
  <c r="OU234" i="53"/>
  <c r="OT234" i="53"/>
  <c r="OS234" i="53"/>
  <c r="OX234" i="53" s="1"/>
  <c r="OY233" i="53"/>
  <c r="OZ233" i="53" s="1"/>
  <c r="OW233" i="53"/>
  <c r="OV233" i="53"/>
  <c r="OU233" i="53"/>
  <c r="OT233" i="53"/>
  <c r="OS233" i="53"/>
  <c r="OX233" i="53" s="1"/>
  <c r="OY232" i="53"/>
  <c r="OZ232" i="53" s="1"/>
  <c r="OW232" i="53"/>
  <c r="OV232" i="53"/>
  <c r="OU232" i="53"/>
  <c r="OT232" i="53"/>
  <c r="OS232" i="53"/>
  <c r="OX232" i="53" s="1"/>
  <c r="OY231" i="53"/>
  <c r="OZ231" i="53" s="1"/>
  <c r="OW231" i="53"/>
  <c r="OV231" i="53"/>
  <c r="OU231" i="53"/>
  <c r="OT231" i="53"/>
  <c r="OS231" i="53"/>
  <c r="OX231" i="53" s="1"/>
  <c r="OY230" i="53"/>
  <c r="OZ230" i="53" s="1"/>
  <c r="OW230" i="53"/>
  <c r="OV230" i="53"/>
  <c r="OU230" i="53"/>
  <c r="OT230" i="53"/>
  <c r="OS230" i="53"/>
  <c r="OX230" i="53" s="1"/>
  <c r="OY229" i="53"/>
  <c r="OZ229" i="53" s="1"/>
  <c r="OW229" i="53"/>
  <c r="OV229" i="53"/>
  <c r="OU229" i="53"/>
  <c r="OT229" i="53"/>
  <c r="OS229" i="53"/>
  <c r="OX229" i="53" s="1"/>
  <c r="OY228" i="53"/>
  <c r="OZ228" i="53" s="1"/>
  <c r="OW228" i="53"/>
  <c r="OV228" i="53"/>
  <c r="OU228" i="53"/>
  <c r="OT228" i="53"/>
  <c r="OS228" i="53"/>
  <c r="OX228" i="53" s="1"/>
  <c r="OY227" i="53"/>
  <c r="OZ227" i="53" s="1"/>
  <c r="OW227" i="53"/>
  <c r="OV227" i="53"/>
  <c r="OU227" i="53"/>
  <c r="OT227" i="53"/>
  <c r="OS227" i="53"/>
  <c r="OX227" i="53" s="1"/>
  <c r="OY226" i="53"/>
  <c r="OZ226" i="53" s="1"/>
  <c r="OW226" i="53"/>
  <c r="OV226" i="53"/>
  <c r="OU226" i="53"/>
  <c r="OT226" i="53"/>
  <c r="OS226" i="53"/>
  <c r="OX226" i="53" s="1"/>
  <c r="OR225" i="53"/>
  <c r="OY224" i="53"/>
  <c r="OZ224" i="53" s="1"/>
  <c r="OW224" i="53"/>
  <c r="OV224" i="53"/>
  <c r="OU224" i="53"/>
  <c r="OT224" i="53"/>
  <c r="OS224" i="53"/>
  <c r="OX224" i="53" s="1"/>
  <c r="OR223" i="53"/>
  <c r="OY222" i="53"/>
  <c r="OZ222" i="53" s="1"/>
  <c r="OW222" i="53"/>
  <c r="OV222" i="53"/>
  <c r="OU222" i="53"/>
  <c r="OT222" i="53"/>
  <c r="OS222" i="53"/>
  <c r="OX222" i="53" s="1"/>
  <c r="OY221" i="53"/>
  <c r="OZ221" i="53" s="1"/>
  <c r="OW221" i="53"/>
  <c r="OV221" i="53"/>
  <c r="OU221" i="53"/>
  <c r="OT221" i="53"/>
  <c r="OS221" i="53"/>
  <c r="OX221" i="53" s="1"/>
  <c r="OY220" i="53"/>
  <c r="OZ220" i="53" s="1"/>
  <c r="OW220" i="53"/>
  <c r="OV220" i="53"/>
  <c r="OU220" i="53"/>
  <c r="OT220" i="53"/>
  <c r="OS220" i="53"/>
  <c r="OX220" i="53" s="1"/>
  <c r="OY219" i="53"/>
  <c r="OZ219" i="53" s="1"/>
  <c r="OW219" i="53"/>
  <c r="OV219" i="53"/>
  <c r="OU219" i="53"/>
  <c r="OT219" i="53"/>
  <c r="OS219" i="53"/>
  <c r="OX219" i="53" s="1"/>
  <c r="OY218" i="53"/>
  <c r="OZ218" i="53" s="1"/>
  <c r="OW218" i="53"/>
  <c r="OV218" i="53"/>
  <c r="OU218" i="53"/>
  <c r="OT218" i="53"/>
  <c r="OS218" i="53"/>
  <c r="OX218" i="53" s="1"/>
  <c r="OY217" i="53"/>
  <c r="OZ217" i="53" s="1"/>
  <c r="OW217" i="53"/>
  <c r="OV217" i="53"/>
  <c r="OU217" i="53"/>
  <c r="OT217" i="53"/>
  <c r="OS217" i="53"/>
  <c r="OX217" i="53" s="1"/>
  <c r="OY216" i="53"/>
  <c r="OZ216" i="53" s="1"/>
  <c r="OW216" i="53"/>
  <c r="OV216" i="53"/>
  <c r="OU216" i="53"/>
  <c r="OT216" i="53"/>
  <c r="OS216" i="53"/>
  <c r="OX216" i="53" s="1"/>
  <c r="OY215" i="53"/>
  <c r="OZ215" i="53" s="1"/>
  <c r="OW215" i="53"/>
  <c r="OV215" i="53"/>
  <c r="OU215" i="53"/>
  <c r="OT215" i="53"/>
  <c r="OS215" i="53"/>
  <c r="OX215" i="53" s="1"/>
  <c r="OY214" i="53"/>
  <c r="OZ214" i="53" s="1"/>
  <c r="OW214" i="53"/>
  <c r="OV214" i="53"/>
  <c r="OU214" i="53"/>
  <c r="OT214" i="53"/>
  <c r="OS214" i="53"/>
  <c r="OX214" i="53" s="1"/>
  <c r="OR213" i="53"/>
  <c r="OY211" i="53"/>
  <c r="OZ211" i="53" s="1"/>
  <c r="OW211" i="53"/>
  <c r="OV211" i="53"/>
  <c r="OU211" i="53"/>
  <c r="OT211" i="53"/>
  <c r="OS211" i="53"/>
  <c r="OX211" i="53" s="1"/>
  <c r="OY210" i="53"/>
  <c r="OZ210" i="53" s="1"/>
  <c r="OW210" i="53"/>
  <c r="OV210" i="53"/>
  <c r="OU210" i="53"/>
  <c r="OT210" i="53"/>
  <c r="OS210" i="53"/>
  <c r="OX210" i="53" s="1"/>
  <c r="OY209" i="53"/>
  <c r="OZ209" i="53" s="1"/>
  <c r="OW209" i="53"/>
  <c r="OV209" i="53"/>
  <c r="OU209" i="53"/>
  <c r="OT209" i="53"/>
  <c r="OS209" i="53"/>
  <c r="OX209" i="53" s="1"/>
  <c r="OY208" i="53"/>
  <c r="OZ208" i="53" s="1"/>
  <c r="OW208" i="53"/>
  <c r="OV208" i="53"/>
  <c r="OU208" i="53"/>
  <c r="OT208" i="53"/>
  <c r="OS208" i="53"/>
  <c r="OX208" i="53" s="1"/>
  <c r="OY206" i="53"/>
  <c r="OZ206" i="53" s="1"/>
  <c r="OW206" i="53"/>
  <c r="OV206" i="53"/>
  <c r="OU206" i="53"/>
  <c r="OT206" i="53"/>
  <c r="OS206" i="53"/>
  <c r="OX206" i="53" s="1"/>
  <c r="OY205" i="53"/>
  <c r="OZ205" i="53" s="1"/>
  <c r="OW205" i="53"/>
  <c r="OV205" i="53"/>
  <c r="OU205" i="53"/>
  <c r="OT205" i="53"/>
  <c r="OS205" i="53"/>
  <c r="OX205" i="53" s="1"/>
  <c r="OY204" i="53"/>
  <c r="OZ204" i="53" s="1"/>
  <c r="OW204" i="53"/>
  <c r="OV204" i="53"/>
  <c r="OU204" i="53"/>
  <c r="OT204" i="53"/>
  <c r="OS204" i="53"/>
  <c r="OX204" i="53" s="1"/>
  <c r="OY203" i="53"/>
  <c r="OZ203" i="53" s="1"/>
  <c r="OW203" i="53"/>
  <c r="OV203" i="53"/>
  <c r="OU203" i="53"/>
  <c r="OT203" i="53"/>
  <c r="OS203" i="53"/>
  <c r="OX203" i="53" s="1"/>
  <c r="OY202" i="53"/>
  <c r="OZ202" i="53" s="1"/>
  <c r="OW202" i="53"/>
  <c r="OV202" i="53"/>
  <c r="OU202" i="53"/>
  <c r="OT202" i="53"/>
  <c r="OS202" i="53"/>
  <c r="OX202" i="53" s="1"/>
  <c r="OY201" i="53"/>
  <c r="OZ201" i="53" s="1"/>
  <c r="OW201" i="53"/>
  <c r="OV201" i="53"/>
  <c r="OU201" i="53"/>
  <c r="OT201" i="53"/>
  <c r="OS201" i="53"/>
  <c r="OX201" i="53" s="1"/>
  <c r="OY200" i="53"/>
  <c r="OZ200" i="53" s="1"/>
  <c r="OW200" i="53"/>
  <c r="OV200" i="53"/>
  <c r="OU200" i="53"/>
  <c r="OT200" i="53"/>
  <c r="OS200" i="53"/>
  <c r="OX200" i="53" s="1"/>
  <c r="OY199" i="53"/>
  <c r="OZ199" i="53" s="1"/>
  <c r="OW199" i="53"/>
  <c r="OV199" i="53"/>
  <c r="OU199" i="53"/>
  <c r="OT199" i="53"/>
  <c r="OS199" i="53"/>
  <c r="OX199" i="53" s="1"/>
  <c r="OY198" i="53"/>
  <c r="OZ198" i="53" s="1"/>
  <c r="OW198" i="53"/>
  <c r="OV198" i="53"/>
  <c r="OU198" i="53"/>
  <c r="OT198" i="53"/>
  <c r="OS198" i="53"/>
  <c r="OX198" i="53" s="1"/>
  <c r="OY197" i="53"/>
  <c r="OZ197" i="53" s="1"/>
  <c r="OW197" i="53"/>
  <c r="OV197" i="53"/>
  <c r="OU197" i="53"/>
  <c r="OT197" i="53"/>
  <c r="OS197" i="53"/>
  <c r="OX197" i="53" s="1"/>
  <c r="OY196" i="53"/>
  <c r="OZ196" i="53" s="1"/>
  <c r="OW196" i="53"/>
  <c r="OV196" i="53"/>
  <c r="OU196" i="53"/>
  <c r="OT196" i="53"/>
  <c r="OS196" i="53"/>
  <c r="OX196" i="53" s="1"/>
  <c r="OY195" i="53"/>
  <c r="OZ195" i="53" s="1"/>
  <c r="OW195" i="53"/>
  <c r="OV195" i="53"/>
  <c r="OU195" i="53"/>
  <c r="OT195" i="53"/>
  <c r="OS195" i="53"/>
  <c r="OX195" i="53" s="1"/>
  <c r="OY194" i="53"/>
  <c r="OZ194" i="53" s="1"/>
  <c r="OW194" i="53"/>
  <c r="OV194" i="53"/>
  <c r="OU194" i="53"/>
  <c r="OT194" i="53"/>
  <c r="OS194" i="53"/>
  <c r="OX194" i="53" s="1"/>
  <c r="OY193" i="53"/>
  <c r="OZ193" i="53" s="1"/>
  <c r="OW193" i="53"/>
  <c r="OV193" i="53"/>
  <c r="OU193" i="53"/>
  <c r="OT193" i="53"/>
  <c r="OS193" i="53"/>
  <c r="OX193" i="53" s="1"/>
  <c r="OY192" i="53"/>
  <c r="OZ192" i="53" s="1"/>
  <c r="OW192" i="53"/>
  <c r="OV192" i="53"/>
  <c r="OU192" i="53"/>
  <c r="OT192" i="53"/>
  <c r="OS192" i="53"/>
  <c r="OX192" i="53" s="1"/>
  <c r="OY191" i="53"/>
  <c r="OZ191" i="53" s="1"/>
  <c r="OW191" i="53"/>
  <c r="OV191" i="53"/>
  <c r="OU191" i="53"/>
  <c r="OT191" i="53"/>
  <c r="OS191" i="53"/>
  <c r="OX191" i="53" s="1"/>
  <c r="OY190" i="53"/>
  <c r="OZ190" i="53" s="1"/>
  <c r="OW190" i="53"/>
  <c r="OV190" i="53"/>
  <c r="OU190" i="53"/>
  <c r="OT190" i="53"/>
  <c r="OS190" i="53"/>
  <c r="OX190" i="53" s="1"/>
  <c r="OY189" i="53"/>
  <c r="OZ189" i="53" s="1"/>
  <c r="OW189" i="53"/>
  <c r="OV189" i="53"/>
  <c r="OU189" i="53"/>
  <c r="OT189" i="53"/>
  <c r="OS189" i="53"/>
  <c r="OX189" i="53" s="1"/>
  <c r="OY188" i="53"/>
  <c r="OZ188" i="53" s="1"/>
  <c r="OW188" i="53"/>
  <c r="OV188" i="53"/>
  <c r="OU188" i="53"/>
  <c r="OT188" i="53"/>
  <c r="OS188" i="53"/>
  <c r="OX188" i="53" s="1"/>
  <c r="OY187" i="53"/>
  <c r="OZ187" i="53" s="1"/>
  <c r="OW187" i="53"/>
  <c r="OV187" i="53"/>
  <c r="OU187" i="53"/>
  <c r="OT187" i="53"/>
  <c r="OS187" i="53"/>
  <c r="OX187" i="53" s="1"/>
  <c r="OY186" i="53"/>
  <c r="OZ186" i="53" s="1"/>
  <c r="OW186" i="53"/>
  <c r="OV186" i="53"/>
  <c r="OU186" i="53"/>
  <c r="OT186" i="53"/>
  <c r="OS186" i="53"/>
  <c r="OX186" i="53" s="1"/>
  <c r="OY184" i="53"/>
  <c r="OZ184" i="53" s="1"/>
  <c r="OW184" i="53"/>
  <c r="OV184" i="53"/>
  <c r="OU184" i="53"/>
  <c r="OT184" i="53"/>
  <c r="OS184" i="53"/>
  <c r="OX184" i="53" s="1"/>
  <c r="OY183" i="53"/>
  <c r="OZ183" i="53" s="1"/>
  <c r="OW183" i="53"/>
  <c r="OV183" i="53"/>
  <c r="OU183" i="53"/>
  <c r="OT183" i="53"/>
  <c r="OS183" i="53"/>
  <c r="OX183" i="53" s="1"/>
  <c r="OY182" i="53"/>
  <c r="OZ182" i="53" s="1"/>
  <c r="OW182" i="53"/>
  <c r="OV182" i="53"/>
  <c r="OU182" i="53"/>
  <c r="OT182" i="53"/>
  <c r="OS182" i="53"/>
  <c r="OX182" i="53" s="1"/>
  <c r="OY181" i="53"/>
  <c r="OZ181" i="53" s="1"/>
  <c r="OW181" i="53"/>
  <c r="OV181" i="53"/>
  <c r="OU181" i="53"/>
  <c r="OT181" i="53"/>
  <c r="OS181" i="53"/>
  <c r="OX181" i="53" s="1"/>
  <c r="OY180" i="53"/>
  <c r="OZ180" i="53" s="1"/>
  <c r="OW180" i="53"/>
  <c r="OV180" i="53"/>
  <c r="OU180" i="53"/>
  <c r="OT180" i="53"/>
  <c r="OS180" i="53"/>
  <c r="OX180" i="53" s="1"/>
  <c r="OY179" i="53"/>
  <c r="OZ179" i="53" s="1"/>
  <c r="OW179" i="53"/>
  <c r="OV179" i="53"/>
  <c r="OU179" i="53"/>
  <c r="OT179" i="53"/>
  <c r="OS179" i="53"/>
  <c r="OX179" i="53" s="1"/>
  <c r="OR177" i="53"/>
  <c r="OY176" i="53"/>
  <c r="OZ176" i="53" s="1"/>
  <c r="OW176" i="53"/>
  <c r="OV176" i="53"/>
  <c r="OU176" i="53"/>
  <c r="OT176" i="53"/>
  <c r="OS176" i="53"/>
  <c r="OX176" i="53" s="1"/>
  <c r="OY174" i="53"/>
  <c r="OZ174" i="53" s="1"/>
  <c r="OW174" i="53"/>
  <c r="OV174" i="53"/>
  <c r="OU174" i="53"/>
  <c r="OT174" i="53"/>
  <c r="OS174" i="53"/>
  <c r="OX174" i="53" s="1"/>
  <c r="OY173" i="53"/>
  <c r="OZ173" i="53" s="1"/>
  <c r="OW173" i="53"/>
  <c r="OV173" i="53"/>
  <c r="OU173" i="53"/>
  <c r="OT173" i="53"/>
  <c r="OS173" i="53"/>
  <c r="OX173" i="53" s="1"/>
  <c r="OY172" i="53"/>
  <c r="OZ172" i="53" s="1"/>
  <c r="OW172" i="53"/>
  <c r="OV172" i="53"/>
  <c r="OU172" i="53"/>
  <c r="OT172" i="53"/>
  <c r="OS172" i="53"/>
  <c r="OX172" i="53" s="1"/>
  <c r="OY171" i="53"/>
  <c r="OZ171" i="53" s="1"/>
  <c r="OW171" i="53"/>
  <c r="OV171" i="53"/>
  <c r="OU171" i="53"/>
  <c r="OT171" i="53"/>
  <c r="OS171" i="53"/>
  <c r="OX171" i="53" s="1"/>
  <c r="OY169" i="53"/>
  <c r="OZ169" i="53" s="1"/>
  <c r="OW169" i="53"/>
  <c r="OV169" i="53"/>
  <c r="OU169" i="53"/>
  <c r="OT169" i="53"/>
  <c r="OS169" i="53"/>
  <c r="OX169" i="53" s="1"/>
  <c r="OY168" i="53"/>
  <c r="OZ168" i="53" s="1"/>
  <c r="OW168" i="53"/>
  <c r="OV168" i="53"/>
  <c r="OU168" i="53"/>
  <c r="OT168" i="53"/>
  <c r="OS168" i="53"/>
  <c r="OX168" i="53" s="1"/>
  <c r="OY167" i="53"/>
  <c r="OZ167" i="53" s="1"/>
  <c r="OW167" i="53"/>
  <c r="OV167" i="53"/>
  <c r="OU167" i="53"/>
  <c r="OT167" i="53"/>
  <c r="OS167" i="53"/>
  <c r="OX167" i="53" s="1"/>
  <c r="OY166" i="53"/>
  <c r="OZ166" i="53" s="1"/>
  <c r="OW166" i="53"/>
  <c r="OV166" i="53"/>
  <c r="OU166" i="53"/>
  <c r="OT166" i="53"/>
  <c r="OS166" i="53"/>
  <c r="OX166" i="53" s="1"/>
  <c r="OY165" i="53"/>
  <c r="OZ165" i="53" s="1"/>
  <c r="OW165" i="53"/>
  <c r="OV165" i="53"/>
  <c r="OU165" i="53"/>
  <c r="OT165" i="53"/>
  <c r="OS165" i="53"/>
  <c r="OX165" i="53" s="1"/>
  <c r="OY164" i="53"/>
  <c r="OZ164" i="53" s="1"/>
  <c r="OW164" i="53"/>
  <c r="OV164" i="53"/>
  <c r="OU164" i="53"/>
  <c r="OT164" i="53"/>
  <c r="OS164" i="53"/>
  <c r="OX164" i="53" s="1"/>
  <c r="OY163" i="53"/>
  <c r="OZ163" i="53" s="1"/>
  <c r="OW163" i="53"/>
  <c r="OV163" i="53"/>
  <c r="OU163" i="53"/>
  <c r="OT163" i="53"/>
  <c r="OS163" i="53"/>
  <c r="OX163" i="53" s="1"/>
  <c r="OY162" i="53"/>
  <c r="OZ162" i="53" s="1"/>
  <c r="OW162" i="53"/>
  <c r="OV162" i="53"/>
  <c r="OU162" i="53"/>
  <c r="OT162" i="53"/>
  <c r="OS162" i="53"/>
  <c r="OX162" i="53" s="1"/>
  <c r="OY161" i="53"/>
  <c r="OZ161" i="53" s="1"/>
  <c r="OW161" i="53"/>
  <c r="OV161" i="53"/>
  <c r="OU161" i="53"/>
  <c r="OT161" i="53"/>
  <c r="OS161" i="53"/>
  <c r="OX161" i="53" s="1"/>
  <c r="OY160" i="53"/>
  <c r="OZ160" i="53" s="1"/>
  <c r="OW160" i="53"/>
  <c r="OV160" i="53"/>
  <c r="OU160" i="53"/>
  <c r="OT160" i="53"/>
  <c r="OS160" i="53"/>
  <c r="OX160" i="53" s="1"/>
  <c r="OY159" i="53"/>
  <c r="OZ159" i="53" s="1"/>
  <c r="OW159" i="53"/>
  <c r="OV159" i="53"/>
  <c r="OU159" i="53"/>
  <c r="OT159" i="53"/>
  <c r="OS159" i="53"/>
  <c r="OX159" i="53" s="1"/>
  <c r="OY158" i="53"/>
  <c r="OZ158" i="53" s="1"/>
  <c r="OW158" i="53"/>
  <c r="OV158" i="53"/>
  <c r="OU158" i="53"/>
  <c r="OT158" i="53"/>
  <c r="OS158" i="53"/>
  <c r="OX158" i="53" s="1"/>
  <c r="OY157" i="53"/>
  <c r="OZ157" i="53" s="1"/>
  <c r="OW157" i="53"/>
  <c r="OV157" i="53"/>
  <c r="OU157" i="53"/>
  <c r="OT157" i="53"/>
  <c r="OS157" i="53"/>
  <c r="OX157" i="53" s="1"/>
  <c r="OY155" i="53"/>
  <c r="OZ155" i="53" s="1"/>
  <c r="OW155" i="53"/>
  <c r="OV155" i="53"/>
  <c r="OU155" i="53"/>
  <c r="OT155" i="53"/>
  <c r="OS155" i="53"/>
  <c r="OX155" i="53" s="1"/>
  <c r="OY154" i="53"/>
  <c r="OZ154" i="53" s="1"/>
  <c r="OW154" i="53"/>
  <c r="OV154" i="53"/>
  <c r="OU154" i="53"/>
  <c r="OT154" i="53"/>
  <c r="OS154" i="53"/>
  <c r="OX154" i="53" s="1"/>
  <c r="OR152" i="53"/>
  <c r="OY150" i="53"/>
  <c r="OZ150" i="53" s="1"/>
  <c r="OW150" i="53"/>
  <c r="OV150" i="53"/>
  <c r="OU150" i="53"/>
  <c r="OT150" i="53"/>
  <c r="OS150" i="53"/>
  <c r="OX150" i="53" s="1"/>
  <c r="OY149" i="53"/>
  <c r="OZ149" i="53" s="1"/>
  <c r="OW149" i="53"/>
  <c r="OV149" i="53"/>
  <c r="OU149" i="53"/>
  <c r="OT149" i="53"/>
  <c r="OS149" i="53"/>
  <c r="OX149" i="53" s="1"/>
  <c r="OY148" i="53"/>
  <c r="OZ148" i="53" s="1"/>
  <c r="OW148" i="53"/>
  <c r="OV148" i="53"/>
  <c r="OU148" i="53"/>
  <c r="OT148" i="53"/>
  <c r="OS148" i="53"/>
  <c r="OX148" i="53" s="1"/>
  <c r="OY146" i="53"/>
  <c r="OZ146" i="53" s="1"/>
  <c r="OW146" i="53"/>
  <c r="OV146" i="53"/>
  <c r="OU146" i="53"/>
  <c r="OT146" i="53"/>
  <c r="OS146" i="53"/>
  <c r="OX146" i="53" s="1"/>
  <c r="OY145" i="53"/>
  <c r="OZ145" i="53" s="1"/>
  <c r="OW145" i="53"/>
  <c r="OV145" i="53"/>
  <c r="OU145" i="53"/>
  <c r="OT145" i="53"/>
  <c r="OS145" i="53"/>
  <c r="OX145" i="53" s="1"/>
  <c r="OY144" i="53"/>
  <c r="OZ144" i="53" s="1"/>
  <c r="OW144" i="53"/>
  <c r="OV144" i="53"/>
  <c r="OU144" i="53"/>
  <c r="OT144" i="53"/>
  <c r="OS144" i="53"/>
  <c r="OX144" i="53" s="1"/>
  <c r="OY143" i="53"/>
  <c r="OZ143" i="53" s="1"/>
  <c r="OW143" i="53"/>
  <c r="OV143" i="53"/>
  <c r="OU143" i="53"/>
  <c r="OT143" i="53"/>
  <c r="OS143" i="53"/>
  <c r="OX143" i="53" s="1"/>
  <c r="OY142" i="53"/>
  <c r="OZ142" i="53" s="1"/>
  <c r="OW142" i="53"/>
  <c r="OV142" i="53"/>
  <c r="OU142" i="53"/>
  <c r="OT142" i="53"/>
  <c r="OS142" i="53"/>
  <c r="OX142" i="53" s="1"/>
  <c r="OY141" i="53"/>
  <c r="OZ141" i="53" s="1"/>
  <c r="OW141" i="53"/>
  <c r="OV141" i="53"/>
  <c r="OU141" i="53"/>
  <c r="OT141" i="53"/>
  <c r="OS141" i="53"/>
  <c r="OX141" i="53" s="1"/>
  <c r="OY140" i="53"/>
  <c r="OZ140" i="53" s="1"/>
  <c r="OW140" i="53"/>
  <c r="OV140" i="53"/>
  <c r="OU140" i="53"/>
  <c r="OT140" i="53"/>
  <c r="OS140" i="53"/>
  <c r="OX140" i="53" s="1"/>
  <c r="OY139" i="53"/>
  <c r="OZ139" i="53" s="1"/>
  <c r="OW139" i="53"/>
  <c r="OV139" i="53"/>
  <c r="OU139" i="53"/>
  <c r="OT139" i="53"/>
  <c r="OS139" i="53"/>
  <c r="OX139" i="53" s="1"/>
  <c r="OY138" i="53"/>
  <c r="OZ138" i="53" s="1"/>
  <c r="OW138" i="53"/>
  <c r="OV138" i="53"/>
  <c r="OU138" i="53"/>
  <c r="OT138" i="53"/>
  <c r="OS138" i="53"/>
  <c r="OX138" i="53" s="1"/>
  <c r="OY136" i="53"/>
  <c r="OZ136" i="53" s="1"/>
  <c r="OW136" i="53"/>
  <c r="OV136" i="53"/>
  <c r="OU136" i="53"/>
  <c r="OT136" i="53"/>
  <c r="OS136" i="53"/>
  <c r="OX136" i="53" s="1"/>
  <c r="OR134" i="53"/>
  <c r="OY133" i="53"/>
  <c r="OZ133" i="53" s="1"/>
  <c r="OW133" i="53"/>
  <c r="OV133" i="53"/>
  <c r="OU133" i="53"/>
  <c r="OT133" i="53"/>
  <c r="OS133" i="53"/>
  <c r="OX133" i="53" s="1"/>
  <c r="OY131" i="53"/>
  <c r="OZ131" i="53" s="1"/>
  <c r="OW131" i="53"/>
  <c r="OV131" i="53"/>
  <c r="OU131" i="53"/>
  <c r="OT131" i="53"/>
  <c r="OS131" i="53"/>
  <c r="OX131" i="53" s="1"/>
  <c r="OY130" i="53"/>
  <c r="OZ130" i="53" s="1"/>
  <c r="OW130" i="53"/>
  <c r="OV130" i="53"/>
  <c r="OU130" i="53"/>
  <c r="OT130" i="53"/>
  <c r="OS130" i="53"/>
  <c r="OX130" i="53" s="1"/>
  <c r="OY129" i="53"/>
  <c r="OZ129" i="53" s="1"/>
  <c r="OW129" i="53"/>
  <c r="OV129" i="53"/>
  <c r="OU129" i="53"/>
  <c r="OT129" i="53"/>
  <c r="OS129" i="53"/>
  <c r="OX129" i="53" s="1"/>
  <c r="OY128" i="53"/>
  <c r="OZ128" i="53" s="1"/>
  <c r="OW128" i="53"/>
  <c r="OV128" i="53"/>
  <c r="OU128" i="53"/>
  <c r="OT128" i="53"/>
  <c r="OS128" i="53"/>
  <c r="OX128" i="53" s="1"/>
  <c r="OY127" i="53"/>
  <c r="OZ127" i="53" s="1"/>
  <c r="OW127" i="53"/>
  <c r="OV127" i="53"/>
  <c r="OU127" i="53"/>
  <c r="OT127" i="53"/>
  <c r="OS127" i="53"/>
  <c r="OX127" i="53" s="1"/>
  <c r="OY126" i="53"/>
  <c r="OZ126" i="53" s="1"/>
  <c r="OW126" i="53"/>
  <c r="OV126" i="53"/>
  <c r="OU126" i="53"/>
  <c r="OT126" i="53"/>
  <c r="OS126" i="53"/>
  <c r="OX126" i="53" s="1"/>
  <c r="OY125" i="53"/>
  <c r="OZ125" i="53" s="1"/>
  <c r="OW125" i="53"/>
  <c r="OV125" i="53"/>
  <c r="OU125" i="53"/>
  <c r="OT125" i="53"/>
  <c r="OS125" i="53"/>
  <c r="OX125" i="53" s="1"/>
  <c r="OY123" i="53"/>
  <c r="OZ123" i="53" s="1"/>
  <c r="OW123" i="53"/>
  <c r="OV123" i="53"/>
  <c r="OU123" i="53"/>
  <c r="OT123" i="53"/>
  <c r="OS123" i="53"/>
  <c r="OX123" i="53" s="1"/>
  <c r="OY122" i="53"/>
  <c r="OZ122" i="53" s="1"/>
  <c r="OW122" i="53"/>
  <c r="OV122" i="53"/>
  <c r="OU122" i="53"/>
  <c r="OT122" i="53"/>
  <c r="OS122" i="53"/>
  <c r="OX122" i="53" s="1"/>
  <c r="OY121" i="53"/>
  <c r="OZ121" i="53" s="1"/>
  <c r="OW121" i="53"/>
  <c r="OV121" i="53"/>
  <c r="OU121" i="53"/>
  <c r="OT121" i="53"/>
  <c r="OS121" i="53"/>
  <c r="OX121" i="53" s="1"/>
  <c r="OY120" i="53"/>
  <c r="OZ120" i="53" s="1"/>
  <c r="OW120" i="53"/>
  <c r="OV120" i="53"/>
  <c r="OU120" i="53"/>
  <c r="OT120" i="53"/>
  <c r="OS120" i="53"/>
  <c r="OX120" i="53" s="1"/>
  <c r="OY119" i="53"/>
  <c r="OZ119" i="53" s="1"/>
  <c r="OW119" i="53"/>
  <c r="OV119" i="53"/>
  <c r="OU119" i="53"/>
  <c r="OT119" i="53"/>
  <c r="OS119" i="53"/>
  <c r="OX119" i="53" s="1"/>
  <c r="OY117" i="53"/>
  <c r="OZ117" i="53" s="1"/>
  <c r="OW117" i="53"/>
  <c r="OV117" i="53"/>
  <c r="OU117" i="53"/>
  <c r="OT117" i="53"/>
  <c r="OS117" i="53"/>
  <c r="OX117" i="53" s="1"/>
  <c r="OY116" i="53"/>
  <c r="OZ116" i="53" s="1"/>
  <c r="OW116" i="53"/>
  <c r="OV116" i="53"/>
  <c r="OU116" i="53"/>
  <c r="OT116" i="53"/>
  <c r="OS116" i="53"/>
  <c r="OX116" i="53" s="1"/>
  <c r="OY115" i="53"/>
  <c r="OZ115" i="53" s="1"/>
  <c r="OW115" i="53"/>
  <c r="OV115" i="53"/>
  <c r="OU115" i="53"/>
  <c r="OT115" i="53"/>
  <c r="OS115" i="53"/>
  <c r="OX115" i="53" s="1"/>
  <c r="OY114" i="53"/>
  <c r="OZ114" i="53" s="1"/>
  <c r="OW114" i="53"/>
  <c r="OV114" i="53"/>
  <c r="OU114" i="53"/>
  <c r="OT114" i="53"/>
  <c r="OS114" i="53"/>
  <c r="OX114" i="53" s="1"/>
  <c r="OY113" i="53"/>
  <c r="OZ113" i="53" s="1"/>
  <c r="OW113" i="53"/>
  <c r="OV113" i="53"/>
  <c r="OU113" i="53"/>
  <c r="OT113" i="53"/>
  <c r="OS113" i="53"/>
  <c r="OX113" i="53" s="1"/>
  <c r="OY112" i="53"/>
  <c r="OZ112" i="53" s="1"/>
  <c r="OW112" i="53"/>
  <c r="OV112" i="53"/>
  <c r="OU112" i="53"/>
  <c r="OT112" i="53"/>
  <c r="OS112" i="53"/>
  <c r="OX112" i="53" s="1"/>
  <c r="OY111" i="53"/>
  <c r="OZ111" i="53" s="1"/>
  <c r="OW111" i="53"/>
  <c r="OV111" i="53"/>
  <c r="OU111" i="53"/>
  <c r="OT111" i="53"/>
  <c r="OS111" i="53"/>
  <c r="OX111" i="53" s="1"/>
  <c r="OY108" i="53"/>
  <c r="OZ108" i="53" s="1"/>
  <c r="OW108" i="53"/>
  <c r="OV108" i="53"/>
  <c r="OU108" i="53"/>
  <c r="OT108" i="53"/>
  <c r="OS108" i="53"/>
  <c r="OX108" i="53" s="1"/>
  <c r="OY106" i="53"/>
  <c r="OZ106" i="53" s="1"/>
  <c r="OW106" i="53"/>
  <c r="OV106" i="53"/>
  <c r="OU106" i="53"/>
  <c r="OT106" i="53"/>
  <c r="OS106" i="53"/>
  <c r="OX106" i="53" s="1"/>
  <c r="OY105" i="53"/>
  <c r="OZ105" i="53" s="1"/>
  <c r="OW105" i="53"/>
  <c r="OV105" i="53"/>
  <c r="OU105" i="53"/>
  <c r="OT105" i="53"/>
  <c r="OS105" i="53"/>
  <c r="OX105" i="53" s="1"/>
  <c r="OY104" i="53"/>
  <c r="OZ104" i="53" s="1"/>
  <c r="OW104" i="53"/>
  <c r="OV104" i="53"/>
  <c r="OU104" i="53"/>
  <c r="OT104" i="53"/>
  <c r="OS104" i="53"/>
  <c r="OX104" i="53" s="1"/>
  <c r="OY103" i="53"/>
  <c r="OZ103" i="53" s="1"/>
  <c r="OW103" i="53"/>
  <c r="OV103" i="53"/>
  <c r="OU103" i="53"/>
  <c r="OT103" i="53"/>
  <c r="OS103" i="53"/>
  <c r="OX103" i="53" s="1"/>
  <c r="OY101" i="53"/>
  <c r="OZ101" i="53" s="1"/>
  <c r="OW101" i="53"/>
  <c r="OV101" i="53"/>
  <c r="OU101" i="53"/>
  <c r="OT101" i="53"/>
  <c r="OS101" i="53"/>
  <c r="OX101" i="53" s="1"/>
  <c r="OY100" i="53"/>
  <c r="OZ100" i="53" s="1"/>
  <c r="OW100" i="53"/>
  <c r="OV100" i="53"/>
  <c r="OU100" i="53"/>
  <c r="OT100" i="53"/>
  <c r="OS100" i="53"/>
  <c r="OX100" i="53" s="1"/>
  <c r="OY99" i="53"/>
  <c r="OZ99" i="53" s="1"/>
  <c r="OW99" i="53"/>
  <c r="OV99" i="53"/>
  <c r="OU99" i="53"/>
  <c r="OT99" i="53"/>
  <c r="OS99" i="53"/>
  <c r="OX99" i="53" s="1"/>
  <c r="OY98" i="53"/>
  <c r="OZ98" i="53" s="1"/>
  <c r="OW98" i="53"/>
  <c r="OV98" i="53"/>
  <c r="OU98" i="53"/>
  <c r="OT98" i="53"/>
  <c r="OS98" i="53"/>
  <c r="OX98" i="53" s="1"/>
  <c r="OY97" i="53"/>
  <c r="OZ97" i="53" s="1"/>
  <c r="OW97" i="53"/>
  <c r="OV97" i="53"/>
  <c r="OU97" i="53"/>
  <c r="OT97" i="53"/>
  <c r="OS97" i="53"/>
  <c r="OX97" i="53" s="1"/>
  <c r="OY96" i="53"/>
  <c r="OZ96" i="53" s="1"/>
  <c r="OW96" i="53"/>
  <c r="OV96" i="53"/>
  <c r="OU96" i="53"/>
  <c r="OT96" i="53"/>
  <c r="OS96" i="53"/>
  <c r="OX96" i="53" s="1"/>
  <c r="OR94" i="53"/>
  <c r="OY93" i="53"/>
  <c r="OZ93" i="53" s="1"/>
  <c r="OW93" i="53"/>
  <c r="OV93" i="53"/>
  <c r="OU93" i="53"/>
  <c r="OT93" i="53"/>
  <c r="OS93" i="53"/>
  <c r="OX93" i="53" s="1"/>
  <c r="OY91" i="53"/>
  <c r="OZ91" i="53" s="1"/>
  <c r="OW91" i="53"/>
  <c r="OV91" i="53"/>
  <c r="OU91" i="53"/>
  <c r="OT91" i="53"/>
  <c r="OS91" i="53"/>
  <c r="OX91" i="53" s="1"/>
  <c r="OY90" i="53"/>
  <c r="OZ90" i="53" s="1"/>
  <c r="OW90" i="53"/>
  <c r="OV90" i="53"/>
  <c r="OU90" i="53"/>
  <c r="OT90" i="53"/>
  <c r="OS90" i="53"/>
  <c r="OX90" i="53" s="1"/>
  <c r="OY89" i="53"/>
  <c r="OZ89" i="53" s="1"/>
  <c r="OW89" i="53"/>
  <c r="OV89" i="53"/>
  <c r="OU89" i="53"/>
  <c r="OT89" i="53"/>
  <c r="OS89" i="53"/>
  <c r="OX89" i="53" s="1"/>
  <c r="OY88" i="53"/>
  <c r="OZ88" i="53" s="1"/>
  <c r="OW88" i="53"/>
  <c r="OV88" i="53"/>
  <c r="OU88" i="53"/>
  <c r="OT88" i="53"/>
  <c r="OS88" i="53"/>
  <c r="OX88" i="53" s="1"/>
  <c r="OY86" i="53"/>
  <c r="OZ86" i="53" s="1"/>
  <c r="OW86" i="53"/>
  <c r="OV86" i="53"/>
  <c r="OU86" i="53"/>
  <c r="OT86" i="53"/>
  <c r="OS86" i="53"/>
  <c r="OX86" i="53" s="1"/>
  <c r="OY85" i="53"/>
  <c r="OZ85" i="53" s="1"/>
  <c r="OW85" i="53"/>
  <c r="OV85" i="53"/>
  <c r="OU85" i="53"/>
  <c r="OT85" i="53"/>
  <c r="OS85" i="53"/>
  <c r="OX85" i="53" s="1"/>
  <c r="OR83" i="53"/>
  <c r="OY82" i="53"/>
  <c r="OZ82" i="53" s="1"/>
  <c r="OW82" i="53"/>
  <c r="OV82" i="53"/>
  <c r="OU82" i="53"/>
  <c r="OT82" i="53"/>
  <c r="OS82" i="53"/>
  <c r="OX82" i="53" s="1"/>
  <c r="OY81" i="53"/>
  <c r="OZ81" i="53" s="1"/>
  <c r="OW81" i="53"/>
  <c r="OV81" i="53"/>
  <c r="OU81" i="53"/>
  <c r="OT81" i="53"/>
  <c r="OS81" i="53"/>
  <c r="OX81" i="53" s="1"/>
  <c r="OY80" i="53"/>
  <c r="OZ80" i="53" s="1"/>
  <c r="OW80" i="53"/>
  <c r="OV80" i="53"/>
  <c r="OU80" i="53"/>
  <c r="OT80" i="53"/>
  <c r="OS80" i="53"/>
  <c r="OX80" i="53" s="1"/>
  <c r="OY79" i="53"/>
  <c r="OZ79" i="53" s="1"/>
  <c r="OW79" i="53"/>
  <c r="OV79" i="53"/>
  <c r="OU79" i="53"/>
  <c r="OT79" i="53"/>
  <c r="OS79" i="53"/>
  <c r="OX79" i="53" s="1"/>
  <c r="OY77" i="53"/>
  <c r="OZ77" i="53" s="1"/>
  <c r="OW77" i="53"/>
  <c r="OV77" i="53"/>
  <c r="OU77" i="53"/>
  <c r="OT77" i="53"/>
  <c r="OS77" i="53"/>
  <c r="OX77" i="53" s="1"/>
  <c r="OY76" i="53"/>
  <c r="OZ76" i="53" s="1"/>
  <c r="OW76" i="53"/>
  <c r="OV76" i="53"/>
  <c r="OU76" i="53"/>
  <c r="OT76" i="53"/>
  <c r="OS76" i="53"/>
  <c r="OX76" i="53" s="1"/>
  <c r="OR74" i="53"/>
  <c r="OY73" i="53"/>
  <c r="OZ73" i="53" s="1"/>
  <c r="OW73" i="53"/>
  <c r="OV73" i="53"/>
  <c r="OU73" i="53"/>
  <c r="OT73" i="53"/>
  <c r="OS73" i="53"/>
  <c r="OX73" i="53" s="1"/>
  <c r="OY72" i="53"/>
  <c r="OZ72" i="53" s="1"/>
  <c r="OW72" i="53"/>
  <c r="OV72" i="53"/>
  <c r="OU72" i="53"/>
  <c r="OT72" i="53"/>
  <c r="OS72" i="53"/>
  <c r="OX72" i="53" s="1"/>
  <c r="OY71" i="53"/>
  <c r="OZ71" i="53" s="1"/>
  <c r="OW71" i="53"/>
  <c r="OV71" i="53"/>
  <c r="OU71" i="53"/>
  <c r="OT71" i="53"/>
  <c r="OS71" i="53"/>
  <c r="OX71" i="53" s="1"/>
  <c r="OY69" i="53"/>
  <c r="OZ69" i="53" s="1"/>
  <c r="OW69" i="53"/>
  <c r="OV69" i="53"/>
  <c r="OU69" i="53"/>
  <c r="OT69" i="53"/>
  <c r="OS69" i="53"/>
  <c r="OX69" i="53" s="1"/>
  <c r="OY67" i="53"/>
  <c r="OZ67" i="53" s="1"/>
  <c r="OW67" i="53"/>
  <c r="OV67" i="53"/>
  <c r="OU67" i="53"/>
  <c r="OT67" i="53"/>
  <c r="OS67" i="53"/>
  <c r="OX67" i="53" s="1"/>
  <c r="OY66" i="53"/>
  <c r="OZ66" i="53" s="1"/>
  <c r="OW66" i="53"/>
  <c r="OV66" i="53"/>
  <c r="OU66" i="53"/>
  <c r="OT66" i="53"/>
  <c r="OS66" i="53"/>
  <c r="OX66" i="53" s="1"/>
  <c r="OR64" i="53"/>
  <c r="OY63" i="53"/>
  <c r="OZ63" i="53" s="1"/>
  <c r="OW63" i="53"/>
  <c r="OV63" i="53"/>
  <c r="OU63" i="53"/>
  <c r="OT63" i="53"/>
  <c r="OS63" i="53"/>
  <c r="OX63" i="53" s="1"/>
  <c r="OY62" i="53"/>
  <c r="OZ62" i="53" s="1"/>
  <c r="OW62" i="53"/>
  <c r="OV62" i="53"/>
  <c r="OU62" i="53"/>
  <c r="OT62" i="53"/>
  <c r="OS62" i="53"/>
  <c r="OX62" i="53" s="1"/>
  <c r="OY61" i="53"/>
  <c r="OZ61" i="53" s="1"/>
  <c r="OW61" i="53"/>
  <c r="OV61" i="53"/>
  <c r="OU61" i="53"/>
  <c r="OT61" i="53"/>
  <c r="OS61" i="53"/>
  <c r="OX61" i="53" s="1"/>
  <c r="OY60" i="53"/>
  <c r="OZ60" i="53" s="1"/>
  <c r="OW60" i="53"/>
  <c r="OV60" i="53"/>
  <c r="OU60" i="53"/>
  <c r="OT60" i="53"/>
  <c r="OS60" i="53"/>
  <c r="OX60" i="53" s="1"/>
  <c r="OY59" i="53"/>
  <c r="OZ59" i="53" s="1"/>
  <c r="OW59" i="53"/>
  <c r="OV59" i="53"/>
  <c r="OU59" i="53"/>
  <c r="OT59" i="53"/>
  <c r="OS59" i="53"/>
  <c r="OX59" i="53" s="1"/>
  <c r="OY58" i="53"/>
  <c r="OZ58" i="53" s="1"/>
  <c r="OW58" i="53"/>
  <c r="OV58" i="53"/>
  <c r="OU58" i="53"/>
  <c r="OT58" i="53"/>
  <c r="OS58" i="53"/>
  <c r="OX58" i="53" s="1"/>
  <c r="OY57" i="53"/>
  <c r="OZ57" i="53" s="1"/>
  <c r="OW57" i="53"/>
  <c r="OV57" i="53"/>
  <c r="OU57" i="53"/>
  <c r="OT57" i="53"/>
  <c r="OS57" i="53"/>
  <c r="OX57" i="53" s="1"/>
  <c r="OY56" i="53"/>
  <c r="OZ56" i="53" s="1"/>
  <c r="OW56" i="53"/>
  <c r="OV56" i="53"/>
  <c r="OU56" i="53"/>
  <c r="OT56" i="53"/>
  <c r="OS56" i="53"/>
  <c r="OX56" i="53" s="1"/>
  <c r="OR54" i="53"/>
  <c r="OY53" i="53"/>
  <c r="OZ53" i="53" s="1"/>
  <c r="OW53" i="53"/>
  <c r="OV53" i="53"/>
  <c r="OU53" i="53"/>
  <c r="OT53" i="53"/>
  <c r="OS53" i="53"/>
  <c r="OX53" i="53" s="1"/>
  <c r="OR51" i="53"/>
  <c r="OY50" i="53"/>
  <c r="OZ50" i="53" s="1"/>
  <c r="OW50" i="53"/>
  <c r="OV50" i="53"/>
  <c r="OU50" i="53"/>
  <c r="OT50" i="53"/>
  <c r="OS50" i="53"/>
  <c r="OX50" i="53" s="1"/>
  <c r="OY48" i="53"/>
  <c r="OZ48" i="53" s="1"/>
  <c r="OW48" i="53"/>
  <c r="OV48" i="53"/>
  <c r="OU48" i="53"/>
  <c r="OT48" i="53"/>
  <c r="OS48" i="53"/>
  <c r="OX48" i="53" s="1"/>
  <c r="OY47" i="53"/>
  <c r="OZ47" i="53" s="1"/>
  <c r="OW47" i="53"/>
  <c r="OV47" i="53"/>
  <c r="OU47" i="53"/>
  <c r="OT47" i="53"/>
  <c r="OS47" i="53"/>
  <c r="OX47" i="53" s="1"/>
  <c r="OY46" i="53"/>
  <c r="OZ46" i="53" s="1"/>
  <c r="OW46" i="53"/>
  <c r="OV46" i="53"/>
  <c r="OU46" i="53"/>
  <c r="OT46" i="53"/>
  <c r="OS46" i="53"/>
  <c r="OX46" i="53" s="1"/>
  <c r="OY45" i="53"/>
  <c r="OZ45" i="53" s="1"/>
  <c r="OW45" i="53"/>
  <c r="OV45" i="53"/>
  <c r="OU45" i="53"/>
  <c r="OT45" i="53"/>
  <c r="OS45" i="53"/>
  <c r="OX45" i="53" s="1"/>
  <c r="OY44" i="53"/>
  <c r="OZ44" i="53" s="1"/>
  <c r="OW44" i="53"/>
  <c r="OV44" i="53"/>
  <c r="OU44" i="53"/>
  <c r="OT44" i="53"/>
  <c r="OS44" i="53"/>
  <c r="OX44" i="53" s="1"/>
  <c r="OY43" i="53"/>
  <c r="OZ43" i="53" s="1"/>
  <c r="OW43" i="53"/>
  <c r="OV43" i="53"/>
  <c r="OU43" i="53"/>
  <c r="OT43" i="53"/>
  <c r="OS43" i="53"/>
  <c r="OX43" i="53" s="1"/>
  <c r="OY41" i="53"/>
  <c r="OZ41" i="53" s="1"/>
  <c r="OW41" i="53"/>
  <c r="OV41" i="53"/>
  <c r="OU41" i="53"/>
  <c r="OT41" i="53"/>
  <c r="OS41" i="53"/>
  <c r="OX41" i="53" s="1"/>
  <c r="OY40" i="53"/>
  <c r="OZ40" i="53" s="1"/>
  <c r="OW40" i="53"/>
  <c r="OV40" i="53"/>
  <c r="OU40" i="53"/>
  <c r="OT40" i="53"/>
  <c r="OS40" i="53"/>
  <c r="OX40" i="53" s="1"/>
  <c r="OY39" i="53"/>
  <c r="OZ39" i="53" s="1"/>
  <c r="OW39" i="53"/>
  <c r="OV39" i="53"/>
  <c r="OU39" i="53"/>
  <c r="OT39" i="53"/>
  <c r="OS39" i="53"/>
  <c r="OX39" i="53" s="1"/>
  <c r="OY37" i="53"/>
  <c r="OZ37" i="53" s="1"/>
  <c r="OW37" i="53"/>
  <c r="OV37" i="53"/>
  <c r="OU37" i="53"/>
  <c r="OT37" i="53"/>
  <c r="OS37" i="53"/>
  <c r="OX37" i="53" s="1"/>
  <c r="OY36" i="53"/>
  <c r="OZ36" i="53" s="1"/>
  <c r="OW36" i="53"/>
  <c r="OV36" i="53"/>
  <c r="OU36" i="53"/>
  <c r="OT36" i="53"/>
  <c r="OS36" i="53"/>
  <c r="OX36" i="53" s="1"/>
  <c r="OY34" i="53"/>
  <c r="OZ34" i="53" s="1"/>
  <c r="OW34" i="53"/>
  <c r="OV34" i="53"/>
  <c r="OU34" i="53"/>
  <c r="OT34" i="53"/>
  <c r="OS34" i="53"/>
  <c r="OX34" i="53" s="1"/>
  <c r="OY32" i="53"/>
  <c r="OZ32" i="53" s="1"/>
  <c r="OW32" i="53"/>
  <c r="OV32" i="53"/>
  <c r="OU32" i="53"/>
  <c r="OT32" i="53"/>
  <c r="OS32" i="53"/>
  <c r="OX32" i="53" s="1"/>
  <c r="OR29" i="53"/>
  <c r="OY28" i="53"/>
  <c r="OZ28" i="53" s="1"/>
  <c r="OW28" i="53"/>
  <c r="OV28" i="53"/>
  <c r="OU28" i="53"/>
  <c r="OT28" i="53"/>
  <c r="OS28" i="53"/>
  <c r="OX28" i="53" s="1"/>
  <c r="OY27" i="53"/>
  <c r="OZ27" i="53" s="1"/>
  <c r="OW27" i="53"/>
  <c r="OV27" i="53"/>
  <c r="OU27" i="53"/>
  <c r="OT27" i="53"/>
  <c r="OS27" i="53"/>
  <c r="OX27" i="53" s="1"/>
  <c r="OY26" i="53"/>
  <c r="OZ26" i="53" s="1"/>
  <c r="OW26" i="53"/>
  <c r="OV26" i="53"/>
  <c r="OU26" i="53"/>
  <c r="OT26" i="53"/>
  <c r="OS26" i="53"/>
  <c r="OX26" i="53" s="1"/>
  <c r="OY25" i="53"/>
  <c r="OZ25" i="53" s="1"/>
  <c r="OW25" i="53"/>
  <c r="OV25" i="53"/>
  <c r="OU25" i="53"/>
  <c r="OT25" i="53"/>
  <c r="OS25" i="53"/>
  <c r="OX25" i="53" s="1"/>
  <c r="OY24" i="53"/>
  <c r="OZ24" i="53" s="1"/>
  <c r="OW24" i="53"/>
  <c r="OV24" i="53"/>
  <c r="OU24" i="53"/>
  <c r="OT24" i="53"/>
  <c r="OS24" i="53"/>
  <c r="OX24" i="53" s="1"/>
  <c r="OY23" i="53"/>
  <c r="OZ23" i="53" s="1"/>
  <c r="OW23" i="53"/>
  <c r="OV23" i="53"/>
  <c r="OU23" i="53"/>
  <c r="OT23" i="53"/>
  <c r="OS23" i="53"/>
  <c r="OX23" i="53" s="1"/>
  <c r="OY22" i="53"/>
  <c r="OZ22" i="53" s="1"/>
  <c r="OW22" i="53"/>
  <c r="OV22" i="53"/>
  <c r="OU22" i="53"/>
  <c r="OT22" i="53"/>
  <c r="OS22" i="53"/>
  <c r="OX22" i="53" s="1"/>
  <c r="OY20" i="53"/>
  <c r="OZ20" i="53" s="1"/>
  <c r="OW20" i="53"/>
  <c r="OV20" i="53"/>
  <c r="OU20" i="53"/>
  <c r="OT20" i="53"/>
  <c r="OS20" i="53"/>
  <c r="OX20" i="53" s="1"/>
  <c r="OR18" i="53"/>
  <c r="OY17" i="53"/>
  <c r="OZ17" i="53" s="1"/>
  <c r="OW17" i="53"/>
  <c r="OV17" i="53"/>
  <c r="OU17" i="53"/>
  <c r="OT17" i="53"/>
  <c r="OS17" i="53"/>
  <c r="OX17" i="53" s="1"/>
  <c r="OY16" i="53"/>
  <c r="OZ16" i="53" s="1"/>
  <c r="OW16" i="53"/>
  <c r="OV16" i="53"/>
  <c r="OU16" i="53"/>
  <c r="OT16" i="53"/>
  <c r="OS16" i="53"/>
  <c r="OX16" i="53" s="1"/>
  <c r="OX553" i="53" s="1"/>
  <c r="OR14" i="53"/>
  <c r="OO8" i="53"/>
  <c r="ON2" i="53"/>
  <c r="OL552" i="53" s="1"/>
  <c r="NY551" i="53"/>
  <c r="OC553" i="53" s="1"/>
  <c r="NZ545" i="53"/>
  <c r="OE553" i="53" s="1"/>
  <c r="OH543" i="53"/>
  <c r="OI543" i="53" s="1"/>
  <c r="OF543" i="53"/>
  <c r="OE543" i="53"/>
  <c r="OD543" i="53"/>
  <c r="OC543" i="53"/>
  <c r="OB543" i="53"/>
  <c r="OG543" i="53" s="1"/>
  <c r="OH541" i="53"/>
  <c r="OI541" i="53" s="1"/>
  <c r="OF541" i="53"/>
  <c r="OE541" i="53"/>
  <c r="OD541" i="53"/>
  <c r="OC541" i="53"/>
  <c r="OB541" i="53"/>
  <c r="OG541" i="53" s="1"/>
  <c r="OH539" i="53"/>
  <c r="OI539" i="53" s="1"/>
  <c r="OF539" i="53"/>
  <c r="OE539" i="53"/>
  <c r="OD539" i="53"/>
  <c r="OC539" i="53"/>
  <c r="OB539" i="53"/>
  <c r="OG539" i="53" s="1"/>
  <c r="OH538" i="53"/>
  <c r="OI538" i="53" s="1"/>
  <c r="OF538" i="53"/>
  <c r="OE538" i="53"/>
  <c r="OD538" i="53"/>
  <c r="OC538" i="53"/>
  <c r="OB538" i="53"/>
  <c r="OG538" i="53" s="1"/>
  <c r="OH536" i="53"/>
  <c r="OI536" i="53" s="1"/>
  <c r="OF536" i="53"/>
  <c r="OE536" i="53"/>
  <c r="OD536" i="53"/>
  <c r="OC536" i="53"/>
  <c r="OB536" i="53"/>
  <c r="OG536" i="53" s="1"/>
  <c r="OH535" i="53"/>
  <c r="OI535" i="53" s="1"/>
  <c r="OF535" i="53"/>
  <c r="OE535" i="53"/>
  <c r="OD535" i="53"/>
  <c r="OC535" i="53"/>
  <c r="OB535" i="53"/>
  <c r="OG535" i="53" s="1"/>
  <c r="OH534" i="53"/>
  <c r="OI534" i="53" s="1"/>
  <c r="OF534" i="53"/>
  <c r="OE534" i="53"/>
  <c r="OD534" i="53"/>
  <c r="OC534" i="53"/>
  <c r="OB534" i="53"/>
  <c r="OG534" i="53" s="1"/>
  <c r="OH533" i="53"/>
  <c r="OI533" i="53" s="1"/>
  <c r="OF533" i="53"/>
  <c r="OE533" i="53"/>
  <c r="OD533" i="53"/>
  <c r="OC533" i="53"/>
  <c r="OB533" i="53"/>
  <c r="OG533" i="53" s="1"/>
  <c r="OH532" i="53"/>
  <c r="OI532" i="53" s="1"/>
  <c r="OF532" i="53"/>
  <c r="OE532" i="53"/>
  <c r="OD532" i="53"/>
  <c r="OC532" i="53"/>
  <c r="OB532" i="53"/>
  <c r="OG532" i="53" s="1"/>
  <c r="OH531" i="53"/>
  <c r="OI531" i="53" s="1"/>
  <c r="OF531" i="53"/>
  <c r="OE531" i="53"/>
  <c r="OD531" i="53"/>
  <c r="OC531" i="53"/>
  <c r="OB531" i="53"/>
  <c r="OG531" i="53" s="1"/>
  <c r="OH530" i="53"/>
  <c r="OI530" i="53" s="1"/>
  <c r="OF530" i="53"/>
  <c r="OE530" i="53"/>
  <c r="OD530" i="53"/>
  <c r="OC530" i="53"/>
  <c r="OB530" i="53"/>
  <c r="OG530" i="53" s="1"/>
  <c r="OH529" i="53"/>
  <c r="OI529" i="53" s="1"/>
  <c r="OF529" i="53"/>
  <c r="OE529" i="53"/>
  <c r="OD529" i="53"/>
  <c r="OC529" i="53"/>
  <c r="OB529" i="53"/>
  <c r="OG529" i="53" s="1"/>
  <c r="OH528" i="53"/>
  <c r="OI528" i="53" s="1"/>
  <c r="OF528" i="53"/>
  <c r="OE528" i="53"/>
  <c r="OD528" i="53"/>
  <c r="OC528" i="53"/>
  <c r="OB528" i="53"/>
  <c r="OG528" i="53" s="1"/>
  <c r="OH526" i="53"/>
  <c r="OI526" i="53" s="1"/>
  <c r="OF526" i="53"/>
  <c r="OE526" i="53"/>
  <c r="OD526" i="53"/>
  <c r="OC526" i="53"/>
  <c r="OB526" i="53"/>
  <c r="OG526" i="53" s="1"/>
  <c r="OH524" i="53"/>
  <c r="OI524" i="53" s="1"/>
  <c r="OF524" i="53"/>
  <c r="OE524" i="53"/>
  <c r="OD524" i="53"/>
  <c r="OC524" i="53"/>
  <c r="OB524" i="53"/>
  <c r="OG524" i="53" s="1"/>
  <c r="OH523" i="53"/>
  <c r="OI523" i="53" s="1"/>
  <c r="OF523" i="53"/>
  <c r="OE523" i="53"/>
  <c r="OD523" i="53"/>
  <c r="OC523" i="53"/>
  <c r="OB523" i="53"/>
  <c r="OG523" i="53" s="1"/>
  <c r="OH522" i="53"/>
  <c r="OI522" i="53" s="1"/>
  <c r="OF522" i="53"/>
  <c r="OE522" i="53"/>
  <c r="OD522" i="53"/>
  <c r="OC522" i="53"/>
  <c r="OB522" i="53"/>
  <c r="OG522" i="53" s="1"/>
  <c r="OH520" i="53"/>
  <c r="OI520" i="53" s="1"/>
  <c r="OF520" i="53"/>
  <c r="OE520" i="53"/>
  <c r="OD520" i="53"/>
  <c r="OC520" i="53"/>
  <c r="OB520" i="53"/>
  <c r="OG520" i="53" s="1"/>
  <c r="OH518" i="53"/>
  <c r="OI518" i="53" s="1"/>
  <c r="OF518" i="53"/>
  <c r="OE518" i="53"/>
  <c r="OD518" i="53"/>
  <c r="OC518" i="53"/>
  <c r="OB518" i="53"/>
  <c r="OG518" i="53" s="1"/>
  <c r="OH517" i="53"/>
  <c r="OI517" i="53" s="1"/>
  <c r="OF517" i="53"/>
  <c r="OE517" i="53"/>
  <c r="OD517" i="53"/>
  <c r="OC517" i="53"/>
  <c r="OB517" i="53"/>
  <c r="OG517" i="53" s="1"/>
  <c r="OH516" i="53"/>
  <c r="OI516" i="53" s="1"/>
  <c r="OF516" i="53"/>
  <c r="OE516" i="53"/>
  <c r="OD516" i="53"/>
  <c r="OC516" i="53"/>
  <c r="OB516" i="53"/>
  <c r="OG516" i="53" s="1"/>
  <c r="OH515" i="53"/>
  <c r="OI515" i="53" s="1"/>
  <c r="OF515" i="53"/>
  <c r="OE515" i="53"/>
  <c r="OD515" i="53"/>
  <c r="OC515" i="53"/>
  <c r="OB515" i="53"/>
  <c r="OG515" i="53" s="1"/>
  <c r="OH514" i="53"/>
  <c r="OI514" i="53" s="1"/>
  <c r="OF514" i="53"/>
  <c r="OE514" i="53"/>
  <c r="OD514" i="53"/>
  <c r="OC514" i="53"/>
  <c r="OB514" i="53"/>
  <c r="OG514" i="53" s="1"/>
  <c r="OH512" i="53"/>
  <c r="OI512" i="53" s="1"/>
  <c r="OF512" i="53"/>
  <c r="OE512" i="53"/>
  <c r="OD512" i="53"/>
  <c r="OC512" i="53"/>
  <c r="OB512" i="53"/>
  <c r="OG512" i="53" s="1"/>
  <c r="OH510" i="53"/>
  <c r="OI510" i="53" s="1"/>
  <c r="OF510" i="53"/>
  <c r="OE510" i="53"/>
  <c r="OD510" i="53"/>
  <c r="OC510" i="53"/>
  <c r="OB510" i="53"/>
  <c r="OG510" i="53" s="1"/>
  <c r="OH509" i="53"/>
  <c r="OI509" i="53" s="1"/>
  <c r="OF509" i="53"/>
  <c r="OE509" i="53"/>
  <c r="OD509" i="53"/>
  <c r="OC509" i="53"/>
  <c r="OB509" i="53"/>
  <c r="OG509" i="53" s="1"/>
  <c r="OH508" i="53"/>
  <c r="OI508" i="53" s="1"/>
  <c r="OF508" i="53"/>
  <c r="OE508" i="53"/>
  <c r="OD508" i="53"/>
  <c r="OC508" i="53"/>
  <c r="OB508" i="53"/>
  <c r="OG508" i="53" s="1"/>
  <c r="OH507" i="53"/>
  <c r="OI507" i="53" s="1"/>
  <c r="OF507" i="53"/>
  <c r="OE507" i="53"/>
  <c r="OD507" i="53"/>
  <c r="OC507" i="53"/>
  <c r="OB507" i="53"/>
  <c r="OG507" i="53" s="1"/>
  <c r="OH505" i="53"/>
  <c r="OI505" i="53" s="1"/>
  <c r="OF505" i="53"/>
  <c r="OE505" i="53"/>
  <c r="OD505" i="53"/>
  <c r="OC505" i="53"/>
  <c r="OB505" i="53"/>
  <c r="OG505" i="53" s="1"/>
  <c r="OH504" i="53"/>
  <c r="OI504" i="53" s="1"/>
  <c r="OF504" i="53"/>
  <c r="OE504" i="53"/>
  <c r="OD504" i="53"/>
  <c r="OC504" i="53"/>
  <c r="OB504" i="53"/>
  <c r="OG504" i="53" s="1"/>
  <c r="OH503" i="53"/>
  <c r="OI503" i="53" s="1"/>
  <c r="OF503" i="53"/>
  <c r="OE503" i="53"/>
  <c r="OD503" i="53"/>
  <c r="OC503" i="53"/>
  <c r="OB503" i="53"/>
  <c r="OG503" i="53" s="1"/>
  <c r="OH502" i="53"/>
  <c r="OI502" i="53" s="1"/>
  <c r="OF502" i="53"/>
  <c r="OE502" i="53"/>
  <c r="OD502" i="53"/>
  <c r="OC502" i="53"/>
  <c r="OB502" i="53"/>
  <c r="OG502" i="53" s="1"/>
  <c r="OA500" i="53"/>
  <c r="OH499" i="53"/>
  <c r="OI499" i="53" s="1"/>
  <c r="OF499" i="53"/>
  <c r="OE499" i="53"/>
  <c r="OD499" i="53"/>
  <c r="OC499" i="53"/>
  <c r="OB499" i="53"/>
  <c r="OG499" i="53" s="1"/>
  <c r="OH498" i="53"/>
  <c r="OI498" i="53" s="1"/>
  <c r="OF498" i="53"/>
  <c r="OE498" i="53"/>
  <c r="OD498" i="53"/>
  <c r="OC498" i="53"/>
  <c r="OB498" i="53"/>
  <c r="OG498" i="53" s="1"/>
  <c r="OH496" i="53"/>
  <c r="OI496" i="53" s="1"/>
  <c r="OF496" i="53"/>
  <c r="OE496" i="53"/>
  <c r="OD496" i="53"/>
  <c r="OC496" i="53"/>
  <c r="OB496" i="53"/>
  <c r="OG496" i="53" s="1"/>
  <c r="OH495" i="53"/>
  <c r="OI495" i="53" s="1"/>
  <c r="OF495" i="53"/>
  <c r="OE495" i="53"/>
  <c r="OD495" i="53"/>
  <c r="OC495" i="53"/>
  <c r="OB495" i="53"/>
  <c r="OG495" i="53" s="1"/>
  <c r="OH494" i="53"/>
  <c r="OI494" i="53" s="1"/>
  <c r="OF494" i="53"/>
  <c r="OE494" i="53"/>
  <c r="OD494" i="53"/>
  <c r="OC494" i="53"/>
  <c r="OB494" i="53"/>
  <c r="OG494" i="53" s="1"/>
  <c r="OH492" i="53"/>
  <c r="OI492" i="53" s="1"/>
  <c r="OF492" i="53"/>
  <c r="OE492" i="53"/>
  <c r="OD492" i="53"/>
  <c r="OC492" i="53"/>
  <c r="OB492" i="53"/>
  <c r="OG492" i="53" s="1"/>
  <c r="OH491" i="53"/>
  <c r="OI491" i="53" s="1"/>
  <c r="OF491" i="53"/>
  <c r="OE491" i="53"/>
  <c r="OD491" i="53"/>
  <c r="OC491" i="53"/>
  <c r="OB491" i="53"/>
  <c r="OG491" i="53" s="1"/>
  <c r="OH489" i="53"/>
  <c r="OI489" i="53" s="1"/>
  <c r="OF489" i="53"/>
  <c r="OE489" i="53"/>
  <c r="OD489" i="53"/>
  <c r="OC489" i="53"/>
  <c r="OB489" i="53"/>
  <c r="OG489" i="53" s="1"/>
  <c r="OH488" i="53"/>
  <c r="OI488" i="53" s="1"/>
  <c r="OF488" i="53"/>
  <c r="OE488" i="53"/>
  <c r="OD488" i="53"/>
  <c r="OC488" i="53"/>
  <c r="OB488" i="53"/>
  <c r="OG488" i="53" s="1"/>
  <c r="OH487" i="53"/>
  <c r="OI487" i="53" s="1"/>
  <c r="OF487" i="53"/>
  <c r="OE487" i="53"/>
  <c r="OD487" i="53"/>
  <c r="OC487" i="53"/>
  <c r="OB487" i="53"/>
  <c r="OG487" i="53" s="1"/>
  <c r="OH486" i="53"/>
  <c r="OI486" i="53" s="1"/>
  <c r="OF486" i="53"/>
  <c r="OE486" i="53"/>
  <c r="OD486" i="53"/>
  <c r="OC486" i="53"/>
  <c r="OB486" i="53"/>
  <c r="OG486" i="53" s="1"/>
  <c r="OH485" i="53"/>
  <c r="OI485" i="53" s="1"/>
  <c r="OF485" i="53"/>
  <c r="OE485" i="53"/>
  <c r="OD485" i="53"/>
  <c r="OC485" i="53"/>
  <c r="OB485" i="53"/>
  <c r="OG485" i="53" s="1"/>
  <c r="OH484" i="53"/>
  <c r="OI484" i="53" s="1"/>
  <c r="OF484" i="53"/>
  <c r="OE484" i="53"/>
  <c r="OD484" i="53"/>
  <c r="OC484" i="53"/>
  <c r="OB484" i="53"/>
  <c r="OG484" i="53" s="1"/>
  <c r="OH482" i="53"/>
  <c r="OI482" i="53" s="1"/>
  <c r="OF482" i="53"/>
  <c r="OE482" i="53"/>
  <c r="OD482" i="53"/>
  <c r="OC482" i="53"/>
  <c r="OB482" i="53"/>
  <c r="OG482" i="53" s="1"/>
  <c r="OH481" i="53"/>
  <c r="OI481" i="53" s="1"/>
  <c r="OF481" i="53"/>
  <c r="OE481" i="53"/>
  <c r="OD481" i="53"/>
  <c r="OC481" i="53"/>
  <c r="OB481" i="53"/>
  <c r="OG481" i="53" s="1"/>
  <c r="OH480" i="53"/>
  <c r="OI480" i="53" s="1"/>
  <c r="OF480" i="53"/>
  <c r="OE480" i="53"/>
  <c r="OD480" i="53"/>
  <c r="OC480" i="53"/>
  <c r="OB480" i="53"/>
  <c r="OG480" i="53" s="1"/>
  <c r="OH479" i="53"/>
  <c r="OI479" i="53" s="1"/>
  <c r="OF479" i="53"/>
  <c r="OE479" i="53"/>
  <c r="OD479" i="53"/>
  <c r="OC479" i="53"/>
  <c r="OB479" i="53"/>
  <c r="OG479" i="53" s="1"/>
  <c r="OH478" i="53"/>
  <c r="OI478" i="53" s="1"/>
  <c r="OF478" i="53"/>
  <c r="OE478" i="53"/>
  <c r="OD478" i="53"/>
  <c r="OC478" i="53"/>
  <c r="OB478" i="53"/>
  <c r="OG478" i="53" s="1"/>
  <c r="OH477" i="53"/>
  <c r="OI477" i="53" s="1"/>
  <c r="OF477" i="53"/>
  <c r="OE477" i="53"/>
  <c r="OD477" i="53"/>
  <c r="OC477" i="53"/>
  <c r="OB477" i="53"/>
  <c r="OG477" i="53" s="1"/>
  <c r="OH476" i="53"/>
  <c r="OI476" i="53" s="1"/>
  <c r="OF476" i="53"/>
  <c r="OE476" i="53"/>
  <c r="OD476" i="53"/>
  <c r="OC476" i="53"/>
  <c r="OB476" i="53"/>
  <c r="OG476" i="53" s="1"/>
  <c r="OH474" i="53"/>
  <c r="OI474" i="53" s="1"/>
  <c r="OF474" i="53"/>
  <c r="OE474" i="53"/>
  <c r="OD474" i="53"/>
  <c r="OC474" i="53"/>
  <c r="OB474" i="53"/>
  <c r="OG474" i="53" s="1"/>
  <c r="OH473" i="53"/>
  <c r="OI473" i="53" s="1"/>
  <c r="OF473" i="53"/>
  <c r="OE473" i="53"/>
  <c r="OD473" i="53"/>
  <c r="OC473" i="53"/>
  <c r="OB473" i="53"/>
  <c r="OG473" i="53" s="1"/>
  <c r="OH472" i="53"/>
  <c r="OI472" i="53" s="1"/>
  <c r="OF472" i="53"/>
  <c r="OE472" i="53"/>
  <c r="OD472" i="53"/>
  <c r="OC472" i="53"/>
  <c r="OB472" i="53"/>
  <c r="OG472" i="53" s="1"/>
  <c r="OH470" i="53"/>
  <c r="OI470" i="53" s="1"/>
  <c r="OF470" i="53"/>
  <c r="OE470" i="53"/>
  <c r="OD470" i="53"/>
  <c r="OC470" i="53"/>
  <c r="OB470" i="53"/>
  <c r="OG470" i="53" s="1"/>
  <c r="OH467" i="53"/>
  <c r="OI467" i="53" s="1"/>
  <c r="OF467" i="53"/>
  <c r="OE467" i="53"/>
  <c r="OD467" i="53"/>
  <c r="OC467" i="53"/>
  <c r="OB467" i="53"/>
  <c r="OG467" i="53" s="1"/>
  <c r="OH466" i="53"/>
  <c r="OI466" i="53" s="1"/>
  <c r="OF466" i="53"/>
  <c r="OE466" i="53"/>
  <c r="OD466" i="53"/>
  <c r="OC466" i="53"/>
  <c r="OB466" i="53"/>
  <c r="OG466" i="53" s="1"/>
  <c r="OH464" i="53"/>
  <c r="OI464" i="53" s="1"/>
  <c r="OF464" i="53"/>
  <c r="OE464" i="53"/>
  <c r="OD464" i="53"/>
  <c r="OC464" i="53"/>
  <c r="OB464" i="53"/>
  <c r="OG464" i="53" s="1"/>
  <c r="OH463" i="53"/>
  <c r="OI463" i="53" s="1"/>
  <c r="OF463" i="53"/>
  <c r="OE463" i="53"/>
  <c r="OD463" i="53"/>
  <c r="OC463" i="53"/>
  <c r="OB463" i="53"/>
  <c r="OG463" i="53" s="1"/>
  <c r="OH462" i="53"/>
  <c r="OI462" i="53" s="1"/>
  <c r="OF462" i="53"/>
  <c r="OE462" i="53"/>
  <c r="OD462" i="53"/>
  <c r="OC462" i="53"/>
  <c r="OB462" i="53"/>
  <c r="OG462" i="53" s="1"/>
  <c r="OH461" i="53"/>
  <c r="OI461" i="53" s="1"/>
  <c r="OF461" i="53"/>
  <c r="OE461" i="53"/>
  <c r="OD461" i="53"/>
  <c r="OC461" i="53"/>
  <c r="OB461" i="53"/>
  <c r="OG461" i="53" s="1"/>
  <c r="OH460" i="53"/>
  <c r="OI460" i="53" s="1"/>
  <c r="OF460" i="53"/>
  <c r="OE460" i="53"/>
  <c r="OD460" i="53"/>
  <c r="OC460" i="53"/>
  <c r="OB460" i="53"/>
  <c r="OG460" i="53" s="1"/>
  <c r="OH458" i="53"/>
  <c r="OI458" i="53" s="1"/>
  <c r="OF458" i="53"/>
  <c r="OE458" i="53"/>
  <c r="OD458" i="53"/>
  <c r="OC458" i="53"/>
  <c r="OB458" i="53"/>
  <c r="OG458" i="53" s="1"/>
  <c r="OH457" i="53"/>
  <c r="OI457" i="53" s="1"/>
  <c r="OF457" i="53"/>
  <c r="OE457" i="53"/>
  <c r="OD457" i="53"/>
  <c r="OC457" i="53"/>
  <c r="OB457" i="53"/>
  <c r="OG457" i="53" s="1"/>
  <c r="OH456" i="53"/>
  <c r="OI456" i="53" s="1"/>
  <c r="OF456" i="53"/>
  <c r="OE456" i="53"/>
  <c r="OD456" i="53"/>
  <c r="OC456" i="53"/>
  <c r="OB456" i="53"/>
  <c r="OG456" i="53" s="1"/>
  <c r="OH455" i="53"/>
  <c r="OI455" i="53" s="1"/>
  <c r="OF455" i="53"/>
  <c r="OE455" i="53"/>
  <c r="OD455" i="53"/>
  <c r="OC455" i="53"/>
  <c r="OB455" i="53"/>
  <c r="OG455" i="53" s="1"/>
  <c r="OH454" i="53"/>
  <c r="OI454" i="53" s="1"/>
  <c r="OF454" i="53"/>
  <c r="OE454" i="53"/>
  <c r="OD454" i="53"/>
  <c r="OC454" i="53"/>
  <c r="OB454" i="53"/>
  <c r="OG454" i="53" s="1"/>
  <c r="OH453" i="53"/>
  <c r="OI453" i="53" s="1"/>
  <c r="OF453" i="53"/>
  <c r="OE453" i="53"/>
  <c r="OD453" i="53"/>
  <c r="OC453" i="53"/>
  <c r="OB453" i="53"/>
  <c r="OG453" i="53" s="1"/>
  <c r="OH452" i="53"/>
  <c r="OI452" i="53" s="1"/>
  <c r="OF452" i="53"/>
  <c r="OE452" i="53"/>
  <c r="OD452" i="53"/>
  <c r="OC452" i="53"/>
  <c r="OB452" i="53"/>
  <c r="OG452" i="53" s="1"/>
  <c r="OH451" i="53"/>
  <c r="OI451" i="53" s="1"/>
  <c r="OF451" i="53"/>
  <c r="OE451" i="53"/>
  <c r="OD451" i="53"/>
  <c r="OC451" i="53"/>
  <c r="OB451" i="53"/>
  <c r="OG451" i="53" s="1"/>
  <c r="OH449" i="53"/>
  <c r="OI449" i="53" s="1"/>
  <c r="OF449" i="53"/>
  <c r="OE449" i="53"/>
  <c r="OD449" i="53"/>
  <c r="OC449" i="53"/>
  <c r="OB449" i="53"/>
  <c r="OG449" i="53" s="1"/>
  <c r="OH448" i="53"/>
  <c r="OI448" i="53" s="1"/>
  <c r="OF448" i="53"/>
  <c r="OE448" i="53"/>
  <c r="OD448" i="53"/>
  <c r="OC448" i="53"/>
  <c r="OB448" i="53"/>
  <c r="OG448" i="53" s="1"/>
  <c r="OH447" i="53"/>
  <c r="OI447" i="53" s="1"/>
  <c r="OF447" i="53"/>
  <c r="OE447" i="53"/>
  <c r="OD447" i="53"/>
  <c r="OC447" i="53"/>
  <c r="OB447" i="53"/>
  <c r="OG447" i="53" s="1"/>
  <c r="OH446" i="53"/>
  <c r="OI446" i="53" s="1"/>
  <c r="OF446" i="53"/>
  <c r="OE446" i="53"/>
  <c r="OD446" i="53"/>
  <c r="OC446" i="53"/>
  <c r="OB446" i="53"/>
  <c r="OG446" i="53" s="1"/>
  <c r="OH445" i="53"/>
  <c r="OI445" i="53" s="1"/>
  <c r="OF445" i="53"/>
  <c r="OE445" i="53"/>
  <c r="OD445" i="53"/>
  <c r="OC445" i="53"/>
  <c r="OB445" i="53"/>
  <c r="OG445" i="53" s="1"/>
  <c r="OH444" i="53"/>
  <c r="OI444" i="53" s="1"/>
  <c r="OF444" i="53"/>
  <c r="OE444" i="53"/>
  <c r="OD444" i="53"/>
  <c r="OC444" i="53"/>
  <c r="OB444" i="53"/>
  <c r="OG444" i="53" s="1"/>
  <c r="OH443" i="53"/>
  <c r="OI443" i="53" s="1"/>
  <c r="OF443" i="53"/>
  <c r="OE443" i="53"/>
  <c r="OD443" i="53"/>
  <c r="OC443" i="53"/>
  <c r="OB443" i="53"/>
  <c r="OG443" i="53" s="1"/>
  <c r="OH442" i="53"/>
  <c r="OI442" i="53" s="1"/>
  <c r="OF442" i="53"/>
  <c r="OE442" i="53"/>
  <c r="OD442" i="53"/>
  <c r="OC442" i="53"/>
  <c r="OB442" i="53"/>
  <c r="OG442" i="53" s="1"/>
  <c r="OH441" i="53"/>
  <c r="OI441" i="53" s="1"/>
  <c r="OF441" i="53"/>
  <c r="OE441" i="53"/>
  <c r="OD441" i="53"/>
  <c r="OC441" i="53"/>
  <c r="OB441" i="53"/>
  <c r="OG441" i="53" s="1"/>
  <c r="OH440" i="53"/>
  <c r="OI440" i="53" s="1"/>
  <c r="OF440" i="53"/>
  <c r="OE440" i="53"/>
  <c r="OD440" i="53"/>
  <c r="OC440" i="53"/>
  <c r="OB440" i="53"/>
  <c r="OG440" i="53" s="1"/>
  <c r="OH439" i="53"/>
  <c r="OI439" i="53" s="1"/>
  <c r="OF439" i="53"/>
  <c r="OE439" i="53"/>
  <c r="OD439" i="53"/>
  <c r="OC439" i="53"/>
  <c r="OB439" i="53"/>
  <c r="OG439" i="53" s="1"/>
  <c r="OH437" i="53"/>
  <c r="OI437" i="53" s="1"/>
  <c r="OF437" i="53"/>
  <c r="OE437" i="53"/>
  <c r="OD437" i="53"/>
  <c r="OC437" i="53"/>
  <c r="OB437" i="53"/>
  <c r="OG437" i="53" s="1"/>
  <c r="OH436" i="53"/>
  <c r="OI436" i="53" s="1"/>
  <c r="OF436" i="53"/>
  <c r="OE436" i="53"/>
  <c r="OD436" i="53"/>
  <c r="OC436" i="53"/>
  <c r="OB436" i="53"/>
  <c r="OG436" i="53" s="1"/>
  <c r="OH435" i="53"/>
  <c r="OI435" i="53" s="1"/>
  <c r="OF435" i="53"/>
  <c r="OE435" i="53"/>
  <c r="OD435" i="53"/>
  <c r="OC435" i="53"/>
  <c r="OB435" i="53"/>
  <c r="OG435" i="53" s="1"/>
  <c r="OH434" i="53"/>
  <c r="OI434" i="53" s="1"/>
  <c r="OF434" i="53"/>
  <c r="OE434" i="53"/>
  <c r="OD434" i="53"/>
  <c r="OC434" i="53"/>
  <c r="OB434" i="53"/>
  <c r="OG434" i="53" s="1"/>
  <c r="OH433" i="53"/>
  <c r="OI433" i="53" s="1"/>
  <c r="OF433" i="53"/>
  <c r="OE433" i="53"/>
  <c r="OD433" i="53"/>
  <c r="OC433" i="53"/>
  <c r="OB433" i="53"/>
  <c r="OG433" i="53" s="1"/>
  <c r="OH432" i="53"/>
  <c r="OI432" i="53" s="1"/>
  <c r="OF432" i="53"/>
  <c r="OE432" i="53"/>
  <c r="OD432" i="53"/>
  <c r="OC432" i="53"/>
  <c r="OB432" i="53"/>
  <c r="OG432" i="53" s="1"/>
  <c r="OH431" i="53"/>
  <c r="OI431" i="53" s="1"/>
  <c r="OF431" i="53"/>
  <c r="OE431" i="53"/>
  <c r="OD431" i="53"/>
  <c r="OC431" i="53"/>
  <c r="OB431" i="53"/>
  <c r="OG431" i="53" s="1"/>
  <c r="OH430" i="53"/>
  <c r="OI430" i="53" s="1"/>
  <c r="OF430" i="53"/>
  <c r="OE430" i="53"/>
  <c r="OD430" i="53"/>
  <c r="OC430" i="53"/>
  <c r="OB430" i="53"/>
  <c r="OG430" i="53" s="1"/>
  <c r="OH428" i="53"/>
  <c r="OI428" i="53" s="1"/>
  <c r="OF428" i="53"/>
  <c r="OE428" i="53"/>
  <c r="OD428" i="53"/>
  <c r="OC428" i="53"/>
  <c r="OB428" i="53"/>
  <c r="OG428" i="53" s="1"/>
  <c r="OH427" i="53"/>
  <c r="OI427" i="53" s="1"/>
  <c r="OF427" i="53"/>
  <c r="OE427" i="53"/>
  <c r="OD427" i="53"/>
  <c r="OC427" i="53"/>
  <c r="OB427" i="53"/>
  <c r="OG427" i="53" s="1"/>
  <c r="OH426" i="53"/>
  <c r="OI426" i="53" s="1"/>
  <c r="OF426" i="53"/>
  <c r="OE426" i="53"/>
  <c r="OD426" i="53"/>
  <c r="OC426" i="53"/>
  <c r="OB426" i="53"/>
  <c r="OG426" i="53" s="1"/>
  <c r="OH425" i="53"/>
  <c r="OI425" i="53" s="1"/>
  <c r="OF425" i="53"/>
  <c r="OE425" i="53"/>
  <c r="OD425" i="53"/>
  <c r="OC425" i="53"/>
  <c r="OB425" i="53"/>
  <c r="OG425" i="53" s="1"/>
  <c r="OH424" i="53"/>
  <c r="OI424" i="53" s="1"/>
  <c r="OF424" i="53"/>
  <c r="OE424" i="53"/>
  <c r="OD424" i="53"/>
  <c r="OC424" i="53"/>
  <c r="OB424" i="53"/>
  <c r="OG424" i="53" s="1"/>
  <c r="OH423" i="53"/>
  <c r="OI423" i="53" s="1"/>
  <c r="OF423" i="53"/>
  <c r="OE423" i="53"/>
  <c r="OD423" i="53"/>
  <c r="OC423" i="53"/>
  <c r="OB423" i="53"/>
  <c r="OG423" i="53" s="1"/>
  <c r="OH421" i="53"/>
  <c r="OI421" i="53" s="1"/>
  <c r="OF421" i="53"/>
  <c r="OE421" i="53"/>
  <c r="OD421" i="53"/>
  <c r="OC421" i="53"/>
  <c r="OB421" i="53"/>
  <c r="OG421" i="53" s="1"/>
  <c r="OH418" i="53"/>
  <c r="OI418" i="53" s="1"/>
  <c r="OF418" i="53"/>
  <c r="OE418" i="53"/>
  <c r="OD418" i="53"/>
  <c r="OC418" i="53"/>
  <c r="OB418" i="53"/>
  <c r="OG418" i="53" s="1"/>
  <c r="OH417" i="53"/>
  <c r="OI417" i="53" s="1"/>
  <c r="OF417" i="53"/>
  <c r="OE417" i="53"/>
  <c r="OD417" i="53"/>
  <c r="OC417" i="53"/>
  <c r="OB417" i="53"/>
  <c r="OG417" i="53" s="1"/>
  <c r="OH416" i="53"/>
  <c r="OI416" i="53" s="1"/>
  <c r="OF416" i="53"/>
  <c r="OE416" i="53"/>
  <c r="OD416" i="53"/>
  <c r="OC416" i="53"/>
  <c r="OB416" i="53"/>
  <c r="OG416" i="53" s="1"/>
  <c r="OH415" i="53"/>
  <c r="OI415" i="53" s="1"/>
  <c r="OF415" i="53"/>
  <c r="OE415" i="53"/>
  <c r="OD415" i="53"/>
  <c r="OC415" i="53"/>
  <c r="OB415" i="53"/>
  <c r="OG415" i="53" s="1"/>
  <c r="OH414" i="53"/>
  <c r="OI414" i="53" s="1"/>
  <c r="OF414" i="53"/>
  <c r="OE414" i="53"/>
  <c r="OD414" i="53"/>
  <c r="OC414" i="53"/>
  <c r="OB414" i="53"/>
  <c r="OG414" i="53" s="1"/>
  <c r="OH413" i="53"/>
  <c r="OI413" i="53" s="1"/>
  <c r="OF413" i="53"/>
  <c r="OE413" i="53"/>
  <c r="OD413" i="53"/>
  <c r="OC413" i="53"/>
  <c r="OB413" i="53"/>
  <c r="OG413" i="53" s="1"/>
  <c r="OH412" i="53"/>
  <c r="OI412" i="53" s="1"/>
  <c r="OF412" i="53"/>
  <c r="OE412" i="53"/>
  <c r="OD412" i="53"/>
  <c r="OC412" i="53"/>
  <c r="OB412" i="53"/>
  <c r="OG412" i="53" s="1"/>
  <c r="OH411" i="53"/>
  <c r="OI411" i="53" s="1"/>
  <c r="OF411" i="53"/>
  <c r="OE411" i="53"/>
  <c r="OD411" i="53"/>
  <c r="OC411" i="53"/>
  <c r="OB411" i="53"/>
  <c r="OG411" i="53" s="1"/>
  <c r="OH409" i="53"/>
  <c r="OI409" i="53" s="1"/>
  <c r="OF409" i="53"/>
  <c r="OE409" i="53"/>
  <c r="OD409" i="53"/>
  <c r="OC409" i="53"/>
  <c r="OB409" i="53"/>
  <c r="OG409" i="53" s="1"/>
  <c r="OH408" i="53"/>
  <c r="OI408" i="53" s="1"/>
  <c r="OF408" i="53"/>
  <c r="OE408" i="53"/>
  <c r="OD408" i="53"/>
  <c r="OC408" i="53"/>
  <c r="OB408" i="53"/>
  <c r="OG408" i="53" s="1"/>
  <c r="OH407" i="53"/>
  <c r="OI407" i="53" s="1"/>
  <c r="OF407" i="53"/>
  <c r="OE407" i="53"/>
  <c r="OD407" i="53"/>
  <c r="OC407" i="53"/>
  <c r="OB407" i="53"/>
  <c r="OG407" i="53" s="1"/>
  <c r="OH406" i="53"/>
  <c r="OI406" i="53" s="1"/>
  <c r="OF406" i="53"/>
  <c r="OE406" i="53"/>
  <c r="OD406" i="53"/>
  <c r="OC406" i="53"/>
  <c r="OB406" i="53"/>
  <c r="OG406" i="53" s="1"/>
  <c r="OH404" i="53"/>
  <c r="OI404" i="53" s="1"/>
  <c r="OF404" i="53"/>
  <c r="OE404" i="53"/>
  <c r="OD404" i="53"/>
  <c r="OC404" i="53"/>
  <c r="OB404" i="53"/>
  <c r="OG404" i="53" s="1"/>
  <c r="OH402" i="53"/>
  <c r="OI402" i="53" s="1"/>
  <c r="OF402" i="53"/>
  <c r="OE402" i="53"/>
  <c r="OD402" i="53"/>
  <c r="OC402" i="53"/>
  <c r="OB402" i="53"/>
  <c r="OG402" i="53" s="1"/>
  <c r="OH401" i="53"/>
  <c r="OI401" i="53" s="1"/>
  <c r="OF401" i="53"/>
  <c r="OE401" i="53"/>
  <c r="OD401" i="53"/>
  <c r="OC401" i="53"/>
  <c r="OB401" i="53"/>
  <c r="OG401" i="53" s="1"/>
  <c r="OH400" i="53"/>
  <c r="OI400" i="53" s="1"/>
  <c r="OF400" i="53"/>
  <c r="OE400" i="53"/>
  <c r="OD400" i="53"/>
  <c r="OC400" i="53"/>
  <c r="OB400" i="53"/>
  <c r="OG400" i="53" s="1"/>
  <c r="OH399" i="53"/>
  <c r="OI399" i="53" s="1"/>
  <c r="OF399" i="53"/>
  <c r="OE399" i="53"/>
  <c r="OD399" i="53"/>
  <c r="OC399" i="53"/>
  <c r="OB399" i="53"/>
  <c r="OG399" i="53" s="1"/>
  <c r="OH398" i="53"/>
  <c r="OI398" i="53" s="1"/>
  <c r="OF398" i="53"/>
  <c r="OE398" i="53"/>
  <c r="OD398" i="53"/>
  <c r="OC398" i="53"/>
  <c r="OB398" i="53"/>
  <c r="OG398" i="53" s="1"/>
  <c r="OH397" i="53"/>
  <c r="OI397" i="53" s="1"/>
  <c r="OF397" i="53"/>
  <c r="OE397" i="53"/>
  <c r="OD397" i="53"/>
  <c r="OC397" i="53"/>
  <c r="OB397" i="53"/>
  <c r="OG397" i="53" s="1"/>
  <c r="OH396" i="53"/>
  <c r="OI396" i="53" s="1"/>
  <c r="OF396" i="53"/>
  <c r="OE396" i="53"/>
  <c r="OD396" i="53"/>
  <c r="OC396" i="53"/>
  <c r="OB396" i="53"/>
  <c r="OG396" i="53" s="1"/>
  <c r="OH395" i="53"/>
  <c r="OI395" i="53" s="1"/>
  <c r="OF395" i="53"/>
  <c r="OE395" i="53"/>
  <c r="OD395" i="53"/>
  <c r="OC395" i="53"/>
  <c r="OB395" i="53"/>
  <c r="OG395" i="53" s="1"/>
  <c r="OH394" i="53"/>
  <c r="OI394" i="53" s="1"/>
  <c r="OF394" i="53"/>
  <c r="OE394" i="53"/>
  <c r="OD394" i="53"/>
  <c r="OC394" i="53"/>
  <c r="OB394" i="53"/>
  <c r="OG394" i="53" s="1"/>
  <c r="OH393" i="53"/>
  <c r="OI393" i="53" s="1"/>
  <c r="OF393" i="53"/>
  <c r="OE393" i="53"/>
  <c r="OD393" i="53"/>
  <c r="OC393" i="53"/>
  <c r="OB393" i="53"/>
  <c r="OG393" i="53" s="1"/>
  <c r="OH392" i="53"/>
  <c r="OI392" i="53" s="1"/>
  <c r="OF392" i="53"/>
  <c r="OE392" i="53"/>
  <c r="OD392" i="53"/>
  <c r="OC392" i="53"/>
  <c r="OB392" i="53"/>
  <c r="OG392" i="53" s="1"/>
  <c r="OH391" i="53"/>
  <c r="OI391" i="53" s="1"/>
  <c r="OF391" i="53"/>
  <c r="OE391" i="53"/>
  <c r="OD391" i="53"/>
  <c r="OC391" i="53"/>
  <c r="OB391" i="53"/>
  <c r="OG391" i="53" s="1"/>
  <c r="OH390" i="53"/>
  <c r="OI390" i="53" s="1"/>
  <c r="OF390" i="53"/>
  <c r="OE390" i="53"/>
  <c r="OD390" i="53"/>
  <c r="OC390" i="53"/>
  <c r="OB390" i="53"/>
  <c r="OG390" i="53" s="1"/>
  <c r="OH389" i="53"/>
  <c r="OI389" i="53" s="1"/>
  <c r="OF389" i="53"/>
  <c r="OE389" i="53"/>
  <c r="OD389" i="53"/>
  <c r="OC389" i="53"/>
  <c r="OB389" i="53"/>
  <c r="OG389" i="53" s="1"/>
  <c r="OH388" i="53"/>
  <c r="OI388" i="53" s="1"/>
  <c r="OF388" i="53"/>
  <c r="OE388" i="53"/>
  <c r="OD388" i="53"/>
  <c r="OC388" i="53"/>
  <c r="OB388" i="53"/>
  <c r="OG388" i="53" s="1"/>
  <c r="OH386" i="53"/>
  <c r="OI386" i="53" s="1"/>
  <c r="OF386" i="53"/>
  <c r="OE386" i="53"/>
  <c r="OD386" i="53"/>
  <c r="OC386" i="53"/>
  <c r="OB386" i="53"/>
  <c r="OG386" i="53" s="1"/>
  <c r="OH385" i="53"/>
  <c r="OI385" i="53" s="1"/>
  <c r="OF385" i="53"/>
  <c r="OE385" i="53"/>
  <c r="OD385" i="53"/>
  <c r="OC385" i="53"/>
  <c r="OB385" i="53"/>
  <c r="OG385" i="53" s="1"/>
  <c r="OH384" i="53"/>
  <c r="OI384" i="53" s="1"/>
  <c r="OF384" i="53"/>
  <c r="OE384" i="53"/>
  <c r="OD384" i="53"/>
  <c r="OC384" i="53"/>
  <c r="OB384" i="53"/>
  <c r="OG384" i="53" s="1"/>
  <c r="OH383" i="53"/>
  <c r="OI383" i="53" s="1"/>
  <c r="OF383" i="53"/>
  <c r="OE383" i="53"/>
  <c r="OD383" i="53"/>
  <c r="OC383" i="53"/>
  <c r="OB383" i="53"/>
  <c r="OG383" i="53" s="1"/>
  <c r="OH382" i="53"/>
  <c r="OI382" i="53" s="1"/>
  <c r="OF382" i="53"/>
  <c r="OE382" i="53"/>
  <c r="OD382" i="53"/>
  <c r="OC382" i="53"/>
  <c r="OB382" i="53"/>
  <c r="OG382" i="53" s="1"/>
  <c r="OA380" i="53"/>
  <c r="OH378" i="53"/>
  <c r="OI378" i="53" s="1"/>
  <c r="OF378" i="53"/>
  <c r="OE378" i="53"/>
  <c r="OD378" i="53"/>
  <c r="OC378" i="53"/>
  <c r="OB378" i="53"/>
  <c r="OG378" i="53" s="1"/>
  <c r="OA377" i="53"/>
  <c r="OH376" i="53"/>
  <c r="OI376" i="53" s="1"/>
  <c r="OF376" i="53"/>
  <c r="OE376" i="53"/>
  <c r="OD376" i="53"/>
  <c r="OC376" i="53"/>
  <c r="OB376" i="53"/>
  <c r="OG376" i="53" s="1"/>
  <c r="OH375" i="53"/>
  <c r="OI375" i="53" s="1"/>
  <c r="OF375" i="53"/>
  <c r="OE375" i="53"/>
  <c r="OD375" i="53"/>
  <c r="OC375" i="53"/>
  <c r="OB375" i="53"/>
  <c r="OG375" i="53" s="1"/>
  <c r="OA373" i="53"/>
  <c r="OH372" i="53"/>
  <c r="OI372" i="53" s="1"/>
  <c r="OF372" i="53"/>
  <c r="OE372" i="53"/>
  <c r="OD372" i="53"/>
  <c r="OC372" i="53"/>
  <c r="OB372" i="53"/>
  <c r="OG372" i="53" s="1"/>
  <c r="OI371" i="53"/>
  <c r="OH371" i="53"/>
  <c r="OF371" i="53"/>
  <c r="OE371" i="53"/>
  <c r="OD371" i="53"/>
  <c r="OC371" i="53"/>
  <c r="OB371" i="53"/>
  <c r="OG371" i="53" s="1"/>
  <c r="OH370" i="53"/>
  <c r="OI370" i="53" s="1"/>
  <c r="OF370" i="53"/>
  <c r="OE370" i="53"/>
  <c r="OD370" i="53"/>
  <c r="OC370" i="53"/>
  <c r="OB370" i="53"/>
  <c r="OG370" i="53" s="1"/>
  <c r="OH369" i="53"/>
  <c r="OI369" i="53" s="1"/>
  <c r="OF369" i="53"/>
  <c r="OE369" i="53"/>
  <c r="OD369" i="53"/>
  <c r="OC369" i="53"/>
  <c r="OB369" i="53"/>
  <c r="OG369" i="53" s="1"/>
  <c r="OH368" i="53"/>
  <c r="OI368" i="53" s="1"/>
  <c r="OF368" i="53"/>
  <c r="OE368" i="53"/>
  <c r="OD368" i="53"/>
  <c r="OC368" i="53"/>
  <c r="OB368" i="53"/>
  <c r="OG368" i="53" s="1"/>
  <c r="OH367" i="53"/>
  <c r="OI367" i="53" s="1"/>
  <c r="OF367" i="53"/>
  <c r="OE367" i="53"/>
  <c r="OD367" i="53"/>
  <c r="OC367" i="53"/>
  <c r="OB367" i="53"/>
  <c r="OG367" i="53" s="1"/>
  <c r="OH366" i="53"/>
  <c r="OI366" i="53" s="1"/>
  <c r="OF366" i="53"/>
  <c r="OE366" i="53"/>
  <c r="OD366" i="53"/>
  <c r="OC366" i="53"/>
  <c r="OB366" i="53"/>
  <c r="OG366" i="53" s="1"/>
  <c r="OH365" i="53"/>
  <c r="OI365" i="53" s="1"/>
  <c r="OF365" i="53"/>
  <c r="OE365" i="53"/>
  <c r="OD365" i="53"/>
  <c r="OC365" i="53"/>
  <c r="OB365" i="53"/>
  <c r="OG365" i="53" s="1"/>
  <c r="OH364" i="53"/>
  <c r="OI364" i="53" s="1"/>
  <c r="OF364" i="53"/>
  <c r="OE364" i="53"/>
  <c r="OD364" i="53"/>
  <c r="OC364" i="53"/>
  <c r="OB364" i="53"/>
  <c r="OG364" i="53" s="1"/>
  <c r="OH363" i="53"/>
  <c r="OI363" i="53" s="1"/>
  <c r="OF363" i="53"/>
  <c r="OE363" i="53"/>
  <c r="OD363" i="53"/>
  <c r="OC363" i="53"/>
  <c r="OB363" i="53"/>
  <c r="OG363" i="53" s="1"/>
  <c r="OA361" i="53"/>
  <c r="OH360" i="53"/>
  <c r="OI360" i="53" s="1"/>
  <c r="OF360" i="53"/>
  <c r="OE360" i="53"/>
  <c r="OD360" i="53"/>
  <c r="OC360" i="53"/>
  <c r="OB360" i="53"/>
  <c r="OG360" i="53" s="1"/>
  <c r="OH359" i="53"/>
  <c r="OI359" i="53" s="1"/>
  <c r="OF359" i="53"/>
  <c r="OE359" i="53"/>
  <c r="OD359" i="53"/>
  <c r="OC359" i="53"/>
  <c r="OB359" i="53"/>
  <c r="OG359" i="53" s="1"/>
  <c r="OH358" i="53"/>
  <c r="OI358" i="53" s="1"/>
  <c r="OF358" i="53"/>
  <c r="OE358" i="53"/>
  <c r="OD358" i="53"/>
  <c r="OC358" i="53"/>
  <c r="OB358" i="53"/>
  <c r="OG358" i="53" s="1"/>
  <c r="OH357" i="53"/>
  <c r="OI357" i="53" s="1"/>
  <c r="OF357" i="53"/>
  <c r="OE357" i="53"/>
  <c r="OD357" i="53"/>
  <c r="OC357" i="53"/>
  <c r="OB357" i="53"/>
  <c r="OG357" i="53" s="1"/>
  <c r="OH356" i="53"/>
  <c r="OI356" i="53" s="1"/>
  <c r="OF356" i="53"/>
  <c r="OE356" i="53"/>
  <c r="OD356" i="53"/>
  <c r="OC356" i="53"/>
  <c r="OB356" i="53"/>
  <c r="OG356" i="53" s="1"/>
  <c r="OH355" i="53"/>
  <c r="OI355" i="53" s="1"/>
  <c r="OF355" i="53"/>
  <c r="OE355" i="53"/>
  <c r="OD355" i="53"/>
  <c r="OC355" i="53"/>
  <c r="OB355" i="53"/>
  <c r="OG355" i="53" s="1"/>
  <c r="OH354" i="53"/>
  <c r="OI354" i="53" s="1"/>
  <c r="OF354" i="53"/>
  <c r="OE354" i="53"/>
  <c r="OD354" i="53"/>
  <c r="OC354" i="53"/>
  <c r="OB354" i="53"/>
  <c r="OG354" i="53" s="1"/>
  <c r="OH353" i="53"/>
  <c r="OI353" i="53" s="1"/>
  <c r="OF353" i="53"/>
  <c r="OE353" i="53"/>
  <c r="OD353" i="53"/>
  <c r="OC353" i="53"/>
  <c r="OB353" i="53"/>
  <c r="OG353" i="53" s="1"/>
  <c r="OH352" i="53"/>
  <c r="OI352" i="53" s="1"/>
  <c r="OF352" i="53"/>
  <c r="OE352" i="53"/>
  <c r="OD352" i="53"/>
  <c r="OC352" i="53"/>
  <c r="OB352" i="53"/>
  <c r="OG352" i="53" s="1"/>
  <c r="OH351" i="53"/>
  <c r="OI351" i="53" s="1"/>
  <c r="OF351" i="53"/>
  <c r="OE351" i="53"/>
  <c r="OD351" i="53"/>
  <c r="OC351" i="53"/>
  <c r="OB351" i="53"/>
  <c r="OG351" i="53" s="1"/>
  <c r="OH350" i="53"/>
  <c r="OI350" i="53" s="1"/>
  <c r="OF350" i="53"/>
  <c r="OE350" i="53"/>
  <c r="OD350" i="53"/>
  <c r="OC350" i="53"/>
  <c r="OB350" i="53"/>
  <c r="OG350" i="53" s="1"/>
  <c r="OH349" i="53"/>
  <c r="OI349" i="53" s="1"/>
  <c r="OF349" i="53"/>
  <c r="OE349" i="53"/>
  <c r="OD349" i="53"/>
  <c r="OC349" i="53"/>
  <c r="OB349" i="53"/>
  <c r="OG349" i="53" s="1"/>
  <c r="OH348" i="53"/>
  <c r="OI348" i="53" s="1"/>
  <c r="OF348" i="53"/>
  <c r="OE348" i="53"/>
  <c r="OD348" i="53"/>
  <c r="OC348" i="53"/>
  <c r="OB348" i="53"/>
  <c r="OG348" i="53" s="1"/>
  <c r="OH347" i="53"/>
  <c r="OI347" i="53" s="1"/>
  <c r="OF347" i="53"/>
  <c r="OE347" i="53"/>
  <c r="OD347" i="53"/>
  <c r="OC347" i="53"/>
  <c r="OB347" i="53"/>
  <c r="OG347" i="53" s="1"/>
  <c r="OH346" i="53"/>
  <c r="OI346" i="53" s="1"/>
  <c r="OF346" i="53"/>
  <c r="OE346" i="53"/>
  <c r="OD346" i="53"/>
  <c r="OC346" i="53"/>
  <c r="OB346" i="53"/>
  <c r="OG346" i="53" s="1"/>
  <c r="OH345" i="53"/>
  <c r="OI345" i="53" s="1"/>
  <c r="OF345" i="53"/>
  <c r="OE345" i="53"/>
  <c r="OD345" i="53"/>
  <c r="OC345" i="53"/>
  <c r="OB345" i="53"/>
  <c r="OG345" i="53" s="1"/>
  <c r="OH344" i="53"/>
  <c r="OI344" i="53" s="1"/>
  <c r="OF344" i="53"/>
  <c r="OE344" i="53"/>
  <c r="OD344" i="53"/>
  <c r="OC344" i="53"/>
  <c r="OB344" i="53"/>
  <c r="OG344" i="53" s="1"/>
  <c r="OH343" i="53"/>
  <c r="OI343" i="53" s="1"/>
  <c r="OF343" i="53"/>
  <c r="OE343" i="53"/>
  <c r="OD343" i="53"/>
  <c r="OC343" i="53"/>
  <c r="OB343" i="53"/>
  <c r="OG343" i="53" s="1"/>
  <c r="OH342" i="53"/>
  <c r="OI342" i="53" s="1"/>
  <c r="OF342" i="53"/>
  <c r="OE342" i="53"/>
  <c r="OD342" i="53"/>
  <c r="OC342" i="53"/>
  <c r="OB342" i="53"/>
  <c r="OG342" i="53" s="1"/>
  <c r="OH341" i="53"/>
  <c r="OI341" i="53" s="1"/>
  <c r="OF341" i="53"/>
  <c r="OE341" i="53"/>
  <c r="OD341" i="53"/>
  <c r="OC341" i="53"/>
  <c r="OB341" i="53"/>
  <c r="OG341" i="53" s="1"/>
  <c r="OH340" i="53"/>
  <c r="OI340" i="53" s="1"/>
  <c r="OF340" i="53"/>
  <c r="OE340" i="53"/>
  <c r="OD340" i="53"/>
  <c r="OC340" i="53"/>
  <c r="OB340" i="53"/>
  <c r="OG340" i="53" s="1"/>
  <c r="OH339" i="53"/>
  <c r="OI339" i="53" s="1"/>
  <c r="OF339" i="53"/>
  <c r="OE339" i="53"/>
  <c r="OD339" i="53"/>
  <c r="OC339" i="53"/>
  <c r="OB339" i="53"/>
  <c r="OG339" i="53" s="1"/>
  <c r="OH338" i="53"/>
  <c r="OI338" i="53" s="1"/>
  <c r="OF338" i="53"/>
  <c r="OE338" i="53"/>
  <c r="OD338" i="53"/>
  <c r="OC338" i="53"/>
  <c r="OB338" i="53"/>
  <c r="OG338" i="53" s="1"/>
  <c r="OH337" i="53"/>
  <c r="OI337" i="53" s="1"/>
  <c r="OF337" i="53"/>
  <c r="OE337" i="53"/>
  <c r="OD337" i="53"/>
  <c r="OC337" i="53"/>
  <c r="OB337" i="53"/>
  <c r="OG337" i="53" s="1"/>
  <c r="OH336" i="53"/>
  <c r="OI336" i="53" s="1"/>
  <c r="OF336" i="53"/>
  <c r="OE336" i="53"/>
  <c r="OD336" i="53"/>
  <c r="OC336" i="53"/>
  <c r="OB336" i="53"/>
  <c r="OG336" i="53" s="1"/>
  <c r="OH335" i="53"/>
  <c r="OI335" i="53" s="1"/>
  <c r="OF335" i="53"/>
  <c r="OE335" i="53"/>
  <c r="OD335" i="53"/>
  <c r="OC335" i="53"/>
  <c r="OB335" i="53"/>
  <c r="OG335" i="53" s="1"/>
  <c r="OH334" i="53"/>
  <c r="OI334" i="53" s="1"/>
  <c r="OF334" i="53"/>
  <c r="OE334" i="53"/>
  <c r="OD334" i="53"/>
  <c r="OC334" i="53"/>
  <c r="OB334" i="53"/>
  <c r="OG334" i="53" s="1"/>
  <c r="OH333" i="53"/>
  <c r="OI333" i="53" s="1"/>
  <c r="OF333" i="53"/>
  <c r="OE333" i="53"/>
  <c r="OD333" i="53"/>
  <c r="OC333" i="53"/>
  <c r="OB333" i="53"/>
  <c r="OG333" i="53" s="1"/>
  <c r="OH332" i="53"/>
  <c r="OI332" i="53" s="1"/>
  <c r="OF332" i="53"/>
  <c r="OE332" i="53"/>
  <c r="OD332" i="53"/>
  <c r="OC332" i="53"/>
  <c r="OB332" i="53"/>
  <c r="OG332" i="53" s="1"/>
  <c r="OH331" i="53"/>
  <c r="OI331" i="53" s="1"/>
  <c r="OF331" i="53"/>
  <c r="OE331" i="53"/>
  <c r="OD331" i="53"/>
  <c r="OC331" i="53"/>
  <c r="OB331" i="53"/>
  <c r="OG331" i="53" s="1"/>
  <c r="OH330" i="53"/>
  <c r="OI330" i="53" s="1"/>
  <c r="OF330" i="53"/>
  <c r="OE330" i="53"/>
  <c r="OD330" i="53"/>
  <c r="OC330" i="53"/>
  <c r="OB330" i="53"/>
  <c r="OG330" i="53" s="1"/>
  <c r="OH329" i="53"/>
  <c r="OI329" i="53" s="1"/>
  <c r="OF329" i="53"/>
  <c r="OE329" i="53"/>
  <c r="OD329" i="53"/>
  <c r="OC329" i="53"/>
  <c r="OB329" i="53"/>
  <c r="OG329" i="53" s="1"/>
  <c r="OH328" i="53"/>
  <c r="OI328" i="53" s="1"/>
  <c r="OF328" i="53"/>
  <c r="OE328" i="53"/>
  <c r="OD328" i="53"/>
  <c r="OC328" i="53"/>
  <c r="OB328" i="53"/>
  <c r="OG328" i="53" s="1"/>
  <c r="OH327" i="53"/>
  <c r="OI327" i="53" s="1"/>
  <c r="OF327" i="53"/>
  <c r="OE327" i="53"/>
  <c r="OD327" i="53"/>
  <c r="OC327" i="53"/>
  <c r="OB327" i="53"/>
  <c r="OG327" i="53" s="1"/>
  <c r="OH326" i="53"/>
  <c r="OI326" i="53" s="1"/>
  <c r="OF326" i="53"/>
  <c r="OE326" i="53"/>
  <c r="OD326" i="53"/>
  <c r="OC326" i="53"/>
  <c r="OB326" i="53"/>
  <c r="OG326" i="53" s="1"/>
  <c r="OH325" i="53"/>
  <c r="OI325" i="53" s="1"/>
  <c r="OF325" i="53"/>
  <c r="OE325" i="53"/>
  <c r="OD325" i="53"/>
  <c r="OC325" i="53"/>
  <c r="OB325" i="53"/>
  <c r="OG325" i="53" s="1"/>
  <c r="OH324" i="53"/>
  <c r="OI324" i="53" s="1"/>
  <c r="OF324" i="53"/>
  <c r="OE324" i="53"/>
  <c r="OD324" i="53"/>
  <c r="OC324" i="53"/>
  <c r="OB324" i="53"/>
  <c r="OG324" i="53" s="1"/>
  <c r="OH323" i="53"/>
  <c r="OI323" i="53" s="1"/>
  <c r="OF323" i="53"/>
  <c r="OE323" i="53"/>
  <c r="OD323" i="53"/>
  <c r="OC323" i="53"/>
  <c r="OB323" i="53"/>
  <c r="OG323" i="53" s="1"/>
  <c r="OH322" i="53"/>
  <c r="OI322" i="53" s="1"/>
  <c r="OF322" i="53"/>
  <c r="OE322" i="53"/>
  <c r="OD322" i="53"/>
  <c r="OC322" i="53"/>
  <c r="OB322" i="53"/>
  <c r="OG322" i="53" s="1"/>
  <c r="OH321" i="53"/>
  <c r="OI321" i="53" s="1"/>
  <c r="OF321" i="53"/>
  <c r="OE321" i="53"/>
  <c r="OD321" i="53"/>
  <c r="OC321" i="53"/>
  <c r="OB321" i="53"/>
  <c r="OG321" i="53" s="1"/>
  <c r="OH320" i="53"/>
  <c r="OI320" i="53" s="1"/>
  <c r="OF320" i="53"/>
  <c r="OE320" i="53"/>
  <c r="OD320" i="53"/>
  <c r="OC320" i="53"/>
  <c r="OB320" i="53"/>
  <c r="OG320" i="53" s="1"/>
  <c r="OA318" i="53"/>
  <c r="OH317" i="53"/>
  <c r="OI317" i="53" s="1"/>
  <c r="OF317" i="53"/>
  <c r="OE317" i="53"/>
  <c r="OD317" i="53"/>
  <c r="OC317" i="53"/>
  <c r="OB317" i="53"/>
  <c r="OG317" i="53" s="1"/>
  <c r="OH316" i="53"/>
  <c r="OI316" i="53" s="1"/>
  <c r="OF316" i="53"/>
  <c r="OE316" i="53"/>
  <c r="OD316" i="53"/>
  <c r="OC316" i="53"/>
  <c r="OB316" i="53"/>
  <c r="OG316" i="53" s="1"/>
  <c r="OH315" i="53"/>
  <c r="OI315" i="53" s="1"/>
  <c r="OF315" i="53"/>
  <c r="OE315" i="53"/>
  <c r="OD315" i="53"/>
  <c r="OC315" i="53"/>
  <c r="OB315" i="53"/>
  <c r="OG315" i="53" s="1"/>
  <c r="OH314" i="53"/>
  <c r="OI314" i="53" s="1"/>
  <c r="OF314" i="53"/>
  <c r="OE314" i="53"/>
  <c r="OD314" i="53"/>
  <c r="OC314" i="53"/>
  <c r="OB314" i="53"/>
  <c r="OG314" i="53" s="1"/>
  <c r="OH311" i="53"/>
  <c r="OI311" i="53" s="1"/>
  <c r="OF311" i="53"/>
  <c r="OE311" i="53"/>
  <c r="OD311" i="53"/>
  <c r="OC311" i="53"/>
  <c r="OB311" i="53"/>
  <c r="OG311" i="53" s="1"/>
  <c r="OH310" i="53"/>
  <c r="OI310" i="53" s="1"/>
  <c r="OF310" i="53"/>
  <c r="OE310" i="53"/>
  <c r="OD310" i="53"/>
  <c r="OC310" i="53"/>
  <c r="OB310" i="53"/>
  <c r="OG310" i="53" s="1"/>
  <c r="OH309" i="53"/>
  <c r="OI309" i="53" s="1"/>
  <c r="OF309" i="53"/>
  <c r="OE309" i="53"/>
  <c r="OD309" i="53"/>
  <c r="OC309" i="53"/>
  <c r="OB309" i="53"/>
  <c r="OG309" i="53" s="1"/>
  <c r="OH308" i="53"/>
  <c r="OI308" i="53" s="1"/>
  <c r="OF308" i="53"/>
  <c r="OE308" i="53"/>
  <c r="OD308" i="53"/>
  <c r="OC308" i="53"/>
  <c r="OB308" i="53"/>
  <c r="OG308" i="53" s="1"/>
  <c r="OH307" i="53"/>
  <c r="OI307" i="53" s="1"/>
  <c r="OF307" i="53"/>
  <c r="OE307" i="53"/>
  <c r="OD307" i="53"/>
  <c r="OC307" i="53"/>
  <c r="OB307" i="53"/>
  <c r="OG307" i="53" s="1"/>
  <c r="OH306" i="53"/>
  <c r="OI306" i="53" s="1"/>
  <c r="OF306" i="53"/>
  <c r="OE306" i="53"/>
  <c r="OD306" i="53"/>
  <c r="OC306" i="53"/>
  <c r="OB306" i="53"/>
  <c r="OG306" i="53" s="1"/>
  <c r="OH305" i="53"/>
  <c r="OI305" i="53" s="1"/>
  <c r="OF305" i="53"/>
  <c r="OE305" i="53"/>
  <c r="OD305" i="53"/>
  <c r="OC305" i="53"/>
  <c r="OB305" i="53"/>
  <c r="OG305" i="53" s="1"/>
  <c r="OH304" i="53"/>
  <c r="OI304" i="53" s="1"/>
  <c r="OF304" i="53"/>
  <c r="OE304" i="53"/>
  <c r="OD304" i="53"/>
  <c r="OC304" i="53"/>
  <c r="OB304" i="53"/>
  <c r="OG304" i="53" s="1"/>
  <c r="OH303" i="53"/>
  <c r="OI303" i="53" s="1"/>
  <c r="OF303" i="53"/>
  <c r="OE303" i="53"/>
  <c r="OD303" i="53"/>
  <c r="OC303" i="53"/>
  <c r="OB303" i="53"/>
  <c r="OG303" i="53" s="1"/>
  <c r="OH302" i="53"/>
  <c r="OI302" i="53" s="1"/>
  <c r="OF302" i="53"/>
  <c r="OE302" i="53"/>
  <c r="OD302" i="53"/>
  <c r="OC302" i="53"/>
  <c r="OB302" i="53"/>
  <c r="OG302" i="53" s="1"/>
  <c r="OH301" i="53"/>
  <c r="OI301" i="53" s="1"/>
  <c r="OF301" i="53"/>
  <c r="OE301" i="53"/>
  <c r="OD301" i="53"/>
  <c r="OC301" i="53"/>
  <c r="OB301" i="53"/>
  <c r="OG301" i="53" s="1"/>
  <c r="OH298" i="53"/>
  <c r="OI298" i="53" s="1"/>
  <c r="OF298" i="53"/>
  <c r="OE298" i="53"/>
  <c r="OD298" i="53"/>
  <c r="OC298" i="53"/>
  <c r="OB298" i="53"/>
  <c r="OG298" i="53" s="1"/>
  <c r="OA295" i="53"/>
  <c r="OH293" i="53"/>
  <c r="OI293" i="53" s="1"/>
  <c r="OF293" i="53"/>
  <c r="OE293" i="53"/>
  <c r="OD293" i="53"/>
  <c r="OC293" i="53"/>
  <c r="OB293" i="53"/>
  <c r="OG293" i="53" s="1"/>
  <c r="OH292" i="53"/>
  <c r="OI292" i="53" s="1"/>
  <c r="OF292" i="53"/>
  <c r="OE292" i="53"/>
  <c r="OD292" i="53"/>
  <c r="OC292" i="53"/>
  <c r="OB292" i="53"/>
  <c r="OG292" i="53" s="1"/>
  <c r="OH291" i="53"/>
  <c r="OI291" i="53" s="1"/>
  <c r="OF291" i="53"/>
  <c r="OE291" i="53"/>
  <c r="OD291" i="53"/>
  <c r="OC291" i="53"/>
  <c r="OB291" i="53"/>
  <c r="OG291" i="53" s="1"/>
  <c r="OH290" i="53"/>
  <c r="OI290" i="53" s="1"/>
  <c r="OF290" i="53"/>
  <c r="OE290" i="53"/>
  <c r="OD290" i="53"/>
  <c r="OC290" i="53"/>
  <c r="OB290" i="53"/>
  <c r="OG290" i="53" s="1"/>
  <c r="OH289" i="53"/>
  <c r="OI289" i="53" s="1"/>
  <c r="OF289" i="53"/>
  <c r="OE289" i="53"/>
  <c r="OD289" i="53"/>
  <c r="OC289" i="53"/>
  <c r="OB289" i="53"/>
  <c r="OG289" i="53" s="1"/>
  <c r="OH288" i="53"/>
  <c r="OI288" i="53" s="1"/>
  <c r="OF288" i="53"/>
  <c r="OE288" i="53"/>
  <c r="OD288" i="53"/>
  <c r="OC288" i="53"/>
  <c r="OB288" i="53"/>
  <c r="OG288" i="53" s="1"/>
  <c r="OA287" i="53"/>
  <c r="OH286" i="53"/>
  <c r="OI286" i="53" s="1"/>
  <c r="OF286" i="53"/>
  <c r="OE286" i="53"/>
  <c r="OD286" i="53"/>
  <c r="OC286" i="53"/>
  <c r="OB286" i="53"/>
  <c r="OG286" i="53" s="1"/>
  <c r="OH285" i="53"/>
  <c r="OI285" i="53" s="1"/>
  <c r="OF285" i="53"/>
  <c r="OE285" i="53"/>
  <c r="OD285" i="53"/>
  <c r="OC285" i="53"/>
  <c r="OB285" i="53"/>
  <c r="OG285" i="53" s="1"/>
  <c r="OH284" i="53"/>
  <c r="OI284" i="53" s="1"/>
  <c r="OF284" i="53"/>
  <c r="OE284" i="53"/>
  <c r="OD284" i="53"/>
  <c r="OC284" i="53"/>
  <c r="OB284" i="53"/>
  <c r="OG284" i="53" s="1"/>
  <c r="OA283" i="53"/>
  <c r="OH282" i="53"/>
  <c r="OI282" i="53" s="1"/>
  <c r="OF282" i="53"/>
  <c r="OE282" i="53"/>
  <c r="OD282" i="53"/>
  <c r="OC282" i="53"/>
  <c r="OB282" i="53"/>
  <c r="OG282" i="53" s="1"/>
  <c r="OH281" i="53"/>
  <c r="OI281" i="53" s="1"/>
  <c r="OF281" i="53"/>
  <c r="OE281" i="53"/>
  <c r="OD281" i="53"/>
  <c r="OC281" i="53"/>
  <c r="OB281" i="53"/>
  <c r="OG281" i="53" s="1"/>
  <c r="OH280" i="53"/>
  <c r="OI280" i="53" s="1"/>
  <c r="OF280" i="53"/>
  <c r="OE280" i="53"/>
  <c r="OD280" i="53"/>
  <c r="OC280" i="53"/>
  <c r="OB280" i="53"/>
  <c r="OG280" i="53" s="1"/>
  <c r="OH279" i="53"/>
  <c r="OI279" i="53" s="1"/>
  <c r="OF279" i="53"/>
  <c r="OE279" i="53"/>
  <c r="OD279" i="53"/>
  <c r="OC279" i="53"/>
  <c r="OB279" i="53"/>
  <c r="OG279" i="53" s="1"/>
  <c r="OH278" i="53"/>
  <c r="OI278" i="53" s="1"/>
  <c r="OF278" i="53"/>
  <c r="OE278" i="53"/>
  <c r="OD278" i="53"/>
  <c r="OC278" i="53"/>
  <c r="OB278" i="53"/>
  <c r="OG278" i="53" s="1"/>
  <c r="OH277" i="53"/>
  <c r="OI277" i="53" s="1"/>
  <c r="OF277" i="53"/>
  <c r="OE277" i="53"/>
  <c r="OD277" i="53"/>
  <c r="OC277" i="53"/>
  <c r="OB277" i="53"/>
  <c r="OG277" i="53" s="1"/>
  <c r="OH276" i="53"/>
  <c r="OI276" i="53" s="1"/>
  <c r="OF276" i="53"/>
  <c r="OE276" i="53"/>
  <c r="OD276" i="53"/>
  <c r="OC276" i="53"/>
  <c r="OB276" i="53"/>
  <c r="OG276" i="53" s="1"/>
  <c r="OH275" i="53"/>
  <c r="OI275" i="53" s="1"/>
  <c r="OF275" i="53"/>
  <c r="OE275" i="53"/>
  <c r="OD275" i="53"/>
  <c r="OC275" i="53"/>
  <c r="OB275" i="53"/>
  <c r="OG275" i="53" s="1"/>
  <c r="OH274" i="53"/>
  <c r="OI274" i="53" s="1"/>
  <c r="OF274" i="53"/>
  <c r="OE274" i="53"/>
  <c r="OD274" i="53"/>
  <c r="OC274" i="53"/>
  <c r="OB274" i="53"/>
  <c r="OG274" i="53" s="1"/>
  <c r="OH273" i="53"/>
  <c r="OI273" i="53" s="1"/>
  <c r="OF273" i="53"/>
  <c r="OE273" i="53"/>
  <c r="OD273" i="53"/>
  <c r="OC273" i="53"/>
  <c r="OB273" i="53"/>
  <c r="OG273" i="53" s="1"/>
  <c r="OH272" i="53"/>
  <c r="OI272" i="53" s="1"/>
  <c r="OF272" i="53"/>
  <c r="OE272" i="53"/>
  <c r="OD272" i="53"/>
  <c r="OC272" i="53"/>
  <c r="OB272" i="53"/>
  <c r="OG272" i="53" s="1"/>
  <c r="OH271" i="53"/>
  <c r="OI271" i="53" s="1"/>
  <c r="OF271" i="53"/>
  <c r="OE271" i="53"/>
  <c r="OD271" i="53"/>
  <c r="OC271" i="53"/>
  <c r="OB271" i="53"/>
  <c r="OG271" i="53" s="1"/>
  <c r="OH270" i="53"/>
  <c r="OI270" i="53" s="1"/>
  <c r="OF270" i="53"/>
  <c r="OE270" i="53"/>
  <c r="OD270" i="53"/>
  <c r="OC270" i="53"/>
  <c r="OB270" i="53"/>
  <c r="OG270" i="53" s="1"/>
  <c r="OH269" i="53"/>
  <c r="OI269" i="53" s="1"/>
  <c r="OF269" i="53"/>
  <c r="OE269" i="53"/>
  <c r="OD269" i="53"/>
  <c r="OC269" i="53"/>
  <c r="OB269" i="53"/>
  <c r="OG269" i="53" s="1"/>
  <c r="OH268" i="53"/>
  <c r="OI268" i="53" s="1"/>
  <c r="OF268" i="53"/>
  <c r="OE268" i="53"/>
  <c r="OD268" i="53"/>
  <c r="OC268" i="53"/>
  <c r="OB268" i="53"/>
  <c r="OG268" i="53" s="1"/>
  <c r="OH267" i="53"/>
  <c r="OI267" i="53" s="1"/>
  <c r="OF267" i="53"/>
  <c r="OE267" i="53"/>
  <c r="OD267" i="53"/>
  <c r="OC267" i="53"/>
  <c r="OB267" i="53"/>
  <c r="OG267" i="53" s="1"/>
  <c r="OA266" i="53"/>
  <c r="OH265" i="53"/>
  <c r="OI265" i="53" s="1"/>
  <c r="OF265" i="53"/>
  <c r="OE265" i="53"/>
  <c r="OD265" i="53"/>
  <c r="OC265" i="53"/>
  <c r="OB265" i="53"/>
  <c r="OG265" i="53" s="1"/>
  <c r="OH264" i="53"/>
  <c r="OI264" i="53" s="1"/>
  <c r="OF264" i="53"/>
  <c r="OE264" i="53"/>
  <c r="OD264" i="53"/>
  <c r="OC264" i="53"/>
  <c r="OB264" i="53"/>
  <c r="OG264" i="53" s="1"/>
  <c r="OH263" i="53"/>
  <c r="OI263" i="53" s="1"/>
  <c r="OF263" i="53"/>
  <c r="OE263" i="53"/>
  <c r="OD263" i="53"/>
  <c r="OC263" i="53"/>
  <c r="OB263" i="53"/>
  <c r="OG263" i="53" s="1"/>
  <c r="OH262" i="53"/>
  <c r="OI262" i="53" s="1"/>
  <c r="OF262" i="53"/>
  <c r="OE262" i="53"/>
  <c r="OD262" i="53"/>
  <c r="OC262" i="53"/>
  <c r="OB262" i="53"/>
  <c r="OG262" i="53" s="1"/>
  <c r="OA261" i="53"/>
  <c r="OH260" i="53"/>
  <c r="OI260" i="53" s="1"/>
  <c r="OF260" i="53"/>
  <c r="OE260" i="53"/>
  <c r="OD260" i="53"/>
  <c r="OC260" i="53"/>
  <c r="OB260" i="53"/>
  <c r="OG260" i="53" s="1"/>
  <c r="OH259" i="53"/>
  <c r="OI259" i="53" s="1"/>
  <c r="OF259" i="53"/>
  <c r="OE259" i="53"/>
  <c r="OD259" i="53"/>
  <c r="OC259" i="53"/>
  <c r="OB259" i="53"/>
  <c r="OG259" i="53" s="1"/>
  <c r="OH258" i="53"/>
  <c r="OI258" i="53" s="1"/>
  <c r="OF258" i="53"/>
  <c r="OE258" i="53"/>
  <c r="OD258" i="53"/>
  <c r="OC258" i="53"/>
  <c r="OB258" i="53"/>
  <c r="OG258" i="53" s="1"/>
  <c r="OH257" i="53"/>
  <c r="OI257" i="53" s="1"/>
  <c r="OF257" i="53"/>
  <c r="OE257" i="53"/>
  <c r="OD257" i="53"/>
  <c r="OC257" i="53"/>
  <c r="OB257" i="53"/>
  <c r="OG257" i="53" s="1"/>
  <c r="OH256" i="53"/>
  <c r="OI256" i="53" s="1"/>
  <c r="OF256" i="53"/>
  <c r="OE256" i="53"/>
  <c r="OD256" i="53"/>
  <c r="OC256" i="53"/>
  <c r="OB256" i="53"/>
  <c r="OG256" i="53" s="1"/>
  <c r="OH255" i="53"/>
  <c r="OI255" i="53" s="1"/>
  <c r="OF255" i="53"/>
  <c r="OE255" i="53"/>
  <c r="OD255" i="53"/>
  <c r="OC255" i="53"/>
  <c r="OB255" i="53"/>
  <c r="OG255" i="53" s="1"/>
  <c r="OH254" i="53"/>
  <c r="OI254" i="53" s="1"/>
  <c r="OF254" i="53"/>
  <c r="OE254" i="53"/>
  <c r="OD254" i="53"/>
  <c r="OC254" i="53"/>
  <c r="OB254" i="53"/>
  <c r="OG254" i="53" s="1"/>
  <c r="OH253" i="53"/>
  <c r="OI253" i="53" s="1"/>
  <c r="OF253" i="53"/>
  <c r="OE253" i="53"/>
  <c r="OD253" i="53"/>
  <c r="OC253" i="53"/>
  <c r="OB253" i="53"/>
  <c r="OG253" i="53" s="1"/>
  <c r="OH252" i="53"/>
  <c r="OI252" i="53" s="1"/>
  <c r="OF252" i="53"/>
  <c r="OE252" i="53"/>
  <c r="OD252" i="53"/>
  <c r="OC252" i="53"/>
  <c r="OB252" i="53"/>
  <c r="OG252" i="53" s="1"/>
  <c r="OA251" i="53"/>
  <c r="OH249" i="53"/>
  <c r="OI249" i="53" s="1"/>
  <c r="OF249" i="53"/>
  <c r="OE249" i="53"/>
  <c r="OD249" i="53"/>
  <c r="OC249" i="53"/>
  <c r="OB249" i="53"/>
  <c r="OG249" i="53" s="1"/>
  <c r="OH248" i="53"/>
  <c r="OI248" i="53" s="1"/>
  <c r="OF248" i="53"/>
  <c r="OE248" i="53"/>
  <c r="OD248" i="53"/>
  <c r="OC248" i="53"/>
  <c r="OB248" i="53"/>
  <c r="OG248" i="53" s="1"/>
  <c r="OH247" i="53"/>
  <c r="OI247" i="53" s="1"/>
  <c r="OF247" i="53"/>
  <c r="OE247" i="53"/>
  <c r="OD247" i="53"/>
  <c r="OC247" i="53"/>
  <c r="OB247" i="53"/>
  <c r="OG247" i="53" s="1"/>
  <c r="OH246" i="53"/>
  <c r="OI246" i="53" s="1"/>
  <c r="OF246" i="53"/>
  <c r="OE246" i="53"/>
  <c r="OD246" i="53"/>
  <c r="OC246" i="53"/>
  <c r="OB246" i="53"/>
  <c r="OG246" i="53" s="1"/>
  <c r="OH245" i="53"/>
  <c r="OI245" i="53" s="1"/>
  <c r="OF245" i="53"/>
  <c r="OE245" i="53"/>
  <c r="OD245" i="53"/>
  <c r="OC245" i="53"/>
  <c r="OB245" i="53"/>
  <c r="OG245" i="53" s="1"/>
  <c r="OH244" i="53"/>
  <c r="OI244" i="53" s="1"/>
  <c r="OF244" i="53"/>
  <c r="OE244" i="53"/>
  <c r="OD244" i="53"/>
  <c r="OC244" i="53"/>
  <c r="OB244" i="53"/>
  <c r="OG244" i="53" s="1"/>
  <c r="OA242" i="53"/>
  <c r="OH240" i="53"/>
  <c r="OI240" i="53" s="1"/>
  <c r="OF240" i="53"/>
  <c r="OE240" i="53"/>
  <c r="OD240" i="53"/>
  <c r="OC240" i="53"/>
  <c r="OB240" i="53"/>
  <c r="OG240" i="53" s="1"/>
  <c r="OH239" i="53"/>
  <c r="OI239" i="53" s="1"/>
  <c r="OF239" i="53"/>
  <c r="OE239" i="53"/>
  <c r="OD239" i="53"/>
  <c r="OC239" i="53"/>
  <c r="OB239" i="53"/>
  <c r="OG239" i="53" s="1"/>
  <c r="OH238" i="53"/>
  <c r="OI238" i="53" s="1"/>
  <c r="OF238" i="53"/>
  <c r="OE238" i="53"/>
  <c r="OD238" i="53"/>
  <c r="OC238" i="53"/>
  <c r="OB238" i="53"/>
  <c r="OG238" i="53" s="1"/>
  <c r="OA237" i="53"/>
  <c r="OH236" i="53"/>
  <c r="OI236" i="53" s="1"/>
  <c r="OF236" i="53"/>
  <c r="OE236" i="53"/>
  <c r="OD236" i="53"/>
  <c r="OC236" i="53"/>
  <c r="OB236" i="53"/>
  <c r="OG236" i="53" s="1"/>
  <c r="OA235" i="53"/>
  <c r="OH234" i="53"/>
  <c r="OI234" i="53" s="1"/>
  <c r="OF234" i="53"/>
  <c r="OE234" i="53"/>
  <c r="OD234" i="53"/>
  <c r="OC234" i="53"/>
  <c r="OB234" i="53"/>
  <c r="OG234" i="53" s="1"/>
  <c r="OH233" i="53"/>
  <c r="OI233" i="53" s="1"/>
  <c r="OF233" i="53"/>
  <c r="OE233" i="53"/>
  <c r="OD233" i="53"/>
  <c r="OC233" i="53"/>
  <c r="OB233" i="53"/>
  <c r="OG233" i="53" s="1"/>
  <c r="OH232" i="53"/>
  <c r="OI232" i="53" s="1"/>
  <c r="OF232" i="53"/>
  <c r="OE232" i="53"/>
  <c r="OD232" i="53"/>
  <c r="OC232" i="53"/>
  <c r="OB232" i="53"/>
  <c r="OG232" i="53" s="1"/>
  <c r="OH231" i="53"/>
  <c r="OI231" i="53" s="1"/>
  <c r="OF231" i="53"/>
  <c r="OE231" i="53"/>
  <c r="OD231" i="53"/>
  <c r="OC231" i="53"/>
  <c r="OB231" i="53"/>
  <c r="OG231" i="53" s="1"/>
  <c r="OH230" i="53"/>
  <c r="OI230" i="53" s="1"/>
  <c r="OF230" i="53"/>
  <c r="OE230" i="53"/>
  <c r="OD230" i="53"/>
  <c r="OC230" i="53"/>
  <c r="OB230" i="53"/>
  <c r="OG230" i="53" s="1"/>
  <c r="OH229" i="53"/>
  <c r="OI229" i="53" s="1"/>
  <c r="OF229" i="53"/>
  <c r="OE229" i="53"/>
  <c r="OD229" i="53"/>
  <c r="OC229" i="53"/>
  <c r="OB229" i="53"/>
  <c r="OG229" i="53" s="1"/>
  <c r="OH228" i="53"/>
  <c r="OI228" i="53" s="1"/>
  <c r="OF228" i="53"/>
  <c r="OE228" i="53"/>
  <c r="OD228" i="53"/>
  <c r="OC228" i="53"/>
  <c r="OB228" i="53"/>
  <c r="OG228" i="53" s="1"/>
  <c r="OH227" i="53"/>
  <c r="OI227" i="53" s="1"/>
  <c r="OF227" i="53"/>
  <c r="OE227" i="53"/>
  <c r="OD227" i="53"/>
  <c r="OC227" i="53"/>
  <c r="OB227" i="53"/>
  <c r="OG227" i="53" s="1"/>
  <c r="OH226" i="53"/>
  <c r="OI226" i="53" s="1"/>
  <c r="OF226" i="53"/>
  <c r="OE226" i="53"/>
  <c r="OD226" i="53"/>
  <c r="OC226" i="53"/>
  <c r="OB226" i="53"/>
  <c r="OG226" i="53" s="1"/>
  <c r="OA225" i="53"/>
  <c r="OH224" i="53"/>
  <c r="OI224" i="53" s="1"/>
  <c r="OF224" i="53"/>
  <c r="OE224" i="53"/>
  <c r="OD224" i="53"/>
  <c r="OC224" i="53"/>
  <c r="OB224" i="53"/>
  <c r="OG224" i="53" s="1"/>
  <c r="OA223" i="53"/>
  <c r="OH222" i="53"/>
  <c r="OI222" i="53" s="1"/>
  <c r="OF222" i="53"/>
  <c r="OE222" i="53"/>
  <c r="OD222" i="53"/>
  <c r="OC222" i="53"/>
  <c r="OB222" i="53"/>
  <c r="OG222" i="53" s="1"/>
  <c r="OH221" i="53"/>
  <c r="OI221" i="53" s="1"/>
  <c r="OF221" i="53"/>
  <c r="OE221" i="53"/>
  <c r="OD221" i="53"/>
  <c r="OC221" i="53"/>
  <c r="OB221" i="53"/>
  <c r="OG221" i="53" s="1"/>
  <c r="OH220" i="53"/>
  <c r="OI220" i="53" s="1"/>
  <c r="OF220" i="53"/>
  <c r="OE220" i="53"/>
  <c r="OD220" i="53"/>
  <c r="OC220" i="53"/>
  <c r="OB220" i="53"/>
  <c r="OG220" i="53" s="1"/>
  <c r="OH219" i="53"/>
  <c r="OI219" i="53" s="1"/>
  <c r="OF219" i="53"/>
  <c r="OE219" i="53"/>
  <c r="OD219" i="53"/>
  <c r="OC219" i="53"/>
  <c r="OB219" i="53"/>
  <c r="OG219" i="53" s="1"/>
  <c r="OH218" i="53"/>
  <c r="OI218" i="53" s="1"/>
  <c r="OF218" i="53"/>
  <c r="OE218" i="53"/>
  <c r="OD218" i="53"/>
  <c r="OC218" i="53"/>
  <c r="OB218" i="53"/>
  <c r="OG218" i="53" s="1"/>
  <c r="OH217" i="53"/>
  <c r="OI217" i="53" s="1"/>
  <c r="OF217" i="53"/>
  <c r="OE217" i="53"/>
  <c r="OD217" i="53"/>
  <c r="OC217" i="53"/>
  <c r="OB217" i="53"/>
  <c r="OG217" i="53" s="1"/>
  <c r="OH216" i="53"/>
  <c r="OI216" i="53" s="1"/>
  <c r="OF216" i="53"/>
  <c r="OE216" i="53"/>
  <c r="OD216" i="53"/>
  <c r="OC216" i="53"/>
  <c r="OB216" i="53"/>
  <c r="OG216" i="53" s="1"/>
  <c r="OH215" i="53"/>
  <c r="OI215" i="53" s="1"/>
  <c r="OF215" i="53"/>
  <c r="OE215" i="53"/>
  <c r="OD215" i="53"/>
  <c r="OC215" i="53"/>
  <c r="OB215" i="53"/>
  <c r="OG215" i="53" s="1"/>
  <c r="OH214" i="53"/>
  <c r="OI214" i="53" s="1"/>
  <c r="OF214" i="53"/>
  <c r="OE214" i="53"/>
  <c r="OD214" i="53"/>
  <c r="OC214" i="53"/>
  <c r="OB214" i="53"/>
  <c r="OG214" i="53" s="1"/>
  <c r="OA213" i="53"/>
  <c r="OH211" i="53"/>
  <c r="OI211" i="53" s="1"/>
  <c r="OF211" i="53"/>
  <c r="OE211" i="53"/>
  <c r="OD211" i="53"/>
  <c r="OC211" i="53"/>
  <c r="OB211" i="53"/>
  <c r="OG211" i="53" s="1"/>
  <c r="OH210" i="53"/>
  <c r="OI210" i="53" s="1"/>
  <c r="OF210" i="53"/>
  <c r="OE210" i="53"/>
  <c r="OD210" i="53"/>
  <c r="OC210" i="53"/>
  <c r="OB210" i="53"/>
  <c r="OG210" i="53" s="1"/>
  <c r="OH209" i="53"/>
  <c r="OI209" i="53" s="1"/>
  <c r="OF209" i="53"/>
  <c r="OE209" i="53"/>
  <c r="OD209" i="53"/>
  <c r="OC209" i="53"/>
  <c r="OB209" i="53"/>
  <c r="OG209" i="53" s="1"/>
  <c r="OH208" i="53"/>
  <c r="OI208" i="53" s="1"/>
  <c r="OF208" i="53"/>
  <c r="OE208" i="53"/>
  <c r="OD208" i="53"/>
  <c r="OC208" i="53"/>
  <c r="OB208" i="53"/>
  <c r="OG208" i="53" s="1"/>
  <c r="OH206" i="53"/>
  <c r="OI206" i="53" s="1"/>
  <c r="OF206" i="53"/>
  <c r="OE206" i="53"/>
  <c r="OD206" i="53"/>
  <c r="OC206" i="53"/>
  <c r="OB206" i="53"/>
  <c r="OG206" i="53" s="1"/>
  <c r="OH205" i="53"/>
  <c r="OI205" i="53" s="1"/>
  <c r="OF205" i="53"/>
  <c r="OE205" i="53"/>
  <c r="OD205" i="53"/>
  <c r="OC205" i="53"/>
  <c r="OB205" i="53"/>
  <c r="OG205" i="53" s="1"/>
  <c r="OH204" i="53"/>
  <c r="OI204" i="53" s="1"/>
  <c r="OF204" i="53"/>
  <c r="OE204" i="53"/>
  <c r="OD204" i="53"/>
  <c r="OC204" i="53"/>
  <c r="OB204" i="53"/>
  <c r="OG204" i="53" s="1"/>
  <c r="OH203" i="53"/>
  <c r="OI203" i="53" s="1"/>
  <c r="OF203" i="53"/>
  <c r="OE203" i="53"/>
  <c r="OD203" i="53"/>
  <c r="OC203" i="53"/>
  <c r="OB203" i="53"/>
  <c r="OG203" i="53" s="1"/>
  <c r="OH202" i="53"/>
  <c r="OI202" i="53" s="1"/>
  <c r="OF202" i="53"/>
  <c r="OE202" i="53"/>
  <c r="OD202" i="53"/>
  <c r="OC202" i="53"/>
  <c r="OB202" i="53"/>
  <c r="OG202" i="53" s="1"/>
  <c r="OH201" i="53"/>
  <c r="OI201" i="53" s="1"/>
  <c r="OF201" i="53"/>
  <c r="OE201" i="53"/>
  <c r="OD201" i="53"/>
  <c r="OC201" i="53"/>
  <c r="OB201" i="53"/>
  <c r="OG201" i="53" s="1"/>
  <c r="OH200" i="53"/>
  <c r="OI200" i="53" s="1"/>
  <c r="OF200" i="53"/>
  <c r="OE200" i="53"/>
  <c r="OD200" i="53"/>
  <c r="OC200" i="53"/>
  <c r="OB200" i="53"/>
  <c r="OG200" i="53" s="1"/>
  <c r="OH199" i="53"/>
  <c r="OI199" i="53" s="1"/>
  <c r="OF199" i="53"/>
  <c r="OE199" i="53"/>
  <c r="OD199" i="53"/>
  <c r="OC199" i="53"/>
  <c r="OB199" i="53"/>
  <c r="OG199" i="53" s="1"/>
  <c r="OH198" i="53"/>
  <c r="OI198" i="53" s="1"/>
  <c r="OF198" i="53"/>
  <c r="OE198" i="53"/>
  <c r="OD198" i="53"/>
  <c r="OC198" i="53"/>
  <c r="OB198" i="53"/>
  <c r="OG198" i="53" s="1"/>
  <c r="OH197" i="53"/>
  <c r="OI197" i="53" s="1"/>
  <c r="OF197" i="53"/>
  <c r="OE197" i="53"/>
  <c r="OD197" i="53"/>
  <c r="OC197" i="53"/>
  <c r="OB197" i="53"/>
  <c r="OG197" i="53" s="1"/>
  <c r="OH196" i="53"/>
  <c r="OI196" i="53" s="1"/>
  <c r="OF196" i="53"/>
  <c r="OE196" i="53"/>
  <c r="OD196" i="53"/>
  <c r="OC196" i="53"/>
  <c r="OB196" i="53"/>
  <c r="OG196" i="53" s="1"/>
  <c r="OH195" i="53"/>
  <c r="OI195" i="53" s="1"/>
  <c r="OF195" i="53"/>
  <c r="OE195" i="53"/>
  <c r="OD195" i="53"/>
  <c r="OC195" i="53"/>
  <c r="OB195" i="53"/>
  <c r="OG195" i="53" s="1"/>
  <c r="OH194" i="53"/>
  <c r="OI194" i="53" s="1"/>
  <c r="OF194" i="53"/>
  <c r="OE194" i="53"/>
  <c r="OD194" i="53"/>
  <c r="OC194" i="53"/>
  <c r="OB194" i="53"/>
  <c r="OG194" i="53" s="1"/>
  <c r="OH193" i="53"/>
  <c r="OI193" i="53" s="1"/>
  <c r="OF193" i="53"/>
  <c r="OE193" i="53"/>
  <c r="OD193" i="53"/>
  <c r="OC193" i="53"/>
  <c r="OB193" i="53"/>
  <c r="OG193" i="53" s="1"/>
  <c r="OH192" i="53"/>
  <c r="OI192" i="53" s="1"/>
  <c r="OF192" i="53"/>
  <c r="OE192" i="53"/>
  <c r="OD192" i="53"/>
  <c r="OC192" i="53"/>
  <c r="OB192" i="53"/>
  <c r="OG192" i="53" s="1"/>
  <c r="OH191" i="53"/>
  <c r="OI191" i="53" s="1"/>
  <c r="OF191" i="53"/>
  <c r="OE191" i="53"/>
  <c r="OD191" i="53"/>
  <c r="OC191" i="53"/>
  <c r="OB191" i="53"/>
  <c r="OG191" i="53" s="1"/>
  <c r="OH190" i="53"/>
  <c r="OI190" i="53" s="1"/>
  <c r="OF190" i="53"/>
  <c r="OE190" i="53"/>
  <c r="OD190" i="53"/>
  <c r="OC190" i="53"/>
  <c r="OB190" i="53"/>
  <c r="OG190" i="53" s="1"/>
  <c r="OH189" i="53"/>
  <c r="OI189" i="53" s="1"/>
  <c r="OF189" i="53"/>
  <c r="OE189" i="53"/>
  <c r="OD189" i="53"/>
  <c r="OC189" i="53"/>
  <c r="OB189" i="53"/>
  <c r="OG189" i="53" s="1"/>
  <c r="OH188" i="53"/>
  <c r="OI188" i="53" s="1"/>
  <c r="OF188" i="53"/>
  <c r="OE188" i="53"/>
  <c r="OD188" i="53"/>
  <c r="OC188" i="53"/>
  <c r="OB188" i="53"/>
  <c r="OG188" i="53" s="1"/>
  <c r="OH187" i="53"/>
  <c r="OI187" i="53" s="1"/>
  <c r="OF187" i="53"/>
  <c r="OE187" i="53"/>
  <c r="OD187" i="53"/>
  <c r="OC187" i="53"/>
  <c r="OB187" i="53"/>
  <c r="OG187" i="53" s="1"/>
  <c r="OH186" i="53"/>
  <c r="OI186" i="53" s="1"/>
  <c r="OF186" i="53"/>
  <c r="OE186" i="53"/>
  <c r="OD186" i="53"/>
  <c r="OC186" i="53"/>
  <c r="OB186" i="53"/>
  <c r="OG186" i="53" s="1"/>
  <c r="OH184" i="53"/>
  <c r="OI184" i="53" s="1"/>
  <c r="OF184" i="53"/>
  <c r="OE184" i="53"/>
  <c r="OD184" i="53"/>
  <c r="OC184" i="53"/>
  <c r="OB184" i="53"/>
  <c r="OG184" i="53" s="1"/>
  <c r="OH183" i="53"/>
  <c r="OI183" i="53" s="1"/>
  <c r="OF183" i="53"/>
  <c r="OE183" i="53"/>
  <c r="OD183" i="53"/>
  <c r="OC183" i="53"/>
  <c r="OB183" i="53"/>
  <c r="OG183" i="53" s="1"/>
  <c r="OH182" i="53"/>
  <c r="OI182" i="53" s="1"/>
  <c r="OF182" i="53"/>
  <c r="OE182" i="53"/>
  <c r="OD182" i="53"/>
  <c r="OC182" i="53"/>
  <c r="OB182" i="53"/>
  <c r="OG182" i="53" s="1"/>
  <c r="OH181" i="53"/>
  <c r="OI181" i="53" s="1"/>
  <c r="OF181" i="53"/>
  <c r="OE181" i="53"/>
  <c r="OD181" i="53"/>
  <c r="OC181" i="53"/>
  <c r="OB181" i="53"/>
  <c r="OG181" i="53" s="1"/>
  <c r="OH180" i="53"/>
  <c r="OI180" i="53" s="1"/>
  <c r="OF180" i="53"/>
  <c r="OE180" i="53"/>
  <c r="OD180" i="53"/>
  <c r="OC180" i="53"/>
  <c r="OB180" i="53"/>
  <c r="OG180" i="53" s="1"/>
  <c r="OH179" i="53"/>
  <c r="OI179" i="53" s="1"/>
  <c r="OF179" i="53"/>
  <c r="OE179" i="53"/>
  <c r="OD179" i="53"/>
  <c r="OC179" i="53"/>
  <c r="OB179" i="53"/>
  <c r="OG179" i="53" s="1"/>
  <c r="OA177" i="53"/>
  <c r="OH176" i="53"/>
  <c r="OI176" i="53" s="1"/>
  <c r="OF176" i="53"/>
  <c r="OE176" i="53"/>
  <c r="OD176" i="53"/>
  <c r="OC176" i="53"/>
  <c r="OB176" i="53"/>
  <c r="OG176" i="53" s="1"/>
  <c r="OH174" i="53"/>
  <c r="OI174" i="53" s="1"/>
  <c r="OF174" i="53"/>
  <c r="OE174" i="53"/>
  <c r="OD174" i="53"/>
  <c r="OC174" i="53"/>
  <c r="OB174" i="53"/>
  <c r="OG174" i="53" s="1"/>
  <c r="OH173" i="53"/>
  <c r="OI173" i="53" s="1"/>
  <c r="OF173" i="53"/>
  <c r="OE173" i="53"/>
  <c r="OD173" i="53"/>
  <c r="OC173" i="53"/>
  <c r="OB173" i="53"/>
  <c r="OG173" i="53" s="1"/>
  <c r="OH172" i="53"/>
  <c r="OI172" i="53" s="1"/>
  <c r="OF172" i="53"/>
  <c r="OE172" i="53"/>
  <c r="OD172" i="53"/>
  <c r="OC172" i="53"/>
  <c r="OB172" i="53"/>
  <c r="OG172" i="53" s="1"/>
  <c r="OH171" i="53"/>
  <c r="OI171" i="53" s="1"/>
  <c r="OF171" i="53"/>
  <c r="OE171" i="53"/>
  <c r="OD171" i="53"/>
  <c r="OC171" i="53"/>
  <c r="OB171" i="53"/>
  <c r="OG171" i="53" s="1"/>
  <c r="OH169" i="53"/>
  <c r="OI169" i="53" s="1"/>
  <c r="OF169" i="53"/>
  <c r="OE169" i="53"/>
  <c r="OD169" i="53"/>
  <c r="OC169" i="53"/>
  <c r="OB169" i="53"/>
  <c r="OG169" i="53" s="1"/>
  <c r="OH168" i="53"/>
  <c r="OI168" i="53" s="1"/>
  <c r="OF168" i="53"/>
  <c r="OE168" i="53"/>
  <c r="OD168" i="53"/>
  <c r="OC168" i="53"/>
  <c r="OB168" i="53"/>
  <c r="OG168" i="53" s="1"/>
  <c r="OH167" i="53"/>
  <c r="OI167" i="53" s="1"/>
  <c r="OF167" i="53"/>
  <c r="OE167" i="53"/>
  <c r="OD167" i="53"/>
  <c r="OC167" i="53"/>
  <c r="OB167" i="53"/>
  <c r="OG167" i="53" s="1"/>
  <c r="OH166" i="53"/>
  <c r="OI166" i="53" s="1"/>
  <c r="OF166" i="53"/>
  <c r="OE166" i="53"/>
  <c r="OD166" i="53"/>
  <c r="OC166" i="53"/>
  <c r="OB166" i="53"/>
  <c r="OG166" i="53" s="1"/>
  <c r="OH165" i="53"/>
  <c r="OI165" i="53" s="1"/>
  <c r="OF165" i="53"/>
  <c r="OE165" i="53"/>
  <c r="OD165" i="53"/>
  <c r="OC165" i="53"/>
  <c r="OB165" i="53"/>
  <c r="OG165" i="53" s="1"/>
  <c r="OH164" i="53"/>
  <c r="OI164" i="53" s="1"/>
  <c r="OF164" i="53"/>
  <c r="OE164" i="53"/>
  <c r="OD164" i="53"/>
  <c r="OC164" i="53"/>
  <c r="OB164" i="53"/>
  <c r="OG164" i="53" s="1"/>
  <c r="OH163" i="53"/>
  <c r="OI163" i="53" s="1"/>
  <c r="OF163" i="53"/>
  <c r="OE163" i="53"/>
  <c r="OD163" i="53"/>
  <c r="OC163" i="53"/>
  <c r="OB163" i="53"/>
  <c r="OG163" i="53" s="1"/>
  <c r="OH162" i="53"/>
  <c r="OI162" i="53" s="1"/>
  <c r="OF162" i="53"/>
  <c r="OE162" i="53"/>
  <c r="OD162" i="53"/>
  <c r="OC162" i="53"/>
  <c r="OB162" i="53"/>
  <c r="OG162" i="53" s="1"/>
  <c r="OH161" i="53"/>
  <c r="OI161" i="53" s="1"/>
  <c r="OF161" i="53"/>
  <c r="OE161" i="53"/>
  <c r="OD161" i="53"/>
  <c r="OC161" i="53"/>
  <c r="OB161" i="53"/>
  <c r="OG161" i="53" s="1"/>
  <c r="OH160" i="53"/>
  <c r="OI160" i="53" s="1"/>
  <c r="OF160" i="53"/>
  <c r="OE160" i="53"/>
  <c r="OD160" i="53"/>
  <c r="OC160" i="53"/>
  <c r="OB160" i="53"/>
  <c r="OG160" i="53" s="1"/>
  <c r="OH159" i="53"/>
  <c r="OI159" i="53" s="1"/>
  <c r="OF159" i="53"/>
  <c r="OE159" i="53"/>
  <c r="OD159" i="53"/>
  <c r="OC159" i="53"/>
  <c r="OB159" i="53"/>
  <c r="OG159" i="53" s="1"/>
  <c r="OH158" i="53"/>
  <c r="OI158" i="53" s="1"/>
  <c r="OF158" i="53"/>
  <c r="OE158" i="53"/>
  <c r="OD158" i="53"/>
  <c r="OC158" i="53"/>
  <c r="OB158" i="53"/>
  <c r="OG158" i="53" s="1"/>
  <c r="OH157" i="53"/>
  <c r="OI157" i="53" s="1"/>
  <c r="OF157" i="53"/>
  <c r="OE157" i="53"/>
  <c r="OD157" i="53"/>
  <c r="OC157" i="53"/>
  <c r="OB157" i="53"/>
  <c r="OG157" i="53" s="1"/>
  <c r="OH155" i="53"/>
  <c r="OI155" i="53" s="1"/>
  <c r="OF155" i="53"/>
  <c r="OE155" i="53"/>
  <c r="OD155" i="53"/>
  <c r="OC155" i="53"/>
  <c r="OB155" i="53"/>
  <c r="OG155" i="53" s="1"/>
  <c r="OH154" i="53"/>
  <c r="OI154" i="53" s="1"/>
  <c r="OF154" i="53"/>
  <c r="OE154" i="53"/>
  <c r="OD154" i="53"/>
  <c r="OC154" i="53"/>
  <c r="OB154" i="53"/>
  <c r="OG154" i="53" s="1"/>
  <c r="OA152" i="53"/>
  <c r="OH150" i="53"/>
  <c r="OI150" i="53" s="1"/>
  <c r="OF150" i="53"/>
  <c r="OE150" i="53"/>
  <c r="OD150" i="53"/>
  <c r="OC150" i="53"/>
  <c r="OB150" i="53"/>
  <c r="OG150" i="53" s="1"/>
  <c r="OH149" i="53"/>
  <c r="OI149" i="53" s="1"/>
  <c r="OF149" i="53"/>
  <c r="OE149" i="53"/>
  <c r="OD149" i="53"/>
  <c r="OC149" i="53"/>
  <c r="OB149" i="53"/>
  <c r="OG149" i="53" s="1"/>
  <c r="OH148" i="53"/>
  <c r="OI148" i="53" s="1"/>
  <c r="OF148" i="53"/>
  <c r="OE148" i="53"/>
  <c r="OD148" i="53"/>
  <c r="OC148" i="53"/>
  <c r="OB148" i="53"/>
  <c r="OG148" i="53" s="1"/>
  <c r="OH146" i="53"/>
  <c r="OI146" i="53" s="1"/>
  <c r="OF146" i="53"/>
  <c r="OE146" i="53"/>
  <c r="OD146" i="53"/>
  <c r="OC146" i="53"/>
  <c r="OB146" i="53"/>
  <c r="OG146" i="53" s="1"/>
  <c r="OH145" i="53"/>
  <c r="OI145" i="53" s="1"/>
  <c r="OF145" i="53"/>
  <c r="OE145" i="53"/>
  <c r="OD145" i="53"/>
  <c r="OC145" i="53"/>
  <c r="OB145" i="53"/>
  <c r="OG145" i="53" s="1"/>
  <c r="OH144" i="53"/>
  <c r="OI144" i="53" s="1"/>
  <c r="OF144" i="53"/>
  <c r="OE144" i="53"/>
  <c r="OD144" i="53"/>
  <c r="OC144" i="53"/>
  <c r="OB144" i="53"/>
  <c r="OG144" i="53" s="1"/>
  <c r="OH143" i="53"/>
  <c r="OI143" i="53" s="1"/>
  <c r="OF143" i="53"/>
  <c r="OE143" i="53"/>
  <c r="OD143" i="53"/>
  <c r="OC143" i="53"/>
  <c r="OB143" i="53"/>
  <c r="OG143" i="53" s="1"/>
  <c r="OH142" i="53"/>
  <c r="OI142" i="53" s="1"/>
  <c r="OF142" i="53"/>
  <c r="OE142" i="53"/>
  <c r="OD142" i="53"/>
  <c r="OC142" i="53"/>
  <c r="OB142" i="53"/>
  <c r="OG142" i="53" s="1"/>
  <c r="OH141" i="53"/>
  <c r="OI141" i="53" s="1"/>
  <c r="OF141" i="53"/>
  <c r="OE141" i="53"/>
  <c r="OD141" i="53"/>
  <c r="OC141" i="53"/>
  <c r="OB141" i="53"/>
  <c r="OG141" i="53" s="1"/>
  <c r="OH140" i="53"/>
  <c r="OI140" i="53" s="1"/>
  <c r="OF140" i="53"/>
  <c r="OE140" i="53"/>
  <c r="OD140" i="53"/>
  <c r="OC140" i="53"/>
  <c r="OB140" i="53"/>
  <c r="OG140" i="53" s="1"/>
  <c r="OH139" i="53"/>
  <c r="OI139" i="53" s="1"/>
  <c r="OF139" i="53"/>
  <c r="OE139" i="53"/>
  <c r="OD139" i="53"/>
  <c r="OC139" i="53"/>
  <c r="OB139" i="53"/>
  <c r="OG139" i="53" s="1"/>
  <c r="OH138" i="53"/>
  <c r="OI138" i="53" s="1"/>
  <c r="OF138" i="53"/>
  <c r="OE138" i="53"/>
  <c r="OD138" i="53"/>
  <c r="OC138" i="53"/>
  <c r="OB138" i="53"/>
  <c r="OG138" i="53" s="1"/>
  <c r="OH136" i="53"/>
  <c r="OI136" i="53" s="1"/>
  <c r="OF136" i="53"/>
  <c r="OE136" i="53"/>
  <c r="OD136" i="53"/>
  <c r="OC136" i="53"/>
  <c r="OB136" i="53"/>
  <c r="OG136" i="53" s="1"/>
  <c r="OA134" i="53"/>
  <c r="OH133" i="53"/>
  <c r="OI133" i="53" s="1"/>
  <c r="OF133" i="53"/>
  <c r="OE133" i="53"/>
  <c r="OD133" i="53"/>
  <c r="OC133" i="53"/>
  <c r="OB133" i="53"/>
  <c r="OG133" i="53" s="1"/>
  <c r="OH131" i="53"/>
  <c r="OI131" i="53" s="1"/>
  <c r="OF131" i="53"/>
  <c r="OE131" i="53"/>
  <c r="OD131" i="53"/>
  <c r="OC131" i="53"/>
  <c r="OB131" i="53"/>
  <c r="OG131" i="53" s="1"/>
  <c r="OH130" i="53"/>
  <c r="OI130" i="53" s="1"/>
  <c r="OF130" i="53"/>
  <c r="OE130" i="53"/>
  <c r="OD130" i="53"/>
  <c r="OC130" i="53"/>
  <c r="OB130" i="53"/>
  <c r="OG130" i="53" s="1"/>
  <c r="OH129" i="53"/>
  <c r="OI129" i="53" s="1"/>
  <c r="OF129" i="53"/>
  <c r="OE129" i="53"/>
  <c r="OD129" i="53"/>
  <c r="OC129" i="53"/>
  <c r="OB129" i="53"/>
  <c r="OG129" i="53" s="1"/>
  <c r="OH128" i="53"/>
  <c r="OI128" i="53" s="1"/>
  <c r="OF128" i="53"/>
  <c r="OE128" i="53"/>
  <c r="OD128" i="53"/>
  <c r="OC128" i="53"/>
  <c r="OB128" i="53"/>
  <c r="OG128" i="53" s="1"/>
  <c r="OH127" i="53"/>
  <c r="OI127" i="53" s="1"/>
  <c r="OF127" i="53"/>
  <c r="OE127" i="53"/>
  <c r="OD127" i="53"/>
  <c r="OC127" i="53"/>
  <c r="OB127" i="53"/>
  <c r="OG127" i="53" s="1"/>
  <c r="OH126" i="53"/>
  <c r="OI126" i="53" s="1"/>
  <c r="OF126" i="53"/>
  <c r="OE126" i="53"/>
  <c r="OD126" i="53"/>
  <c r="OC126" i="53"/>
  <c r="OB126" i="53"/>
  <c r="OG126" i="53" s="1"/>
  <c r="OH125" i="53"/>
  <c r="OI125" i="53" s="1"/>
  <c r="OF125" i="53"/>
  <c r="OE125" i="53"/>
  <c r="OD125" i="53"/>
  <c r="OC125" i="53"/>
  <c r="OB125" i="53"/>
  <c r="OG125" i="53" s="1"/>
  <c r="OH123" i="53"/>
  <c r="OI123" i="53" s="1"/>
  <c r="OF123" i="53"/>
  <c r="OE123" i="53"/>
  <c r="OD123" i="53"/>
  <c r="OC123" i="53"/>
  <c r="OB123" i="53"/>
  <c r="OG123" i="53" s="1"/>
  <c r="OH122" i="53"/>
  <c r="OI122" i="53" s="1"/>
  <c r="OF122" i="53"/>
  <c r="OE122" i="53"/>
  <c r="OD122" i="53"/>
  <c r="OC122" i="53"/>
  <c r="OB122" i="53"/>
  <c r="OG122" i="53" s="1"/>
  <c r="OH121" i="53"/>
  <c r="OI121" i="53" s="1"/>
  <c r="OF121" i="53"/>
  <c r="OE121" i="53"/>
  <c r="OD121" i="53"/>
  <c r="OC121" i="53"/>
  <c r="OB121" i="53"/>
  <c r="OG121" i="53" s="1"/>
  <c r="OH120" i="53"/>
  <c r="OI120" i="53" s="1"/>
  <c r="OF120" i="53"/>
  <c r="OE120" i="53"/>
  <c r="OD120" i="53"/>
  <c r="OC120" i="53"/>
  <c r="OB120" i="53"/>
  <c r="OG120" i="53" s="1"/>
  <c r="OH119" i="53"/>
  <c r="OI119" i="53" s="1"/>
  <c r="OF119" i="53"/>
  <c r="OE119" i="53"/>
  <c r="OD119" i="53"/>
  <c r="OC119" i="53"/>
  <c r="OB119" i="53"/>
  <c r="OG119" i="53" s="1"/>
  <c r="OH117" i="53"/>
  <c r="OI117" i="53" s="1"/>
  <c r="OF117" i="53"/>
  <c r="OE117" i="53"/>
  <c r="OD117" i="53"/>
  <c r="OC117" i="53"/>
  <c r="OB117" i="53"/>
  <c r="OG117" i="53" s="1"/>
  <c r="OH116" i="53"/>
  <c r="OI116" i="53" s="1"/>
  <c r="OF116" i="53"/>
  <c r="OE116" i="53"/>
  <c r="OD116" i="53"/>
  <c r="OC116" i="53"/>
  <c r="OB116" i="53"/>
  <c r="OG116" i="53" s="1"/>
  <c r="OH115" i="53"/>
  <c r="OI115" i="53" s="1"/>
  <c r="OF115" i="53"/>
  <c r="OE115" i="53"/>
  <c r="OD115" i="53"/>
  <c r="OC115" i="53"/>
  <c r="OB115" i="53"/>
  <c r="OG115" i="53" s="1"/>
  <c r="OH114" i="53"/>
  <c r="OI114" i="53" s="1"/>
  <c r="OF114" i="53"/>
  <c r="OE114" i="53"/>
  <c r="OD114" i="53"/>
  <c r="OC114" i="53"/>
  <c r="OB114" i="53"/>
  <c r="OG114" i="53" s="1"/>
  <c r="OH113" i="53"/>
  <c r="OI113" i="53" s="1"/>
  <c r="OF113" i="53"/>
  <c r="OE113" i="53"/>
  <c r="OD113" i="53"/>
  <c r="OC113" i="53"/>
  <c r="OB113" i="53"/>
  <c r="OG113" i="53" s="1"/>
  <c r="OH112" i="53"/>
  <c r="OI112" i="53" s="1"/>
  <c r="OF112" i="53"/>
  <c r="OE112" i="53"/>
  <c r="OD112" i="53"/>
  <c r="OC112" i="53"/>
  <c r="OB112" i="53"/>
  <c r="OG112" i="53" s="1"/>
  <c r="OH111" i="53"/>
  <c r="OI111" i="53" s="1"/>
  <c r="OF111" i="53"/>
  <c r="OE111" i="53"/>
  <c r="OD111" i="53"/>
  <c r="OC111" i="53"/>
  <c r="OB111" i="53"/>
  <c r="OG111" i="53" s="1"/>
  <c r="OH108" i="53"/>
  <c r="OI108" i="53" s="1"/>
  <c r="OF108" i="53"/>
  <c r="OE108" i="53"/>
  <c r="OD108" i="53"/>
  <c r="OC108" i="53"/>
  <c r="OB108" i="53"/>
  <c r="OG108" i="53" s="1"/>
  <c r="OH106" i="53"/>
  <c r="OI106" i="53" s="1"/>
  <c r="OF106" i="53"/>
  <c r="OE106" i="53"/>
  <c r="OD106" i="53"/>
  <c r="OC106" i="53"/>
  <c r="OB106" i="53"/>
  <c r="OG106" i="53" s="1"/>
  <c r="OH105" i="53"/>
  <c r="OI105" i="53" s="1"/>
  <c r="OF105" i="53"/>
  <c r="OE105" i="53"/>
  <c r="OD105" i="53"/>
  <c r="OC105" i="53"/>
  <c r="OB105" i="53"/>
  <c r="OG105" i="53" s="1"/>
  <c r="OH104" i="53"/>
  <c r="OI104" i="53" s="1"/>
  <c r="OF104" i="53"/>
  <c r="OE104" i="53"/>
  <c r="OD104" i="53"/>
  <c r="OC104" i="53"/>
  <c r="OB104" i="53"/>
  <c r="OG104" i="53" s="1"/>
  <c r="OH103" i="53"/>
  <c r="OI103" i="53" s="1"/>
  <c r="OF103" i="53"/>
  <c r="OE103" i="53"/>
  <c r="OD103" i="53"/>
  <c r="OC103" i="53"/>
  <c r="OB103" i="53"/>
  <c r="OG103" i="53" s="1"/>
  <c r="OH101" i="53"/>
  <c r="OI101" i="53" s="1"/>
  <c r="OF101" i="53"/>
  <c r="OE101" i="53"/>
  <c r="OD101" i="53"/>
  <c r="OC101" i="53"/>
  <c r="OB101" i="53"/>
  <c r="OG101" i="53" s="1"/>
  <c r="OH100" i="53"/>
  <c r="OI100" i="53" s="1"/>
  <c r="OF100" i="53"/>
  <c r="OE100" i="53"/>
  <c r="OD100" i="53"/>
  <c r="OC100" i="53"/>
  <c r="OB100" i="53"/>
  <c r="OG100" i="53" s="1"/>
  <c r="OH99" i="53"/>
  <c r="OI99" i="53" s="1"/>
  <c r="OF99" i="53"/>
  <c r="OE99" i="53"/>
  <c r="OD99" i="53"/>
  <c r="OC99" i="53"/>
  <c r="OB99" i="53"/>
  <c r="OG99" i="53" s="1"/>
  <c r="OH98" i="53"/>
  <c r="OI98" i="53" s="1"/>
  <c r="OF98" i="53"/>
  <c r="OE98" i="53"/>
  <c r="OD98" i="53"/>
  <c r="OC98" i="53"/>
  <c r="OB98" i="53"/>
  <c r="OG98" i="53" s="1"/>
  <c r="OH97" i="53"/>
  <c r="OI97" i="53" s="1"/>
  <c r="OF97" i="53"/>
  <c r="OE97" i="53"/>
  <c r="OD97" i="53"/>
  <c r="OC97" i="53"/>
  <c r="OB97" i="53"/>
  <c r="OG97" i="53" s="1"/>
  <c r="OH96" i="53"/>
  <c r="OI96" i="53" s="1"/>
  <c r="OF96" i="53"/>
  <c r="OE96" i="53"/>
  <c r="OD96" i="53"/>
  <c r="OC96" i="53"/>
  <c r="OB96" i="53"/>
  <c r="OG96" i="53" s="1"/>
  <c r="OA94" i="53"/>
  <c r="OH93" i="53"/>
  <c r="OI93" i="53" s="1"/>
  <c r="OF93" i="53"/>
  <c r="OE93" i="53"/>
  <c r="OD93" i="53"/>
  <c r="OC93" i="53"/>
  <c r="OB93" i="53"/>
  <c r="OG93" i="53" s="1"/>
  <c r="OH91" i="53"/>
  <c r="OI91" i="53" s="1"/>
  <c r="OF91" i="53"/>
  <c r="OE91" i="53"/>
  <c r="OD91" i="53"/>
  <c r="OC91" i="53"/>
  <c r="OB91" i="53"/>
  <c r="OG91" i="53" s="1"/>
  <c r="OH90" i="53"/>
  <c r="OI90" i="53" s="1"/>
  <c r="OF90" i="53"/>
  <c r="OE90" i="53"/>
  <c r="OD90" i="53"/>
  <c r="OC90" i="53"/>
  <c r="OB90" i="53"/>
  <c r="OG90" i="53" s="1"/>
  <c r="OH89" i="53"/>
  <c r="OI89" i="53" s="1"/>
  <c r="OF89" i="53"/>
  <c r="OE89" i="53"/>
  <c r="OD89" i="53"/>
  <c r="OC89" i="53"/>
  <c r="OB89" i="53"/>
  <c r="OG89" i="53" s="1"/>
  <c r="OH88" i="53"/>
  <c r="OI88" i="53" s="1"/>
  <c r="OF88" i="53"/>
  <c r="OE88" i="53"/>
  <c r="OD88" i="53"/>
  <c r="OC88" i="53"/>
  <c r="OB88" i="53"/>
  <c r="OG88" i="53" s="1"/>
  <c r="OH86" i="53"/>
  <c r="OI86" i="53" s="1"/>
  <c r="OF86" i="53"/>
  <c r="OE86" i="53"/>
  <c r="OD86" i="53"/>
  <c r="OC86" i="53"/>
  <c r="OB86" i="53"/>
  <c r="OG86" i="53" s="1"/>
  <c r="OH85" i="53"/>
  <c r="OI85" i="53" s="1"/>
  <c r="OF85" i="53"/>
  <c r="OE85" i="53"/>
  <c r="OD85" i="53"/>
  <c r="OC85" i="53"/>
  <c r="OB85" i="53"/>
  <c r="OG85" i="53" s="1"/>
  <c r="OA83" i="53"/>
  <c r="OH82" i="53"/>
  <c r="OI82" i="53" s="1"/>
  <c r="OF82" i="53"/>
  <c r="OE82" i="53"/>
  <c r="OD82" i="53"/>
  <c r="OC82" i="53"/>
  <c r="OB82" i="53"/>
  <c r="OG82" i="53" s="1"/>
  <c r="OH81" i="53"/>
  <c r="OI81" i="53" s="1"/>
  <c r="OF81" i="53"/>
  <c r="OE81" i="53"/>
  <c r="OD81" i="53"/>
  <c r="OC81" i="53"/>
  <c r="OB81" i="53"/>
  <c r="OG81" i="53" s="1"/>
  <c r="OH80" i="53"/>
  <c r="OI80" i="53" s="1"/>
  <c r="OF80" i="53"/>
  <c r="OE80" i="53"/>
  <c r="OD80" i="53"/>
  <c r="OC80" i="53"/>
  <c r="OB80" i="53"/>
  <c r="OG80" i="53" s="1"/>
  <c r="OH79" i="53"/>
  <c r="OI79" i="53" s="1"/>
  <c r="OF79" i="53"/>
  <c r="OE79" i="53"/>
  <c r="OD79" i="53"/>
  <c r="OC79" i="53"/>
  <c r="OB79" i="53"/>
  <c r="OG79" i="53" s="1"/>
  <c r="OH77" i="53"/>
  <c r="OI77" i="53" s="1"/>
  <c r="OF77" i="53"/>
  <c r="OE77" i="53"/>
  <c r="OD77" i="53"/>
  <c r="OC77" i="53"/>
  <c r="OB77" i="53"/>
  <c r="OG77" i="53" s="1"/>
  <c r="OH76" i="53"/>
  <c r="OI76" i="53" s="1"/>
  <c r="OF76" i="53"/>
  <c r="OE76" i="53"/>
  <c r="OD76" i="53"/>
  <c r="OC76" i="53"/>
  <c r="OB76" i="53"/>
  <c r="OG76" i="53" s="1"/>
  <c r="OA74" i="53"/>
  <c r="OH73" i="53"/>
  <c r="OI73" i="53" s="1"/>
  <c r="OF73" i="53"/>
  <c r="OE73" i="53"/>
  <c r="OD73" i="53"/>
  <c r="OC73" i="53"/>
  <c r="OB73" i="53"/>
  <c r="OG73" i="53" s="1"/>
  <c r="OH72" i="53"/>
  <c r="OI72" i="53" s="1"/>
  <c r="OF72" i="53"/>
  <c r="OE72" i="53"/>
  <c r="OD72" i="53"/>
  <c r="OC72" i="53"/>
  <c r="OB72" i="53"/>
  <c r="OG72" i="53" s="1"/>
  <c r="OH71" i="53"/>
  <c r="OI71" i="53" s="1"/>
  <c r="OF71" i="53"/>
  <c r="OE71" i="53"/>
  <c r="OD71" i="53"/>
  <c r="OC71" i="53"/>
  <c r="OB71" i="53"/>
  <c r="OG71" i="53" s="1"/>
  <c r="OH69" i="53"/>
  <c r="OI69" i="53" s="1"/>
  <c r="OF69" i="53"/>
  <c r="OE69" i="53"/>
  <c r="OD69" i="53"/>
  <c r="OC69" i="53"/>
  <c r="OB69" i="53"/>
  <c r="OG69" i="53" s="1"/>
  <c r="OH67" i="53"/>
  <c r="OI67" i="53" s="1"/>
  <c r="OF67" i="53"/>
  <c r="OE67" i="53"/>
  <c r="OD67" i="53"/>
  <c r="OC67" i="53"/>
  <c r="OB67" i="53"/>
  <c r="OG67" i="53" s="1"/>
  <c r="OH66" i="53"/>
  <c r="OI66" i="53" s="1"/>
  <c r="OF66" i="53"/>
  <c r="OE66" i="53"/>
  <c r="OD66" i="53"/>
  <c r="OC66" i="53"/>
  <c r="OB66" i="53"/>
  <c r="OG66" i="53" s="1"/>
  <c r="OA64" i="53"/>
  <c r="OH63" i="53"/>
  <c r="OI63" i="53" s="1"/>
  <c r="OF63" i="53"/>
  <c r="OE63" i="53"/>
  <c r="OD63" i="53"/>
  <c r="OC63" i="53"/>
  <c r="OB63" i="53"/>
  <c r="OG63" i="53" s="1"/>
  <c r="OH62" i="53"/>
  <c r="OI62" i="53" s="1"/>
  <c r="OF62" i="53"/>
  <c r="OE62" i="53"/>
  <c r="OD62" i="53"/>
  <c r="OC62" i="53"/>
  <c r="OB62" i="53"/>
  <c r="OG62" i="53" s="1"/>
  <c r="OH61" i="53"/>
  <c r="OI61" i="53" s="1"/>
  <c r="OF61" i="53"/>
  <c r="OE61" i="53"/>
  <c r="OD61" i="53"/>
  <c r="OC61" i="53"/>
  <c r="OB61" i="53"/>
  <c r="OG61" i="53" s="1"/>
  <c r="OH60" i="53"/>
  <c r="OI60" i="53" s="1"/>
  <c r="OF60" i="53"/>
  <c r="OE60" i="53"/>
  <c r="OD60" i="53"/>
  <c r="OC60" i="53"/>
  <c r="OB60" i="53"/>
  <c r="OG60" i="53" s="1"/>
  <c r="OH59" i="53"/>
  <c r="OI59" i="53" s="1"/>
  <c r="OF59" i="53"/>
  <c r="OE59" i="53"/>
  <c r="OD59" i="53"/>
  <c r="OC59" i="53"/>
  <c r="OB59" i="53"/>
  <c r="OG59" i="53" s="1"/>
  <c r="OH58" i="53"/>
  <c r="OI58" i="53" s="1"/>
  <c r="OF58" i="53"/>
  <c r="OE58" i="53"/>
  <c r="OD58" i="53"/>
  <c r="OC58" i="53"/>
  <c r="OB58" i="53"/>
  <c r="OG58" i="53" s="1"/>
  <c r="OH57" i="53"/>
  <c r="OI57" i="53" s="1"/>
  <c r="OF57" i="53"/>
  <c r="OE57" i="53"/>
  <c r="OD57" i="53"/>
  <c r="OC57" i="53"/>
  <c r="OB57" i="53"/>
  <c r="OG57" i="53" s="1"/>
  <c r="OH56" i="53"/>
  <c r="OI56" i="53" s="1"/>
  <c r="OF56" i="53"/>
  <c r="OE56" i="53"/>
  <c r="OD56" i="53"/>
  <c r="OC56" i="53"/>
  <c r="OB56" i="53"/>
  <c r="OG56" i="53" s="1"/>
  <c r="OA54" i="53"/>
  <c r="OH53" i="53"/>
  <c r="OI53" i="53" s="1"/>
  <c r="OF53" i="53"/>
  <c r="OE53" i="53"/>
  <c r="OD53" i="53"/>
  <c r="OC53" i="53"/>
  <c r="OB53" i="53"/>
  <c r="OG53" i="53" s="1"/>
  <c r="OA51" i="53"/>
  <c r="OH50" i="53"/>
  <c r="OI50" i="53" s="1"/>
  <c r="OF50" i="53"/>
  <c r="OE50" i="53"/>
  <c r="OD50" i="53"/>
  <c r="OC50" i="53"/>
  <c r="OB50" i="53"/>
  <c r="OG50" i="53" s="1"/>
  <c r="OH48" i="53"/>
  <c r="OI48" i="53" s="1"/>
  <c r="OF48" i="53"/>
  <c r="OE48" i="53"/>
  <c r="OD48" i="53"/>
  <c r="OC48" i="53"/>
  <c r="OB48" i="53"/>
  <c r="OG48" i="53" s="1"/>
  <c r="OH47" i="53"/>
  <c r="OI47" i="53" s="1"/>
  <c r="OF47" i="53"/>
  <c r="OE47" i="53"/>
  <c r="OD47" i="53"/>
  <c r="OC47" i="53"/>
  <c r="OB47" i="53"/>
  <c r="OG47" i="53" s="1"/>
  <c r="OH46" i="53"/>
  <c r="OI46" i="53" s="1"/>
  <c r="OF46" i="53"/>
  <c r="OE46" i="53"/>
  <c r="OD46" i="53"/>
  <c r="OC46" i="53"/>
  <c r="OB46" i="53"/>
  <c r="OG46" i="53" s="1"/>
  <c r="OH45" i="53"/>
  <c r="OI45" i="53" s="1"/>
  <c r="OF45" i="53"/>
  <c r="OE45" i="53"/>
  <c r="OD45" i="53"/>
  <c r="OC45" i="53"/>
  <c r="OB45" i="53"/>
  <c r="OG45" i="53" s="1"/>
  <c r="OH44" i="53"/>
  <c r="OI44" i="53" s="1"/>
  <c r="OF44" i="53"/>
  <c r="OE44" i="53"/>
  <c r="OD44" i="53"/>
  <c r="OC44" i="53"/>
  <c r="OB44" i="53"/>
  <c r="OG44" i="53" s="1"/>
  <c r="OH43" i="53"/>
  <c r="OI43" i="53" s="1"/>
  <c r="OF43" i="53"/>
  <c r="OE43" i="53"/>
  <c r="OD43" i="53"/>
  <c r="OC43" i="53"/>
  <c r="OB43" i="53"/>
  <c r="OG43" i="53" s="1"/>
  <c r="OH41" i="53"/>
  <c r="OI41" i="53" s="1"/>
  <c r="OF41" i="53"/>
  <c r="OE41" i="53"/>
  <c r="OD41" i="53"/>
  <c r="OC41" i="53"/>
  <c r="OB41" i="53"/>
  <c r="OG41" i="53" s="1"/>
  <c r="OH40" i="53"/>
  <c r="OI40" i="53" s="1"/>
  <c r="OF40" i="53"/>
  <c r="OE40" i="53"/>
  <c r="OD40" i="53"/>
  <c r="OC40" i="53"/>
  <c r="OB40" i="53"/>
  <c r="OG40" i="53" s="1"/>
  <c r="OH39" i="53"/>
  <c r="OI39" i="53" s="1"/>
  <c r="OF39" i="53"/>
  <c r="OE39" i="53"/>
  <c r="OD39" i="53"/>
  <c r="OC39" i="53"/>
  <c r="OB39" i="53"/>
  <c r="OG39" i="53" s="1"/>
  <c r="OH37" i="53"/>
  <c r="OI37" i="53" s="1"/>
  <c r="OF37" i="53"/>
  <c r="OE37" i="53"/>
  <c r="OD37" i="53"/>
  <c r="OC37" i="53"/>
  <c r="OB37" i="53"/>
  <c r="OG37" i="53" s="1"/>
  <c r="OH36" i="53"/>
  <c r="OI36" i="53" s="1"/>
  <c r="OF36" i="53"/>
  <c r="OE36" i="53"/>
  <c r="OD36" i="53"/>
  <c r="OC36" i="53"/>
  <c r="OB36" i="53"/>
  <c r="OG36" i="53" s="1"/>
  <c r="OH34" i="53"/>
  <c r="OI34" i="53" s="1"/>
  <c r="OF34" i="53"/>
  <c r="OE34" i="53"/>
  <c r="OD34" i="53"/>
  <c r="OC34" i="53"/>
  <c r="OB34" i="53"/>
  <c r="OG34" i="53" s="1"/>
  <c r="OH32" i="53"/>
  <c r="OI32" i="53" s="1"/>
  <c r="OF32" i="53"/>
  <c r="OE32" i="53"/>
  <c r="OD32" i="53"/>
  <c r="OC32" i="53"/>
  <c r="OB32" i="53"/>
  <c r="OG32" i="53" s="1"/>
  <c r="OA29" i="53"/>
  <c r="OH28" i="53"/>
  <c r="OI28" i="53" s="1"/>
  <c r="OF28" i="53"/>
  <c r="OE28" i="53"/>
  <c r="OD28" i="53"/>
  <c r="OC28" i="53"/>
  <c r="OB28" i="53"/>
  <c r="OG28" i="53" s="1"/>
  <c r="OH27" i="53"/>
  <c r="OI27" i="53" s="1"/>
  <c r="OF27" i="53"/>
  <c r="OE27" i="53"/>
  <c r="OD27" i="53"/>
  <c r="OC27" i="53"/>
  <c r="OB27" i="53"/>
  <c r="OG27" i="53" s="1"/>
  <c r="OH26" i="53"/>
  <c r="OI26" i="53" s="1"/>
  <c r="OF26" i="53"/>
  <c r="OE26" i="53"/>
  <c r="OD26" i="53"/>
  <c r="OC26" i="53"/>
  <c r="OB26" i="53"/>
  <c r="OG26" i="53" s="1"/>
  <c r="OH25" i="53"/>
  <c r="OI25" i="53" s="1"/>
  <c r="OF25" i="53"/>
  <c r="OE25" i="53"/>
  <c r="OD25" i="53"/>
  <c r="OC25" i="53"/>
  <c r="OB25" i="53"/>
  <c r="OG25" i="53" s="1"/>
  <c r="OH24" i="53"/>
  <c r="OI24" i="53" s="1"/>
  <c r="OF24" i="53"/>
  <c r="OE24" i="53"/>
  <c r="OD24" i="53"/>
  <c r="OC24" i="53"/>
  <c r="OB24" i="53"/>
  <c r="OG24" i="53" s="1"/>
  <c r="OH23" i="53"/>
  <c r="OI23" i="53" s="1"/>
  <c r="OF23" i="53"/>
  <c r="OE23" i="53"/>
  <c r="OD23" i="53"/>
  <c r="OC23" i="53"/>
  <c r="OB23" i="53"/>
  <c r="OG23" i="53" s="1"/>
  <c r="OH22" i="53"/>
  <c r="OI22" i="53" s="1"/>
  <c r="OF22" i="53"/>
  <c r="OE22" i="53"/>
  <c r="OD22" i="53"/>
  <c r="OC22" i="53"/>
  <c r="OB22" i="53"/>
  <c r="OG22" i="53" s="1"/>
  <c r="OH20" i="53"/>
  <c r="OI20" i="53" s="1"/>
  <c r="OF20" i="53"/>
  <c r="OE20" i="53"/>
  <c r="OD20" i="53"/>
  <c r="OC20" i="53"/>
  <c r="OB20" i="53"/>
  <c r="OG20" i="53" s="1"/>
  <c r="OA18" i="53"/>
  <c r="OH17" i="53"/>
  <c r="OI17" i="53" s="1"/>
  <c r="OF17" i="53"/>
  <c r="OE17" i="53"/>
  <c r="OD17" i="53"/>
  <c r="OC17" i="53"/>
  <c r="OB17" i="53"/>
  <c r="OG17" i="53" s="1"/>
  <c r="OH16" i="53"/>
  <c r="OI16" i="53" s="1"/>
  <c r="OF16" i="53"/>
  <c r="OE16" i="53"/>
  <c r="OD16" i="53"/>
  <c r="OC16" i="53"/>
  <c r="OB16" i="53"/>
  <c r="OG16" i="53" s="1"/>
  <c r="OG553" i="53" s="1"/>
  <c r="OA14" i="53"/>
  <c r="NX8" i="53"/>
  <c r="NW2" i="53"/>
  <c r="NU552" i="53" s="1"/>
  <c r="NH551" i="53"/>
  <c r="NL553" i="53" s="1"/>
  <c r="NI545" i="53"/>
  <c r="NQ543" i="53"/>
  <c r="NR543" i="53" s="1"/>
  <c r="NO543" i="53"/>
  <c r="NN543" i="53"/>
  <c r="NM543" i="53"/>
  <c r="NL543" i="53"/>
  <c r="NK543" i="53"/>
  <c r="NP543" i="53" s="1"/>
  <c r="NQ541" i="53"/>
  <c r="NR541" i="53" s="1"/>
  <c r="NO541" i="53"/>
  <c r="NN541" i="53"/>
  <c r="NM541" i="53"/>
  <c r="NL541" i="53"/>
  <c r="NK541" i="53"/>
  <c r="NP541" i="53" s="1"/>
  <c r="NQ539" i="53"/>
  <c r="NR539" i="53" s="1"/>
  <c r="NO539" i="53"/>
  <c r="NN539" i="53"/>
  <c r="NM539" i="53"/>
  <c r="NL539" i="53"/>
  <c r="NK539" i="53"/>
  <c r="NP539" i="53" s="1"/>
  <c r="NQ538" i="53"/>
  <c r="NR538" i="53" s="1"/>
  <c r="NO538" i="53"/>
  <c r="NN538" i="53"/>
  <c r="NM538" i="53"/>
  <c r="NL538" i="53"/>
  <c r="NK538" i="53"/>
  <c r="NP538" i="53" s="1"/>
  <c r="NQ536" i="53"/>
  <c r="NR536" i="53" s="1"/>
  <c r="NO536" i="53"/>
  <c r="NN536" i="53"/>
  <c r="NM536" i="53"/>
  <c r="NL536" i="53"/>
  <c r="NK536" i="53"/>
  <c r="NP536" i="53" s="1"/>
  <c r="NQ535" i="53"/>
  <c r="NR535" i="53" s="1"/>
  <c r="NO535" i="53"/>
  <c r="NN535" i="53"/>
  <c r="NM535" i="53"/>
  <c r="NL535" i="53"/>
  <c r="NK535" i="53"/>
  <c r="NP535" i="53" s="1"/>
  <c r="NQ534" i="53"/>
  <c r="NR534" i="53" s="1"/>
  <c r="NO534" i="53"/>
  <c r="NN534" i="53"/>
  <c r="NM534" i="53"/>
  <c r="NL534" i="53"/>
  <c r="NK534" i="53"/>
  <c r="NP534" i="53" s="1"/>
  <c r="NQ533" i="53"/>
  <c r="NR533" i="53" s="1"/>
  <c r="NO533" i="53"/>
  <c r="NN533" i="53"/>
  <c r="NM533" i="53"/>
  <c r="NL533" i="53"/>
  <c r="NK533" i="53"/>
  <c r="NP533" i="53" s="1"/>
  <c r="NQ532" i="53"/>
  <c r="NR532" i="53" s="1"/>
  <c r="NO532" i="53"/>
  <c r="NN532" i="53"/>
  <c r="NM532" i="53"/>
  <c r="NL532" i="53"/>
  <c r="NK532" i="53"/>
  <c r="NP532" i="53" s="1"/>
  <c r="NQ531" i="53"/>
  <c r="NR531" i="53" s="1"/>
  <c r="NO531" i="53"/>
  <c r="NN531" i="53"/>
  <c r="NM531" i="53"/>
  <c r="NL531" i="53"/>
  <c r="NK531" i="53"/>
  <c r="NP531" i="53" s="1"/>
  <c r="NQ530" i="53"/>
  <c r="NR530" i="53" s="1"/>
  <c r="NO530" i="53"/>
  <c r="NN530" i="53"/>
  <c r="NM530" i="53"/>
  <c r="NL530" i="53"/>
  <c r="NK530" i="53"/>
  <c r="NP530" i="53" s="1"/>
  <c r="NQ529" i="53"/>
  <c r="NR529" i="53" s="1"/>
  <c r="NO529" i="53"/>
  <c r="NN529" i="53"/>
  <c r="NM529" i="53"/>
  <c r="NL529" i="53"/>
  <c r="NK529" i="53"/>
  <c r="NP529" i="53" s="1"/>
  <c r="NQ528" i="53"/>
  <c r="NR528" i="53" s="1"/>
  <c r="NO528" i="53"/>
  <c r="NN528" i="53"/>
  <c r="NM528" i="53"/>
  <c r="NL528" i="53"/>
  <c r="NK528" i="53"/>
  <c r="NP528" i="53" s="1"/>
  <c r="NQ526" i="53"/>
  <c r="NR526" i="53" s="1"/>
  <c r="NO526" i="53"/>
  <c r="NN526" i="53"/>
  <c r="NM526" i="53"/>
  <c r="NL526" i="53"/>
  <c r="NK526" i="53"/>
  <c r="NP526" i="53" s="1"/>
  <c r="NQ524" i="53"/>
  <c r="NR524" i="53" s="1"/>
  <c r="NO524" i="53"/>
  <c r="NN524" i="53"/>
  <c r="NM524" i="53"/>
  <c r="NL524" i="53"/>
  <c r="NK524" i="53"/>
  <c r="NP524" i="53" s="1"/>
  <c r="NQ523" i="53"/>
  <c r="NR523" i="53" s="1"/>
  <c r="NO523" i="53"/>
  <c r="NN523" i="53"/>
  <c r="NM523" i="53"/>
  <c r="NL523" i="53"/>
  <c r="NK523" i="53"/>
  <c r="NP523" i="53" s="1"/>
  <c r="NQ522" i="53"/>
  <c r="NR522" i="53" s="1"/>
  <c r="NO522" i="53"/>
  <c r="NN522" i="53"/>
  <c r="NM522" i="53"/>
  <c r="NL522" i="53"/>
  <c r="NK522" i="53"/>
  <c r="NP522" i="53" s="1"/>
  <c r="NQ520" i="53"/>
  <c r="NR520" i="53" s="1"/>
  <c r="NO520" i="53"/>
  <c r="NN520" i="53"/>
  <c r="NM520" i="53"/>
  <c r="NL520" i="53"/>
  <c r="NK520" i="53"/>
  <c r="NP520" i="53" s="1"/>
  <c r="NQ518" i="53"/>
  <c r="NR518" i="53" s="1"/>
  <c r="NO518" i="53"/>
  <c r="NN518" i="53"/>
  <c r="NM518" i="53"/>
  <c r="NL518" i="53"/>
  <c r="NK518" i="53"/>
  <c r="NP518" i="53" s="1"/>
  <c r="NQ517" i="53"/>
  <c r="NR517" i="53" s="1"/>
  <c r="NO517" i="53"/>
  <c r="NN517" i="53"/>
  <c r="NM517" i="53"/>
  <c r="NL517" i="53"/>
  <c r="NK517" i="53"/>
  <c r="NP517" i="53" s="1"/>
  <c r="NQ516" i="53"/>
  <c r="NR516" i="53" s="1"/>
  <c r="NO516" i="53"/>
  <c r="NN516" i="53"/>
  <c r="NM516" i="53"/>
  <c r="NL516" i="53"/>
  <c r="NK516" i="53"/>
  <c r="NP516" i="53" s="1"/>
  <c r="NQ515" i="53"/>
  <c r="NR515" i="53" s="1"/>
  <c r="NO515" i="53"/>
  <c r="NN515" i="53"/>
  <c r="NM515" i="53"/>
  <c r="NL515" i="53"/>
  <c r="NK515" i="53"/>
  <c r="NP515" i="53" s="1"/>
  <c r="NQ514" i="53"/>
  <c r="NR514" i="53" s="1"/>
  <c r="NO514" i="53"/>
  <c r="NN514" i="53"/>
  <c r="NM514" i="53"/>
  <c r="NL514" i="53"/>
  <c r="NK514" i="53"/>
  <c r="NP514" i="53" s="1"/>
  <c r="NQ512" i="53"/>
  <c r="NR512" i="53" s="1"/>
  <c r="NO512" i="53"/>
  <c r="NN512" i="53"/>
  <c r="NM512" i="53"/>
  <c r="NL512" i="53"/>
  <c r="NK512" i="53"/>
  <c r="NP512" i="53" s="1"/>
  <c r="NQ510" i="53"/>
  <c r="NR510" i="53" s="1"/>
  <c r="NO510" i="53"/>
  <c r="NN510" i="53"/>
  <c r="NM510" i="53"/>
  <c r="NL510" i="53"/>
  <c r="NK510" i="53"/>
  <c r="NP510" i="53" s="1"/>
  <c r="NQ509" i="53"/>
  <c r="NR509" i="53" s="1"/>
  <c r="NO509" i="53"/>
  <c r="NN509" i="53"/>
  <c r="NM509" i="53"/>
  <c r="NL509" i="53"/>
  <c r="NK509" i="53"/>
  <c r="NP509" i="53" s="1"/>
  <c r="NQ508" i="53"/>
  <c r="NR508" i="53" s="1"/>
  <c r="NO508" i="53"/>
  <c r="NN508" i="53"/>
  <c r="NM508" i="53"/>
  <c r="NL508" i="53"/>
  <c r="NK508" i="53"/>
  <c r="NP508" i="53" s="1"/>
  <c r="NQ507" i="53"/>
  <c r="NR507" i="53" s="1"/>
  <c r="NO507" i="53"/>
  <c r="NN507" i="53"/>
  <c r="NM507" i="53"/>
  <c r="NL507" i="53"/>
  <c r="NK507" i="53"/>
  <c r="NP507" i="53" s="1"/>
  <c r="NQ505" i="53"/>
  <c r="NR505" i="53" s="1"/>
  <c r="NO505" i="53"/>
  <c r="NN505" i="53"/>
  <c r="NM505" i="53"/>
  <c r="NL505" i="53"/>
  <c r="NK505" i="53"/>
  <c r="NP505" i="53" s="1"/>
  <c r="NQ504" i="53"/>
  <c r="NR504" i="53" s="1"/>
  <c r="NO504" i="53"/>
  <c r="NN504" i="53"/>
  <c r="NM504" i="53"/>
  <c r="NL504" i="53"/>
  <c r="NK504" i="53"/>
  <c r="NP504" i="53" s="1"/>
  <c r="NQ503" i="53"/>
  <c r="NR503" i="53" s="1"/>
  <c r="NO503" i="53"/>
  <c r="NN503" i="53"/>
  <c r="NM503" i="53"/>
  <c r="NL503" i="53"/>
  <c r="NK503" i="53"/>
  <c r="NP503" i="53" s="1"/>
  <c r="NQ502" i="53"/>
  <c r="NR502" i="53" s="1"/>
  <c r="NO502" i="53"/>
  <c r="NN502" i="53"/>
  <c r="NM502" i="53"/>
  <c r="NL502" i="53"/>
  <c r="NK502" i="53"/>
  <c r="NP502" i="53" s="1"/>
  <c r="NJ500" i="53"/>
  <c r="NQ499" i="53"/>
  <c r="NR499" i="53" s="1"/>
  <c r="NO499" i="53"/>
  <c r="NN499" i="53"/>
  <c r="NM499" i="53"/>
  <c r="NL499" i="53"/>
  <c r="NK499" i="53"/>
  <c r="NP499" i="53" s="1"/>
  <c r="NQ498" i="53"/>
  <c r="NR498" i="53" s="1"/>
  <c r="NO498" i="53"/>
  <c r="NN498" i="53"/>
  <c r="NM498" i="53"/>
  <c r="NL498" i="53"/>
  <c r="NK498" i="53"/>
  <c r="NP498" i="53" s="1"/>
  <c r="NQ496" i="53"/>
  <c r="NR496" i="53" s="1"/>
  <c r="NO496" i="53"/>
  <c r="NN496" i="53"/>
  <c r="NM496" i="53"/>
  <c r="NL496" i="53"/>
  <c r="NK496" i="53"/>
  <c r="NP496" i="53" s="1"/>
  <c r="NQ495" i="53"/>
  <c r="NR495" i="53" s="1"/>
  <c r="NO495" i="53"/>
  <c r="NN495" i="53"/>
  <c r="NM495" i="53"/>
  <c r="NL495" i="53"/>
  <c r="NK495" i="53"/>
  <c r="NP495" i="53" s="1"/>
  <c r="NQ494" i="53"/>
  <c r="NR494" i="53" s="1"/>
  <c r="NO494" i="53"/>
  <c r="NN494" i="53"/>
  <c r="NM494" i="53"/>
  <c r="NL494" i="53"/>
  <c r="NK494" i="53"/>
  <c r="NP494" i="53" s="1"/>
  <c r="NQ492" i="53"/>
  <c r="NR492" i="53" s="1"/>
  <c r="NO492" i="53"/>
  <c r="NN492" i="53"/>
  <c r="NM492" i="53"/>
  <c r="NL492" i="53"/>
  <c r="NK492" i="53"/>
  <c r="NP492" i="53" s="1"/>
  <c r="NQ491" i="53"/>
  <c r="NR491" i="53" s="1"/>
  <c r="NO491" i="53"/>
  <c r="NN491" i="53"/>
  <c r="NM491" i="53"/>
  <c r="NL491" i="53"/>
  <c r="NK491" i="53"/>
  <c r="NP491" i="53" s="1"/>
  <c r="NQ489" i="53"/>
  <c r="NR489" i="53" s="1"/>
  <c r="NO489" i="53"/>
  <c r="NN489" i="53"/>
  <c r="NM489" i="53"/>
  <c r="NL489" i="53"/>
  <c r="NK489" i="53"/>
  <c r="NP489" i="53" s="1"/>
  <c r="NQ488" i="53"/>
  <c r="NR488" i="53" s="1"/>
  <c r="NO488" i="53"/>
  <c r="NN488" i="53"/>
  <c r="NM488" i="53"/>
  <c r="NL488" i="53"/>
  <c r="NK488" i="53"/>
  <c r="NP488" i="53" s="1"/>
  <c r="NQ487" i="53"/>
  <c r="NR487" i="53" s="1"/>
  <c r="NO487" i="53"/>
  <c r="NN487" i="53"/>
  <c r="NM487" i="53"/>
  <c r="NL487" i="53"/>
  <c r="NK487" i="53"/>
  <c r="NP487" i="53" s="1"/>
  <c r="NQ486" i="53"/>
  <c r="NR486" i="53" s="1"/>
  <c r="NO486" i="53"/>
  <c r="NN486" i="53"/>
  <c r="NM486" i="53"/>
  <c r="NL486" i="53"/>
  <c r="NK486" i="53"/>
  <c r="NP486" i="53" s="1"/>
  <c r="NQ485" i="53"/>
  <c r="NR485" i="53" s="1"/>
  <c r="NO485" i="53"/>
  <c r="NN485" i="53"/>
  <c r="NM485" i="53"/>
  <c r="NL485" i="53"/>
  <c r="NK485" i="53"/>
  <c r="NP485" i="53" s="1"/>
  <c r="NQ484" i="53"/>
  <c r="NR484" i="53" s="1"/>
  <c r="NO484" i="53"/>
  <c r="NN484" i="53"/>
  <c r="NM484" i="53"/>
  <c r="NL484" i="53"/>
  <c r="NK484" i="53"/>
  <c r="NP484" i="53" s="1"/>
  <c r="NQ482" i="53"/>
  <c r="NR482" i="53" s="1"/>
  <c r="NO482" i="53"/>
  <c r="NN482" i="53"/>
  <c r="NM482" i="53"/>
  <c r="NL482" i="53"/>
  <c r="NK482" i="53"/>
  <c r="NP482" i="53" s="1"/>
  <c r="NQ481" i="53"/>
  <c r="NR481" i="53" s="1"/>
  <c r="NO481" i="53"/>
  <c r="NN481" i="53"/>
  <c r="NM481" i="53"/>
  <c r="NL481" i="53"/>
  <c r="NK481" i="53"/>
  <c r="NP481" i="53" s="1"/>
  <c r="NQ480" i="53"/>
  <c r="NR480" i="53" s="1"/>
  <c r="NO480" i="53"/>
  <c r="NN480" i="53"/>
  <c r="NM480" i="53"/>
  <c r="NL480" i="53"/>
  <c r="NK480" i="53"/>
  <c r="NP480" i="53" s="1"/>
  <c r="NQ479" i="53"/>
  <c r="NR479" i="53" s="1"/>
  <c r="NO479" i="53"/>
  <c r="NN479" i="53"/>
  <c r="NM479" i="53"/>
  <c r="NL479" i="53"/>
  <c r="NK479" i="53"/>
  <c r="NP479" i="53" s="1"/>
  <c r="NQ478" i="53"/>
  <c r="NR478" i="53" s="1"/>
  <c r="NO478" i="53"/>
  <c r="NN478" i="53"/>
  <c r="NM478" i="53"/>
  <c r="NL478" i="53"/>
  <c r="NK478" i="53"/>
  <c r="NP478" i="53" s="1"/>
  <c r="NQ477" i="53"/>
  <c r="NR477" i="53" s="1"/>
  <c r="NO477" i="53"/>
  <c r="NN477" i="53"/>
  <c r="NM477" i="53"/>
  <c r="NL477" i="53"/>
  <c r="NK477" i="53"/>
  <c r="NP477" i="53" s="1"/>
  <c r="NQ476" i="53"/>
  <c r="NR476" i="53" s="1"/>
  <c r="NO476" i="53"/>
  <c r="NN476" i="53"/>
  <c r="NM476" i="53"/>
  <c r="NL476" i="53"/>
  <c r="NK476" i="53"/>
  <c r="NP476" i="53" s="1"/>
  <c r="NQ474" i="53"/>
  <c r="NR474" i="53" s="1"/>
  <c r="NO474" i="53"/>
  <c r="NN474" i="53"/>
  <c r="NM474" i="53"/>
  <c r="NL474" i="53"/>
  <c r="NK474" i="53"/>
  <c r="NP474" i="53" s="1"/>
  <c r="NQ473" i="53"/>
  <c r="NR473" i="53" s="1"/>
  <c r="NO473" i="53"/>
  <c r="NN473" i="53"/>
  <c r="NM473" i="53"/>
  <c r="NL473" i="53"/>
  <c r="NK473" i="53"/>
  <c r="NP473" i="53" s="1"/>
  <c r="NQ472" i="53"/>
  <c r="NR472" i="53" s="1"/>
  <c r="NO472" i="53"/>
  <c r="NN472" i="53"/>
  <c r="NM472" i="53"/>
  <c r="NL472" i="53"/>
  <c r="NK472" i="53"/>
  <c r="NP472" i="53" s="1"/>
  <c r="NQ470" i="53"/>
  <c r="NR470" i="53" s="1"/>
  <c r="NO470" i="53"/>
  <c r="NN470" i="53"/>
  <c r="NM470" i="53"/>
  <c r="NL470" i="53"/>
  <c r="NK470" i="53"/>
  <c r="NP470" i="53" s="1"/>
  <c r="NQ467" i="53"/>
  <c r="NR467" i="53" s="1"/>
  <c r="NO467" i="53"/>
  <c r="NN467" i="53"/>
  <c r="NM467" i="53"/>
  <c r="NL467" i="53"/>
  <c r="NK467" i="53"/>
  <c r="NP467" i="53" s="1"/>
  <c r="NQ466" i="53"/>
  <c r="NR466" i="53" s="1"/>
  <c r="NO466" i="53"/>
  <c r="NN466" i="53"/>
  <c r="NM466" i="53"/>
  <c r="NL466" i="53"/>
  <c r="NK466" i="53"/>
  <c r="NP466" i="53" s="1"/>
  <c r="NQ464" i="53"/>
  <c r="NR464" i="53" s="1"/>
  <c r="NO464" i="53"/>
  <c r="NN464" i="53"/>
  <c r="NM464" i="53"/>
  <c r="NL464" i="53"/>
  <c r="NK464" i="53"/>
  <c r="NP464" i="53" s="1"/>
  <c r="NQ463" i="53"/>
  <c r="NR463" i="53" s="1"/>
  <c r="NO463" i="53"/>
  <c r="NN463" i="53"/>
  <c r="NM463" i="53"/>
  <c r="NL463" i="53"/>
  <c r="NK463" i="53"/>
  <c r="NP463" i="53" s="1"/>
  <c r="NQ462" i="53"/>
  <c r="NR462" i="53" s="1"/>
  <c r="NO462" i="53"/>
  <c r="NN462" i="53"/>
  <c r="NM462" i="53"/>
  <c r="NL462" i="53"/>
  <c r="NK462" i="53"/>
  <c r="NP462" i="53" s="1"/>
  <c r="NQ461" i="53"/>
  <c r="NR461" i="53" s="1"/>
  <c r="NO461" i="53"/>
  <c r="NN461" i="53"/>
  <c r="NM461" i="53"/>
  <c r="NL461" i="53"/>
  <c r="NK461" i="53"/>
  <c r="NP461" i="53" s="1"/>
  <c r="NQ460" i="53"/>
  <c r="NR460" i="53" s="1"/>
  <c r="NO460" i="53"/>
  <c r="NN460" i="53"/>
  <c r="NM460" i="53"/>
  <c r="NL460" i="53"/>
  <c r="NK460" i="53"/>
  <c r="NP460" i="53" s="1"/>
  <c r="NQ458" i="53"/>
  <c r="NR458" i="53" s="1"/>
  <c r="NO458" i="53"/>
  <c r="NN458" i="53"/>
  <c r="NM458" i="53"/>
  <c r="NL458" i="53"/>
  <c r="NK458" i="53"/>
  <c r="NP458" i="53" s="1"/>
  <c r="NQ457" i="53"/>
  <c r="NR457" i="53" s="1"/>
  <c r="NO457" i="53"/>
  <c r="NN457" i="53"/>
  <c r="NM457" i="53"/>
  <c r="NL457" i="53"/>
  <c r="NK457" i="53"/>
  <c r="NP457" i="53" s="1"/>
  <c r="NQ456" i="53"/>
  <c r="NR456" i="53" s="1"/>
  <c r="NO456" i="53"/>
  <c r="NN456" i="53"/>
  <c r="NM456" i="53"/>
  <c r="NL456" i="53"/>
  <c r="NK456" i="53"/>
  <c r="NP456" i="53" s="1"/>
  <c r="NQ455" i="53"/>
  <c r="NR455" i="53" s="1"/>
  <c r="NO455" i="53"/>
  <c r="NN455" i="53"/>
  <c r="NM455" i="53"/>
  <c r="NL455" i="53"/>
  <c r="NK455" i="53"/>
  <c r="NP455" i="53" s="1"/>
  <c r="NQ454" i="53"/>
  <c r="NR454" i="53" s="1"/>
  <c r="NO454" i="53"/>
  <c r="NN454" i="53"/>
  <c r="NM454" i="53"/>
  <c r="NL454" i="53"/>
  <c r="NK454" i="53"/>
  <c r="NP454" i="53" s="1"/>
  <c r="NQ453" i="53"/>
  <c r="NR453" i="53" s="1"/>
  <c r="NO453" i="53"/>
  <c r="NN453" i="53"/>
  <c r="NM453" i="53"/>
  <c r="NL453" i="53"/>
  <c r="NK453" i="53"/>
  <c r="NP453" i="53" s="1"/>
  <c r="NQ452" i="53"/>
  <c r="NR452" i="53" s="1"/>
  <c r="NO452" i="53"/>
  <c r="NN452" i="53"/>
  <c r="NM452" i="53"/>
  <c r="NL452" i="53"/>
  <c r="NK452" i="53"/>
  <c r="NP452" i="53" s="1"/>
  <c r="NQ451" i="53"/>
  <c r="NR451" i="53" s="1"/>
  <c r="NO451" i="53"/>
  <c r="NN451" i="53"/>
  <c r="NM451" i="53"/>
  <c r="NL451" i="53"/>
  <c r="NK451" i="53"/>
  <c r="NP451" i="53" s="1"/>
  <c r="NQ449" i="53"/>
  <c r="NR449" i="53" s="1"/>
  <c r="NO449" i="53"/>
  <c r="NN449" i="53"/>
  <c r="NM449" i="53"/>
  <c r="NL449" i="53"/>
  <c r="NK449" i="53"/>
  <c r="NP449" i="53" s="1"/>
  <c r="NQ448" i="53"/>
  <c r="NR448" i="53" s="1"/>
  <c r="NO448" i="53"/>
  <c r="NN448" i="53"/>
  <c r="NM448" i="53"/>
  <c r="NL448" i="53"/>
  <c r="NK448" i="53"/>
  <c r="NP448" i="53" s="1"/>
  <c r="NQ447" i="53"/>
  <c r="NR447" i="53" s="1"/>
  <c r="NO447" i="53"/>
  <c r="NN447" i="53"/>
  <c r="NM447" i="53"/>
  <c r="NL447" i="53"/>
  <c r="NK447" i="53"/>
  <c r="NP447" i="53" s="1"/>
  <c r="NQ446" i="53"/>
  <c r="NR446" i="53" s="1"/>
  <c r="NO446" i="53"/>
  <c r="NN446" i="53"/>
  <c r="NM446" i="53"/>
  <c r="NL446" i="53"/>
  <c r="NK446" i="53"/>
  <c r="NP446" i="53" s="1"/>
  <c r="NQ445" i="53"/>
  <c r="NR445" i="53" s="1"/>
  <c r="NO445" i="53"/>
  <c r="NN445" i="53"/>
  <c r="NM445" i="53"/>
  <c r="NL445" i="53"/>
  <c r="NK445" i="53"/>
  <c r="NP445" i="53" s="1"/>
  <c r="NQ444" i="53"/>
  <c r="NR444" i="53" s="1"/>
  <c r="NO444" i="53"/>
  <c r="NN444" i="53"/>
  <c r="NM444" i="53"/>
  <c r="NL444" i="53"/>
  <c r="NK444" i="53"/>
  <c r="NP444" i="53" s="1"/>
  <c r="NQ443" i="53"/>
  <c r="NR443" i="53" s="1"/>
  <c r="NO443" i="53"/>
  <c r="NN443" i="53"/>
  <c r="NM443" i="53"/>
  <c r="NL443" i="53"/>
  <c r="NK443" i="53"/>
  <c r="NP443" i="53" s="1"/>
  <c r="NQ442" i="53"/>
  <c r="NR442" i="53" s="1"/>
  <c r="NO442" i="53"/>
  <c r="NN442" i="53"/>
  <c r="NM442" i="53"/>
  <c r="NL442" i="53"/>
  <c r="NK442" i="53"/>
  <c r="NP442" i="53" s="1"/>
  <c r="NQ441" i="53"/>
  <c r="NR441" i="53" s="1"/>
  <c r="NO441" i="53"/>
  <c r="NN441" i="53"/>
  <c r="NM441" i="53"/>
  <c r="NL441" i="53"/>
  <c r="NK441" i="53"/>
  <c r="NP441" i="53" s="1"/>
  <c r="NQ440" i="53"/>
  <c r="NR440" i="53" s="1"/>
  <c r="NO440" i="53"/>
  <c r="NN440" i="53"/>
  <c r="NM440" i="53"/>
  <c r="NL440" i="53"/>
  <c r="NK440" i="53"/>
  <c r="NP440" i="53" s="1"/>
  <c r="NQ439" i="53"/>
  <c r="NR439" i="53" s="1"/>
  <c r="NO439" i="53"/>
  <c r="NN439" i="53"/>
  <c r="NM439" i="53"/>
  <c r="NL439" i="53"/>
  <c r="NK439" i="53"/>
  <c r="NP439" i="53" s="1"/>
  <c r="NQ437" i="53"/>
  <c r="NR437" i="53" s="1"/>
  <c r="NO437" i="53"/>
  <c r="NN437" i="53"/>
  <c r="NM437" i="53"/>
  <c r="NL437" i="53"/>
  <c r="NK437" i="53"/>
  <c r="NP437" i="53" s="1"/>
  <c r="NQ436" i="53"/>
  <c r="NR436" i="53" s="1"/>
  <c r="NO436" i="53"/>
  <c r="NN436" i="53"/>
  <c r="NM436" i="53"/>
  <c r="NL436" i="53"/>
  <c r="NK436" i="53"/>
  <c r="NP436" i="53" s="1"/>
  <c r="NQ435" i="53"/>
  <c r="NR435" i="53" s="1"/>
  <c r="NO435" i="53"/>
  <c r="NN435" i="53"/>
  <c r="NM435" i="53"/>
  <c r="NL435" i="53"/>
  <c r="NK435" i="53"/>
  <c r="NP435" i="53" s="1"/>
  <c r="NQ434" i="53"/>
  <c r="NR434" i="53" s="1"/>
  <c r="NO434" i="53"/>
  <c r="NN434" i="53"/>
  <c r="NM434" i="53"/>
  <c r="NL434" i="53"/>
  <c r="NK434" i="53"/>
  <c r="NP434" i="53" s="1"/>
  <c r="NQ433" i="53"/>
  <c r="NR433" i="53" s="1"/>
  <c r="NO433" i="53"/>
  <c r="NN433" i="53"/>
  <c r="NM433" i="53"/>
  <c r="NL433" i="53"/>
  <c r="NK433" i="53"/>
  <c r="NP433" i="53" s="1"/>
  <c r="NQ432" i="53"/>
  <c r="NR432" i="53" s="1"/>
  <c r="NO432" i="53"/>
  <c r="NN432" i="53"/>
  <c r="NM432" i="53"/>
  <c r="NL432" i="53"/>
  <c r="NK432" i="53"/>
  <c r="NP432" i="53" s="1"/>
  <c r="NQ431" i="53"/>
  <c r="NR431" i="53" s="1"/>
  <c r="NO431" i="53"/>
  <c r="NN431" i="53"/>
  <c r="NM431" i="53"/>
  <c r="NL431" i="53"/>
  <c r="NK431" i="53"/>
  <c r="NP431" i="53" s="1"/>
  <c r="NQ430" i="53"/>
  <c r="NR430" i="53" s="1"/>
  <c r="NO430" i="53"/>
  <c r="NN430" i="53"/>
  <c r="NM430" i="53"/>
  <c r="NL430" i="53"/>
  <c r="NK430" i="53"/>
  <c r="NP430" i="53" s="1"/>
  <c r="NQ428" i="53"/>
  <c r="NR428" i="53" s="1"/>
  <c r="NO428" i="53"/>
  <c r="NN428" i="53"/>
  <c r="NM428" i="53"/>
  <c r="NL428" i="53"/>
  <c r="NK428" i="53"/>
  <c r="NP428" i="53" s="1"/>
  <c r="NQ427" i="53"/>
  <c r="NR427" i="53" s="1"/>
  <c r="NO427" i="53"/>
  <c r="NN427" i="53"/>
  <c r="NM427" i="53"/>
  <c r="NL427" i="53"/>
  <c r="NK427" i="53"/>
  <c r="NP427" i="53" s="1"/>
  <c r="NQ426" i="53"/>
  <c r="NR426" i="53" s="1"/>
  <c r="NO426" i="53"/>
  <c r="NN426" i="53"/>
  <c r="NM426" i="53"/>
  <c r="NL426" i="53"/>
  <c r="NK426" i="53"/>
  <c r="NP426" i="53" s="1"/>
  <c r="NQ425" i="53"/>
  <c r="NR425" i="53" s="1"/>
  <c r="NO425" i="53"/>
  <c r="NN425" i="53"/>
  <c r="NM425" i="53"/>
  <c r="NL425" i="53"/>
  <c r="NK425" i="53"/>
  <c r="NP425" i="53" s="1"/>
  <c r="NQ424" i="53"/>
  <c r="NR424" i="53" s="1"/>
  <c r="NO424" i="53"/>
  <c r="NN424" i="53"/>
  <c r="NM424" i="53"/>
  <c r="NL424" i="53"/>
  <c r="NK424" i="53"/>
  <c r="NP424" i="53" s="1"/>
  <c r="NQ423" i="53"/>
  <c r="NR423" i="53" s="1"/>
  <c r="NO423" i="53"/>
  <c r="NN423" i="53"/>
  <c r="NM423" i="53"/>
  <c r="NL423" i="53"/>
  <c r="NK423" i="53"/>
  <c r="NP423" i="53" s="1"/>
  <c r="NQ421" i="53"/>
  <c r="NR421" i="53" s="1"/>
  <c r="NO421" i="53"/>
  <c r="NN421" i="53"/>
  <c r="NM421" i="53"/>
  <c r="NL421" i="53"/>
  <c r="NK421" i="53"/>
  <c r="NP421" i="53" s="1"/>
  <c r="NQ418" i="53"/>
  <c r="NR418" i="53" s="1"/>
  <c r="NO418" i="53"/>
  <c r="NN418" i="53"/>
  <c r="NM418" i="53"/>
  <c r="NL418" i="53"/>
  <c r="NK418" i="53"/>
  <c r="NP418" i="53" s="1"/>
  <c r="NQ417" i="53"/>
  <c r="NR417" i="53" s="1"/>
  <c r="NO417" i="53"/>
  <c r="NN417" i="53"/>
  <c r="NM417" i="53"/>
  <c r="NL417" i="53"/>
  <c r="NK417" i="53"/>
  <c r="NP417" i="53" s="1"/>
  <c r="NQ416" i="53"/>
  <c r="NR416" i="53" s="1"/>
  <c r="NO416" i="53"/>
  <c r="NN416" i="53"/>
  <c r="NM416" i="53"/>
  <c r="NL416" i="53"/>
  <c r="NK416" i="53"/>
  <c r="NP416" i="53" s="1"/>
  <c r="NQ415" i="53"/>
  <c r="NR415" i="53" s="1"/>
  <c r="NO415" i="53"/>
  <c r="NN415" i="53"/>
  <c r="NM415" i="53"/>
  <c r="NL415" i="53"/>
  <c r="NK415" i="53"/>
  <c r="NP415" i="53" s="1"/>
  <c r="NQ414" i="53"/>
  <c r="NR414" i="53" s="1"/>
  <c r="NO414" i="53"/>
  <c r="NN414" i="53"/>
  <c r="NM414" i="53"/>
  <c r="NL414" i="53"/>
  <c r="NK414" i="53"/>
  <c r="NP414" i="53" s="1"/>
  <c r="NQ413" i="53"/>
  <c r="NR413" i="53" s="1"/>
  <c r="NO413" i="53"/>
  <c r="NN413" i="53"/>
  <c r="NM413" i="53"/>
  <c r="NL413" i="53"/>
  <c r="NK413" i="53"/>
  <c r="NP413" i="53" s="1"/>
  <c r="NQ412" i="53"/>
  <c r="NR412" i="53" s="1"/>
  <c r="NO412" i="53"/>
  <c r="NN412" i="53"/>
  <c r="NM412" i="53"/>
  <c r="NL412" i="53"/>
  <c r="NK412" i="53"/>
  <c r="NP412" i="53" s="1"/>
  <c r="NQ411" i="53"/>
  <c r="NR411" i="53" s="1"/>
  <c r="NO411" i="53"/>
  <c r="NN411" i="53"/>
  <c r="NM411" i="53"/>
  <c r="NL411" i="53"/>
  <c r="NK411" i="53"/>
  <c r="NP411" i="53" s="1"/>
  <c r="NQ409" i="53"/>
  <c r="NR409" i="53" s="1"/>
  <c r="NO409" i="53"/>
  <c r="NN409" i="53"/>
  <c r="NM409" i="53"/>
  <c r="NL409" i="53"/>
  <c r="NK409" i="53"/>
  <c r="NP409" i="53" s="1"/>
  <c r="NQ408" i="53"/>
  <c r="NR408" i="53" s="1"/>
  <c r="NO408" i="53"/>
  <c r="NN408" i="53"/>
  <c r="NM408" i="53"/>
  <c r="NL408" i="53"/>
  <c r="NK408" i="53"/>
  <c r="NP408" i="53" s="1"/>
  <c r="NQ407" i="53"/>
  <c r="NR407" i="53" s="1"/>
  <c r="NO407" i="53"/>
  <c r="NN407" i="53"/>
  <c r="NM407" i="53"/>
  <c r="NL407" i="53"/>
  <c r="NK407" i="53"/>
  <c r="NP407" i="53" s="1"/>
  <c r="NQ406" i="53"/>
  <c r="NR406" i="53" s="1"/>
  <c r="NO406" i="53"/>
  <c r="NN406" i="53"/>
  <c r="NM406" i="53"/>
  <c r="NL406" i="53"/>
  <c r="NK406" i="53"/>
  <c r="NP406" i="53" s="1"/>
  <c r="NQ404" i="53"/>
  <c r="NR404" i="53" s="1"/>
  <c r="NO404" i="53"/>
  <c r="NN404" i="53"/>
  <c r="NM404" i="53"/>
  <c r="NL404" i="53"/>
  <c r="NK404" i="53"/>
  <c r="NP404" i="53" s="1"/>
  <c r="NQ402" i="53"/>
  <c r="NR402" i="53" s="1"/>
  <c r="NO402" i="53"/>
  <c r="NN402" i="53"/>
  <c r="NM402" i="53"/>
  <c r="NL402" i="53"/>
  <c r="NK402" i="53"/>
  <c r="NP402" i="53" s="1"/>
  <c r="NQ401" i="53"/>
  <c r="NR401" i="53" s="1"/>
  <c r="NO401" i="53"/>
  <c r="NN401" i="53"/>
  <c r="NM401" i="53"/>
  <c r="NL401" i="53"/>
  <c r="NK401" i="53"/>
  <c r="NP401" i="53" s="1"/>
  <c r="NQ400" i="53"/>
  <c r="NR400" i="53" s="1"/>
  <c r="NO400" i="53"/>
  <c r="NN400" i="53"/>
  <c r="NM400" i="53"/>
  <c r="NL400" i="53"/>
  <c r="NK400" i="53"/>
  <c r="NP400" i="53" s="1"/>
  <c r="NQ399" i="53"/>
  <c r="NR399" i="53" s="1"/>
  <c r="NO399" i="53"/>
  <c r="NN399" i="53"/>
  <c r="NM399" i="53"/>
  <c r="NL399" i="53"/>
  <c r="NK399" i="53"/>
  <c r="NP399" i="53" s="1"/>
  <c r="NQ398" i="53"/>
  <c r="NR398" i="53" s="1"/>
  <c r="NO398" i="53"/>
  <c r="NN398" i="53"/>
  <c r="NM398" i="53"/>
  <c r="NL398" i="53"/>
  <c r="NK398" i="53"/>
  <c r="NP398" i="53" s="1"/>
  <c r="NQ397" i="53"/>
  <c r="NR397" i="53" s="1"/>
  <c r="NO397" i="53"/>
  <c r="NN397" i="53"/>
  <c r="NM397" i="53"/>
  <c r="NL397" i="53"/>
  <c r="NK397" i="53"/>
  <c r="NP397" i="53" s="1"/>
  <c r="NQ396" i="53"/>
  <c r="NR396" i="53" s="1"/>
  <c r="NO396" i="53"/>
  <c r="NN396" i="53"/>
  <c r="NM396" i="53"/>
  <c r="NL396" i="53"/>
  <c r="NK396" i="53"/>
  <c r="NP396" i="53" s="1"/>
  <c r="NQ395" i="53"/>
  <c r="NR395" i="53" s="1"/>
  <c r="NO395" i="53"/>
  <c r="NN395" i="53"/>
  <c r="NM395" i="53"/>
  <c r="NL395" i="53"/>
  <c r="NK395" i="53"/>
  <c r="NP395" i="53" s="1"/>
  <c r="NQ394" i="53"/>
  <c r="NR394" i="53" s="1"/>
  <c r="NO394" i="53"/>
  <c r="NN394" i="53"/>
  <c r="NM394" i="53"/>
  <c r="NL394" i="53"/>
  <c r="NK394" i="53"/>
  <c r="NP394" i="53" s="1"/>
  <c r="NQ393" i="53"/>
  <c r="NR393" i="53" s="1"/>
  <c r="NO393" i="53"/>
  <c r="NN393" i="53"/>
  <c r="NM393" i="53"/>
  <c r="NL393" i="53"/>
  <c r="NK393" i="53"/>
  <c r="NP393" i="53" s="1"/>
  <c r="NQ392" i="53"/>
  <c r="NR392" i="53" s="1"/>
  <c r="NO392" i="53"/>
  <c r="NN392" i="53"/>
  <c r="NM392" i="53"/>
  <c r="NL392" i="53"/>
  <c r="NK392" i="53"/>
  <c r="NP392" i="53" s="1"/>
  <c r="NQ391" i="53"/>
  <c r="NR391" i="53" s="1"/>
  <c r="NO391" i="53"/>
  <c r="NN391" i="53"/>
  <c r="NM391" i="53"/>
  <c r="NL391" i="53"/>
  <c r="NK391" i="53"/>
  <c r="NP391" i="53" s="1"/>
  <c r="NQ390" i="53"/>
  <c r="NR390" i="53" s="1"/>
  <c r="NO390" i="53"/>
  <c r="NN390" i="53"/>
  <c r="NM390" i="53"/>
  <c r="NL390" i="53"/>
  <c r="NK390" i="53"/>
  <c r="NP390" i="53" s="1"/>
  <c r="NQ389" i="53"/>
  <c r="NR389" i="53" s="1"/>
  <c r="NO389" i="53"/>
  <c r="NN389" i="53"/>
  <c r="NM389" i="53"/>
  <c r="NL389" i="53"/>
  <c r="NK389" i="53"/>
  <c r="NP389" i="53" s="1"/>
  <c r="NQ388" i="53"/>
  <c r="NR388" i="53" s="1"/>
  <c r="NO388" i="53"/>
  <c r="NN388" i="53"/>
  <c r="NM388" i="53"/>
  <c r="NL388" i="53"/>
  <c r="NK388" i="53"/>
  <c r="NP388" i="53" s="1"/>
  <c r="NQ386" i="53"/>
  <c r="NR386" i="53" s="1"/>
  <c r="NO386" i="53"/>
  <c r="NN386" i="53"/>
  <c r="NM386" i="53"/>
  <c r="NL386" i="53"/>
  <c r="NK386" i="53"/>
  <c r="NP386" i="53" s="1"/>
  <c r="NQ385" i="53"/>
  <c r="NR385" i="53" s="1"/>
  <c r="NO385" i="53"/>
  <c r="NN385" i="53"/>
  <c r="NM385" i="53"/>
  <c r="NL385" i="53"/>
  <c r="NK385" i="53"/>
  <c r="NP385" i="53" s="1"/>
  <c r="NQ384" i="53"/>
  <c r="NR384" i="53" s="1"/>
  <c r="NO384" i="53"/>
  <c r="NN384" i="53"/>
  <c r="NM384" i="53"/>
  <c r="NL384" i="53"/>
  <c r="NK384" i="53"/>
  <c r="NP384" i="53" s="1"/>
  <c r="NQ383" i="53"/>
  <c r="NR383" i="53" s="1"/>
  <c r="NO383" i="53"/>
  <c r="NN383" i="53"/>
  <c r="NM383" i="53"/>
  <c r="NL383" i="53"/>
  <c r="NK383" i="53"/>
  <c r="NP383" i="53" s="1"/>
  <c r="NQ382" i="53"/>
  <c r="NR382" i="53" s="1"/>
  <c r="NO382" i="53"/>
  <c r="NN382" i="53"/>
  <c r="NM382" i="53"/>
  <c r="NL382" i="53"/>
  <c r="NK382" i="53"/>
  <c r="NP382" i="53" s="1"/>
  <c r="NJ380" i="53"/>
  <c r="NQ378" i="53"/>
  <c r="NR378" i="53" s="1"/>
  <c r="NO378" i="53"/>
  <c r="NN378" i="53"/>
  <c r="NM378" i="53"/>
  <c r="NL378" i="53"/>
  <c r="NK378" i="53"/>
  <c r="NP378" i="53" s="1"/>
  <c r="NJ377" i="53"/>
  <c r="NQ376" i="53"/>
  <c r="NR376" i="53" s="1"/>
  <c r="NO376" i="53"/>
  <c r="NN376" i="53"/>
  <c r="NM376" i="53"/>
  <c r="NL376" i="53"/>
  <c r="NK376" i="53"/>
  <c r="NP376" i="53" s="1"/>
  <c r="NQ375" i="53"/>
  <c r="NR375" i="53" s="1"/>
  <c r="NO375" i="53"/>
  <c r="NN375" i="53"/>
  <c r="NM375" i="53"/>
  <c r="NL375" i="53"/>
  <c r="NK375" i="53"/>
  <c r="NP375" i="53" s="1"/>
  <c r="NJ373" i="53"/>
  <c r="NQ372" i="53"/>
  <c r="NR372" i="53" s="1"/>
  <c r="NO372" i="53"/>
  <c r="NN372" i="53"/>
  <c r="NM372" i="53"/>
  <c r="NL372" i="53"/>
  <c r="NK372" i="53"/>
  <c r="NP372" i="53" s="1"/>
  <c r="NQ371" i="53"/>
  <c r="NR371" i="53" s="1"/>
  <c r="NO371" i="53"/>
  <c r="NN371" i="53"/>
  <c r="NM371" i="53"/>
  <c r="NL371" i="53"/>
  <c r="NK371" i="53"/>
  <c r="NP371" i="53" s="1"/>
  <c r="NQ370" i="53"/>
  <c r="NR370" i="53" s="1"/>
  <c r="NO370" i="53"/>
  <c r="NN370" i="53"/>
  <c r="NM370" i="53"/>
  <c r="NL370" i="53"/>
  <c r="NK370" i="53"/>
  <c r="NP370" i="53" s="1"/>
  <c r="NQ369" i="53"/>
  <c r="NR369" i="53" s="1"/>
  <c r="NO369" i="53"/>
  <c r="NN369" i="53"/>
  <c r="NM369" i="53"/>
  <c r="NL369" i="53"/>
  <c r="NK369" i="53"/>
  <c r="NP369" i="53" s="1"/>
  <c r="NQ368" i="53"/>
  <c r="NR368" i="53" s="1"/>
  <c r="NO368" i="53"/>
  <c r="NN368" i="53"/>
  <c r="NM368" i="53"/>
  <c r="NL368" i="53"/>
  <c r="NK368" i="53"/>
  <c r="NP368" i="53" s="1"/>
  <c r="NQ367" i="53"/>
  <c r="NR367" i="53" s="1"/>
  <c r="NO367" i="53"/>
  <c r="NN367" i="53"/>
  <c r="NM367" i="53"/>
  <c r="NL367" i="53"/>
  <c r="NK367" i="53"/>
  <c r="NP367" i="53" s="1"/>
  <c r="NQ366" i="53"/>
  <c r="NR366" i="53" s="1"/>
  <c r="NO366" i="53"/>
  <c r="NN366" i="53"/>
  <c r="NM366" i="53"/>
  <c r="NL366" i="53"/>
  <c r="NK366" i="53"/>
  <c r="NP366" i="53" s="1"/>
  <c r="NQ365" i="53"/>
  <c r="NR365" i="53" s="1"/>
  <c r="NO365" i="53"/>
  <c r="NN365" i="53"/>
  <c r="NM365" i="53"/>
  <c r="NL365" i="53"/>
  <c r="NK365" i="53"/>
  <c r="NP365" i="53" s="1"/>
  <c r="NQ364" i="53"/>
  <c r="NR364" i="53" s="1"/>
  <c r="NO364" i="53"/>
  <c r="NN364" i="53"/>
  <c r="NM364" i="53"/>
  <c r="NL364" i="53"/>
  <c r="NK364" i="53"/>
  <c r="NP364" i="53" s="1"/>
  <c r="NQ363" i="53"/>
  <c r="NR363" i="53" s="1"/>
  <c r="NO363" i="53"/>
  <c r="NN363" i="53"/>
  <c r="NM363" i="53"/>
  <c r="NL363" i="53"/>
  <c r="NK363" i="53"/>
  <c r="NP363" i="53" s="1"/>
  <c r="NJ361" i="53"/>
  <c r="NQ360" i="53"/>
  <c r="NR360" i="53" s="1"/>
  <c r="NO360" i="53"/>
  <c r="NN360" i="53"/>
  <c r="NM360" i="53"/>
  <c r="NL360" i="53"/>
  <c r="NK360" i="53"/>
  <c r="NP360" i="53" s="1"/>
  <c r="NQ359" i="53"/>
  <c r="NR359" i="53" s="1"/>
  <c r="NO359" i="53"/>
  <c r="NN359" i="53"/>
  <c r="NM359" i="53"/>
  <c r="NL359" i="53"/>
  <c r="NK359" i="53"/>
  <c r="NP359" i="53" s="1"/>
  <c r="NQ358" i="53"/>
  <c r="NR358" i="53" s="1"/>
  <c r="NO358" i="53"/>
  <c r="NN358" i="53"/>
  <c r="NM358" i="53"/>
  <c r="NL358" i="53"/>
  <c r="NK358" i="53"/>
  <c r="NP358" i="53" s="1"/>
  <c r="NQ357" i="53"/>
  <c r="NR357" i="53" s="1"/>
  <c r="NO357" i="53"/>
  <c r="NN357" i="53"/>
  <c r="NM357" i="53"/>
  <c r="NL357" i="53"/>
  <c r="NK357" i="53"/>
  <c r="NP357" i="53" s="1"/>
  <c r="NQ356" i="53"/>
  <c r="NR356" i="53" s="1"/>
  <c r="NO356" i="53"/>
  <c r="NN356" i="53"/>
  <c r="NM356" i="53"/>
  <c r="NL356" i="53"/>
  <c r="NK356" i="53"/>
  <c r="NP356" i="53" s="1"/>
  <c r="NQ355" i="53"/>
  <c r="NR355" i="53" s="1"/>
  <c r="NO355" i="53"/>
  <c r="NN355" i="53"/>
  <c r="NM355" i="53"/>
  <c r="NL355" i="53"/>
  <c r="NK355" i="53"/>
  <c r="NP355" i="53" s="1"/>
  <c r="NQ354" i="53"/>
  <c r="NR354" i="53" s="1"/>
  <c r="NO354" i="53"/>
  <c r="NN354" i="53"/>
  <c r="NM354" i="53"/>
  <c r="NL354" i="53"/>
  <c r="NK354" i="53"/>
  <c r="NP354" i="53" s="1"/>
  <c r="NQ353" i="53"/>
  <c r="NR353" i="53" s="1"/>
  <c r="NO353" i="53"/>
  <c r="NN353" i="53"/>
  <c r="NM353" i="53"/>
  <c r="NL353" i="53"/>
  <c r="NK353" i="53"/>
  <c r="NP353" i="53" s="1"/>
  <c r="NQ352" i="53"/>
  <c r="NR352" i="53" s="1"/>
  <c r="NO352" i="53"/>
  <c r="NN352" i="53"/>
  <c r="NM352" i="53"/>
  <c r="NL352" i="53"/>
  <c r="NK352" i="53"/>
  <c r="NP352" i="53" s="1"/>
  <c r="NQ351" i="53"/>
  <c r="NR351" i="53" s="1"/>
  <c r="NO351" i="53"/>
  <c r="NN351" i="53"/>
  <c r="NM351" i="53"/>
  <c r="NL351" i="53"/>
  <c r="NK351" i="53"/>
  <c r="NP351" i="53" s="1"/>
  <c r="NQ350" i="53"/>
  <c r="NR350" i="53" s="1"/>
  <c r="NO350" i="53"/>
  <c r="NN350" i="53"/>
  <c r="NM350" i="53"/>
  <c r="NL350" i="53"/>
  <c r="NK350" i="53"/>
  <c r="NP350" i="53" s="1"/>
  <c r="NQ349" i="53"/>
  <c r="NR349" i="53" s="1"/>
  <c r="NO349" i="53"/>
  <c r="NN349" i="53"/>
  <c r="NM349" i="53"/>
  <c r="NL349" i="53"/>
  <c r="NK349" i="53"/>
  <c r="NP349" i="53" s="1"/>
  <c r="NQ348" i="53"/>
  <c r="NR348" i="53" s="1"/>
  <c r="NO348" i="53"/>
  <c r="NN348" i="53"/>
  <c r="NM348" i="53"/>
  <c r="NL348" i="53"/>
  <c r="NK348" i="53"/>
  <c r="NP348" i="53" s="1"/>
  <c r="NQ347" i="53"/>
  <c r="NR347" i="53" s="1"/>
  <c r="NO347" i="53"/>
  <c r="NN347" i="53"/>
  <c r="NM347" i="53"/>
  <c r="NL347" i="53"/>
  <c r="NK347" i="53"/>
  <c r="NP347" i="53" s="1"/>
  <c r="NQ346" i="53"/>
  <c r="NR346" i="53" s="1"/>
  <c r="NO346" i="53"/>
  <c r="NN346" i="53"/>
  <c r="NM346" i="53"/>
  <c r="NL346" i="53"/>
  <c r="NK346" i="53"/>
  <c r="NP346" i="53" s="1"/>
  <c r="NQ345" i="53"/>
  <c r="NR345" i="53" s="1"/>
  <c r="NO345" i="53"/>
  <c r="NN345" i="53"/>
  <c r="NM345" i="53"/>
  <c r="NL345" i="53"/>
  <c r="NK345" i="53"/>
  <c r="NP345" i="53" s="1"/>
  <c r="NQ344" i="53"/>
  <c r="NR344" i="53" s="1"/>
  <c r="NO344" i="53"/>
  <c r="NN344" i="53"/>
  <c r="NM344" i="53"/>
  <c r="NL344" i="53"/>
  <c r="NK344" i="53"/>
  <c r="NP344" i="53" s="1"/>
  <c r="NQ343" i="53"/>
  <c r="NR343" i="53" s="1"/>
  <c r="NO343" i="53"/>
  <c r="NN343" i="53"/>
  <c r="NM343" i="53"/>
  <c r="NL343" i="53"/>
  <c r="NK343" i="53"/>
  <c r="NP343" i="53" s="1"/>
  <c r="NQ342" i="53"/>
  <c r="NR342" i="53" s="1"/>
  <c r="NO342" i="53"/>
  <c r="NN342" i="53"/>
  <c r="NM342" i="53"/>
  <c r="NL342" i="53"/>
  <c r="NK342" i="53"/>
  <c r="NP342" i="53" s="1"/>
  <c r="NQ341" i="53"/>
  <c r="NR341" i="53" s="1"/>
  <c r="NO341" i="53"/>
  <c r="NN341" i="53"/>
  <c r="NM341" i="53"/>
  <c r="NL341" i="53"/>
  <c r="NK341" i="53"/>
  <c r="NP341" i="53" s="1"/>
  <c r="NQ340" i="53"/>
  <c r="NR340" i="53" s="1"/>
  <c r="NO340" i="53"/>
  <c r="NN340" i="53"/>
  <c r="NM340" i="53"/>
  <c r="NL340" i="53"/>
  <c r="NK340" i="53"/>
  <c r="NP340" i="53" s="1"/>
  <c r="NQ339" i="53"/>
  <c r="NR339" i="53" s="1"/>
  <c r="NO339" i="53"/>
  <c r="NN339" i="53"/>
  <c r="NM339" i="53"/>
  <c r="NL339" i="53"/>
  <c r="NK339" i="53"/>
  <c r="NP339" i="53" s="1"/>
  <c r="NQ338" i="53"/>
  <c r="NR338" i="53" s="1"/>
  <c r="NO338" i="53"/>
  <c r="NN338" i="53"/>
  <c r="NM338" i="53"/>
  <c r="NL338" i="53"/>
  <c r="NK338" i="53"/>
  <c r="NP338" i="53" s="1"/>
  <c r="NQ337" i="53"/>
  <c r="NR337" i="53" s="1"/>
  <c r="NO337" i="53"/>
  <c r="NN337" i="53"/>
  <c r="NM337" i="53"/>
  <c r="NL337" i="53"/>
  <c r="NK337" i="53"/>
  <c r="NP337" i="53" s="1"/>
  <c r="NQ336" i="53"/>
  <c r="NR336" i="53" s="1"/>
  <c r="NO336" i="53"/>
  <c r="NN336" i="53"/>
  <c r="NM336" i="53"/>
  <c r="NL336" i="53"/>
  <c r="NK336" i="53"/>
  <c r="NP336" i="53" s="1"/>
  <c r="NQ335" i="53"/>
  <c r="NR335" i="53" s="1"/>
  <c r="NO335" i="53"/>
  <c r="NN335" i="53"/>
  <c r="NM335" i="53"/>
  <c r="NL335" i="53"/>
  <c r="NK335" i="53"/>
  <c r="NP335" i="53" s="1"/>
  <c r="NQ334" i="53"/>
  <c r="NR334" i="53" s="1"/>
  <c r="NO334" i="53"/>
  <c r="NN334" i="53"/>
  <c r="NM334" i="53"/>
  <c r="NL334" i="53"/>
  <c r="NK334" i="53"/>
  <c r="NP334" i="53" s="1"/>
  <c r="NQ333" i="53"/>
  <c r="NR333" i="53" s="1"/>
  <c r="NO333" i="53"/>
  <c r="NN333" i="53"/>
  <c r="NM333" i="53"/>
  <c r="NL333" i="53"/>
  <c r="NK333" i="53"/>
  <c r="NP333" i="53" s="1"/>
  <c r="NQ332" i="53"/>
  <c r="NR332" i="53" s="1"/>
  <c r="NO332" i="53"/>
  <c r="NN332" i="53"/>
  <c r="NM332" i="53"/>
  <c r="NL332" i="53"/>
  <c r="NK332" i="53"/>
  <c r="NP332" i="53" s="1"/>
  <c r="NQ331" i="53"/>
  <c r="NR331" i="53" s="1"/>
  <c r="NO331" i="53"/>
  <c r="NN331" i="53"/>
  <c r="NM331" i="53"/>
  <c r="NL331" i="53"/>
  <c r="NK331" i="53"/>
  <c r="NP331" i="53" s="1"/>
  <c r="NQ330" i="53"/>
  <c r="NR330" i="53" s="1"/>
  <c r="NO330" i="53"/>
  <c r="NN330" i="53"/>
  <c r="NM330" i="53"/>
  <c r="NL330" i="53"/>
  <c r="NK330" i="53"/>
  <c r="NP330" i="53" s="1"/>
  <c r="NQ329" i="53"/>
  <c r="NR329" i="53" s="1"/>
  <c r="NO329" i="53"/>
  <c r="NN329" i="53"/>
  <c r="NM329" i="53"/>
  <c r="NL329" i="53"/>
  <c r="NK329" i="53"/>
  <c r="NP329" i="53" s="1"/>
  <c r="NQ328" i="53"/>
  <c r="NR328" i="53" s="1"/>
  <c r="NO328" i="53"/>
  <c r="NN328" i="53"/>
  <c r="NM328" i="53"/>
  <c r="NL328" i="53"/>
  <c r="NK328" i="53"/>
  <c r="NP328" i="53" s="1"/>
  <c r="NQ327" i="53"/>
  <c r="NR327" i="53" s="1"/>
  <c r="NO327" i="53"/>
  <c r="NN327" i="53"/>
  <c r="NM327" i="53"/>
  <c r="NL327" i="53"/>
  <c r="NK327" i="53"/>
  <c r="NP327" i="53" s="1"/>
  <c r="NQ326" i="53"/>
  <c r="NR326" i="53" s="1"/>
  <c r="NO326" i="53"/>
  <c r="NN326" i="53"/>
  <c r="NM326" i="53"/>
  <c r="NL326" i="53"/>
  <c r="NK326" i="53"/>
  <c r="NP326" i="53" s="1"/>
  <c r="NQ325" i="53"/>
  <c r="NR325" i="53" s="1"/>
  <c r="NO325" i="53"/>
  <c r="NN325" i="53"/>
  <c r="NM325" i="53"/>
  <c r="NL325" i="53"/>
  <c r="NK325" i="53"/>
  <c r="NP325" i="53" s="1"/>
  <c r="NQ324" i="53"/>
  <c r="NR324" i="53" s="1"/>
  <c r="NO324" i="53"/>
  <c r="NN324" i="53"/>
  <c r="NM324" i="53"/>
  <c r="NL324" i="53"/>
  <c r="NK324" i="53"/>
  <c r="NP324" i="53" s="1"/>
  <c r="NQ323" i="53"/>
  <c r="NR323" i="53" s="1"/>
  <c r="NO323" i="53"/>
  <c r="NN323" i="53"/>
  <c r="NM323" i="53"/>
  <c r="NL323" i="53"/>
  <c r="NK323" i="53"/>
  <c r="NP323" i="53" s="1"/>
  <c r="NQ322" i="53"/>
  <c r="NR322" i="53" s="1"/>
  <c r="NO322" i="53"/>
  <c r="NN322" i="53"/>
  <c r="NM322" i="53"/>
  <c r="NL322" i="53"/>
  <c r="NK322" i="53"/>
  <c r="NP322" i="53" s="1"/>
  <c r="NQ321" i="53"/>
  <c r="NR321" i="53" s="1"/>
  <c r="NO321" i="53"/>
  <c r="NN321" i="53"/>
  <c r="NM321" i="53"/>
  <c r="NL321" i="53"/>
  <c r="NK321" i="53"/>
  <c r="NP321" i="53" s="1"/>
  <c r="NQ320" i="53"/>
  <c r="NR320" i="53" s="1"/>
  <c r="NO320" i="53"/>
  <c r="NN320" i="53"/>
  <c r="NM320" i="53"/>
  <c r="NL320" i="53"/>
  <c r="NK320" i="53"/>
  <c r="NP320" i="53" s="1"/>
  <c r="NJ318" i="53"/>
  <c r="NQ317" i="53"/>
  <c r="NR317" i="53" s="1"/>
  <c r="NO317" i="53"/>
  <c r="NN317" i="53"/>
  <c r="NM317" i="53"/>
  <c r="NL317" i="53"/>
  <c r="NK317" i="53"/>
  <c r="NP317" i="53" s="1"/>
  <c r="NQ316" i="53"/>
  <c r="NR316" i="53" s="1"/>
  <c r="NO316" i="53"/>
  <c r="NN316" i="53"/>
  <c r="NM316" i="53"/>
  <c r="NL316" i="53"/>
  <c r="NK316" i="53"/>
  <c r="NP316" i="53" s="1"/>
  <c r="NQ315" i="53"/>
  <c r="NR315" i="53" s="1"/>
  <c r="NO315" i="53"/>
  <c r="NN315" i="53"/>
  <c r="NM315" i="53"/>
  <c r="NL315" i="53"/>
  <c r="NK315" i="53"/>
  <c r="NP315" i="53" s="1"/>
  <c r="NQ314" i="53"/>
  <c r="NR314" i="53" s="1"/>
  <c r="NO314" i="53"/>
  <c r="NN314" i="53"/>
  <c r="NM314" i="53"/>
  <c r="NL314" i="53"/>
  <c r="NK314" i="53"/>
  <c r="NP314" i="53" s="1"/>
  <c r="NQ311" i="53"/>
  <c r="NR311" i="53" s="1"/>
  <c r="NO311" i="53"/>
  <c r="NN311" i="53"/>
  <c r="NM311" i="53"/>
  <c r="NL311" i="53"/>
  <c r="NK311" i="53"/>
  <c r="NP311" i="53" s="1"/>
  <c r="NQ310" i="53"/>
  <c r="NR310" i="53" s="1"/>
  <c r="NO310" i="53"/>
  <c r="NN310" i="53"/>
  <c r="NM310" i="53"/>
  <c r="NL310" i="53"/>
  <c r="NK310" i="53"/>
  <c r="NP310" i="53" s="1"/>
  <c r="NQ309" i="53"/>
  <c r="NR309" i="53" s="1"/>
  <c r="NO309" i="53"/>
  <c r="NN309" i="53"/>
  <c r="NM309" i="53"/>
  <c r="NL309" i="53"/>
  <c r="NK309" i="53"/>
  <c r="NP309" i="53" s="1"/>
  <c r="NQ308" i="53"/>
  <c r="NR308" i="53" s="1"/>
  <c r="NO308" i="53"/>
  <c r="NN308" i="53"/>
  <c r="NM308" i="53"/>
  <c r="NL308" i="53"/>
  <c r="NK308" i="53"/>
  <c r="NP308" i="53" s="1"/>
  <c r="NQ307" i="53"/>
  <c r="NR307" i="53" s="1"/>
  <c r="NO307" i="53"/>
  <c r="NN307" i="53"/>
  <c r="NM307" i="53"/>
  <c r="NL307" i="53"/>
  <c r="NK307" i="53"/>
  <c r="NP307" i="53" s="1"/>
  <c r="NQ306" i="53"/>
  <c r="NR306" i="53" s="1"/>
  <c r="NO306" i="53"/>
  <c r="NN306" i="53"/>
  <c r="NM306" i="53"/>
  <c r="NL306" i="53"/>
  <c r="NK306" i="53"/>
  <c r="NP306" i="53" s="1"/>
  <c r="NQ305" i="53"/>
  <c r="NR305" i="53" s="1"/>
  <c r="NO305" i="53"/>
  <c r="NN305" i="53"/>
  <c r="NM305" i="53"/>
  <c r="NL305" i="53"/>
  <c r="NK305" i="53"/>
  <c r="NP305" i="53" s="1"/>
  <c r="NQ304" i="53"/>
  <c r="NR304" i="53" s="1"/>
  <c r="NO304" i="53"/>
  <c r="NN304" i="53"/>
  <c r="NM304" i="53"/>
  <c r="NL304" i="53"/>
  <c r="NK304" i="53"/>
  <c r="NP304" i="53" s="1"/>
  <c r="NQ303" i="53"/>
  <c r="NR303" i="53" s="1"/>
  <c r="NO303" i="53"/>
  <c r="NN303" i="53"/>
  <c r="NM303" i="53"/>
  <c r="NL303" i="53"/>
  <c r="NK303" i="53"/>
  <c r="NP303" i="53" s="1"/>
  <c r="NQ302" i="53"/>
  <c r="NR302" i="53" s="1"/>
  <c r="NO302" i="53"/>
  <c r="NN302" i="53"/>
  <c r="NM302" i="53"/>
  <c r="NL302" i="53"/>
  <c r="NK302" i="53"/>
  <c r="NP302" i="53" s="1"/>
  <c r="NQ301" i="53"/>
  <c r="NR301" i="53" s="1"/>
  <c r="NO301" i="53"/>
  <c r="NN301" i="53"/>
  <c r="NM301" i="53"/>
  <c r="NL301" i="53"/>
  <c r="NK301" i="53"/>
  <c r="NP301" i="53" s="1"/>
  <c r="NQ298" i="53"/>
  <c r="NR298" i="53" s="1"/>
  <c r="NO298" i="53"/>
  <c r="NN298" i="53"/>
  <c r="NM298" i="53"/>
  <c r="NL298" i="53"/>
  <c r="NK298" i="53"/>
  <c r="NP298" i="53" s="1"/>
  <c r="NJ295" i="53"/>
  <c r="NQ293" i="53"/>
  <c r="NR293" i="53" s="1"/>
  <c r="NO293" i="53"/>
  <c r="NN293" i="53"/>
  <c r="NM293" i="53"/>
  <c r="NL293" i="53"/>
  <c r="NK293" i="53"/>
  <c r="NP293" i="53" s="1"/>
  <c r="NQ292" i="53"/>
  <c r="NR292" i="53" s="1"/>
  <c r="NO292" i="53"/>
  <c r="NN292" i="53"/>
  <c r="NM292" i="53"/>
  <c r="NL292" i="53"/>
  <c r="NK292" i="53"/>
  <c r="NP292" i="53" s="1"/>
  <c r="NQ291" i="53"/>
  <c r="NR291" i="53" s="1"/>
  <c r="NO291" i="53"/>
  <c r="NN291" i="53"/>
  <c r="NM291" i="53"/>
  <c r="NL291" i="53"/>
  <c r="NK291" i="53"/>
  <c r="NP291" i="53" s="1"/>
  <c r="NQ290" i="53"/>
  <c r="NR290" i="53" s="1"/>
  <c r="NO290" i="53"/>
  <c r="NN290" i="53"/>
  <c r="NM290" i="53"/>
  <c r="NL290" i="53"/>
  <c r="NK290" i="53"/>
  <c r="NP290" i="53" s="1"/>
  <c r="NQ289" i="53"/>
  <c r="NR289" i="53" s="1"/>
  <c r="NO289" i="53"/>
  <c r="NN289" i="53"/>
  <c r="NM289" i="53"/>
  <c r="NL289" i="53"/>
  <c r="NK289" i="53"/>
  <c r="NP289" i="53" s="1"/>
  <c r="NQ288" i="53"/>
  <c r="NR288" i="53" s="1"/>
  <c r="NO288" i="53"/>
  <c r="NN288" i="53"/>
  <c r="NM288" i="53"/>
  <c r="NL288" i="53"/>
  <c r="NK288" i="53"/>
  <c r="NP288" i="53" s="1"/>
  <c r="NJ287" i="53"/>
  <c r="NQ286" i="53"/>
  <c r="NR286" i="53" s="1"/>
  <c r="NO286" i="53"/>
  <c r="NN286" i="53"/>
  <c r="NM286" i="53"/>
  <c r="NL286" i="53"/>
  <c r="NK286" i="53"/>
  <c r="NP286" i="53" s="1"/>
  <c r="NQ285" i="53"/>
  <c r="NR285" i="53" s="1"/>
  <c r="NO285" i="53"/>
  <c r="NN285" i="53"/>
  <c r="NM285" i="53"/>
  <c r="NL285" i="53"/>
  <c r="NK285" i="53"/>
  <c r="NP285" i="53" s="1"/>
  <c r="NQ284" i="53"/>
  <c r="NR284" i="53" s="1"/>
  <c r="NO284" i="53"/>
  <c r="NN284" i="53"/>
  <c r="NM284" i="53"/>
  <c r="NL284" i="53"/>
  <c r="NK284" i="53"/>
  <c r="NP284" i="53" s="1"/>
  <c r="NJ283" i="53"/>
  <c r="NQ282" i="53"/>
  <c r="NR282" i="53" s="1"/>
  <c r="NO282" i="53"/>
  <c r="NN282" i="53"/>
  <c r="NM282" i="53"/>
  <c r="NL282" i="53"/>
  <c r="NK282" i="53"/>
  <c r="NP282" i="53" s="1"/>
  <c r="NQ281" i="53"/>
  <c r="NR281" i="53" s="1"/>
  <c r="NO281" i="53"/>
  <c r="NN281" i="53"/>
  <c r="NM281" i="53"/>
  <c r="NL281" i="53"/>
  <c r="NK281" i="53"/>
  <c r="NP281" i="53" s="1"/>
  <c r="NQ280" i="53"/>
  <c r="NR280" i="53" s="1"/>
  <c r="NO280" i="53"/>
  <c r="NN280" i="53"/>
  <c r="NM280" i="53"/>
  <c r="NL280" i="53"/>
  <c r="NK280" i="53"/>
  <c r="NP280" i="53" s="1"/>
  <c r="NQ279" i="53"/>
  <c r="NR279" i="53" s="1"/>
  <c r="NO279" i="53"/>
  <c r="NN279" i="53"/>
  <c r="NM279" i="53"/>
  <c r="NL279" i="53"/>
  <c r="NK279" i="53"/>
  <c r="NP279" i="53" s="1"/>
  <c r="NQ278" i="53"/>
  <c r="NR278" i="53" s="1"/>
  <c r="NO278" i="53"/>
  <c r="NN278" i="53"/>
  <c r="NM278" i="53"/>
  <c r="NL278" i="53"/>
  <c r="NK278" i="53"/>
  <c r="NP278" i="53" s="1"/>
  <c r="NQ277" i="53"/>
  <c r="NR277" i="53" s="1"/>
  <c r="NO277" i="53"/>
  <c r="NN277" i="53"/>
  <c r="NM277" i="53"/>
  <c r="NL277" i="53"/>
  <c r="NK277" i="53"/>
  <c r="NP277" i="53" s="1"/>
  <c r="NQ276" i="53"/>
  <c r="NR276" i="53" s="1"/>
  <c r="NO276" i="53"/>
  <c r="NN276" i="53"/>
  <c r="NM276" i="53"/>
  <c r="NL276" i="53"/>
  <c r="NK276" i="53"/>
  <c r="NP276" i="53" s="1"/>
  <c r="NQ275" i="53"/>
  <c r="NR275" i="53" s="1"/>
  <c r="NO275" i="53"/>
  <c r="NN275" i="53"/>
  <c r="NM275" i="53"/>
  <c r="NL275" i="53"/>
  <c r="NK275" i="53"/>
  <c r="NP275" i="53" s="1"/>
  <c r="NQ274" i="53"/>
  <c r="NR274" i="53" s="1"/>
  <c r="NO274" i="53"/>
  <c r="NN274" i="53"/>
  <c r="NM274" i="53"/>
  <c r="NL274" i="53"/>
  <c r="NK274" i="53"/>
  <c r="NP274" i="53" s="1"/>
  <c r="NQ273" i="53"/>
  <c r="NR273" i="53" s="1"/>
  <c r="NO273" i="53"/>
  <c r="NN273" i="53"/>
  <c r="NM273" i="53"/>
  <c r="NL273" i="53"/>
  <c r="NK273" i="53"/>
  <c r="NP273" i="53" s="1"/>
  <c r="NQ272" i="53"/>
  <c r="NR272" i="53" s="1"/>
  <c r="NO272" i="53"/>
  <c r="NN272" i="53"/>
  <c r="NM272" i="53"/>
  <c r="NL272" i="53"/>
  <c r="NK272" i="53"/>
  <c r="NP272" i="53" s="1"/>
  <c r="NQ271" i="53"/>
  <c r="NR271" i="53" s="1"/>
  <c r="NO271" i="53"/>
  <c r="NN271" i="53"/>
  <c r="NM271" i="53"/>
  <c r="NL271" i="53"/>
  <c r="NK271" i="53"/>
  <c r="NP271" i="53" s="1"/>
  <c r="NQ270" i="53"/>
  <c r="NR270" i="53" s="1"/>
  <c r="NO270" i="53"/>
  <c r="NN270" i="53"/>
  <c r="NM270" i="53"/>
  <c r="NL270" i="53"/>
  <c r="NK270" i="53"/>
  <c r="NP270" i="53" s="1"/>
  <c r="NQ269" i="53"/>
  <c r="NR269" i="53" s="1"/>
  <c r="NO269" i="53"/>
  <c r="NN269" i="53"/>
  <c r="NM269" i="53"/>
  <c r="NL269" i="53"/>
  <c r="NK269" i="53"/>
  <c r="NP269" i="53" s="1"/>
  <c r="NQ268" i="53"/>
  <c r="NR268" i="53" s="1"/>
  <c r="NO268" i="53"/>
  <c r="NN268" i="53"/>
  <c r="NM268" i="53"/>
  <c r="NL268" i="53"/>
  <c r="NK268" i="53"/>
  <c r="NP268" i="53" s="1"/>
  <c r="NQ267" i="53"/>
  <c r="NR267" i="53" s="1"/>
  <c r="NO267" i="53"/>
  <c r="NN267" i="53"/>
  <c r="NM267" i="53"/>
  <c r="NL267" i="53"/>
  <c r="NK267" i="53"/>
  <c r="NP267" i="53" s="1"/>
  <c r="NJ266" i="53"/>
  <c r="NQ265" i="53"/>
  <c r="NR265" i="53" s="1"/>
  <c r="NO265" i="53"/>
  <c r="NN265" i="53"/>
  <c r="NM265" i="53"/>
  <c r="NL265" i="53"/>
  <c r="NK265" i="53"/>
  <c r="NP265" i="53" s="1"/>
  <c r="NQ264" i="53"/>
  <c r="NR264" i="53" s="1"/>
  <c r="NO264" i="53"/>
  <c r="NN264" i="53"/>
  <c r="NM264" i="53"/>
  <c r="NL264" i="53"/>
  <c r="NK264" i="53"/>
  <c r="NP264" i="53" s="1"/>
  <c r="NQ263" i="53"/>
  <c r="NR263" i="53" s="1"/>
  <c r="NO263" i="53"/>
  <c r="NN263" i="53"/>
  <c r="NM263" i="53"/>
  <c r="NL263" i="53"/>
  <c r="NK263" i="53"/>
  <c r="NP263" i="53" s="1"/>
  <c r="NQ262" i="53"/>
  <c r="NR262" i="53" s="1"/>
  <c r="NO262" i="53"/>
  <c r="NN262" i="53"/>
  <c r="NM262" i="53"/>
  <c r="NL262" i="53"/>
  <c r="NK262" i="53"/>
  <c r="NP262" i="53" s="1"/>
  <c r="NJ261" i="53"/>
  <c r="NQ260" i="53"/>
  <c r="NR260" i="53" s="1"/>
  <c r="NO260" i="53"/>
  <c r="NN260" i="53"/>
  <c r="NM260" i="53"/>
  <c r="NL260" i="53"/>
  <c r="NK260" i="53"/>
  <c r="NP260" i="53" s="1"/>
  <c r="NQ259" i="53"/>
  <c r="NR259" i="53" s="1"/>
  <c r="NO259" i="53"/>
  <c r="NN259" i="53"/>
  <c r="NM259" i="53"/>
  <c r="NL259" i="53"/>
  <c r="NK259" i="53"/>
  <c r="NP259" i="53" s="1"/>
  <c r="NQ258" i="53"/>
  <c r="NR258" i="53" s="1"/>
  <c r="NO258" i="53"/>
  <c r="NN258" i="53"/>
  <c r="NM258" i="53"/>
  <c r="NL258" i="53"/>
  <c r="NK258" i="53"/>
  <c r="NP258" i="53" s="1"/>
  <c r="NQ257" i="53"/>
  <c r="NR257" i="53" s="1"/>
  <c r="NO257" i="53"/>
  <c r="NN257" i="53"/>
  <c r="NM257" i="53"/>
  <c r="NL257" i="53"/>
  <c r="NK257" i="53"/>
  <c r="NP257" i="53" s="1"/>
  <c r="NQ256" i="53"/>
  <c r="NR256" i="53" s="1"/>
  <c r="NO256" i="53"/>
  <c r="NN256" i="53"/>
  <c r="NM256" i="53"/>
  <c r="NL256" i="53"/>
  <c r="NK256" i="53"/>
  <c r="NP256" i="53" s="1"/>
  <c r="NQ255" i="53"/>
  <c r="NR255" i="53" s="1"/>
  <c r="NO255" i="53"/>
  <c r="NN255" i="53"/>
  <c r="NM255" i="53"/>
  <c r="NL255" i="53"/>
  <c r="NK255" i="53"/>
  <c r="NP255" i="53" s="1"/>
  <c r="NQ254" i="53"/>
  <c r="NR254" i="53" s="1"/>
  <c r="NO254" i="53"/>
  <c r="NN254" i="53"/>
  <c r="NM254" i="53"/>
  <c r="NL254" i="53"/>
  <c r="NK254" i="53"/>
  <c r="NP254" i="53" s="1"/>
  <c r="NQ253" i="53"/>
  <c r="NR253" i="53" s="1"/>
  <c r="NO253" i="53"/>
  <c r="NN253" i="53"/>
  <c r="NM253" i="53"/>
  <c r="NL253" i="53"/>
  <c r="NK253" i="53"/>
  <c r="NP253" i="53" s="1"/>
  <c r="NQ252" i="53"/>
  <c r="NR252" i="53" s="1"/>
  <c r="NO252" i="53"/>
  <c r="NN252" i="53"/>
  <c r="NM252" i="53"/>
  <c r="NL252" i="53"/>
  <c r="NK252" i="53"/>
  <c r="NP252" i="53" s="1"/>
  <c r="NJ251" i="53"/>
  <c r="NQ249" i="53"/>
  <c r="NR249" i="53" s="1"/>
  <c r="NO249" i="53"/>
  <c r="NN249" i="53"/>
  <c r="NM249" i="53"/>
  <c r="NL249" i="53"/>
  <c r="NK249" i="53"/>
  <c r="NP249" i="53" s="1"/>
  <c r="NQ248" i="53"/>
  <c r="NR248" i="53" s="1"/>
  <c r="NO248" i="53"/>
  <c r="NN248" i="53"/>
  <c r="NM248" i="53"/>
  <c r="NL248" i="53"/>
  <c r="NK248" i="53"/>
  <c r="NP248" i="53" s="1"/>
  <c r="NQ247" i="53"/>
  <c r="NR247" i="53" s="1"/>
  <c r="NO247" i="53"/>
  <c r="NN247" i="53"/>
  <c r="NM247" i="53"/>
  <c r="NL247" i="53"/>
  <c r="NK247" i="53"/>
  <c r="NP247" i="53" s="1"/>
  <c r="NQ246" i="53"/>
  <c r="NR246" i="53" s="1"/>
  <c r="NO246" i="53"/>
  <c r="NN246" i="53"/>
  <c r="NM246" i="53"/>
  <c r="NL246" i="53"/>
  <c r="NK246" i="53"/>
  <c r="NP246" i="53" s="1"/>
  <c r="NQ245" i="53"/>
  <c r="NR245" i="53" s="1"/>
  <c r="NO245" i="53"/>
  <c r="NN245" i="53"/>
  <c r="NM245" i="53"/>
  <c r="NL245" i="53"/>
  <c r="NK245" i="53"/>
  <c r="NP245" i="53" s="1"/>
  <c r="NQ244" i="53"/>
  <c r="NR244" i="53" s="1"/>
  <c r="NO244" i="53"/>
  <c r="NN244" i="53"/>
  <c r="NM244" i="53"/>
  <c r="NL244" i="53"/>
  <c r="NK244" i="53"/>
  <c r="NP244" i="53" s="1"/>
  <c r="NJ242" i="53"/>
  <c r="NQ240" i="53"/>
  <c r="NR240" i="53" s="1"/>
  <c r="NO240" i="53"/>
  <c r="NN240" i="53"/>
  <c r="NM240" i="53"/>
  <c r="NL240" i="53"/>
  <c r="NK240" i="53"/>
  <c r="NP240" i="53" s="1"/>
  <c r="NQ239" i="53"/>
  <c r="NR239" i="53" s="1"/>
  <c r="NO239" i="53"/>
  <c r="NN239" i="53"/>
  <c r="NM239" i="53"/>
  <c r="NL239" i="53"/>
  <c r="NK239" i="53"/>
  <c r="NP239" i="53" s="1"/>
  <c r="NQ238" i="53"/>
  <c r="NR238" i="53" s="1"/>
  <c r="NO238" i="53"/>
  <c r="NN238" i="53"/>
  <c r="NM238" i="53"/>
  <c r="NL238" i="53"/>
  <c r="NK238" i="53"/>
  <c r="NP238" i="53" s="1"/>
  <c r="NJ237" i="53"/>
  <c r="NQ236" i="53"/>
  <c r="NR236" i="53" s="1"/>
  <c r="NO236" i="53"/>
  <c r="NN236" i="53"/>
  <c r="NM236" i="53"/>
  <c r="NL236" i="53"/>
  <c r="NK236" i="53"/>
  <c r="NP236" i="53" s="1"/>
  <c r="NJ235" i="53"/>
  <c r="NQ234" i="53"/>
  <c r="NR234" i="53" s="1"/>
  <c r="NO234" i="53"/>
  <c r="NN234" i="53"/>
  <c r="NM234" i="53"/>
  <c r="NL234" i="53"/>
  <c r="NK234" i="53"/>
  <c r="NP234" i="53" s="1"/>
  <c r="NQ233" i="53"/>
  <c r="NR233" i="53" s="1"/>
  <c r="NO233" i="53"/>
  <c r="NN233" i="53"/>
  <c r="NM233" i="53"/>
  <c r="NL233" i="53"/>
  <c r="NK233" i="53"/>
  <c r="NP233" i="53" s="1"/>
  <c r="NQ232" i="53"/>
  <c r="NR232" i="53" s="1"/>
  <c r="NO232" i="53"/>
  <c r="NN232" i="53"/>
  <c r="NM232" i="53"/>
  <c r="NL232" i="53"/>
  <c r="NK232" i="53"/>
  <c r="NP232" i="53" s="1"/>
  <c r="NQ231" i="53"/>
  <c r="NR231" i="53" s="1"/>
  <c r="NO231" i="53"/>
  <c r="NN231" i="53"/>
  <c r="NM231" i="53"/>
  <c r="NL231" i="53"/>
  <c r="NK231" i="53"/>
  <c r="NP231" i="53" s="1"/>
  <c r="NQ230" i="53"/>
  <c r="NR230" i="53" s="1"/>
  <c r="NO230" i="53"/>
  <c r="NN230" i="53"/>
  <c r="NM230" i="53"/>
  <c r="NL230" i="53"/>
  <c r="NK230" i="53"/>
  <c r="NP230" i="53" s="1"/>
  <c r="NQ229" i="53"/>
  <c r="NR229" i="53" s="1"/>
  <c r="NO229" i="53"/>
  <c r="NN229" i="53"/>
  <c r="NM229" i="53"/>
  <c r="NL229" i="53"/>
  <c r="NK229" i="53"/>
  <c r="NP229" i="53" s="1"/>
  <c r="NQ228" i="53"/>
  <c r="NR228" i="53" s="1"/>
  <c r="NO228" i="53"/>
  <c r="NN228" i="53"/>
  <c r="NM228" i="53"/>
  <c r="NL228" i="53"/>
  <c r="NK228" i="53"/>
  <c r="NP228" i="53" s="1"/>
  <c r="NQ227" i="53"/>
  <c r="NR227" i="53" s="1"/>
  <c r="NO227" i="53"/>
  <c r="NN227" i="53"/>
  <c r="NM227" i="53"/>
  <c r="NL227" i="53"/>
  <c r="NK227" i="53"/>
  <c r="NP227" i="53" s="1"/>
  <c r="NQ226" i="53"/>
  <c r="NR226" i="53" s="1"/>
  <c r="NO226" i="53"/>
  <c r="NN226" i="53"/>
  <c r="NM226" i="53"/>
  <c r="NL226" i="53"/>
  <c r="NK226" i="53"/>
  <c r="NP226" i="53" s="1"/>
  <c r="NJ225" i="53"/>
  <c r="NQ224" i="53"/>
  <c r="NR224" i="53" s="1"/>
  <c r="NO224" i="53"/>
  <c r="NN224" i="53"/>
  <c r="NM224" i="53"/>
  <c r="NL224" i="53"/>
  <c r="NK224" i="53"/>
  <c r="NP224" i="53" s="1"/>
  <c r="NJ223" i="53"/>
  <c r="NQ222" i="53"/>
  <c r="NR222" i="53" s="1"/>
  <c r="NO222" i="53"/>
  <c r="NN222" i="53"/>
  <c r="NM222" i="53"/>
  <c r="NL222" i="53"/>
  <c r="NK222" i="53"/>
  <c r="NP222" i="53" s="1"/>
  <c r="NQ221" i="53"/>
  <c r="NR221" i="53" s="1"/>
  <c r="NO221" i="53"/>
  <c r="NN221" i="53"/>
  <c r="NM221" i="53"/>
  <c r="NL221" i="53"/>
  <c r="NK221" i="53"/>
  <c r="NP221" i="53" s="1"/>
  <c r="NQ220" i="53"/>
  <c r="NR220" i="53" s="1"/>
  <c r="NO220" i="53"/>
  <c r="NN220" i="53"/>
  <c r="NM220" i="53"/>
  <c r="NL220" i="53"/>
  <c r="NK220" i="53"/>
  <c r="NP220" i="53" s="1"/>
  <c r="NQ219" i="53"/>
  <c r="NR219" i="53" s="1"/>
  <c r="NO219" i="53"/>
  <c r="NN219" i="53"/>
  <c r="NM219" i="53"/>
  <c r="NL219" i="53"/>
  <c r="NK219" i="53"/>
  <c r="NP219" i="53" s="1"/>
  <c r="NQ218" i="53"/>
  <c r="NR218" i="53" s="1"/>
  <c r="NO218" i="53"/>
  <c r="NN218" i="53"/>
  <c r="NM218" i="53"/>
  <c r="NL218" i="53"/>
  <c r="NK218" i="53"/>
  <c r="NP218" i="53" s="1"/>
  <c r="NQ217" i="53"/>
  <c r="NR217" i="53" s="1"/>
  <c r="NO217" i="53"/>
  <c r="NN217" i="53"/>
  <c r="NM217" i="53"/>
  <c r="NL217" i="53"/>
  <c r="NK217" i="53"/>
  <c r="NP217" i="53" s="1"/>
  <c r="NQ216" i="53"/>
  <c r="NR216" i="53" s="1"/>
  <c r="NO216" i="53"/>
  <c r="NN216" i="53"/>
  <c r="NM216" i="53"/>
  <c r="NL216" i="53"/>
  <c r="NK216" i="53"/>
  <c r="NP216" i="53" s="1"/>
  <c r="NQ215" i="53"/>
  <c r="NR215" i="53" s="1"/>
  <c r="NO215" i="53"/>
  <c r="NN215" i="53"/>
  <c r="NM215" i="53"/>
  <c r="NL215" i="53"/>
  <c r="NK215" i="53"/>
  <c r="NP215" i="53" s="1"/>
  <c r="NQ214" i="53"/>
  <c r="NR214" i="53" s="1"/>
  <c r="NO214" i="53"/>
  <c r="NN214" i="53"/>
  <c r="NM214" i="53"/>
  <c r="NL214" i="53"/>
  <c r="NK214" i="53"/>
  <c r="NP214" i="53" s="1"/>
  <c r="NJ213" i="53"/>
  <c r="NQ211" i="53"/>
  <c r="NR211" i="53" s="1"/>
  <c r="NO211" i="53"/>
  <c r="NN211" i="53"/>
  <c r="NM211" i="53"/>
  <c r="NL211" i="53"/>
  <c r="NK211" i="53"/>
  <c r="NP211" i="53" s="1"/>
  <c r="NQ210" i="53"/>
  <c r="NR210" i="53" s="1"/>
  <c r="NO210" i="53"/>
  <c r="NN210" i="53"/>
  <c r="NM210" i="53"/>
  <c r="NL210" i="53"/>
  <c r="NK210" i="53"/>
  <c r="NP210" i="53" s="1"/>
  <c r="NQ209" i="53"/>
  <c r="NR209" i="53" s="1"/>
  <c r="NO209" i="53"/>
  <c r="NN209" i="53"/>
  <c r="NM209" i="53"/>
  <c r="NL209" i="53"/>
  <c r="NK209" i="53"/>
  <c r="NP209" i="53" s="1"/>
  <c r="NQ208" i="53"/>
  <c r="NR208" i="53" s="1"/>
  <c r="NO208" i="53"/>
  <c r="NN208" i="53"/>
  <c r="NM208" i="53"/>
  <c r="NL208" i="53"/>
  <c r="NK208" i="53"/>
  <c r="NP208" i="53" s="1"/>
  <c r="NQ206" i="53"/>
  <c r="NR206" i="53" s="1"/>
  <c r="NO206" i="53"/>
  <c r="NN206" i="53"/>
  <c r="NM206" i="53"/>
  <c r="NL206" i="53"/>
  <c r="NK206" i="53"/>
  <c r="NP206" i="53" s="1"/>
  <c r="NQ205" i="53"/>
  <c r="NR205" i="53" s="1"/>
  <c r="NO205" i="53"/>
  <c r="NN205" i="53"/>
  <c r="NM205" i="53"/>
  <c r="NL205" i="53"/>
  <c r="NK205" i="53"/>
  <c r="NP205" i="53" s="1"/>
  <c r="NQ204" i="53"/>
  <c r="NR204" i="53" s="1"/>
  <c r="NO204" i="53"/>
  <c r="NN204" i="53"/>
  <c r="NM204" i="53"/>
  <c r="NL204" i="53"/>
  <c r="NK204" i="53"/>
  <c r="NP204" i="53" s="1"/>
  <c r="NQ203" i="53"/>
  <c r="NR203" i="53" s="1"/>
  <c r="NO203" i="53"/>
  <c r="NN203" i="53"/>
  <c r="NM203" i="53"/>
  <c r="NL203" i="53"/>
  <c r="NK203" i="53"/>
  <c r="NP203" i="53" s="1"/>
  <c r="NQ202" i="53"/>
  <c r="NR202" i="53" s="1"/>
  <c r="NO202" i="53"/>
  <c r="NN202" i="53"/>
  <c r="NM202" i="53"/>
  <c r="NL202" i="53"/>
  <c r="NK202" i="53"/>
  <c r="NP202" i="53" s="1"/>
  <c r="NQ201" i="53"/>
  <c r="NR201" i="53" s="1"/>
  <c r="NO201" i="53"/>
  <c r="NN201" i="53"/>
  <c r="NM201" i="53"/>
  <c r="NL201" i="53"/>
  <c r="NK201" i="53"/>
  <c r="NP201" i="53" s="1"/>
  <c r="NQ200" i="53"/>
  <c r="NR200" i="53" s="1"/>
  <c r="NO200" i="53"/>
  <c r="NN200" i="53"/>
  <c r="NM200" i="53"/>
  <c r="NL200" i="53"/>
  <c r="NK200" i="53"/>
  <c r="NP200" i="53" s="1"/>
  <c r="NQ199" i="53"/>
  <c r="NR199" i="53" s="1"/>
  <c r="NO199" i="53"/>
  <c r="NN199" i="53"/>
  <c r="NM199" i="53"/>
  <c r="NL199" i="53"/>
  <c r="NK199" i="53"/>
  <c r="NP199" i="53" s="1"/>
  <c r="NQ198" i="53"/>
  <c r="NR198" i="53" s="1"/>
  <c r="NO198" i="53"/>
  <c r="NN198" i="53"/>
  <c r="NM198" i="53"/>
  <c r="NL198" i="53"/>
  <c r="NK198" i="53"/>
  <c r="NP198" i="53" s="1"/>
  <c r="NQ197" i="53"/>
  <c r="NR197" i="53" s="1"/>
  <c r="NO197" i="53"/>
  <c r="NN197" i="53"/>
  <c r="NM197" i="53"/>
  <c r="NL197" i="53"/>
  <c r="NK197" i="53"/>
  <c r="NP197" i="53" s="1"/>
  <c r="NQ196" i="53"/>
  <c r="NR196" i="53" s="1"/>
  <c r="NO196" i="53"/>
  <c r="NN196" i="53"/>
  <c r="NM196" i="53"/>
  <c r="NL196" i="53"/>
  <c r="NK196" i="53"/>
  <c r="NP196" i="53" s="1"/>
  <c r="NQ195" i="53"/>
  <c r="NR195" i="53" s="1"/>
  <c r="NO195" i="53"/>
  <c r="NN195" i="53"/>
  <c r="NM195" i="53"/>
  <c r="NL195" i="53"/>
  <c r="NK195" i="53"/>
  <c r="NP195" i="53" s="1"/>
  <c r="NQ194" i="53"/>
  <c r="NR194" i="53" s="1"/>
  <c r="NO194" i="53"/>
  <c r="NN194" i="53"/>
  <c r="NM194" i="53"/>
  <c r="NL194" i="53"/>
  <c r="NK194" i="53"/>
  <c r="NP194" i="53" s="1"/>
  <c r="NQ193" i="53"/>
  <c r="NR193" i="53" s="1"/>
  <c r="NO193" i="53"/>
  <c r="NN193" i="53"/>
  <c r="NM193" i="53"/>
  <c r="NL193" i="53"/>
  <c r="NK193" i="53"/>
  <c r="NP193" i="53" s="1"/>
  <c r="NQ192" i="53"/>
  <c r="NR192" i="53" s="1"/>
  <c r="NO192" i="53"/>
  <c r="NN192" i="53"/>
  <c r="NM192" i="53"/>
  <c r="NL192" i="53"/>
  <c r="NK192" i="53"/>
  <c r="NP192" i="53" s="1"/>
  <c r="NQ191" i="53"/>
  <c r="NR191" i="53" s="1"/>
  <c r="NO191" i="53"/>
  <c r="NN191" i="53"/>
  <c r="NM191" i="53"/>
  <c r="NL191" i="53"/>
  <c r="NK191" i="53"/>
  <c r="NP191" i="53" s="1"/>
  <c r="NQ190" i="53"/>
  <c r="NR190" i="53" s="1"/>
  <c r="NO190" i="53"/>
  <c r="NN190" i="53"/>
  <c r="NM190" i="53"/>
  <c r="NL190" i="53"/>
  <c r="NK190" i="53"/>
  <c r="NP190" i="53" s="1"/>
  <c r="NQ189" i="53"/>
  <c r="NR189" i="53" s="1"/>
  <c r="NO189" i="53"/>
  <c r="NN189" i="53"/>
  <c r="NM189" i="53"/>
  <c r="NL189" i="53"/>
  <c r="NK189" i="53"/>
  <c r="NP189" i="53" s="1"/>
  <c r="NQ188" i="53"/>
  <c r="NR188" i="53" s="1"/>
  <c r="NO188" i="53"/>
  <c r="NN188" i="53"/>
  <c r="NM188" i="53"/>
  <c r="NL188" i="53"/>
  <c r="NK188" i="53"/>
  <c r="NP188" i="53" s="1"/>
  <c r="NQ187" i="53"/>
  <c r="NR187" i="53" s="1"/>
  <c r="NO187" i="53"/>
  <c r="NN187" i="53"/>
  <c r="NM187" i="53"/>
  <c r="NL187" i="53"/>
  <c r="NK187" i="53"/>
  <c r="NP187" i="53" s="1"/>
  <c r="NQ186" i="53"/>
  <c r="NR186" i="53" s="1"/>
  <c r="NO186" i="53"/>
  <c r="NN186" i="53"/>
  <c r="NM186" i="53"/>
  <c r="NL186" i="53"/>
  <c r="NK186" i="53"/>
  <c r="NP186" i="53" s="1"/>
  <c r="NQ184" i="53"/>
  <c r="NR184" i="53" s="1"/>
  <c r="NO184" i="53"/>
  <c r="NN184" i="53"/>
  <c r="NM184" i="53"/>
  <c r="NL184" i="53"/>
  <c r="NK184" i="53"/>
  <c r="NP184" i="53" s="1"/>
  <c r="NQ183" i="53"/>
  <c r="NR183" i="53" s="1"/>
  <c r="NO183" i="53"/>
  <c r="NN183" i="53"/>
  <c r="NM183" i="53"/>
  <c r="NL183" i="53"/>
  <c r="NK183" i="53"/>
  <c r="NP183" i="53" s="1"/>
  <c r="NQ182" i="53"/>
  <c r="NR182" i="53" s="1"/>
  <c r="NO182" i="53"/>
  <c r="NN182" i="53"/>
  <c r="NM182" i="53"/>
  <c r="NL182" i="53"/>
  <c r="NK182" i="53"/>
  <c r="NP182" i="53" s="1"/>
  <c r="NQ181" i="53"/>
  <c r="NR181" i="53" s="1"/>
  <c r="NO181" i="53"/>
  <c r="NN181" i="53"/>
  <c r="NM181" i="53"/>
  <c r="NL181" i="53"/>
  <c r="NK181" i="53"/>
  <c r="NP181" i="53" s="1"/>
  <c r="NQ180" i="53"/>
  <c r="NR180" i="53" s="1"/>
  <c r="NO180" i="53"/>
  <c r="NN180" i="53"/>
  <c r="NM180" i="53"/>
  <c r="NL180" i="53"/>
  <c r="NK180" i="53"/>
  <c r="NP180" i="53" s="1"/>
  <c r="NQ179" i="53"/>
  <c r="NR179" i="53" s="1"/>
  <c r="NO179" i="53"/>
  <c r="NN179" i="53"/>
  <c r="NM179" i="53"/>
  <c r="NL179" i="53"/>
  <c r="NK179" i="53"/>
  <c r="NP179" i="53" s="1"/>
  <c r="NJ177" i="53"/>
  <c r="NQ176" i="53"/>
  <c r="NR176" i="53" s="1"/>
  <c r="NO176" i="53"/>
  <c r="NN176" i="53"/>
  <c r="NM176" i="53"/>
  <c r="NL176" i="53"/>
  <c r="NK176" i="53"/>
  <c r="NP176" i="53" s="1"/>
  <c r="NQ174" i="53"/>
  <c r="NR174" i="53" s="1"/>
  <c r="NO174" i="53"/>
  <c r="NN174" i="53"/>
  <c r="NM174" i="53"/>
  <c r="NL174" i="53"/>
  <c r="NK174" i="53"/>
  <c r="NP174" i="53" s="1"/>
  <c r="NQ173" i="53"/>
  <c r="NR173" i="53" s="1"/>
  <c r="NO173" i="53"/>
  <c r="NN173" i="53"/>
  <c r="NM173" i="53"/>
  <c r="NL173" i="53"/>
  <c r="NK173" i="53"/>
  <c r="NP173" i="53" s="1"/>
  <c r="NQ172" i="53"/>
  <c r="NR172" i="53" s="1"/>
  <c r="NO172" i="53"/>
  <c r="NN172" i="53"/>
  <c r="NM172" i="53"/>
  <c r="NL172" i="53"/>
  <c r="NK172" i="53"/>
  <c r="NP172" i="53" s="1"/>
  <c r="NQ171" i="53"/>
  <c r="NR171" i="53" s="1"/>
  <c r="NO171" i="53"/>
  <c r="NN171" i="53"/>
  <c r="NM171" i="53"/>
  <c r="NL171" i="53"/>
  <c r="NK171" i="53"/>
  <c r="NP171" i="53" s="1"/>
  <c r="NQ169" i="53"/>
  <c r="NR169" i="53" s="1"/>
  <c r="NO169" i="53"/>
  <c r="NN169" i="53"/>
  <c r="NM169" i="53"/>
  <c r="NL169" i="53"/>
  <c r="NK169" i="53"/>
  <c r="NP169" i="53" s="1"/>
  <c r="NQ168" i="53"/>
  <c r="NR168" i="53" s="1"/>
  <c r="NO168" i="53"/>
  <c r="NN168" i="53"/>
  <c r="NM168" i="53"/>
  <c r="NL168" i="53"/>
  <c r="NK168" i="53"/>
  <c r="NP168" i="53" s="1"/>
  <c r="NQ167" i="53"/>
  <c r="NR167" i="53" s="1"/>
  <c r="NO167" i="53"/>
  <c r="NN167" i="53"/>
  <c r="NM167" i="53"/>
  <c r="NL167" i="53"/>
  <c r="NK167" i="53"/>
  <c r="NP167" i="53" s="1"/>
  <c r="NQ166" i="53"/>
  <c r="NR166" i="53" s="1"/>
  <c r="NO166" i="53"/>
  <c r="NN166" i="53"/>
  <c r="NM166" i="53"/>
  <c r="NL166" i="53"/>
  <c r="NK166" i="53"/>
  <c r="NP166" i="53" s="1"/>
  <c r="NQ165" i="53"/>
  <c r="NR165" i="53" s="1"/>
  <c r="NO165" i="53"/>
  <c r="NN165" i="53"/>
  <c r="NM165" i="53"/>
  <c r="NL165" i="53"/>
  <c r="NK165" i="53"/>
  <c r="NP165" i="53" s="1"/>
  <c r="NQ164" i="53"/>
  <c r="NR164" i="53" s="1"/>
  <c r="NO164" i="53"/>
  <c r="NN164" i="53"/>
  <c r="NM164" i="53"/>
  <c r="NL164" i="53"/>
  <c r="NK164" i="53"/>
  <c r="NP164" i="53" s="1"/>
  <c r="NQ163" i="53"/>
  <c r="NR163" i="53" s="1"/>
  <c r="NO163" i="53"/>
  <c r="NN163" i="53"/>
  <c r="NM163" i="53"/>
  <c r="NL163" i="53"/>
  <c r="NK163" i="53"/>
  <c r="NP163" i="53" s="1"/>
  <c r="NQ162" i="53"/>
  <c r="NR162" i="53" s="1"/>
  <c r="NO162" i="53"/>
  <c r="NN162" i="53"/>
  <c r="NM162" i="53"/>
  <c r="NL162" i="53"/>
  <c r="NK162" i="53"/>
  <c r="NP162" i="53" s="1"/>
  <c r="NQ161" i="53"/>
  <c r="NR161" i="53" s="1"/>
  <c r="NO161" i="53"/>
  <c r="NN161" i="53"/>
  <c r="NM161" i="53"/>
  <c r="NL161" i="53"/>
  <c r="NK161" i="53"/>
  <c r="NP161" i="53" s="1"/>
  <c r="NQ160" i="53"/>
  <c r="NR160" i="53" s="1"/>
  <c r="NO160" i="53"/>
  <c r="NN160" i="53"/>
  <c r="NM160" i="53"/>
  <c r="NL160" i="53"/>
  <c r="NK160" i="53"/>
  <c r="NP160" i="53" s="1"/>
  <c r="NQ159" i="53"/>
  <c r="NR159" i="53" s="1"/>
  <c r="NO159" i="53"/>
  <c r="NN159" i="53"/>
  <c r="NM159" i="53"/>
  <c r="NL159" i="53"/>
  <c r="NK159" i="53"/>
  <c r="NP159" i="53" s="1"/>
  <c r="NQ158" i="53"/>
  <c r="NR158" i="53" s="1"/>
  <c r="NO158" i="53"/>
  <c r="NN158" i="53"/>
  <c r="NM158" i="53"/>
  <c r="NL158" i="53"/>
  <c r="NK158" i="53"/>
  <c r="NP158" i="53" s="1"/>
  <c r="NQ157" i="53"/>
  <c r="NR157" i="53" s="1"/>
  <c r="NO157" i="53"/>
  <c r="NN157" i="53"/>
  <c r="NM157" i="53"/>
  <c r="NL157" i="53"/>
  <c r="NK157" i="53"/>
  <c r="NP157" i="53" s="1"/>
  <c r="NQ155" i="53"/>
  <c r="NR155" i="53" s="1"/>
  <c r="NO155" i="53"/>
  <c r="NN155" i="53"/>
  <c r="NM155" i="53"/>
  <c r="NL155" i="53"/>
  <c r="NK155" i="53"/>
  <c r="NP155" i="53" s="1"/>
  <c r="NQ154" i="53"/>
  <c r="NR154" i="53" s="1"/>
  <c r="NO154" i="53"/>
  <c r="NN154" i="53"/>
  <c r="NM154" i="53"/>
  <c r="NL154" i="53"/>
  <c r="NK154" i="53"/>
  <c r="NP154" i="53" s="1"/>
  <c r="NJ152" i="53"/>
  <c r="NQ150" i="53"/>
  <c r="NR150" i="53" s="1"/>
  <c r="NO150" i="53"/>
  <c r="NN150" i="53"/>
  <c r="NM150" i="53"/>
  <c r="NL150" i="53"/>
  <c r="NK150" i="53"/>
  <c r="NP150" i="53" s="1"/>
  <c r="NQ149" i="53"/>
  <c r="NR149" i="53" s="1"/>
  <c r="NO149" i="53"/>
  <c r="NN149" i="53"/>
  <c r="NM149" i="53"/>
  <c r="NL149" i="53"/>
  <c r="NK149" i="53"/>
  <c r="NP149" i="53" s="1"/>
  <c r="NQ148" i="53"/>
  <c r="NR148" i="53" s="1"/>
  <c r="NO148" i="53"/>
  <c r="NN148" i="53"/>
  <c r="NM148" i="53"/>
  <c r="NL148" i="53"/>
  <c r="NK148" i="53"/>
  <c r="NP148" i="53" s="1"/>
  <c r="NQ146" i="53"/>
  <c r="NR146" i="53" s="1"/>
  <c r="NO146" i="53"/>
  <c r="NN146" i="53"/>
  <c r="NM146" i="53"/>
  <c r="NL146" i="53"/>
  <c r="NK146" i="53"/>
  <c r="NP146" i="53" s="1"/>
  <c r="NQ145" i="53"/>
  <c r="NR145" i="53" s="1"/>
  <c r="NO145" i="53"/>
  <c r="NN145" i="53"/>
  <c r="NM145" i="53"/>
  <c r="NL145" i="53"/>
  <c r="NK145" i="53"/>
  <c r="NP145" i="53" s="1"/>
  <c r="NQ144" i="53"/>
  <c r="NR144" i="53" s="1"/>
  <c r="NO144" i="53"/>
  <c r="NN144" i="53"/>
  <c r="NM144" i="53"/>
  <c r="NL144" i="53"/>
  <c r="NK144" i="53"/>
  <c r="NP144" i="53" s="1"/>
  <c r="NQ143" i="53"/>
  <c r="NR143" i="53" s="1"/>
  <c r="NO143" i="53"/>
  <c r="NN143" i="53"/>
  <c r="NM143" i="53"/>
  <c r="NL143" i="53"/>
  <c r="NK143" i="53"/>
  <c r="NP143" i="53" s="1"/>
  <c r="NQ142" i="53"/>
  <c r="NR142" i="53" s="1"/>
  <c r="NO142" i="53"/>
  <c r="NN142" i="53"/>
  <c r="NM142" i="53"/>
  <c r="NL142" i="53"/>
  <c r="NK142" i="53"/>
  <c r="NP142" i="53" s="1"/>
  <c r="NQ141" i="53"/>
  <c r="NR141" i="53" s="1"/>
  <c r="NO141" i="53"/>
  <c r="NN141" i="53"/>
  <c r="NM141" i="53"/>
  <c r="NL141" i="53"/>
  <c r="NK141" i="53"/>
  <c r="NP141" i="53" s="1"/>
  <c r="NQ140" i="53"/>
  <c r="NR140" i="53" s="1"/>
  <c r="NO140" i="53"/>
  <c r="NN140" i="53"/>
  <c r="NM140" i="53"/>
  <c r="NL140" i="53"/>
  <c r="NK140" i="53"/>
  <c r="NP140" i="53" s="1"/>
  <c r="NQ139" i="53"/>
  <c r="NR139" i="53" s="1"/>
  <c r="NO139" i="53"/>
  <c r="NN139" i="53"/>
  <c r="NM139" i="53"/>
  <c r="NL139" i="53"/>
  <c r="NK139" i="53"/>
  <c r="NP139" i="53" s="1"/>
  <c r="NQ138" i="53"/>
  <c r="NR138" i="53" s="1"/>
  <c r="NO138" i="53"/>
  <c r="NN138" i="53"/>
  <c r="NM138" i="53"/>
  <c r="NL138" i="53"/>
  <c r="NK138" i="53"/>
  <c r="NP138" i="53" s="1"/>
  <c r="NQ136" i="53"/>
  <c r="NR136" i="53" s="1"/>
  <c r="NO136" i="53"/>
  <c r="NN136" i="53"/>
  <c r="NM136" i="53"/>
  <c r="NL136" i="53"/>
  <c r="NK136" i="53"/>
  <c r="NP136" i="53" s="1"/>
  <c r="NJ134" i="53"/>
  <c r="NQ133" i="53"/>
  <c r="NR133" i="53" s="1"/>
  <c r="NO133" i="53"/>
  <c r="NN133" i="53"/>
  <c r="NM133" i="53"/>
  <c r="NL133" i="53"/>
  <c r="NK133" i="53"/>
  <c r="NP133" i="53" s="1"/>
  <c r="NQ131" i="53"/>
  <c r="NR131" i="53" s="1"/>
  <c r="NO131" i="53"/>
  <c r="NN131" i="53"/>
  <c r="NM131" i="53"/>
  <c r="NL131" i="53"/>
  <c r="NK131" i="53"/>
  <c r="NP131" i="53" s="1"/>
  <c r="NQ130" i="53"/>
  <c r="NR130" i="53" s="1"/>
  <c r="NO130" i="53"/>
  <c r="NN130" i="53"/>
  <c r="NM130" i="53"/>
  <c r="NL130" i="53"/>
  <c r="NK130" i="53"/>
  <c r="NP130" i="53" s="1"/>
  <c r="NQ129" i="53"/>
  <c r="NR129" i="53" s="1"/>
  <c r="NO129" i="53"/>
  <c r="NN129" i="53"/>
  <c r="NM129" i="53"/>
  <c r="NL129" i="53"/>
  <c r="NK129" i="53"/>
  <c r="NP129" i="53" s="1"/>
  <c r="NQ128" i="53"/>
  <c r="NR128" i="53" s="1"/>
  <c r="NO128" i="53"/>
  <c r="NN128" i="53"/>
  <c r="NM128" i="53"/>
  <c r="NL128" i="53"/>
  <c r="NK128" i="53"/>
  <c r="NP128" i="53" s="1"/>
  <c r="NQ127" i="53"/>
  <c r="NR127" i="53" s="1"/>
  <c r="NO127" i="53"/>
  <c r="NN127" i="53"/>
  <c r="NM127" i="53"/>
  <c r="NL127" i="53"/>
  <c r="NK127" i="53"/>
  <c r="NP127" i="53" s="1"/>
  <c r="NQ126" i="53"/>
  <c r="NR126" i="53" s="1"/>
  <c r="NO126" i="53"/>
  <c r="NN126" i="53"/>
  <c r="NM126" i="53"/>
  <c r="NL126" i="53"/>
  <c r="NK126" i="53"/>
  <c r="NP126" i="53" s="1"/>
  <c r="NQ125" i="53"/>
  <c r="NR125" i="53" s="1"/>
  <c r="NO125" i="53"/>
  <c r="NN125" i="53"/>
  <c r="NM125" i="53"/>
  <c r="NL125" i="53"/>
  <c r="NK125" i="53"/>
  <c r="NP125" i="53" s="1"/>
  <c r="NQ123" i="53"/>
  <c r="NR123" i="53" s="1"/>
  <c r="NO123" i="53"/>
  <c r="NN123" i="53"/>
  <c r="NM123" i="53"/>
  <c r="NL123" i="53"/>
  <c r="NK123" i="53"/>
  <c r="NP123" i="53" s="1"/>
  <c r="NQ122" i="53"/>
  <c r="NR122" i="53" s="1"/>
  <c r="NO122" i="53"/>
  <c r="NN122" i="53"/>
  <c r="NM122" i="53"/>
  <c r="NL122" i="53"/>
  <c r="NK122" i="53"/>
  <c r="NP122" i="53" s="1"/>
  <c r="NQ121" i="53"/>
  <c r="NR121" i="53" s="1"/>
  <c r="NO121" i="53"/>
  <c r="NN121" i="53"/>
  <c r="NM121" i="53"/>
  <c r="NL121" i="53"/>
  <c r="NK121" i="53"/>
  <c r="NP121" i="53" s="1"/>
  <c r="NQ120" i="53"/>
  <c r="NR120" i="53" s="1"/>
  <c r="NO120" i="53"/>
  <c r="NN120" i="53"/>
  <c r="NM120" i="53"/>
  <c r="NL120" i="53"/>
  <c r="NK120" i="53"/>
  <c r="NP120" i="53" s="1"/>
  <c r="NQ119" i="53"/>
  <c r="NR119" i="53" s="1"/>
  <c r="NO119" i="53"/>
  <c r="NN119" i="53"/>
  <c r="NM119" i="53"/>
  <c r="NL119" i="53"/>
  <c r="NK119" i="53"/>
  <c r="NP119" i="53" s="1"/>
  <c r="NQ117" i="53"/>
  <c r="NR117" i="53" s="1"/>
  <c r="NO117" i="53"/>
  <c r="NN117" i="53"/>
  <c r="NM117" i="53"/>
  <c r="NL117" i="53"/>
  <c r="NK117" i="53"/>
  <c r="NP117" i="53" s="1"/>
  <c r="NQ116" i="53"/>
  <c r="NR116" i="53" s="1"/>
  <c r="NO116" i="53"/>
  <c r="NN116" i="53"/>
  <c r="NM116" i="53"/>
  <c r="NL116" i="53"/>
  <c r="NK116" i="53"/>
  <c r="NP116" i="53" s="1"/>
  <c r="NQ115" i="53"/>
  <c r="NR115" i="53" s="1"/>
  <c r="NO115" i="53"/>
  <c r="NN115" i="53"/>
  <c r="NM115" i="53"/>
  <c r="NL115" i="53"/>
  <c r="NK115" i="53"/>
  <c r="NP115" i="53" s="1"/>
  <c r="NQ114" i="53"/>
  <c r="NR114" i="53" s="1"/>
  <c r="NO114" i="53"/>
  <c r="NN114" i="53"/>
  <c r="NM114" i="53"/>
  <c r="NL114" i="53"/>
  <c r="NK114" i="53"/>
  <c r="NP114" i="53" s="1"/>
  <c r="NQ113" i="53"/>
  <c r="NR113" i="53" s="1"/>
  <c r="NO113" i="53"/>
  <c r="NN113" i="53"/>
  <c r="NM113" i="53"/>
  <c r="NL113" i="53"/>
  <c r="NK113" i="53"/>
  <c r="NP113" i="53" s="1"/>
  <c r="NQ112" i="53"/>
  <c r="NR112" i="53" s="1"/>
  <c r="NO112" i="53"/>
  <c r="NN112" i="53"/>
  <c r="NM112" i="53"/>
  <c r="NL112" i="53"/>
  <c r="NK112" i="53"/>
  <c r="NP112" i="53" s="1"/>
  <c r="NQ111" i="53"/>
  <c r="NR111" i="53" s="1"/>
  <c r="NO111" i="53"/>
  <c r="NN111" i="53"/>
  <c r="NM111" i="53"/>
  <c r="NL111" i="53"/>
  <c r="NK111" i="53"/>
  <c r="NP111" i="53" s="1"/>
  <c r="NQ108" i="53"/>
  <c r="NR108" i="53" s="1"/>
  <c r="NO108" i="53"/>
  <c r="NN108" i="53"/>
  <c r="NM108" i="53"/>
  <c r="NL108" i="53"/>
  <c r="NK108" i="53"/>
  <c r="NP108" i="53" s="1"/>
  <c r="NQ106" i="53"/>
  <c r="NR106" i="53" s="1"/>
  <c r="NO106" i="53"/>
  <c r="NN106" i="53"/>
  <c r="NM106" i="53"/>
  <c r="NL106" i="53"/>
  <c r="NK106" i="53"/>
  <c r="NP106" i="53" s="1"/>
  <c r="NQ105" i="53"/>
  <c r="NR105" i="53" s="1"/>
  <c r="NO105" i="53"/>
  <c r="NN105" i="53"/>
  <c r="NM105" i="53"/>
  <c r="NL105" i="53"/>
  <c r="NK105" i="53"/>
  <c r="NP105" i="53" s="1"/>
  <c r="NQ104" i="53"/>
  <c r="NR104" i="53" s="1"/>
  <c r="NO104" i="53"/>
  <c r="NN104" i="53"/>
  <c r="NM104" i="53"/>
  <c r="NL104" i="53"/>
  <c r="NK104" i="53"/>
  <c r="NP104" i="53" s="1"/>
  <c r="NQ103" i="53"/>
  <c r="NR103" i="53" s="1"/>
  <c r="NO103" i="53"/>
  <c r="NN103" i="53"/>
  <c r="NM103" i="53"/>
  <c r="NL103" i="53"/>
  <c r="NK103" i="53"/>
  <c r="NP103" i="53" s="1"/>
  <c r="NQ101" i="53"/>
  <c r="NR101" i="53" s="1"/>
  <c r="NO101" i="53"/>
  <c r="NN101" i="53"/>
  <c r="NM101" i="53"/>
  <c r="NL101" i="53"/>
  <c r="NK101" i="53"/>
  <c r="NP101" i="53" s="1"/>
  <c r="NQ100" i="53"/>
  <c r="NR100" i="53" s="1"/>
  <c r="NO100" i="53"/>
  <c r="NN100" i="53"/>
  <c r="NM100" i="53"/>
  <c r="NL100" i="53"/>
  <c r="NK100" i="53"/>
  <c r="NP100" i="53" s="1"/>
  <c r="NQ99" i="53"/>
  <c r="NR99" i="53" s="1"/>
  <c r="NO99" i="53"/>
  <c r="NN99" i="53"/>
  <c r="NM99" i="53"/>
  <c r="NL99" i="53"/>
  <c r="NK99" i="53"/>
  <c r="NP99" i="53" s="1"/>
  <c r="NQ98" i="53"/>
  <c r="NR98" i="53" s="1"/>
  <c r="NO98" i="53"/>
  <c r="NN98" i="53"/>
  <c r="NM98" i="53"/>
  <c r="NL98" i="53"/>
  <c r="NK98" i="53"/>
  <c r="NP98" i="53" s="1"/>
  <c r="NQ97" i="53"/>
  <c r="NR97" i="53" s="1"/>
  <c r="NO97" i="53"/>
  <c r="NN97" i="53"/>
  <c r="NM97" i="53"/>
  <c r="NL97" i="53"/>
  <c r="NK97" i="53"/>
  <c r="NP97" i="53" s="1"/>
  <c r="NQ96" i="53"/>
  <c r="NR96" i="53" s="1"/>
  <c r="NO96" i="53"/>
  <c r="NN96" i="53"/>
  <c r="NM96" i="53"/>
  <c r="NL96" i="53"/>
  <c r="NK96" i="53"/>
  <c r="NP96" i="53" s="1"/>
  <c r="NJ94" i="53"/>
  <c r="NQ93" i="53"/>
  <c r="NR93" i="53" s="1"/>
  <c r="NO93" i="53"/>
  <c r="NN93" i="53"/>
  <c r="NM93" i="53"/>
  <c r="NL93" i="53"/>
  <c r="NK93" i="53"/>
  <c r="NP93" i="53" s="1"/>
  <c r="NQ91" i="53"/>
  <c r="NR91" i="53" s="1"/>
  <c r="NO91" i="53"/>
  <c r="NN91" i="53"/>
  <c r="NM91" i="53"/>
  <c r="NL91" i="53"/>
  <c r="NK91" i="53"/>
  <c r="NP91" i="53" s="1"/>
  <c r="NQ90" i="53"/>
  <c r="NR90" i="53" s="1"/>
  <c r="NO90" i="53"/>
  <c r="NN90" i="53"/>
  <c r="NM90" i="53"/>
  <c r="NL90" i="53"/>
  <c r="NK90" i="53"/>
  <c r="NP90" i="53" s="1"/>
  <c r="NQ89" i="53"/>
  <c r="NR89" i="53" s="1"/>
  <c r="NO89" i="53"/>
  <c r="NN89" i="53"/>
  <c r="NM89" i="53"/>
  <c r="NL89" i="53"/>
  <c r="NK89" i="53"/>
  <c r="NP89" i="53" s="1"/>
  <c r="NQ88" i="53"/>
  <c r="NR88" i="53" s="1"/>
  <c r="NO88" i="53"/>
  <c r="NN88" i="53"/>
  <c r="NM88" i="53"/>
  <c r="NL88" i="53"/>
  <c r="NK88" i="53"/>
  <c r="NP88" i="53" s="1"/>
  <c r="NQ86" i="53"/>
  <c r="NR86" i="53" s="1"/>
  <c r="NO86" i="53"/>
  <c r="NN86" i="53"/>
  <c r="NM86" i="53"/>
  <c r="NL86" i="53"/>
  <c r="NK86" i="53"/>
  <c r="NP86" i="53" s="1"/>
  <c r="NQ85" i="53"/>
  <c r="NR85" i="53" s="1"/>
  <c r="NO85" i="53"/>
  <c r="NN85" i="53"/>
  <c r="NM85" i="53"/>
  <c r="NL85" i="53"/>
  <c r="NK85" i="53"/>
  <c r="NP85" i="53" s="1"/>
  <c r="NJ83" i="53"/>
  <c r="NQ82" i="53"/>
  <c r="NR82" i="53" s="1"/>
  <c r="NO82" i="53"/>
  <c r="NN82" i="53"/>
  <c r="NM82" i="53"/>
  <c r="NL82" i="53"/>
  <c r="NK82" i="53"/>
  <c r="NP82" i="53" s="1"/>
  <c r="NQ81" i="53"/>
  <c r="NR81" i="53" s="1"/>
  <c r="NO81" i="53"/>
  <c r="NN81" i="53"/>
  <c r="NM81" i="53"/>
  <c r="NL81" i="53"/>
  <c r="NK81" i="53"/>
  <c r="NP81" i="53" s="1"/>
  <c r="NQ80" i="53"/>
  <c r="NR80" i="53" s="1"/>
  <c r="NO80" i="53"/>
  <c r="NN80" i="53"/>
  <c r="NM80" i="53"/>
  <c r="NL80" i="53"/>
  <c r="NK80" i="53"/>
  <c r="NP80" i="53" s="1"/>
  <c r="NQ79" i="53"/>
  <c r="NR79" i="53" s="1"/>
  <c r="NO79" i="53"/>
  <c r="NN79" i="53"/>
  <c r="NM79" i="53"/>
  <c r="NL79" i="53"/>
  <c r="NK79" i="53"/>
  <c r="NP79" i="53" s="1"/>
  <c r="NQ77" i="53"/>
  <c r="NR77" i="53" s="1"/>
  <c r="NO77" i="53"/>
  <c r="NN77" i="53"/>
  <c r="NM77" i="53"/>
  <c r="NL77" i="53"/>
  <c r="NK77" i="53"/>
  <c r="NP77" i="53" s="1"/>
  <c r="NQ76" i="53"/>
  <c r="NR76" i="53" s="1"/>
  <c r="NO76" i="53"/>
  <c r="NN76" i="53"/>
  <c r="NM76" i="53"/>
  <c r="NL76" i="53"/>
  <c r="NK76" i="53"/>
  <c r="NP76" i="53" s="1"/>
  <c r="NJ74" i="53"/>
  <c r="NQ73" i="53"/>
  <c r="NR73" i="53" s="1"/>
  <c r="NO73" i="53"/>
  <c r="NN73" i="53"/>
  <c r="NM73" i="53"/>
  <c r="NL73" i="53"/>
  <c r="NK73" i="53"/>
  <c r="NP73" i="53" s="1"/>
  <c r="NQ72" i="53"/>
  <c r="NR72" i="53" s="1"/>
  <c r="NO72" i="53"/>
  <c r="NN72" i="53"/>
  <c r="NM72" i="53"/>
  <c r="NL72" i="53"/>
  <c r="NK72" i="53"/>
  <c r="NP72" i="53" s="1"/>
  <c r="NQ71" i="53"/>
  <c r="NR71" i="53" s="1"/>
  <c r="NO71" i="53"/>
  <c r="NN71" i="53"/>
  <c r="NM71" i="53"/>
  <c r="NL71" i="53"/>
  <c r="NK71" i="53"/>
  <c r="NP71" i="53" s="1"/>
  <c r="NQ69" i="53"/>
  <c r="NR69" i="53" s="1"/>
  <c r="NO69" i="53"/>
  <c r="NN69" i="53"/>
  <c r="NM69" i="53"/>
  <c r="NL69" i="53"/>
  <c r="NK69" i="53"/>
  <c r="NP69" i="53" s="1"/>
  <c r="NQ67" i="53"/>
  <c r="NR67" i="53" s="1"/>
  <c r="NO67" i="53"/>
  <c r="NN67" i="53"/>
  <c r="NM67" i="53"/>
  <c r="NL67" i="53"/>
  <c r="NK67" i="53"/>
  <c r="NP67" i="53" s="1"/>
  <c r="NQ66" i="53"/>
  <c r="NR66" i="53" s="1"/>
  <c r="NO66" i="53"/>
  <c r="NN66" i="53"/>
  <c r="NM66" i="53"/>
  <c r="NL66" i="53"/>
  <c r="NK66" i="53"/>
  <c r="NP66" i="53" s="1"/>
  <c r="NJ64" i="53"/>
  <c r="NQ63" i="53"/>
  <c r="NR63" i="53" s="1"/>
  <c r="NO63" i="53"/>
  <c r="NN63" i="53"/>
  <c r="NM63" i="53"/>
  <c r="NL63" i="53"/>
  <c r="NK63" i="53"/>
  <c r="NP63" i="53" s="1"/>
  <c r="NQ62" i="53"/>
  <c r="NR62" i="53" s="1"/>
  <c r="NO62" i="53"/>
  <c r="NN62" i="53"/>
  <c r="NM62" i="53"/>
  <c r="NL62" i="53"/>
  <c r="NK62" i="53"/>
  <c r="NP62" i="53" s="1"/>
  <c r="NQ61" i="53"/>
  <c r="NR61" i="53" s="1"/>
  <c r="NO61" i="53"/>
  <c r="NN61" i="53"/>
  <c r="NM61" i="53"/>
  <c r="NL61" i="53"/>
  <c r="NK61" i="53"/>
  <c r="NP61" i="53" s="1"/>
  <c r="NQ60" i="53"/>
  <c r="NR60" i="53" s="1"/>
  <c r="NO60" i="53"/>
  <c r="NN60" i="53"/>
  <c r="NM60" i="53"/>
  <c r="NL60" i="53"/>
  <c r="NK60" i="53"/>
  <c r="NP60" i="53" s="1"/>
  <c r="NQ59" i="53"/>
  <c r="NR59" i="53" s="1"/>
  <c r="NO59" i="53"/>
  <c r="NN59" i="53"/>
  <c r="NM59" i="53"/>
  <c r="NL59" i="53"/>
  <c r="NK59" i="53"/>
  <c r="NP59" i="53" s="1"/>
  <c r="NQ58" i="53"/>
  <c r="NR58" i="53" s="1"/>
  <c r="NO58" i="53"/>
  <c r="NN58" i="53"/>
  <c r="NM58" i="53"/>
  <c r="NL58" i="53"/>
  <c r="NK58" i="53"/>
  <c r="NP58" i="53" s="1"/>
  <c r="NQ57" i="53"/>
  <c r="NR57" i="53" s="1"/>
  <c r="NO57" i="53"/>
  <c r="NN57" i="53"/>
  <c r="NM57" i="53"/>
  <c r="NL57" i="53"/>
  <c r="NK57" i="53"/>
  <c r="NP57" i="53" s="1"/>
  <c r="NQ56" i="53"/>
  <c r="NR56" i="53" s="1"/>
  <c r="NO56" i="53"/>
  <c r="NN56" i="53"/>
  <c r="NM56" i="53"/>
  <c r="NL56" i="53"/>
  <c r="NK56" i="53"/>
  <c r="NP56" i="53" s="1"/>
  <c r="NJ54" i="53"/>
  <c r="NQ53" i="53"/>
  <c r="NR53" i="53" s="1"/>
  <c r="NO53" i="53"/>
  <c r="NN53" i="53"/>
  <c r="NM53" i="53"/>
  <c r="NL53" i="53"/>
  <c r="NK53" i="53"/>
  <c r="NP53" i="53" s="1"/>
  <c r="NJ51" i="53"/>
  <c r="NQ50" i="53"/>
  <c r="NR50" i="53" s="1"/>
  <c r="NO50" i="53"/>
  <c r="NN50" i="53"/>
  <c r="NM50" i="53"/>
  <c r="NL50" i="53"/>
  <c r="NK50" i="53"/>
  <c r="NP50" i="53" s="1"/>
  <c r="NQ48" i="53"/>
  <c r="NR48" i="53" s="1"/>
  <c r="NO48" i="53"/>
  <c r="NN48" i="53"/>
  <c r="NM48" i="53"/>
  <c r="NL48" i="53"/>
  <c r="NK48" i="53"/>
  <c r="NP48" i="53" s="1"/>
  <c r="NQ47" i="53"/>
  <c r="NR47" i="53" s="1"/>
  <c r="NO47" i="53"/>
  <c r="NN47" i="53"/>
  <c r="NM47" i="53"/>
  <c r="NL47" i="53"/>
  <c r="NK47" i="53"/>
  <c r="NP47" i="53" s="1"/>
  <c r="NQ46" i="53"/>
  <c r="NR46" i="53" s="1"/>
  <c r="NO46" i="53"/>
  <c r="NN46" i="53"/>
  <c r="NM46" i="53"/>
  <c r="NL46" i="53"/>
  <c r="NK46" i="53"/>
  <c r="NP46" i="53" s="1"/>
  <c r="NQ45" i="53"/>
  <c r="NR45" i="53" s="1"/>
  <c r="NO45" i="53"/>
  <c r="NN45" i="53"/>
  <c r="NM45" i="53"/>
  <c r="NL45" i="53"/>
  <c r="NK45" i="53"/>
  <c r="NP45" i="53" s="1"/>
  <c r="NQ44" i="53"/>
  <c r="NR44" i="53" s="1"/>
  <c r="NO44" i="53"/>
  <c r="NN44" i="53"/>
  <c r="NM44" i="53"/>
  <c r="NL44" i="53"/>
  <c r="NK44" i="53"/>
  <c r="NP44" i="53" s="1"/>
  <c r="NQ43" i="53"/>
  <c r="NR43" i="53" s="1"/>
  <c r="NO43" i="53"/>
  <c r="NN43" i="53"/>
  <c r="NM43" i="53"/>
  <c r="NL43" i="53"/>
  <c r="NK43" i="53"/>
  <c r="NP43" i="53" s="1"/>
  <c r="NQ41" i="53"/>
  <c r="NR41" i="53" s="1"/>
  <c r="NO41" i="53"/>
  <c r="NN41" i="53"/>
  <c r="NM41" i="53"/>
  <c r="NL41" i="53"/>
  <c r="NK41" i="53"/>
  <c r="NP41" i="53" s="1"/>
  <c r="NQ40" i="53"/>
  <c r="NR40" i="53" s="1"/>
  <c r="NO40" i="53"/>
  <c r="NN40" i="53"/>
  <c r="NM40" i="53"/>
  <c r="NL40" i="53"/>
  <c r="NK40" i="53"/>
  <c r="NP40" i="53" s="1"/>
  <c r="NQ39" i="53"/>
  <c r="NR39" i="53" s="1"/>
  <c r="NO39" i="53"/>
  <c r="NN39" i="53"/>
  <c r="NM39" i="53"/>
  <c r="NL39" i="53"/>
  <c r="NK39" i="53"/>
  <c r="NP39" i="53" s="1"/>
  <c r="NQ37" i="53"/>
  <c r="NR37" i="53" s="1"/>
  <c r="NO37" i="53"/>
  <c r="NN37" i="53"/>
  <c r="NM37" i="53"/>
  <c r="NL37" i="53"/>
  <c r="NK37" i="53"/>
  <c r="NP37" i="53" s="1"/>
  <c r="NQ36" i="53"/>
  <c r="NR36" i="53" s="1"/>
  <c r="NO36" i="53"/>
  <c r="NN36" i="53"/>
  <c r="NM36" i="53"/>
  <c r="NL36" i="53"/>
  <c r="NK36" i="53"/>
  <c r="NP36" i="53" s="1"/>
  <c r="NQ34" i="53"/>
  <c r="NR34" i="53" s="1"/>
  <c r="NO34" i="53"/>
  <c r="NN34" i="53"/>
  <c r="NM34" i="53"/>
  <c r="NL34" i="53"/>
  <c r="NK34" i="53"/>
  <c r="NP34" i="53" s="1"/>
  <c r="NQ32" i="53"/>
  <c r="NR32" i="53" s="1"/>
  <c r="NO32" i="53"/>
  <c r="NN32" i="53"/>
  <c r="NM32" i="53"/>
  <c r="NL32" i="53"/>
  <c r="NK32" i="53"/>
  <c r="NP32" i="53" s="1"/>
  <c r="NJ29" i="53"/>
  <c r="NQ28" i="53"/>
  <c r="NR28" i="53" s="1"/>
  <c r="NO28" i="53"/>
  <c r="NN28" i="53"/>
  <c r="NM28" i="53"/>
  <c r="NL28" i="53"/>
  <c r="NK28" i="53"/>
  <c r="NP28" i="53" s="1"/>
  <c r="NQ27" i="53"/>
  <c r="NR27" i="53" s="1"/>
  <c r="NO27" i="53"/>
  <c r="NN27" i="53"/>
  <c r="NM27" i="53"/>
  <c r="NL27" i="53"/>
  <c r="NK27" i="53"/>
  <c r="NP27" i="53" s="1"/>
  <c r="NQ26" i="53"/>
  <c r="NR26" i="53" s="1"/>
  <c r="NO26" i="53"/>
  <c r="NN26" i="53"/>
  <c r="NM26" i="53"/>
  <c r="NL26" i="53"/>
  <c r="NK26" i="53"/>
  <c r="NP26" i="53" s="1"/>
  <c r="NQ25" i="53"/>
  <c r="NR25" i="53" s="1"/>
  <c r="NO25" i="53"/>
  <c r="NN25" i="53"/>
  <c r="NM25" i="53"/>
  <c r="NL25" i="53"/>
  <c r="NK25" i="53"/>
  <c r="NP25" i="53" s="1"/>
  <c r="NQ24" i="53"/>
  <c r="NR24" i="53" s="1"/>
  <c r="NO24" i="53"/>
  <c r="NN24" i="53"/>
  <c r="NM24" i="53"/>
  <c r="NL24" i="53"/>
  <c r="NK24" i="53"/>
  <c r="NP24" i="53" s="1"/>
  <c r="NQ23" i="53"/>
  <c r="NR23" i="53" s="1"/>
  <c r="NO23" i="53"/>
  <c r="NN23" i="53"/>
  <c r="NM23" i="53"/>
  <c r="NL23" i="53"/>
  <c r="NK23" i="53"/>
  <c r="NP23" i="53" s="1"/>
  <c r="NQ22" i="53"/>
  <c r="NR22" i="53" s="1"/>
  <c r="NO22" i="53"/>
  <c r="NN22" i="53"/>
  <c r="NM22" i="53"/>
  <c r="NL22" i="53"/>
  <c r="NK22" i="53"/>
  <c r="NP22" i="53" s="1"/>
  <c r="NQ20" i="53"/>
  <c r="NR20" i="53" s="1"/>
  <c r="NO20" i="53"/>
  <c r="NN20" i="53"/>
  <c r="NM20" i="53"/>
  <c r="NL20" i="53"/>
  <c r="NK20" i="53"/>
  <c r="NP20" i="53" s="1"/>
  <c r="NJ18" i="53"/>
  <c r="NQ17" i="53"/>
  <c r="NR17" i="53" s="1"/>
  <c r="NO17" i="53"/>
  <c r="NN17" i="53"/>
  <c r="NM17" i="53"/>
  <c r="NL17" i="53"/>
  <c r="NK17" i="53"/>
  <c r="NP17" i="53" s="1"/>
  <c r="NQ16" i="53"/>
  <c r="NR16" i="53" s="1"/>
  <c r="NO16" i="53"/>
  <c r="NN16" i="53"/>
  <c r="NM16" i="53"/>
  <c r="NL16" i="53"/>
  <c r="NK16" i="53"/>
  <c r="NP16" i="53" s="1"/>
  <c r="NP553" i="53" s="1"/>
  <c r="NJ14" i="53"/>
  <c r="NG8" i="53"/>
  <c r="NF2" i="53"/>
  <c r="ND552" i="53" s="1"/>
  <c r="MQ551" i="53"/>
  <c r="MU553" i="53" s="1"/>
  <c r="MR545" i="53"/>
  <c r="MR546" i="53" s="1"/>
  <c r="MZ543" i="53"/>
  <c r="NA543" i="53" s="1"/>
  <c r="MX543" i="53"/>
  <c r="MW543" i="53"/>
  <c r="MV543" i="53"/>
  <c r="MU543" i="53"/>
  <c r="MT543" i="53"/>
  <c r="MY543" i="53" s="1"/>
  <c r="MZ541" i="53"/>
  <c r="NA541" i="53" s="1"/>
  <c r="MX541" i="53"/>
  <c r="MW541" i="53"/>
  <c r="MV541" i="53"/>
  <c r="MU541" i="53"/>
  <c r="MT541" i="53"/>
  <c r="MY541" i="53" s="1"/>
  <c r="MZ539" i="53"/>
  <c r="NA539" i="53" s="1"/>
  <c r="MX539" i="53"/>
  <c r="MW539" i="53"/>
  <c r="MV539" i="53"/>
  <c r="MU539" i="53"/>
  <c r="MT539" i="53"/>
  <c r="MY539" i="53" s="1"/>
  <c r="MZ538" i="53"/>
  <c r="NA538" i="53" s="1"/>
  <c r="MX538" i="53"/>
  <c r="MW538" i="53"/>
  <c r="MV538" i="53"/>
  <c r="MU538" i="53"/>
  <c r="MT538" i="53"/>
  <c r="MY538" i="53" s="1"/>
  <c r="MZ536" i="53"/>
  <c r="NA536" i="53" s="1"/>
  <c r="MX536" i="53"/>
  <c r="MW536" i="53"/>
  <c r="MV536" i="53"/>
  <c r="MU536" i="53"/>
  <c r="MT536" i="53"/>
  <c r="MY536" i="53" s="1"/>
  <c r="MZ535" i="53"/>
  <c r="NA535" i="53" s="1"/>
  <c r="MX535" i="53"/>
  <c r="MW535" i="53"/>
  <c r="MV535" i="53"/>
  <c r="MU535" i="53"/>
  <c r="MT535" i="53"/>
  <c r="MY535" i="53" s="1"/>
  <c r="MZ534" i="53"/>
  <c r="NA534" i="53" s="1"/>
  <c r="MX534" i="53"/>
  <c r="MW534" i="53"/>
  <c r="MV534" i="53"/>
  <c r="MU534" i="53"/>
  <c r="MT534" i="53"/>
  <c r="MY534" i="53" s="1"/>
  <c r="MZ533" i="53"/>
  <c r="NA533" i="53" s="1"/>
  <c r="MX533" i="53"/>
  <c r="MW533" i="53"/>
  <c r="MV533" i="53"/>
  <c r="MU533" i="53"/>
  <c r="MT533" i="53"/>
  <c r="MY533" i="53" s="1"/>
  <c r="MZ532" i="53"/>
  <c r="NA532" i="53" s="1"/>
  <c r="MX532" i="53"/>
  <c r="MW532" i="53"/>
  <c r="MV532" i="53"/>
  <c r="MU532" i="53"/>
  <c r="MT532" i="53"/>
  <c r="MY532" i="53" s="1"/>
  <c r="MZ531" i="53"/>
  <c r="NA531" i="53" s="1"/>
  <c r="MX531" i="53"/>
  <c r="MW531" i="53"/>
  <c r="MV531" i="53"/>
  <c r="MU531" i="53"/>
  <c r="MT531" i="53"/>
  <c r="MY531" i="53" s="1"/>
  <c r="MZ530" i="53"/>
  <c r="NA530" i="53" s="1"/>
  <c r="MX530" i="53"/>
  <c r="MW530" i="53"/>
  <c r="MV530" i="53"/>
  <c r="MU530" i="53"/>
  <c r="MT530" i="53"/>
  <c r="MY530" i="53" s="1"/>
  <c r="MZ529" i="53"/>
  <c r="NA529" i="53" s="1"/>
  <c r="MX529" i="53"/>
  <c r="MW529" i="53"/>
  <c r="MV529" i="53"/>
  <c r="MU529" i="53"/>
  <c r="MT529" i="53"/>
  <c r="MY529" i="53" s="1"/>
  <c r="MZ528" i="53"/>
  <c r="NA528" i="53" s="1"/>
  <c r="MX528" i="53"/>
  <c r="MW528" i="53"/>
  <c r="MV528" i="53"/>
  <c r="MU528" i="53"/>
  <c r="MT528" i="53"/>
  <c r="MY528" i="53" s="1"/>
  <c r="MZ526" i="53"/>
  <c r="NA526" i="53" s="1"/>
  <c r="MX526" i="53"/>
  <c r="MW526" i="53"/>
  <c r="MV526" i="53"/>
  <c r="MU526" i="53"/>
  <c r="MT526" i="53"/>
  <c r="MY526" i="53" s="1"/>
  <c r="MZ524" i="53"/>
  <c r="NA524" i="53" s="1"/>
  <c r="MX524" i="53"/>
  <c r="MW524" i="53"/>
  <c r="MV524" i="53"/>
  <c r="MU524" i="53"/>
  <c r="MT524" i="53"/>
  <c r="MY524" i="53" s="1"/>
  <c r="MZ523" i="53"/>
  <c r="NA523" i="53" s="1"/>
  <c r="MX523" i="53"/>
  <c r="MW523" i="53"/>
  <c r="MV523" i="53"/>
  <c r="MU523" i="53"/>
  <c r="MT523" i="53"/>
  <c r="MY523" i="53" s="1"/>
  <c r="MZ522" i="53"/>
  <c r="NA522" i="53" s="1"/>
  <c r="MX522" i="53"/>
  <c r="MW522" i="53"/>
  <c r="MV522" i="53"/>
  <c r="MU522" i="53"/>
  <c r="MT522" i="53"/>
  <c r="MY522" i="53" s="1"/>
  <c r="MZ520" i="53"/>
  <c r="NA520" i="53" s="1"/>
  <c r="MX520" i="53"/>
  <c r="MW520" i="53"/>
  <c r="MV520" i="53"/>
  <c r="MU520" i="53"/>
  <c r="MT520" i="53"/>
  <c r="MY520" i="53" s="1"/>
  <c r="MZ518" i="53"/>
  <c r="NA518" i="53" s="1"/>
  <c r="MX518" i="53"/>
  <c r="MW518" i="53"/>
  <c r="MV518" i="53"/>
  <c r="MU518" i="53"/>
  <c r="MT518" i="53"/>
  <c r="MY518" i="53" s="1"/>
  <c r="MZ517" i="53"/>
  <c r="NA517" i="53" s="1"/>
  <c r="MX517" i="53"/>
  <c r="MW517" i="53"/>
  <c r="MV517" i="53"/>
  <c r="MU517" i="53"/>
  <c r="MT517" i="53"/>
  <c r="MY517" i="53" s="1"/>
  <c r="MZ516" i="53"/>
  <c r="NA516" i="53" s="1"/>
  <c r="MX516" i="53"/>
  <c r="MW516" i="53"/>
  <c r="MV516" i="53"/>
  <c r="MU516" i="53"/>
  <c r="MT516" i="53"/>
  <c r="MY516" i="53" s="1"/>
  <c r="MZ515" i="53"/>
  <c r="NA515" i="53" s="1"/>
  <c r="MX515" i="53"/>
  <c r="MW515" i="53"/>
  <c r="MV515" i="53"/>
  <c r="MU515" i="53"/>
  <c r="MT515" i="53"/>
  <c r="MY515" i="53" s="1"/>
  <c r="MZ514" i="53"/>
  <c r="NA514" i="53" s="1"/>
  <c r="MX514" i="53"/>
  <c r="MW514" i="53"/>
  <c r="MV514" i="53"/>
  <c r="MU514" i="53"/>
  <c r="MT514" i="53"/>
  <c r="MY514" i="53" s="1"/>
  <c r="MZ512" i="53"/>
  <c r="NA512" i="53" s="1"/>
  <c r="MX512" i="53"/>
  <c r="MW512" i="53"/>
  <c r="MV512" i="53"/>
  <c r="MU512" i="53"/>
  <c r="MT512" i="53"/>
  <c r="MY512" i="53" s="1"/>
  <c r="MZ510" i="53"/>
  <c r="NA510" i="53" s="1"/>
  <c r="MX510" i="53"/>
  <c r="MW510" i="53"/>
  <c r="MV510" i="53"/>
  <c r="MU510" i="53"/>
  <c r="MT510" i="53"/>
  <c r="MY510" i="53" s="1"/>
  <c r="MZ509" i="53"/>
  <c r="NA509" i="53" s="1"/>
  <c r="MX509" i="53"/>
  <c r="MW509" i="53"/>
  <c r="MV509" i="53"/>
  <c r="MU509" i="53"/>
  <c r="MT509" i="53"/>
  <c r="MY509" i="53" s="1"/>
  <c r="MZ508" i="53"/>
  <c r="NA508" i="53" s="1"/>
  <c r="MX508" i="53"/>
  <c r="MW508" i="53"/>
  <c r="MV508" i="53"/>
  <c r="MU508" i="53"/>
  <c r="MT508" i="53"/>
  <c r="MY508" i="53" s="1"/>
  <c r="MZ507" i="53"/>
  <c r="NA507" i="53" s="1"/>
  <c r="MX507" i="53"/>
  <c r="MW507" i="53"/>
  <c r="MV507" i="53"/>
  <c r="MU507" i="53"/>
  <c r="MT507" i="53"/>
  <c r="MY507" i="53" s="1"/>
  <c r="MZ505" i="53"/>
  <c r="NA505" i="53" s="1"/>
  <c r="MX505" i="53"/>
  <c r="MW505" i="53"/>
  <c r="MV505" i="53"/>
  <c r="MU505" i="53"/>
  <c r="MT505" i="53"/>
  <c r="MY505" i="53" s="1"/>
  <c r="MZ504" i="53"/>
  <c r="NA504" i="53" s="1"/>
  <c r="MX504" i="53"/>
  <c r="MW504" i="53"/>
  <c r="MV504" i="53"/>
  <c r="MU504" i="53"/>
  <c r="MT504" i="53"/>
  <c r="MY504" i="53" s="1"/>
  <c r="MZ503" i="53"/>
  <c r="NA503" i="53" s="1"/>
  <c r="MX503" i="53"/>
  <c r="MW503" i="53"/>
  <c r="MV503" i="53"/>
  <c r="MU503" i="53"/>
  <c r="MT503" i="53"/>
  <c r="MY503" i="53" s="1"/>
  <c r="MZ502" i="53"/>
  <c r="NA502" i="53" s="1"/>
  <c r="MX502" i="53"/>
  <c r="MW502" i="53"/>
  <c r="MV502" i="53"/>
  <c r="MU502" i="53"/>
  <c r="MT502" i="53"/>
  <c r="MY502" i="53" s="1"/>
  <c r="MS500" i="53"/>
  <c r="MZ499" i="53"/>
  <c r="NA499" i="53" s="1"/>
  <c r="MX499" i="53"/>
  <c r="MW499" i="53"/>
  <c r="MV499" i="53"/>
  <c r="MU499" i="53"/>
  <c r="MT499" i="53"/>
  <c r="MY499" i="53" s="1"/>
  <c r="MZ498" i="53"/>
  <c r="NA498" i="53" s="1"/>
  <c r="MX498" i="53"/>
  <c r="MW498" i="53"/>
  <c r="MV498" i="53"/>
  <c r="MU498" i="53"/>
  <c r="MT498" i="53"/>
  <c r="MY498" i="53" s="1"/>
  <c r="MZ496" i="53"/>
  <c r="NA496" i="53" s="1"/>
  <c r="MX496" i="53"/>
  <c r="MW496" i="53"/>
  <c r="MV496" i="53"/>
  <c r="MU496" i="53"/>
  <c r="MT496" i="53"/>
  <c r="MY496" i="53" s="1"/>
  <c r="MZ495" i="53"/>
  <c r="NA495" i="53" s="1"/>
  <c r="MX495" i="53"/>
  <c r="MW495" i="53"/>
  <c r="MV495" i="53"/>
  <c r="MU495" i="53"/>
  <c r="MT495" i="53"/>
  <c r="MY495" i="53" s="1"/>
  <c r="MZ494" i="53"/>
  <c r="NA494" i="53" s="1"/>
  <c r="MX494" i="53"/>
  <c r="MW494" i="53"/>
  <c r="MV494" i="53"/>
  <c r="MU494" i="53"/>
  <c r="MT494" i="53"/>
  <c r="MY494" i="53" s="1"/>
  <c r="MZ492" i="53"/>
  <c r="NA492" i="53" s="1"/>
  <c r="MX492" i="53"/>
  <c r="MW492" i="53"/>
  <c r="MV492" i="53"/>
  <c r="MU492" i="53"/>
  <c r="MT492" i="53"/>
  <c r="MY492" i="53" s="1"/>
  <c r="MZ491" i="53"/>
  <c r="NA491" i="53" s="1"/>
  <c r="MX491" i="53"/>
  <c r="MW491" i="53"/>
  <c r="MV491" i="53"/>
  <c r="MU491" i="53"/>
  <c r="MT491" i="53"/>
  <c r="MY491" i="53" s="1"/>
  <c r="MZ489" i="53"/>
  <c r="NA489" i="53" s="1"/>
  <c r="MX489" i="53"/>
  <c r="MW489" i="53"/>
  <c r="MV489" i="53"/>
  <c r="MU489" i="53"/>
  <c r="MT489" i="53"/>
  <c r="MY489" i="53" s="1"/>
  <c r="MZ488" i="53"/>
  <c r="NA488" i="53" s="1"/>
  <c r="MX488" i="53"/>
  <c r="MW488" i="53"/>
  <c r="MV488" i="53"/>
  <c r="MU488" i="53"/>
  <c r="MT488" i="53"/>
  <c r="MY488" i="53" s="1"/>
  <c r="MZ487" i="53"/>
  <c r="NA487" i="53" s="1"/>
  <c r="MX487" i="53"/>
  <c r="MW487" i="53"/>
  <c r="MV487" i="53"/>
  <c r="MU487" i="53"/>
  <c r="MT487" i="53"/>
  <c r="MY487" i="53" s="1"/>
  <c r="MZ486" i="53"/>
  <c r="NA486" i="53" s="1"/>
  <c r="MX486" i="53"/>
  <c r="MW486" i="53"/>
  <c r="MV486" i="53"/>
  <c r="MU486" i="53"/>
  <c r="MT486" i="53"/>
  <c r="MY486" i="53" s="1"/>
  <c r="MZ485" i="53"/>
  <c r="NA485" i="53" s="1"/>
  <c r="MX485" i="53"/>
  <c r="MW485" i="53"/>
  <c r="MV485" i="53"/>
  <c r="MU485" i="53"/>
  <c r="MT485" i="53"/>
  <c r="MY485" i="53" s="1"/>
  <c r="MZ484" i="53"/>
  <c r="NA484" i="53" s="1"/>
  <c r="MX484" i="53"/>
  <c r="MW484" i="53"/>
  <c r="MV484" i="53"/>
  <c r="MU484" i="53"/>
  <c r="MT484" i="53"/>
  <c r="MY484" i="53" s="1"/>
  <c r="MZ482" i="53"/>
  <c r="NA482" i="53" s="1"/>
  <c r="MX482" i="53"/>
  <c r="MW482" i="53"/>
  <c r="MV482" i="53"/>
  <c r="MU482" i="53"/>
  <c r="MT482" i="53"/>
  <c r="MY482" i="53" s="1"/>
  <c r="MZ481" i="53"/>
  <c r="NA481" i="53" s="1"/>
  <c r="MX481" i="53"/>
  <c r="MW481" i="53"/>
  <c r="MV481" i="53"/>
  <c r="MU481" i="53"/>
  <c r="MT481" i="53"/>
  <c r="MY481" i="53" s="1"/>
  <c r="MZ480" i="53"/>
  <c r="NA480" i="53" s="1"/>
  <c r="MX480" i="53"/>
  <c r="MW480" i="53"/>
  <c r="MV480" i="53"/>
  <c r="MU480" i="53"/>
  <c r="MT480" i="53"/>
  <c r="MY480" i="53" s="1"/>
  <c r="MZ479" i="53"/>
  <c r="NA479" i="53" s="1"/>
  <c r="MX479" i="53"/>
  <c r="MW479" i="53"/>
  <c r="MV479" i="53"/>
  <c r="MU479" i="53"/>
  <c r="MT479" i="53"/>
  <c r="MY479" i="53" s="1"/>
  <c r="MZ478" i="53"/>
  <c r="NA478" i="53" s="1"/>
  <c r="MX478" i="53"/>
  <c r="MW478" i="53"/>
  <c r="MV478" i="53"/>
  <c r="MU478" i="53"/>
  <c r="MT478" i="53"/>
  <c r="MY478" i="53" s="1"/>
  <c r="MZ477" i="53"/>
  <c r="NA477" i="53" s="1"/>
  <c r="MX477" i="53"/>
  <c r="MW477" i="53"/>
  <c r="MV477" i="53"/>
  <c r="MU477" i="53"/>
  <c r="MT477" i="53"/>
  <c r="MY477" i="53" s="1"/>
  <c r="MZ476" i="53"/>
  <c r="NA476" i="53" s="1"/>
  <c r="MX476" i="53"/>
  <c r="MW476" i="53"/>
  <c r="MV476" i="53"/>
  <c r="MU476" i="53"/>
  <c r="MT476" i="53"/>
  <c r="MY476" i="53" s="1"/>
  <c r="MZ474" i="53"/>
  <c r="NA474" i="53" s="1"/>
  <c r="MX474" i="53"/>
  <c r="MW474" i="53"/>
  <c r="MV474" i="53"/>
  <c r="MU474" i="53"/>
  <c r="MT474" i="53"/>
  <c r="MY474" i="53" s="1"/>
  <c r="MZ473" i="53"/>
  <c r="NA473" i="53" s="1"/>
  <c r="MX473" i="53"/>
  <c r="MW473" i="53"/>
  <c r="MV473" i="53"/>
  <c r="MU473" i="53"/>
  <c r="MT473" i="53"/>
  <c r="MY473" i="53" s="1"/>
  <c r="MZ472" i="53"/>
  <c r="NA472" i="53" s="1"/>
  <c r="MX472" i="53"/>
  <c r="MW472" i="53"/>
  <c r="MV472" i="53"/>
  <c r="MU472" i="53"/>
  <c r="MT472" i="53"/>
  <c r="MY472" i="53" s="1"/>
  <c r="MZ470" i="53"/>
  <c r="NA470" i="53" s="1"/>
  <c r="MX470" i="53"/>
  <c r="MW470" i="53"/>
  <c r="MV470" i="53"/>
  <c r="MU470" i="53"/>
  <c r="MT470" i="53"/>
  <c r="MY470" i="53" s="1"/>
  <c r="MZ467" i="53"/>
  <c r="NA467" i="53" s="1"/>
  <c r="MX467" i="53"/>
  <c r="MW467" i="53"/>
  <c r="MV467" i="53"/>
  <c r="MU467" i="53"/>
  <c r="MT467" i="53"/>
  <c r="MY467" i="53" s="1"/>
  <c r="MZ466" i="53"/>
  <c r="NA466" i="53" s="1"/>
  <c r="MX466" i="53"/>
  <c r="MW466" i="53"/>
  <c r="MV466" i="53"/>
  <c r="MU466" i="53"/>
  <c r="MT466" i="53"/>
  <c r="MY466" i="53" s="1"/>
  <c r="MZ464" i="53"/>
  <c r="NA464" i="53" s="1"/>
  <c r="MX464" i="53"/>
  <c r="MW464" i="53"/>
  <c r="MV464" i="53"/>
  <c r="MU464" i="53"/>
  <c r="MT464" i="53"/>
  <c r="MY464" i="53" s="1"/>
  <c r="MZ463" i="53"/>
  <c r="NA463" i="53" s="1"/>
  <c r="MX463" i="53"/>
  <c r="MW463" i="53"/>
  <c r="MV463" i="53"/>
  <c r="MU463" i="53"/>
  <c r="MT463" i="53"/>
  <c r="MY463" i="53" s="1"/>
  <c r="MZ462" i="53"/>
  <c r="NA462" i="53" s="1"/>
  <c r="MX462" i="53"/>
  <c r="MW462" i="53"/>
  <c r="MV462" i="53"/>
  <c r="MU462" i="53"/>
  <c r="MT462" i="53"/>
  <c r="MY462" i="53" s="1"/>
  <c r="MZ461" i="53"/>
  <c r="NA461" i="53" s="1"/>
  <c r="MX461" i="53"/>
  <c r="MW461" i="53"/>
  <c r="MV461" i="53"/>
  <c r="MU461" i="53"/>
  <c r="MT461" i="53"/>
  <c r="MY461" i="53" s="1"/>
  <c r="MZ460" i="53"/>
  <c r="NA460" i="53" s="1"/>
  <c r="MX460" i="53"/>
  <c r="MW460" i="53"/>
  <c r="MV460" i="53"/>
  <c r="MU460" i="53"/>
  <c r="MT460" i="53"/>
  <c r="MY460" i="53" s="1"/>
  <c r="MZ458" i="53"/>
  <c r="NA458" i="53" s="1"/>
  <c r="MX458" i="53"/>
  <c r="MW458" i="53"/>
  <c r="MV458" i="53"/>
  <c r="MU458" i="53"/>
  <c r="MT458" i="53"/>
  <c r="MY458" i="53" s="1"/>
  <c r="MZ457" i="53"/>
  <c r="NA457" i="53" s="1"/>
  <c r="MX457" i="53"/>
  <c r="MW457" i="53"/>
  <c r="MV457" i="53"/>
  <c r="MU457" i="53"/>
  <c r="MT457" i="53"/>
  <c r="MY457" i="53" s="1"/>
  <c r="MZ456" i="53"/>
  <c r="NA456" i="53" s="1"/>
  <c r="MX456" i="53"/>
  <c r="MW456" i="53"/>
  <c r="MV456" i="53"/>
  <c r="MU456" i="53"/>
  <c r="MT456" i="53"/>
  <c r="MY456" i="53" s="1"/>
  <c r="MZ455" i="53"/>
  <c r="NA455" i="53" s="1"/>
  <c r="MX455" i="53"/>
  <c r="MW455" i="53"/>
  <c r="MV455" i="53"/>
  <c r="MU455" i="53"/>
  <c r="MT455" i="53"/>
  <c r="MY455" i="53" s="1"/>
  <c r="MZ454" i="53"/>
  <c r="NA454" i="53" s="1"/>
  <c r="MX454" i="53"/>
  <c r="MW454" i="53"/>
  <c r="MV454" i="53"/>
  <c r="MU454" i="53"/>
  <c r="MT454" i="53"/>
  <c r="MY454" i="53" s="1"/>
  <c r="MZ453" i="53"/>
  <c r="NA453" i="53" s="1"/>
  <c r="MX453" i="53"/>
  <c r="MW453" i="53"/>
  <c r="MV453" i="53"/>
  <c r="MU453" i="53"/>
  <c r="MT453" i="53"/>
  <c r="MY453" i="53" s="1"/>
  <c r="MZ452" i="53"/>
  <c r="NA452" i="53" s="1"/>
  <c r="MX452" i="53"/>
  <c r="MW452" i="53"/>
  <c r="MV452" i="53"/>
  <c r="MU452" i="53"/>
  <c r="MT452" i="53"/>
  <c r="MY452" i="53" s="1"/>
  <c r="MZ451" i="53"/>
  <c r="NA451" i="53" s="1"/>
  <c r="MX451" i="53"/>
  <c r="MW451" i="53"/>
  <c r="MV451" i="53"/>
  <c r="MU451" i="53"/>
  <c r="MT451" i="53"/>
  <c r="MY451" i="53" s="1"/>
  <c r="MZ449" i="53"/>
  <c r="NA449" i="53" s="1"/>
  <c r="MX449" i="53"/>
  <c r="MW449" i="53"/>
  <c r="MV449" i="53"/>
  <c r="MU449" i="53"/>
  <c r="MT449" i="53"/>
  <c r="MY449" i="53" s="1"/>
  <c r="MZ448" i="53"/>
  <c r="NA448" i="53" s="1"/>
  <c r="MX448" i="53"/>
  <c r="MW448" i="53"/>
  <c r="MV448" i="53"/>
  <c r="MU448" i="53"/>
  <c r="MT448" i="53"/>
  <c r="MY448" i="53" s="1"/>
  <c r="MZ447" i="53"/>
  <c r="NA447" i="53" s="1"/>
  <c r="MX447" i="53"/>
  <c r="MW447" i="53"/>
  <c r="MV447" i="53"/>
  <c r="MU447" i="53"/>
  <c r="MT447" i="53"/>
  <c r="MY447" i="53" s="1"/>
  <c r="MZ446" i="53"/>
  <c r="NA446" i="53" s="1"/>
  <c r="MX446" i="53"/>
  <c r="MW446" i="53"/>
  <c r="MV446" i="53"/>
  <c r="MU446" i="53"/>
  <c r="MT446" i="53"/>
  <c r="MY446" i="53" s="1"/>
  <c r="MZ445" i="53"/>
  <c r="NA445" i="53" s="1"/>
  <c r="MX445" i="53"/>
  <c r="MW445" i="53"/>
  <c r="MV445" i="53"/>
  <c r="MU445" i="53"/>
  <c r="MT445" i="53"/>
  <c r="MY445" i="53" s="1"/>
  <c r="MZ444" i="53"/>
  <c r="NA444" i="53" s="1"/>
  <c r="MX444" i="53"/>
  <c r="MW444" i="53"/>
  <c r="MV444" i="53"/>
  <c r="MU444" i="53"/>
  <c r="MT444" i="53"/>
  <c r="MY444" i="53" s="1"/>
  <c r="MZ443" i="53"/>
  <c r="NA443" i="53" s="1"/>
  <c r="MX443" i="53"/>
  <c r="MW443" i="53"/>
  <c r="MV443" i="53"/>
  <c r="MU443" i="53"/>
  <c r="MT443" i="53"/>
  <c r="MY443" i="53" s="1"/>
  <c r="MZ442" i="53"/>
  <c r="NA442" i="53" s="1"/>
  <c r="MX442" i="53"/>
  <c r="MW442" i="53"/>
  <c r="MV442" i="53"/>
  <c r="MU442" i="53"/>
  <c r="MT442" i="53"/>
  <c r="MY442" i="53" s="1"/>
  <c r="MZ441" i="53"/>
  <c r="NA441" i="53" s="1"/>
  <c r="MX441" i="53"/>
  <c r="MW441" i="53"/>
  <c r="MV441" i="53"/>
  <c r="MU441" i="53"/>
  <c r="MT441" i="53"/>
  <c r="MY441" i="53" s="1"/>
  <c r="MZ440" i="53"/>
  <c r="NA440" i="53" s="1"/>
  <c r="MX440" i="53"/>
  <c r="MW440" i="53"/>
  <c r="MV440" i="53"/>
  <c r="MU440" i="53"/>
  <c r="MT440" i="53"/>
  <c r="MY440" i="53" s="1"/>
  <c r="MZ439" i="53"/>
  <c r="NA439" i="53" s="1"/>
  <c r="MX439" i="53"/>
  <c r="MW439" i="53"/>
  <c r="MV439" i="53"/>
  <c r="MU439" i="53"/>
  <c r="MT439" i="53"/>
  <c r="MY439" i="53" s="1"/>
  <c r="MZ437" i="53"/>
  <c r="NA437" i="53" s="1"/>
  <c r="MX437" i="53"/>
  <c r="MW437" i="53"/>
  <c r="MV437" i="53"/>
  <c r="MU437" i="53"/>
  <c r="MT437" i="53"/>
  <c r="MY437" i="53" s="1"/>
  <c r="MZ436" i="53"/>
  <c r="NA436" i="53" s="1"/>
  <c r="MX436" i="53"/>
  <c r="MW436" i="53"/>
  <c r="MV436" i="53"/>
  <c r="MU436" i="53"/>
  <c r="MT436" i="53"/>
  <c r="MY436" i="53" s="1"/>
  <c r="MZ435" i="53"/>
  <c r="NA435" i="53" s="1"/>
  <c r="MX435" i="53"/>
  <c r="MW435" i="53"/>
  <c r="MV435" i="53"/>
  <c r="MU435" i="53"/>
  <c r="MT435" i="53"/>
  <c r="MY435" i="53" s="1"/>
  <c r="MZ434" i="53"/>
  <c r="NA434" i="53" s="1"/>
  <c r="MX434" i="53"/>
  <c r="MW434" i="53"/>
  <c r="MV434" i="53"/>
  <c r="MU434" i="53"/>
  <c r="MT434" i="53"/>
  <c r="MY434" i="53" s="1"/>
  <c r="MZ433" i="53"/>
  <c r="NA433" i="53" s="1"/>
  <c r="MX433" i="53"/>
  <c r="MW433" i="53"/>
  <c r="MV433" i="53"/>
  <c r="MU433" i="53"/>
  <c r="MT433" i="53"/>
  <c r="MY433" i="53" s="1"/>
  <c r="MZ432" i="53"/>
  <c r="NA432" i="53" s="1"/>
  <c r="MX432" i="53"/>
  <c r="MW432" i="53"/>
  <c r="MV432" i="53"/>
  <c r="MU432" i="53"/>
  <c r="MT432" i="53"/>
  <c r="MY432" i="53" s="1"/>
  <c r="MZ431" i="53"/>
  <c r="NA431" i="53" s="1"/>
  <c r="MX431" i="53"/>
  <c r="MW431" i="53"/>
  <c r="MV431" i="53"/>
  <c r="MU431" i="53"/>
  <c r="MT431" i="53"/>
  <c r="MY431" i="53" s="1"/>
  <c r="MZ430" i="53"/>
  <c r="NA430" i="53" s="1"/>
  <c r="MX430" i="53"/>
  <c r="MW430" i="53"/>
  <c r="MV430" i="53"/>
  <c r="MU430" i="53"/>
  <c r="MT430" i="53"/>
  <c r="MY430" i="53" s="1"/>
  <c r="MZ428" i="53"/>
  <c r="NA428" i="53" s="1"/>
  <c r="MX428" i="53"/>
  <c r="MW428" i="53"/>
  <c r="MV428" i="53"/>
  <c r="MU428" i="53"/>
  <c r="MT428" i="53"/>
  <c r="MY428" i="53" s="1"/>
  <c r="MZ427" i="53"/>
  <c r="NA427" i="53" s="1"/>
  <c r="MX427" i="53"/>
  <c r="MW427" i="53"/>
  <c r="MV427" i="53"/>
  <c r="MU427" i="53"/>
  <c r="MT427" i="53"/>
  <c r="MY427" i="53" s="1"/>
  <c r="MZ426" i="53"/>
  <c r="NA426" i="53" s="1"/>
  <c r="MX426" i="53"/>
  <c r="MW426" i="53"/>
  <c r="MV426" i="53"/>
  <c r="MU426" i="53"/>
  <c r="MT426" i="53"/>
  <c r="MY426" i="53" s="1"/>
  <c r="MZ425" i="53"/>
  <c r="NA425" i="53" s="1"/>
  <c r="MX425" i="53"/>
  <c r="MW425" i="53"/>
  <c r="MV425" i="53"/>
  <c r="MU425" i="53"/>
  <c r="MT425" i="53"/>
  <c r="MY425" i="53" s="1"/>
  <c r="MZ424" i="53"/>
  <c r="NA424" i="53" s="1"/>
  <c r="MX424" i="53"/>
  <c r="MW424" i="53"/>
  <c r="MV424" i="53"/>
  <c r="MU424" i="53"/>
  <c r="MT424" i="53"/>
  <c r="MY424" i="53" s="1"/>
  <c r="MZ423" i="53"/>
  <c r="NA423" i="53" s="1"/>
  <c r="MX423" i="53"/>
  <c r="MW423" i="53"/>
  <c r="MV423" i="53"/>
  <c r="MU423" i="53"/>
  <c r="MT423" i="53"/>
  <c r="MY423" i="53" s="1"/>
  <c r="MZ421" i="53"/>
  <c r="NA421" i="53" s="1"/>
  <c r="MX421" i="53"/>
  <c r="MW421" i="53"/>
  <c r="MV421" i="53"/>
  <c r="MU421" i="53"/>
  <c r="MT421" i="53"/>
  <c r="MY421" i="53" s="1"/>
  <c r="MZ418" i="53"/>
  <c r="NA418" i="53" s="1"/>
  <c r="MX418" i="53"/>
  <c r="MW418" i="53"/>
  <c r="MV418" i="53"/>
  <c r="MU418" i="53"/>
  <c r="MT418" i="53"/>
  <c r="MY418" i="53" s="1"/>
  <c r="MZ417" i="53"/>
  <c r="NA417" i="53" s="1"/>
  <c r="MX417" i="53"/>
  <c r="MW417" i="53"/>
  <c r="MV417" i="53"/>
  <c r="MU417" i="53"/>
  <c r="MT417" i="53"/>
  <c r="MY417" i="53" s="1"/>
  <c r="MZ416" i="53"/>
  <c r="NA416" i="53" s="1"/>
  <c r="MX416" i="53"/>
  <c r="MW416" i="53"/>
  <c r="MV416" i="53"/>
  <c r="MU416" i="53"/>
  <c r="MT416" i="53"/>
  <c r="MY416" i="53" s="1"/>
  <c r="MZ415" i="53"/>
  <c r="NA415" i="53" s="1"/>
  <c r="MX415" i="53"/>
  <c r="MW415" i="53"/>
  <c r="MV415" i="53"/>
  <c r="MU415" i="53"/>
  <c r="MT415" i="53"/>
  <c r="MY415" i="53" s="1"/>
  <c r="MZ414" i="53"/>
  <c r="NA414" i="53" s="1"/>
  <c r="MX414" i="53"/>
  <c r="MW414" i="53"/>
  <c r="MV414" i="53"/>
  <c r="MU414" i="53"/>
  <c r="MT414" i="53"/>
  <c r="MY414" i="53" s="1"/>
  <c r="MZ413" i="53"/>
  <c r="NA413" i="53" s="1"/>
  <c r="MX413" i="53"/>
  <c r="MW413" i="53"/>
  <c r="MV413" i="53"/>
  <c r="MU413" i="53"/>
  <c r="MT413" i="53"/>
  <c r="MY413" i="53" s="1"/>
  <c r="MZ412" i="53"/>
  <c r="NA412" i="53" s="1"/>
  <c r="MX412" i="53"/>
  <c r="MW412" i="53"/>
  <c r="MV412" i="53"/>
  <c r="MU412" i="53"/>
  <c r="MT412" i="53"/>
  <c r="MY412" i="53" s="1"/>
  <c r="MZ411" i="53"/>
  <c r="NA411" i="53" s="1"/>
  <c r="MX411" i="53"/>
  <c r="MW411" i="53"/>
  <c r="MV411" i="53"/>
  <c r="MU411" i="53"/>
  <c r="MT411" i="53"/>
  <c r="MY411" i="53" s="1"/>
  <c r="MZ409" i="53"/>
  <c r="NA409" i="53" s="1"/>
  <c r="MX409" i="53"/>
  <c r="MW409" i="53"/>
  <c r="MV409" i="53"/>
  <c r="MU409" i="53"/>
  <c r="MT409" i="53"/>
  <c r="MY409" i="53" s="1"/>
  <c r="MZ408" i="53"/>
  <c r="NA408" i="53" s="1"/>
  <c r="MX408" i="53"/>
  <c r="MW408" i="53"/>
  <c r="MV408" i="53"/>
  <c r="MU408" i="53"/>
  <c r="MT408" i="53"/>
  <c r="MY408" i="53" s="1"/>
  <c r="MZ407" i="53"/>
  <c r="NA407" i="53" s="1"/>
  <c r="MX407" i="53"/>
  <c r="MW407" i="53"/>
  <c r="MV407" i="53"/>
  <c r="MU407" i="53"/>
  <c r="MT407" i="53"/>
  <c r="MY407" i="53" s="1"/>
  <c r="MZ406" i="53"/>
  <c r="NA406" i="53" s="1"/>
  <c r="MX406" i="53"/>
  <c r="MW406" i="53"/>
  <c r="MV406" i="53"/>
  <c r="MU406" i="53"/>
  <c r="MT406" i="53"/>
  <c r="MY406" i="53" s="1"/>
  <c r="MZ404" i="53"/>
  <c r="NA404" i="53" s="1"/>
  <c r="MX404" i="53"/>
  <c r="MW404" i="53"/>
  <c r="MV404" i="53"/>
  <c r="MU404" i="53"/>
  <c r="MT404" i="53"/>
  <c r="MY404" i="53" s="1"/>
  <c r="MZ402" i="53"/>
  <c r="NA402" i="53" s="1"/>
  <c r="MX402" i="53"/>
  <c r="MW402" i="53"/>
  <c r="MV402" i="53"/>
  <c r="MU402" i="53"/>
  <c r="MT402" i="53"/>
  <c r="MY402" i="53" s="1"/>
  <c r="MZ401" i="53"/>
  <c r="NA401" i="53" s="1"/>
  <c r="MX401" i="53"/>
  <c r="MW401" i="53"/>
  <c r="MV401" i="53"/>
  <c r="MU401" i="53"/>
  <c r="MT401" i="53"/>
  <c r="MY401" i="53" s="1"/>
  <c r="MZ400" i="53"/>
  <c r="NA400" i="53" s="1"/>
  <c r="MX400" i="53"/>
  <c r="MW400" i="53"/>
  <c r="MV400" i="53"/>
  <c r="MU400" i="53"/>
  <c r="MT400" i="53"/>
  <c r="MY400" i="53" s="1"/>
  <c r="MZ399" i="53"/>
  <c r="NA399" i="53" s="1"/>
  <c r="MX399" i="53"/>
  <c r="MW399" i="53"/>
  <c r="MV399" i="53"/>
  <c r="MU399" i="53"/>
  <c r="MT399" i="53"/>
  <c r="MY399" i="53" s="1"/>
  <c r="MZ398" i="53"/>
  <c r="NA398" i="53" s="1"/>
  <c r="MX398" i="53"/>
  <c r="MW398" i="53"/>
  <c r="MV398" i="53"/>
  <c r="MU398" i="53"/>
  <c r="MT398" i="53"/>
  <c r="MY398" i="53" s="1"/>
  <c r="MZ397" i="53"/>
  <c r="NA397" i="53" s="1"/>
  <c r="MX397" i="53"/>
  <c r="MW397" i="53"/>
  <c r="MV397" i="53"/>
  <c r="MU397" i="53"/>
  <c r="MT397" i="53"/>
  <c r="MY397" i="53" s="1"/>
  <c r="MZ396" i="53"/>
  <c r="NA396" i="53" s="1"/>
  <c r="MX396" i="53"/>
  <c r="MW396" i="53"/>
  <c r="MV396" i="53"/>
  <c r="MU396" i="53"/>
  <c r="MT396" i="53"/>
  <c r="MY396" i="53" s="1"/>
  <c r="MZ395" i="53"/>
  <c r="NA395" i="53" s="1"/>
  <c r="MX395" i="53"/>
  <c r="MW395" i="53"/>
  <c r="MV395" i="53"/>
  <c r="MU395" i="53"/>
  <c r="MT395" i="53"/>
  <c r="MY395" i="53" s="1"/>
  <c r="MZ394" i="53"/>
  <c r="NA394" i="53" s="1"/>
  <c r="MX394" i="53"/>
  <c r="MW394" i="53"/>
  <c r="MV394" i="53"/>
  <c r="MU394" i="53"/>
  <c r="MT394" i="53"/>
  <c r="MY394" i="53" s="1"/>
  <c r="MZ393" i="53"/>
  <c r="NA393" i="53" s="1"/>
  <c r="MX393" i="53"/>
  <c r="MW393" i="53"/>
  <c r="MV393" i="53"/>
  <c r="MU393" i="53"/>
  <c r="MT393" i="53"/>
  <c r="MY393" i="53" s="1"/>
  <c r="MZ392" i="53"/>
  <c r="NA392" i="53" s="1"/>
  <c r="MX392" i="53"/>
  <c r="MW392" i="53"/>
  <c r="MV392" i="53"/>
  <c r="MU392" i="53"/>
  <c r="MT392" i="53"/>
  <c r="MY392" i="53" s="1"/>
  <c r="MZ391" i="53"/>
  <c r="NA391" i="53" s="1"/>
  <c r="MX391" i="53"/>
  <c r="MW391" i="53"/>
  <c r="MV391" i="53"/>
  <c r="MU391" i="53"/>
  <c r="MT391" i="53"/>
  <c r="MY391" i="53" s="1"/>
  <c r="MZ390" i="53"/>
  <c r="NA390" i="53" s="1"/>
  <c r="MX390" i="53"/>
  <c r="MW390" i="53"/>
  <c r="MV390" i="53"/>
  <c r="MU390" i="53"/>
  <c r="MT390" i="53"/>
  <c r="MY390" i="53" s="1"/>
  <c r="MZ389" i="53"/>
  <c r="NA389" i="53" s="1"/>
  <c r="MX389" i="53"/>
  <c r="MW389" i="53"/>
  <c r="MV389" i="53"/>
  <c r="MU389" i="53"/>
  <c r="MT389" i="53"/>
  <c r="MY389" i="53" s="1"/>
  <c r="MZ388" i="53"/>
  <c r="NA388" i="53" s="1"/>
  <c r="MX388" i="53"/>
  <c r="MW388" i="53"/>
  <c r="MV388" i="53"/>
  <c r="MU388" i="53"/>
  <c r="MT388" i="53"/>
  <c r="MY388" i="53" s="1"/>
  <c r="MZ386" i="53"/>
  <c r="NA386" i="53" s="1"/>
  <c r="MX386" i="53"/>
  <c r="MW386" i="53"/>
  <c r="MV386" i="53"/>
  <c r="MU386" i="53"/>
  <c r="MT386" i="53"/>
  <c r="MY386" i="53" s="1"/>
  <c r="MZ385" i="53"/>
  <c r="NA385" i="53" s="1"/>
  <c r="MX385" i="53"/>
  <c r="MW385" i="53"/>
  <c r="MV385" i="53"/>
  <c r="MU385" i="53"/>
  <c r="MT385" i="53"/>
  <c r="MY385" i="53" s="1"/>
  <c r="MZ384" i="53"/>
  <c r="NA384" i="53" s="1"/>
  <c r="MX384" i="53"/>
  <c r="MW384" i="53"/>
  <c r="MV384" i="53"/>
  <c r="MU384" i="53"/>
  <c r="MT384" i="53"/>
  <c r="MY384" i="53" s="1"/>
  <c r="MZ383" i="53"/>
  <c r="NA383" i="53" s="1"/>
  <c r="MX383" i="53"/>
  <c r="MW383" i="53"/>
  <c r="MV383" i="53"/>
  <c r="MU383" i="53"/>
  <c r="MT383" i="53"/>
  <c r="MY383" i="53" s="1"/>
  <c r="MZ382" i="53"/>
  <c r="NA382" i="53" s="1"/>
  <c r="MX382" i="53"/>
  <c r="MW382" i="53"/>
  <c r="MV382" i="53"/>
  <c r="MU382" i="53"/>
  <c r="MT382" i="53"/>
  <c r="MY382" i="53" s="1"/>
  <c r="MS380" i="53"/>
  <c r="MZ378" i="53"/>
  <c r="NA378" i="53" s="1"/>
  <c r="MX378" i="53"/>
  <c r="MW378" i="53"/>
  <c r="MV378" i="53"/>
  <c r="MU378" i="53"/>
  <c r="MT378" i="53"/>
  <c r="MY378" i="53" s="1"/>
  <c r="MS377" i="53"/>
  <c r="MZ376" i="53"/>
  <c r="NA376" i="53" s="1"/>
  <c r="MX376" i="53"/>
  <c r="MW376" i="53"/>
  <c r="MV376" i="53"/>
  <c r="MU376" i="53"/>
  <c r="MT376" i="53"/>
  <c r="MY376" i="53" s="1"/>
  <c r="MZ375" i="53"/>
  <c r="NA375" i="53" s="1"/>
  <c r="MX375" i="53"/>
  <c r="MW375" i="53"/>
  <c r="MV375" i="53"/>
  <c r="MU375" i="53"/>
  <c r="MT375" i="53"/>
  <c r="MY375" i="53" s="1"/>
  <c r="MS373" i="53"/>
  <c r="MZ372" i="53"/>
  <c r="NA372" i="53" s="1"/>
  <c r="MX372" i="53"/>
  <c r="MW372" i="53"/>
  <c r="MV372" i="53"/>
  <c r="MU372" i="53"/>
  <c r="MT372" i="53"/>
  <c r="MY372" i="53" s="1"/>
  <c r="MZ371" i="53"/>
  <c r="NA371" i="53" s="1"/>
  <c r="MX371" i="53"/>
  <c r="MW371" i="53"/>
  <c r="MV371" i="53"/>
  <c r="MU371" i="53"/>
  <c r="MT371" i="53"/>
  <c r="MY371" i="53" s="1"/>
  <c r="MZ370" i="53"/>
  <c r="NA370" i="53" s="1"/>
  <c r="MX370" i="53"/>
  <c r="MW370" i="53"/>
  <c r="MV370" i="53"/>
  <c r="MU370" i="53"/>
  <c r="MT370" i="53"/>
  <c r="MY370" i="53" s="1"/>
  <c r="MZ369" i="53"/>
  <c r="NA369" i="53" s="1"/>
  <c r="MX369" i="53"/>
  <c r="MW369" i="53"/>
  <c r="MV369" i="53"/>
  <c r="MU369" i="53"/>
  <c r="MT369" i="53"/>
  <c r="MY369" i="53" s="1"/>
  <c r="MZ368" i="53"/>
  <c r="NA368" i="53" s="1"/>
  <c r="MX368" i="53"/>
  <c r="MW368" i="53"/>
  <c r="MV368" i="53"/>
  <c r="MU368" i="53"/>
  <c r="MT368" i="53"/>
  <c r="MY368" i="53" s="1"/>
  <c r="MZ367" i="53"/>
  <c r="NA367" i="53" s="1"/>
  <c r="MX367" i="53"/>
  <c r="MW367" i="53"/>
  <c r="MV367" i="53"/>
  <c r="MU367" i="53"/>
  <c r="MT367" i="53"/>
  <c r="MY367" i="53" s="1"/>
  <c r="MZ366" i="53"/>
  <c r="NA366" i="53" s="1"/>
  <c r="MX366" i="53"/>
  <c r="MW366" i="53"/>
  <c r="MV366" i="53"/>
  <c r="MU366" i="53"/>
  <c r="MT366" i="53"/>
  <c r="MY366" i="53" s="1"/>
  <c r="MZ365" i="53"/>
  <c r="NA365" i="53" s="1"/>
  <c r="MX365" i="53"/>
  <c r="MW365" i="53"/>
  <c r="MV365" i="53"/>
  <c r="MU365" i="53"/>
  <c r="MT365" i="53"/>
  <c r="MY365" i="53" s="1"/>
  <c r="MZ364" i="53"/>
  <c r="NA364" i="53" s="1"/>
  <c r="MX364" i="53"/>
  <c r="MW364" i="53"/>
  <c r="MV364" i="53"/>
  <c r="MU364" i="53"/>
  <c r="MT364" i="53"/>
  <c r="MY364" i="53" s="1"/>
  <c r="MZ363" i="53"/>
  <c r="NA363" i="53" s="1"/>
  <c r="MX363" i="53"/>
  <c r="MW363" i="53"/>
  <c r="MV363" i="53"/>
  <c r="MU363" i="53"/>
  <c r="MT363" i="53"/>
  <c r="MY363" i="53" s="1"/>
  <c r="MS361" i="53"/>
  <c r="MZ360" i="53"/>
  <c r="NA360" i="53" s="1"/>
  <c r="MX360" i="53"/>
  <c r="MW360" i="53"/>
  <c r="MV360" i="53"/>
  <c r="MU360" i="53"/>
  <c r="MT360" i="53"/>
  <c r="MY360" i="53" s="1"/>
  <c r="MZ359" i="53"/>
  <c r="NA359" i="53" s="1"/>
  <c r="MX359" i="53"/>
  <c r="MW359" i="53"/>
  <c r="MV359" i="53"/>
  <c r="MU359" i="53"/>
  <c r="MT359" i="53"/>
  <c r="MY359" i="53" s="1"/>
  <c r="MZ358" i="53"/>
  <c r="NA358" i="53" s="1"/>
  <c r="MX358" i="53"/>
  <c r="MW358" i="53"/>
  <c r="MV358" i="53"/>
  <c r="MU358" i="53"/>
  <c r="MT358" i="53"/>
  <c r="MY358" i="53" s="1"/>
  <c r="MZ357" i="53"/>
  <c r="NA357" i="53" s="1"/>
  <c r="MX357" i="53"/>
  <c r="MW357" i="53"/>
  <c r="MV357" i="53"/>
  <c r="MU357" i="53"/>
  <c r="MT357" i="53"/>
  <c r="MY357" i="53" s="1"/>
  <c r="MZ356" i="53"/>
  <c r="NA356" i="53" s="1"/>
  <c r="MX356" i="53"/>
  <c r="MW356" i="53"/>
  <c r="MV356" i="53"/>
  <c r="MU356" i="53"/>
  <c r="MT356" i="53"/>
  <c r="MY356" i="53" s="1"/>
  <c r="MZ355" i="53"/>
  <c r="NA355" i="53" s="1"/>
  <c r="MX355" i="53"/>
  <c r="MW355" i="53"/>
  <c r="MV355" i="53"/>
  <c r="MU355" i="53"/>
  <c r="MT355" i="53"/>
  <c r="MY355" i="53" s="1"/>
  <c r="MZ354" i="53"/>
  <c r="NA354" i="53" s="1"/>
  <c r="MX354" i="53"/>
  <c r="MW354" i="53"/>
  <c r="MV354" i="53"/>
  <c r="MU354" i="53"/>
  <c r="MT354" i="53"/>
  <c r="MY354" i="53" s="1"/>
  <c r="MZ353" i="53"/>
  <c r="NA353" i="53" s="1"/>
  <c r="MX353" i="53"/>
  <c r="MW353" i="53"/>
  <c r="MV353" i="53"/>
  <c r="MU353" i="53"/>
  <c r="MT353" i="53"/>
  <c r="MY353" i="53" s="1"/>
  <c r="MZ352" i="53"/>
  <c r="NA352" i="53" s="1"/>
  <c r="MX352" i="53"/>
  <c r="MW352" i="53"/>
  <c r="MV352" i="53"/>
  <c r="MU352" i="53"/>
  <c r="MT352" i="53"/>
  <c r="MY352" i="53" s="1"/>
  <c r="MZ351" i="53"/>
  <c r="NA351" i="53" s="1"/>
  <c r="MX351" i="53"/>
  <c r="MW351" i="53"/>
  <c r="MV351" i="53"/>
  <c r="MU351" i="53"/>
  <c r="MT351" i="53"/>
  <c r="MY351" i="53" s="1"/>
  <c r="MZ350" i="53"/>
  <c r="NA350" i="53" s="1"/>
  <c r="MX350" i="53"/>
  <c r="MW350" i="53"/>
  <c r="MV350" i="53"/>
  <c r="MU350" i="53"/>
  <c r="MT350" i="53"/>
  <c r="MY350" i="53" s="1"/>
  <c r="MZ349" i="53"/>
  <c r="NA349" i="53" s="1"/>
  <c r="MX349" i="53"/>
  <c r="MW349" i="53"/>
  <c r="MV349" i="53"/>
  <c r="MU349" i="53"/>
  <c r="MT349" i="53"/>
  <c r="MY349" i="53" s="1"/>
  <c r="MZ348" i="53"/>
  <c r="NA348" i="53" s="1"/>
  <c r="MX348" i="53"/>
  <c r="MW348" i="53"/>
  <c r="MV348" i="53"/>
  <c r="MU348" i="53"/>
  <c r="MT348" i="53"/>
  <c r="MY348" i="53" s="1"/>
  <c r="MZ347" i="53"/>
  <c r="NA347" i="53" s="1"/>
  <c r="MX347" i="53"/>
  <c r="MW347" i="53"/>
  <c r="MV347" i="53"/>
  <c r="MU347" i="53"/>
  <c r="MT347" i="53"/>
  <c r="MY347" i="53" s="1"/>
  <c r="MZ346" i="53"/>
  <c r="NA346" i="53" s="1"/>
  <c r="MX346" i="53"/>
  <c r="MW346" i="53"/>
  <c r="MV346" i="53"/>
  <c r="MU346" i="53"/>
  <c r="MT346" i="53"/>
  <c r="MY346" i="53" s="1"/>
  <c r="MZ345" i="53"/>
  <c r="NA345" i="53" s="1"/>
  <c r="MX345" i="53"/>
  <c r="MW345" i="53"/>
  <c r="MV345" i="53"/>
  <c r="MU345" i="53"/>
  <c r="MT345" i="53"/>
  <c r="MY345" i="53" s="1"/>
  <c r="MZ344" i="53"/>
  <c r="NA344" i="53" s="1"/>
  <c r="MX344" i="53"/>
  <c r="MW344" i="53"/>
  <c r="MV344" i="53"/>
  <c r="MU344" i="53"/>
  <c r="MT344" i="53"/>
  <c r="MY344" i="53" s="1"/>
  <c r="MZ343" i="53"/>
  <c r="NA343" i="53" s="1"/>
  <c r="MX343" i="53"/>
  <c r="MW343" i="53"/>
  <c r="MV343" i="53"/>
  <c r="MU343" i="53"/>
  <c r="MT343" i="53"/>
  <c r="MY343" i="53" s="1"/>
  <c r="MZ342" i="53"/>
  <c r="NA342" i="53" s="1"/>
  <c r="MX342" i="53"/>
  <c r="MW342" i="53"/>
  <c r="MV342" i="53"/>
  <c r="MU342" i="53"/>
  <c r="MT342" i="53"/>
  <c r="MY342" i="53" s="1"/>
  <c r="MZ341" i="53"/>
  <c r="NA341" i="53" s="1"/>
  <c r="MX341" i="53"/>
  <c r="MW341" i="53"/>
  <c r="MV341" i="53"/>
  <c r="MU341" i="53"/>
  <c r="MT341" i="53"/>
  <c r="MY341" i="53" s="1"/>
  <c r="MZ340" i="53"/>
  <c r="NA340" i="53" s="1"/>
  <c r="MX340" i="53"/>
  <c r="MW340" i="53"/>
  <c r="MV340" i="53"/>
  <c r="MU340" i="53"/>
  <c r="MT340" i="53"/>
  <c r="MY340" i="53" s="1"/>
  <c r="MZ339" i="53"/>
  <c r="NA339" i="53" s="1"/>
  <c r="MX339" i="53"/>
  <c r="MW339" i="53"/>
  <c r="MV339" i="53"/>
  <c r="MU339" i="53"/>
  <c r="MT339" i="53"/>
  <c r="MY339" i="53" s="1"/>
  <c r="MZ338" i="53"/>
  <c r="NA338" i="53" s="1"/>
  <c r="MX338" i="53"/>
  <c r="MW338" i="53"/>
  <c r="MV338" i="53"/>
  <c r="MU338" i="53"/>
  <c r="MT338" i="53"/>
  <c r="MY338" i="53" s="1"/>
  <c r="MZ337" i="53"/>
  <c r="NA337" i="53" s="1"/>
  <c r="MX337" i="53"/>
  <c r="MW337" i="53"/>
  <c r="MV337" i="53"/>
  <c r="MU337" i="53"/>
  <c r="MT337" i="53"/>
  <c r="MY337" i="53" s="1"/>
  <c r="MZ336" i="53"/>
  <c r="NA336" i="53" s="1"/>
  <c r="MX336" i="53"/>
  <c r="MW336" i="53"/>
  <c r="MV336" i="53"/>
  <c r="MU336" i="53"/>
  <c r="MT336" i="53"/>
  <c r="MY336" i="53" s="1"/>
  <c r="MZ335" i="53"/>
  <c r="NA335" i="53" s="1"/>
  <c r="MX335" i="53"/>
  <c r="MW335" i="53"/>
  <c r="MV335" i="53"/>
  <c r="MU335" i="53"/>
  <c r="MT335" i="53"/>
  <c r="MY335" i="53" s="1"/>
  <c r="MZ334" i="53"/>
  <c r="NA334" i="53" s="1"/>
  <c r="MX334" i="53"/>
  <c r="MW334" i="53"/>
  <c r="MV334" i="53"/>
  <c r="MU334" i="53"/>
  <c r="MT334" i="53"/>
  <c r="MY334" i="53" s="1"/>
  <c r="MZ333" i="53"/>
  <c r="NA333" i="53" s="1"/>
  <c r="MX333" i="53"/>
  <c r="MW333" i="53"/>
  <c r="MV333" i="53"/>
  <c r="MU333" i="53"/>
  <c r="MT333" i="53"/>
  <c r="MY333" i="53" s="1"/>
  <c r="MZ332" i="53"/>
  <c r="NA332" i="53" s="1"/>
  <c r="MX332" i="53"/>
  <c r="MW332" i="53"/>
  <c r="MV332" i="53"/>
  <c r="MU332" i="53"/>
  <c r="MT332" i="53"/>
  <c r="MY332" i="53" s="1"/>
  <c r="MZ331" i="53"/>
  <c r="NA331" i="53" s="1"/>
  <c r="MX331" i="53"/>
  <c r="MW331" i="53"/>
  <c r="MV331" i="53"/>
  <c r="MU331" i="53"/>
  <c r="MT331" i="53"/>
  <c r="MY331" i="53" s="1"/>
  <c r="MZ330" i="53"/>
  <c r="NA330" i="53" s="1"/>
  <c r="MX330" i="53"/>
  <c r="MW330" i="53"/>
  <c r="MV330" i="53"/>
  <c r="MU330" i="53"/>
  <c r="MT330" i="53"/>
  <c r="MY330" i="53" s="1"/>
  <c r="MZ329" i="53"/>
  <c r="NA329" i="53" s="1"/>
  <c r="MX329" i="53"/>
  <c r="MW329" i="53"/>
  <c r="MV329" i="53"/>
  <c r="MU329" i="53"/>
  <c r="MT329" i="53"/>
  <c r="MY329" i="53" s="1"/>
  <c r="MZ328" i="53"/>
  <c r="NA328" i="53" s="1"/>
  <c r="MX328" i="53"/>
  <c r="MW328" i="53"/>
  <c r="MV328" i="53"/>
  <c r="MU328" i="53"/>
  <c r="MT328" i="53"/>
  <c r="MY328" i="53" s="1"/>
  <c r="MZ327" i="53"/>
  <c r="NA327" i="53" s="1"/>
  <c r="MX327" i="53"/>
  <c r="MW327" i="53"/>
  <c r="MV327" i="53"/>
  <c r="MU327" i="53"/>
  <c r="MT327" i="53"/>
  <c r="MY327" i="53" s="1"/>
  <c r="MZ326" i="53"/>
  <c r="NA326" i="53" s="1"/>
  <c r="MX326" i="53"/>
  <c r="MW326" i="53"/>
  <c r="MV326" i="53"/>
  <c r="MU326" i="53"/>
  <c r="MT326" i="53"/>
  <c r="MY326" i="53" s="1"/>
  <c r="MZ325" i="53"/>
  <c r="NA325" i="53" s="1"/>
  <c r="MX325" i="53"/>
  <c r="MW325" i="53"/>
  <c r="MV325" i="53"/>
  <c r="MU325" i="53"/>
  <c r="MT325" i="53"/>
  <c r="MY325" i="53" s="1"/>
  <c r="MZ324" i="53"/>
  <c r="NA324" i="53" s="1"/>
  <c r="MX324" i="53"/>
  <c r="MW324" i="53"/>
  <c r="MV324" i="53"/>
  <c r="MU324" i="53"/>
  <c r="MT324" i="53"/>
  <c r="MY324" i="53" s="1"/>
  <c r="MZ323" i="53"/>
  <c r="NA323" i="53" s="1"/>
  <c r="MX323" i="53"/>
  <c r="MW323" i="53"/>
  <c r="MV323" i="53"/>
  <c r="MU323" i="53"/>
  <c r="MT323" i="53"/>
  <c r="MY323" i="53" s="1"/>
  <c r="MZ322" i="53"/>
  <c r="NA322" i="53" s="1"/>
  <c r="MX322" i="53"/>
  <c r="MW322" i="53"/>
  <c r="MV322" i="53"/>
  <c r="MU322" i="53"/>
  <c r="MT322" i="53"/>
  <c r="MY322" i="53" s="1"/>
  <c r="MZ321" i="53"/>
  <c r="NA321" i="53" s="1"/>
  <c r="MX321" i="53"/>
  <c r="MW321" i="53"/>
  <c r="MV321" i="53"/>
  <c r="MU321" i="53"/>
  <c r="MT321" i="53"/>
  <c r="MY321" i="53" s="1"/>
  <c r="MZ320" i="53"/>
  <c r="NA320" i="53" s="1"/>
  <c r="MX320" i="53"/>
  <c r="MW320" i="53"/>
  <c r="MV320" i="53"/>
  <c r="MU320" i="53"/>
  <c r="MT320" i="53"/>
  <c r="MY320" i="53" s="1"/>
  <c r="MS318" i="53"/>
  <c r="MZ317" i="53"/>
  <c r="NA317" i="53" s="1"/>
  <c r="MX317" i="53"/>
  <c r="MW317" i="53"/>
  <c r="MV317" i="53"/>
  <c r="MU317" i="53"/>
  <c r="MT317" i="53"/>
  <c r="MY317" i="53" s="1"/>
  <c r="MZ316" i="53"/>
  <c r="NA316" i="53" s="1"/>
  <c r="MX316" i="53"/>
  <c r="MW316" i="53"/>
  <c r="MV316" i="53"/>
  <c r="MU316" i="53"/>
  <c r="MT316" i="53"/>
  <c r="MY316" i="53" s="1"/>
  <c r="MZ315" i="53"/>
  <c r="NA315" i="53" s="1"/>
  <c r="MX315" i="53"/>
  <c r="MW315" i="53"/>
  <c r="MV315" i="53"/>
  <c r="MU315" i="53"/>
  <c r="MT315" i="53"/>
  <c r="MY315" i="53" s="1"/>
  <c r="MZ314" i="53"/>
  <c r="NA314" i="53" s="1"/>
  <c r="MX314" i="53"/>
  <c r="MW314" i="53"/>
  <c r="MV314" i="53"/>
  <c r="MU314" i="53"/>
  <c r="MT314" i="53"/>
  <c r="MY314" i="53" s="1"/>
  <c r="MZ311" i="53"/>
  <c r="NA311" i="53" s="1"/>
  <c r="MX311" i="53"/>
  <c r="MW311" i="53"/>
  <c r="MV311" i="53"/>
  <c r="MU311" i="53"/>
  <c r="MT311" i="53"/>
  <c r="MY311" i="53" s="1"/>
  <c r="MZ310" i="53"/>
  <c r="NA310" i="53" s="1"/>
  <c r="MX310" i="53"/>
  <c r="MW310" i="53"/>
  <c r="MV310" i="53"/>
  <c r="MU310" i="53"/>
  <c r="MT310" i="53"/>
  <c r="MY310" i="53" s="1"/>
  <c r="MZ309" i="53"/>
  <c r="NA309" i="53" s="1"/>
  <c r="MX309" i="53"/>
  <c r="MW309" i="53"/>
  <c r="MV309" i="53"/>
  <c r="MU309" i="53"/>
  <c r="MT309" i="53"/>
  <c r="MY309" i="53" s="1"/>
  <c r="MZ308" i="53"/>
  <c r="NA308" i="53" s="1"/>
  <c r="MX308" i="53"/>
  <c r="MW308" i="53"/>
  <c r="MV308" i="53"/>
  <c r="MU308" i="53"/>
  <c r="MT308" i="53"/>
  <c r="MY308" i="53" s="1"/>
  <c r="MZ307" i="53"/>
  <c r="NA307" i="53" s="1"/>
  <c r="MX307" i="53"/>
  <c r="MW307" i="53"/>
  <c r="MV307" i="53"/>
  <c r="MU307" i="53"/>
  <c r="MT307" i="53"/>
  <c r="MY307" i="53" s="1"/>
  <c r="MZ306" i="53"/>
  <c r="NA306" i="53" s="1"/>
  <c r="MX306" i="53"/>
  <c r="MW306" i="53"/>
  <c r="MV306" i="53"/>
  <c r="MU306" i="53"/>
  <c r="MT306" i="53"/>
  <c r="MY306" i="53" s="1"/>
  <c r="MZ305" i="53"/>
  <c r="NA305" i="53" s="1"/>
  <c r="MX305" i="53"/>
  <c r="MW305" i="53"/>
  <c r="MV305" i="53"/>
  <c r="MU305" i="53"/>
  <c r="MT305" i="53"/>
  <c r="MY305" i="53" s="1"/>
  <c r="MZ304" i="53"/>
  <c r="NA304" i="53" s="1"/>
  <c r="MX304" i="53"/>
  <c r="MW304" i="53"/>
  <c r="MV304" i="53"/>
  <c r="MU304" i="53"/>
  <c r="MT304" i="53"/>
  <c r="MY304" i="53" s="1"/>
  <c r="MZ303" i="53"/>
  <c r="NA303" i="53" s="1"/>
  <c r="MX303" i="53"/>
  <c r="MW303" i="53"/>
  <c r="MV303" i="53"/>
  <c r="MU303" i="53"/>
  <c r="MT303" i="53"/>
  <c r="MY303" i="53" s="1"/>
  <c r="MZ302" i="53"/>
  <c r="NA302" i="53" s="1"/>
  <c r="MX302" i="53"/>
  <c r="MW302" i="53"/>
  <c r="MV302" i="53"/>
  <c r="MU302" i="53"/>
  <c r="MT302" i="53"/>
  <c r="MY302" i="53" s="1"/>
  <c r="MZ301" i="53"/>
  <c r="NA301" i="53" s="1"/>
  <c r="MX301" i="53"/>
  <c r="MW301" i="53"/>
  <c r="MV301" i="53"/>
  <c r="MU301" i="53"/>
  <c r="MT301" i="53"/>
  <c r="MY301" i="53" s="1"/>
  <c r="MZ298" i="53"/>
  <c r="NA298" i="53" s="1"/>
  <c r="MX298" i="53"/>
  <c r="MW298" i="53"/>
  <c r="MV298" i="53"/>
  <c r="MU298" i="53"/>
  <c r="MT298" i="53"/>
  <c r="MY298" i="53" s="1"/>
  <c r="MS295" i="53"/>
  <c r="MZ293" i="53"/>
  <c r="NA293" i="53" s="1"/>
  <c r="MX293" i="53"/>
  <c r="MW293" i="53"/>
  <c r="MV293" i="53"/>
  <c r="MU293" i="53"/>
  <c r="MT293" i="53"/>
  <c r="MY293" i="53" s="1"/>
  <c r="MZ292" i="53"/>
  <c r="NA292" i="53" s="1"/>
  <c r="MX292" i="53"/>
  <c r="MW292" i="53"/>
  <c r="MV292" i="53"/>
  <c r="MU292" i="53"/>
  <c r="MT292" i="53"/>
  <c r="MY292" i="53" s="1"/>
  <c r="MZ291" i="53"/>
  <c r="NA291" i="53" s="1"/>
  <c r="MX291" i="53"/>
  <c r="MW291" i="53"/>
  <c r="MV291" i="53"/>
  <c r="MU291" i="53"/>
  <c r="MT291" i="53"/>
  <c r="MY291" i="53" s="1"/>
  <c r="MZ290" i="53"/>
  <c r="NA290" i="53" s="1"/>
  <c r="MX290" i="53"/>
  <c r="MW290" i="53"/>
  <c r="MV290" i="53"/>
  <c r="MU290" i="53"/>
  <c r="MT290" i="53"/>
  <c r="MY290" i="53" s="1"/>
  <c r="MZ289" i="53"/>
  <c r="NA289" i="53" s="1"/>
  <c r="MX289" i="53"/>
  <c r="MW289" i="53"/>
  <c r="MV289" i="53"/>
  <c r="MU289" i="53"/>
  <c r="MT289" i="53"/>
  <c r="MY289" i="53" s="1"/>
  <c r="MZ288" i="53"/>
  <c r="NA288" i="53" s="1"/>
  <c r="MX288" i="53"/>
  <c r="MW288" i="53"/>
  <c r="MV288" i="53"/>
  <c r="MU288" i="53"/>
  <c r="MT288" i="53"/>
  <c r="MY288" i="53" s="1"/>
  <c r="MS287" i="53"/>
  <c r="MZ286" i="53"/>
  <c r="NA286" i="53" s="1"/>
  <c r="MX286" i="53"/>
  <c r="MW286" i="53"/>
  <c r="MV286" i="53"/>
  <c r="MU286" i="53"/>
  <c r="MT286" i="53"/>
  <c r="MY286" i="53" s="1"/>
  <c r="MZ285" i="53"/>
  <c r="NA285" i="53" s="1"/>
  <c r="MX285" i="53"/>
  <c r="MW285" i="53"/>
  <c r="MV285" i="53"/>
  <c r="MU285" i="53"/>
  <c r="MT285" i="53"/>
  <c r="MY285" i="53" s="1"/>
  <c r="MZ284" i="53"/>
  <c r="NA284" i="53" s="1"/>
  <c r="MX284" i="53"/>
  <c r="MW284" i="53"/>
  <c r="MV284" i="53"/>
  <c r="MU284" i="53"/>
  <c r="MT284" i="53"/>
  <c r="MY284" i="53" s="1"/>
  <c r="MS283" i="53"/>
  <c r="MZ282" i="53"/>
  <c r="NA282" i="53" s="1"/>
  <c r="MX282" i="53"/>
  <c r="MW282" i="53"/>
  <c r="MV282" i="53"/>
  <c r="MU282" i="53"/>
  <c r="MT282" i="53"/>
  <c r="MY282" i="53" s="1"/>
  <c r="MZ281" i="53"/>
  <c r="NA281" i="53" s="1"/>
  <c r="MX281" i="53"/>
  <c r="MW281" i="53"/>
  <c r="MV281" i="53"/>
  <c r="MU281" i="53"/>
  <c r="MT281" i="53"/>
  <c r="MY281" i="53" s="1"/>
  <c r="MZ280" i="53"/>
  <c r="NA280" i="53" s="1"/>
  <c r="MX280" i="53"/>
  <c r="MW280" i="53"/>
  <c r="MV280" i="53"/>
  <c r="MU280" i="53"/>
  <c r="MT280" i="53"/>
  <c r="MY280" i="53" s="1"/>
  <c r="MZ279" i="53"/>
  <c r="NA279" i="53" s="1"/>
  <c r="MX279" i="53"/>
  <c r="MW279" i="53"/>
  <c r="MV279" i="53"/>
  <c r="MU279" i="53"/>
  <c r="MT279" i="53"/>
  <c r="MY279" i="53" s="1"/>
  <c r="MZ278" i="53"/>
  <c r="NA278" i="53" s="1"/>
  <c r="MX278" i="53"/>
  <c r="MW278" i="53"/>
  <c r="MV278" i="53"/>
  <c r="MU278" i="53"/>
  <c r="MT278" i="53"/>
  <c r="MY278" i="53" s="1"/>
  <c r="MZ277" i="53"/>
  <c r="NA277" i="53" s="1"/>
  <c r="MX277" i="53"/>
  <c r="MW277" i="53"/>
  <c r="MV277" i="53"/>
  <c r="MU277" i="53"/>
  <c r="MT277" i="53"/>
  <c r="MY277" i="53" s="1"/>
  <c r="MZ276" i="53"/>
  <c r="NA276" i="53" s="1"/>
  <c r="MX276" i="53"/>
  <c r="MW276" i="53"/>
  <c r="MV276" i="53"/>
  <c r="MU276" i="53"/>
  <c r="MT276" i="53"/>
  <c r="MY276" i="53" s="1"/>
  <c r="MZ275" i="53"/>
  <c r="NA275" i="53" s="1"/>
  <c r="MX275" i="53"/>
  <c r="MW275" i="53"/>
  <c r="MV275" i="53"/>
  <c r="MU275" i="53"/>
  <c r="MT275" i="53"/>
  <c r="MY275" i="53" s="1"/>
  <c r="MZ274" i="53"/>
  <c r="NA274" i="53" s="1"/>
  <c r="MX274" i="53"/>
  <c r="MW274" i="53"/>
  <c r="MV274" i="53"/>
  <c r="MU274" i="53"/>
  <c r="MT274" i="53"/>
  <c r="MY274" i="53" s="1"/>
  <c r="MZ273" i="53"/>
  <c r="NA273" i="53" s="1"/>
  <c r="MX273" i="53"/>
  <c r="MW273" i="53"/>
  <c r="MV273" i="53"/>
  <c r="MU273" i="53"/>
  <c r="MT273" i="53"/>
  <c r="MY273" i="53" s="1"/>
  <c r="MZ272" i="53"/>
  <c r="NA272" i="53" s="1"/>
  <c r="MX272" i="53"/>
  <c r="MW272" i="53"/>
  <c r="MV272" i="53"/>
  <c r="MU272" i="53"/>
  <c r="MT272" i="53"/>
  <c r="MY272" i="53" s="1"/>
  <c r="MZ271" i="53"/>
  <c r="NA271" i="53" s="1"/>
  <c r="MX271" i="53"/>
  <c r="MW271" i="53"/>
  <c r="MV271" i="53"/>
  <c r="MU271" i="53"/>
  <c r="MT271" i="53"/>
  <c r="MY271" i="53" s="1"/>
  <c r="MZ270" i="53"/>
  <c r="NA270" i="53" s="1"/>
  <c r="MX270" i="53"/>
  <c r="MW270" i="53"/>
  <c r="MV270" i="53"/>
  <c r="MU270" i="53"/>
  <c r="MT270" i="53"/>
  <c r="MY270" i="53" s="1"/>
  <c r="MZ269" i="53"/>
  <c r="NA269" i="53" s="1"/>
  <c r="MX269" i="53"/>
  <c r="MW269" i="53"/>
  <c r="MV269" i="53"/>
  <c r="MU269" i="53"/>
  <c r="MT269" i="53"/>
  <c r="MY269" i="53" s="1"/>
  <c r="MZ268" i="53"/>
  <c r="NA268" i="53" s="1"/>
  <c r="MX268" i="53"/>
  <c r="MW268" i="53"/>
  <c r="MV268" i="53"/>
  <c r="MU268" i="53"/>
  <c r="MT268" i="53"/>
  <c r="MY268" i="53" s="1"/>
  <c r="MZ267" i="53"/>
  <c r="NA267" i="53" s="1"/>
  <c r="MX267" i="53"/>
  <c r="MW267" i="53"/>
  <c r="MV267" i="53"/>
  <c r="MU267" i="53"/>
  <c r="MT267" i="53"/>
  <c r="MY267" i="53" s="1"/>
  <c r="MS266" i="53"/>
  <c r="MZ265" i="53"/>
  <c r="NA265" i="53" s="1"/>
  <c r="MX265" i="53"/>
  <c r="MW265" i="53"/>
  <c r="MV265" i="53"/>
  <c r="MU265" i="53"/>
  <c r="MT265" i="53"/>
  <c r="MY265" i="53" s="1"/>
  <c r="MZ264" i="53"/>
  <c r="NA264" i="53" s="1"/>
  <c r="MX264" i="53"/>
  <c r="MW264" i="53"/>
  <c r="MV264" i="53"/>
  <c r="MU264" i="53"/>
  <c r="MT264" i="53"/>
  <c r="MY264" i="53" s="1"/>
  <c r="MZ263" i="53"/>
  <c r="NA263" i="53" s="1"/>
  <c r="MX263" i="53"/>
  <c r="MW263" i="53"/>
  <c r="MV263" i="53"/>
  <c r="MU263" i="53"/>
  <c r="MT263" i="53"/>
  <c r="MY263" i="53" s="1"/>
  <c r="MZ262" i="53"/>
  <c r="NA262" i="53" s="1"/>
  <c r="MX262" i="53"/>
  <c r="MW262" i="53"/>
  <c r="MV262" i="53"/>
  <c r="MU262" i="53"/>
  <c r="MT262" i="53"/>
  <c r="MY262" i="53" s="1"/>
  <c r="MS261" i="53"/>
  <c r="MZ260" i="53"/>
  <c r="NA260" i="53" s="1"/>
  <c r="MX260" i="53"/>
  <c r="MW260" i="53"/>
  <c r="MV260" i="53"/>
  <c r="MU260" i="53"/>
  <c r="MT260" i="53"/>
  <c r="MY260" i="53" s="1"/>
  <c r="MZ259" i="53"/>
  <c r="NA259" i="53" s="1"/>
  <c r="MX259" i="53"/>
  <c r="MW259" i="53"/>
  <c r="MV259" i="53"/>
  <c r="MU259" i="53"/>
  <c r="MT259" i="53"/>
  <c r="MY259" i="53" s="1"/>
  <c r="MZ258" i="53"/>
  <c r="NA258" i="53" s="1"/>
  <c r="MX258" i="53"/>
  <c r="MW258" i="53"/>
  <c r="MV258" i="53"/>
  <c r="MU258" i="53"/>
  <c r="MT258" i="53"/>
  <c r="MY258" i="53" s="1"/>
  <c r="MZ257" i="53"/>
  <c r="NA257" i="53" s="1"/>
  <c r="MX257" i="53"/>
  <c r="MW257" i="53"/>
  <c r="MV257" i="53"/>
  <c r="MU257" i="53"/>
  <c r="MT257" i="53"/>
  <c r="MY257" i="53" s="1"/>
  <c r="MZ256" i="53"/>
  <c r="NA256" i="53" s="1"/>
  <c r="MX256" i="53"/>
  <c r="MW256" i="53"/>
  <c r="MV256" i="53"/>
  <c r="MU256" i="53"/>
  <c r="MT256" i="53"/>
  <c r="MY256" i="53" s="1"/>
  <c r="MZ255" i="53"/>
  <c r="NA255" i="53" s="1"/>
  <c r="MX255" i="53"/>
  <c r="MW255" i="53"/>
  <c r="MV255" i="53"/>
  <c r="MU255" i="53"/>
  <c r="MT255" i="53"/>
  <c r="MY255" i="53" s="1"/>
  <c r="MZ254" i="53"/>
  <c r="NA254" i="53" s="1"/>
  <c r="MX254" i="53"/>
  <c r="MW254" i="53"/>
  <c r="MV254" i="53"/>
  <c r="MU254" i="53"/>
  <c r="MT254" i="53"/>
  <c r="MY254" i="53" s="1"/>
  <c r="MZ253" i="53"/>
  <c r="NA253" i="53" s="1"/>
  <c r="MX253" i="53"/>
  <c r="MW253" i="53"/>
  <c r="MV253" i="53"/>
  <c r="MU253" i="53"/>
  <c r="MT253" i="53"/>
  <c r="MY253" i="53" s="1"/>
  <c r="MZ252" i="53"/>
  <c r="NA252" i="53" s="1"/>
  <c r="MX252" i="53"/>
  <c r="MW252" i="53"/>
  <c r="MV252" i="53"/>
  <c r="MU252" i="53"/>
  <c r="MT252" i="53"/>
  <c r="MY252" i="53" s="1"/>
  <c r="MS251" i="53"/>
  <c r="MZ249" i="53"/>
  <c r="NA249" i="53" s="1"/>
  <c r="MX249" i="53"/>
  <c r="MW249" i="53"/>
  <c r="MV249" i="53"/>
  <c r="MU249" i="53"/>
  <c r="MT249" i="53"/>
  <c r="MY249" i="53" s="1"/>
  <c r="MZ248" i="53"/>
  <c r="NA248" i="53" s="1"/>
  <c r="MX248" i="53"/>
  <c r="MW248" i="53"/>
  <c r="MV248" i="53"/>
  <c r="MU248" i="53"/>
  <c r="MT248" i="53"/>
  <c r="MY248" i="53" s="1"/>
  <c r="MZ247" i="53"/>
  <c r="NA247" i="53" s="1"/>
  <c r="MX247" i="53"/>
  <c r="MW247" i="53"/>
  <c r="MV247" i="53"/>
  <c r="MU247" i="53"/>
  <c r="MT247" i="53"/>
  <c r="MY247" i="53" s="1"/>
  <c r="MZ246" i="53"/>
  <c r="NA246" i="53" s="1"/>
  <c r="MX246" i="53"/>
  <c r="MW246" i="53"/>
  <c r="MV246" i="53"/>
  <c r="MU246" i="53"/>
  <c r="MT246" i="53"/>
  <c r="MY246" i="53" s="1"/>
  <c r="MZ245" i="53"/>
  <c r="NA245" i="53" s="1"/>
  <c r="MX245" i="53"/>
  <c r="MW245" i="53"/>
  <c r="MV245" i="53"/>
  <c r="MU245" i="53"/>
  <c r="MT245" i="53"/>
  <c r="MY245" i="53" s="1"/>
  <c r="MZ244" i="53"/>
  <c r="NA244" i="53" s="1"/>
  <c r="MX244" i="53"/>
  <c r="MW244" i="53"/>
  <c r="MV244" i="53"/>
  <c r="MU244" i="53"/>
  <c r="MT244" i="53"/>
  <c r="MY244" i="53" s="1"/>
  <c r="MS242" i="53"/>
  <c r="MZ240" i="53"/>
  <c r="NA240" i="53" s="1"/>
  <c r="MX240" i="53"/>
  <c r="MW240" i="53"/>
  <c r="MV240" i="53"/>
  <c r="MU240" i="53"/>
  <c r="MT240" i="53"/>
  <c r="MY240" i="53" s="1"/>
  <c r="MZ239" i="53"/>
  <c r="NA239" i="53" s="1"/>
  <c r="MX239" i="53"/>
  <c r="MW239" i="53"/>
  <c r="MV239" i="53"/>
  <c r="MU239" i="53"/>
  <c r="MT239" i="53"/>
  <c r="MY239" i="53" s="1"/>
  <c r="MZ238" i="53"/>
  <c r="NA238" i="53" s="1"/>
  <c r="MX238" i="53"/>
  <c r="MW238" i="53"/>
  <c r="MV238" i="53"/>
  <c r="MU238" i="53"/>
  <c r="MT238" i="53"/>
  <c r="MY238" i="53" s="1"/>
  <c r="MS237" i="53"/>
  <c r="MZ236" i="53"/>
  <c r="NA236" i="53" s="1"/>
  <c r="MX236" i="53"/>
  <c r="MW236" i="53"/>
  <c r="MV236" i="53"/>
  <c r="MU236" i="53"/>
  <c r="MT236" i="53"/>
  <c r="MY236" i="53" s="1"/>
  <c r="MS235" i="53"/>
  <c r="MZ234" i="53"/>
  <c r="NA234" i="53" s="1"/>
  <c r="MX234" i="53"/>
  <c r="MW234" i="53"/>
  <c r="MV234" i="53"/>
  <c r="MU234" i="53"/>
  <c r="MT234" i="53"/>
  <c r="MY234" i="53" s="1"/>
  <c r="MZ233" i="53"/>
  <c r="NA233" i="53" s="1"/>
  <c r="MX233" i="53"/>
  <c r="MW233" i="53"/>
  <c r="MV233" i="53"/>
  <c r="MU233" i="53"/>
  <c r="MT233" i="53"/>
  <c r="MY233" i="53" s="1"/>
  <c r="MZ232" i="53"/>
  <c r="NA232" i="53" s="1"/>
  <c r="MX232" i="53"/>
  <c r="MW232" i="53"/>
  <c r="MV232" i="53"/>
  <c r="MU232" i="53"/>
  <c r="MT232" i="53"/>
  <c r="MY232" i="53" s="1"/>
  <c r="MZ231" i="53"/>
  <c r="NA231" i="53" s="1"/>
  <c r="MX231" i="53"/>
  <c r="MW231" i="53"/>
  <c r="MV231" i="53"/>
  <c r="MU231" i="53"/>
  <c r="MT231" i="53"/>
  <c r="MY231" i="53" s="1"/>
  <c r="MZ230" i="53"/>
  <c r="NA230" i="53" s="1"/>
  <c r="MX230" i="53"/>
  <c r="MW230" i="53"/>
  <c r="MV230" i="53"/>
  <c r="MU230" i="53"/>
  <c r="MT230" i="53"/>
  <c r="MY230" i="53" s="1"/>
  <c r="MZ229" i="53"/>
  <c r="NA229" i="53" s="1"/>
  <c r="MX229" i="53"/>
  <c r="MW229" i="53"/>
  <c r="MV229" i="53"/>
  <c r="MU229" i="53"/>
  <c r="MT229" i="53"/>
  <c r="MY229" i="53" s="1"/>
  <c r="MZ228" i="53"/>
  <c r="NA228" i="53" s="1"/>
  <c r="MX228" i="53"/>
  <c r="MW228" i="53"/>
  <c r="MV228" i="53"/>
  <c r="MU228" i="53"/>
  <c r="MT228" i="53"/>
  <c r="MY228" i="53" s="1"/>
  <c r="MZ227" i="53"/>
  <c r="NA227" i="53" s="1"/>
  <c r="MX227" i="53"/>
  <c r="MW227" i="53"/>
  <c r="MV227" i="53"/>
  <c r="MU227" i="53"/>
  <c r="MT227" i="53"/>
  <c r="MY227" i="53" s="1"/>
  <c r="MZ226" i="53"/>
  <c r="NA226" i="53" s="1"/>
  <c r="MX226" i="53"/>
  <c r="MW226" i="53"/>
  <c r="MV226" i="53"/>
  <c r="MU226" i="53"/>
  <c r="MT226" i="53"/>
  <c r="MY226" i="53" s="1"/>
  <c r="MS225" i="53"/>
  <c r="MZ224" i="53"/>
  <c r="NA224" i="53" s="1"/>
  <c r="MX224" i="53"/>
  <c r="MW224" i="53"/>
  <c r="MV224" i="53"/>
  <c r="MU224" i="53"/>
  <c r="MT224" i="53"/>
  <c r="MY224" i="53" s="1"/>
  <c r="MS223" i="53"/>
  <c r="MZ222" i="53"/>
  <c r="NA222" i="53" s="1"/>
  <c r="MX222" i="53"/>
  <c r="MW222" i="53"/>
  <c r="MV222" i="53"/>
  <c r="MU222" i="53"/>
  <c r="MT222" i="53"/>
  <c r="MY222" i="53" s="1"/>
  <c r="MZ221" i="53"/>
  <c r="NA221" i="53" s="1"/>
  <c r="MX221" i="53"/>
  <c r="MW221" i="53"/>
  <c r="MV221" i="53"/>
  <c r="MU221" i="53"/>
  <c r="MT221" i="53"/>
  <c r="MY221" i="53" s="1"/>
  <c r="MZ220" i="53"/>
  <c r="NA220" i="53" s="1"/>
  <c r="MX220" i="53"/>
  <c r="MW220" i="53"/>
  <c r="MV220" i="53"/>
  <c r="MU220" i="53"/>
  <c r="MT220" i="53"/>
  <c r="MY220" i="53" s="1"/>
  <c r="MZ219" i="53"/>
  <c r="NA219" i="53" s="1"/>
  <c r="MX219" i="53"/>
  <c r="MW219" i="53"/>
  <c r="MV219" i="53"/>
  <c r="MU219" i="53"/>
  <c r="MT219" i="53"/>
  <c r="MY219" i="53" s="1"/>
  <c r="MZ218" i="53"/>
  <c r="NA218" i="53" s="1"/>
  <c r="MX218" i="53"/>
  <c r="MW218" i="53"/>
  <c r="MV218" i="53"/>
  <c r="MU218" i="53"/>
  <c r="MT218" i="53"/>
  <c r="MY218" i="53" s="1"/>
  <c r="MZ217" i="53"/>
  <c r="NA217" i="53" s="1"/>
  <c r="MX217" i="53"/>
  <c r="MW217" i="53"/>
  <c r="MV217" i="53"/>
  <c r="MU217" i="53"/>
  <c r="MT217" i="53"/>
  <c r="MY217" i="53" s="1"/>
  <c r="MZ216" i="53"/>
  <c r="NA216" i="53" s="1"/>
  <c r="MX216" i="53"/>
  <c r="MW216" i="53"/>
  <c r="MV216" i="53"/>
  <c r="MU216" i="53"/>
  <c r="MT216" i="53"/>
  <c r="MY216" i="53" s="1"/>
  <c r="MZ215" i="53"/>
  <c r="NA215" i="53" s="1"/>
  <c r="MX215" i="53"/>
  <c r="MW215" i="53"/>
  <c r="MV215" i="53"/>
  <c r="MU215" i="53"/>
  <c r="MT215" i="53"/>
  <c r="MY215" i="53" s="1"/>
  <c r="MZ214" i="53"/>
  <c r="NA214" i="53" s="1"/>
  <c r="MX214" i="53"/>
  <c r="MW214" i="53"/>
  <c r="MV214" i="53"/>
  <c r="MU214" i="53"/>
  <c r="MT214" i="53"/>
  <c r="MY214" i="53" s="1"/>
  <c r="MS213" i="53"/>
  <c r="MZ211" i="53"/>
  <c r="NA211" i="53" s="1"/>
  <c r="MX211" i="53"/>
  <c r="MW211" i="53"/>
  <c r="MV211" i="53"/>
  <c r="MU211" i="53"/>
  <c r="MT211" i="53"/>
  <c r="MY211" i="53" s="1"/>
  <c r="MZ210" i="53"/>
  <c r="NA210" i="53" s="1"/>
  <c r="MX210" i="53"/>
  <c r="MW210" i="53"/>
  <c r="MV210" i="53"/>
  <c r="MU210" i="53"/>
  <c r="MT210" i="53"/>
  <c r="MY210" i="53" s="1"/>
  <c r="MZ209" i="53"/>
  <c r="NA209" i="53" s="1"/>
  <c r="MX209" i="53"/>
  <c r="MW209" i="53"/>
  <c r="MV209" i="53"/>
  <c r="MU209" i="53"/>
  <c r="MT209" i="53"/>
  <c r="MY209" i="53" s="1"/>
  <c r="MZ208" i="53"/>
  <c r="NA208" i="53" s="1"/>
  <c r="MX208" i="53"/>
  <c r="MW208" i="53"/>
  <c r="MV208" i="53"/>
  <c r="MU208" i="53"/>
  <c r="MT208" i="53"/>
  <c r="MY208" i="53" s="1"/>
  <c r="MZ206" i="53"/>
  <c r="NA206" i="53" s="1"/>
  <c r="MX206" i="53"/>
  <c r="MW206" i="53"/>
  <c r="MV206" i="53"/>
  <c r="MU206" i="53"/>
  <c r="MT206" i="53"/>
  <c r="MY206" i="53" s="1"/>
  <c r="MZ205" i="53"/>
  <c r="NA205" i="53" s="1"/>
  <c r="MX205" i="53"/>
  <c r="MW205" i="53"/>
  <c r="MV205" i="53"/>
  <c r="MU205" i="53"/>
  <c r="MT205" i="53"/>
  <c r="MY205" i="53" s="1"/>
  <c r="MZ204" i="53"/>
  <c r="NA204" i="53" s="1"/>
  <c r="MX204" i="53"/>
  <c r="MW204" i="53"/>
  <c r="MV204" i="53"/>
  <c r="MU204" i="53"/>
  <c r="MT204" i="53"/>
  <c r="MY204" i="53" s="1"/>
  <c r="MZ203" i="53"/>
  <c r="NA203" i="53" s="1"/>
  <c r="MX203" i="53"/>
  <c r="MW203" i="53"/>
  <c r="MV203" i="53"/>
  <c r="MU203" i="53"/>
  <c r="MT203" i="53"/>
  <c r="MY203" i="53" s="1"/>
  <c r="MZ202" i="53"/>
  <c r="NA202" i="53" s="1"/>
  <c r="MX202" i="53"/>
  <c r="MW202" i="53"/>
  <c r="MV202" i="53"/>
  <c r="MU202" i="53"/>
  <c r="MT202" i="53"/>
  <c r="MY202" i="53" s="1"/>
  <c r="MZ201" i="53"/>
  <c r="NA201" i="53" s="1"/>
  <c r="MX201" i="53"/>
  <c r="MW201" i="53"/>
  <c r="MV201" i="53"/>
  <c r="MU201" i="53"/>
  <c r="MT201" i="53"/>
  <c r="MY201" i="53" s="1"/>
  <c r="MZ200" i="53"/>
  <c r="NA200" i="53" s="1"/>
  <c r="MX200" i="53"/>
  <c r="MW200" i="53"/>
  <c r="MV200" i="53"/>
  <c r="MU200" i="53"/>
  <c r="MT200" i="53"/>
  <c r="MY200" i="53" s="1"/>
  <c r="MZ199" i="53"/>
  <c r="NA199" i="53" s="1"/>
  <c r="MX199" i="53"/>
  <c r="MW199" i="53"/>
  <c r="MV199" i="53"/>
  <c r="MU199" i="53"/>
  <c r="MT199" i="53"/>
  <c r="MY199" i="53" s="1"/>
  <c r="MZ198" i="53"/>
  <c r="NA198" i="53" s="1"/>
  <c r="MX198" i="53"/>
  <c r="MW198" i="53"/>
  <c r="MV198" i="53"/>
  <c r="MU198" i="53"/>
  <c r="MT198" i="53"/>
  <c r="MY198" i="53" s="1"/>
  <c r="MZ197" i="53"/>
  <c r="NA197" i="53" s="1"/>
  <c r="MX197" i="53"/>
  <c r="MW197" i="53"/>
  <c r="MV197" i="53"/>
  <c r="MU197" i="53"/>
  <c r="MT197" i="53"/>
  <c r="MY197" i="53" s="1"/>
  <c r="MZ196" i="53"/>
  <c r="NA196" i="53" s="1"/>
  <c r="MX196" i="53"/>
  <c r="MW196" i="53"/>
  <c r="MV196" i="53"/>
  <c r="MU196" i="53"/>
  <c r="MT196" i="53"/>
  <c r="MY196" i="53" s="1"/>
  <c r="MZ195" i="53"/>
  <c r="NA195" i="53" s="1"/>
  <c r="MX195" i="53"/>
  <c r="MW195" i="53"/>
  <c r="MV195" i="53"/>
  <c r="MU195" i="53"/>
  <c r="MT195" i="53"/>
  <c r="MY195" i="53" s="1"/>
  <c r="MZ194" i="53"/>
  <c r="NA194" i="53" s="1"/>
  <c r="MX194" i="53"/>
  <c r="MW194" i="53"/>
  <c r="MV194" i="53"/>
  <c r="MU194" i="53"/>
  <c r="MT194" i="53"/>
  <c r="MY194" i="53" s="1"/>
  <c r="MZ193" i="53"/>
  <c r="NA193" i="53" s="1"/>
  <c r="MX193" i="53"/>
  <c r="MW193" i="53"/>
  <c r="MV193" i="53"/>
  <c r="MU193" i="53"/>
  <c r="MT193" i="53"/>
  <c r="MY193" i="53" s="1"/>
  <c r="MZ192" i="53"/>
  <c r="NA192" i="53" s="1"/>
  <c r="MX192" i="53"/>
  <c r="MW192" i="53"/>
  <c r="MV192" i="53"/>
  <c r="MU192" i="53"/>
  <c r="MT192" i="53"/>
  <c r="MY192" i="53" s="1"/>
  <c r="MZ191" i="53"/>
  <c r="NA191" i="53" s="1"/>
  <c r="MX191" i="53"/>
  <c r="MW191" i="53"/>
  <c r="MV191" i="53"/>
  <c r="MU191" i="53"/>
  <c r="MT191" i="53"/>
  <c r="MY191" i="53" s="1"/>
  <c r="MZ190" i="53"/>
  <c r="NA190" i="53" s="1"/>
  <c r="MX190" i="53"/>
  <c r="MW190" i="53"/>
  <c r="MV190" i="53"/>
  <c r="MU190" i="53"/>
  <c r="MT190" i="53"/>
  <c r="MY190" i="53" s="1"/>
  <c r="MZ189" i="53"/>
  <c r="NA189" i="53" s="1"/>
  <c r="MX189" i="53"/>
  <c r="MW189" i="53"/>
  <c r="MV189" i="53"/>
  <c r="MU189" i="53"/>
  <c r="MT189" i="53"/>
  <c r="MY189" i="53" s="1"/>
  <c r="MZ188" i="53"/>
  <c r="NA188" i="53" s="1"/>
  <c r="MX188" i="53"/>
  <c r="MW188" i="53"/>
  <c r="MV188" i="53"/>
  <c r="MU188" i="53"/>
  <c r="MT188" i="53"/>
  <c r="MY188" i="53" s="1"/>
  <c r="MZ187" i="53"/>
  <c r="NA187" i="53" s="1"/>
  <c r="MX187" i="53"/>
  <c r="MW187" i="53"/>
  <c r="MV187" i="53"/>
  <c r="MU187" i="53"/>
  <c r="MT187" i="53"/>
  <c r="MY187" i="53" s="1"/>
  <c r="MZ186" i="53"/>
  <c r="NA186" i="53" s="1"/>
  <c r="MX186" i="53"/>
  <c r="MW186" i="53"/>
  <c r="MV186" i="53"/>
  <c r="MU186" i="53"/>
  <c r="MT186" i="53"/>
  <c r="MY186" i="53" s="1"/>
  <c r="MZ184" i="53"/>
  <c r="NA184" i="53" s="1"/>
  <c r="MX184" i="53"/>
  <c r="MW184" i="53"/>
  <c r="MV184" i="53"/>
  <c r="MU184" i="53"/>
  <c r="MT184" i="53"/>
  <c r="MY184" i="53" s="1"/>
  <c r="MZ183" i="53"/>
  <c r="NA183" i="53" s="1"/>
  <c r="MX183" i="53"/>
  <c r="MW183" i="53"/>
  <c r="MV183" i="53"/>
  <c r="MU183" i="53"/>
  <c r="MT183" i="53"/>
  <c r="MY183" i="53" s="1"/>
  <c r="MZ182" i="53"/>
  <c r="NA182" i="53" s="1"/>
  <c r="MX182" i="53"/>
  <c r="MW182" i="53"/>
  <c r="MV182" i="53"/>
  <c r="MU182" i="53"/>
  <c r="MT182" i="53"/>
  <c r="MY182" i="53" s="1"/>
  <c r="MZ181" i="53"/>
  <c r="NA181" i="53" s="1"/>
  <c r="MX181" i="53"/>
  <c r="MW181" i="53"/>
  <c r="MV181" i="53"/>
  <c r="MU181" i="53"/>
  <c r="MT181" i="53"/>
  <c r="MY181" i="53" s="1"/>
  <c r="MZ180" i="53"/>
  <c r="NA180" i="53" s="1"/>
  <c r="MX180" i="53"/>
  <c r="MW180" i="53"/>
  <c r="MV180" i="53"/>
  <c r="MU180" i="53"/>
  <c r="MT180" i="53"/>
  <c r="MY180" i="53" s="1"/>
  <c r="MZ179" i="53"/>
  <c r="NA179" i="53" s="1"/>
  <c r="MX179" i="53"/>
  <c r="MW179" i="53"/>
  <c r="MV179" i="53"/>
  <c r="MU179" i="53"/>
  <c r="MT179" i="53"/>
  <c r="MY179" i="53" s="1"/>
  <c r="MS177" i="53"/>
  <c r="MZ176" i="53"/>
  <c r="NA176" i="53" s="1"/>
  <c r="MX176" i="53"/>
  <c r="MW176" i="53"/>
  <c r="MV176" i="53"/>
  <c r="MU176" i="53"/>
  <c r="MT176" i="53"/>
  <c r="MY176" i="53" s="1"/>
  <c r="MZ174" i="53"/>
  <c r="NA174" i="53" s="1"/>
  <c r="MX174" i="53"/>
  <c r="MW174" i="53"/>
  <c r="MV174" i="53"/>
  <c r="MU174" i="53"/>
  <c r="MT174" i="53"/>
  <c r="MY174" i="53" s="1"/>
  <c r="MZ173" i="53"/>
  <c r="NA173" i="53" s="1"/>
  <c r="MX173" i="53"/>
  <c r="MW173" i="53"/>
  <c r="MV173" i="53"/>
  <c r="MU173" i="53"/>
  <c r="MT173" i="53"/>
  <c r="MY173" i="53" s="1"/>
  <c r="MZ172" i="53"/>
  <c r="NA172" i="53" s="1"/>
  <c r="MX172" i="53"/>
  <c r="MW172" i="53"/>
  <c r="MV172" i="53"/>
  <c r="MU172" i="53"/>
  <c r="MT172" i="53"/>
  <c r="MY172" i="53" s="1"/>
  <c r="MZ171" i="53"/>
  <c r="NA171" i="53" s="1"/>
  <c r="MX171" i="53"/>
  <c r="MW171" i="53"/>
  <c r="MV171" i="53"/>
  <c r="MU171" i="53"/>
  <c r="MT171" i="53"/>
  <c r="MY171" i="53" s="1"/>
  <c r="MZ169" i="53"/>
  <c r="NA169" i="53" s="1"/>
  <c r="MX169" i="53"/>
  <c r="MW169" i="53"/>
  <c r="MV169" i="53"/>
  <c r="MU169" i="53"/>
  <c r="MT169" i="53"/>
  <c r="MY169" i="53" s="1"/>
  <c r="MZ168" i="53"/>
  <c r="NA168" i="53" s="1"/>
  <c r="MX168" i="53"/>
  <c r="MW168" i="53"/>
  <c r="MV168" i="53"/>
  <c r="MU168" i="53"/>
  <c r="MT168" i="53"/>
  <c r="MY168" i="53" s="1"/>
  <c r="MZ167" i="53"/>
  <c r="NA167" i="53" s="1"/>
  <c r="MX167" i="53"/>
  <c r="MW167" i="53"/>
  <c r="MV167" i="53"/>
  <c r="MU167" i="53"/>
  <c r="MT167" i="53"/>
  <c r="MY167" i="53" s="1"/>
  <c r="MZ166" i="53"/>
  <c r="NA166" i="53" s="1"/>
  <c r="MX166" i="53"/>
  <c r="MW166" i="53"/>
  <c r="MV166" i="53"/>
  <c r="MU166" i="53"/>
  <c r="MT166" i="53"/>
  <c r="MY166" i="53" s="1"/>
  <c r="MZ165" i="53"/>
  <c r="NA165" i="53" s="1"/>
  <c r="MX165" i="53"/>
  <c r="MW165" i="53"/>
  <c r="MV165" i="53"/>
  <c r="MU165" i="53"/>
  <c r="MT165" i="53"/>
  <c r="MY165" i="53" s="1"/>
  <c r="MZ164" i="53"/>
  <c r="NA164" i="53" s="1"/>
  <c r="MX164" i="53"/>
  <c r="MW164" i="53"/>
  <c r="MV164" i="53"/>
  <c r="MU164" i="53"/>
  <c r="MT164" i="53"/>
  <c r="MY164" i="53" s="1"/>
  <c r="MZ163" i="53"/>
  <c r="NA163" i="53" s="1"/>
  <c r="MX163" i="53"/>
  <c r="MW163" i="53"/>
  <c r="MV163" i="53"/>
  <c r="MU163" i="53"/>
  <c r="MT163" i="53"/>
  <c r="MY163" i="53" s="1"/>
  <c r="MZ162" i="53"/>
  <c r="NA162" i="53" s="1"/>
  <c r="MX162" i="53"/>
  <c r="MW162" i="53"/>
  <c r="MV162" i="53"/>
  <c r="MU162" i="53"/>
  <c r="MT162" i="53"/>
  <c r="MY162" i="53" s="1"/>
  <c r="MZ161" i="53"/>
  <c r="NA161" i="53" s="1"/>
  <c r="MX161" i="53"/>
  <c r="MW161" i="53"/>
  <c r="MV161" i="53"/>
  <c r="MU161" i="53"/>
  <c r="MT161" i="53"/>
  <c r="MY161" i="53" s="1"/>
  <c r="MZ160" i="53"/>
  <c r="NA160" i="53" s="1"/>
  <c r="MX160" i="53"/>
  <c r="MW160" i="53"/>
  <c r="MV160" i="53"/>
  <c r="MU160" i="53"/>
  <c r="MT160" i="53"/>
  <c r="MY160" i="53" s="1"/>
  <c r="MZ159" i="53"/>
  <c r="NA159" i="53" s="1"/>
  <c r="MX159" i="53"/>
  <c r="MW159" i="53"/>
  <c r="MV159" i="53"/>
  <c r="MU159" i="53"/>
  <c r="MT159" i="53"/>
  <c r="MY159" i="53" s="1"/>
  <c r="MZ158" i="53"/>
  <c r="NA158" i="53" s="1"/>
  <c r="MX158" i="53"/>
  <c r="MW158" i="53"/>
  <c r="MV158" i="53"/>
  <c r="MU158" i="53"/>
  <c r="MT158" i="53"/>
  <c r="MY158" i="53" s="1"/>
  <c r="MZ157" i="53"/>
  <c r="NA157" i="53" s="1"/>
  <c r="MX157" i="53"/>
  <c r="MW157" i="53"/>
  <c r="MV157" i="53"/>
  <c r="MU157" i="53"/>
  <c r="MT157" i="53"/>
  <c r="MY157" i="53" s="1"/>
  <c r="MZ155" i="53"/>
  <c r="NA155" i="53" s="1"/>
  <c r="MX155" i="53"/>
  <c r="MW155" i="53"/>
  <c r="MV155" i="53"/>
  <c r="MU155" i="53"/>
  <c r="MT155" i="53"/>
  <c r="MY155" i="53" s="1"/>
  <c r="MZ154" i="53"/>
  <c r="NA154" i="53" s="1"/>
  <c r="MX154" i="53"/>
  <c r="MW154" i="53"/>
  <c r="MV154" i="53"/>
  <c r="MU154" i="53"/>
  <c r="MT154" i="53"/>
  <c r="MY154" i="53" s="1"/>
  <c r="MS152" i="53"/>
  <c r="MZ150" i="53"/>
  <c r="NA150" i="53" s="1"/>
  <c r="MX150" i="53"/>
  <c r="MW150" i="53"/>
  <c r="MV150" i="53"/>
  <c r="MU150" i="53"/>
  <c r="MT150" i="53"/>
  <c r="MY150" i="53" s="1"/>
  <c r="MZ149" i="53"/>
  <c r="NA149" i="53" s="1"/>
  <c r="MX149" i="53"/>
  <c r="MW149" i="53"/>
  <c r="MV149" i="53"/>
  <c r="MU149" i="53"/>
  <c r="MT149" i="53"/>
  <c r="MY149" i="53" s="1"/>
  <c r="MZ148" i="53"/>
  <c r="NA148" i="53" s="1"/>
  <c r="MX148" i="53"/>
  <c r="MW148" i="53"/>
  <c r="MV148" i="53"/>
  <c r="MU148" i="53"/>
  <c r="MT148" i="53"/>
  <c r="MY148" i="53" s="1"/>
  <c r="MZ146" i="53"/>
  <c r="NA146" i="53" s="1"/>
  <c r="MX146" i="53"/>
  <c r="MW146" i="53"/>
  <c r="MV146" i="53"/>
  <c r="MU146" i="53"/>
  <c r="MT146" i="53"/>
  <c r="MY146" i="53" s="1"/>
  <c r="MZ145" i="53"/>
  <c r="NA145" i="53" s="1"/>
  <c r="MX145" i="53"/>
  <c r="MW145" i="53"/>
  <c r="MV145" i="53"/>
  <c r="MU145" i="53"/>
  <c r="MT145" i="53"/>
  <c r="MY145" i="53" s="1"/>
  <c r="MZ144" i="53"/>
  <c r="NA144" i="53" s="1"/>
  <c r="MX144" i="53"/>
  <c r="MW144" i="53"/>
  <c r="MV144" i="53"/>
  <c r="MU144" i="53"/>
  <c r="MT144" i="53"/>
  <c r="MY144" i="53" s="1"/>
  <c r="MZ143" i="53"/>
  <c r="NA143" i="53" s="1"/>
  <c r="MX143" i="53"/>
  <c r="MW143" i="53"/>
  <c r="MV143" i="53"/>
  <c r="MU143" i="53"/>
  <c r="MT143" i="53"/>
  <c r="MY143" i="53" s="1"/>
  <c r="MZ142" i="53"/>
  <c r="NA142" i="53" s="1"/>
  <c r="MX142" i="53"/>
  <c r="MW142" i="53"/>
  <c r="MV142" i="53"/>
  <c r="MU142" i="53"/>
  <c r="MT142" i="53"/>
  <c r="MY142" i="53" s="1"/>
  <c r="MZ141" i="53"/>
  <c r="NA141" i="53" s="1"/>
  <c r="MX141" i="53"/>
  <c r="MW141" i="53"/>
  <c r="MV141" i="53"/>
  <c r="MU141" i="53"/>
  <c r="MT141" i="53"/>
  <c r="MY141" i="53" s="1"/>
  <c r="MZ140" i="53"/>
  <c r="NA140" i="53" s="1"/>
  <c r="MX140" i="53"/>
  <c r="MW140" i="53"/>
  <c r="MV140" i="53"/>
  <c r="MU140" i="53"/>
  <c r="MT140" i="53"/>
  <c r="MY140" i="53" s="1"/>
  <c r="MZ139" i="53"/>
  <c r="NA139" i="53" s="1"/>
  <c r="MX139" i="53"/>
  <c r="MW139" i="53"/>
  <c r="MV139" i="53"/>
  <c r="MU139" i="53"/>
  <c r="MT139" i="53"/>
  <c r="MY139" i="53" s="1"/>
  <c r="MZ138" i="53"/>
  <c r="NA138" i="53" s="1"/>
  <c r="MX138" i="53"/>
  <c r="MW138" i="53"/>
  <c r="MV138" i="53"/>
  <c r="MU138" i="53"/>
  <c r="MT138" i="53"/>
  <c r="MY138" i="53" s="1"/>
  <c r="MZ136" i="53"/>
  <c r="NA136" i="53" s="1"/>
  <c r="MX136" i="53"/>
  <c r="MW136" i="53"/>
  <c r="MV136" i="53"/>
  <c r="MU136" i="53"/>
  <c r="MT136" i="53"/>
  <c r="MY136" i="53" s="1"/>
  <c r="MS134" i="53"/>
  <c r="MZ133" i="53"/>
  <c r="NA133" i="53" s="1"/>
  <c r="MX133" i="53"/>
  <c r="MW133" i="53"/>
  <c r="MV133" i="53"/>
  <c r="MU133" i="53"/>
  <c r="MT133" i="53"/>
  <c r="MY133" i="53" s="1"/>
  <c r="MZ131" i="53"/>
  <c r="NA131" i="53" s="1"/>
  <c r="MX131" i="53"/>
  <c r="MW131" i="53"/>
  <c r="MV131" i="53"/>
  <c r="MU131" i="53"/>
  <c r="MT131" i="53"/>
  <c r="MY131" i="53" s="1"/>
  <c r="MZ130" i="53"/>
  <c r="NA130" i="53" s="1"/>
  <c r="MX130" i="53"/>
  <c r="MW130" i="53"/>
  <c r="MV130" i="53"/>
  <c r="MU130" i="53"/>
  <c r="MT130" i="53"/>
  <c r="MY130" i="53" s="1"/>
  <c r="MZ129" i="53"/>
  <c r="NA129" i="53" s="1"/>
  <c r="MX129" i="53"/>
  <c r="MW129" i="53"/>
  <c r="MV129" i="53"/>
  <c r="MU129" i="53"/>
  <c r="MT129" i="53"/>
  <c r="MY129" i="53" s="1"/>
  <c r="MZ128" i="53"/>
  <c r="NA128" i="53" s="1"/>
  <c r="MX128" i="53"/>
  <c r="MW128" i="53"/>
  <c r="MV128" i="53"/>
  <c r="MU128" i="53"/>
  <c r="MT128" i="53"/>
  <c r="MY128" i="53" s="1"/>
  <c r="MZ127" i="53"/>
  <c r="NA127" i="53" s="1"/>
  <c r="MX127" i="53"/>
  <c r="MW127" i="53"/>
  <c r="MV127" i="53"/>
  <c r="MU127" i="53"/>
  <c r="MT127" i="53"/>
  <c r="MY127" i="53" s="1"/>
  <c r="MZ126" i="53"/>
  <c r="NA126" i="53" s="1"/>
  <c r="MX126" i="53"/>
  <c r="MW126" i="53"/>
  <c r="MV126" i="53"/>
  <c r="MU126" i="53"/>
  <c r="MT126" i="53"/>
  <c r="MY126" i="53" s="1"/>
  <c r="MZ125" i="53"/>
  <c r="NA125" i="53" s="1"/>
  <c r="MX125" i="53"/>
  <c r="MW125" i="53"/>
  <c r="MV125" i="53"/>
  <c r="MU125" i="53"/>
  <c r="MT125" i="53"/>
  <c r="MY125" i="53" s="1"/>
  <c r="MZ123" i="53"/>
  <c r="NA123" i="53" s="1"/>
  <c r="MX123" i="53"/>
  <c r="MW123" i="53"/>
  <c r="MV123" i="53"/>
  <c r="MU123" i="53"/>
  <c r="MT123" i="53"/>
  <c r="MY123" i="53" s="1"/>
  <c r="MZ122" i="53"/>
  <c r="NA122" i="53" s="1"/>
  <c r="MX122" i="53"/>
  <c r="MW122" i="53"/>
  <c r="MV122" i="53"/>
  <c r="MU122" i="53"/>
  <c r="MT122" i="53"/>
  <c r="MY122" i="53" s="1"/>
  <c r="MZ121" i="53"/>
  <c r="NA121" i="53" s="1"/>
  <c r="MX121" i="53"/>
  <c r="MW121" i="53"/>
  <c r="MV121" i="53"/>
  <c r="MU121" i="53"/>
  <c r="MT121" i="53"/>
  <c r="MY121" i="53" s="1"/>
  <c r="MZ120" i="53"/>
  <c r="NA120" i="53" s="1"/>
  <c r="MX120" i="53"/>
  <c r="MW120" i="53"/>
  <c r="MV120" i="53"/>
  <c r="MU120" i="53"/>
  <c r="MT120" i="53"/>
  <c r="MY120" i="53" s="1"/>
  <c r="MZ119" i="53"/>
  <c r="NA119" i="53" s="1"/>
  <c r="MX119" i="53"/>
  <c r="MW119" i="53"/>
  <c r="MV119" i="53"/>
  <c r="MU119" i="53"/>
  <c r="MT119" i="53"/>
  <c r="MY119" i="53" s="1"/>
  <c r="MZ117" i="53"/>
  <c r="NA117" i="53" s="1"/>
  <c r="MX117" i="53"/>
  <c r="MW117" i="53"/>
  <c r="MV117" i="53"/>
  <c r="MU117" i="53"/>
  <c r="MT117" i="53"/>
  <c r="MY117" i="53" s="1"/>
  <c r="MZ116" i="53"/>
  <c r="NA116" i="53" s="1"/>
  <c r="MX116" i="53"/>
  <c r="MW116" i="53"/>
  <c r="MV116" i="53"/>
  <c r="MU116" i="53"/>
  <c r="MT116" i="53"/>
  <c r="MY116" i="53" s="1"/>
  <c r="MZ115" i="53"/>
  <c r="NA115" i="53" s="1"/>
  <c r="MX115" i="53"/>
  <c r="MW115" i="53"/>
  <c r="MV115" i="53"/>
  <c r="MU115" i="53"/>
  <c r="MT115" i="53"/>
  <c r="MY115" i="53" s="1"/>
  <c r="MZ114" i="53"/>
  <c r="NA114" i="53" s="1"/>
  <c r="MX114" i="53"/>
  <c r="MW114" i="53"/>
  <c r="MV114" i="53"/>
  <c r="MU114" i="53"/>
  <c r="MT114" i="53"/>
  <c r="MY114" i="53" s="1"/>
  <c r="MZ113" i="53"/>
  <c r="NA113" i="53" s="1"/>
  <c r="MX113" i="53"/>
  <c r="MW113" i="53"/>
  <c r="MV113" i="53"/>
  <c r="MU113" i="53"/>
  <c r="MT113" i="53"/>
  <c r="MY113" i="53" s="1"/>
  <c r="MZ112" i="53"/>
  <c r="NA112" i="53" s="1"/>
  <c r="MX112" i="53"/>
  <c r="MW112" i="53"/>
  <c r="MV112" i="53"/>
  <c r="MU112" i="53"/>
  <c r="MT112" i="53"/>
  <c r="MY112" i="53" s="1"/>
  <c r="MZ111" i="53"/>
  <c r="NA111" i="53" s="1"/>
  <c r="MX111" i="53"/>
  <c r="MW111" i="53"/>
  <c r="MV111" i="53"/>
  <c r="MU111" i="53"/>
  <c r="MT111" i="53"/>
  <c r="MY111" i="53" s="1"/>
  <c r="MZ108" i="53"/>
  <c r="NA108" i="53" s="1"/>
  <c r="MX108" i="53"/>
  <c r="MW108" i="53"/>
  <c r="MV108" i="53"/>
  <c r="MU108" i="53"/>
  <c r="MT108" i="53"/>
  <c r="MY108" i="53" s="1"/>
  <c r="MZ106" i="53"/>
  <c r="NA106" i="53" s="1"/>
  <c r="MX106" i="53"/>
  <c r="MW106" i="53"/>
  <c r="MV106" i="53"/>
  <c r="MU106" i="53"/>
  <c r="MT106" i="53"/>
  <c r="MY106" i="53" s="1"/>
  <c r="MZ105" i="53"/>
  <c r="NA105" i="53" s="1"/>
  <c r="MX105" i="53"/>
  <c r="MW105" i="53"/>
  <c r="MV105" i="53"/>
  <c r="MU105" i="53"/>
  <c r="MT105" i="53"/>
  <c r="MY105" i="53" s="1"/>
  <c r="MZ104" i="53"/>
  <c r="NA104" i="53" s="1"/>
  <c r="MX104" i="53"/>
  <c r="MW104" i="53"/>
  <c r="MV104" i="53"/>
  <c r="MU104" i="53"/>
  <c r="MT104" i="53"/>
  <c r="MY104" i="53" s="1"/>
  <c r="MZ103" i="53"/>
  <c r="NA103" i="53" s="1"/>
  <c r="MX103" i="53"/>
  <c r="MW103" i="53"/>
  <c r="MV103" i="53"/>
  <c r="MU103" i="53"/>
  <c r="MT103" i="53"/>
  <c r="MY103" i="53" s="1"/>
  <c r="MZ101" i="53"/>
  <c r="NA101" i="53" s="1"/>
  <c r="MX101" i="53"/>
  <c r="MW101" i="53"/>
  <c r="MV101" i="53"/>
  <c r="MU101" i="53"/>
  <c r="MT101" i="53"/>
  <c r="MY101" i="53" s="1"/>
  <c r="MZ100" i="53"/>
  <c r="NA100" i="53" s="1"/>
  <c r="MX100" i="53"/>
  <c r="MW100" i="53"/>
  <c r="MV100" i="53"/>
  <c r="MU100" i="53"/>
  <c r="MT100" i="53"/>
  <c r="MY100" i="53" s="1"/>
  <c r="MZ99" i="53"/>
  <c r="NA99" i="53" s="1"/>
  <c r="MX99" i="53"/>
  <c r="MW99" i="53"/>
  <c r="MV99" i="53"/>
  <c r="MU99" i="53"/>
  <c r="MT99" i="53"/>
  <c r="MY99" i="53" s="1"/>
  <c r="MZ98" i="53"/>
  <c r="NA98" i="53" s="1"/>
  <c r="MX98" i="53"/>
  <c r="MW98" i="53"/>
  <c r="MV98" i="53"/>
  <c r="MU98" i="53"/>
  <c r="MT98" i="53"/>
  <c r="MY98" i="53" s="1"/>
  <c r="MZ97" i="53"/>
  <c r="NA97" i="53" s="1"/>
  <c r="MX97" i="53"/>
  <c r="MW97" i="53"/>
  <c r="MV97" i="53"/>
  <c r="MU97" i="53"/>
  <c r="MT97" i="53"/>
  <c r="MY97" i="53" s="1"/>
  <c r="MZ96" i="53"/>
  <c r="NA96" i="53" s="1"/>
  <c r="MX96" i="53"/>
  <c r="MW96" i="53"/>
  <c r="MV96" i="53"/>
  <c r="MU96" i="53"/>
  <c r="MT96" i="53"/>
  <c r="MY96" i="53" s="1"/>
  <c r="MS94" i="53"/>
  <c r="MZ93" i="53"/>
  <c r="NA93" i="53" s="1"/>
  <c r="MX93" i="53"/>
  <c r="MW93" i="53"/>
  <c r="MV93" i="53"/>
  <c r="MU93" i="53"/>
  <c r="MT93" i="53"/>
  <c r="MY93" i="53" s="1"/>
  <c r="MZ91" i="53"/>
  <c r="NA91" i="53" s="1"/>
  <c r="MX91" i="53"/>
  <c r="MW91" i="53"/>
  <c r="MV91" i="53"/>
  <c r="MU91" i="53"/>
  <c r="MT91" i="53"/>
  <c r="MY91" i="53" s="1"/>
  <c r="MZ90" i="53"/>
  <c r="NA90" i="53" s="1"/>
  <c r="MX90" i="53"/>
  <c r="MW90" i="53"/>
  <c r="MV90" i="53"/>
  <c r="MU90" i="53"/>
  <c r="MT90" i="53"/>
  <c r="MY90" i="53" s="1"/>
  <c r="MZ89" i="53"/>
  <c r="NA89" i="53" s="1"/>
  <c r="MX89" i="53"/>
  <c r="MW89" i="53"/>
  <c r="MV89" i="53"/>
  <c r="MU89" i="53"/>
  <c r="MT89" i="53"/>
  <c r="MY89" i="53" s="1"/>
  <c r="MZ88" i="53"/>
  <c r="NA88" i="53" s="1"/>
  <c r="MX88" i="53"/>
  <c r="MW88" i="53"/>
  <c r="MV88" i="53"/>
  <c r="MU88" i="53"/>
  <c r="MT88" i="53"/>
  <c r="MY88" i="53" s="1"/>
  <c r="MZ86" i="53"/>
  <c r="NA86" i="53" s="1"/>
  <c r="MX86" i="53"/>
  <c r="MW86" i="53"/>
  <c r="MV86" i="53"/>
  <c r="MU86" i="53"/>
  <c r="MT86" i="53"/>
  <c r="MY86" i="53" s="1"/>
  <c r="MZ85" i="53"/>
  <c r="NA85" i="53" s="1"/>
  <c r="MX85" i="53"/>
  <c r="MW85" i="53"/>
  <c r="MV85" i="53"/>
  <c r="MU85" i="53"/>
  <c r="MT85" i="53"/>
  <c r="MY85" i="53" s="1"/>
  <c r="MS83" i="53"/>
  <c r="MZ82" i="53"/>
  <c r="NA82" i="53" s="1"/>
  <c r="MX82" i="53"/>
  <c r="MW82" i="53"/>
  <c r="MV82" i="53"/>
  <c r="MU82" i="53"/>
  <c r="MT82" i="53"/>
  <c r="MY82" i="53" s="1"/>
  <c r="MZ81" i="53"/>
  <c r="NA81" i="53" s="1"/>
  <c r="MX81" i="53"/>
  <c r="MW81" i="53"/>
  <c r="MV81" i="53"/>
  <c r="MU81" i="53"/>
  <c r="MT81" i="53"/>
  <c r="MY81" i="53" s="1"/>
  <c r="MZ80" i="53"/>
  <c r="NA80" i="53" s="1"/>
  <c r="MX80" i="53"/>
  <c r="MW80" i="53"/>
  <c r="MV80" i="53"/>
  <c r="MU80" i="53"/>
  <c r="MT80" i="53"/>
  <c r="MY80" i="53" s="1"/>
  <c r="MZ79" i="53"/>
  <c r="NA79" i="53" s="1"/>
  <c r="MX79" i="53"/>
  <c r="MW79" i="53"/>
  <c r="MV79" i="53"/>
  <c r="MU79" i="53"/>
  <c r="MT79" i="53"/>
  <c r="MY79" i="53" s="1"/>
  <c r="MZ77" i="53"/>
  <c r="NA77" i="53" s="1"/>
  <c r="MX77" i="53"/>
  <c r="MW77" i="53"/>
  <c r="MV77" i="53"/>
  <c r="MU77" i="53"/>
  <c r="MT77" i="53"/>
  <c r="MY77" i="53" s="1"/>
  <c r="MZ76" i="53"/>
  <c r="NA76" i="53" s="1"/>
  <c r="MX76" i="53"/>
  <c r="MW76" i="53"/>
  <c r="MV76" i="53"/>
  <c r="MU76" i="53"/>
  <c r="MT76" i="53"/>
  <c r="MY76" i="53" s="1"/>
  <c r="MS74" i="53"/>
  <c r="MZ73" i="53"/>
  <c r="NA73" i="53" s="1"/>
  <c r="MX73" i="53"/>
  <c r="MW73" i="53"/>
  <c r="MV73" i="53"/>
  <c r="MU73" i="53"/>
  <c r="MT73" i="53"/>
  <c r="MY73" i="53" s="1"/>
  <c r="NA72" i="53"/>
  <c r="MZ72" i="53"/>
  <c r="MX72" i="53"/>
  <c r="MW72" i="53"/>
  <c r="MV72" i="53"/>
  <c r="MU72" i="53"/>
  <c r="MT72" i="53"/>
  <c r="MY72" i="53" s="1"/>
  <c r="MZ71" i="53"/>
  <c r="NA71" i="53" s="1"/>
  <c r="MX71" i="53"/>
  <c r="MW71" i="53"/>
  <c r="MV71" i="53"/>
  <c r="MU71" i="53"/>
  <c r="MT71" i="53"/>
  <c r="MY71" i="53" s="1"/>
  <c r="MZ69" i="53"/>
  <c r="NA69" i="53" s="1"/>
  <c r="MX69" i="53"/>
  <c r="MW69" i="53"/>
  <c r="MV69" i="53"/>
  <c r="MU69" i="53"/>
  <c r="MT69" i="53"/>
  <c r="MY69" i="53" s="1"/>
  <c r="MZ67" i="53"/>
  <c r="NA67" i="53" s="1"/>
  <c r="MX67" i="53"/>
  <c r="MW67" i="53"/>
  <c r="MV67" i="53"/>
  <c r="MU67" i="53"/>
  <c r="MT67" i="53"/>
  <c r="MY67" i="53" s="1"/>
  <c r="MZ66" i="53"/>
  <c r="NA66" i="53" s="1"/>
  <c r="MX66" i="53"/>
  <c r="MW66" i="53"/>
  <c r="MV66" i="53"/>
  <c r="MU66" i="53"/>
  <c r="MT66" i="53"/>
  <c r="MY66" i="53" s="1"/>
  <c r="MS64" i="53"/>
  <c r="MZ63" i="53"/>
  <c r="NA63" i="53" s="1"/>
  <c r="MX63" i="53"/>
  <c r="MW63" i="53"/>
  <c r="MV63" i="53"/>
  <c r="MU63" i="53"/>
  <c r="MT63" i="53"/>
  <c r="MY63" i="53" s="1"/>
  <c r="MZ62" i="53"/>
  <c r="NA62" i="53" s="1"/>
  <c r="MX62" i="53"/>
  <c r="MW62" i="53"/>
  <c r="MV62" i="53"/>
  <c r="MU62" i="53"/>
  <c r="MT62" i="53"/>
  <c r="MY62" i="53" s="1"/>
  <c r="MZ61" i="53"/>
  <c r="NA61" i="53" s="1"/>
  <c r="MX61" i="53"/>
  <c r="MW61" i="53"/>
  <c r="MV61" i="53"/>
  <c r="MU61" i="53"/>
  <c r="MT61" i="53"/>
  <c r="MY61" i="53" s="1"/>
  <c r="MZ60" i="53"/>
  <c r="NA60" i="53" s="1"/>
  <c r="MX60" i="53"/>
  <c r="MW60" i="53"/>
  <c r="MV60" i="53"/>
  <c r="MU60" i="53"/>
  <c r="MT60" i="53"/>
  <c r="MY60" i="53" s="1"/>
  <c r="MZ59" i="53"/>
  <c r="NA59" i="53" s="1"/>
  <c r="MX59" i="53"/>
  <c r="MW59" i="53"/>
  <c r="MV59" i="53"/>
  <c r="MU59" i="53"/>
  <c r="MT59" i="53"/>
  <c r="MY59" i="53" s="1"/>
  <c r="MZ58" i="53"/>
  <c r="NA58" i="53" s="1"/>
  <c r="MX58" i="53"/>
  <c r="MW58" i="53"/>
  <c r="MV58" i="53"/>
  <c r="MU58" i="53"/>
  <c r="MT58" i="53"/>
  <c r="MY58" i="53" s="1"/>
  <c r="MZ57" i="53"/>
  <c r="NA57" i="53" s="1"/>
  <c r="MX57" i="53"/>
  <c r="MW57" i="53"/>
  <c r="MV57" i="53"/>
  <c r="MU57" i="53"/>
  <c r="MT57" i="53"/>
  <c r="MY57" i="53" s="1"/>
  <c r="MZ56" i="53"/>
  <c r="NA56" i="53" s="1"/>
  <c r="MX56" i="53"/>
  <c r="MW56" i="53"/>
  <c r="MV56" i="53"/>
  <c r="MU56" i="53"/>
  <c r="MT56" i="53"/>
  <c r="MY56" i="53" s="1"/>
  <c r="MS54" i="53"/>
  <c r="MZ53" i="53"/>
  <c r="NA53" i="53" s="1"/>
  <c r="MX53" i="53"/>
  <c r="MW53" i="53"/>
  <c r="MV53" i="53"/>
  <c r="MU53" i="53"/>
  <c r="MT53" i="53"/>
  <c r="MY53" i="53" s="1"/>
  <c r="MS51" i="53"/>
  <c r="MZ50" i="53"/>
  <c r="NA50" i="53" s="1"/>
  <c r="MX50" i="53"/>
  <c r="MW50" i="53"/>
  <c r="MV50" i="53"/>
  <c r="MU50" i="53"/>
  <c r="MT50" i="53"/>
  <c r="MY50" i="53" s="1"/>
  <c r="MZ48" i="53"/>
  <c r="NA48" i="53" s="1"/>
  <c r="MX48" i="53"/>
  <c r="MW48" i="53"/>
  <c r="MV48" i="53"/>
  <c r="MU48" i="53"/>
  <c r="MT48" i="53"/>
  <c r="MY48" i="53" s="1"/>
  <c r="MZ47" i="53"/>
  <c r="NA47" i="53" s="1"/>
  <c r="MX47" i="53"/>
  <c r="MW47" i="53"/>
  <c r="MV47" i="53"/>
  <c r="MU47" i="53"/>
  <c r="MT47" i="53"/>
  <c r="MY47" i="53" s="1"/>
  <c r="MZ46" i="53"/>
  <c r="NA46" i="53" s="1"/>
  <c r="MX46" i="53"/>
  <c r="MW46" i="53"/>
  <c r="MV46" i="53"/>
  <c r="MU46" i="53"/>
  <c r="MT46" i="53"/>
  <c r="MY46" i="53" s="1"/>
  <c r="MZ45" i="53"/>
  <c r="NA45" i="53" s="1"/>
  <c r="MX45" i="53"/>
  <c r="MW45" i="53"/>
  <c r="MV45" i="53"/>
  <c r="MU45" i="53"/>
  <c r="MT45" i="53"/>
  <c r="MY45" i="53" s="1"/>
  <c r="MZ44" i="53"/>
  <c r="NA44" i="53" s="1"/>
  <c r="MX44" i="53"/>
  <c r="MW44" i="53"/>
  <c r="MV44" i="53"/>
  <c r="MU44" i="53"/>
  <c r="MT44" i="53"/>
  <c r="MY44" i="53" s="1"/>
  <c r="MZ43" i="53"/>
  <c r="NA43" i="53" s="1"/>
  <c r="MX43" i="53"/>
  <c r="MW43" i="53"/>
  <c r="MV43" i="53"/>
  <c r="MU43" i="53"/>
  <c r="MT43" i="53"/>
  <c r="MY43" i="53" s="1"/>
  <c r="MZ41" i="53"/>
  <c r="NA41" i="53" s="1"/>
  <c r="MX41" i="53"/>
  <c r="MW41" i="53"/>
  <c r="MV41" i="53"/>
  <c r="MU41" i="53"/>
  <c r="MT41" i="53"/>
  <c r="MY41" i="53" s="1"/>
  <c r="MZ40" i="53"/>
  <c r="NA40" i="53" s="1"/>
  <c r="MX40" i="53"/>
  <c r="MW40" i="53"/>
  <c r="MV40" i="53"/>
  <c r="MU40" i="53"/>
  <c r="MT40" i="53"/>
  <c r="MY40" i="53" s="1"/>
  <c r="MZ39" i="53"/>
  <c r="NA39" i="53" s="1"/>
  <c r="MX39" i="53"/>
  <c r="MW39" i="53"/>
  <c r="MV39" i="53"/>
  <c r="MU39" i="53"/>
  <c r="MT39" i="53"/>
  <c r="MY39" i="53" s="1"/>
  <c r="MZ37" i="53"/>
  <c r="NA37" i="53" s="1"/>
  <c r="MX37" i="53"/>
  <c r="MW37" i="53"/>
  <c r="MV37" i="53"/>
  <c r="MU37" i="53"/>
  <c r="MT37" i="53"/>
  <c r="MY37" i="53" s="1"/>
  <c r="MZ36" i="53"/>
  <c r="NA36" i="53" s="1"/>
  <c r="MX36" i="53"/>
  <c r="MW36" i="53"/>
  <c r="MV36" i="53"/>
  <c r="MU36" i="53"/>
  <c r="MT36" i="53"/>
  <c r="MY36" i="53" s="1"/>
  <c r="MZ34" i="53"/>
  <c r="NA34" i="53" s="1"/>
  <c r="MX34" i="53"/>
  <c r="MW34" i="53"/>
  <c r="MV34" i="53"/>
  <c r="MU34" i="53"/>
  <c r="MT34" i="53"/>
  <c r="MY34" i="53" s="1"/>
  <c r="MZ32" i="53"/>
  <c r="NA32" i="53" s="1"/>
  <c r="MX32" i="53"/>
  <c r="MW32" i="53"/>
  <c r="MV32" i="53"/>
  <c r="MU32" i="53"/>
  <c r="MT32" i="53"/>
  <c r="MY32" i="53" s="1"/>
  <c r="MS29" i="53"/>
  <c r="MZ28" i="53"/>
  <c r="NA28" i="53" s="1"/>
  <c r="MX28" i="53"/>
  <c r="MW28" i="53"/>
  <c r="MV28" i="53"/>
  <c r="MU28" i="53"/>
  <c r="MT28" i="53"/>
  <c r="MY28" i="53" s="1"/>
  <c r="MZ27" i="53"/>
  <c r="NA27" i="53" s="1"/>
  <c r="MX27" i="53"/>
  <c r="MW27" i="53"/>
  <c r="MV27" i="53"/>
  <c r="MU27" i="53"/>
  <c r="MT27" i="53"/>
  <c r="MY27" i="53" s="1"/>
  <c r="MZ26" i="53"/>
  <c r="NA26" i="53" s="1"/>
  <c r="MX26" i="53"/>
  <c r="MW26" i="53"/>
  <c r="MV26" i="53"/>
  <c r="MU26" i="53"/>
  <c r="MT26" i="53"/>
  <c r="MY26" i="53" s="1"/>
  <c r="MZ25" i="53"/>
  <c r="NA25" i="53" s="1"/>
  <c r="MX25" i="53"/>
  <c r="MW25" i="53"/>
  <c r="MV25" i="53"/>
  <c r="MU25" i="53"/>
  <c r="MT25" i="53"/>
  <c r="MY25" i="53" s="1"/>
  <c r="MZ24" i="53"/>
  <c r="NA24" i="53" s="1"/>
  <c r="MX24" i="53"/>
  <c r="MW24" i="53"/>
  <c r="MV24" i="53"/>
  <c r="MU24" i="53"/>
  <c r="MT24" i="53"/>
  <c r="MY24" i="53" s="1"/>
  <c r="MZ23" i="53"/>
  <c r="NA23" i="53" s="1"/>
  <c r="MX23" i="53"/>
  <c r="MW23" i="53"/>
  <c r="MV23" i="53"/>
  <c r="MU23" i="53"/>
  <c r="MT23" i="53"/>
  <c r="MY23" i="53" s="1"/>
  <c r="MZ22" i="53"/>
  <c r="NA22" i="53" s="1"/>
  <c r="MX22" i="53"/>
  <c r="MW22" i="53"/>
  <c r="MV22" i="53"/>
  <c r="MU22" i="53"/>
  <c r="MT22" i="53"/>
  <c r="MY22" i="53" s="1"/>
  <c r="MZ20" i="53"/>
  <c r="NA20" i="53" s="1"/>
  <c r="MX20" i="53"/>
  <c r="MW20" i="53"/>
  <c r="MV20" i="53"/>
  <c r="MU20" i="53"/>
  <c r="MT20" i="53"/>
  <c r="MY20" i="53" s="1"/>
  <c r="MS18" i="53"/>
  <c r="MZ17" i="53"/>
  <c r="NA17" i="53" s="1"/>
  <c r="MX17" i="53"/>
  <c r="MW17" i="53"/>
  <c r="MV17" i="53"/>
  <c r="MU17" i="53"/>
  <c r="MT17" i="53"/>
  <c r="MY17" i="53" s="1"/>
  <c r="MZ16" i="53"/>
  <c r="NA16" i="53" s="1"/>
  <c r="MX16" i="53"/>
  <c r="MW16" i="53"/>
  <c r="MV16" i="53"/>
  <c r="MU16" i="53"/>
  <c r="MT16" i="53"/>
  <c r="MY16" i="53" s="1"/>
  <c r="MY553" i="53" s="1"/>
  <c r="MS14" i="53"/>
  <c r="MP8" i="53"/>
  <c r="MO2" i="53"/>
  <c r="MM552" i="53" s="1"/>
  <c r="LZ551" i="53"/>
  <c r="MD553" i="53" s="1"/>
  <c r="MA545" i="53"/>
  <c r="MF553" i="53" s="1"/>
  <c r="MI543" i="53"/>
  <c r="MJ543" i="53" s="1"/>
  <c r="MG543" i="53"/>
  <c r="MF543" i="53"/>
  <c r="ME543" i="53"/>
  <c r="MD543" i="53"/>
  <c r="MC543" i="53"/>
  <c r="MH543" i="53" s="1"/>
  <c r="MI541" i="53"/>
  <c r="MJ541" i="53" s="1"/>
  <c r="MG541" i="53"/>
  <c r="MF541" i="53"/>
  <c r="ME541" i="53"/>
  <c r="MD541" i="53"/>
  <c r="MC541" i="53"/>
  <c r="MH541" i="53" s="1"/>
  <c r="MI539" i="53"/>
  <c r="MJ539" i="53" s="1"/>
  <c r="MG539" i="53"/>
  <c r="MF539" i="53"/>
  <c r="ME539" i="53"/>
  <c r="MD539" i="53"/>
  <c r="MC539" i="53"/>
  <c r="MH539" i="53" s="1"/>
  <c r="MI538" i="53"/>
  <c r="MJ538" i="53" s="1"/>
  <c r="MG538" i="53"/>
  <c r="MF538" i="53"/>
  <c r="ME538" i="53"/>
  <c r="MD538" i="53"/>
  <c r="MC538" i="53"/>
  <c r="MH538" i="53" s="1"/>
  <c r="MI536" i="53"/>
  <c r="MJ536" i="53" s="1"/>
  <c r="MG536" i="53"/>
  <c r="MF536" i="53"/>
  <c r="ME536" i="53"/>
  <c r="MD536" i="53"/>
  <c r="MC536" i="53"/>
  <c r="MH536" i="53" s="1"/>
  <c r="MI535" i="53"/>
  <c r="MJ535" i="53" s="1"/>
  <c r="MG535" i="53"/>
  <c r="MF535" i="53"/>
  <c r="ME535" i="53"/>
  <c r="MD535" i="53"/>
  <c r="MC535" i="53"/>
  <c r="MH535" i="53" s="1"/>
  <c r="MI534" i="53"/>
  <c r="MJ534" i="53" s="1"/>
  <c r="MG534" i="53"/>
  <c r="MF534" i="53"/>
  <c r="ME534" i="53"/>
  <c r="MD534" i="53"/>
  <c r="MC534" i="53"/>
  <c r="MH534" i="53" s="1"/>
  <c r="MI533" i="53"/>
  <c r="MJ533" i="53" s="1"/>
  <c r="MG533" i="53"/>
  <c r="MF533" i="53"/>
  <c r="ME533" i="53"/>
  <c r="MD533" i="53"/>
  <c r="MC533" i="53"/>
  <c r="MH533" i="53" s="1"/>
  <c r="MI532" i="53"/>
  <c r="MJ532" i="53" s="1"/>
  <c r="MG532" i="53"/>
  <c r="MF532" i="53"/>
  <c r="ME532" i="53"/>
  <c r="MD532" i="53"/>
  <c r="MC532" i="53"/>
  <c r="MH532" i="53" s="1"/>
  <c r="MI531" i="53"/>
  <c r="MJ531" i="53" s="1"/>
  <c r="MG531" i="53"/>
  <c r="MF531" i="53"/>
  <c r="ME531" i="53"/>
  <c r="MD531" i="53"/>
  <c r="MC531" i="53"/>
  <c r="MH531" i="53" s="1"/>
  <c r="MI530" i="53"/>
  <c r="MJ530" i="53" s="1"/>
  <c r="MG530" i="53"/>
  <c r="MF530" i="53"/>
  <c r="ME530" i="53"/>
  <c r="MD530" i="53"/>
  <c r="MC530" i="53"/>
  <c r="MH530" i="53" s="1"/>
  <c r="MI529" i="53"/>
  <c r="MJ529" i="53" s="1"/>
  <c r="MG529" i="53"/>
  <c r="MF529" i="53"/>
  <c r="ME529" i="53"/>
  <c r="MD529" i="53"/>
  <c r="MC529" i="53"/>
  <c r="MH529" i="53" s="1"/>
  <c r="MI528" i="53"/>
  <c r="MJ528" i="53" s="1"/>
  <c r="MG528" i="53"/>
  <c r="MF528" i="53"/>
  <c r="ME528" i="53"/>
  <c r="MD528" i="53"/>
  <c r="MC528" i="53"/>
  <c r="MH528" i="53" s="1"/>
  <c r="MI526" i="53"/>
  <c r="MJ526" i="53" s="1"/>
  <c r="MG526" i="53"/>
  <c r="MF526" i="53"/>
  <c r="ME526" i="53"/>
  <c r="MD526" i="53"/>
  <c r="MC526" i="53"/>
  <c r="MH526" i="53" s="1"/>
  <c r="MI524" i="53"/>
  <c r="MJ524" i="53" s="1"/>
  <c r="MG524" i="53"/>
  <c r="MF524" i="53"/>
  <c r="ME524" i="53"/>
  <c r="MD524" i="53"/>
  <c r="MC524" i="53"/>
  <c r="MH524" i="53" s="1"/>
  <c r="MI523" i="53"/>
  <c r="MJ523" i="53" s="1"/>
  <c r="MG523" i="53"/>
  <c r="MF523" i="53"/>
  <c r="ME523" i="53"/>
  <c r="MD523" i="53"/>
  <c r="MC523" i="53"/>
  <c r="MH523" i="53" s="1"/>
  <c r="MI522" i="53"/>
  <c r="MJ522" i="53" s="1"/>
  <c r="MG522" i="53"/>
  <c r="MF522" i="53"/>
  <c r="ME522" i="53"/>
  <c r="MD522" i="53"/>
  <c r="MC522" i="53"/>
  <c r="MH522" i="53" s="1"/>
  <c r="MI520" i="53"/>
  <c r="MJ520" i="53" s="1"/>
  <c r="MG520" i="53"/>
  <c r="MF520" i="53"/>
  <c r="ME520" i="53"/>
  <c r="MD520" i="53"/>
  <c r="MC520" i="53"/>
  <c r="MH520" i="53" s="1"/>
  <c r="MI518" i="53"/>
  <c r="MJ518" i="53" s="1"/>
  <c r="MG518" i="53"/>
  <c r="MF518" i="53"/>
  <c r="ME518" i="53"/>
  <c r="MD518" i="53"/>
  <c r="MC518" i="53"/>
  <c r="MH518" i="53" s="1"/>
  <c r="MI517" i="53"/>
  <c r="MJ517" i="53" s="1"/>
  <c r="MG517" i="53"/>
  <c r="MF517" i="53"/>
  <c r="ME517" i="53"/>
  <c r="MD517" i="53"/>
  <c r="MC517" i="53"/>
  <c r="MH517" i="53" s="1"/>
  <c r="MI516" i="53"/>
  <c r="MJ516" i="53" s="1"/>
  <c r="MG516" i="53"/>
  <c r="MF516" i="53"/>
  <c r="ME516" i="53"/>
  <c r="MD516" i="53"/>
  <c r="MC516" i="53"/>
  <c r="MH516" i="53" s="1"/>
  <c r="MI515" i="53"/>
  <c r="MJ515" i="53" s="1"/>
  <c r="MG515" i="53"/>
  <c r="MF515" i="53"/>
  <c r="ME515" i="53"/>
  <c r="MD515" i="53"/>
  <c r="MC515" i="53"/>
  <c r="MH515" i="53" s="1"/>
  <c r="MI514" i="53"/>
  <c r="MJ514" i="53" s="1"/>
  <c r="MG514" i="53"/>
  <c r="MF514" i="53"/>
  <c r="ME514" i="53"/>
  <c r="MD514" i="53"/>
  <c r="MC514" i="53"/>
  <c r="MH514" i="53" s="1"/>
  <c r="MI512" i="53"/>
  <c r="MJ512" i="53" s="1"/>
  <c r="MG512" i="53"/>
  <c r="MF512" i="53"/>
  <c r="ME512" i="53"/>
  <c r="MD512" i="53"/>
  <c r="MC512" i="53"/>
  <c r="MH512" i="53" s="1"/>
  <c r="MI510" i="53"/>
  <c r="MJ510" i="53" s="1"/>
  <c r="MG510" i="53"/>
  <c r="MF510" i="53"/>
  <c r="ME510" i="53"/>
  <c r="MD510" i="53"/>
  <c r="MC510" i="53"/>
  <c r="MH510" i="53" s="1"/>
  <c r="MI509" i="53"/>
  <c r="MJ509" i="53" s="1"/>
  <c r="MG509" i="53"/>
  <c r="MF509" i="53"/>
  <c r="ME509" i="53"/>
  <c r="MD509" i="53"/>
  <c r="MC509" i="53"/>
  <c r="MH509" i="53" s="1"/>
  <c r="MI508" i="53"/>
  <c r="MJ508" i="53" s="1"/>
  <c r="MG508" i="53"/>
  <c r="MF508" i="53"/>
  <c r="ME508" i="53"/>
  <c r="MD508" i="53"/>
  <c r="MC508" i="53"/>
  <c r="MH508" i="53" s="1"/>
  <c r="MI507" i="53"/>
  <c r="MJ507" i="53" s="1"/>
  <c r="MG507" i="53"/>
  <c r="MF507" i="53"/>
  <c r="ME507" i="53"/>
  <c r="MD507" i="53"/>
  <c r="MC507" i="53"/>
  <c r="MH507" i="53" s="1"/>
  <c r="MI505" i="53"/>
  <c r="MJ505" i="53" s="1"/>
  <c r="MG505" i="53"/>
  <c r="MF505" i="53"/>
  <c r="ME505" i="53"/>
  <c r="MD505" i="53"/>
  <c r="MC505" i="53"/>
  <c r="MH505" i="53" s="1"/>
  <c r="MI504" i="53"/>
  <c r="MJ504" i="53" s="1"/>
  <c r="MG504" i="53"/>
  <c r="MF504" i="53"/>
  <c r="ME504" i="53"/>
  <c r="MD504" i="53"/>
  <c r="MC504" i="53"/>
  <c r="MH504" i="53" s="1"/>
  <c r="MI503" i="53"/>
  <c r="MJ503" i="53" s="1"/>
  <c r="MG503" i="53"/>
  <c r="MF503" i="53"/>
  <c r="ME503" i="53"/>
  <c r="MD503" i="53"/>
  <c r="MC503" i="53"/>
  <c r="MH503" i="53" s="1"/>
  <c r="MI502" i="53"/>
  <c r="MJ502" i="53" s="1"/>
  <c r="MG502" i="53"/>
  <c r="MF502" i="53"/>
  <c r="ME502" i="53"/>
  <c r="MD502" i="53"/>
  <c r="MC502" i="53"/>
  <c r="MH502" i="53" s="1"/>
  <c r="MB500" i="53"/>
  <c r="MI499" i="53"/>
  <c r="MJ499" i="53" s="1"/>
  <c r="MG499" i="53"/>
  <c r="MF499" i="53"/>
  <c r="ME499" i="53"/>
  <c r="MD499" i="53"/>
  <c r="MC499" i="53"/>
  <c r="MH499" i="53" s="1"/>
  <c r="MI498" i="53"/>
  <c r="MJ498" i="53" s="1"/>
  <c r="MG498" i="53"/>
  <c r="MF498" i="53"/>
  <c r="ME498" i="53"/>
  <c r="MD498" i="53"/>
  <c r="MC498" i="53"/>
  <c r="MH498" i="53" s="1"/>
  <c r="MI496" i="53"/>
  <c r="MJ496" i="53" s="1"/>
  <c r="MG496" i="53"/>
  <c r="MF496" i="53"/>
  <c r="ME496" i="53"/>
  <c r="MD496" i="53"/>
  <c r="MC496" i="53"/>
  <c r="MH496" i="53" s="1"/>
  <c r="MI495" i="53"/>
  <c r="MJ495" i="53" s="1"/>
  <c r="MG495" i="53"/>
  <c r="MF495" i="53"/>
  <c r="ME495" i="53"/>
  <c r="MD495" i="53"/>
  <c r="MC495" i="53"/>
  <c r="MH495" i="53" s="1"/>
  <c r="MI494" i="53"/>
  <c r="MJ494" i="53" s="1"/>
  <c r="MG494" i="53"/>
  <c r="MF494" i="53"/>
  <c r="ME494" i="53"/>
  <c r="MD494" i="53"/>
  <c r="MC494" i="53"/>
  <c r="MH494" i="53" s="1"/>
  <c r="MI492" i="53"/>
  <c r="MJ492" i="53" s="1"/>
  <c r="MG492" i="53"/>
  <c r="MF492" i="53"/>
  <c r="ME492" i="53"/>
  <c r="MD492" i="53"/>
  <c r="MC492" i="53"/>
  <c r="MH492" i="53" s="1"/>
  <c r="MI491" i="53"/>
  <c r="MJ491" i="53" s="1"/>
  <c r="MG491" i="53"/>
  <c r="MF491" i="53"/>
  <c r="ME491" i="53"/>
  <c r="MD491" i="53"/>
  <c r="MC491" i="53"/>
  <c r="MH491" i="53" s="1"/>
  <c r="MI489" i="53"/>
  <c r="MJ489" i="53" s="1"/>
  <c r="MG489" i="53"/>
  <c r="MF489" i="53"/>
  <c r="ME489" i="53"/>
  <c r="MD489" i="53"/>
  <c r="MC489" i="53"/>
  <c r="MH489" i="53" s="1"/>
  <c r="MI488" i="53"/>
  <c r="MJ488" i="53" s="1"/>
  <c r="MG488" i="53"/>
  <c r="MF488" i="53"/>
  <c r="ME488" i="53"/>
  <c r="MD488" i="53"/>
  <c r="MC488" i="53"/>
  <c r="MH488" i="53" s="1"/>
  <c r="MI487" i="53"/>
  <c r="MJ487" i="53" s="1"/>
  <c r="MG487" i="53"/>
  <c r="MF487" i="53"/>
  <c r="ME487" i="53"/>
  <c r="MD487" i="53"/>
  <c r="MC487" i="53"/>
  <c r="MH487" i="53" s="1"/>
  <c r="MI486" i="53"/>
  <c r="MJ486" i="53" s="1"/>
  <c r="MG486" i="53"/>
  <c r="MF486" i="53"/>
  <c r="ME486" i="53"/>
  <c r="MD486" i="53"/>
  <c r="MC486" i="53"/>
  <c r="MH486" i="53" s="1"/>
  <c r="MI485" i="53"/>
  <c r="MJ485" i="53" s="1"/>
  <c r="MG485" i="53"/>
  <c r="MF485" i="53"/>
  <c r="ME485" i="53"/>
  <c r="MD485" i="53"/>
  <c r="MC485" i="53"/>
  <c r="MH485" i="53" s="1"/>
  <c r="MI484" i="53"/>
  <c r="MJ484" i="53" s="1"/>
  <c r="MG484" i="53"/>
  <c r="MF484" i="53"/>
  <c r="ME484" i="53"/>
  <c r="MD484" i="53"/>
  <c r="MC484" i="53"/>
  <c r="MH484" i="53" s="1"/>
  <c r="MI482" i="53"/>
  <c r="MJ482" i="53" s="1"/>
  <c r="MG482" i="53"/>
  <c r="MF482" i="53"/>
  <c r="ME482" i="53"/>
  <c r="MD482" i="53"/>
  <c r="MC482" i="53"/>
  <c r="MH482" i="53" s="1"/>
  <c r="MI481" i="53"/>
  <c r="MJ481" i="53" s="1"/>
  <c r="MG481" i="53"/>
  <c r="MF481" i="53"/>
  <c r="ME481" i="53"/>
  <c r="MD481" i="53"/>
  <c r="MC481" i="53"/>
  <c r="MH481" i="53" s="1"/>
  <c r="MI480" i="53"/>
  <c r="MJ480" i="53" s="1"/>
  <c r="MG480" i="53"/>
  <c r="MF480" i="53"/>
  <c r="ME480" i="53"/>
  <c r="MD480" i="53"/>
  <c r="MC480" i="53"/>
  <c r="MH480" i="53" s="1"/>
  <c r="MI479" i="53"/>
  <c r="MJ479" i="53" s="1"/>
  <c r="MG479" i="53"/>
  <c r="MF479" i="53"/>
  <c r="ME479" i="53"/>
  <c r="MD479" i="53"/>
  <c r="MC479" i="53"/>
  <c r="MH479" i="53" s="1"/>
  <c r="MI478" i="53"/>
  <c r="MJ478" i="53" s="1"/>
  <c r="MG478" i="53"/>
  <c r="MF478" i="53"/>
  <c r="ME478" i="53"/>
  <c r="MD478" i="53"/>
  <c r="MC478" i="53"/>
  <c r="MH478" i="53" s="1"/>
  <c r="MI477" i="53"/>
  <c r="MJ477" i="53" s="1"/>
  <c r="MG477" i="53"/>
  <c r="MF477" i="53"/>
  <c r="ME477" i="53"/>
  <c r="MD477" i="53"/>
  <c r="MC477" i="53"/>
  <c r="MH477" i="53" s="1"/>
  <c r="MI476" i="53"/>
  <c r="MJ476" i="53" s="1"/>
  <c r="MG476" i="53"/>
  <c r="MF476" i="53"/>
  <c r="ME476" i="53"/>
  <c r="MD476" i="53"/>
  <c r="MC476" i="53"/>
  <c r="MH476" i="53" s="1"/>
  <c r="MI474" i="53"/>
  <c r="MJ474" i="53" s="1"/>
  <c r="MG474" i="53"/>
  <c r="MF474" i="53"/>
  <c r="ME474" i="53"/>
  <c r="MD474" i="53"/>
  <c r="MC474" i="53"/>
  <c r="MH474" i="53" s="1"/>
  <c r="MI473" i="53"/>
  <c r="MJ473" i="53" s="1"/>
  <c r="MG473" i="53"/>
  <c r="MF473" i="53"/>
  <c r="ME473" i="53"/>
  <c r="MD473" i="53"/>
  <c r="MC473" i="53"/>
  <c r="MH473" i="53" s="1"/>
  <c r="MI472" i="53"/>
  <c r="MJ472" i="53" s="1"/>
  <c r="MG472" i="53"/>
  <c r="MF472" i="53"/>
  <c r="ME472" i="53"/>
  <c r="MD472" i="53"/>
  <c r="MC472" i="53"/>
  <c r="MH472" i="53" s="1"/>
  <c r="MI470" i="53"/>
  <c r="MJ470" i="53" s="1"/>
  <c r="MG470" i="53"/>
  <c r="MF470" i="53"/>
  <c r="ME470" i="53"/>
  <c r="MD470" i="53"/>
  <c r="MC470" i="53"/>
  <c r="MH470" i="53" s="1"/>
  <c r="MI467" i="53"/>
  <c r="MJ467" i="53" s="1"/>
  <c r="MG467" i="53"/>
  <c r="MF467" i="53"/>
  <c r="ME467" i="53"/>
  <c r="MD467" i="53"/>
  <c r="MC467" i="53"/>
  <c r="MH467" i="53" s="1"/>
  <c r="MI466" i="53"/>
  <c r="MJ466" i="53" s="1"/>
  <c r="MG466" i="53"/>
  <c r="MF466" i="53"/>
  <c r="ME466" i="53"/>
  <c r="MD466" i="53"/>
  <c r="MC466" i="53"/>
  <c r="MH466" i="53" s="1"/>
  <c r="MI464" i="53"/>
  <c r="MJ464" i="53" s="1"/>
  <c r="MG464" i="53"/>
  <c r="MF464" i="53"/>
  <c r="ME464" i="53"/>
  <c r="MD464" i="53"/>
  <c r="MC464" i="53"/>
  <c r="MH464" i="53" s="1"/>
  <c r="MI463" i="53"/>
  <c r="MJ463" i="53" s="1"/>
  <c r="MG463" i="53"/>
  <c r="MF463" i="53"/>
  <c r="ME463" i="53"/>
  <c r="MD463" i="53"/>
  <c r="MC463" i="53"/>
  <c r="MH463" i="53" s="1"/>
  <c r="MI462" i="53"/>
  <c r="MJ462" i="53" s="1"/>
  <c r="MG462" i="53"/>
  <c r="MF462" i="53"/>
  <c r="ME462" i="53"/>
  <c r="MD462" i="53"/>
  <c r="MC462" i="53"/>
  <c r="MH462" i="53" s="1"/>
  <c r="MI461" i="53"/>
  <c r="MJ461" i="53" s="1"/>
  <c r="MG461" i="53"/>
  <c r="MF461" i="53"/>
  <c r="ME461" i="53"/>
  <c r="MD461" i="53"/>
  <c r="MC461" i="53"/>
  <c r="MH461" i="53" s="1"/>
  <c r="MI460" i="53"/>
  <c r="MJ460" i="53" s="1"/>
  <c r="MG460" i="53"/>
  <c r="MF460" i="53"/>
  <c r="ME460" i="53"/>
  <c r="MD460" i="53"/>
  <c r="MC460" i="53"/>
  <c r="MH460" i="53" s="1"/>
  <c r="MI458" i="53"/>
  <c r="MJ458" i="53" s="1"/>
  <c r="MG458" i="53"/>
  <c r="MF458" i="53"/>
  <c r="ME458" i="53"/>
  <c r="MD458" i="53"/>
  <c r="MC458" i="53"/>
  <c r="MH458" i="53" s="1"/>
  <c r="MI457" i="53"/>
  <c r="MJ457" i="53" s="1"/>
  <c r="MG457" i="53"/>
  <c r="MF457" i="53"/>
  <c r="ME457" i="53"/>
  <c r="MD457" i="53"/>
  <c r="MC457" i="53"/>
  <c r="MH457" i="53" s="1"/>
  <c r="MI456" i="53"/>
  <c r="MJ456" i="53" s="1"/>
  <c r="MG456" i="53"/>
  <c r="MF456" i="53"/>
  <c r="ME456" i="53"/>
  <c r="MD456" i="53"/>
  <c r="MC456" i="53"/>
  <c r="MH456" i="53" s="1"/>
  <c r="MI455" i="53"/>
  <c r="MJ455" i="53" s="1"/>
  <c r="MG455" i="53"/>
  <c r="MF455" i="53"/>
  <c r="ME455" i="53"/>
  <c r="MD455" i="53"/>
  <c r="MC455" i="53"/>
  <c r="MH455" i="53" s="1"/>
  <c r="MI454" i="53"/>
  <c r="MJ454" i="53" s="1"/>
  <c r="MG454" i="53"/>
  <c r="MF454" i="53"/>
  <c r="ME454" i="53"/>
  <c r="MD454" i="53"/>
  <c r="MC454" i="53"/>
  <c r="MH454" i="53" s="1"/>
  <c r="MI453" i="53"/>
  <c r="MJ453" i="53" s="1"/>
  <c r="MG453" i="53"/>
  <c r="MF453" i="53"/>
  <c r="ME453" i="53"/>
  <c r="MD453" i="53"/>
  <c r="MC453" i="53"/>
  <c r="MH453" i="53" s="1"/>
  <c r="MI452" i="53"/>
  <c r="MJ452" i="53" s="1"/>
  <c r="MG452" i="53"/>
  <c r="MF452" i="53"/>
  <c r="ME452" i="53"/>
  <c r="MD452" i="53"/>
  <c r="MC452" i="53"/>
  <c r="MH452" i="53" s="1"/>
  <c r="MI451" i="53"/>
  <c r="MJ451" i="53" s="1"/>
  <c r="MG451" i="53"/>
  <c r="MF451" i="53"/>
  <c r="ME451" i="53"/>
  <c r="MD451" i="53"/>
  <c r="MC451" i="53"/>
  <c r="MH451" i="53" s="1"/>
  <c r="MI449" i="53"/>
  <c r="MJ449" i="53" s="1"/>
  <c r="MG449" i="53"/>
  <c r="MF449" i="53"/>
  <c r="ME449" i="53"/>
  <c r="MD449" i="53"/>
  <c r="MC449" i="53"/>
  <c r="MH449" i="53" s="1"/>
  <c r="MI448" i="53"/>
  <c r="MJ448" i="53" s="1"/>
  <c r="MG448" i="53"/>
  <c r="MF448" i="53"/>
  <c r="ME448" i="53"/>
  <c r="MD448" i="53"/>
  <c r="MC448" i="53"/>
  <c r="MH448" i="53" s="1"/>
  <c r="MI447" i="53"/>
  <c r="MJ447" i="53" s="1"/>
  <c r="MG447" i="53"/>
  <c r="MF447" i="53"/>
  <c r="ME447" i="53"/>
  <c r="MD447" i="53"/>
  <c r="MC447" i="53"/>
  <c r="MH447" i="53" s="1"/>
  <c r="MI446" i="53"/>
  <c r="MJ446" i="53" s="1"/>
  <c r="MG446" i="53"/>
  <c r="MF446" i="53"/>
  <c r="ME446" i="53"/>
  <c r="MD446" i="53"/>
  <c r="MC446" i="53"/>
  <c r="MH446" i="53" s="1"/>
  <c r="MI445" i="53"/>
  <c r="MJ445" i="53" s="1"/>
  <c r="MG445" i="53"/>
  <c r="MF445" i="53"/>
  <c r="ME445" i="53"/>
  <c r="MD445" i="53"/>
  <c r="MC445" i="53"/>
  <c r="MH445" i="53" s="1"/>
  <c r="MI444" i="53"/>
  <c r="MJ444" i="53" s="1"/>
  <c r="MG444" i="53"/>
  <c r="MF444" i="53"/>
  <c r="ME444" i="53"/>
  <c r="MD444" i="53"/>
  <c r="MC444" i="53"/>
  <c r="MH444" i="53" s="1"/>
  <c r="MI443" i="53"/>
  <c r="MJ443" i="53" s="1"/>
  <c r="MG443" i="53"/>
  <c r="MF443" i="53"/>
  <c r="ME443" i="53"/>
  <c r="MD443" i="53"/>
  <c r="MC443" i="53"/>
  <c r="MH443" i="53" s="1"/>
  <c r="MI442" i="53"/>
  <c r="MJ442" i="53" s="1"/>
  <c r="MG442" i="53"/>
  <c r="MF442" i="53"/>
  <c r="ME442" i="53"/>
  <c r="MD442" i="53"/>
  <c r="MC442" i="53"/>
  <c r="MH442" i="53" s="1"/>
  <c r="MI441" i="53"/>
  <c r="MJ441" i="53" s="1"/>
  <c r="MG441" i="53"/>
  <c r="MF441" i="53"/>
  <c r="ME441" i="53"/>
  <c r="MD441" i="53"/>
  <c r="MC441" i="53"/>
  <c r="MH441" i="53" s="1"/>
  <c r="MI440" i="53"/>
  <c r="MJ440" i="53" s="1"/>
  <c r="MG440" i="53"/>
  <c r="MF440" i="53"/>
  <c r="ME440" i="53"/>
  <c r="MD440" i="53"/>
  <c r="MC440" i="53"/>
  <c r="MH440" i="53" s="1"/>
  <c r="MI439" i="53"/>
  <c r="MJ439" i="53" s="1"/>
  <c r="MG439" i="53"/>
  <c r="MF439" i="53"/>
  <c r="ME439" i="53"/>
  <c r="MD439" i="53"/>
  <c r="MC439" i="53"/>
  <c r="MH439" i="53" s="1"/>
  <c r="MI437" i="53"/>
  <c r="MJ437" i="53" s="1"/>
  <c r="MG437" i="53"/>
  <c r="MF437" i="53"/>
  <c r="ME437" i="53"/>
  <c r="MD437" i="53"/>
  <c r="MC437" i="53"/>
  <c r="MH437" i="53" s="1"/>
  <c r="MI436" i="53"/>
  <c r="MJ436" i="53" s="1"/>
  <c r="MG436" i="53"/>
  <c r="MF436" i="53"/>
  <c r="ME436" i="53"/>
  <c r="MD436" i="53"/>
  <c r="MC436" i="53"/>
  <c r="MH436" i="53" s="1"/>
  <c r="MI435" i="53"/>
  <c r="MJ435" i="53" s="1"/>
  <c r="MG435" i="53"/>
  <c r="MF435" i="53"/>
  <c r="ME435" i="53"/>
  <c r="MD435" i="53"/>
  <c r="MC435" i="53"/>
  <c r="MH435" i="53" s="1"/>
  <c r="MI434" i="53"/>
  <c r="MJ434" i="53" s="1"/>
  <c r="MG434" i="53"/>
  <c r="MF434" i="53"/>
  <c r="ME434" i="53"/>
  <c r="MD434" i="53"/>
  <c r="MC434" i="53"/>
  <c r="MH434" i="53" s="1"/>
  <c r="MI433" i="53"/>
  <c r="MJ433" i="53" s="1"/>
  <c r="MG433" i="53"/>
  <c r="MF433" i="53"/>
  <c r="ME433" i="53"/>
  <c r="MD433" i="53"/>
  <c r="MC433" i="53"/>
  <c r="MH433" i="53" s="1"/>
  <c r="MI432" i="53"/>
  <c r="MJ432" i="53" s="1"/>
  <c r="MG432" i="53"/>
  <c r="MF432" i="53"/>
  <c r="ME432" i="53"/>
  <c r="MD432" i="53"/>
  <c r="MC432" i="53"/>
  <c r="MH432" i="53" s="1"/>
  <c r="MI431" i="53"/>
  <c r="MJ431" i="53" s="1"/>
  <c r="MG431" i="53"/>
  <c r="MF431" i="53"/>
  <c r="ME431" i="53"/>
  <c r="MD431" i="53"/>
  <c r="MC431" i="53"/>
  <c r="MH431" i="53" s="1"/>
  <c r="MI430" i="53"/>
  <c r="MJ430" i="53" s="1"/>
  <c r="MG430" i="53"/>
  <c r="MF430" i="53"/>
  <c r="ME430" i="53"/>
  <c r="MD430" i="53"/>
  <c r="MC430" i="53"/>
  <c r="MH430" i="53" s="1"/>
  <c r="MI428" i="53"/>
  <c r="MJ428" i="53" s="1"/>
  <c r="MG428" i="53"/>
  <c r="MF428" i="53"/>
  <c r="ME428" i="53"/>
  <c r="MD428" i="53"/>
  <c r="MC428" i="53"/>
  <c r="MH428" i="53" s="1"/>
  <c r="MI427" i="53"/>
  <c r="MJ427" i="53" s="1"/>
  <c r="MG427" i="53"/>
  <c r="MF427" i="53"/>
  <c r="ME427" i="53"/>
  <c r="MD427" i="53"/>
  <c r="MC427" i="53"/>
  <c r="MH427" i="53" s="1"/>
  <c r="MI426" i="53"/>
  <c r="MJ426" i="53" s="1"/>
  <c r="MG426" i="53"/>
  <c r="MF426" i="53"/>
  <c r="ME426" i="53"/>
  <c r="MD426" i="53"/>
  <c r="MC426" i="53"/>
  <c r="MH426" i="53" s="1"/>
  <c r="MI425" i="53"/>
  <c r="MJ425" i="53" s="1"/>
  <c r="MG425" i="53"/>
  <c r="MF425" i="53"/>
  <c r="ME425" i="53"/>
  <c r="MD425" i="53"/>
  <c r="MC425" i="53"/>
  <c r="MH425" i="53" s="1"/>
  <c r="MI424" i="53"/>
  <c r="MJ424" i="53" s="1"/>
  <c r="MG424" i="53"/>
  <c r="MF424" i="53"/>
  <c r="ME424" i="53"/>
  <c r="MD424" i="53"/>
  <c r="MC424" i="53"/>
  <c r="MH424" i="53" s="1"/>
  <c r="MI423" i="53"/>
  <c r="MJ423" i="53" s="1"/>
  <c r="MG423" i="53"/>
  <c r="MF423" i="53"/>
  <c r="ME423" i="53"/>
  <c r="MD423" i="53"/>
  <c r="MC423" i="53"/>
  <c r="MH423" i="53" s="1"/>
  <c r="MI421" i="53"/>
  <c r="MJ421" i="53" s="1"/>
  <c r="MG421" i="53"/>
  <c r="MF421" i="53"/>
  <c r="ME421" i="53"/>
  <c r="MD421" i="53"/>
  <c r="MC421" i="53"/>
  <c r="MH421" i="53" s="1"/>
  <c r="MI418" i="53"/>
  <c r="MJ418" i="53" s="1"/>
  <c r="MG418" i="53"/>
  <c r="MF418" i="53"/>
  <c r="ME418" i="53"/>
  <c r="MD418" i="53"/>
  <c r="MC418" i="53"/>
  <c r="MH418" i="53" s="1"/>
  <c r="MI417" i="53"/>
  <c r="MJ417" i="53" s="1"/>
  <c r="MG417" i="53"/>
  <c r="MF417" i="53"/>
  <c r="ME417" i="53"/>
  <c r="MD417" i="53"/>
  <c r="MC417" i="53"/>
  <c r="MH417" i="53" s="1"/>
  <c r="MI416" i="53"/>
  <c r="MJ416" i="53" s="1"/>
  <c r="MG416" i="53"/>
  <c r="MF416" i="53"/>
  <c r="ME416" i="53"/>
  <c r="MD416" i="53"/>
  <c r="MC416" i="53"/>
  <c r="MH416" i="53" s="1"/>
  <c r="MI415" i="53"/>
  <c r="MJ415" i="53" s="1"/>
  <c r="MG415" i="53"/>
  <c r="MF415" i="53"/>
  <c r="ME415" i="53"/>
  <c r="MD415" i="53"/>
  <c r="MC415" i="53"/>
  <c r="MH415" i="53" s="1"/>
  <c r="MI414" i="53"/>
  <c r="MJ414" i="53" s="1"/>
  <c r="MG414" i="53"/>
  <c r="MF414" i="53"/>
  <c r="ME414" i="53"/>
  <c r="MD414" i="53"/>
  <c r="MC414" i="53"/>
  <c r="MH414" i="53" s="1"/>
  <c r="MI413" i="53"/>
  <c r="MJ413" i="53" s="1"/>
  <c r="MG413" i="53"/>
  <c r="MF413" i="53"/>
  <c r="ME413" i="53"/>
  <c r="MD413" i="53"/>
  <c r="MC413" i="53"/>
  <c r="MH413" i="53" s="1"/>
  <c r="MI412" i="53"/>
  <c r="MJ412" i="53" s="1"/>
  <c r="MG412" i="53"/>
  <c r="MF412" i="53"/>
  <c r="ME412" i="53"/>
  <c r="MD412" i="53"/>
  <c r="MC412" i="53"/>
  <c r="MH412" i="53" s="1"/>
  <c r="MI411" i="53"/>
  <c r="MJ411" i="53" s="1"/>
  <c r="MG411" i="53"/>
  <c r="MF411" i="53"/>
  <c r="ME411" i="53"/>
  <c r="MD411" i="53"/>
  <c r="MC411" i="53"/>
  <c r="MH411" i="53" s="1"/>
  <c r="MI409" i="53"/>
  <c r="MJ409" i="53" s="1"/>
  <c r="MG409" i="53"/>
  <c r="MF409" i="53"/>
  <c r="ME409" i="53"/>
  <c r="MD409" i="53"/>
  <c r="MC409" i="53"/>
  <c r="MH409" i="53" s="1"/>
  <c r="MI408" i="53"/>
  <c r="MJ408" i="53" s="1"/>
  <c r="MG408" i="53"/>
  <c r="MF408" i="53"/>
  <c r="ME408" i="53"/>
  <c r="MD408" i="53"/>
  <c r="MC408" i="53"/>
  <c r="MH408" i="53" s="1"/>
  <c r="MI407" i="53"/>
  <c r="MJ407" i="53" s="1"/>
  <c r="MG407" i="53"/>
  <c r="MF407" i="53"/>
  <c r="ME407" i="53"/>
  <c r="MD407" i="53"/>
  <c r="MC407" i="53"/>
  <c r="MH407" i="53" s="1"/>
  <c r="MI406" i="53"/>
  <c r="MJ406" i="53" s="1"/>
  <c r="MG406" i="53"/>
  <c r="MF406" i="53"/>
  <c r="ME406" i="53"/>
  <c r="MD406" i="53"/>
  <c r="MC406" i="53"/>
  <c r="MH406" i="53" s="1"/>
  <c r="MI404" i="53"/>
  <c r="MJ404" i="53" s="1"/>
  <c r="MG404" i="53"/>
  <c r="MF404" i="53"/>
  <c r="ME404" i="53"/>
  <c r="MD404" i="53"/>
  <c r="MC404" i="53"/>
  <c r="MH404" i="53" s="1"/>
  <c r="MI402" i="53"/>
  <c r="MJ402" i="53" s="1"/>
  <c r="MG402" i="53"/>
  <c r="MF402" i="53"/>
  <c r="ME402" i="53"/>
  <c r="MD402" i="53"/>
  <c r="MC402" i="53"/>
  <c r="MH402" i="53" s="1"/>
  <c r="MI401" i="53"/>
  <c r="MJ401" i="53" s="1"/>
  <c r="MG401" i="53"/>
  <c r="MF401" i="53"/>
  <c r="ME401" i="53"/>
  <c r="MD401" i="53"/>
  <c r="MC401" i="53"/>
  <c r="MH401" i="53" s="1"/>
  <c r="MI400" i="53"/>
  <c r="MJ400" i="53" s="1"/>
  <c r="MG400" i="53"/>
  <c r="MF400" i="53"/>
  <c r="ME400" i="53"/>
  <c r="MD400" i="53"/>
  <c r="MC400" i="53"/>
  <c r="MH400" i="53" s="1"/>
  <c r="MI399" i="53"/>
  <c r="MJ399" i="53" s="1"/>
  <c r="MG399" i="53"/>
  <c r="MF399" i="53"/>
  <c r="ME399" i="53"/>
  <c r="MD399" i="53"/>
  <c r="MC399" i="53"/>
  <c r="MH399" i="53" s="1"/>
  <c r="MI398" i="53"/>
  <c r="MJ398" i="53" s="1"/>
  <c r="MG398" i="53"/>
  <c r="MF398" i="53"/>
  <c r="ME398" i="53"/>
  <c r="MD398" i="53"/>
  <c r="MC398" i="53"/>
  <c r="MH398" i="53" s="1"/>
  <c r="MI397" i="53"/>
  <c r="MJ397" i="53" s="1"/>
  <c r="MG397" i="53"/>
  <c r="MF397" i="53"/>
  <c r="ME397" i="53"/>
  <c r="MD397" i="53"/>
  <c r="MC397" i="53"/>
  <c r="MH397" i="53" s="1"/>
  <c r="MI396" i="53"/>
  <c r="MJ396" i="53" s="1"/>
  <c r="MG396" i="53"/>
  <c r="MF396" i="53"/>
  <c r="ME396" i="53"/>
  <c r="MD396" i="53"/>
  <c r="MC396" i="53"/>
  <c r="MH396" i="53" s="1"/>
  <c r="MI395" i="53"/>
  <c r="MJ395" i="53" s="1"/>
  <c r="MG395" i="53"/>
  <c r="MF395" i="53"/>
  <c r="ME395" i="53"/>
  <c r="MD395" i="53"/>
  <c r="MC395" i="53"/>
  <c r="MH395" i="53" s="1"/>
  <c r="MI394" i="53"/>
  <c r="MJ394" i="53" s="1"/>
  <c r="MG394" i="53"/>
  <c r="MF394" i="53"/>
  <c r="ME394" i="53"/>
  <c r="MD394" i="53"/>
  <c r="MC394" i="53"/>
  <c r="MH394" i="53" s="1"/>
  <c r="MI393" i="53"/>
  <c r="MJ393" i="53" s="1"/>
  <c r="MG393" i="53"/>
  <c r="MF393" i="53"/>
  <c r="ME393" i="53"/>
  <c r="MD393" i="53"/>
  <c r="MC393" i="53"/>
  <c r="MH393" i="53" s="1"/>
  <c r="MI392" i="53"/>
  <c r="MJ392" i="53" s="1"/>
  <c r="MG392" i="53"/>
  <c r="MF392" i="53"/>
  <c r="ME392" i="53"/>
  <c r="MD392" i="53"/>
  <c r="MC392" i="53"/>
  <c r="MH392" i="53" s="1"/>
  <c r="MI391" i="53"/>
  <c r="MJ391" i="53" s="1"/>
  <c r="MG391" i="53"/>
  <c r="MF391" i="53"/>
  <c r="ME391" i="53"/>
  <c r="MD391" i="53"/>
  <c r="MC391" i="53"/>
  <c r="MH391" i="53" s="1"/>
  <c r="MI390" i="53"/>
  <c r="MJ390" i="53" s="1"/>
  <c r="MG390" i="53"/>
  <c r="MF390" i="53"/>
  <c r="ME390" i="53"/>
  <c r="MD390" i="53"/>
  <c r="MC390" i="53"/>
  <c r="MH390" i="53" s="1"/>
  <c r="MI389" i="53"/>
  <c r="MJ389" i="53" s="1"/>
  <c r="MG389" i="53"/>
  <c r="MF389" i="53"/>
  <c r="ME389" i="53"/>
  <c r="MD389" i="53"/>
  <c r="MC389" i="53"/>
  <c r="MH389" i="53" s="1"/>
  <c r="MI388" i="53"/>
  <c r="MJ388" i="53" s="1"/>
  <c r="MG388" i="53"/>
  <c r="MF388" i="53"/>
  <c r="ME388" i="53"/>
  <c r="MD388" i="53"/>
  <c r="MC388" i="53"/>
  <c r="MH388" i="53" s="1"/>
  <c r="MI386" i="53"/>
  <c r="MJ386" i="53" s="1"/>
  <c r="MG386" i="53"/>
  <c r="MF386" i="53"/>
  <c r="ME386" i="53"/>
  <c r="MD386" i="53"/>
  <c r="MC386" i="53"/>
  <c r="MH386" i="53" s="1"/>
  <c r="MI385" i="53"/>
  <c r="MJ385" i="53" s="1"/>
  <c r="MG385" i="53"/>
  <c r="MF385" i="53"/>
  <c r="ME385" i="53"/>
  <c r="MD385" i="53"/>
  <c r="MC385" i="53"/>
  <c r="MH385" i="53" s="1"/>
  <c r="MI384" i="53"/>
  <c r="MJ384" i="53" s="1"/>
  <c r="MG384" i="53"/>
  <c r="MF384" i="53"/>
  <c r="ME384" i="53"/>
  <c r="MD384" i="53"/>
  <c r="MC384" i="53"/>
  <c r="MH384" i="53" s="1"/>
  <c r="MI383" i="53"/>
  <c r="MJ383" i="53" s="1"/>
  <c r="MG383" i="53"/>
  <c r="MF383" i="53"/>
  <c r="ME383" i="53"/>
  <c r="MD383" i="53"/>
  <c r="MC383" i="53"/>
  <c r="MH383" i="53" s="1"/>
  <c r="MI382" i="53"/>
  <c r="MJ382" i="53" s="1"/>
  <c r="MG382" i="53"/>
  <c r="MF382" i="53"/>
  <c r="ME382" i="53"/>
  <c r="MD382" i="53"/>
  <c r="MC382" i="53"/>
  <c r="MH382" i="53" s="1"/>
  <c r="MB380" i="53"/>
  <c r="MI378" i="53"/>
  <c r="MJ378" i="53" s="1"/>
  <c r="MG378" i="53"/>
  <c r="MF378" i="53"/>
  <c r="ME378" i="53"/>
  <c r="MD378" i="53"/>
  <c r="MC378" i="53"/>
  <c r="MH378" i="53" s="1"/>
  <c r="MB377" i="53"/>
  <c r="MI376" i="53"/>
  <c r="MJ376" i="53" s="1"/>
  <c r="MG376" i="53"/>
  <c r="MF376" i="53"/>
  <c r="ME376" i="53"/>
  <c r="MD376" i="53"/>
  <c r="MC376" i="53"/>
  <c r="MH376" i="53" s="1"/>
  <c r="MI375" i="53"/>
  <c r="MJ375" i="53" s="1"/>
  <c r="MG375" i="53"/>
  <c r="MF375" i="53"/>
  <c r="ME375" i="53"/>
  <c r="MD375" i="53"/>
  <c r="MC375" i="53"/>
  <c r="MH375" i="53" s="1"/>
  <c r="MB373" i="53"/>
  <c r="MI372" i="53"/>
  <c r="MJ372" i="53" s="1"/>
  <c r="MG372" i="53"/>
  <c r="MF372" i="53"/>
  <c r="ME372" i="53"/>
  <c r="MD372" i="53"/>
  <c r="MC372" i="53"/>
  <c r="MH372" i="53" s="1"/>
  <c r="MI371" i="53"/>
  <c r="MJ371" i="53" s="1"/>
  <c r="MG371" i="53"/>
  <c r="MF371" i="53"/>
  <c r="ME371" i="53"/>
  <c r="MD371" i="53"/>
  <c r="MC371" i="53"/>
  <c r="MH371" i="53" s="1"/>
  <c r="MI370" i="53"/>
  <c r="MJ370" i="53" s="1"/>
  <c r="MG370" i="53"/>
  <c r="MF370" i="53"/>
  <c r="ME370" i="53"/>
  <c r="MD370" i="53"/>
  <c r="MC370" i="53"/>
  <c r="MH370" i="53" s="1"/>
  <c r="MI369" i="53"/>
  <c r="MJ369" i="53" s="1"/>
  <c r="MG369" i="53"/>
  <c r="MF369" i="53"/>
  <c r="ME369" i="53"/>
  <c r="MD369" i="53"/>
  <c r="MC369" i="53"/>
  <c r="MH369" i="53" s="1"/>
  <c r="MI368" i="53"/>
  <c r="MJ368" i="53" s="1"/>
  <c r="MG368" i="53"/>
  <c r="MF368" i="53"/>
  <c r="ME368" i="53"/>
  <c r="MD368" i="53"/>
  <c r="MC368" i="53"/>
  <c r="MH368" i="53" s="1"/>
  <c r="MI367" i="53"/>
  <c r="MJ367" i="53" s="1"/>
  <c r="MG367" i="53"/>
  <c r="MF367" i="53"/>
  <c r="ME367" i="53"/>
  <c r="MD367" i="53"/>
  <c r="MC367" i="53"/>
  <c r="MH367" i="53" s="1"/>
  <c r="MI366" i="53"/>
  <c r="MJ366" i="53" s="1"/>
  <c r="MG366" i="53"/>
  <c r="MF366" i="53"/>
  <c r="ME366" i="53"/>
  <c r="MD366" i="53"/>
  <c r="MC366" i="53"/>
  <c r="MH366" i="53" s="1"/>
  <c r="MI365" i="53"/>
  <c r="MJ365" i="53" s="1"/>
  <c r="MG365" i="53"/>
  <c r="MF365" i="53"/>
  <c r="ME365" i="53"/>
  <c r="MD365" i="53"/>
  <c r="MC365" i="53"/>
  <c r="MH365" i="53" s="1"/>
  <c r="MI364" i="53"/>
  <c r="MJ364" i="53" s="1"/>
  <c r="MG364" i="53"/>
  <c r="MF364" i="53"/>
  <c r="ME364" i="53"/>
  <c r="MD364" i="53"/>
  <c r="MC364" i="53"/>
  <c r="MH364" i="53" s="1"/>
  <c r="MI363" i="53"/>
  <c r="MJ363" i="53" s="1"/>
  <c r="MG363" i="53"/>
  <c r="MF363" i="53"/>
  <c r="ME363" i="53"/>
  <c r="MD363" i="53"/>
  <c r="MC363" i="53"/>
  <c r="MH363" i="53" s="1"/>
  <c r="MB361" i="53"/>
  <c r="MI360" i="53"/>
  <c r="MJ360" i="53" s="1"/>
  <c r="MG360" i="53"/>
  <c r="MF360" i="53"/>
  <c r="ME360" i="53"/>
  <c r="MD360" i="53"/>
  <c r="MC360" i="53"/>
  <c r="MH360" i="53" s="1"/>
  <c r="MI359" i="53"/>
  <c r="MJ359" i="53" s="1"/>
  <c r="MG359" i="53"/>
  <c r="MF359" i="53"/>
  <c r="ME359" i="53"/>
  <c r="MD359" i="53"/>
  <c r="MC359" i="53"/>
  <c r="MH359" i="53" s="1"/>
  <c r="MI358" i="53"/>
  <c r="MJ358" i="53" s="1"/>
  <c r="MG358" i="53"/>
  <c r="MF358" i="53"/>
  <c r="ME358" i="53"/>
  <c r="MD358" i="53"/>
  <c r="MC358" i="53"/>
  <c r="MH358" i="53" s="1"/>
  <c r="MI357" i="53"/>
  <c r="MJ357" i="53" s="1"/>
  <c r="MG357" i="53"/>
  <c r="MF357" i="53"/>
  <c r="ME357" i="53"/>
  <c r="MD357" i="53"/>
  <c r="MC357" i="53"/>
  <c r="MH357" i="53" s="1"/>
  <c r="MI356" i="53"/>
  <c r="MJ356" i="53" s="1"/>
  <c r="MG356" i="53"/>
  <c r="MF356" i="53"/>
  <c r="ME356" i="53"/>
  <c r="MD356" i="53"/>
  <c r="MC356" i="53"/>
  <c r="MH356" i="53" s="1"/>
  <c r="MI355" i="53"/>
  <c r="MJ355" i="53" s="1"/>
  <c r="MG355" i="53"/>
  <c r="MF355" i="53"/>
  <c r="ME355" i="53"/>
  <c r="MD355" i="53"/>
  <c r="MC355" i="53"/>
  <c r="MH355" i="53" s="1"/>
  <c r="MI354" i="53"/>
  <c r="MJ354" i="53" s="1"/>
  <c r="MG354" i="53"/>
  <c r="MF354" i="53"/>
  <c r="ME354" i="53"/>
  <c r="MD354" i="53"/>
  <c r="MC354" i="53"/>
  <c r="MH354" i="53" s="1"/>
  <c r="MI353" i="53"/>
  <c r="MJ353" i="53" s="1"/>
  <c r="MG353" i="53"/>
  <c r="MF353" i="53"/>
  <c r="ME353" i="53"/>
  <c r="MD353" i="53"/>
  <c r="MC353" i="53"/>
  <c r="MH353" i="53" s="1"/>
  <c r="MI352" i="53"/>
  <c r="MJ352" i="53" s="1"/>
  <c r="MG352" i="53"/>
  <c r="MF352" i="53"/>
  <c r="ME352" i="53"/>
  <c r="MD352" i="53"/>
  <c r="MC352" i="53"/>
  <c r="MH352" i="53" s="1"/>
  <c r="MI351" i="53"/>
  <c r="MJ351" i="53" s="1"/>
  <c r="MG351" i="53"/>
  <c r="MF351" i="53"/>
  <c r="ME351" i="53"/>
  <c r="MD351" i="53"/>
  <c r="MC351" i="53"/>
  <c r="MH351" i="53" s="1"/>
  <c r="MI350" i="53"/>
  <c r="MJ350" i="53" s="1"/>
  <c r="MG350" i="53"/>
  <c r="MF350" i="53"/>
  <c r="ME350" i="53"/>
  <c r="MD350" i="53"/>
  <c r="MC350" i="53"/>
  <c r="MH350" i="53" s="1"/>
  <c r="MI349" i="53"/>
  <c r="MJ349" i="53" s="1"/>
  <c r="MG349" i="53"/>
  <c r="MF349" i="53"/>
  <c r="ME349" i="53"/>
  <c r="MD349" i="53"/>
  <c r="MC349" i="53"/>
  <c r="MH349" i="53" s="1"/>
  <c r="MI348" i="53"/>
  <c r="MJ348" i="53" s="1"/>
  <c r="MG348" i="53"/>
  <c r="MF348" i="53"/>
  <c r="ME348" i="53"/>
  <c r="MD348" i="53"/>
  <c r="MC348" i="53"/>
  <c r="MH348" i="53" s="1"/>
  <c r="MI347" i="53"/>
  <c r="MJ347" i="53" s="1"/>
  <c r="MG347" i="53"/>
  <c r="MF347" i="53"/>
  <c r="ME347" i="53"/>
  <c r="MD347" i="53"/>
  <c r="MC347" i="53"/>
  <c r="MH347" i="53" s="1"/>
  <c r="MI346" i="53"/>
  <c r="MJ346" i="53" s="1"/>
  <c r="MG346" i="53"/>
  <c r="MF346" i="53"/>
  <c r="ME346" i="53"/>
  <c r="MD346" i="53"/>
  <c r="MC346" i="53"/>
  <c r="MH346" i="53" s="1"/>
  <c r="MI345" i="53"/>
  <c r="MJ345" i="53" s="1"/>
  <c r="MG345" i="53"/>
  <c r="MF345" i="53"/>
  <c r="ME345" i="53"/>
  <c r="MD345" i="53"/>
  <c r="MC345" i="53"/>
  <c r="MH345" i="53" s="1"/>
  <c r="MI344" i="53"/>
  <c r="MJ344" i="53" s="1"/>
  <c r="MG344" i="53"/>
  <c r="MF344" i="53"/>
  <c r="ME344" i="53"/>
  <c r="MD344" i="53"/>
  <c r="MC344" i="53"/>
  <c r="MH344" i="53" s="1"/>
  <c r="MI343" i="53"/>
  <c r="MJ343" i="53" s="1"/>
  <c r="MG343" i="53"/>
  <c r="MF343" i="53"/>
  <c r="ME343" i="53"/>
  <c r="MD343" i="53"/>
  <c r="MC343" i="53"/>
  <c r="MH343" i="53" s="1"/>
  <c r="MI342" i="53"/>
  <c r="MJ342" i="53" s="1"/>
  <c r="MG342" i="53"/>
  <c r="MF342" i="53"/>
  <c r="ME342" i="53"/>
  <c r="MD342" i="53"/>
  <c r="MC342" i="53"/>
  <c r="MH342" i="53" s="1"/>
  <c r="MI341" i="53"/>
  <c r="MJ341" i="53" s="1"/>
  <c r="MG341" i="53"/>
  <c r="MF341" i="53"/>
  <c r="ME341" i="53"/>
  <c r="MD341" i="53"/>
  <c r="MC341" i="53"/>
  <c r="MH341" i="53" s="1"/>
  <c r="MI340" i="53"/>
  <c r="MJ340" i="53" s="1"/>
  <c r="MG340" i="53"/>
  <c r="MF340" i="53"/>
  <c r="ME340" i="53"/>
  <c r="MD340" i="53"/>
  <c r="MC340" i="53"/>
  <c r="MH340" i="53" s="1"/>
  <c r="MI339" i="53"/>
  <c r="MJ339" i="53" s="1"/>
  <c r="MG339" i="53"/>
  <c r="MF339" i="53"/>
  <c r="ME339" i="53"/>
  <c r="MD339" i="53"/>
  <c r="MC339" i="53"/>
  <c r="MH339" i="53" s="1"/>
  <c r="MI338" i="53"/>
  <c r="MJ338" i="53" s="1"/>
  <c r="MG338" i="53"/>
  <c r="MF338" i="53"/>
  <c r="ME338" i="53"/>
  <c r="MD338" i="53"/>
  <c r="MC338" i="53"/>
  <c r="MH338" i="53" s="1"/>
  <c r="MI337" i="53"/>
  <c r="MJ337" i="53" s="1"/>
  <c r="MG337" i="53"/>
  <c r="MF337" i="53"/>
  <c r="ME337" i="53"/>
  <c r="MD337" i="53"/>
  <c r="MC337" i="53"/>
  <c r="MH337" i="53" s="1"/>
  <c r="MI336" i="53"/>
  <c r="MJ336" i="53" s="1"/>
  <c r="MG336" i="53"/>
  <c r="MF336" i="53"/>
  <c r="ME336" i="53"/>
  <c r="MD336" i="53"/>
  <c r="MC336" i="53"/>
  <c r="MH336" i="53" s="1"/>
  <c r="MI335" i="53"/>
  <c r="MJ335" i="53" s="1"/>
  <c r="MG335" i="53"/>
  <c r="MF335" i="53"/>
  <c r="ME335" i="53"/>
  <c r="MD335" i="53"/>
  <c r="MC335" i="53"/>
  <c r="MH335" i="53" s="1"/>
  <c r="MI334" i="53"/>
  <c r="MJ334" i="53" s="1"/>
  <c r="MG334" i="53"/>
  <c r="MF334" i="53"/>
  <c r="ME334" i="53"/>
  <c r="MD334" i="53"/>
  <c r="MC334" i="53"/>
  <c r="MH334" i="53" s="1"/>
  <c r="MI333" i="53"/>
  <c r="MJ333" i="53" s="1"/>
  <c r="MG333" i="53"/>
  <c r="MF333" i="53"/>
  <c r="ME333" i="53"/>
  <c r="MD333" i="53"/>
  <c r="MC333" i="53"/>
  <c r="MH333" i="53" s="1"/>
  <c r="MI332" i="53"/>
  <c r="MJ332" i="53" s="1"/>
  <c r="MG332" i="53"/>
  <c r="MF332" i="53"/>
  <c r="ME332" i="53"/>
  <c r="MD332" i="53"/>
  <c r="MC332" i="53"/>
  <c r="MH332" i="53" s="1"/>
  <c r="MI331" i="53"/>
  <c r="MJ331" i="53" s="1"/>
  <c r="MG331" i="53"/>
  <c r="MF331" i="53"/>
  <c r="ME331" i="53"/>
  <c r="MD331" i="53"/>
  <c r="MC331" i="53"/>
  <c r="MH331" i="53" s="1"/>
  <c r="MI330" i="53"/>
  <c r="MJ330" i="53" s="1"/>
  <c r="MG330" i="53"/>
  <c r="MF330" i="53"/>
  <c r="ME330" i="53"/>
  <c r="MD330" i="53"/>
  <c r="MC330" i="53"/>
  <c r="MH330" i="53" s="1"/>
  <c r="MI329" i="53"/>
  <c r="MJ329" i="53" s="1"/>
  <c r="MG329" i="53"/>
  <c r="MF329" i="53"/>
  <c r="ME329" i="53"/>
  <c r="MD329" i="53"/>
  <c r="MC329" i="53"/>
  <c r="MH329" i="53" s="1"/>
  <c r="MI328" i="53"/>
  <c r="MJ328" i="53" s="1"/>
  <c r="MG328" i="53"/>
  <c r="MF328" i="53"/>
  <c r="ME328" i="53"/>
  <c r="MD328" i="53"/>
  <c r="MC328" i="53"/>
  <c r="MH328" i="53" s="1"/>
  <c r="MI327" i="53"/>
  <c r="MJ327" i="53" s="1"/>
  <c r="MG327" i="53"/>
  <c r="MF327" i="53"/>
  <c r="ME327" i="53"/>
  <c r="MD327" i="53"/>
  <c r="MC327" i="53"/>
  <c r="MH327" i="53" s="1"/>
  <c r="MI326" i="53"/>
  <c r="MJ326" i="53" s="1"/>
  <c r="MG326" i="53"/>
  <c r="MF326" i="53"/>
  <c r="ME326" i="53"/>
  <c r="MD326" i="53"/>
  <c r="MC326" i="53"/>
  <c r="MH326" i="53" s="1"/>
  <c r="MI325" i="53"/>
  <c r="MJ325" i="53" s="1"/>
  <c r="MG325" i="53"/>
  <c r="MF325" i="53"/>
  <c r="ME325" i="53"/>
  <c r="MD325" i="53"/>
  <c r="MC325" i="53"/>
  <c r="MH325" i="53" s="1"/>
  <c r="MI324" i="53"/>
  <c r="MJ324" i="53" s="1"/>
  <c r="MG324" i="53"/>
  <c r="MF324" i="53"/>
  <c r="ME324" i="53"/>
  <c r="MD324" i="53"/>
  <c r="MC324" i="53"/>
  <c r="MH324" i="53" s="1"/>
  <c r="MI323" i="53"/>
  <c r="MJ323" i="53" s="1"/>
  <c r="MG323" i="53"/>
  <c r="MF323" i="53"/>
  <c r="ME323" i="53"/>
  <c r="MD323" i="53"/>
  <c r="MC323" i="53"/>
  <c r="MH323" i="53" s="1"/>
  <c r="MI322" i="53"/>
  <c r="MJ322" i="53" s="1"/>
  <c r="MG322" i="53"/>
  <c r="MF322" i="53"/>
  <c r="ME322" i="53"/>
  <c r="MD322" i="53"/>
  <c r="MC322" i="53"/>
  <c r="MH322" i="53" s="1"/>
  <c r="MI321" i="53"/>
  <c r="MJ321" i="53" s="1"/>
  <c r="MG321" i="53"/>
  <c r="MF321" i="53"/>
  <c r="ME321" i="53"/>
  <c r="MD321" i="53"/>
  <c r="MC321" i="53"/>
  <c r="MH321" i="53" s="1"/>
  <c r="MI320" i="53"/>
  <c r="MJ320" i="53" s="1"/>
  <c r="MG320" i="53"/>
  <c r="MF320" i="53"/>
  <c r="ME320" i="53"/>
  <c r="MD320" i="53"/>
  <c r="MC320" i="53"/>
  <c r="MH320" i="53" s="1"/>
  <c r="MB318" i="53"/>
  <c r="MI317" i="53"/>
  <c r="MJ317" i="53" s="1"/>
  <c r="MG317" i="53"/>
  <c r="MF317" i="53"/>
  <c r="ME317" i="53"/>
  <c r="MD317" i="53"/>
  <c r="MC317" i="53"/>
  <c r="MH317" i="53" s="1"/>
  <c r="MI316" i="53"/>
  <c r="MJ316" i="53" s="1"/>
  <c r="MG316" i="53"/>
  <c r="MF316" i="53"/>
  <c r="ME316" i="53"/>
  <c r="MD316" i="53"/>
  <c r="MC316" i="53"/>
  <c r="MH316" i="53" s="1"/>
  <c r="MI315" i="53"/>
  <c r="MJ315" i="53" s="1"/>
  <c r="MG315" i="53"/>
  <c r="MF315" i="53"/>
  <c r="ME315" i="53"/>
  <c r="MD315" i="53"/>
  <c r="MC315" i="53"/>
  <c r="MH315" i="53" s="1"/>
  <c r="MI314" i="53"/>
  <c r="MJ314" i="53" s="1"/>
  <c r="MG314" i="53"/>
  <c r="MF314" i="53"/>
  <c r="ME314" i="53"/>
  <c r="MD314" i="53"/>
  <c r="MC314" i="53"/>
  <c r="MH314" i="53" s="1"/>
  <c r="MI311" i="53"/>
  <c r="MJ311" i="53" s="1"/>
  <c r="MG311" i="53"/>
  <c r="MF311" i="53"/>
  <c r="ME311" i="53"/>
  <c r="MD311" i="53"/>
  <c r="MC311" i="53"/>
  <c r="MH311" i="53" s="1"/>
  <c r="MI310" i="53"/>
  <c r="MJ310" i="53" s="1"/>
  <c r="MG310" i="53"/>
  <c r="MF310" i="53"/>
  <c r="ME310" i="53"/>
  <c r="MD310" i="53"/>
  <c r="MC310" i="53"/>
  <c r="MH310" i="53" s="1"/>
  <c r="MI309" i="53"/>
  <c r="MJ309" i="53" s="1"/>
  <c r="MG309" i="53"/>
  <c r="MF309" i="53"/>
  <c r="ME309" i="53"/>
  <c r="MD309" i="53"/>
  <c r="MC309" i="53"/>
  <c r="MH309" i="53" s="1"/>
  <c r="MI308" i="53"/>
  <c r="MJ308" i="53" s="1"/>
  <c r="MG308" i="53"/>
  <c r="MF308" i="53"/>
  <c r="ME308" i="53"/>
  <c r="MD308" i="53"/>
  <c r="MC308" i="53"/>
  <c r="MH308" i="53" s="1"/>
  <c r="MI307" i="53"/>
  <c r="MJ307" i="53" s="1"/>
  <c r="MG307" i="53"/>
  <c r="MF307" i="53"/>
  <c r="ME307" i="53"/>
  <c r="MD307" i="53"/>
  <c r="MC307" i="53"/>
  <c r="MH307" i="53" s="1"/>
  <c r="MI306" i="53"/>
  <c r="MJ306" i="53" s="1"/>
  <c r="MG306" i="53"/>
  <c r="MF306" i="53"/>
  <c r="ME306" i="53"/>
  <c r="MD306" i="53"/>
  <c r="MC306" i="53"/>
  <c r="MH306" i="53" s="1"/>
  <c r="MI305" i="53"/>
  <c r="MJ305" i="53" s="1"/>
  <c r="MG305" i="53"/>
  <c r="MF305" i="53"/>
  <c r="ME305" i="53"/>
  <c r="MD305" i="53"/>
  <c r="MC305" i="53"/>
  <c r="MH305" i="53" s="1"/>
  <c r="MI304" i="53"/>
  <c r="MJ304" i="53" s="1"/>
  <c r="MG304" i="53"/>
  <c r="MF304" i="53"/>
  <c r="ME304" i="53"/>
  <c r="MD304" i="53"/>
  <c r="MC304" i="53"/>
  <c r="MH304" i="53" s="1"/>
  <c r="MI303" i="53"/>
  <c r="MJ303" i="53" s="1"/>
  <c r="MG303" i="53"/>
  <c r="MF303" i="53"/>
  <c r="ME303" i="53"/>
  <c r="MD303" i="53"/>
  <c r="MC303" i="53"/>
  <c r="MH303" i="53" s="1"/>
  <c r="MI302" i="53"/>
  <c r="MJ302" i="53" s="1"/>
  <c r="MG302" i="53"/>
  <c r="MF302" i="53"/>
  <c r="ME302" i="53"/>
  <c r="MD302" i="53"/>
  <c r="MC302" i="53"/>
  <c r="MH302" i="53" s="1"/>
  <c r="MI301" i="53"/>
  <c r="MJ301" i="53" s="1"/>
  <c r="MG301" i="53"/>
  <c r="MF301" i="53"/>
  <c r="ME301" i="53"/>
  <c r="MD301" i="53"/>
  <c r="MC301" i="53"/>
  <c r="MH301" i="53" s="1"/>
  <c r="MI298" i="53"/>
  <c r="MJ298" i="53" s="1"/>
  <c r="MG298" i="53"/>
  <c r="MF298" i="53"/>
  <c r="ME298" i="53"/>
  <c r="MD298" i="53"/>
  <c r="MC298" i="53"/>
  <c r="MH298" i="53" s="1"/>
  <c r="MB295" i="53"/>
  <c r="MI293" i="53"/>
  <c r="MJ293" i="53" s="1"/>
  <c r="MG293" i="53"/>
  <c r="MF293" i="53"/>
  <c r="ME293" i="53"/>
  <c r="MD293" i="53"/>
  <c r="MC293" i="53"/>
  <c r="MH293" i="53" s="1"/>
  <c r="MI292" i="53"/>
  <c r="MJ292" i="53" s="1"/>
  <c r="MG292" i="53"/>
  <c r="MF292" i="53"/>
  <c r="ME292" i="53"/>
  <c r="MD292" i="53"/>
  <c r="MC292" i="53"/>
  <c r="MH292" i="53" s="1"/>
  <c r="MI291" i="53"/>
  <c r="MJ291" i="53" s="1"/>
  <c r="MG291" i="53"/>
  <c r="MF291" i="53"/>
  <c r="ME291" i="53"/>
  <c r="MD291" i="53"/>
  <c r="MC291" i="53"/>
  <c r="MH291" i="53" s="1"/>
  <c r="MI290" i="53"/>
  <c r="MJ290" i="53" s="1"/>
  <c r="MG290" i="53"/>
  <c r="MF290" i="53"/>
  <c r="ME290" i="53"/>
  <c r="MD290" i="53"/>
  <c r="MC290" i="53"/>
  <c r="MH290" i="53" s="1"/>
  <c r="MI289" i="53"/>
  <c r="MJ289" i="53" s="1"/>
  <c r="MG289" i="53"/>
  <c r="MF289" i="53"/>
  <c r="ME289" i="53"/>
  <c r="MD289" i="53"/>
  <c r="MC289" i="53"/>
  <c r="MH289" i="53" s="1"/>
  <c r="MI288" i="53"/>
  <c r="MJ288" i="53" s="1"/>
  <c r="MG288" i="53"/>
  <c r="MF288" i="53"/>
  <c r="ME288" i="53"/>
  <c r="MD288" i="53"/>
  <c r="MC288" i="53"/>
  <c r="MH288" i="53" s="1"/>
  <c r="MB287" i="53"/>
  <c r="MI286" i="53"/>
  <c r="MJ286" i="53" s="1"/>
  <c r="MG286" i="53"/>
  <c r="MF286" i="53"/>
  <c r="ME286" i="53"/>
  <c r="MD286" i="53"/>
  <c r="MC286" i="53"/>
  <c r="MH286" i="53" s="1"/>
  <c r="MI285" i="53"/>
  <c r="MJ285" i="53" s="1"/>
  <c r="MG285" i="53"/>
  <c r="MF285" i="53"/>
  <c r="ME285" i="53"/>
  <c r="MD285" i="53"/>
  <c r="MC285" i="53"/>
  <c r="MH285" i="53" s="1"/>
  <c r="MI284" i="53"/>
  <c r="MJ284" i="53" s="1"/>
  <c r="MG284" i="53"/>
  <c r="MF284" i="53"/>
  <c r="ME284" i="53"/>
  <c r="MD284" i="53"/>
  <c r="MC284" i="53"/>
  <c r="MH284" i="53" s="1"/>
  <c r="MB283" i="53"/>
  <c r="MI282" i="53"/>
  <c r="MJ282" i="53" s="1"/>
  <c r="MG282" i="53"/>
  <c r="MF282" i="53"/>
  <c r="ME282" i="53"/>
  <c r="MD282" i="53"/>
  <c r="MC282" i="53"/>
  <c r="MH282" i="53" s="1"/>
  <c r="MI281" i="53"/>
  <c r="MJ281" i="53" s="1"/>
  <c r="MG281" i="53"/>
  <c r="MF281" i="53"/>
  <c r="ME281" i="53"/>
  <c r="MD281" i="53"/>
  <c r="MC281" i="53"/>
  <c r="MH281" i="53" s="1"/>
  <c r="MI280" i="53"/>
  <c r="MJ280" i="53" s="1"/>
  <c r="MG280" i="53"/>
  <c r="MF280" i="53"/>
  <c r="ME280" i="53"/>
  <c r="MD280" i="53"/>
  <c r="MC280" i="53"/>
  <c r="MH280" i="53" s="1"/>
  <c r="MI279" i="53"/>
  <c r="MJ279" i="53" s="1"/>
  <c r="MG279" i="53"/>
  <c r="MF279" i="53"/>
  <c r="ME279" i="53"/>
  <c r="MD279" i="53"/>
  <c r="MC279" i="53"/>
  <c r="MH279" i="53" s="1"/>
  <c r="MI278" i="53"/>
  <c r="MJ278" i="53" s="1"/>
  <c r="MG278" i="53"/>
  <c r="MF278" i="53"/>
  <c r="ME278" i="53"/>
  <c r="MD278" i="53"/>
  <c r="MC278" i="53"/>
  <c r="MH278" i="53" s="1"/>
  <c r="MI277" i="53"/>
  <c r="MJ277" i="53" s="1"/>
  <c r="MG277" i="53"/>
  <c r="MF277" i="53"/>
  <c r="ME277" i="53"/>
  <c r="MD277" i="53"/>
  <c r="MC277" i="53"/>
  <c r="MH277" i="53" s="1"/>
  <c r="MI276" i="53"/>
  <c r="MJ276" i="53" s="1"/>
  <c r="MG276" i="53"/>
  <c r="MF276" i="53"/>
  <c r="ME276" i="53"/>
  <c r="MD276" i="53"/>
  <c r="MC276" i="53"/>
  <c r="MH276" i="53" s="1"/>
  <c r="MI275" i="53"/>
  <c r="MJ275" i="53" s="1"/>
  <c r="MG275" i="53"/>
  <c r="MF275" i="53"/>
  <c r="ME275" i="53"/>
  <c r="MD275" i="53"/>
  <c r="MC275" i="53"/>
  <c r="MH275" i="53" s="1"/>
  <c r="MI274" i="53"/>
  <c r="MJ274" i="53" s="1"/>
  <c r="MG274" i="53"/>
  <c r="MF274" i="53"/>
  <c r="ME274" i="53"/>
  <c r="MD274" i="53"/>
  <c r="MC274" i="53"/>
  <c r="MH274" i="53" s="1"/>
  <c r="MI273" i="53"/>
  <c r="MJ273" i="53" s="1"/>
  <c r="MG273" i="53"/>
  <c r="MF273" i="53"/>
  <c r="ME273" i="53"/>
  <c r="MD273" i="53"/>
  <c r="MC273" i="53"/>
  <c r="MH273" i="53" s="1"/>
  <c r="MI272" i="53"/>
  <c r="MJ272" i="53" s="1"/>
  <c r="MG272" i="53"/>
  <c r="MF272" i="53"/>
  <c r="ME272" i="53"/>
  <c r="MD272" i="53"/>
  <c r="MC272" i="53"/>
  <c r="MH272" i="53" s="1"/>
  <c r="MI271" i="53"/>
  <c r="MJ271" i="53" s="1"/>
  <c r="MG271" i="53"/>
  <c r="MF271" i="53"/>
  <c r="ME271" i="53"/>
  <c r="MD271" i="53"/>
  <c r="MC271" i="53"/>
  <c r="MH271" i="53" s="1"/>
  <c r="MI270" i="53"/>
  <c r="MJ270" i="53" s="1"/>
  <c r="MG270" i="53"/>
  <c r="MF270" i="53"/>
  <c r="ME270" i="53"/>
  <c r="MD270" i="53"/>
  <c r="MC270" i="53"/>
  <c r="MH270" i="53" s="1"/>
  <c r="MI269" i="53"/>
  <c r="MJ269" i="53" s="1"/>
  <c r="MG269" i="53"/>
  <c r="MF269" i="53"/>
  <c r="ME269" i="53"/>
  <c r="MD269" i="53"/>
  <c r="MC269" i="53"/>
  <c r="MH269" i="53" s="1"/>
  <c r="MI268" i="53"/>
  <c r="MJ268" i="53" s="1"/>
  <c r="MG268" i="53"/>
  <c r="MF268" i="53"/>
  <c r="ME268" i="53"/>
  <c r="MD268" i="53"/>
  <c r="MC268" i="53"/>
  <c r="MH268" i="53" s="1"/>
  <c r="MI267" i="53"/>
  <c r="MJ267" i="53" s="1"/>
  <c r="MG267" i="53"/>
  <c r="MF267" i="53"/>
  <c r="ME267" i="53"/>
  <c r="MD267" i="53"/>
  <c r="MC267" i="53"/>
  <c r="MH267" i="53" s="1"/>
  <c r="MB266" i="53"/>
  <c r="MI265" i="53"/>
  <c r="MJ265" i="53" s="1"/>
  <c r="MG265" i="53"/>
  <c r="MF265" i="53"/>
  <c r="ME265" i="53"/>
  <c r="MD265" i="53"/>
  <c r="MC265" i="53"/>
  <c r="MH265" i="53" s="1"/>
  <c r="MI264" i="53"/>
  <c r="MJ264" i="53" s="1"/>
  <c r="MG264" i="53"/>
  <c r="MF264" i="53"/>
  <c r="ME264" i="53"/>
  <c r="MD264" i="53"/>
  <c r="MC264" i="53"/>
  <c r="MH264" i="53" s="1"/>
  <c r="MI263" i="53"/>
  <c r="MJ263" i="53" s="1"/>
  <c r="MG263" i="53"/>
  <c r="MF263" i="53"/>
  <c r="ME263" i="53"/>
  <c r="MD263" i="53"/>
  <c r="MC263" i="53"/>
  <c r="MH263" i="53" s="1"/>
  <c r="MI262" i="53"/>
  <c r="MJ262" i="53" s="1"/>
  <c r="MG262" i="53"/>
  <c r="MF262" i="53"/>
  <c r="ME262" i="53"/>
  <c r="MD262" i="53"/>
  <c r="MC262" i="53"/>
  <c r="MH262" i="53" s="1"/>
  <c r="MB261" i="53"/>
  <c r="MI260" i="53"/>
  <c r="MJ260" i="53" s="1"/>
  <c r="MG260" i="53"/>
  <c r="MF260" i="53"/>
  <c r="ME260" i="53"/>
  <c r="MD260" i="53"/>
  <c r="MC260" i="53"/>
  <c r="MH260" i="53" s="1"/>
  <c r="MI259" i="53"/>
  <c r="MJ259" i="53" s="1"/>
  <c r="MG259" i="53"/>
  <c r="MF259" i="53"/>
  <c r="ME259" i="53"/>
  <c r="MD259" i="53"/>
  <c r="MC259" i="53"/>
  <c r="MH259" i="53" s="1"/>
  <c r="MI258" i="53"/>
  <c r="MJ258" i="53" s="1"/>
  <c r="MG258" i="53"/>
  <c r="MF258" i="53"/>
  <c r="ME258" i="53"/>
  <c r="MD258" i="53"/>
  <c r="MC258" i="53"/>
  <c r="MH258" i="53" s="1"/>
  <c r="MI257" i="53"/>
  <c r="MJ257" i="53" s="1"/>
  <c r="MG257" i="53"/>
  <c r="MF257" i="53"/>
  <c r="ME257" i="53"/>
  <c r="MD257" i="53"/>
  <c r="MC257" i="53"/>
  <c r="MH257" i="53" s="1"/>
  <c r="MI256" i="53"/>
  <c r="MJ256" i="53" s="1"/>
  <c r="MG256" i="53"/>
  <c r="MF256" i="53"/>
  <c r="ME256" i="53"/>
  <c r="MD256" i="53"/>
  <c r="MC256" i="53"/>
  <c r="MH256" i="53" s="1"/>
  <c r="MI255" i="53"/>
  <c r="MJ255" i="53" s="1"/>
  <c r="MG255" i="53"/>
  <c r="MF255" i="53"/>
  <c r="ME255" i="53"/>
  <c r="MD255" i="53"/>
  <c r="MC255" i="53"/>
  <c r="MH255" i="53" s="1"/>
  <c r="MI254" i="53"/>
  <c r="MJ254" i="53" s="1"/>
  <c r="MG254" i="53"/>
  <c r="MF254" i="53"/>
  <c r="ME254" i="53"/>
  <c r="MD254" i="53"/>
  <c r="MC254" i="53"/>
  <c r="MH254" i="53" s="1"/>
  <c r="MI253" i="53"/>
  <c r="MJ253" i="53" s="1"/>
  <c r="MG253" i="53"/>
  <c r="MF253" i="53"/>
  <c r="ME253" i="53"/>
  <c r="MD253" i="53"/>
  <c r="MC253" i="53"/>
  <c r="MH253" i="53" s="1"/>
  <c r="MI252" i="53"/>
  <c r="MJ252" i="53" s="1"/>
  <c r="MG252" i="53"/>
  <c r="MF252" i="53"/>
  <c r="ME252" i="53"/>
  <c r="MD252" i="53"/>
  <c r="MC252" i="53"/>
  <c r="MH252" i="53" s="1"/>
  <c r="MB251" i="53"/>
  <c r="MI249" i="53"/>
  <c r="MJ249" i="53" s="1"/>
  <c r="MG249" i="53"/>
  <c r="MF249" i="53"/>
  <c r="ME249" i="53"/>
  <c r="MD249" i="53"/>
  <c r="MC249" i="53"/>
  <c r="MH249" i="53" s="1"/>
  <c r="MI248" i="53"/>
  <c r="MJ248" i="53" s="1"/>
  <c r="MG248" i="53"/>
  <c r="MF248" i="53"/>
  <c r="ME248" i="53"/>
  <c r="MD248" i="53"/>
  <c r="MC248" i="53"/>
  <c r="MH248" i="53" s="1"/>
  <c r="MI247" i="53"/>
  <c r="MJ247" i="53" s="1"/>
  <c r="MG247" i="53"/>
  <c r="MF247" i="53"/>
  <c r="ME247" i="53"/>
  <c r="MD247" i="53"/>
  <c r="MC247" i="53"/>
  <c r="MH247" i="53" s="1"/>
  <c r="MI246" i="53"/>
  <c r="MJ246" i="53" s="1"/>
  <c r="MG246" i="53"/>
  <c r="MF246" i="53"/>
  <c r="ME246" i="53"/>
  <c r="MD246" i="53"/>
  <c r="MC246" i="53"/>
  <c r="MH246" i="53" s="1"/>
  <c r="MI245" i="53"/>
  <c r="MJ245" i="53" s="1"/>
  <c r="MG245" i="53"/>
  <c r="MF245" i="53"/>
  <c r="ME245" i="53"/>
  <c r="MD245" i="53"/>
  <c r="MC245" i="53"/>
  <c r="MH245" i="53" s="1"/>
  <c r="MI244" i="53"/>
  <c r="MJ244" i="53" s="1"/>
  <c r="MG244" i="53"/>
  <c r="MF244" i="53"/>
  <c r="ME244" i="53"/>
  <c r="MD244" i="53"/>
  <c r="MC244" i="53"/>
  <c r="MH244" i="53" s="1"/>
  <c r="MB242" i="53"/>
  <c r="MI240" i="53"/>
  <c r="MJ240" i="53" s="1"/>
  <c r="MG240" i="53"/>
  <c r="MF240" i="53"/>
  <c r="ME240" i="53"/>
  <c r="MD240" i="53"/>
  <c r="MC240" i="53"/>
  <c r="MH240" i="53" s="1"/>
  <c r="MI239" i="53"/>
  <c r="MJ239" i="53" s="1"/>
  <c r="MG239" i="53"/>
  <c r="MF239" i="53"/>
  <c r="ME239" i="53"/>
  <c r="MD239" i="53"/>
  <c r="MC239" i="53"/>
  <c r="MH239" i="53" s="1"/>
  <c r="MI238" i="53"/>
  <c r="MJ238" i="53" s="1"/>
  <c r="MG238" i="53"/>
  <c r="MF238" i="53"/>
  <c r="ME238" i="53"/>
  <c r="MD238" i="53"/>
  <c r="MC238" i="53"/>
  <c r="MH238" i="53" s="1"/>
  <c r="MB237" i="53"/>
  <c r="MI236" i="53"/>
  <c r="MJ236" i="53" s="1"/>
  <c r="MG236" i="53"/>
  <c r="MF236" i="53"/>
  <c r="ME236" i="53"/>
  <c r="MD236" i="53"/>
  <c r="MC236" i="53"/>
  <c r="MH236" i="53" s="1"/>
  <c r="MB235" i="53"/>
  <c r="MI234" i="53"/>
  <c r="MJ234" i="53" s="1"/>
  <c r="MG234" i="53"/>
  <c r="MF234" i="53"/>
  <c r="ME234" i="53"/>
  <c r="MD234" i="53"/>
  <c r="MC234" i="53"/>
  <c r="MH234" i="53" s="1"/>
  <c r="MI233" i="53"/>
  <c r="MJ233" i="53" s="1"/>
  <c r="MG233" i="53"/>
  <c r="MF233" i="53"/>
  <c r="ME233" i="53"/>
  <c r="MD233" i="53"/>
  <c r="MC233" i="53"/>
  <c r="MH233" i="53" s="1"/>
  <c r="MI232" i="53"/>
  <c r="MJ232" i="53" s="1"/>
  <c r="MG232" i="53"/>
  <c r="MF232" i="53"/>
  <c r="ME232" i="53"/>
  <c r="MD232" i="53"/>
  <c r="MC232" i="53"/>
  <c r="MH232" i="53" s="1"/>
  <c r="MI231" i="53"/>
  <c r="MJ231" i="53" s="1"/>
  <c r="MG231" i="53"/>
  <c r="MF231" i="53"/>
  <c r="ME231" i="53"/>
  <c r="MD231" i="53"/>
  <c r="MC231" i="53"/>
  <c r="MH231" i="53" s="1"/>
  <c r="MI230" i="53"/>
  <c r="MJ230" i="53" s="1"/>
  <c r="MG230" i="53"/>
  <c r="MF230" i="53"/>
  <c r="ME230" i="53"/>
  <c r="MD230" i="53"/>
  <c r="MC230" i="53"/>
  <c r="MH230" i="53" s="1"/>
  <c r="MI229" i="53"/>
  <c r="MJ229" i="53" s="1"/>
  <c r="MG229" i="53"/>
  <c r="MF229" i="53"/>
  <c r="ME229" i="53"/>
  <c r="MD229" i="53"/>
  <c r="MC229" i="53"/>
  <c r="MH229" i="53" s="1"/>
  <c r="MI228" i="53"/>
  <c r="MJ228" i="53" s="1"/>
  <c r="MG228" i="53"/>
  <c r="MF228" i="53"/>
  <c r="ME228" i="53"/>
  <c r="MD228" i="53"/>
  <c r="MC228" i="53"/>
  <c r="MH228" i="53" s="1"/>
  <c r="MI227" i="53"/>
  <c r="MJ227" i="53" s="1"/>
  <c r="MG227" i="53"/>
  <c r="MF227" i="53"/>
  <c r="ME227" i="53"/>
  <c r="MD227" i="53"/>
  <c r="MC227" i="53"/>
  <c r="MH227" i="53" s="1"/>
  <c r="MI226" i="53"/>
  <c r="MJ226" i="53" s="1"/>
  <c r="MG226" i="53"/>
  <c r="MF226" i="53"/>
  <c r="ME226" i="53"/>
  <c r="MD226" i="53"/>
  <c r="MC226" i="53"/>
  <c r="MH226" i="53" s="1"/>
  <c r="MB225" i="53"/>
  <c r="MI224" i="53"/>
  <c r="MJ224" i="53" s="1"/>
  <c r="MG224" i="53"/>
  <c r="MF224" i="53"/>
  <c r="ME224" i="53"/>
  <c r="MD224" i="53"/>
  <c r="MC224" i="53"/>
  <c r="MH224" i="53" s="1"/>
  <c r="MB223" i="53"/>
  <c r="MI222" i="53"/>
  <c r="MJ222" i="53" s="1"/>
  <c r="MG222" i="53"/>
  <c r="MF222" i="53"/>
  <c r="ME222" i="53"/>
  <c r="MD222" i="53"/>
  <c r="MC222" i="53"/>
  <c r="MH222" i="53" s="1"/>
  <c r="MI221" i="53"/>
  <c r="MJ221" i="53" s="1"/>
  <c r="MG221" i="53"/>
  <c r="MF221" i="53"/>
  <c r="ME221" i="53"/>
  <c r="MD221" i="53"/>
  <c r="MC221" i="53"/>
  <c r="MH221" i="53" s="1"/>
  <c r="MI220" i="53"/>
  <c r="MJ220" i="53" s="1"/>
  <c r="MG220" i="53"/>
  <c r="MF220" i="53"/>
  <c r="ME220" i="53"/>
  <c r="MD220" i="53"/>
  <c r="MC220" i="53"/>
  <c r="MH220" i="53" s="1"/>
  <c r="MI219" i="53"/>
  <c r="MJ219" i="53" s="1"/>
  <c r="MG219" i="53"/>
  <c r="MF219" i="53"/>
  <c r="ME219" i="53"/>
  <c r="MD219" i="53"/>
  <c r="MC219" i="53"/>
  <c r="MH219" i="53" s="1"/>
  <c r="MI218" i="53"/>
  <c r="MJ218" i="53" s="1"/>
  <c r="MG218" i="53"/>
  <c r="MF218" i="53"/>
  <c r="ME218" i="53"/>
  <c r="MD218" i="53"/>
  <c r="MC218" i="53"/>
  <c r="MH218" i="53" s="1"/>
  <c r="MI217" i="53"/>
  <c r="MJ217" i="53" s="1"/>
  <c r="MG217" i="53"/>
  <c r="MF217" i="53"/>
  <c r="ME217" i="53"/>
  <c r="MD217" i="53"/>
  <c r="MC217" i="53"/>
  <c r="MH217" i="53" s="1"/>
  <c r="MI216" i="53"/>
  <c r="MJ216" i="53" s="1"/>
  <c r="MG216" i="53"/>
  <c r="MF216" i="53"/>
  <c r="ME216" i="53"/>
  <c r="MD216" i="53"/>
  <c r="MC216" i="53"/>
  <c r="MH216" i="53" s="1"/>
  <c r="MI215" i="53"/>
  <c r="MJ215" i="53" s="1"/>
  <c r="MG215" i="53"/>
  <c r="MF215" i="53"/>
  <c r="ME215" i="53"/>
  <c r="MD215" i="53"/>
  <c r="MC215" i="53"/>
  <c r="MH215" i="53" s="1"/>
  <c r="MI214" i="53"/>
  <c r="MJ214" i="53" s="1"/>
  <c r="MG214" i="53"/>
  <c r="MF214" i="53"/>
  <c r="ME214" i="53"/>
  <c r="MD214" i="53"/>
  <c r="MC214" i="53"/>
  <c r="MH214" i="53" s="1"/>
  <c r="MB213" i="53"/>
  <c r="MI211" i="53"/>
  <c r="MJ211" i="53" s="1"/>
  <c r="MG211" i="53"/>
  <c r="MF211" i="53"/>
  <c r="ME211" i="53"/>
  <c r="MD211" i="53"/>
  <c r="MC211" i="53"/>
  <c r="MH211" i="53" s="1"/>
  <c r="MI210" i="53"/>
  <c r="MJ210" i="53" s="1"/>
  <c r="MG210" i="53"/>
  <c r="MF210" i="53"/>
  <c r="ME210" i="53"/>
  <c r="MD210" i="53"/>
  <c r="MC210" i="53"/>
  <c r="MH210" i="53" s="1"/>
  <c r="MI209" i="53"/>
  <c r="MJ209" i="53" s="1"/>
  <c r="MG209" i="53"/>
  <c r="MF209" i="53"/>
  <c r="ME209" i="53"/>
  <c r="MD209" i="53"/>
  <c r="MC209" i="53"/>
  <c r="MH209" i="53" s="1"/>
  <c r="MI208" i="53"/>
  <c r="MJ208" i="53" s="1"/>
  <c r="MG208" i="53"/>
  <c r="MF208" i="53"/>
  <c r="ME208" i="53"/>
  <c r="MD208" i="53"/>
  <c r="MC208" i="53"/>
  <c r="MH208" i="53" s="1"/>
  <c r="MI206" i="53"/>
  <c r="MJ206" i="53" s="1"/>
  <c r="MG206" i="53"/>
  <c r="MF206" i="53"/>
  <c r="ME206" i="53"/>
  <c r="MD206" i="53"/>
  <c r="MC206" i="53"/>
  <c r="MH206" i="53" s="1"/>
  <c r="MI205" i="53"/>
  <c r="MJ205" i="53" s="1"/>
  <c r="MG205" i="53"/>
  <c r="MF205" i="53"/>
  <c r="ME205" i="53"/>
  <c r="MD205" i="53"/>
  <c r="MC205" i="53"/>
  <c r="MH205" i="53" s="1"/>
  <c r="MI204" i="53"/>
  <c r="MJ204" i="53" s="1"/>
  <c r="MG204" i="53"/>
  <c r="MF204" i="53"/>
  <c r="ME204" i="53"/>
  <c r="MD204" i="53"/>
  <c r="MC204" i="53"/>
  <c r="MH204" i="53" s="1"/>
  <c r="MI203" i="53"/>
  <c r="MJ203" i="53" s="1"/>
  <c r="MG203" i="53"/>
  <c r="MF203" i="53"/>
  <c r="ME203" i="53"/>
  <c r="MD203" i="53"/>
  <c r="MC203" i="53"/>
  <c r="MH203" i="53" s="1"/>
  <c r="MI202" i="53"/>
  <c r="MJ202" i="53" s="1"/>
  <c r="MG202" i="53"/>
  <c r="MF202" i="53"/>
  <c r="ME202" i="53"/>
  <c r="MD202" i="53"/>
  <c r="MC202" i="53"/>
  <c r="MH202" i="53" s="1"/>
  <c r="MI201" i="53"/>
  <c r="MJ201" i="53" s="1"/>
  <c r="MG201" i="53"/>
  <c r="MF201" i="53"/>
  <c r="ME201" i="53"/>
  <c r="MD201" i="53"/>
  <c r="MC201" i="53"/>
  <c r="MH201" i="53" s="1"/>
  <c r="MI200" i="53"/>
  <c r="MJ200" i="53" s="1"/>
  <c r="MG200" i="53"/>
  <c r="MF200" i="53"/>
  <c r="ME200" i="53"/>
  <c r="MD200" i="53"/>
  <c r="MC200" i="53"/>
  <c r="MH200" i="53" s="1"/>
  <c r="MI199" i="53"/>
  <c r="MJ199" i="53" s="1"/>
  <c r="MG199" i="53"/>
  <c r="MF199" i="53"/>
  <c r="ME199" i="53"/>
  <c r="MD199" i="53"/>
  <c r="MC199" i="53"/>
  <c r="MH199" i="53" s="1"/>
  <c r="MI198" i="53"/>
  <c r="MJ198" i="53" s="1"/>
  <c r="MG198" i="53"/>
  <c r="MF198" i="53"/>
  <c r="ME198" i="53"/>
  <c r="MD198" i="53"/>
  <c r="MC198" i="53"/>
  <c r="MH198" i="53" s="1"/>
  <c r="MI197" i="53"/>
  <c r="MJ197" i="53" s="1"/>
  <c r="MG197" i="53"/>
  <c r="MF197" i="53"/>
  <c r="ME197" i="53"/>
  <c r="MD197" i="53"/>
  <c r="MC197" i="53"/>
  <c r="MH197" i="53" s="1"/>
  <c r="MI196" i="53"/>
  <c r="MJ196" i="53" s="1"/>
  <c r="MG196" i="53"/>
  <c r="MF196" i="53"/>
  <c r="ME196" i="53"/>
  <c r="MD196" i="53"/>
  <c r="MC196" i="53"/>
  <c r="MH196" i="53" s="1"/>
  <c r="MI195" i="53"/>
  <c r="MJ195" i="53" s="1"/>
  <c r="MG195" i="53"/>
  <c r="MF195" i="53"/>
  <c r="ME195" i="53"/>
  <c r="MD195" i="53"/>
  <c r="MC195" i="53"/>
  <c r="MH195" i="53" s="1"/>
  <c r="MI194" i="53"/>
  <c r="MJ194" i="53" s="1"/>
  <c r="MG194" i="53"/>
  <c r="MF194" i="53"/>
  <c r="ME194" i="53"/>
  <c r="MD194" i="53"/>
  <c r="MC194" i="53"/>
  <c r="MH194" i="53" s="1"/>
  <c r="MI193" i="53"/>
  <c r="MJ193" i="53" s="1"/>
  <c r="MG193" i="53"/>
  <c r="MF193" i="53"/>
  <c r="ME193" i="53"/>
  <c r="MD193" i="53"/>
  <c r="MC193" i="53"/>
  <c r="MH193" i="53" s="1"/>
  <c r="MI192" i="53"/>
  <c r="MJ192" i="53" s="1"/>
  <c r="MG192" i="53"/>
  <c r="MF192" i="53"/>
  <c r="ME192" i="53"/>
  <c r="MD192" i="53"/>
  <c r="MC192" i="53"/>
  <c r="MH192" i="53" s="1"/>
  <c r="MI191" i="53"/>
  <c r="MJ191" i="53" s="1"/>
  <c r="MG191" i="53"/>
  <c r="MF191" i="53"/>
  <c r="ME191" i="53"/>
  <c r="MD191" i="53"/>
  <c r="MC191" i="53"/>
  <c r="MH191" i="53" s="1"/>
  <c r="MI190" i="53"/>
  <c r="MJ190" i="53" s="1"/>
  <c r="MG190" i="53"/>
  <c r="MF190" i="53"/>
  <c r="ME190" i="53"/>
  <c r="MD190" i="53"/>
  <c r="MC190" i="53"/>
  <c r="MH190" i="53" s="1"/>
  <c r="MI189" i="53"/>
  <c r="MJ189" i="53" s="1"/>
  <c r="MG189" i="53"/>
  <c r="MF189" i="53"/>
  <c r="ME189" i="53"/>
  <c r="MD189" i="53"/>
  <c r="MC189" i="53"/>
  <c r="MH189" i="53" s="1"/>
  <c r="MI188" i="53"/>
  <c r="MJ188" i="53" s="1"/>
  <c r="MG188" i="53"/>
  <c r="MF188" i="53"/>
  <c r="ME188" i="53"/>
  <c r="MD188" i="53"/>
  <c r="MC188" i="53"/>
  <c r="MH188" i="53" s="1"/>
  <c r="MI187" i="53"/>
  <c r="MJ187" i="53" s="1"/>
  <c r="MG187" i="53"/>
  <c r="MF187" i="53"/>
  <c r="ME187" i="53"/>
  <c r="MD187" i="53"/>
  <c r="MC187" i="53"/>
  <c r="MH187" i="53" s="1"/>
  <c r="MI186" i="53"/>
  <c r="MJ186" i="53" s="1"/>
  <c r="MG186" i="53"/>
  <c r="MF186" i="53"/>
  <c r="ME186" i="53"/>
  <c r="MD186" i="53"/>
  <c r="MC186" i="53"/>
  <c r="MH186" i="53" s="1"/>
  <c r="MI184" i="53"/>
  <c r="MJ184" i="53" s="1"/>
  <c r="MG184" i="53"/>
  <c r="MF184" i="53"/>
  <c r="ME184" i="53"/>
  <c r="MD184" i="53"/>
  <c r="MC184" i="53"/>
  <c r="MH184" i="53" s="1"/>
  <c r="MI183" i="53"/>
  <c r="MJ183" i="53" s="1"/>
  <c r="MG183" i="53"/>
  <c r="MF183" i="53"/>
  <c r="ME183" i="53"/>
  <c r="MD183" i="53"/>
  <c r="MC183" i="53"/>
  <c r="MH183" i="53" s="1"/>
  <c r="MI182" i="53"/>
  <c r="MJ182" i="53" s="1"/>
  <c r="MG182" i="53"/>
  <c r="MF182" i="53"/>
  <c r="ME182" i="53"/>
  <c r="MD182" i="53"/>
  <c r="MC182" i="53"/>
  <c r="MH182" i="53" s="1"/>
  <c r="MI181" i="53"/>
  <c r="MJ181" i="53" s="1"/>
  <c r="MG181" i="53"/>
  <c r="MF181" i="53"/>
  <c r="ME181" i="53"/>
  <c r="MD181" i="53"/>
  <c r="MC181" i="53"/>
  <c r="MH181" i="53" s="1"/>
  <c r="MI180" i="53"/>
  <c r="MJ180" i="53" s="1"/>
  <c r="MG180" i="53"/>
  <c r="MF180" i="53"/>
  <c r="ME180" i="53"/>
  <c r="MD180" i="53"/>
  <c r="MC180" i="53"/>
  <c r="MH180" i="53" s="1"/>
  <c r="MI179" i="53"/>
  <c r="MJ179" i="53" s="1"/>
  <c r="MG179" i="53"/>
  <c r="MF179" i="53"/>
  <c r="ME179" i="53"/>
  <c r="MD179" i="53"/>
  <c r="MC179" i="53"/>
  <c r="MH179" i="53" s="1"/>
  <c r="MB177" i="53"/>
  <c r="MI176" i="53"/>
  <c r="MJ176" i="53" s="1"/>
  <c r="MG176" i="53"/>
  <c r="MF176" i="53"/>
  <c r="ME176" i="53"/>
  <c r="MD176" i="53"/>
  <c r="MC176" i="53"/>
  <c r="MH176" i="53" s="1"/>
  <c r="MI174" i="53"/>
  <c r="MJ174" i="53" s="1"/>
  <c r="MG174" i="53"/>
  <c r="MF174" i="53"/>
  <c r="ME174" i="53"/>
  <c r="MD174" i="53"/>
  <c r="MC174" i="53"/>
  <c r="MH174" i="53" s="1"/>
  <c r="MI173" i="53"/>
  <c r="MJ173" i="53" s="1"/>
  <c r="MG173" i="53"/>
  <c r="MF173" i="53"/>
  <c r="ME173" i="53"/>
  <c r="MD173" i="53"/>
  <c r="MC173" i="53"/>
  <c r="MH173" i="53" s="1"/>
  <c r="MI172" i="53"/>
  <c r="MJ172" i="53" s="1"/>
  <c r="MG172" i="53"/>
  <c r="MF172" i="53"/>
  <c r="ME172" i="53"/>
  <c r="MD172" i="53"/>
  <c r="MC172" i="53"/>
  <c r="MH172" i="53" s="1"/>
  <c r="MI171" i="53"/>
  <c r="MJ171" i="53" s="1"/>
  <c r="MG171" i="53"/>
  <c r="MF171" i="53"/>
  <c r="ME171" i="53"/>
  <c r="MD171" i="53"/>
  <c r="MC171" i="53"/>
  <c r="MH171" i="53" s="1"/>
  <c r="MI169" i="53"/>
  <c r="MJ169" i="53" s="1"/>
  <c r="MG169" i="53"/>
  <c r="MF169" i="53"/>
  <c r="ME169" i="53"/>
  <c r="MD169" i="53"/>
  <c r="MC169" i="53"/>
  <c r="MH169" i="53" s="1"/>
  <c r="MI168" i="53"/>
  <c r="MJ168" i="53" s="1"/>
  <c r="MG168" i="53"/>
  <c r="MF168" i="53"/>
  <c r="ME168" i="53"/>
  <c r="MD168" i="53"/>
  <c r="MC168" i="53"/>
  <c r="MH168" i="53" s="1"/>
  <c r="MI167" i="53"/>
  <c r="MJ167" i="53" s="1"/>
  <c r="MG167" i="53"/>
  <c r="MF167" i="53"/>
  <c r="ME167" i="53"/>
  <c r="MD167" i="53"/>
  <c r="MC167" i="53"/>
  <c r="MH167" i="53" s="1"/>
  <c r="MI166" i="53"/>
  <c r="MJ166" i="53" s="1"/>
  <c r="MG166" i="53"/>
  <c r="MF166" i="53"/>
  <c r="ME166" i="53"/>
  <c r="MD166" i="53"/>
  <c r="MC166" i="53"/>
  <c r="MH166" i="53" s="1"/>
  <c r="MI165" i="53"/>
  <c r="MJ165" i="53" s="1"/>
  <c r="MG165" i="53"/>
  <c r="MF165" i="53"/>
  <c r="ME165" i="53"/>
  <c r="MD165" i="53"/>
  <c r="MC165" i="53"/>
  <c r="MH165" i="53" s="1"/>
  <c r="MI164" i="53"/>
  <c r="MJ164" i="53" s="1"/>
  <c r="MG164" i="53"/>
  <c r="MF164" i="53"/>
  <c r="ME164" i="53"/>
  <c r="MD164" i="53"/>
  <c r="MC164" i="53"/>
  <c r="MH164" i="53" s="1"/>
  <c r="MI163" i="53"/>
  <c r="MJ163" i="53" s="1"/>
  <c r="MG163" i="53"/>
  <c r="MF163" i="53"/>
  <c r="ME163" i="53"/>
  <c r="MD163" i="53"/>
  <c r="MC163" i="53"/>
  <c r="MH163" i="53" s="1"/>
  <c r="MI162" i="53"/>
  <c r="MJ162" i="53" s="1"/>
  <c r="MG162" i="53"/>
  <c r="MF162" i="53"/>
  <c r="ME162" i="53"/>
  <c r="MD162" i="53"/>
  <c r="MC162" i="53"/>
  <c r="MH162" i="53" s="1"/>
  <c r="MI161" i="53"/>
  <c r="MJ161" i="53" s="1"/>
  <c r="MG161" i="53"/>
  <c r="MF161" i="53"/>
  <c r="ME161" i="53"/>
  <c r="MD161" i="53"/>
  <c r="MC161" i="53"/>
  <c r="MH161" i="53" s="1"/>
  <c r="MI160" i="53"/>
  <c r="MJ160" i="53" s="1"/>
  <c r="MG160" i="53"/>
  <c r="MF160" i="53"/>
  <c r="ME160" i="53"/>
  <c r="MD160" i="53"/>
  <c r="MC160" i="53"/>
  <c r="MH160" i="53" s="1"/>
  <c r="MI159" i="53"/>
  <c r="MJ159" i="53" s="1"/>
  <c r="MG159" i="53"/>
  <c r="MF159" i="53"/>
  <c r="ME159" i="53"/>
  <c r="MD159" i="53"/>
  <c r="MC159" i="53"/>
  <c r="MH159" i="53" s="1"/>
  <c r="MI158" i="53"/>
  <c r="MJ158" i="53" s="1"/>
  <c r="MG158" i="53"/>
  <c r="MF158" i="53"/>
  <c r="ME158" i="53"/>
  <c r="MD158" i="53"/>
  <c r="MC158" i="53"/>
  <c r="MH158" i="53" s="1"/>
  <c r="MI157" i="53"/>
  <c r="MJ157" i="53" s="1"/>
  <c r="MG157" i="53"/>
  <c r="MF157" i="53"/>
  <c r="ME157" i="53"/>
  <c r="MD157" i="53"/>
  <c r="MC157" i="53"/>
  <c r="MH157" i="53" s="1"/>
  <c r="MI155" i="53"/>
  <c r="MJ155" i="53" s="1"/>
  <c r="MG155" i="53"/>
  <c r="MF155" i="53"/>
  <c r="ME155" i="53"/>
  <c r="MD155" i="53"/>
  <c r="MC155" i="53"/>
  <c r="MH155" i="53" s="1"/>
  <c r="MI154" i="53"/>
  <c r="MJ154" i="53" s="1"/>
  <c r="MG154" i="53"/>
  <c r="MF154" i="53"/>
  <c r="ME154" i="53"/>
  <c r="MD154" i="53"/>
  <c r="MC154" i="53"/>
  <c r="MH154" i="53" s="1"/>
  <c r="MB152" i="53"/>
  <c r="MI150" i="53"/>
  <c r="MJ150" i="53" s="1"/>
  <c r="MG150" i="53"/>
  <c r="MF150" i="53"/>
  <c r="ME150" i="53"/>
  <c r="MD150" i="53"/>
  <c r="MC150" i="53"/>
  <c r="MH150" i="53" s="1"/>
  <c r="MI149" i="53"/>
  <c r="MJ149" i="53" s="1"/>
  <c r="MG149" i="53"/>
  <c r="MF149" i="53"/>
  <c r="ME149" i="53"/>
  <c r="MD149" i="53"/>
  <c r="MC149" i="53"/>
  <c r="MH149" i="53" s="1"/>
  <c r="MI148" i="53"/>
  <c r="MJ148" i="53" s="1"/>
  <c r="MG148" i="53"/>
  <c r="MF148" i="53"/>
  <c r="ME148" i="53"/>
  <c r="MD148" i="53"/>
  <c r="MC148" i="53"/>
  <c r="MH148" i="53" s="1"/>
  <c r="MI146" i="53"/>
  <c r="MJ146" i="53" s="1"/>
  <c r="MG146" i="53"/>
  <c r="MF146" i="53"/>
  <c r="ME146" i="53"/>
  <c r="MD146" i="53"/>
  <c r="MC146" i="53"/>
  <c r="MH146" i="53" s="1"/>
  <c r="MI145" i="53"/>
  <c r="MJ145" i="53" s="1"/>
  <c r="MG145" i="53"/>
  <c r="MF145" i="53"/>
  <c r="ME145" i="53"/>
  <c r="MD145" i="53"/>
  <c r="MC145" i="53"/>
  <c r="MH145" i="53" s="1"/>
  <c r="MI144" i="53"/>
  <c r="MJ144" i="53" s="1"/>
  <c r="MG144" i="53"/>
  <c r="MF144" i="53"/>
  <c r="ME144" i="53"/>
  <c r="MD144" i="53"/>
  <c r="MC144" i="53"/>
  <c r="MH144" i="53" s="1"/>
  <c r="MI143" i="53"/>
  <c r="MJ143" i="53" s="1"/>
  <c r="MG143" i="53"/>
  <c r="MF143" i="53"/>
  <c r="ME143" i="53"/>
  <c r="MD143" i="53"/>
  <c r="MC143" i="53"/>
  <c r="MH143" i="53" s="1"/>
  <c r="MI142" i="53"/>
  <c r="MJ142" i="53" s="1"/>
  <c r="MG142" i="53"/>
  <c r="MF142" i="53"/>
  <c r="ME142" i="53"/>
  <c r="MD142" i="53"/>
  <c r="MC142" i="53"/>
  <c r="MH142" i="53" s="1"/>
  <c r="MI141" i="53"/>
  <c r="MJ141" i="53" s="1"/>
  <c r="MG141" i="53"/>
  <c r="MF141" i="53"/>
  <c r="ME141" i="53"/>
  <c r="MD141" i="53"/>
  <c r="MC141" i="53"/>
  <c r="MH141" i="53" s="1"/>
  <c r="MI140" i="53"/>
  <c r="MJ140" i="53" s="1"/>
  <c r="MG140" i="53"/>
  <c r="MF140" i="53"/>
  <c r="ME140" i="53"/>
  <c r="MD140" i="53"/>
  <c r="MC140" i="53"/>
  <c r="MH140" i="53" s="1"/>
  <c r="MI139" i="53"/>
  <c r="MJ139" i="53" s="1"/>
  <c r="MG139" i="53"/>
  <c r="MF139" i="53"/>
  <c r="ME139" i="53"/>
  <c r="MD139" i="53"/>
  <c r="MC139" i="53"/>
  <c r="MH139" i="53" s="1"/>
  <c r="MI138" i="53"/>
  <c r="MJ138" i="53" s="1"/>
  <c r="MG138" i="53"/>
  <c r="MF138" i="53"/>
  <c r="ME138" i="53"/>
  <c r="MD138" i="53"/>
  <c r="MC138" i="53"/>
  <c r="MH138" i="53" s="1"/>
  <c r="MI136" i="53"/>
  <c r="MJ136" i="53" s="1"/>
  <c r="MG136" i="53"/>
  <c r="MF136" i="53"/>
  <c r="ME136" i="53"/>
  <c r="MD136" i="53"/>
  <c r="MC136" i="53"/>
  <c r="MH136" i="53" s="1"/>
  <c r="MB134" i="53"/>
  <c r="MI133" i="53"/>
  <c r="MJ133" i="53" s="1"/>
  <c r="MG133" i="53"/>
  <c r="MF133" i="53"/>
  <c r="ME133" i="53"/>
  <c r="MD133" i="53"/>
  <c r="MC133" i="53"/>
  <c r="MH133" i="53" s="1"/>
  <c r="MI131" i="53"/>
  <c r="MJ131" i="53" s="1"/>
  <c r="MG131" i="53"/>
  <c r="MF131" i="53"/>
  <c r="ME131" i="53"/>
  <c r="MD131" i="53"/>
  <c r="MC131" i="53"/>
  <c r="MH131" i="53" s="1"/>
  <c r="MI130" i="53"/>
  <c r="MJ130" i="53" s="1"/>
  <c r="MG130" i="53"/>
  <c r="MF130" i="53"/>
  <c r="ME130" i="53"/>
  <c r="MD130" i="53"/>
  <c r="MC130" i="53"/>
  <c r="MH130" i="53" s="1"/>
  <c r="MI129" i="53"/>
  <c r="MJ129" i="53" s="1"/>
  <c r="MG129" i="53"/>
  <c r="MF129" i="53"/>
  <c r="ME129" i="53"/>
  <c r="MD129" i="53"/>
  <c r="MC129" i="53"/>
  <c r="MH129" i="53" s="1"/>
  <c r="MI128" i="53"/>
  <c r="MJ128" i="53" s="1"/>
  <c r="MG128" i="53"/>
  <c r="MF128" i="53"/>
  <c r="ME128" i="53"/>
  <c r="MD128" i="53"/>
  <c r="MC128" i="53"/>
  <c r="MH128" i="53" s="1"/>
  <c r="MI127" i="53"/>
  <c r="MJ127" i="53" s="1"/>
  <c r="MG127" i="53"/>
  <c r="MF127" i="53"/>
  <c r="ME127" i="53"/>
  <c r="MD127" i="53"/>
  <c r="MC127" i="53"/>
  <c r="MH127" i="53" s="1"/>
  <c r="MI126" i="53"/>
  <c r="MJ126" i="53" s="1"/>
  <c r="MG126" i="53"/>
  <c r="MF126" i="53"/>
  <c r="ME126" i="53"/>
  <c r="MD126" i="53"/>
  <c r="MC126" i="53"/>
  <c r="MH126" i="53" s="1"/>
  <c r="MI125" i="53"/>
  <c r="MJ125" i="53" s="1"/>
  <c r="MG125" i="53"/>
  <c r="MF125" i="53"/>
  <c r="ME125" i="53"/>
  <c r="MD125" i="53"/>
  <c r="MC125" i="53"/>
  <c r="MH125" i="53" s="1"/>
  <c r="MI123" i="53"/>
  <c r="MJ123" i="53" s="1"/>
  <c r="MG123" i="53"/>
  <c r="MF123" i="53"/>
  <c r="ME123" i="53"/>
  <c r="MD123" i="53"/>
  <c r="MC123" i="53"/>
  <c r="MH123" i="53" s="1"/>
  <c r="MI122" i="53"/>
  <c r="MJ122" i="53" s="1"/>
  <c r="MG122" i="53"/>
  <c r="MF122" i="53"/>
  <c r="ME122" i="53"/>
  <c r="MD122" i="53"/>
  <c r="MC122" i="53"/>
  <c r="MH122" i="53" s="1"/>
  <c r="MI121" i="53"/>
  <c r="MJ121" i="53" s="1"/>
  <c r="MG121" i="53"/>
  <c r="MF121" i="53"/>
  <c r="ME121" i="53"/>
  <c r="MD121" i="53"/>
  <c r="MC121" i="53"/>
  <c r="MH121" i="53" s="1"/>
  <c r="MI120" i="53"/>
  <c r="MJ120" i="53" s="1"/>
  <c r="MG120" i="53"/>
  <c r="MF120" i="53"/>
  <c r="ME120" i="53"/>
  <c r="MD120" i="53"/>
  <c r="MC120" i="53"/>
  <c r="MH120" i="53" s="1"/>
  <c r="MI119" i="53"/>
  <c r="MJ119" i="53" s="1"/>
  <c r="MG119" i="53"/>
  <c r="MF119" i="53"/>
  <c r="ME119" i="53"/>
  <c r="MD119" i="53"/>
  <c r="MC119" i="53"/>
  <c r="MH119" i="53" s="1"/>
  <c r="MI117" i="53"/>
  <c r="MJ117" i="53" s="1"/>
  <c r="MG117" i="53"/>
  <c r="MF117" i="53"/>
  <c r="ME117" i="53"/>
  <c r="MD117" i="53"/>
  <c r="MC117" i="53"/>
  <c r="MH117" i="53" s="1"/>
  <c r="MI116" i="53"/>
  <c r="MJ116" i="53" s="1"/>
  <c r="MG116" i="53"/>
  <c r="MF116" i="53"/>
  <c r="ME116" i="53"/>
  <c r="MD116" i="53"/>
  <c r="MC116" i="53"/>
  <c r="MH116" i="53" s="1"/>
  <c r="MI115" i="53"/>
  <c r="MJ115" i="53" s="1"/>
  <c r="MG115" i="53"/>
  <c r="MF115" i="53"/>
  <c r="ME115" i="53"/>
  <c r="MD115" i="53"/>
  <c r="MC115" i="53"/>
  <c r="MH115" i="53" s="1"/>
  <c r="MI114" i="53"/>
  <c r="MJ114" i="53" s="1"/>
  <c r="MG114" i="53"/>
  <c r="MF114" i="53"/>
  <c r="ME114" i="53"/>
  <c r="MD114" i="53"/>
  <c r="MC114" i="53"/>
  <c r="MH114" i="53" s="1"/>
  <c r="MI113" i="53"/>
  <c r="MJ113" i="53" s="1"/>
  <c r="MG113" i="53"/>
  <c r="MF113" i="53"/>
  <c r="ME113" i="53"/>
  <c r="MD113" i="53"/>
  <c r="MC113" i="53"/>
  <c r="MH113" i="53" s="1"/>
  <c r="MI112" i="53"/>
  <c r="MJ112" i="53" s="1"/>
  <c r="MG112" i="53"/>
  <c r="MF112" i="53"/>
  <c r="ME112" i="53"/>
  <c r="MD112" i="53"/>
  <c r="MC112" i="53"/>
  <c r="MH112" i="53" s="1"/>
  <c r="MI111" i="53"/>
  <c r="MJ111" i="53" s="1"/>
  <c r="MG111" i="53"/>
  <c r="MF111" i="53"/>
  <c r="ME111" i="53"/>
  <c r="MD111" i="53"/>
  <c r="MC111" i="53"/>
  <c r="MH111" i="53" s="1"/>
  <c r="MI108" i="53"/>
  <c r="MJ108" i="53" s="1"/>
  <c r="MG108" i="53"/>
  <c r="MF108" i="53"/>
  <c r="ME108" i="53"/>
  <c r="MD108" i="53"/>
  <c r="MC108" i="53"/>
  <c r="MH108" i="53" s="1"/>
  <c r="MI106" i="53"/>
  <c r="MJ106" i="53" s="1"/>
  <c r="MG106" i="53"/>
  <c r="MF106" i="53"/>
  <c r="ME106" i="53"/>
  <c r="MD106" i="53"/>
  <c r="MC106" i="53"/>
  <c r="MH106" i="53" s="1"/>
  <c r="MI105" i="53"/>
  <c r="MJ105" i="53" s="1"/>
  <c r="MG105" i="53"/>
  <c r="MF105" i="53"/>
  <c r="ME105" i="53"/>
  <c r="MD105" i="53"/>
  <c r="MC105" i="53"/>
  <c r="MH105" i="53" s="1"/>
  <c r="MI104" i="53"/>
  <c r="MJ104" i="53" s="1"/>
  <c r="MG104" i="53"/>
  <c r="MF104" i="53"/>
  <c r="ME104" i="53"/>
  <c r="MD104" i="53"/>
  <c r="MC104" i="53"/>
  <c r="MH104" i="53" s="1"/>
  <c r="MI103" i="53"/>
  <c r="MJ103" i="53" s="1"/>
  <c r="MG103" i="53"/>
  <c r="MF103" i="53"/>
  <c r="ME103" i="53"/>
  <c r="MD103" i="53"/>
  <c r="MC103" i="53"/>
  <c r="MH103" i="53" s="1"/>
  <c r="MI101" i="53"/>
  <c r="MJ101" i="53" s="1"/>
  <c r="MG101" i="53"/>
  <c r="MF101" i="53"/>
  <c r="ME101" i="53"/>
  <c r="MD101" i="53"/>
  <c r="MC101" i="53"/>
  <c r="MH101" i="53" s="1"/>
  <c r="MI100" i="53"/>
  <c r="MJ100" i="53" s="1"/>
  <c r="MG100" i="53"/>
  <c r="MF100" i="53"/>
  <c r="ME100" i="53"/>
  <c r="MD100" i="53"/>
  <c r="MC100" i="53"/>
  <c r="MH100" i="53" s="1"/>
  <c r="MI99" i="53"/>
  <c r="MJ99" i="53" s="1"/>
  <c r="MG99" i="53"/>
  <c r="MF99" i="53"/>
  <c r="ME99" i="53"/>
  <c r="MD99" i="53"/>
  <c r="MC99" i="53"/>
  <c r="MH99" i="53" s="1"/>
  <c r="MI98" i="53"/>
  <c r="MJ98" i="53" s="1"/>
  <c r="MG98" i="53"/>
  <c r="MF98" i="53"/>
  <c r="ME98" i="53"/>
  <c r="MD98" i="53"/>
  <c r="MC98" i="53"/>
  <c r="MH98" i="53" s="1"/>
  <c r="MI97" i="53"/>
  <c r="MJ97" i="53" s="1"/>
  <c r="MG97" i="53"/>
  <c r="MF97" i="53"/>
  <c r="ME97" i="53"/>
  <c r="MD97" i="53"/>
  <c r="MC97" i="53"/>
  <c r="MH97" i="53" s="1"/>
  <c r="MI96" i="53"/>
  <c r="MJ96" i="53" s="1"/>
  <c r="MG96" i="53"/>
  <c r="MF96" i="53"/>
  <c r="ME96" i="53"/>
  <c r="MD96" i="53"/>
  <c r="MC96" i="53"/>
  <c r="MH96" i="53" s="1"/>
  <c r="MB94" i="53"/>
  <c r="MI93" i="53"/>
  <c r="MJ93" i="53" s="1"/>
  <c r="MG93" i="53"/>
  <c r="MF93" i="53"/>
  <c r="ME93" i="53"/>
  <c r="MD93" i="53"/>
  <c r="MC93" i="53"/>
  <c r="MH93" i="53" s="1"/>
  <c r="MI91" i="53"/>
  <c r="MJ91" i="53" s="1"/>
  <c r="MG91" i="53"/>
  <c r="MF91" i="53"/>
  <c r="ME91" i="53"/>
  <c r="MD91" i="53"/>
  <c r="MC91" i="53"/>
  <c r="MH91" i="53" s="1"/>
  <c r="MI90" i="53"/>
  <c r="MJ90" i="53" s="1"/>
  <c r="MG90" i="53"/>
  <c r="MF90" i="53"/>
  <c r="ME90" i="53"/>
  <c r="MD90" i="53"/>
  <c r="MC90" i="53"/>
  <c r="MH90" i="53" s="1"/>
  <c r="MI89" i="53"/>
  <c r="MJ89" i="53" s="1"/>
  <c r="MG89" i="53"/>
  <c r="MF89" i="53"/>
  <c r="ME89" i="53"/>
  <c r="MD89" i="53"/>
  <c r="MC89" i="53"/>
  <c r="MH89" i="53" s="1"/>
  <c r="MI88" i="53"/>
  <c r="MJ88" i="53" s="1"/>
  <c r="MG88" i="53"/>
  <c r="MF88" i="53"/>
  <c r="ME88" i="53"/>
  <c r="MD88" i="53"/>
  <c r="MC88" i="53"/>
  <c r="MH88" i="53" s="1"/>
  <c r="MI86" i="53"/>
  <c r="MJ86" i="53" s="1"/>
  <c r="MG86" i="53"/>
  <c r="MF86" i="53"/>
  <c r="ME86" i="53"/>
  <c r="MD86" i="53"/>
  <c r="MC86" i="53"/>
  <c r="MH86" i="53" s="1"/>
  <c r="MI85" i="53"/>
  <c r="MJ85" i="53" s="1"/>
  <c r="MG85" i="53"/>
  <c r="MF85" i="53"/>
  <c r="ME85" i="53"/>
  <c r="MD85" i="53"/>
  <c r="MC85" i="53"/>
  <c r="MH85" i="53" s="1"/>
  <c r="MB83" i="53"/>
  <c r="MI82" i="53"/>
  <c r="MJ82" i="53" s="1"/>
  <c r="MG82" i="53"/>
  <c r="MF82" i="53"/>
  <c r="ME82" i="53"/>
  <c r="MD82" i="53"/>
  <c r="MC82" i="53"/>
  <c r="MH82" i="53" s="1"/>
  <c r="MI81" i="53"/>
  <c r="MJ81" i="53" s="1"/>
  <c r="MG81" i="53"/>
  <c r="MF81" i="53"/>
  <c r="ME81" i="53"/>
  <c r="MD81" i="53"/>
  <c r="MC81" i="53"/>
  <c r="MH81" i="53" s="1"/>
  <c r="MI80" i="53"/>
  <c r="MJ80" i="53" s="1"/>
  <c r="MG80" i="53"/>
  <c r="MF80" i="53"/>
  <c r="ME80" i="53"/>
  <c r="MD80" i="53"/>
  <c r="MC80" i="53"/>
  <c r="MH80" i="53" s="1"/>
  <c r="MI79" i="53"/>
  <c r="MJ79" i="53" s="1"/>
  <c r="MG79" i="53"/>
  <c r="MF79" i="53"/>
  <c r="ME79" i="53"/>
  <c r="MD79" i="53"/>
  <c r="MC79" i="53"/>
  <c r="MH79" i="53" s="1"/>
  <c r="MI77" i="53"/>
  <c r="MJ77" i="53" s="1"/>
  <c r="MG77" i="53"/>
  <c r="MF77" i="53"/>
  <c r="ME77" i="53"/>
  <c r="MD77" i="53"/>
  <c r="MC77" i="53"/>
  <c r="MH77" i="53" s="1"/>
  <c r="MI76" i="53"/>
  <c r="MJ76" i="53" s="1"/>
  <c r="MG76" i="53"/>
  <c r="MF76" i="53"/>
  <c r="ME76" i="53"/>
  <c r="MD76" i="53"/>
  <c r="MC76" i="53"/>
  <c r="MH76" i="53" s="1"/>
  <c r="MB74" i="53"/>
  <c r="MI73" i="53"/>
  <c r="MJ73" i="53" s="1"/>
  <c r="MG73" i="53"/>
  <c r="MF73" i="53"/>
  <c r="ME73" i="53"/>
  <c r="MD73" i="53"/>
  <c r="MC73" i="53"/>
  <c r="MH73" i="53" s="1"/>
  <c r="MI72" i="53"/>
  <c r="MJ72" i="53" s="1"/>
  <c r="MG72" i="53"/>
  <c r="MF72" i="53"/>
  <c r="ME72" i="53"/>
  <c r="MD72" i="53"/>
  <c r="MC72" i="53"/>
  <c r="MH72" i="53" s="1"/>
  <c r="MI71" i="53"/>
  <c r="MJ71" i="53" s="1"/>
  <c r="MG71" i="53"/>
  <c r="MF71" i="53"/>
  <c r="ME71" i="53"/>
  <c r="MD71" i="53"/>
  <c r="MC71" i="53"/>
  <c r="MH71" i="53" s="1"/>
  <c r="MI69" i="53"/>
  <c r="MJ69" i="53" s="1"/>
  <c r="MG69" i="53"/>
  <c r="MF69" i="53"/>
  <c r="ME69" i="53"/>
  <c r="MD69" i="53"/>
  <c r="MC69" i="53"/>
  <c r="MH69" i="53" s="1"/>
  <c r="MI67" i="53"/>
  <c r="MJ67" i="53" s="1"/>
  <c r="MG67" i="53"/>
  <c r="MF67" i="53"/>
  <c r="ME67" i="53"/>
  <c r="MD67" i="53"/>
  <c r="MC67" i="53"/>
  <c r="MH67" i="53" s="1"/>
  <c r="MI66" i="53"/>
  <c r="MJ66" i="53" s="1"/>
  <c r="MG66" i="53"/>
  <c r="MF66" i="53"/>
  <c r="ME66" i="53"/>
  <c r="MD66" i="53"/>
  <c r="MC66" i="53"/>
  <c r="MH66" i="53" s="1"/>
  <c r="MB64" i="53"/>
  <c r="MI63" i="53"/>
  <c r="MJ63" i="53" s="1"/>
  <c r="MG63" i="53"/>
  <c r="MF63" i="53"/>
  <c r="ME63" i="53"/>
  <c r="MD63" i="53"/>
  <c r="MC63" i="53"/>
  <c r="MH63" i="53" s="1"/>
  <c r="MI62" i="53"/>
  <c r="MJ62" i="53" s="1"/>
  <c r="MG62" i="53"/>
  <c r="MF62" i="53"/>
  <c r="ME62" i="53"/>
  <c r="MD62" i="53"/>
  <c r="MC62" i="53"/>
  <c r="MH62" i="53" s="1"/>
  <c r="MI61" i="53"/>
  <c r="MJ61" i="53" s="1"/>
  <c r="MG61" i="53"/>
  <c r="MF61" i="53"/>
  <c r="ME61" i="53"/>
  <c r="MD61" i="53"/>
  <c r="MC61" i="53"/>
  <c r="MH61" i="53" s="1"/>
  <c r="MI60" i="53"/>
  <c r="MJ60" i="53" s="1"/>
  <c r="MG60" i="53"/>
  <c r="MF60" i="53"/>
  <c r="ME60" i="53"/>
  <c r="MD60" i="53"/>
  <c r="MC60" i="53"/>
  <c r="MH60" i="53" s="1"/>
  <c r="MI59" i="53"/>
  <c r="MJ59" i="53" s="1"/>
  <c r="MG59" i="53"/>
  <c r="MF59" i="53"/>
  <c r="ME59" i="53"/>
  <c r="MD59" i="53"/>
  <c r="MC59" i="53"/>
  <c r="MH59" i="53" s="1"/>
  <c r="MI58" i="53"/>
  <c r="MJ58" i="53" s="1"/>
  <c r="MG58" i="53"/>
  <c r="MF58" i="53"/>
  <c r="ME58" i="53"/>
  <c r="MD58" i="53"/>
  <c r="MC58" i="53"/>
  <c r="MH58" i="53" s="1"/>
  <c r="MI57" i="53"/>
  <c r="MJ57" i="53" s="1"/>
  <c r="MG57" i="53"/>
  <c r="MF57" i="53"/>
  <c r="ME57" i="53"/>
  <c r="MD57" i="53"/>
  <c r="MC57" i="53"/>
  <c r="MH57" i="53" s="1"/>
  <c r="MI56" i="53"/>
  <c r="MJ56" i="53" s="1"/>
  <c r="MG56" i="53"/>
  <c r="MF56" i="53"/>
  <c r="ME56" i="53"/>
  <c r="MD56" i="53"/>
  <c r="MC56" i="53"/>
  <c r="MH56" i="53" s="1"/>
  <c r="MB54" i="53"/>
  <c r="MI53" i="53"/>
  <c r="MJ53" i="53" s="1"/>
  <c r="MG53" i="53"/>
  <c r="MF53" i="53"/>
  <c r="ME53" i="53"/>
  <c r="MD53" i="53"/>
  <c r="MC53" i="53"/>
  <c r="MH53" i="53" s="1"/>
  <c r="MB51" i="53"/>
  <c r="MI50" i="53"/>
  <c r="MJ50" i="53" s="1"/>
  <c r="MG50" i="53"/>
  <c r="MF50" i="53"/>
  <c r="ME50" i="53"/>
  <c r="MD50" i="53"/>
  <c r="MC50" i="53"/>
  <c r="MH50" i="53" s="1"/>
  <c r="MI48" i="53"/>
  <c r="MJ48" i="53" s="1"/>
  <c r="MG48" i="53"/>
  <c r="MF48" i="53"/>
  <c r="ME48" i="53"/>
  <c r="MD48" i="53"/>
  <c r="MC48" i="53"/>
  <c r="MH48" i="53" s="1"/>
  <c r="MI47" i="53"/>
  <c r="MJ47" i="53" s="1"/>
  <c r="MG47" i="53"/>
  <c r="MF47" i="53"/>
  <c r="ME47" i="53"/>
  <c r="MD47" i="53"/>
  <c r="MC47" i="53"/>
  <c r="MH47" i="53" s="1"/>
  <c r="MI46" i="53"/>
  <c r="MJ46" i="53" s="1"/>
  <c r="MG46" i="53"/>
  <c r="MF46" i="53"/>
  <c r="ME46" i="53"/>
  <c r="MD46" i="53"/>
  <c r="MC46" i="53"/>
  <c r="MH46" i="53" s="1"/>
  <c r="MI45" i="53"/>
  <c r="MJ45" i="53" s="1"/>
  <c r="MG45" i="53"/>
  <c r="MF45" i="53"/>
  <c r="ME45" i="53"/>
  <c r="MD45" i="53"/>
  <c r="MC45" i="53"/>
  <c r="MH45" i="53" s="1"/>
  <c r="MI44" i="53"/>
  <c r="MJ44" i="53" s="1"/>
  <c r="MG44" i="53"/>
  <c r="MF44" i="53"/>
  <c r="ME44" i="53"/>
  <c r="MD44" i="53"/>
  <c r="MC44" i="53"/>
  <c r="MH44" i="53" s="1"/>
  <c r="MI43" i="53"/>
  <c r="MJ43" i="53" s="1"/>
  <c r="MG43" i="53"/>
  <c r="MF43" i="53"/>
  <c r="ME43" i="53"/>
  <c r="MD43" i="53"/>
  <c r="MC43" i="53"/>
  <c r="MH43" i="53" s="1"/>
  <c r="MI41" i="53"/>
  <c r="MJ41" i="53" s="1"/>
  <c r="MG41" i="53"/>
  <c r="MF41" i="53"/>
  <c r="ME41" i="53"/>
  <c r="MD41" i="53"/>
  <c r="MC41" i="53"/>
  <c r="MH41" i="53" s="1"/>
  <c r="MI40" i="53"/>
  <c r="MJ40" i="53" s="1"/>
  <c r="MG40" i="53"/>
  <c r="MF40" i="53"/>
  <c r="ME40" i="53"/>
  <c r="MD40" i="53"/>
  <c r="MC40" i="53"/>
  <c r="MH40" i="53" s="1"/>
  <c r="MI39" i="53"/>
  <c r="MJ39" i="53" s="1"/>
  <c r="MG39" i="53"/>
  <c r="MF39" i="53"/>
  <c r="ME39" i="53"/>
  <c r="MD39" i="53"/>
  <c r="MC39" i="53"/>
  <c r="MH39" i="53" s="1"/>
  <c r="MI37" i="53"/>
  <c r="MJ37" i="53" s="1"/>
  <c r="MG37" i="53"/>
  <c r="MF37" i="53"/>
  <c r="ME37" i="53"/>
  <c r="MD37" i="53"/>
  <c r="MC37" i="53"/>
  <c r="MH37" i="53" s="1"/>
  <c r="MI36" i="53"/>
  <c r="MJ36" i="53" s="1"/>
  <c r="MG36" i="53"/>
  <c r="MF36" i="53"/>
  <c r="ME36" i="53"/>
  <c r="MD36" i="53"/>
  <c r="MC36" i="53"/>
  <c r="MH36" i="53" s="1"/>
  <c r="MI34" i="53"/>
  <c r="MJ34" i="53" s="1"/>
  <c r="MG34" i="53"/>
  <c r="MF34" i="53"/>
  <c r="ME34" i="53"/>
  <c r="MD34" i="53"/>
  <c r="MC34" i="53"/>
  <c r="MH34" i="53" s="1"/>
  <c r="MI32" i="53"/>
  <c r="MJ32" i="53" s="1"/>
  <c r="MG32" i="53"/>
  <c r="MF32" i="53"/>
  <c r="ME32" i="53"/>
  <c r="MD32" i="53"/>
  <c r="MC32" i="53"/>
  <c r="MH32" i="53" s="1"/>
  <c r="MB29" i="53"/>
  <c r="MI28" i="53"/>
  <c r="MJ28" i="53" s="1"/>
  <c r="MG28" i="53"/>
  <c r="MF28" i="53"/>
  <c r="ME28" i="53"/>
  <c r="MD28" i="53"/>
  <c r="MC28" i="53"/>
  <c r="MH28" i="53" s="1"/>
  <c r="MI27" i="53"/>
  <c r="MJ27" i="53" s="1"/>
  <c r="MG27" i="53"/>
  <c r="MF27" i="53"/>
  <c r="ME27" i="53"/>
  <c r="MD27" i="53"/>
  <c r="MC27" i="53"/>
  <c r="MH27" i="53" s="1"/>
  <c r="MI26" i="53"/>
  <c r="MJ26" i="53" s="1"/>
  <c r="MG26" i="53"/>
  <c r="MF26" i="53"/>
  <c r="ME26" i="53"/>
  <c r="MD26" i="53"/>
  <c r="MC26" i="53"/>
  <c r="MH26" i="53" s="1"/>
  <c r="MI25" i="53"/>
  <c r="MJ25" i="53" s="1"/>
  <c r="MG25" i="53"/>
  <c r="MF25" i="53"/>
  <c r="ME25" i="53"/>
  <c r="MD25" i="53"/>
  <c r="MC25" i="53"/>
  <c r="MH25" i="53" s="1"/>
  <c r="MI24" i="53"/>
  <c r="MJ24" i="53" s="1"/>
  <c r="MG24" i="53"/>
  <c r="MF24" i="53"/>
  <c r="ME24" i="53"/>
  <c r="MD24" i="53"/>
  <c r="MC24" i="53"/>
  <c r="MH24" i="53" s="1"/>
  <c r="MI23" i="53"/>
  <c r="MJ23" i="53" s="1"/>
  <c r="MG23" i="53"/>
  <c r="MF23" i="53"/>
  <c r="ME23" i="53"/>
  <c r="MD23" i="53"/>
  <c r="MC23" i="53"/>
  <c r="MH23" i="53" s="1"/>
  <c r="MI22" i="53"/>
  <c r="MJ22" i="53" s="1"/>
  <c r="MG22" i="53"/>
  <c r="MF22" i="53"/>
  <c r="ME22" i="53"/>
  <c r="MD22" i="53"/>
  <c r="MC22" i="53"/>
  <c r="MH22" i="53" s="1"/>
  <c r="MI20" i="53"/>
  <c r="MJ20" i="53" s="1"/>
  <c r="MG20" i="53"/>
  <c r="MF20" i="53"/>
  <c r="ME20" i="53"/>
  <c r="MD20" i="53"/>
  <c r="MC20" i="53"/>
  <c r="MH20" i="53" s="1"/>
  <c r="MB18" i="53"/>
  <c r="MI17" i="53"/>
  <c r="MJ17" i="53" s="1"/>
  <c r="MG17" i="53"/>
  <c r="MF17" i="53"/>
  <c r="ME17" i="53"/>
  <c r="MD17" i="53"/>
  <c r="MC17" i="53"/>
  <c r="MH17" i="53" s="1"/>
  <c r="MI16" i="53"/>
  <c r="MJ16" i="53" s="1"/>
  <c r="MG16" i="53"/>
  <c r="MF16" i="53"/>
  <c r="ME16" i="53"/>
  <c r="MD16" i="53"/>
  <c r="MC16" i="53"/>
  <c r="MH16" i="53" s="1"/>
  <c r="MH553" i="53" s="1"/>
  <c r="MB14" i="53"/>
  <c r="LY8" i="53"/>
  <c r="LX2" i="53"/>
  <c r="LV552" i="53" s="1"/>
  <c r="LI551" i="53"/>
  <c r="LM553" i="53" s="1"/>
  <c r="LJ545" i="53"/>
  <c r="LO553" i="53" s="1"/>
  <c r="LR543" i="53"/>
  <c r="LS543" i="53" s="1"/>
  <c r="LP543" i="53"/>
  <c r="LO543" i="53"/>
  <c r="LN543" i="53"/>
  <c r="LM543" i="53"/>
  <c r="LL543" i="53"/>
  <c r="LQ543" i="53" s="1"/>
  <c r="LR541" i="53"/>
  <c r="LS541" i="53" s="1"/>
  <c r="LP541" i="53"/>
  <c r="LO541" i="53"/>
  <c r="LN541" i="53"/>
  <c r="LM541" i="53"/>
  <c r="LL541" i="53"/>
  <c r="LQ541" i="53" s="1"/>
  <c r="LR539" i="53"/>
  <c r="LS539" i="53" s="1"/>
  <c r="LP539" i="53"/>
  <c r="LO539" i="53"/>
  <c r="LN539" i="53"/>
  <c r="LM539" i="53"/>
  <c r="LL539" i="53"/>
  <c r="LQ539" i="53" s="1"/>
  <c r="LR538" i="53"/>
  <c r="LS538" i="53" s="1"/>
  <c r="LP538" i="53"/>
  <c r="LO538" i="53"/>
  <c r="LN538" i="53"/>
  <c r="LM538" i="53"/>
  <c r="LL538" i="53"/>
  <c r="LQ538" i="53" s="1"/>
  <c r="LR536" i="53"/>
  <c r="LS536" i="53" s="1"/>
  <c r="LP536" i="53"/>
  <c r="LO536" i="53"/>
  <c r="LN536" i="53"/>
  <c r="LM536" i="53"/>
  <c r="LL536" i="53"/>
  <c r="LQ536" i="53" s="1"/>
  <c r="LR535" i="53"/>
  <c r="LS535" i="53" s="1"/>
  <c r="LP535" i="53"/>
  <c r="LO535" i="53"/>
  <c r="LN535" i="53"/>
  <c r="LM535" i="53"/>
  <c r="LL535" i="53"/>
  <c r="LQ535" i="53" s="1"/>
  <c r="LR534" i="53"/>
  <c r="LS534" i="53" s="1"/>
  <c r="LP534" i="53"/>
  <c r="LO534" i="53"/>
  <c r="LN534" i="53"/>
  <c r="LM534" i="53"/>
  <c r="LL534" i="53"/>
  <c r="LQ534" i="53" s="1"/>
  <c r="LR533" i="53"/>
  <c r="LS533" i="53" s="1"/>
  <c r="LP533" i="53"/>
  <c r="LO533" i="53"/>
  <c r="LN533" i="53"/>
  <c r="LM533" i="53"/>
  <c r="LL533" i="53"/>
  <c r="LQ533" i="53" s="1"/>
  <c r="LR532" i="53"/>
  <c r="LS532" i="53" s="1"/>
  <c r="LP532" i="53"/>
  <c r="LO532" i="53"/>
  <c r="LN532" i="53"/>
  <c r="LM532" i="53"/>
  <c r="LL532" i="53"/>
  <c r="LQ532" i="53" s="1"/>
  <c r="LR531" i="53"/>
  <c r="LS531" i="53" s="1"/>
  <c r="LP531" i="53"/>
  <c r="LO531" i="53"/>
  <c r="LN531" i="53"/>
  <c r="LM531" i="53"/>
  <c r="LL531" i="53"/>
  <c r="LQ531" i="53" s="1"/>
  <c r="LR530" i="53"/>
  <c r="LS530" i="53" s="1"/>
  <c r="LP530" i="53"/>
  <c r="LO530" i="53"/>
  <c r="LN530" i="53"/>
  <c r="LM530" i="53"/>
  <c r="LL530" i="53"/>
  <c r="LQ530" i="53" s="1"/>
  <c r="LR529" i="53"/>
  <c r="LS529" i="53" s="1"/>
  <c r="LP529" i="53"/>
  <c r="LO529" i="53"/>
  <c r="LN529" i="53"/>
  <c r="LM529" i="53"/>
  <c r="LL529" i="53"/>
  <c r="LQ529" i="53" s="1"/>
  <c r="LR528" i="53"/>
  <c r="LS528" i="53" s="1"/>
  <c r="LP528" i="53"/>
  <c r="LO528" i="53"/>
  <c r="LN528" i="53"/>
  <c r="LM528" i="53"/>
  <c r="LL528" i="53"/>
  <c r="LQ528" i="53" s="1"/>
  <c r="LR526" i="53"/>
  <c r="LS526" i="53" s="1"/>
  <c r="LP526" i="53"/>
  <c r="LO526" i="53"/>
  <c r="LN526" i="53"/>
  <c r="LM526" i="53"/>
  <c r="LL526" i="53"/>
  <c r="LQ526" i="53" s="1"/>
  <c r="LR524" i="53"/>
  <c r="LS524" i="53" s="1"/>
  <c r="LP524" i="53"/>
  <c r="LO524" i="53"/>
  <c r="LN524" i="53"/>
  <c r="LM524" i="53"/>
  <c r="LL524" i="53"/>
  <c r="LQ524" i="53" s="1"/>
  <c r="LR523" i="53"/>
  <c r="LS523" i="53" s="1"/>
  <c r="LP523" i="53"/>
  <c r="LO523" i="53"/>
  <c r="LN523" i="53"/>
  <c r="LM523" i="53"/>
  <c r="LL523" i="53"/>
  <c r="LQ523" i="53" s="1"/>
  <c r="LR522" i="53"/>
  <c r="LS522" i="53" s="1"/>
  <c r="LP522" i="53"/>
  <c r="LO522" i="53"/>
  <c r="LN522" i="53"/>
  <c r="LM522" i="53"/>
  <c r="LL522" i="53"/>
  <c r="LQ522" i="53" s="1"/>
  <c r="LR520" i="53"/>
  <c r="LS520" i="53" s="1"/>
  <c r="LP520" i="53"/>
  <c r="LO520" i="53"/>
  <c r="LN520" i="53"/>
  <c r="LM520" i="53"/>
  <c r="LL520" i="53"/>
  <c r="LQ520" i="53" s="1"/>
  <c r="LR518" i="53"/>
  <c r="LS518" i="53" s="1"/>
  <c r="LP518" i="53"/>
  <c r="LO518" i="53"/>
  <c r="LN518" i="53"/>
  <c r="LM518" i="53"/>
  <c r="LL518" i="53"/>
  <c r="LQ518" i="53" s="1"/>
  <c r="LR517" i="53"/>
  <c r="LS517" i="53" s="1"/>
  <c r="LP517" i="53"/>
  <c r="LO517" i="53"/>
  <c r="LN517" i="53"/>
  <c r="LM517" i="53"/>
  <c r="LL517" i="53"/>
  <c r="LQ517" i="53" s="1"/>
  <c r="LR516" i="53"/>
  <c r="LS516" i="53" s="1"/>
  <c r="LP516" i="53"/>
  <c r="LO516" i="53"/>
  <c r="LN516" i="53"/>
  <c r="LM516" i="53"/>
  <c r="LL516" i="53"/>
  <c r="LQ516" i="53" s="1"/>
  <c r="LR515" i="53"/>
  <c r="LS515" i="53" s="1"/>
  <c r="LP515" i="53"/>
  <c r="LO515" i="53"/>
  <c r="LN515" i="53"/>
  <c r="LM515" i="53"/>
  <c r="LL515" i="53"/>
  <c r="LQ515" i="53" s="1"/>
  <c r="LR514" i="53"/>
  <c r="LS514" i="53" s="1"/>
  <c r="LP514" i="53"/>
  <c r="LO514" i="53"/>
  <c r="LN514" i="53"/>
  <c r="LM514" i="53"/>
  <c r="LL514" i="53"/>
  <c r="LQ514" i="53" s="1"/>
  <c r="LR512" i="53"/>
  <c r="LS512" i="53" s="1"/>
  <c r="LP512" i="53"/>
  <c r="LO512" i="53"/>
  <c r="LN512" i="53"/>
  <c r="LM512" i="53"/>
  <c r="LL512" i="53"/>
  <c r="LQ512" i="53" s="1"/>
  <c r="LR510" i="53"/>
  <c r="LS510" i="53" s="1"/>
  <c r="LP510" i="53"/>
  <c r="LO510" i="53"/>
  <c r="LN510" i="53"/>
  <c r="LM510" i="53"/>
  <c r="LL510" i="53"/>
  <c r="LQ510" i="53" s="1"/>
  <c r="LR509" i="53"/>
  <c r="LS509" i="53" s="1"/>
  <c r="LP509" i="53"/>
  <c r="LO509" i="53"/>
  <c r="LN509" i="53"/>
  <c r="LM509" i="53"/>
  <c r="LL509" i="53"/>
  <c r="LQ509" i="53" s="1"/>
  <c r="LR508" i="53"/>
  <c r="LS508" i="53" s="1"/>
  <c r="LP508" i="53"/>
  <c r="LO508" i="53"/>
  <c r="LN508" i="53"/>
  <c r="LM508" i="53"/>
  <c r="LL508" i="53"/>
  <c r="LQ508" i="53" s="1"/>
  <c r="LR507" i="53"/>
  <c r="LS507" i="53" s="1"/>
  <c r="LP507" i="53"/>
  <c r="LO507" i="53"/>
  <c r="LN507" i="53"/>
  <c r="LM507" i="53"/>
  <c r="LL507" i="53"/>
  <c r="LQ507" i="53" s="1"/>
  <c r="LR505" i="53"/>
  <c r="LS505" i="53" s="1"/>
  <c r="LP505" i="53"/>
  <c r="LO505" i="53"/>
  <c r="LN505" i="53"/>
  <c r="LM505" i="53"/>
  <c r="LL505" i="53"/>
  <c r="LQ505" i="53" s="1"/>
  <c r="LR504" i="53"/>
  <c r="LS504" i="53" s="1"/>
  <c r="LP504" i="53"/>
  <c r="LO504" i="53"/>
  <c r="LN504" i="53"/>
  <c r="LM504" i="53"/>
  <c r="LL504" i="53"/>
  <c r="LQ504" i="53" s="1"/>
  <c r="LR503" i="53"/>
  <c r="LS503" i="53" s="1"/>
  <c r="LP503" i="53"/>
  <c r="LO503" i="53"/>
  <c r="LN503" i="53"/>
  <c r="LM503" i="53"/>
  <c r="LL503" i="53"/>
  <c r="LQ503" i="53" s="1"/>
  <c r="LR502" i="53"/>
  <c r="LS502" i="53" s="1"/>
  <c r="LP502" i="53"/>
  <c r="LO502" i="53"/>
  <c r="LN502" i="53"/>
  <c r="LM502" i="53"/>
  <c r="LL502" i="53"/>
  <c r="LQ502" i="53" s="1"/>
  <c r="LK500" i="53"/>
  <c r="LR499" i="53"/>
  <c r="LS499" i="53" s="1"/>
  <c r="LP499" i="53"/>
  <c r="LO499" i="53"/>
  <c r="LN499" i="53"/>
  <c r="LM499" i="53"/>
  <c r="LL499" i="53"/>
  <c r="LQ499" i="53" s="1"/>
  <c r="LR498" i="53"/>
  <c r="LS498" i="53" s="1"/>
  <c r="LP498" i="53"/>
  <c r="LO498" i="53"/>
  <c r="LN498" i="53"/>
  <c r="LM498" i="53"/>
  <c r="LL498" i="53"/>
  <c r="LQ498" i="53" s="1"/>
  <c r="LR496" i="53"/>
  <c r="LS496" i="53" s="1"/>
  <c r="LP496" i="53"/>
  <c r="LO496" i="53"/>
  <c r="LN496" i="53"/>
  <c r="LM496" i="53"/>
  <c r="LL496" i="53"/>
  <c r="LQ496" i="53" s="1"/>
  <c r="LR495" i="53"/>
  <c r="LS495" i="53" s="1"/>
  <c r="LP495" i="53"/>
  <c r="LO495" i="53"/>
  <c r="LN495" i="53"/>
  <c r="LM495" i="53"/>
  <c r="LL495" i="53"/>
  <c r="LQ495" i="53" s="1"/>
  <c r="LR494" i="53"/>
  <c r="LS494" i="53" s="1"/>
  <c r="LP494" i="53"/>
  <c r="LO494" i="53"/>
  <c r="LN494" i="53"/>
  <c r="LM494" i="53"/>
  <c r="LL494" i="53"/>
  <c r="LQ494" i="53" s="1"/>
  <c r="LR492" i="53"/>
  <c r="LS492" i="53" s="1"/>
  <c r="LP492" i="53"/>
  <c r="LO492" i="53"/>
  <c r="LN492" i="53"/>
  <c r="LM492" i="53"/>
  <c r="LL492" i="53"/>
  <c r="LQ492" i="53" s="1"/>
  <c r="LR491" i="53"/>
  <c r="LS491" i="53" s="1"/>
  <c r="LP491" i="53"/>
  <c r="LO491" i="53"/>
  <c r="LN491" i="53"/>
  <c r="LM491" i="53"/>
  <c r="LL491" i="53"/>
  <c r="LQ491" i="53" s="1"/>
  <c r="LR489" i="53"/>
  <c r="LS489" i="53" s="1"/>
  <c r="LP489" i="53"/>
  <c r="LO489" i="53"/>
  <c r="LN489" i="53"/>
  <c r="LM489" i="53"/>
  <c r="LL489" i="53"/>
  <c r="LQ489" i="53" s="1"/>
  <c r="LR488" i="53"/>
  <c r="LS488" i="53" s="1"/>
  <c r="LP488" i="53"/>
  <c r="LO488" i="53"/>
  <c r="LN488" i="53"/>
  <c r="LM488" i="53"/>
  <c r="LL488" i="53"/>
  <c r="LQ488" i="53" s="1"/>
  <c r="LR487" i="53"/>
  <c r="LS487" i="53" s="1"/>
  <c r="LP487" i="53"/>
  <c r="LO487" i="53"/>
  <c r="LN487" i="53"/>
  <c r="LM487" i="53"/>
  <c r="LL487" i="53"/>
  <c r="LQ487" i="53" s="1"/>
  <c r="LR486" i="53"/>
  <c r="LS486" i="53" s="1"/>
  <c r="LP486" i="53"/>
  <c r="LO486" i="53"/>
  <c r="LN486" i="53"/>
  <c r="LM486" i="53"/>
  <c r="LL486" i="53"/>
  <c r="LQ486" i="53" s="1"/>
  <c r="LR485" i="53"/>
  <c r="LS485" i="53" s="1"/>
  <c r="LP485" i="53"/>
  <c r="LO485" i="53"/>
  <c r="LN485" i="53"/>
  <c r="LM485" i="53"/>
  <c r="LL485" i="53"/>
  <c r="LQ485" i="53" s="1"/>
  <c r="LR484" i="53"/>
  <c r="LS484" i="53" s="1"/>
  <c r="LP484" i="53"/>
  <c r="LO484" i="53"/>
  <c r="LN484" i="53"/>
  <c r="LM484" i="53"/>
  <c r="LL484" i="53"/>
  <c r="LQ484" i="53" s="1"/>
  <c r="LR482" i="53"/>
  <c r="LS482" i="53" s="1"/>
  <c r="LP482" i="53"/>
  <c r="LO482" i="53"/>
  <c r="LN482" i="53"/>
  <c r="LM482" i="53"/>
  <c r="LL482" i="53"/>
  <c r="LQ482" i="53" s="1"/>
  <c r="LR481" i="53"/>
  <c r="LS481" i="53" s="1"/>
  <c r="LP481" i="53"/>
  <c r="LO481" i="53"/>
  <c r="LN481" i="53"/>
  <c r="LM481" i="53"/>
  <c r="LL481" i="53"/>
  <c r="LQ481" i="53" s="1"/>
  <c r="LR480" i="53"/>
  <c r="LS480" i="53" s="1"/>
  <c r="LP480" i="53"/>
  <c r="LO480" i="53"/>
  <c r="LN480" i="53"/>
  <c r="LM480" i="53"/>
  <c r="LL480" i="53"/>
  <c r="LQ480" i="53" s="1"/>
  <c r="LR479" i="53"/>
  <c r="LS479" i="53" s="1"/>
  <c r="LP479" i="53"/>
  <c r="LO479" i="53"/>
  <c r="LN479" i="53"/>
  <c r="LM479" i="53"/>
  <c r="LL479" i="53"/>
  <c r="LQ479" i="53" s="1"/>
  <c r="LR478" i="53"/>
  <c r="LS478" i="53" s="1"/>
  <c r="LP478" i="53"/>
  <c r="LO478" i="53"/>
  <c r="LN478" i="53"/>
  <c r="LM478" i="53"/>
  <c r="LL478" i="53"/>
  <c r="LQ478" i="53" s="1"/>
  <c r="LR477" i="53"/>
  <c r="LS477" i="53" s="1"/>
  <c r="LP477" i="53"/>
  <c r="LO477" i="53"/>
  <c r="LN477" i="53"/>
  <c r="LM477" i="53"/>
  <c r="LL477" i="53"/>
  <c r="LQ477" i="53" s="1"/>
  <c r="LR476" i="53"/>
  <c r="LS476" i="53" s="1"/>
  <c r="LP476" i="53"/>
  <c r="LO476" i="53"/>
  <c r="LN476" i="53"/>
  <c r="LM476" i="53"/>
  <c r="LL476" i="53"/>
  <c r="LQ476" i="53" s="1"/>
  <c r="LR474" i="53"/>
  <c r="LS474" i="53" s="1"/>
  <c r="LP474" i="53"/>
  <c r="LO474" i="53"/>
  <c r="LN474" i="53"/>
  <c r="LM474" i="53"/>
  <c r="LL474" i="53"/>
  <c r="LQ474" i="53" s="1"/>
  <c r="LR473" i="53"/>
  <c r="LS473" i="53" s="1"/>
  <c r="LP473" i="53"/>
  <c r="LO473" i="53"/>
  <c r="LN473" i="53"/>
  <c r="LM473" i="53"/>
  <c r="LL473" i="53"/>
  <c r="LQ473" i="53" s="1"/>
  <c r="LR472" i="53"/>
  <c r="LS472" i="53" s="1"/>
  <c r="LP472" i="53"/>
  <c r="LO472" i="53"/>
  <c r="LN472" i="53"/>
  <c r="LM472" i="53"/>
  <c r="LL472" i="53"/>
  <c r="LQ472" i="53" s="1"/>
  <c r="LR470" i="53"/>
  <c r="LS470" i="53" s="1"/>
  <c r="LP470" i="53"/>
  <c r="LO470" i="53"/>
  <c r="LN470" i="53"/>
  <c r="LM470" i="53"/>
  <c r="LL470" i="53"/>
  <c r="LQ470" i="53" s="1"/>
  <c r="LR467" i="53"/>
  <c r="LS467" i="53" s="1"/>
  <c r="LP467" i="53"/>
  <c r="LO467" i="53"/>
  <c r="LN467" i="53"/>
  <c r="LM467" i="53"/>
  <c r="LL467" i="53"/>
  <c r="LQ467" i="53" s="1"/>
  <c r="LR466" i="53"/>
  <c r="LS466" i="53" s="1"/>
  <c r="LP466" i="53"/>
  <c r="LO466" i="53"/>
  <c r="LN466" i="53"/>
  <c r="LM466" i="53"/>
  <c r="LL466" i="53"/>
  <c r="LQ466" i="53" s="1"/>
  <c r="LR464" i="53"/>
  <c r="LS464" i="53" s="1"/>
  <c r="LP464" i="53"/>
  <c r="LO464" i="53"/>
  <c r="LN464" i="53"/>
  <c r="LM464" i="53"/>
  <c r="LL464" i="53"/>
  <c r="LQ464" i="53" s="1"/>
  <c r="LR463" i="53"/>
  <c r="LS463" i="53" s="1"/>
  <c r="LP463" i="53"/>
  <c r="LO463" i="53"/>
  <c r="LN463" i="53"/>
  <c r="LM463" i="53"/>
  <c r="LL463" i="53"/>
  <c r="LQ463" i="53" s="1"/>
  <c r="LR462" i="53"/>
  <c r="LS462" i="53" s="1"/>
  <c r="LP462" i="53"/>
  <c r="LO462" i="53"/>
  <c r="LN462" i="53"/>
  <c r="LM462" i="53"/>
  <c r="LL462" i="53"/>
  <c r="LQ462" i="53" s="1"/>
  <c r="LR461" i="53"/>
  <c r="LS461" i="53" s="1"/>
  <c r="LP461" i="53"/>
  <c r="LO461" i="53"/>
  <c r="LN461" i="53"/>
  <c r="LM461" i="53"/>
  <c r="LL461" i="53"/>
  <c r="LQ461" i="53" s="1"/>
  <c r="LR460" i="53"/>
  <c r="LS460" i="53" s="1"/>
  <c r="LP460" i="53"/>
  <c r="LO460" i="53"/>
  <c r="LN460" i="53"/>
  <c r="LM460" i="53"/>
  <c r="LL460" i="53"/>
  <c r="LQ460" i="53" s="1"/>
  <c r="LR458" i="53"/>
  <c r="LS458" i="53" s="1"/>
  <c r="LP458" i="53"/>
  <c r="LO458" i="53"/>
  <c r="LN458" i="53"/>
  <c r="LM458" i="53"/>
  <c r="LL458" i="53"/>
  <c r="LQ458" i="53" s="1"/>
  <c r="LR457" i="53"/>
  <c r="LS457" i="53" s="1"/>
  <c r="LP457" i="53"/>
  <c r="LO457" i="53"/>
  <c r="LN457" i="53"/>
  <c r="LM457" i="53"/>
  <c r="LL457" i="53"/>
  <c r="LQ457" i="53" s="1"/>
  <c r="LR456" i="53"/>
  <c r="LS456" i="53" s="1"/>
  <c r="LP456" i="53"/>
  <c r="LO456" i="53"/>
  <c r="LN456" i="53"/>
  <c r="LM456" i="53"/>
  <c r="LL456" i="53"/>
  <c r="LQ456" i="53" s="1"/>
  <c r="LR455" i="53"/>
  <c r="LS455" i="53" s="1"/>
  <c r="LP455" i="53"/>
  <c r="LO455" i="53"/>
  <c r="LN455" i="53"/>
  <c r="LM455" i="53"/>
  <c r="LL455" i="53"/>
  <c r="LQ455" i="53" s="1"/>
  <c r="LR454" i="53"/>
  <c r="LS454" i="53" s="1"/>
  <c r="LP454" i="53"/>
  <c r="LO454" i="53"/>
  <c r="LN454" i="53"/>
  <c r="LM454" i="53"/>
  <c r="LL454" i="53"/>
  <c r="LQ454" i="53" s="1"/>
  <c r="LR453" i="53"/>
  <c r="LS453" i="53" s="1"/>
  <c r="LP453" i="53"/>
  <c r="LO453" i="53"/>
  <c r="LN453" i="53"/>
  <c r="LM453" i="53"/>
  <c r="LL453" i="53"/>
  <c r="LQ453" i="53" s="1"/>
  <c r="LR452" i="53"/>
  <c r="LS452" i="53" s="1"/>
  <c r="LP452" i="53"/>
  <c r="LO452" i="53"/>
  <c r="LN452" i="53"/>
  <c r="LM452" i="53"/>
  <c r="LL452" i="53"/>
  <c r="LQ452" i="53" s="1"/>
  <c r="LR451" i="53"/>
  <c r="LS451" i="53" s="1"/>
  <c r="LP451" i="53"/>
  <c r="LO451" i="53"/>
  <c r="LN451" i="53"/>
  <c r="LM451" i="53"/>
  <c r="LL451" i="53"/>
  <c r="LQ451" i="53" s="1"/>
  <c r="LR449" i="53"/>
  <c r="LS449" i="53" s="1"/>
  <c r="LP449" i="53"/>
  <c r="LO449" i="53"/>
  <c r="LN449" i="53"/>
  <c r="LM449" i="53"/>
  <c r="LL449" i="53"/>
  <c r="LQ449" i="53" s="1"/>
  <c r="LR448" i="53"/>
  <c r="LS448" i="53" s="1"/>
  <c r="LP448" i="53"/>
  <c r="LO448" i="53"/>
  <c r="LN448" i="53"/>
  <c r="LM448" i="53"/>
  <c r="LL448" i="53"/>
  <c r="LQ448" i="53" s="1"/>
  <c r="LR447" i="53"/>
  <c r="LS447" i="53" s="1"/>
  <c r="LP447" i="53"/>
  <c r="LO447" i="53"/>
  <c r="LN447" i="53"/>
  <c r="LM447" i="53"/>
  <c r="LL447" i="53"/>
  <c r="LQ447" i="53" s="1"/>
  <c r="LR446" i="53"/>
  <c r="LS446" i="53" s="1"/>
  <c r="LP446" i="53"/>
  <c r="LO446" i="53"/>
  <c r="LN446" i="53"/>
  <c r="LM446" i="53"/>
  <c r="LL446" i="53"/>
  <c r="LQ446" i="53" s="1"/>
  <c r="LR445" i="53"/>
  <c r="LS445" i="53" s="1"/>
  <c r="LP445" i="53"/>
  <c r="LO445" i="53"/>
  <c r="LN445" i="53"/>
  <c r="LM445" i="53"/>
  <c r="LL445" i="53"/>
  <c r="LQ445" i="53" s="1"/>
  <c r="LR444" i="53"/>
  <c r="LS444" i="53" s="1"/>
  <c r="LP444" i="53"/>
  <c r="LO444" i="53"/>
  <c r="LN444" i="53"/>
  <c r="LM444" i="53"/>
  <c r="LL444" i="53"/>
  <c r="LQ444" i="53" s="1"/>
  <c r="LR443" i="53"/>
  <c r="LS443" i="53" s="1"/>
  <c r="LP443" i="53"/>
  <c r="LO443" i="53"/>
  <c r="LN443" i="53"/>
  <c r="LM443" i="53"/>
  <c r="LL443" i="53"/>
  <c r="LQ443" i="53" s="1"/>
  <c r="LR442" i="53"/>
  <c r="LS442" i="53" s="1"/>
  <c r="LP442" i="53"/>
  <c r="LO442" i="53"/>
  <c r="LN442" i="53"/>
  <c r="LM442" i="53"/>
  <c r="LL442" i="53"/>
  <c r="LQ442" i="53" s="1"/>
  <c r="LR441" i="53"/>
  <c r="LS441" i="53" s="1"/>
  <c r="LP441" i="53"/>
  <c r="LO441" i="53"/>
  <c r="LN441" i="53"/>
  <c r="LM441" i="53"/>
  <c r="LL441" i="53"/>
  <c r="LQ441" i="53" s="1"/>
  <c r="LR440" i="53"/>
  <c r="LS440" i="53" s="1"/>
  <c r="LP440" i="53"/>
  <c r="LO440" i="53"/>
  <c r="LN440" i="53"/>
  <c r="LM440" i="53"/>
  <c r="LL440" i="53"/>
  <c r="LQ440" i="53" s="1"/>
  <c r="LR439" i="53"/>
  <c r="LS439" i="53" s="1"/>
  <c r="LP439" i="53"/>
  <c r="LO439" i="53"/>
  <c r="LN439" i="53"/>
  <c r="LM439" i="53"/>
  <c r="LL439" i="53"/>
  <c r="LQ439" i="53" s="1"/>
  <c r="LR437" i="53"/>
  <c r="LS437" i="53" s="1"/>
  <c r="LP437" i="53"/>
  <c r="LO437" i="53"/>
  <c r="LN437" i="53"/>
  <c r="LM437" i="53"/>
  <c r="LL437" i="53"/>
  <c r="LQ437" i="53" s="1"/>
  <c r="LR436" i="53"/>
  <c r="LS436" i="53" s="1"/>
  <c r="LP436" i="53"/>
  <c r="LO436" i="53"/>
  <c r="LN436" i="53"/>
  <c r="LM436" i="53"/>
  <c r="LL436" i="53"/>
  <c r="LQ436" i="53" s="1"/>
  <c r="LR435" i="53"/>
  <c r="LS435" i="53" s="1"/>
  <c r="LP435" i="53"/>
  <c r="LO435" i="53"/>
  <c r="LN435" i="53"/>
  <c r="LM435" i="53"/>
  <c r="LL435" i="53"/>
  <c r="LQ435" i="53" s="1"/>
  <c r="LR434" i="53"/>
  <c r="LS434" i="53" s="1"/>
  <c r="LP434" i="53"/>
  <c r="LO434" i="53"/>
  <c r="LN434" i="53"/>
  <c r="LM434" i="53"/>
  <c r="LL434" i="53"/>
  <c r="LQ434" i="53" s="1"/>
  <c r="LR433" i="53"/>
  <c r="LS433" i="53" s="1"/>
  <c r="LP433" i="53"/>
  <c r="LO433" i="53"/>
  <c r="LN433" i="53"/>
  <c r="LM433" i="53"/>
  <c r="LL433" i="53"/>
  <c r="LQ433" i="53" s="1"/>
  <c r="LR432" i="53"/>
  <c r="LS432" i="53" s="1"/>
  <c r="LP432" i="53"/>
  <c r="LO432" i="53"/>
  <c r="LN432" i="53"/>
  <c r="LM432" i="53"/>
  <c r="LL432" i="53"/>
  <c r="LQ432" i="53" s="1"/>
  <c r="LR431" i="53"/>
  <c r="LS431" i="53" s="1"/>
  <c r="LP431" i="53"/>
  <c r="LO431" i="53"/>
  <c r="LN431" i="53"/>
  <c r="LM431" i="53"/>
  <c r="LL431" i="53"/>
  <c r="LQ431" i="53" s="1"/>
  <c r="LR430" i="53"/>
  <c r="LS430" i="53" s="1"/>
  <c r="LP430" i="53"/>
  <c r="LO430" i="53"/>
  <c r="LN430" i="53"/>
  <c r="LM430" i="53"/>
  <c r="LL430" i="53"/>
  <c r="LQ430" i="53" s="1"/>
  <c r="LR428" i="53"/>
  <c r="LS428" i="53" s="1"/>
  <c r="LP428" i="53"/>
  <c r="LO428" i="53"/>
  <c r="LN428" i="53"/>
  <c r="LM428" i="53"/>
  <c r="LL428" i="53"/>
  <c r="LQ428" i="53" s="1"/>
  <c r="LR427" i="53"/>
  <c r="LS427" i="53" s="1"/>
  <c r="LP427" i="53"/>
  <c r="LO427" i="53"/>
  <c r="LN427" i="53"/>
  <c r="LM427" i="53"/>
  <c r="LL427" i="53"/>
  <c r="LQ427" i="53" s="1"/>
  <c r="LR426" i="53"/>
  <c r="LS426" i="53" s="1"/>
  <c r="LP426" i="53"/>
  <c r="LO426" i="53"/>
  <c r="LN426" i="53"/>
  <c r="LM426" i="53"/>
  <c r="LL426" i="53"/>
  <c r="LQ426" i="53" s="1"/>
  <c r="LR425" i="53"/>
  <c r="LS425" i="53" s="1"/>
  <c r="LP425" i="53"/>
  <c r="LO425" i="53"/>
  <c r="LN425" i="53"/>
  <c r="LM425" i="53"/>
  <c r="LL425" i="53"/>
  <c r="LQ425" i="53" s="1"/>
  <c r="LR424" i="53"/>
  <c r="LS424" i="53" s="1"/>
  <c r="LP424" i="53"/>
  <c r="LO424" i="53"/>
  <c r="LN424" i="53"/>
  <c r="LM424" i="53"/>
  <c r="LL424" i="53"/>
  <c r="LQ424" i="53" s="1"/>
  <c r="LR423" i="53"/>
  <c r="LS423" i="53" s="1"/>
  <c r="LP423" i="53"/>
  <c r="LO423" i="53"/>
  <c r="LN423" i="53"/>
  <c r="LM423" i="53"/>
  <c r="LL423" i="53"/>
  <c r="LQ423" i="53" s="1"/>
  <c r="LR421" i="53"/>
  <c r="LS421" i="53" s="1"/>
  <c r="LP421" i="53"/>
  <c r="LO421" i="53"/>
  <c r="LN421" i="53"/>
  <c r="LM421" i="53"/>
  <c r="LL421" i="53"/>
  <c r="LQ421" i="53" s="1"/>
  <c r="LR418" i="53"/>
  <c r="LS418" i="53" s="1"/>
  <c r="LP418" i="53"/>
  <c r="LO418" i="53"/>
  <c r="LN418" i="53"/>
  <c r="LM418" i="53"/>
  <c r="LL418" i="53"/>
  <c r="LQ418" i="53" s="1"/>
  <c r="LR417" i="53"/>
  <c r="LS417" i="53" s="1"/>
  <c r="LP417" i="53"/>
  <c r="LO417" i="53"/>
  <c r="LN417" i="53"/>
  <c r="LM417" i="53"/>
  <c r="LL417" i="53"/>
  <c r="LQ417" i="53" s="1"/>
  <c r="LR416" i="53"/>
  <c r="LS416" i="53" s="1"/>
  <c r="LP416" i="53"/>
  <c r="LO416" i="53"/>
  <c r="LN416" i="53"/>
  <c r="LM416" i="53"/>
  <c r="LL416" i="53"/>
  <c r="LQ416" i="53" s="1"/>
  <c r="LR415" i="53"/>
  <c r="LS415" i="53" s="1"/>
  <c r="LP415" i="53"/>
  <c r="LO415" i="53"/>
  <c r="LN415" i="53"/>
  <c r="LM415" i="53"/>
  <c r="LL415" i="53"/>
  <c r="LQ415" i="53" s="1"/>
  <c r="LR414" i="53"/>
  <c r="LS414" i="53" s="1"/>
  <c r="LP414" i="53"/>
  <c r="LO414" i="53"/>
  <c r="LN414" i="53"/>
  <c r="LM414" i="53"/>
  <c r="LL414" i="53"/>
  <c r="LQ414" i="53" s="1"/>
  <c r="LR413" i="53"/>
  <c r="LS413" i="53" s="1"/>
  <c r="LP413" i="53"/>
  <c r="LO413" i="53"/>
  <c r="LN413" i="53"/>
  <c r="LM413" i="53"/>
  <c r="LL413" i="53"/>
  <c r="LQ413" i="53" s="1"/>
  <c r="LR412" i="53"/>
  <c r="LS412" i="53" s="1"/>
  <c r="LP412" i="53"/>
  <c r="LO412" i="53"/>
  <c r="LN412" i="53"/>
  <c r="LM412" i="53"/>
  <c r="LL412" i="53"/>
  <c r="LQ412" i="53" s="1"/>
  <c r="LR411" i="53"/>
  <c r="LS411" i="53" s="1"/>
  <c r="LP411" i="53"/>
  <c r="LO411" i="53"/>
  <c r="LN411" i="53"/>
  <c r="LM411" i="53"/>
  <c r="LL411" i="53"/>
  <c r="LQ411" i="53" s="1"/>
  <c r="LR409" i="53"/>
  <c r="LS409" i="53" s="1"/>
  <c r="LP409" i="53"/>
  <c r="LO409" i="53"/>
  <c r="LN409" i="53"/>
  <c r="LM409" i="53"/>
  <c r="LL409" i="53"/>
  <c r="LQ409" i="53" s="1"/>
  <c r="LR408" i="53"/>
  <c r="LS408" i="53" s="1"/>
  <c r="LP408" i="53"/>
  <c r="LO408" i="53"/>
  <c r="LN408" i="53"/>
  <c r="LM408" i="53"/>
  <c r="LL408" i="53"/>
  <c r="LQ408" i="53" s="1"/>
  <c r="LR407" i="53"/>
  <c r="LS407" i="53" s="1"/>
  <c r="LP407" i="53"/>
  <c r="LO407" i="53"/>
  <c r="LN407" i="53"/>
  <c r="LM407" i="53"/>
  <c r="LL407" i="53"/>
  <c r="LQ407" i="53" s="1"/>
  <c r="LR406" i="53"/>
  <c r="LS406" i="53" s="1"/>
  <c r="LP406" i="53"/>
  <c r="LO406" i="53"/>
  <c r="LN406" i="53"/>
  <c r="LM406" i="53"/>
  <c r="LL406" i="53"/>
  <c r="LQ406" i="53" s="1"/>
  <c r="LR404" i="53"/>
  <c r="LS404" i="53" s="1"/>
  <c r="LP404" i="53"/>
  <c r="LO404" i="53"/>
  <c r="LN404" i="53"/>
  <c r="LM404" i="53"/>
  <c r="LL404" i="53"/>
  <c r="LQ404" i="53" s="1"/>
  <c r="LR402" i="53"/>
  <c r="LS402" i="53" s="1"/>
  <c r="LP402" i="53"/>
  <c r="LO402" i="53"/>
  <c r="LN402" i="53"/>
  <c r="LM402" i="53"/>
  <c r="LL402" i="53"/>
  <c r="LQ402" i="53" s="1"/>
  <c r="LR401" i="53"/>
  <c r="LS401" i="53" s="1"/>
  <c r="LP401" i="53"/>
  <c r="LO401" i="53"/>
  <c r="LN401" i="53"/>
  <c r="LM401" i="53"/>
  <c r="LL401" i="53"/>
  <c r="LQ401" i="53" s="1"/>
  <c r="LR400" i="53"/>
  <c r="LS400" i="53" s="1"/>
  <c r="LP400" i="53"/>
  <c r="LO400" i="53"/>
  <c r="LN400" i="53"/>
  <c r="LM400" i="53"/>
  <c r="LL400" i="53"/>
  <c r="LQ400" i="53" s="1"/>
  <c r="LR399" i="53"/>
  <c r="LS399" i="53" s="1"/>
  <c r="LP399" i="53"/>
  <c r="LO399" i="53"/>
  <c r="LN399" i="53"/>
  <c r="LM399" i="53"/>
  <c r="LL399" i="53"/>
  <c r="LQ399" i="53" s="1"/>
  <c r="LR398" i="53"/>
  <c r="LS398" i="53" s="1"/>
  <c r="LP398" i="53"/>
  <c r="LO398" i="53"/>
  <c r="LN398" i="53"/>
  <c r="LM398" i="53"/>
  <c r="LL398" i="53"/>
  <c r="LQ398" i="53" s="1"/>
  <c r="LR397" i="53"/>
  <c r="LS397" i="53" s="1"/>
  <c r="LP397" i="53"/>
  <c r="LO397" i="53"/>
  <c r="LN397" i="53"/>
  <c r="LM397" i="53"/>
  <c r="LL397" i="53"/>
  <c r="LQ397" i="53" s="1"/>
  <c r="LR396" i="53"/>
  <c r="LS396" i="53" s="1"/>
  <c r="LP396" i="53"/>
  <c r="LO396" i="53"/>
  <c r="LN396" i="53"/>
  <c r="LM396" i="53"/>
  <c r="LL396" i="53"/>
  <c r="LQ396" i="53" s="1"/>
  <c r="LR395" i="53"/>
  <c r="LS395" i="53" s="1"/>
  <c r="LP395" i="53"/>
  <c r="LO395" i="53"/>
  <c r="LN395" i="53"/>
  <c r="LM395" i="53"/>
  <c r="LL395" i="53"/>
  <c r="LQ395" i="53" s="1"/>
  <c r="LR394" i="53"/>
  <c r="LS394" i="53" s="1"/>
  <c r="LP394" i="53"/>
  <c r="LO394" i="53"/>
  <c r="LN394" i="53"/>
  <c r="LM394" i="53"/>
  <c r="LL394" i="53"/>
  <c r="LQ394" i="53" s="1"/>
  <c r="LR393" i="53"/>
  <c r="LS393" i="53" s="1"/>
  <c r="LP393" i="53"/>
  <c r="LO393" i="53"/>
  <c r="LN393" i="53"/>
  <c r="LM393" i="53"/>
  <c r="LL393" i="53"/>
  <c r="LQ393" i="53" s="1"/>
  <c r="LR392" i="53"/>
  <c r="LS392" i="53" s="1"/>
  <c r="LP392" i="53"/>
  <c r="LO392" i="53"/>
  <c r="LN392" i="53"/>
  <c r="LM392" i="53"/>
  <c r="LL392" i="53"/>
  <c r="LQ392" i="53" s="1"/>
  <c r="LR391" i="53"/>
  <c r="LS391" i="53" s="1"/>
  <c r="LP391" i="53"/>
  <c r="LO391" i="53"/>
  <c r="LN391" i="53"/>
  <c r="LM391" i="53"/>
  <c r="LL391" i="53"/>
  <c r="LQ391" i="53" s="1"/>
  <c r="LR390" i="53"/>
  <c r="LS390" i="53" s="1"/>
  <c r="LP390" i="53"/>
  <c r="LO390" i="53"/>
  <c r="LN390" i="53"/>
  <c r="LM390" i="53"/>
  <c r="LL390" i="53"/>
  <c r="LQ390" i="53" s="1"/>
  <c r="LR389" i="53"/>
  <c r="LS389" i="53" s="1"/>
  <c r="LP389" i="53"/>
  <c r="LO389" i="53"/>
  <c r="LN389" i="53"/>
  <c r="LM389" i="53"/>
  <c r="LL389" i="53"/>
  <c r="LQ389" i="53" s="1"/>
  <c r="LR388" i="53"/>
  <c r="LS388" i="53" s="1"/>
  <c r="LP388" i="53"/>
  <c r="LO388" i="53"/>
  <c r="LN388" i="53"/>
  <c r="LM388" i="53"/>
  <c r="LL388" i="53"/>
  <c r="LQ388" i="53" s="1"/>
  <c r="LR386" i="53"/>
  <c r="LS386" i="53" s="1"/>
  <c r="LP386" i="53"/>
  <c r="LO386" i="53"/>
  <c r="LN386" i="53"/>
  <c r="LM386" i="53"/>
  <c r="LL386" i="53"/>
  <c r="LQ386" i="53" s="1"/>
  <c r="LR385" i="53"/>
  <c r="LS385" i="53" s="1"/>
  <c r="LP385" i="53"/>
  <c r="LO385" i="53"/>
  <c r="LN385" i="53"/>
  <c r="LM385" i="53"/>
  <c r="LL385" i="53"/>
  <c r="LQ385" i="53" s="1"/>
  <c r="LR384" i="53"/>
  <c r="LS384" i="53" s="1"/>
  <c r="LP384" i="53"/>
  <c r="LO384" i="53"/>
  <c r="LN384" i="53"/>
  <c r="LM384" i="53"/>
  <c r="LL384" i="53"/>
  <c r="LQ384" i="53" s="1"/>
  <c r="LR383" i="53"/>
  <c r="LS383" i="53" s="1"/>
  <c r="LP383" i="53"/>
  <c r="LO383" i="53"/>
  <c r="LN383" i="53"/>
  <c r="LM383" i="53"/>
  <c r="LL383" i="53"/>
  <c r="LQ383" i="53" s="1"/>
  <c r="LR382" i="53"/>
  <c r="LS382" i="53" s="1"/>
  <c r="LP382" i="53"/>
  <c r="LO382" i="53"/>
  <c r="LN382" i="53"/>
  <c r="LM382" i="53"/>
  <c r="LL382" i="53"/>
  <c r="LQ382" i="53" s="1"/>
  <c r="LK380" i="53"/>
  <c r="LS378" i="53"/>
  <c r="LR378" i="53"/>
  <c r="LP378" i="53"/>
  <c r="LO378" i="53"/>
  <c r="LN378" i="53"/>
  <c r="LM378" i="53"/>
  <c r="LL378" i="53"/>
  <c r="LQ378" i="53" s="1"/>
  <c r="LK377" i="53"/>
  <c r="LR376" i="53"/>
  <c r="LS376" i="53" s="1"/>
  <c r="LP376" i="53"/>
  <c r="LO376" i="53"/>
  <c r="LN376" i="53"/>
  <c r="LM376" i="53"/>
  <c r="LL376" i="53"/>
  <c r="LQ376" i="53" s="1"/>
  <c r="LR375" i="53"/>
  <c r="LS375" i="53" s="1"/>
  <c r="LP375" i="53"/>
  <c r="LO375" i="53"/>
  <c r="LN375" i="53"/>
  <c r="LM375" i="53"/>
  <c r="LL375" i="53"/>
  <c r="LQ375" i="53" s="1"/>
  <c r="LK373" i="53"/>
  <c r="LR372" i="53"/>
  <c r="LS372" i="53" s="1"/>
  <c r="LP372" i="53"/>
  <c r="LO372" i="53"/>
  <c r="LN372" i="53"/>
  <c r="LM372" i="53"/>
  <c r="LL372" i="53"/>
  <c r="LQ372" i="53" s="1"/>
  <c r="LR371" i="53"/>
  <c r="LS371" i="53" s="1"/>
  <c r="LP371" i="53"/>
  <c r="LO371" i="53"/>
  <c r="LN371" i="53"/>
  <c r="LM371" i="53"/>
  <c r="LL371" i="53"/>
  <c r="LQ371" i="53" s="1"/>
  <c r="LR370" i="53"/>
  <c r="LS370" i="53" s="1"/>
  <c r="LP370" i="53"/>
  <c r="LO370" i="53"/>
  <c r="LN370" i="53"/>
  <c r="LM370" i="53"/>
  <c r="LL370" i="53"/>
  <c r="LQ370" i="53" s="1"/>
  <c r="LR369" i="53"/>
  <c r="LS369" i="53" s="1"/>
  <c r="LP369" i="53"/>
  <c r="LO369" i="53"/>
  <c r="LN369" i="53"/>
  <c r="LM369" i="53"/>
  <c r="LL369" i="53"/>
  <c r="LQ369" i="53" s="1"/>
  <c r="LR368" i="53"/>
  <c r="LS368" i="53" s="1"/>
  <c r="LP368" i="53"/>
  <c r="LO368" i="53"/>
  <c r="LN368" i="53"/>
  <c r="LM368" i="53"/>
  <c r="LL368" i="53"/>
  <c r="LQ368" i="53" s="1"/>
  <c r="LR367" i="53"/>
  <c r="LS367" i="53" s="1"/>
  <c r="LP367" i="53"/>
  <c r="LO367" i="53"/>
  <c r="LN367" i="53"/>
  <c r="LM367" i="53"/>
  <c r="LL367" i="53"/>
  <c r="LQ367" i="53" s="1"/>
  <c r="LR366" i="53"/>
  <c r="LS366" i="53" s="1"/>
  <c r="LP366" i="53"/>
  <c r="LO366" i="53"/>
  <c r="LN366" i="53"/>
  <c r="LM366" i="53"/>
  <c r="LL366" i="53"/>
  <c r="LQ366" i="53" s="1"/>
  <c r="LR365" i="53"/>
  <c r="LS365" i="53" s="1"/>
  <c r="LP365" i="53"/>
  <c r="LO365" i="53"/>
  <c r="LN365" i="53"/>
  <c r="LM365" i="53"/>
  <c r="LL365" i="53"/>
  <c r="LQ365" i="53" s="1"/>
  <c r="LR364" i="53"/>
  <c r="LS364" i="53" s="1"/>
  <c r="LP364" i="53"/>
  <c r="LO364" i="53"/>
  <c r="LN364" i="53"/>
  <c r="LM364" i="53"/>
  <c r="LL364" i="53"/>
  <c r="LQ364" i="53" s="1"/>
  <c r="LR363" i="53"/>
  <c r="LS363" i="53" s="1"/>
  <c r="LP363" i="53"/>
  <c r="LO363" i="53"/>
  <c r="LN363" i="53"/>
  <c r="LM363" i="53"/>
  <c r="LL363" i="53"/>
  <c r="LQ363" i="53" s="1"/>
  <c r="LK361" i="53"/>
  <c r="LR360" i="53"/>
  <c r="LS360" i="53" s="1"/>
  <c r="LP360" i="53"/>
  <c r="LO360" i="53"/>
  <c r="LN360" i="53"/>
  <c r="LM360" i="53"/>
  <c r="LL360" i="53"/>
  <c r="LQ360" i="53" s="1"/>
  <c r="LR359" i="53"/>
  <c r="LS359" i="53" s="1"/>
  <c r="LP359" i="53"/>
  <c r="LO359" i="53"/>
  <c r="LN359" i="53"/>
  <c r="LM359" i="53"/>
  <c r="LL359" i="53"/>
  <c r="LQ359" i="53" s="1"/>
  <c r="LR358" i="53"/>
  <c r="LS358" i="53" s="1"/>
  <c r="LP358" i="53"/>
  <c r="LO358" i="53"/>
  <c r="LN358" i="53"/>
  <c r="LM358" i="53"/>
  <c r="LL358" i="53"/>
  <c r="LQ358" i="53" s="1"/>
  <c r="LR357" i="53"/>
  <c r="LS357" i="53" s="1"/>
  <c r="LP357" i="53"/>
  <c r="LO357" i="53"/>
  <c r="LN357" i="53"/>
  <c r="LM357" i="53"/>
  <c r="LL357" i="53"/>
  <c r="LQ357" i="53" s="1"/>
  <c r="LR356" i="53"/>
  <c r="LS356" i="53" s="1"/>
  <c r="LP356" i="53"/>
  <c r="LO356" i="53"/>
  <c r="LN356" i="53"/>
  <c r="LM356" i="53"/>
  <c r="LL356" i="53"/>
  <c r="LQ356" i="53" s="1"/>
  <c r="LR355" i="53"/>
  <c r="LS355" i="53" s="1"/>
  <c r="LP355" i="53"/>
  <c r="LO355" i="53"/>
  <c r="LN355" i="53"/>
  <c r="LM355" i="53"/>
  <c r="LL355" i="53"/>
  <c r="LQ355" i="53" s="1"/>
  <c r="LR354" i="53"/>
  <c r="LS354" i="53" s="1"/>
  <c r="LP354" i="53"/>
  <c r="LO354" i="53"/>
  <c r="LN354" i="53"/>
  <c r="LM354" i="53"/>
  <c r="LL354" i="53"/>
  <c r="LQ354" i="53" s="1"/>
  <c r="LR353" i="53"/>
  <c r="LS353" i="53" s="1"/>
  <c r="LP353" i="53"/>
  <c r="LO353" i="53"/>
  <c r="LN353" i="53"/>
  <c r="LM353" i="53"/>
  <c r="LL353" i="53"/>
  <c r="LQ353" i="53" s="1"/>
  <c r="LR352" i="53"/>
  <c r="LS352" i="53" s="1"/>
  <c r="LP352" i="53"/>
  <c r="LO352" i="53"/>
  <c r="LN352" i="53"/>
  <c r="LM352" i="53"/>
  <c r="LL352" i="53"/>
  <c r="LQ352" i="53" s="1"/>
  <c r="LR351" i="53"/>
  <c r="LS351" i="53" s="1"/>
  <c r="LP351" i="53"/>
  <c r="LO351" i="53"/>
  <c r="LN351" i="53"/>
  <c r="LM351" i="53"/>
  <c r="LL351" i="53"/>
  <c r="LQ351" i="53" s="1"/>
  <c r="LR350" i="53"/>
  <c r="LS350" i="53" s="1"/>
  <c r="LP350" i="53"/>
  <c r="LO350" i="53"/>
  <c r="LN350" i="53"/>
  <c r="LM350" i="53"/>
  <c r="LL350" i="53"/>
  <c r="LQ350" i="53" s="1"/>
  <c r="LR349" i="53"/>
  <c r="LS349" i="53" s="1"/>
  <c r="LP349" i="53"/>
  <c r="LO349" i="53"/>
  <c r="LN349" i="53"/>
  <c r="LM349" i="53"/>
  <c r="LL349" i="53"/>
  <c r="LQ349" i="53" s="1"/>
  <c r="LR348" i="53"/>
  <c r="LS348" i="53" s="1"/>
  <c r="LP348" i="53"/>
  <c r="LO348" i="53"/>
  <c r="LN348" i="53"/>
  <c r="LM348" i="53"/>
  <c r="LL348" i="53"/>
  <c r="LQ348" i="53" s="1"/>
  <c r="LR347" i="53"/>
  <c r="LS347" i="53" s="1"/>
  <c r="LP347" i="53"/>
  <c r="LO347" i="53"/>
  <c r="LN347" i="53"/>
  <c r="LM347" i="53"/>
  <c r="LL347" i="53"/>
  <c r="LQ347" i="53" s="1"/>
  <c r="LR346" i="53"/>
  <c r="LS346" i="53" s="1"/>
  <c r="LP346" i="53"/>
  <c r="LO346" i="53"/>
  <c r="LN346" i="53"/>
  <c r="LM346" i="53"/>
  <c r="LL346" i="53"/>
  <c r="LQ346" i="53" s="1"/>
  <c r="LR345" i="53"/>
  <c r="LS345" i="53" s="1"/>
  <c r="LP345" i="53"/>
  <c r="LO345" i="53"/>
  <c r="LN345" i="53"/>
  <c r="LM345" i="53"/>
  <c r="LL345" i="53"/>
  <c r="LQ345" i="53" s="1"/>
  <c r="LR344" i="53"/>
  <c r="LS344" i="53" s="1"/>
  <c r="LP344" i="53"/>
  <c r="LO344" i="53"/>
  <c r="LN344" i="53"/>
  <c r="LM344" i="53"/>
  <c r="LL344" i="53"/>
  <c r="LQ344" i="53" s="1"/>
  <c r="LR343" i="53"/>
  <c r="LS343" i="53" s="1"/>
  <c r="LP343" i="53"/>
  <c r="LO343" i="53"/>
  <c r="LN343" i="53"/>
  <c r="LM343" i="53"/>
  <c r="LL343" i="53"/>
  <c r="LQ343" i="53" s="1"/>
  <c r="LR342" i="53"/>
  <c r="LS342" i="53" s="1"/>
  <c r="LP342" i="53"/>
  <c r="LO342" i="53"/>
  <c r="LN342" i="53"/>
  <c r="LM342" i="53"/>
  <c r="LL342" i="53"/>
  <c r="LQ342" i="53" s="1"/>
  <c r="LR341" i="53"/>
  <c r="LS341" i="53" s="1"/>
  <c r="LP341" i="53"/>
  <c r="LO341" i="53"/>
  <c r="LN341" i="53"/>
  <c r="LM341" i="53"/>
  <c r="LL341" i="53"/>
  <c r="LQ341" i="53" s="1"/>
  <c r="LR340" i="53"/>
  <c r="LS340" i="53" s="1"/>
  <c r="LP340" i="53"/>
  <c r="LO340" i="53"/>
  <c r="LN340" i="53"/>
  <c r="LM340" i="53"/>
  <c r="LL340" i="53"/>
  <c r="LQ340" i="53" s="1"/>
  <c r="LR339" i="53"/>
  <c r="LS339" i="53" s="1"/>
  <c r="LP339" i="53"/>
  <c r="LO339" i="53"/>
  <c r="LN339" i="53"/>
  <c r="LM339" i="53"/>
  <c r="LL339" i="53"/>
  <c r="LQ339" i="53" s="1"/>
  <c r="LR338" i="53"/>
  <c r="LS338" i="53" s="1"/>
  <c r="LP338" i="53"/>
  <c r="LO338" i="53"/>
  <c r="LN338" i="53"/>
  <c r="LM338" i="53"/>
  <c r="LL338" i="53"/>
  <c r="LQ338" i="53" s="1"/>
  <c r="LR337" i="53"/>
  <c r="LS337" i="53" s="1"/>
  <c r="LP337" i="53"/>
  <c r="LO337" i="53"/>
  <c r="LN337" i="53"/>
  <c r="LM337" i="53"/>
  <c r="LL337" i="53"/>
  <c r="LQ337" i="53" s="1"/>
  <c r="LR336" i="53"/>
  <c r="LS336" i="53" s="1"/>
  <c r="LP336" i="53"/>
  <c r="LO336" i="53"/>
  <c r="LN336" i="53"/>
  <c r="LM336" i="53"/>
  <c r="LL336" i="53"/>
  <c r="LQ336" i="53" s="1"/>
  <c r="LR335" i="53"/>
  <c r="LS335" i="53" s="1"/>
  <c r="LP335" i="53"/>
  <c r="LO335" i="53"/>
  <c r="LN335" i="53"/>
  <c r="LM335" i="53"/>
  <c r="LL335" i="53"/>
  <c r="LQ335" i="53" s="1"/>
  <c r="LR334" i="53"/>
  <c r="LS334" i="53" s="1"/>
  <c r="LP334" i="53"/>
  <c r="LO334" i="53"/>
  <c r="LN334" i="53"/>
  <c r="LM334" i="53"/>
  <c r="LL334" i="53"/>
  <c r="LQ334" i="53" s="1"/>
  <c r="LR333" i="53"/>
  <c r="LS333" i="53" s="1"/>
  <c r="LP333" i="53"/>
  <c r="LO333" i="53"/>
  <c r="LN333" i="53"/>
  <c r="LM333" i="53"/>
  <c r="LL333" i="53"/>
  <c r="LQ333" i="53" s="1"/>
  <c r="LR332" i="53"/>
  <c r="LS332" i="53" s="1"/>
  <c r="LP332" i="53"/>
  <c r="LO332" i="53"/>
  <c r="LN332" i="53"/>
  <c r="LM332" i="53"/>
  <c r="LL332" i="53"/>
  <c r="LQ332" i="53" s="1"/>
  <c r="LR331" i="53"/>
  <c r="LS331" i="53" s="1"/>
  <c r="LP331" i="53"/>
  <c r="LO331" i="53"/>
  <c r="LN331" i="53"/>
  <c r="LM331" i="53"/>
  <c r="LL331" i="53"/>
  <c r="LQ331" i="53" s="1"/>
  <c r="LR330" i="53"/>
  <c r="LS330" i="53" s="1"/>
  <c r="LP330" i="53"/>
  <c r="LO330" i="53"/>
  <c r="LN330" i="53"/>
  <c r="LM330" i="53"/>
  <c r="LL330" i="53"/>
  <c r="LQ330" i="53" s="1"/>
  <c r="LR329" i="53"/>
  <c r="LS329" i="53" s="1"/>
  <c r="LP329" i="53"/>
  <c r="LO329" i="53"/>
  <c r="LN329" i="53"/>
  <c r="LM329" i="53"/>
  <c r="LL329" i="53"/>
  <c r="LQ329" i="53" s="1"/>
  <c r="LR328" i="53"/>
  <c r="LS328" i="53" s="1"/>
  <c r="LP328" i="53"/>
  <c r="LO328" i="53"/>
  <c r="LN328" i="53"/>
  <c r="LM328" i="53"/>
  <c r="LL328" i="53"/>
  <c r="LQ328" i="53" s="1"/>
  <c r="LR327" i="53"/>
  <c r="LS327" i="53" s="1"/>
  <c r="LP327" i="53"/>
  <c r="LO327" i="53"/>
  <c r="LN327" i="53"/>
  <c r="LM327" i="53"/>
  <c r="LL327" i="53"/>
  <c r="LQ327" i="53" s="1"/>
  <c r="LR326" i="53"/>
  <c r="LS326" i="53" s="1"/>
  <c r="LP326" i="53"/>
  <c r="LO326" i="53"/>
  <c r="LN326" i="53"/>
  <c r="LM326" i="53"/>
  <c r="LL326" i="53"/>
  <c r="LQ326" i="53" s="1"/>
  <c r="LR325" i="53"/>
  <c r="LS325" i="53" s="1"/>
  <c r="LP325" i="53"/>
  <c r="LO325" i="53"/>
  <c r="LN325" i="53"/>
  <c r="LM325" i="53"/>
  <c r="LL325" i="53"/>
  <c r="LQ325" i="53" s="1"/>
  <c r="LR324" i="53"/>
  <c r="LS324" i="53" s="1"/>
  <c r="LP324" i="53"/>
  <c r="LO324" i="53"/>
  <c r="LN324" i="53"/>
  <c r="LM324" i="53"/>
  <c r="LL324" i="53"/>
  <c r="LQ324" i="53" s="1"/>
  <c r="LR323" i="53"/>
  <c r="LS323" i="53" s="1"/>
  <c r="LP323" i="53"/>
  <c r="LO323" i="53"/>
  <c r="LN323" i="53"/>
  <c r="LM323" i="53"/>
  <c r="LL323" i="53"/>
  <c r="LQ323" i="53" s="1"/>
  <c r="LR322" i="53"/>
  <c r="LS322" i="53" s="1"/>
  <c r="LP322" i="53"/>
  <c r="LO322" i="53"/>
  <c r="LN322" i="53"/>
  <c r="LM322" i="53"/>
  <c r="LL322" i="53"/>
  <c r="LQ322" i="53" s="1"/>
  <c r="LR321" i="53"/>
  <c r="LS321" i="53" s="1"/>
  <c r="LP321" i="53"/>
  <c r="LO321" i="53"/>
  <c r="LN321" i="53"/>
  <c r="LM321" i="53"/>
  <c r="LL321" i="53"/>
  <c r="LQ321" i="53" s="1"/>
  <c r="LR320" i="53"/>
  <c r="LS320" i="53" s="1"/>
  <c r="LP320" i="53"/>
  <c r="LO320" i="53"/>
  <c r="LN320" i="53"/>
  <c r="LM320" i="53"/>
  <c r="LL320" i="53"/>
  <c r="LQ320" i="53" s="1"/>
  <c r="LK318" i="53"/>
  <c r="LR317" i="53"/>
  <c r="LS317" i="53" s="1"/>
  <c r="LP317" i="53"/>
  <c r="LO317" i="53"/>
  <c r="LN317" i="53"/>
  <c r="LM317" i="53"/>
  <c r="LL317" i="53"/>
  <c r="LQ317" i="53" s="1"/>
  <c r="LR316" i="53"/>
  <c r="LS316" i="53" s="1"/>
  <c r="LP316" i="53"/>
  <c r="LO316" i="53"/>
  <c r="LN316" i="53"/>
  <c r="LM316" i="53"/>
  <c r="LL316" i="53"/>
  <c r="LQ316" i="53" s="1"/>
  <c r="LR315" i="53"/>
  <c r="LS315" i="53" s="1"/>
  <c r="LP315" i="53"/>
  <c r="LO315" i="53"/>
  <c r="LN315" i="53"/>
  <c r="LM315" i="53"/>
  <c r="LL315" i="53"/>
  <c r="LQ315" i="53" s="1"/>
  <c r="LR314" i="53"/>
  <c r="LS314" i="53" s="1"/>
  <c r="LP314" i="53"/>
  <c r="LO314" i="53"/>
  <c r="LN314" i="53"/>
  <c r="LM314" i="53"/>
  <c r="LL314" i="53"/>
  <c r="LQ314" i="53" s="1"/>
  <c r="LR311" i="53"/>
  <c r="LS311" i="53" s="1"/>
  <c r="LP311" i="53"/>
  <c r="LO311" i="53"/>
  <c r="LN311" i="53"/>
  <c r="LM311" i="53"/>
  <c r="LL311" i="53"/>
  <c r="LQ311" i="53" s="1"/>
  <c r="LR310" i="53"/>
  <c r="LS310" i="53" s="1"/>
  <c r="LP310" i="53"/>
  <c r="LO310" i="53"/>
  <c r="LN310" i="53"/>
  <c r="LM310" i="53"/>
  <c r="LL310" i="53"/>
  <c r="LQ310" i="53" s="1"/>
  <c r="LR309" i="53"/>
  <c r="LS309" i="53" s="1"/>
  <c r="LP309" i="53"/>
  <c r="LO309" i="53"/>
  <c r="LN309" i="53"/>
  <c r="LM309" i="53"/>
  <c r="LL309" i="53"/>
  <c r="LQ309" i="53" s="1"/>
  <c r="LR308" i="53"/>
  <c r="LS308" i="53" s="1"/>
  <c r="LP308" i="53"/>
  <c r="LO308" i="53"/>
  <c r="LN308" i="53"/>
  <c r="LM308" i="53"/>
  <c r="LL308" i="53"/>
  <c r="LQ308" i="53" s="1"/>
  <c r="LR307" i="53"/>
  <c r="LS307" i="53" s="1"/>
  <c r="LP307" i="53"/>
  <c r="LO307" i="53"/>
  <c r="LN307" i="53"/>
  <c r="LM307" i="53"/>
  <c r="LL307" i="53"/>
  <c r="LQ307" i="53" s="1"/>
  <c r="LR306" i="53"/>
  <c r="LS306" i="53" s="1"/>
  <c r="LP306" i="53"/>
  <c r="LO306" i="53"/>
  <c r="LN306" i="53"/>
  <c r="LM306" i="53"/>
  <c r="LL306" i="53"/>
  <c r="LQ306" i="53" s="1"/>
  <c r="LR305" i="53"/>
  <c r="LS305" i="53" s="1"/>
  <c r="LP305" i="53"/>
  <c r="LO305" i="53"/>
  <c r="LN305" i="53"/>
  <c r="LM305" i="53"/>
  <c r="LL305" i="53"/>
  <c r="LQ305" i="53" s="1"/>
  <c r="LR304" i="53"/>
  <c r="LS304" i="53" s="1"/>
  <c r="LP304" i="53"/>
  <c r="LO304" i="53"/>
  <c r="LN304" i="53"/>
  <c r="LM304" i="53"/>
  <c r="LL304" i="53"/>
  <c r="LQ304" i="53" s="1"/>
  <c r="LR303" i="53"/>
  <c r="LS303" i="53" s="1"/>
  <c r="LP303" i="53"/>
  <c r="LO303" i="53"/>
  <c r="LN303" i="53"/>
  <c r="LM303" i="53"/>
  <c r="LL303" i="53"/>
  <c r="LQ303" i="53" s="1"/>
  <c r="LR302" i="53"/>
  <c r="LS302" i="53" s="1"/>
  <c r="LP302" i="53"/>
  <c r="LO302" i="53"/>
  <c r="LN302" i="53"/>
  <c r="LM302" i="53"/>
  <c r="LL302" i="53"/>
  <c r="LQ302" i="53" s="1"/>
  <c r="LR301" i="53"/>
  <c r="LS301" i="53" s="1"/>
  <c r="LP301" i="53"/>
  <c r="LO301" i="53"/>
  <c r="LN301" i="53"/>
  <c r="LM301" i="53"/>
  <c r="LL301" i="53"/>
  <c r="LQ301" i="53" s="1"/>
  <c r="LR298" i="53"/>
  <c r="LS298" i="53" s="1"/>
  <c r="LP298" i="53"/>
  <c r="LO298" i="53"/>
  <c r="LN298" i="53"/>
  <c r="LM298" i="53"/>
  <c r="LL298" i="53"/>
  <c r="LQ298" i="53" s="1"/>
  <c r="LK295" i="53"/>
  <c r="LR293" i="53"/>
  <c r="LS293" i="53" s="1"/>
  <c r="LP293" i="53"/>
  <c r="LO293" i="53"/>
  <c r="LN293" i="53"/>
  <c r="LM293" i="53"/>
  <c r="LL293" i="53"/>
  <c r="LQ293" i="53" s="1"/>
  <c r="LR292" i="53"/>
  <c r="LS292" i="53" s="1"/>
  <c r="LP292" i="53"/>
  <c r="LO292" i="53"/>
  <c r="LN292" i="53"/>
  <c r="LM292" i="53"/>
  <c r="LL292" i="53"/>
  <c r="LQ292" i="53" s="1"/>
  <c r="LR291" i="53"/>
  <c r="LS291" i="53" s="1"/>
  <c r="LP291" i="53"/>
  <c r="LO291" i="53"/>
  <c r="LN291" i="53"/>
  <c r="LM291" i="53"/>
  <c r="LL291" i="53"/>
  <c r="LQ291" i="53" s="1"/>
  <c r="LR290" i="53"/>
  <c r="LS290" i="53" s="1"/>
  <c r="LP290" i="53"/>
  <c r="LO290" i="53"/>
  <c r="LN290" i="53"/>
  <c r="LM290" i="53"/>
  <c r="LL290" i="53"/>
  <c r="LQ290" i="53" s="1"/>
  <c r="LR289" i="53"/>
  <c r="LS289" i="53" s="1"/>
  <c r="LP289" i="53"/>
  <c r="LO289" i="53"/>
  <c r="LN289" i="53"/>
  <c r="LM289" i="53"/>
  <c r="LL289" i="53"/>
  <c r="LQ289" i="53" s="1"/>
  <c r="LR288" i="53"/>
  <c r="LS288" i="53" s="1"/>
  <c r="LP288" i="53"/>
  <c r="LO288" i="53"/>
  <c r="LN288" i="53"/>
  <c r="LM288" i="53"/>
  <c r="LL288" i="53"/>
  <c r="LQ288" i="53" s="1"/>
  <c r="LK287" i="53"/>
  <c r="LR286" i="53"/>
  <c r="LS286" i="53" s="1"/>
  <c r="LP286" i="53"/>
  <c r="LO286" i="53"/>
  <c r="LN286" i="53"/>
  <c r="LM286" i="53"/>
  <c r="LL286" i="53"/>
  <c r="LQ286" i="53" s="1"/>
  <c r="LR285" i="53"/>
  <c r="LS285" i="53" s="1"/>
  <c r="LP285" i="53"/>
  <c r="LO285" i="53"/>
  <c r="LN285" i="53"/>
  <c r="LM285" i="53"/>
  <c r="LL285" i="53"/>
  <c r="LQ285" i="53" s="1"/>
  <c r="LR284" i="53"/>
  <c r="LS284" i="53" s="1"/>
  <c r="LP284" i="53"/>
  <c r="LO284" i="53"/>
  <c r="LN284" i="53"/>
  <c r="LM284" i="53"/>
  <c r="LL284" i="53"/>
  <c r="LQ284" i="53" s="1"/>
  <c r="LK283" i="53"/>
  <c r="LR282" i="53"/>
  <c r="LS282" i="53" s="1"/>
  <c r="LP282" i="53"/>
  <c r="LO282" i="53"/>
  <c r="LN282" i="53"/>
  <c r="LM282" i="53"/>
  <c r="LL282" i="53"/>
  <c r="LQ282" i="53" s="1"/>
  <c r="LR281" i="53"/>
  <c r="LS281" i="53" s="1"/>
  <c r="LP281" i="53"/>
  <c r="LO281" i="53"/>
  <c r="LN281" i="53"/>
  <c r="LM281" i="53"/>
  <c r="LL281" i="53"/>
  <c r="LQ281" i="53" s="1"/>
  <c r="LR280" i="53"/>
  <c r="LS280" i="53" s="1"/>
  <c r="LP280" i="53"/>
  <c r="LO280" i="53"/>
  <c r="LN280" i="53"/>
  <c r="LM280" i="53"/>
  <c r="LL280" i="53"/>
  <c r="LQ280" i="53" s="1"/>
  <c r="LR279" i="53"/>
  <c r="LS279" i="53" s="1"/>
  <c r="LP279" i="53"/>
  <c r="LO279" i="53"/>
  <c r="LN279" i="53"/>
  <c r="LM279" i="53"/>
  <c r="LL279" i="53"/>
  <c r="LQ279" i="53" s="1"/>
  <c r="LR278" i="53"/>
  <c r="LS278" i="53" s="1"/>
  <c r="LP278" i="53"/>
  <c r="LO278" i="53"/>
  <c r="LN278" i="53"/>
  <c r="LM278" i="53"/>
  <c r="LL278" i="53"/>
  <c r="LQ278" i="53" s="1"/>
  <c r="LR277" i="53"/>
  <c r="LS277" i="53" s="1"/>
  <c r="LP277" i="53"/>
  <c r="LO277" i="53"/>
  <c r="LN277" i="53"/>
  <c r="LM277" i="53"/>
  <c r="LL277" i="53"/>
  <c r="LQ277" i="53" s="1"/>
  <c r="LR276" i="53"/>
  <c r="LS276" i="53" s="1"/>
  <c r="LP276" i="53"/>
  <c r="LO276" i="53"/>
  <c r="LN276" i="53"/>
  <c r="LM276" i="53"/>
  <c r="LL276" i="53"/>
  <c r="LQ276" i="53" s="1"/>
  <c r="LR275" i="53"/>
  <c r="LS275" i="53" s="1"/>
  <c r="LP275" i="53"/>
  <c r="LO275" i="53"/>
  <c r="LN275" i="53"/>
  <c r="LM275" i="53"/>
  <c r="LL275" i="53"/>
  <c r="LQ275" i="53" s="1"/>
  <c r="LR274" i="53"/>
  <c r="LS274" i="53" s="1"/>
  <c r="LP274" i="53"/>
  <c r="LO274" i="53"/>
  <c r="LN274" i="53"/>
  <c r="LM274" i="53"/>
  <c r="LL274" i="53"/>
  <c r="LQ274" i="53" s="1"/>
  <c r="LR273" i="53"/>
  <c r="LS273" i="53" s="1"/>
  <c r="LP273" i="53"/>
  <c r="LO273" i="53"/>
  <c r="LN273" i="53"/>
  <c r="LM273" i="53"/>
  <c r="LL273" i="53"/>
  <c r="LQ273" i="53" s="1"/>
  <c r="LR272" i="53"/>
  <c r="LS272" i="53" s="1"/>
  <c r="LP272" i="53"/>
  <c r="LO272" i="53"/>
  <c r="LN272" i="53"/>
  <c r="LM272" i="53"/>
  <c r="LL272" i="53"/>
  <c r="LQ272" i="53" s="1"/>
  <c r="LR271" i="53"/>
  <c r="LS271" i="53" s="1"/>
  <c r="LP271" i="53"/>
  <c r="LO271" i="53"/>
  <c r="LN271" i="53"/>
  <c r="LM271" i="53"/>
  <c r="LL271" i="53"/>
  <c r="LQ271" i="53" s="1"/>
  <c r="LR270" i="53"/>
  <c r="LS270" i="53" s="1"/>
  <c r="LP270" i="53"/>
  <c r="LO270" i="53"/>
  <c r="LN270" i="53"/>
  <c r="LM270" i="53"/>
  <c r="LL270" i="53"/>
  <c r="LQ270" i="53" s="1"/>
  <c r="LR269" i="53"/>
  <c r="LS269" i="53" s="1"/>
  <c r="LP269" i="53"/>
  <c r="LO269" i="53"/>
  <c r="LN269" i="53"/>
  <c r="LM269" i="53"/>
  <c r="LL269" i="53"/>
  <c r="LQ269" i="53" s="1"/>
  <c r="LR268" i="53"/>
  <c r="LS268" i="53" s="1"/>
  <c r="LP268" i="53"/>
  <c r="LO268" i="53"/>
  <c r="LN268" i="53"/>
  <c r="LM268" i="53"/>
  <c r="LL268" i="53"/>
  <c r="LQ268" i="53" s="1"/>
  <c r="LR267" i="53"/>
  <c r="LS267" i="53" s="1"/>
  <c r="LP267" i="53"/>
  <c r="LO267" i="53"/>
  <c r="LN267" i="53"/>
  <c r="LM267" i="53"/>
  <c r="LL267" i="53"/>
  <c r="LQ267" i="53" s="1"/>
  <c r="LK266" i="53"/>
  <c r="LR265" i="53"/>
  <c r="LS265" i="53" s="1"/>
  <c r="LP265" i="53"/>
  <c r="LO265" i="53"/>
  <c r="LN265" i="53"/>
  <c r="LM265" i="53"/>
  <c r="LL265" i="53"/>
  <c r="LQ265" i="53" s="1"/>
  <c r="LR264" i="53"/>
  <c r="LS264" i="53" s="1"/>
  <c r="LP264" i="53"/>
  <c r="LO264" i="53"/>
  <c r="LN264" i="53"/>
  <c r="LM264" i="53"/>
  <c r="LL264" i="53"/>
  <c r="LQ264" i="53" s="1"/>
  <c r="LR263" i="53"/>
  <c r="LS263" i="53" s="1"/>
  <c r="LP263" i="53"/>
  <c r="LO263" i="53"/>
  <c r="LN263" i="53"/>
  <c r="LM263" i="53"/>
  <c r="LL263" i="53"/>
  <c r="LQ263" i="53" s="1"/>
  <c r="LR262" i="53"/>
  <c r="LS262" i="53" s="1"/>
  <c r="LP262" i="53"/>
  <c r="LO262" i="53"/>
  <c r="LN262" i="53"/>
  <c r="LM262" i="53"/>
  <c r="LL262" i="53"/>
  <c r="LQ262" i="53" s="1"/>
  <c r="LK261" i="53"/>
  <c r="LR260" i="53"/>
  <c r="LS260" i="53" s="1"/>
  <c r="LP260" i="53"/>
  <c r="LO260" i="53"/>
  <c r="LN260" i="53"/>
  <c r="LM260" i="53"/>
  <c r="LL260" i="53"/>
  <c r="LQ260" i="53" s="1"/>
  <c r="LR259" i="53"/>
  <c r="LS259" i="53" s="1"/>
  <c r="LP259" i="53"/>
  <c r="LO259" i="53"/>
  <c r="LN259" i="53"/>
  <c r="LM259" i="53"/>
  <c r="LL259" i="53"/>
  <c r="LQ259" i="53" s="1"/>
  <c r="LR258" i="53"/>
  <c r="LS258" i="53" s="1"/>
  <c r="LP258" i="53"/>
  <c r="LO258" i="53"/>
  <c r="LN258" i="53"/>
  <c r="LM258" i="53"/>
  <c r="LL258" i="53"/>
  <c r="LQ258" i="53" s="1"/>
  <c r="LR257" i="53"/>
  <c r="LS257" i="53" s="1"/>
  <c r="LP257" i="53"/>
  <c r="LO257" i="53"/>
  <c r="LN257" i="53"/>
  <c r="LM257" i="53"/>
  <c r="LL257" i="53"/>
  <c r="LQ257" i="53" s="1"/>
  <c r="LR256" i="53"/>
  <c r="LS256" i="53" s="1"/>
  <c r="LP256" i="53"/>
  <c r="LO256" i="53"/>
  <c r="LN256" i="53"/>
  <c r="LM256" i="53"/>
  <c r="LL256" i="53"/>
  <c r="LQ256" i="53" s="1"/>
  <c r="LR255" i="53"/>
  <c r="LS255" i="53" s="1"/>
  <c r="LP255" i="53"/>
  <c r="LO255" i="53"/>
  <c r="LN255" i="53"/>
  <c r="LM255" i="53"/>
  <c r="LL255" i="53"/>
  <c r="LQ255" i="53" s="1"/>
  <c r="LR254" i="53"/>
  <c r="LS254" i="53" s="1"/>
  <c r="LP254" i="53"/>
  <c r="LO254" i="53"/>
  <c r="LN254" i="53"/>
  <c r="LM254" i="53"/>
  <c r="LL254" i="53"/>
  <c r="LQ254" i="53" s="1"/>
  <c r="LR253" i="53"/>
  <c r="LS253" i="53" s="1"/>
  <c r="LP253" i="53"/>
  <c r="LO253" i="53"/>
  <c r="LN253" i="53"/>
  <c r="LM253" i="53"/>
  <c r="LL253" i="53"/>
  <c r="LQ253" i="53" s="1"/>
  <c r="LR252" i="53"/>
  <c r="LS252" i="53" s="1"/>
  <c r="LP252" i="53"/>
  <c r="LO252" i="53"/>
  <c r="LN252" i="53"/>
  <c r="LM252" i="53"/>
  <c r="LL252" i="53"/>
  <c r="LQ252" i="53" s="1"/>
  <c r="LK251" i="53"/>
  <c r="LR249" i="53"/>
  <c r="LS249" i="53" s="1"/>
  <c r="LP249" i="53"/>
  <c r="LO249" i="53"/>
  <c r="LN249" i="53"/>
  <c r="LM249" i="53"/>
  <c r="LL249" i="53"/>
  <c r="LQ249" i="53" s="1"/>
  <c r="LR248" i="53"/>
  <c r="LS248" i="53" s="1"/>
  <c r="LP248" i="53"/>
  <c r="LO248" i="53"/>
  <c r="LN248" i="53"/>
  <c r="LM248" i="53"/>
  <c r="LL248" i="53"/>
  <c r="LQ248" i="53" s="1"/>
  <c r="LR247" i="53"/>
  <c r="LS247" i="53" s="1"/>
  <c r="LP247" i="53"/>
  <c r="LO247" i="53"/>
  <c r="LN247" i="53"/>
  <c r="LM247" i="53"/>
  <c r="LL247" i="53"/>
  <c r="LQ247" i="53" s="1"/>
  <c r="LR246" i="53"/>
  <c r="LS246" i="53" s="1"/>
  <c r="LP246" i="53"/>
  <c r="LO246" i="53"/>
  <c r="LN246" i="53"/>
  <c r="LM246" i="53"/>
  <c r="LL246" i="53"/>
  <c r="LQ246" i="53" s="1"/>
  <c r="LR245" i="53"/>
  <c r="LS245" i="53" s="1"/>
  <c r="LP245" i="53"/>
  <c r="LO245" i="53"/>
  <c r="LN245" i="53"/>
  <c r="LM245" i="53"/>
  <c r="LL245" i="53"/>
  <c r="LQ245" i="53" s="1"/>
  <c r="LR244" i="53"/>
  <c r="LS244" i="53" s="1"/>
  <c r="LP244" i="53"/>
  <c r="LO244" i="53"/>
  <c r="LN244" i="53"/>
  <c r="LM244" i="53"/>
  <c r="LL244" i="53"/>
  <c r="LQ244" i="53" s="1"/>
  <c r="LK242" i="53"/>
  <c r="LR240" i="53"/>
  <c r="LS240" i="53" s="1"/>
  <c r="LP240" i="53"/>
  <c r="LO240" i="53"/>
  <c r="LN240" i="53"/>
  <c r="LM240" i="53"/>
  <c r="LL240" i="53"/>
  <c r="LQ240" i="53" s="1"/>
  <c r="LR239" i="53"/>
  <c r="LS239" i="53" s="1"/>
  <c r="LP239" i="53"/>
  <c r="LO239" i="53"/>
  <c r="LN239" i="53"/>
  <c r="LM239" i="53"/>
  <c r="LL239" i="53"/>
  <c r="LQ239" i="53" s="1"/>
  <c r="LR238" i="53"/>
  <c r="LS238" i="53" s="1"/>
  <c r="LP238" i="53"/>
  <c r="LO238" i="53"/>
  <c r="LN238" i="53"/>
  <c r="LM238" i="53"/>
  <c r="LL238" i="53"/>
  <c r="LQ238" i="53" s="1"/>
  <c r="LK237" i="53"/>
  <c r="LR236" i="53"/>
  <c r="LS236" i="53" s="1"/>
  <c r="LP236" i="53"/>
  <c r="LO236" i="53"/>
  <c r="LN236" i="53"/>
  <c r="LM236" i="53"/>
  <c r="LL236" i="53"/>
  <c r="LQ236" i="53" s="1"/>
  <c r="LK235" i="53"/>
  <c r="LR234" i="53"/>
  <c r="LS234" i="53" s="1"/>
  <c r="LP234" i="53"/>
  <c r="LO234" i="53"/>
  <c r="LN234" i="53"/>
  <c r="LM234" i="53"/>
  <c r="LL234" i="53"/>
  <c r="LQ234" i="53" s="1"/>
  <c r="LR233" i="53"/>
  <c r="LS233" i="53" s="1"/>
  <c r="LP233" i="53"/>
  <c r="LO233" i="53"/>
  <c r="LN233" i="53"/>
  <c r="LM233" i="53"/>
  <c r="LL233" i="53"/>
  <c r="LQ233" i="53" s="1"/>
  <c r="LR232" i="53"/>
  <c r="LS232" i="53" s="1"/>
  <c r="LP232" i="53"/>
  <c r="LO232" i="53"/>
  <c r="LN232" i="53"/>
  <c r="LM232" i="53"/>
  <c r="LL232" i="53"/>
  <c r="LQ232" i="53" s="1"/>
  <c r="LR231" i="53"/>
  <c r="LS231" i="53" s="1"/>
  <c r="LP231" i="53"/>
  <c r="LO231" i="53"/>
  <c r="LN231" i="53"/>
  <c r="LM231" i="53"/>
  <c r="LL231" i="53"/>
  <c r="LQ231" i="53" s="1"/>
  <c r="LR230" i="53"/>
  <c r="LS230" i="53" s="1"/>
  <c r="LP230" i="53"/>
  <c r="LO230" i="53"/>
  <c r="LN230" i="53"/>
  <c r="LM230" i="53"/>
  <c r="LL230" i="53"/>
  <c r="LQ230" i="53" s="1"/>
  <c r="LR229" i="53"/>
  <c r="LS229" i="53" s="1"/>
  <c r="LP229" i="53"/>
  <c r="LO229" i="53"/>
  <c r="LN229" i="53"/>
  <c r="LM229" i="53"/>
  <c r="LL229" i="53"/>
  <c r="LQ229" i="53" s="1"/>
  <c r="LR228" i="53"/>
  <c r="LS228" i="53" s="1"/>
  <c r="LP228" i="53"/>
  <c r="LO228" i="53"/>
  <c r="LN228" i="53"/>
  <c r="LM228" i="53"/>
  <c r="LL228" i="53"/>
  <c r="LQ228" i="53" s="1"/>
  <c r="LR227" i="53"/>
  <c r="LS227" i="53" s="1"/>
  <c r="LP227" i="53"/>
  <c r="LO227" i="53"/>
  <c r="LN227" i="53"/>
  <c r="LM227" i="53"/>
  <c r="LL227" i="53"/>
  <c r="LQ227" i="53" s="1"/>
  <c r="LR226" i="53"/>
  <c r="LS226" i="53" s="1"/>
  <c r="LP226" i="53"/>
  <c r="LO226" i="53"/>
  <c r="LN226" i="53"/>
  <c r="LM226" i="53"/>
  <c r="LL226" i="53"/>
  <c r="LQ226" i="53" s="1"/>
  <c r="LK225" i="53"/>
  <c r="LR224" i="53"/>
  <c r="LS224" i="53" s="1"/>
  <c r="LP224" i="53"/>
  <c r="LO224" i="53"/>
  <c r="LN224" i="53"/>
  <c r="LM224" i="53"/>
  <c r="LL224" i="53"/>
  <c r="LQ224" i="53" s="1"/>
  <c r="LK223" i="53"/>
  <c r="LR222" i="53"/>
  <c r="LS222" i="53" s="1"/>
  <c r="LP222" i="53"/>
  <c r="LO222" i="53"/>
  <c r="LN222" i="53"/>
  <c r="LM222" i="53"/>
  <c r="LL222" i="53"/>
  <c r="LQ222" i="53" s="1"/>
  <c r="LR221" i="53"/>
  <c r="LS221" i="53" s="1"/>
  <c r="LP221" i="53"/>
  <c r="LO221" i="53"/>
  <c r="LN221" i="53"/>
  <c r="LM221" i="53"/>
  <c r="LL221" i="53"/>
  <c r="LQ221" i="53" s="1"/>
  <c r="LR220" i="53"/>
  <c r="LS220" i="53" s="1"/>
  <c r="LP220" i="53"/>
  <c r="LO220" i="53"/>
  <c r="LN220" i="53"/>
  <c r="LM220" i="53"/>
  <c r="LL220" i="53"/>
  <c r="LQ220" i="53" s="1"/>
  <c r="LR219" i="53"/>
  <c r="LS219" i="53" s="1"/>
  <c r="LP219" i="53"/>
  <c r="LO219" i="53"/>
  <c r="LN219" i="53"/>
  <c r="LM219" i="53"/>
  <c r="LL219" i="53"/>
  <c r="LQ219" i="53" s="1"/>
  <c r="LR218" i="53"/>
  <c r="LS218" i="53" s="1"/>
  <c r="LP218" i="53"/>
  <c r="LO218" i="53"/>
  <c r="LN218" i="53"/>
  <c r="LM218" i="53"/>
  <c r="LL218" i="53"/>
  <c r="LQ218" i="53" s="1"/>
  <c r="LR217" i="53"/>
  <c r="LS217" i="53" s="1"/>
  <c r="LP217" i="53"/>
  <c r="LO217" i="53"/>
  <c r="LN217" i="53"/>
  <c r="LM217" i="53"/>
  <c r="LL217" i="53"/>
  <c r="LQ217" i="53" s="1"/>
  <c r="LR216" i="53"/>
  <c r="LS216" i="53" s="1"/>
  <c r="LP216" i="53"/>
  <c r="LO216" i="53"/>
  <c r="LN216" i="53"/>
  <c r="LM216" i="53"/>
  <c r="LL216" i="53"/>
  <c r="LQ216" i="53" s="1"/>
  <c r="LR215" i="53"/>
  <c r="LS215" i="53" s="1"/>
  <c r="LP215" i="53"/>
  <c r="LO215" i="53"/>
  <c r="LN215" i="53"/>
  <c r="LM215" i="53"/>
  <c r="LL215" i="53"/>
  <c r="LQ215" i="53" s="1"/>
  <c r="LR214" i="53"/>
  <c r="LS214" i="53" s="1"/>
  <c r="LP214" i="53"/>
  <c r="LO214" i="53"/>
  <c r="LN214" i="53"/>
  <c r="LM214" i="53"/>
  <c r="LL214" i="53"/>
  <c r="LQ214" i="53" s="1"/>
  <c r="LK213" i="53"/>
  <c r="LR211" i="53"/>
  <c r="LS211" i="53" s="1"/>
  <c r="LP211" i="53"/>
  <c r="LO211" i="53"/>
  <c r="LN211" i="53"/>
  <c r="LM211" i="53"/>
  <c r="LL211" i="53"/>
  <c r="LQ211" i="53" s="1"/>
  <c r="LR210" i="53"/>
  <c r="LS210" i="53" s="1"/>
  <c r="LP210" i="53"/>
  <c r="LO210" i="53"/>
  <c r="LN210" i="53"/>
  <c r="LM210" i="53"/>
  <c r="LL210" i="53"/>
  <c r="LQ210" i="53" s="1"/>
  <c r="LR209" i="53"/>
  <c r="LS209" i="53" s="1"/>
  <c r="LP209" i="53"/>
  <c r="LO209" i="53"/>
  <c r="LN209" i="53"/>
  <c r="LM209" i="53"/>
  <c r="LL209" i="53"/>
  <c r="LQ209" i="53" s="1"/>
  <c r="LR208" i="53"/>
  <c r="LS208" i="53" s="1"/>
  <c r="LP208" i="53"/>
  <c r="LO208" i="53"/>
  <c r="LN208" i="53"/>
  <c r="LM208" i="53"/>
  <c r="LL208" i="53"/>
  <c r="LQ208" i="53" s="1"/>
  <c r="LR206" i="53"/>
  <c r="LS206" i="53" s="1"/>
  <c r="LP206" i="53"/>
  <c r="LO206" i="53"/>
  <c r="LN206" i="53"/>
  <c r="LM206" i="53"/>
  <c r="LL206" i="53"/>
  <c r="LQ206" i="53" s="1"/>
  <c r="LR205" i="53"/>
  <c r="LS205" i="53" s="1"/>
  <c r="LP205" i="53"/>
  <c r="LO205" i="53"/>
  <c r="LN205" i="53"/>
  <c r="LM205" i="53"/>
  <c r="LL205" i="53"/>
  <c r="LQ205" i="53" s="1"/>
  <c r="LR204" i="53"/>
  <c r="LS204" i="53" s="1"/>
  <c r="LP204" i="53"/>
  <c r="LO204" i="53"/>
  <c r="LN204" i="53"/>
  <c r="LM204" i="53"/>
  <c r="LL204" i="53"/>
  <c r="LQ204" i="53" s="1"/>
  <c r="LR203" i="53"/>
  <c r="LS203" i="53" s="1"/>
  <c r="LP203" i="53"/>
  <c r="LO203" i="53"/>
  <c r="LN203" i="53"/>
  <c r="LM203" i="53"/>
  <c r="LL203" i="53"/>
  <c r="LQ203" i="53" s="1"/>
  <c r="LR202" i="53"/>
  <c r="LS202" i="53" s="1"/>
  <c r="LP202" i="53"/>
  <c r="LO202" i="53"/>
  <c r="LN202" i="53"/>
  <c r="LM202" i="53"/>
  <c r="LL202" i="53"/>
  <c r="LQ202" i="53" s="1"/>
  <c r="LR201" i="53"/>
  <c r="LS201" i="53" s="1"/>
  <c r="LP201" i="53"/>
  <c r="LO201" i="53"/>
  <c r="LN201" i="53"/>
  <c r="LM201" i="53"/>
  <c r="LL201" i="53"/>
  <c r="LQ201" i="53" s="1"/>
  <c r="LR200" i="53"/>
  <c r="LS200" i="53" s="1"/>
  <c r="LP200" i="53"/>
  <c r="LO200" i="53"/>
  <c r="LN200" i="53"/>
  <c r="LM200" i="53"/>
  <c r="LL200" i="53"/>
  <c r="LQ200" i="53" s="1"/>
  <c r="LR199" i="53"/>
  <c r="LS199" i="53" s="1"/>
  <c r="LP199" i="53"/>
  <c r="LO199" i="53"/>
  <c r="LN199" i="53"/>
  <c r="LM199" i="53"/>
  <c r="LL199" i="53"/>
  <c r="LQ199" i="53" s="1"/>
  <c r="LR198" i="53"/>
  <c r="LS198" i="53" s="1"/>
  <c r="LP198" i="53"/>
  <c r="LO198" i="53"/>
  <c r="LN198" i="53"/>
  <c r="LM198" i="53"/>
  <c r="LL198" i="53"/>
  <c r="LQ198" i="53" s="1"/>
  <c r="LR197" i="53"/>
  <c r="LS197" i="53" s="1"/>
  <c r="LP197" i="53"/>
  <c r="LO197" i="53"/>
  <c r="LN197" i="53"/>
  <c r="LM197" i="53"/>
  <c r="LL197" i="53"/>
  <c r="LQ197" i="53" s="1"/>
  <c r="LR196" i="53"/>
  <c r="LS196" i="53" s="1"/>
  <c r="LP196" i="53"/>
  <c r="LO196" i="53"/>
  <c r="LN196" i="53"/>
  <c r="LM196" i="53"/>
  <c r="LL196" i="53"/>
  <c r="LQ196" i="53" s="1"/>
  <c r="LR195" i="53"/>
  <c r="LS195" i="53" s="1"/>
  <c r="LP195" i="53"/>
  <c r="LO195" i="53"/>
  <c r="LN195" i="53"/>
  <c r="LM195" i="53"/>
  <c r="LL195" i="53"/>
  <c r="LQ195" i="53" s="1"/>
  <c r="LR194" i="53"/>
  <c r="LS194" i="53" s="1"/>
  <c r="LP194" i="53"/>
  <c r="LO194" i="53"/>
  <c r="LN194" i="53"/>
  <c r="LM194" i="53"/>
  <c r="LL194" i="53"/>
  <c r="LQ194" i="53" s="1"/>
  <c r="LR193" i="53"/>
  <c r="LS193" i="53" s="1"/>
  <c r="LP193" i="53"/>
  <c r="LO193" i="53"/>
  <c r="LN193" i="53"/>
  <c r="LM193" i="53"/>
  <c r="LL193" i="53"/>
  <c r="LQ193" i="53" s="1"/>
  <c r="LR192" i="53"/>
  <c r="LS192" i="53" s="1"/>
  <c r="LP192" i="53"/>
  <c r="LO192" i="53"/>
  <c r="LN192" i="53"/>
  <c r="LM192" i="53"/>
  <c r="LL192" i="53"/>
  <c r="LQ192" i="53" s="1"/>
  <c r="LR191" i="53"/>
  <c r="LS191" i="53" s="1"/>
  <c r="LP191" i="53"/>
  <c r="LO191" i="53"/>
  <c r="LN191" i="53"/>
  <c r="LM191" i="53"/>
  <c r="LL191" i="53"/>
  <c r="LQ191" i="53" s="1"/>
  <c r="LR190" i="53"/>
  <c r="LS190" i="53" s="1"/>
  <c r="LP190" i="53"/>
  <c r="LO190" i="53"/>
  <c r="LN190" i="53"/>
  <c r="LM190" i="53"/>
  <c r="LL190" i="53"/>
  <c r="LQ190" i="53" s="1"/>
  <c r="LR189" i="53"/>
  <c r="LS189" i="53" s="1"/>
  <c r="LP189" i="53"/>
  <c r="LO189" i="53"/>
  <c r="LN189" i="53"/>
  <c r="LM189" i="53"/>
  <c r="LL189" i="53"/>
  <c r="LQ189" i="53" s="1"/>
  <c r="LR188" i="53"/>
  <c r="LS188" i="53" s="1"/>
  <c r="LP188" i="53"/>
  <c r="LO188" i="53"/>
  <c r="LN188" i="53"/>
  <c r="LM188" i="53"/>
  <c r="LL188" i="53"/>
  <c r="LQ188" i="53" s="1"/>
  <c r="LR187" i="53"/>
  <c r="LS187" i="53" s="1"/>
  <c r="LP187" i="53"/>
  <c r="LO187" i="53"/>
  <c r="LN187" i="53"/>
  <c r="LM187" i="53"/>
  <c r="LL187" i="53"/>
  <c r="LQ187" i="53" s="1"/>
  <c r="LR186" i="53"/>
  <c r="LS186" i="53" s="1"/>
  <c r="LP186" i="53"/>
  <c r="LO186" i="53"/>
  <c r="LN186" i="53"/>
  <c r="LM186" i="53"/>
  <c r="LL186" i="53"/>
  <c r="LQ186" i="53" s="1"/>
  <c r="LR184" i="53"/>
  <c r="LS184" i="53" s="1"/>
  <c r="LP184" i="53"/>
  <c r="LO184" i="53"/>
  <c r="LN184" i="53"/>
  <c r="LM184" i="53"/>
  <c r="LL184" i="53"/>
  <c r="LQ184" i="53" s="1"/>
  <c r="LR183" i="53"/>
  <c r="LS183" i="53" s="1"/>
  <c r="LP183" i="53"/>
  <c r="LO183" i="53"/>
  <c r="LN183" i="53"/>
  <c r="LM183" i="53"/>
  <c r="LL183" i="53"/>
  <c r="LQ183" i="53" s="1"/>
  <c r="LR182" i="53"/>
  <c r="LS182" i="53" s="1"/>
  <c r="LP182" i="53"/>
  <c r="LO182" i="53"/>
  <c r="LN182" i="53"/>
  <c r="LM182" i="53"/>
  <c r="LL182" i="53"/>
  <c r="LQ182" i="53" s="1"/>
  <c r="LR181" i="53"/>
  <c r="LS181" i="53" s="1"/>
  <c r="LP181" i="53"/>
  <c r="LO181" i="53"/>
  <c r="LN181" i="53"/>
  <c r="LM181" i="53"/>
  <c r="LL181" i="53"/>
  <c r="LQ181" i="53" s="1"/>
  <c r="LR180" i="53"/>
  <c r="LS180" i="53" s="1"/>
  <c r="LP180" i="53"/>
  <c r="LO180" i="53"/>
  <c r="LN180" i="53"/>
  <c r="LM180" i="53"/>
  <c r="LL180" i="53"/>
  <c r="LQ180" i="53" s="1"/>
  <c r="LR179" i="53"/>
  <c r="LS179" i="53" s="1"/>
  <c r="LP179" i="53"/>
  <c r="LO179" i="53"/>
  <c r="LN179" i="53"/>
  <c r="LM179" i="53"/>
  <c r="LL179" i="53"/>
  <c r="LQ179" i="53" s="1"/>
  <c r="LK177" i="53"/>
  <c r="LR176" i="53"/>
  <c r="LS176" i="53" s="1"/>
  <c r="LP176" i="53"/>
  <c r="LO176" i="53"/>
  <c r="LN176" i="53"/>
  <c r="LM176" i="53"/>
  <c r="LL176" i="53"/>
  <c r="LQ176" i="53" s="1"/>
  <c r="LR174" i="53"/>
  <c r="LS174" i="53" s="1"/>
  <c r="LP174" i="53"/>
  <c r="LO174" i="53"/>
  <c r="LN174" i="53"/>
  <c r="LM174" i="53"/>
  <c r="LL174" i="53"/>
  <c r="LQ174" i="53" s="1"/>
  <c r="LR173" i="53"/>
  <c r="LS173" i="53" s="1"/>
  <c r="LP173" i="53"/>
  <c r="LO173" i="53"/>
  <c r="LN173" i="53"/>
  <c r="LM173" i="53"/>
  <c r="LL173" i="53"/>
  <c r="LQ173" i="53" s="1"/>
  <c r="LR172" i="53"/>
  <c r="LS172" i="53" s="1"/>
  <c r="LP172" i="53"/>
  <c r="LO172" i="53"/>
  <c r="LN172" i="53"/>
  <c r="LM172" i="53"/>
  <c r="LL172" i="53"/>
  <c r="LQ172" i="53" s="1"/>
  <c r="LR171" i="53"/>
  <c r="LS171" i="53" s="1"/>
  <c r="LP171" i="53"/>
  <c r="LO171" i="53"/>
  <c r="LN171" i="53"/>
  <c r="LM171" i="53"/>
  <c r="LL171" i="53"/>
  <c r="LQ171" i="53" s="1"/>
  <c r="LR169" i="53"/>
  <c r="LS169" i="53" s="1"/>
  <c r="LP169" i="53"/>
  <c r="LO169" i="53"/>
  <c r="LN169" i="53"/>
  <c r="LM169" i="53"/>
  <c r="LL169" i="53"/>
  <c r="LQ169" i="53" s="1"/>
  <c r="LR168" i="53"/>
  <c r="LS168" i="53" s="1"/>
  <c r="LP168" i="53"/>
  <c r="LO168" i="53"/>
  <c r="LN168" i="53"/>
  <c r="LM168" i="53"/>
  <c r="LL168" i="53"/>
  <c r="LQ168" i="53" s="1"/>
  <c r="LR167" i="53"/>
  <c r="LS167" i="53" s="1"/>
  <c r="LP167" i="53"/>
  <c r="LO167" i="53"/>
  <c r="LN167" i="53"/>
  <c r="LM167" i="53"/>
  <c r="LL167" i="53"/>
  <c r="LQ167" i="53" s="1"/>
  <c r="LR166" i="53"/>
  <c r="LS166" i="53" s="1"/>
  <c r="LP166" i="53"/>
  <c r="LO166" i="53"/>
  <c r="LN166" i="53"/>
  <c r="LM166" i="53"/>
  <c r="LL166" i="53"/>
  <c r="LQ166" i="53" s="1"/>
  <c r="LR165" i="53"/>
  <c r="LS165" i="53" s="1"/>
  <c r="LP165" i="53"/>
  <c r="LO165" i="53"/>
  <c r="LN165" i="53"/>
  <c r="LM165" i="53"/>
  <c r="LL165" i="53"/>
  <c r="LQ165" i="53" s="1"/>
  <c r="LR164" i="53"/>
  <c r="LS164" i="53" s="1"/>
  <c r="LP164" i="53"/>
  <c r="LO164" i="53"/>
  <c r="LN164" i="53"/>
  <c r="LM164" i="53"/>
  <c r="LL164" i="53"/>
  <c r="LQ164" i="53" s="1"/>
  <c r="LR163" i="53"/>
  <c r="LS163" i="53" s="1"/>
  <c r="LP163" i="53"/>
  <c r="LO163" i="53"/>
  <c r="LN163" i="53"/>
  <c r="LM163" i="53"/>
  <c r="LL163" i="53"/>
  <c r="LQ163" i="53" s="1"/>
  <c r="LR162" i="53"/>
  <c r="LS162" i="53" s="1"/>
  <c r="LP162" i="53"/>
  <c r="LO162" i="53"/>
  <c r="LN162" i="53"/>
  <c r="LM162" i="53"/>
  <c r="LL162" i="53"/>
  <c r="LQ162" i="53" s="1"/>
  <c r="LR161" i="53"/>
  <c r="LS161" i="53" s="1"/>
  <c r="LP161" i="53"/>
  <c r="LO161" i="53"/>
  <c r="LN161" i="53"/>
  <c r="LM161" i="53"/>
  <c r="LL161" i="53"/>
  <c r="LQ161" i="53" s="1"/>
  <c r="LR160" i="53"/>
  <c r="LS160" i="53" s="1"/>
  <c r="LP160" i="53"/>
  <c r="LO160" i="53"/>
  <c r="LN160" i="53"/>
  <c r="LM160" i="53"/>
  <c r="LL160" i="53"/>
  <c r="LQ160" i="53" s="1"/>
  <c r="LR159" i="53"/>
  <c r="LS159" i="53" s="1"/>
  <c r="LP159" i="53"/>
  <c r="LO159" i="53"/>
  <c r="LN159" i="53"/>
  <c r="LM159" i="53"/>
  <c r="LL159" i="53"/>
  <c r="LQ159" i="53" s="1"/>
  <c r="LR158" i="53"/>
  <c r="LS158" i="53" s="1"/>
  <c r="LP158" i="53"/>
  <c r="LO158" i="53"/>
  <c r="LN158" i="53"/>
  <c r="LM158" i="53"/>
  <c r="LL158" i="53"/>
  <c r="LQ158" i="53" s="1"/>
  <c r="LR157" i="53"/>
  <c r="LS157" i="53" s="1"/>
  <c r="LP157" i="53"/>
  <c r="LO157" i="53"/>
  <c r="LN157" i="53"/>
  <c r="LM157" i="53"/>
  <c r="LL157" i="53"/>
  <c r="LQ157" i="53" s="1"/>
  <c r="LR155" i="53"/>
  <c r="LS155" i="53" s="1"/>
  <c r="LP155" i="53"/>
  <c r="LO155" i="53"/>
  <c r="LN155" i="53"/>
  <c r="LM155" i="53"/>
  <c r="LL155" i="53"/>
  <c r="LQ155" i="53" s="1"/>
  <c r="LR154" i="53"/>
  <c r="LS154" i="53" s="1"/>
  <c r="LP154" i="53"/>
  <c r="LO154" i="53"/>
  <c r="LN154" i="53"/>
  <c r="LM154" i="53"/>
  <c r="LL154" i="53"/>
  <c r="LQ154" i="53" s="1"/>
  <c r="LK152" i="53"/>
  <c r="LR150" i="53"/>
  <c r="LS150" i="53" s="1"/>
  <c r="LP150" i="53"/>
  <c r="LO150" i="53"/>
  <c r="LN150" i="53"/>
  <c r="LM150" i="53"/>
  <c r="LL150" i="53"/>
  <c r="LQ150" i="53" s="1"/>
  <c r="LR149" i="53"/>
  <c r="LS149" i="53" s="1"/>
  <c r="LP149" i="53"/>
  <c r="LO149" i="53"/>
  <c r="LN149" i="53"/>
  <c r="LM149" i="53"/>
  <c r="LL149" i="53"/>
  <c r="LQ149" i="53" s="1"/>
  <c r="LR148" i="53"/>
  <c r="LS148" i="53" s="1"/>
  <c r="LP148" i="53"/>
  <c r="LO148" i="53"/>
  <c r="LN148" i="53"/>
  <c r="LM148" i="53"/>
  <c r="LL148" i="53"/>
  <c r="LQ148" i="53" s="1"/>
  <c r="LR146" i="53"/>
  <c r="LS146" i="53" s="1"/>
  <c r="LP146" i="53"/>
  <c r="LO146" i="53"/>
  <c r="LN146" i="53"/>
  <c r="LM146" i="53"/>
  <c r="LL146" i="53"/>
  <c r="LQ146" i="53" s="1"/>
  <c r="LR145" i="53"/>
  <c r="LS145" i="53" s="1"/>
  <c r="LP145" i="53"/>
  <c r="LO145" i="53"/>
  <c r="LN145" i="53"/>
  <c r="LM145" i="53"/>
  <c r="LL145" i="53"/>
  <c r="LQ145" i="53" s="1"/>
  <c r="LR144" i="53"/>
  <c r="LS144" i="53" s="1"/>
  <c r="LP144" i="53"/>
  <c r="LO144" i="53"/>
  <c r="LN144" i="53"/>
  <c r="LM144" i="53"/>
  <c r="LL144" i="53"/>
  <c r="LQ144" i="53" s="1"/>
  <c r="LR143" i="53"/>
  <c r="LS143" i="53" s="1"/>
  <c r="LP143" i="53"/>
  <c r="LO143" i="53"/>
  <c r="LN143" i="53"/>
  <c r="LM143" i="53"/>
  <c r="LL143" i="53"/>
  <c r="LQ143" i="53" s="1"/>
  <c r="LR142" i="53"/>
  <c r="LS142" i="53" s="1"/>
  <c r="LP142" i="53"/>
  <c r="LO142" i="53"/>
  <c r="LN142" i="53"/>
  <c r="LM142" i="53"/>
  <c r="LL142" i="53"/>
  <c r="LQ142" i="53" s="1"/>
  <c r="LR141" i="53"/>
  <c r="LS141" i="53" s="1"/>
  <c r="LP141" i="53"/>
  <c r="LO141" i="53"/>
  <c r="LN141" i="53"/>
  <c r="LM141" i="53"/>
  <c r="LL141" i="53"/>
  <c r="LQ141" i="53" s="1"/>
  <c r="LR140" i="53"/>
  <c r="LS140" i="53" s="1"/>
  <c r="LP140" i="53"/>
  <c r="LO140" i="53"/>
  <c r="LN140" i="53"/>
  <c r="LM140" i="53"/>
  <c r="LL140" i="53"/>
  <c r="LQ140" i="53" s="1"/>
  <c r="LR139" i="53"/>
  <c r="LS139" i="53" s="1"/>
  <c r="LP139" i="53"/>
  <c r="LO139" i="53"/>
  <c r="LN139" i="53"/>
  <c r="LM139" i="53"/>
  <c r="LL139" i="53"/>
  <c r="LQ139" i="53" s="1"/>
  <c r="LR138" i="53"/>
  <c r="LS138" i="53" s="1"/>
  <c r="LP138" i="53"/>
  <c r="LO138" i="53"/>
  <c r="LN138" i="53"/>
  <c r="LM138" i="53"/>
  <c r="LL138" i="53"/>
  <c r="LQ138" i="53" s="1"/>
  <c r="LR136" i="53"/>
  <c r="LS136" i="53" s="1"/>
  <c r="LP136" i="53"/>
  <c r="LO136" i="53"/>
  <c r="LN136" i="53"/>
  <c r="LM136" i="53"/>
  <c r="LL136" i="53"/>
  <c r="LQ136" i="53" s="1"/>
  <c r="LK134" i="53"/>
  <c r="LR133" i="53"/>
  <c r="LS133" i="53" s="1"/>
  <c r="LP133" i="53"/>
  <c r="LO133" i="53"/>
  <c r="LN133" i="53"/>
  <c r="LM133" i="53"/>
  <c r="LL133" i="53"/>
  <c r="LQ133" i="53" s="1"/>
  <c r="LR131" i="53"/>
  <c r="LS131" i="53" s="1"/>
  <c r="LP131" i="53"/>
  <c r="LO131" i="53"/>
  <c r="LN131" i="53"/>
  <c r="LM131" i="53"/>
  <c r="LL131" i="53"/>
  <c r="LQ131" i="53" s="1"/>
  <c r="LR130" i="53"/>
  <c r="LS130" i="53" s="1"/>
  <c r="LP130" i="53"/>
  <c r="LO130" i="53"/>
  <c r="LN130" i="53"/>
  <c r="LM130" i="53"/>
  <c r="LL130" i="53"/>
  <c r="LQ130" i="53" s="1"/>
  <c r="LR129" i="53"/>
  <c r="LS129" i="53" s="1"/>
  <c r="LP129" i="53"/>
  <c r="LO129" i="53"/>
  <c r="LN129" i="53"/>
  <c r="LM129" i="53"/>
  <c r="LL129" i="53"/>
  <c r="LQ129" i="53" s="1"/>
  <c r="LR128" i="53"/>
  <c r="LS128" i="53" s="1"/>
  <c r="LP128" i="53"/>
  <c r="LO128" i="53"/>
  <c r="LN128" i="53"/>
  <c r="LM128" i="53"/>
  <c r="LL128" i="53"/>
  <c r="LQ128" i="53" s="1"/>
  <c r="LR127" i="53"/>
  <c r="LS127" i="53" s="1"/>
  <c r="LP127" i="53"/>
  <c r="LO127" i="53"/>
  <c r="LN127" i="53"/>
  <c r="LM127" i="53"/>
  <c r="LL127" i="53"/>
  <c r="LQ127" i="53" s="1"/>
  <c r="LR126" i="53"/>
  <c r="LS126" i="53" s="1"/>
  <c r="LP126" i="53"/>
  <c r="LO126" i="53"/>
  <c r="LN126" i="53"/>
  <c r="LM126" i="53"/>
  <c r="LL126" i="53"/>
  <c r="LQ126" i="53" s="1"/>
  <c r="LR125" i="53"/>
  <c r="LS125" i="53" s="1"/>
  <c r="LP125" i="53"/>
  <c r="LO125" i="53"/>
  <c r="LN125" i="53"/>
  <c r="LM125" i="53"/>
  <c r="LL125" i="53"/>
  <c r="LQ125" i="53" s="1"/>
  <c r="LR123" i="53"/>
  <c r="LS123" i="53" s="1"/>
  <c r="LP123" i="53"/>
  <c r="LO123" i="53"/>
  <c r="LN123" i="53"/>
  <c r="LM123" i="53"/>
  <c r="LL123" i="53"/>
  <c r="LQ123" i="53" s="1"/>
  <c r="LR122" i="53"/>
  <c r="LS122" i="53" s="1"/>
  <c r="LP122" i="53"/>
  <c r="LO122" i="53"/>
  <c r="LN122" i="53"/>
  <c r="LM122" i="53"/>
  <c r="LL122" i="53"/>
  <c r="LQ122" i="53" s="1"/>
  <c r="LR121" i="53"/>
  <c r="LS121" i="53" s="1"/>
  <c r="LP121" i="53"/>
  <c r="LO121" i="53"/>
  <c r="LN121" i="53"/>
  <c r="LM121" i="53"/>
  <c r="LL121" i="53"/>
  <c r="LQ121" i="53" s="1"/>
  <c r="LR120" i="53"/>
  <c r="LS120" i="53" s="1"/>
  <c r="LP120" i="53"/>
  <c r="LO120" i="53"/>
  <c r="LN120" i="53"/>
  <c r="LM120" i="53"/>
  <c r="LL120" i="53"/>
  <c r="LQ120" i="53" s="1"/>
  <c r="LR119" i="53"/>
  <c r="LS119" i="53" s="1"/>
  <c r="LP119" i="53"/>
  <c r="LO119" i="53"/>
  <c r="LN119" i="53"/>
  <c r="LM119" i="53"/>
  <c r="LL119" i="53"/>
  <c r="LQ119" i="53" s="1"/>
  <c r="LR117" i="53"/>
  <c r="LS117" i="53" s="1"/>
  <c r="LP117" i="53"/>
  <c r="LO117" i="53"/>
  <c r="LN117" i="53"/>
  <c r="LM117" i="53"/>
  <c r="LL117" i="53"/>
  <c r="LQ117" i="53" s="1"/>
  <c r="LR116" i="53"/>
  <c r="LS116" i="53" s="1"/>
  <c r="LP116" i="53"/>
  <c r="LO116" i="53"/>
  <c r="LN116" i="53"/>
  <c r="LM116" i="53"/>
  <c r="LL116" i="53"/>
  <c r="LQ116" i="53" s="1"/>
  <c r="LR115" i="53"/>
  <c r="LS115" i="53" s="1"/>
  <c r="LP115" i="53"/>
  <c r="LO115" i="53"/>
  <c r="LN115" i="53"/>
  <c r="LM115" i="53"/>
  <c r="LL115" i="53"/>
  <c r="LQ115" i="53" s="1"/>
  <c r="LR114" i="53"/>
  <c r="LS114" i="53" s="1"/>
  <c r="LP114" i="53"/>
  <c r="LO114" i="53"/>
  <c r="LN114" i="53"/>
  <c r="LM114" i="53"/>
  <c r="LL114" i="53"/>
  <c r="LQ114" i="53" s="1"/>
  <c r="LR113" i="53"/>
  <c r="LS113" i="53" s="1"/>
  <c r="LP113" i="53"/>
  <c r="LO113" i="53"/>
  <c r="LN113" i="53"/>
  <c r="LM113" i="53"/>
  <c r="LL113" i="53"/>
  <c r="LQ113" i="53" s="1"/>
  <c r="LR112" i="53"/>
  <c r="LS112" i="53" s="1"/>
  <c r="LP112" i="53"/>
  <c r="LO112" i="53"/>
  <c r="LN112" i="53"/>
  <c r="LM112" i="53"/>
  <c r="LL112" i="53"/>
  <c r="LQ112" i="53" s="1"/>
  <c r="LR111" i="53"/>
  <c r="LS111" i="53" s="1"/>
  <c r="LP111" i="53"/>
  <c r="LO111" i="53"/>
  <c r="LN111" i="53"/>
  <c r="LM111" i="53"/>
  <c r="LL111" i="53"/>
  <c r="LQ111" i="53" s="1"/>
  <c r="LR108" i="53"/>
  <c r="LS108" i="53" s="1"/>
  <c r="LP108" i="53"/>
  <c r="LO108" i="53"/>
  <c r="LN108" i="53"/>
  <c r="LM108" i="53"/>
  <c r="LL108" i="53"/>
  <c r="LQ108" i="53" s="1"/>
  <c r="LR106" i="53"/>
  <c r="LS106" i="53" s="1"/>
  <c r="LP106" i="53"/>
  <c r="LO106" i="53"/>
  <c r="LN106" i="53"/>
  <c r="LM106" i="53"/>
  <c r="LL106" i="53"/>
  <c r="LQ106" i="53" s="1"/>
  <c r="LR105" i="53"/>
  <c r="LS105" i="53" s="1"/>
  <c r="LP105" i="53"/>
  <c r="LO105" i="53"/>
  <c r="LN105" i="53"/>
  <c r="LM105" i="53"/>
  <c r="LL105" i="53"/>
  <c r="LQ105" i="53" s="1"/>
  <c r="LR104" i="53"/>
  <c r="LS104" i="53" s="1"/>
  <c r="LP104" i="53"/>
  <c r="LO104" i="53"/>
  <c r="LN104" i="53"/>
  <c r="LM104" i="53"/>
  <c r="LL104" i="53"/>
  <c r="LQ104" i="53" s="1"/>
  <c r="LR103" i="53"/>
  <c r="LS103" i="53" s="1"/>
  <c r="LP103" i="53"/>
  <c r="LO103" i="53"/>
  <c r="LN103" i="53"/>
  <c r="LM103" i="53"/>
  <c r="LL103" i="53"/>
  <c r="LQ103" i="53" s="1"/>
  <c r="LR101" i="53"/>
  <c r="LS101" i="53" s="1"/>
  <c r="LP101" i="53"/>
  <c r="LO101" i="53"/>
  <c r="LN101" i="53"/>
  <c r="LM101" i="53"/>
  <c r="LL101" i="53"/>
  <c r="LQ101" i="53" s="1"/>
  <c r="LR100" i="53"/>
  <c r="LS100" i="53" s="1"/>
  <c r="LP100" i="53"/>
  <c r="LO100" i="53"/>
  <c r="LN100" i="53"/>
  <c r="LM100" i="53"/>
  <c r="LL100" i="53"/>
  <c r="LQ100" i="53" s="1"/>
  <c r="LR99" i="53"/>
  <c r="LS99" i="53" s="1"/>
  <c r="LP99" i="53"/>
  <c r="LO99" i="53"/>
  <c r="LN99" i="53"/>
  <c r="LM99" i="53"/>
  <c r="LL99" i="53"/>
  <c r="LQ99" i="53" s="1"/>
  <c r="LR98" i="53"/>
  <c r="LS98" i="53" s="1"/>
  <c r="LP98" i="53"/>
  <c r="LO98" i="53"/>
  <c r="LN98" i="53"/>
  <c r="LM98" i="53"/>
  <c r="LL98" i="53"/>
  <c r="LQ98" i="53" s="1"/>
  <c r="LR97" i="53"/>
  <c r="LS97" i="53" s="1"/>
  <c r="LP97" i="53"/>
  <c r="LO97" i="53"/>
  <c r="LN97" i="53"/>
  <c r="LM97" i="53"/>
  <c r="LL97" i="53"/>
  <c r="LQ97" i="53" s="1"/>
  <c r="LR96" i="53"/>
  <c r="LS96" i="53" s="1"/>
  <c r="LP96" i="53"/>
  <c r="LO96" i="53"/>
  <c r="LN96" i="53"/>
  <c r="LM96" i="53"/>
  <c r="LL96" i="53"/>
  <c r="LQ96" i="53" s="1"/>
  <c r="LK94" i="53"/>
  <c r="LR93" i="53"/>
  <c r="LS93" i="53" s="1"/>
  <c r="LP93" i="53"/>
  <c r="LO93" i="53"/>
  <c r="LN93" i="53"/>
  <c r="LM93" i="53"/>
  <c r="LL93" i="53"/>
  <c r="LQ93" i="53" s="1"/>
  <c r="LR91" i="53"/>
  <c r="LS91" i="53" s="1"/>
  <c r="LP91" i="53"/>
  <c r="LO91" i="53"/>
  <c r="LN91" i="53"/>
  <c r="LM91" i="53"/>
  <c r="LL91" i="53"/>
  <c r="LQ91" i="53" s="1"/>
  <c r="LR90" i="53"/>
  <c r="LS90" i="53" s="1"/>
  <c r="LP90" i="53"/>
  <c r="LO90" i="53"/>
  <c r="LN90" i="53"/>
  <c r="LM90" i="53"/>
  <c r="LL90" i="53"/>
  <c r="LQ90" i="53" s="1"/>
  <c r="LR89" i="53"/>
  <c r="LS89" i="53" s="1"/>
  <c r="LP89" i="53"/>
  <c r="LO89" i="53"/>
  <c r="LN89" i="53"/>
  <c r="LM89" i="53"/>
  <c r="LL89" i="53"/>
  <c r="LQ89" i="53" s="1"/>
  <c r="LR88" i="53"/>
  <c r="LS88" i="53" s="1"/>
  <c r="LP88" i="53"/>
  <c r="LO88" i="53"/>
  <c r="LN88" i="53"/>
  <c r="LM88" i="53"/>
  <c r="LL88" i="53"/>
  <c r="LQ88" i="53" s="1"/>
  <c r="LR86" i="53"/>
  <c r="LS86" i="53" s="1"/>
  <c r="LP86" i="53"/>
  <c r="LO86" i="53"/>
  <c r="LN86" i="53"/>
  <c r="LM86" i="53"/>
  <c r="LL86" i="53"/>
  <c r="LQ86" i="53" s="1"/>
  <c r="LR85" i="53"/>
  <c r="LS85" i="53" s="1"/>
  <c r="LP85" i="53"/>
  <c r="LO85" i="53"/>
  <c r="LN85" i="53"/>
  <c r="LM85" i="53"/>
  <c r="LL85" i="53"/>
  <c r="LQ85" i="53" s="1"/>
  <c r="LK83" i="53"/>
  <c r="LR82" i="53"/>
  <c r="LS82" i="53" s="1"/>
  <c r="LP82" i="53"/>
  <c r="LO82" i="53"/>
  <c r="LN82" i="53"/>
  <c r="LM82" i="53"/>
  <c r="LL82" i="53"/>
  <c r="LQ82" i="53" s="1"/>
  <c r="LR81" i="53"/>
  <c r="LS81" i="53" s="1"/>
  <c r="LP81" i="53"/>
  <c r="LO81" i="53"/>
  <c r="LN81" i="53"/>
  <c r="LM81" i="53"/>
  <c r="LL81" i="53"/>
  <c r="LQ81" i="53" s="1"/>
  <c r="LR80" i="53"/>
  <c r="LS80" i="53" s="1"/>
  <c r="LP80" i="53"/>
  <c r="LO80" i="53"/>
  <c r="LN80" i="53"/>
  <c r="LM80" i="53"/>
  <c r="LL80" i="53"/>
  <c r="LQ80" i="53" s="1"/>
  <c r="LR79" i="53"/>
  <c r="LS79" i="53" s="1"/>
  <c r="LP79" i="53"/>
  <c r="LO79" i="53"/>
  <c r="LN79" i="53"/>
  <c r="LM79" i="53"/>
  <c r="LL79" i="53"/>
  <c r="LQ79" i="53" s="1"/>
  <c r="LR77" i="53"/>
  <c r="LS77" i="53" s="1"/>
  <c r="LP77" i="53"/>
  <c r="LO77" i="53"/>
  <c r="LN77" i="53"/>
  <c r="LM77" i="53"/>
  <c r="LL77" i="53"/>
  <c r="LQ77" i="53" s="1"/>
  <c r="LR76" i="53"/>
  <c r="LS76" i="53" s="1"/>
  <c r="LP76" i="53"/>
  <c r="LO76" i="53"/>
  <c r="LN76" i="53"/>
  <c r="LM76" i="53"/>
  <c r="LL76" i="53"/>
  <c r="LQ76" i="53" s="1"/>
  <c r="LK74" i="53"/>
  <c r="LR73" i="53"/>
  <c r="LS73" i="53" s="1"/>
  <c r="LP73" i="53"/>
  <c r="LO73" i="53"/>
  <c r="LN73" i="53"/>
  <c r="LM73" i="53"/>
  <c r="LL73" i="53"/>
  <c r="LQ73" i="53" s="1"/>
  <c r="LR72" i="53"/>
  <c r="LS72" i="53" s="1"/>
  <c r="LP72" i="53"/>
  <c r="LO72" i="53"/>
  <c r="LN72" i="53"/>
  <c r="LM72" i="53"/>
  <c r="LL72" i="53"/>
  <c r="LQ72" i="53" s="1"/>
  <c r="LR71" i="53"/>
  <c r="LS71" i="53" s="1"/>
  <c r="LP71" i="53"/>
  <c r="LO71" i="53"/>
  <c r="LN71" i="53"/>
  <c r="LM71" i="53"/>
  <c r="LL71" i="53"/>
  <c r="LQ71" i="53" s="1"/>
  <c r="LR69" i="53"/>
  <c r="LS69" i="53" s="1"/>
  <c r="LP69" i="53"/>
  <c r="LO69" i="53"/>
  <c r="LN69" i="53"/>
  <c r="LM69" i="53"/>
  <c r="LL69" i="53"/>
  <c r="LQ69" i="53" s="1"/>
  <c r="LR67" i="53"/>
  <c r="LS67" i="53" s="1"/>
  <c r="LP67" i="53"/>
  <c r="LO67" i="53"/>
  <c r="LN67" i="53"/>
  <c r="LM67" i="53"/>
  <c r="LL67" i="53"/>
  <c r="LQ67" i="53" s="1"/>
  <c r="LR66" i="53"/>
  <c r="LS66" i="53" s="1"/>
  <c r="LP66" i="53"/>
  <c r="LO66" i="53"/>
  <c r="LN66" i="53"/>
  <c r="LM66" i="53"/>
  <c r="LL66" i="53"/>
  <c r="LQ66" i="53" s="1"/>
  <c r="LK64" i="53"/>
  <c r="LR63" i="53"/>
  <c r="LS63" i="53" s="1"/>
  <c r="LP63" i="53"/>
  <c r="LO63" i="53"/>
  <c r="LN63" i="53"/>
  <c r="LM63" i="53"/>
  <c r="LL63" i="53"/>
  <c r="LQ63" i="53" s="1"/>
  <c r="LR62" i="53"/>
  <c r="LS62" i="53" s="1"/>
  <c r="LP62" i="53"/>
  <c r="LO62" i="53"/>
  <c r="LN62" i="53"/>
  <c r="LM62" i="53"/>
  <c r="LL62" i="53"/>
  <c r="LQ62" i="53" s="1"/>
  <c r="LR61" i="53"/>
  <c r="LS61" i="53" s="1"/>
  <c r="LP61" i="53"/>
  <c r="LO61" i="53"/>
  <c r="LN61" i="53"/>
  <c r="LM61" i="53"/>
  <c r="LL61" i="53"/>
  <c r="LQ61" i="53" s="1"/>
  <c r="LR60" i="53"/>
  <c r="LS60" i="53" s="1"/>
  <c r="LP60" i="53"/>
  <c r="LO60" i="53"/>
  <c r="LN60" i="53"/>
  <c r="LM60" i="53"/>
  <c r="LL60" i="53"/>
  <c r="LQ60" i="53" s="1"/>
  <c r="LR59" i="53"/>
  <c r="LS59" i="53" s="1"/>
  <c r="LP59" i="53"/>
  <c r="LO59" i="53"/>
  <c r="LN59" i="53"/>
  <c r="LM59" i="53"/>
  <c r="LL59" i="53"/>
  <c r="LQ59" i="53" s="1"/>
  <c r="LR58" i="53"/>
  <c r="LS58" i="53" s="1"/>
  <c r="LP58" i="53"/>
  <c r="LO58" i="53"/>
  <c r="LN58" i="53"/>
  <c r="LM58" i="53"/>
  <c r="LL58" i="53"/>
  <c r="LQ58" i="53" s="1"/>
  <c r="LR57" i="53"/>
  <c r="LS57" i="53" s="1"/>
  <c r="LP57" i="53"/>
  <c r="LO57" i="53"/>
  <c r="LN57" i="53"/>
  <c r="LM57" i="53"/>
  <c r="LL57" i="53"/>
  <c r="LQ57" i="53" s="1"/>
  <c r="LR56" i="53"/>
  <c r="LS56" i="53" s="1"/>
  <c r="LP56" i="53"/>
  <c r="LO56" i="53"/>
  <c r="LN56" i="53"/>
  <c r="LM56" i="53"/>
  <c r="LL56" i="53"/>
  <c r="LQ56" i="53" s="1"/>
  <c r="LK54" i="53"/>
  <c r="LR53" i="53"/>
  <c r="LS53" i="53" s="1"/>
  <c r="LP53" i="53"/>
  <c r="LO53" i="53"/>
  <c r="LN53" i="53"/>
  <c r="LM53" i="53"/>
  <c r="LL53" i="53"/>
  <c r="LQ53" i="53" s="1"/>
  <c r="LK51" i="53"/>
  <c r="LR50" i="53"/>
  <c r="LS50" i="53" s="1"/>
  <c r="LP50" i="53"/>
  <c r="LO50" i="53"/>
  <c r="LN50" i="53"/>
  <c r="LM50" i="53"/>
  <c r="LL50" i="53"/>
  <c r="LQ50" i="53" s="1"/>
  <c r="LR48" i="53"/>
  <c r="LS48" i="53" s="1"/>
  <c r="LP48" i="53"/>
  <c r="LO48" i="53"/>
  <c r="LN48" i="53"/>
  <c r="LM48" i="53"/>
  <c r="LL48" i="53"/>
  <c r="LQ48" i="53" s="1"/>
  <c r="LR47" i="53"/>
  <c r="LS47" i="53" s="1"/>
  <c r="LP47" i="53"/>
  <c r="LO47" i="53"/>
  <c r="LN47" i="53"/>
  <c r="LM47" i="53"/>
  <c r="LL47" i="53"/>
  <c r="LQ47" i="53" s="1"/>
  <c r="LR46" i="53"/>
  <c r="LS46" i="53" s="1"/>
  <c r="LP46" i="53"/>
  <c r="LO46" i="53"/>
  <c r="LN46" i="53"/>
  <c r="LM46" i="53"/>
  <c r="LL46" i="53"/>
  <c r="LQ46" i="53" s="1"/>
  <c r="LR45" i="53"/>
  <c r="LS45" i="53" s="1"/>
  <c r="LP45" i="53"/>
  <c r="LO45" i="53"/>
  <c r="LN45" i="53"/>
  <c r="LM45" i="53"/>
  <c r="LL45" i="53"/>
  <c r="LQ45" i="53" s="1"/>
  <c r="LR44" i="53"/>
  <c r="LS44" i="53" s="1"/>
  <c r="LP44" i="53"/>
  <c r="LO44" i="53"/>
  <c r="LN44" i="53"/>
  <c r="LM44" i="53"/>
  <c r="LL44" i="53"/>
  <c r="LQ44" i="53" s="1"/>
  <c r="LR43" i="53"/>
  <c r="LS43" i="53" s="1"/>
  <c r="LP43" i="53"/>
  <c r="LO43" i="53"/>
  <c r="LN43" i="53"/>
  <c r="LM43" i="53"/>
  <c r="LL43" i="53"/>
  <c r="LQ43" i="53" s="1"/>
  <c r="LR41" i="53"/>
  <c r="LS41" i="53" s="1"/>
  <c r="LP41" i="53"/>
  <c r="LO41" i="53"/>
  <c r="LN41" i="53"/>
  <c r="LM41" i="53"/>
  <c r="LL41" i="53"/>
  <c r="LQ41" i="53" s="1"/>
  <c r="LR40" i="53"/>
  <c r="LS40" i="53" s="1"/>
  <c r="LP40" i="53"/>
  <c r="LO40" i="53"/>
  <c r="LN40" i="53"/>
  <c r="LM40" i="53"/>
  <c r="LL40" i="53"/>
  <c r="LQ40" i="53" s="1"/>
  <c r="LR39" i="53"/>
  <c r="LS39" i="53" s="1"/>
  <c r="LP39" i="53"/>
  <c r="LO39" i="53"/>
  <c r="LN39" i="53"/>
  <c r="LM39" i="53"/>
  <c r="LL39" i="53"/>
  <c r="LQ39" i="53" s="1"/>
  <c r="LR37" i="53"/>
  <c r="LS37" i="53" s="1"/>
  <c r="LP37" i="53"/>
  <c r="LO37" i="53"/>
  <c r="LN37" i="53"/>
  <c r="LM37" i="53"/>
  <c r="LL37" i="53"/>
  <c r="LQ37" i="53" s="1"/>
  <c r="LR36" i="53"/>
  <c r="LS36" i="53" s="1"/>
  <c r="LP36" i="53"/>
  <c r="LO36" i="53"/>
  <c r="LN36" i="53"/>
  <c r="LM36" i="53"/>
  <c r="LL36" i="53"/>
  <c r="LQ36" i="53" s="1"/>
  <c r="LR34" i="53"/>
  <c r="LS34" i="53" s="1"/>
  <c r="LP34" i="53"/>
  <c r="LO34" i="53"/>
  <c r="LN34" i="53"/>
  <c r="LM34" i="53"/>
  <c r="LL34" i="53"/>
  <c r="LQ34" i="53" s="1"/>
  <c r="LR32" i="53"/>
  <c r="LS32" i="53" s="1"/>
  <c r="LP32" i="53"/>
  <c r="LO32" i="53"/>
  <c r="LN32" i="53"/>
  <c r="LM32" i="53"/>
  <c r="LL32" i="53"/>
  <c r="LQ32" i="53" s="1"/>
  <c r="LK29" i="53"/>
  <c r="LR28" i="53"/>
  <c r="LS28" i="53" s="1"/>
  <c r="LP28" i="53"/>
  <c r="LO28" i="53"/>
  <c r="LN28" i="53"/>
  <c r="LM28" i="53"/>
  <c r="LL28" i="53"/>
  <c r="LQ28" i="53" s="1"/>
  <c r="LR27" i="53"/>
  <c r="LS27" i="53" s="1"/>
  <c r="LP27" i="53"/>
  <c r="LO27" i="53"/>
  <c r="LN27" i="53"/>
  <c r="LM27" i="53"/>
  <c r="LL27" i="53"/>
  <c r="LQ27" i="53" s="1"/>
  <c r="LR26" i="53"/>
  <c r="LS26" i="53" s="1"/>
  <c r="LP26" i="53"/>
  <c r="LO26" i="53"/>
  <c r="LN26" i="53"/>
  <c r="LM26" i="53"/>
  <c r="LL26" i="53"/>
  <c r="LQ26" i="53" s="1"/>
  <c r="LR25" i="53"/>
  <c r="LS25" i="53" s="1"/>
  <c r="LP25" i="53"/>
  <c r="LO25" i="53"/>
  <c r="LN25" i="53"/>
  <c r="LM25" i="53"/>
  <c r="LL25" i="53"/>
  <c r="LQ25" i="53" s="1"/>
  <c r="LR24" i="53"/>
  <c r="LS24" i="53" s="1"/>
  <c r="LP24" i="53"/>
  <c r="LO24" i="53"/>
  <c r="LN24" i="53"/>
  <c r="LM24" i="53"/>
  <c r="LL24" i="53"/>
  <c r="LQ24" i="53" s="1"/>
  <c r="LR23" i="53"/>
  <c r="LS23" i="53" s="1"/>
  <c r="LP23" i="53"/>
  <c r="LO23" i="53"/>
  <c r="LN23" i="53"/>
  <c r="LM23" i="53"/>
  <c r="LL23" i="53"/>
  <c r="LQ23" i="53" s="1"/>
  <c r="LR22" i="53"/>
  <c r="LS22" i="53" s="1"/>
  <c r="LP22" i="53"/>
  <c r="LO22" i="53"/>
  <c r="LN22" i="53"/>
  <c r="LM22" i="53"/>
  <c r="LL22" i="53"/>
  <c r="LQ22" i="53" s="1"/>
  <c r="LR20" i="53"/>
  <c r="LS20" i="53" s="1"/>
  <c r="LP20" i="53"/>
  <c r="LO20" i="53"/>
  <c r="LN20" i="53"/>
  <c r="LM20" i="53"/>
  <c r="LL20" i="53"/>
  <c r="LQ20" i="53" s="1"/>
  <c r="LK18" i="53"/>
  <c r="LR17" i="53"/>
  <c r="LS17" i="53" s="1"/>
  <c r="LP17" i="53"/>
  <c r="LO17" i="53"/>
  <c r="LN17" i="53"/>
  <c r="LM17" i="53"/>
  <c r="LL17" i="53"/>
  <c r="LQ17" i="53" s="1"/>
  <c r="LR16" i="53"/>
  <c r="LS16" i="53" s="1"/>
  <c r="LP16" i="53"/>
  <c r="LO16" i="53"/>
  <c r="LN16" i="53"/>
  <c r="LM16" i="53"/>
  <c r="LL16" i="53"/>
  <c r="LQ16" i="53" s="1"/>
  <c r="LQ553" i="53" s="1"/>
  <c r="LK14" i="53"/>
  <c r="LH8" i="53"/>
  <c r="LG2" i="53"/>
  <c r="LE552" i="53" s="1"/>
  <c r="KR551" i="53"/>
  <c r="KV553" i="53" s="1"/>
  <c r="KS545" i="53"/>
  <c r="KX553" i="53" s="1"/>
  <c r="LA543" i="53"/>
  <c r="LB543" i="53" s="1"/>
  <c r="KY543" i="53"/>
  <c r="KX543" i="53"/>
  <c r="KW543" i="53"/>
  <c r="KV543" i="53"/>
  <c r="KU543" i="53"/>
  <c r="KZ543" i="53" s="1"/>
  <c r="LA541" i="53"/>
  <c r="LB541" i="53" s="1"/>
  <c r="KY541" i="53"/>
  <c r="KX541" i="53"/>
  <c r="KW541" i="53"/>
  <c r="KV541" i="53"/>
  <c r="KU541" i="53"/>
  <c r="KZ541" i="53" s="1"/>
  <c r="LA539" i="53"/>
  <c r="LB539" i="53" s="1"/>
  <c r="KY539" i="53"/>
  <c r="KX539" i="53"/>
  <c r="KW539" i="53"/>
  <c r="KV539" i="53"/>
  <c r="KU539" i="53"/>
  <c r="KZ539" i="53" s="1"/>
  <c r="LA538" i="53"/>
  <c r="LB538" i="53" s="1"/>
  <c r="KY538" i="53"/>
  <c r="KX538" i="53"/>
  <c r="KW538" i="53"/>
  <c r="KV538" i="53"/>
  <c r="KU538" i="53"/>
  <c r="KZ538" i="53" s="1"/>
  <c r="LA536" i="53"/>
  <c r="LB536" i="53" s="1"/>
  <c r="KY536" i="53"/>
  <c r="KX536" i="53"/>
  <c r="KW536" i="53"/>
  <c r="KV536" i="53"/>
  <c r="KU536" i="53"/>
  <c r="KZ536" i="53" s="1"/>
  <c r="LA535" i="53"/>
  <c r="LB535" i="53" s="1"/>
  <c r="KY535" i="53"/>
  <c r="KX535" i="53"/>
  <c r="KW535" i="53"/>
  <c r="KV535" i="53"/>
  <c r="KU535" i="53"/>
  <c r="KZ535" i="53" s="1"/>
  <c r="LA534" i="53"/>
  <c r="LB534" i="53" s="1"/>
  <c r="KY534" i="53"/>
  <c r="KX534" i="53"/>
  <c r="KW534" i="53"/>
  <c r="KV534" i="53"/>
  <c r="KU534" i="53"/>
  <c r="KZ534" i="53" s="1"/>
  <c r="LA533" i="53"/>
  <c r="LB533" i="53" s="1"/>
  <c r="KY533" i="53"/>
  <c r="KX533" i="53"/>
  <c r="KW533" i="53"/>
  <c r="KV533" i="53"/>
  <c r="KU533" i="53"/>
  <c r="KZ533" i="53" s="1"/>
  <c r="LA532" i="53"/>
  <c r="LB532" i="53" s="1"/>
  <c r="KY532" i="53"/>
  <c r="KX532" i="53"/>
  <c r="KW532" i="53"/>
  <c r="KV532" i="53"/>
  <c r="KU532" i="53"/>
  <c r="KZ532" i="53" s="1"/>
  <c r="LA531" i="53"/>
  <c r="LB531" i="53" s="1"/>
  <c r="KY531" i="53"/>
  <c r="KX531" i="53"/>
  <c r="KW531" i="53"/>
  <c r="KV531" i="53"/>
  <c r="KU531" i="53"/>
  <c r="KZ531" i="53" s="1"/>
  <c r="LA530" i="53"/>
  <c r="LB530" i="53" s="1"/>
  <c r="KY530" i="53"/>
  <c r="KX530" i="53"/>
  <c r="KW530" i="53"/>
  <c r="KV530" i="53"/>
  <c r="KU530" i="53"/>
  <c r="KZ530" i="53" s="1"/>
  <c r="LA529" i="53"/>
  <c r="LB529" i="53" s="1"/>
  <c r="KY529" i="53"/>
  <c r="KX529" i="53"/>
  <c r="KW529" i="53"/>
  <c r="KV529" i="53"/>
  <c r="KU529" i="53"/>
  <c r="KZ529" i="53" s="1"/>
  <c r="LA528" i="53"/>
  <c r="LB528" i="53" s="1"/>
  <c r="KY528" i="53"/>
  <c r="KX528" i="53"/>
  <c r="KW528" i="53"/>
  <c r="KV528" i="53"/>
  <c r="KU528" i="53"/>
  <c r="KZ528" i="53" s="1"/>
  <c r="LA526" i="53"/>
  <c r="LB526" i="53" s="1"/>
  <c r="KY526" i="53"/>
  <c r="KX526" i="53"/>
  <c r="KW526" i="53"/>
  <c r="KV526" i="53"/>
  <c r="KU526" i="53"/>
  <c r="KZ526" i="53" s="1"/>
  <c r="LA524" i="53"/>
  <c r="LB524" i="53" s="1"/>
  <c r="KY524" i="53"/>
  <c r="KX524" i="53"/>
  <c r="KW524" i="53"/>
  <c r="KV524" i="53"/>
  <c r="KU524" i="53"/>
  <c r="KZ524" i="53" s="1"/>
  <c r="LA523" i="53"/>
  <c r="LB523" i="53" s="1"/>
  <c r="KY523" i="53"/>
  <c r="KX523" i="53"/>
  <c r="KW523" i="53"/>
  <c r="KV523" i="53"/>
  <c r="KU523" i="53"/>
  <c r="KZ523" i="53" s="1"/>
  <c r="LA522" i="53"/>
  <c r="LB522" i="53" s="1"/>
  <c r="KY522" i="53"/>
  <c r="KX522" i="53"/>
  <c r="KW522" i="53"/>
  <c r="KV522" i="53"/>
  <c r="KU522" i="53"/>
  <c r="KZ522" i="53" s="1"/>
  <c r="LA520" i="53"/>
  <c r="LB520" i="53" s="1"/>
  <c r="KY520" i="53"/>
  <c r="KX520" i="53"/>
  <c r="KW520" i="53"/>
  <c r="KV520" i="53"/>
  <c r="KU520" i="53"/>
  <c r="KZ520" i="53" s="1"/>
  <c r="LA518" i="53"/>
  <c r="LB518" i="53" s="1"/>
  <c r="KY518" i="53"/>
  <c r="KX518" i="53"/>
  <c r="KW518" i="53"/>
  <c r="KV518" i="53"/>
  <c r="KU518" i="53"/>
  <c r="KZ518" i="53" s="1"/>
  <c r="LA517" i="53"/>
  <c r="LB517" i="53" s="1"/>
  <c r="KY517" i="53"/>
  <c r="KX517" i="53"/>
  <c r="KW517" i="53"/>
  <c r="KV517" i="53"/>
  <c r="KU517" i="53"/>
  <c r="KZ517" i="53" s="1"/>
  <c r="LA516" i="53"/>
  <c r="LB516" i="53" s="1"/>
  <c r="KY516" i="53"/>
  <c r="KX516" i="53"/>
  <c r="KW516" i="53"/>
  <c r="KV516" i="53"/>
  <c r="KU516" i="53"/>
  <c r="KZ516" i="53" s="1"/>
  <c r="LA515" i="53"/>
  <c r="LB515" i="53" s="1"/>
  <c r="KY515" i="53"/>
  <c r="KX515" i="53"/>
  <c r="KW515" i="53"/>
  <c r="KV515" i="53"/>
  <c r="KU515" i="53"/>
  <c r="KZ515" i="53" s="1"/>
  <c r="LA514" i="53"/>
  <c r="LB514" i="53" s="1"/>
  <c r="KY514" i="53"/>
  <c r="KX514" i="53"/>
  <c r="KW514" i="53"/>
  <c r="KV514" i="53"/>
  <c r="KU514" i="53"/>
  <c r="KZ514" i="53" s="1"/>
  <c r="LA512" i="53"/>
  <c r="LB512" i="53" s="1"/>
  <c r="KY512" i="53"/>
  <c r="KX512" i="53"/>
  <c r="KW512" i="53"/>
  <c r="KV512" i="53"/>
  <c r="KU512" i="53"/>
  <c r="KZ512" i="53" s="1"/>
  <c r="LA510" i="53"/>
  <c r="LB510" i="53" s="1"/>
  <c r="KY510" i="53"/>
  <c r="KX510" i="53"/>
  <c r="KW510" i="53"/>
  <c r="KV510" i="53"/>
  <c r="KU510" i="53"/>
  <c r="KZ510" i="53" s="1"/>
  <c r="LA509" i="53"/>
  <c r="LB509" i="53" s="1"/>
  <c r="KY509" i="53"/>
  <c r="KX509" i="53"/>
  <c r="KW509" i="53"/>
  <c r="KV509" i="53"/>
  <c r="KU509" i="53"/>
  <c r="KZ509" i="53" s="1"/>
  <c r="LA508" i="53"/>
  <c r="LB508" i="53" s="1"/>
  <c r="KY508" i="53"/>
  <c r="KX508" i="53"/>
  <c r="KW508" i="53"/>
  <c r="KV508" i="53"/>
  <c r="KU508" i="53"/>
  <c r="KZ508" i="53" s="1"/>
  <c r="LA507" i="53"/>
  <c r="LB507" i="53" s="1"/>
  <c r="KY507" i="53"/>
  <c r="KX507" i="53"/>
  <c r="KW507" i="53"/>
  <c r="KV507" i="53"/>
  <c r="KU507" i="53"/>
  <c r="KZ507" i="53" s="1"/>
  <c r="LA505" i="53"/>
  <c r="LB505" i="53" s="1"/>
  <c r="KY505" i="53"/>
  <c r="KX505" i="53"/>
  <c r="KW505" i="53"/>
  <c r="KV505" i="53"/>
  <c r="KU505" i="53"/>
  <c r="KZ505" i="53" s="1"/>
  <c r="LA504" i="53"/>
  <c r="LB504" i="53" s="1"/>
  <c r="KY504" i="53"/>
  <c r="KX504" i="53"/>
  <c r="KW504" i="53"/>
  <c r="KV504" i="53"/>
  <c r="KU504" i="53"/>
  <c r="KZ504" i="53" s="1"/>
  <c r="LA503" i="53"/>
  <c r="LB503" i="53" s="1"/>
  <c r="KY503" i="53"/>
  <c r="KX503" i="53"/>
  <c r="KW503" i="53"/>
  <c r="KV503" i="53"/>
  <c r="KU503" i="53"/>
  <c r="KZ503" i="53" s="1"/>
  <c r="LA502" i="53"/>
  <c r="LB502" i="53" s="1"/>
  <c r="KY502" i="53"/>
  <c r="KX502" i="53"/>
  <c r="KW502" i="53"/>
  <c r="KV502" i="53"/>
  <c r="KU502" i="53"/>
  <c r="KZ502" i="53" s="1"/>
  <c r="KT500" i="53"/>
  <c r="LA499" i="53"/>
  <c r="LB499" i="53" s="1"/>
  <c r="KY499" i="53"/>
  <c r="KX499" i="53"/>
  <c r="KW499" i="53"/>
  <c r="KV499" i="53"/>
  <c r="KU499" i="53"/>
  <c r="KZ499" i="53" s="1"/>
  <c r="LA498" i="53"/>
  <c r="LB498" i="53" s="1"/>
  <c r="KY498" i="53"/>
  <c r="KX498" i="53"/>
  <c r="KW498" i="53"/>
  <c r="KV498" i="53"/>
  <c r="KU498" i="53"/>
  <c r="KZ498" i="53" s="1"/>
  <c r="LA496" i="53"/>
  <c r="LB496" i="53" s="1"/>
  <c r="KY496" i="53"/>
  <c r="KX496" i="53"/>
  <c r="KW496" i="53"/>
  <c r="KV496" i="53"/>
  <c r="KU496" i="53"/>
  <c r="KZ496" i="53" s="1"/>
  <c r="LA495" i="53"/>
  <c r="LB495" i="53" s="1"/>
  <c r="KY495" i="53"/>
  <c r="KX495" i="53"/>
  <c r="KW495" i="53"/>
  <c r="KV495" i="53"/>
  <c r="KU495" i="53"/>
  <c r="KZ495" i="53" s="1"/>
  <c r="LA494" i="53"/>
  <c r="LB494" i="53" s="1"/>
  <c r="KY494" i="53"/>
  <c r="KX494" i="53"/>
  <c r="KW494" i="53"/>
  <c r="KV494" i="53"/>
  <c r="KU494" i="53"/>
  <c r="KZ494" i="53" s="1"/>
  <c r="LA492" i="53"/>
  <c r="LB492" i="53" s="1"/>
  <c r="KY492" i="53"/>
  <c r="KX492" i="53"/>
  <c r="KW492" i="53"/>
  <c r="KV492" i="53"/>
  <c r="KU492" i="53"/>
  <c r="KZ492" i="53" s="1"/>
  <c r="LA491" i="53"/>
  <c r="LB491" i="53" s="1"/>
  <c r="KY491" i="53"/>
  <c r="KX491" i="53"/>
  <c r="KW491" i="53"/>
  <c r="KV491" i="53"/>
  <c r="KU491" i="53"/>
  <c r="KZ491" i="53" s="1"/>
  <c r="LA489" i="53"/>
  <c r="LB489" i="53" s="1"/>
  <c r="KY489" i="53"/>
  <c r="KX489" i="53"/>
  <c r="KW489" i="53"/>
  <c r="KV489" i="53"/>
  <c r="KU489" i="53"/>
  <c r="KZ489" i="53" s="1"/>
  <c r="LA488" i="53"/>
  <c r="LB488" i="53" s="1"/>
  <c r="KY488" i="53"/>
  <c r="KX488" i="53"/>
  <c r="KW488" i="53"/>
  <c r="KV488" i="53"/>
  <c r="KU488" i="53"/>
  <c r="KZ488" i="53" s="1"/>
  <c r="LA487" i="53"/>
  <c r="LB487" i="53" s="1"/>
  <c r="KY487" i="53"/>
  <c r="KX487" i="53"/>
  <c r="KW487" i="53"/>
  <c r="KV487" i="53"/>
  <c r="KU487" i="53"/>
  <c r="KZ487" i="53" s="1"/>
  <c r="LA486" i="53"/>
  <c r="LB486" i="53" s="1"/>
  <c r="KY486" i="53"/>
  <c r="KX486" i="53"/>
  <c r="KW486" i="53"/>
  <c r="KV486" i="53"/>
  <c r="KU486" i="53"/>
  <c r="KZ486" i="53" s="1"/>
  <c r="LA485" i="53"/>
  <c r="LB485" i="53" s="1"/>
  <c r="KY485" i="53"/>
  <c r="KX485" i="53"/>
  <c r="KW485" i="53"/>
  <c r="KV485" i="53"/>
  <c r="KU485" i="53"/>
  <c r="KZ485" i="53" s="1"/>
  <c r="LA484" i="53"/>
  <c r="LB484" i="53" s="1"/>
  <c r="KY484" i="53"/>
  <c r="KX484" i="53"/>
  <c r="KW484" i="53"/>
  <c r="KV484" i="53"/>
  <c r="KU484" i="53"/>
  <c r="KZ484" i="53" s="1"/>
  <c r="LA482" i="53"/>
  <c r="LB482" i="53" s="1"/>
  <c r="KY482" i="53"/>
  <c r="KX482" i="53"/>
  <c r="KW482" i="53"/>
  <c r="KV482" i="53"/>
  <c r="KU482" i="53"/>
  <c r="KZ482" i="53" s="1"/>
  <c r="LA481" i="53"/>
  <c r="LB481" i="53" s="1"/>
  <c r="KY481" i="53"/>
  <c r="KX481" i="53"/>
  <c r="KW481" i="53"/>
  <c r="KV481" i="53"/>
  <c r="KU481" i="53"/>
  <c r="KZ481" i="53" s="1"/>
  <c r="LA480" i="53"/>
  <c r="LB480" i="53" s="1"/>
  <c r="KY480" i="53"/>
  <c r="KX480" i="53"/>
  <c r="KW480" i="53"/>
  <c r="KV480" i="53"/>
  <c r="KU480" i="53"/>
  <c r="KZ480" i="53" s="1"/>
  <c r="LA479" i="53"/>
  <c r="LB479" i="53" s="1"/>
  <c r="KY479" i="53"/>
  <c r="KX479" i="53"/>
  <c r="KW479" i="53"/>
  <c r="KV479" i="53"/>
  <c r="KU479" i="53"/>
  <c r="KZ479" i="53" s="1"/>
  <c r="LA478" i="53"/>
  <c r="LB478" i="53" s="1"/>
  <c r="KY478" i="53"/>
  <c r="KX478" i="53"/>
  <c r="KW478" i="53"/>
  <c r="KV478" i="53"/>
  <c r="KU478" i="53"/>
  <c r="KZ478" i="53" s="1"/>
  <c r="LA477" i="53"/>
  <c r="LB477" i="53" s="1"/>
  <c r="KY477" i="53"/>
  <c r="KX477" i="53"/>
  <c r="KW477" i="53"/>
  <c r="KV477" i="53"/>
  <c r="KU477" i="53"/>
  <c r="KZ477" i="53" s="1"/>
  <c r="LA476" i="53"/>
  <c r="LB476" i="53" s="1"/>
  <c r="KY476" i="53"/>
  <c r="KX476" i="53"/>
  <c r="KW476" i="53"/>
  <c r="KV476" i="53"/>
  <c r="KU476" i="53"/>
  <c r="KZ476" i="53" s="1"/>
  <c r="LA474" i="53"/>
  <c r="LB474" i="53" s="1"/>
  <c r="KY474" i="53"/>
  <c r="KX474" i="53"/>
  <c r="KW474" i="53"/>
  <c r="KV474" i="53"/>
  <c r="KU474" i="53"/>
  <c r="KZ474" i="53" s="1"/>
  <c r="LA473" i="53"/>
  <c r="LB473" i="53" s="1"/>
  <c r="KY473" i="53"/>
  <c r="KX473" i="53"/>
  <c r="KW473" i="53"/>
  <c r="KV473" i="53"/>
  <c r="KU473" i="53"/>
  <c r="KZ473" i="53" s="1"/>
  <c r="LA472" i="53"/>
  <c r="LB472" i="53" s="1"/>
  <c r="KY472" i="53"/>
  <c r="KX472" i="53"/>
  <c r="KW472" i="53"/>
  <c r="KV472" i="53"/>
  <c r="KU472" i="53"/>
  <c r="KZ472" i="53" s="1"/>
  <c r="LA470" i="53"/>
  <c r="LB470" i="53" s="1"/>
  <c r="KY470" i="53"/>
  <c r="KX470" i="53"/>
  <c r="KW470" i="53"/>
  <c r="KV470" i="53"/>
  <c r="KU470" i="53"/>
  <c r="KZ470" i="53" s="1"/>
  <c r="LA467" i="53"/>
  <c r="LB467" i="53" s="1"/>
  <c r="KY467" i="53"/>
  <c r="KX467" i="53"/>
  <c r="KW467" i="53"/>
  <c r="KV467" i="53"/>
  <c r="KU467" i="53"/>
  <c r="KZ467" i="53" s="1"/>
  <c r="LA466" i="53"/>
  <c r="LB466" i="53" s="1"/>
  <c r="KY466" i="53"/>
  <c r="KX466" i="53"/>
  <c r="KW466" i="53"/>
  <c r="KV466" i="53"/>
  <c r="KU466" i="53"/>
  <c r="KZ466" i="53" s="1"/>
  <c r="LA464" i="53"/>
  <c r="LB464" i="53" s="1"/>
  <c r="KY464" i="53"/>
  <c r="KX464" i="53"/>
  <c r="KW464" i="53"/>
  <c r="KV464" i="53"/>
  <c r="KU464" i="53"/>
  <c r="KZ464" i="53" s="1"/>
  <c r="LA463" i="53"/>
  <c r="LB463" i="53" s="1"/>
  <c r="KY463" i="53"/>
  <c r="KX463" i="53"/>
  <c r="KW463" i="53"/>
  <c r="KV463" i="53"/>
  <c r="KU463" i="53"/>
  <c r="KZ463" i="53" s="1"/>
  <c r="LA462" i="53"/>
  <c r="LB462" i="53" s="1"/>
  <c r="KY462" i="53"/>
  <c r="KX462" i="53"/>
  <c r="KW462" i="53"/>
  <c r="KV462" i="53"/>
  <c r="KU462" i="53"/>
  <c r="KZ462" i="53" s="1"/>
  <c r="LA461" i="53"/>
  <c r="LB461" i="53" s="1"/>
  <c r="KY461" i="53"/>
  <c r="KX461" i="53"/>
  <c r="KW461" i="53"/>
  <c r="KV461" i="53"/>
  <c r="KU461" i="53"/>
  <c r="KZ461" i="53" s="1"/>
  <c r="LA460" i="53"/>
  <c r="LB460" i="53" s="1"/>
  <c r="KY460" i="53"/>
  <c r="KX460" i="53"/>
  <c r="KW460" i="53"/>
  <c r="KV460" i="53"/>
  <c r="KU460" i="53"/>
  <c r="KZ460" i="53" s="1"/>
  <c r="LA458" i="53"/>
  <c r="LB458" i="53" s="1"/>
  <c r="KY458" i="53"/>
  <c r="KX458" i="53"/>
  <c r="KW458" i="53"/>
  <c r="KV458" i="53"/>
  <c r="KU458" i="53"/>
  <c r="KZ458" i="53" s="1"/>
  <c r="LA457" i="53"/>
  <c r="LB457" i="53" s="1"/>
  <c r="KY457" i="53"/>
  <c r="KX457" i="53"/>
  <c r="KW457" i="53"/>
  <c r="KV457" i="53"/>
  <c r="KU457" i="53"/>
  <c r="KZ457" i="53" s="1"/>
  <c r="LA456" i="53"/>
  <c r="LB456" i="53" s="1"/>
  <c r="KY456" i="53"/>
  <c r="KX456" i="53"/>
  <c r="KW456" i="53"/>
  <c r="KV456" i="53"/>
  <c r="KU456" i="53"/>
  <c r="KZ456" i="53" s="1"/>
  <c r="LA455" i="53"/>
  <c r="LB455" i="53" s="1"/>
  <c r="KY455" i="53"/>
  <c r="KX455" i="53"/>
  <c r="KW455" i="53"/>
  <c r="KV455" i="53"/>
  <c r="KU455" i="53"/>
  <c r="KZ455" i="53" s="1"/>
  <c r="LA454" i="53"/>
  <c r="LB454" i="53" s="1"/>
  <c r="KY454" i="53"/>
  <c r="KX454" i="53"/>
  <c r="KW454" i="53"/>
  <c r="KV454" i="53"/>
  <c r="KU454" i="53"/>
  <c r="KZ454" i="53" s="1"/>
  <c r="LA453" i="53"/>
  <c r="LB453" i="53" s="1"/>
  <c r="KY453" i="53"/>
  <c r="KX453" i="53"/>
  <c r="KW453" i="53"/>
  <c r="KV453" i="53"/>
  <c r="KU453" i="53"/>
  <c r="KZ453" i="53" s="1"/>
  <c r="LA452" i="53"/>
  <c r="LB452" i="53" s="1"/>
  <c r="KY452" i="53"/>
  <c r="KX452" i="53"/>
  <c r="KW452" i="53"/>
  <c r="KV452" i="53"/>
  <c r="KU452" i="53"/>
  <c r="KZ452" i="53" s="1"/>
  <c r="LA451" i="53"/>
  <c r="LB451" i="53" s="1"/>
  <c r="KY451" i="53"/>
  <c r="KX451" i="53"/>
  <c r="KW451" i="53"/>
  <c r="KV451" i="53"/>
  <c r="KU451" i="53"/>
  <c r="KZ451" i="53" s="1"/>
  <c r="LA449" i="53"/>
  <c r="LB449" i="53" s="1"/>
  <c r="KY449" i="53"/>
  <c r="KX449" i="53"/>
  <c r="KW449" i="53"/>
  <c r="KV449" i="53"/>
  <c r="KU449" i="53"/>
  <c r="KZ449" i="53" s="1"/>
  <c r="LA448" i="53"/>
  <c r="LB448" i="53" s="1"/>
  <c r="KY448" i="53"/>
  <c r="KX448" i="53"/>
  <c r="KW448" i="53"/>
  <c r="KV448" i="53"/>
  <c r="KU448" i="53"/>
  <c r="KZ448" i="53" s="1"/>
  <c r="LA447" i="53"/>
  <c r="LB447" i="53" s="1"/>
  <c r="KY447" i="53"/>
  <c r="KX447" i="53"/>
  <c r="KW447" i="53"/>
  <c r="KV447" i="53"/>
  <c r="KU447" i="53"/>
  <c r="KZ447" i="53" s="1"/>
  <c r="LA446" i="53"/>
  <c r="LB446" i="53" s="1"/>
  <c r="KY446" i="53"/>
  <c r="KX446" i="53"/>
  <c r="KW446" i="53"/>
  <c r="KV446" i="53"/>
  <c r="KU446" i="53"/>
  <c r="KZ446" i="53" s="1"/>
  <c r="LA445" i="53"/>
  <c r="LB445" i="53" s="1"/>
  <c r="KY445" i="53"/>
  <c r="KX445" i="53"/>
  <c r="KW445" i="53"/>
  <c r="KV445" i="53"/>
  <c r="KU445" i="53"/>
  <c r="KZ445" i="53" s="1"/>
  <c r="LA444" i="53"/>
  <c r="LB444" i="53" s="1"/>
  <c r="KY444" i="53"/>
  <c r="KX444" i="53"/>
  <c r="KW444" i="53"/>
  <c r="KV444" i="53"/>
  <c r="KU444" i="53"/>
  <c r="KZ444" i="53" s="1"/>
  <c r="LA443" i="53"/>
  <c r="LB443" i="53" s="1"/>
  <c r="KY443" i="53"/>
  <c r="KX443" i="53"/>
  <c r="KW443" i="53"/>
  <c r="KV443" i="53"/>
  <c r="KU443" i="53"/>
  <c r="KZ443" i="53" s="1"/>
  <c r="LA442" i="53"/>
  <c r="LB442" i="53" s="1"/>
  <c r="KY442" i="53"/>
  <c r="KX442" i="53"/>
  <c r="KW442" i="53"/>
  <c r="KV442" i="53"/>
  <c r="KU442" i="53"/>
  <c r="KZ442" i="53" s="1"/>
  <c r="LA441" i="53"/>
  <c r="LB441" i="53" s="1"/>
  <c r="KY441" i="53"/>
  <c r="KX441" i="53"/>
  <c r="KW441" i="53"/>
  <c r="KV441" i="53"/>
  <c r="KU441" i="53"/>
  <c r="KZ441" i="53" s="1"/>
  <c r="LA440" i="53"/>
  <c r="LB440" i="53" s="1"/>
  <c r="KY440" i="53"/>
  <c r="KX440" i="53"/>
  <c r="KW440" i="53"/>
  <c r="KV440" i="53"/>
  <c r="KU440" i="53"/>
  <c r="KZ440" i="53" s="1"/>
  <c r="LA439" i="53"/>
  <c r="LB439" i="53" s="1"/>
  <c r="KY439" i="53"/>
  <c r="KX439" i="53"/>
  <c r="KW439" i="53"/>
  <c r="KV439" i="53"/>
  <c r="KU439" i="53"/>
  <c r="KZ439" i="53" s="1"/>
  <c r="LA437" i="53"/>
  <c r="LB437" i="53" s="1"/>
  <c r="KY437" i="53"/>
  <c r="KX437" i="53"/>
  <c r="KW437" i="53"/>
  <c r="KV437" i="53"/>
  <c r="KU437" i="53"/>
  <c r="KZ437" i="53" s="1"/>
  <c r="LA436" i="53"/>
  <c r="LB436" i="53" s="1"/>
  <c r="KY436" i="53"/>
  <c r="KX436" i="53"/>
  <c r="KW436" i="53"/>
  <c r="KV436" i="53"/>
  <c r="KU436" i="53"/>
  <c r="KZ436" i="53" s="1"/>
  <c r="LA435" i="53"/>
  <c r="LB435" i="53" s="1"/>
  <c r="KY435" i="53"/>
  <c r="KX435" i="53"/>
  <c r="KW435" i="53"/>
  <c r="KV435" i="53"/>
  <c r="KU435" i="53"/>
  <c r="KZ435" i="53" s="1"/>
  <c r="LA434" i="53"/>
  <c r="LB434" i="53" s="1"/>
  <c r="KY434" i="53"/>
  <c r="KX434" i="53"/>
  <c r="KW434" i="53"/>
  <c r="KV434" i="53"/>
  <c r="KU434" i="53"/>
  <c r="KZ434" i="53" s="1"/>
  <c r="LA433" i="53"/>
  <c r="LB433" i="53" s="1"/>
  <c r="KY433" i="53"/>
  <c r="KX433" i="53"/>
  <c r="KW433" i="53"/>
  <c r="KV433" i="53"/>
  <c r="KU433" i="53"/>
  <c r="KZ433" i="53" s="1"/>
  <c r="LA432" i="53"/>
  <c r="LB432" i="53" s="1"/>
  <c r="KY432" i="53"/>
  <c r="KX432" i="53"/>
  <c r="KW432" i="53"/>
  <c r="KV432" i="53"/>
  <c r="KU432" i="53"/>
  <c r="KZ432" i="53" s="1"/>
  <c r="LA431" i="53"/>
  <c r="LB431" i="53" s="1"/>
  <c r="KY431" i="53"/>
  <c r="KX431" i="53"/>
  <c r="KW431" i="53"/>
  <c r="KV431" i="53"/>
  <c r="KU431" i="53"/>
  <c r="KZ431" i="53" s="1"/>
  <c r="LA430" i="53"/>
  <c r="LB430" i="53" s="1"/>
  <c r="KY430" i="53"/>
  <c r="KX430" i="53"/>
  <c r="KW430" i="53"/>
  <c r="KV430" i="53"/>
  <c r="KU430" i="53"/>
  <c r="KZ430" i="53" s="1"/>
  <c r="LA428" i="53"/>
  <c r="LB428" i="53" s="1"/>
  <c r="KY428" i="53"/>
  <c r="KX428" i="53"/>
  <c r="KW428" i="53"/>
  <c r="KV428" i="53"/>
  <c r="KU428" i="53"/>
  <c r="KZ428" i="53" s="1"/>
  <c r="LA427" i="53"/>
  <c r="LB427" i="53" s="1"/>
  <c r="KY427" i="53"/>
  <c r="KX427" i="53"/>
  <c r="KW427" i="53"/>
  <c r="KV427" i="53"/>
  <c r="KU427" i="53"/>
  <c r="KZ427" i="53" s="1"/>
  <c r="LA426" i="53"/>
  <c r="LB426" i="53" s="1"/>
  <c r="KY426" i="53"/>
  <c r="KX426" i="53"/>
  <c r="KW426" i="53"/>
  <c r="KV426" i="53"/>
  <c r="KU426" i="53"/>
  <c r="KZ426" i="53" s="1"/>
  <c r="LA425" i="53"/>
  <c r="LB425" i="53" s="1"/>
  <c r="KY425" i="53"/>
  <c r="KX425" i="53"/>
  <c r="KW425" i="53"/>
  <c r="KV425" i="53"/>
  <c r="KU425" i="53"/>
  <c r="KZ425" i="53" s="1"/>
  <c r="LA424" i="53"/>
  <c r="LB424" i="53" s="1"/>
  <c r="KY424" i="53"/>
  <c r="KX424" i="53"/>
  <c r="KW424" i="53"/>
  <c r="KV424" i="53"/>
  <c r="KU424" i="53"/>
  <c r="KZ424" i="53" s="1"/>
  <c r="LA423" i="53"/>
  <c r="LB423" i="53" s="1"/>
  <c r="KY423" i="53"/>
  <c r="KX423" i="53"/>
  <c r="KW423" i="53"/>
  <c r="KV423" i="53"/>
  <c r="KU423" i="53"/>
  <c r="KZ423" i="53" s="1"/>
  <c r="LA421" i="53"/>
  <c r="LB421" i="53" s="1"/>
  <c r="KY421" i="53"/>
  <c r="KX421" i="53"/>
  <c r="KW421" i="53"/>
  <c r="KV421" i="53"/>
  <c r="KU421" i="53"/>
  <c r="KZ421" i="53" s="1"/>
  <c r="LA418" i="53"/>
  <c r="LB418" i="53" s="1"/>
  <c r="KY418" i="53"/>
  <c r="KX418" i="53"/>
  <c r="KW418" i="53"/>
  <c r="KV418" i="53"/>
  <c r="KU418" i="53"/>
  <c r="KZ418" i="53" s="1"/>
  <c r="LA417" i="53"/>
  <c r="LB417" i="53" s="1"/>
  <c r="KY417" i="53"/>
  <c r="KX417" i="53"/>
  <c r="KW417" i="53"/>
  <c r="KV417" i="53"/>
  <c r="KU417" i="53"/>
  <c r="KZ417" i="53" s="1"/>
  <c r="LA416" i="53"/>
  <c r="LB416" i="53" s="1"/>
  <c r="KY416" i="53"/>
  <c r="KX416" i="53"/>
  <c r="KW416" i="53"/>
  <c r="KV416" i="53"/>
  <c r="KU416" i="53"/>
  <c r="KZ416" i="53" s="1"/>
  <c r="LA415" i="53"/>
  <c r="LB415" i="53" s="1"/>
  <c r="KY415" i="53"/>
  <c r="KX415" i="53"/>
  <c r="KW415" i="53"/>
  <c r="KV415" i="53"/>
  <c r="KU415" i="53"/>
  <c r="KZ415" i="53" s="1"/>
  <c r="LA414" i="53"/>
  <c r="LB414" i="53" s="1"/>
  <c r="KY414" i="53"/>
  <c r="KX414" i="53"/>
  <c r="KW414" i="53"/>
  <c r="KV414" i="53"/>
  <c r="KU414" i="53"/>
  <c r="KZ414" i="53" s="1"/>
  <c r="LA413" i="53"/>
  <c r="LB413" i="53" s="1"/>
  <c r="KY413" i="53"/>
  <c r="KX413" i="53"/>
  <c r="KW413" i="53"/>
  <c r="KV413" i="53"/>
  <c r="KU413" i="53"/>
  <c r="KZ413" i="53" s="1"/>
  <c r="LA412" i="53"/>
  <c r="LB412" i="53" s="1"/>
  <c r="KY412" i="53"/>
  <c r="KX412" i="53"/>
  <c r="KW412" i="53"/>
  <c r="KV412" i="53"/>
  <c r="KU412" i="53"/>
  <c r="KZ412" i="53" s="1"/>
  <c r="LA411" i="53"/>
  <c r="LB411" i="53" s="1"/>
  <c r="KY411" i="53"/>
  <c r="KX411" i="53"/>
  <c r="KW411" i="53"/>
  <c r="KV411" i="53"/>
  <c r="KU411" i="53"/>
  <c r="KZ411" i="53" s="1"/>
  <c r="LA409" i="53"/>
  <c r="LB409" i="53" s="1"/>
  <c r="KY409" i="53"/>
  <c r="KX409" i="53"/>
  <c r="KW409" i="53"/>
  <c r="KV409" i="53"/>
  <c r="KU409" i="53"/>
  <c r="KZ409" i="53" s="1"/>
  <c r="LA408" i="53"/>
  <c r="LB408" i="53" s="1"/>
  <c r="KY408" i="53"/>
  <c r="KX408" i="53"/>
  <c r="KW408" i="53"/>
  <c r="KV408" i="53"/>
  <c r="KU408" i="53"/>
  <c r="KZ408" i="53" s="1"/>
  <c r="LA407" i="53"/>
  <c r="LB407" i="53" s="1"/>
  <c r="KY407" i="53"/>
  <c r="KX407" i="53"/>
  <c r="KW407" i="53"/>
  <c r="KV407" i="53"/>
  <c r="KU407" i="53"/>
  <c r="KZ407" i="53" s="1"/>
  <c r="LA406" i="53"/>
  <c r="LB406" i="53" s="1"/>
  <c r="KY406" i="53"/>
  <c r="KX406" i="53"/>
  <c r="KW406" i="53"/>
  <c r="KV406" i="53"/>
  <c r="KU406" i="53"/>
  <c r="KZ406" i="53" s="1"/>
  <c r="LA404" i="53"/>
  <c r="LB404" i="53" s="1"/>
  <c r="KY404" i="53"/>
  <c r="KX404" i="53"/>
  <c r="KW404" i="53"/>
  <c r="KV404" i="53"/>
  <c r="KU404" i="53"/>
  <c r="KZ404" i="53" s="1"/>
  <c r="LA402" i="53"/>
  <c r="LB402" i="53" s="1"/>
  <c r="KY402" i="53"/>
  <c r="KX402" i="53"/>
  <c r="KW402" i="53"/>
  <c r="KV402" i="53"/>
  <c r="KU402" i="53"/>
  <c r="KZ402" i="53" s="1"/>
  <c r="LA401" i="53"/>
  <c r="LB401" i="53" s="1"/>
  <c r="KY401" i="53"/>
  <c r="KX401" i="53"/>
  <c r="KW401" i="53"/>
  <c r="KV401" i="53"/>
  <c r="KU401" i="53"/>
  <c r="KZ401" i="53" s="1"/>
  <c r="LA400" i="53"/>
  <c r="LB400" i="53" s="1"/>
  <c r="KY400" i="53"/>
  <c r="KX400" i="53"/>
  <c r="KW400" i="53"/>
  <c r="KV400" i="53"/>
  <c r="KU400" i="53"/>
  <c r="KZ400" i="53" s="1"/>
  <c r="LA399" i="53"/>
  <c r="LB399" i="53" s="1"/>
  <c r="KY399" i="53"/>
  <c r="KX399" i="53"/>
  <c r="KW399" i="53"/>
  <c r="KV399" i="53"/>
  <c r="KU399" i="53"/>
  <c r="KZ399" i="53" s="1"/>
  <c r="LA398" i="53"/>
  <c r="LB398" i="53" s="1"/>
  <c r="KY398" i="53"/>
  <c r="KX398" i="53"/>
  <c r="KW398" i="53"/>
  <c r="KV398" i="53"/>
  <c r="KU398" i="53"/>
  <c r="KZ398" i="53" s="1"/>
  <c r="LA397" i="53"/>
  <c r="LB397" i="53" s="1"/>
  <c r="KY397" i="53"/>
  <c r="KX397" i="53"/>
  <c r="KW397" i="53"/>
  <c r="KV397" i="53"/>
  <c r="KU397" i="53"/>
  <c r="KZ397" i="53" s="1"/>
  <c r="LA396" i="53"/>
  <c r="LB396" i="53" s="1"/>
  <c r="KY396" i="53"/>
  <c r="KX396" i="53"/>
  <c r="KW396" i="53"/>
  <c r="KV396" i="53"/>
  <c r="KU396" i="53"/>
  <c r="KZ396" i="53" s="1"/>
  <c r="LA395" i="53"/>
  <c r="LB395" i="53" s="1"/>
  <c r="KY395" i="53"/>
  <c r="KX395" i="53"/>
  <c r="KW395" i="53"/>
  <c r="KV395" i="53"/>
  <c r="KU395" i="53"/>
  <c r="KZ395" i="53" s="1"/>
  <c r="LA394" i="53"/>
  <c r="LB394" i="53" s="1"/>
  <c r="KY394" i="53"/>
  <c r="KX394" i="53"/>
  <c r="KW394" i="53"/>
  <c r="KV394" i="53"/>
  <c r="KU394" i="53"/>
  <c r="KZ394" i="53" s="1"/>
  <c r="LA393" i="53"/>
  <c r="LB393" i="53" s="1"/>
  <c r="KY393" i="53"/>
  <c r="KX393" i="53"/>
  <c r="KW393" i="53"/>
  <c r="KV393" i="53"/>
  <c r="KU393" i="53"/>
  <c r="KZ393" i="53" s="1"/>
  <c r="LA392" i="53"/>
  <c r="LB392" i="53" s="1"/>
  <c r="KY392" i="53"/>
  <c r="KX392" i="53"/>
  <c r="KW392" i="53"/>
  <c r="KV392" i="53"/>
  <c r="KU392" i="53"/>
  <c r="KZ392" i="53" s="1"/>
  <c r="LA391" i="53"/>
  <c r="LB391" i="53" s="1"/>
  <c r="KY391" i="53"/>
  <c r="KX391" i="53"/>
  <c r="KW391" i="53"/>
  <c r="KV391" i="53"/>
  <c r="KU391" i="53"/>
  <c r="KZ391" i="53" s="1"/>
  <c r="LA390" i="53"/>
  <c r="LB390" i="53" s="1"/>
  <c r="KY390" i="53"/>
  <c r="KX390" i="53"/>
  <c r="KW390" i="53"/>
  <c r="KV390" i="53"/>
  <c r="KU390" i="53"/>
  <c r="KZ390" i="53" s="1"/>
  <c r="LA389" i="53"/>
  <c r="LB389" i="53" s="1"/>
  <c r="KY389" i="53"/>
  <c r="KX389" i="53"/>
  <c r="KW389" i="53"/>
  <c r="KV389" i="53"/>
  <c r="KU389" i="53"/>
  <c r="KZ389" i="53" s="1"/>
  <c r="LA388" i="53"/>
  <c r="LB388" i="53" s="1"/>
  <c r="KY388" i="53"/>
  <c r="KX388" i="53"/>
  <c r="KW388" i="53"/>
  <c r="KV388" i="53"/>
  <c r="KU388" i="53"/>
  <c r="KZ388" i="53" s="1"/>
  <c r="LA386" i="53"/>
  <c r="LB386" i="53" s="1"/>
  <c r="KY386" i="53"/>
  <c r="KX386" i="53"/>
  <c r="KW386" i="53"/>
  <c r="KV386" i="53"/>
  <c r="KU386" i="53"/>
  <c r="KZ386" i="53" s="1"/>
  <c r="LA385" i="53"/>
  <c r="LB385" i="53" s="1"/>
  <c r="KY385" i="53"/>
  <c r="KX385" i="53"/>
  <c r="KW385" i="53"/>
  <c r="KV385" i="53"/>
  <c r="KU385" i="53"/>
  <c r="KZ385" i="53" s="1"/>
  <c r="LA384" i="53"/>
  <c r="LB384" i="53" s="1"/>
  <c r="KY384" i="53"/>
  <c r="KX384" i="53"/>
  <c r="KW384" i="53"/>
  <c r="KV384" i="53"/>
  <c r="KU384" i="53"/>
  <c r="KZ384" i="53" s="1"/>
  <c r="LA383" i="53"/>
  <c r="LB383" i="53" s="1"/>
  <c r="KY383" i="53"/>
  <c r="KX383" i="53"/>
  <c r="KW383" i="53"/>
  <c r="KV383" i="53"/>
  <c r="KU383" i="53"/>
  <c r="KZ383" i="53" s="1"/>
  <c r="LA382" i="53"/>
  <c r="LB382" i="53" s="1"/>
  <c r="KY382" i="53"/>
  <c r="KX382" i="53"/>
  <c r="KW382" i="53"/>
  <c r="KV382" i="53"/>
  <c r="KU382" i="53"/>
  <c r="KZ382" i="53" s="1"/>
  <c r="KT380" i="53"/>
  <c r="LA378" i="53"/>
  <c r="LB378" i="53" s="1"/>
  <c r="KY378" i="53"/>
  <c r="KX378" i="53"/>
  <c r="KW378" i="53"/>
  <c r="KV378" i="53"/>
  <c r="KU378" i="53"/>
  <c r="KZ378" i="53" s="1"/>
  <c r="KT377" i="53"/>
  <c r="LA376" i="53"/>
  <c r="LB376" i="53" s="1"/>
  <c r="KY376" i="53"/>
  <c r="KX376" i="53"/>
  <c r="KW376" i="53"/>
  <c r="KV376" i="53"/>
  <c r="KU376" i="53"/>
  <c r="KZ376" i="53" s="1"/>
  <c r="LA375" i="53"/>
  <c r="LB375" i="53" s="1"/>
  <c r="KY375" i="53"/>
  <c r="KX375" i="53"/>
  <c r="KW375" i="53"/>
  <c r="KV375" i="53"/>
  <c r="KU375" i="53"/>
  <c r="KZ375" i="53" s="1"/>
  <c r="KT373" i="53"/>
  <c r="LA372" i="53"/>
  <c r="LB372" i="53" s="1"/>
  <c r="KY372" i="53"/>
  <c r="KX372" i="53"/>
  <c r="KW372" i="53"/>
  <c r="KV372" i="53"/>
  <c r="KU372" i="53"/>
  <c r="KZ372" i="53" s="1"/>
  <c r="LA371" i="53"/>
  <c r="LB371" i="53" s="1"/>
  <c r="KY371" i="53"/>
  <c r="KX371" i="53"/>
  <c r="KW371" i="53"/>
  <c r="KV371" i="53"/>
  <c r="KU371" i="53"/>
  <c r="KZ371" i="53" s="1"/>
  <c r="LA370" i="53"/>
  <c r="LB370" i="53" s="1"/>
  <c r="KY370" i="53"/>
  <c r="KX370" i="53"/>
  <c r="KW370" i="53"/>
  <c r="KV370" i="53"/>
  <c r="KU370" i="53"/>
  <c r="KZ370" i="53" s="1"/>
  <c r="LA369" i="53"/>
  <c r="LB369" i="53" s="1"/>
  <c r="KY369" i="53"/>
  <c r="KX369" i="53"/>
  <c r="KW369" i="53"/>
  <c r="KV369" i="53"/>
  <c r="KU369" i="53"/>
  <c r="KZ369" i="53" s="1"/>
  <c r="LA368" i="53"/>
  <c r="LB368" i="53" s="1"/>
  <c r="KY368" i="53"/>
  <c r="KX368" i="53"/>
  <c r="KW368" i="53"/>
  <c r="KV368" i="53"/>
  <c r="KU368" i="53"/>
  <c r="KZ368" i="53" s="1"/>
  <c r="LA367" i="53"/>
  <c r="LB367" i="53" s="1"/>
  <c r="KY367" i="53"/>
  <c r="KX367" i="53"/>
  <c r="KW367" i="53"/>
  <c r="KV367" i="53"/>
  <c r="KU367" i="53"/>
  <c r="KZ367" i="53" s="1"/>
  <c r="LA366" i="53"/>
  <c r="LB366" i="53" s="1"/>
  <c r="KY366" i="53"/>
  <c r="KX366" i="53"/>
  <c r="KW366" i="53"/>
  <c r="KV366" i="53"/>
  <c r="KU366" i="53"/>
  <c r="KZ366" i="53" s="1"/>
  <c r="LA365" i="53"/>
  <c r="LB365" i="53" s="1"/>
  <c r="KY365" i="53"/>
  <c r="KX365" i="53"/>
  <c r="KW365" i="53"/>
  <c r="KV365" i="53"/>
  <c r="KU365" i="53"/>
  <c r="KZ365" i="53" s="1"/>
  <c r="LA364" i="53"/>
  <c r="LB364" i="53" s="1"/>
  <c r="KY364" i="53"/>
  <c r="KX364" i="53"/>
  <c r="KW364" i="53"/>
  <c r="KV364" i="53"/>
  <c r="KU364" i="53"/>
  <c r="KZ364" i="53" s="1"/>
  <c r="LA363" i="53"/>
  <c r="LB363" i="53" s="1"/>
  <c r="KY363" i="53"/>
  <c r="KX363" i="53"/>
  <c r="KW363" i="53"/>
  <c r="KV363" i="53"/>
  <c r="KU363" i="53"/>
  <c r="KZ363" i="53" s="1"/>
  <c r="KT361" i="53"/>
  <c r="LA360" i="53"/>
  <c r="LB360" i="53" s="1"/>
  <c r="KY360" i="53"/>
  <c r="KX360" i="53"/>
  <c r="KW360" i="53"/>
  <c r="KV360" i="53"/>
  <c r="KU360" i="53"/>
  <c r="KZ360" i="53" s="1"/>
  <c r="LA359" i="53"/>
  <c r="LB359" i="53" s="1"/>
  <c r="KY359" i="53"/>
  <c r="KX359" i="53"/>
  <c r="KW359" i="53"/>
  <c r="KV359" i="53"/>
  <c r="KU359" i="53"/>
  <c r="KZ359" i="53" s="1"/>
  <c r="LA358" i="53"/>
  <c r="LB358" i="53" s="1"/>
  <c r="KY358" i="53"/>
  <c r="KX358" i="53"/>
  <c r="KW358" i="53"/>
  <c r="KV358" i="53"/>
  <c r="KU358" i="53"/>
  <c r="KZ358" i="53" s="1"/>
  <c r="LA357" i="53"/>
  <c r="LB357" i="53" s="1"/>
  <c r="KY357" i="53"/>
  <c r="KX357" i="53"/>
  <c r="KW357" i="53"/>
  <c r="KV357" i="53"/>
  <c r="KU357" i="53"/>
  <c r="KZ357" i="53" s="1"/>
  <c r="LA356" i="53"/>
  <c r="LB356" i="53" s="1"/>
  <c r="KY356" i="53"/>
  <c r="KX356" i="53"/>
  <c r="KW356" i="53"/>
  <c r="KV356" i="53"/>
  <c r="KU356" i="53"/>
  <c r="KZ356" i="53" s="1"/>
  <c r="LA355" i="53"/>
  <c r="LB355" i="53" s="1"/>
  <c r="KY355" i="53"/>
  <c r="KX355" i="53"/>
  <c r="KW355" i="53"/>
  <c r="KV355" i="53"/>
  <c r="KU355" i="53"/>
  <c r="KZ355" i="53" s="1"/>
  <c r="LA354" i="53"/>
  <c r="LB354" i="53" s="1"/>
  <c r="KY354" i="53"/>
  <c r="KX354" i="53"/>
  <c r="KW354" i="53"/>
  <c r="KV354" i="53"/>
  <c r="KU354" i="53"/>
  <c r="KZ354" i="53" s="1"/>
  <c r="LA353" i="53"/>
  <c r="LB353" i="53" s="1"/>
  <c r="KY353" i="53"/>
  <c r="KX353" i="53"/>
  <c r="KW353" i="53"/>
  <c r="KV353" i="53"/>
  <c r="KU353" i="53"/>
  <c r="KZ353" i="53" s="1"/>
  <c r="LA352" i="53"/>
  <c r="LB352" i="53" s="1"/>
  <c r="KY352" i="53"/>
  <c r="KX352" i="53"/>
  <c r="KW352" i="53"/>
  <c r="KV352" i="53"/>
  <c r="KU352" i="53"/>
  <c r="KZ352" i="53" s="1"/>
  <c r="LA351" i="53"/>
  <c r="LB351" i="53" s="1"/>
  <c r="KY351" i="53"/>
  <c r="KX351" i="53"/>
  <c r="KW351" i="53"/>
  <c r="KV351" i="53"/>
  <c r="KU351" i="53"/>
  <c r="KZ351" i="53" s="1"/>
  <c r="LA350" i="53"/>
  <c r="LB350" i="53" s="1"/>
  <c r="KY350" i="53"/>
  <c r="KX350" i="53"/>
  <c r="KW350" i="53"/>
  <c r="KV350" i="53"/>
  <c r="KU350" i="53"/>
  <c r="KZ350" i="53" s="1"/>
  <c r="LA349" i="53"/>
  <c r="LB349" i="53" s="1"/>
  <c r="KY349" i="53"/>
  <c r="KX349" i="53"/>
  <c r="KW349" i="53"/>
  <c r="KV349" i="53"/>
  <c r="KU349" i="53"/>
  <c r="KZ349" i="53" s="1"/>
  <c r="LA348" i="53"/>
  <c r="LB348" i="53" s="1"/>
  <c r="KY348" i="53"/>
  <c r="KX348" i="53"/>
  <c r="KW348" i="53"/>
  <c r="KV348" i="53"/>
  <c r="KU348" i="53"/>
  <c r="KZ348" i="53" s="1"/>
  <c r="LA347" i="53"/>
  <c r="LB347" i="53" s="1"/>
  <c r="KY347" i="53"/>
  <c r="KX347" i="53"/>
  <c r="KW347" i="53"/>
  <c r="KV347" i="53"/>
  <c r="KU347" i="53"/>
  <c r="KZ347" i="53" s="1"/>
  <c r="LA346" i="53"/>
  <c r="LB346" i="53" s="1"/>
  <c r="KY346" i="53"/>
  <c r="KX346" i="53"/>
  <c r="KW346" i="53"/>
  <c r="KV346" i="53"/>
  <c r="KU346" i="53"/>
  <c r="KZ346" i="53" s="1"/>
  <c r="LA345" i="53"/>
  <c r="LB345" i="53" s="1"/>
  <c r="KY345" i="53"/>
  <c r="KX345" i="53"/>
  <c r="KW345" i="53"/>
  <c r="KV345" i="53"/>
  <c r="KU345" i="53"/>
  <c r="KZ345" i="53" s="1"/>
  <c r="LA344" i="53"/>
  <c r="LB344" i="53" s="1"/>
  <c r="KY344" i="53"/>
  <c r="KX344" i="53"/>
  <c r="KW344" i="53"/>
  <c r="KV344" i="53"/>
  <c r="KU344" i="53"/>
  <c r="KZ344" i="53" s="1"/>
  <c r="LA343" i="53"/>
  <c r="LB343" i="53" s="1"/>
  <c r="KY343" i="53"/>
  <c r="KX343" i="53"/>
  <c r="KW343" i="53"/>
  <c r="KV343" i="53"/>
  <c r="KU343" i="53"/>
  <c r="KZ343" i="53" s="1"/>
  <c r="LA342" i="53"/>
  <c r="LB342" i="53" s="1"/>
  <c r="KY342" i="53"/>
  <c r="KX342" i="53"/>
  <c r="KW342" i="53"/>
  <c r="KV342" i="53"/>
  <c r="KU342" i="53"/>
  <c r="KZ342" i="53" s="1"/>
  <c r="LA341" i="53"/>
  <c r="LB341" i="53" s="1"/>
  <c r="KY341" i="53"/>
  <c r="KX341" i="53"/>
  <c r="KW341" i="53"/>
  <c r="KV341" i="53"/>
  <c r="KU341" i="53"/>
  <c r="KZ341" i="53" s="1"/>
  <c r="LA340" i="53"/>
  <c r="LB340" i="53" s="1"/>
  <c r="KY340" i="53"/>
  <c r="KX340" i="53"/>
  <c r="KW340" i="53"/>
  <c r="KV340" i="53"/>
  <c r="KU340" i="53"/>
  <c r="KZ340" i="53" s="1"/>
  <c r="LA339" i="53"/>
  <c r="LB339" i="53" s="1"/>
  <c r="KY339" i="53"/>
  <c r="KX339" i="53"/>
  <c r="KW339" i="53"/>
  <c r="KV339" i="53"/>
  <c r="KU339" i="53"/>
  <c r="KZ339" i="53" s="1"/>
  <c r="LA338" i="53"/>
  <c r="LB338" i="53" s="1"/>
  <c r="KY338" i="53"/>
  <c r="KX338" i="53"/>
  <c r="KW338" i="53"/>
  <c r="KV338" i="53"/>
  <c r="KU338" i="53"/>
  <c r="KZ338" i="53" s="1"/>
  <c r="LA337" i="53"/>
  <c r="LB337" i="53" s="1"/>
  <c r="KY337" i="53"/>
  <c r="KX337" i="53"/>
  <c r="KW337" i="53"/>
  <c r="KV337" i="53"/>
  <c r="KU337" i="53"/>
  <c r="KZ337" i="53" s="1"/>
  <c r="LA336" i="53"/>
  <c r="LB336" i="53" s="1"/>
  <c r="KY336" i="53"/>
  <c r="KX336" i="53"/>
  <c r="KW336" i="53"/>
  <c r="KV336" i="53"/>
  <c r="KU336" i="53"/>
  <c r="KZ336" i="53" s="1"/>
  <c r="LA335" i="53"/>
  <c r="LB335" i="53" s="1"/>
  <c r="KY335" i="53"/>
  <c r="KX335" i="53"/>
  <c r="KW335" i="53"/>
  <c r="KV335" i="53"/>
  <c r="KU335" i="53"/>
  <c r="KZ335" i="53" s="1"/>
  <c r="LA334" i="53"/>
  <c r="LB334" i="53" s="1"/>
  <c r="KY334" i="53"/>
  <c r="KX334" i="53"/>
  <c r="KW334" i="53"/>
  <c r="KV334" i="53"/>
  <c r="KU334" i="53"/>
  <c r="KZ334" i="53" s="1"/>
  <c r="LA333" i="53"/>
  <c r="LB333" i="53" s="1"/>
  <c r="KY333" i="53"/>
  <c r="KX333" i="53"/>
  <c r="KW333" i="53"/>
  <c r="KV333" i="53"/>
  <c r="KU333" i="53"/>
  <c r="KZ333" i="53" s="1"/>
  <c r="LA332" i="53"/>
  <c r="LB332" i="53" s="1"/>
  <c r="KY332" i="53"/>
  <c r="KX332" i="53"/>
  <c r="KW332" i="53"/>
  <c r="KV332" i="53"/>
  <c r="KU332" i="53"/>
  <c r="KZ332" i="53" s="1"/>
  <c r="LA331" i="53"/>
  <c r="LB331" i="53" s="1"/>
  <c r="KY331" i="53"/>
  <c r="KX331" i="53"/>
  <c r="KW331" i="53"/>
  <c r="KV331" i="53"/>
  <c r="KU331" i="53"/>
  <c r="KZ331" i="53" s="1"/>
  <c r="LA330" i="53"/>
  <c r="LB330" i="53" s="1"/>
  <c r="KY330" i="53"/>
  <c r="KX330" i="53"/>
  <c r="KW330" i="53"/>
  <c r="KV330" i="53"/>
  <c r="KU330" i="53"/>
  <c r="KZ330" i="53" s="1"/>
  <c r="LA329" i="53"/>
  <c r="LB329" i="53" s="1"/>
  <c r="KY329" i="53"/>
  <c r="KX329" i="53"/>
  <c r="KW329" i="53"/>
  <c r="KV329" i="53"/>
  <c r="KU329" i="53"/>
  <c r="KZ329" i="53" s="1"/>
  <c r="LA328" i="53"/>
  <c r="LB328" i="53" s="1"/>
  <c r="KY328" i="53"/>
  <c r="KX328" i="53"/>
  <c r="KW328" i="53"/>
  <c r="KV328" i="53"/>
  <c r="KU328" i="53"/>
  <c r="KZ328" i="53" s="1"/>
  <c r="LA327" i="53"/>
  <c r="LB327" i="53" s="1"/>
  <c r="KY327" i="53"/>
  <c r="KX327" i="53"/>
  <c r="KW327" i="53"/>
  <c r="KV327" i="53"/>
  <c r="KU327" i="53"/>
  <c r="KZ327" i="53" s="1"/>
  <c r="LA326" i="53"/>
  <c r="LB326" i="53" s="1"/>
  <c r="KY326" i="53"/>
  <c r="KX326" i="53"/>
  <c r="KW326" i="53"/>
  <c r="KV326" i="53"/>
  <c r="KU326" i="53"/>
  <c r="KZ326" i="53" s="1"/>
  <c r="LA325" i="53"/>
  <c r="LB325" i="53" s="1"/>
  <c r="KY325" i="53"/>
  <c r="KX325" i="53"/>
  <c r="KW325" i="53"/>
  <c r="KV325" i="53"/>
  <c r="KU325" i="53"/>
  <c r="KZ325" i="53" s="1"/>
  <c r="LA324" i="53"/>
  <c r="LB324" i="53" s="1"/>
  <c r="KY324" i="53"/>
  <c r="KX324" i="53"/>
  <c r="KW324" i="53"/>
  <c r="KV324" i="53"/>
  <c r="KU324" i="53"/>
  <c r="KZ324" i="53" s="1"/>
  <c r="LA323" i="53"/>
  <c r="LB323" i="53" s="1"/>
  <c r="KY323" i="53"/>
  <c r="KX323" i="53"/>
  <c r="KW323" i="53"/>
  <c r="KV323" i="53"/>
  <c r="KU323" i="53"/>
  <c r="KZ323" i="53" s="1"/>
  <c r="LA322" i="53"/>
  <c r="LB322" i="53" s="1"/>
  <c r="KY322" i="53"/>
  <c r="KX322" i="53"/>
  <c r="KW322" i="53"/>
  <c r="KV322" i="53"/>
  <c r="KU322" i="53"/>
  <c r="KZ322" i="53" s="1"/>
  <c r="LA321" i="53"/>
  <c r="LB321" i="53" s="1"/>
  <c r="KY321" i="53"/>
  <c r="KX321" i="53"/>
  <c r="KW321" i="53"/>
  <c r="KV321" i="53"/>
  <c r="KU321" i="53"/>
  <c r="KZ321" i="53" s="1"/>
  <c r="LA320" i="53"/>
  <c r="LB320" i="53" s="1"/>
  <c r="KY320" i="53"/>
  <c r="KX320" i="53"/>
  <c r="KW320" i="53"/>
  <c r="KV320" i="53"/>
  <c r="KU320" i="53"/>
  <c r="KZ320" i="53" s="1"/>
  <c r="KT318" i="53"/>
  <c r="LA317" i="53"/>
  <c r="LB317" i="53" s="1"/>
  <c r="KY317" i="53"/>
  <c r="KX317" i="53"/>
  <c r="KW317" i="53"/>
  <c r="KV317" i="53"/>
  <c r="KU317" i="53"/>
  <c r="KZ317" i="53" s="1"/>
  <c r="LA316" i="53"/>
  <c r="LB316" i="53" s="1"/>
  <c r="KY316" i="53"/>
  <c r="KX316" i="53"/>
  <c r="KW316" i="53"/>
  <c r="KV316" i="53"/>
  <c r="KU316" i="53"/>
  <c r="KZ316" i="53" s="1"/>
  <c r="LA315" i="53"/>
  <c r="LB315" i="53" s="1"/>
  <c r="KY315" i="53"/>
  <c r="KX315" i="53"/>
  <c r="KW315" i="53"/>
  <c r="KV315" i="53"/>
  <c r="KU315" i="53"/>
  <c r="KZ315" i="53" s="1"/>
  <c r="LA314" i="53"/>
  <c r="LB314" i="53" s="1"/>
  <c r="KY314" i="53"/>
  <c r="KX314" i="53"/>
  <c r="KW314" i="53"/>
  <c r="KV314" i="53"/>
  <c r="KU314" i="53"/>
  <c r="KZ314" i="53" s="1"/>
  <c r="LA311" i="53"/>
  <c r="LB311" i="53" s="1"/>
  <c r="KY311" i="53"/>
  <c r="KX311" i="53"/>
  <c r="KW311" i="53"/>
  <c r="KV311" i="53"/>
  <c r="KU311" i="53"/>
  <c r="KZ311" i="53" s="1"/>
  <c r="LA310" i="53"/>
  <c r="LB310" i="53" s="1"/>
  <c r="KY310" i="53"/>
  <c r="KX310" i="53"/>
  <c r="KW310" i="53"/>
  <c r="KV310" i="53"/>
  <c r="KU310" i="53"/>
  <c r="KZ310" i="53" s="1"/>
  <c r="LA309" i="53"/>
  <c r="LB309" i="53" s="1"/>
  <c r="KY309" i="53"/>
  <c r="KX309" i="53"/>
  <c r="KW309" i="53"/>
  <c r="KV309" i="53"/>
  <c r="KU309" i="53"/>
  <c r="KZ309" i="53" s="1"/>
  <c r="LA308" i="53"/>
  <c r="LB308" i="53" s="1"/>
  <c r="KY308" i="53"/>
  <c r="KX308" i="53"/>
  <c r="KW308" i="53"/>
  <c r="KV308" i="53"/>
  <c r="KU308" i="53"/>
  <c r="KZ308" i="53" s="1"/>
  <c r="LA307" i="53"/>
  <c r="LB307" i="53" s="1"/>
  <c r="KY307" i="53"/>
  <c r="KX307" i="53"/>
  <c r="KW307" i="53"/>
  <c r="KV307" i="53"/>
  <c r="KU307" i="53"/>
  <c r="KZ307" i="53" s="1"/>
  <c r="LA306" i="53"/>
  <c r="LB306" i="53" s="1"/>
  <c r="KY306" i="53"/>
  <c r="KX306" i="53"/>
  <c r="KW306" i="53"/>
  <c r="KV306" i="53"/>
  <c r="KU306" i="53"/>
  <c r="KZ306" i="53" s="1"/>
  <c r="LA305" i="53"/>
  <c r="LB305" i="53" s="1"/>
  <c r="KY305" i="53"/>
  <c r="KX305" i="53"/>
  <c r="KW305" i="53"/>
  <c r="KV305" i="53"/>
  <c r="KU305" i="53"/>
  <c r="KZ305" i="53" s="1"/>
  <c r="LA304" i="53"/>
  <c r="LB304" i="53" s="1"/>
  <c r="KY304" i="53"/>
  <c r="KX304" i="53"/>
  <c r="KW304" i="53"/>
  <c r="KV304" i="53"/>
  <c r="KU304" i="53"/>
  <c r="KZ304" i="53" s="1"/>
  <c r="LA303" i="53"/>
  <c r="LB303" i="53" s="1"/>
  <c r="KY303" i="53"/>
  <c r="KX303" i="53"/>
  <c r="KW303" i="53"/>
  <c r="KV303" i="53"/>
  <c r="KU303" i="53"/>
  <c r="KZ303" i="53" s="1"/>
  <c r="LA302" i="53"/>
  <c r="LB302" i="53" s="1"/>
  <c r="KY302" i="53"/>
  <c r="KX302" i="53"/>
  <c r="KW302" i="53"/>
  <c r="KV302" i="53"/>
  <c r="KU302" i="53"/>
  <c r="KZ302" i="53" s="1"/>
  <c r="LA301" i="53"/>
  <c r="LB301" i="53" s="1"/>
  <c r="KY301" i="53"/>
  <c r="KX301" i="53"/>
  <c r="KW301" i="53"/>
  <c r="KV301" i="53"/>
  <c r="KU301" i="53"/>
  <c r="KZ301" i="53" s="1"/>
  <c r="LA298" i="53"/>
  <c r="LB298" i="53" s="1"/>
  <c r="KY298" i="53"/>
  <c r="KX298" i="53"/>
  <c r="KW298" i="53"/>
  <c r="KV298" i="53"/>
  <c r="KU298" i="53"/>
  <c r="KZ298" i="53" s="1"/>
  <c r="KT295" i="53"/>
  <c r="LA293" i="53"/>
  <c r="LB293" i="53" s="1"/>
  <c r="KY293" i="53"/>
  <c r="KX293" i="53"/>
  <c r="KW293" i="53"/>
  <c r="KV293" i="53"/>
  <c r="KU293" i="53"/>
  <c r="KZ293" i="53" s="1"/>
  <c r="LA292" i="53"/>
  <c r="LB292" i="53" s="1"/>
  <c r="KY292" i="53"/>
  <c r="KX292" i="53"/>
  <c r="KW292" i="53"/>
  <c r="KV292" i="53"/>
  <c r="KU292" i="53"/>
  <c r="KZ292" i="53" s="1"/>
  <c r="LA291" i="53"/>
  <c r="LB291" i="53" s="1"/>
  <c r="KY291" i="53"/>
  <c r="KX291" i="53"/>
  <c r="KW291" i="53"/>
  <c r="KV291" i="53"/>
  <c r="KU291" i="53"/>
  <c r="KZ291" i="53" s="1"/>
  <c r="LA290" i="53"/>
  <c r="LB290" i="53" s="1"/>
  <c r="KY290" i="53"/>
  <c r="KX290" i="53"/>
  <c r="KW290" i="53"/>
  <c r="KV290" i="53"/>
  <c r="KU290" i="53"/>
  <c r="KZ290" i="53" s="1"/>
  <c r="LA289" i="53"/>
  <c r="LB289" i="53" s="1"/>
  <c r="KY289" i="53"/>
  <c r="KX289" i="53"/>
  <c r="KW289" i="53"/>
  <c r="KV289" i="53"/>
  <c r="KU289" i="53"/>
  <c r="KZ289" i="53" s="1"/>
  <c r="LA288" i="53"/>
  <c r="LB288" i="53" s="1"/>
  <c r="KY288" i="53"/>
  <c r="KX288" i="53"/>
  <c r="KW288" i="53"/>
  <c r="KV288" i="53"/>
  <c r="KU288" i="53"/>
  <c r="KZ288" i="53" s="1"/>
  <c r="KT287" i="53"/>
  <c r="LA286" i="53"/>
  <c r="LB286" i="53" s="1"/>
  <c r="KY286" i="53"/>
  <c r="KX286" i="53"/>
  <c r="KW286" i="53"/>
  <c r="KV286" i="53"/>
  <c r="KU286" i="53"/>
  <c r="KZ286" i="53" s="1"/>
  <c r="LA285" i="53"/>
  <c r="LB285" i="53" s="1"/>
  <c r="KY285" i="53"/>
  <c r="KX285" i="53"/>
  <c r="KW285" i="53"/>
  <c r="KV285" i="53"/>
  <c r="KU285" i="53"/>
  <c r="KZ285" i="53" s="1"/>
  <c r="LA284" i="53"/>
  <c r="LB284" i="53" s="1"/>
  <c r="KY284" i="53"/>
  <c r="KX284" i="53"/>
  <c r="KW284" i="53"/>
  <c r="KV284" i="53"/>
  <c r="KU284" i="53"/>
  <c r="KZ284" i="53" s="1"/>
  <c r="KT283" i="53"/>
  <c r="LA282" i="53"/>
  <c r="LB282" i="53" s="1"/>
  <c r="KY282" i="53"/>
  <c r="KX282" i="53"/>
  <c r="KW282" i="53"/>
  <c r="KV282" i="53"/>
  <c r="KU282" i="53"/>
  <c r="KZ282" i="53" s="1"/>
  <c r="LA281" i="53"/>
  <c r="LB281" i="53" s="1"/>
  <c r="KY281" i="53"/>
  <c r="KX281" i="53"/>
  <c r="KW281" i="53"/>
  <c r="KV281" i="53"/>
  <c r="KU281" i="53"/>
  <c r="KZ281" i="53" s="1"/>
  <c r="LA280" i="53"/>
  <c r="LB280" i="53" s="1"/>
  <c r="KY280" i="53"/>
  <c r="KX280" i="53"/>
  <c r="KW280" i="53"/>
  <c r="KV280" i="53"/>
  <c r="KU280" i="53"/>
  <c r="KZ280" i="53" s="1"/>
  <c r="LA279" i="53"/>
  <c r="LB279" i="53" s="1"/>
  <c r="KY279" i="53"/>
  <c r="KX279" i="53"/>
  <c r="KW279" i="53"/>
  <c r="KV279" i="53"/>
  <c r="KU279" i="53"/>
  <c r="KZ279" i="53" s="1"/>
  <c r="LA278" i="53"/>
  <c r="LB278" i="53" s="1"/>
  <c r="KY278" i="53"/>
  <c r="KX278" i="53"/>
  <c r="KW278" i="53"/>
  <c r="KV278" i="53"/>
  <c r="KU278" i="53"/>
  <c r="KZ278" i="53" s="1"/>
  <c r="LA277" i="53"/>
  <c r="LB277" i="53" s="1"/>
  <c r="KY277" i="53"/>
  <c r="KX277" i="53"/>
  <c r="KW277" i="53"/>
  <c r="KV277" i="53"/>
  <c r="KU277" i="53"/>
  <c r="KZ277" i="53" s="1"/>
  <c r="LA276" i="53"/>
  <c r="LB276" i="53" s="1"/>
  <c r="KY276" i="53"/>
  <c r="KX276" i="53"/>
  <c r="KW276" i="53"/>
  <c r="KV276" i="53"/>
  <c r="KU276" i="53"/>
  <c r="KZ276" i="53" s="1"/>
  <c r="LA275" i="53"/>
  <c r="LB275" i="53" s="1"/>
  <c r="KY275" i="53"/>
  <c r="KX275" i="53"/>
  <c r="KW275" i="53"/>
  <c r="KV275" i="53"/>
  <c r="KU275" i="53"/>
  <c r="KZ275" i="53" s="1"/>
  <c r="LA274" i="53"/>
  <c r="LB274" i="53" s="1"/>
  <c r="KY274" i="53"/>
  <c r="KX274" i="53"/>
  <c r="KW274" i="53"/>
  <c r="KV274" i="53"/>
  <c r="KU274" i="53"/>
  <c r="KZ274" i="53" s="1"/>
  <c r="LA273" i="53"/>
  <c r="LB273" i="53" s="1"/>
  <c r="KY273" i="53"/>
  <c r="KX273" i="53"/>
  <c r="KW273" i="53"/>
  <c r="KV273" i="53"/>
  <c r="KU273" i="53"/>
  <c r="KZ273" i="53" s="1"/>
  <c r="LA272" i="53"/>
  <c r="LB272" i="53" s="1"/>
  <c r="KY272" i="53"/>
  <c r="KX272" i="53"/>
  <c r="KW272" i="53"/>
  <c r="KV272" i="53"/>
  <c r="KU272" i="53"/>
  <c r="KZ272" i="53" s="1"/>
  <c r="LA271" i="53"/>
  <c r="LB271" i="53" s="1"/>
  <c r="KY271" i="53"/>
  <c r="KX271" i="53"/>
  <c r="KW271" i="53"/>
  <c r="KV271" i="53"/>
  <c r="KU271" i="53"/>
  <c r="KZ271" i="53" s="1"/>
  <c r="LA270" i="53"/>
  <c r="LB270" i="53" s="1"/>
  <c r="KY270" i="53"/>
  <c r="KX270" i="53"/>
  <c r="KW270" i="53"/>
  <c r="KV270" i="53"/>
  <c r="KU270" i="53"/>
  <c r="KZ270" i="53" s="1"/>
  <c r="LA269" i="53"/>
  <c r="LB269" i="53" s="1"/>
  <c r="KY269" i="53"/>
  <c r="KX269" i="53"/>
  <c r="KW269" i="53"/>
  <c r="KV269" i="53"/>
  <c r="KU269" i="53"/>
  <c r="KZ269" i="53" s="1"/>
  <c r="LA268" i="53"/>
  <c r="LB268" i="53" s="1"/>
  <c r="KY268" i="53"/>
  <c r="KX268" i="53"/>
  <c r="KW268" i="53"/>
  <c r="KV268" i="53"/>
  <c r="KU268" i="53"/>
  <c r="KZ268" i="53" s="1"/>
  <c r="LA267" i="53"/>
  <c r="LB267" i="53" s="1"/>
  <c r="KY267" i="53"/>
  <c r="KX267" i="53"/>
  <c r="KW267" i="53"/>
  <c r="KV267" i="53"/>
  <c r="KU267" i="53"/>
  <c r="KZ267" i="53" s="1"/>
  <c r="KT266" i="53"/>
  <c r="LA265" i="53"/>
  <c r="LB265" i="53" s="1"/>
  <c r="KY265" i="53"/>
  <c r="KX265" i="53"/>
  <c r="KW265" i="53"/>
  <c r="KV265" i="53"/>
  <c r="KU265" i="53"/>
  <c r="KZ265" i="53" s="1"/>
  <c r="LA264" i="53"/>
  <c r="LB264" i="53" s="1"/>
  <c r="KY264" i="53"/>
  <c r="KX264" i="53"/>
  <c r="KW264" i="53"/>
  <c r="KV264" i="53"/>
  <c r="KU264" i="53"/>
  <c r="KZ264" i="53" s="1"/>
  <c r="LA263" i="53"/>
  <c r="LB263" i="53" s="1"/>
  <c r="KY263" i="53"/>
  <c r="KX263" i="53"/>
  <c r="KW263" i="53"/>
  <c r="KV263" i="53"/>
  <c r="KU263" i="53"/>
  <c r="KZ263" i="53" s="1"/>
  <c r="LA262" i="53"/>
  <c r="LB262" i="53" s="1"/>
  <c r="KY262" i="53"/>
  <c r="KX262" i="53"/>
  <c r="KW262" i="53"/>
  <c r="KV262" i="53"/>
  <c r="KU262" i="53"/>
  <c r="KZ262" i="53" s="1"/>
  <c r="KT261" i="53"/>
  <c r="LA260" i="53"/>
  <c r="LB260" i="53" s="1"/>
  <c r="KY260" i="53"/>
  <c r="KX260" i="53"/>
  <c r="KW260" i="53"/>
  <c r="KV260" i="53"/>
  <c r="KU260" i="53"/>
  <c r="KZ260" i="53" s="1"/>
  <c r="LA259" i="53"/>
  <c r="LB259" i="53" s="1"/>
  <c r="KY259" i="53"/>
  <c r="KX259" i="53"/>
  <c r="KW259" i="53"/>
  <c r="KV259" i="53"/>
  <c r="KU259" i="53"/>
  <c r="KZ259" i="53" s="1"/>
  <c r="LA258" i="53"/>
  <c r="LB258" i="53" s="1"/>
  <c r="KY258" i="53"/>
  <c r="KX258" i="53"/>
  <c r="KW258" i="53"/>
  <c r="KV258" i="53"/>
  <c r="KU258" i="53"/>
  <c r="KZ258" i="53" s="1"/>
  <c r="LA257" i="53"/>
  <c r="LB257" i="53" s="1"/>
  <c r="KY257" i="53"/>
  <c r="KX257" i="53"/>
  <c r="KW257" i="53"/>
  <c r="KV257" i="53"/>
  <c r="KU257" i="53"/>
  <c r="KZ257" i="53" s="1"/>
  <c r="LA256" i="53"/>
  <c r="LB256" i="53" s="1"/>
  <c r="KY256" i="53"/>
  <c r="KX256" i="53"/>
  <c r="KW256" i="53"/>
  <c r="KV256" i="53"/>
  <c r="KU256" i="53"/>
  <c r="KZ256" i="53" s="1"/>
  <c r="LA255" i="53"/>
  <c r="LB255" i="53" s="1"/>
  <c r="KY255" i="53"/>
  <c r="KX255" i="53"/>
  <c r="KW255" i="53"/>
  <c r="KV255" i="53"/>
  <c r="KU255" i="53"/>
  <c r="KZ255" i="53" s="1"/>
  <c r="LA254" i="53"/>
  <c r="LB254" i="53" s="1"/>
  <c r="KY254" i="53"/>
  <c r="KX254" i="53"/>
  <c r="KW254" i="53"/>
  <c r="KV254" i="53"/>
  <c r="KU254" i="53"/>
  <c r="KZ254" i="53" s="1"/>
  <c r="LA253" i="53"/>
  <c r="LB253" i="53" s="1"/>
  <c r="KY253" i="53"/>
  <c r="KX253" i="53"/>
  <c r="KW253" i="53"/>
  <c r="KV253" i="53"/>
  <c r="KU253" i="53"/>
  <c r="KZ253" i="53" s="1"/>
  <c r="LA252" i="53"/>
  <c r="LB252" i="53" s="1"/>
  <c r="KY252" i="53"/>
  <c r="KX252" i="53"/>
  <c r="KW252" i="53"/>
  <c r="KV252" i="53"/>
  <c r="KU252" i="53"/>
  <c r="KZ252" i="53" s="1"/>
  <c r="KT251" i="53"/>
  <c r="LA249" i="53"/>
  <c r="LB249" i="53" s="1"/>
  <c r="KY249" i="53"/>
  <c r="KX249" i="53"/>
  <c r="KW249" i="53"/>
  <c r="KV249" i="53"/>
  <c r="KU249" i="53"/>
  <c r="KZ249" i="53" s="1"/>
  <c r="LA248" i="53"/>
  <c r="LB248" i="53" s="1"/>
  <c r="KY248" i="53"/>
  <c r="KX248" i="53"/>
  <c r="KW248" i="53"/>
  <c r="KV248" i="53"/>
  <c r="KU248" i="53"/>
  <c r="KZ248" i="53" s="1"/>
  <c r="LA247" i="53"/>
  <c r="LB247" i="53" s="1"/>
  <c r="KY247" i="53"/>
  <c r="KX247" i="53"/>
  <c r="KW247" i="53"/>
  <c r="KV247" i="53"/>
  <c r="KU247" i="53"/>
  <c r="KZ247" i="53" s="1"/>
  <c r="LA246" i="53"/>
  <c r="LB246" i="53" s="1"/>
  <c r="KY246" i="53"/>
  <c r="KX246" i="53"/>
  <c r="KW246" i="53"/>
  <c r="KV246" i="53"/>
  <c r="KU246" i="53"/>
  <c r="KZ246" i="53" s="1"/>
  <c r="LA245" i="53"/>
  <c r="LB245" i="53" s="1"/>
  <c r="KY245" i="53"/>
  <c r="KX245" i="53"/>
  <c r="KW245" i="53"/>
  <c r="KV245" i="53"/>
  <c r="KU245" i="53"/>
  <c r="KZ245" i="53" s="1"/>
  <c r="LA244" i="53"/>
  <c r="LB244" i="53" s="1"/>
  <c r="KY244" i="53"/>
  <c r="KX244" i="53"/>
  <c r="KW244" i="53"/>
  <c r="KV244" i="53"/>
  <c r="KU244" i="53"/>
  <c r="KZ244" i="53" s="1"/>
  <c r="KT242" i="53"/>
  <c r="LA240" i="53"/>
  <c r="LB240" i="53" s="1"/>
  <c r="KY240" i="53"/>
  <c r="KX240" i="53"/>
  <c r="KW240" i="53"/>
  <c r="KV240" i="53"/>
  <c r="KU240" i="53"/>
  <c r="KZ240" i="53" s="1"/>
  <c r="LA239" i="53"/>
  <c r="LB239" i="53" s="1"/>
  <c r="KY239" i="53"/>
  <c r="KX239" i="53"/>
  <c r="KW239" i="53"/>
  <c r="KV239" i="53"/>
  <c r="KU239" i="53"/>
  <c r="KZ239" i="53" s="1"/>
  <c r="LA238" i="53"/>
  <c r="LB238" i="53" s="1"/>
  <c r="KY238" i="53"/>
  <c r="KX238" i="53"/>
  <c r="KW238" i="53"/>
  <c r="KV238" i="53"/>
  <c r="KU238" i="53"/>
  <c r="KZ238" i="53" s="1"/>
  <c r="KT237" i="53"/>
  <c r="LA236" i="53"/>
  <c r="LB236" i="53" s="1"/>
  <c r="KY236" i="53"/>
  <c r="KX236" i="53"/>
  <c r="KW236" i="53"/>
  <c r="KV236" i="53"/>
  <c r="KU236" i="53"/>
  <c r="KZ236" i="53" s="1"/>
  <c r="KT235" i="53"/>
  <c r="LA234" i="53"/>
  <c r="LB234" i="53" s="1"/>
  <c r="KY234" i="53"/>
  <c r="KX234" i="53"/>
  <c r="KW234" i="53"/>
  <c r="KV234" i="53"/>
  <c r="KU234" i="53"/>
  <c r="KZ234" i="53" s="1"/>
  <c r="LA233" i="53"/>
  <c r="LB233" i="53" s="1"/>
  <c r="KY233" i="53"/>
  <c r="KX233" i="53"/>
  <c r="KW233" i="53"/>
  <c r="KV233" i="53"/>
  <c r="KU233" i="53"/>
  <c r="KZ233" i="53" s="1"/>
  <c r="LA232" i="53"/>
  <c r="LB232" i="53" s="1"/>
  <c r="KY232" i="53"/>
  <c r="KX232" i="53"/>
  <c r="KW232" i="53"/>
  <c r="KV232" i="53"/>
  <c r="KU232" i="53"/>
  <c r="KZ232" i="53" s="1"/>
  <c r="LA231" i="53"/>
  <c r="LB231" i="53" s="1"/>
  <c r="KY231" i="53"/>
  <c r="KX231" i="53"/>
  <c r="KW231" i="53"/>
  <c r="KV231" i="53"/>
  <c r="KU231" i="53"/>
  <c r="KZ231" i="53" s="1"/>
  <c r="LA230" i="53"/>
  <c r="LB230" i="53" s="1"/>
  <c r="KY230" i="53"/>
  <c r="KX230" i="53"/>
  <c r="KW230" i="53"/>
  <c r="KV230" i="53"/>
  <c r="KU230" i="53"/>
  <c r="KZ230" i="53" s="1"/>
  <c r="LA229" i="53"/>
  <c r="LB229" i="53" s="1"/>
  <c r="KY229" i="53"/>
  <c r="KX229" i="53"/>
  <c r="KW229" i="53"/>
  <c r="KV229" i="53"/>
  <c r="KU229" i="53"/>
  <c r="KZ229" i="53" s="1"/>
  <c r="LA228" i="53"/>
  <c r="LB228" i="53" s="1"/>
  <c r="KY228" i="53"/>
  <c r="KX228" i="53"/>
  <c r="KW228" i="53"/>
  <c r="KV228" i="53"/>
  <c r="KU228" i="53"/>
  <c r="KZ228" i="53" s="1"/>
  <c r="LA227" i="53"/>
  <c r="LB227" i="53" s="1"/>
  <c r="KY227" i="53"/>
  <c r="KX227" i="53"/>
  <c r="KW227" i="53"/>
  <c r="KV227" i="53"/>
  <c r="KU227" i="53"/>
  <c r="KZ227" i="53" s="1"/>
  <c r="LA226" i="53"/>
  <c r="LB226" i="53" s="1"/>
  <c r="KY226" i="53"/>
  <c r="KX226" i="53"/>
  <c r="KW226" i="53"/>
  <c r="KV226" i="53"/>
  <c r="KU226" i="53"/>
  <c r="KZ226" i="53" s="1"/>
  <c r="KT225" i="53"/>
  <c r="LA224" i="53"/>
  <c r="LB224" i="53" s="1"/>
  <c r="KY224" i="53"/>
  <c r="KX224" i="53"/>
  <c r="KW224" i="53"/>
  <c r="KV224" i="53"/>
  <c r="KU224" i="53"/>
  <c r="KZ224" i="53" s="1"/>
  <c r="KT223" i="53"/>
  <c r="LA222" i="53"/>
  <c r="LB222" i="53" s="1"/>
  <c r="KY222" i="53"/>
  <c r="KX222" i="53"/>
  <c r="KW222" i="53"/>
  <c r="KV222" i="53"/>
  <c r="KU222" i="53"/>
  <c r="KZ222" i="53" s="1"/>
  <c r="LA221" i="53"/>
  <c r="LB221" i="53" s="1"/>
  <c r="KY221" i="53"/>
  <c r="KX221" i="53"/>
  <c r="KW221" i="53"/>
  <c r="KV221" i="53"/>
  <c r="KU221" i="53"/>
  <c r="KZ221" i="53" s="1"/>
  <c r="LA220" i="53"/>
  <c r="LB220" i="53" s="1"/>
  <c r="KY220" i="53"/>
  <c r="KX220" i="53"/>
  <c r="KW220" i="53"/>
  <c r="KV220" i="53"/>
  <c r="KU220" i="53"/>
  <c r="KZ220" i="53" s="1"/>
  <c r="LA219" i="53"/>
  <c r="LB219" i="53" s="1"/>
  <c r="KY219" i="53"/>
  <c r="KX219" i="53"/>
  <c r="KW219" i="53"/>
  <c r="KV219" i="53"/>
  <c r="KU219" i="53"/>
  <c r="KZ219" i="53" s="1"/>
  <c r="LA218" i="53"/>
  <c r="LB218" i="53" s="1"/>
  <c r="KY218" i="53"/>
  <c r="KX218" i="53"/>
  <c r="KW218" i="53"/>
  <c r="KV218" i="53"/>
  <c r="KU218" i="53"/>
  <c r="KZ218" i="53" s="1"/>
  <c r="LA217" i="53"/>
  <c r="LB217" i="53" s="1"/>
  <c r="KY217" i="53"/>
  <c r="KX217" i="53"/>
  <c r="KW217" i="53"/>
  <c r="KV217" i="53"/>
  <c r="KU217" i="53"/>
  <c r="KZ217" i="53" s="1"/>
  <c r="LA216" i="53"/>
  <c r="LB216" i="53" s="1"/>
  <c r="KY216" i="53"/>
  <c r="KX216" i="53"/>
  <c r="KW216" i="53"/>
  <c r="KV216" i="53"/>
  <c r="KU216" i="53"/>
  <c r="KZ216" i="53" s="1"/>
  <c r="LA215" i="53"/>
  <c r="LB215" i="53" s="1"/>
  <c r="KY215" i="53"/>
  <c r="KX215" i="53"/>
  <c r="KW215" i="53"/>
  <c r="KV215" i="53"/>
  <c r="KU215" i="53"/>
  <c r="KZ215" i="53" s="1"/>
  <c r="LA214" i="53"/>
  <c r="LB214" i="53" s="1"/>
  <c r="KY214" i="53"/>
  <c r="KX214" i="53"/>
  <c r="KW214" i="53"/>
  <c r="KV214" i="53"/>
  <c r="KU214" i="53"/>
  <c r="KZ214" i="53" s="1"/>
  <c r="KT213" i="53"/>
  <c r="LA211" i="53"/>
  <c r="LB211" i="53" s="1"/>
  <c r="KY211" i="53"/>
  <c r="KX211" i="53"/>
  <c r="KW211" i="53"/>
  <c r="KV211" i="53"/>
  <c r="KU211" i="53"/>
  <c r="KZ211" i="53" s="1"/>
  <c r="LA210" i="53"/>
  <c r="LB210" i="53" s="1"/>
  <c r="KY210" i="53"/>
  <c r="KX210" i="53"/>
  <c r="KW210" i="53"/>
  <c r="KV210" i="53"/>
  <c r="KU210" i="53"/>
  <c r="KZ210" i="53" s="1"/>
  <c r="LA209" i="53"/>
  <c r="LB209" i="53" s="1"/>
  <c r="KY209" i="53"/>
  <c r="KX209" i="53"/>
  <c r="KW209" i="53"/>
  <c r="KV209" i="53"/>
  <c r="KU209" i="53"/>
  <c r="KZ209" i="53" s="1"/>
  <c r="LA208" i="53"/>
  <c r="LB208" i="53" s="1"/>
  <c r="KY208" i="53"/>
  <c r="KX208" i="53"/>
  <c r="KW208" i="53"/>
  <c r="KV208" i="53"/>
  <c r="KU208" i="53"/>
  <c r="KZ208" i="53" s="1"/>
  <c r="LA206" i="53"/>
  <c r="LB206" i="53" s="1"/>
  <c r="KY206" i="53"/>
  <c r="KX206" i="53"/>
  <c r="KW206" i="53"/>
  <c r="KV206" i="53"/>
  <c r="KU206" i="53"/>
  <c r="KZ206" i="53" s="1"/>
  <c r="LA205" i="53"/>
  <c r="LB205" i="53" s="1"/>
  <c r="KY205" i="53"/>
  <c r="KX205" i="53"/>
  <c r="KW205" i="53"/>
  <c r="KV205" i="53"/>
  <c r="KU205" i="53"/>
  <c r="KZ205" i="53" s="1"/>
  <c r="LA204" i="53"/>
  <c r="LB204" i="53" s="1"/>
  <c r="KY204" i="53"/>
  <c r="KX204" i="53"/>
  <c r="KW204" i="53"/>
  <c r="KV204" i="53"/>
  <c r="KU204" i="53"/>
  <c r="KZ204" i="53" s="1"/>
  <c r="LA203" i="53"/>
  <c r="LB203" i="53" s="1"/>
  <c r="KY203" i="53"/>
  <c r="KX203" i="53"/>
  <c r="KW203" i="53"/>
  <c r="KV203" i="53"/>
  <c r="KU203" i="53"/>
  <c r="KZ203" i="53" s="1"/>
  <c r="LA202" i="53"/>
  <c r="LB202" i="53" s="1"/>
  <c r="KY202" i="53"/>
  <c r="KX202" i="53"/>
  <c r="KW202" i="53"/>
  <c r="KV202" i="53"/>
  <c r="KU202" i="53"/>
  <c r="KZ202" i="53" s="1"/>
  <c r="LA201" i="53"/>
  <c r="LB201" i="53" s="1"/>
  <c r="KY201" i="53"/>
  <c r="KX201" i="53"/>
  <c r="KW201" i="53"/>
  <c r="KV201" i="53"/>
  <c r="KU201" i="53"/>
  <c r="KZ201" i="53" s="1"/>
  <c r="LA200" i="53"/>
  <c r="LB200" i="53" s="1"/>
  <c r="KY200" i="53"/>
  <c r="KX200" i="53"/>
  <c r="KW200" i="53"/>
  <c r="KV200" i="53"/>
  <c r="KU200" i="53"/>
  <c r="KZ200" i="53" s="1"/>
  <c r="LA199" i="53"/>
  <c r="LB199" i="53" s="1"/>
  <c r="KY199" i="53"/>
  <c r="KX199" i="53"/>
  <c r="KW199" i="53"/>
  <c r="KV199" i="53"/>
  <c r="KU199" i="53"/>
  <c r="KZ199" i="53" s="1"/>
  <c r="LA198" i="53"/>
  <c r="LB198" i="53" s="1"/>
  <c r="KY198" i="53"/>
  <c r="KX198" i="53"/>
  <c r="KW198" i="53"/>
  <c r="KV198" i="53"/>
  <c r="KU198" i="53"/>
  <c r="KZ198" i="53" s="1"/>
  <c r="LA197" i="53"/>
  <c r="LB197" i="53" s="1"/>
  <c r="KY197" i="53"/>
  <c r="KX197" i="53"/>
  <c r="KW197" i="53"/>
  <c r="KV197" i="53"/>
  <c r="KU197" i="53"/>
  <c r="KZ197" i="53" s="1"/>
  <c r="LA196" i="53"/>
  <c r="LB196" i="53" s="1"/>
  <c r="KY196" i="53"/>
  <c r="KX196" i="53"/>
  <c r="KW196" i="53"/>
  <c r="KV196" i="53"/>
  <c r="KU196" i="53"/>
  <c r="KZ196" i="53" s="1"/>
  <c r="LA195" i="53"/>
  <c r="LB195" i="53" s="1"/>
  <c r="KY195" i="53"/>
  <c r="KX195" i="53"/>
  <c r="KW195" i="53"/>
  <c r="KV195" i="53"/>
  <c r="KU195" i="53"/>
  <c r="KZ195" i="53" s="1"/>
  <c r="LA194" i="53"/>
  <c r="LB194" i="53" s="1"/>
  <c r="KY194" i="53"/>
  <c r="KX194" i="53"/>
  <c r="KW194" i="53"/>
  <c r="KV194" i="53"/>
  <c r="KU194" i="53"/>
  <c r="KZ194" i="53" s="1"/>
  <c r="LA193" i="53"/>
  <c r="LB193" i="53" s="1"/>
  <c r="KY193" i="53"/>
  <c r="KX193" i="53"/>
  <c r="KW193" i="53"/>
  <c r="KV193" i="53"/>
  <c r="KU193" i="53"/>
  <c r="KZ193" i="53" s="1"/>
  <c r="LA192" i="53"/>
  <c r="LB192" i="53" s="1"/>
  <c r="KY192" i="53"/>
  <c r="KX192" i="53"/>
  <c r="KW192" i="53"/>
  <c r="KV192" i="53"/>
  <c r="KU192" i="53"/>
  <c r="KZ192" i="53" s="1"/>
  <c r="LA191" i="53"/>
  <c r="LB191" i="53" s="1"/>
  <c r="KY191" i="53"/>
  <c r="KX191" i="53"/>
  <c r="KW191" i="53"/>
  <c r="KV191" i="53"/>
  <c r="KU191" i="53"/>
  <c r="KZ191" i="53" s="1"/>
  <c r="LA190" i="53"/>
  <c r="LB190" i="53" s="1"/>
  <c r="KY190" i="53"/>
  <c r="KX190" i="53"/>
  <c r="KW190" i="53"/>
  <c r="KV190" i="53"/>
  <c r="KU190" i="53"/>
  <c r="KZ190" i="53" s="1"/>
  <c r="LA189" i="53"/>
  <c r="LB189" i="53" s="1"/>
  <c r="KY189" i="53"/>
  <c r="KX189" i="53"/>
  <c r="KW189" i="53"/>
  <c r="KV189" i="53"/>
  <c r="KU189" i="53"/>
  <c r="KZ189" i="53" s="1"/>
  <c r="LA188" i="53"/>
  <c r="LB188" i="53" s="1"/>
  <c r="KY188" i="53"/>
  <c r="KX188" i="53"/>
  <c r="KW188" i="53"/>
  <c r="KV188" i="53"/>
  <c r="KU188" i="53"/>
  <c r="KZ188" i="53" s="1"/>
  <c r="LA187" i="53"/>
  <c r="LB187" i="53" s="1"/>
  <c r="KY187" i="53"/>
  <c r="KX187" i="53"/>
  <c r="KW187" i="53"/>
  <c r="KV187" i="53"/>
  <c r="KU187" i="53"/>
  <c r="KZ187" i="53" s="1"/>
  <c r="LA186" i="53"/>
  <c r="LB186" i="53" s="1"/>
  <c r="KY186" i="53"/>
  <c r="KX186" i="53"/>
  <c r="KW186" i="53"/>
  <c r="KV186" i="53"/>
  <c r="KU186" i="53"/>
  <c r="KZ186" i="53" s="1"/>
  <c r="LA184" i="53"/>
  <c r="LB184" i="53" s="1"/>
  <c r="KY184" i="53"/>
  <c r="KX184" i="53"/>
  <c r="KW184" i="53"/>
  <c r="KV184" i="53"/>
  <c r="KU184" i="53"/>
  <c r="KZ184" i="53" s="1"/>
  <c r="LA183" i="53"/>
  <c r="LB183" i="53" s="1"/>
  <c r="KY183" i="53"/>
  <c r="KX183" i="53"/>
  <c r="KW183" i="53"/>
  <c r="KV183" i="53"/>
  <c r="KU183" i="53"/>
  <c r="KZ183" i="53" s="1"/>
  <c r="LA182" i="53"/>
  <c r="LB182" i="53" s="1"/>
  <c r="KY182" i="53"/>
  <c r="KX182" i="53"/>
  <c r="KW182" i="53"/>
  <c r="KV182" i="53"/>
  <c r="KU182" i="53"/>
  <c r="KZ182" i="53" s="1"/>
  <c r="LA181" i="53"/>
  <c r="LB181" i="53" s="1"/>
  <c r="KY181" i="53"/>
  <c r="KX181" i="53"/>
  <c r="KW181" i="53"/>
  <c r="KV181" i="53"/>
  <c r="KU181" i="53"/>
  <c r="KZ181" i="53" s="1"/>
  <c r="LA180" i="53"/>
  <c r="LB180" i="53" s="1"/>
  <c r="KY180" i="53"/>
  <c r="KX180" i="53"/>
  <c r="KW180" i="53"/>
  <c r="KV180" i="53"/>
  <c r="KU180" i="53"/>
  <c r="KZ180" i="53" s="1"/>
  <c r="LA179" i="53"/>
  <c r="LB179" i="53" s="1"/>
  <c r="KY179" i="53"/>
  <c r="KX179" i="53"/>
  <c r="KW179" i="53"/>
  <c r="KV179" i="53"/>
  <c r="KU179" i="53"/>
  <c r="KZ179" i="53" s="1"/>
  <c r="KT177" i="53"/>
  <c r="LA176" i="53"/>
  <c r="LB176" i="53" s="1"/>
  <c r="KY176" i="53"/>
  <c r="KX176" i="53"/>
  <c r="KW176" i="53"/>
  <c r="KV176" i="53"/>
  <c r="KU176" i="53"/>
  <c r="KZ176" i="53" s="1"/>
  <c r="LA174" i="53"/>
  <c r="LB174" i="53" s="1"/>
  <c r="KY174" i="53"/>
  <c r="KX174" i="53"/>
  <c r="KW174" i="53"/>
  <c r="KV174" i="53"/>
  <c r="KU174" i="53"/>
  <c r="KZ174" i="53" s="1"/>
  <c r="LA173" i="53"/>
  <c r="LB173" i="53" s="1"/>
  <c r="KY173" i="53"/>
  <c r="KX173" i="53"/>
  <c r="KW173" i="53"/>
  <c r="KV173" i="53"/>
  <c r="KU173" i="53"/>
  <c r="KZ173" i="53" s="1"/>
  <c r="LA172" i="53"/>
  <c r="LB172" i="53" s="1"/>
  <c r="KY172" i="53"/>
  <c r="KX172" i="53"/>
  <c r="KW172" i="53"/>
  <c r="KV172" i="53"/>
  <c r="KU172" i="53"/>
  <c r="KZ172" i="53" s="1"/>
  <c r="LA171" i="53"/>
  <c r="LB171" i="53" s="1"/>
  <c r="KY171" i="53"/>
  <c r="KX171" i="53"/>
  <c r="KW171" i="53"/>
  <c r="KV171" i="53"/>
  <c r="KU171" i="53"/>
  <c r="KZ171" i="53" s="1"/>
  <c r="LA169" i="53"/>
  <c r="LB169" i="53" s="1"/>
  <c r="KY169" i="53"/>
  <c r="KX169" i="53"/>
  <c r="KW169" i="53"/>
  <c r="KV169" i="53"/>
  <c r="KU169" i="53"/>
  <c r="KZ169" i="53" s="1"/>
  <c r="LA168" i="53"/>
  <c r="LB168" i="53" s="1"/>
  <c r="KY168" i="53"/>
  <c r="KX168" i="53"/>
  <c r="KW168" i="53"/>
  <c r="KV168" i="53"/>
  <c r="KU168" i="53"/>
  <c r="KZ168" i="53" s="1"/>
  <c r="LA167" i="53"/>
  <c r="LB167" i="53" s="1"/>
  <c r="KY167" i="53"/>
  <c r="KX167" i="53"/>
  <c r="KW167" i="53"/>
  <c r="KV167" i="53"/>
  <c r="KU167" i="53"/>
  <c r="KZ167" i="53" s="1"/>
  <c r="LA166" i="53"/>
  <c r="LB166" i="53" s="1"/>
  <c r="KY166" i="53"/>
  <c r="KX166" i="53"/>
  <c r="KW166" i="53"/>
  <c r="KV166" i="53"/>
  <c r="KU166" i="53"/>
  <c r="KZ166" i="53" s="1"/>
  <c r="LA165" i="53"/>
  <c r="LB165" i="53" s="1"/>
  <c r="KY165" i="53"/>
  <c r="KX165" i="53"/>
  <c r="KW165" i="53"/>
  <c r="KV165" i="53"/>
  <c r="KU165" i="53"/>
  <c r="KZ165" i="53" s="1"/>
  <c r="LA164" i="53"/>
  <c r="LB164" i="53" s="1"/>
  <c r="KY164" i="53"/>
  <c r="KX164" i="53"/>
  <c r="KW164" i="53"/>
  <c r="KV164" i="53"/>
  <c r="KU164" i="53"/>
  <c r="KZ164" i="53" s="1"/>
  <c r="LA163" i="53"/>
  <c r="LB163" i="53" s="1"/>
  <c r="KY163" i="53"/>
  <c r="KX163" i="53"/>
  <c r="KW163" i="53"/>
  <c r="KV163" i="53"/>
  <c r="KU163" i="53"/>
  <c r="KZ163" i="53" s="1"/>
  <c r="LA162" i="53"/>
  <c r="LB162" i="53" s="1"/>
  <c r="KY162" i="53"/>
  <c r="KX162" i="53"/>
  <c r="KW162" i="53"/>
  <c r="KV162" i="53"/>
  <c r="KU162" i="53"/>
  <c r="KZ162" i="53" s="1"/>
  <c r="LA161" i="53"/>
  <c r="LB161" i="53" s="1"/>
  <c r="KY161" i="53"/>
  <c r="KX161" i="53"/>
  <c r="KW161" i="53"/>
  <c r="KV161" i="53"/>
  <c r="KU161" i="53"/>
  <c r="KZ161" i="53" s="1"/>
  <c r="LA160" i="53"/>
  <c r="LB160" i="53" s="1"/>
  <c r="KY160" i="53"/>
  <c r="KX160" i="53"/>
  <c r="KW160" i="53"/>
  <c r="KV160" i="53"/>
  <c r="KU160" i="53"/>
  <c r="KZ160" i="53" s="1"/>
  <c r="LA159" i="53"/>
  <c r="LB159" i="53" s="1"/>
  <c r="KY159" i="53"/>
  <c r="KX159" i="53"/>
  <c r="KW159" i="53"/>
  <c r="KV159" i="53"/>
  <c r="KU159" i="53"/>
  <c r="KZ159" i="53" s="1"/>
  <c r="LA158" i="53"/>
  <c r="LB158" i="53" s="1"/>
  <c r="KY158" i="53"/>
  <c r="KX158" i="53"/>
  <c r="KW158" i="53"/>
  <c r="KV158" i="53"/>
  <c r="KU158" i="53"/>
  <c r="KZ158" i="53" s="1"/>
  <c r="LA157" i="53"/>
  <c r="LB157" i="53" s="1"/>
  <c r="KY157" i="53"/>
  <c r="KX157" i="53"/>
  <c r="KW157" i="53"/>
  <c r="KV157" i="53"/>
  <c r="KU157" i="53"/>
  <c r="KZ157" i="53" s="1"/>
  <c r="LA155" i="53"/>
  <c r="LB155" i="53" s="1"/>
  <c r="KY155" i="53"/>
  <c r="KX155" i="53"/>
  <c r="KW155" i="53"/>
  <c r="KV155" i="53"/>
  <c r="KU155" i="53"/>
  <c r="KZ155" i="53" s="1"/>
  <c r="LA154" i="53"/>
  <c r="LB154" i="53" s="1"/>
  <c r="KY154" i="53"/>
  <c r="KX154" i="53"/>
  <c r="KW154" i="53"/>
  <c r="KV154" i="53"/>
  <c r="KU154" i="53"/>
  <c r="KZ154" i="53" s="1"/>
  <c r="KT152" i="53"/>
  <c r="LA150" i="53"/>
  <c r="LB150" i="53" s="1"/>
  <c r="KY150" i="53"/>
  <c r="KX150" i="53"/>
  <c r="KW150" i="53"/>
  <c r="KV150" i="53"/>
  <c r="KU150" i="53"/>
  <c r="KZ150" i="53" s="1"/>
  <c r="LA149" i="53"/>
  <c r="LB149" i="53" s="1"/>
  <c r="KY149" i="53"/>
  <c r="KX149" i="53"/>
  <c r="KW149" i="53"/>
  <c r="KV149" i="53"/>
  <c r="KU149" i="53"/>
  <c r="KZ149" i="53" s="1"/>
  <c r="LA148" i="53"/>
  <c r="LB148" i="53" s="1"/>
  <c r="KY148" i="53"/>
  <c r="KX148" i="53"/>
  <c r="KW148" i="53"/>
  <c r="KV148" i="53"/>
  <c r="KU148" i="53"/>
  <c r="KZ148" i="53" s="1"/>
  <c r="LA146" i="53"/>
  <c r="LB146" i="53" s="1"/>
  <c r="KY146" i="53"/>
  <c r="KX146" i="53"/>
  <c r="KW146" i="53"/>
  <c r="KV146" i="53"/>
  <c r="KU146" i="53"/>
  <c r="KZ146" i="53" s="1"/>
  <c r="LA145" i="53"/>
  <c r="LB145" i="53" s="1"/>
  <c r="KY145" i="53"/>
  <c r="KX145" i="53"/>
  <c r="KW145" i="53"/>
  <c r="KV145" i="53"/>
  <c r="KU145" i="53"/>
  <c r="KZ145" i="53" s="1"/>
  <c r="LA144" i="53"/>
  <c r="LB144" i="53" s="1"/>
  <c r="KY144" i="53"/>
  <c r="KX144" i="53"/>
  <c r="KW144" i="53"/>
  <c r="KV144" i="53"/>
  <c r="KU144" i="53"/>
  <c r="KZ144" i="53" s="1"/>
  <c r="LA143" i="53"/>
  <c r="LB143" i="53" s="1"/>
  <c r="KY143" i="53"/>
  <c r="KX143" i="53"/>
  <c r="KW143" i="53"/>
  <c r="KV143" i="53"/>
  <c r="KU143" i="53"/>
  <c r="KZ143" i="53" s="1"/>
  <c r="LA142" i="53"/>
  <c r="LB142" i="53" s="1"/>
  <c r="KY142" i="53"/>
  <c r="KX142" i="53"/>
  <c r="KW142" i="53"/>
  <c r="KV142" i="53"/>
  <c r="KU142" i="53"/>
  <c r="KZ142" i="53" s="1"/>
  <c r="LA141" i="53"/>
  <c r="LB141" i="53" s="1"/>
  <c r="KY141" i="53"/>
  <c r="KX141" i="53"/>
  <c r="KW141" i="53"/>
  <c r="KV141" i="53"/>
  <c r="KU141" i="53"/>
  <c r="KZ141" i="53" s="1"/>
  <c r="LA140" i="53"/>
  <c r="LB140" i="53" s="1"/>
  <c r="KY140" i="53"/>
  <c r="KX140" i="53"/>
  <c r="KW140" i="53"/>
  <c r="KV140" i="53"/>
  <c r="KU140" i="53"/>
  <c r="KZ140" i="53" s="1"/>
  <c r="LA139" i="53"/>
  <c r="LB139" i="53" s="1"/>
  <c r="KY139" i="53"/>
  <c r="KX139" i="53"/>
  <c r="KW139" i="53"/>
  <c r="KV139" i="53"/>
  <c r="KU139" i="53"/>
  <c r="KZ139" i="53" s="1"/>
  <c r="LA138" i="53"/>
  <c r="LB138" i="53" s="1"/>
  <c r="KY138" i="53"/>
  <c r="KX138" i="53"/>
  <c r="KW138" i="53"/>
  <c r="KV138" i="53"/>
  <c r="KU138" i="53"/>
  <c r="KZ138" i="53" s="1"/>
  <c r="LA136" i="53"/>
  <c r="LB136" i="53" s="1"/>
  <c r="KY136" i="53"/>
  <c r="KX136" i="53"/>
  <c r="KW136" i="53"/>
  <c r="KV136" i="53"/>
  <c r="KU136" i="53"/>
  <c r="KZ136" i="53" s="1"/>
  <c r="KT134" i="53"/>
  <c r="LA133" i="53"/>
  <c r="LB133" i="53" s="1"/>
  <c r="KY133" i="53"/>
  <c r="KX133" i="53"/>
  <c r="KW133" i="53"/>
  <c r="KV133" i="53"/>
  <c r="KU133" i="53"/>
  <c r="KZ133" i="53" s="1"/>
  <c r="LA131" i="53"/>
  <c r="LB131" i="53" s="1"/>
  <c r="KY131" i="53"/>
  <c r="KX131" i="53"/>
  <c r="KW131" i="53"/>
  <c r="KV131" i="53"/>
  <c r="KU131" i="53"/>
  <c r="KZ131" i="53" s="1"/>
  <c r="LA130" i="53"/>
  <c r="LB130" i="53" s="1"/>
  <c r="KY130" i="53"/>
  <c r="KX130" i="53"/>
  <c r="KW130" i="53"/>
  <c r="KV130" i="53"/>
  <c r="KU130" i="53"/>
  <c r="KZ130" i="53" s="1"/>
  <c r="LA129" i="53"/>
  <c r="LB129" i="53" s="1"/>
  <c r="KY129" i="53"/>
  <c r="KX129" i="53"/>
  <c r="KW129" i="53"/>
  <c r="KV129" i="53"/>
  <c r="KU129" i="53"/>
  <c r="KZ129" i="53" s="1"/>
  <c r="LA128" i="53"/>
  <c r="LB128" i="53" s="1"/>
  <c r="KY128" i="53"/>
  <c r="KX128" i="53"/>
  <c r="KW128" i="53"/>
  <c r="KV128" i="53"/>
  <c r="KU128" i="53"/>
  <c r="KZ128" i="53" s="1"/>
  <c r="LA127" i="53"/>
  <c r="LB127" i="53" s="1"/>
  <c r="KY127" i="53"/>
  <c r="KX127" i="53"/>
  <c r="KW127" i="53"/>
  <c r="KV127" i="53"/>
  <c r="KU127" i="53"/>
  <c r="KZ127" i="53" s="1"/>
  <c r="LA126" i="53"/>
  <c r="LB126" i="53" s="1"/>
  <c r="KY126" i="53"/>
  <c r="KX126" i="53"/>
  <c r="KW126" i="53"/>
  <c r="KV126" i="53"/>
  <c r="KU126" i="53"/>
  <c r="KZ126" i="53" s="1"/>
  <c r="LA125" i="53"/>
  <c r="LB125" i="53" s="1"/>
  <c r="KY125" i="53"/>
  <c r="KX125" i="53"/>
  <c r="KW125" i="53"/>
  <c r="KV125" i="53"/>
  <c r="KU125" i="53"/>
  <c r="KZ125" i="53" s="1"/>
  <c r="LA123" i="53"/>
  <c r="LB123" i="53" s="1"/>
  <c r="KY123" i="53"/>
  <c r="KX123" i="53"/>
  <c r="KW123" i="53"/>
  <c r="KV123" i="53"/>
  <c r="KU123" i="53"/>
  <c r="KZ123" i="53" s="1"/>
  <c r="LA122" i="53"/>
  <c r="LB122" i="53" s="1"/>
  <c r="KY122" i="53"/>
  <c r="KX122" i="53"/>
  <c r="KW122" i="53"/>
  <c r="KV122" i="53"/>
  <c r="KU122" i="53"/>
  <c r="KZ122" i="53" s="1"/>
  <c r="LA121" i="53"/>
  <c r="LB121" i="53" s="1"/>
  <c r="KY121" i="53"/>
  <c r="KX121" i="53"/>
  <c r="KW121" i="53"/>
  <c r="KV121" i="53"/>
  <c r="KU121" i="53"/>
  <c r="KZ121" i="53" s="1"/>
  <c r="LA120" i="53"/>
  <c r="LB120" i="53" s="1"/>
  <c r="KY120" i="53"/>
  <c r="KX120" i="53"/>
  <c r="KW120" i="53"/>
  <c r="KV120" i="53"/>
  <c r="KU120" i="53"/>
  <c r="KZ120" i="53" s="1"/>
  <c r="LA119" i="53"/>
  <c r="LB119" i="53" s="1"/>
  <c r="KY119" i="53"/>
  <c r="KX119" i="53"/>
  <c r="KW119" i="53"/>
  <c r="KV119" i="53"/>
  <c r="KU119" i="53"/>
  <c r="KZ119" i="53" s="1"/>
  <c r="LA117" i="53"/>
  <c r="LB117" i="53" s="1"/>
  <c r="KY117" i="53"/>
  <c r="KX117" i="53"/>
  <c r="KW117" i="53"/>
  <c r="KV117" i="53"/>
  <c r="KU117" i="53"/>
  <c r="KZ117" i="53" s="1"/>
  <c r="LA116" i="53"/>
  <c r="LB116" i="53" s="1"/>
  <c r="KY116" i="53"/>
  <c r="KX116" i="53"/>
  <c r="KW116" i="53"/>
  <c r="KV116" i="53"/>
  <c r="KU116" i="53"/>
  <c r="KZ116" i="53" s="1"/>
  <c r="LA115" i="53"/>
  <c r="LB115" i="53" s="1"/>
  <c r="KY115" i="53"/>
  <c r="KX115" i="53"/>
  <c r="KW115" i="53"/>
  <c r="KV115" i="53"/>
  <c r="KU115" i="53"/>
  <c r="KZ115" i="53" s="1"/>
  <c r="LA114" i="53"/>
  <c r="LB114" i="53" s="1"/>
  <c r="KY114" i="53"/>
  <c r="KX114" i="53"/>
  <c r="KW114" i="53"/>
  <c r="KV114" i="53"/>
  <c r="KU114" i="53"/>
  <c r="KZ114" i="53" s="1"/>
  <c r="LA113" i="53"/>
  <c r="LB113" i="53" s="1"/>
  <c r="KY113" i="53"/>
  <c r="KX113" i="53"/>
  <c r="KW113" i="53"/>
  <c r="KV113" i="53"/>
  <c r="KU113" i="53"/>
  <c r="KZ113" i="53" s="1"/>
  <c r="LA112" i="53"/>
  <c r="LB112" i="53" s="1"/>
  <c r="KY112" i="53"/>
  <c r="KX112" i="53"/>
  <c r="KW112" i="53"/>
  <c r="KV112" i="53"/>
  <c r="KU112" i="53"/>
  <c r="KZ112" i="53" s="1"/>
  <c r="LA111" i="53"/>
  <c r="LB111" i="53" s="1"/>
  <c r="KY111" i="53"/>
  <c r="KX111" i="53"/>
  <c r="KW111" i="53"/>
  <c r="KV111" i="53"/>
  <c r="KU111" i="53"/>
  <c r="KZ111" i="53" s="1"/>
  <c r="LA108" i="53"/>
  <c r="LB108" i="53" s="1"/>
  <c r="KY108" i="53"/>
  <c r="KX108" i="53"/>
  <c r="KW108" i="53"/>
  <c r="KV108" i="53"/>
  <c r="KU108" i="53"/>
  <c r="KZ108" i="53" s="1"/>
  <c r="LA106" i="53"/>
  <c r="LB106" i="53" s="1"/>
  <c r="KY106" i="53"/>
  <c r="KX106" i="53"/>
  <c r="KW106" i="53"/>
  <c r="KV106" i="53"/>
  <c r="KU106" i="53"/>
  <c r="KZ106" i="53" s="1"/>
  <c r="LA105" i="53"/>
  <c r="LB105" i="53" s="1"/>
  <c r="KY105" i="53"/>
  <c r="KX105" i="53"/>
  <c r="KW105" i="53"/>
  <c r="KV105" i="53"/>
  <c r="KU105" i="53"/>
  <c r="KZ105" i="53" s="1"/>
  <c r="LA104" i="53"/>
  <c r="LB104" i="53" s="1"/>
  <c r="KY104" i="53"/>
  <c r="KX104" i="53"/>
  <c r="KW104" i="53"/>
  <c r="KV104" i="53"/>
  <c r="KU104" i="53"/>
  <c r="KZ104" i="53" s="1"/>
  <c r="LA103" i="53"/>
  <c r="LB103" i="53" s="1"/>
  <c r="KY103" i="53"/>
  <c r="KX103" i="53"/>
  <c r="KW103" i="53"/>
  <c r="KV103" i="53"/>
  <c r="KU103" i="53"/>
  <c r="KZ103" i="53" s="1"/>
  <c r="LA101" i="53"/>
  <c r="LB101" i="53" s="1"/>
  <c r="KY101" i="53"/>
  <c r="KX101" i="53"/>
  <c r="KW101" i="53"/>
  <c r="KV101" i="53"/>
  <c r="KU101" i="53"/>
  <c r="KZ101" i="53" s="1"/>
  <c r="LA100" i="53"/>
  <c r="LB100" i="53" s="1"/>
  <c r="KY100" i="53"/>
  <c r="KX100" i="53"/>
  <c r="KW100" i="53"/>
  <c r="KV100" i="53"/>
  <c r="KU100" i="53"/>
  <c r="KZ100" i="53" s="1"/>
  <c r="LA99" i="53"/>
  <c r="LB99" i="53" s="1"/>
  <c r="KY99" i="53"/>
  <c r="KX99" i="53"/>
  <c r="KW99" i="53"/>
  <c r="KV99" i="53"/>
  <c r="KU99" i="53"/>
  <c r="KZ99" i="53" s="1"/>
  <c r="LA98" i="53"/>
  <c r="LB98" i="53" s="1"/>
  <c r="KY98" i="53"/>
  <c r="KX98" i="53"/>
  <c r="KW98" i="53"/>
  <c r="KV98" i="53"/>
  <c r="KU98" i="53"/>
  <c r="KZ98" i="53" s="1"/>
  <c r="LA97" i="53"/>
  <c r="LB97" i="53" s="1"/>
  <c r="KY97" i="53"/>
  <c r="KX97" i="53"/>
  <c r="KW97" i="53"/>
  <c r="KV97" i="53"/>
  <c r="KU97" i="53"/>
  <c r="KZ97" i="53" s="1"/>
  <c r="LA96" i="53"/>
  <c r="LB96" i="53" s="1"/>
  <c r="KY96" i="53"/>
  <c r="KX96" i="53"/>
  <c r="KW96" i="53"/>
  <c r="KV96" i="53"/>
  <c r="KU96" i="53"/>
  <c r="KZ96" i="53" s="1"/>
  <c r="KT94" i="53"/>
  <c r="LA93" i="53"/>
  <c r="LB93" i="53" s="1"/>
  <c r="KY93" i="53"/>
  <c r="KX93" i="53"/>
  <c r="KW93" i="53"/>
  <c r="KV93" i="53"/>
  <c r="KU93" i="53"/>
  <c r="KZ93" i="53" s="1"/>
  <c r="LA91" i="53"/>
  <c r="LB91" i="53" s="1"/>
  <c r="KY91" i="53"/>
  <c r="KX91" i="53"/>
  <c r="KW91" i="53"/>
  <c r="KV91" i="53"/>
  <c r="KU91" i="53"/>
  <c r="KZ91" i="53" s="1"/>
  <c r="LA90" i="53"/>
  <c r="LB90" i="53" s="1"/>
  <c r="KY90" i="53"/>
  <c r="KX90" i="53"/>
  <c r="KW90" i="53"/>
  <c r="KV90" i="53"/>
  <c r="KU90" i="53"/>
  <c r="KZ90" i="53" s="1"/>
  <c r="LA89" i="53"/>
  <c r="LB89" i="53" s="1"/>
  <c r="KY89" i="53"/>
  <c r="KX89" i="53"/>
  <c r="KW89" i="53"/>
  <c r="KV89" i="53"/>
  <c r="KU89" i="53"/>
  <c r="KZ89" i="53" s="1"/>
  <c r="LA88" i="53"/>
  <c r="LB88" i="53" s="1"/>
  <c r="KY88" i="53"/>
  <c r="KX88" i="53"/>
  <c r="KW88" i="53"/>
  <c r="KV88" i="53"/>
  <c r="KU88" i="53"/>
  <c r="KZ88" i="53" s="1"/>
  <c r="LA86" i="53"/>
  <c r="LB86" i="53" s="1"/>
  <c r="KY86" i="53"/>
  <c r="KX86" i="53"/>
  <c r="KW86" i="53"/>
  <c r="KV86" i="53"/>
  <c r="KU86" i="53"/>
  <c r="KZ86" i="53" s="1"/>
  <c r="LA85" i="53"/>
  <c r="LB85" i="53" s="1"/>
  <c r="KY85" i="53"/>
  <c r="KX85" i="53"/>
  <c r="KW85" i="53"/>
  <c r="KV85" i="53"/>
  <c r="KU85" i="53"/>
  <c r="KZ85" i="53" s="1"/>
  <c r="KT83" i="53"/>
  <c r="LA82" i="53"/>
  <c r="LB82" i="53" s="1"/>
  <c r="KY82" i="53"/>
  <c r="KX82" i="53"/>
  <c r="KW82" i="53"/>
  <c r="KV82" i="53"/>
  <c r="KU82" i="53"/>
  <c r="KZ82" i="53" s="1"/>
  <c r="LA81" i="53"/>
  <c r="LB81" i="53" s="1"/>
  <c r="KY81" i="53"/>
  <c r="KX81" i="53"/>
  <c r="KW81" i="53"/>
  <c r="KV81" i="53"/>
  <c r="KU81" i="53"/>
  <c r="KZ81" i="53" s="1"/>
  <c r="LA80" i="53"/>
  <c r="LB80" i="53" s="1"/>
  <c r="KY80" i="53"/>
  <c r="KX80" i="53"/>
  <c r="KW80" i="53"/>
  <c r="KV80" i="53"/>
  <c r="KU80" i="53"/>
  <c r="KZ80" i="53" s="1"/>
  <c r="LA79" i="53"/>
  <c r="LB79" i="53" s="1"/>
  <c r="KY79" i="53"/>
  <c r="KX79" i="53"/>
  <c r="KW79" i="53"/>
  <c r="KV79" i="53"/>
  <c r="KU79" i="53"/>
  <c r="KZ79" i="53" s="1"/>
  <c r="LA77" i="53"/>
  <c r="LB77" i="53" s="1"/>
  <c r="KY77" i="53"/>
  <c r="KX77" i="53"/>
  <c r="KW77" i="53"/>
  <c r="KV77" i="53"/>
  <c r="KU77" i="53"/>
  <c r="KZ77" i="53" s="1"/>
  <c r="LA76" i="53"/>
  <c r="LB76" i="53" s="1"/>
  <c r="KY76" i="53"/>
  <c r="KX76" i="53"/>
  <c r="KW76" i="53"/>
  <c r="KV76" i="53"/>
  <c r="KU76" i="53"/>
  <c r="KZ76" i="53" s="1"/>
  <c r="KT74" i="53"/>
  <c r="LA73" i="53"/>
  <c r="LB73" i="53" s="1"/>
  <c r="KY73" i="53"/>
  <c r="KX73" i="53"/>
  <c r="KW73" i="53"/>
  <c r="KV73" i="53"/>
  <c r="KU73" i="53"/>
  <c r="KZ73" i="53" s="1"/>
  <c r="LA72" i="53"/>
  <c r="LB72" i="53" s="1"/>
  <c r="KY72" i="53"/>
  <c r="KX72" i="53"/>
  <c r="KW72" i="53"/>
  <c r="KV72" i="53"/>
  <c r="KU72" i="53"/>
  <c r="KZ72" i="53" s="1"/>
  <c r="LA71" i="53"/>
  <c r="LB71" i="53" s="1"/>
  <c r="KY71" i="53"/>
  <c r="KX71" i="53"/>
  <c r="KW71" i="53"/>
  <c r="KV71" i="53"/>
  <c r="KU71" i="53"/>
  <c r="KZ71" i="53" s="1"/>
  <c r="LA69" i="53"/>
  <c r="LB69" i="53" s="1"/>
  <c r="KY69" i="53"/>
  <c r="KX69" i="53"/>
  <c r="KW69" i="53"/>
  <c r="KV69" i="53"/>
  <c r="KU69" i="53"/>
  <c r="KZ69" i="53" s="1"/>
  <c r="LA67" i="53"/>
  <c r="LB67" i="53" s="1"/>
  <c r="KY67" i="53"/>
  <c r="KX67" i="53"/>
  <c r="KW67" i="53"/>
  <c r="KV67" i="53"/>
  <c r="KU67" i="53"/>
  <c r="KZ67" i="53" s="1"/>
  <c r="LA66" i="53"/>
  <c r="LB66" i="53" s="1"/>
  <c r="KY66" i="53"/>
  <c r="KX66" i="53"/>
  <c r="KW66" i="53"/>
  <c r="KV66" i="53"/>
  <c r="KU66" i="53"/>
  <c r="KZ66" i="53" s="1"/>
  <c r="KT64" i="53"/>
  <c r="LA63" i="53"/>
  <c r="LB63" i="53" s="1"/>
  <c r="KY63" i="53"/>
  <c r="KX63" i="53"/>
  <c r="KW63" i="53"/>
  <c r="KV63" i="53"/>
  <c r="KU63" i="53"/>
  <c r="KZ63" i="53" s="1"/>
  <c r="LA62" i="53"/>
  <c r="LB62" i="53" s="1"/>
  <c r="KY62" i="53"/>
  <c r="KX62" i="53"/>
  <c r="KW62" i="53"/>
  <c r="KV62" i="53"/>
  <c r="KU62" i="53"/>
  <c r="KZ62" i="53" s="1"/>
  <c r="LA61" i="53"/>
  <c r="LB61" i="53" s="1"/>
  <c r="KY61" i="53"/>
  <c r="KX61" i="53"/>
  <c r="KW61" i="53"/>
  <c r="KV61" i="53"/>
  <c r="KU61" i="53"/>
  <c r="KZ61" i="53" s="1"/>
  <c r="LA60" i="53"/>
  <c r="LB60" i="53" s="1"/>
  <c r="KY60" i="53"/>
  <c r="KX60" i="53"/>
  <c r="KW60" i="53"/>
  <c r="KV60" i="53"/>
  <c r="KU60" i="53"/>
  <c r="KZ60" i="53" s="1"/>
  <c r="LA59" i="53"/>
  <c r="LB59" i="53" s="1"/>
  <c r="KY59" i="53"/>
  <c r="KX59" i="53"/>
  <c r="KW59" i="53"/>
  <c r="KV59" i="53"/>
  <c r="KU59" i="53"/>
  <c r="KZ59" i="53" s="1"/>
  <c r="LA58" i="53"/>
  <c r="LB58" i="53" s="1"/>
  <c r="KY58" i="53"/>
  <c r="KX58" i="53"/>
  <c r="KW58" i="53"/>
  <c r="KV58" i="53"/>
  <c r="KU58" i="53"/>
  <c r="KZ58" i="53" s="1"/>
  <c r="LA57" i="53"/>
  <c r="LB57" i="53" s="1"/>
  <c r="KY57" i="53"/>
  <c r="KX57" i="53"/>
  <c r="KW57" i="53"/>
  <c r="KV57" i="53"/>
  <c r="KU57" i="53"/>
  <c r="KZ57" i="53" s="1"/>
  <c r="LA56" i="53"/>
  <c r="LB56" i="53" s="1"/>
  <c r="KY56" i="53"/>
  <c r="KX56" i="53"/>
  <c r="KW56" i="53"/>
  <c r="KV56" i="53"/>
  <c r="KU56" i="53"/>
  <c r="KZ56" i="53" s="1"/>
  <c r="KT54" i="53"/>
  <c r="LA53" i="53"/>
  <c r="LB53" i="53" s="1"/>
  <c r="KY53" i="53"/>
  <c r="KX53" i="53"/>
  <c r="KW53" i="53"/>
  <c r="KV53" i="53"/>
  <c r="KU53" i="53"/>
  <c r="KZ53" i="53" s="1"/>
  <c r="KT51" i="53"/>
  <c r="LA50" i="53"/>
  <c r="LB50" i="53" s="1"/>
  <c r="KY50" i="53"/>
  <c r="KX50" i="53"/>
  <c r="KW50" i="53"/>
  <c r="KV50" i="53"/>
  <c r="KU50" i="53"/>
  <c r="KZ50" i="53" s="1"/>
  <c r="LA48" i="53"/>
  <c r="LB48" i="53" s="1"/>
  <c r="KY48" i="53"/>
  <c r="KX48" i="53"/>
  <c r="KW48" i="53"/>
  <c r="KV48" i="53"/>
  <c r="KU48" i="53"/>
  <c r="KZ48" i="53" s="1"/>
  <c r="LA47" i="53"/>
  <c r="LB47" i="53" s="1"/>
  <c r="KY47" i="53"/>
  <c r="KX47" i="53"/>
  <c r="KW47" i="53"/>
  <c r="KV47" i="53"/>
  <c r="KU47" i="53"/>
  <c r="KZ47" i="53" s="1"/>
  <c r="LA46" i="53"/>
  <c r="LB46" i="53" s="1"/>
  <c r="KY46" i="53"/>
  <c r="KX46" i="53"/>
  <c r="KW46" i="53"/>
  <c r="KV46" i="53"/>
  <c r="KU46" i="53"/>
  <c r="KZ46" i="53" s="1"/>
  <c r="LA45" i="53"/>
  <c r="LB45" i="53" s="1"/>
  <c r="KY45" i="53"/>
  <c r="KX45" i="53"/>
  <c r="KW45" i="53"/>
  <c r="KV45" i="53"/>
  <c r="KU45" i="53"/>
  <c r="KZ45" i="53" s="1"/>
  <c r="LA44" i="53"/>
  <c r="LB44" i="53" s="1"/>
  <c r="KY44" i="53"/>
  <c r="KX44" i="53"/>
  <c r="KW44" i="53"/>
  <c r="KV44" i="53"/>
  <c r="KU44" i="53"/>
  <c r="KZ44" i="53" s="1"/>
  <c r="LA43" i="53"/>
  <c r="LB43" i="53" s="1"/>
  <c r="KY43" i="53"/>
  <c r="KX43" i="53"/>
  <c r="KW43" i="53"/>
  <c r="KV43" i="53"/>
  <c r="KU43" i="53"/>
  <c r="KZ43" i="53" s="1"/>
  <c r="LA41" i="53"/>
  <c r="LB41" i="53" s="1"/>
  <c r="KY41" i="53"/>
  <c r="KX41" i="53"/>
  <c r="KW41" i="53"/>
  <c r="KV41" i="53"/>
  <c r="KU41" i="53"/>
  <c r="KZ41" i="53" s="1"/>
  <c r="LA40" i="53"/>
  <c r="LB40" i="53" s="1"/>
  <c r="KY40" i="53"/>
  <c r="KX40" i="53"/>
  <c r="KW40" i="53"/>
  <c r="KV40" i="53"/>
  <c r="KU40" i="53"/>
  <c r="KZ40" i="53" s="1"/>
  <c r="LA39" i="53"/>
  <c r="LB39" i="53" s="1"/>
  <c r="KY39" i="53"/>
  <c r="KX39" i="53"/>
  <c r="KW39" i="53"/>
  <c r="KV39" i="53"/>
  <c r="KU39" i="53"/>
  <c r="KZ39" i="53" s="1"/>
  <c r="LA37" i="53"/>
  <c r="LB37" i="53" s="1"/>
  <c r="KY37" i="53"/>
  <c r="KX37" i="53"/>
  <c r="KW37" i="53"/>
  <c r="KV37" i="53"/>
  <c r="KU37" i="53"/>
  <c r="KZ37" i="53" s="1"/>
  <c r="LA36" i="53"/>
  <c r="LB36" i="53" s="1"/>
  <c r="KY36" i="53"/>
  <c r="KX36" i="53"/>
  <c r="KW36" i="53"/>
  <c r="KV36" i="53"/>
  <c r="KU36" i="53"/>
  <c r="KZ36" i="53" s="1"/>
  <c r="LA34" i="53"/>
  <c r="LB34" i="53" s="1"/>
  <c r="KY34" i="53"/>
  <c r="KX34" i="53"/>
  <c r="KW34" i="53"/>
  <c r="KV34" i="53"/>
  <c r="KU34" i="53"/>
  <c r="KZ34" i="53" s="1"/>
  <c r="LA32" i="53"/>
  <c r="LB32" i="53" s="1"/>
  <c r="KY32" i="53"/>
  <c r="KX32" i="53"/>
  <c r="KW32" i="53"/>
  <c r="KV32" i="53"/>
  <c r="KU32" i="53"/>
  <c r="KZ32" i="53" s="1"/>
  <c r="KT29" i="53"/>
  <c r="LA28" i="53"/>
  <c r="LB28" i="53" s="1"/>
  <c r="KY28" i="53"/>
  <c r="KX28" i="53"/>
  <c r="KW28" i="53"/>
  <c r="KV28" i="53"/>
  <c r="KU28" i="53"/>
  <c r="KZ28" i="53" s="1"/>
  <c r="LA27" i="53"/>
  <c r="LB27" i="53" s="1"/>
  <c r="KY27" i="53"/>
  <c r="KX27" i="53"/>
  <c r="KW27" i="53"/>
  <c r="KV27" i="53"/>
  <c r="KU27" i="53"/>
  <c r="KZ27" i="53" s="1"/>
  <c r="LA26" i="53"/>
  <c r="LB26" i="53" s="1"/>
  <c r="KY26" i="53"/>
  <c r="KX26" i="53"/>
  <c r="KW26" i="53"/>
  <c r="KV26" i="53"/>
  <c r="KU26" i="53"/>
  <c r="KZ26" i="53" s="1"/>
  <c r="LA25" i="53"/>
  <c r="LB25" i="53" s="1"/>
  <c r="KY25" i="53"/>
  <c r="KX25" i="53"/>
  <c r="KW25" i="53"/>
  <c r="KV25" i="53"/>
  <c r="KU25" i="53"/>
  <c r="KZ25" i="53" s="1"/>
  <c r="LA24" i="53"/>
  <c r="LB24" i="53" s="1"/>
  <c r="KY24" i="53"/>
  <c r="KX24" i="53"/>
  <c r="KW24" i="53"/>
  <c r="KV24" i="53"/>
  <c r="KU24" i="53"/>
  <c r="KZ24" i="53" s="1"/>
  <c r="LA23" i="53"/>
  <c r="LB23" i="53" s="1"/>
  <c r="KY23" i="53"/>
  <c r="KX23" i="53"/>
  <c r="KW23" i="53"/>
  <c r="KV23" i="53"/>
  <c r="KU23" i="53"/>
  <c r="KZ23" i="53" s="1"/>
  <c r="LA22" i="53"/>
  <c r="LB22" i="53" s="1"/>
  <c r="KY22" i="53"/>
  <c r="KX22" i="53"/>
  <c r="KW22" i="53"/>
  <c r="KV22" i="53"/>
  <c r="KU22" i="53"/>
  <c r="KZ22" i="53" s="1"/>
  <c r="LA20" i="53"/>
  <c r="LB20" i="53" s="1"/>
  <c r="KY20" i="53"/>
  <c r="KX20" i="53"/>
  <c r="KW20" i="53"/>
  <c r="KV20" i="53"/>
  <c r="KU20" i="53"/>
  <c r="KZ20" i="53" s="1"/>
  <c r="KT18" i="53"/>
  <c r="LA17" i="53"/>
  <c r="LB17" i="53" s="1"/>
  <c r="KY17" i="53"/>
  <c r="KX17" i="53"/>
  <c r="KW17" i="53"/>
  <c r="KV17" i="53"/>
  <c r="KU17" i="53"/>
  <c r="KZ17" i="53" s="1"/>
  <c r="LA16" i="53"/>
  <c r="LB16" i="53" s="1"/>
  <c r="KY16" i="53"/>
  <c r="KX16" i="53"/>
  <c r="KW16" i="53"/>
  <c r="KV16" i="53"/>
  <c r="KU16" i="53"/>
  <c r="KZ16" i="53" s="1"/>
  <c r="KZ553" i="53" s="1"/>
  <c r="KT14" i="53"/>
  <c r="KQ8" i="53"/>
  <c r="KP2" i="53"/>
  <c r="KN552" i="53" s="1"/>
  <c r="KA551" i="53"/>
  <c r="KE553" i="53" s="1"/>
  <c r="KB545" i="53"/>
  <c r="KB546" i="53" s="1"/>
  <c r="KJ543" i="53"/>
  <c r="KK543" i="53" s="1"/>
  <c r="KH543" i="53"/>
  <c r="KG543" i="53"/>
  <c r="KF543" i="53"/>
  <c r="KE543" i="53"/>
  <c r="KD543" i="53"/>
  <c r="KI543" i="53" s="1"/>
  <c r="KJ541" i="53"/>
  <c r="KK541" i="53" s="1"/>
  <c r="KH541" i="53"/>
  <c r="KG541" i="53"/>
  <c r="KF541" i="53"/>
  <c r="KE541" i="53"/>
  <c r="KD541" i="53"/>
  <c r="KI541" i="53" s="1"/>
  <c r="KJ539" i="53"/>
  <c r="KK539" i="53" s="1"/>
  <c r="KH539" i="53"/>
  <c r="KG539" i="53"/>
  <c r="KF539" i="53"/>
  <c r="KE539" i="53"/>
  <c r="KD539" i="53"/>
  <c r="KI539" i="53" s="1"/>
  <c r="KJ538" i="53"/>
  <c r="KK538" i="53" s="1"/>
  <c r="KH538" i="53"/>
  <c r="KG538" i="53"/>
  <c r="KF538" i="53"/>
  <c r="KE538" i="53"/>
  <c r="KD538" i="53"/>
  <c r="KI538" i="53" s="1"/>
  <c r="KK536" i="53"/>
  <c r="KJ536" i="53"/>
  <c r="KH536" i="53"/>
  <c r="KG536" i="53"/>
  <c r="KF536" i="53"/>
  <c r="KE536" i="53"/>
  <c r="KD536" i="53"/>
  <c r="KI536" i="53" s="1"/>
  <c r="KJ535" i="53"/>
  <c r="KK535" i="53" s="1"/>
  <c r="KH535" i="53"/>
  <c r="KG535" i="53"/>
  <c r="KF535" i="53"/>
  <c r="KE535" i="53"/>
  <c r="KD535" i="53"/>
  <c r="KI535" i="53" s="1"/>
  <c r="KJ534" i="53"/>
  <c r="KK534" i="53" s="1"/>
  <c r="KH534" i="53"/>
  <c r="KG534" i="53"/>
  <c r="KF534" i="53"/>
  <c r="KE534" i="53"/>
  <c r="KD534" i="53"/>
  <c r="KI534" i="53" s="1"/>
  <c r="KJ533" i="53"/>
  <c r="KK533" i="53" s="1"/>
  <c r="KH533" i="53"/>
  <c r="KG533" i="53"/>
  <c r="KF533" i="53"/>
  <c r="KE533" i="53"/>
  <c r="KD533" i="53"/>
  <c r="KI533" i="53" s="1"/>
  <c r="KJ532" i="53"/>
  <c r="KK532" i="53" s="1"/>
  <c r="KH532" i="53"/>
  <c r="KG532" i="53"/>
  <c r="KF532" i="53"/>
  <c r="KE532" i="53"/>
  <c r="KD532" i="53"/>
  <c r="KI532" i="53" s="1"/>
  <c r="KJ531" i="53"/>
  <c r="KK531" i="53" s="1"/>
  <c r="KH531" i="53"/>
  <c r="KG531" i="53"/>
  <c r="KF531" i="53"/>
  <c r="KE531" i="53"/>
  <c r="KD531" i="53"/>
  <c r="KI531" i="53" s="1"/>
  <c r="KJ530" i="53"/>
  <c r="KK530" i="53" s="1"/>
  <c r="KH530" i="53"/>
  <c r="KG530" i="53"/>
  <c r="KF530" i="53"/>
  <c r="KE530" i="53"/>
  <c r="KD530" i="53"/>
  <c r="KI530" i="53" s="1"/>
  <c r="KJ529" i="53"/>
  <c r="KK529" i="53" s="1"/>
  <c r="KH529" i="53"/>
  <c r="KG529" i="53"/>
  <c r="KF529" i="53"/>
  <c r="KE529" i="53"/>
  <c r="KD529" i="53"/>
  <c r="KI529" i="53" s="1"/>
  <c r="KJ528" i="53"/>
  <c r="KK528" i="53" s="1"/>
  <c r="KH528" i="53"/>
  <c r="KG528" i="53"/>
  <c r="KF528" i="53"/>
  <c r="KE528" i="53"/>
  <c r="KD528" i="53"/>
  <c r="KI528" i="53" s="1"/>
  <c r="KJ526" i="53"/>
  <c r="KK526" i="53" s="1"/>
  <c r="KH526" i="53"/>
  <c r="KG526" i="53"/>
  <c r="KF526" i="53"/>
  <c r="KE526" i="53"/>
  <c r="KD526" i="53"/>
  <c r="KI526" i="53" s="1"/>
  <c r="KJ524" i="53"/>
  <c r="KK524" i="53" s="1"/>
  <c r="KH524" i="53"/>
  <c r="KG524" i="53"/>
  <c r="KF524" i="53"/>
  <c r="KE524" i="53"/>
  <c r="KD524" i="53"/>
  <c r="KI524" i="53" s="1"/>
  <c r="KJ523" i="53"/>
  <c r="KK523" i="53" s="1"/>
  <c r="KH523" i="53"/>
  <c r="KG523" i="53"/>
  <c r="KF523" i="53"/>
  <c r="KE523" i="53"/>
  <c r="KD523" i="53"/>
  <c r="KI523" i="53" s="1"/>
  <c r="KJ522" i="53"/>
  <c r="KK522" i="53" s="1"/>
  <c r="KH522" i="53"/>
  <c r="KG522" i="53"/>
  <c r="KF522" i="53"/>
  <c r="KE522" i="53"/>
  <c r="KD522" i="53"/>
  <c r="KI522" i="53" s="1"/>
  <c r="KJ520" i="53"/>
  <c r="KK520" i="53" s="1"/>
  <c r="KH520" i="53"/>
  <c r="KG520" i="53"/>
  <c r="KF520" i="53"/>
  <c r="KE520" i="53"/>
  <c r="KD520" i="53"/>
  <c r="KI520" i="53" s="1"/>
  <c r="KJ518" i="53"/>
  <c r="KK518" i="53" s="1"/>
  <c r="KH518" i="53"/>
  <c r="KG518" i="53"/>
  <c r="KF518" i="53"/>
  <c r="KE518" i="53"/>
  <c r="KD518" i="53"/>
  <c r="KI518" i="53" s="1"/>
  <c r="KJ517" i="53"/>
  <c r="KK517" i="53" s="1"/>
  <c r="KH517" i="53"/>
  <c r="KG517" i="53"/>
  <c r="KF517" i="53"/>
  <c r="KE517" i="53"/>
  <c r="KD517" i="53"/>
  <c r="KI517" i="53" s="1"/>
  <c r="KJ516" i="53"/>
  <c r="KK516" i="53" s="1"/>
  <c r="KH516" i="53"/>
  <c r="KG516" i="53"/>
  <c r="KF516" i="53"/>
  <c r="KE516" i="53"/>
  <c r="KD516" i="53"/>
  <c r="KI516" i="53" s="1"/>
  <c r="KJ515" i="53"/>
  <c r="KK515" i="53" s="1"/>
  <c r="KH515" i="53"/>
  <c r="KG515" i="53"/>
  <c r="KF515" i="53"/>
  <c r="KE515" i="53"/>
  <c r="KD515" i="53"/>
  <c r="KI515" i="53" s="1"/>
  <c r="KJ514" i="53"/>
  <c r="KK514" i="53" s="1"/>
  <c r="KH514" i="53"/>
  <c r="KG514" i="53"/>
  <c r="KF514" i="53"/>
  <c r="KE514" i="53"/>
  <c r="KD514" i="53"/>
  <c r="KI514" i="53" s="1"/>
  <c r="KJ512" i="53"/>
  <c r="KK512" i="53" s="1"/>
  <c r="KH512" i="53"/>
  <c r="KG512" i="53"/>
  <c r="KF512" i="53"/>
  <c r="KE512" i="53"/>
  <c r="KD512" i="53"/>
  <c r="KI512" i="53" s="1"/>
  <c r="KJ510" i="53"/>
  <c r="KK510" i="53" s="1"/>
  <c r="KH510" i="53"/>
  <c r="KG510" i="53"/>
  <c r="KF510" i="53"/>
  <c r="KE510" i="53"/>
  <c r="KD510" i="53"/>
  <c r="KI510" i="53" s="1"/>
  <c r="KJ509" i="53"/>
  <c r="KK509" i="53" s="1"/>
  <c r="KH509" i="53"/>
  <c r="KG509" i="53"/>
  <c r="KF509" i="53"/>
  <c r="KE509" i="53"/>
  <c r="KD509" i="53"/>
  <c r="KI509" i="53" s="1"/>
  <c r="KJ508" i="53"/>
  <c r="KK508" i="53" s="1"/>
  <c r="KH508" i="53"/>
  <c r="KG508" i="53"/>
  <c r="KF508" i="53"/>
  <c r="KE508" i="53"/>
  <c r="KD508" i="53"/>
  <c r="KI508" i="53" s="1"/>
  <c r="KJ507" i="53"/>
  <c r="KK507" i="53" s="1"/>
  <c r="KH507" i="53"/>
  <c r="KG507" i="53"/>
  <c r="KF507" i="53"/>
  <c r="KE507" i="53"/>
  <c r="KD507" i="53"/>
  <c r="KI507" i="53" s="1"/>
  <c r="KJ505" i="53"/>
  <c r="KK505" i="53" s="1"/>
  <c r="KH505" i="53"/>
  <c r="KG505" i="53"/>
  <c r="KF505" i="53"/>
  <c r="KE505" i="53"/>
  <c r="KD505" i="53"/>
  <c r="KI505" i="53" s="1"/>
  <c r="KJ504" i="53"/>
  <c r="KK504" i="53" s="1"/>
  <c r="KH504" i="53"/>
  <c r="KG504" i="53"/>
  <c r="KF504" i="53"/>
  <c r="KE504" i="53"/>
  <c r="KD504" i="53"/>
  <c r="KI504" i="53" s="1"/>
  <c r="KJ503" i="53"/>
  <c r="KK503" i="53" s="1"/>
  <c r="KH503" i="53"/>
  <c r="KG503" i="53"/>
  <c r="KF503" i="53"/>
  <c r="KE503" i="53"/>
  <c r="KD503" i="53"/>
  <c r="KI503" i="53" s="1"/>
  <c r="KJ502" i="53"/>
  <c r="KK502" i="53" s="1"/>
  <c r="KH502" i="53"/>
  <c r="KG502" i="53"/>
  <c r="KF502" i="53"/>
  <c r="KE502" i="53"/>
  <c r="KD502" i="53"/>
  <c r="KI502" i="53" s="1"/>
  <c r="KC500" i="53"/>
  <c r="KJ499" i="53"/>
  <c r="KK499" i="53" s="1"/>
  <c r="KH499" i="53"/>
  <c r="KG499" i="53"/>
  <c r="KF499" i="53"/>
  <c r="KE499" i="53"/>
  <c r="KD499" i="53"/>
  <c r="KI499" i="53" s="1"/>
  <c r="KJ498" i="53"/>
  <c r="KK498" i="53" s="1"/>
  <c r="KH498" i="53"/>
  <c r="KG498" i="53"/>
  <c r="KF498" i="53"/>
  <c r="KE498" i="53"/>
  <c r="KD498" i="53"/>
  <c r="KI498" i="53" s="1"/>
  <c r="KJ496" i="53"/>
  <c r="KK496" i="53" s="1"/>
  <c r="KH496" i="53"/>
  <c r="KG496" i="53"/>
  <c r="KF496" i="53"/>
  <c r="KE496" i="53"/>
  <c r="KD496" i="53"/>
  <c r="KI496" i="53" s="1"/>
  <c r="KJ495" i="53"/>
  <c r="KK495" i="53" s="1"/>
  <c r="KH495" i="53"/>
  <c r="KG495" i="53"/>
  <c r="KF495" i="53"/>
  <c r="KE495" i="53"/>
  <c r="KD495" i="53"/>
  <c r="KI495" i="53" s="1"/>
  <c r="KJ494" i="53"/>
  <c r="KK494" i="53" s="1"/>
  <c r="KH494" i="53"/>
  <c r="KG494" i="53"/>
  <c r="KF494" i="53"/>
  <c r="KE494" i="53"/>
  <c r="KD494" i="53"/>
  <c r="KI494" i="53" s="1"/>
  <c r="KJ492" i="53"/>
  <c r="KK492" i="53" s="1"/>
  <c r="KH492" i="53"/>
  <c r="KG492" i="53"/>
  <c r="KF492" i="53"/>
  <c r="KE492" i="53"/>
  <c r="KD492" i="53"/>
  <c r="KI492" i="53" s="1"/>
  <c r="KJ491" i="53"/>
  <c r="KK491" i="53" s="1"/>
  <c r="KH491" i="53"/>
  <c r="KG491" i="53"/>
  <c r="KF491" i="53"/>
  <c r="KE491" i="53"/>
  <c r="KD491" i="53"/>
  <c r="KI491" i="53" s="1"/>
  <c r="KJ489" i="53"/>
  <c r="KK489" i="53" s="1"/>
  <c r="KH489" i="53"/>
  <c r="KG489" i="53"/>
  <c r="KF489" i="53"/>
  <c r="KE489" i="53"/>
  <c r="KD489" i="53"/>
  <c r="KI489" i="53" s="1"/>
  <c r="KJ488" i="53"/>
  <c r="KK488" i="53" s="1"/>
  <c r="KH488" i="53"/>
  <c r="KG488" i="53"/>
  <c r="KF488" i="53"/>
  <c r="KE488" i="53"/>
  <c r="KD488" i="53"/>
  <c r="KI488" i="53" s="1"/>
  <c r="KJ487" i="53"/>
  <c r="KK487" i="53" s="1"/>
  <c r="KH487" i="53"/>
  <c r="KG487" i="53"/>
  <c r="KF487" i="53"/>
  <c r="KE487" i="53"/>
  <c r="KD487" i="53"/>
  <c r="KI487" i="53" s="1"/>
  <c r="KJ486" i="53"/>
  <c r="KK486" i="53" s="1"/>
  <c r="KH486" i="53"/>
  <c r="KG486" i="53"/>
  <c r="KF486" i="53"/>
  <c r="KE486" i="53"/>
  <c r="KD486" i="53"/>
  <c r="KI486" i="53" s="1"/>
  <c r="KJ485" i="53"/>
  <c r="KK485" i="53" s="1"/>
  <c r="KH485" i="53"/>
  <c r="KG485" i="53"/>
  <c r="KF485" i="53"/>
  <c r="KE485" i="53"/>
  <c r="KD485" i="53"/>
  <c r="KI485" i="53" s="1"/>
  <c r="KJ484" i="53"/>
  <c r="KK484" i="53" s="1"/>
  <c r="KH484" i="53"/>
  <c r="KG484" i="53"/>
  <c r="KF484" i="53"/>
  <c r="KE484" i="53"/>
  <c r="KD484" i="53"/>
  <c r="KI484" i="53" s="1"/>
  <c r="KJ482" i="53"/>
  <c r="KK482" i="53" s="1"/>
  <c r="KH482" i="53"/>
  <c r="KG482" i="53"/>
  <c r="KF482" i="53"/>
  <c r="KE482" i="53"/>
  <c r="KD482" i="53"/>
  <c r="KI482" i="53" s="1"/>
  <c r="KJ481" i="53"/>
  <c r="KK481" i="53" s="1"/>
  <c r="KH481" i="53"/>
  <c r="KG481" i="53"/>
  <c r="KF481" i="53"/>
  <c r="KE481" i="53"/>
  <c r="KD481" i="53"/>
  <c r="KI481" i="53" s="1"/>
  <c r="KJ480" i="53"/>
  <c r="KK480" i="53" s="1"/>
  <c r="KH480" i="53"/>
  <c r="KG480" i="53"/>
  <c r="KF480" i="53"/>
  <c r="KE480" i="53"/>
  <c r="KD480" i="53"/>
  <c r="KI480" i="53" s="1"/>
  <c r="KJ479" i="53"/>
  <c r="KK479" i="53" s="1"/>
  <c r="KH479" i="53"/>
  <c r="KG479" i="53"/>
  <c r="KF479" i="53"/>
  <c r="KE479" i="53"/>
  <c r="KD479" i="53"/>
  <c r="KI479" i="53" s="1"/>
  <c r="KJ478" i="53"/>
  <c r="KK478" i="53" s="1"/>
  <c r="KH478" i="53"/>
  <c r="KG478" i="53"/>
  <c r="KF478" i="53"/>
  <c r="KE478" i="53"/>
  <c r="KD478" i="53"/>
  <c r="KI478" i="53" s="1"/>
  <c r="KJ477" i="53"/>
  <c r="KK477" i="53" s="1"/>
  <c r="KH477" i="53"/>
  <c r="KG477" i="53"/>
  <c r="KF477" i="53"/>
  <c r="KE477" i="53"/>
  <c r="KD477" i="53"/>
  <c r="KI477" i="53" s="1"/>
  <c r="KJ476" i="53"/>
  <c r="KK476" i="53" s="1"/>
  <c r="KH476" i="53"/>
  <c r="KG476" i="53"/>
  <c r="KF476" i="53"/>
  <c r="KE476" i="53"/>
  <c r="KD476" i="53"/>
  <c r="KI476" i="53" s="1"/>
  <c r="KJ474" i="53"/>
  <c r="KK474" i="53" s="1"/>
  <c r="KH474" i="53"/>
  <c r="KG474" i="53"/>
  <c r="KF474" i="53"/>
  <c r="KE474" i="53"/>
  <c r="KD474" i="53"/>
  <c r="KI474" i="53" s="1"/>
  <c r="KJ473" i="53"/>
  <c r="KK473" i="53" s="1"/>
  <c r="KH473" i="53"/>
  <c r="KG473" i="53"/>
  <c r="KF473" i="53"/>
  <c r="KE473" i="53"/>
  <c r="KD473" i="53"/>
  <c r="KI473" i="53" s="1"/>
  <c r="KJ472" i="53"/>
  <c r="KK472" i="53" s="1"/>
  <c r="KH472" i="53"/>
  <c r="KG472" i="53"/>
  <c r="KF472" i="53"/>
  <c r="KE472" i="53"/>
  <c r="KD472" i="53"/>
  <c r="KI472" i="53" s="1"/>
  <c r="KJ470" i="53"/>
  <c r="KK470" i="53" s="1"/>
  <c r="KH470" i="53"/>
  <c r="KG470" i="53"/>
  <c r="KF470" i="53"/>
  <c r="KE470" i="53"/>
  <c r="KD470" i="53"/>
  <c r="KI470" i="53" s="1"/>
  <c r="KJ467" i="53"/>
  <c r="KK467" i="53" s="1"/>
  <c r="KH467" i="53"/>
  <c r="KG467" i="53"/>
  <c r="KF467" i="53"/>
  <c r="KE467" i="53"/>
  <c r="KD467" i="53"/>
  <c r="KI467" i="53" s="1"/>
  <c r="KJ466" i="53"/>
  <c r="KK466" i="53" s="1"/>
  <c r="KH466" i="53"/>
  <c r="KG466" i="53"/>
  <c r="KF466" i="53"/>
  <c r="KE466" i="53"/>
  <c r="KD466" i="53"/>
  <c r="KI466" i="53" s="1"/>
  <c r="KJ464" i="53"/>
  <c r="KK464" i="53" s="1"/>
  <c r="KH464" i="53"/>
  <c r="KG464" i="53"/>
  <c r="KF464" i="53"/>
  <c r="KE464" i="53"/>
  <c r="KD464" i="53"/>
  <c r="KI464" i="53" s="1"/>
  <c r="KJ463" i="53"/>
  <c r="KK463" i="53" s="1"/>
  <c r="KH463" i="53"/>
  <c r="KG463" i="53"/>
  <c r="KF463" i="53"/>
  <c r="KE463" i="53"/>
  <c r="KD463" i="53"/>
  <c r="KI463" i="53" s="1"/>
  <c r="KJ462" i="53"/>
  <c r="KK462" i="53" s="1"/>
  <c r="KH462" i="53"/>
  <c r="KG462" i="53"/>
  <c r="KF462" i="53"/>
  <c r="KE462" i="53"/>
  <c r="KD462" i="53"/>
  <c r="KI462" i="53" s="1"/>
  <c r="KJ461" i="53"/>
  <c r="KK461" i="53" s="1"/>
  <c r="KH461" i="53"/>
  <c r="KG461" i="53"/>
  <c r="KF461" i="53"/>
  <c r="KE461" i="53"/>
  <c r="KD461" i="53"/>
  <c r="KI461" i="53" s="1"/>
  <c r="KJ460" i="53"/>
  <c r="KK460" i="53" s="1"/>
  <c r="KH460" i="53"/>
  <c r="KG460" i="53"/>
  <c r="KF460" i="53"/>
  <c r="KE460" i="53"/>
  <c r="KD460" i="53"/>
  <c r="KI460" i="53" s="1"/>
  <c r="KJ458" i="53"/>
  <c r="KK458" i="53" s="1"/>
  <c r="KH458" i="53"/>
  <c r="KG458" i="53"/>
  <c r="KF458" i="53"/>
  <c r="KE458" i="53"/>
  <c r="KD458" i="53"/>
  <c r="KI458" i="53" s="1"/>
  <c r="KJ457" i="53"/>
  <c r="KK457" i="53" s="1"/>
  <c r="KH457" i="53"/>
  <c r="KG457" i="53"/>
  <c r="KF457" i="53"/>
  <c r="KE457" i="53"/>
  <c r="KD457" i="53"/>
  <c r="KI457" i="53" s="1"/>
  <c r="KJ456" i="53"/>
  <c r="KK456" i="53" s="1"/>
  <c r="KH456" i="53"/>
  <c r="KG456" i="53"/>
  <c r="KF456" i="53"/>
  <c r="KE456" i="53"/>
  <c r="KD456" i="53"/>
  <c r="KI456" i="53" s="1"/>
  <c r="KJ455" i="53"/>
  <c r="KK455" i="53" s="1"/>
  <c r="KH455" i="53"/>
  <c r="KG455" i="53"/>
  <c r="KF455" i="53"/>
  <c r="KE455" i="53"/>
  <c r="KD455" i="53"/>
  <c r="KI455" i="53" s="1"/>
  <c r="KJ454" i="53"/>
  <c r="KK454" i="53" s="1"/>
  <c r="KH454" i="53"/>
  <c r="KG454" i="53"/>
  <c r="KF454" i="53"/>
  <c r="KE454" i="53"/>
  <c r="KD454" i="53"/>
  <c r="KI454" i="53" s="1"/>
  <c r="KJ453" i="53"/>
  <c r="KK453" i="53" s="1"/>
  <c r="KH453" i="53"/>
  <c r="KG453" i="53"/>
  <c r="KF453" i="53"/>
  <c r="KE453" i="53"/>
  <c r="KD453" i="53"/>
  <c r="KI453" i="53" s="1"/>
  <c r="KJ452" i="53"/>
  <c r="KK452" i="53" s="1"/>
  <c r="KH452" i="53"/>
  <c r="KG452" i="53"/>
  <c r="KF452" i="53"/>
  <c r="KE452" i="53"/>
  <c r="KD452" i="53"/>
  <c r="KI452" i="53" s="1"/>
  <c r="KJ451" i="53"/>
  <c r="KK451" i="53" s="1"/>
  <c r="KH451" i="53"/>
  <c r="KG451" i="53"/>
  <c r="KF451" i="53"/>
  <c r="KE451" i="53"/>
  <c r="KD451" i="53"/>
  <c r="KI451" i="53" s="1"/>
  <c r="KJ449" i="53"/>
  <c r="KK449" i="53" s="1"/>
  <c r="KH449" i="53"/>
  <c r="KG449" i="53"/>
  <c r="KF449" i="53"/>
  <c r="KE449" i="53"/>
  <c r="KD449" i="53"/>
  <c r="KI449" i="53" s="1"/>
  <c r="KJ448" i="53"/>
  <c r="KK448" i="53" s="1"/>
  <c r="KH448" i="53"/>
  <c r="KG448" i="53"/>
  <c r="KF448" i="53"/>
  <c r="KE448" i="53"/>
  <c r="KD448" i="53"/>
  <c r="KI448" i="53" s="1"/>
  <c r="KJ447" i="53"/>
  <c r="KK447" i="53" s="1"/>
  <c r="KH447" i="53"/>
  <c r="KG447" i="53"/>
  <c r="KF447" i="53"/>
  <c r="KE447" i="53"/>
  <c r="KD447" i="53"/>
  <c r="KI447" i="53" s="1"/>
  <c r="KJ446" i="53"/>
  <c r="KK446" i="53" s="1"/>
  <c r="KH446" i="53"/>
  <c r="KG446" i="53"/>
  <c r="KF446" i="53"/>
  <c r="KE446" i="53"/>
  <c r="KD446" i="53"/>
  <c r="KI446" i="53" s="1"/>
  <c r="KJ445" i="53"/>
  <c r="KK445" i="53" s="1"/>
  <c r="KH445" i="53"/>
  <c r="KG445" i="53"/>
  <c r="KF445" i="53"/>
  <c r="KE445" i="53"/>
  <c r="KD445" i="53"/>
  <c r="KI445" i="53" s="1"/>
  <c r="KJ444" i="53"/>
  <c r="KK444" i="53" s="1"/>
  <c r="KH444" i="53"/>
  <c r="KG444" i="53"/>
  <c r="KF444" i="53"/>
  <c r="KE444" i="53"/>
  <c r="KD444" i="53"/>
  <c r="KI444" i="53" s="1"/>
  <c r="KJ443" i="53"/>
  <c r="KK443" i="53" s="1"/>
  <c r="KH443" i="53"/>
  <c r="KG443" i="53"/>
  <c r="KF443" i="53"/>
  <c r="KE443" i="53"/>
  <c r="KD443" i="53"/>
  <c r="KI443" i="53" s="1"/>
  <c r="KJ442" i="53"/>
  <c r="KK442" i="53" s="1"/>
  <c r="KH442" i="53"/>
  <c r="KG442" i="53"/>
  <c r="KF442" i="53"/>
  <c r="KE442" i="53"/>
  <c r="KD442" i="53"/>
  <c r="KI442" i="53" s="1"/>
  <c r="KJ441" i="53"/>
  <c r="KK441" i="53" s="1"/>
  <c r="KH441" i="53"/>
  <c r="KG441" i="53"/>
  <c r="KF441" i="53"/>
  <c r="KE441" i="53"/>
  <c r="KD441" i="53"/>
  <c r="KI441" i="53" s="1"/>
  <c r="KJ440" i="53"/>
  <c r="KK440" i="53" s="1"/>
  <c r="KH440" i="53"/>
  <c r="KG440" i="53"/>
  <c r="KF440" i="53"/>
  <c r="KE440" i="53"/>
  <c r="KD440" i="53"/>
  <c r="KI440" i="53" s="1"/>
  <c r="KJ439" i="53"/>
  <c r="KK439" i="53" s="1"/>
  <c r="KH439" i="53"/>
  <c r="KG439" i="53"/>
  <c r="KF439" i="53"/>
  <c r="KE439" i="53"/>
  <c r="KD439" i="53"/>
  <c r="KI439" i="53" s="1"/>
  <c r="KJ437" i="53"/>
  <c r="KK437" i="53" s="1"/>
  <c r="KH437" i="53"/>
  <c r="KG437" i="53"/>
  <c r="KF437" i="53"/>
  <c r="KE437" i="53"/>
  <c r="KD437" i="53"/>
  <c r="KI437" i="53" s="1"/>
  <c r="KJ436" i="53"/>
  <c r="KK436" i="53" s="1"/>
  <c r="KH436" i="53"/>
  <c r="KG436" i="53"/>
  <c r="KF436" i="53"/>
  <c r="KE436" i="53"/>
  <c r="KD436" i="53"/>
  <c r="KI436" i="53" s="1"/>
  <c r="KJ435" i="53"/>
  <c r="KK435" i="53" s="1"/>
  <c r="KH435" i="53"/>
  <c r="KG435" i="53"/>
  <c r="KF435" i="53"/>
  <c r="KE435" i="53"/>
  <c r="KD435" i="53"/>
  <c r="KI435" i="53" s="1"/>
  <c r="KJ434" i="53"/>
  <c r="KK434" i="53" s="1"/>
  <c r="KH434" i="53"/>
  <c r="KG434" i="53"/>
  <c r="KF434" i="53"/>
  <c r="KE434" i="53"/>
  <c r="KD434" i="53"/>
  <c r="KI434" i="53" s="1"/>
  <c r="KJ433" i="53"/>
  <c r="KK433" i="53" s="1"/>
  <c r="KH433" i="53"/>
  <c r="KG433" i="53"/>
  <c r="KF433" i="53"/>
  <c r="KE433" i="53"/>
  <c r="KD433" i="53"/>
  <c r="KI433" i="53" s="1"/>
  <c r="KJ432" i="53"/>
  <c r="KK432" i="53" s="1"/>
  <c r="KH432" i="53"/>
  <c r="KG432" i="53"/>
  <c r="KF432" i="53"/>
  <c r="KE432" i="53"/>
  <c r="KD432" i="53"/>
  <c r="KI432" i="53" s="1"/>
  <c r="KJ431" i="53"/>
  <c r="KK431" i="53" s="1"/>
  <c r="KH431" i="53"/>
  <c r="KG431" i="53"/>
  <c r="KF431" i="53"/>
  <c r="KE431" i="53"/>
  <c r="KD431" i="53"/>
  <c r="KI431" i="53" s="1"/>
  <c r="KJ430" i="53"/>
  <c r="KK430" i="53" s="1"/>
  <c r="KH430" i="53"/>
  <c r="KG430" i="53"/>
  <c r="KF430" i="53"/>
  <c r="KE430" i="53"/>
  <c r="KD430" i="53"/>
  <c r="KI430" i="53" s="1"/>
  <c r="KJ428" i="53"/>
  <c r="KK428" i="53" s="1"/>
  <c r="KH428" i="53"/>
  <c r="KG428" i="53"/>
  <c r="KF428" i="53"/>
  <c r="KE428" i="53"/>
  <c r="KD428" i="53"/>
  <c r="KI428" i="53" s="1"/>
  <c r="KJ427" i="53"/>
  <c r="KK427" i="53" s="1"/>
  <c r="KH427" i="53"/>
  <c r="KG427" i="53"/>
  <c r="KF427" i="53"/>
  <c r="KE427" i="53"/>
  <c r="KD427" i="53"/>
  <c r="KI427" i="53" s="1"/>
  <c r="KJ426" i="53"/>
  <c r="KK426" i="53" s="1"/>
  <c r="KH426" i="53"/>
  <c r="KG426" i="53"/>
  <c r="KF426" i="53"/>
  <c r="KE426" i="53"/>
  <c r="KD426" i="53"/>
  <c r="KI426" i="53" s="1"/>
  <c r="KJ425" i="53"/>
  <c r="KK425" i="53" s="1"/>
  <c r="KH425" i="53"/>
  <c r="KG425" i="53"/>
  <c r="KF425" i="53"/>
  <c r="KE425" i="53"/>
  <c r="KD425" i="53"/>
  <c r="KI425" i="53" s="1"/>
  <c r="KJ424" i="53"/>
  <c r="KK424" i="53" s="1"/>
  <c r="KH424" i="53"/>
  <c r="KG424" i="53"/>
  <c r="KF424" i="53"/>
  <c r="KE424" i="53"/>
  <c r="KD424" i="53"/>
  <c r="KI424" i="53" s="1"/>
  <c r="KJ423" i="53"/>
  <c r="KK423" i="53" s="1"/>
  <c r="KH423" i="53"/>
  <c r="KG423" i="53"/>
  <c r="KF423" i="53"/>
  <c r="KE423" i="53"/>
  <c r="KD423" i="53"/>
  <c r="KI423" i="53" s="1"/>
  <c r="KJ421" i="53"/>
  <c r="KK421" i="53" s="1"/>
  <c r="KH421" i="53"/>
  <c r="KG421" i="53"/>
  <c r="KF421" i="53"/>
  <c r="KE421" i="53"/>
  <c r="KD421" i="53"/>
  <c r="KI421" i="53" s="1"/>
  <c r="KJ418" i="53"/>
  <c r="KK418" i="53" s="1"/>
  <c r="KH418" i="53"/>
  <c r="KG418" i="53"/>
  <c r="KF418" i="53"/>
  <c r="KE418" i="53"/>
  <c r="KD418" i="53"/>
  <c r="KI418" i="53" s="1"/>
  <c r="KJ417" i="53"/>
  <c r="KK417" i="53" s="1"/>
  <c r="KH417" i="53"/>
  <c r="KG417" i="53"/>
  <c r="KF417" i="53"/>
  <c r="KE417" i="53"/>
  <c r="KD417" i="53"/>
  <c r="KI417" i="53" s="1"/>
  <c r="KJ416" i="53"/>
  <c r="KK416" i="53" s="1"/>
  <c r="KH416" i="53"/>
  <c r="KG416" i="53"/>
  <c r="KF416" i="53"/>
  <c r="KE416" i="53"/>
  <c r="KD416" i="53"/>
  <c r="KI416" i="53" s="1"/>
  <c r="KJ415" i="53"/>
  <c r="KK415" i="53" s="1"/>
  <c r="KH415" i="53"/>
  <c r="KG415" i="53"/>
  <c r="KF415" i="53"/>
  <c r="KE415" i="53"/>
  <c r="KD415" i="53"/>
  <c r="KI415" i="53" s="1"/>
  <c r="KJ414" i="53"/>
  <c r="KK414" i="53" s="1"/>
  <c r="KH414" i="53"/>
  <c r="KG414" i="53"/>
  <c r="KF414" i="53"/>
  <c r="KE414" i="53"/>
  <c r="KD414" i="53"/>
  <c r="KI414" i="53" s="1"/>
  <c r="KJ413" i="53"/>
  <c r="KK413" i="53" s="1"/>
  <c r="KH413" i="53"/>
  <c r="KG413" i="53"/>
  <c r="KF413" i="53"/>
  <c r="KE413" i="53"/>
  <c r="KD413" i="53"/>
  <c r="KI413" i="53" s="1"/>
  <c r="KJ412" i="53"/>
  <c r="KK412" i="53" s="1"/>
  <c r="KH412" i="53"/>
  <c r="KG412" i="53"/>
  <c r="KF412" i="53"/>
  <c r="KE412" i="53"/>
  <c r="KD412" i="53"/>
  <c r="KI412" i="53" s="1"/>
  <c r="KJ411" i="53"/>
  <c r="KK411" i="53" s="1"/>
  <c r="KH411" i="53"/>
  <c r="KG411" i="53"/>
  <c r="KF411" i="53"/>
  <c r="KE411" i="53"/>
  <c r="KD411" i="53"/>
  <c r="KI411" i="53" s="1"/>
  <c r="KJ409" i="53"/>
  <c r="KK409" i="53" s="1"/>
  <c r="KH409" i="53"/>
  <c r="KG409" i="53"/>
  <c r="KF409" i="53"/>
  <c r="KE409" i="53"/>
  <c r="KD409" i="53"/>
  <c r="KI409" i="53" s="1"/>
  <c r="KJ408" i="53"/>
  <c r="KK408" i="53" s="1"/>
  <c r="KH408" i="53"/>
  <c r="KG408" i="53"/>
  <c r="KF408" i="53"/>
  <c r="KE408" i="53"/>
  <c r="KD408" i="53"/>
  <c r="KI408" i="53" s="1"/>
  <c r="KJ407" i="53"/>
  <c r="KK407" i="53" s="1"/>
  <c r="KH407" i="53"/>
  <c r="KG407" i="53"/>
  <c r="KF407" i="53"/>
  <c r="KE407" i="53"/>
  <c r="KD407" i="53"/>
  <c r="KI407" i="53" s="1"/>
  <c r="KJ406" i="53"/>
  <c r="KK406" i="53" s="1"/>
  <c r="KH406" i="53"/>
  <c r="KG406" i="53"/>
  <c r="KF406" i="53"/>
  <c r="KE406" i="53"/>
  <c r="KD406" i="53"/>
  <c r="KI406" i="53" s="1"/>
  <c r="KJ404" i="53"/>
  <c r="KK404" i="53" s="1"/>
  <c r="KH404" i="53"/>
  <c r="KG404" i="53"/>
  <c r="KF404" i="53"/>
  <c r="KE404" i="53"/>
  <c r="KD404" i="53"/>
  <c r="KI404" i="53" s="1"/>
  <c r="KJ402" i="53"/>
  <c r="KK402" i="53" s="1"/>
  <c r="KH402" i="53"/>
  <c r="KG402" i="53"/>
  <c r="KF402" i="53"/>
  <c r="KE402" i="53"/>
  <c r="KD402" i="53"/>
  <c r="KI402" i="53" s="1"/>
  <c r="KJ401" i="53"/>
  <c r="KK401" i="53" s="1"/>
  <c r="KH401" i="53"/>
  <c r="KG401" i="53"/>
  <c r="KF401" i="53"/>
  <c r="KE401" i="53"/>
  <c r="KD401" i="53"/>
  <c r="KI401" i="53" s="1"/>
  <c r="KJ400" i="53"/>
  <c r="KK400" i="53" s="1"/>
  <c r="KH400" i="53"/>
  <c r="KG400" i="53"/>
  <c r="KF400" i="53"/>
  <c r="KE400" i="53"/>
  <c r="KD400" i="53"/>
  <c r="KI400" i="53" s="1"/>
  <c r="KJ399" i="53"/>
  <c r="KK399" i="53" s="1"/>
  <c r="KH399" i="53"/>
  <c r="KG399" i="53"/>
  <c r="KF399" i="53"/>
  <c r="KE399" i="53"/>
  <c r="KD399" i="53"/>
  <c r="KI399" i="53" s="1"/>
  <c r="KJ398" i="53"/>
  <c r="KK398" i="53" s="1"/>
  <c r="KH398" i="53"/>
  <c r="KG398" i="53"/>
  <c r="KF398" i="53"/>
  <c r="KE398" i="53"/>
  <c r="KD398" i="53"/>
  <c r="KI398" i="53" s="1"/>
  <c r="KJ397" i="53"/>
  <c r="KK397" i="53" s="1"/>
  <c r="KH397" i="53"/>
  <c r="KG397" i="53"/>
  <c r="KF397" i="53"/>
  <c r="KE397" i="53"/>
  <c r="KD397" i="53"/>
  <c r="KI397" i="53" s="1"/>
  <c r="KJ396" i="53"/>
  <c r="KK396" i="53" s="1"/>
  <c r="KH396" i="53"/>
  <c r="KG396" i="53"/>
  <c r="KF396" i="53"/>
  <c r="KE396" i="53"/>
  <c r="KD396" i="53"/>
  <c r="KI396" i="53" s="1"/>
  <c r="KJ395" i="53"/>
  <c r="KK395" i="53" s="1"/>
  <c r="KH395" i="53"/>
  <c r="KG395" i="53"/>
  <c r="KF395" i="53"/>
  <c r="KE395" i="53"/>
  <c r="KD395" i="53"/>
  <c r="KI395" i="53" s="1"/>
  <c r="KJ394" i="53"/>
  <c r="KK394" i="53" s="1"/>
  <c r="KH394" i="53"/>
  <c r="KG394" i="53"/>
  <c r="KF394" i="53"/>
  <c r="KE394" i="53"/>
  <c r="KD394" i="53"/>
  <c r="KI394" i="53" s="1"/>
  <c r="KJ393" i="53"/>
  <c r="KK393" i="53" s="1"/>
  <c r="KH393" i="53"/>
  <c r="KG393" i="53"/>
  <c r="KF393" i="53"/>
  <c r="KE393" i="53"/>
  <c r="KD393" i="53"/>
  <c r="KI393" i="53" s="1"/>
  <c r="KJ392" i="53"/>
  <c r="KK392" i="53" s="1"/>
  <c r="KH392" i="53"/>
  <c r="KG392" i="53"/>
  <c r="KF392" i="53"/>
  <c r="KE392" i="53"/>
  <c r="KD392" i="53"/>
  <c r="KI392" i="53" s="1"/>
  <c r="KJ391" i="53"/>
  <c r="KK391" i="53" s="1"/>
  <c r="KH391" i="53"/>
  <c r="KG391" i="53"/>
  <c r="KF391" i="53"/>
  <c r="KE391" i="53"/>
  <c r="KD391" i="53"/>
  <c r="KI391" i="53" s="1"/>
  <c r="KJ390" i="53"/>
  <c r="KK390" i="53" s="1"/>
  <c r="KH390" i="53"/>
  <c r="KG390" i="53"/>
  <c r="KF390" i="53"/>
  <c r="KE390" i="53"/>
  <c r="KD390" i="53"/>
  <c r="KI390" i="53" s="1"/>
  <c r="KJ389" i="53"/>
  <c r="KK389" i="53" s="1"/>
  <c r="KH389" i="53"/>
  <c r="KG389" i="53"/>
  <c r="KF389" i="53"/>
  <c r="KE389" i="53"/>
  <c r="KD389" i="53"/>
  <c r="KI389" i="53" s="1"/>
  <c r="KJ388" i="53"/>
  <c r="KK388" i="53" s="1"/>
  <c r="KH388" i="53"/>
  <c r="KG388" i="53"/>
  <c r="KF388" i="53"/>
  <c r="KE388" i="53"/>
  <c r="KD388" i="53"/>
  <c r="KI388" i="53" s="1"/>
  <c r="KJ386" i="53"/>
  <c r="KK386" i="53" s="1"/>
  <c r="KH386" i="53"/>
  <c r="KG386" i="53"/>
  <c r="KF386" i="53"/>
  <c r="KE386" i="53"/>
  <c r="KD386" i="53"/>
  <c r="KI386" i="53" s="1"/>
  <c r="KJ385" i="53"/>
  <c r="KK385" i="53" s="1"/>
  <c r="KH385" i="53"/>
  <c r="KG385" i="53"/>
  <c r="KF385" i="53"/>
  <c r="KE385" i="53"/>
  <c r="KD385" i="53"/>
  <c r="KI385" i="53" s="1"/>
  <c r="KJ384" i="53"/>
  <c r="KK384" i="53" s="1"/>
  <c r="KH384" i="53"/>
  <c r="KG384" i="53"/>
  <c r="KF384" i="53"/>
  <c r="KE384" i="53"/>
  <c r="KD384" i="53"/>
  <c r="KI384" i="53" s="1"/>
  <c r="KJ383" i="53"/>
  <c r="KK383" i="53" s="1"/>
  <c r="KH383" i="53"/>
  <c r="KG383" i="53"/>
  <c r="KF383" i="53"/>
  <c r="KE383" i="53"/>
  <c r="KD383" i="53"/>
  <c r="KI383" i="53" s="1"/>
  <c r="KJ382" i="53"/>
  <c r="KK382" i="53" s="1"/>
  <c r="KH382" i="53"/>
  <c r="KG382" i="53"/>
  <c r="KF382" i="53"/>
  <c r="KE382" i="53"/>
  <c r="KD382" i="53"/>
  <c r="KI382" i="53" s="1"/>
  <c r="KC380" i="53"/>
  <c r="KJ378" i="53"/>
  <c r="KK378" i="53" s="1"/>
  <c r="KH378" i="53"/>
  <c r="KG378" i="53"/>
  <c r="KF378" i="53"/>
  <c r="KE378" i="53"/>
  <c r="KD378" i="53"/>
  <c r="KI378" i="53" s="1"/>
  <c r="KC377" i="53"/>
  <c r="KJ376" i="53"/>
  <c r="KK376" i="53" s="1"/>
  <c r="KH376" i="53"/>
  <c r="KG376" i="53"/>
  <c r="KF376" i="53"/>
  <c r="KE376" i="53"/>
  <c r="KD376" i="53"/>
  <c r="KI376" i="53" s="1"/>
  <c r="KJ375" i="53"/>
  <c r="KK375" i="53" s="1"/>
  <c r="KH375" i="53"/>
  <c r="KG375" i="53"/>
  <c r="KF375" i="53"/>
  <c r="KE375" i="53"/>
  <c r="KD375" i="53"/>
  <c r="KI375" i="53" s="1"/>
  <c r="KC373" i="53"/>
  <c r="KJ372" i="53"/>
  <c r="KK372" i="53" s="1"/>
  <c r="KH372" i="53"/>
  <c r="KG372" i="53"/>
  <c r="KF372" i="53"/>
  <c r="KE372" i="53"/>
  <c r="KD372" i="53"/>
  <c r="KI372" i="53" s="1"/>
  <c r="KJ371" i="53"/>
  <c r="KK371" i="53" s="1"/>
  <c r="KH371" i="53"/>
  <c r="KG371" i="53"/>
  <c r="KF371" i="53"/>
  <c r="KE371" i="53"/>
  <c r="KD371" i="53"/>
  <c r="KI371" i="53" s="1"/>
  <c r="KJ370" i="53"/>
  <c r="KK370" i="53" s="1"/>
  <c r="KH370" i="53"/>
  <c r="KG370" i="53"/>
  <c r="KF370" i="53"/>
  <c r="KE370" i="53"/>
  <c r="KD370" i="53"/>
  <c r="KI370" i="53" s="1"/>
  <c r="KJ369" i="53"/>
  <c r="KK369" i="53" s="1"/>
  <c r="KH369" i="53"/>
  <c r="KG369" i="53"/>
  <c r="KF369" i="53"/>
  <c r="KE369" i="53"/>
  <c r="KD369" i="53"/>
  <c r="KI369" i="53" s="1"/>
  <c r="KJ368" i="53"/>
  <c r="KK368" i="53" s="1"/>
  <c r="KH368" i="53"/>
  <c r="KG368" i="53"/>
  <c r="KF368" i="53"/>
  <c r="KE368" i="53"/>
  <c r="KD368" i="53"/>
  <c r="KI368" i="53" s="1"/>
  <c r="KJ367" i="53"/>
  <c r="KK367" i="53" s="1"/>
  <c r="KH367" i="53"/>
  <c r="KG367" i="53"/>
  <c r="KF367" i="53"/>
  <c r="KE367" i="53"/>
  <c r="KD367" i="53"/>
  <c r="KI367" i="53" s="1"/>
  <c r="KJ366" i="53"/>
  <c r="KK366" i="53" s="1"/>
  <c r="KH366" i="53"/>
  <c r="KG366" i="53"/>
  <c r="KF366" i="53"/>
  <c r="KE366" i="53"/>
  <c r="KD366" i="53"/>
  <c r="KI366" i="53" s="1"/>
  <c r="KJ365" i="53"/>
  <c r="KK365" i="53" s="1"/>
  <c r="KH365" i="53"/>
  <c r="KG365" i="53"/>
  <c r="KF365" i="53"/>
  <c r="KE365" i="53"/>
  <c r="KD365" i="53"/>
  <c r="KI365" i="53" s="1"/>
  <c r="KJ364" i="53"/>
  <c r="KK364" i="53" s="1"/>
  <c r="KH364" i="53"/>
  <c r="KG364" i="53"/>
  <c r="KF364" i="53"/>
  <c r="KE364" i="53"/>
  <c r="KD364" i="53"/>
  <c r="KI364" i="53" s="1"/>
  <c r="KJ363" i="53"/>
  <c r="KK363" i="53" s="1"/>
  <c r="KH363" i="53"/>
  <c r="KG363" i="53"/>
  <c r="KF363" i="53"/>
  <c r="KE363" i="53"/>
  <c r="KD363" i="53"/>
  <c r="KI363" i="53" s="1"/>
  <c r="KC361" i="53"/>
  <c r="KJ360" i="53"/>
  <c r="KK360" i="53" s="1"/>
  <c r="KH360" i="53"/>
  <c r="KG360" i="53"/>
  <c r="KF360" i="53"/>
  <c r="KE360" i="53"/>
  <c r="KD360" i="53"/>
  <c r="KI360" i="53" s="1"/>
  <c r="KJ359" i="53"/>
  <c r="KK359" i="53" s="1"/>
  <c r="KH359" i="53"/>
  <c r="KG359" i="53"/>
  <c r="KF359" i="53"/>
  <c r="KE359" i="53"/>
  <c r="KD359" i="53"/>
  <c r="KI359" i="53" s="1"/>
  <c r="KJ358" i="53"/>
  <c r="KK358" i="53" s="1"/>
  <c r="KH358" i="53"/>
  <c r="KG358" i="53"/>
  <c r="KF358" i="53"/>
  <c r="KE358" i="53"/>
  <c r="KD358" i="53"/>
  <c r="KI358" i="53" s="1"/>
  <c r="KJ357" i="53"/>
  <c r="KK357" i="53" s="1"/>
  <c r="KH357" i="53"/>
  <c r="KG357" i="53"/>
  <c r="KF357" i="53"/>
  <c r="KE357" i="53"/>
  <c r="KD357" i="53"/>
  <c r="KI357" i="53" s="1"/>
  <c r="KJ356" i="53"/>
  <c r="KK356" i="53" s="1"/>
  <c r="KH356" i="53"/>
  <c r="KG356" i="53"/>
  <c r="KF356" i="53"/>
  <c r="KE356" i="53"/>
  <c r="KD356" i="53"/>
  <c r="KI356" i="53" s="1"/>
  <c r="KJ355" i="53"/>
  <c r="KK355" i="53" s="1"/>
  <c r="KH355" i="53"/>
  <c r="KG355" i="53"/>
  <c r="KF355" i="53"/>
  <c r="KE355" i="53"/>
  <c r="KD355" i="53"/>
  <c r="KI355" i="53" s="1"/>
  <c r="KJ354" i="53"/>
  <c r="KK354" i="53" s="1"/>
  <c r="KH354" i="53"/>
  <c r="KG354" i="53"/>
  <c r="KF354" i="53"/>
  <c r="KE354" i="53"/>
  <c r="KD354" i="53"/>
  <c r="KI354" i="53" s="1"/>
  <c r="KJ353" i="53"/>
  <c r="KK353" i="53" s="1"/>
  <c r="KH353" i="53"/>
  <c r="KG353" i="53"/>
  <c r="KF353" i="53"/>
  <c r="KE353" i="53"/>
  <c r="KD353" i="53"/>
  <c r="KI353" i="53" s="1"/>
  <c r="KJ352" i="53"/>
  <c r="KK352" i="53" s="1"/>
  <c r="KH352" i="53"/>
  <c r="KG352" i="53"/>
  <c r="KF352" i="53"/>
  <c r="KE352" i="53"/>
  <c r="KD352" i="53"/>
  <c r="KI352" i="53" s="1"/>
  <c r="KJ351" i="53"/>
  <c r="KK351" i="53" s="1"/>
  <c r="KH351" i="53"/>
  <c r="KG351" i="53"/>
  <c r="KF351" i="53"/>
  <c r="KE351" i="53"/>
  <c r="KD351" i="53"/>
  <c r="KI351" i="53" s="1"/>
  <c r="KJ350" i="53"/>
  <c r="KK350" i="53" s="1"/>
  <c r="KH350" i="53"/>
  <c r="KG350" i="53"/>
  <c r="KF350" i="53"/>
  <c r="KE350" i="53"/>
  <c r="KD350" i="53"/>
  <c r="KI350" i="53" s="1"/>
  <c r="KJ349" i="53"/>
  <c r="KK349" i="53" s="1"/>
  <c r="KH349" i="53"/>
  <c r="KG349" i="53"/>
  <c r="KF349" i="53"/>
  <c r="KE349" i="53"/>
  <c r="KD349" i="53"/>
  <c r="KI349" i="53" s="1"/>
  <c r="KJ348" i="53"/>
  <c r="KK348" i="53" s="1"/>
  <c r="KH348" i="53"/>
  <c r="KG348" i="53"/>
  <c r="KF348" i="53"/>
  <c r="KE348" i="53"/>
  <c r="KD348" i="53"/>
  <c r="KI348" i="53" s="1"/>
  <c r="KJ347" i="53"/>
  <c r="KK347" i="53" s="1"/>
  <c r="KH347" i="53"/>
  <c r="KG347" i="53"/>
  <c r="KF347" i="53"/>
  <c r="KE347" i="53"/>
  <c r="KD347" i="53"/>
  <c r="KI347" i="53" s="1"/>
  <c r="KJ346" i="53"/>
  <c r="KK346" i="53" s="1"/>
  <c r="KH346" i="53"/>
  <c r="KG346" i="53"/>
  <c r="KF346" i="53"/>
  <c r="KE346" i="53"/>
  <c r="KD346" i="53"/>
  <c r="KI346" i="53" s="1"/>
  <c r="KJ345" i="53"/>
  <c r="KK345" i="53" s="1"/>
  <c r="KH345" i="53"/>
  <c r="KG345" i="53"/>
  <c r="KF345" i="53"/>
  <c r="KE345" i="53"/>
  <c r="KD345" i="53"/>
  <c r="KI345" i="53" s="1"/>
  <c r="KJ344" i="53"/>
  <c r="KK344" i="53" s="1"/>
  <c r="KH344" i="53"/>
  <c r="KG344" i="53"/>
  <c r="KF344" i="53"/>
  <c r="KE344" i="53"/>
  <c r="KD344" i="53"/>
  <c r="KI344" i="53" s="1"/>
  <c r="KJ343" i="53"/>
  <c r="KK343" i="53" s="1"/>
  <c r="KH343" i="53"/>
  <c r="KG343" i="53"/>
  <c r="KF343" i="53"/>
  <c r="KE343" i="53"/>
  <c r="KD343" i="53"/>
  <c r="KI343" i="53" s="1"/>
  <c r="KJ342" i="53"/>
  <c r="KK342" i="53" s="1"/>
  <c r="KH342" i="53"/>
  <c r="KG342" i="53"/>
  <c r="KF342" i="53"/>
  <c r="KE342" i="53"/>
  <c r="KD342" i="53"/>
  <c r="KI342" i="53" s="1"/>
  <c r="KJ341" i="53"/>
  <c r="KK341" i="53" s="1"/>
  <c r="KH341" i="53"/>
  <c r="KG341" i="53"/>
  <c r="KF341" i="53"/>
  <c r="KE341" i="53"/>
  <c r="KD341" i="53"/>
  <c r="KI341" i="53" s="1"/>
  <c r="KJ340" i="53"/>
  <c r="KK340" i="53" s="1"/>
  <c r="KH340" i="53"/>
  <c r="KG340" i="53"/>
  <c r="KF340" i="53"/>
  <c r="KE340" i="53"/>
  <c r="KD340" i="53"/>
  <c r="KI340" i="53" s="1"/>
  <c r="KJ339" i="53"/>
  <c r="KK339" i="53" s="1"/>
  <c r="KH339" i="53"/>
  <c r="KG339" i="53"/>
  <c r="KF339" i="53"/>
  <c r="KE339" i="53"/>
  <c r="KD339" i="53"/>
  <c r="KI339" i="53" s="1"/>
  <c r="KJ338" i="53"/>
  <c r="KK338" i="53" s="1"/>
  <c r="KH338" i="53"/>
  <c r="KG338" i="53"/>
  <c r="KF338" i="53"/>
  <c r="KE338" i="53"/>
  <c r="KD338" i="53"/>
  <c r="KI338" i="53" s="1"/>
  <c r="KJ337" i="53"/>
  <c r="KK337" i="53" s="1"/>
  <c r="KH337" i="53"/>
  <c r="KG337" i="53"/>
  <c r="KF337" i="53"/>
  <c r="KE337" i="53"/>
  <c r="KD337" i="53"/>
  <c r="KI337" i="53" s="1"/>
  <c r="KJ336" i="53"/>
  <c r="KK336" i="53" s="1"/>
  <c r="KH336" i="53"/>
  <c r="KG336" i="53"/>
  <c r="KF336" i="53"/>
  <c r="KE336" i="53"/>
  <c r="KD336" i="53"/>
  <c r="KI336" i="53" s="1"/>
  <c r="KJ335" i="53"/>
  <c r="KK335" i="53" s="1"/>
  <c r="KH335" i="53"/>
  <c r="KG335" i="53"/>
  <c r="KF335" i="53"/>
  <c r="KE335" i="53"/>
  <c r="KD335" i="53"/>
  <c r="KI335" i="53" s="1"/>
  <c r="KJ334" i="53"/>
  <c r="KK334" i="53" s="1"/>
  <c r="KH334" i="53"/>
  <c r="KG334" i="53"/>
  <c r="KF334" i="53"/>
  <c r="KE334" i="53"/>
  <c r="KD334" i="53"/>
  <c r="KI334" i="53" s="1"/>
  <c r="KJ333" i="53"/>
  <c r="KK333" i="53" s="1"/>
  <c r="KH333" i="53"/>
  <c r="KG333" i="53"/>
  <c r="KF333" i="53"/>
  <c r="KE333" i="53"/>
  <c r="KD333" i="53"/>
  <c r="KI333" i="53" s="1"/>
  <c r="KJ332" i="53"/>
  <c r="KK332" i="53" s="1"/>
  <c r="KH332" i="53"/>
  <c r="KG332" i="53"/>
  <c r="KF332" i="53"/>
  <c r="KE332" i="53"/>
  <c r="KD332" i="53"/>
  <c r="KI332" i="53" s="1"/>
  <c r="KJ331" i="53"/>
  <c r="KK331" i="53" s="1"/>
  <c r="KH331" i="53"/>
  <c r="KG331" i="53"/>
  <c r="KF331" i="53"/>
  <c r="KE331" i="53"/>
  <c r="KD331" i="53"/>
  <c r="KI331" i="53" s="1"/>
  <c r="KJ330" i="53"/>
  <c r="KK330" i="53" s="1"/>
  <c r="KH330" i="53"/>
  <c r="KG330" i="53"/>
  <c r="KF330" i="53"/>
  <c r="KE330" i="53"/>
  <c r="KD330" i="53"/>
  <c r="KI330" i="53" s="1"/>
  <c r="KJ329" i="53"/>
  <c r="KK329" i="53" s="1"/>
  <c r="KH329" i="53"/>
  <c r="KG329" i="53"/>
  <c r="KF329" i="53"/>
  <c r="KE329" i="53"/>
  <c r="KD329" i="53"/>
  <c r="KI329" i="53" s="1"/>
  <c r="KJ328" i="53"/>
  <c r="KK328" i="53" s="1"/>
  <c r="KH328" i="53"/>
  <c r="KG328" i="53"/>
  <c r="KF328" i="53"/>
  <c r="KE328" i="53"/>
  <c r="KD328" i="53"/>
  <c r="KI328" i="53" s="1"/>
  <c r="KJ327" i="53"/>
  <c r="KK327" i="53" s="1"/>
  <c r="KH327" i="53"/>
  <c r="KG327" i="53"/>
  <c r="KF327" i="53"/>
  <c r="KE327" i="53"/>
  <c r="KD327" i="53"/>
  <c r="KI327" i="53" s="1"/>
  <c r="KJ326" i="53"/>
  <c r="KK326" i="53" s="1"/>
  <c r="KH326" i="53"/>
  <c r="KG326" i="53"/>
  <c r="KF326" i="53"/>
  <c r="KE326" i="53"/>
  <c r="KD326" i="53"/>
  <c r="KI326" i="53" s="1"/>
  <c r="KJ325" i="53"/>
  <c r="KK325" i="53" s="1"/>
  <c r="KH325" i="53"/>
  <c r="KG325" i="53"/>
  <c r="KF325" i="53"/>
  <c r="KE325" i="53"/>
  <c r="KD325" i="53"/>
  <c r="KI325" i="53" s="1"/>
  <c r="KJ324" i="53"/>
  <c r="KK324" i="53" s="1"/>
  <c r="KH324" i="53"/>
  <c r="KG324" i="53"/>
  <c r="KF324" i="53"/>
  <c r="KE324" i="53"/>
  <c r="KD324" i="53"/>
  <c r="KI324" i="53" s="1"/>
  <c r="KJ323" i="53"/>
  <c r="KK323" i="53" s="1"/>
  <c r="KH323" i="53"/>
  <c r="KG323" i="53"/>
  <c r="KF323" i="53"/>
  <c r="KE323" i="53"/>
  <c r="KD323" i="53"/>
  <c r="KI323" i="53" s="1"/>
  <c r="KJ322" i="53"/>
  <c r="KK322" i="53" s="1"/>
  <c r="KH322" i="53"/>
  <c r="KG322" i="53"/>
  <c r="KF322" i="53"/>
  <c r="KE322" i="53"/>
  <c r="KD322" i="53"/>
  <c r="KI322" i="53" s="1"/>
  <c r="KJ321" i="53"/>
  <c r="KK321" i="53" s="1"/>
  <c r="KH321" i="53"/>
  <c r="KG321" i="53"/>
  <c r="KF321" i="53"/>
  <c r="KE321" i="53"/>
  <c r="KD321" i="53"/>
  <c r="KI321" i="53" s="1"/>
  <c r="KJ320" i="53"/>
  <c r="KK320" i="53" s="1"/>
  <c r="KH320" i="53"/>
  <c r="KG320" i="53"/>
  <c r="KF320" i="53"/>
  <c r="KE320" i="53"/>
  <c r="KD320" i="53"/>
  <c r="KI320" i="53" s="1"/>
  <c r="KC318" i="53"/>
  <c r="KJ317" i="53"/>
  <c r="KK317" i="53" s="1"/>
  <c r="KH317" i="53"/>
  <c r="KG317" i="53"/>
  <c r="KF317" i="53"/>
  <c r="KE317" i="53"/>
  <c r="KD317" i="53"/>
  <c r="KI317" i="53" s="1"/>
  <c r="KJ316" i="53"/>
  <c r="KK316" i="53" s="1"/>
  <c r="KH316" i="53"/>
  <c r="KG316" i="53"/>
  <c r="KF316" i="53"/>
  <c r="KE316" i="53"/>
  <c r="KD316" i="53"/>
  <c r="KI316" i="53" s="1"/>
  <c r="KJ315" i="53"/>
  <c r="KK315" i="53" s="1"/>
  <c r="KH315" i="53"/>
  <c r="KG315" i="53"/>
  <c r="KF315" i="53"/>
  <c r="KE315" i="53"/>
  <c r="KD315" i="53"/>
  <c r="KI315" i="53" s="1"/>
  <c r="KJ314" i="53"/>
  <c r="KK314" i="53" s="1"/>
  <c r="KH314" i="53"/>
  <c r="KG314" i="53"/>
  <c r="KF314" i="53"/>
  <c r="KE314" i="53"/>
  <c r="KD314" i="53"/>
  <c r="KI314" i="53" s="1"/>
  <c r="KJ311" i="53"/>
  <c r="KK311" i="53" s="1"/>
  <c r="KH311" i="53"/>
  <c r="KG311" i="53"/>
  <c r="KF311" i="53"/>
  <c r="KE311" i="53"/>
  <c r="KD311" i="53"/>
  <c r="KI311" i="53" s="1"/>
  <c r="KJ310" i="53"/>
  <c r="KK310" i="53" s="1"/>
  <c r="KH310" i="53"/>
  <c r="KG310" i="53"/>
  <c r="KF310" i="53"/>
  <c r="KE310" i="53"/>
  <c r="KD310" i="53"/>
  <c r="KI310" i="53" s="1"/>
  <c r="KJ309" i="53"/>
  <c r="KK309" i="53" s="1"/>
  <c r="KH309" i="53"/>
  <c r="KG309" i="53"/>
  <c r="KF309" i="53"/>
  <c r="KE309" i="53"/>
  <c r="KD309" i="53"/>
  <c r="KI309" i="53" s="1"/>
  <c r="KJ308" i="53"/>
  <c r="KK308" i="53" s="1"/>
  <c r="KH308" i="53"/>
  <c r="KG308" i="53"/>
  <c r="KF308" i="53"/>
  <c r="KE308" i="53"/>
  <c r="KD308" i="53"/>
  <c r="KI308" i="53" s="1"/>
  <c r="KJ307" i="53"/>
  <c r="KK307" i="53" s="1"/>
  <c r="KH307" i="53"/>
  <c r="KG307" i="53"/>
  <c r="KF307" i="53"/>
  <c r="KE307" i="53"/>
  <c r="KD307" i="53"/>
  <c r="KI307" i="53" s="1"/>
  <c r="KJ306" i="53"/>
  <c r="KK306" i="53" s="1"/>
  <c r="KH306" i="53"/>
  <c r="KG306" i="53"/>
  <c r="KF306" i="53"/>
  <c r="KE306" i="53"/>
  <c r="KD306" i="53"/>
  <c r="KI306" i="53" s="1"/>
  <c r="KJ305" i="53"/>
  <c r="KK305" i="53" s="1"/>
  <c r="KH305" i="53"/>
  <c r="KG305" i="53"/>
  <c r="KF305" i="53"/>
  <c r="KE305" i="53"/>
  <c r="KD305" i="53"/>
  <c r="KI305" i="53" s="1"/>
  <c r="KJ304" i="53"/>
  <c r="KK304" i="53" s="1"/>
  <c r="KH304" i="53"/>
  <c r="KG304" i="53"/>
  <c r="KF304" i="53"/>
  <c r="KE304" i="53"/>
  <c r="KD304" i="53"/>
  <c r="KI304" i="53" s="1"/>
  <c r="KJ303" i="53"/>
  <c r="KK303" i="53" s="1"/>
  <c r="KH303" i="53"/>
  <c r="KG303" i="53"/>
  <c r="KF303" i="53"/>
  <c r="KE303" i="53"/>
  <c r="KD303" i="53"/>
  <c r="KI303" i="53" s="1"/>
  <c r="KJ302" i="53"/>
  <c r="KK302" i="53" s="1"/>
  <c r="KH302" i="53"/>
  <c r="KG302" i="53"/>
  <c r="KF302" i="53"/>
  <c r="KE302" i="53"/>
  <c r="KD302" i="53"/>
  <c r="KI302" i="53" s="1"/>
  <c r="KJ301" i="53"/>
  <c r="KK301" i="53" s="1"/>
  <c r="KH301" i="53"/>
  <c r="KG301" i="53"/>
  <c r="KF301" i="53"/>
  <c r="KE301" i="53"/>
  <c r="KD301" i="53"/>
  <c r="KI301" i="53" s="1"/>
  <c r="KJ298" i="53"/>
  <c r="KK298" i="53" s="1"/>
  <c r="KH298" i="53"/>
  <c r="KG298" i="53"/>
  <c r="KF298" i="53"/>
  <c r="KE298" i="53"/>
  <c r="KD298" i="53"/>
  <c r="KI298" i="53" s="1"/>
  <c r="KC295" i="53"/>
  <c r="KJ293" i="53"/>
  <c r="KK293" i="53" s="1"/>
  <c r="KH293" i="53"/>
  <c r="KG293" i="53"/>
  <c r="KF293" i="53"/>
  <c r="KE293" i="53"/>
  <c r="KD293" i="53"/>
  <c r="KI293" i="53" s="1"/>
  <c r="KJ292" i="53"/>
  <c r="KK292" i="53" s="1"/>
  <c r="KH292" i="53"/>
  <c r="KG292" i="53"/>
  <c r="KF292" i="53"/>
  <c r="KE292" i="53"/>
  <c r="KD292" i="53"/>
  <c r="KI292" i="53" s="1"/>
  <c r="KJ291" i="53"/>
  <c r="KK291" i="53" s="1"/>
  <c r="KH291" i="53"/>
  <c r="KG291" i="53"/>
  <c r="KF291" i="53"/>
  <c r="KE291" i="53"/>
  <c r="KD291" i="53"/>
  <c r="KI291" i="53" s="1"/>
  <c r="KJ290" i="53"/>
  <c r="KK290" i="53" s="1"/>
  <c r="KH290" i="53"/>
  <c r="KG290" i="53"/>
  <c r="KF290" i="53"/>
  <c r="KE290" i="53"/>
  <c r="KD290" i="53"/>
  <c r="KI290" i="53" s="1"/>
  <c r="KJ289" i="53"/>
  <c r="KK289" i="53" s="1"/>
  <c r="KH289" i="53"/>
  <c r="KG289" i="53"/>
  <c r="KF289" i="53"/>
  <c r="KE289" i="53"/>
  <c r="KD289" i="53"/>
  <c r="KI289" i="53" s="1"/>
  <c r="KJ288" i="53"/>
  <c r="KK288" i="53" s="1"/>
  <c r="KH288" i="53"/>
  <c r="KG288" i="53"/>
  <c r="KF288" i="53"/>
  <c r="KE288" i="53"/>
  <c r="KD288" i="53"/>
  <c r="KI288" i="53" s="1"/>
  <c r="KC287" i="53"/>
  <c r="KJ286" i="53"/>
  <c r="KK286" i="53" s="1"/>
  <c r="KH286" i="53"/>
  <c r="KG286" i="53"/>
  <c r="KF286" i="53"/>
  <c r="KE286" i="53"/>
  <c r="KD286" i="53"/>
  <c r="KI286" i="53" s="1"/>
  <c r="KJ285" i="53"/>
  <c r="KK285" i="53" s="1"/>
  <c r="KH285" i="53"/>
  <c r="KG285" i="53"/>
  <c r="KF285" i="53"/>
  <c r="KE285" i="53"/>
  <c r="KD285" i="53"/>
  <c r="KI285" i="53" s="1"/>
  <c r="KJ284" i="53"/>
  <c r="KK284" i="53" s="1"/>
  <c r="KH284" i="53"/>
  <c r="KG284" i="53"/>
  <c r="KF284" i="53"/>
  <c r="KE284" i="53"/>
  <c r="KD284" i="53"/>
  <c r="KI284" i="53" s="1"/>
  <c r="KC283" i="53"/>
  <c r="KJ282" i="53"/>
  <c r="KK282" i="53" s="1"/>
  <c r="KH282" i="53"/>
  <c r="KG282" i="53"/>
  <c r="KF282" i="53"/>
  <c r="KE282" i="53"/>
  <c r="KD282" i="53"/>
  <c r="KI282" i="53" s="1"/>
  <c r="KJ281" i="53"/>
  <c r="KK281" i="53" s="1"/>
  <c r="KH281" i="53"/>
  <c r="KG281" i="53"/>
  <c r="KF281" i="53"/>
  <c r="KE281" i="53"/>
  <c r="KD281" i="53"/>
  <c r="KI281" i="53" s="1"/>
  <c r="KJ280" i="53"/>
  <c r="KK280" i="53" s="1"/>
  <c r="KH280" i="53"/>
  <c r="KG280" i="53"/>
  <c r="KF280" i="53"/>
  <c r="KE280" i="53"/>
  <c r="KD280" i="53"/>
  <c r="KI280" i="53" s="1"/>
  <c r="KJ279" i="53"/>
  <c r="KK279" i="53" s="1"/>
  <c r="KH279" i="53"/>
  <c r="KG279" i="53"/>
  <c r="KF279" i="53"/>
  <c r="KE279" i="53"/>
  <c r="KD279" i="53"/>
  <c r="KI279" i="53" s="1"/>
  <c r="KJ278" i="53"/>
  <c r="KK278" i="53" s="1"/>
  <c r="KH278" i="53"/>
  <c r="KG278" i="53"/>
  <c r="KF278" i="53"/>
  <c r="KE278" i="53"/>
  <c r="KD278" i="53"/>
  <c r="KI278" i="53" s="1"/>
  <c r="KJ277" i="53"/>
  <c r="KK277" i="53" s="1"/>
  <c r="KH277" i="53"/>
  <c r="KG277" i="53"/>
  <c r="KF277" i="53"/>
  <c r="KE277" i="53"/>
  <c r="KD277" i="53"/>
  <c r="KI277" i="53" s="1"/>
  <c r="KJ276" i="53"/>
  <c r="KK276" i="53" s="1"/>
  <c r="KH276" i="53"/>
  <c r="KG276" i="53"/>
  <c r="KF276" i="53"/>
  <c r="KE276" i="53"/>
  <c r="KD276" i="53"/>
  <c r="KI276" i="53" s="1"/>
  <c r="KJ275" i="53"/>
  <c r="KK275" i="53" s="1"/>
  <c r="KH275" i="53"/>
  <c r="KG275" i="53"/>
  <c r="KF275" i="53"/>
  <c r="KE275" i="53"/>
  <c r="KD275" i="53"/>
  <c r="KI275" i="53" s="1"/>
  <c r="KJ274" i="53"/>
  <c r="KK274" i="53" s="1"/>
  <c r="KH274" i="53"/>
  <c r="KG274" i="53"/>
  <c r="KF274" i="53"/>
  <c r="KE274" i="53"/>
  <c r="KD274" i="53"/>
  <c r="KI274" i="53" s="1"/>
  <c r="KJ273" i="53"/>
  <c r="KK273" i="53" s="1"/>
  <c r="KH273" i="53"/>
  <c r="KG273" i="53"/>
  <c r="KF273" i="53"/>
  <c r="KE273" i="53"/>
  <c r="KD273" i="53"/>
  <c r="KI273" i="53" s="1"/>
  <c r="KJ272" i="53"/>
  <c r="KK272" i="53" s="1"/>
  <c r="KH272" i="53"/>
  <c r="KG272" i="53"/>
  <c r="KF272" i="53"/>
  <c r="KE272" i="53"/>
  <c r="KD272" i="53"/>
  <c r="KI272" i="53" s="1"/>
  <c r="KJ271" i="53"/>
  <c r="KK271" i="53" s="1"/>
  <c r="KH271" i="53"/>
  <c r="KG271" i="53"/>
  <c r="KF271" i="53"/>
  <c r="KE271" i="53"/>
  <c r="KD271" i="53"/>
  <c r="KI271" i="53" s="1"/>
  <c r="KJ270" i="53"/>
  <c r="KK270" i="53" s="1"/>
  <c r="KH270" i="53"/>
  <c r="KG270" i="53"/>
  <c r="KF270" i="53"/>
  <c r="KE270" i="53"/>
  <c r="KD270" i="53"/>
  <c r="KI270" i="53" s="1"/>
  <c r="KJ269" i="53"/>
  <c r="KK269" i="53" s="1"/>
  <c r="KH269" i="53"/>
  <c r="KG269" i="53"/>
  <c r="KF269" i="53"/>
  <c r="KE269" i="53"/>
  <c r="KD269" i="53"/>
  <c r="KI269" i="53" s="1"/>
  <c r="KJ268" i="53"/>
  <c r="KK268" i="53" s="1"/>
  <c r="KH268" i="53"/>
  <c r="KG268" i="53"/>
  <c r="KF268" i="53"/>
  <c r="KE268" i="53"/>
  <c r="KD268" i="53"/>
  <c r="KI268" i="53" s="1"/>
  <c r="KJ267" i="53"/>
  <c r="KK267" i="53" s="1"/>
  <c r="KH267" i="53"/>
  <c r="KG267" i="53"/>
  <c r="KF267" i="53"/>
  <c r="KE267" i="53"/>
  <c r="KD267" i="53"/>
  <c r="KI267" i="53" s="1"/>
  <c r="KC266" i="53"/>
  <c r="KJ265" i="53"/>
  <c r="KK265" i="53" s="1"/>
  <c r="KH265" i="53"/>
  <c r="KG265" i="53"/>
  <c r="KF265" i="53"/>
  <c r="KE265" i="53"/>
  <c r="KD265" i="53"/>
  <c r="KI265" i="53" s="1"/>
  <c r="KJ264" i="53"/>
  <c r="KK264" i="53" s="1"/>
  <c r="KH264" i="53"/>
  <c r="KG264" i="53"/>
  <c r="KF264" i="53"/>
  <c r="KE264" i="53"/>
  <c r="KD264" i="53"/>
  <c r="KI264" i="53" s="1"/>
  <c r="KJ263" i="53"/>
  <c r="KK263" i="53" s="1"/>
  <c r="KH263" i="53"/>
  <c r="KG263" i="53"/>
  <c r="KF263" i="53"/>
  <c r="KE263" i="53"/>
  <c r="KD263" i="53"/>
  <c r="KI263" i="53" s="1"/>
  <c r="KJ262" i="53"/>
  <c r="KK262" i="53" s="1"/>
  <c r="KH262" i="53"/>
  <c r="KG262" i="53"/>
  <c r="KF262" i="53"/>
  <c r="KE262" i="53"/>
  <c r="KD262" i="53"/>
  <c r="KI262" i="53" s="1"/>
  <c r="KC261" i="53"/>
  <c r="KJ260" i="53"/>
  <c r="KK260" i="53" s="1"/>
  <c r="KH260" i="53"/>
  <c r="KG260" i="53"/>
  <c r="KF260" i="53"/>
  <c r="KE260" i="53"/>
  <c r="KD260" i="53"/>
  <c r="KI260" i="53" s="1"/>
  <c r="KJ259" i="53"/>
  <c r="KK259" i="53" s="1"/>
  <c r="KH259" i="53"/>
  <c r="KG259" i="53"/>
  <c r="KF259" i="53"/>
  <c r="KE259" i="53"/>
  <c r="KD259" i="53"/>
  <c r="KI259" i="53" s="1"/>
  <c r="KJ258" i="53"/>
  <c r="KK258" i="53" s="1"/>
  <c r="KH258" i="53"/>
  <c r="KG258" i="53"/>
  <c r="KF258" i="53"/>
  <c r="KE258" i="53"/>
  <c r="KD258" i="53"/>
  <c r="KI258" i="53" s="1"/>
  <c r="KJ257" i="53"/>
  <c r="KK257" i="53" s="1"/>
  <c r="KH257" i="53"/>
  <c r="KG257" i="53"/>
  <c r="KF257" i="53"/>
  <c r="KE257" i="53"/>
  <c r="KD257" i="53"/>
  <c r="KI257" i="53" s="1"/>
  <c r="KJ256" i="53"/>
  <c r="KK256" i="53" s="1"/>
  <c r="KH256" i="53"/>
  <c r="KG256" i="53"/>
  <c r="KF256" i="53"/>
  <c r="KE256" i="53"/>
  <c r="KD256" i="53"/>
  <c r="KI256" i="53" s="1"/>
  <c r="KJ255" i="53"/>
  <c r="KK255" i="53" s="1"/>
  <c r="KH255" i="53"/>
  <c r="KG255" i="53"/>
  <c r="KF255" i="53"/>
  <c r="KE255" i="53"/>
  <c r="KD255" i="53"/>
  <c r="KI255" i="53" s="1"/>
  <c r="KJ254" i="53"/>
  <c r="KK254" i="53" s="1"/>
  <c r="KH254" i="53"/>
  <c r="KG254" i="53"/>
  <c r="KF254" i="53"/>
  <c r="KE254" i="53"/>
  <c r="KD254" i="53"/>
  <c r="KI254" i="53" s="1"/>
  <c r="KJ253" i="53"/>
  <c r="KK253" i="53" s="1"/>
  <c r="KH253" i="53"/>
  <c r="KG253" i="53"/>
  <c r="KF253" i="53"/>
  <c r="KE253" i="53"/>
  <c r="KD253" i="53"/>
  <c r="KI253" i="53" s="1"/>
  <c r="KJ252" i="53"/>
  <c r="KK252" i="53" s="1"/>
  <c r="KH252" i="53"/>
  <c r="KG252" i="53"/>
  <c r="KF252" i="53"/>
  <c r="KE252" i="53"/>
  <c r="KD252" i="53"/>
  <c r="KI252" i="53" s="1"/>
  <c r="KC251" i="53"/>
  <c r="KJ249" i="53"/>
  <c r="KK249" i="53" s="1"/>
  <c r="KH249" i="53"/>
  <c r="KG249" i="53"/>
  <c r="KF249" i="53"/>
  <c r="KE249" i="53"/>
  <c r="KD249" i="53"/>
  <c r="KI249" i="53" s="1"/>
  <c r="KJ248" i="53"/>
  <c r="KK248" i="53" s="1"/>
  <c r="KH248" i="53"/>
  <c r="KG248" i="53"/>
  <c r="KF248" i="53"/>
  <c r="KE248" i="53"/>
  <c r="KD248" i="53"/>
  <c r="KI248" i="53" s="1"/>
  <c r="KJ247" i="53"/>
  <c r="KK247" i="53" s="1"/>
  <c r="KH247" i="53"/>
  <c r="KG247" i="53"/>
  <c r="KF247" i="53"/>
  <c r="KE247" i="53"/>
  <c r="KD247" i="53"/>
  <c r="KI247" i="53" s="1"/>
  <c r="KJ246" i="53"/>
  <c r="KK246" i="53" s="1"/>
  <c r="KH246" i="53"/>
  <c r="KG246" i="53"/>
  <c r="KF246" i="53"/>
  <c r="KE246" i="53"/>
  <c r="KD246" i="53"/>
  <c r="KI246" i="53" s="1"/>
  <c r="KJ245" i="53"/>
  <c r="KK245" i="53" s="1"/>
  <c r="KH245" i="53"/>
  <c r="KG245" i="53"/>
  <c r="KF245" i="53"/>
  <c r="KE245" i="53"/>
  <c r="KD245" i="53"/>
  <c r="KI245" i="53" s="1"/>
  <c r="KJ244" i="53"/>
  <c r="KK244" i="53" s="1"/>
  <c r="KH244" i="53"/>
  <c r="KG244" i="53"/>
  <c r="KF244" i="53"/>
  <c r="KE244" i="53"/>
  <c r="KD244" i="53"/>
  <c r="KI244" i="53" s="1"/>
  <c r="KC242" i="53"/>
  <c r="KJ240" i="53"/>
  <c r="KK240" i="53" s="1"/>
  <c r="KH240" i="53"/>
  <c r="KG240" i="53"/>
  <c r="KF240" i="53"/>
  <c r="KE240" i="53"/>
  <c r="KD240" i="53"/>
  <c r="KI240" i="53" s="1"/>
  <c r="KJ239" i="53"/>
  <c r="KK239" i="53" s="1"/>
  <c r="KH239" i="53"/>
  <c r="KG239" i="53"/>
  <c r="KF239" i="53"/>
  <c r="KE239" i="53"/>
  <c r="KD239" i="53"/>
  <c r="KI239" i="53" s="1"/>
  <c r="KJ238" i="53"/>
  <c r="KK238" i="53" s="1"/>
  <c r="KH238" i="53"/>
  <c r="KG238" i="53"/>
  <c r="KF238" i="53"/>
  <c r="KE238" i="53"/>
  <c r="KD238" i="53"/>
  <c r="KI238" i="53" s="1"/>
  <c r="KC237" i="53"/>
  <c r="KJ236" i="53"/>
  <c r="KK236" i="53" s="1"/>
  <c r="KH236" i="53"/>
  <c r="KG236" i="53"/>
  <c r="KF236" i="53"/>
  <c r="KE236" i="53"/>
  <c r="KD236" i="53"/>
  <c r="KI236" i="53" s="1"/>
  <c r="KC235" i="53"/>
  <c r="KJ234" i="53"/>
  <c r="KK234" i="53" s="1"/>
  <c r="KH234" i="53"/>
  <c r="KG234" i="53"/>
  <c r="KF234" i="53"/>
  <c r="KE234" i="53"/>
  <c r="KD234" i="53"/>
  <c r="KI234" i="53" s="1"/>
  <c r="KJ233" i="53"/>
  <c r="KK233" i="53" s="1"/>
  <c r="KH233" i="53"/>
  <c r="KG233" i="53"/>
  <c r="KF233" i="53"/>
  <c r="KE233" i="53"/>
  <c r="KD233" i="53"/>
  <c r="KI233" i="53" s="1"/>
  <c r="KJ232" i="53"/>
  <c r="KK232" i="53" s="1"/>
  <c r="KH232" i="53"/>
  <c r="KG232" i="53"/>
  <c r="KF232" i="53"/>
  <c r="KE232" i="53"/>
  <c r="KD232" i="53"/>
  <c r="KI232" i="53" s="1"/>
  <c r="KJ231" i="53"/>
  <c r="KK231" i="53" s="1"/>
  <c r="KH231" i="53"/>
  <c r="KG231" i="53"/>
  <c r="KF231" i="53"/>
  <c r="KE231" i="53"/>
  <c r="KD231" i="53"/>
  <c r="KI231" i="53" s="1"/>
  <c r="KJ230" i="53"/>
  <c r="KK230" i="53" s="1"/>
  <c r="KH230" i="53"/>
  <c r="KG230" i="53"/>
  <c r="KF230" i="53"/>
  <c r="KE230" i="53"/>
  <c r="KD230" i="53"/>
  <c r="KI230" i="53" s="1"/>
  <c r="KJ229" i="53"/>
  <c r="KK229" i="53" s="1"/>
  <c r="KH229" i="53"/>
  <c r="KG229" i="53"/>
  <c r="KF229" i="53"/>
  <c r="KE229" i="53"/>
  <c r="KD229" i="53"/>
  <c r="KI229" i="53" s="1"/>
  <c r="KJ228" i="53"/>
  <c r="KK228" i="53" s="1"/>
  <c r="KH228" i="53"/>
  <c r="KG228" i="53"/>
  <c r="KF228" i="53"/>
  <c r="KE228" i="53"/>
  <c r="KD228" i="53"/>
  <c r="KI228" i="53" s="1"/>
  <c r="KJ227" i="53"/>
  <c r="KK227" i="53" s="1"/>
  <c r="KH227" i="53"/>
  <c r="KG227" i="53"/>
  <c r="KF227" i="53"/>
  <c r="KE227" i="53"/>
  <c r="KD227" i="53"/>
  <c r="KI227" i="53" s="1"/>
  <c r="KJ226" i="53"/>
  <c r="KK226" i="53" s="1"/>
  <c r="KH226" i="53"/>
  <c r="KG226" i="53"/>
  <c r="KF226" i="53"/>
  <c r="KE226" i="53"/>
  <c r="KD226" i="53"/>
  <c r="KI226" i="53" s="1"/>
  <c r="KC225" i="53"/>
  <c r="KJ224" i="53"/>
  <c r="KK224" i="53" s="1"/>
  <c r="KH224" i="53"/>
  <c r="KG224" i="53"/>
  <c r="KF224" i="53"/>
  <c r="KE224" i="53"/>
  <c r="KD224" i="53"/>
  <c r="KI224" i="53" s="1"/>
  <c r="KC223" i="53"/>
  <c r="KJ222" i="53"/>
  <c r="KK222" i="53" s="1"/>
  <c r="KH222" i="53"/>
  <c r="KG222" i="53"/>
  <c r="KF222" i="53"/>
  <c r="KE222" i="53"/>
  <c r="KD222" i="53"/>
  <c r="KI222" i="53" s="1"/>
  <c r="KJ221" i="53"/>
  <c r="KK221" i="53" s="1"/>
  <c r="KH221" i="53"/>
  <c r="KG221" i="53"/>
  <c r="KF221" i="53"/>
  <c r="KE221" i="53"/>
  <c r="KD221" i="53"/>
  <c r="KI221" i="53" s="1"/>
  <c r="KJ220" i="53"/>
  <c r="KK220" i="53" s="1"/>
  <c r="KH220" i="53"/>
  <c r="KG220" i="53"/>
  <c r="KF220" i="53"/>
  <c r="KE220" i="53"/>
  <c r="KD220" i="53"/>
  <c r="KI220" i="53" s="1"/>
  <c r="KJ219" i="53"/>
  <c r="KK219" i="53" s="1"/>
  <c r="KH219" i="53"/>
  <c r="KG219" i="53"/>
  <c r="KF219" i="53"/>
  <c r="KE219" i="53"/>
  <c r="KD219" i="53"/>
  <c r="KI219" i="53" s="1"/>
  <c r="KJ218" i="53"/>
  <c r="KK218" i="53" s="1"/>
  <c r="KH218" i="53"/>
  <c r="KG218" i="53"/>
  <c r="KF218" i="53"/>
  <c r="KE218" i="53"/>
  <c r="KD218" i="53"/>
  <c r="KI218" i="53" s="1"/>
  <c r="KJ217" i="53"/>
  <c r="KK217" i="53" s="1"/>
  <c r="KH217" i="53"/>
  <c r="KG217" i="53"/>
  <c r="KF217" i="53"/>
  <c r="KE217" i="53"/>
  <c r="KD217" i="53"/>
  <c r="KI217" i="53" s="1"/>
  <c r="KJ216" i="53"/>
  <c r="KK216" i="53" s="1"/>
  <c r="KH216" i="53"/>
  <c r="KG216" i="53"/>
  <c r="KF216" i="53"/>
  <c r="KE216" i="53"/>
  <c r="KD216" i="53"/>
  <c r="KI216" i="53" s="1"/>
  <c r="KJ215" i="53"/>
  <c r="KK215" i="53" s="1"/>
  <c r="KH215" i="53"/>
  <c r="KG215" i="53"/>
  <c r="KF215" i="53"/>
  <c r="KE215" i="53"/>
  <c r="KD215" i="53"/>
  <c r="KI215" i="53" s="1"/>
  <c r="KJ214" i="53"/>
  <c r="KK214" i="53" s="1"/>
  <c r="KH214" i="53"/>
  <c r="KG214" i="53"/>
  <c r="KF214" i="53"/>
  <c r="KE214" i="53"/>
  <c r="KD214" i="53"/>
  <c r="KI214" i="53" s="1"/>
  <c r="KC213" i="53"/>
  <c r="KJ211" i="53"/>
  <c r="KK211" i="53" s="1"/>
  <c r="KH211" i="53"/>
  <c r="KG211" i="53"/>
  <c r="KF211" i="53"/>
  <c r="KE211" i="53"/>
  <c r="KD211" i="53"/>
  <c r="KI211" i="53" s="1"/>
  <c r="KJ210" i="53"/>
  <c r="KK210" i="53" s="1"/>
  <c r="KH210" i="53"/>
  <c r="KG210" i="53"/>
  <c r="KF210" i="53"/>
  <c r="KE210" i="53"/>
  <c r="KD210" i="53"/>
  <c r="KI210" i="53" s="1"/>
  <c r="KJ209" i="53"/>
  <c r="KK209" i="53" s="1"/>
  <c r="KH209" i="53"/>
  <c r="KG209" i="53"/>
  <c r="KF209" i="53"/>
  <c r="KE209" i="53"/>
  <c r="KD209" i="53"/>
  <c r="KI209" i="53" s="1"/>
  <c r="KJ208" i="53"/>
  <c r="KK208" i="53" s="1"/>
  <c r="KH208" i="53"/>
  <c r="KG208" i="53"/>
  <c r="KF208" i="53"/>
  <c r="KE208" i="53"/>
  <c r="KD208" i="53"/>
  <c r="KI208" i="53" s="1"/>
  <c r="KJ206" i="53"/>
  <c r="KK206" i="53" s="1"/>
  <c r="KH206" i="53"/>
  <c r="KG206" i="53"/>
  <c r="KF206" i="53"/>
  <c r="KE206" i="53"/>
  <c r="KD206" i="53"/>
  <c r="KI206" i="53" s="1"/>
  <c r="KJ205" i="53"/>
  <c r="KK205" i="53" s="1"/>
  <c r="KH205" i="53"/>
  <c r="KG205" i="53"/>
  <c r="KF205" i="53"/>
  <c r="KE205" i="53"/>
  <c r="KD205" i="53"/>
  <c r="KI205" i="53" s="1"/>
  <c r="KJ204" i="53"/>
  <c r="KK204" i="53" s="1"/>
  <c r="KH204" i="53"/>
  <c r="KG204" i="53"/>
  <c r="KF204" i="53"/>
  <c r="KE204" i="53"/>
  <c r="KD204" i="53"/>
  <c r="KI204" i="53" s="1"/>
  <c r="KJ203" i="53"/>
  <c r="KK203" i="53" s="1"/>
  <c r="KH203" i="53"/>
  <c r="KG203" i="53"/>
  <c r="KF203" i="53"/>
  <c r="KE203" i="53"/>
  <c r="KD203" i="53"/>
  <c r="KI203" i="53" s="1"/>
  <c r="KJ202" i="53"/>
  <c r="KK202" i="53" s="1"/>
  <c r="KH202" i="53"/>
  <c r="KG202" i="53"/>
  <c r="KF202" i="53"/>
  <c r="KE202" i="53"/>
  <c r="KD202" i="53"/>
  <c r="KI202" i="53" s="1"/>
  <c r="KJ201" i="53"/>
  <c r="KK201" i="53" s="1"/>
  <c r="KH201" i="53"/>
  <c r="KG201" i="53"/>
  <c r="KF201" i="53"/>
  <c r="KE201" i="53"/>
  <c r="KD201" i="53"/>
  <c r="KI201" i="53" s="1"/>
  <c r="KJ200" i="53"/>
  <c r="KK200" i="53" s="1"/>
  <c r="KH200" i="53"/>
  <c r="KG200" i="53"/>
  <c r="KF200" i="53"/>
  <c r="KE200" i="53"/>
  <c r="KD200" i="53"/>
  <c r="KI200" i="53" s="1"/>
  <c r="KJ199" i="53"/>
  <c r="KK199" i="53" s="1"/>
  <c r="KH199" i="53"/>
  <c r="KG199" i="53"/>
  <c r="KF199" i="53"/>
  <c r="KE199" i="53"/>
  <c r="KD199" i="53"/>
  <c r="KI199" i="53" s="1"/>
  <c r="KJ198" i="53"/>
  <c r="KK198" i="53" s="1"/>
  <c r="KH198" i="53"/>
  <c r="KG198" i="53"/>
  <c r="KF198" i="53"/>
  <c r="KE198" i="53"/>
  <c r="KD198" i="53"/>
  <c r="KI198" i="53" s="1"/>
  <c r="KJ197" i="53"/>
  <c r="KK197" i="53" s="1"/>
  <c r="KH197" i="53"/>
  <c r="KG197" i="53"/>
  <c r="KF197" i="53"/>
  <c r="KE197" i="53"/>
  <c r="KD197" i="53"/>
  <c r="KI197" i="53" s="1"/>
  <c r="KJ196" i="53"/>
  <c r="KK196" i="53" s="1"/>
  <c r="KH196" i="53"/>
  <c r="KG196" i="53"/>
  <c r="KF196" i="53"/>
  <c r="KE196" i="53"/>
  <c r="KD196" i="53"/>
  <c r="KI196" i="53" s="1"/>
  <c r="KJ195" i="53"/>
  <c r="KK195" i="53" s="1"/>
  <c r="KH195" i="53"/>
  <c r="KG195" i="53"/>
  <c r="KF195" i="53"/>
  <c r="KE195" i="53"/>
  <c r="KD195" i="53"/>
  <c r="KI195" i="53" s="1"/>
  <c r="KJ194" i="53"/>
  <c r="KK194" i="53" s="1"/>
  <c r="KH194" i="53"/>
  <c r="KG194" i="53"/>
  <c r="KF194" i="53"/>
  <c r="KE194" i="53"/>
  <c r="KD194" i="53"/>
  <c r="KI194" i="53" s="1"/>
  <c r="KJ193" i="53"/>
  <c r="KK193" i="53" s="1"/>
  <c r="KH193" i="53"/>
  <c r="KG193" i="53"/>
  <c r="KF193" i="53"/>
  <c r="KE193" i="53"/>
  <c r="KD193" i="53"/>
  <c r="KI193" i="53" s="1"/>
  <c r="KJ192" i="53"/>
  <c r="KK192" i="53" s="1"/>
  <c r="KH192" i="53"/>
  <c r="KG192" i="53"/>
  <c r="KF192" i="53"/>
  <c r="KE192" i="53"/>
  <c r="KD192" i="53"/>
  <c r="KI192" i="53" s="1"/>
  <c r="KJ191" i="53"/>
  <c r="KK191" i="53" s="1"/>
  <c r="KH191" i="53"/>
  <c r="KG191" i="53"/>
  <c r="KF191" i="53"/>
  <c r="KE191" i="53"/>
  <c r="KD191" i="53"/>
  <c r="KI191" i="53" s="1"/>
  <c r="KJ190" i="53"/>
  <c r="KK190" i="53" s="1"/>
  <c r="KH190" i="53"/>
  <c r="KG190" i="53"/>
  <c r="KF190" i="53"/>
  <c r="KE190" i="53"/>
  <c r="KD190" i="53"/>
  <c r="KI190" i="53" s="1"/>
  <c r="KJ189" i="53"/>
  <c r="KK189" i="53" s="1"/>
  <c r="KH189" i="53"/>
  <c r="KG189" i="53"/>
  <c r="KF189" i="53"/>
  <c r="KE189" i="53"/>
  <c r="KD189" i="53"/>
  <c r="KI189" i="53" s="1"/>
  <c r="KJ188" i="53"/>
  <c r="KK188" i="53" s="1"/>
  <c r="KH188" i="53"/>
  <c r="KG188" i="53"/>
  <c r="KF188" i="53"/>
  <c r="KE188" i="53"/>
  <c r="KD188" i="53"/>
  <c r="KI188" i="53" s="1"/>
  <c r="KJ187" i="53"/>
  <c r="KK187" i="53" s="1"/>
  <c r="KH187" i="53"/>
  <c r="KG187" i="53"/>
  <c r="KF187" i="53"/>
  <c r="KE187" i="53"/>
  <c r="KD187" i="53"/>
  <c r="KI187" i="53" s="1"/>
  <c r="KJ186" i="53"/>
  <c r="KK186" i="53" s="1"/>
  <c r="KH186" i="53"/>
  <c r="KG186" i="53"/>
  <c r="KF186" i="53"/>
  <c r="KE186" i="53"/>
  <c r="KD186" i="53"/>
  <c r="KI186" i="53" s="1"/>
  <c r="KJ184" i="53"/>
  <c r="KK184" i="53" s="1"/>
  <c r="KH184" i="53"/>
  <c r="KG184" i="53"/>
  <c r="KF184" i="53"/>
  <c r="KE184" i="53"/>
  <c r="KD184" i="53"/>
  <c r="KI184" i="53" s="1"/>
  <c r="KJ183" i="53"/>
  <c r="KK183" i="53" s="1"/>
  <c r="KH183" i="53"/>
  <c r="KG183" i="53"/>
  <c r="KF183" i="53"/>
  <c r="KE183" i="53"/>
  <c r="KD183" i="53"/>
  <c r="KI183" i="53" s="1"/>
  <c r="KJ182" i="53"/>
  <c r="KK182" i="53" s="1"/>
  <c r="KH182" i="53"/>
  <c r="KG182" i="53"/>
  <c r="KF182" i="53"/>
  <c r="KE182" i="53"/>
  <c r="KD182" i="53"/>
  <c r="KI182" i="53" s="1"/>
  <c r="KJ181" i="53"/>
  <c r="KK181" i="53" s="1"/>
  <c r="KH181" i="53"/>
  <c r="KG181" i="53"/>
  <c r="KF181" i="53"/>
  <c r="KE181" i="53"/>
  <c r="KD181" i="53"/>
  <c r="KI181" i="53" s="1"/>
  <c r="KJ180" i="53"/>
  <c r="KK180" i="53" s="1"/>
  <c r="KH180" i="53"/>
  <c r="KG180" i="53"/>
  <c r="KF180" i="53"/>
  <c r="KE180" i="53"/>
  <c r="KD180" i="53"/>
  <c r="KI180" i="53" s="1"/>
  <c r="KJ179" i="53"/>
  <c r="KK179" i="53" s="1"/>
  <c r="KH179" i="53"/>
  <c r="KG179" i="53"/>
  <c r="KF179" i="53"/>
  <c r="KE179" i="53"/>
  <c r="KD179" i="53"/>
  <c r="KI179" i="53" s="1"/>
  <c r="KC177" i="53"/>
  <c r="KJ176" i="53"/>
  <c r="KK176" i="53" s="1"/>
  <c r="KH176" i="53"/>
  <c r="KG176" i="53"/>
  <c r="KF176" i="53"/>
  <c r="KE176" i="53"/>
  <c r="KD176" i="53"/>
  <c r="KI176" i="53" s="1"/>
  <c r="KJ174" i="53"/>
  <c r="KK174" i="53" s="1"/>
  <c r="KH174" i="53"/>
  <c r="KG174" i="53"/>
  <c r="KF174" i="53"/>
  <c r="KE174" i="53"/>
  <c r="KD174" i="53"/>
  <c r="KI174" i="53" s="1"/>
  <c r="KJ173" i="53"/>
  <c r="KK173" i="53" s="1"/>
  <c r="KH173" i="53"/>
  <c r="KG173" i="53"/>
  <c r="KF173" i="53"/>
  <c r="KE173" i="53"/>
  <c r="KD173" i="53"/>
  <c r="KI173" i="53" s="1"/>
  <c r="KJ172" i="53"/>
  <c r="KK172" i="53" s="1"/>
  <c r="KH172" i="53"/>
  <c r="KG172" i="53"/>
  <c r="KF172" i="53"/>
  <c r="KE172" i="53"/>
  <c r="KD172" i="53"/>
  <c r="KI172" i="53" s="1"/>
  <c r="KJ171" i="53"/>
  <c r="KK171" i="53" s="1"/>
  <c r="KH171" i="53"/>
  <c r="KG171" i="53"/>
  <c r="KF171" i="53"/>
  <c r="KE171" i="53"/>
  <c r="KD171" i="53"/>
  <c r="KI171" i="53" s="1"/>
  <c r="KJ169" i="53"/>
  <c r="KK169" i="53" s="1"/>
  <c r="KH169" i="53"/>
  <c r="KG169" i="53"/>
  <c r="KF169" i="53"/>
  <c r="KE169" i="53"/>
  <c r="KD169" i="53"/>
  <c r="KI169" i="53" s="1"/>
  <c r="KJ168" i="53"/>
  <c r="KK168" i="53" s="1"/>
  <c r="KH168" i="53"/>
  <c r="KG168" i="53"/>
  <c r="KF168" i="53"/>
  <c r="KE168" i="53"/>
  <c r="KD168" i="53"/>
  <c r="KI168" i="53" s="1"/>
  <c r="KJ167" i="53"/>
  <c r="KK167" i="53" s="1"/>
  <c r="KH167" i="53"/>
  <c r="KG167" i="53"/>
  <c r="KF167" i="53"/>
  <c r="KE167" i="53"/>
  <c r="KD167" i="53"/>
  <c r="KI167" i="53" s="1"/>
  <c r="KJ166" i="53"/>
  <c r="KK166" i="53" s="1"/>
  <c r="KH166" i="53"/>
  <c r="KG166" i="53"/>
  <c r="KF166" i="53"/>
  <c r="KE166" i="53"/>
  <c r="KD166" i="53"/>
  <c r="KI166" i="53" s="1"/>
  <c r="KJ165" i="53"/>
  <c r="KK165" i="53" s="1"/>
  <c r="KH165" i="53"/>
  <c r="KG165" i="53"/>
  <c r="KF165" i="53"/>
  <c r="KE165" i="53"/>
  <c r="KD165" i="53"/>
  <c r="KI165" i="53" s="1"/>
  <c r="KJ164" i="53"/>
  <c r="KK164" i="53" s="1"/>
  <c r="KH164" i="53"/>
  <c r="KG164" i="53"/>
  <c r="KF164" i="53"/>
  <c r="KE164" i="53"/>
  <c r="KD164" i="53"/>
  <c r="KI164" i="53" s="1"/>
  <c r="KJ163" i="53"/>
  <c r="KK163" i="53" s="1"/>
  <c r="KH163" i="53"/>
  <c r="KG163" i="53"/>
  <c r="KF163" i="53"/>
  <c r="KE163" i="53"/>
  <c r="KD163" i="53"/>
  <c r="KI163" i="53" s="1"/>
  <c r="KJ162" i="53"/>
  <c r="KK162" i="53" s="1"/>
  <c r="KH162" i="53"/>
  <c r="KG162" i="53"/>
  <c r="KF162" i="53"/>
  <c r="KE162" i="53"/>
  <c r="KD162" i="53"/>
  <c r="KI162" i="53" s="1"/>
  <c r="KJ161" i="53"/>
  <c r="KK161" i="53" s="1"/>
  <c r="KH161" i="53"/>
  <c r="KG161" i="53"/>
  <c r="KF161" i="53"/>
  <c r="KE161" i="53"/>
  <c r="KD161" i="53"/>
  <c r="KI161" i="53" s="1"/>
  <c r="KJ160" i="53"/>
  <c r="KK160" i="53" s="1"/>
  <c r="KH160" i="53"/>
  <c r="KG160" i="53"/>
  <c r="KF160" i="53"/>
  <c r="KE160" i="53"/>
  <c r="KD160" i="53"/>
  <c r="KI160" i="53" s="1"/>
  <c r="KJ159" i="53"/>
  <c r="KK159" i="53" s="1"/>
  <c r="KH159" i="53"/>
  <c r="KG159" i="53"/>
  <c r="KF159" i="53"/>
  <c r="KE159" i="53"/>
  <c r="KD159" i="53"/>
  <c r="KI159" i="53" s="1"/>
  <c r="KJ158" i="53"/>
  <c r="KK158" i="53" s="1"/>
  <c r="KH158" i="53"/>
  <c r="KG158" i="53"/>
  <c r="KF158" i="53"/>
  <c r="KE158" i="53"/>
  <c r="KD158" i="53"/>
  <c r="KI158" i="53" s="1"/>
  <c r="KJ157" i="53"/>
  <c r="KK157" i="53" s="1"/>
  <c r="KH157" i="53"/>
  <c r="KG157" i="53"/>
  <c r="KF157" i="53"/>
  <c r="KE157" i="53"/>
  <c r="KD157" i="53"/>
  <c r="KI157" i="53" s="1"/>
  <c r="KJ155" i="53"/>
  <c r="KK155" i="53" s="1"/>
  <c r="KH155" i="53"/>
  <c r="KG155" i="53"/>
  <c r="KF155" i="53"/>
  <c r="KE155" i="53"/>
  <c r="KD155" i="53"/>
  <c r="KI155" i="53" s="1"/>
  <c r="KJ154" i="53"/>
  <c r="KK154" i="53" s="1"/>
  <c r="KH154" i="53"/>
  <c r="KG154" i="53"/>
  <c r="KF154" i="53"/>
  <c r="KE154" i="53"/>
  <c r="KD154" i="53"/>
  <c r="KI154" i="53" s="1"/>
  <c r="KC152" i="53"/>
  <c r="KJ150" i="53"/>
  <c r="KK150" i="53" s="1"/>
  <c r="KH150" i="53"/>
  <c r="KG150" i="53"/>
  <c r="KF150" i="53"/>
  <c r="KE150" i="53"/>
  <c r="KD150" i="53"/>
  <c r="KI150" i="53" s="1"/>
  <c r="KJ149" i="53"/>
  <c r="KK149" i="53" s="1"/>
  <c r="KH149" i="53"/>
  <c r="KG149" i="53"/>
  <c r="KF149" i="53"/>
  <c r="KE149" i="53"/>
  <c r="KD149" i="53"/>
  <c r="KI149" i="53" s="1"/>
  <c r="KJ148" i="53"/>
  <c r="KK148" i="53" s="1"/>
  <c r="KH148" i="53"/>
  <c r="KG148" i="53"/>
  <c r="KF148" i="53"/>
  <c r="KE148" i="53"/>
  <c r="KD148" i="53"/>
  <c r="KI148" i="53" s="1"/>
  <c r="KJ146" i="53"/>
  <c r="KK146" i="53" s="1"/>
  <c r="KH146" i="53"/>
  <c r="KG146" i="53"/>
  <c r="KF146" i="53"/>
  <c r="KE146" i="53"/>
  <c r="KD146" i="53"/>
  <c r="KI146" i="53" s="1"/>
  <c r="KJ145" i="53"/>
  <c r="KK145" i="53" s="1"/>
  <c r="KH145" i="53"/>
  <c r="KG145" i="53"/>
  <c r="KF145" i="53"/>
  <c r="KE145" i="53"/>
  <c r="KD145" i="53"/>
  <c r="KI145" i="53" s="1"/>
  <c r="KJ144" i="53"/>
  <c r="KK144" i="53" s="1"/>
  <c r="KH144" i="53"/>
  <c r="KG144" i="53"/>
  <c r="KF144" i="53"/>
  <c r="KE144" i="53"/>
  <c r="KD144" i="53"/>
  <c r="KI144" i="53" s="1"/>
  <c r="KJ143" i="53"/>
  <c r="KK143" i="53" s="1"/>
  <c r="KH143" i="53"/>
  <c r="KG143" i="53"/>
  <c r="KF143" i="53"/>
  <c r="KE143" i="53"/>
  <c r="KD143" i="53"/>
  <c r="KI143" i="53" s="1"/>
  <c r="KJ142" i="53"/>
  <c r="KK142" i="53" s="1"/>
  <c r="KH142" i="53"/>
  <c r="KG142" i="53"/>
  <c r="KF142" i="53"/>
  <c r="KE142" i="53"/>
  <c r="KD142" i="53"/>
  <c r="KI142" i="53" s="1"/>
  <c r="KJ141" i="53"/>
  <c r="KK141" i="53" s="1"/>
  <c r="KH141" i="53"/>
  <c r="KG141" i="53"/>
  <c r="KF141" i="53"/>
  <c r="KE141" i="53"/>
  <c r="KD141" i="53"/>
  <c r="KI141" i="53" s="1"/>
  <c r="KJ140" i="53"/>
  <c r="KK140" i="53" s="1"/>
  <c r="KH140" i="53"/>
  <c r="KG140" i="53"/>
  <c r="KF140" i="53"/>
  <c r="KE140" i="53"/>
  <c r="KD140" i="53"/>
  <c r="KI140" i="53" s="1"/>
  <c r="KJ139" i="53"/>
  <c r="KK139" i="53" s="1"/>
  <c r="KH139" i="53"/>
  <c r="KG139" i="53"/>
  <c r="KF139" i="53"/>
  <c r="KE139" i="53"/>
  <c r="KD139" i="53"/>
  <c r="KI139" i="53" s="1"/>
  <c r="KJ138" i="53"/>
  <c r="KK138" i="53" s="1"/>
  <c r="KH138" i="53"/>
  <c r="KG138" i="53"/>
  <c r="KF138" i="53"/>
  <c r="KE138" i="53"/>
  <c r="KD138" i="53"/>
  <c r="KI138" i="53" s="1"/>
  <c r="KJ136" i="53"/>
  <c r="KK136" i="53" s="1"/>
  <c r="KH136" i="53"/>
  <c r="KG136" i="53"/>
  <c r="KF136" i="53"/>
  <c r="KE136" i="53"/>
  <c r="KD136" i="53"/>
  <c r="KI136" i="53" s="1"/>
  <c r="KC134" i="53"/>
  <c r="KJ133" i="53"/>
  <c r="KK133" i="53" s="1"/>
  <c r="KH133" i="53"/>
  <c r="KG133" i="53"/>
  <c r="KF133" i="53"/>
  <c r="KE133" i="53"/>
  <c r="KD133" i="53"/>
  <c r="KI133" i="53" s="1"/>
  <c r="KJ131" i="53"/>
  <c r="KK131" i="53" s="1"/>
  <c r="KH131" i="53"/>
  <c r="KG131" i="53"/>
  <c r="KF131" i="53"/>
  <c r="KE131" i="53"/>
  <c r="KD131" i="53"/>
  <c r="KI131" i="53" s="1"/>
  <c r="KJ130" i="53"/>
  <c r="KK130" i="53" s="1"/>
  <c r="KH130" i="53"/>
  <c r="KG130" i="53"/>
  <c r="KF130" i="53"/>
  <c r="KE130" i="53"/>
  <c r="KD130" i="53"/>
  <c r="KI130" i="53" s="1"/>
  <c r="KJ129" i="53"/>
  <c r="KK129" i="53" s="1"/>
  <c r="KH129" i="53"/>
  <c r="KG129" i="53"/>
  <c r="KF129" i="53"/>
  <c r="KE129" i="53"/>
  <c r="KD129" i="53"/>
  <c r="KI129" i="53" s="1"/>
  <c r="KJ128" i="53"/>
  <c r="KK128" i="53" s="1"/>
  <c r="KH128" i="53"/>
  <c r="KG128" i="53"/>
  <c r="KF128" i="53"/>
  <c r="KE128" i="53"/>
  <c r="KD128" i="53"/>
  <c r="KI128" i="53" s="1"/>
  <c r="KJ127" i="53"/>
  <c r="KK127" i="53" s="1"/>
  <c r="KH127" i="53"/>
  <c r="KG127" i="53"/>
  <c r="KF127" i="53"/>
  <c r="KE127" i="53"/>
  <c r="KD127" i="53"/>
  <c r="KI127" i="53" s="1"/>
  <c r="KJ126" i="53"/>
  <c r="KK126" i="53" s="1"/>
  <c r="KH126" i="53"/>
  <c r="KG126" i="53"/>
  <c r="KF126" i="53"/>
  <c r="KE126" i="53"/>
  <c r="KD126" i="53"/>
  <c r="KI126" i="53" s="1"/>
  <c r="KJ125" i="53"/>
  <c r="KK125" i="53" s="1"/>
  <c r="KH125" i="53"/>
  <c r="KG125" i="53"/>
  <c r="KF125" i="53"/>
  <c r="KE125" i="53"/>
  <c r="KD125" i="53"/>
  <c r="KI125" i="53" s="1"/>
  <c r="KJ123" i="53"/>
  <c r="KK123" i="53" s="1"/>
  <c r="KH123" i="53"/>
  <c r="KG123" i="53"/>
  <c r="KF123" i="53"/>
  <c r="KE123" i="53"/>
  <c r="KD123" i="53"/>
  <c r="KI123" i="53" s="1"/>
  <c r="KJ122" i="53"/>
  <c r="KK122" i="53" s="1"/>
  <c r="KH122" i="53"/>
  <c r="KG122" i="53"/>
  <c r="KF122" i="53"/>
  <c r="KE122" i="53"/>
  <c r="KD122" i="53"/>
  <c r="KI122" i="53" s="1"/>
  <c r="KJ121" i="53"/>
  <c r="KK121" i="53" s="1"/>
  <c r="KH121" i="53"/>
  <c r="KG121" i="53"/>
  <c r="KF121" i="53"/>
  <c r="KE121" i="53"/>
  <c r="KD121" i="53"/>
  <c r="KI121" i="53" s="1"/>
  <c r="KJ120" i="53"/>
  <c r="KK120" i="53" s="1"/>
  <c r="KH120" i="53"/>
  <c r="KG120" i="53"/>
  <c r="KF120" i="53"/>
  <c r="KE120" i="53"/>
  <c r="KD120" i="53"/>
  <c r="KI120" i="53" s="1"/>
  <c r="KJ119" i="53"/>
  <c r="KK119" i="53" s="1"/>
  <c r="KH119" i="53"/>
  <c r="KG119" i="53"/>
  <c r="KF119" i="53"/>
  <c r="KE119" i="53"/>
  <c r="KD119" i="53"/>
  <c r="KI119" i="53" s="1"/>
  <c r="KJ117" i="53"/>
  <c r="KK117" i="53" s="1"/>
  <c r="KH117" i="53"/>
  <c r="KG117" i="53"/>
  <c r="KF117" i="53"/>
  <c r="KE117" i="53"/>
  <c r="KD117" i="53"/>
  <c r="KI117" i="53" s="1"/>
  <c r="KJ116" i="53"/>
  <c r="KK116" i="53" s="1"/>
  <c r="KH116" i="53"/>
  <c r="KG116" i="53"/>
  <c r="KF116" i="53"/>
  <c r="KE116" i="53"/>
  <c r="KD116" i="53"/>
  <c r="KI116" i="53" s="1"/>
  <c r="KJ115" i="53"/>
  <c r="KK115" i="53" s="1"/>
  <c r="KH115" i="53"/>
  <c r="KG115" i="53"/>
  <c r="KF115" i="53"/>
  <c r="KE115" i="53"/>
  <c r="KD115" i="53"/>
  <c r="KI115" i="53" s="1"/>
  <c r="KJ114" i="53"/>
  <c r="KK114" i="53" s="1"/>
  <c r="KH114" i="53"/>
  <c r="KG114" i="53"/>
  <c r="KF114" i="53"/>
  <c r="KE114" i="53"/>
  <c r="KD114" i="53"/>
  <c r="KI114" i="53" s="1"/>
  <c r="KJ113" i="53"/>
  <c r="KK113" i="53" s="1"/>
  <c r="KH113" i="53"/>
  <c r="KG113" i="53"/>
  <c r="KF113" i="53"/>
  <c r="KE113" i="53"/>
  <c r="KD113" i="53"/>
  <c r="KI113" i="53" s="1"/>
  <c r="KJ112" i="53"/>
  <c r="KK112" i="53" s="1"/>
  <c r="KH112" i="53"/>
  <c r="KG112" i="53"/>
  <c r="KF112" i="53"/>
  <c r="KE112" i="53"/>
  <c r="KD112" i="53"/>
  <c r="KI112" i="53" s="1"/>
  <c r="KJ111" i="53"/>
  <c r="KK111" i="53" s="1"/>
  <c r="KH111" i="53"/>
  <c r="KG111" i="53"/>
  <c r="KF111" i="53"/>
  <c r="KE111" i="53"/>
  <c r="KD111" i="53"/>
  <c r="KI111" i="53" s="1"/>
  <c r="KJ108" i="53"/>
  <c r="KK108" i="53" s="1"/>
  <c r="KH108" i="53"/>
  <c r="KG108" i="53"/>
  <c r="KF108" i="53"/>
  <c r="KE108" i="53"/>
  <c r="KD108" i="53"/>
  <c r="KI108" i="53" s="1"/>
  <c r="KJ106" i="53"/>
  <c r="KK106" i="53" s="1"/>
  <c r="KH106" i="53"/>
  <c r="KG106" i="53"/>
  <c r="KF106" i="53"/>
  <c r="KE106" i="53"/>
  <c r="KD106" i="53"/>
  <c r="KI106" i="53" s="1"/>
  <c r="KJ105" i="53"/>
  <c r="KK105" i="53" s="1"/>
  <c r="KH105" i="53"/>
  <c r="KG105" i="53"/>
  <c r="KF105" i="53"/>
  <c r="KE105" i="53"/>
  <c r="KD105" i="53"/>
  <c r="KI105" i="53" s="1"/>
  <c r="KJ104" i="53"/>
  <c r="KK104" i="53" s="1"/>
  <c r="KH104" i="53"/>
  <c r="KG104" i="53"/>
  <c r="KF104" i="53"/>
  <c r="KE104" i="53"/>
  <c r="KD104" i="53"/>
  <c r="KI104" i="53" s="1"/>
  <c r="KJ103" i="53"/>
  <c r="KK103" i="53" s="1"/>
  <c r="KH103" i="53"/>
  <c r="KG103" i="53"/>
  <c r="KF103" i="53"/>
  <c r="KE103" i="53"/>
  <c r="KD103" i="53"/>
  <c r="KI103" i="53" s="1"/>
  <c r="KJ101" i="53"/>
  <c r="KK101" i="53" s="1"/>
  <c r="KH101" i="53"/>
  <c r="KG101" i="53"/>
  <c r="KF101" i="53"/>
  <c r="KE101" i="53"/>
  <c r="KD101" i="53"/>
  <c r="KI101" i="53" s="1"/>
  <c r="KJ100" i="53"/>
  <c r="KK100" i="53" s="1"/>
  <c r="KH100" i="53"/>
  <c r="KG100" i="53"/>
  <c r="KF100" i="53"/>
  <c r="KE100" i="53"/>
  <c r="KD100" i="53"/>
  <c r="KI100" i="53" s="1"/>
  <c r="KJ99" i="53"/>
  <c r="KK99" i="53" s="1"/>
  <c r="KH99" i="53"/>
  <c r="KG99" i="53"/>
  <c r="KF99" i="53"/>
  <c r="KE99" i="53"/>
  <c r="KD99" i="53"/>
  <c r="KI99" i="53" s="1"/>
  <c r="KJ98" i="53"/>
  <c r="KK98" i="53" s="1"/>
  <c r="KH98" i="53"/>
  <c r="KG98" i="53"/>
  <c r="KF98" i="53"/>
  <c r="KE98" i="53"/>
  <c r="KD98" i="53"/>
  <c r="KI98" i="53" s="1"/>
  <c r="KJ97" i="53"/>
  <c r="KK97" i="53" s="1"/>
  <c r="KH97" i="53"/>
  <c r="KG97" i="53"/>
  <c r="KF97" i="53"/>
  <c r="KE97" i="53"/>
  <c r="KD97" i="53"/>
  <c r="KI97" i="53" s="1"/>
  <c r="KJ96" i="53"/>
  <c r="KK96" i="53" s="1"/>
  <c r="KH96" i="53"/>
  <c r="KG96" i="53"/>
  <c r="KF96" i="53"/>
  <c r="KE96" i="53"/>
  <c r="KD96" i="53"/>
  <c r="KI96" i="53" s="1"/>
  <c r="KC94" i="53"/>
  <c r="KJ93" i="53"/>
  <c r="KK93" i="53" s="1"/>
  <c r="KH93" i="53"/>
  <c r="KG93" i="53"/>
  <c r="KF93" i="53"/>
  <c r="KE93" i="53"/>
  <c r="KD93" i="53"/>
  <c r="KI93" i="53" s="1"/>
  <c r="KJ91" i="53"/>
  <c r="KK91" i="53" s="1"/>
  <c r="KH91" i="53"/>
  <c r="KG91" i="53"/>
  <c r="KF91" i="53"/>
  <c r="KE91" i="53"/>
  <c r="KD91" i="53"/>
  <c r="KI91" i="53" s="1"/>
  <c r="KJ90" i="53"/>
  <c r="KK90" i="53" s="1"/>
  <c r="KH90" i="53"/>
  <c r="KG90" i="53"/>
  <c r="KF90" i="53"/>
  <c r="KE90" i="53"/>
  <c r="KD90" i="53"/>
  <c r="KI90" i="53" s="1"/>
  <c r="KJ89" i="53"/>
  <c r="KK89" i="53" s="1"/>
  <c r="KH89" i="53"/>
  <c r="KG89" i="53"/>
  <c r="KF89" i="53"/>
  <c r="KE89" i="53"/>
  <c r="KD89" i="53"/>
  <c r="KI89" i="53" s="1"/>
  <c r="KJ88" i="53"/>
  <c r="KK88" i="53" s="1"/>
  <c r="KH88" i="53"/>
  <c r="KG88" i="53"/>
  <c r="KF88" i="53"/>
  <c r="KE88" i="53"/>
  <c r="KD88" i="53"/>
  <c r="KI88" i="53" s="1"/>
  <c r="KJ86" i="53"/>
  <c r="KK86" i="53" s="1"/>
  <c r="KH86" i="53"/>
  <c r="KG86" i="53"/>
  <c r="KF86" i="53"/>
  <c r="KE86" i="53"/>
  <c r="KD86" i="53"/>
  <c r="KI86" i="53" s="1"/>
  <c r="KJ85" i="53"/>
  <c r="KK85" i="53" s="1"/>
  <c r="KH85" i="53"/>
  <c r="KG85" i="53"/>
  <c r="KF85" i="53"/>
  <c r="KE85" i="53"/>
  <c r="KD85" i="53"/>
  <c r="KI85" i="53" s="1"/>
  <c r="KC83" i="53"/>
  <c r="KJ82" i="53"/>
  <c r="KK82" i="53" s="1"/>
  <c r="KH82" i="53"/>
  <c r="KG82" i="53"/>
  <c r="KF82" i="53"/>
  <c r="KE82" i="53"/>
  <c r="KD82" i="53"/>
  <c r="KI82" i="53" s="1"/>
  <c r="KJ81" i="53"/>
  <c r="KK81" i="53" s="1"/>
  <c r="KH81" i="53"/>
  <c r="KG81" i="53"/>
  <c r="KF81" i="53"/>
  <c r="KE81" i="53"/>
  <c r="KD81" i="53"/>
  <c r="KI81" i="53" s="1"/>
  <c r="KJ80" i="53"/>
  <c r="KK80" i="53" s="1"/>
  <c r="KH80" i="53"/>
  <c r="KG80" i="53"/>
  <c r="KF80" i="53"/>
  <c r="KE80" i="53"/>
  <c r="KD80" i="53"/>
  <c r="KI80" i="53" s="1"/>
  <c r="KJ79" i="53"/>
  <c r="KK79" i="53" s="1"/>
  <c r="KH79" i="53"/>
  <c r="KG79" i="53"/>
  <c r="KF79" i="53"/>
  <c r="KE79" i="53"/>
  <c r="KD79" i="53"/>
  <c r="KI79" i="53" s="1"/>
  <c r="KJ77" i="53"/>
  <c r="KK77" i="53" s="1"/>
  <c r="KH77" i="53"/>
  <c r="KG77" i="53"/>
  <c r="KF77" i="53"/>
  <c r="KE77" i="53"/>
  <c r="KD77" i="53"/>
  <c r="KI77" i="53" s="1"/>
  <c r="KJ76" i="53"/>
  <c r="KK76" i="53" s="1"/>
  <c r="KH76" i="53"/>
  <c r="KG76" i="53"/>
  <c r="KF76" i="53"/>
  <c r="KE76" i="53"/>
  <c r="KD76" i="53"/>
  <c r="KI76" i="53" s="1"/>
  <c r="KC74" i="53"/>
  <c r="KJ73" i="53"/>
  <c r="KK73" i="53" s="1"/>
  <c r="KH73" i="53"/>
  <c r="KG73" i="53"/>
  <c r="KF73" i="53"/>
  <c r="KE73" i="53"/>
  <c r="KD73" i="53"/>
  <c r="KI73" i="53" s="1"/>
  <c r="KJ72" i="53"/>
  <c r="KK72" i="53" s="1"/>
  <c r="KH72" i="53"/>
  <c r="KG72" i="53"/>
  <c r="KF72" i="53"/>
  <c r="KE72" i="53"/>
  <c r="KD72" i="53"/>
  <c r="KI72" i="53" s="1"/>
  <c r="KJ71" i="53"/>
  <c r="KK71" i="53" s="1"/>
  <c r="KH71" i="53"/>
  <c r="KG71" i="53"/>
  <c r="KF71" i="53"/>
  <c r="KE71" i="53"/>
  <c r="KD71" i="53"/>
  <c r="KI71" i="53" s="1"/>
  <c r="KJ69" i="53"/>
  <c r="KK69" i="53" s="1"/>
  <c r="KH69" i="53"/>
  <c r="KG69" i="53"/>
  <c r="KF69" i="53"/>
  <c r="KE69" i="53"/>
  <c r="KD69" i="53"/>
  <c r="KI69" i="53" s="1"/>
  <c r="KJ67" i="53"/>
  <c r="KK67" i="53" s="1"/>
  <c r="KH67" i="53"/>
  <c r="KG67" i="53"/>
  <c r="KF67" i="53"/>
  <c r="KE67" i="53"/>
  <c r="KD67" i="53"/>
  <c r="KI67" i="53" s="1"/>
  <c r="KJ66" i="53"/>
  <c r="KK66" i="53" s="1"/>
  <c r="KH66" i="53"/>
  <c r="KG66" i="53"/>
  <c r="KF66" i="53"/>
  <c r="KE66" i="53"/>
  <c r="KD66" i="53"/>
  <c r="KI66" i="53" s="1"/>
  <c r="KC64" i="53"/>
  <c r="KJ63" i="53"/>
  <c r="KK63" i="53" s="1"/>
  <c r="KH63" i="53"/>
  <c r="KG63" i="53"/>
  <c r="KF63" i="53"/>
  <c r="KE63" i="53"/>
  <c r="KD63" i="53"/>
  <c r="KI63" i="53" s="1"/>
  <c r="KJ62" i="53"/>
  <c r="KK62" i="53" s="1"/>
  <c r="KH62" i="53"/>
  <c r="KG62" i="53"/>
  <c r="KF62" i="53"/>
  <c r="KE62" i="53"/>
  <c r="KD62" i="53"/>
  <c r="KI62" i="53" s="1"/>
  <c r="KJ61" i="53"/>
  <c r="KK61" i="53" s="1"/>
  <c r="KH61" i="53"/>
  <c r="KG61" i="53"/>
  <c r="KF61" i="53"/>
  <c r="KE61" i="53"/>
  <c r="KD61" i="53"/>
  <c r="KI61" i="53" s="1"/>
  <c r="KJ60" i="53"/>
  <c r="KK60" i="53" s="1"/>
  <c r="KH60" i="53"/>
  <c r="KG60" i="53"/>
  <c r="KF60" i="53"/>
  <c r="KE60" i="53"/>
  <c r="KD60" i="53"/>
  <c r="KI60" i="53" s="1"/>
  <c r="KJ59" i="53"/>
  <c r="KK59" i="53" s="1"/>
  <c r="KH59" i="53"/>
  <c r="KG59" i="53"/>
  <c r="KF59" i="53"/>
  <c r="KE59" i="53"/>
  <c r="KD59" i="53"/>
  <c r="KI59" i="53" s="1"/>
  <c r="KJ58" i="53"/>
  <c r="KK58" i="53" s="1"/>
  <c r="KH58" i="53"/>
  <c r="KG58" i="53"/>
  <c r="KF58" i="53"/>
  <c r="KE58" i="53"/>
  <c r="KD58" i="53"/>
  <c r="KI58" i="53" s="1"/>
  <c r="KJ57" i="53"/>
  <c r="KK57" i="53" s="1"/>
  <c r="KH57" i="53"/>
  <c r="KG57" i="53"/>
  <c r="KF57" i="53"/>
  <c r="KE57" i="53"/>
  <c r="KD57" i="53"/>
  <c r="KI57" i="53" s="1"/>
  <c r="KJ56" i="53"/>
  <c r="KK56" i="53" s="1"/>
  <c r="KH56" i="53"/>
  <c r="KG56" i="53"/>
  <c r="KF56" i="53"/>
  <c r="KE56" i="53"/>
  <c r="KD56" i="53"/>
  <c r="KI56" i="53" s="1"/>
  <c r="KC54" i="53"/>
  <c r="KJ53" i="53"/>
  <c r="KK53" i="53" s="1"/>
  <c r="KH53" i="53"/>
  <c r="KG53" i="53"/>
  <c r="KF53" i="53"/>
  <c r="KE53" i="53"/>
  <c r="KD53" i="53"/>
  <c r="KI53" i="53" s="1"/>
  <c r="KC51" i="53"/>
  <c r="KJ50" i="53"/>
  <c r="KK50" i="53" s="1"/>
  <c r="KH50" i="53"/>
  <c r="KG50" i="53"/>
  <c r="KF50" i="53"/>
  <c r="KE50" i="53"/>
  <c r="KD50" i="53"/>
  <c r="KI50" i="53" s="1"/>
  <c r="KJ48" i="53"/>
  <c r="KK48" i="53" s="1"/>
  <c r="KH48" i="53"/>
  <c r="KG48" i="53"/>
  <c r="KF48" i="53"/>
  <c r="KE48" i="53"/>
  <c r="KD48" i="53"/>
  <c r="KI48" i="53" s="1"/>
  <c r="KJ47" i="53"/>
  <c r="KK47" i="53" s="1"/>
  <c r="KH47" i="53"/>
  <c r="KG47" i="53"/>
  <c r="KF47" i="53"/>
  <c r="KE47" i="53"/>
  <c r="KD47" i="53"/>
  <c r="KI47" i="53" s="1"/>
  <c r="KJ46" i="53"/>
  <c r="KK46" i="53" s="1"/>
  <c r="KH46" i="53"/>
  <c r="KG46" i="53"/>
  <c r="KF46" i="53"/>
  <c r="KE46" i="53"/>
  <c r="KD46" i="53"/>
  <c r="KI46" i="53" s="1"/>
  <c r="KJ45" i="53"/>
  <c r="KK45" i="53" s="1"/>
  <c r="KH45" i="53"/>
  <c r="KG45" i="53"/>
  <c r="KF45" i="53"/>
  <c r="KE45" i="53"/>
  <c r="KD45" i="53"/>
  <c r="KI45" i="53" s="1"/>
  <c r="KJ44" i="53"/>
  <c r="KK44" i="53" s="1"/>
  <c r="KH44" i="53"/>
  <c r="KG44" i="53"/>
  <c r="KF44" i="53"/>
  <c r="KE44" i="53"/>
  <c r="KD44" i="53"/>
  <c r="KI44" i="53" s="1"/>
  <c r="KJ43" i="53"/>
  <c r="KK43" i="53" s="1"/>
  <c r="KH43" i="53"/>
  <c r="KG43" i="53"/>
  <c r="KF43" i="53"/>
  <c r="KE43" i="53"/>
  <c r="KD43" i="53"/>
  <c r="KI43" i="53" s="1"/>
  <c r="KJ41" i="53"/>
  <c r="KK41" i="53" s="1"/>
  <c r="KH41" i="53"/>
  <c r="KG41" i="53"/>
  <c r="KF41" i="53"/>
  <c r="KE41" i="53"/>
  <c r="KD41" i="53"/>
  <c r="KI41" i="53" s="1"/>
  <c r="KJ40" i="53"/>
  <c r="KK40" i="53" s="1"/>
  <c r="KH40" i="53"/>
  <c r="KG40" i="53"/>
  <c r="KF40" i="53"/>
  <c r="KE40" i="53"/>
  <c r="KD40" i="53"/>
  <c r="KI40" i="53" s="1"/>
  <c r="KJ39" i="53"/>
  <c r="KK39" i="53" s="1"/>
  <c r="KH39" i="53"/>
  <c r="KG39" i="53"/>
  <c r="KF39" i="53"/>
  <c r="KE39" i="53"/>
  <c r="KD39" i="53"/>
  <c r="KI39" i="53" s="1"/>
  <c r="KJ37" i="53"/>
  <c r="KK37" i="53" s="1"/>
  <c r="KH37" i="53"/>
  <c r="KG37" i="53"/>
  <c r="KF37" i="53"/>
  <c r="KE37" i="53"/>
  <c r="KD37" i="53"/>
  <c r="KI37" i="53" s="1"/>
  <c r="KJ36" i="53"/>
  <c r="KK36" i="53" s="1"/>
  <c r="KH36" i="53"/>
  <c r="KG36" i="53"/>
  <c r="KF36" i="53"/>
  <c r="KE36" i="53"/>
  <c r="KD36" i="53"/>
  <c r="KI36" i="53" s="1"/>
  <c r="KJ34" i="53"/>
  <c r="KK34" i="53" s="1"/>
  <c r="KH34" i="53"/>
  <c r="KG34" i="53"/>
  <c r="KF34" i="53"/>
  <c r="KE34" i="53"/>
  <c r="KD34" i="53"/>
  <c r="KI34" i="53" s="1"/>
  <c r="KJ32" i="53"/>
  <c r="KK32" i="53" s="1"/>
  <c r="KH32" i="53"/>
  <c r="KG32" i="53"/>
  <c r="KF32" i="53"/>
  <c r="KE32" i="53"/>
  <c r="KD32" i="53"/>
  <c r="KI32" i="53" s="1"/>
  <c r="KC29" i="53"/>
  <c r="KJ28" i="53"/>
  <c r="KK28" i="53" s="1"/>
  <c r="KH28" i="53"/>
  <c r="KG28" i="53"/>
  <c r="KF28" i="53"/>
  <c r="KE28" i="53"/>
  <c r="KD28" i="53"/>
  <c r="KI28" i="53" s="1"/>
  <c r="KJ27" i="53"/>
  <c r="KK27" i="53" s="1"/>
  <c r="KH27" i="53"/>
  <c r="KG27" i="53"/>
  <c r="KF27" i="53"/>
  <c r="KE27" i="53"/>
  <c r="KD27" i="53"/>
  <c r="KI27" i="53" s="1"/>
  <c r="KJ26" i="53"/>
  <c r="KK26" i="53" s="1"/>
  <c r="KH26" i="53"/>
  <c r="KG26" i="53"/>
  <c r="KF26" i="53"/>
  <c r="KE26" i="53"/>
  <c r="KD26" i="53"/>
  <c r="KI26" i="53" s="1"/>
  <c r="KJ25" i="53"/>
  <c r="KK25" i="53" s="1"/>
  <c r="KH25" i="53"/>
  <c r="KG25" i="53"/>
  <c r="KF25" i="53"/>
  <c r="KE25" i="53"/>
  <c r="KD25" i="53"/>
  <c r="KI25" i="53" s="1"/>
  <c r="KJ24" i="53"/>
  <c r="KK24" i="53" s="1"/>
  <c r="KH24" i="53"/>
  <c r="KG24" i="53"/>
  <c r="KF24" i="53"/>
  <c r="KE24" i="53"/>
  <c r="KD24" i="53"/>
  <c r="KI24" i="53" s="1"/>
  <c r="KJ23" i="53"/>
  <c r="KK23" i="53" s="1"/>
  <c r="KH23" i="53"/>
  <c r="KG23" i="53"/>
  <c r="KF23" i="53"/>
  <c r="KE23" i="53"/>
  <c r="KD23" i="53"/>
  <c r="KI23" i="53" s="1"/>
  <c r="KJ22" i="53"/>
  <c r="KK22" i="53" s="1"/>
  <c r="KH22" i="53"/>
  <c r="KG22" i="53"/>
  <c r="KF22" i="53"/>
  <c r="KE22" i="53"/>
  <c r="KD22" i="53"/>
  <c r="KI22" i="53" s="1"/>
  <c r="KJ20" i="53"/>
  <c r="KK20" i="53" s="1"/>
  <c r="KH20" i="53"/>
  <c r="KG20" i="53"/>
  <c r="KF20" i="53"/>
  <c r="KE20" i="53"/>
  <c r="KD20" i="53"/>
  <c r="KI20" i="53" s="1"/>
  <c r="KC18" i="53"/>
  <c r="KJ17" i="53"/>
  <c r="KK17" i="53" s="1"/>
  <c r="KH17" i="53"/>
  <c r="KG17" i="53"/>
  <c r="KF17" i="53"/>
  <c r="KE17" i="53"/>
  <c r="KD17" i="53"/>
  <c r="KI17" i="53" s="1"/>
  <c r="KJ16" i="53"/>
  <c r="KK16" i="53" s="1"/>
  <c r="KH16" i="53"/>
  <c r="KG16" i="53"/>
  <c r="KF16" i="53"/>
  <c r="KE16" i="53"/>
  <c r="KD16" i="53"/>
  <c r="KI16" i="53" s="1"/>
  <c r="KI553" i="53" s="1"/>
  <c r="KC14" i="53"/>
  <c r="JZ8" i="53"/>
  <c r="JY2" i="53"/>
  <c r="JW552" i="53" s="1"/>
  <c r="JJ551" i="53"/>
  <c r="JN553" i="53" s="1"/>
  <c r="JK545" i="53"/>
  <c r="JS543" i="53"/>
  <c r="JT543" i="53" s="1"/>
  <c r="JQ543" i="53"/>
  <c r="JP543" i="53"/>
  <c r="JO543" i="53"/>
  <c r="JN543" i="53"/>
  <c r="JM543" i="53"/>
  <c r="JR543" i="53" s="1"/>
  <c r="JS541" i="53"/>
  <c r="JT541" i="53" s="1"/>
  <c r="JQ541" i="53"/>
  <c r="JP541" i="53"/>
  <c r="JO541" i="53"/>
  <c r="JN541" i="53"/>
  <c r="JM541" i="53"/>
  <c r="JR541" i="53" s="1"/>
  <c r="JS539" i="53"/>
  <c r="JT539" i="53" s="1"/>
  <c r="JQ539" i="53"/>
  <c r="JP539" i="53"/>
  <c r="JO539" i="53"/>
  <c r="JN539" i="53"/>
  <c r="JM539" i="53"/>
  <c r="JR539" i="53" s="1"/>
  <c r="JS538" i="53"/>
  <c r="JT538" i="53" s="1"/>
  <c r="JQ538" i="53"/>
  <c r="JP538" i="53"/>
  <c r="JO538" i="53"/>
  <c r="JN538" i="53"/>
  <c r="JM538" i="53"/>
  <c r="JR538" i="53" s="1"/>
  <c r="JS536" i="53"/>
  <c r="JT536" i="53" s="1"/>
  <c r="JQ536" i="53"/>
  <c r="JP536" i="53"/>
  <c r="JO536" i="53"/>
  <c r="JN536" i="53"/>
  <c r="JM536" i="53"/>
  <c r="JR536" i="53" s="1"/>
  <c r="JS535" i="53"/>
  <c r="JT535" i="53" s="1"/>
  <c r="JQ535" i="53"/>
  <c r="JP535" i="53"/>
  <c r="JO535" i="53"/>
  <c r="JN535" i="53"/>
  <c r="JM535" i="53"/>
  <c r="JR535" i="53" s="1"/>
  <c r="JS534" i="53"/>
  <c r="JT534" i="53" s="1"/>
  <c r="JQ534" i="53"/>
  <c r="JP534" i="53"/>
  <c r="JO534" i="53"/>
  <c r="JN534" i="53"/>
  <c r="JM534" i="53"/>
  <c r="JR534" i="53" s="1"/>
  <c r="JS533" i="53"/>
  <c r="JT533" i="53" s="1"/>
  <c r="JQ533" i="53"/>
  <c r="JP533" i="53"/>
  <c r="JO533" i="53"/>
  <c r="JN533" i="53"/>
  <c r="JM533" i="53"/>
  <c r="JR533" i="53" s="1"/>
  <c r="JS532" i="53"/>
  <c r="JT532" i="53" s="1"/>
  <c r="JQ532" i="53"/>
  <c r="JP532" i="53"/>
  <c r="JO532" i="53"/>
  <c r="JN532" i="53"/>
  <c r="JM532" i="53"/>
  <c r="JR532" i="53" s="1"/>
  <c r="JS531" i="53"/>
  <c r="JT531" i="53" s="1"/>
  <c r="JQ531" i="53"/>
  <c r="JP531" i="53"/>
  <c r="JO531" i="53"/>
  <c r="JN531" i="53"/>
  <c r="JM531" i="53"/>
  <c r="JR531" i="53" s="1"/>
  <c r="JS530" i="53"/>
  <c r="JT530" i="53" s="1"/>
  <c r="JQ530" i="53"/>
  <c r="JP530" i="53"/>
  <c r="JO530" i="53"/>
  <c r="JN530" i="53"/>
  <c r="JM530" i="53"/>
  <c r="JR530" i="53" s="1"/>
  <c r="JS529" i="53"/>
  <c r="JT529" i="53" s="1"/>
  <c r="JQ529" i="53"/>
  <c r="JP529" i="53"/>
  <c r="JO529" i="53"/>
  <c r="JN529" i="53"/>
  <c r="JM529" i="53"/>
  <c r="JR529" i="53" s="1"/>
  <c r="JS528" i="53"/>
  <c r="JT528" i="53" s="1"/>
  <c r="JQ528" i="53"/>
  <c r="JP528" i="53"/>
  <c r="JO528" i="53"/>
  <c r="JN528" i="53"/>
  <c r="JM528" i="53"/>
  <c r="JR528" i="53" s="1"/>
  <c r="JS526" i="53"/>
  <c r="JT526" i="53" s="1"/>
  <c r="JQ526" i="53"/>
  <c r="JP526" i="53"/>
  <c r="JO526" i="53"/>
  <c r="JN526" i="53"/>
  <c r="JM526" i="53"/>
  <c r="JR526" i="53" s="1"/>
  <c r="JS524" i="53"/>
  <c r="JT524" i="53" s="1"/>
  <c r="JQ524" i="53"/>
  <c r="JP524" i="53"/>
  <c r="JO524" i="53"/>
  <c r="JN524" i="53"/>
  <c r="JM524" i="53"/>
  <c r="JR524" i="53" s="1"/>
  <c r="JS523" i="53"/>
  <c r="JT523" i="53" s="1"/>
  <c r="JQ523" i="53"/>
  <c r="JP523" i="53"/>
  <c r="JO523" i="53"/>
  <c r="JN523" i="53"/>
  <c r="JM523" i="53"/>
  <c r="JR523" i="53" s="1"/>
  <c r="JS522" i="53"/>
  <c r="JT522" i="53" s="1"/>
  <c r="JQ522" i="53"/>
  <c r="JP522" i="53"/>
  <c r="JO522" i="53"/>
  <c r="JN522" i="53"/>
  <c r="JM522" i="53"/>
  <c r="JR522" i="53" s="1"/>
  <c r="JS520" i="53"/>
  <c r="JT520" i="53" s="1"/>
  <c r="JQ520" i="53"/>
  <c r="JP520" i="53"/>
  <c r="JO520" i="53"/>
  <c r="JN520" i="53"/>
  <c r="JM520" i="53"/>
  <c r="JR520" i="53" s="1"/>
  <c r="JS518" i="53"/>
  <c r="JT518" i="53" s="1"/>
  <c r="JQ518" i="53"/>
  <c r="JP518" i="53"/>
  <c r="JO518" i="53"/>
  <c r="JN518" i="53"/>
  <c r="JM518" i="53"/>
  <c r="JR518" i="53" s="1"/>
  <c r="JS517" i="53"/>
  <c r="JT517" i="53" s="1"/>
  <c r="JQ517" i="53"/>
  <c r="JP517" i="53"/>
  <c r="JO517" i="53"/>
  <c r="JN517" i="53"/>
  <c r="JM517" i="53"/>
  <c r="JR517" i="53" s="1"/>
  <c r="JS516" i="53"/>
  <c r="JT516" i="53" s="1"/>
  <c r="JQ516" i="53"/>
  <c r="JP516" i="53"/>
  <c r="JO516" i="53"/>
  <c r="JN516" i="53"/>
  <c r="JM516" i="53"/>
  <c r="JR516" i="53" s="1"/>
  <c r="JS515" i="53"/>
  <c r="JT515" i="53" s="1"/>
  <c r="JQ515" i="53"/>
  <c r="JP515" i="53"/>
  <c r="JO515" i="53"/>
  <c r="JN515" i="53"/>
  <c r="JM515" i="53"/>
  <c r="JR515" i="53" s="1"/>
  <c r="JS514" i="53"/>
  <c r="JT514" i="53" s="1"/>
  <c r="JQ514" i="53"/>
  <c r="JP514" i="53"/>
  <c r="JO514" i="53"/>
  <c r="JN514" i="53"/>
  <c r="JM514" i="53"/>
  <c r="JR514" i="53" s="1"/>
  <c r="JS512" i="53"/>
  <c r="JT512" i="53" s="1"/>
  <c r="JQ512" i="53"/>
  <c r="JP512" i="53"/>
  <c r="JO512" i="53"/>
  <c r="JN512" i="53"/>
  <c r="JM512" i="53"/>
  <c r="JR512" i="53" s="1"/>
  <c r="JS510" i="53"/>
  <c r="JT510" i="53" s="1"/>
  <c r="JQ510" i="53"/>
  <c r="JP510" i="53"/>
  <c r="JO510" i="53"/>
  <c r="JN510" i="53"/>
  <c r="JM510" i="53"/>
  <c r="JR510" i="53" s="1"/>
  <c r="JS509" i="53"/>
  <c r="JT509" i="53" s="1"/>
  <c r="JQ509" i="53"/>
  <c r="JP509" i="53"/>
  <c r="JO509" i="53"/>
  <c r="JN509" i="53"/>
  <c r="JM509" i="53"/>
  <c r="JR509" i="53" s="1"/>
  <c r="JS508" i="53"/>
  <c r="JT508" i="53" s="1"/>
  <c r="JQ508" i="53"/>
  <c r="JP508" i="53"/>
  <c r="JO508" i="53"/>
  <c r="JN508" i="53"/>
  <c r="JM508" i="53"/>
  <c r="JR508" i="53" s="1"/>
  <c r="JS507" i="53"/>
  <c r="JT507" i="53" s="1"/>
  <c r="JQ507" i="53"/>
  <c r="JP507" i="53"/>
  <c r="JO507" i="53"/>
  <c r="JN507" i="53"/>
  <c r="JM507" i="53"/>
  <c r="JR507" i="53" s="1"/>
  <c r="JS505" i="53"/>
  <c r="JT505" i="53" s="1"/>
  <c r="JQ505" i="53"/>
  <c r="JP505" i="53"/>
  <c r="JO505" i="53"/>
  <c r="JN505" i="53"/>
  <c r="JM505" i="53"/>
  <c r="JR505" i="53" s="1"/>
  <c r="JS504" i="53"/>
  <c r="JT504" i="53" s="1"/>
  <c r="JQ504" i="53"/>
  <c r="JP504" i="53"/>
  <c r="JO504" i="53"/>
  <c r="JN504" i="53"/>
  <c r="JM504" i="53"/>
  <c r="JR504" i="53" s="1"/>
  <c r="JS503" i="53"/>
  <c r="JT503" i="53" s="1"/>
  <c r="JQ503" i="53"/>
  <c r="JP503" i="53"/>
  <c r="JO503" i="53"/>
  <c r="JN503" i="53"/>
  <c r="JM503" i="53"/>
  <c r="JR503" i="53" s="1"/>
  <c r="JS502" i="53"/>
  <c r="JT502" i="53" s="1"/>
  <c r="JQ502" i="53"/>
  <c r="JP502" i="53"/>
  <c r="JO502" i="53"/>
  <c r="JN502" i="53"/>
  <c r="JM502" i="53"/>
  <c r="JR502" i="53" s="1"/>
  <c r="JL500" i="53"/>
  <c r="JS499" i="53"/>
  <c r="JT499" i="53" s="1"/>
  <c r="JQ499" i="53"/>
  <c r="JP499" i="53"/>
  <c r="JO499" i="53"/>
  <c r="JN499" i="53"/>
  <c r="JM499" i="53"/>
  <c r="JR499" i="53" s="1"/>
  <c r="JS498" i="53"/>
  <c r="JT498" i="53" s="1"/>
  <c r="JQ498" i="53"/>
  <c r="JP498" i="53"/>
  <c r="JO498" i="53"/>
  <c r="JN498" i="53"/>
  <c r="JM498" i="53"/>
  <c r="JR498" i="53" s="1"/>
  <c r="JS496" i="53"/>
  <c r="JT496" i="53" s="1"/>
  <c r="JQ496" i="53"/>
  <c r="JP496" i="53"/>
  <c r="JO496" i="53"/>
  <c r="JN496" i="53"/>
  <c r="JM496" i="53"/>
  <c r="JR496" i="53" s="1"/>
  <c r="JS495" i="53"/>
  <c r="JT495" i="53" s="1"/>
  <c r="JQ495" i="53"/>
  <c r="JP495" i="53"/>
  <c r="JO495" i="53"/>
  <c r="JN495" i="53"/>
  <c r="JM495" i="53"/>
  <c r="JR495" i="53" s="1"/>
  <c r="JS494" i="53"/>
  <c r="JT494" i="53" s="1"/>
  <c r="JQ494" i="53"/>
  <c r="JP494" i="53"/>
  <c r="JO494" i="53"/>
  <c r="JN494" i="53"/>
  <c r="JM494" i="53"/>
  <c r="JR494" i="53" s="1"/>
  <c r="JS492" i="53"/>
  <c r="JT492" i="53" s="1"/>
  <c r="JQ492" i="53"/>
  <c r="JP492" i="53"/>
  <c r="JO492" i="53"/>
  <c r="JN492" i="53"/>
  <c r="JM492" i="53"/>
  <c r="JR492" i="53" s="1"/>
  <c r="JS491" i="53"/>
  <c r="JT491" i="53" s="1"/>
  <c r="JQ491" i="53"/>
  <c r="JP491" i="53"/>
  <c r="JO491" i="53"/>
  <c r="JN491" i="53"/>
  <c r="JM491" i="53"/>
  <c r="JR491" i="53" s="1"/>
  <c r="JS489" i="53"/>
  <c r="JT489" i="53" s="1"/>
  <c r="JQ489" i="53"/>
  <c r="JP489" i="53"/>
  <c r="JO489" i="53"/>
  <c r="JN489" i="53"/>
  <c r="JM489" i="53"/>
  <c r="JR489" i="53" s="1"/>
  <c r="JS488" i="53"/>
  <c r="JT488" i="53" s="1"/>
  <c r="JQ488" i="53"/>
  <c r="JP488" i="53"/>
  <c r="JO488" i="53"/>
  <c r="JN488" i="53"/>
  <c r="JM488" i="53"/>
  <c r="JR488" i="53" s="1"/>
  <c r="JS487" i="53"/>
  <c r="JT487" i="53" s="1"/>
  <c r="JQ487" i="53"/>
  <c r="JP487" i="53"/>
  <c r="JO487" i="53"/>
  <c r="JN487" i="53"/>
  <c r="JM487" i="53"/>
  <c r="JR487" i="53" s="1"/>
  <c r="JS486" i="53"/>
  <c r="JT486" i="53" s="1"/>
  <c r="JQ486" i="53"/>
  <c r="JP486" i="53"/>
  <c r="JO486" i="53"/>
  <c r="JN486" i="53"/>
  <c r="JM486" i="53"/>
  <c r="JR486" i="53" s="1"/>
  <c r="JS485" i="53"/>
  <c r="JT485" i="53" s="1"/>
  <c r="JQ485" i="53"/>
  <c r="JP485" i="53"/>
  <c r="JO485" i="53"/>
  <c r="JN485" i="53"/>
  <c r="JM485" i="53"/>
  <c r="JR485" i="53" s="1"/>
  <c r="JS484" i="53"/>
  <c r="JT484" i="53" s="1"/>
  <c r="JQ484" i="53"/>
  <c r="JP484" i="53"/>
  <c r="JO484" i="53"/>
  <c r="JN484" i="53"/>
  <c r="JM484" i="53"/>
  <c r="JR484" i="53" s="1"/>
  <c r="JS482" i="53"/>
  <c r="JT482" i="53" s="1"/>
  <c r="JQ482" i="53"/>
  <c r="JP482" i="53"/>
  <c r="JO482" i="53"/>
  <c r="JN482" i="53"/>
  <c r="JM482" i="53"/>
  <c r="JR482" i="53" s="1"/>
  <c r="JS481" i="53"/>
  <c r="JT481" i="53" s="1"/>
  <c r="JQ481" i="53"/>
  <c r="JP481" i="53"/>
  <c r="JO481" i="53"/>
  <c r="JN481" i="53"/>
  <c r="JM481" i="53"/>
  <c r="JR481" i="53" s="1"/>
  <c r="JS480" i="53"/>
  <c r="JT480" i="53" s="1"/>
  <c r="JQ480" i="53"/>
  <c r="JP480" i="53"/>
  <c r="JO480" i="53"/>
  <c r="JN480" i="53"/>
  <c r="JM480" i="53"/>
  <c r="JR480" i="53" s="1"/>
  <c r="JS479" i="53"/>
  <c r="JT479" i="53" s="1"/>
  <c r="JQ479" i="53"/>
  <c r="JP479" i="53"/>
  <c r="JO479" i="53"/>
  <c r="JN479" i="53"/>
  <c r="JM479" i="53"/>
  <c r="JR479" i="53" s="1"/>
  <c r="JS478" i="53"/>
  <c r="JT478" i="53" s="1"/>
  <c r="JQ478" i="53"/>
  <c r="JP478" i="53"/>
  <c r="JO478" i="53"/>
  <c r="JN478" i="53"/>
  <c r="JM478" i="53"/>
  <c r="JR478" i="53" s="1"/>
  <c r="JS477" i="53"/>
  <c r="JT477" i="53" s="1"/>
  <c r="JQ477" i="53"/>
  <c r="JP477" i="53"/>
  <c r="JO477" i="53"/>
  <c r="JN477" i="53"/>
  <c r="JM477" i="53"/>
  <c r="JR477" i="53" s="1"/>
  <c r="JS476" i="53"/>
  <c r="JT476" i="53" s="1"/>
  <c r="JQ476" i="53"/>
  <c r="JP476" i="53"/>
  <c r="JO476" i="53"/>
  <c r="JN476" i="53"/>
  <c r="JM476" i="53"/>
  <c r="JR476" i="53" s="1"/>
  <c r="JS474" i="53"/>
  <c r="JT474" i="53" s="1"/>
  <c r="JQ474" i="53"/>
  <c r="JP474" i="53"/>
  <c r="JO474" i="53"/>
  <c r="JN474" i="53"/>
  <c r="JM474" i="53"/>
  <c r="JR474" i="53" s="1"/>
  <c r="JS473" i="53"/>
  <c r="JT473" i="53" s="1"/>
  <c r="JQ473" i="53"/>
  <c r="JP473" i="53"/>
  <c r="JO473" i="53"/>
  <c r="JN473" i="53"/>
  <c r="JM473" i="53"/>
  <c r="JR473" i="53" s="1"/>
  <c r="JS472" i="53"/>
  <c r="JT472" i="53" s="1"/>
  <c r="JQ472" i="53"/>
  <c r="JP472" i="53"/>
  <c r="JO472" i="53"/>
  <c r="JN472" i="53"/>
  <c r="JM472" i="53"/>
  <c r="JR472" i="53" s="1"/>
  <c r="JS470" i="53"/>
  <c r="JT470" i="53" s="1"/>
  <c r="JQ470" i="53"/>
  <c r="JP470" i="53"/>
  <c r="JO470" i="53"/>
  <c r="JN470" i="53"/>
  <c r="JM470" i="53"/>
  <c r="JR470" i="53" s="1"/>
  <c r="JS467" i="53"/>
  <c r="JT467" i="53" s="1"/>
  <c r="JQ467" i="53"/>
  <c r="JP467" i="53"/>
  <c r="JO467" i="53"/>
  <c r="JN467" i="53"/>
  <c r="JM467" i="53"/>
  <c r="JR467" i="53" s="1"/>
  <c r="JS466" i="53"/>
  <c r="JT466" i="53" s="1"/>
  <c r="JQ466" i="53"/>
  <c r="JP466" i="53"/>
  <c r="JO466" i="53"/>
  <c r="JN466" i="53"/>
  <c r="JM466" i="53"/>
  <c r="JR466" i="53" s="1"/>
  <c r="JS464" i="53"/>
  <c r="JT464" i="53" s="1"/>
  <c r="JQ464" i="53"/>
  <c r="JP464" i="53"/>
  <c r="JO464" i="53"/>
  <c r="JN464" i="53"/>
  <c r="JM464" i="53"/>
  <c r="JR464" i="53" s="1"/>
  <c r="JS463" i="53"/>
  <c r="JT463" i="53" s="1"/>
  <c r="JQ463" i="53"/>
  <c r="JP463" i="53"/>
  <c r="JO463" i="53"/>
  <c r="JN463" i="53"/>
  <c r="JM463" i="53"/>
  <c r="JR463" i="53" s="1"/>
  <c r="JS462" i="53"/>
  <c r="JT462" i="53" s="1"/>
  <c r="JQ462" i="53"/>
  <c r="JP462" i="53"/>
  <c r="JO462" i="53"/>
  <c r="JN462" i="53"/>
  <c r="JM462" i="53"/>
  <c r="JR462" i="53" s="1"/>
  <c r="JS461" i="53"/>
  <c r="JT461" i="53" s="1"/>
  <c r="JQ461" i="53"/>
  <c r="JP461" i="53"/>
  <c r="JO461" i="53"/>
  <c r="JN461" i="53"/>
  <c r="JM461" i="53"/>
  <c r="JR461" i="53" s="1"/>
  <c r="JS460" i="53"/>
  <c r="JT460" i="53" s="1"/>
  <c r="JQ460" i="53"/>
  <c r="JP460" i="53"/>
  <c r="JO460" i="53"/>
  <c r="JN460" i="53"/>
  <c r="JM460" i="53"/>
  <c r="JR460" i="53" s="1"/>
  <c r="JS458" i="53"/>
  <c r="JT458" i="53" s="1"/>
  <c r="JQ458" i="53"/>
  <c r="JP458" i="53"/>
  <c r="JO458" i="53"/>
  <c r="JN458" i="53"/>
  <c r="JM458" i="53"/>
  <c r="JR458" i="53" s="1"/>
  <c r="JS457" i="53"/>
  <c r="JT457" i="53" s="1"/>
  <c r="JQ457" i="53"/>
  <c r="JP457" i="53"/>
  <c r="JO457" i="53"/>
  <c r="JN457" i="53"/>
  <c r="JM457" i="53"/>
  <c r="JR457" i="53" s="1"/>
  <c r="JS456" i="53"/>
  <c r="JT456" i="53" s="1"/>
  <c r="JQ456" i="53"/>
  <c r="JP456" i="53"/>
  <c r="JO456" i="53"/>
  <c r="JN456" i="53"/>
  <c r="JM456" i="53"/>
  <c r="JR456" i="53" s="1"/>
  <c r="JS455" i="53"/>
  <c r="JT455" i="53" s="1"/>
  <c r="JQ455" i="53"/>
  <c r="JP455" i="53"/>
  <c r="JO455" i="53"/>
  <c r="JN455" i="53"/>
  <c r="JM455" i="53"/>
  <c r="JR455" i="53" s="1"/>
  <c r="JS454" i="53"/>
  <c r="JT454" i="53" s="1"/>
  <c r="JQ454" i="53"/>
  <c r="JP454" i="53"/>
  <c r="JO454" i="53"/>
  <c r="JN454" i="53"/>
  <c r="JM454" i="53"/>
  <c r="JR454" i="53" s="1"/>
  <c r="JS453" i="53"/>
  <c r="JT453" i="53" s="1"/>
  <c r="JQ453" i="53"/>
  <c r="JP453" i="53"/>
  <c r="JO453" i="53"/>
  <c r="JN453" i="53"/>
  <c r="JM453" i="53"/>
  <c r="JR453" i="53" s="1"/>
  <c r="JS452" i="53"/>
  <c r="JT452" i="53" s="1"/>
  <c r="JQ452" i="53"/>
  <c r="JP452" i="53"/>
  <c r="JO452" i="53"/>
  <c r="JN452" i="53"/>
  <c r="JM452" i="53"/>
  <c r="JR452" i="53" s="1"/>
  <c r="JS451" i="53"/>
  <c r="JT451" i="53" s="1"/>
  <c r="JQ451" i="53"/>
  <c r="JP451" i="53"/>
  <c r="JO451" i="53"/>
  <c r="JN451" i="53"/>
  <c r="JM451" i="53"/>
  <c r="JR451" i="53" s="1"/>
  <c r="JS449" i="53"/>
  <c r="JT449" i="53" s="1"/>
  <c r="JQ449" i="53"/>
  <c r="JP449" i="53"/>
  <c r="JO449" i="53"/>
  <c r="JN449" i="53"/>
  <c r="JM449" i="53"/>
  <c r="JR449" i="53" s="1"/>
  <c r="JS448" i="53"/>
  <c r="JT448" i="53" s="1"/>
  <c r="JQ448" i="53"/>
  <c r="JP448" i="53"/>
  <c r="JO448" i="53"/>
  <c r="JN448" i="53"/>
  <c r="JM448" i="53"/>
  <c r="JR448" i="53" s="1"/>
  <c r="JS447" i="53"/>
  <c r="JT447" i="53" s="1"/>
  <c r="JQ447" i="53"/>
  <c r="JP447" i="53"/>
  <c r="JO447" i="53"/>
  <c r="JN447" i="53"/>
  <c r="JM447" i="53"/>
  <c r="JR447" i="53" s="1"/>
  <c r="JS446" i="53"/>
  <c r="JT446" i="53" s="1"/>
  <c r="JQ446" i="53"/>
  <c r="JP446" i="53"/>
  <c r="JO446" i="53"/>
  <c r="JN446" i="53"/>
  <c r="JM446" i="53"/>
  <c r="JR446" i="53" s="1"/>
  <c r="JS445" i="53"/>
  <c r="JT445" i="53" s="1"/>
  <c r="JQ445" i="53"/>
  <c r="JP445" i="53"/>
  <c r="JO445" i="53"/>
  <c r="JN445" i="53"/>
  <c r="JM445" i="53"/>
  <c r="JR445" i="53" s="1"/>
  <c r="JS444" i="53"/>
  <c r="JT444" i="53" s="1"/>
  <c r="JQ444" i="53"/>
  <c r="JP444" i="53"/>
  <c r="JO444" i="53"/>
  <c r="JN444" i="53"/>
  <c r="JM444" i="53"/>
  <c r="JR444" i="53" s="1"/>
  <c r="JS443" i="53"/>
  <c r="JT443" i="53" s="1"/>
  <c r="JQ443" i="53"/>
  <c r="JP443" i="53"/>
  <c r="JO443" i="53"/>
  <c r="JN443" i="53"/>
  <c r="JM443" i="53"/>
  <c r="JR443" i="53" s="1"/>
  <c r="JS442" i="53"/>
  <c r="JT442" i="53" s="1"/>
  <c r="JQ442" i="53"/>
  <c r="JP442" i="53"/>
  <c r="JO442" i="53"/>
  <c r="JN442" i="53"/>
  <c r="JM442" i="53"/>
  <c r="JR442" i="53" s="1"/>
  <c r="JS441" i="53"/>
  <c r="JT441" i="53" s="1"/>
  <c r="JQ441" i="53"/>
  <c r="JP441" i="53"/>
  <c r="JO441" i="53"/>
  <c r="JN441" i="53"/>
  <c r="JM441" i="53"/>
  <c r="JR441" i="53" s="1"/>
  <c r="JS440" i="53"/>
  <c r="JT440" i="53" s="1"/>
  <c r="JQ440" i="53"/>
  <c r="JP440" i="53"/>
  <c r="JO440" i="53"/>
  <c r="JN440" i="53"/>
  <c r="JM440" i="53"/>
  <c r="JR440" i="53" s="1"/>
  <c r="JS439" i="53"/>
  <c r="JT439" i="53" s="1"/>
  <c r="JQ439" i="53"/>
  <c r="JP439" i="53"/>
  <c r="JO439" i="53"/>
  <c r="JN439" i="53"/>
  <c r="JM439" i="53"/>
  <c r="JR439" i="53" s="1"/>
  <c r="JS437" i="53"/>
  <c r="JT437" i="53" s="1"/>
  <c r="JQ437" i="53"/>
  <c r="JP437" i="53"/>
  <c r="JO437" i="53"/>
  <c r="JN437" i="53"/>
  <c r="JM437" i="53"/>
  <c r="JR437" i="53" s="1"/>
  <c r="JS436" i="53"/>
  <c r="JT436" i="53" s="1"/>
  <c r="JQ436" i="53"/>
  <c r="JP436" i="53"/>
  <c r="JO436" i="53"/>
  <c r="JN436" i="53"/>
  <c r="JM436" i="53"/>
  <c r="JR436" i="53" s="1"/>
  <c r="JS435" i="53"/>
  <c r="JT435" i="53" s="1"/>
  <c r="JQ435" i="53"/>
  <c r="JP435" i="53"/>
  <c r="JO435" i="53"/>
  <c r="JN435" i="53"/>
  <c r="JM435" i="53"/>
  <c r="JR435" i="53" s="1"/>
  <c r="JS434" i="53"/>
  <c r="JT434" i="53" s="1"/>
  <c r="JQ434" i="53"/>
  <c r="JP434" i="53"/>
  <c r="JO434" i="53"/>
  <c r="JN434" i="53"/>
  <c r="JM434" i="53"/>
  <c r="JR434" i="53" s="1"/>
  <c r="JS433" i="53"/>
  <c r="JT433" i="53" s="1"/>
  <c r="JQ433" i="53"/>
  <c r="JP433" i="53"/>
  <c r="JO433" i="53"/>
  <c r="JN433" i="53"/>
  <c r="JM433" i="53"/>
  <c r="JR433" i="53" s="1"/>
  <c r="JS432" i="53"/>
  <c r="JT432" i="53" s="1"/>
  <c r="JQ432" i="53"/>
  <c r="JP432" i="53"/>
  <c r="JO432" i="53"/>
  <c r="JN432" i="53"/>
  <c r="JM432" i="53"/>
  <c r="JR432" i="53" s="1"/>
  <c r="JS431" i="53"/>
  <c r="JT431" i="53" s="1"/>
  <c r="JQ431" i="53"/>
  <c r="JP431" i="53"/>
  <c r="JO431" i="53"/>
  <c r="JN431" i="53"/>
  <c r="JM431" i="53"/>
  <c r="JR431" i="53" s="1"/>
  <c r="JS430" i="53"/>
  <c r="JT430" i="53" s="1"/>
  <c r="JQ430" i="53"/>
  <c r="JP430" i="53"/>
  <c r="JO430" i="53"/>
  <c r="JN430" i="53"/>
  <c r="JM430" i="53"/>
  <c r="JR430" i="53" s="1"/>
  <c r="JS428" i="53"/>
  <c r="JT428" i="53" s="1"/>
  <c r="JQ428" i="53"/>
  <c r="JP428" i="53"/>
  <c r="JO428" i="53"/>
  <c r="JN428" i="53"/>
  <c r="JM428" i="53"/>
  <c r="JR428" i="53" s="1"/>
  <c r="JS427" i="53"/>
  <c r="JT427" i="53" s="1"/>
  <c r="JQ427" i="53"/>
  <c r="JP427" i="53"/>
  <c r="JO427" i="53"/>
  <c r="JN427" i="53"/>
  <c r="JM427" i="53"/>
  <c r="JR427" i="53" s="1"/>
  <c r="JS426" i="53"/>
  <c r="JT426" i="53" s="1"/>
  <c r="JQ426" i="53"/>
  <c r="JP426" i="53"/>
  <c r="JO426" i="53"/>
  <c r="JN426" i="53"/>
  <c r="JM426" i="53"/>
  <c r="JR426" i="53" s="1"/>
  <c r="JS425" i="53"/>
  <c r="JT425" i="53" s="1"/>
  <c r="JQ425" i="53"/>
  <c r="JP425" i="53"/>
  <c r="JO425" i="53"/>
  <c r="JN425" i="53"/>
  <c r="JM425" i="53"/>
  <c r="JR425" i="53" s="1"/>
  <c r="JS424" i="53"/>
  <c r="JT424" i="53" s="1"/>
  <c r="JQ424" i="53"/>
  <c r="JP424" i="53"/>
  <c r="JO424" i="53"/>
  <c r="JN424" i="53"/>
  <c r="JM424" i="53"/>
  <c r="JR424" i="53" s="1"/>
  <c r="JS423" i="53"/>
  <c r="JT423" i="53" s="1"/>
  <c r="JQ423" i="53"/>
  <c r="JP423" i="53"/>
  <c r="JO423" i="53"/>
  <c r="JN423" i="53"/>
  <c r="JM423" i="53"/>
  <c r="JR423" i="53" s="1"/>
  <c r="JS421" i="53"/>
  <c r="JT421" i="53" s="1"/>
  <c r="JQ421" i="53"/>
  <c r="JP421" i="53"/>
  <c r="JO421" i="53"/>
  <c r="JN421" i="53"/>
  <c r="JM421" i="53"/>
  <c r="JR421" i="53" s="1"/>
  <c r="JS418" i="53"/>
  <c r="JT418" i="53" s="1"/>
  <c r="JQ418" i="53"/>
  <c r="JP418" i="53"/>
  <c r="JO418" i="53"/>
  <c r="JN418" i="53"/>
  <c r="JM418" i="53"/>
  <c r="JR418" i="53" s="1"/>
  <c r="JS417" i="53"/>
  <c r="JT417" i="53" s="1"/>
  <c r="JQ417" i="53"/>
  <c r="JP417" i="53"/>
  <c r="JO417" i="53"/>
  <c r="JN417" i="53"/>
  <c r="JM417" i="53"/>
  <c r="JR417" i="53" s="1"/>
  <c r="JS416" i="53"/>
  <c r="JT416" i="53" s="1"/>
  <c r="JQ416" i="53"/>
  <c r="JP416" i="53"/>
  <c r="JO416" i="53"/>
  <c r="JN416" i="53"/>
  <c r="JM416" i="53"/>
  <c r="JR416" i="53" s="1"/>
  <c r="JS415" i="53"/>
  <c r="JT415" i="53" s="1"/>
  <c r="JQ415" i="53"/>
  <c r="JP415" i="53"/>
  <c r="JO415" i="53"/>
  <c r="JN415" i="53"/>
  <c r="JM415" i="53"/>
  <c r="JR415" i="53" s="1"/>
  <c r="JS414" i="53"/>
  <c r="JT414" i="53" s="1"/>
  <c r="JQ414" i="53"/>
  <c r="JP414" i="53"/>
  <c r="JO414" i="53"/>
  <c r="JN414" i="53"/>
  <c r="JM414" i="53"/>
  <c r="JR414" i="53" s="1"/>
  <c r="JS413" i="53"/>
  <c r="JT413" i="53" s="1"/>
  <c r="JQ413" i="53"/>
  <c r="JP413" i="53"/>
  <c r="JO413" i="53"/>
  <c r="JN413" i="53"/>
  <c r="JM413" i="53"/>
  <c r="JR413" i="53" s="1"/>
  <c r="JS412" i="53"/>
  <c r="JT412" i="53" s="1"/>
  <c r="JQ412" i="53"/>
  <c r="JP412" i="53"/>
  <c r="JO412" i="53"/>
  <c r="JN412" i="53"/>
  <c r="JM412" i="53"/>
  <c r="JR412" i="53" s="1"/>
  <c r="JS411" i="53"/>
  <c r="JT411" i="53" s="1"/>
  <c r="JQ411" i="53"/>
  <c r="JP411" i="53"/>
  <c r="JO411" i="53"/>
  <c r="JN411" i="53"/>
  <c r="JM411" i="53"/>
  <c r="JR411" i="53" s="1"/>
  <c r="JS409" i="53"/>
  <c r="JT409" i="53" s="1"/>
  <c r="JQ409" i="53"/>
  <c r="JP409" i="53"/>
  <c r="JO409" i="53"/>
  <c r="JN409" i="53"/>
  <c r="JM409" i="53"/>
  <c r="JR409" i="53" s="1"/>
  <c r="JS408" i="53"/>
  <c r="JT408" i="53" s="1"/>
  <c r="JQ408" i="53"/>
  <c r="JP408" i="53"/>
  <c r="JO408" i="53"/>
  <c r="JN408" i="53"/>
  <c r="JM408" i="53"/>
  <c r="JR408" i="53" s="1"/>
  <c r="JS407" i="53"/>
  <c r="JT407" i="53" s="1"/>
  <c r="JQ407" i="53"/>
  <c r="JP407" i="53"/>
  <c r="JO407" i="53"/>
  <c r="JN407" i="53"/>
  <c r="JM407" i="53"/>
  <c r="JR407" i="53" s="1"/>
  <c r="JS406" i="53"/>
  <c r="JT406" i="53" s="1"/>
  <c r="JQ406" i="53"/>
  <c r="JP406" i="53"/>
  <c r="JO406" i="53"/>
  <c r="JN406" i="53"/>
  <c r="JM406" i="53"/>
  <c r="JR406" i="53" s="1"/>
  <c r="JS404" i="53"/>
  <c r="JT404" i="53" s="1"/>
  <c r="JQ404" i="53"/>
  <c r="JP404" i="53"/>
  <c r="JO404" i="53"/>
  <c r="JN404" i="53"/>
  <c r="JM404" i="53"/>
  <c r="JR404" i="53" s="1"/>
  <c r="JS402" i="53"/>
  <c r="JT402" i="53" s="1"/>
  <c r="JQ402" i="53"/>
  <c r="JP402" i="53"/>
  <c r="JO402" i="53"/>
  <c r="JN402" i="53"/>
  <c r="JM402" i="53"/>
  <c r="JR402" i="53" s="1"/>
  <c r="JS401" i="53"/>
  <c r="JT401" i="53" s="1"/>
  <c r="JQ401" i="53"/>
  <c r="JP401" i="53"/>
  <c r="JO401" i="53"/>
  <c r="JN401" i="53"/>
  <c r="JM401" i="53"/>
  <c r="JR401" i="53" s="1"/>
  <c r="JS400" i="53"/>
  <c r="JT400" i="53" s="1"/>
  <c r="JQ400" i="53"/>
  <c r="JP400" i="53"/>
  <c r="JO400" i="53"/>
  <c r="JN400" i="53"/>
  <c r="JM400" i="53"/>
  <c r="JR400" i="53" s="1"/>
  <c r="JS399" i="53"/>
  <c r="JT399" i="53" s="1"/>
  <c r="JQ399" i="53"/>
  <c r="JP399" i="53"/>
  <c r="JO399" i="53"/>
  <c r="JN399" i="53"/>
  <c r="JM399" i="53"/>
  <c r="JR399" i="53" s="1"/>
  <c r="JS398" i="53"/>
  <c r="JT398" i="53" s="1"/>
  <c r="JQ398" i="53"/>
  <c r="JP398" i="53"/>
  <c r="JO398" i="53"/>
  <c r="JN398" i="53"/>
  <c r="JM398" i="53"/>
  <c r="JR398" i="53" s="1"/>
  <c r="JS397" i="53"/>
  <c r="JT397" i="53" s="1"/>
  <c r="JQ397" i="53"/>
  <c r="JP397" i="53"/>
  <c r="JO397" i="53"/>
  <c r="JN397" i="53"/>
  <c r="JM397" i="53"/>
  <c r="JR397" i="53" s="1"/>
  <c r="JS396" i="53"/>
  <c r="JT396" i="53" s="1"/>
  <c r="JQ396" i="53"/>
  <c r="JP396" i="53"/>
  <c r="JO396" i="53"/>
  <c r="JN396" i="53"/>
  <c r="JM396" i="53"/>
  <c r="JR396" i="53" s="1"/>
  <c r="JS395" i="53"/>
  <c r="JT395" i="53" s="1"/>
  <c r="JQ395" i="53"/>
  <c r="JP395" i="53"/>
  <c r="JO395" i="53"/>
  <c r="JN395" i="53"/>
  <c r="JM395" i="53"/>
  <c r="JR395" i="53" s="1"/>
  <c r="JS394" i="53"/>
  <c r="JT394" i="53" s="1"/>
  <c r="JQ394" i="53"/>
  <c r="JP394" i="53"/>
  <c r="JO394" i="53"/>
  <c r="JN394" i="53"/>
  <c r="JM394" i="53"/>
  <c r="JR394" i="53" s="1"/>
  <c r="JS393" i="53"/>
  <c r="JT393" i="53" s="1"/>
  <c r="JQ393" i="53"/>
  <c r="JP393" i="53"/>
  <c r="JO393" i="53"/>
  <c r="JN393" i="53"/>
  <c r="JM393" i="53"/>
  <c r="JR393" i="53" s="1"/>
  <c r="JS392" i="53"/>
  <c r="JT392" i="53" s="1"/>
  <c r="JQ392" i="53"/>
  <c r="JP392" i="53"/>
  <c r="JO392" i="53"/>
  <c r="JN392" i="53"/>
  <c r="JM392" i="53"/>
  <c r="JR392" i="53" s="1"/>
  <c r="JS391" i="53"/>
  <c r="JT391" i="53" s="1"/>
  <c r="JQ391" i="53"/>
  <c r="JP391" i="53"/>
  <c r="JO391" i="53"/>
  <c r="JN391" i="53"/>
  <c r="JM391" i="53"/>
  <c r="JR391" i="53" s="1"/>
  <c r="JS390" i="53"/>
  <c r="JT390" i="53" s="1"/>
  <c r="JQ390" i="53"/>
  <c r="JP390" i="53"/>
  <c r="JO390" i="53"/>
  <c r="JN390" i="53"/>
  <c r="JM390" i="53"/>
  <c r="JR390" i="53" s="1"/>
  <c r="JS389" i="53"/>
  <c r="JT389" i="53" s="1"/>
  <c r="JQ389" i="53"/>
  <c r="JP389" i="53"/>
  <c r="JO389" i="53"/>
  <c r="JN389" i="53"/>
  <c r="JM389" i="53"/>
  <c r="JR389" i="53" s="1"/>
  <c r="JS388" i="53"/>
  <c r="JT388" i="53" s="1"/>
  <c r="JQ388" i="53"/>
  <c r="JP388" i="53"/>
  <c r="JO388" i="53"/>
  <c r="JN388" i="53"/>
  <c r="JM388" i="53"/>
  <c r="JR388" i="53" s="1"/>
  <c r="JS386" i="53"/>
  <c r="JT386" i="53" s="1"/>
  <c r="JQ386" i="53"/>
  <c r="JP386" i="53"/>
  <c r="JO386" i="53"/>
  <c r="JN386" i="53"/>
  <c r="JM386" i="53"/>
  <c r="JR386" i="53" s="1"/>
  <c r="JS385" i="53"/>
  <c r="JT385" i="53" s="1"/>
  <c r="JQ385" i="53"/>
  <c r="JP385" i="53"/>
  <c r="JO385" i="53"/>
  <c r="JN385" i="53"/>
  <c r="JM385" i="53"/>
  <c r="JR385" i="53" s="1"/>
  <c r="JS384" i="53"/>
  <c r="JT384" i="53" s="1"/>
  <c r="JQ384" i="53"/>
  <c r="JP384" i="53"/>
  <c r="JO384" i="53"/>
  <c r="JN384" i="53"/>
  <c r="JM384" i="53"/>
  <c r="JR384" i="53" s="1"/>
  <c r="JS383" i="53"/>
  <c r="JT383" i="53" s="1"/>
  <c r="JQ383" i="53"/>
  <c r="JP383" i="53"/>
  <c r="JO383" i="53"/>
  <c r="JN383" i="53"/>
  <c r="JM383" i="53"/>
  <c r="JR383" i="53" s="1"/>
  <c r="JS382" i="53"/>
  <c r="JT382" i="53" s="1"/>
  <c r="JQ382" i="53"/>
  <c r="JP382" i="53"/>
  <c r="JO382" i="53"/>
  <c r="JN382" i="53"/>
  <c r="JM382" i="53"/>
  <c r="JR382" i="53" s="1"/>
  <c r="JL380" i="53"/>
  <c r="JS378" i="53"/>
  <c r="JT378" i="53" s="1"/>
  <c r="JQ378" i="53"/>
  <c r="JP378" i="53"/>
  <c r="JO378" i="53"/>
  <c r="JN378" i="53"/>
  <c r="JM378" i="53"/>
  <c r="JR378" i="53" s="1"/>
  <c r="JL377" i="53"/>
  <c r="JS376" i="53"/>
  <c r="JT376" i="53" s="1"/>
  <c r="JQ376" i="53"/>
  <c r="JP376" i="53"/>
  <c r="JO376" i="53"/>
  <c r="JN376" i="53"/>
  <c r="JM376" i="53"/>
  <c r="JR376" i="53" s="1"/>
  <c r="JS375" i="53"/>
  <c r="JT375" i="53" s="1"/>
  <c r="JQ375" i="53"/>
  <c r="JP375" i="53"/>
  <c r="JO375" i="53"/>
  <c r="JN375" i="53"/>
  <c r="JM375" i="53"/>
  <c r="JR375" i="53" s="1"/>
  <c r="JL373" i="53"/>
  <c r="JS372" i="53"/>
  <c r="JT372" i="53" s="1"/>
  <c r="JQ372" i="53"/>
  <c r="JP372" i="53"/>
  <c r="JO372" i="53"/>
  <c r="JN372" i="53"/>
  <c r="JM372" i="53"/>
  <c r="JR372" i="53" s="1"/>
  <c r="JS371" i="53"/>
  <c r="JT371" i="53" s="1"/>
  <c r="JQ371" i="53"/>
  <c r="JP371" i="53"/>
  <c r="JO371" i="53"/>
  <c r="JN371" i="53"/>
  <c r="JM371" i="53"/>
  <c r="JR371" i="53" s="1"/>
  <c r="JS370" i="53"/>
  <c r="JT370" i="53" s="1"/>
  <c r="JQ370" i="53"/>
  <c r="JP370" i="53"/>
  <c r="JO370" i="53"/>
  <c r="JN370" i="53"/>
  <c r="JM370" i="53"/>
  <c r="JR370" i="53" s="1"/>
  <c r="JS369" i="53"/>
  <c r="JT369" i="53" s="1"/>
  <c r="JQ369" i="53"/>
  <c r="JP369" i="53"/>
  <c r="JO369" i="53"/>
  <c r="JN369" i="53"/>
  <c r="JM369" i="53"/>
  <c r="JR369" i="53" s="1"/>
  <c r="JS368" i="53"/>
  <c r="JT368" i="53" s="1"/>
  <c r="JQ368" i="53"/>
  <c r="JP368" i="53"/>
  <c r="JO368" i="53"/>
  <c r="JN368" i="53"/>
  <c r="JM368" i="53"/>
  <c r="JR368" i="53" s="1"/>
  <c r="JS367" i="53"/>
  <c r="JT367" i="53" s="1"/>
  <c r="JQ367" i="53"/>
  <c r="JP367" i="53"/>
  <c r="JO367" i="53"/>
  <c r="JN367" i="53"/>
  <c r="JM367" i="53"/>
  <c r="JR367" i="53" s="1"/>
  <c r="JS366" i="53"/>
  <c r="JT366" i="53" s="1"/>
  <c r="JQ366" i="53"/>
  <c r="JP366" i="53"/>
  <c r="JO366" i="53"/>
  <c r="JN366" i="53"/>
  <c r="JM366" i="53"/>
  <c r="JR366" i="53" s="1"/>
  <c r="JS365" i="53"/>
  <c r="JT365" i="53" s="1"/>
  <c r="JQ365" i="53"/>
  <c r="JP365" i="53"/>
  <c r="JO365" i="53"/>
  <c r="JN365" i="53"/>
  <c r="JM365" i="53"/>
  <c r="JR365" i="53" s="1"/>
  <c r="JS364" i="53"/>
  <c r="JT364" i="53" s="1"/>
  <c r="JQ364" i="53"/>
  <c r="JP364" i="53"/>
  <c r="JO364" i="53"/>
  <c r="JN364" i="53"/>
  <c r="JM364" i="53"/>
  <c r="JR364" i="53" s="1"/>
  <c r="JS363" i="53"/>
  <c r="JT363" i="53" s="1"/>
  <c r="JQ363" i="53"/>
  <c r="JP363" i="53"/>
  <c r="JO363" i="53"/>
  <c r="JN363" i="53"/>
  <c r="JM363" i="53"/>
  <c r="JR363" i="53" s="1"/>
  <c r="JL361" i="53"/>
  <c r="JS360" i="53"/>
  <c r="JT360" i="53" s="1"/>
  <c r="JQ360" i="53"/>
  <c r="JP360" i="53"/>
  <c r="JO360" i="53"/>
  <c r="JN360" i="53"/>
  <c r="JM360" i="53"/>
  <c r="JR360" i="53" s="1"/>
  <c r="JS359" i="53"/>
  <c r="JT359" i="53" s="1"/>
  <c r="JQ359" i="53"/>
  <c r="JP359" i="53"/>
  <c r="JO359" i="53"/>
  <c r="JN359" i="53"/>
  <c r="JM359" i="53"/>
  <c r="JR359" i="53" s="1"/>
  <c r="JS358" i="53"/>
  <c r="JT358" i="53" s="1"/>
  <c r="JQ358" i="53"/>
  <c r="JP358" i="53"/>
  <c r="JO358" i="53"/>
  <c r="JN358" i="53"/>
  <c r="JM358" i="53"/>
  <c r="JR358" i="53" s="1"/>
  <c r="JS357" i="53"/>
  <c r="JT357" i="53" s="1"/>
  <c r="JQ357" i="53"/>
  <c r="JP357" i="53"/>
  <c r="JO357" i="53"/>
  <c r="JN357" i="53"/>
  <c r="JM357" i="53"/>
  <c r="JR357" i="53" s="1"/>
  <c r="JS356" i="53"/>
  <c r="JT356" i="53" s="1"/>
  <c r="JQ356" i="53"/>
  <c r="JP356" i="53"/>
  <c r="JO356" i="53"/>
  <c r="JN356" i="53"/>
  <c r="JM356" i="53"/>
  <c r="JR356" i="53" s="1"/>
  <c r="JS355" i="53"/>
  <c r="JT355" i="53" s="1"/>
  <c r="JQ355" i="53"/>
  <c r="JP355" i="53"/>
  <c r="JO355" i="53"/>
  <c r="JN355" i="53"/>
  <c r="JM355" i="53"/>
  <c r="JR355" i="53" s="1"/>
  <c r="JS354" i="53"/>
  <c r="JT354" i="53" s="1"/>
  <c r="JQ354" i="53"/>
  <c r="JP354" i="53"/>
  <c r="JO354" i="53"/>
  <c r="JN354" i="53"/>
  <c r="JM354" i="53"/>
  <c r="JR354" i="53" s="1"/>
  <c r="JS353" i="53"/>
  <c r="JT353" i="53" s="1"/>
  <c r="JQ353" i="53"/>
  <c r="JP353" i="53"/>
  <c r="JO353" i="53"/>
  <c r="JN353" i="53"/>
  <c r="JM353" i="53"/>
  <c r="JR353" i="53" s="1"/>
  <c r="JS352" i="53"/>
  <c r="JT352" i="53" s="1"/>
  <c r="JQ352" i="53"/>
  <c r="JP352" i="53"/>
  <c r="JO352" i="53"/>
  <c r="JN352" i="53"/>
  <c r="JM352" i="53"/>
  <c r="JR352" i="53" s="1"/>
  <c r="JS351" i="53"/>
  <c r="JT351" i="53" s="1"/>
  <c r="JQ351" i="53"/>
  <c r="JP351" i="53"/>
  <c r="JO351" i="53"/>
  <c r="JN351" i="53"/>
  <c r="JM351" i="53"/>
  <c r="JR351" i="53" s="1"/>
  <c r="JS350" i="53"/>
  <c r="JT350" i="53" s="1"/>
  <c r="JQ350" i="53"/>
  <c r="JP350" i="53"/>
  <c r="JO350" i="53"/>
  <c r="JN350" i="53"/>
  <c r="JM350" i="53"/>
  <c r="JR350" i="53" s="1"/>
  <c r="JS349" i="53"/>
  <c r="JT349" i="53" s="1"/>
  <c r="JQ349" i="53"/>
  <c r="JP349" i="53"/>
  <c r="JO349" i="53"/>
  <c r="JN349" i="53"/>
  <c r="JM349" i="53"/>
  <c r="JR349" i="53" s="1"/>
  <c r="JS348" i="53"/>
  <c r="JT348" i="53" s="1"/>
  <c r="JQ348" i="53"/>
  <c r="JP348" i="53"/>
  <c r="JO348" i="53"/>
  <c r="JN348" i="53"/>
  <c r="JM348" i="53"/>
  <c r="JR348" i="53" s="1"/>
  <c r="JS347" i="53"/>
  <c r="JT347" i="53" s="1"/>
  <c r="JQ347" i="53"/>
  <c r="JP347" i="53"/>
  <c r="JO347" i="53"/>
  <c r="JN347" i="53"/>
  <c r="JM347" i="53"/>
  <c r="JR347" i="53" s="1"/>
  <c r="JS346" i="53"/>
  <c r="JT346" i="53" s="1"/>
  <c r="JQ346" i="53"/>
  <c r="JP346" i="53"/>
  <c r="JO346" i="53"/>
  <c r="JN346" i="53"/>
  <c r="JM346" i="53"/>
  <c r="JR346" i="53" s="1"/>
  <c r="JS345" i="53"/>
  <c r="JT345" i="53" s="1"/>
  <c r="JQ345" i="53"/>
  <c r="JP345" i="53"/>
  <c r="JO345" i="53"/>
  <c r="JN345" i="53"/>
  <c r="JM345" i="53"/>
  <c r="JR345" i="53" s="1"/>
  <c r="JS344" i="53"/>
  <c r="JT344" i="53" s="1"/>
  <c r="JQ344" i="53"/>
  <c r="JP344" i="53"/>
  <c r="JO344" i="53"/>
  <c r="JN344" i="53"/>
  <c r="JM344" i="53"/>
  <c r="JR344" i="53" s="1"/>
  <c r="JS343" i="53"/>
  <c r="JT343" i="53" s="1"/>
  <c r="JQ343" i="53"/>
  <c r="JP343" i="53"/>
  <c r="JO343" i="53"/>
  <c r="JN343" i="53"/>
  <c r="JM343" i="53"/>
  <c r="JR343" i="53" s="1"/>
  <c r="JS342" i="53"/>
  <c r="JT342" i="53" s="1"/>
  <c r="JQ342" i="53"/>
  <c r="JP342" i="53"/>
  <c r="JO342" i="53"/>
  <c r="JN342" i="53"/>
  <c r="JM342" i="53"/>
  <c r="JR342" i="53" s="1"/>
  <c r="JS341" i="53"/>
  <c r="JT341" i="53" s="1"/>
  <c r="JQ341" i="53"/>
  <c r="JP341" i="53"/>
  <c r="JO341" i="53"/>
  <c r="JN341" i="53"/>
  <c r="JM341" i="53"/>
  <c r="JR341" i="53" s="1"/>
  <c r="JS340" i="53"/>
  <c r="JT340" i="53" s="1"/>
  <c r="JQ340" i="53"/>
  <c r="JP340" i="53"/>
  <c r="JO340" i="53"/>
  <c r="JN340" i="53"/>
  <c r="JM340" i="53"/>
  <c r="JR340" i="53" s="1"/>
  <c r="JS339" i="53"/>
  <c r="JT339" i="53" s="1"/>
  <c r="JQ339" i="53"/>
  <c r="JP339" i="53"/>
  <c r="JO339" i="53"/>
  <c r="JN339" i="53"/>
  <c r="JM339" i="53"/>
  <c r="JR339" i="53" s="1"/>
  <c r="JS338" i="53"/>
  <c r="JT338" i="53" s="1"/>
  <c r="JQ338" i="53"/>
  <c r="JP338" i="53"/>
  <c r="JO338" i="53"/>
  <c r="JN338" i="53"/>
  <c r="JM338" i="53"/>
  <c r="JR338" i="53" s="1"/>
  <c r="JS337" i="53"/>
  <c r="JT337" i="53" s="1"/>
  <c r="JQ337" i="53"/>
  <c r="JP337" i="53"/>
  <c r="JO337" i="53"/>
  <c r="JN337" i="53"/>
  <c r="JM337" i="53"/>
  <c r="JR337" i="53" s="1"/>
  <c r="JS336" i="53"/>
  <c r="JT336" i="53" s="1"/>
  <c r="JQ336" i="53"/>
  <c r="JP336" i="53"/>
  <c r="JO336" i="53"/>
  <c r="JN336" i="53"/>
  <c r="JM336" i="53"/>
  <c r="JR336" i="53" s="1"/>
  <c r="JS335" i="53"/>
  <c r="JT335" i="53" s="1"/>
  <c r="JQ335" i="53"/>
  <c r="JP335" i="53"/>
  <c r="JO335" i="53"/>
  <c r="JN335" i="53"/>
  <c r="JM335" i="53"/>
  <c r="JR335" i="53" s="1"/>
  <c r="JS334" i="53"/>
  <c r="JT334" i="53" s="1"/>
  <c r="JQ334" i="53"/>
  <c r="JP334" i="53"/>
  <c r="JO334" i="53"/>
  <c r="JN334" i="53"/>
  <c r="JM334" i="53"/>
  <c r="JR334" i="53" s="1"/>
  <c r="JS333" i="53"/>
  <c r="JT333" i="53" s="1"/>
  <c r="JQ333" i="53"/>
  <c r="JP333" i="53"/>
  <c r="JO333" i="53"/>
  <c r="JN333" i="53"/>
  <c r="JM333" i="53"/>
  <c r="JR333" i="53" s="1"/>
  <c r="JS332" i="53"/>
  <c r="JT332" i="53" s="1"/>
  <c r="JQ332" i="53"/>
  <c r="JP332" i="53"/>
  <c r="JO332" i="53"/>
  <c r="JN332" i="53"/>
  <c r="JM332" i="53"/>
  <c r="JR332" i="53" s="1"/>
  <c r="JS331" i="53"/>
  <c r="JT331" i="53" s="1"/>
  <c r="JQ331" i="53"/>
  <c r="JP331" i="53"/>
  <c r="JO331" i="53"/>
  <c r="JN331" i="53"/>
  <c r="JM331" i="53"/>
  <c r="JR331" i="53" s="1"/>
  <c r="JS330" i="53"/>
  <c r="JT330" i="53" s="1"/>
  <c r="JQ330" i="53"/>
  <c r="JP330" i="53"/>
  <c r="JO330" i="53"/>
  <c r="JN330" i="53"/>
  <c r="JM330" i="53"/>
  <c r="JR330" i="53" s="1"/>
  <c r="JS329" i="53"/>
  <c r="JT329" i="53" s="1"/>
  <c r="JQ329" i="53"/>
  <c r="JP329" i="53"/>
  <c r="JO329" i="53"/>
  <c r="JN329" i="53"/>
  <c r="JM329" i="53"/>
  <c r="JR329" i="53" s="1"/>
  <c r="JS328" i="53"/>
  <c r="JT328" i="53" s="1"/>
  <c r="JQ328" i="53"/>
  <c r="JP328" i="53"/>
  <c r="JO328" i="53"/>
  <c r="JN328" i="53"/>
  <c r="JM328" i="53"/>
  <c r="JR328" i="53" s="1"/>
  <c r="JS327" i="53"/>
  <c r="JT327" i="53" s="1"/>
  <c r="JQ327" i="53"/>
  <c r="JP327" i="53"/>
  <c r="JO327" i="53"/>
  <c r="JN327" i="53"/>
  <c r="JM327" i="53"/>
  <c r="JR327" i="53" s="1"/>
  <c r="JS326" i="53"/>
  <c r="JT326" i="53" s="1"/>
  <c r="JQ326" i="53"/>
  <c r="JP326" i="53"/>
  <c r="JO326" i="53"/>
  <c r="JN326" i="53"/>
  <c r="JM326" i="53"/>
  <c r="JR326" i="53" s="1"/>
  <c r="JS325" i="53"/>
  <c r="JT325" i="53" s="1"/>
  <c r="JQ325" i="53"/>
  <c r="JP325" i="53"/>
  <c r="JO325" i="53"/>
  <c r="JN325" i="53"/>
  <c r="JM325" i="53"/>
  <c r="JR325" i="53" s="1"/>
  <c r="JS324" i="53"/>
  <c r="JT324" i="53" s="1"/>
  <c r="JQ324" i="53"/>
  <c r="JP324" i="53"/>
  <c r="JO324" i="53"/>
  <c r="JN324" i="53"/>
  <c r="JM324" i="53"/>
  <c r="JR324" i="53" s="1"/>
  <c r="JS323" i="53"/>
  <c r="JT323" i="53" s="1"/>
  <c r="JQ323" i="53"/>
  <c r="JP323" i="53"/>
  <c r="JO323" i="53"/>
  <c r="JN323" i="53"/>
  <c r="JM323" i="53"/>
  <c r="JR323" i="53" s="1"/>
  <c r="JS322" i="53"/>
  <c r="JT322" i="53" s="1"/>
  <c r="JQ322" i="53"/>
  <c r="JP322" i="53"/>
  <c r="JO322" i="53"/>
  <c r="JN322" i="53"/>
  <c r="JM322" i="53"/>
  <c r="JR322" i="53" s="1"/>
  <c r="JS321" i="53"/>
  <c r="JT321" i="53" s="1"/>
  <c r="JQ321" i="53"/>
  <c r="JP321" i="53"/>
  <c r="JO321" i="53"/>
  <c r="JN321" i="53"/>
  <c r="JM321" i="53"/>
  <c r="JR321" i="53" s="1"/>
  <c r="JS320" i="53"/>
  <c r="JT320" i="53" s="1"/>
  <c r="JQ320" i="53"/>
  <c r="JP320" i="53"/>
  <c r="JO320" i="53"/>
  <c r="JN320" i="53"/>
  <c r="JM320" i="53"/>
  <c r="JR320" i="53" s="1"/>
  <c r="JL318" i="53"/>
  <c r="JS317" i="53"/>
  <c r="JT317" i="53" s="1"/>
  <c r="JQ317" i="53"/>
  <c r="JP317" i="53"/>
  <c r="JO317" i="53"/>
  <c r="JN317" i="53"/>
  <c r="JM317" i="53"/>
  <c r="JR317" i="53" s="1"/>
  <c r="JS316" i="53"/>
  <c r="JT316" i="53" s="1"/>
  <c r="JQ316" i="53"/>
  <c r="JP316" i="53"/>
  <c r="JO316" i="53"/>
  <c r="JN316" i="53"/>
  <c r="JM316" i="53"/>
  <c r="JR316" i="53" s="1"/>
  <c r="JS315" i="53"/>
  <c r="JT315" i="53" s="1"/>
  <c r="JQ315" i="53"/>
  <c r="JP315" i="53"/>
  <c r="JO315" i="53"/>
  <c r="JN315" i="53"/>
  <c r="JM315" i="53"/>
  <c r="JR315" i="53" s="1"/>
  <c r="JS314" i="53"/>
  <c r="JT314" i="53" s="1"/>
  <c r="JQ314" i="53"/>
  <c r="JP314" i="53"/>
  <c r="JO314" i="53"/>
  <c r="JN314" i="53"/>
  <c r="JM314" i="53"/>
  <c r="JR314" i="53" s="1"/>
  <c r="JS311" i="53"/>
  <c r="JT311" i="53" s="1"/>
  <c r="JQ311" i="53"/>
  <c r="JP311" i="53"/>
  <c r="JO311" i="53"/>
  <c r="JN311" i="53"/>
  <c r="JM311" i="53"/>
  <c r="JR311" i="53" s="1"/>
  <c r="JS310" i="53"/>
  <c r="JT310" i="53" s="1"/>
  <c r="JQ310" i="53"/>
  <c r="JP310" i="53"/>
  <c r="JO310" i="53"/>
  <c r="JN310" i="53"/>
  <c r="JM310" i="53"/>
  <c r="JR310" i="53" s="1"/>
  <c r="JS309" i="53"/>
  <c r="JT309" i="53" s="1"/>
  <c r="JQ309" i="53"/>
  <c r="JP309" i="53"/>
  <c r="JO309" i="53"/>
  <c r="JN309" i="53"/>
  <c r="JM309" i="53"/>
  <c r="JR309" i="53" s="1"/>
  <c r="JS308" i="53"/>
  <c r="JT308" i="53" s="1"/>
  <c r="JQ308" i="53"/>
  <c r="JP308" i="53"/>
  <c r="JO308" i="53"/>
  <c r="JN308" i="53"/>
  <c r="JM308" i="53"/>
  <c r="JR308" i="53" s="1"/>
  <c r="JS307" i="53"/>
  <c r="JT307" i="53" s="1"/>
  <c r="JQ307" i="53"/>
  <c r="JP307" i="53"/>
  <c r="JO307" i="53"/>
  <c r="JN307" i="53"/>
  <c r="JM307" i="53"/>
  <c r="JR307" i="53" s="1"/>
  <c r="JS306" i="53"/>
  <c r="JT306" i="53" s="1"/>
  <c r="JQ306" i="53"/>
  <c r="JP306" i="53"/>
  <c r="JO306" i="53"/>
  <c r="JN306" i="53"/>
  <c r="JM306" i="53"/>
  <c r="JR306" i="53" s="1"/>
  <c r="JS305" i="53"/>
  <c r="JT305" i="53" s="1"/>
  <c r="JQ305" i="53"/>
  <c r="JP305" i="53"/>
  <c r="JO305" i="53"/>
  <c r="JN305" i="53"/>
  <c r="JM305" i="53"/>
  <c r="JR305" i="53" s="1"/>
  <c r="JS304" i="53"/>
  <c r="JT304" i="53" s="1"/>
  <c r="JQ304" i="53"/>
  <c r="JP304" i="53"/>
  <c r="JO304" i="53"/>
  <c r="JN304" i="53"/>
  <c r="JM304" i="53"/>
  <c r="JR304" i="53" s="1"/>
  <c r="JS303" i="53"/>
  <c r="JT303" i="53" s="1"/>
  <c r="JQ303" i="53"/>
  <c r="JP303" i="53"/>
  <c r="JO303" i="53"/>
  <c r="JN303" i="53"/>
  <c r="JM303" i="53"/>
  <c r="JR303" i="53" s="1"/>
  <c r="JS302" i="53"/>
  <c r="JT302" i="53" s="1"/>
  <c r="JQ302" i="53"/>
  <c r="JP302" i="53"/>
  <c r="JO302" i="53"/>
  <c r="JN302" i="53"/>
  <c r="JM302" i="53"/>
  <c r="JR302" i="53" s="1"/>
  <c r="JS301" i="53"/>
  <c r="JT301" i="53" s="1"/>
  <c r="JQ301" i="53"/>
  <c r="JP301" i="53"/>
  <c r="JO301" i="53"/>
  <c r="JN301" i="53"/>
  <c r="JM301" i="53"/>
  <c r="JR301" i="53" s="1"/>
  <c r="JS298" i="53"/>
  <c r="JT298" i="53" s="1"/>
  <c r="JQ298" i="53"/>
  <c r="JP298" i="53"/>
  <c r="JO298" i="53"/>
  <c r="JN298" i="53"/>
  <c r="JM298" i="53"/>
  <c r="JR298" i="53" s="1"/>
  <c r="JL295" i="53"/>
  <c r="JS293" i="53"/>
  <c r="JT293" i="53" s="1"/>
  <c r="JQ293" i="53"/>
  <c r="JP293" i="53"/>
  <c r="JO293" i="53"/>
  <c r="JN293" i="53"/>
  <c r="JM293" i="53"/>
  <c r="JR293" i="53" s="1"/>
  <c r="JS292" i="53"/>
  <c r="JT292" i="53" s="1"/>
  <c r="JQ292" i="53"/>
  <c r="JP292" i="53"/>
  <c r="JO292" i="53"/>
  <c r="JN292" i="53"/>
  <c r="JM292" i="53"/>
  <c r="JR292" i="53" s="1"/>
  <c r="JS291" i="53"/>
  <c r="JT291" i="53" s="1"/>
  <c r="JQ291" i="53"/>
  <c r="JP291" i="53"/>
  <c r="JO291" i="53"/>
  <c r="JN291" i="53"/>
  <c r="JM291" i="53"/>
  <c r="JR291" i="53" s="1"/>
  <c r="JS290" i="53"/>
  <c r="JT290" i="53" s="1"/>
  <c r="JQ290" i="53"/>
  <c r="JP290" i="53"/>
  <c r="JO290" i="53"/>
  <c r="JN290" i="53"/>
  <c r="JM290" i="53"/>
  <c r="JR290" i="53" s="1"/>
  <c r="JS289" i="53"/>
  <c r="JT289" i="53" s="1"/>
  <c r="JQ289" i="53"/>
  <c r="JP289" i="53"/>
  <c r="JO289" i="53"/>
  <c r="JN289" i="53"/>
  <c r="JM289" i="53"/>
  <c r="JR289" i="53" s="1"/>
  <c r="JS288" i="53"/>
  <c r="JT288" i="53" s="1"/>
  <c r="JQ288" i="53"/>
  <c r="JP288" i="53"/>
  <c r="JO288" i="53"/>
  <c r="JN288" i="53"/>
  <c r="JM288" i="53"/>
  <c r="JR288" i="53" s="1"/>
  <c r="JL287" i="53"/>
  <c r="JS286" i="53"/>
  <c r="JT286" i="53" s="1"/>
  <c r="JQ286" i="53"/>
  <c r="JP286" i="53"/>
  <c r="JO286" i="53"/>
  <c r="JN286" i="53"/>
  <c r="JM286" i="53"/>
  <c r="JR286" i="53" s="1"/>
  <c r="JS285" i="53"/>
  <c r="JT285" i="53" s="1"/>
  <c r="JQ285" i="53"/>
  <c r="JP285" i="53"/>
  <c r="JO285" i="53"/>
  <c r="JN285" i="53"/>
  <c r="JM285" i="53"/>
  <c r="JR285" i="53" s="1"/>
  <c r="JS284" i="53"/>
  <c r="JT284" i="53" s="1"/>
  <c r="JQ284" i="53"/>
  <c r="JP284" i="53"/>
  <c r="JO284" i="53"/>
  <c r="JN284" i="53"/>
  <c r="JM284" i="53"/>
  <c r="JR284" i="53" s="1"/>
  <c r="JL283" i="53"/>
  <c r="JS282" i="53"/>
  <c r="JT282" i="53" s="1"/>
  <c r="JQ282" i="53"/>
  <c r="JP282" i="53"/>
  <c r="JO282" i="53"/>
  <c r="JN282" i="53"/>
  <c r="JM282" i="53"/>
  <c r="JR282" i="53" s="1"/>
  <c r="JS281" i="53"/>
  <c r="JT281" i="53" s="1"/>
  <c r="JQ281" i="53"/>
  <c r="JP281" i="53"/>
  <c r="JO281" i="53"/>
  <c r="JN281" i="53"/>
  <c r="JM281" i="53"/>
  <c r="JR281" i="53" s="1"/>
  <c r="JS280" i="53"/>
  <c r="JT280" i="53" s="1"/>
  <c r="JQ280" i="53"/>
  <c r="JP280" i="53"/>
  <c r="JO280" i="53"/>
  <c r="JN280" i="53"/>
  <c r="JM280" i="53"/>
  <c r="JR280" i="53" s="1"/>
  <c r="JS279" i="53"/>
  <c r="JT279" i="53" s="1"/>
  <c r="JQ279" i="53"/>
  <c r="JP279" i="53"/>
  <c r="JO279" i="53"/>
  <c r="JN279" i="53"/>
  <c r="JM279" i="53"/>
  <c r="JR279" i="53" s="1"/>
  <c r="JS278" i="53"/>
  <c r="JT278" i="53" s="1"/>
  <c r="JQ278" i="53"/>
  <c r="JP278" i="53"/>
  <c r="JO278" i="53"/>
  <c r="JN278" i="53"/>
  <c r="JM278" i="53"/>
  <c r="JR278" i="53" s="1"/>
  <c r="JS277" i="53"/>
  <c r="JT277" i="53" s="1"/>
  <c r="JQ277" i="53"/>
  <c r="JP277" i="53"/>
  <c r="JO277" i="53"/>
  <c r="JN277" i="53"/>
  <c r="JM277" i="53"/>
  <c r="JR277" i="53" s="1"/>
  <c r="JS276" i="53"/>
  <c r="JT276" i="53" s="1"/>
  <c r="JQ276" i="53"/>
  <c r="JP276" i="53"/>
  <c r="JO276" i="53"/>
  <c r="JN276" i="53"/>
  <c r="JM276" i="53"/>
  <c r="JR276" i="53" s="1"/>
  <c r="JS275" i="53"/>
  <c r="JT275" i="53" s="1"/>
  <c r="JQ275" i="53"/>
  <c r="JP275" i="53"/>
  <c r="JO275" i="53"/>
  <c r="JN275" i="53"/>
  <c r="JM275" i="53"/>
  <c r="JR275" i="53" s="1"/>
  <c r="JS274" i="53"/>
  <c r="JT274" i="53" s="1"/>
  <c r="JQ274" i="53"/>
  <c r="JP274" i="53"/>
  <c r="JO274" i="53"/>
  <c r="JN274" i="53"/>
  <c r="JM274" i="53"/>
  <c r="JR274" i="53" s="1"/>
  <c r="JS273" i="53"/>
  <c r="JT273" i="53" s="1"/>
  <c r="JQ273" i="53"/>
  <c r="JP273" i="53"/>
  <c r="JO273" i="53"/>
  <c r="JN273" i="53"/>
  <c r="JM273" i="53"/>
  <c r="JR273" i="53" s="1"/>
  <c r="JS272" i="53"/>
  <c r="JT272" i="53" s="1"/>
  <c r="JQ272" i="53"/>
  <c r="JP272" i="53"/>
  <c r="JO272" i="53"/>
  <c r="JN272" i="53"/>
  <c r="JM272" i="53"/>
  <c r="JR272" i="53" s="1"/>
  <c r="JS271" i="53"/>
  <c r="JT271" i="53" s="1"/>
  <c r="JQ271" i="53"/>
  <c r="JP271" i="53"/>
  <c r="JO271" i="53"/>
  <c r="JN271" i="53"/>
  <c r="JM271" i="53"/>
  <c r="JR271" i="53" s="1"/>
  <c r="JS270" i="53"/>
  <c r="JT270" i="53" s="1"/>
  <c r="JQ270" i="53"/>
  <c r="JP270" i="53"/>
  <c r="JO270" i="53"/>
  <c r="JN270" i="53"/>
  <c r="JM270" i="53"/>
  <c r="JR270" i="53" s="1"/>
  <c r="JS269" i="53"/>
  <c r="JT269" i="53" s="1"/>
  <c r="JQ269" i="53"/>
  <c r="JP269" i="53"/>
  <c r="JO269" i="53"/>
  <c r="JN269" i="53"/>
  <c r="JM269" i="53"/>
  <c r="JR269" i="53" s="1"/>
  <c r="JS268" i="53"/>
  <c r="JT268" i="53" s="1"/>
  <c r="JQ268" i="53"/>
  <c r="JP268" i="53"/>
  <c r="JO268" i="53"/>
  <c r="JN268" i="53"/>
  <c r="JM268" i="53"/>
  <c r="JR268" i="53" s="1"/>
  <c r="JS267" i="53"/>
  <c r="JT267" i="53" s="1"/>
  <c r="JQ267" i="53"/>
  <c r="JP267" i="53"/>
  <c r="JO267" i="53"/>
  <c r="JN267" i="53"/>
  <c r="JM267" i="53"/>
  <c r="JR267" i="53" s="1"/>
  <c r="JL266" i="53"/>
  <c r="JS265" i="53"/>
  <c r="JT265" i="53" s="1"/>
  <c r="JQ265" i="53"/>
  <c r="JP265" i="53"/>
  <c r="JO265" i="53"/>
  <c r="JN265" i="53"/>
  <c r="JM265" i="53"/>
  <c r="JR265" i="53" s="1"/>
  <c r="JS264" i="53"/>
  <c r="JT264" i="53" s="1"/>
  <c r="JQ264" i="53"/>
  <c r="JP264" i="53"/>
  <c r="JO264" i="53"/>
  <c r="JN264" i="53"/>
  <c r="JM264" i="53"/>
  <c r="JR264" i="53" s="1"/>
  <c r="JS263" i="53"/>
  <c r="JT263" i="53" s="1"/>
  <c r="JQ263" i="53"/>
  <c r="JP263" i="53"/>
  <c r="JO263" i="53"/>
  <c r="JN263" i="53"/>
  <c r="JM263" i="53"/>
  <c r="JR263" i="53" s="1"/>
  <c r="JS262" i="53"/>
  <c r="JT262" i="53" s="1"/>
  <c r="JQ262" i="53"/>
  <c r="JP262" i="53"/>
  <c r="JO262" i="53"/>
  <c r="JN262" i="53"/>
  <c r="JM262" i="53"/>
  <c r="JR262" i="53" s="1"/>
  <c r="JL261" i="53"/>
  <c r="JS260" i="53"/>
  <c r="JT260" i="53" s="1"/>
  <c r="JQ260" i="53"/>
  <c r="JP260" i="53"/>
  <c r="JO260" i="53"/>
  <c r="JN260" i="53"/>
  <c r="JM260" i="53"/>
  <c r="JR260" i="53" s="1"/>
  <c r="JS259" i="53"/>
  <c r="JT259" i="53" s="1"/>
  <c r="JQ259" i="53"/>
  <c r="JP259" i="53"/>
  <c r="JO259" i="53"/>
  <c r="JN259" i="53"/>
  <c r="JM259" i="53"/>
  <c r="JR259" i="53" s="1"/>
  <c r="JS258" i="53"/>
  <c r="JT258" i="53" s="1"/>
  <c r="JQ258" i="53"/>
  <c r="JP258" i="53"/>
  <c r="JO258" i="53"/>
  <c r="JN258" i="53"/>
  <c r="JM258" i="53"/>
  <c r="JR258" i="53" s="1"/>
  <c r="JS257" i="53"/>
  <c r="JT257" i="53" s="1"/>
  <c r="JQ257" i="53"/>
  <c r="JP257" i="53"/>
  <c r="JO257" i="53"/>
  <c r="JN257" i="53"/>
  <c r="JM257" i="53"/>
  <c r="JR257" i="53" s="1"/>
  <c r="JS256" i="53"/>
  <c r="JT256" i="53" s="1"/>
  <c r="JQ256" i="53"/>
  <c r="JP256" i="53"/>
  <c r="JO256" i="53"/>
  <c r="JN256" i="53"/>
  <c r="JM256" i="53"/>
  <c r="JR256" i="53" s="1"/>
  <c r="JS255" i="53"/>
  <c r="JT255" i="53" s="1"/>
  <c r="JQ255" i="53"/>
  <c r="JP255" i="53"/>
  <c r="JO255" i="53"/>
  <c r="JN255" i="53"/>
  <c r="JM255" i="53"/>
  <c r="JR255" i="53" s="1"/>
  <c r="JS254" i="53"/>
  <c r="JT254" i="53" s="1"/>
  <c r="JQ254" i="53"/>
  <c r="JP254" i="53"/>
  <c r="JO254" i="53"/>
  <c r="JN254" i="53"/>
  <c r="JM254" i="53"/>
  <c r="JR254" i="53" s="1"/>
  <c r="JS253" i="53"/>
  <c r="JT253" i="53" s="1"/>
  <c r="JQ253" i="53"/>
  <c r="JP253" i="53"/>
  <c r="JO253" i="53"/>
  <c r="JN253" i="53"/>
  <c r="JM253" i="53"/>
  <c r="JR253" i="53" s="1"/>
  <c r="JS252" i="53"/>
  <c r="JT252" i="53" s="1"/>
  <c r="JQ252" i="53"/>
  <c r="JP252" i="53"/>
  <c r="JO252" i="53"/>
  <c r="JN252" i="53"/>
  <c r="JM252" i="53"/>
  <c r="JR252" i="53" s="1"/>
  <c r="JL251" i="53"/>
  <c r="JS249" i="53"/>
  <c r="JT249" i="53" s="1"/>
  <c r="JQ249" i="53"/>
  <c r="JP249" i="53"/>
  <c r="JO249" i="53"/>
  <c r="JN249" i="53"/>
  <c r="JM249" i="53"/>
  <c r="JR249" i="53" s="1"/>
  <c r="JS248" i="53"/>
  <c r="JT248" i="53" s="1"/>
  <c r="JQ248" i="53"/>
  <c r="JP248" i="53"/>
  <c r="JO248" i="53"/>
  <c r="JN248" i="53"/>
  <c r="JM248" i="53"/>
  <c r="JR248" i="53" s="1"/>
  <c r="JS247" i="53"/>
  <c r="JT247" i="53" s="1"/>
  <c r="JQ247" i="53"/>
  <c r="JP247" i="53"/>
  <c r="JO247" i="53"/>
  <c r="JN247" i="53"/>
  <c r="JM247" i="53"/>
  <c r="JR247" i="53" s="1"/>
  <c r="JS246" i="53"/>
  <c r="JT246" i="53" s="1"/>
  <c r="JQ246" i="53"/>
  <c r="JP246" i="53"/>
  <c r="JO246" i="53"/>
  <c r="JN246" i="53"/>
  <c r="JM246" i="53"/>
  <c r="JR246" i="53" s="1"/>
  <c r="JS245" i="53"/>
  <c r="JT245" i="53" s="1"/>
  <c r="JQ245" i="53"/>
  <c r="JP245" i="53"/>
  <c r="JO245" i="53"/>
  <c r="JN245" i="53"/>
  <c r="JM245" i="53"/>
  <c r="JR245" i="53" s="1"/>
  <c r="JS244" i="53"/>
  <c r="JT244" i="53" s="1"/>
  <c r="JQ244" i="53"/>
  <c r="JP244" i="53"/>
  <c r="JO244" i="53"/>
  <c r="JN244" i="53"/>
  <c r="JM244" i="53"/>
  <c r="JR244" i="53" s="1"/>
  <c r="JL242" i="53"/>
  <c r="JS240" i="53"/>
  <c r="JT240" i="53" s="1"/>
  <c r="JQ240" i="53"/>
  <c r="JP240" i="53"/>
  <c r="JO240" i="53"/>
  <c r="JN240" i="53"/>
  <c r="JM240" i="53"/>
  <c r="JR240" i="53" s="1"/>
  <c r="JS239" i="53"/>
  <c r="JT239" i="53" s="1"/>
  <c r="JQ239" i="53"/>
  <c r="JP239" i="53"/>
  <c r="JO239" i="53"/>
  <c r="JN239" i="53"/>
  <c r="JM239" i="53"/>
  <c r="JR239" i="53" s="1"/>
  <c r="JS238" i="53"/>
  <c r="JT238" i="53" s="1"/>
  <c r="JQ238" i="53"/>
  <c r="JP238" i="53"/>
  <c r="JO238" i="53"/>
  <c r="JN238" i="53"/>
  <c r="JM238" i="53"/>
  <c r="JR238" i="53" s="1"/>
  <c r="JL237" i="53"/>
  <c r="JS236" i="53"/>
  <c r="JT236" i="53" s="1"/>
  <c r="JQ236" i="53"/>
  <c r="JP236" i="53"/>
  <c r="JO236" i="53"/>
  <c r="JN236" i="53"/>
  <c r="JM236" i="53"/>
  <c r="JR236" i="53" s="1"/>
  <c r="JL235" i="53"/>
  <c r="JS234" i="53"/>
  <c r="JT234" i="53" s="1"/>
  <c r="JQ234" i="53"/>
  <c r="JP234" i="53"/>
  <c r="JO234" i="53"/>
  <c r="JN234" i="53"/>
  <c r="JM234" i="53"/>
  <c r="JR234" i="53" s="1"/>
  <c r="JS233" i="53"/>
  <c r="JT233" i="53" s="1"/>
  <c r="JQ233" i="53"/>
  <c r="JP233" i="53"/>
  <c r="JO233" i="53"/>
  <c r="JN233" i="53"/>
  <c r="JM233" i="53"/>
  <c r="JR233" i="53" s="1"/>
  <c r="JS232" i="53"/>
  <c r="JT232" i="53" s="1"/>
  <c r="JQ232" i="53"/>
  <c r="JP232" i="53"/>
  <c r="JO232" i="53"/>
  <c r="JN232" i="53"/>
  <c r="JM232" i="53"/>
  <c r="JR232" i="53" s="1"/>
  <c r="JS231" i="53"/>
  <c r="JT231" i="53" s="1"/>
  <c r="JQ231" i="53"/>
  <c r="JP231" i="53"/>
  <c r="JO231" i="53"/>
  <c r="JN231" i="53"/>
  <c r="JM231" i="53"/>
  <c r="JR231" i="53" s="1"/>
  <c r="JS230" i="53"/>
  <c r="JT230" i="53" s="1"/>
  <c r="JQ230" i="53"/>
  <c r="JP230" i="53"/>
  <c r="JO230" i="53"/>
  <c r="JN230" i="53"/>
  <c r="JM230" i="53"/>
  <c r="JR230" i="53" s="1"/>
  <c r="JS229" i="53"/>
  <c r="JT229" i="53" s="1"/>
  <c r="JQ229" i="53"/>
  <c r="JP229" i="53"/>
  <c r="JO229" i="53"/>
  <c r="JN229" i="53"/>
  <c r="JM229" i="53"/>
  <c r="JR229" i="53" s="1"/>
  <c r="JS228" i="53"/>
  <c r="JT228" i="53" s="1"/>
  <c r="JQ228" i="53"/>
  <c r="JP228" i="53"/>
  <c r="JO228" i="53"/>
  <c r="JN228" i="53"/>
  <c r="JM228" i="53"/>
  <c r="JR228" i="53" s="1"/>
  <c r="JS227" i="53"/>
  <c r="JT227" i="53" s="1"/>
  <c r="JQ227" i="53"/>
  <c r="JP227" i="53"/>
  <c r="JO227" i="53"/>
  <c r="JN227" i="53"/>
  <c r="JM227" i="53"/>
  <c r="JR227" i="53" s="1"/>
  <c r="JS226" i="53"/>
  <c r="JT226" i="53" s="1"/>
  <c r="JQ226" i="53"/>
  <c r="JP226" i="53"/>
  <c r="JO226" i="53"/>
  <c r="JN226" i="53"/>
  <c r="JM226" i="53"/>
  <c r="JR226" i="53" s="1"/>
  <c r="JL225" i="53"/>
  <c r="JS224" i="53"/>
  <c r="JT224" i="53" s="1"/>
  <c r="JQ224" i="53"/>
  <c r="JP224" i="53"/>
  <c r="JO224" i="53"/>
  <c r="JN224" i="53"/>
  <c r="JM224" i="53"/>
  <c r="JR224" i="53" s="1"/>
  <c r="JL223" i="53"/>
  <c r="JS222" i="53"/>
  <c r="JT222" i="53" s="1"/>
  <c r="JQ222" i="53"/>
  <c r="JP222" i="53"/>
  <c r="JO222" i="53"/>
  <c r="JN222" i="53"/>
  <c r="JM222" i="53"/>
  <c r="JR222" i="53" s="1"/>
  <c r="JS221" i="53"/>
  <c r="JT221" i="53" s="1"/>
  <c r="JQ221" i="53"/>
  <c r="JP221" i="53"/>
  <c r="JO221" i="53"/>
  <c r="JN221" i="53"/>
  <c r="JM221" i="53"/>
  <c r="JR221" i="53" s="1"/>
  <c r="JS220" i="53"/>
  <c r="JT220" i="53" s="1"/>
  <c r="JQ220" i="53"/>
  <c r="JP220" i="53"/>
  <c r="JO220" i="53"/>
  <c r="JN220" i="53"/>
  <c r="JM220" i="53"/>
  <c r="JR220" i="53" s="1"/>
  <c r="JS219" i="53"/>
  <c r="JT219" i="53" s="1"/>
  <c r="JQ219" i="53"/>
  <c r="JP219" i="53"/>
  <c r="JO219" i="53"/>
  <c r="JN219" i="53"/>
  <c r="JM219" i="53"/>
  <c r="JR219" i="53" s="1"/>
  <c r="JS218" i="53"/>
  <c r="JT218" i="53" s="1"/>
  <c r="JQ218" i="53"/>
  <c r="JP218" i="53"/>
  <c r="JO218" i="53"/>
  <c r="JN218" i="53"/>
  <c r="JM218" i="53"/>
  <c r="JR218" i="53" s="1"/>
  <c r="JS217" i="53"/>
  <c r="JT217" i="53" s="1"/>
  <c r="JQ217" i="53"/>
  <c r="JP217" i="53"/>
  <c r="JO217" i="53"/>
  <c r="JN217" i="53"/>
  <c r="JM217" i="53"/>
  <c r="JR217" i="53" s="1"/>
  <c r="JS216" i="53"/>
  <c r="JT216" i="53" s="1"/>
  <c r="JQ216" i="53"/>
  <c r="JP216" i="53"/>
  <c r="JO216" i="53"/>
  <c r="JN216" i="53"/>
  <c r="JM216" i="53"/>
  <c r="JR216" i="53" s="1"/>
  <c r="JS215" i="53"/>
  <c r="JT215" i="53" s="1"/>
  <c r="JQ215" i="53"/>
  <c r="JP215" i="53"/>
  <c r="JO215" i="53"/>
  <c r="JN215" i="53"/>
  <c r="JM215" i="53"/>
  <c r="JR215" i="53" s="1"/>
  <c r="JS214" i="53"/>
  <c r="JT214" i="53" s="1"/>
  <c r="JQ214" i="53"/>
  <c r="JP214" i="53"/>
  <c r="JO214" i="53"/>
  <c r="JN214" i="53"/>
  <c r="JM214" i="53"/>
  <c r="JR214" i="53" s="1"/>
  <c r="JL213" i="53"/>
  <c r="JS211" i="53"/>
  <c r="JT211" i="53" s="1"/>
  <c r="JQ211" i="53"/>
  <c r="JP211" i="53"/>
  <c r="JO211" i="53"/>
  <c r="JN211" i="53"/>
  <c r="JM211" i="53"/>
  <c r="JR211" i="53" s="1"/>
  <c r="JS210" i="53"/>
  <c r="JT210" i="53" s="1"/>
  <c r="JQ210" i="53"/>
  <c r="JP210" i="53"/>
  <c r="JO210" i="53"/>
  <c r="JN210" i="53"/>
  <c r="JM210" i="53"/>
  <c r="JR210" i="53" s="1"/>
  <c r="JS209" i="53"/>
  <c r="JT209" i="53" s="1"/>
  <c r="JQ209" i="53"/>
  <c r="JP209" i="53"/>
  <c r="JO209" i="53"/>
  <c r="JN209" i="53"/>
  <c r="JM209" i="53"/>
  <c r="JR209" i="53" s="1"/>
  <c r="JS208" i="53"/>
  <c r="JT208" i="53" s="1"/>
  <c r="JQ208" i="53"/>
  <c r="JP208" i="53"/>
  <c r="JO208" i="53"/>
  <c r="JN208" i="53"/>
  <c r="JM208" i="53"/>
  <c r="JR208" i="53" s="1"/>
  <c r="JS206" i="53"/>
  <c r="JT206" i="53" s="1"/>
  <c r="JQ206" i="53"/>
  <c r="JP206" i="53"/>
  <c r="JO206" i="53"/>
  <c r="JN206" i="53"/>
  <c r="JM206" i="53"/>
  <c r="JR206" i="53" s="1"/>
  <c r="JS205" i="53"/>
  <c r="JT205" i="53" s="1"/>
  <c r="JQ205" i="53"/>
  <c r="JP205" i="53"/>
  <c r="JO205" i="53"/>
  <c r="JN205" i="53"/>
  <c r="JM205" i="53"/>
  <c r="JR205" i="53" s="1"/>
  <c r="JS204" i="53"/>
  <c r="JT204" i="53" s="1"/>
  <c r="JQ204" i="53"/>
  <c r="JP204" i="53"/>
  <c r="JO204" i="53"/>
  <c r="JN204" i="53"/>
  <c r="JM204" i="53"/>
  <c r="JR204" i="53" s="1"/>
  <c r="JS203" i="53"/>
  <c r="JT203" i="53" s="1"/>
  <c r="JQ203" i="53"/>
  <c r="JP203" i="53"/>
  <c r="JO203" i="53"/>
  <c r="JN203" i="53"/>
  <c r="JM203" i="53"/>
  <c r="JR203" i="53" s="1"/>
  <c r="JS202" i="53"/>
  <c r="JT202" i="53" s="1"/>
  <c r="JQ202" i="53"/>
  <c r="JP202" i="53"/>
  <c r="JO202" i="53"/>
  <c r="JN202" i="53"/>
  <c r="JM202" i="53"/>
  <c r="JR202" i="53" s="1"/>
  <c r="JS201" i="53"/>
  <c r="JT201" i="53" s="1"/>
  <c r="JQ201" i="53"/>
  <c r="JP201" i="53"/>
  <c r="JO201" i="53"/>
  <c r="JN201" i="53"/>
  <c r="JM201" i="53"/>
  <c r="JR201" i="53" s="1"/>
  <c r="JS200" i="53"/>
  <c r="JT200" i="53" s="1"/>
  <c r="JQ200" i="53"/>
  <c r="JP200" i="53"/>
  <c r="JO200" i="53"/>
  <c r="JN200" i="53"/>
  <c r="JM200" i="53"/>
  <c r="JR200" i="53" s="1"/>
  <c r="JS199" i="53"/>
  <c r="JT199" i="53" s="1"/>
  <c r="JQ199" i="53"/>
  <c r="JP199" i="53"/>
  <c r="JO199" i="53"/>
  <c r="JN199" i="53"/>
  <c r="JM199" i="53"/>
  <c r="JR199" i="53" s="1"/>
  <c r="JS198" i="53"/>
  <c r="JT198" i="53" s="1"/>
  <c r="JQ198" i="53"/>
  <c r="JP198" i="53"/>
  <c r="JO198" i="53"/>
  <c r="JN198" i="53"/>
  <c r="JM198" i="53"/>
  <c r="JR198" i="53" s="1"/>
  <c r="JS197" i="53"/>
  <c r="JT197" i="53" s="1"/>
  <c r="JQ197" i="53"/>
  <c r="JP197" i="53"/>
  <c r="JO197" i="53"/>
  <c r="JN197" i="53"/>
  <c r="JM197" i="53"/>
  <c r="JR197" i="53" s="1"/>
  <c r="JS196" i="53"/>
  <c r="JT196" i="53" s="1"/>
  <c r="JQ196" i="53"/>
  <c r="JP196" i="53"/>
  <c r="JO196" i="53"/>
  <c r="JN196" i="53"/>
  <c r="JM196" i="53"/>
  <c r="JR196" i="53" s="1"/>
  <c r="JS195" i="53"/>
  <c r="JT195" i="53" s="1"/>
  <c r="JQ195" i="53"/>
  <c r="JP195" i="53"/>
  <c r="JO195" i="53"/>
  <c r="JN195" i="53"/>
  <c r="JM195" i="53"/>
  <c r="JR195" i="53" s="1"/>
  <c r="JS194" i="53"/>
  <c r="JT194" i="53" s="1"/>
  <c r="JQ194" i="53"/>
  <c r="JP194" i="53"/>
  <c r="JO194" i="53"/>
  <c r="JN194" i="53"/>
  <c r="JM194" i="53"/>
  <c r="JR194" i="53" s="1"/>
  <c r="JS193" i="53"/>
  <c r="JT193" i="53" s="1"/>
  <c r="JQ193" i="53"/>
  <c r="JP193" i="53"/>
  <c r="JO193" i="53"/>
  <c r="JN193" i="53"/>
  <c r="JM193" i="53"/>
  <c r="JR193" i="53" s="1"/>
  <c r="JS192" i="53"/>
  <c r="JT192" i="53" s="1"/>
  <c r="JQ192" i="53"/>
  <c r="JP192" i="53"/>
  <c r="JO192" i="53"/>
  <c r="JN192" i="53"/>
  <c r="JM192" i="53"/>
  <c r="JR192" i="53" s="1"/>
  <c r="JS191" i="53"/>
  <c r="JT191" i="53" s="1"/>
  <c r="JQ191" i="53"/>
  <c r="JP191" i="53"/>
  <c r="JO191" i="53"/>
  <c r="JN191" i="53"/>
  <c r="JM191" i="53"/>
  <c r="JR191" i="53" s="1"/>
  <c r="JS190" i="53"/>
  <c r="JT190" i="53" s="1"/>
  <c r="JQ190" i="53"/>
  <c r="JP190" i="53"/>
  <c r="JO190" i="53"/>
  <c r="JN190" i="53"/>
  <c r="JM190" i="53"/>
  <c r="JR190" i="53" s="1"/>
  <c r="JS189" i="53"/>
  <c r="JT189" i="53" s="1"/>
  <c r="JQ189" i="53"/>
  <c r="JP189" i="53"/>
  <c r="JO189" i="53"/>
  <c r="JN189" i="53"/>
  <c r="JM189" i="53"/>
  <c r="JR189" i="53" s="1"/>
  <c r="JS188" i="53"/>
  <c r="JT188" i="53" s="1"/>
  <c r="JQ188" i="53"/>
  <c r="JP188" i="53"/>
  <c r="JO188" i="53"/>
  <c r="JN188" i="53"/>
  <c r="JM188" i="53"/>
  <c r="JR188" i="53" s="1"/>
  <c r="JS187" i="53"/>
  <c r="JT187" i="53" s="1"/>
  <c r="JQ187" i="53"/>
  <c r="JP187" i="53"/>
  <c r="JO187" i="53"/>
  <c r="JN187" i="53"/>
  <c r="JM187" i="53"/>
  <c r="JR187" i="53" s="1"/>
  <c r="JS186" i="53"/>
  <c r="JT186" i="53" s="1"/>
  <c r="JQ186" i="53"/>
  <c r="JP186" i="53"/>
  <c r="JO186" i="53"/>
  <c r="JN186" i="53"/>
  <c r="JM186" i="53"/>
  <c r="JR186" i="53" s="1"/>
  <c r="JS184" i="53"/>
  <c r="JT184" i="53" s="1"/>
  <c r="JQ184" i="53"/>
  <c r="JP184" i="53"/>
  <c r="JO184" i="53"/>
  <c r="JN184" i="53"/>
  <c r="JM184" i="53"/>
  <c r="JR184" i="53" s="1"/>
  <c r="JS183" i="53"/>
  <c r="JT183" i="53" s="1"/>
  <c r="JQ183" i="53"/>
  <c r="JP183" i="53"/>
  <c r="JO183" i="53"/>
  <c r="JN183" i="53"/>
  <c r="JM183" i="53"/>
  <c r="JR183" i="53" s="1"/>
  <c r="JS182" i="53"/>
  <c r="JT182" i="53" s="1"/>
  <c r="JQ182" i="53"/>
  <c r="JP182" i="53"/>
  <c r="JO182" i="53"/>
  <c r="JN182" i="53"/>
  <c r="JM182" i="53"/>
  <c r="JR182" i="53" s="1"/>
  <c r="JS181" i="53"/>
  <c r="JT181" i="53" s="1"/>
  <c r="JQ181" i="53"/>
  <c r="JP181" i="53"/>
  <c r="JO181" i="53"/>
  <c r="JN181" i="53"/>
  <c r="JM181" i="53"/>
  <c r="JR181" i="53" s="1"/>
  <c r="JS180" i="53"/>
  <c r="JT180" i="53" s="1"/>
  <c r="JQ180" i="53"/>
  <c r="JP180" i="53"/>
  <c r="JO180" i="53"/>
  <c r="JN180" i="53"/>
  <c r="JM180" i="53"/>
  <c r="JR180" i="53" s="1"/>
  <c r="JS179" i="53"/>
  <c r="JT179" i="53" s="1"/>
  <c r="JQ179" i="53"/>
  <c r="JP179" i="53"/>
  <c r="JO179" i="53"/>
  <c r="JN179" i="53"/>
  <c r="JM179" i="53"/>
  <c r="JR179" i="53" s="1"/>
  <c r="JL177" i="53"/>
  <c r="JS176" i="53"/>
  <c r="JT176" i="53" s="1"/>
  <c r="JQ176" i="53"/>
  <c r="JP176" i="53"/>
  <c r="JO176" i="53"/>
  <c r="JN176" i="53"/>
  <c r="JM176" i="53"/>
  <c r="JR176" i="53" s="1"/>
  <c r="JS174" i="53"/>
  <c r="JT174" i="53" s="1"/>
  <c r="JQ174" i="53"/>
  <c r="JP174" i="53"/>
  <c r="JO174" i="53"/>
  <c r="JN174" i="53"/>
  <c r="JM174" i="53"/>
  <c r="JR174" i="53" s="1"/>
  <c r="JS173" i="53"/>
  <c r="JT173" i="53" s="1"/>
  <c r="JQ173" i="53"/>
  <c r="JP173" i="53"/>
  <c r="JO173" i="53"/>
  <c r="JN173" i="53"/>
  <c r="JM173" i="53"/>
  <c r="JR173" i="53" s="1"/>
  <c r="JS172" i="53"/>
  <c r="JT172" i="53" s="1"/>
  <c r="JQ172" i="53"/>
  <c r="JP172" i="53"/>
  <c r="JO172" i="53"/>
  <c r="JN172" i="53"/>
  <c r="JM172" i="53"/>
  <c r="JR172" i="53" s="1"/>
  <c r="JS171" i="53"/>
  <c r="JT171" i="53" s="1"/>
  <c r="JQ171" i="53"/>
  <c r="JP171" i="53"/>
  <c r="JO171" i="53"/>
  <c r="JN171" i="53"/>
  <c r="JM171" i="53"/>
  <c r="JR171" i="53" s="1"/>
  <c r="JS169" i="53"/>
  <c r="JT169" i="53" s="1"/>
  <c r="JQ169" i="53"/>
  <c r="JP169" i="53"/>
  <c r="JO169" i="53"/>
  <c r="JN169" i="53"/>
  <c r="JM169" i="53"/>
  <c r="JR169" i="53" s="1"/>
  <c r="JS168" i="53"/>
  <c r="JT168" i="53" s="1"/>
  <c r="JQ168" i="53"/>
  <c r="JP168" i="53"/>
  <c r="JO168" i="53"/>
  <c r="JN168" i="53"/>
  <c r="JM168" i="53"/>
  <c r="JR168" i="53" s="1"/>
  <c r="JS167" i="53"/>
  <c r="JT167" i="53" s="1"/>
  <c r="JQ167" i="53"/>
  <c r="JP167" i="53"/>
  <c r="JO167" i="53"/>
  <c r="JN167" i="53"/>
  <c r="JM167" i="53"/>
  <c r="JR167" i="53" s="1"/>
  <c r="JS166" i="53"/>
  <c r="JT166" i="53" s="1"/>
  <c r="JQ166" i="53"/>
  <c r="JP166" i="53"/>
  <c r="JO166" i="53"/>
  <c r="JN166" i="53"/>
  <c r="JM166" i="53"/>
  <c r="JR166" i="53" s="1"/>
  <c r="JS165" i="53"/>
  <c r="JT165" i="53" s="1"/>
  <c r="JQ165" i="53"/>
  <c r="JP165" i="53"/>
  <c r="JO165" i="53"/>
  <c r="JN165" i="53"/>
  <c r="JM165" i="53"/>
  <c r="JR165" i="53" s="1"/>
  <c r="JS164" i="53"/>
  <c r="JT164" i="53" s="1"/>
  <c r="JQ164" i="53"/>
  <c r="JP164" i="53"/>
  <c r="JO164" i="53"/>
  <c r="JN164" i="53"/>
  <c r="JM164" i="53"/>
  <c r="JR164" i="53" s="1"/>
  <c r="JS163" i="53"/>
  <c r="JT163" i="53" s="1"/>
  <c r="JQ163" i="53"/>
  <c r="JP163" i="53"/>
  <c r="JO163" i="53"/>
  <c r="JN163" i="53"/>
  <c r="JM163" i="53"/>
  <c r="JR163" i="53" s="1"/>
  <c r="JS162" i="53"/>
  <c r="JT162" i="53" s="1"/>
  <c r="JQ162" i="53"/>
  <c r="JP162" i="53"/>
  <c r="JO162" i="53"/>
  <c r="JN162" i="53"/>
  <c r="JM162" i="53"/>
  <c r="JR162" i="53" s="1"/>
  <c r="JS161" i="53"/>
  <c r="JT161" i="53" s="1"/>
  <c r="JQ161" i="53"/>
  <c r="JP161" i="53"/>
  <c r="JO161" i="53"/>
  <c r="JN161" i="53"/>
  <c r="JM161" i="53"/>
  <c r="JR161" i="53" s="1"/>
  <c r="JS160" i="53"/>
  <c r="JT160" i="53" s="1"/>
  <c r="JQ160" i="53"/>
  <c r="JP160" i="53"/>
  <c r="JO160" i="53"/>
  <c r="JN160" i="53"/>
  <c r="JM160" i="53"/>
  <c r="JR160" i="53" s="1"/>
  <c r="JS159" i="53"/>
  <c r="JT159" i="53" s="1"/>
  <c r="JQ159" i="53"/>
  <c r="JP159" i="53"/>
  <c r="JO159" i="53"/>
  <c r="JN159" i="53"/>
  <c r="JM159" i="53"/>
  <c r="JR159" i="53" s="1"/>
  <c r="JS158" i="53"/>
  <c r="JT158" i="53" s="1"/>
  <c r="JQ158" i="53"/>
  <c r="JP158" i="53"/>
  <c r="JO158" i="53"/>
  <c r="JN158" i="53"/>
  <c r="JM158" i="53"/>
  <c r="JR158" i="53" s="1"/>
  <c r="JS157" i="53"/>
  <c r="JT157" i="53" s="1"/>
  <c r="JQ157" i="53"/>
  <c r="JP157" i="53"/>
  <c r="JO157" i="53"/>
  <c r="JN157" i="53"/>
  <c r="JM157" i="53"/>
  <c r="JR157" i="53" s="1"/>
  <c r="JS155" i="53"/>
  <c r="JT155" i="53" s="1"/>
  <c r="JQ155" i="53"/>
  <c r="JP155" i="53"/>
  <c r="JO155" i="53"/>
  <c r="JN155" i="53"/>
  <c r="JM155" i="53"/>
  <c r="JR155" i="53" s="1"/>
  <c r="JS154" i="53"/>
  <c r="JT154" i="53" s="1"/>
  <c r="JQ154" i="53"/>
  <c r="JP154" i="53"/>
  <c r="JO154" i="53"/>
  <c r="JN154" i="53"/>
  <c r="JM154" i="53"/>
  <c r="JR154" i="53" s="1"/>
  <c r="JL152" i="53"/>
  <c r="JS150" i="53"/>
  <c r="JT150" i="53" s="1"/>
  <c r="JQ150" i="53"/>
  <c r="JP150" i="53"/>
  <c r="JO150" i="53"/>
  <c r="JN150" i="53"/>
  <c r="JM150" i="53"/>
  <c r="JR150" i="53" s="1"/>
  <c r="JS149" i="53"/>
  <c r="JT149" i="53" s="1"/>
  <c r="JQ149" i="53"/>
  <c r="JP149" i="53"/>
  <c r="JO149" i="53"/>
  <c r="JN149" i="53"/>
  <c r="JM149" i="53"/>
  <c r="JR149" i="53" s="1"/>
  <c r="JS148" i="53"/>
  <c r="JT148" i="53" s="1"/>
  <c r="JQ148" i="53"/>
  <c r="JP148" i="53"/>
  <c r="JO148" i="53"/>
  <c r="JN148" i="53"/>
  <c r="JM148" i="53"/>
  <c r="JR148" i="53" s="1"/>
  <c r="JS146" i="53"/>
  <c r="JT146" i="53" s="1"/>
  <c r="JQ146" i="53"/>
  <c r="JP146" i="53"/>
  <c r="JO146" i="53"/>
  <c r="JN146" i="53"/>
  <c r="JM146" i="53"/>
  <c r="JR146" i="53" s="1"/>
  <c r="JS145" i="53"/>
  <c r="JT145" i="53" s="1"/>
  <c r="JQ145" i="53"/>
  <c r="JP145" i="53"/>
  <c r="JO145" i="53"/>
  <c r="JN145" i="53"/>
  <c r="JM145" i="53"/>
  <c r="JR145" i="53" s="1"/>
  <c r="JS144" i="53"/>
  <c r="JT144" i="53" s="1"/>
  <c r="JQ144" i="53"/>
  <c r="JP144" i="53"/>
  <c r="JO144" i="53"/>
  <c r="JN144" i="53"/>
  <c r="JM144" i="53"/>
  <c r="JR144" i="53" s="1"/>
  <c r="JS143" i="53"/>
  <c r="JT143" i="53" s="1"/>
  <c r="JQ143" i="53"/>
  <c r="JP143" i="53"/>
  <c r="JO143" i="53"/>
  <c r="JN143" i="53"/>
  <c r="JM143" i="53"/>
  <c r="JR143" i="53" s="1"/>
  <c r="JS142" i="53"/>
  <c r="JT142" i="53" s="1"/>
  <c r="JQ142" i="53"/>
  <c r="JP142" i="53"/>
  <c r="JO142" i="53"/>
  <c r="JN142" i="53"/>
  <c r="JM142" i="53"/>
  <c r="JR142" i="53" s="1"/>
  <c r="JS141" i="53"/>
  <c r="JT141" i="53" s="1"/>
  <c r="JQ141" i="53"/>
  <c r="JP141" i="53"/>
  <c r="JO141" i="53"/>
  <c r="JN141" i="53"/>
  <c r="JM141" i="53"/>
  <c r="JR141" i="53" s="1"/>
  <c r="JS140" i="53"/>
  <c r="JT140" i="53" s="1"/>
  <c r="JQ140" i="53"/>
  <c r="JP140" i="53"/>
  <c r="JO140" i="53"/>
  <c r="JN140" i="53"/>
  <c r="JM140" i="53"/>
  <c r="JR140" i="53" s="1"/>
  <c r="JS139" i="53"/>
  <c r="JT139" i="53" s="1"/>
  <c r="JQ139" i="53"/>
  <c r="JP139" i="53"/>
  <c r="JO139" i="53"/>
  <c r="JN139" i="53"/>
  <c r="JM139" i="53"/>
  <c r="JR139" i="53" s="1"/>
  <c r="JS138" i="53"/>
  <c r="JT138" i="53" s="1"/>
  <c r="JQ138" i="53"/>
  <c r="JP138" i="53"/>
  <c r="JO138" i="53"/>
  <c r="JN138" i="53"/>
  <c r="JM138" i="53"/>
  <c r="JR138" i="53" s="1"/>
  <c r="JS136" i="53"/>
  <c r="JT136" i="53" s="1"/>
  <c r="JQ136" i="53"/>
  <c r="JP136" i="53"/>
  <c r="JO136" i="53"/>
  <c r="JN136" i="53"/>
  <c r="JM136" i="53"/>
  <c r="JR136" i="53" s="1"/>
  <c r="JL134" i="53"/>
  <c r="JS133" i="53"/>
  <c r="JT133" i="53" s="1"/>
  <c r="JQ133" i="53"/>
  <c r="JP133" i="53"/>
  <c r="JO133" i="53"/>
  <c r="JN133" i="53"/>
  <c r="JM133" i="53"/>
  <c r="JR133" i="53" s="1"/>
  <c r="JS131" i="53"/>
  <c r="JT131" i="53" s="1"/>
  <c r="JQ131" i="53"/>
  <c r="JP131" i="53"/>
  <c r="JO131" i="53"/>
  <c r="JN131" i="53"/>
  <c r="JM131" i="53"/>
  <c r="JR131" i="53" s="1"/>
  <c r="JS130" i="53"/>
  <c r="JT130" i="53" s="1"/>
  <c r="JQ130" i="53"/>
  <c r="JP130" i="53"/>
  <c r="JO130" i="53"/>
  <c r="JN130" i="53"/>
  <c r="JM130" i="53"/>
  <c r="JR130" i="53" s="1"/>
  <c r="JS129" i="53"/>
  <c r="JT129" i="53" s="1"/>
  <c r="JQ129" i="53"/>
  <c r="JP129" i="53"/>
  <c r="JO129" i="53"/>
  <c r="JN129" i="53"/>
  <c r="JM129" i="53"/>
  <c r="JR129" i="53" s="1"/>
  <c r="JS128" i="53"/>
  <c r="JT128" i="53" s="1"/>
  <c r="JQ128" i="53"/>
  <c r="JP128" i="53"/>
  <c r="JO128" i="53"/>
  <c r="JN128" i="53"/>
  <c r="JM128" i="53"/>
  <c r="JR128" i="53" s="1"/>
  <c r="JS127" i="53"/>
  <c r="JT127" i="53" s="1"/>
  <c r="JQ127" i="53"/>
  <c r="JP127" i="53"/>
  <c r="JO127" i="53"/>
  <c r="JN127" i="53"/>
  <c r="JM127" i="53"/>
  <c r="JR127" i="53" s="1"/>
  <c r="JS126" i="53"/>
  <c r="JT126" i="53" s="1"/>
  <c r="JQ126" i="53"/>
  <c r="JP126" i="53"/>
  <c r="JO126" i="53"/>
  <c r="JN126" i="53"/>
  <c r="JM126" i="53"/>
  <c r="JR126" i="53" s="1"/>
  <c r="JS125" i="53"/>
  <c r="JT125" i="53" s="1"/>
  <c r="JQ125" i="53"/>
  <c r="JP125" i="53"/>
  <c r="JO125" i="53"/>
  <c r="JN125" i="53"/>
  <c r="JM125" i="53"/>
  <c r="JR125" i="53" s="1"/>
  <c r="JS123" i="53"/>
  <c r="JT123" i="53" s="1"/>
  <c r="JQ123" i="53"/>
  <c r="JP123" i="53"/>
  <c r="JO123" i="53"/>
  <c r="JN123" i="53"/>
  <c r="JM123" i="53"/>
  <c r="JR123" i="53" s="1"/>
  <c r="JS122" i="53"/>
  <c r="JT122" i="53" s="1"/>
  <c r="JQ122" i="53"/>
  <c r="JP122" i="53"/>
  <c r="JO122" i="53"/>
  <c r="JN122" i="53"/>
  <c r="JM122" i="53"/>
  <c r="JR122" i="53" s="1"/>
  <c r="JS121" i="53"/>
  <c r="JT121" i="53" s="1"/>
  <c r="JQ121" i="53"/>
  <c r="JP121" i="53"/>
  <c r="JO121" i="53"/>
  <c r="JN121" i="53"/>
  <c r="JM121" i="53"/>
  <c r="JR121" i="53" s="1"/>
  <c r="JS120" i="53"/>
  <c r="JT120" i="53" s="1"/>
  <c r="JQ120" i="53"/>
  <c r="JP120" i="53"/>
  <c r="JO120" i="53"/>
  <c r="JN120" i="53"/>
  <c r="JM120" i="53"/>
  <c r="JR120" i="53" s="1"/>
  <c r="JS119" i="53"/>
  <c r="JT119" i="53" s="1"/>
  <c r="JQ119" i="53"/>
  <c r="JP119" i="53"/>
  <c r="JO119" i="53"/>
  <c r="JN119" i="53"/>
  <c r="JM119" i="53"/>
  <c r="JR119" i="53" s="1"/>
  <c r="JS117" i="53"/>
  <c r="JT117" i="53" s="1"/>
  <c r="JQ117" i="53"/>
  <c r="JP117" i="53"/>
  <c r="JO117" i="53"/>
  <c r="JN117" i="53"/>
  <c r="JM117" i="53"/>
  <c r="JR117" i="53" s="1"/>
  <c r="JS116" i="53"/>
  <c r="JT116" i="53" s="1"/>
  <c r="JQ116" i="53"/>
  <c r="JP116" i="53"/>
  <c r="JO116" i="53"/>
  <c r="JN116" i="53"/>
  <c r="JM116" i="53"/>
  <c r="JR116" i="53" s="1"/>
  <c r="JS115" i="53"/>
  <c r="JT115" i="53" s="1"/>
  <c r="JQ115" i="53"/>
  <c r="JP115" i="53"/>
  <c r="JO115" i="53"/>
  <c r="JN115" i="53"/>
  <c r="JM115" i="53"/>
  <c r="JR115" i="53" s="1"/>
  <c r="JS114" i="53"/>
  <c r="JT114" i="53" s="1"/>
  <c r="JQ114" i="53"/>
  <c r="JP114" i="53"/>
  <c r="JO114" i="53"/>
  <c r="JN114" i="53"/>
  <c r="JM114" i="53"/>
  <c r="JR114" i="53" s="1"/>
  <c r="JS113" i="53"/>
  <c r="JT113" i="53" s="1"/>
  <c r="JQ113" i="53"/>
  <c r="JP113" i="53"/>
  <c r="JO113" i="53"/>
  <c r="JN113" i="53"/>
  <c r="JM113" i="53"/>
  <c r="JR113" i="53" s="1"/>
  <c r="JS112" i="53"/>
  <c r="JT112" i="53" s="1"/>
  <c r="JQ112" i="53"/>
  <c r="JP112" i="53"/>
  <c r="JO112" i="53"/>
  <c r="JN112" i="53"/>
  <c r="JM112" i="53"/>
  <c r="JR112" i="53" s="1"/>
  <c r="JS111" i="53"/>
  <c r="JT111" i="53" s="1"/>
  <c r="JQ111" i="53"/>
  <c r="JP111" i="53"/>
  <c r="JO111" i="53"/>
  <c r="JN111" i="53"/>
  <c r="JM111" i="53"/>
  <c r="JR111" i="53" s="1"/>
  <c r="JS108" i="53"/>
  <c r="JT108" i="53" s="1"/>
  <c r="JQ108" i="53"/>
  <c r="JP108" i="53"/>
  <c r="JO108" i="53"/>
  <c r="JN108" i="53"/>
  <c r="JM108" i="53"/>
  <c r="JR108" i="53" s="1"/>
  <c r="JS106" i="53"/>
  <c r="JT106" i="53" s="1"/>
  <c r="JQ106" i="53"/>
  <c r="JP106" i="53"/>
  <c r="JO106" i="53"/>
  <c r="JN106" i="53"/>
  <c r="JM106" i="53"/>
  <c r="JR106" i="53" s="1"/>
  <c r="JS105" i="53"/>
  <c r="JT105" i="53" s="1"/>
  <c r="JQ105" i="53"/>
  <c r="JP105" i="53"/>
  <c r="JO105" i="53"/>
  <c r="JN105" i="53"/>
  <c r="JM105" i="53"/>
  <c r="JR105" i="53" s="1"/>
  <c r="JS104" i="53"/>
  <c r="JT104" i="53" s="1"/>
  <c r="JQ104" i="53"/>
  <c r="JP104" i="53"/>
  <c r="JO104" i="53"/>
  <c r="JN104" i="53"/>
  <c r="JM104" i="53"/>
  <c r="JR104" i="53" s="1"/>
  <c r="JS103" i="53"/>
  <c r="JT103" i="53" s="1"/>
  <c r="JQ103" i="53"/>
  <c r="JP103" i="53"/>
  <c r="JO103" i="53"/>
  <c r="JN103" i="53"/>
  <c r="JM103" i="53"/>
  <c r="JR103" i="53" s="1"/>
  <c r="JS101" i="53"/>
  <c r="JT101" i="53" s="1"/>
  <c r="JQ101" i="53"/>
  <c r="JP101" i="53"/>
  <c r="JO101" i="53"/>
  <c r="JN101" i="53"/>
  <c r="JM101" i="53"/>
  <c r="JR101" i="53" s="1"/>
  <c r="JS100" i="53"/>
  <c r="JT100" i="53" s="1"/>
  <c r="JQ100" i="53"/>
  <c r="JP100" i="53"/>
  <c r="JO100" i="53"/>
  <c r="JN100" i="53"/>
  <c r="JM100" i="53"/>
  <c r="JR100" i="53" s="1"/>
  <c r="JS99" i="53"/>
  <c r="JT99" i="53" s="1"/>
  <c r="JQ99" i="53"/>
  <c r="JP99" i="53"/>
  <c r="JO99" i="53"/>
  <c r="JN99" i="53"/>
  <c r="JM99" i="53"/>
  <c r="JR99" i="53" s="1"/>
  <c r="JS98" i="53"/>
  <c r="JT98" i="53" s="1"/>
  <c r="JQ98" i="53"/>
  <c r="JP98" i="53"/>
  <c r="JO98" i="53"/>
  <c r="JN98" i="53"/>
  <c r="JM98" i="53"/>
  <c r="JR98" i="53" s="1"/>
  <c r="JS97" i="53"/>
  <c r="JT97" i="53" s="1"/>
  <c r="JQ97" i="53"/>
  <c r="JP97" i="53"/>
  <c r="JO97" i="53"/>
  <c r="JN97" i="53"/>
  <c r="JM97" i="53"/>
  <c r="JR97" i="53" s="1"/>
  <c r="JS96" i="53"/>
  <c r="JT96" i="53" s="1"/>
  <c r="JQ96" i="53"/>
  <c r="JP96" i="53"/>
  <c r="JO96" i="53"/>
  <c r="JN96" i="53"/>
  <c r="JM96" i="53"/>
  <c r="JR96" i="53" s="1"/>
  <c r="JL94" i="53"/>
  <c r="JS93" i="53"/>
  <c r="JT93" i="53" s="1"/>
  <c r="JQ93" i="53"/>
  <c r="JP93" i="53"/>
  <c r="JO93" i="53"/>
  <c r="JN93" i="53"/>
  <c r="JM93" i="53"/>
  <c r="JR93" i="53" s="1"/>
  <c r="JS91" i="53"/>
  <c r="JT91" i="53" s="1"/>
  <c r="JQ91" i="53"/>
  <c r="JP91" i="53"/>
  <c r="JO91" i="53"/>
  <c r="JN91" i="53"/>
  <c r="JM91" i="53"/>
  <c r="JR91" i="53" s="1"/>
  <c r="JS90" i="53"/>
  <c r="JT90" i="53" s="1"/>
  <c r="JQ90" i="53"/>
  <c r="JP90" i="53"/>
  <c r="JO90" i="53"/>
  <c r="JN90" i="53"/>
  <c r="JM90" i="53"/>
  <c r="JR90" i="53" s="1"/>
  <c r="JS89" i="53"/>
  <c r="JT89" i="53" s="1"/>
  <c r="JQ89" i="53"/>
  <c r="JP89" i="53"/>
  <c r="JO89" i="53"/>
  <c r="JN89" i="53"/>
  <c r="JM89" i="53"/>
  <c r="JR89" i="53" s="1"/>
  <c r="JS88" i="53"/>
  <c r="JT88" i="53" s="1"/>
  <c r="JQ88" i="53"/>
  <c r="JP88" i="53"/>
  <c r="JO88" i="53"/>
  <c r="JN88" i="53"/>
  <c r="JM88" i="53"/>
  <c r="JR88" i="53" s="1"/>
  <c r="JS86" i="53"/>
  <c r="JT86" i="53" s="1"/>
  <c r="JQ86" i="53"/>
  <c r="JP86" i="53"/>
  <c r="JO86" i="53"/>
  <c r="JN86" i="53"/>
  <c r="JM86" i="53"/>
  <c r="JR86" i="53" s="1"/>
  <c r="JS85" i="53"/>
  <c r="JT85" i="53" s="1"/>
  <c r="JQ85" i="53"/>
  <c r="JP85" i="53"/>
  <c r="JO85" i="53"/>
  <c r="JN85" i="53"/>
  <c r="JM85" i="53"/>
  <c r="JR85" i="53" s="1"/>
  <c r="JL83" i="53"/>
  <c r="JS82" i="53"/>
  <c r="JT82" i="53" s="1"/>
  <c r="JQ82" i="53"/>
  <c r="JP82" i="53"/>
  <c r="JO82" i="53"/>
  <c r="JN82" i="53"/>
  <c r="JM82" i="53"/>
  <c r="JR82" i="53" s="1"/>
  <c r="JS81" i="53"/>
  <c r="JT81" i="53" s="1"/>
  <c r="JQ81" i="53"/>
  <c r="JP81" i="53"/>
  <c r="JO81" i="53"/>
  <c r="JN81" i="53"/>
  <c r="JM81" i="53"/>
  <c r="JR81" i="53" s="1"/>
  <c r="JS80" i="53"/>
  <c r="JT80" i="53" s="1"/>
  <c r="JQ80" i="53"/>
  <c r="JP80" i="53"/>
  <c r="JO80" i="53"/>
  <c r="JN80" i="53"/>
  <c r="JM80" i="53"/>
  <c r="JR80" i="53" s="1"/>
  <c r="JS79" i="53"/>
  <c r="JT79" i="53" s="1"/>
  <c r="JQ79" i="53"/>
  <c r="JP79" i="53"/>
  <c r="JO79" i="53"/>
  <c r="JN79" i="53"/>
  <c r="JM79" i="53"/>
  <c r="JR79" i="53" s="1"/>
  <c r="JS77" i="53"/>
  <c r="JT77" i="53" s="1"/>
  <c r="JQ77" i="53"/>
  <c r="JP77" i="53"/>
  <c r="JO77" i="53"/>
  <c r="JN77" i="53"/>
  <c r="JM77" i="53"/>
  <c r="JR77" i="53" s="1"/>
  <c r="JS76" i="53"/>
  <c r="JT76" i="53" s="1"/>
  <c r="JQ76" i="53"/>
  <c r="JP76" i="53"/>
  <c r="JO76" i="53"/>
  <c r="JN76" i="53"/>
  <c r="JM76" i="53"/>
  <c r="JR76" i="53" s="1"/>
  <c r="JL74" i="53"/>
  <c r="JS73" i="53"/>
  <c r="JT73" i="53" s="1"/>
  <c r="JQ73" i="53"/>
  <c r="JP73" i="53"/>
  <c r="JO73" i="53"/>
  <c r="JN73" i="53"/>
  <c r="JM73" i="53"/>
  <c r="JR73" i="53" s="1"/>
  <c r="JS72" i="53"/>
  <c r="JT72" i="53" s="1"/>
  <c r="JQ72" i="53"/>
  <c r="JP72" i="53"/>
  <c r="JO72" i="53"/>
  <c r="JN72" i="53"/>
  <c r="JM72" i="53"/>
  <c r="JR72" i="53" s="1"/>
  <c r="JS71" i="53"/>
  <c r="JT71" i="53" s="1"/>
  <c r="JQ71" i="53"/>
  <c r="JP71" i="53"/>
  <c r="JO71" i="53"/>
  <c r="JN71" i="53"/>
  <c r="JM71" i="53"/>
  <c r="JR71" i="53" s="1"/>
  <c r="JS69" i="53"/>
  <c r="JT69" i="53" s="1"/>
  <c r="JQ69" i="53"/>
  <c r="JP69" i="53"/>
  <c r="JO69" i="53"/>
  <c r="JN69" i="53"/>
  <c r="JM69" i="53"/>
  <c r="JR69" i="53" s="1"/>
  <c r="JS67" i="53"/>
  <c r="JT67" i="53" s="1"/>
  <c r="JQ67" i="53"/>
  <c r="JP67" i="53"/>
  <c r="JO67" i="53"/>
  <c r="JN67" i="53"/>
  <c r="JM67" i="53"/>
  <c r="JR67" i="53" s="1"/>
  <c r="JS66" i="53"/>
  <c r="JT66" i="53" s="1"/>
  <c r="JQ66" i="53"/>
  <c r="JP66" i="53"/>
  <c r="JO66" i="53"/>
  <c r="JN66" i="53"/>
  <c r="JM66" i="53"/>
  <c r="JR66" i="53" s="1"/>
  <c r="JL64" i="53"/>
  <c r="JS63" i="53"/>
  <c r="JT63" i="53" s="1"/>
  <c r="JQ63" i="53"/>
  <c r="JP63" i="53"/>
  <c r="JO63" i="53"/>
  <c r="JN63" i="53"/>
  <c r="JM63" i="53"/>
  <c r="JR63" i="53" s="1"/>
  <c r="JS62" i="53"/>
  <c r="JT62" i="53" s="1"/>
  <c r="JQ62" i="53"/>
  <c r="JP62" i="53"/>
  <c r="JO62" i="53"/>
  <c r="JN62" i="53"/>
  <c r="JM62" i="53"/>
  <c r="JR62" i="53" s="1"/>
  <c r="JS61" i="53"/>
  <c r="JT61" i="53" s="1"/>
  <c r="JQ61" i="53"/>
  <c r="JP61" i="53"/>
  <c r="JO61" i="53"/>
  <c r="JN61" i="53"/>
  <c r="JM61" i="53"/>
  <c r="JR61" i="53" s="1"/>
  <c r="JS60" i="53"/>
  <c r="JT60" i="53" s="1"/>
  <c r="JQ60" i="53"/>
  <c r="JP60" i="53"/>
  <c r="JO60" i="53"/>
  <c r="JN60" i="53"/>
  <c r="JM60" i="53"/>
  <c r="JR60" i="53" s="1"/>
  <c r="JS59" i="53"/>
  <c r="JT59" i="53" s="1"/>
  <c r="JQ59" i="53"/>
  <c r="JP59" i="53"/>
  <c r="JO59" i="53"/>
  <c r="JN59" i="53"/>
  <c r="JM59" i="53"/>
  <c r="JR59" i="53" s="1"/>
  <c r="JS58" i="53"/>
  <c r="JT58" i="53" s="1"/>
  <c r="JQ58" i="53"/>
  <c r="JP58" i="53"/>
  <c r="JO58" i="53"/>
  <c r="JN58" i="53"/>
  <c r="JM58" i="53"/>
  <c r="JR58" i="53" s="1"/>
  <c r="JS57" i="53"/>
  <c r="JT57" i="53" s="1"/>
  <c r="JQ57" i="53"/>
  <c r="JP57" i="53"/>
  <c r="JO57" i="53"/>
  <c r="JN57" i="53"/>
  <c r="JM57" i="53"/>
  <c r="JR57" i="53" s="1"/>
  <c r="JS56" i="53"/>
  <c r="JT56" i="53" s="1"/>
  <c r="JQ56" i="53"/>
  <c r="JP56" i="53"/>
  <c r="JO56" i="53"/>
  <c r="JN56" i="53"/>
  <c r="JM56" i="53"/>
  <c r="JR56" i="53" s="1"/>
  <c r="JL54" i="53"/>
  <c r="JS53" i="53"/>
  <c r="JT53" i="53" s="1"/>
  <c r="JQ53" i="53"/>
  <c r="JP53" i="53"/>
  <c r="JO53" i="53"/>
  <c r="JN53" i="53"/>
  <c r="JM53" i="53"/>
  <c r="JR53" i="53" s="1"/>
  <c r="JL51" i="53"/>
  <c r="JS50" i="53"/>
  <c r="JT50" i="53" s="1"/>
  <c r="JQ50" i="53"/>
  <c r="JP50" i="53"/>
  <c r="JO50" i="53"/>
  <c r="JN50" i="53"/>
  <c r="JM50" i="53"/>
  <c r="JR50" i="53" s="1"/>
  <c r="JS48" i="53"/>
  <c r="JT48" i="53" s="1"/>
  <c r="JQ48" i="53"/>
  <c r="JP48" i="53"/>
  <c r="JO48" i="53"/>
  <c r="JN48" i="53"/>
  <c r="JM48" i="53"/>
  <c r="JR48" i="53" s="1"/>
  <c r="JS47" i="53"/>
  <c r="JT47" i="53" s="1"/>
  <c r="JQ47" i="53"/>
  <c r="JP47" i="53"/>
  <c r="JO47" i="53"/>
  <c r="JN47" i="53"/>
  <c r="JM47" i="53"/>
  <c r="JR47" i="53" s="1"/>
  <c r="JS46" i="53"/>
  <c r="JT46" i="53" s="1"/>
  <c r="JQ46" i="53"/>
  <c r="JP46" i="53"/>
  <c r="JO46" i="53"/>
  <c r="JN46" i="53"/>
  <c r="JM46" i="53"/>
  <c r="JR46" i="53" s="1"/>
  <c r="JS45" i="53"/>
  <c r="JT45" i="53" s="1"/>
  <c r="JQ45" i="53"/>
  <c r="JP45" i="53"/>
  <c r="JO45" i="53"/>
  <c r="JN45" i="53"/>
  <c r="JM45" i="53"/>
  <c r="JR45" i="53" s="1"/>
  <c r="JS44" i="53"/>
  <c r="JT44" i="53" s="1"/>
  <c r="JQ44" i="53"/>
  <c r="JP44" i="53"/>
  <c r="JO44" i="53"/>
  <c r="JN44" i="53"/>
  <c r="JM44" i="53"/>
  <c r="JR44" i="53" s="1"/>
  <c r="JS43" i="53"/>
  <c r="JT43" i="53" s="1"/>
  <c r="JQ43" i="53"/>
  <c r="JP43" i="53"/>
  <c r="JO43" i="53"/>
  <c r="JN43" i="53"/>
  <c r="JM43" i="53"/>
  <c r="JR43" i="53" s="1"/>
  <c r="JS41" i="53"/>
  <c r="JT41" i="53" s="1"/>
  <c r="JQ41" i="53"/>
  <c r="JP41" i="53"/>
  <c r="JO41" i="53"/>
  <c r="JN41" i="53"/>
  <c r="JM41" i="53"/>
  <c r="JR41" i="53" s="1"/>
  <c r="JS40" i="53"/>
  <c r="JT40" i="53" s="1"/>
  <c r="JQ40" i="53"/>
  <c r="JP40" i="53"/>
  <c r="JO40" i="53"/>
  <c r="JN40" i="53"/>
  <c r="JM40" i="53"/>
  <c r="JR40" i="53" s="1"/>
  <c r="JS39" i="53"/>
  <c r="JT39" i="53" s="1"/>
  <c r="JQ39" i="53"/>
  <c r="JP39" i="53"/>
  <c r="JO39" i="53"/>
  <c r="JN39" i="53"/>
  <c r="JM39" i="53"/>
  <c r="JR39" i="53" s="1"/>
  <c r="JS37" i="53"/>
  <c r="JT37" i="53" s="1"/>
  <c r="JQ37" i="53"/>
  <c r="JP37" i="53"/>
  <c r="JO37" i="53"/>
  <c r="JN37" i="53"/>
  <c r="JM37" i="53"/>
  <c r="JR37" i="53" s="1"/>
  <c r="JS36" i="53"/>
  <c r="JT36" i="53" s="1"/>
  <c r="JQ36" i="53"/>
  <c r="JP36" i="53"/>
  <c r="JO36" i="53"/>
  <c r="JN36" i="53"/>
  <c r="JM36" i="53"/>
  <c r="JR36" i="53" s="1"/>
  <c r="JS34" i="53"/>
  <c r="JT34" i="53" s="1"/>
  <c r="JQ34" i="53"/>
  <c r="JP34" i="53"/>
  <c r="JO34" i="53"/>
  <c r="JN34" i="53"/>
  <c r="JM34" i="53"/>
  <c r="JR34" i="53" s="1"/>
  <c r="JS32" i="53"/>
  <c r="JT32" i="53" s="1"/>
  <c r="JQ32" i="53"/>
  <c r="JP32" i="53"/>
  <c r="JO32" i="53"/>
  <c r="JN32" i="53"/>
  <c r="JM32" i="53"/>
  <c r="JR32" i="53" s="1"/>
  <c r="JL29" i="53"/>
  <c r="JS28" i="53"/>
  <c r="JT28" i="53" s="1"/>
  <c r="JQ28" i="53"/>
  <c r="JP28" i="53"/>
  <c r="JO28" i="53"/>
  <c r="JN28" i="53"/>
  <c r="JM28" i="53"/>
  <c r="JR28" i="53" s="1"/>
  <c r="JS27" i="53"/>
  <c r="JT27" i="53" s="1"/>
  <c r="JQ27" i="53"/>
  <c r="JP27" i="53"/>
  <c r="JO27" i="53"/>
  <c r="JN27" i="53"/>
  <c r="JM27" i="53"/>
  <c r="JR27" i="53" s="1"/>
  <c r="JS26" i="53"/>
  <c r="JT26" i="53" s="1"/>
  <c r="JQ26" i="53"/>
  <c r="JP26" i="53"/>
  <c r="JO26" i="53"/>
  <c r="JN26" i="53"/>
  <c r="JM26" i="53"/>
  <c r="JR26" i="53" s="1"/>
  <c r="JS25" i="53"/>
  <c r="JT25" i="53" s="1"/>
  <c r="JQ25" i="53"/>
  <c r="JP25" i="53"/>
  <c r="JO25" i="53"/>
  <c r="JN25" i="53"/>
  <c r="JM25" i="53"/>
  <c r="JR25" i="53" s="1"/>
  <c r="JS24" i="53"/>
  <c r="JT24" i="53" s="1"/>
  <c r="JQ24" i="53"/>
  <c r="JP24" i="53"/>
  <c r="JO24" i="53"/>
  <c r="JN24" i="53"/>
  <c r="JM24" i="53"/>
  <c r="JR24" i="53" s="1"/>
  <c r="JS23" i="53"/>
  <c r="JT23" i="53" s="1"/>
  <c r="JQ23" i="53"/>
  <c r="JP23" i="53"/>
  <c r="JO23" i="53"/>
  <c r="JN23" i="53"/>
  <c r="JM23" i="53"/>
  <c r="JR23" i="53" s="1"/>
  <c r="JS22" i="53"/>
  <c r="JT22" i="53" s="1"/>
  <c r="JQ22" i="53"/>
  <c r="JP22" i="53"/>
  <c r="JO22" i="53"/>
  <c r="JN22" i="53"/>
  <c r="JM22" i="53"/>
  <c r="JR22" i="53" s="1"/>
  <c r="JS20" i="53"/>
  <c r="JT20" i="53" s="1"/>
  <c r="JQ20" i="53"/>
  <c r="JP20" i="53"/>
  <c r="JO20" i="53"/>
  <c r="JN20" i="53"/>
  <c r="JM20" i="53"/>
  <c r="JR20" i="53" s="1"/>
  <c r="JL18" i="53"/>
  <c r="JS17" i="53"/>
  <c r="JT17" i="53" s="1"/>
  <c r="JQ17" i="53"/>
  <c r="JP17" i="53"/>
  <c r="JO17" i="53"/>
  <c r="JN17" i="53"/>
  <c r="JM17" i="53"/>
  <c r="JR17" i="53" s="1"/>
  <c r="JS16" i="53"/>
  <c r="JT16" i="53" s="1"/>
  <c r="JQ16" i="53"/>
  <c r="JP16" i="53"/>
  <c r="JO16" i="53"/>
  <c r="JN16" i="53"/>
  <c r="JM16" i="53"/>
  <c r="JR16" i="53" s="1"/>
  <c r="JR553" i="53" s="1"/>
  <c r="JL14" i="53"/>
  <c r="JI8" i="53"/>
  <c r="JH2" i="53"/>
  <c r="JF552" i="53" s="1"/>
  <c r="IS551" i="53"/>
  <c r="IW553" i="53" s="1"/>
  <c r="IT545" i="53"/>
  <c r="IY553" i="53" s="1"/>
  <c r="JB543" i="53"/>
  <c r="JC543" i="53" s="1"/>
  <c r="IZ543" i="53"/>
  <c r="IY543" i="53"/>
  <c r="IX543" i="53"/>
  <c r="IW543" i="53"/>
  <c r="IV543" i="53"/>
  <c r="JA543" i="53" s="1"/>
  <c r="JB541" i="53"/>
  <c r="JC541" i="53" s="1"/>
  <c r="IZ541" i="53"/>
  <c r="IY541" i="53"/>
  <c r="IX541" i="53"/>
  <c r="IW541" i="53"/>
  <c r="IV541" i="53"/>
  <c r="JA541" i="53" s="1"/>
  <c r="JB539" i="53"/>
  <c r="JC539" i="53" s="1"/>
  <c r="IZ539" i="53"/>
  <c r="IY539" i="53"/>
  <c r="IX539" i="53"/>
  <c r="IW539" i="53"/>
  <c r="IV539" i="53"/>
  <c r="JA539" i="53" s="1"/>
  <c r="JB538" i="53"/>
  <c r="JC538" i="53" s="1"/>
  <c r="IZ538" i="53"/>
  <c r="IY538" i="53"/>
  <c r="IX538" i="53"/>
  <c r="IW538" i="53"/>
  <c r="IV538" i="53"/>
  <c r="JA538" i="53" s="1"/>
  <c r="JB536" i="53"/>
  <c r="JC536" i="53" s="1"/>
  <c r="IZ536" i="53"/>
  <c r="IY536" i="53"/>
  <c r="IX536" i="53"/>
  <c r="IW536" i="53"/>
  <c r="IV536" i="53"/>
  <c r="JA536" i="53" s="1"/>
  <c r="JB535" i="53"/>
  <c r="JC535" i="53" s="1"/>
  <c r="IZ535" i="53"/>
  <c r="IY535" i="53"/>
  <c r="IX535" i="53"/>
  <c r="IW535" i="53"/>
  <c r="IV535" i="53"/>
  <c r="JA535" i="53" s="1"/>
  <c r="JB534" i="53"/>
  <c r="JC534" i="53" s="1"/>
  <c r="IZ534" i="53"/>
  <c r="IY534" i="53"/>
  <c r="IX534" i="53"/>
  <c r="IW534" i="53"/>
  <c r="IV534" i="53"/>
  <c r="JA534" i="53" s="1"/>
  <c r="JB533" i="53"/>
  <c r="JC533" i="53" s="1"/>
  <c r="IZ533" i="53"/>
  <c r="IY533" i="53"/>
  <c r="IX533" i="53"/>
  <c r="IW533" i="53"/>
  <c r="IV533" i="53"/>
  <c r="JA533" i="53" s="1"/>
  <c r="JB532" i="53"/>
  <c r="JC532" i="53" s="1"/>
  <c r="IZ532" i="53"/>
  <c r="IY532" i="53"/>
  <c r="IX532" i="53"/>
  <c r="IW532" i="53"/>
  <c r="IV532" i="53"/>
  <c r="JA532" i="53" s="1"/>
  <c r="JB531" i="53"/>
  <c r="JC531" i="53" s="1"/>
  <c r="IZ531" i="53"/>
  <c r="IY531" i="53"/>
  <c r="IX531" i="53"/>
  <c r="IW531" i="53"/>
  <c r="IV531" i="53"/>
  <c r="JA531" i="53" s="1"/>
  <c r="JB530" i="53"/>
  <c r="JC530" i="53" s="1"/>
  <c r="IZ530" i="53"/>
  <c r="IY530" i="53"/>
  <c r="IX530" i="53"/>
  <c r="IW530" i="53"/>
  <c r="IV530" i="53"/>
  <c r="JA530" i="53" s="1"/>
  <c r="JB529" i="53"/>
  <c r="JC529" i="53" s="1"/>
  <c r="IZ529" i="53"/>
  <c r="IY529" i="53"/>
  <c r="IX529" i="53"/>
  <c r="IW529" i="53"/>
  <c r="IV529" i="53"/>
  <c r="JA529" i="53" s="1"/>
  <c r="JB528" i="53"/>
  <c r="JC528" i="53" s="1"/>
  <c r="IZ528" i="53"/>
  <c r="IY528" i="53"/>
  <c r="IX528" i="53"/>
  <c r="IW528" i="53"/>
  <c r="IV528" i="53"/>
  <c r="JA528" i="53" s="1"/>
  <c r="JB526" i="53"/>
  <c r="JC526" i="53" s="1"/>
  <c r="IZ526" i="53"/>
  <c r="IY526" i="53"/>
  <c r="IX526" i="53"/>
  <c r="IW526" i="53"/>
  <c r="IV526" i="53"/>
  <c r="JA526" i="53" s="1"/>
  <c r="JB524" i="53"/>
  <c r="JC524" i="53" s="1"/>
  <c r="IZ524" i="53"/>
  <c r="IY524" i="53"/>
  <c r="IX524" i="53"/>
  <c r="IW524" i="53"/>
  <c r="IV524" i="53"/>
  <c r="JA524" i="53" s="1"/>
  <c r="JB523" i="53"/>
  <c r="JC523" i="53" s="1"/>
  <c r="IZ523" i="53"/>
  <c r="IY523" i="53"/>
  <c r="IX523" i="53"/>
  <c r="IW523" i="53"/>
  <c r="IV523" i="53"/>
  <c r="JA523" i="53" s="1"/>
  <c r="JB522" i="53"/>
  <c r="JC522" i="53" s="1"/>
  <c r="IZ522" i="53"/>
  <c r="IY522" i="53"/>
  <c r="IX522" i="53"/>
  <c r="IW522" i="53"/>
  <c r="IV522" i="53"/>
  <c r="JA522" i="53" s="1"/>
  <c r="JB520" i="53"/>
  <c r="JC520" i="53" s="1"/>
  <c r="IZ520" i="53"/>
  <c r="IY520" i="53"/>
  <c r="IX520" i="53"/>
  <c r="IW520" i="53"/>
  <c r="IV520" i="53"/>
  <c r="JA520" i="53" s="1"/>
  <c r="JB518" i="53"/>
  <c r="JC518" i="53" s="1"/>
  <c r="IZ518" i="53"/>
  <c r="IY518" i="53"/>
  <c r="IX518" i="53"/>
  <c r="IW518" i="53"/>
  <c r="IV518" i="53"/>
  <c r="JA518" i="53" s="1"/>
  <c r="JB517" i="53"/>
  <c r="JC517" i="53" s="1"/>
  <c r="IZ517" i="53"/>
  <c r="IY517" i="53"/>
  <c r="IX517" i="53"/>
  <c r="IW517" i="53"/>
  <c r="IV517" i="53"/>
  <c r="JA517" i="53" s="1"/>
  <c r="JB516" i="53"/>
  <c r="JC516" i="53" s="1"/>
  <c r="IZ516" i="53"/>
  <c r="IY516" i="53"/>
  <c r="IX516" i="53"/>
  <c r="IW516" i="53"/>
  <c r="IV516" i="53"/>
  <c r="JA516" i="53" s="1"/>
  <c r="JB515" i="53"/>
  <c r="JC515" i="53" s="1"/>
  <c r="IZ515" i="53"/>
  <c r="IY515" i="53"/>
  <c r="IX515" i="53"/>
  <c r="IW515" i="53"/>
  <c r="IV515" i="53"/>
  <c r="JA515" i="53" s="1"/>
  <c r="JB514" i="53"/>
  <c r="JC514" i="53" s="1"/>
  <c r="IZ514" i="53"/>
  <c r="IY514" i="53"/>
  <c r="IX514" i="53"/>
  <c r="IW514" i="53"/>
  <c r="IV514" i="53"/>
  <c r="JA514" i="53" s="1"/>
  <c r="JB512" i="53"/>
  <c r="JC512" i="53" s="1"/>
  <c r="IZ512" i="53"/>
  <c r="IY512" i="53"/>
  <c r="IX512" i="53"/>
  <c r="IW512" i="53"/>
  <c r="IV512" i="53"/>
  <c r="JA512" i="53" s="1"/>
  <c r="JB510" i="53"/>
  <c r="JC510" i="53" s="1"/>
  <c r="IZ510" i="53"/>
  <c r="IY510" i="53"/>
  <c r="IX510" i="53"/>
  <c r="IW510" i="53"/>
  <c r="IV510" i="53"/>
  <c r="JA510" i="53" s="1"/>
  <c r="JB509" i="53"/>
  <c r="JC509" i="53" s="1"/>
  <c r="IZ509" i="53"/>
  <c r="IY509" i="53"/>
  <c r="IX509" i="53"/>
  <c r="IW509" i="53"/>
  <c r="IV509" i="53"/>
  <c r="JA509" i="53" s="1"/>
  <c r="JB508" i="53"/>
  <c r="JC508" i="53" s="1"/>
  <c r="IZ508" i="53"/>
  <c r="IY508" i="53"/>
  <c r="IX508" i="53"/>
  <c r="IW508" i="53"/>
  <c r="IV508" i="53"/>
  <c r="JA508" i="53" s="1"/>
  <c r="JB507" i="53"/>
  <c r="JC507" i="53" s="1"/>
  <c r="IZ507" i="53"/>
  <c r="IY507" i="53"/>
  <c r="IX507" i="53"/>
  <c r="IW507" i="53"/>
  <c r="IV507" i="53"/>
  <c r="JA507" i="53" s="1"/>
  <c r="JB505" i="53"/>
  <c r="JC505" i="53" s="1"/>
  <c r="IZ505" i="53"/>
  <c r="IY505" i="53"/>
  <c r="IX505" i="53"/>
  <c r="IW505" i="53"/>
  <c r="IV505" i="53"/>
  <c r="JA505" i="53" s="1"/>
  <c r="JB504" i="53"/>
  <c r="JC504" i="53" s="1"/>
  <c r="IZ504" i="53"/>
  <c r="IY504" i="53"/>
  <c r="IX504" i="53"/>
  <c r="IW504" i="53"/>
  <c r="IV504" i="53"/>
  <c r="JA504" i="53" s="1"/>
  <c r="JB503" i="53"/>
  <c r="JC503" i="53" s="1"/>
  <c r="IZ503" i="53"/>
  <c r="IY503" i="53"/>
  <c r="IX503" i="53"/>
  <c r="IW503" i="53"/>
  <c r="IV503" i="53"/>
  <c r="JA503" i="53" s="1"/>
  <c r="JB502" i="53"/>
  <c r="JC502" i="53" s="1"/>
  <c r="IZ502" i="53"/>
  <c r="IY502" i="53"/>
  <c r="IX502" i="53"/>
  <c r="IW502" i="53"/>
  <c r="IV502" i="53"/>
  <c r="JA502" i="53" s="1"/>
  <c r="IU500" i="53"/>
  <c r="JB499" i="53"/>
  <c r="JC499" i="53" s="1"/>
  <c r="IZ499" i="53"/>
  <c r="IY499" i="53"/>
  <c r="IX499" i="53"/>
  <c r="IW499" i="53"/>
  <c r="IV499" i="53"/>
  <c r="JA499" i="53" s="1"/>
  <c r="JB498" i="53"/>
  <c r="JC498" i="53" s="1"/>
  <c r="IZ498" i="53"/>
  <c r="IY498" i="53"/>
  <c r="IX498" i="53"/>
  <c r="IW498" i="53"/>
  <c r="IV498" i="53"/>
  <c r="JA498" i="53" s="1"/>
  <c r="JB496" i="53"/>
  <c r="JC496" i="53" s="1"/>
  <c r="IZ496" i="53"/>
  <c r="IY496" i="53"/>
  <c r="IX496" i="53"/>
  <c r="IW496" i="53"/>
  <c r="IV496" i="53"/>
  <c r="JA496" i="53" s="1"/>
  <c r="JB495" i="53"/>
  <c r="JC495" i="53" s="1"/>
  <c r="IZ495" i="53"/>
  <c r="IY495" i="53"/>
  <c r="IX495" i="53"/>
  <c r="IW495" i="53"/>
  <c r="IV495" i="53"/>
  <c r="JA495" i="53" s="1"/>
  <c r="JB494" i="53"/>
  <c r="JC494" i="53" s="1"/>
  <c r="IZ494" i="53"/>
  <c r="IY494" i="53"/>
  <c r="IX494" i="53"/>
  <c r="IW494" i="53"/>
  <c r="IV494" i="53"/>
  <c r="JA494" i="53" s="1"/>
  <c r="JB492" i="53"/>
  <c r="JC492" i="53" s="1"/>
  <c r="IZ492" i="53"/>
  <c r="IY492" i="53"/>
  <c r="IX492" i="53"/>
  <c r="IW492" i="53"/>
  <c r="IV492" i="53"/>
  <c r="JA492" i="53" s="1"/>
  <c r="JB491" i="53"/>
  <c r="JC491" i="53" s="1"/>
  <c r="IZ491" i="53"/>
  <c r="IY491" i="53"/>
  <c r="IX491" i="53"/>
  <c r="IW491" i="53"/>
  <c r="IV491" i="53"/>
  <c r="JA491" i="53" s="1"/>
  <c r="JB489" i="53"/>
  <c r="JC489" i="53" s="1"/>
  <c r="IZ489" i="53"/>
  <c r="IY489" i="53"/>
  <c r="IX489" i="53"/>
  <c r="IW489" i="53"/>
  <c r="IV489" i="53"/>
  <c r="JA489" i="53" s="1"/>
  <c r="JB488" i="53"/>
  <c r="JC488" i="53" s="1"/>
  <c r="IZ488" i="53"/>
  <c r="IY488" i="53"/>
  <c r="IX488" i="53"/>
  <c r="IW488" i="53"/>
  <c r="IV488" i="53"/>
  <c r="JA488" i="53" s="1"/>
  <c r="JB487" i="53"/>
  <c r="JC487" i="53" s="1"/>
  <c r="IZ487" i="53"/>
  <c r="IY487" i="53"/>
  <c r="IX487" i="53"/>
  <c r="IW487" i="53"/>
  <c r="IV487" i="53"/>
  <c r="JA487" i="53" s="1"/>
  <c r="JB486" i="53"/>
  <c r="JC486" i="53" s="1"/>
  <c r="IZ486" i="53"/>
  <c r="IY486" i="53"/>
  <c r="IX486" i="53"/>
  <c r="IW486" i="53"/>
  <c r="IV486" i="53"/>
  <c r="JA486" i="53" s="1"/>
  <c r="JB485" i="53"/>
  <c r="JC485" i="53" s="1"/>
  <c r="IZ485" i="53"/>
  <c r="IY485" i="53"/>
  <c r="IX485" i="53"/>
  <c r="IW485" i="53"/>
  <c r="IV485" i="53"/>
  <c r="JA485" i="53" s="1"/>
  <c r="JB484" i="53"/>
  <c r="JC484" i="53" s="1"/>
  <c r="IZ484" i="53"/>
  <c r="IY484" i="53"/>
  <c r="IX484" i="53"/>
  <c r="IW484" i="53"/>
  <c r="IV484" i="53"/>
  <c r="JA484" i="53" s="1"/>
  <c r="JB482" i="53"/>
  <c r="JC482" i="53" s="1"/>
  <c r="IZ482" i="53"/>
  <c r="IY482" i="53"/>
  <c r="IX482" i="53"/>
  <c r="IW482" i="53"/>
  <c r="IV482" i="53"/>
  <c r="JA482" i="53" s="1"/>
  <c r="JB481" i="53"/>
  <c r="JC481" i="53" s="1"/>
  <c r="IZ481" i="53"/>
  <c r="IY481" i="53"/>
  <c r="IX481" i="53"/>
  <c r="IW481" i="53"/>
  <c r="IV481" i="53"/>
  <c r="JA481" i="53" s="1"/>
  <c r="JB480" i="53"/>
  <c r="JC480" i="53" s="1"/>
  <c r="IZ480" i="53"/>
  <c r="IY480" i="53"/>
  <c r="IX480" i="53"/>
  <c r="IW480" i="53"/>
  <c r="IV480" i="53"/>
  <c r="JA480" i="53" s="1"/>
  <c r="JB479" i="53"/>
  <c r="JC479" i="53" s="1"/>
  <c r="IZ479" i="53"/>
  <c r="IY479" i="53"/>
  <c r="IX479" i="53"/>
  <c r="IW479" i="53"/>
  <c r="IV479" i="53"/>
  <c r="JA479" i="53" s="1"/>
  <c r="JB478" i="53"/>
  <c r="JC478" i="53" s="1"/>
  <c r="IZ478" i="53"/>
  <c r="IY478" i="53"/>
  <c r="IX478" i="53"/>
  <c r="IW478" i="53"/>
  <c r="IV478" i="53"/>
  <c r="JA478" i="53" s="1"/>
  <c r="JB477" i="53"/>
  <c r="JC477" i="53" s="1"/>
  <c r="IZ477" i="53"/>
  <c r="IY477" i="53"/>
  <c r="IX477" i="53"/>
  <c r="IW477" i="53"/>
  <c r="IV477" i="53"/>
  <c r="JA477" i="53" s="1"/>
  <c r="JB476" i="53"/>
  <c r="JC476" i="53" s="1"/>
  <c r="IZ476" i="53"/>
  <c r="IY476" i="53"/>
  <c r="IX476" i="53"/>
  <c r="IW476" i="53"/>
  <c r="IV476" i="53"/>
  <c r="JA476" i="53" s="1"/>
  <c r="JB474" i="53"/>
  <c r="JC474" i="53" s="1"/>
  <c r="IZ474" i="53"/>
  <c r="IY474" i="53"/>
  <c r="IX474" i="53"/>
  <c r="IW474" i="53"/>
  <c r="IV474" i="53"/>
  <c r="JA474" i="53" s="1"/>
  <c r="JB473" i="53"/>
  <c r="JC473" i="53" s="1"/>
  <c r="IZ473" i="53"/>
  <c r="IY473" i="53"/>
  <c r="IX473" i="53"/>
  <c r="IW473" i="53"/>
  <c r="IV473" i="53"/>
  <c r="JA473" i="53" s="1"/>
  <c r="JB472" i="53"/>
  <c r="JC472" i="53" s="1"/>
  <c r="IZ472" i="53"/>
  <c r="IY472" i="53"/>
  <c r="IX472" i="53"/>
  <c r="IW472" i="53"/>
  <c r="IV472" i="53"/>
  <c r="JA472" i="53" s="1"/>
  <c r="JB470" i="53"/>
  <c r="JC470" i="53" s="1"/>
  <c r="IZ470" i="53"/>
  <c r="IY470" i="53"/>
  <c r="IX470" i="53"/>
  <c r="IW470" i="53"/>
  <c r="IV470" i="53"/>
  <c r="JA470" i="53" s="1"/>
  <c r="JB467" i="53"/>
  <c r="JC467" i="53" s="1"/>
  <c r="IZ467" i="53"/>
  <c r="IY467" i="53"/>
  <c r="IX467" i="53"/>
  <c r="IW467" i="53"/>
  <c r="IV467" i="53"/>
  <c r="JA467" i="53" s="1"/>
  <c r="JB466" i="53"/>
  <c r="JC466" i="53" s="1"/>
  <c r="IZ466" i="53"/>
  <c r="IY466" i="53"/>
  <c r="IX466" i="53"/>
  <c r="IW466" i="53"/>
  <c r="IV466" i="53"/>
  <c r="JA466" i="53" s="1"/>
  <c r="JB464" i="53"/>
  <c r="JC464" i="53" s="1"/>
  <c r="IZ464" i="53"/>
  <c r="IY464" i="53"/>
  <c r="IX464" i="53"/>
  <c r="IW464" i="53"/>
  <c r="IV464" i="53"/>
  <c r="JA464" i="53" s="1"/>
  <c r="JB463" i="53"/>
  <c r="JC463" i="53" s="1"/>
  <c r="IZ463" i="53"/>
  <c r="IY463" i="53"/>
  <c r="IX463" i="53"/>
  <c r="IW463" i="53"/>
  <c r="IV463" i="53"/>
  <c r="JA463" i="53" s="1"/>
  <c r="JB462" i="53"/>
  <c r="JC462" i="53" s="1"/>
  <c r="IZ462" i="53"/>
  <c r="IY462" i="53"/>
  <c r="IX462" i="53"/>
  <c r="IW462" i="53"/>
  <c r="IV462" i="53"/>
  <c r="JA462" i="53" s="1"/>
  <c r="JB461" i="53"/>
  <c r="JC461" i="53" s="1"/>
  <c r="IZ461" i="53"/>
  <c r="IY461" i="53"/>
  <c r="IX461" i="53"/>
  <c r="IW461" i="53"/>
  <c r="IV461" i="53"/>
  <c r="JA461" i="53" s="1"/>
  <c r="JB460" i="53"/>
  <c r="JC460" i="53" s="1"/>
  <c r="IZ460" i="53"/>
  <c r="IY460" i="53"/>
  <c r="IX460" i="53"/>
  <c r="IW460" i="53"/>
  <c r="IV460" i="53"/>
  <c r="JA460" i="53" s="1"/>
  <c r="JB458" i="53"/>
  <c r="JC458" i="53" s="1"/>
  <c r="IZ458" i="53"/>
  <c r="IY458" i="53"/>
  <c r="IX458" i="53"/>
  <c r="IW458" i="53"/>
  <c r="IV458" i="53"/>
  <c r="JA458" i="53" s="1"/>
  <c r="JB457" i="53"/>
  <c r="JC457" i="53" s="1"/>
  <c r="IZ457" i="53"/>
  <c r="IY457" i="53"/>
  <c r="IX457" i="53"/>
  <c r="IW457" i="53"/>
  <c r="IV457" i="53"/>
  <c r="JA457" i="53" s="1"/>
  <c r="JB456" i="53"/>
  <c r="JC456" i="53" s="1"/>
  <c r="IZ456" i="53"/>
  <c r="IY456" i="53"/>
  <c r="IX456" i="53"/>
  <c r="IW456" i="53"/>
  <c r="IV456" i="53"/>
  <c r="JA456" i="53" s="1"/>
  <c r="JB455" i="53"/>
  <c r="JC455" i="53" s="1"/>
  <c r="IZ455" i="53"/>
  <c r="IY455" i="53"/>
  <c r="IX455" i="53"/>
  <c r="IW455" i="53"/>
  <c r="IV455" i="53"/>
  <c r="JA455" i="53" s="1"/>
  <c r="JB454" i="53"/>
  <c r="JC454" i="53" s="1"/>
  <c r="IZ454" i="53"/>
  <c r="IY454" i="53"/>
  <c r="IX454" i="53"/>
  <c r="IW454" i="53"/>
  <c r="IV454" i="53"/>
  <c r="JA454" i="53" s="1"/>
  <c r="JB453" i="53"/>
  <c r="JC453" i="53" s="1"/>
  <c r="IZ453" i="53"/>
  <c r="IY453" i="53"/>
  <c r="IX453" i="53"/>
  <c r="IW453" i="53"/>
  <c r="IV453" i="53"/>
  <c r="JA453" i="53" s="1"/>
  <c r="JB452" i="53"/>
  <c r="JC452" i="53" s="1"/>
  <c r="IZ452" i="53"/>
  <c r="IY452" i="53"/>
  <c r="IX452" i="53"/>
  <c r="IW452" i="53"/>
  <c r="IV452" i="53"/>
  <c r="JA452" i="53" s="1"/>
  <c r="JB451" i="53"/>
  <c r="JC451" i="53" s="1"/>
  <c r="IZ451" i="53"/>
  <c r="IY451" i="53"/>
  <c r="IX451" i="53"/>
  <c r="IW451" i="53"/>
  <c r="IV451" i="53"/>
  <c r="JA451" i="53" s="1"/>
  <c r="JB449" i="53"/>
  <c r="JC449" i="53" s="1"/>
  <c r="IZ449" i="53"/>
  <c r="IY449" i="53"/>
  <c r="IX449" i="53"/>
  <c r="IW449" i="53"/>
  <c r="IV449" i="53"/>
  <c r="JA449" i="53" s="1"/>
  <c r="JB448" i="53"/>
  <c r="JC448" i="53" s="1"/>
  <c r="IZ448" i="53"/>
  <c r="IY448" i="53"/>
  <c r="IX448" i="53"/>
  <c r="IW448" i="53"/>
  <c r="IV448" i="53"/>
  <c r="JA448" i="53" s="1"/>
  <c r="JB447" i="53"/>
  <c r="JC447" i="53" s="1"/>
  <c r="IZ447" i="53"/>
  <c r="IY447" i="53"/>
  <c r="IX447" i="53"/>
  <c r="IW447" i="53"/>
  <c r="IV447" i="53"/>
  <c r="JA447" i="53" s="1"/>
  <c r="JB446" i="53"/>
  <c r="JC446" i="53" s="1"/>
  <c r="IZ446" i="53"/>
  <c r="IY446" i="53"/>
  <c r="IX446" i="53"/>
  <c r="IW446" i="53"/>
  <c r="IV446" i="53"/>
  <c r="JA446" i="53" s="1"/>
  <c r="JB445" i="53"/>
  <c r="JC445" i="53" s="1"/>
  <c r="IZ445" i="53"/>
  <c r="IY445" i="53"/>
  <c r="IX445" i="53"/>
  <c r="IW445" i="53"/>
  <c r="IV445" i="53"/>
  <c r="JA445" i="53" s="1"/>
  <c r="JB444" i="53"/>
  <c r="JC444" i="53" s="1"/>
  <c r="IZ444" i="53"/>
  <c r="IY444" i="53"/>
  <c r="IX444" i="53"/>
  <c r="IW444" i="53"/>
  <c r="IV444" i="53"/>
  <c r="JA444" i="53" s="1"/>
  <c r="JB443" i="53"/>
  <c r="JC443" i="53" s="1"/>
  <c r="IZ443" i="53"/>
  <c r="IY443" i="53"/>
  <c r="IX443" i="53"/>
  <c r="IW443" i="53"/>
  <c r="IV443" i="53"/>
  <c r="JA443" i="53" s="1"/>
  <c r="JB442" i="53"/>
  <c r="JC442" i="53" s="1"/>
  <c r="IZ442" i="53"/>
  <c r="IY442" i="53"/>
  <c r="IX442" i="53"/>
  <c r="IW442" i="53"/>
  <c r="IV442" i="53"/>
  <c r="JA442" i="53" s="1"/>
  <c r="JB441" i="53"/>
  <c r="JC441" i="53" s="1"/>
  <c r="IZ441" i="53"/>
  <c r="IY441" i="53"/>
  <c r="IX441" i="53"/>
  <c r="IW441" i="53"/>
  <c r="IV441" i="53"/>
  <c r="JA441" i="53" s="1"/>
  <c r="JB440" i="53"/>
  <c r="JC440" i="53" s="1"/>
  <c r="IZ440" i="53"/>
  <c r="IY440" i="53"/>
  <c r="IX440" i="53"/>
  <c r="IW440" i="53"/>
  <c r="IV440" i="53"/>
  <c r="JA440" i="53" s="1"/>
  <c r="JB439" i="53"/>
  <c r="JC439" i="53" s="1"/>
  <c r="IZ439" i="53"/>
  <c r="IY439" i="53"/>
  <c r="IX439" i="53"/>
  <c r="IW439" i="53"/>
  <c r="IV439" i="53"/>
  <c r="JA439" i="53" s="1"/>
  <c r="JB437" i="53"/>
  <c r="JC437" i="53" s="1"/>
  <c r="IZ437" i="53"/>
  <c r="IY437" i="53"/>
  <c r="IX437" i="53"/>
  <c r="IW437" i="53"/>
  <c r="IV437" i="53"/>
  <c r="JA437" i="53" s="1"/>
  <c r="JB436" i="53"/>
  <c r="JC436" i="53" s="1"/>
  <c r="IZ436" i="53"/>
  <c r="IY436" i="53"/>
  <c r="IX436" i="53"/>
  <c r="IW436" i="53"/>
  <c r="IV436" i="53"/>
  <c r="JA436" i="53" s="1"/>
  <c r="JB435" i="53"/>
  <c r="JC435" i="53" s="1"/>
  <c r="IZ435" i="53"/>
  <c r="IY435" i="53"/>
  <c r="IX435" i="53"/>
  <c r="IW435" i="53"/>
  <c r="IV435" i="53"/>
  <c r="JA435" i="53" s="1"/>
  <c r="JB434" i="53"/>
  <c r="JC434" i="53" s="1"/>
  <c r="IZ434" i="53"/>
  <c r="IY434" i="53"/>
  <c r="IX434" i="53"/>
  <c r="IW434" i="53"/>
  <c r="IV434" i="53"/>
  <c r="JA434" i="53" s="1"/>
  <c r="JB433" i="53"/>
  <c r="JC433" i="53" s="1"/>
  <c r="IZ433" i="53"/>
  <c r="IY433" i="53"/>
  <c r="IX433" i="53"/>
  <c r="IW433" i="53"/>
  <c r="IV433" i="53"/>
  <c r="JA433" i="53" s="1"/>
  <c r="JB432" i="53"/>
  <c r="JC432" i="53" s="1"/>
  <c r="IZ432" i="53"/>
  <c r="IY432" i="53"/>
  <c r="IX432" i="53"/>
  <c r="IW432" i="53"/>
  <c r="IV432" i="53"/>
  <c r="JA432" i="53" s="1"/>
  <c r="JB431" i="53"/>
  <c r="JC431" i="53" s="1"/>
  <c r="IZ431" i="53"/>
  <c r="IY431" i="53"/>
  <c r="IX431" i="53"/>
  <c r="IW431" i="53"/>
  <c r="IV431" i="53"/>
  <c r="JA431" i="53" s="1"/>
  <c r="JB430" i="53"/>
  <c r="JC430" i="53" s="1"/>
  <c r="IZ430" i="53"/>
  <c r="IY430" i="53"/>
  <c r="IX430" i="53"/>
  <c r="IW430" i="53"/>
  <c r="IV430" i="53"/>
  <c r="JA430" i="53" s="1"/>
  <c r="JB428" i="53"/>
  <c r="JC428" i="53" s="1"/>
  <c r="IZ428" i="53"/>
  <c r="IY428" i="53"/>
  <c r="IX428" i="53"/>
  <c r="IW428" i="53"/>
  <c r="IV428" i="53"/>
  <c r="JA428" i="53" s="1"/>
  <c r="JB427" i="53"/>
  <c r="JC427" i="53" s="1"/>
  <c r="IZ427" i="53"/>
  <c r="IY427" i="53"/>
  <c r="IX427" i="53"/>
  <c r="IW427" i="53"/>
  <c r="IV427" i="53"/>
  <c r="JA427" i="53" s="1"/>
  <c r="JB426" i="53"/>
  <c r="JC426" i="53" s="1"/>
  <c r="IZ426" i="53"/>
  <c r="IY426" i="53"/>
  <c r="IX426" i="53"/>
  <c r="IW426" i="53"/>
  <c r="IV426" i="53"/>
  <c r="JA426" i="53" s="1"/>
  <c r="JB425" i="53"/>
  <c r="JC425" i="53" s="1"/>
  <c r="IZ425" i="53"/>
  <c r="IY425" i="53"/>
  <c r="IX425" i="53"/>
  <c r="IW425" i="53"/>
  <c r="IV425" i="53"/>
  <c r="JA425" i="53" s="1"/>
  <c r="JB424" i="53"/>
  <c r="JC424" i="53" s="1"/>
  <c r="IZ424" i="53"/>
  <c r="IY424" i="53"/>
  <c r="IX424" i="53"/>
  <c r="IW424" i="53"/>
  <c r="IV424" i="53"/>
  <c r="JA424" i="53" s="1"/>
  <c r="JB423" i="53"/>
  <c r="JC423" i="53" s="1"/>
  <c r="IZ423" i="53"/>
  <c r="IY423" i="53"/>
  <c r="IX423" i="53"/>
  <c r="IW423" i="53"/>
  <c r="IV423" i="53"/>
  <c r="JA423" i="53" s="1"/>
  <c r="JB421" i="53"/>
  <c r="JC421" i="53" s="1"/>
  <c r="IZ421" i="53"/>
  <c r="IY421" i="53"/>
  <c r="IX421" i="53"/>
  <c r="IW421" i="53"/>
  <c r="IV421" i="53"/>
  <c r="JA421" i="53" s="1"/>
  <c r="JB418" i="53"/>
  <c r="JC418" i="53" s="1"/>
  <c r="IZ418" i="53"/>
  <c r="IY418" i="53"/>
  <c r="IX418" i="53"/>
  <c r="IW418" i="53"/>
  <c r="IV418" i="53"/>
  <c r="JA418" i="53" s="1"/>
  <c r="JB417" i="53"/>
  <c r="JC417" i="53" s="1"/>
  <c r="IZ417" i="53"/>
  <c r="IY417" i="53"/>
  <c r="IX417" i="53"/>
  <c r="IW417" i="53"/>
  <c r="IV417" i="53"/>
  <c r="JA417" i="53" s="1"/>
  <c r="JB416" i="53"/>
  <c r="JC416" i="53" s="1"/>
  <c r="IZ416" i="53"/>
  <c r="IY416" i="53"/>
  <c r="IX416" i="53"/>
  <c r="IW416" i="53"/>
  <c r="IV416" i="53"/>
  <c r="JA416" i="53" s="1"/>
  <c r="JB415" i="53"/>
  <c r="JC415" i="53" s="1"/>
  <c r="IZ415" i="53"/>
  <c r="IY415" i="53"/>
  <c r="IX415" i="53"/>
  <c r="IW415" i="53"/>
  <c r="IV415" i="53"/>
  <c r="JA415" i="53" s="1"/>
  <c r="JB414" i="53"/>
  <c r="JC414" i="53" s="1"/>
  <c r="IZ414" i="53"/>
  <c r="IY414" i="53"/>
  <c r="IX414" i="53"/>
  <c r="IW414" i="53"/>
  <c r="IV414" i="53"/>
  <c r="JA414" i="53" s="1"/>
  <c r="JB413" i="53"/>
  <c r="JC413" i="53" s="1"/>
  <c r="IZ413" i="53"/>
  <c r="IY413" i="53"/>
  <c r="IX413" i="53"/>
  <c r="IW413" i="53"/>
  <c r="IV413" i="53"/>
  <c r="JA413" i="53" s="1"/>
  <c r="JB412" i="53"/>
  <c r="JC412" i="53" s="1"/>
  <c r="IZ412" i="53"/>
  <c r="IY412" i="53"/>
  <c r="IX412" i="53"/>
  <c r="IW412" i="53"/>
  <c r="IV412" i="53"/>
  <c r="JA412" i="53" s="1"/>
  <c r="JB411" i="53"/>
  <c r="JC411" i="53" s="1"/>
  <c r="IZ411" i="53"/>
  <c r="IY411" i="53"/>
  <c r="IX411" i="53"/>
  <c r="IW411" i="53"/>
  <c r="IV411" i="53"/>
  <c r="JA411" i="53" s="1"/>
  <c r="JB409" i="53"/>
  <c r="JC409" i="53" s="1"/>
  <c r="IZ409" i="53"/>
  <c r="IY409" i="53"/>
  <c r="IX409" i="53"/>
  <c r="IW409" i="53"/>
  <c r="IV409" i="53"/>
  <c r="JA409" i="53" s="1"/>
  <c r="JB408" i="53"/>
  <c r="JC408" i="53" s="1"/>
  <c r="IZ408" i="53"/>
  <c r="IY408" i="53"/>
  <c r="IX408" i="53"/>
  <c r="IW408" i="53"/>
  <c r="IV408" i="53"/>
  <c r="JA408" i="53" s="1"/>
  <c r="JB407" i="53"/>
  <c r="JC407" i="53" s="1"/>
  <c r="IZ407" i="53"/>
  <c r="IY407" i="53"/>
  <c r="IX407" i="53"/>
  <c r="IW407" i="53"/>
  <c r="IV407" i="53"/>
  <c r="JA407" i="53" s="1"/>
  <c r="JB406" i="53"/>
  <c r="JC406" i="53" s="1"/>
  <c r="IZ406" i="53"/>
  <c r="IY406" i="53"/>
  <c r="IX406" i="53"/>
  <c r="IW406" i="53"/>
  <c r="IV406" i="53"/>
  <c r="JA406" i="53" s="1"/>
  <c r="JB404" i="53"/>
  <c r="JC404" i="53" s="1"/>
  <c r="IZ404" i="53"/>
  <c r="IY404" i="53"/>
  <c r="IX404" i="53"/>
  <c r="IW404" i="53"/>
  <c r="IV404" i="53"/>
  <c r="JA404" i="53" s="1"/>
  <c r="JB402" i="53"/>
  <c r="JC402" i="53" s="1"/>
  <c r="IZ402" i="53"/>
  <c r="IY402" i="53"/>
  <c r="IX402" i="53"/>
  <c r="IW402" i="53"/>
  <c r="IV402" i="53"/>
  <c r="JA402" i="53" s="1"/>
  <c r="JB401" i="53"/>
  <c r="JC401" i="53" s="1"/>
  <c r="IZ401" i="53"/>
  <c r="IY401" i="53"/>
  <c r="IX401" i="53"/>
  <c r="IW401" i="53"/>
  <c r="IV401" i="53"/>
  <c r="JA401" i="53" s="1"/>
  <c r="JB400" i="53"/>
  <c r="JC400" i="53" s="1"/>
  <c r="IZ400" i="53"/>
  <c r="IY400" i="53"/>
  <c r="IX400" i="53"/>
  <c r="IW400" i="53"/>
  <c r="IV400" i="53"/>
  <c r="JA400" i="53" s="1"/>
  <c r="JB399" i="53"/>
  <c r="JC399" i="53" s="1"/>
  <c r="IZ399" i="53"/>
  <c r="IY399" i="53"/>
  <c r="IX399" i="53"/>
  <c r="IW399" i="53"/>
  <c r="IV399" i="53"/>
  <c r="JA399" i="53" s="1"/>
  <c r="JB398" i="53"/>
  <c r="JC398" i="53" s="1"/>
  <c r="IZ398" i="53"/>
  <c r="IY398" i="53"/>
  <c r="IX398" i="53"/>
  <c r="IW398" i="53"/>
  <c r="IV398" i="53"/>
  <c r="JA398" i="53" s="1"/>
  <c r="JB397" i="53"/>
  <c r="JC397" i="53" s="1"/>
  <c r="IZ397" i="53"/>
  <c r="IY397" i="53"/>
  <c r="IX397" i="53"/>
  <c r="IW397" i="53"/>
  <c r="IV397" i="53"/>
  <c r="JA397" i="53" s="1"/>
  <c r="JB396" i="53"/>
  <c r="JC396" i="53" s="1"/>
  <c r="IZ396" i="53"/>
  <c r="IY396" i="53"/>
  <c r="IX396" i="53"/>
  <c r="IW396" i="53"/>
  <c r="IV396" i="53"/>
  <c r="JA396" i="53" s="1"/>
  <c r="JB395" i="53"/>
  <c r="JC395" i="53" s="1"/>
  <c r="IZ395" i="53"/>
  <c r="IY395" i="53"/>
  <c r="IX395" i="53"/>
  <c r="IW395" i="53"/>
  <c r="IV395" i="53"/>
  <c r="JA395" i="53" s="1"/>
  <c r="JB394" i="53"/>
  <c r="JC394" i="53" s="1"/>
  <c r="IZ394" i="53"/>
  <c r="IY394" i="53"/>
  <c r="IX394" i="53"/>
  <c r="IW394" i="53"/>
  <c r="IV394" i="53"/>
  <c r="JA394" i="53" s="1"/>
  <c r="JB393" i="53"/>
  <c r="JC393" i="53" s="1"/>
  <c r="IZ393" i="53"/>
  <c r="IY393" i="53"/>
  <c r="IX393" i="53"/>
  <c r="IW393" i="53"/>
  <c r="IV393" i="53"/>
  <c r="JA393" i="53" s="1"/>
  <c r="JB392" i="53"/>
  <c r="JC392" i="53" s="1"/>
  <c r="IZ392" i="53"/>
  <c r="IY392" i="53"/>
  <c r="IX392" i="53"/>
  <c r="IW392" i="53"/>
  <c r="IV392" i="53"/>
  <c r="JA392" i="53" s="1"/>
  <c r="JB391" i="53"/>
  <c r="JC391" i="53" s="1"/>
  <c r="IZ391" i="53"/>
  <c r="IY391" i="53"/>
  <c r="IX391" i="53"/>
  <c r="IW391" i="53"/>
  <c r="IV391" i="53"/>
  <c r="JA391" i="53" s="1"/>
  <c r="JB390" i="53"/>
  <c r="JC390" i="53" s="1"/>
  <c r="IZ390" i="53"/>
  <c r="IY390" i="53"/>
  <c r="IX390" i="53"/>
  <c r="IW390" i="53"/>
  <c r="IV390" i="53"/>
  <c r="JA390" i="53" s="1"/>
  <c r="JB389" i="53"/>
  <c r="JC389" i="53" s="1"/>
  <c r="IZ389" i="53"/>
  <c r="IY389" i="53"/>
  <c r="IX389" i="53"/>
  <c r="IW389" i="53"/>
  <c r="IV389" i="53"/>
  <c r="JA389" i="53" s="1"/>
  <c r="JB388" i="53"/>
  <c r="JC388" i="53" s="1"/>
  <c r="IZ388" i="53"/>
  <c r="IY388" i="53"/>
  <c r="IX388" i="53"/>
  <c r="IW388" i="53"/>
  <c r="IV388" i="53"/>
  <c r="JA388" i="53" s="1"/>
  <c r="JB386" i="53"/>
  <c r="JC386" i="53" s="1"/>
  <c r="IZ386" i="53"/>
  <c r="IY386" i="53"/>
  <c r="IX386" i="53"/>
  <c r="IW386" i="53"/>
  <c r="IV386" i="53"/>
  <c r="JA386" i="53" s="1"/>
  <c r="JB385" i="53"/>
  <c r="JC385" i="53" s="1"/>
  <c r="IZ385" i="53"/>
  <c r="IY385" i="53"/>
  <c r="IX385" i="53"/>
  <c r="IW385" i="53"/>
  <c r="IV385" i="53"/>
  <c r="JA385" i="53" s="1"/>
  <c r="JB384" i="53"/>
  <c r="JC384" i="53" s="1"/>
  <c r="IZ384" i="53"/>
  <c r="IY384" i="53"/>
  <c r="IX384" i="53"/>
  <c r="IW384" i="53"/>
  <c r="IV384" i="53"/>
  <c r="JA384" i="53" s="1"/>
  <c r="JB383" i="53"/>
  <c r="JC383" i="53" s="1"/>
  <c r="IZ383" i="53"/>
  <c r="IY383" i="53"/>
  <c r="IX383" i="53"/>
  <c r="IW383" i="53"/>
  <c r="IV383" i="53"/>
  <c r="JA383" i="53" s="1"/>
  <c r="JB382" i="53"/>
  <c r="JC382" i="53" s="1"/>
  <c r="IZ382" i="53"/>
  <c r="IY382" i="53"/>
  <c r="IX382" i="53"/>
  <c r="IW382" i="53"/>
  <c r="IV382" i="53"/>
  <c r="JA382" i="53" s="1"/>
  <c r="IU380" i="53"/>
  <c r="JB378" i="53"/>
  <c r="JC378" i="53" s="1"/>
  <c r="IZ378" i="53"/>
  <c r="IY378" i="53"/>
  <c r="IX378" i="53"/>
  <c r="IW378" i="53"/>
  <c r="IV378" i="53"/>
  <c r="JA378" i="53" s="1"/>
  <c r="IU377" i="53"/>
  <c r="JB376" i="53"/>
  <c r="JC376" i="53" s="1"/>
  <c r="IZ376" i="53"/>
  <c r="IY376" i="53"/>
  <c r="IX376" i="53"/>
  <c r="IW376" i="53"/>
  <c r="IV376" i="53"/>
  <c r="JA376" i="53" s="1"/>
  <c r="JB375" i="53"/>
  <c r="JC375" i="53" s="1"/>
  <c r="IZ375" i="53"/>
  <c r="IY375" i="53"/>
  <c r="IX375" i="53"/>
  <c r="IW375" i="53"/>
  <c r="IV375" i="53"/>
  <c r="JA375" i="53" s="1"/>
  <c r="IU373" i="53"/>
  <c r="JB372" i="53"/>
  <c r="JC372" i="53" s="1"/>
  <c r="IZ372" i="53"/>
  <c r="IY372" i="53"/>
  <c r="IX372" i="53"/>
  <c r="IW372" i="53"/>
  <c r="IV372" i="53"/>
  <c r="JA372" i="53" s="1"/>
  <c r="JB371" i="53"/>
  <c r="JC371" i="53" s="1"/>
  <c r="IZ371" i="53"/>
  <c r="IY371" i="53"/>
  <c r="IX371" i="53"/>
  <c r="IW371" i="53"/>
  <c r="IV371" i="53"/>
  <c r="JA371" i="53" s="1"/>
  <c r="JB370" i="53"/>
  <c r="JC370" i="53" s="1"/>
  <c r="IZ370" i="53"/>
  <c r="IY370" i="53"/>
  <c r="IX370" i="53"/>
  <c r="IW370" i="53"/>
  <c r="IV370" i="53"/>
  <c r="JA370" i="53" s="1"/>
  <c r="JB369" i="53"/>
  <c r="JC369" i="53" s="1"/>
  <c r="IZ369" i="53"/>
  <c r="IY369" i="53"/>
  <c r="IX369" i="53"/>
  <c r="IW369" i="53"/>
  <c r="IV369" i="53"/>
  <c r="JA369" i="53" s="1"/>
  <c r="JB368" i="53"/>
  <c r="JC368" i="53" s="1"/>
  <c r="IZ368" i="53"/>
  <c r="IY368" i="53"/>
  <c r="IX368" i="53"/>
  <c r="IW368" i="53"/>
  <c r="IV368" i="53"/>
  <c r="JA368" i="53" s="1"/>
  <c r="JB367" i="53"/>
  <c r="JC367" i="53" s="1"/>
  <c r="IZ367" i="53"/>
  <c r="IY367" i="53"/>
  <c r="IX367" i="53"/>
  <c r="IW367" i="53"/>
  <c r="IV367" i="53"/>
  <c r="JA367" i="53" s="1"/>
  <c r="JB366" i="53"/>
  <c r="JC366" i="53" s="1"/>
  <c r="IZ366" i="53"/>
  <c r="IY366" i="53"/>
  <c r="IX366" i="53"/>
  <c r="IW366" i="53"/>
  <c r="IV366" i="53"/>
  <c r="JA366" i="53" s="1"/>
  <c r="JB365" i="53"/>
  <c r="JC365" i="53" s="1"/>
  <c r="IZ365" i="53"/>
  <c r="IY365" i="53"/>
  <c r="IX365" i="53"/>
  <c r="IW365" i="53"/>
  <c r="IV365" i="53"/>
  <c r="JA365" i="53" s="1"/>
  <c r="JB364" i="53"/>
  <c r="JC364" i="53" s="1"/>
  <c r="IZ364" i="53"/>
  <c r="IY364" i="53"/>
  <c r="IX364" i="53"/>
  <c r="IW364" i="53"/>
  <c r="IV364" i="53"/>
  <c r="JA364" i="53" s="1"/>
  <c r="JB363" i="53"/>
  <c r="JC363" i="53" s="1"/>
  <c r="IZ363" i="53"/>
  <c r="IY363" i="53"/>
  <c r="IX363" i="53"/>
  <c r="IW363" i="53"/>
  <c r="IV363" i="53"/>
  <c r="JA363" i="53" s="1"/>
  <c r="IU361" i="53"/>
  <c r="JB360" i="53"/>
  <c r="JC360" i="53" s="1"/>
  <c r="IZ360" i="53"/>
  <c r="IY360" i="53"/>
  <c r="IX360" i="53"/>
  <c r="IW360" i="53"/>
  <c r="IV360" i="53"/>
  <c r="JA360" i="53" s="1"/>
  <c r="JB359" i="53"/>
  <c r="JC359" i="53" s="1"/>
  <c r="IZ359" i="53"/>
  <c r="IY359" i="53"/>
  <c r="IX359" i="53"/>
  <c r="IW359" i="53"/>
  <c r="IV359" i="53"/>
  <c r="JA359" i="53" s="1"/>
  <c r="JB358" i="53"/>
  <c r="JC358" i="53" s="1"/>
  <c r="IZ358" i="53"/>
  <c r="IY358" i="53"/>
  <c r="IX358" i="53"/>
  <c r="IW358" i="53"/>
  <c r="IV358" i="53"/>
  <c r="JA358" i="53" s="1"/>
  <c r="JB357" i="53"/>
  <c r="JC357" i="53" s="1"/>
  <c r="IZ357" i="53"/>
  <c r="IY357" i="53"/>
  <c r="IX357" i="53"/>
  <c r="IW357" i="53"/>
  <c r="IV357" i="53"/>
  <c r="JA357" i="53" s="1"/>
  <c r="JB356" i="53"/>
  <c r="JC356" i="53" s="1"/>
  <c r="IZ356" i="53"/>
  <c r="IY356" i="53"/>
  <c r="IX356" i="53"/>
  <c r="IW356" i="53"/>
  <c r="IV356" i="53"/>
  <c r="JA356" i="53" s="1"/>
  <c r="JB355" i="53"/>
  <c r="JC355" i="53" s="1"/>
  <c r="IZ355" i="53"/>
  <c r="IY355" i="53"/>
  <c r="IX355" i="53"/>
  <c r="IW355" i="53"/>
  <c r="IV355" i="53"/>
  <c r="JA355" i="53" s="1"/>
  <c r="JB354" i="53"/>
  <c r="JC354" i="53" s="1"/>
  <c r="IZ354" i="53"/>
  <c r="IY354" i="53"/>
  <c r="IX354" i="53"/>
  <c r="IW354" i="53"/>
  <c r="IV354" i="53"/>
  <c r="JA354" i="53" s="1"/>
  <c r="JB353" i="53"/>
  <c r="JC353" i="53" s="1"/>
  <c r="IZ353" i="53"/>
  <c r="IY353" i="53"/>
  <c r="IX353" i="53"/>
  <c r="IW353" i="53"/>
  <c r="IV353" i="53"/>
  <c r="JA353" i="53" s="1"/>
  <c r="JB352" i="53"/>
  <c r="JC352" i="53" s="1"/>
  <c r="IZ352" i="53"/>
  <c r="IY352" i="53"/>
  <c r="IX352" i="53"/>
  <c r="IW352" i="53"/>
  <c r="IV352" i="53"/>
  <c r="JA352" i="53" s="1"/>
  <c r="JB351" i="53"/>
  <c r="JC351" i="53" s="1"/>
  <c r="IZ351" i="53"/>
  <c r="IY351" i="53"/>
  <c r="IX351" i="53"/>
  <c r="IW351" i="53"/>
  <c r="IV351" i="53"/>
  <c r="JA351" i="53" s="1"/>
  <c r="JB350" i="53"/>
  <c r="JC350" i="53" s="1"/>
  <c r="IZ350" i="53"/>
  <c r="IY350" i="53"/>
  <c r="IX350" i="53"/>
  <c r="IW350" i="53"/>
  <c r="IV350" i="53"/>
  <c r="JA350" i="53" s="1"/>
  <c r="JB349" i="53"/>
  <c r="JC349" i="53" s="1"/>
  <c r="IZ349" i="53"/>
  <c r="IY349" i="53"/>
  <c r="IX349" i="53"/>
  <c r="IW349" i="53"/>
  <c r="IV349" i="53"/>
  <c r="JA349" i="53" s="1"/>
  <c r="JB348" i="53"/>
  <c r="JC348" i="53" s="1"/>
  <c r="IZ348" i="53"/>
  <c r="IY348" i="53"/>
  <c r="IX348" i="53"/>
  <c r="IW348" i="53"/>
  <c r="IV348" i="53"/>
  <c r="JA348" i="53" s="1"/>
  <c r="JB347" i="53"/>
  <c r="JC347" i="53" s="1"/>
  <c r="IZ347" i="53"/>
  <c r="IY347" i="53"/>
  <c r="IX347" i="53"/>
  <c r="IW347" i="53"/>
  <c r="IV347" i="53"/>
  <c r="JA347" i="53" s="1"/>
  <c r="JB346" i="53"/>
  <c r="JC346" i="53" s="1"/>
  <c r="IZ346" i="53"/>
  <c r="IY346" i="53"/>
  <c r="IX346" i="53"/>
  <c r="IW346" i="53"/>
  <c r="IV346" i="53"/>
  <c r="JA346" i="53" s="1"/>
  <c r="JB345" i="53"/>
  <c r="JC345" i="53" s="1"/>
  <c r="IZ345" i="53"/>
  <c r="IY345" i="53"/>
  <c r="IX345" i="53"/>
  <c r="IW345" i="53"/>
  <c r="IV345" i="53"/>
  <c r="JA345" i="53" s="1"/>
  <c r="JB344" i="53"/>
  <c r="JC344" i="53" s="1"/>
  <c r="IZ344" i="53"/>
  <c r="IY344" i="53"/>
  <c r="IX344" i="53"/>
  <c r="IW344" i="53"/>
  <c r="IV344" i="53"/>
  <c r="JA344" i="53" s="1"/>
  <c r="JB343" i="53"/>
  <c r="JC343" i="53" s="1"/>
  <c r="IZ343" i="53"/>
  <c r="IY343" i="53"/>
  <c r="IX343" i="53"/>
  <c r="IW343" i="53"/>
  <c r="IV343" i="53"/>
  <c r="JA343" i="53" s="1"/>
  <c r="JB342" i="53"/>
  <c r="JC342" i="53" s="1"/>
  <c r="IZ342" i="53"/>
  <c r="IY342" i="53"/>
  <c r="IX342" i="53"/>
  <c r="IW342" i="53"/>
  <c r="IV342" i="53"/>
  <c r="JA342" i="53" s="1"/>
  <c r="JB341" i="53"/>
  <c r="JC341" i="53" s="1"/>
  <c r="IZ341" i="53"/>
  <c r="IY341" i="53"/>
  <c r="IX341" i="53"/>
  <c r="IW341" i="53"/>
  <c r="IV341" i="53"/>
  <c r="JA341" i="53" s="1"/>
  <c r="JB340" i="53"/>
  <c r="JC340" i="53" s="1"/>
  <c r="IZ340" i="53"/>
  <c r="IY340" i="53"/>
  <c r="IX340" i="53"/>
  <c r="IW340" i="53"/>
  <c r="IV340" i="53"/>
  <c r="JA340" i="53" s="1"/>
  <c r="JB339" i="53"/>
  <c r="JC339" i="53" s="1"/>
  <c r="IZ339" i="53"/>
  <c r="IY339" i="53"/>
  <c r="IX339" i="53"/>
  <c r="IW339" i="53"/>
  <c r="IV339" i="53"/>
  <c r="JA339" i="53" s="1"/>
  <c r="JB338" i="53"/>
  <c r="JC338" i="53" s="1"/>
  <c r="IZ338" i="53"/>
  <c r="IY338" i="53"/>
  <c r="IX338" i="53"/>
  <c r="IW338" i="53"/>
  <c r="IV338" i="53"/>
  <c r="JA338" i="53" s="1"/>
  <c r="JB337" i="53"/>
  <c r="JC337" i="53" s="1"/>
  <c r="IZ337" i="53"/>
  <c r="IY337" i="53"/>
  <c r="IX337" i="53"/>
  <c r="IW337" i="53"/>
  <c r="IV337" i="53"/>
  <c r="JA337" i="53" s="1"/>
  <c r="JB336" i="53"/>
  <c r="JC336" i="53" s="1"/>
  <c r="IZ336" i="53"/>
  <c r="IY336" i="53"/>
  <c r="IX336" i="53"/>
  <c r="IW336" i="53"/>
  <c r="IV336" i="53"/>
  <c r="JA336" i="53" s="1"/>
  <c r="JB335" i="53"/>
  <c r="JC335" i="53" s="1"/>
  <c r="IZ335" i="53"/>
  <c r="IY335" i="53"/>
  <c r="IX335" i="53"/>
  <c r="IW335" i="53"/>
  <c r="IV335" i="53"/>
  <c r="JA335" i="53" s="1"/>
  <c r="JB334" i="53"/>
  <c r="JC334" i="53" s="1"/>
  <c r="IZ334" i="53"/>
  <c r="IY334" i="53"/>
  <c r="IX334" i="53"/>
  <c r="IW334" i="53"/>
  <c r="IV334" i="53"/>
  <c r="JA334" i="53" s="1"/>
  <c r="JB333" i="53"/>
  <c r="JC333" i="53" s="1"/>
  <c r="IZ333" i="53"/>
  <c r="IY333" i="53"/>
  <c r="IX333" i="53"/>
  <c r="IW333" i="53"/>
  <c r="IV333" i="53"/>
  <c r="JA333" i="53" s="1"/>
  <c r="JB332" i="53"/>
  <c r="JC332" i="53" s="1"/>
  <c r="IZ332" i="53"/>
  <c r="IY332" i="53"/>
  <c r="IX332" i="53"/>
  <c r="IW332" i="53"/>
  <c r="IV332" i="53"/>
  <c r="JA332" i="53" s="1"/>
  <c r="JB331" i="53"/>
  <c r="JC331" i="53" s="1"/>
  <c r="IZ331" i="53"/>
  <c r="IY331" i="53"/>
  <c r="IX331" i="53"/>
  <c r="IW331" i="53"/>
  <c r="IV331" i="53"/>
  <c r="JA331" i="53" s="1"/>
  <c r="JB330" i="53"/>
  <c r="JC330" i="53" s="1"/>
  <c r="IZ330" i="53"/>
  <c r="IY330" i="53"/>
  <c r="IX330" i="53"/>
  <c r="IW330" i="53"/>
  <c r="IV330" i="53"/>
  <c r="JA330" i="53" s="1"/>
  <c r="JB329" i="53"/>
  <c r="JC329" i="53" s="1"/>
  <c r="IZ329" i="53"/>
  <c r="IY329" i="53"/>
  <c r="IX329" i="53"/>
  <c r="IW329" i="53"/>
  <c r="IV329" i="53"/>
  <c r="JA329" i="53" s="1"/>
  <c r="JB328" i="53"/>
  <c r="JC328" i="53" s="1"/>
  <c r="IZ328" i="53"/>
  <c r="IY328" i="53"/>
  <c r="IX328" i="53"/>
  <c r="IW328" i="53"/>
  <c r="IV328" i="53"/>
  <c r="JA328" i="53" s="1"/>
  <c r="JB327" i="53"/>
  <c r="JC327" i="53" s="1"/>
  <c r="IZ327" i="53"/>
  <c r="IY327" i="53"/>
  <c r="IX327" i="53"/>
  <c r="IW327" i="53"/>
  <c r="IV327" i="53"/>
  <c r="JA327" i="53" s="1"/>
  <c r="JB326" i="53"/>
  <c r="JC326" i="53" s="1"/>
  <c r="IZ326" i="53"/>
  <c r="IY326" i="53"/>
  <c r="IX326" i="53"/>
  <c r="IW326" i="53"/>
  <c r="IV326" i="53"/>
  <c r="JA326" i="53" s="1"/>
  <c r="JB325" i="53"/>
  <c r="JC325" i="53" s="1"/>
  <c r="IZ325" i="53"/>
  <c r="IY325" i="53"/>
  <c r="IX325" i="53"/>
  <c r="IW325" i="53"/>
  <c r="IV325" i="53"/>
  <c r="JA325" i="53" s="1"/>
  <c r="JB324" i="53"/>
  <c r="JC324" i="53" s="1"/>
  <c r="IZ324" i="53"/>
  <c r="IY324" i="53"/>
  <c r="IX324" i="53"/>
  <c r="IW324" i="53"/>
  <c r="IV324" i="53"/>
  <c r="JA324" i="53" s="1"/>
  <c r="JB323" i="53"/>
  <c r="JC323" i="53" s="1"/>
  <c r="IZ323" i="53"/>
  <c r="IY323" i="53"/>
  <c r="IX323" i="53"/>
  <c r="IW323" i="53"/>
  <c r="IV323" i="53"/>
  <c r="JA323" i="53" s="1"/>
  <c r="JB322" i="53"/>
  <c r="JC322" i="53" s="1"/>
  <c r="IZ322" i="53"/>
  <c r="IY322" i="53"/>
  <c r="IX322" i="53"/>
  <c r="IW322" i="53"/>
  <c r="IV322" i="53"/>
  <c r="JA322" i="53" s="1"/>
  <c r="JB321" i="53"/>
  <c r="JC321" i="53" s="1"/>
  <c r="IZ321" i="53"/>
  <c r="IY321" i="53"/>
  <c r="IX321" i="53"/>
  <c r="IW321" i="53"/>
  <c r="IV321" i="53"/>
  <c r="JA321" i="53" s="1"/>
  <c r="JB320" i="53"/>
  <c r="JC320" i="53" s="1"/>
  <c r="IZ320" i="53"/>
  <c r="IY320" i="53"/>
  <c r="IX320" i="53"/>
  <c r="IW320" i="53"/>
  <c r="IV320" i="53"/>
  <c r="JA320" i="53" s="1"/>
  <c r="IU318" i="53"/>
  <c r="JB317" i="53"/>
  <c r="JC317" i="53" s="1"/>
  <c r="IZ317" i="53"/>
  <c r="IY317" i="53"/>
  <c r="IX317" i="53"/>
  <c r="IW317" i="53"/>
  <c r="IV317" i="53"/>
  <c r="JA317" i="53" s="1"/>
  <c r="JB316" i="53"/>
  <c r="JC316" i="53" s="1"/>
  <c r="IZ316" i="53"/>
  <c r="IY316" i="53"/>
  <c r="IX316" i="53"/>
  <c r="IW316" i="53"/>
  <c r="IV316" i="53"/>
  <c r="JA316" i="53" s="1"/>
  <c r="JB315" i="53"/>
  <c r="JC315" i="53" s="1"/>
  <c r="IZ315" i="53"/>
  <c r="IY315" i="53"/>
  <c r="IX315" i="53"/>
  <c r="IW315" i="53"/>
  <c r="IV315" i="53"/>
  <c r="JA315" i="53" s="1"/>
  <c r="JB314" i="53"/>
  <c r="JC314" i="53" s="1"/>
  <c r="IZ314" i="53"/>
  <c r="IY314" i="53"/>
  <c r="IX314" i="53"/>
  <c r="IW314" i="53"/>
  <c r="IV314" i="53"/>
  <c r="JA314" i="53" s="1"/>
  <c r="JB311" i="53"/>
  <c r="JC311" i="53" s="1"/>
  <c r="IZ311" i="53"/>
  <c r="IY311" i="53"/>
  <c r="IX311" i="53"/>
  <c r="IW311" i="53"/>
  <c r="IV311" i="53"/>
  <c r="JA311" i="53" s="1"/>
  <c r="JB310" i="53"/>
  <c r="JC310" i="53" s="1"/>
  <c r="IZ310" i="53"/>
  <c r="IY310" i="53"/>
  <c r="IX310" i="53"/>
  <c r="IW310" i="53"/>
  <c r="IV310" i="53"/>
  <c r="JA310" i="53" s="1"/>
  <c r="JB309" i="53"/>
  <c r="JC309" i="53" s="1"/>
  <c r="IZ309" i="53"/>
  <c r="IY309" i="53"/>
  <c r="IX309" i="53"/>
  <c r="IW309" i="53"/>
  <c r="IV309" i="53"/>
  <c r="JA309" i="53" s="1"/>
  <c r="JB308" i="53"/>
  <c r="JC308" i="53" s="1"/>
  <c r="IZ308" i="53"/>
  <c r="IY308" i="53"/>
  <c r="IX308" i="53"/>
  <c r="IW308" i="53"/>
  <c r="IV308" i="53"/>
  <c r="JA308" i="53" s="1"/>
  <c r="JB307" i="53"/>
  <c r="JC307" i="53" s="1"/>
  <c r="IZ307" i="53"/>
  <c r="IY307" i="53"/>
  <c r="IX307" i="53"/>
  <c r="IW307" i="53"/>
  <c r="IV307" i="53"/>
  <c r="JA307" i="53" s="1"/>
  <c r="JB306" i="53"/>
  <c r="JC306" i="53" s="1"/>
  <c r="IZ306" i="53"/>
  <c r="IY306" i="53"/>
  <c r="IX306" i="53"/>
  <c r="IW306" i="53"/>
  <c r="IV306" i="53"/>
  <c r="JA306" i="53" s="1"/>
  <c r="JB305" i="53"/>
  <c r="JC305" i="53" s="1"/>
  <c r="IZ305" i="53"/>
  <c r="IY305" i="53"/>
  <c r="IX305" i="53"/>
  <c r="IW305" i="53"/>
  <c r="IV305" i="53"/>
  <c r="JA305" i="53" s="1"/>
  <c r="JB304" i="53"/>
  <c r="JC304" i="53" s="1"/>
  <c r="IZ304" i="53"/>
  <c r="IY304" i="53"/>
  <c r="IX304" i="53"/>
  <c r="IW304" i="53"/>
  <c r="IV304" i="53"/>
  <c r="JA304" i="53" s="1"/>
  <c r="JB303" i="53"/>
  <c r="JC303" i="53" s="1"/>
  <c r="IZ303" i="53"/>
  <c r="IY303" i="53"/>
  <c r="IX303" i="53"/>
  <c r="IW303" i="53"/>
  <c r="IV303" i="53"/>
  <c r="JA303" i="53" s="1"/>
  <c r="JB302" i="53"/>
  <c r="JC302" i="53" s="1"/>
  <c r="IZ302" i="53"/>
  <c r="IY302" i="53"/>
  <c r="IX302" i="53"/>
  <c r="IW302" i="53"/>
  <c r="IV302" i="53"/>
  <c r="JA302" i="53" s="1"/>
  <c r="JB301" i="53"/>
  <c r="JC301" i="53" s="1"/>
  <c r="IZ301" i="53"/>
  <c r="IY301" i="53"/>
  <c r="IX301" i="53"/>
  <c r="IW301" i="53"/>
  <c r="IV301" i="53"/>
  <c r="JA301" i="53" s="1"/>
  <c r="JB298" i="53"/>
  <c r="JC298" i="53" s="1"/>
  <c r="IZ298" i="53"/>
  <c r="IY298" i="53"/>
  <c r="IX298" i="53"/>
  <c r="IW298" i="53"/>
  <c r="IV298" i="53"/>
  <c r="JA298" i="53" s="1"/>
  <c r="IU295" i="53"/>
  <c r="JB293" i="53"/>
  <c r="JC293" i="53" s="1"/>
  <c r="IZ293" i="53"/>
  <c r="IY293" i="53"/>
  <c r="IX293" i="53"/>
  <c r="IW293" i="53"/>
  <c r="IV293" i="53"/>
  <c r="JA293" i="53" s="1"/>
  <c r="JB292" i="53"/>
  <c r="JC292" i="53" s="1"/>
  <c r="IZ292" i="53"/>
  <c r="IY292" i="53"/>
  <c r="IX292" i="53"/>
  <c r="IW292" i="53"/>
  <c r="IV292" i="53"/>
  <c r="JA292" i="53" s="1"/>
  <c r="JB291" i="53"/>
  <c r="JC291" i="53" s="1"/>
  <c r="IZ291" i="53"/>
  <c r="IY291" i="53"/>
  <c r="IX291" i="53"/>
  <c r="IW291" i="53"/>
  <c r="IV291" i="53"/>
  <c r="JA291" i="53" s="1"/>
  <c r="JB290" i="53"/>
  <c r="JC290" i="53" s="1"/>
  <c r="IZ290" i="53"/>
  <c r="IY290" i="53"/>
  <c r="IX290" i="53"/>
  <c r="IW290" i="53"/>
  <c r="IV290" i="53"/>
  <c r="JA290" i="53" s="1"/>
  <c r="JB289" i="53"/>
  <c r="JC289" i="53" s="1"/>
  <c r="IZ289" i="53"/>
  <c r="IY289" i="53"/>
  <c r="IX289" i="53"/>
  <c r="IW289" i="53"/>
  <c r="IV289" i="53"/>
  <c r="JA289" i="53" s="1"/>
  <c r="JB288" i="53"/>
  <c r="JC288" i="53" s="1"/>
  <c r="IZ288" i="53"/>
  <c r="IY288" i="53"/>
  <c r="IX288" i="53"/>
  <c r="IW288" i="53"/>
  <c r="IV288" i="53"/>
  <c r="JA288" i="53" s="1"/>
  <c r="IU287" i="53"/>
  <c r="JB286" i="53"/>
  <c r="JC286" i="53" s="1"/>
  <c r="IZ286" i="53"/>
  <c r="IY286" i="53"/>
  <c r="IX286" i="53"/>
  <c r="IW286" i="53"/>
  <c r="IV286" i="53"/>
  <c r="JA286" i="53" s="1"/>
  <c r="JB285" i="53"/>
  <c r="JC285" i="53" s="1"/>
  <c r="IZ285" i="53"/>
  <c r="IY285" i="53"/>
  <c r="IX285" i="53"/>
  <c r="IW285" i="53"/>
  <c r="IV285" i="53"/>
  <c r="JA285" i="53" s="1"/>
  <c r="JB284" i="53"/>
  <c r="JC284" i="53" s="1"/>
  <c r="IZ284" i="53"/>
  <c r="IY284" i="53"/>
  <c r="IX284" i="53"/>
  <c r="IW284" i="53"/>
  <c r="IV284" i="53"/>
  <c r="JA284" i="53" s="1"/>
  <c r="IU283" i="53"/>
  <c r="JB282" i="53"/>
  <c r="JC282" i="53" s="1"/>
  <c r="IZ282" i="53"/>
  <c r="IY282" i="53"/>
  <c r="IX282" i="53"/>
  <c r="IW282" i="53"/>
  <c r="IV282" i="53"/>
  <c r="JA282" i="53" s="1"/>
  <c r="JB281" i="53"/>
  <c r="JC281" i="53" s="1"/>
  <c r="IZ281" i="53"/>
  <c r="IY281" i="53"/>
  <c r="IX281" i="53"/>
  <c r="IW281" i="53"/>
  <c r="IV281" i="53"/>
  <c r="JA281" i="53" s="1"/>
  <c r="JB280" i="53"/>
  <c r="JC280" i="53" s="1"/>
  <c r="IZ280" i="53"/>
  <c r="IY280" i="53"/>
  <c r="IX280" i="53"/>
  <c r="IW280" i="53"/>
  <c r="IV280" i="53"/>
  <c r="JA280" i="53" s="1"/>
  <c r="JB279" i="53"/>
  <c r="JC279" i="53" s="1"/>
  <c r="IZ279" i="53"/>
  <c r="IY279" i="53"/>
  <c r="IX279" i="53"/>
  <c r="IW279" i="53"/>
  <c r="IV279" i="53"/>
  <c r="JA279" i="53" s="1"/>
  <c r="JB278" i="53"/>
  <c r="JC278" i="53" s="1"/>
  <c r="IZ278" i="53"/>
  <c r="IY278" i="53"/>
  <c r="IX278" i="53"/>
  <c r="IW278" i="53"/>
  <c r="IV278" i="53"/>
  <c r="JA278" i="53" s="1"/>
  <c r="JB277" i="53"/>
  <c r="JC277" i="53" s="1"/>
  <c r="IZ277" i="53"/>
  <c r="IY277" i="53"/>
  <c r="IX277" i="53"/>
  <c r="IW277" i="53"/>
  <c r="IV277" i="53"/>
  <c r="JA277" i="53" s="1"/>
  <c r="JB276" i="53"/>
  <c r="JC276" i="53" s="1"/>
  <c r="IZ276" i="53"/>
  <c r="IY276" i="53"/>
  <c r="IX276" i="53"/>
  <c r="IW276" i="53"/>
  <c r="IV276" i="53"/>
  <c r="JA276" i="53" s="1"/>
  <c r="JB275" i="53"/>
  <c r="JC275" i="53" s="1"/>
  <c r="IZ275" i="53"/>
  <c r="IY275" i="53"/>
  <c r="IX275" i="53"/>
  <c r="IW275" i="53"/>
  <c r="IV275" i="53"/>
  <c r="JA275" i="53" s="1"/>
  <c r="JB274" i="53"/>
  <c r="JC274" i="53" s="1"/>
  <c r="IZ274" i="53"/>
  <c r="IY274" i="53"/>
  <c r="IX274" i="53"/>
  <c r="IW274" i="53"/>
  <c r="IV274" i="53"/>
  <c r="JA274" i="53" s="1"/>
  <c r="JB273" i="53"/>
  <c r="JC273" i="53" s="1"/>
  <c r="IZ273" i="53"/>
  <c r="IY273" i="53"/>
  <c r="IX273" i="53"/>
  <c r="IW273" i="53"/>
  <c r="IV273" i="53"/>
  <c r="JA273" i="53" s="1"/>
  <c r="JB272" i="53"/>
  <c r="JC272" i="53" s="1"/>
  <c r="IZ272" i="53"/>
  <c r="IY272" i="53"/>
  <c r="IX272" i="53"/>
  <c r="IW272" i="53"/>
  <c r="IV272" i="53"/>
  <c r="JA272" i="53" s="1"/>
  <c r="JB271" i="53"/>
  <c r="JC271" i="53" s="1"/>
  <c r="IZ271" i="53"/>
  <c r="IY271" i="53"/>
  <c r="IX271" i="53"/>
  <c r="IW271" i="53"/>
  <c r="IV271" i="53"/>
  <c r="JA271" i="53" s="1"/>
  <c r="JB270" i="53"/>
  <c r="JC270" i="53" s="1"/>
  <c r="IZ270" i="53"/>
  <c r="IY270" i="53"/>
  <c r="IX270" i="53"/>
  <c r="IW270" i="53"/>
  <c r="IV270" i="53"/>
  <c r="JA270" i="53" s="1"/>
  <c r="JB269" i="53"/>
  <c r="JC269" i="53" s="1"/>
  <c r="IZ269" i="53"/>
  <c r="IY269" i="53"/>
  <c r="IX269" i="53"/>
  <c r="IW269" i="53"/>
  <c r="IV269" i="53"/>
  <c r="JA269" i="53" s="1"/>
  <c r="JB268" i="53"/>
  <c r="JC268" i="53" s="1"/>
  <c r="IZ268" i="53"/>
  <c r="IY268" i="53"/>
  <c r="IX268" i="53"/>
  <c r="IW268" i="53"/>
  <c r="IV268" i="53"/>
  <c r="JA268" i="53" s="1"/>
  <c r="JB267" i="53"/>
  <c r="JC267" i="53" s="1"/>
  <c r="IZ267" i="53"/>
  <c r="IY267" i="53"/>
  <c r="IX267" i="53"/>
  <c r="IW267" i="53"/>
  <c r="IV267" i="53"/>
  <c r="JA267" i="53" s="1"/>
  <c r="IU266" i="53"/>
  <c r="JB265" i="53"/>
  <c r="JC265" i="53" s="1"/>
  <c r="IZ265" i="53"/>
  <c r="IY265" i="53"/>
  <c r="IX265" i="53"/>
  <c r="IW265" i="53"/>
  <c r="IV265" i="53"/>
  <c r="JA265" i="53" s="1"/>
  <c r="JB264" i="53"/>
  <c r="JC264" i="53" s="1"/>
  <c r="IZ264" i="53"/>
  <c r="IY264" i="53"/>
  <c r="IX264" i="53"/>
  <c r="IW264" i="53"/>
  <c r="IV264" i="53"/>
  <c r="JA264" i="53" s="1"/>
  <c r="JB263" i="53"/>
  <c r="JC263" i="53" s="1"/>
  <c r="IZ263" i="53"/>
  <c r="IY263" i="53"/>
  <c r="IX263" i="53"/>
  <c r="IW263" i="53"/>
  <c r="IV263" i="53"/>
  <c r="JA263" i="53" s="1"/>
  <c r="JB262" i="53"/>
  <c r="JC262" i="53" s="1"/>
  <c r="IZ262" i="53"/>
  <c r="IY262" i="53"/>
  <c r="IX262" i="53"/>
  <c r="IW262" i="53"/>
  <c r="IV262" i="53"/>
  <c r="JA262" i="53" s="1"/>
  <c r="IU261" i="53"/>
  <c r="JB260" i="53"/>
  <c r="JC260" i="53" s="1"/>
  <c r="IZ260" i="53"/>
  <c r="IY260" i="53"/>
  <c r="IX260" i="53"/>
  <c r="IW260" i="53"/>
  <c r="IV260" i="53"/>
  <c r="JA260" i="53" s="1"/>
  <c r="JB259" i="53"/>
  <c r="JC259" i="53" s="1"/>
  <c r="IZ259" i="53"/>
  <c r="IY259" i="53"/>
  <c r="IX259" i="53"/>
  <c r="IW259" i="53"/>
  <c r="IV259" i="53"/>
  <c r="JA259" i="53" s="1"/>
  <c r="JB258" i="53"/>
  <c r="JC258" i="53" s="1"/>
  <c r="IZ258" i="53"/>
  <c r="IY258" i="53"/>
  <c r="IX258" i="53"/>
  <c r="IW258" i="53"/>
  <c r="IV258" i="53"/>
  <c r="JA258" i="53" s="1"/>
  <c r="JB257" i="53"/>
  <c r="JC257" i="53" s="1"/>
  <c r="IZ257" i="53"/>
  <c r="IY257" i="53"/>
  <c r="IX257" i="53"/>
  <c r="IW257" i="53"/>
  <c r="IV257" i="53"/>
  <c r="JA257" i="53" s="1"/>
  <c r="JB256" i="53"/>
  <c r="JC256" i="53" s="1"/>
  <c r="IZ256" i="53"/>
  <c r="IY256" i="53"/>
  <c r="IX256" i="53"/>
  <c r="IW256" i="53"/>
  <c r="IV256" i="53"/>
  <c r="JA256" i="53" s="1"/>
  <c r="JB255" i="53"/>
  <c r="JC255" i="53" s="1"/>
  <c r="IZ255" i="53"/>
  <c r="IY255" i="53"/>
  <c r="IX255" i="53"/>
  <c r="IW255" i="53"/>
  <c r="IV255" i="53"/>
  <c r="JA255" i="53" s="1"/>
  <c r="JB254" i="53"/>
  <c r="JC254" i="53" s="1"/>
  <c r="IZ254" i="53"/>
  <c r="IY254" i="53"/>
  <c r="IX254" i="53"/>
  <c r="IW254" i="53"/>
  <c r="IV254" i="53"/>
  <c r="JA254" i="53" s="1"/>
  <c r="JB253" i="53"/>
  <c r="JC253" i="53" s="1"/>
  <c r="IZ253" i="53"/>
  <c r="IY253" i="53"/>
  <c r="IX253" i="53"/>
  <c r="IW253" i="53"/>
  <c r="IV253" i="53"/>
  <c r="JA253" i="53" s="1"/>
  <c r="JB252" i="53"/>
  <c r="JC252" i="53" s="1"/>
  <c r="IZ252" i="53"/>
  <c r="IY252" i="53"/>
  <c r="IX252" i="53"/>
  <c r="IW252" i="53"/>
  <c r="IV252" i="53"/>
  <c r="JA252" i="53" s="1"/>
  <c r="IU251" i="53"/>
  <c r="JB249" i="53"/>
  <c r="JC249" i="53" s="1"/>
  <c r="IZ249" i="53"/>
  <c r="IY249" i="53"/>
  <c r="IX249" i="53"/>
  <c r="IW249" i="53"/>
  <c r="IV249" i="53"/>
  <c r="JA249" i="53" s="1"/>
  <c r="JB248" i="53"/>
  <c r="JC248" i="53" s="1"/>
  <c r="IZ248" i="53"/>
  <c r="IY248" i="53"/>
  <c r="IX248" i="53"/>
  <c r="IW248" i="53"/>
  <c r="IV248" i="53"/>
  <c r="JA248" i="53" s="1"/>
  <c r="JB247" i="53"/>
  <c r="JC247" i="53" s="1"/>
  <c r="IZ247" i="53"/>
  <c r="IY247" i="53"/>
  <c r="IX247" i="53"/>
  <c r="IW247" i="53"/>
  <c r="IV247" i="53"/>
  <c r="JA247" i="53" s="1"/>
  <c r="JB246" i="53"/>
  <c r="JC246" i="53" s="1"/>
  <c r="IZ246" i="53"/>
  <c r="IY246" i="53"/>
  <c r="IX246" i="53"/>
  <c r="IW246" i="53"/>
  <c r="IV246" i="53"/>
  <c r="JA246" i="53" s="1"/>
  <c r="JB245" i="53"/>
  <c r="JC245" i="53" s="1"/>
  <c r="IZ245" i="53"/>
  <c r="IY245" i="53"/>
  <c r="IX245" i="53"/>
  <c r="IW245" i="53"/>
  <c r="IV245" i="53"/>
  <c r="JA245" i="53" s="1"/>
  <c r="JB244" i="53"/>
  <c r="JC244" i="53" s="1"/>
  <c r="IZ244" i="53"/>
  <c r="IY244" i="53"/>
  <c r="IX244" i="53"/>
  <c r="IW244" i="53"/>
  <c r="IV244" i="53"/>
  <c r="JA244" i="53" s="1"/>
  <c r="IU242" i="53"/>
  <c r="JB240" i="53"/>
  <c r="JC240" i="53" s="1"/>
  <c r="IZ240" i="53"/>
  <c r="IY240" i="53"/>
  <c r="IX240" i="53"/>
  <c r="IW240" i="53"/>
  <c r="IV240" i="53"/>
  <c r="JA240" i="53" s="1"/>
  <c r="JB239" i="53"/>
  <c r="JC239" i="53" s="1"/>
  <c r="IZ239" i="53"/>
  <c r="IY239" i="53"/>
  <c r="IX239" i="53"/>
  <c r="IW239" i="53"/>
  <c r="IV239" i="53"/>
  <c r="JA239" i="53" s="1"/>
  <c r="JB238" i="53"/>
  <c r="JC238" i="53" s="1"/>
  <c r="IZ238" i="53"/>
  <c r="IY238" i="53"/>
  <c r="IX238" i="53"/>
  <c r="IW238" i="53"/>
  <c r="IV238" i="53"/>
  <c r="JA238" i="53" s="1"/>
  <c r="IU237" i="53"/>
  <c r="JB236" i="53"/>
  <c r="JC236" i="53" s="1"/>
  <c r="IZ236" i="53"/>
  <c r="IY236" i="53"/>
  <c r="IX236" i="53"/>
  <c r="IW236" i="53"/>
  <c r="IV236" i="53"/>
  <c r="JA236" i="53" s="1"/>
  <c r="IU235" i="53"/>
  <c r="JB234" i="53"/>
  <c r="JC234" i="53" s="1"/>
  <c r="IZ234" i="53"/>
  <c r="IY234" i="53"/>
  <c r="IX234" i="53"/>
  <c r="IW234" i="53"/>
  <c r="IV234" i="53"/>
  <c r="JA234" i="53" s="1"/>
  <c r="JB233" i="53"/>
  <c r="JC233" i="53" s="1"/>
  <c r="IZ233" i="53"/>
  <c r="IY233" i="53"/>
  <c r="IX233" i="53"/>
  <c r="IW233" i="53"/>
  <c r="IV233" i="53"/>
  <c r="JA233" i="53" s="1"/>
  <c r="JB232" i="53"/>
  <c r="JC232" i="53" s="1"/>
  <c r="IZ232" i="53"/>
  <c r="IY232" i="53"/>
  <c r="IX232" i="53"/>
  <c r="IW232" i="53"/>
  <c r="IV232" i="53"/>
  <c r="JA232" i="53" s="1"/>
  <c r="JB231" i="53"/>
  <c r="JC231" i="53" s="1"/>
  <c r="IZ231" i="53"/>
  <c r="IY231" i="53"/>
  <c r="IX231" i="53"/>
  <c r="IW231" i="53"/>
  <c r="IV231" i="53"/>
  <c r="JA231" i="53" s="1"/>
  <c r="JB230" i="53"/>
  <c r="JC230" i="53" s="1"/>
  <c r="IZ230" i="53"/>
  <c r="IY230" i="53"/>
  <c r="IX230" i="53"/>
  <c r="IW230" i="53"/>
  <c r="IV230" i="53"/>
  <c r="JA230" i="53" s="1"/>
  <c r="JB229" i="53"/>
  <c r="JC229" i="53" s="1"/>
  <c r="IZ229" i="53"/>
  <c r="IY229" i="53"/>
  <c r="IX229" i="53"/>
  <c r="IW229" i="53"/>
  <c r="IV229" i="53"/>
  <c r="JA229" i="53" s="1"/>
  <c r="JB228" i="53"/>
  <c r="JC228" i="53" s="1"/>
  <c r="IZ228" i="53"/>
  <c r="IY228" i="53"/>
  <c r="IX228" i="53"/>
  <c r="IW228" i="53"/>
  <c r="IV228" i="53"/>
  <c r="JA228" i="53" s="1"/>
  <c r="JB227" i="53"/>
  <c r="JC227" i="53" s="1"/>
  <c r="IZ227" i="53"/>
  <c r="IY227" i="53"/>
  <c r="IX227" i="53"/>
  <c r="IW227" i="53"/>
  <c r="IV227" i="53"/>
  <c r="JA227" i="53" s="1"/>
  <c r="JB226" i="53"/>
  <c r="JC226" i="53" s="1"/>
  <c r="IZ226" i="53"/>
  <c r="IY226" i="53"/>
  <c r="IX226" i="53"/>
  <c r="IW226" i="53"/>
  <c r="IV226" i="53"/>
  <c r="JA226" i="53" s="1"/>
  <c r="IU225" i="53"/>
  <c r="JB224" i="53"/>
  <c r="JC224" i="53" s="1"/>
  <c r="IZ224" i="53"/>
  <c r="IY224" i="53"/>
  <c r="IX224" i="53"/>
  <c r="IW224" i="53"/>
  <c r="IV224" i="53"/>
  <c r="JA224" i="53" s="1"/>
  <c r="IU223" i="53"/>
  <c r="JB222" i="53"/>
  <c r="JC222" i="53" s="1"/>
  <c r="IZ222" i="53"/>
  <c r="IY222" i="53"/>
  <c r="IX222" i="53"/>
  <c r="IW222" i="53"/>
  <c r="IV222" i="53"/>
  <c r="JA222" i="53" s="1"/>
  <c r="JB221" i="53"/>
  <c r="JC221" i="53" s="1"/>
  <c r="IZ221" i="53"/>
  <c r="IY221" i="53"/>
  <c r="IX221" i="53"/>
  <c r="IW221" i="53"/>
  <c r="IV221" i="53"/>
  <c r="JA221" i="53" s="1"/>
  <c r="JB220" i="53"/>
  <c r="JC220" i="53" s="1"/>
  <c r="IZ220" i="53"/>
  <c r="IY220" i="53"/>
  <c r="IX220" i="53"/>
  <c r="IW220" i="53"/>
  <c r="IV220" i="53"/>
  <c r="JA220" i="53" s="1"/>
  <c r="JB219" i="53"/>
  <c r="JC219" i="53" s="1"/>
  <c r="IZ219" i="53"/>
  <c r="IY219" i="53"/>
  <c r="IX219" i="53"/>
  <c r="IW219" i="53"/>
  <c r="IV219" i="53"/>
  <c r="JA219" i="53" s="1"/>
  <c r="JB218" i="53"/>
  <c r="JC218" i="53" s="1"/>
  <c r="IZ218" i="53"/>
  <c r="IY218" i="53"/>
  <c r="IX218" i="53"/>
  <c r="IW218" i="53"/>
  <c r="IV218" i="53"/>
  <c r="JA218" i="53" s="1"/>
  <c r="JB217" i="53"/>
  <c r="JC217" i="53" s="1"/>
  <c r="IZ217" i="53"/>
  <c r="IY217" i="53"/>
  <c r="IX217" i="53"/>
  <c r="IW217" i="53"/>
  <c r="IV217" i="53"/>
  <c r="JA217" i="53" s="1"/>
  <c r="JB216" i="53"/>
  <c r="JC216" i="53" s="1"/>
  <c r="IZ216" i="53"/>
  <c r="IY216" i="53"/>
  <c r="IX216" i="53"/>
  <c r="IW216" i="53"/>
  <c r="IV216" i="53"/>
  <c r="JA216" i="53" s="1"/>
  <c r="JB215" i="53"/>
  <c r="JC215" i="53" s="1"/>
  <c r="IZ215" i="53"/>
  <c r="IY215" i="53"/>
  <c r="IX215" i="53"/>
  <c r="IW215" i="53"/>
  <c r="IV215" i="53"/>
  <c r="JA215" i="53" s="1"/>
  <c r="JB214" i="53"/>
  <c r="JC214" i="53" s="1"/>
  <c r="IZ214" i="53"/>
  <c r="IY214" i="53"/>
  <c r="IX214" i="53"/>
  <c r="IW214" i="53"/>
  <c r="IV214" i="53"/>
  <c r="JA214" i="53" s="1"/>
  <c r="IU213" i="53"/>
  <c r="JB211" i="53"/>
  <c r="JC211" i="53" s="1"/>
  <c r="IZ211" i="53"/>
  <c r="IY211" i="53"/>
  <c r="IX211" i="53"/>
  <c r="IW211" i="53"/>
  <c r="IV211" i="53"/>
  <c r="JA211" i="53" s="1"/>
  <c r="JB210" i="53"/>
  <c r="JC210" i="53" s="1"/>
  <c r="IZ210" i="53"/>
  <c r="IY210" i="53"/>
  <c r="IX210" i="53"/>
  <c r="IW210" i="53"/>
  <c r="IV210" i="53"/>
  <c r="JA210" i="53" s="1"/>
  <c r="JB209" i="53"/>
  <c r="JC209" i="53" s="1"/>
  <c r="IZ209" i="53"/>
  <c r="IY209" i="53"/>
  <c r="IX209" i="53"/>
  <c r="IW209" i="53"/>
  <c r="IV209" i="53"/>
  <c r="JA209" i="53" s="1"/>
  <c r="JB208" i="53"/>
  <c r="JC208" i="53" s="1"/>
  <c r="IZ208" i="53"/>
  <c r="IY208" i="53"/>
  <c r="IX208" i="53"/>
  <c r="IW208" i="53"/>
  <c r="IV208" i="53"/>
  <c r="JA208" i="53" s="1"/>
  <c r="JB206" i="53"/>
  <c r="JC206" i="53" s="1"/>
  <c r="IZ206" i="53"/>
  <c r="IY206" i="53"/>
  <c r="IX206" i="53"/>
  <c r="IW206" i="53"/>
  <c r="IV206" i="53"/>
  <c r="JA206" i="53" s="1"/>
  <c r="JB205" i="53"/>
  <c r="JC205" i="53" s="1"/>
  <c r="IZ205" i="53"/>
  <c r="IY205" i="53"/>
  <c r="IX205" i="53"/>
  <c r="IW205" i="53"/>
  <c r="IV205" i="53"/>
  <c r="JA205" i="53" s="1"/>
  <c r="JB204" i="53"/>
  <c r="JC204" i="53" s="1"/>
  <c r="IZ204" i="53"/>
  <c r="IY204" i="53"/>
  <c r="IX204" i="53"/>
  <c r="IW204" i="53"/>
  <c r="IV204" i="53"/>
  <c r="JA204" i="53" s="1"/>
  <c r="JB203" i="53"/>
  <c r="JC203" i="53" s="1"/>
  <c r="IZ203" i="53"/>
  <c r="IY203" i="53"/>
  <c r="IX203" i="53"/>
  <c r="IW203" i="53"/>
  <c r="IV203" i="53"/>
  <c r="JA203" i="53" s="1"/>
  <c r="JB202" i="53"/>
  <c r="JC202" i="53" s="1"/>
  <c r="IZ202" i="53"/>
  <c r="IY202" i="53"/>
  <c r="IX202" i="53"/>
  <c r="IW202" i="53"/>
  <c r="IV202" i="53"/>
  <c r="JA202" i="53" s="1"/>
  <c r="JB201" i="53"/>
  <c r="JC201" i="53" s="1"/>
  <c r="IZ201" i="53"/>
  <c r="IY201" i="53"/>
  <c r="IX201" i="53"/>
  <c r="IW201" i="53"/>
  <c r="IV201" i="53"/>
  <c r="JA201" i="53" s="1"/>
  <c r="JB200" i="53"/>
  <c r="JC200" i="53" s="1"/>
  <c r="IZ200" i="53"/>
  <c r="IY200" i="53"/>
  <c r="IX200" i="53"/>
  <c r="IW200" i="53"/>
  <c r="IV200" i="53"/>
  <c r="JA200" i="53" s="1"/>
  <c r="JB199" i="53"/>
  <c r="JC199" i="53" s="1"/>
  <c r="IZ199" i="53"/>
  <c r="IY199" i="53"/>
  <c r="IX199" i="53"/>
  <c r="IW199" i="53"/>
  <c r="IV199" i="53"/>
  <c r="JA199" i="53" s="1"/>
  <c r="JB198" i="53"/>
  <c r="JC198" i="53" s="1"/>
  <c r="IZ198" i="53"/>
  <c r="IY198" i="53"/>
  <c r="IX198" i="53"/>
  <c r="IW198" i="53"/>
  <c r="IV198" i="53"/>
  <c r="JA198" i="53" s="1"/>
  <c r="JB197" i="53"/>
  <c r="JC197" i="53" s="1"/>
  <c r="IZ197" i="53"/>
  <c r="IY197" i="53"/>
  <c r="IX197" i="53"/>
  <c r="IW197" i="53"/>
  <c r="IV197" i="53"/>
  <c r="JA197" i="53" s="1"/>
  <c r="JB196" i="53"/>
  <c r="JC196" i="53" s="1"/>
  <c r="IZ196" i="53"/>
  <c r="IY196" i="53"/>
  <c r="IX196" i="53"/>
  <c r="IW196" i="53"/>
  <c r="IV196" i="53"/>
  <c r="JA196" i="53" s="1"/>
  <c r="JB195" i="53"/>
  <c r="JC195" i="53" s="1"/>
  <c r="IZ195" i="53"/>
  <c r="IY195" i="53"/>
  <c r="IX195" i="53"/>
  <c r="IW195" i="53"/>
  <c r="IV195" i="53"/>
  <c r="JA195" i="53" s="1"/>
  <c r="JB194" i="53"/>
  <c r="JC194" i="53" s="1"/>
  <c r="IZ194" i="53"/>
  <c r="IY194" i="53"/>
  <c r="IX194" i="53"/>
  <c r="IW194" i="53"/>
  <c r="IV194" i="53"/>
  <c r="JA194" i="53" s="1"/>
  <c r="JB193" i="53"/>
  <c r="JC193" i="53" s="1"/>
  <c r="IZ193" i="53"/>
  <c r="IY193" i="53"/>
  <c r="IX193" i="53"/>
  <c r="IW193" i="53"/>
  <c r="IV193" i="53"/>
  <c r="JA193" i="53" s="1"/>
  <c r="JB192" i="53"/>
  <c r="JC192" i="53" s="1"/>
  <c r="IZ192" i="53"/>
  <c r="IY192" i="53"/>
  <c r="IX192" i="53"/>
  <c r="IW192" i="53"/>
  <c r="IV192" i="53"/>
  <c r="JA192" i="53" s="1"/>
  <c r="JB191" i="53"/>
  <c r="JC191" i="53" s="1"/>
  <c r="IZ191" i="53"/>
  <c r="IY191" i="53"/>
  <c r="IX191" i="53"/>
  <c r="IW191" i="53"/>
  <c r="IV191" i="53"/>
  <c r="JA191" i="53" s="1"/>
  <c r="JB190" i="53"/>
  <c r="JC190" i="53" s="1"/>
  <c r="IZ190" i="53"/>
  <c r="IY190" i="53"/>
  <c r="IX190" i="53"/>
  <c r="IW190" i="53"/>
  <c r="IV190" i="53"/>
  <c r="JA190" i="53" s="1"/>
  <c r="JB189" i="53"/>
  <c r="JC189" i="53" s="1"/>
  <c r="IZ189" i="53"/>
  <c r="IY189" i="53"/>
  <c r="IX189" i="53"/>
  <c r="IW189" i="53"/>
  <c r="IV189" i="53"/>
  <c r="JA189" i="53" s="1"/>
  <c r="JB188" i="53"/>
  <c r="JC188" i="53" s="1"/>
  <c r="IZ188" i="53"/>
  <c r="IY188" i="53"/>
  <c r="IX188" i="53"/>
  <c r="IW188" i="53"/>
  <c r="IV188" i="53"/>
  <c r="JA188" i="53" s="1"/>
  <c r="JB187" i="53"/>
  <c r="JC187" i="53" s="1"/>
  <c r="IZ187" i="53"/>
  <c r="IY187" i="53"/>
  <c r="IX187" i="53"/>
  <c r="IW187" i="53"/>
  <c r="IV187" i="53"/>
  <c r="JA187" i="53" s="1"/>
  <c r="JB186" i="53"/>
  <c r="JC186" i="53" s="1"/>
  <c r="IZ186" i="53"/>
  <c r="IY186" i="53"/>
  <c r="IX186" i="53"/>
  <c r="IW186" i="53"/>
  <c r="IV186" i="53"/>
  <c r="JA186" i="53" s="1"/>
  <c r="JB184" i="53"/>
  <c r="JC184" i="53" s="1"/>
  <c r="IZ184" i="53"/>
  <c r="IY184" i="53"/>
  <c r="IX184" i="53"/>
  <c r="IW184" i="53"/>
  <c r="IV184" i="53"/>
  <c r="JA184" i="53" s="1"/>
  <c r="JB183" i="53"/>
  <c r="JC183" i="53" s="1"/>
  <c r="IZ183" i="53"/>
  <c r="IY183" i="53"/>
  <c r="IX183" i="53"/>
  <c r="IW183" i="53"/>
  <c r="IV183" i="53"/>
  <c r="JA183" i="53" s="1"/>
  <c r="JB182" i="53"/>
  <c r="JC182" i="53" s="1"/>
  <c r="IZ182" i="53"/>
  <c r="IY182" i="53"/>
  <c r="IX182" i="53"/>
  <c r="IW182" i="53"/>
  <c r="IV182" i="53"/>
  <c r="JA182" i="53" s="1"/>
  <c r="JB181" i="53"/>
  <c r="JC181" i="53" s="1"/>
  <c r="IZ181" i="53"/>
  <c r="IY181" i="53"/>
  <c r="IX181" i="53"/>
  <c r="IW181" i="53"/>
  <c r="IV181" i="53"/>
  <c r="JA181" i="53" s="1"/>
  <c r="JB180" i="53"/>
  <c r="JC180" i="53" s="1"/>
  <c r="IZ180" i="53"/>
  <c r="IY180" i="53"/>
  <c r="IX180" i="53"/>
  <c r="IW180" i="53"/>
  <c r="IV180" i="53"/>
  <c r="JA180" i="53" s="1"/>
  <c r="JB179" i="53"/>
  <c r="JC179" i="53" s="1"/>
  <c r="IZ179" i="53"/>
  <c r="IY179" i="53"/>
  <c r="IX179" i="53"/>
  <c r="IW179" i="53"/>
  <c r="IV179" i="53"/>
  <c r="JA179" i="53" s="1"/>
  <c r="IU177" i="53"/>
  <c r="JB176" i="53"/>
  <c r="JC176" i="53" s="1"/>
  <c r="IZ176" i="53"/>
  <c r="IY176" i="53"/>
  <c r="IX176" i="53"/>
  <c r="IW176" i="53"/>
  <c r="IV176" i="53"/>
  <c r="JA176" i="53" s="1"/>
  <c r="JB174" i="53"/>
  <c r="JC174" i="53" s="1"/>
  <c r="IZ174" i="53"/>
  <c r="IY174" i="53"/>
  <c r="IX174" i="53"/>
  <c r="IW174" i="53"/>
  <c r="IV174" i="53"/>
  <c r="JA174" i="53" s="1"/>
  <c r="JB173" i="53"/>
  <c r="JC173" i="53" s="1"/>
  <c r="IZ173" i="53"/>
  <c r="IY173" i="53"/>
  <c r="IX173" i="53"/>
  <c r="IW173" i="53"/>
  <c r="IV173" i="53"/>
  <c r="JA173" i="53" s="1"/>
  <c r="JB172" i="53"/>
  <c r="JC172" i="53" s="1"/>
  <c r="IZ172" i="53"/>
  <c r="IY172" i="53"/>
  <c r="IX172" i="53"/>
  <c r="IW172" i="53"/>
  <c r="IV172" i="53"/>
  <c r="JA172" i="53" s="1"/>
  <c r="JB171" i="53"/>
  <c r="JC171" i="53" s="1"/>
  <c r="IZ171" i="53"/>
  <c r="IY171" i="53"/>
  <c r="IX171" i="53"/>
  <c r="IW171" i="53"/>
  <c r="IV171" i="53"/>
  <c r="JA171" i="53" s="1"/>
  <c r="JB169" i="53"/>
  <c r="JC169" i="53" s="1"/>
  <c r="IZ169" i="53"/>
  <c r="IY169" i="53"/>
  <c r="IX169" i="53"/>
  <c r="IW169" i="53"/>
  <c r="IV169" i="53"/>
  <c r="JA169" i="53" s="1"/>
  <c r="JB168" i="53"/>
  <c r="JC168" i="53" s="1"/>
  <c r="IZ168" i="53"/>
  <c r="IY168" i="53"/>
  <c r="IX168" i="53"/>
  <c r="IW168" i="53"/>
  <c r="IV168" i="53"/>
  <c r="JA168" i="53" s="1"/>
  <c r="JB167" i="53"/>
  <c r="JC167" i="53" s="1"/>
  <c r="IZ167" i="53"/>
  <c r="IY167" i="53"/>
  <c r="IX167" i="53"/>
  <c r="IW167" i="53"/>
  <c r="IV167" i="53"/>
  <c r="JA167" i="53" s="1"/>
  <c r="JB166" i="53"/>
  <c r="JC166" i="53" s="1"/>
  <c r="IZ166" i="53"/>
  <c r="IY166" i="53"/>
  <c r="IX166" i="53"/>
  <c r="IW166" i="53"/>
  <c r="IV166" i="53"/>
  <c r="JA166" i="53" s="1"/>
  <c r="JB165" i="53"/>
  <c r="JC165" i="53" s="1"/>
  <c r="IZ165" i="53"/>
  <c r="IY165" i="53"/>
  <c r="IX165" i="53"/>
  <c r="IW165" i="53"/>
  <c r="IV165" i="53"/>
  <c r="JA165" i="53" s="1"/>
  <c r="JB164" i="53"/>
  <c r="JC164" i="53" s="1"/>
  <c r="IZ164" i="53"/>
  <c r="IY164" i="53"/>
  <c r="IX164" i="53"/>
  <c r="IW164" i="53"/>
  <c r="IV164" i="53"/>
  <c r="JA164" i="53" s="1"/>
  <c r="JB163" i="53"/>
  <c r="JC163" i="53" s="1"/>
  <c r="IZ163" i="53"/>
  <c r="IY163" i="53"/>
  <c r="IX163" i="53"/>
  <c r="IW163" i="53"/>
  <c r="IV163" i="53"/>
  <c r="JA163" i="53" s="1"/>
  <c r="JB162" i="53"/>
  <c r="JC162" i="53" s="1"/>
  <c r="IZ162" i="53"/>
  <c r="IY162" i="53"/>
  <c r="IX162" i="53"/>
  <c r="IW162" i="53"/>
  <c r="IV162" i="53"/>
  <c r="JA162" i="53" s="1"/>
  <c r="JB161" i="53"/>
  <c r="JC161" i="53" s="1"/>
  <c r="IZ161" i="53"/>
  <c r="IY161" i="53"/>
  <c r="IX161" i="53"/>
  <c r="IW161" i="53"/>
  <c r="IV161" i="53"/>
  <c r="JA161" i="53" s="1"/>
  <c r="JB160" i="53"/>
  <c r="JC160" i="53" s="1"/>
  <c r="IZ160" i="53"/>
  <c r="IY160" i="53"/>
  <c r="IX160" i="53"/>
  <c r="IW160" i="53"/>
  <c r="IV160" i="53"/>
  <c r="JA160" i="53" s="1"/>
  <c r="JB159" i="53"/>
  <c r="JC159" i="53" s="1"/>
  <c r="IZ159" i="53"/>
  <c r="IY159" i="53"/>
  <c r="IX159" i="53"/>
  <c r="IW159" i="53"/>
  <c r="IV159" i="53"/>
  <c r="JA159" i="53" s="1"/>
  <c r="JB158" i="53"/>
  <c r="JC158" i="53" s="1"/>
  <c r="IZ158" i="53"/>
  <c r="IY158" i="53"/>
  <c r="IX158" i="53"/>
  <c r="IW158" i="53"/>
  <c r="IV158" i="53"/>
  <c r="JA158" i="53" s="1"/>
  <c r="JB157" i="53"/>
  <c r="JC157" i="53" s="1"/>
  <c r="IZ157" i="53"/>
  <c r="IY157" i="53"/>
  <c r="IX157" i="53"/>
  <c r="IW157" i="53"/>
  <c r="IV157" i="53"/>
  <c r="JA157" i="53" s="1"/>
  <c r="JB155" i="53"/>
  <c r="JC155" i="53" s="1"/>
  <c r="IZ155" i="53"/>
  <c r="IY155" i="53"/>
  <c r="IX155" i="53"/>
  <c r="IW155" i="53"/>
  <c r="IV155" i="53"/>
  <c r="JA155" i="53" s="1"/>
  <c r="JB154" i="53"/>
  <c r="JC154" i="53" s="1"/>
  <c r="IZ154" i="53"/>
  <c r="IY154" i="53"/>
  <c r="IX154" i="53"/>
  <c r="IW154" i="53"/>
  <c r="IV154" i="53"/>
  <c r="JA154" i="53" s="1"/>
  <c r="IU152" i="53"/>
  <c r="JB150" i="53"/>
  <c r="JC150" i="53" s="1"/>
  <c r="IZ150" i="53"/>
  <c r="IY150" i="53"/>
  <c r="IX150" i="53"/>
  <c r="IW150" i="53"/>
  <c r="IV150" i="53"/>
  <c r="JA150" i="53" s="1"/>
  <c r="JB149" i="53"/>
  <c r="JC149" i="53" s="1"/>
  <c r="IZ149" i="53"/>
  <c r="IY149" i="53"/>
  <c r="IX149" i="53"/>
  <c r="IW149" i="53"/>
  <c r="IV149" i="53"/>
  <c r="JA149" i="53" s="1"/>
  <c r="JB148" i="53"/>
  <c r="JC148" i="53" s="1"/>
  <c r="IZ148" i="53"/>
  <c r="IY148" i="53"/>
  <c r="IX148" i="53"/>
  <c r="IW148" i="53"/>
  <c r="IV148" i="53"/>
  <c r="JA148" i="53" s="1"/>
  <c r="JB146" i="53"/>
  <c r="JC146" i="53" s="1"/>
  <c r="IZ146" i="53"/>
  <c r="IY146" i="53"/>
  <c r="IX146" i="53"/>
  <c r="IW146" i="53"/>
  <c r="IV146" i="53"/>
  <c r="JA146" i="53" s="1"/>
  <c r="JB145" i="53"/>
  <c r="JC145" i="53" s="1"/>
  <c r="IZ145" i="53"/>
  <c r="IY145" i="53"/>
  <c r="IX145" i="53"/>
  <c r="IW145" i="53"/>
  <c r="IV145" i="53"/>
  <c r="JA145" i="53" s="1"/>
  <c r="JB144" i="53"/>
  <c r="JC144" i="53" s="1"/>
  <c r="IZ144" i="53"/>
  <c r="IY144" i="53"/>
  <c r="IX144" i="53"/>
  <c r="IW144" i="53"/>
  <c r="IV144" i="53"/>
  <c r="JA144" i="53" s="1"/>
  <c r="JB143" i="53"/>
  <c r="JC143" i="53" s="1"/>
  <c r="IZ143" i="53"/>
  <c r="IY143" i="53"/>
  <c r="IX143" i="53"/>
  <c r="IW143" i="53"/>
  <c r="IV143" i="53"/>
  <c r="JA143" i="53" s="1"/>
  <c r="JB142" i="53"/>
  <c r="JC142" i="53" s="1"/>
  <c r="IZ142" i="53"/>
  <c r="IY142" i="53"/>
  <c r="IX142" i="53"/>
  <c r="IW142" i="53"/>
  <c r="IV142" i="53"/>
  <c r="JA142" i="53" s="1"/>
  <c r="JB141" i="53"/>
  <c r="JC141" i="53" s="1"/>
  <c r="IZ141" i="53"/>
  <c r="IY141" i="53"/>
  <c r="IX141" i="53"/>
  <c r="IW141" i="53"/>
  <c r="IV141" i="53"/>
  <c r="JA141" i="53" s="1"/>
  <c r="JB140" i="53"/>
  <c r="JC140" i="53" s="1"/>
  <c r="IZ140" i="53"/>
  <c r="IY140" i="53"/>
  <c r="IX140" i="53"/>
  <c r="IW140" i="53"/>
  <c r="IV140" i="53"/>
  <c r="JA140" i="53" s="1"/>
  <c r="JB139" i="53"/>
  <c r="JC139" i="53" s="1"/>
  <c r="IZ139" i="53"/>
  <c r="IY139" i="53"/>
  <c r="IX139" i="53"/>
  <c r="IW139" i="53"/>
  <c r="IV139" i="53"/>
  <c r="JA139" i="53" s="1"/>
  <c r="JB138" i="53"/>
  <c r="JC138" i="53" s="1"/>
  <c r="IZ138" i="53"/>
  <c r="IY138" i="53"/>
  <c r="IX138" i="53"/>
  <c r="IW138" i="53"/>
  <c r="IV138" i="53"/>
  <c r="JA138" i="53" s="1"/>
  <c r="JB136" i="53"/>
  <c r="JC136" i="53" s="1"/>
  <c r="IZ136" i="53"/>
  <c r="IY136" i="53"/>
  <c r="IX136" i="53"/>
  <c r="IW136" i="53"/>
  <c r="IV136" i="53"/>
  <c r="JA136" i="53" s="1"/>
  <c r="IU134" i="53"/>
  <c r="JB133" i="53"/>
  <c r="JC133" i="53" s="1"/>
  <c r="IZ133" i="53"/>
  <c r="IY133" i="53"/>
  <c r="IX133" i="53"/>
  <c r="IW133" i="53"/>
  <c r="IV133" i="53"/>
  <c r="JA133" i="53" s="1"/>
  <c r="JB131" i="53"/>
  <c r="JC131" i="53" s="1"/>
  <c r="IZ131" i="53"/>
  <c r="IY131" i="53"/>
  <c r="IX131" i="53"/>
  <c r="IW131" i="53"/>
  <c r="IV131" i="53"/>
  <c r="JA131" i="53" s="1"/>
  <c r="JB130" i="53"/>
  <c r="JC130" i="53" s="1"/>
  <c r="IZ130" i="53"/>
  <c r="IY130" i="53"/>
  <c r="IX130" i="53"/>
  <c r="IW130" i="53"/>
  <c r="IV130" i="53"/>
  <c r="JA130" i="53" s="1"/>
  <c r="JB129" i="53"/>
  <c r="JC129" i="53" s="1"/>
  <c r="IZ129" i="53"/>
  <c r="IY129" i="53"/>
  <c r="IX129" i="53"/>
  <c r="IW129" i="53"/>
  <c r="IV129" i="53"/>
  <c r="JA129" i="53" s="1"/>
  <c r="JB128" i="53"/>
  <c r="JC128" i="53" s="1"/>
  <c r="IZ128" i="53"/>
  <c r="IY128" i="53"/>
  <c r="IX128" i="53"/>
  <c r="IW128" i="53"/>
  <c r="IV128" i="53"/>
  <c r="JA128" i="53" s="1"/>
  <c r="JB127" i="53"/>
  <c r="JC127" i="53" s="1"/>
  <c r="IZ127" i="53"/>
  <c r="IY127" i="53"/>
  <c r="IX127" i="53"/>
  <c r="IW127" i="53"/>
  <c r="IV127" i="53"/>
  <c r="JA127" i="53" s="1"/>
  <c r="JB126" i="53"/>
  <c r="JC126" i="53" s="1"/>
  <c r="IZ126" i="53"/>
  <c r="IY126" i="53"/>
  <c r="IX126" i="53"/>
  <c r="IW126" i="53"/>
  <c r="IV126" i="53"/>
  <c r="JA126" i="53" s="1"/>
  <c r="JB125" i="53"/>
  <c r="JC125" i="53" s="1"/>
  <c r="IZ125" i="53"/>
  <c r="IY125" i="53"/>
  <c r="IX125" i="53"/>
  <c r="IW125" i="53"/>
  <c r="IV125" i="53"/>
  <c r="JA125" i="53" s="1"/>
  <c r="JB123" i="53"/>
  <c r="JC123" i="53" s="1"/>
  <c r="IZ123" i="53"/>
  <c r="IY123" i="53"/>
  <c r="IX123" i="53"/>
  <c r="IW123" i="53"/>
  <c r="IV123" i="53"/>
  <c r="JA123" i="53" s="1"/>
  <c r="JB122" i="53"/>
  <c r="JC122" i="53" s="1"/>
  <c r="IZ122" i="53"/>
  <c r="IY122" i="53"/>
  <c r="IX122" i="53"/>
  <c r="IW122" i="53"/>
  <c r="IV122" i="53"/>
  <c r="JA122" i="53" s="1"/>
  <c r="JB121" i="53"/>
  <c r="JC121" i="53" s="1"/>
  <c r="IZ121" i="53"/>
  <c r="IY121" i="53"/>
  <c r="IX121" i="53"/>
  <c r="IW121" i="53"/>
  <c r="IV121" i="53"/>
  <c r="JA121" i="53" s="1"/>
  <c r="JB120" i="53"/>
  <c r="JC120" i="53" s="1"/>
  <c r="IZ120" i="53"/>
  <c r="IY120" i="53"/>
  <c r="IX120" i="53"/>
  <c r="IW120" i="53"/>
  <c r="IV120" i="53"/>
  <c r="JA120" i="53" s="1"/>
  <c r="JB119" i="53"/>
  <c r="JC119" i="53" s="1"/>
  <c r="IZ119" i="53"/>
  <c r="IY119" i="53"/>
  <c r="IX119" i="53"/>
  <c r="IW119" i="53"/>
  <c r="IV119" i="53"/>
  <c r="JA119" i="53" s="1"/>
  <c r="JB117" i="53"/>
  <c r="JC117" i="53" s="1"/>
  <c r="IZ117" i="53"/>
  <c r="IY117" i="53"/>
  <c r="IX117" i="53"/>
  <c r="IW117" i="53"/>
  <c r="IV117" i="53"/>
  <c r="JA117" i="53" s="1"/>
  <c r="JB116" i="53"/>
  <c r="JC116" i="53" s="1"/>
  <c r="IZ116" i="53"/>
  <c r="IY116" i="53"/>
  <c r="IX116" i="53"/>
  <c r="IW116" i="53"/>
  <c r="IV116" i="53"/>
  <c r="JA116" i="53" s="1"/>
  <c r="JB115" i="53"/>
  <c r="JC115" i="53" s="1"/>
  <c r="IZ115" i="53"/>
  <c r="IY115" i="53"/>
  <c r="IX115" i="53"/>
  <c r="IW115" i="53"/>
  <c r="IV115" i="53"/>
  <c r="JA115" i="53" s="1"/>
  <c r="JB114" i="53"/>
  <c r="JC114" i="53" s="1"/>
  <c r="IZ114" i="53"/>
  <c r="IY114" i="53"/>
  <c r="IX114" i="53"/>
  <c r="IW114" i="53"/>
  <c r="IV114" i="53"/>
  <c r="JA114" i="53" s="1"/>
  <c r="JB113" i="53"/>
  <c r="JC113" i="53" s="1"/>
  <c r="IZ113" i="53"/>
  <c r="IY113" i="53"/>
  <c r="IX113" i="53"/>
  <c r="IW113" i="53"/>
  <c r="IV113" i="53"/>
  <c r="JA113" i="53" s="1"/>
  <c r="JB112" i="53"/>
  <c r="JC112" i="53" s="1"/>
  <c r="IZ112" i="53"/>
  <c r="IY112" i="53"/>
  <c r="IX112" i="53"/>
  <c r="IW112" i="53"/>
  <c r="IV112" i="53"/>
  <c r="JA112" i="53" s="1"/>
  <c r="JB111" i="53"/>
  <c r="JC111" i="53" s="1"/>
  <c r="IZ111" i="53"/>
  <c r="IY111" i="53"/>
  <c r="IX111" i="53"/>
  <c r="IW111" i="53"/>
  <c r="IV111" i="53"/>
  <c r="JA111" i="53" s="1"/>
  <c r="JB108" i="53"/>
  <c r="JC108" i="53" s="1"/>
  <c r="IZ108" i="53"/>
  <c r="IY108" i="53"/>
  <c r="IX108" i="53"/>
  <c r="IW108" i="53"/>
  <c r="IV108" i="53"/>
  <c r="JA108" i="53" s="1"/>
  <c r="JB106" i="53"/>
  <c r="JC106" i="53" s="1"/>
  <c r="IZ106" i="53"/>
  <c r="IY106" i="53"/>
  <c r="IX106" i="53"/>
  <c r="IW106" i="53"/>
  <c r="IV106" i="53"/>
  <c r="JA106" i="53" s="1"/>
  <c r="JB105" i="53"/>
  <c r="JC105" i="53" s="1"/>
  <c r="IZ105" i="53"/>
  <c r="IY105" i="53"/>
  <c r="IX105" i="53"/>
  <c r="IW105" i="53"/>
  <c r="IV105" i="53"/>
  <c r="JA105" i="53" s="1"/>
  <c r="JB104" i="53"/>
  <c r="JC104" i="53" s="1"/>
  <c r="IZ104" i="53"/>
  <c r="IY104" i="53"/>
  <c r="IX104" i="53"/>
  <c r="IW104" i="53"/>
  <c r="IV104" i="53"/>
  <c r="JA104" i="53" s="1"/>
  <c r="JB103" i="53"/>
  <c r="JC103" i="53" s="1"/>
  <c r="IZ103" i="53"/>
  <c r="IY103" i="53"/>
  <c r="IX103" i="53"/>
  <c r="IW103" i="53"/>
  <c r="IV103" i="53"/>
  <c r="JA103" i="53" s="1"/>
  <c r="JB101" i="53"/>
  <c r="JC101" i="53" s="1"/>
  <c r="IZ101" i="53"/>
  <c r="IY101" i="53"/>
  <c r="IX101" i="53"/>
  <c r="IW101" i="53"/>
  <c r="IV101" i="53"/>
  <c r="JA101" i="53" s="1"/>
  <c r="JB100" i="53"/>
  <c r="JC100" i="53" s="1"/>
  <c r="IZ100" i="53"/>
  <c r="IY100" i="53"/>
  <c r="IX100" i="53"/>
  <c r="IW100" i="53"/>
  <c r="IV100" i="53"/>
  <c r="JA100" i="53" s="1"/>
  <c r="JB99" i="53"/>
  <c r="JC99" i="53" s="1"/>
  <c r="IZ99" i="53"/>
  <c r="IY99" i="53"/>
  <c r="IX99" i="53"/>
  <c r="IW99" i="53"/>
  <c r="IV99" i="53"/>
  <c r="JA99" i="53" s="1"/>
  <c r="JB98" i="53"/>
  <c r="JC98" i="53" s="1"/>
  <c r="IZ98" i="53"/>
  <c r="IY98" i="53"/>
  <c r="IX98" i="53"/>
  <c r="IW98" i="53"/>
  <c r="IV98" i="53"/>
  <c r="JA98" i="53" s="1"/>
  <c r="JB97" i="53"/>
  <c r="JC97" i="53" s="1"/>
  <c r="IZ97" i="53"/>
  <c r="IY97" i="53"/>
  <c r="IX97" i="53"/>
  <c r="IW97" i="53"/>
  <c r="IV97" i="53"/>
  <c r="JA97" i="53" s="1"/>
  <c r="JB96" i="53"/>
  <c r="JC96" i="53" s="1"/>
  <c r="IZ96" i="53"/>
  <c r="IY96" i="53"/>
  <c r="IX96" i="53"/>
  <c r="IW96" i="53"/>
  <c r="IV96" i="53"/>
  <c r="JA96" i="53" s="1"/>
  <c r="IU94" i="53"/>
  <c r="JB93" i="53"/>
  <c r="JC93" i="53" s="1"/>
  <c r="IZ93" i="53"/>
  <c r="IY93" i="53"/>
  <c r="IX93" i="53"/>
  <c r="IW93" i="53"/>
  <c r="IV93" i="53"/>
  <c r="JA93" i="53" s="1"/>
  <c r="JB91" i="53"/>
  <c r="JC91" i="53" s="1"/>
  <c r="IZ91" i="53"/>
  <c r="IY91" i="53"/>
  <c r="IX91" i="53"/>
  <c r="IW91" i="53"/>
  <c r="IV91" i="53"/>
  <c r="JA91" i="53" s="1"/>
  <c r="JB90" i="53"/>
  <c r="JC90" i="53" s="1"/>
  <c r="IZ90" i="53"/>
  <c r="IY90" i="53"/>
  <c r="IX90" i="53"/>
  <c r="IW90" i="53"/>
  <c r="IV90" i="53"/>
  <c r="JA90" i="53" s="1"/>
  <c r="JB89" i="53"/>
  <c r="JC89" i="53" s="1"/>
  <c r="IZ89" i="53"/>
  <c r="IY89" i="53"/>
  <c r="IX89" i="53"/>
  <c r="IW89" i="53"/>
  <c r="IV89" i="53"/>
  <c r="JA89" i="53" s="1"/>
  <c r="JB88" i="53"/>
  <c r="JC88" i="53" s="1"/>
  <c r="IZ88" i="53"/>
  <c r="IY88" i="53"/>
  <c r="IX88" i="53"/>
  <c r="IW88" i="53"/>
  <c r="IV88" i="53"/>
  <c r="JA88" i="53" s="1"/>
  <c r="JB86" i="53"/>
  <c r="JC86" i="53" s="1"/>
  <c r="IZ86" i="53"/>
  <c r="IY86" i="53"/>
  <c r="IX86" i="53"/>
  <c r="IW86" i="53"/>
  <c r="IV86" i="53"/>
  <c r="JA86" i="53" s="1"/>
  <c r="JB85" i="53"/>
  <c r="JC85" i="53" s="1"/>
  <c r="IZ85" i="53"/>
  <c r="IY85" i="53"/>
  <c r="IX85" i="53"/>
  <c r="IW85" i="53"/>
  <c r="IV85" i="53"/>
  <c r="JA85" i="53" s="1"/>
  <c r="IU83" i="53"/>
  <c r="JB82" i="53"/>
  <c r="JC82" i="53" s="1"/>
  <c r="IZ82" i="53"/>
  <c r="IY82" i="53"/>
  <c r="IX82" i="53"/>
  <c r="IW82" i="53"/>
  <c r="IV82" i="53"/>
  <c r="JA82" i="53" s="1"/>
  <c r="JB81" i="53"/>
  <c r="JC81" i="53" s="1"/>
  <c r="IZ81" i="53"/>
  <c r="IY81" i="53"/>
  <c r="IX81" i="53"/>
  <c r="IW81" i="53"/>
  <c r="IV81" i="53"/>
  <c r="JA81" i="53" s="1"/>
  <c r="JB80" i="53"/>
  <c r="JC80" i="53" s="1"/>
  <c r="IZ80" i="53"/>
  <c r="IY80" i="53"/>
  <c r="IX80" i="53"/>
  <c r="IW80" i="53"/>
  <c r="IV80" i="53"/>
  <c r="JA80" i="53" s="1"/>
  <c r="JB79" i="53"/>
  <c r="JC79" i="53" s="1"/>
  <c r="IZ79" i="53"/>
  <c r="IY79" i="53"/>
  <c r="IX79" i="53"/>
  <c r="IW79" i="53"/>
  <c r="IV79" i="53"/>
  <c r="JA79" i="53" s="1"/>
  <c r="JB77" i="53"/>
  <c r="JC77" i="53" s="1"/>
  <c r="IZ77" i="53"/>
  <c r="IY77" i="53"/>
  <c r="IX77" i="53"/>
  <c r="IW77" i="53"/>
  <c r="IV77" i="53"/>
  <c r="JA77" i="53" s="1"/>
  <c r="JB76" i="53"/>
  <c r="JC76" i="53" s="1"/>
  <c r="IZ76" i="53"/>
  <c r="IY76" i="53"/>
  <c r="IX76" i="53"/>
  <c r="IW76" i="53"/>
  <c r="IV76" i="53"/>
  <c r="JA76" i="53" s="1"/>
  <c r="IU74" i="53"/>
  <c r="JB73" i="53"/>
  <c r="JC73" i="53" s="1"/>
  <c r="IZ73" i="53"/>
  <c r="IY73" i="53"/>
  <c r="IX73" i="53"/>
  <c r="IW73" i="53"/>
  <c r="IV73" i="53"/>
  <c r="JA73" i="53" s="1"/>
  <c r="JB72" i="53"/>
  <c r="JC72" i="53" s="1"/>
  <c r="IZ72" i="53"/>
  <c r="IY72" i="53"/>
  <c r="IX72" i="53"/>
  <c r="IW72" i="53"/>
  <c r="IV72" i="53"/>
  <c r="JA72" i="53" s="1"/>
  <c r="JB71" i="53"/>
  <c r="JC71" i="53" s="1"/>
  <c r="IZ71" i="53"/>
  <c r="IY71" i="53"/>
  <c r="IX71" i="53"/>
  <c r="IW71" i="53"/>
  <c r="IV71" i="53"/>
  <c r="JA71" i="53" s="1"/>
  <c r="JB69" i="53"/>
  <c r="JC69" i="53" s="1"/>
  <c r="IZ69" i="53"/>
  <c r="IY69" i="53"/>
  <c r="IX69" i="53"/>
  <c r="IW69" i="53"/>
  <c r="IV69" i="53"/>
  <c r="JA69" i="53" s="1"/>
  <c r="JB67" i="53"/>
  <c r="JC67" i="53" s="1"/>
  <c r="IZ67" i="53"/>
  <c r="IY67" i="53"/>
  <c r="IX67" i="53"/>
  <c r="IW67" i="53"/>
  <c r="IV67" i="53"/>
  <c r="JA67" i="53" s="1"/>
  <c r="JB66" i="53"/>
  <c r="JC66" i="53" s="1"/>
  <c r="IZ66" i="53"/>
  <c r="IY66" i="53"/>
  <c r="IX66" i="53"/>
  <c r="IW66" i="53"/>
  <c r="IV66" i="53"/>
  <c r="JA66" i="53" s="1"/>
  <c r="IU64" i="53"/>
  <c r="JB63" i="53"/>
  <c r="JC63" i="53" s="1"/>
  <c r="IZ63" i="53"/>
  <c r="IY63" i="53"/>
  <c r="IX63" i="53"/>
  <c r="IW63" i="53"/>
  <c r="IV63" i="53"/>
  <c r="JA63" i="53" s="1"/>
  <c r="JB62" i="53"/>
  <c r="JC62" i="53" s="1"/>
  <c r="IZ62" i="53"/>
  <c r="IY62" i="53"/>
  <c r="IX62" i="53"/>
  <c r="IW62" i="53"/>
  <c r="IV62" i="53"/>
  <c r="JA62" i="53" s="1"/>
  <c r="JB61" i="53"/>
  <c r="JC61" i="53" s="1"/>
  <c r="IZ61" i="53"/>
  <c r="IY61" i="53"/>
  <c r="IX61" i="53"/>
  <c r="IW61" i="53"/>
  <c r="IV61" i="53"/>
  <c r="JA61" i="53" s="1"/>
  <c r="JB60" i="53"/>
  <c r="JC60" i="53" s="1"/>
  <c r="IZ60" i="53"/>
  <c r="IY60" i="53"/>
  <c r="IX60" i="53"/>
  <c r="IW60" i="53"/>
  <c r="IV60" i="53"/>
  <c r="JA60" i="53" s="1"/>
  <c r="JB59" i="53"/>
  <c r="JC59" i="53" s="1"/>
  <c r="IZ59" i="53"/>
  <c r="IY59" i="53"/>
  <c r="IX59" i="53"/>
  <c r="IW59" i="53"/>
  <c r="IV59" i="53"/>
  <c r="JA59" i="53" s="1"/>
  <c r="JB58" i="53"/>
  <c r="JC58" i="53" s="1"/>
  <c r="IZ58" i="53"/>
  <c r="IY58" i="53"/>
  <c r="IX58" i="53"/>
  <c r="IW58" i="53"/>
  <c r="IV58" i="53"/>
  <c r="JA58" i="53" s="1"/>
  <c r="JB57" i="53"/>
  <c r="JC57" i="53" s="1"/>
  <c r="IZ57" i="53"/>
  <c r="IY57" i="53"/>
  <c r="IX57" i="53"/>
  <c r="IW57" i="53"/>
  <c r="IV57" i="53"/>
  <c r="JA57" i="53" s="1"/>
  <c r="JB56" i="53"/>
  <c r="JC56" i="53" s="1"/>
  <c r="IZ56" i="53"/>
  <c r="IY56" i="53"/>
  <c r="IX56" i="53"/>
  <c r="IW56" i="53"/>
  <c r="IV56" i="53"/>
  <c r="JA56" i="53" s="1"/>
  <c r="IU54" i="53"/>
  <c r="JB53" i="53"/>
  <c r="JC53" i="53" s="1"/>
  <c r="IZ53" i="53"/>
  <c r="IY53" i="53"/>
  <c r="IX53" i="53"/>
  <c r="IW53" i="53"/>
  <c r="IV53" i="53"/>
  <c r="JA53" i="53" s="1"/>
  <c r="IU51" i="53"/>
  <c r="JB50" i="53"/>
  <c r="JC50" i="53" s="1"/>
  <c r="IZ50" i="53"/>
  <c r="IY50" i="53"/>
  <c r="IX50" i="53"/>
  <c r="IW50" i="53"/>
  <c r="IV50" i="53"/>
  <c r="JA50" i="53" s="1"/>
  <c r="JB48" i="53"/>
  <c r="JC48" i="53" s="1"/>
  <c r="IZ48" i="53"/>
  <c r="IY48" i="53"/>
  <c r="IX48" i="53"/>
  <c r="IW48" i="53"/>
  <c r="IV48" i="53"/>
  <c r="JA48" i="53" s="1"/>
  <c r="JB47" i="53"/>
  <c r="JC47" i="53" s="1"/>
  <c r="IZ47" i="53"/>
  <c r="IY47" i="53"/>
  <c r="IX47" i="53"/>
  <c r="IW47" i="53"/>
  <c r="IV47" i="53"/>
  <c r="JA47" i="53" s="1"/>
  <c r="JB46" i="53"/>
  <c r="JC46" i="53" s="1"/>
  <c r="IZ46" i="53"/>
  <c r="IY46" i="53"/>
  <c r="IX46" i="53"/>
  <c r="IW46" i="53"/>
  <c r="IV46" i="53"/>
  <c r="JA46" i="53" s="1"/>
  <c r="JB45" i="53"/>
  <c r="JC45" i="53" s="1"/>
  <c r="IZ45" i="53"/>
  <c r="IY45" i="53"/>
  <c r="IX45" i="53"/>
  <c r="IW45" i="53"/>
  <c r="IV45" i="53"/>
  <c r="JA45" i="53" s="1"/>
  <c r="JB44" i="53"/>
  <c r="JC44" i="53" s="1"/>
  <c r="IZ44" i="53"/>
  <c r="IY44" i="53"/>
  <c r="IX44" i="53"/>
  <c r="IW44" i="53"/>
  <c r="IV44" i="53"/>
  <c r="JA44" i="53" s="1"/>
  <c r="JB43" i="53"/>
  <c r="JC43" i="53" s="1"/>
  <c r="IZ43" i="53"/>
  <c r="IY43" i="53"/>
  <c r="IX43" i="53"/>
  <c r="IW43" i="53"/>
  <c r="IV43" i="53"/>
  <c r="JA43" i="53" s="1"/>
  <c r="JC41" i="53"/>
  <c r="JB41" i="53"/>
  <c r="IZ41" i="53"/>
  <c r="IY41" i="53"/>
  <c r="IX41" i="53"/>
  <c r="IW41" i="53"/>
  <c r="IV41" i="53"/>
  <c r="JA41" i="53" s="1"/>
  <c r="JB40" i="53"/>
  <c r="JC40" i="53" s="1"/>
  <c r="IZ40" i="53"/>
  <c r="IY40" i="53"/>
  <c r="IX40" i="53"/>
  <c r="IW40" i="53"/>
  <c r="IV40" i="53"/>
  <c r="JA40" i="53" s="1"/>
  <c r="JB39" i="53"/>
  <c r="JC39" i="53" s="1"/>
  <c r="IZ39" i="53"/>
  <c r="IY39" i="53"/>
  <c r="IX39" i="53"/>
  <c r="IW39" i="53"/>
  <c r="IV39" i="53"/>
  <c r="JA39" i="53" s="1"/>
  <c r="JB37" i="53"/>
  <c r="JC37" i="53" s="1"/>
  <c r="IZ37" i="53"/>
  <c r="IY37" i="53"/>
  <c r="IX37" i="53"/>
  <c r="IW37" i="53"/>
  <c r="IV37" i="53"/>
  <c r="JA37" i="53" s="1"/>
  <c r="JB36" i="53"/>
  <c r="JC36" i="53" s="1"/>
  <c r="IZ36" i="53"/>
  <c r="IY36" i="53"/>
  <c r="IX36" i="53"/>
  <c r="IW36" i="53"/>
  <c r="IV36" i="53"/>
  <c r="JA36" i="53" s="1"/>
  <c r="JB34" i="53"/>
  <c r="JC34" i="53" s="1"/>
  <c r="IZ34" i="53"/>
  <c r="IY34" i="53"/>
  <c r="IX34" i="53"/>
  <c r="IW34" i="53"/>
  <c r="IV34" i="53"/>
  <c r="JA34" i="53" s="1"/>
  <c r="JB32" i="53"/>
  <c r="JC32" i="53" s="1"/>
  <c r="IZ32" i="53"/>
  <c r="IY32" i="53"/>
  <c r="IX32" i="53"/>
  <c r="IW32" i="53"/>
  <c r="IV32" i="53"/>
  <c r="JA32" i="53" s="1"/>
  <c r="IU29" i="53"/>
  <c r="JB28" i="53"/>
  <c r="JC28" i="53" s="1"/>
  <c r="IZ28" i="53"/>
  <c r="IY28" i="53"/>
  <c r="IX28" i="53"/>
  <c r="IW28" i="53"/>
  <c r="IV28" i="53"/>
  <c r="JA28" i="53" s="1"/>
  <c r="JB27" i="53"/>
  <c r="JC27" i="53" s="1"/>
  <c r="IZ27" i="53"/>
  <c r="IY27" i="53"/>
  <c r="IX27" i="53"/>
  <c r="IW27" i="53"/>
  <c r="IV27" i="53"/>
  <c r="JA27" i="53" s="1"/>
  <c r="JB26" i="53"/>
  <c r="JC26" i="53" s="1"/>
  <c r="IZ26" i="53"/>
  <c r="IY26" i="53"/>
  <c r="IX26" i="53"/>
  <c r="IW26" i="53"/>
  <c r="IV26" i="53"/>
  <c r="JA26" i="53" s="1"/>
  <c r="JB25" i="53"/>
  <c r="JC25" i="53" s="1"/>
  <c r="IZ25" i="53"/>
  <c r="IY25" i="53"/>
  <c r="IX25" i="53"/>
  <c r="IW25" i="53"/>
  <c r="IV25" i="53"/>
  <c r="JA25" i="53" s="1"/>
  <c r="JB24" i="53"/>
  <c r="JC24" i="53" s="1"/>
  <c r="IZ24" i="53"/>
  <c r="IY24" i="53"/>
  <c r="IX24" i="53"/>
  <c r="IW24" i="53"/>
  <c r="IV24" i="53"/>
  <c r="JA24" i="53" s="1"/>
  <c r="JB23" i="53"/>
  <c r="JC23" i="53" s="1"/>
  <c r="IZ23" i="53"/>
  <c r="IY23" i="53"/>
  <c r="IX23" i="53"/>
  <c r="IW23" i="53"/>
  <c r="IV23" i="53"/>
  <c r="JA23" i="53" s="1"/>
  <c r="JB22" i="53"/>
  <c r="JC22" i="53" s="1"/>
  <c r="IZ22" i="53"/>
  <c r="IY22" i="53"/>
  <c r="IX22" i="53"/>
  <c r="IW22" i="53"/>
  <c r="IV22" i="53"/>
  <c r="JA22" i="53" s="1"/>
  <c r="JB20" i="53"/>
  <c r="JC20" i="53" s="1"/>
  <c r="IZ20" i="53"/>
  <c r="IY20" i="53"/>
  <c r="IX20" i="53"/>
  <c r="IW20" i="53"/>
  <c r="IV20" i="53"/>
  <c r="JA20" i="53" s="1"/>
  <c r="IU18" i="53"/>
  <c r="JB17" i="53"/>
  <c r="JC17" i="53" s="1"/>
  <c r="IZ17" i="53"/>
  <c r="IY17" i="53"/>
  <c r="IX17" i="53"/>
  <c r="IW17" i="53"/>
  <c r="IV17" i="53"/>
  <c r="JA17" i="53" s="1"/>
  <c r="JB16" i="53"/>
  <c r="JC16" i="53" s="1"/>
  <c r="IZ16" i="53"/>
  <c r="IY16" i="53"/>
  <c r="IX16" i="53"/>
  <c r="IW16" i="53"/>
  <c r="IV16" i="53"/>
  <c r="JA16" i="53" s="1"/>
  <c r="JA553" i="53" s="1"/>
  <c r="IU14" i="53"/>
  <c r="IR8" i="53"/>
  <c r="IQ2" i="53"/>
  <c r="IO552" i="53" s="1"/>
  <c r="IB551" i="53"/>
  <c r="IF553" i="53" s="1"/>
  <c r="IC545" i="53"/>
  <c r="IC546" i="53" s="1"/>
  <c r="IK543" i="53"/>
  <c r="IL543" i="53" s="1"/>
  <c r="II543" i="53"/>
  <c r="IH543" i="53"/>
  <c r="IG543" i="53"/>
  <c r="IF543" i="53"/>
  <c r="IE543" i="53"/>
  <c r="IJ543" i="53" s="1"/>
  <c r="IK541" i="53"/>
  <c r="IL541" i="53" s="1"/>
  <c r="II541" i="53"/>
  <c r="IH541" i="53"/>
  <c r="IG541" i="53"/>
  <c r="IF541" i="53"/>
  <c r="IE541" i="53"/>
  <c r="IJ541" i="53" s="1"/>
  <c r="IK539" i="53"/>
  <c r="IL539" i="53" s="1"/>
  <c r="II539" i="53"/>
  <c r="IH539" i="53"/>
  <c r="IG539" i="53"/>
  <c r="IF539" i="53"/>
  <c r="IE539" i="53"/>
  <c r="IJ539" i="53" s="1"/>
  <c r="IK538" i="53"/>
  <c r="IL538" i="53" s="1"/>
  <c r="II538" i="53"/>
  <c r="IH538" i="53"/>
  <c r="IG538" i="53"/>
  <c r="IF538" i="53"/>
  <c r="IE538" i="53"/>
  <c r="IJ538" i="53" s="1"/>
  <c r="IK536" i="53"/>
  <c r="IL536" i="53" s="1"/>
  <c r="II536" i="53"/>
  <c r="IH536" i="53"/>
  <c r="IG536" i="53"/>
  <c r="IF536" i="53"/>
  <c r="IE536" i="53"/>
  <c r="IJ536" i="53" s="1"/>
  <c r="IK535" i="53"/>
  <c r="IL535" i="53" s="1"/>
  <c r="II535" i="53"/>
  <c r="IH535" i="53"/>
  <c r="IG535" i="53"/>
  <c r="IF535" i="53"/>
  <c r="IE535" i="53"/>
  <c r="IJ535" i="53" s="1"/>
  <c r="IK534" i="53"/>
  <c r="IL534" i="53" s="1"/>
  <c r="II534" i="53"/>
  <c r="IH534" i="53"/>
  <c r="IG534" i="53"/>
  <c r="IF534" i="53"/>
  <c r="IE534" i="53"/>
  <c r="IJ534" i="53" s="1"/>
  <c r="IK533" i="53"/>
  <c r="IL533" i="53" s="1"/>
  <c r="II533" i="53"/>
  <c r="IH533" i="53"/>
  <c r="IG533" i="53"/>
  <c r="IF533" i="53"/>
  <c r="IE533" i="53"/>
  <c r="IJ533" i="53" s="1"/>
  <c r="IK532" i="53"/>
  <c r="IL532" i="53" s="1"/>
  <c r="II532" i="53"/>
  <c r="IH532" i="53"/>
  <c r="IG532" i="53"/>
  <c r="IF532" i="53"/>
  <c r="IE532" i="53"/>
  <c r="IJ532" i="53" s="1"/>
  <c r="IK531" i="53"/>
  <c r="IL531" i="53" s="1"/>
  <c r="II531" i="53"/>
  <c r="IH531" i="53"/>
  <c r="IG531" i="53"/>
  <c r="IF531" i="53"/>
  <c r="IE531" i="53"/>
  <c r="IJ531" i="53" s="1"/>
  <c r="IK530" i="53"/>
  <c r="IL530" i="53" s="1"/>
  <c r="II530" i="53"/>
  <c r="IH530" i="53"/>
  <c r="IG530" i="53"/>
  <c r="IF530" i="53"/>
  <c r="IE530" i="53"/>
  <c r="IJ530" i="53" s="1"/>
  <c r="IK529" i="53"/>
  <c r="IL529" i="53" s="1"/>
  <c r="II529" i="53"/>
  <c r="IH529" i="53"/>
  <c r="IG529" i="53"/>
  <c r="IF529" i="53"/>
  <c r="IE529" i="53"/>
  <c r="IJ529" i="53" s="1"/>
  <c r="IK528" i="53"/>
  <c r="IL528" i="53" s="1"/>
  <c r="II528" i="53"/>
  <c r="IH528" i="53"/>
  <c r="IG528" i="53"/>
  <c r="IF528" i="53"/>
  <c r="IE528" i="53"/>
  <c r="IJ528" i="53" s="1"/>
  <c r="IK526" i="53"/>
  <c r="IL526" i="53" s="1"/>
  <c r="II526" i="53"/>
  <c r="IH526" i="53"/>
  <c r="IG526" i="53"/>
  <c r="IF526" i="53"/>
  <c r="IE526" i="53"/>
  <c r="IJ526" i="53" s="1"/>
  <c r="IK524" i="53"/>
  <c r="IL524" i="53" s="1"/>
  <c r="II524" i="53"/>
  <c r="IH524" i="53"/>
  <c r="IG524" i="53"/>
  <c r="IF524" i="53"/>
  <c r="IE524" i="53"/>
  <c r="IJ524" i="53" s="1"/>
  <c r="IK523" i="53"/>
  <c r="IL523" i="53" s="1"/>
  <c r="II523" i="53"/>
  <c r="IH523" i="53"/>
  <c r="IG523" i="53"/>
  <c r="IF523" i="53"/>
  <c r="IE523" i="53"/>
  <c r="IJ523" i="53" s="1"/>
  <c r="IK522" i="53"/>
  <c r="IL522" i="53" s="1"/>
  <c r="II522" i="53"/>
  <c r="IH522" i="53"/>
  <c r="IG522" i="53"/>
  <c r="IF522" i="53"/>
  <c r="IE522" i="53"/>
  <c r="IJ522" i="53" s="1"/>
  <c r="IK520" i="53"/>
  <c r="IL520" i="53" s="1"/>
  <c r="II520" i="53"/>
  <c r="IH520" i="53"/>
  <c r="IG520" i="53"/>
  <c r="IF520" i="53"/>
  <c r="IE520" i="53"/>
  <c r="IJ520" i="53" s="1"/>
  <c r="IK518" i="53"/>
  <c r="IL518" i="53" s="1"/>
  <c r="II518" i="53"/>
  <c r="IH518" i="53"/>
  <c r="IG518" i="53"/>
  <c r="IF518" i="53"/>
  <c r="IE518" i="53"/>
  <c r="IJ518" i="53" s="1"/>
  <c r="IK517" i="53"/>
  <c r="IL517" i="53" s="1"/>
  <c r="II517" i="53"/>
  <c r="IH517" i="53"/>
  <c r="IG517" i="53"/>
  <c r="IF517" i="53"/>
  <c r="IE517" i="53"/>
  <c r="IJ517" i="53" s="1"/>
  <c r="IK516" i="53"/>
  <c r="IL516" i="53" s="1"/>
  <c r="II516" i="53"/>
  <c r="IH516" i="53"/>
  <c r="IG516" i="53"/>
  <c r="IF516" i="53"/>
  <c r="IE516" i="53"/>
  <c r="IJ516" i="53" s="1"/>
  <c r="IK515" i="53"/>
  <c r="IL515" i="53" s="1"/>
  <c r="II515" i="53"/>
  <c r="IH515" i="53"/>
  <c r="IG515" i="53"/>
  <c r="IF515" i="53"/>
  <c r="IE515" i="53"/>
  <c r="IJ515" i="53" s="1"/>
  <c r="IK514" i="53"/>
  <c r="IL514" i="53" s="1"/>
  <c r="II514" i="53"/>
  <c r="IH514" i="53"/>
  <c r="IG514" i="53"/>
  <c r="IF514" i="53"/>
  <c r="IE514" i="53"/>
  <c r="IJ514" i="53" s="1"/>
  <c r="IK512" i="53"/>
  <c r="IL512" i="53" s="1"/>
  <c r="II512" i="53"/>
  <c r="IH512" i="53"/>
  <c r="IG512" i="53"/>
  <c r="IF512" i="53"/>
  <c r="IE512" i="53"/>
  <c r="IJ512" i="53" s="1"/>
  <c r="IK510" i="53"/>
  <c r="IL510" i="53" s="1"/>
  <c r="II510" i="53"/>
  <c r="IH510" i="53"/>
  <c r="IG510" i="53"/>
  <c r="IF510" i="53"/>
  <c r="IE510" i="53"/>
  <c r="IJ510" i="53" s="1"/>
  <c r="IK509" i="53"/>
  <c r="IL509" i="53" s="1"/>
  <c r="II509" i="53"/>
  <c r="IH509" i="53"/>
  <c r="IG509" i="53"/>
  <c r="IF509" i="53"/>
  <c r="IE509" i="53"/>
  <c r="IJ509" i="53" s="1"/>
  <c r="IK508" i="53"/>
  <c r="IL508" i="53" s="1"/>
  <c r="II508" i="53"/>
  <c r="IH508" i="53"/>
  <c r="IG508" i="53"/>
  <c r="IF508" i="53"/>
  <c r="IE508" i="53"/>
  <c r="IJ508" i="53" s="1"/>
  <c r="IK507" i="53"/>
  <c r="IL507" i="53" s="1"/>
  <c r="II507" i="53"/>
  <c r="IH507" i="53"/>
  <c r="IG507" i="53"/>
  <c r="IF507" i="53"/>
  <c r="IE507" i="53"/>
  <c r="IJ507" i="53" s="1"/>
  <c r="IK505" i="53"/>
  <c r="IL505" i="53" s="1"/>
  <c r="II505" i="53"/>
  <c r="IH505" i="53"/>
  <c r="IG505" i="53"/>
  <c r="IF505" i="53"/>
  <c r="IE505" i="53"/>
  <c r="IJ505" i="53" s="1"/>
  <c r="IK504" i="53"/>
  <c r="IL504" i="53" s="1"/>
  <c r="II504" i="53"/>
  <c r="IH504" i="53"/>
  <c r="IG504" i="53"/>
  <c r="IF504" i="53"/>
  <c r="IE504" i="53"/>
  <c r="IJ504" i="53" s="1"/>
  <c r="IK503" i="53"/>
  <c r="IL503" i="53" s="1"/>
  <c r="II503" i="53"/>
  <c r="IH503" i="53"/>
  <c r="IG503" i="53"/>
  <c r="IF503" i="53"/>
  <c r="IE503" i="53"/>
  <c r="IJ503" i="53" s="1"/>
  <c r="IK502" i="53"/>
  <c r="IL502" i="53" s="1"/>
  <c r="II502" i="53"/>
  <c r="IH502" i="53"/>
  <c r="IG502" i="53"/>
  <c r="IF502" i="53"/>
  <c r="IE502" i="53"/>
  <c r="IJ502" i="53" s="1"/>
  <c r="ID500" i="53"/>
  <c r="IK499" i="53"/>
  <c r="IL499" i="53" s="1"/>
  <c r="II499" i="53"/>
  <c r="IH499" i="53"/>
  <c r="IG499" i="53"/>
  <c r="IF499" i="53"/>
  <c r="IE499" i="53"/>
  <c r="IJ499" i="53" s="1"/>
  <c r="IK498" i="53"/>
  <c r="IL498" i="53" s="1"/>
  <c r="II498" i="53"/>
  <c r="IH498" i="53"/>
  <c r="IG498" i="53"/>
  <c r="IF498" i="53"/>
  <c r="IE498" i="53"/>
  <c r="IJ498" i="53" s="1"/>
  <c r="IK496" i="53"/>
  <c r="IL496" i="53" s="1"/>
  <c r="II496" i="53"/>
  <c r="IH496" i="53"/>
  <c r="IG496" i="53"/>
  <c r="IF496" i="53"/>
  <c r="IE496" i="53"/>
  <c r="IJ496" i="53" s="1"/>
  <c r="IK495" i="53"/>
  <c r="IL495" i="53" s="1"/>
  <c r="II495" i="53"/>
  <c r="IH495" i="53"/>
  <c r="IG495" i="53"/>
  <c r="IF495" i="53"/>
  <c r="IE495" i="53"/>
  <c r="IJ495" i="53" s="1"/>
  <c r="IK494" i="53"/>
  <c r="IL494" i="53" s="1"/>
  <c r="II494" i="53"/>
  <c r="IH494" i="53"/>
  <c r="IG494" i="53"/>
  <c r="IF494" i="53"/>
  <c r="IE494" i="53"/>
  <c r="IJ494" i="53" s="1"/>
  <c r="IK492" i="53"/>
  <c r="IL492" i="53" s="1"/>
  <c r="II492" i="53"/>
  <c r="IH492" i="53"/>
  <c r="IG492" i="53"/>
  <c r="IF492" i="53"/>
  <c r="IE492" i="53"/>
  <c r="IJ492" i="53" s="1"/>
  <c r="IK491" i="53"/>
  <c r="IL491" i="53" s="1"/>
  <c r="II491" i="53"/>
  <c r="IH491" i="53"/>
  <c r="IG491" i="53"/>
  <c r="IF491" i="53"/>
  <c r="IE491" i="53"/>
  <c r="IJ491" i="53" s="1"/>
  <c r="IK489" i="53"/>
  <c r="IL489" i="53" s="1"/>
  <c r="II489" i="53"/>
  <c r="IH489" i="53"/>
  <c r="IG489" i="53"/>
  <c r="IF489" i="53"/>
  <c r="IE489" i="53"/>
  <c r="IJ489" i="53" s="1"/>
  <c r="IK488" i="53"/>
  <c r="IL488" i="53" s="1"/>
  <c r="II488" i="53"/>
  <c r="IH488" i="53"/>
  <c r="IG488" i="53"/>
  <c r="IF488" i="53"/>
  <c r="IE488" i="53"/>
  <c r="IJ488" i="53" s="1"/>
  <c r="IK487" i="53"/>
  <c r="IL487" i="53" s="1"/>
  <c r="II487" i="53"/>
  <c r="IH487" i="53"/>
  <c r="IG487" i="53"/>
  <c r="IF487" i="53"/>
  <c r="IE487" i="53"/>
  <c r="IJ487" i="53" s="1"/>
  <c r="IK486" i="53"/>
  <c r="IL486" i="53" s="1"/>
  <c r="II486" i="53"/>
  <c r="IH486" i="53"/>
  <c r="IG486" i="53"/>
  <c r="IF486" i="53"/>
  <c r="IE486" i="53"/>
  <c r="IJ486" i="53" s="1"/>
  <c r="IK485" i="53"/>
  <c r="IL485" i="53" s="1"/>
  <c r="II485" i="53"/>
  <c r="IH485" i="53"/>
  <c r="IG485" i="53"/>
  <c r="IF485" i="53"/>
  <c r="IE485" i="53"/>
  <c r="IJ485" i="53" s="1"/>
  <c r="IK484" i="53"/>
  <c r="IL484" i="53" s="1"/>
  <c r="II484" i="53"/>
  <c r="IH484" i="53"/>
  <c r="IG484" i="53"/>
  <c r="IF484" i="53"/>
  <c r="IE484" i="53"/>
  <c r="IJ484" i="53" s="1"/>
  <c r="IK482" i="53"/>
  <c r="IL482" i="53" s="1"/>
  <c r="II482" i="53"/>
  <c r="IH482" i="53"/>
  <c r="IG482" i="53"/>
  <c r="IF482" i="53"/>
  <c r="IE482" i="53"/>
  <c r="IJ482" i="53" s="1"/>
  <c r="IK481" i="53"/>
  <c r="IL481" i="53" s="1"/>
  <c r="II481" i="53"/>
  <c r="IH481" i="53"/>
  <c r="IG481" i="53"/>
  <c r="IF481" i="53"/>
  <c r="IE481" i="53"/>
  <c r="IJ481" i="53" s="1"/>
  <c r="IK480" i="53"/>
  <c r="IL480" i="53" s="1"/>
  <c r="II480" i="53"/>
  <c r="IH480" i="53"/>
  <c r="IG480" i="53"/>
  <c r="IF480" i="53"/>
  <c r="IE480" i="53"/>
  <c r="IJ480" i="53" s="1"/>
  <c r="IK479" i="53"/>
  <c r="IL479" i="53" s="1"/>
  <c r="II479" i="53"/>
  <c r="IH479" i="53"/>
  <c r="IG479" i="53"/>
  <c r="IF479" i="53"/>
  <c r="IE479" i="53"/>
  <c r="IJ479" i="53" s="1"/>
  <c r="IK478" i="53"/>
  <c r="IL478" i="53" s="1"/>
  <c r="II478" i="53"/>
  <c r="IH478" i="53"/>
  <c r="IG478" i="53"/>
  <c r="IF478" i="53"/>
  <c r="IE478" i="53"/>
  <c r="IJ478" i="53" s="1"/>
  <c r="IK477" i="53"/>
  <c r="IL477" i="53" s="1"/>
  <c r="II477" i="53"/>
  <c r="IH477" i="53"/>
  <c r="IG477" i="53"/>
  <c r="IF477" i="53"/>
  <c r="IE477" i="53"/>
  <c r="IJ477" i="53" s="1"/>
  <c r="IK476" i="53"/>
  <c r="IL476" i="53" s="1"/>
  <c r="II476" i="53"/>
  <c r="IH476" i="53"/>
  <c r="IG476" i="53"/>
  <c r="IF476" i="53"/>
  <c r="IE476" i="53"/>
  <c r="IJ476" i="53" s="1"/>
  <c r="IK474" i="53"/>
  <c r="IL474" i="53" s="1"/>
  <c r="II474" i="53"/>
  <c r="IH474" i="53"/>
  <c r="IG474" i="53"/>
  <c r="IF474" i="53"/>
  <c r="IE474" i="53"/>
  <c r="IJ474" i="53" s="1"/>
  <c r="IK473" i="53"/>
  <c r="IL473" i="53" s="1"/>
  <c r="II473" i="53"/>
  <c r="IH473" i="53"/>
  <c r="IG473" i="53"/>
  <c r="IF473" i="53"/>
  <c r="IE473" i="53"/>
  <c r="IJ473" i="53" s="1"/>
  <c r="IK472" i="53"/>
  <c r="IL472" i="53" s="1"/>
  <c r="II472" i="53"/>
  <c r="IH472" i="53"/>
  <c r="IG472" i="53"/>
  <c r="IF472" i="53"/>
  <c r="IE472" i="53"/>
  <c r="IJ472" i="53" s="1"/>
  <c r="IK470" i="53"/>
  <c r="IL470" i="53" s="1"/>
  <c r="II470" i="53"/>
  <c r="IH470" i="53"/>
  <c r="IG470" i="53"/>
  <c r="IF470" i="53"/>
  <c r="IE470" i="53"/>
  <c r="IJ470" i="53" s="1"/>
  <c r="IK467" i="53"/>
  <c r="IL467" i="53" s="1"/>
  <c r="II467" i="53"/>
  <c r="IH467" i="53"/>
  <c r="IG467" i="53"/>
  <c r="IF467" i="53"/>
  <c r="IE467" i="53"/>
  <c r="IJ467" i="53" s="1"/>
  <c r="IK466" i="53"/>
  <c r="IL466" i="53" s="1"/>
  <c r="II466" i="53"/>
  <c r="IH466" i="53"/>
  <c r="IG466" i="53"/>
  <c r="IF466" i="53"/>
  <c r="IE466" i="53"/>
  <c r="IJ466" i="53" s="1"/>
  <c r="IK464" i="53"/>
  <c r="IL464" i="53" s="1"/>
  <c r="II464" i="53"/>
  <c r="IH464" i="53"/>
  <c r="IG464" i="53"/>
  <c r="IF464" i="53"/>
  <c r="IE464" i="53"/>
  <c r="IJ464" i="53" s="1"/>
  <c r="IK463" i="53"/>
  <c r="IL463" i="53" s="1"/>
  <c r="II463" i="53"/>
  <c r="IH463" i="53"/>
  <c r="IG463" i="53"/>
  <c r="IF463" i="53"/>
  <c r="IE463" i="53"/>
  <c r="IJ463" i="53" s="1"/>
  <c r="IK462" i="53"/>
  <c r="IL462" i="53" s="1"/>
  <c r="II462" i="53"/>
  <c r="IH462" i="53"/>
  <c r="IG462" i="53"/>
  <c r="IF462" i="53"/>
  <c r="IE462" i="53"/>
  <c r="IJ462" i="53" s="1"/>
  <c r="IK461" i="53"/>
  <c r="IL461" i="53" s="1"/>
  <c r="II461" i="53"/>
  <c r="IH461" i="53"/>
  <c r="IG461" i="53"/>
  <c r="IF461" i="53"/>
  <c r="IE461" i="53"/>
  <c r="IJ461" i="53" s="1"/>
  <c r="IK460" i="53"/>
  <c r="IL460" i="53" s="1"/>
  <c r="II460" i="53"/>
  <c r="IH460" i="53"/>
  <c r="IG460" i="53"/>
  <c r="IF460" i="53"/>
  <c r="IE460" i="53"/>
  <c r="IJ460" i="53" s="1"/>
  <c r="IK458" i="53"/>
  <c r="IL458" i="53" s="1"/>
  <c r="II458" i="53"/>
  <c r="IH458" i="53"/>
  <c r="IG458" i="53"/>
  <c r="IF458" i="53"/>
  <c r="IE458" i="53"/>
  <c r="IJ458" i="53" s="1"/>
  <c r="IK457" i="53"/>
  <c r="IL457" i="53" s="1"/>
  <c r="II457" i="53"/>
  <c r="IH457" i="53"/>
  <c r="IG457" i="53"/>
  <c r="IF457" i="53"/>
  <c r="IE457" i="53"/>
  <c r="IJ457" i="53" s="1"/>
  <c r="IK456" i="53"/>
  <c r="IL456" i="53" s="1"/>
  <c r="II456" i="53"/>
  <c r="IH456" i="53"/>
  <c r="IG456" i="53"/>
  <c r="IF456" i="53"/>
  <c r="IE456" i="53"/>
  <c r="IJ456" i="53" s="1"/>
  <c r="IK455" i="53"/>
  <c r="IL455" i="53" s="1"/>
  <c r="II455" i="53"/>
  <c r="IH455" i="53"/>
  <c r="IG455" i="53"/>
  <c r="IF455" i="53"/>
  <c r="IE455" i="53"/>
  <c r="IJ455" i="53" s="1"/>
  <c r="IK454" i="53"/>
  <c r="IL454" i="53" s="1"/>
  <c r="II454" i="53"/>
  <c r="IH454" i="53"/>
  <c r="IG454" i="53"/>
  <c r="IF454" i="53"/>
  <c r="IE454" i="53"/>
  <c r="IJ454" i="53" s="1"/>
  <c r="IK453" i="53"/>
  <c r="IL453" i="53" s="1"/>
  <c r="II453" i="53"/>
  <c r="IH453" i="53"/>
  <c r="IG453" i="53"/>
  <c r="IF453" i="53"/>
  <c r="IE453" i="53"/>
  <c r="IJ453" i="53" s="1"/>
  <c r="IK452" i="53"/>
  <c r="IL452" i="53" s="1"/>
  <c r="II452" i="53"/>
  <c r="IH452" i="53"/>
  <c r="IG452" i="53"/>
  <c r="IF452" i="53"/>
  <c r="IE452" i="53"/>
  <c r="IJ452" i="53" s="1"/>
  <c r="IK451" i="53"/>
  <c r="IL451" i="53" s="1"/>
  <c r="II451" i="53"/>
  <c r="IH451" i="53"/>
  <c r="IG451" i="53"/>
  <c r="IF451" i="53"/>
  <c r="IE451" i="53"/>
  <c r="IJ451" i="53" s="1"/>
  <c r="IK449" i="53"/>
  <c r="IL449" i="53" s="1"/>
  <c r="II449" i="53"/>
  <c r="IH449" i="53"/>
  <c r="IG449" i="53"/>
  <c r="IF449" i="53"/>
  <c r="IE449" i="53"/>
  <c r="IJ449" i="53" s="1"/>
  <c r="IK448" i="53"/>
  <c r="IL448" i="53" s="1"/>
  <c r="II448" i="53"/>
  <c r="IH448" i="53"/>
  <c r="IG448" i="53"/>
  <c r="IF448" i="53"/>
  <c r="IE448" i="53"/>
  <c r="IJ448" i="53" s="1"/>
  <c r="IK447" i="53"/>
  <c r="IL447" i="53" s="1"/>
  <c r="II447" i="53"/>
  <c r="IH447" i="53"/>
  <c r="IG447" i="53"/>
  <c r="IF447" i="53"/>
  <c r="IE447" i="53"/>
  <c r="IJ447" i="53" s="1"/>
  <c r="IK446" i="53"/>
  <c r="IL446" i="53" s="1"/>
  <c r="II446" i="53"/>
  <c r="IH446" i="53"/>
  <c r="IG446" i="53"/>
  <c r="IF446" i="53"/>
  <c r="IE446" i="53"/>
  <c r="IJ446" i="53" s="1"/>
  <c r="IK445" i="53"/>
  <c r="IL445" i="53" s="1"/>
  <c r="II445" i="53"/>
  <c r="IH445" i="53"/>
  <c r="IG445" i="53"/>
  <c r="IF445" i="53"/>
  <c r="IE445" i="53"/>
  <c r="IJ445" i="53" s="1"/>
  <c r="IK444" i="53"/>
  <c r="IL444" i="53" s="1"/>
  <c r="II444" i="53"/>
  <c r="IH444" i="53"/>
  <c r="IG444" i="53"/>
  <c r="IF444" i="53"/>
  <c r="IE444" i="53"/>
  <c r="IJ444" i="53" s="1"/>
  <c r="IK443" i="53"/>
  <c r="IL443" i="53" s="1"/>
  <c r="II443" i="53"/>
  <c r="IH443" i="53"/>
  <c r="IG443" i="53"/>
  <c r="IF443" i="53"/>
  <c r="IE443" i="53"/>
  <c r="IJ443" i="53" s="1"/>
  <c r="IK442" i="53"/>
  <c r="IL442" i="53" s="1"/>
  <c r="II442" i="53"/>
  <c r="IH442" i="53"/>
  <c r="IG442" i="53"/>
  <c r="IF442" i="53"/>
  <c r="IE442" i="53"/>
  <c r="IJ442" i="53" s="1"/>
  <c r="IK441" i="53"/>
  <c r="IL441" i="53" s="1"/>
  <c r="II441" i="53"/>
  <c r="IH441" i="53"/>
  <c r="IG441" i="53"/>
  <c r="IF441" i="53"/>
  <c r="IE441" i="53"/>
  <c r="IJ441" i="53" s="1"/>
  <c r="IK440" i="53"/>
  <c r="IL440" i="53" s="1"/>
  <c r="II440" i="53"/>
  <c r="IH440" i="53"/>
  <c r="IG440" i="53"/>
  <c r="IF440" i="53"/>
  <c r="IE440" i="53"/>
  <c r="IJ440" i="53" s="1"/>
  <c r="IK439" i="53"/>
  <c r="IL439" i="53" s="1"/>
  <c r="II439" i="53"/>
  <c r="IH439" i="53"/>
  <c r="IG439" i="53"/>
  <c r="IF439" i="53"/>
  <c r="IE439" i="53"/>
  <c r="IJ439" i="53" s="1"/>
  <c r="IK437" i="53"/>
  <c r="IL437" i="53" s="1"/>
  <c r="II437" i="53"/>
  <c r="IH437" i="53"/>
  <c r="IG437" i="53"/>
  <c r="IF437" i="53"/>
  <c r="IE437" i="53"/>
  <c r="IJ437" i="53" s="1"/>
  <c r="IK436" i="53"/>
  <c r="IL436" i="53" s="1"/>
  <c r="II436" i="53"/>
  <c r="IH436" i="53"/>
  <c r="IG436" i="53"/>
  <c r="IF436" i="53"/>
  <c r="IE436" i="53"/>
  <c r="IJ436" i="53" s="1"/>
  <c r="IK435" i="53"/>
  <c r="IL435" i="53" s="1"/>
  <c r="II435" i="53"/>
  <c r="IH435" i="53"/>
  <c r="IG435" i="53"/>
  <c r="IF435" i="53"/>
  <c r="IE435" i="53"/>
  <c r="IJ435" i="53" s="1"/>
  <c r="IK434" i="53"/>
  <c r="IL434" i="53" s="1"/>
  <c r="II434" i="53"/>
  <c r="IH434" i="53"/>
  <c r="IG434" i="53"/>
  <c r="IF434" i="53"/>
  <c r="IE434" i="53"/>
  <c r="IJ434" i="53" s="1"/>
  <c r="IK433" i="53"/>
  <c r="IL433" i="53" s="1"/>
  <c r="II433" i="53"/>
  <c r="IH433" i="53"/>
  <c r="IG433" i="53"/>
  <c r="IF433" i="53"/>
  <c r="IE433" i="53"/>
  <c r="IJ433" i="53" s="1"/>
  <c r="IK432" i="53"/>
  <c r="IL432" i="53" s="1"/>
  <c r="II432" i="53"/>
  <c r="IH432" i="53"/>
  <c r="IG432" i="53"/>
  <c r="IF432" i="53"/>
  <c r="IE432" i="53"/>
  <c r="IJ432" i="53" s="1"/>
  <c r="IK431" i="53"/>
  <c r="IL431" i="53" s="1"/>
  <c r="II431" i="53"/>
  <c r="IH431" i="53"/>
  <c r="IG431" i="53"/>
  <c r="IF431" i="53"/>
  <c r="IE431" i="53"/>
  <c r="IJ431" i="53" s="1"/>
  <c r="IK430" i="53"/>
  <c r="IL430" i="53" s="1"/>
  <c r="II430" i="53"/>
  <c r="IH430" i="53"/>
  <c r="IG430" i="53"/>
  <c r="IF430" i="53"/>
  <c r="IE430" i="53"/>
  <c r="IJ430" i="53" s="1"/>
  <c r="IK428" i="53"/>
  <c r="IL428" i="53" s="1"/>
  <c r="II428" i="53"/>
  <c r="IH428" i="53"/>
  <c r="IG428" i="53"/>
  <c r="IF428" i="53"/>
  <c r="IE428" i="53"/>
  <c r="IJ428" i="53" s="1"/>
  <c r="IK427" i="53"/>
  <c r="IL427" i="53" s="1"/>
  <c r="II427" i="53"/>
  <c r="IH427" i="53"/>
  <c r="IG427" i="53"/>
  <c r="IF427" i="53"/>
  <c r="IE427" i="53"/>
  <c r="IJ427" i="53" s="1"/>
  <c r="IK426" i="53"/>
  <c r="IL426" i="53" s="1"/>
  <c r="II426" i="53"/>
  <c r="IH426" i="53"/>
  <c r="IG426" i="53"/>
  <c r="IF426" i="53"/>
  <c r="IE426" i="53"/>
  <c r="IJ426" i="53" s="1"/>
  <c r="IK425" i="53"/>
  <c r="IL425" i="53" s="1"/>
  <c r="II425" i="53"/>
  <c r="IH425" i="53"/>
  <c r="IG425" i="53"/>
  <c r="IF425" i="53"/>
  <c r="IE425" i="53"/>
  <c r="IJ425" i="53" s="1"/>
  <c r="IK424" i="53"/>
  <c r="IL424" i="53" s="1"/>
  <c r="II424" i="53"/>
  <c r="IH424" i="53"/>
  <c r="IG424" i="53"/>
  <c r="IF424" i="53"/>
  <c r="IE424" i="53"/>
  <c r="IJ424" i="53" s="1"/>
  <c r="IK423" i="53"/>
  <c r="IL423" i="53" s="1"/>
  <c r="II423" i="53"/>
  <c r="IH423" i="53"/>
  <c r="IG423" i="53"/>
  <c r="IF423" i="53"/>
  <c r="IE423" i="53"/>
  <c r="IJ423" i="53" s="1"/>
  <c r="IK421" i="53"/>
  <c r="IL421" i="53" s="1"/>
  <c r="II421" i="53"/>
  <c r="IH421" i="53"/>
  <c r="IG421" i="53"/>
  <c r="IF421" i="53"/>
  <c r="IE421" i="53"/>
  <c r="IJ421" i="53" s="1"/>
  <c r="IK418" i="53"/>
  <c r="IL418" i="53" s="1"/>
  <c r="II418" i="53"/>
  <c r="IH418" i="53"/>
  <c r="IG418" i="53"/>
  <c r="IF418" i="53"/>
  <c r="IE418" i="53"/>
  <c r="IJ418" i="53" s="1"/>
  <c r="IK417" i="53"/>
  <c r="IL417" i="53" s="1"/>
  <c r="II417" i="53"/>
  <c r="IH417" i="53"/>
  <c r="IG417" i="53"/>
  <c r="IF417" i="53"/>
  <c r="IE417" i="53"/>
  <c r="IJ417" i="53" s="1"/>
  <c r="IK416" i="53"/>
  <c r="IL416" i="53" s="1"/>
  <c r="II416" i="53"/>
  <c r="IH416" i="53"/>
  <c r="IG416" i="53"/>
  <c r="IF416" i="53"/>
  <c r="IE416" i="53"/>
  <c r="IJ416" i="53" s="1"/>
  <c r="IK415" i="53"/>
  <c r="IL415" i="53" s="1"/>
  <c r="II415" i="53"/>
  <c r="IH415" i="53"/>
  <c r="IG415" i="53"/>
  <c r="IF415" i="53"/>
  <c r="IE415" i="53"/>
  <c r="IJ415" i="53" s="1"/>
  <c r="IK414" i="53"/>
  <c r="IL414" i="53" s="1"/>
  <c r="II414" i="53"/>
  <c r="IH414" i="53"/>
  <c r="IG414" i="53"/>
  <c r="IF414" i="53"/>
  <c r="IE414" i="53"/>
  <c r="IJ414" i="53" s="1"/>
  <c r="IK413" i="53"/>
  <c r="IL413" i="53" s="1"/>
  <c r="II413" i="53"/>
  <c r="IH413" i="53"/>
  <c r="IG413" i="53"/>
  <c r="IF413" i="53"/>
  <c r="IE413" i="53"/>
  <c r="IJ413" i="53" s="1"/>
  <c r="IK412" i="53"/>
  <c r="IL412" i="53" s="1"/>
  <c r="II412" i="53"/>
  <c r="IH412" i="53"/>
  <c r="IG412" i="53"/>
  <c r="IF412" i="53"/>
  <c r="IE412" i="53"/>
  <c r="IJ412" i="53" s="1"/>
  <c r="IK411" i="53"/>
  <c r="IL411" i="53" s="1"/>
  <c r="II411" i="53"/>
  <c r="IH411" i="53"/>
  <c r="IG411" i="53"/>
  <c r="IF411" i="53"/>
  <c r="IE411" i="53"/>
  <c r="IJ411" i="53" s="1"/>
  <c r="IK409" i="53"/>
  <c r="IL409" i="53" s="1"/>
  <c r="II409" i="53"/>
  <c r="IH409" i="53"/>
  <c r="IG409" i="53"/>
  <c r="IF409" i="53"/>
  <c r="IE409" i="53"/>
  <c r="IJ409" i="53" s="1"/>
  <c r="IK408" i="53"/>
  <c r="IL408" i="53" s="1"/>
  <c r="II408" i="53"/>
  <c r="IH408" i="53"/>
  <c r="IG408" i="53"/>
  <c r="IF408" i="53"/>
  <c r="IE408" i="53"/>
  <c r="IJ408" i="53" s="1"/>
  <c r="IK407" i="53"/>
  <c r="IL407" i="53" s="1"/>
  <c r="II407" i="53"/>
  <c r="IH407" i="53"/>
  <c r="IG407" i="53"/>
  <c r="IF407" i="53"/>
  <c r="IE407" i="53"/>
  <c r="IJ407" i="53" s="1"/>
  <c r="IK406" i="53"/>
  <c r="IL406" i="53" s="1"/>
  <c r="II406" i="53"/>
  <c r="IH406" i="53"/>
  <c r="IG406" i="53"/>
  <c r="IF406" i="53"/>
  <c r="IE406" i="53"/>
  <c r="IJ406" i="53" s="1"/>
  <c r="IK404" i="53"/>
  <c r="IL404" i="53" s="1"/>
  <c r="II404" i="53"/>
  <c r="IH404" i="53"/>
  <c r="IG404" i="53"/>
  <c r="IF404" i="53"/>
  <c r="IE404" i="53"/>
  <c r="IJ404" i="53" s="1"/>
  <c r="IK402" i="53"/>
  <c r="IL402" i="53" s="1"/>
  <c r="II402" i="53"/>
  <c r="IH402" i="53"/>
  <c r="IG402" i="53"/>
  <c r="IF402" i="53"/>
  <c r="IE402" i="53"/>
  <c r="IJ402" i="53" s="1"/>
  <c r="IK401" i="53"/>
  <c r="IL401" i="53" s="1"/>
  <c r="II401" i="53"/>
  <c r="IH401" i="53"/>
  <c r="IG401" i="53"/>
  <c r="IF401" i="53"/>
  <c r="IE401" i="53"/>
  <c r="IJ401" i="53" s="1"/>
  <c r="IK400" i="53"/>
  <c r="IL400" i="53" s="1"/>
  <c r="II400" i="53"/>
  <c r="IH400" i="53"/>
  <c r="IG400" i="53"/>
  <c r="IF400" i="53"/>
  <c r="IE400" i="53"/>
  <c r="IJ400" i="53" s="1"/>
  <c r="IK399" i="53"/>
  <c r="IL399" i="53" s="1"/>
  <c r="II399" i="53"/>
  <c r="IH399" i="53"/>
  <c r="IG399" i="53"/>
  <c r="IF399" i="53"/>
  <c r="IE399" i="53"/>
  <c r="IJ399" i="53" s="1"/>
  <c r="IK398" i="53"/>
  <c r="IL398" i="53" s="1"/>
  <c r="II398" i="53"/>
  <c r="IH398" i="53"/>
  <c r="IG398" i="53"/>
  <c r="IF398" i="53"/>
  <c r="IE398" i="53"/>
  <c r="IJ398" i="53" s="1"/>
  <c r="IK397" i="53"/>
  <c r="IL397" i="53" s="1"/>
  <c r="II397" i="53"/>
  <c r="IH397" i="53"/>
  <c r="IG397" i="53"/>
  <c r="IF397" i="53"/>
  <c r="IE397" i="53"/>
  <c r="IJ397" i="53" s="1"/>
  <c r="IK396" i="53"/>
  <c r="IL396" i="53" s="1"/>
  <c r="II396" i="53"/>
  <c r="IH396" i="53"/>
  <c r="IG396" i="53"/>
  <c r="IF396" i="53"/>
  <c r="IE396" i="53"/>
  <c r="IJ396" i="53" s="1"/>
  <c r="IK395" i="53"/>
  <c r="IL395" i="53" s="1"/>
  <c r="II395" i="53"/>
  <c r="IH395" i="53"/>
  <c r="IG395" i="53"/>
  <c r="IF395" i="53"/>
  <c r="IE395" i="53"/>
  <c r="IJ395" i="53" s="1"/>
  <c r="IK394" i="53"/>
  <c r="IL394" i="53" s="1"/>
  <c r="II394" i="53"/>
  <c r="IH394" i="53"/>
  <c r="IG394" i="53"/>
  <c r="IF394" i="53"/>
  <c r="IE394" i="53"/>
  <c r="IJ394" i="53" s="1"/>
  <c r="IK393" i="53"/>
  <c r="IL393" i="53" s="1"/>
  <c r="II393" i="53"/>
  <c r="IH393" i="53"/>
  <c r="IG393" i="53"/>
  <c r="IF393" i="53"/>
  <c r="IE393" i="53"/>
  <c r="IJ393" i="53" s="1"/>
  <c r="IK392" i="53"/>
  <c r="IL392" i="53" s="1"/>
  <c r="II392" i="53"/>
  <c r="IH392" i="53"/>
  <c r="IG392" i="53"/>
  <c r="IF392" i="53"/>
  <c r="IE392" i="53"/>
  <c r="IJ392" i="53" s="1"/>
  <c r="IK391" i="53"/>
  <c r="IL391" i="53" s="1"/>
  <c r="II391" i="53"/>
  <c r="IH391" i="53"/>
  <c r="IG391" i="53"/>
  <c r="IF391" i="53"/>
  <c r="IE391" i="53"/>
  <c r="IJ391" i="53" s="1"/>
  <c r="IK390" i="53"/>
  <c r="IL390" i="53" s="1"/>
  <c r="II390" i="53"/>
  <c r="IH390" i="53"/>
  <c r="IG390" i="53"/>
  <c r="IF390" i="53"/>
  <c r="IE390" i="53"/>
  <c r="IJ390" i="53" s="1"/>
  <c r="IK389" i="53"/>
  <c r="IL389" i="53" s="1"/>
  <c r="II389" i="53"/>
  <c r="IH389" i="53"/>
  <c r="IG389" i="53"/>
  <c r="IF389" i="53"/>
  <c r="IE389" i="53"/>
  <c r="IJ389" i="53" s="1"/>
  <c r="IK388" i="53"/>
  <c r="IL388" i="53" s="1"/>
  <c r="II388" i="53"/>
  <c r="IH388" i="53"/>
  <c r="IG388" i="53"/>
  <c r="IF388" i="53"/>
  <c r="IE388" i="53"/>
  <c r="IJ388" i="53" s="1"/>
  <c r="IK386" i="53"/>
  <c r="IL386" i="53" s="1"/>
  <c r="II386" i="53"/>
  <c r="IH386" i="53"/>
  <c r="IG386" i="53"/>
  <c r="IF386" i="53"/>
  <c r="IE386" i="53"/>
  <c r="IJ386" i="53" s="1"/>
  <c r="IK385" i="53"/>
  <c r="IL385" i="53" s="1"/>
  <c r="II385" i="53"/>
  <c r="IH385" i="53"/>
  <c r="IG385" i="53"/>
  <c r="IF385" i="53"/>
  <c r="IE385" i="53"/>
  <c r="IJ385" i="53" s="1"/>
  <c r="IK384" i="53"/>
  <c r="IL384" i="53" s="1"/>
  <c r="II384" i="53"/>
  <c r="IH384" i="53"/>
  <c r="IG384" i="53"/>
  <c r="IF384" i="53"/>
  <c r="IE384" i="53"/>
  <c r="IJ384" i="53" s="1"/>
  <c r="IK383" i="53"/>
  <c r="IL383" i="53" s="1"/>
  <c r="II383" i="53"/>
  <c r="IH383" i="53"/>
  <c r="IG383" i="53"/>
  <c r="IF383" i="53"/>
  <c r="IE383" i="53"/>
  <c r="IJ383" i="53" s="1"/>
  <c r="IK382" i="53"/>
  <c r="IL382" i="53" s="1"/>
  <c r="II382" i="53"/>
  <c r="IH382" i="53"/>
  <c r="IG382" i="53"/>
  <c r="IF382" i="53"/>
  <c r="IE382" i="53"/>
  <c r="IJ382" i="53" s="1"/>
  <c r="ID380" i="53"/>
  <c r="IK378" i="53"/>
  <c r="IL378" i="53" s="1"/>
  <c r="II378" i="53"/>
  <c r="IH378" i="53"/>
  <c r="IG378" i="53"/>
  <c r="IF378" i="53"/>
  <c r="IE378" i="53"/>
  <c r="IJ378" i="53" s="1"/>
  <c r="ID377" i="53"/>
  <c r="IK376" i="53"/>
  <c r="IL376" i="53" s="1"/>
  <c r="II376" i="53"/>
  <c r="IH376" i="53"/>
  <c r="IG376" i="53"/>
  <c r="IF376" i="53"/>
  <c r="IE376" i="53"/>
  <c r="IJ376" i="53" s="1"/>
  <c r="IK375" i="53"/>
  <c r="IL375" i="53" s="1"/>
  <c r="II375" i="53"/>
  <c r="IH375" i="53"/>
  <c r="IG375" i="53"/>
  <c r="IF375" i="53"/>
  <c r="IE375" i="53"/>
  <c r="IJ375" i="53" s="1"/>
  <c r="ID373" i="53"/>
  <c r="IK372" i="53"/>
  <c r="IL372" i="53" s="1"/>
  <c r="II372" i="53"/>
  <c r="IH372" i="53"/>
  <c r="IG372" i="53"/>
  <c r="IF372" i="53"/>
  <c r="IE372" i="53"/>
  <c r="IJ372" i="53" s="1"/>
  <c r="IK371" i="53"/>
  <c r="IL371" i="53" s="1"/>
  <c r="II371" i="53"/>
  <c r="IH371" i="53"/>
  <c r="IG371" i="53"/>
  <c r="IF371" i="53"/>
  <c r="IE371" i="53"/>
  <c r="IJ371" i="53" s="1"/>
  <c r="IK370" i="53"/>
  <c r="IL370" i="53" s="1"/>
  <c r="II370" i="53"/>
  <c r="IH370" i="53"/>
  <c r="IG370" i="53"/>
  <c r="IF370" i="53"/>
  <c r="IE370" i="53"/>
  <c r="IJ370" i="53" s="1"/>
  <c r="IK369" i="53"/>
  <c r="IL369" i="53" s="1"/>
  <c r="II369" i="53"/>
  <c r="IH369" i="53"/>
  <c r="IG369" i="53"/>
  <c r="IF369" i="53"/>
  <c r="IE369" i="53"/>
  <c r="IJ369" i="53" s="1"/>
  <c r="IK368" i="53"/>
  <c r="IL368" i="53" s="1"/>
  <c r="II368" i="53"/>
  <c r="IH368" i="53"/>
  <c r="IG368" i="53"/>
  <c r="IF368" i="53"/>
  <c r="IE368" i="53"/>
  <c r="IJ368" i="53" s="1"/>
  <c r="IK367" i="53"/>
  <c r="IL367" i="53" s="1"/>
  <c r="II367" i="53"/>
  <c r="IH367" i="53"/>
  <c r="IG367" i="53"/>
  <c r="IF367" i="53"/>
  <c r="IE367" i="53"/>
  <c r="IJ367" i="53" s="1"/>
  <c r="IK366" i="53"/>
  <c r="IL366" i="53" s="1"/>
  <c r="II366" i="53"/>
  <c r="IH366" i="53"/>
  <c r="IG366" i="53"/>
  <c r="IF366" i="53"/>
  <c r="IE366" i="53"/>
  <c r="IJ366" i="53" s="1"/>
  <c r="IK365" i="53"/>
  <c r="IL365" i="53" s="1"/>
  <c r="II365" i="53"/>
  <c r="IH365" i="53"/>
  <c r="IG365" i="53"/>
  <c r="IF365" i="53"/>
  <c r="IE365" i="53"/>
  <c r="IJ365" i="53" s="1"/>
  <c r="IK364" i="53"/>
  <c r="IL364" i="53" s="1"/>
  <c r="II364" i="53"/>
  <c r="IH364" i="53"/>
  <c r="IG364" i="53"/>
  <c r="IF364" i="53"/>
  <c r="IE364" i="53"/>
  <c r="IJ364" i="53" s="1"/>
  <c r="IK363" i="53"/>
  <c r="IL363" i="53" s="1"/>
  <c r="II363" i="53"/>
  <c r="IH363" i="53"/>
  <c r="IG363" i="53"/>
  <c r="IF363" i="53"/>
  <c r="IE363" i="53"/>
  <c r="IJ363" i="53" s="1"/>
  <c r="ID361" i="53"/>
  <c r="IK360" i="53"/>
  <c r="IL360" i="53" s="1"/>
  <c r="II360" i="53"/>
  <c r="IH360" i="53"/>
  <c r="IG360" i="53"/>
  <c r="IF360" i="53"/>
  <c r="IE360" i="53"/>
  <c r="IJ360" i="53" s="1"/>
  <c r="IK359" i="53"/>
  <c r="IL359" i="53" s="1"/>
  <c r="II359" i="53"/>
  <c r="IH359" i="53"/>
  <c r="IG359" i="53"/>
  <c r="IF359" i="53"/>
  <c r="IE359" i="53"/>
  <c r="IJ359" i="53" s="1"/>
  <c r="IK358" i="53"/>
  <c r="IL358" i="53" s="1"/>
  <c r="II358" i="53"/>
  <c r="IH358" i="53"/>
  <c r="IG358" i="53"/>
  <c r="IF358" i="53"/>
  <c r="IE358" i="53"/>
  <c r="IJ358" i="53" s="1"/>
  <c r="IK357" i="53"/>
  <c r="IL357" i="53" s="1"/>
  <c r="II357" i="53"/>
  <c r="IH357" i="53"/>
  <c r="IG357" i="53"/>
  <c r="IF357" i="53"/>
  <c r="IE357" i="53"/>
  <c r="IJ357" i="53" s="1"/>
  <c r="IK356" i="53"/>
  <c r="IL356" i="53" s="1"/>
  <c r="II356" i="53"/>
  <c r="IH356" i="53"/>
  <c r="IG356" i="53"/>
  <c r="IF356" i="53"/>
  <c r="IE356" i="53"/>
  <c r="IJ356" i="53" s="1"/>
  <c r="IK355" i="53"/>
  <c r="IL355" i="53" s="1"/>
  <c r="II355" i="53"/>
  <c r="IH355" i="53"/>
  <c r="IG355" i="53"/>
  <c r="IF355" i="53"/>
  <c r="IE355" i="53"/>
  <c r="IJ355" i="53" s="1"/>
  <c r="IK354" i="53"/>
  <c r="IL354" i="53" s="1"/>
  <c r="II354" i="53"/>
  <c r="IH354" i="53"/>
  <c r="IG354" i="53"/>
  <c r="IF354" i="53"/>
  <c r="IE354" i="53"/>
  <c r="IJ354" i="53" s="1"/>
  <c r="IK353" i="53"/>
  <c r="IL353" i="53" s="1"/>
  <c r="II353" i="53"/>
  <c r="IH353" i="53"/>
  <c r="IG353" i="53"/>
  <c r="IF353" i="53"/>
  <c r="IE353" i="53"/>
  <c r="IJ353" i="53" s="1"/>
  <c r="IK352" i="53"/>
  <c r="IL352" i="53" s="1"/>
  <c r="II352" i="53"/>
  <c r="IH352" i="53"/>
  <c r="IG352" i="53"/>
  <c r="IF352" i="53"/>
  <c r="IE352" i="53"/>
  <c r="IJ352" i="53" s="1"/>
  <c r="IK351" i="53"/>
  <c r="IL351" i="53" s="1"/>
  <c r="II351" i="53"/>
  <c r="IH351" i="53"/>
  <c r="IG351" i="53"/>
  <c r="IF351" i="53"/>
  <c r="IE351" i="53"/>
  <c r="IJ351" i="53" s="1"/>
  <c r="IK350" i="53"/>
  <c r="IL350" i="53" s="1"/>
  <c r="II350" i="53"/>
  <c r="IH350" i="53"/>
  <c r="IG350" i="53"/>
  <c r="IF350" i="53"/>
  <c r="IE350" i="53"/>
  <c r="IJ350" i="53" s="1"/>
  <c r="IK349" i="53"/>
  <c r="IL349" i="53" s="1"/>
  <c r="II349" i="53"/>
  <c r="IH349" i="53"/>
  <c r="IG349" i="53"/>
  <c r="IF349" i="53"/>
  <c r="IE349" i="53"/>
  <c r="IJ349" i="53" s="1"/>
  <c r="IK348" i="53"/>
  <c r="IL348" i="53" s="1"/>
  <c r="II348" i="53"/>
  <c r="IH348" i="53"/>
  <c r="IG348" i="53"/>
  <c r="IF348" i="53"/>
  <c r="IE348" i="53"/>
  <c r="IJ348" i="53" s="1"/>
  <c r="IK347" i="53"/>
  <c r="IL347" i="53" s="1"/>
  <c r="II347" i="53"/>
  <c r="IH347" i="53"/>
  <c r="IG347" i="53"/>
  <c r="IF347" i="53"/>
  <c r="IE347" i="53"/>
  <c r="IJ347" i="53" s="1"/>
  <c r="IK346" i="53"/>
  <c r="IL346" i="53" s="1"/>
  <c r="II346" i="53"/>
  <c r="IH346" i="53"/>
  <c r="IG346" i="53"/>
  <c r="IF346" i="53"/>
  <c r="IE346" i="53"/>
  <c r="IJ346" i="53" s="1"/>
  <c r="IK345" i="53"/>
  <c r="IL345" i="53" s="1"/>
  <c r="II345" i="53"/>
  <c r="IH345" i="53"/>
  <c r="IG345" i="53"/>
  <c r="IF345" i="53"/>
  <c r="IE345" i="53"/>
  <c r="IJ345" i="53" s="1"/>
  <c r="IK344" i="53"/>
  <c r="IL344" i="53" s="1"/>
  <c r="II344" i="53"/>
  <c r="IH344" i="53"/>
  <c r="IG344" i="53"/>
  <c r="IF344" i="53"/>
  <c r="IE344" i="53"/>
  <c r="IJ344" i="53" s="1"/>
  <c r="IK343" i="53"/>
  <c r="IL343" i="53" s="1"/>
  <c r="II343" i="53"/>
  <c r="IH343" i="53"/>
  <c r="IG343" i="53"/>
  <c r="IF343" i="53"/>
  <c r="IE343" i="53"/>
  <c r="IJ343" i="53" s="1"/>
  <c r="IK342" i="53"/>
  <c r="IL342" i="53" s="1"/>
  <c r="II342" i="53"/>
  <c r="IH342" i="53"/>
  <c r="IG342" i="53"/>
  <c r="IF342" i="53"/>
  <c r="IE342" i="53"/>
  <c r="IJ342" i="53" s="1"/>
  <c r="IK341" i="53"/>
  <c r="IL341" i="53" s="1"/>
  <c r="II341" i="53"/>
  <c r="IH341" i="53"/>
  <c r="IG341" i="53"/>
  <c r="IF341" i="53"/>
  <c r="IE341" i="53"/>
  <c r="IJ341" i="53" s="1"/>
  <c r="IK340" i="53"/>
  <c r="IL340" i="53" s="1"/>
  <c r="II340" i="53"/>
  <c r="IH340" i="53"/>
  <c r="IG340" i="53"/>
  <c r="IF340" i="53"/>
  <c r="IE340" i="53"/>
  <c r="IJ340" i="53" s="1"/>
  <c r="IK339" i="53"/>
  <c r="IL339" i="53" s="1"/>
  <c r="II339" i="53"/>
  <c r="IH339" i="53"/>
  <c r="IG339" i="53"/>
  <c r="IF339" i="53"/>
  <c r="IE339" i="53"/>
  <c r="IJ339" i="53" s="1"/>
  <c r="IK338" i="53"/>
  <c r="IL338" i="53" s="1"/>
  <c r="II338" i="53"/>
  <c r="IH338" i="53"/>
  <c r="IG338" i="53"/>
  <c r="IF338" i="53"/>
  <c r="IE338" i="53"/>
  <c r="IJ338" i="53" s="1"/>
  <c r="IK337" i="53"/>
  <c r="IL337" i="53" s="1"/>
  <c r="II337" i="53"/>
  <c r="IH337" i="53"/>
  <c r="IG337" i="53"/>
  <c r="IF337" i="53"/>
  <c r="IE337" i="53"/>
  <c r="IJ337" i="53" s="1"/>
  <c r="IK336" i="53"/>
  <c r="IL336" i="53" s="1"/>
  <c r="II336" i="53"/>
  <c r="IH336" i="53"/>
  <c r="IG336" i="53"/>
  <c r="IF336" i="53"/>
  <c r="IE336" i="53"/>
  <c r="IJ336" i="53" s="1"/>
  <c r="IK335" i="53"/>
  <c r="IL335" i="53" s="1"/>
  <c r="II335" i="53"/>
  <c r="IH335" i="53"/>
  <c r="IG335" i="53"/>
  <c r="IF335" i="53"/>
  <c r="IE335" i="53"/>
  <c r="IJ335" i="53" s="1"/>
  <c r="IK334" i="53"/>
  <c r="IL334" i="53" s="1"/>
  <c r="II334" i="53"/>
  <c r="IH334" i="53"/>
  <c r="IG334" i="53"/>
  <c r="IF334" i="53"/>
  <c r="IE334" i="53"/>
  <c r="IJ334" i="53" s="1"/>
  <c r="IK333" i="53"/>
  <c r="IL333" i="53" s="1"/>
  <c r="II333" i="53"/>
  <c r="IH333" i="53"/>
  <c r="IG333" i="53"/>
  <c r="IF333" i="53"/>
  <c r="IE333" i="53"/>
  <c r="IJ333" i="53" s="1"/>
  <c r="IK332" i="53"/>
  <c r="IL332" i="53" s="1"/>
  <c r="II332" i="53"/>
  <c r="IH332" i="53"/>
  <c r="IG332" i="53"/>
  <c r="IF332" i="53"/>
  <c r="IE332" i="53"/>
  <c r="IJ332" i="53" s="1"/>
  <c r="IK331" i="53"/>
  <c r="IL331" i="53" s="1"/>
  <c r="II331" i="53"/>
  <c r="IH331" i="53"/>
  <c r="IG331" i="53"/>
  <c r="IF331" i="53"/>
  <c r="IE331" i="53"/>
  <c r="IJ331" i="53" s="1"/>
  <c r="IK330" i="53"/>
  <c r="IL330" i="53" s="1"/>
  <c r="II330" i="53"/>
  <c r="IH330" i="53"/>
  <c r="IG330" i="53"/>
  <c r="IF330" i="53"/>
  <c r="IE330" i="53"/>
  <c r="IJ330" i="53" s="1"/>
  <c r="IK329" i="53"/>
  <c r="IL329" i="53" s="1"/>
  <c r="II329" i="53"/>
  <c r="IH329" i="53"/>
  <c r="IG329" i="53"/>
  <c r="IF329" i="53"/>
  <c r="IE329" i="53"/>
  <c r="IJ329" i="53" s="1"/>
  <c r="IK328" i="53"/>
  <c r="IL328" i="53" s="1"/>
  <c r="II328" i="53"/>
  <c r="IH328" i="53"/>
  <c r="IG328" i="53"/>
  <c r="IF328" i="53"/>
  <c r="IE328" i="53"/>
  <c r="IJ328" i="53" s="1"/>
  <c r="IK327" i="53"/>
  <c r="IL327" i="53" s="1"/>
  <c r="II327" i="53"/>
  <c r="IH327" i="53"/>
  <c r="IG327" i="53"/>
  <c r="IF327" i="53"/>
  <c r="IE327" i="53"/>
  <c r="IJ327" i="53" s="1"/>
  <c r="IK326" i="53"/>
  <c r="IL326" i="53" s="1"/>
  <c r="II326" i="53"/>
  <c r="IH326" i="53"/>
  <c r="IG326" i="53"/>
  <c r="IF326" i="53"/>
  <c r="IE326" i="53"/>
  <c r="IJ326" i="53" s="1"/>
  <c r="IK325" i="53"/>
  <c r="IL325" i="53" s="1"/>
  <c r="II325" i="53"/>
  <c r="IH325" i="53"/>
  <c r="IG325" i="53"/>
  <c r="IF325" i="53"/>
  <c r="IE325" i="53"/>
  <c r="IJ325" i="53" s="1"/>
  <c r="IK324" i="53"/>
  <c r="IL324" i="53" s="1"/>
  <c r="II324" i="53"/>
  <c r="IH324" i="53"/>
  <c r="IG324" i="53"/>
  <c r="IF324" i="53"/>
  <c r="IE324" i="53"/>
  <c r="IJ324" i="53" s="1"/>
  <c r="IK323" i="53"/>
  <c r="IL323" i="53" s="1"/>
  <c r="II323" i="53"/>
  <c r="IH323" i="53"/>
  <c r="IG323" i="53"/>
  <c r="IF323" i="53"/>
  <c r="IE323" i="53"/>
  <c r="IJ323" i="53" s="1"/>
  <c r="IK322" i="53"/>
  <c r="IL322" i="53" s="1"/>
  <c r="II322" i="53"/>
  <c r="IH322" i="53"/>
  <c r="IG322" i="53"/>
  <c r="IF322" i="53"/>
  <c r="IE322" i="53"/>
  <c r="IJ322" i="53" s="1"/>
  <c r="IK321" i="53"/>
  <c r="IL321" i="53" s="1"/>
  <c r="II321" i="53"/>
  <c r="IH321" i="53"/>
  <c r="IG321" i="53"/>
  <c r="IF321" i="53"/>
  <c r="IE321" i="53"/>
  <c r="IJ321" i="53" s="1"/>
  <c r="IK320" i="53"/>
  <c r="IL320" i="53" s="1"/>
  <c r="II320" i="53"/>
  <c r="IH320" i="53"/>
  <c r="IG320" i="53"/>
  <c r="IF320" i="53"/>
  <c r="IE320" i="53"/>
  <c r="IJ320" i="53" s="1"/>
  <c r="ID318" i="53"/>
  <c r="IK317" i="53"/>
  <c r="IL317" i="53" s="1"/>
  <c r="II317" i="53"/>
  <c r="IH317" i="53"/>
  <c r="IG317" i="53"/>
  <c r="IF317" i="53"/>
  <c r="IE317" i="53"/>
  <c r="IJ317" i="53" s="1"/>
  <c r="IK316" i="53"/>
  <c r="IL316" i="53" s="1"/>
  <c r="II316" i="53"/>
  <c r="IH316" i="53"/>
  <c r="IG316" i="53"/>
  <c r="IF316" i="53"/>
  <c r="IE316" i="53"/>
  <c r="IJ316" i="53" s="1"/>
  <c r="IK315" i="53"/>
  <c r="IL315" i="53" s="1"/>
  <c r="II315" i="53"/>
  <c r="IH315" i="53"/>
  <c r="IG315" i="53"/>
  <c r="IF315" i="53"/>
  <c r="IE315" i="53"/>
  <c r="IJ315" i="53" s="1"/>
  <c r="IK314" i="53"/>
  <c r="IL314" i="53" s="1"/>
  <c r="II314" i="53"/>
  <c r="IH314" i="53"/>
  <c r="IG314" i="53"/>
  <c r="IF314" i="53"/>
  <c r="IE314" i="53"/>
  <c r="IJ314" i="53" s="1"/>
  <c r="IK311" i="53"/>
  <c r="IL311" i="53" s="1"/>
  <c r="II311" i="53"/>
  <c r="IH311" i="53"/>
  <c r="IG311" i="53"/>
  <c r="IF311" i="53"/>
  <c r="IE311" i="53"/>
  <c r="IJ311" i="53" s="1"/>
  <c r="IK310" i="53"/>
  <c r="IL310" i="53" s="1"/>
  <c r="II310" i="53"/>
  <c r="IH310" i="53"/>
  <c r="IG310" i="53"/>
  <c r="IF310" i="53"/>
  <c r="IE310" i="53"/>
  <c r="IJ310" i="53" s="1"/>
  <c r="IK309" i="53"/>
  <c r="IL309" i="53" s="1"/>
  <c r="II309" i="53"/>
  <c r="IH309" i="53"/>
  <c r="IG309" i="53"/>
  <c r="IF309" i="53"/>
  <c r="IE309" i="53"/>
  <c r="IJ309" i="53" s="1"/>
  <c r="IK308" i="53"/>
  <c r="IL308" i="53" s="1"/>
  <c r="II308" i="53"/>
  <c r="IH308" i="53"/>
  <c r="IG308" i="53"/>
  <c r="IF308" i="53"/>
  <c r="IE308" i="53"/>
  <c r="IJ308" i="53" s="1"/>
  <c r="IK307" i="53"/>
  <c r="IL307" i="53" s="1"/>
  <c r="II307" i="53"/>
  <c r="IH307" i="53"/>
  <c r="IG307" i="53"/>
  <c r="IF307" i="53"/>
  <c r="IE307" i="53"/>
  <c r="IJ307" i="53" s="1"/>
  <c r="IK306" i="53"/>
  <c r="IL306" i="53" s="1"/>
  <c r="II306" i="53"/>
  <c r="IH306" i="53"/>
  <c r="IG306" i="53"/>
  <c r="IF306" i="53"/>
  <c r="IE306" i="53"/>
  <c r="IJ306" i="53" s="1"/>
  <c r="IK305" i="53"/>
  <c r="IL305" i="53" s="1"/>
  <c r="II305" i="53"/>
  <c r="IH305" i="53"/>
  <c r="IG305" i="53"/>
  <c r="IF305" i="53"/>
  <c r="IE305" i="53"/>
  <c r="IJ305" i="53" s="1"/>
  <c r="IK304" i="53"/>
  <c r="IL304" i="53" s="1"/>
  <c r="II304" i="53"/>
  <c r="IH304" i="53"/>
  <c r="IG304" i="53"/>
  <c r="IF304" i="53"/>
  <c r="IE304" i="53"/>
  <c r="IJ304" i="53" s="1"/>
  <c r="IK303" i="53"/>
  <c r="IL303" i="53" s="1"/>
  <c r="II303" i="53"/>
  <c r="IH303" i="53"/>
  <c r="IG303" i="53"/>
  <c r="IF303" i="53"/>
  <c r="IE303" i="53"/>
  <c r="IJ303" i="53" s="1"/>
  <c r="IK302" i="53"/>
  <c r="IL302" i="53" s="1"/>
  <c r="II302" i="53"/>
  <c r="IH302" i="53"/>
  <c r="IG302" i="53"/>
  <c r="IF302" i="53"/>
  <c r="IE302" i="53"/>
  <c r="IJ302" i="53" s="1"/>
  <c r="IK301" i="53"/>
  <c r="IL301" i="53" s="1"/>
  <c r="II301" i="53"/>
  <c r="IH301" i="53"/>
  <c r="IG301" i="53"/>
  <c r="IF301" i="53"/>
  <c r="IE301" i="53"/>
  <c r="IJ301" i="53" s="1"/>
  <c r="IK298" i="53"/>
  <c r="IL298" i="53" s="1"/>
  <c r="II298" i="53"/>
  <c r="IH298" i="53"/>
  <c r="IG298" i="53"/>
  <c r="IF298" i="53"/>
  <c r="IE298" i="53"/>
  <c r="IJ298" i="53" s="1"/>
  <c r="ID295" i="53"/>
  <c r="IK293" i="53"/>
  <c r="IL293" i="53" s="1"/>
  <c r="II293" i="53"/>
  <c r="IH293" i="53"/>
  <c r="IG293" i="53"/>
  <c r="IF293" i="53"/>
  <c r="IE293" i="53"/>
  <c r="IJ293" i="53" s="1"/>
  <c r="IK292" i="53"/>
  <c r="IL292" i="53" s="1"/>
  <c r="II292" i="53"/>
  <c r="IH292" i="53"/>
  <c r="IG292" i="53"/>
  <c r="IF292" i="53"/>
  <c r="IE292" i="53"/>
  <c r="IJ292" i="53" s="1"/>
  <c r="IK291" i="53"/>
  <c r="IL291" i="53" s="1"/>
  <c r="II291" i="53"/>
  <c r="IH291" i="53"/>
  <c r="IG291" i="53"/>
  <c r="IF291" i="53"/>
  <c r="IE291" i="53"/>
  <c r="IJ291" i="53" s="1"/>
  <c r="IK290" i="53"/>
  <c r="IL290" i="53" s="1"/>
  <c r="II290" i="53"/>
  <c r="IH290" i="53"/>
  <c r="IG290" i="53"/>
  <c r="IF290" i="53"/>
  <c r="IE290" i="53"/>
  <c r="IJ290" i="53" s="1"/>
  <c r="IK289" i="53"/>
  <c r="IL289" i="53" s="1"/>
  <c r="II289" i="53"/>
  <c r="IH289" i="53"/>
  <c r="IG289" i="53"/>
  <c r="IF289" i="53"/>
  <c r="IE289" i="53"/>
  <c r="IJ289" i="53" s="1"/>
  <c r="IK288" i="53"/>
  <c r="IL288" i="53" s="1"/>
  <c r="II288" i="53"/>
  <c r="IH288" i="53"/>
  <c r="IG288" i="53"/>
  <c r="IF288" i="53"/>
  <c r="IE288" i="53"/>
  <c r="IJ288" i="53" s="1"/>
  <c r="ID287" i="53"/>
  <c r="IK286" i="53"/>
  <c r="IL286" i="53" s="1"/>
  <c r="II286" i="53"/>
  <c r="IH286" i="53"/>
  <c r="IG286" i="53"/>
  <c r="IF286" i="53"/>
  <c r="IE286" i="53"/>
  <c r="IJ286" i="53" s="1"/>
  <c r="IK285" i="53"/>
  <c r="IL285" i="53" s="1"/>
  <c r="II285" i="53"/>
  <c r="IH285" i="53"/>
  <c r="IG285" i="53"/>
  <c r="IF285" i="53"/>
  <c r="IE285" i="53"/>
  <c r="IJ285" i="53" s="1"/>
  <c r="IK284" i="53"/>
  <c r="IL284" i="53" s="1"/>
  <c r="II284" i="53"/>
  <c r="IH284" i="53"/>
  <c r="IG284" i="53"/>
  <c r="IF284" i="53"/>
  <c r="IE284" i="53"/>
  <c r="IJ284" i="53" s="1"/>
  <c r="ID283" i="53"/>
  <c r="IK282" i="53"/>
  <c r="IL282" i="53" s="1"/>
  <c r="II282" i="53"/>
  <c r="IH282" i="53"/>
  <c r="IG282" i="53"/>
  <c r="IF282" i="53"/>
  <c r="IE282" i="53"/>
  <c r="IJ282" i="53" s="1"/>
  <c r="IK281" i="53"/>
  <c r="IL281" i="53" s="1"/>
  <c r="II281" i="53"/>
  <c r="IH281" i="53"/>
  <c r="IG281" i="53"/>
  <c r="IF281" i="53"/>
  <c r="IE281" i="53"/>
  <c r="IJ281" i="53" s="1"/>
  <c r="IK280" i="53"/>
  <c r="IL280" i="53" s="1"/>
  <c r="II280" i="53"/>
  <c r="IH280" i="53"/>
  <c r="IG280" i="53"/>
  <c r="IF280" i="53"/>
  <c r="IE280" i="53"/>
  <c r="IJ280" i="53" s="1"/>
  <c r="IK279" i="53"/>
  <c r="IL279" i="53" s="1"/>
  <c r="II279" i="53"/>
  <c r="IH279" i="53"/>
  <c r="IG279" i="53"/>
  <c r="IF279" i="53"/>
  <c r="IE279" i="53"/>
  <c r="IJ279" i="53" s="1"/>
  <c r="IK278" i="53"/>
  <c r="IL278" i="53" s="1"/>
  <c r="II278" i="53"/>
  <c r="IH278" i="53"/>
  <c r="IG278" i="53"/>
  <c r="IF278" i="53"/>
  <c r="IE278" i="53"/>
  <c r="IJ278" i="53" s="1"/>
  <c r="IK277" i="53"/>
  <c r="IL277" i="53" s="1"/>
  <c r="II277" i="53"/>
  <c r="IH277" i="53"/>
  <c r="IG277" i="53"/>
  <c r="IF277" i="53"/>
  <c r="IE277" i="53"/>
  <c r="IJ277" i="53" s="1"/>
  <c r="IK276" i="53"/>
  <c r="IL276" i="53" s="1"/>
  <c r="II276" i="53"/>
  <c r="IH276" i="53"/>
  <c r="IG276" i="53"/>
  <c r="IF276" i="53"/>
  <c r="IE276" i="53"/>
  <c r="IJ276" i="53" s="1"/>
  <c r="IK275" i="53"/>
  <c r="IL275" i="53" s="1"/>
  <c r="II275" i="53"/>
  <c r="IH275" i="53"/>
  <c r="IG275" i="53"/>
  <c r="IF275" i="53"/>
  <c r="IE275" i="53"/>
  <c r="IJ275" i="53" s="1"/>
  <c r="IK274" i="53"/>
  <c r="IL274" i="53" s="1"/>
  <c r="II274" i="53"/>
  <c r="IH274" i="53"/>
  <c r="IG274" i="53"/>
  <c r="IF274" i="53"/>
  <c r="IE274" i="53"/>
  <c r="IJ274" i="53" s="1"/>
  <c r="IK273" i="53"/>
  <c r="IL273" i="53" s="1"/>
  <c r="II273" i="53"/>
  <c r="IH273" i="53"/>
  <c r="IG273" i="53"/>
  <c r="IF273" i="53"/>
  <c r="IE273" i="53"/>
  <c r="IJ273" i="53" s="1"/>
  <c r="IK272" i="53"/>
  <c r="IL272" i="53" s="1"/>
  <c r="II272" i="53"/>
  <c r="IH272" i="53"/>
  <c r="IG272" i="53"/>
  <c r="IF272" i="53"/>
  <c r="IE272" i="53"/>
  <c r="IJ272" i="53" s="1"/>
  <c r="IK271" i="53"/>
  <c r="IL271" i="53" s="1"/>
  <c r="II271" i="53"/>
  <c r="IH271" i="53"/>
  <c r="IG271" i="53"/>
  <c r="IF271" i="53"/>
  <c r="IE271" i="53"/>
  <c r="IJ271" i="53" s="1"/>
  <c r="IK270" i="53"/>
  <c r="IL270" i="53" s="1"/>
  <c r="II270" i="53"/>
  <c r="IH270" i="53"/>
  <c r="IG270" i="53"/>
  <c r="IF270" i="53"/>
  <c r="IE270" i="53"/>
  <c r="IJ270" i="53" s="1"/>
  <c r="IK269" i="53"/>
  <c r="IL269" i="53" s="1"/>
  <c r="II269" i="53"/>
  <c r="IH269" i="53"/>
  <c r="IG269" i="53"/>
  <c r="IF269" i="53"/>
  <c r="IE269" i="53"/>
  <c r="IJ269" i="53" s="1"/>
  <c r="IK268" i="53"/>
  <c r="IL268" i="53" s="1"/>
  <c r="II268" i="53"/>
  <c r="IH268" i="53"/>
  <c r="IG268" i="53"/>
  <c r="IF268" i="53"/>
  <c r="IE268" i="53"/>
  <c r="IJ268" i="53" s="1"/>
  <c r="IK267" i="53"/>
  <c r="IL267" i="53" s="1"/>
  <c r="II267" i="53"/>
  <c r="IH267" i="53"/>
  <c r="IG267" i="53"/>
  <c r="IF267" i="53"/>
  <c r="IE267" i="53"/>
  <c r="IJ267" i="53" s="1"/>
  <c r="ID266" i="53"/>
  <c r="IK265" i="53"/>
  <c r="IL265" i="53" s="1"/>
  <c r="II265" i="53"/>
  <c r="IH265" i="53"/>
  <c r="IG265" i="53"/>
  <c r="IF265" i="53"/>
  <c r="IE265" i="53"/>
  <c r="IJ265" i="53" s="1"/>
  <c r="IK264" i="53"/>
  <c r="IL264" i="53" s="1"/>
  <c r="II264" i="53"/>
  <c r="IH264" i="53"/>
  <c r="IG264" i="53"/>
  <c r="IF264" i="53"/>
  <c r="IE264" i="53"/>
  <c r="IJ264" i="53" s="1"/>
  <c r="IK263" i="53"/>
  <c r="IL263" i="53" s="1"/>
  <c r="II263" i="53"/>
  <c r="IH263" i="53"/>
  <c r="IG263" i="53"/>
  <c r="IF263" i="53"/>
  <c r="IE263" i="53"/>
  <c r="IJ263" i="53" s="1"/>
  <c r="IK262" i="53"/>
  <c r="IL262" i="53" s="1"/>
  <c r="II262" i="53"/>
  <c r="IH262" i="53"/>
  <c r="IG262" i="53"/>
  <c r="IF262" i="53"/>
  <c r="IE262" i="53"/>
  <c r="IJ262" i="53" s="1"/>
  <c r="ID261" i="53"/>
  <c r="IK260" i="53"/>
  <c r="IL260" i="53" s="1"/>
  <c r="II260" i="53"/>
  <c r="IH260" i="53"/>
  <c r="IG260" i="53"/>
  <c r="IF260" i="53"/>
  <c r="IE260" i="53"/>
  <c r="IJ260" i="53" s="1"/>
  <c r="IK259" i="53"/>
  <c r="IL259" i="53" s="1"/>
  <c r="II259" i="53"/>
  <c r="IH259" i="53"/>
  <c r="IG259" i="53"/>
  <c r="IF259" i="53"/>
  <c r="IE259" i="53"/>
  <c r="IJ259" i="53" s="1"/>
  <c r="IK258" i="53"/>
  <c r="IL258" i="53" s="1"/>
  <c r="II258" i="53"/>
  <c r="IH258" i="53"/>
  <c r="IG258" i="53"/>
  <c r="IF258" i="53"/>
  <c r="IE258" i="53"/>
  <c r="IJ258" i="53" s="1"/>
  <c r="IK257" i="53"/>
  <c r="IL257" i="53" s="1"/>
  <c r="II257" i="53"/>
  <c r="IH257" i="53"/>
  <c r="IG257" i="53"/>
  <c r="IF257" i="53"/>
  <c r="IE257" i="53"/>
  <c r="IJ257" i="53" s="1"/>
  <c r="IK256" i="53"/>
  <c r="IL256" i="53" s="1"/>
  <c r="II256" i="53"/>
  <c r="IH256" i="53"/>
  <c r="IG256" i="53"/>
  <c r="IF256" i="53"/>
  <c r="IE256" i="53"/>
  <c r="IJ256" i="53" s="1"/>
  <c r="IK255" i="53"/>
  <c r="IL255" i="53" s="1"/>
  <c r="II255" i="53"/>
  <c r="IH255" i="53"/>
  <c r="IG255" i="53"/>
  <c r="IF255" i="53"/>
  <c r="IE255" i="53"/>
  <c r="IJ255" i="53" s="1"/>
  <c r="IK254" i="53"/>
  <c r="IL254" i="53" s="1"/>
  <c r="II254" i="53"/>
  <c r="IH254" i="53"/>
  <c r="IG254" i="53"/>
  <c r="IF254" i="53"/>
  <c r="IE254" i="53"/>
  <c r="IJ254" i="53" s="1"/>
  <c r="IK253" i="53"/>
  <c r="IL253" i="53" s="1"/>
  <c r="II253" i="53"/>
  <c r="IH253" i="53"/>
  <c r="IG253" i="53"/>
  <c r="IF253" i="53"/>
  <c r="IE253" i="53"/>
  <c r="IJ253" i="53" s="1"/>
  <c r="IK252" i="53"/>
  <c r="IL252" i="53" s="1"/>
  <c r="II252" i="53"/>
  <c r="IH252" i="53"/>
  <c r="IG252" i="53"/>
  <c r="IF252" i="53"/>
  <c r="IE252" i="53"/>
  <c r="IJ252" i="53" s="1"/>
  <c r="ID251" i="53"/>
  <c r="IK249" i="53"/>
  <c r="IL249" i="53" s="1"/>
  <c r="II249" i="53"/>
  <c r="IH249" i="53"/>
  <c r="IG249" i="53"/>
  <c r="IF249" i="53"/>
  <c r="IE249" i="53"/>
  <c r="IJ249" i="53" s="1"/>
  <c r="IK248" i="53"/>
  <c r="IL248" i="53" s="1"/>
  <c r="II248" i="53"/>
  <c r="IH248" i="53"/>
  <c r="IG248" i="53"/>
  <c r="IF248" i="53"/>
  <c r="IE248" i="53"/>
  <c r="IJ248" i="53" s="1"/>
  <c r="IK247" i="53"/>
  <c r="IL247" i="53" s="1"/>
  <c r="II247" i="53"/>
  <c r="IH247" i="53"/>
  <c r="IG247" i="53"/>
  <c r="IF247" i="53"/>
  <c r="IE247" i="53"/>
  <c r="IJ247" i="53" s="1"/>
  <c r="IK246" i="53"/>
  <c r="IL246" i="53" s="1"/>
  <c r="II246" i="53"/>
  <c r="IH246" i="53"/>
  <c r="IG246" i="53"/>
  <c r="IF246" i="53"/>
  <c r="IE246" i="53"/>
  <c r="IJ246" i="53" s="1"/>
  <c r="IK245" i="53"/>
  <c r="IL245" i="53" s="1"/>
  <c r="II245" i="53"/>
  <c r="IH245" i="53"/>
  <c r="IG245" i="53"/>
  <c r="IF245" i="53"/>
  <c r="IE245" i="53"/>
  <c r="IJ245" i="53" s="1"/>
  <c r="IK244" i="53"/>
  <c r="IL244" i="53" s="1"/>
  <c r="II244" i="53"/>
  <c r="IH244" i="53"/>
  <c r="IG244" i="53"/>
  <c r="IF244" i="53"/>
  <c r="IE244" i="53"/>
  <c r="IJ244" i="53" s="1"/>
  <c r="ID242" i="53"/>
  <c r="IK240" i="53"/>
  <c r="IL240" i="53" s="1"/>
  <c r="II240" i="53"/>
  <c r="IH240" i="53"/>
  <c r="IG240" i="53"/>
  <c r="IF240" i="53"/>
  <c r="IE240" i="53"/>
  <c r="IJ240" i="53" s="1"/>
  <c r="IK239" i="53"/>
  <c r="IL239" i="53" s="1"/>
  <c r="II239" i="53"/>
  <c r="IH239" i="53"/>
  <c r="IG239" i="53"/>
  <c r="IF239" i="53"/>
  <c r="IE239" i="53"/>
  <c r="IJ239" i="53" s="1"/>
  <c r="IK238" i="53"/>
  <c r="IL238" i="53" s="1"/>
  <c r="II238" i="53"/>
  <c r="IH238" i="53"/>
  <c r="IG238" i="53"/>
  <c r="IF238" i="53"/>
  <c r="IE238" i="53"/>
  <c r="IJ238" i="53" s="1"/>
  <c r="ID237" i="53"/>
  <c r="IK236" i="53"/>
  <c r="IL236" i="53" s="1"/>
  <c r="II236" i="53"/>
  <c r="IH236" i="53"/>
  <c r="IG236" i="53"/>
  <c r="IF236" i="53"/>
  <c r="IE236" i="53"/>
  <c r="IJ236" i="53" s="1"/>
  <c r="ID235" i="53"/>
  <c r="IK234" i="53"/>
  <c r="IL234" i="53" s="1"/>
  <c r="II234" i="53"/>
  <c r="IH234" i="53"/>
  <c r="IG234" i="53"/>
  <c r="IF234" i="53"/>
  <c r="IE234" i="53"/>
  <c r="IJ234" i="53" s="1"/>
  <c r="IK233" i="53"/>
  <c r="IL233" i="53" s="1"/>
  <c r="II233" i="53"/>
  <c r="IH233" i="53"/>
  <c r="IG233" i="53"/>
  <c r="IF233" i="53"/>
  <c r="IE233" i="53"/>
  <c r="IJ233" i="53" s="1"/>
  <c r="IK232" i="53"/>
  <c r="IL232" i="53" s="1"/>
  <c r="II232" i="53"/>
  <c r="IH232" i="53"/>
  <c r="IG232" i="53"/>
  <c r="IF232" i="53"/>
  <c r="IE232" i="53"/>
  <c r="IJ232" i="53" s="1"/>
  <c r="IK231" i="53"/>
  <c r="IL231" i="53" s="1"/>
  <c r="II231" i="53"/>
  <c r="IH231" i="53"/>
  <c r="IG231" i="53"/>
  <c r="IF231" i="53"/>
  <c r="IE231" i="53"/>
  <c r="IJ231" i="53" s="1"/>
  <c r="IK230" i="53"/>
  <c r="IL230" i="53" s="1"/>
  <c r="II230" i="53"/>
  <c r="IH230" i="53"/>
  <c r="IG230" i="53"/>
  <c r="IF230" i="53"/>
  <c r="IE230" i="53"/>
  <c r="IJ230" i="53" s="1"/>
  <c r="IK229" i="53"/>
  <c r="IL229" i="53" s="1"/>
  <c r="II229" i="53"/>
  <c r="IH229" i="53"/>
  <c r="IG229" i="53"/>
  <c r="IF229" i="53"/>
  <c r="IE229" i="53"/>
  <c r="IJ229" i="53" s="1"/>
  <c r="IK228" i="53"/>
  <c r="IL228" i="53" s="1"/>
  <c r="II228" i="53"/>
  <c r="IH228" i="53"/>
  <c r="IG228" i="53"/>
  <c r="IF228" i="53"/>
  <c r="IE228" i="53"/>
  <c r="IJ228" i="53" s="1"/>
  <c r="IK227" i="53"/>
  <c r="IL227" i="53" s="1"/>
  <c r="II227" i="53"/>
  <c r="IH227" i="53"/>
  <c r="IG227" i="53"/>
  <c r="IF227" i="53"/>
  <c r="IE227" i="53"/>
  <c r="IJ227" i="53" s="1"/>
  <c r="IK226" i="53"/>
  <c r="IL226" i="53" s="1"/>
  <c r="II226" i="53"/>
  <c r="IH226" i="53"/>
  <c r="IG226" i="53"/>
  <c r="IF226" i="53"/>
  <c r="IE226" i="53"/>
  <c r="IJ226" i="53" s="1"/>
  <c r="ID225" i="53"/>
  <c r="IK224" i="53"/>
  <c r="IL224" i="53" s="1"/>
  <c r="II224" i="53"/>
  <c r="IH224" i="53"/>
  <c r="IG224" i="53"/>
  <c r="IF224" i="53"/>
  <c r="IE224" i="53"/>
  <c r="IJ224" i="53" s="1"/>
  <c r="ID223" i="53"/>
  <c r="IK222" i="53"/>
  <c r="IL222" i="53" s="1"/>
  <c r="II222" i="53"/>
  <c r="IH222" i="53"/>
  <c r="IG222" i="53"/>
  <c r="IF222" i="53"/>
  <c r="IE222" i="53"/>
  <c r="IJ222" i="53" s="1"/>
  <c r="IK221" i="53"/>
  <c r="IL221" i="53" s="1"/>
  <c r="II221" i="53"/>
  <c r="IH221" i="53"/>
  <c r="IG221" i="53"/>
  <c r="IF221" i="53"/>
  <c r="IE221" i="53"/>
  <c r="IJ221" i="53" s="1"/>
  <c r="IK220" i="53"/>
  <c r="IL220" i="53" s="1"/>
  <c r="II220" i="53"/>
  <c r="IH220" i="53"/>
  <c r="IG220" i="53"/>
  <c r="IF220" i="53"/>
  <c r="IE220" i="53"/>
  <c r="IJ220" i="53" s="1"/>
  <c r="IK219" i="53"/>
  <c r="IL219" i="53" s="1"/>
  <c r="II219" i="53"/>
  <c r="IH219" i="53"/>
  <c r="IG219" i="53"/>
  <c r="IF219" i="53"/>
  <c r="IE219" i="53"/>
  <c r="IJ219" i="53" s="1"/>
  <c r="IK218" i="53"/>
  <c r="IL218" i="53" s="1"/>
  <c r="II218" i="53"/>
  <c r="IH218" i="53"/>
  <c r="IG218" i="53"/>
  <c r="IF218" i="53"/>
  <c r="IE218" i="53"/>
  <c r="IJ218" i="53" s="1"/>
  <c r="IK217" i="53"/>
  <c r="IL217" i="53" s="1"/>
  <c r="II217" i="53"/>
  <c r="IH217" i="53"/>
  <c r="IG217" i="53"/>
  <c r="IF217" i="53"/>
  <c r="IE217" i="53"/>
  <c r="IJ217" i="53" s="1"/>
  <c r="IK216" i="53"/>
  <c r="IL216" i="53" s="1"/>
  <c r="II216" i="53"/>
  <c r="IH216" i="53"/>
  <c r="IG216" i="53"/>
  <c r="IF216" i="53"/>
  <c r="IE216" i="53"/>
  <c r="IJ216" i="53" s="1"/>
  <c r="IK215" i="53"/>
  <c r="IL215" i="53" s="1"/>
  <c r="II215" i="53"/>
  <c r="IH215" i="53"/>
  <c r="IG215" i="53"/>
  <c r="IF215" i="53"/>
  <c r="IE215" i="53"/>
  <c r="IJ215" i="53" s="1"/>
  <c r="IK214" i="53"/>
  <c r="IL214" i="53" s="1"/>
  <c r="II214" i="53"/>
  <c r="IH214" i="53"/>
  <c r="IG214" i="53"/>
  <c r="IF214" i="53"/>
  <c r="IE214" i="53"/>
  <c r="IJ214" i="53" s="1"/>
  <c r="ID213" i="53"/>
  <c r="IK211" i="53"/>
  <c r="IL211" i="53" s="1"/>
  <c r="II211" i="53"/>
  <c r="IH211" i="53"/>
  <c r="IG211" i="53"/>
  <c r="IF211" i="53"/>
  <c r="IE211" i="53"/>
  <c r="IJ211" i="53" s="1"/>
  <c r="IK210" i="53"/>
  <c r="IL210" i="53" s="1"/>
  <c r="II210" i="53"/>
  <c r="IH210" i="53"/>
  <c r="IG210" i="53"/>
  <c r="IF210" i="53"/>
  <c r="IE210" i="53"/>
  <c r="IJ210" i="53" s="1"/>
  <c r="IK209" i="53"/>
  <c r="IL209" i="53" s="1"/>
  <c r="II209" i="53"/>
  <c r="IH209" i="53"/>
  <c r="IG209" i="53"/>
  <c r="IF209" i="53"/>
  <c r="IE209" i="53"/>
  <c r="IJ209" i="53" s="1"/>
  <c r="IK208" i="53"/>
  <c r="IL208" i="53" s="1"/>
  <c r="II208" i="53"/>
  <c r="IH208" i="53"/>
  <c r="IG208" i="53"/>
  <c r="IF208" i="53"/>
  <c r="IE208" i="53"/>
  <c r="IJ208" i="53" s="1"/>
  <c r="IK206" i="53"/>
  <c r="IL206" i="53" s="1"/>
  <c r="II206" i="53"/>
  <c r="IH206" i="53"/>
  <c r="IG206" i="53"/>
  <c r="IF206" i="53"/>
  <c r="IE206" i="53"/>
  <c r="IJ206" i="53" s="1"/>
  <c r="IK205" i="53"/>
  <c r="IL205" i="53" s="1"/>
  <c r="II205" i="53"/>
  <c r="IH205" i="53"/>
  <c r="IG205" i="53"/>
  <c r="IF205" i="53"/>
  <c r="IE205" i="53"/>
  <c r="IJ205" i="53" s="1"/>
  <c r="IK204" i="53"/>
  <c r="IL204" i="53" s="1"/>
  <c r="II204" i="53"/>
  <c r="IH204" i="53"/>
  <c r="IG204" i="53"/>
  <c r="IF204" i="53"/>
  <c r="IE204" i="53"/>
  <c r="IJ204" i="53" s="1"/>
  <c r="IK203" i="53"/>
  <c r="IL203" i="53" s="1"/>
  <c r="II203" i="53"/>
  <c r="IH203" i="53"/>
  <c r="IG203" i="53"/>
  <c r="IF203" i="53"/>
  <c r="IE203" i="53"/>
  <c r="IJ203" i="53" s="1"/>
  <c r="IK202" i="53"/>
  <c r="IL202" i="53" s="1"/>
  <c r="II202" i="53"/>
  <c r="IH202" i="53"/>
  <c r="IG202" i="53"/>
  <c r="IF202" i="53"/>
  <c r="IE202" i="53"/>
  <c r="IJ202" i="53" s="1"/>
  <c r="IK201" i="53"/>
  <c r="IL201" i="53" s="1"/>
  <c r="II201" i="53"/>
  <c r="IH201" i="53"/>
  <c r="IG201" i="53"/>
  <c r="IF201" i="53"/>
  <c r="IE201" i="53"/>
  <c r="IJ201" i="53" s="1"/>
  <c r="IK200" i="53"/>
  <c r="IL200" i="53" s="1"/>
  <c r="II200" i="53"/>
  <c r="IH200" i="53"/>
  <c r="IG200" i="53"/>
  <c r="IF200" i="53"/>
  <c r="IE200" i="53"/>
  <c r="IJ200" i="53" s="1"/>
  <c r="IK199" i="53"/>
  <c r="IL199" i="53" s="1"/>
  <c r="II199" i="53"/>
  <c r="IH199" i="53"/>
  <c r="IG199" i="53"/>
  <c r="IF199" i="53"/>
  <c r="IE199" i="53"/>
  <c r="IJ199" i="53" s="1"/>
  <c r="IK198" i="53"/>
  <c r="IL198" i="53" s="1"/>
  <c r="II198" i="53"/>
  <c r="IH198" i="53"/>
  <c r="IG198" i="53"/>
  <c r="IF198" i="53"/>
  <c r="IE198" i="53"/>
  <c r="IJ198" i="53" s="1"/>
  <c r="IK197" i="53"/>
  <c r="IL197" i="53" s="1"/>
  <c r="II197" i="53"/>
  <c r="IH197" i="53"/>
  <c r="IG197" i="53"/>
  <c r="IF197" i="53"/>
  <c r="IE197" i="53"/>
  <c r="IJ197" i="53" s="1"/>
  <c r="IK196" i="53"/>
  <c r="IL196" i="53" s="1"/>
  <c r="II196" i="53"/>
  <c r="IH196" i="53"/>
  <c r="IG196" i="53"/>
  <c r="IF196" i="53"/>
  <c r="IE196" i="53"/>
  <c r="IJ196" i="53" s="1"/>
  <c r="IK195" i="53"/>
  <c r="IL195" i="53" s="1"/>
  <c r="II195" i="53"/>
  <c r="IH195" i="53"/>
  <c r="IG195" i="53"/>
  <c r="IF195" i="53"/>
  <c r="IE195" i="53"/>
  <c r="IJ195" i="53" s="1"/>
  <c r="IK194" i="53"/>
  <c r="IL194" i="53" s="1"/>
  <c r="II194" i="53"/>
  <c r="IH194" i="53"/>
  <c r="IG194" i="53"/>
  <c r="IF194" i="53"/>
  <c r="IE194" i="53"/>
  <c r="IJ194" i="53" s="1"/>
  <c r="IK193" i="53"/>
  <c r="IL193" i="53" s="1"/>
  <c r="II193" i="53"/>
  <c r="IH193" i="53"/>
  <c r="IG193" i="53"/>
  <c r="IF193" i="53"/>
  <c r="IE193" i="53"/>
  <c r="IJ193" i="53" s="1"/>
  <c r="IK192" i="53"/>
  <c r="IL192" i="53" s="1"/>
  <c r="II192" i="53"/>
  <c r="IH192" i="53"/>
  <c r="IG192" i="53"/>
  <c r="IF192" i="53"/>
  <c r="IE192" i="53"/>
  <c r="IJ192" i="53" s="1"/>
  <c r="IK191" i="53"/>
  <c r="IL191" i="53" s="1"/>
  <c r="II191" i="53"/>
  <c r="IH191" i="53"/>
  <c r="IG191" i="53"/>
  <c r="IF191" i="53"/>
  <c r="IE191" i="53"/>
  <c r="IJ191" i="53" s="1"/>
  <c r="IK190" i="53"/>
  <c r="IL190" i="53" s="1"/>
  <c r="II190" i="53"/>
  <c r="IH190" i="53"/>
  <c r="IG190" i="53"/>
  <c r="IF190" i="53"/>
  <c r="IE190" i="53"/>
  <c r="IJ190" i="53" s="1"/>
  <c r="IK189" i="53"/>
  <c r="IL189" i="53" s="1"/>
  <c r="II189" i="53"/>
  <c r="IH189" i="53"/>
  <c r="IG189" i="53"/>
  <c r="IF189" i="53"/>
  <c r="IE189" i="53"/>
  <c r="IJ189" i="53" s="1"/>
  <c r="IK188" i="53"/>
  <c r="IL188" i="53" s="1"/>
  <c r="II188" i="53"/>
  <c r="IH188" i="53"/>
  <c r="IG188" i="53"/>
  <c r="IF188" i="53"/>
  <c r="IE188" i="53"/>
  <c r="IJ188" i="53" s="1"/>
  <c r="IK187" i="53"/>
  <c r="IL187" i="53" s="1"/>
  <c r="II187" i="53"/>
  <c r="IH187" i="53"/>
  <c r="IG187" i="53"/>
  <c r="IF187" i="53"/>
  <c r="IE187" i="53"/>
  <c r="IJ187" i="53" s="1"/>
  <c r="IK186" i="53"/>
  <c r="IL186" i="53" s="1"/>
  <c r="II186" i="53"/>
  <c r="IH186" i="53"/>
  <c r="IG186" i="53"/>
  <c r="IF186" i="53"/>
  <c r="IE186" i="53"/>
  <c r="IJ186" i="53" s="1"/>
  <c r="IK184" i="53"/>
  <c r="IL184" i="53" s="1"/>
  <c r="II184" i="53"/>
  <c r="IH184" i="53"/>
  <c r="IG184" i="53"/>
  <c r="IF184" i="53"/>
  <c r="IE184" i="53"/>
  <c r="IJ184" i="53" s="1"/>
  <c r="IK183" i="53"/>
  <c r="IL183" i="53" s="1"/>
  <c r="II183" i="53"/>
  <c r="IH183" i="53"/>
  <c r="IG183" i="53"/>
  <c r="IF183" i="53"/>
  <c r="IE183" i="53"/>
  <c r="IJ183" i="53" s="1"/>
  <c r="IK182" i="53"/>
  <c r="IL182" i="53" s="1"/>
  <c r="II182" i="53"/>
  <c r="IH182" i="53"/>
  <c r="IG182" i="53"/>
  <c r="IF182" i="53"/>
  <c r="IE182" i="53"/>
  <c r="IJ182" i="53" s="1"/>
  <c r="IK181" i="53"/>
  <c r="IL181" i="53" s="1"/>
  <c r="II181" i="53"/>
  <c r="IH181" i="53"/>
  <c r="IG181" i="53"/>
  <c r="IF181" i="53"/>
  <c r="IE181" i="53"/>
  <c r="IJ181" i="53" s="1"/>
  <c r="IK180" i="53"/>
  <c r="IL180" i="53" s="1"/>
  <c r="II180" i="53"/>
  <c r="IH180" i="53"/>
  <c r="IG180" i="53"/>
  <c r="IF180" i="53"/>
  <c r="IE180" i="53"/>
  <c r="IJ180" i="53" s="1"/>
  <c r="IK179" i="53"/>
  <c r="IL179" i="53" s="1"/>
  <c r="II179" i="53"/>
  <c r="IH179" i="53"/>
  <c r="IG179" i="53"/>
  <c r="IF179" i="53"/>
  <c r="IE179" i="53"/>
  <c r="IJ179" i="53" s="1"/>
  <c r="ID177" i="53"/>
  <c r="IK176" i="53"/>
  <c r="IL176" i="53" s="1"/>
  <c r="II176" i="53"/>
  <c r="IH176" i="53"/>
  <c r="IG176" i="53"/>
  <c r="IF176" i="53"/>
  <c r="IE176" i="53"/>
  <c r="IJ176" i="53" s="1"/>
  <c r="IK174" i="53"/>
  <c r="IL174" i="53" s="1"/>
  <c r="II174" i="53"/>
  <c r="IH174" i="53"/>
  <c r="IG174" i="53"/>
  <c r="IF174" i="53"/>
  <c r="IE174" i="53"/>
  <c r="IJ174" i="53" s="1"/>
  <c r="IK173" i="53"/>
  <c r="IL173" i="53" s="1"/>
  <c r="II173" i="53"/>
  <c r="IH173" i="53"/>
  <c r="IG173" i="53"/>
  <c r="IF173" i="53"/>
  <c r="IE173" i="53"/>
  <c r="IJ173" i="53" s="1"/>
  <c r="IK172" i="53"/>
  <c r="IL172" i="53" s="1"/>
  <c r="II172" i="53"/>
  <c r="IH172" i="53"/>
  <c r="IG172" i="53"/>
  <c r="IF172" i="53"/>
  <c r="IE172" i="53"/>
  <c r="IJ172" i="53" s="1"/>
  <c r="IK171" i="53"/>
  <c r="IL171" i="53" s="1"/>
  <c r="II171" i="53"/>
  <c r="IH171" i="53"/>
  <c r="IG171" i="53"/>
  <c r="IF171" i="53"/>
  <c r="IE171" i="53"/>
  <c r="IJ171" i="53" s="1"/>
  <c r="IK169" i="53"/>
  <c r="IL169" i="53" s="1"/>
  <c r="II169" i="53"/>
  <c r="IH169" i="53"/>
  <c r="IG169" i="53"/>
  <c r="IF169" i="53"/>
  <c r="IE169" i="53"/>
  <c r="IJ169" i="53" s="1"/>
  <c r="IK168" i="53"/>
  <c r="IL168" i="53" s="1"/>
  <c r="II168" i="53"/>
  <c r="IH168" i="53"/>
  <c r="IG168" i="53"/>
  <c r="IF168" i="53"/>
  <c r="IE168" i="53"/>
  <c r="IJ168" i="53" s="1"/>
  <c r="IK167" i="53"/>
  <c r="IL167" i="53" s="1"/>
  <c r="II167" i="53"/>
  <c r="IH167" i="53"/>
  <c r="IG167" i="53"/>
  <c r="IF167" i="53"/>
  <c r="IE167" i="53"/>
  <c r="IJ167" i="53" s="1"/>
  <c r="IK166" i="53"/>
  <c r="IL166" i="53" s="1"/>
  <c r="II166" i="53"/>
  <c r="IH166" i="53"/>
  <c r="IG166" i="53"/>
  <c r="IF166" i="53"/>
  <c r="IE166" i="53"/>
  <c r="IJ166" i="53" s="1"/>
  <c r="IK165" i="53"/>
  <c r="IL165" i="53" s="1"/>
  <c r="II165" i="53"/>
  <c r="IH165" i="53"/>
  <c r="IG165" i="53"/>
  <c r="IF165" i="53"/>
  <c r="IE165" i="53"/>
  <c r="IJ165" i="53" s="1"/>
  <c r="IK164" i="53"/>
  <c r="IL164" i="53" s="1"/>
  <c r="II164" i="53"/>
  <c r="IH164" i="53"/>
  <c r="IG164" i="53"/>
  <c r="IF164" i="53"/>
  <c r="IE164" i="53"/>
  <c r="IJ164" i="53" s="1"/>
  <c r="IK163" i="53"/>
  <c r="IL163" i="53" s="1"/>
  <c r="II163" i="53"/>
  <c r="IH163" i="53"/>
  <c r="IG163" i="53"/>
  <c r="IF163" i="53"/>
  <c r="IE163" i="53"/>
  <c r="IJ163" i="53" s="1"/>
  <c r="IK162" i="53"/>
  <c r="IL162" i="53" s="1"/>
  <c r="II162" i="53"/>
  <c r="IH162" i="53"/>
  <c r="IG162" i="53"/>
  <c r="IF162" i="53"/>
  <c r="IE162" i="53"/>
  <c r="IJ162" i="53" s="1"/>
  <c r="IK161" i="53"/>
  <c r="IL161" i="53" s="1"/>
  <c r="II161" i="53"/>
  <c r="IH161" i="53"/>
  <c r="IG161" i="53"/>
  <c r="IF161" i="53"/>
  <c r="IE161" i="53"/>
  <c r="IJ161" i="53" s="1"/>
  <c r="IL160" i="53"/>
  <c r="IK160" i="53"/>
  <c r="II160" i="53"/>
  <c r="IH160" i="53"/>
  <c r="IG160" i="53"/>
  <c r="IF160" i="53"/>
  <c r="IE160" i="53"/>
  <c r="IJ160" i="53" s="1"/>
  <c r="IK159" i="53"/>
  <c r="IL159" i="53" s="1"/>
  <c r="II159" i="53"/>
  <c r="IH159" i="53"/>
  <c r="IG159" i="53"/>
  <c r="IF159" i="53"/>
  <c r="IE159" i="53"/>
  <c r="IJ159" i="53" s="1"/>
  <c r="IK158" i="53"/>
  <c r="IL158" i="53" s="1"/>
  <c r="II158" i="53"/>
  <c r="IH158" i="53"/>
  <c r="IG158" i="53"/>
  <c r="IF158" i="53"/>
  <c r="IE158" i="53"/>
  <c r="IJ158" i="53" s="1"/>
  <c r="IK157" i="53"/>
  <c r="IL157" i="53" s="1"/>
  <c r="II157" i="53"/>
  <c r="IH157" i="53"/>
  <c r="IG157" i="53"/>
  <c r="IF157" i="53"/>
  <c r="IE157" i="53"/>
  <c r="IJ157" i="53" s="1"/>
  <c r="IK155" i="53"/>
  <c r="IL155" i="53" s="1"/>
  <c r="II155" i="53"/>
  <c r="IH155" i="53"/>
  <c r="IG155" i="53"/>
  <c r="IF155" i="53"/>
  <c r="IE155" i="53"/>
  <c r="IJ155" i="53" s="1"/>
  <c r="IK154" i="53"/>
  <c r="IL154" i="53" s="1"/>
  <c r="II154" i="53"/>
  <c r="IH154" i="53"/>
  <c r="IG154" i="53"/>
  <c r="IF154" i="53"/>
  <c r="IE154" i="53"/>
  <c r="IJ154" i="53" s="1"/>
  <c r="ID152" i="53"/>
  <c r="IK150" i="53"/>
  <c r="IL150" i="53" s="1"/>
  <c r="II150" i="53"/>
  <c r="IH150" i="53"/>
  <c r="IG150" i="53"/>
  <c r="IF150" i="53"/>
  <c r="IE150" i="53"/>
  <c r="IJ150" i="53" s="1"/>
  <c r="IK149" i="53"/>
  <c r="IL149" i="53" s="1"/>
  <c r="II149" i="53"/>
  <c r="IH149" i="53"/>
  <c r="IG149" i="53"/>
  <c r="IF149" i="53"/>
  <c r="IE149" i="53"/>
  <c r="IJ149" i="53" s="1"/>
  <c r="IK148" i="53"/>
  <c r="IL148" i="53" s="1"/>
  <c r="II148" i="53"/>
  <c r="IH148" i="53"/>
  <c r="IG148" i="53"/>
  <c r="IF148" i="53"/>
  <c r="IE148" i="53"/>
  <c r="IJ148" i="53" s="1"/>
  <c r="IK146" i="53"/>
  <c r="IL146" i="53" s="1"/>
  <c r="II146" i="53"/>
  <c r="IH146" i="53"/>
  <c r="IG146" i="53"/>
  <c r="IF146" i="53"/>
  <c r="IE146" i="53"/>
  <c r="IJ146" i="53" s="1"/>
  <c r="IK145" i="53"/>
  <c r="IL145" i="53" s="1"/>
  <c r="II145" i="53"/>
  <c r="IH145" i="53"/>
  <c r="IG145" i="53"/>
  <c r="IF145" i="53"/>
  <c r="IE145" i="53"/>
  <c r="IJ145" i="53" s="1"/>
  <c r="IK144" i="53"/>
  <c r="IL144" i="53" s="1"/>
  <c r="II144" i="53"/>
  <c r="IH144" i="53"/>
  <c r="IG144" i="53"/>
  <c r="IF144" i="53"/>
  <c r="IE144" i="53"/>
  <c r="IJ144" i="53" s="1"/>
  <c r="IK143" i="53"/>
  <c r="IL143" i="53" s="1"/>
  <c r="II143" i="53"/>
  <c r="IH143" i="53"/>
  <c r="IG143" i="53"/>
  <c r="IF143" i="53"/>
  <c r="IE143" i="53"/>
  <c r="IJ143" i="53" s="1"/>
  <c r="IK142" i="53"/>
  <c r="IL142" i="53" s="1"/>
  <c r="II142" i="53"/>
  <c r="IH142" i="53"/>
  <c r="IG142" i="53"/>
  <c r="IF142" i="53"/>
  <c r="IE142" i="53"/>
  <c r="IJ142" i="53" s="1"/>
  <c r="IK141" i="53"/>
  <c r="IL141" i="53" s="1"/>
  <c r="II141" i="53"/>
  <c r="IH141" i="53"/>
  <c r="IG141" i="53"/>
  <c r="IF141" i="53"/>
  <c r="IE141" i="53"/>
  <c r="IJ141" i="53" s="1"/>
  <c r="IK140" i="53"/>
  <c r="IL140" i="53" s="1"/>
  <c r="II140" i="53"/>
  <c r="IH140" i="53"/>
  <c r="IG140" i="53"/>
  <c r="IF140" i="53"/>
  <c r="IE140" i="53"/>
  <c r="IJ140" i="53" s="1"/>
  <c r="IK139" i="53"/>
  <c r="IL139" i="53" s="1"/>
  <c r="II139" i="53"/>
  <c r="IH139" i="53"/>
  <c r="IG139" i="53"/>
  <c r="IF139" i="53"/>
  <c r="IE139" i="53"/>
  <c r="IJ139" i="53" s="1"/>
  <c r="IK138" i="53"/>
  <c r="IL138" i="53" s="1"/>
  <c r="II138" i="53"/>
  <c r="IH138" i="53"/>
  <c r="IG138" i="53"/>
  <c r="IF138" i="53"/>
  <c r="IE138" i="53"/>
  <c r="IJ138" i="53" s="1"/>
  <c r="IK136" i="53"/>
  <c r="IL136" i="53" s="1"/>
  <c r="II136" i="53"/>
  <c r="IH136" i="53"/>
  <c r="IG136" i="53"/>
  <c r="IF136" i="53"/>
  <c r="IE136" i="53"/>
  <c r="IJ136" i="53" s="1"/>
  <c r="ID134" i="53"/>
  <c r="IK133" i="53"/>
  <c r="IL133" i="53" s="1"/>
  <c r="II133" i="53"/>
  <c r="IH133" i="53"/>
  <c r="IG133" i="53"/>
  <c r="IF133" i="53"/>
  <c r="IE133" i="53"/>
  <c r="IJ133" i="53" s="1"/>
  <c r="IK131" i="53"/>
  <c r="IL131" i="53" s="1"/>
  <c r="II131" i="53"/>
  <c r="IH131" i="53"/>
  <c r="IG131" i="53"/>
  <c r="IF131" i="53"/>
  <c r="IE131" i="53"/>
  <c r="IJ131" i="53" s="1"/>
  <c r="IK130" i="53"/>
  <c r="IL130" i="53" s="1"/>
  <c r="II130" i="53"/>
  <c r="IH130" i="53"/>
  <c r="IG130" i="53"/>
  <c r="IF130" i="53"/>
  <c r="IE130" i="53"/>
  <c r="IJ130" i="53" s="1"/>
  <c r="IK129" i="53"/>
  <c r="IL129" i="53" s="1"/>
  <c r="II129" i="53"/>
  <c r="IH129" i="53"/>
  <c r="IG129" i="53"/>
  <c r="IF129" i="53"/>
  <c r="IE129" i="53"/>
  <c r="IJ129" i="53" s="1"/>
  <c r="IK128" i="53"/>
  <c r="IL128" i="53" s="1"/>
  <c r="II128" i="53"/>
  <c r="IH128" i="53"/>
  <c r="IG128" i="53"/>
  <c r="IF128" i="53"/>
  <c r="IE128" i="53"/>
  <c r="IJ128" i="53" s="1"/>
  <c r="IK127" i="53"/>
  <c r="IL127" i="53" s="1"/>
  <c r="II127" i="53"/>
  <c r="IH127" i="53"/>
  <c r="IG127" i="53"/>
  <c r="IF127" i="53"/>
  <c r="IE127" i="53"/>
  <c r="IJ127" i="53" s="1"/>
  <c r="IK126" i="53"/>
  <c r="IL126" i="53" s="1"/>
  <c r="II126" i="53"/>
  <c r="IH126" i="53"/>
  <c r="IG126" i="53"/>
  <c r="IF126" i="53"/>
  <c r="IE126" i="53"/>
  <c r="IJ126" i="53" s="1"/>
  <c r="IK125" i="53"/>
  <c r="IL125" i="53" s="1"/>
  <c r="II125" i="53"/>
  <c r="IH125" i="53"/>
  <c r="IG125" i="53"/>
  <c r="IF125" i="53"/>
  <c r="IE125" i="53"/>
  <c r="IJ125" i="53" s="1"/>
  <c r="IK123" i="53"/>
  <c r="IL123" i="53" s="1"/>
  <c r="II123" i="53"/>
  <c r="IH123" i="53"/>
  <c r="IG123" i="53"/>
  <c r="IF123" i="53"/>
  <c r="IE123" i="53"/>
  <c r="IJ123" i="53" s="1"/>
  <c r="IK122" i="53"/>
  <c r="IL122" i="53" s="1"/>
  <c r="II122" i="53"/>
  <c r="IH122" i="53"/>
  <c r="IG122" i="53"/>
  <c r="IF122" i="53"/>
  <c r="IE122" i="53"/>
  <c r="IJ122" i="53" s="1"/>
  <c r="IK121" i="53"/>
  <c r="IL121" i="53" s="1"/>
  <c r="II121" i="53"/>
  <c r="IH121" i="53"/>
  <c r="IG121" i="53"/>
  <c r="IF121" i="53"/>
  <c r="IE121" i="53"/>
  <c r="IJ121" i="53" s="1"/>
  <c r="IK120" i="53"/>
  <c r="IL120" i="53" s="1"/>
  <c r="II120" i="53"/>
  <c r="IH120" i="53"/>
  <c r="IG120" i="53"/>
  <c r="IF120" i="53"/>
  <c r="IE120" i="53"/>
  <c r="IJ120" i="53" s="1"/>
  <c r="IK119" i="53"/>
  <c r="IL119" i="53" s="1"/>
  <c r="II119" i="53"/>
  <c r="IH119" i="53"/>
  <c r="IG119" i="53"/>
  <c r="IF119" i="53"/>
  <c r="IE119" i="53"/>
  <c r="IJ119" i="53" s="1"/>
  <c r="IK117" i="53"/>
  <c r="IL117" i="53" s="1"/>
  <c r="II117" i="53"/>
  <c r="IH117" i="53"/>
  <c r="IG117" i="53"/>
  <c r="IF117" i="53"/>
  <c r="IE117" i="53"/>
  <c r="IJ117" i="53" s="1"/>
  <c r="IK116" i="53"/>
  <c r="IL116" i="53" s="1"/>
  <c r="II116" i="53"/>
  <c r="IH116" i="53"/>
  <c r="IG116" i="53"/>
  <c r="IF116" i="53"/>
  <c r="IE116" i="53"/>
  <c r="IJ116" i="53" s="1"/>
  <c r="IK115" i="53"/>
  <c r="IL115" i="53" s="1"/>
  <c r="II115" i="53"/>
  <c r="IH115" i="53"/>
  <c r="IG115" i="53"/>
  <c r="IF115" i="53"/>
  <c r="IE115" i="53"/>
  <c r="IJ115" i="53" s="1"/>
  <c r="IK114" i="53"/>
  <c r="IL114" i="53" s="1"/>
  <c r="II114" i="53"/>
  <c r="IH114" i="53"/>
  <c r="IG114" i="53"/>
  <c r="IF114" i="53"/>
  <c r="IE114" i="53"/>
  <c r="IJ114" i="53" s="1"/>
  <c r="IK113" i="53"/>
  <c r="IL113" i="53" s="1"/>
  <c r="II113" i="53"/>
  <c r="IH113" i="53"/>
  <c r="IG113" i="53"/>
  <c r="IF113" i="53"/>
  <c r="IE113" i="53"/>
  <c r="IJ113" i="53" s="1"/>
  <c r="IK112" i="53"/>
  <c r="IL112" i="53" s="1"/>
  <c r="II112" i="53"/>
  <c r="IH112" i="53"/>
  <c r="IG112" i="53"/>
  <c r="IF112" i="53"/>
  <c r="IE112" i="53"/>
  <c r="IJ112" i="53" s="1"/>
  <c r="IK111" i="53"/>
  <c r="IL111" i="53" s="1"/>
  <c r="II111" i="53"/>
  <c r="IH111" i="53"/>
  <c r="IG111" i="53"/>
  <c r="IF111" i="53"/>
  <c r="IE111" i="53"/>
  <c r="IJ111" i="53" s="1"/>
  <c r="IK108" i="53"/>
  <c r="IL108" i="53" s="1"/>
  <c r="II108" i="53"/>
  <c r="IH108" i="53"/>
  <c r="IG108" i="53"/>
  <c r="IF108" i="53"/>
  <c r="IE108" i="53"/>
  <c r="IJ108" i="53" s="1"/>
  <c r="IK106" i="53"/>
  <c r="IL106" i="53" s="1"/>
  <c r="II106" i="53"/>
  <c r="IH106" i="53"/>
  <c r="IG106" i="53"/>
  <c r="IF106" i="53"/>
  <c r="IE106" i="53"/>
  <c r="IJ106" i="53" s="1"/>
  <c r="IK105" i="53"/>
  <c r="IL105" i="53" s="1"/>
  <c r="II105" i="53"/>
  <c r="IH105" i="53"/>
  <c r="IG105" i="53"/>
  <c r="IF105" i="53"/>
  <c r="IE105" i="53"/>
  <c r="IJ105" i="53" s="1"/>
  <c r="IK104" i="53"/>
  <c r="IL104" i="53" s="1"/>
  <c r="II104" i="53"/>
  <c r="IH104" i="53"/>
  <c r="IG104" i="53"/>
  <c r="IF104" i="53"/>
  <c r="IE104" i="53"/>
  <c r="IJ104" i="53" s="1"/>
  <c r="IK103" i="53"/>
  <c r="IL103" i="53" s="1"/>
  <c r="II103" i="53"/>
  <c r="IH103" i="53"/>
  <c r="IG103" i="53"/>
  <c r="IF103" i="53"/>
  <c r="IE103" i="53"/>
  <c r="IJ103" i="53" s="1"/>
  <c r="IK101" i="53"/>
  <c r="IL101" i="53" s="1"/>
  <c r="II101" i="53"/>
  <c r="IH101" i="53"/>
  <c r="IG101" i="53"/>
  <c r="IF101" i="53"/>
  <c r="IE101" i="53"/>
  <c r="IJ101" i="53" s="1"/>
  <c r="IK100" i="53"/>
  <c r="IL100" i="53" s="1"/>
  <c r="II100" i="53"/>
  <c r="IH100" i="53"/>
  <c r="IG100" i="53"/>
  <c r="IF100" i="53"/>
  <c r="IE100" i="53"/>
  <c r="IJ100" i="53" s="1"/>
  <c r="IK99" i="53"/>
  <c r="IL99" i="53" s="1"/>
  <c r="II99" i="53"/>
  <c r="IH99" i="53"/>
  <c r="IG99" i="53"/>
  <c r="IF99" i="53"/>
  <c r="IE99" i="53"/>
  <c r="IJ99" i="53" s="1"/>
  <c r="IK98" i="53"/>
  <c r="IL98" i="53" s="1"/>
  <c r="II98" i="53"/>
  <c r="IH98" i="53"/>
  <c r="IG98" i="53"/>
  <c r="IF98" i="53"/>
  <c r="IE98" i="53"/>
  <c r="IJ98" i="53" s="1"/>
  <c r="IK97" i="53"/>
  <c r="IL97" i="53" s="1"/>
  <c r="II97" i="53"/>
  <c r="IH97" i="53"/>
  <c r="IG97" i="53"/>
  <c r="IF97" i="53"/>
  <c r="IE97" i="53"/>
  <c r="IJ97" i="53" s="1"/>
  <c r="IK96" i="53"/>
  <c r="IL96" i="53" s="1"/>
  <c r="II96" i="53"/>
  <c r="IH96" i="53"/>
  <c r="IG96" i="53"/>
  <c r="IF96" i="53"/>
  <c r="IE96" i="53"/>
  <c r="IJ96" i="53" s="1"/>
  <c r="ID94" i="53"/>
  <c r="IK93" i="53"/>
  <c r="IL93" i="53" s="1"/>
  <c r="II93" i="53"/>
  <c r="IH93" i="53"/>
  <c r="IG93" i="53"/>
  <c r="IF93" i="53"/>
  <c r="IE93" i="53"/>
  <c r="IJ93" i="53" s="1"/>
  <c r="IK91" i="53"/>
  <c r="IL91" i="53" s="1"/>
  <c r="II91" i="53"/>
  <c r="IH91" i="53"/>
  <c r="IG91" i="53"/>
  <c r="IF91" i="53"/>
  <c r="IE91" i="53"/>
  <c r="IJ91" i="53" s="1"/>
  <c r="IK90" i="53"/>
  <c r="IL90" i="53" s="1"/>
  <c r="II90" i="53"/>
  <c r="IH90" i="53"/>
  <c r="IG90" i="53"/>
  <c r="IF90" i="53"/>
  <c r="IE90" i="53"/>
  <c r="IJ90" i="53" s="1"/>
  <c r="IK89" i="53"/>
  <c r="IL89" i="53" s="1"/>
  <c r="II89" i="53"/>
  <c r="IH89" i="53"/>
  <c r="IG89" i="53"/>
  <c r="IF89" i="53"/>
  <c r="IE89" i="53"/>
  <c r="IJ89" i="53" s="1"/>
  <c r="IK88" i="53"/>
  <c r="IL88" i="53" s="1"/>
  <c r="II88" i="53"/>
  <c r="IH88" i="53"/>
  <c r="IG88" i="53"/>
  <c r="IF88" i="53"/>
  <c r="IE88" i="53"/>
  <c r="IJ88" i="53" s="1"/>
  <c r="IK86" i="53"/>
  <c r="IL86" i="53" s="1"/>
  <c r="II86" i="53"/>
  <c r="IH86" i="53"/>
  <c r="IG86" i="53"/>
  <c r="IF86" i="53"/>
  <c r="IE86" i="53"/>
  <c r="IJ86" i="53" s="1"/>
  <c r="IK85" i="53"/>
  <c r="IL85" i="53" s="1"/>
  <c r="II85" i="53"/>
  <c r="IH85" i="53"/>
  <c r="IG85" i="53"/>
  <c r="IF85" i="53"/>
  <c r="IE85" i="53"/>
  <c r="IJ85" i="53" s="1"/>
  <c r="ID83" i="53"/>
  <c r="IK82" i="53"/>
  <c r="IL82" i="53" s="1"/>
  <c r="II82" i="53"/>
  <c r="IH82" i="53"/>
  <c r="IG82" i="53"/>
  <c r="IF82" i="53"/>
  <c r="IE82" i="53"/>
  <c r="IJ82" i="53" s="1"/>
  <c r="IK81" i="53"/>
  <c r="IL81" i="53" s="1"/>
  <c r="II81" i="53"/>
  <c r="IH81" i="53"/>
  <c r="IG81" i="53"/>
  <c r="IF81" i="53"/>
  <c r="IE81" i="53"/>
  <c r="IJ81" i="53" s="1"/>
  <c r="IK80" i="53"/>
  <c r="IL80" i="53" s="1"/>
  <c r="II80" i="53"/>
  <c r="IH80" i="53"/>
  <c r="IG80" i="53"/>
  <c r="IF80" i="53"/>
  <c r="IE80" i="53"/>
  <c r="IJ80" i="53" s="1"/>
  <c r="IK79" i="53"/>
  <c r="IL79" i="53" s="1"/>
  <c r="II79" i="53"/>
  <c r="IH79" i="53"/>
  <c r="IG79" i="53"/>
  <c r="IF79" i="53"/>
  <c r="IE79" i="53"/>
  <c r="IJ79" i="53" s="1"/>
  <c r="IK77" i="53"/>
  <c r="IL77" i="53" s="1"/>
  <c r="II77" i="53"/>
  <c r="IH77" i="53"/>
  <c r="IG77" i="53"/>
  <c r="IF77" i="53"/>
  <c r="IE77" i="53"/>
  <c r="IJ77" i="53" s="1"/>
  <c r="IK76" i="53"/>
  <c r="IL76" i="53" s="1"/>
  <c r="II76" i="53"/>
  <c r="IH76" i="53"/>
  <c r="IG76" i="53"/>
  <c r="IF76" i="53"/>
  <c r="IE76" i="53"/>
  <c r="IJ76" i="53" s="1"/>
  <c r="ID74" i="53"/>
  <c r="IK73" i="53"/>
  <c r="IL73" i="53" s="1"/>
  <c r="II73" i="53"/>
  <c r="IH73" i="53"/>
  <c r="IG73" i="53"/>
  <c r="IF73" i="53"/>
  <c r="IE73" i="53"/>
  <c r="IJ73" i="53" s="1"/>
  <c r="IK72" i="53"/>
  <c r="IL72" i="53" s="1"/>
  <c r="II72" i="53"/>
  <c r="IH72" i="53"/>
  <c r="IG72" i="53"/>
  <c r="IF72" i="53"/>
  <c r="IE72" i="53"/>
  <c r="IJ72" i="53" s="1"/>
  <c r="IK71" i="53"/>
  <c r="IL71" i="53" s="1"/>
  <c r="II71" i="53"/>
  <c r="IH71" i="53"/>
  <c r="IG71" i="53"/>
  <c r="IF71" i="53"/>
  <c r="IE71" i="53"/>
  <c r="IJ71" i="53" s="1"/>
  <c r="IK69" i="53"/>
  <c r="IL69" i="53" s="1"/>
  <c r="II69" i="53"/>
  <c r="IH69" i="53"/>
  <c r="IG69" i="53"/>
  <c r="IF69" i="53"/>
  <c r="IE69" i="53"/>
  <c r="IJ69" i="53" s="1"/>
  <c r="IK67" i="53"/>
  <c r="IL67" i="53" s="1"/>
  <c r="II67" i="53"/>
  <c r="IH67" i="53"/>
  <c r="IG67" i="53"/>
  <c r="IF67" i="53"/>
  <c r="IE67" i="53"/>
  <c r="IJ67" i="53" s="1"/>
  <c r="IK66" i="53"/>
  <c r="IL66" i="53" s="1"/>
  <c r="II66" i="53"/>
  <c r="IH66" i="53"/>
  <c r="IG66" i="53"/>
  <c r="IF66" i="53"/>
  <c r="IE66" i="53"/>
  <c r="IJ66" i="53" s="1"/>
  <c r="ID64" i="53"/>
  <c r="IK63" i="53"/>
  <c r="IL63" i="53" s="1"/>
  <c r="II63" i="53"/>
  <c r="IH63" i="53"/>
  <c r="IG63" i="53"/>
  <c r="IF63" i="53"/>
  <c r="IE63" i="53"/>
  <c r="IJ63" i="53" s="1"/>
  <c r="IK62" i="53"/>
  <c r="IL62" i="53" s="1"/>
  <c r="II62" i="53"/>
  <c r="IH62" i="53"/>
  <c r="IG62" i="53"/>
  <c r="IF62" i="53"/>
  <c r="IE62" i="53"/>
  <c r="IJ62" i="53" s="1"/>
  <c r="IK61" i="53"/>
  <c r="IL61" i="53" s="1"/>
  <c r="II61" i="53"/>
  <c r="IH61" i="53"/>
  <c r="IG61" i="53"/>
  <c r="IF61" i="53"/>
  <c r="IE61" i="53"/>
  <c r="IJ61" i="53" s="1"/>
  <c r="IK60" i="53"/>
  <c r="IL60" i="53" s="1"/>
  <c r="II60" i="53"/>
  <c r="IH60" i="53"/>
  <c r="IG60" i="53"/>
  <c r="IF60" i="53"/>
  <c r="IE60" i="53"/>
  <c r="IJ60" i="53" s="1"/>
  <c r="IK59" i="53"/>
  <c r="IL59" i="53" s="1"/>
  <c r="II59" i="53"/>
  <c r="IH59" i="53"/>
  <c r="IG59" i="53"/>
  <c r="IF59" i="53"/>
  <c r="IE59" i="53"/>
  <c r="IJ59" i="53" s="1"/>
  <c r="IK58" i="53"/>
  <c r="IL58" i="53" s="1"/>
  <c r="II58" i="53"/>
  <c r="IH58" i="53"/>
  <c r="IG58" i="53"/>
  <c r="IF58" i="53"/>
  <c r="IE58" i="53"/>
  <c r="IJ58" i="53" s="1"/>
  <c r="IK57" i="53"/>
  <c r="IL57" i="53" s="1"/>
  <c r="II57" i="53"/>
  <c r="IH57" i="53"/>
  <c r="IG57" i="53"/>
  <c r="IF57" i="53"/>
  <c r="IE57" i="53"/>
  <c r="IJ57" i="53" s="1"/>
  <c r="IK56" i="53"/>
  <c r="IL56" i="53" s="1"/>
  <c r="II56" i="53"/>
  <c r="IH56" i="53"/>
  <c r="IG56" i="53"/>
  <c r="IF56" i="53"/>
  <c r="IE56" i="53"/>
  <c r="IJ56" i="53" s="1"/>
  <c r="ID54" i="53"/>
  <c r="IK53" i="53"/>
  <c r="IL53" i="53" s="1"/>
  <c r="II53" i="53"/>
  <c r="IH53" i="53"/>
  <c r="IG53" i="53"/>
  <c r="IF53" i="53"/>
  <c r="IE53" i="53"/>
  <c r="IJ53" i="53" s="1"/>
  <c r="ID51" i="53"/>
  <c r="IK50" i="53"/>
  <c r="IL50" i="53" s="1"/>
  <c r="II50" i="53"/>
  <c r="IH50" i="53"/>
  <c r="IG50" i="53"/>
  <c r="IF50" i="53"/>
  <c r="IE50" i="53"/>
  <c r="IJ50" i="53" s="1"/>
  <c r="IK48" i="53"/>
  <c r="IL48" i="53" s="1"/>
  <c r="II48" i="53"/>
  <c r="IH48" i="53"/>
  <c r="IG48" i="53"/>
  <c r="IF48" i="53"/>
  <c r="IE48" i="53"/>
  <c r="IJ48" i="53" s="1"/>
  <c r="IK47" i="53"/>
  <c r="IL47" i="53" s="1"/>
  <c r="II47" i="53"/>
  <c r="IH47" i="53"/>
  <c r="IG47" i="53"/>
  <c r="IF47" i="53"/>
  <c r="IE47" i="53"/>
  <c r="IJ47" i="53" s="1"/>
  <c r="IK46" i="53"/>
  <c r="IL46" i="53" s="1"/>
  <c r="II46" i="53"/>
  <c r="IH46" i="53"/>
  <c r="IG46" i="53"/>
  <c r="IF46" i="53"/>
  <c r="IE46" i="53"/>
  <c r="IJ46" i="53" s="1"/>
  <c r="IK45" i="53"/>
  <c r="IL45" i="53" s="1"/>
  <c r="II45" i="53"/>
  <c r="IH45" i="53"/>
  <c r="IG45" i="53"/>
  <c r="IF45" i="53"/>
  <c r="IE45" i="53"/>
  <c r="IJ45" i="53" s="1"/>
  <c r="IK44" i="53"/>
  <c r="IL44" i="53" s="1"/>
  <c r="II44" i="53"/>
  <c r="IH44" i="53"/>
  <c r="IG44" i="53"/>
  <c r="IF44" i="53"/>
  <c r="IE44" i="53"/>
  <c r="IJ44" i="53" s="1"/>
  <c r="IK43" i="53"/>
  <c r="IL43" i="53" s="1"/>
  <c r="II43" i="53"/>
  <c r="IH43" i="53"/>
  <c r="IG43" i="53"/>
  <c r="IF43" i="53"/>
  <c r="IE43" i="53"/>
  <c r="IJ43" i="53" s="1"/>
  <c r="IK41" i="53"/>
  <c r="IL41" i="53" s="1"/>
  <c r="II41" i="53"/>
  <c r="IH41" i="53"/>
  <c r="IG41" i="53"/>
  <c r="IF41" i="53"/>
  <c r="IE41" i="53"/>
  <c r="IJ41" i="53" s="1"/>
  <c r="IK40" i="53"/>
  <c r="IL40" i="53" s="1"/>
  <c r="II40" i="53"/>
  <c r="IH40" i="53"/>
  <c r="IG40" i="53"/>
  <c r="IF40" i="53"/>
  <c r="IE40" i="53"/>
  <c r="IJ40" i="53" s="1"/>
  <c r="IK39" i="53"/>
  <c r="IL39" i="53" s="1"/>
  <c r="II39" i="53"/>
  <c r="IH39" i="53"/>
  <c r="IG39" i="53"/>
  <c r="IF39" i="53"/>
  <c r="IE39" i="53"/>
  <c r="IJ39" i="53" s="1"/>
  <c r="IK37" i="53"/>
  <c r="IL37" i="53" s="1"/>
  <c r="II37" i="53"/>
  <c r="IH37" i="53"/>
  <c r="IG37" i="53"/>
  <c r="IF37" i="53"/>
  <c r="IE37" i="53"/>
  <c r="IJ37" i="53" s="1"/>
  <c r="IK36" i="53"/>
  <c r="IL36" i="53" s="1"/>
  <c r="II36" i="53"/>
  <c r="IH36" i="53"/>
  <c r="IG36" i="53"/>
  <c r="IF36" i="53"/>
  <c r="IE36" i="53"/>
  <c r="IJ36" i="53" s="1"/>
  <c r="IK34" i="53"/>
  <c r="IL34" i="53" s="1"/>
  <c r="II34" i="53"/>
  <c r="IH34" i="53"/>
  <c r="IG34" i="53"/>
  <c r="IF34" i="53"/>
  <c r="IE34" i="53"/>
  <c r="IJ34" i="53" s="1"/>
  <c r="IK32" i="53"/>
  <c r="IL32" i="53" s="1"/>
  <c r="II32" i="53"/>
  <c r="IH32" i="53"/>
  <c r="IG32" i="53"/>
  <c r="IF32" i="53"/>
  <c r="IE32" i="53"/>
  <c r="IJ32" i="53" s="1"/>
  <c r="ID29" i="53"/>
  <c r="IK28" i="53"/>
  <c r="IL28" i="53" s="1"/>
  <c r="II28" i="53"/>
  <c r="IH28" i="53"/>
  <c r="IG28" i="53"/>
  <c r="IF28" i="53"/>
  <c r="IE28" i="53"/>
  <c r="IJ28" i="53" s="1"/>
  <c r="IK27" i="53"/>
  <c r="IL27" i="53" s="1"/>
  <c r="II27" i="53"/>
  <c r="IH27" i="53"/>
  <c r="IG27" i="53"/>
  <c r="IF27" i="53"/>
  <c r="IE27" i="53"/>
  <c r="IJ27" i="53" s="1"/>
  <c r="IK26" i="53"/>
  <c r="IL26" i="53" s="1"/>
  <c r="II26" i="53"/>
  <c r="IH26" i="53"/>
  <c r="IG26" i="53"/>
  <c r="IF26" i="53"/>
  <c r="IE26" i="53"/>
  <c r="IJ26" i="53" s="1"/>
  <c r="IK25" i="53"/>
  <c r="IL25" i="53" s="1"/>
  <c r="II25" i="53"/>
  <c r="IH25" i="53"/>
  <c r="IG25" i="53"/>
  <c r="IF25" i="53"/>
  <c r="IE25" i="53"/>
  <c r="IJ25" i="53" s="1"/>
  <c r="IK24" i="53"/>
  <c r="IL24" i="53" s="1"/>
  <c r="II24" i="53"/>
  <c r="IH24" i="53"/>
  <c r="IG24" i="53"/>
  <c r="IF24" i="53"/>
  <c r="IE24" i="53"/>
  <c r="IJ24" i="53" s="1"/>
  <c r="IK23" i="53"/>
  <c r="IL23" i="53" s="1"/>
  <c r="II23" i="53"/>
  <c r="IH23" i="53"/>
  <c r="IG23" i="53"/>
  <c r="IF23" i="53"/>
  <c r="IE23" i="53"/>
  <c r="IJ23" i="53" s="1"/>
  <c r="IK22" i="53"/>
  <c r="IL22" i="53" s="1"/>
  <c r="II22" i="53"/>
  <c r="IH22" i="53"/>
  <c r="IG22" i="53"/>
  <c r="IF22" i="53"/>
  <c r="IE22" i="53"/>
  <c r="IJ22" i="53" s="1"/>
  <c r="IK20" i="53"/>
  <c r="IL20" i="53" s="1"/>
  <c r="II20" i="53"/>
  <c r="IH20" i="53"/>
  <c r="IG20" i="53"/>
  <c r="IF20" i="53"/>
  <c r="IE20" i="53"/>
  <c r="IJ20" i="53" s="1"/>
  <c r="ID18" i="53"/>
  <c r="IK17" i="53"/>
  <c r="IL17" i="53" s="1"/>
  <c r="II17" i="53"/>
  <c r="IH17" i="53"/>
  <c r="IG17" i="53"/>
  <c r="IF17" i="53"/>
  <c r="IE17" i="53"/>
  <c r="IJ17" i="53" s="1"/>
  <c r="IK16" i="53"/>
  <c r="IL16" i="53" s="1"/>
  <c r="II16" i="53"/>
  <c r="IH16" i="53"/>
  <c r="IG16" i="53"/>
  <c r="IF16" i="53"/>
  <c r="IE16" i="53"/>
  <c r="IJ16" i="53" s="1"/>
  <c r="IJ553" i="53" s="1"/>
  <c r="ID14" i="53"/>
  <c r="IA8" i="53"/>
  <c r="HZ2" i="53"/>
  <c r="HX552" i="53" s="1"/>
  <c r="HK551" i="53"/>
  <c r="HO553" i="53" s="1"/>
  <c r="HL545" i="53"/>
  <c r="HQ553" i="53" s="1"/>
  <c r="HT543" i="53"/>
  <c r="HU543" i="53" s="1"/>
  <c r="HR543" i="53"/>
  <c r="HQ543" i="53"/>
  <c r="HP543" i="53"/>
  <c r="HO543" i="53"/>
  <c r="HN543" i="53"/>
  <c r="HS543" i="53" s="1"/>
  <c r="HT541" i="53"/>
  <c r="HU541" i="53" s="1"/>
  <c r="HR541" i="53"/>
  <c r="HQ541" i="53"/>
  <c r="HP541" i="53"/>
  <c r="HO541" i="53"/>
  <c r="HN541" i="53"/>
  <c r="HS541" i="53" s="1"/>
  <c r="HT539" i="53"/>
  <c r="HU539" i="53" s="1"/>
  <c r="HR539" i="53"/>
  <c r="HQ539" i="53"/>
  <c r="HP539" i="53"/>
  <c r="HO539" i="53"/>
  <c r="HN539" i="53"/>
  <c r="HS539" i="53" s="1"/>
  <c r="HT538" i="53"/>
  <c r="HU538" i="53" s="1"/>
  <c r="HR538" i="53"/>
  <c r="HQ538" i="53"/>
  <c r="HP538" i="53"/>
  <c r="HO538" i="53"/>
  <c r="HN538" i="53"/>
  <c r="HS538" i="53" s="1"/>
  <c r="HT536" i="53"/>
  <c r="HU536" i="53" s="1"/>
  <c r="HR536" i="53"/>
  <c r="HQ536" i="53"/>
  <c r="HP536" i="53"/>
  <c r="HO536" i="53"/>
  <c r="HN536" i="53"/>
  <c r="HS536" i="53" s="1"/>
  <c r="HT535" i="53"/>
  <c r="HU535" i="53" s="1"/>
  <c r="HR535" i="53"/>
  <c r="HQ535" i="53"/>
  <c r="HP535" i="53"/>
  <c r="HO535" i="53"/>
  <c r="HN535" i="53"/>
  <c r="HS535" i="53" s="1"/>
  <c r="HT534" i="53"/>
  <c r="HU534" i="53" s="1"/>
  <c r="HR534" i="53"/>
  <c r="HQ534" i="53"/>
  <c r="HP534" i="53"/>
  <c r="HO534" i="53"/>
  <c r="HN534" i="53"/>
  <c r="HS534" i="53" s="1"/>
  <c r="HT533" i="53"/>
  <c r="HU533" i="53" s="1"/>
  <c r="HR533" i="53"/>
  <c r="HQ533" i="53"/>
  <c r="HP533" i="53"/>
  <c r="HO533" i="53"/>
  <c r="HN533" i="53"/>
  <c r="HS533" i="53" s="1"/>
  <c r="HT532" i="53"/>
  <c r="HU532" i="53" s="1"/>
  <c r="HR532" i="53"/>
  <c r="HQ532" i="53"/>
  <c r="HP532" i="53"/>
  <c r="HO532" i="53"/>
  <c r="HN532" i="53"/>
  <c r="HS532" i="53" s="1"/>
  <c r="HT531" i="53"/>
  <c r="HU531" i="53" s="1"/>
  <c r="HR531" i="53"/>
  <c r="HQ531" i="53"/>
  <c r="HP531" i="53"/>
  <c r="HO531" i="53"/>
  <c r="HN531" i="53"/>
  <c r="HS531" i="53" s="1"/>
  <c r="HT530" i="53"/>
  <c r="HU530" i="53" s="1"/>
  <c r="HR530" i="53"/>
  <c r="HQ530" i="53"/>
  <c r="HP530" i="53"/>
  <c r="HO530" i="53"/>
  <c r="HN530" i="53"/>
  <c r="HS530" i="53" s="1"/>
  <c r="HT529" i="53"/>
  <c r="HU529" i="53" s="1"/>
  <c r="HR529" i="53"/>
  <c r="HQ529" i="53"/>
  <c r="HP529" i="53"/>
  <c r="HO529" i="53"/>
  <c r="HN529" i="53"/>
  <c r="HS529" i="53" s="1"/>
  <c r="HT528" i="53"/>
  <c r="HU528" i="53" s="1"/>
  <c r="HR528" i="53"/>
  <c r="HQ528" i="53"/>
  <c r="HP528" i="53"/>
  <c r="HO528" i="53"/>
  <c r="HN528" i="53"/>
  <c r="HS528" i="53" s="1"/>
  <c r="HT526" i="53"/>
  <c r="HU526" i="53" s="1"/>
  <c r="HR526" i="53"/>
  <c r="HQ526" i="53"/>
  <c r="HP526" i="53"/>
  <c r="HO526" i="53"/>
  <c r="HN526" i="53"/>
  <c r="HS526" i="53" s="1"/>
  <c r="HU524" i="53"/>
  <c r="HT524" i="53"/>
  <c r="HR524" i="53"/>
  <c r="HQ524" i="53"/>
  <c r="HP524" i="53"/>
  <c r="HO524" i="53"/>
  <c r="HN524" i="53"/>
  <c r="HS524" i="53" s="1"/>
  <c r="HT523" i="53"/>
  <c r="HU523" i="53" s="1"/>
  <c r="HR523" i="53"/>
  <c r="HQ523" i="53"/>
  <c r="HP523" i="53"/>
  <c r="HO523" i="53"/>
  <c r="HN523" i="53"/>
  <c r="HS523" i="53" s="1"/>
  <c r="HT522" i="53"/>
  <c r="HU522" i="53" s="1"/>
  <c r="HR522" i="53"/>
  <c r="HQ522" i="53"/>
  <c r="HP522" i="53"/>
  <c r="HO522" i="53"/>
  <c r="HN522" i="53"/>
  <c r="HS522" i="53" s="1"/>
  <c r="HT520" i="53"/>
  <c r="HU520" i="53" s="1"/>
  <c r="HR520" i="53"/>
  <c r="HQ520" i="53"/>
  <c r="HP520" i="53"/>
  <c r="HO520" i="53"/>
  <c r="HN520" i="53"/>
  <c r="HS520" i="53" s="1"/>
  <c r="HT518" i="53"/>
  <c r="HU518" i="53" s="1"/>
  <c r="HR518" i="53"/>
  <c r="HQ518" i="53"/>
  <c r="HP518" i="53"/>
  <c r="HO518" i="53"/>
  <c r="HN518" i="53"/>
  <c r="HS518" i="53" s="1"/>
  <c r="HT517" i="53"/>
  <c r="HU517" i="53" s="1"/>
  <c r="HR517" i="53"/>
  <c r="HQ517" i="53"/>
  <c r="HP517" i="53"/>
  <c r="HO517" i="53"/>
  <c r="HN517" i="53"/>
  <c r="HS517" i="53" s="1"/>
  <c r="HT516" i="53"/>
  <c r="HU516" i="53" s="1"/>
  <c r="HR516" i="53"/>
  <c r="HQ516" i="53"/>
  <c r="HP516" i="53"/>
  <c r="HO516" i="53"/>
  <c r="HN516" i="53"/>
  <c r="HS516" i="53" s="1"/>
  <c r="HT515" i="53"/>
  <c r="HU515" i="53" s="1"/>
  <c r="HR515" i="53"/>
  <c r="HQ515" i="53"/>
  <c r="HP515" i="53"/>
  <c r="HO515" i="53"/>
  <c r="HN515" i="53"/>
  <c r="HS515" i="53" s="1"/>
  <c r="HT514" i="53"/>
  <c r="HU514" i="53" s="1"/>
  <c r="HR514" i="53"/>
  <c r="HQ514" i="53"/>
  <c r="HP514" i="53"/>
  <c r="HO514" i="53"/>
  <c r="HN514" i="53"/>
  <c r="HS514" i="53" s="1"/>
  <c r="HT512" i="53"/>
  <c r="HU512" i="53" s="1"/>
  <c r="HR512" i="53"/>
  <c r="HQ512" i="53"/>
  <c r="HP512" i="53"/>
  <c r="HO512" i="53"/>
  <c r="HN512" i="53"/>
  <c r="HS512" i="53" s="1"/>
  <c r="HT510" i="53"/>
  <c r="HU510" i="53" s="1"/>
  <c r="HR510" i="53"/>
  <c r="HQ510" i="53"/>
  <c r="HP510" i="53"/>
  <c r="HO510" i="53"/>
  <c r="HN510" i="53"/>
  <c r="HS510" i="53" s="1"/>
  <c r="HT509" i="53"/>
  <c r="HU509" i="53" s="1"/>
  <c r="HR509" i="53"/>
  <c r="HQ509" i="53"/>
  <c r="HP509" i="53"/>
  <c r="HO509" i="53"/>
  <c r="HN509" i="53"/>
  <c r="HS509" i="53" s="1"/>
  <c r="HT508" i="53"/>
  <c r="HU508" i="53" s="1"/>
  <c r="HR508" i="53"/>
  <c r="HQ508" i="53"/>
  <c r="HP508" i="53"/>
  <c r="HO508" i="53"/>
  <c r="HN508" i="53"/>
  <c r="HS508" i="53" s="1"/>
  <c r="HT507" i="53"/>
  <c r="HU507" i="53" s="1"/>
  <c r="HR507" i="53"/>
  <c r="HQ507" i="53"/>
  <c r="HP507" i="53"/>
  <c r="HO507" i="53"/>
  <c r="HN507" i="53"/>
  <c r="HS507" i="53" s="1"/>
  <c r="HT505" i="53"/>
  <c r="HU505" i="53" s="1"/>
  <c r="HR505" i="53"/>
  <c r="HQ505" i="53"/>
  <c r="HP505" i="53"/>
  <c r="HO505" i="53"/>
  <c r="HN505" i="53"/>
  <c r="HS505" i="53" s="1"/>
  <c r="HT504" i="53"/>
  <c r="HU504" i="53" s="1"/>
  <c r="HR504" i="53"/>
  <c r="HQ504" i="53"/>
  <c r="HP504" i="53"/>
  <c r="HO504" i="53"/>
  <c r="HN504" i="53"/>
  <c r="HS504" i="53" s="1"/>
  <c r="HT503" i="53"/>
  <c r="HU503" i="53" s="1"/>
  <c r="HR503" i="53"/>
  <c r="HQ503" i="53"/>
  <c r="HP503" i="53"/>
  <c r="HO503" i="53"/>
  <c r="HN503" i="53"/>
  <c r="HS503" i="53" s="1"/>
  <c r="HT502" i="53"/>
  <c r="HU502" i="53" s="1"/>
  <c r="HR502" i="53"/>
  <c r="HQ502" i="53"/>
  <c r="HP502" i="53"/>
  <c r="HO502" i="53"/>
  <c r="HN502" i="53"/>
  <c r="HS502" i="53" s="1"/>
  <c r="HM500" i="53"/>
  <c r="HT499" i="53"/>
  <c r="HU499" i="53" s="1"/>
  <c r="HR499" i="53"/>
  <c r="HQ499" i="53"/>
  <c r="HP499" i="53"/>
  <c r="HO499" i="53"/>
  <c r="HN499" i="53"/>
  <c r="HS499" i="53" s="1"/>
  <c r="HT498" i="53"/>
  <c r="HU498" i="53" s="1"/>
  <c r="HR498" i="53"/>
  <c r="HQ498" i="53"/>
  <c r="HP498" i="53"/>
  <c r="HO498" i="53"/>
  <c r="HN498" i="53"/>
  <c r="HS498" i="53" s="1"/>
  <c r="HT496" i="53"/>
  <c r="HU496" i="53" s="1"/>
  <c r="HR496" i="53"/>
  <c r="HQ496" i="53"/>
  <c r="HP496" i="53"/>
  <c r="HO496" i="53"/>
  <c r="HN496" i="53"/>
  <c r="HS496" i="53" s="1"/>
  <c r="HT495" i="53"/>
  <c r="HU495" i="53" s="1"/>
  <c r="HR495" i="53"/>
  <c r="HQ495" i="53"/>
  <c r="HP495" i="53"/>
  <c r="HO495" i="53"/>
  <c r="HN495" i="53"/>
  <c r="HS495" i="53" s="1"/>
  <c r="HT494" i="53"/>
  <c r="HU494" i="53" s="1"/>
  <c r="HR494" i="53"/>
  <c r="HQ494" i="53"/>
  <c r="HP494" i="53"/>
  <c r="HO494" i="53"/>
  <c r="HN494" i="53"/>
  <c r="HS494" i="53" s="1"/>
  <c r="HT492" i="53"/>
  <c r="HU492" i="53" s="1"/>
  <c r="HR492" i="53"/>
  <c r="HQ492" i="53"/>
  <c r="HP492" i="53"/>
  <c r="HO492" i="53"/>
  <c r="HN492" i="53"/>
  <c r="HS492" i="53" s="1"/>
  <c r="HT491" i="53"/>
  <c r="HU491" i="53" s="1"/>
  <c r="HR491" i="53"/>
  <c r="HQ491" i="53"/>
  <c r="HP491" i="53"/>
  <c r="HO491" i="53"/>
  <c r="HN491" i="53"/>
  <c r="HS491" i="53" s="1"/>
  <c r="HT489" i="53"/>
  <c r="HU489" i="53" s="1"/>
  <c r="HR489" i="53"/>
  <c r="HQ489" i="53"/>
  <c r="HP489" i="53"/>
  <c r="HO489" i="53"/>
  <c r="HN489" i="53"/>
  <c r="HS489" i="53" s="1"/>
  <c r="HT488" i="53"/>
  <c r="HU488" i="53" s="1"/>
  <c r="HR488" i="53"/>
  <c r="HQ488" i="53"/>
  <c r="HP488" i="53"/>
  <c r="HO488" i="53"/>
  <c r="HN488" i="53"/>
  <c r="HS488" i="53" s="1"/>
  <c r="HT487" i="53"/>
  <c r="HU487" i="53" s="1"/>
  <c r="HR487" i="53"/>
  <c r="HQ487" i="53"/>
  <c r="HP487" i="53"/>
  <c r="HO487" i="53"/>
  <c r="HN487" i="53"/>
  <c r="HS487" i="53" s="1"/>
  <c r="HT486" i="53"/>
  <c r="HU486" i="53" s="1"/>
  <c r="HR486" i="53"/>
  <c r="HQ486" i="53"/>
  <c r="HP486" i="53"/>
  <c r="HO486" i="53"/>
  <c r="HN486" i="53"/>
  <c r="HS486" i="53" s="1"/>
  <c r="HT485" i="53"/>
  <c r="HU485" i="53" s="1"/>
  <c r="HR485" i="53"/>
  <c r="HQ485" i="53"/>
  <c r="HP485" i="53"/>
  <c r="HO485" i="53"/>
  <c r="HN485" i="53"/>
  <c r="HS485" i="53" s="1"/>
  <c r="HT484" i="53"/>
  <c r="HU484" i="53" s="1"/>
  <c r="HR484" i="53"/>
  <c r="HQ484" i="53"/>
  <c r="HP484" i="53"/>
  <c r="HO484" i="53"/>
  <c r="HN484" i="53"/>
  <c r="HS484" i="53" s="1"/>
  <c r="HT482" i="53"/>
  <c r="HU482" i="53" s="1"/>
  <c r="HR482" i="53"/>
  <c r="HQ482" i="53"/>
  <c r="HP482" i="53"/>
  <c r="HO482" i="53"/>
  <c r="HN482" i="53"/>
  <c r="HS482" i="53" s="1"/>
  <c r="HT481" i="53"/>
  <c r="HU481" i="53" s="1"/>
  <c r="HR481" i="53"/>
  <c r="HQ481" i="53"/>
  <c r="HP481" i="53"/>
  <c r="HO481" i="53"/>
  <c r="HN481" i="53"/>
  <c r="HS481" i="53" s="1"/>
  <c r="HT480" i="53"/>
  <c r="HU480" i="53" s="1"/>
  <c r="HR480" i="53"/>
  <c r="HQ480" i="53"/>
  <c r="HP480" i="53"/>
  <c r="HO480" i="53"/>
  <c r="HN480" i="53"/>
  <c r="HS480" i="53" s="1"/>
  <c r="HT479" i="53"/>
  <c r="HU479" i="53" s="1"/>
  <c r="HR479" i="53"/>
  <c r="HQ479" i="53"/>
  <c r="HP479" i="53"/>
  <c r="HO479" i="53"/>
  <c r="HN479" i="53"/>
  <c r="HS479" i="53" s="1"/>
  <c r="HT478" i="53"/>
  <c r="HU478" i="53" s="1"/>
  <c r="HR478" i="53"/>
  <c r="HQ478" i="53"/>
  <c r="HP478" i="53"/>
  <c r="HO478" i="53"/>
  <c r="HN478" i="53"/>
  <c r="HS478" i="53" s="1"/>
  <c r="HT477" i="53"/>
  <c r="HU477" i="53" s="1"/>
  <c r="HR477" i="53"/>
  <c r="HQ477" i="53"/>
  <c r="HP477" i="53"/>
  <c r="HO477" i="53"/>
  <c r="HN477" i="53"/>
  <c r="HS477" i="53" s="1"/>
  <c r="HT476" i="53"/>
  <c r="HU476" i="53" s="1"/>
  <c r="HR476" i="53"/>
  <c r="HQ476" i="53"/>
  <c r="HP476" i="53"/>
  <c r="HO476" i="53"/>
  <c r="HN476" i="53"/>
  <c r="HS476" i="53" s="1"/>
  <c r="HT474" i="53"/>
  <c r="HU474" i="53" s="1"/>
  <c r="HR474" i="53"/>
  <c r="HQ474" i="53"/>
  <c r="HP474" i="53"/>
  <c r="HO474" i="53"/>
  <c r="HN474" i="53"/>
  <c r="HS474" i="53" s="1"/>
  <c r="HT473" i="53"/>
  <c r="HU473" i="53" s="1"/>
  <c r="HR473" i="53"/>
  <c r="HQ473" i="53"/>
  <c r="HP473" i="53"/>
  <c r="HO473" i="53"/>
  <c r="HN473" i="53"/>
  <c r="HS473" i="53" s="1"/>
  <c r="HT472" i="53"/>
  <c r="HU472" i="53" s="1"/>
  <c r="HR472" i="53"/>
  <c r="HQ472" i="53"/>
  <c r="HP472" i="53"/>
  <c r="HO472" i="53"/>
  <c r="HN472" i="53"/>
  <c r="HS472" i="53" s="1"/>
  <c r="HT470" i="53"/>
  <c r="HU470" i="53" s="1"/>
  <c r="HR470" i="53"/>
  <c r="HQ470" i="53"/>
  <c r="HP470" i="53"/>
  <c r="HO470" i="53"/>
  <c r="HN470" i="53"/>
  <c r="HS470" i="53" s="1"/>
  <c r="HT467" i="53"/>
  <c r="HU467" i="53" s="1"/>
  <c r="HR467" i="53"/>
  <c r="HQ467" i="53"/>
  <c r="HP467" i="53"/>
  <c r="HO467" i="53"/>
  <c r="HN467" i="53"/>
  <c r="HS467" i="53" s="1"/>
  <c r="HT466" i="53"/>
  <c r="HU466" i="53" s="1"/>
  <c r="HR466" i="53"/>
  <c r="HQ466" i="53"/>
  <c r="HP466" i="53"/>
  <c r="HO466" i="53"/>
  <c r="HN466" i="53"/>
  <c r="HS466" i="53" s="1"/>
  <c r="HT464" i="53"/>
  <c r="HU464" i="53" s="1"/>
  <c r="HR464" i="53"/>
  <c r="HQ464" i="53"/>
  <c r="HP464" i="53"/>
  <c r="HO464" i="53"/>
  <c r="HN464" i="53"/>
  <c r="HS464" i="53" s="1"/>
  <c r="HT463" i="53"/>
  <c r="HU463" i="53" s="1"/>
  <c r="HR463" i="53"/>
  <c r="HQ463" i="53"/>
  <c r="HP463" i="53"/>
  <c r="HO463" i="53"/>
  <c r="HN463" i="53"/>
  <c r="HS463" i="53" s="1"/>
  <c r="HT462" i="53"/>
  <c r="HU462" i="53" s="1"/>
  <c r="HR462" i="53"/>
  <c r="HQ462" i="53"/>
  <c r="HP462" i="53"/>
  <c r="HO462" i="53"/>
  <c r="HN462" i="53"/>
  <c r="HS462" i="53" s="1"/>
  <c r="HT461" i="53"/>
  <c r="HU461" i="53" s="1"/>
  <c r="HR461" i="53"/>
  <c r="HQ461" i="53"/>
  <c r="HP461" i="53"/>
  <c r="HO461" i="53"/>
  <c r="HN461" i="53"/>
  <c r="HS461" i="53" s="1"/>
  <c r="HT460" i="53"/>
  <c r="HU460" i="53" s="1"/>
  <c r="HR460" i="53"/>
  <c r="HQ460" i="53"/>
  <c r="HP460" i="53"/>
  <c r="HO460" i="53"/>
  <c r="HN460" i="53"/>
  <c r="HS460" i="53" s="1"/>
  <c r="HT458" i="53"/>
  <c r="HU458" i="53" s="1"/>
  <c r="HR458" i="53"/>
  <c r="HQ458" i="53"/>
  <c r="HP458" i="53"/>
  <c r="HO458" i="53"/>
  <c r="HN458" i="53"/>
  <c r="HS458" i="53" s="1"/>
  <c r="HT457" i="53"/>
  <c r="HU457" i="53" s="1"/>
  <c r="HR457" i="53"/>
  <c r="HQ457" i="53"/>
  <c r="HP457" i="53"/>
  <c r="HO457" i="53"/>
  <c r="HN457" i="53"/>
  <c r="HS457" i="53" s="1"/>
  <c r="HT456" i="53"/>
  <c r="HU456" i="53" s="1"/>
  <c r="HR456" i="53"/>
  <c r="HQ456" i="53"/>
  <c r="HP456" i="53"/>
  <c r="HO456" i="53"/>
  <c r="HN456" i="53"/>
  <c r="HS456" i="53" s="1"/>
  <c r="HT455" i="53"/>
  <c r="HU455" i="53" s="1"/>
  <c r="HR455" i="53"/>
  <c r="HQ455" i="53"/>
  <c r="HP455" i="53"/>
  <c r="HO455" i="53"/>
  <c r="HN455" i="53"/>
  <c r="HS455" i="53" s="1"/>
  <c r="HT454" i="53"/>
  <c r="HU454" i="53" s="1"/>
  <c r="HR454" i="53"/>
  <c r="HQ454" i="53"/>
  <c r="HP454" i="53"/>
  <c r="HO454" i="53"/>
  <c r="HN454" i="53"/>
  <c r="HS454" i="53" s="1"/>
  <c r="HT453" i="53"/>
  <c r="HU453" i="53" s="1"/>
  <c r="HR453" i="53"/>
  <c r="HQ453" i="53"/>
  <c r="HP453" i="53"/>
  <c r="HO453" i="53"/>
  <c r="HN453" i="53"/>
  <c r="HS453" i="53" s="1"/>
  <c r="HT452" i="53"/>
  <c r="HU452" i="53" s="1"/>
  <c r="HR452" i="53"/>
  <c r="HQ452" i="53"/>
  <c r="HP452" i="53"/>
  <c r="HO452" i="53"/>
  <c r="HN452" i="53"/>
  <c r="HS452" i="53" s="1"/>
  <c r="HT451" i="53"/>
  <c r="HU451" i="53" s="1"/>
  <c r="HR451" i="53"/>
  <c r="HQ451" i="53"/>
  <c r="HP451" i="53"/>
  <c r="HO451" i="53"/>
  <c r="HN451" i="53"/>
  <c r="HS451" i="53" s="1"/>
  <c r="HT449" i="53"/>
  <c r="HU449" i="53" s="1"/>
  <c r="HR449" i="53"/>
  <c r="HQ449" i="53"/>
  <c r="HP449" i="53"/>
  <c r="HO449" i="53"/>
  <c r="HN449" i="53"/>
  <c r="HS449" i="53" s="1"/>
  <c r="HT448" i="53"/>
  <c r="HU448" i="53" s="1"/>
  <c r="HR448" i="53"/>
  <c r="HQ448" i="53"/>
  <c r="HP448" i="53"/>
  <c r="HO448" i="53"/>
  <c r="HN448" i="53"/>
  <c r="HS448" i="53" s="1"/>
  <c r="HT447" i="53"/>
  <c r="HU447" i="53" s="1"/>
  <c r="HR447" i="53"/>
  <c r="HQ447" i="53"/>
  <c r="HP447" i="53"/>
  <c r="HO447" i="53"/>
  <c r="HN447" i="53"/>
  <c r="HS447" i="53" s="1"/>
  <c r="HT446" i="53"/>
  <c r="HU446" i="53" s="1"/>
  <c r="HR446" i="53"/>
  <c r="HQ446" i="53"/>
  <c r="HP446" i="53"/>
  <c r="HO446" i="53"/>
  <c r="HN446" i="53"/>
  <c r="HS446" i="53" s="1"/>
  <c r="HT445" i="53"/>
  <c r="HU445" i="53" s="1"/>
  <c r="HR445" i="53"/>
  <c r="HQ445" i="53"/>
  <c r="HP445" i="53"/>
  <c r="HO445" i="53"/>
  <c r="HN445" i="53"/>
  <c r="HS445" i="53" s="1"/>
  <c r="HT444" i="53"/>
  <c r="HU444" i="53" s="1"/>
  <c r="HR444" i="53"/>
  <c r="HQ444" i="53"/>
  <c r="HP444" i="53"/>
  <c r="HO444" i="53"/>
  <c r="HN444" i="53"/>
  <c r="HS444" i="53" s="1"/>
  <c r="HT443" i="53"/>
  <c r="HU443" i="53" s="1"/>
  <c r="HR443" i="53"/>
  <c r="HQ443" i="53"/>
  <c r="HP443" i="53"/>
  <c r="HO443" i="53"/>
  <c r="HN443" i="53"/>
  <c r="HS443" i="53" s="1"/>
  <c r="HT442" i="53"/>
  <c r="HU442" i="53" s="1"/>
  <c r="HR442" i="53"/>
  <c r="HQ442" i="53"/>
  <c r="HP442" i="53"/>
  <c r="HO442" i="53"/>
  <c r="HN442" i="53"/>
  <c r="HS442" i="53" s="1"/>
  <c r="HT441" i="53"/>
  <c r="HU441" i="53" s="1"/>
  <c r="HR441" i="53"/>
  <c r="HQ441" i="53"/>
  <c r="HP441" i="53"/>
  <c r="HO441" i="53"/>
  <c r="HN441" i="53"/>
  <c r="HS441" i="53" s="1"/>
  <c r="HT440" i="53"/>
  <c r="HU440" i="53" s="1"/>
  <c r="HR440" i="53"/>
  <c r="HQ440" i="53"/>
  <c r="HP440" i="53"/>
  <c r="HO440" i="53"/>
  <c r="HN440" i="53"/>
  <c r="HS440" i="53" s="1"/>
  <c r="HT439" i="53"/>
  <c r="HU439" i="53" s="1"/>
  <c r="HR439" i="53"/>
  <c r="HQ439" i="53"/>
  <c r="HP439" i="53"/>
  <c r="HO439" i="53"/>
  <c r="HN439" i="53"/>
  <c r="HS439" i="53" s="1"/>
  <c r="HT437" i="53"/>
  <c r="HU437" i="53" s="1"/>
  <c r="HR437" i="53"/>
  <c r="HQ437" i="53"/>
  <c r="HP437" i="53"/>
  <c r="HO437" i="53"/>
  <c r="HN437" i="53"/>
  <c r="HS437" i="53" s="1"/>
  <c r="HT436" i="53"/>
  <c r="HU436" i="53" s="1"/>
  <c r="HR436" i="53"/>
  <c r="HQ436" i="53"/>
  <c r="HP436" i="53"/>
  <c r="HO436" i="53"/>
  <c r="HN436" i="53"/>
  <c r="HS436" i="53" s="1"/>
  <c r="HT435" i="53"/>
  <c r="HU435" i="53" s="1"/>
  <c r="HR435" i="53"/>
  <c r="HQ435" i="53"/>
  <c r="HP435" i="53"/>
  <c r="HO435" i="53"/>
  <c r="HN435" i="53"/>
  <c r="HS435" i="53" s="1"/>
  <c r="HT434" i="53"/>
  <c r="HU434" i="53" s="1"/>
  <c r="HR434" i="53"/>
  <c r="HQ434" i="53"/>
  <c r="HP434" i="53"/>
  <c r="HO434" i="53"/>
  <c r="HN434" i="53"/>
  <c r="HS434" i="53" s="1"/>
  <c r="HT433" i="53"/>
  <c r="HU433" i="53" s="1"/>
  <c r="HR433" i="53"/>
  <c r="HQ433" i="53"/>
  <c r="HP433" i="53"/>
  <c r="HO433" i="53"/>
  <c r="HN433" i="53"/>
  <c r="HS433" i="53" s="1"/>
  <c r="HT432" i="53"/>
  <c r="HU432" i="53" s="1"/>
  <c r="HR432" i="53"/>
  <c r="HQ432" i="53"/>
  <c r="HP432" i="53"/>
  <c r="HO432" i="53"/>
  <c r="HN432" i="53"/>
  <c r="HS432" i="53" s="1"/>
  <c r="HT431" i="53"/>
  <c r="HU431" i="53" s="1"/>
  <c r="HR431" i="53"/>
  <c r="HQ431" i="53"/>
  <c r="HP431" i="53"/>
  <c r="HO431" i="53"/>
  <c r="HN431" i="53"/>
  <c r="HS431" i="53" s="1"/>
  <c r="HT430" i="53"/>
  <c r="HU430" i="53" s="1"/>
  <c r="HR430" i="53"/>
  <c r="HQ430" i="53"/>
  <c r="HP430" i="53"/>
  <c r="HO430" i="53"/>
  <c r="HN430" i="53"/>
  <c r="HS430" i="53" s="1"/>
  <c r="HT428" i="53"/>
  <c r="HU428" i="53" s="1"/>
  <c r="HR428" i="53"/>
  <c r="HQ428" i="53"/>
  <c r="HP428" i="53"/>
  <c r="HO428" i="53"/>
  <c r="HN428" i="53"/>
  <c r="HS428" i="53" s="1"/>
  <c r="HT427" i="53"/>
  <c r="HU427" i="53" s="1"/>
  <c r="HR427" i="53"/>
  <c r="HQ427" i="53"/>
  <c r="HP427" i="53"/>
  <c r="HO427" i="53"/>
  <c r="HN427" i="53"/>
  <c r="HS427" i="53" s="1"/>
  <c r="HT426" i="53"/>
  <c r="HU426" i="53" s="1"/>
  <c r="HR426" i="53"/>
  <c r="HQ426" i="53"/>
  <c r="HP426" i="53"/>
  <c r="HO426" i="53"/>
  <c r="HN426" i="53"/>
  <c r="HS426" i="53" s="1"/>
  <c r="HT425" i="53"/>
  <c r="HU425" i="53" s="1"/>
  <c r="HR425" i="53"/>
  <c r="HQ425" i="53"/>
  <c r="HP425" i="53"/>
  <c r="HO425" i="53"/>
  <c r="HN425" i="53"/>
  <c r="HS425" i="53" s="1"/>
  <c r="HT424" i="53"/>
  <c r="HU424" i="53" s="1"/>
  <c r="HR424" i="53"/>
  <c r="HQ424" i="53"/>
  <c r="HP424" i="53"/>
  <c r="HO424" i="53"/>
  <c r="HN424" i="53"/>
  <c r="HS424" i="53" s="1"/>
  <c r="HT423" i="53"/>
  <c r="HU423" i="53" s="1"/>
  <c r="HR423" i="53"/>
  <c r="HQ423" i="53"/>
  <c r="HP423" i="53"/>
  <c r="HO423" i="53"/>
  <c r="HN423" i="53"/>
  <c r="HS423" i="53" s="1"/>
  <c r="HT421" i="53"/>
  <c r="HU421" i="53" s="1"/>
  <c r="HR421" i="53"/>
  <c r="HQ421" i="53"/>
  <c r="HP421" i="53"/>
  <c r="HO421" i="53"/>
  <c r="HN421" i="53"/>
  <c r="HS421" i="53" s="1"/>
  <c r="HT418" i="53"/>
  <c r="HU418" i="53" s="1"/>
  <c r="HR418" i="53"/>
  <c r="HQ418" i="53"/>
  <c r="HP418" i="53"/>
  <c r="HO418" i="53"/>
  <c r="HN418" i="53"/>
  <c r="HS418" i="53" s="1"/>
  <c r="HT417" i="53"/>
  <c r="HU417" i="53" s="1"/>
  <c r="HR417" i="53"/>
  <c r="HQ417" i="53"/>
  <c r="HP417" i="53"/>
  <c r="HO417" i="53"/>
  <c r="HN417" i="53"/>
  <c r="HS417" i="53" s="1"/>
  <c r="HT416" i="53"/>
  <c r="HU416" i="53" s="1"/>
  <c r="HR416" i="53"/>
  <c r="HQ416" i="53"/>
  <c r="HP416" i="53"/>
  <c r="HO416" i="53"/>
  <c r="HN416" i="53"/>
  <c r="HS416" i="53" s="1"/>
  <c r="HT415" i="53"/>
  <c r="HU415" i="53" s="1"/>
  <c r="HR415" i="53"/>
  <c r="HQ415" i="53"/>
  <c r="HP415" i="53"/>
  <c r="HO415" i="53"/>
  <c r="HN415" i="53"/>
  <c r="HS415" i="53" s="1"/>
  <c r="HT414" i="53"/>
  <c r="HU414" i="53" s="1"/>
  <c r="HR414" i="53"/>
  <c r="HQ414" i="53"/>
  <c r="HP414" i="53"/>
  <c r="HO414" i="53"/>
  <c r="HN414" i="53"/>
  <c r="HS414" i="53" s="1"/>
  <c r="HT413" i="53"/>
  <c r="HU413" i="53" s="1"/>
  <c r="HR413" i="53"/>
  <c r="HQ413" i="53"/>
  <c r="HP413" i="53"/>
  <c r="HO413" i="53"/>
  <c r="HN413" i="53"/>
  <c r="HS413" i="53" s="1"/>
  <c r="HT412" i="53"/>
  <c r="HU412" i="53" s="1"/>
  <c r="HR412" i="53"/>
  <c r="HQ412" i="53"/>
  <c r="HP412" i="53"/>
  <c r="HO412" i="53"/>
  <c r="HN412" i="53"/>
  <c r="HS412" i="53" s="1"/>
  <c r="HT411" i="53"/>
  <c r="HU411" i="53" s="1"/>
  <c r="HR411" i="53"/>
  <c r="HQ411" i="53"/>
  <c r="HP411" i="53"/>
  <c r="HO411" i="53"/>
  <c r="HN411" i="53"/>
  <c r="HS411" i="53" s="1"/>
  <c r="HT409" i="53"/>
  <c r="HU409" i="53" s="1"/>
  <c r="HR409" i="53"/>
  <c r="HQ409" i="53"/>
  <c r="HP409" i="53"/>
  <c r="HO409" i="53"/>
  <c r="HN409" i="53"/>
  <c r="HS409" i="53" s="1"/>
  <c r="HT408" i="53"/>
  <c r="HU408" i="53" s="1"/>
  <c r="HR408" i="53"/>
  <c r="HQ408" i="53"/>
  <c r="HP408" i="53"/>
  <c r="HO408" i="53"/>
  <c r="HN408" i="53"/>
  <c r="HS408" i="53" s="1"/>
  <c r="HT407" i="53"/>
  <c r="HU407" i="53" s="1"/>
  <c r="HR407" i="53"/>
  <c r="HQ407" i="53"/>
  <c r="HP407" i="53"/>
  <c r="HO407" i="53"/>
  <c r="HN407" i="53"/>
  <c r="HS407" i="53" s="1"/>
  <c r="HT406" i="53"/>
  <c r="HU406" i="53" s="1"/>
  <c r="HR406" i="53"/>
  <c r="HQ406" i="53"/>
  <c r="HP406" i="53"/>
  <c r="HO406" i="53"/>
  <c r="HN406" i="53"/>
  <c r="HS406" i="53" s="1"/>
  <c r="HT404" i="53"/>
  <c r="HU404" i="53" s="1"/>
  <c r="HR404" i="53"/>
  <c r="HQ404" i="53"/>
  <c r="HP404" i="53"/>
  <c r="HO404" i="53"/>
  <c r="HN404" i="53"/>
  <c r="HS404" i="53" s="1"/>
  <c r="HT402" i="53"/>
  <c r="HU402" i="53" s="1"/>
  <c r="HR402" i="53"/>
  <c r="HQ402" i="53"/>
  <c r="HP402" i="53"/>
  <c r="HO402" i="53"/>
  <c r="HN402" i="53"/>
  <c r="HS402" i="53" s="1"/>
  <c r="HT401" i="53"/>
  <c r="HU401" i="53" s="1"/>
  <c r="HR401" i="53"/>
  <c r="HQ401" i="53"/>
  <c r="HP401" i="53"/>
  <c r="HO401" i="53"/>
  <c r="HN401" i="53"/>
  <c r="HS401" i="53" s="1"/>
  <c r="HT400" i="53"/>
  <c r="HU400" i="53" s="1"/>
  <c r="HR400" i="53"/>
  <c r="HQ400" i="53"/>
  <c r="HP400" i="53"/>
  <c r="HO400" i="53"/>
  <c r="HN400" i="53"/>
  <c r="HS400" i="53" s="1"/>
  <c r="HT399" i="53"/>
  <c r="HU399" i="53" s="1"/>
  <c r="HR399" i="53"/>
  <c r="HQ399" i="53"/>
  <c r="HP399" i="53"/>
  <c r="HO399" i="53"/>
  <c r="HN399" i="53"/>
  <c r="HS399" i="53" s="1"/>
  <c r="HT398" i="53"/>
  <c r="HU398" i="53" s="1"/>
  <c r="HR398" i="53"/>
  <c r="HQ398" i="53"/>
  <c r="HP398" i="53"/>
  <c r="HO398" i="53"/>
  <c r="HN398" i="53"/>
  <c r="HS398" i="53" s="1"/>
  <c r="HT397" i="53"/>
  <c r="HU397" i="53" s="1"/>
  <c r="HR397" i="53"/>
  <c r="HQ397" i="53"/>
  <c r="HP397" i="53"/>
  <c r="HO397" i="53"/>
  <c r="HN397" i="53"/>
  <c r="HS397" i="53" s="1"/>
  <c r="HT396" i="53"/>
  <c r="HU396" i="53" s="1"/>
  <c r="HR396" i="53"/>
  <c r="HQ396" i="53"/>
  <c r="HP396" i="53"/>
  <c r="HO396" i="53"/>
  <c r="HN396" i="53"/>
  <c r="HS396" i="53" s="1"/>
  <c r="HT395" i="53"/>
  <c r="HU395" i="53" s="1"/>
  <c r="HR395" i="53"/>
  <c r="HQ395" i="53"/>
  <c r="HP395" i="53"/>
  <c r="HO395" i="53"/>
  <c r="HN395" i="53"/>
  <c r="HS395" i="53" s="1"/>
  <c r="HT394" i="53"/>
  <c r="HU394" i="53" s="1"/>
  <c r="HR394" i="53"/>
  <c r="HQ394" i="53"/>
  <c r="HP394" i="53"/>
  <c r="HO394" i="53"/>
  <c r="HN394" i="53"/>
  <c r="HS394" i="53" s="1"/>
  <c r="HT393" i="53"/>
  <c r="HU393" i="53" s="1"/>
  <c r="HR393" i="53"/>
  <c r="HQ393" i="53"/>
  <c r="HP393" i="53"/>
  <c r="HO393" i="53"/>
  <c r="HN393" i="53"/>
  <c r="HS393" i="53" s="1"/>
  <c r="HT392" i="53"/>
  <c r="HU392" i="53" s="1"/>
  <c r="HR392" i="53"/>
  <c r="HQ392" i="53"/>
  <c r="HP392" i="53"/>
  <c r="HO392" i="53"/>
  <c r="HN392" i="53"/>
  <c r="HS392" i="53" s="1"/>
  <c r="HT391" i="53"/>
  <c r="HU391" i="53" s="1"/>
  <c r="HR391" i="53"/>
  <c r="HQ391" i="53"/>
  <c r="HP391" i="53"/>
  <c r="HO391" i="53"/>
  <c r="HN391" i="53"/>
  <c r="HS391" i="53" s="1"/>
  <c r="HT390" i="53"/>
  <c r="HU390" i="53" s="1"/>
  <c r="HR390" i="53"/>
  <c r="HQ390" i="53"/>
  <c r="HP390" i="53"/>
  <c r="HO390" i="53"/>
  <c r="HN390" i="53"/>
  <c r="HS390" i="53" s="1"/>
  <c r="HT389" i="53"/>
  <c r="HU389" i="53" s="1"/>
  <c r="HR389" i="53"/>
  <c r="HQ389" i="53"/>
  <c r="HP389" i="53"/>
  <c r="HO389" i="53"/>
  <c r="HN389" i="53"/>
  <c r="HS389" i="53" s="1"/>
  <c r="HT388" i="53"/>
  <c r="HU388" i="53" s="1"/>
  <c r="HR388" i="53"/>
  <c r="HQ388" i="53"/>
  <c r="HP388" i="53"/>
  <c r="HO388" i="53"/>
  <c r="HN388" i="53"/>
  <c r="HS388" i="53" s="1"/>
  <c r="HT386" i="53"/>
  <c r="HU386" i="53" s="1"/>
  <c r="HR386" i="53"/>
  <c r="HQ386" i="53"/>
  <c r="HP386" i="53"/>
  <c r="HO386" i="53"/>
  <c r="HN386" i="53"/>
  <c r="HS386" i="53" s="1"/>
  <c r="HT385" i="53"/>
  <c r="HU385" i="53" s="1"/>
  <c r="HR385" i="53"/>
  <c r="HQ385" i="53"/>
  <c r="HP385" i="53"/>
  <c r="HO385" i="53"/>
  <c r="HN385" i="53"/>
  <c r="HS385" i="53" s="1"/>
  <c r="HT384" i="53"/>
  <c r="HU384" i="53" s="1"/>
  <c r="HR384" i="53"/>
  <c r="HQ384" i="53"/>
  <c r="HP384" i="53"/>
  <c r="HO384" i="53"/>
  <c r="HN384" i="53"/>
  <c r="HS384" i="53" s="1"/>
  <c r="HT383" i="53"/>
  <c r="HU383" i="53" s="1"/>
  <c r="HR383" i="53"/>
  <c r="HQ383" i="53"/>
  <c r="HP383" i="53"/>
  <c r="HO383" i="53"/>
  <c r="HN383" i="53"/>
  <c r="HS383" i="53" s="1"/>
  <c r="HT382" i="53"/>
  <c r="HU382" i="53" s="1"/>
  <c r="HR382" i="53"/>
  <c r="HQ382" i="53"/>
  <c r="HP382" i="53"/>
  <c r="HO382" i="53"/>
  <c r="HN382" i="53"/>
  <c r="HS382" i="53" s="1"/>
  <c r="HM380" i="53"/>
  <c r="HT378" i="53"/>
  <c r="HU378" i="53" s="1"/>
  <c r="HR378" i="53"/>
  <c r="HQ378" i="53"/>
  <c r="HP378" i="53"/>
  <c r="HO378" i="53"/>
  <c r="HN378" i="53"/>
  <c r="HS378" i="53" s="1"/>
  <c r="HM377" i="53"/>
  <c r="HT376" i="53"/>
  <c r="HU376" i="53" s="1"/>
  <c r="HR376" i="53"/>
  <c r="HQ376" i="53"/>
  <c r="HP376" i="53"/>
  <c r="HO376" i="53"/>
  <c r="HN376" i="53"/>
  <c r="HS376" i="53" s="1"/>
  <c r="HT375" i="53"/>
  <c r="HU375" i="53" s="1"/>
  <c r="HR375" i="53"/>
  <c r="HQ375" i="53"/>
  <c r="HP375" i="53"/>
  <c r="HO375" i="53"/>
  <c r="HN375" i="53"/>
  <c r="HS375" i="53" s="1"/>
  <c r="HM373" i="53"/>
  <c r="HT372" i="53"/>
  <c r="HU372" i="53" s="1"/>
  <c r="HR372" i="53"/>
  <c r="HQ372" i="53"/>
  <c r="HP372" i="53"/>
  <c r="HO372" i="53"/>
  <c r="HN372" i="53"/>
  <c r="HS372" i="53" s="1"/>
  <c r="HT371" i="53"/>
  <c r="HU371" i="53" s="1"/>
  <c r="HR371" i="53"/>
  <c r="HQ371" i="53"/>
  <c r="HP371" i="53"/>
  <c r="HO371" i="53"/>
  <c r="HN371" i="53"/>
  <c r="HS371" i="53" s="1"/>
  <c r="HT370" i="53"/>
  <c r="HU370" i="53" s="1"/>
  <c r="HR370" i="53"/>
  <c r="HQ370" i="53"/>
  <c r="HP370" i="53"/>
  <c r="HO370" i="53"/>
  <c r="HN370" i="53"/>
  <c r="HS370" i="53" s="1"/>
  <c r="HT369" i="53"/>
  <c r="HU369" i="53" s="1"/>
  <c r="HR369" i="53"/>
  <c r="HQ369" i="53"/>
  <c r="HP369" i="53"/>
  <c r="HO369" i="53"/>
  <c r="HN369" i="53"/>
  <c r="HS369" i="53" s="1"/>
  <c r="HT368" i="53"/>
  <c r="HU368" i="53" s="1"/>
  <c r="HR368" i="53"/>
  <c r="HQ368" i="53"/>
  <c r="HP368" i="53"/>
  <c r="HO368" i="53"/>
  <c r="HN368" i="53"/>
  <c r="HS368" i="53" s="1"/>
  <c r="HT367" i="53"/>
  <c r="HU367" i="53" s="1"/>
  <c r="HR367" i="53"/>
  <c r="HQ367" i="53"/>
  <c r="HP367" i="53"/>
  <c r="HO367" i="53"/>
  <c r="HN367" i="53"/>
  <c r="HS367" i="53" s="1"/>
  <c r="HT366" i="53"/>
  <c r="HU366" i="53" s="1"/>
  <c r="HR366" i="53"/>
  <c r="HQ366" i="53"/>
  <c r="HP366" i="53"/>
  <c r="HO366" i="53"/>
  <c r="HN366" i="53"/>
  <c r="HS366" i="53" s="1"/>
  <c r="HT365" i="53"/>
  <c r="HU365" i="53" s="1"/>
  <c r="HR365" i="53"/>
  <c r="HQ365" i="53"/>
  <c r="HP365" i="53"/>
  <c r="HO365" i="53"/>
  <c r="HN365" i="53"/>
  <c r="HS365" i="53" s="1"/>
  <c r="HT364" i="53"/>
  <c r="HU364" i="53" s="1"/>
  <c r="HR364" i="53"/>
  <c r="HQ364" i="53"/>
  <c r="HP364" i="53"/>
  <c r="HO364" i="53"/>
  <c r="HN364" i="53"/>
  <c r="HS364" i="53" s="1"/>
  <c r="HT363" i="53"/>
  <c r="HU363" i="53" s="1"/>
  <c r="HR363" i="53"/>
  <c r="HQ363" i="53"/>
  <c r="HP363" i="53"/>
  <c r="HO363" i="53"/>
  <c r="HN363" i="53"/>
  <c r="HS363" i="53" s="1"/>
  <c r="HM361" i="53"/>
  <c r="HT360" i="53"/>
  <c r="HU360" i="53" s="1"/>
  <c r="HR360" i="53"/>
  <c r="HQ360" i="53"/>
  <c r="HP360" i="53"/>
  <c r="HO360" i="53"/>
  <c r="HN360" i="53"/>
  <c r="HS360" i="53" s="1"/>
  <c r="HT359" i="53"/>
  <c r="HU359" i="53" s="1"/>
  <c r="HR359" i="53"/>
  <c r="HQ359" i="53"/>
  <c r="HP359" i="53"/>
  <c r="HO359" i="53"/>
  <c r="HN359" i="53"/>
  <c r="HS359" i="53" s="1"/>
  <c r="HT358" i="53"/>
  <c r="HU358" i="53" s="1"/>
  <c r="HR358" i="53"/>
  <c r="HQ358" i="53"/>
  <c r="HP358" i="53"/>
  <c r="HO358" i="53"/>
  <c r="HN358" i="53"/>
  <c r="HS358" i="53" s="1"/>
  <c r="HT357" i="53"/>
  <c r="HU357" i="53" s="1"/>
  <c r="HR357" i="53"/>
  <c r="HQ357" i="53"/>
  <c r="HP357" i="53"/>
  <c r="HO357" i="53"/>
  <c r="HN357" i="53"/>
  <c r="HS357" i="53" s="1"/>
  <c r="HT356" i="53"/>
  <c r="HU356" i="53" s="1"/>
  <c r="HR356" i="53"/>
  <c r="HQ356" i="53"/>
  <c r="HP356" i="53"/>
  <c r="HO356" i="53"/>
  <c r="HN356" i="53"/>
  <c r="HS356" i="53" s="1"/>
  <c r="HT355" i="53"/>
  <c r="HU355" i="53" s="1"/>
  <c r="HR355" i="53"/>
  <c r="HQ355" i="53"/>
  <c r="HP355" i="53"/>
  <c r="HO355" i="53"/>
  <c r="HN355" i="53"/>
  <c r="HS355" i="53" s="1"/>
  <c r="HT354" i="53"/>
  <c r="HU354" i="53" s="1"/>
  <c r="HR354" i="53"/>
  <c r="HQ354" i="53"/>
  <c r="HP354" i="53"/>
  <c r="HO354" i="53"/>
  <c r="HN354" i="53"/>
  <c r="HS354" i="53" s="1"/>
  <c r="HT353" i="53"/>
  <c r="HU353" i="53" s="1"/>
  <c r="HR353" i="53"/>
  <c r="HQ353" i="53"/>
  <c r="HP353" i="53"/>
  <c r="HO353" i="53"/>
  <c r="HN353" i="53"/>
  <c r="HS353" i="53" s="1"/>
  <c r="HT352" i="53"/>
  <c r="HU352" i="53" s="1"/>
  <c r="HR352" i="53"/>
  <c r="HQ352" i="53"/>
  <c r="HP352" i="53"/>
  <c r="HO352" i="53"/>
  <c r="HN352" i="53"/>
  <c r="HS352" i="53" s="1"/>
  <c r="HT351" i="53"/>
  <c r="HU351" i="53" s="1"/>
  <c r="HR351" i="53"/>
  <c r="HQ351" i="53"/>
  <c r="HP351" i="53"/>
  <c r="HO351" i="53"/>
  <c r="HN351" i="53"/>
  <c r="HS351" i="53" s="1"/>
  <c r="HT350" i="53"/>
  <c r="HU350" i="53" s="1"/>
  <c r="HR350" i="53"/>
  <c r="HQ350" i="53"/>
  <c r="HP350" i="53"/>
  <c r="HO350" i="53"/>
  <c r="HN350" i="53"/>
  <c r="HS350" i="53" s="1"/>
  <c r="HT349" i="53"/>
  <c r="HU349" i="53" s="1"/>
  <c r="HR349" i="53"/>
  <c r="HQ349" i="53"/>
  <c r="HP349" i="53"/>
  <c r="HO349" i="53"/>
  <c r="HN349" i="53"/>
  <c r="HS349" i="53" s="1"/>
  <c r="HT348" i="53"/>
  <c r="HU348" i="53" s="1"/>
  <c r="HR348" i="53"/>
  <c r="HQ348" i="53"/>
  <c r="HP348" i="53"/>
  <c r="HO348" i="53"/>
  <c r="HN348" i="53"/>
  <c r="HS348" i="53" s="1"/>
  <c r="HT347" i="53"/>
  <c r="HU347" i="53" s="1"/>
  <c r="HR347" i="53"/>
  <c r="HQ347" i="53"/>
  <c r="HP347" i="53"/>
  <c r="HO347" i="53"/>
  <c r="HN347" i="53"/>
  <c r="HS347" i="53" s="1"/>
  <c r="HT346" i="53"/>
  <c r="HU346" i="53" s="1"/>
  <c r="HR346" i="53"/>
  <c r="HQ346" i="53"/>
  <c r="HP346" i="53"/>
  <c r="HO346" i="53"/>
  <c r="HN346" i="53"/>
  <c r="HS346" i="53" s="1"/>
  <c r="HT345" i="53"/>
  <c r="HU345" i="53" s="1"/>
  <c r="HR345" i="53"/>
  <c r="HQ345" i="53"/>
  <c r="HP345" i="53"/>
  <c r="HO345" i="53"/>
  <c r="HN345" i="53"/>
  <c r="HS345" i="53" s="1"/>
  <c r="HT344" i="53"/>
  <c r="HU344" i="53" s="1"/>
  <c r="HR344" i="53"/>
  <c r="HQ344" i="53"/>
  <c r="HP344" i="53"/>
  <c r="HO344" i="53"/>
  <c r="HN344" i="53"/>
  <c r="HS344" i="53" s="1"/>
  <c r="HT343" i="53"/>
  <c r="HU343" i="53" s="1"/>
  <c r="HR343" i="53"/>
  <c r="HQ343" i="53"/>
  <c r="HP343" i="53"/>
  <c r="HO343" i="53"/>
  <c r="HN343" i="53"/>
  <c r="HS343" i="53" s="1"/>
  <c r="HT342" i="53"/>
  <c r="HU342" i="53" s="1"/>
  <c r="HR342" i="53"/>
  <c r="HQ342" i="53"/>
  <c r="HP342" i="53"/>
  <c r="HO342" i="53"/>
  <c r="HN342" i="53"/>
  <c r="HS342" i="53" s="1"/>
  <c r="HT341" i="53"/>
  <c r="HU341" i="53" s="1"/>
  <c r="HR341" i="53"/>
  <c r="HQ341" i="53"/>
  <c r="HP341" i="53"/>
  <c r="HO341" i="53"/>
  <c r="HN341" i="53"/>
  <c r="HS341" i="53" s="1"/>
  <c r="HT340" i="53"/>
  <c r="HU340" i="53" s="1"/>
  <c r="HR340" i="53"/>
  <c r="HQ340" i="53"/>
  <c r="HP340" i="53"/>
  <c r="HO340" i="53"/>
  <c r="HN340" i="53"/>
  <c r="HS340" i="53" s="1"/>
  <c r="HT339" i="53"/>
  <c r="HU339" i="53" s="1"/>
  <c r="HR339" i="53"/>
  <c r="HQ339" i="53"/>
  <c r="HP339" i="53"/>
  <c r="HO339" i="53"/>
  <c r="HN339" i="53"/>
  <c r="HS339" i="53" s="1"/>
  <c r="HT338" i="53"/>
  <c r="HU338" i="53" s="1"/>
  <c r="HR338" i="53"/>
  <c r="HQ338" i="53"/>
  <c r="HP338" i="53"/>
  <c r="HO338" i="53"/>
  <c r="HN338" i="53"/>
  <c r="HS338" i="53" s="1"/>
  <c r="HT337" i="53"/>
  <c r="HU337" i="53" s="1"/>
  <c r="HR337" i="53"/>
  <c r="HQ337" i="53"/>
  <c r="HP337" i="53"/>
  <c r="HO337" i="53"/>
  <c r="HN337" i="53"/>
  <c r="HS337" i="53" s="1"/>
  <c r="HT336" i="53"/>
  <c r="HU336" i="53" s="1"/>
  <c r="HR336" i="53"/>
  <c r="HQ336" i="53"/>
  <c r="HP336" i="53"/>
  <c r="HO336" i="53"/>
  <c r="HN336" i="53"/>
  <c r="HS336" i="53" s="1"/>
  <c r="HT335" i="53"/>
  <c r="HU335" i="53" s="1"/>
  <c r="HR335" i="53"/>
  <c r="HQ335" i="53"/>
  <c r="HP335" i="53"/>
  <c r="HO335" i="53"/>
  <c r="HN335" i="53"/>
  <c r="HS335" i="53" s="1"/>
  <c r="HT334" i="53"/>
  <c r="HU334" i="53" s="1"/>
  <c r="HR334" i="53"/>
  <c r="HQ334" i="53"/>
  <c r="HP334" i="53"/>
  <c r="HO334" i="53"/>
  <c r="HN334" i="53"/>
  <c r="HS334" i="53" s="1"/>
  <c r="HT333" i="53"/>
  <c r="HU333" i="53" s="1"/>
  <c r="HR333" i="53"/>
  <c r="HQ333" i="53"/>
  <c r="HP333" i="53"/>
  <c r="HO333" i="53"/>
  <c r="HN333" i="53"/>
  <c r="HS333" i="53" s="1"/>
  <c r="HT332" i="53"/>
  <c r="HU332" i="53" s="1"/>
  <c r="HR332" i="53"/>
  <c r="HQ332" i="53"/>
  <c r="HP332" i="53"/>
  <c r="HO332" i="53"/>
  <c r="HN332" i="53"/>
  <c r="HS332" i="53" s="1"/>
  <c r="HT331" i="53"/>
  <c r="HU331" i="53" s="1"/>
  <c r="HR331" i="53"/>
  <c r="HQ331" i="53"/>
  <c r="HP331" i="53"/>
  <c r="HO331" i="53"/>
  <c r="HN331" i="53"/>
  <c r="HS331" i="53" s="1"/>
  <c r="HT330" i="53"/>
  <c r="HU330" i="53" s="1"/>
  <c r="HR330" i="53"/>
  <c r="HQ330" i="53"/>
  <c r="HP330" i="53"/>
  <c r="HO330" i="53"/>
  <c r="HN330" i="53"/>
  <c r="HS330" i="53" s="1"/>
  <c r="HT329" i="53"/>
  <c r="HU329" i="53" s="1"/>
  <c r="HR329" i="53"/>
  <c r="HQ329" i="53"/>
  <c r="HP329" i="53"/>
  <c r="HO329" i="53"/>
  <c r="HN329" i="53"/>
  <c r="HS329" i="53" s="1"/>
  <c r="HT328" i="53"/>
  <c r="HU328" i="53" s="1"/>
  <c r="HR328" i="53"/>
  <c r="HQ328" i="53"/>
  <c r="HP328" i="53"/>
  <c r="HO328" i="53"/>
  <c r="HN328" i="53"/>
  <c r="HS328" i="53" s="1"/>
  <c r="HT327" i="53"/>
  <c r="HU327" i="53" s="1"/>
  <c r="HR327" i="53"/>
  <c r="HQ327" i="53"/>
  <c r="HP327" i="53"/>
  <c r="HO327" i="53"/>
  <c r="HN327" i="53"/>
  <c r="HS327" i="53" s="1"/>
  <c r="HT326" i="53"/>
  <c r="HU326" i="53" s="1"/>
  <c r="HR326" i="53"/>
  <c r="HQ326" i="53"/>
  <c r="HP326" i="53"/>
  <c r="HO326" i="53"/>
  <c r="HN326" i="53"/>
  <c r="HS326" i="53" s="1"/>
  <c r="HT325" i="53"/>
  <c r="HU325" i="53" s="1"/>
  <c r="HR325" i="53"/>
  <c r="HQ325" i="53"/>
  <c r="HP325" i="53"/>
  <c r="HO325" i="53"/>
  <c r="HN325" i="53"/>
  <c r="HS325" i="53" s="1"/>
  <c r="HT324" i="53"/>
  <c r="HU324" i="53" s="1"/>
  <c r="HR324" i="53"/>
  <c r="HQ324" i="53"/>
  <c r="HP324" i="53"/>
  <c r="HO324" i="53"/>
  <c r="HN324" i="53"/>
  <c r="HS324" i="53" s="1"/>
  <c r="HT323" i="53"/>
  <c r="HU323" i="53" s="1"/>
  <c r="HR323" i="53"/>
  <c r="HQ323" i="53"/>
  <c r="HP323" i="53"/>
  <c r="HO323" i="53"/>
  <c r="HN323" i="53"/>
  <c r="HS323" i="53" s="1"/>
  <c r="HT322" i="53"/>
  <c r="HU322" i="53" s="1"/>
  <c r="HR322" i="53"/>
  <c r="HQ322" i="53"/>
  <c r="HP322" i="53"/>
  <c r="HO322" i="53"/>
  <c r="HN322" i="53"/>
  <c r="HS322" i="53" s="1"/>
  <c r="HT321" i="53"/>
  <c r="HU321" i="53" s="1"/>
  <c r="HR321" i="53"/>
  <c r="HQ321" i="53"/>
  <c r="HP321" i="53"/>
  <c r="HO321" i="53"/>
  <c r="HN321" i="53"/>
  <c r="HS321" i="53" s="1"/>
  <c r="HT320" i="53"/>
  <c r="HU320" i="53" s="1"/>
  <c r="HR320" i="53"/>
  <c r="HQ320" i="53"/>
  <c r="HP320" i="53"/>
  <c r="HO320" i="53"/>
  <c r="HN320" i="53"/>
  <c r="HS320" i="53" s="1"/>
  <c r="HM318" i="53"/>
  <c r="HT317" i="53"/>
  <c r="HU317" i="53" s="1"/>
  <c r="HR317" i="53"/>
  <c r="HQ317" i="53"/>
  <c r="HP317" i="53"/>
  <c r="HO317" i="53"/>
  <c r="HN317" i="53"/>
  <c r="HS317" i="53" s="1"/>
  <c r="HT316" i="53"/>
  <c r="HU316" i="53" s="1"/>
  <c r="HR316" i="53"/>
  <c r="HQ316" i="53"/>
  <c r="HP316" i="53"/>
  <c r="HO316" i="53"/>
  <c r="HN316" i="53"/>
  <c r="HS316" i="53" s="1"/>
  <c r="HT315" i="53"/>
  <c r="HU315" i="53" s="1"/>
  <c r="HR315" i="53"/>
  <c r="HQ315" i="53"/>
  <c r="HP315" i="53"/>
  <c r="HO315" i="53"/>
  <c r="HN315" i="53"/>
  <c r="HS315" i="53" s="1"/>
  <c r="HT314" i="53"/>
  <c r="HU314" i="53" s="1"/>
  <c r="HR314" i="53"/>
  <c r="HQ314" i="53"/>
  <c r="HP314" i="53"/>
  <c r="HO314" i="53"/>
  <c r="HN314" i="53"/>
  <c r="HS314" i="53" s="1"/>
  <c r="HT311" i="53"/>
  <c r="HU311" i="53" s="1"/>
  <c r="HR311" i="53"/>
  <c r="HQ311" i="53"/>
  <c r="HP311" i="53"/>
  <c r="HO311" i="53"/>
  <c r="HN311" i="53"/>
  <c r="HS311" i="53" s="1"/>
  <c r="HT310" i="53"/>
  <c r="HU310" i="53" s="1"/>
  <c r="HR310" i="53"/>
  <c r="HQ310" i="53"/>
  <c r="HP310" i="53"/>
  <c r="HO310" i="53"/>
  <c r="HN310" i="53"/>
  <c r="HS310" i="53" s="1"/>
  <c r="HT309" i="53"/>
  <c r="HU309" i="53" s="1"/>
  <c r="HR309" i="53"/>
  <c r="HQ309" i="53"/>
  <c r="HP309" i="53"/>
  <c r="HO309" i="53"/>
  <c r="HN309" i="53"/>
  <c r="HS309" i="53" s="1"/>
  <c r="HT308" i="53"/>
  <c r="HU308" i="53" s="1"/>
  <c r="HR308" i="53"/>
  <c r="HQ308" i="53"/>
  <c r="HP308" i="53"/>
  <c r="HO308" i="53"/>
  <c r="HN308" i="53"/>
  <c r="HS308" i="53" s="1"/>
  <c r="HT307" i="53"/>
  <c r="HU307" i="53" s="1"/>
  <c r="HR307" i="53"/>
  <c r="HQ307" i="53"/>
  <c r="HP307" i="53"/>
  <c r="HO307" i="53"/>
  <c r="HN307" i="53"/>
  <c r="HS307" i="53" s="1"/>
  <c r="HT306" i="53"/>
  <c r="HU306" i="53" s="1"/>
  <c r="HR306" i="53"/>
  <c r="HQ306" i="53"/>
  <c r="HP306" i="53"/>
  <c r="HO306" i="53"/>
  <c r="HN306" i="53"/>
  <c r="HS306" i="53" s="1"/>
  <c r="HT305" i="53"/>
  <c r="HU305" i="53" s="1"/>
  <c r="HR305" i="53"/>
  <c r="HQ305" i="53"/>
  <c r="HP305" i="53"/>
  <c r="HO305" i="53"/>
  <c r="HN305" i="53"/>
  <c r="HS305" i="53" s="1"/>
  <c r="HT304" i="53"/>
  <c r="HU304" i="53" s="1"/>
  <c r="HR304" i="53"/>
  <c r="HQ304" i="53"/>
  <c r="HP304" i="53"/>
  <c r="HO304" i="53"/>
  <c r="HN304" i="53"/>
  <c r="HS304" i="53" s="1"/>
  <c r="HT303" i="53"/>
  <c r="HU303" i="53" s="1"/>
  <c r="HR303" i="53"/>
  <c r="HQ303" i="53"/>
  <c r="HP303" i="53"/>
  <c r="HO303" i="53"/>
  <c r="HN303" i="53"/>
  <c r="HS303" i="53" s="1"/>
  <c r="HT302" i="53"/>
  <c r="HU302" i="53" s="1"/>
  <c r="HR302" i="53"/>
  <c r="HQ302" i="53"/>
  <c r="HP302" i="53"/>
  <c r="HO302" i="53"/>
  <c r="HN302" i="53"/>
  <c r="HS302" i="53" s="1"/>
  <c r="HT301" i="53"/>
  <c r="HU301" i="53" s="1"/>
  <c r="HR301" i="53"/>
  <c r="HQ301" i="53"/>
  <c r="HP301" i="53"/>
  <c r="HO301" i="53"/>
  <c r="HN301" i="53"/>
  <c r="HS301" i="53" s="1"/>
  <c r="HT298" i="53"/>
  <c r="HU298" i="53" s="1"/>
  <c r="HR298" i="53"/>
  <c r="HQ298" i="53"/>
  <c r="HP298" i="53"/>
  <c r="HO298" i="53"/>
  <c r="HN298" i="53"/>
  <c r="HS298" i="53" s="1"/>
  <c r="HM295" i="53"/>
  <c r="HT293" i="53"/>
  <c r="HU293" i="53" s="1"/>
  <c r="HR293" i="53"/>
  <c r="HQ293" i="53"/>
  <c r="HP293" i="53"/>
  <c r="HO293" i="53"/>
  <c r="HN293" i="53"/>
  <c r="HS293" i="53" s="1"/>
  <c r="HT292" i="53"/>
  <c r="HU292" i="53" s="1"/>
  <c r="HR292" i="53"/>
  <c r="HQ292" i="53"/>
  <c r="HP292" i="53"/>
  <c r="HO292" i="53"/>
  <c r="HN292" i="53"/>
  <c r="HS292" i="53" s="1"/>
  <c r="HT291" i="53"/>
  <c r="HU291" i="53" s="1"/>
  <c r="HR291" i="53"/>
  <c r="HQ291" i="53"/>
  <c r="HP291" i="53"/>
  <c r="HO291" i="53"/>
  <c r="HN291" i="53"/>
  <c r="HS291" i="53" s="1"/>
  <c r="HT290" i="53"/>
  <c r="HU290" i="53" s="1"/>
  <c r="HR290" i="53"/>
  <c r="HQ290" i="53"/>
  <c r="HP290" i="53"/>
  <c r="HO290" i="53"/>
  <c r="HN290" i="53"/>
  <c r="HS290" i="53" s="1"/>
  <c r="HT289" i="53"/>
  <c r="HU289" i="53" s="1"/>
  <c r="HR289" i="53"/>
  <c r="HQ289" i="53"/>
  <c r="HP289" i="53"/>
  <c r="HO289" i="53"/>
  <c r="HN289" i="53"/>
  <c r="HS289" i="53" s="1"/>
  <c r="HT288" i="53"/>
  <c r="HU288" i="53" s="1"/>
  <c r="HR288" i="53"/>
  <c r="HQ288" i="53"/>
  <c r="HP288" i="53"/>
  <c r="HO288" i="53"/>
  <c r="HN288" i="53"/>
  <c r="HS288" i="53" s="1"/>
  <c r="HM287" i="53"/>
  <c r="HT286" i="53"/>
  <c r="HU286" i="53" s="1"/>
  <c r="HR286" i="53"/>
  <c r="HQ286" i="53"/>
  <c r="HP286" i="53"/>
  <c r="HO286" i="53"/>
  <c r="HN286" i="53"/>
  <c r="HS286" i="53" s="1"/>
  <c r="HT285" i="53"/>
  <c r="HU285" i="53" s="1"/>
  <c r="HR285" i="53"/>
  <c r="HQ285" i="53"/>
  <c r="HP285" i="53"/>
  <c r="HO285" i="53"/>
  <c r="HN285" i="53"/>
  <c r="HS285" i="53" s="1"/>
  <c r="HT284" i="53"/>
  <c r="HU284" i="53" s="1"/>
  <c r="HR284" i="53"/>
  <c r="HQ284" i="53"/>
  <c r="HP284" i="53"/>
  <c r="HO284" i="53"/>
  <c r="HN284" i="53"/>
  <c r="HS284" i="53" s="1"/>
  <c r="HM283" i="53"/>
  <c r="HT282" i="53"/>
  <c r="HU282" i="53" s="1"/>
  <c r="HR282" i="53"/>
  <c r="HQ282" i="53"/>
  <c r="HP282" i="53"/>
  <c r="HO282" i="53"/>
  <c r="HN282" i="53"/>
  <c r="HS282" i="53" s="1"/>
  <c r="HT281" i="53"/>
  <c r="HU281" i="53" s="1"/>
  <c r="HR281" i="53"/>
  <c r="HQ281" i="53"/>
  <c r="HP281" i="53"/>
  <c r="HO281" i="53"/>
  <c r="HN281" i="53"/>
  <c r="HS281" i="53" s="1"/>
  <c r="HT280" i="53"/>
  <c r="HU280" i="53" s="1"/>
  <c r="HR280" i="53"/>
  <c r="HQ280" i="53"/>
  <c r="HP280" i="53"/>
  <c r="HO280" i="53"/>
  <c r="HN280" i="53"/>
  <c r="HS280" i="53" s="1"/>
  <c r="HT279" i="53"/>
  <c r="HU279" i="53" s="1"/>
  <c r="HR279" i="53"/>
  <c r="HQ279" i="53"/>
  <c r="HP279" i="53"/>
  <c r="HO279" i="53"/>
  <c r="HN279" i="53"/>
  <c r="HS279" i="53" s="1"/>
  <c r="HT278" i="53"/>
  <c r="HU278" i="53" s="1"/>
  <c r="HR278" i="53"/>
  <c r="HQ278" i="53"/>
  <c r="HP278" i="53"/>
  <c r="HO278" i="53"/>
  <c r="HN278" i="53"/>
  <c r="HS278" i="53" s="1"/>
  <c r="HT277" i="53"/>
  <c r="HU277" i="53" s="1"/>
  <c r="HR277" i="53"/>
  <c r="HQ277" i="53"/>
  <c r="HP277" i="53"/>
  <c r="HO277" i="53"/>
  <c r="HN277" i="53"/>
  <c r="HS277" i="53" s="1"/>
  <c r="HT276" i="53"/>
  <c r="HU276" i="53" s="1"/>
  <c r="HR276" i="53"/>
  <c r="HQ276" i="53"/>
  <c r="HP276" i="53"/>
  <c r="HO276" i="53"/>
  <c r="HN276" i="53"/>
  <c r="HS276" i="53" s="1"/>
  <c r="HT275" i="53"/>
  <c r="HU275" i="53" s="1"/>
  <c r="HR275" i="53"/>
  <c r="HQ275" i="53"/>
  <c r="HP275" i="53"/>
  <c r="HO275" i="53"/>
  <c r="HN275" i="53"/>
  <c r="HS275" i="53" s="1"/>
  <c r="HT274" i="53"/>
  <c r="HU274" i="53" s="1"/>
  <c r="HR274" i="53"/>
  <c r="HQ274" i="53"/>
  <c r="HP274" i="53"/>
  <c r="HO274" i="53"/>
  <c r="HN274" i="53"/>
  <c r="HS274" i="53" s="1"/>
  <c r="HT273" i="53"/>
  <c r="HU273" i="53" s="1"/>
  <c r="HR273" i="53"/>
  <c r="HQ273" i="53"/>
  <c r="HP273" i="53"/>
  <c r="HO273" i="53"/>
  <c r="HN273" i="53"/>
  <c r="HS273" i="53" s="1"/>
  <c r="HT272" i="53"/>
  <c r="HU272" i="53" s="1"/>
  <c r="HR272" i="53"/>
  <c r="HQ272" i="53"/>
  <c r="HP272" i="53"/>
  <c r="HO272" i="53"/>
  <c r="HN272" i="53"/>
  <c r="HS272" i="53" s="1"/>
  <c r="HT271" i="53"/>
  <c r="HU271" i="53" s="1"/>
  <c r="HR271" i="53"/>
  <c r="HQ271" i="53"/>
  <c r="HP271" i="53"/>
  <c r="HO271" i="53"/>
  <c r="HN271" i="53"/>
  <c r="HS271" i="53" s="1"/>
  <c r="HT270" i="53"/>
  <c r="HU270" i="53" s="1"/>
  <c r="HR270" i="53"/>
  <c r="HQ270" i="53"/>
  <c r="HP270" i="53"/>
  <c r="HO270" i="53"/>
  <c r="HN270" i="53"/>
  <c r="HS270" i="53" s="1"/>
  <c r="HT269" i="53"/>
  <c r="HU269" i="53" s="1"/>
  <c r="HR269" i="53"/>
  <c r="HQ269" i="53"/>
  <c r="HP269" i="53"/>
  <c r="HO269" i="53"/>
  <c r="HN269" i="53"/>
  <c r="HS269" i="53" s="1"/>
  <c r="HT268" i="53"/>
  <c r="HU268" i="53" s="1"/>
  <c r="HR268" i="53"/>
  <c r="HQ268" i="53"/>
  <c r="HP268" i="53"/>
  <c r="HO268" i="53"/>
  <c r="HN268" i="53"/>
  <c r="HS268" i="53" s="1"/>
  <c r="HT267" i="53"/>
  <c r="HU267" i="53" s="1"/>
  <c r="HR267" i="53"/>
  <c r="HQ267" i="53"/>
  <c r="HP267" i="53"/>
  <c r="HO267" i="53"/>
  <c r="HN267" i="53"/>
  <c r="HS267" i="53" s="1"/>
  <c r="HM266" i="53"/>
  <c r="HT265" i="53"/>
  <c r="HU265" i="53" s="1"/>
  <c r="HR265" i="53"/>
  <c r="HQ265" i="53"/>
  <c r="HP265" i="53"/>
  <c r="HO265" i="53"/>
  <c r="HN265" i="53"/>
  <c r="HS265" i="53" s="1"/>
  <c r="HT264" i="53"/>
  <c r="HU264" i="53" s="1"/>
  <c r="HR264" i="53"/>
  <c r="HQ264" i="53"/>
  <c r="HP264" i="53"/>
  <c r="HO264" i="53"/>
  <c r="HN264" i="53"/>
  <c r="HS264" i="53" s="1"/>
  <c r="HT263" i="53"/>
  <c r="HU263" i="53" s="1"/>
  <c r="HR263" i="53"/>
  <c r="HQ263" i="53"/>
  <c r="HP263" i="53"/>
  <c r="HO263" i="53"/>
  <c r="HN263" i="53"/>
  <c r="HS263" i="53" s="1"/>
  <c r="HT262" i="53"/>
  <c r="HU262" i="53" s="1"/>
  <c r="HR262" i="53"/>
  <c r="HQ262" i="53"/>
  <c r="HP262" i="53"/>
  <c r="HO262" i="53"/>
  <c r="HN262" i="53"/>
  <c r="HS262" i="53" s="1"/>
  <c r="HM261" i="53"/>
  <c r="HT260" i="53"/>
  <c r="HU260" i="53" s="1"/>
  <c r="HR260" i="53"/>
  <c r="HQ260" i="53"/>
  <c r="HP260" i="53"/>
  <c r="HO260" i="53"/>
  <c r="HN260" i="53"/>
  <c r="HS260" i="53" s="1"/>
  <c r="HT259" i="53"/>
  <c r="HU259" i="53" s="1"/>
  <c r="HR259" i="53"/>
  <c r="HQ259" i="53"/>
  <c r="HP259" i="53"/>
  <c r="HO259" i="53"/>
  <c r="HN259" i="53"/>
  <c r="HS259" i="53" s="1"/>
  <c r="HT258" i="53"/>
  <c r="HU258" i="53" s="1"/>
  <c r="HR258" i="53"/>
  <c r="HQ258" i="53"/>
  <c r="HP258" i="53"/>
  <c r="HO258" i="53"/>
  <c r="HN258" i="53"/>
  <c r="HS258" i="53" s="1"/>
  <c r="HT257" i="53"/>
  <c r="HU257" i="53" s="1"/>
  <c r="HR257" i="53"/>
  <c r="HQ257" i="53"/>
  <c r="HP257" i="53"/>
  <c r="HO257" i="53"/>
  <c r="HN257" i="53"/>
  <c r="HS257" i="53" s="1"/>
  <c r="HT256" i="53"/>
  <c r="HU256" i="53" s="1"/>
  <c r="HR256" i="53"/>
  <c r="HQ256" i="53"/>
  <c r="HP256" i="53"/>
  <c r="HO256" i="53"/>
  <c r="HN256" i="53"/>
  <c r="HS256" i="53" s="1"/>
  <c r="HT255" i="53"/>
  <c r="HU255" i="53" s="1"/>
  <c r="HR255" i="53"/>
  <c r="HQ255" i="53"/>
  <c r="HP255" i="53"/>
  <c r="HO255" i="53"/>
  <c r="HN255" i="53"/>
  <c r="HS255" i="53" s="1"/>
  <c r="HT254" i="53"/>
  <c r="HU254" i="53" s="1"/>
  <c r="HR254" i="53"/>
  <c r="HQ254" i="53"/>
  <c r="HP254" i="53"/>
  <c r="HO254" i="53"/>
  <c r="HN254" i="53"/>
  <c r="HS254" i="53" s="1"/>
  <c r="HT253" i="53"/>
  <c r="HU253" i="53" s="1"/>
  <c r="HR253" i="53"/>
  <c r="HQ253" i="53"/>
  <c r="HP253" i="53"/>
  <c r="HO253" i="53"/>
  <c r="HN253" i="53"/>
  <c r="HS253" i="53" s="1"/>
  <c r="HT252" i="53"/>
  <c r="HU252" i="53" s="1"/>
  <c r="HR252" i="53"/>
  <c r="HQ252" i="53"/>
  <c r="HP252" i="53"/>
  <c r="HO252" i="53"/>
  <c r="HN252" i="53"/>
  <c r="HS252" i="53" s="1"/>
  <c r="HM251" i="53"/>
  <c r="HT249" i="53"/>
  <c r="HU249" i="53" s="1"/>
  <c r="HR249" i="53"/>
  <c r="HQ249" i="53"/>
  <c r="HP249" i="53"/>
  <c r="HO249" i="53"/>
  <c r="HN249" i="53"/>
  <c r="HS249" i="53" s="1"/>
  <c r="HT248" i="53"/>
  <c r="HU248" i="53" s="1"/>
  <c r="HR248" i="53"/>
  <c r="HQ248" i="53"/>
  <c r="HP248" i="53"/>
  <c r="HO248" i="53"/>
  <c r="HN248" i="53"/>
  <c r="HS248" i="53" s="1"/>
  <c r="HT247" i="53"/>
  <c r="HU247" i="53" s="1"/>
  <c r="HR247" i="53"/>
  <c r="HQ247" i="53"/>
  <c r="HP247" i="53"/>
  <c r="HO247" i="53"/>
  <c r="HN247" i="53"/>
  <c r="HS247" i="53" s="1"/>
  <c r="HT246" i="53"/>
  <c r="HU246" i="53" s="1"/>
  <c r="HR246" i="53"/>
  <c r="HQ246" i="53"/>
  <c r="HP246" i="53"/>
  <c r="HO246" i="53"/>
  <c r="HN246" i="53"/>
  <c r="HS246" i="53" s="1"/>
  <c r="HT245" i="53"/>
  <c r="HU245" i="53" s="1"/>
  <c r="HR245" i="53"/>
  <c r="HQ245" i="53"/>
  <c r="HP245" i="53"/>
  <c r="HO245" i="53"/>
  <c r="HN245" i="53"/>
  <c r="HS245" i="53" s="1"/>
  <c r="HT244" i="53"/>
  <c r="HU244" i="53" s="1"/>
  <c r="HR244" i="53"/>
  <c r="HQ244" i="53"/>
  <c r="HP244" i="53"/>
  <c r="HO244" i="53"/>
  <c r="HN244" i="53"/>
  <c r="HS244" i="53" s="1"/>
  <c r="HM242" i="53"/>
  <c r="HT240" i="53"/>
  <c r="HU240" i="53" s="1"/>
  <c r="HR240" i="53"/>
  <c r="HQ240" i="53"/>
  <c r="HP240" i="53"/>
  <c r="HO240" i="53"/>
  <c r="HN240" i="53"/>
  <c r="HS240" i="53" s="1"/>
  <c r="HT239" i="53"/>
  <c r="HU239" i="53" s="1"/>
  <c r="HR239" i="53"/>
  <c r="HQ239" i="53"/>
  <c r="HP239" i="53"/>
  <c r="HO239" i="53"/>
  <c r="HN239" i="53"/>
  <c r="HS239" i="53" s="1"/>
  <c r="HT238" i="53"/>
  <c r="HU238" i="53" s="1"/>
  <c r="HR238" i="53"/>
  <c r="HQ238" i="53"/>
  <c r="HP238" i="53"/>
  <c r="HO238" i="53"/>
  <c r="HN238" i="53"/>
  <c r="HS238" i="53" s="1"/>
  <c r="HM237" i="53"/>
  <c r="HT236" i="53"/>
  <c r="HU236" i="53" s="1"/>
  <c r="HR236" i="53"/>
  <c r="HQ236" i="53"/>
  <c r="HP236" i="53"/>
  <c r="HO236" i="53"/>
  <c r="HN236" i="53"/>
  <c r="HS236" i="53" s="1"/>
  <c r="HM235" i="53"/>
  <c r="HT234" i="53"/>
  <c r="HU234" i="53" s="1"/>
  <c r="HR234" i="53"/>
  <c r="HQ234" i="53"/>
  <c r="HP234" i="53"/>
  <c r="HO234" i="53"/>
  <c r="HN234" i="53"/>
  <c r="HS234" i="53" s="1"/>
  <c r="HT233" i="53"/>
  <c r="HU233" i="53" s="1"/>
  <c r="HR233" i="53"/>
  <c r="HQ233" i="53"/>
  <c r="HP233" i="53"/>
  <c r="HO233" i="53"/>
  <c r="HN233" i="53"/>
  <c r="HS233" i="53" s="1"/>
  <c r="HT232" i="53"/>
  <c r="HU232" i="53" s="1"/>
  <c r="HR232" i="53"/>
  <c r="HQ232" i="53"/>
  <c r="HP232" i="53"/>
  <c r="HO232" i="53"/>
  <c r="HN232" i="53"/>
  <c r="HS232" i="53" s="1"/>
  <c r="HT231" i="53"/>
  <c r="HU231" i="53" s="1"/>
  <c r="HR231" i="53"/>
  <c r="HQ231" i="53"/>
  <c r="HP231" i="53"/>
  <c r="HO231" i="53"/>
  <c r="HN231" i="53"/>
  <c r="HS231" i="53" s="1"/>
  <c r="HT230" i="53"/>
  <c r="HU230" i="53" s="1"/>
  <c r="HR230" i="53"/>
  <c r="HQ230" i="53"/>
  <c r="HP230" i="53"/>
  <c r="HO230" i="53"/>
  <c r="HN230" i="53"/>
  <c r="HS230" i="53" s="1"/>
  <c r="HT229" i="53"/>
  <c r="HU229" i="53" s="1"/>
  <c r="HR229" i="53"/>
  <c r="HQ229" i="53"/>
  <c r="HP229" i="53"/>
  <c r="HO229" i="53"/>
  <c r="HN229" i="53"/>
  <c r="HS229" i="53" s="1"/>
  <c r="HT228" i="53"/>
  <c r="HU228" i="53" s="1"/>
  <c r="HR228" i="53"/>
  <c r="HQ228" i="53"/>
  <c r="HP228" i="53"/>
  <c r="HO228" i="53"/>
  <c r="HN228" i="53"/>
  <c r="HS228" i="53" s="1"/>
  <c r="HT227" i="53"/>
  <c r="HU227" i="53" s="1"/>
  <c r="HR227" i="53"/>
  <c r="HQ227" i="53"/>
  <c r="HP227" i="53"/>
  <c r="HO227" i="53"/>
  <c r="HN227" i="53"/>
  <c r="HS227" i="53" s="1"/>
  <c r="HT226" i="53"/>
  <c r="HU226" i="53" s="1"/>
  <c r="HR226" i="53"/>
  <c r="HQ226" i="53"/>
  <c r="HP226" i="53"/>
  <c r="HO226" i="53"/>
  <c r="HN226" i="53"/>
  <c r="HS226" i="53" s="1"/>
  <c r="HM225" i="53"/>
  <c r="HT224" i="53"/>
  <c r="HU224" i="53" s="1"/>
  <c r="HR224" i="53"/>
  <c r="HQ224" i="53"/>
  <c r="HP224" i="53"/>
  <c r="HO224" i="53"/>
  <c r="HN224" i="53"/>
  <c r="HS224" i="53" s="1"/>
  <c r="HM223" i="53"/>
  <c r="HT222" i="53"/>
  <c r="HU222" i="53" s="1"/>
  <c r="HR222" i="53"/>
  <c r="HQ222" i="53"/>
  <c r="HP222" i="53"/>
  <c r="HO222" i="53"/>
  <c r="HN222" i="53"/>
  <c r="HS222" i="53" s="1"/>
  <c r="HT221" i="53"/>
  <c r="HU221" i="53" s="1"/>
  <c r="HR221" i="53"/>
  <c r="HQ221" i="53"/>
  <c r="HP221" i="53"/>
  <c r="HO221" i="53"/>
  <c r="HN221" i="53"/>
  <c r="HS221" i="53" s="1"/>
  <c r="HT220" i="53"/>
  <c r="HU220" i="53" s="1"/>
  <c r="HR220" i="53"/>
  <c r="HQ220" i="53"/>
  <c r="HP220" i="53"/>
  <c r="HO220" i="53"/>
  <c r="HN220" i="53"/>
  <c r="HS220" i="53" s="1"/>
  <c r="HT219" i="53"/>
  <c r="HU219" i="53" s="1"/>
  <c r="HR219" i="53"/>
  <c r="HQ219" i="53"/>
  <c r="HP219" i="53"/>
  <c r="HO219" i="53"/>
  <c r="HN219" i="53"/>
  <c r="HS219" i="53" s="1"/>
  <c r="HT218" i="53"/>
  <c r="HU218" i="53" s="1"/>
  <c r="HR218" i="53"/>
  <c r="HQ218" i="53"/>
  <c r="HP218" i="53"/>
  <c r="HO218" i="53"/>
  <c r="HN218" i="53"/>
  <c r="HS218" i="53" s="1"/>
  <c r="HT217" i="53"/>
  <c r="HU217" i="53" s="1"/>
  <c r="HR217" i="53"/>
  <c r="HQ217" i="53"/>
  <c r="HP217" i="53"/>
  <c r="HO217" i="53"/>
  <c r="HN217" i="53"/>
  <c r="HS217" i="53" s="1"/>
  <c r="HT216" i="53"/>
  <c r="HU216" i="53" s="1"/>
  <c r="HR216" i="53"/>
  <c r="HQ216" i="53"/>
  <c r="HP216" i="53"/>
  <c r="HO216" i="53"/>
  <c r="HN216" i="53"/>
  <c r="HS216" i="53" s="1"/>
  <c r="HT215" i="53"/>
  <c r="HU215" i="53" s="1"/>
  <c r="HR215" i="53"/>
  <c r="HQ215" i="53"/>
  <c r="HP215" i="53"/>
  <c r="HO215" i="53"/>
  <c r="HN215" i="53"/>
  <c r="HS215" i="53" s="1"/>
  <c r="HT214" i="53"/>
  <c r="HU214" i="53" s="1"/>
  <c r="HR214" i="53"/>
  <c r="HQ214" i="53"/>
  <c r="HP214" i="53"/>
  <c r="HO214" i="53"/>
  <c r="HN214" i="53"/>
  <c r="HS214" i="53" s="1"/>
  <c r="HM213" i="53"/>
  <c r="HT211" i="53"/>
  <c r="HU211" i="53" s="1"/>
  <c r="HR211" i="53"/>
  <c r="HQ211" i="53"/>
  <c r="HP211" i="53"/>
  <c r="HO211" i="53"/>
  <c r="HN211" i="53"/>
  <c r="HS211" i="53" s="1"/>
  <c r="HT210" i="53"/>
  <c r="HU210" i="53" s="1"/>
  <c r="HR210" i="53"/>
  <c r="HQ210" i="53"/>
  <c r="HP210" i="53"/>
  <c r="HO210" i="53"/>
  <c r="HN210" i="53"/>
  <c r="HS210" i="53" s="1"/>
  <c r="HT209" i="53"/>
  <c r="HU209" i="53" s="1"/>
  <c r="HR209" i="53"/>
  <c r="HQ209" i="53"/>
  <c r="HP209" i="53"/>
  <c r="HO209" i="53"/>
  <c r="HN209" i="53"/>
  <c r="HS209" i="53" s="1"/>
  <c r="HT208" i="53"/>
  <c r="HU208" i="53" s="1"/>
  <c r="HR208" i="53"/>
  <c r="HQ208" i="53"/>
  <c r="HP208" i="53"/>
  <c r="HO208" i="53"/>
  <c r="HN208" i="53"/>
  <c r="HS208" i="53" s="1"/>
  <c r="HT206" i="53"/>
  <c r="HU206" i="53" s="1"/>
  <c r="HR206" i="53"/>
  <c r="HQ206" i="53"/>
  <c r="HP206" i="53"/>
  <c r="HO206" i="53"/>
  <c r="HN206" i="53"/>
  <c r="HS206" i="53" s="1"/>
  <c r="HT205" i="53"/>
  <c r="HU205" i="53" s="1"/>
  <c r="HR205" i="53"/>
  <c r="HQ205" i="53"/>
  <c r="HP205" i="53"/>
  <c r="HO205" i="53"/>
  <c r="HN205" i="53"/>
  <c r="HS205" i="53" s="1"/>
  <c r="HT204" i="53"/>
  <c r="HU204" i="53" s="1"/>
  <c r="HR204" i="53"/>
  <c r="HQ204" i="53"/>
  <c r="HP204" i="53"/>
  <c r="HO204" i="53"/>
  <c r="HN204" i="53"/>
  <c r="HS204" i="53" s="1"/>
  <c r="HT203" i="53"/>
  <c r="HU203" i="53" s="1"/>
  <c r="HR203" i="53"/>
  <c r="HQ203" i="53"/>
  <c r="HP203" i="53"/>
  <c r="HO203" i="53"/>
  <c r="HN203" i="53"/>
  <c r="HS203" i="53" s="1"/>
  <c r="HT202" i="53"/>
  <c r="HU202" i="53" s="1"/>
  <c r="HR202" i="53"/>
  <c r="HQ202" i="53"/>
  <c r="HP202" i="53"/>
  <c r="HO202" i="53"/>
  <c r="HN202" i="53"/>
  <c r="HS202" i="53" s="1"/>
  <c r="HT201" i="53"/>
  <c r="HU201" i="53" s="1"/>
  <c r="HR201" i="53"/>
  <c r="HQ201" i="53"/>
  <c r="HP201" i="53"/>
  <c r="HO201" i="53"/>
  <c r="HN201" i="53"/>
  <c r="HS201" i="53" s="1"/>
  <c r="HT200" i="53"/>
  <c r="HU200" i="53" s="1"/>
  <c r="HR200" i="53"/>
  <c r="HQ200" i="53"/>
  <c r="HP200" i="53"/>
  <c r="HO200" i="53"/>
  <c r="HN200" i="53"/>
  <c r="HS200" i="53" s="1"/>
  <c r="HT199" i="53"/>
  <c r="HU199" i="53" s="1"/>
  <c r="HR199" i="53"/>
  <c r="HQ199" i="53"/>
  <c r="HP199" i="53"/>
  <c r="HO199" i="53"/>
  <c r="HN199" i="53"/>
  <c r="HS199" i="53" s="1"/>
  <c r="HT198" i="53"/>
  <c r="HU198" i="53" s="1"/>
  <c r="HR198" i="53"/>
  <c r="HQ198" i="53"/>
  <c r="HP198" i="53"/>
  <c r="HO198" i="53"/>
  <c r="HN198" i="53"/>
  <c r="HS198" i="53" s="1"/>
  <c r="HT197" i="53"/>
  <c r="HU197" i="53" s="1"/>
  <c r="HR197" i="53"/>
  <c r="HQ197" i="53"/>
  <c r="HP197" i="53"/>
  <c r="HO197" i="53"/>
  <c r="HN197" i="53"/>
  <c r="HS197" i="53" s="1"/>
  <c r="HT196" i="53"/>
  <c r="HU196" i="53" s="1"/>
  <c r="HR196" i="53"/>
  <c r="HQ196" i="53"/>
  <c r="HP196" i="53"/>
  <c r="HO196" i="53"/>
  <c r="HN196" i="53"/>
  <c r="HS196" i="53" s="1"/>
  <c r="HT195" i="53"/>
  <c r="HU195" i="53" s="1"/>
  <c r="HR195" i="53"/>
  <c r="HQ195" i="53"/>
  <c r="HP195" i="53"/>
  <c r="HO195" i="53"/>
  <c r="HN195" i="53"/>
  <c r="HS195" i="53" s="1"/>
  <c r="HT194" i="53"/>
  <c r="HU194" i="53" s="1"/>
  <c r="HR194" i="53"/>
  <c r="HQ194" i="53"/>
  <c r="HP194" i="53"/>
  <c r="HO194" i="53"/>
  <c r="HN194" i="53"/>
  <c r="HS194" i="53" s="1"/>
  <c r="HT193" i="53"/>
  <c r="HU193" i="53" s="1"/>
  <c r="HR193" i="53"/>
  <c r="HQ193" i="53"/>
  <c r="HP193" i="53"/>
  <c r="HO193" i="53"/>
  <c r="HN193" i="53"/>
  <c r="HS193" i="53" s="1"/>
  <c r="HT192" i="53"/>
  <c r="HU192" i="53" s="1"/>
  <c r="HR192" i="53"/>
  <c r="HQ192" i="53"/>
  <c r="HP192" i="53"/>
  <c r="HO192" i="53"/>
  <c r="HN192" i="53"/>
  <c r="HS192" i="53" s="1"/>
  <c r="HT191" i="53"/>
  <c r="HU191" i="53" s="1"/>
  <c r="HR191" i="53"/>
  <c r="HQ191" i="53"/>
  <c r="HP191" i="53"/>
  <c r="HO191" i="53"/>
  <c r="HN191" i="53"/>
  <c r="HS191" i="53" s="1"/>
  <c r="HT190" i="53"/>
  <c r="HU190" i="53" s="1"/>
  <c r="HR190" i="53"/>
  <c r="HQ190" i="53"/>
  <c r="HP190" i="53"/>
  <c r="HO190" i="53"/>
  <c r="HN190" i="53"/>
  <c r="HS190" i="53" s="1"/>
  <c r="HT189" i="53"/>
  <c r="HU189" i="53" s="1"/>
  <c r="HR189" i="53"/>
  <c r="HQ189" i="53"/>
  <c r="HP189" i="53"/>
  <c r="HO189" i="53"/>
  <c r="HN189" i="53"/>
  <c r="HS189" i="53" s="1"/>
  <c r="HT188" i="53"/>
  <c r="HU188" i="53" s="1"/>
  <c r="HR188" i="53"/>
  <c r="HQ188" i="53"/>
  <c r="HP188" i="53"/>
  <c r="HO188" i="53"/>
  <c r="HN188" i="53"/>
  <c r="HS188" i="53" s="1"/>
  <c r="HT187" i="53"/>
  <c r="HU187" i="53" s="1"/>
  <c r="HR187" i="53"/>
  <c r="HQ187" i="53"/>
  <c r="HP187" i="53"/>
  <c r="HO187" i="53"/>
  <c r="HN187" i="53"/>
  <c r="HS187" i="53" s="1"/>
  <c r="HT186" i="53"/>
  <c r="HU186" i="53" s="1"/>
  <c r="HR186" i="53"/>
  <c r="HQ186" i="53"/>
  <c r="HP186" i="53"/>
  <c r="HO186" i="53"/>
  <c r="HN186" i="53"/>
  <c r="HS186" i="53" s="1"/>
  <c r="HT184" i="53"/>
  <c r="HU184" i="53" s="1"/>
  <c r="HR184" i="53"/>
  <c r="HQ184" i="53"/>
  <c r="HP184" i="53"/>
  <c r="HO184" i="53"/>
  <c r="HN184" i="53"/>
  <c r="HS184" i="53" s="1"/>
  <c r="HT183" i="53"/>
  <c r="HU183" i="53" s="1"/>
  <c r="HR183" i="53"/>
  <c r="HQ183" i="53"/>
  <c r="HP183" i="53"/>
  <c r="HO183" i="53"/>
  <c r="HN183" i="53"/>
  <c r="HS183" i="53" s="1"/>
  <c r="HT182" i="53"/>
  <c r="HU182" i="53" s="1"/>
  <c r="HR182" i="53"/>
  <c r="HQ182" i="53"/>
  <c r="HP182" i="53"/>
  <c r="HO182" i="53"/>
  <c r="HN182" i="53"/>
  <c r="HS182" i="53" s="1"/>
  <c r="HT181" i="53"/>
  <c r="HU181" i="53" s="1"/>
  <c r="HR181" i="53"/>
  <c r="HQ181" i="53"/>
  <c r="HP181" i="53"/>
  <c r="HO181" i="53"/>
  <c r="HN181" i="53"/>
  <c r="HS181" i="53" s="1"/>
  <c r="HT180" i="53"/>
  <c r="HU180" i="53" s="1"/>
  <c r="HR180" i="53"/>
  <c r="HQ180" i="53"/>
  <c r="HP180" i="53"/>
  <c r="HO180" i="53"/>
  <c r="HN180" i="53"/>
  <c r="HS180" i="53" s="1"/>
  <c r="HT179" i="53"/>
  <c r="HU179" i="53" s="1"/>
  <c r="HR179" i="53"/>
  <c r="HQ179" i="53"/>
  <c r="HP179" i="53"/>
  <c r="HO179" i="53"/>
  <c r="HN179" i="53"/>
  <c r="HS179" i="53" s="1"/>
  <c r="HM177" i="53"/>
  <c r="HT176" i="53"/>
  <c r="HU176" i="53" s="1"/>
  <c r="HR176" i="53"/>
  <c r="HQ176" i="53"/>
  <c r="HP176" i="53"/>
  <c r="HO176" i="53"/>
  <c r="HN176" i="53"/>
  <c r="HS176" i="53" s="1"/>
  <c r="HT174" i="53"/>
  <c r="HU174" i="53" s="1"/>
  <c r="HR174" i="53"/>
  <c r="HQ174" i="53"/>
  <c r="HP174" i="53"/>
  <c r="HO174" i="53"/>
  <c r="HN174" i="53"/>
  <c r="HS174" i="53" s="1"/>
  <c r="HT173" i="53"/>
  <c r="HU173" i="53" s="1"/>
  <c r="HR173" i="53"/>
  <c r="HQ173" i="53"/>
  <c r="HP173" i="53"/>
  <c r="HO173" i="53"/>
  <c r="HN173" i="53"/>
  <c r="HS173" i="53" s="1"/>
  <c r="HT172" i="53"/>
  <c r="HU172" i="53" s="1"/>
  <c r="HR172" i="53"/>
  <c r="HQ172" i="53"/>
  <c r="HP172" i="53"/>
  <c r="HO172" i="53"/>
  <c r="HN172" i="53"/>
  <c r="HS172" i="53" s="1"/>
  <c r="HT171" i="53"/>
  <c r="HU171" i="53" s="1"/>
  <c r="HR171" i="53"/>
  <c r="HQ171" i="53"/>
  <c r="HP171" i="53"/>
  <c r="HO171" i="53"/>
  <c r="HN171" i="53"/>
  <c r="HS171" i="53" s="1"/>
  <c r="HT169" i="53"/>
  <c r="HU169" i="53" s="1"/>
  <c r="HR169" i="53"/>
  <c r="HQ169" i="53"/>
  <c r="HP169" i="53"/>
  <c r="HO169" i="53"/>
  <c r="HN169" i="53"/>
  <c r="HS169" i="53" s="1"/>
  <c r="HT168" i="53"/>
  <c r="HU168" i="53" s="1"/>
  <c r="HR168" i="53"/>
  <c r="HQ168" i="53"/>
  <c r="HP168" i="53"/>
  <c r="HO168" i="53"/>
  <c r="HN168" i="53"/>
  <c r="HS168" i="53" s="1"/>
  <c r="HT167" i="53"/>
  <c r="HU167" i="53" s="1"/>
  <c r="HR167" i="53"/>
  <c r="HQ167" i="53"/>
  <c r="HP167" i="53"/>
  <c r="HO167" i="53"/>
  <c r="HN167" i="53"/>
  <c r="HS167" i="53" s="1"/>
  <c r="HT166" i="53"/>
  <c r="HU166" i="53" s="1"/>
  <c r="HR166" i="53"/>
  <c r="HQ166" i="53"/>
  <c r="HP166" i="53"/>
  <c r="HO166" i="53"/>
  <c r="HN166" i="53"/>
  <c r="HS166" i="53" s="1"/>
  <c r="HT165" i="53"/>
  <c r="HU165" i="53" s="1"/>
  <c r="HR165" i="53"/>
  <c r="HQ165" i="53"/>
  <c r="HP165" i="53"/>
  <c r="HO165" i="53"/>
  <c r="HN165" i="53"/>
  <c r="HS165" i="53" s="1"/>
  <c r="HT164" i="53"/>
  <c r="HU164" i="53" s="1"/>
  <c r="HR164" i="53"/>
  <c r="HQ164" i="53"/>
  <c r="HP164" i="53"/>
  <c r="HO164" i="53"/>
  <c r="HN164" i="53"/>
  <c r="HS164" i="53" s="1"/>
  <c r="HT163" i="53"/>
  <c r="HU163" i="53" s="1"/>
  <c r="HR163" i="53"/>
  <c r="HQ163" i="53"/>
  <c r="HP163" i="53"/>
  <c r="HO163" i="53"/>
  <c r="HN163" i="53"/>
  <c r="HS163" i="53" s="1"/>
  <c r="HT162" i="53"/>
  <c r="HU162" i="53" s="1"/>
  <c r="HR162" i="53"/>
  <c r="HQ162" i="53"/>
  <c r="HP162" i="53"/>
  <c r="HO162" i="53"/>
  <c r="HN162" i="53"/>
  <c r="HS162" i="53" s="1"/>
  <c r="HT161" i="53"/>
  <c r="HU161" i="53" s="1"/>
  <c r="HR161" i="53"/>
  <c r="HQ161" i="53"/>
  <c r="HP161" i="53"/>
  <c r="HO161" i="53"/>
  <c r="HN161" i="53"/>
  <c r="HS161" i="53" s="1"/>
  <c r="HT160" i="53"/>
  <c r="HU160" i="53" s="1"/>
  <c r="HR160" i="53"/>
  <c r="HQ160" i="53"/>
  <c r="HP160" i="53"/>
  <c r="HO160" i="53"/>
  <c r="HN160" i="53"/>
  <c r="HS160" i="53" s="1"/>
  <c r="HT159" i="53"/>
  <c r="HU159" i="53" s="1"/>
  <c r="HR159" i="53"/>
  <c r="HQ159" i="53"/>
  <c r="HP159" i="53"/>
  <c r="HO159" i="53"/>
  <c r="HN159" i="53"/>
  <c r="HS159" i="53" s="1"/>
  <c r="HT158" i="53"/>
  <c r="HU158" i="53" s="1"/>
  <c r="HR158" i="53"/>
  <c r="HQ158" i="53"/>
  <c r="HP158" i="53"/>
  <c r="HO158" i="53"/>
  <c r="HN158" i="53"/>
  <c r="HS158" i="53" s="1"/>
  <c r="HT157" i="53"/>
  <c r="HU157" i="53" s="1"/>
  <c r="HR157" i="53"/>
  <c r="HQ157" i="53"/>
  <c r="HP157" i="53"/>
  <c r="HO157" i="53"/>
  <c r="HN157" i="53"/>
  <c r="HS157" i="53" s="1"/>
  <c r="HT155" i="53"/>
  <c r="HU155" i="53" s="1"/>
  <c r="HR155" i="53"/>
  <c r="HQ155" i="53"/>
  <c r="HP155" i="53"/>
  <c r="HO155" i="53"/>
  <c r="HN155" i="53"/>
  <c r="HS155" i="53" s="1"/>
  <c r="HT154" i="53"/>
  <c r="HU154" i="53" s="1"/>
  <c r="HR154" i="53"/>
  <c r="HQ154" i="53"/>
  <c r="HP154" i="53"/>
  <c r="HO154" i="53"/>
  <c r="HN154" i="53"/>
  <c r="HS154" i="53" s="1"/>
  <c r="HM152" i="53"/>
  <c r="HT150" i="53"/>
  <c r="HU150" i="53" s="1"/>
  <c r="HR150" i="53"/>
  <c r="HQ150" i="53"/>
  <c r="HP150" i="53"/>
  <c r="HO150" i="53"/>
  <c r="HN150" i="53"/>
  <c r="HS150" i="53" s="1"/>
  <c r="HT149" i="53"/>
  <c r="HU149" i="53" s="1"/>
  <c r="HR149" i="53"/>
  <c r="HQ149" i="53"/>
  <c r="HP149" i="53"/>
  <c r="HO149" i="53"/>
  <c r="HN149" i="53"/>
  <c r="HS149" i="53" s="1"/>
  <c r="HT148" i="53"/>
  <c r="HU148" i="53" s="1"/>
  <c r="HR148" i="53"/>
  <c r="HQ148" i="53"/>
  <c r="HP148" i="53"/>
  <c r="HO148" i="53"/>
  <c r="HN148" i="53"/>
  <c r="HS148" i="53" s="1"/>
  <c r="HT146" i="53"/>
  <c r="HU146" i="53" s="1"/>
  <c r="HR146" i="53"/>
  <c r="HQ146" i="53"/>
  <c r="HP146" i="53"/>
  <c r="HO146" i="53"/>
  <c r="HN146" i="53"/>
  <c r="HS146" i="53" s="1"/>
  <c r="HT145" i="53"/>
  <c r="HU145" i="53" s="1"/>
  <c r="HR145" i="53"/>
  <c r="HQ145" i="53"/>
  <c r="HP145" i="53"/>
  <c r="HO145" i="53"/>
  <c r="HN145" i="53"/>
  <c r="HS145" i="53" s="1"/>
  <c r="HT144" i="53"/>
  <c r="HU144" i="53" s="1"/>
  <c r="HR144" i="53"/>
  <c r="HQ144" i="53"/>
  <c r="HP144" i="53"/>
  <c r="HO144" i="53"/>
  <c r="HN144" i="53"/>
  <c r="HS144" i="53" s="1"/>
  <c r="HT143" i="53"/>
  <c r="HU143" i="53" s="1"/>
  <c r="HR143" i="53"/>
  <c r="HQ143" i="53"/>
  <c r="HP143" i="53"/>
  <c r="HO143" i="53"/>
  <c r="HN143" i="53"/>
  <c r="HS143" i="53" s="1"/>
  <c r="HT142" i="53"/>
  <c r="HU142" i="53" s="1"/>
  <c r="HR142" i="53"/>
  <c r="HQ142" i="53"/>
  <c r="HP142" i="53"/>
  <c r="HO142" i="53"/>
  <c r="HN142" i="53"/>
  <c r="HS142" i="53" s="1"/>
  <c r="HT141" i="53"/>
  <c r="HU141" i="53" s="1"/>
  <c r="HR141" i="53"/>
  <c r="HQ141" i="53"/>
  <c r="HP141" i="53"/>
  <c r="HO141" i="53"/>
  <c r="HN141" i="53"/>
  <c r="HS141" i="53" s="1"/>
  <c r="HT140" i="53"/>
  <c r="HU140" i="53" s="1"/>
  <c r="HR140" i="53"/>
  <c r="HQ140" i="53"/>
  <c r="HP140" i="53"/>
  <c r="HO140" i="53"/>
  <c r="HN140" i="53"/>
  <c r="HS140" i="53" s="1"/>
  <c r="HT139" i="53"/>
  <c r="HU139" i="53" s="1"/>
  <c r="HR139" i="53"/>
  <c r="HQ139" i="53"/>
  <c r="HP139" i="53"/>
  <c r="HO139" i="53"/>
  <c r="HN139" i="53"/>
  <c r="HS139" i="53" s="1"/>
  <c r="HT138" i="53"/>
  <c r="HU138" i="53" s="1"/>
  <c r="HR138" i="53"/>
  <c r="HQ138" i="53"/>
  <c r="HP138" i="53"/>
  <c r="HO138" i="53"/>
  <c r="HN138" i="53"/>
  <c r="HS138" i="53" s="1"/>
  <c r="HT136" i="53"/>
  <c r="HU136" i="53" s="1"/>
  <c r="HR136" i="53"/>
  <c r="HQ136" i="53"/>
  <c r="HP136" i="53"/>
  <c r="HO136" i="53"/>
  <c r="HN136" i="53"/>
  <c r="HS136" i="53" s="1"/>
  <c r="HM134" i="53"/>
  <c r="HT133" i="53"/>
  <c r="HU133" i="53" s="1"/>
  <c r="HR133" i="53"/>
  <c r="HQ133" i="53"/>
  <c r="HP133" i="53"/>
  <c r="HO133" i="53"/>
  <c r="HN133" i="53"/>
  <c r="HS133" i="53" s="1"/>
  <c r="HT131" i="53"/>
  <c r="HU131" i="53" s="1"/>
  <c r="HR131" i="53"/>
  <c r="HQ131" i="53"/>
  <c r="HP131" i="53"/>
  <c r="HO131" i="53"/>
  <c r="HN131" i="53"/>
  <c r="HS131" i="53" s="1"/>
  <c r="HT130" i="53"/>
  <c r="HU130" i="53" s="1"/>
  <c r="HR130" i="53"/>
  <c r="HQ130" i="53"/>
  <c r="HP130" i="53"/>
  <c r="HO130" i="53"/>
  <c r="HN130" i="53"/>
  <c r="HS130" i="53" s="1"/>
  <c r="HT129" i="53"/>
  <c r="HU129" i="53" s="1"/>
  <c r="HR129" i="53"/>
  <c r="HQ129" i="53"/>
  <c r="HP129" i="53"/>
  <c r="HO129" i="53"/>
  <c r="HN129" i="53"/>
  <c r="HS129" i="53" s="1"/>
  <c r="HT128" i="53"/>
  <c r="HU128" i="53" s="1"/>
  <c r="HR128" i="53"/>
  <c r="HQ128" i="53"/>
  <c r="HP128" i="53"/>
  <c r="HO128" i="53"/>
  <c r="HN128" i="53"/>
  <c r="HS128" i="53" s="1"/>
  <c r="HT127" i="53"/>
  <c r="HU127" i="53" s="1"/>
  <c r="HR127" i="53"/>
  <c r="HQ127" i="53"/>
  <c r="HP127" i="53"/>
  <c r="HO127" i="53"/>
  <c r="HN127" i="53"/>
  <c r="HS127" i="53" s="1"/>
  <c r="HT126" i="53"/>
  <c r="HU126" i="53" s="1"/>
  <c r="HR126" i="53"/>
  <c r="HQ126" i="53"/>
  <c r="HP126" i="53"/>
  <c r="HO126" i="53"/>
  <c r="HN126" i="53"/>
  <c r="HS126" i="53" s="1"/>
  <c r="HT125" i="53"/>
  <c r="HU125" i="53" s="1"/>
  <c r="HR125" i="53"/>
  <c r="HQ125" i="53"/>
  <c r="HP125" i="53"/>
  <c r="HO125" i="53"/>
  <c r="HN125" i="53"/>
  <c r="HS125" i="53" s="1"/>
  <c r="HT123" i="53"/>
  <c r="HU123" i="53" s="1"/>
  <c r="HR123" i="53"/>
  <c r="HQ123" i="53"/>
  <c r="HP123" i="53"/>
  <c r="HO123" i="53"/>
  <c r="HN123" i="53"/>
  <c r="HS123" i="53" s="1"/>
  <c r="HT122" i="53"/>
  <c r="HU122" i="53" s="1"/>
  <c r="HR122" i="53"/>
  <c r="HQ122" i="53"/>
  <c r="HP122" i="53"/>
  <c r="HO122" i="53"/>
  <c r="HN122" i="53"/>
  <c r="HS122" i="53" s="1"/>
  <c r="HT121" i="53"/>
  <c r="HU121" i="53" s="1"/>
  <c r="HR121" i="53"/>
  <c r="HQ121" i="53"/>
  <c r="HP121" i="53"/>
  <c r="HO121" i="53"/>
  <c r="HN121" i="53"/>
  <c r="HS121" i="53" s="1"/>
  <c r="HT120" i="53"/>
  <c r="HU120" i="53" s="1"/>
  <c r="HR120" i="53"/>
  <c r="HQ120" i="53"/>
  <c r="HP120" i="53"/>
  <c r="HO120" i="53"/>
  <c r="HN120" i="53"/>
  <c r="HS120" i="53" s="1"/>
  <c r="HT119" i="53"/>
  <c r="HU119" i="53" s="1"/>
  <c r="HR119" i="53"/>
  <c r="HQ119" i="53"/>
  <c r="HP119" i="53"/>
  <c r="HO119" i="53"/>
  <c r="HN119" i="53"/>
  <c r="HS119" i="53" s="1"/>
  <c r="HT117" i="53"/>
  <c r="HU117" i="53" s="1"/>
  <c r="HR117" i="53"/>
  <c r="HQ117" i="53"/>
  <c r="HP117" i="53"/>
  <c r="HO117" i="53"/>
  <c r="HN117" i="53"/>
  <c r="HS117" i="53" s="1"/>
  <c r="HT116" i="53"/>
  <c r="HU116" i="53" s="1"/>
  <c r="HR116" i="53"/>
  <c r="HQ116" i="53"/>
  <c r="HP116" i="53"/>
  <c r="HO116" i="53"/>
  <c r="HN116" i="53"/>
  <c r="HS116" i="53" s="1"/>
  <c r="HT115" i="53"/>
  <c r="HU115" i="53" s="1"/>
  <c r="HR115" i="53"/>
  <c r="HQ115" i="53"/>
  <c r="HP115" i="53"/>
  <c r="HO115" i="53"/>
  <c r="HN115" i="53"/>
  <c r="HS115" i="53" s="1"/>
  <c r="HT114" i="53"/>
  <c r="HU114" i="53" s="1"/>
  <c r="HR114" i="53"/>
  <c r="HQ114" i="53"/>
  <c r="HP114" i="53"/>
  <c r="HO114" i="53"/>
  <c r="HN114" i="53"/>
  <c r="HS114" i="53" s="1"/>
  <c r="HT113" i="53"/>
  <c r="HU113" i="53" s="1"/>
  <c r="HR113" i="53"/>
  <c r="HQ113" i="53"/>
  <c r="HP113" i="53"/>
  <c r="HO113" i="53"/>
  <c r="HN113" i="53"/>
  <c r="HS113" i="53" s="1"/>
  <c r="HT112" i="53"/>
  <c r="HU112" i="53" s="1"/>
  <c r="HR112" i="53"/>
  <c r="HQ112" i="53"/>
  <c r="HP112" i="53"/>
  <c r="HO112" i="53"/>
  <c r="HN112" i="53"/>
  <c r="HS112" i="53" s="1"/>
  <c r="HT111" i="53"/>
  <c r="HU111" i="53" s="1"/>
  <c r="HR111" i="53"/>
  <c r="HQ111" i="53"/>
  <c r="HP111" i="53"/>
  <c r="HO111" i="53"/>
  <c r="HN111" i="53"/>
  <c r="HS111" i="53" s="1"/>
  <c r="HT108" i="53"/>
  <c r="HU108" i="53" s="1"/>
  <c r="HR108" i="53"/>
  <c r="HQ108" i="53"/>
  <c r="HP108" i="53"/>
  <c r="HO108" i="53"/>
  <c r="HN108" i="53"/>
  <c r="HS108" i="53" s="1"/>
  <c r="HT106" i="53"/>
  <c r="HU106" i="53" s="1"/>
  <c r="HR106" i="53"/>
  <c r="HQ106" i="53"/>
  <c r="HP106" i="53"/>
  <c r="HO106" i="53"/>
  <c r="HN106" i="53"/>
  <c r="HS106" i="53" s="1"/>
  <c r="HT105" i="53"/>
  <c r="HU105" i="53" s="1"/>
  <c r="HR105" i="53"/>
  <c r="HQ105" i="53"/>
  <c r="HP105" i="53"/>
  <c r="HO105" i="53"/>
  <c r="HN105" i="53"/>
  <c r="HS105" i="53" s="1"/>
  <c r="HT104" i="53"/>
  <c r="HU104" i="53" s="1"/>
  <c r="HR104" i="53"/>
  <c r="HQ104" i="53"/>
  <c r="HP104" i="53"/>
  <c r="HO104" i="53"/>
  <c r="HN104" i="53"/>
  <c r="HS104" i="53" s="1"/>
  <c r="HT103" i="53"/>
  <c r="HU103" i="53" s="1"/>
  <c r="HR103" i="53"/>
  <c r="HQ103" i="53"/>
  <c r="HP103" i="53"/>
  <c r="HO103" i="53"/>
  <c r="HN103" i="53"/>
  <c r="HS103" i="53" s="1"/>
  <c r="HT101" i="53"/>
  <c r="HU101" i="53" s="1"/>
  <c r="HR101" i="53"/>
  <c r="HQ101" i="53"/>
  <c r="HP101" i="53"/>
  <c r="HO101" i="53"/>
  <c r="HN101" i="53"/>
  <c r="HS101" i="53" s="1"/>
  <c r="HT100" i="53"/>
  <c r="HU100" i="53" s="1"/>
  <c r="HR100" i="53"/>
  <c r="HQ100" i="53"/>
  <c r="HP100" i="53"/>
  <c r="HO100" i="53"/>
  <c r="HN100" i="53"/>
  <c r="HS100" i="53" s="1"/>
  <c r="HT99" i="53"/>
  <c r="HU99" i="53" s="1"/>
  <c r="HR99" i="53"/>
  <c r="HQ99" i="53"/>
  <c r="HP99" i="53"/>
  <c r="HO99" i="53"/>
  <c r="HN99" i="53"/>
  <c r="HS99" i="53" s="1"/>
  <c r="HT98" i="53"/>
  <c r="HU98" i="53" s="1"/>
  <c r="HR98" i="53"/>
  <c r="HQ98" i="53"/>
  <c r="HP98" i="53"/>
  <c r="HO98" i="53"/>
  <c r="HN98" i="53"/>
  <c r="HS98" i="53" s="1"/>
  <c r="HT97" i="53"/>
  <c r="HU97" i="53" s="1"/>
  <c r="HR97" i="53"/>
  <c r="HQ97" i="53"/>
  <c r="HP97" i="53"/>
  <c r="HO97" i="53"/>
  <c r="HN97" i="53"/>
  <c r="HS97" i="53" s="1"/>
  <c r="HT96" i="53"/>
  <c r="HU96" i="53" s="1"/>
  <c r="HR96" i="53"/>
  <c r="HQ96" i="53"/>
  <c r="HP96" i="53"/>
  <c r="HO96" i="53"/>
  <c r="HN96" i="53"/>
  <c r="HS96" i="53" s="1"/>
  <c r="HM94" i="53"/>
  <c r="HT93" i="53"/>
  <c r="HU93" i="53" s="1"/>
  <c r="HR93" i="53"/>
  <c r="HQ93" i="53"/>
  <c r="HP93" i="53"/>
  <c r="HO93" i="53"/>
  <c r="HN93" i="53"/>
  <c r="HS93" i="53" s="1"/>
  <c r="HT91" i="53"/>
  <c r="HU91" i="53" s="1"/>
  <c r="HR91" i="53"/>
  <c r="HQ91" i="53"/>
  <c r="HP91" i="53"/>
  <c r="HO91" i="53"/>
  <c r="HN91" i="53"/>
  <c r="HS91" i="53" s="1"/>
  <c r="HT90" i="53"/>
  <c r="HU90" i="53" s="1"/>
  <c r="HR90" i="53"/>
  <c r="HQ90" i="53"/>
  <c r="HP90" i="53"/>
  <c r="HO90" i="53"/>
  <c r="HN90" i="53"/>
  <c r="HS90" i="53" s="1"/>
  <c r="HT89" i="53"/>
  <c r="HU89" i="53" s="1"/>
  <c r="HR89" i="53"/>
  <c r="HQ89" i="53"/>
  <c r="HP89" i="53"/>
  <c r="HO89" i="53"/>
  <c r="HN89" i="53"/>
  <c r="HS89" i="53" s="1"/>
  <c r="HT88" i="53"/>
  <c r="HU88" i="53" s="1"/>
  <c r="HR88" i="53"/>
  <c r="HQ88" i="53"/>
  <c r="HP88" i="53"/>
  <c r="HO88" i="53"/>
  <c r="HN88" i="53"/>
  <c r="HS88" i="53" s="1"/>
  <c r="HT86" i="53"/>
  <c r="HU86" i="53" s="1"/>
  <c r="HR86" i="53"/>
  <c r="HQ86" i="53"/>
  <c r="HP86" i="53"/>
  <c r="HO86" i="53"/>
  <c r="HN86" i="53"/>
  <c r="HS86" i="53" s="1"/>
  <c r="HT85" i="53"/>
  <c r="HU85" i="53" s="1"/>
  <c r="HR85" i="53"/>
  <c r="HQ85" i="53"/>
  <c r="HP85" i="53"/>
  <c r="HO85" i="53"/>
  <c r="HN85" i="53"/>
  <c r="HS85" i="53" s="1"/>
  <c r="HM83" i="53"/>
  <c r="HT82" i="53"/>
  <c r="HU82" i="53" s="1"/>
  <c r="HR82" i="53"/>
  <c r="HQ82" i="53"/>
  <c r="HP82" i="53"/>
  <c r="HO82" i="53"/>
  <c r="HN82" i="53"/>
  <c r="HS82" i="53" s="1"/>
  <c r="HT81" i="53"/>
  <c r="HU81" i="53" s="1"/>
  <c r="HR81" i="53"/>
  <c r="HQ81" i="53"/>
  <c r="HP81" i="53"/>
  <c r="HO81" i="53"/>
  <c r="HN81" i="53"/>
  <c r="HS81" i="53" s="1"/>
  <c r="HT80" i="53"/>
  <c r="HU80" i="53" s="1"/>
  <c r="HR80" i="53"/>
  <c r="HQ80" i="53"/>
  <c r="HP80" i="53"/>
  <c r="HO80" i="53"/>
  <c r="HN80" i="53"/>
  <c r="HS80" i="53" s="1"/>
  <c r="HT79" i="53"/>
  <c r="HU79" i="53" s="1"/>
  <c r="HR79" i="53"/>
  <c r="HQ79" i="53"/>
  <c r="HP79" i="53"/>
  <c r="HO79" i="53"/>
  <c r="HN79" i="53"/>
  <c r="HS79" i="53" s="1"/>
  <c r="HT77" i="53"/>
  <c r="HU77" i="53" s="1"/>
  <c r="HR77" i="53"/>
  <c r="HQ77" i="53"/>
  <c r="HP77" i="53"/>
  <c r="HO77" i="53"/>
  <c r="HN77" i="53"/>
  <c r="HS77" i="53" s="1"/>
  <c r="HT76" i="53"/>
  <c r="HU76" i="53" s="1"/>
  <c r="HR76" i="53"/>
  <c r="HQ76" i="53"/>
  <c r="HP76" i="53"/>
  <c r="HO76" i="53"/>
  <c r="HN76" i="53"/>
  <c r="HS76" i="53" s="1"/>
  <c r="HM74" i="53"/>
  <c r="HT73" i="53"/>
  <c r="HU73" i="53" s="1"/>
  <c r="HR73" i="53"/>
  <c r="HQ73" i="53"/>
  <c r="HP73" i="53"/>
  <c r="HO73" i="53"/>
  <c r="HN73" i="53"/>
  <c r="HS73" i="53" s="1"/>
  <c r="HT72" i="53"/>
  <c r="HU72" i="53" s="1"/>
  <c r="HR72" i="53"/>
  <c r="HQ72" i="53"/>
  <c r="HP72" i="53"/>
  <c r="HO72" i="53"/>
  <c r="HN72" i="53"/>
  <c r="HS72" i="53" s="1"/>
  <c r="HT71" i="53"/>
  <c r="HU71" i="53" s="1"/>
  <c r="HR71" i="53"/>
  <c r="HQ71" i="53"/>
  <c r="HP71" i="53"/>
  <c r="HO71" i="53"/>
  <c r="HN71" i="53"/>
  <c r="HS71" i="53" s="1"/>
  <c r="HT69" i="53"/>
  <c r="HU69" i="53" s="1"/>
  <c r="HR69" i="53"/>
  <c r="HQ69" i="53"/>
  <c r="HP69" i="53"/>
  <c r="HO69" i="53"/>
  <c r="HN69" i="53"/>
  <c r="HS69" i="53" s="1"/>
  <c r="HT67" i="53"/>
  <c r="HU67" i="53" s="1"/>
  <c r="HR67" i="53"/>
  <c r="HQ67" i="53"/>
  <c r="HP67" i="53"/>
  <c r="HO67" i="53"/>
  <c r="HN67" i="53"/>
  <c r="HS67" i="53" s="1"/>
  <c r="HT66" i="53"/>
  <c r="HU66" i="53" s="1"/>
  <c r="HR66" i="53"/>
  <c r="HQ66" i="53"/>
  <c r="HP66" i="53"/>
  <c r="HO66" i="53"/>
  <c r="HN66" i="53"/>
  <c r="HS66" i="53" s="1"/>
  <c r="HM64" i="53"/>
  <c r="HT63" i="53"/>
  <c r="HU63" i="53" s="1"/>
  <c r="HR63" i="53"/>
  <c r="HQ63" i="53"/>
  <c r="HP63" i="53"/>
  <c r="HO63" i="53"/>
  <c r="HN63" i="53"/>
  <c r="HS63" i="53" s="1"/>
  <c r="HT62" i="53"/>
  <c r="HU62" i="53" s="1"/>
  <c r="HR62" i="53"/>
  <c r="HQ62" i="53"/>
  <c r="HP62" i="53"/>
  <c r="HO62" i="53"/>
  <c r="HN62" i="53"/>
  <c r="HS62" i="53" s="1"/>
  <c r="HT61" i="53"/>
  <c r="HU61" i="53" s="1"/>
  <c r="HR61" i="53"/>
  <c r="HQ61" i="53"/>
  <c r="HP61" i="53"/>
  <c r="HO61" i="53"/>
  <c r="HN61" i="53"/>
  <c r="HS61" i="53" s="1"/>
  <c r="HT60" i="53"/>
  <c r="HU60" i="53" s="1"/>
  <c r="HR60" i="53"/>
  <c r="HQ60" i="53"/>
  <c r="HP60" i="53"/>
  <c r="HO60" i="53"/>
  <c r="HN60" i="53"/>
  <c r="HS60" i="53" s="1"/>
  <c r="HT59" i="53"/>
  <c r="HU59" i="53" s="1"/>
  <c r="HR59" i="53"/>
  <c r="HQ59" i="53"/>
  <c r="HP59" i="53"/>
  <c r="HO59" i="53"/>
  <c r="HN59" i="53"/>
  <c r="HS59" i="53" s="1"/>
  <c r="HT58" i="53"/>
  <c r="HU58" i="53" s="1"/>
  <c r="HR58" i="53"/>
  <c r="HQ58" i="53"/>
  <c r="HP58" i="53"/>
  <c r="HO58" i="53"/>
  <c r="HN58" i="53"/>
  <c r="HS58" i="53" s="1"/>
  <c r="HT57" i="53"/>
  <c r="HU57" i="53" s="1"/>
  <c r="HR57" i="53"/>
  <c r="HQ57" i="53"/>
  <c r="HP57" i="53"/>
  <c r="HO57" i="53"/>
  <c r="HN57" i="53"/>
  <c r="HS57" i="53" s="1"/>
  <c r="HT56" i="53"/>
  <c r="HU56" i="53" s="1"/>
  <c r="HR56" i="53"/>
  <c r="HQ56" i="53"/>
  <c r="HP56" i="53"/>
  <c r="HO56" i="53"/>
  <c r="HN56" i="53"/>
  <c r="HS56" i="53" s="1"/>
  <c r="HM54" i="53"/>
  <c r="HT53" i="53"/>
  <c r="HU53" i="53" s="1"/>
  <c r="HR53" i="53"/>
  <c r="HQ53" i="53"/>
  <c r="HP53" i="53"/>
  <c r="HO53" i="53"/>
  <c r="HN53" i="53"/>
  <c r="HS53" i="53" s="1"/>
  <c r="HM51" i="53"/>
  <c r="HT50" i="53"/>
  <c r="HU50" i="53" s="1"/>
  <c r="HR50" i="53"/>
  <c r="HQ50" i="53"/>
  <c r="HP50" i="53"/>
  <c r="HO50" i="53"/>
  <c r="HN50" i="53"/>
  <c r="HS50" i="53" s="1"/>
  <c r="HT48" i="53"/>
  <c r="HU48" i="53" s="1"/>
  <c r="HR48" i="53"/>
  <c r="HQ48" i="53"/>
  <c r="HP48" i="53"/>
  <c r="HO48" i="53"/>
  <c r="HN48" i="53"/>
  <c r="HS48" i="53" s="1"/>
  <c r="HT47" i="53"/>
  <c r="HU47" i="53" s="1"/>
  <c r="HR47" i="53"/>
  <c r="HQ47" i="53"/>
  <c r="HP47" i="53"/>
  <c r="HO47" i="53"/>
  <c r="HN47" i="53"/>
  <c r="HS47" i="53" s="1"/>
  <c r="HT46" i="53"/>
  <c r="HU46" i="53" s="1"/>
  <c r="HR46" i="53"/>
  <c r="HQ46" i="53"/>
  <c r="HP46" i="53"/>
  <c r="HO46" i="53"/>
  <c r="HN46" i="53"/>
  <c r="HS46" i="53" s="1"/>
  <c r="HT45" i="53"/>
  <c r="HU45" i="53" s="1"/>
  <c r="HR45" i="53"/>
  <c r="HQ45" i="53"/>
  <c r="HP45" i="53"/>
  <c r="HO45" i="53"/>
  <c r="HN45" i="53"/>
  <c r="HS45" i="53" s="1"/>
  <c r="HT44" i="53"/>
  <c r="HU44" i="53" s="1"/>
  <c r="HR44" i="53"/>
  <c r="HQ44" i="53"/>
  <c r="HP44" i="53"/>
  <c r="HO44" i="53"/>
  <c r="HN44" i="53"/>
  <c r="HS44" i="53" s="1"/>
  <c r="HT43" i="53"/>
  <c r="HU43" i="53" s="1"/>
  <c r="HR43" i="53"/>
  <c r="HQ43" i="53"/>
  <c r="HP43" i="53"/>
  <c r="HO43" i="53"/>
  <c r="HN43" i="53"/>
  <c r="HS43" i="53" s="1"/>
  <c r="HT41" i="53"/>
  <c r="HU41" i="53" s="1"/>
  <c r="HR41" i="53"/>
  <c r="HQ41" i="53"/>
  <c r="HP41" i="53"/>
  <c r="HO41" i="53"/>
  <c r="HN41" i="53"/>
  <c r="HS41" i="53" s="1"/>
  <c r="HT40" i="53"/>
  <c r="HU40" i="53" s="1"/>
  <c r="HR40" i="53"/>
  <c r="HQ40" i="53"/>
  <c r="HP40" i="53"/>
  <c r="HO40" i="53"/>
  <c r="HN40" i="53"/>
  <c r="HS40" i="53" s="1"/>
  <c r="HT39" i="53"/>
  <c r="HU39" i="53" s="1"/>
  <c r="HR39" i="53"/>
  <c r="HQ39" i="53"/>
  <c r="HP39" i="53"/>
  <c r="HO39" i="53"/>
  <c r="HN39" i="53"/>
  <c r="HS39" i="53" s="1"/>
  <c r="HT37" i="53"/>
  <c r="HU37" i="53" s="1"/>
  <c r="HR37" i="53"/>
  <c r="HQ37" i="53"/>
  <c r="HP37" i="53"/>
  <c r="HO37" i="53"/>
  <c r="HN37" i="53"/>
  <c r="HS37" i="53" s="1"/>
  <c r="HT36" i="53"/>
  <c r="HU36" i="53" s="1"/>
  <c r="HR36" i="53"/>
  <c r="HQ36" i="53"/>
  <c r="HP36" i="53"/>
  <c r="HO36" i="53"/>
  <c r="HN36" i="53"/>
  <c r="HS36" i="53" s="1"/>
  <c r="HT34" i="53"/>
  <c r="HU34" i="53" s="1"/>
  <c r="HR34" i="53"/>
  <c r="HQ34" i="53"/>
  <c r="HP34" i="53"/>
  <c r="HO34" i="53"/>
  <c r="HN34" i="53"/>
  <c r="HS34" i="53" s="1"/>
  <c r="HT32" i="53"/>
  <c r="HU32" i="53" s="1"/>
  <c r="HR32" i="53"/>
  <c r="HQ32" i="53"/>
  <c r="HP32" i="53"/>
  <c r="HO32" i="53"/>
  <c r="HN32" i="53"/>
  <c r="HS32" i="53" s="1"/>
  <c r="HM29" i="53"/>
  <c r="HT28" i="53"/>
  <c r="HU28" i="53" s="1"/>
  <c r="HR28" i="53"/>
  <c r="HQ28" i="53"/>
  <c r="HP28" i="53"/>
  <c r="HO28" i="53"/>
  <c r="HN28" i="53"/>
  <c r="HS28" i="53" s="1"/>
  <c r="HT27" i="53"/>
  <c r="HU27" i="53" s="1"/>
  <c r="HR27" i="53"/>
  <c r="HQ27" i="53"/>
  <c r="HP27" i="53"/>
  <c r="HO27" i="53"/>
  <c r="HN27" i="53"/>
  <c r="HS27" i="53" s="1"/>
  <c r="HT26" i="53"/>
  <c r="HU26" i="53" s="1"/>
  <c r="HR26" i="53"/>
  <c r="HQ26" i="53"/>
  <c r="HP26" i="53"/>
  <c r="HO26" i="53"/>
  <c r="HN26" i="53"/>
  <c r="HS26" i="53" s="1"/>
  <c r="HT25" i="53"/>
  <c r="HU25" i="53" s="1"/>
  <c r="HR25" i="53"/>
  <c r="HQ25" i="53"/>
  <c r="HP25" i="53"/>
  <c r="HO25" i="53"/>
  <c r="HN25" i="53"/>
  <c r="HS25" i="53" s="1"/>
  <c r="HT24" i="53"/>
  <c r="HU24" i="53" s="1"/>
  <c r="HR24" i="53"/>
  <c r="HQ24" i="53"/>
  <c r="HP24" i="53"/>
  <c r="HO24" i="53"/>
  <c r="HN24" i="53"/>
  <c r="HS24" i="53" s="1"/>
  <c r="HT23" i="53"/>
  <c r="HU23" i="53" s="1"/>
  <c r="HR23" i="53"/>
  <c r="HQ23" i="53"/>
  <c r="HP23" i="53"/>
  <c r="HO23" i="53"/>
  <c r="HN23" i="53"/>
  <c r="HS23" i="53" s="1"/>
  <c r="HT22" i="53"/>
  <c r="HU22" i="53" s="1"/>
  <c r="HR22" i="53"/>
  <c r="HQ22" i="53"/>
  <c r="HP22" i="53"/>
  <c r="HO22" i="53"/>
  <c r="HN22" i="53"/>
  <c r="HS22" i="53" s="1"/>
  <c r="HT20" i="53"/>
  <c r="HU20" i="53" s="1"/>
  <c r="HR20" i="53"/>
  <c r="HQ20" i="53"/>
  <c r="HP20" i="53"/>
  <c r="HO20" i="53"/>
  <c r="HN20" i="53"/>
  <c r="HS20" i="53" s="1"/>
  <c r="HM18" i="53"/>
  <c r="HT17" i="53"/>
  <c r="HU17" i="53" s="1"/>
  <c r="HR17" i="53"/>
  <c r="HQ17" i="53"/>
  <c r="HP17" i="53"/>
  <c r="HO17" i="53"/>
  <c r="HN17" i="53"/>
  <c r="HS17" i="53" s="1"/>
  <c r="HT16" i="53"/>
  <c r="HU16" i="53" s="1"/>
  <c r="HR16" i="53"/>
  <c r="HQ16" i="53"/>
  <c r="HP16" i="53"/>
  <c r="HO16" i="53"/>
  <c r="HN16" i="53"/>
  <c r="HS16" i="53" s="1"/>
  <c r="HS553" i="53" s="1"/>
  <c r="HM14" i="53"/>
  <c r="HJ8" i="53"/>
  <c r="HI2" i="53"/>
  <c r="HG552" i="53" s="1"/>
  <c r="GT551" i="53"/>
  <c r="GX553" i="53" s="1"/>
  <c r="GU545" i="53"/>
  <c r="HC543" i="53"/>
  <c r="HD543" i="53" s="1"/>
  <c r="HA543" i="53"/>
  <c r="GZ543" i="53"/>
  <c r="GY543" i="53"/>
  <c r="GX543" i="53"/>
  <c r="GW543" i="53"/>
  <c r="HB543" i="53" s="1"/>
  <c r="HC541" i="53"/>
  <c r="HD541" i="53" s="1"/>
  <c r="HA541" i="53"/>
  <c r="GZ541" i="53"/>
  <c r="GY541" i="53"/>
  <c r="GX541" i="53"/>
  <c r="GW541" i="53"/>
  <c r="HB541" i="53" s="1"/>
  <c r="HC539" i="53"/>
  <c r="HD539" i="53" s="1"/>
  <c r="HA539" i="53"/>
  <c r="GZ539" i="53"/>
  <c r="GY539" i="53"/>
  <c r="GX539" i="53"/>
  <c r="GW539" i="53"/>
  <c r="HB539" i="53" s="1"/>
  <c r="HC538" i="53"/>
  <c r="HD538" i="53" s="1"/>
  <c r="HA538" i="53"/>
  <c r="GZ538" i="53"/>
  <c r="GY538" i="53"/>
  <c r="GX538" i="53"/>
  <c r="GW538" i="53"/>
  <c r="HB538" i="53" s="1"/>
  <c r="HC536" i="53"/>
  <c r="HD536" i="53" s="1"/>
  <c r="HA536" i="53"/>
  <c r="GZ536" i="53"/>
  <c r="GY536" i="53"/>
  <c r="GX536" i="53"/>
  <c r="GW536" i="53"/>
  <c r="HB536" i="53" s="1"/>
  <c r="HC535" i="53"/>
  <c r="HD535" i="53" s="1"/>
  <c r="HA535" i="53"/>
  <c r="GZ535" i="53"/>
  <c r="GY535" i="53"/>
  <c r="GX535" i="53"/>
  <c r="GW535" i="53"/>
  <c r="HB535" i="53" s="1"/>
  <c r="HC534" i="53"/>
  <c r="HD534" i="53" s="1"/>
  <c r="HA534" i="53"/>
  <c r="GZ534" i="53"/>
  <c r="GY534" i="53"/>
  <c r="GX534" i="53"/>
  <c r="GW534" i="53"/>
  <c r="HB534" i="53" s="1"/>
  <c r="HC533" i="53"/>
  <c r="HD533" i="53" s="1"/>
  <c r="HA533" i="53"/>
  <c r="GZ533" i="53"/>
  <c r="GY533" i="53"/>
  <c r="GX533" i="53"/>
  <c r="GW533" i="53"/>
  <c r="HB533" i="53" s="1"/>
  <c r="HC532" i="53"/>
  <c r="HD532" i="53" s="1"/>
  <c r="HA532" i="53"/>
  <c r="GZ532" i="53"/>
  <c r="GY532" i="53"/>
  <c r="GX532" i="53"/>
  <c r="GW532" i="53"/>
  <c r="HB532" i="53" s="1"/>
  <c r="HC531" i="53"/>
  <c r="HD531" i="53" s="1"/>
  <c r="HA531" i="53"/>
  <c r="GZ531" i="53"/>
  <c r="GY531" i="53"/>
  <c r="GX531" i="53"/>
  <c r="GW531" i="53"/>
  <c r="HB531" i="53" s="1"/>
  <c r="HC530" i="53"/>
  <c r="HD530" i="53" s="1"/>
  <c r="HA530" i="53"/>
  <c r="GZ530" i="53"/>
  <c r="GY530" i="53"/>
  <c r="GX530" i="53"/>
  <c r="GW530" i="53"/>
  <c r="HB530" i="53" s="1"/>
  <c r="HC529" i="53"/>
  <c r="HD529" i="53" s="1"/>
  <c r="HA529" i="53"/>
  <c r="GZ529" i="53"/>
  <c r="GY529" i="53"/>
  <c r="GX529" i="53"/>
  <c r="GW529" i="53"/>
  <c r="HB529" i="53" s="1"/>
  <c r="HC528" i="53"/>
  <c r="HD528" i="53" s="1"/>
  <c r="HA528" i="53"/>
  <c r="GZ528" i="53"/>
  <c r="GY528" i="53"/>
  <c r="GX528" i="53"/>
  <c r="GW528" i="53"/>
  <c r="HB528" i="53" s="1"/>
  <c r="HC526" i="53"/>
  <c r="HD526" i="53" s="1"/>
  <c r="HA526" i="53"/>
  <c r="GZ526" i="53"/>
  <c r="GY526" i="53"/>
  <c r="GX526" i="53"/>
  <c r="GW526" i="53"/>
  <c r="HB526" i="53" s="1"/>
  <c r="HC524" i="53"/>
  <c r="HD524" i="53" s="1"/>
  <c r="HA524" i="53"/>
  <c r="GZ524" i="53"/>
  <c r="GY524" i="53"/>
  <c r="GX524" i="53"/>
  <c r="GW524" i="53"/>
  <c r="HB524" i="53" s="1"/>
  <c r="HC523" i="53"/>
  <c r="HD523" i="53" s="1"/>
  <c r="HA523" i="53"/>
  <c r="GZ523" i="53"/>
  <c r="GY523" i="53"/>
  <c r="GX523" i="53"/>
  <c r="GW523" i="53"/>
  <c r="HB523" i="53" s="1"/>
  <c r="HC522" i="53"/>
  <c r="HD522" i="53" s="1"/>
  <c r="HA522" i="53"/>
  <c r="GZ522" i="53"/>
  <c r="GY522" i="53"/>
  <c r="GX522" i="53"/>
  <c r="GW522" i="53"/>
  <c r="HB522" i="53" s="1"/>
  <c r="HC520" i="53"/>
  <c r="HD520" i="53" s="1"/>
  <c r="HA520" i="53"/>
  <c r="GZ520" i="53"/>
  <c r="GY520" i="53"/>
  <c r="GX520" i="53"/>
  <c r="GW520" i="53"/>
  <c r="HB520" i="53" s="1"/>
  <c r="HC518" i="53"/>
  <c r="HD518" i="53" s="1"/>
  <c r="HA518" i="53"/>
  <c r="GZ518" i="53"/>
  <c r="GY518" i="53"/>
  <c r="GX518" i="53"/>
  <c r="GW518" i="53"/>
  <c r="HB518" i="53" s="1"/>
  <c r="HC517" i="53"/>
  <c r="HD517" i="53" s="1"/>
  <c r="HA517" i="53"/>
  <c r="GZ517" i="53"/>
  <c r="GY517" i="53"/>
  <c r="GX517" i="53"/>
  <c r="GW517" i="53"/>
  <c r="HB517" i="53" s="1"/>
  <c r="HC516" i="53"/>
  <c r="HD516" i="53" s="1"/>
  <c r="HA516" i="53"/>
  <c r="GZ516" i="53"/>
  <c r="GY516" i="53"/>
  <c r="GX516" i="53"/>
  <c r="GW516" i="53"/>
  <c r="HB516" i="53" s="1"/>
  <c r="HC515" i="53"/>
  <c r="HD515" i="53" s="1"/>
  <c r="HA515" i="53"/>
  <c r="GZ515" i="53"/>
  <c r="GY515" i="53"/>
  <c r="GX515" i="53"/>
  <c r="GW515" i="53"/>
  <c r="HB515" i="53" s="1"/>
  <c r="HC514" i="53"/>
  <c r="HD514" i="53" s="1"/>
  <c r="HA514" i="53"/>
  <c r="GZ514" i="53"/>
  <c r="GY514" i="53"/>
  <c r="GX514" i="53"/>
  <c r="GW514" i="53"/>
  <c r="HB514" i="53" s="1"/>
  <c r="HC512" i="53"/>
  <c r="HD512" i="53" s="1"/>
  <c r="HA512" i="53"/>
  <c r="GZ512" i="53"/>
  <c r="GY512" i="53"/>
  <c r="GX512" i="53"/>
  <c r="GW512" i="53"/>
  <c r="HB512" i="53" s="1"/>
  <c r="HC510" i="53"/>
  <c r="HD510" i="53" s="1"/>
  <c r="HA510" i="53"/>
  <c r="GZ510" i="53"/>
  <c r="GY510" i="53"/>
  <c r="GX510" i="53"/>
  <c r="GW510" i="53"/>
  <c r="HB510" i="53" s="1"/>
  <c r="HC509" i="53"/>
  <c r="HD509" i="53" s="1"/>
  <c r="HA509" i="53"/>
  <c r="GZ509" i="53"/>
  <c r="GY509" i="53"/>
  <c r="GX509" i="53"/>
  <c r="GW509" i="53"/>
  <c r="HB509" i="53" s="1"/>
  <c r="HC508" i="53"/>
  <c r="HD508" i="53" s="1"/>
  <c r="HA508" i="53"/>
  <c r="GZ508" i="53"/>
  <c r="GY508" i="53"/>
  <c r="GX508" i="53"/>
  <c r="GW508" i="53"/>
  <c r="HB508" i="53" s="1"/>
  <c r="HC507" i="53"/>
  <c r="HD507" i="53" s="1"/>
  <c r="HA507" i="53"/>
  <c r="GZ507" i="53"/>
  <c r="GY507" i="53"/>
  <c r="GX507" i="53"/>
  <c r="GW507" i="53"/>
  <c r="HB507" i="53" s="1"/>
  <c r="HC505" i="53"/>
  <c r="HD505" i="53" s="1"/>
  <c r="HA505" i="53"/>
  <c r="GZ505" i="53"/>
  <c r="GY505" i="53"/>
  <c r="GX505" i="53"/>
  <c r="GW505" i="53"/>
  <c r="HB505" i="53" s="1"/>
  <c r="HC504" i="53"/>
  <c r="HD504" i="53" s="1"/>
  <c r="HA504" i="53"/>
  <c r="GZ504" i="53"/>
  <c r="GY504" i="53"/>
  <c r="GX504" i="53"/>
  <c r="GW504" i="53"/>
  <c r="HB504" i="53" s="1"/>
  <c r="HC503" i="53"/>
  <c r="HD503" i="53" s="1"/>
  <c r="HA503" i="53"/>
  <c r="GZ503" i="53"/>
  <c r="GY503" i="53"/>
  <c r="GX503" i="53"/>
  <c r="GW503" i="53"/>
  <c r="HB503" i="53" s="1"/>
  <c r="HC502" i="53"/>
  <c r="HD502" i="53" s="1"/>
  <c r="HA502" i="53"/>
  <c r="GZ502" i="53"/>
  <c r="GY502" i="53"/>
  <c r="GX502" i="53"/>
  <c r="GW502" i="53"/>
  <c r="HB502" i="53" s="1"/>
  <c r="GV500" i="53"/>
  <c r="HC499" i="53"/>
  <c r="HD499" i="53" s="1"/>
  <c r="HA499" i="53"/>
  <c r="GZ499" i="53"/>
  <c r="GY499" i="53"/>
  <c r="GX499" i="53"/>
  <c r="GW499" i="53"/>
  <c r="HB499" i="53" s="1"/>
  <c r="HC498" i="53"/>
  <c r="HD498" i="53" s="1"/>
  <c r="HA498" i="53"/>
  <c r="GZ498" i="53"/>
  <c r="GY498" i="53"/>
  <c r="GX498" i="53"/>
  <c r="GW498" i="53"/>
  <c r="HB498" i="53" s="1"/>
  <c r="HC496" i="53"/>
  <c r="HD496" i="53" s="1"/>
  <c r="HA496" i="53"/>
  <c r="GZ496" i="53"/>
  <c r="GY496" i="53"/>
  <c r="GX496" i="53"/>
  <c r="GW496" i="53"/>
  <c r="HB496" i="53" s="1"/>
  <c r="HC495" i="53"/>
  <c r="HD495" i="53" s="1"/>
  <c r="HA495" i="53"/>
  <c r="GZ495" i="53"/>
  <c r="GY495" i="53"/>
  <c r="GX495" i="53"/>
  <c r="GW495" i="53"/>
  <c r="HB495" i="53" s="1"/>
  <c r="HC494" i="53"/>
  <c r="HD494" i="53" s="1"/>
  <c r="HA494" i="53"/>
  <c r="GZ494" i="53"/>
  <c r="GY494" i="53"/>
  <c r="GX494" i="53"/>
  <c r="GW494" i="53"/>
  <c r="HB494" i="53" s="1"/>
  <c r="HC492" i="53"/>
  <c r="HD492" i="53" s="1"/>
  <c r="HA492" i="53"/>
  <c r="GZ492" i="53"/>
  <c r="GY492" i="53"/>
  <c r="GX492" i="53"/>
  <c r="GW492" i="53"/>
  <c r="HB492" i="53" s="1"/>
  <c r="HC491" i="53"/>
  <c r="HD491" i="53" s="1"/>
  <c r="HA491" i="53"/>
  <c r="GZ491" i="53"/>
  <c r="GY491" i="53"/>
  <c r="GX491" i="53"/>
  <c r="GW491" i="53"/>
  <c r="HB491" i="53" s="1"/>
  <c r="HC489" i="53"/>
  <c r="HD489" i="53" s="1"/>
  <c r="HA489" i="53"/>
  <c r="GZ489" i="53"/>
  <c r="GY489" i="53"/>
  <c r="GX489" i="53"/>
  <c r="GW489" i="53"/>
  <c r="HB489" i="53" s="1"/>
  <c r="HC488" i="53"/>
  <c r="HD488" i="53" s="1"/>
  <c r="HA488" i="53"/>
  <c r="GZ488" i="53"/>
  <c r="GY488" i="53"/>
  <c r="GX488" i="53"/>
  <c r="GW488" i="53"/>
  <c r="HB488" i="53" s="1"/>
  <c r="HC487" i="53"/>
  <c r="HD487" i="53" s="1"/>
  <c r="HA487" i="53"/>
  <c r="GZ487" i="53"/>
  <c r="GY487" i="53"/>
  <c r="GX487" i="53"/>
  <c r="GW487" i="53"/>
  <c r="HB487" i="53" s="1"/>
  <c r="HC486" i="53"/>
  <c r="HD486" i="53" s="1"/>
  <c r="HA486" i="53"/>
  <c r="GZ486" i="53"/>
  <c r="GY486" i="53"/>
  <c r="GX486" i="53"/>
  <c r="GW486" i="53"/>
  <c r="HB486" i="53" s="1"/>
  <c r="HC485" i="53"/>
  <c r="HD485" i="53" s="1"/>
  <c r="HA485" i="53"/>
  <c r="GZ485" i="53"/>
  <c r="GY485" i="53"/>
  <c r="GX485" i="53"/>
  <c r="GW485" i="53"/>
  <c r="HB485" i="53" s="1"/>
  <c r="HC484" i="53"/>
  <c r="HD484" i="53" s="1"/>
  <c r="HA484" i="53"/>
  <c r="GZ484" i="53"/>
  <c r="GY484" i="53"/>
  <c r="GX484" i="53"/>
  <c r="GW484" i="53"/>
  <c r="HB484" i="53" s="1"/>
  <c r="HC482" i="53"/>
  <c r="HD482" i="53" s="1"/>
  <c r="HA482" i="53"/>
  <c r="GZ482" i="53"/>
  <c r="GY482" i="53"/>
  <c r="GX482" i="53"/>
  <c r="GW482" i="53"/>
  <c r="HB482" i="53" s="1"/>
  <c r="HC481" i="53"/>
  <c r="HD481" i="53" s="1"/>
  <c r="HA481" i="53"/>
  <c r="GZ481" i="53"/>
  <c r="GY481" i="53"/>
  <c r="GX481" i="53"/>
  <c r="GW481" i="53"/>
  <c r="HB481" i="53" s="1"/>
  <c r="HC480" i="53"/>
  <c r="HD480" i="53" s="1"/>
  <c r="HA480" i="53"/>
  <c r="GZ480" i="53"/>
  <c r="GY480" i="53"/>
  <c r="GX480" i="53"/>
  <c r="GW480" i="53"/>
  <c r="HB480" i="53" s="1"/>
  <c r="HC479" i="53"/>
  <c r="HD479" i="53" s="1"/>
  <c r="HA479" i="53"/>
  <c r="GZ479" i="53"/>
  <c r="GY479" i="53"/>
  <c r="GX479" i="53"/>
  <c r="GW479" i="53"/>
  <c r="HB479" i="53" s="1"/>
  <c r="HC478" i="53"/>
  <c r="HD478" i="53" s="1"/>
  <c r="HA478" i="53"/>
  <c r="GZ478" i="53"/>
  <c r="GY478" i="53"/>
  <c r="GX478" i="53"/>
  <c r="GW478" i="53"/>
  <c r="HB478" i="53" s="1"/>
  <c r="HC477" i="53"/>
  <c r="HD477" i="53" s="1"/>
  <c r="HA477" i="53"/>
  <c r="GZ477" i="53"/>
  <c r="GY477" i="53"/>
  <c r="GX477" i="53"/>
  <c r="GW477" i="53"/>
  <c r="HB477" i="53" s="1"/>
  <c r="HC476" i="53"/>
  <c r="HD476" i="53" s="1"/>
  <c r="HA476" i="53"/>
  <c r="GZ476" i="53"/>
  <c r="GY476" i="53"/>
  <c r="GX476" i="53"/>
  <c r="GW476" i="53"/>
  <c r="HB476" i="53" s="1"/>
  <c r="HC474" i="53"/>
  <c r="HD474" i="53" s="1"/>
  <c r="HA474" i="53"/>
  <c r="GZ474" i="53"/>
  <c r="GY474" i="53"/>
  <c r="GX474" i="53"/>
  <c r="GW474" i="53"/>
  <c r="HB474" i="53" s="1"/>
  <c r="HC473" i="53"/>
  <c r="HD473" i="53" s="1"/>
  <c r="HA473" i="53"/>
  <c r="GZ473" i="53"/>
  <c r="GY473" i="53"/>
  <c r="GX473" i="53"/>
  <c r="GW473" i="53"/>
  <c r="HB473" i="53" s="1"/>
  <c r="HC472" i="53"/>
  <c r="HD472" i="53" s="1"/>
  <c r="HA472" i="53"/>
  <c r="GZ472" i="53"/>
  <c r="GY472" i="53"/>
  <c r="GX472" i="53"/>
  <c r="GW472" i="53"/>
  <c r="HB472" i="53" s="1"/>
  <c r="HC470" i="53"/>
  <c r="HD470" i="53" s="1"/>
  <c r="HA470" i="53"/>
  <c r="GZ470" i="53"/>
  <c r="GY470" i="53"/>
  <c r="GX470" i="53"/>
  <c r="GW470" i="53"/>
  <c r="HB470" i="53" s="1"/>
  <c r="HC467" i="53"/>
  <c r="HD467" i="53" s="1"/>
  <c r="HA467" i="53"/>
  <c r="GZ467" i="53"/>
  <c r="GY467" i="53"/>
  <c r="GX467" i="53"/>
  <c r="GW467" i="53"/>
  <c r="HB467" i="53" s="1"/>
  <c r="HC466" i="53"/>
  <c r="HD466" i="53" s="1"/>
  <c r="HA466" i="53"/>
  <c r="GZ466" i="53"/>
  <c r="GY466" i="53"/>
  <c r="GX466" i="53"/>
  <c r="GW466" i="53"/>
  <c r="HB466" i="53" s="1"/>
  <c r="HC464" i="53"/>
  <c r="HD464" i="53" s="1"/>
  <c r="HA464" i="53"/>
  <c r="GZ464" i="53"/>
  <c r="GY464" i="53"/>
  <c r="GX464" i="53"/>
  <c r="GW464" i="53"/>
  <c r="HB464" i="53" s="1"/>
  <c r="HC463" i="53"/>
  <c r="HD463" i="53" s="1"/>
  <c r="HA463" i="53"/>
  <c r="GZ463" i="53"/>
  <c r="GY463" i="53"/>
  <c r="GX463" i="53"/>
  <c r="GW463" i="53"/>
  <c r="HB463" i="53" s="1"/>
  <c r="HC462" i="53"/>
  <c r="HD462" i="53" s="1"/>
  <c r="HA462" i="53"/>
  <c r="GZ462" i="53"/>
  <c r="GY462" i="53"/>
  <c r="GX462" i="53"/>
  <c r="GW462" i="53"/>
  <c r="HB462" i="53" s="1"/>
  <c r="HC461" i="53"/>
  <c r="HD461" i="53" s="1"/>
  <c r="HA461" i="53"/>
  <c r="GZ461" i="53"/>
  <c r="GY461" i="53"/>
  <c r="GX461" i="53"/>
  <c r="GW461" i="53"/>
  <c r="HB461" i="53" s="1"/>
  <c r="HC460" i="53"/>
  <c r="HD460" i="53" s="1"/>
  <c r="HA460" i="53"/>
  <c r="GZ460" i="53"/>
  <c r="GY460" i="53"/>
  <c r="GX460" i="53"/>
  <c r="GW460" i="53"/>
  <c r="HB460" i="53" s="1"/>
  <c r="HC458" i="53"/>
  <c r="HD458" i="53" s="1"/>
  <c r="HA458" i="53"/>
  <c r="GZ458" i="53"/>
  <c r="GY458" i="53"/>
  <c r="GX458" i="53"/>
  <c r="GW458" i="53"/>
  <c r="HB458" i="53" s="1"/>
  <c r="HC457" i="53"/>
  <c r="HD457" i="53" s="1"/>
  <c r="HA457" i="53"/>
  <c r="GZ457" i="53"/>
  <c r="GY457" i="53"/>
  <c r="GX457" i="53"/>
  <c r="GW457" i="53"/>
  <c r="HB457" i="53" s="1"/>
  <c r="HC456" i="53"/>
  <c r="HD456" i="53" s="1"/>
  <c r="HA456" i="53"/>
  <c r="GZ456" i="53"/>
  <c r="GY456" i="53"/>
  <c r="GX456" i="53"/>
  <c r="GW456" i="53"/>
  <c r="HB456" i="53" s="1"/>
  <c r="HC455" i="53"/>
  <c r="HD455" i="53" s="1"/>
  <c r="HA455" i="53"/>
  <c r="GZ455" i="53"/>
  <c r="GY455" i="53"/>
  <c r="GX455" i="53"/>
  <c r="GW455" i="53"/>
  <c r="HB455" i="53" s="1"/>
  <c r="HC454" i="53"/>
  <c r="HD454" i="53" s="1"/>
  <c r="HA454" i="53"/>
  <c r="GZ454" i="53"/>
  <c r="GY454" i="53"/>
  <c r="GX454" i="53"/>
  <c r="GW454" i="53"/>
  <c r="HB454" i="53" s="1"/>
  <c r="HC453" i="53"/>
  <c r="HD453" i="53" s="1"/>
  <c r="HA453" i="53"/>
  <c r="GZ453" i="53"/>
  <c r="GY453" i="53"/>
  <c r="GX453" i="53"/>
  <c r="GW453" i="53"/>
  <c r="HB453" i="53" s="1"/>
  <c r="HC452" i="53"/>
  <c r="HD452" i="53" s="1"/>
  <c r="HA452" i="53"/>
  <c r="GZ452" i="53"/>
  <c r="GY452" i="53"/>
  <c r="GX452" i="53"/>
  <c r="GW452" i="53"/>
  <c r="HB452" i="53" s="1"/>
  <c r="HC451" i="53"/>
  <c r="HD451" i="53" s="1"/>
  <c r="HA451" i="53"/>
  <c r="GZ451" i="53"/>
  <c r="GY451" i="53"/>
  <c r="GX451" i="53"/>
  <c r="GW451" i="53"/>
  <c r="HB451" i="53" s="1"/>
  <c r="HC449" i="53"/>
  <c r="HD449" i="53" s="1"/>
  <c r="HA449" i="53"/>
  <c r="GZ449" i="53"/>
  <c r="GY449" i="53"/>
  <c r="GX449" i="53"/>
  <c r="GW449" i="53"/>
  <c r="HB449" i="53" s="1"/>
  <c r="HC448" i="53"/>
  <c r="HD448" i="53" s="1"/>
  <c r="HA448" i="53"/>
  <c r="GZ448" i="53"/>
  <c r="GY448" i="53"/>
  <c r="GX448" i="53"/>
  <c r="GW448" i="53"/>
  <c r="HB448" i="53" s="1"/>
  <c r="HC447" i="53"/>
  <c r="HD447" i="53" s="1"/>
  <c r="HA447" i="53"/>
  <c r="GZ447" i="53"/>
  <c r="GY447" i="53"/>
  <c r="GX447" i="53"/>
  <c r="GW447" i="53"/>
  <c r="HB447" i="53" s="1"/>
  <c r="HC446" i="53"/>
  <c r="HD446" i="53" s="1"/>
  <c r="HA446" i="53"/>
  <c r="GZ446" i="53"/>
  <c r="GY446" i="53"/>
  <c r="GX446" i="53"/>
  <c r="GW446" i="53"/>
  <c r="HB446" i="53" s="1"/>
  <c r="HC445" i="53"/>
  <c r="HD445" i="53" s="1"/>
  <c r="HA445" i="53"/>
  <c r="GZ445" i="53"/>
  <c r="GY445" i="53"/>
  <c r="GX445" i="53"/>
  <c r="GW445" i="53"/>
  <c r="HB445" i="53" s="1"/>
  <c r="HC444" i="53"/>
  <c r="HD444" i="53" s="1"/>
  <c r="HA444" i="53"/>
  <c r="GZ444" i="53"/>
  <c r="GY444" i="53"/>
  <c r="GX444" i="53"/>
  <c r="GW444" i="53"/>
  <c r="HB444" i="53" s="1"/>
  <c r="HC443" i="53"/>
  <c r="HD443" i="53" s="1"/>
  <c r="HA443" i="53"/>
  <c r="GZ443" i="53"/>
  <c r="GY443" i="53"/>
  <c r="GX443" i="53"/>
  <c r="GW443" i="53"/>
  <c r="HB443" i="53" s="1"/>
  <c r="HC442" i="53"/>
  <c r="HD442" i="53" s="1"/>
  <c r="HA442" i="53"/>
  <c r="GZ442" i="53"/>
  <c r="GY442" i="53"/>
  <c r="GX442" i="53"/>
  <c r="GW442" i="53"/>
  <c r="HB442" i="53" s="1"/>
  <c r="HC441" i="53"/>
  <c r="HD441" i="53" s="1"/>
  <c r="HA441" i="53"/>
  <c r="GZ441" i="53"/>
  <c r="GY441" i="53"/>
  <c r="GX441" i="53"/>
  <c r="GW441" i="53"/>
  <c r="HB441" i="53" s="1"/>
  <c r="HC440" i="53"/>
  <c r="HD440" i="53" s="1"/>
  <c r="HA440" i="53"/>
  <c r="GZ440" i="53"/>
  <c r="GY440" i="53"/>
  <c r="GX440" i="53"/>
  <c r="GW440" i="53"/>
  <c r="HB440" i="53" s="1"/>
  <c r="HC439" i="53"/>
  <c r="HD439" i="53" s="1"/>
  <c r="HA439" i="53"/>
  <c r="GZ439" i="53"/>
  <c r="GY439" i="53"/>
  <c r="GX439" i="53"/>
  <c r="GW439" i="53"/>
  <c r="HB439" i="53" s="1"/>
  <c r="HC437" i="53"/>
  <c r="HD437" i="53" s="1"/>
  <c r="HA437" i="53"/>
  <c r="GZ437" i="53"/>
  <c r="GY437" i="53"/>
  <c r="GX437" i="53"/>
  <c r="GW437" i="53"/>
  <c r="HB437" i="53" s="1"/>
  <c r="HC436" i="53"/>
  <c r="HD436" i="53" s="1"/>
  <c r="HA436" i="53"/>
  <c r="GZ436" i="53"/>
  <c r="GY436" i="53"/>
  <c r="GX436" i="53"/>
  <c r="GW436" i="53"/>
  <c r="HB436" i="53" s="1"/>
  <c r="HC435" i="53"/>
  <c r="HD435" i="53" s="1"/>
  <c r="HA435" i="53"/>
  <c r="GZ435" i="53"/>
  <c r="GY435" i="53"/>
  <c r="GX435" i="53"/>
  <c r="GW435" i="53"/>
  <c r="HB435" i="53" s="1"/>
  <c r="HC434" i="53"/>
  <c r="HD434" i="53" s="1"/>
  <c r="HA434" i="53"/>
  <c r="GZ434" i="53"/>
  <c r="GY434" i="53"/>
  <c r="GX434" i="53"/>
  <c r="GW434" i="53"/>
  <c r="HB434" i="53" s="1"/>
  <c r="HC433" i="53"/>
  <c r="HD433" i="53" s="1"/>
  <c r="HA433" i="53"/>
  <c r="GZ433" i="53"/>
  <c r="GY433" i="53"/>
  <c r="GX433" i="53"/>
  <c r="GW433" i="53"/>
  <c r="HB433" i="53" s="1"/>
  <c r="HC432" i="53"/>
  <c r="HD432" i="53" s="1"/>
  <c r="HA432" i="53"/>
  <c r="GZ432" i="53"/>
  <c r="GY432" i="53"/>
  <c r="GX432" i="53"/>
  <c r="GW432" i="53"/>
  <c r="HB432" i="53" s="1"/>
  <c r="HC431" i="53"/>
  <c r="HD431" i="53" s="1"/>
  <c r="HA431" i="53"/>
  <c r="GZ431" i="53"/>
  <c r="GY431" i="53"/>
  <c r="GX431" i="53"/>
  <c r="GW431" i="53"/>
  <c r="HB431" i="53" s="1"/>
  <c r="HC430" i="53"/>
  <c r="HD430" i="53" s="1"/>
  <c r="HA430" i="53"/>
  <c r="GZ430" i="53"/>
  <c r="GY430" i="53"/>
  <c r="GX430" i="53"/>
  <c r="GW430" i="53"/>
  <c r="HB430" i="53" s="1"/>
  <c r="HC428" i="53"/>
  <c r="HD428" i="53" s="1"/>
  <c r="HA428" i="53"/>
  <c r="GZ428" i="53"/>
  <c r="GY428" i="53"/>
  <c r="GX428" i="53"/>
  <c r="GW428" i="53"/>
  <c r="HB428" i="53" s="1"/>
  <c r="HC427" i="53"/>
  <c r="HD427" i="53" s="1"/>
  <c r="HA427" i="53"/>
  <c r="GZ427" i="53"/>
  <c r="GY427" i="53"/>
  <c r="GX427" i="53"/>
  <c r="GW427" i="53"/>
  <c r="HB427" i="53" s="1"/>
  <c r="HC426" i="53"/>
  <c r="HD426" i="53" s="1"/>
  <c r="HA426" i="53"/>
  <c r="GZ426" i="53"/>
  <c r="GY426" i="53"/>
  <c r="GX426" i="53"/>
  <c r="GW426" i="53"/>
  <c r="HB426" i="53" s="1"/>
  <c r="HC425" i="53"/>
  <c r="HD425" i="53" s="1"/>
  <c r="HA425" i="53"/>
  <c r="GZ425" i="53"/>
  <c r="GY425" i="53"/>
  <c r="GX425" i="53"/>
  <c r="GW425" i="53"/>
  <c r="HB425" i="53" s="1"/>
  <c r="HC424" i="53"/>
  <c r="HD424" i="53" s="1"/>
  <c r="HA424" i="53"/>
  <c r="GZ424" i="53"/>
  <c r="GY424" i="53"/>
  <c r="GX424" i="53"/>
  <c r="GW424" i="53"/>
  <c r="HB424" i="53" s="1"/>
  <c r="HC423" i="53"/>
  <c r="HD423" i="53" s="1"/>
  <c r="HA423" i="53"/>
  <c r="GZ423" i="53"/>
  <c r="GY423" i="53"/>
  <c r="GX423" i="53"/>
  <c r="GW423" i="53"/>
  <c r="HB423" i="53" s="1"/>
  <c r="HC421" i="53"/>
  <c r="HD421" i="53" s="1"/>
  <c r="HA421" i="53"/>
  <c r="GZ421" i="53"/>
  <c r="GY421" i="53"/>
  <c r="GX421" i="53"/>
  <c r="GW421" i="53"/>
  <c r="HB421" i="53" s="1"/>
  <c r="HC418" i="53"/>
  <c r="HD418" i="53" s="1"/>
  <c r="HA418" i="53"/>
  <c r="GZ418" i="53"/>
  <c r="GY418" i="53"/>
  <c r="GX418" i="53"/>
  <c r="GW418" i="53"/>
  <c r="HB418" i="53" s="1"/>
  <c r="HC417" i="53"/>
  <c r="HD417" i="53" s="1"/>
  <c r="HA417" i="53"/>
  <c r="GZ417" i="53"/>
  <c r="GY417" i="53"/>
  <c r="GX417" i="53"/>
  <c r="GW417" i="53"/>
  <c r="HB417" i="53" s="1"/>
  <c r="HC416" i="53"/>
  <c r="HD416" i="53" s="1"/>
  <c r="HA416" i="53"/>
  <c r="GZ416" i="53"/>
  <c r="GY416" i="53"/>
  <c r="GX416" i="53"/>
  <c r="GW416" i="53"/>
  <c r="HB416" i="53" s="1"/>
  <c r="HC415" i="53"/>
  <c r="HD415" i="53" s="1"/>
  <c r="HA415" i="53"/>
  <c r="GZ415" i="53"/>
  <c r="GY415" i="53"/>
  <c r="GX415" i="53"/>
  <c r="GW415" i="53"/>
  <c r="HB415" i="53" s="1"/>
  <c r="HC414" i="53"/>
  <c r="HD414" i="53" s="1"/>
  <c r="HA414" i="53"/>
  <c r="GZ414" i="53"/>
  <c r="GY414" i="53"/>
  <c r="GX414" i="53"/>
  <c r="GW414" i="53"/>
  <c r="HB414" i="53" s="1"/>
  <c r="HC413" i="53"/>
  <c r="HD413" i="53" s="1"/>
  <c r="HA413" i="53"/>
  <c r="GZ413" i="53"/>
  <c r="GY413" i="53"/>
  <c r="GX413" i="53"/>
  <c r="GW413" i="53"/>
  <c r="HB413" i="53" s="1"/>
  <c r="HC412" i="53"/>
  <c r="HD412" i="53" s="1"/>
  <c r="HA412" i="53"/>
  <c r="GZ412" i="53"/>
  <c r="GY412" i="53"/>
  <c r="GX412" i="53"/>
  <c r="GW412" i="53"/>
  <c r="HB412" i="53" s="1"/>
  <c r="HC411" i="53"/>
  <c r="HD411" i="53" s="1"/>
  <c r="HA411" i="53"/>
  <c r="GZ411" i="53"/>
  <c r="GY411" i="53"/>
  <c r="GX411" i="53"/>
  <c r="GW411" i="53"/>
  <c r="HB411" i="53" s="1"/>
  <c r="HC409" i="53"/>
  <c r="HD409" i="53" s="1"/>
  <c r="HA409" i="53"/>
  <c r="GZ409" i="53"/>
  <c r="GY409" i="53"/>
  <c r="GX409" i="53"/>
  <c r="GW409" i="53"/>
  <c r="HB409" i="53" s="1"/>
  <c r="HC408" i="53"/>
  <c r="HD408" i="53" s="1"/>
  <c r="HA408" i="53"/>
  <c r="GZ408" i="53"/>
  <c r="GY408" i="53"/>
  <c r="GX408" i="53"/>
  <c r="GW408" i="53"/>
  <c r="HB408" i="53" s="1"/>
  <c r="HC407" i="53"/>
  <c r="HD407" i="53" s="1"/>
  <c r="HA407" i="53"/>
  <c r="GZ407" i="53"/>
  <c r="GY407" i="53"/>
  <c r="GX407" i="53"/>
  <c r="GW407" i="53"/>
  <c r="HB407" i="53" s="1"/>
  <c r="HC406" i="53"/>
  <c r="HD406" i="53" s="1"/>
  <c r="HA406" i="53"/>
  <c r="GZ406" i="53"/>
  <c r="GY406" i="53"/>
  <c r="GX406" i="53"/>
  <c r="GW406" i="53"/>
  <c r="HB406" i="53" s="1"/>
  <c r="HC404" i="53"/>
  <c r="HD404" i="53" s="1"/>
  <c r="HA404" i="53"/>
  <c r="GZ404" i="53"/>
  <c r="GY404" i="53"/>
  <c r="GX404" i="53"/>
  <c r="GW404" i="53"/>
  <c r="HB404" i="53" s="1"/>
  <c r="HC402" i="53"/>
  <c r="HD402" i="53" s="1"/>
  <c r="HA402" i="53"/>
  <c r="GZ402" i="53"/>
  <c r="GY402" i="53"/>
  <c r="GX402" i="53"/>
  <c r="GW402" i="53"/>
  <c r="HB402" i="53" s="1"/>
  <c r="HC401" i="53"/>
  <c r="HD401" i="53" s="1"/>
  <c r="HA401" i="53"/>
  <c r="GZ401" i="53"/>
  <c r="GY401" i="53"/>
  <c r="GX401" i="53"/>
  <c r="GW401" i="53"/>
  <c r="HB401" i="53" s="1"/>
  <c r="HC400" i="53"/>
  <c r="HD400" i="53" s="1"/>
  <c r="HA400" i="53"/>
  <c r="GZ400" i="53"/>
  <c r="GY400" i="53"/>
  <c r="GX400" i="53"/>
  <c r="GW400" i="53"/>
  <c r="HB400" i="53" s="1"/>
  <c r="HC399" i="53"/>
  <c r="HD399" i="53" s="1"/>
  <c r="HA399" i="53"/>
  <c r="GZ399" i="53"/>
  <c r="GY399" i="53"/>
  <c r="GX399" i="53"/>
  <c r="GW399" i="53"/>
  <c r="HB399" i="53" s="1"/>
  <c r="HC398" i="53"/>
  <c r="HD398" i="53" s="1"/>
  <c r="HA398" i="53"/>
  <c r="GZ398" i="53"/>
  <c r="GY398" i="53"/>
  <c r="GX398" i="53"/>
  <c r="GW398" i="53"/>
  <c r="HB398" i="53" s="1"/>
  <c r="HC397" i="53"/>
  <c r="HD397" i="53" s="1"/>
  <c r="HA397" i="53"/>
  <c r="GZ397" i="53"/>
  <c r="GY397" i="53"/>
  <c r="GX397" i="53"/>
  <c r="GW397" i="53"/>
  <c r="HB397" i="53" s="1"/>
  <c r="HC396" i="53"/>
  <c r="HD396" i="53" s="1"/>
  <c r="HA396" i="53"/>
  <c r="GZ396" i="53"/>
  <c r="GY396" i="53"/>
  <c r="GX396" i="53"/>
  <c r="GW396" i="53"/>
  <c r="HB396" i="53" s="1"/>
  <c r="HC395" i="53"/>
  <c r="HD395" i="53" s="1"/>
  <c r="HA395" i="53"/>
  <c r="GZ395" i="53"/>
  <c r="GY395" i="53"/>
  <c r="GX395" i="53"/>
  <c r="GW395" i="53"/>
  <c r="HB395" i="53" s="1"/>
  <c r="HC394" i="53"/>
  <c r="HD394" i="53" s="1"/>
  <c r="HA394" i="53"/>
  <c r="GZ394" i="53"/>
  <c r="GY394" i="53"/>
  <c r="GX394" i="53"/>
  <c r="GW394" i="53"/>
  <c r="HB394" i="53" s="1"/>
  <c r="HC393" i="53"/>
  <c r="HD393" i="53" s="1"/>
  <c r="HA393" i="53"/>
  <c r="GZ393" i="53"/>
  <c r="GY393" i="53"/>
  <c r="GX393" i="53"/>
  <c r="GW393" i="53"/>
  <c r="HB393" i="53" s="1"/>
  <c r="HC392" i="53"/>
  <c r="HD392" i="53" s="1"/>
  <c r="HA392" i="53"/>
  <c r="GZ392" i="53"/>
  <c r="GY392" i="53"/>
  <c r="GX392" i="53"/>
  <c r="GW392" i="53"/>
  <c r="HB392" i="53" s="1"/>
  <c r="HC391" i="53"/>
  <c r="HD391" i="53" s="1"/>
  <c r="HA391" i="53"/>
  <c r="GZ391" i="53"/>
  <c r="GY391" i="53"/>
  <c r="GX391" i="53"/>
  <c r="GW391" i="53"/>
  <c r="HB391" i="53" s="1"/>
  <c r="HC390" i="53"/>
  <c r="HD390" i="53" s="1"/>
  <c r="HA390" i="53"/>
  <c r="GZ390" i="53"/>
  <c r="GY390" i="53"/>
  <c r="GX390" i="53"/>
  <c r="GW390" i="53"/>
  <c r="HB390" i="53" s="1"/>
  <c r="HC389" i="53"/>
  <c r="HD389" i="53" s="1"/>
  <c r="HA389" i="53"/>
  <c r="GZ389" i="53"/>
  <c r="GY389" i="53"/>
  <c r="GX389" i="53"/>
  <c r="GW389" i="53"/>
  <c r="HB389" i="53" s="1"/>
  <c r="HC388" i="53"/>
  <c r="HD388" i="53" s="1"/>
  <c r="HA388" i="53"/>
  <c r="GZ388" i="53"/>
  <c r="GY388" i="53"/>
  <c r="GX388" i="53"/>
  <c r="GW388" i="53"/>
  <c r="HB388" i="53" s="1"/>
  <c r="HC386" i="53"/>
  <c r="HD386" i="53" s="1"/>
  <c r="HA386" i="53"/>
  <c r="GZ386" i="53"/>
  <c r="GY386" i="53"/>
  <c r="GX386" i="53"/>
  <c r="GW386" i="53"/>
  <c r="HB386" i="53" s="1"/>
  <c r="HC385" i="53"/>
  <c r="HD385" i="53" s="1"/>
  <c r="HA385" i="53"/>
  <c r="GZ385" i="53"/>
  <c r="GY385" i="53"/>
  <c r="GX385" i="53"/>
  <c r="GW385" i="53"/>
  <c r="HB385" i="53" s="1"/>
  <c r="HC384" i="53"/>
  <c r="HD384" i="53" s="1"/>
  <c r="HA384" i="53"/>
  <c r="GZ384" i="53"/>
  <c r="GY384" i="53"/>
  <c r="GX384" i="53"/>
  <c r="GW384" i="53"/>
  <c r="HB384" i="53" s="1"/>
  <c r="HC383" i="53"/>
  <c r="HD383" i="53" s="1"/>
  <c r="HA383" i="53"/>
  <c r="GZ383" i="53"/>
  <c r="GY383" i="53"/>
  <c r="GX383" i="53"/>
  <c r="GW383" i="53"/>
  <c r="HB383" i="53" s="1"/>
  <c r="HC382" i="53"/>
  <c r="HD382" i="53" s="1"/>
  <c r="HA382" i="53"/>
  <c r="GZ382" i="53"/>
  <c r="GY382" i="53"/>
  <c r="GX382" i="53"/>
  <c r="GW382" i="53"/>
  <c r="HB382" i="53" s="1"/>
  <c r="GV380" i="53"/>
  <c r="HC378" i="53"/>
  <c r="HD378" i="53" s="1"/>
  <c r="HA378" i="53"/>
  <c r="GZ378" i="53"/>
  <c r="GY378" i="53"/>
  <c r="GX378" i="53"/>
  <c r="GW378" i="53"/>
  <c r="HB378" i="53" s="1"/>
  <c r="GV377" i="53"/>
  <c r="HC376" i="53"/>
  <c r="HD376" i="53" s="1"/>
  <c r="HA376" i="53"/>
  <c r="GZ376" i="53"/>
  <c r="GY376" i="53"/>
  <c r="GX376" i="53"/>
  <c r="GW376" i="53"/>
  <c r="HB376" i="53" s="1"/>
  <c r="HC375" i="53"/>
  <c r="HD375" i="53" s="1"/>
  <c r="HA375" i="53"/>
  <c r="GZ375" i="53"/>
  <c r="GY375" i="53"/>
  <c r="GX375" i="53"/>
  <c r="GW375" i="53"/>
  <c r="HB375" i="53" s="1"/>
  <c r="GV373" i="53"/>
  <c r="HC372" i="53"/>
  <c r="HD372" i="53" s="1"/>
  <c r="HA372" i="53"/>
  <c r="GZ372" i="53"/>
  <c r="GY372" i="53"/>
  <c r="GX372" i="53"/>
  <c r="GW372" i="53"/>
  <c r="HB372" i="53" s="1"/>
  <c r="HC371" i="53"/>
  <c r="HD371" i="53" s="1"/>
  <c r="HA371" i="53"/>
  <c r="GZ371" i="53"/>
  <c r="GY371" i="53"/>
  <c r="GX371" i="53"/>
  <c r="GW371" i="53"/>
  <c r="HB371" i="53" s="1"/>
  <c r="HC370" i="53"/>
  <c r="HD370" i="53" s="1"/>
  <c r="HA370" i="53"/>
  <c r="GZ370" i="53"/>
  <c r="GY370" i="53"/>
  <c r="GX370" i="53"/>
  <c r="GW370" i="53"/>
  <c r="HB370" i="53" s="1"/>
  <c r="HC369" i="53"/>
  <c r="HD369" i="53" s="1"/>
  <c r="HA369" i="53"/>
  <c r="GZ369" i="53"/>
  <c r="GY369" i="53"/>
  <c r="GX369" i="53"/>
  <c r="GW369" i="53"/>
  <c r="HB369" i="53" s="1"/>
  <c r="HC368" i="53"/>
  <c r="HD368" i="53" s="1"/>
  <c r="HA368" i="53"/>
  <c r="GZ368" i="53"/>
  <c r="GY368" i="53"/>
  <c r="GX368" i="53"/>
  <c r="GW368" i="53"/>
  <c r="HB368" i="53" s="1"/>
  <c r="HC367" i="53"/>
  <c r="HD367" i="53" s="1"/>
  <c r="HA367" i="53"/>
  <c r="GZ367" i="53"/>
  <c r="GY367" i="53"/>
  <c r="GX367" i="53"/>
  <c r="GW367" i="53"/>
  <c r="HB367" i="53" s="1"/>
  <c r="HC366" i="53"/>
  <c r="HD366" i="53" s="1"/>
  <c r="HA366" i="53"/>
  <c r="GZ366" i="53"/>
  <c r="GY366" i="53"/>
  <c r="GX366" i="53"/>
  <c r="GW366" i="53"/>
  <c r="HB366" i="53" s="1"/>
  <c r="HC365" i="53"/>
  <c r="HD365" i="53" s="1"/>
  <c r="HA365" i="53"/>
  <c r="GZ365" i="53"/>
  <c r="GY365" i="53"/>
  <c r="GX365" i="53"/>
  <c r="GW365" i="53"/>
  <c r="HB365" i="53" s="1"/>
  <c r="HC364" i="53"/>
  <c r="HD364" i="53" s="1"/>
  <c r="HA364" i="53"/>
  <c r="GZ364" i="53"/>
  <c r="GY364" i="53"/>
  <c r="GX364" i="53"/>
  <c r="GW364" i="53"/>
  <c r="HB364" i="53" s="1"/>
  <c r="HC363" i="53"/>
  <c r="HD363" i="53" s="1"/>
  <c r="HA363" i="53"/>
  <c r="GZ363" i="53"/>
  <c r="GY363" i="53"/>
  <c r="GX363" i="53"/>
  <c r="GW363" i="53"/>
  <c r="HB363" i="53" s="1"/>
  <c r="GV361" i="53"/>
  <c r="HC360" i="53"/>
  <c r="HD360" i="53" s="1"/>
  <c r="HA360" i="53"/>
  <c r="GZ360" i="53"/>
  <c r="GY360" i="53"/>
  <c r="GX360" i="53"/>
  <c r="GW360" i="53"/>
  <c r="HB360" i="53" s="1"/>
  <c r="HC359" i="53"/>
  <c r="HD359" i="53" s="1"/>
  <c r="HA359" i="53"/>
  <c r="GZ359" i="53"/>
  <c r="GY359" i="53"/>
  <c r="GX359" i="53"/>
  <c r="GW359" i="53"/>
  <c r="HB359" i="53" s="1"/>
  <c r="HC358" i="53"/>
  <c r="HD358" i="53" s="1"/>
  <c r="HA358" i="53"/>
  <c r="GZ358" i="53"/>
  <c r="GY358" i="53"/>
  <c r="GX358" i="53"/>
  <c r="GW358" i="53"/>
  <c r="HB358" i="53" s="1"/>
  <c r="HC357" i="53"/>
  <c r="HD357" i="53" s="1"/>
  <c r="HA357" i="53"/>
  <c r="GZ357" i="53"/>
  <c r="GY357" i="53"/>
  <c r="GX357" i="53"/>
  <c r="GW357" i="53"/>
  <c r="HB357" i="53" s="1"/>
  <c r="HC356" i="53"/>
  <c r="HD356" i="53" s="1"/>
  <c r="HA356" i="53"/>
  <c r="GZ356" i="53"/>
  <c r="GY356" i="53"/>
  <c r="GX356" i="53"/>
  <c r="GW356" i="53"/>
  <c r="HB356" i="53" s="1"/>
  <c r="HC355" i="53"/>
  <c r="HD355" i="53" s="1"/>
  <c r="HA355" i="53"/>
  <c r="GZ355" i="53"/>
  <c r="GY355" i="53"/>
  <c r="GX355" i="53"/>
  <c r="GW355" i="53"/>
  <c r="HB355" i="53" s="1"/>
  <c r="HC354" i="53"/>
  <c r="HD354" i="53" s="1"/>
  <c r="HA354" i="53"/>
  <c r="GZ354" i="53"/>
  <c r="GY354" i="53"/>
  <c r="GX354" i="53"/>
  <c r="GW354" i="53"/>
  <c r="HB354" i="53" s="1"/>
  <c r="HC353" i="53"/>
  <c r="HD353" i="53" s="1"/>
  <c r="HA353" i="53"/>
  <c r="GZ353" i="53"/>
  <c r="GY353" i="53"/>
  <c r="GX353" i="53"/>
  <c r="GW353" i="53"/>
  <c r="HB353" i="53" s="1"/>
  <c r="HC352" i="53"/>
  <c r="HD352" i="53" s="1"/>
  <c r="HA352" i="53"/>
  <c r="GZ352" i="53"/>
  <c r="GY352" i="53"/>
  <c r="GX352" i="53"/>
  <c r="GW352" i="53"/>
  <c r="HB352" i="53" s="1"/>
  <c r="HC351" i="53"/>
  <c r="HD351" i="53" s="1"/>
  <c r="HA351" i="53"/>
  <c r="GZ351" i="53"/>
  <c r="GY351" i="53"/>
  <c r="GX351" i="53"/>
  <c r="GW351" i="53"/>
  <c r="HB351" i="53" s="1"/>
  <c r="HC350" i="53"/>
  <c r="HD350" i="53" s="1"/>
  <c r="HA350" i="53"/>
  <c r="GZ350" i="53"/>
  <c r="GY350" i="53"/>
  <c r="GX350" i="53"/>
  <c r="GW350" i="53"/>
  <c r="HB350" i="53" s="1"/>
  <c r="HC349" i="53"/>
  <c r="HD349" i="53" s="1"/>
  <c r="HA349" i="53"/>
  <c r="GZ349" i="53"/>
  <c r="GY349" i="53"/>
  <c r="GX349" i="53"/>
  <c r="GW349" i="53"/>
  <c r="HB349" i="53" s="1"/>
  <c r="HC348" i="53"/>
  <c r="HD348" i="53" s="1"/>
  <c r="HA348" i="53"/>
  <c r="GZ348" i="53"/>
  <c r="GY348" i="53"/>
  <c r="GX348" i="53"/>
  <c r="GW348" i="53"/>
  <c r="HB348" i="53" s="1"/>
  <c r="HC347" i="53"/>
  <c r="HD347" i="53" s="1"/>
  <c r="HA347" i="53"/>
  <c r="GZ347" i="53"/>
  <c r="GY347" i="53"/>
  <c r="GX347" i="53"/>
  <c r="GW347" i="53"/>
  <c r="HB347" i="53" s="1"/>
  <c r="HC346" i="53"/>
  <c r="HD346" i="53" s="1"/>
  <c r="HA346" i="53"/>
  <c r="GZ346" i="53"/>
  <c r="GY346" i="53"/>
  <c r="GX346" i="53"/>
  <c r="GW346" i="53"/>
  <c r="HB346" i="53" s="1"/>
  <c r="HC345" i="53"/>
  <c r="HD345" i="53" s="1"/>
  <c r="HA345" i="53"/>
  <c r="GZ345" i="53"/>
  <c r="GY345" i="53"/>
  <c r="GX345" i="53"/>
  <c r="GW345" i="53"/>
  <c r="HB345" i="53" s="1"/>
  <c r="HC344" i="53"/>
  <c r="HD344" i="53" s="1"/>
  <c r="HA344" i="53"/>
  <c r="GZ344" i="53"/>
  <c r="GY344" i="53"/>
  <c r="GX344" i="53"/>
  <c r="GW344" i="53"/>
  <c r="HB344" i="53" s="1"/>
  <c r="HC343" i="53"/>
  <c r="HD343" i="53" s="1"/>
  <c r="HA343" i="53"/>
  <c r="GZ343" i="53"/>
  <c r="GY343" i="53"/>
  <c r="GX343" i="53"/>
  <c r="GW343" i="53"/>
  <c r="HB343" i="53" s="1"/>
  <c r="HC342" i="53"/>
  <c r="HD342" i="53" s="1"/>
  <c r="HA342" i="53"/>
  <c r="GZ342" i="53"/>
  <c r="GY342" i="53"/>
  <c r="GX342" i="53"/>
  <c r="GW342" i="53"/>
  <c r="HB342" i="53" s="1"/>
  <c r="HC341" i="53"/>
  <c r="HD341" i="53" s="1"/>
  <c r="HA341" i="53"/>
  <c r="GZ341" i="53"/>
  <c r="GY341" i="53"/>
  <c r="GX341" i="53"/>
  <c r="GW341" i="53"/>
  <c r="HB341" i="53" s="1"/>
  <c r="HC340" i="53"/>
  <c r="HD340" i="53" s="1"/>
  <c r="HA340" i="53"/>
  <c r="GZ340" i="53"/>
  <c r="GY340" i="53"/>
  <c r="GX340" i="53"/>
  <c r="GW340" i="53"/>
  <c r="HB340" i="53" s="1"/>
  <c r="HC339" i="53"/>
  <c r="HD339" i="53" s="1"/>
  <c r="HA339" i="53"/>
  <c r="GZ339" i="53"/>
  <c r="GY339" i="53"/>
  <c r="GX339" i="53"/>
  <c r="GW339" i="53"/>
  <c r="HB339" i="53" s="1"/>
  <c r="HC338" i="53"/>
  <c r="HD338" i="53" s="1"/>
  <c r="HA338" i="53"/>
  <c r="GZ338" i="53"/>
  <c r="GY338" i="53"/>
  <c r="GX338" i="53"/>
  <c r="GW338" i="53"/>
  <c r="HB338" i="53" s="1"/>
  <c r="HC337" i="53"/>
  <c r="HD337" i="53" s="1"/>
  <c r="HA337" i="53"/>
  <c r="GZ337" i="53"/>
  <c r="GY337" i="53"/>
  <c r="GX337" i="53"/>
  <c r="GW337" i="53"/>
  <c r="HB337" i="53" s="1"/>
  <c r="HC336" i="53"/>
  <c r="HD336" i="53" s="1"/>
  <c r="HA336" i="53"/>
  <c r="GZ336" i="53"/>
  <c r="GY336" i="53"/>
  <c r="GX336" i="53"/>
  <c r="GW336" i="53"/>
  <c r="HB336" i="53" s="1"/>
  <c r="HC335" i="53"/>
  <c r="HD335" i="53" s="1"/>
  <c r="HA335" i="53"/>
  <c r="GZ335" i="53"/>
  <c r="GY335" i="53"/>
  <c r="GX335" i="53"/>
  <c r="GW335" i="53"/>
  <c r="HB335" i="53" s="1"/>
  <c r="HC334" i="53"/>
  <c r="HD334" i="53" s="1"/>
  <c r="HA334" i="53"/>
  <c r="GZ334" i="53"/>
  <c r="GY334" i="53"/>
  <c r="GX334" i="53"/>
  <c r="GW334" i="53"/>
  <c r="HB334" i="53" s="1"/>
  <c r="HC333" i="53"/>
  <c r="HD333" i="53" s="1"/>
  <c r="HA333" i="53"/>
  <c r="GZ333" i="53"/>
  <c r="GY333" i="53"/>
  <c r="GX333" i="53"/>
  <c r="GW333" i="53"/>
  <c r="HB333" i="53" s="1"/>
  <c r="HC332" i="53"/>
  <c r="HD332" i="53" s="1"/>
  <c r="HA332" i="53"/>
  <c r="GZ332" i="53"/>
  <c r="GY332" i="53"/>
  <c r="GX332" i="53"/>
  <c r="GW332" i="53"/>
  <c r="HB332" i="53" s="1"/>
  <c r="HC331" i="53"/>
  <c r="HD331" i="53" s="1"/>
  <c r="HA331" i="53"/>
  <c r="GZ331" i="53"/>
  <c r="GY331" i="53"/>
  <c r="GX331" i="53"/>
  <c r="GW331" i="53"/>
  <c r="HB331" i="53" s="1"/>
  <c r="HC330" i="53"/>
  <c r="HD330" i="53" s="1"/>
  <c r="HA330" i="53"/>
  <c r="GZ330" i="53"/>
  <c r="GY330" i="53"/>
  <c r="GX330" i="53"/>
  <c r="GW330" i="53"/>
  <c r="HB330" i="53" s="1"/>
  <c r="HC329" i="53"/>
  <c r="HD329" i="53" s="1"/>
  <c r="HA329" i="53"/>
  <c r="GZ329" i="53"/>
  <c r="GY329" i="53"/>
  <c r="GX329" i="53"/>
  <c r="GW329" i="53"/>
  <c r="HB329" i="53" s="1"/>
  <c r="HC328" i="53"/>
  <c r="HD328" i="53" s="1"/>
  <c r="HA328" i="53"/>
  <c r="GZ328" i="53"/>
  <c r="GY328" i="53"/>
  <c r="GX328" i="53"/>
  <c r="GW328" i="53"/>
  <c r="HB328" i="53" s="1"/>
  <c r="HC327" i="53"/>
  <c r="HD327" i="53" s="1"/>
  <c r="HA327" i="53"/>
  <c r="GZ327" i="53"/>
  <c r="GY327" i="53"/>
  <c r="GX327" i="53"/>
  <c r="GW327" i="53"/>
  <c r="HB327" i="53" s="1"/>
  <c r="HC326" i="53"/>
  <c r="HD326" i="53" s="1"/>
  <c r="HA326" i="53"/>
  <c r="GZ326" i="53"/>
  <c r="GY326" i="53"/>
  <c r="GX326" i="53"/>
  <c r="GW326" i="53"/>
  <c r="HB326" i="53" s="1"/>
  <c r="HC325" i="53"/>
  <c r="HD325" i="53" s="1"/>
  <c r="HA325" i="53"/>
  <c r="GZ325" i="53"/>
  <c r="GY325" i="53"/>
  <c r="GX325" i="53"/>
  <c r="GW325" i="53"/>
  <c r="HB325" i="53" s="1"/>
  <c r="HC324" i="53"/>
  <c r="HD324" i="53" s="1"/>
  <c r="HA324" i="53"/>
  <c r="GZ324" i="53"/>
  <c r="GY324" i="53"/>
  <c r="GX324" i="53"/>
  <c r="GW324" i="53"/>
  <c r="HB324" i="53" s="1"/>
  <c r="HC323" i="53"/>
  <c r="HD323" i="53" s="1"/>
  <c r="HA323" i="53"/>
  <c r="GZ323" i="53"/>
  <c r="GY323" i="53"/>
  <c r="GX323" i="53"/>
  <c r="GW323" i="53"/>
  <c r="HB323" i="53" s="1"/>
  <c r="HC322" i="53"/>
  <c r="HD322" i="53" s="1"/>
  <c r="HA322" i="53"/>
  <c r="GZ322" i="53"/>
  <c r="GY322" i="53"/>
  <c r="GX322" i="53"/>
  <c r="GW322" i="53"/>
  <c r="HB322" i="53" s="1"/>
  <c r="HC321" i="53"/>
  <c r="HD321" i="53" s="1"/>
  <c r="HA321" i="53"/>
  <c r="GZ321" i="53"/>
  <c r="GY321" i="53"/>
  <c r="GX321" i="53"/>
  <c r="GW321" i="53"/>
  <c r="HB321" i="53" s="1"/>
  <c r="HC320" i="53"/>
  <c r="HD320" i="53" s="1"/>
  <c r="HA320" i="53"/>
  <c r="GZ320" i="53"/>
  <c r="GY320" i="53"/>
  <c r="GX320" i="53"/>
  <c r="GW320" i="53"/>
  <c r="HB320" i="53" s="1"/>
  <c r="GV318" i="53"/>
  <c r="HC317" i="53"/>
  <c r="HD317" i="53" s="1"/>
  <c r="HA317" i="53"/>
  <c r="GZ317" i="53"/>
  <c r="GY317" i="53"/>
  <c r="GX317" i="53"/>
  <c r="GW317" i="53"/>
  <c r="HB317" i="53" s="1"/>
  <c r="HC316" i="53"/>
  <c r="HD316" i="53" s="1"/>
  <c r="HA316" i="53"/>
  <c r="GZ316" i="53"/>
  <c r="GY316" i="53"/>
  <c r="GX316" i="53"/>
  <c r="GW316" i="53"/>
  <c r="HB316" i="53" s="1"/>
  <c r="HC315" i="53"/>
  <c r="HD315" i="53" s="1"/>
  <c r="HA315" i="53"/>
  <c r="GZ315" i="53"/>
  <c r="GY315" i="53"/>
  <c r="GX315" i="53"/>
  <c r="GW315" i="53"/>
  <c r="HB315" i="53" s="1"/>
  <c r="HC314" i="53"/>
  <c r="HD314" i="53" s="1"/>
  <c r="HA314" i="53"/>
  <c r="GZ314" i="53"/>
  <c r="GY314" i="53"/>
  <c r="GX314" i="53"/>
  <c r="GW314" i="53"/>
  <c r="HB314" i="53" s="1"/>
  <c r="HC311" i="53"/>
  <c r="HD311" i="53" s="1"/>
  <c r="HA311" i="53"/>
  <c r="GZ311" i="53"/>
  <c r="GY311" i="53"/>
  <c r="GX311" i="53"/>
  <c r="GW311" i="53"/>
  <c r="HB311" i="53" s="1"/>
  <c r="HC310" i="53"/>
  <c r="HD310" i="53" s="1"/>
  <c r="HA310" i="53"/>
  <c r="GZ310" i="53"/>
  <c r="GY310" i="53"/>
  <c r="GX310" i="53"/>
  <c r="GW310" i="53"/>
  <c r="HB310" i="53" s="1"/>
  <c r="HC309" i="53"/>
  <c r="HD309" i="53" s="1"/>
  <c r="HA309" i="53"/>
  <c r="GZ309" i="53"/>
  <c r="GY309" i="53"/>
  <c r="GX309" i="53"/>
  <c r="GW309" i="53"/>
  <c r="HB309" i="53" s="1"/>
  <c r="HC308" i="53"/>
  <c r="HD308" i="53" s="1"/>
  <c r="HA308" i="53"/>
  <c r="GZ308" i="53"/>
  <c r="GY308" i="53"/>
  <c r="GX308" i="53"/>
  <c r="GW308" i="53"/>
  <c r="HB308" i="53" s="1"/>
  <c r="HC307" i="53"/>
  <c r="HD307" i="53" s="1"/>
  <c r="HA307" i="53"/>
  <c r="GZ307" i="53"/>
  <c r="GY307" i="53"/>
  <c r="GX307" i="53"/>
  <c r="GW307" i="53"/>
  <c r="HB307" i="53" s="1"/>
  <c r="HC306" i="53"/>
  <c r="HD306" i="53" s="1"/>
  <c r="HA306" i="53"/>
  <c r="GZ306" i="53"/>
  <c r="GY306" i="53"/>
  <c r="GX306" i="53"/>
  <c r="GW306" i="53"/>
  <c r="HB306" i="53" s="1"/>
  <c r="HC305" i="53"/>
  <c r="HD305" i="53" s="1"/>
  <c r="HA305" i="53"/>
  <c r="GZ305" i="53"/>
  <c r="GY305" i="53"/>
  <c r="GX305" i="53"/>
  <c r="GW305" i="53"/>
  <c r="HB305" i="53" s="1"/>
  <c r="HC304" i="53"/>
  <c r="HD304" i="53" s="1"/>
  <c r="HA304" i="53"/>
  <c r="GZ304" i="53"/>
  <c r="GY304" i="53"/>
  <c r="GX304" i="53"/>
  <c r="GW304" i="53"/>
  <c r="HB304" i="53" s="1"/>
  <c r="HC303" i="53"/>
  <c r="HD303" i="53" s="1"/>
  <c r="HA303" i="53"/>
  <c r="GZ303" i="53"/>
  <c r="GY303" i="53"/>
  <c r="GX303" i="53"/>
  <c r="GW303" i="53"/>
  <c r="HB303" i="53" s="1"/>
  <c r="HC302" i="53"/>
  <c r="HD302" i="53" s="1"/>
  <c r="HA302" i="53"/>
  <c r="GZ302" i="53"/>
  <c r="GY302" i="53"/>
  <c r="GX302" i="53"/>
  <c r="GW302" i="53"/>
  <c r="HB302" i="53" s="1"/>
  <c r="HC301" i="53"/>
  <c r="HD301" i="53" s="1"/>
  <c r="HA301" i="53"/>
  <c r="GZ301" i="53"/>
  <c r="GY301" i="53"/>
  <c r="GX301" i="53"/>
  <c r="GW301" i="53"/>
  <c r="HB301" i="53" s="1"/>
  <c r="HC298" i="53"/>
  <c r="HD298" i="53" s="1"/>
  <c r="HA298" i="53"/>
  <c r="GZ298" i="53"/>
  <c r="GY298" i="53"/>
  <c r="GX298" i="53"/>
  <c r="GW298" i="53"/>
  <c r="HB298" i="53" s="1"/>
  <c r="GV295" i="53"/>
  <c r="HC293" i="53"/>
  <c r="HD293" i="53" s="1"/>
  <c r="HA293" i="53"/>
  <c r="GZ293" i="53"/>
  <c r="GY293" i="53"/>
  <c r="GX293" i="53"/>
  <c r="GW293" i="53"/>
  <c r="HB293" i="53" s="1"/>
  <c r="HC292" i="53"/>
  <c r="HD292" i="53" s="1"/>
  <c r="HA292" i="53"/>
  <c r="GZ292" i="53"/>
  <c r="GY292" i="53"/>
  <c r="GX292" i="53"/>
  <c r="GW292" i="53"/>
  <c r="HB292" i="53" s="1"/>
  <c r="HC291" i="53"/>
  <c r="HD291" i="53" s="1"/>
  <c r="HA291" i="53"/>
  <c r="GZ291" i="53"/>
  <c r="GY291" i="53"/>
  <c r="GX291" i="53"/>
  <c r="GW291" i="53"/>
  <c r="HB291" i="53" s="1"/>
  <c r="HC290" i="53"/>
  <c r="HD290" i="53" s="1"/>
  <c r="HA290" i="53"/>
  <c r="GZ290" i="53"/>
  <c r="GY290" i="53"/>
  <c r="GX290" i="53"/>
  <c r="GW290" i="53"/>
  <c r="HB290" i="53" s="1"/>
  <c r="HC289" i="53"/>
  <c r="HD289" i="53" s="1"/>
  <c r="HA289" i="53"/>
  <c r="GZ289" i="53"/>
  <c r="GY289" i="53"/>
  <c r="GX289" i="53"/>
  <c r="GW289" i="53"/>
  <c r="HB289" i="53" s="1"/>
  <c r="HC288" i="53"/>
  <c r="HD288" i="53" s="1"/>
  <c r="HA288" i="53"/>
  <c r="GZ288" i="53"/>
  <c r="GY288" i="53"/>
  <c r="GX288" i="53"/>
  <c r="GW288" i="53"/>
  <c r="HB288" i="53" s="1"/>
  <c r="GV287" i="53"/>
  <c r="HC286" i="53"/>
  <c r="HD286" i="53" s="1"/>
  <c r="HA286" i="53"/>
  <c r="GZ286" i="53"/>
  <c r="GY286" i="53"/>
  <c r="GX286" i="53"/>
  <c r="GW286" i="53"/>
  <c r="HB286" i="53" s="1"/>
  <c r="HC285" i="53"/>
  <c r="HD285" i="53" s="1"/>
  <c r="HA285" i="53"/>
  <c r="GZ285" i="53"/>
  <c r="GY285" i="53"/>
  <c r="GX285" i="53"/>
  <c r="GW285" i="53"/>
  <c r="HB285" i="53" s="1"/>
  <c r="HC284" i="53"/>
  <c r="HD284" i="53" s="1"/>
  <c r="HA284" i="53"/>
  <c r="GZ284" i="53"/>
  <c r="GY284" i="53"/>
  <c r="GX284" i="53"/>
  <c r="GW284" i="53"/>
  <c r="HB284" i="53" s="1"/>
  <c r="GV283" i="53"/>
  <c r="HC282" i="53"/>
  <c r="HD282" i="53" s="1"/>
  <c r="HA282" i="53"/>
  <c r="GZ282" i="53"/>
  <c r="GY282" i="53"/>
  <c r="GX282" i="53"/>
  <c r="GW282" i="53"/>
  <c r="HB282" i="53" s="1"/>
  <c r="HC281" i="53"/>
  <c r="HD281" i="53" s="1"/>
  <c r="HA281" i="53"/>
  <c r="GZ281" i="53"/>
  <c r="GY281" i="53"/>
  <c r="GX281" i="53"/>
  <c r="GW281" i="53"/>
  <c r="HB281" i="53" s="1"/>
  <c r="HC280" i="53"/>
  <c r="HD280" i="53" s="1"/>
  <c r="HA280" i="53"/>
  <c r="GZ280" i="53"/>
  <c r="GY280" i="53"/>
  <c r="GX280" i="53"/>
  <c r="GW280" i="53"/>
  <c r="HB280" i="53" s="1"/>
  <c r="HC279" i="53"/>
  <c r="HD279" i="53" s="1"/>
  <c r="HA279" i="53"/>
  <c r="GZ279" i="53"/>
  <c r="GY279" i="53"/>
  <c r="GX279" i="53"/>
  <c r="GW279" i="53"/>
  <c r="HB279" i="53" s="1"/>
  <c r="HC278" i="53"/>
  <c r="HD278" i="53" s="1"/>
  <c r="HA278" i="53"/>
  <c r="GZ278" i="53"/>
  <c r="GY278" i="53"/>
  <c r="GX278" i="53"/>
  <c r="GW278" i="53"/>
  <c r="HB278" i="53" s="1"/>
  <c r="HC277" i="53"/>
  <c r="HD277" i="53" s="1"/>
  <c r="HA277" i="53"/>
  <c r="GZ277" i="53"/>
  <c r="GY277" i="53"/>
  <c r="GX277" i="53"/>
  <c r="GW277" i="53"/>
  <c r="HB277" i="53" s="1"/>
  <c r="HC276" i="53"/>
  <c r="HD276" i="53" s="1"/>
  <c r="HA276" i="53"/>
  <c r="GZ276" i="53"/>
  <c r="GY276" i="53"/>
  <c r="GX276" i="53"/>
  <c r="GW276" i="53"/>
  <c r="HB276" i="53" s="1"/>
  <c r="HC275" i="53"/>
  <c r="HD275" i="53" s="1"/>
  <c r="HA275" i="53"/>
  <c r="GZ275" i="53"/>
  <c r="GY275" i="53"/>
  <c r="GX275" i="53"/>
  <c r="GW275" i="53"/>
  <c r="HB275" i="53" s="1"/>
  <c r="HC274" i="53"/>
  <c r="HD274" i="53" s="1"/>
  <c r="HA274" i="53"/>
  <c r="GZ274" i="53"/>
  <c r="GY274" i="53"/>
  <c r="GX274" i="53"/>
  <c r="GW274" i="53"/>
  <c r="HB274" i="53" s="1"/>
  <c r="HC273" i="53"/>
  <c r="HD273" i="53" s="1"/>
  <c r="HA273" i="53"/>
  <c r="GZ273" i="53"/>
  <c r="GY273" i="53"/>
  <c r="GX273" i="53"/>
  <c r="GW273" i="53"/>
  <c r="HB273" i="53" s="1"/>
  <c r="HC272" i="53"/>
  <c r="HD272" i="53" s="1"/>
  <c r="HA272" i="53"/>
  <c r="GZ272" i="53"/>
  <c r="GY272" i="53"/>
  <c r="GX272" i="53"/>
  <c r="GW272" i="53"/>
  <c r="HB272" i="53" s="1"/>
  <c r="HC271" i="53"/>
  <c r="HD271" i="53" s="1"/>
  <c r="HA271" i="53"/>
  <c r="GZ271" i="53"/>
  <c r="GY271" i="53"/>
  <c r="GX271" i="53"/>
  <c r="GW271" i="53"/>
  <c r="HB271" i="53" s="1"/>
  <c r="HC270" i="53"/>
  <c r="HD270" i="53" s="1"/>
  <c r="HA270" i="53"/>
  <c r="GZ270" i="53"/>
  <c r="GY270" i="53"/>
  <c r="GX270" i="53"/>
  <c r="GW270" i="53"/>
  <c r="HB270" i="53" s="1"/>
  <c r="HC269" i="53"/>
  <c r="HD269" i="53" s="1"/>
  <c r="HA269" i="53"/>
  <c r="GZ269" i="53"/>
  <c r="GY269" i="53"/>
  <c r="GX269" i="53"/>
  <c r="GW269" i="53"/>
  <c r="HB269" i="53" s="1"/>
  <c r="HC268" i="53"/>
  <c r="HD268" i="53" s="1"/>
  <c r="HA268" i="53"/>
  <c r="GZ268" i="53"/>
  <c r="GY268" i="53"/>
  <c r="GX268" i="53"/>
  <c r="GW268" i="53"/>
  <c r="HB268" i="53" s="1"/>
  <c r="HC267" i="53"/>
  <c r="HD267" i="53" s="1"/>
  <c r="HA267" i="53"/>
  <c r="GZ267" i="53"/>
  <c r="GY267" i="53"/>
  <c r="GX267" i="53"/>
  <c r="GW267" i="53"/>
  <c r="HB267" i="53" s="1"/>
  <c r="GV266" i="53"/>
  <c r="HC265" i="53"/>
  <c r="HD265" i="53" s="1"/>
  <c r="HA265" i="53"/>
  <c r="GZ265" i="53"/>
  <c r="GY265" i="53"/>
  <c r="GX265" i="53"/>
  <c r="GW265" i="53"/>
  <c r="HB265" i="53" s="1"/>
  <c r="HC264" i="53"/>
  <c r="HD264" i="53" s="1"/>
  <c r="HA264" i="53"/>
  <c r="GZ264" i="53"/>
  <c r="GY264" i="53"/>
  <c r="GX264" i="53"/>
  <c r="GW264" i="53"/>
  <c r="HB264" i="53" s="1"/>
  <c r="HC263" i="53"/>
  <c r="HD263" i="53" s="1"/>
  <c r="HA263" i="53"/>
  <c r="GZ263" i="53"/>
  <c r="GY263" i="53"/>
  <c r="GX263" i="53"/>
  <c r="GW263" i="53"/>
  <c r="HB263" i="53" s="1"/>
  <c r="HC262" i="53"/>
  <c r="HD262" i="53" s="1"/>
  <c r="HA262" i="53"/>
  <c r="GZ262" i="53"/>
  <c r="GY262" i="53"/>
  <c r="GX262" i="53"/>
  <c r="GW262" i="53"/>
  <c r="HB262" i="53" s="1"/>
  <c r="GV261" i="53"/>
  <c r="HC260" i="53"/>
  <c r="HD260" i="53" s="1"/>
  <c r="HA260" i="53"/>
  <c r="GZ260" i="53"/>
  <c r="GY260" i="53"/>
  <c r="GX260" i="53"/>
  <c r="GW260" i="53"/>
  <c r="HB260" i="53" s="1"/>
  <c r="HC259" i="53"/>
  <c r="HD259" i="53" s="1"/>
  <c r="HA259" i="53"/>
  <c r="GZ259" i="53"/>
  <c r="GY259" i="53"/>
  <c r="GX259" i="53"/>
  <c r="GW259" i="53"/>
  <c r="HB259" i="53" s="1"/>
  <c r="HC258" i="53"/>
  <c r="HD258" i="53" s="1"/>
  <c r="HA258" i="53"/>
  <c r="GZ258" i="53"/>
  <c r="GY258" i="53"/>
  <c r="GX258" i="53"/>
  <c r="GW258" i="53"/>
  <c r="HB258" i="53" s="1"/>
  <c r="HC257" i="53"/>
  <c r="HD257" i="53" s="1"/>
  <c r="HA257" i="53"/>
  <c r="GZ257" i="53"/>
  <c r="GY257" i="53"/>
  <c r="GX257" i="53"/>
  <c r="GW257" i="53"/>
  <c r="HB257" i="53" s="1"/>
  <c r="HC256" i="53"/>
  <c r="HD256" i="53" s="1"/>
  <c r="HA256" i="53"/>
  <c r="GZ256" i="53"/>
  <c r="GY256" i="53"/>
  <c r="GX256" i="53"/>
  <c r="GW256" i="53"/>
  <c r="HB256" i="53" s="1"/>
  <c r="HC255" i="53"/>
  <c r="HD255" i="53" s="1"/>
  <c r="HA255" i="53"/>
  <c r="GZ255" i="53"/>
  <c r="GY255" i="53"/>
  <c r="GX255" i="53"/>
  <c r="GW255" i="53"/>
  <c r="HB255" i="53" s="1"/>
  <c r="HC254" i="53"/>
  <c r="HD254" i="53" s="1"/>
  <c r="HA254" i="53"/>
  <c r="GZ254" i="53"/>
  <c r="GY254" i="53"/>
  <c r="GX254" i="53"/>
  <c r="GW254" i="53"/>
  <c r="HB254" i="53" s="1"/>
  <c r="HC253" i="53"/>
  <c r="HD253" i="53" s="1"/>
  <c r="HA253" i="53"/>
  <c r="GZ253" i="53"/>
  <c r="GY253" i="53"/>
  <c r="GX253" i="53"/>
  <c r="GW253" i="53"/>
  <c r="HB253" i="53" s="1"/>
  <c r="HC252" i="53"/>
  <c r="HD252" i="53" s="1"/>
  <c r="HA252" i="53"/>
  <c r="GZ252" i="53"/>
  <c r="GY252" i="53"/>
  <c r="GX252" i="53"/>
  <c r="GW252" i="53"/>
  <c r="HB252" i="53" s="1"/>
  <c r="GV251" i="53"/>
  <c r="HC249" i="53"/>
  <c r="HD249" i="53" s="1"/>
  <c r="HA249" i="53"/>
  <c r="GZ249" i="53"/>
  <c r="GY249" i="53"/>
  <c r="GX249" i="53"/>
  <c r="GW249" i="53"/>
  <c r="HB249" i="53" s="1"/>
  <c r="HC248" i="53"/>
  <c r="HD248" i="53" s="1"/>
  <c r="HA248" i="53"/>
  <c r="GZ248" i="53"/>
  <c r="GY248" i="53"/>
  <c r="GX248" i="53"/>
  <c r="GW248" i="53"/>
  <c r="HB248" i="53" s="1"/>
  <c r="HC247" i="53"/>
  <c r="HD247" i="53" s="1"/>
  <c r="HA247" i="53"/>
  <c r="GZ247" i="53"/>
  <c r="GY247" i="53"/>
  <c r="GX247" i="53"/>
  <c r="GW247" i="53"/>
  <c r="HB247" i="53" s="1"/>
  <c r="HC246" i="53"/>
  <c r="HD246" i="53" s="1"/>
  <c r="HA246" i="53"/>
  <c r="GZ246" i="53"/>
  <c r="GY246" i="53"/>
  <c r="GX246" i="53"/>
  <c r="GW246" i="53"/>
  <c r="HB246" i="53" s="1"/>
  <c r="HC245" i="53"/>
  <c r="HD245" i="53" s="1"/>
  <c r="HA245" i="53"/>
  <c r="GZ245" i="53"/>
  <c r="GY245" i="53"/>
  <c r="GX245" i="53"/>
  <c r="GW245" i="53"/>
  <c r="HB245" i="53" s="1"/>
  <c r="HC244" i="53"/>
  <c r="HD244" i="53" s="1"/>
  <c r="HA244" i="53"/>
  <c r="GZ244" i="53"/>
  <c r="GY244" i="53"/>
  <c r="GX244" i="53"/>
  <c r="GW244" i="53"/>
  <c r="HB244" i="53" s="1"/>
  <c r="GV242" i="53"/>
  <c r="HC240" i="53"/>
  <c r="HD240" i="53" s="1"/>
  <c r="HA240" i="53"/>
  <c r="GZ240" i="53"/>
  <c r="GY240" i="53"/>
  <c r="GX240" i="53"/>
  <c r="GW240" i="53"/>
  <c r="HB240" i="53" s="1"/>
  <c r="HC239" i="53"/>
  <c r="HD239" i="53" s="1"/>
  <c r="HA239" i="53"/>
  <c r="GZ239" i="53"/>
  <c r="GY239" i="53"/>
  <c r="GX239" i="53"/>
  <c r="GW239" i="53"/>
  <c r="HB239" i="53" s="1"/>
  <c r="HC238" i="53"/>
  <c r="HD238" i="53" s="1"/>
  <c r="HA238" i="53"/>
  <c r="GZ238" i="53"/>
  <c r="GY238" i="53"/>
  <c r="GX238" i="53"/>
  <c r="GW238" i="53"/>
  <c r="HB238" i="53" s="1"/>
  <c r="GV237" i="53"/>
  <c r="HC236" i="53"/>
  <c r="HD236" i="53" s="1"/>
  <c r="HA236" i="53"/>
  <c r="GZ236" i="53"/>
  <c r="GY236" i="53"/>
  <c r="GX236" i="53"/>
  <c r="GW236" i="53"/>
  <c r="HB236" i="53" s="1"/>
  <c r="GV235" i="53"/>
  <c r="HC234" i="53"/>
  <c r="HD234" i="53" s="1"/>
  <c r="HA234" i="53"/>
  <c r="GZ234" i="53"/>
  <c r="GY234" i="53"/>
  <c r="GX234" i="53"/>
  <c r="GW234" i="53"/>
  <c r="HB234" i="53" s="1"/>
  <c r="HC233" i="53"/>
  <c r="HD233" i="53" s="1"/>
  <c r="HA233" i="53"/>
  <c r="GZ233" i="53"/>
  <c r="GY233" i="53"/>
  <c r="GX233" i="53"/>
  <c r="GW233" i="53"/>
  <c r="HB233" i="53" s="1"/>
  <c r="HC232" i="53"/>
  <c r="HD232" i="53" s="1"/>
  <c r="HA232" i="53"/>
  <c r="GZ232" i="53"/>
  <c r="GY232" i="53"/>
  <c r="GX232" i="53"/>
  <c r="GW232" i="53"/>
  <c r="HB232" i="53" s="1"/>
  <c r="HC231" i="53"/>
  <c r="HD231" i="53" s="1"/>
  <c r="HA231" i="53"/>
  <c r="GZ231" i="53"/>
  <c r="GY231" i="53"/>
  <c r="GX231" i="53"/>
  <c r="GW231" i="53"/>
  <c r="HB231" i="53" s="1"/>
  <c r="HC230" i="53"/>
  <c r="HD230" i="53" s="1"/>
  <c r="HA230" i="53"/>
  <c r="GZ230" i="53"/>
  <c r="GY230" i="53"/>
  <c r="GX230" i="53"/>
  <c r="GW230" i="53"/>
  <c r="HB230" i="53" s="1"/>
  <c r="HC229" i="53"/>
  <c r="HD229" i="53" s="1"/>
  <c r="HA229" i="53"/>
  <c r="GZ229" i="53"/>
  <c r="GY229" i="53"/>
  <c r="GX229" i="53"/>
  <c r="GW229" i="53"/>
  <c r="HB229" i="53" s="1"/>
  <c r="HC228" i="53"/>
  <c r="HD228" i="53" s="1"/>
  <c r="HA228" i="53"/>
  <c r="GZ228" i="53"/>
  <c r="GY228" i="53"/>
  <c r="GX228" i="53"/>
  <c r="GW228" i="53"/>
  <c r="HB228" i="53" s="1"/>
  <c r="HC227" i="53"/>
  <c r="HD227" i="53" s="1"/>
  <c r="HA227" i="53"/>
  <c r="GZ227" i="53"/>
  <c r="GY227" i="53"/>
  <c r="GX227" i="53"/>
  <c r="GW227" i="53"/>
  <c r="HB227" i="53" s="1"/>
  <c r="HC226" i="53"/>
  <c r="HD226" i="53" s="1"/>
  <c r="HA226" i="53"/>
  <c r="GZ226" i="53"/>
  <c r="GY226" i="53"/>
  <c r="GX226" i="53"/>
  <c r="GW226" i="53"/>
  <c r="HB226" i="53" s="1"/>
  <c r="GV225" i="53"/>
  <c r="HC224" i="53"/>
  <c r="HD224" i="53" s="1"/>
  <c r="HA224" i="53"/>
  <c r="GZ224" i="53"/>
  <c r="GY224" i="53"/>
  <c r="GX224" i="53"/>
  <c r="GW224" i="53"/>
  <c r="HB224" i="53" s="1"/>
  <c r="GV223" i="53"/>
  <c r="HC222" i="53"/>
  <c r="HD222" i="53" s="1"/>
  <c r="HA222" i="53"/>
  <c r="GZ222" i="53"/>
  <c r="GY222" i="53"/>
  <c r="GX222" i="53"/>
  <c r="GW222" i="53"/>
  <c r="HB222" i="53" s="1"/>
  <c r="HC221" i="53"/>
  <c r="HD221" i="53" s="1"/>
  <c r="HA221" i="53"/>
  <c r="GZ221" i="53"/>
  <c r="GY221" i="53"/>
  <c r="GX221" i="53"/>
  <c r="GW221" i="53"/>
  <c r="HB221" i="53" s="1"/>
  <c r="HC220" i="53"/>
  <c r="HD220" i="53" s="1"/>
  <c r="HA220" i="53"/>
  <c r="GZ220" i="53"/>
  <c r="GY220" i="53"/>
  <c r="GX220" i="53"/>
  <c r="GW220" i="53"/>
  <c r="HB220" i="53" s="1"/>
  <c r="HC219" i="53"/>
  <c r="HD219" i="53" s="1"/>
  <c r="HA219" i="53"/>
  <c r="GZ219" i="53"/>
  <c r="GY219" i="53"/>
  <c r="GX219" i="53"/>
  <c r="GW219" i="53"/>
  <c r="HB219" i="53" s="1"/>
  <c r="HC218" i="53"/>
  <c r="HD218" i="53" s="1"/>
  <c r="HA218" i="53"/>
  <c r="GZ218" i="53"/>
  <c r="GY218" i="53"/>
  <c r="GX218" i="53"/>
  <c r="GW218" i="53"/>
  <c r="HB218" i="53" s="1"/>
  <c r="HC217" i="53"/>
  <c r="HD217" i="53" s="1"/>
  <c r="HA217" i="53"/>
  <c r="GZ217" i="53"/>
  <c r="GY217" i="53"/>
  <c r="GX217" i="53"/>
  <c r="GW217" i="53"/>
  <c r="HB217" i="53" s="1"/>
  <c r="HC216" i="53"/>
  <c r="HD216" i="53" s="1"/>
  <c r="HA216" i="53"/>
  <c r="GZ216" i="53"/>
  <c r="GY216" i="53"/>
  <c r="GX216" i="53"/>
  <c r="GW216" i="53"/>
  <c r="HB216" i="53" s="1"/>
  <c r="HC215" i="53"/>
  <c r="HD215" i="53" s="1"/>
  <c r="HA215" i="53"/>
  <c r="GZ215" i="53"/>
  <c r="GY215" i="53"/>
  <c r="GX215" i="53"/>
  <c r="GW215" i="53"/>
  <c r="HB215" i="53" s="1"/>
  <c r="HC214" i="53"/>
  <c r="HD214" i="53" s="1"/>
  <c r="HA214" i="53"/>
  <c r="GZ214" i="53"/>
  <c r="GY214" i="53"/>
  <c r="GX214" i="53"/>
  <c r="GW214" i="53"/>
  <c r="HB214" i="53" s="1"/>
  <c r="GV213" i="53"/>
  <c r="HC211" i="53"/>
  <c r="HD211" i="53" s="1"/>
  <c r="HA211" i="53"/>
  <c r="GZ211" i="53"/>
  <c r="GY211" i="53"/>
  <c r="GX211" i="53"/>
  <c r="GW211" i="53"/>
  <c r="HB211" i="53" s="1"/>
  <c r="HC210" i="53"/>
  <c r="HD210" i="53" s="1"/>
  <c r="HA210" i="53"/>
  <c r="GZ210" i="53"/>
  <c r="GY210" i="53"/>
  <c r="GX210" i="53"/>
  <c r="GW210" i="53"/>
  <c r="HB210" i="53" s="1"/>
  <c r="HC209" i="53"/>
  <c r="HD209" i="53" s="1"/>
  <c r="HA209" i="53"/>
  <c r="GZ209" i="53"/>
  <c r="GY209" i="53"/>
  <c r="GX209" i="53"/>
  <c r="GW209" i="53"/>
  <c r="HB209" i="53" s="1"/>
  <c r="HC208" i="53"/>
  <c r="HD208" i="53" s="1"/>
  <c r="HA208" i="53"/>
  <c r="GZ208" i="53"/>
  <c r="GY208" i="53"/>
  <c r="GX208" i="53"/>
  <c r="GW208" i="53"/>
  <c r="HB208" i="53" s="1"/>
  <c r="HC206" i="53"/>
  <c r="HD206" i="53" s="1"/>
  <c r="HA206" i="53"/>
  <c r="GZ206" i="53"/>
  <c r="GY206" i="53"/>
  <c r="GX206" i="53"/>
  <c r="GW206" i="53"/>
  <c r="HB206" i="53" s="1"/>
  <c r="HC205" i="53"/>
  <c r="HD205" i="53" s="1"/>
  <c r="HA205" i="53"/>
  <c r="GZ205" i="53"/>
  <c r="GY205" i="53"/>
  <c r="GX205" i="53"/>
  <c r="GW205" i="53"/>
  <c r="HB205" i="53" s="1"/>
  <c r="HC204" i="53"/>
  <c r="HD204" i="53" s="1"/>
  <c r="HA204" i="53"/>
  <c r="GZ204" i="53"/>
  <c r="GY204" i="53"/>
  <c r="GX204" i="53"/>
  <c r="GW204" i="53"/>
  <c r="HB204" i="53" s="1"/>
  <c r="HC203" i="53"/>
  <c r="HD203" i="53" s="1"/>
  <c r="HA203" i="53"/>
  <c r="GZ203" i="53"/>
  <c r="GY203" i="53"/>
  <c r="GX203" i="53"/>
  <c r="GW203" i="53"/>
  <c r="HB203" i="53" s="1"/>
  <c r="HC202" i="53"/>
  <c r="HD202" i="53" s="1"/>
  <c r="HA202" i="53"/>
  <c r="GZ202" i="53"/>
  <c r="GY202" i="53"/>
  <c r="GX202" i="53"/>
  <c r="GW202" i="53"/>
  <c r="HB202" i="53" s="1"/>
  <c r="HC201" i="53"/>
  <c r="HD201" i="53" s="1"/>
  <c r="HA201" i="53"/>
  <c r="GZ201" i="53"/>
  <c r="GY201" i="53"/>
  <c r="GX201" i="53"/>
  <c r="GW201" i="53"/>
  <c r="HB201" i="53" s="1"/>
  <c r="HC200" i="53"/>
  <c r="HD200" i="53" s="1"/>
  <c r="HA200" i="53"/>
  <c r="GZ200" i="53"/>
  <c r="GY200" i="53"/>
  <c r="GX200" i="53"/>
  <c r="GW200" i="53"/>
  <c r="HB200" i="53" s="1"/>
  <c r="HC199" i="53"/>
  <c r="HD199" i="53" s="1"/>
  <c r="HA199" i="53"/>
  <c r="GZ199" i="53"/>
  <c r="GY199" i="53"/>
  <c r="GX199" i="53"/>
  <c r="GW199" i="53"/>
  <c r="HB199" i="53" s="1"/>
  <c r="HC198" i="53"/>
  <c r="HD198" i="53" s="1"/>
  <c r="HA198" i="53"/>
  <c r="GZ198" i="53"/>
  <c r="GY198" i="53"/>
  <c r="GX198" i="53"/>
  <c r="GW198" i="53"/>
  <c r="HB198" i="53" s="1"/>
  <c r="HC197" i="53"/>
  <c r="HD197" i="53" s="1"/>
  <c r="HA197" i="53"/>
  <c r="GZ197" i="53"/>
  <c r="GY197" i="53"/>
  <c r="GX197" i="53"/>
  <c r="GW197" i="53"/>
  <c r="HB197" i="53" s="1"/>
  <c r="HC196" i="53"/>
  <c r="HD196" i="53" s="1"/>
  <c r="HA196" i="53"/>
  <c r="GZ196" i="53"/>
  <c r="GY196" i="53"/>
  <c r="GX196" i="53"/>
  <c r="GW196" i="53"/>
  <c r="HB196" i="53" s="1"/>
  <c r="HC195" i="53"/>
  <c r="HD195" i="53" s="1"/>
  <c r="HA195" i="53"/>
  <c r="GZ195" i="53"/>
  <c r="GY195" i="53"/>
  <c r="GX195" i="53"/>
  <c r="GW195" i="53"/>
  <c r="HB195" i="53" s="1"/>
  <c r="HC194" i="53"/>
  <c r="HD194" i="53" s="1"/>
  <c r="HA194" i="53"/>
  <c r="GZ194" i="53"/>
  <c r="GY194" i="53"/>
  <c r="GX194" i="53"/>
  <c r="GW194" i="53"/>
  <c r="HB194" i="53" s="1"/>
  <c r="HC193" i="53"/>
  <c r="HD193" i="53" s="1"/>
  <c r="HA193" i="53"/>
  <c r="GZ193" i="53"/>
  <c r="GY193" i="53"/>
  <c r="GX193" i="53"/>
  <c r="GW193" i="53"/>
  <c r="HB193" i="53" s="1"/>
  <c r="HC192" i="53"/>
  <c r="HD192" i="53" s="1"/>
  <c r="HA192" i="53"/>
  <c r="GZ192" i="53"/>
  <c r="GY192" i="53"/>
  <c r="GX192" i="53"/>
  <c r="GW192" i="53"/>
  <c r="HB192" i="53" s="1"/>
  <c r="HC191" i="53"/>
  <c r="HD191" i="53" s="1"/>
  <c r="HA191" i="53"/>
  <c r="GZ191" i="53"/>
  <c r="GY191" i="53"/>
  <c r="GX191" i="53"/>
  <c r="GW191" i="53"/>
  <c r="HB191" i="53" s="1"/>
  <c r="HC190" i="53"/>
  <c r="HD190" i="53" s="1"/>
  <c r="HA190" i="53"/>
  <c r="GZ190" i="53"/>
  <c r="GY190" i="53"/>
  <c r="GX190" i="53"/>
  <c r="GW190" i="53"/>
  <c r="HB190" i="53" s="1"/>
  <c r="HC189" i="53"/>
  <c r="HD189" i="53" s="1"/>
  <c r="HA189" i="53"/>
  <c r="GZ189" i="53"/>
  <c r="GY189" i="53"/>
  <c r="GX189" i="53"/>
  <c r="GW189" i="53"/>
  <c r="HB189" i="53" s="1"/>
  <c r="HC188" i="53"/>
  <c r="HD188" i="53" s="1"/>
  <c r="HA188" i="53"/>
  <c r="GZ188" i="53"/>
  <c r="GY188" i="53"/>
  <c r="GX188" i="53"/>
  <c r="GW188" i="53"/>
  <c r="HB188" i="53" s="1"/>
  <c r="HC187" i="53"/>
  <c r="HD187" i="53" s="1"/>
  <c r="HA187" i="53"/>
  <c r="GZ187" i="53"/>
  <c r="GY187" i="53"/>
  <c r="GX187" i="53"/>
  <c r="GW187" i="53"/>
  <c r="HB187" i="53" s="1"/>
  <c r="HC186" i="53"/>
  <c r="HD186" i="53" s="1"/>
  <c r="HA186" i="53"/>
  <c r="GZ186" i="53"/>
  <c r="GY186" i="53"/>
  <c r="GX186" i="53"/>
  <c r="GW186" i="53"/>
  <c r="HB186" i="53" s="1"/>
  <c r="HC184" i="53"/>
  <c r="HD184" i="53" s="1"/>
  <c r="HA184" i="53"/>
  <c r="GZ184" i="53"/>
  <c r="GY184" i="53"/>
  <c r="GX184" i="53"/>
  <c r="GW184" i="53"/>
  <c r="HB184" i="53" s="1"/>
  <c r="HC183" i="53"/>
  <c r="HD183" i="53" s="1"/>
  <c r="HA183" i="53"/>
  <c r="GZ183" i="53"/>
  <c r="GY183" i="53"/>
  <c r="GX183" i="53"/>
  <c r="GW183" i="53"/>
  <c r="HB183" i="53" s="1"/>
  <c r="HC182" i="53"/>
  <c r="HD182" i="53" s="1"/>
  <c r="HA182" i="53"/>
  <c r="GZ182" i="53"/>
  <c r="GY182" i="53"/>
  <c r="GX182" i="53"/>
  <c r="GW182" i="53"/>
  <c r="HB182" i="53" s="1"/>
  <c r="HC181" i="53"/>
  <c r="HD181" i="53" s="1"/>
  <c r="HA181" i="53"/>
  <c r="GZ181" i="53"/>
  <c r="GY181" i="53"/>
  <c r="GX181" i="53"/>
  <c r="GW181" i="53"/>
  <c r="HB181" i="53" s="1"/>
  <c r="HC180" i="53"/>
  <c r="HD180" i="53" s="1"/>
  <c r="HA180" i="53"/>
  <c r="GZ180" i="53"/>
  <c r="GY180" i="53"/>
  <c r="GX180" i="53"/>
  <c r="GW180" i="53"/>
  <c r="HB180" i="53" s="1"/>
  <c r="HC179" i="53"/>
  <c r="HD179" i="53" s="1"/>
  <c r="HA179" i="53"/>
  <c r="GZ179" i="53"/>
  <c r="GY179" i="53"/>
  <c r="GX179" i="53"/>
  <c r="GW179" i="53"/>
  <c r="HB179" i="53" s="1"/>
  <c r="GV177" i="53"/>
  <c r="HC176" i="53"/>
  <c r="HD176" i="53" s="1"/>
  <c r="HA176" i="53"/>
  <c r="GZ176" i="53"/>
  <c r="GY176" i="53"/>
  <c r="GX176" i="53"/>
  <c r="GW176" i="53"/>
  <c r="HB176" i="53" s="1"/>
  <c r="HC174" i="53"/>
  <c r="HD174" i="53" s="1"/>
  <c r="HA174" i="53"/>
  <c r="GZ174" i="53"/>
  <c r="GY174" i="53"/>
  <c r="GX174" i="53"/>
  <c r="GW174" i="53"/>
  <c r="HB174" i="53" s="1"/>
  <c r="HC173" i="53"/>
  <c r="HD173" i="53" s="1"/>
  <c r="HA173" i="53"/>
  <c r="GZ173" i="53"/>
  <c r="GY173" i="53"/>
  <c r="GX173" i="53"/>
  <c r="GW173" i="53"/>
  <c r="HB173" i="53" s="1"/>
  <c r="HC172" i="53"/>
  <c r="HD172" i="53" s="1"/>
  <c r="HA172" i="53"/>
  <c r="GZ172" i="53"/>
  <c r="GY172" i="53"/>
  <c r="GX172" i="53"/>
  <c r="GW172" i="53"/>
  <c r="HB172" i="53" s="1"/>
  <c r="HC171" i="53"/>
  <c r="HD171" i="53" s="1"/>
  <c r="HA171" i="53"/>
  <c r="GZ171" i="53"/>
  <c r="GY171" i="53"/>
  <c r="GX171" i="53"/>
  <c r="GW171" i="53"/>
  <c r="HB171" i="53" s="1"/>
  <c r="HC169" i="53"/>
  <c r="HD169" i="53" s="1"/>
  <c r="HA169" i="53"/>
  <c r="GZ169" i="53"/>
  <c r="GY169" i="53"/>
  <c r="GX169" i="53"/>
  <c r="GW169" i="53"/>
  <c r="HB169" i="53" s="1"/>
  <c r="HC168" i="53"/>
  <c r="HD168" i="53" s="1"/>
  <c r="HA168" i="53"/>
  <c r="GZ168" i="53"/>
  <c r="GY168" i="53"/>
  <c r="GX168" i="53"/>
  <c r="GW168" i="53"/>
  <c r="HB168" i="53" s="1"/>
  <c r="HC167" i="53"/>
  <c r="HD167" i="53" s="1"/>
  <c r="HA167" i="53"/>
  <c r="GZ167" i="53"/>
  <c r="GY167" i="53"/>
  <c r="GX167" i="53"/>
  <c r="GW167" i="53"/>
  <c r="HB167" i="53" s="1"/>
  <c r="HC166" i="53"/>
  <c r="HD166" i="53" s="1"/>
  <c r="HA166" i="53"/>
  <c r="GZ166" i="53"/>
  <c r="GY166" i="53"/>
  <c r="GX166" i="53"/>
  <c r="GW166" i="53"/>
  <c r="HB166" i="53" s="1"/>
  <c r="HC165" i="53"/>
  <c r="HD165" i="53" s="1"/>
  <c r="HA165" i="53"/>
  <c r="GZ165" i="53"/>
  <c r="GY165" i="53"/>
  <c r="GX165" i="53"/>
  <c r="GW165" i="53"/>
  <c r="HB165" i="53" s="1"/>
  <c r="HC164" i="53"/>
  <c r="HD164" i="53" s="1"/>
  <c r="HA164" i="53"/>
  <c r="GZ164" i="53"/>
  <c r="GY164" i="53"/>
  <c r="GX164" i="53"/>
  <c r="GW164" i="53"/>
  <c r="HB164" i="53" s="1"/>
  <c r="HC163" i="53"/>
  <c r="HD163" i="53" s="1"/>
  <c r="HA163" i="53"/>
  <c r="GZ163" i="53"/>
  <c r="GY163" i="53"/>
  <c r="GX163" i="53"/>
  <c r="GW163" i="53"/>
  <c r="HB163" i="53" s="1"/>
  <c r="HC162" i="53"/>
  <c r="HD162" i="53" s="1"/>
  <c r="HA162" i="53"/>
  <c r="GZ162" i="53"/>
  <c r="GY162" i="53"/>
  <c r="GX162" i="53"/>
  <c r="GW162" i="53"/>
  <c r="HB162" i="53" s="1"/>
  <c r="HC161" i="53"/>
  <c r="HD161" i="53" s="1"/>
  <c r="HA161" i="53"/>
  <c r="GZ161" i="53"/>
  <c r="GY161" i="53"/>
  <c r="GX161" i="53"/>
  <c r="GW161" i="53"/>
  <c r="HB161" i="53" s="1"/>
  <c r="HC160" i="53"/>
  <c r="HD160" i="53" s="1"/>
  <c r="HA160" i="53"/>
  <c r="GZ160" i="53"/>
  <c r="GY160" i="53"/>
  <c r="GX160" i="53"/>
  <c r="GW160" i="53"/>
  <c r="HB160" i="53" s="1"/>
  <c r="HC159" i="53"/>
  <c r="HD159" i="53" s="1"/>
  <c r="HA159" i="53"/>
  <c r="GZ159" i="53"/>
  <c r="GY159" i="53"/>
  <c r="GX159" i="53"/>
  <c r="GW159" i="53"/>
  <c r="HB159" i="53" s="1"/>
  <c r="HC158" i="53"/>
  <c r="HD158" i="53" s="1"/>
  <c r="HA158" i="53"/>
  <c r="GZ158" i="53"/>
  <c r="GY158" i="53"/>
  <c r="GX158" i="53"/>
  <c r="GW158" i="53"/>
  <c r="HB158" i="53" s="1"/>
  <c r="HC157" i="53"/>
  <c r="HD157" i="53" s="1"/>
  <c r="HA157" i="53"/>
  <c r="GZ157" i="53"/>
  <c r="GY157" i="53"/>
  <c r="GX157" i="53"/>
  <c r="GW157" i="53"/>
  <c r="HB157" i="53" s="1"/>
  <c r="HC155" i="53"/>
  <c r="HD155" i="53" s="1"/>
  <c r="HA155" i="53"/>
  <c r="GZ155" i="53"/>
  <c r="GY155" i="53"/>
  <c r="GX155" i="53"/>
  <c r="GW155" i="53"/>
  <c r="HB155" i="53" s="1"/>
  <c r="HC154" i="53"/>
  <c r="HD154" i="53" s="1"/>
  <c r="HA154" i="53"/>
  <c r="GZ154" i="53"/>
  <c r="GY154" i="53"/>
  <c r="GX154" i="53"/>
  <c r="GW154" i="53"/>
  <c r="HB154" i="53" s="1"/>
  <c r="GV152" i="53"/>
  <c r="HC150" i="53"/>
  <c r="HD150" i="53" s="1"/>
  <c r="HA150" i="53"/>
  <c r="GZ150" i="53"/>
  <c r="GY150" i="53"/>
  <c r="GX150" i="53"/>
  <c r="GW150" i="53"/>
  <c r="HB150" i="53" s="1"/>
  <c r="HC149" i="53"/>
  <c r="HD149" i="53" s="1"/>
  <c r="HA149" i="53"/>
  <c r="GZ149" i="53"/>
  <c r="GY149" i="53"/>
  <c r="GX149" i="53"/>
  <c r="GW149" i="53"/>
  <c r="HB149" i="53" s="1"/>
  <c r="HC148" i="53"/>
  <c r="HD148" i="53" s="1"/>
  <c r="HA148" i="53"/>
  <c r="GZ148" i="53"/>
  <c r="GY148" i="53"/>
  <c r="GX148" i="53"/>
  <c r="GW148" i="53"/>
  <c r="HB148" i="53" s="1"/>
  <c r="HC146" i="53"/>
  <c r="HD146" i="53" s="1"/>
  <c r="HA146" i="53"/>
  <c r="GZ146" i="53"/>
  <c r="GY146" i="53"/>
  <c r="GX146" i="53"/>
  <c r="GW146" i="53"/>
  <c r="HB146" i="53" s="1"/>
  <c r="HC145" i="53"/>
  <c r="HD145" i="53" s="1"/>
  <c r="HA145" i="53"/>
  <c r="GZ145" i="53"/>
  <c r="GY145" i="53"/>
  <c r="GX145" i="53"/>
  <c r="GW145" i="53"/>
  <c r="HB145" i="53" s="1"/>
  <c r="HC144" i="53"/>
  <c r="HD144" i="53" s="1"/>
  <c r="HA144" i="53"/>
  <c r="GZ144" i="53"/>
  <c r="GY144" i="53"/>
  <c r="GX144" i="53"/>
  <c r="GW144" i="53"/>
  <c r="HB144" i="53" s="1"/>
  <c r="HC143" i="53"/>
  <c r="HD143" i="53" s="1"/>
  <c r="HA143" i="53"/>
  <c r="GZ143" i="53"/>
  <c r="GY143" i="53"/>
  <c r="GX143" i="53"/>
  <c r="GW143" i="53"/>
  <c r="HB143" i="53" s="1"/>
  <c r="HC142" i="53"/>
  <c r="HD142" i="53" s="1"/>
  <c r="HA142" i="53"/>
  <c r="GZ142" i="53"/>
  <c r="GY142" i="53"/>
  <c r="GX142" i="53"/>
  <c r="GW142" i="53"/>
  <c r="HB142" i="53" s="1"/>
  <c r="HC141" i="53"/>
  <c r="HD141" i="53" s="1"/>
  <c r="HA141" i="53"/>
  <c r="GZ141" i="53"/>
  <c r="GY141" i="53"/>
  <c r="GX141" i="53"/>
  <c r="GW141" i="53"/>
  <c r="HB141" i="53" s="1"/>
  <c r="HC140" i="53"/>
  <c r="HD140" i="53" s="1"/>
  <c r="HA140" i="53"/>
  <c r="GZ140" i="53"/>
  <c r="GY140" i="53"/>
  <c r="GX140" i="53"/>
  <c r="GW140" i="53"/>
  <c r="HB140" i="53" s="1"/>
  <c r="HC139" i="53"/>
  <c r="HD139" i="53" s="1"/>
  <c r="HA139" i="53"/>
  <c r="GZ139" i="53"/>
  <c r="GY139" i="53"/>
  <c r="GX139" i="53"/>
  <c r="GW139" i="53"/>
  <c r="HB139" i="53" s="1"/>
  <c r="HC138" i="53"/>
  <c r="HD138" i="53" s="1"/>
  <c r="HA138" i="53"/>
  <c r="GZ138" i="53"/>
  <c r="GY138" i="53"/>
  <c r="GX138" i="53"/>
  <c r="GW138" i="53"/>
  <c r="HB138" i="53" s="1"/>
  <c r="HC136" i="53"/>
  <c r="HD136" i="53" s="1"/>
  <c r="HA136" i="53"/>
  <c r="GZ136" i="53"/>
  <c r="GY136" i="53"/>
  <c r="GX136" i="53"/>
  <c r="GW136" i="53"/>
  <c r="HB136" i="53" s="1"/>
  <c r="GV134" i="53"/>
  <c r="HC133" i="53"/>
  <c r="HD133" i="53" s="1"/>
  <c r="HA133" i="53"/>
  <c r="GZ133" i="53"/>
  <c r="GY133" i="53"/>
  <c r="GX133" i="53"/>
  <c r="GW133" i="53"/>
  <c r="HB133" i="53" s="1"/>
  <c r="HC131" i="53"/>
  <c r="HD131" i="53" s="1"/>
  <c r="HA131" i="53"/>
  <c r="GZ131" i="53"/>
  <c r="GY131" i="53"/>
  <c r="GX131" i="53"/>
  <c r="GW131" i="53"/>
  <c r="HB131" i="53" s="1"/>
  <c r="HC130" i="53"/>
  <c r="HD130" i="53" s="1"/>
  <c r="HA130" i="53"/>
  <c r="GZ130" i="53"/>
  <c r="GY130" i="53"/>
  <c r="GX130" i="53"/>
  <c r="GW130" i="53"/>
  <c r="HB130" i="53" s="1"/>
  <c r="HC129" i="53"/>
  <c r="HD129" i="53" s="1"/>
  <c r="HA129" i="53"/>
  <c r="GZ129" i="53"/>
  <c r="GY129" i="53"/>
  <c r="GX129" i="53"/>
  <c r="GW129" i="53"/>
  <c r="HB129" i="53" s="1"/>
  <c r="HC128" i="53"/>
  <c r="HD128" i="53" s="1"/>
  <c r="HA128" i="53"/>
  <c r="GZ128" i="53"/>
  <c r="GY128" i="53"/>
  <c r="GX128" i="53"/>
  <c r="GW128" i="53"/>
  <c r="HB128" i="53" s="1"/>
  <c r="HC127" i="53"/>
  <c r="HD127" i="53" s="1"/>
  <c r="HA127" i="53"/>
  <c r="GZ127" i="53"/>
  <c r="GY127" i="53"/>
  <c r="GX127" i="53"/>
  <c r="GW127" i="53"/>
  <c r="HB127" i="53" s="1"/>
  <c r="HC126" i="53"/>
  <c r="HD126" i="53" s="1"/>
  <c r="HA126" i="53"/>
  <c r="GZ126" i="53"/>
  <c r="GY126" i="53"/>
  <c r="GX126" i="53"/>
  <c r="GW126" i="53"/>
  <c r="HB126" i="53" s="1"/>
  <c r="HC125" i="53"/>
  <c r="HD125" i="53" s="1"/>
  <c r="HA125" i="53"/>
  <c r="GZ125" i="53"/>
  <c r="GY125" i="53"/>
  <c r="GX125" i="53"/>
  <c r="GW125" i="53"/>
  <c r="HB125" i="53" s="1"/>
  <c r="HC123" i="53"/>
  <c r="HD123" i="53" s="1"/>
  <c r="HA123" i="53"/>
  <c r="GZ123" i="53"/>
  <c r="GY123" i="53"/>
  <c r="GX123" i="53"/>
  <c r="GW123" i="53"/>
  <c r="HB123" i="53" s="1"/>
  <c r="HC122" i="53"/>
  <c r="HD122" i="53" s="1"/>
  <c r="HA122" i="53"/>
  <c r="GZ122" i="53"/>
  <c r="GY122" i="53"/>
  <c r="GX122" i="53"/>
  <c r="GW122" i="53"/>
  <c r="HB122" i="53" s="1"/>
  <c r="HC121" i="53"/>
  <c r="HD121" i="53" s="1"/>
  <c r="HA121" i="53"/>
  <c r="GZ121" i="53"/>
  <c r="GY121" i="53"/>
  <c r="GX121" i="53"/>
  <c r="GW121" i="53"/>
  <c r="HB121" i="53" s="1"/>
  <c r="HC120" i="53"/>
  <c r="HD120" i="53" s="1"/>
  <c r="HA120" i="53"/>
  <c r="GZ120" i="53"/>
  <c r="GY120" i="53"/>
  <c r="GX120" i="53"/>
  <c r="GW120" i="53"/>
  <c r="HB120" i="53" s="1"/>
  <c r="HC119" i="53"/>
  <c r="HD119" i="53" s="1"/>
  <c r="HA119" i="53"/>
  <c r="GZ119" i="53"/>
  <c r="GY119" i="53"/>
  <c r="GX119" i="53"/>
  <c r="GW119" i="53"/>
  <c r="HB119" i="53" s="1"/>
  <c r="HC117" i="53"/>
  <c r="HD117" i="53" s="1"/>
  <c r="HA117" i="53"/>
  <c r="GZ117" i="53"/>
  <c r="GY117" i="53"/>
  <c r="GX117" i="53"/>
  <c r="GW117" i="53"/>
  <c r="HB117" i="53" s="1"/>
  <c r="HC116" i="53"/>
  <c r="HD116" i="53" s="1"/>
  <c r="HA116" i="53"/>
  <c r="GZ116" i="53"/>
  <c r="GY116" i="53"/>
  <c r="GX116" i="53"/>
  <c r="GW116" i="53"/>
  <c r="HB116" i="53" s="1"/>
  <c r="HC115" i="53"/>
  <c r="HD115" i="53" s="1"/>
  <c r="HA115" i="53"/>
  <c r="GZ115" i="53"/>
  <c r="GY115" i="53"/>
  <c r="GX115" i="53"/>
  <c r="GW115" i="53"/>
  <c r="HB115" i="53" s="1"/>
  <c r="HC114" i="53"/>
  <c r="HD114" i="53" s="1"/>
  <c r="HA114" i="53"/>
  <c r="GZ114" i="53"/>
  <c r="GY114" i="53"/>
  <c r="GX114" i="53"/>
  <c r="GW114" i="53"/>
  <c r="HB114" i="53" s="1"/>
  <c r="HC113" i="53"/>
  <c r="HD113" i="53" s="1"/>
  <c r="HA113" i="53"/>
  <c r="GZ113" i="53"/>
  <c r="GY113" i="53"/>
  <c r="GX113" i="53"/>
  <c r="GW113" i="53"/>
  <c r="HB113" i="53" s="1"/>
  <c r="HC112" i="53"/>
  <c r="HD112" i="53" s="1"/>
  <c r="HA112" i="53"/>
  <c r="GZ112" i="53"/>
  <c r="GY112" i="53"/>
  <c r="GX112" i="53"/>
  <c r="GW112" i="53"/>
  <c r="HB112" i="53" s="1"/>
  <c r="HC111" i="53"/>
  <c r="HD111" i="53" s="1"/>
  <c r="HA111" i="53"/>
  <c r="GZ111" i="53"/>
  <c r="GY111" i="53"/>
  <c r="GX111" i="53"/>
  <c r="GW111" i="53"/>
  <c r="HB111" i="53" s="1"/>
  <c r="HC108" i="53"/>
  <c r="HD108" i="53" s="1"/>
  <c r="HA108" i="53"/>
  <c r="GZ108" i="53"/>
  <c r="GY108" i="53"/>
  <c r="GX108" i="53"/>
  <c r="GW108" i="53"/>
  <c r="HB108" i="53" s="1"/>
  <c r="HC106" i="53"/>
  <c r="HD106" i="53" s="1"/>
  <c r="HA106" i="53"/>
  <c r="GZ106" i="53"/>
  <c r="GY106" i="53"/>
  <c r="GX106" i="53"/>
  <c r="GW106" i="53"/>
  <c r="HB106" i="53" s="1"/>
  <c r="HC105" i="53"/>
  <c r="HD105" i="53" s="1"/>
  <c r="HA105" i="53"/>
  <c r="GZ105" i="53"/>
  <c r="GY105" i="53"/>
  <c r="GX105" i="53"/>
  <c r="GW105" i="53"/>
  <c r="HB105" i="53" s="1"/>
  <c r="HC104" i="53"/>
  <c r="HD104" i="53" s="1"/>
  <c r="HA104" i="53"/>
  <c r="GZ104" i="53"/>
  <c r="GY104" i="53"/>
  <c r="GX104" i="53"/>
  <c r="GW104" i="53"/>
  <c r="HB104" i="53" s="1"/>
  <c r="HC103" i="53"/>
  <c r="HD103" i="53" s="1"/>
  <c r="HA103" i="53"/>
  <c r="GZ103" i="53"/>
  <c r="GY103" i="53"/>
  <c r="GX103" i="53"/>
  <c r="GW103" i="53"/>
  <c r="HB103" i="53" s="1"/>
  <c r="HC101" i="53"/>
  <c r="HD101" i="53" s="1"/>
  <c r="HA101" i="53"/>
  <c r="GZ101" i="53"/>
  <c r="GY101" i="53"/>
  <c r="GX101" i="53"/>
  <c r="GW101" i="53"/>
  <c r="HB101" i="53" s="1"/>
  <c r="HC100" i="53"/>
  <c r="HD100" i="53" s="1"/>
  <c r="HA100" i="53"/>
  <c r="GZ100" i="53"/>
  <c r="GY100" i="53"/>
  <c r="GX100" i="53"/>
  <c r="GW100" i="53"/>
  <c r="HB100" i="53" s="1"/>
  <c r="HC99" i="53"/>
  <c r="HD99" i="53" s="1"/>
  <c r="HA99" i="53"/>
  <c r="GZ99" i="53"/>
  <c r="GY99" i="53"/>
  <c r="GX99" i="53"/>
  <c r="GW99" i="53"/>
  <c r="HB99" i="53" s="1"/>
  <c r="HC98" i="53"/>
  <c r="HD98" i="53" s="1"/>
  <c r="HA98" i="53"/>
  <c r="GZ98" i="53"/>
  <c r="GY98" i="53"/>
  <c r="GX98" i="53"/>
  <c r="GW98" i="53"/>
  <c r="HB98" i="53" s="1"/>
  <c r="HC97" i="53"/>
  <c r="HD97" i="53" s="1"/>
  <c r="HA97" i="53"/>
  <c r="GZ97" i="53"/>
  <c r="GY97" i="53"/>
  <c r="GX97" i="53"/>
  <c r="GW97" i="53"/>
  <c r="HB97" i="53" s="1"/>
  <c r="HC96" i="53"/>
  <c r="HD96" i="53" s="1"/>
  <c r="HA96" i="53"/>
  <c r="GZ96" i="53"/>
  <c r="GY96" i="53"/>
  <c r="GX96" i="53"/>
  <c r="GW96" i="53"/>
  <c r="HB96" i="53" s="1"/>
  <c r="GV94" i="53"/>
  <c r="HC93" i="53"/>
  <c r="HD93" i="53" s="1"/>
  <c r="HA93" i="53"/>
  <c r="GZ93" i="53"/>
  <c r="GY93" i="53"/>
  <c r="GX93" i="53"/>
  <c r="GW93" i="53"/>
  <c r="HB93" i="53" s="1"/>
  <c r="HC91" i="53"/>
  <c r="HD91" i="53" s="1"/>
  <c r="HA91" i="53"/>
  <c r="GZ91" i="53"/>
  <c r="GY91" i="53"/>
  <c r="GX91" i="53"/>
  <c r="GW91" i="53"/>
  <c r="HB91" i="53" s="1"/>
  <c r="HC90" i="53"/>
  <c r="HD90" i="53" s="1"/>
  <c r="HA90" i="53"/>
  <c r="GZ90" i="53"/>
  <c r="GY90" i="53"/>
  <c r="GX90" i="53"/>
  <c r="GW90" i="53"/>
  <c r="HB90" i="53" s="1"/>
  <c r="HC89" i="53"/>
  <c r="HD89" i="53" s="1"/>
  <c r="HA89" i="53"/>
  <c r="GZ89" i="53"/>
  <c r="GY89" i="53"/>
  <c r="GX89" i="53"/>
  <c r="GW89" i="53"/>
  <c r="HB89" i="53" s="1"/>
  <c r="HC88" i="53"/>
  <c r="HD88" i="53" s="1"/>
  <c r="HA88" i="53"/>
  <c r="GZ88" i="53"/>
  <c r="GY88" i="53"/>
  <c r="GX88" i="53"/>
  <c r="GW88" i="53"/>
  <c r="HB88" i="53" s="1"/>
  <c r="HC86" i="53"/>
  <c r="HD86" i="53" s="1"/>
  <c r="HA86" i="53"/>
  <c r="GZ86" i="53"/>
  <c r="GY86" i="53"/>
  <c r="GX86" i="53"/>
  <c r="GW86" i="53"/>
  <c r="HB86" i="53" s="1"/>
  <c r="HC85" i="53"/>
  <c r="HD85" i="53" s="1"/>
  <c r="HA85" i="53"/>
  <c r="GZ85" i="53"/>
  <c r="GY85" i="53"/>
  <c r="GX85" i="53"/>
  <c r="GW85" i="53"/>
  <c r="HB85" i="53" s="1"/>
  <c r="GV83" i="53"/>
  <c r="HC82" i="53"/>
  <c r="HD82" i="53" s="1"/>
  <c r="HA82" i="53"/>
  <c r="GZ82" i="53"/>
  <c r="GY82" i="53"/>
  <c r="GX82" i="53"/>
  <c r="GW82" i="53"/>
  <c r="HB82" i="53" s="1"/>
  <c r="HC81" i="53"/>
  <c r="HD81" i="53" s="1"/>
  <c r="HA81" i="53"/>
  <c r="GZ81" i="53"/>
  <c r="GY81" i="53"/>
  <c r="GX81" i="53"/>
  <c r="GW81" i="53"/>
  <c r="HB81" i="53" s="1"/>
  <c r="HC80" i="53"/>
  <c r="HD80" i="53" s="1"/>
  <c r="HA80" i="53"/>
  <c r="GZ80" i="53"/>
  <c r="GY80" i="53"/>
  <c r="GX80" i="53"/>
  <c r="GW80" i="53"/>
  <c r="HB80" i="53" s="1"/>
  <c r="HC79" i="53"/>
  <c r="HD79" i="53" s="1"/>
  <c r="HA79" i="53"/>
  <c r="GZ79" i="53"/>
  <c r="GY79" i="53"/>
  <c r="GX79" i="53"/>
  <c r="GW79" i="53"/>
  <c r="HB79" i="53" s="1"/>
  <c r="HC77" i="53"/>
  <c r="HD77" i="53" s="1"/>
  <c r="HA77" i="53"/>
  <c r="GZ77" i="53"/>
  <c r="GY77" i="53"/>
  <c r="GX77" i="53"/>
  <c r="GW77" i="53"/>
  <c r="HB77" i="53" s="1"/>
  <c r="HC76" i="53"/>
  <c r="HD76" i="53" s="1"/>
  <c r="HA76" i="53"/>
  <c r="GZ76" i="53"/>
  <c r="GY76" i="53"/>
  <c r="GX76" i="53"/>
  <c r="GW76" i="53"/>
  <c r="HB76" i="53" s="1"/>
  <c r="GV74" i="53"/>
  <c r="HC73" i="53"/>
  <c r="HD73" i="53" s="1"/>
  <c r="HA73" i="53"/>
  <c r="GZ73" i="53"/>
  <c r="GY73" i="53"/>
  <c r="GX73" i="53"/>
  <c r="GW73" i="53"/>
  <c r="HB73" i="53" s="1"/>
  <c r="HC72" i="53"/>
  <c r="HD72" i="53" s="1"/>
  <c r="HA72" i="53"/>
  <c r="GZ72" i="53"/>
  <c r="GY72" i="53"/>
  <c r="GX72" i="53"/>
  <c r="GW72" i="53"/>
  <c r="HB72" i="53" s="1"/>
  <c r="HC71" i="53"/>
  <c r="HD71" i="53" s="1"/>
  <c r="HA71" i="53"/>
  <c r="GZ71" i="53"/>
  <c r="GY71" i="53"/>
  <c r="GX71" i="53"/>
  <c r="GW71" i="53"/>
  <c r="HB71" i="53" s="1"/>
  <c r="HC69" i="53"/>
  <c r="HD69" i="53" s="1"/>
  <c r="HA69" i="53"/>
  <c r="GZ69" i="53"/>
  <c r="GY69" i="53"/>
  <c r="GX69" i="53"/>
  <c r="GW69" i="53"/>
  <c r="HB69" i="53" s="1"/>
  <c r="HC67" i="53"/>
  <c r="HD67" i="53" s="1"/>
  <c r="HA67" i="53"/>
  <c r="GZ67" i="53"/>
  <c r="GY67" i="53"/>
  <c r="GX67" i="53"/>
  <c r="GW67" i="53"/>
  <c r="HB67" i="53" s="1"/>
  <c r="HC66" i="53"/>
  <c r="HD66" i="53" s="1"/>
  <c r="HA66" i="53"/>
  <c r="GZ66" i="53"/>
  <c r="GY66" i="53"/>
  <c r="GX66" i="53"/>
  <c r="GW66" i="53"/>
  <c r="HB66" i="53" s="1"/>
  <c r="GV64" i="53"/>
  <c r="HC63" i="53"/>
  <c r="HD63" i="53" s="1"/>
  <c r="HA63" i="53"/>
  <c r="GZ63" i="53"/>
  <c r="GY63" i="53"/>
  <c r="GX63" i="53"/>
  <c r="GW63" i="53"/>
  <c r="HB63" i="53" s="1"/>
  <c r="HC62" i="53"/>
  <c r="HD62" i="53" s="1"/>
  <c r="HA62" i="53"/>
  <c r="GZ62" i="53"/>
  <c r="GY62" i="53"/>
  <c r="GX62" i="53"/>
  <c r="GW62" i="53"/>
  <c r="HB62" i="53" s="1"/>
  <c r="HC61" i="53"/>
  <c r="HD61" i="53" s="1"/>
  <c r="HA61" i="53"/>
  <c r="GZ61" i="53"/>
  <c r="GY61" i="53"/>
  <c r="GX61" i="53"/>
  <c r="GW61" i="53"/>
  <c r="HB61" i="53" s="1"/>
  <c r="HC60" i="53"/>
  <c r="HD60" i="53" s="1"/>
  <c r="HA60" i="53"/>
  <c r="GZ60" i="53"/>
  <c r="GY60" i="53"/>
  <c r="GX60" i="53"/>
  <c r="GW60" i="53"/>
  <c r="HB60" i="53" s="1"/>
  <c r="HC59" i="53"/>
  <c r="HD59" i="53" s="1"/>
  <c r="HA59" i="53"/>
  <c r="GZ59" i="53"/>
  <c r="GY59" i="53"/>
  <c r="GX59" i="53"/>
  <c r="GW59" i="53"/>
  <c r="HB59" i="53" s="1"/>
  <c r="HC58" i="53"/>
  <c r="HD58" i="53" s="1"/>
  <c r="HA58" i="53"/>
  <c r="GZ58" i="53"/>
  <c r="GY58" i="53"/>
  <c r="GX58" i="53"/>
  <c r="GW58" i="53"/>
  <c r="HB58" i="53" s="1"/>
  <c r="HC57" i="53"/>
  <c r="HD57" i="53" s="1"/>
  <c r="HA57" i="53"/>
  <c r="GZ57" i="53"/>
  <c r="GY57" i="53"/>
  <c r="GX57" i="53"/>
  <c r="GW57" i="53"/>
  <c r="HB57" i="53" s="1"/>
  <c r="HC56" i="53"/>
  <c r="HD56" i="53" s="1"/>
  <c r="HA56" i="53"/>
  <c r="GZ56" i="53"/>
  <c r="GY56" i="53"/>
  <c r="GX56" i="53"/>
  <c r="GW56" i="53"/>
  <c r="HB56" i="53" s="1"/>
  <c r="GV54" i="53"/>
  <c r="HC53" i="53"/>
  <c r="HD53" i="53" s="1"/>
  <c r="HA53" i="53"/>
  <c r="GZ53" i="53"/>
  <c r="GY53" i="53"/>
  <c r="GX53" i="53"/>
  <c r="GW53" i="53"/>
  <c r="HB53" i="53" s="1"/>
  <c r="GV51" i="53"/>
  <c r="HC50" i="53"/>
  <c r="HD50" i="53" s="1"/>
  <c r="HA50" i="53"/>
  <c r="GZ50" i="53"/>
  <c r="GY50" i="53"/>
  <c r="GX50" i="53"/>
  <c r="GW50" i="53"/>
  <c r="HB50" i="53" s="1"/>
  <c r="HC48" i="53"/>
  <c r="HD48" i="53" s="1"/>
  <c r="HA48" i="53"/>
  <c r="GZ48" i="53"/>
  <c r="GY48" i="53"/>
  <c r="GX48" i="53"/>
  <c r="GW48" i="53"/>
  <c r="HB48" i="53" s="1"/>
  <c r="HC47" i="53"/>
  <c r="HD47" i="53" s="1"/>
  <c r="HA47" i="53"/>
  <c r="GZ47" i="53"/>
  <c r="GY47" i="53"/>
  <c r="GX47" i="53"/>
  <c r="GW47" i="53"/>
  <c r="HB47" i="53" s="1"/>
  <c r="HC46" i="53"/>
  <c r="HD46" i="53" s="1"/>
  <c r="HA46" i="53"/>
  <c r="GZ46" i="53"/>
  <c r="GY46" i="53"/>
  <c r="GX46" i="53"/>
  <c r="GW46" i="53"/>
  <c r="HB46" i="53" s="1"/>
  <c r="HC45" i="53"/>
  <c r="HD45" i="53" s="1"/>
  <c r="HA45" i="53"/>
  <c r="GZ45" i="53"/>
  <c r="GY45" i="53"/>
  <c r="GX45" i="53"/>
  <c r="GW45" i="53"/>
  <c r="HB45" i="53" s="1"/>
  <c r="HC44" i="53"/>
  <c r="HD44" i="53" s="1"/>
  <c r="HA44" i="53"/>
  <c r="GZ44" i="53"/>
  <c r="GY44" i="53"/>
  <c r="GX44" i="53"/>
  <c r="GW44" i="53"/>
  <c r="HB44" i="53" s="1"/>
  <c r="HC43" i="53"/>
  <c r="HD43" i="53" s="1"/>
  <c r="HA43" i="53"/>
  <c r="GZ43" i="53"/>
  <c r="GY43" i="53"/>
  <c r="GX43" i="53"/>
  <c r="GW43" i="53"/>
  <c r="HB43" i="53" s="1"/>
  <c r="HC41" i="53"/>
  <c r="HD41" i="53" s="1"/>
  <c r="HA41" i="53"/>
  <c r="GZ41" i="53"/>
  <c r="GY41" i="53"/>
  <c r="GX41" i="53"/>
  <c r="GW41" i="53"/>
  <c r="HB41" i="53" s="1"/>
  <c r="HC40" i="53"/>
  <c r="HD40" i="53" s="1"/>
  <c r="HA40" i="53"/>
  <c r="GZ40" i="53"/>
  <c r="GY40" i="53"/>
  <c r="GX40" i="53"/>
  <c r="GW40" i="53"/>
  <c r="HB40" i="53" s="1"/>
  <c r="HC39" i="53"/>
  <c r="HD39" i="53" s="1"/>
  <c r="HA39" i="53"/>
  <c r="GZ39" i="53"/>
  <c r="GY39" i="53"/>
  <c r="GX39" i="53"/>
  <c r="GW39" i="53"/>
  <c r="HB39" i="53" s="1"/>
  <c r="HC37" i="53"/>
  <c r="HD37" i="53" s="1"/>
  <c r="HA37" i="53"/>
  <c r="GZ37" i="53"/>
  <c r="GY37" i="53"/>
  <c r="GX37" i="53"/>
  <c r="GW37" i="53"/>
  <c r="HB37" i="53" s="1"/>
  <c r="HC36" i="53"/>
  <c r="HD36" i="53" s="1"/>
  <c r="HA36" i="53"/>
  <c r="GZ36" i="53"/>
  <c r="GY36" i="53"/>
  <c r="GX36" i="53"/>
  <c r="GW36" i="53"/>
  <c r="HB36" i="53" s="1"/>
  <c r="HC34" i="53"/>
  <c r="HD34" i="53" s="1"/>
  <c r="HA34" i="53"/>
  <c r="GZ34" i="53"/>
  <c r="GY34" i="53"/>
  <c r="GX34" i="53"/>
  <c r="GW34" i="53"/>
  <c r="HB34" i="53" s="1"/>
  <c r="HC32" i="53"/>
  <c r="HD32" i="53" s="1"/>
  <c r="HA32" i="53"/>
  <c r="GZ32" i="53"/>
  <c r="GY32" i="53"/>
  <c r="GX32" i="53"/>
  <c r="GW32" i="53"/>
  <c r="HB32" i="53" s="1"/>
  <c r="GV29" i="53"/>
  <c r="HC28" i="53"/>
  <c r="HD28" i="53" s="1"/>
  <c r="HA28" i="53"/>
  <c r="GZ28" i="53"/>
  <c r="GY28" i="53"/>
  <c r="GX28" i="53"/>
  <c r="GW28" i="53"/>
  <c r="HB28" i="53" s="1"/>
  <c r="HC27" i="53"/>
  <c r="HD27" i="53" s="1"/>
  <c r="HA27" i="53"/>
  <c r="GZ27" i="53"/>
  <c r="GY27" i="53"/>
  <c r="GX27" i="53"/>
  <c r="GW27" i="53"/>
  <c r="HB27" i="53" s="1"/>
  <c r="HC26" i="53"/>
  <c r="HD26" i="53" s="1"/>
  <c r="HA26" i="53"/>
  <c r="GZ26" i="53"/>
  <c r="GY26" i="53"/>
  <c r="GX26" i="53"/>
  <c r="GW26" i="53"/>
  <c r="HB26" i="53" s="1"/>
  <c r="HC25" i="53"/>
  <c r="HD25" i="53" s="1"/>
  <c r="HA25" i="53"/>
  <c r="GZ25" i="53"/>
  <c r="GY25" i="53"/>
  <c r="GX25" i="53"/>
  <c r="GW25" i="53"/>
  <c r="HB25" i="53" s="1"/>
  <c r="HC24" i="53"/>
  <c r="HD24" i="53" s="1"/>
  <c r="HA24" i="53"/>
  <c r="GZ24" i="53"/>
  <c r="GY24" i="53"/>
  <c r="GX24" i="53"/>
  <c r="GW24" i="53"/>
  <c r="HB24" i="53" s="1"/>
  <c r="HC23" i="53"/>
  <c r="HD23" i="53" s="1"/>
  <c r="HA23" i="53"/>
  <c r="GZ23" i="53"/>
  <c r="GY23" i="53"/>
  <c r="GX23" i="53"/>
  <c r="GW23" i="53"/>
  <c r="HB23" i="53" s="1"/>
  <c r="HD22" i="53"/>
  <c r="HC22" i="53"/>
  <c r="HA22" i="53"/>
  <c r="GZ22" i="53"/>
  <c r="GY22" i="53"/>
  <c r="GX22" i="53"/>
  <c r="GW22" i="53"/>
  <c r="HB22" i="53" s="1"/>
  <c r="HC20" i="53"/>
  <c r="HD20" i="53" s="1"/>
  <c r="HA20" i="53"/>
  <c r="GZ20" i="53"/>
  <c r="GY20" i="53"/>
  <c r="GX20" i="53"/>
  <c r="GW20" i="53"/>
  <c r="HB20" i="53" s="1"/>
  <c r="GV18" i="53"/>
  <c r="HC17" i="53"/>
  <c r="HD17" i="53" s="1"/>
  <c r="HA17" i="53"/>
  <c r="GZ17" i="53"/>
  <c r="GY17" i="53"/>
  <c r="GX17" i="53"/>
  <c r="GW17" i="53"/>
  <c r="HB17" i="53" s="1"/>
  <c r="HC16" i="53"/>
  <c r="HD16" i="53" s="1"/>
  <c r="HA16" i="53"/>
  <c r="GZ16" i="53"/>
  <c r="GY16" i="53"/>
  <c r="GX16" i="53"/>
  <c r="GW16" i="53"/>
  <c r="HB16" i="53" s="1"/>
  <c r="HB553" i="53" s="1"/>
  <c r="GV14" i="53"/>
  <c r="GS8" i="53"/>
  <c r="GR2" i="53"/>
  <c r="GP552" i="53" s="1"/>
  <c r="GC551" i="53"/>
  <c r="GG553" i="53" s="1"/>
  <c r="GD545" i="53"/>
  <c r="GI553" i="53" s="1"/>
  <c r="GL543" i="53"/>
  <c r="GM543" i="53" s="1"/>
  <c r="GJ543" i="53"/>
  <c r="GI543" i="53"/>
  <c r="GH543" i="53"/>
  <c r="GG543" i="53"/>
  <c r="GF543" i="53"/>
  <c r="GK543" i="53" s="1"/>
  <c r="GL541" i="53"/>
  <c r="GM541" i="53" s="1"/>
  <c r="GJ541" i="53"/>
  <c r="GI541" i="53"/>
  <c r="GH541" i="53"/>
  <c r="GG541" i="53"/>
  <c r="GF541" i="53"/>
  <c r="GK541" i="53" s="1"/>
  <c r="GL539" i="53"/>
  <c r="GM539" i="53" s="1"/>
  <c r="GJ539" i="53"/>
  <c r="GI539" i="53"/>
  <c r="GH539" i="53"/>
  <c r="GG539" i="53"/>
  <c r="GF539" i="53"/>
  <c r="GK539" i="53" s="1"/>
  <c r="GL538" i="53"/>
  <c r="GM538" i="53" s="1"/>
  <c r="GJ538" i="53"/>
  <c r="GI538" i="53"/>
  <c r="GH538" i="53"/>
  <c r="GG538" i="53"/>
  <c r="GF538" i="53"/>
  <c r="GK538" i="53" s="1"/>
  <c r="GL536" i="53"/>
  <c r="GM536" i="53" s="1"/>
  <c r="GJ536" i="53"/>
  <c r="GI536" i="53"/>
  <c r="GH536" i="53"/>
  <c r="GG536" i="53"/>
  <c r="GF536" i="53"/>
  <c r="GK536" i="53" s="1"/>
  <c r="GL535" i="53"/>
  <c r="GM535" i="53" s="1"/>
  <c r="GJ535" i="53"/>
  <c r="GI535" i="53"/>
  <c r="GH535" i="53"/>
  <c r="GG535" i="53"/>
  <c r="GF535" i="53"/>
  <c r="GK535" i="53" s="1"/>
  <c r="GL534" i="53"/>
  <c r="GM534" i="53" s="1"/>
  <c r="GJ534" i="53"/>
  <c r="GI534" i="53"/>
  <c r="GH534" i="53"/>
  <c r="GG534" i="53"/>
  <c r="GF534" i="53"/>
  <c r="GK534" i="53" s="1"/>
  <c r="GL533" i="53"/>
  <c r="GM533" i="53" s="1"/>
  <c r="GJ533" i="53"/>
  <c r="GI533" i="53"/>
  <c r="GH533" i="53"/>
  <c r="GG533" i="53"/>
  <c r="GF533" i="53"/>
  <c r="GK533" i="53" s="1"/>
  <c r="GL532" i="53"/>
  <c r="GM532" i="53" s="1"/>
  <c r="GJ532" i="53"/>
  <c r="GI532" i="53"/>
  <c r="GH532" i="53"/>
  <c r="GG532" i="53"/>
  <c r="GF532" i="53"/>
  <c r="GK532" i="53" s="1"/>
  <c r="GL531" i="53"/>
  <c r="GM531" i="53" s="1"/>
  <c r="GJ531" i="53"/>
  <c r="GI531" i="53"/>
  <c r="GH531" i="53"/>
  <c r="GG531" i="53"/>
  <c r="GF531" i="53"/>
  <c r="GK531" i="53" s="1"/>
  <c r="GL530" i="53"/>
  <c r="GM530" i="53" s="1"/>
  <c r="GJ530" i="53"/>
  <c r="GI530" i="53"/>
  <c r="GH530" i="53"/>
  <c r="GG530" i="53"/>
  <c r="GF530" i="53"/>
  <c r="GK530" i="53" s="1"/>
  <c r="GL529" i="53"/>
  <c r="GM529" i="53" s="1"/>
  <c r="GJ529" i="53"/>
  <c r="GI529" i="53"/>
  <c r="GH529" i="53"/>
  <c r="GG529" i="53"/>
  <c r="GF529" i="53"/>
  <c r="GK529" i="53" s="1"/>
  <c r="GL528" i="53"/>
  <c r="GM528" i="53" s="1"/>
  <c r="GJ528" i="53"/>
  <c r="GI528" i="53"/>
  <c r="GH528" i="53"/>
  <c r="GG528" i="53"/>
  <c r="GF528" i="53"/>
  <c r="GK528" i="53" s="1"/>
  <c r="GL526" i="53"/>
  <c r="GM526" i="53" s="1"/>
  <c r="GJ526" i="53"/>
  <c r="GI526" i="53"/>
  <c r="GH526" i="53"/>
  <c r="GG526" i="53"/>
  <c r="GF526" i="53"/>
  <c r="GK526" i="53" s="1"/>
  <c r="GL524" i="53"/>
  <c r="GM524" i="53" s="1"/>
  <c r="GJ524" i="53"/>
  <c r="GI524" i="53"/>
  <c r="GH524" i="53"/>
  <c r="GG524" i="53"/>
  <c r="GF524" i="53"/>
  <c r="GK524" i="53" s="1"/>
  <c r="GL523" i="53"/>
  <c r="GM523" i="53" s="1"/>
  <c r="GJ523" i="53"/>
  <c r="GI523" i="53"/>
  <c r="GH523" i="53"/>
  <c r="GG523" i="53"/>
  <c r="GF523" i="53"/>
  <c r="GK523" i="53" s="1"/>
  <c r="GL522" i="53"/>
  <c r="GM522" i="53" s="1"/>
  <c r="GJ522" i="53"/>
  <c r="GI522" i="53"/>
  <c r="GH522" i="53"/>
  <c r="GG522" i="53"/>
  <c r="GF522" i="53"/>
  <c r="GK522" i="53" s="1"/>
  <c r="GL520" i="53"/>
  <c r="GM520" i="53" s="1"/>
  <c r="GJ520" i="53"/>
  <c r="GI520" i="53"/>
  <c r="GH520" i="53"/>
  <c r="GG520" i="53"/>
  <c r="GF520" i="53"/>
  <c r="GK520" i="53" s="1"/>
  <c r="GL518" i="53"/>
  <c r="GM518" i="53" s="1"/>
  <c r="GJ518" i="53"/>
  <c r="GI518" i="53"/>
  <c r="GH518" i="53"/>
  <c r="GG518" i="53"/>
  <c r="GF518" i="53"/>
  <c r="GK518" i="53" s="1"/>
  <c r="GL517" i="53"/>
  <c r="GM517" i="53" s="1"/>
  <c r="GJ517" i="53"/>
  <c r="GI517" i="53"/>
  <c r="GH517" i="53"/>
  <c r="GG517" i="53"/>
  <c r="GF517" i="53"/>
  <c r="GK517" i="53" s="1"/>
  <c r="GL516" i="53"/>
  <c r="GM516" i="53" s="1"/>
  <c r="GJ516" i="53"/>
  <c r="GI516" i="53"/>
  <c r="GH516" i="53"/>
  <c r="GG516" i="53"/>
  <c r="GF516" i="53"/>
  <c r="GK516" i="53" s="1"/>
  <c r="GL515" i="53"/>
  <c r="GM515" i="53" s="1"/>
  <c r="GJ515" i="53"/>
  <c r="GI515" i="53"/>
  <c r="GH515" i="53"/>
  <c r="GG515" i="53"/>
  <c r="GF515" i="53"/>
  <c r="GK515" i="53" s="1"/>
  <c r="GL514" i="53"/>
  <c r="GM514" i="53" s="1"/>
  <c r="GJ514" i="53"/>
  <c r="GI514" i="53"/>
  <c r="GH514" i="53"/>
  <c r="GG514" i="53"/>
  <c r="GF514" i="53"/>
  <c r="GK514" i="53" s="1"/>
  <c r="GL512" i="53"/>
  <c r="GM512" i="53" s="1"/>
  <c r="GJ512" i="53"/>
  <c r="GI512" i="53"/>
  <c r="GH512" i="53"/>
  <c r="GG512" i="53"/>
  <c r="GF512" i="53"/>
  <c r="GK512" i="53" s="1"/>
  <c r="GL510" i="53"/>
  <c r="GM510" i="53" s="1"/>
  <c r="GJ510" i="53"/>
  <c r="GI510" i="53"/>
  <c r="GH510" i="53"/>
  <c r="GG510" i="53"/>
  <c r="GF510" i="53"/>
  <c r="GK510" i="53" s="1"/>
  <c r="GL509" i="53"/>
  <c r="GM509" i="53" s="1"/>
  <c r="GJ509" i="53"/>
  <c r="GI509" i="53"/>
  <c r="GH509" i="53"/>
  <c r="GG509" i="53"/>
  <c r="GF509" i="53"/>
  <c r="GK509" i="53" s="1"/>
  <c r="GL508" i="53"/>
  <c r="GM508" i="53" s="1"/>
  <c r="GJ508" i="53"/>
  <c r="GI508" i="53"/>
  <c r="GH508" i="53"/>
  <c r="GG508" i="53"/>
  <c r="GF508" i="53"/>
  <c r="GK508" i="53" s="1"/>
  <c r="GL507" i="53"/>
  <c r="GM507" i="53" s="1"/>
  <c r="GJ507" i="53"/>
  <c r="GI507" i="53"/>
  <c r="GH507" i="53"/>
  <c r="GG507" i="53"/>
  <c r="GF507" i="53"/>
  <c r="GK507" i="53" s="1"/>
  <c r="GL505" i="53"/>
  <c r="GM505" i="53" s="1"/>
  <c r="GJ505" i="53"/>
  <c r="GI505" i="53"/>
  <c r="GH505" i="53"/>
  <c r="GG505" i="53"/>
  <c r="GF505" i="53"/>
  <c r="GK505" i="53" s="1"/>
  <c r="GL504" i="53"/>
  <c r="GM504" i="53" s="1"/>
  <c r="GJ504" i="53"/>
  <c r="GI504" i="53"/>
  <c r="GH504" i="53"/>
  <c r="GG504" i="53"/>
  <c r="GF504" i="53"/>
  <c r="GK504" i="53" s="1"/>
  <c r="GL503" i="53"/>
  <c r="GM503" i="53" s="1"/>
  <c r="GJ503" i="53"/>
  <c r="GI503" i="53"/>
  <c r="GH503" i="53"/>
  <c r="GG503" i="53"/>
  <c r="GF503" i="53"/>
  <c r="GK503" i="53" s="1"/>
  <c r="GL502" i="53"/>
  <c r="GM502" i="53" s="1"/>
  <c r="GJ502" i="53"/>
  <c r="GI502" i="53"/>
  <c r="GH502" i="53"/>
  <c r="GG502" i="53"/>
  <c r="GF502" i="53"/>
  <c r="GK502" i="53" s="1"/>
  <c r="GE500" i="53"/>
  <c r="GL499" i="53"/>
  <c r="GM499" i="53" s="1"/>
  <c r="GJ499" i="53"/>
  <c r="GI499" i="53"/>
  <c r="GH499" i="53"/>
  <c r="GG499" i="53"/>
  <c r="GF499" i="53"/>
  <c r="GK499" i="53" s="1"/>
  <c r="GL498" i="53"/>
  <c r="GM498" i="53" s="1"/>
  <c r="GJ498" i="53"/>
  <c r="GI498" i="53"/>
  <c r="GH498" i="53"/>
  <c r="GG498" i="53"/>
  <c r="GF498" i="53"/>
  <c r="GK498" i="53" s="1"/>
  <c r="GL496" i="53"/>
  <c r="GM496" i="53" s="1"/>
  <c r="GJ496" i="53"/>
  <c r="GI496" i="53"/>
  <c r="GH496" i="53"/>
  <c r="GG496" i="53"/>
  <c r="GF496" i="53"/>
  <c r="GK496" i="53" s="1"/>
  <c r="GL495" i="53"/>
  <c r="GM495" i="53" s="1"/>
  <c r="GJ495" i="53"/>
  <c r="GI495" i="53"/>
  <c r="GH495" i="53"/>
  <c r="GG495" i="53"/>
  <c r="GF495" i="53"/>
  <c r="GK495" i="53" s="1"/>
  <c r="GL494" i="53"/>
  <c r="GM494" i="53" s="1"/>
  <c r="GJ494" i="53"/>
  <c r="GI494" i="53"/>
  <c r="GH494" i="53"/>
  <c r="GG494" i="53"/>
  <c r="GF494" i="53"/>
  <c r="GK494" i="53" s="1"/>
  <c r="GL492" i="53"/>
  <c r="GM492" i="53" s="1"/>
  <c r="GJ492" i="53"/>
  <c r="GI492" i="53"/>
  <c r="GH492" i="53"/>
  <c r="GG492" i="53"/>
  <c r="GF492" i="53"/>
  <c r="GK492" i="53" s="1"/>
  <c r="GL491" i="53"/>
  <c r="GM491" i="53" s="1"/>
  <c r="GJ491" i="53"/>
  <c r="GI491" i="53"/>
  <c r="GH491" i="53"/>
  <c r="GG491" i="53"/>
  <c r="GF491" i="53"/>
  <c r="GK491" i="53" s="1"/>
  <c r="GL489" i="53"/>
  <c r="GM489" i="53" s="1"/>
  <c r="GJ489" i="53"/>
  <c r="GI489" i="53"/>
  <c r="GH489" i="53"/>
  <c r="GG489" i="53"/>
  <c r="GF489" i="53"/>
  <c r="GK489" i="53" s="1"/>
  <c r="GL488" i="53"/>
  <c r="GM488" i="53" s="1"/>
  <c r="GJ488" i="53"/>
  <c r="GI488" i="53"/>
  <c r="GH488" i="53"/>
  <c r="GG488" i="53"/>
  <c r="GF488" i="53"/>
  <c r="GK488" i="53" s="1"/>
  <c r="GL487" i="53"/>
  <c r="GM487" i="53" s="1"/>
  <c r="GJ487" i="53"/>
  <c r="GI487" i="53"/>
  <c r="GH487" i="53"/>
  <c r="GG487" i="53"/>
  <c r="GF487" i="53"/>
  <c r="GK487" i="53" s="1"/>
  <c r="GL486" i="53"/>
  <c r="GM486" i="53" s="1"/>
  <c r="GJ486" i="53"/>
  <c r="GI486" i="53"/>
  <c r="GH486" i="53"/>
  <c r="GG486" i="53"/>
  <c r="GF486" i="53"/>
  <c r="GK486" i="53" s="1"/>
  <c r="GL485" i="53"/>
  <c r="GM485" i="53" s="1"/>
  <c r="GJ485" i="53"/>
  <c r="GI485" i="53"/>
  <c r="GH485" i="53"/>
  <c r="GG485" i="53"/>
  <c r="GF485" i="53"/>
  <c r="GK485" i="53" s="1"/>
  <c r="GL484" i="53"/>
  <c r="GM484" i="53" s="1"/>
  <c r="GJ484" i="53"/>
  <c r="GI484" i="53"/>
  <c r="GH484" i="53"/>
  <c r="GG484" i="53"/>
  <c r="GF484" i="53"/>
  <c r="GK484" i="53" s="1"/>
  <c r="GL482" i="53"/>
  <c r="GM482" i="53" s="1"/>
  <c r="GJ482" i="53"/>
  <c r="GI482" i="53"/>
  <c r="GH482" i="53"/>
  <c r="GG482" i="53"/>
  <c r="GF482" i="53"/>
  <c r="GK482" i="53" s="1"/>
  <c r="GL481" i="53"/>
  <c r="GM481" i="53" s="1"/>
  <c r="GJ481" i="53"/>
  <c r="GI481" i="53"/>
  <c r="GH481" i="53"/>
  <c r="GG481" i="53"/>
  <c r="GF481" i="53"/>
  <c r="GK481" i="53" s="1"/>
  <c r="GL480" i="53"/>
  <c r="GM480" i="53" s="1"/>
  <c r="GJ480" i="53"/>
  <c r="GI480" i="53"/>
  <c r="GH480" i="53"/>
  <c r="GG480" i="53"/>
  <c r="GF480" i="53"/>
  <c r="GK480" i="53" s="1"/>
  <c r="GL479" i="53"/>
  <c r="GM479" i="53" s="1"/>
  <c r="GJ479" i="53"/>
  <c r="GI479" i="53"/>
  <c r="GH479" i="53"/>
  <c r="GG479" i="53"/>
  <c r="GF479" i="53"/>
  <c r="GK479" i="53" s="1"/>
  <c r="GL478" i="53"/>
  <c r="GM478" i="53" s="1"/>
  <c r="GJ478" i="53"/>
  <c r="GI478" i="53"/>
  <c r="GH478" i="53"/>
  <c r="GG478" i="53"/>
  <c r="GF478" i="53"/>
  <c r="GK478" i="53" s="1"/>
  <c r="GL477" i="53"/>
  <c r="GM477" i="53" s="1"/>
  <c r="GJ477" i="53"/>
  <c r="GI477" i="53"/>
  <c r="GH477" i="53"/>
  <c r="GG477" i="53"/>
  <c r="GF477" i="53"/>
  <c r="GK477" i="53" s="1"/>
  <c r="GL476" i="53"/>
  <c r="GM476" i="53" s="1"/>
  <c r="GJ476" i="53"/>
  <c r="GI476" i="53"/>
  <c r="GH476" i="53"/>
  <c r="GG476" i="53"/>
  <c r="GF476" i="53"/>
  <c r="GK476" i="53" s="1"/>
  <c r="GL474" i="53"/>
  <c r="GM474" i="53" s="1"/>
  <c r="GJ474" i="53"/>
  <c r="GI474" i="53"/>
  <c r="GH474" i="53"/>
  <c r="GG474" i="53"/>
  <c r="GF474" i="53"/>
  <c r="GK474" i="53" s="1"/>
  <c r="GL473" i="53"/>
  <c r="GM473" i="53" s="1"/>
  <c r="GJ473" i="53"/>
  <c r="GI473" i="53"/>
  <c r="GH473" i="53"/>
  <c r="GG473" i="53"/>
  <c r="GF473" i="53"/>
  <c r="GK473" i="53" s="1"/>
  <c r="GL472" i="53"/>
  <c r="GM472" i="53" s="1"/>
  <c r="GJ472" i="53"/>
  <c r="GI472" i="53"/>
  <c r="GH472" i="53"/>
  <c r="GG472" i="53"/>
  <c r="GF472" i="53"/>
  <c r="GK472" i="53" s="1"/>
  <c r="GL470" i="53"/>
  <c r="GM470" i="53" s="1"/>
  <c r="GJ470" i="53"/>
  <c r="GI470" i="53"/>
  <c r="GH470" i="53"/>
  <c r="GG470" i="53"/>
  <c r="GF470" i="53"/>
  <c r="GK470" i="53" s="1"/>
  <c r="GL467" i="53"/>
  <c r="GM467" i="53" s="1"/>
  <c r="GJ467" i="53"/>
  <c r="GI467" i="53"/>
  <c r="GH467" i="53"/>
  <c r="GG467" i="53"/>
  <c r="GF467" i="53"/>
  <c r="GK467" i="53" s="1"/>
  <c r="GL466" i="53"/>
  <c r="GM466" i="53" s="1"/>
  <c r="GJ466" i="53"/>
  <c r="GI466" i="53"/>
  <c r="GH466" i="53"/>
  <c r="GG466" i="53"/>
  <c r="GF466" i="53"/>
  <c r="GK466" i="53" s="1"/>
  <c r="GL464" i="53"/>
  <c r="GM464" i="53" s="1"/>
  <c r="GJ464" i="53"/>
  <c r="GI464" i="53"/>
  <c r="GH464" i="53"/>
  <c r="GG464" i="53"/>
  <c r="GF464" i="53"/>
  <c r="GK464" i="53" s="1"/>
  <c r="GL463" i="53"/>
  <c r="GM463" i="53" s="1"/>
  <c r="GJ463" i="53"/>
  <c r="GI463" i="53"/>
  <c r="GH463" i="53"/>
  <c r="GG463" i="53"/>
  <c r="GF463" i="53"/>
  <c r="GK463" i="53" s="1"/>
  <c r="GL462" i="53"/>
  <c r="GM462" i="53" s="1"/>
  <c r="GJ462" i="53"/>
  <c r="GI462" i="53"/>
  <c r="GH462" i="53"/>
  <c r="GG462" i="53"/>
  <c r="GF462" i="53"/>
  <c r="GK462" i="53" s="1"/>
  <c r="GL461" i="53"/>
  <c r="GM461" i="53" s="1"/>
  <c r="GJ461" i="53"/>
  <c r="GI461" i="53"/>
  <c r="GH461" i="53"/>
  <c r="GG461" i="53"/>
  <c r="GF461" i="53"/>
  <c r="GK461" i="53" s="1"/>
  <c r="GL460" i="53"/>
  <c r="GM460" i="53" s="1"/>
  <c r="GJ460" i="53"/>
  <c r="GI460" i="53"/>
  <c r="GH460" i="53"/>
  <c r="GG460" i="53"/>
  <c r="GF460" i="53"/>
  <c r="GK460" i="53" s="1"/>
  <c r="GL458" i="53"/>
  <c r="GM458" i="53" s="1"/>
  <c r="GJ458" i="53"/>
  <c r="GI458" i="53"/>
  <c r="GH458" i="53"/>
  <c r="GG458" i="53"/>
  <c r="GF458" i="53"/>
  <c r="GK458" i="53" s="1"/>
  <c r="GL457" i="53"/>
  <c r="GM457" i="53" s="1"/>
  <c r="GJ457" i="53"/>
  <c r="GI457" i="53"/>
  <c r="GH457" i="53"/>
  <c r="GG457" i="53"/>
  <c r="GF457" i="53"/>
  <c r="GK457" i="53" s="1"/>
  <c r="GL456" i="53"/>
  <c r="GM456" i="53" s="1"/>
  <c r="GJ456" i="53"/>
  <c r="GI456" i="53"/>
  <c r="GH456" i="53"/>
  <c r="GG456" i="53"/>
  <c r="GF456" i="53"/>
  <c r="GK456" i="53" s="1"/>
  <c r="GL455" i="53"/>
  <c r="GM455" i="53" s="1"/>
  <c r="GJ455" i="53"/>
  <c r="GI455" i="53"/>
  <c r="GH455" i="53"/>
  <c r="GG455" i="53"/>
  <c r="GF455" i="53"/>
  <c r="GK455" i="53" s="1"/>
  <c r="GL454" i="53"/>
  <c r="GM454" i="53" s="1"/>
  <c r="GJ454" i="53"/>
  <c r="GI454" i="53"/>
  <c r="GH454" i="53"/>
  <c r="GG454" i="53"/>
  <c r="GF454" i="53"/>
  <c r="GK454" i="53" s="1"/>
  <c r="GL453" i="53"/>
  <c r="GM453" i="53" s="1"/>
  <c r="GJ453" i="53"/>
  <c r="GI453" i="53"/>
  <c r="GH453" i="53"/>
  <c r="GG453" i="53"/>
  <c r="GF453" i="53"/>
  <c r="GK453" i="53" s="1"/>
  <c r="GL452" i="53"/>
  <c r="GM452" i="53" s="1"/>
  <c r="GJ452" i="53"/>
  <c r="GI452" i="53"/>
  <c r="GH452" i="53"/>
  <c r="GG452" i="53"/>
  <c r="GF452" i="53"/>
  <c r="GK452" i="53" s="1"/>
  <c r="GL451" i="53"/>
  <c r="GM451" i="53" s="1"/>
  <c r="GJ451" i="53"/>
  <c r="GI451" i="53"/>
  <c r="GH451" i="53"/>
  <c r="GG451" i="53"/>
  <c r="GF451" i="53"/>
  <c r="GK451" i="53" s="1"/>
  <c r="GL449" i="53"/>
  <c r="GM449" i="53" s="1"/>
  <c r="GJ449" i="53"/>
  <c r="GI449" i="53"/>
  <c r="GH449" i="53"/>
  <c r="GG449" i="53"/>
  <c r="GF449" i="53"/>
  <c r="GK449" i="53" s="1"/>
  <c r="GL448" i="53"/>
  <c r="GM448" i="53" s="1"/>
  <c r="GJ448" i="53"/>
  <c r="GI448" i="53"/>
  <c r="GH448" i="53"/>
  <c r="GG448" i="53"/>
  <c r="GF448" i="53"/>
  <c r="GK448" i="53" s="1"/>
  <c r="GL447" i="53"/>
  <c r="GM447" i="53" s="1"/>
  <c r="GJ447" i="53"/>
  <c r="GI447" i="53"/>
  <c r="GH447" i="53"/>
  <c r="GG447" i="53"/>
  <c r="GF447" i="53"/>
  <c r="GK447" i="53" s="1"/>
  <c r="GL446" i="53"/>
  <c r="GM446" i="53" s="1"/>
  <c r="GJ446" i="53"/>
  <c r="GI446" i="53"/>
  <c r="GH446" i="53"/>
  <c r="GG446" i="53"/>
  <c r="GF446" i="53"/>
  <c r="GK446" i="53" s="1"/>
  <c r="GL445" i="53"/>
  <c r="GM445" i="53" s="1"/>
  <c r="GJ445" i="53"/>
  <c r="GI445" i="53"/>
  <c r="GH445" i="53"/>
  <c r="GG445" i="53"/>
  <c r="GF445" i="53"/>
  <c r="GK445" i="53" s="1"/>
  <c r="GL444" i="53"/>
  <c r="GM444" i="53" s="1"/>
  <c r="GJ444" i="53"/>
  <c r="GI444" i="53"/>
  <c r="GH444" i="53"/>
  <c r="GG444" i="53"/>
  <c r="GF444" i="53"/>
  <c r="GK444" i="53" s="1"/>
  <c r="GL443" i="53"/>
  <c r="GM443" i="53" s="1"/>
  <c r="GJ443" i="53"/>
  <c r="GI443" i="53"/>
  <c r="GH443" i="53"/>
  <c r="GG443" i="53"/>
  <c r="GF443" i="53"/>
  <c r="GK443" i="53" s="1"/>
  <c r="GL442" i="53"/>
  <c r="GM442" i="53" s="1"/>
  <c r="GJ442" i="53"/>
  <c r="GI442" i="53"/>
  <c r="GH442" i="53"/>
  <c r="GG442" i="53"/>
  <c r="GF442" i="53"/>
  <c r="GK442" i="53" s="1"/>
  <c r="GL441" i="53"/>
  <c r="GM441" i="53" s="1"/>
  <c r="GJ441" i="53"/>
  <c r="GI441" i="53"/>
  <c r="GH441" i="53"/>
  <c r="GG441" i="53"/>
  <c r="GF441" i="53"/>
  <c r="GK441" i="53" s="1"/>
  <c r="GL440" i="53"/>
  <c r="GM440" i="53" s="1"/>
  <c r="GJ440" i="53"/>
  <c r="GI440" i="53"/>
  <c r="GH440" i="53"/>
  <c r="GG440" i="53"/>
  <c r="GF440" i="53"/>
  <c r="GK440" i="53" s="1"/>
  <c r="GL439" i="53"/>
  <c r="GM439" i="53" s="1"/>
  <c r="GJ439" i="53"/>
  <c r="GI439" i="53"/>
  <c r="GH439" i="53"/>
  <c r="GG439" i="53"/>
  <c r="GF439" i="53"/>
  <c r="GK439" i="53" s="1"/>
  <c r="GL437" i="53"/>
  <c r="GM437" i="53" s="1"/>
  <c r="GJ437" i="53"/>
  <c r="GI437" i="53"/>
  <c r="GH437" i="53"/>
  <c r="GG437" i="53"/>
  <c r="GF437" i="53"/>
  <c r="GK437" i="53" s="1"/>
  <c r="GL436" i="53"/>
  <c r="GM436" i="53" s="1"/>
  <c r="GJ436" i="53"/>
  <c r="GI436" i="53"/>
  <c r="GH436" i="53"/>
  <c r="GG436" i="53"/>
  <c r="GF436" i="53"/>
  <c r="GK436" i="53" s="1"/>
  <c r="GL435" i="53"/>
  <c r="GM435" i="53" s="1"/>
  <c r="GJ435" i="53"/>
  <c r="GI435" i="53"/>
  <c r="GH435" i="53"/>
  <c r="GG435" i="53"/>
  <c r="GF435" i="53"/>
  <c r="GK435" i="53" s="1"/>
  <c r="GL434" i="53"/>
  <c r="GM434" i="53" s="1"/>
  <c r="GJ434" i="53"/>
  <c r="GI434" i="53"/>
  <c r="GH434" i="53"/>
  <c r="GG434" i="53"/>
  <c r="GF434" i="53"/>
  <c r="GK434" i="53" s="1"/>
  <c r="GL433" i="53"/>
  <c r="GM433" i="53" s="1"/>
  <c r="GJ433" i="53"/>
  <c r="GI433" i="53"/>
  <c r="GH433" i="53"/>
  <c r="GG433" i="53"/>
  <c r="GF433" i="53"/>
  <c r="GK433" i="53" s="1"/>
  <c r="GL432" i="53"/>
  <c r="GM432" i="53" s="1"/>
  <c r="GJ432" i="53"/>
  <c r="GI432" i="53"/>
  <c r="GH432" i="53"/>
  <c r="GG432" i="53"/>
  <c r="GF432" i="53"/>
  <c r="GK432" i="53" s="1"/>
  <c r="GL431" i="53"/>
  <c r="GM431" i="53" s="1"/>
  <c r="GJ431" i="53"/>
  <c r="GI431" i="53"/>
  <c r="GH431" i="53"/>
  <c r="GG431" i="53"/>
  <c r="GF431" i="53"/>
  <c r="GK431" i="53" s="1"/>
  <c r="GL430" i="53"/>
  <c r="GM430" i="53" s="1"/>
  <c r="GJ430" i="53"/>
  <c r="GI430" i="53"/>
  <c r="GH430" i="53"/>
  <c r="GG430" i="53"/>
  <c r="GF430" i="53"/>
  <c r="GK430" i="53" s="1"/>
  <c r="GL428" i="53"/>
  <c r="GM428" i="53" s="1"/>
  <c r="GJ428" i="53"/>
  <c r="GI428" i="53"/>
  <c r="GH428" i="53"/>
  <c r="GG428" i="53"/>
  <c r="GF428" i="53"/>
  <c r="GK428" i="53" s="1"/>
  <c r="GL427" i="53"/>
  <c r="GM427" i="53" s="1"/>
  <c r="GJ427" i="53"/>
  <c r="GI427" i="53"/>
  <c r="GH427" i="53"/>
  <c r="GG427" i="53"/>
  <c r="GF427" i="53"/>
  <c r="GK427" i="53" s="1"/>
  <c r="GL426" i="53"/>
  <c r="GM426" i="53" s="1"/>
  <c r="GJ426" i="53"/>
  <c r="GI426" i="53"/>
  <c r="GH426" i="53"/>
  <c r="GG426" i="53"/>
  <c r="GF426" i="53"/>
  <c r="GK426" i="53" s="1"/>
  <c r="GL425" i="53"/>
  <c r="GM425" i="53" s="1"/>
  <c r="GJ425" i="53"/>
  <c r="GI425" i="53"/>
  <c r="GH425" i="53"/>
  <c r="GG425" i="53"/>
  <c r="GF425" i="53"/>
  <c r="GK425" i="53" s="1"/>
  <c r="GL424" i="53"/>
  <c r="GM424" i="53" s="1"/>
  <c r="GJ424" i="53"/>
  <c r="GI424" i="53"/>
  <c r="GH424" i="53"/>
  <c r="GG424" i="53"/>
  <c r="GF424" i="53"/>
  <c r="GK424" i="53" s="1"/>
  <c r="GL423" i="53"/>
  <c r="GM423" i="53" s="1"/>
  <c r="GJ423" i="53"/>
  <c r="GI423" i="53"/>
  <c r="GH423" i="53"/>
  <c r="GG423" i="53"/>
  <c r="GF423" i="53"/>
  <c r="GK423" i="53" s="1"/>
  <c r="GL421" i="53"/>
  <c r="GM421" i="53" s="1"/>
  <c r="GJ421" i="53"/>
  <c r="GI421" i="53"/>
  <c r="GH421" i="53"/>
  <c r="GG421" i="53"/>
  <c r="GF421" i="53"/>
  <c r="GK421" i="53" s="1"/>
  <c r="GL418" i="53"/>
  <c r="GM418" i="53" s="1"/>
  <c r="GJ418" i="53"/>
  <c r="GI418" i="53"/>
  <c r="GH418" i="53"/>
  <c r="GG418" i="53"/>
  <c r="GF418" i="53"/>
  <c r="GK418" i="53" s="1"/>
  <c r="GL417" i="53"/>
  <c r="GM417" i="53" s="1"/>
  <c r="GJ417" i="53"/>
  <c r="GI417" i="53"/>
  <c r="GH417" i="53"/>
  <c r="GG417" i="53"/>
  <c r="GF417" i="53"/>
  <c r="GK417" i="53" s="1"/>
  <c r="GL416" i="53"/>
  <c r="GM416" i="53" s="1"/>
  <c r="GJ416" i="53"/>
  <c r="GI416" i="53"/>
  <c r="GH416" i="53"/>
  <c r="GG416" i="53"/>
  <c r="GF416" i="53"/>
  <c r="GK416" i="53" s="1"/>
  <c r="GL415" i="53"/>
  <c r="GM415" i="53" s="1"/>
  <c r="GJ415" i="53"/>
  <c r="GI415" i="53"/>
  <c r="GH415" i="53"/>
  <c r="GG415" i="53"/>
  <c r="GF415" i="53"/>
  <c r="GK415" i="53" s="1"/>
  <c r="GL414" i="53"/>
  <c r="GM414" i="53" s="1"/>
  <c r="GJ414" i="53"/>
  <c r="GI414" i="53"/>
  <c r="GH414" i="53"/>
  <c r="GG414" i="53"/>
  <c r="GF414" i="53"/>
  <c r="GK414" i="53" s="1"/>
  <c r="GL413" i="53"/>
  <c r="GM413" i="53" s="1"/>
  <c r="GJ413" i="53"/>
  <c r="GI413" i="53"/>
  <c r="GH413" i="53"/>
  <c r="GG413" i="53"/>
  <c r="GF413" i="53"/>
  <c r="GK413" i="53" s="1"/>
  <c r="GL412" i="53"/>
  <c r="GM412" i="53" s="1"/>
  <c r="GJ412" i="53"/>
  <c r="GI412" i="53"/>
  <c r="GH412" i="53"/>
  <c r="GG412" i="53"/>
  <c r="GF412" i="53"/>
  <c r="GK412" i="53" s="1"/>
  <c r="GL411" i="53"/>
  <c r="GM411" i="53" s="1"/>
  <c r="GJ411" i="53"/>
  <c r="GI411" i="53"/>
  <c r="GH411" i="53"/>
  <c r="GG411" i="53"/>
  <c r="GF411" i="53"/>
  <c r="GK411" i="53" s="1"/>
  <c r="GL409" i="53"/>
  <c r="GM409" i="53" s="1"/>
  <c r="GJ409" i="53"/>
  <c r="GI409" i="53"/>
  <c r="GH409" i="53"/>
  <c r="GG409" i="53"/>
  <c r="GF409" i="53"/>
  <c r="GK409" i="53" s="1"/>
  <c r="GL408" i="53"/>
  <c r="GM408" i="53" s="1"/>
  <c r="GJ408" i="53"/>
  <c r="GI408" i="53"/>
  <c r="GH408" i="53"/>
  <c r="GG408" i="53"/>
  <c r="GF408" i="53"/>
  <c r="GK408" i="53" s="1"/>
  <c r="GL407" i="53"/>
  <c r="GM407" i="53" s="1"/>
  <c r="GJ407" i="53"/>
  <c r="GI407" i="53"/>
  <c r="GH407" i="53"/>
  <c r="GG407" i="53"/>
  <c r="GF407" i="53"/>
  <c r="GK407" i="53" s="1"/>
  <c r="GL406" i="53"/>
  <c r="GM406" i="53" s="1"/>
  <c r="GJ406" i="53"/>
  <c r="GI406" i="53"/>
  <c r="GH406" i="53"/>
  <c r="GG406" i="53"/>
  <c r="GF406" i="53"/>
  <c r="GK406" i="53" s="1"/>
  <c r="GL404" i="53"/>
  <c r="GM404" i="53" s="1"/>
  <c r="GJ404" i="53"/>
  <c r="GI404" i="53"/>
  <c r="GH404" i="53"/>
  <c r="GG404" i="53"/>
  <c r="GF404" i="53"/>
  <c r="GK404" i="53" s="1"/>
  <c r="GL402" i="53"/>
  <c r="GM402" i="53" s="1"/>
  <c r="GJ402" i="53"/>
  <c r="GI402" i="53"/>
  <c r="GH402" i="53"/>
  <c r="GG402" i="53"/>
  <c r="GF402" i="53"/>
  <c r="GK402" i="53" s="1"/>
  <c r="GL401" i="53"/>
  <c r="GM401" i="53" s="1"/>
  <c r="GJ401" i="53"/>
  <c r="GI401" i="53"/>
  <c r="GH401" i="53"/>
  <c r="GG401" i="53"/>
  <c r="GF401" i="53"/>
  <c r="GK401" i="53" s="1"/>
  <c r="GL400" i="53"/>
  <c r="GM400" i="53" s="1"/>
  <c r="GJ400" i="53"/>
  <c r="GI400" i="53"/>
  <c r="GH400" i="53"/>
  <c r="GG400" i="53"/>
  <c r="GF400" i="53"/>
  <c r="GK400" i="53" s="1"/>
  <c r="GL399" i="53"/>
  <c r="GM399" i="53" s="1"/>
  <c r="GJ399" i="53"/>
  <c r="GI399" i="53"/>
  <c r="GH399" i="53"/>
  <c r="GG399" i="53"/>
  <c r="GF399" i="53"/>
  <c r="GK399" i="53" s="1"/>
  <c r="GL398" i="53"/>
  <c r="GM398" i="53" s="1"/>
  <c r="GJ398" i="53"/>
  <c r="GI398" i="53"/>
  <c r="GH398" i="53"/>
  <c r="GG398" i="53"/>
  <c r="GF398" i="53"/>
  <c r="GK398" i="53" s="1"/>
  <c r="GL397" i="53"/>
  <c r="GM397" i="53" s="1"/>
  <c r="GJ397" i="53"/>
  <c r="GI397" i="53"/>
  <c r="GH397" i="53"/>
  <c r="GG397" i="53"/>
  <c r="GF397" i="53"/>
  <c r="GK397" i="53" s="1"/>
  <c r="GL396" i="53"/>
  <c r="GM396" i="53" s="1"/>
  <c r="GJ396" i="53"/>
  <c r="GI396" i="53"/>
  <c r="GH396" i="53"/>
  <c r="GG396" i="53"/>
  <c r="GF396" i="53"/>
  <c r="GK396" i="53" s="1"/>
  <c r="GL395" i="53"/>
  <c r="GM395" i="53" s="1"/>
  <c r="GJ395" i="53"/>
  <c r="GI395" i="53"/>
  <c r="GH395" i="53"/>
  <c r="GG395" i="53"/>
  <c r="GF395" i="53"/>
  <c r="GK395" i="53" s="1"/>
  <c r="GL394" i="53"/>
  <c r="GM394" i="53" s="1"/>
  <c r="GJ394" i="53"/>
  <c r="GI394" i="53"/>
  <c r="GH394" i="53"/>
  <c r="GG394" i="53"/>
  <c r="GF394" i="53"/>
  <c r="GK394" i="53" s="1"/>
  <c r="GL393" i="53"/>
  <c r="GM393" i="53" s="1"/>
  <c r="GJ393" i="53"/>
  <c r="GI393" i="53"/>
  <c r="GH393" i="53"/>
  <c r="GG393" i="53"/>
  <c r="GF393" i="53"/>
  <c r="GK393" i="53" s="1"/>
  <c r="GL392" i="53"/>
  <c r="GM392" i="53" s="1"/>
  <c r="GJ392" i="53"/>
  <c r="GI392" i="53"/>
  <c r="GH392" i="53"/>
  <c r="GG392" i="53"/>
  <c r="GF392" i="53"/>
  <c r="GK392" i="53" s="1"/>
  <c r="GL391" i="53"/>
  <c r="GM391" i="53" s="1"/>
  <c r="GJ391" i="53"/>
  <c r="GI391" i="53"/>
  <c r="GH391" i="53"/>
  <c r="GG391" i="53"/>
  <c r="GF391" i="53"/>
  <c r="GK391" i="53" s="1"/>
  <c r="GL390" i="53"/>
  <c r="GM390" i="53" s="1"/>
  <c r="GJ390" i="53"/>
  <c r="GI390" i="53"/>
  <c r="GH390" i="53"/>
  <c r="GG390" i="53"/>
  <c r="GF390" i="53"/>
  <c r="GK390" i="53" s="1"/>
  <c r="GL389" i="53"/>
  <c r="GM389" i="53" s="1"/>
  <c r="GJ389" i="53"/>
  <c r="GI389" i="53"/>
  <c r="GH389" i="53"/>
  <c r="GG389" i="53"/>
  <c r="GF389" i="53"/>
  <c r="GK389" i="53" s="1"/>
  <c r="GL388" i="53"/>
  <c r="GM388" i="53" s="1"/>
  <c r="GJ388" i="53"/>
  <c r="GI388" i="53"/>
  <c r="GH388" i="53"/>
  <c r="GG388" i="53"/>
  <c r="GF388" i="53"/>
  <c r="GK388" i="53" s="1"/>
  <c r="GL386" i="53"/>
  <c r="GM386" i="53" s="1"/>
  <c r="GJ386" i="53"/>
  <c r="GI386" i="53"/>
  <c r="GH386" i="53"/>
  <c r="GG386" i="53"/>
  <c r="GF386" i="53"/>
  <c r="GK386" i="53" s="1"/>
  <c r="GL385" i="53"/>
  <c r="GM385" i="53" s="1"/>
  <c r="GJ385" i="53"/>
  <c r="GI385" i="53"/>
  <c r="GH385" i="53"/>
  <c r="GG385" i="53"/>
  <c r="GF385" i="53"/>
  <c r="GK385" i="53" s="1"/>
  <c r="GL384" i="53"/>
  <c r="GM384" i="53" s="1"/>
  <c r="GJ384" i="53"/>
  <c r="GI384" i="53"/>
  <c r="GH384" i="53"/>
  <c r="GG384" i="53"/>
  <c r="GF384" i="53"/>
  <c r="GK384" i="53" s="1"/>
  <c r="GL383" i="53"/>
  <c r="GM383" i="53" s="1"/>
  <c r="GJ383" i="53"/>
  <c r="GI383" i="53"/>
  <c r="GH383" i="53"/>
  <c r="GG383" i="53"/>
  <c r="GF383" i="53"/>
  <c r="GK383" i="53" s="1"/>
  <c r="GL382" i="53"/>
  <c r="GM382" i="53" s="1"/>
  <c r="GJ382" i="53"/>
  <c r="GI382" i="53"/>
  <c r="GH382" i="53"/>
  <c r="GG382" i="53"/>
  <c r="GF382" i="53"/>
  <c r="GK382" i="53" s="1"/>
  <c r="GE380" i="53"/>
  <c r="GL378" i="53"/>
  <c r="GM378" i="53" s="1"/>
  <c r="GJ378" i="53"/>
  <c r="GI378" i="53"/>
  <c r="GH378" i="53"/>
  <c r="GG378" i="53"/>
  <c r="GF378" i="53"/>
  <c r="GK378" i="53" s="1"/>
  <c r="GE377" i="53"/>
  <c r="GL376" i="53"/>
  <c r="GM376" i="53" s="1"/>
  <c r="GJ376" i="53"/>
  <c r="GI376" i="53"/>
  <c r="GH376" i="53"/>
  <c r="GG376" i="53"/>
  <c r="GF376" i="53"/>
  <c r="GK376" i="53" s="1"/>
  <c r="GL375" i="53"/>
  <c r="GM375" i="53" s="1"/>
  <c r="GJ375" i="53"/>
  <c r="GI375" i="53"/>
  <c r="GH375" i="53"/>
  <c r="GG375" i="53"/>
  <c r="GF375" i="53"/>
  <c r="GK375" i="53" s="1"/>
  <c r="GE373" i="53"/>
  <c r="GL372" i="53"/>
  <c r="GM372" i="53" s="1"/>
  <c r="GJ372" i="53"/>
  <c r="GI372" i="53"/>
  <c r="GH372" i="53"/>
  <c r="GG372" i="53"/>
  <c r="GF372" i="53"/>
  <c r="GK372" i="53" s="1"/>
  <c r="GL371" i="53"/>
  <c r="GM371" i="53" s="1"/>
  <c r="GJ371" i="53"/>
  <c r="GI371" i="53"/>
  <c r="GH371" i="53"/>
  <c r="GG371" i="53"/>
  <c r="GF371" i="53"/>
  <c r="GK371" i="53" s="1"/>
  <c r="GL370" i="53"/>
  <c r="GM370" i="53" s="1"/>
  <c r="GJ370" i="53"/>
  <c r="GI370" i="53"/>
  <c r="GH370" i="53"/>
  <c r="GG370" i="53"/>
  <c r="GF370" i="53"/>
  <c r="GK370" i="53" s="1"/>
  <c r="GL369" i="53"/>
  <c r="GM369" i="53" s="1"/>
  <c r="GJ369" i="53"/>
  <c r="GI369" i="53"/>
  <c r="GH369" i="53"/>
  <c r="GG369" i="53"/>
  <c r="GF369" i="53"/>
  <c r="GK369" i="53" s="1"/>
  <c r="GL368" i="53"/>
  <c r="GM368" i="53" s="1"/>
  <c r="GJ368" i="53"/>
  <c r="GI368" i="53"/>
  <c r="GH368" i="53"/>
  <c r="GG368" i="53"/>
  <c r="GF368" i="53"/>
  <c r="GK368" i="53" s="1"/>
  <c r="GL367" i="53"/>
  <c r="GM367" i="53" s="1"/>
  <c r="GJ367" i="53"/>
  <c r="GI367" i="53"/>
  <c r="GH367" i="53"/>
  <c r="GG367" i="53"/>
  <c r="GF367" i="53"/>
  <c r="GK367" i="53" s="1"/>
  <c r="GL366" i="53"/>
  <c r="GM366" i="53" s="1"/>
  <c r="GJ366" i="53"/>
  <c r="GI366" i="53"/>
  <c r="GH366" i="53"/>
  <c r="GG366" i="53"/>
  <c r="GF366" i="53"/>
  <c r="GK366" i="53" s="1"/>
  <c r="GL365" i="53"/>
  <c r="GM365" i="53" s="1"/>
  <c r="GJ365" i="53"/>
  <c r="GI365" i="53"/>
  <c r="GH365" i="53"/>
  <c r="GG365" i="53"/>
  <c r="GF365" i="53"/>
  <c r="GK365" i="53" s="1"/>
  <c r="GL364" i="53"/>
  <c r="GM364" i="53" s="1"/>
  <c r="GJ364" i="53"/>
  <c r="GI364" i="53"/>
  <c r="GH364" i="53"/>
  <c r="GG364" i="53"/>
  <c r="GF364" i="53"/>
  <c r="GK364" i="53" s="1"/>
  <c r="GL363" i="53"/>
  <c r="GM363" i="53" s="1"/>
  <c r="GJ363" i="53"/>
  <c r="GI363" i="53"/>
  <c r="GH363" i="53"/>
  <c r="GG363" i="53"/>
  <c r="GF363" i="53"/>
  <c r="GK363" i="53" s="1"/>
  <c r="GE361" i="53"/>
  <c r="GL360" i="53"/>
  <c r="GM360" i="53" s="1"/>
  <c r="GJ360" i="53"/>
  <c r="GI360" i="53"/>
  <c r="GH360" i="53"/>
  <c r="GG360" i="53"/>
  <c r="GF360" i="53"/>
  <c r="GK360" i="53" s="1"/>
  <c r="GL359" i="53"/>
  <c r="GM359" i="53" s="1"/>
  <c r="GJ359" i="53"/>
  <c r="GI359" i="53"/>
  <c r="GH359" i="53"/>
  <c r="GG359" i="53"/>
  <c r="GF359" i="53"/>
  <c r="GK359" i="53" s="1"/>
  <c r="GL358" i="53"/>
  <c r="GM358" i="53" s="1"/>
  <c r="GJ358" i="53"/>
  <c r="GI358" i="53"/>
  <c r="GH358" i="53"/>
  <c r="GG358" i="53"/>
  <c r="GF358" i="53"/>
  <c r="GK358" i="53" s="1"/>
  <c r="GL357" i="53"/>
  <c r="GM357" i="53" s="1"/>
  <c r="GJ357" i="53"/>
  <c r="GI357" i="53"/>
  <c r="GH357" i="53"/>
  <c r="GG357" i="53"/>
  <c r="GF357" i="53"/>
  <c r="GK357" i="53" s="1"/>
  <c r="GL356" i="53"/>
  <c r="GM356" i="53" s="1"/>
  <c r="GJ356" i="53"/>
  <c r="GI356" i="53"/>
  <c r="GH356" i="53"/>
  <c r="GG356" i="53"/>
  <c r="GF356" i="53"/>
  <c r="GK356" i="53" s="1"/>
  <c r="GL355" i="53"/>
  <c r="GM355" i="53" s="1"/>
  <c r="GJ355" i="53"/>
  <c r="GI355" i="53"/>
  <c r="GH355" i="53"/>
  <c r="GG355" i="53"/>
  <c r="GF355" i="53"/>
  <c r="GK355" i="53" s="1"/>
  <c r="GL354" i="53"/>
  <c r="GM354" i="53" s="1"/>
  <c r="GJ354" i="53"/>
  <c r="GI354" i="53"/>
  <c r="GH354" i="53"/>
  <c r="GG354" i="53"/>
  <c r="GF354" i="53"/>
  <c r="GK354" i="53" s="1"/>
  <c r="GL353" i="53"/>
  <c r="GM353" i="53" s="1"/>
  <c r="GJ353" i="53"/>
  <c r="GI353" i="53"/>
  <c r="GH353" i="53"/>
  <c r="GG353" i="53"/>
  <c r="GF353" i="53"/>
  <c r="GK353" i="53" s="1"/>
  <c r="GL352" i="53"/>
  <c r="GM352" i="53" s="1"/>
  <c r="GJ352" i="53"/>
  <c r="GI352" i="53"/>
  <c r="GH352" i="53"/>
  <c r="GG352" i="53"/>
  <c r="GF352" i="53"/>
  <c r="GK352" i="53" s="1"/>
  <c r="GL351" i="53"/>
  <c r="GM351" i="53" s="1"/>
  <c r="GJ351" i="53"/>
  <c r="GI351" i="53"/>
  <c r="GH351" i="53"/>
  <c r="GG351" i="53"/>
  <c r="GF351" i="53"/>
  <c r="GK351" i="53" s="1"/>
  <c r="GL350" i="53"/>
  <c r="GM350" i="53" s="1"/>
  <c r="GJ350" i="53"/>
  <c r="GI350" i="53"/>
  <c r="GH350" i="53"/>
  <c r="GG350" i="53"/>
  <c r="GF350" i="53"/>
  <c r="GK350" i="53" s="1"/>
  <c r="GL349" i="53"/>
  <c r="GM349" i="53" s="1"/>
  <c r="GJ349" i="53"/>
  <c r="GI349" i="53"/>
  <c r="GH349" i="53"/>
  <c r="GG349" i="53"/>
  <c r="GF349" i="53"/>
  <c r="GK349" i="53" s="1"/>
  <c r="GL348" i="53"/>
  <c r="GM348" i="53" s="1"/>
  <c r="GJ348" i="53"/>
  <c r="GI348" i="53"/>
  <c r="GH348" i="53"/>
  <c r="GG348" i="53"/>
  <c r="GF348" i="53"/>
  <c r="GK348" i="53" s="1"/>
  <c r="GL347" i="53"/>
  <c r="GM347" i="53" s="1"/>
  <c r="GJ347" i="53"/>
  <c r="GI347" i="53"/>
  <c r="GH347" i="53"/>
  <c r="GG347" i="53"/>
  <c r="GF347" i="53"/>
  <c r="GK347" i="53" s="1"/>
  <c r="GL346" i="53"/>
  <c r="GM346" i="53" s="1"/>
  <c r="GJ346" i="53"/>
  <c r="GI346" i="53"/>
  <c r="GH346" i="53"/>
  <c r="GG346" i="53"/>
  <c r="GF346" i="53"/>
  <c r="GK346" i="53" s="1"/>
  <c r="GL345" i="53"/>
  <c r="GM345" i="53" s="1"/>
  <c r="GJ345" i="53"/>
  <c r="GI345" i="53"/>
  <c r="GH345" i="53"/>
  <c r="GG345" i="53"/>
  <c r="GF345" i="53"/>
  <c r="GK345" i="53" s="1"/>
  <c r="GL344" i="53"/>
  <c r="GM344" i="53" s="1"/>
  <c r="GJ344" i="53"/>
  <c r="GI344" i="53"/>
  <c r="GH344" i="53"/>
  <c r="GG344" i="53"/>
  <c r="GF344" i="53"/>
  <c r="GK344" i="53" s="1"/>
  <c r="GL343" i="53"/>
  <c r="GM343" i="53" s="1"/>
  <c r="GJ343" i="53"/>
  <c r="GI343" i="53"/>
  <c r="GH343" i="53"/>
  <c r="GG343" i="53"/>
  <c r="GF343" i="53"/>
  <c r="GK343" i="53" s="1"/>
  <c r="GL342" i="53"/>
  <c r="GM342" i="53" s="1"/>
  <c r="GJ342" i="53"/>
  <c r="GI342" i="53"/>
  <c r="GH342" i="53"/>
  <c r="GG342" i="53"/>
  <c r="GF342" i="53"/>
  <c r="GK342" i="53" s="1"/>
  <c r="GL341" i="53"/>
  <c r="GM341" i="53" s="1"/>
  <c r="GJ341" i="53"/>
  <c r="GI341" i="53"/>
  <c r="GH341" i="53"/>
  <c r="GG341" i="53"/>
  <c r="GF341" i="53"/>
  <c r="GK341" i="53" s="1"/>
  <c r="GL340" i="53"/>
  <c r="GM340" i="53" s="1"/>
  <c r="GJ340" i="53"/>
  <c r="GI340" i="53"/>
  <c r="GH340" i="53"/>
  <c r="GG340" i="53"/>
  <c r="GF340" i="53"/>
  <c r="GK340" i="53" s="1"/>
  <c r="GL339" i="53"/>
  <c r="GM339" i="53" s="1"/>
  <c r="GJ339" i="53"/>
  <c r="GI339" i="53"/>
  <c r="GH339" i="53"/>
  <c r="GG339" i="53"/>
  <c r="GF339" i="53"/>
  <c r="GK339" i="53" s="1"/>
  <c r="GL338" i="53"/>
  <c r="GM338" i="53" s="1"/>
  <c r="GJ338" i="53"/>
  <c r="GI338" i="53"/>
  <c r="GH338" i="53"/>
  <c r="GG338" i="53"/>
  <c r="GF338" i="53"/>
  <c r="GK338" i="53" s="1"/>
  <c r="GL337" i="53"/>
  <c r="GM337" i="53" s="1"/>
  <c r="GJ337" i="53"/>
  <c r="GI337" i="53"/>
  <c r="GH337" i="53"/>
  <c r="GG337" i="53"/>
  <c r="GF337" i="53"/>
  <c r="GK337" i="53" s="1"/>
  <c r="GL336" i="53"/>
  <c r="GM336" i="53" s="1"/>
  <c r="GJ336" i="53"/>
  <c r="GI336" i="53"/>
  <c r="GH336" i="53"/>
  <c r="GG336" i="53"/>
  <c r="GF336" i="53"/>
  <c r="GK336" i="53" s="1"/>
  <c r="GL335" i="53"/>
  <c r="GM335" i="53" s="1"/>
  <c r="GJ335" i="53"/>
  <c r="GI335" i="53"/>
  <c r="GH335" i="53"/>
  <c r="GG335" i="53"/>
  <c r="GF335" i="53"/>
  <c r="GK335" i="53" s="1"/>
  <c r="GL334" i="53"/>
  <c r="GM334" i="53" s="1"/>
  <c r="GJ334" i="53"/>
  <c r="GI334" i="53"/>
  <c r="GH334" i="53"/>
  <c r="GG334" i="53"/>
  <c r="GF334" i="53"/>
  <c r="GK334" i="53" s="1"/>
  <c r="GL333" i="53"/>
  <c r="GM333" i="53" s="1"/>
  <c r="GJ333" i="53"/>
  <c r="GI333" i="53"/>
  <c r="GH333" i="53"/>
  <c r="GG333" i="53"/>
  <c r="GF333" i="53"/>
  <c r="GK333" i="53" s="1"/>
  <c r="GL332" i="53"/>
  <c r="GM332" i="53" s="1"/>
  <c r="GJ332" i="53"/>
  <c r="GI332" i="53"/>
  <c r="GH332" i="53"/>
  <c r="GG332" i="53"/>
  <c r="GF332" i="53"/>
  <c r="GK332" i="53" s="1"/>
  <c r="GL331" i="53"/>
  <c r="GM331" i="53" s="1"/>
  <c r="GJ331" i="53"/>
  <c r="GI331" i="53"/>
  <c r="GH331" i="53"/>
  <c r="GG331" i="53"/>
  <c r="GF331" i="53"/>
  <c r="GK331" i="53" s="1"/>
  <c r="GL330" i="53"/>
  <c r="GM330" i="53" s="1"/>
  <c r="GJ330" i="53"/>
  <c r="GI330" i="53"/>
  <c r="GH330" i="53"/>
  <c r="GG330" i="53"/>
  <c r="GF330" i="53"/>
  <c r="GK330" i="53" s="1"/>
  <c r="GL329" i="53"/>
  <c r="GM329" i="53" s="1"/>
  <c r="GJ329" i="53"/>
  <c r="GI329" i="53"/>
  <c r="GH329" i="53"/>
  <c r="GG329" i="53"/>
  <c r="GF329" i="53"/>
  <c r="GK329" i="53" s="1"/>
  <c r="GL328" i="53"/>
  <c r="GM328" i="53" s="1"/>
  <c r="GJ328" i="53"/>
  <c r="GI328" i="53"/>
  <c r="GH328" i="53"/>
  <c r="GG328" i="53"/>
  <c r="GF328" i="53"/>
  <c r="GK328" i="53" s="1"/>
  <c r="GL327" i="53"/>
  <c r="GM327" i="53" s="1"/>
  <c r="GJ327" i="53"/>
  <c r="GI327" i="53"/>
  <c r="GH327" i="53"/>
  <c r="GG327" i="53"/>
  <c r="GF327" i="53"/>
  <c r="GK327" i="53" s="1"/>
  <c r="GL326" i="53"/>
  <c r="GM326" i="53" s="1"/>
  <c r="GJ326" i="53"/>
  <c r="GI326" i="53"/>
  <c r="GH326" i="53"/>
  <c r="GG326" i="53"/>
  <c r="GF326" i="53"/>
  <c r="GK326" i="53" s="1"/>
  <c r="GL325" i="53"/>
  <c r="GM325" i="53" s="1"/>
  <c r="GJ325" i="53"/>
  <c r="GI325" i="53"/>
  <c r="GH325" i="53"/>
  <c r="GG325" i="53"/>
  <c r="GF325" i="53"/>
  <c r="GK325" i="53" s="1"/>
  <c r="GL324" i="53"/>
  <c r="GM324" i="53" s="1"/>
  <c r="GJ324" i="53"/>
  <c r="GI324" i="53"/>
  <c r="GH324" i="53"/>
  <c r="GG324" i="53"/>
  <c r="GF324" i="53"/>
  <c r="GK324" i="53" s="1"/>
  <c r="GL323" i="53"/>
  <c r="GM323" i="53" s="1"/>
  <c r="GJ323" i="53"/>
  <c r="GI323" i="53"/>
  <c r="GH323" i="53"/>
  <c r="GG323" i="53"/>
  <c r="GF323" i="53"/>
  <c r="GK323" i="53" s="1"/>
  <c r="GL322" i="53"/>
  <c r="GM322" i="53" s="1"/>
  <c r="GJ322" i="53"/>
  <c r="GI322" i="53"/>
  <c r="GH322" i="53"/>
  <c r="GG322" i="53"/>
  <c r="GF322" i="53"/>
  <c r="GK322" i="53" s="1"/>
  <c r="GL321" i="53"/>
  <c r="GM321" i="53" s="1"/>
  <c r="GJ321" i="53"/>
  <c r="GI321" i="53"/>
  <c r="GH321" i="53"/>
  <c r="GG321" i="53"/>
  <c r="GF321" i="53"/>
  <c r="GK321" i="53" s="1"/>
  <c r="GL320" i="53"/>
  <c r="GM320" i="53" s="1"/>
  <c r="GJ320" i="53"/>
  <c r="GI320" i="53"/>
  <c r="GH320" i="53"/>
  <c r="GG320" i="53"/>
  <c r="GF320" i="53"/>
  <c r="GK320" i="53" s="1"/>
  <c r="GE318" i="53"/>
  <c r="GL317" i="53"/>
  <c r="GM317" i="53" s="1"/>
  <c r="GJ317" i="53"/>
  <c r="GI317" i="53"/>
  <c r="GH317" i="53"/>
  <c r="GG317" i="53"/>
  <c r="GF317" i="53"/>
  <c r="GK317" i="53" s="1"/>
  <c r="GL316" i="53"/>
  <c r="GM316" i="53" s="1"/>
  <c r="GJ316" i="53"/>
  <c r="GI316" i="53"/>
  <c r="GH316" i="53"/>
  <c r="GG316" i="53"/>
  <c r="GF316" i="53"/>
  <c r="GK316" i="53" s="1"/>
  <c r="GL315" i="53"/>
  <c r="GM315" i="53" s="1"/>
  <c r="GJ315" i="53"/>
  <c r="GI315" i="53"/>
  <c r="GH315" i="53"/>
  <c r="GG315" i="53"/>
  <c r="GF315" i="53"/>
  <c r="GK315" i="53" s="1"/>
  <c r="GL314" i="53"/>
  <c r="GM314" i="53" s="1"/>
  <c r="GJ314" i="53"/>
  <c r="GI314" i="53"/>
  <c r="GH314" i="53"/>
  <c r="GG314" i="53"/>
  <c r="GF314" i="53"/>
  <c r="GK314" i="53" s="1"/>
  <c r="GL311" i="53"/>
  <c r="GM311" i="53" s="1"/>
  <c r="GJ311" i="53"/>
  <c r="GI311" i="53"/>
  <c r="GH311" i="53"/>
  <c r="GG311" i="53"/>
  <c r="GF311" i="53"/>
  <c r="GK311" i="53" s="1"/>
  <c r="GL310" i="53"/>
  <c r="GM310" i="53" s="1"/>
  <c r="GJ310" i="53"/>
  <c r="GI310" i="53"/>
  <c r="GH310" i="53"/>
  <c r="GG310" i="53"/>
  <c r="GF310" i="53"/>
  <c r="GK310" i="53" s="1"/>
  <c r="GL309" i="53"/>
  <c r="GM309" i="53" s="1"/>
  <c r="GJ309" i="53"/>
  <c r="GI309" i="53"/>
  <c r="GH309" i="53"/>
  <c r="GG309" i="53"/>
  <c r="GF309" i="53"/>
  <c r="GK309" i="53" s="1"/>
  <c r="GL308" i="53"/>
  <c r="GM308" i="53" s="1"/>
  <c r="GJ308" i="53"/>
  <c r="GI308" i="53"/>
  <c r="GH308" i="53"/>
  <c r="GG308" i="53"/>
  <c r="GF308" i="53"/>
  <c r="GK308" i="53" s="1"/>
  <c r="GL307" i="53"/>
  <c r="GM307" i="53" s="1"/>
  <c r="GJ307" i="53"/>
  <c r="GI307" i="53"/>
  <c r="GH307" i="53"/>
  <c r="GG307" i="53"/>
  <c r="GF307" i="53"/>
  <c r="GK307" i="53" s="1"/>
  <c r="GL306" i="53"/>
  <c r="GM306" i="53" s="1"/>
  <c r="GJ306" i="53"/>
  <c r="GI306" i="53"/>
  <c r="GH306" i="53"/>
  <c r="GG306" i="53"/>
  <c r="GF306" i="53"/>
  <c r="GK306" i="53" s="1"/>
  <c r="GL305" i="53"/>
  <c r="GM305" i="53" s="1"/>
  <c r="GJ305" i="53"/>
  <c r="GI305" i="53"/>
  <c r="GH305" i="53"/>
  <c r="GG305" i="53"/>
  <c r="GF305" i="53"/>
  <c r="GK305" i="53" s="1"/>
  <c r="GL304" i="53"/>
  <c r="GM304" i="53" s="1"/>
  <c r="GJ304" i="53"/>
  <c r="GI304" i="53"/>
  <c r="GH304" i="53"/>
  <c r="GG304" i="53"/>
  <c r="GF304" i="53"/>
  <c r="GK304" i="53" s="1"/>
  <c r="GL303" i="53"/>
  <c r="GM303" i="53" s="1"/>
  <c r="GJ303" i="53"/>
  <c r="GI303" i="53"/>
  <c r="GH303" i="53"/>
  <c r="GG303" i="53"/>
  <c r="GF303" i="53"/>
  <c r="GK303" i="53" s="1"/>
  <c r="GL302" i="53"/>
  <c r="GM302" i="53" s="1"/>
  <c r="GJ302" i="53"/>
  <c r="GI302" i="53"/>
  <c r="GH302" i="53"/>
  <c r="GG302" i="53"/>
  <c r="GF302" i="53"/>
  <c r="GK302" i="53" s="1"/>
  <c r="GL301" i="53"/>
  <c r="GM301" i="53" s="1"/>
  <c r="GJ301" i="53"/>
  <c r="GI301" i="53"/>
  <c r="GH301" i="53"/>
  <c r="GG301" i="53"/>
  <c r="GF301" i="53"/>
  <c r="GK301" i="53" s="1"/>
  <c r="GL298" i="53"/>
  <c r="GM298" i="53" s="1"/>
  <c r="GJ298" i="53"/>
  <c r="GI298" i="53"/>
  <c r="GH298" i="53"/>
  <c r="GG298" i="53"/>
  <c r="GF298" i="53"/>
  <c r="GK298" i="53" s="1"/>
  <c r="GE295" i="53"/>
  <c r="GL293" i="53"/>
  <c r="GM293" i="53" s="1"/>
  <c r="GJ293" i="53"/>
  <c r="GI293" i="53"/>
  <c r="GH293" i="53"/>
  <c r="GG293" i="53"/>
  <c r="GF293" i="53"/>
  <c r="GK293" i="53" s="1"/>
  <c r="GL292" i="53"/>
  <c r="GM292" i="53" s="1"/>
  <c r="GJ292" i="53"/>
  <c r="GI292" i="53"/>
  <c r="GH292" i="53"/>
  <c r="GG292" i="53"/>
  <c r="GF292" i="53"/>
  <c r="GK292" i="53" s="1"/>
  <c r="GL291" i="53"/>
  <c r="GM291" i="53" s="1"/>
  <c r="GJ291" i="53"/>
  <c r="GI291" i="53"/>
  <c r="GH291" i="53"/>
  <c r="GG291" i="53"/>
  <c r="GF291" i="53"/>
  <c r="GK291" i="53" s="1"/>
  <c r="GL290" i="53"/>
  <c r="GM290" i="53" s="1"/>
  <c r="GJ290" i="53"/>
  <c r="GI290" i="53"/>
  <c r="GH290" i="53"/>
  <c r="GG290" i="53"/>
  <c r="GF290" i="53"/>
  <c r="GK290" i="53" s="1"/>
  <c r="GL289" i="53"/>
  <c r="GM289" i="53" s="1"/>
  <c r="GJ289" i="53"/>
  <c r="GI289" i="53"/>
  <c r="GH289" i="53"/>
  <c r="GG289" i="53"/>
  <c r="GF289" i="53"/>
  <c r="GK289" i="53" s="1"/>
  <c r="GL288" i="53"/>
  <c r="GM288" i="53" s="1"/>
  <c r="GJ288" i="53"/>
  <c r="GI288" i="53"/>
  <c r="GH288" i="53"/>
  <c r="GG288" i="53"/>
  <c r="GF288" i="53"/>
  <c r="GK288" i="53" s="1"/>
  <c r="GE287" i="53"/>
  <c r="GL286" i="53"/>
  <c r="GM286" i="53" s="1"/>
  <c r="GJ286" i="53"/>
  <c r="GI286" i="53"/>
  <c r="GH286" i="53"/>
  <c r="GG286" i="53"/>
  <c r="GF286" i="53"/>
  <c r="GK286" i="53" s="1"/>
  <c r="GL285" i="53"/>
  <c r="GM285" i="53" s="1"/>
  <c r="GJ285" i="53"/>
  <c r="GI285" i="53"/>
  <c r="GH285" i="53"/>
  <c r="GG285" i="53"/>
  <c r="GF285" i="53"/>
  <c r="GK285" i="53" s="1"/>
  <c r="GL284" i="53"/>
  <c r="GM284" i="53" s="1"/>
  <c r="GJ284" i="53"/>
  <c r="GI284" i="53"/>
  <c r="GH284" i="53"/>
  <c r="GG284" i="53"/>
  <c r="GF284" i="53"/>
  <c r="GK284" i="53" s="1"/>
  <c r="GE283" i="53"/>
  <c r="GL282" i="53"/>
  <c r="GM282" i="53" s="1"/>
  <c r="GJ282" i="53"/>
  <c r="GI282" i="53"/>
  <c r="GH282" i="53"/>
  <c r="GG282" i="53"/>
  <c r="GF282" i="53"/>
  <c r="GK282" i="53" s="1"/>
  <c r="GL281" i="53"/>
  <c r="GM281" i="53" s="1"/>
  <c r="GJ281" i="53"/>
  <c r="GI281" i="53"/>
  <c r="GH281" i="53"/>
  <c r="GG281" i="53"/>
  <c r="GF281" i="53"/>
  <c r="GK281" i="53" s="1"/>
  <c r="GL280" i="53"/>
  <c r="GM280" i="53" s="1"/>
  <c r="GJ280" i="53"/>
  <c r="GI280" i="53"/>
  <c r="GH280" i="53"/>
  <c r="GG280" i="53"/>
  <c r="GF280" i="53"/>
  <c r="GK280" i="53" s="1"/>
  <c r="GL279" i="53"/>
  <c r="GM279" i="53" s="1"/>
  <c r="GJ279" i="53"/>
  <c r="GI279" i="53"/>
  <c r="GH279" i="53"/>
  <c r="GG279" i="53"/>
  <c r="GF279" i="53"/>
  <c r="GK279" i="53" s="1"/>
  <c r="GL278" i="53"/>
  <c r="GM278" i="53" s="1"/>
  <c r="GJ278" i="53"/>
  <c r="GI278" i="53"/>
  <c r="GH278" i="53"/>
  <c r="GG278" i="53"/>
  <c r="GF278" i="53"/>
  <c r="GK278" i="53" s="1"/>
  <c r="GL277" i="53"/>
  <c r="GM277" i="53" s="1"/>
  <c r="GJ277" i="53"/>
  <c r="GI277" i="53"/>
  <c r="GH277" i="53"/>
  <c r="GG277" i="53"/>
  <c r="GF277" i="53"/>
  <c r="GK277" i="53" s="1"/>
  <c r="GL276" i="53"/>
  <c r="GM276" i="53" s="1"/>
  <c r="GJ276" i="53"/>
  <c r="GI276" i="53"/>
  <c r="GH276" i="53"/>
  <c r="GG276" i="53"/>
  <c r="GF276" i="53"/>
  <c r="GK276" i="53" s="1"/>
  <c r="GL275" i="53"/>
  <c r="GM275" i="53" s="1"/>
  <c r="GJ275" i="53"/>
  <c r="GI275" i="53"/>
  <c r="GH275" i="53"/>
  <c r="GG275" i="53"/>
  <c r="GF275" i="53"/>
  <c r="GK275" i="53" s="1"/>
  <c r="GL274" i="53"/>
  <c r="GM274" i="53" s="1"/>
  <c r="GJ274" i="53"/>
  <c r="GI274" i="53"/>
  <c r="GH274" i="53"/>
  <c r="GG274" i="53"/>
  <c r="GF274" i="53"/>
  <c r="GK274" i="53" s="1"/>
  <c r="GL273" i="53"/>
  <c r="GM273" i="53" s="1"/>
  <c r="GJ273" i="53"/>
  <c r="GI273" i="53"/>
  <c r="GH273" i="53"/>
  <c r="GG273" i="53"/>
  <c r="GF273" i="53"/>
  <c r="GK273" i="53" s="1"/>
  <c r="GL272" i="53"/>
  <c r="GM272" i="53" s="1"/>
  <c r="GJ272" i="53"/>
  <c r="GI272" i="53"/>
  <c r="GH272" i="53"/>
  <c r="GG272" i="53"/>
  <c r="GF272" i="53"/>
  <c r="GK272" i="53" s="1"/>
  <c r="GL271" i="53"/>
  <c r="GM271" i="53" s="1"/>
  <c r="GJ271" i="53"/>
  <c r="GI271" i="53"/>
  <c r="GH271" i="53"/>
  <c r="GG271" i="53"/>
  <c r="GF271" i="53"/>
  <c r="GK271" i="53" s="1"/>
  <c r="GL270" i="53"/>
  <c r="GM270" i="53" s="1"/>
  <c r="GJ270" i="53"/>
  <c r="GI270" i="53"/>
  <c r="GH270" i="53"/>
  <c r="GG270" i="53"/>
  <c r="GF270" i="53"/>
  <c r="GK270" i="53" s="1"/>
  <c r="GL269" i="53"/>
  <c r="GM269" i="53" s="1"/>
  <c r="GJ269" i="53"/>
  <c r="GI269" i="53"/>
  <c r="GH269" i="53"/>
  <c r="GG269" i="53"/>
  <c r="GF269" i="53"/>
  <c r="GK269" i="53" s="1"/>
  <c r="GL268" i="53"/>
  <c r="GM268" i="53" s="1"/>
  <c r="GJ268" i="53"/>
  <c r="GI268" i="53"/>
  <c r="GH268" i="53"/>
  <c r="GG268" i="53"/>
  <c r="GF268" i="53"/>
  <c r="GK268" i="53" s="1"/>
  <c r="GL267" i="53"/>
  <c r="GM267" i="53" s="1"/>
  <c r="GJ267" i="53"/>
  <c r="GI267" i="53"/>
  <c r="GH267" i="53"/>
  <c r="GG267" i="53"/>
  <c r="GF267" i="53"/>
  <c r="GK267" i="53" s="1"/>
  <c r="GE266" i="53"/>
  <c r="GL265" i="53"/>
  <c r="GM265" i="53" s="1"/>
  <c r="GJ265" i="53"/>
  <c r="GI265" i="53"/>
  <c r="GH265" i="53"/>
  <c r="GG265" i="53"/>
  <c r="GF265" i="53"/>
  <c r="GK265" i="53" s="1"/>
  <c r="GL264" i="53"/>
  <c r="GM264" i="53" s="1"/>
  <c r="GJ264" i="53"/>
  <c r="GI264" i="53"/>
  <c r="GH264" i="53"/>
  <c r="GG264" i="53"/>
  <c r="GF264" i="53"/>
  <c r="GK264" i="53" s="1"/>
  <c r="GL263" i="53"/>
  <c r="GM263" i="53" s="1"/>
  <c r="GJ263" i="53"/>
  <c r="GI263" i="53"/>
  <c r="GH263" i="53"/>
  <c r="GG263" i="53"/>
  <c r="GF263" i="53"/>
  <c r="GK263" i="53" s="1"/>
  <c r="GL262" i="53"/>
  <c r="GM262" i="53" s="1"/>
  <c r="GJ262" i="53"/>
  <c r="GI262" i="53"/>
  <c r="GH262" i="53"/>
  <c r="GG262" i="53"/>
  <c r="GF262" i="53"/>
  <c r="GK262" i="53" s="1"/>
  <c r="GE261" i="53"/>
  <c r="GL260" i="53"/>
  <c r="GM260" i="53" s="1"/>
  <c r="GJ260" i="53"/>
  <c r="GI260" i="53"/>
  <c r="GH260" i="53"/>
  <c r="GG260" i="53"/>
  <c r="GF260" i="53"/>
  <c r="GK260" i="53" s="1"/>
  <c r="GL259" i="53"/>
  <c r="GM259" i="53" s="1"/>
  <c r="GJ259" i="53"/>
  <c r="GI259" i="53"/>
  <c r="GH259" i="53"/>
  <c r="GG259" i="53"/>
  <c r="GF259" i="53"/>
  <c r="GK259" i="53" s="1"/>
  <c r="GL258" i="53"/>
  <c r="GM258" i="53" s="1"/>
  <c r="GJ258" i="53"/>
  <c r="GI258" i="53"/>
  <c r="GH258" i="53"/>
  <c r="GG258" i="53"/>
  <c r="GF258" i="53"/>
  <c r="GK258" i="53" s="1"/>
  <c r="GL257" i="53"/>
  <c r="GM257" i="53" s="1"/>
  <c r="GJ257" i="53"/>
  <c r="GI257" i="53"/>
  <c r="GH257" i="53"/>
  <c r="GG257" i="53"/>
  <c r="GF257" i="53"/>
  <c r="GK257" i="53" s="1"/>
  <c r="GL256" i="53"/>
  <c r="GM256" i="53" s="1"/>
  <c r="GJ256" i="53"/>
  <c r="GI256" i="53"/>
  <c r="GH256" i="53"/>
  <c r="GG256" i="53"/>
  <c r="GF256" i="53"/>
  <c r="GK256" i="53" s="1"/>
  <c r="GL255" i="53"/>
  <c r="GM255" i="53" s="1"/>
  <c r="GJ255" i="53"/>
  <c r="GI255" i="53"/>
  <c r="GH255" i="53"/>
  <c r="GG255" i="53"/>
  <c r="GF255" i="53"/>
  <c r="GK255" i="53" s="1"/>
  <c r="GL254" i="53"/>
  <c r="GM254" i="53" s="1"/>
  <c r="GJ254" i="53"/>
  <c r="GI254" i="53"/>
  <c r="GH254" i="53"/>
  <c r="GG254" i="53"/>
  <c r="GF254" i="53"/>
  <c r="GK254" i="53" s="1"/>
  <c r="GL253" i="53"/>
  <c r="GM253" i="53" s="1"/>
  <c r="GJ253" i="53"/>
  <c r="GI253" i="53"/>
  <c r="GH253" i="53"/>
  <c r="GG253" i="53"/>
  <c r="GF253" i="53"/>
  <c r="GK253" i="53" s="1"/>
  <c r="GL252" i="53"/>
  <c r="GM252" i="53" s="1"/>
  <c r="GJ252" i="53"/>
  <c r="GI252" i="53"/>
  <c r="GH252" i="53"/>
  <c r="GG252" i="53"/>
  <c r="GF252" i="53"/>
  <c r="GK252" i="53" s="1"/>
  <c r="GE251" i="53"/>
  <c r="GL249" i="53"/>
  <c r="GM249" i="53" s="1"/>
  <c r="GJ249" i="53"/>
  <c r="GI249" i="53"/>
  <c r="GH249" i="53"/>
  <c r="GG249" i="53"/>
  <c r="GF249" i="53"/>
  <c r="GK249" i="53" s="1"/>
  <c r="GL248" i="53"/>
  <c r="GM248" i="53" s="1"/>
  <c r="GJ248" i="53"/>
  <c r="GI248" i="53"/>
  <c r="GH248" i="53"/>
  <c r="GG248" i="53"/>
  <c r="GF248" i="53"/>
  <c r="GK248" i="53" s="1"/>
  <c r="GL247" i="53"/>
  <c r="GM247" i="53" s="1"/>
  <c r="GJ247" i="53"/>
  <c r="GI247" i="53"/>
  <c r="GH247" i="53"/>
  <c r="GG247" i="53"/>
  <c r="GF247" i="53"/>
  <c r="GK247" i="53" s="1"/>
  <c r="GL246" i="53"/>
  <c r="GM246" i="53" s="1"/>
  <c r="GJ246" i="53"/>
  <c r="GI246" i="53"/>
  <c r="GH246" i="53"/>
  <c r="GG246" i="53"/>
  <c r="GF246" i="53"/>
  <c r="GK246" i="53" s="1"/>
  <c r="GL245" i="53"/>
  <c r="GM245" i="53" s="1"/>
  <c r="GJ245" i="53"/>
  <c r="GI245" i="53"/>
  <c r="GH245" i="53"/>
  <c r="GG245" i="53"/>
  <c r="GF245" i="53"/>
  <c r="GK245" i="53" s="1"/>
  <c r="GL244" i="53"/>
  <c r="GM244" i="53" s="1"/>
  <c r="GJ244" i="53"/>
  <c r="GI244" i="53"/>
  <c r="GH244" i="53"/>
  <c r="GG244" i="53"/>
  <c r="GF244" i="53"/>
  <c r="GK244" i="53" s="1"/>
  <c r="GE242" i="53"/>
  <c r="GL240" i="53"/>
  <c r="GM240" i="53" s="1"/>
  <c r="GJ240" i="53"/>
  <c r="GI240" i="53"/>
  <c r="GH240" i="53"/>
  <c r="GG240" i="53"/>
  <c r="GF240" i="53"/>
  <c r="GK240" i="53" s="1"/>
  <c r="GL239" i="53"/>
  <c r="GM239" i="53" s="1"/>
  <c r="GJ239" i="53"/>
  <c r="GI239" i="53"/>
  <c r="GH239" i="53"/>
  <c r="GG239" i="53"/>
  <c r="GF239" i="53"/>
  <c r="GK239" i="53" s="1"/>
  <c r="GM238" i="53"/>
  <c r="GL238" i="53"/>
  <c r="GJ238" i="53"/>
  <c r="GI238" i="53"/>
  <c r="GH238" i="53"/>
  <c r="GG238" i="53"/>
  <c r="GF238" i="53"/>
  <c r="GK238" i="53" s="1"/>
  <c r="GE237" i="53"/>
  <c r="GL236" i="53"/>
  <c r="GM236" i="53" s="1"/>
  <c r="GJ236" i="53"/>
  <c r="GI236" i="53"/>
  <c r="GH236" i="53"/>
  <c r="GG236" i="53"/>
  <c r="GF236" i="53"/>
  <c r="GK236" i="53" s="1"/>
  <c r="GE235" i="53"/>
  <c r="GL234" i="53"/>
  <c r="GM234" i="53" s="1"/>
  <c r="GJ234" i="53"/>
  <c r="GI234" i="53"/>
  <c r="GH234" i="53"/>
  <c r="GG234" i="53"/>
  <c r="GF234" i="53"/>
  <c r="GK234" i="53" s="1"/>
  <c r="GL233" i="53"/>
  <c r="GM233" i="53" s="1"/>
  <c r="GJ233" i="53"/>
  <c r="GI233" i="53"/>
  <c r="GH233" i="53"/>
  <c r="GG233" i="53"/>
  <c r="GF233" i="53"/>
  <c r="GK233" i="53" s="1"/>
  <c r="GL232" i="53"/>
  <c r="GM232" i="53" s="1"/>
  <c r="GJ232" i="53"/>
  <c r="GI232" i="53"/>
  <c r="GH232" i="53"/>
  <c r="GG232" i="53"/>
  <c r="GF232" i="53"/>
  <c r="GK232" i="53" s="1"/>
  <c r="GL231" i="53"/>
  <c r="GM231" i="53" s="1"/>
  <c r="GJ231" i="53"/>
  <c r="GI231" i="53"/>
  <c r="GH231" i="53"/>
  <c r="GG231" i="53"/>
  <c r="GF231" i="53"/>
  <c r="GK231" i="53" s="1"/>
  <c r="GL230" i="53"/>
  <c r="GM230" i="53" s="1"/>
  <c r="GJ230" i="53"/>
  <c r="GI230" i="53"/>
  <c r="GH230" i="53"/>
  <c r="GG230" i="53"/>
  <c r="GF230" i="53"/>
  <c r="GK230" i="53" s="1"/>
  <c r="GL229" i="53"/>
  <c r="GM229" i="53" s="1"/>
  <c r="GJ229" i="53"/>
  <c r="GI229" i="53"/>
  <c r="GH229" i="53"/>
  <c r="GG229" i="53"/>
  <c r="GF229" i="53"/>
  <c r="GK229" i="53" s="1"/>
  <c r="GL228" i="53"/>
  <c r="GM228" i="53" s="1"/>
  <c r="GJ228" i="53"/>
  <c r="GI228" i="53"/>
  <c r="GH228" i="53"/>
  <c r="GG228" i="53"/>
  <c r="GF228" i="53"/>
  <c r="GK228" i="53" s="1"/>
  <c r="GL227" i="53"/>
  <c r="GM227" i="53" s="1"/>
  <c r="GJ227" i="53"/>
  <c r="GI227" i="53"/>
  <c r="GH227" i="53"/>
  <c r="GG227" i="53"/>
  <c r="GF227" i="53"/>
  <c r="GK227" i="53" s="1"/>
  <c r="GL226" i="53"/>
  <c r="GM226" i="53" s="1"/>
  <c r="GJ226" i="53"/>
  <c r="GI226" i="53"/>
  <c r="GH226" i="53"/>
  <c r="GG226" i="53"/>
  <c r="GF226" i="53"/>
  <c r="GK226" i="53" s="1"/>
  <c r="GE225" i="53"/>
  <c r="GL224" i="53"/>
  <c r="GM224" i="53" s="1"/>
  <c r="GJ224" i="53"/>
  <c r="GI224" i="53"/>
  <c r="GH224" i="53"/>
  <c r="GG224" i="53"/>
  <c r="GF224" i="53"/>
  <c r="GK224" i="53" s="1"/>
  <c r="GE223" i="53"/>
  <c r="GL222" i="53"/>
  <c r="GM222" i="53" s="1"/>
  <c r="GJ222" i="53"/>
  <c r="GI222" i="53"/>
  <c r="GH222" i="53"/>
  <c r="GG222" i="53"/>
  <c r="GF222" i="53"/>
  <c r="GK222" i="53" s="1"/>
  <c r="GL221" i="53"/>
  <c r="GM221" i="53" s="1"/>
  <c r="GJ221" i="53"/>
  <c r="GI221" i="53"/>
  <c r="GH221" i="53"/>
  <c r="GG221" i="53"/>
  <c r="GF221" i="53"/>
  <c r="GK221" i="53" s="1"/>
  <c r="GL220" i="53"/>
  <c r="GM220" i="53" s="1"/>
  <c r="GJ220" i="53"/>
  <c r="GI220" i="53"/>
  <c r="GH220" i="53"/>
  <c r="GG220" i="53"/>
  <c r="GF220" i="53"/>
  <c r="GK220" i="53" s="1"/>
  <c r="GL219" i="53"/>
  <c r="GM219" i="53" s="1"/>
  <c r="GJ219" i="53"/>
  <c r="GI219" i="53"/>
  <c r="GH219" i="53"/>
  <c r="GG219" i="53"/>
  <c r="GF219" i="53"/>
  <c r="GK219" i="53" s="1"/>
  <c r="GL218" i="53"/>
  <c r="GM218" i="53" s="1"/>
  <c r="GJ218" i="53"/>
  <c r="GI218" i="53"/>
  <c r="GH218" i="53"/>
  <c r="GG218" i="53"/>
  <c r="GF218" i="53"/>
  <c r="GK218" i="53" s="1"/>
  <c r="GL217" i="53"/>
  <c r="GM217" i="53" s="1"/>
  <c r="GJ217" i="53"/>
  <c r="GI217" i="53"/>
  <c r="GH217" i="53"/>
  <c r="GG217" i="53"/>
  <c r="GF217" i="53"/>
  <c r="GK217" i="53" s="1"/>
  <c r="GL216" i="53"/>
  <c r="GM216" i="53" s="1"/>
  <c r="GJ216" i="53"/>
  <c r="GI216" i="53"/>
  <c r="GH216" i="53"/>
  <c r="GG216" i="53"/>
  <c r="GF216" i="53"/>
  <c r="GK216" i="53" s="1"/>
  <c r="GL215" i="53"/>
  <c r="GM215" i="53" s="1"/>
  <c r="GJ215" i="53"/>
  <c r="GI215" i="53"/>
  <c r="GH215" i="53"/>
  <c r="GG215" i="53"/>
  <c r="GF215" i="53"/>
  <c r="GK215" i="53" s="1"/>
  <c r="GL214" i="53"/>
  <c r="GM214" i="53" s="1"/>
  <c r="GJ214" i="53"/>
  <c r="GI214" i="53"/>
  <c r="GH214" i="53"/>
  <c r="GG214" i="53"/>
  <c r="GF214" i="53"/>
  <c r="GK214" i="53" s="1"/>
  <c r="GE213" i="53"/>
  <c r="GL211" i="53"/>
  <c r="GM211" i="53" s="1"/>
  <c r="GJ211" i="53"/>
  <c r="GI211" i="53"/>
  <c r="GH211" i="53"/>
  <c r="GG211" i="53"/>
  <c r="GF211" i="53"/>
  <c r="GK211" i="53" s="1"/>
  <c r="GL210" i="53"/>
  <c r="GM210" i="53" s="1"/>
  <c r="GJ210" i="53"/>
  <c r="GI210" i="53"/>
  <c r="GH210" i="53"/>
  <c r="GG210" i="53"/>
  <c r="GF210" i="53"/>
  <c r="GK210" i="53" s="1"/>
  <c r="GL209" i="53"/>
  <c r="GM209" i="53" s="1"/>
  <c r="GJ209" i="53"/>
  <c r="GI209" i="53"/>
  <c r="GH209" i="53"/>
  <c r="GG209" i="53"/>
  <c r="GF209" i="53"/>
  <c r="GK209" i="53" s="1"/>
  <c r="GL208" i="53"/>
  <c r="GM208" i="53" s="1"/>
  <c r="GJ208" i="53"/>
  <c r="GI208" i="53"/>
  <c r="GH208" i="53"/>
  <c r="GG208" i="53"/>
  <c r="GF208" i="53"/>
  <c r="GK208" i="53" s="1"/>
  <c r="GL206" i="53"/>
  <c r="GM206" i="53" s="1"/>
  <c r="GJ206" i="53"/>
  <c r="GI206" i="53"/>
  <c r="GH206" i="53"/>
  <c r="GG206" i="53"/>
  <c r="GF206" i="53"/>
  <c r="GK206" i="53" s="1"/>
  <c r="GL205" i="53"/>
  <c r="GM205" i="53" s="1"/>
  <c r="GJ205" i="53"/>
  <c r="GI205" i="53"/>
  <c r="GH205" i="53"/>
  <c r="GG205" i="53"/>
  <c r="GF205" i="53"/>
  <c r="GK205" i="53" s="1"/>
  <c r="GL204" i="53"/>
  <c r="GM204" i="53" s="1"/>
  <c r="GJ204" i="53"/>
  <c r="GI204" i="53"/>
  <c r="GH204" i="53"/>
  <c r="GG204" i="53"/>
  <c r="GF204" i="53"/>
  <c r="GK204" i="53" s="1"/>
  <c r="GL203" i="53"/>
  <c r="GM203" i="53" s="1"/>
  <c r="GJ203" i="53"/>
  <c r="GI203" i="53"/>
  <c r="GH203" i="53"/>
  <c r="GG203" i="53"/>
  <c r="GF203" i="53"/>
  <c r="GK203" i="53" s="1"/>
  <c r="GL202" i="53"/>
  <c r="GM202" i="53" s="1"/>
  <c r="GJ202" i="53"/>
  <c r="GI202" i="53"/>
  <c r="GH202" i="53"/>
  <c r="GG202" i="53"/>
  <c r="GF202" i="53"/>
  <c r="GK202" i="53" s="1"/>
  <c r="GL201" i="53"/>
  <c r="GM201" i="53" s="1"/>
  <c r="GJ201" i="53"/>
  <c r="GI201" i="53"/>
  <c r="GH201" i="53"/>
  <c r="GG201" i="53"/>
  <c r="GF201" i="53"/>
  <c r="GK201" i="53" s="1"/>
  <c r="GL200" i="53"/>
  <c r="GM200" i="53" s="1"/>
  <c r="GJ200" i="53"/>
  <c r="GI200" i="53"/>
  <c r="GH200" i="53"/>
  <c r="GG200" i="53"/>
  <c r="GF200" i="53"/>
  <c r="GK200" i="53" s="1"/>
  <c r="GL199" i="53"/>
  <c r="GM199" i="53" s="1"/>
  <c r="GJ199" i="53"/>
  <c r="GI199" i="53"/>
  <c r="GH199" i="53"/>
  <c r="GG199" i="53"/>
  <c r="GF199" i="53"/>
  <c r="GK199" i="53" s="1"/>
  <c r="GL198" i="53"/>
  <c r="GM198" i="53" s="1"/>
  <c r="GJ198" i="53"/>
  <c r="GI198" i="53"/>
  <c r="GH198" i="53"/>
  <c r="GG198" i="53"/>
  <c r="GF198" i="53"/>
  <c r="GK198" i="53" s="1"/>
  <c r="GL197" i="53"/>
  <c r="GM197" i="53" s="1"/>
  <c r="GJ197" i="53"/>
  <c r="GI197" i="53"/>
  <c r="GH197" i="53"/>
  <c r="GG197" i="53"/>
  <c r="GF197" i="53"/>
  <c r="GK197" i="53" s="1"/>
  <c r="GL196" i="53"/>
  <c r="GM196" i="53" s="1"/>
  <c r="GJ196" i="53"/>
  <c r="GI196" i="53"/>
  <c r="GH196" i="53"/>
  <c r="GG196" i="53"/>
  <c r="GF196" i="53"/>
  <c r="GK196" i="53" s="1"/>
  <c r="GL195" i="53"/>
  <c r="GM195" i="53" s="1"/>
  <c r="GJ195" i="53"/>
  <c r="GI195" i="53"/>
  <c r="GH195" i="53"/>
  <c r="GG195" i="53"/>
  <c r="GF195" i="53"/>
  <c r="GK195" i="53" s="1"/>
  <c r="GM194" i="53"/>
  <c r="GL194" i="53"/>
  <c r="GJ194" i="53"/>
  <c r="GI194" i="53"/>
  <c r="GH194" i="53"/>
  <c r="GG194" i="53"/>
  <c r="GF194" i="53"/>
  <c r="GK194" i="53" s="1"/>
  <c r="GL193" i="53"/>
  <c r="GM193" i="53" s="1"/>
  <c r="GJ193" i="53"/>
  <c r="GI193" i="53"/>
  <c r="GH193" i="53"/>
  <c r="GG193" i="53"/>
  <c r="GF193" i="53"/>
  <c r="GK193" i="53" s="1"/>
  <c r="GL192" i="53"/>
  <c r="GM192" i="53" s="1"/>
  <c r="GJ192" i="53"/>
  <c r="GI192" i="53"/>
  <c r="GH192" i="53"/>
  <c r="GG192" i="53"/>
  <c r="GF192" i="53"/>
  <c r="GK192" i="53" s="1"/>
  <c r="GL191" i="53"/>
  <c r="GM191" i="53" s="1"/>
  <c r="GJ191" i="53"/>
  <c r="GI191" i="53"/>
  <c r="GH191" i="53"/>
  <c r="GG191" i="53"/>
  <c r="GF191" i="53"/>
  <c r="GK191" i="53" s="1"/>
  <c r="GL190" i="53"/>
  <c r="GM190" i="53" s="1"/>
  <c r="GJ190" i="53"/>
  <c r="GI190" i="53"/>
  <c r="GH190" i="53"/>
  <c r="GG190" i="53"/>
  <c r="GF190" i="53"/>
  <c r="GK190" i="53" s="1"/>
  <c r="GL189" i="53"/>
  <c r="GM189" i="53" s="1"/>
  <c r="GJ189" i="53"/>
  <c r="GI189" i="53"/>
  <c r="GH189" i="53"/>
  <c r="GG189" i="53"/>
  <c r="GF189" i="53"/>
  <c r="GK189" i="53" s="1"/>
  <c r="GL188" i="53"/>
  <c r="GM188" i="53" s="1"/>
  <c r="GJ188" i="53"/>
  <c r="GI188" i="53"/>
  <c r="GH188" i="53"/>
  <c r="GG188" i="53"/>
  <c r="GF188" i="53"/>
  <c r="GK188" i="53" s="1"/>
  <c r="GL187" i="53"/>
  <c r="GM187" i="53" s="1"/>
  <c r="GJ187" i="53"/>
  <c r="GI187" i="53"/>
  <c r="GH187" i="53"/>
  <c r="GG187" i="53"/>
  <c r="GF187" i="53"/>
  <c r="GK187" i="53" s="1"/>
  <c r="GL186" i="53"/>
  <c r="GM186" i="53" s="1"/>
  <c r="GJ186" i="53"/>
  <c r="GI186" i="53"/>
  <c r="GH186" i="53"/>
  <c r="GG186" i="53"/>
  <c r="GF186" i="53"/>
  <c r="GK186" i="53" s="1"/>
  <c r="GL184" i="53"/>
  <c r="GM184" i="53" s="1"/>
  <c r="GJ184" i="53"/>
  <c r="GI184" i="53"/>
  <c r="GH184" i="53"/>
  <c r="GG184" i="53"/>
  <c r="GF184" i="53"/>
  <c r="GK184" i="53" s="1"/>
  <c r="GL183" i="53"/>
  <c r="GM183" i="53" s="1"/>
  <c r="GJ183" i="53"/>
  <c r="GI183" i="53"/>
  <c r="GH183" i="53"/>
  <c r="GG183" i="53"/>
  <c r="GF183" i="53"/>
  <c r="GK183" i="53" s="1"/>
  <c r="GL182" i="53"/>
  <c r="GM182" i="53" s="1"/>
  <c r="GJ182" i="53"/>
  <c r="GI182" i="53"/>
  <c r="GH182" i="53"/>
  <c r="GG182" i="53"/>
  <c r="GF182" i="53"/>
  <c r="GK182" i="53" s="1"/>
  <c r="GL181" i="53"/>
  <c r="GM181" i="53" s="1"/>
  <c r="GJ181" i="53"/>
  <c r="GI181" i="53"/>
  <c r="GH181" i="53"/>
  <c r="GG181" i="53"/>
  <c r="GF181" i="53"/>
  <c r="GK181" i="53" s="1"/>
  <c r="GL180" i="53"/>
  <c r="GM180" i="53" s="1"/>
  <c r="GJ180" i="53"/>
  <c r="GI180" i="53"/>
  <c r="GH180" i="53"/>
  <c r="GG180" i="53"/>
  <c r="GF180" i="53"/>
  <c r="GK180" i="53" s="1"/>
  <c r="GL179" i="53"/>
  <c r="GM179" i="53" s="1"/>
  <c r="GJ179" i="53"/>
  <c r="GI179" i="53"/>
  <c r="GH179" i="53"/>
  <c r="GG179" i="53"/>
  <c r="GF179" i="53"/>
  <c r="GK179" i="53" s="1"/>
  <c r="GE177" i="53"/>
  <c r="GL176" i="53"/>
  <c r="GM176" i="53" s="1"/>
  <c r="GJ176" i="53"/>
  <c r="GI176" i="53"/>
  <c r="GH176" i="53"/>
  <c r="GG176" i="53"/>
  <c r="GF176" i="53"/>
  <c r="GK176" i="53" s="1"/>
  <c r="GL174" i="53"/>
  <c r="GM174" i="53" s="1"/>
  <c r="GJ174" i="53"/>
  <c r="GI174" i="53"/>
  <c r="GH174" i="53"/>
  <c r="GG174" i="53"/>
  <c r="GF174" i="53"/>
  <c r="GK174" i="53" s="1"/>
  <c r="GL173" i="53"/>
  <c r="GM173" i="53" s="1"/>
  <c r="GJ173" i="53"/>
  <c r="GI173" i="53"/>
  <c r="GH173" i="53"/>
  <c r="GG173" i="53"/>
  <c r="GF173" i="53"/>
  <c r="GK173" i="53" s="1"/>
  <c r="GL172" i="53"/>
  <c r="GM172" i="53" s="1"/>
  <c r="GJ172" i="53"/>
  <c r="GI172" i="53"/>
  <c r="GH172" i="53"/>
  <c r="GG172" i="53"/>
  <c r="GF172" i="53"/>
  <c r="GK172" i="53" s="1"/>
  <c r="GL171" i="53"/>
  <c r="GM171" i="53" s="1"/>
  <c r="GJ171" i="53"/>
  <c r="GI171" i="53"/>
  <c r="GH171" i="53"/>
  <c r="GG171" i="53"/>
  <c r="GF171" i="53"/>
  <c r="GK171" i="53" s="1"/>
  <c r="GL169" i="53"/>
  <c r="GM169" i="53" s="1"/>
  <c r="GJ169" i="53"/>
  <c r="GI169" i="53"/>
  <c r="GH169" i="53"/>
  <c r="GG169" i="53"/>
  <c r="GF169" i="53"/>
  <c r="GK169" i="53" s="1"/>
  <c r="GL168" i="53"/>
  <c r="GM168" i="53" s="1"/>
  <c r="GJ168" i="53"/>
  <c r="GI168" i="53"/>
  <c r="GH168" i="53"/>
  <c r="GG168" i="53"/>
  <c r="GF168" i="53"/>
  <c r="GK168" i="53" s="1"/>
  <c r="GL167" i="53"/>
  <c r="GM167" i="53" s="1"/>
  <c r="GJ167" i="53"/>
  <c r="GI167" i="53"/>
  <c r="GH167" i="53"/>
  <c r="GG167" i="53"/>
  <c r="GF167" i="53"/>
  <c r="GK167" i="53" s="1"/>
  <c r="GL166" i="53"/>
  <c r="GM166" i="53" s="1"/>
  <c r="GJ166" i="53"/>
  <c r="GI166" i="53"/>
  <c r="GH166" i="53"/>
  <c r="GG166" i="53"/>
  <c r="GF166" i="53"/>
  <c r="GK166" i="53" s="1"/>
  <c r="GL165" i="53"/>
  <c r="GM165" i="53" s="1"/>
  <c r="GJ165" i="53"/>
  <c r="GI165" i="53"/>
  <c r="GH165" i="53"/>
  <c r="GG165" i="53"/>
  <c r="GF165" i="53"/>
  <c r="GK165" i="53" s="1"/>
  <c r="GL164" i="53"/>
  <c r="GM164" i="53" s="1"/>
  <c r="GJ164" i="53"/>
  <c r="GI164" i="53"/>
  <c r="GH164" i="53"/>
  <c r="GG164" i="53"/>
  <c r="GF164" i="53"/>
  <c r="GK164" i="53" s="1"/>
  <c r="GL163" i="53"/>
  <c r="GM163" i="53" s="1"/>
  <c r="GJ163" i="53"/>
  <c r="GI163" i="53"/>
  <c r="GH163" i="53"/>
  <c r="GG163" i="53"/>
  <c r="GF163" i="53"/>
  <c r="GK163" i="53" s="1"/>
  <c r="GL162" i="53"/>
  <c r="GM162" i="53" s="1"/>
  <c r="GJ162" i="53"/>
  <c r="GI162" i="53"/>
  <c r="GH162" i="53"/>
  <c r="GG162" i="53"/>
  <c r="GF162" i="53"/>
  <c r="GK162" i="53" s="1"/>
  <c r="GL161" i="53"/>
  <c r="GM161" i="53" s="1"/>
  <c r="GJ161" i="53"/>
  <c r="GI161" i="53"/>
  <c r="GH161" i="53"/>
  <c r="GG161" i="53"/>
  <c r="GF161" i="53"/>
  <c r="GK161" i="53" s="1"/>
  <c r="GL160" i="53"/>
  <c r="GM160" i="53" s="1"/>
  <c r="GJ160" i="53"/>
  <c r="GI160" i="53"/>
  <c r="GH160" i="53"/>
  <c r="GG160" i="53"/>
  <c r="GF160" i="53"/>
  <c r="GK160" i="53" s="1"/>
  <c r="GL159" i="53"/>
  <c r="GM159" i="53" s="1"/>
  <c r="GJ159" i="53"/>
  <c r="GI159" i="53"/>
  <c r="GH159" i="53"/>
  <c r="GG159" i="53"/>
  <c r="GF159" i="53"/>
  <c r="GK159" i="53" s="1"/>
  <c r="GL158" i="53"/>
  <c r="GM158" i="53" s="1"/>
  <c r="GJ158" i="53"/>
  <c r="GI158" i="53"/>
  <c r="GH158" i="53"/>
  <c r="GG158" i="53"/>
  <c r="GF158" i="53"/>
  <c r="GK158" i="53" s="1"/>
  <c r="GL157" i="53"/>
  <c r="GM157" i="53" s="1"/>
  <c r="GJ157" i="53"/>
  <c r="GI157" i="53"/>
  <c r="GH157" i="53"/>
  <c r="GG157" i="53"/>
  <c r="GF157" i="53"/>
  <c r="GK157" i="53" s="1"/>
  <c r="GL155" i="53"/>
  <c r="GM155" i="53" s="1"/>
  <c r="GJ155" i="53"/>
  <c r="GI155" i="53"/>
  <c r="GH155" i="53"/>
  <c r="GG155" i="53"/>
  <c r="GF155" i="53"/>
  <c r="GK155" i="53" s="1"/>
  <c r="GL154" i="53"/>
  <c r="GM154" i="53" s="1"/>
  <c r="GJ154" i="53"/>
  <c r="GI154" i="53"/>
  <c r="GH154" i="53"/>
  <c r="GG154" i="53"/>
  <c r="GF154" i="53"/>
  <c r="GK154" i="53" s="1"/>
  <c r="GE152" i="53"/>
  <c r="GL150" i="53"/>
  <c r="GM150" i="53" s="1"/>
  <c r="GJ150" i="53"/>
  <c r="GI150" i="53"/>
  <c r="GH150" i="53"/>
  <c r="GG150" i="53"/>
  <c r="GF150" i="53"/>
  <c r="GK150" i="53" s="1"/>
  <c r="GL149" i="53"/>
  <c r="GM149" i="53" s="1"/>
  <c r="GJ149" i="53"/>
  <c r="GI149" i="53"/>
  <c r="GH149" i="53"/>
  <c r="GG149" i="53"/>
  <c r="GF149" i="53"/>
  <c r="GK149" i="53" s="1"/>
  <c r="GL148" i="53"/>
  <c r="GM148" i="53" s="1"/>
  <c r="GJ148" i="53"/>
  <c r="GI148" i="53"/>
  <c r="GH148" i="53"/>
  <c r="GG148" i="53"/>
  <c r="GF148" i="53"/>
  <c r="GK148" i="53" s="1"/>
  <c r="GL146" i="53"/>
  <c r="GM146" i="53" s="1"/>
  <c r="GJ146" i="53"/>
  <c r="GI146" i="53"/>
  <c r="GH146" i="53"/>
  <c r="GG146" i="53"/>
  <c r="GF146" i="53"/>
  <c r="GK146" i="53" s="1"/>
  <c r="GL145" i="53"/>
  <c r="GM145" i="53" s="1"/>
  <c r="GJ145" i="53"/>
  <c r="GI145" i="53"/>
  <c r="GH145" i="53"/>
  <c r="GG145" i="53"/>
  <c r="GF145" i="53"/>
  <c r="GK145" i="53" s="1"/>
  <c r="GL144" i="53"/>
  <c r="GM144" i="53" s="1"/>
  <c r="GJ144" i="53"/>
  <c r="GI144" i="53"/>
  <c r="GH144" i="53"/>
  <c r="GG144" i="53"/>
  <c r="GF144" i="53"/>
  <c r="GK144" i="53" s="1"/>
  <c r="GL143" i="53"/>
  <c r="GM143" i="53" s="1"/>
  <c r="GJ143" i="53"/>
  <c r="GI143" i="53"/>
  <c r="GH143" i="53"/>
  <c r="GG143" i="53"/>
  <c r="GF143" i="53"/>
  <c r="GK143" i="53" s="1"/>
  <c r="GL142" i="53"/>
  <c r="GM142" i="53" s="1"/>
  <c r="GJ142" i="53"/>
  <c r="GI142" i="53"/>
  <c r="GH142" i="53"/>
  <c r="GG142" i="53"/>
  <c r="GF142" i="53"/>
  <c r="GK142" i="53" s="1"/>
  <c r="GL141" i="53"/>
  <c r="GM141" i="53" s="1"/>
  <c r="GJ141" i="53"/>
  <c r="GI141" i="53"/>
  <c r="GH141" i="53"/>
  <c r="GG141" i="53"/>
  <c r="GF141" i="53"/>
  <c r="GK141" i="53" s="1"/>
  <c r="GL140" i="53"/>
  <c r="GM140" i="53" s="1"/>
  <c r="GJ140" i="53"/>
  <c r="GI140" i="53"/>
  <c r="GH140" i="53"/>
  <c r="GG140" i="53"/>
  <c r="GF140" i="53"/>
  <c r="GK140" i="53" s="1"/>
  <c r="GL139" i="53"/>
  <c r="GM139" i="53" s="1"/>
  <c r="GJ139" i="53"/>
  <c r="GI139" i="53"/>
  <c r="GH139" i="53"/>
  <c r="GG139" i="53"/>
  <c r="GF139" i="53"/>
  <c r="GK139" i="53" s="1"/>
  <c r="GL138" i="53"/>
  <c r="GM138" i="53" s="1"/>
  <c r="GJ138" i="53"/>
  <c r="GI138" i="53"/>
  <c r="GH138" i="53"/>
  <c r="GG138" i="53"/>
  <c r="GF138" i="53"/>
  <c r="GK138" i="53" s="1"/>
  <c r="GL136" i="53"/>
  <c r="GM136" i="53" s="1"/>
  <c r="GJ136" i="53"/>
  <c r="GI136" i="53"/>
  <c r="GH136" i="53"/>
  <c r="GG136" i="53"/>
  <c r="GF136" i="53"/>
  <c r="GK136" i="53" s="1"/>
  <c r="GE134" i="53"/>
  <c r="GL133" i="53"/>
  <c r="GM133" i="53" s="1"/>
  <c r="GJ133" i="53"/>
  <c r="GI133" i="53"/>
  <c r="GH133" i="53"/>
  <c r="GG133" i="53"/>
  <c r="GF133" i="53"/>
  <c r="GK133" i="53" s="1"/>
  <c r="GL131" i="53"/>
  <c r="GM131" i="53" s="1"/>
  <c r="GJ131" i="53"/>
  <c r="GI131" i="53"/>
  <c r="GH131" i="53"/>
  <c r="GG131" i="53"/>
  <c r="GF131" i="53"/>
  <c r="GK131" i="53" s="1"/>
  <c r="GL130" i="53"/>
  <c r="GM130" i="53" s="1"/>
  <c r="GJ130" i="53"/>
  <c r="GI130" i="53"/>
  <c r="GH130" i="53"/>
  <c r="GG130" i="53"/>
  <c r="GF130" i="53"/>
  <c r="GK130" i="53" s="1"/>
  <c r="GL129" i="53"/>
  <c r="GM129" i="53" s="1"/>
  <c r="GJ129" i="53"/>
  <c r="GI129" i="53"/>
  <c r="GH129" i="53"/>
  <c r="GG129" i="53"/>
  <c r="GF129" i="53"/>
  <c r="GK129" i="53" s="1"/>
  <c r="GL128" i="53"/>
  <c r="GM128" i="53" s="1"/>
  <c r="GJ128" i="53"/>
  <c r="GI128" i="53"/>
  <c r="GH128" i="53"/>
  <c r="GG128" i="53"/>
  <c r="GF128" i="53"/>
  <c r="GK128" i="53" s="1"/>
  <c r="GL127" i="53"/>
  <c r="GM127" i="53" s="1"/>
  <c r="GJ127" i="53"/>
  <c r="GI127" i="53"/>
  <c r="GH127" i="53"/>
  <c r="GG127" i="53"/>
  <c r="GF127" i="53"/>
  <c r="GK127" i="53" s="1"/>
  <c r="GL126" i="53"/>
  <c r="GM126" i="53" s="1"/>
  <c r="GJ126" i="53"/>
  <c r="GI126" i="53"/>
  <c r="GH126" i="53"/>
  <c r="GG126" i="53"/>
  <c r="GF126" i="53"/>
  <c r="GK126" i="53" s="1"/>
  <c r="GL125" i="53"/>
  <c r="GM125" i="53" s="1"/>
  <c r="GJ125" i="53"/>
  <c r="GI125" i="53"/>
  <c r="GH125" i="53"/>
  <c r="GG125" i="53"/>
  <c r="GF125" i="53"/>
  <c r="GK125" i="53" s="1"/>
  <c r="GL123" i="53"/>
  <c r="GM123" i="53" s="1"/>
  <c r="GJ123" i="53"/>
  <c r="GI123" i="53"/>
  <c r="GH123" i="53"/>
  <c r="GG123" i="53"/>
  <c r="GF123" i="53"/>
  <c r="GK123" i="53" s="1"/>
  <c r="GL122" i="53"/>
  <c r="GM122" i="53" s="1"/>
  <c r="GJ122" i="53"/>
  <c r="GI122" i="53"/>
  <c r="GH122" i="53"/>
  <c r="GG122" i="53"/>
  <c r="GF122" i="53"/>
  <c r="GK122" i="53" s="1"/>
  <c r="GL121" i="53"/>
  <c r="GM121" i="53" s="1"/>
  <c r="GJ121" i="53"/>
  <c r="GI121" i="53"/>
  <c r="GH121" i="53"/>
  <c r="GG121" i="53"/>
  <c r="GF121" i="53"/>
  <c r="GK121" i="53" s="1"/>
  <c r="GL120" i="53"/>
  <c r="GM120" i="53" s="1"/>
  <c r="GJ120" i="53"/>
  <c r="GI120" i="53"/>
  <c r="GH120" i="53"/>
  <c r="GG120" i="53"/>
  <c r="GF120" i="53"/>
  <c r="GK120" i="53" s="1"/>
  <c r="GL119" i="53"/>
  <c r="GM119" i="53" s="1"/>
  <c r="GJ119" i="53"/>
  <c r="GI119" i="53"/>
  <c r="GH119" i="53"/>
  <c r="GG119" i="53"/>
  <c r="GF119" i="53"/>
  <c r="GK119" i="53" s="1"/>
  <c r="GL117" i="53"/>
  <c r="GM117" i="53" s="1"/>
  <c r="GJ117" i="53"/>
  <c r="GI117" i="53"/>
  <c r="GH117" i="53"/>
  <c r="GG117" i="53"/>
  <c r="GF117" i="53"/>
  <c r="GK117" i="53" s="1"/>
  <c r="GL116" i="53"/>
  <c r="GM116" i="53" s="1"/>
  <c r="GJ116" i="53"/>
  <c r="GI116" i="53"/>
  <c r="GH116" i="53"/>
  <c r="GG116" i="53"/>
  <c r="GF116" i="53"/>
  <c r="GK116" i="53" s="1"/>
  <c r="GL115" i="53"/>
  <c r="GM115" i="53" s="1"/>
  <c r="GJ115" i="53"/>
  <c r="GI115" i="53"/>
  <c r="GH115" i="53"/>
  <c r="GG115" i="53"/>
  <c r="GF115" i="53"/>
  <c r="GK115" i="53" s="1"/>
  <c r="GL114" i="53"/>
  <c r="GM114" i="53" s="1"/>
  <c r="GJ114" i="53"/>
  <c r="GI114" i="53"/>
  <c r="GH114" i="53"/>
  <c r="GG114" i="53"/>
  <c r="GF114" i="53"/>
  <c r="GK114" i="53" s="1"/>
  <c r="GL113" i="53"/>
  <c r="GM113" i="53" s="1"/>
  <c r="GJ113" i="53"/>
  <c r="GI113" i="53"/>
  <c r="GH113" i="53"/>
  <c r="GG113" i="53"/>
  <c r="GF113" i="53"/>
  <c r="GK113" i="53" s="1"/>
  <c r="GL112" i="53"/>
  <c r="GM112" i="53" s="1"/>
  <c r="GJ112" i="53"/>
  <c r="GI112" i="53"/>
  <c r="GH112" i="53"/>
  <c r="GG112" i="53"/>
  <c r="GF112" i="53"/>
  <c r="GK112" i="53" s="1"/>
  <c r="GL111" i="53"/>
  <c r="GM111" i="53" s="1"/>
  <c r="GJ111" i="53"/>
  <c r="GI111" i="53"/>
  <c r="GH111" i="53"/>
  <c r="GG111" i="53"/>
  <c r="GF111" i="53"/>
  <c r="GK111" i="53" s="1"/>
  <c r="GL108" i="53"/>
  <c r="GM108" i="53" s="1"/>
  <c r="GJ108" i="53"/>
  <c r="GI108" i="53"/>
  <c r="GH108" i="53"/>
  <c r="GG108" i="53"/>
  <c r="GF108" i="53"/>
  <c r="GK108" i="53" s="1"/>
  <c r="GL106" i="53"/>
  <c r="GM106" i="53" s="1"/>
  <c r="GJ106" i="53"/>
  <c r="GI106" i="53"/>
  <c r="GH106" i="53"/>
  <c r="GG106" i="53"/>
  <c r="GF106" i="53"/>
  <c r="GK106" i="53" s="1"/>
  <c r="GL105" i="53"/>
  <c r="GM105" i="53" s="1"/>
  <c r="GJ105" i="53"/>
  <c r="GI105" i="53"/>
  <c r="GH105" i="53"/>
  <c r="GG105" i="53"/>
  <c r="GF105" i="53"/>
  <c r="GK105" i="53" s="1"/>
  <c r="GL104" i="53"/>
  <c r="GM104" i="53" s="1"/>
  <c r="GJ104" i="53"/>
  <c r="GI104" i="53"/>
  <c r="GH104" i="53"/>
  <c r="GG104" i="53"/>
  <c r="GF104" i="53"/>
  <c r="GK104" i="53" s="1"/>
  <c r="GL103" i="53"/>
  <c r="GM103" i="53" s="1"/>
  <c r="GJ103" i="53"/>
  <c r="GI103" i="53"/>
  <c r="GH103" i="53"/>
  <c r="GG103" i="53"/>
  <c r="GF103" i="53"/>
  <c r="GK103" i="53" s="1"/>
  <c r="GL101" i="53"/>
  <c r="GM101" i="53" s="1"/>
  <c r="GJ101" i="53"/>
  <c r="GI101" i="53"/>
  <c r="GH101" i="53"/>
  <c r="GG101" i="53"/>
  <c r="GF101" i="53"/>
  <c r="GK101" i="53" s="1"/>
  <c r="GL100" i="53"/>
  <c r="GM100" i="53" s="1"/>
  <c r="GJ100" i="53"/>
  <c r="GI100" i="53"/>
  <c r="GH100" i="53"/>
  <c r="GG100" i="53"/>
  <c r="GF100" i="53"/>
  <c r="GK100" i="53" s="1"/>
  <c r="GL99" i="53"/>
  <c r="GM99" i="53" s="1"/>
  <c r="GJ99" i="53"/>
  <c r="GI99" i="53"/>
  <c r="GH99" i="53"/>
  <c r="GG99" i="53"/>
  <c r="GF99" i="53"/>
  <c r="GK99" i="53" s="1"/>
  <c r="GL98" i="53"/>
  <c r="GM98" i="53" s="1"/>
  <c r="GJ98" i="53"/>
  <c r="GI98" i="53"/>
  <c r="GH98" i="53"/>
  <c r="GG98" i="53"/>
  <c r="GF98" i="53"/>
  <c r="GK98" i="53" s="1"/>
  <c r="GL97" i="53"/>
  <c r="GM97" i="53" s="1"/>
  <c r="GJ97" i="53"/>
  <c r="GI97" i="53"/>
  <c r="GH97" i="53"/>
  <c r="GG97" i="53"/>
  <c r="GF97" i="53"/>
  <c r="GK97" i="53" s="1"/>
  <c r="GL96" i="53"/>
  <c r="GM96" i="53" s="1"/>
  <c r="GJ96" i="53"/>
  <c r="GI96" i="53"/>
  <c r="GH96" i="53"/>
  <c r="GG96" i="53"/>
  <c r="GF96" i="53"/>
  <c r="GK96" i="53" s="1"/>
  <c r="GE94" i="53"/>
  <c r="GL93" i="53"/>
  <c r="GM93" i="53" s="1"/>
  <c r="GJ93" i="53"/>
  <c r="GI93" i="53"/>
  <c r="GH93" i="53"/>
  <c r="GG93" i="53"/>
  <c r="GF93" i="53"/>
  <c r="GK93" i="53" s="1"/>
  <c r="GL91" i="53"/>
  <c r="GM91" i="53" s="1"/>
  <c r="GJ91" i="53"/>
  <c r="GI91" i="53"/>
  <c r="GH91" i="53"/>
  <c r="GG91" i="53"/>
  <c r="GF91" i="53"/>
  <c r="GK91" i="53" s="1"/>
  <c r="GL90" i="53"/>
  <c r="GM90" i="53" s="1"/>
  <c r="GJ90" i="53"/>
  <c r="GI90" i="53"/>
  <c r="GH90" i="53"/>
  <c r="GG90" i="53"/>
  <c r="GF90" i="53"/>
  <c r="GK90" i="53" s="1"/>
  <c r="GL89" i="53"/>
  <c r="GM89" i="53" s="1"/>
  <c r="GJ89" i="53"/>
  <c r="GI89" i="53"/>
  <c r="GH89" i="53"/>
  <c r="GG89" i="53"/>
  <c r="GF89" i="53"/>
  <c r="GK89" i="53" s="1"/>
  <c r="GL88" i="53"/>
  <c r="GM88" i="53" s="1"/>
  <c r="GJ88" i="53"/>
  <c r="GI88" i="53"/>
  <c r="GH88" i="53"/>
  <c r="GG88" i="53"/>
  <c r="GF88" i="53"/>
  <c r="GK88" i="53" s="1"/>
  <c r="GL86" i="53"/>
  <c r="GM86" i="53" s="1"/>
  <c r="GJ86" i="53"/>
  <c r="GI86" i="53"/>
  <c r="GH86" i="53"/>
  <c r="GG86" i="53"/>
  <c r="GF86" i="53"/>
  <c r="GK86" i="53" s="1"/>
  <c r="GL85" i="53"/>
  <c r="GM85" i="53" s="1"/>
  <c r="GJ85" i="53"/>
  <c r="GI85" i="53"/>
  <c r="GH85" i="53"/>
  <c r="GG85" i="53"/>
  <c r="GF85" i="53"/>
  <c r="GK85" i="53" s="1"/>
  <c r="GE83" i="53"/>
  <c r="GL82" i="53"/>
  <c r="GM82" i="53" s="1"/>
  <c r="GJ82" i="53"/>
  <c r="GI82" i="53"/>
  <c r="GH82" i="53"/>
  <c r="GG82" i="53"/>
  <c r="GF82" i="53"/>
  <c r="GK82" i="53" s="1"/>
  <c r="GL81" i="53"/>
  <c r="GM81" i="53" s="1"/>
  <c r="GJ81" i="53"/>
  <c r="GI81" i="53"/>
  <c r="GH81" i="53"/>
  <c r="GG81" i="53"/>
  <c r="GF81" i="53"/>
  <c r="GK81" i="53" s="1"/>
  <c r="GL80" i="53"/>
  <c r="GM80" i="53" s="1"/>
  <c r="GJ80" i="53"/>
  <c r="GI80" i="53"/>
  <c r="GH80" i="53"/>
  <c r="GG80" i="53"/>
  <c r="GF80" i="53"/>
  <c r="GK80" i="53" s="1"/>
  <c r="GL79" i="53"/>
  <c r="GM79" i="53" s="1"/>
  <c r="GJ79" i="53"/>
  <c r="GI79" i="53"/>
  <c r="GH79" i="53"/>
  <c r="GG79" i="53"/>
  <c r="GF79" i="53"/>
  <c r="GK79" i="53" s="1"/>
  <c r="GL77" i="53"/>
  <c r="GM77" i="53" s="1"/>
  <c r="GJ77" i="53"/>
  <c r="GI77" i="53"/>
  <c r="GH77" i="53"/>
  <c r="GG77" i="53"/>
  <c r="GF77" i="53"/>
  <c r="GK77" i="53" s="1"/>
  <c r="GL76" i="53"/>
  <c r="GM76" i="53" s="1"/>
  <c r="GJ76" i="53"/>
  <c r="GI76" i="53"/>
  <c r="GH76" i="53"/>
  <c r="GG76" i="53"/>
  <c r="GF76" i="53"/>
  <c r="GK76" i="53" s="1"/>
  <c r="GE74" i="53"/>
  <c r="GL73" i="53"/>
  <c r="GM73" i="53" s="1"/>
  <c r="GJ73" i="53"/>
  <c r="GI73" i="53"/>
  <c r="GH73" i="53"/>
  <c r="GG73" i="53"/>
  <c r="GF73" i="53"/>
  <c r="GK73" i="53" s="1"/>
  <c r="GL72" i="53"/>
  <c r="GM72" i="53" s="1"/>
  <c r="GJ72" i="53"/>
  <c r="GI72" i="53"/>
  <c r="GH72" i="53"/>
  <c r="GG72" i="53"/>
  <c r="GF72" i="53"/>
  <c r="GK72" i="53" s="1"/>
  <c r="GL71" i="53"/>
  <c r="GM71" i="53" s="1"/>
  <c r="GJ71" i="53"/>
  <c r="GI71" i="53"/>
  <c r="GH71" i="53"/>
  <c r="GG71" i="53"/>
  <c r="GF71" i="53"/>
  <c r="GK71" i="53" s="1"/>
  <c r="GL69" i="53"/>
  <c r="GM69" i="53" s="1"/>
  <c r="GJ69" i="53"/>
  <c r="GI69" i="53"/>
  <c r="GH69" i="53"/>
  <c r="GG69" i="53"/>
  <c r="GF69" i="53"/>
  <c r="GK69" i="53" s="1"/>
  <c r="GL67" i="53"/>
  <c r="GM67" i="53" s="1"/>
  <c r="GJ67" i="53"/>
  <c r="GI67" i="53"/>
  <c r="GH67" i="53"/>
  <c r="GG67" i="53"/>
  <c r="GF67" i="53"/>
  <c r="GK67" i="53" s="1"/>
  <c r="GL66" i="53"/>
  <c r="GM66" i="53" s="1"/>
  <c r="GJ66" i="53"/>
  <c r="GI66" i="53"/>
  <c r="GH66" i="53"/>
  <c r="GG66" i="53"/>
  <c r="GF66" i="53"/>
  <c r="GK66" i="53" s="1"/>
  <c r="GE64" i="53"/>
  <c r="GL63" i="53"/>
  <c r="GM63" i="53" s="1"/>
  <c r="GJ63" i="53"/>
  <c r="GI63" i="53"/>
  <c r="GH63" i="53"/>
  <c r="GG63" i="53"/>
  <c r="GF63" i="53"/>
  <c r="GK63" i="53" s="1"/>
  <c r="GL62" i="53"/>
  <c r="GM62" i="53" s="1"/>
  <c r="GJ62" i="53"/>
  <c r="GI62" i="53"/>
  <c r="GH62" i="53"/>
  <c r="GG62" i="53"/>
  <c r="GF62" i="53"/>
  <c r="GK62" i="53" s="1"/>
  <c r="GL61" i="53"/>
  <c r="GM61" i="53" s="1"/>
  <c r="GJ61" i="53"/>
  <c r="GI61" i="53"/>
  <c r="GH61" i="53"/>
  <c r="GG61" i="53"/>
  <c r="GF61" i="53"/>
  <c r="GK61" i="53" s="1"/>
  <c r="GL60" i="53"/>
  <c r="GM60" i="53" s="1"/>
  <c r="GJ60" i="53"/>
  <c r="GI60" i="53"/>
  <c r="GH60" i="53"/>
  <c r="GG60" i="53"/>
  <c r="GF60" i="53"/>
  <c r="GK60" i="53" s="1"/>
  <c r="GL59" i="53"/>
  <c r="GM59" i="53" s="1"/>
  <c r="GJ59" i="53"/>
  <c r="GI59" i="53"/>
  <c r="GH59" i="53"/>
  <c r="GG59" i="53"/>
  <c r="GF59" i="53"/>
  <c r="GK59" i="53" s="1"/>
  <c r="GL58" i="53"/>
  <c r="GM58" i="53" s="1"/>
  <c r="GJ58" i="53"/>
  <c r="GI58" i="53"/>
  <c r="GH58" i="53"/>
  <c r="GG58" i="53"/>
  <c r="GF58" i="53"/>
  <c r="GK58" i="53" s="1"/>
  <c r="GL57" i="53"/>
  <c r="GM57" i="53" s="1"/>
  <c r="GJ57" i="53"/>
  <c r="GI57" i="53"/>
  <c r="GH57" i="53"/>
  <c r="GG57" i="53"/>
  <c r="GF57" i="53"/>
  <c r="GK57" i="53" s="1"/>
  <c r="GL56" i="53"/>
  <c r="GM56" i="53" s="1"/>
  <c r="GJ56" i="53"/>
  <c r="GI56" i="53"/>
  <c r="GH56" i="53"/>
  <c r="GG56" i="53"/>
  <c r="GF56" i="53"/>
  <c r="GK56" i="53" s="1"/>
  <c r="GE54" i="53"/>
  <c r="GL53" i="53"/>
  <c r="GM53" i="53" s="1"/>
  <c r="GJ53" i="53"/>
  <c r="GI53" i="53"/>
  <c r="GH53" i="53"/>
  <c r="GG53" i="53"/>
  <c r="GF53" i="53"/>
  <c r="GK53" i="53" s="1"/>
  <c r="GE51" i="53"/>
  <c r="GL50" i="53"/>
  <c r="GM50" i="53" s="1"/>
  <c r="GJ50" i="53"/>
  <c r="GI50" i="53"/>
  <c r="GH50" i="53"/>
  <c r="GG50" i="53"/>
  <c r="GF50" i="53"/>
  <c r="GK50" i="53" s="1"/>
  <c r="GL48" i="53"/>
  <c r="GM48" i="53" s="1"/>
  <c r="GJ48" i="53"/>
  <c r="GI48" i="53"/>
  <c r="GH48" i="53"/>
  <c r="GG48" i="53"/>
  <c r="GF48" i="53"/>
  <c r="GK48" i="53" s="1"/>
  <c r="GL47" i="53"/>
  <c r="GM47" i="53" s="1"/>
  <c r="GJ47" i="53"/>
  <c r="GI47" i="53"/>
  <c r="GH47" i="53"/>
  <c r="GG47" i="53"/>
  <c r="GF47" i="53"/>
  <c r="GK47" i="53" s="1"/>
  <c r="GL46" i="53"/>
  <c r="GM46" i="53" s="1"/>
  <c r="GJ46" i="53"/>
  <c r="GI46" i="53"/>
  <c r="GH46" i="53"/>
  <c r="GG46" i="53"/>
  <c r="GF46" i="53"/>
  <c r="GK46" i="53" s="1"/>
  <c r="GL45" i="53"/>
  <c r="GM45" i="53" s="1"/>
  <c r="GJ45" i="53"/>
  <c r="GI45" i="53"/>
  <c r="GH45" i="53"/>
  <c r="GG45" i="53"/>
  <c r="GF45" i="53"/>
  <c r="GK45" i="53" s="1"/>
  <c r="GL44" i="53"/>
  <c r="GM44" i="53" s="1"/>
  <c r="GJ44" i="53"/>
  <c r="GI44" i="53"/>
  <c r="GH44" i="53"/>
  <c r="GG44" i="53"/>
  <c r="GF44" i="53"/>
  <c r="GK44" i="53" s="1"/>
  <c r="GL43" i="53"/>
  <c r="GM43" i="53" s="1"/>
  <c r="GJ43" i="53"/>
  <c r="GI43" i="53"/>
  <c r="GH43" i="53"/>
  <c r="GG43" i="53"/>
  <c r="GF43" i="53"/>
  <c r="GK43" i="53" s="1"/>
  <c r="GL41" i="53"/>
  <c r="GM41" i="53" s="1"/>
  <c r="GJ41" i="53"/>
  <c r="GI41" i="53"/>
  <c r="GH41" i="53"/>
  <c r="GG41" i="53"/>
  <c r="GF41" i="53"/>
  <c r="GK41" i="53" s="1"/>
  <c r="GL40" i="53"/>
  <c r="GM40" i="53" s="1"/>
  <c r="GJ40" i="53"/>
  <c r="GI40" i="53"/>
  <c r="GH40" i="53"/>
  <c r="GG40" i="53"/>
  <c r="GF40" i="53"/>
  <c r="GK40" i="53" s="1"/>
  <c r="GL39" i="53"/>
  <c r="GM39" i="53" s="1"/>
  <c r="GJ39" i="53"/>
  <c r="GI39" i="53"/>
  <c r="GH39" i="53"/>
  <c r="GG39" i="53"/>
  <c r="GF39" i="53"/>
  <c r="GK39" i="53" s="1"/>
  <c r="GL37" i="53"/>
  <c r="GM37" i="53" s="1"/>
  <c r="GJ37" i="53"/>
  <c r="GI37" i="53"/>
  <c r="GH37" i="53"/>
  <c r="GG37" i="53"/>
  <c r="GF37" i="53"/>
  <c r="GK37" i="53" s="1"/>
  <c r="GL36" i="53"/>
  <c r="GM36" i="53" s="1"/>
  <c r="GJ36" i="53"/>
  <c r="GI36" i="53"/>
  <c r="GH36" i="53"/>
  <c r="GG36" i="53"/>
  <c r="GF36" i="53"/>
  <c r="GK36" i="53" s="1"/>
  <c r="GL34" i="53"/>
  <c r="GM34" i="53" s="1"/>
  <c r="GJ34" i="53"/>
  <c r="GI34" i="53"/>
  <c r="GH34" i="53"/>
  <c r="GG34" i="53"/>
  <c r="GF34" i="53"/>
  <c r="GK34" i="53" s="1"/>
  <c r="GL32" i="53"/>
  <c r="GM32" i="53" s="1"/>
  <c r="GJ32" i="53"/>
  <c r="GI32" i="53"/>
  <c r="GH32" i="53"/>
  <c r="GG32" i="53"/>
  <c r="GF32" i="53"/>
  <c r="GK32" i="53" s="1"/>
  <c r="GE29" i="53"/>
  <c r="GL28" i="53"/>
  <c r="GM28" i="53" s="1"/>
  <c r="GJ28" i="53"/>
  <c r="GI28" i="53"/>
  <c r="GH28" i="53"/>
  <c r="GG28" i="53"/>
  <c r="GF28" i="53"/>
  <c r="GK28" i="53" s="1"/>
  <c r="GL27" i="53"/>
  <c r="GM27" i="53" s="1"/>
  <c r="GJ27" i="53"/>
  <c r="GI27" i="53"/>
  <c r="GH27" i="53"/>
  <c r="GG27" i="53"/>
  <c r="GF27" i="53"/>
  <c r="GK27" i="53" s="1"/>
  <c r="GL26" i="53"/>
  <c r="GM26" i="53" s="1"/>
  <c r="GJ26" i="53"/>
  <c r="GI26" i="53"/>
  <c r="GH26" i="53"/>
  <c r="GG26" i="53"/>
  <c r="GF26" i="53"/>
  <c r="GK26" i="53" s="1"/>
  <c r="GL25" i="53"/>
  <c r="GM25" i="53" s="1"/>
  <c r="GJ25" i="53"/>
  <c r="GI25" i="53"/>
  <c r="GH25" i="53"/>
  <c r="GG25" i="53"/>
  <c r="GF25" i="53"/>
  <c r="GK25" i="53" s="1"/>
  <c r="GL24" i="53"/>
  <c r="GM24" i="53" s="1"/>
  <c r="GJ24" i="53"/>
  <c r="GI24" i="53"/>
  <c r="GH24" i="53"/>
  <c r="GG24" i="53"/>
  <c r="GF24" i="53"/>
  <c r="GK24" i="53" s="1"/>
  <c r="GL23" i="53"/>
  <c r="GM23" i="53" s="1"/>
  <c r="GJ23" i="53"/>
  <c r="GI23" i="53"/>
  <c r="GH23" i="53"/>
  <c r="GG23" i="53"/>
  <c r="GF23" i="53"/>
  <c r="GK23" i="53" s="1"/>
  <c r="GL22" i="53"/>
  <c r="GM22" i="53" s="1"/>
  <c r="GJ22" i="53"/>
  <c r="GI22" i="53"/>
  <c r="GH22" i="53"/>
  <c r="GG22" i="53"/>
  <c r="GF22" i="53"/>
  <c r="GK22" i="53" s="1"/>
  <c r="GL20" i="53"/>
  <c r="GM20" i="53" s="1"/>
  <c r="GJ20" i="53"/>
  <c r="GI20" i="53"/>
  <c r="GH20" i="53"/>
  <c r="GG20" i="53"/>
  <c r="GF20" i="53"/>
  <c r="GK20" i="53" s="1"/>
  <c r="GE18" i="53"/>
  <c r="GL17" i="53"/>
  <c r="GM17" i="53" s="1"/>
  <c r="GJ17" i="53"/>
  <c r="GI17" i="53"/>
  <c r="GH17" i="53"/>
  <c r="GG17" i="53"/>
  <c r="GF17" i="53"/>
  <c r="GK17" i="53" s="1"/>
  <c r="GL16" i="53"/>
  <c r="GM16" i="53" s="1"/>
  <c r="GJ16" i="53"/>
  <c r="GI16" i="53"/>
  <c r="GH16" i="53"/>
  <c r="GG16" i="53"/>
  <c r="GF16" i="53"/>
  <c r="GK16" i="53" s="1"/>
  <c r="GK553" i="53" s="1"/>
  <c r="GE14" i="53"/>
  <c r="GB8" i="53"/>
  <c r="GA2" i="53"/>
  <c r="FY552" i="53" s="1"/>
  <c r="FL551" i="53"/>
  <c r="FP553" i="53" s="1"/>
  <c r="FM545" i="53"/>
  <c r="FR553" i="53" s="1"/>
  <c r="FU543" i="53"/>
  <c r="FV543" i="53" s="1"/>
  <c r="FS543" i="53"/>
  <c r="FR543" i="53"/>
  <c r="FQ543" i="53"/>
  <c r="FP543" i="53"/>
  <c r="FO543" i="53"/>
  <c r="FT543" i="53" s="1"/>
  <c r="FU541" i="53"/>
  <c r="FV541" i="53" s="1"/>
  <c r="FS541" i="53"/>
  <c r="FR541" i="53"/>
  <c r="FQ541" i="53"/>
  <c r="FP541" i="53"/>
  <c r="FO541" i="53"/>
  <c r="FT541" i="53" s="1"/>
  <c r="FU539" i="53"/>
  <c r="FV539" i="53" s="1"/>
  <c r="FS539" i="53"/>
  <c r="FR539" i="53"/>
  <c r="FQ539" i="53"/>
  <c r="FP539" i="53"/>
  <c r="FO539" i="53"/>
  <c r="FT539" i="53" s="1"/>
  <c r="FU538" i="53"/>
  <c r="FV538" i="53" s="1"/>
  <c r="FS538" i="53"/>
  <c r="FR538" i="53"/>
  <c r="FQ538" i="53"/>
  <c r="FP538" i="53"/>
  <c r="FO538" i="53"/>
  <c r="FT538" i="53" s="1"/>
  <c r="FU536" i="53"/>
  <c r="FV536" i="53" s="1"/>
  <c r="FS536" i="53"/>
  <c r="FR536" i="53"/>
  <c r="FQ536" i="53"/>
  <c r="FP536" i="53"/>
  <c r="FO536" i="53"/>
  <c r="FT536" i="53" s="1"/>
  <c r="FU535" i="53"/>
  <c r="FV535" i="53" s="1"/>
  <c r="FS535" i="53"/>
  <c r="FR535" i="53"/>
  <c r="FQ535" i="53"/>
  <c r="FP535" i="53"/>
  <c r="FO535" i="53"/>
  <c r="FT535" i="53" s="1"/>
  <c r="FU534" i="53"/>
  <c r="FV534" i="53" s="1"/>
  <c r="FS534" i="53"/>
  <c r="FR534" i="53"/>
  <c r="FQ534" i="53"/>
  <c r="FP534" i="53"/>
  <c r="FO534" i="53"/>
  <c r="FT534" i="53" s="1"/>
  <c r="FU533" i="53"/>
  <c r="FV533" i="53" s="1"/>
  <c r="FS533" i="53"/>
  <c r="FR533" i="53"/>
  <c r="FQ533" i="53"/>
  <c r="FP533" i="53"/>
  <c r="FO533" i="53"/>
  <c r="FT533" i="53" s="1"/>
  <c r="FU532" i="53"/>
  <c r="FV532" i="53" s="1"/>
  <c r="FS532" i="53"/>
  <c r="FR532" i="53"/>
  <c r="FQ532" i="53"/>
  <c r="FP532" i="53"/>
  <c r="FO532" i="53"/>
  <c r="FT532" i="53" s="1"/>
  <c r="FU531" i="53"/>
  <c r="FV531" i="53" s="1"/>
  <c r="FS531" i="53"/>
  <c r="FR531" i="53"/>
  <c r="FQ531" i="53"/>
  <c r="FP531" i="53"/>
  <c r="FO531" i="53"/>
  <c r="FT531" i="53" s="1"/>
  <c r="FU530" i="53"/>
  <c r="FV530" i="53" s="1"/>
  <c r="FS530" i="53"/>
  <c r="FR530" i="53"/>
  <c r="FQ530" i="53"/>
  <c r="FP530" i="53"/>
  <c r="FO530" i="53"/>
  <c r="FT530" i="53" s="1"/>
  <c r="FU529" i="53"/>
  <c r="FV529" i="53" s="1"/>
  <c r="FS529" i="53"/>
  <c r="FR529" i="53"/>
  <c r="FQ529" i="53"/>
  <c r="FP529" i="53"/>
  <c r="FO529" i="53"/>
  <c r="FT529" i="53" s="1"/>
  <c r="FU528" i="53"/>
  <c r="FV528" i="53" s="1"/>
  <c r="FS528" i="53"/>
  <c r="FR528" i="53"/>
  <c r="FQ528" i="53"/>
  <c r="FP528" i="53"/>
  <c r="FO528" i="53"/>
  <c r="FT528" i="53" s="1"/>
  <c r="FU526" i="53"/>
  <c r="FV526" i="53" s="1"/>
  <c r="FS526" i="53"/>
  <c r="FR526" i="53"/>
  <c r="FQ526" i="53"/>
  <c r="FP526" i="53"/>
  <c r="FO526" i="53"/>
  <c r="FT526" i="53" s="1"/>
  <c r="FU524" i="53"/>
  <c r="FV524" i="53" s="1"/>
  <c r="FS524" i="53"/>
  <c r="FR524" i="53"/>
  <c r="FQ524" i="53"/>
  <c r="FP524" i="53"/>
  <c r="FO524" i="53"/>
  <c r="FT524" i="53" s="1"/>
  <c r="FU523" i="53"/>
  <c r="FV523" i="53" s="1"/>
  <c r="FS523" i="53"/>
  <c r="FR523" i="53"/>
  <c r="FQ523" i="53"/>
  <c r="FP523" i="53"/>
  <c r="FO523" i="53"/>
  <c r="FT523" i="53" s="1"/>
  <c r="FU522" i="53"/>
  <c r="FV522" i="53" s="1"/>
  <c r="FS522" i="53"/>
  <c r="FR522" i="53"/>
  <c r="FQ522" i="53"/>
  <c r="FP522" i="53"/>
  <c r="FO522" i="53"/>
  <c r="FT522" i="53" s="1"/>
  <c r="FU520" i="53"/>
  <c r="FV520" i="53" s="1"/>
  <c r="FS520" i="53"/>
  <c r="FR520" i="53"/>
  <c r="FQ520" i="53"/>
  <c r="FP520" i="53"/>
  <c r="FO520" i="53"/>
  <c r="FT520" i="53" s="1"/>
  <c r="FU518" i="53"/>
  <c r="FV518" i="53" s="1"/>
  <c r="FS518" i="53"/>
  <c r="FR518" i="53"/>
  <c r="FQ518" i="53"/>
  <c r="FP518" i="53"/>
  <c r="FO518" i="53"/>
  <c r="FT518" i="53" s="1"/>
  <c r="FU517" i="53"/>
  <c r="FV517" i="53" s="1"/>
  <c r="FS517" i="53"/>
  <c r="FR517" i="53"/>
  <c r="FQ517" i="53"/>
  <c r="FP517" i="53"/>
  <c r="FO517" i="53"/>
  <c r="FT517" i="53" s="1"/>
  <c r="FU516" i="53"/>
  <c r="FV516" i="53" s="1"/>
  <c r="FS516" i="53"/>
  <c r="FR516" i="53"/>
  <c r="FQ516" i="53"/>
  <c r="FP516" i="53"/>
  <c r="FO516" i="53"/>
  <c r="FT516" i="53" s="1"/>
  <c r="FU515" i="53"/>
  <c r="FV515" i="53" s="1"/>
  <c r="FS515" i="53"/>
  <c r="FR515" i="53"/>
  <c r="FQ515" i="53"/>
  <c r="FP515" i="53"/>
  <c r="FO515" i="53"/>
  <c r="FT515" i="53" s="1"/>
  <c r="FU514" i="53"/>
  <c r="FV514" i="53" s="1"/>
  <c r="FS514" i="53"/>
  <c r="FR514" i="53"/>
  <c r="FQ514" i="53"/>
  <c r="FP514" i="53"/>
  <c r="FO514" i="53"/>
  <c r="FT514" i="53" s="1"/>
  <c r="FU512" i="53"/>
  <c r="FV512" i="53" s="1"/>
  <c r="FS512" i="53"/>
  <c r="FR512" i="53"/>
  <c r="FQ512" i="53"/>
  <c r="FP512" i="53"/>
  <c r="FO512" i="53"/>
  <c r="FT512" i="53" s="1"/>
  <c r="FU510" i="53"/>
  <c r="FV510" i="53" s="1"/>
  <c r="FS510" i="53"/>
  <c r="FR510" i="53"/>
  <c r="FQ510" i="53"/>
  <c r="FP510" i="53"/>
  <c r="FO510" i="53"/>
  <c r="FT510" i="53" s="1"/>
  <c r="FU509" i="53"/>
  <c r="FV509" i="53" s="1"/>
  <c r="FS509" i="53"/>
  <c r="FR509" i="53"/>
  <c r="FQ509" i="53"/>
  <c r="FP509" i="53"/>
  <c r="FO509" i="53"/>
  <c r="FT509" i="53" s="1"/>
  <c r="FU508" i="53"/>
  <c r="FV508" i="53" s="1"/>
  <c r="FS508" i="53"/>
  <c r="FR508" i="53"/>
  <c r="FQ508" i="53"/>
  <c r="FP508" i="53"/>
  <c r="FO508" i="53"/>
  <c r="FT508" i="53" s="1"/>
  <c r="FU507" i="53"/>
  <c r="FV507" i="53" s="1"/>
  <c r="FS507" i="53"/>
  <c r="FR507" i="53"/>
  <c r="FQ507" i="53"/>
  <c r="FP507" i="53"/>
  <c r="FO507" i="53"/>
  <c r="FT507" i="53" s="1"/>
  <c r="FU505" i="53"/>
  <c r="FV505" i="53" s="1"/>
  <c r="FS505" i="53"/>
  <c r="FR505" i="53"/>
  <c r="FQ505" i="53"/>
  <c r="FP505" i="53"/>
  <c r="FO505" i="53"/>
  <c r="FT505" i="53" s="1"/>
  <c r="FU504" i="53"/>
  <c r="FV504" i="53" s="1"/>
  <c r="FS504" i="53"/>
  <c r="FR504" i="53"/>
  <c r="FQ504" i="53"/>
  <c r="FP504" i="53"/>
  <c r="FO504" i="53"/>
  <c r="FT504" i="53" s="1"/>
  <c r="FU503" i="53"/>
  <c r="FV503" i="53" s="1"/>
  <c r="FS503" i="53"/>
  <c r="FR503" i="53"/>
  <c r="FQ503" i="53"/>
  <c r="FP503" i="53"/>
  <c r="FO503" i="53"/>
  <c r="FT503" i="53" s="1"/>
  <c r="FU502" i="53"/>
  <c r="FV502" i="53" s="1"/>
  <c r="FS502" i="53"/>
  <c r="FR502" i="53"/>
  <c r="FQ502" i="53"/>
  <c r="FP502" i="53"/>
  <c r="FO502" i="53"/>
  <c r="FT502" i="53" s="1"/>
  <c r="FN500" i="53"/>
  <c r="FU499" i="53"/>
  <c r="FV499" i="53" s="1"/>
  <c r="FS499" i="53"/>
  <c r="FR499" i="53"/>
  <c r="FQ499" i="53"/>
  <c r="FP499" i="53"/>
  <c r="FO499" i="53"/>
  <c r="FT499" i="53" s="1"/>
  <c r="FU498" i="53"/>
  <c r="FV498" i="53" s="1"/>
  <c r="FS498" i="53"/>
  <c r="FR498" i="53"/>
  <c r="FQ498" i="53"/>
  <c r="FP498" i="53"/>
  <c r="FO498" i="53"/>
  <c r="FT498" i="53" s="1"/>
  <c r="FU496" i="53"/>
  <c r="FV496" i="53" s="1"/>
  <c r="FS496" i="53"/>
  <c r="FR496" i="53"/>
  <c r="FQ496" i="53"/>
  <c r="FP496" i="53"/>
  <c r="FO496" i="53"/>
  <c r="FT496" i="53" s="1"/>
  <c r="FU495" i="53"/>
  <c r="FV495" i="53" s="1"/>
  <c r="FS495" i="53"/>
  <c r="FR495" i="53"/>
  <c r="FQ495" i="53"/>
  <c r="FP495" i="53"/>
  <c r="FO495" i="53"/>
  <c r="FT495" i="53" s="1"/>
  <c r="FU494" i="53"/>
  <c r="FV494" i="53" s="1"/>
  <c r="FS494" i="53"/>
  <c r="FR494" i="53"/>
  <c r="FQ494" i="53"/>
  <c r="FP494" i="53"/>
  <c r="FO494" i="53"/>
  <c r="FT494" i="53" s="1"/>
  <c r="FU492" i="53"/>
  <c r="FV492" i="53" s="1"/>
  <c r="FS492" i="53"/>
  <c r="FR492" i="53"/>
  <c r="FQ492" i="53"/>
  <c r="FP492" i="53"/>
  <c r="FO492" i="53"/>
  <c r="FT492" i="53" s="1"/>
  <c r="FU491" i="53"/>
  <c r="FV491" i="53" s="1"/>
  <c r="FS491" i="53"/>
  <c r="FR491" i="53"/>
  <c r="FQ491" i="53"/>
  <c r="FP491" i="53"/>
  <c r="FO491" i="53"/>
  <c r="FT491" i="53" s="1"/>
  <c r="FU489" i="53"/>
  <c r="FV489" i="53" s="1"/>
  <c r="FS489" i="53"/>
  <c r="FR489" i="53"/>
  <c r="FQ489" i="53"/>
  <c r="FP489" i="53"/>
  <c r="FO489" i="53"/>
  <c r="FT489" i="53" s="1"/>
  <c r="FU488" i="53"/>
  <c r="FV488" i="53" s="1"/>
  <c r="FS488" i="53"/>
  <c r="FR488" i="53"/>
  <c r="FQ488" i="53"/>
  <c r="FP488" i="53"/>
  <c r="FO488" i="53"/>
  <c r="FT488" i="53" s="1"/>
  <c r="FU487" i="53"/>
  <c r="FV487" i="53" s="1"/>
  <c r="FS487" i="53"/>
  <c r="FR487" i="53"/>
  <c r="FQ487" i="53"/>
  <c r="FP487" i="53"/>
  <c r="FO487" i="53"/>
  <c r="FT487" i="53" s="1"/>
  <c r="FU486" i="53"/>
  <c r="FV486" i="53" s="1"/>
  <c r="FS486" i="53"/>
  <c r="FR486" i="53"/>
  <c r="FQ486" i="53"/>
  <c r="FP486" i="53"/>
  <c r="FO486" i="53"/>
  <c r="FT486" i="53" s="1"/>
  <c r="FU485" i="53"/>
  <c r="FV485" i="53" s="1"/>
  <c r="FS485" i="53"/>
  <c r="FR485" i="53"/>
  <c r="FQ485" i="53"/>
  <c r="FP485" i="53"/>
  <c r="FO485" i="53"/>
  <c r="FT485" i="53" s="1"/>
  <c r="FU484" i="53"/>
  <c r="FV484" i="53" s="1"/>
  <c r="FS484" i="53"/>
  <c r="FR484" i="53"/>
  <c r="FQ484" i="53"/>
  <c r="FP484" i="53"/>
  <c r="FO484" i="53"/>
  <c r="FT484" i="53" s="1"/>
  <c r="FU482" i="53"/>
  <c r="FV482" i="53" s="1"/>
  <c r="FS482" i="53"/>
  <c r="FR482" i="53"/>
  <c r="FQ482" i="53"/>
  <c r="FP482" i="53"/>
  <c r="FO482" i="53"/>
  <c r="FT482" i="53" s="1"/>
  <c r="FU481" i="53"/>
  <c r="FV481" i="53" s="1"/>
  <c r="FS481" i="53"/>
  <c r="FR481" i="53"/>
  <c r="FQ481" i="53"/>
  <c r="FP481" i="53"/>
  <c r="FO481" i="53"/>
  <c r="FT481" i="53" s="1"/>
  <c r="FU480" i="53"/>
  <c r="FV480" i="53" s="1"/>
  <c r="FS480" i="53"/>
  <c r="FR480" i="53"/>
  <c r="FQ480" i="53"/>
  <c r="FP480" i="53"/>
  <c r="FO480" i="53"/>
  <c r="FT480" i="53" s="1"/>
  <c r="FU479" i="53"/>
  <c r="FV479" i="53" s="1"/>
  <c r="FS479" i="53"/>
  <c r="FR479" i="53"/>
  <c r="FQ479" i="53"/>
  <c r="FP479" i="53"/>
  <c r="FO479" i="53"/>
  <c r="FT479" i="53" s="1"/>
  <c r="FU478" i="53"/>
  <c r="FV478" i="53" s="1"/>
  <c r="FS478" i="53"/>
  <c r="FR478" i="53"/>
  <c r="FQ478" i="53"/>
  <c r="FP478" i="53"/>
  <c r="FO478" i="53"/>
  <c r="FT478" i="53" s="1"/>
  <c r="FU477" i="53"/>
  <c r="FV477" i="53" s="1"/>
  <c r="FS477" i="53"/>
  <c r="FR477" i="53"/>
  <c r="FQ477" i="53"/>
  <c r="FP477" i="53"/>
  <c r="FO477" i="53"/>
  <c r="FT477" i="53" s="1"/>
  <c r="FU476" i="53"/>
  <c r="FV476" i="53" s="1"/>
  <c r="FS476" i="53"/>
  <c r="FR476" i="53"/>
  <c r="FQ476" i="53"/>
  <c r="FP476" i="53"/>
  <c r="FO476" i="53"/>
  <c r="FT476" i="53" s="1"/>
  <c r="FU474" i="53"/>
  <c r="FV474" i="53" s="1"/>
  <c r="FS474" i="53"/>
  <c r="FR474" i="53"/>
  <c r="FQ474" i="53"/>
  <c r="FP474" i="53"/>
  <c r="FO474" i="53"/>
  <c r="FT474" i="53" s="1"/>
  <c r="FU473" i="53"/>
  <c r="FV473" i="53" s="1"/>
  <c r="FS473" i="53"/>
  <c r="FR473" i="53"/>
  <c r="FQ473" i="53"/>
  <c r="FP473" i="53"/>
  <c r="FO473" i="53"/>
  <c r="FT473" i="53" s="1"/>
  <c r="FU472" i="53"/>
  <c r="FV472" i="53" s="1"/>
  <c r="FS472" i="53"/>
  <c r="FR472" i="53"/>
  <c r="FQ472" i="53"/>
  <c r="FP472" i="53"/>
  <c r="FO472" i="53"/>
  <c r="FT472" i="53" s="1"/>
  <c r="FU470" i="53"/>
  <c r="FV470" i="53" s="1"/>
  <c r="FS470" i="53"/>
  <c r="FR470" i="53"/>
  <c r="FQ470" i="53"/>
  <c r="FP470" i="53"/>
  <c r="FO470" i="53"/>
  <c r="FT470" i="53" s="1"/>
  <c r="FU467" i="53"/>
  <c r="FV467" i="53" s="1"/>
  <c r="FS467" i="53"/>
  <c r="FR467" i="53"/>
  <c r="FQ467" i="53"/>
  <c r="FP467" i="53"/>
  <c r="FO467" i="53"/>
  <c r="FT467" i="53" s="1"/>
  <c r="FU466" i="53"/>
  <c r="FV466" i="53" s="1"/>
  <c r="FS466" i="53"/>
  <c r="FR466" i="53"/>
  <c r="FQ466" i="53"/>
  <c r="FP466" i="53"/>
  <c r="FO466" i="53"/>
  <c r="FT466" i="53" s="1"/>
  <c r="FU464" i="53"/>
  <c r="FV464" i="53" s="1"/>
  <c r="FS464" i="53"/>
  <c r="FR464" i="53"/>
  <c r="FQ464" i="53"/>
  <c r="FP464" i="53"/>
  <c r="FO464" i="53"/>
  <c r="FT464" i="53" s="1"/>
  <c r="FU463" i="53"/>
  <c r="FV463" i="53" s="1"/>
  <c r="FS463" i="53"/>
  <c r="FR463" i="53"/>
  <c r="FQ463" i="53"/>
  <c r="FP463" i="53"/>
  <c r="FO463" i="53"/>
  <c r="FT463" i="53" s="1"/>
  <c r="FU462" i="53"/>
  <c r="FV462" i="53" s="1"/>
  <c r="FS462" i="53"/>
  <c r="FR462" i="53"/>
  <c r="FQ462" i="53"/>
  <c r="FP462" i="53"/>
  <c r="FO462" i="53"/>
  <c r="FT462" i="53" s="1"/>
  <c r="FU461" i="53"/>
  <c r="FV461" i="53" s="1"/>
  <c r="FS461" i="53"/>
  <c r="FR461" i="53"/>
  <c r="FQ461" i="53"/>
  <c r="FP461" i="53"/>
  <c r="FO461" i="53"/>
  <c r="FT461" i="53" s="1"/>
  <c r="FU460" i="53"/>
  <c r="FV460" i="53" s="1"/>
  <c r="FS460" i="53"/>
  <c r="FR460" i="53"/>
  <c r="FQ460" i="53"/>
  <c r="FP460" i="53"/>
  <c r="FO460" i="53"/>
  <c r="FT460" i="53" s="1"/>
  <c r="FU458" i="53"/>
  <c r="FV458" i="53" s="1"/>
  <c r="FS458" i="53"/>
  <c r="FR458" i="53"/>
  <c r="FQ458" i="53"/>
  <c r="FP458" i="53"/>
  <c r="FO458" i="53"/>
  <c r="FT458" i="53" s="1"/>
  <c r="FU457" i="53"/>
  <c r="FV457" i="53" s="1"/>
  <c r="FS457" i="53"/>
  <c r="FR457" i="53"/>
  <c r="FQ457" i="53"/>
  <c r="FP457" i="53"/>
  <c r="FO457" i="53"/>
  <c r="FT457" i="53" s="1"/>
  <c r="FU456" i="53"/>
  <c r="FV456" i="53" s="1"/>
  <c r="FS456" i="53"/>
  <c r="FR456" i="53"/>
  <c r="FQ456" i="53"/>
  <c r="FP456" i="53"/>
  <c r="FO456" i="53"/>
  <c r="FT456" i="53" s="1"/>
  <c r="FU455" i="53"/>
  <c r="FV455" i="53" s="1"/>
  <c r="FS455" i="53"/>
  <c r="FR455" i="53"/>
  <c r="FQ455" i="53"/>
  <c r="FP455" i="53"/>
  <c r="FO455" i="53"/>
  <c r="FT455" i="53" s="1"/>
  <c r="FU454" i="53"/>
  <c r="FV454" i="53" s="1"/>
  <c r="FS454" i="53"/>
  <c r="FR454" i="53"/>
  <c r="FQ454" i="53"/>
  <c r="FP454" i="53"/>
  <c r="FO454" i="53"/>
  <c r="FT454" i="53" s="1"/>
  <c r="FU453" i="53"/>
  <c r="FV453" i="53" s="1"/>
  <c r="FS453" i="53"/>
  <c r="FR453" i="53"/>
  <c r="FQ453" i="53"/>
  <c r="FP453" i="53"/>
  <c r="FO453" i="53"/>
  <c r="FT453" i="53" s="1"/>
  <c r="FU452" i="53"/>
  <c r="FV452" i="53" s="1"/>
  <c r="FS452" i="53"/>
  <c r="FR452" i="53"/>
  <c r="FQ452" i="53"/>
  <c r="FP452" i="53"/>
  <c r="FO452" i="53"/>
  <c r="FT452" i="53" s="1"/>
  <c r="FU451" i="53"/>
  <c r="FV451" i="53" s="1"/>
  <c r="FS451" i="53"/>
  <c r="FR451" i="53"/>
  <c r="FQ451" i="53"/>
  <c r="FP451" i="53"/>
  <c r="FO451" i="53"/>
  <c r="FT451" i="53" s="1"/>
  <c r="FU449" i="53"/>
  <c r="FV449" i="53" s="1"/>
  <c r="FS449" i="53"/>
  <c r="FR449" i="53"/>
  <c r="FQ449" i="53"/>
  <c r="FP449" i="53"/>
  <c r="FO449" i="53"/>
  <c r="FT449" i="53" s="1"/>
  <c r="FU448" i="53"/>
  <c r="FV448" i="53" s="1"/>
  <c r="FS448" i="53"/>
  <c r="FR448" i="53"/>
  <c r="FQ448" i="53"/>
  <c r="FP448" i="53"/>
  <c r="FO448" i="53"/>
  <c r="FT448" i="53" s="1"/>
  <c r="FU447" i="53"/>
  <c r="FV447" i="53" s="1"/>
  <c r="FS447" i="53"/>
  <c r="FR447" i="53"/>
  <c r="FQ447" i="53"/>
  <c r="FP447" i="53"/>
  <c r="FO447" i="53"/>
  <c r="FT447" i="53" s="1"/>
  <c r="FU446" i="53"/>
  <c r="FV446" i="53" s="1"/>
  <c r="FS446" i="53"/>
  <c r="FR446" i="53"/>
  <c r="FQ446" i="53"/>
  <c r="FP446" i="53"/>
  <c r="FO446" i="53"/>
  <c r="FT446" i="53" s="1"/>
  <c r="FU445" i="53"/>
  <c r="FV445" i="53" s="1"/>
  <c r="FS445" i="53"/>
  <c r="FR445" i="53"/>
  <c r="FQ445" i="53"/>
  <c r="FP445" i="53"/>
  <c r="FO445" i="53"/>
  <c r="FT445" i="53" s="1"/>
  <c r="FU444" i="53"/>
  <c r="FV444" i="53" s="1"/>
  <c r="FS444" i="53"/>
  <c r="FR444" i="53"/>
  <c r="FQ444" i="53"/>
  <c r="FP444" i="53"/>
  <c r="FO444" i="53"/>
  <c r="FT444" i="53" s="1"/>
  <c r="FU443" i="53"/>
  <c r="FV443" i="53" s="1"/>
  <c r="FS443" i="53"/>
  <c r="FR443" i="53"/>
  <c r="FQ443" i="53"/>
  <c r="FP443" i="53"/>
  <c r="FO443" i="53"/>
  <c r="FT443" i="53" s="1"/>
  <c r="FU442" i="53"/>
  <c r="FV442" i="53" s="1"/>
  <c r="FS442" i="53"/>
  <c r="FR442" i="53"/>
  <c r="FQ442" i="53"/>
  <c r="FP442" i="53"/>
  <c r="FO442" i="53"/>
  <c r="FT442" i="53" s="1"/>
  <c r="FU441" i="53"/>
  <c r="FV441" i="53" s="1"/>
  <c r="FS441" i="53"/>
  <c r="FR441" i="53"/>
  <c r="FQ441" i="53"/>
  <c r="FP441" i="53"/>
  <c r="FO441" i="53"/>
  <c r="FT441" i="53" s="1"/>
  <c r="FU440" i="53"/>
  <c r="FV440" i="53" s="1"/>
  <c r="FS440" i="53"/>
  <c r="FR440" i="53"/>
  <c r="FQ440" i="53"/>
  <c r="FP440" i="53"/>
  <c r="FO440" i="53"/>
  <c r="FT440" i="53" s="1"/>
  <c r="FU439" i="53"/>
  <c r="FV439" i="53" s="1"/>
  <c r="FS439" i="53"/>
  <c r="FR439" i="53"/>
  <c r="FQ439" i="53"/>
  <c r="FP439" i="53"/>
  <c r="FO439" i="53"/>
  <c r="FT439" i="53" s="1"/>
  <c r="FU437" i="53"/>
  <c r="FV437" i="53" s="1"/>
  <c r="FS437" i="53"/>
  <c r="FR437" i="53"/>
  <c r="FQ437" i="53"/>
  <c r="FP437" i="53"/>
  <c r="FO437" i="53"/>
  <c r="FT437" i="53" s="1"/>
  <c r="FU436" i="53"/>
  <c r="FV436" i="53" s="1"/>
  <c r="FS436" i="53"/>
  <c r="FR436" i="53"/>
  <c r="FQ436" i="53"/>
  <c r="FP436" i="53"/>
  <c r="FO436" i="53"/>
  <c r="FT436" i="53" s="1"/>
  <c r="FU435" i="53"/>
  <c r="FV435" i="53" s="1"/>
  <c r="FS435" i="53"/>
  <c r="FR435" i="53"/>
  <c r="FQ435" i="53"/>
  <c r="FP435" i="53"/>
  <c r="FO435" i="53"/>
  <c r="FT435" i="53" s="1"/>
  <c r="FU434" i="53"/>
  <c r="FV434" i="53" s="1"/>
  <c r="FS434" i="53"/>
  <c r="FR434" i="53"/>
  <c r="FQ434" i="53"/>
  <c r="FP434" i="53"/>
  <c r="FO434" i="53"/>
  <c r="FT434" i="53" s="1"/>
  <c r="FU433" i="53"/>
  <c r="FV433" i="53" s="1"/>
  <c r="FS433" i="53"/>
  <c r="FR433" i="53"/>
  <c r="FQ433" i="53"/>
  <c r="FP433" i="53"/>
  <c r="FO433" i="53"/>
  <c r="FT433" i="53" s="1"/>
  <c r="FU432" i="53"/>
  <c r="FV432" i="53" s="1"/>
  <c r="FS432" i="53"/>
  <c r="FR432" i="53"/>
  <c r="FQ432" i="53"/>
  <c r="FP432" i="53"/>
  <c r="FO432" i="53"/>
  <c r="FT432" i="53" s="1"/>
  <c r="FU431" i="53"/>
  <c r="FV431" i="53" s="1"/>
  <c r="FS431" i="53"/>
  <c r="FR431" i="53"/>
  <c r="FQ431" i="53"/>
  <c r="FP431" i="53"/>
  <c r="FO431" i="53"/>
  <c r="FT431" i="53" s="1"/>
  <c r="FU430" i="53"/>
  <c r="FV430" i="53" s="1"/>
  <c r="FS430" i="53"/>
  <c r="FR430" i="53"/>
  <c r="FQ430" i="53"/>
  <c r="FP430" i="53"/>
  <c r="FO430" i="53"/>
  <c r="FT430" i="53" s="1"/>
  <c r="FU428" i="53"/>
  <c r="FV428" i="53" s="1"/>
  <c r="FS428" i="53"/>
  <c r="FR428" i="53"/>
  <c r="FQ428" i="53"/>
  <c r="FP428" i="53"/>
  <c r="FO428" i="53"/>
  <c r="FT428" i="53" s="1"/>
  <c r="FU427" i="53"/>
  <c r="FV427" i="53" s="1"/>
  <c r="FS427" i="53"/>
  <c r="FR427" i="53"/>
  <c r="FQ427" i="53"/>
  <c r="FP427" i="53"/>
  <c r="FO427" i="53"/>
  <c r="FT427" i="53" s="1"/>
  <c r="FU426" i="53"/>
  <c r="FV426" i="53" s="1"/>
  <c r="FS426" i="53"/>
  <c r="FR426" i="53"/>
  <c r="FQ426" i="53"/>
  <c r="FP426" i="53"/>
  <c r="FO426" i="53"/>
  <c r="FT426" i="53" s="1"/>
  <c r="FU425" i="53"/>
  <c r="FV425" i="53" s="1"/>
  <c r="FS425" i="53"/>
  <c r="FR425" i="53"/>
  <c r="FQ425" i="53"/>
  <c r="FP425" i="53"/>
  <c r="FO425" i="53"/>
  <c r="FT425" i="53" s="1"/>
  <c r="FU424" i="53"/>
  <c r="FV424" i="53" s="1"/>
  <c r="FS424" i="53"/>
  <c r="FR424" i="53"/>
  <c r="FQ424" i="53"/>
  <c r="FP424" i="53"/>
  <c r="FO424" i="53"/>
  <c r="FT424" i="53" s="1"/>
  <c r="FU423" i="53"/>
  <c r="FV423" i="53" s="1"/>
  <c r="FS423" i="53"/>
  <c r="FR423" i="53"/>
  <c r="FQ423" i="53"/>
  <c r="FP423" i="53"/>
  <c r="FO423" i="53"/>
  <c r="FT423" i="53" s="1"/>
  <c r="FU421" i="53"/>
  <c r="FV421" i="53" s="1"/>
  <c r="FS421" i="53"/>
  <c r="FR421" i="53"/>
  <c r="FQ421" i="53"/>
  <c r="FP421" i="53"/>
  <c r="FO421" i="53"/>
  <c r="FT421" i="53" s="1"/>
  <c r="FU418" i="53"/>
  <c r="FV418" i="53" s="1"/>
  <c r="FS418" i="53"/>
  <c r="FR418" i="53"/>
  <c r="FQ418" i="53"/>
  <c r="FP418" i="53"/>
  <c r="FO418" i="53"/>
  <c r="FT418" i="53" s="1"/>
  <c r="FU417" i="53"/>
  <c r="FV417" i="53" s="1"/>
  <c r="FS417" i="53"/>
  <c r="FR417" i="53"/>
  <c r="FQ417" i="53"/>
  <c r="FP417" i="53"/>
  <c r="FO417" i="53"/>
  <c r="FT417" i="53" s="1"/>
  <c r="FU416" i="53"/>
  <c r="FV416" i="53" s="1"/>
  <c r="FS416" i="53"/>
  <c r="FR416" i="53"/>
  <c r="FQ416" i="53"/>
  <c r="FP416" i="53"/>
  <c r="FO416" i="53"/>
  <c r="FT416" i="53" s="1"/>
  <c r="FU415" i="53"/>
  <c r="FV415" i="53" s="1"/>
  <c r="FS415" i="53"/>
  <c r="FR415" i="53"/>
  <c r="FQ415" i="53"/>
  <c r="FP415" i="53"/>
  <c r="FO415" i="53"/>
  <c r="FT415" i="53" s="1"/>
  <c r="FU414" i="53"/>
  <c r="FV414" i="53" s="1"/>
  <c r="FS414" i="53"/>
  <c r="FR414" i="53"/>
  <c r="FQ414" i="53"/>
  <c r="FP414" i="53"/>
  <c r="FO414" i="53"/>
  <c r="FT414" i="53" s="1"/>
  <c r="FU413" i="53"/>
  <c r="FV413" i="53" s="1"/>
  <c r="FS413" i="53"/>
  <c r="FR413" i="53"/>
  <c r="FQ413" i="53"/>
  <c r="FP413" i="53"/>
  <c r="FO413" i="53"/>
  <c r="FT413" i="53" s="1"/>
  <c r="FU412" i="53"/>
  <c r="FV412" i="53" s="1"/>
  <c r="FS412" i="53"/>
  <c r="FR412" i="53"/>
  <c r="FQ412" i="53"/>
  <c r="FP412" i="53"/>
  <c r="FO412" i="53"/>
  <c r="FT412" i="53" s="1"/>
  <c r="FU411" i="53"/>
  <c r="FV411" i="53" s="1"/>
  <c r="FS411" i="53"/>
  <c r="FR411" i="53"/>
  <c r="FQ411" i="53"/>
  <c r="FP411" i="53"/>
  <c r="FO411" i="53"/>
  <c r="FT411" i="53" s="1"/>
  <c r="FU409" i="53"/>
  <c r="FV409" i="53" s="1"/>
  <c r="FS409" i="53"/>
  <c r="FR409" i="53"/>
  <c r="FQ409" i="53"/>
  <c r="FP409" i="53"/>
  <c r="FO409" i="53"/>
  <c r="FT409" i="53" s="1"/>
  <c r="FU408" i="53"/>
  <c r="FV408" i="53" s="1"/>
  <c r="FS408" i="53"/>
  <c r="FR408" i="53"/>
  <c r="FQ408" i="53"/>
  <c r="FP408" i="53"/>
  <c r="FO408" i="53"/>
  <c r="FT408" i="53" s="1"/>
  <c r="FU407" i="53"/>
  <c r="FV407" i="53" s="1"/>
  <c r="FS407" i="53"/>
  <c r="FR407" i="53"/>
  <c r="FQ407" i="53"/>
  <c r="FP407" i="53"/>
  <c r="FO407" i="53"/>
  <c r="FT407" i="53" s="1"/>
  <c r="FU406" i="53"/>
  <c r="FV406" i="53" s="1"/>
  <c r="FS406" i="53"/>
  <c r="FR406" i="53"/>
  <c r="FQ406" i="53"/>
  <c r="FP406" i="53"/>
  <c r="FO406" i="53"/>
  <c r="FT406" i="53" s="1"/>
  <c r="FU404" i="53"/>
  <c r="FV404" i="53" s="1"/>
  <c r="FS404" i="53"/>
  <c r="FR404" i="53"/>
  <c r="FQ404" i="53"/>
  <c r="FP404" i="53"/>
  <c r="FO404" i="53"/>
  <c r="FT404" i="53" s="1"/>
  <c r="FU402" i="53"/>
  <c r="FV402" i="53" s="1"/>
  <c r="FS402" i="53"/>
  <c r="FR402" i="53"/>
  <c r="FQ402" i="53"/>
  <c r="FP402" i="53"/>
  <c r="FO402" i="53"/>
  <c r="FT402" i="53" s="1"/>
  <c r="FU401" i="53"/>
  <c r="FV401" i="53" s="1"/>
  <c r="FS401" i="53"/>
  <c r="FR401" i="53"/>
  <c r="FQ401" i="53"/>
  <c r="FP401" i="53"/>
  <c r="FO401" i="53"/>
  <c r="FT401" i="53" s="1"/>
  <c r="FU400" i="53"/>
  <c r="FV400" i="53" s="1"/>
  <c r="FS400" i="53"/>
  <c r="FR400" i="53"/>
  <c r="FQ400" i="53"/>
  <c r="FP400" i="53"/>
  <c r="FO400" i="53"/>
  <c r="FT400" i="53" s="1"/>
  <c r="FU399" i="53"/>
  <c r="FV399" i="53" s="1"/>
  <c r="FS399" i="53"/>
  <c r="FR399" i="53"/>
  <c r="FQ399" i="53"/>
  <c r="FP399" i="53"/>
  <c r="FO399" i="53"/>
  <c r="FT399" i="53" s="1"/>
  <c r="FU398" i="53"/>
  <c r="FV398" i="53" s="1"/>
  <c r="FS398" i="53"/>
  <c r="FR398" i="53"/>
  <c r="FQ398" i="53"/>
  <c r="FP398" i="53"/>
  <c r="FO398" i="53"/>
  <c r="FT398" i="53" s="1"/>
  <c r="FU397" i="53"/>
  <c r="FV397" i="53" s="1"/>
  <c r="FS397" i="53"/>
  <c r="FR397" i="53"/>
  <c r="FQ397" i="53"/>
  <c r="FP397" i="53"/>
  <c r="FO397" i="53"/>
  <c r="FT397" i="53" s="1"/>
  <c r="FU396" i="53"/>
  <c r="FV396" i="53" s="1"/>
  <c r="FS396" i="53"/>
  <c r="FR396" i="53"/>
  <c r="FQ396" i="53"/>
  <c r="FP396" i="53"/>
  <c r="FO396" i="53"/>
  <c r="FT396" i="53" s="1"/>
  <c r="FU395" i="53"/>
  <c r="FV395" i="53" s="1"/>
  <c r="FS395" i="53"/>
  <c r="FR395" i="53"/>
  <c r="FQ395" i="53"/>
  <c r="FP395" i="53"/>
  <c r="FO395" i="53"/>
  <c r="FT395" i="53" s="1"/>
  <c r="FU394" i="53"/>
  <c r="FV394" i="53" s="1"/>
  <c r="FS394" i="53"/>
  <c r="FR394" i="53"/>
  <c r="FQ394" i="53"/>
  <c r="FP394" i="53"/>
  <c r="FO394" i="53"/>
  <c r="FT394" i="53" s="1"/>
  <c r="FU393" i="53"/>
  <c r="FV393" i="53" s="1"/>
  <c r="FS393" i="53"/>
  <c r="FR393" i="53"/>
  <c r="FQ393" i="53"/>
  <c r="FP393" i="53"/>
  <c r="FO393" i="53"/>
  <c r="FT393" i="53" s="1"/>
  <c r="FU392" i="53"/>
  <c r="FV392" i="53" s="1"/>
  <c r="FS392" i="53"/>
  <c r="FR392" i="53"/>
  <c r="FQ392" i="53"/>
  <c r="FP392" i="53"/>
  <c r="FO392" i="53"/>
  <c r="FT392" i="53" s="1"/>
  <c r="FU391" i="53"/>
  <c r="FV391" i="53" s="1"/>
  <c r="FS391" i="53"/>
  <c r="FR391" i="53"/>
  <c r="FQ391" i="53"/>
  <c r="FP391" i="53"/>
  <c r="FO391" i="53"/>
  <c r="FT391" i="53" s="1"/>
  <c r="FU390" i="53"/>
  <c r="FV390" i="53" s="1"/>
  <c r="FS390" i="53"/>
  <c r="FR390" i="53"/>
  <c r="FQ390" i="53"/>
  <c r="FP390" i="53"/>
  <c r="FO390" i="53"/>
  <c r="FT390" i="53" s="1"/>
  <c r="FU389" i="53"/>
  <c r="FV389" i="53" s="1"/>
  <c r="FS389" i="53"/>
  <c r="FR389" i="53"/>
  <c r="FQ389" i="53"/>
  <c r="FP389" i="53"/>
  <c r="FO389" i="53"/>
  <c r="FT389" i="53" s="1"/>
  <c r="FU388" i="53"/>
  <c r="FV388" i="53" s="1"/>
  <c r="FS388" i="53"/>
  <c r="FR388" i="53"/>
  <c r="FQ388" i="53"/>
  <c r="FP388" i="53"/>
  <c r="FO388" i="53"/>
  <c r="FT388" i="53" s="1"/>
  <c r="FU386" i="53"/>
  <c r="FV386" i="53" s="1"/>
  <c r="FS386" i="53"/>
  <c r="FR386" i="53"/>
  <c r="FQ386" i="53"/>
  <c r="FP386" i="53"/>
  <c r="FO386" i="53"/>
  <c r="FT386" i="53" s="1"/>
  <c r="FU385" i="53"/>
  <c r="FV385" i="53" s="1"/>
  <c r="FS385" i="53"/>
  <c r="FR385" i="53"/>
  <c r="FQ385" i="53"/>
  <c r="FP385" i="53"/>
  <c r="FO385" i="53"/>
  <c r="FT385" i="53" s="1"/>
  <c r="FU384" i="53"/>
  <c r="FV384" i="53" s="1"/>
  <c r="FS384" i="53"/>
  <c r="FR384" i="53"/>
  <c r="FQ384" i="53"/>
  <c r="FP384" i="53"/>
  <c r="FO384" i="53"/>
  <c r="FT384" i="53" s="1"/>
  <c r="FU383" i="53"/>
  <c r="FV383" i="53" s="1"/>
  <c r="FS383" i="53"/>
  <c r="FR383" i="53"/>
  <c r="FQ383" i="53"/>
  <c r="FP383" i="53"/>
  <c r="FO383" i="53"/>
  <c r="FT383" i="53" s="1"/>
  <c r="FU382" i="53"/>
  <c r="FV382" i="53" s="1"/>
  <c r="FS382" i="53"/>
  <c r="FR382" i="53"/>
  <c r="FQ382" i="53"/>
  <c r="FP382" i="53"/>
  <c r="FO382" i="53"/>
  <c r="FT382" i="53" s="1"/>
  <c r="FN380" i="53"/>
  <c r="FU378" i="53"/>
  <c r="FV378" i="53" s="1"/>
  <c r="FS378" i="53"/>
  <c r="FR378" i="53"/>
  <c r="FQ378" i="53"/>
  <c r="FP378" i="53"/>
  <c r="FO378" i="53"/>
  <c r="FT378" i="53" s="1"/>
  <c r="FN377" i="53"/>
  <c r="FU376" i="53"/>
  <c r="FV376" i="53" s="1"/>
  <c r="FS376" i="53"/>
  <c r="FR376" i="53"/>
  <c r="FQ376" i="53"/>
  <c r="FP376" i="53"/>
  <c r="FO376" i="53"/>
  <c r="FT376" i="53" s="1"/>
  <c r="FU375" i="53"/>
  <c r="FV375" i="53" s="1"/>
  <c r="FS375" i="53"/>
  <c r="FR375" i="53"/>
  <c r="FQ375" i="53"/>
  <c r="FP375" i="53"/>
  <c r="FO375" i="53"/>
  <c r="FT375" i="53" s="1"/>
  <c r="FN373" i="53"/>
  <c r="FU372" i="53"/>
  <c r="FV372" i="53" s="1"/>
  <c r="FS372" i="53"/>
  <c r="FR372" i="53"/>
  <c r="FQ372" i="53"/>
  <c r="FP372" i="53"/>
  <c r="FO372" i="53"/>
  <c r="FT372" i="53" s="1"/>
  <c r="FU371" i="53"/>
  <c r="FV371" i="53" s="1"/>
  <c r="FS371" i="53"/>
  <c r="FR371" i="53"/>
  <c r="FQ371" i="53"/>
  <c r="FP371" i="53"/>
  <c r="FO371" i="53"/>
  <c r="FT371" i="53" s="1"/>
  <c r="FU370" i="53"/>
  <c r="FV370" i="53" s="1"/>
  <c r="FS370" i="53"/>
  <c r="FR370" i="53"/>
  <c r="FQ370" i="53"/>
  <c r="FP370" i="53"/>
  <c r="FO370" i="53"/>
  <c r="FT370" i="53" s="1"/>
  <c r="FU369" i="53"/>
  <c r="FV369" i="53" s="1"/>
  <c r="FS369" i="53"/>
  <c r="FR369" i="53"/>
  <c r="FQ369" i="53"/>
  <c r="FP369" i="53"/>
  <c r="FO369" i="53"/>
  <c r="FT369" i="53" s="1"/>
  <c r="FU368" i="53"/>
  <c r="FV368" i="53" s="1"/>
  <c r="FS368" i="53"/>
  <c r="FR368" i="53"/>
  <c r="FQ368" i="53"/>
  <c r="FP368" i="53"/>
  <c r="FO368" i="53"/>
  <c r="FT368" i="53" s="1"/>
  <c r="FU367" i="53"/>
  <c r="FV367" i="53" s="1"/>
  <c r="FS367" i="53"/>
  <c r="FR367" i="53"/>
  <c r="FQ367" i="53"/>
  <c r="FP367" i="53"/>
  <c r="FO367" i="53"/>
  <c r="FT367" i="53" s="1"/>
  <c r="FU366" i="53"/>
  <c r="FV366" i="53" s="1"/>
  <c r="FS366" i="53"/>
  <c r="FR366" i="53"/>
  <c r="FQ366" i="53"/>
  <c r="FP366" i="53"/>
  <c r="FO366" i="53"/>
  <c r="FT366" i="53" s="1"/>
  <c r="FU365" i="53"/>
  <c r="FV365" i="53" s="1"/>
  <c r="FS365" i="53"/>
  <c r="FR365" i="53"/>
  <c r="FQ365" i="53"/>
  <c r="FP365" i="53"/>
  <c r="FO365" i="53"/>
  <c r="FT365" i="53" s="1"/>
  <c r="FU364" i="53"/>
  <c r="FV364" i="53" s="1"/>
  <c r="FS364" i="53"/>
  <c r="FR364" i="53"/>
  <c r="FQ364" i="53"/>
  <c r="FP364" i="53"/>
  <c r="FO364" i="53"/>
  <c r="FT364" i="53" s="1"/>
  <c r="FU363" i="53"/>
  <c r="FV363" i="53" s="1"/>
  <c r="FS363" i="53"/>
  <c r="FR363" i="53"/>
  <c r="FQ363" i="53"/>
  <c r="FP363" i="53"/>
  <c r="FO363" i="53"/>
  <c r="FT363" i="53" s="1"/>
  <c r="FN361" i="53"/>
  <c r="FU360" i="53"/>
  <c r="FV360" i="53" s="1"/>
  <c r="FS360" i="53"/>
  <c r="FR360" i="53"/>
  <c r="FQ360" i="53"/>
  <c r="FP360" i="53"/>
  <c r="FO360" i="53"/>
  <c r="FT360" i="53" s="1"/>
  <c r="FU359" i="53"/>
  <c r="FV359" i="53" s="1"/>
  <c r="FS359" i="53"/>
  <c r="FR359" i="53"/>
  <c r="FQ359" i="53"/>
  <c r="FP359" i="53"/>
  <c r="FO359" i="53"/>
  <c r="FT359" i="53" s="1"/>
  <c r="FU358" i="53"/>
  <c r="FV358" i="53" s="1"/>
  <c r="FS358" i="53"/>
  <c r="FR358" i="53"/>
  <c r="FQ358" i="53"/>
  <c r="FP358" i="53"/>
  <c r="FO358" i="53"/>
  <c r="FT358" i="53" s="1"/>
  <c r="FU357" i="53"/>
  <c r="FV357" i="53" s="1"/>
  <c r="FS357" i="53"/>
  <c r="FR357" i="53"/>
  <c r="FQ357" i="53"/>
  <c r="FP357" i="53"/>
  <c r="FO357" i="53"/>
  <c r="FT357" i="53" s="1"/>
  <c r="FU356" i="53"/>
  <c r="FV356" i="53" s="1"/>
  <c r="FS356" i="53"/>
  <c r="FR356" i="53"/>
  <c r="FQ356" i="53"/>
  <c r="FP356" i="53"/>
  <c r="FO356" i="53"/>
  <c r="FT356" i="53" s="1"/>
  <c r="FU355" i="53"/>
  <c r="FV355" i="53" s="1"/>
  <c r="FS355" i="53"/>
  <c r="FR355" i="53"/>
  <c r="FQ355" i="53"/>
  <c r="FP355" i="53"/>
  <c r="FO355" i="53"/>
  <c r="FT355" i="53" s="1"/>
  <c r="FU354" i="53"/>
  <c r="FV354" i="53" s="1"/>
  <c r="FS354" i="53"/>
  <c r="FR354" i="53"/>
  <c r="FQ354" i="53"/>
  <c r="FP354" i="53"/>
  <c r="FO354" i="53"/>
  <c r="FT354" i="53" s="1"/>
  <c r="FU353" i="53"/>
  <c r="FV353" i="53" s="1"/>
  <c r="FS353" i="53"/>
  <c r="FR353" i="53"/>
  <c r="FQ353" i="53"/>
  <c r="FP353" i="53"/>
  <c r="FO353" i="53"/>
  <c r="FT353" i="53" s="1"/>
  <c r="FU352" i="53"/>
  <c r="FV352" i="53" s="1"/>
  <c r="FS352" i="53"/>
  <c r="FR352" i="53"/>
  <c r="FQ352" i="53"/>
  <c r="FP352" i="53"/>
  <c r="FO352" i="53"/>
  <c r="FT352" i="53" s="1"/>
  <c r="FU351" i="53"/>
  <c r="FV351" i="53" s="1"/>
  <c r="FS351" i="53"/>
  <c r="FR351" i="53"/>
  <c r="FQ351" i="53"/>
  <c r="FP351" i="53"/>
  <c r="FO351" i="53"/>
  <c r="FT351" i="53" s="1"/>
  <c r="FU350" i="53"/>
  <c r="FV350" i="53" s="1"/>
  <c r="FS350" i="53"/>
  <c r="FR350" i="53"/>
  <c r="FQ350" i="53"/>
  <c r="FP350" i="53"/>
  <c r="FO350" i="53"/>
  <c r="FT350" i="53" s="1"/>
  <c r="FU349" i="53"/>
  <c r="FV349" i="53" s="1"/>
  <c r="FS349" i="53"/>
  <c r="FR349" i="53"/>
  <c r="FQ349" i="53"/>
  <c r="FP349" i="53"/>
  <c r="FO349" i="53"/>
  <c r="FT349" i="53" s="1"/>
  <c r="FU348" i="53"/>
  <c r="FV348" i="53" s="1"/>
  <c r="FS348" i="53"/>
  <c r="FR348" i="53"/>
  <c r="FQ348" i="53"/>
  <c r="FP348" i="53"/>
  <c r="FO348" i="53"/>
  <c r="FT348" i="53" s="1"/>
  <c r="FU347" i="53"/>
  <c r="FV347" i="53" s="1"/>
  <c r="FS347" i="53"/>
  <c r="FR347" i="53"/>
  <c r="FQ347" i="53"/>
  <c r="FP347" i="53"/>
  <c r="FO347" i="53"/>
  <c r="FT347" i="53" s="1"/>
  <c r="FU346" i="53"/>
  <c r="FV346" i="53" s="1"/>
  <c r="FS346" i="53"/>
  <c r="FR346" i="53"/>
  <c r="FQ346" i="53"/>
  <c r="FP346" i="53"/>
  <c r="FO346" i="53"/>
  <c r="FT346" i="53" s="1"/>
  <c r="FU345" i="53"/>
  <c r="FV345" i="53" s="1"/>
  <c r="FS345" i="53"/>
  <c r="FR345" i="53"/>
  <c r="FQ345" i="53"/>
  <c r="FP345" i="53"/>
  <c r="FO345" i="53"/>
  <c r="FT345" i="53" s="1"/>
  <c r="FU344" i="53"/>
  <c r="FV344" i="53" s="1"/>
  <c r="FS344" i="53"/>
  <c r="FR344" i="53"/>
  <c r="FQ344" i="53"/>
  <c r="FP344" i="53"/>
  <c r="FO344" i="53"/>
  <c r="FT344" i="53" s="1"/>
  <c r="FU343" i="53"/>
  <c r="FV343" i="53" s="1"/>
  <c r="FS343" i="53"/>
  <c r="FR343" i="53"/>
  <c r="FQ343" i="53"/>
  <c r="FP343" i="53"/>
  <c r="FO343" i="53"/>
  <c r="FT343" i="53" s="1"/>
  <c r="FU342" i="53"/>
  <c r="FV342" i="53" s="1"/>
  <c r="FS342" i="53"/>
  <c r="FR342" i="53"/>
  <c r="FQ342" i="53"/>
  <c r="FP342" i="53"/>
  <c r="FO342" i="53"/>
  <c r="FT342" i="53" s="1"/>
  <c r="FU341" i="53"/>
  <c r="FV341" i="53" s="1"/>
  <c r="FS341" i="53"/>
  <c r="FR341" i="53"/>
  <c r="FQ341" i="53"/>
  <c r="FP341" i="53"/>
  <c r="FO341" i="53"/>
  <c r="FT341" i="53" s="1"/>
  <c r="FU340" i="53"/>
  <c r="FV340" i="53" s="1"/>
  <c r="FS340" i="53"/>
  <c r="FR340" i="53"/>
  <c r="FQ340" i="53"/>
  <c r="FP340" i="53"/>
  <c r="FO340" i="53"/>
  <c r="FT340" i="53" s="1"/>
  <c r="FU339" i="53"/>
  <c r="FV339" i="53" s="1"/>
  <c r="FS339" i="53"/>
  <c r="FR339" i="53"/>
  <c r="FQ339" i="53"/>
  <c r="FP339" i="53"/>
  <c r="FO339" i="53"/>
  <c r="FT339" i="53" s="1"/>
  <c r="FU338" i="53"/>
  <c r="FV338" i="53" s="1"/>
  <c r="FS338" i="53"/>
  <c r="FR338" i="53"/>
  <c r="FQ338" i="53"/>
  <c r="FP338" i="53"/>
  <c r="FO338" i="53"/>
  <c r="FT338" i="53" s="1"/>
  <c r="FU337" i="53"/>
  <c r="FV337" i="53" s="1"/>
  <c r="FS337" i="53"/>
  <c r="FR337" i="53"/>
  <c r="FQ337" i="53"/>
  <c r="FP337" i="53"/>
  <c r="FO337" i="53"/>
  <c r="FT337" i="53" s="1"/>
  <c r="FU336" i="53"/>
  <c r="FV336" i="53" s="1"/>
  <c r="FS336" i="53"/>
  <c r="FR336" i="53"/>
  <c r="FQ336" i="53"/>
  <c r="FP336" i="53"/>
  <c r="FO336" i="53"/>
  <c r="FT336" i="53" s="1"/>
  <c r="FU335" i="53"/>
  <c r="FV335" i="53" s="1"/>
  <c r="FS335" i="53"/>
  <c r="FR335" i="53"/>
  <c r="FQ335" i="53"/>
  <c r="FP335" i="53"/>
  <c r="FO335" i="53"/>
  <c r="FT335" i="53" s="1"/>
  <c r="FU334" i="53"/>
  <c r="FV334" i="53" s="1"/>
  <c r="FS334" i="53"/>
  <c r="FR334" i="53"/>
  <c r="FQ334" i="53"/>
  <c r="FP334" i="53"/>
  <c r="FO334" i="53"/>
  <c r="FT334" i="53" s="1"/>
  <c r="FU333" i="53"/>
  <c r="FV333" i="53" s="1"/>
  <c r="FS333" i="53"/>
  <c r="FR333" i="53"/>
  <c r="FQ333" i="53"/>
  <c r="FP333" i="53"/>
  <c r="FO333" i="53"/>
  <c r="FT333" i="53" s="1"/>
  <c r="FU332" i="53"/>
  <c r="FV332" i="53" s="1"/>
  <c r="FS332" i="53"/>
  <c r="FR332" i="53"/>
  <c r="FQ332" i="53"/>
  <c r="FP332" i="53"/>
  <c r="FO332" i="53"/>
  <c r="FT332" i="53" s="1"/>
  <c r="FU331" i="53"/>
  <c r="FV331" i="53" s="1"/>
  <c r="FS331" i="53"/>
  <c r="FR331" i="53"/>
  <c r="FQ331" i="53"/>
  <c r="FP331" i="53"/>
  <c r="FO331" i="53"/>
  <c r="FT331" i="53" s="1"/>
  <c r="FU330" i="53"/>
  <c r="FV330" i="53" s="1"/>
  <c r="FS330" i="53"/>
  <c r="FR330" i="53"/>
  <c r="FQ330" i="53"/>
  <c r="FP330" i="53"/>
  <c r="FO330" i="53"/>
  <c r="FT330" i="53" s="1"/>
  <c r="FU329" i="53"/>
  <c r="FV329" i="53" s="1"/>
  <c r="FS329" i="53"/>
  <c r="FR329" i="53"/>
  <c r="FQ329" i="53"/>
  <c r="FP329" i="53"/>
  <c r="FO329" i="53"/>
  <c r="FT329" i="53" s="1"/>
  <c r="FU328" i="53"/>
  <c r="FV328" i="53" s="1"/>
  <c r="FS328" i="53"/>
  <c r="FR328" i="53"/>
  <c r="FQ328" i="53"/>
  <c r="FP328" i="53"/>
  <c r="FO328" i="53"/>
  <c r="FT328" i="53" s="1"/>
  <c r="FU327" i="53"/>
  <c r="FV327" i="53" s="1"/>
  <c r="FS327" i="53"/>
  <c r="FR327" i="53"/>
  <c r="FQ327" i="53"/>
  <c r="FP327" i="53"/>
  <c r="FO327" i="53"/>
  <c r="FT327" i="53" s="1"/>
  <c r="FU326" i="53"/>
  <c r="FV326" i="53" s="1"/>
  <c r="FS326" i="53"/>
  <c r="FR326" i="53"/>
  <c r="FQ326" i="53"/>
  <c r="FP326" i="53"/>
  <c r="FO326" i="53"/>
  <c r="FT326" i="53" s="1"/>
  <c r="FU325" i="53"/>
  <c r="FV325" i="53" s="1"/>
  <c r="FS325" i="53"/>
  <c r="FR325" i="53"/>
  <c r="FQ325" i="53"/>
  <c r="FP325" i="53"/>
  <c r="FO325" i="53"/>
  <c r="FT325" i="53" s="1"/>
  <c r="FU324" i="53"/>
  <c r="FV324" i="53" s="1"/>
  <c r="FS324" i="53"/>
  <c r="FR324" i="53"/>
  <c r="FQ324" i="53"/>
  <c r="FP324" i="53"/>
  <c r="FO324" i="53"/>
  <c r="FT324" i="53" s="1"/>
  <c r="FU323" i="53"/>
  <c r="FV323" i="53" s="1"/>
  <c r="FS323" i="53"/>
  <c r="FR323" i="53"/>
  <c r="FQ323" i="53"/>
  <c r="FP323" i="53"/>
  <c r="FO323" i="53"/>
  <c r="FT323" i="53" s="1"/>
  <c r="FU322" i="53"/>
  <c r="FV322" i="53" s="1"/>
  <c r="FS322" i="53"/>
  <c r="FR322" i="53"/>
  <c r="FQ322" i="53"/>
  <c r="FP322" i="53"/>
  <c r="FO322" i="53"/>
  <c r="FT322" i="53" s="1"/>
  <c r="FU321" i="53"/>
  <c r="FV321" i="53" s="1"/>
  <c r="FS321" i="53"/>
  <c r="FR321" i="53"/>
  <c r="FQ321" i="53"/>
  <c r="FP321" i="53"/>
  <c r="FO321" i="53"/>
  <c r="FT321" i="53" s="1"/>
  <c r="FU320" i="53"/>
  <c r="FV320" i="53" s="1"/>
  <c r="FS320" i="53"/>
  <c r="FR320" i="53"/>
  <c r="FQ320" i="53"/>
  <c r="FP320" i="53"/>
  <c r="FO320" i="53"/>
  <c r="FT320" i="53" s="1"/>
  <c r="FN318" i="53"/>
  <c r="FU317" i="53"/>
  <c r="FV317" i="53" s="1"/>
  <c r="FS317" i="53"/>
  <c r="FR317" i="53"/>
  <c r="FQ317" i="53"/>
  <c r="FP317" i="53"/>
  <c r="FO317" i="53"/>
  <c r="FT317" i="53" s="1"/>
  <c r="FU316" i="53"/>
  <c r="FV316" i="53" s="1"/>
  <c r="FS316" i="53"/>
  <c r="FR316" i="53"/>
  <c r="FQ316" i="53"/>
  <c r="FP316" i="53"/>
  <c r="FO316" i="53"/>
  <c r="FT316" i="53" s="1"/>
  <c r="FU315" i="53"/>
  <c r="FV315" i="53" s="1"/>
  <c r="FS315" i="53"/>
  <c r="FR315" i="53"/>
  <c r="FQ315" i="53"/>
  <c r="FP315" i="53"/>
  <c r="FO315" i="53"/>
  <c r="FT315" i="53" s="1"/>
  <c r="FU314" i="53"/>
  <c r="FV314" i="53" s="1"/>
  <c r="FS314" i="53"/>
  <c r="FR314" i="53"/>
  <c r="FQ314" i="53"/>
  <c r="FP314" i="53"/>
  <c r="FO314" i="53"/>
  <c r="FT314" i="53" s="1"/>
  <c r="FU311" i="53"/>
  <c r="FV311" i="53" s="1"/>
  <c r="FS311" i="53"/>
  <c r="FR311" i="53"/>
  <c r="FQ311" i="53"/>
  <c r="FP311" i="53"/>
  <c r="FO311" i="53"/>
  <c r="FT311" i="53" s="1"/>
  <c r="FU310" i="53"/>
  <c r="FV310" i="53" s="1"/>
  <c r="FS310" i="53"/>
  <c r="FR310" i="53"/>
  <c r="FQ310" i="53"/>
  <c r="FP310" i="53"/>
  <c r="FO310" i="53"/>
  <c r="FT310" i="53" s="1"/>
  <c r="FU309" i="53"/>
  <c r="FV309" i="53" s="1"/>
  <c r="FS309" i="53"/>
  <c r="FR309" i="53"/>
  <c r="FQ309" i="53"/>
  <c r="FP309" i="53"/>
  <c r="FO309" i="53"/>
  <c r="FT309" i="53" s="1"/>
  <c r="FU308" i="53"/>
  <c r="FV308" i="53" s="1"/>
  <c r="FS308" i="53"/>
  <c r="FR308" i="53"/>
  <c r="FQ308" i="53"/>
  <c r="FP308" i="53"/>
  <c r="FO308" i="53"/>
  <c r="FT308" i="53" s="1"/>
  <c r="FU307" i="53"/>
  <c r="FV307" i="53" s="1"/>
  <c r="FS307" i="53"/>
  <c r="FR307" i="53"/>
  <c r="FQ307" i="53"/>
  <c r="FP307" i="53"/>
  <c r="FO307" i="53"/>
  <c r="FT307" i="53" s="1"/>
  <c r="FU306" i="53"/>
  <c r="FV306" i="53" s="1"/>
  <c r="FS306" i="53"/>
  <c r="FR306" i="53"/>
  <c r="FQ306" i="53"/>
  <c r="FP306" i="53"/>
  <c r="FO306" i="53"/>
  <c r="FT306" i="53" s="1"/>
  <c r="FU305" i="53"/>
  <c r="FV305" i="53" s="1"/>
  <c r="FS305" i="53"/>
  <c r="FR305" i="53"/>
  <c r="FQ305" i="53"/>
  <c r="FP305" i="53"/>
  <c r="FO305" i="53"/>
  <c r="FT305" i="53" s="1"/>
  <c r="FU304" i="53"/>
  <c r="FV304" i="53" s="1"/>
  <c r="FS304" i="53"/>
  <c r="FR304" i="53"/>
  <c r="FQ304" i="53"/>
  <c r="FP304" i="53"/>
  <c r="FO304" i="53"/>
  <c r="FT304" i="53" s="1"/>
  <c r="FU303" i="53"/>
  <c r="FV303" i="53" s="1"/>
  <c r="FS303" i="53"/>
  <c r="FR303" i="53"/>
  <c r="FQ303" i="53"/>
  <c r="FP303" i="53"/>
  <c r="FO303" i="53"/>
  <c r="FT303" i="53" s="1"/>
  <c r="FU302" i="53"/>
  <c r="FV302" i="53" s="1"/>
  <c r="FS302" i="53"/>
  <c r="FR302" i="53"/>
  <c r="FQ302" i="53"/>
  <c r="FP302" i="53"/>
  <c r="FO302" i="53"/>
  <c r="FT302" i="53" s="1"/>
  <c r="FU301" i="53"/>
  <c r="FV301" i="53" s="1"/>
  <c r="FS301" i="53"/>
  <c r="FR301" i="53"/>
  <c r="FQ301" i="53"/>
  <c r="FP301" i="53"/>
  <c r="FO301" i="53"/>
  <c r="FT301" i="53" s="1"/>
  <c r="FU298" i="53"/>
  <c r="FV298" i="53" s="1"/>
  <c r="FS298" i="53"/>
  <c r="FR298" i="53"/>
  <c r="FQ298" i="53"/>
  <c r="FP298" i="53"/>
  <c r="FO298" i="53"/>
  <c r="FT298" i="53" s="1"/>
  <c r="FN295" i="53"/>
  <c r="FU293" i="53"/>
  <c r="FV293" i="53" s="1"/>
  <c r="FS293" i="53"/>
  <c r="FR293" i="53"/>
  <c r="FQ293" i="53"/>
  <c r="FP293" i="53"/>
  <c r="FO293" i="53"/>
  <c r="FT293" i="53" s="1"/>
  <c r="FU292" i="53"/>
  <c r="FV292" i="53" s="1"/>
  <c r="FS292" i="53"/>
  <c r="FR292" i="53"/>
  <c r="FQ292" i="53"/>
  <c r="FP292" i="53"/>
  <c r="FO292" i="53"/>
  <c r="FT292" i="53" s="1"/>
  <c r="FU291" i="53"/>
  <c r="FV291" i="53" s="1"/>
  <c r="FS291" i="53"/>
  <c r="FR291" i="53"/>
  <c r="FQ291" i="53"/>
  <c r="FP291" i="53"/>
  <c r="FO291" i="53"/>
  <c r="FT291" i="53" s="1"/>
  <c r="FU290" i="53"/>
  <c r="FV290" i="53" s="1"/>
  <c r="FS290" i="53"/>
  <c r="FR290" i="53"/>
  <c r="FQ290" i="53"/>
  <c r="FP290" i="53"/>
  <c r="FO290" i="53"/>
  <c r="FT290" i="53" s="1"/>
  <c r="FU289" i="53"/>
  <c r="FV289" i="53" s="1"/>
  <c r="FS289" i="53"/>
  <c r="FR289" i="53"/>
  <c r="FQ289" i="53"/>
  <c r="FP289" i="53"/>
  <c r="FO289" i="53"/>
  <c r="FT289" i="53" s="1"/>
  <c r="FU288" i="53"/>
  <c r="FV288" i="53" s="1"/>
  <c r="FS288" i="53"/>
  <c r="FR288" i="53"/>
  <c r="FQ288" i="53"/>
  <c r="FP288" i="53"/>
  <c r="FO288" i="53"/>
  <c r="FT288" i="53" s="1"/>
  <c r="FN287" i="53"/>
  <c r="FU286" i="53"/>
  <c r="FV286" i="53" s="1"/>
  <c r="FS286" i="53"/>
  <c r="FR286" i="53"/>
  <c r="FQ286" i="53"/>
  <c r="FP286" i="53"/>
  <c r="FO286" i="53"/>
  <c r="FT286" i="53" s="1"/>
  <c r="FU285" i="53"/>
  <c r="FV285" i="53" s="1"/>
  <c r="FS285" i="53"/>
  <c r="FR285" i="53"/>
  <c r="FQ285" i="53"/>
  <c r="FP285" i="53"/>
  <c r="FO285" i="53"/>
  <c r="FT285" i="53" s="1"/>
  <c r="FU284" i="53"/>
  <c r="FV284" i="53" s="1"/>
  <c r="FS284" i="53"/>
  <c r="FR284" i="53"/>
  <c r="FQ284" i="53"/>
  <c r="FP284" i="53"/>
  <c r="FO284" i="53"/>
  <c r="FT284" i="53" s="1"/>
  <c r="FN283" i="53"/>
  <c r="FU282" i="53"/>
  <c r="FV282" i="53" s="1"/>
  <c r="FS282" i="53"/>
  <c r="FR282" i="53"/>
  <c r="FQ282" i="53"/>
  <c r="FP282" i="53"/>
  <c r="FO282" i="53"/>
  <c r="FT282" i="53" s="1"/>
  <c r="FU281" i="53"/>
  <c r="FV281" i="53" s="1"/>
  <c r="FS281" i="53"/>
  <c r="FR281" i="53"/>
  <c r="FQ281" i="53"/>
  <c r="FP281" i="53"/>
  <c r="FO281" i="53"/>
  <c r="FT281" i="53" s="1"/>
  <c r="FU280" i="53"/>
  <c r="FV280" i="53" s="1"/>
  <c r="FS280" i="53"/>
  <c r="FR280" i="53"/>
  <c r="FQ280" i="53"/>
  <c r="FP280" i="53"/>
  <c r="FO280" i="53"/>
  <c r="FT280" i="53" s="1"/>
  <c r="FU279" i="53"/>
  <c r="FV279" i="53" s="1"/>
  <c r="FS279" i="53"/>
  <c r="FR279" i="53"/>
  <c r="FQ279" i="53"/>
  <c r="FP279" i="53"/>
  <c r="FO279" i="53"/>
  <c r="FT279" i="53" s="1"/>
  <c r="FU278" i="53"/>
  <c r="FV278" i="53" s="1"/>
  <c r="FS278" i="53"/>
  <c r="FR278" i="53"/>
  <c r="FQ278" i="53"/>
  <c r="FP278" i="53"/>
  <c r="FO278" i="53"/>
  <c r="FT278" i="53" s="1"/>
  <c r="FU277" i="53"/>
  <c r="FV277" i="53" s="1"/>
  <c r="FS277" i="53"/>
  <c r="FR277" i="53"/>
  <c r="FQ277" i="53"/>
  <c r="FP277" i="53"/>
  <c r="FO277" i="53"/>
  <c r="FT277" i="53" s="1"/>
  <c r="FU276" i="53"/>
  <c r="FV276" i="53" s="1"/>
  <c r="FS276" i="53"/>
  <c r="FR276" i="53"/>
  <c r="FQ276" i="53"/>
  <c r="FP276" i="53"/>
  <c r="FO276" i="53"/>
  <c r="FT276" i="53" s="1"/>
  <c r="FU275" i="53"/>
  <c r="FV275" i="53" s="1"/>
  <c r="FS275" i="53"/>
  <c r="FR275" i="53"/>
  <c r="FQ275" i="53"/>
  <c r="FP275" i="53"/>
  <c r="FO275" i="53"/>
  <c r="FT275" i="53" s="1"/>
  <c r="FU274" i="53"/>
  <c r="FV274" i="53" s="1"/>
  <c r="FS274" i="53"/>
  <c r="FR274" i="53"/>
  <c r="FQ274" i="53"/>
  <c r="FP274" i="53"/>
  <c r="FO274" i="53"/>
  <c r="FT274" i="53" s="1"/>
  <c r="FU273" i="53"/>
  <c r="FV273" i="53" s="1"/>
  <c r="FS273" i="53"/>
  <c r="FR273" i="53"/>
  <c r="FQ273" i="53"/>
  <c r="FP273" i="53"/>
  <c r="FO273" i="53"/>
  <c r="FT273" i="53" s="1"/>
  <c r="FU272" i="53"/>
  <c r="FV272" i="53" s="1"/>
  <c r="FS272" i="53"/>
  <c r="FR272" i="53"/>
  <c r="FQ272" i="53"/>
  <c r="FP272" i="53"/>
  <c r="FO272" i="53"/>
  <c r="FT272" i="53" s="1"/>
  <c r="FU271" i="53"/>
  <c r="FV271" i="53" s="1"/>
  <c r="FS271" i="53"/>
  <c r="FR271" i="53"/>
  <c r="FQ271" i="53"/>
  <c r="FP271" i="53"/>
  <c r="FO271" i="53"/>
  <c r="FT271" i="53" s="1"/>
  <c r="FU270" i="53"/>
  <c r="FV270" i="53" s="1"/>
  <c r="FS270" i="53"/>
  <c r="FR270" i="53"/>
  <c r="FQ270" i="53"/>
  <c r="FP270" i="53"/>
  <c r="FO270" i="53"/>
  <c r="FT270" i="53" s="1"/>
  <c r="FU269" i="53"/>
  <c r="FV269" i="53" s="1"/>
  <c r="FS269" i="53"/>
  <c r="FR269" i="53"/>
  <c r="FQ269" i="53"/>
  <c r="FP269" i="53"/>
  <c r="FO269" i="53"/>
  <c r="FT269" i="53" s="1"/>
  <c r="FU268" i="53"/>
  <c r="FV268" i="53" s="1"/>
  <c r="FS268" i="53"/>
  <c r="FR268" i="53"/>
  <c r="FQ268" i="53"/>
  <c r="FP268" i="53"/>
  <c r="FO268" i="53"/>
  <c r="FT268" i="53" s="1"/>
  <c r="FU267" i="53"/>
  <c r="FV267" i="53" s="1"/>
  <c r="FS267" i="53"/>
  <c r="FR267" i="53"/>
  <c r="FQ267" i="53"/>
  <c r="FP267" i="53"/>
  <c r="FO267" i="53"/>
  <c r="FT267" i="53" s="1"/>
  <c r="FN266" i="53"/>
  <c r="FU265" i="53"/>
  <c r="FV265" i="53" s="1"/>
  <c r="FS265" i="53"/>
  <c r="FR265" i="53"/>
  <c r="FQ265" i="53"/>
  <c r="FP265" i="53"/>
  <c r="FO265" i="53"/>
  <c r="FT265" i="53" s="1"/>
  <c r="FU264" i="53"/>
  <c r="FV264" i="53" s="1"/>
  <c r="FS264" i="53"/>
  <c r="FR264" i="53"/>
  <c r="FQ264" i="53"/>
  <c r="FP264" i="53"/>
  <c r="FO264" i="53"/>
  <c r="FT264" i="53" s="1"/>
  <c r="FU263" i="53"/>
  <c r="FV263" i="53" s="1"/>
  <c r="FS263" i="53"/>
  <c r="FR263" i="53"/>
  <c r="FQ263" i="53"/>
  <c r="FP263" i="53"/>
  <c r="FO263" i="53"/>
  <c r="FT263" i="53" s="1"/>
  <c r="FU262" i="53"/>
  <c r="FV262" i="53" s="1"/>
  <c r="FS262" i="53"/>
  <c r="FR262" i="53"/>
  <c r="FQ262" i="53"/>
  <c r="FP262" i="53"/>
  <c r="FO262" i="53"/>
  <c r="FT262" i="53" s="1"/>
  <c r="FN261" i="53"/>
  <c r="FU260" i="53"/>
  <c r="FV260" i="53" s="1"/>
  <c r="FS260" i="53"/>
  <c r="FR260" i="53"/>
  <c r="FQ260" i="53"/>
  <c r="FP260" i="53"/>
  <c r="FO260" i="53"/>
  <c r="FT260" i="53" s="1"/>
  <c r="FU259" i="53"/>
  <c r="FV259" i="53" s="1"/>
  <c r="FS259" i="53"/>
  <c r="FR259" i="53"/>
  <c r="FQ259" i="53"/>
  <c r="FP259" i="53"/>
  <c r="FO259" i="53"/>
  <c r="FT259" i="53" s="1"/>
  <c r="FU258" i="53"/>
  <c r="FV258" i="53" s="1"/>
  <c r="FS258" i="53"/>
  <c r="FR258" i="53"/>
  <c r="FQ258" i="53"/>
  <c r="FP258" i="53"/>
  <c r="FO258" i="53"/>
  <c r="FT258" i="53" s="1"/>
  <c r="FU257" i="53"/>
  <c r="FV257" i="53" s="1"/>
  <c r="FS257" i="53"/>
  <c r="FR257" i="53"/>
  <c r="FQ257" i="53"/>
  <c r="FP257" i="53"/>
  <c r="FO257" i="53"/>
  <c r="FT257" i="53" s="1"/>
  <c r="FU256" i="53"/>
  <c r="FV256" i="53" s="1"/>
  <c r="FS256" i="53"/>
  <c r="FR256" i="53"/>
  <c r="FQ256" i="53"/>
  <c r="FP256" i="53"/>
  <c r="FO256" i="53"/>
  <c r="FT256" i="53" s="1"/>
  <c r="FU255" i="53"/>
  <c r="FV255" i="53" s="1"/>
  <c r="FS255" i="53"/>
  <c r="FR255" i="53"/>
  <c r="FQ255" i="53"/>
  <c r="FP255" i="53"/>
  <c r="FO255" i="53"/>
  <c r="FT255" i="53" s="1"/>
  <c r="FU254" i="53"/>
  <c r="FV254" i="53" s="1"/>
  <c r="FS254" i="53"/>
  <c r="FR254" i="53"/>
  <c r="FQ254" i="53"/>
  <c r="FP254" i="53"/>
  <c r="FO254" i="53"/>
  <c r="FT254" i="53" s="1"/>
  <c r="FU253" i="53"/>
  <c r="FV253" i="53" s="1"/>
  <c r="FS253" i="53"/>
  <c r="FR253" i="53"/>
  <c r="FQ253" i="53"/>
  <c r="FP253" i="53"/>
  <c r="FO253" i="53"/>
  <c r="FT253" i="53" s="1"/>
  <c r="FU252" i="53"/>
  <c r="FV252" i="53" s="1"/>
  <c r="FS252" i="53"/>
  <c r="FR252" i="53"/>
  <c r="FQ252" i="53"/>
  <c r="FP252" i="53"/>
  <c r="FO252" i="53"/>
  <c r="FT252" i="53" s="1"/>
  <c r="FN251" i="53"/>
  <c r="FU249" i="53"/>
  <c r="FV249" i="53" s="1"/>
  <c r="FS249" i="53"/>
  <c r="FR249" i="53"/>
  <c r="FQ249" i="53"/>
  <c r="FP249" i="53"/>
  <c r="FO249" i="53"/>
  <c r="FT249" i="53" s="1"/>
  <c r="FU248" i="53"/>
  <c r="FV248" i="53" s="1"/>
  <c r="FS248" i="53"/>
  <c r="FR248" i="53"/>
  <c r="FQ248" i="53"/>
  <c r="FP248" i="53"/>
  <c r="FO248" i="53"/>
  <c r="FT248" i="53" s="1"/>
  <c r="FU247" i="53"/>
  <c r="FV247" i="53" s="1"/>
  <c r="FS247" i="53"/>
  <c r="FR247" i="53"/>
  <c r="FQ247" i="53"/>
  <c r="FP247" i="53"/>
  <c r="FO247" i="53"/>
  <c r="FT247" i="53" s="1"/>
  <c r="FU246" i="53"/>
  <c r="FV246" i="53" s="1"/>
  <c r="FS246" i="53"/>
  <c r="FR246" i="53"/>
  <c r="FQ246" i="53"/>
  <c r="FP246" i="53"/>
  <c r="FO246" i="53"/>
  <c r="FT246" i="53" s="1"/>
  <c r="FU245" i="53"/>
  <c r="FV245" i="53" s="1"/>
  <c r="FS245" i="53"/>
  <c r="FR245" i="53"/>
  <c r="FQ245" i="53"/>
  <c r="FP245" i="53"/>
  <c r="FO245" i="53"/>
  <c r="FT245" i="53" s="1"/>
  <c r="FU244" i="53"/>
  <c r="FV244" i="53" s="1"/>
  <c r="FS244" i="53"/>
  <c r="FR244" i="53"/>
  <c r="FQ244" i="53"/>
  <c r="FP244" i="53"/>
  <c r="FO244" i="53"/>
  <c r="FT244" i="53" s="1"/>
  <c r="FN242" i="53"/>
  <c r="FU240" i="53"/>
  <c r="FV240" i="53" s="1"/>
  <c r="FS240" i="53"/>
  <c r="FR240" i="53"/>
  <c r="FQ240" i="53"/>
  <c r="FP240" i="53"/>
  <c r="FO240" i="53"/>
  <c r="FT240" i="53" s="1"/>
  <c r="FU239" i="53"/>
  <c r="FV239" i="53" s="1"/>
  <c r="FS239" i="53"/>
  <c r="FR239" i="53"/>
  <c r="FQ239" i="53"/>
  <c r="FP239" i="53"/>
  <c r="FO239" i="53"/>
  <c r="FT239" i="53" s="1"/>
  <c r="FU238" i="53"/>
  <c r="FV238" i="53" s="1"/>
  <c r="FS238" i="53"/>
  <c r="FR238" i="53"/>
  <c r="FQ238" i="53"/>
  <c r="FP238" i="53"/>
  <c r="FO238" i="53"/>
  <c r="FT238" i="53" s="1"/>
  <c r="FN237" i="53"/>
  <c r="FU236" i="53"/>
  <c r="FV236" i="53" s="1"/>
  <c r="FS236" i="53"/>
  <c r="FR236" i="53"/>
  <c r="FQ236" i="53"/>
  <c r="FP236" i="53"/>
  <c r="FO236" i="53"/>
  <c r="FT236" i="53" s="1"/>
  <c r="FN235" i="53"/>
  <c r="FU234" i="53"/>
  <c r="FV234" i="53" s="1"/>
  <c r="FS234" i="53"/>
  <c r="FR234" i="53"/>
  <c r="FQ234" i="53"/>
  <c r="FP234" i="53"/>
  <c r="FO234" i="53"/>
  <c r="FT234" i="53" s="1"/>
  <c r="FU233" i="53"/>
  <c r="FV233" i="53" s="1"/>
  <c r="FS233" i="53"/>
  <c r="FR233" i="53"/>
  <c r="FQ233" i="53"/>
  <c r="FP233" i="53"/>
  <c r="FO233" i="53"/>
  <c r="FT233" i="53" s="1"/>
  <c r="FU232" i="53"/>
  <c r="FV232" i="53" s="1"/>
  <c r="FS232" i="53"/>
  <c r="FR232" i="53"/>
  <c r="FQ232" i="53"/>
  <c r="FP232" i="53"/>
  <c r="FO232" i="53"/>
  <c r="FT232" i="53" s="1"/>
  <c r="FU231" i="53"/>
  <c r="FV231" i="53" s="1"/>
  <c r="FS231" i="53"/>
  <c r="FR231" i="53"/>
  <c r="FQ231" i="53"/>
  <c r="FP231" i="53"/>
  <c r="FO231" i="53"/>
  <c r="FT231" i="53" s="1"/>
  <c r="FU230" i="53"/>
  <c r="FV230" i="53" s="1"/>
  <c r="FS230" i="53"/>
  <c r="FR230" i="53"/>
  <c r="FQ230" i="53"/>
  <c r="FP230" i="53"/>
  <c r="FO230" i="53"/>
  <c r="FT230" i="53" s="1"/>
  <c r="FU229" i="53"/>
  <c r="FV229" i="53" s="1"/>
  <c r="FS229" i="53"/>
  <c r="FR229" i="53"/>
  <c r="FQ229" i="53"/>
  <c r="FP229" i="53"/>
  <c r="FO229" i="53"/>
  <c r="FT229" i="53" s="1"/>
  <c r="FU228" i="53"/>
  <c r="FV228" i="53" s="1"/>
  <c r="FS228" i="53"/>
  <c r="FR228" i="53"/>
  <c r="FQ228" i="53"/>
  <c r="FP228" i="53"/>
  <c r="FO228" i="53"/>
  <c r="FT228" i="53" s="1"/>
  <c r="FU227" i="53"/>
  <c r="FV227" i="53" s="1"/>
  <c r="FS227" i="53"/>
  <c r="FR227" i="53"/>
  <c r="FQ227" i="53"/>
  <c r="FP227" i="53"/>
  <c r="FO227" i="53"/>
  <c r="FT227" i="53" s="1"/>
  <c r="FU226" i="53"/>
  <c r="FV226" i="53" s="1"/>
  <c r="FS226" i="53"/>
  <c r="FR226" i="53"/>
  <c r="FQ226" i="53"/>
  <c r="FP226" i="53"/>
  <c r="FO226" i="53"/>
  <c r="FT226" i="53" s="1"/>
  <c r="FN225" i="53"/>
  <c r="FU224" i="53"/>
  <c r="FV224" i="53" s="1"/>
  <c r="FS224" i="53"/>
  <c r="FR224" i="53"/>
  <c r="FQ224" i="53"/>
  <c r="FP224" i="53"/>
  <c r="FO224" i="53"/>
  <c r="FT224" i="53" s="1"/>
  <c r="FN223" i="53"/>
  <c r="FU222" i="53"/>
  <c r="FV222" i="53" s="1"/>
  <c r="FS222" i="53"/>
  <c r="FR222" i="53"/>
  <c r="FQ222" i="53"/>
  <c r="FP222" i="53"/>
  <c r="FO222" i="53"/>
  <c r="FT222" i="53" s="1"/>
  <c r="FU221" i="53"/>
  <c r="FV221" i="53" s="1"/>
  <c r="FS221" i="53"/>
  <c r="FR221" i="53"/>
  <c r="FQ221" i="53"/>
  <c r="FP221" i="53"/>
  <c r="FO221" i="53"/>
  <c r="FT221" i="53" s="1"/>
  <c r="FU220" i="53"/>
  <c r="FV220" i="53" s="1"/>
  <c r="FS220" i="53"/>
  <c r="FR220" i="53"/>
  <c r="FQ220" i="53"/>
  <c r="FP220" i="53"/>
  <c r="FO220" i="53"/>
  <c r="FT220" i="53" s="1"/>
  <c r="FU219" i="53"/>
  <c r="FV219" i="53" s="1"/>
  <c r="FS219" i="53"/>
  <c r="FR219" i="53"/>
  <c r="FQ219" i="53"/>
  <c r="FP219" i="53"/>
  <c r="FO219" i="53"/>
  <c r="FT219" i="53" s="1"/>
  <c r="FU218" i="53"/>
  <c r="FV218" i="53" s="1"/>
  <c r="FS218" i="53"/>
  <c r="FR218" i="53"/>
  <c r="FQ218" i="53"/>
  <c r="FP218" i="53"/>
  <c r="FO218" i="53"/>
  <c r="FT218" i="53" s="1"/>
  <c r="FU217" i="53"/>
  <c r="FV217" i="53" s="1"/>
  <c r="FS217" i="53"/>
  <c r="FR217" i="53"/>
  <c r="FQ217" i="53"/>
  <c r="FP217" i="53"/>
  <c r="FO217" i="53"/>
  <c r="FT217" i="53" s="1"/>
  <c r="FU216" i="53"/>
  <c r="FV216" i="53" s="1"/>
  <c r="FS216" i="53"/>
  <c r="FR216" i="53"/>
  <c r="FQ216" i="53"/>
  <c r="FP216" i="53"/>
  <c r="FO216" i="53"/>
  <c r="FT216" i="53" s="1"/>
  <c r="FU215" i="53"/>
  <c r="FV215" i="53" s="1"/>
  <c r="FS215" i="53"/>
  <c r="FR215" i="53"/>
  <c r="FQ215" i="53"/>
  <c r="FP215" i="53"/>
  <c r="FO215" i="53"/>
  <c r="FT215" i="53" s="1"/>
  <c r="FU214" i="53"/>
  <c r="FV214" i="53" s="1"/>
  <c r="FS214" i="53"/>
  <c r="FR214" i="53"/>
  <c r="FQ214" i="53"/>
  <c r="FP214" i="53"/>
  <c r="FO214" i="53"/>
  <c r="FT214" i="53" s="1"/>
  <c r="FN213" i="53"/>
  <c r="FU211" i="53"/>
  <c r="FV211" i="53" s="1"/>
  <c r="FS211" i="53"/>
  <c r="FR211" i="53"/>
  <c r="FQ211" i="53"/>
  <c r="FP211" i="53"/>
  <c r="FO211" i="53"/>
  <c r="FT211" i="53" s="1"/>
  <c r="FU210" i="53"/>
  <c r="FV210" i="53" s="1"/>
  <c r="FS210" i="53"/>
  <c r="FR210" i="53"/>
  <c r="FQ210" i="53"/>
  <c r="FP210" i="53"/>
  <c r="FO210" i="53"/>
  <c r="FT210" i="53" s="1"/>
  <c r="FU209" i="53"/>
  <c r="FV209" i="53" s="1"/>
  <c r="FS209" i="53"/>
  <c r="FR209" i="53"/>
  <c r="FQ209" i="53"/>
  <c r="FP209" i="53"/>
  <c r="FO209" i="53"/>
  <c r="FT209" i="53" s="1"/>
  <c r="FU208" i="53"/>
  <c r="FV208" i="53" s="1"/>
  <c r="FS208" i="53"/>
  <c r="FR208" i="53"/>
  <c r="FQ208" i="53"/>
  <c r="FP208" i="53"/>
  <c r="FO208" i="53"/>
  <c r="FT208" i="53" s="1"/>
  <c r="FU206" i="53"/>
  <c r="FV206" i="53" s="1"/>
  <c r="FS206" i="53"/>
  <c r="FR206" i="53"/>
  <c r="FQ206" i="53"/>
  <c r="FP206" i="53"/>
  <c r="FO206" i="53"/>
  <c r="FT206" i="53" s="1"/>
  <c r="FU205" i="53"/>
  <c r="FV205" i="53" s="1"/>
  <c r="FS205" i="53"/>
  <c r="FR205" i="53"/>
  <c r="FQ205" i="53"/>
  <c r="FP205" i="53"/>
  <c r="FO205" i="53"/>
  <c r="FT205" i="53" s="1"/>
  <c r="FU204" i="53"/>
  <c r="FV204" i="53" s="1"/>
  <c r="FS204" i="53"/>
  <c r="FR204" i="53"/>
  <c r="FQ204" i="53"/>
  <c r="FP204" i="53"/>
  <c r="FO204" i="53"/>
  <c r="FT204" i="53" s="1"/>
  <c r="FU203" i="53"/>
  <c r="FV203" i="53" s="1"/>
  <c r="FS203" i="53"/>
  <c r="FR203" i="53"/>
  <c r="FQ203" i="53"/>
  <c r="FP203" i="53"/>
  <c r="FO203" i="53"/>
  <c r="FT203" i="53" s="1"/>
  <c r="FU202" i="53"/>
  <c r="FV202" i="53" s="1"/>
  <c r="FS202" i="53"/>
  <c r="FR202" i="53"/>
  <c r="FQ202" i="53"/>
  <c r="FP202" i="53"/>
  <c r="FO202" i="53"/>
  <c r="FT202" i="53" s="1"/>
  <c r="FU201" i="53"/>
  <c r="FV201" i="53" s="1"/>
  <c r="FS201" i="53"/>
  <c r="FR201" i="53"/>
  <c r="FQ201" i="53"/>
  <c r="FP201" i="53"/>
  <c r="FO201" i="53"/>
  <c r="FT201" i="53" s="1"/>
  <c r="FV200" i="53"/>
  <c r="FU200" i="53"/>
  <c r="FS200" i="53"/>
  <c r="FR200" i="53"/>
  <c r="FQ200" i="53"/>
  <c r="FP200" i="53"/>
  <c r="FO200" i="53"/>
  <c r="FT200" i="53" s="1"/>
  <c r="FU199" i="53"/>
  <c r="FV199" i="53" s="1"/>
  <c r="FS199" i="53"/>
  <c r="FR199" i="53"/>
  <c r="FQ199" i="53"/>
  <c r="FP199" i="53"/>
  <c r="FO199" i="53"/>
  <c r="FT199" i="53" s="1"/>
  <c r="FU198" i="53"/>
  <c r="FV198" i="53" s="1"/>
  <c r="FS198" i="53"/>
  <c r="FR198" i="53"/>
  <c r="FQ198" i="53"/>
  <c r="FP198" i="53"/>
  <c r="FO198" i="53"/>
  <c r="FT198" i="53" s="1"/>
  <c r="FU197" i="53"/>
  <c r="FV197" i="53" s="1"/>
  <c r="FS197" i="53"/>
  <c r="FR197" i="53"/>
  <c r="FQ197" i="53"/>
  <c r="FP197" i="53"/>
  <c r="FO197" i="53"/>
  <c r="FT197" i="53" s="1"/>
  <c r="FU196" i="53"/>
  <c r="FV196" i="53" s="1"/>
  <c r="FS196" i="53"/>
  <c r="FR196" i="53"/>
  <c r="FQ196" i="53"/>
  <c r="FP196" i="53"/>
  <c r="FO196" i="53"/>
  <c r="FT196" i="53" s="1"/>
  <c r="FU195" i="53"/>
  <c r="FV195" i="53" s="1"/>
  <c r="FS195" i="53"/>
  <c r="FR195" i="53"/>
  <c r="FQ195" i="53"/>
  <c r="FP195" i="53"/>
  <c r="FO195" i="53"/>
  <c r="FT195" i="53" s="1"/>
  <c r="FU194" i="53"/>
  <c r="FV194" i="53" s="1"/>
  <c r="FS194" i="53"/>
  <c r="FR194" i="53"/>
  <c r="FQ194" i="53"/>
  <c r="FP194" i="53"/>
  <c r="FO194" i="53"/>
  <c r="FT194" i="53" s="1"/>
  <c r="FU193" i="53"/>
  <c r="FV193" i="53" s="1"/>
  <c r="FS193" i="53"/>
  <c r="FR193" i="53"/>
  <c r="FQ193" i="53"/>
  <c r="FP193" i="53"/>
  <c r="FO193" i="53"/>
  <c r="FT193" i="53" s="1"/>
  <c r="FU192" i="53"/>
  <c r="FV192" i="53" s="1"/>
  <c r="FS192" i="53"/>
  <c r="FR192" i="53"/>
  <c r="FQ192" i="53"/>
  <c r="FP192" i="53"/>
  <c r="FO192" i="53"/>
  <c r="FT192" i="53" s="1"/>
  <c r="FU191" i="53"/>
  <c r="FV191" i="53" s="1"/>
  <c r="FS191" i="53"/>
  <c r="FR191" i="53"/>
  <c r="FQ191" i="53"/>
  <c r="FP191" i="53"/>
  <c r="FO191" i="53"/>
  <c r="FT191" i="53" s="1"/>
  <c r="FU190" i="53"/>
  <c r="FV190" i="53" s="1"/>
  <c r="FS190" i="53"/>
  <c r="FR190" i="53"/>
  <c r="FQ190" i="53"/>
  <c r="FP190" i="53"/>
  <c r="FO190" i="53"/>
  <c r="FT190" i="53" s="1"/>
  <c r="FU189" i="53"/>
  <c r="FV189" i="53" s="1"/>
  <c r="FS189" i="53"/>
  <c r="FR189" i="53"/>
  <c r="FQ189" i="53"/>
  <c r="FP189" i="53"/>
  <c r="FO189" i="53"/>
  <c r="FT189" i="53" s="1"/>
  <c r="FU188" i="53"/>
  <c r="FV188" i="53" s="1"/>
  <c r="FS188" i="53"/>
  <c r="FR188" i="53"/>
  <c r="FQ188" i="53"/>
  <c r="FP188" i="53"/>
  <c r="FO188" i="53"/>
  <c r="FT188" i="53" s="1"/>
  <c r="FU187" i="53"/>
  <c r="FV187" i="53" s="1"/>
  <c r="FS187" i="53"/>
  <c r="FR187" i="53"/>
  <c r="FQ187" i="53"/>
  <c r="FP187" i="53"/>
  <c r="FO187" i="53"/>
  <c r="FT187" i="53" s="1"/>
  <c r="FU186" i="53"/>
  <c r="FV186" i="53" s="1"/>
  <c r="FS186" i="53"/>
  <c r="FR186" i="53"/>
  <c r="FQ186" i="53"/>
  <c r="FP186" i="53"/>
  <c r="FO186" i="53"/>
  <c r="FT186" i="53" s="1"/>
  <c r="FU184" i="53"/>
  <c r="FV184" i="53" s="1"/>
  <c r="FS184" i="53"/>
  <c r="FR184" i="53"/>
  <c r="FQ184" i="53"/>
  <c r="FP184" i="53"/>
  <c r="FO184" i="53"/>
  <c r="FT184" i="53" s="1"/>
  <c r="FU183" i="53"/>
  <c r="FV183" i="53" s="1"/>
  <c r="FS183" i="53"/>
  <c r="FR183" i="53"/>
  <c r="FQ183" i="53"/>
  <c r="FP183" i="53"/>
  <c r="FO183" i="53"/>
  <c r="FT183" i="53" s="1"/>
  <c r="FU182" i="53"/>
  <c r="FV182" i="53" s="1"/>
  <c r="FS182" i="53"/>
  <c r="FR182" i="53"/>
  <c r="FQ182" i="53"/>
  <c r="FP182" i="53"/>
  <c r="FO182" i="53"/>
  <c r="FT182" i="53" s="1"/>
  <c r="FU181" i="53"/>
  <c r="FV181" i="53" s="1"/>
  <c r="FS181" i="53"/>
  <c r="FR181" i="53"/>
  <c r="FQ181" i="53"/>
  <c r="FP181" i="53"/>
  <c r="FO181" i="53"/>
  <c r="FT181" i="53" s="1"/>
  <c r="FU180" i="53"/>
  <c r="FV180" i="53" s="1"/>
  <c r="FS180" i="53"/>
  <c r="FR180" i="53"/>
  <c r="FQ180" i="53"/>
  <c r="FP180" i="53"/>
  <c r="FO180" i="53"/>
  <c r="FT180" i="53" s="1"/>
  <c r="FU179" i="53"/>
  <c r="FV179" i="53" s="1"/>
  <c r="FS179" i="53"/>
  <c r="FR179" i="53"/>
  <c r="FQ179" i="53"/>
  <c r="FP179" i="53"/>
  <c r="FO179" i="53"/>
  <c r="FT179" i="53" s="1"/>
  <c r="FN177" i="53"/>
  <c r="FU176" i="53"/>
  <c r="FV176" i="53" s="1"/>
  <c r="FS176" i="53"/>
  <c r="FR176" i="53"/>
  <c r="FQ176" i="53"/>
  <c r="FP176" i="53"/>
  <c r="FO176" i="53"/>
  <c r="FT176" i="53" s="1"/>
  <c r="FU174" i="53"/>
  <c r="FV174" i="53" s="1"/>
  <c r="FS174" i="53"/>
  <c r="FR174" i="53"/>
  <c r="FQ174" i="53"/>
  <c r="FP174" i="53"/>
  <c r="FO174" i="53"/>
  <c r="FT174" i="53" s="1"/>
  <c r="FU173" i="53"/>
  <c r="FV173" i="53" s="1"/>
  <c r="FS173" i="53"/>
  <c r="FR173" i="53"/>
  <c r="FQ173" i="53"/>
  <c r="FP173" i="53"/>
  <c r="FO173" i="53"/>
  <c r="FT173" i="53" s="1"/>
  <c r="FU172" i="53"/>
  <c r="FV172" i="53" s="1"/>
  <c r="FS172" i="53"/>
  <c r="FR172" i="53"/>
  <c r="FQ172" i="53"/>
  <c r="FP172" i="53"/>
  <c r="FO172" i="53"/>
  <c r="FT172" i="53" s="1"/>
  <c r="FU171" i="53"/>
  <c r="FV171" i="53" s="1"/>
  <c r="FS171" i="53"/>
  <c r="FR171" i="53"/>
  <c r="FQ171" i="53"/>
  <c r="FP171" i="53"/>
  <c r="FO171" i="53"/>
  <c r="FT171" i="53" s="1"/>
  <c r="FU169" i="53"/>
  <c r="FV169" i="53" s="1"/>
  <c r="FS169" i="53"/>
  <c r="FR169" i="53"/>
  <c r="FQ169" i="53"/>
  <c r="FP169" i="53"/>
  <c r="FO169" i="53"/>
  <c r="FT169" i="53" s="1"/>
  <c r="FU168" i="53"/>
  <c r="FV168" i="53" s="1"/>
  <c r="FS168" i="53"/>
  <c r="FR168" i="53"/>
  <c r="FQ168" i="53"/>
  <c r="FP168" i="53"/>
  <c r="FO168" i="53"/>
  <c r="FT168" i="53" s="1"/>
  <c r="FU167" i="53"/>
  <c r="FV167" i="53" s="1"/>
  <c r="FS167" i="53"/>
  <c r="FR167" i="53"/>
  <c r="FQ167" i="53"/>
  <c r="FP167" i="53"/>
  <c r="FO167" i="53"/>
  <c r="FT167" i="53" s="1"/>
  <c r="FU166" i="53"/>
  <c r="FV166" i="53" s="1"/>
  <c r="FS166" i="53"/>
  <c r="FR166" i="53"/>
  <c r="FQ166" i="53"/>
  <c r="FP166" i="53"/>
  <c r="FO166" i="53"/>
  <c r="FT166" i="53" s="1"/>
  <c r="FU165" i="53"/>
  <c r="FV165" i="53" s="1"/>
  <c r="FS165" i="53"/>
  <c r="FR165" i="53"/>
  <c r="FQ165" i="53"/>
  <c r="FP165" i="53"/>
  <c r="FO165" i="53"/>
  <c r="FT165" i="53" s="1"/>
  <c r="FU164" i="53"/>
  <c r="FV164" i="53" s="1"/>
  <c r="FS164" i="53"/>
  <c r="FR164" i="53"/>
  <c r="FQ164" i="53"/>
  <c r="FP164" i="53"/>
  <c r="FO164" i="53"/>
  <c r="FT164" i="53" s="1"/>
  <c r="FU163" i="53"/>
  <c r="FV163" i="53" s="1"/>
  <c r="FS163" i="53"/>
  <c r="FR163" i="53"/>
  <c r="FQ163" i="53"/>
  <c r="FP163" i="53"/>
  <c r="FO163" i="53"/>
  <c r="FT163" i="53" s="1"/>
  <c r="FU162" i="53"/>
  <c r="FV162" i="53" s="1"/>
  <c r="FS162" i="53"/>
  <c r="FR162" i="53"/>
  <c r="FQ162" i="53"/>
  <c r="FP162" i="53"/>
  <c r="FO162" i="53"/>
  <c r="FT162" i="53" s="1"/>
  <c r="FU161" i="53"/>
  <c r="FV161" i="53" s="1"/>
  <c r="FS161" i="53"/>
  <c r="FR161" i="53"/>
  <c r="FQ161" i="53"/>
  <c r="FP161" i="53"/>
  <c r="FO161" i="53"/>
  <c r="FT161" i="53" s="1"/>
  <c r="FU160" i="53"/>
  <c r="FV160" i="53" s="1"/>
  <c r="FS160" i="53"/>
  <c r="FR160" i="53"/>
  <c r="FQ160" i="53"/>
  <c r="FP160" i="53"/>
  <c r="FO160" i="53"/>
  <c r="FT160" i="53" s="1"/>
  <c r="FU159" i="53"/>
  <c r="FV159" i="53" s="1"/>
  <c r="FS159" i="53"/>
  <c r="FR159" i="53"/>
  <c r="FQ159" i="53"/>
  <c r="FP159" i="53"/>
  <c r="FO159" i="53"/>
  <c r="FT159" i="53" s="1"/>
  <c r="FU158" i="53"/>
  <c r="FV158" i="53" s="1"/>
  <c r="FS158" i="53"/>
  <c r="FR158" i="53"/>
  <c r="FQ158" i="53"/>
  <c r="FP158" i="53"/>
  <c r="FO158" i="53"/>
  <c r="FT158" i="53" s="1"/>
  <c r="FU157" i="53"/>
  <c r="FV157" i="53" s="1"/>
  <c r="FS157" i="53"/>
  <c r="FR157" i="53"/>
  <c r="FQ157" i="53"/>
  <c r="FP157" i="53"/>
  <c r="FO157" i="53"/>
  <c r="FT157" i="53" s="1"/>
  <c r="FU155" i="53"/>
  <c r="FV155" i="53" s="1"/>
  <c r="FS155" i="53"/>
  <c r="FR155" i="53"/>
  <c r="FQ155" i="53"/>
  <c r="FP155" i="53"/>
  <c r="FO155" i="53"/>
  <c r="FT155" i="53" s="1"/>
  <c r="FU154" i="53"/>
  <c r="FV154" i="53" s="1"/>
  <c r="FS154" i="53"/>
  <c r="FR154" i="53"/>
  <c r="FQ154" i="53"/>
  <c r="FP154" i="53"/>
  <c r="FO154" i="53"/>
  <c r="FT154" i="53" s="1"/>
  <c r="FN152" i="53"/>
  <c r="FU150" i="53"/>
  <c r="FV150" i="53" s="1"/>
  <c r="FS150" i="53"/>
  <c r="FR150" i="53"/>
  <c r="FQ150" i="53"/>
  <c r="FP150" i="53"/>
  <c r="FO150" i="53"/>
  <c r="FT150" i="53" s="1"/>
  <c r="FU149" i="53"/>
  <c r="FV149" i="53" s="1"/>
  <c r="FS149" i="53"/>
  <c r="FR149" i="53"/>
  <c r="FQ149" i="53"/>
  <c r="FP149" i="53"/>
  <c r="FO149" i="53"/>
  <c r="FT149" i="53" s="1"/>
  <c r="FU148" i="53"/>
  <c r="FV148" i="53" s="1"/>
  <c r="FS148" i="53"/>
  <c r="FR148" i="53"/>
  <c r="FQ148" i="53"/>
  <c r="FP148" i="53"/>
  <c r="FO148" i="53"/>
  <c r="FT148" i="53" s="1"/>
  <c r="FU146" i="53"/>
  <c r="FV146" i="53" s="1"/>
  <c r="FS146" i="53"/>
  <c r="FR146" i="53"/>
  <c r="FQ146" i="53"/>
  <c r="FP146" i="53"/>
  <c r="FO146" i="53"/>
  <c r="FT146" i="53" s="1"/>
  <c r="FU145" i="53"/>
  <c r="FV145" i="53" s="1"/>
  <c r="FS145" i="53"/>
  <c r="FR145" i="53"/>
  <c r="FQ145" i="53"/>
  <c r="FP145" i="53"/>
  <c r="FO145" i="53"/>
  <c r="FT145" i="53" s="1"/>
  <c r="FU144" i="53"/>
  <c r="FV144" i="53" s="1"/>
  <c r="FS144" i="53"/>
  <c r="FR144" i="53"/>
  <c r="FQ144" i="53"/>
  <c r="FP144" i="53"/>
  <c r="FO144" i="53"/>
  <c r="FT144" i="53" s="1"/>
  <c r="FU143" i="53"/>
  <c r="FV143" i="53" s="1"/>
  <c r="FS143" i="53"/>
  <c r="FR143" i="53"/>
  <c r="FQ143" i="53"/>
  <c r="FP143" i="53"/>
  <c r="FO143" i="53"/>
  <c r="FT143" i="53" s="1"/>
  <c r="FU142" i="53"/>
  <c r="FV142" i="53" s="1"/>
  <c r="FS142" i="53"/>
  <c r="FR142" i="53"/>
  <c r="FQ142" i="53"/>
  <c r="FP142" i="53"/>
  <c r="FO142" i="53"/>
  <c r="FT142" i="53" s="1"/>
  <c r="FU141" i="53"/>
  <c r="FV141" i="53" s="1"/>
  <c r="FS141" i="53"/>
  <c r="FR141" i="53"/>
  <c r="FQ141" i="53"/>
  <c r="FP141" i="53"/>
  <c r="FO141" i="53"/>
  <c r="FT141" i="53" s="1"/>
  <c r="FU140" i="53"/>
  <c r="FV140" i="53" s="1"/>
  <c r="FS140" i="53"/>
  <c r="FR140" i="53"/>
  <c r="FQ140" i="53"/>
  <c r="FP140" i="53"/>
  <c r="FO140" i="53"/>
  <c r="FT140" i="53" s="1"/>
  <c r="FU139" i="53"/>
  <c r="FV139" i="53" s="1"/>
  <c r="FS139" i="53"/>
  <c r="FR139" i="53"/>
  <c r="FQ139" i="53"/>
  <c r="FP139" i="53"/>
  <c r="FO139" i="53"/>
  <c r="FT139" i="53" s="1"/>
  <c r="FU138" i="53"/>
  <c r="FV138" i="53" s="1"/>
  <c r="FS138" i="53"/>
  <c r="FR138" i="53"/>
  <c r="FQ138" i="53"/>
  <c r="FP138" i="53"/>
  <c r="FO138" i="53"/>
  <c r="FT138" i="53" s="1"/>
  <c r="FU136" i="53"/>
  <c r="FV136" i="53" s="1"/>
  <c r="FS136" i="53"/>
  <c r="FR136" i="53"/>
  <c r="FQ136" i="53"/>
  <c r="FP136" i="53"/>
  <c r="FO136" i="53"/>
  <c r="FT136" i="53" s="1"/>
  <c r="FN134" i="53"/>
  <c r="FU133" i="53"/>
  <c r="FV133" i="53" s="1"/>
  <c r="FS133" i="53"/>
  <c r="FR133" i="53"/>
  <c r="FQ133" i="53"/>
  <c r="FP133" i="53"/>
  <c r="FO133" i="53"/>
  <c r="FT133" i="53" s="1"/>
  <c r="FU131" i="53"/>
  <c r="FV131" i="53" s="1"/>
  <c r="FS131" i="53"/>
  <c r="FR131" i="53"/>
  <c r="FQ131" i="53"/>
  <c r="FP131" i="53"/>
  <c r="FO131" i="53"/>
  <c r="FT131" i="53" s="1"/>
  <c r="FU130" i="53"/>
  <c r="FV130" i="53" s="1"/>
  <c r="FS130" i="53"/>
  <c r="FR130" i="53"/>
  <c r="FQ130" i="53"/>
  <c r="FP130" i="53"/>
  <c r="FO130" i="53"/>
  <c r="FT130" i="53" s="1"/>
  <c r="FU129" i="53"/>
  <c r="FV129" i="53" s="1"/>
  <c r="FS129" i="53"/>
  <c r="FR129" i="53"/>
  <c r="FQ129" i="53"/>
  <c r="FP129" i="53"/>
  <c r="FO129" i="53"/>
  <c r="FT129" i="53" s="1"/>
  <c r="FU128" i="53"/>
  <c r="FV128" i="53" s="1"/>
  <c r="FS128" i="53"/>
  <c r="FR128" i="53"/>
  <c r="FQ128" i="53"/>
  <c r="FP128" i="53"/>
  <c r="FO128" i="53"/>
  <c r="FT128" i="53" s="1"/>
  <c r="FU127" i="53"/>
  <c r="FV127" i="53" s="1"/>
  <c r="FS127" i="53"/>
  <c r="FR127" i="53"/>
  <c r="FQ127" i="53"/>
  <c r="FP127" i="53"/>
  <c r="FO127" i="53"/>
  <c r="FT127" i="53" s="1"/>
  <c r="FU126" i="53"/>
  <c r="FV126" i="53" s="1"/>
  <c r="FS126" i="53"/>
  <c r="FR126" i="53"/>
  <c r="FQ126" i="53"/>
  <c r="FP126" i="53"/>
  <c r="FO126" i="53"/>
  <c r="FT126" i="53" s="1"/>
  <c r="FU125" i="53"/>
  <c r="FV125" i="53" s="1"/>
  <c r="FS125" i="53"/>
  <c r="FR125" i="53"/>
  <c r="FQ125" i="53"/>
  <c r="FP125" i="53"/>
  <c r="FO125" i="53"/>
  <c r="FT125" i="53" s="1"/>
  <c r="FU123" i="53"/>
  <c r="FV123" i="53" s="1"/>
  <c r="FS123" i="53"/>
  <c r="FR123" i="53"/>
  <c r="FQ123" i="53"/>
  <c r="FP123" i="53"/>
  <c r="FO123" i="53"/>
  <c r="FT123" i="53" s="1"/>
  <c r="FU122" i="53"/>
  <c r="FV122" i="53" s="1"/>
  <c r="FS122" i="53"/>
  <c r="FR122" i="53"/>
  <c r="FQ122" i="53"/>
  <c r="FP122" i="53"/>
  <c r="FO122" i="53"/>
  <c r="FT122" i="53" s="1"/>
  <c r="FU121" i="53"/>
  <c r="FV121" i="53" s="1"/>
  <c r="FS121" i="53"/>
  <c r="FR121" i="53"/>
  <c r="FQ121" i="53"/>
  <c r="FP121" i="53"/>
  <c r="FO121" i="53"/>
  <c r="FT121" i="53" s="1"/>
  <c r="FU120" i="53"/>
  <c r="FV120" i="53" s="1"/>
  <c r="FS120" i="53"/>
  <c r="FR120" i="53"/>
  <c r="FQ120" i="53"/>
  <c r="FP120" i="53"/>
  <c r="FO120" i="53"/>
  <c r="FT120" i="53" s="1"/>
  <c r="FU119" i="53"/>
  <c r="FV119" i="53" s="1"/>
  <c r="FS119" i="53"/>
  <c r="FR119" i="53"/>
  <c r="FQ119" i="53"/>
  <c r="FP119" i="53"/>
  <c r="FO119" i="53"/>
  <c r="FT119" i="53" s="1"/>
  <c r="FU117" i="53"/>
  <c r="FV117" i="53" s="1"/>
  <c r="FS117" i="53"/>
  <c r="FR117" i="53"/>
  <c r="FQ117" i="53"/>
  <c r="FP117" i="53"/>
  <c r="FO117" i="53"/>
  <c r="FT117" i="53" s="1"/>
  <c r="FU116" i="53"/>
  <c r="FV116" i="53" s="1"/>
  <c r="FS116" i="53"/>
  <c r="FR116" i="53"/>
  <c r="FQ116" i="53"/>
  <c r="FP116" i="53"/>
  <c r="FO116" i="53"/>
  <c r="FT116" i="53" s="1"/>
  <c r="FU115" i="53"/>
  <c r="FV115" i="53" s="1"/>
  <c r="FS115" i="53"/>
  <c r="FR115" i="53"/>
  <c r="FQ115" i="53"/>
  <c r="FP115" i="53"/>
  <c r="FO115" i="53"/>
  <c r="FT115" i="53" s="1"/>
  <c r="FU114" i="53"/>
  <c r="FV114" i="53" s="1"/>
  <c r="FS114" i="53"/>
  <c r="FR114" i="53"/>
  <c r="FQ114" i="53"/>
  <c r="FP114" i="53"/>
  <c r="FO114" i="53"/>
  <c r="FT114" i="53" s="1"/>
  <c r="FU113" i="53"/>
  <c r="FV113" i="53" s="1"/>
  <c r="FS113" i="53"/>
  <c r="FR113" i="53"/>
  <c r="FQ113" i="53"/>
  <c r="FP113" i="53"/>
  <c r="FO113" i="53"/>
  <c r="FT113" i="53" s="1"/>
  <c r="FU112" i="53"/>
  <c r="FV112" i="53" s="1"/>
  <c r="FS112" i="53"/>
  <c r="FR112" i="53"/>
  <c r="FQ112" i="53"/>
  <c r="FP112" i="53"/>
  <c r="FO112" i="53"/>
  <c r="FT112" i="53" s="1"/>
  <c r="FU111" i="53"/>
  <c r="FV111" i="53" s="1"/>
  <c r="FS111" i="53"/>
  <c r="FR111" i="53"/>
  <c r="FQ111" i="53"/>
  <c r="FP111" i="53"/>
  <c r="FO111" i="53"/>
  <c r="FT111" i="53" s="1"/>
  <c r="FU108" i="53"/>
  <c r="FV108" i="53" s="1"/>
  <c r="FS108" i="53"/>
  <c r="FR108" i="53"/>
  <c r="FQ108" i="53"/>
  <c r="FP108" i="53"/>
  <c r="FO108" i="53"/>
  <c r="FT108" i="53" s="1"/>
  <c r="FU106" i="53"/>
  <c r="FV106" i="53" s="1"/>
  <c r="FS106" i="53"/>
  <c r="FR106" i="53"/>
  <c r="FQ106" i="53"/>
  <c r="FP106" i="53"/>
  <c r="FO106" i="53"/>
  <c r="FT106" i="53" s="1"/>
  <c r="FU105" i="53"/>
  <c r="FV105" i="53" s="1"/>
  <c r="FS105" i="53"/>
  <c r="FR105" i="53"/>
  <c r="FQ105" i="53"/>
  <c r="FP105" i="53"/>
  <c r="FO105" i="53"/>
  <c r="FT105" i="53" s="1"/>
  <c r="FU104" i="53"/>
  <c r="FV104" i="53" s="1"/>
  <c r="FS104" i="53"/>
  <c r="FR104" i="53"/>
  <c r="FQ104" i="53"/>
  <c r="FP104" i="53"/>
  <c r="FO104" i="53"/>
  <c r="FT104" i="53" s="1"/>
  <c r="FU103" i="53"/>
  <c r="FV103" i="53" s="1"/>
  <c r="FS103" i="53"/>
  <c r="FR103" i="53"/>
  <c r="FQ103" i="53"/>
  <c r="FP103" i="53"/>
  <c r="FO103" i="53"/>
  <c r="FT103" i="53" s="1"/>
  <c r="FU101" i="53"/>
  <c r="FV101" i="53" s="1"/>
  <c r="FS101" i="53"/>
  <c r="FR101" i="53"/>
  <c r="FQ101" i="53"/>
  <c r="FP101" i="53"/>
  <c r="FO101" i="53"/>
  <c r="FT101" i="53" s="1"/>
  <c r="FU100" i="53"/>
  <c r="FV100" i="53" s="1"/>
  <c r="FS100" i="53"/>
  <c r="FR100" i="53"/>
  <c r="FQ100" i="53"/>
  <c r="FP100" i="53"/>
  <c r="FO100" i="53"/>
  <c r="FT100" i="53" s="1"/>
  <c r="FU99" i="53"/>
  <c r="FV99" i="53" s="1"/>
  <c r="FS99" i="53"/>
  <c r="FR99" i="53"/>
  <c r="FQ99" i="53"/>
  <c r="FP99" i="53"/>
  <c r="FO99" i="53"/>
  <c r="FT99" i="53" s="1"/>
  <c r="FU98" i="53"/>
  <c r="FV98" i="53" s="1"/>
  <c r="FS98" i="53"/>
  <c r="FR98" i="53"/>
  <c r="FQ98" i="53"/>
  <c r="FP98" i="53"/>
  <c r="FO98" i="53"/>
  <c r="FT98" i="53" s="1"/>
  <c r="FU97" i="53"/>
  <c r="FV97" i="53" s="1"/>
  <c r="FS97" i="53"/>
  <c r="FR97" i="53"/>
  <c r="FQ97" i="53"/>
  <c r="FP97" i="53"/>
  <c r="FO97" i="53"/>
  <c r="FT97" i="53" s="1"/>
  <c r="FU96" i="53"/>
  <c r="FV96" i="53" s="1"/>
  <c r="FS96" i="53"/>
  <c r="FR96" i="53"/>
  <c r="FQ96" i="53"/>
  <c r="FP96" i="53"/>
  <c r="FO96" i="53"/>
  <c r="FT96" i="53" s="1"/>
  <c r="FN94" i="53"/>
  <c r="FU93" i="53"/>
  <c r="FV93" i="53" s="1"/>
  <c r="FS93" i="53"/>
  <c r="FR93" i="53"/>
  <c r="FQ93" i="53"/>
  <c r="FP93" i="53"/>
  <c r="FO93" i="53"/>
  <c r="FT93" i="53" s="1"/>
  <c r="FU91" i="53"/>
  <c r="FV91" i="53" s="1"/>
  <c r="FS91" i="53"/>
  <c r="FR91" i="53"/>
  <c r="FQ91" i="53"/>
  <c r="FP91" i="53"/>
  <c r="FO91" i="53"/>
  <c r="FT91" i="53" s="1"/>
  <c r="FU90" i="53"/>
  <c r="FV90" i="53" s="1"/>
  <c r="FS90" i="53"/>
  <c r="FR90" i="53"/>
  <c r="FQ90" i="53"/>
  <c r="FP90" i="53"/>
  <c r="FO90" i="53"/>
  <c r="FT90" i="53" s="1"/>
  <c r="FU89" i="53"/>
  <c r="FV89" i="53" s="1"/>
  <c r="FS89" i="53"/>
  <c r="FR89" i="53"/>
  <c r="FQ89" i="53"/>
  <c r="FP89" i="53"/>
  <c r="FO89" i="53"/>
  <c r="FT89" i="53" s="1"/>
  <c r="FU88" i="53"/>
  <c r="FV88" i="53" s="1"/>
  <c r="FS88" i="53"/>
  <c r="FR88" i="53"/>
  <c r="FQ88" i="53"/>
  <c r="FP88" i="53"/>
  <c r="FO88" i="53"/>
  <c r="FT88" i="53" s="1"/>
  <c r="FU86" i="53"/>
  <c r="FV86" i="53" s="1"/>
  <c r="FS86" i="53"/>
  <c r="FR86" i="53"/>
  <c r="FQ86" i="53"/>
  <c r="FP86" i="53"/>
  <c r="FO86" i="53"/>
  <c r="FT86" i="53" s="1"/>
  <c r="FU85" i="53"/>
  <c r="FV85" i="53" s="1"/>
  <c r="FS85" i="53"/>
  <c r="FR85" i="53"/>
  <c r="FQ85" i="53"/>
  <c r="FP85" i="53"/>
  <c r="FO85" i="53"/>
  <c r="FT85" i="53" s="1"/>
  <c r="FN83" i="53"/>
  <c r="FU82" i="53"/>
  <c r="FV82" i="53" s="1"/>
  <c r="FS82" i="53"/>
  <c r="FR82" i="53"/>
  <c r="FQ82" i="53"/>
  <c r="FP82" i="53"/>
  <c r="FO82" i="53"/>
  <c r="FT82" i="53" s="1"/>
  <c r="FU81" i="53"/>
  <c r="FV81" i="53" s="1"/>
  <c r="FS81" i="53"/>
  <c r="FR81" i="53"/>
  <c r="FQ81" i="53"/>
  <c r="FP81" i="53"/>
  <c r="FO81" i="53"/>
  <c r="FT81" i="53" s="1"/>
  <c r="FU80" i="53"/>
  <c r="FV80" i="53" s="1"/>
  <c r="FS80" i="53"/>
  <c r="FR80" i="53"/>
  <c r="FQ80" i="53"/>
  <c r="FP80" i="53"/>
  <c r="FO80" i="53"/>
  <c r="FT80" i="53" s="1"/>
  <c r="FU79" i="53"/>
  <c r="FV79" i="53" s="1"/>
  <c r="FS79" i="53"/>
  <c r="FR79" i="53"/>
  <c r="FQ79" i="53"/>
  <c r="FP79" i="53"/>
  <c r="FO79" i="53"/>
  <c r="FT79" i="53" s="1"/>
  <c r="FU77" i="53"/>
  <c r="FV77" i="53" s="1"/>
  <c r="FS77" i="53"/>
  <c r="FR77" i="53"/>
  <c r="FQ77" i="53"/>
  <c r="FP77" i="53"/>
  <c r="FO77" i="53"/>
  <c r="FT77" i="53" s="1"/>
  <c r="FU76" i="53"/>
  <c r="FV76" i="53" s="1"/>
  <c r="FS76" i="53"/>
  <c r="FR76" i="53"/>
  <c r="FQ76" i="53"/>
  <c r="FP76" i="53"/>
  <c r="FO76" i="53"/>
  <c r="FT76" i="53" s="1"/>
  <c r="FN74" i="53"/>
  <c r="FU73" i="53"/>
  <c r="FV73" i="53" s="1"/>
  <c r="FS73" i="53"/>
  <c r="FR73" i="53"/>
  <c r="FQ73" i="53"/>
  <c r="FP73" i="53"/>
  <c r="FO73" i="53"/>
  <c r="FT73" i="53" s="1"/>
  <c r="FU72" i="53"/>
  <c r="FV72" i="53" s="1"/>
  <c r="FS72" i="53"/>
  <c r="FR72" i="53"/>
  <c r="FQ72" i="53"/>
  <c r="FP72" i="53"/>
  <c r="FO72" i="53"/>
  <c r="FT72" i="53" s="1"/>
  <c r="FU71" i="53"/>
  <c r="FV71" i="53" s="1"/>
  <c r="FS71" i="53"/>
  <c r="FR71" i="53"/>
  <c r="FQ71" i="53"/>
  <c r="FP71" i="53"/>
  <c r="FO71" i="53"/>
  <c r="FT71" i="53" s="1"/>
  <c r="FU69" i="53"/>
  <c r="FV69" i="53" s="1"/>
  <c r="FS69" i="53"/>
  <c r="FR69" i="53"/>
  <c r="FQ69" i="53"/>
  <c r="FP69" i="53"/>
  <c r="FO69" i="53"/>
  <c r="FT69" i="53" s="1"/>
  <c r="FU67" i="53"/>
  <c r="FV67" i="53" s="1"/>
  <c r="FS67" i="53"/>
  <c r="FR67" i="53"/>
  <c r="FQ67" i="53"/>
  <c r="FP67" i="53"/>
  <c r="FO67" i="53"/>
  <c r="FT67" i="53" s="1"/>
  <c r="FU66" i="53"/>
  <c r="FV66" i="53" s="1"/>
  <c r="FS66" i="53"/>
  <c r="FR66" i="53"/>
  <c r="FQ66" i="53"/>
  <c r="FP66" i="53"/>
  <c r="FO66" i="53"/>
  <c r="FT66" i="53" s="1"/>
  <c r="FN64" i="53"/>
  <c r="FU63" i="53"/>
  <c r="FV63" i="53" s="1"/>
  <c r="FS63" i="53"/>
  <c r="FR63" i="53"/>
  <c r="FQ63" i="53"/>
  <c r="FP63" i="53"/>
  <c r="FO63" i="53"/>
  <c r="FT63" i="53" s="1"/>
  <c r="FU62" i="53"/>
  <c r="FV62" i="53" s="1"/>
  <c r="FS62" i="53"/>
  <c r="FR62" i="53"/>
  <c r="FQ62" i="53"/>
  <c r="FP62" i="53"/>
  <c r="FO62" i="53"/>
  <c r="FT62" i="53" s="1"/>
  <c r="FU61" i="53"/>
  <c r="FV61" i="53" s="1"/>
  <c r="FS61" i="53"/>
  <c r="FR61" i="53"/>
  <c r="FQ61" i="53"/>
  <c r="FP61" i="53"/>
  <c r="FO61" i="53"/>
  <c r="FT61" i="53" s="1"/>
  <c r="FU60" i="53"/>
  <c r="FV60" i="53" s="1"/>
  <c r="FS60" i="53"/>
  <c r="FR60" i="53"/>
  <c r="FQ60" i="53"/>
  <c r="FP60" i="53"/>
  <c r="FO60" i="53"/>
  <c r="FT60" i="53" s="1"/>
  <c r="FU59" i="53"/>
  <c r="FV59" i="53" s="1"/>
  <c r="FS59" i="53"/>
  <c r="FR59" i="53"/>
  <c r="FQ59" i="53"/>
  <c r="FP59" i="53"/>
  <c r="FO59" i="53"/>
  <c r="FT59" i="53" s="1"/>
  <c r="FU58" i="53"/>
  <c r="FV58" i="53" s="1"/>
  <c r="FS58" i="53"/>
  <c r="FR58" i="53"/>
  <c r="FQ58" i="53"/>
  <c r="FP58" i="53"/>
  <c r="FO58" i="53"/>
  <c r="FT58" i="53" s="1"/>
  <c r="FU57" i="53"/>
  <c r="FV57" i="53" s="1"/>
  <c r="FS57" i="53"/>
  <c r="FR57" i="53"/>
  <c r="FQ57" i="53"/>
  <c r="FP57" i="53"/>
  <c r="FO57" i="53"/>
  <c r="FT57" i="53" s="1"/>
  <c r="FU56" i="53"/>
  <c r="FV56" i="53" s="1"/>
  <c r="FS56" i="53"/>
  <c r="FR56" i="53"/>
  <c r="FQ56" i="53"/>
  <c r="FP56" i="53"/>
  <c r="FO56" i="53"/>
  <c r="FT56" i="53" s="1"/>
  <c r="FN54" i="53"/>
  <c r="FU53" i="53"/>
  <c r="FV53" i="53" s="1"/>
  <c r="FS53" i="53"/>
  <c r="FR53" i="53"/>
  <c r="FQ53" i="53"/>
  <c r="FP53" i="53"/>
  <c r="FO53" i="53"/>
  <c r="FT53" i="53" s="1"/>
  <c r="FN51" i="53"/>
  <c r="FU50" i="53"/>
  <c r="FV50" i="53" s="1"/>
  <c r="FS50" i="53"/>
  <c r="FR50" i="53"/>
  <c r="FQ50" i="53"/>
  <c r="FP50" i="53"/>
  <c r="FO50" i="53"/>
  <c r="FT50" i="53" s="1"/>
  <c r="FU48" i="53"/>
  <c r="FV48" i="53" s="1"/>
  <c r="FS48" i="53"/>
  <c r="FR48" i="53"/>
  <c r="FQ48" i="53"/>
  <c r="FP48" i="53"/>
  <c r="FO48" i="53"/>
  <c r="FT48" i="53" s="1"/>
  <c r="FU47" i="53"/>
  <c r="FV47" i="53" s="1"/>
  <c r="FS47" i="53"/>
  <c r="FR47" i="53"/>
  <c r="FQ47" i="53"/>
  <c r="FP47" i="53"/>
  <c r="FO47" i="53"/>
  <c r="FT47" i="53" s="1"/>
  <c r="FU46" i="53"/>
  <c r="FV46" i="53" s="1"/>
  <c r="FS46" i="53"/>
  <c r="FR46" i="53"/>
  <c r="FQ46" i="53"/>
  <c r="FP46" i="53"/>
  <c r="FO46" i="53"/>
  <c r="FT46" i="53" s="1"/>
  <c r="FU45" i="53"/>
  <c r="FV45" i="53" s="1"/>
  <c r="FS45" i="53"/>
  <c r="FR45" i="53"/>
  <c r="FQ45" i="53"/>
  <c r="FP45" i="53"/>
  <c r="FO45" i="53"/>
  <c r="FT45" i="53" s="1"/>
  <c r="FU44" i="53"/>
  <c r="FV44" i="53" s="1"/>
  <c r="FS44" i="53"/>
  <c r="FR44" i="53"/>
  <c r="FQ44" i="53"/>
  <c r="FP44" i="53"/>
  <c r="FO44" i="53"/>
  <c r="FT44" i="53" s="1"/>
  <c r="FU43" i="53"/>
  <c r="FV43" i="53" s="1"/>
  <c r="FS43" i="53"/>
  <c r="FR43" i="53"/>
  <c r="FQ43" i="53"/>
  <c r="FP43" i="53"/>
  <c r="FO43" i="53"/>
  <c r="FT43" i="53" s="1"/>
  <c r="FU41" i="53"/>
  <c r="FV41" i="53" s="1"/>
  <c r="FS41" i="53"/>
  <c r="FR41" i="53"/>
  <c r="FQ41" i="53"/>
  <c r="FP41" i="53"/>
  <c r="FO41" i="53"/>
  <c r="FT41" i="53" s="1"/>
  <c r="FU40" i="53"/>
  <c r="FV40" i="53" s="1"/>
  <c r="FS40" i="53"/>
  <c r="FR40" i="53"/>
  <c r="FQ40" i="53"/>
  <c r="FP40" i="53"/>
  <c r="FO40" i="53"/>
  <c r="FT40" i="53" s="1"/>
  <c r="FU39" i="53"/>
  <c r="FV39" i="53" s="1"/>
  <c r="FS39" i="53"/>
  <c r="FR39" i="53"/>
  <c r="FQ39" i="53"/>
  <c r="FP39" i="53"/>
  <c r="FO39" i="53"/>
  <c r="FT39" i="53" s="1"/>
  <c r="FU37" i="53"/>
  <c r="FV37" i="53" s="1"/>
  <c r="FS37" i="53"/>
  <c r="FR37" i="53"/>
  <c r="FQ37" i="53"/>
  <c r="FP37" i="53"/>
  <c r="FO37" i="53"/>
  <c r="FT37" i="53" s="1"/>
  <c r="FU36" i="53"/>
  <c r="FV36" i="53" s="1"/>
  <c r="FS36" i="53"/>
  <c r="FR36" i="53"/>
  <c r="FQ36" i="53"/>
  <c r="FP36" i="53"/>
  <c r="FO36" i="53"/>
  <c r="FT36" i="53" s="1"/>
  <c r="FU34" i="53"/>
  <c r="FV34" i="53" s="1"/>
  <c r="FS34" i="53"/>
  <c r="FR34" i="53"/>
  <c r="FQ34" i="53"/>
  <c r="FP34" i="53"/>
  <c r="FO34" i="53"/>
  <c r="FT34" i="53" s="1"/>
  <c r="FU32" i="53"/>
  <c r="FV32" i="53" s="1"/>
  <c r="FS32" i="53"/>
  <c r="FR32" i="53"/>
  <c r="FQ32" i="53"/>
  <c r="FP32" i="53"/>
  <c r="FO32" i="53"/>
  <c r="FT32" i="53" s="1"/>
  <c r="FN29" i="53"/>
  <c r="FU28" i="53"/>
  <c r="FV28" i="53" s="1"/>
  <c r="FS28" i="53"/>
  <c r="FR28" i="53"/>
  <c r="FQ28" i="53"/>
  <c r="FP28" i="53"/>
  <c r="FO28" i="53"/>
  <c r="FT28" i="53" s="1"/>
  <c r="FU27" i="53"/>
  <c r="FV27" i="53" s="1"/>
  <c r="FS27" i="53"/>
  <c r="FR27" i="53"/>
  <c r="FQ27" i="53"/>
  <c r="FP27" i="53"/>
  <c r="FO27" i="53"/>
  <c r="FT27" i="53" s="1"/>
  <c r="FU26" i="53"/>
  <c r="FV26" i="53" s="1"/>
  <c r="FS26" i="53"/>
  <c r="FR26" i="53"/>
  <c r="FQ26" i="53"/>
  <c r="FP26" i="53"/>
  <c r="FO26" i="53"/>
  <c r="FT26" i="53" s="1"/>
  <c r="FU25" i="53"/>
  <c r="FV25" i="53" s="1"/>
  <c r="FS25" i="53"/>
  <c r="FR25" i="53"/>
  <c r="FQ25" i="53"/>
  <c r="FP25" i="53"/>
  <c r="FO25" i="53"/>
  <c r="FT25" i="53" s="1"/>
  <c r="FU24" i="53"/>
  <c r="FV24" i="53" s="1"/>
  <c r="FS24" i="53"/>
  <c r="FR24" i="53"/>
  <c r="FQ24" i="53"/>
  <c r="FP24" i="53"/>
  <c r="FO24" i="53"/>
  <c r="FT24" i="53" s="1"/>
  <c r="FU23" i="53"/>
  <c r="FV23" i="53" s="1"/>
  <c r="FS23" i="53"/>
  <c r="FR23" i="53"/>
  <c r="FQ23" i="53"/>
  <c r="FP23" i="53"/>
  <c r="FO23" i="53"/>
  <c r="FT23" i="53" s="1"/>
  <c r="FU22" i="53"/>
  <c r="FV22" i="53" s="1"/>
  <c r="FS22" i="53"/>
  <c r="FR22" i="53"/>
  <c r="FQ22" i="53"/>
  <c r="FP22" i="53"/>
  <c r="FO22" i="53"/>
  <c r="FT22" i="53" s="1"/>
  <c r="FU20" i="53"/>
  <c r="FV20" i="53" s="1"/>
  <c r="FS20" i="53"/>
  <c r="FR20" i="53"/>
  <c r="FQ20" i="53"/>
  <c r="FP20" i="53"/>
  <c r="FO20" i="53"/>
  <c r="FT20" i="53" s="1"/>
  <c r="FN18" i="53"/>
  <c r="FU17" i="53"/>
  <c r="FV17" i="53" s="1"/>
  <c r="FS17" i="53"/>
  <c r="FR17" i="53"/>
  <c r="FQ17" i="53"/>
  <c r="FP17" i="53"/>
  <c r="FO17" i="53"/>
  <c r="FT17" i="53" s="1"/>
  <c r="FU16" i="53"/>
  <c r="FV16" i="53" s="1"/>
  <c r="FS16" i="53"/>
  <c r="FR16" i="53"/>
  <c r="FQ16" i="53"/>
  <c r="FP16" i="53"/>
  <c r="FO16" i="53"/>
  <c r="FT16" i="53" s="1"/>
  <c r="FT553" i="53" s="1"/>
  <c r="FN14" i="53"/>
  <c r="FK8" i="53"/>
  <c r="FJ2" i="53"/>
  <c r="FH552" i="53" s="1"/>
  <c r="EU551" i="53"/>
  <c r="EY553" i="53" s="1"/>
  <c r="EV545" i="53"/>
  <c r="FA553" i="53" s="1"/>
  <c r="FD543" i="53"/>
  <c r="FE543" i="53" s="1"/>
  <c r="FB543" i="53"/>
  <c r="FA543" i="53"/>
  <c r="EZ543" i="53"/>
  <c r="EY543" i="53"/>
  <c r="EX543" i="53"/>
  <c r="FC543" i="53" s="1"/>
  <c r="FD541" i="53"/>
  <c r="FE541" i="53" s="1"/>
  <c r="FB541" i="53"/>
  <c r="FA541" i="53"/>
  <c r="EZ541" i="53"/>
  <c r="EY541" i="53"/>
  <c r="EX541" i="53"/>
  <c r="FC541" i="53" s="1"/>
  <c r="FD539" i="53"/>
  <c r="FE539" i="53" s="1"/>
  <c r="FB539" i="53"/>
  <c r="FA539" i="53"/>
  <c r="EZ539" i="53"/>
  <c r="EY539" i="53"/>
  <c r="EX539" i="53"/>
  <c r="FC539" i="53" s="1"/>
  <c r="FD538" i="53"/>
  <c r="FE538" i="53" s="1"/>
  <c r="FB538" i="53"/>
  <c r="FA538" i="53"/>
  <c r="EZ538" i="53"/>
  <c r="EY538" i="53"/>
  <c r="EX538" i="53"/>
  <c r="FC538" i="53" s="1"/>
  <c r="FD536" i="53"/>
  <c r="FE536" i="53" s="1"/>
  <c r="FB536" i="53"/>
  <c r="FA536" i="53"/>
  <c r="EZ536" i="53"/>
  <c r="EY536" i="53"/>
  <c r="EX536" i="53"/>
  <c r="FC536" i="53" s="1"/>
  <c r="FD535" i="53"/>
  <c r="FE535" i="53" s="1"/>
  <c r="FB535" i="53"/>
  <c r="FA535" i="53"/>
  <c r="EZ535" i="53"/>
  <c r="EY535" i="53"/>
  <c r="EX535" i="53"/>
  <c r="FC535" i="53" s="1"/>
  <c r="FD534" i="53"/>
  <c r="FE534" i="53" s="1"/>
  <c r="FB534" i="53"/>
  <c r="FA534" i="53"/>
  <c r="EZ534" i="53"/>
  <c r="EY534" i="53"/>
  <c r="EX534" i="53"/>
  <c r="FC534" i="53" s="1"/>
  <c r="FD533" i="53"/>
  <c r="FE533" i="53" s="1"/>
  <c r="FB533" i="53"/>
  <c r="FA533" i="53"/>
  <c r="EZ533" i="53"/>
  <c r="EY533" i="53"/>
  <c r="EX533" i="53"/>
  <c r="FC533" i="53" s="1"/>
  <c r="FD532" i="53"/>
  <c r="FE532" i="53" s="1"/>
  <c r="FB532" i="53"/>
  <c r="FA532" i="53"/>
  <c r="EZ532" i="53"/>
  <c r="EY532" i="53"/>
  <c r="EX532" i="53"/>
  <c r="FC532" i="53" s="1"/>
  <c r="FD531" i="53"/>
  <c r="FE531" i="53" s="1"/>
  <c r="FB531" i="53"/>
  <c r="FA531" i="53"/>
  <c r="EZ531" i="53"/>
  <c r="EY531" i="53"/>
  <c r="EX531" i="53"/>
  <c r="FC531" i="53" s="1"/>
  <c r="FD530" i="53"/>
  <c r="FE530" i="53" s="1"/>
  <c r="FB530" i="53"/>
  <c r="FA530" i="53"/>
  <c r="EZ530" i="53"/>
  <c r="EY530" i="53"/>
  <c r="EX530" i="53"/>
  <c r="FC530" i="53" s="1"/>
  <c r="FD529" i="53"/>
  <c r="FE529" i="53" s="1"/>
  <c r="FB529" i="53"/>
  <c r="FA529" i="53"/>
  <c r="EZ529" i="53"/>
  <c r="EY529" i="53"/>
  <c r="EX529" i="53"/>
  <c r="FC529" i="53" s="1"/>
  <c r="FD528" i="53"/>
  <c r="FE528" i="53" s="1"/>
  <c r="FB528" i="53"/>
  <c r="FA528" i="53"/>
  <c r="EZ528" i="53"/>
  <c r="EY528" i="53"/>
  <c r="EX528" i="53"/>
  <c r="FC528" i="53" s="1"/>
  <c r="FD526" i="53"/>
  <c r="FE526" i="53" s="1"/>
  <c r="FB526" i="53"/>
  <c r="FA526" i="53"/>
  <c r="EZ526" i="53"/>
  <c r="EY526" i="53"/>
  <c r="EX526" i="53"/>
  <c r="FC526" i="53" s="1"/>
  <c r="FD524" i="53"/>
  <c r="FE524" i="53" s="1"/>
  <c r="FB524" i="53"/>
  <c r="FA524" i="53"/>
  <c r="EZ524" i="53"/>
  <c r="EY524" i="53"/>
  <c r="EX524" i="53"/>
  <c r="FC524" i="53" s="1"/>
  <c r="FD523" i="53"/>
  <c r="FE523" i="53" s="1"/>
  <c r="FB523" i="53"/>
  <c r="FA523" i="53"/>
  <c r="EZ523" i="53"/>
  <c r="EY523" i="53"/>
  <c r="EX523" i="53"/>
  <c r="FC523" i="53" s="1"/>
  <c r="FD522" i="53"/>
  <c r="FE522" i="53" s="1"/>
  <c r="FB522" i="53"/>
  <c r="FA522" i="53"/>
  <c r="EZ522" i="53"/>
  <c r="EY522" i="53"/>
  <c r="EX522" i="53"/>
  <c r="FC522" i="53" s="1"/>
  <c r="FD520" i="53"/>
  <c r="FE520" i="53" s="1"/>
  <c r="FB520" i="53"/>
  <c r="FA520" i="53"/>
  <c r="EZ520" i="53"/>
  <c r="EY520" i="53"/>
  <c r="EX520" i="53"/>
  <c r="FC520" i="53" s="1"/>
  <c r="FD518" i="53"/>
  <c r="FE518" i="53" s="1"/>
  <c r="FB518" i="53"/>
  <c r="FA518" i="53"/>
  <c r="EZ518" i="53"/>
  <c r="EY518" i="53"/>
  <c r="EX518" i="53"/>
  <c r="FC518" i="53" s="1"/>
  <c r="FD517" i="53"/>
  <c r="FE517" i="53" s="1"/>
  <c r="FB517" i="53"/>
  <c r="FA517" i="53"/>
  <c r="EZ517" i="53"/>
  <c r="EY517" i="53"/>
  <c r="EX517" i="53"/>
  <c r="FC517" i="53" s="1"/>
  <c r="FD516" i="53"/>
  <c r="FE516" i="53" s="1"/>
  <c r="FB516" i="53"/>
  <c r="FA516" i="53"/>
  <c r="EZ516" i="53"/>
  <c r="EY516" i="53"/>
  <c r="EX516" i="53"/>
  <c r="FC516" i="53" s="1"/>
  <c r="FD515" i="53"/>
  <c r="FE515" i="53" s="1"/>
  <c r="FB515" i="53"/>
  <c r="FA515" i="53"/>
  <c r="EZ515" i="53"/>
  <c r="EY515" i="53"/>
  <c r="EX515" i="53"/>
  <c r="FC515" i="53" s="1"/>
  <c r="FD514" i="53"/>
  <c r="FE514" i="53" s="1"/>
  <c r="FB514" i="53"/>
  <c r="FA514" i="53"/>
  <c r="EZ514" i="53"/>
  <c r="EY514" i="53"/>
  <c r="EX514" i="53"/>
  <c r="FC514" i="53" s="1"/>
  <c r="FD512" i="53"/>
  <c r="FE512" i="53" s="1"/>
  <c r="FB512" i="53"/>
  <c r="FA512" i="53"/>
  <c r="EZ512" i="53"/>
  <c r="EY512" i="53"/>
  <c r="EX512" i="53"/>
  <c r="FC512" i="53" s="1"/>
  <c r="FD510" i="53"/>
  <c r="FE510" i="53" s="1"/>
  <c r="FB510" i="53"/>
  <c r="FA510" i="53"/>
  <c r="EZ510" i="53"/>
  <c r="EY510" i="53"/>
  <c r="EX510" i="53"/>
  <c r="FC510" i="53" s="1"/>
  <c r="FD509" i="53"/>
  <c r="FE509" i="53" s="1"/>
  <c r="FB509" i="53"/>
  <c r="FA509" i="53"/>
  <c r="EZ509" i="53"/>
  <c r="EY509" i="53"/>
  <c r="EX509" i="53"/>
  <c r="FC509" i="53" s="1"/>
  <c r="FD508" i="53"/>
  <c r="FE508" i="53" s="1"/>
  <c r="FB508" i="53"/>
  <c r="FA508" i="53"/>
  <c r="EZ508" i="53"/>
  <c r="EY508" i="53"/>
  <c r="EX508" i="53"/>
  <c r="FC508" i="53" s="1"/>
  <c r="FD507" i="53"/>
  <c r="FE507" i="53" s="1"/>
  <c r="FB507" i="53"/>
  <c r="FA507" i="53"/>
  <c r="EZ507" i="53"/>
  <c r="EY507" i="53"/>
  <c r="EX507" i="53"/>
  <c r="FC507" i="53" s="1"/>
  <c r="FD505" i="53"/>
  <c r="FE505" i="53" s="1"/>
  <c r="FB505" i="53"/>
  <c r="FA505" i="53"/>
  <c r="EZ505" i="53"/>
  <c r="EY505" i="53"/>
  <c r="EX505" i="53"/>
  <c r="FC505" i="53" s="1"/>
  <c r="FD504" i="53"/>
  <c r="FE504" i="53" s="1"/>
  <c r="FB504" i="53"/>
  <c r="FA504" i="53"/>
  <c r="EZ504" i="53"/>
  <c r="EY504" i="53"/>
  <c r="EX504" i="53"/>
  <c r="FC504" i="53" s="1"/>
  <c r="FD503" i="53"/>
  <c r="FE503" i="53" s="1"/>
  <c r="FB503" i="53"/>
  <c r="FA503" i="53"/>
  <c r="EZ503" i="53"/>
  <c r="EY503" i="53"/>
  <c r="EX503" i="53"/>
  <c r="FC503" i="53" s="1"/>
  <c r="FD502" i="53"/>
  <c r="FE502" i="53" s="1"/>
  <c r="FB502" i="53"/>
  <c r="FA502" i="53"/>
  <c r="EZ502" i="53"/>
  <c r="EY502" i="53"/>
  <c r="EX502" i="53"/>
  <c r="FC502" i="53" s="1"/>
  <c r="EW500" i="53"/>
  <c r="FD499" i="53"/>
  <c r="FE499" i="53" s="1"/>
  <c r="FB499" i="53"/>
  <c r="FA499" i="53"/>
  <c r="EZ499" i="53"/>
  <c r="EY499" i="53"/>
  <c r="EX499" i="53"/>
  <c r="FC499" i="53" s="1"/>
  <c r="FD498" i="53"/>
  <c r="FE498" i="53" s="1"/>
  <c r="FB498" i="53"/>
  <c r="FA498" i="53"/>
  <c r="EZ498" i="53"/>
  <c r="EY498" i="53"/>
  <c r="EX498" i="53"/>
  <c r="FC498" i="53" s="1"/>
  <c r="FD496" i="53"/>
  <c r="FE496" i="53" s="1"/>
  <c r="FB496" i="53"/>
  <c r="FA496" i="53"/>
  <c r="EZ496" i="53"/>
  <c r="EY496" i="53"/>
  <c r="EX496" i="53"/>
  <c r="FC496" i="53" s="1"/>
  <c r="FD495" i="53"/>
  <c r="FE495" i="53" s="1"/>
  <c r="FB495" i="53"/>
  <c r="FA495" i="53"/>
  <c r="EZ495" i="53"/>
  <c r="EY495" i="53"/>
  <c r="EX495" i="53"/>
  <c r="FC495" i="53" s="1"/>
  <c r="FD494" i="53"/>
  <c r="FE494" i="53" s="1"/>
  <c r="FB494" i="53"/>
  <c r="FA494" i="53"/>
  <c r="EZ494" i="53"/>
  <c r="EY494" i="53"/>
  <c r="EX494" i="53"/>
  <c r="FC494" i="53" s="1"/>
  <c r="FD492" i="53"/>
  <c r="FE492" i="53" s="1"/>
  <c r="FB492" i="53"/>
  <c r="FA492" i="53"/>
  <c r="EZ492" i="53"/>
  <c r="EY492" i="53"/>
  <c r="EX492" i="53"/>
  <c r="FC492" i="53" s="1"/>
  <c r="FD491" i="53"/>
  <c r="FE491" i="53" s="1"/>
  <c r="FB491" i="53"/>
  <c r="FA491" i="53"/>
  <c r="EZ491" i="53"/>
  <c r="EY491" i="53"/>
  <c r="EX491" i="53"/>
  <c r="FC491" i="53" s="1"/>
  <c r="FD489" i="53"/>
  <c r="FE489" i="53" s="1"/>
  <c r="FB489" i="53"/>
  <c r="FA489" i="53"/>
  <c r="EZ489" i="53"/>
  <c r="EY489" i="53"/>
  <c r="EX489" i="53"/>
  <c r="FC489" i="53" s="1"/>
  <c r="FD488" i="53"/>
  <c r="FE488" i="53" s="1"/>
  <c r="FB488" i="53"/>
  <c r="FA488" i="53"/>
  <c r="EZ488" i="53"/>
  <c r="EY488" i="53"/>
  <c r="EX488" i="53"/>
  <c r="FC488" i="53" s="1"/>
  <c r="FD487" i="53"/>
  <c r="FE487" i="53" s="1"/>
  <c r="FB487" i="53"/>
  <c r="FA487" i="53"/>
  <c r="EZ487" i="53"/>
  <c r="EY487" i="53"/>
  <c r="EX487" i="53"/>
  <c r="FC487" i="53" s="1"/>
  <c r="FD486" i="53"/>
  <c r="FE486" i="53" s="1"/>
  <c r="FB486" i="53"/>
  <c r="FA486" i="53"/>
  <c r="EZ486" i="53"/>
  <c r="EY486" i="53"/>
  <c r="EX486" i="53"/>
  <c r="FC486" i="53" s="1"/>
  <c r="FD485" i="53"/>
  <c r="FE485" i="53" s="1"/>
  <c r="FB485" i="53"/>
  <c r="FA485" i="53"/>
  <c r="EZ485" i="53"/>
  <c r="EY485" i="53"/>
  <c r="EX485" i="53"/>
  <c r="FC485" i="53" s="1"/>
  <c r="FD484" i="53"/>
  <c r="FE484" i="53" s="1"/>
  <c r="FB484" i="53"/>
  <c r="FA484" i="53"/>
  <c r="EZ484" i="53"/>
  <c r="EY484" i="53"/>
  <c r="EX484" i="53"/>
  <c r="FC484" i="53" s="1"/>
  <c r="FD482" i="53"/>
  <c r="FE482" i="53" s="1"/>
  <c r="FB482" i="53"/>
  <c r="FA482" i="53"/>
  <c r="EZ482" i="53"/>
  <c r="EY482" i="53"/>
  <c r="EX482" i="53"/>
  <c r="FC482" i="53" s="1"/>
  <c r="FD481" i="53"/>
  <c r="FE481" i="53" s="1"/>
  <c r="FB481" i="53"/>
  <c r="FA481" i="53"/>
  <c r="EZ481" i="53"/>
  <c r="EY481" i="53"/>
  <c r="EX481" i="53"/>
  <c r="FC481" i="53" s="1"/>
  <c r="FD480" i="53"/>
  <c r="FE480" i="53" s="1"/>
  <c r="FB480" i="53"/>
  <c r="FA480" i="53"/>
  <c r="EZ480" i="53"/>
  <c r="EY480" i="53"/>
  <c r="EX480" i="53"/>
  <c r="FC480" i="53" s="1"/>
  <c r="FD479" i="53"/>
  <c r="FE479" i="53" s="1"/>
  <c r="FB479" i="53"/>
  <c r="FA479" i="53"/>
  <c r="EZ479" i="53"/>
  <c r="EY479" i="53"/>
  <c r="EX479" i="53"/>
  <c r="FC479" i="53" s="1"/>
  <c r="FD478" i="53"/>
  <c r="FE478" i="53" s="1"/>
  <c r="FB478" i="53"/>
  <c r="FA478" i="53"/>
  <c r="EZ478" i="53"/>
  <c r="EY478" i="53"/>
  <c r="EX478" i="53"/>
  <c r="FC478" i="53" s="1"/>
  <c r="FD477" i="53"/>
  <c r="FE477" i="53" s="1"/>
  <c r="FB477" i="53"/>
  <c r="FA477" i="53"/>
  <c r="EZ477" i="53"/>
  <c r="EY477" i="53"/>
  <c r="EX477" i="53"/>
  <c r="FC477" i="53" s="1"/>
  <c r="FD476" i="53"/>
  <c r="FE476" i="53" s="1"/>
  <c r="FB476" i="53"/>
  <c r="FA476" i="53"/>
  <c r="EZ476" i="53"/>
  <c r="EY476" i="53"/>
  <c r="EX476" i="53"/>
  <c r="FC476" i="53" s="1"/>
  <c r="FD474" i="53"/>
  <c r="FE474" i="53" s="1"/>
  <c r="FB474" i="53"/>
  <c r="FA474" i="53"/>
  <c r="EZ474" i="53"/>
  <c r="EY474" i="53"/>
  <c r="EX474" i="53"/>
  <c r="FC474" i="53" s="1"/>
  <c r="FD473" i="53"/>
  <c r="FE473" i="53" s="1"/>
  <c r="FB473" i="53"/>
  <c r="FA473" i="53"/>
  <c r="EZ473" i="53"/>
  <c r="EY473" i="53"/>
  <c r="EX473" i="53"/>
  <c r="FC473" i="53" s="1"/>
  <c r="FD472" i="53"/>
  <c r="FE472" i="53" s="1"/>
  <c r="FB472" i="53"/>
  <c r="FA472" i="53"/>
  <c r="EZ472" i="53"/>
  <c r="EY472" i="53"/>
  <c r="EX472" i="53"/>
  <c r="FC472" i="53" s="1"/>
  <c r="FD470" i="53"/>
  <c r="FE470" i="53" s="1"/>
  <c r="FB470" i="53"/>
  <c r="FA470" i="53"/>
  <c r="EZ470" i="53"/>
  <c r="EY470" i="53"/>
  <c r="EX470" i="53"/>
  <c r="FC470" i="53" s="1"/>
  <c r="FD467" i="53"/>
  <c r="FE467" i="53" s="1"/>
  <c r="FB467" i="53"/>
  <c r="FA467" i="53"/>
  <c r="EZ467" i="53"/>
  <c r="EY467" i="53"/>
  <c r="EX467" i="53"/>
  <c r="FC467" i="53" s="1"/>
  <c r="FD466" i="53"/>
  <c r="FE466" i="53" s="1"/>
  <c r="FB466" i="53"/>
  <c r="FA466" i="53"/>
  <c r="EZ466" i="53"/>
  <c r="EY466" i="53"/>
  <c r="EX466" i="53"/>
  <c r="FC466" i="53" s="1"/>
  <c r="FD464" i="53"/>
  <c r="FE464" i="53" s="1"/>
  <c r="FB464" i="53"/>
  <c r="FA464" i="53"/>
  <c r="EZ464" i="53"/>
  <c r="EY464" i="53"/>
  <c r="EX464" i="53"/>
  <c r="FC464" i="53" s="1"/>
  <c r="FD463" i="53"/>
  <c r="FE463" i="53" s="1"/>
  <c r="FB463" i="53"/>
  <c r="FA463" i="53"/>
  <c r="EZ463" i="53"/>
  <c r="EY463" i="53"/>
  <c r="EX463" i="53"/>
  <c r="FC463" i="53" s="1"/>
  <c r="FD462" i="53"/>
  <c r="FE462" i="53" s="1"/>
  <c r="FB462" i="53"/>
  <c r="FA462" i="53"/>
  <c r="EZ462" i="53"/>
  <c r="EY462" i="53"/>
  <c r="EX462" i="53"/>
  <c r="FC462" i="53" s="1"/>
  <c r="FD461" i="53"/>
  <c r="FE461" i="53" s="1"/>
  <c r="FB461" i="53"/>
  <c r="FA461" i="53"/>
  <c r="EZ461" i="53"/>
  <c r="EY461" i="53"/>
  <c r="EX461" i="53"/>
  <c r="FC461" i="53" s="1"/>
  <c r="FD460" i="53"/>
  <c r="FE460" i="53" s="1"/>
  <c r="FB460" i="53"/>
  <c r="FA460" i="53"/>
  <c r="EZ460" i="53"/>
  <c r="EY460" i="53"/>
  <c r="EX460" i="53"/>
  <c r="FC460" i="53" s="1"/>
  <c r="FD458" i="53"/>
  <c r="FE458" i="53" s="1"/>
  <c r="FB458" i="53"/>
  <c r="FA458" i="53"/>
  <c r="EZ458" i="53"/>
  <c r="EY458" i="53"/>
  <c r="EX458" i="53"/>
  <c r="FC458" i="53" s="1"/>
  <c r="FD457" i="53"/>
  <c r="FE457" i="53" s="1"/>
  <c r="FB457" i="53"/>
  <c r="FA457" i="53"/>
  <c r="EZ457" i="53"/>
  <c r="EY457" i="53"/>
  <c r="EX457" i="53"/>
  <c r="FC457" i="53" s="1"/>
  <c r="FD456" i="53"/>
  <c r="FE456" i="53" s="1"/>
  <c r="FB456" i="53"/>
  <c r="FA456" i="53"/>
  <c r="EZ456" i="53"/>
  <c r="EY456" i="53"/>
  <c r="EX456" i="53"/>
  <c r="FC456" i="53" s="1"/>
  <c r="FD455" i="53"/>
  <c r="FE455" i="53" s="1"/>
  <c r="FB455" i="53"/>
  <c r="FA455" i="53"/>
  <c r="EZ455" i="53"/>
  <c r="EY455" i="53"/>
  <c r="EX455" i="53"/>
  <c r="FC455" i="53" s="1"/>
  <c r="FD454" i="53"/>
  <c r="FE454" i="53" s="1"/>
  <c r="FB454" i="53"/>
  <c r="FA454" i="53"/>
  <c r="EZ454" i="53"/>
  <c r="EY454" i="53"/>
  <c r="EX454" i="53"/>
  <c r="FC454" i="53" s="1"/>
  <c r="FD453" i="53"/>
  <c r="FE453" i="53" s="1"/>
  <c r="FB453" i="53"/>
  <c r="FA453" i="53"/>
  <c r="EZ453" i="53"/>
  <c r="EY453" i="53"/>
  <c r="EX453" i="53"/>
  <c r="FC453" i="53" s="1"/>
  <c r="FD452" i="53"/>
  <c r="FE452" i="53" s="1"/>
  <c r="FB452" i="53"/>
  <c r="FA452" i="53"/>
  <c r="EZ452" i="53"/>
  <c r="EY452" i="53"/>
  <c r="EX452" i="53"/>
  <c r="FC452" i="53" s="1"/>
  <c r="FD451" i="53"/>
  <c r="FE451" i="53" s="1"/>
  <c r="FB451" i="53"/>
  <c r="FA451" i="53"/>
  <c r="EZ451" i="53"/>
  <c r="EY451" i="53"/>
  <c r="EX451" i="53"/>
  <c r="FC451" i="53" s="1"/>
  <c r="FD449" i="53"/>
  <c r="FE449" i="53" s="1"/>
  <c r="FB449" i="53"/>
  <c r="FA449" i="53"/>
  <c r="EZ449" i="53"/>
  <c r="EY449" i="53"/>
  <c r="EX449" i="53"/>
  <c r="FC449" i="53" s="1"/>
  <c r="FD448" i="53"/>
  <c r="FE448" i="53" s="1"/>
  <c r="FB448" i="53"/>
  <c r="FA448" i="53"/>
  <c r="EZ448" i="53"/>
  <c r="EY448" i="53"/>
  <c r="EX448" i="53"/>
  <c r="FC448" i="53" s="1"/>
  <c r="FD447" i="53"/>
  <c r="FE447" i="53" s="1"/>
  <c r="FB447" i="53"/>
  <c r="FA447" i="53"/>
  <c r="EZ447" i="53"/>
  <c r="EY447" i="53"/>
  <c r="EX447" i="53"/>
  <c r="FC447" i="53" s="1"/>
  <c r="FD446" i="53"/>
  <c r="FE446" i="53" s="1"/>
  <c r="FB446" i="53"/>
  <c r="FA446" i="53"/>
  <c r="EZ446" i="53"/>
  <c r="EY446" i="53"/>
  <c r="EX446" i="53"/>
  <c r="FC446" i="53" s="1"/>
  <c r="FD445" i="53"/>
  <c r="FE445" i="53" s="1"/>
  <c r="FB445" i="53"/>
  <c r="FA445" i="53"/>
  <c r="EZ445" i="53"/>
  <c r="EY445" i="53"/>
  <c r="EX445" i="53"/>
  <c r="FC445" i="53" s="1"/>
  <c r="FD444" i="53"/>
  <c r="FE444" i="53" s="1"/>
  <c r="FB444" i="53"/>
  <c r="FA444" i="53"/>
  <c r="EZ444" i="53"/>
  <c r="EY444" i="53"/>
  <c r="EX444" i="53"/>
  <c r="FC444" i="53" s="1"/>
  <c r="FD443" i="53"/>
  <c r="FE443" i="53" s="1"/>
  <c r="FB443" i="53"/>
  <c r="FA443" i="53"/>
  <c r="EZ443" i="53"/>
  <c r="EY443" i="53"/>
  <c r="EX443" i="53"/>
  <c r="FC443" i="53" s="1"/>
  <c r="FD442" i="53"/>
  <c r="FE442" i="53" s="1"/>
  <c r="FB442" i="53"/>
  <c r="FA442" i="53"/>
  <c r="EZ442" i="53"/>
  <c r="EY442" i="53"/>
  <c r="EX442" i="53"/>
  <c r="FC442" i="53" s="1"/>
  <c r="FD441" i="53"/>
  <c r="FE441" i="53" s="1"/>
  <c r="FB441" i="53"/>
  <c r="FA441" i="53"/>
  <c r="EZ441" i="53"/>
  <c r="EY441" i="53"/>
  <c r="EX441" i="53"/>
  <c r="FC441" i="53" s="1"/>
  <c r="FD440" i="53"/>
  <c r="FE440" i="53" s="1"/>
  <c r="FB440" i="53"/>
  <c r="FA440" i="53"/>
  <c r="EZ440" i="53"/>
  <c r="EY440" i="53"/>
  <c r="EX440" i="53"/>
  <c r="FC440" i="53" s="1"/>
  <c r="FD439" i="53"/>
  <c r="FE439" i="53" s="1"/>
  <c r="FB439" i="53"/>
  <c r="FA439" i="53"/>
  <c r="EZ439" i="53"/>
  <c r="EY439" i="53"/>
  <c r="EX439" i="53"/>
  <c r="FC439" i="53" s="1"/>
  <c r="FD437" i="53"/>
  <c r="FE437" i="53" s="1"/>
  <c r="FB437" i="53"/>
  <c r="FA437" i="53"/>
  <c r="EZ437" i="53"/>
  <c r="EY437" i="53"/>
  <c r="EX437" i="53"/>
  <c r="FC437" i="53" s="1"/>
  <c r="FD436" i="53"/>
  <c r="FE436" i="53" s="1"/>
  <c r="FB436" i="53"/>
  <c r="FA436" i="53"/>
  <c r="EZ436" i="53"/>
  <c r="EY436" i="53"/>
  <c r="EX436" i="53"/>
  <c r="FC436" i="53" s="1"/>
  <c r="FD435" i="53"/>
  <c r="FE435" i="53" s="1"/>
  <c r="FB435" i="53"/>
  <c r="FA435" i="53"/>
  <c r="EZ435" i="53"/>
  <c r="EY435" i="53"/>
  <c r="EX435" i="53"/>
  <c r="FC435" i="53" s="1"/>
  <c r="FD434" i="53"/>
  <c r="FE434" i="53" s="1"/>
  <c r="FB434" i="53"/>
  <c r="FA434" i="53"/>
  <c r="EZ434" i="53"/>
  <c r="EY434" i="53"/>
  <c r="EX434" i="53"/>
  <c r="FC434" i="53" s="1"/>
  <c r="FD433" i="53"/>
  <c r="FE433" i="53" s="1"/>
  <c r="FB433" i="53"/>
  <c r="FA433" i="53"/>
  <c r="EZ433" i="53"/>
  <c r="EY433" i="53"/>
  <c r="EX433" i="53"/>
  <c r="FC433" i="53" s="1"/>
  <c r="FD432" i="53"/>
  <c r="FE432" i="53" s="1"/>
  <c r="FB432" i="53"/>
  <c r="FA432" i="53"/>
  <c r="EZ432" i="53"/>
  <c r="EY432" i="53"/>
  <c r="EX432" i="53"/>
  <c r="FC432" i="53" s="1"/>
  <c r="FD431" i="53"/>
  <c r="FE431" i="53" s="1"/>
  <c r="FB431" i="53"/>
  <c r="FA431" i="53"/>
  <c r="EZ431" i="53"/>
  <c r="EY431" i="53"/>
  <c r="EX431" i="53"/>
  <c r="FC431" i="53" s="1"/>
  <c r="FD430" i="53"/>
  <c r="FE430" i="53" s="1"/>
  <c r="FB430" i="53"/>
  <c r="FA430" i="53"/>
  <c r="EZ430" i="53"/>
  <c r="EY430" i="53"/>
  <c r="EX430" i="53"/>
  <c r="FC430" i="53" s="1"/>
  <c r="FD428" i="53"/>
  <c r="FE428" i="53" s="1"/>
  <c r="FB428" i="53"/>
  <c r="FA428" i="53"/>
  <c r="EZ428" i="53"/>
  <c r="EY428" i="53"/>
  <c r="EX428" i="53"/>
  <c r="FC428" i="53" s="1"/>
  <c r="FD427" i="53"/>
  <c r="FE427" i="53" s="1"/>
  <c r="FB427" i="53"/>
  <c r="FA427" i="53"/>
  <c r="EZ427" i="53"/>
  <c r="EY427" i="53"/>
  <c r="EX427" i="53"/>
  <c r="FC427" i="53" s="1"/>
  <c r="FD426" i="53"/>
  <c r="FE426" i="53" s="1"/>
  <c r="FB426" i="53"/>
  <c r="FA426" i="53"/>
  <c r="EZ426" i="53"/>
  <c r="EY426" i="53"/>
  <c r="EX426" i="53"/>
  <c r="FC426" i="53" s="1"/>
  <c r="FD425" i="53"/>
  <c r="FE425" i="53" s="1"/>
  <c r="FB425" i="53"/>
  <c r="FA425" i="53"/>
  <c r="EZ425" i="53"/>
  <c r="EY425" i="53"/>
  <c r="EX425" i="53"/>
  <c r="FC425" i="53" s="1"/>
  <c r="FD424" i="53"/>
  <c r="FE424" i="53" s="1"/>
  <c r="FB424" i="53"/>
  <c r="FA424" i="53"/>
  <c r="EZ424" i="53"/>
  <c r="EY424" i="53"/>
  <c r="EX424" i="53"/>
  <c r="FC424" i="53" s="1"/>
  <c r="FD423" i="53"/>
  <c r="FE423" i="53" s="1"/>
  <c r="FB423" i="53"/>
  <c r="FA423" i="53"/>
  <c r="EZ423" i="53"/>
  <c r="EY423" i="53"/>
  <c r="EX423" i="53"/>
  <c r="FC423" i="53" s="1"/>
  <c r="FD421" i="53"/>
  <c r="FE421" i="53" s="1"/>
  <c r="FB421" i="53"/>
  <c r="FA421" i="53"/>
  <c r="EZ421" i="53"/>
  <c r="EY421" i="53"/>
  <c r="EX421" i="53"/>
  <c r="FC421" i="53" s="1"/>
  <c r="FD418" i="53"/>
  <c r="FE418" i="53" s="1"/>
  <c r="FB418" i="53"/>
  <c r="FA418" i="53"/>
  <c r="EZ418" i="53"/>
  <c r="EY418" i="53"/>
  <c r="EX418" i="53"/>
  <c r="FC418" i="53" s="1"/>
  <c r="FD417" i="53"/>
  <c r="FE417" i="53" s="1"/>
  <c r="FB417" i="53"/>
  <c r="FA417" i="53"/>
  <c r="EZ417" i="53"/>
  <c r="EY417" i="53"/>
  <c r="EX417" i="53"/>
  <c r="FC417" i="53" s="1"/>
  <c r="FD416" i="53"/>
  <c r="FE416" i="53" s="1"/>
  <c r="FB416" i="53"/>
  <c r="FA416" i="53"/>
  <c r="EZ416" i="53"/>
  <c r="EY416" i="53"/>
  <c r="EX416" i="53"/>
  <c r="FC416" i="53" s="1"/>
  <c r="FD415" i="53"/>
  <c r="FE415" i="53" s="1"/>
  <c r="FB415" i="53"/>
  <c r="FA415" i="53"/>
  <c r="EZ415" i="53"/>
  <c r="EY415" i="53"/>
  <c r="EX415" i="53"/>
  <c r="FC415" i="53" s="1"/>
  <c r="FD414" i="53"/>
  <c r="FE414" i="53" s="1"/>
  <c r="FB414" i="53"/>
  <c r="FA414" i="53"/>
  <c r="EZ414" i="53"/>
  <c r="EY414" i="53"/>
  <c r="EX414" i="53"/>
  <c r="FC414" i="53" s="1"/>
  <c r="FD413" i="53"/>
  <c r="FE413" i="53" s="1"/>
  <c r="FB413" i="53"/>
  <c r="FA413" i="53"/>
  <c r="EZ413" i="53"/>
  <c r="EY413" i="53"/>
  <c r="EX413" i="53"/>
  <c r="FC413" i="53" s="1"/>
  <c r="FD412" i="53"/>
  <c r="FE412" i="53" s="1"/>
  <c r="FB412" i="53"/>
  <c r="FA412" i="53"/>
  <c r="EZ412" i="53"/>
  <c r="EY412" i="53"/>
  <c r="EX412" i="53"/>
  <c r="FC412" i="53" s="1"/>
  <c r="FD411" i="53"/>
  <c r="FE411" i="53" s="1"/>
  <c r="FB411" i="53"/>
  <c r="FA411" i="53"/>
  <c r="EZ411" i="53"/>
  <c r="EY411" i="53"/>
  <c r="EX411" i="53"/>
  <c r="FC411" i="53" s="1"/>
  <c r="FD409" i="53"/>
  <c r="FE409" i="53" s="1"/>
  <c r="FB409" i="53"/>
  <c r="FA409" i="53"/>
  <c r="EZ409" i="53"/>
  <c r="EY409" i="53"/>
  <c r="EX409" i="53"/>
  <c r="FC409" i="53" s="1"/>
  <c r="FD408" i="53"/>
  <c r="FE408" i="53" s="1"/>
  <c r="FB408" i="53"/>
  <c r="FA408" i="53"/>
  <c r="EZ408" i="53"/>
  <c r="EY408" i="53"/>
  <c r="EX408" i="53"/>
  <c r="FC408" i="53" s="1"/>
  <c r="FD407" i="53"/>
  <c r="FE407" i="53" s="1"/>
  <c r="FB407" i="53"/>
  <c r="FA407" i="53"/>
  <c r="EZ407" i="53"/>
  <c r="EY407" i="53"/>
  <c r="EX407" i="53"/>
  <c r="FC407" i="53" s="1"/>
  <c r="FD406" i="53"/>
  <c r="FE406" i="53" s="1"/>
  <c r="FB406" i="53"/>
  <c r="FA406" i="53"/>
  <c r="EZ406" i="53"/>
  <c r="EY406" i="53"/>
  <c r="EX406" i="53"/>
  <c r="FC406" i="53" s="1"/>
  <c r="FD404" i="53"/>
  <c r="FE404" i="53" s="1"/>
  <c r="FB404" i="53"/>
  <c r="FA404" i="53"/>
  <c r="EZ404" i="53"/>
  <c r="EY404" i="53"/>
  <c r="EX404" i="53"/>
  <c r="FC404" i="53" s="1"/>
  <c r="FD402" i="53"/>
  <c r="FE402" i="53" s="1"/>
  <c r="FB402" i="53"/>
  <c r="FA402" i="53"/>
  <c r="EZ402" i="53"/>
  <c r="EY402" i="53"/>
  <c r="EX402" i="53"/>
  <c r="FC402" i="53" s="1"/>
  <c r="FD401" i="53"/>
  <c r="FE401" i="53" s="1"/>
  <c r="FB401" i="53"/>
  <c r="FA401" i="53"/>
  <c r="EZ401" i="53"/>
  <c r="EY401" i="53"/>
  <c r="EX401" i="53"/>
  <c r="FC401" i="53" s="1"/>
  <c r="FD400" i="53"/>
  <c r="FE400" i="53" s="1"/>
  <c r="FB400" i="53"/>
  <c r="FA400" i="53"/>
  <c r="EZ400" i="53"/>
  <c r="EY400" i="53"/>
  <c r="EX400" i="53"/>
  <c r="FC400" i="53" s="1"/>
  <c r="FD399" i="53"/>
  <c r="FE399" i="53" s="1"/>
  <c r="FB399" i="53"/>
  <c r="FA399" i="53"/>
  <c r="EZ399" i="53"/>
  <c r="EY399" i="53"/>
  <c r="EX399" i="53"/>
  <c r="FC399" i="53" s="1"/>
  <c r="FD398" i="53"/>
  <c r="FE398" i="53" s="1"/>
  <c r="FB398" i="53"/>
  <c r="FA398" i="53"/>
  <c r="EZ398" i="53"/>
  <c r="EY398" i="53"/>
  <c r="EX398" i="53"/>
  <c r="FC398" i="53" s="1"/>
  <c r="FD397" i="53"/>
  <c r="FE397" i="53" s="1"/>
  <c r="FB397" i="53"/>
  <c r="FA397" i="53"/>
  <c r="EZ397" i="53"/>
  <c r="EY397" i="53"/>
  <c r="EX397" i="53"/>
  <c r="FC397" i="53" s="1"/>
  <c r="FD396" i="53"/>
  <c r="FE396" i="53" s="1"/>
  <c r="FB396" i="53"/>
  <c r="FA396" i="53"/>
  <c r="EZ396" i="53"/>
  <c r="EY396" i="53"/>
  <c r="EX396" i="53"/>
  <c r="FC396" i="53" s="1"/>
  <c r="FD395" i="53"/>
  <c r="FE395" i="53" s="1"/>
  <c r="FB395" i="53"/>
  <c r="FA395" i="53"/>
  <c r="EZ395" i="53"/>
  <c r="EY395" i="53"/>
  <c r="EX395" i="53"/>
  <c r="FC395" i="53" s="1"/>
  <c r="FD394" i="53"/>
  <c r="FE394" i="53" s="1"/>
  <c r="FB394" i="53"/>
  <c r="FA394" i="53"/>
  <c r="EZ394" i="53"/>
  <c r="EY394" i="53"/>
  <c r="EX394" i="53"/>
  <c r="FC394" i="53" s="1"/>
  <c r="FD393" i="53"/>
  <c r="FE393" i="53" s="1"/>
  <c r="FB393" i="53"/>
  <c r="FA393" i="53"/>
  <c r="EZ393" i="53"/>
  <c r="EY393" i="53"/>
  <c r="EX393" i="53"/>
  <c r="FC393" i="53" s="1"/>
  <c r="FD392" i="53"/>
  <c r="FE392" i="53" s="1"/>
  <c r="FB392" i="53"/>
  <c r="FA392" i="53"/>
  <c r="EZ392" i="53"/>
  <c r="EY392" i="53"/>
  <c r="EX392" i="53"/>
  <c r="FC392" i="53" s="1"/>
  <c r="FD391" i="53"/>
  <c r="FE391" i="53" s="1"/>
  <c r="FB391" i="53"/>
  <c r="FA391" i="53"/>
  <c r="EZ391" i="53"/>
  <c r="EY391" i="53"/>
  <c r="EX391" i="53"/>
  <c r="FC391" i="53" s="1"/>
  <c r="FD390" i="53"/>
  <c r="FE390" i="53" s="1"/>
  <c r="FB390" i="53"/>
  <c r="FA390" i="53"/>
  <c r="EZ390" i="53"/>
  <c r="EY390" i="53"/>
  <c r="EX390" i="53"/>
  <c r="FC390" i="53" s="1"/>
  <c r="FD389" i="53"/>
  <c r="FE389" i="53" s="1"/>
  <c r="FB389" i="53"/>
  <c r="FA389" i="53"/>
  <c r="EZ389" i="53"/>
  <c r="EY389" i="53"/>
  <c r="EX389" i="53"/>
  <c r="FC389" i="53" s="1"/>
  <c r="FD388" i="53"/>
  <c r="FE388" i="53" s="1"/>
  <c r="FB388" i="53"/>
  <c r="FA388" i="53"/>
  <c r="EZ388" i="53"/>
  <c r="EY388" i="53"/>
  <c r="EX388" i="53"/>
  <c r="FC388" i="53" s="1"/>
  <c r="FD386" i="53"/>
  <c r="FE386" i="53" s="1"/>
  <c r="FB386" i="53"/>
  <c r="FA386" i="53"/>
  <c r="EZ386" i="53"/>
  <c r="EY386" i="53"/>
  <c r="EX386" i="53"/>
  <c r="FC386" i="53" s="1"/>
  <c r="FD385" i="53"/>
  <c r="FE385" i="53" s="1"/>
  <c r="FB385" i="53"/>
  <c r="FA385" i="53"/>
  <c r="EZ385" i="53"/>
  <c r="EY385" i="53"/>
  <c r="EX385" i="53"/>
  <c r="FC385" i="53" s="1"/>
  <c r="FD384" i="53"/>
  <c r="FE384" i="53" s="1"/>
  <c r="FB384" i="53"/>
  <c r="FA384" i="53"/>
  <c r="EZ384" i="53"/>
  <c r="EY384" i="53"/>
  <c r="EX384" i="53"/>
  <c r="FC384" i="53" s="1"/>
  <c r="FD383" i="53"/>
  <c r="FE383" i="53" s="1"/>
  <c r="FB383" i="53"/>
  <c r="FA383" i="53"/>
  <c r="EZ383" i="53"/>
  <c r="EY383" i="53"/>
  <c r="EX383" i="53"/>
  <c r="FC383" i="53" s="1"/>
  <c r="FD382" i="53"/>
  <c r="FE382" i="53" s="1"/>
  <c r="FB382" i="53"/>
  <c r="FA382" i="53"/>
  <c r="EZ382" i="53"/>
  <c r="EY382" i="53"/>
  <c r="EX382" i="53"/>
  <c r="FC382" i="53" s="1"/>
  <c r="EW380" i="53"/>
  <c r="FD378" i="53"/>
  <c r="FE378" i="53" s="1"/>
  <c r="FB378" i="53"/>
  <c r="FA378" i="53"/>
  <c r="EZ378" i="53"/>
  <c r="EY378" i="53"/>
  <c r="EX378" i="53"/>
  <c r="FC378" i="53" s="1"/>
  <c r="EW377" i="53"/>
  <c r="FD376" i="53"/>
  <c r="FE376" i="53" s="1"/>
  <c r="FB376" i="53"/>
  <c r="FA376" i="53"/>
  <c r="EZ376" i="53"/>
  <c r="EY376" i="53"/>
  <c r="EX376" i="53"/>
  <c r="FC376" i="53" s="1"/>
  <c r="FD375" i="53"/>
  <c r="FE375" i="53" s="1"/>
  <c r="FB375" i="53"/>
  <c r="FA375" i="53"/>
  <c r="EZ375" i="53"/>
  <c r="EY375" i="53"/>
  <c r="EX375" i="53"/>
  <c r="FC375" i="53" s="1"/>
  <c r="EW373" i="53"/>
  <c r="FD372" i="53"/>
  <c r="FE372" i="53" s="1"/>
  <c r="FB372" i="53"/>
  <c r="FA372" i="53"/>
  <c r="EZ372" i="53"/>
  <c r="EY372" i="53"/>
  <c r="EX372" i="53"/>
  <c r="FC372" i="53" s="1"/>
  <c r="FD371" i="53"/>
  <c r="FE371" i="53" s="1"/>
  <c r="FB371" i="53"/>
  <c r="FA371" i="53"/>
  <c r="EZ371" i="53"/>
  <c r="EY371" i="53"/>
  <c r="EX371" i="53"/>
  <c r="FC371" i="53" s="1"/>
  <c r="FD370" i="53"/>
  <c r="FE370" i="53" s="1"/>
  <c r="FB370" i="53"/>
  <c r="FA370" i="53"/>
  <c r="EZ370" i="53"/>
  <c r="EY370" i="53"/>
  <c r="EX370" i="53"/>
  <c r="FC370" i="53" s="1"/>
  <c r="FD369" i="53"/>
  <c r="FE369" i="53" s="1"/>
  <c r="FB369" i="53"/>
  <c r="FA369" i="53"/>
  <c r="EZ369" i="53"/>
  <c r="EY369" i="53"/>
  <c r="EX369" i="53"/>
  <c r="FC369" i="53" s="1"/>
  <c r="FD368" i="53"/>
  <c r="FE368" i="53" s="1"/>
  <c r="FB368" i="53"/>
  <c r="FA368" i="53"/>
  <c r="EZ368" i="53"/>
  <c r="EY368" i="53"/>
  <c r="EX368" i="53"/>
  <c r="FC368" i="53" s="1"/>
  <c r="FD367" i="53"/>
  <c r="FE367" i="53" s="1"/>
  <c r="FB367" i="53"/>
  <c r="FA367" i="53"/>
  <c r="EZ367" i="53"/>
  <c r="EY367" i="53"/>
  <c r="EX367" i="53"/>
  <c r="FC367" i="53" s="1"/>
  <c r="FD366" i="53"/>
  <c r="FE366" i="53" s="1"/>
  <c r="FB366" i="53"/>
  <c r="FA366" i="53"/>
  <c r="EZ366" i="53"/>
  <c r="EY366" i="53"/>
  <c r="EX366" i="53"/>
  <c r="FC366" i="53" s="1"/>
  <c r="FD365" i="53"/>
  <c r="FE365" i="53" s="1"/>
  <c r="FB365" i="53"/>
  <c r="FA365" i="53"/>
  <c r="EZ365" i="53"/>
  <c r="EY365" i="53"/>
  <c r="EX365" i="53"/>
  <c r="FC365" i="53" s="1"/>
  <c r="FD364" i="53"/>
  <c r="FE364" i="53" s="1"/>
  <c r="FB364" i="53"/>
  <c r="FA364" i="53"/>
  <c r="EZ364" i="53"/>
  <c r="EY364" i="53"/>
  <c r="EX364" i="53"/>
  <c r="FC364" i="53" s="1"/>
  <c r="FD363" i="53"/>
  <c r="FE363" i="53" s="1"/>
  <c r="FB363" i="53"/>
  <c r="FA363" i="53"/>
  <c r="EZ363" i="53"/>
  <c r="EY363" i="53"/>
  <c r="EX363" i="53"/>
  <c r="FC363" i="53" s="1"/>
  <c r="EW361" i="53"/>
  <c r="FD360" i="53"/>
  <c r="FE360" i="53" s="1"/>
  <c r="FB360" i="53"/>
  <c r="FA360" i="53"/>
  <c r="EZ360" i="53"/>
  <c r="EY360" i="53"/>
  <c r="EX360" i="53"/>
  <c r="FC360" i="53" s="1"/>
  <c r="FD359" i="53"/>
  <c r="FE359" i="53" s="1"/>
  <c r="FB359" i="53"/>
  <c r="FA359" i="53"/>
  <c r="EZ359" i="53"/>
  <c r="EY359" i="53"/>
  <c r="EX359" i="53"/>
  <c r="FC359" i="53" s="1"/>
  <c r="FD358" i="53"/>
  <c r="FE358" i="53" s="1"/>
  <c r="FB358" i="53"/>
  <c r="FA358" i="53"/>
  <c r="EZ358" i="53"/>
  <c r="EY358" i="53"/>
  <c r="EX358" i="53"/>
  <c r="FC358" i="53" s="1"/>
  <c r="FD357" i="53"/>
  <c r="FE357" i="53" s="1"/>
  <c r="FB357" i="53"/>
  <c r="FA357" i="53"/>
  <c r="EZ357" i="53"/>
  <c r="EY357" i="53"/>
  <c r="EX357" i="53"/>
  <c r="FC357" i="53" s="1"/>
  <c r="FD356" i="53"/>
  <c r="FE356" i="53" s="1"/>
  <c r="FB356" i="53"/>
  <c r="FA356" i="53"/>
  <c r="EZ356" i="53"/>
  <c r="EY356" i="53"/>
  <c r="EX356" i="53"/>
  <c r="FC356" i="53" s="1"/>
  <c r="FD355" i="53"/>
  <c r="FE355" i="53" s="1"/>
  <c r="FB355" i="53"/>
  <c r="FA355" i="53"/>
  <c r="EZ355" i="53"/>
  <c r="EY355" i="53"/>
  <c r="EX355" i="53"/>
  <c r="FC355" i="53" s="1"/>
  <c r="FD354" i="53"/>
  <c r="FE354" i="53" s="1"/>
  <c r="FB354" i="53"/>
  <c r="FA354" i="53"/>
  <c r="EZ354" i="53"/>
  <c r="EY354" i="53"/>
  <c r="EX354" i="53"/>
  <c r="FC354" i="53" s="1"/>
  <c r="FD353" i="53"/>
  <c r="FE353" i="53" s="1"/>
  <c r="FB353" i="53"/>
  <c r="FA353" i="53"/>
  <c r="EZ353" i="53"/>
  <c r="EY353" i="53"/>
  <c r="EX353" i="53"/>
  <c r="FC353" i="53" s="1"/>
  <c r="FD352" i="53"/>
  <c r="FE352" i="53" s="1"/>
  <c r="FB352" i="53"/>
  <c r="FA352" i="53"/>
  <c r="EZ352" i="53"/>
  <c r="EY352" i="53"/>
  <c r="EX352" i="53"/>
  <c r="FC352" i="53" s="1"/>
  <c r="FD351" i="53"/>
  <c r="FE351" i="53" s="1"/>
  <c r="FB351" i="53"/>
  <c r="FA351" i="53"/>
  <c r="EZ351" i="53"/>
  <c r="EY351" i="53"/>
  <c r="EX351" i="53"/>
  <c r="FC351" i="53" s="1"/>
  <c r="FD350" i="53"/>
  <c r="FE350" i="53" s="1"/>
  <c r="FB350" i="53"/>
  <c r="FA350" i="53"/>
  <c r="EZ350" i="53"/>
  <c r="EY350" i="53"/>
  <c r="EX350" i="53"/>
  <c r="FC350" i="53" s="1"/>
  <c r="FD349" i="53"/>
  <c r="FE349" i="53" s="1"/>
  <c r="FB349" i="53"/>
  <c r="FA349" i="53"/>
  <c r="EZ349" i="53"/>
  <c r="EY349" i="53"/>
  <c r="EX349" i="53"/>
  <c r="FC349" i="53" s="1"/>
  <c r="FD348" i="53"/>
  <c r="FE348" i="53" s="1"/>
  <c r="FB348" i="53"/>
  <c r="FA348" i="53"/>
  <c r="EZ348" i="53"/>
  <c r="EY348" i="53"/>
  <c r="EX348" i="53"/>
  <c r="FC348" i="53" s="1"/>
  <c r="FD347" i="53"/>
  <c r="FE347" i="53" s="1"/>
  <c r="FB347" i="53"/>
  <c r="FA347" i="53"/>
  <c r="EZ347" i="53"/>
  <c r="EY347" i="53"/>
  <c r="EX347" i="53"/>
  <c r="FC347" i="53" s="1"/>
  <c r="FD346" i="53"/>
  <c r="FE346" i="53" s="1"/>
  <c r="FB346" i="53"/>
  <c r="FA346" i="53"/>
  <c r="EZ346" i="53"/>
  <c r="EY346" i="53"/>
  <c r="EX346" i="53"/>
  <c r="FC346" i="53" s="1"/>
  <c r="FD345" i="53"/>
  <c r="FE345" i="53" s="1"/>
  <c r="FB345" i="53"/>
  <c r="FA345" i="53"/>
  <c r="EZ345" i="53"/>
  <c r="EY345" i="53"/>
  <c r="EX345" i="53"/>
  <c r="FC345" i="53" s="1"/>
  <c r="FD344" i="53"/>
  <c r="FE344" i="53" s="1"/>
  <c r="FB344" i="53"/>
  <c r="FA344" i="53"/>
  <c r="EZ344" i="53"/>
  <c r="EY344" i="53"/>
  <c r="EX344" i="53"/>
  <c r="FC344" i="53" s="1"/>
  <c r="FD343" i="53"/>
  <c r="FE343" i="53" s="1"/>
  <c r="FB343" i="53"/>
  <c r="FA343" i="53"/>
  <c r="EZ343" i="53"/>
  <c r="EY343" i="53"/>
  <c r="EX343" i="53"/>
  <c r="FC343" i="53" s="1"/>
  <c r="FD342" i="53"/>
  <c r="FE342" i="53" s="1"/>
  <c r="FB342" i="53"/>
  <c r="FA342" i="53"/>
  <c r="EZ342" i="53"/>
  <c r="EY342" i="53"/>
  <c r="EX342" i="53"/>
  <c r="FC342" i="53" s="1"/>
  <c r="FD341" i="53"/>
  <c r="FE341" i="53" s="1"/>
  <c r="FB341" i="53"/>
  <c r="FA341" i="53"/>
  <c r="EZ341" i="53"/>
  <c r="EY341" i="53"/>
  <c r="EX341" i="53"/>
  <c r="FC341" i="53" s="1"/>
  <c r="FD340" i="53"/>
  <c r="FE340" i="53" s="1"/>
  <c r="FB340" i="53"/>
  <c r="FA340" i="53"/>
  <c r="EZ340" i="53"/>
  <c r="EY340" i="53"/>
  <c r="EX340" i="53"/>
  <c r="FC340" i="53" s="1"/>
  <c r="FD339" i="53"/>
  <c r="FE339" i="53" s="1"/>
  <c r="FB339" i="53"/>
  <c r="FA339" i="53"/>
  <c r="EZ339" i="53"/>
  <c r="EY339" i="53"/>
  <c r="EX339" i="53"/>
  <c r="FC339" i="53" s="1"/>
  <c r="FD338" i="53"/>
  <c r="FE338" i="53" s="1"/>
  <c r="FB338" i="53"/>
  <c r="FA338" i="53"/>
  <c r="EZ338" i="53"/>
  <c r="EY338" i="53"/>
  <c r="EX338" i="53"/>
  <c r="FC338" i="53" s="1"/>
  <c r="FD337" i="53"/>
  <c r="FE337" i="53" s="1"/>
  <c r="FB337" i="53"/>
  <c r="FA337" i="53"/>
  <c r="EZ337" i="53"/>
  <c r="EY337" i="53"/>
  <c r="EX337" i="53"/>
  <c r="FC337" i="53" s="1"/>
  <c r="FD336" i="53"/>
  <c r="FE336" i="53" s="1"/>
  <c r="FB336" i="53"/>
  <c r="FA336" i="53"/>
  <c r="EZ336" i="53"/>
  <c r="EY336" i="53"/>
  <c r="EX336" i="53"/>
  <c r="FC336" i="53" s="1"/>
  <c r="FD335" i="53"/>
  <c r="FE335" i="53" s="1"/>
  <c r="FB335" i="53"/>
  <c r="FA335" i="53"/>
  <c r="EZ335" i="53"/>
  <c r="EY335" i="53"/>
  <c r="EX335" i="53"/>
  <c r="FC335" i="53" s="1"/>
  <c r="FD334" i="53"/>
  <c r="FE334" i="53" s="1"/>
  <c r="FB334" i="53"/>
  <c r="FA334" i="53"/>
  <c r="EZ334" i="53"/>
  <c r="EY334" i="53"/>
  <c r="EX334" i="53"/>
  <c r="FC334" i="53" s="1"/>
  <c r="FD333" i="53"/>
  <c r="FE333" i="53" s="1"/>
  <c r="FB333" i="53"/>
  <c r="FA333" i="53"/>
  <c r="EZ333" i="53"/>
  <c r="EY333" i="53"/>
  <c r="EX333" i="53"/>
  <c r="FC333" i="53" s="1"/>
  <c r="FD332" i="53"/>
  <c r="FE332" i="53" s="1"/>
  <c r="FB332" i="53"/>
  <c r="FA332" i="53"/>
  <c r="EZ332" i="53"/>
  <c r="EY332" i="53"/>
  <c r="EX332" i="53"/>
  <c r="FC332" i="53" s="1"/>
  <c r="FD331" i="53"/>
  <c r="FE331" i="53" s="1"/>
  <c r="FB331" i="53"/>
  <c r="FA331" i="53"/>
  <c r="EZ331" i="53"/>
  <c r="EY331" i="53"/>
  <c r="EX331" i="53"/>
  <c r="FC331" i="53" s="1"/>
  <c r="FD330" i="53"/>
  <c r="FE330" i="53" s="1"/>
  <c r="FB330" i="53"/>
  <c r="FA330" i="53"/>
  <c r="EZ330" i="53"/>
  <c r="EY330" i="53"/>
  <c r="EX330" i="53"/>
  <c r="FC330" i="53" s="1"/>
  <c r="FD329" i="53"/>
  <c r="FE329" i="53" s="1"/>
  <c r="FB329" i="53"/>
  <c r="FA329" i="53"/>
  <c r="EZ329" i="53"/>
  <c r="EY329" i="53"/>
  <c r="EX329" i="53"/>
  <c r="FC329" i="53" s="1"/>
  <c r="FD328" i="53"/>
  <c r="FE328" i="53" s="1"/>
  <c r="FB328" i="53"/>
  <c r="FA328" i="53"/>
  <c r="EZ328" i="53"/>
  <c r="EY328" i="53"/>
  <c r="EX328" i="53"/>
  <c r="FC328" i="53" s="1"/>
  <c r="FD327" i="53"/>
  <c r="FE327" i="53" s="1"/>
  <c r="FB327" i="53"/>
  <c r="FA327" i="53"/>
  <c r="EZ327" i="53"/>
  <c r="EY327" i="53"/>
  <c r="EX327" i="53"/>
  <c r="FC327" i="53" s="1"/>
  <c r="FD326" i="53"/>
  <c r="FE326" i="53" s="1"/>
  <c r="FB326" i="53"/>
  <c r="FA326" i="53"/>
  <c r="EZ326" i="53"/>
  <c r="EY326" i="53"/>
  <c r="EX326" i="53"/>
  <c r="FC326" i="53" s="1"/>
  <c r="FD325" i="53"/>
  <c r="FE325" i="53" s="1"/>
  <c r="FB325" i="53"/>
  <c r="FA325" i="53"/>
  <c r="EZ325" i="53"/>
  <c r="EY325" i="53"/>
  <c r="EX325" i="53"/>
  <c r="FC325" i="53" s="1"/>
  <c r="FD324" i="53"/>
  <c r="FE324" i="53" s="1"/>
  <c r="FB324" i="53"/>
  <c r="FA324" i="53"/>
  <c r="EZ324" i="53"/>
  <c r="EY324" i="53"/>
  <c r="EX324" i="53"/>
  <c r="FC324" i="53" s="1"/>
  <c r="FD323" i="53"/>
  <c r="FE323" i="53" s="1"/>
  <c r="FB323" i="53"/>
  <c r="FA323" i="53"/>
  <c r="EZ323" i="53"/>
  <c r="EY323" i="53"/>
  <c r="EX323" i="53"/>
  <c r="FC323" i="53" s="1"/>
  <c r="FD322" i="53"/>
  <c r="FE322" i="53" s="1"/>
  <c r="FB322" i="53"/>
  <c r="FA322" i="53"/>
  <c r="EZ322" i="53"/>
  <c r="EY322" i="53"/>
  <c r="EX322" i="53"/>
  <c r="FC322" i="53" s="1"/>
  <c r="FD321" i="53"/>
  <c r="FE321" i="53" s="1"/>
  <c r="FB321" i="53"/>
  <c r="FA321" i="53"/>
  <c r="EZ321" i="53"/>
  <c r="EY321" i="53"/>
  <c r="EX321" i="53"/>
  <c r="FC321" i="53" s="1"/>
  <c r="FD320" i="53"/>
  <c r="FE320" i="53" s="1"/>
  <c r="FB320" i="53"/>
  <c r="FA320" i="53"/>
  <c r="EZ320" i="53"/>
  <c r="EY320" i="53"/>
  <c r="EX320" i="53"/>
  <c r="FC320" i="53" s="1"/>
  <c r="EW318" i="53"/>
  <c r="FD317" i="53"/>
  <c r="FE317" i="53" s="1"/>
  <c r="FB317" i="53"/>
  <c r="FA317" i="53"/>
  <c r="EZ317" i="53"/>
  <c r="EY317" i="53"/>
  <c r="EX317" i="53"/>
  <c r="FC317" i="53" s="1"/>
  <c r="FD316" i="53"/>
  <c r="FE316" i="53" s="1"/>
  <c r="FB316" i="53"/>
  <c r="FA316" i="53"/>
  <c r="EZ316" i="53"/>
  <c r="EY316" i="53"/>
  <c r="EX316" i="53"/>
  <c r="FC316" i="53" s="1"/>
  <c r="FD315" i="53"/>
  <c r="FE315" i="53" s="1"/>
  <c r="FB315" i="53"/>
  <c r="FA315" i="53"/>
  <c r="EZ315" i="53"/>
  <c r="EY315" i="53"/>
  <c r="EX315" i="53"/>
  <c r="FC315" i="53" s="1"/>
  <c r="FD314" i="53"/>
  <c r="FE314" i="53" s="1"/>
  <c r="FB314" i="53"/>
  <c r="FA314" i="53"/>
  <c r="EZ314" i="53"/>
  <c r="EY314" i="53"/>
  <c r="EX314" i="53"/>
  <c r="FC314" i="53" s="1"/>
  <c r="FD311" i="53"/>
  <c r="FE311" i="53" s="1"/>
  <c r="FB311" i="53"/>
  <c r="FA311" i="53"/>
  <c r="EZ311" i="53"/>
  <c r="EY311" i="53"/>
  <c r="EX311" i="53"/>
  <c r="FC311" i="53" s="1"/>
  <c r="FD310" i="53"/>
  <c r="FE310" i="53" s="1"/>
  <c r="FB310" i="53"/>
  <c r="FA310" i="53"/>
  <c r="EZ310" i="53"/>
  <c r="EY310" i="53"/>
  <c r="EX310" i="53"/>
  <c r="FC310" i="53" s="1"/>
  <c r="FD309" i="53"/>
  <c r="FE309" i="53" s="1"/>
  <c r="FB309" i="53"/>
  <c r="FA309" i="53"/>
  <c r="EZ309" i="53"/>
  <c r="EY309" i="53"/>
  <c r="EX309" i="53"/>
  <c r="FC309" i="53" s="1"/>
  <c r="FD308" i="53"/>
  <c r="FE308" i="53" s="1"/>
  <c r="FB308" i="53"/>
  <c r="FA308" i="53"/>
  <c r="EZ308" i="53"/>
  <c r="EY308" i="53"/>
  <c r="EX308" i="53"/>
  <c r="FC308" i="53" s="1"/>
  <c r="FD307" i="53"/>
  <c r="FE307" i="53" s="1"/>
  <c r="FB307" i="53"/>
  <c r="FA307" i="53"/>
  <c r="EZ307" i="53"/>
  <c r="EY307" i="53"/>
  <c r="EX307" i="53"/>
  <c r="FC307" i="53" s="1"/>
  <c r="FD306" i="53"/>
  <c r="FE306" i="53" s="1"/>
  <c r="FB306" i="53"/>
  <c r="FA306" i="53"/>
  <c r="EZ306" i="53"/>
  <c r="EY306" i="53"/>
  <c r="EX306" i="53"/>
  <c r="FC306" i="53" s="1"/>
  <c r="FD305" i="53"/>
  <c r="FE305" i="53" s="1"/>
  <c r="FB305" i="53"/>
  <c r="FA305" i="53"/>
  <c r="EZ305" i="53"/>
  <c r="EY305" i="53"/>
  <c r="EX305" i="53"/>
  <c r="FC305" i="53" s="1"/>
  <c r="FD304" i="53"/>
  <c r="FE304" i="53" s="1"/>
  <c r="FB304" i="53"/>
  <c r="FA304" i="53"/>
  <c r="EZ304" i="53"/>
  <c r="EY304" i="53"/>
  <c r="EX304" i="53"/>
  <c r="FC304" i="53" s="1"/>
  <c r="FD303" i="53"/>
  <c r="FE303" i="53" s="1"/>
  <c r="FB303" i="53"/>
  <c r="FA303" i="53"/>
  <c r="EZ303" i="53"/>
  <c r="EY303" i="53"/>
  <c r="EX303" i="53"/>
  <c r="FC303" i="53" s="1"/>
  <c r="FD302" i="53"/>
  <c r="FE302" i="53" s="1"/>
  <c r="FB302" i="53"/>
  <c r="FA302" i="53"/>
  <c r="EZ302" i="53"/>
  <c r="EY302" i="53"/>
  <c r="EX302" i="53"/>
  <c r="FC302" i="53" s="1"/>
  <c r="FD301" i="53"/>
  <c r="FE301" i="53" s="1"/>
  <c r="FB301" i="53"/>
  <c r="FA301" i="53"/>
  <c r="EZ301" i="53"/>
  <c r="EY301" i="53"/>
  <c r="EX301" i="53"/>
  <c r="FC301" i="53" s="1"/>
  <c r="FD298" i="53"/>
  <c r="FE298" i="53" s="1"/>
  <c r="FB298" i="53"/>
  <c r="FA298" i="53"/>
  <c r="EZ298" i="53"/>
  <c r="EY298" i="53"/>
  <c r="EX298" i="53"/>
  <c r="FC298" i="53" s="1"/>
  <c r="EW295" i="53"/>
  <c r="FD293" i="53"/>
  <c r="FE293" i="53" s="1"/>
  <c r="FB293" i="53"/>
  <c r="FA293" i="53"/>
  <c r="EZ293" i="53"/>
  <c r="EY293" i="53"/>
  <c r="EX293" i="53"/>
  <c r="FC293" i="53" s="1"/>
  <c r="FD292" i="53"/>
  <c r="FE292" i="53" s="1"/>
  <c r="FB292" i="53"/>
  <c r="FA292" i="53"/>
  <c r="EZ292" i="53"/>
  <c r="EY292" i="53"/>
  <c r="EX292" i="53"/>
  <c r="FC292" i="53" s="1"/>
  <c r="FD291" i="53"/>
  <c r="FE291" i="53" s="1"/>
  <c r="FB291" i="53"/>
  <c r="FA291" i="53"/>
  <c r="EZ291" i="53"/>
  <c r="EY291" i="53"/>
  <c r="EX291" i="53"/>
  <c r="FC291" i="53" s="1"/>
  <c r="FD290" i="53"/>
  <c r="FE290" i="53" s="1"/>
  <c r="FB290" i="53"/>
  <c r="FA290" i="53"/>
  <c r="EZ290" i="53"/>
  <c r="EY290" i="53"/>
  <c r="EX290" i="53"/>
  <c r="FC290" i="53" s="1"/>
  <c r="FD289" i="53"/>
  <c r="FE289" i="53" s="1"/>
  <c r="FB289" i="53"/>
  <c r="FA289" i="53"/>
  <c r="EZ289" i="53"/>
  <c r="EY289" i="53"/>
  <c r="EX289" i="53"/>
  <c r="FC289" i="53" s="1"/>
  <c r="FD288" i="53"/>
  <c r="FE288" i="53" s="1"/>
  <c r="FB288" i="53"/>
  <c r="FA288" i="53"/>
  <c r="EZ288" i="53"/>
  <c r="EY288" i="53"/>
  <c r="EX288" i="53"/>
  <c r="FC288" i="53" s="1"/>
  <c r="EW287" i="53"/>
  <c r="FD286" i="53"/>
  <c r="FE286" i="53" s="1"/>
  <c r="FB286" i="53"/>
  <c r="FA286" i="53"/>
  <c r="EZ286" i="53"/>
  <c r="EY286" i="53"/>
  <c r="EX286" i="53"/>
  <c r="FC286" i="53" s="1"/>
  <c r="FD285" i="53"/>
  <c r="FE285" i="53" s="1"/>
  <c r="FB285" i="53"/>
  <c r="FA285" i="53"/>
  <c r="EZ285" i="53"/>
  <c r="EY285" i="53"/>
  <c r="EX285" i="53"/>
  <c r="FC285" i="53" s="1"/>
  <c r="FD284" i="53"/>
  <c r="FE284" i="53" s="1"/>
  <c r="FB284" i="53"/>
  <c r="FA284" i="53"/>
  <c r="EZ284" i="53"/>
  <c r="EY284" i="53"/>
  <c r="EX284" i="53"/>
  <c r="FC284" i="53" s="1"/>
  <c r="EW283" i="53"/>
  <c r="FD282" i="53"/>
  <c r="FE282" i="53" s="1"/>
  <c r="FB282" i="53"/>
  <c r="FA282" i="53"/>
  <c r="EZ282" i="53"/>
  <c r="EY282" i="53"/>
  <c r="EX282" i="53"/>
  <c r="FC282" i="53" s="1"/>
  <c r="FD281" i="53"/>
  <c r="FE281" i="53" s="1"/>
  <c r="FB281" i="53"/>
  <c r="FA281" i="53"/>
  <c r="EZ281" i="53"/>
  <c r="EY281" i="53"/>
  <c r="EX281" i="53"/>
  <c r="FC281" i="53" s="1"/>
  <c r="FD280" i="53"/>
  <c r="FE280" i="53" s="1"/>
  <c r="FB280" i="53"/>
  <c r="FA280" i="53"/>
  <c r="EZ280" i="53"/>
  <c r="EY280" i="53"/>
  <c r="EX280" i="53"/>
  <c r="FC280" i="53" s="1"/>
  <c r="FD279" i="53"/>
  <c r="FE279" i="53" s="1"/>
  <c r="FB279" i="53"/>
  <c r="FA279" i="53"/>
  <c r="EZ279" i="53"/>
  <c r="EY279" i="53"/>
  <c r="EX279" i="53"/>
  <c r="FC279" i="53" s="1"/>
  <c r="FD278" i="53"/>
  <c r="FE278" i="53" s="1"/>
  <c r="FB278" i="53"/>
  <c r="FA278" i="53"/>
  <c r="EZ278" i="53"/>
  <c r="EY278" i="53"/>
  <c r="EX278" i="53"/>
  <c r="FC278" i="53" s="1"/>
  <c r="FD277" i="53"/>
  <c r="FE277" i="53" s="1"/>
  <c r="FB277" i="53"/>
  <c r="FA277" i="53"/>
  <c r="EZ277" i="53"/>
  <c r="EY277" i="53"/>
  <c r="EX277" i="53"/>
  <c r="FC277" i="53" s="1"/>
  <c r="FD276" i="53"/>
  <c r="FE276" i="53" s="1"/>
  <c r="FB276" i="53"/>
  <c r="FA276" i="53"/>
  <c r="EZ276" i="53"/>
  <c r="EY276" i="53"/>
  <c r="EX276" i="53"/>
  <c r="FC276" i="53" s="1"/>
  <c r="FD275" i="53"/>
  <c r="FE275" i="53" s="1"/>
  <c r="FB275" i="53"/>
  <c r="FA275" i="53"/>
  <c r="EZ275" i="53"/>
  <c r="EY275" i="53"/>
  <c r="EX275" i="53"/>
  <c r="FC275" i="53" s="1"/>
  <c r="FD274" i="53"/>
  <c r="FE274" i="53" s="1"/>
  <c r="FB274" i="53"/>
  <c r="FA274" i="53"/>
  <c r="EZ274" i="53"/>
  <c r="EY274" i="53"/>
  <c r="EX274" i="53"/>
  <c r="FC274" i="53" s="1"/>
  <c r="FD273" i="53"/>
  <c r="FE273" i="53" s="1"/>
  <c r="FB273" i="53"/>
  <c r="FA273" i="53"/>
  <c r="EZ273" i="53"/>
  <c r="EY273" i="53"/>
  <c r="EX273" i="53"/>
  <c r="FC273" i="53" s="1"/>
  <c r="FD272" i="53"/>
  <c r="FE272" i="53" s="1"/>
  <c r="FB272" i="53"/>
  <c r="FA272" i="53"/>
  <c r="EZ272" i="53"/>
  <c r="EY272" i="53"/>
  <c r="EX272" i="53"/>
  <c r="FC272" i="53" s="1"/>
  <c r="FD271" i="53"/>
  <c r="FE271" i="53" s="1"/>
  <c r="FB271" i="53"/>
  <c r="FA271" i="53"/>
  <c r="EZ271" i="53"/>
  <c r="EY271" i="53"/>
  <c r="EX271" i="53"/>
  <c r="FC271" i="53" s="1"/>
  <c r="FD270" i="53"/>
  <c r="FE270" i="53" s="1"/>
  <c r="FB270" i="53"/>
  <c r="FA270" i="53"/>
  <c r="EZ270" i="53"/>
  <c r="EY270" i="53"/>
  <c r="EX270" i="53"/>
  <c r="FC270" i="53" s="1"/>
  <c r="FD269" i="53"/>
  <c r="FE269" i="53" s="1"/>
  <c r="FB269" i="53"/>
  <c r="FA269" i="53"/>
  <c r="EZ269" i="53"/>
  <c r="EY269" i="53"/>
  <c r="EX269" i="53"/>
  <c r="FC269" i="53" s="1"/>
  <c r="FD268" i="53"/>
  <c r="FE268" i="53" s="1"/>
  <c r="FB268" i="53"/>
  <c r="FA268" i="53"/>
  <c r="EZ268" i="53"/>
  <c r="EY268" i="53"/>
  <c r="EX268" i="53"/>
  <c r="FC268" i="53" s="1"/>
  <c r="FD267" i="53"/>
  <c r="FE267" i="53" s="1"/>
  <c r="FB267" i="53"/>
  <c r="FA267" i="53"/>
  <c r="EZ267" i="53"/>
  <c r="EY267" i="53"/>
  <c r="EX267" i="53"/>
  <c r="FC267" i="53" s="1"/>
  <c r="EW266" i="53"/>
  <c r="FD265" i="53"/>
  <c r="FE265" i="53" s="1"/>
  <c r="FB265" i="53"/>
  <c r="FA265" i="53"/>
  <c r="EZ265" i="53"/>
  <c r="EY265" i="53"/>
  <c r="EX265" i="53"/>
  <c r="FC265" i="53" s="1"/>
  <c r="FD264" i="53"/>
  <c r="FE264" i="53" s="1"/>
  <c r="FB264" i="53"/>
  <c r="FA264" i="53"/>
  <c r="EZ264" i="53"/>
  <c r="EY264" i="53"/>
  <c r="EX264" i="53"/>
  <c r="FC264" i="53" s="1"/>
  <c r="FD263" i="53"/>
  <c r="FE263" i="53" s="1"/>
  <c r="FB263" i="53"/>
  <c r="FA263" i="53"/>
  <c r="EZ263" i="53"/>
  <c r="EY263" i="53"/>
  <c r="EX263" i="53"/>
  <c r="FC263" i="53" s="1"/>
  <c r="FD262" i="53"/>
  <c r="FE262" i="53" s="1"/>
  <c r="FB262" i="53"/>
  <c r="FA262" i="53"/>
  <c r="EZ262" i="53"/>
  <c r="EY262" i="53"/>
  <c r="EX262" i="53"/>
  <c r="FC262" i="53" s="1"/>
  <c r="EW261" i="53"/>
  <c r="FD260" i="53"/>
  <c r="FE260" i="53" s="1"/>
  <c r="FB260" i="53"/>
  <c r="FA260" i="53"/>
  <c r="EZ260" i="53"/>
  <c r="EY260" i="53"/>
  <c r="EX260" i="53"/>
  <c r="FC260" i="53" s="1"/>
  <c r="FD259" i="53"/>
  <c r="FE259" i="53" s="1"/>
  <c r="FB259" i="53"/>
  <c r="FA259" i="53"/>
  <c r="EZ259" i="53"/>
  <c r="EY259" i="53"/>
  <c r="EX259" i="53"/>
  <c r="FC259" i="53" s="1"/>
  <c r="FD258" i="53"/>
  <c r="FE258" i="53" s="1"/>
  <c r="FB258" i="53"/>
  <c r="FA258" i="53"/>
  <c r="EZ258" i="53"/>
  <c r="EY258" i="53"/>
  <c r="EX258" i="53"/>
  <c r="FC258" i="53" s="1"/>
  <c r="FD257" i="53"/>
  <c r="FE257" i="53" s="1"/>
  <c r="FB257" i="53"/>
  <c r="FA257" i="53"/>
  <c r="EZ257" i="53"/>
  <c r="EY257" i="53"/>
  <c r="EX257" i="53"/>
  <c r="FC257" i="53" s="1"/>
  <c r="FD256" i="53"/>
  <c r="FE256" i="53" s="1"/>
  <c r="FB256" i="53"/>
  <c r="FA256" i="53"/>
  <c r="EZ256" i="53"/>
  <c r="EY256" i="53"/>
  <c r="EX256" i="53"/>
  <c r="FC256" i="53" s="1"/>
  <c r="FD255" i="53"/>
  <c r="FE255" i="53" s="1"/>
  <c r="FB255" i="53"/>
  <c r="FA255" i="53"/>
  <c r="EZ255" i="53"/>
  <c r="EY255" i="53"/>
  <c r="EX255" i="53"/>
  <c r="FC255" i="53" s="1"/>
  <c r="FD254" i="53"/>
  <c r="FE254" i="53" s="1"/>
  <c r="FB254" i="53"/>
  <c r="FA254" i="53"/>
  <c r="EZ254" i="53"/>
  <c r="EY254" i="53"/>
  <c r="EX254" i="53"/>
  <c r="FC254" i="53" s="1"/>
  <c r="FD253" i="53"/>
  <c r="FE253" i="53" s="1"/>
  <c r="FB253" i="53"/>
  <c r="FA253" i="53"/>
  <c r="EZ253" i="53"/>
  <c r="EY253" i="53"/>
  <c r="EX253" i="53"/>
  <c r="FC253" i="53" s="1"/>
  <c r="FD252" i="53"/>
  <c r="FE252" i="53" s="1"/>
  <c r="FB252" i="53"/>
  <c r="FA252" i="53"/>
  <c r="EZ252" i="53"/>
  <c r="EY252" i="53"/>
  <c r="EX252" i="53"/>
  <c r="FC252" i="53" s="1"/>
  <c r="EW251" i="53"/>
  <c r="FD249" i="53"/>
  <c r="FE249" i="53" s="1"/>
  <c r="FB249" i="53"/>
  <c r="FA249" i="53"/>
  <c r="EZ249" i="53"/>
  <c r="EY249" i="53"/>
  <c r="EX249" i="53"/>
  <c r="FC249" i="53" s="1"/>
  <c r="FD248" i="53"/>
  <c r="FE248" i="53" s="1"/>
  <c r="FB248" i="53"/>
  <c r="FA248" i="53"/>
  <c r="EZ248" i="53"/>
  <c r="EY248" i="53"/>
  <c r="EX248" i="53"/>
  <c r="FC248" i="53" s="1"/>
  <c r="FD247" i="53"/>
  <c r="FE247" i="53" s="1"/>
  <c r="FB247" i="53"/>
  <c r="FA247" i="53"/>
  <c r="EZ247" i="53"/>
  <c r="EY247" i="53"/>
  <c r="EX247" i="53"/>
  <c r="FC247" i="53" s="1"/>
  <c r="FD246" i="53"/>
  <c r="FE246" i="53" s="1"/>
  <c r="FB246" i="53"/>
  <c r="FA246" i="53"/>
  <c r="EZ246" i="53"/>
  <c r="EY246" i="53"/>
  <c r="EX246" i="53"/>
  <c r="FC246" i="53" s="1"/>
  <c r="FD245" i="53"/>
  <c r="FE245" i="53" s="1"/>
  <c r="FB245" i="53"/>
  <c r="FA245" i="53"/>
  <c r="EZ245" i="53"/>
  <c r="EY245" i="53"/>
  <c r="EX245" i="53"/>
  <c r="FC245" i="53" s="1"/>
  <c r="FD244" i="53"/>
  <c r="FE244" i="53" s="1"/>
  <c r="FB244" i="53"/>
  <c r="FA244" i="53"/>
  <c r="EZ244" i="53"/>
  <c r="EY244" i="53"/>
  <c r="EX244" i="53"/>
  <c r="FC244" i="53" s="1"/>
  <c r="EW242" i="53"/>
  <c r="FD240" i="53"/>
  <c r="FE240" i="53" s="1"/>
  <c r="FB240" i="53"/>
  <c r="FA240" i="53"/>
  <c r="EZ240" i="53"/>
  <c r="EY240" i="53"/>
  <c r="EX240" i="53"/>
  <c r="FC240" i="53" s="1"/>
  <c r="FD239" i="53"/>
  <c r="FE239" i="53" s="1"/>
  <c r="FB239" i="53"/>
  <c r="FA239" i="53"/>
  <c r="EZ239" i="53"/>
  <c r="EY239" i="53"/>
  <c r="EX239" i="53"/>
  <c r="FC239" i="53" s="1"/>
  <c r="FD238" i="53"/>
  <c r="FE238" i="53" s="1"/>
  <c r="FB238" i="53"/>
  <c r="FA238" i="53"/>
  <c r="EZ238" i="53"/>
  <c r="EY238" i="53"/>
  <c r="EX238" i="53"/>
  <c r="FC238" i="53" s="1"/>
  <c r="EW237" i="53"/>
  <c r="FD236" i="53"/>
  <c r="FE236" i="53" s="1"/>
  <c r="FB236" i="53"/>
  <c r="FA236" i="53"/>
  <c r="EZ236" i="53"/>
  <c r="EY236" i="53"/>
  <c r="EX236" i="53"/>
  <c r="FC236" i="53" s="1"/>
  <c r="EW235" i="53"/>
  <c r="FD234" i="53"/>
  <c r="FE234" i="53" s="1"/>
  <c r="FB234" i="53"/>
  <c r="FA234" i="53"/>
  <c r="EZ234" i="53"/>
  <c r="EY234" i="53"/>
  <c r="EX234" i="53"/>
  <c r="FC234" i="53" s="1"/>
  <c r="FD233" i="53"/>
  <c r="FE233" i="53" s="1"/>
  <c r="FB233" i="53"/>
  <c r="FA233" i="53"/>
  <c r="EZ233" i="53"/>
  <c r="EY233" i="53"/>
  <c r="EX233" i="53"/>
  <c r="FC233" i="53" s="1"/>
  <c r="FD232" i="53"/>
  <c r="FE232" i="53" s="1"/>
  <c r="FB232" i="53"/>
  <c r="FA232" i="53"/>
  <c r="EZ232" i="53"/>
  <c r="EY232" i="53"/>
  <c r="EX232" i="53"/>
  <c r="FC232" i="53" s="1"/>
  <c r="FD231" i="53"/>
  <c r="FE231" i="53" s="1"/>
  <c r="FB231" i="53"/>
  <c r="FA231" i="53"/>
  <c r="EZ231" i="53"/>
  <c r="EY231" i="53"/>
  <c r="EX231" i="53"/>
  <c r="FC231" i="53" s="1"/>
  <c r="FD230" i="53"/>
  <c r="FE230" i="53" s="1"/>
  <c r="FB230" i="53"/>
  <c r="FA230" i="53"/>
  <c r="EZ230" i="53"/>
  <c r="EY230" i="53"/>
  <c r="EX230" i="53"/>
  <c r="FC230" i="53" s="1"/>
  <c r="FD229" i="53"/>
  <c r="FE229" i="53" s="1"/>
  <c r="FB229" i="53"/>
  <c r="FA229" i="53"/>
  <c r="EZ229" i="53"/>
  <c r="EY229" i="53"/>
  <c r="EX229" i="53"/>
  <c r="FC229" i="53" s="1"/>
  <c r="FD228" i="53"/>
  <c r="FE228" i="53" s="1"/>
  <c r="FB228" i="53"/>
  <c r="FA228" i="53"/>
  <c r="EZ228" i="53"/>
  <c r="EY228" i="53"/>
  <c r="EX228" i="53"/>
  <c r="FC228" i="53" s="1"/>
  <c r="FD227" i="53"/>
  <c r="FE227" i="53" s="1"/>
  <c r="FB227" i="53"/>
  <c r="FA227" i="53"/>
  <c r="EZ227" i="53"/>
  <c r="EY227" i="53"/>
  <c r="EX227" i="53"/>
  <c r="FC227" i="53" s="1"/>
  <c r="FD226" i="53"/>
  <c r="FE226" i="53" s="1"/>
  <c r="FB226" i="53"/>
  <c r="FA226" i="53"/>
  <c r="EZ226" i="53"/>
  <c r="EY226" i="53"/>
  <c r="EX226" i="53"/>
  <c r="FC226" i="53" s="1"/>
  <c r="EW225" i="53"/>
  <c r="FD224" i="53"/>
  <c r="FE224" i="53" s="1"/>
  <c r="FB224" i="53"/>
  <c r="FA224" i="53"/>
  <c r="EZ224" i="53"/>
  <c r="EY224" i="53"/>
  <c r="EX224" i="53"/>
  <c r="FC224" i="53" s="1"/>
  <c r="EW223" i="53"/>
  <c r="FD222" i="53"/>
  <c r="FE222" i="53" s="1"/>
  <c r="FB222" i="53"/>
  <c r="FA222" i="53"/>
  <c r="EZ222" i="53"/>
  <c r="EY222" i="53"/>
  <c r="EX222" i="53"/>
  <c r="FC222" i="53" s="1"/>
  <c r="FD221" i="53"/>
  <c r="FE221" i="53" s="1"/>
  <c r="FB221" i="53"/>
  <c r="FA221" i="53"/>
  <c r="EZ221" i="53"/>
  <c r="EY221" i="53"/>
  <c r="EX221" i="53"/>
  <c r="FC221" i="53" s="1"/>
  <c r="FD220" i="53"/>
  <c r="FE220" i="53" s="1"/>
  <c r="FB220" i="53"/>
  <c r="FA220" i="53"/>
  <c r="EZ220" i="53"/>
  <c r="EY220" i="53"/>
  <c r="EX220" i="53"/>
  <c r="FC220" i="53" s="1"/>
  <c r="FD219" i="53"/>
  <c r="FE219" i="53" s="1"/>
  <c r="FB219" i="53"/>
  <c r="FA219" i="53"/>
  <c r="EZ219" i="53"/>
  <c r="EY219" i="53"/>
  <c r="EX219" i="53"/>
  <c r="FC219" i="53" s="1"/>
  <c r="FD218" i="53"/>
  <c r="FE218" i="53" s="1"/>
  <c r="FB218" i="53"/>
  <c r="FA218" i="53"/>
  <c r="EZ218" i="53"/>
  <c r="EY218" i="53"/>
  <c r="EX218" i="53"/>
  <c r="FC218" i="53" s="1"/>
  <c r="FD217" i="53"/>
  <c r="FE217" i="53" s="1"/>
  <c r="FB217" i="53"/>
  <c r="FA217" i="53"/>
  <c r="EZ217" i="53"/>
  <c r="EY217" i="53"/>
  <c r="EX217" i="53"/>
  <c r="FC217" i="53" s="1"/>
  <c r="FD216" i="53"/>
  <c r="FE216" i="53" s="1"/>
  <c r="FB216" i="53"/>
  <c r="FA216" i="53"/>
  <c r="EZ216" i="53"/>
  <c r="EY216" i="53"/>
  <c r="EX216" i="53"/>
  <c r="FC216" i="53" s="1"/>
  <c r="FD215" i="53"/>
  <c r="FE215" i="53" s="1"/>
  <c r="FB215" i="53"/>
  <c r="FA215" i="53"/>
  <c r="EZ215" i="53"/>
  <c r="EY215" i="53"/>
  <c r="EX215" i="53"/>
  <c r="FC215" i="53" s="1"/>
  <c r="FD214" i="53"/>
  <c r="FE214" i="53" s="1"/>
  <c r="FB214" i="53"/>
  <c r="FA214" i="53"/>
  <c r="EZ214" i="53"/>
  <c r="EY214" i="53"/>
  <c r="EX214" i="53"/>
  <c r="FC214" i="53" s="1"/>
  <c r="EW213" i="53"/>
  <c r="FD211" i="53"/>
  <c r="FE211" i="53" s="1"/>
  <c r="FB211" i="53"/>
  <c r="FA211" i="53"/>
  <c r="EZ211" i="53"/>
  <c r="EY211" i="53"/>
  <c r="EX211" i="53"/>
  <c r="FC211" i="53" s="1"/>
  <c r="FD210" i="53"/>
  <c r="FE210" i="53" s="1"/>
  <c r="FB210" i="53"/>
  <c r="FA210" i="53"/>
  <c r="EZ210" i="53"/>
  <c r="EY210" i="53"/>
  <c r="EX210" i="53"/>
  <c r="FC210" i="53" s="1"/>
  <c r="FD209" i="53"/>
  <c r="FE209" i="53" s="1"/>
  <c r="FB209" i="53"/>
  <c r="FA209" i="53"/>
  <c r="EZ209" i="53"/>
  <c r="EY209" i="53"/>
  <c r="EX209" i="53"/>
  <c r="FC209" i="53" s="1"/>
  <c r="FD208" i="53"/>
  <c r="FE208" i="53" s="1"/>
  <c r="FB208" i="53"/>
  <c r="FA208" i="53"/>
  <c r="EZ208" i="53"/>
  <c r="EY208" i="53"/>
  <c r="EX208" i="53"/>
  <c r="FC208" i="53" s="1"/>
  <c r="FD206" i="53"/>
  <c r="FE206" i="53" s="1"/>
  <c r="FB206" i="53"/>
  <c r="FA206" i="53"/>
  <c r="EZ206" i="53"/>
  <c r="EY206" i="53"/>
  <c r="EX206" i="53"/>
  <c r="FC206" i="53" s="1"/>
  <c r="FD205" i="53"/>
  <c r="FE205" i="53" s="1"/>
  <c r="FB205" i="53"/>
  <c r="FA205" i="53"/>
  <c r="EZ205" i="53"/>
  <c r="EY205" i="53"/>
  <c r="EX205" i="53"/>
  <c r="FC205" i="53" s="1"/>
  <c r="FD204" i="53"/>
  <c r="FE204" i="53" s="1"/>
  <c r="FB204" i="53"/>
  <c r="FA204" i="53"/>
  <c r="EZ204" i="53"/>
  <c r="EY204" i="53"/>
  <c r="EX204" i="53"/>
  <c r="FC204" i="53" s="1"/>
  <c r="FD203" i="53"/>
  <c r="FE203" i="53" s="1"/>
  <c r="FB203" i="53"/>
  <c r="FA203" i="53"/>
  <c r="EZ203" i="53"/>
  <c r="EY203" i="53"/>
  <c r="EX203" i="53"/>
  <c r="FC203" i="53" s="1"/>
  <c r="FD202" i="53"/>
  <c r="FE202" i="53" s="1"/>
  <c r="FB202" i="53"/>
  <c r="FA202" i="53"/>
  <c r="EZ202" i="53"/>
  <c r="EY202" i="53"/>
  <c r="EX202" i="53"/>
  <c r="FC202" i="53" s="1"/>
  <c r="FD201" i="53"/>
  <c r="FE201" i="53" s="1"/>
  <c r="FB201" i="53"/>
  <c r="FA201" i="53"/>
  <c r="EZ201" i="53"/>
  <c r="EY201" i="53"/>
  <c r="EX201" i="53"/>
  <c r="FC201" i="53" s="1"/>
  <c r="FD200" i="53"/>
  <c r="FE200" i="53" s="1"/>
  <c r="FB200" i="53"/>
  <c r="FA200" i="53"/>
  <c r="EZ200" i="53"/>
  <c r="EY200" i="53"/>
  <c r="EX200" i="53"/>
  <c r="FC200" i="53" s="1"/>
  <c r="FD199" i="53"/>
  <c r="FE199" i="53" s="1"/>
  <c r="FB199" i="53"/>
  <c r="FA199" i="53"/>
  <c r="EZ199" i="53"/>
  <c r="EY199" i="53"/>
  <c r="EX199" i="53"/>
  <c r="FC199" i="53" s="1"/>
  <c r="FD198" i="53"/>
  <c r="FE198" i="53" s="1"/>
  <c r="FB198" i="53"/>
  <c r="FA198" i="53"/>
  <c r="EZ198" i="53"/>
  <c r="EY198" i="53"/>
  <c r="EX198" i="53"/>
  <c r="FC198" i="53" s="1"/>
  <c r="FD197" i="53"/>
  <c r="FE197" i="53" s="1"/>
  <c r="FB197" i="53"/>
  <c r="FA197" i="53"/>
  <c r="EZ197" i="53"/>
  <c r="EY197" i="53"/>
  <c r="EX197" i="53"/>
  <c r="FC197" i="53" s="1"/>
  <c r="FD196" i="53"/>
  <c r="FE196" i="53" s="1"/>
  <c r="FB196" i="53"/>
  <c r="FA196" i="53"/>
  <c r="EZ196" i="53"/>
  <c r="EY196" i="53"/>
  <c r="EX196" i="53"/>
  <c r="FC196" i="53" s="1"/>
  <c r="FD195" i="53"/>
  <c r="FE195" i="53" s="1"/>
  <c r="FB195" i="53"/>
  <c r="FA195" i="53"/>
  <c r="EZ195" i="53"/>
  <c r="EY195" i="53"/>
  <c r="EX195" i="53"/>
  <c r="FC195" i="53" s="1"/>
  <c r="FD194" i="53"/>
  <c r="FE194" i="53" s="1"/>
  <c r="FB194" i="53"/>
  <c r="FA194" i="53"/>
  <c r="EZ194" i="53"/>
  <c r="EY194" i="53"/>
  <c r="EX194" i="53"/>
  <c r="FC194" i="53" s="1"/>
  <c r="FD193" i="53"/>
  <c r="FE193" i="53" s="1"/>
  <c r="FB193" i="53"/>
  <c r="FA193" i="53"/>
  <c r="EZ193" i="53"/>
  <c r="EY193" i="53"/>
  <c r="EX193" i="53"/>
  <c r="FC193" i="53" s="1"/>
  <c r="FD192" i="53"/>
  <c r="FE192" i="53" s="1"/>
  <c r="FB192" i="53"/>
  <c r="FA192" i="53"/>
  <c r="EZ192" i="53"/>
  <c r="EY192" i="53"/>
  <c r="EX192" i="53"/>
  <c r="FC192" i="53" s="1"/>
  <c r="FD191" i="53"/>
  <c r="FE191" i="53" s="1"/>
  <c r="FB191" i="53"/>
  <c r="FA191" i="53"/>
  <c r="EZ191" i="53"/>
  <c r="EY191" i="53"/>
  <c r="EX191" i="53"/>
  <c r="FC191" i="53" s="1"/>
  <c r="FD190" i="53"/>
  <c r="FE190" i="53" s="1"/>
  <c r="FB190" i="53"/>
  <c r="FA190" i="53"/>
  <c r="EZ190" i="53"/>
  <c r="EY190" i="53"/>
  <c r="EX190" i="53"/>
  <c r="FC190" i="53" s="1"/>
  <c r="FD189" i="53"/>
  <c r="FE189" i="53" s="1"/>
  <c r="FB189" i="53"/>
  <c r="FA189" i="53"/>
  <c r="EZ189" i="53"/>
  <c r="EY189" i="53"/>
  <c r="EX189" i="53"/>
  <c r="FC189" i="53" s="1"/>
  <c r="FD188" i="53"/>
  <c r="FE188" i="53" s="1"/>
  <c r="FB188" i="53"/>
  <c r="FA188" i="53"/>
  <c r="EZ188" i="53"/>
  <c r="EY188" i="53"/>
  <c r="EX188" i="53"/>
  <c r="FC188" i="53" s="1"/>
  <c r="FD187" i="53"/>
  <c r="FE187" i="53" s="1"/>
  <c r="FB187" i="53"/>
  <c r="FA187" i="53"/>
  <c r="EZ187" i="53"/>
  <c r="EY187" i="53"/>
  <c r="EX187" i="53"/>
  <c r="FC187" i="53" s="1"/>
  <c r="FD186" i="53"/>
  <c r="FE186" i="53" s="1"/>
  <c r="FB186" i="53"/>
  <c r="FA186" i="53"/>
  <c r="EZ186" i="53"/>
  <c r="EY186" i="53"/>
  <c r="EX186" i="53"/>
  <c r="FC186" i="53" s="1"/>
  <c r="FD184" i="53"/>
  <c r="FE184" i="53" s="1"/>
  <c r="FB184" i="53"/>
  <c r="FA184" i="53"/>
  <c r="EZ184" i="53"/>
  <c r="EY184" i="53"/>
  <c r="EX184" i="53"/>
  <c r="FC184" i="53" s="1"/>
  <c r="FD183" i="53"/>
  <c r="FE183" i="53" s="1"/>
  <c r="FB183" i="53"/>
  <c r="FA183" i="53"/>
  <c r="EZ183" i="53"/>
  <c r="EY183" i="53"/>
  <c r="EX183" i="53"/>
  <c r="FC183" i="53" s="1"/>
  <c r="FD182" i="53"/>
  <c r="FE182" i="53" s="1"/>
  <c r="FB182" i="53"/>
  <c r="FA182" i="53"/>
  <c r="EZ182" i="53"/>
  <c r="EY182" i="53"/>
  <c r="EX182" i="53"/>
  <c r="FC182" i="53" s="1"/>
  <c r="FD181" i="53"/>
  <c r="FE181" i="53" s="1"/>
  <c r="FB181" i="53"/>
  <c r="FA181" i="53"/>
  <c r="EZ181" i="53"/>
  <c r="EY181" i="53"/>
  <c r="EX181" i="53"/>
  <c r="FC181" i="53" s="1"/>
  <c r="FD180" i="53"/>
  <c r="FE180" i="53" s="1"/>
  <c r="FB180" i="53"/>
  <c r="FA180" i="53"/>
  <c r="EZ180" i="53"/>
  <c r="EY180" i="53"/>
  <c r="EX180" i="53"/>
  <c r="FC180" i="53" s="1"/>
  <c r="FD179" i="53"/>
  <c r="FE179" i="53" s="1"/>
  <c r="FB179" i="53"/>
  <c r="FA179" i="53"/>
  <c r="EZ179" i="53"/>
  <c r="EY179" i="53"/>
  <c r="EX179" i="53"/>
  <c r="FC179" i="53" s="1"/>
  <c r="EW177" i="53"/>
  <c r="FD176" i="53"/>
  <c r="FE176" i="53" s="1"/>
  <c r="FB176" i="53"/>
  <c r="FA176" i="53"/>
  <c r="EZ176" i="53"/>
  <c r="EY176" i="53"/>
  <c r="EX176" i="53"/>
  <c r="FC176" i="53" s="1"/>
  <c r="FD174" i="53"/>
  <c r="FE174" i="53" s="1"/>
  <c r="FB174" i="53"/>
  <c r="FA174" i="53"/>
  <c r="EZ174" i="53"/>
  <c r="EY174" i="53"/>
  <c r="EX174" i="53"/>
  <c r="FC174" i="53" s="1"/>
  <c r="FD173" i="53"/>
  <c r="FE173" i="53" s="1"/>
  <c r="FB173" i="53"/>
  <c r="FA173" i="53"/>
  <c r="EZ173" i="53"/>
  <c r="EY173" i="53"/>
  <c r="EX173" i="53"/>
  <c r="FC173" i="53" s="1"/>
  <c r="FD172" i="53"/>
  <c r="FE172" i="53" s="1"/>
  <c r="FB172" i="53"/>
  <c r="FA172" i="53"/>
  <c r="EZ172" i="53"/>
  <c r="EY172" i="53"/>
  <c r="EX172" i="53"/>
  <c r="FC172" i="53" s="1"/>
  <c r="FD171" i="53"/>
  <c r="FE171" i="53" s="1"/>
  <c r="FB171" i="53"/>
  <c r="FA171" i="53"/>
  <c r="EZ171" i="53"/>
  <c r="EY171" i="53"/>
  <c r="EX171" i="53"/>
  <c r="FC171" i="53" s="1"/>
  <c r="FD169" i="53"/>
  <c r="FE169" i="53" s="1"/>
  <c r="FB169" i="53"/>
  <c r="FA169" i="53"/>
  <c r="EZ169" i="53"/>
  <c r="EY169" i="53"/>
  <c r="EX169" i="53"/>
  <c r="FC169" i="53" s="1"/>
  <c r="FD168" i="53"/>
  <c r="FE168" i="53" s="1"/>
  <c r="FB168" i="53"/>
  <c r="FA168" i="53"/>
  <c r="EZ168" i="53"/>
  <c r="EY168" i="53"/>
  <c r="EX168" i="53"/>
  <c r="FC168" i="53" s="1"/>
  <c r="FD167" i="53"/>
  <c r="FE167" i="53" s="1"/>
  <c r="FB167" i="53"/>
  <c r="FA167" i="53"/>
  <c r="EZ167" i="53"/>
  <c r="EY167" i="53"/>
  <c r="EX167" i="53"/>
  <c r="FC167" i="53" s="1"/>
  <c r="FD166" i="53"/>
  <c r="FE166" i="53" s="1"/>
  <c r="FB166" i="53"/>
  <c r="FA166" i="53"/>
  <c r="EZ166" i="53"/>
  <c r="EY166" i="53"/>
  <c r="EX166" i="53"/>
  <c r="FC166" i="53" s="1"/>
  <c r="FD165" i="53"/>
  <c r="FE165" i="53" s="1"/>
  <c r="FB165" i="53"/>
  <c r="FA165" i="53"/>
  <c r="EZ165" i="53"/>
  <c r="EY165" i="53"/>
  <c r="EX165" i="53"/>
  <c r="FC165" i="53" s="1"/>
  <c r="FD164" i="53"/>
  <c r="FE164" i="53" s="1"/>
  <c r="FB164" i="53"/>
  <c r="FA164" i="53"/>
  <c r="EZ164" i="53"/>
  <c r="EY164" i="53"/>
  <c r="EX164" i="53"/>
  <c r="FC164" i="53" s="1"/>
  <c r="FD163" i="53"/>
  <c r="FE163" i="53" s="1"/>
  <c r="FB163" i="53"/>
  <c r="FA163" i="53"/>
  <c r="EZ163" i="53"/>
  <c r="EY163" i="53"/>
  <c r="EX163" i="53"/>
  <c r="FC163" i="53" s="1"/>
  <c r="FD162" i="53"/>
  <c r="FE162" i="53" s="1"/>
  <c r="FB162" i="53"/>
  <c r="FA162" i="53"/>
  <c r="EZ162" i="53"/>
  <c r="EY162" i="53"/>
  <c r="EX162" i="53"/>
  <c r="FC162" i="53" s="1"/>
  <c r="FD161" i="53"/>
  <c r="FE161" i="53" s="1"/>
  <c r="FB161" i="53"/>
  <c r="FA161" i="53"/>
  <c r="EZ161" i="53"/>
  <c r="EY161" i="53"/>
  <c r="EX161" i="53"/>
  <c r="FC161" i="53" s="1"/>
  <c r="FD160" i="53"/>
  <c r="FE160" i="53" s="1"/>
  <c r="FB160" i="53"/>
  <c r="FA160" i="53"/>
  <c r="EZ160" i="53"/>
  <c r="EY160" i="53"/>
  <c r="EX160" i="53"/>
  <c r="FC160" i="53" s="1"/>
  <c r="FD159" i="53"/>
  <c r="FE159" i="53" s="1"/>
  <c r="FB159" i="53"/>
  <c r="FA159" i="53"/>
  <c r="EZ159" i="53"/>
  <c r="EY159" i="53"/>
  <c r="EX159" i="53"/>
  <c r="FC159" i="53" s="1"/>
  <c r="FD158" i="53"/>
  <c r="FE158" i="53" s="1"/>
  <c r="FB158" i="53"/>
  <c r="FA158" i="53"/>
  <c r="EZ158" i="53"/>
  <c r="EY158" i="53"/>
  <c r="EX158" i="53"/>
  <c r="FC158" i="53" s="1"/>
  <c r="FD157" i="53"/>
  <c r="FE157" i="53" s="1"/>
  <c r="FB157" i="53"/>
  <c r="FA157" i="53"/>
  <c r="EZ157" i="53"/>
  <c r="EY157" i="53"/>
  <c r="EX157" i="53"/>
  <c r="FC157" i="53" s="1"/>
  <c r="FD155" i="53"/>
  <c r="FE155" i="53" s="1"/>
  <c r="FB155" i="53"/>
  <c r="FA155" i="53"/>
  <c r="EZ155" i="53"/>
  <c r="EY155" i="53"/>
  <c r="EX155" i="53"/>
  <c r="FC155" i="53" s="1"/>
  <c r="FD154" i="53"/>
  <c r="FE154" i="53" s="1"/>
  <c r="FB154" i="53"/>
  <c r="FA154" i="53"/>
  <c r="EZ154" i="53"/>
  <c r="EY154" i="53"/>
  <c r="EX154" i="53"/>
  <c r="FC154" i="53" s="1"/>
  <c r="EW152" i="53"/>
  <c r="FD150" i="53"/>
  <c r="FE150" i="53" s="1"/>
  <c r="FB150" i="53"/>
  <c r="FA150" i="53"/>
  <c r="EZ150" i="53"/>
  <c r="EY150" i="53"/>
  <c r="EX150" i="53"/>
  <c r="FC150" i="53" s="1"/>
  <c r="FD149" i="53"/>
  <c r="FE149" i="53" s="1"/>
  <c r="FB149" i="53"/>
  <c r="FA149" i="53"/>
  <c r="EZ149" i="53"/>
  <c r="EY149" i="53"/>
  <c r="EX149" i="53"/>
  <c r="FC149" i="53" s="1"/>
  <c r="FD148" i="53"/>
  <c r="FE148" i="53" s="1"/>
  <c r="FB148" i="53"/>
  <c r="FA148" i="53"/>
  <c r="EZ148" i="53"/>
  <c r="EY148" i="53"/>
  <c r="EX148" i="53"/>
  <c r="FC148" i="53" s="1"/>
  <c r="FD146" i="53"/>
  <c r="FE146" i="53" s="1"/>
  <c r="FB146" i="53"/>
  <c r="FA146" i="53"/>
  <c r="EZ146" i="53"/>
  <c r="EY146" i="53"/>
  <c r="EX146" i="53"/>
  <c r="FC146" i="53" s="1"/>
  <c r="FD145" i="53"/>
  <c r="FE145" i="53" s="1"/>
  <c r="FB145" i="53"/>
  <c r="FA145" i="53"/>
  <c r="EZ145" i="53"/>
  <c r="EY145" i="53"/>
  <c r="EX145" i="53"/>
  <c r="FC145" i="53" s="1"/>
  <c r="FD144" i="53"/>
  <c r="FE144" i="53" s="1"/>
  <c r="FB144" i="53"/>
  <c r="FA144" i="53"/>
  <c r="EZ144" i="53"/>
  <c r="EY144" i="53"/>
  <c r="EX144" i="53"/>
  <c r="FC144" i="53" s="1"/>
  <c r="FD143" i="53"/>
  <c r="FE143" i="53" s="1"/>
  <c r="FB143" i="53"/>
  <c r="FA143" i="53"/>
  <c r="EZ143" i="53"/>
  <c r="EY143" i="53"/>
  <c r="EX143" i="53"/>
  <c r="FC143" i="53" s="1"/>
  <c r="FD142" i="53"/>
  <c r="FE142" i="53" s="1"/>
  <c r="FB142" i="53"/>
  <c r="FA142" i="53"/>
  <c r="EZ142" i="53"/>
  <c r="EY142" i="53"/>
  <c r="EX142" i="53"/>
  <c r="FC142" i="53" s="1"/>
  <c r="FD141" i="53"/>
  <c r="FE141" i="53" s="1"/>
  <c r="FB141" i="53"/>
  <c r="FA141" i="53"/>
  <c r="EZ141" i="53"/>
  <c r="EY141" i="53"/>
  <c r="EX141" i="53"/>
  <c r="FC141" i="53" s="1"/>
  <c r="FD140" i="53"/>
  <c r="FE140" i="53" s="1"/>
  <c r="FB140" i="53"/>
  <c r="FA140" i="53"/>
  <c r="EZ140" i="53"/>
  <c r="EY140" i="53"/>
  <c r="EX140" i="53"/>
  <c r="FC140" i="53" s="1"/>
  <c r="FD139" i="53"/>
  <c r="FE139" i="53" s="1"/>
  <c r="FB139" i="53"/>
  <c r="FA139" i="53"/>
  <c r="EZ139" i="53"/>
  <c r="EY139" i="53"/>
  <c r="EX139" i="53"/>
  <c r="FC139" i="53" s="1"/>
  <c r="FD138" i="53"/>
  <c r="FE138" i="53" s="1"/>
  <c r="FB138" i="53"/>
  <c r="FA138" i="53"/>
  <c r="EZ138" i="53"/>
  <c r="EY138" i="53"/>
  <c r="EX138" i="53"/>
  <c r="FC138" i="53" s="1"/>
  <c r="FD136" i="53"/>
  <c r="FE136" i="53" s="1"/>
  <c r="FB136" i="53"/>
  <c r="FA136" i="53"/>
  <c r="EZ136" i="53"/>
  <c r="EY136" i="53"/>
  <c r="EX136" i="53"/>
  <c r="FC136" i="53" s="1"/>
  <c r="EW134" i="53"/>
  <c r="FD133" i="53"/>
  <c r="FE133" i="53" s="1"/>
  <c r="FB133" i="53"/>
  <c r="FA133" i="53"/>
  <c r="EZ133" i="53"/>
  <c r="EY133" i="53"/>
  <c r="EX133" i="53"/>
  <c r="FC133" i="53" s="1"/>
  <c r="FD131" i="53"/>
  <c r="FE131" i="53" s="1"/>
  <c r="FB131" i="53"/>
  <c r="FA131" i="53"/>
  <c r="EZ131" i="53"/>
  <c r="EY131" i="53"/>
  <c r="EX131" i="53"/>
  <c r="FC131" i="53" s="1"/>
  <c r="FD130" i="53"/>
  <c r="FE130" i="53" s="1"/>
  <c r="FB130" i="53"/>
  <c r="FA130" i="53"/>
  <c r="EZ130" i="53"/>
  <c r="EY130" i="53"/>
  <c r="EX130" i="53"/>
  <c r="FC130" i="53" s="1"/>
  <c r="FD129" i="53"/>
  <c r="FE129" i="53" s="1"/>
  <c r="FB129" i="53"/>
  <c r="FA129" i="53"/>
  <c r="EZ129" i="53"/>
  <c r="EY129" i="53"/>
  <c r="EX129" i="53"/>
  <c r="FC129" i="53" s="1"/>
  <c r="FD128" i="53"/>
  <c r="FE128" i="53" s="1"/>
  <c r="FB128" i="53"/>
  <c r="FA128" i="53"/>
  <c r="EZ128" i="53"/>
  <c r="EY128" i="53"/>
  <c r="EX128" i="53"/>
  <c r="FC128" i="53" s="1"/>
  <c r="FD127" i="53"/>
  <c r="FE127" i="53" s="1"/>
  <c r="FB127" i="53"/>
  <c r="FA127" i="53"/>
  <c r="EZ127" i="53"/>
  <c r="EY127" i="53"/>
  <c r="EX127" i="53"/>
  <c r="FC127" i="53" s="1"/>
  <c r="FD126" i="53"/>
  <c r="FE126" i="53" s="1"/>
  <c r="FB126" i="53"/>
  <c r="FA126" i="53"/>
  <c r="EZ126" i="53"/>
  <c r="EY126" i="53"/>
  <c r="EX126" i="53"/>
  <c r="FC126" i="53" s="1"/>
  <c r="FD125" i="53"/>
  <c r="FE125" i="53" s="1"/>
  <c r="FB125" i="53"/>
  <c r="FA125" i="53"/>
  <c r="EZ125" i="53"/>
  <c r="EY125" i="53"/>
  <c r="EX125" i="53"/>
  <c r="FC125" i="53" s="1"/>
  <c r="FD123" i="53"/>
  <c r="FE123" i="53" s="1"/>
  <c r="FB123" i="53"/>
  <c r="FA123" i="53"/>
  <c r="EZ123" i="53"/>
  <c r="EY123" i="53"/>
  <c r="EX123" i="53"/>
  <c r="FC123" i="53" s="1"/>
  <c r="FD122" i="53"/>
  <c r="FE122" i="53" s="1"/>
  <c r="FB122" i="53"/>
  <c r="FA122" i="53"/>
  <c r="EZ122" i="53"/>
  <c r="EY122" i="53"/>
  <c r="EX122" i="53"/>
  <c r="FC122" i="53" s="1"/>
  <c r="FD121" i="53"/>
  <c r="FE121" i="53" s="1"/>
  <c r="FB121" i="53"/>
  <c r="FA121" i="53"/>
  <c r="EZ121" i="53"/>
  <c r="EY121" i="53"/>
  <c r="EX121" i="53"/>
  <c r="FC121" i="53" s="1"/>
  <c r="FD120" i="53"/>
  <c r="FE120" i="53" s="1"/>
  <c r="FB120" i="53"/>
  <c r="FA120" i="53"/>
  <c r="EZ120" i="53"/>
  <c r="EY120" i="53"/>
  <c r="EX120" i="53"/>
  <c r="FC120" i="53" s="1"/>
  <c r="FD119" i="53"/>
  <c r="FE119" i="53" s="1"/>
  <c r="FB119" i="53"/>
  <c r="FA119" i="53"/>
  <c r="EZ119" i="53"/>
  <c r="EY119" i="53"/>
  <c r="EX119" i="53"/>
  <c r="FC119" i="53" s="1"/>
  <c r="FD117" i="53"/>
  <c r="FE117" i="53" s="1"/>
  <c r="FB117" i="53"/>
  <c r="FA117" i="53"/>
  <c r="EZ117" i="53"/>
  <c r="EY117" i="53"/>
  <c r="EX117" i="53"/>
  <c r="FC117" i="53" s="1"/>
  <c r="FD116" i="53"/>
  <c r="FE116" i="53" s="1"/>
  <c r="FB116" i="53"/>
  <c r="FA116" i="53"/>
  <c r="EZ116" i="53"/>
  <c r="EY116" i="53"/>
  <c r="EX116" i="53"/>
  <c r="FC116" i="53" s="1"/>
  <c r="FD115" i="53"/>
  <c r="FE115" i="53" s="1"/>
  <c r="FB115" i="53"/>
  <c r="FA115" i="53"/>
  <c r="EZ115" i="53"/>
  <c r="EY115" i="53"/>
  <c r="EX115" i="53"/>
  <c r="FC115" i="53" s="1"/>
  <c r="FD114" i="53"/>
  <c r="FE114" i="53" s="1"/>
  <c r="FB114" i="53"/>
  <c r="FA114" i="53"/>
  <c r="EZ114" i="53"/>
  <c r="EY114" i="53"/>
  <c r="EX114" i="53"/>
  <c r="FC114" i="53" s="1"/>
  <c r="FD113" i="53"/>
  <c r="FE113" i="53" s="1"/>
  <c r="FB113" i="53"/>
  <c r="FA113" i="53"/>
  <c r="EZ113" i="53"/>
  <c r="EY113" i="53"/>
  <c r="EX113" i="53"/>
  <c r="FC113" i="53" s="1"/>
  <c r="FD112" i="53"/>
  <c r="FE112" i="53" s="1"/>
  <c r="FB112" i="53"/>
  <c r="FA112" i="53"/>
  <c r="EZ112" i="53"/>
  <c r="EY112" i="53"/>
  <c r="EX112" i="53"/>
  <c r="FC112" i="53" s="1"/>
  <c r="FD111" i="53"/>
  <c r="FE111" i="53" s="1"/>
  <c r="FB111" i="53"/>
  <c r="FA111" i="53"/>
  <c r="EZ111" i="53"/>
  <c r="EY111" i="53"/>
  <c r="EX111" i="53"/>
  <c r="FC111" i="53" s="1"/>
  <c r="FD108" i="53"/>
  <c r="FE108" i="53" s="1"/>
  <c r="FB108" i="53"/>
  <c r="FA108" i="53"/>
  <c r="EZ108" i="53"/>
  <c r="EY108" i="53"/>
  <c r="EX108" i="53"/>
  <c r="FC108" i="53" s="1"/>
  <c r="FD106" i="53"/>
  <c r="FE106" i="53" s="1"/>
  <c r="FB106" i="53"/>
  <c r="FA106" i="53"/>
  <c r="EZ106" i="53"/>
  <c r="EY106" i="53"/>
  <c r="EX106" i="53"/>
  <c r="FC106" i="53" s="1"/>
  <c r="FD105" i="53"/>
  <c r="FE105" i="53" s="1"/>
  <c r="FB105" i="53"/>
  <c r="FA105" i="53"/>
  <c r="EZ105" i="53"/>
  <c r="EY105" i="53"/>
  <c r="EX105" i="53"/>
  <c r="FC105" i="53" s="1"/>
  <c r="FD104" i="53"/>
  <c r="FE104" i="53" s="1"/>
  <c r="FB104" i="53"/>
  <c r="FA104" i="53"/>
  <c r="EZ104" i="53"/>
  <c r="EY104" i="53"/>
  <c r="EX104" i="53"/>
  <c r="FC104" i="53" s="1"/>
  <c r="FD103" i="53"/>
  <c r="FE103" i="53" s="1"/>
  <c r="FB103" i="53"/>
  <c r="FA103" i="53"/>
  <c r="EZ103" i="53"/>
  <c r="EY103" i="53"/>
  <c r="EX103" i="53"/>
  <c r="FC103" i="53" s="1"/>
  <c r="FD101" i="53"/>
  <c r="FE101" i="53" s="1"/>
  <c r="FB101" i="53"/>
  <c r="FA101" i="53"/>
  <c r="EZ101" i="53"/>
  <c r="EY101" i="53"/>
  <c r="EX101" i="53"/>
  <c r="FC101" i="53" s="1"/>
  <c r="FD100" i="53"/>
  <c r="FE100" i="53" s="1"/>
  <c r="FB100" i="53"/>
  <c r="FA100" i="53"/>
  <c r="EZ100" i="53"/>
  <c r="EY100" i="53"/>
  <c r="EX100" i="53"/>
  <c r="FC100" i="53" s="1"/>
  <c r="FD99" i="53"/>
  <c r="FE99" i="53" s="1"/>
  <c r="FB99" i="53"/>
  <c r="FA99" i="53"/>
  <c r="EZ99" i="53"/>
  <c r="EY99" i="53"/>
  <c r="EX99" i="53"/>
  <c r="FC99" i="53" s="1"/>
  <c r="FD98" i="53"/>
  <c r="FE98" i="53" s="1"/>
  <c r="FB98" i="53"/>
  <c r="FA98" i="53"/>
  <c r="EZ98" i="53"/>
  <c r="EY98" i="53"/>
  <c r="EX98" i="53"/>
  <c r="FC98" i="53" s="1"/>
  <c r="FD97" i="53"/>
  <c r="FE97" i="53" s="1"/>
  <c r="FB97" i="53"/>
  <c r="FA97" i="53"/>
  <c r="EZ97" i="53"/>
  <c r="EY97" i="53"/>
  <c r="EX97" i="53"/>
  <c r="FC97" i="53" s="1"/>
  <c r="FD96" i="53"/>
  <c r="FE96" i="53" s="1"/>
  <c r="FB96" i="53"/>
  <c r="FA96" i="53"/>
  <c r="EZ96" i="53"/>
  <c r="EY96" i="53"/>
  <c r="EX96" i="53"/>
  <c r="FC96" i="53" s="1"/>
  <c r="EW94" i="53"/>
  <c r="FD93" i="53"/>
  <c r="FE93" i="53" s="1"/>
  <c r="FB93" i="53"/>
  <c r="FA93" i="53"/>
  <c r="EZ93" i="53"/>
  <c r="EY93" i="53"/>
  <c r="EX93" i="53"/>
  <c r="FC93" i="53" s="1"/>
  <c r="FD91" i="53"/>
  <c r="FE91" i="53" s="1"/>
  <c r="FB91" i="53"/>
  <c r="FA91" i="53"/>
  <c r="EZ91" i="53"/>
  <c r="EY91" i="53"/>
  <c r="EX91" i="53"/>
  <c r="FC91" i="53" s="1"/>
  <c r="FD90" i="53"/>
  <c r="FE90" i="53" s="1"/>
  <c r="FB90" i="53"/>
  <c r="FA90" i="53"/>
  <c r="EZ90" i="53"/>
  <c r="EY90" i="53"/>
  <c r="EX90" i="53"/>
  <c r="FC90" i="53" s="1"/>
  <c r="FD89" i="53"/>
  <c r="FE89" i="53" s="1"/>
  <c r="FB89" i="53"/>
  <c r="FA89" i="53"/>
  <c r="EZ89" i="53"/>
  <c r="EY89" i="53"/>
  <c r="EX89" i="53"/>
  <c r="FC89" i="53" s="1"/>
  <c r="FD88" i="53"/>
  <c r="FE88" i="53" s="1"/>
  <c r="FB88" i="53"/>
  <c r="FA88" i="53"/>
  <c r="EZ88" i="53"/>
  <c r="EY88" i="53"/>
  <c r="EX88" i="53"/>
  <c r="FC88" i="53" s="1"/>
  <c r="FD86" i="53"/>
  <c r="FE86" i="53" s="1"/>
  <c r="FB86" i="53"/>
  <c r="FA86" i="53"/>
  <c r="EZ86" i="53"/>
  <c r="EY86" i="53"/>
  <c r="EX86" i="53"/>
  <c r="FC86" i="53" s="1"/>
  <c r="FD85" i="53"/>
  <c r="FE85" i="53" s="1"/>
  <c r="FB85" i="53"/>
  <c r="FA85" i="53"/>
  <c r="EZ85" i="53"/>
  <c r="EY85" i="53"/>
  <c r="EX85" i="53"/>
  <c r="FC85" i="53" s="1"/>
  <c r="EW83" i="53"/>
  <c r="FD82" i="53"/>
  <c r="FE82" i="53" s="1"/>
  <c r="FB82" i="53"/>
  <c r="FA82" i="53"/>
  <c r="EZ82" i="53"/>
  <c r="EY82" i="53"/>
  <c r="EX82" i="53"/>
  <c r="FC82" i="53" s="1"/>
  <c r="FD81" i="53"/>
  <c r="FE81" i="53" s="1"/>
  <c r="FB81" i="53"/>
  <c r="FA81" i="53"/>
  <c r="EZ81" i="53"/>
  <c r="EY81" i="53"/>
  <c r="EX81" i="53"/>
  <c r="FC81" i="53" s="1"/>
  <c r="FD80" i="53"/>
  <c r="FE80" i="53" s="1"/>
  <c r="FB80" i="53"/>
  <c r="FA80" i="53"/>
  <c r="EZ80" i="53"/>
  <c r="EY80" i="53"/>
  <c r="EX80" i="53"/>
  <c r="FC80" i="53" s="1"/>
  <c r="FD79" i="53"/>
  <c r="FE79" i="53" s="1"/>
  <c r="FB79" i="53"/>
  <c r="FA79" i="53"/>
  <c r="EZ79" i="53"/>
  <c r="EY79" i="53"/>
  <c r="EX79" i="53"/>
  <c r="FC79" i="53" s="1"/>
  <c r="FD77" i="53"/>
  <c r="FE77" i="53" s="1"/>
  <c r="FB77" i="53"/>
  <c r="FA77" i="53"/>
  <c r="EZ77" i="53"/>
  <c r="EY77" i="53"/>
  <c r="EX77" i="53"/>
  <c r="FC77" i="53" s="1"/>
  <c r="FD76" i="53"/>
  <c r="FE76" i="53" s="1"/>
  <c r="FB76" i="53"/>
  <c r="FA76" i="53"/>
  <c r="EZ76" i="53"/>
  <c r="EY76" i="53"/>
  <c r="EX76" i="53"/>
  <c r="FC76" i="53" s="1"/>
  <c r="EW74" i="53"/>
  <c r="FD73" i="53"/>
  <c r="FE73" i="53" s="1"/>
  <c r="FB73" i="53"/>
  <c r="FA73" i="53"/>
  <c r="EZ73" i="53"/>
  <c r="EY73" i="53"/>
  <c r="EX73" i="53"/>
  <c r="FC73" i="53" s="1"/>
  <c r="FD72" i="53"/>
  <c r="FE72" i="53" s="1"/>
  <c r="FB72" i="53"/>
  <c r="FA72" i="53"/>
  <c r="EZ72" i="53"/>
  <c r="EY72" i="53"/>
  <c r="EX72" i="53"/>
  <c r="FC72" i="53" s="1"/>
  <c r="FD71" i="53"/>
  <c r="FE71" i="53" s="1"/>
  <c r="FB71" i="53"/>
  <c r="FA71" i="53"/>
  <c r="EZ71" i="53"/>
  <c r="EY71" i="53"/>
  <c r="EX71" i="53"/>
  <c r="FC71" i="53" s="1"/>
  <c r="FD69" i="53"/>
  <c r="FE69" i="53" s="1"/>
  <c r="FB69" i="53"/>
  <c r="FA69" i="53"/>
  <c r="EZ69" i="53"/>
  <c r="EY69" i="53"/>
  <c r="EX69" i="53"/>
  <c r="FC69" i="53" s="1"/>
  <c r="FD67" i="53"/>
  <c r="FE67" i="53" s="1"/>
  <c r="FB67" i="53"/>
  <c r="FA67" i="53"/>
  <c r="EZ67" i="53"/>
  <c r="EY67" i="53"/>
  <c r="EX67" i="53"/>
  <c r="FC67" i="53" s="1"/>
  <c r="FD66" i="53"/>
  <c r="FE66" i="53" s="1"/>
  <c r="FB66" i="53"/>
  <c r="FA66" i="53"/>
  <c r="EZ66" i="53"/>
  <c r="EY66" i="53"/>
  <c r="EX66" i="53"/>
  <c r="FC66" i="53" s="1"/>
  <c r="EW64" i="53"/>
  <c r="FD63" i="53"/>
  <c r="FE63" i="53" s="1"/>
  <c r="FB63" i="53"/>
  <c r="FA63" i="53"/>
  <c r="EZ63" i="53"/>
  <c r="EY63" i="53"/>
  <c r="EX63" i="53"/>
  <c r="FC63" i="53" s="1"/>
  <c r="FD62" i="53"/>
  <c r="FE62" i="53" s="1"/>
  <c r="FB62" i="53"/>
  <c r="FA62" i="53"/>
  <c r="EZ62" i="53"/>
  <c r="EY62" i="53"/>
  <c r="EX62" i="53"/>
  <c r="FC62" i="53" s="1"/>
  <c r="FD61" i="53"/>
  <c r="FE61" i="53" s="1"/>
  <c r="FB61" i="53"/>
  <c r="FA61" i="53"/>
  <c r="EZ61" i="53"/>
  <c r="EY61" i="53"/>
  <c r="EX61" i="53"/>
  <c r="FC61" i="53" s="1"/>
  <c r="FD60" i="53"/>
  <c r="FE60" i="53" s="1"/>
  <c r="FB60" i="53"/>
  <c r="FA60" i="53"/>
  <c r="EZ60" i="53"/>
  <c r="EY60" i="53"/>
  <c r="EX60" i="53"/>
  <c r="FC60" i="53" s="1"/>
  <c r="FD59" i="53"/>
  <c r="FE59" i="53" s="1"/>
  <c r="FB59" i="53"/>
  <c r="FA59" i="53"/>
  <c r="EZ59" i="53"/>
  <c r="EY59" i="53"/>
  <c r="EX59" i="53"/>
  <c r="FC59" i="53" s="1"/>
  <c r="FD58" i="53"/>
  <c r="FE58" i="53" s="1"/>
  <c r="FB58" i="53"/>
  <c r="FA58" i="53"/>
  <c r="EZ58" i="53"/>
  <c r="EY58" i="53"/>
  <c r="EX58" i="53"/>
  <c r="FC58" i="53" s="1"/>
  <c r="FD57" i="53"/>
  <c r="FE57" i="53" s="1"/>
  <c r="FB57" i="53"/>
  <c r="FA57" i="53"/>
  <c r="EZ57" i="53"/>
  <c r="EY57" i="53"/>
  <c r="EX57" i="53"/>
  <c r="FC57" i="53" s="1"/>
  <c r="FD56" i="53"/>
  <c r="FE56" i="53" s="1"/>
  <c r="FB56" i="53"/>
  <c r="FA56" i="53"/>
  <c r="EZ56" i="53"/>
  <c r="EY56" i="53"/>
  <c r="EX56" i="53"/>
  <c r="FC56" i="53" s="1"/>
  <c r="EW54" i="53"/>
  <c r="FD53" i="53"/>
  <c r="FE53" i="53" s="1"/>
  <c r="FB53" i="53"/>
  <c r="FA53" i="53"/>
  <c r="EZ53" i="53"/>
  <c r="EY53" i="53"/>
  <c r="EX53" i="53"/>
  <c r="FC53" i="53" s="1"/>
  <c r="EW51" i="53"/>
  <c r="FD50" i="53"/>
  <c r="FE50" i="53" s="1"/>
  <c r="FB50" i="53"/>
  <c r="FA50" i="53"/>
  <c r="EZ50" i="53"/>
  <c r="EY50" i="53"/>
  <c r="EX50" i="53"/>
  <c r="FC50" i="53" s="1"/>
  <c r="FD48" i="53"/>
  <c r="FE48" i="53" s="1"/>
  <c r="FB48" i="53"/>
  <c r="FA48" i="53"/>
  <c r="EZ48" i="53"/>
  <c r="EY48" i="53"/>
  <c r="EX48" i="53"/>
  <c r="FC48" i="53" s="1"/>
  <c r="FD47" i="53"/>
  <c r="FE47" i="53" s="1"/>
  <c r="FB47" i="53"/>
  <c r="FA47" i="53"/>
  <c r="EZ47" i="53"/>
  <c r="EY47" i="53"/>
  <c r="EX47" i="53"/>
  <c r="FC47" i="53" s="1"/>
  <c r="FD46" i="53"/>
  <c r="FE46" i="53" s="1"/>
  <c r="FB46" i="53"/>
  <c r="FA46" i="53"/>
  <c r="EZ46" i="53"/>
  <c r="EY46" i="53"/>
  <c r="EX46" i="53"/>
  <c r="FC46" i="53" s="1"/>
  <c r="FD45" i="53"/>
  <c r="FE45" i="53" s="1"/>
  <c r="FB45" i="53"/>
  <c r="FA45" i="53"/>
  <c r="EZ45" i="53"/>
  <c r="EY45" i="53"/>
  <c r="EX45" i="53"/>
  <c r="FC45" i="53" s="1"/>
  <c r="FD44" i="53"/>
  <c r="FE44" i="53" s="1"/>
  <c r="FB44" i="53"/>
  <c r="FA44" i="53"/>
  <c r="EZ44" i="53"/>
  <c r="EY44" i="53"/>
  <c r="EX44" i="53"/>
  <c r="FC44" i="53" s="1"/>
  <c r="FD43" i="53"/>
  <c r="FE43" i="53" s="1"/>
  <c r="FB43" i="53"/>
  <c r="FA43" i="53"/>
  <c r="EZ43" i="53"/>
  <c r="EY43" i="53"/>
  <c r="EX43" i="53"/>
  <c r="FC43" i="53" s="1"/>
  <c r="FD41" i="53"/>
  <c r="FE41" i="53" s="1"/>
  <c r="FB41" i="53"/>
  <c r="FA41" i="53"/>
  <c r="EZ41" i="53"/>
  <c r="EY41" i="53"/>
  <c r="EX41" i="53"/>
  <c r="FC41" i="53" s="1"/>
  <c r="FD40" i="53"/>
  <c r="FE40" i="53" s="1"/>
  <c r="FB40" i="53"/>
  <c r="FA40" i="53"/>
  <c r="EZ40" i="53"/>
  <c r="EY40" i="53"/>
  <c r="EX40" i="53"/>
  <c r="FC40" i="53" s="1"/>
  <c r="FD39" i="53"/>
  <c r="FE39" i="53" s="1"/>
  <c r="FB39" i="53"/>
  <c r="FA39" i="53"/>
  <c r="EZ39" i="53"/>
  <c r="EY39" i="53"/>
  <c r="EX39" i="53"/>
  <c r="FC39" i="53" s="1"/>
  <c r="FD37" i="53"/>
  <c r="FE37" i="53" s="1"/>
  <c r="FB37" i="53"/>
  <c r="FA37" i="53"/>
  <c r="EZ37" i="53"/>
  <c r="EY37" i="53"/>
  <c r="EX37" i="53"/>
  <c r="FC37" i="53" s="1"/>
  <c r="FD36" i="53"/>
  <c r="FE36" i="53" s="1"/>
  <c r="FB36" i="53"/>
  <c r="FA36" i="53"/>
  <c r="EZ36" i="53"/>
  <c r="EY36" i="53"/>
  <c r="EX36" i="53"/>
  <c r="FC36" i="53" s="1"/>
  <c r="FD34" i="53"/>
  <c r="FE34" i="53" s="1"/>
  <c r="FB34" i="53"/>
  <c r="FA34" i="53"/>
  <c r="EZ34" i="53"/>
  <c r="EY34" i="53"/>
  <c r="EX34" i="53"/>
  <c r="FC34" i="53" s="1"/>
  <c r="FD32" i="53"/>
  <c r="FE32" i="53" s="1"/>
  <c r="FB32" i="53"/>
  <c r="FA32" i="53"/>
  <c r="EZ32" i="53"/>
  <c r="EY32" i="53"/>
  <c r="EX32" i="53"/>
  <c r="FC32" i="53" s="1"/>
  <c r="EW29" i="53"/>
  <c r="FD28" i="53"/>
  <c r="FE28" i="53" s="1"/>
  <c r="FB28" i="53"/>
  <c r="FA28" i="53"/>
  <c r="EZ28" i="53"/>
  <c r="EY28" i="53"/>
  <c r="EX28" i="53"/>
  <c r="FC28" i="53" s="1"/>
  <c r="FD27" i="53"/>
  <c r="FE27" i="53" s="1"/>
  <c r="FB27" i="53"/>
  <c r="FA27" i="53"/>
  <c r="EZ27" i="53"/>
  <c r="EY27" i="53"/>
  <c r="EX27" i="53"/>
  <c r="FC27" i="53" s="1"/>
  <c r="FD26" i="53"/>
  <c r="FE26" i="53" s="1"/>
  <c r="FB26" i="53"/>
  <c r="FA26" i="53"/>
  <c r="EZ26" i="53"/>
  <c r="EY26" i="53"/>
  <c r="EX26" i="53"/>
  <c r="FC26" i="53" s="1"/>
  <c r="FD25" i="53"/>
  <c r="FE25" i="53" s="1"/>
  <c r="FB25" i="53"/>
  <c r="FA25" i="53"/>
  <c r="EZ25" i="53"/>
  <c r="EY25" i="53"/>
  <c r="EX25" i="53"/>
  <c r="FC25" i="53" s="1"/>
  <c r="FD24" i="53"/>
  <c r="FE24" i="53" s="1"/>
  <c r="FB24" i="53"/>
  <c r="FA24" i="53"/>
  <c r="EZ24" i="53"/>
  <c r="EY24" i="53"/>
  <c r="EX24" i="53"/>
  <c r="FC24" i="53" s="1"/>
  <c r="FD23" i="53"/>
  <c r="FE23" i="53" s="1"/>
  <c r="FB23" i="53"/>
  <c r="FA23" i="53"/>
  <c r="EZ23" i="53"/>
  <c r="EY23" i="53"/>
  <c r="EX23" i="53"/>
  <c r="FC23" i="53" s="1"/>
  <c r="FE22" i="53"/>
  <c r="FD22" i="53"/>
  <c r="FB22" i="53"/>
  <c r="FA22" i="53"/>
  <c r="EZ22" i="53"/>
  <c r="EY22" i="53"/>
  <c r="EX22" i="53"/>
  <c r="FC22" i="53" s="1"/>
  <c r="FD20" i="53"/>
  <c r="FE20" i="53" s="1"/>
  <c r="FB20" i="53"/>
  <c r="FA20" i="53"/>
  <c r="EZ20" i="53"/>
  <c r="EY20" i="53"/>
  <c r="EX20" i="53"/>
  <c r="FC20" i="53" s="1"/>
  <c r="EW18" i="53"/>
  <c r="FD17" i="53"/>
  <c r="FE17" i="53" s="1"/>
  <c r="FB17" i="53"/>
  <c r="FA17" i="53"/>
  <c r="EZ17" i="53"/>
  <c r="EY17" i="53"/>
  <c r="EX17" i="53"/>
  <c r="FC17" i="53" s="1"/>
  <c r="FD16" i="53"/>
  <c r="FE16" i="53" s="1"/>
  <c r="FB16" i="53"/>
  <c r="FA16" i="53"/>
  <c r="EZ16" i="53"/>
  <c r="EY16" i="53"/>
  <c r="EX16" i="53"/>
  <c r="FC16" i="53" s="1"/>
  <c r="FC553" i="53" s="1"/>
  <c r="EW14" i="53"/>
  <c r="ET8" i="53"/>
  <c r="ES2" i="53"/>
  <c r="EQ552" i="53" s="1"/>
  <c r="EC8" i="53"/>
  <c r="EB2" i="53"/>
  <c r="DZ552" i="53" s="1"/>
  <c r="DL8" i="53"/>
  <c r="DK2" i="53"/>
  <c r="DI552" i="53" s="1"/>
  <c r="CU8" i="53"/>
  <c r="CT2" i="53"/>
  <c r="CR552" i="53" s="1"/>
  <c r="CD8" i="53"/>
  <c r="CC2" i="53"/>
  <c r="CA552" i="53" s="1"/>
  <c r="BM8" i="53"/>
  <c r="BL2" i="53"/>
  <c r="BJ552" i="53" s="1"/>
  <c r="AV8" i="53"/>
  <c r="AU2" i="53"/>
  <c r="AS552" i="53" s="1"/>
  <c r="Q500" i="53"/>
  <c r="Q380" i="53"/>
  <c r="Q377" i="53"/>
  <c r="Q373" i="53"/>
  <c r="Q361" i="53"/>
  <c r="Q318" i="53"/>
  <c r="Q295" i="53"/>
  <c r="Q287" i="53"/>
  <c r="Q283" i="53"/>
  <c r="Q266" i="53"/>
  <c r="Q261" i="53"/>
  <c r="Q242" i="53"/>
  <c r="Q237" i="53"/>
  <c r="Q235" i="53"/>
  <c r="Q225" i="53"/>
  <c r="Q223" i="53"/>
  <c r="Q213" i="53"/>
  <c r="Q177" i="53"/>
  <c r="LJ546" i="53" l="1"/>
  <c r="IT546" i="53"/>
  <c r="EV546" i="53"/>
  <c r="GD547" i="53"/>
  <c r="IT547" i="53"/>
  <c r="EV547" i="53"/>
  <c r="QD553" i="53"/>
  <c r="PY547" i="53"/>
  <c r="PY546" i="53"/>
  <c r="NZ546" i="53"/>
  <c r="NZ547" i="53"/>
  <c r="NZ548" i="53" s="1"/>
  <c r="NZ549" i="53" s="1"/>
  <c r="FM547" i="53"/>
  <c r="GD546" i="53"/>
  <c r="FV547" i="53"/>
  <c r="FV548" i="53" s="1"/>
  <c r="FV553" i="53" s="1"/>
  <c r="FH553" i="53" s="1"/>
  <c r="HD547" i="53"/>
  <c r="HD548" i="53" s="1"/>
  <c r="HD553" i="53" s="1"/>
  <c r="GZ553" i="53"/>
  <c r="GU547" i="53"/>
  <c r="GU546" i="53"/>
  <c r="FM546" i="53"/>
  <c r="HL546" i="53"/>
  <c r="HL547" i="53"/>
  <c r="JP553" i="53"/>
  <c r="JK547" i="53"/>
  <c r="JK546" i="53"/>
  <c r="LB547" i="53"/>
  <c r="LB548" i="53" s="1"/>
  <c r="LB553" i="53" s="1"/>
  <c r="KN553" i="53" s="1"/>
  <c r="KS546" i="53"/>
  <c r="LJ547" i="53"/>
  <c r="LJ548" i="53" s="1"/>
  <c r="LJ549" i="53" s="1"/>
  <c r="KS547" i="53"/>
  <c r="KS548" i="53" s="1"/>
  <c r="MA546" i="53"/>
  <c r="MA547" i="53"/>
  <c r="MA548" i="53" s="1"/>
  <c r="NN553" i="53"/>
  <c r="NI547" i="53"/>
  <c r="NI546" i="53"/>
  <c r="NA547" i="53"/>
  <c r="NA548" i="53" s="1"/>
  <c r="NA553" i="53" s="1"/>
  <c r="PQ547" i="53"/>
  <c r="PQ548" i="53" s="1"/>
  <c r="PQ553" i="53" s="1"/>
  <c r="PC553" i="53" s="1"/>
  <c r="MR547" i="53"/>
  <c r="MR548" i="53" s="1"/>
  <c r="MR549" i="53" s="1"/>
  <c r="OV553" i="53"/>
  <c r="OQ546" i="53"/>
  <c r="OQ547" i="53"/>
  <c r="OQ548" i="53" s="1"/>
  <c r="PM553" i="53"/>
  <c r="PH547" i="53"/>
  <c r="PH548" i="53" s="1"/>
  <c r="PH549" i="53" s="1"/>
  <c r="QP547" i="53"/>
  <c r="QP548" i="53" s="1"/>
  <c r="QP549" i="53" s="1"/>
  <c r="QY547" i="53"/>
  <c r="QY548" i="53" s="1"/>
  <c r="QY553" i="53" s="1"/>
  <c r="QU553" i="53"/>
  <c r="QH547" i="53"/>
  <c r="QH548" i="53" s="1"/>
  <c r="QH553" i="53" s="1"/>
  <c r="PT553" i="53" s="1"/>
  <c r="PY548" i="53"/>
  <c r="PY549" i="53" s="1"/>
  <c r="OZ547" i="53"/>
  <c r="OZ548" i="53" s="1"/>
  <c r="OZ553" i="53" s="1"/>
  <c r="OI547" i="53"/>
  <c r="OI548" i="53" s="1"/>
  <c r="OI553" i="53" s="1"/>
  <c r="NU553" i="53" s="1"/>
  <c r="NR547" i="53"/>
  <c r="NR548" i="53" s="1"/>
  <c r="NR553" i="53" s="1"/>
  <c r="ND553" i="53" s="1"/>
  <c r="NI548" i="53"/>
  <c r="MW553" i="53"/>
  <c r="MJ547" i="53"/>
  <c r="MJ548" i="53" s="1"/>
  <c r="MJ553" i="53" s="1"/>
  <c r="LV553" i="53" s="1"/>
  <c r="LS547" i="53"/>
  <c r="LS548" i="53" s="1"/>
  <c r="LS553" i="53" s="1"/>
  <c r="LE553" i="53" s="1"/>
  <c r="KK547" i="53"/>
  <c r="KK548" i="53" s="1"/>
  <c r="KK553" i="53" s="1"/>
  <c r="KB547" i="53"/>
  <c r="KG553" i="53"/>
  <c r="JT547" i="53"/>
  <c r="JT548" i="53" s="1"/>
  <c r="JT553" i="53" s="1"/>
  <c r="JK548" i="53"/>
  <c r="JC547" i="53"/>
  <c r="JC548" i="53" s="1"/>
  <c r="JC553" i="53" s="1"/>
  <c r="IO553" i="53" s="1"/>
  <c r="IT548" i="53"/>
  <c r="IT549" i="53" s="1"/>
  <c r="IL547" i="53"/>
  <c r="IL548" i="53" s="1"/>
  <c r="IL553" i="53" s="1"/>
  <c r="IC547" i="53"/>
  <c r="IH553" i="53"/>
  <c r="HU547" i="53"/>
  <c r="HU548" i="53" s="1"/>
  <c r="HU553" i="53" s="1"/>
  <c r="HG553" i="53" s="1"/>
  <c r="HL548" i="53"/>
  <c r="HL549" i="53" s="1"/>
  <c r="GU548" i="53"/>
  <c r="GU549" i="53"/>
  <c r="GM547" i="53"/>
  <c r="GM548" i="53" s="1"/>
  <c r="GM553" i="53" s="1"/>
  <c r="FY553" i="53" s="1"/>
  <c r="GD548" i="53"/>
  <c r="GD549" i="53" s="1"/>
  <c r="FM548" i="53"/>
  <c r="FM549" i="53" s="1"/>
  <c r="FE547" i="53"/>
  <c r="FE548" i="53" s="1"/>
  <c r="FE553" i="53" s="1"/>
  <c r="EQ553" i="53" s="1"/>
  <c r="EV548" i="53"/>
  <c r="EV549" i="53" s="1"/>
  <c r="Q251" i="53"/>
  <c r="OQ549" i="53" l="1"/>
  <c r="GP553" i="53"/>
  <c r="OL553" i="53"/>
  <c r="JF553" i="53"/>
  <c r="MA549" i="53"/>
  <c r="QK553" i="53"/>
  <c r="JK549" i="53"/>
  <c r="KS549" i="53"/>
  <c r="MM553" i="53"/>
  <c r="JW553" i="53"/>
  <c r="NI549" i="53"/>
  <c r="HX553" i="53"/>
  <c r="KB548" i="53"/>
  <c r="KB549" i="53" s="1"/>
  <c r="IC548" i="53"/>
  <c r="IC549" i="53" s="1"/>
  <c r="QQ294" i="53" l="1"/>
  <c r="QQ243" i="53"/>
  <c r="QQ153" i="53"/>
  <c r="PZ362" i="53"/>
  <c r="PZ319" i="53"/>
  <c r="PZ294" i="53"/>
  <c r="PZ153" i="53"/>
  <c r="PZ84" i="53"/>
  <c r="PI378" i="53"/>
  <c r="PI294" i="53"/>
  <c r="PI224" i="53"/>
  <c r="PI65" i="53"/>
  <c r="PI13" i="53"/>
  <c r="OR294" i="53"/>
  <c r="OR241" i="53"/>
  <c r="OR151" i="53"/>
  <c r="OR135" i="53"/>
  <c r="OA379" i="53"/>
  <c r="OA378" i="53"/>
  <c r="OA288" i="53"/>
  <c r="OA267" i="53"/>
  <c r="OA250" i="53"/>
  <c r="OA236" i="53"/>
  <c r="OA52" i="53"/>
  <c r="NJ284" i="53"/>
  <c r="NJ226" i="53"/>
  <c r="NJ55" i="53"/>
  <c r="NJ30" i="53"/>
  <c r="MS294" i="53"/>
  <c r="MS250" i="53"/>
  <c r="MS19" i="53"/>
  <c r="MB319" i="53"/>
  <c r="MB288" i="53"/>
  <c r="MB267" i="53"/>
  <c r="MB252" i="53"/>
  <c r="MB238" i="53"/>
  <c r="MB226" i="53"/>
  <c r="MB214" i="53"/>
  <c r="MB135" i="53"/>
  <c r="MB84" i="53"/>
  <c r="MB65" i="53"/>
  <c r="MB52" i="53"/>
  <c r="MB13" i="53"/>
  <c r="LK284" i="53"/>
  <c r="LK262" i="53"/>
  <c r="LK151" i="53"/>
  <c r="LK135" i="53"/>
  <c r="LK65" i="53"/>
  <c r="QQ319" i="53"/>
  <c r="QQ250" i="53"/>
  <c r="PZ241" i="53"/>
  <c r="PZ212" i="53"/>
  <c r="PZ52" i="53"/>
  <c r="PI379" i="53"/>
  <c r="PI362" i="53"/>
  <c r="PI252" i="53"/>
  <c r="PI241" i="53"/>
  <c r="PI135" i="53"/>
  <c r="PI84" i="53"/>
  <c r="OR374" i="53"/>
  <c r="OR319" i="53"/>
  <c r="OR252" i="53"/>
  <c r="OR178" i="53"/>
  <c r="OR13" i="53"/>
  <c r="OA294" i="53"/>
  <c r="OA224" i="53"/>
  <c r="OA19" i="53"/>
  <c r="NJ296" i="53"/>
  <c r="NJ250" i="53"/>
  <c r="NJ241" i="53"/>
  <c r="NJ212" i="53"/>
  <c r="NJ95" i="53"/>
  <c r="NJ15" i="53"/>
  <c r="MS319" i="53"/>
  <c r="MS241" i="53"/>
  <c r="MS151" i="53"/>
  <c r="MS135" i="53"/>
  <c r="MS65" i="53"/>
  <c r="MS13" i="53"/>
  <c r="MB379" i="53"/>
  <c r="LK294" i="53"/>
  <c r="LK243" i="53"/>
  <c r="LK238" i="53"/>
  <c r="LK212" i="53"/>
  <c r="LK84" i="53"/>
  <c r="QQ362" i="53"/>
  <c r="QQ241" i="53"/>
  <c r="QQ212" i="53"/>
  <c r="QQ151" i="53"/>
  <c r="PZ296" i="53"/>
  <c r="PZ250" i="53"/>
  <c r="PZ178" i="53"/>
  <c r="PZ151" i="53"/>
  <c r="PZ13" i="53"/>
  <c r="PI212" i="53"/>
  <c r="PI151" i="53"/>
  <c r="PI52" i="53"/>
  <c r="OR379" i="53"/>
  <c r="OR243" i="53"/>
  <c r="OR236" i="53"/>
  <c r="OA252" i="53"/>
  <c r="OA241" i="53"/>
  <c r="OA151" i="53"/>
  <c r="OA135" i="53"/>
  <c r="OA65" i="53"/>
  <c r="OA13" i="53"/>
  <c r="NJ151" i="53"/>
  <c r="MS379" i="53"/>
  <c r="MS362" i="53"/>
  <c r="MS212" i="53"/>
  <c r="MS84" i="53"/>
  <c r="MB284" i="53"/>
  <c r="MB262" i="53"/>
  <c r="MB250" i="53"/>
  <c r="MB236" i="53"/>
  <c r="MB224" i="53"/>
  <c r="MB212" i="53"/>
  <c r="MB95" i="53"/>
  <c r="MB75" i="53"/>
  <c r="MB55" i="53"/>
  <c r="LK319" i="53"/>
  <c r="LK288" i="53"/>
  <c r="LK250" i="53"/>
  <c r="LK226" i="53"/>
  <c r="QQ288" i="53"/>
  <c r="PZ135" i="53"/>
  <c r="PI250" i="53"/>
  <c r="PI19" i="53"/>
  <c r="OR30" i="53"/>
  <c r="OR15" i="53"/>
  <c r="NJ13" i="53"/>
  <c r="LK214" i="53"/>
  <c r="LK13" i="53"/>
  <c r="KT252" i="53"/>
  <c r="KT241" i="53"/>
  <c r="KC250" i="53"/>
  <c r="KC151" i="53"/>
  <c r="JL241" i="53"/>
  <c r="JL214" i="53"/>
  <c r="JL178" i="53"/>
  <c r="JL84" i="53"/>
  <c r="IU284" i="53"/>
  <c r="IU262" i="53"/>
  <c r="IU250" i="53"/>
  <c r="IU15" i="53"/>
  <c r="ID294" i="53"/>
  <c r="ID241" i="53"/>
  <c r="ID214" i="53"/>
  <c r="HM243" i="53"/>
  <c r="HM214" i="53"/>
  <c r="HM95" i="53"/>
  <c r="HM75" i="53"/>
  <c r="HM55" i="53"/>
  <c r="HM19" i="53"/>
  <c r="GV284" i="53"/>
  <c r="GV238" i="53"/>
  <c r="GV226" i="53"/>
  <c r="GV153" i="53"/>
  <c r="PZ243" i="53"/>
  <c r="PI288" i="53"/>
  <c r="PI267" i="53"/>
  <c r="OA362" i="53"/>
  <c r="OA212" i="53"/>
  <c r="NJ262" i="53"/>
  <c r="NJ178" i="53"/>
  <c r="MS178" i="53"/>
  <c r="MS52" i="53"/>
  <c r="MB294" i="53"/>
  <c r="MB151" i="53"/>
  <c r="LK379" i="53"/>
  <c r="LK378" i="53"/>
  <c r="KT212" i="53"/>
  <c r="KT13" i="53"/>
  <c r="KC379" i="53"/>
  <c r="KC288" i="53"/>
  <c r="KC241" i="53"/>
  <c r="KC212" i="53"/>
  <c r="KC178" i="53"/>
  <c r="KC13" i="53"/>
  <c r="JL294" i="53"/>
  <c r="JL262" i="53"/>
  <c r="JL52" i="53"/>
  <c r="IU294" i="53"/>
  <c r="IU236" i="53"/>
  <c r="IU224" i="53"/>
  <c r="IU75" i="53"/>
  <c r="ID374" i="53"/>
  <c r="ID319" i="53"/>
  <c r="ID288" i="53"/>
  <c r="ID262" i="53"/>
  <c r="ID153" i="53"/>
  <c r="HM379" i="53"/>
  <c r="HM378" i="53"/>
  <c r="HM284" i="53"/>
  <c r="HM262" i="53"/>
  <c r="HM250" i="53"/>
  <c r="HM236" i="53"/>
  <c r="HM151" i="53"/>
  <c r="HM13" i="53"/>
  <c r="GV379" i="53"/>
  <c r="GV262" i="53"/>
  <c r="GV250" i="53"/>
  <c r="GV95" i="53"/>
  <c r="GV52" i="53"/>
  <c r="QQ13" i="53"/>
  <c r="PZ379" i="53"/>
  <c r="PZ378" i="53"/>
  <c r="OR250" i="53"/>
  <c r="NJ294" i="53"/>
  <c r="MB19" i="53"/>
  <c r="LK241" i="53"/>
  <c r="LK52" i="53"/>
  <c r="KT362" i="53"/>
  <c r="KT288" i="53"/>
  <c r="KT267" i="53"/>
  <c r="KT250" i="53"/>
  <c r="KT236" i="53"/>
  <c r="KT151" i="53"/>
  <c r="KC378" i="53"/>
  <c r="KC374" i="53"/>
  <c r="KC294" i="53"/>
  <c r="KC95" i="53"/>
  <c r="JL374" i="53"/>
  <c r="JL284" i="53"/>
  <c r="JL238" i="53"/>
  <c r="JL212" i="53"/>
  <c r="IU379" i="53"/>
  <c r="IU362" i="53"/>
  <c r="IU288" i="53"/>
  <c r="IU267" i="53"/>
  <c r="IU252" i="53"/>
  <c r="IU241" i="53"/>
  <c r="IU212" i="53"/>
  <c r="IU95" i="53"/>
  <c r="IU55" i="53"/>
  <c r="IU30" i="53"/>
  <c r="IU19" i="53"/>
  <c r="IU13" i="53"/>
  <c r="ID379" i="53"/>
  <c r="ID243" i="53"/>
  <c r="ID238" i="53"/>
  <c r="ID212" i="53"/>
  <c r="ID13" i="53"/>
  <c r="HM294" i="53"/>
  <c r="HM241" i="53"/>
  <c r="HM226" i="53"/>
  <c r="HM212" i="53"/>
  <c r="HM135" i="53"/>
  <c r="HM84" i="53"/>
  <c r="HM65" i="53"/>
  <c r="HM52" i="53"/>
  <c r="GV236" i="53"/>
  <c r="GV224" i="53"/>
  <c r="GV151" i="53"/>
  <c r="GV19" i="53"/>
  <c r="QQ379" i="53"/>
  <c r="QQ378" i="53"/>
  <c r="PZ65" i="53"/>
  <c r="PI236" i="53"/>
  <c r="OR288" i="53"/>
  <c r="OR267" i="53"/>
  <c r="OR224" i="53"/>
  <c r="OR212" i="53"/>
  <c r="OA84" i="53"/>
  <c r="NJ379" i="53"/>
  <c r="NJ238" i="53"/>
  <c r="NJ75" i="53"/>
  <c r="MS243" i="53"/>
  <c r="MB241" i="53"/>
  <c r="LK19" i="53"/>
  <c r="KT379" i="53"/>
  <c r="KT378" i="53"/>
  <c r="KT294" i="53"/>
  <c r="KT224" i="53"/>
  <c r="KC319" i="53"/>
  <c r="KC55" i="53"/>
  <c r="JL13" i="53"/>
  <c r="ID151" i="53"/>
  <c r="HM288" i="53"/>
  <c r="GV294" i="53"/>
  <c r="GV13" i="53"/>
  <c r="GE294" i="53"/>
  <c r="GE262" i="53"/>
  <c r="GE238" i="53"/>
  <c r="GE212" i="53"/>
  <c r="GE13" i="53"/>
  <c r="FN250" i="53"/>
  <c r="FN178" i="53"/>
  <c r="FN151" i="53"/>
  <c r="FN13" i="53"/>
  <c r="EW288" i="53"/>
  <c r="EW267" i="53"/>
  <c r="EW250" i="53"/>
  <c r="EW236" i="53"/>
  <c r="EW153" i="53"/>
  <c r="EW135" i="53"/>
  <c r="EW65" i="53"/>
  <c r="EW13" i="53"/>
  <c r="KC243" i="53"/>
  <c r="JL226" i="53"/>
  <c r="JL65" i="53"/>
  <c r="IU226" i="53"/>
  <c r="GV241" i="53"/>
  <c r="GV212" i="53"/>
  <c r="GE284" i="53"/>
  <c r="GE226" i="53"/>
  <c r="GE151" i="53"/>
  <c r="GE135" i="53"/>
  <c r="FN243" i="53"/>
  <c r="EW294" i="53"/>
  <c r="EW224" i="53"/>
  <c r="EW84" i="53"/>
  <c r="JL296" i="53"/>
  <c r="JL151" i="53"/>
  <c r="JL135" i="53"/>
  <c r="IU238" i="53"/>
  <c r="ID250" i="53"/>
  <c r="HM252" i="53"/>
  <c r="GV252" i="53"/>
  <c r="GV84" i="53"/>
  <c r="GV65" i="53"/>
  <c r="GE379" i="53"/>
  <c r="GE296" i="53"/>
  <c r="GE250" i="53"/>
  <c r="GE241" i="53"/>
  <c r="GE214" i="53"/>
  <c r="GE178" i="53"/>
  <c r="JL379" i="53"/>
  <c r="JL250" i="53"/>
  <c r="IU151" i="53"/>
  <c r="ID284" i="53"/>
  <c r="ID226" i="53"/>
  <c r="HM267" i="53"/>
  <c r="HM238" i="53"/>
  <c r="GV267" i="53"/>
  <c r="GV135" i="53"/>
  <c r="FN379" i="53"/>
  <c r="FN378" i="53"/>
  <c r="FN294" i="53"/>
  <c r="FN241" i="53"/>
  <c r="FN212" i="53"/>
  <c r="EW379" i="53"/>
  <c r="EW212" i="53"/>
  <c r="EW19" i="53"/>
  <c r="FN288" i="53"/>
  <c r="EW241" i="53"/>
  <c r="EW151" i="53"/>
  <c r="EW252" i="53"/>
  <c r="EW52" i="53"/>
  <c r="EW30" i="53"/>
  <c r="FN238" i="53"/>
  <c r="FN75" i="53"/>
  <c r="EW15" i="53"/>
  <c r="FN15" i="53"/>
  <c r="FN153" i="53"/>
  <c r="FN374" i="53"/>
  <c r="GE267" i="53"/>
  <c r="HM30" i="53"/>
  <c r="GE19" i="53"/>
  <c r="IU319" i="53"/>
  <c r="EW75" i="53"/>
  <c r="FN19" i="53"/>
  <c r="FN319" i="53"/>
  <c r="GE252" i="53"/>
  <c r="ID296" i="53"/>
  <c r="EW362" i="53"/>
  <c r="FN262" i="53"/>
  <c r="GE95" i="53"/>
  <c r="ID135" i="53"/>
  <c r="KC52" i="53"/>
  <c r="KT19" i="53"/>
  <c r="KT243" i="53"/>
  <c r="LK153" i="53"/>
  <c r="OA75" i="53"/>
  <c r="PI238" i="53"/>
  <c r="GV243" i="53"/>
  <c r="HM362" i="53"/>
  <c r="ID378" i="53"/>
  <c r="JL15" i="53"/>
  <c r="JL319" i="53"/>
  <c r="KT30" i="53"/>
  <c r="LK30" i="53"/>
  <c r="OR153" i="53"/>
  <c r="QQ65" i="53"/>
  <c r="GV374" i="53"/>
  <c r="ID75" i="53"/>
  <c r="IU178" i="53"/>
  <c r="JL55" i="53"/>
  <c r="KT52" i="53"/>
  <c r="LK95" i="53"/>
  <c r="MS296" i="53"/>
  <c r="GV378" i="53"/>
  <c r="HM224" i="53"/>
  <c r="ID178" i="53"/>
  <c r="IU296" i="53"/>
  <c r="JL224" i="53"/>
  <c r="KC15" i="53"/>
  <c r="KC262" i="53"/>
  <c r="KT95" i="53"/>
  <c r="LK224" i="53"/>
  <c r="NJ135" i="53"/>
  <c r="PI15" i="53"/>
  <c r="LK236" i="53"/>
  <c r="MB296" i="53"/>
  <c r="MS284" i="53"/>
  <c r="OA214" i="53"/>
  <c r="OR65" i="53"/>
  <c r="EW55" i="53"/>
  <c r="FN296" i="53"/>
  <c r="FN95" i="53"/>
  <c r="EW95" i="53"/>
  <c r="FN52" i="53"/>
  <c r="FN224" i="53"/>
  <c r="GE15" i="53"/>
  <c r="GE288" i="53"/>
  <c r="ID236" i="53"/>
  <c r="GE84" i="53"/>
  <c r="KC153" i="53"/>
  <c r="EW178" i="53"/>
  <c r="FN84" i="53"/>
  <c r="GE55" i="53"/>
  <c r="GE319" i="53"/>
  <c r="JL236" i="53"/>
  <c r="FN30" i="53"/>
  <c r="FN362" i="53"/>
  <c r="GE153" i="53"/>
  <c r="IU52" i="53"/>
  <c r="KC236" i="53"/>
  <c r="KT84" i="53"/>
  <c r="KT319" i="53"/>
  <c r="MS374" i="53"/>
  <c r="OA284" i="53"/>
  <c r="PI374" i="53"/>
  <c r="GV288" i="53"/>
  <c r="ID52" i="53"/>
  <c r="IU84" i="53"/>
  <c r="JL95" i="53"/>
  <c r="KC65" i="53"/>
  <c r="KT55" i="53"/>
  <c r="LK55" i="53"/>
  <c r="PI296" i="53"/>
  <c r="GV30" i="53"/>
  <c r="HM296" i="53"/>
  <c r="ID95" i="53"/>
  <c r="IU214" i="53"/>
  <c r="KC84" i="53"/>
  <c r="KT65" i="53"/>
  <c r="LK267" i="53"/>
  <c r="QQ226" i="53"/>
  <c r="HM15" i="53"/>
  <c r="HM319" i="53"/>
  <c r="ID224" i="53"/>
  <c r="IU374" i="53"/>
  <c r="JL267" i="53"/>
  <c r="KC135" i="53"/>
  <c r="KC284" i="53"/>
  <c r="KT135" i="53"/>
  <c r="MS252" i="53"/>
  <c r="OR55" i="53"/>
  <c r="PZ236" i="53"/>
  <c r="EW262" i="53"/>
  <c r="EW319" i="53"/>
  <c r="EW284" i="53"/>
  <c r="FN65" i="53"/>
  <c r="FN252" i="53"/>
  <c r="GE30" i="53"/>
  <c r="GE362" i="53"/>
  <c r="JL243" i="53"/>
  <c r="GE224" i="53"/>
  <c r="KC252" i="53"/>
  <c r="EW226" i="53"/>
  <c r="FN236" i="53"/>
  <c r="GE236" i="53"/>
  <c r="GE378" i="53"/>
  <c r="EW238" i="53"/>
  <c r="FN55" i="53"/>
  <c r="GE52" i="53"/>
  <c r="ID30" i="53"/>
  <c r="KC19" i="53"/>
  <c r="KC267" i="53"/>
  <c r="KT178" i="53"/>
  <c r="KT374" i="53"/>
  <c r="NJ65" i="53"/>
  <c r="OR226" i="53"/>
  <c r="QQ374" i="53"/>
  <c r="GV296" i="53"/>
  <c r="ID65" i="53"/>
  <c r="IU153" i="53"/>
  <c r="JL153" i="53"/>
  <c r="KC75" i="53"/>
  <c r="KT238" i="53"/>
  <c r="MB15" i="53"/>
  <c r="PZ374" i="53"/>
  <c r="GV55" i="53"/>
  <c r="HM374" i="53"/>
  <c r="ID362" i="53"/>
  <c r="IU243" i="53"/>
  <c r="KC224" i="53"/>
  <c r="KT153" i="53"/>
  <c r="MS30" i="53"/>
  <c r="QQ296" i="53"/>
  <c r="HM153" i="53"/>
  <c r="ID19" i="53"/>
  <c r="ID267" i="53"/>
  <c r="JL30" i="53"/>
  <c r="JL288" i="53"/>
  <c r="KC214" i="53"/>
  <c r="KT15" i="53"/>
  <c r="KT214" i="53"/>
  <c r="MS267" i="53"/>
  <c r="OR95" i="53"/>
  <c r="FN214" i="53"/>
  <c r="EW378" i="53"/>
  <c r="EW214" i="53"/>
  <c r="EW374" i="53"/>
  <c r="FN135" i="53"/>
  <c r="FN267" i="53"/>
  <c r="GE75" i="53"/>
  <c r="GV15" i="53"/>
  <c r="JL378" i="53"/>
  <c r="GE374" i="53"/>
  <c r="EW243" i="53"/>
  <c r="FN284" i="53"/>
  <c r="GE243" i="53"/>
  <c r="GV178" i="53"/>
  <c r="EW296" i="53"/>
  <c r="FN226" i="53"/>
  <c r="GE65" i="53"/>
  <c r="ID55" i="53"/>
  <c r="KC30" i="53"/>
  <c r="KC362" i="53"/>
  <c r="KT226" i="53"/>
  <c r="LK15" i="53"/>
  <c r="NJ378" i="53"/>
  <c r="PI95" i="53"/>
  <c r="GV214" i="53"/>
  <c r="GV362" i="53"/>
  <c r="ID252" i="53"/>
  <c r="IU378" i="53"/>
  <c r="JL252" i="53"/>
  <c r="KC226" i="53"/>
  <c r="KT296" i="53"/>
  <c r="MS236" i="53"/>
  <c r="QQ52" i="53"/>
  <c r="GV319" i="53"/>
  <c r="ID15" i="53"/>
  <c r="IU65" i="53"/>
  <c r="JL19" i="53"/>
  <c r="KC296" i="53"/>
  <c r="KT284" i="53"/>
  <c r="MS55" i="53"/>
  <c r="GV75" i="53"/>
  <c r="HM178" i="53"/>
  <c r="ID84" i="53"/>
  <c r="IU135" i="53"/>
  <c r="JL75" i="53"/>
  <c r="JL362" i="53"/>
  <c r="KC238" i="53"/>
  <c r="KT75" i="53"/>
  <c r="KT262" i="53"/>
  <c r="MS288" i="53"/>
  <c r="OR296" i="53"/>
  <c r="LK178" i="53"/>
  <c r="MB243" i="53"/>
  <c r="MS226" i="53"/>
  <c r="NJ288" i="53"/>
  <c r="OR52" i="53"/>
  <c r="OR284" i="53"/>
  <c r="MB362" i="53"/>
  <c r="OA262" i="53"/>
  <c r="OR378" i="53"/>
  <c r="PZ95" i="53"/>
  <c r="QQ75" i="53"/>
  <c r="QQ284" i="53"/>
  <c r="MB178" i="53"/>
  <c r="MS378" i="53"/>
  <c r="NJ362" i="53"/>
  <c r="OA226" i="53"/>
  <c r="OR362" i="53"/>
  <c r="PI262" i="53"/>
  <c r="PZ224" i="53"/>
  <c r="QQ19" i="53"/>
  <c r="QQ262" i="53"/>
  <c r="MS15" i="53"/>
  <c r="MS262" i="53"/>
  <c r="NJ243" i="53"/>
  <c r="OA30" i="53"/>
  <c r="OA296" i="53"/>
  <c r="PI178" i="53"/>
  <c r="PZ19" i="53"/>
  <c r="PZ284" i="53"/>
  <c r="QQ252" i="53"/>
  <c r="PI284" i="53"/>
  <c r="MS224" i="53"/>
  <c r="OR262" i="53"/>
  <c r="QQ238" i="53"/>
  <c r="NJ236" i="53"/>
  <c r="OR84" i="53"/>
  <c r="QQ236" i="53"/>
  <c r="QQ178" i="53"/>
  <c r="MS75" i="53"/>
  <c r="OA319" i="53"/>
  <c r="PI30" i="53"/>
  <c r="PZ226" i="53"/>
  <c r="QQ95" i="53"/>
  <c r="LK75" i="53"/>
  <c r="MB374" i="53"/>
  <c r="NJ52" i="53"/>
  <c r="OA15" i="53"/>
  <c r="OA243" i="53"/>
  <c r="PI75" i="53"/>
  <c r="PZ15" i="53"/>
  <c r="PZ252" i="53"/>
  <c r="QQ84" i="53"/>
  <c r="LK296" i="53"/>
  <c r="MS95" i="53"/>
  <c r="NJ84" i="53"/>
  <c r="NJ252" i="53"/>
  <c r="OA55" i="53"/>
  <c r="OA374" i="53"/>
  <c r="PI226" i="53"/>
  <c r="PZ75" i="53"/>
  <c r="QQ30" i="53"/>
  <c r="QQ267" i="53"/>
  <c r="QQ224" i="53"/>
  <c r="OA153" i="53"/>
  <c r="PZ55" i="53"/>
  <c r="MB378" i="53"/>
  <c r="NJ374" i="53"/>
  <c r="PI319" i="53"/>
  <c r="MB30" i="53"/>
  <c r="NJ19" i="53"/>
  <c r="OR214" i="53"/>
  <c r="PI55" i="53"/>
  <c r="PZ262" i="53"/>
  <c r="QQ135" i="53"/>
  <c r="LK252" i="53"/>
  <c r="MS214" i="53"/>
  <c r="NJ153" i="53"/>
  <c r="OA95" i="53"/>
  <c r="OR75" i="53"/>
  <c r="PI153" i="53"/>
  <c r="PZ30" i="53"/>
  <c r="PZ267" i="53"/>
  <c r="QQ214" i="53"/>
  <c r="LK362" i="53"/>
  <c r="MS153" i="53"/>
  <c r="NJ214" i="53"/>
  <c r="NJ319" i="53"/>
  <c r="OA178" i="53"/>
  <c r="OR19" i="53"/>
  <c r="PI243" i="53"/>
  <c r="PZ214" i="53"/>
  <c r="QQ55" i="53"/>
  <c r="MB153" i="53"/>
  <c r="NJ267" i="53"/>
  <c r="OR238" i="53"/>
  <c r="QQ15" i="53"/>
  <c r="LK374" i="53"/>
  <c r="NJ224" i="53"/>
  <c r="PI214" i="53"/>
  <c r="PZ288" i="53"/>
  <c r="MS238" i="53"/>
  <c r="OA238" i="53"/>
  <c r="PZ238" i="53"/>
  <c r="Q252" i="53"/>
  <c r="Q294" i="53"/>
  <c r="Q241" i="53"/>
  <c r="U553" i="53"/>
  <c r="Q379" i="53"/>
  <c r="Q284" i="53"/>
  <c r="Q250" i="53"/>
  <c r="Q212" i="53"/>
  <c r="Q374" i="53"/>
  <c r="Q226" i="53"/>
  <c r="Q267" i="53"/>
  <c r="Q362" i="53"/>
  <c r="Q224" i="53"/>
  <c r="Q262" i="53"/>
  <c r="Q319" i="53"/>
  <c r="Q243" i="53"/>
  <c r="Q296" i="53"/>
  <c r="Q178" i="53"/>
  <c r="Q214" i="53"/>
  <c r="Q288" i="53"/>
  <c r="Q378" i="53"/>
  <c r="Q236" i="53"/>
  <c r="Q238" i="53"/>
  <c r="P547" i="53"/>
  <c r="P548" i="53" s="1"/>
  <c r="MS545" i="53" l="1"/>
  <c r="KC545" i="53"/>
  <c r="NJ545" i="53"/>
  <c r="MB545" i="53"/>
  <c r="HM545" i="53"/>
  <c r="EW545" i="53"/>
  <c r="FN545" i="53"/>
  <c r="GE545" i="53"/>
  <c r="IU545" i="53"/>
  <c r="OA545" i="53"/>
  <c r="PZ545" i="53"/>
  <c r="GV545" i="53"/>
  <c r="JL545" i="53"/>
  <c r="QQ545" i="53"/>
  <c r="KT545" i="53"/>
  <c r="LK545" i="53"/>
  <c r="PI545" i="53"/>
  <c r="ID545" i="53"/>
  <c r="OR545" i="53"/>
  <c r="P546" i="53"/>
  <c r="P549" i="53" s="1"/>
  <c r="H545" i="53" l="1"/>
  <c r="G545" i="53"/>
  <c r="G547" i="53" l="1"/>
  <c r="G548" i="53" s="1"/>
  <c r="G546" i="53"/>
  <c r="G549" i="53" l="1"/>
  <c r="K599" i="36"/>
  <c r="M598" i="36"/>
  <c r="K598" i="36"/>
  <c r="M597" i="36"/>
  <c r="K597" i="36"/>
  <c r="K596" i="36"/>
  <c r="M595" i="36"/>
  <c r="K595" i="36"/>
  <c r="M594" i="36"/>
  <c r="K594" i="36"/>
  <c r="K593" i="36"/>
  <c r="M592" i="36"/>
  <c r="K592" i="36"/>
  <c r="M591" i="36"/>
  <c r="K591" i="36"/>
  <c r="K590" i="36"/>
  <c r="M589" i="36"/>
  <c r="K589" i="36"/>
  <c r="M588" i="36"/>
  <c r="K588" i="36"/>
  <c r="K587" i="36"/>
  <c r="M586" i="36"/>
  <c r="K586" i="36"/>
  <c r="M585" i="36"/>
  <c r="K585" i="36"/>
  <c r="K577" i="36"/>
  <c r="M576" i="36"/>
  <c r="K576" i="36"/>
  <c r="M575" i="36"/>
  <c r="K575" i="36"/>
  <c r="K574" i="36"/>
  <c r="M573" i="36"/>
  <c r="K573" i="36"/>
  <c r="M572" i="36"/>
  <c r="K572" i="36"/>
  <c r="K571" i="36"/>
  <c r="M570" i="36"/>
  <c r="K570" i="36"/>
  <c r="M569" i="36"/>
  <c r="K569" i="36"/>
  <c r="K568" i="36"/>
  <c r="M567" i="36"/>
  <c r="K567" i="36"/>
  <c r="M566" i="36"/>
  <c r="K566" i="36"/>
  <c r="K565" i="36"/>
  <c r="M564" i="36"/>
  <c r="K564" i="36"/>
  <c r="M563" i="36"/>
  <c r="K563" i="36"/>
  <c r="K555" i="36"/>
  <c r="M554" i="36"/>
  <c r="K554" i="36"/>
  <c r="M553" i="36"/>
  <c r="K553" i="36"/>
  <c r="K552" i="36"/>
  <c r="M551" i="36"/>
  <c r="K551" i="36"/>
  <c r="M550" i="36"/>
  <c r="K550" i="36"/>
  <c r="K549" i="36"/>
  <c r="M548" i="36"/>
  <c r="K548" i="36"/>
  <c r="M547" i="36"/>
  <c r="K547" i="36"/>
  <c r="K546" i="36"/>
  <c r="M545" i="36"/>
  <c r="K545" i="36"/>
  <c r="M544" i="36"/>
  <c r="K544" i="36"/>
  <c r="K543" i="36"/>
  <c r="M542" i="36"/>
  <c r="K542" i="36"/>
  <c r="M541" i="36"/>
  <c r="K541" i="36"/>
  <c r="K533" i="36"/>
  <c r="M532" i="36"/>
  <c r="K532" i="36"/>
  <c r="M531" i="36"/>
  <c r="K531" i="36"/>
  <c r="K530" i="36"/>
  <c r="M529" i="36"/>
  <c r="K529" i="36"/>
  <c r="M528" i="36"/>
  <c r="K528" i="36"/>
  <c r="K527" i="36"/>
  <c r="M526" i="36"/>
  <c r="K526" i="36"/>
  <c r="M525" i="36"/>
  <c r="K525" i="36"/>
  <c r="K524" i="36"/>
  <c r="M523" i="36"/>
  <c r="K523" i="36"/>
  <c r="M522" i="36"/>
  <c r="K522" i="36"/>
  <c r="K521" i="36"/>
  <c r="M520" i="36"/>
  <c r="K520" i="36"/>
  <c r="M519" i="36"/>
  <c r="K519" i="36"/>
  <c r="K467" i="36"/>
  <c r="M466" i="36"/>
  <c r="K466" i="36"/>
  <c r="M465" i="36"/>
  <c r="K465" i="36"/>
  <c r="K464" i="36"/>
  <c r="M463" i="36"/>
  <c r="K463" i="36"/>
  <c r="M462" i="36"/>
  <c r="K462" i="36"/>
  <c r="K461" i="36"/>
  <c r="M460" i="36"/>
  <c r="K460" i="36"/>
  <c r="M459" i="36"/>
  <c r="K459" i="36"/>
  <c r="K458" i="36"/>
  <c r="M457" i="36"/>
  <c r="K457" i="36"/>
  <c r="M456" i="36"/>
  <c r="K456" i="36"/>
  <c r="K455" i="36"/>
  <c r="M454" i="36"/>
  <c r="K454" i="36"/>
  <c r="M453" i="36"/>
  <c r="K453" i="36"/>
  <c r="K401" i="36"/>
  <c r="M400" i="36"/>
  <c r="K400" i="36"/>
  <c r="M399" i="36"/>
  <c r="K399" i="36"/>
  <c r="K398" i="36"/>
  <c r="M397" i="36"/>
  <c r="K397" i="36"/>
  <c r="M396" i="36"/>
  <c r="K396" i="36"/>
  <c r="K395" i="36"/>
  <c r="M394" i="36"/>
  <c r="K394" i="36"/>
  <c r="M393" i="36"/>
  <c r="K393" i="36"/>
  <c r="K392" i="36"/>
  <c r="M391" i="36"/>
  <c r="K391" i="36"/>
  <c r="M390" i="36"/>
  <c r="K390" i="36"/>
  <c r="K389" i="36"/>
  <c r="M388" i="36"/>
  <c r="K388" i="36"/>
  <c r="M387" i="36"/>
  <c r="K387" i="36"/>
  <c r="K313" i="36"/>
  <c r="M312" i="36"/>
  <c r="K312" i="36"/>
  <c r="M311" i="36"/>
  <c r="K311" i="36"/>
  <c r="K310" i="36"/>
  <c r="M309" i="36"/>
  <c r="K309" i="36"/>
  <c r="M308" i="36"/>
  <c r="K308" i="36"/>
  <c r="K307" i="36"/>
  <c r="M306" i="36"/>
  <c r="K306" i="36"/>
  <c r="M305" i="36"/>
  <c r="K305" i="36"/>
  <c r="K304" i="36"/>
  <c r="M303" i="36"/>
  <c r="K303" i="36"/>
  <c r="M302" i="36"/>
  <c r="K302" i="36"/>
  <c r="K301" i="36"/>
  <c r="M300" i="36"/>
  <c r="K300" i="36"/>
  <c r="M299" i="36"/>
  <c r="K299" i="36"/>
  <c r="K291" i="36"/>
  <c r="M290" i="36"/>
  <c r="K290" i="36"/>
  <c r="M289" i="36"/>
  <c r="K289" i="36"/>
  <c r="K288" i="36"/>
  <c r="M287" i="36"/>
  <c r="K287" i="36"/>
  <c r="M286" i="36"/>
  <c r="K286" i="36"/>
  <c r="K285" i="36"/>
  <c r="M284" i="36"/>
  <c r="K284" i="36"/>
  <c r="M283" i="36"/>
  <c r="K283" i="36"/>
  <c r="K282" i="36"/>
  <c r="M281" i="36"/>
  <c r="K281" i="36"/>
  <c r="M280" i="36"/>
  <c r="K280" i="36"/>
  <c r="K279" i="36"/>
  <c r="M278" i="36"/>
  <c r="K278" i="36"/>
  <c r="M277" i="36"/>
  <c r="K277" i="36"/>
  <c r="K269" i="36"/>
  <c r="M268" i="36"/>
  <c r="K268" i="36"/>
  <c r="M267" i="36"/>
  <c r="K267" i="36"/>
  <c r="K266" i="36"/>
  <c r="M265" i="36"/>
  <c r="K265" i="36"/>
  <c r="M264" i="36"/>
  <c r="K264" i="36"/>
  <c r="K263" i="36"/>
  <c r="M262" i="36"/>
  <c r="K262" i="36"/>
  <c r="M261" i="36"/>
  <c r="K261" i="36"/>
  <c r="K260" i="36"/>
  <c r="M259" i="36"/>
  <c r="K259" i="36"/>
  <c r="M258" i="36"/>
  <c r="K258" i="36"/>
  <c r="K257" i="36"/>
  <c r="M256" i="36"/>
  <c r="K256" i="36"/>
  <c r="M255" i="36"/>
  <c r="K255" i="36"/>
  <c r="K247" i="36"/>
  <c r="M246" i="36"/>
  <c r="K246" i="36"/>
  <c r="M245" i="36"/>
  <c r="K245" i="36"/>
  <c r="K244" i="36"/>
  <c r="M243" i="36"/>
  <c r="K243" i="36"/>
  <c r="M242" i="36"/>
  <c r="K242" i="36"/>
  <c r="K241" i="36"/>
  <c r="M240" i="36"/>
  <c r="K240" i="36"/>
  <c r="M239" i="36"/>
  <c r="K239" i="36"/>
  <c r="K238" i="36"/>
  <c r="M237" i="36"/>
  <c r="K237" i="36"/>
  <c r="M236" i="36"/>
  <c r="K236" i="36"/>
  <c r="K235" i="36"/>
  <c r="M234" i="36"/>
  <c r="K234" i="36"/>
  <c r="M233" i="36"/>
  <c r="K233" i="36"/>
  <c r="K511" i="36"/>
  <c r="M510" i="36"/>
  <c r="K510" i="36"/>
  <c r="M509" i="36"/>
  <c r="K509" i="36"/>
  <c r="K508" i="36"/>
  <c r="M507" i="36"/>
  <c r="K507" i="36"/>
  <c r="M506" i="36"/>
  <c r="K506" i="36"/>
  <c r="K505" i="36"/>
  <c r="M504" i="36"/>
  <c r="K504" i="36"/>
  <c r="M503" i="36"/>
  <c r="K503" i="36"/>
  <c r="K502" i="36"/>
  <c r="M501" i="36"/>
  <c r="K501" i="36"/>
  <c r="M500" i="36"/>
  <c r="K500" i="36"/>
  <c r="K499" i="36"/>
  <c r="M498" i="36"/>
  <c r="K498" i="36"/>
  <c r="M497" i="36"/>
  <c r="K497" i="36"/>
  <c r="K489" i="36"/>
  <c r="M488" i="36"/>
  <c r="K488" i="36"/>
  <c r="M487" i="36"/>
  <c r="K487" i="36"/>
  <c r="K486" i="36"/>
  <c r="M485" i="36"/>
  <c r="K485" i="36"/>
  <c r="M484" i="36"/>
  <c r="K484" i="36"/>
  <c r="K483" i="36"/>
  <c r="M482" i="36"/>
  <c r="K482" i="36"/>
  <c r="M481" i="36"/>
  <c r="K481" i="36"/>
  <c r="K480" i="36"/>
  <c r="M479" i="36"/>
  <c r="K479" i="36"/>
  <c r="M478" i="36"/>
  <c r="K478" i="36"/>
  <c r="K477" i="36"/>
  <c r="M476" i="36"/>
  <c r="K476" i="36"/>
  <c r="M475" i="36"/>
  <c r="K475" i="36"/>
  <c r="K445" i="36"/>
  <c r="M444" i="36"/>
  <c r="K444" i="36"/>
  <c r="M443" i="36"/>
  <c r="K443" i="36"/>
  <c r="K442" i="36"/>
  <c r="M441" i="36"/>
  <c r="K441" i="36"/>
  <c r="M440" i="36"/>
  <c r="K440" i="36"/>
  <c r="K439" i="36"/>
  <c r="M438" i="36"/>
  <c r="K438" i="36"/>
  <c r="M437" i="36"/>
  <c r="K437" i="36"/>
  <c r="K436" i="36"/>
  <c r="M435" i="36"/>
  <c r="K435" i="36"/>
  <c r="M434" i="36"/>
  <c r="K434" i="36"/>
  <c r="K433" i="36"/>
  <c r="M432" i="36"/>
  <c r="K432" i="36"/>
  <c r="M431" i="36"/>
  <c r="K431" i="36"/>
  <c r="K423" i="36"/>
  <c r="M422" i="36"/>
  <c r="K422" i="36"/>
  <c r="M421" i="36"/>
  <c r="K421" i="36"/>
  <c r="K420" i="36"/>
  <c r="M419" i="36"/>
  <c r="K419" i="36"/>
  <c r="M418" i="36"/>
  <c r="K418" i="36"/>
  <c r="K417" i="36"/>
  <c r="M416" i="36"/>
  <c r="K416" i="36"/>
  <c r="M415" i="36"/>
  <c r="K415" i="36"/>
  <c r="K414" i="36"/>
  <c r="M413" i="36"/>
  <c r="K413" i="36"/>
  <c r="M412" i="36"/>
  <c r="K412" i="36"/>
  <c r="K411" i="36"/>
  <c r="M410" i="36"/>
  <c r="K410" i="36"/>
  <c r="M409" i="36"/>
  <c r="K409" i="36"/>
  <c r="K379" i="36"/>
  <c r="M378" i="36"/>
  <c r="K378" i="36"/>
  <c r="M377" i="36"/>
  <c r="K377" i="36"/>
  <c r="K376" i="36"/>
  <c r="M375" i="36"/>
  <c r="K375" i="36"/>
  <c r="M374" i="36"/>
  <c r="K374" i="36"/>
  <c r="K373" i="36"/>
  <c r="M372" i="36"/>
  <c r="K372" i="36"/>
  <c r="M371" i="36"/>
  <c r="K371" i="36"/>
  <c r="K370" i="36"/>
  <c r="M369" i="36"/>
  <c r="K369" i="36"/>
  <c r="M368" i="36"/>
  <c r="K368" i="36"/>
  <c r="K367" i="36"/>
  <c r="M366" i="36"/>
  <c r="K366" i="36"/>
  <c r="M365" i="36"/>
  <c r="K365" i="36"/>
  <c r="K357" i="36"/>
  <c r="M356" i="36"/>
  <c r="K356" i="36"/>
  <c r="M355" i="36"/>
  <c r="K355" i="36"/>
  <c r="K354" i="36"/>
  <c r="M353" i="36"/>
  <c r="K353" i="36"/>
  <c r="M352" i="36"/>
  <c r="K352" i="36"/>
  <c r="K351" i="36"/>
  <c r="M350" i="36"/>
  <c r="K350" i="36"/>
  <c r="M349" i="36"/>
  <c r="K349" i="36"/>
  <c r="K348" i="36"/>
  <c r="M347" i="36"/>
  <c r="K347" i="36"/>
  <c r="M346" i="36"/>
  <c r="K346" i="36"/>
  <c r="K345" i="36"/>
  <c r="M344" i="36"/>
  <c r="K344" i="36"/>
  <c r="M343" i="36"/>
  <c r="K343" i="36"/>
  <c r="K335" i="36"/>
  <c r="M334" i="36"/>
  <c r="K334" i="36"/>
  <c r="M333" i="36"/>
  <c r="K333" i="36"/>
  <c r="K332" i="36"/>
  <c r="M331" i="36"/>
  <c r="K331" i="36"/>
  <c r="M330" i="36"/>
  <c r="K330" i="36"/>
  <c r="K329" i="36"/>
  <c r="M328" i="36"/>
  <c r="K328" i="36"/>
  <c r="M327" i="36"/>
  <c r="K327" i="36"/>
  <c r="K326" i="36"/>
  <c r="M325" i="36"/>
  <c r="K325" i="36"/>
  <c r="M324" i="36"/>
  <c r="K324" i="36"/>
  <c r="K323" i="36"/>
  <c r="M322" i="36"/>
  <c r="K322" i="36"/>
  <c r="M321" i="36"/>
  <c r="K321" i="36"/>
  <c r="K225" i="36"/>
  <c r="M224" i="36"/>
  <c r="K224" i="36"/>
  <c r="M223" i="36"/>
  <c r="K223" i="36"/>
  <c r="K222" i="36"/>
  <c r="M221" i="36"/>
  <c r="K221" i="36"/>
  <c r="M220" i="36"/>
  <c r="K220" i="36"/>
  <c r="K219" i="36"/>
  <c r="M218" i="36"/>
  <c r="K218" i="36"/>
  <c r="M217" i="36"/>
  <c r="K217" i="36"/>
  <c r="K216" i="36"/>
  <c r="M215" i="36"/>
  <c r="K215" i="36"/>
  <c r="M214" i="36"/>
  <c r="K214" i="36"/>
  <c r="K213" i="36"/>
  <c r="M212" i="36"/>
  <c r="K212" i="36"/>
  <c r="M211" i="36"/>
  <c r="K211" i="36"/>
  <c r="K203" i="36"/>
  <c r="M202" i="36"/>
  <c r="K202" i="36"/>
  <c r="M201" i="36"/>
  <c r="K201" i="36"/>
  <c r="K200" i="36"/>
  <c r="M199" i="36"/>
  <c r="K199" i="36"/>
  <c r="M198" i="36"/>
  <c r="K198" i="36"/>
  <c r="K197" i="36"/>
  <c r="M196" i="36"/>
  <c r="K196" i="36"/>
  <c r="M195" i="36"/>
  <c r="K195" i="36"/>
  <c r="K194" i="36"/>
  <c r="M193" i="36"/>
  <c r="K193" i="36"/>
  <c r="M192" i="36"/>
  <c r="K192" i="36"/>
  <c r="K191" i="36"/>
  <c r="M190" i="36"/>
  <c r="K190" i="36"/>
  <c r="M189" i="36"/>
  <c r="K189" i="36"/>
  <c r="K181" i="36"/>
  <c r="M180" i="36"/>
  <c r="K180" i="36"/>
  <c r="M179" i="36"/>
  <c r="K179" i="36"/>
  <c r="K178" i="36"/>
  <c r="M177" i="36"/>
  <c r="K177" i="36"/>
  <c r="M176" i="36"/>
  <c r="K176" i="36"/>
  <c r="K175" i="36"/>
  <c r="M174" i="36"/>
  <c r="K174" i="36"/>
  <c r="M173" i="36"/>
  <c r="K173" i="36"/>
  <c r="K172" i="36"/>
  <c r="M171" i="36"/>
  <c r="K171" i="36"/>
  <c r="M170" i="36"/>
  <c r="K170" i="36"/>
  <c r="K169" i="36"/>
  <c r="M168" i="36"/>
  <c r="K168" i="36"/>
  <c r="M167" i="36"/>
  <c r="K167" i="36"/>
  <c r="S167" i="36" s="1"/>
  <c r="K159" i="36"/>
  <c r="M158" i="36"/>
  <c r="K158" i="36"/>
  <c r="M157" i="36"/>
  <c r="K157" i="36"/>
  <c r="K156" i="36"/>
  <c r="M155" i="36"/>
  <c r="K155" i="36"/>
  <c r="M154" i="36"/>
  <c r="K154" i="36"/>
  <c r="K153" i="36"/>
  <c r="M152" i="36"/>
  <c r="K152" i="36"/>
  <c r="M151" i="36"/>
  <c r="K151" i="36"/>
  <c r="K150" i="36"/>
  <c r="M149" i="36"/>
  <c r="K149" i="36"/>
  <c r="M148" i="36"/>
  <c r="K148" i="36"/>
  <c r="K147" i="36"/>
  <c r="M146" i="36"/>
  <c r="K146" i="36"/>
  <c r="M145" i="36"/>
  <c r="K145" i="36"/>
  <c r="K137" i="36"/>
  <c r="M136" i="36"/>
  <c r="K136" i="36"/>
  <c r="M135" i="36"/>
  <c r="K135" i="36"/>
  <c r="K134" i="36"/>
  <c r="M133" i="36"/>
  <c r="K133" i="36"/>
  <c r="M132" i="36"/>
  <c r="K132" i="36"/>
  <c r="K131" i="36"/>
  <c r="M130" i="36"/>
  <c r="K130" i="36"/>
  <c r="M129" i="36"/>
  <c r="K129" i="36"/>
  <c r="K128" i="36"/>
  <c r="M127" i="36"/>
  <c r="K127" i="36"/>
  <c r="M126" i="36"/>
  <c r="K126" i="36"/>
  <c r="K125" i="36"/>
  <c r="M124" i="36"/>
  <c r="K124" i="36"/>
  <c r="M123" i="36"/>
  <c r="K123" i="36"/>
  <c r="K115" i="36"/>
  <c r="M114" i="36"/>
  <c r="K114" i="36"/>
  <c r="M113" i="36"/>
  <c r="K113" i="36"/>
  <c r="K112" i="36"/>
  <c r="M111" i="36"/>
  <c r="K111" i="36"/>
  <c r="M110" i="36"/>
  <c r="K110" i="36"/>
  <c r="K109" i="36"/>
  <c r="M108" i="36"/>
  <c r="K108" i="36"/>
  <c r="M107" i="36"/>
  <c r="K107" i="36"/>
  <c r="K106" i="36"/>
  <c r="M105" i="36"/>
  <c r="K105" i="36"/>
  <c r="M104" i="36"/>
  <c r="K104" i="36"/>
  <c r="K103" i="36"/>
  <c r="M102" i="36"/>
  <c r="K102" i="36"/>
  <c r="M101" i="36"/>
  <c r="K101" i="36"/>
  <c r="K93" i="36"/>
  <c r="M92" i="36"/>
  <c r="K92" i="36"/>
  <c r="M91" i="36"/>
  <c r="K91" i="36"/>
  <c r="K90" i="36"/>
  <c r="M89" i="36"/>
  <c r="K89" i="36"/>
  <c r="M88" i="36"/>
  <c r="K88" i="36"/>
  <c r="K87" i="36"/>
  <c r="M86" i="36"/>
  <c r="K86" i="36"/>
  <c r="M85" i="36"/>
  <c r="K85" i="36"/>
  <c r="K84" i="36"/>
  <c r="M83" i="36"/>
  <c r="K83" i="36"/>
  <c r="M82" i="36"/>
  <c r="K82" i="36"/>
  <c r="K81" i="36"/>
  <c r="M80" i="36"/>
  <c r="K80" i="36"/>
  <c r="M79" i="36"/>
  <c r="K79" i="36"/>
  <c r="K71" i="36"/>
  <c r="M70" i="36"/>
  <c r="K70" i="36"/>
  <c r="M69" i="36"/>
  <c r="K69" i="36"/>
  <c r="K68" i="36"/>
  <c r="M67" i="36"/>
  <c r="K67" i="36"/>
  <c r="M66" i="36"/>
  <c r="K66" i="36"/>
  <c r="K65" i="36"/>
  <c r="M64" i="36"/>
  <c r="K64" i="36"/>
  <c r="M63" i="36"/>
  <c r="K63" i="36"/>
  <c r="K62" i="36"/>
  <c r="M61" i="36"/>
  <c r="K61" i="36"/>
  <c r="M60" i="36"/>
  <c r="K60" i="36"/>
  <c r="K59" i="36"/>
  <c r="M58" i="36"/>
  <c r="K58" i="36"/>
  <c r="M57" i="36"/>
  <c r="K57" i="36"/>
  <c r="K37" i="36"/>
  <c r="M36" i="36"/>
  <c r="K36" i="36"/>
  <c r="M35" i="36"/>
  <c r="K35" i="36"/>
  <c r="B3" i="35" l="1"/>
  <c r="C132" i="28" l="1"/>
  <c r="C133" i="28"/>
  <c r="X407" i="36" l="1"/>
  <c r="S299" i="36" l="1"/>
  <c r="E31" i="37" l="1"/>
  <c r="I31" i="37"/>
  <c r="A338" i="28" l="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23" i="28"/>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U91" i="53" l="1"/>
  <c r="T91" i="53"/>
  <c r="S91" i="53"/>
  <c r="R91" i="53"/>
  <c r="X91" i="53"/>
  <c r="Y91" i="53" s="1"/>
  <c r="V91" i="53" l="1"/>
  <c r="W91" i="53" s="1"/>
  <c r="E6" i="37" l="1"/>
  <c r="S302" i="36"/>
  <c r="S57" i="36"/>
  <c r="K49" i="36"/>
  <c r="M48" i="36"/>
  <c r="K48" i="36"/>
  <c r="M47" i="36"/>
  <c r="K47" i="36"/>
  <c r="K46" i="36"/>
  <c r="M45" i="36"/>
  <c r="K45" i="36"/>
  <c r="M44" i="36"/>
  <c r="K44" i="36"/>
  <c r="K43" i="36"/>
  <c r="M42" i="36"/>
  <c r="K42" i="36"/>
  <c r="M41" i="36"/>
  <c r="K41" i="36"/>
  <c r="K40" i="36"/>
  <c r="M39" i="36"/>
  <c r="K39" i="36"/>
  <c r="M38" i="36"/>
  <c r="K38" i="36"/>
  <c r="S66" i="36" l="1"/>
  <c r="S60" i="36"/>
  <c r="S63" i="36"/>
  <c r="B2" i="35"/>
  <c r="F406" i="36" l="1"/>
  <c r="O551" i="53" l="1"/>
  <c r="S553" i="53" s="1"/>
  <c r="J4" i="37" l="1"/>
  <c r="P7" i="56" s="1"/>
  <c r="E132" i="28" l="1"/>
  <c r="E133" i="28"/>
  <c r="G132" i="28"/>
  <c r="G133" i="28"/>
  <c r="I132" i="28"/>
  <c r="I133" i="28"/>
  <c r="K132" i="28"/>
  <c r="K133" i="28"/>
  <c r="M132" i="28"/>
  <c r="M133" i="28"/>
  <c r="O132" i="28"/>
  <c r="O133" i="28"/>
  <c r="Q132" i="28"/>
  <c r="Q133" i="28"/>
  <c r="S132" i="28"/>
  <c r="S133" i="28"/>
  <c r="U132" i="28"/>
  <c r="U133" i="28"/>
  <c r="W132" i="28"/>
  <c r="W133" i="28"/>
  <c r="Y132" i="28"/>
  <c r="Y133" i="28"/>
  <c r="AA132" i="28"/>
  <c r="AA133" i="28"/>
  <c r="AC132" i="28"/>
  <c r="AC133" i="28"/>
  <c r="AE132" i="28"/>
  <c r="AE133" i="28"/>
  <c r="AG132" i="28"/>
  <c r="AG133" i="28"/>
  <c r="AI132" i="28"/>
  <c r="AI133" i="28"/>
  <c r="AK132" i="28"/>
  <c r="AK133" i="28"/>
  <c r="AM132" i="28"/>
  <c r="AM133" i="28"/>
  <c r="AO132" i="28"/>
  <c r="AO133" i="28"/>
  <c r="AQ132" i="28"/>
  <c r="AQ133" i="28"/>
  <c r="AS132" i="28"/>
  <c r="AS133" i="28"/>
  <c r="AU132" i="28"/>
  <c r="AU133" i="28"/>
  <c r="AW132" i="28"/>
  <c r="AW133" i="28"/>
  <c r="AY132" i="28"/>
  <c r="AY133" i="28"/>
  <c r="BA132" i="28"/>
  <c r="BA133" i="28"/>
  <c r="BC132" i="28"/>
  <c r="BC133" i="28"/>
  <c r="BE132" i="28"/>
  <c r="BE133" i="28"/>
  <c r="BG132" i="28"/>
  <c r="BG133" i="28"/>
  <c r="BI132" i="28"/>
  <c r="BI133" i="28"/>
  <c r="BK132" i="28"/>
  <c r="BK133" i="2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K20" i="38"/>
  <c r="K21" i="38"/>
  <c r="K22" i="38"/>
  <c r="K23" i="38"/>
  <c r="K24" i="38"/>
  <c r="K25" i="38"/>
  <c r="K26" i="38"/>
  <c r="K27" i="38"/>
  <c r="K28" i="38"/>
  <c r="K29" i="38"/>
  <c r="K30" i="38"/>
  <c r="K31" i="38"/>
  <c r="K32" i="38"/>
  <c r="K33" i="38"/>
  <c r="A20" i="38"/>
  <c r="B20" i="38" s="1"/>
  <c r="A21" i="38"/>
  <c r="B21" i="38" s="1"/>
  <c r="A22" i="38"/>
  <c r="B22" i="38" s="1"/>
  <c r="A23" i="38"/>
  <c r="B23" i="38" s="1"/>
  <c r="A24" i="38"/>
  <c r="B24" i="38" s="1"/>
  <c r="A25" i="38"/>
  <c r="B25" i="38" s="1"/>
  <c r="A26" i="38"/>
  <c r="B26" i="38" s="1"/>
  <c r="A27" i="38"/>
  <c r="B27" i="38" s="1"/>
  <c r="A28" i="38"/>
  <c r="B28" i="38" s="1"/>
  <c r="A29" i="38"/>
  <c r="B29" i="38" s="1"/>
  <c r="A30" i="38"/>
  <c r="B30" i="38" s="1"/>
  <c r="A31" i="38"/>
  <c r="B31" i="38" s="1"/>
  <c r="A32" i="38"/>
  <c r="B32" i="38" s="1"/>
  <c r="A33" i="38"/>
  <c r="B33" i="38" s="1"/>
  <c r="X28" i="36"/>
  <c r="AD28" i="36" s="1"/>
  <c r="X29" i="36"/>
  <c r="AD29" i="36" s="1"/>
  <c r="X30" i="36"/>
  <c r="AD30" i="36" s="1"/>
  <c r="X31" i="36"/>
  <c r="AD31" i="36" s="1"/>
  <c r="X32" i="36"/>
  <c r="AD32" i="36" s="1"/>
  <c r="X33" i="36"/>
  <c r="AD33" i="36" s="1"/>
  <c r="X34" i="36"/>
  <c r="AD34" i="36" s="1"/>
  <c r="X35" i="36"/>
  <c r="AD35" i="36" s="1"/>
  <c r="X36" i="36"/>
  <c r="AD36" i="36" s="1"/>
  <c r="X37" i="36"/>
  <c r="AD37" i="36" s="1"/>
  <c r="X38" i="36"/>
  <c r="AD38" i="36" s="1"/>
  <c r="X39" i="36"/>
  <c r="AD39" i="36" s="1"/>
  <c r="X40" i="36"/>
  <c r="AD40" i="36" s="1"/>
  <c r="X41" i="36"/>
  <c r="AD41" i="36" s="1"/>
  <c r="B30" i="56"/>
  <c r="B31" i="56"/>
  <c r="B32" i="56"/>
  <c r="B33" i="56"/>
  <c r="B34" i="56"/>
  <c r="B35" i="56"/>
  <c r="B36" i="56"/>
  <c r="B37" i="56"/>
  <c r="B38" i="56"/>
  <c r="B39" i="56"/>
  <c r="B40" i="56"/>
  <c r="B41" i="56"/>
  <c r="B42" i="56"/>
  <c r="B43" i="56"/>
  <c r="B21" i="44"/>
  <c r="B22" i="44"/>
  <c r="B23" i="44"/>
  <c r="B24" i="44"/>
  <c r="B25" i="44"/>
  <c r="B26" i="44"/>
  <c r="B27" i="44"/>
  <c r="B28" i="44"/>
  <c r="B29" i="44"/>
  <c r="B30" i="44"/>
  <c r="B31" i="44"/>
  <c r="B32" i="44"/>
  <c r="B33" i="44"/>
  <c r="B34" i="44"/>
  <c r="JO8" i="55"/>
  <c r="JN2" i="55"/>
  <c r="JL73" i="55" s="1"/>
  <c r="JF8" i="55"/>
  <c r="IW8" i="55"/>
  <c r="IN8" i="55"/>
  <c r="IE8" i="55"/>
  <c r="JE2" i="55"/>
  <c r="JC73" i="55" s="1"/>
  <c r="IV2" i="55"/>
  <c r="IT73" i="55" s="1"/>
  <c r="IM2" i="55"/>
  <c r="IK73" i="55" s="1"/>
  <c r="ID2" i="55"/>
  <c r="IB73" i="55" s="1"/>
  <c r="HV8" i="55"/>
  <c r="HM8" i="55"/>
  <c r="HD8" i="55"/>
  <c r="GU8" i="55"/>
  <c r="HU2" i="55"/>
  <c r="HS73" i="55" s="1"/>
  <c r="HL2" i="55"/>
  <c r="HJ73" i="55" s="1"/>
  <c r="HC2" i="55"/>
  <c r="HA73" i="55" s="1"/>
  <c r="GT2" i="55"/>
  <c r="GR73" i="55" s="1"/>
  <c r="GL8" i="55"/>
  <c r="GC8" i="55"/>
  <c r="FT8" i="55"/>
  <c r="FK8" i="55"/>
  <c r="GK2" i="55"/>
  <c r="GI73" i="55" s="1"/>
  <c r="GB2" i="55"/>
  <c r="FZ73" i="55" s="1"/>
  <c r="FS2" i="55"/>
  <c r="FQ73" i="55" s="1"/>
  <c r="FJ2" i="55"/>
  <c r="FH73" i="55" s="1"/>
  <c r="G69" i="55"/>
  <c r="G68" i="55"/>
  <c r="G64" i="55"/>
  <c r="G63" i="55"/>
  <c r="G62" i="55"/>
  <c r="G60" i="55"/>
  <c r="G57" i="55"/>
  <c r="G56" i="55"/>
  <c r="G53" i="55"/>
  <c r="G52" i="55"/>
  <c r="G51" i="55"/>
  <c r="G50" i="55"/>
  <c r="G49" i="55"/>
  <c r="G48" i="55"/>
  <c r="G47" i="55"/>
  <c r="G44" i="55"/>
  <c r="G43" i="55"/>
  <c r="G42" i="55"/>
  <c r="G41" i="55"/>
  <c r="G40" i="55"/>
  <c r="G39" i="55"/>
  <c r="G36" i="55"/>
  <c r="G30" i="55"/>
  <c r="G28" i="55"/>
  <c r="G27" i="55"/>
  <c r="G25" i="55"/>
  <c r="G24" i="55"/>
  <c r="G23" i="55"/>
  <c r="G22" i="55"/>
  <c r="G20" i="55"/>
  <c r="G19" i="55"/>
  <c r="G17" i="55"/>
  <c r="G16" i="55"/>
  <c r="G15" i="55"/>
  <c r="G14" i="55"/>
  <c r="G13" i="55"/>
  <c r="ST553" i="53"/>
  <c r="SN551" i="53"/>
  <c r="SR553" i="53" s="1"/>
  <c r="SW542" i="53"/>
  <c r="SX542" i="53" s="1"/>
  <c r="SU542" i="53"/>
  <c r="ST542" i="53"/>
  <c r="SS542" i="53"/>
  <c r="SR542" i="53"/>
  <c r="SQ542" i="53"/>
  <c r="SV542" i="53" s="1"/>
  <c r="SW541" i="53"/>
  <c r="SX541" i="53" s="1"/>
  <c r="SU541" i="53"/>
  <c r="ST541" i="53"/>
  <c r="SS541" i="53"/>
  <c r="SR541" i="53"/>
  <c r="SQ541" i="53"/>
  <c r="SV541" i="53" s="1"/>
  <c r="SW540" i="53"/>
  <c r="SX540" i="53" s="1"/>
  <c r="SU540" i="53"/>
  <c r="ST540" i="53"/>
  <c r="SS540" i="53"/>
  <c r="SR540" i="53"/>
  <c r="SQ540" i="53"/>
  <c r="SV540" i="53" s="1"/>
  <c r="SW539" i="53"/>
  <c r="SX539" i="53" s="1"/>
  <c r="SU539" i="53"/>
  <c r="ST539" i="53"/>
  <c r="SS539" i="53"/>
  <c r="SR539" i="53"/>
  <c r="SQ539" i="53"/>
  <c r="SV539" i="53" s="1"/>
  <c r="SW538" i="53"/>
  <c r="SX538" i="53" s="1"/>
  <c r="SU538" i="53"/>
  <c r="ST538" i="53"/>
  <c r="SS538" i="53"/>
  <c r="SR538" i="53"/>
  <c r="SQ538" i="53"/>
  <c r="SV538" i="53" s="1"/>
  <c r="SW536" i="53"/>
  <c r="SX536" i="53" s="1"/>
  <c r="SU536" i="53"/>
  <c r="ST536" i="53"/>
  <c r="SS536" i="53"/>
  <c r="SR536" i="53"/>
  <c r="SQ536" i="53"/>
  <c r="SV536" i="53" s="1"/>
  <c r="SW535" i="53"/>
  <c r="SX535" i="53" s="1"/>
  <c r="SU535" i="53"/>
  <c r="ST535" i="53"/>
  <c r="SS535" i="53"/>
  <c r="SR535" i="53"/>
  <c r="SQ535" i="53"/>
  <c r="SV535" i="53" s="1"/>
  <c r="SW402" i="53"/>
  <c r="SX402" i="53" s="1"/>
  <c r="SU402" i="53"/>
  <c r="ST402" i="53"/>
  <c r="SS402" i="53"/>
  <c r="SR402" i="53"/>
  <c r="SQ402" i="53"/>
  <c r="SV402" i="53" s="1"/>
  <c r="SW401" i="53"/>
  <c r="SX401" i="53" s="1"/>
  <c r="SU401" i="53"/>
  <c r="ST401" i="53"/>
  <c r="SS401" i="53"/>
  <c r="SR401" i="53"/>
  <c r="SQ401" i="53"/>
  <c r="SV401" i="53" s="1"/>
  <c r="SW400" i="53"/>
  <c r="SX400" i="53" s="1"/>
  <c r="SU400" i="53"/>
  <c r="ST400" i="53"/>
  <c r="SS400" i="53"/>
  <c r="SR400" i="53"/>
  <c r="SQ400" i="53"/>
  <c r="SV400" i="53" s="1"/>
  <c r="SW399" i="53"/>
  <c r="SX399" i="53" s="1"/>
  <c r="SU399" i="53"/>
  <c r="ST399" i="53"/>
  <c r="SS399" i="53"/>
  <c r="SR399" i="53"/>
  <c r="SQ399" i="53"/>
  <c r="SV399" i="53" s="1"/>
  <c r="SW398" i="53"/>
  <c r="SX398" i="53" s="1"/>
  <c r="SU398" i="53"/>
  <c r="ST398" i="53"/>
  <c r="SS398" i="53"/>
  <c r="SR398" i="53"/>
  <c r="SQ398" i="53"/>
  <c r="SV398" i="53" s="1"/>
  <c r="SW397" i="53"/>
  <c r="SX397" i="53" s="1"/>
  <c r="SU397" i="53"/>
  <c r="ST397" i="53"/>
  <c r="SS397" i="53"/>
  <c r="SR397" i="53"/>
  <c r="SQ397" i="53"/>
  <c r="SV397" i="53" s="1"/>
  <c r="SW396" i="53"/>
  <c r="SX396" i="53" s="1"/>
  <c r="SU396" i="53"/>
  <c r="ST396" i="53"/>
  <c r="SS396" i="53"/>
  <c r="SR396" i="53"/>
  <c r="SQ396" i="53"/>
  <c r="SV396" i="53" s="1"/>
  <c r="SW395" i="53"/>
  <c r="SX395" i="53" s="1"/>
  <c r="SU395" i="53"/>
  <c r="ST395" i="53"/>
  <c r="SS395" i="53"/>
  <c r="SR395" i="53"/>
  <c r="SQ395" i="53"/>
  <c r="SV395" i="53" s="1"/>
  <c r="SW394" i="53"/>
  <c r="SX394" i="53" s="1"/>
  <c r="SU394" i="53"/>
  <c r="ST394" i="53"/>
  <c r="SS394" i="53"/>
  <c r="SR394" i="53"/>
  <c r="SQ394" i="53"/>
  <c r="SV394" i="53" s="1"/>
  <c r="SW393" i="53"/>
  <c r="SX393" i="53" s="1"/>
  <c r="SU393" i="53"/>
  <c r="ST393" i="53"/>
  <c r="SS393" i="53"/>
  <c r="SR393" i="53"/>
  <c r="SQ393" i="53"/>
  <c r="SV393" i="53" s="1"/>
  <c r="SW381" i="53"/>
  <c r="SX381" i="53" s="1"/>
  <c r="SU381" i="53"/>
  <c r="ST381" i="53"/>
  <c r="SS381" i="53"/>
  <c r="SR381" i="53"/>
  <c r="SQ381" i="53"/>
  <c r="SV381" i="53" s="1"/>
  <c r="SW380" i="53"/>
  <c r="SX380" i="53" s="1"/>
  <c r="SU380" i="53"/>
  <c r="ST380" i="53"/>
  <c r="SS380" i="53"/>
  <c r="SR380" i="53"/>
  <c r="SQ380" i="53"/>
  <c r="SV380" i="53" s="1"/>
  <c r="SW379" i="53"/>
  <c r="SX379" i="53" s="1"/>
  <c r="SU379" i="53"/>
  <c r="ST379" i="53"/>
  <c r="SS379" i="53"/>
  <c r="SR379" i="53"/>
  <c r="SQ379" i="53"/>
  <c r="SV379" i="53" s="1"/>
  <c r="SW378" i="53"/>
  <c r="SX378" i="53" s="1"/>
  <c r="SU378" i="53"/>
  <c r="ST378" i="53"/>
  <c r="SS378" i="53"/>
  <c r="SR378" i="53"/>
  <c r="SQ378" i="53"/>
  <c r="SV378" i="53" s="1"/>
  <c r="SW377" i="53"/>
  <c r="SX377" i="53" s="1"/>
  <c r="SU377" i="53"/>
  <c r="ST377" i="53"/>
  <c r="SS377" i="53"/>
  <c r="SR377" i="53"/>
  <c r="SQ377" i="53"/>
  <c r="SV377" i="53" s="1"/>
  <c r="SW376" i="53"/>
  <c r="SX376" i="53" s="1"/>
  <c r="SU376" i="53"/>
  <c r="ST376" i="53"/>
  <c r="SS376" i="53"/>
  <c r="SR376" i="53"/>
  <c r="SQ376" i="53"/>
  <c r="SV376" i="53" s="1"/>
  <c r="SW375" i="53"/>
  <c r="SX375" i="53" s="1"/>
  <c r="SU375" i="53"/>
  <c r="ST375" i="53"/>
  <c r="SS375" i="53"/>
  <c r="SR375" i="53"/>
  <c r="SQ375" i="53"/>
  <c r="SV375" i="53" s="1"/>
  <c r="SW374" i="53"/>
  <c r="SX374" i="53" s="1"/>
  <c r="SU374" i="53"/>
  <c r="ST374" i="53"/>
  <c r="SS374" i="53"/>
  <c r="SR374" i="53"/>
  <c r="SQ374" i="53"/>
  <c r="SV374" i="53" s="1"/>
  <c r="SW373" i="53"/>
  <c r="SX373" i="53" s="1"/>
  <c r="SU373" i="53"/>
  <c r="ST373" i="53"/>
  <c r="SS373" i="53"/>
  <c r="SR373" i="53"/>
  <c r="SQ373" i="53"/>
  <c r="SV373" i="53" s="1"/>
  <c r="SW372" i="53"/>
  <c r="SX372" i="53" s="1"/>
  <c r="SU372" i="53"/>
  <c r="ST372" i="53"/>
  <c r="SS372" i="53"/>
  <c r="SR372" i="53"/>
  <c r="SQ372" i="53"/>
  <c r="SV372" i="53" s="1"/>
  <c r="SW371" i="53"/>
  <c r="SX371" i="53" s="1"/>
  <c r="SU371" i="53"/>
  <c r="ST371" i="53"/>
  <c r="SS371" i="53"/>
  <c r="SR371" i="53"/>
  <c r="SQ371" i="53"/>
  <c r="SV371" i="53" s="1"/>
  <c r="SW370" i="53"/>
  <c r="SX370" i="53" s="1"/>
  <c r="SU370" i="53"/>
  <c r="ST370" i="53"/>
  <c r="SS370" i="53"/>
  <c r="SR370" i="53"/>
  <c r="SQ370" i="53"/>
  <c r="SV370" i="53" s="1"/>
  <c r="SW369" i="53"/>
  <c r="SX369" i="53" s="1"/>
  <c r="SU369" i="53"/>
  <c r="ST369" i="53"/>
  <c r="SS369" i="53"/>
  <c r="SR369" i="53"/>
  <c r="SQ369" i="53"/>
  <c r="SV369" i="53" s="1"/>
  <c r="SW368" i="53"/>
  <c r="SX368" i="53" s="1"/>
  <c r="SU368" i="53"/>
  <c r="ST368" i="53"/>
  <c r="SS368" i="53"/>
  <c r="SR368" i="53"/>
  <c r="SQ368" i="53"/>
  <c r="SV368" i="53" s="1"/>
  <c r="SW367" i="53"/>
  <c r="SX367" i="53" s="1"/>
  <c r="SU367" i="53"/>
  <c r="ST367" i="53"/>
  <c r="SS367" i="53"/>
  <c r="SR367" i="53"/>
  <c r="SQ367" i="53"/>
  <c r="SV367" i="53" s="1"/>
  <c r="SW366" i="53"/>
  <c r="SX366" i="53" s="1"/>
  <c r="SU366" i="53"/>
  <c r="ST366" i="53"/>
  <c r="SS366" i="53"/>
  <c r="SR366" i="53"/>
  <c r="SQ366" i="53"/>
  <c r="SV366" i="53" s="1"/>
  <c r="SW363" i="53"/>
  <c r="SX363" i="53" s="1"/>
  <c r="SU363" i="53"/>
  <c r="ST363" i="53"/>
  <c r="SS363" i="53"/>
  <c r="SR363" i="53"/>
  <c r="SQ363" i="53"/>
  <c r="SV363" i="53" s="1"/>
  <c r="SW361" i="53"/>
  <c r="SX361" i="53" s="1"/>
  <c r="SU361" i="53"/>
  <c r="ST361" i="53"/>
  <c r="SS361" i="53"/>
  <c r="SR361" i="53"/>
  <c r="SQ361" i="53"/>
  <c r="SV361" i="53" s="1"/>
  <c r="SW360" i="53"/>
  <c r="SX360" i="53" s="1"/>
  <c r="SU360" i="53"/>
  <c r="ST360" i="53"/>
  <c r="SS360" i="53"/>
  <c r="SR360" i="53"/>
  <c r="SQ360" i="53"/>
  <c r="SV360" i="53" s="1"/>
  <c r="SW358" i="53"/>
  <c r="SX358" i="53" s="1"/>
  <c r="SU358" i="53"/>
  <c r="ST358" i="53"/>
  <c r="SS358" i="53"/>
  <c r="SR358" i="53"/>
  <c r="SQ358" i="53"/>
  <c r="SV358" i="53" s="1"/>
  <c r="SW357" i="53"/>
  <c r="SX357" i="53" s="1"/>
  <c r="SU357" i="53"/>
  <c r="ST357" i="53"/>
  <c r="SS357" i="53"/>
  <c r="SR357" i="53"/>
  <c r="SQ357" i="53"/>
  <c r="SV357" i="53" s="1"/>
  <c r="SW356" i="53"/>
  <c r="SX356" i="53" s="1"/>
  <c r="SU356" i="53"/>
  <c r="ST356" i="53"/>
  <c r="SS356" i="53"/>
  <c r="SR356" i="53"/>
  <c r="SQ356" i="53"/>
  <c r="SV356" i="53" s="1"/>
  <c r="SW355" i="53"/>
  <c r="SX355" i="53" s="1"/>
  <c r="SU355" i="53"/>
  <c r="ST355" i="53"/>
  <c r="SS355" i="53"/>
  <c r="SR355" i="53"/>
  <c r="SQ355" i="53"/>
  <c r="SV355" i="53" s="1"/>
  <c r="SW353" i="53"/>
  <c r="SX353" i="53" s="1"/>
  <c r="SU353" i="53"/>
  <c r="ST353" i="53"/>
  <c r="SS353" i="53"/>
  <c r="SR353" i="53"/>
  <c r="SQ353" i="53"/>
  <c r="SV353" i="53" s="1"/>
  <c r="SW352" i="53"/>
  <c r="SX352" i="53" s="1"/>
  <c r="SU352" i="53"/>
  <c r="ST352" i="53"/>
  <c r="SS352" i="53"/>
  <c r="SR352" i="53"/>
  <c r="SQ352" i="53"/>
  <c r="SV352" i="53" s="1"/>
  <c r="SW350" i="53"/>
  <c r="SX350" i="53" s="1"/>
  <c r="SU350" i="53"/>
  <c r="ST350" i="53"/>
  <c r="SS350" i="53"/>
  <c r="SR350" i="53"/>
  <c r="SQ350" i="53"/>
  <c r="SV350" i="53" s="1"/>
  <c r="SW349" i="53"/>
  <c r="SX349" i="53" s="1"/>
  <c r="SU349" i="53"/>
  <c r="ST349" i="53"/>
  <c r="SS349" i="53"/>
  <c r="SR349" i="53"/>
  <c r="SQ349" i="53"/>
  <c r="SV349" i="53" s="1"/>
  <c r="SW348" i="53"/>
  <c r="SX348" i="53" s="1"/>
  <c r="SU348" i="53"/>
  <c r="ST348" i="53"/>
  <c r="SS348" i="53"/>
  <c r="SR348" i="53"/>
  <c r="SQ348" i="53"/>
  <c r="SV348" i="53" s="1"/>
  <c r="SV553" i="53" s="1"/>
  <c r="SW347" i="53"/>
  <c r="SX347" i="53" s="1"/>
  <c r="SU347" i="53"/>
  <c r="ST347" i="53"/>
  <c r="SS347" i="53"/>
  <c r="SR347" i="53"/>
  <c r="SQ347" i="53"/>
  <c r="SV347" i="53" s="1"/>
  <c r="SW346" i="53"/>
  <c r="SX346" i="53" s="1"/>
  <c r="SU346" i="53"/>
  <c r="ST346" i="53"/>
  <c r="SS346" i="53"/>
  <c r="SR346" i="53"/>
  <c r="SQ346" i="53"/>
  <c r="SV346" i="53" s="1"/>
  <c r="SM8" i="53"/>
  <c r="SL2" i="53"/>
  <c r="SJ552" i="53" s="1"/>
  <c r="SC553" i="53"/>
  <c r="RL553" i="53"/>
  <c r="RW551" i="53"/>
  <c r="SA553" i="53" s="1"/>
  <c r="RF551" i="53"/>
  <c r="RJ553" i="53" s="1"/>
  <c r="SF542" i="53"/>
  <c r="SG542" i="53" s="1"/>
  <c r="SD542" i="53"/>
  <c r="SC542" i="53"/>
  <c r="SB542" i="53"/>
  <c r="SA542" i="53"/>
  <c r="RZ542" i="53"/>
  <c r="SE542" i="53" s="1"/>
  <c r="RO542" i="53"/>
  <c r="RP542" i="53" s="1"/>
  <c r="RM542" i="53"/>
  <c r="RL542" i="53"/>
  <c r="RK542" i="53"/>
  <c r="RJ542" i="53"/>
  <c r="RI542" i="53"/>
  <c r="RN542" i="53" s="1"/>
  <c r="SF541" i="53"/>
  <c r="SG541" i="53" s="1"/>
  <c r="SD541" i="53"/>
  <c r="SC541" i="53"/>
  <c r="SB541" i="53"/>
  <c r="SA541" i="53"/>
  <c r="RZ541" i="53"/>
  <c r="SE541" i="53" s="1"/>
  <c r="RO541" i="53"/>
  <c r="RP541" i="53" s="1"/>
  <c r="RM541" i="53"/>
  <c r="RL541" i="53"/>
  <c r="RK541" i="53"/>
  <c r="RJ541" i="53"/>
  <c r="RI541" i="53"/>
  <c r="RN541" i="53" s="1"/>
  <c r="SF540" i="53"/>
  <c r="SG540" i="53" s="1"/>
  <c r="SD540" i="53"/>
  <c r="SC540" i="53"/>
  <c r="SB540" i="53"/>
  <c r="SA540" i="53"/>
  <c r="RZ540" i="53"/>
  <c r="SE540" i="53" s="1"/>
  <c r="RO540" i="53"/>
  <c r="RP540" i="53" s="1"/>
  <c r="RM540" i="53"/>
  <c r="RL540" i="53"/>
  <c r="RK540" i="53"/>
  <c r="RJ540" i="53"/>
  <c r="RI540" i="53"/>
  <c r="RN540" i="53" s="1"/>
  <c r="SF539" i="53"/>
  <c r="SG539" i="53" s="1"/>
  <c r="SD539" i="53"/>
  <c r="SC539" i="53"/>
  <c r="SB539" i="53"/>
  <c r="SA539" i="53"/>
  <c r="RZ539" i="53"/>
  <c r="SE539" i="53" s="1"/>
  <c r="RO539" i="53"/>
  <c r="RP539" i="53" s="1"/>
  <c r="RM539" i="53"/>
  <c r="RL539" i="53"/>
  <c r="RK539" i="53"/>
  <c r="RJ539" i="53"/>
  <c r="RI539" i="53"/>
  <c r="RN539" i="53" s="1"/>
  <c r="SF538" i="53"/>
  <c r="SG538" i="53" s="1"/>
  <c r="SD538" i="53"/>
  <c r="SC538" i="53"/>
  <c r="SB538" i="53"/>
  <c r="SA538" i="53"/>
  <c r="RZ538" i="53"/>
  <c r="SE538" i="53" s="1"/>
  <c r="RO538" i="53"/>
  <c r="RP538" i="53" s="1"/>
  <c r="RM538" i="53"/>
  <c r="RL538" i="53"/>
  <c r="RK538" i="53"/>
  <c r="RJ538" i="53"/>
  <c r="RI538" i="53"/>
  <c r="RN538" i="53" s="1"/>
  <c r="SF536" i="53"/>
  <c r="SG536" i="53" s="1"/>
  <c r="SD536" i="53"/>
  <c r="SC536" i="53"/>
  <c r="SB536" i="53"/>
  <c r="SA536" i="53"/>
  <c r="RZ536" i="53"/>
  <c r="SE536" i="53" s="1"/>
  <c r="RO536" i="53"/>
  <c r="RP536" i="53" s="1"/>
  <c r="RM536" i="53"/>
  <c r="RL536" i="53"/>
  <c r="RK536" i="53"/>
  <c r="RJ536" i="53"/>
  <c r="RI536" i="53"/>
  <c r="RN536" i="53" s="1"/>
  <c r="SF535" i="53"/>
  <c r="SG535" i="53" s="1"/>
  <c r="SD535" i="53"/>
  <c r="SC535" i="53"/>
  <c r="SB535" i="53"/>
  <c r="SA535" i="53"/>
  <c r="RZ535" i="53"/>
  <c r="SE535" i="53" s="1"/>
  <c r="RO535" i="53"/>
  <c r="RP535" i="53" s="1"/>
  <c r="RM535" i="53"/>
  <c r="RL535" i="53"/>
  <c r="RK535" i="53"/>
  <c r="RJ535" i="53"/>
  <c r="RI535" i="53"/>
  <c r="RN535" i="53" s="1"/>
  <c r="SF402" i="53"/>
  <c r="SG402" i="53" s="1"/>
  <c r="SD402" i="53"/>
  <c r="SC402" i="53"/>
  <c r="SB402" i="53"/>
  <c r="SA402" i="53"/>
  <c r="RZ402" i="53"/>
  <c r="SE402" i="53" s="1"/>
  <c r="RO402" i="53"/>
  <c r="RP402" i="53" s="1"/>
  <c r="RM402" i="53"/>
  <c r="RL402" i="53"/>
  <c r="RK402" i="53"/>
  <c r="RJ402" i="53"/>
  <c r="RI402" i="53"/>
  <c r="RN402" i="53" s="1"/>
  <c r="SF401" i="53"/>
  <c r="SG401" i="53" s="1"/>
  <c r="SD401" i="53"/>
  <c r="SC401" i="53"/>
  <c r="SB401" i="53"/>
  <c r="SA401" i="53"/>
  <c r="RZ401" i="53"/>
  <c r="SE401" i="53" s="1"/>
  <c r="RO401" i="53"/>
  <c r="RP401" i="53" s="1"/>
  <c r="RM401" i="53"/>
  <c r="RL401" i="53"/>
  <c r="RK401" i="53"/>
  <c r="RJ401" i="53"/>
  <c r="RI401" i="53"/>
  <c r="RN401" i="53" s="1"/>
  <c r="SF400" i="53"/>
  <c r="SG400" i="53" s="1"/>
  <c r="SD400" i="53"/>
  <c r="SC400" i="53"/>
  <c r="SB400" i="53"/>
  <c r="SA400" i="53"/>
  <c r="RZ400" i="53"/>
  <c r="SE400" i="53" s="1"/>
  <c r="RO400" i="53"/>
  <c r="RP400" i="53" s="1"/>
  <c r="RM400" i="53"/>
  <c r="RL400" i="53"/>
  <c r="RK400" i="53"/>
  <c r="RJ400" i="53"/>
  <c r="RI400" i="53"/>
  <c r="RN400" i="53" s="1"/>
  <c r="SF399" i="53"/>
  <c r="SG399" i="53" s="1"/>
  <c r="SD399" i="53"/>
  <c r="SC399" i="53"/>
  <c r="SB399" i="53"/>
  <c r="SA399" i="53"/>
  <c r="RZ399" i="53"/>
  <c r="SE399" i="53" s="1"/>
  <c r="RO399" i="53"/>
  <c r="RP399" i="53" s="1"/>
  <c r="RM399" i="53"/>
  <c r="RL399" i="53"/>
  <c r="RK399" i="53"/>
  <c r="RJ399" i="53"/>
  <c r="RI399" i="53"/>
  <c r="RN399" i="53" s="1"/>
  <c r="SF398" i="53"/>
  <c r="SG398" i="53" s="1"/>
  <c r="SD398" i="53"/>
  <c r="SC398" i="53"/>
  <c r="SB398" i="53"/>
  <c r="SA398" i="53"/>
  <c r="RZ398" i="53"/>
  <c r="SE398" i="53" s="1"/>
  <c r="RO398" i="53"/>
  <c r="RP398" i="53" s="1"/>
  <c r="RM398" i="53"/>
  <c r="RL398" i="53"/>
  <c r="RK398" i="53"/>
  <c r="RJ398" i="53"/>
  <c r="RI398" i="53"/>
  <c r="RN398" i="53" s="1"/>
  <c r="SF397" i="53"/>
  <c r="SG397" i="53" s="1"/>
  <c r="SD397" i="53"/>
  <c r="SC397" i="53"/>
  <c r="SB397" i="53"/>
  <c r="SA397" i="53"/>
  <c r="RZ397" i="53"/>
  <c r="SE397" i="53" s="1"/>
  <c r="RO397" i="53"/>
  <c r="RP397" i="53" s="1"/>
  <c r="RM397" i="53"/>
  <c r="RL397" i="53"/>
  <c r="RK397" i="53"/>
  <c r="RJ397" i="53"/>
  <c r="RI397" i="53"/>
  <c r="RN397" i="53" s="1"/>
  <c r="SF396" i="53"/>
  <c r="SG396" i="53" s="1"/>
  <c r="SD396" i="53"/>
  <c r="SC396" i="53"/>
  <c r="SB396" i="53"/>
  <c r="SA396" i="53"/>
  <c r="RZ396" i="53"/>
  <c r="SE396" i="53" s="1"/>
  <c r="RO396" i="53"/>
  <c r="RP396" i="53" s="1"/>
  <c r="RM396" i="53"/>
  <c r="RL396" i="53"/>
  <c r="RK396" i="53"/>
  <c r="RJ396" i="53"/>
  <c r="RI396" i="53"/>
  <c r="RN396" i="53" s="1"/>
  <c r="SF395" i="53"/>
  <c r="SG395" i="53" s="1"/>
  <c r="SD395" i="53"/>
  <c r="SC395" i="53"/>
  <c r="SB395" i="53"/>
  <c r="SA395" i="53"/>
  <c r="RZ395" i="53"/>
  <c r="SE395" i="53" s="1"/>
  <c r="RO395" i="53"/>
  <c r="RP395" i="53" s="1"/>
  <c r="RM395" i="53"/>
  <c r="RL395" i="53"/>
  <c r="RK395" i="53"/>
  <c r="RJ395" i="53"/>
  <c r="RI395" i="53"/>
  <c r="RN395" i="53" s="1"/>
  <c r="SF394" i="53"/>
  <c r="SG394" i="53" s="1"/>
  <c r="SD394" i="53"/>
  <c r="SC394" i="53"/>
  <c r="SB394" i="53"/>
  <c r="SA394" i="53"/>
  <c r="RZ394" i="53"/>
  <c r="SE394" i="53" s="1"/>
  <c r="RO394" i="53"/>
  <c r="RP394" i="53" s="1"/>
  <c r="RM394" i="53"/>
  <c r="RL394" i="53"/>
  <c r="RK394" i="53"/>
  <c r="RJ394" i="53"/>
  <c r="RI394" i="53"/>
  <c r="RN394" i="53" s="1"/>
  <c r="SF393" i="53"/>
  <c r="SG393" i="53" s="1"/>
  <c r="SD393" i="53"/>
  <c r="SC393" i="53"/>
  <c r="SB393" i="53"/>
  <c r="SA393" i="53"/>
  <c r="RZ393" i="53"/>
  <c r="SE393" i="53" s="1"/>
  <c r="RO393" i="53"/>
  <c r="RP393" i="53" s="1"/>
  <c r="RM393" i="53"/>
  <c r="RL393" i="53"/>
  <c r="RK393" i="53"/>
  <c r="RJ393" i="53"/>
  <c r="RI393" i="53"/>
  <c r="RN393" i="53" s="1"/>
  <c r="SF381" i="53"/>
  <c r="SG381" i="53" s="1"/>
  <c r="SD381" i="53"/>
  <c r="SC381" i="53"/>
  <c r="SB381" i="53"/>
  <c r="SA381" i="53"/>
  <c r="RZ381" i="53"/>
  <c r="SE381" i="53" s="1"/>
  <c r="RO381" i="53"/>
  <c r="RP381" i="53" s="1"/>
  <c r="RM381" i="53"/>
  <c r="RL381" i="53"/>
  <c r="RK381" i="53"/>
  <c r="RJ381" i="53"/>
  <c r="RI381" i="53"/>
  <c r="RN381" i="53" s="1"/>
  <c r="SF380" i="53"/>
  <c r="SG380" i="53" s="1"/>
  <c r="SD380" i="53"/>
  <c r="SC380" i="53"/>
  <c r="SB380" i="53"/>
  <c r="SA380" i="53"/>
  <c r="RZ380" i="53"/>
  <c r="SE380" i="53" s="1"/>
  <c r="RO380" i="53"/>
  <c r="RP380" i="53" s="1"/>
  <c r="RM380" i="53"/>
  <c r="RL380" i="53"/>
  <c r="RK380" i="53"/>
  <c r="RJ380" i="53"/>
  <c r="RI380" i="53"/>
  <c r="RN380" i="53" s="1"/>
  <c r="SF379" i="53"/>
  <c r="SG379" i="53" s="1"/>
  <c r="SD379" i="53"/>
  <c r="SC379" i="53"/>
  <c r="SB379" i="53"/>
  <c r="SA379" i="53"/>
  <c r="RZ379" i="53"/>
  <c r="SE379" i="53" s="1"/>
  <c r="RO379" i="53"/>
  <c r="RP379" i="53" s="1"/>
  <c r="RM379" i="53"/>
  <c r="RL379" i="53"/>
  <c r="RK379" i="53"/>
  <c r="RJ379" i="53"/>
  <c r="RI379" i="53"/>
  <c r="RN379" i="53" s="1"/>
  <c r="SF378" i="53"/>
  <c r="SG378" i="53" s="1"/>
  <c r="SD378" i="53"/>
  <c r="SC378" i="53"/>
  <c r="SB378" i="53"/>
  <c r="SA378" i="53"/>
  <c r="RZ378" i="53"/>
  <c r="SE378" i="53" s="1"/>
  <c r="RO378" i="53"/>
  <c r="RP378" i="53" s="1"/>
  <c r="RM378" i="53"/>
  <c r="RL378" i="53"/>
  <c r="RK378" i="53"/>
  <c r="RJ378" i="53"/>
  <c r="RI378" i="53"/>
  <c r="RN378" i="53" s="1"/>
  <c r="SF377" i="53"/>
  <c r="SG377" i="53" s="1"/>
  <c r="SD377" i="53"/>
  <c r="SC377" i="53"/>
  <c r="SB377" i="53"/>
  <c r="SA377" i="53"/>
  <c r="RZ377" i="53"/>
  <c r="SE377" i="53" s="1"/>
  <c r="RO377" i="53"/>
  <c r="RP377" i="53" s="1"/>
  <c r="RM377" i="53"/>
  <c r="RL377" i="53"/>
  <c r="RK377" i="53"/>
  <c r="RJ377" i="53"/>
  <c r="RI377" i="53"/>
  <c r="RN377" i="53" s="1"/>
  <c r="SF376" i="53"/>
  <c r="SG376" i="53" s="1"/>
  <c r="SD376" i="53"/>
  <c r="SC376" i="53"/>
  <c r="SB376" i="53"/>
  <c r="SA376" i="53"/>
  <c r="RZ376" i="53"/>
  <c r="SE376" i="53" s="1"/>
  <c r="RO376" i="53"/>
  <c r="RP376" i="53" s="1"/>
  <c r="RM376" i="53"/>
  <c r="RL376" i="53"/>
  <c r="RK376" i="53"/>
  <c r="RJ376" i="53"/>
  <c r="RI376" i="53"/>
  <c r="RN376" i="53" s="1"/>
  <c r="SF375" i="53"/>
  <c r="SG375" i="53" s="1"/>
  <c r="SD375" i="53"/>
  <c r="SC375" i="53"/>
  <c r="SB375" i="53"/>
  <c r="SA375" i="53"/>
  <c r="RZ375" i="53"/>
  <c r="SE375" i="53" s="1"/>
  <c r="RO375" i="53"/>
  <c r="RP375" i="53" s="1"/>
  <c r="RM375" i="53"/>
  <c r="RL375" i="53"/>
  <c r="RK375" i="53"/>
  <c r="RJ375" i="53"/>
  <c r="RI375" i="53"/>
  <c r="RN375" i="53" s="1"/>
  <c r="SF374" i="53"/>
  <c r="SG374" i="53" s="1"/>
  <c r="SD374" i="53"/>
  <c r="SC374" i="53"/>
  <c r="SB374" i="53"/>
  <c r="SA374" i="53"/>
  <c r="RZ374" i="53"/>
  <c r="SE374" i="53" s="1"/>
  <c r="RO374" i="53"/>
  <c r="RP374" i="53" s="1"/>
  <c r="RM374" i="53"/>
  <c r="RL374" i="53"/>
  <c r="RK374" i="53"/>
  <c r="RJ374" i="53"/>
  <c r="RI374" i="53"/>
  <c r="RN374" i="53" s="1"/>
  <c r="SF373" i="53"/>
  <c r="SG373" i="53" s="1"/>
  <c r="SD373" i="53"/>
  <c r="SC373" i="53"/>
  <c r="SB373" i="53"/>
  <c r="SA373" i="53"/>
  <c r="RZ373" i="53"/>
  <c r="SE373" i="53" s="1"/>
  <c r="RO373" i="53"/>
  <c r="RP373" i="53" s="1"/>
  <c r="RM373" i="53"/>
  <c r="RL373" i="53"/>
  <c r="RK373" i="53"/>
  <c r="RJ373" i="53"/>
  <c r="RI373" i="53"/>
  <c r="RN373" i="53" s="1"/>
  <c r="SF372" i="53"/>
  <c r="SG372" i="53" s="1"/>
  <c r="SD372" i="53"/>
  <c r="SC372" i="53"/>
  <c r="SB372" i="53"/>
  <c r="SA372" i="53"/>
  <c r="RZ372" i="53"/>
  <c r="SE372" i="53" s="1"/>
  <c r="RO372" i="53"/>
  <c r="RP372" i="53" s="1"/>
  <c r="RM372" i="53"/>
  <c r="RL372" i="53"/>
  <c r="RK372" i="53"/>
  <c r="RJ372" i="53"/>
  <c r="RI372" i="53"/>
  <c r="RN372" i="53" s="1"/>
  <c r="SF371" i="53"/>
  <c r="SG371" i="53" s="1"/>
  <c r="SD371" i="53"/>
  <c r="SC371" i="53"/>
  <c r="SB371" i="53"/>
  <c r="SA371" i="53"/>
  <c r="RZ371" i="53"/>
  <c r="SE371" i="53" s="1"/>
  <c r="RO371" i="53"/>
  <c r="RP371" i="53" s="1"/>
  <c r="RM371" i="53"/>
  <c r="RL371" i="53"/>
  <c r="RK371" i="53"/>
  <c r="RJ371" i="53"/>
  <c r="RI371" i="53"/>
  <c r="RN371" i="53" s="1"/>
  <c r="SF370" i="53"/>
  <c r="SG370" i="53" s="1"/>
  <c r="SD370" i="53"/>
  <c r="SC370" i="53"/>
  <c r="SB370" i="53"/>
  <c r="SA370" i="53"/>
  <c r="RZ370" i="53"/>
  <c r="SE370" i="53" s="1"/>
  <c r="RO370" i="53"/>
  <c r="RP370" i="53" s="1"/>
  <c r="RM370" i="53"/>
  <c r="RL370" i="53"/>
  <c r="RK370" i="53"/>
  <c r="RJ370" i="53"/>
  <c r="RI370" i="53"/>
  <c r="RN370" i="53" s="1"/>
  <c r="SF369" i="53"/>
  <c r="SG369" i="53" s="1"/>
  <c r="SD369" i="53"/>
  <c r="SC369" i="53"/>
  <c r="SB369" i="53"/>
  <c r="SA369" i="53"/>
  <c r="RZ369" i="53"/>
  <c r="SE369" i="53" s="1"/>
  <c r="RO369" i="53"/>
  <c r="RP369" i="53" s="1"/>
  <c r="RM369" i="53"/>
  <c r="RL369" i="53"/>
  <c r="RK369" i="53"/>
  <c r="RJ369" i="53"/>
  <c r="RI369" i="53"/>
  <c r="RN369" i="53" s="1"/>
  <c r="SF368" i="53"/>
  <c r="SG368" i="53" s="1"/>
  <c r="SD368" i="53"/>
  <c r="SC368" i="53"/>
  <c r="SB368" i="53"/>
  <c r="SA368" i="53"/>
  <c r="RZ368" i="53"/>
  <c r="SE368" i="53" s="1"/>
  <c r="RO368" i="53"/>
  <c r="RP368" i="53" s="1"/>
  <c r="RM368" i="53"/>
  <c r="RL368" i="53"/>
  <c r="RK368" i="53"/>
  <c r="RJ368" i="53"/>
  <c r="RI368" i="53"/>
  <c r="RN368" i="53" s="1"/>
  <c r="SF367" i="53"/>
  <c r="SG367" i="53" s="1"/>
  <c r="SD367" i="53"/>
  <c r="SC367" i="53"/>
  <c r="SB367" i="53"/>
  <c r="SA367" i="53"/>
  <c r="RZ367" i="53"/>
  <c r="SE367" i="53" s="1"/>
  <c r="RO367" i="53"/>
  <c r="RP367" i="53" s="1"/>
  <c r="RM367" i="53"/>
  <c r="RL367" i="53"/>
  <c r="RK367" i="53"/>
  <c r="RJ367" i="53"/>
  <c r="RI367" i="53"/>
  <c r="RN367" i="53" s="1"/>
  <c r="SF366" i="53"/>
  <c r="SG366" i="53" s="1"/>
  <c r="SD366" i="53"/>
  <c r="SC366" i="53"/>
  <c r="SB366" i="53"/>
  <c r="SA366" i="53"/>
  <c r="RZ366" i="53"/>
  <c r="SE366" i="53" s="1"/>
  <c r="RO366" i="53"/>
  <c r="RP366" i="53" s="1"/>
  <c r="RM366" i="53"/>
  <c r="RL366" i="53"/>
  <c r="RK366" i="53"/>
  <c r="RJ366" i="53"/>
  <c r="RI366" i="53"/>
  <c r="RN366" i="53" s="1"/>
  <c r="SF363" i="53"/>
  <c r="SG363" i="53" s="1"/>
  <c r="SD363" i="53"/>
  <c r="SC363" i="53"/>
  <c r="SB363" i="53"/>
  <c r="SA363" i="53"/>
  <c r="RZ363" i="53"/>
  <c r="SE363" i="53" s="1"/>
  <c r="RO363" i="53"/>
  <c r="RP363" i="53" s="1"/>
  <c r="RM363" i="53"/>
  <c r="RL363" i="53"/>
  <c r="RK363" i="53"/>
  <c r="RJ363" i="53"/>
  <c r="RI363" i="53"/>
  <c r="RN363" i="53" s="1"/>
  <c r="SF361" i="53"/>
  <c r="SG361" i="53" s="1"/>
  <c r="SD361" i="53"/>
  <c r="SC361" i="53"/>
  <c r="SB361" i="53"/>
  <c r="SA361" i="53"/>
  <c r="RZ361" i="53"/>
  <c r="SE361" i="53" s="1"/>
  <c r="RO361" i="53"/>
  <c r="RP361" i="53" s="1"/>
  <c r="RM361" i="53"/>
  <c r="RL361" i="53"/>
  <c r="RK361" i="53"/>
  <c r="RJ361" i="53"/>
  <c r="RI361" i="53"/>
  <c r="RN361" i="53" s="1"/>
  <c r="SF360" i="53"/>
  <c r="SG360" i="53" s="1"/>
  <c r="SD360" i="53"/>
  <c r="SC360" i="53"/>
  <c r="SB360" i="53"/>
  <c r="SA360" i="53"/>
  <c r="RZ360" i="53"/>
  <c r="SE360" i="53" s="1"/>
  <c r="RO360" i="53"/>
  <c r="RP360" i="53" s="1"/>
  <c r="RM360" i="53"/>
  <c r="RL360" i="53"/>
  <c r="RK360" i="53"/>
  <c r="RJ360" i="53"/>
  <c r="RI360" i="53"/>
  <c r="RN360" i="53" s="1"/>
  <c r="SF358" i="53"/>
  <c r="SG358" i="53" s="1"/>
  <c r="SD358" i="53"/>
  <c r="SC358" i="53"/>
  <c r="SB358" i="53"/>
  <c r="SA358" i="53"/>
  <c r="RZ358" i="53"/>
  <c r="SE358" i="53" s="1"/>
  <c r="RO358" i="53"/>
  <c r="RP358" i="53" s="1"/>
  <c r="RM358" i="53"/>
  <c r="RL358" i="53"/>
  <c r="RK358" i="53"/>
  <c r="RJ358" i="53"/>
  <c r="RI358" i="53"/>
  <c r="RN358" i="53" s="1"/>
  <c r="SF357" i="53"/>
  <c r="SG357" i="53" s="1"/>
  <c r="SD357" i="53"/>
  <c r="SC357" i="53"/>
  <c r="SB357" i="53"/>
  <c r="SA357" i="53"/>
  <c r="RZ357" i="53"/>
  <c r="SE357" i="53" s="1"/>
  <c r="RO357" i="53"/>
  <c r="RP357" i="53" s="1"/>
  <c r="RM357" i="53"/>
  <c r="RL357" i="53"/>
  <c r="RK357" i="53"/>
  <c r="RJ357" i="53"/>
  <c r="RI357" i="53"/>
  <c r="RN357" i="53" s="1"/>
  <c r="SF356" i="53"/>
  <c r="SG356" i="53" s="1"/>
  <c r="SD356" i="53"/>
  <c r="SC356" i="53"/>
  <c r="SB356" i="53"/>
  <c r="SA356" i="53"/>
  <c r="RZ356" i="53"/>
  <c r="SE356" i="53" s="1"/>
  <c r="RO356" i="53"/>
  <c r="RP356" i="53" s="1"/>
  <c r="RM356" i="53"/>
  <c r="RL356" i="53"/>
  <c r="RK356" i="53"/>
  <c r="RJ356" i="53"/>
  <c r="RI356" i="53"/>
  <c r="RN356" i="53" s="1"/>
  <c r="SF355" i="53"/>
  <c r="SG355" i="53" s="1"/>
  <c r="SD355" i="53"/>
  <c r="SC355" i="53"/>
  <c r="SB355" i="53"/>
  <c r="SA355" i="53"/>
  <c r="RZ355" i="53"/>
  <c r="SE355" i="53" s="1"/>
  <c r="RO355" i="53"/>
  <c r="RP355" i="53" s="1"/>
  <c r="RM355" i="53"/>
  <c r="RL355" i="53"/>
  <c r="RK355" i="53"/>
  <c r="RJ355" i="53"/>
  <c r="RI355" i="53"/>
  <c r="RN355" i="53" s="1"/>
  <c r="SF353" i="53"/>
  <c r="SG353" i="53" s="1"/>
  <c r="SD353" i="53"/>
  <c r="SC353" i="53"/>
  <c r="SB353" i="53"/>
  <c r="SA353" i="53"/>
  <c r="RZ353" i="53"/>
  <c r="SE353" i="53" s="1"/>
  <c r="RO353" i="53"/>
  <c r="RP353" i="53" s="1"/>
  <c r="RM353" i="53"/>
  <c r="RL353" i="53"/>
  <c r="RK353" i="53"/>
  <c r="RJ353" i="53"/>
  <c r="RI353" i="53"/>
  <c r="RN353" i="53" s="1"/>
  <c r="SF352" i="53"/>
  <c r="SG352" i="53" s="1"/>
  <c r="SD352" i="53"/>
  <c r="SC352" i="53"/>
  <c r="SB352" i="53"/>
  <c r="SA352" i="53"/>
  <c r="RZ352" i="53"/>
  <c r="SE352" i="53" s="1"/>
  <c r="RO352" i="53"/>
  <c r="RP352" i="53" s="1"/>
  <c r="RM352" i="53"/>
  <c r="RL352" i="53"/>
  <c r="RK352" i="53"/>
  <c r="RJ352" i="53"/>
  <c r="RI352" i="53"/>
  <c r="RN352" i="53" s="1"/>
  <c r="SF350" i="53"/>
  <c r="SG350" i="53" s="1"/>
  <c r="SD350" i="53"/>
  <c r="SC350" i="53"/>
  <c r="SB350" i="53"/>
  <c r="SA350" i="53"/>
  <c r="RZ350" i="53"/>
  <c r="SE350" i="53" s="1"/>
  <c r="RO350" i="53"/>
  <c r="RP350" i="53" s="1"/>
  <c r="RM350" i="53"/>
  <c r="RL350" i="53"/>
  <c r="RK350" i="53"/>
  <c r="RJ350" i="53"/>
  <c r="RI350" i="53"/>
  <c r="RN350" i="53" s="1"/>
  <c r="SF349" i="53"/>
  <c r="SG349" i="53" s="1"/>
  <c r="SD349" i="53"/>
  <c r="SC349" i="53"/>
  <c r="SB349" i="53"/>
  <c r="SA349" i="53"/>
  <c r="RZ349" i="53"/>
  <c r="SE349" i="53" s="1"/>
  <c r="RO349" i="53"/>
  <c r="RP349" i="53" s="1"/>
  <c r="RM349" i="53"/>
  <c r="RL349" i="53"/>
  <c r="RK349" i="53"/>
  <c r="RJ349" i="53"/>
  <c r="RI349" i="53"/>
  <c r="RN349" i="53" s="1"/>
  <c r="SF348" i="53"/>
  <c r="SG348" i="53" s="1"/>
  <c r="SD348" i="53"/>
  <c r="SC348" i="53"/>
  <c r="SB348" i="53"/>
  <c r="SA348" i="53"/>
  <c r="RZ348" i="53"/>
  <c r="SE348" i="53" s="1"/>
  <c r="SE553" i="53" s="1"/>
  <c r="RO348" i="53"/>
  <c r="RP348" i="53" s="1"/>
  <c r="RM348" i="53"/>
  <c r="RL348" i="53"/>
  <c r="RK348" i="53"/>
  <c r="RJ348" i="53"/>
  <c r="RI348" i="53"/>
  <c r="RN348" i="53" s="1"/>
  <c r="RN553" i="53" s="1"/>
  <c r="SF347" i="53"/>
  <c r="SG347" i="53" s="1"/>
  <c r="SD347" i="53"/>
  <c r="SC347" i="53"/>
  <c r="SB347" i="53"/>
  <c r="SA347" i="53"/>
  <c r="RZ347" i="53"/>
  <c r="SE347" i="53" s="1"/>
  <c r="RO347" i="53"/>
  <c r="RP347" i="53" s="1"/>
  <c r="RM347" i="53"/>
  <c r="RL347" i="53"/>
  <c r="RK347" i="53"/>
  <c r="RJ347" i="53"/>
  <c r="RI347" i="53"/>
  <c r="RN347" i="53" s="1"/>
  <c r="SF346" i="53"/>
  <c r="SG346" i="53" s="1"/>
  <c r="SD346" i="53"/>
  <c r="SC346" i="53"/>
  <c r="SB346" i="53"/>
  <c r="SA346" i="53"/>
  <c r="RZ346" i="53"/>
  <c r="SE346" i="53" s="1"/>
  <c r="RO346" i="53"/>
  <c r="RP346" i="53" s="1"/>
  <c r="RM346" i="53"/>
  <c r="RL346" i="53"/>
  <c r="RK346" i="53"/>
  <c r="RJ346" i="53"/>
  <c r="RI346" i="53"/>
  <c r="RN346" i="53" s="1"/>
  <c r="RV8" i="53"/>
  <c r="RE8" i="53"/>
  <c r="RU2" i="53"/>
  <c r="RS552" i="53" s="1"/>
  <c r="RD2" i="53"/>
  <c r="RB552" i="53" s="1"/>
  <c r="C573" i="53"/>
  <c r="C574" i="53"/>
  <c r="C575" i="53"/>
  <c r="C576" i="53"/>
  <c r="C577" i="53"/>
  <c r="C578" i="53"/>
  <c r="C579" i="53"/>
  <c r="C580" i="53"/>
  <c r="C581" i="53"/>
  <c r="C582" i="53"/>
  <c r="C583" i="53"/>
  <c r="C584" i="53"/>
  <c r="C585" i="53"/>
  <c r="C586" i="53"/>
  <c r="N22" i="37"/>
  <c r="N23" i="37"/>
  <c r="N24" i="37"/>
  <c r="N25" i="37"/>
  <c r="N26" i="37"/>
  <c r="N27" i="37"/>
  <c r="N28" i="37"/>
  <c r="N29" i="37"/>
  <c r="N30" i="37"/>
  <c r="N31" i="37"/>
  <c r="N32" i="37"/>
  <c r="N33" i="37"/>
  <c r="N34" i="37"/>
  <c r="N35" i="37"/>
  <c r="I14" i="37"/>
  <c r="I15" i="37"/>
  <c r="I16" i="37"/>
  <c r="I17" i="37"/>
  <c r="I18" i="37"/>
  <c r="I19" i="37"/>
  <c r="I20" i="37"/>
  <c r="I21" i="37"/>
  <c r="I22" i="37"/>
  <c r="I23" i="37"/>
  <c r="I24" i="37"/>
  <c r="I25" i="37"/>
  <c r="I26" i="37"/>
  <c r="I27" i="37"/>
  <c r="I28" i="37"/>
  <c r="I29" i="37"/>
  <c r="I30" i="37"/>
  <c r="I32" i="37"/>
  <c r="I33" i="37"/>
  <c r="I34" i="37"/>
  <c r="I35" i="37"/>
  <c r="E22" i="37"/>
  <c r="E23" i="37"/>
  <c r="E24" i="37"/>
  <c r="E25" i="37"/>
  <c r="E26" i="37"/>
  <c r="E27" i="37"/>
  <c r="E28" i="37"/>
  <c r="E29" i="37"/>
  <c r="E30" i="37"/>
  <c r="E32" i="37"/>
  <c r="E33" i="37"/>
  <c r="E34" i="37"/>
  <c r="E35" i="37"/>
  <c r="E14" i="37"/>
  <c r="E16" i="37"/>
  <c r="E17" i="37"/>
  <c r="E18" i="37"/>
  <c r="E19" i="37"/>
  <c r="E20" i="37"/>
  <c r="E21" i="37"/>
  <c r="A22" i="37"/>
  <c r="B22" i="37" s="1"/>
  <c r="F22" i="37" s="1"/>
  <c r="A23" i="37"/>
  <c r="B23" i="37" s="1"/>
  <c r="A24" i="37"/>
  <c r="B24" i="37" s="1"/>
  <c r="A25" i="37"/>
  <c r="B25" i="37" s="1"/>
  <c r="A26" i="37"/>
  <c r="B26" i="37" s="1"/>
  <c r="F26" i="37" s="1"/>
  <c r="A27" i="37"/>
  <c r="B27" i="37" s="1"/>
  <c r="A28" i="37"/>
  <c r="B28" i="37" s="1"/>
  <c r="A29" i="37"/>
  <c r="B29" i="37" s="1"/>
  <c r="A30" i="37"/>
  <c r="B30" i="37" s="1"/>
  <c r="A31" i="37"/>
  <c r="B31" i="37" s="1"/>
  <c r="A32" i="37"/>
  <c r="B32" i="37" s="1"/>
  <c r="A33" i="37"/>
  <c r="B33" i="37" s="1"/>
  <c r="A34" i="37"/>
  <c r="B34" i="37" s="1"/>
  <c r="A35" i="37"/>
  <c r="B35" i="37" s="1"/>
  <c r="K665" i="36"/>
  <c r="M664" i="36"/>
  <c r="K664" i="36"/>
  <c r="M663" i="36"/>
  <c r="K663" i="36"/>
  <c r="K662" i="36"/>
  <c r="M661" i="36"/>
  <c r="K661" i="36"/>
  <c r="M660" i="36"/>
  <c r="K660" i="36"/>
  <c r="K659" i="36"/>
  <c r="M658" i="36"/>
  <c r="K658" i="36"/>
  <c r="M657" i="36"/>
  <c r="K657" i="36"/>
  <c r="K656" i="36"/>
  <c r="M655" i="36"/>
  <c r="K655" i="36"/>
  <c r="M654" i="36"/>
  <c r="K654" i="36"/>
  <c r="K643" i="36"/>
  <c r="M642" i="36"/>
  <c r="K642" i="36"/>
  <c r="M641" i="36"/>
  <c r="K641" i="36"/>
  <c r="K640" i="36"/>
  <c r="M639" i="36"/>
  <c r="K639" i="36"/>
  <c r="M638" i="36"/>
  <c r="K638" i="36"/>
  <c r="K637" i="36"/>
  <c r="M636" i="36"/>
  <c r="K636" i="36"/>
  <c r="M635" i="36"/>
  <c r="K635" i="36"/>
  <c r="K634" i="36"/>
  <c r="M633" i="36"/>
  <c r="K633" i="36"/>
  <c r="M632" i="36"/>
  <c r="K632" i="36"/>
  <c r="K621" i="36"/>
  <c r="M620" i="36"/>
  <c r="K620" i="36"/>
  <c r="M619" i="36"/>
  <c r="K619" i="36"/>
  <c r="K618" i="36"/>
  <c r="M617" i="36"/>
  <c r="K617" i="36"/>
  <c r="M616" i="36"/>
  <c r="K616" i="36"/>
  <c r="K615" i="36"/>
  <c r="M614" i="36"/>
  <c r="K614" i="36"/>
  <c r="M613" i="36"/>
  <c r="K613" i="36"/>
  <c r="K612" i="36"/>
  <c r="M611" i="36"/>
  <c r="K611" i="36"/>
  <c r="M610" i="36"/>
  <c r="K610" i="36"/>
  <c r="C42" i="56" l="1"/>
  <c r="F42" i="56"/>
  <c r="C38" i="56"/>
  <c r="F38" i="56"/>
  <c r="C34" i="56"/>
  <c r="F34" i="56"/>
  <c r="C30" i="56"/>
  <c r="F30" i="56"/>
  <c r="C41" i="56"/>
  <c r="F41" i="56"/>
  <c r="C37" i="56"/>
  <c r="F37" i="56"/>
  <c r="C33" i="56"/>
  <c r="F33" i="56"/>
  <c r="C40" i="56"/>
  <c r="F40" i="56"/>
  <c r="C36" i="56"/>
  <c r="F36" i="56"/>
  <c r="C32" i="56"/>
  <c r="F32" i="56"/>
  <c r="C43" i="56"/>
  <c r="F43" i="56"/>
  <c r="C39" i="56"/>
  <c r="F39" i="56"/>
  <c r="C35" i="56"/>
  <c r="F35" i="56"/>
  <c r="C31" i="56"/>
  <c r="F31" i="56"/>
  <c r="G70" i="55"/>
  <c r="J24" i="37"/>
  <c r="J28" i="37"/>
  <c r="F30" i="37"/>
  <c r="SG547" i="53"/>
  <c r="SG548" i="53" s="1"/>
  <c r="SG553" i="53" s="1"/>
  <c r="RS553" i="53" s="1"/>
  <c r="J29" i="37"/>
  <c r="F27" i="37"/>
  <c r="J25" i="37"/>
  <c r="F23" i="37"/>
  <c r="F34" i="37"/>
  <c r="J27" i="37"/>
  <c r="F29" i="37"/>
  <c r="J23" i="37"/>
  <c r="F25" i="37"/>
  <c r="J32" i="37"/>
  <c r="F32" i="37"/>
  <c r="F35" i="37"/>
  <c r="J35" i="37"/>
  <c r="F31" i="37"/>
  <c r="J31" i="37"/>
  <c r="J33" i="37"/>
  <c r="F33" i="37"/>
  <c r="F28" i="37"/>
  <c r="F24" i="37"/>
  <c r="J34" i="37"/>
  <c r="J30" i="37"/>
  <c r="J26" i="37"/>
  <c r="O26" i="37" s="1"/>
  <c r="E25" i="44" s="1"/>
  <c r="J22" i="37"/>
  <c r="O22" i="37" s="1"/>
  <c r="E21" i="44" s="1"/>
  <c r="G31" i="55"/>
  <c r="G65" i="55"/>
  <c r="SX547" i="53"/>
  <c r="SX548" i="53" s="1"/>
  <c r="SX553" i="53" s="1"/>
  <c r="SJ553" i="53" s="1"/>
  <c r="RP547" i="53"/>
  <c r="RP548" i="53" s="1"/>
  <c r="RP553" i="53" s="1"/>
  <c r="RB553" i="53" s="1"/>
  <c r="S666" i="36"/>
  <c r="S654" i="36"/>
  <c r="S651" i="36"/>
  <c r="S648" i="36"/>
  <c r="F648" i="36"/>
  <c r="S644" i="36"/>
  <c r="S632" i="36"/>
  <c r="S629" i="36"/>
  <c r="S626" i="36"/>
  <c r="F626" i="36"/>
  <c r="S622" i="36"/>
  <c r="S610" i="36"/>
  <c r="S607" i="36"/>
  <c r="S604" i="36"/>
  <c r="F604" i="36"/>
  <c r="S588" i="36"/>
  <c r="S585" i="36"/>
  <c r="S582" i="36"/>
  <c r="F582" i="36"/>
  <c r="S566" i="36"/>
  <c r="S563" i="36"/>
  <c r="S560" i="36"/>
  <c r="F560" i="36"/>
  <c r="S541" i="36"/>
  <c r="S538" i="36"/>
  <c r="F538" i="36"/>
  <c r="S522" i="36"/>
  <c r="S519" i="36"/>
  <c r="S516" i="36"/>
  <c r="F516" i="36"/>
  <c r="S500" i="36"/>
  <c r="S497" i="36"/>
  <c r="S494" i="36"/>
  <c r="F494" i="36"/>
  <c r="S478" i="36"/>
  <c r="S475" i="36"/>
  <c r="S472" i="36"/>
  <c r="F472" i="36"/>
  <c r="S456" i="36"/>
  <c r="S453" i="36"/>
  <c r="S450" i="36"/>
  <c r="F450" i="36"/>
  <c r="S434" i="36"/>
  <c r="S431" i="36"/>
  <c r="S428" i="36"/>
  <c r="F428" i="36"/>
  <c r="S412" i="36"/>
  <c r="S409" i="36"/>
  <c r="S406" i="36"/>
  <c r="S390" i="36"/>
  <c r="S387" i="36"/>
  <c r="S384" i="36"/>
  <c r="F384" i="36"/>
  <c r="T4" i="21"/>
  <c r="U4" i="21"/>
  <c r="V4" i="21"/>
  <c r="W4" i="21"/>
  <c r="X4" i="21"/>
  <c r="Y4" i="21"/>
  <c r="Z4" i="21"/>
  <c r="AA4" i="21"/>
  <c r="AB4" i="21"/>
  <c r="AC4" i="21"/>
  <c r="AD4" i="21"/>
  <c r="AE4" i="21"/>
  <c r="AF4" i="21"/>
  <c r="AG4" i="21"/>
  <c r="A34" i="35"/>
  <c r="D34" i="35" s="1"/>
  <c r="A35" i="35"/>
  <c r="D35" i="35" s="1"/>
  <c r="A36" i="35"/>
  <c r="D36" i="35" s="1"/>
  <c r="A23" i="35"/>
  <c r="D23" i="35" s="1"/>
  <c r="A24" i="35"/>
  <c r="D24" i="35" s="1"/>
  <c r="A25" i="35"/>
  <c r="D25" i="35" s="1"/>
  <c r="A26" i="35"/>
  <c r="D26" i="35" s="1"/>
  <c r="A27" i="35"/>
  <c r="D27" i="35" s="1"/>
  <c r="A28" i="35"/>
  <c r="D28" i="35" s="1"/>
  <c r="A29" i="35"/>
  <c r="D29" i="35" s="1"/>
  <c r="A30" i="35"/>
  <c r="D30" i="35" s="1"/>
  <c r="A31" i="35"/>
  <c r="A32" i="35"/>
  <c r="A33" i="35"/>
  <c r="D33" i="35" s="1"/>
  <c r="O28" i="37" l="1"/>
  <c r="E27" i="44" s="1"/>
  <c r="O24" i="37"/>
  <c r="E23" i="44" s="1"/>
  <c r="O30" i="37"/>
  <c r="E29" i="44" s="1"/>
  <c r="O27" i="37"/>
  <c r="E26" i="44" s="1"/>
  <c r="O23" i="37"/>
  <c r="E22" i="44" s="1"/>
  <c r="O34" i="37"/>
  <c r="O31" i="37"/>
  <c r="E30" i="44" s="1"/>
  <c r="O29" i="37"/>
  <c r="E28" i="44" s="1"/>
  <c r="O25" i="37"/>
  <c r="E24" i="44" s="1"/>
  <c r="O35" i="37"/>
  <c r="D32" i="35"/>
  <c r="D31" i="35"/>
  <c r="O32" i="37"/>
  <c r="E31" i="44" s="1"/>
  <c r="O33" i="37"/>
  <c r="G71" i="55"/>
  <c r="S547" i="36"/>
  <c r="S544" i="36"/>
  <c r="S503" i="36"/>
  <c r="S657" i="36" l="1"/>
  <c r="S635" i="36"/>
  <c r="S613" i="36"/>
  <c r="S591" i="36"/>
  <c r="S569" i="36"/>
  <c r="S553" i="36"/>
  <c r="S550" i="36"/>
  <c r="S556" i="36" s="1"/>
  <c r="S525" i="36"/>
  <c r="S509" i="36"/>
  <c r="S506" i="36"/>
  <c r="S481" i="36"/>
  <c r="S459" i="36"/>
  <c r="S437" i="36"/>
  <c r="S415" i="36"/>
  <c r="S393" i="36"/>
  <c r="S512" i="36" l="1"/>
  <c r="S663" i="36"/>
  <c r="S660" i="36"/>
  <c r="S641" i="36"/>
  <c r="S638" i="36"/>
  <c r="S619" i="36"/>
  <c r="S616" i="36"/>
  <c r="S597" i="36"/>
  <c r="S594" i="36"/>
  <c r="S575" i="36"/>
  <c r="S572" i="36"/>
  <c r="S531" i="36"/>
  <c r="S528" i="36"/>
  <c r="S487" i="36"/>
  <c r="S484" i="36"/>
  <c r="S465" i="36"/>
  <c r="S462" i="36"/>
  <c r="S443" i="36"/>
  <c r="S440" i="36"/>
  <c r="S421" i="36"/>
  <c r="S418" i="36"/>
  <c r="S399" i="36"/>
  <c r="S396" i="36"/>
  <c r="S468" i="36" l="1"/>
  <c r="S534" i="36"/>
  <c r="S600" i="36"/>
  <c r="S578" i="36"/>
  <c r="S490" i="36"/>
  <c r="S446" i="36"/>
  <c r="S424" i="36"/>
  <c r="S402" i="36"/>
  <c r="B15" i="56"/>
  <c r="C15" i="56" s="1"/>
  <c r="B16" i="56"/>
  <c r="C16" i="56" s="1"/>
  <c r="B17" i="56"/>
  <c r="C17" i="56" s="1"/>
  <c r="B18" i="56"/>
  <c r="C18" i="56" s="1"/>
  <c r="B19" i="56"/>
  <c r="C19" i="56" s="1"/>
  <c r="B20" i="56"/>
  <c r="C20" i="56" s="1"/>
  <c r="B21" i="56"/>
  <c r="C21" i="56" s="1"/>
  <c r="B22" i="56"/>
  <c r="B23" i="56"/>
  <c r="B24" i="56"/>
  <c r="B25" i="56"/>
  <c r="B26" i="56"/>
  <c r="B27" i="56"/>
  <c r="B28" i="56"/>
  <c r="B29" i="56"/>
  <c r="B14" i="56"/>
  <c r="B4" i="56"/>
  <c r="B3" i="56"/>
  <c r="B2" i="56"/>
  <c r="M12" i="56"/>
  <c r="H8" i="56"/>
  <c r="I8" i="56" s="1"/>
  <c r="L4" i="28" s="1"/>
  <c r="X26" i="36"/>
  <c r="AD26" i="36" s="1"/>
  <c r="X27" i="36"/>
  <c r="AD27" i="36" s="1"/>
  <c r="B19" i="44"/>
  <c r="B20" i="44"/>
  <c r="A18" i="38"/>
  <c r="B18" i="38" s="1"/>
  <c r="K18" i="38"/>
  <c r="A19" i="38"/>
  <c r="B19" i="38" s="1"/>
  <c r="K19" i="38"/>
  <c r="FB8" i="55"/>
  <c r="FA2" i="55"/>
  <c r="EY73" i="55" s="1"/>
  <c r="ES8" i="55"/>
  <c r="ER2" i="55"/>
  <c r="EP73" i="55" s="1"/>
  <c r="Y547" i="53"/>
  <c r="Y548" i="53" s="1"/>
  <c r="C22" i="56" l="1"/>
  <c r="F22" i="56"/>
  <c r="C26" i="56"/>
  <c r="F26" i="56"/>
  <c r="C29" i="56"/>
  <c r="F29" i="56"/>
  <c r="C25" i="56"/>
  <c r="F25" i="56"/>
  <c r="C28" i="56"/>
  <c r="F28" i="56"/>
  <c r="C24" i="56"/>
  <c r="F24" i="56"/>
  <c r="C27" i="56"/>
  <c r="F27" i="56"/>
  <c r="C23" i="56"/>
  <c r="F23" i="56"/>
  <c r="W553" i="53"/>
  <c r="C14" i="56"/>
  <c r="C571" i="53" l="1"/>
  <c r="C572" i="53"/>
  <c r="A20" i="37"/>
  <c r="B20" i="37" s="1"/>
  <c r="A21" i="37"/>
  <c r="B21" i="37" s="1"/>
  <c r="N20" i="37"/>
  <c r="N21" i="37"/>
  <c r="S377" i="36"/>
  <c r="S374" i="36"/>
  <c r="S371" i="36"/>
  <c r="S368" i="36"/>
  <c r="S365" i="36"/>
  <c r="S362" i="36"/>
  <c r="F362" i="36"/>
  <c r="S355" i="36"/>
  <c r="S352" i="36"/>
  <c r="S349" i="36"/>
  <c r="S346" i="36"/>
  <c r="S343" i="36"/>
  <c r="S340" i="36"/>
  <c r="F340" i="36"/>
  <c r="R4" i="21"/>
  <c r="S4" i="21"/>
  <c r="A21" i="35"/>
  <c r="D21" i="35" s="1"/>
  <c r="A22" i="35"/>
  <c r="D22" i="35" s="1"/>
  <c r="S380" i="36" l="1"/>
  <c r="S358" i="36"/>
  <c r="J21" i="37"/>
  <c r="F21" i="37"/>
  <c r="J20" i="37"/>
  <c r="F20" i="37"/>
  <c r="I6" i="37"/>
  <c r="O21" i="37" l="1"/>
  <c r="E20" i="44" s="1"/>
  <c r="O20" i="37"/>
  <c r="E19" i="44" s="1"/>
  <c r="T33" i="36" l="1"/>
  <c r="T341" i="36" s="1"/>
  <c r="T649" i="36" s="1"/>
  <c r="L4" i="38" l="1"/>
  <c r="T319" i="36" l="1"/>
  <c r="T627" i="36" s="1"/>
  <c r="T297" i="36"/>
  <c r="T605" i="36" s="1"/>
  <c r="T275" i="36"/>
  <c r="T583" i="36" s="1"/>
  <c r="T253" i="36"/>
  <c r="T561" i="36" s="1"/>
  <c r="T231" i="36"/>
  <c r="T539" i="36" s="1"/>
  <c r="T209" i="36"/>
  <c r="T517" i="36" s="1"/>
  <c r="T187" i="36"/>
  <c r="T495" i="36" s="1"/>
  <c r="T165" i="36"/>
  <c r="T473" i="36" s="1"/>
  <c r="T143" i="36"/>
  <c r="T451" i="36" s="1"/>
  <c r="T121" i="36"/>
  <c r="T429" i="36" s="1"/>
  <c r="T99" i="36"/>
  <c r="T407" i="36" s="1"/>
  <c r="T55" i="36"/>
  <c r="T363" i="36" l="1"/>
  <c r="T385" i="36" s="1"/>
  <c r="T77" i="36"/>
  <c r="V5" i="55"/>
  <c r="AE5" i="55" s="1"/>
  <c r="AN5" i="55" s="1"/>
  <c r="AW5" i="55" s="1"/>
  <c r="BF5" i="55" s="1"/>
  <c r="BO5" i="55" s="1"/>
  <c r="BX5" i="55" s="1"/>
  <c r="CG5" i="55" s="1"/>
  <c r="CP5" i="55" s="1"/>
  <c r="CY5" i="55" s="1"/>
  <c r="DH5" i="55" s="1"/>
  <c r="DQ5" i="55" s="1"/>
  <c r="DZ5" i="55" s="1"/>
  <c r="EI5" i="55" s="1"/>
  <c r="ER5" i="55" s="1"/>
  <c r="FA5" i="55" s="1"/>
  <c r="FJ5" i="55" s="1"/>
  <c r="FS5" i="55" s="1"/>
  <c r="GB5" i="55" s="1"/>
  <c r="GK5" i="55" s="1"/>
  <c r="GT5" i="55" s="1"/>
  <c r="HC5" i="55" s="1"/>
  <c r="HL5" i="55" s="1"/>
  <c r="HU5" i="55" s="1"/>
  <c r="ID5" i="55" s="1"/>
  <c r="IM5" i="55" s="1"/>
  <c r="IV5" i="55" s="1"/>
  <c r="JE5" i="55" s="1"/>
  <c r="JN5" i="55" s="1"/>
  <c r="EJ8" i="55" l="1"/>
  <c r="EA8" i="55"/>
  <c r="DR8" i="55"/>
  <c r="DI8" i="55"/>
  <c r="CZ8" i="55"/>
  <c r="CQ8" i="55"/>
  <c r="CH8" i="55"/>
  <c r="BY8" i="55"/>
  <c r="BP8" i="55"/>
  <c r="BG8" i="55"/>
  <c r="AX8" i="55"/>
  <c r="AO8" i="55"/>
  <c r="AF8" i="55"/>
  <c r="W8" i="55"/>
  <c r="N8" i="55"/>
  <c r="E8" i="55"/>
  <c r="N8" i="53"/>
  <c r="E8" i="53"/>
  <c r="X18" i="36" l="1"/>
  <c r="AD18" i="36" s="1"/>
  <c r="X19" i="36"/>
  <c r="AD19" i="36" s="1"/>
  <c r="X20" i="36"/>
  <c r="AD20" i="36" s="1"/>
  <c r="X21" i="36"/>
  <c r="AD21" i="36" s="1"/>
  <c r="X22" i="36"/>
  <c r="AD22" i="36" s="1"/>
  <c r="X23" i="36"/>
  <c r="AD23" i="36" s="1"/>
  <c r="X24" i="36"/>
  <c r="AD24" i="36" s="1"/>
  <c r="X25" i="36"/>
  <c r="AD25" i="36" s="1"/>
  <c r="BR79" i="55" l="1"/>
  <c r="I78" i="55"/>
  <c r="H78" i="55" s="1"/>
  <c r="EI2" i="55"/>
  <c r="EG73" i="55" s="1"/>
  <c r="DZ2" i="55"/>
  <c r="DX73" i="55" s="1"/>
  <c r="DQ2" i="55"/>
  <c r="DO73" i="55" s="1"/>
  <c r="DH2" i="55"/>
  <c r="DF73" i="55" s="1"/>
  <c r="CY2" i="55"/>
  <c r="CW73" i="55" s="1"/>
  <c r="CP2" i="55"/>
  <c r="CN73" i="55" s="1"/>
  <c r="CG2" i="55"/>
  <c r="CE73" i="55" s="1"/>
  <c r="BX2" i="55"/>
  <c r="BV73" i="55" s="1"/>
  <c r="BO2" i="55"/>
  <c r="BM73" i="55" s="1"/>
  <c r="BF2" i="55"/>
  <c r="BD73" i="55" s="1"/>
  <c r="AW2" i="55"/>
  <c r="AU73" i="55" s="1"/>
  <c r="AN2" i="55"/>
  <c r="AL73" i="55" s="1"/>
  <c r="AE2" i="55"/>
  <c r="AC73" i="55" s="1"/>
  <c r="V2" i="55"/>
  <c r="T73" i="55" s="1"/>
  <c r="M2" i="55"/>
  <c r="K73" i="55" s="1"/>
  <c r="G78" i="55"/>
  <c r="I79" i="55" l="1"/>
  <c r="H79" i="55" s="1"/>
  <c r="I595" i="53"/>
  <c r="H595" i="53" s="1"/>
  <c r="I557" i="53"/>
  <c r="H557" i="53" s="1"/>
  <c r="C570" i="53"/>
  <c r="C569" i="53"/>
  <c r="C568" i="53"/>
  <c r="C567" i="53"/>
  <c r="C566" i="53"/>
  <c r="C565" i="53"/>
  <c r="C564" i="53"/>
  <c r="C563" i="53"/>
  <c r="C562" i="53"/>
  <c r="C561" i="53"/>
  <c r="C560" i="53"/>
  <c r="C559" i="53"/>
  <c r="C558" i="53"/>
  <c r="C557" i="53"/>
  <c r="I80" i="55" l="1"/>
  <c r="H80" i="55" s="1"/>
  <c r="I596" i="53"/>
  <c r="H596" i="53" s="1"/>
  <c r="I558" i="53"/>
  <c r="H558" i="53" s="1"/>
  <c r="G80" i="55"/>
  <c r="G596" i="53"/>
  <c r="I81" i="55" l="1"/>
  <c r="H81" i="55" s="1"/>
  <c r="I597" i="53"/>
  <c r="H597" i="53" s="1"/>
  <c r="I559" i="53"/>
  <c r="H559" i="53" s="1"/>
  <c r="M2" i="53"/>
  <c r="K552" i="53" s="1"/>
  <c r="G597" i="53"/>
  <c r="D582" i="53" l="1"/>
  <c r="F30" i="44" s="1"/>
  <c r="D586" i="53"/>
  <c r="F34" i="44" s="1"/>
  <c r="D581" i="53"/>
  <c r="F29" i="44" s="1"/>
  <c r="D585" i="53"/>
  <c r="F33" i="44" s="1"/>
  <c r="D584" i="53"/>
  <c r="F32" i="44" s="1"/>
  <c r="D583" i="53"/>
  <c r="F31" i="44" s="1"/>
  <c r="I560" i="53"/>
  <c r="H560" i="53" s="1"/>
  <c r="I82" i="55"/>
  <c r="H82" i="55" s="1"/>
  <c r="I598" i="53"/>
  <c r="H598" i="53" s="1"/>
  <c r="G81" i="55"/>
  <c r="G598" i="53"/>
  <c r="I561" i="53" l="1"/>
  <c r="H561" i="53" s="1"/>
  <c r="I83" i="55"/>
  <c r="H83" i="55" s="1"/>
  <c r="I599" i="53"/>
  <c r="H599" i="53" s="1"/>
  <c r="G82" i="55"/>
  <c r="G599" i="53"/>
  <c r="I562" i="53" l="1"/>
  <c r="H562" i="53" s="1"/>
  <c r="I84" i="55"/>
  <c r="H84" i="55" s="1"/>
  <c r="I600" i="53"/>
  <c r="H600" i="53" s="1"/>
  <c r="G600" i="53"/>
  <c r="G557" i="53"/>
  <c r="G560" i="53"/>
  <c r="G595" i="53"/>
  <c r="G83" i="55"/>
  <c r="Y553" i="53" l="1"/>
  <c r="I563" i="53"/>
  <c r="H563" i="53" s="1"/>
  <c r="I85" i="55"/>
  <c r="H85" i="55" s="1"/>
  <c r="I601" i="53"/>
  <c r="H601" i="53" s="1"/>
  <c r="G558" i="53"/>
  <c r="G559" i="53"/>
  <c r="G84" i="55"/>
  <c r="G601" i="53"/>
  <c r="I564" i="53" l="1"/>
  <c r="H564" i="53" s="1"/>
  <c r="I86" i="55"/>
  <c r="H86" i="55" s="1"/>
  <c r="I602" i="53"/>
  <c r="H602" i="53" s="1"/>
  <c r="K553" i="53"/>
  <c r="D557" i="53" s="1"/>
  <c r="AH13" i="36"/>
  <c r="X12" i="36"/>
  <c r="AD12" i="36" s="1"/>
  <c r="S333" i="36"/>
  <c r="S330" i="36"/>
  <c r="S327" i="36"/>
  <c r="S324" i="36"/>
  <c r="S321" i="36"/>
  <c r="S318" i="36"/>
  <c r="F318" i="36"/>
  <c r="S311" i="36"/>
  <c r="S308" i="36"/>
  <c r="S305" i="36"/>
  <c r="S296" i="36"/>
  <c r="F296" i="36"/>
  <c r="S289" i="36"/>
  <c r="S286" i="36"/>
  <c r="S283" i="36"/>
  <c r="S280" i="36"/>
  <c r="S277" i="36"/>
  <c r="S274" i="36"/>
  <c r="F274" i="36"/>
  <c r="S267" i="36"/>
  <c r="S264" i="36"/>
  <c r="S261" i="36"/>
  <c r="S258" i="36"/>
  <c r="S255" i="36"/>
  <c r="S252" i="36"/>
  <c r="F252" i="36"/>
  <c r="S245" i="36"/>
  <c r="S242" i="36"/>
  <c r="S239" i="36"/>
  <c r="S236" i="36"/>
  <c r="S233" i="36"/>
  <c r="S230" i="36"/>
  <c r="F230" i="36"/>
  <c r="S223" i="36"/>
  <c r="S220" i="36"/>
  <c r="S217" i="36"/>
  <c r="S214" i="36"/>
  <c r="S211" i="36"/>
  <c r="S208" i="36"/>
  <c r="F208" i="36"/>
  <c r="S201" i="36"/>
  <c r="S198" i="36"/>
  <c r="S195" i="36"/>
  <c r="S192" i="36"/>
  <c r="S189" i="36"/>
  <c r="S186" i="36"/>
  <c r="F186" i="36"/>
  <c r="S179" i="36"/>
  <c r="S176" i="36"/>
  <c r="S173" i="36"/>
  <c r="S170" i="36"/>
  <c r="S164" i="36"/>
  <c r="F164" i="36"/>
  <c r="S157" i="36"/>
  <c r="S154" i="36"/>
  <c r="S151" i="36"/>
  <c r="S148" i="36"/>
  <c r="S145" i="36"/>
  <c r="S142" i="36"/>
  <c r="F142" i="36"/>
  <c r="S135" i="36"/>
  <c r="S132" i="36"/>
  <c r="S129" i="36"/>
  <c r="S126" i="36"/>
  <c r="S123" i="36"/>
  <c r="S120" i="36"/>
  <c r="F120" i="36"/>
  <c r="S113" i="36"/>
  <c r="S110" i="36"/>
  <c r="S107" i="36"/>
  <c r="S104" i="36"/>
  <c r="S101" i="36"/>
  <c r="S98" i="36"/>
  <c r="F98" i="36"/>
  <c r="S91" i="36"/>
  <c r="S88" i="36"/>
  <c r="S85" i="36"/>
  <c r="S82" i="36"/>
  <c r="S79" i="36"/>
  <c r="S76" i="36"/>
  <c r="F76" i="36"/>
  <c r="S69" i="36"/>
  <c r="S54" i="36"/>
  <c r="F54" i="36"/>
  <c r="S47" i="36"/>
  <c r="S44" i="36"/>
  <c r="S41" i="36"/>
  <c r="S38" i="36"/>
  <c r="S35" i="36"/>
  <c r="S32" i="36"/>
  <c r="F32" i="36"/>
  <c r="G85" i="55"/>
  <c r="G561" i="53"/>
  <c r="G602" i="53"/>
  <c r="G79" i="55"/>
  <c r="D574" i="53" l="1"/>
  <c r="F22" i="44" s="1"/>
  <c r="D576" i="53"/>
  <c r="F24" i="44" s="1"/>
  <c r="D575" i="53"/>
  <c r="F23" i="44" s="1"/>
  <c r="D579" i="53"/>
  <c r="F27" i="44" s="1"/>
  <c r="D577" i="53"/>
  <c r="F25" i="44" s="1"/>
  <c r="D580" i="53"/>
  <c r="F28" i="44" s="1"/>
  <c r="D572" i="53"/>
  <c r="F20" i="44" s="1"/>
  <c r="D573" i="53"/>
  <c r="F21" i="44" s="1"/>
  <c r="D569" i="53"/>
  <c r="F17" i="44" s="1"/>
  <c r="D567" i="53"/>
  <c r="F15" i="44" s="1"/>
  <c r="D566" i="53"/>
  <c r="D564" i="53"/>
  <c r="F12" i="44" s="1"/>
  <c r="D571" i="53"/>
  <c r="F19" i="44" s="1"/>
  <c r="D568" i="53"/>
  <c r="F16" i="44" s="1"/>
  <c r="D561" i="53"/>
  <c r="F9" i="44" s="1"/>
  <c r="D565" i="53"/>
  <c r="F13" i="44" s="1"/>
  <c r="D563" i="53"/>
  <c r="F11" i="44" s="1"/>
  <c r="D570" i="53"/>
  <c r="F18" i="44" s="1"/>
  <c r="D560" i="53"/>
  <c r="F8" i="44" s="1"/>
  <c r="D562" i="53"/>
  <c r="F10" i="44" s="1"/>
  <c r="D558" i="53"/>
  <c r="F6" i="44" s="1"/>
  <c r="F5" i="44"/>
  <c r="D559" i="53"/>
  <c r="F7" i="44" s="1"/>
  <c r="I565" i="53"/>
  <c r="H565" i="53" s="1"/>
  <c r="I87" i="55"/>
  <c r="H87" i="55" s="1"/>
  <c r="I603" i="53"/>
  <c r="H603" i="53" s="1"/>
  <c r="S116" i="36"/>
  <c r="S138" i="36"/>
  <c r="S204" i="36"/>
  <c r="S292" i="36"/>
  <c r="S94" i="36"/>
  <c r="S270" i="36"/>
  <c r="S160" i="36"/>
  <c r="S182" i="36"/>
  <c r="S248" i="36"/>
  <c r="S336" i="36"/>
  <c r="S72" i="36"/>
  <c r="S50" i="36"/>
  <c r="S226" i="36"/>
  <c r="S314" i="36"/>
  <c r="S10" i="36"/>
  <c r="G86" i="55"/>
  <c r="G562" i="53"/>
  <c r="G603" i="53"/>
  <c r="I566" i="53" l="1"/>
  <c r="H566" i="53" s="1"/>
  <c r="I88" i="55"/>
  <c r="H88" i="55" s="1"/>
  <c r="I604" i="53"/>
  <c r="H604" i="53" s="1"/>
  <c r="AH14" i="36"/>
  <c r="Q4" i="21"/>
  <c r="P4" i="21"/>
  <c r="O4" i="21"/>
  <c r="N4" i="21"/>
  <c r="M4" i="21"/>
  <c r="L4" i="21"/>
  <c r="K4" i="21"/>
  <c r="J4" i="21"/>
  <c r="I4" i="21"/>
  <c r="H4" i="21"/>
  <c r="G4" i="21"/>
  <c r="F4" i="21"/>
  <c r="E4" i="21"/>
  <c r="D4" i="21"/>
  <c r="G563" i="53"/>
  <c r="G87" i="55"/>
  <c r="G604" i="53"/>
  <c r="I567" i="53" l="1"/>
  <c r="H567" i="53" s="1"/>
  <c r="I89" i="55"/>
  <c r="H89" i="55" s="1"/>
  <c r="I605" i="53"/>
  <c r="H605" i="53" s="1"/>
  <c r="AH15" i="36"/>
  <c r="G564" i="53"/>
  <c r="G88" i="55"/>
  <c r="G605" i="53"/>
  <c r="I568" i="53" l="1"/>
  <c r="H568" i="53" s="1"/>
  <c r="I90" i="55"/>
  <c r="H90" i="55" s="1"/>
  <c r="I606" i="53"/>
  <c r="H606" i="53" s="1"/>
  <c r="AH16" i="36"/>
  <c r="G89" i="55"/>
  <c r="G606" i="53"/>
  <c r="G565" i="53"/>
  <c r="I569" i="53" l="1"/>
  <c r="H569" i="53" s="1"/>
  <c r="I91" i="55"/>
  <c r="I607" i="53"/>
  <c r="H607" i="53" s="1"/>
  <c r="AH17" i="36"/>
  <c r="G90" i="55"/>
  <c r="G566" i="53"/>
  <c r="H91" i="55" l="1"/>
  <c r="I92" i="55"/>
  <c r="I608" i="53"/>
  <c r="H608" i="53" s="1"/>
  <c r="AH18" i="36"/>
  <c r="I570" i="53"/>
  <c r="H570" i="53" s="1"/>
  <c r="G608" i="53"/>
  <c r="G607" i="53"/>
  <c r="G91" i="55"/>
  <c r="G567" i="53"/>
  <c r="H92" i="55" l="1"/>
  <c r="I93" i="55"/>
  <c r="I94" i="55" s="1"/>
  <c r="AH19" i="36"/>
  <c r="I609" i="53"/>
  <c r="H609" i="53" s="1"/>
  <c r="I571" i="53"/>
  <c r="H571" i="53" s="1"/>
  <c r="G568" i="53"/>
  <c r="G609" i="53"/>
  <c r="G92" i="55"/>
  <c r="H94" i="55" l="1"/>
  <c r="I95" i="55"/>
  <c r="H93" i="55"/>
  <c r="AH20" i="36"/>
  <c r="I610" i="53"/>
  <c r="H610" i="53" s="1"/>
  <c r="I572" i="53"/>
  <c r="H572" i="53" s="1"/>
  <c r="G571" i="53"/>
  <c r="G94" i="55"/>
  <c r="G93" i="55"/>
  <c r="G569" i="53"/>
  <c r="I611" i="53" l="1"/>
  <c r="H611" i="53" s="1"/>
  <c r="H95" i="55"/>
  <c r="I96" i="55"/>
  <c r="I573" i="53"/>
  <c r="H573" i="53" s="1"/>
  <c r="AH21" i="36"/>
  <c r="G95" i="55"/>
  <c r="G570" i="53"/>
  <c r="G572" i="53"/>
  <c r="G610" i="53"/>
  <c r="I97" i="55" l="1"/>
  <c r="H96" i="55"/>
  <c r="I612" i="53"/>
  <c r="H612" i="53" s="1"/>
  <c r="I574" i="53"/>
  <c r="H574" i="53" s="1"/>
  <c r="AH22" i="36"/>
  <c r="S28" i="36"/>
  <c r="N7" i="37"/>
  <c r="N8" i="37"/>
  <c r="N9" i="37"/>
  <c r="N10" i="37"/>
  <c r="N11" i="37"/>
  <c r="N12" i="37"/>
  <c r="N13" i="37"/>
  <c r="N14" i="37"/>
  <c r="N15" i="37"/>
  <c r="N16" i="37"/>
  <c r="N17" i="37"/>
  <c r="N18" i="37"/>
  <c r="N19" i="37"/>
  <c r="N6" i="37"/>
  <c r="B6" i="44"/>
  <c r="B7" i="44"/>
  <c r="B8" i="44"/>
  <c r="B9" i="44"/>
  <c r="B10" i="44"/>
  <c r="B11" i="44"/>
  <c r="B12" i="44"/>
  <c r="B13" i="44"/>
  <c r="B14" i="44"/>
  <c r="B15" i="44"/>
  <c r="B16" i="44"/>
  <c r="B17" i="44"/>
  <c r="B18" i="44"/>
  <c r="B5" i="44"/>
  <c r="G611" i="53"/>
  <c r="G573" i="53"/>
  <c r="G96" i="55"/>
  <c r="I613" i="53" l="1"/>
  <c r="H613" i="53" s="1"/>
  <c r="H97" i="55"/>
  <c r="I98" i="55"/>
  <c r="I575" i="53"/>
  <c r="H575" i="53" s="1"/>
  <c r="AH23" i="36"/>
  <c r="G612" i="53"/>
  <c r="G97" i="55"/>
  <c r="G574" i="53"/>
  <c r="H98" i="55" l="1"/>
  <c r="I99" i="55"/>
  <c r="I614" i="53"/>
  <c r="H614" i="53" s="1"/>
  <c r="I576" i="53"/>
  <c r="H576" i="53" s="1"/>
  <c r="AH24" i="36"/>
  <c r="K5" i="38"/>
  <c r="K6" i="38"/>
  <c r="K7" i="38"/>
  <c r="K8" i="38"/>
  <c r="K9" i="38"/>
  <c r="K10" i="38"/>
  <c r="K11" i="38"/>
  <c r="K12" i="38"/>
  <c r="K13" i="38"/>
  <c r="K14" i="38"/>
  <c r="K15" i="38"/>
  <c r="K16" i="38"/>
  <c r="K17" i="38"/>
  <c r="K4" i="38"/>
  <c r="A6" i="38"/>
  <c r="B6" i="38" s="1"/>
  <c r="A7" i="38"/>
  <c r="B7" i="38" s="1"/>
  <c r="A8" i="38"/>
  <c r="B8" i="38" s="1"/>
  <c r="A9" i="38"/>
  <c r="B9" i="38" s="1"/>
  <c r="A10" i="38"/>
  <c r="B10" i="38" s="1"/>
  <c r="A11" i="38"/>
  <c r="B11" i="38" s="1"/>
  <c r="A12" i="38"/>
  <c r="B12" i="38" s="1"/>
  <c r="A13" i="38"/>
  <c r="B13" i="38" s="1"/>
  <c r="A14" i="38"/>
  <c r="B14" i="38" s="1"/>
  <c r="A15" i="38"/>
  <c r="B15" i="38" s="1"/>
  <c r="A16" i="38"/>
  <c r="B16" i="38" s="1"/>
  <c r="A17" i="38"/>
  <c r="B17" i="38" s="1"/>
  <c r="A5" i="38"/>
  <c r="B5" i="38" s="1"/>
  <c r="A4" i="38"/>
  <c r="B4" i="38" s="1"/>
  <c r="A7" i="37"/>
  <c r="B7" i="37" s="1"/>
  <c r="F7" i="37" s="1"/>
  <c r="A8" i="37"/>
  <c r="B8" i="37" s="1"/>
  <c r="F8" i="37" s="1"/>
  <c r="A9" i="37"/>
  <c r="B9" i="37" s="1"/>
  <c r="F9" i="37" s="1"/>
  <c r="A10" i="37"/>
  <c r="B10" i="37" s="1"/>
  <c r="F10" i="37" s="1"/>
  <c r="A11" i="37"/>
  <c r="B11" i="37" s="1"/>
  <c r="F11" i="37" s="1"/>
  <c r="A12" i="37"/>
  <c r="B12" i="37" s="1"/>
  <c r="F12" i="37" s="1"/>
  <c r="A13" i="37"/>
  <c r="B13" i="37" s="1"/>
  <c r="F13" i="37" s="1"/>
  <c r="A14" i="37"/>
  <c r="B14" i="37" s="1"/>
  <c r="A15" i="37"/>
  <c r="B15" i="37" s="1"/>
  <c r="F15" i="37" s="1"/>
  <c r="A16" i="37"/>
  <c r="B16" i="37" s="1"/>
  <c r="A17" i="37"/>
  <c r="B17" i="37" s="1"/>
  <c r="A18" i="37"/>
  <c r="B18" i="37" s="1"/>
  <c r="A19" i="37"/>
  <c r="B19" i="37" s="1"/>
  <c r="X13" i="36"/>
  <c r="AD13" i="36" s="1"/>
  <c r="X14" i="36"/>
  <c r="AD14" i="36" s="1"/>
  <c r="X15" i="36"/>
  <c r="AD15" i="36" s="1"/>
  <c r="X16" i="36"/>
  <c r="AD16" i="36" s="1"/>
  <c r="X17" i="36"/>
  <c r="AD17" i="36" s="1"/>
  <c r="F10" i="36"/>
  <c r="G613" i="53"/>
  <c r="G98" i="55"/>
  <c r="G575" i="53"/>
  <c r="I615" i="53" l="1"/>
  <c r="H615" i="53" s="1"/>
  <c r="H99" i="55"/>
  <c r="I100" i="55"/>
  <c r="F14" i="37"/>
  <c r="J14" i="37"/>
  <c r="J17" i="37"/>
  <c r="F17" i="37"/>
  <c r="J13" i="37"/>
  <c r="J9" i="37"/>
  <c r="F18" i="37"/>
  <c r="J18" i="37"/>
  <c r="J16" i="37"/>
  <c r="F16" i="37"/>
  <c r="J8" i="37"/>
  <c r="J10" i="37"/>
  <c r="J12" i="37"/>
  <c r="F19" i="37"/>
  <c r="J19" i="37"/>
  <c r="J15" i="37"/>
  <c r="J11" i="37"/>
  <c r="J7" i="37"/>
  <c r="I577" i="53"/>
  <c r="H577" i="53" s="1"/>
  <c r="AH25" i="36"/>
  <c r="A9" i="35"/>
  <c r="A10" i="35"/>
  <c r="A11" i="35"/>
  <c r="A12" i="35"/>
  <c r="A13" i="35"/>
  <c r="A14" i="35"/>
  <c r="A15" i="35"/>
  <c r="D15" i="35" s="1"/>
  <c r="A16" i="35"/>
  <c r="D16" i="35" s="1"/>
  <c r="A17" i="35"/>
  <c r="D17" i="35" s="1"/>
  <c r="A18" i="35"/>
  <c r="D18" i="35" s="1"/>
  <c r="A19" i="35"/>
  <c r="D19" i="35" s="1"/>
  <c r="A20" i="35"/>
  <c r="D20" i="35" s="1"/>
  <c r="A8" i="35"/>
  <c r="G614" i="53"/>
  <c r="G99" i="55"/>
  <c r="G576" i="53"/>
  <c r="H100" i="55" l="1"/>
  <c r="I101" i="55"/>
  <c r="I616" i="53"/>
  <c r="H616" i="53" s="1"/>
  <c r="O7" i="37"/>
  <c r="E6" i="44" s="1"/>
  <c r="O15" i="37"/>
  <c r="E14" i="44" s="1"/>
  <c r="O12" i="37"/>
  <c r="E11" i="44" s="1"/>
  <c r="O10" i="37"/>
  <c r="E9" i="44" s="1"/>
  <c r="O16" i="37"/>
  <c r="E15" i="44" s="1"/>
  <c r="O17" i="37"/>
  <c r="E16" i="44" s="1"/>
  <c r="O11" i="37"/>
  <c r="E10" i="44" s="1"/>
  <c r="O19" i="37"/>
  <c r="E18" i="44" s="1"/>
  <c r="O9" i="37"/>
  <c r="E8" i="44" s="1"/>
  <c r="O8" i="37"/>
  <c r="E7" i="44" s="1"/>
  <c r="O18" i="37"/>
  <c r="E17" i="44" s="1"/>
  <c r="O13" i="37"/>
  <c r="E12" i="44" s="1"/>
  <c r="O14" i="37"/>
  <c r="E13" i="44" s="1"/>
  <c r="I578" i="53"/>
  <c r="H578" i="53" s="1"/>
  <c r="AH26" i="36"/>
  <c r="AH27" i="36" s="1"/>
  <c r="AH28" i="36" s="1"/>
  <c r="AH29" i="36" s="1"/>
  <c r="AH30" i="36" s="1"/>
  <c r="AH31" i="36" s="1"/>
  <c r="AH32" i="36" s="1"/>
  <c r="AH33" i="36" s="1"/>
  <c r="AH34" i="36" s="1"/>
  <c r="AH35" i="36" s="1"/>
  <c r="AH36" i="36" s="1"/>
  <c r="AH37" i="36" s="1"/>
  <c r="AH38" i="36" s="1"/>
  <c r="AH39" i="36" s="1"/>
  <c r="AH40" i="36" s="1"/>
  <c r="AH41" i="36" s="1"/>
  <c r="G615" i="53"/>
  <c r="G577" i="53"/>
  <c r="G100" i="55"/>
  <c r="I617" i="53" l="1"/>
  <c r="H617" i="53" s="1"/>
  <c r="H101" i="55"/>
  <c r="I102" i="55"/>
  <c r="I579" i="53"/>
  <c r="H579" i="53" s="1"/>
  <c r="A6" i="37"/>
  <c r="B6" i="37" s="1"/>
  <c r="F6" i="37" s="1"/>
  <c r="G616" i="53"/>
  <c r="G101" i="55"/>
  <c r="H102" i="55" l="1"/>
  <c r="I103" i="55"/>
  <c r="I618" i="53"/>
  <c r="H618" i="53" s="1"/>
  <c r="I580" i="53"/>
  <c r="H580" i="53" s="1"/>
  <c r="J6" i="37"/>
  <c r="P6" i="36"/>
  <c r="G102" i="55"/>
  <c r="G617" i="53"/>
  <c r="G579" i="53"/>
  <c r="I619" i="53" l="1"/>
  <c r="H619" i="53" s="1"/>
  <c r="H103" i="55"/>
  <c r="I104" i="55"/>
  <c r="S403" i="36"/>
  <c r="S447" i="36"/>
  <c r="B446" i="36" s="1"/>
  <c r="S469" i="36"/>
  <c r="S513" i="36"/>
  <c r="S557" i="36"/>
  <c r="S645" i="36"/>
  <c r="S623" i="36"/>
  <c r="S601" i="36"/>
  <c r="S667" i="36"/>
  <c r="S491" i="36"/>
  <c r="S535" i="36"/>
  <c r="S579" i="36"/>
  <c r="S425" i="36"/>
  <c r="I581" i="53"/>
  <c r="H581" i="53" s="1"/>
  <c r="S381" i="36"/>
  <c r="S359" i="36"/>
  <c r="S29" i="36"/>
  <c r="T28" i="36" s="1"/>
  <c r="S139" i="36"/>
  <c r="S117" i="36"/>
  <c r="S293" i="36"/>
  <c r="S205" i="36"/>
  <c r="S73" i="36"/>
  <c r="S249" i="36"/>
  <c r="S227" i="36"/>
  <c r="S161" i="36"/>
  <c r="S183" i="36"/>
  <c r="S271" i="36"/>
  <c r="B270" i="36" s="1"/>
  <c r="S337" i="36"/>
  <c r="S95" i="36"/>
  <c r="S315" i="36"/>
  <c r="S51" i="36"/>
  <c r="A7" i="35"/>
  <c r="G103" i="55"/>
  <c r="G580" i="53"/>
  <c r="AE12" i="36"/>
  <c r="G618" i="53"/>
  <c r="V5" i="21" l="1"/>
  <c r="Z5" i="21"/>
  <c r="W5" i="21"/>
  <c r="AA5" i="21"/>
  <c r="T5" i="21"/>
  <c r="X5" i="21"/>
  <c r="U5" i="21"/>
  <c r="Y5" i="21"/>
  <c r="AC5" i="21"/>
  <c r="AG5" i="21"/>
  <c r="AE5" i="21"/>
  <c r="AD5" i="21"/>
  <c r="AB5" i="21"/>
  <c r="AF5" i="21"/>
  <c r="I105" i="55"/>
  <c r="H104" i="55"/>
  <c r="I620" i="53"/>
  <c r="H620" i="53" s="1"/>
  <c r="T644" i="36"/>
  <c r="B644" i="36"/>
  <c r="B666" i="36"/>
  <c r="T666" i="36"/>
  <c r="B512" i="36"/>
  <c r="T512" i="36"/>
  <c r="B490" i="36"/>
  <c r="T490" i="36"/>
  <c r="T446" i="36"/>
  <c r="T424" i="36"/>
  <c r="B424" i="36"/>
  <c r="B556" i="36"/>
  <c r="T556" i="36"/>
  <c r="B402" i="36"/>
  <c r="T402" i="36"/>
  <c r="B578" i="36"/>
  <c r="T578" i="36"/>
  <c r="T600" i="36"/>
  <c r="B600" i="36"/>
  <c r="T534" i="36"/>
  <c r="B534" i="36"/>
  <c r="B622" i="36"/>
  <c r="T622" i="36"/>
  <c r="B468" i="36"/>
  <c r="T468" i="36"/>
  <c r="I582" i="53"/>
  <c r="H582" i="53" s="1"/>
  <c r="I5" i="21"/>
  <c r="M5" i="21"/>
  <c r="Q5" i="21"/>
  <c r="H5" i="21"/>
  <c r="J5" i="21"/>
  <c r="N5" i="21"/>
  <c r="R5" i="21"/>
  <c r="G5" i="21"/>
  <c r="O5" i="21"/>
  <c r="K5" i="21"/>
  <c r="L5" i="21"/>
  <c r="P5" i="21"/>
  <c r="S5" i="21"/>
  <c r="B358" i="36"/>
  <c r="T358" i="36"/>
  <c r="T380" i="36"/>
  <c r="B380" i="36"/>
  <c r="D5" i="21"/>
  <c r="E5" i="21"/>
  <c r="F5" i="21"/>
  <c r="Y12" i="36"/>
  <c r="Z12" i="36" s="1"/>
  <c r="B160" i="36"/>
  <c r="T160" i="36"/>
  <c r="T204" i="36"/>
  <c r="B204" i="36"/>
  <c r="T336" i="36"/>
  <c r="B336" i="36"/>
  <c r="T226" i="36"/>
  <c r="B226" i="36"/>
  <c r="B292" i="36"/>
  <c r="T292" i="36"/>
  <c r="T94" i="36"/>
  <c r="B94" i="36"/>
  <c r="T50" i="36"/>
  <c r="B50" i="36"/>
  <c r="T270" i="36"/>
  <c r="B248" i="36"/>
  <c r="T248" i="36"/>
  <c r="B116" i="36"/>
  <c r="T116" i="36"/>
  <c r="T314" i="36"/>
  <c r="B314" i="36"/>
  <c r="T182" i="36"/>
  <c r="B182" i="36"/>
  <c r="T72" i="36"/>
  <c r="B72" i="36"/>
  <c r="B138" i="36"/>
  <c r="T138" i="36"/>
  <c r="O6" i="37"/>
  <c r="E5" i="44" s="1"/>
  <c r="B28" i="36"/>
  <c r="AE17" i="36"/>
  <c r="AE40" i="36"/>
  <c r="AE13" i="36"/>
  <c r="G619" i="53"/>
  <c r="G581" i="53"/>
  <c r="AE27" i="36"/>
  <c r="AE34" i="36"/>
  <c r="AE20" i="36"/>
  <c r="AE36" i="36"/>
  <c r="AE21" i="36"/>
  <c r="AE15" i="36"/>
  <c r="AE38" i="36"/>
  <c r="AE25" i="36"/>
  <c r="AE41" i="36"/>
  <c r="AE29" i="36"/>
  <c r="AE14" i="36"/>
  <c r="AE35" i="36"/>
  <c r="AE31" i="36"/>
  <c r="AE37" i="36"/>
  <c r="AE28" i="36"/>
  <c r="AE33" i="36"/>
  <c r="AE18" i="36"/>
  <c r="AE39" i="36"/>
  <c r="AE22" i="36"/>
  <c r="AE19" i="36"/>
  <c r="AE16" i="36"/>
  <c r="AE32" i="36"/>
  <c r="AE26" i="36"/>
  <c r="AE23" i="36"/>
  <c r="G104" i="55"/>
  <c r="AE24" i="36"/>
  <c r="AE30" i="36"/>
  <c r="C5" i="44" l="1"/>
  <c r="H5" i="44" s="1"/>
  <c r="F14" i="56" s="1"/>
  <c r="H105" i="55"/>
  <c r="I106" i="55"/>
  <c r="I621" i="53"/>
  <c r="H621" i="53" s="1"/>
  <c r="Y39" i="36"/>
  <c r="Z39" i="36" s="1"/>
  <c r="C32" i="44" s="1"/>
  <c r="Y38" i="36"/>
  <c r="Z38" i="36" s="1"/>
  <c r="C31" i="44" s="1"/>
  <c r="Y37" i="36"/>
  <c r="Z37" i="36" s="1"/>
  <c r="C30" i="44" s="1"/>
  <c r="Y36" i="36"/>
  <c r="Z36" i="36" s="1"/>
  <c r="C29" i="44" s="1"/>
  <c r="Y40" i="36"/>
  <c r="Z40" i="36" s="1"/>
  <c r="C33" i="44" s="1"/>
  <c r="Y28" i="36"/>
  <c r="Z28" i="36" s="1"/>
  <c r="Y34" i="36"/>
  <c r="Z34" i="36" s="1"/>
  <c r="C27" i="44" s="1"/>
  <c r="Y32" i="36"/>
  <c r="Z32" i="36" s="1"/>
  <c r="C25" i="44" s="1"/>
  <c r="Y29" i="36"/>
  <c r="Z29" i="36" s="1"/>
  <c r="C22" i="44" s="1"/>
  <c r="Y31" i="36"/>
  <c r="Z31" i="36" s="1"/>
  <c r="C24" i="44" s="1"/>
  <c r="Y35" i="36"/>
  <c r="Z35" i="36" s="1"/>
  <c r="C28" i="44" s="1"/>
  <c r="Y33" i="36"/>
  <c r="Z33" i="36" s="1"/>
  <c r="C26" i="44" s="1"/>
  <c r="Y30" i="36"/>
  <c r="Z30" i="36" s="1"/>
  <c r="C23" i="44" s="1"/>
  <c r="I583" i="53"/>
  <c r="H583" i="53" s="1"/>
  <c r="Y27" i="36"/>
  <c r="Z27" i="36" s="1"/>
  <c r="Y26" i="36"/>
  <c r="Z26" i="36" s="1"/>
  <c r="C19" i="44" s="1"/>
  <c r="Y17" i="36"/>
  <c r="Z17" i="36" s="1"/>
  <c r="C10" i="44" s="1"/>
  <c r="H10" i="44" s="1"/>
  <c r="F19" i="56" s="1"/>
  <c r="Y24" i="36"/>
  <c r="Z24" i="36" s="1"/>
  <c r="C17" i="44" s="1"/>
  <c r="Y23" i="36"/>
  <c r="Z23" i="36" s="1"/>
  <c r="C16" i="44" s="1"/>
  <c r="H16" i="44" s="1"/>
  <c r="L25" i="56" s="1"/>
  <c r="Y21" i="36"/>
  <c r="Z21" i="36" s="1"/>
  <c r="C14" i="44" s="1"/>
  <c r="H14" i="44" s="1"/>
  <c r="L23" i="56" s="1"/>
  <c r="Y19" i="36"/>
  <c r="Z19" i="36" s="1"/>
  <c r="C12" i="44" s="1"/>
  <c r="H12" i="44" s="1"/>
  <c r="F21" i="56" s="1"/>
  <c r="Y18" i="36"/>
  <c r="Z18" i="36" s="1"/>
  <c r="C11" i="44" s="1"/>
  <c r="H11" i="44" s="1"/>
  <c r="F20" i="56" s="1"/>
  <c r="Y13" i="36"/>
  <c r="Z13" i="36" s="1"/>
  <c r="C6" i="44" s="1"/>
  <c r="H6" i="44" s="1"/>
  <c r="F15" i="56" s="1"/>
  <c r="Y20" i="36"/>
  <c r="Z20" i="36" s="1"/>
  <c r="C13" i="44" s="1"/>
  <c r="H13" i="44" s="1"/>
  <c r="L22" i="56" s="1"/>
  <c r="Y22" i="36"/>
  <c r="Z22" i="36" s="1"/>
  <c r="C15" i="44" s="1"/>
  <c r="H15" i="44" s="1"/>
  <c r="L24" i="56" s="1"/>
  <c r="Y16" i="36"/>
  <c r="Z16" i="36" s="1"/>
  <c r="C9" i="44" s="1"/>
  <c r="H9" i="44" s="1"/>
  <c r="F18" i="56" s="1"/>
  <c r="Y25" i="36"/>
  <c r="Z25" i="36" s="1"/>
  <c r="C18" i="44" s="1"/>
  <c r="Y14" i="36"/>
  <c r="Z14" i="36" s="1"/>
  <c r="C7" i="44" s="1"/>
  <c r="H7" i="44" s="1"/>
  <c r="F16" i="56" s="1"/>
  <c r="Y15" i="36"/>
  <c r="Z15" i="36" s="1"/>
  <c r="C8" i="44" s="1"/>
  <c r="H8" i="44" s="1"/>
  <c r="F17" i="56" s="1"/>
  <c r="G620" i="53"/>
  <c r="G582" i="53"/>
  <c r="G105" i="55"/>
  <c r="D8" i="28" l="1"/>
  <c r="H22" i="44"/>
  <c r="L31" i="56" s="1"/>
  <c r="H32" i="44"/>
  <c r="H19" i="44"/>
  <c r="L28" i="56" s="1"/>
  <c r="H25" i="44"/>
  <c r="L34" i="56" s="1"/>
  <c r="H29" i="44"/>
  <c r="L38" i="56" s="1"/>
  <c r="H33" i="44"/>
  <c r="H28" i="44"/>
  <c r="L37" i="56" s="1"/>
  <c r="H30" i="44"/>
  <c r="L39" i="56" s="1"/>
  <c r="H23" i="44"/>
  <c r="L32" i="56" s="1"/>
  <c r="H18" i="44"/>
  <c r="L27" i="56" s="1"/>
  <c r="H27" i="44"/>
  <c r="L36" i="56" s="1"/>
  <c r="H17" i="44"/>
  <c r="L26" i="56" s="1"/>
  <c r="H24" i="44"/>
  <c r="L33" i="56" s="1"/>
  <c r="H31" i="44"/>
  <c r="L40" i="56" s="1"/>
  <c r="I622" i="53"/>
  <c r="H622" i="53" s="1"/>
  <c r="H106" i="55"/>
  <c r="I107" i="55"/>
  <c r="H107" i="55" s="1"/>
  <c r="Y41" i="36"/>
  <c r="Z41" i="36" s="1"/>
  <c r="I584" i="53"/>
  <c r="H584" i="53" s="1"/>
  <c r="C20" i="44"/>
  <c r="H20" i="44" s="1"/>
  <c r="L29" i="56" s="1"/>
  <c r="G107" i="55"/>
  <c r="G106" i="55"/>
  <c r="G621" i="53"/>
  <c r="G583" i="53"/>
  <c r="D136" i="28" l="1"/>
  <c r="D137" i="28"/>
  <c r="D141" i="28"/>
  <c r="D145" i="28"/>
  <c r="D149" i="28"/>
  <c r="D153" i="28"/>
  <c r="D157" i="28"/>
  <c r="D161" i="28"/>
  <c r="D165" i="28"/>
  <c r="D169" i="28"/>
  <c r="D173" i="28"/>
  <c r="D177" i="28"/>
  <c r="D181" i="28"/>
  <c r="D185" i="28"/>
  <c r="D189" i="28"/>
  <c r="D193" i="28"/>
  <c r="D197" i="28"/>
  <c r="D201" i="28"/>
  <c r="D205" i="28"/>
  <c r="D209" i="28"/>
  <c r="D213" i="28"/>
  <c r="D217" i="28"/>
  <c r="D221" i="28"/>
  <c r="D225" i="28"/>
  <c r="D229" i="28"/>
  <c r="D233" i="28"/>
  <c r="D237" i="28"/>
  <c r="D241" i="28"/>
  <c r="D245" i="28"/>
  <c r="D249" i="28"/>
  <c r="D253" i="28"/>
  <c r="D257" i="28"/>
  <c r="D261" i="28"/>
  <c r="D265" i="28"/>
  <c r="D269" i="28"/>
  <c r="D273" i="28"/>
  <c r="D277" i="28"/>
  <c r="D281" i="28"/>
  <c r="D285" i="28"/>
  <c r="D289" i="28"/>
  <c r="D293" i="28"/>
  <c r="D297" i="28"/>
  <c r="D301" i="28"/>
  <c r="D305" i="28"/>
  <c r="D309" i="28"/>
  <c r="D313" i="28"/>
  <c r="D317" i="28"/>
  <c r="D321" i="28"/>
  <c r="D325" i="28"/>
  <c r="D329" i="28"/>
  <c r="D333" i="28"/>
  <c r="D337" i="28"/>
  <c r="D341" i="28"/>
  <c r="D345" i="28"/>
  <c r="D349" i="28"/>
  <c r="D353" i="28"/>
  <c r="D357" i="28"/>
  <c r="D361" i="28"/>
  <c r="D365" i="28"/>
  <c r="D369" i="28"/>
  <c r="D373" i="28"/>
  <c r="D377" i="28"/>
  <c r="D381" i="28"/>
  <c r="D385" i="28"/>
  <c r="D389" i="28"/>
  <c r="D393" i="28"/>
  <c r="D397" i="28"/>
  <c r="D401" i="28"/>
  <c r="D405" i="28"/>
  <c r="D409" i="28"/>
  <c r="D413" i="28"/>
  <c r="D417" i="28"/>
  <c r="D421" i="28"/>
  <c r="D425" i="28"/>
  <c r="D429" i="28"/>
  <c r="D433" i="28"/>
  <c r="D437" i="28"/>
  <c r="D138" i="28"/>
  <c r="D142" i="28"/>
  <c r="D146" i="28"/>
  <c r="D150" i="28"/>
  <c r="D154" i="28"/>
  <c r="D158" i="28"/>
  <c r="D162" i="28"/>
  <c r="D166" i="28"/>
  <c r="D170" i="28"/>
  <c r="D143" i="28"/>
  <c r="D151" i="28"/>
  <c r="D159" i="28"/>
  <c r="D167" i="28"/>
  <c r="D174" i="28"/>
  <c r="D179" i="28"/>
  <c r="D184" i="28"/>
  <c r="D190" i="28"/>
  <c r="D195" i="28"/>
  <c r="D200" i="28"/>
  <c r="D206" i="28"/>
  <c r="D211" i="28"/>
  <c r="D216" i="28"/>
  <c r="D222" i="28"/>
  <c r="D227" i="28"/>
  <c r="D232" i="28"/>
  <c r="D238" i="28"/>
  <c r="D243" i="28"/>
  <c r="D248" i="28"/>
  <c r="D254" i="28"/>
  <c r="D259" i="28"/>
  <c r="D264" i="28"/>
  <c r="D270" i="28"/>
  <c r="D275" i="28"/>
  <c r="D280" i="28"/>
  <c r="D286" i="28"/>
  <c r="D291" i="28"/>
  <c r="D296" i="28"/>
  <c r="D302" i="28"/>
  <c r="D307" i="28"/>
  <c r="D312" i="28"/>
  <c r="D318" i="28"/>
  <c r="D323" i="28"/>
  <c r="D328" i="28"/>
  <c r="D334" i="28"/>
  <c r="D339" i="28"/>
  <c r="D344" i="28"/>
  <c r="D350" i="28"/>
  <c r="D355" i="28"/>
  <c r="D360" i="28"/>
  <c r="D366" i="28"/>
  <c r="D371" i="28"/>
  <c r="D376" i="28"/>
  <c r="D382" i="28"/>
  <c r="D387" i="28"/>
  <c r="D392" i="28"/>
  <c r="D398" i="28"/>
  <c r="D403" i="28"/>
  <c r="D408" i="28"/>
  <c r="D414" i="28"/>
  <c r="D419" i="28"/>
  <c r="D424" i="28"/>
  <c r="D430" i="28"/>
  <c r="D435" i="28"/>
  <c r="D144" i="28"/>
  <c r="D152" i="28"/>
  <c r="D160" i="28"/>
  <c r="D168" i="28"/>
  <c r="D175" i="28"/>
  <c r="D180" i="28"/>
  <c r="D186" i="28"/>
  <c r="D191" i="28"/>
  <c r="D196" i="28"/>
  <c r="D202" i="28"/>
  <c r="D207" i="28"/>
  <c r="D212" i="28"/>
  <c r="D218" i="28"/>
  <c r="D223" i="28"/>
  <c r="D228" i="28"/>
  <c r="D234" i="28"/>
  <c r="D239" i="28"/>
  <c r="D244" i="28"/>
  <c r="D250" i="28"/>
  <c r="D255" i="28"/>
  <c r="D260" i="28"/>
  <c r="D266" i="28"/>
  <c r="D271" i="28"/>
  <c r="D276" i="28"/>
  <c r="D282" i="28"/>
  <c r="D287" i="28"/>
  <c r="D292" i="28"/>
  <c r="D298" i="28"/>
  <c r="D303" i="28"/>
  <c r="D308" i="28"/>
  <c r="D314" i="28"/>
  <c r="D140" i="28"/>
  <c r="D156" i="28"/>
  <c r="D172" i="28"/>
  <c r="D183" i="28"/>
  <c r="D194" i="28"/>
  <c r="D204" i="28"/>
  <c r="D215" i="28"/>
  <c r="D226" i="28"/>
  <c r="D236" i="28"/>
  <c r="D247" i="28"/>
  <c r="D258" i="28"/>
  <c r="D268" i="28"/>
  <c r="D279" i="28"/>
  <c r="D290" i="28"/>
  <c r="D300" i="28"/>
  <c r="D311" i="28"/>
  <c r="D320" i="28"/>
  <c r="D327" i="28"/>
  <c r="D335" i="28"/>
  <c r="D342" i="28"/>
  <c r="D348" i="28"/>
  <c r="D356" i="28"/>
  <c r="D363" i="28"/>
  <c r="D370" i="28"/>
  <c r="D378" i="28"/>
  <c r="D384" i="28"/>
  <c r="D391" i="28"/>
  <c r="D399" i="28"/>
  <c r="D406" i="28"/>
  <c r="D412" i="28"/>
  <c r="D420" i="28"/>
  <c r="D427" i="28"/>
  <c r="D434" i="28"/>
  <c r="D147" i="28"/>
  <c r="D163" i="28"/>
  <c r="D176" i="28"/>
  <c r="D187" i="28"/>
  <c r="D198" i="28"/>
  <c r="D208" i="28"/>
  <c r="D219" i="28"/>
  <c r="D230" i="28"/>
  <c r="D240" i="28"/>
  <c r="D251" i="28"/>
  <c r="D262" i="28"/>
  <c r="D272" i="28"/>
  <c r="D283" i="28"/>
  <c r="D294" i="28"/>
  <c r="D304" i="28"/>
  <c r="D315" i="28"/>
  <c r="D322" i="28"/>
  <c r="D330" i="28"/>
  <c r="D336" i="28"/>
  <c r="D343" i="28"/>
  <c r="D351" i="28"/>
  <c r="D358" i="28"/>
  <c r="D364" i="28"/>
  <c r="D372" i="28"/>
  <c r="D379" i="28"/>
  <c r="D386" i="28"/>
  <c r="D394" i="28"/>
  <c r="D400" i="28"/>
  <c r="D407" i="28"/>
  <c r="D415" i="28"/>
  <c r="D422" i="28"/>
  <c r="D428" i="28"/>
  <c r="D436" i="28"/>
  <c r="D148" i="28"/>
  <c r="D164" i="28"/>
  <c r="D178" i="28"/>
  <c r="D188" i="28"/>
  <c r="D199" i="28"/>
  <c r="D210" i="28"/>
  <c r="D220" i="28"/>
  <c r="D231" i="28"/>
  <c r="D242" i="28"/>
  <c r="D252" i="28"/>
  <c r="D263" i="28"/>
  <c r="D274" i="28"/>
  <c r="D284" i="28"/>
  <c r="D295" i="28"/>
  <c r="D306" i="28"/>
  <c r="D316" i="28"/>
  <c r="D324" i="28"/>
  <c r="D331" i="28"/>
  <c r="D338" i="28"/>
  <c r="D155" i="28"/>
  <c r="D203" i="28"/>
  <c r="D246" i="28"/>
  <c r="D288" i="28"/>
  <c r="D326" i="28"/>
  <c r="D347" i="28"/>
  <c r="D362" i="28"/>
  <c r="D375" i="28"/>
  <c r="D390" i="28"/>
  <c r="D404" i="28"/>
  <c r="D418" i="28"/>
  <c r="D432" i="28"/>
  <c r="D171" i="28"/>
  <c r="D214" i="28"/>
  <c r="D256" i="28"/>
  <c r="D299" i="28"/>
  <c r="D332" i="28"/>
  <c r="D352" i="28"/>
  <c r="D367" i="28"/>
  <c r="D380" i="28"/>
  <c r="D395" i="28"/>
  <c r="D410" i="28"/>
  <c r="D423" i="28"/>
  <c r="D182" i="28"/>
  <c r="D224" i="28"/>
  <c r="D267" i="28"/>
  <c r="D310" i="28"/>
  <c r="D340" i="28"/>
  <c r="D354" i="28"/>
  <c r="D368" i="28"/>
  <c r="D383" i="28"/>
  <c r="D396" i="28"/>
  <c r="D411" i="28"/>
  <c r="D426" i="28"/>
  <c r="D139" i="28"/>
  <c r="D192" i="28"/>
  <c r="D235" i="28"/>
  <c r="D278" i="28"/>
  <c r="D319" i="28"/>
  <c r="D346" i="28"/>
  <c r="D359" i="28"/>
  <c r="D374" i="28"/>
  <c r="D388" i="28"/>
  <c r="D402" i="28"/>
  <c r="D416" i="28"/>
  <c r="D431" i="28"/>
  <c r="D14" i="28"/>
  <c r="D15" i="28"/>
  <c r="D19" i="28"/>
  <c r="D23" i="28"/>
  <c r="D27" i="28"/>
  <c r="D31" i="28"/>
  <c r="D35" i="28"/>
  <c r="D39" i="28"/>
  <c r="D43" i="28"/>
  <c r="D47" i="28"/>
  <c r="D51" i="28"/>
  <c r="D55" i="28"/>
  <c r="D59" i="28"/>
  <c r="D63" i="28"/>
  <c r="D67" i="28"/>
  <c r="D71" i="28"/>
  <c r="D75" i="28"/>
  <c r="D79" i="28"/>
  <c r="D83" i="28"/>
  <c r="D87" i="28"/>
  <c r="D91" i="28"/>
  <c r="D95" i="28"/>
  <c r="D99" i="28"/>
  <c r="D103" i="28"/>
  <c r="D107" i="28"/>
  <c r="D111" i="28"/>
  <c r="D115" i="28"/>
  <c r="D119" i="28"/>
  <c r="D123" i="28"/>
  <c r="D127" i="28"/>
  <c r="D131" i="28"/>
  <c r="D16" i="28"/>
  <c r="D20" i="28"/>
  <c r="D24" i="28"/>
  <c r="D28" i="28"/>
  <c r="D32" i="28"/>
  <c r="D36" i="28"/>
  <c r="D40" i="28"/>
  <c r="D44" i="28"/>
  <c r="D48" i="28"/>
  <c r="D52" i="28"/>
  <c r="D56" i="28"/>
  <c r="D60" i="28"/>
  <c r="D64" i="28"/>
  <c r="D68" i="28"/>
  <c r="D72" i="28"/>
  <c r="D76" i="28"/>
  <c r="D80" i="28"/>
  <c r="D84" i="28"/>
  <c r="D88" i="28"/>
  <c r="D92" i="28"/>
  <c r="D96" i="28"/>
  <c r="D100" i="28"/>
  <c r="D104" i="28"/>
  <c r="D108" i="28"/>
  <c r="D112" i="28"/>
  <c r="D116" i="28"/>
  <c r="D120" i="28"/>
  <c r="D124" i="28"/>
  <c r="D128" i="28"/>
  <c r="D132" i="28"/>
  <c r="D17" i="28"/>
  <c r="D21" i="28"/>
  <c r="D25" i="28"/>
  <c r="D29" i="28"/>
  <c r="D33" i="28"/>
  <c r="D37" i="28"/>
  <c r="D41" i="28"/>
  <c r="D45" i="28"/>
  <c r="D49" i="28"/>
  <c r="D53" i="28"/>
  <c r="D57" i="28"/>
  <c r="D61" i="28"/>
  <c r="D65" i="28"/>
  <c r="D69" i="28"/>
  <c r="D73" i="28"/>
  <c r="D77" i="28"/>
  <c r="D81" i="28"/>
  <c r="D85" i="28"/>
  <c r="D89" i="28"/>
  <c r="D93" i="28"/>
  <c r="D97" i="28"/>
  <c r="D101" i="28"/>
  <c r="D105" i="28"/>
  <c r="D109" i="28"/>
  <c r="D113" i="28"/>
  <c r="D22" i="28"/>
  <c r="D38" i="28"/>
  <c r="D54" i="28"/>
  <c r="D70" i="28"/>
  <c r="D86" i="28"/>
  <c r="D102" i="28"/>
  <c r="D117" i="28"/>
  <c r="D125" i="28"/>
  <c r="D133" i="28"/>
  <c r="D26" i="28"/>
  <c r="D42" i="28"/>
  <c r="D58" i="28"/>
  <c r="D74" i="28"/>
  <c r="D90" i="28"/>
  <c r="D106" i="28"/>
  <c r="D118" i="28"/>
  <c r="D126" i="28"/>
  <c r="D30" i="28"/>
  <c r="D46" i="28"/>
  <c r="D62" i="28"/>
  <c r="D78" i="28"/>
  <c r="D94" i="28"/>
  <c r="D110" i="28"/>
  <c r="D121" i="28"/>
  <c r="D129" i="28"/>
  <c r="D18" i="28"/>
  <c r="D34" i="28"/>
  <c r="D50" i="28"/>
  <c r="D66" i="28"/>
  <c r="D82" i="28"/>
  <c r="D98" i="28"/>
  <c r="D114" i="28"/>
  <c r="D122" i="28"/>
  <c r="D130" i="28"/>
  <c r="L42" i="56"/>
  <c r="L41" i="56"/>
  <c r="G32" i="56"/>
  <c r="H32" i="56"/>
  <c r="AN8" i="28"/>
  <c r="G28" i="56"/>
  <c r="H28" i="56"/>
  <c r="AX8" i="28"/>
  <c r="H37" i="56"/>
  <c r="G37" i="56"/>
  <c r="G38" i="56"/>
  <c r="AZ8" i="28"/>
  <c r="H38" i="56"/>
  <c r="G33" i="56"/>
  <c r="AP8" i="28"/>
  <c r="H33" i="56"/>
  <c r="G31" i="56"/>
  <c r="H31" i="56"/>
  <c r="AL8" i="28"/>
  <c r="H36" i="56"/>
  <c r="G27" i="56"/>
  <c r="H27" i="56"/>
  <c r="G40" i="56"/>
  <c r="J40" i="56"/>
  <c r="BD8" i="28"/>
  <c r="K40" i="56"/>
  <c r="N40" i="56"/>
  <c r="G39" i="56"/>
  <c r="BB8" i="28"/>
  <c r="H39" i="56"/>
  <c r="G26" i="56"/>
  <c r="H26" i="56"/>
  <c r="G34" i="56"/>
  <c r="AR8" i="28"/>
  <c r="H34" i="56"/>
  <c r="AV8" i="28"/>
  <c r="G36" i="56"/>
  <c r="H40" i="56"/>
  <c r="I623" i="53"/>
  <c r="H623" i="53" s="1"/>
  <c r="G15" i="56"/>
  <c r="H15" i="56"/>
  <c r="C21" i="44"/>
  <c r="C34" i="44"/>
  <c r="G19" i="56"/>
  <c r="H19" i="56"/>
  <c r="H25" i="56"/>
  <c r="G25" i="56"/>
  <c r="H16" i="56"/>
  <c r="G16" i="56"/>
  <c r="H17" i="56"/>
  <c r="G17" i="56"/>
  <c r="H21" i="56"/>
  <c r="G21" i="56"/>
  <c r="H20" i="56"/>
  <c r="G20" i="56"/>
  <c r="G18" i="56"/>
  <c r="H18" i="56"/>
  <c r="G22" i="56"/>
  <c r="H22" i="56"/>
  <c r="H24" i="56"/>
  <c r="G24" i="56"/>
  <c r="G23" i="56"/>
  <c r="H23" i="56"/>
  <c r="T8" i="28"/>
  <c r="J8" i="28"/>
  <c r="P8" i="28"/>
  <c r="R8" i="28"/>
  <c r="L8" i="28"/>
  <c r="H8" i="28"/>
  <c r="X8" i="28"/>
  <c r="N8" i="28"/>
  <c r="V8" i="28"/>
  <c r="Z8" i="28"/>
  <c r="I585" i="53"/>
  <c r="H585" i="53" s="1"/>
  <c r="AD8" i="28"/>
  <c r="AB8" i="28"/>
  <c r="G584" i="53"/>
  <c r="G622" i="53"/>
  <c r="J48" i="56" l="1"/>
  <c r="J47" i="56"/>
  <c r="J46" i="56"/>
  <c r="R136" i="28"/>
  <c r="R138" i="28"/>
  <c r="R142" i="28"/>
  <c r="R146" i="28"/>
  <c r="R150" i="28"/>
  <c r="R154" i="28"/>
  <c r="R158" i="28"/>
  <c r="R162" i="28"/>
  <c r="R166" i="28"/>
  <c r="R170" i="28"/>
  <c r="R174" i="28"/>
  <c r="R178" i="28"/>
  <c r="R182" i="28"/>
  <c r="R186" i="28"/>
  <c r="R190" i="28"/>
  <c r="R194" i="28"/>
  <c r="R198" i="28"/>
  <c r="R202" i="28"/>
  <c r="R206" i="28"/>
  <c r="R210" i="28"/>
  <c r="R214" i="28"/>
  <c r="R218" i="28"/>
  <c r="R222" i="28"/>
  <c r="R226" i="28"/>
  <c r="R230" i="28"/>
  <c r="R234" i="28"/>
  <c r="R238" i="28"/>
  <c r="R242" i="28"/>
  <c r="R246" i="28"/>
  <c r="R250" i="28"/>
  <c r="R254" i="28"/>
  <c r="R258" i="28"/>
  <c r="R262" i="28"/>
  <c r="R266" i="28"/>
  <c r="R270" i="28"/>
  <c r="R274" i="28"/>
  <c r="R278" i="28"/>
  <c r="R282" i="28"/>
  <c r="R286" i="28"/>
  <c r="R290" i="28"/>
  <c r="R294" i="28"/>
  <c r="R298" i="28"/>
  <c r="R302" i="28"/>
  <c r="R306" i="28"/>
  <c r="R310" i="28"/>
  <c r="R314" i="28"/>
  <c r="R318" i="28"/>
  <c r="R322" i="28"/>
  <c r="R326" i="28"/>
  <c r="R330" i="28"/>
  <c r="R334" i="28"/>
  <c r="R338" i="28"/>
  <c r="R342" i="28"/>
  <c r="R346" i="28"/>
  <c r="R350" i="28"/>
  <c r="R354" i="28"/>
  <c r="R358" i="28"/>
  <c r="R362" i="28"/>
  <c r="R366" i="28"/>
  <c r="R370" i="28"/>
  <c r="R374" i="28"/>
  <c r="R378" i="28"/>
  <c r="R382" i="28"/>
  <c r="R386" i="28"/>
  <c r="R390" i="28"/>
  <c r="R394" i="28"/>
  <c r="R398" i="28"/>
  <c r="R402" i="28"/>
  <c r="R406" i="28"/>
  <c r="R410" i="28"/>
  <c r="R414" i="28"/>
  <c r="R418" i="28"/>
  <c r="R422" i="28"/>
  <c r="R426" i="28"/>
  <c r="R430" i="28"/>
  <c r="R434" i="28"/>
  <c r="R139" i="28"/>
  <c r="R143" i="28"/>
  <c r="R147" i="28"/>
  <c r="R151" i="28"/>
  <c r="R155" i="28"/>
  <c r="R159" i="28"/>
  <c r="R163" i="28"/>
  <c r="R167" i="28"/>
  <c r="R171" i="28"/>
  <c r="R175" i="28"/>
  <c r="R141" i="28"/>
  <c r="R149" i="28"/>
  <c r="R157" i="28"/>
  <c r="R165" i="28"/>
  <c r="R173" i="28"/>
  <c r="R180" i="28"/>
  <c r="R185" i="28"/>
  <c r="R191" i="28"/>
  <c r="R196" i="28"/>
  <c r="R201" i="28"/>
  <c r="R207" i="28"/>
  <c r="R212" i="28"/>
  <c r="R217" i="28"/>
  <c r="R223" i="28"/>
  <c r="R228" i="28"/>
  <c r="R233" i="28"/>
  <c r="R239" i="28"/>
  <c r="R244" i="28"/>
  <c r="R249" i="28"/>
  <c r="R255" i="28"/>
  <c r="R260" i="28"/>
  <c r="R265" i="28"/>
  <c r="R271" i="28"/>
  <c r="R276" i="28"/>
  <c r="R281" i="28"/>
  <c r="R287" i="28"/>
  <c r="R292" i="28"/>
  <c r="R297" i="28"/>
  <c r="R303" i="28"/>
  <c r="R308" i="28"/>
  <c r="R313" i="28"/>
  <c r="R319" i="28"/>
  <c r="R324" i="28"/>
  <c r="R329" i="28"/>
  <c r="R335" i="28"/>
  <c r="R340" i="28"/>
  <c r="R345" i="28"/>
  <c r="R351" i="28"/>
  <c r="R356" i="28"/>
  <c r="R361" i="28"/>
  <c r="R367" i="28"/>
  <c r="R372" i="28"/>
  <c r="R377" i="28"/>
  <c r="R383" i="28"/>
  <c r="R388" i="28"/>
  <c r="R393" i="28"/>
  <c r="R399" i="28"/>
  <c r="R404" i="28"/>
  <c r="R409" i="28"/>
  <c r="R415" i="28"/>
  <c r="R420" i="28"/>
  <c r="R425" i="28"/>
  <c r="R431" i="28"/>
  <c r="R436" i="28"/>
  <c r="R144" i="28"/>
  <c r="R152" i="28"/>
  <c r="R160" i="28"/>
  <c r="R168" i="28"/>
  <c r="R176" i="28"/>
  <c r="R181" i="28"/>
  <c r="R187" i="28"/>
  <c r="R192" i="28"/>
  <c r="R197" i="28"/>
  <c r="R203" i="28"/>
  <c r="R208" i="28"/>
  <c r="R213" i="28"/>
  <c r="R219" i="28"/>
  <c r="R224" i="28"/>
  <c r="R229" i="28"/>
  <c r="R235" i="28"/>
  <c r="R240" i="28"/>
  <c r="R245" i="28"/>
  <c r="R251" i="28"/>
  <c r="R256" i="28"/>
  <c r="R261" i="28"/>
  <c r="R267" i="28"/>
  <c r="R272" i="28"/>
  <c r="R277" i="28"/>
  <c r="R283" i="28"/>
  <c r="R288" i="28"/>
  <c r="R293" i="28"/>
  <c r="R299" i="28"/>
  <c r="R304" i="28"/>
  <c r="R309" i="28"/>
  <c r="R315" i="28"/>
  <c r="R145" i="28"/>
  <c r="R161" i="28"/>
  <c r="R177" i="28"/>
  <c r="R188" i="28"/>
  <c r="R199" i="28"/>
  <c r="R209" i="28"/>
  <c r="R220" i="28"/>
  <c r="R231" i="28"/>
  <c r="R241" i="28"/>
  <c r="R252" i="28"/>
  <c r="R263" i="28"/>
  <c r="R273" i="28"/>
  <c r="R284" i="28"/>
  <c r="R295" i="28"/>
  <c r="R305" i="28"/>
  <c r="R316" i="28"/>
  <c r="R323" i="28"/>
  <c r="R331" i="28"/>
  <c r="R337" i="28"/>
  <c r="R344" i="28"/>
  <c r="R352" i="28"/>
  <c r="R359" i="28"/>
  <c r="R365" i="28"/>
  <c r="R373" i="28"/>
  <c r="R380" i="28"/>
  <c r="R387" i="28"/>
  <c r="R395" i="28"/>
  <c r="R401" i="28"/>
  <c r="R408" i="28"/>
  <c r="R416" i="28"/>
  <c r="R423" i="28"/>
  <c r="R429" i="28"/>
  <c r="R437" i="28"/>
  <c r="R148" i="28"/>
  <c r="R164" i="28"/>
  <c r="R179" i="28"/>
  <c r="R189" i="28"/>
  <c r="R200" i="28"/>
  <c r="R211" i="28"/>
  <c r="R221" i="28"/>
  <c r="R232" i="28"/>
  <c r="R243" i="28"/>
  <c r="R253" i="28"/>
  <c r="R264" i="28"/>
  <c r="R275" i="28"/>
  <c r="R285" i="28"/>
  <c r="R296" i="28"/>
  <c r="R307" i="28"/>
  <c r="R317" i="28"/>
  <c r="R325" i="28"/>
  <c r="R332" i="28"/>
  <c r="R339" i="28"/>
  <c r="R347" i="28"/>
  <c r="R353" i="28"/>
  <c r="R360" i="28"/>
  <c r="R368" i="28"/>
  <c r="R375" i="28"/>
  <c r="R381" i="28"/>
  <c r="R389" i="28"/>
  <c r="R396" i="28"/>
  <c r="R403" i="28"/>
  <c r="R411" i="28"/>
  <c r="R417" i="28"/>
  <c r="R424" i="28"/>
  <c r="R432" i="28"/>
  <c r="R137" i="28"/>
  <c r="R153" i="28"/>
  <c r="R169" i="28"/>
  <c r="R183" i="28"/>
  <c r="R193" i="28"/>
  <c r="R204" i="28"/>
  <c r="R215" i="28"/>
  <c r="R225" i="28"/>
  <c r="R236" i="28"/>
  <c r="R247" i="28"/>
  <c r="R257" i="28"/>
  <c r="R268" i="28"/>
  <c r="R279" i="28"/>
  <c r="R289" i="28"/>
  <c r="R300" i="28"/>
  <c r="R311" i="28"/>
  <c r="R320" i="28"/>
  <c r="R327" i="28"/>
  <c r="R333" i="28"/>
  <c r="R341" i="28"/>
  <c r="R348" i="28"/>
  <c r="R355" i="28"/>
  <c r="R363" i="28"/>
  <c r="R369" i="28"/>
  <c r="R376" i="28"/>
  <c r="R384" i="28"/>
  <c r="R391" i="28"/>
  <c r="R397" i="28"/>
  <c r="R405" i="28"/>
  <c r="R412" i="28"/>
  <c r="R419" i="28"/>
  <c r="R427" i="28"/>
  <c r="R433" i="28"/>
  <c r="R140" i="28"/>
  <c r="R156" i="28"/>
  <c r="R172" i="28"/>
  <c r="R184" i="28"/>
  <c r="R195" i="28"/>
  <c r="R205" i="28"/>
  <c r="R216" i="28"/>
  <c r="R227" i="28"/>
  <c r="R237" i="28"/>
  <c r="R248" i="28"/>
  <c r="R259" i="28"/>
  <c r="R269" i="28"/>
  <c r="R280" i="28"/>
  <c r="R291" i="28"/>
  <c r="R301" i="28"/>
  <c r="R312" i="28"/>
  <c r="R321" i="28"/>
  <c r="R328" i="28"/>
  <c r="R336" i="28"/>
  <c r="R343" i="28"/>
  <c r="R349" i="28"/>
  <c r="R357" i="28"/>
  <c r="R364" i="28"/>
  <c r="R371" i="28"/>
  <c r="R379" i="28"/>
  <c r="R385" i="28"/>
  <c r="R392" i="28"/>
  <c r="R400" i="28"/>
  <c r="R407" i="28"/>
  <c r="R413" i="28"/>
  <c r="R421" i="28"/>
  <c r="R428" i="28"/>
  <c r="R435" i="28"/>
  <c r="P136" i="28"/>
  <c r="P137" i="28"/>
  <c r="P141" i="28"/>
  <c r="P145" i="28"/>
  <c r="P149" i="28"/>
  <c r="P153" i="28"/>
  <c r="P157" i="28"/>
  <c r="P161" i="28"/>
  <c r="P165" i="28"/>
  <c r="P169" i="28"/>
  <c r="P173" i="28"/>
  <c r="P177" i="28"/>
  <c r="P181" i="28"/>
  <c r="P185" i="28"/>
  <c r="P189" i="28"/>
  <c r="P193" i="28"/>
  <c r="P197" i="28"/>
  <c r="P201" i="28"/>
  <c r="P205" i="28"/>
  <c r="P209" i="28"/>
  <c r="P213" i="28"/>
  <c r="P217" i="28"/>
  <c r="P221" i="28"/>
  <c r="P225" i="28"/>
  <c r="P229" i="28"/>
  <c r="P233" i="28"/>
  <c r="P237" i="28"/>
  <c r="P241" i="28"/>
  <c r="P245" i="28"/>
  <c r="P249" i="28"/>
  <c r="P253" i="28"/>
  <c r="P257" i="28"/>
  <c r="P261" i="28"/>
  <c r="P265" i="28"/>
  <c r="P269" i="28"/>
  <c r="P273" i="28"/>
  <c r="P277" i="28"/>
  <c r="P281" i="28"/>
  <c r="P285" i="28"/>
  <c r="P289" i="28"/>
  <c r="P293" i="28"/>
  <c r="P297" i="28"/>
  <c r="P301" i="28"/>
  <c r="P305" i="28"/>
  <c r="P309" i="28"/>
  <c r="P313" i="28"/>
  <c r="P317" i="28"/>
  <c r="P321" i="28"/>
  <c r="P325" i="28"/>
  <c r="P329" i="28"/>
  <c r="P333" i="28"/>
  <c r="P337" i="28"/>
  <c r="P341" i="28"/>
  <c r="P345" i="28"/>
  <c r="P349" i="28"/>
  <c r="P353" i="28"/>
  <c r="P357" i="28"/>
  <c r="P361" i="28"/>
  <c r="P365" i="28"/>
  <c r="P369" i="28"/>
  <c r="P373" i="28"/>
  <c r="P377" i="28"/>
  <c r="P381" i="28"/>
  <c r="P385" i="28"/>
  <c r="P389" i="28"/>
  <c r="P393" i="28"/>
  <c r="P397" i="28"/>
  <c r="P401" i="28"/>
  <c r="P405" i="28"/>
  <c r="P409" i="28"/>
  <c r="P413" i="28"/>
  <c r="P417" i="28"/>
  <c r="P421" i="28"/>
  <c r="P425" i="28"/>
  <c r="P429" i="28"/>
  <c r="P433" i="28"/>
  <c r="P437" i="28"/>
  <c r="P138" i="28"/>
  <c r="P142" i="28"/>
  <c r="P146" i="28"/>
  <c r="P150" i="28"/>
  <c r="P154" i="28"/>
  <c r="P158" i="28"/>
  <c r="P162" i="28"/>
  <c r="P166" i="28"/>
  <c r="P170" i="28"/>
  <c r="P140" i="28"/>
  <c r="P148" i="28"/>
  <c r="P156" i="28"/>
  <c r="P164" i="28"/>
  <c r="P172" i="28"/>
  <c r="P178" i="28"/>
  <c r="P183" i="28"/>
  <c r="P188" i="28"/>
  <c r="P194" i="28"/>
  <c r="P199" i="28"/>
  <c r="P204" i="28"/>
  <c r="P210" i="28"/>
  <c r="P215" i="28"/>
  <c r="P220" i="28"/>
  <c r="P226" i="28"/>
  <c r="P231" i="28"/>
  <c r="P236" i="28"/>
  <c r="P242" i="28"/>
  <c r="P247" i="28"/>
  <c r="P252" i="28"/>
  <c r="P258" i="28"/>
  <c r="P263" i="28"/>
  <c r="P268" i="28"/>
  <c r="P274" i="28"/>
  <c r="P279" i="28"/>
  <c r="P284" i="28"/>
  <c r="P290" i="28"/>
  <c r="P295" i="28"/>
  <c r="P300" i="28"/>
  <c r="P306" i="28"/>
  <c r="P311" i="28"/>
  <c r="P316" i="28"/>
  <c r="P322" i="28"/>
  <c r="P327" i="28"/>
  <c r="P332" i="28"/>
  <c r="P338" i="28"/>
  <c r="P343" i="28"/>
  <c r="P348" i="28"/>
  <c r="P354" i="28"/>
  <c r="P359" i="28"/>
  <c r="P364" i="28"/>
  <c r="P370" i="28"/>
  <c r="P375" i="28"/>
  <c r="P380" i="28"/>
  <c r="P386" i="28"/>
  <c r="P391" i="28"/>
  <c r="P396" i="28"/>
  <c r="P402" i="28"/>
  <c r="P407" i="28"/>
  <c r="P412" i="28"/>
  <c r="P418" i="28"/>
  <c r="P423" i="28"/>
  <c r="P428" i="28"/>
  <c r="P434" i="28"/>
  <c r="P143" i="28"/>
  <c r="P151" i="28"/>
  <c r="P159" i="28"/>
  <c r="P167" i="28"/>
  <c r="P174" i="28"/>
  <c r="P179" i="28"/>
  <c r="P184" i="28"/>
  <c r="P190" i="28"/>
  <c r="P195" i="28"/>
  <c r="P200" i="28"/>
  <c r="P206" i="28"/>
  <c r="P211" i="28"/>
  <c r="P216" i="28"/>
  <c r="P222" i="28"/>
  <c r="P227" i="28"/>
  <c r="P232" i="28"/>
  <c r="P238" i="28"/>
  <c r="P243" i="28"/>
  <c r="P248" i="28"/>
  <c r="P254" i="28"/>
  <c r="P259" i="28"/>
  <c r="P264" i="28"/>
  <c r="P270" i="28"/>
  <c r="P275" i="28"/>
  <c r="P280" i="28"/>
  <c r="P286" i="28"/>
  <c r="P291" i="28"/>
  <c r="P296" i="28"/>
  <c r="P302" i="28"/>
  <c r="P307" i="28"/>
  <c r="P312" i="28"/>
  <c r="P144" i="28"/>
  <c r="P160" i="28"/>
  <c r="P175" i="28"/>
  <c r="P186" i="28"/>
  <c r="P196" i="28"/>
  <c r="P207" i="28"/>
  <c r="P218" i="28"/>
  <c r="P228" i="28"/>
  <c r="P239" i="28"/>
  <c r="P250" i="28"/>
  <c r="P260" i="28"/>
  <c r="P271" i="28"/>
  <c r="P282" i="28"/>
  <c r="P292" i="28"/>
  <c r="P303" i="28"/>
  <c r="P314" i="28"/>
  <c r="P320" i="28"/>
  <c r="P328" i="28"/>
  <c r="P335" i="28"/>
  <c r="P342" i="28"/>
  <c r="P350" i="28"/>
  <c r="P356" i="28"/>
  <c r="P363" i="28"/>
  <c r="P371" i="28"/>
  <c r="P378" i="28"/>
  <c r="P384" i="28"/>
  <c r="P392" i="28"/>
  <c r="P399" i="28"/>
  <c r="P406" i="28"/>
  <c r="P414" i="28"/>
  <c r="P420" i="28"/>
  <c r="P427" i="28"/>
  <c r="P435" i="28"/>
  <c r="P147" i="28"/>
  <c r="P163" i="28"/>
  <c r="P176" i="28"/>
  <c r="P187" i="28"/>
  <c r="P198" i="28"/>
  <c r="P208" i="28"/>
  <c r="P219" i="28"/>
  <c r="P230" i="28"/>
  <c r="P240" i="28"/>
  <c r="P251" i="28"/>
  <c r="P262" i="28"/>
  <c r="P272" i="28"/>
  <c r="P283" i="28"/>
  <c r="P294" i="28"/>
  <c r="P304" i="28"/>
  <c r="P315" i="28"/>
  <c r="P323" i="28"/>
  <c r="P330" i="28"/>
  <c r="P336" i="28"/>
  <c r="P344" i="28"/>
  <c r="P351" i="28"/>
  <c r="P358" i="28"/>
  <c r="P366" i="28"/>
  <c r="P372" i="28"/>
  <c r="P379" i="28"/>
  <c r="P387" i="28"/>
  <c r="P394" i="28"/>
  <c r="P400" i="28"/>
  <c r="P408" i="28"/>
  <c r="P415" i="28"/>
  <c r="P422" i="28"/>
  <c r="P430" i="28"/>
  <c r="P436" i="28"/>
  <c r="P152" i="28"/>
  <c r="P168" i="28"/>
  <c r="P180" i="28"/>
  <c r="P191" i="28"/>
  <c r="P202" i="28"/>
  <c r="P212" i="28"/>
  <c r="P223" i="28"/>
  <c r="P234" i="28"/>
  <c r="P244" i="28"/>
  <c r="P255" i="28"/>
  <c r="P266" i="28"/>
  <c r="P276" i="28"/>
  <c r="P287" i="28"/>
  <c r="P298" i="28"/>
  <c r="P308" i="28"/>
  <c r="P318" i="28"/>
  <c r="P324" i="28"/>
  <c r="P331" i="28"/>
  <c r="P339" i="28"/>
  <c r="P346" i="28"/>
  <c r="P352" i="28"/>
  <c r="P360" i="28"/>
  <c r="P367" i="28"/>
  <c r="P374" i="28"/>
  <c r="P382" i="28"/>
  <c r="P388" i="28"/>
  <c r="P395" i="28"/>
  <c r="P403" i="28"/>
  <c r="P410" i="28"/>
  <c r="P416" i="28"/>
  <c r="P424" i="28"/>
  <c r="P431" i="28"/>
  <c r="P139" i="28"/>
  <c r="P155" i="28"/>
  <c r="P171" i="28"/>
  <c r="P182" i="28"/>
  <c r="P192" i="28"/>
  <c r="P203" i="28"/>
  <c r="P214" i="28"/>
  <c r="P224" i="28"/>
  <c r="P235" i="28"/>
  <c r="P246" i="28"/>
  <c r="P256" i="28"/>
  <c r="P267" i="28"/>
  <c r="P278" i="28"/>
  <c r="P288" i="28"/>
  <c r="P299" i="28"/>
  <c r="P310" i="28"/>
  <c r="P319" i="28"/>
  <c r="P326" i="28"/>
  <c r="P334" i="28"/>
  <c r="P340" i="28"/>
  <c r="P347" i="28"/>
  <c r="P355" i="28"/>
  <c r="P362" i="28"/>
  <c r="P368" i="28"/>
  <c r="P376" i="28"/>
  <c r="P383" i="28"/>
  <c r="P390" i="28"/>
  <c r="P398" i="28"/>
  <c r="P404" i="28"/>
  <c r="P411" i="28"/>
  <c r="P419" i="28"/>
  <c r="P426" i="28"/>
  <c r="P432" i="28"/>
  <c r="N136" i="28"/>
  <c r="N138" i="28"/>
  <c r="N142" i="28"/>
  <c r="N146" i="28"/>
  <c r="N150" i="28"/>
  <c r="N154" i="28"/>
  <c r="N158" i="28"/>
  <c r="N162" i="28"/>
  <c r="N166" i="28"/>
  <c r="N170" i="28"/>
  <c r="N174" i="28"/>
  <c r="N178" i="28"/>
  <c r="N182" i="28"/>
  <c r="N186" i="28"/>
  <c r="N190" i="28"/>
  <c r="N194" i="28"/>
  <c r="N198" i="28"/>
  <c r="N202" i="28"/>
  <c r="N206" i="28"/>
  <c r="N210" i="28"/>
  <c r="N214" i="28"/>
  <c r="N218" i="28"/>
  <c r="N222" i="28"/>
  <c r="N226" i="28"/>
  <c r="N230" i="28"/>
  <c r="N234" i="28"/>
  <c r="N238" i="28"/>
  <c r="N242" i="28"/>
  <c r="N246" i="28"/>
  <c r="N250" i="28"/>
  <c r="N254" i="28"/>
  <c r="N258" i="28"/>
  <c r="N262" i="28"/>
  <c r="N266" i="28"/>
  <c r="N270" i="28"/>
  <c r="N274" i="28"/>
  <c r="N278" i="28"/>
  <c r="N282" i="28"/>
  <c r="N286" i="28"/>
  <c r="N290" i="28"/>
  <c r="N294" i="28"/>
  <c r="N298" i="28"/>
  <c r="N302" i="28"/>
  <c r="N306" i="28"/>
  <c r="N310" i="28"/>
  <c r="N314" i="28"/>
  <c r="N318" i="28"/>
  <c r="N322" i="28"/>
  <c r="N326" i="28"/>
  <c r="N330" i="28"/>
  <c r="N334" i="28"/>
  <c r="N338" i="28"/>
  <c r="N342" i="28"/>
  <c r="N346" i="28"/>
  <c r="N350" i="28"/>
  <c r="N354" i="28"/>
  <c r="N358" i="28"/>
  <c r="N362" i="28"/>
  <c r="N366" i="28"/>
  <c r="N370" i="28"/>
  <c r="N374" i="28"/>
  <c r="N378" i="28"/>
  <c r="N382" i="28"/>
  <c r="N386" i="28"/>
  <c r="N390" i="28"/>
  <c r="N394" i="28"/>
  <c r="N398" i="28"/>
  <c r="N402" i="28"/>
  <c r="N406" i="28"/>
  <c r="N410" i="28"/>
  <c r="N414" i="28"/>
  <c r="N418" i="28"/>
  <c r="N422" i="28"/>
  <c r="N426" i="28"/>
  <c r="N430" i="28"/>
  <c r="N434" i="28"/>
  <c r="N139" i="28"/>
  <c r="N143" i="28"/>
  <c r="N147" i="28"/>
  <c r="N151" i="28"/>
  <c r="N155" i="28"/>
  <c r="N159" i="28"/>
  <c r="N163" i="28"/>
  <c r="N167" i="28"/>
  <c r="N171" i="28"/>
  <c r="N175" i="28"/>
  <c r="N137" i="28"/>
  <c r="N145" i="28"/>
  <c r="N153" i="28"/>
  <c r="N161" i="28"/>
  <c r="N169" i="28"/>
  <c r="N177" i="28"/>
  <c r="N183" i="28"/>
  <c r="N188" i="28"/>
  <c r="N193" i="28"/>
  <c r="N199" i="28"/>
  <c r="N204" i="28"/>
  <c r="N209" i="28"/>
  <c r="N215" i="28"/>
  <c r="N220" i="28"/>
  <c r="N225" i="28"/>
  <c r="N231" i="28"/>
  <c r="N236" i="28"/>
  <c r="N241" i="28"/>
  <c r="N247" i="28"/>
  <c r="N252" i="28"/>
  <c r="N257" i="28"/>
  <c r="N263" i="28"/>
  <c r="N268" i="28"/>
  <c r="N273" i="28"/>
  <c r="N279" i="28"/>
  <c r="N284" i="28"/>
  <c r="N289" i="28"/>
  <c r="N295" i="28"/>
  <c r="N300" i="28"/>
  <c r="N305" i="28"/>
  <c r="N311" i="28"/>
  <c r="N316" i="28"/>
  <c r="N321" i="28"/>
  <c r="N327" i="28"/>
  <c r="N332" i="28"/>
  <c r="N337" i="28"/>
  <c r="N343" i="28"/>
  <c r="N348" i="28"/>
  <c r="N359" i="28"/>
  <c r="N369" i="28"/>
  <c r="N375" i="28"/>
  <c r="N396" i="28"/>
  <c r="N423" i="28"/>
  <c r="N140" i="28"/>
  <c r="N148" i="28"/>
  <c r="N156" i="28"/>
  <c r="N164" i="28"/>
  <c r="N172" i="28"/>
  <c r="N179" i="28"/>
  <c r="N184" i="28"/>
  <c r="N189" i="28"/>
  <c r="N195" i="28"/>
  <c r="N200" i="28"/>
  <c r="N205" i="28"/>
  <c r="N211" i="28"/>
  <c r="N216" i="28"/>
  <c r="N221" i="28"/>
  <c r="N227" i="28"/>
  <c r="N232" i="28"/>
  <c r="N237" i="28"/>
  <c r="N243" i="28"/>
  <c r="N248" i="28"/>
  <c r="N253" i="28"/>
  <c r="N259" i="28"/>
  <c r="N264" i="28"/>
  <c r="N269" i="28"/>
  <c r="N275" i="28"/>
  <c r="N280" i="28"/>
  <c r="N285" i="28"/>
  <c r="N291" i="28"/>
  <c r="N296" i="28"/>
  <c r="N301" i="28"/>
  <c r="N307" i="28"/>
  <c r="N312" i="28"/>
  <c r="N317" i="28"/>
  <c r="N323" i="28"/>
  <c r="N328" i="28"/>
  <c r="N333" i="28"/>
  <c r="N339" i="28"/>
  <c r="N344" i="28"/>
  <c r="N349" i="28"/>
  <c r="N355" i="28"/>
  <c r="N360" i="28"/>
  <c r="N365" i="28"/>
  <c r="N371" i="28"/>
  <c r="N376" i="28"/>
  <c r="N381" i="28"/>
  <c r="N387" i="28"/>
  <c r="N392" i="28"/>
  <c r="N397" i="28"/>
  <c r="N403" i="28"/>
  <c r="N408" i="28"/>
  <c r="N413" i="28"/>
  <c r="N419" i="28"/>
  <c r="N424" i="28"/>
  <c r="N429" i="28"/>
  <c r="N435" i="28"/>
  <c r="N361" i="28"/>
  <c r="N372" i="28"/>
  <c r="N377" i="28"/>
  <c r="N388" i="28"/>
  <c r="N399" i="28"/>
  <c r="N404" i="28"/>
  <c r="N415" i="28"/>
  <c r="N420" i="28"/>
  <c r="N431" i="28"/>
  <c r="N436" i="28"/>
  <c r="N144" i="28"/>
  <c r="N176" i="28"/>
  <c r="N187" i="28"/>
  <c r="N197" i="28"/>
  <c r="N208" i="28"/>
  <c r="N219" i="28"/>
  <c r="N224" i="28"/>
  <c r="N235" i="28"/>
  <c r="N245" i="28"/>
  <c r="N256" i="28"/>
  <c r="N267" i="28"/>
  <c r="N277" i="28"/>
  <c r="N288" i="28"/>
  <c r="N304" i="28"/>
  <c r="N315" i="28"/>
  <c r="N325" i="28"/>
  <c r="N336" i="28"/>
  <c r="N347" i="28"/>
  <c r="N357" i="28"/>
  <c r="N373" i="28"/>
  <c r="N384" i="28"/>
  <c r="N395" i="28"/>
  <c r="N405" i="28"/>
  <c r="N416" i="28"/>
  <c r="N427" i="28"/>
  <c r="N437" i="28"/>
  <c r="N353" i="28"/>
  <c r="N391" i="28"/>
  <c r="N407" i="28"/>
  <c r="N417" i="28"/>
  <c r="N433" i="28"/>
  <c r="N141" i="28"/>
  <c r="N149" i="28"/>
  <c r="N157" i="28"/>
  <c r="N165" i="28"/>
  <c r="N173" i="28"/>
  <c r="N180" i="28"/>
  <c r="N185" i="28"/>
  <c r="N191" i="28"/>
  <c r="N196" i="28"/>
  <c r="N201" i="28"/>
  <c r="N207" i="28"/>
  <c r="N212" i="28"/>
  <c r="N217" i="28"/>
  <c r="N223" i="28"/>
  <c r="N228" i="28"/>
  <c r="N233" i="28"/>
  <c r="N239" i="28"/>
  <c r="N244" i="28"/>
  <c r="N249" i="28"/>
  <c r="N255" i="28"/>
  <c r="N260" i="28"/>
  <c r="N265" i="28"/>
  <c r="N271" i="28"/>
  <c r="N276" i="28"/>
  <c r="N281" i="28"/>
  <c r="N287" i="28"/>
  <c r="N292" i="28"/>
  <c r="N297" i="28"/>
  <c r="N303" i="28"/>
  <c r="N308" i="28"/>
  <c r="N313" i="28"/>
  <c r="N319" i="28"/>
  <c r="N324" i="28"/>
  <c r="N329" i="28"/>
  <c r="N335" i="28"/>
  <c r="N340" i="28"/>
  <c r="N345" i="28"/>
  <c r="N351" i="28"/>
  <c r="N356" i="28"/>
  <c r="N367" i="28"/>
  <c r="N383" i="28"/>
  <c r="N393" i="28"/>
  <c r="N409" i="28"/>
  <c r="N425" i="28"/>
  <c r="N152" i="28"/>
  <c r="N160" i="28"/>
  <c r="N168" i="28"/>
  <c r="N181" i="28"/>
  <c r="N192" i="28"/>
  <c r="N203" i="28"/>
  <c r="N213" i="28"/>
  <c r="N229" i="28"/>
  <c r="N240" i="28"/>
  <c r="N251" i="28"/>
  <c r="N261" i="28"/>
  <c r="N272" i="28"/>
  <c r="N283" i="28"/>
  <c r="N293" i="28"/>
  <c r="N299" i="28"/>
  <c r="N309" i="28"/>
  <c r="N320" i="28"/>
  <c r="N331" i="28"/>
  <c r="N341" i="28"/>
  <c r="N352" i="28"/>
  <c r="N363" i="28"/>
  <c r="N368" i="28"/>
  <c r="N379" i="28"/>
  <c r="N389" i="28"/>
  <c r="N400" i="28"/>
  <c r="N411" i="28"/>
  <c r="N421" i="28"/>
  <c r="N432" i="28"/>
  <c r="N364" i="28"/>
  <c r="N380" i="28"/>
  <c r="N385" i="28"/>
  <c r="N401" i="28"/>
  <c r="N412" i="28"/>
  <c r="N428" i="28"/>
  <c r="L136" i="28"/>
  <c r="L138" i="28"/>
  <c r="L142" i="28"/>
  <c r="L146" i="28"/>
  <c r="L150" i="28"/>
  <c r="L154" i="28"/>
  <c r="L158" i="28"/>
  <c r="L162" i="28"/>
  <c r="L166" i="28"/>
  <c r="L170" i="28"/>
  <c r="L174" i="28"/>
  <c r="L178" i="28"/>
  <c r="L182" i="28"/>
  <c r="L186" i="28"/>
  <c r="L190" i="28"/>
  <c r="L194" i="28"/>
  <c r="L198" i="28"/>
  <c r="L202" i="28"/>
  <c r="L206" i="28"/>
  <c r="L210" i="28"/>
  <c r="L214" i="28"/>
  <c r="L218" i="28"/>
  <c r="L222" i="28"/>
  <c r="L226" i="28"/>
  <c r="L230" i="28"/>
  <c r="L234" i="28"/>
  <c r="L238" i="28"/>
  <c r="L242" i="28"/>
  <c r="L246" i="28"/>
  <c r="L250" i="28"/>
  <c r="L254" i="28"/>
  <c r="L258" i="28"/>
  <c r="L262" i="28"/>
  <c r="L266" i="28"/>
  <c r="L270" i="28"/>
  <c r="L274" i="28"/>
  <c r="L278" i="28"/>
  <c r="L282" i="28"/>
  <c r="L286" i="28"/>
  <c r="L290" i="28"/>
  <c r="L294" i="28"/>
  <c r="L298" i="28"/>
  <c r="L302" i="28"/>
  <c r="L306" i="28"/>
  <c r="L310" i="28"/>
  <c r="L314" i="28"/>
  <c r="L318" i="28"/>
  <c r="L322" i="28"/>
  <c r="L326" i="28"/>
  <c r="L330" i="28"/>
  <c r="L334" i="28"/>
  <c r="L338" i="28"/>
  <c r="L342" i="28"/>
  <c r="L346" i="28"/>
  <c r="L350" i="28"/>
  <c r="L354" i="28"/>
  <c r="L358" i="28"/>
  <c r="L362" i="28"/>
  <c r="L366" i="28"/>
  <c r="L370" i="28"/>
  <c r="L374" i="28"/>
  <c r="L378" i="28"/>
  <c r="L382" i="28"/>
  <c r="L386" i="28"/>
  <c r="L390" i="28"/>
  <c r="L394" i="28"/>
  <c r="L398" i="28"/>
  <c r="L402" i="28"/>
  <c r="L406" i="28"/>
  <c r="L410" i="28"/>
  <c r="L414" i="28"/>
  <c r="L418" i="28"/>
  <c r="L422" i="28"/>
  <c r="L426" i="28"/>
  <c r="L430" i="28"/>
  <c r="L434" i="28"/>
  <c r="L139" i="28"/>
  <c r="L143" i="28"/>
  <c r="L147" i="28"/>
  <c r="L151" i="28"/>
  <c r="L155" i="28"/>
  <c r="L159" i="28"/>
  <c r="L163" i="28"/>
  <c r="L167" i="28"/>
  <c r="L171" i="28"/>
  <c r="L175" i="28"/>
  <c r="L141" i="28"/>
  <c r="L149" i="28"/>
  <c r="L157" i="28"/>
  <c r="L165" i="28"/>
  <c r="L173" i="28"/>
  <c r="L180" i="28"/>
  <c r="L185" i="28"/>
  <c r="L191" i="28"/>
  <c r="L196" i="28"/>
  <c r="L201" i="28"/>
  <c r="L207" i="28"/>
  <c r="L212" i="28"/>
  <c r="L217" i="28"/>
  <c r="L223" i="28"/>
  <c r="L228" i="28"/>
  <c r="L233" i="28"/>
  <c r="L239" i="28"/>
  <c r="L244" i="28"/>
  <c r="L249" i="28"/>
  <c r="L255" i="28"/>
  <c r="L260" i="28"/>
  <c r="L265" i="28"/>
  <c r="L271" i="28"/>
  <c r="L276" i="28"/>
  <c r="L281" i="28"/>
  <c r="L287" i="28"/>
  <c r="L292" i="28"/>
  <c r="L297" i="28"/>
  <c r="L303" i="28"/>
  <c r="L308" i="28"/>
  <c r="L313" i="28"/>
  <c r="L319" i="28"/>
  <c r="L324" i="28"/>
  <c r="L329" i="28"/>
  <c r="L335" i="28"/>
  <c r="L340" i="28"/>
  <c r="L345" i="28"/>
  <c r="L351" i="28"/>
  <c r="L356" i="28"/>
  <c r="L361" i="28"/>
  <c r="L367" i="28"/>
  <c r="L372" i="28"/>
  <c r="L377" i="28"/>
  <c r="L383" i="28"/>
  <c r="L388" i="28"/>
  <c r="L393" i="28"/>
  <c r="L399" i="28"/>
  <c r="L404" i="28"/>
  <c r="L409" i="28"/>
  <c r="L415" i="28"/>
  <c r="L420" i="28"/>
  <c r="L425" i="28"/>
  <c r="L431" i="28"/>
  <c r="L436" i="28"/>
  <c r="L144" i="28"/>
  <c r="L152" i="28"/>
  <c r="L160" i="28"/>
  <c r="L168" i="28"/>
  <c r="L176" i="28"/>
  <c r="L181" i="28"/>
  <c r="L187" i="28"/>
  <c r="L192" i="28"/>
  <c r="L197" i="28"/>
  <c r="L203" i="28"/>
  <c r="L208" i="28"/>
  <c r="L213" i="28"/>
  <c r="L219" i="28"/>
  <c r="L224" i="28"/>
  <c r="L229" i="28"/>
  <c r="L235" i="28"/>
  <c r="L240" i="28"/>
  <c r="L245" i="28"/>
  <c r="L251" i="28"/>
  <c r="L256" i="28"/>
  <c r="L261" i="28"/>
  <c r="L267" i="28"/>
  <c r="L272" i="28"/>
  <c r="L277" i="28"/>
  <c r="L283" i="28"/>
  <c r="L288" i="28"/>
  <c r="L293" i="28"/>
  <c r="L299" i="28"/>
  <c r="L304" i="28"/>
  <c r="L309" i="28"/>
  <c r="L315" i="28"/>
  <c r="L145" i="28"/>
  <c r="L161" i="28"/>
  <c r="L177" i="28"/>
  <c r="L188" i="28"/>
  <c r="L199" i="28"/>
  <c r="L209" i="28"/>
  <c r="L220" i="28"/>
  <c r="L231" i="28"/>
  <c r="L241" i="28"/>
  <c r="L252" i="28"/>
  <c r="L263" i="28"/>
  <c r="L273" i="28"/>
  <c r="L284" i="28"/>
  <c r="L295" i="28"/>
  <c r="L305" i="28"/>
  <c r="L316" i="28"/>
  <c r="L323" i="28"/>
  <c r="L331" i="28"/>
  <c r="L337" i="28"/>
  <c r="L344" i="28"/>
  <c r="L352" i="28"/>
  <c r="L359" i="28"/>
  <c r="L365" i="28"/>
  <c r="L373" i="28"/>
  <c r="L380" i="28"/>
  <c r="L387" i="28"/>
  <c r="L395" i="28"/>
  <c r="L401" i="28"/>
  <c r="L408" i="28"/>
  <c r="L416" i="28"/>
  <c r="L423" i="28"/>
  <c r="L429" i="28"/>
  <c r="L437" i="28"/>
  <c r="L148" i="28"/>
  <c r="L164" i="28"/>
  <c r="L179" i="28"/>
  <c r="L189" i="28"/>
  <c r="L200" i="28"/>
  <c r="L211" i="28"/>
  <c r="L221" i="28"/>
  <c r="L232" i="28"/>
  <c r="L243" i="28"/>
  <c r="L253" i="28"/>
  <c r="L264" i="28"/>
  <c r="L275" i="28"/>
  <c r="L285" i="28"/>
  <c r="L296" i="28"/>
  <c r="L307" i="28"/>
  <c r="L317" i="28"/>
  <c r="L325" i="28"/>
  <c r="L332" i="28"/>
  <c r="L339" i="28"/>
  <c r="L347" i="28"/>
  <c r="L353" i="28"/>
  <c r="L360" i="28"/>
  <c r="L368" i="28"/>
  <c r="L375" i="28"/>
  <c r="L381" i="28"/>
  <c r="L389" i="28"/>
  <c r="L396" i="28"/>
  <c r="L403" i="28"/>
  <c r="L411" i="28"/>
  <c r="L417" i="28"/>
  <c r="L424" i="28"/>
  <c r="L432" i="28"/>
  <c r="L137" i="28"/>
  <c r="L153" i="28"/>
  <c r="L169" i="28"/>
  <c r="L183" i="28"/>
  <c r="L193" i="28"/>
  <c r="L204" i="28"/>
  <c r="L215" i="28"/>
  <c r="L225" i="28"/>
  <c r="L236" i="28"/>
  <c r="L247" i="28"/>
  <c r="L257" i="28"/>
  <c r="L268" i="28"/>
  <c r="L279" i="28"/>
  <c r="L289" i="28"/>
  <c r="L300" i="28"/>
  <c r="L311" i="28"/>
  <c r="L320" i="28"/>
  <c r="L327" i="28"/>
  <c r="L333" i="28"/>
  <c r="L341" i="28"/>
  <c r="L348" i="28"/>
  <c r="L355" i="28"/>
  <c r="L363" i="28"/>
  <c r="L369" i="28"/>
  <c r="L376" i="28"/>
  <c r="L384" i="28"/>
  <c r="L391" i="28"/>
  <c r="L397" i="28"/>
  <c r="L405" i="28"/>
  <c r="L412" i="28"/>
  <c r="L419" i="28"/>
  <c r="L427" i="28"/>
  <c r="L433" i="28"/>
  <c r="L140" i="28"/>
  <c r="L156" i="28"/>
  <c r="L172" i="28"/>
  <c r="L184" i="28"/>
  <c r="L195" i="28"/>
  <c r="L205" i="28"/>
  <c r="L216" i="28"/>
  <c r="L227" i="28"/>
  <c r="L237" i="28"/>
  <c r="L248" i="28"/>
  <c r="L259" i="28"/>
  <c r="L269" i="28"/>
  <c r="L280" i="28"/>
  <c r="L291" i="28"/>
  <c r="L301" i="28"/>
  <c r="L312" i="28"/>
  <c r="L321" i="28"/>
  <c r="L328" i="28"/>
  <c r="L336" i="28"/>
  <c r="L343" i="28"/>
  <c r="L349" i="28"/>
  <c r="L357" i="28"/>
  <c r="L364" i="28"/>
  <c r="L371" i="28"/>
  <c r="L379" i="28"/>
  <c r="L385" i="28"/>
  <c r="L392" i="28"/>
  <c r="L400" i="28"/>
  <c r="L407" i="28"/>
  <c r="L413" i="28"/>
  <c r="L421" i="28"/>
  <c r="L428" i="28"/>
  <c r="L435" i="28"/>
  <c r="J136" i="28"/>
  <c r="J137" i="28"/>
  <c r="J141" i="28"/>
  <c r="J145" i="28"/>
  <c r="J149" i="28"/>
  <c r="J153" i="28"/>
  <c r="J157" i="28"/>
  <c r="J161" i="28"/>
  <c r="J165" i="28"/>
  <c r="J169" i="28"/>
  <c r="J173" i="28"/>
  <c r="J177" i="28"/>
  <c r="J181" i="28"/>
  <c r="J185" i="28"/>
  <c r="J189" i="28"/>
  <c r="J193" i="28"/>
  <c r="J197" i="28"/>
  <c r="J201" i="28"/>
  <c r="J205" i="28"/>
  <c r="J209" i="28"/>
  <c r="J213" i="28"/>
  <c r="J217" i="28"/>
  <c r="J221" i="28"/>
  <c r="J225" i="28"/>
  <c r="J229" i="28"/>
  <c r="J233" i="28"/>
  <c r="J237" i="28"/>
  <c r="J241" i="28"/>
  <c r="J245" i="28"/>
  <c r="J249" i="28"/>
  <c r="J253" i="28"/>
  <c r="J257" i="28"/>
  <c r="J261" i="28"/>
  <c r="J265" i="28"/>
  <c r="J269" i="28"/>
  <c r="J273" i="28"/>
  <c r="J277" i="28"/>
  <c r="J281" i="28"/>
  <c r="J285" i="28"/>
  <c r="J289" i="28"/>
  <c r="J293" i="28"/>
  <c r="J297" i="28"/>
  <c r="J301" i="28"/>
  <c r="J305" i="28"/>
  <c r="J309" i="28"/>
  <c r="J313" i="28"/>
  <c r="J317" i="28"/>
  <c r="J321" i="28"/>
  <c r="J325" i="28"/>
  <c r="J329" i="28"/>
  <c r="J333" i="28"/>
  <c r="J337" i="28"/>
  <c r="J341" i="28"/>
  <c r="J345" i="28"/>
  <c r="J349" i="28"/>
  <c r="J353" i="28"/>
  <c r="J357" i="28"/>
  <c r="J361" i="28"/>
  <c r="J365" i="28"/>
  <c r="J369" i="28"/>
  <c r="J373" i="28"/>
  <c r="J377" i="28"/>
  <c r="J381" i="28"/>
  <c r="J385" i="28"/>
  <c r="J389" i="28"/>
  <c r="J393" i="28"/>
  <c r="J397" i="28"/>
  <c r="J401" i="28"/>
  <c r="J405" i="28"/>
  <c r="J409" i="28"/>
  <c r="J413" i="28"/>
  <c r="J417" i="28"/>
  <c r="J421" i="28"/>
  <c r="J425" i="28"/>
  <c r="J429" i="28"/>
  <c r="J433" i="28"/>
  <c r="J437" i="28"/>
  <c r="J138" i="28"/>
  <c r="J142" i="28"/>
  <c r="J146" i="28"/>
  <c r="J150" i="28"/>
  <c r="J154" i="28"/>
  <c r="J158" i="28"/>
  <c r="J162" i="28"/>
  <c r="J166" i="28"/>
  <c r="J170" i="28"/>
  <c r="J139" i="28"/>
  <c r="J147" i="28"/>
  <c r="J155" i="28"/>
  <c r="J163" i="28"/>
  <c r="J171" i="28"/>
  <c r="J176" i="28"/>
  <c r="J182" i="28"/>
  <c r="J187" i="28"/>
  <c r="J192" i="28"/>
  <c r="J198" i="28"/>
  <c r="J203" i="28"/>
  <c r="J208" i="28"/>
  <c r="J214" i="28"/>
  <c r="J219" i="28"/>
  <c r="J224" i="28"/>
  <c r="J230" i="28"/>
  <c r="J235" i="28"/>
  <c r="J240" i="28"/>
  <c r="J246" i="28"/>
  <c r="J251" i="28"/>
  <c r="J256" i="28"/>
  <c r="J262" i="28"/>
  <c r="J267" i="28"/>
  <c r="J272" i="28"/>
  <c r="J278" i="28"/>
  <c r="J283" i="28"/>
  <c r="J288" i="28"/>
  <c r="J294" i="28"/>
  <c r="J299" i="28"/>
  <c r="J304" i="28"/>
  <c r="J310" i="28"/>
  <c r="J315" i="28"/>
  <c r="J320" i="28"/>
  <c r="J326" i="28"/>
  <c r="J331" i="28"/>
  <c r="J336" i="28"/>
  <c r="J342" i="28"/>
  <c r="J347" i="28"/>
  <c r="J352" i="28"/>
  <c r="J358" i="28"/>
  <c r="J363" i="28"/>
  <c r="J368" i="28"/>
  <c r="J374" i="28"/>
  <c r="J379" i="28"/>
  <c r="J384" i="28"/>
  <c r="J390" i="28"/>
  <c r="J395" i="28"/>
  <c r="J400" i="28"/>
  <c r="J406" i="28"/>
  <c r="J411" i="28"/>
  <c r="J416" i="28"/>
  <c r="J422" i="28"/>
  <c r="J427" i="28"/>
  <c r="J432" i="28"/>
  <c r="J151" i="28"/>
  <c r="J238" i="28"/>
  <c r="J264" i="28"/>
  <c r="J275" i="28"/>
  <c r="J286" i="28"/>
  <c r="J291" i="28"/>
  <c r="J302" i="28"/>
  <c r="J312" i="28"/>
  <c r="J323" i="28"/>
  <c r="J334" i="28"/>
  <c r="J339" i="28"/>
  <c r="J350" i="28"/>
  <c r="J360" i="28"/>
  <c r="J371" i="28"/>
  <c r="J382" i="28"/>
  <c r="J392" i="28"/>
  <c r="J403" i="28"/>
  <c r="J140" i="28"/>
  <c r="J148" i="28"/>
  <c r="J156" i="28"/>
  <c r="J164" i="28"/>
  <c r="J172" i="28"/>
  <c r="J178" i="28"/>
  <c r="J183" i="28"/>
  <c r="J188" i="28"/>
  <c r="J194" i="28"/>
  <c r="J199" i="28"/>
  <c r="J204" i="28"/>
  <c r="J210" i="28"/>
  <c r="J215" i="28"/>
  <c r="J220" i="28"/>
  <c r="J226" i="28"/>
  <c r="J231" i="28"/>
  <c r="J236" i="28"/>
  <c r="J242" i="28"/>
  <c r="J247" i="28"/>
  <c r="J252" i="28"/>
  <c r="J258" i="28"/>
  <c r="J263" i="28"/>
  <c r="J268" i="28"/>
  <c r="J274" i="28"/>
  <c r="J279" i="28"/>
  <c r="J284" i="28"/>
  <c r="J290" i="28"/>
  <c r="J295" i="28"/>
  <c r="J300" i="28"/>
  <c r="J306" i="28"/>
  <c r="J311" i="28"/>
  <c r="J316" i="28"/>
  <c r="J322" i="28"/>
  <c r="J327" i="28"/>
  <c r="J332" i="28"/>
  <c r="J338" i="28"/>
  <c r="J343" i="28"/>
  <c r="J348" i="28"/>
  <c r="J354" i="28"/>
  <c r="J359" i="28"/>
  <c r="J364" i="28"/>
  <c r="J370" i="28"/>
  <c r="J375" i="28"/>
  <c r="J380" i="28"/>
  <c r="J386" i="28"/>
  <c r="J391" i="28"/>
  <c r="J396" i="28"/>
  <c r="J402" i="28"/>
  <c r="J407" i="28"/>
  <c r="J412" i="28"/>
  <c r="J418" i="28"/>
  <c r="J423" i="28"/>
  <c r="J428" i="28"/>
  <c r="J434" i="28"/>
  <c r="J143" i="28"/>
  <c r="J159" i="28"/>
  <c r="J167" i="28"/>
  <c r="J174" i="28"/>
  <c r="J179" i="28"/>
  <c r="J184" i="28"/>
  <c r="J190" i="28"/>
  <c r="J195" i="28"/>
  <c r="J200" i="28"/>
  <c r="J206" i="28"/>
  <c r="J211" i="28"/>
  <c r="J216" i="28"/>
  <c r="J222" i="28"/>
  <c r="J227" i="28"/>
  <c r="J232" i="28"/>
  <c r="J243" i="28"/>
  <c r="J248" i="28"/>
  <c r="J254" i="28"/>
  <c r="J259" i="28"/>
  <c r="J270" i="28"/>
  <c r="J280" i="28"/>
  <c r="J296" i="28"/>
  <c r="J307" i="28"/>
  <c r="J318" i="28"/>
  <c r="J328" i="28"/>
  <c r="J344" i="28"/>
  <c r="J355" i="28"/>
  <c r="J366" i="28"/>
  <c r="J376" i="28"/>
  <c r="J387" i="28"/>
  <c r="J398" i="28"/>
  <c r="J144" i="28"/>
  <c r="J175" i="28"/>
  <c r="J196" i="28"/>
  <c r="J218" i="28"/>
  <c r="J239" i="28"/>
  <c r="J260" i="28"/>
  <c r="J282" i="28"/>
  <c r="J303" i="28"/>
  <c r="J324" i="28"/>
  <c r="J346" i="28"/>
  <c r="J367" i="28"/>
  <c r="J388" i="28"/>
  <c r="J408" i="28"/>
  <c r="J419" i="28"/>
  <c r="J430" i="28"/>
  <c r="J152" i="28"/>
  <c r="J180" i="28"/>
  <c r="J202" i="28"/>
  <c r="J223" i="28"/>
  <c r="J244" i="28"/>
  <c r="J266" i="28"/>
  <c r="J287" i="28"/>
  <c r="J308" i="28"/>
  <c r="J330" i="28"/>
  <c r="J351" i="28"/>
  <c r="J372" i="28"/>
  <c r="J394" i="28"/>
  <c r="J410" i="28"/>
  <c r="J420" i="28"/>
  <c r="J431" i="28"/>
  <c r="J160" i="28"/>
  <c r="J186" i="28"/>
  <c r="J207" i="28"/>
  <c r="J228" i="28"/>
  <c r="J250" i="28"/>
  <c r="J271" i="28"/>
  <c r="J292" i="28"/>
  <c r="J314" i="28"/>
  <c r="J335" i="28"/>
  <c r="J356" i="28"/>
  <c r="J378" i="28"/>
  <c r="J399" i="28"/>
  <c r="J414" i="28"/>
  <c r="J435" i="28"/>
  <c r="J168" i="28"/>
  <c r="J191" i="28"/>
  <c r="J212" i="28"/>
  <c r="J234" i="28"/>
  <c r="J276" i="28"/>
  <c r="J298" i="28"/>
  <c r="J340" i="28"/>
  <c r="J383" i="28"/>
  <c r="J415" i="28"/>
  <c r="J436" i="28"/>
  <c r="J424" i="28"/>
  <c r="J255" i="28"/>
  <c r="J319" i="28"/>
  <c r="J362" i="28"/>
  <c r="J404" i="28"/>
  <c r="J426" i="28"/>
  <c r="H136" i="28"/>
  <c r="H137" i="28"/>
  <c r="H141" i="28"/>
  <c r="H145" i="28"/>
  <c r="H149" i="28"/>
  <c r="H153" i="28"/>
  <c r="H157" i="28"/>
  <c r="H161" i="28"/>
  <c r="H165" i="28"/>
  <c r="H169" i="28"/>
  <c r="H173" i="28"/>
  <c r="H177" i="28"/>
  <c r="H181" i="28"/>
  <c r="H185" i="28"/>
  <c r="H189" i="28"/>
  <c r="H193" i="28"/>
  <c r="H197" i="28"/>
  <c r="H201" i="28"/>
  <c r="H205" i="28"/>
  <c r="H209" i="28"/>
  <c r="H213" i="28"/>
  <c r="H217" i="28"/>
  <c r="H221" i="28"/>
  <c r="H225" i="28"/>
  <c r="H229" i="28"/>
  <c r="H233" i="28"/>
  <c r="H237" i="28"/>
  <c r="H241" i="28"/>
  <c r="H245" i="28"/>
  <c r="H249" i="28"/>
  <c r="H253" i="28"/>
  <c r="H257" i="28"/>
  <c r="H261" i="28"/>
  <c r="H265" i="28"/>
  <c r="H269" i="28"/>
  <c r="H273" i="28"/>
  <c r="H277" i="28"/>
  <c r="H281" i="28"/>
  <c r="H285" i="28"/>
  <c r="H289" i="28"/>
  <c r="H293" i="28"/>
  <c r="H297" i="28"/>
  <c r="H301" i="28"/>
  <c r="H305" i="28"/>
  <c r="H309" i="28"/>
  <c r="H313" i="28"/>
  <c r="H317" i="28"/>
  <c r="H321" i="28"/>
  <c r="H325" i="28"/>
  <c r="H329" i="28"/>
  <c r="H333" i="28"/>
  <c r="H337" i="28"/>
  <c r="H341" i="28"/>
  <c r="H345" i="28"/>
  <c r="H349" i="28"/>
  <c r="H353" i="28"/>
  <c r="H357" i="28"/>
  <c r="H361" i="28"/>
  <c r="H365" i="28"/>
  <c r="H369" i="28"/>
  <c r="H373" i="28"/>
  <c r="H377" i="28"/>
  <c r="H381" i="28"/>
  <c r="H385" i="28"/>
  <c r="H389" i="28"/>
  <c r="H393" i="28"/>
  <c r="H397" i="28"/>
  <c r="H401" i="28"/>
  <c r="H405" i="28"/>
  <c r="H409" i="28"/>
  <c r="H413" i="28"/>
  <c r="H417" i="28"/>
  <c r="H421" i="28"/>
  <c r="H425" i="28"/>
  <c r="H429" i="28"/>
  <c r="H433" i="28"/>
  <c r="H437" i="28"/>
  <c r="H143" i="28"/>
  <c r="H147" i="28"/>
  <c r="H151" i="28"/>
  <c r="H155" i="28"/>
  <c r="H159" i="28"/>
  <c r="H163" i="28"/>
  <c r="H171" i="28"/>
  <c r="H175" i="28"/>
  <c r="H179" i="28"/>
  <c r="H138" i="28"/>
  <c r="H142" i="28"/>
  <c r="H146" i="28"/>
  <c r="H150" i="28"/>
  <c r="H154" i="28"/>
  <c r="H158" i="28"/>
  <c r="H162" i="28"/>
  <c r="H166" i="28"/>
  <c r="H170" i="28"/>
  <c r="H174" i="28"/>
  <c r="H178" i="28"/>
  <c r="H182" i="28"/>
  <c r="H186" i="28"/>
  <c r="H190" i="28"/>
  <c r="H194" i="28"/>
  <c r="H198" i="28"/>
  <c r="H202" i="28"/>
  <c r="H206" i="28"/>
  <c r="H210" i="28"/>
  <c r="H214" i="28"/>
  <c r="H218" i="28"/>
  <c r="H222" i="28"/>
  <c r="H226" i="28"/>
  <c r="H230" i="28"/>
  <c r="H234" i="28"/>
  <c r="H238" i="28"/>
  <c r="H242" i="28"/>
  <c r="H246" i="28"/>
  <c r="H250" i="28"/>
  <c r="H254" i="28"/>
  <c r="H258" i="28"/>
  <c r="H262" i="28"/>
  <c r="H266" i="28"/>
  <c r="H270" i="28"/>
  <c r="H274" i="28"/>
  <c r="H278" i="28"/>
  <c r="H282" i="28"/>
  <c r="H286" i="28"/>
  <c r="H290" i="28"/>
  <c r="H294" i="28"/>
  <c r="H298" i="28"/>
  <c r="H302" i="28"/>
  <c r="H306" i="28"/>
  <c r="H310" i="28"/>
  <c r="H314" i="28"/>
  <c r="H318" i="28"/>
  <c r="H322" i="28"/>
  <c r="H326" i="28"/>
  <c r="H330" i="28"/>
  <c r="H334" i="28"/>
  <c r="H338" i="28"/>
  <c r="H342" i="28"/>
  <c r="H346" i="28"/>
  <c r="H350" i="28"/>
  <c r="H354" i="28"/>
  <c r="H358" i="28"/>
  <c r="H362" i="28"/>
  <c r="H366" i="28"/>
  <c r="H370" i="28"/>
  <c r="H374" i="28"/>
  <c r="H378" i="28"/>
  <c r="H382" i="28"/>
  <c r="H386" i="28"/>
  <c r="H390" i="28"/>
  <c r="H394" i="28"/>
  <c r="H398" i="28"/>
  <c r="H402" i="28"/>
  <c r="H406" i="28"/>
  <c r="H410" i="28"/>
  <c r="H414" i="28"/>
  <c r="H418" i="28"/>
  <c r="H422" i="28"/>
  <c r="H426" i="28"/>
  <c r="H430" i="28"/>
  <c r="H434" i="28"/>
  <c r="H139" i="28"/>
  <c r="H167" i="28"/>
  <c r="H148" i="28"/>
  <c r="H164" i="28"/>
  <c r="H180" i="28"/>
  <c r="H188" i="28"/>
  <c r="H196" i="28"/>
  <c r="H204" i="28"/>
  <c r="H212" i="28"/>
  <c r="H220" i="28"/>
  <c r="H228" i="28"/>
  <c r="H236" i="28"/>
  <c r="H244" i="28"/>
  <c r="H252" i="28"/>
  <c r="H260" i="28"/>
  <c r="H268" i="28"/>
  <c r="H276" i="28"/>
  <c r="H284" i="28"/>
  <c r="H292" i="28"/>
  <c r="H300" i="28"/>
  <c r="H308" i="28"/>
  <c r="H316" i="28"/>
  <c r="H324" i="28"/>
  <c r="H332" i="28"/>
  <c r="H340" i="28"/>
  <c r="H348" i="28"/>
  <c r="H356" i="28"/>
  <c r="H364" i="28"/>
  <c r="H372" i="28"/>
  <c r="H380" i="28"/>
  <c r="H388" i="28"/>
  <c r="H396" i="28"/>
  <c r="H404" i="28"/>
  <c r="H412" i="28"/>
  <c r="H420" i="28"/>
  <c r="H428" i="28"/>
  <c r="H436" i="28"/>
  <c r="H152" i="28"/>
  <c r="H168" i="28"/>
  <c r="H183" i="28"/>
  <c r="H191" i="28"/>
  <c r="H199" i="28"/>
  <c r="H207" i="28"/>
  <c r="H215" i="28"/>
  <c r="H223" i="28"/>
  <c r="H231" i="28"/>
  <c r="H239" i="28"/>
  <c r="H247" i="28"/>
  <c r="H255" i="28"/>
  <c r="H263" i="28"/>
  <c r="H271" i="28"/>
  <c r="H279" i="28"/>
  <c r="H287" i="28"/>
  <c r="H295" i="28"/>
  <c r="H303" i="28"/>
  <c r="H311" i="28"/>
  <c r="H319" i="28"/>
  <c r="H327" i="28"/>
  <c r="H335" i="28"/>
  <c r="H343" i="28"/>
  <c r="H351" i="28"/>
  <c r="H359" i="28"/>
  <c r="H367" i="28"/>
  <c r="H375" i="28"/>
  <c r="H383" i="28"/>
  <c r="H391" i="28"/>
  <c r="H399" i="28"/>
  <c r="H407" i="28"/>
  <c r="H415" i="28"/>
  <c r="H423" i="28"/>
  <c r="H431" i="28"/>
  <c r="H140" i="28"/>
  <c r="H156" i="28"/>
  <c r="H172" i="28"/>
  <c r="H184" i="28"/>
  <c r="H192" i="28"/>
  <c r="H200" i="28"/>
  <c r="H208" i="28"/>
  <c r="H216" i="28"/>
  <c r="H224" i="28"/>
  <c r="H232" i="28"/>
  <c r="H240" i="28"/>
  <c r="H248" i="28"/>
  <c r="H256" i="28"/>
  <c r="H264" i="28"/>
  <c r="H272" i="28"/>
  <c r="H280" i="28"/>
  <c r="H176" i="28"/>
  <c r="H211" i="28"/>
  <c r="H243" i="28"/>
  <c r="H275" i="28"/>
  <c r="H296" i="28"/>
  <c r="H312" i="28"/>
  <c r="H328" i="28"/>
  <c r="H344" i="28"/>
  <c r="H360" i="28"/>
  <c r="H376" i="28"/>
  <c r="H392" i="28"/>
  <c r="H408" i="28"/>
  <c r="H424" i="28"/>
  <c r="H187" i="28"/>
  <c r="H219" i="28"/>
  <c r="H251" i="28"/>
  <c r="H283" i="28"/>
  <c r="H299" i="28"/>
  <c r="H315" i="28"/>
  <c r="H331" i="28"/>
  <c r="H347" i="28"/>
  <c r="H363" i="28"/>
  <c r="H379" i="28"/>
  <c r="H395" i="28"/>
  <c r="H411" i="28"/>
  <c r="H427" i="28"/>
  <c r="H144" i="28"/>
  <c r="H195" i="28"/>
  <c r="H227" i="28"/>
  <c r="H259" i="28"/>
  <c r="H288" i="28"/>
  <c r="H304" i="28"/>
  <c r="H320" i="28"/>
  <c r="H336" i="28"/>
  <c r="H352" i="28"/>
  <c r="H368" i="28"/>
  <c r="H384" i="28"/>
  <c r="H400" i="28"/>
  <c r="H416" i="28"/>
  <c r="H432" i="28"/>
  <c r="H160" i="28"/>
  <c r="H203" i="28"/>
  <c r="H235" i="28"/>
  <c r="H267" i="28"/>
  <c r="H291" i="28"/>
  <c r="H307" i="28"/>
  <c r="H323" i="28"/>
  <c r="H339" i="28"/>
  <c r="H355" i="28"/>
  <c r="H371" i="28"/>
  <c r="H387" i="28"/>
  <c r="H403" i="28"/>
  <c r="H419" i="28"/>
  <c r="H435" i="28"/>
  <c r="R14" i="28"/>
  <c r="R15" i="28"/>
  <c r="R19" i="28"/>
  <c r="R23" i="28"/>
  <c r="R27" i="28"/>
  <c r="R31" i="28"/>
  <c r="R35" i="28"/>
  <c r="R39" i="28"/>
  <c r="R43" i="28"/>
  <c r="R47" i="28"/>
  <c r="R51" i="28"/>
  <c r="R55" i="28"/>
  <c r="R59" i="28"/>
  <c r="R63" i="28"/>
  <c r="R67" i="28"/>
  <c r="R71" i="28"/>
  <c r="R75" i="28"/>
  <c r="R79" i="28"/>
  <c r="R83" i="28"/>
  <c r="R87" i="28"/>
  <c r="R91" i="28"/>
  <c r="R95" i="28"/>
  <c r="R99" i="28"/>
  <c r="R103" i="28"/>
  <c r="R107" i="28"/>
  <c r="R111" i="28"/>
  <c r="R115" i="28"/>
  <c r="R119" i="28"/>
  <c r="R123" i="28"/>
  <c r="R127" i="28"/>
  <c r="R131" i="28"/>
  <c r="R21" i="28"/>
  <c r="R33" i="28"/>
  <c r="R41" i="28"/>
  <c r="R49" i="28"/>
  <c r="R57" i="28"/>
  <c r="R65" i="28"/>
  <c r="R73" i="28"/>
  <c r="R77" i="28"/>
  <c r="R89" i="28"/>
  <c r="R97" i="28"/>
  <c r="R105" i="28"/>
  <c r="R113" i="28"/>
  <c r="R121" i="28"/>
  <c r="R129" i="28"/>
  <c r="R133" i="28"/>
  <c r="R22" i="28"/>
  <c r="R30" i="28"/>
  <c r="R38" i="28"/>
  <c r="R46" i="28"/>
  <c r="R54" i="28"/>
  <c r="R62" i="28"/>
  <c r="R70" i="28"/>
  <c r="R78" i="28"/>
  <c r="R86" i="28"/>
  <c r="R94" i="28"/>
  <c r="R102" i="28"/>
  <c r="R110" i="28"/>
  <c r="R118" i="28"/>
  <c r="R126" i="28"/>
  <c r="R16" i="28"/>
  <c r="R20" i="28"/>
  <c r="R24" i="28"/>
  <c r="R28" i="28"/>
  <c r="R32" i="28"/>
  <c r="R36" i="28"/>
  <c r="R40" i="28"/>
  <c r="R44" i="28"/>
  <c r="R48" i="28"/>
  <c r="R52" i="28"/>
  <c r="R56" i="28"/>
  <c r="R60" i="28"/>
  <c r="R64" i="28"/>
  <c r="R68" i="28"/>
  <c r="R72" i="28"/>
  <c r="R76" i="28"/>
  <c r="R80" i="28"/>
  <c r="R84" i="28"/>
  <c r="R88" i="28"/>
  <c r="R92" i="28"/>
  <c r="R96" i="28"/>
  <c r="R100" i="28"/>
  <c r="R104" i="28"/>
  <c r="R108" i="28"/>
  <c r="R112" i="28"/>
  <c r="R116" i="28"/>
  <c r="R120" i="28"/>
  <c r="R124" i="28"/>
  <c r="R128" i="28"/>
  <c r="R132" i="28"/>
  <c r="R17" i="28"/>
  <c r="R25" i="28"/>
  <c r="R29" i="28"/>
  <c r="R37" i="28"/>
  <c r="R45" i="28"/>
  <c r="R53" i="28"/>
  <c r="R61" i="28"/>
  <c r="R69" i="28"/>
  <c r="R81" i="28"/>
  <c r="R85" i="28"/>
  <c r="R93" i="28"/>
  <c r="R101" i="28"/>
  <c r="R109" i="28"/>
  <c r="R117" i="28"/>
  <c r="R125" i="28"/>
  <c r="R18" i="28"/>
  <c r="R26" i="28"/>
  <c r="R34" i="28"/>
  <c r="R42" i="28"/>
  <c r="R50" i="28"/>
  <c r="R58" i="28"/>
  <c r="R66" i="28"/>
  <c r="R74" i="28"/>
  <c r="R82" i="28"/>
  <c r="R90" i="28"/>
  <c r="R98" i="28"/>
  <c r="R106" i="28"/>
  <c r="R114" i="28"/>
  <c r="R122" i="28"/>
  <c r="R130" i="28"/>
  <c r="P14" i="28"/>
  <c r="P15" i="28"/>
  <c r="P19" i="28"/>
  <c r="P23" i="28"/>
  <c r="P27" i="28"/>
  <c r="P31" i="28"/>
  <c r="P35" i="28"/>
  <c r="P39" i="28"/>
  <c r="P43" i="28"/>
  <c r="P47" i="28"/>
  <c r="P51" i="28"/>
  <c r="P55" i="28"/>
  <c r="P59" i="28"/>
  <c r="P63" i="28"/>
  <c r="P67" i="28"/>
  <c r="P71" i="28"/>
  <c r="P75" i="28"/>
  <c r="P79" i="28"/>
  <c r="P83" i="28"/>
  <c r="P87" i="28"/>
  <c r="P91" i="28"/>
  <c r="P95" i="28"/>
  <c r="P99" i="28"/>
  <c r="P103" i="28"/>
  <c r="P107" i="28"/>
  <c r="P111" i="28"/>
  <c r="P115" i="28"/>
  <c r="P119" i="28"/>
  <c r="P123" i="28"/>
  <c r="P127" i="28"/>
  <c r="P131" i="28"/>
  <c r="P16" i="28"/>
  <c r="P20" i="28"/>
  <c r="P24" i="28"/>
  <c r="P28" i="28"/>
  <c r="P32" i="28"/>
  <c r="P36" i="28"/>
  <c r="P40" i="28"/>
  <c r="P44" i="28"/>
  <c r="P48" i="28"/>
  <c r="P52" i="28"/>
  <c r="P56" i="28"/>
  <c r="P60" i="28"/>
  <c r="P64" i="28"/>
  <c r="P68" i="28"/>
  <c r="P72" i="28"/>
  <c r="P76" i="28"/>
  <c r="P80" i="28"/>
  <c r="P84" i="28"/>
  <c r="P88" i="28"/>
  <c r="P92" i="28"/>
  <c r="P96" i="28"/>
  <c r="P100" i="28"/>
  <c r="P104" i="28"/>
  <c r="P108" i="28"/>
  <c r="P112" i="28"/>
  <c r="P116" i="28"/>
  <c r="P120" i="28"/>
  <c r="P124" i="28"/>
  <c r="P128" i="28"/>
  <c r="P132" i="28"/>
  <c r="P17" i="28"/>
  <c r="P21" i="28"/>
  <c r="P25" i="28"/>
  <c r="P29" i="28"/>
  <c r="P33" i="28"/>
  <c r="P37" i="28"/>
  <c r="P41" i="28"/>
  <c r="P45" i="28"/>
  <c r="P49" i="28"/>
  <c r="P53" i="28"/>
  <c r="P57" i="28"/>
  <c r="P61" i="28"/>
  <c r="P65" i="28"/>
  <c r="P69" i="28"/>
  <c r="P73" i="28"/>
  <c r="P77" i="28"/>
  <c r="P81" i="28"/>
  <c r="P85" i="28"/>
  <c r="P89" i="28"/>
  <c r="P93" i="28"/>
  <c r="P97" i="28"/>
  <c r="P101" i="28"/>
  <c r="P105" i="28"/>
  <c r="P109" i="28"/>
  <c r="P113" i="28"/>
  <c r="P22" i="28"/>
  <c r="P38" i="28"/>
  <c r="P54" i="28"/>
  <c r="P70" i="28"/>
  <c r="P86" i="28"/>
  <c r="P102" i="28"/>
  <c r="P117" i="28"/>
  <c r="P125" i="28"/>
  <c r="P133" i="28"/>
  <c r="P26" i="28"/>
  <c r="P42" i="28"/>
  <c r="P58" i="28"/>
  <c r="P74" i="28"/>
  <c r="P90" i="28"/>
  <c r="P106" i="28"/>
  <c r="P118" i="28"/>
  <c r="P126" i="28"/>
  <c r="P30" i="28"/>
  <c r="P46" i="28"/>
  <c r="P62" i="28"/>
  <c r="P78" i="28"/>
  <c r="P94" i="28"/>
  <c r="P110" i="28"/>
  <c r="P121" i="28"/>
  <c r="P129" i="28"/>
  <c r="P18" i="28"/>
  <c r="P34" i="28"/>
  <c r="P50" i="28"/>
  <c r="P66" i="28"/>
  <c r="P82" i="28"/>
  <c r="P98" i="28"/>
  <c r="P114" i="28"/>
  <c r="P122" i="28"/>
  <c r="P130" i="28"/>
  <c r="N14" i="28"/>
  <c r="N15" i="28"/>
  <c r="N19" i="28"/>
  <c r="N23" i="28"/>
  <c r="N27" i="28"/>
  <c r="N31" i="28"/>
  <c r="N35" i="28"/>
  <c r="N39" i="28"/>
  <c r="N43" i="28"/>
  <c r="N47" i="28"/>
  <c r="N51" i="28"/>
  <c r="N55" i="28"/>
  <c r="N59" i="28"/>
  <c r="N63" i="28"/>
  <c r="N67" i="28"/>
  <c r="N71" i="28"/>
  <c r="N75" i="28"/>
  <c r="N79" i="28"/>
  <c r="N83" i="28"/>
  <c r="N87" i="28"/>
  <c r="N91" i="28"/>
  <c r="N95" i="28"/>
  <c r="N99" i="28"/>
  <c r="N103" i="28"/>
  <c r="N107" i="28"/>
  <c r="N111" i="28"/>
  <c r="N115" i="28"/>
  <c r="N119" i="28"/>
  <c r="N123" i="28"/>
  <c r="N127" i="28"/>
  <c r="N131" i="28"/>
  <c r="N16" i="28"/>
  <c r="N20" i="28"/>
  <c r="N24" i="28"/>
  <c r="N28" i="28"/>
  <c r="N32" i="28"/>
  <c r="N36" i="28"/>
  <c r="N40" i="28"/>
  <c r="N44" i="28"/>
  <c r="N48" i="28"/>
  <c r="N52" i="28"/>
  <c r="N56" i="28"/>
  <c r="N60" i="28"/>
  <c r="N64" i="28"/>
  <c r="N68" i="28"/>
  <c r="N72" i="28"/>
  <c r="N76" i="28"/>
  <c r="N80" i="28"/>
  <c r="N84" i="28"/>
  <c r="N88" i="28"/>
  <c r="N92" i="28"/>
  <c r="N96" i="28"/>
  <c r="N100" i="28"/>
  <c r="N104" i="28"/>
  <c r="N108" i="28"/>
  <c r="N112" i="28"/>
  <c r="N116" i="28"/>
  <c r="N120" i="28"/>
  <c r="N124" i="28"/>
  <c r="N128" i="28"/>
  <c r="N132" i="28"/>
  <c r="N17" i="28"/>
  <c r="N21" i="28"/>
  <c r="N25" i="28"/>
  <c r="N29" i="28"/>
  <c r="N33" i="28"/>
  <c r="N37" i="28"/>
  <c r="N41" i="28"/>
  <c r="N45" i="28"/>
  <c r="N49" i="28"/>
  <c r="N53" i="28"/>
  <c r="N57" i="28"/>
  <c r="N61" i="28"/>
  <c r="N65" i="28"/>
  <c r="N69" i="28"/>
  <c r="N73" i="28"/>
  <c r="N77" i="28"/>
  <c r="N81" i="28"/>
  <c r="N85" i="28"/>
  <c r="N89" i="28"/>
  <c r="N93" i="28"/>
  <c r="N97" i="28"/>
  <c r="N101" i="28"/>
  <c r="N105" i="28"/>
  <c r="N109" i="28"/>
  <c r="N113" i="28"/>
  <c r="N22" i="28"/>
  <c r="N38" i="28"/>
  <c r="N54" i="28"/>
  <c r="N70" i="28"/>
  <c r="N86" i="28"/>
  <c r="N102" i="28"/>
  <c r="N117" i="28"/>
  <c r="N125" i="28"/>
  <c r="N133" i="28"/>
  <c r="N26" i="28"/>
  <c r="N42" i="28"/>
  <c r="N58" i="28"/>
  <c r="N74" i="28"/>
  <c r="N90" i="28"/>
  <c r="N106" i="28"/>
  <c r="N118" i="28"/>
  <c r="N126" i="28"/>
  <c r="N30" i="28"/>
  <c r="N46" i="28"/>
  <c r="N62" i="28"/>
  <c r="N78" i="28"/>
  <c r="N94" i="28"/>
  <c r="N110" i="28"/>
  <c r="N121" i="28"/>
  <c r="N129" i="28"/>
  <c r="N18" i="28"/>
  <c r="N34" i="28"/>
  <c r="N50" i="28"/>
  <c r="N66" i="28"/>
  <c r="N82" i="28"/>
  <c r="N98" i="28"/>
  <c r="N114" i="28"/>
  <c r="N122" i="28"/>
  <c r="N130" i="28"/>
  <c r="L14" i="28"/>
  <c r="L15" i="28"/>
  <c r="L19" i="28"/>
  <c r="L23" i="28"/>
  <c r="L27" i="28"/>
  <c r="L31" i="28"/>
  <c r="L35" i="28"/>
  <c r="L39" i="28"/>
  <c r="L43" i="28"/>
  <c r="L47" i="28"/>
  <c r="L51" i="28"/>
  <c r="L55" i="28"/>
  <c r="L59" i="28"/>
  <c r="L63" i="28"/>
  <c r="L67" i="28"/>
  <c r="L71" i="28"/>
  <c r="L75" i="28"/>
  <c r="L79" i="28"/>
  <c r="L83" i="28"/>
  <c r="L87" i="28"/>
  <c r="L91" i="28"/>
  <c r="L95" i="28"/>
  <c r="L99" i="28"/>
  <c r="L103" i="28"/>
  <c r="L107" i="28"/>
  <c r="L111" i="28"/>
  <c r="L115" i="28"/>
  <c r="L119" i="28"/>
  <c r="L123" i="28"/>
  <c r="L127" i="28"/>
  <c r="L131" i="28"/>
  <c r="L16" i="28"/>
  <c r="L20" i="28"/>
  <c r="L24" i="28"/>
  <c r="L28" i="28"/>
  <c r="L32" i="28"/>
  <c r="L36" i="28"/>
  <c r="L40" i="28"/>
  <c r="L44" i="28"/>
  <c r="L48" i="28"/>
  <c r="L52" i="28"/>
  <c r="L56" i="28"/>
  <c r="L60" i="28"/>
  <c r="L64" i="28"/>
  <c r="L68" i="28"/>
  <c r="L72" i="28"/>
  <c r="L76" i="28"/>
  <c r="L80" i="28"/>
  <c r="L84" i="28"/>
  <c r="L88" i="28"/>
  <c r="L92" i="28"/>
  <c r="L96" i="28"/>
  <c r="L100" i="28"/>
  <c r="L104" i="28"/>
  <c r="L108" i="28"/>
  <c r="L112" i="28"/>
  <c r="L116" i="28"/>
  <c r="L120" i="28"/>
  <c r="L124" i="28"/>
  <c r="L128" i="28"/>
  <c r="L132" i="28"/>
  <c r="L17" i="28"/>
  <c r="L21" i="28"/>
  <c r="L25" i="28"/>
  <c r="L29" i="28"/>
  <c r="L33" i="28"/>
  <c r="L37" i="28"/>
  <c r="L41" i="28"/>
  <c r="L45" i="28"/>
  <c r="L49" i="28"/>
  <c r="L53" i="28"/>
  <c r="L57" i="28"/>
  <c r="L61" i="28"/>
  <c r="L65" i="28"/>
  <c r="L69" i="28"/>
  <c r="L73" i="28"/>
  <c r="L77" i="28"/>
  <c r="L81" i="28"/>
  <c r="L85" i="28"/>
  <c r="L89" i="28"/>
  <c r="L93" i="28"/>
  <c r="L97" i="28"/>
  <c r="L101" i="28"/>
  <c r="L105" i="28"/>
  <c r="L109" i="28"/>
  <c r="L113" i="28"/>
  <c r="L22" i="28"/>
  <c r="L38" i="28"/>
  <c r="L54" i="28"/>
  <c r="L70" i="28"/>
  <c r="L86" i="28"/>
  <c r="L102" i="28"/>
  <c r="L117" i="28"/>
  <c r="L125" i="28"/>
  <c r="L133" i="28"/>
  <c r="L26" i="28"/>
  <c r="L42" i="28"/>
  <c r="L58" i="28"/>
  <c r="L74" i="28"/>
  <c r="L90" i="28"/>
  <c r="L106" i="28"/>
  <c r="L118" i="28"/>
  <c r="L126" i="28"/>
  <c r="L30" i="28"/>
  <c r="L46" i="28"/>
  <c r="L62" i="28"/>
  <c r="L78" i="28"/>
  <c r="L94" i="28"/>
  <c r="L110" i="28"/>
  <c r="L121" i="28"/>
  <c r="L129" i="28"/>
  <c r="L18" i="28"/>
  <c r="L34" i="28"/>
  <c r="L50" i="28"/>
  <c r="L66" i="28"/>
  <c r="L82" i="28"/>
  <c r="L98" i="28"/>
  <c r="L114" i="28"/>
  <c r="L122" i="28"/>
  <c r="L130" i="28"/>
  <c r="J14" i="28"/>
  <c r="J15" i="28"/>
  <c r="J19" i="28"/>
  <c r="J23" i="28"/>
  <c r="J27" i="28"/>
  <c r="J31" i="28"/>
  <c r="J35" i="28"/>
  <c r="J39" i="28"/>
  <c r="J43" i="28"/>
  <c r="J47" i="28"/>
  <c r="J51" i="28"/>
  <c r="J55" i="28"/>
  <c r="J59" i="28"/>
  <c r="J63" i="28"/>
  <c r="J67" i="28"/>
  <c r="J71" i="28"/>
  <c r="J75" i="28"/>
  <c r="J79" i="28"/>
  <c r="J83" i="28"/>
  <c r="J87" i="28"/>
  <c r="J91" i="28"/>
  <c r="J95" i="28"/>
  <c r="J99" i="28"/>
  <c r="J103" i="28"/>
  <c r="J107" i="28"/>
  <c r="J111" i="28"/>
  <c r="J115" i="28"/>
  <c r="J119" i="28"/>
  <c r="J123" i="28"/>
  <c r="J127" i="28"/>
  <c r="J131" i="28"/>
  <c r="J21" i="28"/>
  <c r="J25" i="28"/>
  <c r="J29" i="28"/>
  <c r="J37" i="28"/>
  <c r="J45" i="28"/>
  <c r="J49" i="28"/>
  <c r="J57" i="28"/>
  <c r="J65" i="28"/>
  <c r="J73" i="28"/>
  <c r="J81" i="28"/>
  <c r="J89" i="28"/>
  <c r="J97" i="28"/>
  <c r="J105" i="28"/>
  <c r="J113" i="28"/>
  <c r="J121" i="28"/>
  <c r="J129" i="28"/>
  <c r="J18" i="28"/>
  <c r="J34" i="28"/>
  <c r="J42" i="28"/>
  <c r="J50" i="28"/>
  <c r="J58" i="28"/>
  <c r="J66" i="28"/>
  <c r="J74" i="28"/>
  <c r="J82" i="28"/>
  <c r="J90" i="28"/>
  <c r="J98" i="28"/>
  <c r="J106" i="28"/>
  <c r="J114" i="28"/>
  <c r="J122" i="28"/>
  <c r="J130" i="28"/>
  <c r="J16" i="28"/>
  <c r="J20" i="28"/>
  <c r="J24" i="28"/>
  <c r="J28" i="28"/>
  <c r="J32" i="28"/>
  <c r="J36" i="28"/>
  <c r="J40" i="28"/>
  <c r="J44" i="28"/>
  <c r="J48" i="28"/>
  <c r="J52" i="28"/>
  <c r="J56" i="28"/>
  <c r="J60" i="28"/>
  <c r="J64" i="28"/>
  <c r="J68" i="28"/>
  <c r="J72" i="28"/>
  <c r="J76" i="28"/>
  <c r="J80" i="28"/>
  <c r="J84" i="28"/>
  <c r="J88" i="28"/>
  <c r="J92" i="28"/>
  <c r="J96" i="28"/>
  <c r="J100" i="28"/>
  <c r="J104" i="28"/>
  <c r="J108" i="28"/>
  <c r="J112" i="28"/>
  <c r="J116" i="28"/>
  <c r="J120" i="28"/>
  <c r="J124" i="28"/>
  <c r="J128" i="28"/>
  <c r="J132" i="28"/>
  <c r="J17" i="28"/>
  <c r="J33" i="28"/>
  <c r="J41" i="28"/>
  <c r="J53" i="28"/>
  <c r="J61" i="28"/>
  <c r="J69" i="28"/>
  <c r="J77" i="28"/>
  <c r="J85" i="28"/>
  <c r="J93" i="28"/>
  <c r="J101" i="28"/>
  <c r="J109" i="28"/>
  <c r="J117" i="28"/>
  <c r="J125" i="28"/>
  <c r="J133" i="28"/>
  <c r="J22" i="28"/>
  <c r="J26" i="28"/>
  <c r="J30" i="28"/>
  <c r="J38" i="28"/>
  <c r="J46" i="28"/>
  <c r="J54" i="28"/>
  <c r="J62" i="28"/>
  <c r="J70" i="28"/>
  <c r="J78" i="28"/>
  <c r="J86" i="28"/>
  <c r="J94" i="28"/>
  <c r="J102" i="28"/>
  <c r="J110" i="28"/>
  <c r="J118" i="28"/>
  <c r="J126" i="28"/>
  <c r="H14" i="28"/>
  <c r="H15" i="28"/>
  <c r="H19" i="28"/>
  <c r="H23" i="28"/>
  <c r="H27" i="28"/>
  <c r="H31" i="28"/>
  <c r="H35" i="28"/>
  <c r="H39" i="28"/>
  <c r="H43" i="28"/>
  <c r="H47" i="28"/>
  <c r="H51" i="28"/>
  <c r="H55" i="28"/>
  <c r="H59" i="28"/>
  <c r="H63" i="28"/>
  <c r="H67" i="28"/>
  <c r="H71" i="28"/>
  <c r="H75" i="28"/>
  <c r="H79" i="28"/>
  <c r="H83" i="28"/>
  <c r="H87" i="28"/>
  <c r="H91" i="28"/>
  <c r="H95" i="28"/>
  <c r="H99" i="28"/>
  <c r="H103" i="28"/>
  <c r="H107" i="28"/>
  <c r="H111" i="28"/>
  <c r="H115" i="28"/>
  <c r="H119" i="28"/>
  <c r="H123" i="28"/>
  <c r="H127" i="28"/>
  <c r="H131" i="28"/>
  <c r="H16" i="28"/>
  <c r="H20" i="28"/>
  <c r="H24" i="28"/>
  <c r="H28" i="28"/>
  <c r="H32" i="28"/>
  <c r="H36" i="28"/>
  <c r="H40" i="28"/>
  <c r="H44" i="28"/>
  <c r="H48" i="28"/>
  <c r="H52" i="28"/>
  <c r="H56" i="28"/>
  <c r="H60" i="28"/>
  <c r="H64" i="28"/>
  <c r="H68" i="28"/>
  <c r="H72" i="28"/>
  <c r="H76" i="28"/>
  <c r="H80" i="28"/>
  <c r="H84" i="28"/>
  <c r="H88" i="28"/>
  <c r="H92" i="28"/>
  <c r="H96" i="28"/>
  <c r="H100" i="28"/>
  <c r="H104" i="28"/>
  <c r="H108" i="28"/>
  <c r="H112" i="28"/>
  <c r="H116" i="28"/>
  <c r="H120" i="28"/>
  <c r="H124" i="28"/>
  <c r="H128" i="28"/>
  <c r="H132" i="28"/>
  <c r="H17" i="28"/>
  <c r="H21" i="28"/>
  <c r="H25" i="28"/>
  <c r="H29" i="28"/>
  <c r="H33" i="28"/>
  <c r="H37" i="28"/>
  <c r="H41" i="28"/>
  <c r="H45" i="28"/>
  <c r="H49" i="28"/>
  <c r="H53" i="28"/>
  <c r="H57" i="28"/>
  <c r="H61" i="28"/>
  <c r="H65" i="28"/>
  <c r="H69" i="28"/>
  <c r="H73" i="28"/>
  <c r="H77" i="28"/>
  <c r="H81" i="28"/>
  <c r="H85" i="28"/>
  <c r="H89" i="28"/>
  <c r="H93" i="28"/>
  <c r="H97" i="28"/>
  <c r="H101" i="28"/>
  <c r="H105" i="28"/>
  <c r="H109" i="28"/>
  <c r="H113" i="28"/>
  <c r="H22" i="28"/>
  <c r="H38" i="28"/>
  <c r="H54" i="28"/>
  <c r="H70" i="28"/>
  <c r="H86" i="28"/>
  <c r="H102" i="28"/>
  <c r="H117" i="28"/>
  <c r="H125" i="28"/>
  <c r="H133" i="28"/>
  <c r="H26" i="28"/>
  <c r="H42" i="28"/>
  <c r="H58" i="28"/>
  <c r="H74" i="28"/>
  <c r="H90" i="28"/>
  <c r="H106" i="28"/>
  <c r="H118" i="28"/>
  <c r="H126" i="28"/>
  <c r="H30" i="28"/>
  <c r="H46" i="28"/>
  <c r="H62" i="28"/>
  <c r="H78" i="28"/>
  <c r="H94" i="28"/>
  <c r="H110" i="28"/>
  <c r="H121" i="28"/>
  <c r="H129" i="28"/>
  <c r="H18" i="28"/>
  <c r="H34" i="28"/>
  <c r="H50" i="28"/>
  <c r="H66" i="28"/>
  <c r="H82" i="28"/>
  <c r="H98" i="28"/>
  <c r="H114" i="28"/>
  <c r="H122" i="28"/>
  <c r="H130" i="28"/>
  <c r="BH8" i="28"/>
  <c r="N42" i="56"/>
  <c r="K42" i="56"/>
  <c r="J42" i="56"/>
  <c r="K41" i="56"/>
  <c r="N41" i="56"/>
  <c r="BF8" i="28"/>
  <c r="BF14" i="28" s="1"/>
  <c r="J41" i="56"/>
  <c r="AB430" i="28"/>
  <c r="AC430" i="28" s="1"/>
  <c r="AB436" i="28"/>
  <c r="AC436" i="28" s="1"/>
  <c r="AB432" i="28"/>
  <c r="AC432" i="28" s="1"/>
  <c r="AB426" i="28"/>
  <c r="AC426" i="28" s="1"/>
  <c r="AB424" i="28"/>
  <c r="AC424" i="28" s="1"/>
  <c r="AB418" i="28"/>
  <c r="AB417" i="28"/>
  <c r="AC417" i="28" s="1"/>
  <c r="AB437" i="28"/>
  <c r="AC437" i="28" s="1"/>
  <c r="AB433" i="28"/>
  <c r="AC433" i="28" s="1"/>
  <c r="AB427" i="28"/>
  <c r="AC427" i="28" s="1"/>
  <c r="AB415" i="28"/>
  <c r="AC415" i="28" s="1"/>
  <c r="AB414" i="28"/>
  <c r="AC414" i="28" s="1"/>
  <c r="AB435" i="28"/>
  <c r="AC435" i="28" s="1"/>
  <c r="AB428" i="28"/>
  <c r="AC428" i="28" s="1"/>
  <c r="AB422" i="28"/>
  <c r="AC422" i="28" s="1"/>
  <c r="AB416" i="28"/>
  <c r="AC416" i="28" s="1"/>
  <c r="AB413" i="28"/>
  <c r="AC413" i="28" s="1"/>
  <c r="AB434" i="28"/>
  <c r="AC434" i="28" s="1"/>
  <c r="AB429" i="28"/>
  <c r="AC429" i="28" s="1"/>
  <c r="AB421" i="28"/>
  <c r="AC421" i="28" s="1"/>
  <c r="AB412" i="28"/>
  <c r="AC412" i="28" s="1"/>
  <c r="AB431" i="28"/>
  <c r="AC431" i="28" s="1"/>
  <c r="AB420" i="28"/>
  <c r="AC420" i="28" s="1"/>
  <c r="AB410" i="28"/>
  <c r="AC410" i="28" s="1"/>
  <c r="AB406" i="28"/>
  <c r="AC406" i="28" s="1"/>
  <c r="AB405" i="28"/>
  <c r="AC405" i="28" s="1"/>
  <c r="AB401" i="28"/>
  <c r="AC401" i="28" s="1"/>
  <c r="AB399" i="28"/>
  <c r="AC399" i="28" s="1"/>
  <c r="AB411" i="28"/>
  <c r="AC411" i="28" s="1"/>
  <c r="AB403" i="28"/>
  <c r="AC403" i="28" s="1"/>
  <c r="AB402" i="28"/>
  <c r="AC402" i="28" s="1"/>
  <c r="AB397" i="28"/>
  <c r="AC397" i="28" s="1"/>
  <c r="AB395" i="28"/>
  <c r="AC395" i="28" s="1"/>
  <c r="AB388" i="28"/>
  <c r="AC388" i="28" s="1"/>
  <c r="AB423" i="28"/>
  <c r="AC423" i="28" s="1"/>
  <c r="AB419" i="28"/>
  <c r="AC419" i="28" s="1"/>
  <c r="AB408" i="28"/>
  <c r="AC408" i="28" s="1"/>
  <c r="AB407" i="28"/>
  <c r="AC407" i="28" s="1"/>
  <c r="AB394" i="28"/>
  <c r="AC394" i="28" s="1"/>
  <c r="AB392" i="28"/>
  <c r="AC392" i="28" s="1"/>
  <c r="AB391" i="28"/>
  <c r="AC391" i="28" s="1"/>
  <c r="AB390" i="28"/>
  <c r="AC390" i="28" s="1"/>
  <c r="AB425" i="28"/>
  <c r="AC425" i="28" s="1"/>
  <c r="AB404" i="28"/>
  <c r="AC404" i="28" s="1"/>
  <c r="AB380" i="28"/>
  <c r="AC380" i="28" s="1"/>
  <c r="AB376" i="28"/>
  <c r="AC376" i="28" s="1"/>
  <c r="AB375" i="28"/>
  <c r="AC375" i="28" s="1"/>
  <c r="AB373" i="28"/>
  <c r="AC373" i="28" s="1"/>
  <c r="AB368" i="28"/>
  <c r="AC368" i="28" s="1"/>
  <c r="AB363" i="28"/>
  <c r="AC363" i="28" s="1"/>
  <c r="AB386" i="28"/>
  <c r="AC386" i="28" s="1"/>
  <c r="AB384" i="28"/>
  <c r="AC384" i="28" s="1"/>
  <c r="AB382" i="28"/>
  <c r="AC382" i="28" s="1"/>
  <c r="AB409" i="28"/>
  <c r="AC409" i="28" s="1"/>
  <c r="AB400" i="28"/>
  <c r="AC400" i="28" s="1"/>
  <c r="AB387" i="28"/>
  <c r="AC387" i="28" s="1"/>
  <c r="AB383" i="28"/>
  <c r="AC383" i="28" s="1"/>
  <c r="AB381" i="28"/>
  <c r="AC381" i="28" s="1"/>
  <c r="AB372" i="28"/>
  <c r="AC372" i="28" s="1"/>
  <c r="AB369" i="28"/>
  <c r="AC369" i="28" s="1"/>
  <c r="AB366" i="28"/>
  <c r="AC366" i="28" s="1"/>
  <c r="AB365" i="28"/>
  <c r="AC365" i="28" s="1"/>
  <c r="AB362" i="28"/>
  <c r="AC362" i="28" s="1"/>
  <c r="AB359" i="28"/>
  <c r="AC359" i="28" s="1"/>
  <c r="AB370" i="28"/>
  <c r="AC370" i="28" s="1"/>
  <c r="AB367" i="28"/>
  <c r="AC367" i="28" s="1"/>
  <c r="AB356" i="28"/>
  <c r="AC356" i="28" s="1"/>
  <c r="AB353" i="28"/>
  <c r="AC353" i="28" s="1"/>
  <c r="AB355" i="28"/>
  <c r="AC355" i="28" s="1"/>
  <c r="AB398" i="28"/>
  <c r="AC398" i="28" s="1"/>
  <c r="AB377" i="28"/>
  <c r="AC377" i="28" s="1"/>
  <c r="AB371" i="28"/>
  <c r="AC371" i="28" s="1"/>
  <c r="AB396" i="28"/>
  <c r="AC396" i="28" s="1"/>
  <c r="AB393" i="28"/>
  <c r="AC393" i="28" s="1"/>
  <c r="AB389" i="28"/>
  <c r="AC389" i="28" s="1"/>
  <c r="AB378" i="28"/>
  <c r="AC378" i="28" s="1"/>
  <c r="AB360" i="28"/>
  <c r="AC360" i="28" s="1"/>
  <c r="AB385" i="28"/>
  <c r="AC385" i="28" s="1"/>
  <c r="AB379" i="28"/>
  <c r="AC379" i="28" s="1"/>
  <c r="AB374" i="28"/>
  <c r="AC374" i="28" s="1"/>
  <c r="AB364" i="28"/>
  <c r="AC364" i="28" s="1"/>
  <c r="AB361" i="28"/>
  <c r="AC361" i="28" s="1"/>
  <c r="AB358" i="28"/>
  <c r="AC358" i="28" s="1"/>
  <c r="AB357" i="28"/>
  <c r="AC357" i="28" s="1"/>
  <c r="AB354" i="28"/>
  <c r="AC354" i="28" s="1"/>
  <c r="Z437" i="28"/>
  <c r="AA437" i="28" s="1"/>
  <c r="Z435" i="28"/>
  <c r="AA435" i="28" s="1"/>
  <c r="Z429" i="28"/>
  <c r="AA429" i="28" s="1"/>
  <c r="Z434" i="28"/>
  <c r="AA434" i="28" s="1"/>
  <c r="Z433" i="28"/>
  <c r="AA433" i="28" s="1"/>
  <c r="Z428" i="28"/>
  <c r="AA428" i="28" s="1"/>
  <c r="Z431" i="28"/>
  <c r="AA431" i="28" s="1"/>
  <c r="Z425" i="28"/>
  <c r="AA425" i="28" s="1"/>
  <c r="Z423" i="28"/>
  <c r="AA423" i="28" s="1"/>
  <c r="Z422" i="28"/>
  <c r="AA422" i="28" s="1"/>
  <c r="Z420" i="28"/>
  <c r="AA420" i="28" s="1"/>
  <c r="Z416" i="28"/>
  <c r="AA416" i="28" s="1"/>
  <c r="Z436" i="28"/>
  <c r="AA436" i="28" s="1"/>
  <c r="Z432" i="28"/>
  <c r="AA432" i="28" s="1"/>
  <c r="Z426" i="28"/>
  <c r="AA426" i="28" s="1"/>
  <c r="Z424" i="28"/>
  <c r="AA424" i="28" s="1"/>
  <c r="Z417" i="28"/>
  <c r="AA417" i="28" s="1"/>
  <c r="Z430" i="28"/>
  <c r="AA430" i="28" s="1"/>
  <c r="Z419" i="28"/>
  <c r="AA419" i="28" s="1"/>
  <c r="Z427" i="28"/>
  <c r="AA427" i="28" s="1"/>
  <c r="Z418" i="28"/>
  <c r="Z414" i="28"/>
  <c r="AA414" i="28" s="1"/>
  <c r="Z421" i="28"/>
  <c r="AA421" i="28" s="1"/>
  <c r="Z412" i="28"/>
  <c r="AA412" i="28" s="1"/>
  <c r="Z408" i="28"/>
  <c r="AA408" i="28" s="1"/>
  <c r="Z404" i="28"/>
  <c r="AA404" i="28" s="1"/>
  <c r="Z413" i="28"/>
  <c r="AA413" i="28" s="1"/>
  <c r="Z410" i="28"/>
  <c r="AA410" i="28" s="1"/>
  <c r="Z409" i="28"/>
  <c r="AA409" i="28" s="1"/>
  <c r="Z406" i="28"/>
  <c r="AA406" i="28" s="1"/>
  <c r="Z405" i="28"/>
  <c r="AA405" i="28" s="1"/>
  <c r="Z401" i="28"/>
  <c r="AA401" i="28" s="1"/>
  <c r="Z400" i="28"/>
  <c r="AA400" i="28" s="1"/>
  <c r="Z399" i="28"/>
  <c r="AA399" i="28" s="1"/>
  <c r="Z398" i="28"/>
  <c r="AA398" i="28" s="1"/>
  <c r="Z411" i="28"/>
  <c r="AA411" i="28" s="1"/>
  <c r="Z397" i="28"/>
  <c r="AA397" i="28" s="1"/>
  <c r="Z396" i="28"/>
  <c r="AA396" i="28" s="1"/>
  <c r="Z394" i="28"/>
  <c r="AA394" i="28" s="1"/>
  <c r="Z393" i="28"/>
  <c r="AA393" i="28" s="1"/>
  <c r="Z389" i="28"/>
  <c r="AA389" i="28" s="1"/>
  <c r="Z415" i="28"/>
  <c r="AA415" i="28" s="1"/>
  <c r="Z403" i="28"/>
  <c r="AA403" i="28" s="1"/>
  <c r="Z402" i="28"/>
  <c r="AA402" i="28" s="1"/>
  <c r="Z395" i="28"/>
  <c r="AA395" i="28" s="1"/>
  <c r="Z388" i="28"/>
  <c r="AA388" i="28" s="1"/>
  <c r="Z385" i="28"/>
  <c r="AA385" i="28" s="1"/>
  <c r="Z381" i="28"/>
  <c r="AA381" i="28" s="1"/>
  <c r="Z379" i="28"/>
  <c r="AA379" i="28" s="1"/>
  <c r="Z377" i="28"/>
  <c r="AA377" i="28" s="1"/>
  <c r="Z374" i="28"/>
  <c r="AA374" i="28" s="1"/>
  <c r="Z372" i="28"/>
  <c r="AA372" i="28" s="1"/>
  <c r="Z371" i="28"/>
  <c r="AA371" i="28" s="1"/>
  <c r="Z365" i="28"/>
  <c r="AA365" i="28" s="1"/>
  <c r="Z362" i="28"/>
  <c r="AA362" i="28" s="1"/>
  <c r="Z361" i="28"/>
  <c r="AA361" i="28" s="1"/>
  <c r="Z386" i="28"/>
  <c r="AA386" i="28" s="1"/>
  <c r="Z384" i="28"/>
  <c r="AA384" i="28" s="1"/>
  <c r="Z382" i="28"/>
  <c r="AA382" i="28" s="1"/>
  <c r="Z380" i="28"/>
  <c r="AA380" i="28" s="1"/>
  <c r="Z373" i="28"/>
  <c r="AA373" i="28" s="1"/>
  <c r="Z367" i="28"/>
  <c r="AA367" i="28" s="1"/>
  <c r="Z360" i="28"/>
  <c r="AA360" i="28" s="1"/>
  <c r="Z364" i="28"/>
  <c r="AA364" i="28" s="1"/>
  <c r="Z358" i="28"/>
  <c r="AA358" i="28" s="1"/>
  <c r="Z370" i="28"/>
  <c r="AA370" i="28" s="1"/>
  <c r="Z353" i="28"/>
  <c r="AA353" i="28" s="1"/>
  <c r="Z359" i="28"/>
  <c r="AA359" i="28" s="1"/>
  <c r="Z357" i="28"/>
  <c r="AA357" i="28" s="1"/>
  <c r="Z354" i="28"/>
  <c r="AA354" i="28" s="1"/>
  <c r="Z407" i="28"/>
  <c r="AA407" i="28" s="1"/>
  <c r="Z392" i="28"/>
  <c r="AA392" i="28" s="1"/>
  <c r="Z391" i="28"/>
  <c r="AA391" i="28" s="1"/>
  <c r="Z390" i="28"/>
  <c r="AA390" i="28" s="1"/>
  <c r="Z387" i="28"/>
  <c r="AA387" i="28" s="1"/>
  <c r="Z383" i="28"/>
  <c r="AA383" i="28" s="1"/>
  <c r="Z376" i="28"/>
  <c r="AA376" i="28" s="1"/>
  <c r="Z375" i="28"/>
  <c r="AA375" i="28" s="1"/>
  <c r="Z368" i="28"/>
  <c r="AA368" i="28" s="1"/>
  <c r="Z363" i="28"/>
  <c r="AA363" i="28" s="1"/>
  <c r="Z356" i="28"/>
  <c r="AA356" i="28" s="1"/>
  <c r="Z355" i="28"/>
  <c r="AA355" i="28" s="1"/>
  <c r="Z378" i="28"/>
  <c r="AA378" i="28" s="1"/>
  <c r="Z369" i="28"/>
  <c r="AA369" i="28" s="1"/>
  <c r="Z366" i="28"/>
  <c r="AA366" i="28" s="1"/>
  <c r="BB429" i="28"/>
  <c r="BC429" i="28" s="1"/>
  <c r="BB428" i="28"/>
  <c r="BC428" i="28" s="1"/>
  <c r="BB437" i="28"/>
  <c r="BC437" i="28" s="1"/>
  <c r="BB434" i="28"/>
  <c r="BC434" i="28" s="1"/>
  <c r="BB431" i="28"/>
  <c r="BC431" i="28" s="1"/>
  <c r="BB435" i="28"/>
  <c r="BC435" i="28" s="1"/>
  <c r="BB414" i="28"/>
  <c r="BC414" i="28" s="1"/>
  <c r="BB436" i="28"/>
  <c r="BC436" i="28" s="1"/>
  <c r="BB433" i="28"/>
  <c r="BC433" i="28" s="1"/>
  <c r="BB432" i="28"/>
  <c r="BC432" i="28" s="1"/>
  <c r="BB426" i="28"/>
  <c r="BC426" i="28" s="1"/>
  <c r="BB419" i="28"/>
  <c r="BC419" i="28" s="1"/>
  <c r="BB415" i="28"/>
  <c r="BC415" i="28" s="1"/>
  <c r="BB425" i="28"/>
  <c r="BC425" i="28" s="1"/>
  <c r="BB424" i="28"/>
  <c r="BC424" i="28" s="1"/>
  <c r="BB418" i="28"/>
  <c r="BB417" i="28"/>
  <c r="BC417" i="28" s="1"/>
  <c r="BB413" i="28"/>
  <c r="BC413" i="28" s="1"/>
  <c r="BB422" i="28"/>
  <c r="BC422" i="28" s="1"/>
  <c r="BB416" i="28"/>
  <c r="BC416" i="28" s="1"/>
  <c r="BB409" i="28"/>
  <c r="BC409" i="28" s="1"/>
  <c r="BB405" i="28"/>
  <c r="BC405" i="28" s="1"/>
  <c r="BB399" i="28"/>
  <c r="BC399" i="28" s="1"/>
  <c r="BB398" i="28"/>
  <c r="BC398" i="28" s="1"/>
  <c r="BB397" i="28"/>
  <c r="BC397" i="28" s="1"/>
  <c r="BB420" i="28"/>
  <c r="BC420" i="28" s="1"/>
  <c r="BB412" i="28"/>
  <c r="BC412" i="28" s="1"/>
  <c r="BB411" i="28"/>
  <c r="BC411" i="28" s="1"/>
  <c r="BB410" i="28"/>
  <c r="BC410" i="28" s="1"/>
  <c r="BB404" i="28"/>
  <c r="BC404" i="28" s="1"/>
  <c r="BB401" i="28"/>
  <c r="BC401" i="28" s="1"/>
  <c r="BB430" i="28"/>
  <c r="BC430" i="28" s="1"/>
  <c r="BB427" i="28"/>
  <c r="BC427" i="28" s="1"/>
  <c r="BB421" i="28"/>
  <c r="BC421" i="28" s="1"/>
  <c r="BB400" i="28"/>
  <c r="BC400" i="28" s="1"/>
  <c r="BB396" i="28"/>
  <c r="BC396" i="28" s="1"/>
  <c r="BB388" i="28"/>
  <c r="BC388" i="28" s="1"/>
  <c r="BB386" i="28"/>
  <c r="BC386" i="28" s="1"/>
  <c r="BB407" i="28"/>
  <c r="BC407" i="28" s="1"/>
  <c r="BB406" i="28"/>
  <c r="BC406" i="28" s="1"/>
  <c r="BB402" i="28"/>
  <c r="BC402" i="28" s="1"/>
  <c r="BB393" i="28"/>
  <c r="BC393" i="28" s="1"/>
  <c r="BB403" i="28"/>
  <c r="BC403" i="28" s="1"/>
  <c r="BB373" i="28"/>
  <c r="BC373" i="28" s="1"/>
  <c r="BB368" i="28"/>
  <c r="BC368" i="28" s="1"/>
  <c r="BB367" i="28"/>
  <c r="BC367" i="28" s="1"/>
  <c r="BB364" i="28"/>
  <c r="BC364" i="28" s="1"/>
  <c r="BB363" i="28"/>
  <c r="BC363" i="28" s="1"/>
  <c r="BB395" i="28"/>
  <c r="BC395" i="28" s="1"/>
  <c r="BB384" i="28"/>
  <c r="BC384" i="28" s="1"/>
  <c r="BB383" i="28"/>
  <c r="BC383" i="28" s="1"/>
  <c r="BB382" i="28"/>
  <c r="BC382" i="28" s="1"/>
  <c r="BB390" i="28"/>
  <c r="BC390" i="28" s="1"/>
  <c r="BB385" i="28"/>
  <c r="BC385" i="28" s="1"/>
  <c r="BB378" i="28"/>
  <c r="BC378" i="28" s="1"/>
  <c r="BB377" i="28"/>
  <c r="BC377" i="28" s="1"/>
  <c r="BB370" i="28"/>
  <c r="BC370" i="28" s="1"/>
  <c r="BB369" i="28"/>
  <c r="BC369" i="28" s="1"/>
  <c r="BB366" i="28"/>
  <c r="BC366" i="28" s="1"/>
  <c r="BB365" i="28"/>
  <c r="BC365" i="28" s="1"/>
  <c r="BB392" i="28"/>
  <c r="BC392" i="28" s="1"/>
  <c r="BB391" i="28"/>
  <c r="BC391" i="28" s="1"/>
  <c r="BB389" i="28"/>
  <c r="BC389" i="28" s="1"/>
  <c r="BB387" i="28"/>
  <c r="BC387" i="28" s="1"/>
  <c r="BB381" i="28"/>
  <c r="BC381" i="28" s="1"/>
  <c r="BB360" i="28"/>
  <c r="BC360" i="28" s="1"/>
  <c r="BB359" i="28"/>
  <c r="BC359" i="28" s="1"/>
  <c r="BB354" i="28"/>
  <c r="BC354" i="28" s="1"/>
  <c r="BB353" i="28"/>
  <c r="BC353" i="28" s="1"/>
  <c r="BB372" i="28"/>
  <c r="BC372" i="28" s="1"/>
  <c r="BB358" i="28"/>
  <c r="BC358" i="28" s="1"/>
  <c r="BB356" i="28"/>
  <c r="BC356" i="28" s="1"/>
  <c r="BB355" i="28"/>
  <c r="BC355" i="28" s="1"/>
  <c r="BB376" i="28"/>
  <c r="BC376" i="28" s="1"/>
  <c r="BB371" i="28"/>
  <c r="BC371" i="28" s="1"/>
  <c r="BB423" i="28"/>
  <c r="BC423" i="28" s="1"/>
  <c r="BB380" i="28"/>
  <c r="BC380" i="28" s="1"/>
  <c r="BB379" i="28"/>
  <c r="BC379" i="28" s="1"/>
  <c r="BB375" i="28"/>
  <c r="BC375" i="28" s="1"/>
  <c r="BB408" i="28"/>
  <c r="BC408" i="28" s="1"/>
  <c r="BB394" i="28"/>
  <c r="BC394" i="28" s="1"/>
  <c r="BB374" i="28"/>
  <c r="BC374" i="28" s="1"/>
  <c r="BB362" i="28"/>
  <c r="BC362" i="28" s="1"/>
  <c r="BB361" i="28"/>
  <c r="BC361" i="28" s="1"/>
  <c r="BB357" i="28"/>
  <c r="BC357" i="28" s="1"/>
  <c r="V437" i="28"/>
  <c r="W437" i="28" s="1"/>
  <c r="V432" i="28"/>
  <c r="W432" i="28" s="1"/>
  <c r="V431" i="28"/>
  <c r="W431" i="28" s="1"/>
  <c r="V429" i="28"/>
  <c r="W429" i="28" s="1"/>
  <c r="V427" i="28"/>
  <c r="W427" i="28" s="1"/>
  <c r="V415" i="28"/>
  <c r="W415" i="28" s="1"/>
  <c r="V414" i="28"/>
  <c r="W414" i="28" s="1"/>
  <c r="V435" i="28"/>
  <c r="W435" i="28" s="1"/>
  <c r="V434" i="28"/>
  <c r="W434" i="28" s="1"/>
  <c r="V430" i="28"/>
  <c r="W430" i="28" s="1"/>
  <c r="V419" i="28"/>
  <c r="W419" i="28" s="1"/>
  <c r="V436" i="28"/>
  <c r="W436" i="28" s="1"/>
  <c r="V426" i="28"/>
  <c r="W426" i="28" s="1"/>
  <c r="V425" i="28"/>
  <c r="W425" i="28" s="1"/>
  <c r="V424" i="28"/>
  <c r="W424" i="28" s="1"/>
  <c r="V418" i="28"/>
  <c r="V417" i="28"/>
  <c r="W417" i="28" s="1"/>
  <c r="V422" i="28"/>
  <c r="W422" i="28" s="1"/>
  <c r="V416" i="28"/>
  <c r="W416" i="28" s="1"/>
  <c r="V412" i="28"/>
  <c r="W412" i="28" s="1"/>
  <c r="V428" i="28"/>
  <c r="W428" i="28" s="1"/>
  <c r="V423" i="28"/>
  <c r="W423" i="28" s="1"/>
  <c r="V411" i="28"/>
  <c r="W411" i="28" s="1"/>
  <c r="V409" i="28"/>
  <c r="W409" i="28" s="1"/>
  <c r="V405" i="28"/>
  <c r="W405" i="28" s="1"/>
  <c r="V403" i="28"/>
  <c r="W403" i="28" s="1"/>
  <c r="V398" i="28"/>
  <c r="W398" i="28" s="1"/>
  <c r="V421" i="28"/>
  <c r="W421" i="28" s="1"/>
  <c r="V420" i="28"/>
  <c r="W420" i="28" s="1"/>
  <c r="V407" i="28"/>
  <c r="W407" i="28" s="1"/>
  <c r="V402" i="28"/>
  <c r="W402" i="28" s="1"/>
  <c r="V408" i="28"/>
  <c r="W408" i="28" s="1"/>
  <c r="V386" i="28"/>
  <c r="W386" i="28" s="1"/>
  <c r="V413" i="28"/>
  <c r="W413" i="28" s="1"/>
  <c r="V397" i="28"/>
  <c r="W397" i="28" s="1"/>
  <c r="V396" i="28"/>
  <c r="W396" i="28" s="1"/>
  <c r="V392" i="28"/>
  <c r="W392" i="28" s="1"/>
  <c r="V391" i="28"/>
  <c r="W391" i="28" s="1"/>
  <c r="V390" i="28"/>
  <c r="W390" i="28" s="1"/>
  <c r="V387" i="28"/>
  <c r="W387" i="28" s="1"/>
  <c r="V375" i="28"/>
  <c r="W375" i="28" s="1"/>
  <c r="V368" i="28"/>
  <c r="W368" i="28" s="1"/>
  <c r="V367" i="28"/>
  <c r="W367" i="28" s="1"/>
  <c r="V364" i="28"/>
  <c r="W364" i="28" s="1"/>
  <c r="V363" i="28"/>
  <c r="W363" i="28" s="1"/>
  <c r="V404" i="28"/>
  <c r="W404" i="28" s="1"/>
  <c r="V395" i="28"/>
  <c r="W395" i="28" s="1"/>
  <c r="V393" i="28"/>
  <c r="W393" i="28" s="1"/>
  <c r="V389" i="28"/>
  <c r="W389" i="28" s="1"/>
  <c r="V388" i="28"/>
  <c r="W388" i="28" s="1"/>
  <c r="V384" i="28"/>
  <c r="W384" i="28" s="1"/>
  <c r="V382" i="28"/>
  <c r="W382" i="28" s="1"/>
  <c r="V433" i="28"/>
  <c r="W433" i="28" s="1"/>
  <c r="V410" i="28"/>
  <c r="W410" i="28" s="1"/>
  <c r="V401" i="28"/>
  <c r="W401" i="28" s="1"/>
  <c r="V383" i="28"/>
  <c r="W383" i="28" s="1"/>
  <c r="V378" i="28"/>
  <c r="W378" i="28" s="1"/>
  <c r="V370" i="28"/>
  <c r="W370" i="28" s="1"/>
  <c r="V369" i="28"/>
  <c r="W369" i="28" s="1"/>
  <c r="V366" i="28"/>
  <c r="W366" i="28" s="1"/>
  <c r="V365" i="28"/>
  <c r="W365" i="28" s="1"/>
  <c r="V406" i="28"/>
  <c r="W406" i="28" s="1"/>
  <c r="V385" i="28"/>
  <c r="W385" i="28" s="1"/>
  <c r="V360" i="28"/>
  <c r="W360" i="28" s="1"/>
  <c r="V354" i="28"/>
  <c r="W354" i="28" s="1"/>
  <c r="V353" i="28"/>
  <c r="W353" i="28" s="1"/>
  <c r="V374" i="28"/>
  <c r="W374" i="28" s="1"/>
  <c r="V361" i="28"/>
  <c r="W361" i="28" s="1"/>
  <c r="V355" i="28"/>
  <c r="W355" i="28" s="1"/>
  <c r="V400" i="28"/>
  <c r="W400" i="28" s="1"/>
  <c r="V379" i="28"/>
  <c r="W379" i="28" s="1"/>
  <c r="V372" i="28"/>
  <c r="W372" i="28" s="1"/>
  <c r="V356" i="28"/>
  <c r="W356" i="28" s="1"/>
  <c r="V394" i="28"/>
  <c r="W394" i="28" s="1"/>
  <c r="V380" i="28"/>
  <c r="W380" i="28" s="1"/>
  <c r="V373" i="28"/>
  <c r="W373" i="28" s="1"/>
  <c r="V359" i="28"/>
  <c r="W359" i="28" s="1"/>
  <c r="V399" i="28"/>
  <c r="W399" i="28" s="1"/>
  <c r="V381" i="28"/>
  <c r="W381" i="28" s="1"/>
  <c r="V377" i="28"/>
  <c r="W377" i="28" s="1"/>
  <c r="V376" i="28"/>
  <c r="W376" i="28" s="1"/>
  <c r="V371" i="28"/>
  <c r="W371" i="28" s="1"/>
  <c r="V362" i="28"/>
  <c r="W362" i="28" s="1"/>
  <c r="V358" i="28"/>
  <c r="W358" i="28" s="1"/>
  <c r="V357" i="28"/>
  <c r="W357" i="28" s="1"/>
  <c r="T436" i="28"/>
  <c r="U436" i="28" s="1"/>
  <c r="T435" i="28"/>
  <c r="U435" i="28" s="1"/>
  <c r="T430" i="28"/>
  <c r="U430" i="28" s="1"/>
  <c r="T428" i="28"/>
  <c r="U428" i="28" s="1"/>
  <c r="T432" i="28"/>
  <c r="U432" i="28" s="1"/>
  <c r="T429" i="28"/>
  <c r="U429" i="28" s="1"/>
  <c r="T427" i="28"/>
  <c r="U427" i="28" s="1"/>
  <c r="T424" i="28"/>
  <c r="U424" i="28" s="1"/>
  <c r="T423" i="28"/>
  <c r="U423" i="28" s="1"/>
  <c r="T421" i="28"/>
  <c r="U421" i="28" s="1"/>
  <c r="T418" i="28"/>
  <c r="T417" i="28"/>
  <c r="U417" i="28" s="1"/>
  <c r="T431" i="28"/>
  <c r="U431" i="28" s="1"/>
  <c r="T426" i="28"/>
  <c r="U426" i="28" s="1"/>
  <c r="T425" i="28"/>
  <c r="U425" i="28" s="1"/>
  <c r="T415" i="28"/>
  <c r="U415" i="28" s="1"/>
  <c r="T414" i="28"/>
  <c r="U414" i="28" s="1"/>
  <c r="T433" i="28"/>
  <c r="U433" i="28" s="1"/>
  <c r="T420" i="28"/>
  <c r="U420" i="28" s="1"/>
  <c r="T413" i="28"/>
  <c r="U413" i="28" s="1"/>
  <c r="T419" i="28"/>
  <c r="U419" i="28" s="1"/>
  <c r="T437" i="28"/>
  <c r="U437" i="28" s="1"/>
  <c r="T422" i="28"/>
  <c r="U422" i="28" s="1"/>
  <c r="T410" i="28"/>
  <c r="U410" i="28" s="1"/>
  <c r="T406" i="28"/>
  <c r="U406" i="28" s="1"/>
  <c r="T404" i="28"/>
  <c r="U404" i="28" s="1"/>
  <c r="T400" i="28"/>
  <c r="U400" i="28" s="1"/>
  <c r="T399" i="28"/>
  <c r="U399" i="28" s="1"/>
  <c r="T411" i="28"/>
  <c r="U411" i="28" s="1"/>
  <c r="T409" i="28"/>
  <c r="U409" i="28" s="1"/>
  <c r="T401" i="28"/>
  <c r="U401" i="28" s="1"/>
  <c r="T398" i="28"/>
  <c r="U398" i="28" s="1"/>
  <c r="T397" i="28"/>
  <c r="U397" i="28" s="1"/>
  <c r="T396" i="28"/>
  <c r="U396" i="28" s="1"/>
  <c r="T434" i="28"/>
  <c r="U434" i="28" s="1"/>
  <c r="T407" i="28"/>
  <c r="U407" i="28" s="1"/>
  <c r="T403" i="28"/>
  <c r="U403" i="28" s="1"/>
  <c r="T402" i="28"/>
  <c r="U402" i="28" s="1"/>
  <c r="T395" i="28"/>
  <c r="U395" i="28" s="1"/>
  <c r="T394" i="28"/>
  <c r="U394" i="28" s="1"/>
  <c r="T393" i="28"/>
  <c r="U393" i="28" s="1"/>
  <c r="T388" i="28"/>
  <c r="U388" i="28" s="1"/>
  <c r="T405" i="28"/>
  <c r="U405" i="28" s="1"/>
  <c r="T391" i="28"/>
  <c r="U391" i="28" s="1"/>
  <c r="T412" i="28"/>
  <c r="U412" i="28" s="1"/>
  <c r="T408" i="28"/>
  <c r="U408" i="28" s="1"/>
  <c r="T386" i="28"/>
  <c r="U386" i="28" s="1"/>
  <c r="T385" i="28"/>
  <c r="U385" i="28" s="1"/>
  <c r="T381" i="28"/>
  <c r="U381" i="28" s="1"/>
  <c r="T377" i="28"/>
  <c r="U377" i="28" s="1"/>
  <c r="T374" i="28"/>
  <c r="U374" i="28" s="1"/>
  <c r="T372" i="28"/>
  <c r="U372" i="28" s="1"/>
  <c r="T366" i="28"/>
  <c r="U366" i="28" s="1"/>
  <c r="T362" i="28"/>
  <c r="U362" i="28" s="1"/>
  <c r="T361" i="28"/>
  <c r="U361" i="28" s="1"/>
  <c r="T416" i="28"/>
  <c r="U416" i="28" s="1"/>
  <c r="T392" i="28"/>
  <c r="U392" i="28" s="1"/>
  <c r="T390" i="28"/>
  <c r="U390" i="28" s="1"/>
  <c r="T387" i="28"/>
  <c r="U387" i="28" s="1"/>
  <c r="T389" i="28"/>
  <c r="U389" i="28" s="1"/>
  <c r="T380" i="28"/>
  <c r="U380" i="28" s="1"/>
  <c r="T373" i="28"/>
  <c r="U373" i="28" s="1"/>
  <c r="T368" i="28"/>
  <c r="U368" i="28" s="1"/>
  <c r="T363" i="28"/>
  <c r="U363" i="28" s="1"/>
  <c r="T359" i="28"/>
  <c r="U359" i="28" s="1"/>
  <c r="T376" i="28"/>
  <c r="U376" i="28" s="1"/>
  <c r="T375" i="28"/>
  <c r="U375" i="28" s="1"/>
  <c r="T371" i="28"/>
  <c r="U371" i="28" s="1"/>
  <c r="T357" i="28"/>
  <c r="U357" i="28" s="1"/>
  <c r="T382" i="28"/>
  <c r="U382" i="28" s="1"/>
  <c r="T369" i="28"/>
  <c r="U369" i="28" s="1"/>
  <c r="T360" i="28"/>
  <c r="U360" i="28" s="1"/>
  <c r="T358" i="28"/>
  <c r="U358" i="28" s="1"/>
  <c r="T353" i="28"/>
  <c r="U353" i="28" s="1"/>
  <c r="T378" i="28"/>
  <c r="U378" i="28" s="1"/>
  <c r="T354" i="28"/>
  <c r="U354" i="28" s="1"/>
  <c r="T384" i="28"/>
  <c r="U384" i="28" s="1"/>
  <c r="T379" i="28"/>
  <c r="U379" i="28" s="1"/>
  <c r="T367" i="28"/>
  <c r="U367" i="28" s="1"/>
  <c r="T364" i="28"/>
  <c r="U364" i="28" s="1"/>
  <c r="T356" i="28"/>
  <c r="U356" i="28" s="1"/>
  <c r="T383" i="28"/>
  <c r="U383" i="28" s="1"/>
  <c r="T370" i="28"/>
  <c r="U370" i="28" s="1"/>
  <c r="T365" i="28"/>
  <c r="U365" i="28" s="1"/>
  <c r="T355" i="28"/>
  <c r="U355" i="28" s="1"/>
  <c r="AV433" i="28"/>
  <c r="AW433" i="28" s="1"/>
  <c r="AV431" i="28"/>
  <c r="AW431" i="28" s="1"/>
  <c r="AV428" i="28"/>
  <c r="AW428" i="28" s="1"/>
  <c r="AV430" i="28"/>
  <c r="AW430" i="28" s="1"/>
  <c r="AV436" i="28"/>
  <c r="AW436" i="28" s="1"/>
  <c r="AV432" i="28"/>
  <c r="AW432" i="28" s="1"/>
  <c r="AV427" i="28"/>
  <c r="AW427" i="28" s="1"/>
  <c r="AV425" i="28"/>
  <c r="AW425" i="28" s="1"/>
  <c r="AV419" i="28"/>
  <c r="AW419" i="28" s="1"/>
  <c r="AV418" i="28"/>
  <c r="AV435" i="28"/>
  <c r="AW435" i="28" s="1"/>
  <c r="AV426" i="28"/>
  <c r="AW426" i="28" s="1"/>
  <c r="AV422" i="28"/>
  <c r="AW422" i="28" s="1"/>
  <c r="AV420" i="28"/>
  <c r="AW420" i="28" s="1"/>
  <c r="AV416" i="28"/>
  <c r="AW416" i="28" s="1"/>
  <c r="AV415" i="28"/>
  <c r="AW415" i="28" s="1"/>
  <c r="AV423" i="28"/>
  <c r="AW423" i="28" s="1"/>
  <c r="AV414" i="28"/>
  <c r="AW414" i="28" s="1"/>
  <c r="AV434" i="28"/>
  <c r="AW434" i="28" s="1"/>
  <c r="AV424" i="28"/>
  <c r="AW424" i="28" s="1"/>
  <c r="AV417" i="28"/>
  <c r="AW417" i="28" s="1"/>
  <c r="AV413" i="28"/>
  <c r="AW413" i="28" s="1"/>
  <c r="AV429" i="28"/>
  <c r="AW429" i="28" s="1"/>
  <c r="AV421" i="28"/>
  <c r="AW421" i="28" s="1"/>
  <c r="AV411" i="28"/>
  <c r="AW411" i="28" s="1"/>
  <c r="AV410" i="28"/>
  <c r="AW410" i="28" s="1"/>
  <c r="AV409" i="28"/>
  <c r="AW409" i="28" s="1"/>
  <c r="AV404" i="28"/>
  <c r="AW404" i="28" s="1"/>
  <c r="AV403" i="28"/>
  <c r="AW403" i="28" s="1"/>
  <c r="AV399" i="28"/>
  <c r="AW399" i="28" s="1"/>
  <c r="AV398" i="28"/>
  <c r="AW398" i="28" s="1"/>
  <c r="AV405" i="28"/>
  <c r="AW405" i="28" s="1"/>
  <c r="AV401" i="28"/>
  <c r="AW401" i="28" s="1"/>
  <c r="AV400" i="28"/>
  <c r="AW400" i="28" s="1"/>
  <c r="AV396" i="28"/>
  <c r="AW396" i="28" s="1"/>
  <c r="AV437" i="28"/>
  <c r="AW437" i="28" s="1"/>
  <c r="AV407" i="28"/>
  <c r="AW407" i="28" s="1"/>
  <c r="AV406" i="28"/>
  <c r="AW406" i="28" s="1"/>
  <c r="AV402" i="28"/>
  <c r="AW402" i="28" s="1"/>
  <c r="AV388" i="28"/>
  <c r="AW388" i="28" s="1"/>
  <c r="AV386" i="28"/>
  <c r="AW386" i="28" s="1"/>
  <c r="AV391" i="28"/>
  <c r="AW391" i="28" s="1"/>
  <c r="AV390" i="28"/>
  <c r="AW390" i="28" s="1"/>
  <c r="AV408" i="28"/>
  <c r="AW408" i="28" s="1"/>
  <c r="AV381" i="28"/>
  <c r="AW381" i="28" s="1"/>
  <c r="AV376" i="28"/>
  <c r="AW376" i="28" s="1"/>
  <c r="AV367" i="28"/>
  <c r="AW367" i="28" s="1"/>
  <c r="AV364" i="28"/>
  <c r="AW364" i="28" s="1"/>
  <c r="AV363" i="28"/>
  <c r="AW363" i="28" s="1"/>
  <c r="AV358" i="28"/>
  <c r="AW358" i="28" s="1"/>
  <c r="AV412" i="28"/>
  <c r="AW412" i="28" s="1"/>
  <c r="AV397" i="28"/>
  <c r="AW397" i="28" s="1"/>
  <c r="AV394" i="28"/>
  <c r="AW394" i="28" s="1"/>
  <c r="AV393" i="28"/>
  <c r="AW393" i="28" s="1"/>
  <c r="AV392" i="28"/>
  <c r="AW392" i="28" s="1"/>
  <c r="AV389" i="28"/>
  <c r="AW389" i="28" s="1"/>
  <c r="AV387" i="28"/>
  <c r="AW387" i="28" s="1"/>
  <c r="AV383" i="28"/>
  <c r="AW383" i="28" s="1"/>
  <c r="AV395" i="28"/>
  <c r="AW395" i="28" s="1"/>
  <c r="AV385" i="28"/>
  <c r="AW385" i="28" s="1"/>
  <c r="AV384" i="28"/>
  <c r="AW384" i="28" s="1"/>
  <c r="AV382" i="28"/>
  <c r="AW382" i="28" s="1"/>
  <c r="AV379" i="28"/>
  <c r="AW379" i="28" s="1"/>
  <c r="AV378" i="28"/>
  <c r="AW378" i="28" s="1"/>
  <c r="AV377" i="28"/>
  <c r="AW377" i="28" s="1"/>
  <c r="AV374" i="28"/>
  <c r="AW374" i="28" s="1"/>
  <c r="AV370" i="28"/>
  <c r="AW370" i="28" s="1"/>
  <c r="AV369" i="28"/>
  <c r="AW369" i="28" s="1"/>
  <c r="AV360" i="28"/>
  <c r="AW360" i="28" s="1"/>
  <c r="AV380" i="28"/>
  <c r="AW380" i="28" s="1"/>
  <c r="AV375" i="28"/>
  <c r="AW375" i="28" s="1"/>
  <c r="AV354" i="28"/>
  <c r="AW354" i="28" s="1"/>
  <c r="AV353" i="28"/>
  <c r="AW353" i="28" s="1"/>
  <c r="AV373" i="28"/>
  <c r="AW373" i="28" s="1"/>
  <c r="AV361" i="28"/>
  <c r="AW361" i="28" s="1"/>
  <c r="AV355" i="28"/>
  <c r="AW355" i="28" s="1"/>
  <c r="AV362" i="28"/>
  <c r="AW362" i="28" s="1"/>
  <c r="AV356" i="28"/>
  <c r="AW356" i="28" s="1"/>
  <c r="AV368" i="28"/>
  <c r="AW368" i="28" s="1"/>
  <c r="AV365" i="28"/>
  <c r="AW365" i="28" s="1"/>
  <c r="AV359" i="28"/>
  <c r="AW359" i="28" s="1"/>
  <c r="AV357" i="28"/>
  <c r="AW357" i="28" s="1"/>
  <c r="AV372" i="28"/>
  <c r="AW372" i="28" s="1"/>
  <c r="AV371" i="28"/>
  <c r="AW371" i="28" s="1"/>
  <c r="AV366" i="28"/>
  <c r="AW366" i="28" s="1"/>
  <c r="BD434" i="28"/>
  <c r="BE434" i="28" s="1"/>
  <c r="BD433" i="28"/>
  <c r="BE433" i="28" s="1"/>
  <c r="BD432" i="28"/>
  <c r="BE432" i="28" s="1"/>
  <c r="BD431" i="28"/>
  <c r="BE431" i="28" s="1"/>
  <c r="BD436" i="28"/>
  <c r="BE436" i="28" s="1"/>
  <c r="BD430" i="28"/>
  <c r="BE430" i="28" s="1"/>
  <c r="BD426" i="28"/>
  <c r="BE426" i="28" s="1"/>
  <c r="BD419" i="28"/>
  <c r="BE419" i="28" s="1"/>
  <c r="BD418" i="28"/>
  <c r="BD415" i="28"/>
  <c r="BE415" i="28" s="1"/>
  <c r="BD437" i="28"/>
  <c r="BE437" i="28" s="1"/>
  <c r="BD429" i="28"/>
  <c r="BE429" i="28" s="1"/>
  <c r="BD427" i="28"/>
  <c r="BE427" i="28" s="1"/>
  <c r="BD423" i="28"/>
  <c r="BE423" i="28" s="1"/>
  <c r="BD422" i="28"/>
  <c r="BE422" i="28" s="1"/>
  <c r="BD421" i="28"/>
  <c r="BE421" i="28" s="1"/>
  <c r="BD420" i="28"/>
  <c r="BE420" i="28" s="1"/>
  <c r="BD416" i="28"/>
  <c r="BE416" i="28" s="1"/>
  <c r="BD435" i="28"/>
  <c r="BE435" i="28" s="1"/>
  <c r="BD428" i="28"/>
  <c r="BE428" i="28" s="1"/>
  <c r="BD417" i="28"/>
  <c r="BE417" i="28" s="1"/>
  <c r="BD413" i="28"/>
  <c r="BE413" i="28" s="1"/>
  <c r="BD412" i="28"/>
  <c r="BE412" i="28" s="1"/>
  <c r="BD411" i="28"/>
  <c r="BE411" i="28" s="1"/>
  <c r="BD410" i="28"/>
  <c r="BE410" i="28" s="1"/>
  <c r="BD425" i="28"/>
  <c r="BE425" i="28" s="1"/>
  <c r="BD414" i="28"/>
  <c r="BE414" i="28" s="1"/>
  <c r="BD407" i="28"/>
  <c r="BE407" i="28" s="1"/>
  <c r="BD406" i="28"/>
  <c r="BE406" i="28" s="1"/>
  <c r="BD402" i="28"/>
  <c r="BE402" i="28" s="1"/>
  <c r="BD400" i="28"/>
  <c r="BE400" i="28" s="1"/>
  <c r="BD424" i="28"/>
  <c r="BE424" i="28" s="1"/>
  <c r="BD403" i="28"/>
  <c r="BE403" i="28" s="1"/>
  <c r="BD398" i="28"/>
  <c r="BE398" i="28" s="1"/>
  <c r="BD390" i="28"/>
  <c r="BE390" i="28" s="1"/>
  <c r="BD409" i="28"/>
  <c r="BE409" i="28" s="1"/>
  <c r="BD408" i="28"/>
  <c r="BE408" i="28" s="1"/>
  <c r="BD395" i="28"/>
  <c r="BE395" i="28" s="1"/>
  <c r="BD391" i="28"/>
  <c r="BE391" i="28" s="1"/>
  <c r="BD389" i="28"/>
  <c r="BE389" i="28" s="1"/>
  <c r="BD387" i="28"/>
  <c r="BE387" i="28" s="1"/>
  <c r="BD386" i="28"/>
  <c r="BE386" i="28" s="1"/>
  <c r="BD404" i="28"/>
  <c r="BE404" i="28" s="1"/>
  <c r="BD397" i="28"/>
  <c r="BE397" i="28" s="1"/>
  <c r="BD385" i="28"/>
  <c r="BE385" i="28" s="1"/>
  <c r="BD384" i="28"/>
  <c r="BE384" i="28" s="1"/>
  <c r="BD383" i="28"/>
  <c r="BE383" i="28" s="1"/>
  <c r="BD382" i="28"/>
  <c r="BE382" i="28" s="1"/>
  <c r="BD381" i="28"/>
  <c r="BE381" i="28" s="1"/>
  <c r="BD379" i="28"/>
  <c r="BE379" i="28" s="1"/>
  <c r="BD378" i="28"/>
  <c r="BE378" i="28" s="1"/>
  <c r="BD377" i="28"/>
  <c r="BE377" i="28" s="1"/>
  <c r="BD375" i="28"/>
  <c r="BE375" i="28" s="1"/>
  <c r="BD370" i="28"/>
  <c r="BE370" i="28" s="1"/>
  <c r="BD369" i="28"/>
  <c r="BE369" i="28" s="1"/>
  <c r="BD360" i="28"/>
  <c r="BE360" i="28" s="1"/>
  <c r="BD359" i="28"/>
  <c r="BE359" i="28" s="1"/>
  <c r="BD401" i="28"/>
  <c r="BE401" i="28" s="1"/>
  <c r="BD396" i="28"/>
  <c r="BE396" i="28" s="1"/>
  <c r="BD405" i="28"/>
  <c r="BE405" i="28" s="1"/>
  <c r="BD399" i="28"/>
  <c r="BE399" i="28" s="1"/>
  <c r="BD394" i="28"/>
  <c r="BE394" i="28" s="1"/>
  <c r="BD393" i="28"/>
  <c r="BE393" i="28" s="1"/>
  <c r="BD392" i="28"/>
  <c r="BE392" i="28" s="1"/>
  <c r="BD376" i="28"/>
  <c r="BE376" i="28" s="1"/>
  <c r="BD374" i="28"/>
  <c r="BE374" i="28" s="1"/>
  <c r="BD371" i="28"/>
  <c r="BE371" i="28" s="1"/>
  <c r="BD364" i="28"/>
  <c r="BE364" i="28" s="1"/>
  <c r="BD358" i="28"/>
  <c r="BE358" i="28" s="1"/>
  <c r="BD388" i="28"/>
  <c r="BE388" i="28" s="1"/>
  <c r="BD372" i="28"/>
  <c r="BE372" i="28" s="1"/>
  <c r="BD366" i="28"/>
  <c r="BE366" i="28" s="1"/>
  <c r="BD365" i="28"/>
  <c r="BE365" i="28" s="1"/>
  <c r="BD355" i="28"/>
  <c r="BE355" i="28" s="1"/>
  <c r="BD380" i="28"/>
  <c r="BE380" i="28" s="1"/>
  <c r="BD363" i="28"/>
  <c r="BE363" i="28" s="1"/>
  <c r="BD362" i="28"/>
  <c r="BE362" i="28" s="1"/>
  <c r="BD361" i="28"/>
  <c r="BE361" i="28" s="1"/>
  <c r="BD357" i="28"/>
  <c r="BE357" i="28" s="1"/>
  <c r="BD354" i="28"/>
  <c r="BE354" i="28" s="1"/>
  <c r="BD353" i="28"/>
  <c r="BE353" i="28" s="1"/>
  <c r="BD373" i="28"/>
  <c r="BE373" i="28" s="1"/>
  <c r="BD368" i="28"/>
  <c r="BE368" i="28" s="1"/>
  <c r="BD367" i="28"/>
  <c r="BE367" i="28" s="1"/>
  <c r="BD356" i="28"/>
  <c r="BE356" i="28" s="1"/>
  <c r="AN434" i="28"/>
  <c r="AO434" i="28" s="1"/>
  <c r="AN433" i="28"/>
  <c r="AO433" i="28" s="1"/>
  <c r="AN432" i="28"/>
  <c r="AO432" i="28" s="1"/>
  <c r="AN431" i="28"/>
  <c r="AO431" i="28" s="1"/>
  <c r="AN429" i="28"/>
  <c r="AO429" i="28" s="1"/>
  <c r="AN435" i="28"/>
  <c r="AO435" i="28" s="1"/>
  <c r="AN426" i="28"/>
  <c r="AO426" i="28" s="1"/>
  <c r="AN428" i="28"/>
  <c r="AO428" i="28" s="1"/>
  <c r="AN427" i="28"/>
  <c r="AO427" i="28" s="1"/>
  <c r="AN419" i="28"/>
  <c r="AO419" i="28" s="1"/>
  <c r="AN418" i="28"/>
  <c r="AN437" i="28"/>
  <c r="AO437" i="28" s="1"/>
  <c r="AN430" i="28"/>
  <c r="AO430" i="28" s="1"/>
  <c r="AN423" i="28"/>
  <c r="AO423" i="28" s="1"/>
  <c r="AN422" i="28"/>
  <c r="AO422" i="28" s="1"/>
  <c r="AN421" i="28"/>
  <c r="AO421" i="28" s="1"/>
  <c r="AN420" i="28"/>
  <c r="AO420" i="28" s="1"/>
  <c r="AN416" i="28"/>
  <c r="AO416" i="28" s="1"/>
  <c r="AN415" i="28"/>
  <c r="AO415" i="28" s="1"/>
  <c r="AN436" i="28"/>
  <c r="AO436" i="28" s="1"/>
  <c r="AN413" i="28"/>
  <c r="AO413" i="28" s="1"/>
  <c r="AN425" i="28"/>
  <c r="AO425" i="28" s="1"/>
  <c r="AN404" i="28"/>
  <c r="AO404" i="28" s="1"/>
  <c r="AN424" i="28"/>
  <c r="AO424" i="28" s="1"/>
  <c r="AN410" i="28"/>
  <c r="AO410" i="28" s="1"/>
  <c r="AN403" i="28"/>
  <c r="AO403" i="28" s="1"/>
  <c r="AN401" i="28"/>
  <c r="AO401" i="28" s="1"/>
  <c r="AN399" i="28"/>
  <c r="AO399" i="28" s="1"/>
  <c r="AN412" i="28"/>
  <c r="AO412" i="28" s="1"/>
  <c r="AN409" i="28"/>
  <c r="AO409" i="28" s="1"/>
  <c r="AN393" i="28"/>
  <c r="AO393" i="28" s="1"/>
  <c r="AN388" i="28"/>
  <c r="AO388" i="28" s="1"/>
  <c r="AN417" i="28"/>
  <c r="AO417" i="28" s="1"/>
  <c r="AN406" i="28"/>
  <c r="AO406" i="28" s="1"/>
  <c r="AN402" i="28"/>
  <c r="AO402" i="28" s="1"/>
  <c r="AN398" i="28"/>
  <c r="AO398" i="28" s="1"/>
  <c r="AN396" i="28"/>
  <c r="AO396" i="28" s="1"/>
  <c r="AN390" i="28"/>
  <c r="AO390" i="28" s="1"/>
  <c r="AN386" i="28"/>
  <c r="AO386" i="28" s="1"/>
  <c r="AN414" i="28"/>
  <c r="AO414" i="28" s="1"/>
  <c r="AN411" i="28"/>
  <c r="AO411" i="28" s="1"/>
  <c r="AN400" i="28"/>
  <c r="AO400" i="28" s="1"/>
  <c r="AN395" i="28"/>
  <c r="AO395" i="28" s="1"/>
  <c r="AN394" i="28"/>
  <c r="AO394" i="28" s="1"/>
  <c r="AN384" i="28"/>
  <c r="AO384" i="28" s="1"/>
  <c r="AN382" i="28"/>
  <c r="AO382" i="28" s="1"/>
  <c r="AN378" i="28"/>
  <c r="AO378" i="28" s="1"/>
  <c r="AN376" i="28"/>
  <c r="AO376" i="28" s="1"/>
  <c r="AN374" i="28"/>
  <c r="AO374" i="28" s="1"/>
  <c r="AN373" i="28"/>
  <c r="AO373" i="28" s="1"/>
  <c r="AN371" i="28"/>
  <c r="AO371" i="28" s="1"/>
  <c r="AN370" i="28"/>
  <c r="AO370" i="28" s="1"/>
  <c r="AN360" i="28"/>
  <c r="AO360" i="28" s="1"/>
  <c r="AN408" i="28"/>
  <c r="AO408" i="28" s="1"/>
  <c r="AN407" i="28"/>
  <c r="AO407" i="28" s="1"/>
  <c r="AN405" i="28"/>
  <c r="AO405" i="28" s="1"/>
  <c r="AN397" i="28"/>
  <c r="AO397" i="28" s="1"/>
  <c r="AN383" i="28"/>
  <c r="AO383" i="28" s="1"/>
  <c r="AN381" i="28"/>
  <c r="AO381" i="28" s="1"/>
  <c r="AN369" i="28"/>
  <c r="AO369" i="28" s="1"/>
  <c r="AN364" i="28"/>
  <c r="AO364" i="28" s="1"/>
  <c r="AN359" i="28"/>
  <c r="AO359" i="28" s="1"/>
  <c r="AN358" i="28"/>
  <c r="AO358" i="28" s="1"/>
  <c r="AN367" i="28"/>
  <c r="AO367" i="28" s="1"/>
  <c r="AN362" i="28"/>
  <c r="AO362" i="28" s="1"/>
  <c r="AN357" i="28"/>
  <c r="AO357" i="28" s="1"/>
  <c r="AN353" i="28"/>
  <c r="AO353" i="28" s="1"/>
  <c r="AN391" i="28"/>
  <c r="AO391" i="28" s="1"/>
  <c r="AN377" i="28"/>
  <c r="AO377" i="28" s="1"/>
  <c r="AN368" i="28"/>
  <c r="AO368" i="28" s="1"/>
  <c r="AN365" i="28"/>
  <c r="AO365" i="28" s="1"/>
  <c r="AN392" i="28"/>
  <c r="AO392" i="28" s="1"/>
  <c r="AN389" i="28"/>
  <c r="AO389" i="28" s="1"/>
  <c r="AN387" i="28"/>
  <c r="AO387" i="28" s="1"/>
  <c r="AN385" i="28"/>
  <c r="AO385" i="28" s="1"/>
  <c r="AN375" i="28"/>
  <c r="AO375" i="28" s="1"/>
  <c r="AN372" i="28"/>
  <c r="AO372" i="28" s="1"/>
  <c r="AN366" i="28"/>
  <c r="AO366" i="28" s="1"/>
  <c r="AN363" i="28"/>
  <c r="AO363" i="28" s="1"/>
  <c r="AN355" i="28"/>
  <c r="AO355" i="28" s="1"/>
  <c r="AN354" i="28"/>
  <c r="AO354" i="28" s="1"/>
  <c r="AN380" i="28"/>
  <c r="AO380" i="28" s="1"/>
  <c r="AN379" i="28"/>
  <c r="AO379" i="28" s="1"/>
  <c r="AN361" i="28"/>
  <c r="AO361" i="28" s="1"/>
  <c r="AN356" i="28"/>
  <c r="AO356" i="28" s="1"/>
  <c r="AD436" i="28"/>
  <c r="AE436" i="28" s="1"/>
  <c r="AD434" i="28"/>
  <c r="AE434" i="28" s="1"/>
  <c r="AD435" i="28"/>
  <c r="AE435" i="28" s="1"/>
  <c r="AD432" i="28"/>
  <c r="AE432" i="28" s="1"/>
  <c r="AD427" i="28"/>
  <c r="AE427" i="28" s="1"/>
  <c r="AD437" i="28"/>
  <c r="AE437" i="28" s="1"/>
  <c r="AD433" i="28"/>
  <c r="AE433" i="28" s="1"/>
  <c r="AD421" i="28"/>
  <c r="AE421" i="28" s="1"/>
  <c r="AD414" i="28"/>
  <c r="AE414" i="28" s="1"/>
  <c r="AD413" i="28"/>
  <c r="AE413" i="28" s="1"/>
  <c r="AD429" i="28"/>
  <c r="AE429" i="28" s="1"/>
  <c r="AD425" i="28"/>
  <c r="AE425" i="28" s="1"/>
  <c r="AD423" i="28"/>
  <c r="AE423" i="28" s="1"/>
  <c r="AD419" i="28"/>
  <c r="AE419" i="28" s="1"/>
  <c r="AD431" i="28"/>
  <c r="AE431" i="28" s="1"/>
  <c r="AD420" i="28"/>
  <c r="AE420" i="28" s="1"/>
  <c r="AD426" i="28"/>
  <c r="AE426" i="28" s="1"/>
  <c r="AD411" i="28"/>
  <c r="AE411" i="28" s="1"/>
  <c r="AD403" i="28"/>
  <c r="AE403" i="28" s="1"/>
  <c r="AD397" i="28"/>
  <c r="AE397" i="28" s="1"/>
  <c r="AD430" i="28"/>
  <c r="AE430" i="28" s="1"/>
  <c r="AD415" i="28"/>
  <c r="AE415" i="28" s="1"/>
  <c r="AD408" i="28"/>
  <c r="AE408" i="28" s="1"/>
  <c r="AD407" i="28"/>
  <c r="AE407" i="28" s="1"/>
  <c r="AD409" i="28"/>
  <c r="AE409" i="28" s="1"/>
  <c r="AD404" i="28"/>
  <c r="AE404" i="28" s="1"/>
  <c r="AD400" i="28"/>
  <c r="AE400" i="28" s="1"/>
  <c r="AD387" i="28"/>
  <c r="AE387" i="28" s="1"/>
  <c r="AD422" i="28"/>
  <c r="AE422" i="28" s="1"/>
  <c r="AD418" i="28"/>
  <c r="AD416" i="28"/>
  <c r="AE416" i="28" s="1"/>
  <c r="AD410" i="28"/>
  <c r="AE410" i="28" s="1"/>
  <c r="AD405" i="28"/>
  <c r="AE405" i="28" s="1"/>
  <c r="AD398" i="28"/>
  <c r="AE398" i="28" s="1"/>
  <c r="AD396" i="28"/>
  <c r="AE396" i="28" s="1"/>
  <c r="AD393" i="28"/>
  <c r="AE393" i="28" s="1"/>
  <c r="AD389" i="28"/>
  <c r="AE389" i="28" s="1"/>
  <c r="AD386" i="28"/>
  <c r="AE386" i="28" s="1"/>
  <c r="AD402" i="28"/>
  <c r="AE402" i="28" s="1"/>
  <c r="AD394" i="28"/>
  <c r="AE394" i="28" s="1"/>
  <c r="AD383" i="28"/>
  <c r="AE383" i="28" s="1"/>
  <c r="AD378" i="28"/>
  <c r="AE378" i="28" s="1"/>
  <c r="AD370" i="28"/>
  <c r="AE370" i="28" s="1"/>
  <c r="AD366" i="28"/>
  <c r="AE366" i="28" s="1"/>
  <c r="AD359" i="28"/>
  <c r="AE359" i="28" s="1"/>
  <c r="AD428" i="28"/>
  <c r="AE428" i="28" s="1"/>
  <c r="AD401" i="28"/>
  <c r="AE401" i="28" s="1"/>
  <c r="AD424" i="28"/>
  <c r="AE424" i="28" s="1"/>
  <c r="AD406" i="28"/>
  <c r="AE406" i="28" s="1"/>
  <c r="AD399" i="28"/>
  <c r="AE399" i="28" s="1"/>
  <c r="AD392" i="28"/>
  <c r="AE392" i="28" s="1"/>
  <c r="AD391" i="28"/>
  <c r="AE391" i="28" s="1"/>
  <c r="AD390" i="28"/>
  <c r="AE390" i="28" s="1"/>
  <c r="AD385" i="28"/>
  <c r="AE385" i="28" s="1"/>
  <c r="AD379" i="28"/>
  <c r="AE379" i="28" s="1"/>
  <c r="AD377" i="28"/>
  <c r="AE377" i="28" s="1"/>
  <c r="AD371" i="28"/>
  <c r="AE371" i="28" s="1"/>
  <c r="AD368" i="28"/>
  <c r="AE368" i="28" s="1"/>
  <c r="AD364" i="28"/>
  <c r="AE364" i="28" s="1"/>
  <c r="AD361" i="28"/>
  <c r="AE361" i="28" s="1"/>
  <c r="AD412" i="28"/>
  <c r="AE412" i="28" s="1"/>
  <c r="AD384" i="28"/>
  <c r="AE384" i="28" s="1"/>
  <c r="AD381" i="28"/>
  <c r="AE381" i="28" s="1"/>
  <c r="AD365" i="28"/>
  <c r="AE365" i="28" s="1"/>
  <c r="AD362" i="28"/>
  <c r="AE362" i="28" s="1"/>
  <c r="AD355" i="28"/>
  <c r="AE355" i="28" s="1"/>
  <c r="AD376" i="28"/>
  <c r="AE376" i="28" s="1"/>
  <c r="AD375" i="28"/>
  <c r="AE375" i="28" s="1"/>
  <c r="AD363" i="28"/>
  <c r="AE363" i="28" s="1"/>
  <c r="AD360" i="28"/>
  <c r="AE360" i="28" s="1"/>
  <c r="AD417" i="28"/>
  <c r="AE417" i="28" s="1"/>
  <c r="AD395" i="28"/>
  <c r="AE395" i="28" s="1"/>
  <c r="AD388" i="28"/>
  <c r="AE388" i="28" s="1"/>
  <c r="AD374" i="28"/>
  <c r="AE374" i="28" s="1"/>
  <c r="AD372" i="28"/>
  <c r="AE372" i="28" s="1"/>
  <c r="AD369" i="28"/>
  <c r="AE369" i="28" s="1"/>
  <c r="AD358" i="28"/>
  <c r="AE358" i="28" s="1"/>
  <c r="AD357" i="28"/>
  <c r="AE357" i="28" s="1"/>
  <c r="AD354" i="28"/>
  <c r="AE354" i="28" s="1"/>
  <c r="AD382" i="28"/>
  <c r="AE382" i="28" s="1"/>
  <c r="AD380" i="28"/>
  <c r="AE380" i="28" s="1"/>
  <c r="AD373" i="28"/>
  <c r="AE373" i="28" s="1"/>
  <c r="AD367" i="28"/>
  <c r="AE367" i="28" s="1"/>
  <c r="AD356" i="28"/>
  <c r="AE356" i="28" s="1"/>
  <c r="AD353" i="28"/>
  <c r="AE353" i="28" s="1"/>
  <c r="S437" i="28"/>
  <c r="S435" i="28"/>
  <c r="S432" i="28"/>
  <c r="S430" i="28"/>
  <c r="S429" i="28"/>
  <c r="S434" i="28"/>
  <c r="S436" i="28"/>
  <c r="S433" i="28"/>
  <c r="S422" i="28"/>
  <c r="S420" i="28"/>
  <c r="S416" i="28"/>
  <c r="S428" i="28"/>
  <c r="S427" i="28"/>
  <c r="S424" i="28"/>
  <c r="S421" i="28"/>
  <c r="S417" i="28"/>
  <c r="S426" i="28"/>
  <c r="S425" i="28"/>
  <c r="S415" i="28"/>
  <c r="S413" i="28"/>
  <c r="S419" i="28"/>
  <c r="S408" i="28"/>
  <c r="S431" i="28"/>
  <c r="S423" i="28"/>
  <c r="S412" i="28"/>
  <c r="S410" i="28"/>
  <c r="S406" i="28"/>
  <c r="S404" i="28"/>
  <c r="S400" i="28"/>
  <c r="S399" i="28"/>
  <c r="S391" i="28"/>
  <c r="S390" i="28"/>
  <c r="S387" i="28"/>
  <c r="S414" i="28"/>
  <c r="S411" i="28"/>
  <c r="S401" i="28"/>
  <c r="S394" i="28"/>
  <c r="S389" i="28"/>
  <c r="S388" i="28"/>
  <c r="S409" i="28"/>
  <c r="S407" i="28"/>
  <c r="S384" i="28"/>
  <c r="S383" i="28"/>
  <c r="S382" i="28"/>
  <c r="S380" i="28"/>
  <c r="S365" i="28"/>
  <c r="S360" i="28"/>
  <c r="S405" i="28"/>
  <c r="S398" i="28"/>
  <c r="S397" i="28"/>
  <c r="S396" i="28"/>
  <c r="S386" i="28"/>
  <c r="S403" i="28"/>
  <c r="S402" i="28"/>
  <c r="S395" i="28"/>
  <c r="S393" i="28"/>
  <c r="S392" i="28"/>
  <c r="S385" i="28"/>
  <c r="S379" i="28"/>
  <c r="S376" i="28"/>
  <c r="S375" i="28"/>
  <c r="S372" i="28"/>
  <c r="S371" i="28"/>
  <c r="S367" i="28"/>
  <c r="S362" i="28"/>
  <c r="S361" i="28"/>
  <c r="S381" i="28"/>
  <c r="S377" i="28"/>
  <c r="S370" i="28"/>
  <c r="S356" i="28"/>
  <c r="S355" i="28"/>
  <c r="S368" i="28"/>
  <c r="S357" i="28"/>
  <c r="S363" i="28"/>
  <c r="S378" i="28"/>
  <c r="S374" i="28"/>
  <c r="S369" i="28"/>
  <c r="S366" i="28"/>
  <c r="S358" i="28"/>
  <c r="S373" i="28"/>
  <c r="S364" i="28"/>
  <c r="S359" i="28"/>
  <c r="S354" i="28"/>
  <c r="S353" i="28"/>
  <c r="AZ436" i="28"/>
  <c r="BA436" i="28" s="1"/>
  <c r="AZ435" i="28"/>
  <c r="BA435" i="28" s="1"/>
  <c r="AZ432" i="28"/>
  <c r="BA432" i="28" s="1"/>
  <c r="AZ434" i="28"/>
  <c r="BA434" i="28" s="1"/>
  <c r="AZ431" i="28"/>
  <c r="BA431" i="28" s="1"/>
  <c r="AZ430" i="28"/>
  <c r="BA430" i="28" s="1"/>
  <c r="AZ428" i="28"/>
  <c r="BA428" i="28" s="1"/>
  <c r="AZ424" i="28"/>
  <c r="BA424" i="28" s="1"/>
  <c r="AZ423" i="28"/>
  <c r="BA423" i="28" s="1"/>
  <c r="AZ421" i="28"/>
  <c r="BA421" i="28" s="1"/>
  <c r="AZ418" i="28"/>
  <c r="AZ417" i="28"/>
  <c r="BA417" i="28" s="1"/>
  <c r="AZ413" i="28"/>
  <c r="BA413" i="28" s="1"/>
  <c r="AZ425" i="28"/>
  <c r="BA425" i="28" s="1"/>
  <c r="AZ414" i="28"/>
  <c r="BA414" i="28" s="1"/>
  <c r="AZ427" i="28"/>
  <c r="BA427" i="28" s="1"/>
  <c r="AZ426" i="28"/>
  <c r="BA426" i="28" s="1"/>
  <c r="AZ420" i="28"/>
  <c r="BA420" i="28" s="1"/>
  <c r="AZ437" i="28"/>
  <c r="BA437" i="28" s="1"/>
  <c r="AZ429" i="28"/>
  <c r="BA429" i="28" s="1"/>
  <c r="AZ419" i="28"/>
  <c r="BA419" i="28" s="1"/>
  <c r="AZ422" i="28"/>
  <c r="BA422" i="28" s="1"/>
  <c r="AZ408" i="28"/>
  <c r="BA408" i="28" s="1"/>
  <c r="AZ433" i="28"/>
  <c r="BA433" i="28" s="1"/>
  <c r="AZ409" i="28"/>
  <c r="BA409" i="28" s="1"/>
  <c r="AZ403" i="28"/>
  <c r="BA403" i="28" s="1"/>
  <c r="AZ399" i="28"/>
  <c r="BA399" i="28" s="1"/>
  <c r="AZ398" i="28"/>
  <c r="BA398" i="28" s="1"/>
  <c r="AZ397" i="28"/>
  <c r="BA397" i="28" s="1"/>
  <c r="AZ395" i="28"/>
  <c r="BA395" i="28" s="1"/>
  <c r="AZ415" i="28"/>
  <c r="BA415" i="28" s="1"/>
  <c r="AZ410" i="28"/>
  <c r="BA410" i="28" s="1"/>
  <c r="AZ394" i="28"/>
  <c r="BA394" i="28" s="1"/>
  <c r="AZ393" i="28"/>
  <c r="BA393" i="28" s="1"/>
  <c r="AZ392" i="28"/>
  <c r="BA392" i="28" s="1"/>
  <c r="AZ391" i="28"/>
  <c r="BA391" i="28" s="1"/>
  <c r="AZ389" i="28"/>
  <c r="BA389" i="28" s="1"/>
  <c r="AZ387" i="28"/>
  <c r="BA387" i="28" s="1"/>
  <c r="AZ412" i="28"/>
  <c r="BA412" i="28" s="1"/>
  <c r="AZ411" i="28"/>
  <c r="BA411" i="28" s="1"/>
  <c r="AZ405" i="28"/>
  <c r="BA405" i="28" s="1"/>
  <c r="AZ404" i="28"/>
  <c r="BA404" i="28" s="1"/>
  <c r="AZ416" i="28"/>
  <c r="BA416" i="28" s="1"/>
  <c r="AZ388" i="28"/>
  <c r="BA388" i="28" s="1"/>
  <c r="AZ386" i="28"/>
  <c r="BA386" i="28" s="1"/>
  <c r="AZ374" i="28"/>
  <c r="BA374" i="28" s="1"/>
  <c r="AZ372" i="28"/>
  <c r="BA372" i="28" s="1"/>
  <c r="AZ366" i="28"/>
  <c r="BA366" i="28" s="1"/>
  <c r="AZ362" i="28"/>
  <c r="BA362" i="28" s="1"/>
  <c r="AZ361" i="28"/>
  <c r="BA361" i="28" s="1"/>
  <c r="AZ402" i="28"/>
  <c r="BA402" i="28" s="1"/>
  <c r="AZ401" i="28"/>
  <c r="BA401" i="28" s="1"/>
  <c r="AZ400" i="28"/>
  <c r="BA400" i="28" s="1"/>
  <c r="AZ396" i="28"/>
  <c r="BA396" i="28" s="1"/>
  <c r="AZ383" i="28"/>
  <c r="BA383" i="28" s="1"/>
  <c r="AZ381" i="28"/>
  <c r="BA381" i="28" s="1"/>
  <c r="AZ380" i="28"/>
  <c r="BA380" i="28" s="1"/>
  <c r="AZ375" i="28"/>
  <c r="BA375" i="28" s="1"/>
  <c r="AZ368" i="28"/>
  <c r="BA368" i="28" s="1"/>
  <c r="AZ363" i="28"/>
  <c r="BA363" i="28" s="1"/>
  <c r="AZ359" i="28"/>
  <c r="BA359" i="28" s="1"/>
  <c r="AZ390" i="28"/>
  <c r="BA390" i="28" s="1"/>
  <c r="AZ384" i="28"/>
  <c r="BA384" i="28" s="1"/>
  <c r="AZ373" i="28"/>
  <c r="BA373" i="28" s="1"/>
  <c r="AZ367" i="28"/>
  <c r="BA367" i="28" s="1"/>
  <c r="AZ357" i="28"/>
  <c r="BA357" i="28" s="1"/>
  <c r="AZ360" i="28"/>
  <c r="BA360" i="28" s="1"/>
  <c r="AZ354" i="28"/>
  <c r="BA354" i="28" s="1"/>
  <c r="AZ353" i="28"/>
  <c r="BA353" i="28" s="1"/>
  <c r="AZ407" i="28"/>
  <c r="BA407" i="28" s="1"/>
  <c r="AZ378" i="28"/>
  <c r="BA378" i="28" s="1"/>
  <c r="AZ377" i="28"/>
  <c r="BA377" i="28" s="1"/>
  <c r="AZ365" i="28"/>
  <c r="BA365" i="28" s="1"/>
  <c r="AZ376" i="28"/>
  <c r="BA376" i="28" s="1"/>
  <c r="AZ371" i="28"/>
  <c r="BA371" i="28" s="1"/>
  <c r="AZ364" i="28"/>
  <c r="BA364" i="28" s="1"/>
  <c r="AZ358" i="28"/>
  <c r="BA358" i="28" s="1"/>
  <c r="AZ356" i="28"/>
  <c r="BA356" i="28" s="1"/>
  <c r="AZ406" i="28"/>
  <c r="BA406" i="28" s="1"/>
  <c r="AZ385" i="28"/>
  <c r="BA385" i="28" s="1"/>
  <c r="AZ382" i="28"/>
  <c r="BA382" i="28" s="1"/>
  <c r="AZ379" i="28"/>
  <c r="BA379" i="28" s="1"/>
  <c r="AZ370" i="28"/>
  <c r="BA370" i="28" s="1"/>
  <c r="AZ369" i="28"/>
  <c r="BA369" i="28" s="1"/>
  <c r="AZ355" i="28"/>
  <c r="BA355" i="28" s="1"/>
  <c r="AX437" i="28"/>
  <c r="AY437" i="28" s="1"/>
  <c r="AX435" i="28"/>
  <c r="AY435" i="28" s="1"/>
  <c r="AX432" i="28"/>
  <c r="AY432" i="28" s="1"/>
  <c r="AX430" i="28"/>
  <c r="AY430" i="28" s="1"/>
  <c r="AX429" i="28"/>
  <c r="AY429" i="28" s="1"/>
  <c r="AX427" i="28"/>
  <c r="AY427" i="28" s="1"/>
  <c r="AX426" i="28"/>
  <c r="AY426" i="28" s="1"/>
  <c r="AX422" i="28"/>
  <c r="AY422" i="28" s="1"/>
  <c r="AX420" i="28"/>
  <c r="AY420" i="28" s="1"/>
  <c r="AX416" i="28"/>
  <c r="AY416" i="28" s="1"/>
  <c r="AX434" i="28"/>
  <c r="AY434" i="28" s="1"/>
  <c r="AX431" i="28"/>
  <c r="AY431" i="28" s="1"/>
  <c r="AX428" i="28"/>
  <c r="AY428" i="28" s="1"/>
  <c r="AX424" i="28"/>
  <c r="AY424" i="28" s="1"/>
  <c r="AX421" i="28"/>
  <c r="AY421" i="28" s="1"/>
  <c r="AX417" i="28"/>
  <c r="AY417" i="28" s="1"/>
  <c r="AX413" i="28"/>
  <c r="AY413" i="28" s="1"/>
  <c r="AX433" i="28"/>
  <c r="AY433" i="28" s="1"/>
  <c r="AX415" i="28"/>
  <c r="AY415" i="28" s="1"/>
  <c r="AX425" i="28"/>
  <c r="AY425" i="28" s="1"/>
  <c r="AX412" i="28"/>
  <c r="AY412" i="28" s="1"/>
  <c r="AX411" i="28"/>
  <c r="AY411" i="28" s="1"/>
  <c r="AX419" i="28"/>
  <c r="AY419" i="28" s="1"/>
  <c r="AX407" i="28"/>
  <c r="AY407" i="28" s="1"/>
  <c r="AX406" i="28"/>
  <c r="AY406" i="28" s="1"/>
  <c r="AX402" i="28"/>
  <c r="AY402" i="28" s="1"/>
  <c r="AX401" i="28"/>
  <c r="AY401" i="28" s="1"/>
  <c r="AX400" i="28"/>
  <c r="AY400" i="28" s="1"/>
  <c r="AX436" i="28"/>
  <c r="AY436" i="28" s="1"/>
  <c r="AX423" i="28"/>
  <c r="AY423" i="28" s="1"/>
  <c r="AX414" i="28"/>
  <c r="AY414" i="28" s="1"/>
  <c r="AX408" i="28"/>
  <c r="AY408" i="28" s="1"/>
  <c r="AX395" i="28"/>
  <c r="AY395" i="28" s="1"/>
  <c r="AX390" i="28"/>
  <c r="AY390" i="28" s="1"/>
  <c r="AX403" i="28"/>
  <c r="AY403" i="28" s="1"/>
  <c r="AX397" i="28"/>
  <c r="AY397" i="28" s="1"/>
  <c r="AX396" i="28"/>
  <c r="AY396" i="28" s="1"/>
  <c r="AX394" i="28"/>
  <c r="AY394" i="28" s="1"/>
  <c r="AX392" i="28"/>
  <c r="AY392" i="28" s="1"/>
  <c r="AX387" i="28"/>
  <c r="AY387" i="28" s="1"/>
  <c r="AX393" i="28"/>
  <c r="AY393" i="28" s="1"/>
  <c r="AX391" i="28"/>
  <c r="AY391" i="28" s="1"/>
  <c r="AX389" i="28"/>
  <c r="AY389" i="28" s="1"/>
  <c r="AX384" i="28"/>
  <c r="AY384" i="28" s="1"/>
  <c r="AX382" i="28"/>
  <c r="AY382" i="28" s="1"/>
  <c r="AX380" i="28"/>
  <c r="AY380" i="28" s="1"/>
  <c r="AX379" i="28"/>
  <c r="AY379" i="28" s="1"/>
  <c r="AX365" i="28"/>
  <c r="AY365" i="28" s="1"/>
  <c r="AX360" i="28"/>
  <c r="AY360" i="28" s="1"/>
  <c r="AX418" i="28"/>
  <c r="AX404" i="28"/>
  <c r="AY404" i="28" s="1"/>
  <c r="AX388" i="28"/>
  <c r="AY388" i="28" s="1"/>
  <c r="AX386" i="28"/>
  <c r="AY386" i="28" s="1"/>
  <c r="AX385" i="28"/>
  <c r="AY385" i="28" s="1"/>
  <c r="AX410" i="28"/>
  <c r="AY410" i="28" s="1"/>
  <c r="AX409" i="28"/>
  <c r="AY409" i="28" s="1"/>
  <c r="AX376" i="28"/>
  <c r="AY376" i="28" s="1"/>
  <c r="AX373" i="28"/>
  <c r="AY373" i="28" s="1"/>
  <c r="AX372" i="28"/>
  <c r="AY372" i="28" s="1"/>
  <c r="AX371" i="28"/>
  <c r="AY371" i="28" s="1"/>
  <c r="AX367" i="28"/>
  <c r="AY367" i="28" s="1"/>
  <c r="AX362" i="28"/>
  <c r="AY362" i="28" s="1"/>
  <c r="AX361" i="28"/>
  <c r="AY361" i="28" s="1"/>
  <c r="AX358" i="28"/>
  <c r="AY358" i="28" s="1"/>
  <c r="AX398" i="28"/>
  <c r="AY398" i="28" s="1"/>
  <c r="AX374" i="28"/>
  <c r="AY374" i="28" s="1"/>
  <c r="AX370" i="28"/>
  <c r="AY370" i="28" s="1"/>
  <c r="AX369" i="28"/>
  <c r="AY369" i="28" s="1"/>
  <c r="AX356" i="28"/>
  <c r="AY356" i="28" s="1"/>
  <c r="AX355" i="28"/>
  <c r="AY355" i="28" s="1"/>
  <c r="AX381" i="28"/>
  <c r="AY381" i="28" s="1"/>
  <c r="AX368" i="28"/>
  <c r="AY368" i="28" s="1"/>
  <c r="AX359" i="28"/>
  <c r="AY359" i="28" s="1"/>
  <c r="AX357" i="28"/>
  <c r="AY357" i="28" s="1"/>
  <c r="AX405" i="28"/>
  <c r="AY405" i="28" s="1"/>
  <c r="AX399" i="28"/>
  <c r="AY399" i="28" s="1"/>
  <c r="AX383" i="28"/>
  <c r="AY383" i="28" s="1"/>
  <c r="AX378" i="28"/>
  <c r="AY378" i="28" s="1"/>
  <c r="AX377" i="28"/>
  <c r="AY377" i="28" s="1"/>
  <c r="AX366" i="28"/>
  <c r="AY366" i="28" s="1"/>
  <c r="AX375" i="28"/>
  <c r="AY375" i="28" s="1"/>
  <c r="AX364" i="28"/>
  <c r="AY364" i="28" s="1"/>
  <c r="AX363" i="28"/>
  <c r="AY363" i="28" s="1"/>
  <c r="AX353" i="28"/>
  <c r="AY353" i="28" s="1"/>
  <c r="AX354" i="28"/>
  <c r="AY354" i="28" s="1"/>
  <c r="X434" i="28"/>
  <c r="Y434" i="28" s="1"/>
  <c r="X433" i="28"/>
  <c r="Y433" i="28" s="1"/>
  <c r="X432" i="28"/>
  <c r="Y432" i="28" s="1"/>
  <c r="X431" i="28"/>
  <c r="Y431" i="28" s="1"/>
  <c r="X426" i="28"/>
  <c r="Y426" i="28" s="1"/>
  <c r="X435" i="28"/>
  <c r="Y435" i="28" s="1"/>
  <c r="X430" i="28"/>
  <c r="Y430" i="28" s="1"/>
  <c r="X419" i="28"/>
  <c r="Y419" i="28" s="1"/>
  <c r="X418" i="28"/>
  <c r="X413" i="28"/>
  <c r="Y413" i="28" s="1"/>
  <c r="X428" i="28"/>
  <c r="Y428" i="28" s="1"/>
  <c r="X423" i="28"/>
  <c r="Y423" i="28" s="1"/>
  <c r="X422" i="28"/>
  <c r="Y422" i="28" s="1"/>
  <c r="X421" i="28"/>
  <c r="Y421" i="28" s="1"/>
  <c r="X420" i="28"/>
  <c r="Y420" i="28" s="1"/>
  <c r="X416" i="28"/>
  <c r="Y416" i="28" s="1"/>
  <c r="X415" i="28"/>
  <c r="Y415" i="28" s="1"/>
  <c r="X437" i="28"/>
  <c r="Y437" i="28" s="1"/>
  <c r="X417" i="28"/>
  <c r="Y417" i="28" s="1"/>
  <c r="X407" i="28"/>
  <c r="Y407" i="28" s="1"/>
  <c r="X402" i="28"/>
  <c r="Y402" i="28" s="1"/>
  <c r="X436" i="28"/>
  <c r="Y436" i="28" s="1"/>
  <c r="X414" i="28"/>
  <c r="Y414" i="28" s="1"/>
  <c r="X412" i="28"/>
  <c r="Y412" i="28" s="1"/>
  <c r="X408" i="28"/>
  <c r="Y408" i="28" s="1"/>
  <c r="X404" i="28"/>
  <c r="Y404" i="28" s="1"/>
  <c r="X429" i="28"/>
  <c r="Y429" i="28" s="1"/>
  <c r="X427" i="28"/>
  <c r="Y427" i="28" s="1"/>
  <c r="X410" i="28"/>
  <c r="Y410" i="28" s="1"/>
  <c r="X401" i="28"/>
  <c r="Y401" i="28" s="1"/>
  <c r="X398" i="28"/>
  <c r="Y398" i="28" s="1"/>
  <c r="X392" i="28"/>
  <c r="Y392" i="28" s="1"/>
  <c r="X391" i="28"/>
  <c r="Y391" i="28" s="1"/>
  <c r="X390" i="28"/>
  <c r="Y390" i="28" s="1"/>
  <c r="X387" i="28"/>
  <c r="Y387" i="28" s="1"/>
  <c r="X425" i="28"/>
  <c r="Y425" i="28" s="1"/>
  <c r="X424" i="28"/>
  <c r="Y424" i="28" s="1"/>
  <c r="X409" i="28"/>
  <c r="Y409" i="28" s="1"/>
  <c r="X406" i="28"/>
  <c r="Y406" i="28" s="1"/>
  <c r="X400" i="28"/>
  <c r="Y400" i="28" s="1"/>
  <c r="X399" i="28"/>
  <c r="Y399" i="28" s="1"/>
  <c r="X395" i="28"/>
  <c r="Y395" i="28" s="1"/>
  <c r="X393" i="28"/>
  <c r="Y393" i="28" s="1"/>
  <c r="X389" i="28"/>
  <c r="Y389" i="28" s="1"/>
  <c r="X388" i="28"/>
  <c r="Y388" i="28" s="1"/>
  <c r="X386" i="28"/>
  <c r="Y386" i="28" s="1"/>
  <c r="X405" i="28"/>
  <c r="Y405" i="28" s="1"/>
  <c r="X397" i="28"/>
  <c r="Y397" i="28" s="1"/>
  <c r="X396" i="28"/>
  <c r="Y396" i="28" s="1"/>
  <c r="X384" i="28"/>
  <c r="Y384" i="28" s="1"/>
  <c r="X382" i="28"/>
  <c r="Y382" i="28" s="1"/>
  <c r="X378" i="28"/>
  <c r="Y378" i="28" s="1"/>
  <c r="X370" i="28"/>
  <c r="Y370" i="28" s="1"/>
  <c r="X369" i="28"/>
  <c r="Y369" i="28" s="1"/>
  <c r="X360" i="28"/>
  <c r="Y360" i="28" s="1"/>
  <c r="X359" i="28"/>
  <c r="Y359" i="28" s="1"/>
  <c r="X403" i="28"/>
  <c r="Y403" i="28" s="1"/>
  <c r="X385" i="28"/>
  <c r="Y385" i="28" s="1"/>
  <c r="X383" i="28"/>
  <c r="Y383" i="28" s="1"/>
  <c r="X411" i="28"/>
  <c r="Y411" i="28" s="1"/>
  <c r="X394" i="28"/>
  <c r="Y394" i="28" s="1"/>
  <c r="X379" i="28"/>
  <c r="Y379" i="28" s="1"/>
  <c r="X376" i="28"/>
  <c r="Y376" i="28" s="1"/>
  <c r="X374" i="28"/>
  <c r="Y374" i="28" s="1"/>
  <c r="X371" i="28"/>
  <c r="Y371" i="28" s="1"/>
  <c r="X364" i="28"/>
  <c r="Y364" i="28" s="1"/>
  <c r="X372" i="28"/>
  <c r="Y372" i="28" s="1"/>
  <c r="X366" i="28"/>
  <c r="Y366" i="28" s="1"/>
  <c r="X361" i="28"/>
  <c r="Y361" i="28" s="1"/>
  <c r="X355" i="28"/>
  <c r="Y355" i="28" s="1"/>
  <c r="X367" i="28"/>
  <c r="Y367" i="28" s="1"/>
  <c r="X380" i="28"/>
  <c r="Y380" i="28" s="1"/>
  <c r="X373" i="28"/>
  <c r="Y373" i="28" s="1"/>
  <c r="X381" i="28"/>
  <c r="Y381" i="28" s="1"/>
  <c r="X377" i="28"/>
  <c r="Y377" i="28" s="1"/>
  <c r="X365" i="28"/>
  <c r="Y365" i="28" s="1"/>
  <c r="X362" i="28"/>
  <c r="Y362" i="28" s="1"/>
  <c r="X358" i="28"/>
  <c r="Y358" i="28" s="1"/>
  <c r="X357" i="28"/>
  <c r="Y357" i="28" s="1"/>
  <c r="X354" i="28"/>
  <c r="Y354" i="28" s="1"/>
  <c r="X353" i="28"/>
  <c r="Y353" i="28" s="1"/>
  <c r="X375" i="28"/>
  <c r="Y375" i="28" s="1"/>
  <c r="X368" i="28"/>
  <c r="Y368" i="28" s="1"/>
  <c r="X363" i="28"/>
  <c r="Y363" i="28" s="1"/>
  <c r="X356" i="28"/>
  <c r="Y356" i="28" s="1"/>
  <c r="Q433" i="28"/>
  <c r="Q431" i="28"/>
  <c r="Q432" i="28"/>
  <c r="Q437" i="28"/>
  <c r="Q426" i="28"/>
  <c r="Q425" i="28"/>
  <c r="Q419" i="28"/>
  <c r="Q415" i="28"/>
  <c r="Q429" i="28"/>
  <c r="Q422" i="28"/>
  <c r="Q420" i="28"/>
  <c r="Q416" i="28"/>
  <c r="Q434" i="28"/>
  <c r="Q423" i="28"/>
  <c r="Q414" i="28"/>
  <c r="Q436" i="28"/>
  <c r="Q435" i="28"/>
  <c r="Q424" i="28"/>
  <c r="Q417" i="28"/>
  <c r="Q412" i="28"/>
  <c r="Q411" i="28"/>
  <c r="Q409" i="28"/>
  <c r="Q401" i="28"/>
  <c r="Q398" i="28"/>
  <c r="Q428" i="28"/>
  <c r="Q408" i="28"/>
  <c r="Q407" i="28"/>
  <c r="Q405" i="28"/>
  <c r="Q403" i="28"/>
  <c r="Q402" i="28"/>
  <c r="Q430" i="28"/>
  <c r="Q406" i="28"/>
  <c r="Q404" i="28"/>
  <c r="Q400" i="28"/>
  <c r="Q399" i="28"/>
  <c r="Q396" i="28"/>
  <c r="Q395" i="28"/>
  <c r="Q393" i="28"/>
  <c r="Q392" i="28"/>
  <c r="Q390" i="28"/>
  <c r="Q387" i="28"/>
  <c r="Q376" i="28"/>
  <c r="Q375" i="28"/>
  <c r="Q373" i="28"/>
  <c r="Q367" i="28"/>
  <c r="Q364" i="28"/>
  <c r="Q363" i="28"/>
  <c r="Q421" i="28"/>
  <c r="Q394" i="28"/>
  <c r="Q427" i="28"/>
  <c r="Q397" i="28"/>
  <c r="Q391" i="28"/>
  <c r="Q386" i="28"/>
  <c r="Q384" i="28"/>
  <c r="Q383" i="28"/>
  <c r="Q382" i="28"/>
  <c r="Q381" i="28"/>
  <c r="Q378" i="28"/>
  <c r="Q377" i="28"/>
  <c r="Q374" i="28"/>
  <c r="Q370" i="28"/>
  <c r="Q369" i="28"/>
  <c r="Q360" i="28"/>
  <c r="Q410" i="28"/>
  <c r="Q380" i="28"/>
  <c r="Q365" i="28"/>
  <c r="Q359" i="28"/>
  <c r="Q358" i="28"/>
  <c r="Q354" i="28"/>
  <c r="Q353" i="28"/>
  <c r="Q385" i="28"/>
  <c r="Q356" i="28"/>
  <c r="Q355" i="28"/>
  <c r="Q371" i="28"/>
  <c r="Q362" i="28"/>
  <c r="Q368" i="28"/>
  <c r="Q357" i="28"/>
  <c r="Q413" i="28"/>
  <c r="Q389" i="28"/>
  <c r="Q388" i="28"/>
  <c r="Q379" i="28"/>
  <c r="Q372" i="28"/>
  <c r="Q366" i="28"/>
  <c r="Q361" i="28"/>
  <c r="AR430" i="28"/>
  <c r="AS430" i="28" s="1"/>
  <c r="AR437" i="28"/>
  <c r="AS437" i="28" s="1"/>
  <c r="AR432" i="28"/>
  <c r="AS432" i="28" s="1"/>
  <c r="AR431" i="28"/>
  <c r="AS431" i="28" s="1"/>
  <c r="AR428" i="28"/>
  <c r="AS428" i="28" s="1"/>
  <c r="AR427" i="28"/>
  <c r="AS427" i="28" s="1"/>
  <c r="AR433" i="28"/>
  <c r="AS433" i="28" s="1"/>
  <c r="AR424" i="28"/>
  <c r="AS424" i="28" s="1"/>
  <c r="AR418" i="28"/>
  <c r="AR417" i="28"/>
  <c r="AS417" i="28" s="1"/>
  <c r="AR413" i="28"/>
  <c r="AS413" i="28" s="1"/>
  <c r="AR429" i="28"/>
  <c r="AS429" i="28" s="1"/>
  <c r="AR414" i="28"/>
  <c r="AS414" i="28" s="1"/>
  <c r="AR425" i="28"/>
  <c r="AS425" i="28" s="1"/>
  <c r="AR422" i="28"/>
  <c r="AS422" i="28" s="1"/>
  <c r="AR416" i="28"/>
  <c r="AS416" i="28" s="1"/>
  <c r="AR423" i="28"/>
  <c r="AS423" i="28" s="1"/>
  <c r="AR411" i="28"/>
  <c r="AS411" i="28" s="1"/>
  <c r="AR435" i="28"/>
  <c r="AS435" i="28" s="1"/>
  <c r="AR434" i="28"/>
  <c r="AS434" i="28" s="1"/>
  <c r="AR406" i="28"/>
  <c r="AS406" i="28" s="1"/>
  <c r="AR405" i="28"/>
  <c r="AS405" i="28" s="1"/>
  <c r="AR402" i="28"/>
  <c r="AS402" i="28" s="1"/>
  <c r="AR400" i="28"/>
  <c r="AS400" i="28" s="1"/>
  <c r="AR421" i="28"/>
  <c r="AS421" i="28" s="1"/>
  <c r="AR419" i="28"/>
  <c r="AS419" i="28" s="1"/>
  <c r="AR412" i="28"/>
  <c r="AS412" i="28" s="1"/>
  <c r="AR408" i="28"/>
  <c r="AS408" i="28" s="1"/>
  <c r="AR407" i="28"/>
  <c r="AS407" i="28" s="1"/>
  <c r="AR397" i="28"/>
  <c r="AS397" i="28" s="1"/>
  <c r="AR426" i="28"/>
  <c r="AS426" i="28" s="1"/>
  <c r="AR404" i="28"/>
  <c r="AS404" i="28" s="1"/>
  <c r="AR396" i="28"/>
  <c r="AS396" i="28" s="1"/>
  <c r="AR391" i="28"/>
  <c r="AS391" i="28" s="1"/>
  <c r="AR390" i="28"/>
  <c r="AS390" i="28" s="1"/>
  <c r="AR410" i="28"/>
  <c r="AS410" i="28" s="1"/>
  <c r="AR394" i="28"/>
  <c r="AS394" i="28" s="1"/>
  <c r="AR388" i="28"/>
  <c r="AS388" i="28" s="1"/>
  <c r="AR436" i="28"/>
  <c r="AS436" i="28" s="1"/>
  <c r="AR399" i="28"/>
  <c r="AS399" i="28" s="1"/>
  <c r="AR398" i="28"/>
  <c r="AS398" i="28" s="1"/>
  <c r="AR383" i="28"/>
  <c r="AS383" i="28" s="1"/>
  <c r="AR380" i="28"/>
  <c r="AS380" i="28" s="1"/>
  <c r="AR379" i="28"/>
  <c r="AS379" i="28" s="1"/>
  <c r="AR369" i="28"/>
  <c r="AS369" i="28" s="1"/>
  <c r="AR368" i="28"/>
  <c r="AS368" i="28" s="1"/>
  <c r="AR365" i="28"/>
  <c r="AS365" i="28" s="1"/>
  <c r="AR359" i="28"/>
  <c r="AS359" i="28" s="1"/>
  <c r="AR385" i="28"/>
  <c r="AS385" i="28" s="1"/>
  <c r="AR384" i="28"/>
  <c r="AS384" i="28" s="1"/>
  <c r="AR382" i="28"/>
  <c r="AS382" i="28" s="1"/>
  <c r="AR420" i="28"/>
  <c r="AS420" i="28" s="1"/>
  <c r="AR415" i="28"/>
  <c r="AS415" i="28" s="1"/>
  <c r="AR403" i="28"/>
  <c r="AS403" i="28" s="1"/>
  <c r="AR393" i="28"/>
  <c r="AS393" i="28" s="1"/>
  <c r="AR392" i="28"/>
  <c r="AS392" i="28" s="1"/>
  <c r="AR389" i="28"/>
  <c r="AS389" i="28" s="1"/>
  <c r="AR387" i="28"/>
  <c r="AS387" i="28" s="1"/>
  <c r="AR376" i="28"/>
  <c r="AS376" i="28" s="1"/>
  <c r="AR373" i="28"/>
  <c r="AS373" i="28" s="1"/>
  <c r="AR372" i="28"/>
  <c r="AS372" i="28" s="1"/>
  <c r="AR366" i="28"/>
  <c r="AS366" i="28" s="1"/>
  <c r="AR363" i="28"/>
  <c r="AS363" i="28" s="1"/>
  <c r="AR362" i="28"/>
  <c r="AS362" i="28" s="1"/>
  <c r="AR395" i="28"/>
  <c r="AS395" i="28" s="1"/>
  <c r="AR378" i="28"/>
  <c r="AS378" i="28" s="1"/>
  <c r="AR377" i="28"/>
  <c r="AS377" i="28" s="1"/>
  <c r="AR371" i="28"/>
  <c r="AS371" i="28" s="1"/>
  <c r="AR360" i="28"/>
  <c r="AS360" i="28" s="1"/>
  <c r="AR356" i="28"/>
  <c r="AS356" i="28" s="1"/>
  <c r="AR386" i="28"/>
  <c r="AS386" i="28" s="1"/>
  <c r="AR375" i="28"/>
  <c r="AS375" i="28" s="1"/>
  <c r="AR409" i="28"/>
  <c r="AS409" i="28" s="1"/>
  <c r="AR364" i="28"/>
  <c r="AS364" i="28" s="1"/>
  <c r="AR358" i="28"/>
  <c r="AS358" i="28" s="1"/>
  <c r="AR357" i="28"/>
  <c r="AS357" i="28" s="1"/>
  <c r="AR401" i="28"/>
  <c r="AS401" i="28" s="1"/>
  <c r="AR374" i="28"/>
  <c r="AS374" i="28" s="1"/>
  <c r="AR370" i="28"/>
  <c r="AS370" i="28" s="1"/>
  <c r="AR361" i="28"/>
  <c r="AS361" i="28" s="1"/>
  <c r="AR353" i="28"/>
  <c r="AS353" i="28" s="1"/>
  <c r="AR381" i="28"/>
  <c r="AS381" i="28" s="1"/>
  <c r="AR367" i="28"/>
  <c r="AS367" i="28" s="1"/>
  <c r="AR354" i="28"/>
  <c r="AS354" i="28" s="1"/>
  <c r="AR355" i="28"/>
  <c r="AS355" i="28" s="1"/>
  <c r="AL427" i="28"/>
  <c r="AM427" i="28" s="1"/>
  <c r="AL436" i="28"/>
  <c r="AM436" i="28" s="1"/>
  <c r="AL435" i="28"/>
  <c r="AM435" i="28" s="1"/>
  <c r="AL432" i="28"/>
  <c r="AM432" i="28" s="1"/>
  <c r="AL431" i="28"/>
  <c r="AM431" i="28" s="1"/>
  <c r="AL414" i="28"/>
  <c r="AM414" i="28" s="1"/>
  <c r="AL413" i="28"/>
  <c r="AM413" i="28" s="1"/>
  <c r="AL419" i="28"/>
  <c r="AM419" i="28" s="1"/>
  <c r="AL424" i="28"/>
  <c r="AM424" i="28" s="1"/>
  <c r="AL423" i="28"/>
  <c r="AM423" i="28" s="1"/>
  <c r="AL418" i="28"/>
  <c r="AL417" i="28"/>
  <c r="AM417" i="28" s="1"/>
  <c r="AL433" i="28"/>
  <c r="AM433" i="28" s="1"/>
  <c r="AL430" i="28"/>
  <c r="AM430" i="28" s="1"/>
  <c r="AL428" i="28"/>
  <c r="AM428" i="28" s="1"/>
  <c r="AL422" i="28"/>
  <c r="AM422" i="28" s="1"/>
  <c r="AL421" i="28"/>
  <c r="AM421" i="28" s="1"/>
  <c r="AL416" i="28"/>
  <c r="AM416" i="28" s="1"/>
  <c r="AL425" i="28"/>
  <c r="AM425" i="28" s="1"/>
  <c r="AL415" i="28"/>
  <c r="AM415" i="28" s="1"/>
  <c r="AL411" i="28"/>
  <c r="AM411" i="28" s="1"/>
  <c r="AL409" i="28"/>
  <c r="AM409" i="28" s="1"/>
  <c r="AL407" i="28"/>
  <c r="AM407" i="28" s="1"/>
  <c r="AL405" i="28"/>
  <c r="AM405" i="28" s="1"/>
  <c r="AL398" i="28"/>
  <c r="AM398" i="28" s="1"/>
  <c r="AL397" i="28"/>
  <c r="AM397" i="28" s="1"/>
  <c r="AL434" i="28"/>
  <c r="AM434" i="28" s="1"/>
  <c r="AL429" i="28"/>
  <c r="AM429" i="28" s="1"/>
  <c r="AL408" i="28"/>
  <c r="AM408" i="28" s="1"/>
  <c r="AL404" i="28"/>
  <c r="AM404" i="28" s="1"/>
  <c r="AL400" i="28"/>
  <c r="AM400" i="28" s="1"/>
  <c r="AL437" i="28"/>
  <c r="AM437" i="28" s="1"/>
  <c r="AL410" i="28"/>
  <c r="AM410" i="28" s="1"/>
  <c r="AL401" i="28"/>
  <c r="AM401" i="28" s="1"/>
  <c r="AL391" i="28"/>
  <c r="AM391" i="28" s="1"/>
  <c r="AL389" i="28"/>
  <c r="AM389" i="28" s="1"/>
  <c r="AL387" i="28"/>
  <c r="AM387" i="28" s="1"/>
  <c r="AL386" i="28"/>
  <c r="AM386" i="28" s="1"/>
  <c r="AL426" i="28"/>
  <c r="AM426" i="28" s="1"/>
  <c r="AL420" i="28"/>
  <c r="AM420" i="28" s="1"/>
  <c r="AL403" i="28"/>
  <c r="AM403" i="28" s="1"/>
  <c r="AL399" i="28"/>
  <c r="AM399" i="28" s="1"/>
  <c r="AL395" i="28"/>
  <c r="AM395" i="28" s="1"/>
  <c r="AL393" i="28"/>
  <c r="AM393" i="28" s="1"/>
  <c r="AL392" i="28"/>
  <c r="AM392" i="28" s="1"/>
  <c r="AL388" i="28"/>
  <c r="AM388" i="28" s="1"/>
  <c r="AL381" i="28"/>
  <c r="AM381" i="28" s="1"/>
  <c r="AL379" i="28"/>
  <c r="AM379" i="28" s="1"/>
  <c r="AL369" i="28"/>
  <c r="AM369" i="28" s="1"/>
  <c r="AL368" i="28"/>
  <c r="AM368" i="28" s="1"/>
  <c r="AL365" i="28"/>
  <c r="AM365" i="28" s="1"/>
  <c r="AL364" i="28"/>
  <c r="AM364" i="28" s="1"/>
  <c r="AL406" i="28"/>
  <c r="AM406" i="28" s="1"/>
  <c r="AL396" i="28"/>
  <c r="AM396" i="28" s="1"/>
  <c r="AL394" i="28"/>
  <c r="AM394" i="28" s="1"/>
  <c r="AL385" i="28"/>
  <c r="AM385" i="28" s="1"/>
  <c r="AL384" i="28"/>
  <c r="AM384" i="28" s="1"/>
  <c r="AL382" i="28"/>
  <c r="AM382" i="28" s="1"/>
  <c r="AL412" i="28"/>
  <c r="AM412" i="28" s="1"/>
  <c r="AL378" i="28"/>
  <c r="AM378" i="28" s="1"/>
  <c r="AL375" i="28"/>
  <c r="AM375" i="28" s="1"/>
  <c r="AL373" i="28"/>
  <c r="AM373" i="28" s="1"/>
  <c r="AL370" i="28"/>
  <c r="AM370" i="28" s="1"/>
  <c r="AL367" i="28"/>
  <c r="AM367" i="28" s="1"/>
  <c r="AL366" i="28"/>
  <c r="AM366" i="28" s="1"/>
  <c r="AL363" i="28"/>
  <c r="AM363" i="28" s="1"/>
  <c r="AL402" i="28"/>
  <c r="AM402" i="28" s="1"/>
  <c r="AL383" i="28"/>
  <c r="AM383" i="28" s="1"/>
  <c r="AL380" i="28"/>
  <c r="AM380" i="28" s="1"/>
  <c r="AL374" i="28"/>
  <c r="AM374" i="28" s="1"/>
  <c r="AL361" i="28"/>
  <c r="AM361" i="28" s="1"/>
  <c r="AL354" i="28"/>
  <c r="AM354" i="28" s="1"/>
  <c r="AL362" i="28"/>
  <c r="AM362" i="28" s="1"/>
  <c r="AL359" i="28"/>
  <c r="AM359" i="28" s="1"/>
  <c r="AL357" i="28"/>
  <c r="AM357" i="28" s="1"/>
  <c r="AL356" i="28"/>
  <c r="AM356" i="28" s="1"/>
  <c r="AL390" i="28"/>
  <c r="AM390" i="28" s="1"/>
  <c r="AL377" i="28"/>
  <c r="AM377" i="28" s="1"/>
  <c r="AL376" i="28"/>
  <c r="AM376" i="28" s="1"/>
  <c r="AL371" i="28"/>
  <c r="AM371" i="28" s="1"/>
  <c r="AL360" i="28"/>
  <c r="AM360" i="28" s="1"/>
  <c r="AL353" i="28"/>
  <c r="AM353" i="28" s="1"/>
  <c r="AL372" i="28"/>
  <c r="AM372" i="28" s="1"/>
  <c r="AL358" i="28"/>
  <c r="AM358" i="28" s="1"/>
  <c r="AL355" i="28"/>
  <c r="AM355" i="28" s="1"/>
  <c r="AP437" i="28"/>
  <c r="AQ437" i="28" s="1"/>
  <c r="AP435" i="28"/>
  <c r="AQ435" i="28" s="1"/>
  <c r="AP428" i="28"/>
  <c r="AQ428" i="28" s="1"/>
  <c r="AP436" i="28"/>
  <c r="AQ436" i="28" s="1"/>
  <c r="AP430" i="28"/>
  <c r="AQ430" i="28" s="1"/>
  <c r="AP429" i="28"/>
  <c r="AQ429" i="28" s="1"/>
  <c r="AP426" i="28"/>
  <c r="AQ426" i="28" s="1"/>
  <c r="AP425" i="28"/>
  <c r="AQ425" i="28" s="1"/>
  <c r="AP423" i="28"/>
  <c r="AQ423" i="28" s="1"/>
  <c r="AP422" i="28"/>
  <c r="AQ422" i="28" s="1"/>
  <c r="AP420" i="28"/>
  <c r="AQ420" i="28" s="1"/>
  <c r="AP416" i="28"/>
  <c r="AQ416" i="28" s="1"/>
  <c r="AP415" i="28"/>
  <c r="AQ415" i="28" s="1"/>
  <c r="AP434" i="28"/>
  <c r="AQ434" i="28" s="1"/>
  <c r="AP433" i="28"/>
  <c r="AQ433" i="28" s="1"/>
  <c r="AP424" i="28"/>
  <c r="AQ424" i="28" s="1"/>
  <c r="AP417" i="28"/>
  <c r="AQ417" i="28" s="1"/>
  <c r="AP431" i="28"/>
  <c r="AQ431" i="28" s="1"/>
  <c r="AP421" i="28"/>
  <c r="AQ421" i="28" s="1"/>
  <c r="AP419" i="28"/>
  <c r="AQ419" i="28" s="1"/>
  <c r="AP432" i="28"/>
  <c r="AQ432" i="28" s="1"/>
  <c r="AP418" i="28"/>
  <c r="AP414" i="28"/>
  <c r="AQ414" i="28" s="1"/>
  <c r="AP412" i="28"/>
  <c r="AQ412" i="28" s="1"/>
  <c r="AP427" i="28"/>
  <c r="AQ427" i="28" s="1"/>
  <c r="AP403" i="28"/>
  <c r="AQ403" i="28" s="1"/>
  <c r="AP401" i="28"/>
  <c r="AQ401" i="28" s="1"/>
  <c r="AP399" i="28"/>
  <c r="AQ399" i="28" s="1"/>
  <c r="AP409" i="28"/>
  <c r="AQ409" i="28" s="1"/>
  <c r="AP406" i="28"/>
  <c r="AQ406" i="28" s="1"/>
  <c r="AP405" i="28"/>
  <c r="AQ405" i="28" s="1"/>
  <c r="AP402" i="28"/>
  <c r="AQ402" i="28" s="1"/>
  <c r="AP398" i="28"/>
  <c r="AQ398" i="28" s="1"/>
  <c r="AP396" i="28"/>
  <c r="AQ396" i="28" s="1"/>
  <c r="AP413" i="28"/>
  <c r="AQ413" i="28" s="1"/>
  <c r="AP411" i="28"/>
  <c r="AQ411" i="28" s="1"/>
  <c r="AP400" i="28"/>
  <c r="AQ400" i="28" s="1"/>
  <c r="AP397" i="28"/>
  <c r="AQ397" i="28" s="1"/>
  <c r="AP395" i="28"/>
  <c r="AQ395" i="28" s="1"/>
  <c r="AP394" i="28"/>
  <c r="AQ394" i="28" s="1"/>
  <c r="AP408" i="28"/>
  <c r="AQ408" i="28" s="1"/>
  <c r="AP407" i="28"/>
  <c r="AQ407" i="28" s="1"/>
  <c r="AP393" i="28"/>
  <c r="AQ393" i="28" s="1"/>
  <c r="AP392" i="28"/>
  <c r="AQ392" i="28" s="1"/>
  <c r="AP391" i="28"/>
  <c r="AQ391" i="28" s="1"/>
  <c r="AP389" i="28"/>
  <c r="AQ389" i="28" s="1"/>
  <c r="AP387" i="28"/>
  <c r="AQ387" i="28" s="1"/>
  <c r="AP386" i="28"/>
  <c r="AQ386" i="28" s="1"/>
  <c r="AP375" i="28"/>
  <c r="AQ375" i="28" s="1"/>
  <c r="AP372" i="28"/>
  <c r="AQ372" i="28" s="1"/>
  <c r="AP367" i="28"/>
  <c r="AQ367" i="28" s="1"/>
  <c r="AP362" i="28"/>
  <c r="AQ362" i="28" s="1"/>
  <c r="AP358" i="28"/>
  <c r="AQ358" i="28" s="1"/>
  <c r="AP383" i="28"/>
  <c r="AQ383" i="28" s="1"/>
  <c r="AP404" i="28"/>
  <c r="AQ404" i="28" s="1"/>
  <c r="AP390" i="28"/>
  <c r="AQ390" i="28" s="1"/>
  <c r="AP385" i="28"/>
  <c r="AQ385" i="28" s="1"/>
  <c r="AP384" i="28"/>
  <c r="AQ384" i="28" s="1"/>
  <c r="AP382" i="28"/>
  <c r="AQ382" i="28" s="1"/>
  <c r="AP380" i="28"/>
  <c r="AQ380" i="28" s="1"/>
  <c r="AP377" i="28"/>
  <c r="AQ377" i="28" s="1"/>
  <c r="AP374" i="28"/>
  <c r="AQ374" i="28" s="1"/>
  <c r="AP371" i="28"/>
  <c r="AQ371" i="28" s="1"/>
  <c r="AP365" i="28"/>
  <c r="AQ365" i="28" s="1"/>
  <c r="AP361" i="28"/>
  <c r="AQ361" i="28" s="1"/>
  <c r="AP360" i="28"/>
  <c r="AQ360" i="28" s="1"/>
  <c r="AP381" i="28"/>
  <c r="AQ381" i="28" s="1"/>
  <c r="AP368" i="28"/>
  <c r="AQ368" i="28" s="1"/>
  <c r="AP359" i="28"/>
  <c r="AQ359" i="28" s="1"/>
  <c r="AP355" i="28"/>
  <c r="AQ355" i="28" s="1"/>
  <c r="AP388" i="28"/>
  <c r="AQ388" i="28" s="1"/>
  <c r="AP378" i="28"/>
  <c r="AQ378" i="28" s="1"/>
  <c r="AP376" i="28"/>
  <c r="AQ376" i="28" s="1"/>
  <c r="AP366" i="28"/>
  <c r="AQ366" i="28" s="1"/>
  <c r="AP363" i="28"/>
  <c r="AQ363" i="28" s="1"/>
  <c r="AP354" i="28"/>
  <c r="AQ354" i="28" s="1"/>
  <c r="AP379" i="28"/>
  <c r="AQ379" i="28" s="1"/>
  <c r="AP369" i="28"/>
  <c r="AQ369" i="28" s="1"/>
  <c r="AP364" i="28"/>
  <c r="AQ364" i="28" s="1"/>
  <c r="AP356" i="28"/>
  <c r="AQ356" i="28" s="1"/>
  <c r="AP410" i="28"/>
  <c r="AQ410" i="28" s="1"/>
  <c r="AP373" i="28"/>
  <c r="AQ373" i="28" s="1"/>
  <c r="AP370" i="28"/>
  <c r="AQ370" i="28" s="1"/>
  <c r="AP357" i="28"/>
  <c r="AQ357" i="28" s="1"/>
  <c r="AP353" i="28"/>
  <c r="AQ353" i="28" s="1"/>
  <c r="AB127" i="28"/>
  <c r="AC127" i="28" s="1"/>
  <c r="AB128" i="28"/>
  <c r="AC128" i="28" s="1"/>
  <c r="AB125" i="28"/>
  <c r="AC125" i="28" s="1"/>
  <c r="AB126" i="28"/>
  <c r="AC126" i="28" s="1"/>
  <c r="AB129" i="28"/>
  <c r="AC129" i="28" s="1"/>
  <c r="AB130" i="28"/>
  <c r="AC130" i="28" s="1"/>
  <c r="AB131" i="28"/>
  <c r="BB126" i="28"/>
  <c r="BC126" i="28" s="1"/>
  <c r="BB128" i="28"/>
  <c r="BC128" i="28" s="1"/>
  <c r="BB125" i="28"/>
  <c r="BC125" i="28" s="1"/>
  <c r="BB131" i="28"/>
  <c r="BB127" i="28"/>
  <c r="BC127" i="28" s="1"/>
  <c r="BB129" i="28"/>
  <c r="BC129" i="28" s="1"/>
  <c r="BB130" i="28"/>
  <c r="BC130" i="28" s="1"/>
  <c r="V126" i="28"/>
  <c r="W126" i="28" s="1"/>
  <c r="V128" i="28"/>
  <c r="W128" i="28" s="1"/>
  <c r="V125" i="28"/>
  <c r="W125" i="28" s="1"/>
  <c r="V131" i="28"/>
  <c r="V127" i="28"/>
  <c r="W127" i="28" s="1"/>
  <c r="V130" i="28"/>
  <c r="W130" i="28" s="1"/>
  <c r="V129" i="28"/>
  <c r="W129" i="28" s="1"/>
  <c r="T127" i="28"/>
  <c r="U127" i="28" s="1"/>
  <c r="T128" i="28"/>
  <c r="U128" i="28" s="1"/>
  <c r="T125" i="28"/>
  <c r="U125" i="28" s="1"/>
  <c r="T126" i="28"/>
  <c r="U126" i="28" s="1"/>
  <c r="T129" i="28"/>
  <c r="U129" i="28" s="1"/>
  <c r="T130" i="28"/>
  <c r="U130" i="28" s="1"/>
  <c r="T131" i="28"/>
  <c r="AV338" i="28"/>
  <c r="AV125" i="28"/>
  <c r="AW125" i="28" s="1"/>
  <c r="AV126" i="28"/>
  <c r="AW126" i="28" s="1"/>
  <c r="AV127" i="28"/>
  <c r="AW127" i="28" s="1"/>
  <c r="AV130" i="28"/>
  <c r="AW130" i="28" s="1"/>
  <c r="AV128" i="28"/>
  <c r="AW128" i="28" s="1"/>
  <c r="AV129" i="28"/>
  <c r="AW129" i="28" s="1"/>
  <c r="AV131" i="28"/>
  <c r="BD125" i="28"/>
  <c r="BE125" i="28" s="1"/>
  <c r="BD126" i="28"/>
  <c r="BE126" i="28" s="1"/>
  <c r="BD127" i="28"/>
  <c r="BE127" i="28" s="1"/>
  <c r="BD130" i="28"/>
  <c r="BE130" i="28" s="1"/>
  <c r="BD129" i="28"/>
  <c r="BE129" i="28" s="1"/>
  <c r="BD128" i="28"/>
  <c r="BE128" i="28" s="1"/>
  <c r="BD131" i="28"/>
  <c r="AN346" i="28"/>
  <c r="AN125" i="28"/>
  <c r="AO125" i="28" s="1"/>
  <c r="AN126" i="28"/>
  <c r="AO126" i="28" s="1"/>
  <c r="AN127" i="28"/>
  <c r="AO127" i="28" s="1"/>
  <c r="AN130" i="28"/>
  <c r="AO130" i="28" s="1"/>
  <c r="AN129" i="28"/>
  <c r="AO129" i="28" s="1"/>
  <c r="AN128" i="28"/>
  <c r="AO128" i="28" s="1"/>
  <c r="AN131" i="28"/>
  <c r="Z126" i="28"/>
  <c r="AA126" i="28" s="1"/>
  <c r="Z125" i="28"/>
  <c r="AA125" i="28" s="1"/>
  <c r="Z128" i="28"/>
  <c r="AA128" i="28" s="1"/>
  <c r="Z129" i="28"/>
  <c r="AA129" i="28" s="1"/>
  <c r="Z131" i="28"/>
  <c r="Z130" i="28"/>
  <c r="AA130" i="28" s="1"/>
  <c r="Z127" i="28"/>
  <c r="AA127" i="28" s="1"/>
  <c r="AD126" i="28"/>
  <c r="AE126" i="28" s="1"/>
  <c r="AD128" i="28"/>
  <c r="AE128" i="28" s="1"/>
  <c r="AD125" i="28"/>
  <c r="AE125" i="28" s="1"/>
  <c r="AD130" i="28"/>
  <c r="AE130" i="28" s="1"/>
  <c r="AD131" i="28"/>
  <c r="AD129" i="28"/>
  <c r="AE129" i="28" s="1"/>
  <c r="AD127" i="28"/>
  <c r="AE127" i="28" s="1"/>
  <c r="S126" i="28"/>
  <c r="S125" i="28"/>
  <c r="S128" i="28"/>
  <c r="S127" i="28"/>
  <c r="S129" i="28"/>
  <c r="S130" i="28"/>
  <c r="AZ127" i="28"/>
  <c r="BA127" i="28" s="1"/>
  <c r="AZ125" i="28"/>
  <c r="BA125" i="28" s="1"/>
  <c r="AZ126" i="28"/>
  <c r="BA126" i="28" s="1"/>
  <c r="AZ129" i="28"/>
  <c r="BA129" i="28" s="1"/>
  <c r="AZ130" i="28"/>
  <c r="BA130" i="28" s="1"/>
  <c r="AZ131" i="28"/>
  <c r="AZ128" i="28"/>
  <c r="BA128" i="28" s="1"/>
  <c r="AX50" i="28"/>
  <c r="AX126" i="28"/>
  <c r="AY126" i="28" s="1"/>
  <c r="AX125" i="28"/>
  <c r="AY125" i="28" s="1"/>
  <c r="AX128" i="28"/>
  <c r="AY128" i="28" s="1"/>
  <c r="AX127" i="28"/>
  <c r="AY127" i="28" s="1"/>
  <c r="AX131" i="28"/>
  <c r="AX129" i="28"/>
  <c r="AY129" i="28" s="1"/>
  <c r="AX130" i="28"/>
  <c r="AY130" i="28" s="1"/>
  <c r="X125" i="28"/>
  <c r="Y125" i="28" s="1"/>
  <c r="X128" i="28"/>
  <c r="Y128" i="28" s="1"/>
  <c r="X126" i="28"/>
  <c r="Y126" i="28" s="1"/>
  <c r="X127" i="28"/>
  <c r="Y127" i="28" s="1"/>
  <c r="X130" i="28"/>
  <c r="Y130" i="28" s="1"/>
  <c r="X129" i="28"/>
  <c r="Y129" i="28" s="1"/>
  <c r="X131" i="28"/>
  <c r="Q125" i="28"/>
  <c r="Q128" i="28"/>
  <c r="Q126" i="28"/>
  <c r="Q127" i="28"/>
  <c r="Q130" i="28"/>
  <c r="Q129" i="28"/>
  <c r="AR348" i="28"/>
  <c r="AR127" i="28"/>
  <c r="AS127" i="28" s="1"/>
  <c r="AR125" i="28"/>
  <c r="AS125" i="28" s="1"/>
  <c r="AR126" i="28"/>
  <c r="AS126" i="28" s="1"/>
  <c r="AR129" i="28"/>
  <c r="AS129" i="28" s="1"/>
  <c r="AR130" i="28"/>
  <c r="AS130" i="28" s="1"/>
  <c r="AR128" i="28"/>
  <c r="AS128" i="28" s="1"/>
  <c r="AR131" i="28"/>
  <c r="AL62" i="28"/>
  <c r="AL126" i="28"/>
  <c r="AM126" i="28" s="1"/>
  <c r="AL128" i="28"/>
  <c r="AM128" i="28" s="1"/>
  <c r="AL125" i="28"/>
  <c r="AM125" i="28" s="1"/>
  <c r="AL129" i="28"/>
  <c r="AM129" i="28" s="1"/>
  <c r="AL131" i="28"/>
  <c r="AL127" i="28"/>
  <c r="AM127" i="28" s="1"/>
  <c r="AL130" i="28"/>
  <c r="AM130" i="28" s="1"/>
  <c r="AP349" i="28"/>
  <c r="AP126" i="28"/>
  <c r="AQ126" i="28" s="1"/>
  <c r="AP125" i="28"/>
  <c r="AQ125" i="28" s="1"/>
  <c r="AP128" i="28"/>
  <c r="AQ128" i="28" s="1"/>
  <c r="AP131" i="28"/>
  <c r="AP130" i="28"/>
  <c r="AQ130" i="28" s="1"/>
  <c r="AP127" i="28"/>
  <c r="AQ127" i="28" s="1"/>
  <c r="AP129" i="28"/>
  <c r="AQ129" i="28" s="1"/>
  <c r="BD14" i="28"/>
  <c r="BD15" i="28"/>
  <c r="BE15" i="28" s="1"/>
  <c r="BD17" i="28"/>
  <c r="BE17" i="28" s="1"/>
  <c r="BD19" i="28"/>
  <c r="BE19" i="28" s="1"/>
  <c r="BD21" i="28"/>
  <c r="BE21" i="28" s="1"/>
  <c r="BD23" i="28"/>
  <c r="BE23" i="28" s="1"/>
  <c r="BD25" i="28"/>
  <c r="BE25" i="28" s="1"/>
  <c r="BD27" i="28"/>
  <c r="BE27" i="28" s="1"/>
  <c r="BD29" i="28"/>
  <c r="BE29" i="28" s="1"/>
  <c r="BD31" i="28"/>
  <c r="BE31" i="28" s="1"/>
  <c r="BD33" i="28"/>
  <c r="BE33" i="28" s="1"/>
  <c r="BD35" i="28"/>
  <c r="BE35" i="28" s="1"/>
  <c r="BD37" i="28"/>
  <c r="BE37" i="28" s="1"/>
  <c r="BD39" i="28"/>
  <c r="BE39" i="28" s="1"/>
  <c r="BD41" i="28"/>
  <c r="BE41" i="28" s="1"/>
  <c r="BD43" i="28"/>
  <c r="BE43" i="28" s="1"/>
  <c r="BD45" i="28"/>
  <c r="BE45" i="28" s="1"/>
  <c r="BD47" i="28"/>
  <c r="BE47" i="28" s="1"/>
  <c r="BD49" i="28"/>
  <c r="BE49" i="28" s="1"/>
  <c r="BD51" i="28"/>
  <c r="BE51" i="28" s="1"/>
  <c r="BD53" i="28"/>
  <c r="BE53" i="28" s="1"/>
  <c r="BD55" i="28"/>
  <c r="BE55" i="28" s="1"/>
  <c r="BD57" i="28"/>
  <c r="BE57" i="28" s="1"/>
  <c r="BD59" i="28"/>
  <c r="BE59" i="28" s="1"/>
  <c r="BD61" i="28"/>
  <c r="BE61" i="28" s="1"/>
  <c r="BD63" i="28"/>
  <c r="BE63" i="28" s="1"/>
  <c r="BD65" i="28"/>
  <c r="BE65" i="28" s="1"/>
  <c r="BD67" i="28"/>
  <c r="BE67" i="28" s="1"/>
  <c r="BD69" i="28"/>
  <c r="BE69" i="28" s="1"/>
  <c r="BD71" i="28"/>
  <c r="BE71" i="28" s="1"/>
  <c r="BD73" i="28"/>
  <c r="BE73" i="28" s="1"/>
  <c r="BD75" i="28"/>
  <c r="BE75" i="28" s="1"/>
  <c r="BD77" i="28"/>
  <c r="BE77" i="28" s="1"/>
  <c r="BD79" i="28"/>
  <c r="BE79" i="28" s="1"/>
  <c r="BD81" i="28"/>
  <c r="BE81" i="28" s="1"/>
  <c r="BD83" i="28"/>
  <c r="BE83" i="28" s="1"/>
  <c r="BD85" i="28"/>
  <c r="BE85" i="28" s="1"/>
  <c r="BD87" i="28"/>
  <c r="BE87" i="28" s="1"/>
  <c r="BD89" i="28"/>
  <c r="BE89" i="28" s="1"/>
  <c r="BD91" i="28"/>
  <c r="BE91" i="28" s="1"/>
  <c r="BD16" i="28"/>
  <c r="BE16" i="28" s="1"/>
  <c r="BD18" i="28"/>
  <c r="BE18" i="28" s="1"/>
  <c r="BD20" i="28"/>
  <c r="BE20" i="28" s="1"/>
  <c r="BD22" i="28"/>
  <c r="BE22" i="28" s="1"/>
  <c r="BD24" i="28"/>
  <c r="BE24" i="28" s="1"/>
  <c r="BD26" i="28"/>
  <c r="BE26" i="28" s="1"/>
  <c r="BD28" i="28"/>
  <c r="BE28" i="28" s="1"/>
  <c r="BD30" i="28"/>
  <c r="BE30" i="28" s="1"/>
  <c r="BD32" i="28"/>
  <c r="BE32" i="28" s="1"/>
  <c r="BD34" i="28"/>
  <c r="BE34" i="28" s="1"/>
  <c r="BD36" i="28"/>
  <c r="BE36" i="28" s="1"/>
  <c r="BD38" i="28"/>
  <c r="BE38" i="28" s="1"/>
  <c r="BD40" i="28"/>
  <c r="BE40" i="28" s="1"/>
  <c r="BD42" i="28"/>
  <c r="BE42" i="28" s="1"/>
  <c r="BD44" i="28"/>
  <c r="BE44" i="28" s="1"/>
  <c r="BD46" i="28"/>
  <c r="BE46" i="28" s="1"/>
  <c r="BD48" i="28"/>
  <c r="BE48" i="28" s="1"/>
  <c r="BD50" i="28"/>
  <c r="BE50" i="28" s="1"/>
  <c r="BD52" i="28"/>
  <c r="BE52" i="28" s="1"/>
  <c r="BD54" i="28"/>
  <c r="BE54" i="28" s="1"/>
  <c r="BD56" i="28"/>
  <c r="BE56" i="28" s="1"/>
  <c r="BD58" i="28"/>
  <c r="BE58" i="28" s="1"/>
  <c r="BD60" i="28"/>
  <c r="BE60" i="28" s="1"/>
  <c r="BD62" i="28"/>
  <c r="BE62" i="28" s="1"/>
  <c r="BD64" i="28"/>
  <c r="BE64" i="28" s="1"/>
  <c r="BD66" i="28"/>
  <c r="BE66" i="28" s="1"/>
  <c r="BD68" i="28"/>
  <c r="BE68" i="28" s="1"/>
  <c r="BD70" i="28"/>
  <c r="BE70" i="28" s="1"/>
  <c r="BD72" i="28"/>
  <c r="BE72" i="28" s="1"/>
  <c r="BD74" i="28"/>
  <c r="BE74" i="28" s="1"/>
  <c r="BD76" i="28"/>
  <c r="BE76" i="28" s="1"/>
  <c r="BD78" i="28"/>
  <c r="BE78" i="28" s="1"/>
  <c r="BD80" i="28"/>
  <c r="BE80" i="28" s="1"/>
  <c r="BD82" i="28"/>
  <c r="BE82" i="28" s="1"/>
  <c r="BD84" i="28"/>
  <c r="BE84" i="28" s="1"/>
  <c r="BD86" i="28"/>
  <c r="BE86" i="28" s="1"/>
  <c r="BD88" i="28"/>
  <c r="BE88" i="28" s="1"/>
  <c r="BD90" i="28"/>
  <c r="BE90" i="28" s="1"/>
  <c r="BD92" i="28"/>
  <c r="BE92" i="28" s="1"/>
  <c r="BD94" i="28"/>
  <c r="BE94" i="28" s="1"/>
  <c r="BD96" i="28"/>
  <c r="BE96" i="28" s="1"/>
  <c r="BD98" i="28"/>
  <c r="BE98" i="28" s="1"/>
  <c r="BD100" i="28"/>
  <c r="BE100" i="28" s="1"/>
  <c r="BD102" i="28"/>
  <c r="BE102" i="28" s="1"/>
  <c r="BD104" i="28"/>
  <c r="BE104" i="28" s="1"/>
  <c r="BD101" i="28"/>
  <c r="BE101" i="28" s="1"/>
  <c r="BD93" i="28"/>
  <c r="BE93" i="28" s="1"/>
  <c r="BD99" i="28"/>
  <c r="BE99" i="28" s="1"/>
  <c r="BD97" i="28"/>
  <c r="BE97" i="28" s="1"/>
  <c r="BD95" i="28"/>
  <c r="BE95" i="28" s="1"/>
  <c r="BD103" i="28"/>
  <c r="BE103" i="28" s="1"/>
  <c r="BB14" i="28"/>
  <c r="BB15" i="28"/>
  <c r="BB17" i="28"/>
  <c r="BB19" i="28"/>
  <c r="BB21" i="28"/>
  <c r="BB23" i="28"/>
  <c r="BB25" i="28"/>
  <c r="BB27" i="28"/>
  <c r="BB29" i="28"/>
  <c r="BB31" i="28"/>
  <c r="BB33" i="28"/>
  <c r="BB35" i="28"/>
  <c r="BB37" i="28"/>
  <c r="BB39" i="28"/>
  <c r="BB41" i="28"/>
  <c r="BB43" i="28"/>
  <c r="BB45" i="28"/>
  <c r="BB47" i="28"/>
  <c r="BB49" i="28"/>
  <c r="BB51" i="28"/>
  <c r="BB53" i="28"/>
  <c r="BB55" i="28"/>
  <c r="BB57" i="28"/>
  <c r="BB59" i="28"/>
  <c r="BB61" i="28"/>
  <c r="BB63" i="28"/>
  <c r="BB65" i="28"/>
  <c r="BB67" i="28"/>
  <c r="BB69" i="28"/>
  <c r="BB71" i="28"/>
  <c r="BB73" i="28"/>
  <c r="BB75" i="28"/>
  <c r="BB77" i="28"/>
  <c r="BB79" i="28"/>
  <c r="BB81" i="28"/>
  <c r="BB83" i="28"/>
  <c r="BB85" i="28"/>
  <c r="BB87" i="28"/>
  <c r="BB89" i="28"/>
  <c r="BB91" i="28"/>
  <c r="BB93" i="28"/>
  <c r="BB95" i="28"/>
  <c r="BB97" i="28"/>
  <c r="BB99" i="28"/>
  <c r="BB101" i="28"/>
  <c r="BB103" i="28"/>
  <c r="BB16" i="28"/>
  <c r="BB18" i="28"/>
  <c r="BB20" i="28"/>
  <c r="BB22" i="28"/>
  <c r="BB24" i="28"/>
  <c r="BB26" i="28"/>
  <c r="BB28" i="28"/>
  <c r="BB30" i="28"/>
  <c r="BB32" i="28"/>
  <c r="BB34" i="28"/>
  <c r="BB36" i="28"/>
  <c r="BB38" i="28"/>
  <c r="BB40" i="28"/>
  <c r="BB42" i="28"/>
  <c r="BB44" i="28"/>
  <c r="BB46" i="28"/>
  <c r="BB48" i="28"/>
  <c r="BB50" i="28"/>
  <c r="BB52" i="28"/>
  <c r="BB54" i="28"/>
  <c r="BB56" i="28"/>
  <c r="BB58" i="28"/>
  <c r="BB60" i="28"/>
  <c r="BB62" i="28"/>
  <c r="BB64" i="28"/>
  <c r="BB66" i="28"/>
  <c r="BB68" i="28"/>
  <c r="BB70" i="28"/>
  <c r="BB72" i="28"/>
  <c r="BB74" i="28"/>
  <c r="BB76" i="28"/>
  <c r="BB78" i="28"/>
  <c r="BB80" i="28"/>
  <c r="BB82" i="28"/>
  <c r="BB84" i="28"/>
  <c r="BB86" i="28"/>
  <c r="BB88" i="28"/>
  <c r="BB90" i="28"/>
  <c r="BB92" i="28"/>
  <c r="BB94" i="28"/>
  <c r="BB96" i="28"/>
  <c r="BB98" i="28"/>
  <c r="BB100" i="28"/>
  <c r="BB102" i="28"/>
  <c r="BB104" i="28"/>
  <c r="BD136" i="28"/>
  <c r="BD10" i="28" s="1"/>
  <c r="BD137" i="28"/>
  <c r="BE137" i="28" s="1"/>
  <c r="BD139" i="28"/>
  <c r="BE139" i="28" s="1"/>
  <c r="BD141" i="28"/>
  <c r="BE141" i="28" s="1"/>
  <c r="BD143" i="28"/>
  <c r="BE143" i="28" s="1"/>
  <c r="BD145" i="28"/>
  <c r="BE145" i="28" s="1"/>
  <c r="BD147" i="28"/>
  <c r="BE147" i="28" s="1"/>
  <c r="BD149" i="28"/>
  <c r="BE149" i="28" s="1"/>
  <c r="BD151" i="28"/>
  <c r="BE151" i="28" s="1"/>
  <c r="BD153" i="28"/>
  <c r="BE153" i="28" s="1"/>
  <c r="BD155" i="28"/>
  <c r="BE155" i="28" s="1"/>
  <c r="BD157" i="28"/>
  <c r="BE157" i="28" s="1"/>
  <c r="BD159" i="28"/>
  <c r="BE159" i="28" s="1"/>
  <c r="BD161" i="28"/>
  <c r="BE161" i="28" s="1"/>
  <c r="BD163" i="28"/>
  <c r="BE163" i="28" s="1"/>
  <c r="BD165" i="28"/>
  <c r="BE165" i="28" s="1"/>
  <c r="BD167" i="28"/>
  <c r="BE167" i="28" s="1"/>
  <c r="BD169" i="28"/>
  <c r="BE169" i="28" s="1"/>
  <c r="BD171" i="28"/>
  <c r="BE171" i="28" s="1"/>
  <c r="BD173" i="28"/>
  <c r="BE173" i="28" s="1"/>
  <c r="BD175" i="28"/>
  <c r="BE175" i="28" s="1"/>
  <c r="BD177" i="28"/>
  <c r="BE177" i="28" s="1"/>
  <c r="BD179" i="28"/>
  <c r="BE179" i="28" s="1"/>
  <c r="BD181" i="28"/>
  <c r="BE181" i="28" s="1"/>
  <c r="BD183" i="28"/>
  <c r="BE183" i="28" s="1"/>
  <c r="BD185" i="28"/>
  <c r="BE185" i="28" s="1"/>
  <c r="BD187" i="28"/>
  <c r="BE187" i="28" s="1"/>
  <c r="BD189" i="28"/>
  <c r="BE189" i="28" s="1"/>
  <c r="BD191" i="28"/>
  <c r="BE191" i="28" s="1"/>
  <c r="BD193" i="28"/>
  <c r="BE193" i="28" s="1"/>
  <c r="BD195" i="28"/>
  <c r="BE195" i="28" s="1"/>
  <c r="BD197" i="28"/>
  <c r="BE197" i="28" s="1"/>
  <c r="BD199" i="28"/>
  <c r="BE199" i="28" s="1"/>
  <c r="BD201" i="28"/>
  <c r="BE201" i="28" s="1"/>
  <c r="BD203" i="28"/>
  <c r="BE203" i="28" s="1"/>
  <c r="BD205" i="28"/>
  <c r="BE205" i="28" s="1"/>
  <c r="BD207" i="28"/>
  <c r="BE207" i="28" s="1"/>
  <c r="BD209" i="28"/>
  <c r="BE209" i="28" s="1"/>
  <c r="BD211" i="28"/>
  <c r="BE211" i="28" s="1"/>
  <c r="BD213" i="28"/>
  <c r="BE213" i="28" s="1"/>
  <c r="BD138" i="28"/>
  <c r="BE138" i="28" s="1"/>
  <c r="BD140" i="28"/>
  <c r="BE140" i="28" s="1"/>
  <c r="BD142" i="28"/>
  <c r="BE142" i="28" s="1"/>
  <c r="BD144" i="28"/>
  <c r="BE144" i="28" s="1"/>
  <c r="BD146" i="28"/>
  <c r="BE146" i="28" s="1"/>
  <c r="BD148" i="28"/>
  <c r="BE148" i="28" s="1"/>
  <c r="BD150" i="28"/>
  <c r="BE150" i="28" s="1"/>
  <c r="BD152" i="28"/>
  <c r="BE152" i="28" s="1"/>
  <c r="BD154" i="28"/>
  <c r="BE154" i="28" s="1"/>
  <c r="BD156" i="28"/>
  <c r="BE156" i="28" s="1"/>
  <c r="BD158" i="28"/>
  <c r="BE158" i="28" s="1"/>
  <c r="BD160" i="28"/>
  <c r="BE160" i="28" s="1"/>
  <c r="BD162" i="28"/>
  <c r="BE162" i="28" s="1"/>
  <c r="BD164" i="28"/>
  <c r="BE164" i="28" s="1"/>
  <c r="BD166" i="28"/>
  <c r="BE166" i="28" s="1"/>
  <c r="BD168" i="28"/>
  <c r="BE168" i="28" s="1"/>
  <c r="BD170" i="28"/>
  <c r="BE170" i="28" s="1"/>
  <c r="BD172" i="28"/>
  <c r="BE172" i="28" s="1"/>
  <c r="BD174" i="28"/>
  <c r="BE174" i="28" s="1"/>
  <c r="BD176" i="28"/>
  <c r="BE176" i="28" s="1"/>
  <c r="BD178" i="28"/>
  <c r="BE178" i="28" s="1"/>
  <c r="BD180" i="28"/>
  <c r="BE180" i="28" s="1"/>
  <c r="BD182" i="28"/>
  <c r="BE182" i="28" s="1"/>
  <c r="BD184" i="28"/>
  <c r="BE184" i="28" s="1"/>
  <c r="BD186" i="28"/>
  <c r="BE186" i="28" s="1"/>
  <c r="BD188" i="28"/>
  <c r="BE188" i="28" s="1"/>
  <c r="BD190" i="28"/>
  <c r="BE190" i="28" s="1"/>
  <c r="BD192" i="28"/>
  <c r="BE192" i="28" s="1"/>
  <c r="BD194" i="28"/>
  <c r="BE194" i="28" s="1"/>
  <c r="BD196" i="28"/>
  <c r="BE196" i="28" s="1"/>
  <c r="BD198" i="28"/>
  <c r="BE198" i="28" s="1"/>
  <c r="BD200" i="28"/>
  <c r="BE200" i="28" s="1"/>
  <c r="BD202" i="28"/>
  <c r="BE202" i="28" s="1"/>
  <c r="BD204" i="28"/>
  <c r="BE204" i="28" s="1"/>
  <c r="BD206" i="28"/>
  <c r="BE206" i="28" s="1"/>
  <c r="BD208" i="28"/>
  <c r="BE208" i="28" s="1"/>
  <c r="BD210" i="28"/>
  <c r="BE210" i="28" s="1"/>
  <c r="BD212" i="28"/>
  <c r="BE212" i="28" s="1"/>
  <c r="BD214" i="28"/>
  <c r="BE214" i="28" s="1"/>
  <c r="BD216" i="28"/>
  <c r="BE216" i="28" s="1"/>
  <c r="BD218" i="28"/>
  <c r="BE218" i="28" s="1"/>
  <c r="BD220" i="28"/>
  <c r="BE220" i="28" s="1"/>
  <c r="BD222" i="28"/>
  <c r="BE222" i="28" s="1"/>
  <c r="BD224" i="28"/>
  <c r="BE224" i="28" s="1"/>
  <c r="BD226" i="28"/>
  <c r="BE226" i="28" s="1"/>
  <c r="BD228" i="28"/>
  <c r="BE228" i="28" s="1"/>
  <c r="BD230" i="28"/>
  <c r="BE230" i="28" s="1"/>
  <c r="BD232" i="28"/>
  <c r="BE232" i="28" s="1"/>
  <c r="BD234" i="28"/>
  <c r="BE234" i="28" s="1"/>
  <c r="BD236" i="28"/>
  <c r="BE236" i="28" s="1"/>
  <c r="BD238" i="28"/>
  <c r="BE238" i="28" s="1"/>
  <c r="BD240" i="28"/>
  <c r="BE240" i="28" s="1"/>
  <c r="BD242" i="28"/>
  <c r="BE242" i="28" s="1"/>
  <c r="BD244" i="28"/>
  <c r="BE244" i="28" s="1"/>
  <c r="BD246" i="28"/>
  <c r="BE246" i="28" s="1"/>
  <c r="BD248" i="28"/>
  <c r="BE248" i="28" s="1"/>
  <c r="BD250" i="28"/>
  <c r="BE250" i="28" s="1"/>
  <c r="BD252" i="28"/>
  <c r="BE252" i="28" s="1"/>
  <c r="BD254" i="28"/>
  <c r="BE254" i="28" s="1"/>
  <c r="BD256" i="28"/>
  <c r="BE256" i="28" s="1"/>
  <c r="BD258" i="28"/>
  <c r="BE258" i="28" s="1"/>
  <c r="BD260" i="28"/>
  <c r="BE260" i="28" s="1"/>
  <c r="BD262" i="28"/>
  <c r="BE262" i="28" s="1"/>
  <c r="BD264" i="28"/>
  <c r="BE264" i="28" s="1"/>
  <c r="BD266" i="28"/>
  <c r="BE266" i="28" s="1"/>
  <c r="BD268" i="28"/>
  <c r="BE268" i="28" s="1"/>
  <c r="BD270" i="28"/>
  <c r="BE270" i="28" s="1"/>
  <c r="BD272" i="28"/>
  <c r="BE272" i="28" s="1"/>
  <c r="BD274" i="28"/>
  <c r="BE274" i="28" s="1"/>
  <c r="BD276" i="28"/>
  <c r="BE276" i="28" s="1"/>
  <c r="BD278" i="28"/>
  <c r="BE278" i="28" s="1"/>
  <c r="BD280" i="28"/>
  <c r="BE280" i="28" s="1"/>
  <c r="BD282" i="28"/>
  <c r="BE282" i="28" s="1"/>
  <c r="BD284" i="28"/>
  <c r="BE284" i="28" s="1"/>
  <c r="BD286" i="28"/>
  <c r="BE286" i="28" s="1"/>
  <c r="BD288" i="28"/>
  <c r="BE288" i="28" s="1"/>
  <c r="BD290" i="28"/>
  <c r="BE290" i="28" s="1"/>
  <c r="BD292" i="28"/>
  <c r="BE292" i="28" s="1"/>
  <c r="BD294" i="28"/>
  <c r="BE294" i="28" s="1"/>
  <c r="BD296" i="28"/>
  <c r="BE296" i="28" s="1"/>
  <c r="BD298" i="28"/>
  <c r="BE298" i="28" s="1"/>
  <c r="BD300" i="28"/>
  <c r="BE300" i="28" s="1"/>
  <c r="BD302" i="28"/>
  <c r="BE302" i="28" s="1"/>
  <c r="BD304" i="28"/>
  <c r="BE304" i="28" s="1"/>
  <c r="BD306" i="28"/>
  <c r="BE306" i="28" s="1"/>
  <c r="BD217" i="28"/>
  <c r="BE217" i="28" s="1"/>
  <c r="BD225" i="28"/>
  <c r="BE225" i="28" s="1"/>
  <c r="BD233" i="28"/>
  <c r="BE233" i="28" s="1"/>
  <c r="BD241" i="28"/>
  <c r="BE241" i="28" s="1"/>
  <c r="BD249" i="28"/>
  <c r="BE249" i="28" s="1"/>
  <c r="BD257" i="28"/>
  <c r="BE257" i="28" s="1"/>
  <c r="BD265" i="28"/>
  <c r="BE265" i="28" s="1"/>
  <c r="BD273" i="28"/>
  <c r="BE273" i="28" s="1"/>
  <c r="BD281" i="28"/>
  <c r="BE281" i="28" s="1"/>
  <c r="BD289" i="28"/>
  <c r="BE289" i="28" s="1"/>
  <c r="BD297" i="28"/>
  <c r="BE297" i="28" s="1"/>
  <c r="BD305" i="28"/>
  <c r="BE305" i="28" s="1"/>
  <c r="BD215" i="28"/>
  <c r="BE215" i="28" s="1"/>
  <c r="BD223" i="28"/>
  <c r="BE223" i="28" s="1"/>
  <c r="BD231" i="28"/>
  <c r="BE231" i="28" s="1"/>
  <c r="BD239" i="28"/>
  <c r="BE239" i="28" s="1"/>
  <c r="BD247" i="28"/>
  <c r="BE247" i="28" s="1"/>
  <c r="BD255" i="28"/>
  <c r="BE255" i="28" s="1"/>
  <c r="BD263" i="28"/>
  <c r="BE263" i="28" s="1"/>
  <c r="BD271" i="28"/>
  <c r="BE271" i="28" s="1"/>
  <c r="BD279" i="28"/>
  <c r="BE279" i="28" s="1"/>
  <c r="BD287" i="28"/>
  <c r="BE287" i="28" s="1"/>
  <c r="BD295" i="28"/>
  <c r="BE295" i="28" s="1"/>
  <c r="BD303" i="28"/>
  <c r="BE303" i="28" s="1"/>
  <c r="BD308" i="28"/>
  <c r="BE308" i="28" s="1"/>
  <c r="BD310" i="28"/>
  <c r="BE310" i="28" s="1"/>
  <c r="BD312" i="28"/>
  <c r="BE312" i="28" s="1"/>
  <c r="BD314" i="28"/>
  <c r="BE314" i="28" s="1"/>
  <c r="BD316" i="28"/>
  <c r="BE316" i="28" s="1"/>
  <c r="BD318" i="28"/>
  <c r="BE318" i="28" s="1"/>
  <c r="BD320" i="28"/>
  <c r="BE320" i="28" s="1"/>
  <c r="BD322" i="28"/>
  <c r="BE322" i="28" s="1"/>
  <c r="BD324" i="28"/>
  <c r="BE324" i="28" s="1"/>
  <c r="BD326" i="28"/>
  <c r="BE326" i="28" s="1"/>
  <c r="BD328" i="28"/>
  <c r="BE328" i="28" s="1"/>
  <c r="BD330" i="28"/>
  <c r="BE330" i="28" s="1"/>
  <c r="BD332" i="28"/>
  <c r="BE332" i="28" s="1"/>
  <c r="BD334" i="28"/>
  <c r="BE334" i="28" s="1"/>
  <c r="BD336" i="28"/>
  <c r="BE336" i="28" s="1"/>
  <c r="BD338" i="28"/>
  <c r="BE338" i="28" s="1"/>
  <c r="BD340" i="28"/>
  <c r="BE340" i="28" s="1"/>
  <c r="BD342" i="28"/>
  <c r="BE342" i="28" s="1"/>
  <c r="BD344" i="28"/>
  <c r="BE344" i="28" s="1"/>
  <c r="BD346" i="28"/>
  <c r="BE346" i="28" s="1"/>
  <c r="BD348" i="28"/>
  <c r="BE348" i="28" s="1"/>
  <c r="BD350" i="28"/>
  <c r="BE350" i="28" s="1"/>
  <c r="BD352" i="28"/>
  <c r="BE352" i="28" s="1"/>
  <c r="BD221" i="28"/>
  <c r="BE221" i="28" s="1"/>
  <c r="BD229" i="28"/>
  <c r="BE229" i="28" s="1"/>
  <c r="BD237" i="28"/>
  <c r="BE237" i="28" s="1"/>
  <c r="BD245" i="28"/>
  <c r="BE245" i="28" s="1"/>
  <c r="BD253" i="28"/>
  <c r="BE253" i="28" s="1"/>
  <c r="BD261" i="28"/>
  <c r="BE261" i="28" s="1"/>
  <c r="BD269" i="28"/>
  <c r="BE269" i="28" s="1"/>
  <c r="BD277" i="28"/>
  <c r="BE277" i="28" s="1"/>
  <c r="BD285" i="28"/>
  <c r="BE285" i="28" s="1"/>
  <c r="BD293" i="28"/>
  <c r="BE293" i="28" s="1"/>
  <c r="BD301" i="28"/>
  <c r="BE301" i="28" s="1"/>
  <c r="BD219" i="28"/>
  <c r="BE219" i="28" s="1"/>
  <c r="BD243" i="28"/>
  <c r="BE243" i="28" s="1"/>
  <c r="BD275" i="28"/>
  <c r="BE275" i="28" s="1"/>
  <c r="BD307" i="28"/>
  <c r="BE307" i="28" s="1"/>
  <c r="BD315" i="28"/>
  <c r="BE315" i="28" s="1"/>
  <c r="BD323" i="28"/>
  <c r="BE323" i="28" s="1"/>
  <c r="BD259" i="28"/>
  <c r="BE259" i="28" s="1"/>
  <c r="BD291" i="28"/>
  <c r="BE291" i="28" s="1"/>
  <c r="BD311" i="28"/>
  <c r="BE311" i="28" s="1"/>
  <c r="BD319" i="28"/>
  <c r="BE319" i="28" s="1"/>
  <c r="BD227" i="28"/>
  <c r="BE227" i="28" s="1"/>
  <c r="BD251" i="28"/>
  <c r="BE251" i="28" s="1"/>
  <c r="BD313" i="28"/>
  <c r="BE313" i="28" s="1"/>
  <c r="BD327" i="28"/>
  <c r="BE327" i="28" s="1"/>
  <c r="BD335" i="28"/>
  <c r="BE335" i="28" s="1"/>
  <c r="BD343" i="28"/>
  <c r="BE343" i="28" s="1"/>
  <c r="BD351" i="28"/>
  <c r="BE351" i="28" s="1"/>
  <c r="BD235" i="28"/>
  <c r="BE235" i="28" s="1"/>
  <c r="BD267" i="28"/>
  <c r="BE267" i="28" s="1"/>
  <c r="BD299" i="28"/>
  <c r="BE299" i="28" s="1"/>
  <c r="BD309" i="28"/>
  <c r="BE309" i="28" s="1"/>
  <c r="BD317" i="28"/>
  <c r="BE317" i="28" s="1"/>
  <c r="BD325" i="28"/>
  <c r="BE325" i="28" s="1"/>
  <c r="BD329" i="28"/>
  <c r="BE329" i="28" s="1"/>
  <c r="BD333" i="28"/>
  <c r="BE333" i="28" s="1"/>
  <c r="BD337" i="28"/>
  <c r="BE337" i="28" s="1"/>
  <c r="BD341" i="28"/>
  <c r="BE341" i="28" s="1"/>
  <c r="BD345" i="28"/>
  <c r="BE345" i="28" s="1"/>
  <c r="BD349" i="28"/>
  <c r="BE349" i="28" s="1"/>
  <c r="BD283" i="28"/>
  <c r="BE283" i="28" s="1"/>
  <c r="BD321" i="28"/>
  <c r="BE321" i="28" s="1"/>
  <c r="BD331" i="28"/>
  <c r="BE331" i="28" s="1"/>
  <c r="BD339" i="28"/>
  <c r="BE339" i="28" s="1"/>
  <c r="BD347" i="28"/>
  <c r="BE347" i="28" s="1"/>
  <c r="BB136" i="28"/>
  <c r="BB10" i="28" s="1"/>
  <c r="BB137" i="28"/>
  <c r="BB139" i="28"/>
  <c r="BB141" i="28"/>
  <c r="BB143" i="28"/>
  <c r="BB145" i="28"/>
  <c r="BB147" i="28"/>
  <c r="BB149" i="28"/>
  <c r="BB151" i="28"/>
  <c r="BB153" i="28"/>
  <c r="BB155" i="28"/>
  <c r="BB157" i="28"/>
  <c r="BB159" i="28"/>
  <c r="BB161" i="28"/>
  <c r="BB163" i="28"/>
  <c r="BB165" i="28"/>
  <c r="BB167" i="28"/>
  <c r="BB169" i="28"/>
  <c r="BB171" i="28"/>
  <c r="BB173" i="28"/>
  <c r="BB175" i="28"/>
  <c r="BB177" i="28"/>
  <c r="BB179" i="28"/>
  <c r="BB181" i="28"/>
  <c r="BB183" i="28"/>
  <c r="BB185" i="28"/>
  <c r="BB187" i="28"/>
  <c r="BB189" i="28"/>
  <c r="BB191" i="28"/>
  <c r="BB193" i="28"/>
  <c r="BB195" i="28"/>
  <c r="BB197" i="28"/>
  <c r="BB199" i="28"/>
  <c r="BB201" i="28"/>
  <c r="BB203" i="28"/>
  <c r="BB205" i="28"/>
  <c r="BB207" i="28"/>
  <c r="BB209" i="28"/>
  <c r="BB211" i="28"/>
  <c r="BB213" i="28"/>
  <c r="BB215" i="28"/>
  <c r="BB217" i="28"/>
  <c r="BB219" i="28"/>
  <c r="BB221" i="28"/>
  <c r="BB223" i="28"/>
  <c r="BB225" i="28"/>
  <c r="BB227" i="28"/>
  <c r="BB229" i="28"/>
  <c r="BB231" i="28"/>
  <c r="BB233" i="28"/>
  <c r="BB235" i="28"/>
  <c r="BB237" i="28"/>
  <c r="BB239" i="28"/>
  <c r="BB241" i="28"/>
  <c r="BB243" i="28"/>
  <c r="BB245" i="28"/>
  <c r="BB247" i="28"/>
  <c r="BB249" i="28"/>
  <c r="BB251" i="28"/>
  <c r="BB253" i="28"/>
  <c r="BB255" i="28"/>
  <c r="BB257" i="28"/>
  <c r="BB259" i="28"/>
  <c r="BB261" i="28"/>
  <c r="BB263" i="28"/>
  <c r="BB265" i="28"/>
  <c r="BB267" i="28"/>
  <c r="BB269" i="28"/>
  <c r="BB271" i="28"/>
  <c r="BB273" i="28"/>
  <c r="BB275" i="28"/>
  <c r="BB277" i="28"/>
  <c r="BB279" i="28"/>
  <c r="BB281" i="28"/>
  <c r="BB283" i="28"/>
  <c r="BB285" i="28"/>
  <c r="BB287" i="28"/>
  <c r="BB289" i="28"/>
  <c r="BB291" i="28"/>
  <c r="BB293" i="28"/>
  <c r="BB295" i="28"/>
  <c r="BB297" i="28"/>
  <c r="BB299" i="28"/>
  <c r="BB301" i="28"/>
  <c r="BB303" i="28"/>
  <c r="BB305" i="28"/>
  <c r="BB138" i="28"/>
  <c r="BB142" i="28"/>
  <c r="BB146" i="28"/>
  <c r="BB150" i="28"/>
  <c r="BB154" i="28"/>
  <c r="BB158" i="28"/>
  <c r="BB162" i="28"/>
  <c r="BB166" i="28"/>
  <c r="BB170" i="28"/>
  <c r="BB174" i="28"/>
  <c r="BB178" i="28"/>
  <c r="BB182" i="28"/>
  <c r="BB186" i="28"/>
  <c r="BB190" i="28"/>
  <c r="BB194" i="28"/>
  <c r="BB198" i="28"/>
  <c r="BB202" i="28"/>
  <c r="BB206" i="28"/>
  <c r="BB210" i="28"/>
  <c r="BB218" i="28"/>
  <c r="BB226" i="28"/>
  <c r="BB234" i="28"/>
  <c r="BB242" i="28"/>
  <c r="BB250" i="28"/>
  <c r="BB258" i="28"/>
  <c r="BB266" i="28"/>
  <c r="BB274" i="28"/>
  <c r="BB282" i="28"/>
  <c r="BB290" i="28"/>
  <c r="BB298" i="28"/>
  <c r="BB306" i="28"/>
  <c r="BB308" i="28"/>
  <c r="BB310" i="28"/>
  <c r="BB312" i="28"/>
  <c r="BB314" i="28"/>
  <c r="BB316" i="28"/>
  <c r="BB318" i="28"/>
  <c r="BB320" i="28"/>
  <c r="BB322" i="28"/>
  <c r="BB324" i="28"/>
  <c r="BB326" i="28"/>
  <c r="BB328" i="28"/>
  <c r="BB330" i="28"/>
  <c r="BB332" i="28"/>
  <c r="BB334" i="28"/>
  <c r="BB336" i="28"/>
  <c r="BB338" i="28"/>
  <c r="BB340" i="28"/>
  <c r="BB342" i="28"/>
  <c r="BB344" i="28"/>
  <c r="BB346" i="28"/>
  <c r="BB348" i="28"/>
  <c r="BB350" i="28"/>
  <c r="BB352" i="28"/>
  <c r="BB288" i="28"/>
  <c r="BB296" i="28"/>
  <c r="BB304" i="28"/>
  <c r="BB140" i="28"/>
  <c r="BB144" i="28"/>
  <c r="BB148" i="28"/>
  <c r="BB152" i="28"/>
  <c r="BB156" i="28"/>
  <c r="BB160" i="28"/>
  <c r="BB164" i="28"/>
  <c r="BB168" i="28"/>
  <c r="BB172" i="28"/>
  <c r="BB176" i="28"/>
  <c r="BB180" i="28"/>
  <c r="BB184" i="28"/>
  <c r="BB188" i="28"/>
  <c r="BB192" i="28"/>
  <c r="BB196" i="28"/>
  <c r="BB200" i="28"/>
  <c r="BB204" i="28"/>
  <c r="BB208" i="28"/>
  <c r="BB214" i="28"/>
  <c r="BB222" i="28"/>
  <c r="BB230" i="28"/>
  <c r="BB238" i="28"/>
  <c r="BB246" i="28"/>
  <c r="BB254" i="28"/>
  <c r="BB262" i="28"/>
  <c r="BB270" i="28"/>
  <c r="BB278" i="28"/>
  <c r="BB286" i="28"/>
  <c r="BB294" i="28"/>
  <c r="BB302" i="28"/>
  <c r="BB307" i="28"/>
  <c r="BB309" i="28"/>
  <c r="BB311" i="28"/>
  <c r="BB313" i="28"/>
  <c r="BB315" i="28"/>
  <c r="BB317" i="28"/>
  <c r="BB216" i="28"/>
  <c r="BB224" i="28"/>
  <c r="BB232" i="28"/>
  <c r="BB240" i="28"/>
  <c r="BB248" i="28"/>
  <c r="BB256" i="28"/>
  <c r="BB264" i="28"/>
  <c r="BB272" i="28"/>
  <c r="BB280" i="28"/>
  <c r="BB228" i="28"/>
  <c r="BB260" i="28"/>
  <c r="BB292" i="28"/>
  <c r="BB319" i="28"/>
  <c r="BB323" i="28"/>
  <c r="BB327" i="28"/>
  <c r="BB331" i="28"/>
  <c r="BB335" i="28"/>
  <c r="BB339" i="28"/>
  <c r="BB343" i="28"/>
  <c r="BB347" i="28"/>
  <c r="BB351" i="28"/>
  <c r="BB276" i="28"/>
  <c r="BB321" i="28"/>
  <c r="BB333" i="28"/>
  <c r="BB341" i="28"/>
  <c r="BB349" i="28"/>
  <c r="BB236" i="28"/>
  <c r="BB268" i="28"/>
  <c r="BB300" i="28"/>
  <c r="BB220" i="28"/>
  <c r="BB252" i="28"/>
  <c r="BB284" i="28"/>
  <c r="BB212" i="28"/>
  <c r="BB244" i="28"/>
  <c r="BB325" i="28"/>
  <c r="BB329" i="28"/>
  <c r="BB337" i="28"/>
  <c r="BB345" i="28"/>
  <c r="AZ136" i="28"/>
  <c r="AZ10" i="28" s="1"/>
  <c r="AZ137" i="28"/>
  <c r="AZ141" i="28"/>
  <c r="AZ145" i="28"/>
  <c r="AZ149" i="28"/>
  <c r="AZ153" i="28"/>
  <c r="AZ157" i="28"/>
  <c r="AZ161" i="28"/>
  <c r="AZ165" i="28"/>
  <c r="AZ169" i="28"/>
  <c r="AZ173" i="28"/>
  <c r="AZ177" i="28"/>
  <c r="AZ181" i="28"/>
  <c r="AZ185" i="28"/>
  <c r="AZ189" i="28"/>
  <c r="AZ193" i="28"/>
  <c r="AZ197" i="28"/>
  <c r="AZ201" i="28"/>
  <c r="AZ205" i="28"/>
  <c r="AZ209" i="28"/>
  <c r="AZ213" i="28"/>
  <c r="AZ217" i="28"/>
  <c r="AZ221" i="28"/>
  <c r="AZ225" i="28"/>
  <c r="AZ229" i="28"/>
  <c r="AZ233" i="28"/>
  <c r="AZ237" i="28"/>
  <c r="AZ241" i="28"/>
  <c r="AZ245" i="28"/>
  <c r="AZ249" i="28"/>
  <c r="AZ253" i="28"/>
  <c r="AZ257" i="28"/>
  <c r="AZ261" i="28"/>
  <c r="AZ265" i="28"/>
  <c r="AZ269" i="28"/>
  <c r="AZ273" i="28"/>
  <c r="AZ277" i="28"/>
  <c r="AZ281" i="28"/>
  <c r="AZ285" i="28"/>
  <c r="AZ289" i="28"/>
  <c r="AZ293" i="28"/>
  <c r="AZ297" i="28"/>
  <c r="AZ301" i="28"/>
  <c r="AZ305" i="28"/>
  <c r="AZ309" i="28"/>
  <c r="AZ313" i="28"/>
  <c r="AZ317" i="28"/>
  <c r="AZ321" i="28"/>
  <c r="AZ325" i="28"/>
  <c r="AZ329" i="28"/>
  <c r="AZ333" i="28"/>
  <c r="AZ337" i="28"/>
  <c r="AZ341" i="28"/>
  <c r="AZ345" i="28"/>
  <c r="AZ349" i="28"/>
  <c r="AZ139" i="28"/>
  <c r="AZ147" i="28"/>
  <c r="AZ151" i="28"/>
  <c r="AZ159" i="28"/>
  <c r="AZ167" i="28"/>
  <c r="AZ175" i="28"/>
  <c r="AZ179" i="28"/>
  <c r="AZ187" i="28"/>
  <c r="AZ195" i="28"/>
  <c r="AZ203" i="28"/>
  <c r="AZ215" i="28"/>
  <c r="AZ223" i="28"/>
  <c r="AZ231" i="28"/>
  <c r="AZ239" i="28"/>
  <c r="AZ247" i="28"/>
  <c r="AZ255" i="28"/>
  <c r="AZ263" i="28"/>
  <c r="AZ271" i="28"/>
  <c r="AZ275" i="28"/>
  <c r="AZ283" i="28"/>
  <c r="AZ291" i="28"/>
  <c r="AZ295" i="28"/>
  <c r="AZ303" i="28"/>
  <c r="AZ311" i="28"/>
  <c r="AZ323" i="28"/>
  <c r="AZ331" i="28"/>
  <c r="AZ339" i="28"/>
  <c r="AZ347" i="28"/>
  <c r="AZ351" i="28"/>
  <c r="AZ140" i="28"/>
  <c r="AZ148" i="28"/>
  <c r="AZ138" i="28"/>
  <c r="AZ142" i="28"/>
  <c r="AZ146" i="28"/>
  <c r="AZ150" i="28"/>
  <c r="AZ154" i="28"/>
  <c r="AZ158" i="28"/>
  <c r="AZ162" i="28"/>
  <c r="AZ166" i="28"/>
  <c r="AZ170" i="28"/>
  <c r="AZ174" i="28"/>
  <c r="AZ178" i="28"/>
  <c r="AZ182" i="28"/>
  <c r="AZ186" i="28"/>
  <c r="AZ190" i="28"/>
  <c r="AZ194" i="28"/>
  <c r="AZ198" i="28"/>
  <c r="AZ202" i="28"/>
  <c r="AZ206" i="28"/>
  <c r="AZ210" i="28"/>
  <c r="AZ214" i="28"/>
  <c r="AZ218" i="28"/>
  <c r="AZ222" i="28"/>
  <c r="AZ226" i="28"/>
  <c r="AZ230" i="28"/>
  <c r="AZ234" i="28"/>
  <c r="AZ238" i="28"/>
  <c r="AZ242" i="28"/>
  <c r="AZ246" i="28"/>
  <c r="AZ250" i="28"/>
  <c r="AZ254" i="28"/>
  <c r="AZ258" i="28"/>
  <c r="AZ262" i="28"/>
  <c r="AZ266" i="28"/>
  <c r="AZ270" i="28"/>
  <c r="AZ274" i="28"/>
  <c r="AZ278" i="28"/>
  <c r="AZ282" i="28"/>
  <c r="AZ286" i="28"/>
  <c r="AZ290" i="28"/>
  <c r="AZ294" i="28"/>
  <c r="AZ298" i="28"/>
  <c r="AZ302" i="28"/>
  <c r="AZ306" i="28"/>
  <c r="AZ310" i="28"/>
  <c r="AZ314" i="28"/>
  <c r="AZ318" i="28"/>
  <c r="AZ322" i="28"/>
  <c r="AZ326" i="28"/>
  <c r="AZ330" i="28"/>
  <c r="AZ334" i="28"/>
  <c r="AZ338" i="28"/>
  <c r="AZ342" i="28"/>
  <c r="AZ346" i="28"/>
  <c r="AZ350" i="28"/>
  <c r="AZ143" i="28"/>
  <c r="AZ155" i="28"/>
  <c r="AZ163" i="28"/>
  <c r="AZ171" i="28"/>
  <c r="AZ183" i="28"/>
  <c r="AZ191" i="28"/>
  <c r="AZ199" i="28"/>
  <c r="AZ207" i="28"/>
  <c r="AZ211" i="28"/>
  <c r="AZ219" i="28"/>
  <c r="AZ227" i="28"/>
  <c r="AZ235" i="28"/>
  <c r="AZ243" i="28"/>
  <c r="AZ251" i="28"/>
  <c r="AZ259" i="28"/>
  <c r="AZ267" i="28"/>
  <c r="AZ279" i="28"/>
  <c r="AZ287" i="28"/>
  <c r="AZ299" i="28"/>
  <c r="AZ307" i="28"/>
  <c r="AZ315" i="28"/>
  <c r="AZ319" i="28"/>
  <c r="AZ327" i="28"/>
  <c r="AZ335" i="28"/>
  <c r="AZ343" i="28"/>
  <c r="AZ144" i="28"/>
  <c r="AZ152" i="28"/>
  <c r="AZ160" i="28"/>
  <c r="AZ156" i="28"/>
  <c r="AZ176" i="28"/>
  <c r="AZ192" i="28"/>
  <c r="AZ208" i="28"/>
  <c r="AZ224" i="28"/>
  <c r="AZ240" i="28"/>
  <c r="AZ256" i="28"/>
  <c r="AZ272" i="28"/>
  <c r="AZ288" i="28"/>
  <c r="AZ304" i="28"/>
  <c r="AZ320" i="28"/>
  <c r="AZ336" i="28"/>
  <c r="AZ352" i="28"/>
  <c r="AZ200" i="28"/>
  <c r="AZ232" i="28"/>
  <c r="AZ264" i="28"/>
  <c r="AZ296" i="28"/>
  <c r="AZ328" i="28"/>
  <c r="AZ172" i="28"/>
  <c r="AZ204" i="28"/>
  <c r="AZ236" i="28"/>
  <c r="AZ268" i="28"/>
  <c r="AZ300" i="28"/>
  <c r="AZ332" i="28"/>
  <c r="AZ164" i="28"/>
  <c r="AZ180" i="28"/>
  <c r="AZ196" i="28"/>
  <c r="AZ212" i="28"/>
  <c r="AZ228" i="28"/>
  <c r="AZ244" i="28"/>
  <c r="AZ260" i="28"/>
  <c r="AZ276" i="28"/>
  <c r="AZ292" i="28"/>
  <c r="AZ308" i="28"/>
  <c r="AZ324" i="28"/>
  <c r="AZ340" i="28"/>
  <c r="AZ168" i="28"/>
  <c r="AZ184" i="28"/>
  <c r="AZ216" i="28"/>
  <c r="AZ248" i="28"/>
  <c r="AZ280" i="28"/>
  <c r="AZ312" i="28"/>
  <c r="AZ344" i="28"/>
  <c r="AZ188" i="28"/>
  <c r="AZ220" i="28"/>
  <c r="AZ252" i="28"/>
  <c r="AZ284" i="28"/>
  <c r="AZ316" i="28"/>
  <c r="AZ348" i="28"/>
  <c r="AZ25" i="28"/>
  <c r="AZ29" i="28"/>
  <c r="AZ33" i="28"/>
  <c r="AZ37" i="28"/>
  <c r="AZ41" i="28"/>
  <c r="AZ45" i="28"/>
  <c r="AZ49" i="28"/>
  <c r="AZ53" i="28"/>
  <c r="AZ57" i="28"/>
  <c r="AZ61" i="28"/>
  <c r="AZ65" i="28"/>
  <c r="AZ69" i="28"/>
  <c r="AZ73" i="28"/>
  <c r="AZ77" i="28"/>
  <c r="AZ81" i="28"/>
  <c r="AZ85" i="28"/>
  <c r="AZ89" i="28"/>
  <c r="AZ93" i="28"/>
  <c r="AZ97" i="28"/>
  <c r="AZ101" i="28"/>
  <c r="AZ105" i="28"/>
  <c r="BA105" i="28" s="1"/>
  <c r="AZ109" i="28"/>
  <c r="BA109" i="28" s="1"/>
  <c r="AZ113" i="28"/>
  <c r="BA113" i="28" s="1"/>
  <c r="AZ117" i="28"/>
  <c r="BA117" i="28" s="1"/>
  <c r="AZ121" i="28"/>
  <c r="BA121" i="28" s="1"/>
  <c r="AZ132" i="28"/>
  <c r="AZ26" i="28"/>
  <c r="AZ30" i="28"/>
  <c r="AZ34" i="28"/>
  <c r="AZ38" i="28"/>
  <c r="AZ42" i="28"/>
  <c r="AZ46" i="28"/>
  <c r="AZ50" i="28"/>
  <c r="AZ54" i="28"/>
  <c r="AZ58" i="28"/>
  <c r="AZ62" i="28"/>
  <c r="AZ66" i="28"/>
  <c r="AZ70" i="28"/>
  <c r="AZ74" i="28"/>
  <c r="AZ78" i="28"/>
  <c r="AZ82" i="28"/>
  <c r="AZ86" i="28"/>
  <c r="AZ90" i="28"/>
  <c r="AZ94" i="28"/>
  <c r="AZ98" i="28"/>
  <c r="AZ102" i="28"/>
  <c r="AZ106" i="28"/>
  <c r="BA106" i="28" s="1"/>
  <c r="AZ110" i="28"/>
  <c r="BA110" i="28" s="1"/>
  <c r="AZ114" i="28"/>
  <c r="BA114" i="28" s="1"/>
  <c r="AZ118" i="28"/>
  <c r="BA118" i="28" s="1"/>
  <c r="AZ122" i="28"/>
  <c r="BA122" i="28" s="1"/>
  <c r="AZ133" i="28"/>
  <c r="AZ23" i="28"/>
  <c r="AZ27" i="28"/>
  <c r="AZ31" i="28"/>
  <c r="AZ35" i="28"/>
  <c r="AZ39" i="28"/>
  <c r="AZ43" i="28"/>
  <c r="AZ47" i="28"/>
  <c r="AZ51" i="28"/>
  <c r="AZ55" i="28"/>
  <c r="AZ59" i="28"/>
  <c r="AZ63" i="28"/>
  <c r="AZ67" i="28"/>
  <c r="AZ71" i="28"/>
  <c r="AZ75" i="28"/>
  <c r="AZ79" i="28"/>
  <c r="AZ83" i="28"/>
  <c r="AZ87" i="28"/>
  <c r="AZ91" i="28"/>
  <c r="AZ95" i="28"/>
  <c r="AZ99" i="28"/>
  <c r="AZ103" i="28"/>
  <c r="AZ107" i="28"/>
  <c r="BA107" i="28" s="1"/>
  <c r="AZ111" i="28"/>
  <c r="BA111" i="28" s="1"/>
  <c r="AZ115" i="28"/>
  <c r="BA115" i="28" s="1"/>
  <c r="AZ119" i="28"/>
  <c r="BA119" i="28" s="1"/>
  <c r="AZ123" i="28"/>
  <c r="BA123" i="28" s="1"/>
  <c r="AZ24" i="28"/>
  <c r="AZ28" i="28"/>
  <c r="AZ32" i="28"/>
  <c r="AZ36" i="28"/>
  <c r="AZ40" i="28"/>
  <c r="AZ44" i="28"/>
  <c r="AZ48" i="28"/>
  <c r="AZ52" i="28"/>
  <c r="AZ68" i="28"/>
  <c r="AZ84" i="28"/>
  <c r="AZ100" i="28"/>
  <c r="AZ116" i="28"/>
  <c r="BA116" i="28" s="1"/>
  <c r="AZ56" i="28"/>
  <c r="AZ72" i="28"/>
  <c r="AZ88" i="28"/>
  <c r="AZ104" i="28"/>
  <c r="AZ120" i="28"/>
  <c r="BA120" i="28" s="1"/>
  <c r="AZ60" i="28"/>
  <c r="AZ76" i="28"/>
  <c r="AZ92" i="28"/>
  <c r="AZ108" i="28"/>
  <c r="BA108" i="28" s="1"/>
  <c r="AZ124" i="28"/>
  <c r="BA124" i="28" s="1"/>
  <c r="AZ64" i="28"/>
  <c r="AZ80" i="28"/>
  <c r="AZ96" i="28"/>
  <c r="AZ112" i="28"/>
  <c r="BA112" i="28" s="1"/>
  <c r="AZ14" i="28"/>
  <c r="AZ17" i="28"/>
  <c r="AZ21" i="28"/>
  <c r="AZ18" i="28"/>
  <c r="AZ22" i="28"/>
  <c r="AZ15" i="28"/>
  <c r="AZ19" i="28"/>
  <c r="AZ16" i="28"/>
  <c r="AZ20" i="28"/>
  <c r="AP53" i="28"/>
  <c r="AX27" i="28"/>
  <c r="AP68" i="28"/>
  <c r="AX72" i="28"/>
  <c r="AX63" i="28"/>
  <c r="AN28" i="28"/>
  <c r="AV64" i="28"/>
  <c r="AV39" i="28"/>
  <c r="AX56" i="28"/>
  <c r="AV348" i="28"/>
  <c r="AL55" i="28"/>
  <c r="AX60" i="28"/>
  <c r="AX53" i="28"/>
  <c r="AX25" i="28"/>
  <c r="AV67" i="28"/>
  <c r="AV26" i="28"/>
  <c r="AV352" i="28"/>
  <c r="AL60" i="28"/>
  <c r="AL40" i="28"/>
  <c r="AL343" i="28"/>
  <c r="AX68" i="28"/>
  <c r="AX47" i="28"/>
  <c r="AX29" i="28"/>
  <c r="AX26" i="28"/>
  <c r="AV57" i="28"/>
  <c r="AV28" i="28"/>
  <c r="AL349" i="28"/>
  <c r="AL342" i="28"/>
  <c r="AL50" i="28"/>
  <c r="AX77" i="28"/>
  <c r="AX54" i="28"/>
  <c r="AV70" i="28"/>
  <c r="AV56" i="28"/>
  <c r="AL52" i="28"/>
  <c r="AL56" i="28"/>
  <c r="AL59" i="28"/>
  <c r="AN68" i="28"/>
  <c r="AP75" i="28"/>
  <c r="BB109" i="28"/>
  <c r="BC109" i="28" s="1"/>
  <c r="AR51" i="28"/>
  <c r="AN72" i="28"/>
  <c r="AP338" i="28"/>
  <c r="AN65" i="28"/>
  <c r="AN63" i="28"/>
  <c r="AP55" i="28"/>
  <c r="AP50" i="28"/>
  <c r="AP72" i="28"/>
  <c r="AN74" i="28"/>
  <c r="AN344" i="28"/>
  <c r="AN38" i="28"/>
  <c r="AP29" i="28"/>
  <c r="AR40" i="28"/>
  <c r="AN24" i="28"/>
  <c r="AN69" i="28"/>
  <c r="AR44" i="28"/>
  <c r="BB118" i="28"/>
  <c r="BC118" i="28" s="1"/>
  <c r="AP46" i="28"/>
  <c r="AR28" i="28"/>
  <c r="AN352" i="28"/>
  <c r="AN36" i="28"/>
  <c r="AN347" i="28"/>
  <c r="AN76" i="28"/>
  <c r="AN35" i="28"/>
  <c r="AN25" i="28"/>
  <c r="AN39" i="28"/>
  <c r="AN32" i="28"/>
  <c r="AV346" i="28"/>
  <c r="AV350" i="28"/>
  <c r="AV342" i="28"/>
  <c r="AV343" i="28"/>
  <c r="AV30" i="28"/>
  <c r="AV29" i="28"/>
  <c r="AV48" i="28"/>
  <c r="AV36" i="28"/>
  <c r="AV31" i="28"/>
  <c r="AV49" i="28"/>
  <c r="AV38" i="28"/>
  <c r="AV43" i="28"/>
  <c r="AV65" i="28"/>
  <c r="AV58" i="28"/>
  <c r="AV75" i="28"/>
  <c r="AV77" i="28"/>
  <c r="AV74" i="28"/>
  <c r="AV76" i="28"/>
  <c r="AV347" i="28"/>
  <c r="AV351" i="28"/>
  <c r="AV344" i="28"/>
  <c r="AV24" i="28"/>
  <c r="AV35" i="28"/>
  <c r="AV52" i="28"/>
  <c r="AV42" i="28"/>
  <c r="AV50" i="28"/>
  <c r="AV46" i="28"/>
  <c r="AV69" i="28"/>
  <c r="AV62" i="28"/>
  <c r="AV59" i="28"/>
  <c r="AV345" i="28"/>
  <c r="AV349" i="28"/>
  <c r="AV341" i="28"/>
  <c r="AV339" i="28"/>
  <c r="AV25" i="28"/>
  <c r="AV23" i="28"/>
  <c r="AV44" i="28"/>
  <c r="AV45" i="28"/>
  <c r="AV27" i="28"/>
  <c r="AV54" i="28"/>
  <c r="AV55" i="28"/>
  <c r="AV33" i="28"/>
  <c r="AV61" i="28"/>
  <c r="AV60" i="28"/>
  <c r="AV68" i="28"/>
  <c r="AV72" i="28"/>
  <c r="AV78" i="28"/>
  <c r="AV71" i="28"/>
  <c r="AV34" i="28"/>
  <c r="AV37" i="28"/>
  <c r="AV41" i="28"/>
  <c r="AL348" i="28"/>
  <c r="AL339" i="28"/>
  <c r="AL27" i="28"/>
  <c r="AL58" i="28"/>
  <c r="AL338" i="28"/>
  <c r="AL53" i="28"/>
  <c r="AL46" i="28"/>
  <c r="AL351" i="28"/>
  <c r="AL64" i="28"/>
  <c r="AL39" i="28"/>
  <c r="AL347" i="28"/>
  <c r="AL73" i="28"/>
  <c r="AL51" i="28"/>
  <c r="AL30" i="28"/>
  <c r="AL341" i="28"/>
  <c r="AL68" i="28"/>
  <c r="AL43" i="28"/>
  <c r="AL23" i="28"/>
  <c r="AL344" i="28"/>
  <c r="AL57" i="28"/>
  <c r="AL35" i="28"/>
  <c r="AL25" i="28"/>
  <c r="AL47" i="28"/>
  <c r="AL61" i="28"/>
  <c r="AL34" i="28"/>
  <c r="AL48" i="28"/>
  <c r="AL33" i="28"/>
  <c r="AL42" i="28"/>
  <c r="AL66" i="28"/>
  <c r="AL54" i="28"/>
  <c r="AL38" i="28"/>
  <c r="AL340" i="28"/>
  <c r="AL49" i="28"/>
  <c r="AL75" i="28"/>
  <c r="AL45" i="28"/>
  <c r="AL32" i="28"/>
  <c r="AL78" i="28"/>
  <c r="AL41" i="28"/>
  <c r="AL346" i="28"/>
  <c r="AL76" i="28"/>
  <c r="AL37" i="28"/>
  <c r="AL350" i="28"/>
  <c r="AL72" i="28"/>
  <c r="AL67" i="28"/>
  <c r="AL28" i="28"/>
  <c r="AL24" i="28"/>
  <c r="AL345" i="28"/>
  <c r="AL65" i="28"/>
  <c r="AL63" i="28"/>
  <c r="AL44" i="28"/>
  <c r="AL26" i="28"/>
  <c r="AL69" i="28"/>
  <c r="AL71" i="28"/>
  <c r="AL29" i="28"/>
  <c r="AX345" i="28"/>
  <c r="AX349" i="28"/>
  <c r="AX339" i="28"/>
  <c r="AX343" i="28"/>
  <c r="AX32" i="28"/>
  <c r="AX24" i="28"/>
  <c r="AX42" i="28"/>
  <c r="AX39" i="28"/>
  <c r="AX45" i="28"/>
  <c r="AX52" i="28"/>
  <c r="AX34" i="28"/>
  <c r="AX41" i="28"/>
  <c r="AX55" i="28"/>
  <c r="AX71" i="28"/>
  <c r="AX66" i="28"/>
  <c r="AX64" i="28"/>
  <c r="AX76" i="28"/>
  <c r="AX74" i="28"/>
  <c r="AX346" i="28"/>
  <c r="AX350" i="28"/>
  <c r="AX340" i="28"/>
  <c r="AX352" i="28"/>
  <c r="AX348" i="28"/>
  <c r="AX338" i="28"/>
  <c r="AX342" i="28"/>
  <c r="AX28" i="28"/>
  <c r="AX30" i="28"/>
  <c r="AX38" i="28"/>
  <c r="AX43" i="28"/>
  <c r="AX40" i="28"/>
  <c r="AX35" i="28"/>
  <c r="AX31" i="28"/>
  <c r="AX58" i="28"/>
  <c r="AX49" i="28"/>
  <c r="AX67" i="28"/>
  <c r="AX61" i="28"/>
  <c r="AX62" i="28"/>
  <c r="AX70" i="28"/>
  <c r="AX78" i="28"/>
  <c r="AX344" i="28"/>
  <c r="AX75" i="28"/>
  <c r="AX73" i="28"/>
  <c r="AX59" i="28"/>
  <c r="AX44" i="28"/>
  <c r="AX51" i="28"/>
  <c r="AX46" i="28"/>
  <c r="AX36" i="28"/>
  <c r="AV66" i="28"/>
  <c r="AV63" i="28"/>
  <c r="AV51" i="28"/>
  <c r="AV40" i="28"/>
  <c r="AV340" i="28"/>
  <c r="AX351" i="28"/>
  <c r="AL352" i="28"/>
  <c r="AL70" i="28"/>
  <c r="AL74" i="28"/>
  <c r="AL77" i="28"/>
  <c r="AX69" i="28"/>
  <c r="AX65" i="28"/>
  <c r="AX48" i="28"/>
  <c r="AX57" i="28"/>
  <c r="AX37" i="28"/>
  <c r="AX33" i="28"/>
  <c r="AX23" i="28"/>
  <c r="AV73" i="28"/>
  <c r="AV53" i="28"/>
  <c r="AV47" i="28"/>
  <c r="AV32" i="28"/>
  <c r="AX341" i="28"/>
  <c r="AX347" i="28"/>
  <c r="AL36" i="28"/>
  <c r="AL31" i="28"/>
  <c r="AP69" i="28"/>
  <c r="AP73" i="28"/>
  <c r="AP45" i="28"/>
  <c r="AP39" i="28"/>
  <c r="AP49" i="28"/>
  <c r="AP25" i="28"/>
  <c r="AR36" i="28"/>
  <c r="AR57" i="28"/>
  <c r="AR39" i="28"/>
  <c r="AR50" i="28"/>
  <c r="AN34" i="28"/>
  <c r="AN45" i="28"/>
  <c r="AN60" i="28"/>
  <c r="AN77" i="28"/>
  <c r="AN23" i="28"/>
  <c r="AN50" i="28"/>
  <c r="AN66" i="28"/>
  <c r="AN70" i="28"/>
  <c r="AN349" i="28"/>
  <c r="AN31" i="28"/>
  <c r="AN78" i="28"/>
  <c r="AN342" i="28"/>
  <c r="AN47" i="28"/>
  <c r="AN345" i="28"/>
  <c r="AN53" i="28"/>
  <c r="AN54" i="28"/>
  <c r="AN67" i="28"/>
  <c r="BB123" i="28"/>
  <c r="BC123" i="28" s="1"/>
  <c r="AR75" i="28"/>
  <c r="AR349" i="28"/>
  <c r="AR68" i="28"/>
  <c r="AR346" i="28"/>
  <c r="AR65" i="28"/>
  <c r="AR31" i="28"/>
  <c r="AN339" i="28"/>
  <c r="AN40" i="28"/>
  <c r="AN49" i="28"/>
  <c r="AN29" i="28"/>
  <c r="AN44" i="28"/>
  <c r="AN57" i="28"/>
  <c r="AN43" i="28"/>
  <c r="AN341" i="28"/>
  <c r="AN61" i="28"/>
  <c r="AN27" i="28"/>
  <c r="AN64" i="28"/>
  <c r="AN30" i="28"/>
  <c r="AN56" i="28"/>
  <c r="AN55" i="28"/>
  <c r="AN348" i="28"/>
  <c r="AN26" i="28"/>
  <c r="BB132" i="28"/>
  <c r="BB116" i="28"/>
  <c r="BC116" i="28" s="1"/>
  <c r="BB107" i="28"/>
  <c r="BC107" i="28" s="1"/>
  <c r="AR339" i="28"/>
  <c r="AR30" i="28"/>
  <c r="AR72" i="28"/>
  <c r="AR78" i="28"/>
  <c r="AN343" i="28"/>
  <c r="AN33" i="28"/>
  <c r="AN41" i="28"/>
  <c r="AN59" i="28"/>
  <c r="AN350" i="28"/>
  <c r="AN340" i="28"/>
  <c r="AN42" i="28"/>
  <c r="AN46" i="28"/>
  <c r="AN62" i="28"/>
  <c r="AN37" i="28"/>
  <c r="AN75" i="28"/>
  <c r="AN351" i="28"/>
  <c r="AN48" i="28"/>
  <c r="AN51" i="28"/>
  <c r="AN52" i="28"/>
  <c r="AN58" i="28"/>
  <c r="AN338" i="28"/>
  <c r="AN71" i="28"/>
  <c r="AN73" i="28"/>
  <c r="BB114" i="28"/>
  <c r="BC114" i="28" s="1"/>
  <c r="BB121" i="28"/>
  <c r="BC121" i="28" s="1"/>
  <c r="BB105" i="28"/>
  <c r="BC105" i="28" s="1"/>
  <c r="BB112" i="28"/>
  <c r="BC112" i="28" s="1"/>
  <c r="BB119" i="28"/>
  <c r="BC119" i="28" s="1"/>
  <c r="AR343" i="28"/>
  <c r="AR43" i="28"/>
  <c r="AR56" i="28"/>
  <c r="AR70" i="28"/>
  <c r="AR340" i="28"/>
  <c r="AR26" i="28"/>
  <c r="AR37" i="28"/>
  <c r="AR66" i="28"/>
  <c r="AR350" i="28"/>
  <c r="AR34" i="28"/>
  <c r="AR54" i="28"/>
  <c r="AR58" i="28"/>
  <c r="AR73" i="28"/>
  <c r="AR55" i="28"/>
  <c r="AR64" i="28"/>
  <c r="AR59" i="28"/>
  <c r="AR53" i="28"/>
  <c r="AR338" i="28"/>
  <c r="BB133" i="28"/>
  <c r="BB110" i="28"/>
  <c r="BC110" i="28" s="1"/>
  <c r="BB117" i="28"/>
  <c r="BC117" i="28" s="1"/>
  <c r="BB124" i="28"/>
  <c r="BC124" i="28" s="1"/>
  <c r="BB108" i="28"/>
  <c r="BC108" i="28" s="1"/>
  <c r="BB115" i="28"/>
  <c r="BC115" i="28" s="1"/>
  <c r="AR29" i="28"/>
  <c r="AR46" i="28"/>
  <c r="AR47" i="28"/>
  <c r="AR76" i="28"/>
  <c r="AR344" i="28"/>
  <c r="AR48" i="28"/>
  <c r="AR42" i="28"/>
  <c r="AR35" i="28"/>
  <c r="AR341" i="28"/>
  <c r="AR33" i="28"/>
  <c r="AR45" i="28"/>
  <c r="AR62" i="28"/>
  <c r="AR347" i="28"/>
  <c r="AR67" i="28"/>
  <c r="AR41" i="28"/>
  <c r="AR77" i="28"/>
  <c r="AR69" i="28"/>
  <c r="BB122" i="28"/>
  <c r="BC122" i="28" s="1"/>
  <c r="BB106" i="28"/>
  <c r="BC106" i="28" s="1"/>
  <c r="BB113" i="28"/>
  <c r="BC113" i="28" s="1"/>
  <c r="BB120" i="28"/>
  <c r="BC120" i="28" s="1"/>
  <c r="BB111" i="28"/>
  <c r="BC111" i="28" s="1"/>
  <c r="AR352" i="28"/>
  <c r="AR25" i="28"/>
  <c r="AR32" i="28"/>
  <c r="AR60" i="28"/>
  <c r="AR74" i="28"/>
  <c r="AR345" i="28"/>
  <c r="AR24" i="28"/>
  <c r="AR27" i="28"/>
  <c r="AR61" i="28"/>
  <c r="AR71" i="28"/>
  <c r="AR52" i="28"/>
  <c r="AR49" i="28"/>
  <c r="AR63" i="28"/>
  <c r="AR351" i="28"/>
  <c r="AR38" i="28"/>
  <c r="AR342" i="28"/>
  <c r="AR23" i="28"/>
  <c r="AP31" i="28"/>
  <c r="AP44" i="28"/>
  <c r="AP65" i="28"/>
  <c r="AP26" i="28"/>
  <c r="AP40" i="28"/>
  <c r="AP47" i="28"/>
  <c r="AP70" i="28"/>
  <c r="AP348" i="28"/>
  <c r="AP342" i="28"/>
  <c r="AP23" i="28"/>
  <c r="AP48" i="28"/>
  <c r="AP71" i="28"/>
  <c r="AP66" i="28"/>
  <c r="AP32" i="28"/>
  <c r="AP345" i="28"/>
  <c r="AP24" i="28"/>
  <c r="AP60" i="28"/>
  <c r="AP339" i="28"/>
  <c r="AP340" i="28"/>
  <c r="AP36" i="28"/>
  <c r="AP28" i="28"/>
  <c r="AP63" i="28"/>
  <c r="AP74" i="28"/>
  <c r="AP352" i="28"/>
  <c r="AP341" i="28"/>
  <c r="AP33" i="28"/>
  <c r="AP43" i="28"/>
  <c r="AP67" i="28"/>
  <c r="AP78" i="28"/>
  <c r="AP350" i="28"/>
  <c r="AP38" i="28"/>
  <c r="AP52" i="28"/>
  <c r="AP41" i="28"/>
  <c r="AP37" i="28"/>
  <c r="AP56" i="28"/>
  <c r="AP347" i="28"/>
  <c r="AP58" i="28"/>
  <c r="AP42" i="28"/>
  <c r="AP351" i="28"/>
  <c r="AP344" i="28"/>
  <c r="AP30" i="28"/>
  <c r="AP34" i="28"/>
  <c r="AP61" i="28"/>
  <c r="AP76" i="28"/>
  <c r="AP346" i="28"/>
  <c r="AP35" i="28"/>
  <c r="AP51" i="28"/>
  <c r="AP62" i="28"/>
  <c r="AP27" i="28"/>
  <c r="AP57" i="28"/>
  <c r="AP77" i="28"/>
  <c r="AP59" i="28"/>
  <c r="AP54" i="28"/>
  <c r="AP343" i="28"/>
  <c r="AP64" i="28"/>
  <c r="H34" i="44"/>
  <c r="L43" i="56" s="1"/>
  <c r="H21" i="44"/>
  <c r="L30" i="56" s="1"/>
  <c r="G41" i="56"/>
  <c r="G29" i="56"/>
  <c r="Z352" i="28"/>
  <c r="Z347" i="28"/>
  <c r="Z351" i="28"/>
  <c r="Z348" i="28"/>
  <c r="Z345" i="28"/>
  <c r="Z349" i="28"/>
  <c r="Z346" i="28"/>
  <c r="Z350" i="28"/>
  <c r="V345" i="28"/>
  <c r="W345" i="28" s="1"/>
  <c r="V346" i="28"/>
  <c r="W346" i="28" s="1"/>
  <c r="V347" i="28"/>
  <c r="W347" i="28" s="1"/>
  <c r="V348" i="28"/>
  <c r="W348" i="28" s="1"/>
  <c r="V349" i="28"/>
  <c r="W349" i="28" s="1"/>
  <c r="V350" i="28"/>
  <c r="W350" i="28" s="1"/>
  <c r="V351" i="28"/>
  <c r="W351" i="28" s="1"/>
  <c r="V352" i="28"/>
  <c r="W352" i="28" s="1"/>
  <c r="T352" i="28"/>
  <c r="T348" i="28"/>
  <c r="T345" i="28"/>
  <c r="T349" i="28"/>
  <c r="T346" i="28"/>
  <c r="T350" i="28"/>
  <c r="T347" i="28"/>
  <c r="T351" i="28"/>
  <c r="AD352" i="28"/>
  <c r="AD345" i="28"/>
  <c r="AD346" i="28"/>
  <c r="AD347" i="28"/>
  <c r="AD348" i="28"/>
  <c r="AD349" i="28"/>
  <c r="AD350" i="28"/>
  <c r="AD351" i="28"/>
  <c r="AB352" i="28"/>
  <c r="AB345" i="28"/>
  <c r="AB346" i="28"/>
  <c r="AB347" i="28"/>
  <c r="AB348" i="28"/>
  <c r="AB349" i="28"/>
  <c r="AB350" i="28"/>
  <c r="AB351" i="28"/>
  <c r="X350" i="28"/>
  <c r="X345" i="28"/>
  <c r="X346" i="28"/>
  <c r="X347" i="28"/>
  <c r="X348" i="28"/>
  <c r="X349" i="28"/>
  <c r="X351" i="28"/>
  <c r="X352" i="28"/>
  <c r="Z338" i="28"/>
  <c r="Z339" i="28"/>
  <c r="Z340" i="28"/>
  <c r="Z341" i="28"/>
  <c r="Z342" i="28"/>
  <c r="Z343" i="28"/>
  <c r="Z344" i="28"/>
  <c r="T338" i="28"/>
  <c r="T339" i="28"/>
  <c r="T340" i="28"/>
  <c r="T341" i="28"/>
  <c r="T342" i="28"/>
  <c r="T343" i="28"/>
  <c r="T344" i="28"/>
  <c r="V338" i="28"/>
  <c r="W338" i="28" s="1"/>
  <c r="V339" i="28"/>
  <c r="W339" i="28" s="1"/>
  <c r="V340" i="28"/>
  <c r="W340" i="28" s="1"/>
  <c r="V341" i="28"/>
  <c r="W341" i="28" s="1"/>
  <c r="V342" i="28"/>
  <c r="W342" i="28" s="1"/>
  <c r="V343" i="28"/>
  <c r="W343" i="28" s="1"/>
  <c r="V344" i="28"/>
  <c r="W344" i="28" s="1"/>
  <c r="AB338" i="28"/>
  <c r="AB339" i="28"/>
  <c r="AB340" i="28"/>
  <c r="AB341" i="28"/>
  <c r="AB342" i="28"/>
  <c r="AB343" i="28"/>
  <c r="AB344" i="28"/>
  <c r="AD338" i="28"/>
  <c r="AD339" i="28"/>
  <c r="AD340" i="28"/>
  <c r="AD341" i="28"/>
  <c r="AD342" i="28"/>
  <c r="AD343" i="28"/>
  <c r="AD344" i="28"/>
  <c r="X338" i="28"/>
  <c r="X339" i="28"/>
  <c r="X340" i="28"/>
  <c r="X341" i="28"/>
  <c r="X342" i="28"/>
  <c r="X343" i="28"/>
  <c r="X344" i="28"/>
  <c r="X24" i="28"/>
  <c r="X28" i="28"/>
  <c r="X27" i="28"/>
  <c r="X30" i="28"/>
  <c r="X34" i="28"/>
  <c r="X38" i="28"/>
  <c r="X29" i="28"/>
  <c r="X25" i="28"/>
  <c r="X26" i="28"/>
  <c r="X32" i="28"/>
  <c r="X37" i="28"/>
  <c r="X40" i="28"/>
  <c r="X44" i="28"/>
  <c r="X48" i="28"/>
  <c r="X52" i="28"/>
  <c r="X35" i="28"/>
  <c r="X36" i="28"/>
  <c r="X42" i="28"/>
  <c r="X31" i="28"/>
  <c r="X23" i="28"/>
  <c r="X33" i="28"/>
  <c r="X39" i="28"/>
  <c r="X45" i="28"/>
  <c r="X50" i="28"/>
  <c r="X54" i="28"/>
  <c r="X41" i="28"/>
  <c r="X46" i="28"/>
  <c r="X47" i="28"/>
  <c r="X57" i="28"/>
  <c r="X59" i="28"/>
  <c r="X43" i="28"/>
  <c r="X53" i="28"/>
  <c r="X60" i="28"/>
  <c r="X51" i="28"/>
  <c r="X55" i="28"/>
  <c r="X61" i="28"/>
  <c r="X65" i="28"/>
  <c r="X69" i="28"/>
  <c r="X64" i="28"/>
  <c r="X66" i="28"/>
  <c r="X71" i="28"/>
  <c r="X75" i="28"/>
  <c r="X49" i="28"/>
  <c r="X56" i="28"/>
  <c r="X58" i="28"/>
  <c r="X62" i="28"/>
  <c r="X74" i="28"/>
  <c r="X67" i="28"/>
  <c r="X72" i="28"/>
  <c r="X76" i="28"/>
  <c r="X78" i="28"/>
  <c r="X70" i="28"/>
  <c r="X77" i="28"/>
  <c r="X63" i="28"/>
  <c r="X68" i="28"/>
  <c r="X73" i="28"/>
  <c r="AB24" i="28"/>
  <c r="AB28" i="28"/>
  <c r="AB23" i="28"/>
  <c r="AB29" i="28"/>
  <c r="AB30" i="28"/>
  <c r="AB34" i="28"/>
  <c r="AB38" i="28"/>
  <c r="AB25" i="28"/>
  <c r="AB26" i="28"/>
  <c r="AB27" i="28"/>
  <c r="AB31" i="28"/>
  <c r="AB33" i="28"/>
  <c r="AB40" i="28"/>
  <c r="AB44" i="28"/>
  <c r="AB48" i="28"/>
  <c r="AB52" i="28"/>
  <c r="AB43" i="28"/>
  <c r="AB32" i="28"/>
  <c r="AB39" i="28"/>
  <c r="AB35" i="28"/>
  <c r="AB36" i="28"/>
  <c r="AB37" i="28"/>
  <c r="AB41" i="28"/>
  <c r="AB46" i="28"/>
  <c r="AB51" i="28"/>
  <c r="AB54" i="28"/>
  <c r="AB42" i="28"/>
  <c r="AB53" i="28"/>
  <c r="AB49" i="28"/>
  <c r="AB50" i="28"/>
  <c r="AB55" i="28"/>
  <c r="AB60" i="28"/>
  <c r="AB47" i="28"/>
  <c r="AB56" i="28"/>
  <c r="AB61" i="28"/>
  <c r="AB65" i="28"/>
  <c r="AB69" i="28"/>
  <c r="AB58" i="28"/>
  <c r="AB57" i="28"/>
  <c r="AB59" i="28"/>
  <c r="AB66" i="28"/>
  <c r="AB62" i="28"/>
  <c r="AB67" i="28"/>
  <c r="AB72" i="28"/>
  <c r="AB75" i="28"/>
  <c r="AB45" i="28"/>
  <c r="AB63" i="28"/>
  <c r="AB70" i="28"/>
  <c r="AB71" i="28"/>
  <c r="AB64" i="28"/>
  <c r="AB68" i="28"/>
  <c r="AB77" i="28"/>
  <c r="AB76" i="28"/>
  <c r="AB73" i="28"/>
  <c r="AB78" i="28"/>
  <c r="AB74" i="28"/>
  <c r="Z26" i="28"/>
  <c r="Z25" i="28"/>
  <c r="Z32" i="28"/>
  <c r="Z36" i="28"/>
  <c r="Z23" i="28"/>
  <c r="Z24" i="28"/>
  <c r="Z33" i="28"/>
  <c r="Z27" i="28"/>
  <c r="Z28" i="28"/>
  <c r="Z29" i="28"/>
  <c r="Z30" i="28"/>
  <c r="Z35" i="28"/>
  <c r="Z42" i="28"/>
  <c r="Z46" i="28"/>
  <c r="Z50" i="28"/>
  <c r="Z37" i="28"/>
  <c r="Z38" i="28"/>
  <c r="Z40" i="28"/>
  <c r="Z45" i="28"/>
  <c r="Z31" i="28"/>
  <c r="Z34" i="28"/>
  <c r="Z43" i="28"/>
  <c r="Z48" i="28"/>
  <c r="Z56" i="28"/>
  <c r="Z44" i="28"/>
  <c r="Z49" i="28"/>
  <c r="Z55" i="28"/>
  <c r="Z41" i="28"/>
  <c r="Z47" i="28"/>
  <c r="Z57" i="28"/>
  <c r="Z58" i="28"/>
  <c r="Z39" i="28"/>
  <c r="Z53" i="28"/>
  <c r="Z59" i="28"/>
  <c r="Z63" i="28"/>
  <c r="Z67" i="28"/>
  <c r="Z71" i="28"/>
  <c r="Z52" i="28"/>
  <c r="Z60" i="28"/>
  <c r="Z61" i="28"/>
  <c r="Z51" i="28"/>
  <c r="Z54" i="28"/>
  <c r="Z62" i="28"/>
  <c r="Z64" i="28"/>
  <c r="Z69" i="28"/>
  <c r="Z73" i="28"/>
  <c r="Z77" i="28"/>
  <c r="Z65" i="28"/>
  <c r="Z68" i="28"/>
  <c r="Z74" i="28"/>
  <c r="Z72" i="28"/>
  <c r="Z75" i="28"/>
  <c r="Z66" i="28"/>
  <c r="Z70" i="28"/>
  <c r="Z76" i="28"/>
  <c r="Z78" i="28"/>
  <c r="AD26" i="28"/>
  <c r="AD27" i="28"/>
  <c r="AD32" i="28"/>
  <c r="AD36" i="28"/>
  <c r="AD28" i="28"/>
  <c r="AD29" i="28"/>
  <c r="AD23" i="28"/>
  <c r="AD24" i="28"/>
  <c r="AD25" i="28"/>
  <c r="AD31" i="28"/>
  <c r="AD37" i="28"/>
  <c r="AD42" i="28"/>
  <c r="AD46" i="28"/>
  <c r="AD50" i="28"/>
  <c r="AD33" i="28"/>
  <c r="AD34" i="28"/>
  <c r="AD35" i="28"/>
  <c r="AD41" i="28"/>
  <c r="AD30" i="28"/>
  <c r="AD38" i="28"/>
  <c r="AD39" i="28"/>
  <c r="AD44" i="28"/>
  <c r="AD49" i="28"/>
  <c r="AD56" i="28"/>
  <c r="AD40" i="28"/>
  <c r="AD45" i="28"/>
  <c r="AD57" i="28"/>
  <c r="AD51" i="28"/>
  <c r="AD52" i="28"/>
  <c r="AD53" i="28"/>
  <c r="AD58" i="28"/>
  <c r="AD54" i="28"/>
  <c r="AD59" i="28"/>
  <c r="AD63" i="28"/>
  <c r="AD67" i="28"/>
  <c r="AD71" i="28"/>
  <c r="AD62" i="28"/>
  <c r="AD48" i="28"/>
  <c r="AD64" i="28"/>
  <c r="AD43" i="28"/>
  <c r="AD47" i="28"/>
  <c r="AD60" i="28"/>
  <c r="AD65" i="28"/>
  <c r="AD70" i="28"/>
  <c r="AD73" i="28"/>
  <c r="AD77" i="28"/>
  <c r="AD55" i="28"/>
  <c r="AD61" i="28"/>
  <c r="AD66" i="28"/>
  <c r="AD72" i="28"/>
  <c r="AD74" i="28"/>
  <c r="AD75" i="28"/>
  <c r="AD68" i="28"/>
  <c r="AD69" i="28"/>
  <c r="AD76" i="28"/>
  <c r="AD78" i="28"/>
  <c r="V26" i="28"/>
  <c r="W26" i="28" s="1"/>
  <c r="V24" i="28"/>
  <c r="W24" i="28" s="1"/>
  <c r="V29" i="28"/>
  <c r="W29" i="28" s="1"/>
  <c r="V32" i="28"/>
  <c r="W32" i="28" s="1"/>
  <c r="V36" i="28"/>
  <c r="W36" i="28" s="1"/>
  <c r="V27" i="28"/>
  <c r="W27" i="28" s="1"/>
  <c r="V28" i="28"/>
  <c r="W28" i="28" s="1"/>
  <c r="V31" i="28"/>
  <c r="W31" i="28" s="1"/>
  <c r="V25" i="28"/>
  <c r="W25" i="28" s="1"/>
  <c r="V23" i="28"/>
  <c r="W23" i="28" s="1"/>
  <c r="V34" i="28"/>
  <c r="W34" i="28" s="1"/>
  <c r="V42" i="28"/>
  <c r="W42" i="28" s="1"/>
  <c r="V46" i="28"/>
  <c r="W46" i="28" s="1"/>
  <c r="V50" i="28"/>
  <c r="W50" i="28" s="1"/>
  <c r="V39" i="28"/>
  <c r="W39" i="28" s="1"/>
  <c r="V44" i="28"/>
  <c r="W44" i="28" s="1"/>
  <c r="V33" i="28"/>
  <c r="W33" i="28" s="1"/>
  <c r="V40" i="28"/>
  <c r="W40" i="28" s="1"/>
  <c r="V30" i="28"/>
  <c r="W30" i="28" s="1"/>
  <c r="V37" i="28"/>
  <c r="W37" i="28" s="1"/>
  <c r="V38" i="28"/>
  <c r="W38" i="28" s="1"/>
  <c r="V41" i="28"/>
  <c r="W41" i="28" s="1"/>
  <c r="V47" i="28"/>
  <c r="W47" i="28" s="1"/>
  <c r="V52" i="28"/>
  <c r="W52" i="28" s="1"/>
  <c r="V56" i="28"/>
  <c r="W56" i="28" s="1"/>
  <c r="V35" i="28"/>
  <c r="W35" i="28" s="1"/>
  <c r="V43" i="28"/>
  <c r="W43" i="28" s="1"/>
  <c r="V54" i="28"/>
  <c r="W54" i="28" s="1"/>
  <c r="V45" i="28"/>
  <c r="W45" i="28" s="1"/>
  <c r="V51" i="28"/>
  <c r="W51" i="28" s="1"/>
  <c r="V55" i="28"/>
  <c r="W55" i="28" s="1"/>
  <c r="V58" i="28"/>
  <c r="W58" i="28" s="1"/>
  <c r="V48" i="28"/>
  <c r="W48" i="28" s="1"/>
  <c r="V49" i="28"/>
  <c r="W49" i="28" s="1"/>
  <c r="V57" i="28"/>
  <c r="W57" i="28" s="1"/>
  <c r="V59" i="28"/>
  <c r="W59" i="28" s="1"/>
  <c r="V63" i="28"/>
  <c r="W63" i="28" s="1"/>
  <c r="V67" i="28"/>
  <c r="W67" i="28" s="1"/>
  <c r="V71" i="28"/>
  <c r="W71" i="28" s="1"/>
  <c r="V61" i="28"/>
  <c r="W61" i="28" s="1"/>
  <c r="V66" i="28"/>
  <c r="W66" i="28" s="1"/>
  <c r="V60" i="28"/>
  <c r="W60" i="28" s="1"/>
  <c r="V62" i="28"/>
  <c r="W62" i="28" s="1"/>
  <c r="V68" i="28"/>
  <c r="W68" i="28" s="1"/>
  <c r="V73" i="28"/>
  <c r="W73" i="28" s="1"/>
  <c r="V77" i="28"/>
  <c r="W77" i="28" s="1"/>
  <c r="V53" i="28"/>
  <c r="W53" i="28" s="1"/>
  <c r="V64" i="28"/>
  <c r="W64" i="28" s="1"/>
  <c r="V72" i="28"/>
  <c r="W72" i="28" s="1"/>
  <c r="V65" i="28"/>
  <c r="W65" i="28" s="1"/>
  <c r="V69" i="28"/>
  <c r="W69" i="28" s="1"/>
  <c r="V70" i="28"/>
  <c r="W70" i="28" s="1"/>
  <c r="V78" i="28"/>
  <c r="W78" i="28" s="1"/>
  <c r="V74" i="28"/>
  <c r="W74" i="28" s="1"/>
  <c r="V75" i="28"/>
  <c r="W75" i="28" s="1"/>
  <c r="V76" i="28"/>
  <c r="W76" i="28" s="1"/>
  <c r="T24" i="28"/>
  <c r="T28" i="28"/>
  <c r="T26" i="28"/>
  <c r="T30" i="28"/>
  <c r="T34" i="28"/>
  <c r="T38" i="28"/>
  <c r="T25" i="28"/>
  <c r="T33" i="28"/>
  <c r="T23" i="28"/>
  <c r="T29" i="28"/>
  <c r="T31" i="28"/>
  <c r="T36" i="28"/>
  <c r="T40" i="28"/>
  <c r="T44" i="28"/>
  <c r="T48" i="28"/>
  <c r="T52" i="28"/>
  <c r="T41" i="28"/>
  <c r="T46" i="28"/>
  <c r="T37" i="28"/>
  <c r="T27" i="28"/>
  <c r="T32" i="28"/>
  <c r="T35" i="28"/>
  <c r="T43" i="28"/>
  <c r="T49" i="28"/>
  <c r="T54" i="28"/>
  <c r="T45" i="28"/>
  <c r="T50" i="28"/>
  <c r="T51" i="28"/>
  <c r="T56" i="28"/>
  <c r="T59" i="28"/>
  <c r="T39" i="28"/>
  <c r="T42" i="28"/>
  <c r="T57" i="28"/>
  <c r="T60" i="28"/>
  <c r="T47" i="28"/>
  <c r="T53" i="28"/>
  <c r="T61" i="28"/>
  <c r="T65" i="28"/>
  <c r="T69" i="28"/>
  <c r="T62" i="28"/>
  <c r="T55" i="28"/>
  <c r="T63" i="28"/>
  <c r="T58" i="28"/>
  <c r="T64" i="28"/>
  <c r="T70" i="28"/>
  <c r="T75" i="28"/>
  <c r="T66" i="28"/>
  <c r="T67" i="28"/>
  <c r="T73" i="28"/>
  <c r="T68" i="28"/>
  <c r="T74" i="28"/>
  <c r="T78" i="28"/>
  <c r="T76" i="28"/>
  <c r="T71" i="28"/>
  <c r="T72" i="28"/>
  <c r="T77" i="28"/>
  <c r="H41" i="56"/>
  <c r="I624" i="53"/>
  <c r="H624" i="53" s="1"/>
  <c r="AR136" i="28"/>
  <c r="AR10" i="28" s="1"/>
  <c r="AR137" i="28"/>
  <c r="AR141" i="28"/>
  <c r="AR145" i="28"/>
  <c r="AR149" i="28"/>
  <c r="AR153" i="28"/>
  <c r="AR157" i="28"/>
  <c r="AR161" i="28"/>
  <c r="AR165" i="28"/>
  <c r="AR169" i="28"/>
  <c r="AR173" i="28"/>
  <c r="AR177" i="28"/>
  <c r="AR181" i="28"/>
  <c r="AR185" i="28"/>
  <c r="AR189" i="28"/>
  <c r="AR193" i="28"/>
  <c r="AR197" i="28"/>
  <c r="AR201" i="28"/>
  <c r="AR205" i="28"/>
  <c r="AR209" i="28"/>
  <c r="AR213" i="28"/>
  <c r="AR217" i="28"/>
  <c r="AR221" i="28"/>
  <c r="AR225" i="28"/>
  <c r="AR229" i="28"/>
  <c r="AR233" i="28"/>
  <c r="AR237" i="28"/>
  <c r="AR241" i="28"/>
  <c r="AR245" i="28"/>
  <c r="AR249" i="28"/>
  <c r="AR253" i="28"/>
  <c r="AR257" i="28"/>
  <c r="AR261" i="28"/>
  <c r="AR265" i="28"/>
  <c r="AR269" i="28"/>
  <c r="AR273" i="28"/>
  <c r="AR277" i="28"/>
  <c r="AR281" i="28"/>
  <c r="AR285" i="28"/>
  <c r="AR289" i="28"/>
  <c r="AR293" i="28"/>
  <c r="AR297" i="28"/>
  <c r="AR301" i="28"/>
  <c r="AR313" i="28"/>
  <c r="AR329" i="28"/>
  <c r="AR138" i="28"/>
  <c r="AR142" i="28"/>
  <c r="AR146" i="28"/>
  <c r="AR150" i="28"/>
  <c r="AR154" i="28"/>
  <c r="AR158" i="28"/>
  <c r="AR162" i="28"/>
  <c r="AR166" i="28"/>
  <c r="AR170" i="28"/>
  <c r="AR174" i="28"/>
  <c r="AR178" i="28"/>
  <c r="AR182" i="28"/>
  <c r="AR186" i="28"/>
  <c r="AR190" i="28"/>
  <c r="AR194" i="28"/>
  <c r="AR198" i="28"/>
  <c r="AR202" i="28"/>
  <c r="AR206" i="28"/>
  <c r="AR210" i="28"/>
  <c r="AR214" i="28"/>
  <c r="AR218" i="28"/>
  <c r="AR222" i="28"/>
  <c r="AR226" i="28"/>
  <c r="AR230" i="28"/>
  <c r="AR234" i="28"/>
  <c r="AR238" i="28"/>
  <c r="AR242" i="28"/>
  <c r="AR246" i="28"/>
  <c r="AR250" i="28"/>
  <c r="AR254" i="28"/>
  <c r="AR258" i="28"/>
  <c r="AR262" i="28"/>
  <c r="AR266" i="28"/>
  <c r="AR270" i="28"/>
  <c r="AR274" i="28"/>
  <c r="AR278" i="28"/>
  <c r="AR282" i="28"/>
  <c r="AR286" i="28"/>
  <c r="AR290" i="28"/>
  <c r="AR294" i="28"/>
  <c r="AR298" i="28"/>
  <c r="AR302" i="28"/>
  <c r="AR306" i="28"/>
  <c r="AR310" i="28"/>
  <c r="AR314" i="28"/>
  <c r="AR318" i="28"/>
  <c r="AR322" i="28"/>
  <c r="AR326" i="28"/>
  <c r="AR330" i="28"/>
  <c r="AR334" i="28"/>
  <c r="AR144" i="28"/>
  <c r="AR156" i="28"/>
  <c r="AR164" i="28"/>
  <c r="AR172" i="28"/>
  <c r="AR176" i="28"/>
  <c r="AR184" i="28"/>
  <c r="AR192" i="28"/>
  <c r="AR200" i="28"/>
  <c r="AR208" i="28"/>
  <c r="AR228" i="28"/>
  <c r="AR236" i="28"/>
  <c r="AR244" i="28"/>
  <c r="AR252" i="28"/>
  <c r="AR264" i="28"/>
  <c r="AR272" i="28"/>
  <c r="AR280" i="28"/>
  <c r="AR288" i="28"/>
  <c r="AR296" i="28"/>
  <c r="AR304" i="28"/>
  <c r="AR312" i="28"/>
  <c r="AR320" i="28"/>
  <c r="AR328" i="28"/>
  <c r="AR336" i="28"/>
  <c r="AR309" i="28"/>
  <c r="AR321" i="28"/>
  <c r="AR333" i="28"/>
  <c r="AR139" i="28"/>
  <c r="AR143" i="28"/>
  <c r="AR147" i="28"/>
  <c r="AR151" i="28"/>
  <c r="AR155" i="28"/>
  <c r="AR159" i="28"/>
  <c r="AR163" i="28"/>
  <c r="AR167" i="28"/>
  <c r="AR171" i="28"/>
  <c r="AR175" i="28"/>
  <c r="AR179" i="28"/>
  <c r="AR183" i="28"/>
  <c r="AR187" i="28"/>
  <c r="AR191" i="28"/>
  <c r="AR195" i="28"/>
  <c r="AR199" i="28"/>
  <c r="AR203" i="28"/>
  <c r="AR207" i="28"/>
  <c r="AR211" i="28"/>
  <c r="AR215" i="28"/>
  <c r="AR219" i="28"/>
  <c r="AR223" i="28"/>
  <c r="AR227" i="28"/>
  <c r="AR231" i="28"/>
  <c r="AR235" i="28"/>
  <c r="AR239" i="28"/>
  <c r="AR243" i="28"/>
  <c r="AR247" i="28"/>
  <c r="AR251" i="28"/>
  <c r="AR255" i="28"/>
  <c r="AR259" i="28"/>
  <c r="AR263" i="28"/>
  <c r="AR267" i="28"/>
  <c r="AR271" i="28"/>
  <c r="AR275" i="28"/>
  <c r="AR279" i="28"/>
  <c r="AR283" i="28"/>
  <c r="AR287" i="28"/>
  <c r="AR291" i="28"/>
  <c r="AR295" i="28"/>
  <c r="AR299" i="28"/>
  <c r="AR303" i="28"/>
  <c r="AR307" i="28"/>
  <c r="AR311" i="28"/>
  <c r="AR315" i="28"/>
  <c r="AR319" i="28"/>
  <c r="AR323" i="28"/>
  <c r="AR327" i="28"/>
  <c r="AR331" i="28"/>
  <c r="AR335" i="28"/>
  <c r="AR140" i="28"/>
  <c r="AR148" i="28"/>
  <c r="AR152" i="28"/>
  <c r="AR160" i="28"/>
  <c r="AR168" i="28"/>
  <c r="AR180" i="28"/>
  <c r="AR188" i="28"/>
  <c r="AR196" i="28"/>
  <c r="AR204" i="28"/>
  <c r="AR212" i="28"/>
  <c r="AR216" i="28"/>
  <c r="AR220" i="28"/>
  <c r="AR224" i="28"/>
  <c r="AR232" i="28"/>
  <c r="AR240" i="28"/>
  <c r="AR248" i="28"/>
  <c r="AR256" i="28"/>
  <c r="AR260" i="28"/>
  <c r="AR268" i="28"/>
  <c r="AR276" i="28"/>
  <c r="AR284" i="28"/>
  <c r="AR292" i="28"/>
  <c r="AR300" i="28"/>
  <c r="AR308" i="28"/>
  <c r="AR316" i="28"/>
  <c r="AR324" i="28"/>
  <c r="AR332" i="28"/>
  <c r="AR305" i="28"/>
  <c r="AR317" i="28"/>
  <c r="AR325" i="28"/>
  <c r="AR337" i="28"/>
  <c r="AR14" i="28"/>
  <c r="AR17" i="28"/>
  <c r="AR21" i="28"/>
  <c r="AR81" i="28"/>
  <c r="AR85" i="28"/>
  <c r="AR89" i="28"/>
  <c r="AR93" i="28"/>
  <c r="AR97" i="28"/>
  <c r="AR101" i="28"/>
  <c r="AR105" i="28"/>
  <c r="AS105" i="28" s="1"/>
  <c r="AR109" i="28"/>
  <c r="AS109" i="28" s="1"/>
  <c r="AR113" i="28"/>
  <c r="AS113" i="28" s="1"/>
  <c r="AR117" i="28"/>
  <c r="AS117" i="28" s="1"/>
  <c r="AR121" i="28"/>
  <c r="AS121" i="28" s="1"/>
  <c r="AR132" i="28"/>
  <c r="AR18" i="28"/>
  <c r="AR22" i="28"/>
  <c r="AR82" i="28"/>
  <c r="AR86" i="28"/>
  <c r="AR90" i="28"/>
  <c r="AR94" i="28"/>
  <c r="AR98" i="28"/>
  <c r="AR102" i="28"/>
  <c r="AR106" i="28"/>
  <c r="AS106" i="28" s="1"/>
  <c r="AR110" i="28"/>
  <c r="AS110" i="28" s="1"/>
  <c r="AR114" i="28"/>
  <c r="AS114" i="28" s="1"/>
  <c r="AR118" i="28"/>
  <c r="AS118" i="28" s="1"/>
  <c r="AR122" i="28"/>
  <c r="AS122" i="28" s="1"/>
  <c r="AR133" i="28"/>
  <c r="AR15" i="28"/>
  <c r="AR19" i="28"/>
  <c r="AR79" i="28"/>
  <c r="AR83" i="28"/>
  <c r="AR87" i="28"/>
  <c r="AR91" i="28"/>
  <c r="AR95" i="28"/>
  <c r="AR99" i="28"/>
  <c r="AR103" i="28"/>
  <c r="AR107" i="28"/>
  <c r="AS107" i="28" s="1"/>
  <c r="AR111" i="28"/>
  <c r="AS111" i="28" s="1"/>
  <c r="AR115" i="28"/>
  <c r="AS115" i="28" s="1"/>
  <c r="AR119" i="28"/>
  <c r="AS119" i="28" s="1"/>
  <c r="AR123" i="28"/>
  <c r="AS123" i="28" s="1"/>
  <c r="AR16" i="28"/>
  <c r="AR20" i="28"/>
  <c r="AR80" i="28"/>
  <c r="AR84" i="28"/>
  <c r="AR88" i="28"/>
  <c r="AR92" i="28"/>
  <c r="AR96" i="28"/>
  <c r="AR100" i="28"/>
  <c r="AR104" i="28"/>
  <c r="AR108" i="28"/>
  <c r="AS108" i="28" s="1"/>
  <c r="AR112" i="28"/>
  <c r="AS112" i="28" s="1"/>
  <c r="AR116" i="28"/>
  <c r="AS116" i="28" s="1"/>
  <c r="AR120" i="28"/>
  <c r="AS120" i="28" s="1"/>
  <c r="AR124" i="28"/>
  <c r="AS124" i="28" s="1"/>
  <c r="AL136" i="28"/>
  <c r="AL10" i="28" s="1"/>
  <c r="AL139" i="28"/>
  <c r="AL143" i="28"/>
  <c r="AL147" i="28"/>
  <c r="AL151" i="28"/>
  <c r="AL155" i="28"/>
  <c r="AL159" i="28"/>
  <c r="AL163" i="28"/>
  <c r="AL167" i="28"/>
  <c r="AL171" i="28"/>
  <c r="AL175" i="28"/>
  <c r="AL179" i="28"/>
  <c r="AL183" i="28"/>
  <c r="AL187" i="28"/>
  <c r="AL191" i="28"/>
  <c r="AL195" i="28"/>
  <c r="AL199" i="28"/>
  <c r="AL203" i="28"/>
  <c r="AL207" i="28"/>
  <c r="AL211" i="28"/>
  <c r="AL215" i="28"/>
  <c r="AL219" i="28"/>
  <c r="AL223" i="28"/>
  <c r="AL227" i="28"/>
  <c r="AL231" i="28"/>
  <c r="AL235" i="28"/>
  <c r="AL239" i="28"/>
  <c r="AL243" i="28"/>
  <c r="AL247" i="28"/>
  <c r="AL251" i="28"/>
  <c r="AL255" i="28"/>
  <c r="AL259" i="28"/>
  <c r="AL263" i="28"/>
  <c r="AL267" i="28"/>
  <c r="AL271" i="28"/>
  <c r="AL275" i="28"/>
  <c r="AL279" i="28"/>
  <c r="AL283" i="28"/>
  <c r="AL287" i="28"/>
  <c r="AL291" i="28"/>
  <c r="AL295" i="28"/>
  <c r="AL299" i="28"/>
  <c r="AL303" i="28"/>
  <c r="AL307" i="28"/>
  <c r="AL311" i="28"/>
  <c r="AL315" i="28"/>
  <c r="AL319" i="28"/>
  <c r="AL323" i="28"/>
  <c r="AL327" i="28"/>
  <c r="AL331" i="28"/>
  <c r="AL335" i="28"/>
  <c r="AL140" i="28"/>
  <c r="AL144" i="28"/>
  <c r="AL148" i="28"/>
  <c r="AL152" i="28"/>
  <c r="AL156" i="28"/>
  <c r="AL160" i="28"/>
  <c r="AL164" i="28"/>
  <c r="AL168" i="28"/>
  <c r="AL172" i="28"/>
  <c r="AL176" i="28"/>
  <c r="AL180" i="28"/>
  <c r="AL184" i="28"/>
  <c r="AL188" i="28"/>
  <c r="AL192" i="28"/>
  <c r="AL196" i="28"/>
  <c r="AL200" i="28"/>
  <c r="AL204" i="28"/>
  <c r="AL208" i="28"/>
  <c r="AL212" i="28"/>
  <c r="AL216" i="28"/>
  <c r="AL220" i="28"/>
  <c r="AL224" i="28"/>
  <c r="AL228" i="28"/>
  <c r="AL232" i="28"/>
  <c r="AL236" i="28"/>
  <c r="AL240" i="28"/>
  <c r="AL244" i="28"/>
  <c r="AL248" i="28"/>
  <c r="AL252" i="28"/>
  <c r="AL256" i="28"/>
  <c r="AL260" i="28"/>
  <c r="AL264" i="28"/>
  <c r="AL268" i="28"/>
  <c r="AL141" i="28"/>
  <c r="AL149" i="28"/>
  <c r="AL157" i="28"/>
  <c r="AL165" i="28"/>
  <c r="AL173" i="28"/>
  <c r="AL181" i="28"/>
  <c r="AL189" i="28"/>
  <c r="AL197" i="28"/>
  <c r="AL205" i="28"/>
  <c r="AL213" i="28"/>
  <c r="AL221" i="28"/>
  <c r="AL229" i="28"/>
  <c r="AL237" i="28"/>
  <c r="AL245" i="28"/>
  <c r="AL253" i="28"/>
  <c r="AL261" i="28"/>
  <c r="AL269" i="28"/>
  <c r="AL274" i="28"/>
  <c r="AL280" i="28"/>
  <c r="AL285" i="28"/>
  <c r="AL290" i="28"/>
  <c r="AL296" i="28"/>
  <c r="AL301" i="28"/>
  <c r="AL306" i="28"/>
  <c r="AL312" i="28"/>
  <c r="AL317" i="28"/>
  <c r="AL322" i="28"/>
  <c r="AL328" i="28"/>
  <c r="AL333" i="28"/>
  <c r="AL142" i="28"/>
  <c r="AL150" i="28"/>
  <c r="AL158" i="28"/>
  <c r="AL166" i="28"/>
  <c r="AL174" i="28"/>
  <c r="AL182" i="28"/>
  <c r="AL190" i="28"/>
  <c r="AL198" i="28"/>
  <c r="AL206" i="28"/>
  <c r="AL214" i="28"/>
  <c r="AL222" i="28"/>
  <c r="AL230" i="28"/>
  <c r="AL238" i="28"/>
  <c r="AL246" i="28"/>
  <c r="AL254" i="28"/>
  <c r="AL262" i="28"/>
  <c r="AL270" i="28"/>
  <c r="AL276" i="28"/>
  <c r="AL281" i="28"/>
  <c r="AL286" i="28"/>
  <c r="AL292" i="28"/>
  <c r="AL297" i="28"/>
  <c r="AL302" i="28"/>
  <c r="AL308" i="28"/>
  <c r="AL313" i="28"/>
  <c r="AL318" i="28"/>
  <c r="AL324" i="28"/>
  <c r="AL329" i="28"/>
  <c r="AL334" i="28"/>
  <c r="AL137" i="28"/>
  <c r="AL145" i="28"/>
  <c r="AL153" i="28"/>
  <c r="AL161" i="28"/>
  <c r="AL169" i="28"/>
  <c r="AL177" i="28"/>
  <c r="AL185" i="28"/>
  <c r="AL193" i="28"/>
  <c r="AL201" i="28"/>
  <c r="AL209" i="28"/>
  <c r="AL217" i="28"/>
  <c r="AL225" i="28"/>
  <c r="AL233" i="28"/>
  <c r="AL241" i="28"/>
  <c r="AL249" i="28"/>
  <c r="AL257" i="28"/>
  <c r="AL265" i="28"/>
  <c r="AL272" i="28"/>
  <c r="AL277" i="28"/>
  <c r="AL282" i="28"/>
  <c r="AL288" i="28"/>
  <c r="AL293" i="28"/>
  <c r="AL298" i="28"/>
  <c r="AL304" i="28"/>
  <c r="AL309" i="28"/>
  <c r="AL314" i="28"/>
  <c r="AL320" i="28"/>
  <c r="AL325" i="28"/>
  <c r="AL330" i="28"/>
  <c r="AL336" i="28"/>
  <c r="AL138" i="28"/>
  <c r="AL146" i="28"/>
  <c r="AL154" i="28"/>
  <c r="AL162" i="28"/>
  <c r="AL170" i="28"/>
  <c r="AL178" i="28"/>
  <c r="AL186" i="28"/>
  <c r="AL194" i="28"/>
  <c r="AL202" i="28"/>
  <c r="AL210" i="28"/>
  <c r="AL218" i="28"/>
  <c r="AL226" i="28"/>
  <c r="AL234" i="28"/>
  <c r="AL242" i="28"/>
  <c r="AL250" i="28"/>
  <c r="AL258" i="28"/>
  <c r="AL266" i="28"/>
  <c r="AL273" i="28"/>
  <c r="AL278" i="28"/>
  <c r="AL284" i="28"/>
  <c r="AL289" i="28"/>
  <c r="AL294" i="28"/>
  <c r="AL300" i="28"/>
  <c r="AL305" i="28"/>
  <c r="AL310" i="28"/>
  <c r="AL316" i="28"/>
  <c r="AL321" i="28"/>
  <c r="AL326" i="28"/>
  <c r="AL332" i="28"/>
  <c r="AL337" i="28"/>
  <c r="AL14" i="28"/>
  <c r="AL17" i="28"/>
  <c r="AL21" i="28"/>
  <c r="AL81" i="28"/>
  <c r="AL85" i="28"/>
  <c r="AL89" i="28"/>
  <c r="AL93" i="28"/>
  <c r="AL97" i="28"/>
  <c r="AL101" i="28"/>
  <c r="AL105" i="28"/>
  <c r="AM105" i="28" s="1"/>
  <c r="AL109" i="28"/>
  <c r="AM109" i="28" s="1"/>
  <c r="AL113" i="28"/>
  <c r="AM113" i="28" s="1"/>
  <c r="AL117" i="28"/>
  <c r="AM117" i="28" s="1"/>
  <c r="AL121" i="28"/>
  <c r="AM121" i="28" s="1"/>
  <c r="AL132" i="28"/>
  <c r="AL18" i="28"/>
  <c r="AL22" i="28"/>
  <c r="AL82" i="28"/>
  <c r="AL86" i="28"/>
  <c r="AL90" i="28"/>
  <c r="AL94" i="28"/>
  <c r="AL98" i="28"/>
  <c r="AL102" i="28"/>
  <c r="AL106" i="28"/>
  <c r="AM106" i="28" s="1"/>
  <c r="AL110" i="28"/>
  <c r="AM110" i="28" s="1"/>
  <c r="AL114" i="28"/>
  <c r="AM114" i="28" s="1"/>
  <c r="AL118" i="28"/>
  <c r="AM118" i="28" s="1"/>
  <c r="AL122" i="28"/>
  <c r="AM122" i="28" s="1"/>
  <c r="AL133" i="28"/>
  <c r="AL15" i="28"/>
  <c r="AL19" i="28"/>
  <c r="AL79" i="28"/>
  <c r="AL83" i="28"/>
  <c r="AL87" i="28"/>
  <c r="AL91" i="28"/>
  <c r="AL95" i="28"/>
  <c r="AL99" i="28"/>
  <c r="AL103" i="28"/>
  <c r="AL107" i="28"/>
  <c r="AM107" i="28" s="1"/>
  <c r="AL111" i="28"/>
  <c r="AM111" i="28" s="1"/>
  <c r="AL115" i="28"/>
  <c r="AM115" i="28" s="1"/>
  <c r="AL119" i="28"/>
  <c r="AM119" i="28" s="1"/>
  <c r="AL123" i="28"/>
  <c r="AM123" i="28" s="1"/>
  <c r="AL16" i="28"/>
  <c r="AL20" i="28"/>
  <c r="AL80" i="28"/>
  <c r="AL84" i="28"/>
  <c r="AL88" i="28"/>
  <c r="AL92" i="28"/>
  <c r="AL96" i="28"/>
  <c r="AL100" i="28"/>
  <c r="AL104" i="28"/>
  <c r="AL108" i="28"/>
  <c r="AM108" i="28" s="1"/>
  <c r="AL112" i="28"/>
  <c r="AM112" i="28" s="1"/>
  <c r="AL116" i="28"/>
  <c r="AM116" i="28" s="1"/>
  <c r="AL120" i="28"/>
  <c r="AM120" i="28" s="1"/>
  <c r="AL124" i="28"/>
  <c r="AM124" i="28" s="1"/>
  <c r="AD136" i="28"/>
  <c r="AD10" i="28" s="1"/>
  <c r="AD139" i="28"/>
  <c r="AD143" i="28"/>
  <c r="AD147" i="28"/>
  <c r="AD151" i="28"/>
  <c r="AD155" i="28"/>
  <c r="AD159" i="28"/>
  <c r="AD163" i="28"/>
  <c r="AD167" i="28"/>
  <c r="AD171" i="28"/>
  <c r="AD175" i="28"/>
  <c r="AD179" i="28"/>
  <c r="AD183" i="28"/>
  <c r="AD187" i="28"/>
  <c r="AD191" i="28"/>
  <c r="AD195" i="28"/>
  <c r="AD199" i="28"/>
  <c r="AD203" i="28"/>
  <c r="AD207" i="28"/>
  <c r="AD211" i="28"/>
  <c r="AD215" i="28"/>
  <c r="AD219" i="28"/>
  <c r="AD223" i="28"/>
  <c r="AD227" i="28"/>
  <c r="AD231" i="28"/>
  <c r="AD235" i="28"/>
  <c r="AD239" i="28"/>
  <c r="AD243" i="28"/>
  <c r="AD247" i="28"/>
  <c r="AD251" i="28"/>
  <c r="AD255" i="28"/>
  <c r="AD259" i="28"/>
  <c r="AD263" i="28"/>
  <c r="AD267" i="28"/>
  <c r="AD271" i="28"/>
  <c r="AD275" i="28"/>
  <c r="AD279" i="28"/>
  <c r="AD283" i="28"/>
  <c r="AD287" i="28"/>
  <c r="AD291" i="28"/>
  <c r="AD295" i="28"/>
  <c r="AD299" i="28"/>
  <c r="AD303" i="28"/>
  <c r="AD307" i="28"/>
  <c r="AD311" i="28"/>
  <c r="AD315" i="28"/>
  <c r="AD319" i="28"/>
  <c r="AD323" i="28"/>
  <c r="AD327" i="28"/>
  <c r="AD331" i="28"/>
  <c r="AD335" i="28"/>
  <c r="AD140" i="28"/>
  <c r="AD144" i="28"/>
  <c r="AD148" i="28"/>
  <c r="AD152" i="28"/>
  <c r="AD156" i="28"/>
  <c r="AD160" i="28"/>
  <c r="AD164" i="28"/>
  <c r="AD168" i="28"/>
  <c r="AD172" i="28"/>
  <c r="AD176" i="28"/>
  <c r="AD180" i="28"/>
  <c r="AD184" i="28"/>
  <c r="AD188" i="28"/>
  <c r="AD192" i="28"/>
  <c r="AD196" i="28"/>
  <c r="AD200" i="28"/>
  <c r="AD204" i="28"/>
  <c r="AD208" i="28"/>
  <c r="AD212" i="28"/>
  <c r="AD216" i="28"/>
  <c r="AD220" i="28"/>
  <c r="AD224" i="28"/>
  <c r="AD228" i="28"/>
  <c r="AD232" i="28"/>
  <c r="AD236" i="28"/>
  <c r="AD240" i="28"/>
  <c r="AD244" i="28"/>
  <c r="AD248" i="28"/>
  <c r="AD252" i="28"/>
  <c r="AD256" i="28"/>
  <c r="AD260" i="28"/>
  <c r="AD264" i="28"/>
  <c r="AD268" i="28"/>
  <c r="AD141" i="28"/>
  <c r="AD149" i="28"/>
  <c r="AD157" i="28"/>
  <c r="AD165" i="28"/>
  <c r="AD173" i="28"/>
  <c r="AD181" i="28"/>
  <c r="AD189" i="28"/>
  <c r="AD197" i="28"/>
  <c r="AD205" i="28"/>
  <c r="AD213" i="28"/>
  <c r="AD221" i="28"/>
  <c r="AD229" i="28"/>
  <c r="AD237" i="28"/>
  <c r="AD245" i="28"/>
  <c r="AD253" i="28"/>
  <c r="AD261" i="28"/>
  <c r="AD269" i="28"/>
  <c r="AD274" i="28"/>
  <c r="AD280" i="28"/>
  <c r="AD285" i="28"/>
  <c r="AD290" i="28"/>
  <c r="AD296" i="28"/>
  <c r="AD301" i="28"/>
  <c r="AD306" i="28"/>
  <c r="AD312" i="28"/>
  <c r="AD317" i="28"/>
  <c r="AD322" i="28"/>
  <c r="AD328" i="28"/>
  <c r="AD333" i="28"/>
  <c r="AD142" i="28"/>
  <c r="AD150" i="28"/>
  <c r="AD158" i="28"/>
  <c r="AD166" i="28"/>
  <c r="AD174" i="28"/>
  <c r="AD182" i="28"/>
  <c r="AD190" i="28"/>
  <c r="AD198" i="28"/>
  <c r="AD206" i="28"/>
  <c r="AD214" i="28"/>
  <c r="AD222" i="28"/>
  <c r="AD230" i="28"/>
  <c r="AD238" i="28"/>
  <c r="AD246" i="28"/>
  <c r="AD254" i="28"/>
  <c r="AD262" i="28"/>
  <c r="AD270" i="28"/>
  <c r="AD276" i="28"/>
  <c r="AD281" i="28"/>
  <c r="AD286" i="28"/>
  <c r="AD292" i="28"/>
  <c r="AD297" i="28"/>
  <c r="AD302" i="28"/>
  <c r="AD308" i="28"/>
  <c r="AD313" i="28"/>
  <c r="AD318" i="28"/>
  <c r="AD324" i="28"/>
  <c r="AD329" i="28"/>
  <c r="AD334" i="28"/>
  <c r="AD137" i="28"/>
  <c r="AD145" i="28"/>
  <c r="AD153" i="28"/>
  <c r="AD161" i="28"/>
  <c r="AD169" i="28"/>
  <c r="AD177" i="28"/>
  <c r="AD185" i="28"/>
  <c r="AD193" i="28"/>
  <c r="AD201" i="28"/>
  <c r="AD209" i="28"/>
  <c r="AD217" i="28"/>
  <c r="AD225" i="28"/>
  <c r="AD233" i="28"/>
  <c r="AD241" i="28"/>
  <c r="AD249" i="28"/>
  <c r="AD257" i="28"/>
  <c r="AD265" i="28"/>
  <c r="AD272" i="28"/>
  <c r="AD277" i="28"/>
  <c r="AD282" i="28"/>
  <c r="AD288" i="28"/>
  <c r="AD293" i="28"/>
  <c r="AD298" i="28"/>
  <c r="AD304" i="28"/>
  <c r="AD309" i="28"/>
  <c r="AD314" i="28"/>
  <c r="AD320" i="28"/>
  <c r="AD325" i="28"/>
  <c r="AD330" i="28"/>
  <c r="AD336" i="28"/>
  <c r="AD138" i="28"/>
  <c r="AD146" i="28"/>
  <c r="AD154" i="28"/>
  <c r="AD162" i="28"/>
  <c r="AD170" i="28"/>
  <c r="AD178" i="28"/>
  <c r="AD186" i="28"/>
  <c r="AD194" i="28"/>
  <c r="AD202" i="28"/>
  <c r="AD210" i="28"/>
  <c r="AD218" i="28"/>
  <c r="AD226" i="28"/>
  <c r="AD234" i="28"/>
  <c r="AD242" i="28"/>
  <c r="AD250" i="28"/>
  <c r="AD258" i="28"/>
  <c r="AD266" i="28"/>
  <c r="AD273" i="28"/>
  <c r="AD278" i="28"/>
  <c r="AD284" i="28"/>
  <c r="AD289" i="28"/>
  <c r="AD294" i="28"/>
  <c r="AD300" i="28"/>
  <c r="AD305" i="28"/>
  <c r="AD310" i="28"/>
  <c r="AD316" i="28"/>
  <c r="AD321" i="28"/>
  <c r="AD326" i="28"/>
  <c r="AD332" i="28"/>
  <c r="AD337" i="28"/>
  <c r="AD14" i="28"/>
  <c r="AD17" i="28"/>
  <c r="AD21" i="28"/>
  <c r="AD81" i="28"/>
  <c r="AD85" i="28"/>
  <c r="AD89" i="28"/>
  <c r="AD93" i="28"/>
  <c r="AD97" i="28"/>
  <c r="AD101" i="28"/>
  <c r="AD105" i="28"/>
  <c r="AE105" i="28" s="1"/>
  <c r="AD109" i="28"/>
  <c r="AE109" i="28" s="1"/>
  <c r="AD113" i="28"/>
  <c r="AE113" i="28" s="1"/>
  <c r="AD117" i="28"/>
  <c r="AE117" i="28" s="1"/>
  <c r="AD121" i="28"/>
  <c r="AE121" i="28" s="1"/>
  <c r="AD132" i="28"/>
  <c r="AD18" i="28"/>
  <c r="AD22" i="28"/>
  <c r="AD82" i="28"/>
  <c r="AD86" i="28"/>
  <c r="AD90" i="28"/>
  <c r="AD94" i="28"/>
  <c r="AD98" i="28"/>
  <c r="AD102" i="28"/>
  <c r="AD106" i="28"/>
  <c r="AE106" i="28" s="1"/>
  <c r="AD110" i="28"/>
  <c r="AE110" i="28" s="1"/>
  <c r="AD114" i="28"/>
  <c r="AE114" i="28" s="1"/>
  <c r="AD118" i="28"/>
  <c r="AE118" i="28" s="1"/>
  <c r="AD122" i="28"/>
  <c r="AE122" i="28" s="1"/>
  <c r="AD133" i="28"/>
  <c r="AD15" i="28"/>
  <c r="AD19" i="28"/>
  <c r="AD79" i="28"/>
  <c r="AD83" i="28"/>
  <c r="AD87" i="28"/>
  <c r="AD91" i="28"/>
  <c r="AD95" i="28"/>
  <c r="AD99" i="28"/>
  <c r="AD103" i="28"/>
  <c r="AD107" i="28"/>
  <c r="AE107" i="28" s="1"/>
  <c r="AD111" i="28"/>
  <c r="AE111" i="28" s="1"/>
  <c r="AD115" i="28"/>
  <c r="AE115" i="28" s="1"/>
  <c r="AD119" i="28"/>
  <c r="AE119" i="28" s="1"/>
  <c r="AD123" i="28"/>
  <c r="AE123" i="28" s="1"/>
  <c r="AD16" i="28"/>
  <c r="AD20" i="28"/>
  <c r="AD80" i="28"/>
  <c r="AD84" i="28"/>
  <c r="AD88" i="28"/>
  <c r="AD92" i="28"/>
  <c r="AD96" i="28"/>
  <c r="AD100" i="28"/>
  <c r="AD104" i="28"/>
  <c r="AD108" i="28"/>
  <c r="AE108" i="28" s="1"/>
  <c r="AD112" i="28"/>
  <c r="AE112" i="28" s="1"/>
  <c r="AD116" i="28"/>
  <c r="AE116" i="28" s="1"/>
  <c r="AD120" i="28"/>
  <c r="AE120" i="28" s="1"/>
  <c r="AD124" i="28"/>
  <c r="AE124" i="28" s="1"/>
  <c r="AB136" i="28"/>
  <c r="AB10" i="28" s="1"/>
  <c r="AB139" i="28"/>
  <c r="AB143" i="28"/>
  <c r="AB147" i="28"/>
  <c r="AB151" i="28"/>
  <c r="AB155" i="28"/>
  <c r="AB159" i="28"/>
  <c r="AB163" i="28"/>
  <c r="AB167" i="28"/>
  <c r="AB171" i="28"/>
  <c r="AB175" i="28"/>
  <c r="AB179" i="28"/>
  <c r="AB183" i="28"/>
  <c r="AB187" i="28"/>
  <c r="AB191" i="28"/>
  <c r="AB195" i="28"/>
  <c r="AB199" i="28"/>
  <c r="AB203" i="28"/>
  <c r="AB207" i="28"/>
  <c r="AB211" i="28"/>
  <c r="AB215" i="28"/>
  <c r="AB219" i="28"/>
  <c r="AB223" i="28"/>
  <c r="AB227" i="28"/>
  <c r="AB231" i="28"/>
  <c r="AB235" i="28"/>
  <c r="AB239" i="28"/>
  <c r="AB243" i="28"/>
  <c r="AB247" i="28"/>
  <c r="AB251" i="28"/>
  <c r="AB255" i="28"/>
  <c r="AB259" i="28"/>
  <c r="AB263" i="28"/>
  <c r="AB267" i="28"/>
  <c r="AB271" i="28"/>
  <c r="AB275" i="28"/>
  <c r="AB279" i="28"/>
  <c r="AB283" i="28"/>
  <c r="AB287" i="28"/>
  <c r="AB291" i="28"/>
  <c r="AB295" i="28"/>
  <c r="AB299" i="28"/>
  <c r="AB303" i="28"/>
  <c r="AB307" i="28"/>
  <c r="AB311" i="28"/>
  <c r="AB315" i="28"/>
  <c r="AB319" i="28"/>
  <c r="AB323" i="28"/>
  <c r="AB327" i="28"/>
  <c r="AB331" i="28"/>
  <c r="AB335" i="28"/>
  <c r="AB140" i="28"/>
  <c r="AB144" i="28"/>
  <c r="AB148" i="28"/>
  <c r="AB152" i="28"/>
  <c r="AB156" i="28"/>
  <c r="AB160" i="28"/>
  <c r="AB164" i="28"/>
  <c r="AB168" i="28"/>
  <c r="AB172" i="28"/>
  <c r="AB176" i="28"/>
  <c r="AB180" i="28"/>
  <c r="AB184" i="28"/>
  <c r="AB188" i="28"/>
  <c r="AB192" i="28"/>
  <c r="AB196" i="28"/>
  <c r="AB200" i="28"/>
  <c r="AB204" i="28"/>
  <c r="AB208" i="28"/>
  <c r="AB212" i="28"/>
  <c r="AB216" i="28"/>
  <c r="AB220" i="28"/>
  <c r="AB224" i="28"/>
  <c r="AB228" i="28"/>
  <c r="AB232" i="28"/>
  <c r="AB236" i="28"/>
  <c r="AB240" i="28"/>
  <c r="AB244" i="28"/>
  <c r="AB248" i="28"/>
  <c r="AB252" i="28"/>
  <c r="AB256" i="28"/>
  <c r="AB260" i="28"/>
  <c r="AB264" i="28"/>
  <c r="AB268" i="28"/>
  <c r="AB141" i="28"/>
  <c r="AB149" i="28"/>
  <c r="AB157" i="28"/>
  <c r="AB165" i="28"/>
  <c r="AB173" i="28"/>
  <c r="AB181" i="28"/>
  <c r="AB189" i="28"/>
  <c r="AB197" i="28"/>
  <c r="AB205" i="28"/>
  <c r="AB213" i="28"/>
  <c r="AB221" i="28"/>
  <c r="AB229" i="28"/>
  <c r="AB237" i="28"/>
  <c r="AB245" i="28"/>
  <c r="AB253" i="28"/>
  <c r="AB261" i="28"/>
  <c r="AB269" i="28"/>
  <c r="AB274" i="28"/>
  <c r="AB280" i="28"/>
  <c r="AB285" i="28"/>
  <c r="AB290" i="28"/>
  <c r="AB296" i="28"/>
  <c r="AB301" i="28"/>
  <c r="AB306" i="28"/>
  <c r="AB312" i="28"/>
  <c r="AB317" i="28"/>
  <c r="AB322" i="28"/>
  <c r="AB328" i="28"/>
  <c r="AB333" i="28"/>
  <c r="AB142" i="28"/>
  <c r="AB150" i="28"/>
  <c r="AB158" i="28"/>
  <c r="AB166" i="28"/>
  <c r="AB174" i="28"/>
  <c r="AB182" i="28"/>
  <c r="AB190" i="28"/>
  <c r="AB198" i="28"/>
  <c r="AB206" i="28"/>
  <c r="AB214" i="28"/>
  <c r="AB222" i="28"/>
  <c r="AB230" i="28"/>
  <c r="AB238" i="28"/>
  <c r="AB246" i="28"/>
  <c r="AB254" i="28"/>
  <c r="AB262" i="28"/>
  <c r="AB270" i="28"/>
  <c r="AB276" i="28"/>
  <c r="AB281" i="28"/>
  <c r="AB286" i="28"/>
  <c r="AB292" i="28"/>
  <c r="AB297" i="28"/>
  <c r="AB302" i="28"/>
  <c r="AB308" i="28"/>
  <c r="AB313" i="28"/>
  <c r="AB318" i="28"/>
  <c r="AB324" i="28"/>
  <c r="AB329" i="28"/>
  <c r="AB334" i="28"/>
  <c r="AB137" i="28"/>
  <c r="AB145" i="28"/>
  <c r="AB153" i="28"/>
  <c r="AB161" i="28"/>
  <c r="AB169" i="28"/>
  <c r="AB177" i="28"/>
  <c r="AB185" i="28"/>
  <c r="AB193" i="28"/>
  <c r="AB201" i="28"/>
  <c r="AB209" i="28"/>
  <c r="AB217" i="28"/>
  <c r="AB225" i="28"/>
  <c r="AB233" i="28"/>
  <c r="AB241" i="28"/>
  <c r="AB249" i="28"/>
  <c r="AB257" i="28"/>
  <c r="AB265" i="28"/>
  <c r="AB272" i="28"/>
  <c r="AB277" i="28"/>
  <c r="AB282" i="28"/>
  <c r="AB288" i="28"/>
  <c r="AB293" i="28"/>
  <c r="AB298" i="28"/>
  <c r="AB304" i="28"/>
  <c r="AB309" i="28"/>
  <c r="AB314" i="28"/>
  <c r="AB320" i="28"/>
  <c r="AB325" i="28"/>
  <c r="AB330" i="28"/>
  <c r="AB336" i="28"/>
  <c r="AB138" i="28"/>
  <c r="AB146" i="28"/>
  <c r="AB154" i="28"/>
  <c r="AB162" i="28"/>
  <c r="AB170" i="28"/>
  <c r="AB178" i="28"/>
  <c r="AB186" i="28"/>
  <c r="AB194" i="28"/>
  <c r="AB202" i="28"/>
  <c r="AB210" i="28"/>
  <c r="AB218" i="28"/>
  <c r="AB226" i="28"/>
  <c r="AB234" i="28"/>
  <c r="AB242" i="28"/>
  <c r="AB250" i="28"/>
  <c r="AB258" i="28"/>
  <c r="AB266" i="28"/>
  <c r="AB273" i="28"/>
  <c r="AB278" i="28"/>
  <c r="AB284" i="28"/>
  <c r="AB289" i="28"/>
  <c r="AB294" i="28"/>
  <c r="AB300" i="28"/>
  <c r="AB305" i="28"/>
  <c r="AB310" i="28"/>
  <c r="AB316" i="28"/>
  <c r="AB321" i="28"/>
  <c r="AB326" i="28"/>
  <c r="AB332" i="28"/>
  <c r="AB337" i="28"/>
  <c r="AB14" i="28"/>
  <c r="AB17" i="28"/>
  <c r="AB21" i="28"/>
  <c r="AB81" i="28"/>
  <c r="AB85" i="28"/>
  <c r="AB89" i="28"/>
  <c r="AB93" i="28"/>
  <c r="AB97" i="28"/>
  <c r="AB101" i="28"/>
  <c r="AB105" i="28"/>
  <c r="AC105" i="28" s="1"/>
  <c r="AB109" i="28"/>
  <c r="AC109" i="28" s="1"/>
  <c r="AB113" i="28"/>
  <c r="AC113" i="28" s="1"/>
  <c r="AB117" i="28"/>
  <c r="AC117" i="28" s="1"/>
  <c r="AB121" i="28"/>
  <c r="AC121" i="28" s="1"/>
  <c r="AB132" i="28"/>
  <c r="AB18" i="28"/>
  <c r="AB22" i="28"/>
  <c r="AB82" i="28"/>
  <c r="AB86" i="28"/>
  <c r="AB90" i="28"/>
  <c r="AB94" i="28"/>
  <c r="AB98" i="28"/>
  <c r="AB102" i="28"/>
  <c r="AB106" i="28"/>
  <c r="AC106" i="28" s="1"/>
  <c r="AB110" i="28"/>
  <c r="AC110" i="28" s="1"/>
  <c r="AB114" i="28"/>
  <c r="AC114" i="28" s="1"/>
  <c r="AB118" i="28"/>
  <c r="AC118" i="28" s="1"/>
  <c r="AB122" i="28"/>
  <c r="AC122" i="28" s="1"/>
  <c r="AB133" i="28"/>
  <c r="AB15" i="28"/>
  <c r="AB19" i="28"/>
  <c r="AB79" i="28"/>
  <c r="AB83" i="28"/>
  <c r="AB87" i="28"/>
  <c r="AB91" i="28"/>
  <c r="AB95" i="28"/>
  <c r="AB99" i="28"/>
  <c r="AB103" i="28"/>
  <c r="AB107" i="28"/>
  <c r="AC107" i="28" s="1"/>
  <c r="AB111" i="28"/>
  <c r="AC111" i="28" s="1"/>
  <c r="AB115" i="28"/>
  <c r="AC115" i="28" s="1"/>
  <c r="AB119" i="28"/>
  <c r="AC119" i="28" s="1"/>
  <c r="AB123" i="28"/>
  <c r="AC123" i="28" s="1"/>
  <c r="AB16" i="28"/>
  <c r="AB20" i="28"/>
  <c r="AB80" i="28"/>
  <c r="AB84" i="28"/>
  <c r="AB88" i="28"/>
  <c r="AB92" i="28"/>
  <c r="AB96" i="28"/>
  <c r="AB100" i="28"/>
  <c r="AB104" i="28"/>
  <c r="AB108" i="28"/>
  <c r="AC108" i="28" s="1"/>
  <c r="AB112" i="28"/>
  <c r="AC112" i="28" s="1"/>
  <c r="AB116" i="28"/>
  <c r="AC116" i="28" s="1"/>
  <c r="AB120" i="28"/>
  <c r="AC120" i="28" s="1"/>
  <c r="AB124" i="28"/>
  <c r="AC124" i="28" s="1"/>
  <c r="Z136" i="28"/>
  <c r="Z10" i="28" s="1"/>
  <c r="Z139" i="28"/>
  <c r="Z143" i="28"/>
  <c r="Z147" i="28"/>
  <c r="Z151" i="28"/>
  <c r="Z155" i="28"/>
  <c r="Z159" i="28"/>
  <c r="Z163" i="28"/>
  <c r="Z167" i="28"/>
  <c r="Z171" i="28"/>
  <c r="Z175" i="28"/>
  <c r="Z179" i="28"/>
  <c r="Z183" i="28"/>
  <c r="Z187" i="28"/>
  <c r="Z191" i="28"/>
  <c r="Z195" i="28"/>
  <c r="Z199" i="28"/>
  <c r="Z203" i="28"/>
  <c r="Z207" i="28"/>
  <c r="Z211" i="28"/>
  <c r="Z215" i="28"/>
  <c r="Z219" i="28"/>
  <c r="Z223" i="28"/>
  <c r="Z227" i="28"/>
  <c r="Z231" i="28"/>
  <c r="Z235" i="28"/>
  <c r="Z239" i="28"/>
  <c r="Z243" i="28"/>
  <c r="Z247" i="28"/>
  <c r="Z251" i="28"/>
  <c r="Z255" i="28"/>
  <c r="Z259" i="28"/>
  <c r="Z263" i="28"/>
  <c r="Z267" i="28"/>
  <c r="Z271" i="28"/>
  <c r="Z275" i="28"/>
  <c r="Z279" i="28"/>
  <c r="Z283" i="28"/>
  <c r="Z287" i="28"/>
  <c r="Z291" i="28"/>
  <c r="Z295" i="28"/>
  <c r="Z299" i="28"/>
  <c r="Z303" i="28"/>
  <c r="Z307" i="28"/>
  <c r="Z311" i="28"/>
  <c r="Z315" i="28"/>
  <c r="Z319" i="28"/>
  <c r="Z323" i="28"/>
  <c r="Z327" i="28"/>
  <c r="Z331" i="28"/>
  <c r="Z335" i="28"/>
  <c r="Z140" i="28"/>
  <c r="Z144" i="28"/>
  <c r="Z148" i="28"/>
  <c r="Z152" i="28"/>
  <c r="Z156" i="28"/>
  <c r="Z160" i="28"/>
  <c r="Z164" i="28"/>
  <c r="Z168" i="28"/>
  <c r="Z172" i="28"/>
  <c r="Z176" i="28"/>
  <c r="Z180" i="28"/>
  <c r="Z184" i="28"/>
  <c r="Z188" i="28"/>
  <c r="Z192" i="28"/>
  <c r="Z196" i="28"/>
  <c r="Z200" i="28"/>
  <c r="Z204" i="28"/>
  <c r="Z208" i="28"/>
  <c r="Z212" i="28"/>
  <c r="Z216" i="28"/>
  <c r="Z220" i="28"/>
  <c r="Z224" i="28"/>
  <c r="Z228" i="28"/>
  <c r="Z232" i="28"/>
  <c r="Z236" i="28"/>
  <c r="Z240" i="28"/>
  <c r="Z244" i="28"/>
  <c r="Z248" i="28"/>
  <c r="Z252" i="28"/>
  <c r="Z256" i="28"/>
  <c r="Z260" i="28"/>
  <c r="Z264" i="28"/>
  <c r="Z268" i="28"/>
  <c r="Z141" i="28"/>
  <c r="Z149" i="28"/>
  <c r="Z157" i="28"/>
  <c r="Z165" i="28"/>
  <c r="Z173" i="28"/>
  <c r="Z181" i="28"/>
  <c r="Z189" i="28"/>
  <c r="Z197" i="28"/>
  <c r="Z205" i="28"/>
  <c r="Z213" i="28"/>
  <c r="Z221" i="28"/>
  <c r="Z229" i="28"/>
  <c r="Z237" i="28"/>
  <c r="Z245" i="28"/>
  <c r="Z253" i="28"/>
  <c r="Z261" i="28"/>
  <c r="Z269" i="28"/>
  <c r="Z274" i="28"/>
  <c r="Z280" i="28"/>
  <c r="Z285" i="28"/>
  <c r="Z290" i="28"/>
  <c r="Z296" i="28"/>
  <c r="Z301" i="28"/>
  <c r="Z306" i="28"/>
  <c r="Z312" i="28"/>
  <c r="Z317" i="28"/>
  <c r="Z322" i="28"/>
  <c r="Z328" i="28"/>
  <c r="Z333" i="28"/>
  <c r="Z142" i="28"/>
  <c r="Z150" i="28"/>
  <c r="Z158" i="28"/>
  <c r="Z166" i="28"/>
  <c r="Z174" i="28"/>
  <c r="Z182" i="28"/>
  <c r="Z190" i="28"/>
  <c r="Z198" i="28"/>
  <c r="Z206" i="28"/>
  <c r="Z214" i="28"/>
  <c r="Z222" i="28"/>
  <c r="Z230" i="28"/>
  <c r="Z238" i="28"/>
  <c r="Z246" i="28"/>
  <c r="Z254" i="28"/>
  <c r="Z262" i="28"/>
  <c r="Z270" i="28"/>
  <c r="Z276" i="28"/>
  <c r="Z281" i="28"/>
  <c r="Z286" i="28"/>
  <c r="Z292" i="28"/>
  <c r="Z297" i="28"/>
  <c r="Z302" i="28"/>
  <c r="Z308" i="28"/>
  <c r="Z313" i="28"/>
  <c r="Z318" i="28"/>
  <c r="Z324" i="28"/>
  <c r="Z329" i="28"/>
  <c r="Z334" i="28"/>
  <c r="Z137" i="28"/>
  <c r="Z145" i="28"/>
  <c r="Z153" i="28"/>
  <c r="Z161" i="28"/>
  <c r="Z169" i="28"/>
  <c r="Z177" i="28"/>
  <c r="Z185" i="28"/>
  <c r="Z193" i="28"/>
  <c r="Z201" i="28"/>
  <c r="Z209" i="28"/>
  <c r="Z217" i="28"/>
  <c r="Z225" i="28"/>
  <c r="Z233" i="28"/>
  <c r="Z241" i="28"/>
  <c r="Z249" i="28"/>
  <c r="Z257" i="28"/>
  <c r="Z265" i="28"/>
  <c r="Z272" i="28"/>
  <c r="Z277" i="28"/>
  <c r="Z282" i="28"/>
  <c r="Z288" i="28"/>
  <c r="Z293" i="28"/>
  <c r="Z298" i="28"/>
  <c r="Z304" i="28"/>
  <c r="Z309" i="28"/>
  <c r="Z314" i="28"/>
  <c r="Z320" i="28"/>
  <c r="Z325" i="28"/>
  <c r="Z330" i="28"/>
  <c r="Z336" i="28"/>
  <c r="Z138" i="28"/>
  <c r="Z146" i="28"/>
  <c r="Z154" i="28"/>
  <c r="Z162" i="28"/>
  <c r="Z170" i="28"/>
  <c r="Z178" i="28"/>
  <c r="Z186" i="28"/>
  <c r="Z194" i="28"/>
  <c r="Z202" i="28"/>
  <c r="Z210" i="28"/>
  <c r="Z218" i="28"/>
  <c r="Z226" i="28"/>
  <c r="Z234" i="28"/>
  <c r="Z242" i="28"/>
  <c r="Z250" i="28"/>
  <c r="Z258" i="28"/>
  <c r="Z266" i="28"/>
  <c r="Z273" i="28"/>
  <c r="Z278" i="28"/>
  <c r="Z284" i="28"/>
  <c r="Z289" i="28"/>
  <c r="Z294" i="28"/>
  <c r="Z300" i="28"/>
  <c r="Z305" i="28"/>
  <c r="Z310" i="28"/>
  <c r="Z316" i="28"/>
  <c r="Z321" i="28"/>
  <c r="Z326" i="28"/>
  <c r="Z332" i="28"/>
  <c r="Z337" i="28"/>
  <c r="Z14" i="28"/>
  <c r="Z17" i="28"/>
  <c r="Z21" i="28"/>
  <c r="Z81" i="28"/>
  <c r="Z85" i="28"/>
  <c r="Z89" i="28"/>
  <c r="Z93" i="28"/>
  <c r="Z97" i="28"/>
  <c r="Z101" i="28"/>
  <c r="Z105" i="28"/>
  <c r="AA105" i="28" s="1"/>
  <c r="Z109" i="28"/>
  <c r="AA109" i="28" s="1"/>
  <c r="Z113" i="28"/>
  <c r="AA113" i="28" s="1"/>
  <c r="Z117" i="28"/>
  <c r="AA117" i="28" s="1"/>
  <c r="Z121" i="28"/>
  <c r="AA121" i="28" s="1"/>
  <c r="Z132" i="28"/>
  <c r="Z18" i="28"/>
  <c r="Z22" i="28"/>
  <c r="Z82" i="28"/>
  <c r="Z86" i="28"/>
  <c r="Z90" i="28"/>
  <c r="Z94" i="28"/>
  <c r="Z98" i="28"/>
  <c r="Z102" i="28"/>
  <c r="Z106" i="28"/>
  <c r="AA106" i="28" s="1"/>
  <c r="Z110" i="28"/>
  <c r="AA110" i="28" s="1"/>
  <c r="Z114" i="28"/>
  <c r="AA114" i="28" s="1"/>
  <c r="Z118" i="28"/>
  <c r="AA118" i="28" s="1"/>
  <c r="Z122" i="28"/>
  <c r="AA122" i="28" s="1"/>
  <c r="Z133" i="28"/>
  <c r="Z15" i="28"/>
  <c r="Z19" i="28"/>
  <c r="Z79" i="28"/>
  <c r="Z83" i="28"/>
  <c r="Z87" i="28"/>
  <c r="Z91" i="28"/>
  <c r="Z95" i="28"/>
  <c r="Z99" i="28"/>
  <c r="Z103" i="28"/>
  <c r="Z107" i="28"/>
  <c r="AA107" i="28" s="1"/>
  <c r="Z111" i="28"/>
  <c r="AA111" i="28" s="1"/>
  <c r="Z115" i="28"/>
  <c r="AA115" i="28" s="1"/>
  <c r="Z119" i="28"/>
  <c r="AA119" i="28" s="1"/>
  <c r="Z123" i="28"/>
  <c r="AA123" i="28" s="1"/>
  <c r="Z16" i="28"/>
  <c r="Z20" i="28"/>
  <c r="Z80" i="28"/>
  <c r="Z84" i="28"/>
  <c r="Z88" i="28"/>
  <c r="Z92" i="28"/>
  <c r="Z96" i="28"/>
  <c r="Z100" i="28"/>
  <c r="Z104" i="28"/>
  <c r="Z108" i="28"/>
  <c r="AA108" i="28" s="1"/>
  <c r="Z112" i="28"/>
  <c r="AA112" i="28" s="1"/>
  <c r="Z116" i="28"/>
  <c r="AA116" i="28" s="1"/>
  <c r="Z120" i="28"/>
  <c r="AA120" i="28" s="1"/>
  <c r="Z124" i="28"/>
  <c r="AA124" i="28" s="1"/>
  <c r="X136" i="28"/>
  <c r="X10" i="28" s="1"/>
  <c r="X139" i="28"/>
  <c r="X143" i="28"/>
  <c r="X147" i="28"/>
  <c r="X151" i="28"/>
  <c r="X155" i="28"/>
  <c r="X159" i="28"/>
  <c r="X163" i="28"/>
  <c r="X167" i="28"/>
  <c r="X171" i="28"/>
  <c r="X175" i="28"/>
  <c r="X179" i="28"/>
  <c r="X183" i="28"/>
  <c r="X187" i="28"/>
  <c r="X191" i="28"/>
  <c r="X195" i="28"/>
  <c r="X199" i="28"/>
  <c r="X203" i="28"/>
  <c r="X207" i="28"/>
  <c r="X211" i="28"/>
  <c r="X215" i="28"/>
  <c r="X219" i="28"/>
  <c r="X223" i="28"/>
  <c r="X227" i="28"/>
  <c r="X231" i="28"/>
  <c r="X235" i="28"/>
  <c r="X239" i="28"/>
  <c r="X243" i="28"/>
  <c r="X247" i="28"/>
  <c r="X251" i="28"/>
  <c r="X255" i="28"/>
  <c r="X259" i="28"/>
  <c r="X263" i="28"/>
  <c r="X267" i="28"/>
  <c r="X271" i="28"/>
  <c r="X275" i="28"/>
  <c r="X279" i="28"/>
  <c r="X283" i="28"/>
  <c r="X287" i="28"/>
  <c r="X291" i="28"/>
  <c r="X295" i="28"/>
  <c r="X299" i="28"/>
  <c r="X303" i="28"/>
  <c r="X307" i="28"/>
  <c r="X311" i="28"/>
  <c r="X315" i="28"/>
  <c r="X319" i="28"/>
  <c r="X323" i="28"/>
  <c r="X327" i="28"/>
  <c r="X331" i="28"/>
  <c r="X335" i="28"/>
  <c r="X140" i="28"/>
  <c r="X144" i="28"/>
  <c r="X148" i="28"/>
  <c r="X152" i="28"/>
  <c r="X156" i="28"/>
  <c r="X160" i="28"/>
  <c r="X164" i="28"/>
  <c r="X168" i="28"/>
  <c r="X172" i="28"/>
  <c r="X176" i="28"/>
  <c r="X180" i="28"/>
  <c r="X184" i="28"/>
  <c r="X188" i="28"/>
  <c r="X192" i="28"/>
  <c r="X196" i="28"/>
  <c r="X200" i="28"/>
  <c r="X204" i="28"/>
  <c r="X208" i="28"/>
  <c r="X212" i="28"/>
  <c r="X216" i="28"/>
  <c r="X220" i="28"/>
  <c r="X224" i="28"/>
  <c r="X228" i="28"/>
  <c r="X232" i="28"/>
  <c r="X236" i="28"/>
  <c r="X240" i="28"/>
  <c r="X244" i="28"/>
  <c r="X248" i="28"/>
  <c r="X252" i="28"/>
  <c r="X256" i="28"/>
  <c r="X260" i="28"/>
  <c r="X264" i="28"/>
  <c r="X268" i="28"/>
  <c r="X141" i="28"/>
  <c r="X149" i="28"/>
  <c r="X157" i="28"/>
  <c r="X165" i="28"/>
  <c r="X173" i="28"/>
  <c r="X181" i="28"/>
  <c r="X189" i="28"/>
  <c r="X197" i="28"/>
  <c r="X205" i="28"/>
  <c r="X213" i="28"/>
  <c r="X221" i="28"/>
  <c r="X229" i="28"/>
  <c r="X237" i="28"/>
  <c r="X245" i="28"/>
  <c r="X253" i="28"/>
  <c r="X261" i="28"/>
  <c r="X269" i="28"/>
  <c r="X274" i="28"/>
  <c r="X280" i="28"/>
  <c r="X285" i="28"/>
  <c r="X290" i="28"/>
  <c r="X296" i="28"/>
  <c r="X301" i="28"/>
  <c r="X306" i="28"/>
  <c r="X312" i="28"/>
  <c r="X317" i="28"/>
  <c r="X322" i="28"/>
  <c r="X328" i="28"/>
  <c r="X333" i="28"/>
  <c r="X142" i="28"/>
  <c r="X150" i="28"/>
  <c r="X158" i="28"/>
  <c r="X166" i="28"/>
  <c r="X174" i="28"/>
  <c r="X182" i="28"/>
  <c r="X190" i="28"/>
  <c r="X198" i="28"/>
  <c r="X206" i="28"/>
  <c r="X214" i="28"/>
  <c r="X222" i="28"/>
  <c r="X230" i="28"/>
  <c r="X238" i="28"/>
  <c r="X246" i="28"/>
  <c r="X254" i="28"/>
  <c r="X262" i="28"/>
  <c r="X270" i="28"/>
  <c r="X276" i="28"/>
  <c r="X281" i="28"/>
  <c r="X286" i="28"/>
  <c r="X292" i="28"/>
  <c r="X297" i="28"/>
  <c r="X302" i="28"/>
  <c r="X308" i="28"/>
  <c r="X313" i="28"/>
  <c r="X318" i="28"/>
  <c r="X324" i="28"/>
  <c r="X329" i="28"/>
  <c r="X334" i="28"/>
  <c r="X137" i="28"/>
  <c r="X145" i="28"/>
  <c r="X153" i="28"/>
  <c r="X161" i="28"/>
  <c r="X169" i="28"/>
  <c r="X177" i="28"/>
  <c r="X185" i="28"/>
  <c r="X193" i="28"/>
  <c r="X201" i="28"/>
  <c r="X209" i="28"/>
  <c r="X217" i="28"/>
  <c r="X225" i="28"/>
  <c r="X233" i="28"/>
  <c r="X241" i="28"/>
  <c r="X249" i="28"/>
  <c r="X257" i="28"/>
  <c r="X265" i="28"/>
  <c r="X272" i="28"/>
  <c r="X277" i="28"/>
  <c r="X282" i="28"/>
  <c r="X288" i="28"/>
  <c r="X293" i="28"/>
  <c r="X298" i="28"/>
  <c r="X304" i="28"/>
  <c r="X309" i="28"/>
  <c r="X314" i="28"/>
  <c r="X320" i="28"/>
  <c r="X325" i="28"/>
  <c r="X330" i="28"/>
  <c r="X336" i="28"/>
  <c r="X138" i="28"/>
  <c r="X146" i="28"/>
  <c r="X154" i="28"/>
  <c r="X162" i="28"/>
  <c r="X170" i="28"/>
  <c r="X178" i="28"/>
  <c r="X186" i="28"/>
  <c r="X194" i="28"/>
  <c r="X202" i="28"/>
  <c r="X210" i="28"/>
  <c r="X218" i="28"/>
  <c r="X226" i="28"/>
  <c r="X234" i="28"/>
  <c r="X242" i="28"/>
  <c r="X250" i="28"/>
  <c r="X258" i="28"/>
  <c r="X266" i="28"/>
  <c r="X273" i="28"/>
  <c r="X278" i="28"/>
  <c r="X284" i="28"/>
  <c r="X289" i="28"/>
  <c r="X294" i="28"/>
  <c r="X300" i="28"/>
  <c r="X305" i="28"/>
  <c r="X310" i="28"/>
  <c r="X316" i="28"/>
  <c r="X321" i="28"/>
  <c r="X326" i="28"/>
  <c r="X332" i="28"/>
  <c r="X337" i="28"/>
  <c r="X14" i="28"/>
  <c r="X15" i="28"/>
  <c r="X87" i="28"/>
  <c r="X99" i="28"/>
  <c r="X107" i="28"/>
  <c r="Y107" i="28" s="1"/>
  <c r="X115" i="28"/>
  <c r="Y115" i="28" s="1"/>
  <c r="X123" i="28"/>
  <c r="Y123" i="28" s="1"/>
  <c r="X80" i="28"/>
  <c r="X92" i="28"/>
  <c r="X100" i="28"/>
  <c r="X108" i="28"/>
  <c r="Y108" i="28" s="1"/>
  <c r="X116" i="28"/>
  <c r="Y116" i="28" s="1"/>
  <c r="X124" i="28"/>
  <c r="Y124" i="28" s="1"/>
  <c r="X17" i="28"/>
  <c r="X21" i="28"/>
  <c r="X81" i="28"/>
  <c r="X85" i="28"/>
  <c r="X89" i="28"/>
  <c r="X93" i="28"/>
  <c r="X97" i="28"/>
  <c r="X101" i="28"/>
  <c r="X105" i="28"/>
  <c r="Y105" i="28" s="1"/>
  <c r="X109" i="28"/>
  <c r="Y109" i="28" s="1"/>
  <c r="X113" i="28"/>
  <c r="Y113" i="28" s="1"/>
  <c r="X117" i="28"/>
  <c r="Y117" i="28" s="1"/>
  <c r="X121" i="28"/>
  <c r="Y121" i="28" s="1"/>
  <c r="X132" i="28"/>
  <c r="X18" i="28"/>
  <c r="X22" i="28"/>
  <c r="X82" i="28"/>
  <c r="X86" i="28"/>
  <c r="X90" i="28"/>
  <c r="X94" i="28"/>
  <c r="X98" i="28"/>
  <c r="X102" i="28"/>
  <c r="X106" i="28"/>
  <c r="Y106" i="28" s="1"/>
  <c r="X110" i="28"/>
  <c r="Y110" i="28" s="1"/>
  <c r="X114" i="28"/>
  <c r="Y114" i="28" s="1"/>
  <c r="X118" i="28"/>
  <c r="Y118" i="28" s="1"/>
  <c r="X122" i="28"/>
  <c r="Y122" i="28" s="1"/>
  <c r="X133" i="28"/>
  <c r="X19" i="28"/>
  <c r="X79" i="28"/>
  <c r="X83" i="28"/>
  <c r="X91" i="28"/>
  <c r="X95" i="28"/>
  <c r="X103" i="28"/>
  <c r="X111" i="28"/>
  <c r="Y111" i="28" s="1"/>
  <c r="X119" i="28"/>
  <c r="Y119" i="28" s="1"/>
  <c r="X16" i="28"/>
  <c r="X20" i="28"/>
  <c r="X84" i="28"/>
  <c r="X88" i="28"/>
  <c r="X96" i="28"/>
  <c r="X104" i="28"/>
  <c r="X112" i="28"/>
  <c r="Y112" i="28" s="1"/>
  <c r="X120" i="28"/>
  <c r="Y120" i="28" s="1"/>
  <c r="V136" i="28"/>
  <c r="V10" i="28" s="1"/>
  <c r="V139" i="28"/>
  <c r="V143" i="28"/>
  <c r="V147" i="28"/>
  <c r="V151" i="28"/>
  <c r="V155" i="28"/>
  <c r="V159" i="28"/>
  <c r="V163" i="28"/>
  <c r="V167" i="28"/>
  <c r="V171" i="28"/>
  <c r="V175" i="28"/>
  <c r="V179" i="28"/>
  <c r="V183" i="28"/>
  <c r="V187" i="28"/>
  <c r="V191" i="28"/>
  <c r="V195" i="28"/>
  <c r="V199" i="28"/>
  <c r="V203" i="28"/>
  <c r="V207" i="28"/>
  <c r="V211" i="28"/>
  <c r="V215" i="28"/>
  <c r="V219" i="28"/>
  <c r="V223" i="28"/>
  <c r="V227" i="28"/>
  <c r="V231" i="28"/>
  <c r="V235" i="28"/>
  <c r="V239" i="28"/>
  <c r="V243" i="28"/>
  <c r="V247" i="28"/>
  <c r="V251" i="28"/>
  <c r="V255" i="28"/>
  <c r="V259" i="28"/>
  <c r="V263" i="28"/>
  <c r="V267" i="28"/>
  <c r="V271" i="28"/>
  <c r="V275" i="28"/>
  <c r="V279" i="28"/>
  <c r="V283" i="28"/>
  <c r="V287" i="28"/>
  <c r="V291" i="28"/>
  <c r="V295" i="28"/>
  <c r="V299" i="28"/>
  <c r="V303" i="28"/>
  <c r="V307" i="28"/>
  <c r="V311" i="28"/>
  <c r="V315" i="28"/>
  <c r="V319" i="28"/>
  <c r="V323" i="28"/>
  <c r="V327" i="28"/>
  <c r="V331" i="28"/>
  <c r="V335" i="28"/>
  <c r="V140" i="28"/>
  <c r="V144" i="28"/>
  <c r="V148" i="28"/>
  <c r="V152" i="28"/>
  <c r="V156" i="28"/>
  <c r="V160" i="28"/>
  <c r="V164" i="28"/>
  <c r="V168" i="28"/>
  <c r="V172" i="28"/>
  <c r="V176" i="28"/>
  <c r="V180" i="28"/>
  <c r="V184" i="28"/>
  <c r="V188" i="28"/>
  <c r="V192" i="28"/>
  <c r="V196" i="28"/>
  <c r="V200" i="28"/>
  <c r="V204" i="28"/>
  <c r="V208" i="28"/>
  <c r="V212" i="28"/>
  <c r="V216" i="28"/>
  <c r="V220" i="28"/>
  <c r="V224" i="28"/>
  <c r="V228" i="28"/>
  <c r="V232" i="28"/>
  <c r="V236" i="28"/>
  <c r="V240" i="28"/>
  <c r="V244" i="28"/>
  <c r="V248" i="28"/>
  <c r="V252" i="28"/>
  <c r="V256" i="28"/>
  <c r="V260" i="28"/>
  <c r="V264" i="28"/>
  <c r="V268" i="28"/>
  <c r="V141" i="28"/>
  <c r="V149" i="28"/>
  <c r="V157" i="28"/>
  <c r="V165" i="28"/>
  <c r="V173" i="28"/>
  <c r="V181" i="28"/>
  <c r="V189" i="28"/>
  <c r="V197" i="28"/>
  <c r="V205" i="28"/>
  <c r="V213" i="28"/>
  <c r="V221" i="28"/>
  <c r="V229" i="28"/>
  <c r="V237" i="28"/>
  <c r="V245" i="28"/>
  <c r="V253" i="28"/>
  <c r="V261" i="28"/>
  <c r="V269" i="28"/>
  <c r="V274" i="28"/>
  <c r="V280" i="28"/>
  <c r="V285" i="28"/>
  <c r="V290" i="28"/>
  <c r="V296" i="28"/>
  <c r="V301" i="28"/>
  <c r="V306" i="28"/>
  <c r="V312" i="28"/>
  <c r="V317" i="28"/>
  <c r="V322" i="28"/>
  <c r="V328" i="28"/>
  <c r="V333" i="28"/>
  <c r="V142" i="28"/>
  <c r="V150" i="28"/>
  <c r="V158" i="28"/>
  <c r="V166" i="28"/>
  <c r="V174" i="28"/>
  <c r="V182" i="28"/>
  <c r="V190" i="28"/>
  <c r="V198" i="28"/>
  <c r="V206" i="28"/>
  <c r="V214" i="28"/>
  <c r="V222" i="28"/>
  <c r="V230" i="28"/>
  <c r="V238" i="28"/>
  <c r="V246" i="28"/>
  <c r="V254" i="28"/>
  <c r="V262" i="28"/>
  <c r="V270" i="28"/>
  <c r="V276" i="28"/>
  <c r="V281" i="28"/>
  <c r="V286" i="28"/>
  <c r="V292" i="28"/>
  <c r="V297" i="28"/>
  <c r="V302" i="28"/>
  <c r="V308" i="28"/>
  <c r="V313" i="28"/>
  <c r="V318" i="28"/>
  <c r="V324" i="28"/>
  <c r="V329" i="28"/>
  <c r="V334" i="28"/>
  <c r="V137" i="28"/>
  <c r="V145" i="28"/>
  <c r="V153" i="28"/>
  <c r="V161" i="28"/>
  <c r="V169" i="28"/>
  <c r="V177" i="28"/>
  <c r="V185" i="28"/>
  <c r="V193" i="28"/>
  <c r="V201" i="28"/>
  <c r="V209" i="28"/>
  <c r="V217" i="28"/>
  <c r="V225" i="28"/>
  <c r="V233" i="28"/>
  <c r="V241" i="28"/>
  <c r="V249" i="28"/>
  <c r="V257" i="28"/>
  <c r="V265" i="28"/>
  <c r="V272" i="28"/>
  <c r="V277" i="28"/>
  <c r="V282" i="28"/>
  <c r="V288" i="28"/>
  <c r="V293" i="28"/>
  <c r="V298" i="28"/>
  <c r="V304" i="28"/>
  <c r="V309" i="28"/>
  <c r="V314" i="28"/>
  <c r="V320" i="28"/>
  <c r="V325" i="28"/>
  <c r="V330" i="28"/>
  <c r="V336" i="28"/>
  <c r="V138" i="28"/>
  <c r="V146" i="28"/>
  <c r="V154" i="28"/>
  <c r="V162" i="28"/>
  <c r="V170" i="28"/>
  <c r="V178" i="28"/>
  <c r="V186" i="28"/>
  <c r="V194" i="28"/>
  <c r="V202" i="28"/>
  <c r="V210" i="28"/>
  <c r="V218" i="28"/>
  <c r="V226" i="28"/>
  <c r="V234" i="28"/>
  <c r="V242" i="28"/>
  <c r="V250" i="28"/>
  <c r="V258" i="28"/>
  <c r="V266" i="28"/>
  <c r="V273" i="28"/>
  <c r="V278" i="28"/>
  <c r="V284" i="28"/>
  <c r="V289" i="28"/>
  <c r="V294" i="28"/>
  <c r="V300" i="28"/>
  <c r="V305" i="28"/>
  <c r="V310" i="28"/>
  <c r="V316" i="28"/>
  <c r="V321" i="28"/>
  <c r="V326" i="28"/>
  <c r="V332" i="28"/>
  <c r="V337" i="28"/>
  <c r="V14" i="28"/>
  <c r="V17" i="28"/>
  <c r="V21" i="28"/>
  <c r="V81" i="28"/>
  <c r="V85" i="28"/>
  <c r="V89" i="28"/>
  <c r="V93" i="28"/>
  <c r="V97" i="28"/>
  <c r="V101" i="28"/>
  <c r="V105" i="28"/>
  <c r="W105" i="28" s="1"/>
  <c r="V109" i="28"/>
  <c r="W109" i="28" s="1"/>
  <c r="V113" i="28"/>
  <c r="W113" i="28" s="1"/>
  <c r="V117" i="28"/>
  <c r="W117" i="28" s="1"/>
  <c r="V121" i="28"/>
  <c r="W121" i="28" s="1"/>
  <c r="V132" i="28"/>
  <c r="V18" i="28"/>
  <c r="V22" i="28"/>
  <c r="V82" i="28"/>
  <c r="V86" i="28"/>
  <c r="V90" i="28"/>
  <c r="V94" i="28"/>
  <c r="V98" i="28"/>
  <c r="V102" i="28"/>
  <c r="V106" i="28"/>
  <c r="W106" i="28" s="1"/>
  <c r="V110" i="28"/>
  <c r="W110" i="28" s="1"/>
  <c r="V114" i="28"/>
  <c r="W114" i="28" s="1"/>
  <c r="V118" i="28"/>
  <c r="W118" i="28" s="1"/>
  <c r="V122" i="28"/>
  <c r="W122" i="28" s="1"/>
  <c r="V133" i="28"/>
  <c r="V15" i="28"/>
  <c r="V19" i="28"/>
  <c r="V79" i="28"/>
  <c r="V83" i="28"/>
  <c r="V87" i="28"/>
  <c r="V91" i="28"/>
  <c r="V95" i="28"/>
  <c r="V99" i="28"/>
  <c r="V103" i="28"/>
  <c r="V107" i="28"/>
  <c r="W107" i="28" s="1"/>
  <c r="V111" i="28"/>
  <c r="W111" i="28" s="1"/>
  <c r="V115" i="28"/>
  <c r="W115" i="28" s="1"/>
  <c r="V119" i="28"/>
  <c r="W119" i="28" s="1"/>
  <c r="V123" i="28"/>
  <c r="W123" i="28" s="1"/>
  <c r="V16" i="28"/>
  <c r="V20" i="28"/>
  <c r="V80" i="28"/>
  <c r="V84" i="28"/>
  <c r="V88" i="28"/>
  <c r="V92" i="28"/>
  <c r="V96" i="28"/>
  <c r="V100" i="28"/>
  <c r="V104" i="28"/>
  <c r="V108" i="28"/>
  <c r="W108" i="28" s="1"/>
  <c r="V112" i="28"/>
  <c r="W112" i="28" s="1"/>
  <c r="V116" i="28"/>
  <c r="W116" i="28" s="1"/>
  <c r="V120" i="28"/>
  <c r="W120" i="28" s="1"/>
  <c r="V124" i="28"/>
  <c r="W124" i="28" s="1"/>
  <c r="T136" i="28"/>
  <c r="T10" i="28" s="1"/>
  <c r="T139" i="28"/>
  <c r="T143" i="28"/>
  <c r="T147" i="28"/>
  <c r="T151" i="28"/>
  <c r="T155" i="28"/>
  <c r="T159" i="28"/>
  <c r="T163" i="28"/>
  <c r="T167" i="28"/>
  <c r="T171" i="28"/>
  <c r="T175" i="28"/>
  <c r="T179" i="28"/>
  <c r="T183" i="28"/>
  <c r="T187" i="28"/>
  <c r="T191" i="28"/>
  <c r="T195" i="28"/>
  <c r="T199" i="28"/>
  <c r="T203" i="28"/>
  <c r="T207" i="28"/>
  <c r="T211" i="28"/>
  <c r="T215" i="28"/>
  <c r="T219" i="28"/>
  <c r="T223" i="28"/>
  <c r="T227" i="28"/>
  <c r="T231" i="28"/>
  <c r="T235" i="28"/>
  <c r="T239" i="28"/>
  <c r="T243" i="28"/>
  <c r="T247" i="28"/>
  <c r="T251" i="28"/>
  <c r="T255" i="28"/>
  <c r="T259" i="28"/>
  <c r="T263" i="28"/>
  <c r="T267" i="28"/>
  <c r="T271" i="28"/>
  <c r="T275" i="28"/>
  <c r="T279" i="28"/>
  <c r="T283" i="28"/>
  <c r="T287" i="28"/>
  <c r="T291" i="28"/>
  <c r="T295" i="28"/>
  <c r="T299" i="28"/>
  <c r="T303" i="28"/>
  <c r="T307" i="28"/>
  <c r="T311" i="28"/>
  <c r="T315" i="28"/>
  <c r="T319" i="28"/>
  <c r="T323" i="28"/>
  <c r="T327" i="28"/>
  <c r="T331" i="28"/>
  <c r="T335" i="28"/>
  <c r="T140" i="28"/>
  <c r="T144" i="28"/>
  <c r="T148" i="28"/>
  <c r="T152" i="28"/>
  <c r="T156" i="28"/>
  <c r="T160" i="28"/>
  <c r="T164" i="28"/>
  <c r="T168" i="28"/>
  <c r="T172" i="28"/>
  <c r="T176" i="28"/>
  <c r="T180" i="28"/>
  <c r="T184" i="28"/>
  <c r="T188" i="28"/>
  <c r="T192" i="28"/>
  <c r="T196" i="28"/>
  <c r="T200" i="28"/>
  <c r="T204" i="28"/>
  <c r="T208" i="28"/>
  <c r="T212" i="28"/>
  <c r="T216" i="28"/>
  <c r="T220" i="28"/>
  <c r="T224" i="28"/>
  <c r="T228" i="28"/>
  <c r="T232" i="28"/>
  <c r="T236" i="28"/>
  <c r="T240" i="28"/>
  <c r="T244" i="28"/>
  <c r="T248" i="28"/>
  <c r="T252" i="28"/>
  <c r="T256" i="28"/>
  <c r="T260" i="28"/>
  <c r="T264" i="28"/>
  <c r="T268" i="28"/>
  <c r="T141" i="28"/>
  <c r="T149" i="28"/>
  <c r="T157" i="28"/>
  <c r="T165" i="28"/>
  <c r="T173" i="28"/>
  <c r="T181" i="28"/>
  <c r="T189" i="28"/>
  <c r="T197" i="28"/>
  <c r="T205" i="28"/>
  <c r="T213" i="28"/>
  <c r="T221" i="28"/>
  <c r="T229" i="28"/>
  <c r="T237" i="28"/>
  <c r="T245" i="28"/>
  <c r="T253" i="28"/>
  <c r="T261" i="28"/>
  <c r="T269" i="28"/>
  <c r="T274" i="28"/>
  <c r="T280" i="28"/>
  <c r="T285" i="28"/>
  <c r="T290" i="28"/>
  <c r="T296" i="28"/>
  <c r="T301" i="28"/>
  <c r="T306" i="28"/>
  <c r="T312" i="28"/>
  <c r="T317" i="28"/>
  <c r="T322" i="28"/>
  <c r="T328" i="28"/>
  <c r="T333" i="28"/>
  <c r="T142" i="28"/>
  <c r="T150" i="28"/>
  <c r="T158" i="28"/>
  <c r="T166" i="28"/>
  <c r="T174" i="28"/>
  <c r="T182" i="28"/>
  <c r="T190" i="28"/>
  <c r="T198" i="28"/>
  <c r="T206" i="28"/>
  <c r="T214" i="28"/>
  <c r="T222" i="28"/>
  <c r="T230" i="28"/>
  <c r="T238" i="28"/>
  <c r="T246" i="28"/>
  <c r="T254" i="28"/>
  <c r="T262" i="28"/>
  <c r="T270" i="28"/>
  <c r="T276" i="28"/>
  <c r="T281" i="28"/>
  <c r="T286" i="28"/>
  <c r="T292" i="28"/>
  <c r="T297" i="28"/>
  <c r="T302" i="28"/>
  <c r="T308" i="28"/>
  <c r="T313" i="28"/>
  <c r="T318" i="28"/>
  <c r="T324" i="28"/>
  <c r="T329" i="28"/>
  <c r="T334" i="28"/>
  <c r="T137" i="28"/>
  <c r="T145" i="28"/>
  <c r="T153" i="28"/>
  <c r="T161" i="28"/>
  <c r="T169" i="28"/>
  <c r="T177" i="28"/>
  <c r="T185" i="28"/>
  <c r="T193" i="28"/>
  <c r="T201" i="28"/>
  <c r="T209" i="28"/>
  <c r="T217" i="28"/>
  <c r="T225" i="28"/>
  <c r="T233" i="28"/>
  <c r="T241" i="28"/>
  <c r="T249" i="28"/>
  <c r="T257" i="28"/>
  <c r="T265" i="28"/>
  <c r="T272" i="28"/>
  <c r="T277" i="28"/>
  <c r="T282" i="28"/>
  <c r="T288" i="28"/>
  <c r="T293" i="28"/>
  <c r="T298" i="28"/>
  <c r="T304" i="28"/>
  <c r="T309" i="28"/>
  <c r="T314" i="28"/>
  <c r="T320" i="28"/>
  <c r="T325" i="28"/>
  <c r="T330" i="28"/>
  <c r="T336" i="28"/>
  <c r="T138" i="28"/>
  <c r="T146" i="28"/>
  <c r="T154" i="28"/>
  <c r="T162" i="28"/>
  <c r="T170" i="28"/>
  <c r="T178" i="28"/>
  <c r="T186" i="28"/>
  <c r="T194" i="28"/>
  <c r="T202" i="28"/>
  <c r="T210" i="28"/>
  <c r="T218" i="28"/>
  <c r="T226" i="28"/>
  <c r="T234" i="28"/>
  <c r="T242" i="28"/>
  <c r="T250" i="28"/>
  <c r="T258" i="28"/>
  <c r="T266" i="28"/>
  <c r="T273" i="28"/>
  <c r="T278" i="28"/>
  <c r="T284" i="28"/>
  <c r="T289" i="28"/>
  <c r="T294" i="28"/>
  <c r="T300" i="28"/>
  <c r="T305" i="28"/>
  <c r="T310" i="28"/>
  <c r="T316" i="28"/>
  <c r="T321" i="28"/>
  <c r="T326" i="28"/>
  <c r="T332" i="28"/>
  <c r="T337" i="28"/>
  <c r="T14" i="28"/>
  <c r="T17" i="28"/>
  <c r="T21" i="28"/>
  <c r="T81" i="28"/>
  <c r="T85" i="28"/>
  <c r="T89" i="28"/>
  <c r="T93" i="28"/>
  <c r="T97" i="28"/>
  <c r="T101" i="28"/>
  <c r="T105" i="28"/>
  <c r="U105" i="28" s="1"/>
  <c r="T109" i="28"/>
  <c r="U109" i="28" s="1"/>
  <c r="T113" i="28"/>
  <c r="U113" i="28" s="1"/>
  <c r="T117" i="28"/>
  <c r="U117" i="28" s="1"/>
  <c r="T121" i="28"/>
  <c r="U121" i="28" s="1"/>
  <c r="T132" i="28"/>
  <c r="T18" i="28"/>
  <c r="T22" i="28"/>
  <c r="T82" i="28"/>
  <c r="T86" i="28"/>
  <c r="T90" i="28"/>
  <c r="T94" i="28"/>
  <c r="T98" i="28"/>
  <c r="T102" i="28"/>
  <c r="T106" i="28"/>
  <c r="U106" i="28" s="1"/>
  <c r="T110" i="28"/>
  <c r="U110" i="28" s="1"/>
  <c r="T114" i="28"/>
  <c r="U114" i="28" s="1"/>
  <c r="T118" i="28"/>
  <c r="U118" i="28" s="1"/>
  <c r="T122" i="28"/>
  <c r="U122" i="28" s="1"/>
  <c r="T133" i="28"/>
  <c r="T15" i="28"/>
  <c r="T19" i="28"/>
  <c r="T79" i="28"/>
  <c r="T83" i="28"/>
  <c r="T87" i="28"/>
  <c r="T91" i="28"/>
  <c r="T95" i="28"/>
  <c r="T99" i="28"/>
  <c r="T103" i="28"/>
  <c r="T107" i="28"/>
  <c r="U107" i="28" s="1"/>
  <c r="T111" i="28"/>
  <c r="U111" i="28" s="1"/>
  <c r="T115" i="28"/>
  <c r="U115" i="28" s="1"/>
  <c r="T119" i="28"/>
  <c r="U119" i="28" s="1"/>
  <c r="T123" i="28"/>
  <c r="U123" i="28" s="1"/>
  <c r="T16" i="28"/>
  <c r="T20" i="28"/>
  <c r="T80" i="28"/>
  <c r="T84" i="28"/>
  <c r="T88" i="28"/>
  <c r="T92" i="28"/>
  <c r="T96" i="28"/>
  <c r="T100" i="28"/>
  <c r="T104" i="28"/>
  <c r="T108" i="28"/>
  <c r="U108" i="28" s="1"/>
  <c r="T112" i="28"/>
  <c r="U112" i="28" s="1"/>
  <c r="T116" i="28"/>
  <c r="U116" i="28" s="1"/>
  <c r="T120" i="28"/>
  <c r="U120" i="28" s="1"/>
  <c r="T124" i="28"/>
  <c r="U124" i="28" s="1"/>
  <c r="S105" i="28"/>
  <c r="S109" i="28"/>
  <c r="S113" i="28"/>
  <c r="S117" i="28"/>
  <c r="S121" i="28"/>
  <c r="S106" i="28"/>
  <c r="S110" i="28"/>
  <c r="S114" i="28"/>
  <c r="S118" i="28"/>
  <c r="S122" i="28"/>
  <c r="S107" i="28"/>
  <c r="S111" i="28"/>
  <c r="S115" i="28"/>
  <c r="S119" i="28"/>
  <c r="S123" i="28"/>
  <c r="S108" i="28"/>
  <c r="S112" i="28"/>
  <c r="S116" i="28"/>
  <c r="S120" i="28"/>
  <c r="S124" i="28"/>
  <c r="Q107" i="28"/>
  <c r="Q115" i="28"/>
  <c r="Q112" i="28"/>
  <c r="Q124" i="28"/>
  <c r="Q105" i="28"/>
  <c r="Q109" i="28"/>
  <c r="Q113" i="28"/>
  <c r="Q117" i="28"/>
  <c r="Q121" i="28"/>
  <c r="Q106" i="28"/>
  <c r="Q110" i="28"/>
  <c r="Q114" i="28"/>
  <c r="Q118" i="28"/>
  <c r="Q122" i="28"/>
  <c r="Q111" i="28"/>
  <c r="Q119" i="28"/>
  <c r="Q123" i="28"/>
  <c r="Q108" i="28"/>
  <c r="Q116" i="28"/>
  <c r="Q120" i="28"/>
  <c r="BD107" i="28"/>
  <c r="BE107" i="28" s="1"/>
  <c r="BD111" i="28"/>
  <c r="BE111" i="28" s="1"/>
  <c r="BD115" i="28"/>
  <c r="BE115" i="28" s="1"/>
  <c r="BD119" i="28"/>
  <c r="BE119" i="28" s="1"/>
  <c r="BD123" i="28"/>
  <c r="BE123" i="28" s="1"/>
  <c r="BD108" i="28"/>
  <c r="BE108" i="28" s="1"/>
  <c r="BD112" i="28"/>
  <c r="BE112" i="28" s="1"/>
  <c r="BD116" i="28"/>
  <c r="BE116" i="28" s="1"/>
  <c r="BD120" i="28"/>
  <c r="BE120" i="28" s="1"/>
  <c r="BD124" i="28"/>
  <c r="BE124" i="28" s="1"/>
  <c r="BD105" i="28"/>
  <c r="BE105" i="28" s="1"/>
  <c r="BD109" i="28"/>
  <c r="BE109" i="28" s="1"/>
  <c r="BD113" i="28"/>
  <c r="BE113" i="28" s="1"/>
  <c r="BD117" i="28"/>
  <c r="BE117" i="28" s="1"/>
  <c r="BD121" i="28"/>
  <c r="BE121" i="28" s="1"/>
  <c r="BD132" i="28"/>
  <c r="BD106" i="28"/>
  <c r="BE106" i="28" s="1"/>
  <c r="BD110" i="28"/>
  <c r="BE110" i="28" s="1"/>
  <c r="BD114" i="28"/>
  <c r="BE114" i="28" s="1"/>
  <c r="BD118" i="28"/>
  <c r="BE118" i="28" s="1"/>
  <c r="BD122" i="28"/>
  <c r="BE122" i="28" s="1"/>
  <c r="BD133" i="28"/>
  <c r="H29" i="56"/>
  <c r="AH8" i="28"/>
  <c r="I586" i="53"/>
  <c r="H586" i="53" s="1"/>
  <c r="AF8" i="28"/>
  <c r="G623" i="53"/>
  <c r="G586" i="53"/>
  <c r="G624" i="53"/>
  <c r="G585" i="53"/>
  <c r="AH437" i="28" l="1"/>
  <c r="AI437" i="28" s="1"/>
  <c r="AH435" i="28"/>
  <c r="AI435" i="28" s="1"/>
  <c r="AH432" i="28"/>
  <c r="AI432" i="28" s="1"/>
  <c r="AH430" i="28"/>
  <c r="AI430" i="28" s="1"/>
  <c r="AH429" i="28"/>
  <c r="AI429" i="28" s="1"/>
  <c r="AH436" i="28"/>
  <c r="AI436" i="28" s="1"/>
  <c r="AH431" i="28"/>
  <c r="AI431" i="28" s="1"/>
  <c r="AH426" i="28"/>
  <c r="AI426" i="28" s="1"/>
  <c r="AH434" i="28"/>
  <c r="AI434" i="28" s="1"/>
  <c r="AH428" i="28"/>
  <c r="AI428" i="28" s="1"/>
  <c r="AH422" i="28"/>
  <c r="AI422" i="28" s="1"/>
  <c r="AH420" i="28"/>
  <c r="AI420" i="28" s="1"/>
  <c r="AH416" i="28"/>
  <c r="AI416" i="28" s="1"/>
  <c r="AH415" i="28"/>
  <c r="AI415" i="28" s="1"/>
  <c r="AH424" i="28"/>
  <c r="AI424" i="28" s="1"/>
  <c r="AH421" i="28"/>
  <c r="AI421" i="28" s="1"/>
  <c r="AH417" i="28"/>
  <c r="AI417" i="28" s="1"/>
  <c r="AH427" i="28"/>
  <c r="AI427" i="28" s="1"/>
  <c r="AH423" i="28"/>
  <c r="AI423" i="28" s="1"/>
  <c r="AH418" i="28"/>
  <c r="AH414" i="28"/>
  <c r="AI414" i="28" s="1"/>
  <c r="AH410" i="28"/>
  <c r="AI410" i="28" s="1"/>
  <c r="AH404" i="28"/>
  <c r="AI404" i="28" s="1"/>
  <c r="AH401" i="28"/>
  <c r="AI401" i="28" s="1"/>
  <c r="AH425" i="28"/>
  <c r="AI425" i="28" s="1"/>
  <c r="AH412" i="28"/>
  <c r="AI412" i="28" s="1"/>
  <c r="AH411" i="28"/>
  <c r="AI411" i="28" s="1"/>
  <c r="AH406" i="28"/>
  <c r="AI406" i="28" s="1"/>
  <c r="AH403" i="28"/>
  <c r="AI403" i="28" s="1"/>
  <c r="AH402" i="28"/>
  <c r="AI402" i="28" s="1"/>
  <c r="AH399" i="28"/>
  <c r="AI399" i="28" s="1"/>
  <c r="AH396" i="28"/>
  <c r="AI396" i="28" s="1"/>
  <c r="AH433" i="28"/>
  <c r="AI433" i="28" s="1"/>
  <c r="AH407" i="28"/>
  <c r="AI407" i="28" s="1"/>
  <c r="AH393" i="28"/>
  <c r="AI393" i="28" s="1"/>
  <c r="AH388" i="28"/>
  <c r="AI388" i="28" s="1"/>
  <c r="AH397" i="28"/>
  <c r="AI397" i="28" s="1"/>
  <c r="AH394" i="28"/>
  <c r="AI394" i="28" s="1"/>
  <c r="AH391" i="28"/>
  <c r="AI391" i="28" s="1"/>
  <c r="AH390" i="28"/>
  <c r="AI390" i="28" s="1"/>
  <c r="AH387" i="28"/>
  <c r="AI387" i="28" s="1"/>
  <c r="AH419" i="28"/>
  <c r="AI419" i="28" s="1"/>
  <c r="AH385" i="28"/>
  <c r="AI385" i="28" s="1"/>
  <c r="AH384" i="28"/>
  <c r="AI384" i="28" s="1"/>
  <c r="AH382" i="28"/>
  <c r="AI382" i="28" s="1"/>
  <c r="AH380" i="28"/>
  <c r="AI380" i="28" s="1"/>
  <c r="AH377" i="28"/>
  <c r="AI377" i="28" s="1"/>
  <c r="AH376" i="28"/>
  <c r="AI376" i="28" s="1"/>
  <c r="AH375" i="28"/>
  <c r="AI375" i="28" s="1"/>
  <c r="AH373" i="28"/>
  <c r="AI373" i="28" s="1"/>
  <c r="AH371" i="28"/>
  <c r="AI371" i="28" s="1"/>
  <c r="AH367" i="28"/>
  <c r="AI367" i="28" s="1"/>
  <c r="AH361" i="28"/>
  <c r="AI361" i="28" s="1"/>
  <c r="AH360" i="28"/>
  <c r="AI360" i="28" s="1"/>
  <c r="AH409" i="28"/>
  <c r="AI409" i="28" s="1"/>
  <c r="AH400" i="28"/>
  <c r="AI400" i="28" s="1"/>
  <c r="AH392" i="28"/>
  <c r="AI392" i="28" s="1"/>
  <c r="AH389" i="28"/>
  <c r="AI389" i="28" s="1"/>
  <c r="AH383" i="28"/>
  <c r="AI383" i="28" s="1"/>
  <c r="AH413" i="28"/>
  <c r="AI413" i="28" s="1"/>
  <c r="AH408" i="28"/>
  <c r="AI408" i="28" s="1"/>
  <c r="AH405" i="28"/>
  <c r="AI405" i="28" s="1"/>
  <c r="AH398" i="28"/>
  <c r="AI398" i="28" s="1"/>
  <c r="AH395" i="28"/>
  <c r="AI395" i="28" s="1"/>
  <c r="AH381" i="28"/>
  <c r="AI381" i="28" s="1"/>
  <c r="AH372" i="28"/>
  <c r="AI372" i="28" s="1"/>
  <c r="AH365" i="28"/>
  <c r="AI365" i="28" s="1"/>
  <c r="AH362" i="28"/>
  <c r="AI362" i="28" s="1"/>
  <c r="AH358" i="28"/>
  <c r="AI358" i="28" s="1"/>
  <c r="AH378" i="28"/>
  <c r="AI378" i="28" s="1"/>
  <c r="AH366" i="28"/>
  <c r="AI366" i="28" s="1"/>
  <c r="AH363" i="28"/>
  <c r="AI363" i="28" s="1"/>
  <c r="AH356" i="28"/>
  <c r="AI356" i="28" s="1"/>
  <c r="AH379" i="28"/>
  <c r="AI379" i="28" s="1"/>
  <c r="AH374" i="28"/>
  <c r="AI374" i="28" s="1"/>
  <c r="AH364" i="28"/>
  <c r="AI364" i="28" s="1"/>
  <c r="AH353" i="28"/>
  <c r="AI353" i="28" s="1"/>
  <c r="AH369" i="28"/>
  <c r="AI369" i="28" s="1"/>
  <c r="AH386" i="28"/>
  <c r="AI386" i="28" s="1"/>
  <c r="AH370" i="28"/>
  <c r="AI370" i="28" s="1"/>
  <c r="AH359" i="28"/>
  <c r="AI359" i="28" s="1"/>
  <c r="AH355" i="28"/>
  <c r="AI355" i="28" s="1"/>
  <c r="AH368" i="28"/>
  <c r="AI368" i="28" s="1"/>
  <c r="AH357" i="28"/>
  <c r="AI357" i="28" s="1"/>
  <c r="AH354" i="28"/>
  <c r="AI354" i="28" s="1"/>
  <c r="AF433" i="28"/>
  <c r="AG433" i="28" s="1"/>
  <c r="AF431" i="28"/>
  <c r="AG431" i="28" s="1"/>
  <c r="AF437" i="28"/>
  <c r="AG437" i="28" s="1"/>
  <c r="AF434" i="28"/>
  <c r="AG434" i="28" s="1"/>
  <c r="AF429" i="28"/>
  <c r="AG429" i="28" s="1"/>
  <c r="AF430" i="28"/>
  <c r="AG430" i="28" s="1"/>
  <c r="AF427" i="28"/>
  <c r="AG427" i="28" s="1"/>
  <c r="AF425" i="28"/>
  <c r="AG425" i="28" s="1"/>
  <c r="AF419" i="28"/>
  <c r="AG419" i="28" s="1"/>
  <c r="AF418" i="28"/>
  <c r="AF428" i="28"/>
  <c r="AG428" i="28" s="1"/>
  <c r="AF422" i="28"/>
  <c r="AG422" i="28" s="1"/>
  <c r="AF420" i="28"/>
  <c r="AG420" i="28" s="1"/>
  <c r="AF416" i="28"/>
  <c r="AG416" i="28" s="1"/>
  <c r="AF432" i="28"/>
  <c r="AG432" i="28" s="1"/>
  <c r="AF421" i="28"/>
  <c r="AG421" i="28" s="1"/>
  <c r="AF414" i="28"/>
  <c r="AG414" i="28" s="1"/>
  <c r="AF426" i="28"/>
  <c r="AG426" i="28" s="1"/>
  <c r="AF424" i="28"/>
  <c r="AG424" i="28" s="1"/>
  <c r="AF417" i="28"/>
  <c r="AG417" i="28" s="1"/>
  <c r="AF415" i="28"/>
  <c r="AG415" i="28" s="1"/>
  <c r="AF436" i="28"/>
  <c r="AG436" i="28" s="1"/>
  <c r="AF413" i="28"/>
  <c r="AG413" i="28" s="1"/>
  <c r="AF409" i="28"/>
  <c r="AG409" i="28" s="1"/>
  <c r="AF408" i="28"/>
  <c r="AG408" i="28" s="1"/>
  <c r="AF407" i="28"/>
  <c r="AG407" i="28" s="1"/>
  <c r="AF400" i="28"/>
  <c r="AG400" i="28" s="1"/>
  <c r="AF398" i="28"/>
  <c r="AG398" i="28" s="1"/>
  <c r="AF435" i="28"/>
  <c r="AG435" i="28" s="1"/>
  <c r="AF410" i="28"/>
  <c r="AG410" i="28" s="1"/>
  <c r="AF405" i="28"/>
  <c r="AG405" i="28" s="1"/>
  <c r="AF404" i="28"/>
  <c r="AG404" i="28" s="1"/>
  <c r="AF406" i="28"/>
  <c r="AG406" i="28" s="1"/>
  <c r="AF402" i="28"/>
  <c r="AG402" i="28" s="1"/>
  <c r="AF399" i="28"/>
  <c r="AG399" i="28" s="1"/>
  <c r="AF392" i="28"/>
  <c r="AG392" i="28" s="1"/>
  <c r="AF390" i="28"/>
  <c r="AG390" i="28" s="1"/>
  <c r="AF386" i="28"/>
  <c r="AG386" i="28" s="1"/>
  <c r="AF412" i="28"/>
  <c r="AG412" i="28" s="1"/>
  <c r="AF401" i="28"/>
  <c r="AG401" i="28" s="1"/>
  <c r="AF395" i="28"/>
  <c r="AG395" i="28" s="1"/>
  <c r="AF423" i="28"/>
  <c r="AG423" i="28" s="1"/>
  <c r="AF403" i="28"/>
  <c r="AG403" i="28" s="1"/>
  <c r="AF374" i="28"/>
  <c r="AG374" i="28" s="1"/>
  <c r="AF369" i="28"/>
  <c r="AG369" i="28" s="1"/>
  <c r="AF364" i="28"/>
  <c r="AG364" i="28" s="1"/>
  <c r="AF358" i="28"/>
  <c r="AG358" i="28" s="1"/>
  <c r="AF411" i="28"/>
  <c r="AG411" i="28" s="1"/>
  <c r="AF391" i="28"/>
  <c r="AG391" i="28" s="1"/>
  <c r="AF387" i="28"/>
  <c r="AG387" i="28" s="1"/>
  <c r="AF385" i="28"/>
  <c r="AG385" i="28" s="1"/>
  <c r="AF396" i="28"/>
  <c r="AG396" i="28" s="1"/>
  <c r="AF393" i="28"/>
  <c r="AG393" i="28" s="1"/>
  <c r="AF389" i="28"/>
  <c r="AG389" i="28" s="1"/>
  <c r="AF388" i="28"/>
  <c r="AG388" i="28" s="1"/>
  <c r="AF384" i="28"/>
  <c r="AG384" i="28" s="1"/>
  <c r="AF382" i="28"/>
  <c r="AG382" i="28" s="1"/>
  <c r="AF378" i="28"/>
  <c r="AG378" i="28" s="1"/>
  <c r="AF376" i="28"/>
  <c r="AG376" i="28" s="1"/>
  <c r="AF375" i="28"/>
  <c r="AG375" i="28" s="1"/>
  <c r="AF370" i="28"/>
  <c r="AG370" i="28" s="1"/>
  <c r="AF367" i="28"/>
  <c r="AG367" i="28" s="1"/>
  <c r="AF363" i="28"/>
  <c r="AG363" i="28" s="1"/>
  <c r="AF360" i="28"/>
  <c r="AG360" i="28" s="1"/>
  <c r="AF377" i="28"/>
  <c r="AG377" i="28" s="1"/>
  <c r="AF371" i="28"/>
  <c r="AG371" i="28" s="1"/>
  <c r="AF368" i="28"/>
  <c r="AG368" i="28" s="1"/>
  <c r="AF357" i="28"/>
  <c r="AG357" i="28" s="1"/>
  <c r="AF354" i="28"/>
  <c r="AG354" i="28" s="1"/>
  <c r="AF383" i="28"/>
  <c r="AG383" i="28" s="1"/>
  <c r="AF366" i="28"/>
  <c r="AG366" i="28" s="1"/>
  <c r="AF394" i="28"/>
  <c r="AG394" i="28" s="1"/>
  <c r="AF372" i="28"/>
  <c r="AG372" i="28" s="1"/>
  <c r="AF356" i="28"/>
  <c r="AG356" i="28" s="1"/>
  <c r="AF380" i="28"/>
  <c r="AG380" i="28" s="1"/>
  <c r="AF379" i="28"/>
  <c r="AG379" i="28" s="1"/>
  <c r="AF373" i="28"/>
  <c r="AG373" i="28" s="1"/>
  <c r="AF361" i="28"/>
  <c r="AG361" i="28" s="1"/>
  <c r="AF353" i="28"/>
  <c r="AG353" i="28" s="1"/>
  <c r="AF397" i="28"/>
  <c r="AG397" i="28" s="1"/>
  <c r="AF381" i="28"/>
  <c r="AG381" i="28" s="1"/>
  <c r="AF365" i="28"/>
  <c r="AG365" i="28" s="1"/>
  <c r="AF362" i="28"/>
  <c r="AG362" i="28" s="1"/>
  <c r="AF359" i="28"/>
  <c r="AG359" i="28" s="1"/>
  <c r="AF355" i="28"/>
  <c r="AG355" i="28" s="1"/>
  <c r="AF125" i="28"/>
  <c r="AG125" i="28" s="1"/>
  <c r="AF128" i="28"/>
  <c r="AG128" i="28" s="1"/>
  <c r="AF126" i="28"/>
  <c r="AG126" i="28" s="1"/>
  <c r="AF127" i="28"/>
  <c r="AG127" i="28" s="1"/>
  <c r="AF130" i="28"/>
  <c r="AG130" i="28" s="1"/>
  <c r="AF129" i="28"/>
  <c r="AG129" i="28" s="1"/>
  <c r="AF131" i="28"/>
  <c r="AH126" i="28"/>
  <c r="AI126" i="28" s="1"/>
  <c r="AH125" i="28"/>
  <c r="AI125" i="28" s="1"/>
  <c r="AH128" i="28"/>
  <c r="AI128" i="28" s="1"/>
  <c r="AH127" i="28"/>
  <c r="AI127" i="28" s="1"/>
  <c r="AH131" i="28"/>
  <c r="AH129" i="28"/>
  <c r="AI129" i="28" s="1"/>
  <c r="AH130" i="28"/>
  <c r="AI130" i="28" s="1"/>
  <c r="BJ8" i="28"/>
  <c r="BJ137" i="28" s="1"/>
  <c r="BK137" i="28" s="1"/>
  <c r="H30" i="56"/>
  <c r="AJ8" i="28"/>
  <c r="AJ168" i="28" s="1"/>
  <c r="G30" i="56"/>
  <c r="J43" i="56"/>
  <c r="N43" i="56"/>
  <c r="K43" i="56"/>
  <c r="G42" i="56"/>
  <c r="G43" i="56"/>
  <c r="AF345" i="28"/>
  <c r="AF346" i="28"/>
  <c r="AF347" i="28"/>
  <c r="AF348" i="28"/>
  <c r="AF349" i="28"/>
  <c r="AF350" i="28"/>
  <c r="AF351" i="28"/>
  <c r="AF352" i="28"/>
  <c r="AH352" i="28"/>
  <c r="AH345" i="28"/>
  <c r="AH346" i="28"/>
  <c r="AH347" i="28"/>
  <c r="AH348" i="28"/>
  <c r="AH349" i="28"/>
  <c r="AH350" i="28"/>
  <c r="AH351" i="28"/>
  <c r="AH338" i="28"/>
  <c r="AH339" i="28"/>
  <c r="AH340" i="28"/>
  <c r="AH341" i="28"/>
  <c r="AH342" i="28"/>
  <c r="AH343" i="28"/>
  <c r="AH344" i="28"/>
  <c r="AF339" i="28"/>
  <c r="AF340" i="28"/>
  <c r="AF343" i="28"/>
  <c r="AF341" i="28"/>
  <c r="AF338" i="28"/>
  <c r="AF342" i="28"/>
  <c r="AF344" i="28"/>
  <c r="AF24" i="28"/>
  <c r="AF28" i="28"/>
  <c r="AF25" i="28"/>
  <c r="AF30" i="28"/>
  <c r="AF34" i="28"/>
  <c r="AF38" i="28"/>
  <c r="AF23" i="28"/>
  <c r="AF32" i="28"/>
  <c r="AF26" i="28"/>
  <c r="AF27" i="28"/>
  <c r="AF35" i="28"/>
  <c r="AF40" i="28"/>
  <c r="AF44" i="28"/>
  <c r="AF48" i="28"/>
  <c r="AF52" i="28"/>
  <c r="AF31" i="28"/>
  <c r="AF36" i="28"/>
  <c r="AF37" i="28"/>
  <c r="AF39" i="28"/>
  <c r="AF45" i="28"/>
  <c r="AF29" i="28"/>
  <c r="AF33" i="28"/>
  <c r="AF42" i="28"/>
  <c r="AF47" i="28"/>
  <c r="AF54" i="28"/>
  <c r="AF43" i="28"/>
  <c r="AF55" i="28"/>
  <c r="AF56" i="28"/>
  <c r="AF57" i="28"/>
  <c r="AF61" i="28"/>
  <c r="AF65" i="28"/>
  <c r="AF69" i="28"/>
  <c r="AF46" i="28"/>
  <c r="AF49" i="28"/>
  <c r="AF60" i="28"/>
  <c r="AF41" i="28"/>
  <c r="AF53" i="28"/>
  <c r="AF58" i="28"/>
  <c r="AF62" i="28"/>
  <c r="AF67" i="28"/>
  <c r="AF51" i="28"/>
  <c r="AF63" i="28"/>
  <c r="AF68" i="28"/>
  <c r="AF75" i="28"/>
  <c r="AF50" i="28"/>
  <c r="AF59" i="28"/>
  <c r="AF64" i="28"/>
  <c r="AF66" i="28"/>
  <c r="AF73" i="28"/>
  <c r="AF78" i="28"/>
  <c r="AF70" i="28"/>
  <c r="AF71" i="28"/>
  <c r="AF72" i="28"/>
  <c r="AF74" i="28"/>
  <c r="AF76" i="28"/>
  <c r="AF77" i="28"/>
  <c r="AH26" i="28"/>
  <c r="AH23" i="28"/>
  <c r="AH28" i="28"/>
  <c r="AH32" i="28"/>
  <c r="AH36" i="28"/>
  <c r="AH24" i="28"/>
  <c r="AH25" i="28"/>
  <c r="AH30" i="28"/>
  <c r="AH29" i="28"/>
  <c r="AH33" i="28"/>
  <c r="AH38" i="28"/>
  <c r="AH42" i="28"/>
  <c r="AH46" i="28"/>
  <c r="AH50" i="28"/>
  <c r="AH43" i="28"/>
  <c r="AH31" i="28"/>
  <c r="AH37" i="28"/>
  <c r="AH39" i="28"/>
  <c r="AH27" i="28"/>
  <c r="AH34" i="28"/>
  <c r="AH35" i="28"/>
  <c r="AH40" i="28"/>
  <c r="AH45" i="28"/>
  <c r="AH51" i="28"/>
  <c r="AH56" i="28"/>
  <c r="AH41" i="28"/>
  <c r="AH53" i="28"/>
  <c r="AH47" i="28"/>
  <c r="AH48" i="28"/>
  <c r="AH49" i="28"/>
  <c r="AH54" i="28"/>
  <c r="AH58" i="28"/>
  <c r="AH55" i="28"/>
  <c r="AH59" i="28"/>
  <c r="AH63" i="28"/>
  <c r="AH67" i="28"/>
  <c r="AH71" i="28"/>
  <c r="AH52" i="28"/>
  <c r="AH60" i="28"/>
  <c r="AH65" i="28"/>
  <c r="AH57" i="28"/>
  <c r="AH61" i="28"/>
  <c r="AH66" i="28"/>
  <c r="AH72" i="28"/>
  <c r="AH73" i="28"/>
  <c r="AH77" i="28"/>
  <c r="AH44" i="28"/>
  <c r="AH62" i="28"/>
  <c r="AH68" i="28"/>
  <c r="AH69" i="28"/>
  <c r="AH70" i="28"/>
  <c r="AH76" i="28"/>
  <c r="AH64" i="28"/>
  <c r="AH78" i="28"/>
  <c r="AH74" i="28"/>
  <c r="AH75" i="28"/>
  <c r="H43" i="56"/>
  <c r="H42" i="56"/>
  <c r="AX136" i="28"/>
  <c r="AX10" i="28" s="1"/>
  <c r="AX139" i="28"/>
  <c r="AX143" i="28"/>
  <c r="AX147" i="28"/>
  <c r="AX151" i="28"/>
  <c r="AX155" i="28"/>
  <c r="AX159" i="28"/>
  <c r="AX163" i="28"/>
  <c r="AX167" i="28"/>
  <c r="AX171" i="28"/>
  <c r="AX175" i="28"/>
  <c r="AX179" i="28"/>
  <c r="AX183" i="28"/>
  <c r="AX187" i="28"/>
  <c r="AX191" i="28"/>
  <c r="AX195" i="28"/>
  <c r="AX199" i="28"/>
  <c r="AX203" i="28"/>
  <c r="AX207" i="28"/>
  <c r="AX211" i="28"/>
  <c r="AX215" i="28"/>
  <c r="AX219" i="28"/>
  <c r="AX223" i="28"/>
  <c r="AX227" i="28"/>
  <c r="AX231" i="28"/>
  <c r="AX235" i="28"/>
  <c r="AX239" i="28"/>
  <c r="AX243" i="28"/>
  <c r="AX247" i="28"/>
  <c r="AX251" i="28"/>
  <c r="AX255" i="28"/>
  <c r="AX259" i="28"/>
  <c r="AX263" i="28"/>
  <c r="AX267" i="28"/>
  <c r="AX271" i="28"/>
  <c r="AX275" i="28"/>
  <c r="AX279" i="28"/>
  <c r="AX283" i="28"/>
  <c r="AX287" i="28"/>
  <c r="AX291" i="28"/>
  <c r="AX295" i="28"/>
  <c r="AX299" i="28"/>
  <c r="AX303" i="28"/>
  <c r="AX307" i="28"/>
  <c r="AX311" i="28"/>
  <c r="AX315" i="28"/>
  <c r="AX319" i="28"/>
  <c r="AX323" i="28"/>
  <c r="AX327" i="28"/>
  <c r="AX331" i="28"/>
  <c r="AX335" i="28"/>
  <c r="AX140" i="28"/>
  <c r="AX144" i="28"/>
  <c r="AX148" i="28"/>
  <c r="AX152" i="28"/>
  <c r="AX156" i="28"/>
  <c r="AX160" i="28"/>
  <c r="AX164" i="28"/>
  <c r="AX168" i="28"/>
  <c r="AX172" i="28"/>
  <c r="AX176" i="28"/>
  <c r="AX180" i="28"/>
  <c r="AX184" i="28"/>
  <c r="AX188" i="28"/>
  <c r="AX192" i="28"/>
  <c r="AX196" i="28"/>
  <c r="AX200" i="28"/>
  <c r="AX204" i="28"/>
  <c r="AX208" i="28"/>
  <c r="AX212" i="28"/>
  <c r="AX216" i="28"/>
  <c r="AX220" i="28"/>
  <c r="AX224" i="28"/>
  <c r="AX228" i="28"/>
  <c r="AX232" i="28"/>
  <c r="AX236" i="28"/>
  <c r="AX240" i="28"/>
  <c r="AX244" i="28"/>
  <c r="AX248" i="28"/>
  <c r="AX252" i="28"/>
  <c r="AX256" i="28"/>
  <c r="AX260" i="28"/>
  <c r="AX264" i="28"/>
  <c r="AX268" i="28"/>
  <c r="AX141" i="28"/>
  <c r="AX149" i="28"/>
  <c r="AX157" i="28"/>
  <c r="AX165" i="28"/>
  <c r="AX173" i="28"/>
  <c r="AX181" i="28"/>
  <c r="AX189" i="28"/>
  <c r="AX197" i="28"/>
  <c r="AX205" i="28"/>
  <c r="AX213" i="28"/>
  <c r="AX221" i="28"/>
  <c r="AX229" i="28"/>
  <c r="AX237" i="28"/>
  <c r="AX245" i="28"/>
  <c r="AX253" i="28"/>
  <c r="AX261" i="28"/>
  <c r="AX269" i="28"/>
  <c r="AX274" i="28"/>
  <c r="AX280" i="28"/>
  <c r="AX285" i="28"/>
  <c r="AX290" i="28"/>
  <c r="AX296" i="28"/>
  <c r="AX301" i="28"/>
  <c r="AX306" i="28"/>
  <c r="AX312" i="28"/>
  <c r="AX317" i="28"/>
  <c r="AX322" i="28"/>
  <c r="AX328" i="28"/>
  <c r="AX333" i="28"/>
  <c r="AX142" i="28"/>
  <c r="AX150" i="28"/>
  <c r="AX158" i="28"/>
  <c r="AX166" i="28"/>
  <c r="AX174" i="28"/>
  <c r="AX182" i="28"/>
  <c r="AX190" i="28"/>
  <c r="AX198" i="28"/>
  <c r="AX206" i="28"/>
  <c r="AX214" i="28"/>
  <c r="AX222" i="28"/>
  <c r="AX230" i="28"/>
  <c r="AX238" i="28"/>
  <c r="AX246" i="28"/>
  <c r="AX254" i="28"/>
  <c r="AX262" i="28"/>
  <c r="AX270" i="28"/>
  <c r="AX276" i="28"/>
  <c r="AX281" i="28"/>
  <c r="AX286" i="28"/>
  <c r="AX292" i="28"/>
  <c r="AX297" i="28"/>
  <c r="AX302" i="28"/>
  <c r="AX308" i="28"/>
  <c r="AX313" i="28"/>
  <c r="AX318" i="28"/>
  <c r="AX324" i="28"/>
  <c r="AX329" i="28"/>
  <c r="AX334" i="28"/>
  <c r="AX137" i="28"/>
  <c r="AX145" i="28"/>
  <c r="AX153" i="28"/>
  <c r="AX161" i="28"/>
  <c r="AX169" i="28"/>
  <c r="AX177" i="28"/>
  <c r="AX185" i="28"/>
  <c r="AX193" i="28"/>
  <c r="AX201" i="28"/>
  <c r="AX209" i="28"/>
  <c r="AX217" i="28"/>
  <c r="AX225" i="28"/>
  <c r="AX233" i="28"/>
  <c r="AX241" i="28"/>
  <c r="AX249" i="28"/>
  <c r="AX257" i="28"/>
  <c r="AX265" i="28"/>
  <c r="AX272" i="28"/>
  <c r="AX277" i="28"/>
  <c r="AX282" i="28"/>
  <c r="AX288" i="28"/>
  <c r="AX293" i="28"/>
  <c r="AX298" i="28"/>
  <c r="AX304" i="28"/>
  <c r="AX309" i="28"/>
  <c r="AX314" i="28"/>
  <c r="AX320" i="28"/>
  <c r="AX325" i="28"/>
  <c r="AX330" i="28"/>
  <c r="AX336" i="28"/>
  <c r="AX138" i="28"/>
  <c r="AX146" i="28"/>
  <c r="AX154" i="28"/>
  <c r="AX162" i="28"/>
  <c r="AX170" i="28"/>
  <c r="AX178" i="28"/>
  <c r="AX186" i="28"/>
  <c r="AX194" i="28"/>
  <c r="AX202" i="28"/>
  <c r="AX210" i="28"/>
  <c r="AX218" i="28"/>
  <c r="AX226" i="28"/>
  <c r="AX234" i="28"/>
  <c r="AX242" i="28"/>
  <c r="AX250" i="28"/>
  <c r="AX258" i="28"/>
  <c r="AX266" i="28"/>
  <c r="AX273" i="28"/>
  <c r="AX278" i="28"/>
  <c r="AX284" i="28"/>
  <c r="AX289" i="28"/>
  <c r="AX294" i="28"/>
  <c r="AX300" i="28"/>
  <c r="AX305" i="28"/>
  <c r="AX310" i="28"/>
  <c r="AX316" i="28"/>
  <c r="AX321" i="28"/>
  <c r="AX326" i="28"/>
  <c r="AX332" i="28"/>
  <c r="AX337" i="28"/>
  <c r="AX14" i="28"/>
  <c r="AX17" i="28"/>
  <c r="AX21" i="28"/>
  <c r="AX81" i="28"/>
  <c r="AX85" i="28"/>
  <c r="AX89" i="28"/>
  <c r="AX93" i="28"/>
  <c r="AX97" i="28"/>
  <c r="AX101" i="28"/>
  <c r="AX105" i="28"/>
  <c r="AY105" i="28" s="1"/>
  <c r="AX109" i="28"/>
  <c r="AY109" i="28" s="1"/>
  <c r="AX113" i="28"/>
  <c r="AY113" i="28" s="1"/>
  <c r="AX117" i="28"/>
  <c r="AY117" i="28" s="1"/>
  <c r="AX121" i="28"/>
  <c r="AY121" i="28" s="1"/>
  <c r="AX132" i="28"/>
  <c r="AX18" i="28"/>
  <c r="AX22" i="28"/>
  <c r="AX82" i="28"/>
  <c r="AX86" i="28"/>
  <c r="AX90" i="28"/>
  <c r="AX94" i="28"/>
  <c r="AX98" i="28"/>
  <c r="AX102" i="28"/>
  <c r="AX106" i="28"/>
  <c r="AY106" i="28" s="1"/>
  <c r="AX110" i="28"/>
  <c r="AY110" i="28" s="1"/>
  <c r="AX114" i="28"/>
  <c r="AY114" i="28" s="1"/>
  <c r="AX118" i="28"/>
  <c r="AY118" i="28" s="1"/>
  <c r="AX122" i="28"/>
  <c r="AY122" i="28" s="1"/>
  <c r="AX133" i="28"/>
  <c r="AX15" i="28"/>
  <c r="AX19" i="28"/>
  <c r="AX79" i="28"/>
  <c r="AX83" i="28"/>
  <c r="AX87" i="28"/>
  <c r="AX91" i="28"/>
  <c r="AX95" i="28"/>
  <c r="AX99" i="28"/>
  <c r="AX103" i="28"/>
  <c r="AX107" i="28"/>
  <c r="AY107" i="28" s="1"/>
  <c r="AX111" i="28"/>
  <c r="AY111" i="28" s="1"/>
  <c r="AX115" i="28"/>
  <c r="AY115" i="28" s="1"/>
  <c r="AX119" i="28"/>
  <c r="AY119" i="28" s="1"/>
  <c r="AX123" i="28"/>
  <c r="AY123" i="28" s="1"/>
  <c r="AX16" i="28"/>
  <c r="AX20" i="28"/>
  <c r="AX80" i="28"/>
  <c r="AX84" i="28"/>
  <c r="AX88" i="28"/>
  <c r="AX92" i="28"/>
  <c r="AX96" i="28"/>
  <c r="AX100" i="28"/>
  <c r="AX104" i="28"/>
  <c r="AX108" i="28"/>
  <c r="AY108" i="28" s="1"/>
  <c r="AX112" i="28"/>
  <c r="AY112" i="28" s="1"/>
  <c r="AX116" i="28"/>
  <c r="AY116" i="28" s="1"/>
  <c r="AX120" i="28"/>
  <c r="AY120" i="28" s="1"/>
  <c r="AX124" i="28"/>
  <c r="AY124" i="28" s="1"/>
  <c r="AV136" i="28"/>
  <c r="AV10" i="28" s="1"/>
  <c r="AV139" i="28"/>
  <c r="AV143" i="28"/>
  <c r="AV147" i="28"/>
  <c r="AV151" i="28"/>
  <c r="AV155" i="28"/>
  <c r="AV159" i="28"/>
  <c r="AV163" i="28"/>
  <c r="AV167" i="28"/>
  <c r="AV171" i="28"/>
  <c r="AV175" i="28"/>
  <c r="AV179" i="28"/>
  <c r="AV183" i="28"/>
  <c r="AV187" i="28"/>
  <c r="AV191" i="28"/>
  <c r="AV195" i="28"/>
  <c r="AV199" i="28"/>
  <c r="AV203" i="28"/>
  <c r="AV207" i="28"/>
  <c r="AV211" i="28"/>
  <c r="AV215" i="28"/>
  <c r="AV219" i="28"/>
  <c r="AV223" i="28"/>
  <c r="AV227" i="28"/>
  <c r="AV231" i="28"/>
  <c r="AV235" i="28"/>
  <c r="AV239" i="28"/>
  <c r="AV243" i="28"/>
  <c r="AV247" i="28"/>
  <c r="AV251" i="28"/>
  <c r="AV255" i="28"/>
  <c r="AV259" i="28"/>
  <c r="AV263" i="28"/>
  <c r="AV267" i="28"/>
  <c r="AV271" i="28"/>
  <c r="AV275" i="28"/>
  <c r="AV279" i="28"/>
  <c r="AV283" i="28"/>
  <c r="AV287" i="28"/>
  <c r="AV291" i="28"/>
  <c r="AV295" i="28"/>
  <c r="AV299" i="28"/>
  <c r="AV303" i="28"/>
  <c r="AV307" i="28"/>
  <c r="AV311" i="28"/>
  <c r="AV315" i="28"/>
  <c r="AV319" i="28"/>
  <c r="AV323" i="28"/>
  <c r="AV327" i="28"/>
  <c r="AV331" i="28"/>
  <c r="AV335" i="28"/>
  <c r="AV140" i="28"/>
  <c r="AV144" i="28"/>
  <c r="AV148" i="28"/>
  <c r="AV152" i="28"/>
  <c r="AV156" i="28"/>
  <c r="AV160" i="28"/>
  <c r="AV164" i="28"/>
  <c r="AV168" i="28"/>
  <c r="AV172" i="28"/>
  <c r="AV176" i="28"/>
  <c r="AV180" i="28"/>
  <c r="AV184" i="28"/>
  <c r="AV188" i="28"/>
  <c r="AV192" i="28"/>
  <c r="AV196" i="28"/>
  <c r="AV200" i="28"/>
  <c r="AV204" i="28"/>
  <c r="AV208" i="28"/>
  <c r="AV212" i="28"/>
  <c r="AV216" i="28"/>
  <c r="AV220" i="28"/>
  <c r="AV224" i="28"/>
  <c r="AV228" i="28"/>
  <c r="AV232" i="28"/>
  <c r="AV236" i="28"/>
  <c r="AV240" i="28"/>
  <c r="AV244" i="28"/>
  <c r="AV248" i="28"/>
  <c r="AV252" i="28"/>
  <c r="AV256" i="28"/>
  <c r="AV260" i="28"/>
  <c r="AV264" i="28"/>
  <c r="AV268" i="28"/>
  <c r="AV141" i="28"/>
  <c r="AV149" i="28"/>
  <c r="AV157" i="28"/>
  <c r="AV165" i="28"/>
  <c r="AV173" i="28"/>
  <c r="AV181" i="28"/>
  <c r="AV189" i="28"/>
  <c r="AV197" i="28"/>
  <c r="AV205" i="28"/>
  <c r="AV213" i="28"/>
  <c r="AV221" i="28"/>
  <c r="AV229" i="28"/>
  <c r="AV237" i="28"/>
  <c r="AV245" i="28"/>
  <c r="AV253" i="28"/>
  <c r="AV261" i="28"/>
  <c r="AV269" i="28"/>
  <c r="AV274" i="28"/>
  <c r="AV280" i="28"/>
  <c r="AV285" i="28"/>
  <c r="AV290" i="28"/>
  <c r="AV296" i="28"/>
  <c r="AV301" i="28"/>
  <c r="AV306" i="28"/>
  <c r="AV312" i="28"/>
  <c r="AV317" i="28"/>
  <c r="AV322" i="28"/>
  <c r="AV328" i="28"/>
  <c r="AV333" i="28"/>
  <c r="AV142" i="28"/>
  <c r="AV150" i="28"/>
  <c r="AV158" i="28"/>
  <c r="AV166" i="28"/>
  <c r="AV174" i="28"/>
  <c r="AV182" i="28"/>
  <c r="AV190" i="28"/>
  <c r="AV198" i="28"/>
  <c r="AV206" i="28"/>
  <c r="AV214" i="28"/>
  <c r="AV222" i="28"/>
  <c r="AV230" i="28"/>
  <c r="AV238" i="28"/>
  <c r="AV246" i="28"/>
  <c r="AV254" i="28"/>
  <c r="AV262" i="28"/>
  <c r="AV270" i="28"/>
  <c r="AV276" i="28"/>
  <c r="AV281" i="28"/>
  <c r="AV286" i="28"/>
  <c r="AV292" i="28"/>
  <c r="AV297" i="28"/>
  <c r="AV302" i="28"/>
  <c r="AV308" i="28"/>
  <c r="AV313" i="28"/>
  <c r="AV318" i="28"/>
  <c r="AV324" i="28"/>
  <c r="AV329" i="28"/>
  <c r="AV334" i="28"/>
  <c r="AV137" i="28"/>
  <c r="AV145" i="28"/>
  <c r="AV153" i="28"/>
  <c r="AV161" i="28"/>
  <c r="AV169" i="28"/>
  <c r="AV177" i="28"/>
  <c r="AV185" i="28"/>
  <c r="AV193" i="28"/>
  <c r="AV201" i="28"/>
  <c r="AV209" i="28"/>
  <c r="AV217" i="28"/>
  <c r="AV225" i="28"/>
  <c r="AV233" i="28"/>
  <c r="AV241" i="28"/>
  <c r="AV249" i="28"/>
  <c r="AV257" i="28"/>
  <c r="AV265" i="28"/>
  <c r="AV272" i="28"/>
  <c r="AV277" i="28"/>
  <c r="AV282" i="28"/>
  <c r="AV288" i="28"/>
  <c r="AV293" i="28"/>
  <c r="AV298" i="28"/>
  <c r="AV304" i="28"/>
  <c r="AV309" i="28"/>
  <c r="AV314" i="28"/>
  <c r="AV320" i="28"/>
  <c r="AV325" i="28"/>
  <c r="AV330" i="28"/>
  <c r="AV336" i="28"/>
  <c r="AV138" i="28"/>
  <c r="AV146" i="28"/>
  <c r="AV154" i="28"/>
  <c r="AV162" i="28"/>
  <c r="AV170" i="28"/>
  <c r="AV178" i="28"/>
  <c r="AV186" i="28"/>
  <c r="AV194" i="28"/>
  <c r="AV202" i="28"/>
  <c r="AV210" i="28"/>
  <c r="AV218" i="28"/>
  <c r="AV226" i="28"/>
  <c r="AV234" i="28"/>
  <c r="AV242" i="28"/>
  <c r="AV250" i="28"/>
  <c r="AV258" i="28"/>
  <c r="AV266" i="28"/>
  <c r="AV273" i="28"/>
  <c r="AV278" i="28"/>
  <c r="AV284" i="28"/>
  <c r="AV289" i="28"/>
  <c r="AV294" i="28"/>
  <c r="AV300" i="28"/>
  <c r="AV305" i="28"/>
  <c r="AV310" i="28"/>
  <c r="AV316" i="28"/>
  <c r="AV321" i="28"/>
  <c r="AV326" i="28"/>
  <c r="AV332" i="28"/>
  <c r="AV337" i="28"/>
  <c r="AV14" i="28"/>
  <c r="AV17" i="28"/>
  <c r="AV21" i="28"/>
  <c r="AV81" i="28"/>
  <c r="AV85" i="28"/>
  <c r="AV89" i="28"/>
  <c r="AV93" i="28"/>
  <c r="AV97" i="28"/>
  <c r="AV101" i="28"/>
  <c r="AV105" i="28"/>
  <c r="AW105" i="28" s="1"/>
  <c r="AV109" i="28"/>
  <c r="AW109" i="28" s="1"/>
  <c r="AV113" i="28"/>
  <c r="AW113" i="28" s="1"/>
  <c r="AV117" i="28"/>
  <c r="AW117" i="28" s="1"/>
  <c r="AV121" i="28"/>
  <c r="AW121" i="28" s="1"/>
  <c r="AV132" i="28"/>
  <c r="AV18" i="28"/>
  <c r="AV22" i="28"/>
  <c r="AV82" i="28"/>
  <c r="AV86" i="28"/>
  <c r="AV90" i="28"/>
  <c r="AV94" i="28"/>
  <c r="AV98" i="28"/>
  <c r="AV102" i="28"/>
  <c r="AV106" i="28"/>
  <c r="AW106" i="28" s="1"/>
  <c r="AV110" i="28"/>
  <c r="AW110" i="28" s="1"/>
  <c r="AV114" i="28"/>
  <c r="AW114" i="28" s="1"/>
  <c r="AV118" i="28"/>
  <c r="AW118" i="28" s="1"/>
  <c r="AV122" i="28"/>
  <c r="AW122" i="28" s="1"/>
  <c r="AV133" i="28"/>
  <c r="AV15" i="28"/>
  <c r="AV19" i="28"/>
  <c r="AV79" i="28"/>
  <c r="AV83" i="28"/>
  <c r="AV87" i="28"/>
  <c r="AV91" i="28"/>
  <c r="AV95" i="28"/>
  <c r="AV99" i="28"/>
  <c r="AV103" i="28"/>
  <c r="AV107" i="28"/>
  <c r="AW107" i="28" s="1"/>
  <c r="AV111" i="28"/>
  <c r="AW111" i="28" s="1"/>
  <c r="AV115" i="28"/>
  <c r="AW115" i="28" s="1"/>
  <c r="AV119" i="28"/>
  <c r="AW119" i="28" s="1"/>
  <c r="AV123" i="28"/>
  <c r="AW123" i="28" s="1"/>
  <c r="AV16" i="28"/>
  <c r="AV20" i="28"/>
  <c r="AV80" i="28"/>
  <c r="AV84" i="28"/>
  <c r="AV88" i="28"/>
  <c r="AV92" i="28"/>
  <c r="AV96" i="28"/>
  <c r="AV100" i="28"/>
  <c r="AV104" i="28"/>
  <c r="AV108" i="28"/>
  <c r="AW108" i="28" s="1"/>
  <c r="AV112" i="28"/>
  <c r="AW112" i="28" s="1"/>
  <c r="AV116" i="28"/>
  <c r="AW116" i="28" s="1"/>
  <c r="AV120" i="28"/>
  <c r="AW120" i="28" s="1"/>
  <c r="AV124" i="28"/>
  <c r="AW124" i="28" s="1"/>
  <c r="AP136" i="28"/>
  <c r="AP10" i="28" s="1"/>
  <c r="AP139" i="28"/>
  <c r="AP143" i="28"/>
  <c r="AP147" i="28"/>
  <c r="AP151" i="28"/>
  <c r="AP155" i="28"/>
  <c r="AP159" i="28"/>
  <c r="AP163" i="28"/>
  <c r="AP167" i="28"/>
  <c r="AP171" i="28"/>
  <c r="AP175" i="28"/>
  <c r="AP179" i="28"/>
  <c r="AP183" i="28"/>
  <c r="AP187" i="28"/>
  <c r="AP191" i="28"/>
  <c r="AP195" i="28"/>
  <c r="AP199" i="28"/>
  <c r="AP203" i="28"/>
  <c r="AP207" i="28"/>
  <c r="AP211" i="28"/>
  <c r="AP215" i="28"/>
  <c r="AP219" i="28"/>
  <c r="AP223" i="28"/>
  <c r="AP227" i="28"/>
  <c r="AP231" i="28"/>
  <c r="AP235" i="28"/>
  <c r="AP239" i="28"/>
  <c r="AP243" i="28"/>
  <c r="AP247" i="28"/>
  <c r="AP251" i="28"/>
  <c r="AP255" i="28"/>
  <c r="AP259" i="28"/>
  <c r="AP263" i="28"/>
  <c r="AP267" i="28"/>
  <c r="AP271" i="28"/>
  <c r="AP275" i="28"/>
  <c r="AP279" i="28"/>
  <c r="AP283" i="28"/>
  <c r="AP287" i="28"/>
  <c r="AP291" i="28"/>
  <c r="AP295" i="28"/>
  <c r="AP299" i="28"/>
  <c r="AP303" i="28"/>
  <c r="AP307" i="28"/>
  <c r="AP311" i="28"/>
  <c r="AP315" i="28"/>
  <c r="AP319" i="28"/>
  <c r="AP323" i="28"/>
  <c r="AP327" i="28"/>
  <c r="AP331" i="28"/>
  <c r="AP335" i="28"/>
  <c r="AP137" i="28"/>
  <c r="AP145" i="28"/>
  <c r="AP149" i="28"/>
  <c r="AP153" i="28"/>
  <c r="AP161" i="28"/>
  <c r="AP173" i="28"/>
  <c r="AP181" i="28"/>
  <c r="AP189" i="28"/>
  <c r="AP201" i="28"/>
  <c r="AP213" i="28"/>
  <c r="AP225" i="28"/>
  <c r="AP233" i="28"/>
  <c r="AP241" i="28"/>
  <c r="AP249" i="28"/>
  <c r="AP253" i="28"/>
  <c r="AP261" i="28"/>
  <c r="AP269" i="28"/>
  <c r="AP277" i="28"/>
  <c r="AP285" i="28"/>
  <c r="AP293" i="28"/>
  <c r="AP301" i="28"/>
  <c r="AP309" i="28"/>
  <c r="AP317" i="28"/>
  <c r="AP329" i="28"/>
  <c r="AP337" i="28"/>
  <c r="AP142" i="28"/>
  <c r="AP150" i="28"/>
  <c r="AP158" i="28"/>
  <c r="AP166" i="28"/>
  <c r="AP174" i="28"/>
  <c r="AP182" i="28"/>
  <c r="AP140" i="28"/>
  <c r="AP144" i="28"/>
  <c r="AP148" i="28"/>
  <c r="AP152" i="28"/>
  <c r="AP156" i="28"/>
  <c r="AP160" i="28"/>
  <c r="AP164" i="28"/>
  <c r="AP168" i="28"/>
  <c r="AP172" i="28"/>
  <c r="AP176" i="28"/>
  <c r="AP180" i="28"/>
  <c r="AP184" i="28"/>
  <c r="AP188" i="28"/>
  <c r="AP192" i="28"/>
  <c r="AP196" i="28"/>
  <c r="AP200" i="28"/>
  <c r="AP204" i="28"/>
  <c r="AP208" i="28"/>
  <c r="AP212" i="28"/>
  <c r="AP216" i="28"/>
  <c r="AP220" i="28"/>
  <c r="AP224" i="28"/>
  <c r="AP228" i="28"/>
  <c r="AP232" i="28"/>
  <c r="AP236" i="28"/>
  <c r="AP240" i="28"/>
  <c r="AP244" i="28"/>
  <c r="AP248" i="28"/>
  <c r="AP252" i="28"/>
  <c r="AP256" i="28"/>
  <c r="AP260" i="28"/>
  <c r="AP264" i="28"/>
  <c r="AP268" i="28"/>
  <c r="AP272" i="28"/>
  <c r="AP276" i="28"/>
  <c r="AP280" i="28"/>
  <c r="AP284" i="28"/>
  <c r="AP288" i="28"/>
  <c r="AP292" i="28"/>
  <c r="AP296" i="28"/>
  <c r="AP300" i="28"/>
  <c r="AP304" i="28"/>
  <c r="AP308" i="28"/>
  <c r="AP312" i="28"/>
  <c r="AP316" i="28"/>
  <c r="AP320" i="28"/>
  <c r="AP324" i="28"/>
  <c r="AP328" i="28"/>
  <c r="AP332" i="28"/>
  <c r="AP336" i="28"/>
  <c r="AP141" i="28"/>
  <c r="AP157" i="28"/>
  <c r="AP165" i="28"/>
  <c r="AP169" i="28"/>
  <c r="AP177" i="28"/>
  <c r="AP185" i="28"/>
  <c r="AP193" i="28"/>
  <c r="AP197" i="28"/>
  <c r="AP205" i="28"/>
  <c r="AP209" i="28"/>
  <c r="AP217" i="28"/>
  <c r="AP221" i="28"/>
  <c r="AP229" i="28"/>
  <c r="AP237" i="28"/>
  <c r="AP245" i="28"/>
  <c r="AP257" i="28"/>
  <c r="AP265" i="28"/>
  <c r="AP273" i="28"/>
  <c r="AP281" i="28"/>
  <c r="AP289" i="28"/>
  <c r="AP297" i="28"/>
  <c r="AP305" i="28"/>
  <c r="AP313" i="28"/>
  <c r="AP321" i="28"/>
  <c r="AP325" i="28"/>
  <c r="AP333" i="28"/>
  <c r="AP138" i="28"/>
  <c r="AP146" i="28"/>
  <c r="AP154" i="28"/>
  <c r="AP162" i="28"/>
  <c r="AP170" i="28"/>
  <c r="AP178" i="28"/>
  <c r="AP194" i="28"/>
  <c r="AP210" i="28"/>
  <c r="AP226" i="28"/>
  <c r="AP242" i="28"/>
  <c r="AP258" i="28"/>
  <c r="AP274" i="28"/>
  <c r="AP290" i="28"/>
  <c r="AP306" i="28"/>
  <c r="AP322" i="28"/>
  <c r="AP326" i="28"/>
  <c r="AP186" i="28"/>
  <c r="AP218" i="28"/>
  <c r="AP234" i="28"/>
  <c r="AP266" i="28"/>
  <c r="AP314" i="28"/>
  <c r="AP190" i="28"/>
  <c r="AP222" i="28"/>
  <c r="AP254" i="28"/>
  <c r="AP286" i="28"/>
  <c r="AP318" i="28"/>
  <c r="AP198" i="28"/>
  <c r="AP214" i="28"/>
  <c r="AP230" i="28"/>
  <c r="AP246" i="28"/>
  <c r="AP262" i="28"/>
  <c r="AP278" i="28"/>
  <c r="AP294" i="28"/>
  <c r="AP310" i="28"/>
  <c r="AP202" i="28"/>
  <c r="AP250" i="28"/>
  <c r="AP282" i="28"/>
  <c r="AP298" i="28"/>
  <c r="AP330" i="28"/>
  <c r="AP206" i="28"/>
  <c r="AP238" i="28"/>
  <c r="AP270" i="28"/>
  <c r="AP302" i="28"/>
  <c r="AP334" i="28"/>
  <c r="AP14" i="28"/>
  <c r="AP17" i="28"/>
  <c r="AP21" i="28"/>
  <c r="AP81" i="28"/>
  <c r="AP85" i="28"/>
  <c r="AP89" i="28"/>
  <c r="AP93" i="28"/>
  <c r="AP97" i="28"/>
  <c r="AP101" i="28"/>
  <c r="AP105" i="28"/>
  <c r="AQ105" i="28" s="1"/>
  <c r="AP109" i="28"/>
  <c r="AQ109" i="28" s="1"/>
  <c r="AP113" i="28"/>
  <c r="AQ113" i="28" s="1"/>
  <c r="AP117" i="28"/>
  <c r="AQ117" i="28" s="1"/>
  <c r="AP121" i="28"/>
  <c r="AQ121" i="28" s="1"/>
  <c r="AP132" i="28"/>
  <c r="AP18" i="28"/>
  <c r="AP22" i="28"/>
  <c r="AP82" i="28"/>
  <c r="AP86" i="28"/>
  <c r="AP90" i="28"/>
  <c r="AP94" i="28"/>
  <c r="AP98" i="28"/>
  <c r="AP102" i="28"/>
  <c r="AP106" i="28"/>
  <c r="AQ106" i="28" s="1"/>
  <c r="AP110" i="28"/>
  <c r="AQ110" i="28" s="1"/>
  <c r="AP114" i="28"/>
  <c r="AQ114" i="28" s="1"/>
  <c r="AP118" i="28"/>
  <c r="AQ118" i="28" s="1"/>
  <c r="AP122" i="28"/>
  <c r="AQ122" i="28" s="1"/>
  <c r="AP133" i="28"/>
  <c r="AP15" i="28"/>
  <c r="AP19" i="28"/>
  <c r="AP79" i="28"/>
  <c r="AP83" i="28"/>
  <c r="AP87" i="28"/>
  <c r="AP91" i="28"/>
  <c r="AP95" i="28"/>
  <c r="AP99" i="28"/>
  <c r="AP103" i="28"/>
  <c r="AP107" i="28"/>
  <c r="AQ107" i="28" s="1"/>
  <c r="AP111" i="28"/>
  <c r="AQ111" i="28" s="1"/>
  <c r="AP115" i="28"/>
  <c r="AQ115" i="28" s="1"/>
  <c r="AP119" i="28"/>
  <c r="AQ119" i="28" s="1"/>
  <c r="AP123" i="28"/>
  <c r="AQ123" i="28" s="1"/>
  <c r="AP16" i="28"/>
  <c r="AP20" i="28"/>
  <c r="AP80" i="28"/>
  <c r="AP84" i="28"/>
  <c r="AP88" i="28"/>
  <c r="AP92" i="28"/>
  <c r="AP96" i="28"/>
  <c r="AP100" i="28"/>
  <c r="AP104" i="28"/>
  <c r="AP108" i="28"/>
  <c r="AQ108" i="28" s="1"/>
  <c r="AP112" i="28"/>
  <c r="AQ112" i="28" s="1"/>
  <c r="AP116" i="28"/>
  <c r="AQ116" i="28" s="1"/>
  <c r="AP120" i="28"/>
  <c r="AQ120" i="28" s="1"/>
  <c r="AP124" i="28"/>
  <c r="AQ124" i="28" s="1"/>
  <c r="AN136" i="28"/>
  <c r="AN10" i="28" s="1"/>
  <c r="AN139" i="28"/>
  <c r="AN143" i="28"/>
  <c r="AN147" i="28"/>
  <c r="AN151" i="28"/>
  <c r="AN155" i="28"/>
  <c r="AN159" i="28"/>
  <c r="AN163" i="28"/>
  <c r="AN167" i="28"/>
  <c r="AN171" i="28"/>
  <c r="AN175" i="28"/>
  <c r="AN179" i="28"/>
  <c r="AN183" i="28"/>
  <c r="AN187" i="28"/>
  <c r="AN191" i="28"/>
  <c r="AN195" i="28"/>
  <c r="AN199" i="28"/>
  <c r="AN203" i="28"/>
  <c r="AN207" i="28"/>
  <c r="AN211" i="28"/>
  <c r="AN215" i="28"/>
  <c r="AN219" i="28"/>
  <c r="AN223" i="28"/>
  <c r="AN227" i="28"/>
  <c r="AN231" i="28"/>
  <c r="AN235" i="28"/>
  <c r="AN239" i="28"/>
  <c r="AN243" i="28"/>
  <c r="AN247" i="28"/>
  <c r="AN251" i="28"/>
  <c r="AN255" i="28"/>
  <c r="AN259" i="28"/>
  <c r="AN263" i="28"/>
  <c r="AN267" i="28"/>
  <c r="AN271" i="28"/>
  <c r="AN275" i="28"/>
  <c r="AN279" i="28"/>
  <c r="AN283" i="28"/>
  <c r="AN287" i="28"/>
  <c r="AN291" i="28"/>
  <c r="AN295" i="28"/>
  <c r="AN299" i="28"/>
  <c r="AN303" i="28"/>
  <c r="AN307" i="28"/>
  <c r="AN311" i="28"/>
  <c r="AN315" i="28"/>
  <c r="AN319" i="28"/>
  <c r="AN323" i="28"/>
  <c r="AN327" i="28"/>
  <c r="AN331" i="28"/>
  <c r="AN335" i="28"/>
  <c r="AN140" i="28"/>
  <c r="AN144" i="28"/>
  <c r="AN148" i="28"/>
  <c r="AN152" i="28"/>
  <c r="AN156" i="28"/>
  <c r="AN160" i="28"/>
  <c r="AN164" i="28"/>
  <c r="AN168" i="28"/>
  <c r="AN172" i="28"/>
  <c r="AN176" i="28"/>
  <c r="AN180" i="28"/>
  <c r="AN184" i="28"/>
  <c r="AN188" i="28"/>
  <c r="AN192" i="28"/>
  <c r="AN196" i="28"/>
  <c r="AN200" i="28"/>
  <c r="AN204" i="28"/>
  <c r="AN208" i="28"/>
  <c r="AN212" i="28"/>
  <c r="AN216" i="28"/>
  <c r="AN220" i="28"/>
  <c r="AN224" i="28"/>
  <c r="AN228" i="28"/>
  <c r="AN232" i="28"/>
  <c r="AN236" i="28"/>
  <c r="AN240" i="28"/>
  <c r="AN244" i="28"/>
  <c r="AN248" i="28"/>
  <c r="AN252" i="28"/>
  <c r="AN256" i="28"/>
  <c r="AN260" i="28"/>
  <c r="AN264" i="28"/>
  <c r="AN268" i="28"/>
  <c r="AN141" i="28"/>
  <c r="AN149" i="28"/>
  <c r="AN157" i="28"/>
  <c r="AN165" i="28"/>
  <c r="AN173" i="28"/>
  <c r="AN181" i="28"/>
  <c r="AN189" i="28"/>
  <c r="AN197" i="28"/>
  <c r="AN205" i="28"/>
  <c r="AN213" i="28"/>
  <c r="AN221" i="28"/>
  <c r="AN229" i="28"/>
  <c r="AN237" i="28"/>
  <c r="AN245" i="28"/>
  <c r="AN253" i="28"/>
  <c r="AN261" i="28"/>
  <c r="AN269" i="28"/>
  <c r="AN274" i="28"/>
  <c r="AN280" i="28"/>
  <c r="AN285" i="28"/>
  <c r="AN290" i="28"/>
  <c r="AN296" i="28"/>
  <c r="AN301" i="28"/>
  <c r="AN306" i="28"/>
  <c r="AN312" i="28"/>
  <c r="AN317" i="28"/>
  <c r="AN322" i="28"/>
  <c r="AN328" i="28"/>
  <c r="AN333" i="28"/>
  <c r="AN142" i="28"/>
  <c r="AN150" i="28"/>
  <c r="AN158" i="28"/>
  <c r="AN166" i="28"/>
  <c r="AN174" i="28"/>
  <c r="AN182" i="28"/>
  <c r="AN190" i="28"/>
  <c r="AN198" i="28"/>
  <c r="AN206" i="28"/>
  <c r="AN214" i="28"/>
  <c r="AN222" i="28"/>
  <c r="AN230" i="28"/>
  <c r="AN238" i="28"/>
  <c r="AN246" i="28"/>
  <c r="AN254" i="28"/>
  <c r="AN262" i="28"/>
  <c r="AN270" i="28"/>
  <c r="AN276" i="28"/>
  <c r="AN281" i="28"/>
  <c r="AN286" i="28"/>
  <c r="AN292" i="28"/>
  <c r="AN297" i="28"/>
  <c r="AN302" i="28"/>
  <c r="AN308" i="28"/>
  <c r="AN313" i="28"/>
  <c r="AN318" i="28"/>
  <c r="AN324" i="28"/>
  <c r="AN329" i="28"/>
  <c r="AN334" i="28"/>
  <c r="AN137" i="28"/>
  <c r="AN145" i="28"/>
  <c r="AN153" i="28"/>
  <c r="AN161" i="28"/>
  <c r="AN169" i="28"/>
  <c r="AN177" i="28"/>
  <c r="AN185" i="28"/>
  <c r="AN193" i="28"/>
  <c r="AN201" i="28"/>
  <c r="AN209" i="28"/>
  <c r="AN217" i="28"/>
  <c r="AN225" i="28"/>
  <c r="AN233" i="28"/>
  <c r="AN241" i="28"/>
  <c r="AN249" i="28"/>
  <c r="AN257" i="28"/>
  <c r="AN265" i="28"/>
  <c r="AN272" i="28"/>
  <c r="AN277" i="28"/>
  <c r="AN282" i="28"/>
  <c r="AN288" i="28"/>
  <c r="AN293" i="28"/>
  <c r="AN298" i="28"/>
  <c r="AN304" i="28"/>
  <c r="AN309" i="28"/>
  <c r="AN314" i="28"/>
  <c r="AN320" i="28"/>
  <c r="AN325" i="28"/>
  <c r="AN330" i="28"/>
  <c r="AN336" i="28"/>
  <c r="AN138" i="28"/>
  <c r="AN146" i="28"/>
  <c r="AN154" i="28"/>
  <c r="AN162" i="28"/>
  <c r="AN170" i="28"/>
  <c r="AN178" i="28"/>
  <c r="AN186" i="28"/>
  <c r="AN194" i="28"/>
  <c r="AN202" i="28"/>
  <c r="AN210" i="28"/>
  <c r="AN218" i="28"/>
  <c r="AN226" i="28"/>
  <c r="AN234" i="28"/>
  <c r="AN242" i="28"/>
  <c r="AN250" i="28"/>
  <c r="AN258" i="28"/>
  <c r="AN266" i="28"/>
  <c r="AN273" i="28"/>
  <c r="AN278" i="28"/>
  <c r="AN284" i="28"/>
  <c r="AN289" i="28"/>
  <c r="AN294" i="28"/>
  <c r="AN300" i="28"/>
  <c r="AN305" i="28"/>
  <c r="AN310" i="28"/>
  <c r="AN316" i="28"/>
  <c r="AN321" i="28"/>
  <c r="AN326" i="28"/>
  <c r="AN332" i="28"/>
  <c r="AN337" i="28"/>
  <c r="AN14" i="28"/>
  <c r="AN17" i="28"/>
  <c r="AN21" i="28"/>
  <c r="AN81" i="28"/>
  <c r="AN85" i="28"/>
  <c r="AN89" i="28"/>
  <c r="AN93" i="28"/>
  <c r="AN97" i="28"/>
  <c r="AN101" i="28"/>
  <c r="AN105" i="28"/>
  <c r="AO105" i="28" s="1"/>
  <c r="AN109" i="28"/>
  <c r="AO109" i="28" s="1"/>
  <c r="AN113" i="28"/>
  <c r="AO113" i="28" s="1"/>
  <c r="AN117" i="28"/>
  <c r="AO117" i="28" s="1"/>
  <c r="AN121" i="28"/>
  <c r="AO121" i="28" s="1"/>
  <c r="AN132" i="28"/>
  <c r="AN18" i="28"/>
  <c r="AN22" i="28"/>
  <c r="AN82" i="28"/>
  <c r="AN86" i="28"/>
  <c r="AN90" i="28"/>
  <c r="AN94" i="28"/>
  <c r="AN98" i="28"/>
  <c r="AN102" i="28"/>
  <c r="AN106" i="28"/>
  <c r="AO106" i="28" s="1"/>
  <c r="AN110" i="28"/>
  <c r="AO110" i="28" s="1"/>
  <c r="AN114" i="28"/>
  <c r="AO114" i="28" s="1"/>
  <c r="AN118" i="28"/>
  <c r="AO118" i="28" s="1"/>
  <c r="AN122" i="28"/>
  <c r="AO122" i="28" s="1"/>
  <c r="AN133" i="28"/>
  <c r="AN15" i="28"/>
  <c r="AN19" i="28"/>
  <c r="AN79" i="28"/>
  <c r="AN83" i="28"/>
  <c r="AN87" i="28"/>
  <c r="AN91" i="28"/>
  <c r="AN95" i="28"/>
  <c r="AN99" i="28"/>
  <c r="AN103" i="28"/>
  <c r="AN107" i="28"/>
  <c r="AO107" i="28" s="1"/>
  <c r="AN111" i="28"/>
  <c r="AO111" i="28" s="1"/>
  <c r="AN115" i="28"/>
  <c r="AO115" i="28" s="1"/>
  <c r="AN119" i="28"/>
  <c r="AO119" i="28" s="1"/>
  <c r="AN123" i="28"/>
  <c r="AO123" i="28" s="1"/>
  <c r="AN16" i="28"/>
  <c r="AN20" i="28"/>
  <c r="AN80" i="28"/>
  <c r="AN84" i="28"/>
  <c r="AN88" i="28"/>
  <c r="AN92" i="28"/>
  <c r="AN96" i="28"/>
  <c r="AN100" i="28"/>
  <c r="AN104" i="28"/>
  <c r="AN108" i="28"/>
  <c r="AO108" i="28" s="1"/>
  <c r="AN112" i="28"/>
  <c r="AO112" i="28" s="1"/>
  <c r="AN116" i="28"/>
  <c r="AO116" i="28" s="1"/>
  <c r="AN120" i="28"/>
  <c r="AO120" i="28" s="1"/>
  <c r="AN124" i="28"/>
  <c r="AO124" i="28" s="1"/>
  <c r="AH136" i="28"/>
  <c r="AH10" i="28" s="1"/>
  <c r="AH139" i="28"/>
  <c r="AH143" i="28"/>
  <c r="AH147" i="28"/>
  <c r="AH151" i="28"/>
  <c r="AH155" i="28"/>
  <c r="AH159" i="28"/>
  <c r="AH163" i="28"/>
  <c r="AH167" i="28"/>
  <c r="AH171" i="28"/>
  <c r="AH175" i="28"/>
  <c r="AH179" i="28"/>
  <c r="AH183" i="28"/>
  <c r="AH187" i="28"/>
  <c r="AH191" i="28"/>
  <c r="AH195" i="28"/>
  <c r="AH199" i="28"/>
  <c r="AH203" i="28"/>
  <c r="AH207" i="28"/>
  <c r="AH211" i="28"/>
  <c r="AH215" i="28"/>
  <c r="AH219" i="28"/>
  <c r="AH223" i="28"/>
  <c r="AH227" i="28"/>
  <c r="AH231" i="28"/>
  <c r="AH235" i="28"/>
  <c r="AH239" i="28"/>
  <c r="AH243" i="28"/>
  <c r="AH247" i="28"/>
  <c r="AH251" i="28"/>
  <c r="AH255" i="28"/>
  <c r="AH259" i="28"/>
  <c r="AH263" i="28"/>
  <c r="AH267" i="28"/>
  <c r="AH271" i="28"/>
  <c r="AH275" i="28"/>
  <c r="AH279" i="28"/>
  <c r="AH283" i="28"/>
  <c r="AH287" i="28"/>
  <c r="AH291" i="28"/>
  <c r="AH295" i="28"/>
  <c r="AH299" i="28"/>
  <c r="AH303" i="28"/>
  <c r="AH307" i="28"/>
  <c r="AH311" i="28"/>
  <c r="AH315" i="28"/>
  <c r="AH319" i="28"/>
  <c r="AH323" i="28"/>
  <c r="AH327" i="28"/>
  <c r="AH331" i="28"/>
  <c r="AH335" i="28"/>
  <c r="AH140" i="28"/>
  <c r="AH144" i="28"/>
  <c r="AH148" i="28"/>
  <c r="AH152" i="28"/>
  <c r="AH156" i="28"/>
  <c r="AH160" i="28"/>
  <c r="AH164" i="28"/>
  <c r="AH168" i="28"/>
  <c r="AH172" i="28"/>
  <c r="AH176" i="28"/>
  <c r="AH180" i="28"/>
  <c r="AH184" i="28"/>
  <c r="AH188" i="28"/>
  <c r="AH192" i="28"/>
  <c r="AH196" i="28"/>
  <c r="AH200" i="28"/>
  <c r="AH204" i="28"/>
  <c r="AH208" i="28"/>
  <c r="AH212" i="28"/>
  <c r="AH216" i="28"/>
  <c r="AH220" i="28"/>
  <c r="AH224" i="28"/>
  <c r="AH228" i="28"/>
  <c r="AH232" i="28"/>
  <c r="AH236" i="28"/>
  <c r="AH240" i="28"/>
  <c r="AH244" i="28"/>
  <c r="AH248" i="28"/>
  <c r="AH252" i="28"/>
  <c r="AH256" i="28"/>
  <c r="AH260" i="28"/>
  <c r="AH264" i="28"/>
  <c r="AH268" i="28"/>
  <c r="AH141" i="28"/>
  <c r="AH149" i="28"/>
  <c r="AH157" i="28"/>
  <c r="AH165" i="28"/>
  <c r="AH173" i="28"/>
  <c r="AH181" i="28"/>
  <c r="AH189" i="28"/>
  <c r="AH197" i="28"/>
  <c r="AH205" i="28"/>
  <c r="AH213" i="28"/>
  <c r="AH221" i="28"/>
  <c r="AH229" i="28"/>
  <c r="AH237" i="28"/>
  <c r="AH245" i="28"/>
  <c r="AH253" i="28"/>
  <c r="AH261" i="28"/>
  <c r="AH269" i="28"/>
  <c r="AH274" i="28"/>
  <c r="AH280" i="28"/>
  <c r="AH285" i="28"/>
  <c r="AH290" i="28"/>
  <c r="AH296" i="28"/>
  <c r="AH301" i="28"/>
  <c r="AH306" i="28"/>
  <c r="AH312" i="28"/>
  <c r="AH317" i="28"/>
  <c r="AH322" i="28"/>
  <c r="AH328" i="28"/>
  <c r="AH333" i="28"/>
  <c r="AH142" i="28"/>
  <c r="AH150" i="28"/>
  <c r="AH158" i="28"/>
  <c r="AH166" i="28"/>
  <c r="AH174" i="28"/>
  <c r="AH182" i="28"/>
  <c r="AH190" i="28"/>
  <c r="AH198" i="28"/>
  <c r="AH206" i="28"/>
  <c r="AH214" i="28"/>
  <c r="AH222" i="28"/>
  <c r="AH230" i="28"/>
  <c r="AH238" i="28"/>
  <c r="AH246" i="28"/>
  <c r="AH254" i="28"/>
  <c r="AH262" i="28"/>
  <c r="AH270" i="28"/>
  <c r="AH276" i="28"/>
  <c r="AH281" i="28"/>
  <c r="AH286" i="28"/>
  <c r="AH292" i="28"/>
  <c r="AH297" i="28"/>
  <c r="AH302" i="28"/>
  <c r="AH308" i="28"/>
  <c r="AH313" i="28"/>
  <c r="AH318" i="28"/>
  <c r="AH324" i="28"/>
  <c r="AH329" i="28"/>
  <c r="AH334" i="28"/>
  <c r="AH137" i="28"/>
  <c r="AH145" i="28"/>
  <c r="AH153" i="28"/>
  <c r="AH161" i="28"/>
  <c r="AH169" i="28"/>
  <c r="AH177" i="28"/>
  <c r="AH185" i="28"/>
  <c r="AH193" i="28"/>
  <c r="AH201" i="28"/>
  <c r="AH209" i="28"/>
  <c r="AH217" i="28"/>
  <c r="AH225" i="28"/>
  <c r="AH233" i="28"/>
  <c r="AH241" i="28"/>
  <c r="AH249" i="28"/>
  <c r="AH257" i="28"/>
  <c r="AH265" i="28"/>
  <c r="AH272" i="28"/>
  <c r="AH277" i="28"/>
  <c r="AH282" i="28"/>
  <c r="AH288" i="28"/>
  <c r="AH293" i="28"/>
  <c r="AH298" i="28"/>
  <c r="AH304" i="28"/>
  <c r="AH309" i="28"/>
  <c r="AH314" i="28"/>
  <c r="AH320" i="28"/>
  <c r="AH325" i="28"/>
  <c r="AH330" i="28"/>
  <c r="AH336" i="28"/>
  <c r="AH138" i="28"/>
  <c r="AH146" i="28"/>
  <c r="AH154" i="28"/>
  <c r="AH162" i="28"/>
  <c r="AH170" i="28"/>
  <c r="AH178" i="28"/>
  <c r="AH186" i="28"/>
  <c r="AH194" i="28"/>
  <c r="AH202" i="28"/>
  <c r="AH210" i="28"/>
  <c r="AH218" i="28"/>
  <c r="AH226" i="28"/>
  <c r="AH234" i="28"/>
  <c r="AH242" i="28"/>
  <c r="AH250" i="28"/>
  <c r="AH258" i="28"/>
  <c r="AH266" i="28"/>
  <c r="AH273" i="28"/>
  <c r="AH278" i="28"/>
  <c r="AH284" i="28"/>
  <c r="AH289" i="28"/>
  <c r="AH294" i="28"/>
  <c r="AH300" i="28"/>
  <c r="AH305" i="28"/>
  <c r="AH310" i="28"/>
  <c r="AH316" i="28"/>
  <c r="AH321" i="28"/>
  <c r="AH326" i="28"/>
  <c r="AH332" i="28"/>
  <c r="AH337" i="28"/>
  <c r="AH14" i="28"/>
  <c r="AH111" i="28"/>
  <c r="AI111" i="28" s="1"/>
  <c r="AH108" i="28"/>
  <c r="AI108" i="28" s="1"/>
  <c r="AH120" i="28"/>
  <c r="AI120" i="28" s="1"/>
  <c r="AH17" i="28"/>
  <c r="AH21" i="28"/>
  <c r="AH81" i="28"/>
  <c r="AH85" i="28"/>
  <c r="AH89" i="28"/>
  <c r="AH93" i="28"/>
  <c r="AH97" i="28"/>
  <c r="AH101" i="28"/>
  <c r="AH105" i="28"/>
  <c r="AI105" i="28" s="1"/>
  <c r="AH109" i="28"/>
  <c r="AI109" i="28" s="1"/>
  <c r="AH113" i="28"/>
  <c r="AI113" i="28" s="1"/>
  <c r="AH117" i="28"/>
  <c r="AI117" i="28" s="1"/>
  <c r="AH121" i="28"/>
  <c r="AI121" i="28" s="1"/>
  <c r="AH132" i="28"/>
  <c r="AH18" i="28"/>
  <c r="AH22" i="28"/>
  <c r="AH82" i="28"/>
  <c r="AH86" i="28"/>
  <c r="AH90" i="28"/>
  <c r="AH94" i="28"/>
  <c r="AH98" i="28"/>
  <c r="AH102" i="28"/>
  <c r="AH106" i="28"/>
  <c r="AI106" i="28" s="1"/>
  <c r="AH110" i="28"/>
  <c r="AI110" i="28" s="1"/>
  <c r="AH114" i="28"/>
  <c r="AI114" i="28" s="1"/>
  <c r="AH118" i="28"/>
  <c r="AI118" i="28" s="1"/>
  <c r="AH122" i="28"/>
  <c r="AI122" i="28" s="1"/>
  <c r="AH133" i="28"/>
  <c r="AH15" i="28"/>
  <c r="AH19" i="28"/>
  <c r="AH79" i="28"/>
  <c r="AH83" i="28"/>
  <c r="AH87" i="28"/>
  <c r="AH91" i="28"/>
  <c r="AH95" i="28"/>
  <c r="AH99" i="28"/>
  <c r="AH103" i="28"/>
  <c r="AH107" i="28"/>
  <c r="AI107" i="28" s="1"/>
  <c r="AH115" i="28"/>
  <c r="AI115" i="28" s="1"/>
  <c r="AH119" i="28"/>
  <c r="AI119" i="28" s="1"/>
  <c r="AH123" i="28"/>
  <c r="AI123" i="28" s="1"/>
  <c r="AH16" i="28"/>
  <c r="AH20" i="28"/>
  <c r="AH80" i="28"/>
  <c r="AH84" i="28"/>
  <c r="AH88" i="28"/>
  <c r="AH92" i="28"/>
  <c r="AH96" i="28"/>
  <c r="AH100" i="28"/>
  <c r="AH104" i="28"/>
  <c r="AH112" i="28"/>
  <c r="AI112" i="28" s="1"/>
  <c r="AH116" i="28"/>
  <c r="AI116" i="28" s="1"/>
  <c r="AH124" i="28"/>
  <c r="AI124" i="28" s="1"/>
  <c r="AF136" i="28"/>
  <c r="AF10" i="28" s="1"/>
  <c r="AF139" i="28"/>
  <c r="AF143" i="28"/>
  <c r="AF147" i="28"/>
  <c r="AF151" i="28"/>
  <c r="AF155" i="28"/>
  <c r="AF159" i="28"/>
  <c r="AF163" i="28"/>
  <c r="AF167" i="28"/>
  <c r="AF171" i="28"/>
  <c r="AF175" i="28"/>
  <c r="AF179" i="28"/>
  <c r="AF183" i="28"/>
  <c r="AF187" i="28"/>
  <c r="AF191" i="28"/>
  <c r="AF195" i="28"/>
  <c r="AF199" i="28"/>
  <c r="AF203" i="28"/>
  <c r="AF207" i="28"/>
  <c r="AF211" i="28"/>
  <c r="AF215" i="28"/>
  <c r="AF219" i="28"/>
  <c r="AF223" i="28"/>
  <c r="AF227" i="28"/>
  <c r="AF231" i="28"/>
  <c r="AF235" i="28"/>
  <c r="AF239" i="28"/>
  <c r="AF243" i="28"/>
  <c r="AF247" i="28"/>
  <c r="AF251" i="28"/>
  <c r="AF255" i="28"/>
  <c r="AF259" i="28"/>
  <c r="AF263" i="28"/>
  <c r="AF267" i="28"/>
  <c r="AF271" i="28"/>
  <c r="AF275" i="28"/>
  <c r="AF279" i="28"/>
  <c r="AF283" i="28"/>
  <c r="AF287" i="28"/>
  <c r="AF291" i="28"/>
  <c r="AF295" i="28"/>
  <c r="AF299" i="28"/>
  <c r="AF303" i="28"/>
  <c r="AF307" i="28"/>
  <c r="AF311" i="28"/>
  <c r="AF315" i="28"/>
  <c r="AF319" i="28"/>
  <c r="AF323" i="28"/>
  <c r="AF327" i="28"/>
  <c r="AF331" i="28"/>
  <c r="AF335" i="28"/>
  <c r="AF140" i="28"/>
  <c r="AF144" i="28"/>
  <c r="AF148" i="28"/>
  <c r="AF152" i="28"/>
  <c r="AF156" i="28"/>
  <c r="AF160" i="28"/>
  <c r="AF164" i="28"/>
  <c r="AF168" i="28"/>
  <c r="AF172" i="28"/>
  <c r="AF176" i="28"/>
  <c r="AF180" i="28"/>
  <c r="AF184" i="28"/>
  <c r="AF188" i="28"/>
  <c r="AF192" i="28"/>
  <c r="AF196" i="28"/>
  <c r="AF200" i="28"/>
  <c r="AF204" i="28"/>
  <c r="AF208" i="28"/>
  <c r="AF212" i="28"/>
  <c r="AF216" i="28"/>
  <c r="AF220" i="28"/>
  <c r="AF224" i="28"/>
  <c r="AF228" i="28"/>
  <c r="AF232" i="28"/>
  <c r="AF236" i="28"/>
  <c r="AF240" i="28"/>
  <c r="AF244" i="28"/>
  <c r="AF248" i="28"/>
  <c r="AF252" i="28"/>
  <c r="AF256" i="28"/>
  <c r="AF260" i="28"/>
  <c r="AF264" i="28"/>
  <c r="AF268" i="28"/>
  <c r="AF141" i="28"/>
  <c r="AF149" i="28"/>
  <c r="AF157" i="28"/>
  <c r="AF165" i="28"/>
  <c r="AF173" i="28"/>
  <c r="AF181" i="28"/>
  <c r="AF189" i="28"/>
  <c r="AF197" i="28"/>
  <c r="AF205" i="28"/>
  <c r="AF213" i="28"/>
  <c r="AF221" i="28"/>
  <c r="AF229" i="28"/>
  <c r="AF237" i="28"/>
  <c r="AF245" i="28"/>
  <c r="AF253" i="28"/>
  <c r="AF261" i="28"/>
  <c r="AF269" i="28"/>
  <c r="AF274" i="28"/>
  <c r="AF280" i="28"/>
  <c r="AF285" i="28"/>
  <c r="AF290" i="28"/>
  <c r="AF296" i="28"/>
  <c r="AF301" i="28"/>
  <c r="AF306" i="28"/>
  <c r="AF312" i="28"/>
  <c r="AF317" i="28"/>
  <c r="AF322" i="28"/>
  <c r="AF328" i="28"/>
  <c r="AF333" i="28"/>
  <c r="AF142" i="28"/>
  <c r="AF150" i="28"/>
  <c r="AF158" i="28"/>
  <c r="AF166" i="28"/>
  <c r="AF174" i="28"/>
  <c r="AF182" i="28"/>
  <c r="AF190" i="28"/>
  <c r="AF198" i="28"/>
  <c r="AF206" i="28"/>
  <c r="AF214" i="28"/>
  <c r="AF222" i="28"/>
  <c r="AF230" i="28"/>
  <c r="AF238" i="28"/>
  <c r="AF246" i="28"/>
  <c r="AF254" i="28"/>
  <c r="AF262" i="28"/>
  <c r="AF270" i="28"/>
  <c r="AF276" i="28"/>
  <c r="AF281" i="28"/>
  <c r="AF286" i="28"/>
  <c r="AF292" i="28"/>
  <c r="AF297" i="28"/>
  <c r="AF302" i="28"/>
  <c r="AF308" i="28"/>
  <c r="AF313" i="28"/>
  <c r="AF318" i="28"/>
  <c r="AF324" i="28"/>
  <c r="AF329" i="28"/>
  <c r="AF334" i="28"/>
  <c r="AF137" i="28"/>
  <c r="AF145" i="28"/>
  <c r="AF153" i="28"/>
  <c r="AF161" i="28"/>
  <c r="AF169" i="28"/>
  <c r="AF177" i="28"/>
  <c r="AF185" i="28"/>
  <c r="AF193" i="28"/>
  <c r="AF201" i="28"/>
  <c r="AF209" i="28"/>
  <c r="AF217" i="28"/>
  <c r="AF225" i="28"/>
  <c r="AF233" i="28"/>
  <c r="AF241" i="28"/>
  <c r="AF249" i="28"/>
  <c r="AF257" i="28"/>
  <c r="AF265" i="28"/>
  <c r="AF272" i="28"/>
  <c r="AF277" i="28"/>
  <c r="AF282" i="28"/>
  <c r="AF288" i="28"/>
  <c r="AF293" i="28"/>
  <c r="AF298" i="28"/>
  <c r="AF304" i="28"/>
  <c r="AF309" i="28"/>
  <c r="AF314" i="28"/>
  <c r="AF320" i="28"/>
  <c r="AF325" i="28"/>
  <c r="AF330" i="28"/>
  <c r="AF336" i="28"/>
  <c r="AF138" i="28"/>
  <c r="AF146" i="28"/>
  <c r="AF154" i="28"/>
  <c r="AF162" i="28"/>
  <c r="AF170" i="28"/>
  <c r="AF178" i="28"/>
  <c r="AF186" i="28"/>
  <c r="AF194" i="28"/>
  <c r="AF202" i="28"/>
  <c r="AF210" i="28"/>
  <c r="AF218" i="28"/>
  <c r="AF226" i="28"/>
  <c r="AF234" i="28"/>
  <c r="AF242" i="28"/>
  <c r="AF250" i="28"/>
  <c r="AF258" i="28"/>
  <c r="AF266" i="28"/>
  <c r="AF273" i="28"/>
  <c r="AF278" i="28"/>
  <c r="AF284" i="28"/>
  <c r="AF289" i="28"/>
  <c r="AF294" i="28"/>
  <c r="AF300" i="28"/>
  <c r="AF305" i="28"/>
  <c r="AF310" i="28"/>
  <c r="AF316" i="28"/>
  <c r="AF321" i="28"/>
  <c r="AF326" i="28"/>
  <c r="AF332" i="28"/>
  <c r="AF337" i="28"/>
  <c r="AF14" i="28"/>
  <c r="AF17" i="28"/>
  <c r="AF21" i="28"/>
  <c r="AF81" i="28"/>
  <c r="AF85" i="28"/>
  <c r="AF89" i="28"/>
  <c r="AF93" i="28"/>
  <c r="AF97" i="28"/>
  <c r="AF101" i="28"/>
  <c r="AF105" i="28"/>
  <c r="AG105" i="28" s="1"/>
  <c r="AF109" i="28"/>
  <c r="AG109" i="28" s="1"/>
  <c r="AF113" i="28"/>
  <c r="AG113" i="28" s="1"/>
  <c r="AF117" i="28"/>
  <c r="AG117" i="28" s="1"/>
  <c r="AF121" i="28"/>
  <c r="AG121" i="28" s="1"/>
  <c r="AF132" i="28"/>
  <c r="AF18" i="28"/>
  <c r="AF22" i="28"/>
  <c r="AF82" i="28"/>
  <c r="AF86" i="28"/>
  <c r="AF90" i="28"/>
  <c r="AF94" i="28"/>
  <c r="AF98" i="28"/>
  <c r="AF102" i="28"/>
  <c r="AF106" i="28"/>
  <c r="AG106" i="28" s="1"/>
  <c r="AF110" i="28"/>
  <c r="AG110" i="28" s="1"/>
  <c r="AF114" i="28"/>
  <c r="AG114" i="28" s="1"/>
  <c r="AF118" i="28"/>
  <c r="AG118" i="28" s="1"/>
  <c r="AF122" i="28"/>
  <c r="AG122" i="28" s="1"/>
  <c r="AF133" i="28"/>
  <c r="AF15" i="28"/>
  <c r="AF19" i="28"/>
  <c r="AF79" i="28"/>
  <c r="AF83" i="28"/>
  <c r="AF87" i="28"/>
  <c r="AF91" i="28"/>
  <c r="AF95" i="28"/>
  <c r="AF99" i="28"/>
  <c r="AF103" i="28"/>
  <c r="AF107" i="28"/>
  <c r="AG107" i="28" s="1"/>
  <c r="AF111" i="28"/>
  <c r="AG111" i="28" s="1"/>
  <c r="AF115" i="28"/>
  <c r="AG115" i="28" s="1"/>
  <c r="AF119" i="28"/>
  <c r="AG119" i="28" s="1"/>
  <c r="AF123" i="28"/>
  <c r="AG123" i="28" s="1"/>
  <c r="AF16" i="28"/>
  <c r="AF20" i="28"/>
  <c r="AF80" i="28"/>
  <c r="AF84" i="28"/>
  <c r="AF88" i="28"/>
  <c r="AF92" i="28"/>
  <c r="AF96" i="28"/>
  <c r="AF100" i="28"/>
  <c r="AF104" i="28"/>
  <c r="AF108" i="28"/>
  <c r="AG108" i="28" s="1"/>
  <c r="AF112" i="28"/>
  <c r="AG112" i="28" s="1"/>
  <c r="AF116" i="28"/>
  <c r="AG116" i="28" s="1"/>
  <c r="AF120" i="28"/>
  <c r="AG120" i="28" s="1"/>
  <c r="AF124" i="28"/>
  <c r="AG124" i="28" s="1"/>
  <c r="BE136" i="28"/>
  <c r="BD9" i="28"/>
  <c r="BE14" i="28"/>
  <c r="BH136" i="28"/>
  <c r="BH137" i="28"/>
  <c r="BI137" i="28" s="1"/>
  <c r="BH141" i="28"/>
  <c r="BI141" i="28" s="1"/>
  <c r="BH145" i="28"/>
  <c r="BI145" i="28" s="1"/>
  <c r="BH149" i="28"/>
  <c r="BI149" i="28" s="1"/>
  <c r="BH153" i="28"/>
  <c r="BI153" i="28" s="1"/>
  <c r="BH157" i="28"/>
  <c r="BI157" i="28" s="1"/>
  <c r="BH161" i="28"/>
  <c r="BI161" i="28" s="1"/>
  <c r="BH165" i="28"/>
  <c r="BI165" i="28" s="1"/>
  <c r="BH169" i="28"/>
  <c r="BI169" i="28" s="1"/>
  <c r="BH173" i="28"/>
  <c r="BI173" i="28" s="1"/>
  <c r="BH177" i="28"/>
  <c r="BI177" i="28" s="1"/>
  <c r="BH181" i="28"/>
  <c r="BI181" i="28" s="1"/>
  <c r="BH185" i="28"/>
  <c r="BI185" i="28" s="1"/>
  <c r="BH189" i="28"/>
  <c r="BI189" i="28" s="1"/>
  <c r="BH193" i="28"/>
  <c r="BI193" i="28" s="1"/>
  <c r="BH197" i="28"/>
  <c r="BI197" i="28" s="1"/>
  <c r="BH201" i="28"/>
  <c r="BI201" i="28" s="1"/>
  <c r="BH205" i="28"/>
  <c r="BI205" i="28" s="1"/>
  <c r="BH209" i="28"/>
  <c r="BI209" i="28" s="1"/>
  <c r="BH213" i="28"/>
  <c r="BI213" i="28" s="1"/>
  <c r="BH217" i="28"/>
  <c r="BI217" i="28" s="1"/>
  <c r="BH221" i="28"/>
  <c r="BI221" i="28" s="1"/>
  <c r="BH225" i="28"/>
  <c r="BI225" i="28" s="1"/>
  <c r="BH138" i="28"/>
  <c r="BI138" i="28" s="1"/>
  <c r="BH142" i="28"/>
  <c r="BI142" i="28" s="1"/>
  <c r="BH146" i="28"/>
  <c r="BI146" i="28" s="1"/>
  <c r="BH150" i="28"/>
  <c r="BI150" i="28" s="1"/>
  <c r="BH154" i="28"/>
  <c r="BI154" i="28" s="1"/>
  <c r="BH158" i="28"/>
  <c r="BI158" i="28" s="1"/>
  <c r="BH162" i="28"/>
  <c r="BI162" i="28" s="1"/>
  <c r="BH166" i="28"/>
  <c r="BI166" i="28" s="1"/>
  <c r="BH170" i="28"/>
  <c r="BI170" i="28" s="1"/>
  <c r="BH174" i="28"/>
  <c r="BI174" i="28" s="1"/>
  <c r="BH178" i="28"/>
  <c r="BI178" i="28" s="1"/>
  <c r="BH182" i="28"/>
  <c r="BI182" i="28" s="1"/>
  <c r="BH186" i="28"/>
  <c r="BI186" i="28" s="1"/>
  <c r="BH190" i="28"/>
  <c r="BI190" i="28" s="1"/>
  <c r="BH194" i="28"/>
  <c r="BI194" i="28" s="1"/>
  <c r="BH198" i="28"/>
  <c r="BI198" i="28" s="1"/>
  <c r="BH202" i="28"/>
  <c r="BI202" i="28" s="1"/>
  <c r="BH206" i="28"/>
  <c r="BI206" i="28" s="1"/>
  <c r="BH210" i="28"/>
  <c r="BI210" i="28" s="1"/>
  <c r="BH214" i="28"/>
  <c r="BI214" i="28" s="1"/>
  <c r="BH218" i="28"/>
  <c r="BI218" i="28" s="1"/>
  <c r="BH222" i="28"/>
  <c r="BI222" i="28" s="1"/>
  <c r="BH139" i="28"/>
  <c r="BI139" i="28" s="1"/>
  <c r="BH143" i="28"/>
  <c r="BI143" i="28" s="1"/>
  <c r="BH147" i="28"/>
  <c r="BI147" i="28" s="1"/>
  <c r="BH151" i="28"/>
  <c r="BI151" i="28" s="1"/>
  <c r="BH155" i="28"/>
  <c r="BI155" i="28" s="1"/>
  <c r="BH159" i="28"/>
  <c r="BI159" i="28" s="1"/>
  <c r="BH163" i="28"/>
  <c r="BI163" i="28" s="1"/>
  <c r="BH167" i="28"/>
  <c r="BI167" i="28" s="1"/>
  <c r="BH171" i="28"/>
  <c r="BI171" i="28" s="1"/>
  <c r="BH175" i="28"/>
  <c r="BI175" i="28" s="1"/>
  <c r="BH179" i="28"/>
  <c r="BI179" i="28" s="1"/>
  <c r="BH183" i="28"/>
  <c r="BI183" i="28" s="1"/>
  <c r="BH187" i="28"/>
  <c r="BI187" i="28" s="1"/>
  <c r="BH191" i="28"/>
  <c r="BI191" i="28" s="1"/>
  <c r="BH195" i="28"/>
  <c r="BI195" i="28" s="1"/>
  <c r="BH199" i="28"/>
  <c r="BI199" i="28" s="1"/>
  <c r="BH203" i="28"/>
  <c r="BI203" i="28" s="1"/>
  <c r="BH207" i="28"/>
  <c r="BI207" i="28" s="1"/>
  <c r="BH211" i="28"/>
  <c r="BI211" i="28" s="1"/>
  <c r="BH215" i="28"/>
  <c r="BI215" i="28" s="1"/>
  <c r="BH219" i="28"/>
  <c r="BI219" i="28" s="1"/>
  <c r="BH223" i="28"/>
  <c r="BI223" i="28" s="1"/>
  <c r="BH140" i="28"/>
  <c r="BI140" i="28" s="1"/>
  <c r="BH144" i="28"/>
  <c r="BI144" i="28" s="1"/>
  <c r="BH148" i="28"/>
  <c r="BI148" i="28" s="1"/>
  <c r="BH152" i="28"/>
  <c r="BI152" i="28" s="1"/>
  <c r="BH156" i="28"/>
  <c r="BI156" i="28" s="1"/>
  <c r="BH160" i="28"/>
  <c r="BI160" i="28" s="1"/>
  <c r="BH164" i="28"/>
  <c r="BI164" i="28" s="1"/>
  <c r="BH168" i="28"/>
  <c r="BI168" i="28" s="1"/>
  <c r="BH172" i="28"/>
  <c r="BI172" i="28" s="1"/>
  <c r="BH176" i="28"/>
  <c r="BI176" i="28" s="1"/>
  <c r="BH180" i="28"/>
  <c r="BI180" i="28" s="1"/>
  <c r="BH184" i="28"/>
  <c r="BI184" i="28" s="1"/>
  <c r="BH188" i="28"/>
  <c r="BI188" i="28" s="1"/>
  <c r="BH192" i="28"/>
  <c r="BI192" i="28" s="1"/>
  <c r="BH196" i="28"/>
  <c r="BI196" i="28" s="1"/>
  <c r="BH200" i="28"/>
  <c r="BI200" i="28" s="1"/>
  <c r="BH204" i="28"/>
  <c r="BI204" i="28" s="1"/>
  <c r="BH208" i="28"/>
  <c r="BI208" i="28" s="1"/>
  <c r="BH212" i="28"/>
  <c r="BI212" i="28" s="1"/>
  <c r="BH216" i="28"/>
  <c r="BI216" i="28" s="1"/>
  <c r="BH220" i="28"/>
  <c r="BI220" i="28" s="1"/>
  <c r="BH224" i="28"/>
  <c r="BI224" i="28" s="1"/>
  <c r="BF136" i="28"/>
  <c r="BF137" i="28"/>
  <c r="BG137" i="28" s="1"/>
  <c r="BF141" i="28"/>
  <c r="BG141" i="28" s="1"/>
  <c r="BF145" i="28"/>
  <c r="BG145" i="28" s="1"/>
  <c r="BF149" i="28"/>
  <c r="BG149" i="28" s="1"/>
  <c r="BF153" i="28"/>
  <c r="BG153" i="28" s="1"/>
  <c r="BF157" i="28"/>
  <c r="BG157" i="28" s="1"/>
  <c r="BF161" i="28"/>
  <c r="BG161" i="28" s="1"/>
  <c r="BF165" i="28"/>
  <c r="BG165" i="28" s="1"/>
  <c r="BF169" i="28"/>
  <c r="BG169" i="28" s="1"/>
  <c r="BF173" i="28"/>
  <c r="BG173" i="28" s="1"/>
  <c r="BF177" i="28"/>
  <c r="BG177" i="28" s="1"/>
  <c r="BF181" i="28"/>
  <c r="BG181" i="28" s="1"/>
  <c r="BF185" i="28"/>
  <c r="BG185" i="28" s="1"/>
  <c r="BF189" i="28"/>
  <c r="BG189" i="28" s="1"/>
  <c r="BF193" i="28"/>
  <c r="BG193" i="28" s="1"/>
  <c r="BF197" i="28"/>
  <c r="BG197" i="28" s="1"/>
  <c r="BF201" i="28"/>
  <c r="BG201" i="28" s="1"/>
  <c r="BF205" i="28"/>
  <c r="BG205" i="28" s="1"/>
  <c r="BF209" i="28"/>
  <c r="BG209" i="28" s="1"/>
  <c r="BF213" i="28"/>
  <c r="BG213" i="28" s="1"/>
  <c r="BF217" i="28"/>
  <c r="BG217" i="28" s="1"/>
  <c r="BF221" i="28"/>
  <c r="BG221" i="28" s="1"/>
  <c r="BF225" i="28"/>
  <c r="BG225" i="28" s="1"/>
  <c r="BF144" i="28"/>
  <c r="BG144" i="28" s="1"/>
  <c r="BF152" i="28"/>
  <c r="BG152" i="28" s="1"/>
  <c r="BF156" i="28"/>
  <c r="BG156" i="28" s="1"/>
  <c r="BF160" i="28"/>
  <c r="BG160" i="28" s="1"/>
  <c r="BF164" i="28"/>
  <c r="BG164" i="28" s="1"/>
  <c r="BF168" i="28"/>
  <c r="BG168" i="28" s="1"/>
  <c r="BF180" i="28"/>
  <c r="BG180" i="28" s="1"/>
  <c r="BF192" i="28"/>
  <c r="BG192" i="28" s="1"/>
  <c r="BF204" i="28"/>
  <c r="BG204" i="28" s="1"/>
  <c r="BF216" i="28"/>
  <c r="BG216" i="28" s="1"/>
  <c r="BF138" i="28"/>
  <c r="BG138" i="28" s="1"/>
  <c r="BF142" i="28"/>
  <c r="BG142" i="28" s="1"/>
  <c r="BF146" i="28"/>
  <c r="BG146" i="28" s="1"/>
  <c r="BF150" i="28"/>
  <c r="BG150" i="28" s="1"/>
  <c r="BF154" i="28"/>
  <c r="BG154" i="28" s="1"/>
  <c r="BF158" i="28"/>
  <c r="BG158" i="28" s="1"/>
  <c r="BF162" i="28"/>
  <c r="BG162" i="28" s="1"/>
  <c r="BF166" i="28"/>
  <c r="BG166" i="28" s="1"/>
  <c r="BF170" i="28"/>
  <c r="BG170" i="28" s="1"/>
  <c r="BF174" i="28"/>
  <c r="BG174" i="28" s="1"/>
  <c r="BF178" i="28"/>
  <c r="BG178" i="28" s="1"/>
  <c r="BF182" i="28"/>
  <c r="BG182" i="28" s="1"/>
  <c r="BF186" i="28"/>
  <c r="BG186" i="28" s="1"/>
  <c r="BF190" i="28"/>
  <c r="BG190" i="28" s="1"/>
  <c r="BF194" i="28"/>
  <c r="BG194" i="28" s="1"/>
  <c r="BF198" i="28"/>
  <c r="BG198" i="28" s="1"/>
  <c r="BF202" i="28"/>
  <c r="BG202" i="28" s="1"/>
  <c r="BF206" i="28"/>
  <c r="BG206" i="28" s="1"/>
  <c r="BF210" i="28"/>
  <c r="BG210" i="28" s="1"/>
  <c r="BF214" i="28"/>
  <c r="BG214" i="28" s="1"/>
  <c r="BF218" i="28"/>
  <c r="BG218" i="28" s="1"/>
  <c r="BF222" i="28"/>
  <c r="BG222" i="28" s="1"/>
  <c r="BF148" i="28"/>
  <c r="BG148" i="28" s="1"/>
  <c r="BF172" i="28"/>
  <c r="BG172" i="28" s="1"/>
  <c r="BF184" i="28"/>
  <c r="BG184" i="28" s="1"/>
  <c r="BF196" i="28"/>
  <c r="BG196" i="28" s="1"/>
  <c r="BF208" i="28"/>
  <c r="BG208" i="28" s="1"/>
  <c r="BF224" i="28"/>
  <c r="BG224" i="28" s="1"/>
  <c r="BF139" i="28"/>
  <c r="BG139" i="28" s="1"/>
  <c r="BF143" i="28"/>
  <c r="BG143" i="28" s="1"/>
  <c r="BF147" i="28"/>
  <c r="BG147" i="28" s="1"/>
  <c r="BF151" i="28"/>
  <c r="BG151" i="28" s="1"/>
  <c r="BF155" i="28"/>
  <c r="BG155" i="28" s="1"/>
  <c r="BF159" i="28"/>
  <c r="BG159" i="28" s="1"/>
  <c r="BF163" i="28"/>
  <c r="BG163" i="28" s="1"/>
  <c r="BF167" i="28"/>
  <c r="BG167" i="28" s="1"/>
  <c r="BF171" i="28"/>
  <c r="BG171" i="28" s="1"/>
  <c r="BF175" i="28"/>
  <c r="BG175" i="28" s="1"/>
  <c r="BF179" i="28"/>
  <c r="BG179" i="28" s="1"/>
  <c r="BF183" i="28"/>
  <c r="BG183" i="28" s="1"/>
  <c r="BF187" i="28"/>
  <c r="BG187" i="28" s="1"/>
  <c r="BF191" i="28"/>
  <c r="BG191" i="28" s="1"/>
  <c r="BF195" i="28"/>
  <c r="BG195" i="28" s="1"/>
  <c r="BF199" i="28"/>
  <c r="BG199" i="28" s="1"/>
  <c r="BF203" i="28"/>
  <c r="BG203" i="28" s="1"/>
  <c r="BF207" i="28"/>
  <c r="BG207" i="28" s="1"/>
  <c r="BF211" i="28"/>
  <c r="BG211" i="28" s="1"/>
  <c r="BF215" i="28"/>
  <c r="BG215" i="28" s="1"/>
  <c r="BF219" i="28"/>
  <c r="BG219" i="28" s="1"/>
  <c r="BF223" i="28"/>
  <c r="BG223" i="28" s="1"/>
  <c r="BF140" i="28"/>
  <c r="BG140" i="28" s="1"/>
  <c r="BF176" i="28"/>
  <c r="BG176" i="28" s="1"/>
  <c r="BF188" i="28"/>
  <c r="BG188" i="28" s="1"/>
  <c r="BF200" i="28"/>
  <c r="BG200" i="28" s="1"/>
  <c r="BF212" i="28"/>
  <c r="BG212" i="28" s="1"/>
  <c r="BF220" i="28"/>
  <c r="BG220" i="28" s="1"/>
  <c r="BF15" i="28"/>
  <c r="BG15" i="28" s="1"/>
  <c r="BF19" i="28"/>
  <c r="BG19" i="28" s="1"/>
  <c r="BF79" i="28"/>
  <c r="BG79" i="28" s="1"/>
  <c r="BF83" i="28"/>
  <c r="BG83" i="28" s="1"/>
  <c r="BF87" i="28"/>
  <c r="BG87" i="28" s="1"/>
  <c r="BF91" i="28"/>
  <c r="BG91" i="28" s="1"/>
  <c r="BF95" i="28"/>
  <c r="BG95" i="28" s="1"/>
  <c r="BF99" i="28"/>
  <c r="BG99" i="28" s="1"/>
  <c r="BF103" i="28"/>
  <c r="BG103" i="28" s="1"/>
  <c r="BF107" i="28"/>
  <c r="BG107" i="28" s="1"/>
  <c r="BF111" i="28"/>
  <c r="BG111" i="28" s="1"/>
  <c r="BF115" i="28"/>
  <c r="BG115" i="28" s="1"/>
  <c r="BF119" i="28"/>
  <c r="BG119" i="28" s="1"/>
  <c r="BF123" i="28"/>
  <c r="BG123" i="28" s="1"/>
  <c r="BF22" i="28"/>
  <c r="BG22" i="28" s="1"/>
  <c r="BF86" i="28"/>
  <c r="BG86" i="28" s="1"/>
  <c r="BF98" i="28"/>
  <c r="BG98" i="28" s="1"/>
  <c r="BF110" i="28"/>
  <c r="BG110" i="28" s="1"/>
  <c r="BF122" i="28"/>
  <c r="BG122" i="28" s="1"/>
  <c r="BF16" i="28"/>
  <c r="BG16" i="28" s="1"/>
  <c r="BF20" i="28"/>
  <c r="BG20" i="28" s="1"/>
  <c r="BF80" i="28"/>
  <c r="BG80" i="28" s="1"/>
  <c r="BF84" i="28"/>
  <c r="BG84" i="28" s="1"/>
  <c r="BF88" i="28"/>
  <c r="BG88" i="28" s="1"/>
  <c r="BF92" i="28"/>
  <c r="BG92" i="28" s="1"/>
  <c r="BF96" i="28"/>
  <c r="BG96" i="28" s="1"/>
  <c r="BF100" i="28"/>
  <c r="BG100" i="28" s="1"/>
  <c r="BF104" i="28"/>
  <c r="BG104" i="28" s="1"/>
  <c r="BF108" i="28"/>
  <c r="BG108" i="28" s="1"/>
  <c r="BF112" i="28"/>
  <c r="BG112" i="28" s="1"/>
  <c r="BF116" i="28"/>
  <c r="BG116" i="28" s="1"/>
  <c r="BF120" i="28"/>
  <c r="BG120" i="28" s="1"/>
  <c r="BF124" i="28"/>
  <c r="BG124" i="28" s="1"/>
  <c r="BF82" i="28"/>
  <c r="BG82" i="28" s="1"/>
  <c r="BF90" i="28"/>
  <c r="BG90" i="28" s="1"/>
  <c r="BF102" i="28"/>
  <c r="BG102" i="28" s="1"/>
  <c r="BF114" i="28"/>
  <c r="BG114" i="28" s="1"/>
  <c r="BF133" i="28"/>
  <c r="BF17" i="28"/>
  <c r="BG17" i="28" s="1"/>
  <c r="BF21" i="28"/>
  <c r="BG21" i="28" s="1"/>
  <c r="BF81" i="28"/>
  <c r="BG81" i="28" s="1"/>
  <c r="BF85" i="28"/>
  <c r="BG85" i="28" s="1"/>
  <c r="BF89" i="28"/>
  <c r="BG89" i="28" s="1"/>
  <c r="BF93" i="28"/>
  <c r="BG93" i="28" s="1"/>
  <c r="BF97" i="28"/>
  <c r="BG97" i="28" s="1"/>
  <c r="BF101" i="28"/>
  <c r="BG101" i="28" s="1"/>
  <c r="BF105" i="28"/>
  <c r="BG105" i="28" s="1"/>
  <c r="BF109" i="28"/>
  <c r="BG109" i="28" s="1"/>
  <c r="BF113" i="28"/>
  <c r="BG113" i="28" s="1"/>
  <c r="BF117" i="28"/>
  <c r="BG117" i="28" s="1"/>
  <c r="BF121" i="28"/>
  <c r="BG121" i="28" s="1"/>
  <c r="BF132" i="28"/>
  <c r="BF18" i="28"/>
  <c r="BG18" i="28" s="1"/>
  <c r="BF94" i="28"/>
  <c r="BG94" i="28" s="1"/>
  <c r="BF106" i="28"/>
  <c r="BG106" i="28" s="1"/>
  <c r="BF118" i="28"/>
  <c r="BG118" i="28" s="1"/>
  <c r="BH14" i="28"/>
  <c r="BH15" i="28"/>
  <c r="BI15" i="28" s="1"/>
  <c r="BH19" i="28"/>
  <c r="BI19" i="28" s="1"/>
  <c r="BH79" i="28"/>
  <c r="BI79" i="28" s="1"/>
  <c r="BH83" i="28"/>
  <c r="BI83" i="28" s="1"/>
  <c r="BH87" i="28"/>
  <c r="BI87" i="28" s="1"/>
  <c r="BH91" i="28"/>
  <c r="BI91" i="28" s="1"/>
  <c r="BH95" i="28"/>
  <c r="BI95" i="28" s="1"/>
  <c r="BH99" i="28"/>
  <c r="BI99" i="28" s="1"/>
  <c r="BH103" i="28"/>
  <c r="BI103" i="28" s="1"/>
  <c r="BH107" i="28"/>
  <c r="BI107" i="28" s="1"/>
  <c r="BH111" i="28"/>
  <c r="BI111" i="28" s="1"/>
  <c r="BH115" i="28"/>
  <c r="BI115" i="28" s="1"/>
  <c r="BH119" i="28"/>
  <c r="BI119" i="28" s="1"/>
  <c r="BH123" i="28"/>
  <c r="BI123" i="28" s="1"/>
  <c r="BH16" i="28"/>
  <c r="BI16" i="28" s="1"/>
  <c r="BH20" i="28"/>
  <c r="BI20" i="28" s="1"/>
  <c r="BH80" i="28"/>
  <c r="BI80" i="28" s="1"/>
  <c r="BH84" i="28"/>
  <c r="BI84" i="28" s="1"/>
  <c r="BH88" i="28"/>
  <c r="BI88" i="28" s="1"/>
  <c r="BH92" i="28"/>
  <c r="BI92" i="28" s="1"/>
  <c r="BH96" i="28"/>
  <c r="BI96" i="28" s="1"/>
  <c r="BH100" i="28"/>
  <c r="BI100" i="28" s="1"/>
  <c r="BH104" i="28"/>
  <c r="BI104" i="28" s="1"/>
  <c r="BH108" i="28"/>
  <c r="BI108" i="28" s="1"/>
  <c r="BH112" i="28"/>
  <c r="BI112" i="28" s="1"/>
  <c r="BH116" i="28"/>
  <c r="BI116" i="28" s="1"/>
  <c r="BH120" i="28"/>
  <c r="BI120" i="28" s="1"/>
  <c r="BH124" i="28"/>
  <c r="BI124" i="28" s="1"/>
  <c r="BH17" i="28"/>
  <c r="BI17" i="28" s="1"/>
  <c r="BH21" i="28"/>
  <c r="BI21" i="28" s="1"/>
  <c r="BH81" i="28"/>
  <c r="BI81" i="28" s="1"/>
  <c r="BH85" i="28"/>
  <c r="BI85" i="28" s="1"/>
  <c r="BH89" i="28"/>
  <c r="BI89" i="28" s="1"/>
  <c r="BH93" i="28"/>
  <c r="BI93" i="28" s="1"/>
  <c r="BH97" i="28"/>
  <c r="BI97" i="28" s="1"/>
  <c r="BH101" i="28"/>
  <c r="BI101" i="28" s="1"/>
  <c r="BH105" i="28"/>
  <c r="BI105" i="28" s="1"/>
  <c r="BH109" i="28"/>
  <c r="BI109" i="28" s="1"/>
  <c r="BH113" i="28"/>
  <c r="BI113" i="28" s="1"/>
  <c r="BH117" i="28"/>
  <c r="BI117" i="28" s="1"/>
  <c r="BH121" i="28"/>
  <c r="BI121" i="28" s="1"/>
  <c r="BH132" i="28"/>
  <c r="BH18" i="28"/>
  <c r="BI18" i="28" s="1"/>
  <c r="BH22" i="28"/>
  <c r="BI22" i="28" s="1"/>
  <c r="BH82" i="28"/>
  <c r="BI82" i="28" s="1"/>
  <c r="BH86" i="28"/>
  <c r="BI86" i="28" s="1"/>
  <c r="BH90" i="28"/>
  <c r="BI90" i="28" s="1"/>
  <c r="BH94" i="28"/>
  <c r="BI94" i="28" s="1"/>
  <c r="BH98" i="28"/>
  <c r="BI98" i="28" s="1"/>
  <c r="BH102" i="28"/>
  <c r="BI102" i="28" s="1"/>
  <c r="BH106" i="28"/>
  <c r="BI106" i="28" s="1"/>
  <c r="BH110" i="28"/>
  <c r="BI110" i="28" s="1"/>
  <c r="BH114" i="28"/>
  <c r="BI114" i="28" s="1"/>
  <c r="BH118" i="28"/>
  <c r="BI118" i="28" s="1"/>
  <c r="BH122" i="28"/>
  <c r="BI122" i="28" s="1"/>
  <c r="BH133" i="28"/>
  <c r="F7" i="28"/>
  <c r="F8" i="28" s="1"/>
  <c r="F136" i="28" l="1"/>
  <c r="F137" i="28"/>
  <c r="F141" i="28"/>
  <c r="F145" i="28"/>
  <c r="F149" i="28"/>
  <c r="F153" i="28"/>
  <c r="F157" i="28"/>
  <c r="F161" i="28"/>
  <c r="F165" i="28"/>
  <c r="F169" i="28"/>
  <c r="F173" i="28"/>
  <c r="F177" i="28"/>
  <c r="F181" i="28"/>
  <c r="F185" i="28"/>
  <c r="F189" i="28"/>
  <c r="F193" i="28"/>
  <c r="F197" i="28"/>
  <c r="F201" i="28"/>
  <c r="F205" i="28"/>
  <c r="F209" i="28"/>
  <c r="F213" i="28"/>
  <c r="F217" i="28"/>
  <c r="F221" i="28"/>
  <c r="F225" i="28"/>
  <c r="F229" i="28"/>
  <c r="F233" i="28"/>
  <c r="F237" i="28"/>
  <c r="F241" i="28"/>
  <c r="F245" i="28"/>
  <c r="F249" i="28"/>
  <c r="F253" i="28"/>
  <c r="F257" i="28"/>
  <c r="F261" i="28"/>
  <c r="F265" i="28"/>
  <c r="F269" i="28"/>
  <c r="F273" i="28"/>
  <c r="F277" i="28"/>
  <c r="F281" i="28"/>
  <c r="F285" i="28"/>
  <c r="F289" i="28"/>
  <c r="F293" i="28"/>
  <c r="F297" i="28"/>
  <c r="F301" i="28"/>
  <c r="F305" i="28"/>
  <c r="F309" i="28"/>
  <c r="F313" i="28"/>
  <c r="F317" i="28"/>
  <c r="F321" i="28"/>
  <c r="F325" i="28"/>
  <c r="F329" i="28"/>
  <c r="F333" i="28"/>
  <c r="F337" i="28"/>
  <c r="F341" i="28"/>
  <c r="F345" i="28"/>
  <c r="F349" i="28"/>
  <c r="F353" i="28"/>
  <c r="F357" i="28"/>
  <c r="F361" i="28"/>
  <c r="F365" i="28"/>
  <c r="F369" i="28"/>
  <c r="F373" i="28"/>
  <c r="F377" i="28"/>
  <c r="F381" i="28"/>
  <c r="F385" i="28"/>
  <c r="F389" i="28"/>
  <c r="F393" i="28"/>
  <c r="F397" i="28"/>
  <c r="F401" i="28"/>
  <c r="F405" i="28"/>
  <c r="F409" i="28"/>
  <c r="F413" i="28"/>
  <c r="F417" i="28"/>
  <c r="F421" i="28"/>
  <c r="F425" i="28"/>
  <c r="F429" i="28"/>
  <c r="F433" i="28"/>
  <c r="F437" i="28"/>
  <c r="F143" i="28"/>
  <c r="F167" i="28"/>
  <c r="F183" i="28"/>
  <c r="F191" i="28"/>
  <c r="F138" i="28"/>
  <c r="F142" i="28"/>
  <c r="F146" i="28"/>
  <c r="F150" i="28"/>
  <c r="F154" i="28"/>
  <c r="F158" i="28"/>
  <c r="F162" i="28"/>
  <c r="F166" i="28"/>
  <c r="F170" i="28"/>
  <c r="F174" i="28"/>
  <c r="F178" i="28"/>
  <c r="F182" i="28"/>
  <c r="F186" i="28"/>
  <c r="F190" i="28"/>
  <c r="F194" i="28"/>
  <c r="F198" i="28"/>
  <c r="F202" i="28"/>
  <c r="F206" i="28"/>
  <c r="F210" i="28"/>
  <c r="F214" i="28"/>
  <c r="F218" i="28"/>
  <c r="F222" i="28"/>
  <c r="F226" i="28"/>
  <c r="F230" i="28"/>
  <c r="F234" i="28"/>
  <c r="F238" i="28"/>
  <c r="F242" i="28"/>
  <c r="F246" i="28"/>
  <c r="F250" i="28"/>
  <c r="F254" i="28"/>
  <c r="F258" i="28"/>
  <c r="F262" i="28"/>
  <c r="F266" i="28"/>
  <c r="F270" i="28"/>
  <c r="F274" i="28"/>
  <c r="F278" i="28"/>
  <c r="F282" i="28"/>
  <c r="F286" i="28"/>
  <c r="F290" i="28"/>
  <c r="F294" i="28"/>
  <c r="F298" i="28"/>
  <c r="F302" i="28"/>
  <c r="F306" i="28"/>
  <c r="F310" i="28"/>
  <c r="F314" i="28"/>
  <c r="F318" i="28"/>
  <c r="F322" i="28"/>
  <c r="F326" i="28"/>
  <c r="F330" i="28"/>
  <c r="F334" i="28"/>
  <c r="F338" i="28"/>
  <c r="F342" i="28"/>
  <c r="F346" i="28"/>
  <c r="F350" i="28"/>
  <c r="F354" i="28"/>
  <c r="F358" i="28"/>
  <c r="F362" i="28"/>
  <c r="F366" i="28"/>
  <c r="F370" i="28"/>
  <c r="F374" i="28"/>
  <c r="F378" i="28"/>
  <c r="F382" i="28"/>
  <c r="F386" i="28"/>
  <c r="F390" i="28"/>
  <c r="F394" i="28"/>
  <c r="F398" i="28"/>
  <c r="F402" i="28"/>
  <c r="F406" i="28"/>
  <c r="F410" i="28"/>
  <c r="F414" i="28"/>
  <c r="F418" i="28"/>
  <c r="F422" i="28"/>
  <c r="F426" i="28"/>
  <c r="F430" i="28"/>
  <c r="F434" i="28"/>
  <c r="F139" i="28"/>
  <c r="F147" i="28"/>
  <c r="F151" i="28"/>
  <c r="F155" i="28"/>
  <c r="F159" i="28"/>
  <c r="F163" i="28"/>
  <c r="F171" i="28"/>
  <c r="F175" i="28"/>
  <c r="F179" i="28"/>
  <c r="F187" i="28"/>
  <c r="F140" i="28"/>
  <c r="F156" i="28"/>
  <c r="F172" i="28"/>
  <c r="F188" i="28"/>
  <c r="F199" i="28"/>
  <c r="F207" i="28"/>
  <c r="F215" i="28"/>
  <c r="F223" i="28"/>
  <c r="F231" i="28"/>
  <c r="F239" i="28"/>
  <c r="F247" i="28"/>
  <c r="F255" i="28"/>
  <c r="F263" i="28"/>
  <c r="F271" i="28"/>
  <c r="F279" i="28"/>
  <c r="F287" i="28"/>
  <c r="F295" i="28"/>
  <c r="F303" i="28"/>
  <c r="F311" i="28"/>
  <c r="F319" i="28"/>
  <c r="F327" i="28"/>
  <c r="F335" i="28"/>
  <c r="F343" i="28"/>
  <c r="F351" i="28"/>
  <c r="F359" i="28"/>
  <c r="F367" i="28"/>
  <c r="F375" i="28"/>
  <c r="F383" i="28"/>
  <c r="F391" i="28"/>
  <c r="F399" i="28"/>
  <c r="F407" i="28"/>
  <c r="F415" i="28"/>
  <c r="F423" i="28"/>
  <c r="F431" i="28"/>
  <c r="F251" i="28"/>
  <c r="F291" i="28"/>
  <c r="F323" i="28"/>
  <c r="F347" i="28"/>
  <c r="F363" i="28"/>
  <c r="F379" i="28"/>
  <c r="F387" i="28"/>
  <c r="F403" i="28"/>
  <c r="F419" i="28"/>
  <c r="F435" i="28"/>
  <c r="F152" i="28"/>
  <c r="F244" i="28"/>
  <c r="F276" i="28"/>
  <c r="F292" i="28"/>
  <c r="F308" i="28"/>
  <c r="F324" i="28"/>
  <c r="F340" i="28"/>
  <c r="F356" i="28"/>
  <c r="F372" i="28"/>
  <c r="F388" i="28"/>
  <c r="F404" i="28"/>
  <c r="F420" i="28"/>
  <c r="F144" i="28"/>
  <c r="F160" i="28"/>
  <c r="F176" i="28"/>
  <c r="F192" i="28"/>
  <c r="F200" i="28"/>
  <c r="F208" i="28"/>
  <c r="F216" i="28"/>
  <c r="F224" i="28"/>
  <c r="F232" i="28"/>
  <c r="F240" i="28"/>
  <c r="F248" i="28"/>
  <c r="F256" i="28"/>
  <c r="F264" i="28"/>
  <c r="F272" i="28"/>
  <c r="F280" i="28"/>
  <c r="F288" i="28"/>
  <c r="F296" i="28"/>
  <c r="F304" i="28"/>
  <c r="F312" i="28"/>
  <c r="F320" i="28"/>
  <c r="F328" i="28"/>
  <c r="F336" i="28"/>
  <c r="F344" i="28"/>
  <c r="F352" i="28"/>
  <c r="F360" i="28"/>
  <c r="F368" i="28"/>
  <c r="F376" i="28"/>
  <c r="F384" i="28"/>
  <c r="F392" i="28"/>
  <c r="F400" i="28"/>
  <c r="F408" i="28"/>
  <c r="F416" i="28"/>
  <c r="F424" i="28"/>
  <c r="F432" i="28"/>
  <c r="F148" i="28"/>
  <c r="F164" i="28"/>
  <c r="F180" i="28"/>
  <c r="F195" i="28"/>
  <c r="F203" i="28"/>
  <c r="F211" i="28"/>
  <c r="F219" i="28"/>
  <c r="F227" i="28"/>
  <c r="F235" i="28"/>
  <c r="F243" i="28"/>
  <c r="F259" i="28"/>
  <c r="F267" i="28"/>
  <c r="F275" i="28"/>
  <c r="F283" i="28"/>
  <c r="F299" i="28"/>
  <c r="F307" i="28"/>
  <c r="F315" i="28"/>
  <c r="F331" i="28"/>
  <c r="F339" i="28"/>
  <c r="F355" i="28"/>
  <c r="F371" i="28"/>
  <c r="F395" i="28"/>
  <c r="F411" i="28"/>
  <c r="F427" i="28"/>
  <c r="F168" i="28"/>
  <c r="F184" i="28"/>
  <c r="F196" i="28"/>
  <c r="F204" i="28"/>
  <c r="F212" i="28"/>
  <c r="F220" i="28"/>
  <c r="F228" i="28"/>
  <c r="F236" i="28"/>
  <c r="F252" i="28"/>
  <c r="F260" i="28"/>
  <c r="F268" i="28"/>
  <c r="F284" i="28"/>
  <c r="F300" i="28"/>
  <c r="F316" i="28"/>
  <c r="F332" i="28"/>
  <c r="F348" i="28"/>
  <c r="F364" i="28"/>
  <c r="F380" i="28"/>
  <c r="F396" i="28"/>
  <c r="F412" i="28"/>
  <c r="F428" i="28"/>
  <c r="F436" i="28"/>
  <c r="F14" i="28"/>
  <c r="F15" i="28"/>
  <c r="F16" i="28"/>
  <c r="F20" i="28"/>
  <c r="F24" i="28"/>
  <c r="F28" i="28"/>
  <c r="F32" i="28"/>
  <c r="F36" i="28"/>
  <c r="F40" i="28"/>
  <c r="F44" i="28"/>
  <c r="F48" i="28"/>
  <c r="F52" i="28"/>
  <c r="F56" i="28"/>
  <c r="F60" i="28"/>
  <c r="F64" i="28"/>
  <c r="F68" i="28"/>
  <c r="F72" i="28"/>
  <c r="F76" i="28"/>
  <c r="F80" i="28"/>
  <c r="F84" i="28"/>
  <c r="F88" i="28"/>
  <c r="F92" i="28"/>
  <c r="F96" i="28"/>
  <c r="F100" i="28"/>
  <c r="F104" i="28"/>
  <c r="F108" i="28"/>
  <c r="F112" i="28"/>
  <c r="F116" i="28"/>
  <c r="F120" i="28"/>
  <c r="F124" i="28"/>
  <c r="F128" i="28"/>
  <c r="F132" i="28"/>
  <c r="F17" i="28"/>
  <c r="F21" i="28"/>
  <c r="F25" i="28"/>
  <c r="F29" i="28"/>
  <c r="F33" i="28"/>
  <c r="F37" i="28"/>
  <c r="F41" i="28"/>
  <c r="F45" i="28"/>
  <c r="F49" i="28"/>
  <c r="F53" i="28"/>
  <c r="F57" i="28"/>
  <c r="F61" i="28"/>
  <c r="F65" i="28"/>
  <c r="F69" i="28"/>
  <c r="F73" i="28"/>
  <c r="F77" i="28"/>
  <c r="F81" i="28"/>
  <c r="F85" i="28"/>
  <c r="F89" i="28"/>
  <c r="F93" i="28"/>
  <c r="F97" i="28"/>
  <c r="F101" i="28"/>
  <c r="F105" i="28"/>
  <c r="F109" i="28"/>
  <c r="F113" i="28"/>
  <c r="F117" i="28"/>
  <c r="F121" i="28"/>
  <c r="F125" i="28"/>
  <c r="F129" i="28"/>
  <c r="F133" i="28"/>
  <c r="F18" i="28"/>
  <c r="F22" i="28"/>
  <c r="F26" i="28"/>
  <c r="F30" i="28"/>
  <c r="F34" i="28"/>
  <c r="F38" i="28"/>
  <c r="F42" i="28"/>
  <c r="F46" i="28"/>
  <c r="F50" i="28"/>
  <c r="F54" i="28"/>
  <c r="F58" i="28"/>
  <c r="F62" i="28"/>
  <c r="F66" i="28"/>
  <c r="F70" i="28"/>
  <c r="F74" i="28"/>
  <c r="F78" i="28"/>
  <c r="F82" i="28"/>
  <c r="F86" i="28"/>
  <c r="F90" i="28"/>
  <c r="F94" i="28"/>
  <c r="F98" i="28"/>
  <c r="F102" i="28"/>
  <c r="F106" i="28"/>
  <c r="F110" i="28"/>
  <c r="F114" i="28"/>
  <c r="F27" i="28"/>
  <c r="F43" i="28"/>
  <c r="F59" i="28"/>
  <c r="F75" i="28"/>
  <c r="F91" i="28"/>
  <c r="F107" i="28"/>
  <c r="F119" i="28"/>
  <c r="F127" i="28"/>
  <c r="F31" i="28"/>
  <c r="F47" i="28"/>
  <c r="F63" i="28"/>
  <c r="F79" i="28"/>
  <c r="F95" i="28"/>
  <c r="F111" i="28"/>
  <c r="F122" i="28"/>
  <c r="F130" i="28"/>
  <c r="F19" i="28"/>
  <c r="F35" i="28"/>
  <c r="F51" i="28"/>
  <c r="F67" i="28"/>
  <c r="F83" i="28"/>
  <c r="F99" i="28"/>
  <c r="F115" i="28"/>
  <c r="F123" i="28"/>
  <c r="F131" i="28"/>
  <c r="F23" i="28"/>
  <c r="F39" i="28"/>
  <c r="F55" i="28"/>
  <c r="F71" i="28"/>
  <c r="F87" i="28"/>
  <c r="F103" i="28"/>
  <c r="F118" i="28"/>
  <c r="F126" i="28"/>
  <c r="BJ17" i="28"/>
  <c r="BK17" i="28" s="1"/>
  <c r="BJ152" i="28"/>
  <c r="BK152" i="28" s="1"/>
  <c r="BJ110" i="28"/>
  <c r="BK110" i="28" s="1"/>
  <c r="BJ150" i="28"/>
  <c r="BK150" i="28" s="1"/>
  <c r="BJ165" i="28"/>
  <c r="BK165" i="28" s="1"/>
  <c r="BJ179" i="28"/>
  <c r="BK179" i="28" s="1"/>
  <c r="BJ107" i="28"/>
  <c r="BK107" i="28" s="1"/>
  <c r="BJ212" i="28"/>
  <c r="BK212" i="28" s="1"/>
  <c r="BJ163" i="28"/>
  <c r="BK163" i="28" s="1"/>
  <c r="BJ214" i="28"/>
  <c r="BK214" i="28" s="1"/>
  <c r="BJ148" i="28"/>
  <c r="BK148" i="28" s="1"/>
  <c r="BJ149" i="28"/>
  <c r="BK149" i="28" s="1"/>
  <c r="BJ121" i="28"/>
  <c r="BK121" i="28" s="1"/>
  <c r="BJ140" i="28"/>
  <c r="BK140" i="28" s="1"/>
  <c r="BJ147" i="28"/>
  <c r="BK147" i="28" s="1"/>
  <c r="BJ182" i="28"/>
  <c r="BK182" i="28" s="1"/>
  <c r="BJ213" i="28"/>
  <c r="BK213" i="28" s="1"/>
  <c r="BJ136" i="28"/>
  <c r="BJ10" i="28" s="1"/>
  <c r="BJ106" i="28"/>
  <c r="BK106" i="28" s="1"/>
  <c r="BJ22" i="28"/>
  <c r="BK22" i="28" s="1"/>
  <c r="BJ96" i="28"/>
  <c r="BK96" i="28" s="1"/>
  <c r="BJ91" i="28"/>
  <c r="BK91" i="28" s="1"/>
  <c r="BJ89" i="28"/>
  <c r="BK89" i="28" s="1"/>
  <c r="BJ80" i="28"/>
  <c r="BK80" i="28" s="1"/>
  <c r="BJ19" i="28"/>
  <c r="BK19" i="28" s="1"/>
  <c r="BJ211" i="28"/>
  <c r="BK211" i="28" s="1"/>
  <c r="BJ168" i="28"/>
  <c r="BK168" i="28" s="1"/>
  <c r="BJ166" i="28"/>
  <c r="BK166" i="28" s="1"/>
  <c r="BJ197" i="28"/>
  <c r="BK197" i="28" s="1"/>
  <c r="AJ436" i="28"/>
  <c r="AK436" i="28" s="1"/>
  <c r="AJ433" i="28"/>
  <c r="AK433" i="28" s="1"/>
  <c r="AJ428" i="28"/>
  <c r="AK428" i="28" s="1"/>
  <c r="AJ429" i="28"/>
  <c r="AK429" i="28" s="1"/>
  <c r="AJ426" i="28"/>
  <c r="AK426" i="28" s="1"/>
  <c r="AJ424" i="28"/>
  <c r="AK424" i="28" s="1"/>
  <c r="AJ423" i="28"/>
  <c r="AK423" i="28" s="1"/>
  <c r="AJ421" i="28"/>
  <c r="AK421" i="28" s="1"/>
  <c r="AJ418" i="28"/>
  <c r="AJ417" i="28"/>
  <c r="AK417" i="28" s="1"/>
  <c r="AJ435" i="28"/>
  <c r="AK435" i="28" s="1"/>
  <c r="AJ432" i="28"/>
  <c r="AK432" i="28" s="1"/>
  <c r="AJ431" i="28"/>
  <c r="AK431" i="28" s="1"/>
  <c r="AJ425" i="28"/>
  <c r="AK425" i="28" s="1"/>
  <c r="AJ414" i="28"/>
  <c r="AK414" i="28" s="1"/>
  <c r="AJ437" i="28"/>
  <c r="AK437" i="28" s="1"/>
  <c r="AJ434" i="28"/>
  <c r="AK434" i="28" s="1"/>
  <c r="AJ420" i="28"/>
  <c r="AK420" i="28" s="1"/>
  <c r="AJ415" i="28"/>
  <c r="AK415" i="28" s="1"/>
  <c r="AJ419" i="28"/>
  <c r="AK419" i="28" s="1"/>
  <c r="AJ413" i="28"/>
  <c r="AK413" i="28" s="1"/>
  <c r="AJ411" i="28"/>
  <c r="AK411" i="28" s="1"/>
  <c r="AJ430" i="28"/>
  <c r="AK430" i="28" s="1"/>
  <c r="AJ412" i="28"/>
  <c r="AK412" i="28" s="1"/>
  <c r="AJ406" i="28"/>
  <c r="AK406" i="28" s="1"/>
  <c r="AJ403" i="28"/>
  <c r="AK403" i="28" s="1"/>
  <c r="AJ402" i="28"/>
  <c r="AK402" i="28" s="1"/>
  <c r="AJ427" i="28"/>
  <c r="AK427" i="28" s="1"/>
  <c r="AJ416" i="28"/>
  <c r="AK416" i="28" s="1"/>
  <c r="AJ409" i="28"/>
  <c r="AK409" i="28" s="1"/>
  <c r="AJ407" i="28"/>
  <c r="AK407" i="28" s="1"/>
  <c r="AJ398" i="28"/>
  <c r="AK398" i="28" s="1"/>
  <c r="AJ397" i="28"/>
  <c r="AK397" i="28" s="1"/>
  <c r="AJ408" i="28"/>
  <c r="AK408" i="28" s="1"/>
  <c r="AJ405" i="28"/>
  <c r="AK405" i="28" s="1"/>
  <c r="AJ396" i="28"/>
  <c r="AK396" i="28" s="1"/>
  <c r="AJ394" i="28"/>
  <c r="AK394" i="28" s="1"/>
  <c r="AJ404" i="28"/>
  <c r="AK404" i="28" s="1"/>
  <c r="AJ400" i="28"/>
  <c r="AK400" i="28" s="1"/>
  <c r="AJ392" i="28"/>
  <c r="AK392" i="28" s="1"/>
  <c r="AJ389" i="28"/>
  <c r="AK389" i="28" s="1"/>
  <c r="AJ388" i="28"/>
  <c r="AK388" i="28" s="1"/>
  <c r="AJ410" i="28"/>
  <c r="AK410" i="28" s="1"/>
  <c r="AJ401" i="28"/>
  <c r="AK401" i="28" s="1"/>
  <c r="AJ391" i="28"/>
  <c r="AK391" i="28" s="1"/>
  <c r="AJ390" i="28"/>
  <c r="AK390" i="28" s="1"/>
  <c r="AJ387" i="28"/>
  <c r="AK387" i="28" s="1"/>
  <c r="AJ383" i="28"/>
  <c r="AK383" i="28" s="1"/>
  <c r="AJ372" i="28"/>
  <c r="AK372" i="28" s="1"/>
  <c r="AJ366" i="28"/>
  <c r="AK366" i="28" s="1"/>
  <c r="AJ363" i="28"/>
  <c r="AK363" i="28" s="1"/>
  <c r="AJ362" i="28"/>
  <c r="AK362" i="28" s="1"/>
  <c r="AJ359" i="28"/>
  <c r="AK359" i="28" s="1"/>
  <c r="AJ399" i="28"/>
  <c r="AK399" i="28" s="1"/>
  <c r="AJ395" i="28"/>
  <c r="AK395" i="28" s="1"/>
  <c r="AJ393" i="28"/>
  <c r="AK393" i="28" s="1"/>
  <c r="AJ422" i="28"/>
  <c r="AK422" i="28" s="1"/>
  <c r="AJ386" i="28"/>
  <c r="AK386" i="28" s="1"/>
  <c r="AJ385" i="28"/>
  <c r="AK385" i="28" s="1"/>
  <c r="AJ380" i="28"/>
  <c r="AK380" i="28" s="1"/>
  <c r="AJ379" i="28"/>
  <c r="AK379" i="28" s="1"/>
  <c r="AJ377" i="28"/>
  <c r="AK377" i="28" s="1"/>
  <c r="AJ374" i="28"/>
  <c r="AK374" i="28" s="1"/>
  <c r="AJ368" i="28"/>
  <c r="AK368" i="28" s="1"/>
  <c r="AJ361" i="28"/>
  <c r="AK361" i="28" s="1"/>
  <c r="AJ369" i="28"/>
  <c r="AK369" i="28" s="1"/>
  <c r="AJ364" i="28"/>
  <c r="AK364" i="28" s="1"/>
  <c r="AJ358" i="28"/>
  <c r="AK358" i="28" s="1"/>
  <c r="AJ373" i="28"/>
  <c r="AK373" i="28" s="1"/>
  <c r="AJ367" i="28"/>
  <c r="AK367" i="28" s="1"/>
  <c r="AJ355" i="28"/>
  <c r="AK355" i="28" s="1"/>
  <c r="AJ354" i="28"/>
  <c r="AK354" i="28" s="1"/>
  <c r="AJ370" i="28"/>
  <c r="AK370" i="28" s="1"/>
  <c r="AJ382" i="28"/>
  <c r="AK382" i="28" s="1"/>
  <c r="AJ381" i="28"/>
  <c r="AK381" i="28" s="1"/>
  <c r="AJ365" i="28"/>
  <c r="AK365" i="28" s="1"/>
  <c r="AJ357" i="28"/>
  <c r="AK357" i="28" s="1"/>
  <c r="AJ356" i="28"/>
  <c r="AK356" i="28" s="1"/>
  <c r="AJ384" i="28"/>
  <c r="AK384" i="28" s="1"/>
  <c r="AJ378" i="28"/>
  <c r="AK378" i="28" s="1"/>
  <c r="AJ376" i="28"/>
  <c r="AK376" i="28" s="1"/>
  <c r="AJ375" i="28"/>
  <c r="AK375" i="28" s="1"/>
  <c r="AJ371" i="28"/>
  <c r="AK371" i="28" s="1"/>
  <c r="AJ360" i="28"/>
  <c r="AK360" i="28" s="1"/>
  <c r="AJ353" i="28"/>
  <c r="AK353" i="28" s="1"/>
  <c r="G436" i="28"/>
  <c r="G430" i="28"/>
  <c r="G434" i="28"/>
  <c r="G428" i="28"/>
  <c r="G414" i="28"/>
  <c r="G435" i="28"/>
  <c r="G432" i="28"/>
  <c r="G431" i="28"/>
  <c r="G429" i="28"/>
  <c r="G419" i="28"/>
  <c r="G415" i="28"/>
  <c r="G437" i="28"/>
  <c r="G424" i="28"/>
  <c r="G423" i="28"/>
  <c r="G417" i="28"/>
  <c r="G427" i="28"/>
  <c r="G422" i="28"/>
  <c r="G421" i="28"/>
  <c r="G416" i="28"/>
  <c r="G433" i="28"/>
  <c r="G426" i="28"/>
  <c r="G410" i="28"/>
  <c r="G409" i="28"/>
  <c r="G406" i="28"/>
  <c r="G405" i="28"/>
  <c r="G404" i="28"/>
  <c r="G402" i="28"/>
  <c r="G399" i="28"/>
  <c r="G398" i="28"/>
  <c r="G400" i="28"/>
  <c r="G397" i="28"/>
  <c r="G396" i="28"/>
  <c r="G420" i="28"/>
  <c r="G403" i="28"/>
  <c r="G392" i="28"/>
  <c r="G388" i="28"/>
  <c r="G411" i="28"/>
  <c r="G401" i="28"/>
  <c r="G391" i="28"/>
  <c r="G413" i="28"/>
  <c r="G377" i="28"/>
  <c r="G369" i="28"/>
  <c r="G368" i="28"/>
  <c r="G365" i="28"/>
  <c r="G364" i="28"/>
  <c r="G425" i="28"/>
  <c r="G395" i="28"/>
  <c r="G394" i="28"/>
  <c r="G393" i="28"/>
  <c r="G390" i="28"/>
  <c r="G387" i="28"/>
  <c r="G385" i="28"/>
  <c r="G384" i="28"/>
  <c r="G383" i="28"/>
  <c r="G412" i="28"/>
  <c r="G408" i="28"/>
  <c r="G407" i="28"/>
  <c r="G389" i="28"/>
  <c r="G386" i="28"/>
  <c r="G378" i="28"/>
  <c r="G370" i="28"/>
  <c r="G367" i="28"/>
  <c r="G366" i="28"/>
  <c r="G363" i="28"/>
  <c r="G381" i="28"/>
  <c r="G380" i="28"/>
  <c r="G376" i="28"/>
  <c r="G371" i="28"/>
  <c r="G354" i="28"/>
  <c r="G375" i="28"/>
  <c r="G357" i="28"/>
  <c r="G362" i="28"/>
  <c r="G356" i="28"/>
  <c r="G382" i="28"/>
  <c r="G379" i="28"/>
  <c r="G374" i="28"/>
  <c r="G361" i="28"/>
  <c r="G360" i="28"/>
  <c r="G353" i="28"/>
  <c r="G373" i="28"/>
  <c r="G372" i="28"/>
  <c r="G359" i="28"/>
  <c r="G358" i="28"/>
  <c r="G355" i="28"/>
  <c r="AJ345" i="28"/>
  <c r="AJ127" i="28"/>
  <c r="AK127" i="28" s="1"/>
  <c r="AJ125" i="28"/>
  <c r="AK125" i="28" s="1"/>
  <c r="AJ126" i="28"/>
  <c r="AK126" i="28" s="1"/>
  <c r="AJ129" i="28"/>
  <c r="AK129" i="28" s="1"/>
  <c r="AJ130" i="28"/>
  <c r="AK130" i="28" s="1"/>
  <c r="AJ128" i="28"/>
  <c r="AK128" i="28" s="1"/>
  <c r="AJ131" i="28"/>
  <c r="AJ214" i="28"/>
  <c r="AJ92" i="28"/>
  <c r="AJ250" i="28"/>
  <c r="BJ105" i="28"/>
  <c r="BK105" i="28" s="1"/>
  <c r="BJ112" i="28"/>
  <c r="BK112" i="28" s="1"/>
  <c r="BJ123" i="28"/>
  <c r="BK123" i="28" s="1"/>
  <c r="BJ195" i="28"/>
  <c r="BK195" i="28" s="1"/>
  <c r="BJ204" i="28"/>
  <c r="BK204" i="28" s="1"/>
  <c r="BJ198" i="28"/>
  <c r="BK198" i="28" s="1"/>
  <c r="BJ220" i="28"/>
  <c r="BK220" i="28" s="1"/>
  <c r="BJ181" i="28"/>
  <c r="BK181" i="28" s="1"/>
  <c r="BJ117" i="28"/>
  <c r="BK117" i="28" s="1"/>
  <c r="BJ108" i="28"/>
  <c r="BK108" i="28" s="1"/>
  <c r="BJ98" i="28"/>
  <c r="BK98" i="28" s="1"/>
  <c r="BJ103" i="28"/>
  <c r="BK103" i="28" s="1"/>
  <c r="BJ87" i="28"/>
  <c r="BK87" i="28" s="1"/>
  <c r="BJ143" i="28"/>
  <c r="BK143" i="28" s="1"/>
  <c r="BJ209" i="28"/>
  <c r="BK209" i="28" s="1"/>
  <c r="BJ14" i="28"/>
  <c r="BK14" i="28" s="1"/>
  <c r="BJ85" i="28"/>
  <c r="BK85" i="28" s="1"/>
  <c r="BJ20" i="28"/>
  <c r="BK20" i="28" s="1"/>
  <c r="BJ133" i="28"/>
  <c r="BJ18" i="28"/>
  <c r="BK18" i="28" s="1"/>
  <c r="BJ113" i="28"/>
  <c r="BK113" i="28" s="1"/>
  <c r="BJ97" i="28"/>
  <c r="BK97" i="28" s="1"/>
  <c r="BJ81" i="28"/>
  <c r="BK81" i="28" s="1"/>
  <c r="BJ102" i="28"/>
  <c r="BK102" i="28" s="1"/>
  <c r="BJ120" i="28"/>
  <c r="BK120" i="28" s="1"/>
  <c r="BJ104" i="28"/>
  <c r="BK104" i="28" s="1"/>
  <c r="BJ88" i="28"/>
  <c r="BK88" i="28" s="1"/>
  <c r="BJ16" i="28"/>
  <c r="BK16" i="28" s="1"/>
  <c r="BJ86" i="28"/>
  <c r="BK86" i="28" s="1"/>
  <c r="BJ115" i="28"/>
  <c r="BK115" i="28" s="1"/>
  <c r="BJ99" i="28"/>
  <c r="BK99" i="28" s="1"/>
  <c r="BJ83" i="28"/>
  <c r="BK83" i="28" s="1"/>
  <c r="BJ188" i="28"/>
  <c r="BK188" i="28" s="1"/>
  <c r="BJ219" i="28"/>
  <c r="BK219" i="28" s="1"/>
  <c r="BJ203" i="28"/>
  <c r="BK203" i="28" s="1"/>
  <c r="BJ187" i="28"/>
  <c r="BK187" i="28" s="1"/>
  <c r="BJ171" i="28"/>
  <c r="BK171" i="28" s="1"/>
  <c r="BJ155" i="28"/>
  <c r="BK155" i="28" s="1"/>
  <c r="BJ139" i="28"/>
  <c r="BK139" i="28" s="1"/>
  <c r="BJ184" i="28"/>
  <c r="BK184" i="28" s="1"/>
  <c r="BJ160" i="28"/>
  <c r="BK160" i="28" s="1"/>
  <c r="BJ222" i="28"/>
  <c r="BK222" i="28" s="1"/>
  <c r="BJ206" i="28"/>
  <c r="BK206" i="28" s="1"/>
  <c r="BJ190" i="28"/>
  <c r="BK190" i="28" s="1"/>
  <c r="BJ174" i="28"/>
  <c r="BK174" i="28" s="1"/>
  <c r="BJ158" i="28"/>
  <c r="BK158" i="28" s="1"/>
  <c r="BJ142" i="28"/>
  <c r="BK142" i="28" s="1"/>
  <c r="BJ196" i="28"/>
  <c r="BK196" i="28" s="1"/>
  <c r="BJ221" i="28"/>
  <c r="BK221" i="28" s="1"/>
  <c r="BJ205" i="28"/>
  <c r="BK205" i="28" s="1"/>
  <c r="BJ189" i="28"/>
  <c r="BK189" i="28" s="1"/>
  <c r="BJ173" i="28"/>
  <c r="BK173" i="28" s="1"/>
  <c r="BJ157" i="28"/>
  <c r="BK157" i="28" s="1"/>
  <c r="BJ141" i="28"/>
  <c r="BK141" i="28" s="1"/>
  <c r="BJ90" i="28"/>
  <c r="BK90" i="28" s="1"/>
  <c r="BJ101" i="28"/>
  <c r="BK101" i="28" s="1"/>
  <c r="BJ118" i="28"/>
  <c r="BK118" i="28" s="1"/>
  <c r="BJ124" i="28"/>
  <c r="BK124" i="28" s="1"/>
  <c r="BJ92" i="28"/>
  <c r="BK92" i="28" s="1"/>
  <c r="BJ119" i="28"/>
  <c r="BK119" i="28" s="1"/>
  <c r="BJ15" i="28"/>
  <c r="BK15" i="28" s="1"/>
  <c r="BJ200" i="28"/>
  <c r="BK200" i="28" s="1"/>
  <c r="BJ223" i="28"/>
  <c r="BK223" i="28" s="1"/>
  <c r="BJ207" i="28"/>
  <c r="BK207" i="28" s="1"/>
  <c r="BJ191" i="28"/>
  <c r="BK191" i="28" s="1"/>
  <c r="BJ175" i="28"/>
  <c r="BK175" i="28" s="1"/>
  <c r="BJ159" i="28"/>
  <c r="BK159" i="28" s="1"/>
  <c r="BJ192" i="28"/>
  <c r="BK192" i="28" s="1"/>
  <c r="BJ164" i="28"/>
  <c r="BK164" i="28" s="1"/>
  <c r="BJ144" i="28"/>
  <c r="BK144" i="28" s="1"/>
  <c r="BJ210" i="28"/>
  <c r="BK210" i="28" s="1"/>
  <c r="BJ194" i="28"/>
  <c r="BK194" i="28" s="1"/>
  <c r="BJ178" i="28"/>
  <c r="BK178" i="28" s="1"/>
  <c r="BJ162" i="28"/>
  <c r="BK162" i="28" s="1"/>
  <c r="BJ146" i="28"/>
  <c r="BK146" i="28" s="1"/>
  <c r="BJ208" i="28"/>
  <c r="BK208" i="28" s="1"/>
  <c r="BJ225" i="28"/>
  <c r="BK225" i="28" s="1"/>
  <c r="BJ193" i="28"/>
  <c r="BK193" i="28" s="1"/>
  <c r="BJ177" i="28"/>
  <c r="BK177" i="28" s="1"/>
  <c r="BJ161" i="28"/>
  <c r="BK161" i="28" s="1"/>
  <c r="BJ145" i="28"/>
  <c r="BK145" i="28" s="1"/>
  <c r="BJ114" i="28"/>
  <c r="BK114" i="28" s="1"/>
  <c r="BJ132" i="28"/>
  <c r="BJ109" i="28"/>
  <c r="BK109" i="28" s="1"/>
  <c r="BJ93" i="28"/>
  <c r="BK93" i="28" s="1"/>
  <c r="BJ21" i="28"/>
  <c r="BK21" i="28" s="1"/>
  <c r="BJ94" i="28"/>
  <c r="BK94" i="28" s="1"/>
  <c r="BJ116" i="28"/>
  <c r="BK116" i="28" s="1"/>
  <c r="BJ100" i="28"/>
  <c r="BK100" i="28" s="1"/>
  <c r="BJ84" i="28"/>
  <c r="BK84" i="28" s="1"/>
  <c r="BJ122" i="28"/>
  <c r="BK122" i="28" s="1"/>
  <c r="BJ82" i="28"/>
  <c r="BK82" i="28" s="1"/>
  <c r="BJ111" i="28"/>
  <c r="BK111" i="28" s="1"/>
  <c r="BJ95" i="28"/>
  <c r="BK95" i="28" s="1"/>
  <c r="BJ79" i="28"/>
  <c r="BK79" i="28" s="1"/>
  <c r="BJ224" i="28"/>
  <c r="BK224" i="28" s="1"/>
  <c r="BJ180" i="28"/>
  <c r="BK180" i="28" s="1"/>
  <c r="BJ215" i="28"/>
  <c r="BK215" i="28" s="1"/>
  <c r="BJ199" i="28"/>
  <c r="BK199" i="28" s="1"/>
  <c r="BJ183" i="28"/>
  <c r="BK183" i="28" s="1"/>
  <c r="BJ167" i="28"/>
  <c r="BK167" i="28" s="1"/>
  <c r="BJ151" i="28"/>
  <c r="BK151" i="28" s="1"/>
  <c r="BJ216" i="28"/>
  <c r="BK216" i="28" s="1"/>
  <c r="BJ172" i="28"/>
  <c r="BK172" i="28" s="1"/>
  <c r="BJ156" i="28"/>
  <c r="BK156" i="28" s="1"/>
  <c r="BJ218" i="28"/>
  <c r="BK218" i="28" s="1"/>
  <c r="BJ202" i="28"/>
  <c r="BK202" i="28" s="1"/>
  <c r="BJ186" i="28"/>
  <c r="BK186" i="28" s="1"/>
  <c r="BJ170" i="28"/>
  <c r="BK170" i="28" s="1"/>
  <c r="BJ154" i="28"/>
  <c r="BK154" i="28" s="1"/>
  <c r="BJ138" i="28"/>
  <c r="BK138" i="28" s="1"/>
  <c r="BJ176" i="28"/>
  <c r="BK176" i="28" s="1"/>
  <c r="BJ217" i="28"/>
  <c r="BK217" i="28" s="1"/>
  <c r="BJ201" i="28"/>
  <c r="BK201" i="28" s="1"/>
  <c r="BJ185" i="28"/>
  <c r="BK185" i="28" s="1"/>
  <c r="BJ169" i="28"/>
  <c r="BK169" i="28" s="1"/>
  <c r="BJ153" i="28"/>
  <c r="BK153" i="28" s="1"/>
  <c r="AJ14" i="28"/>
  <c r="AJ318" i="28"/>
  <c r="AJ232" i="28"/>
  <c r="AJ175" i="28"/>
  <c r="AJ83" i="28"/>
  <c r="AJ330" i="28"/>
  <c r="AJ301" i="28"/>
  <c r="AJ303" i="28"/>
  <c r="AJ22" i="28"/>
  <c r="AJ233" i="28"/>
  <c r="AJ189" i="28"/>
  <c r="AJ239" i="28"/>
  <c r="AJ48" i="28"/>
  <c r="AJ60" i="28"/>
  <c r="AJ35" i="28"/>
  <c r="AJ20" i="28"/>
  <c r="AJ133" i="28"/>
  <c r="AJ117" i="28"/>
  <c r="AK117" i="28" s="1"/>
  <c r="AJ321" i="28"/>
  <c r="AJ218" i="28"/>
  <c r="AJ309" i="28"/>
  <c r="AJ201" i="28"/>
  <c r="AJ297" i="28"/>
  <c r="AJ182" i="28"/>
  <c r="AJ280" i="28"/>
  <c r="AJ157" i="28"/>
  <c r="AJ216" i="28"/>
  <c r="AJ152" i="28"/>
  <c r="AJ287" i="28"/>
  <c r="AJ223" i="28"/>
  <c r="AJ159" i="28"/>
  <c r="AJ64" i="28"/>
  <c r="AJ56" i="28"/>
  <c r="AJ31" i="28"/>
  <c r="AJ124" i="28"/>
  <c r="AK124" i="28" s="1"/>
  <c r="AJ115" i="28"/>
  <c r="AK115" i="28" s="1"/>
  <c r="AJ110" i="28"/>
  <c r="AK110" i="28" s="1"/>
  <c r="AJ101" i="28"/>
  <c r="AJ300" i="28"/>
  <c r="AJ186" i="28"/>
  <c r="AJ288" i="28"/>
  <c r="AJ169" i="28"/>
  <c r="AJ276" i="28"/>
  <c r="AJ150" i="28"/>
  <c r="AJ253" i="28"/>
  <c r="AJ264" i="28"/>
  <c r="AJ200" i="28"/>
  <c r="AJ335" i="28"/>
  <c r="AJ271" i="28"/>
  <c r="AJ207" i="28"/>
  <c r="AJ143" i="28"/>
  <c r="AJ76" i="28"/>
  <c r="AJ59" i="28"/>
  <c r="AJ43" i="28"/>
  <c r="AJ27" i="28"/>
  <c r="AJ340" i="28"/>
  <c r="AJ108" i="28"/>
  <c r="AK108" i="28" s="1"/>
  <c r="AJ99" i="28"/>
  <c r="AJ94" i="28"/>
  <c r="AJ85" i="28"/>
  <c r="AJ278" i="28"/>
  <c r="AJ154" i="28"/>
  <c r="AJ265" i="28"/>
  <c r="AJ137" i="28"/>
  <c r="AJ246" i="28"/>
  <c r="AJ322" i="28"/>
  <c r="AJ221" i="28"/>
  <c r="AJ248" i="28"/>
  <c r="AJ184" i="28"/>
  <c r="AJ319" i="28"/>
  <c r="AJ255" i="28"/>
  <c r="AJ191" i="28"/>
  <c r="AJ73" i="28"/>
  <c r="AJ65" i="28"/>
  <c r="AJ46" i="28"/>
  <c r="AJ28" i="28"/>
  <c r="AJ343" i="28"/>
  <c r="AJ350" i="28"/>
  <c r="AJ120" i="28"/>
  <c r="AK120" i="28" s="1"/>
  <c r="AJ104" i="28"/>
  <c r="AJ88" i="28"/>
  <c r="AJ16" i="28"/>
  <c r="AJ111" i="28"/>
  <c r="AK111" i="28" s="1"/>
  <c r="AJ95" i="28"/>
  <c r="AJ79" i="28"/>
  <c r="AJ122" i="28"/>
  <c r="AK122" i="28" s="1"/>
  <c r="AJ106" i="28"/>
  <c r="AK106" i="28" s="1"/>
  <c r="AJ90" i="28"/>
  <c r="AJ18" i="28"/>
  <c r="AJ113" i="28"/>
  <c r="AK113" i="28" s="1"/>
  <c r="AJ97" i="28"/>
  <c r="AJ81" i="28"/>
  <c r="AJ337" i="28"/>
  <c r="AJ316" i="28"/>
  <c r="AJ294" i="28"/>
  <c r="AJ273" i="28"/>
  <c r="AJ242" i="28"/>
  <c r="AJ210" i="28"/>
  <c r="AJ178" i="28"/>
  <c r="AJ146" i="28"/>
  <c r="AJ325" i="28"/>
  <c r="AJ304" i="28"/>
  <c r="AJ282" i="28"/>
  <c r="AJ257" i="28"/>
  <c r="AJ225" i="28"/>
  <c r="AJ193" i="28"/>
  <c r="AJ161" i="28"/>
  <c r="AJ334" i="28"/>
  <c r="AJ313" i="28"/>
  <c r="AJ292" i="28"/>
  <c r="AJ270" i="28"/>
  <c r="AJ238" i="28"/>
  <c r="AJ206" i="28"/>
  <c r="AJ174" i="28"/>
  <c r="AJ142" i="28"/>
  <c r="AJ317" i="28"/>
  <c r="AJ296" i="28"/>
  <c r="AJ274" i="28"/>
  <c r="AJ245" i="28"/>
  <c r="AJ213" i="28"/>
  <c r="AJ181" i="28"/>
  <c r="AJ149" i="28"/>
  <c r="AJ260" i="28"/>
  <c r="AJ244" i="28"/>
  <c r="AJ228" i="28"/>
  <c r="AJ212" i="28"/>
  <c r="AJ196" i="28"/>
  <c r="AJ180" i="28"/>
  <c r="AJ164" i="28"/>
  <c r="AJ148" i="28"/>
  <c r="AJ331" i="28"/>
  <c r="AJ315" i="28"/>
  <c r="AJ299" i="28"/>
  <c r="AJ283" i="28"/>
  <c r="AJ267" i="28"/>
  <c r="AJ251" i="28"/>
  <c r="AJ235" i="28"/>
  <c r="AJ219" i="28"/>
  <c r="AJ203" i="28"/>
  <c r="AJ187" i="28"/>
  <c r="AJ171" i="28"/>
  <c r="AJ155" i="28"/>
  <c r="AJ139" i="28"/>
  <c r="AJ68" i="28"/>
  <c r="AJ72" i="28"/>
  <c r="AJ47" i="28"/>
  <c r="AJ58" i="28"/>
  <c r="AJ62" i="28"/>
  <c r="AJ61" i="28"/>
  <c r="AJ57" i="28"/>
  <c r="AJ39" i="28"/>
  <c r="AJ38" i="28"/>
  <c r="AJ41" i="28"/>
  <c r="AJ44" i="28"/>
  <c r="AJ23" i="28"/>
  <c r="AJ34" i="28"/>
  <c r="AJ24" i="28"/>
  <c r="AJ344" i="28"/>
  <c r="AJ339" i="28"/>
  <c r="AJ346" i="28"/>
  <c r="AJ116" i="28"/>
  <c r="AK116" i="28" s="1"/>
  <c r="AJ100" i="28"/>
  <c r="AJ84" i="28"/>
  <c r="AJ123" i="28"/>
  <c r="AK123" i="28" s="1"/>
  <c r="AJ107" i="28"/>
  <c r="AK107" i="28" s="1"/>
  <c r="AJ91" i="28"/>
  <c r="AJ19" i="28"/>
  <c r="AJ118" i="28"/>
  <c r="AK118" i="28" s="1"/>
  <c r="AJ102" i="28"/>
  <c r="AJ86" i="28"/>
  <c r="AJ132" i="28"/>
  <c r="AJ109" i="28"/>
  <c r="AK109" i="28" s="1"/>
  <c r="AJ93" i="28"/>
  <c r="AJ21" i="28"/>
  <c r="AJ332" i="28"/>
  <c r="AJ310" i="28"/>
  <c r="AJ289" i="28"/>
  <c r="AJ266" i="28"/>
  <c r="AJ234" i="28"/>
  <c r="AJ202" i="28"/>
  <c r="AJ170" i="28"/>
  <c r="AJ138" i="28"/>
  <c r="AJ320" i="28"/>
  <c r="AJ298" i="28"/>
  <c r="AJ277" i="28"/>
  <c r="AJ249" i="28"/>
  <c r="AJ217" i="28"/>
  <c r="AJ185" i="28"/>
  <c r="AJ153" i="28"/>
  <c r="AJ329" i="28"/>
  <c r="AJ308" i="28"/>
  <c r="AJ286" i="28"/>
  <c r="AJ262" i="28"/>
  <c r="AJ230" i="28"/>
  <c r="AJ198" i="28"/>
  <c r="AJ166" i="28"/>
  <c r="AJ333" i="28"/>
  <c r="AJ312" i="28"/>
  <c r="AJ290" i="28"/>
  <c r="AJ269" i="28"/>
  <c r="AJ237" i="28"/>
  <c r="AJ205" i="28"/>
  <c r="AJ173" i="28"/>
  <c r="AJ141" i="28"/>
  <c r="AJ256" i="28"/>
  <c r="AJ240" i="28"/>
  <c r="AJ224" i="28"/>
  <c r="AJ208" i="28"/>
  <c r="AJ192" i="28"/>
  <c r="AJ176" i="28"/>
  <c r="AJ160" i="28"/>
  <c r="AJ144" i="28"/>
  <c r="AJ327" i="28"/>
  <c r="AJ311" i="28"/>
  <c r="AJ295" i="28"/>
  <c r="AJ279" i="28"/>
  <c r="AJ263" i="28"/>
  <c r="AJ247" i="28"/>
  <c r="AJ231" i="28"/>
  <c r="AJ215" i="28"/>
  <c r="AJ199" i="28"/>
  <c r="AJ183" i="28"/>
  <c r="AJ167" i="28"/>
  <c r="AJ151" i="28"/>
  <c r="AJ136" i="28"/>
  <c r="AJ10" i="28" s="1"/>
  <c r="AJ78" i="28"/>
  <c r="AJ67" i="28"/>
  <c r="AJ71" i="28"/>
  <c r="AJ75" i="28"/>
  <c r="AJ42" i="28"/>
  <c r="AJ55" i="28"/>
  <c r="AJ53" i="28"/>
  <c r="AJ51" i="28"/>
  <c r="AJ54" i="28"/>
  <c r="AJ37" i="28"/>
  <c r="AJ32" i="28"/>
  <c r="AJ40" i="28"/>
  <c r="AJ25" i="28"/>
  <c r="AJ30" i="28"/>
  <c r="AJ342" i="28"/>
  <c r="AJ338" i="28"/>
  <c r="AJ352" i="28"/>
  <c r="AJ112" i="28"/>
  <c r="AK112" i="28" s="1"/>
  <c r="AJ96" i="28"/>
  <c r="AJ80" i="28"/>
  <c r="AJ119" i="28"/>
  <c r="AK119" i="28" s="1"/>
  <c r="AJ103" i="28"/>
  <c r="AJ87" i="28"/>
  <c r="AJ15" i="28"/>
  <c r="AJ114" i="28"/>
  <c r="AK114" i="28" s="1"/>
  <c r="AJ98" i="28"/>
  <c r="AJ82" i="28"/>
  <c r="AJ121" i="28"/>
  <c r="AK121" i="28" s="1"/>
  <c r="AJ105" i="28"/>
  <c r="AK105" i="28" s="1"/>
  <c r="AJ89" i="28"/>
  <c r="AJ17" i="28"/>
  <c r="AJ326" i="28"/>
  <c r="AJ305" i="28"/>
  <c r="AJ284" i="28"/>
  <c r="AJ258" i="28"/>
  <c r="AJ226" i="28"/>
  <c r="AJ194" i="28"/>
  <c r="AJ162" i="28"/>
  <c r="AJ336" i="28"/>
  <c r="AJ314" i="28"/>
  <c r="AJ293" i="28"/>
  <c r="AJ272" i="28"/>
  <c r="AJ241" i="28"/>
  <c r="AJ209" i="28"/>
  <c r="AJ177" i="28"/>
  <c r="AJ145" i="28"/>
  <c r="AJ324" i="28"/>
  <c r="AJ302" i="28"/>
  <c r="AJ281" i="28"/>
  <c r="AJ254" i="28"/>
  <c r="AJ222" i="28"/>
  <c r="AJ190" i="28"/>
  <c r="AJ158" i="28"/>
  <c r="AJ328" i="28"/>
  <c r="AJ306" i="28"/>
  <c r="AJ285" i="28"/>
  <c r="AJ261" i="28"/>
  <c r="AJ229" i="28"/>
  <c r="AJ197" i="28"/>
  <c r="AJ165" i="28"/>
  <c r="AJ268" i="28"/>
  <c r="AJ252" i="28"/>
  <c r="AJ236" i="28"/>
  <c r="AJ220" i="28"/>
  <c r="AJ204" i="28"/>
  <c r="AJ188" i="28"/>
  <c r="AJ172" i="28"/>
  <c r="AJ156" i="28"/>
  <c r="AJ140" i="28"/>
  <c r="AJ323" i="28"/>
  <c r="AJ307" i="28"/>
  <c r="AJ291" i="28"/>
  <c r="AJ275" i="28"/>
  <c r="AJ259" i="28"/>
  <c r="AJ243" i="28"/>
  <c r="AJ227" i="28"/>
  <c r="AJ211" i="28"/>
  <c r="AJ195" i="28"/>
  <c r="AJ179" i="28"/>
  <c r="AJ163" i="28"/>
  <c r="AJ147" i="28"/>
  <c r="AJ77" i="28"/>
  <c r="AJ74" i="28"/>
  <c r="AJ66" i="28"/>
  <c r="AJ70" i="28"/>
  <c r="AJ63" i="28"/>
  <c r="AJ69" i="28"/>
  <c r="AJ45" i="28"/>
  <c r="AJ50" i="28"/>
  <c r="AJ49" i="28"/>
  <c r="AJ29" i="28"/>
  <c r="AJ52" i="28"/>
  <c r="AJ36" i="28"/>
  <c r="AJ33" i="28"/>
  <c r="AJ26" i="28"/>
  <c r="AJ341" i="28"/>
  <c r="AJ348" i="28"/>
  <c r="AJ351" i="28"/>
  <c r="AJ349" i="28"/>
  <c r="AJ347" i="28"/>
  <c r="BD11" i="28"/>
  <c r="BH10" i="28"/>
  <c r="BI136" i="28"/>
  <c r="BF10" i="28"/>
  <c r="BG136" i="28"/>
  <c r="BH9" i="28"/>
  <c r="BH11" i="28" s="1"/>
  <c r="BI14" i="28"/>
  <c r="BF9" i="28"/>
  <c r="BG14" i="28"/>
  <c r="BM96" i="28" l="1"/>
  <c r="BN96" i="28"/>
  <c r="BM79" i="28"/>
  <c r="BN79" i="28"/>
  <c r="BM18" i="28"/>
  <c r="BN18" i="28"/>
  <c r="G116" i="28"/>
  <c r="BN116" i="28"/>
  <c r="BM116" i="28"/>
  <c r="BM16" i="28"/>
  <c r="BN16" i="28"/>
  <c r="BM19" i="28"/>
  <c r="BN19" i="28"/>
  <c r="BM86" i="28"/>
  <c r="BN86" i="28"/>
  <c r="G109" i="28"/>
  <c r="BM109" i="28"/>
  <c r="BN109" i="28"/>
  <c r="G108" i="28"/>
  <c r="BM108" i="28"/>
  <c r="BN108" i="28"/>
  <c r="BM84" i="28"/>
  <c r="BN84" i="28"/>
  <c r="G107" i="28"/>
  <c r="BM107" i="28"/>
  <c r="BN107" i="28"/>
  <c r="BM15" i="28"/>
  <c r="BN15" i="28"/>
  <c r="BM98" i="28"/>
  <c r="BN98" i="28"/>
  <c r="BM82" i="28"/>
  <c r="BN82" i="28"/>
  <c r="G105" i="28"/>
  <c r="BM105" i="28"/>
  <c r="BN105" i="28"/>
  <c r="BM17" i="28"/>
  <c r="BN17" i="28"/>
  <c r="BN150" i="28"/>
  <c r="BM150" i="28"/>
  <c r="BN162" i="28"/>
  <c r="BM162" i="28"/>
  <c r="BN168" i="28"/>
  <c r="BM168" i="28"/>
  <c r="BN175" i="28"/>
  <c r="BM175" i="28"/>
  <c r="BN143" i="28"/>
  <c r="BM143" i="28"/>
  <c r="BN185" i="28"/>
  <c r="BM185" i="28"/>
  <c r="BN153" i="28"/>
  <c r="BM153" i="28"/>
  <c r="BM72" i="28"/>
  <c r="BN72" i="28"/>
  <c r="BM77" i="28"/>
  <c r="BN77" i="28"/>
  <c r="BM27" i="28"/>
  <c r="BN27" i="28"/>
  <c r="BM104" i="28"/>
  <c r="BN104" i="28"/>
  <c r="BM80" i="28"/>
  <c r="BN80" i="28"/>
  <c r="G119" i="28"/>
  <c r="BN119" i="28"/>
  <c r="BM119" i="28"/>
  <c r="BM103" i="28"/>
  <c r="BN103" i="28"/>
  <c r="BM83" i="28"/>
  <c r="BN83" i="28"/>
  <c r="BN133" i="28"/>
  <c r="BM133" i="28"/>
  <c r="G110" i="28"/>
  <c r="BM110" i="28"/>
  <c r="BN110" i="28"/>
  <c r="BM94" i="28"/>
  <c r="BN94" i="28"/>
  <c r="BM22" i="28"/>
  <c r="BN22" i="28"/>
  <c r="G117" i="28"/>
  <c r="BN117" i="28"/>
  <c r="BM117" i="28"/>
  <c r="BM101" i="28"/>
  <c r="BN101" i="28"/>
  <c r="BM85" i="28"/>
  <c r="BN85" i="28"/>
  <c r="G124" i="28"/>
  <c r="BN124" i="28"/>
  <c r="BM124" i="28"/>
  <c r="BM92" i="28"/>
  <c r="BN92" i="28"/>
  <c r="BN174" i="28"/>
  <c r="BM174" i="28"/>
  <c r="BN186" i="28"/>
  <c r="BM186" i="28"/>
  <c r="BN198" i="28"/>
  <c r="BM198" i="28"/>
  <c r="BN146" i="28"/>
  <c r="BM146" i="28"/>
  <c r="BN196" i="28"/>
  <c r="BM196" i="28"/>
  <c r="BN180" i="28"/>
  <c r="BM180" i="28"/>
  <c r="BN164" i="28"/>
  <c r="BM164" i="28"/>
  <c r="BN148" i="28"/>
  <c r="BM148" i="28"/>
  <c r="BN187" i="28"/>
  <c r="BM187" i="28"/>
  <c r="BN171" i="28"/>
  <c r="BM171" i="28"/>
  <c r="BM155" i="28"/>
  <c r="BN155" i="28"/>
  <c r="BN139" i="28"/>
  <c r="BM139" i="28"/>
  <c r="BN197" i="28"/>
  <c r="BM197" i="28"/>
  <c r="BN181" i="28"/>
  <c r="BM181" i="28"/>
  <c r="BN165" i="28"/>
  <c r="BM165" i="28"/>
  <c r="BN149" i="28"/>
  <c r="BM149" i="28"/>
  <c r="BN136" i="28"/>
  <c r="BM136" i="28"/>
  <c r="BM74" i="28"/>
  <c r="BN74" i="28"/>
  <c r="BM70" i="28"/>
  <c r="BN70" i="28"/>
  <c r="BM73" i="28"/>
  <c r="BN73" i="28"/>
  <c r="BM66" i="28"/>
  <c r="BN66" i="28"/>
  <c r="BM71" i="28"/>
  <c r="BN71" i="28"/>
  <c r="BM57" i="28"/>
  <c r="BN57" i="28"/>
  <c r="BM58" i="28"/>
  <c r="BN58" i="28"/>
  <c r="BM54" i="28"/>
  <c r="BN54" i="28"/>
  <c r="BM47" i="28"/>
  <c r="BN47" i="28"/>
  <c r="BM38" i="28"/>
  <c r="BN38" i="28"/>
  <c r="BM30" i="28"/>
  <c r="BN30" i="28"/>
  <c r="BM42" i="28"/>
  <c r="BN42" i="28"/>
  <c r="BM25" i="28"/>
  <c r="BN25" i="28"/>
  <c r="BM24" i="28"/>
  <c r="BN24" i="28"/>
  <c r="BN131" i="28"/>
  <c r="BM131" i="28"/>
  <c r="G126" i="28"/>
  <c r="BN126" i="28"/>
  <c r="BM126" i="28"/>
  <c r="BM20" i="28"/>
  <c r="BN20" i="28"/>
  <c r="G106" i="28"/>
  <c r="BM106" i="28"/>
  <c r="BN106" i="28"/>
  <c r="BM97" i="28"/>
  <c r="BN97" i="28"/>
  <c r="BN170" i="28"/>
  <c r="BM170" i="28"/>
  <c r="BN182" i="28"/>
  <c r="BM182" i="28"/>
  <c r="BN194" i="28"/>
  <c r="BM194" i="28"/>
  <c r="BN192" i="28"/>
  <c r="BM192" i="28"/>
  <c r="BN176" i="28"/>
  <c r="BM176" i="28"/>
  <c r="BM160" i="28"/>
  <c r="BN160" i="28"/>
  <c r="BN144" i="28"/>
  <c r="BM144" i="28"/>
  <c r="BN183" i="28"/>
  <c r="BM183" i="28"/>
  <c r="BN167" i="28"/>
  <c r="BM167" i="28"/>
  <c r="BN151" i="28"/>
  <c r="BM151" i="28"/>
  <c r="BN193" i="28"/>
  <c r="BM193" i="28"/>
  <c r="BN177" i="28"/>
  <c r="BM177" i="28"/>
  <c r="BN161" i="28"/>
  <c r="BM161" i="28"/>
  <c r="BN145" i="28"/>
  <c r="BM145" i="28"/>
  <c r="BM65" i="28"/>
  <c r="BN65" i="28"/>
  <c r="BM69" i="28"/>
  <c r="BN69" i="28"/>
  <c r="BM68" i="28"/>
  <c r="BN68" i="28"/>
  <c r="BM61" i="28"/>
  <c r="BN61" i="28"/>
  <c r="BM67" i="28"/>
  <c r="BN67" i="28"/>
  <c r="BM43" i="28"/>
  <c r="BN43" i="28"/>
  <c r="BM55" i="28"/>
  <c r="BN55" i="28"/>
  <c r="BM51" i="28"/>
  <c r="BN51" i="28"/>
  <c r="BM41" i="28"/>
  <c r="BN41" i="28"/>
  <c r="BN37" i="28"/>
  <c r="BM37" i="28"/>
  <c r="BM28" i="28"/>
  <c r="BN28" i="28"/>
  <c r="BM34" i="28"/>
  <c r="BN34" i="28"/>
  <c r="BM36" i="28"/>
  <c r="BN36" i="28"/>
  <c r="BM26" i="28"/>
  <c r="BN26" i="28"/>
  <c r="G129" i="28"/>
  <c r="BN129" i="28"/>
  <c r="BM129" i="28"/>
  <c r="BM99" i="28"/>
  <c r="BN99" i="28"/>
  <c r="BM90" i="28"/>
  <c r="BN90" i="28"/>
  <c r="BM81" i="28"/>
  <c r="BN81" i="28"/>
  <c r="BM88" i="28"/>
  <c r="BN88" i="28"/>
  <c r="BM91" i="28"/>
  <c r="BN91" i="28"/>
  <c r="BM102" i="28"/>
  <c r="BN102" i="28"/>
  <c r="BM93" i="28"/>
  <c r="BN93" i="28"/>
  <c r="BN142" i="28"/>
  <c r="BM142" i="28"/>
  <c r="BM154" i="28"/>
  <c r="BN154" i="28"/>
  <c r="BN188" i="28"/>
  <c r="BM188" i="28"/>
  <c r="BN172" i="28"/>
  <c r="BM172" i="28"/>
  <c r="BM156" i="28"/>
  <c r="BN156" i="28"/>
  <c r="BN140" i="28"/>
  <c r="BM140" i="28"/>
  <c r="BN195" i="28"/>
  <c r="BM195" i="28"/>
  <c r="BN179" i="28"/>
  <c r="BM179" i="28"/>
  <c r="BN163" i="28"/>
  <c r="BM163" i="28"/>
  <c r="BN147" i="28"/>
  <c r="BM147" i="28"/>
  <c r="BN189" i="28"/>
  <c r="BM189" i="28"/>
  <c r="BN173" i="28"/>
  <c r="BM173" i="28"/>
  <c r="BM157" i="28"/>
  <c r="BN157" i="28"/>
  <c r="BN141" i="28"/>
  <c r="BM141" i="28"/>
  <c r="BM75" i="28"/>
  <c r="BN75" i="28"/>
  <c r="BM76" i="28"/>
  <c r="BN76" i="28"/>
  <c r="BM64" i="28"/>
  <c r="BN64" i="28"/>
  <c r="BM62" i="28"/>
  <c r="BN62" i="28"/>
  <c r="BM45" i="28"/>
  <c r="BN45" i="28"/>
  <c r="BM63" i="28"/>
  <c r="BN63" i="28"/>
  <c r="BM33" i="28"/>
  <c r="BN33" i="28"/>
  <c r="BM49" i="28"/>
  <c r="BN49" i="28"/>
  <c r="BM56" i="28"/>
  <c r="BN56" i="28"/>
  <c r="BM35" i="28"/>
  <c r="BN35" i="28"/>
  <c r="BM44" i="28"/>
  <c r="BN44" i="28"/>
  <c r="BM50" i="28"/>
  <c r="BN50" i="28"/>
  <c r="BM23" i="28"/>
  <c r="BN23" i="28"/>
  <c r="BM32" i="28"/>
  <c r="BN32" i="28"/>
  <c r="G130" i="28"/>
  <c r="BN130" i="28"/>
  <c r="BM130" i="28"/>
  <c r="G125" i="28"/>
  <c r="BN125" i="28"/>
  <c r="BM125" i="28"/>
  <c r="G115" i="28"/>
  <c r="BN115" i="28"/>
  <c r="BM115" i="28"/>
  <c r="G122" i="28"/>
  <c r="BN122" i="28"/>
  <c r="BM122" i="28"/>
  <c r="G113" i="28"/>
  <c r="BM113" i="28"/>
  <c r="BN113" i="28"/>
  <c r="BM95" i="28"/>
  <c r="BN95" i="28"/>
  <c r="BM158" i="28"/>
  <c r="BN158" i="28"/>
  <c r="G120" i="28"/>
  <c r="BN120" i="28"/>
  <c r="BM120" i="28"/>
  <c r="G111" i="28"/>
  <c r="BM111" i="28"/>
  <c r="BN111" i="28"/>
  <c r="G118" i="28"/>
  <c r="BN118" i="28"/>
  <c r="BM118" i="28"/>
  <c r="BN132" i="28"/>
  <c r="BM132" i="28"/>
  <c r="BN21" i="28"/>
  <c r="BM21" i="28"/>
  <c r="BN166" i="28"/>
  <c r="BM166" i="28"/>
  <c r="BN178" i="28"/>
  <c r="BM178" i="28"/>
  <c r="G112" i="28"/>
  <c r="BM112" i="28"/>
  <c r="BN112" i="28"/>
  <c r="G123" i="28"/>
  <c r="BN123" i="28"/>
  <c r="BM123" i="28"/>
  <c r="BM87" i="28"/>
  <c r="BN87" i="28"/>
  <c r="G114" i="28"/>
  <c r="BN114" i="28"/>
  <c r="BM114" i="28"/>
  <c r="G121" i="28"/>
  <c r="BN121" i="28"/>
  <c r="BM121" i="28"/>
  <c r="BM89" i="28"/>
  <c r="BN89" i="28"/>
  <c r="BM100" i="28"/>
  <c r="BN100" i="28"/>
  <c r="BN190" i="28"/>
  <c r="BM190" i="28"/>
  <c r="BM138" i="28"/>
  <c r="BN138" i="28"/>
  <c r="BN184" i="28"/>
  <c r="BM184" i="28"/>
  <c r="BN152" i="28"/>
  <c r="BM152" i="28"/>
  <c r="BN191" i="28"/>
  <c r="BM191" i="28"/>
  <c r="BM159" i="28"/>
  <c r="BN159" i="28"/>
  <c r="BN169" i="28"/>
  <c r="BM169" i="28"/>
  <c r="BN137" i="28"/>
  <c r="BM137" i="28"/>
  <c r="BM78" i="28"/>
  <c r="BN78" i="28"/>
  <c r="BM60" i="28"/>
  <c r="BN60" i="28"/>
  <c r="BN53" i="28"/>
  <c r="BM53" i="28"/>
  <c r="BM59" i="28"/>
  <c r="BN59" i="28"/>
  <c r="BM48" i="28"/>
  <c r="BN48" i="28"/>
  <c r="BM52" i="28"/>
  <c r="BN52" i="28"/>
  <c r="BM40" i="28"/>
  <c r="BN40" i="28"/>
  <c r="BM39" i="28"/>
  <c r="BN39" i="28"/>
  <c r="BM46" i="28"/>
  <c r="BN46" i="28"/>
  <c r="BM31" i="28"/>
  <c r="BN31" i="28"/>
  <c r="BM29" i="28"/>
  <c r="BN29" i="28"/>
  <c r="G127" i="28"/>
  <c r="BN127" i="28"/>
  <c r="BM127" i="28"/>
  <c r="G128" i="28"/>
  <c r="BN128" i="28"/>
  <c r="BM128" i="28"/>
  <c r="BM14" i="28"/>
  <c r="BN14" i="28"/>
  <c r="BJ9" i="28"/>
  <c r="BJ11" i="28" s="1"/>
  <c r="BK136" i="28"/>
  <c r="G14" i="56"/>
  <c r="BF11" i="28"/>
  <c r="H14" i="56"/>
  <c r="P8" i="56" l="1"/>
  <c r="L15" i="56"/>
  <c r="L17" i="56"/>
  <c r="BO39" i="28"/>
  <c r="BP39" i="28"/>
  <c r="BP59" i="28"/>
  <c r="BO59" i="28"/>
  <c r="BP159" i="28"/>
  <c r="BO159" i="28"/>
  <c r="BP138" i="28"/>
  <c r="BO138" i="28"/>
  <c r="BO44" i="28"/>
  <c r="BP44" i="28"/>
  <c r="BO33" i="28"/>
  <c r="BP33" i="28"/>
  <c r="BP75" i="28"/>
  <c r="BO75" i="28"/>
  <c r="BP157" i="28"/>
  <c r="BO157" i="28"/>
  <c r="BP156" i="28"/>
  <c r="BO156" i="28"/>
  <c r="BO88" i="28"/>
  <c r="BP88" i="28"/>
  <c r="BP53" i="28"/>
  <c r="BO53" i="28"/>
  <c r="BP169" i="28"/>
  <c r="BO169" i="28"/>
  <c r="BP184" i="28"/>
  <c r="BO184" i="28"/>
  <c r="BO21" i="28"/>
  <c r="BP21" i="28"/>
  <c r="BP111" i="28"/>
  <c r="BO111" i="28"/>
  <c r="BP95" i="28"/>
  <c r="BO95" i="28"/>
  <c r="BP173" i="28"/>
  <c r="BO173" i="28"/>
  <c r="BP179" i="28"/>
  <c r="BO179" i="28"/>
  <c r="BP172" i="28"/>
  <c r="BO172" i="28"/>
  <c r="BO28" i="28"/>
  <c r="BP28" i="28"/>
  <c r="BP55" i="28"/>
  <c r="BO55" i="28"/>
  <c r="BO68" i="28"/>
  <c r="BP68" i="28"/>
  <c r="BP127" i="28"/>
  <c r="BO127" i="28"/>
  <c r="BO29" i="28"/>
  <c r="BP29" i="28"/>
  <c r="BO46" i="28"/>
  <c r="BP46" i="28"/>
  <c r="BO40" i="28"/>
  <c r="BP40" i="28"/>
  <c r="BO48" i="28"/>
  <c r="BP48" i="28"/>
  <c r="BO78" i="28"/>
  <c r="BP78" i="28"/>
  <c r="BP89" i="28"/>
  <c r="BO89" i="28"/>
  <c r="BP114" i="28"/>
  <c r="BO114" i="28"/>
  <c r="BP87" i="28"/>
  <c r="BO87" i="28"/>
  <c r="BP130" i="28"/>
  <c r="BO130" i="28"/>
  <c r="BO32" i="28"/>
  <c r="BP32" i="28"/>
  <c r="BO50" i="28"/>
  <c r="BP50" i="28"/>
  <c r="BO35" i="28"/>
  <c r="BP35" i="28"/>
  <c r="BO49" i="28"/>
  <c r="BP49" i="28"/>
  <c r="BP63" i="28"/>
  <c r="BO63" i="28"/>
  <c r="BO62" i="28"/>
  <c r="BP62" i="28"/>
  <c r="BO76" i="28"/>
  <c r="BP76" i="28"/>
  <c r="BP154" i="28"/>
  <c r="BO154" i="28"/>
  <c r="BP93" i="28"/>
  <c r="BO93" i="28"/>
  <c r="BP91" i="28"/>
  <c r="BO91" i="28"/>
  <c r="BP81" i="28"/>
  <c r="BO81" i="28"/>
  <c r="BP99" i="28"/>
  <c r="BO99" i="28"/>
  <c r="BO37" i="28"/>
  <c r="BP37" i="28"/>
  <c r="BP145" i="28"/>
  <c r="BO145" i="28"/>
  <c r="BP177" i="28"/>
  <c r="BO177" i="28"/>
  <c r="BO151" i="28"/>
  <c r="BP151" i="28"/>
  <c r="BP183" i="28"/>
  <c r="BO183" i="28"/>
  <c r="BP192" i="28"/>
  <c r="BO192" i="28"/>
  <c r="BP182" i="28"/>
  <c r="BO182" i="28"/>
  <c r="BP136" i="28"/>
  <c r="BO136" i="28"/>
  <c r="BO92" i="28"/>
  <c r="BP92" i="28"/>
  <c r="BP117" i="28"/>
  <c r="BO117" i="28"/>
  <c r="BO22" i="28"/>
  <c r="BP22" i="28"/>
  <c r="BP110" i="28"/>
  <c r="BO110" i="28"/>
  <c r="BP119" i="28"/>
  <c r="BO119" i="28"/>
  <c r="BO80" i="28"/>
  <c r="BP80" i="28"/>
  <c r="BO27" i="28"/>
  <c r="BP27" i="28"/>
  <c r="BO72" i="28"/>
  <c r="BP72" i="28"/>
  <c r="BO17" i="28"/>
  <c r="BP17" i="28"/>
  <c r="BP108" i="28"/>
  <c r="BO108" i="28"/>
  <c r="BO19" i="28"/>
  <c r="BP19" i="28"/>
  <c r="BP152" i="28"/>
  <c r="BO152" i="28"/>
  <c r="BP121" i="28"/>
  <c r="BO121" i="28"/>
  <c r="BP123" i="28"/>
  <c r="BO123" i="28"/>
  <c r="BP112" i="28"/>
  <c r="BO112" i="28"/>
  <c r="BP166" i="28"/>
  <c r="BO166" i="28"/>
  <c r="BP132" i="28"/>
  <c r="BO132" i="28"/>
  <c r="BP120" i="28"/>
  <c r="BO120" i="28"/>
  <c r="BP158" i="28"/>
  <c r="BO158" i="28"/>
  <c r="BP113" i="28"/>
  <c r="BO113" i="28"/>
  <c r="BP125" i="28"/>
  <c r="BO125" i="28"/>
  <c r="BP189" i="28"/>
  <c r="BO189" i="28"/>
  <c r="BP163" i="28"/>
  <c r="BO163" i="28"/>
  <c r="BP195" i="28"/>
  <c r="BO195" i="28"/>
  <c r="BP188" i="28"/>
  <c r="BO188" i="28"/>
  <c r="BP142" i="28"/>
  <c r="BO142" i="28"/>
  <c r="BP129" i="28"/>
  <c r="BO129" i="28"/>
  <c r="BO26" i="28"/>
  <c r="BP26" i="28"/>
  <c r="BO34" i="28"/>
  <c r="BP34" i="28"/>
  <c r="BO51" i="28"/>
  <c r="BP51" i="28"/>
  <c r="BO43" i="28"/>
  <c r="BP43" i="28"/>
  <c r="BP61" i="28"/>
  <c r="BO61" i="28"/>
  <c r="BP69" i="28"/>
  <c r="BO69" i="28"/>
  <c r="BP160" i="28"/>
  <c r="BO160" i="28"/>
  <c r="BP97" i="28"/>
  <c r="BO97" i="28"/>
  <c r="BO24" i="28"/>
  <c r="BP24" i="28"/>
  <c r="BO42" i="28"/>
  <c r="BP42" i="28"/>
  <c r="BO38" i="28"/>
  <c r="BP38" i="28"/>
  <c r="BO54" i="28"/>
  <c r="BP54" i="28"/>
  <c r="BP57" i="28"/>
  <c r="BO57" i="28"/>
  <c r="BO66" i="28"/>
  <c r="BP66" i="28"/>
  <c r="BO70" i="28"/>
  <c r="BP70" i="28"/>
  <c r="BP165" i="28"/>
  <c r="BO165" i="28"/>
  <c r="BP197" i="28"/>
  <c r="BO197" i="28"/>
  <c r="BP187" i="28"/>
  <c r="BO187" i="28"/>
  <c r="BP164" i="28"/>
  <c r="BO164" i="28"/>
  <c r="BP196" i="28"/>
  <c r="BO196" i="28"/>
  <c r="BP198" i="28"/>
  <c r="BO198" i="28"/>
  <c r="BP174" i="28"/>
  <c r="BO174" i="28"/>
  <c r="BP124" i="28"/>
  <c r="BO124" i="28"/>
  <c r="BP85" i="28"/>
  <c r="BO85" i="28"/>
  <c r="BP83" i="28"/>
  <c r="BO83" i="28"/>
  <c r="BP153" i="28"/>
  <c r="BO153" i="28"/>
  <c r="BP143" i="28"/>
  <c r="BO143" i="28"/>
  <c r="BP168" i="28"/>
  <c r="BO168" i="28"/>
  <c r="BP150" i="28"/>
  <c r="BO150" i="28"/>
  <c r="BO82" i="28"/>
  <c r="BP82" i="28"/>
  <c r="BO15" i="28"/>
  <c r="BP15" i="28"/>
  <c r="BP79" i="28"/>
  <c r="BO79" i="28"/>
  <c r="BP128" i="28"/>
  <c r="BO128" i="28"/>
  <c r="BP137" i="28"/>
  <c r="BO137" i="28"/>
  <c r="BO52" i="28"/>
  <c r="BP52" i="28"/>
  <c r="BP100" i="28"/>
  <c r="BO100" i="28"/>
  <c r="BO23" i="28"/>
  <c r="BP23" i="28"/>
  <c r="BO56" i="28"/>
  <c r="BP56" i="28"/>
  <c r="BO64" i="28"/>
  <c r="BP64" i="28"/>
  <c r="BP102" i="28"/>
  <c r="BO102" i="28"/>
  <c r="BO90" i="28"/>
  <c r="BP90" i="28"/>
  <c r="BP161" i="28"/>
  <c r="BO161" i="28"/>
  <c r="BP193" i="28"/>
  <c r="BO193" i="28"/>
  <c r="BP167" i="28"/>
  <c r="BO167" i="28"/>
  <c r="BP144" i="28"/>
  <c r="BO144" i="28"/>
  <c r="BP176" i="28"/>
  <c r="BO176" i="28"/>
  <c r="BP194" i="28"/>
  <c r="BO194" i="28"/>
  <c r="BP170" i="28"/>
  <c r="BO170" i="28"/>
  <c r="BO20" i="28"/>
  <c r="BP20" i="28"/>
  <c r="BP131" i="28"/>
  <c r="BO131" i="28"/>
  <c r="BP155" i="28"/>
  <c r="BO155" i="28"/>
  <c r="BO94" i="28"/>
  <c r="BP94" i="28"/>
  <c r="BP133" i="28"/>
  <c r="BO133" i="28"/>
  <c r="BP104" i="28"/>
  <c r="BO104" i="28"/>
  <c r="BP77" i="28"/>
  <c r="BO77" i="28"/>
  <c r="BP105" i="28"/>
  <c r="BO105" i="28"/>
  <c r="BO84" i="28"/>
  <c r="BP84" i="28"/>
  <c r="BO86" i="28"/>
  <c r="BP86" i="28"/>
  <c r="BO16" i="28"/>
  <c r="BP16" i="28"/>
  <c r="BO31" i="28"/>
  <c r="BP31" i="28"/>
  <c r="BO60" i="28"/>
  <c r="BP60" i="28"/>
  <c r="BP115" i="28"/>
  <c r="BO115" i="28"/>
  <c r="BO45" i="28"/>
  <c r="BP45" i="28"/>
  <c r="BP191" i="28"/>
  <c r="BO191" i="28"/>
  <c r="BP190" i="28"/>
  <c r="BO190" i="28"/>
  <c r="BP178" i="28"/>
  <c r="BO178" i="28"/>
  <c r="BP118" i="28"/>
  <c r="BO118" i="28"/>
  <c r="BP122" i="28"/>
  <c r="BO122" i="28"/>
  <c r="BP141" i="28"/>
  <c r="BO141" i="28"/>
  <c r="BP147" i="28"/>
  <c r="BO147" i="28"/>
  <c r="BP140" i="28"/>
  <c r="BO140" i="28"/>
  <c r="BO36" i="28"/>
  <c r="BP36" i="28"/>
  <c r="BO41" i="28"/>
  <c r="BP41" i="28"/>
  <c r="BP67" i="28"/>
  <c r="BO67" i="28"/>
  <c r="BP65" i="28"/>
  <c r="BO65" i="28"/>
  <c r="BP106" i="28"/>
  <c r="BO106" i="28"/>
  <c r="BP126" i="28"/>
  <c r="BO126" i="28"/>
  <c r="BO25" i="28"/>
  <c r="BP25" i="28"/>
  <c r="BO30" i="28"/>
  <c r="BP30" i="28"/>
  <c r="BO47" i="28"/>
  <c r="BP47" i="28"/>
  <c r="BO58" i="28"/>
  <c r="BP58" i="28"/>
  <c r="BP71" i="28"/>
  <c r="BO71" i="28"/>
  <c r="BP73" i="28"/>
  <c r="BO73" i="28"/>
  <c r="BO74" i="28"/>
  <c r="BP74" i="28"/>
  <c r="BP149" i="28"/>
  <c r="BO149" i="28"/>
  <c r="BP181" i="28"/>
  <c r="BO181" i="28"/>
  <c r="BP139" i="28"/>
  <c r="BO139" i="28"/>
  <c r="BP171" i="28"/>
  <c r="BO171" i="28"/>
  <c r="BP148" i="28"/>
  <c r="BO148" i="28"/>
  <c r="BP180" i="28"/>
  <c r="BO180" i="28"/>
  <c r="BP146" i="28"/>
  <c r="BO146" i="28"/>
  <c r="BP186" i="28"/>
  <c r="BO186" i="28"/>
  <c r="BP101" i="28"/>
  <c r="BO101" i="28"/>
  <c r="BP103" i="28"/>
  <c r="BO103" i="28"/>
  <c r="BP185" i="28"/>
  <c r="BO185" i="28"/>
  <c r="BP175" i="28"/>
  <c r="BO175" i="28"/>
  <c r="BP162" i="28"/>
  <c r="BO162" i="28"/>
  <c r="BO98" i="28"/>
  <c r="BP98" i="28"/>
  <c r="BP107" i="28"/>
  <c r="BO107" i="28"/>
  <c r="BP109" i="28"/>
  <c r="BO109" i="28"/>
  <c r="BP116" i="28"/>
  <c r="BO116" i="28"/>
  <c r="BO18" i="28"/>
  <c r="BP18" i="28"/>
  <c r="BO96" i="28"/>
  <c r="BP96" i="28"/>
  <c r="BO14" i="28"/>
  <c r="BP14" i="28"/>
  <c r="K8" i="56"/>
  <c r="I14" i="56" s="1"/>
  <c r="L14" i="56"/>
  <c r="L16" i="56"/>
  <c r="L19" i="56"/>
  <c r="L18" i="56"/>
  <c r="L20" i="56"/>
  <c r="L21" i="56"/>
  <c r="G46" i="56"/>
  <c r="G47" i="56"/>
  <c r="I17" i="56" l="1"/>
  <c r="I15" i="56"/>
  <c r="I20" i="56"/>
  <c r="I24" i="56"/>
  <c r="I43" i="56"/>
  <c r="I23" i="56"/>
  <c r="I40" i="56"/>
  <c r="I37" i="56"/>
  <c r="I22" i="56"/>
  <c r="I26" i="56"/>
  <c r="I18" i="56"/>
  <c r="I30" i="56"/>
  <c r="I29" i="56"/>
  <c r="I34" i="56"/>
  <c r="I39" i="56"/>
  <c r="I16" i="56"/>
  <c r="I32" i="56"/>
  <c r="I31" i="56"/>
  <c r="I41" i="56"/>
  <c r="I36" i="56"/>
  <c r="I28" i="56"/>
  <c r="I42" i="56"/>
  <c r="I38" i="56"/>
  <c r="I27" i="56"/>
  <c r="I21" i="56"/>
  <c r="I19" i="56"/>
  <c r="I25" i="56"/>
  <c r="I33" i="56"/>
  <c r="G48" i="56"/>
  <c r="G49" i="56"/>
  <c r="W20" i="28"/>
  <c r="W303" i="28"/>
  <c r="W263" i="28"/>
  <c r="W243" i="28"/>
  <c r="W299" i="28"/>
  <c r="W259" i="28"/>
  <c r="W266" i="28"/>
  <c r="W279" i="28"/>
  <c r="W284" i="28"/>
  <c r="W245" i="28"/>
  <c r="W87" i="28"/>
  <c r="W98" i="28"/>
  <c r="W85" i="28"/>
  <c r="W90" i="28"/>
  <c r="W91" i="28"/>
  <c r="W82" i="28"/>
  <c r="W102" i="28"/>
  <c r="W95" i="28"/>
  <c r="W100" i="28"/>
  <c r="W93" i="28"/>
  <c r="W86" i="28"/>
  <c r="W97" i="28"/>
  <c r="W324" i="28"/>
  <c r="W319" i="28"/>
  <c r="W316" i="28"/>
  <c r="W275" i="28"/>
  <c r="W264" i="28"/>
  <c r="W337" i="28"/>
  <c r="W296" i="28"/>
  <c r="W302" i="28"/>
  <c r="W301" i="28"/>
  <c r="W285" i="28"/>
  <c r="W246" i="28"/>
  <c r="W260" i="28"/>
  <c r="W237" i="28"/>
  <c r="W314" i="28"/>
  <c r="W309" i="28"/>
  <c r="W298" i="28"/>
  <c r="W297" i="28"/>
  <c r="W281" i="28"/>
  <c r="W272" i="28"/>
  <c r="W265" i="28"/>
  <c r="W256" i="28"/>
  <c r="W233" i="28"/>
  <c r="W257" i="28"/>
  <c r="W242" i="28"/>
  <c r="W328" i="28"/>
  <c r="W293" i="28"/>
  <c r="W277" i="28"/>
  <c r="W268" i="28"/>
  <c r="W261" i="28"/>
  <c r="W252" i="28"/>
  <c r="W229" i="28"/>
  <c r="W18" i="28"/>
  <c r="W81" i="28"/>
  <c r="W226" i="28"/>
  <c r="W321" i="28"/>
  <c r="W286" i="28"/>
  <c r="W253" i="28"/>
  <c r="W308" i="28"/>
  <c r="W249" i="28"/>
  <c r="W241" i="28"/>
  <c r="W326" i="28"/>
  <c r="W278" i="28"/>
  <c r="W255" i="28"/>
  <c r="W15" i="28"/>
  <c r="W17" i="28"/>
  <c r="W19" i="28"/>
  <c r="W21" i="28"/>
  <c r="W79" i="28"/>
  <c r="W80" i="28"/>
  <c r="W325" i="28"/>
  <c r="W307" i="28"/>
  <c r="W274" i="28"/>
  <c r="W280" i="28"/>
  <c r="W251" i="28"/>
  <c r="W323" i="28"/>
  <c r="W318" i="28"/>
  <c r="W313" i="28"/>
  <c r="W276" i="28"/>
  <c r="W247" i="28"/>
  <c r="W238" i="28"/>
  <c r="W336" i="28"/>
  <c r="W333" i="28"/>
  <c r="W292" i="28"/>
  <c r="W288" i="28"/>
  <c r="W234" i="28"/>
  <c r="W290" i="28"/>
  <c r="W335" i="28"/>
  <c r="W329" i="28"/>
  <c r="W305" i="28"/>
  <c r="W311" i="28"/>
  <c r="W294" i="28"/>
  <c r="W270" i="28"/>
  <c r="W230" i="28"/>
  <c r="W236" i="28"/>
  <c r="W16" i="28"/>
  <c r="W22" i="28"/>
  <c r="W315" i="28"/>
  <c r="W262" i="28"/>
  <c r="W232" i="28"/>
  <c r="W317" i="28"/>
  <c r="W282" i="28"/>
  <c r="W228" i="28"/>
  <c r="W331" i="28"/>
  <c r="W295" i="28"/>
  <c r="W103" i="28"/>
  <c r="W92" i="28"/>
  <c r="W101" i="28"/>
  <c r="W99" i="28"/>
  <c r="W96" i="28"/>
  <c r="W89" i="28"/>
  <c r="W88" i="28"/>
  <c r="W84" i="28"/>
  <c r="W94" i="28"/>
  <c r="W83" i="28"/>
  <c r="W104" i="28"/>
  <c r="W327" i="28"/>
  <c r="W322" i="28"/>
  <c r="W306" i="28"/>
  <c r="W300" i="28"/>
  <c r="W291" i="28"/>
  <c r="W289" i="28"/>
  <c r="W273" i="28"/>
  <c r="W267" i="28"/>
  <c r="W250" i="28"/>
  <c r="W320" i="28"/>
  <c r="W312" i="28"/>
  <c r="W287" i="28"/>
  <c r="W271" i="28"/>
  <c r="W240" i="28"/>
  <c r="W334" i="28"/>
  <c r="W332" i="28"/>
  <c r="W330" i="28"/>
  <c r="W283" i="28"/>
  <c r="W269" i="28"/>
  <c r="W258" i="28"/>
  <c r="W239" i="28"/>
  <c r="W231" i="28"/>
  <c r="W248" i="28"/>
  <c r="W310" i="28"/>
  <c r="W304" i="28"/>
  <c r="W254" i="28"/>
  <c r="W244" i="28"/>
  <c r="W235" i="28"/>
  <c r="W227" i="28"/>
  <c r="W159" i="28" l="1"/>
  <c r="W211" i="28"/>
  <c r="W222" i="28"/>
  <c r="W215" i="28"/>
  <c r="W186" i="28"/>
  <c r="W174" i="28"/>
  <c r="W203" i="28"/>
  <c r="W178" i="28"/>
  <c r="W218" i="28"/>
  <c r="W206" i="28"/>
  <c r="W210" i="28"/>
  <c r="W163" i="28"/>
  <c r="W204" i="28"/>
  <c r="W179" i="28"/>
  <c r="W216" i="28"/>
  <c r="W183" i="28"/>
  <c r="W168" i="28"/>
  <c r="W136" i="28"/>
  <c r="W142" i="28"/>
  <c r="W144" i="28"/>
  <c r="W146" i="28"/>
  <c r="W149" i="28"/>
  <c r="W158" i="28"/>
  <c r="W209" i="28"/>
  <c r="W205" i="28"/>
  <c r="W161" i="28"/>
  <c r="W196" i="28"/>
  <c r="W165" i="28"/>
  <c r="W197" i="28"/>
  <c r="W208" i="28"/>
  <c r="W212" i="28"/>
  <c r="W213" i="28"/>
  <c r="W220" i="28"/>
  <c r="W201" i="28"/>
  <c r="W221" i="28"/>
  <c r="W225" i="28"/>
  <c r="W143" i="28"/>
  <c r="W14" i="28"/>
  <c r="W137" i="28"/>
  <c r="W154" i="28"/>
  <c r="W155" i="28"/>
  <c r="W191" i="28"/>
  <c r="W214" i="28"/>
  <c r="W170" i="28"/>
  <c r="W167" i="28"/>
  <c r="W180" i="28"/>
  <c r="W187" i="28"/>
  <c r="W192" i="28"/>
  <c r="W166" i="28"/>
  <c r="W162" i="28"/>
  <c r="W147" i="28"/>
  <c r="W194" i="28"/>
  <c r="W141" i="28"/>
  <c r="W150" i="28"/>
  <c r="W151" i="28"/>
  <c r="W182" i="28"/>
  <c r="W219" i="28"/>
  <c r="W202" i="28"/>
  <c r="W199" i="28"/>
  <c r="W190" i="28"/>
  <c r="W223" i="28"/>
  <c r="W175" i="28"/>
  <c r="W195" i="28"/>
  <c r="W171" i="28"/>
  <c r="W207" i="28"/>
  <c r="W198" i="28"/>
  <c r="W138" i="28"/>
  <c r="W139" i="28"/>
  <c r="W140" i="28"/>
  <c r="W145" i="28"/>
  <c r="W148" i="28"/>
  <c r="W152" i="28"/>
  <c r="W156" i="28"/>
  <c r="W153" i="28"/>
  <c r="W157" i="28"/>
  <c r="W224" i="28"/>
  <c r="W181" i="28"/>
  <c r="W164" i="28"/>
  <c r="W200" i="28"/>
  <c r="W160" i="28"/>
  <c r="W185" i="28"/>
  <c r="W173" i="28"/>
  <c r="W184" i="28"/>
  <c r="W193" i="28"/>
  <c r="W188" i="28"/>
  <c r="W217" i="28"/>
  <c r="W169" i="28"/>
  <c r="W172" i="28"/>
  <c r="W189" i="28"/>
  <c r="W176" i="28"/>
  <c r="W177" i="28"/>
  <c r="V9" i="28"/>
  <c r="J23" i="56" s="1"/>
  <c r="K23" i="56" l="1"/>
  <c r="V11" i="28" l="1"/>
  <c r="N23" i="56" l="1"/>
  <c r="G578" i="53"/>
  <c r="D578" i="53" l="1"/>
  <c r="F26" i="44" s="1"/>
  <c r="H26" i="44" l="1"/>
  <c r="L35" i="56" s="1"/>
  <c r="H35" i="56" l="1"/>
  <c r="G35" i="56"/>
  <c r="I35" i="56" s="1"/>
  <c r="AT8" i="28"/>
  <c r="AT436" i="28" l="1"/>
  <c r="AT434" i="28"/>
  <c r="AT429" i="28"/>
  <c r="AT433" i="28"/>
  <c r="AT437" i="28"/>
  <c r="AT421" i="28"/>
  <c r="AT414" i="28"/>
  <c r="AT432" i="28"/>
  <c r="AT425" i="28"/>
  <c r="AT423" i="28"/>
  <c r="AT419" i="28"/>
  <c r="AT430" i="28"/>
  <c r="AT428" i="28"/>
  <c r="AT435" i="28"/>
  <c r="AT427" i="28"/>
  <c r="AT426" i="28"/>
  <c r="AT420" i="28"/>
  <c r="AT415" i="28"/>
  <c r="AT424" i="28"/>
  <c r="AT416" i="28"/>
  <c r="AT412" i="28"/>
  <c r="AT408" i="28"/>
  <c r="AT397" i="28"/>
  <c r="AT422" i="28"/>
  <c r="AT418" i="28"/>
  <c r="AT417" i="28"/>
  <c r="AT413" i="28"/>
  <c r="AT411" i="28"/>
  <c r="AT410" i="28"/>
  <c r="AT404" i="28"/>
  <c r="AT403" i="28"/>
  <c r="AT395" i="28"/>
  <c r="AT405" i="28"/>
  <c r="AT399" i="28"/>
  <c r="AT398" i="28"/>
  <c r="AT393" i="28"/>
  <c r="AT392" i="28"/>
  <c r="AT389" i="28"/>
  <c r="AT387" i="28"/>
  <c r="AT409" i="28"/>
  <c r="AT401" i="28"/>
  <c r="AT386" i="28"/>
  <c r="AT407" i="28"/>
  <c r="AT406" i="28"/>
  <c r="AT385" i="28"/>
  <c r="AT378" i="28"/>
  <c r="AT377" i="28"/>
  <c r="AT371" i="28"/>
  <c r="AT370" i="28"/>
  <c r="AT366" i="28"/>
  <c r="AT361" i="28"/>
  <c r="AT391" i="28"/>
  <c r="AT390" i="28"/>
  <c r="AT402" i="28"/>
  <c r="AT394" i="28"/>
  <c r="AT388" i="28"/>
  <c r="AT383" i="28"/>
  <c r="AT381" i="28"/>
  <c r="AT375" i="28"/>
  <c r="AT368" i="28"/>
  <c r="AT364" i="28"/>
  <c r="AT359" i="28"/>
  <c r="AT431" i="28"/>
  <c r="AT400" i="28"/>
  <c r="AT382" i="28"/>
  <c r="AT376" i="28"/>
  <c r="AT372" i="28"/>
  <c r="AT363" i="28"/>
  <c r="AT358" i="28"/>
  <c r="AT357" i="28"/>
  <c r="AT384" i="28"/>
  <c r="AT380" i="28"/>
  <c r="AT379" i="28"/>
  <c r="AT374" i="28"/>
  <c r="AT369" i="28"/>
  <c r="AT353" i="28"/>
  <c r="AT396" i="28"/>
  <c r="AT373" i="28"/>
  <c r="AT367" i="28"/>
  <c r="AT362" i="28"/>
  <c r="AT355" i="28"/>
  <c r="AT354" i="28"/>
  <c r="AT365" i="28"/>
  <c r="AT360" i="28"/>
  <c r="AT356" i="28"/>
  <c r="AT311" i="28"/>
  <c r="C311" i="28" s="1"/>
  <c r="AQ311" i="28" s="1"/>
  <c r="AT126" i="28"/>
  <c r="AT128" i="28"/>
  <c r="AT125" i="28"/>
  <c r="AT130" i="28"/>
  <c r="AT131" i="28"/>
  <c r="AT129" i="28"/>
  <c r="AT127" i="28"/>
  <c r="AT308" i="28"/>
  <c r="C308" i="28" s="1"/>
  <c r="AI308" i="28" s="1"/>
  <c r="AT178" i="28"/>
  <c r="AT174" i="28"/>
  <c r="AT332" i="28"/>
  <c r="C332" i="28" s="1"/>
  <c r="AI332" i="28" s="1"/>
  <c r="AT341" i="28"/>
  <c r="AT328" i="28"/>
  <c r="AT159" i="28"/>
  <c r="AT318" i="28"/>
  <c r="AT194" i="28"/>
  <c r="AU194" i="28" s="1"/>
  <c r="AT51" i="28"/>
  <c r="AT305" i="28"/>
  <c r="AT258" i="28"/>
  <c r="AT324" i="28"/>
  <c r="AT90" i="28"/>
  <c r="AT47" i="28"/>
  <c r="AT105" i="28"/>
  <c r="AT251" i="28"/>
  <c r="AT316" i="28"/>
  <c r="AT287" i="28"/>
  <c r="AT288" i="28"/>
  <c r="C288" i="28" s="1"/>
  <c r="AI288" i="28" s="1"/>
  <c r="AT64" i="28"/>
  <c r="AT253" i="28"/>
  <c r="AT200" i="28"/>
  <c r="AT325" i="28"/>
  <c r="AT242" i="28"/>
  <c r="AT152" i="28"/>
  <c r="AT269" i="28"/>
  <c r="AT86" i="28"/>
  <c r="AT210" i="28"/>
  <c r="AT81" i="28"/>
  <c r="AT56" i="28"/>
  <c r="AT215" i="28"/>
  <c r="C215" i="28" s="1"/>
  <c r="AI215" i="28" s="1"/>
  <c r="AT218" i="28"/>
  <c r="AT347" i="28"/>
  <c r="AT213" i="28"/>
  <c r="AT295" i="28"/>
  <c r="AT97" i="28"/>
  <c r="AT43" i="28"/>
  <c r="AT264" i="28"/>
  <c r="AT275" i="28"/>
  <c r="AT299" i="28"/>
  <c r="AT189" i="28"/>
  <c r="AT49" i="28"/>
  <c r="AT122" i="28"/>
  <c r="AT344" i="28"/>
  <c r="AT154" i="28"/>
  <c r="AT168" i="28"/>
  <c r="AT304" i="28"/>
  <c r="AT40" i="28"/>
  <c r="AT246" i="28"/>
  <c r="AT243" i="28"/>
  <c r="AT72" i="28"/>
  <c r="AT221" i="28"/>
  <c r="AT118" i="28"/>
  <c r="AT71" i="28"/>
  <c r="AT27" i="28"/>
  <c r="AT233" i="28"/>
  <c r="AT50" i="28"/>
  <c r="AT179" i="28"/>
  <c r="AT252" i="28"/>
  <c r="AT255" i="28"/>
  <c r="AT283" i="28"/>
  <c r="AT338" i="28"/>
  <c r="AT88" i="28"/>
  <c r="AT273" i="28"/>
  <c r="AT314" i="28"/>
  <c r="AT180" i="28"/>
  <c r="AT296" i="28"/>
  <c r="AT140" i="28"/>
  <c r="AT286" i="28"/>
  <c r="AT261" i="28"/>
  <c r="AT102" i="28"/>
  <c r="AT147" i="28"/>
  <c r="AT263" i="28"/>
  <c r="AT195" i="28"/>
  <c r="AT250" i="28"/>
  <c r="AT193" i="28"/>
  <c r="AT234" i="28"/>
  <c r="AT342" i="28"/>
  <c r="AT119" i="28"/>
  <c r="AT276" i="28"/>
  <c r="AT284" i="28"/>
  <c r="AT223" i="28"/>
  <c r="AT254" i="28"/>
  <c r="AT203" i="28"/>
  <c r="AT225" i="28"/>
  <c r="AT236" i="28"/>
  <c r="AT201" i="28"/>
  <c r="AT116" i="28"/>
  <c r="AT156" i="28"/>
  <c r="AT14" i="28"/>
  <c r="AT266" i="28"/>
  <c r="AT291" i="28"/>
  <c r="AT139" i="28"/>
  <c r="AT214" i="28"/>
  <c r="AT114" i="28"/>
  <c r="AT52" i="28"/>
  <c r="AT239" i="28"/>
  <c r="AT176" i="28"/>
  <c r="AT301" i="28"/>
  <c r="AT329" i="28"/>
  <c r="AT339" i="28"/>
  <c r="AT109" i="28"/>
  <c r="AT321" i="28"/>
  <c r="AT190" i="28"/>
  <c r="AT330" i="28"/>
  <c r="AT212" i="28"/>
  <c r="AT26" i="28"/>
  <c r="AT208" i="28"/>
  <c r="AT133" i="28"/>
  <c r="AT21" i="28"/>
  <c r="AT24" i="28"/>
  <c r="AT306" i="28"/>
  <c r="AT137" i="28"/>
  <c r="AT192" i="28"/>
  <c r="AT349" i="28"/>
  <c r="AT219" i="28"/>
  <c r="AT278" i="28"/>
  <c r="AT38" i="28"/>
  <c r="AT92" i="28"/>
  <c r="AT148" i="28"/>
  <c r="AT313" i="28"/>
  <c r="AT63" i="28"/>
  <c r="AT151" i="28"/>
  <c r="AT268" i="28"/>
  <c r="AT31" i="28"/>
  <c r="AT173" i="28"/>
  <c r="AT257" i="28"/>
  <c r="AT169" i="28"/>
  <c r="AT309" i="28"/>
  <c r="AT111" i="28"/>
  <c r="AT331" i="28"/>
  <c r="AT197" i="28"/>
  <c r="AT66" i="28"/>
  <c r="AT241" i="28"/>
  <c r="AT184" i="28"/>
  <c r="AT334" i="28"/>
  <c r="AT144" i="28"/>
  <c r="AT101" i="28"/>
  <c r="AT228" i="28"/>
  <c r="AT103" i="28"/>
  <c r="AT211" i="28"/>
  <c r="AT274" i="28"/>
  <c r="AT231" i="28"/>
  <c r="AT120" i="28"/>
  <c r="AT76" i="28"/>
  <c r="AT46" i="28"/>
  <c r="AT227" i="28"/>
  <c r="AT155" i="28"/>
  <c r="AT319" i="28"/>
  <c r="AT79" i="28"/>
  <c r="AT110" i="28"/>
  <c r="AT230" i="28"/>
  <c r="AT322" i="28"/>
  <c r="AT248" i="28"/>
  <c r="AT186" i="28"/>
  <c r="AT346" i="28"/>
  <c r="AT206" i="28"/>
  <c r="AT28" i="28"/>
  <c r="AT82" i="28"/>
  <c r="AT104" i="28"/>
  <c r="AT298" i="28"/>
  <c r="AT294" i="28"/>
  <c r="AT77" i="28"/>
  <c r="AT69" i="28"/>
  <c r="AT317" i="28"/>
  <c r="AT293" i="28"/>
  <c r="AT244" i="28"/>
  <c r="AT171" i="28"/>
  <c r="AT67" i="28"/>
  <c r="AT279" i="28"/>
  <c r="C279" i="28" s="1"/>
  <c r="AI279" i="28" s="1"/>
  <c r="AT107" i="28"/>
  <c r="AT115" i="28"/>
  <c r="AT247" i="28"/>
  <c r="AT80" i="28"/>
  <c r="AT78" i="28"/>
  <c r="AT260" i="28"/>
  <c r="AT32" i="28"/>
  <c r="AT336" i="28"/>
  <c r="AT112" i="28"/>
  <c r="AT303" i="28"/>
  <c r="AT337" i="28"/>
  <c r="AT165" i="28"/>
  <c r="C165" i="28" s="1"/>
  <c r="Q165" i="28" s="1"/>
  <c r="AT19" i="28"/>
  <c r="AT58" i="28"/>
  <c r="AT307" i="28"/>
  <c r="AT30" i="28"/>
  <c r="AT33" i="28"/>
  <c r="AT175" i="28"/>
  <c r="AT237" i="28"/>
  <c r="AT343" i="28"/>
  <c r="AT17" i="28"/>
  <c r="AT57" i="28"/>
  <c r="AT182" i="28"/>
  <c r="AT226" i="28"/>
  <c r="AT183" i="28"/>
  <c r="AT15" i="28"/>
  <c r="AT93" i="28"/>
  <c r="AT98" i="28"/>
  <c r="AT87" i="28"/>
  <c r="AT348" i="28"/>
  <c r="AT222" i="28"/>
  <c r="AT142" i="28"/>
  <c r="AT100" i="28"/>
  <c r="AT327" i="28"/>
  <c r="AT153" i="28"/>
  <c r="AT259" i="28"/>
  <c r="AT280" i="28"/>
  <c r="AT315" i="28"/>
  <c r="AT91" i="28"/>
  <c r="AT150" i="28"/>
  <c r="AT39" i="28"/>
  <c r="AT290" i="28"/>
  <c r="AT300" i="28"/>
  <c r="AT138" i="28"/>
  <c r="AT245" i="28"/>
  <c r="AT181" i="28"/>
  <c r="AT170" i="28"/>
  <c r="AT277" i="28"/>
  <c r="AT262" i="28"/>
  <c r="AT65" i="28"/>
  <c r="AT209" i="28"/>
  <c r="AT320" i="28"/>
  <c r="AT143" i="28"/>
  <c r="AT16" i="28"/>
  <c r="AT146" i="28"/>
  <c r="AT162" i="28"/>
  <c r="AT335" i="28"/>
  <c r="AT267" i="28"/>
  <c r="AT205" i="28"/>
  <c r="AT345" i="28"/>
  <c r="AT310" i="28"/>
  <c r="AT323" i="28"/>
  <c r="AT333" i="28"/>
  <c r="AT89" i="28"/>
  <c r="AT326" i="28"/>
  <c r="AT191" i="28"/>
  <c r="AT55" i="28"/>
  <c r="AT188" i="28"/>
  <c r="AT160" i="28"/>
  <c r="AT145" i="28"/>
  <c r="AT106" i="28"/>
  <c r="AT113" i="28"/>
  <c r="AT163" i="28"/>
  <c r="AT351" i="28"/>
  <c r="AT312" i="28"/>
  <c r="AT352" i="28"/>
  <c r="AT95" i="28"/>
  <c r="AT124" i="28"/>
  <c r="AT123" i="28"/>
  <c r="AT302" i="28"/>
  <c r="AT196" i="28"/>
  <c r="AT282" i="28"/>
  <c r="AT48" i="28"/>
  <c r="AT285" i="28"/>
  <c r="AT117" i="28"/>
  <c r="AT249" i="28"/>
  <c r="AT60" i="28"/>
  <c r="AT37" i="28"/>
  <c r="AT53" i="28"/>
  <c r="AT292" i="28"/>
  <c r="AT41" i="28"/>
  <c r="AT108" i="28"/>
  <c r="AT74" i="28"/>
  <c r="AT220" i="28"/>
  <c r="AT42" i="28"/>
  <c r="AT136" i="28"/>
  <c r="AT10" i="28" s="1"/>
  <c r="AT36" i="28"/>
  <c r="AT149" i="28"/>
  <c r="AT23" i="28"/>
  <c r="AT199" i="28"/>
  <c r="AT132" i="28"/>
  <c r="AT94" i="28"/>
  <c r="AT96" i="28"/>
  <c r="AT83" i="28"/>
  <c r="AT34" i="28"/>
  <c r="AT270" i="28"/>
  <c r="AT202" i="28"/>
  <c r="AT204" i="28"/>
  <c r="AT45" i="28"/>
  <c r="AT224" i="28"/>
  <c r="AT177" i="28"/>
  <c r="AT340" i="28"/>
  <c r="AT217" i="28"/>
  <c r="AT68" i="28"/>
  <c r="AT29" i="28"/>
  <c r="AT256" i="28"/>
  <c r="AT229" i="28"/>
  <c r="AT85" i="28"/>
  <c r="AT297" i="28"/>
  <c r="AT272" i="28"/>
  <c r="AT99" i="28"/>
  <c r="AT235" i="28"/>
  <c r="AT84" i="28"/>
  <c r="AT166" i="28"/>
  <c r="AT207" i="28"/>
  <c r="AT44" i="28"/>
  <c r="AT167" i="28"/>
  <c r="AT59" i="28"/>
  <c r="AT22" i="28"/>
  <c r="AT172" i="28"/>
  <c r="AT62" i="28"/>
  <c r="AT18" i="28"/>
  <c r="AT35" i="28"/>
  <c r="AT25" i="28"/>
  <c r="AT238" i="28"/>
  <c r="AT54" i="28"/>
  <c r="AT164" i="28"/>
  <c r="AT75" i="28"/>
  <c r="AT216" i="28"/>
  <c r="AT141" i="28"/>
  <c r="AT271" i="28"/>
  <c r="AT187" i="28"/>
  <c r="AT20" i="28"/>
  <c r="AT61" i="28"/>
  <c r="AT158" i="28"/>
  <c r="AT281" i="28"/>
  <c r="AT70" i="28"/>
  <c r="AT161" i="28"/>
  <c r="AT185" i="28"/>
  <c r="AT265" i="28"/>
  <c r="AT198" i="28"/>
  <c r="AT73" i="28"/>
  <c r="AT350" i="28"/>
  <c r="AT289" i="28"/>
  <c r="AT240" i="28"/>
  <c r="AT157" i="28"/>
  <c r="AT121" i="28"/>
  <c r="AT232" i="28"/>
  <c r="G45" i="56"/>
  <c r="M41" i="56" l="1"/>
  <c r="AU360" i="28"/>
  <c r="C360" i="28"/>
  <c r="O360" i="28" s="1"/>
  <c r="AU362" i="28"/>
  <c r="C362" i="28"/>
  <c r="O362" i="28" s="1"/>
  <c r="AU353" i="28"/>
  <c r="C353" i="28"/>
  <c r="O353" i="28" s="1"/>
  <c r="AU380" i="28"/>
  <c r="C380" i="28"/>
  <c r="O380" i="28" s="1"/>
  <c r="AU363" i="28"/>
  <c r="C363" i="28"/>
  <c r="O363" i="28" s="1"/>
  <c r="AU400" i="28"/>
  <c r="C400" i="28"/>
  <c r="O400" i="28" s="1"/>
  <c r="AU368" i="28"/>
  <c r="C368" i="28"/>
  <c r="O368" i="28" s="1"/>
  <c r="AU388" i="28"/>
  <c r="C388" i="28"/>
  <c r="O388" i="28" s="1"/>
  <c r="AU391" i="28"/>
  <c r="C391" i="28"/>
  <c r="O391" i="28" s="1"/>
  <c r="AU371" i="28"/>
  <c r="C371" i="28"/>
  <c r="O371" i="28" s="1"/>
  <c r="AU406" i="28"/>
  <c r="C406" i="28"/>
  <c r="O406" i="28" s="1"/>
  <c r="AU409" i="28"/>
  <c r="C409" i="28"/>
  <c r="O409" i="28" s="1"/>
  <c r="AU393" i="28"/>
  <c r="C393" i="28"/>
  <c r="O393" i="28" s="1"/>
  <c r="AU395" i="28"/>
  <c r="C395" i="28"/>
  <c r="O395" i="28" s="1"/>
  <c r="AU411" i="28"/>
  <c r="C411" i="28"/>
  <c r="O411" i="28" s="1"/>
  <c r="AU422" i="28"/>
  <c r="C422" i="28"/>
  <c r="O422" i="28" s="1"/>
  <c r="AU416" i="28"/>
  <c r="C416" i="28"/>
  <c r="O416" i="28" s="1"/>
  <c r="AU426" i="28"/>
  <c r="C426" i="28"/>
  <c r="O426" i="28" s="1"/>
  <c r="AU430" i="28"/>
  <c r="C430" i="28"/>
  <c r="O430" i="28" s="1"/>
  <c r="AU432" i="28"/>
  <c r="C432" i="28"/>
  <c r="O432" i="28" s="1"/>
  <c r="AU433" i="28"/>
  <c r="C433" i="28"/>
  <c r="O433" i="28" s="1"/>
  <c r="AU365" i="28"/>
  <c r="C365" i="28"/>
  <c r="O365" i="28" s="1"/>
  <c r="AU367" i="28"/>
  <c r="C367" i="28"/>
  <c r="O367" i="28" s="1"/>
  <c r="AU369" i="28"/>
  <c r="C369" i="28"/>
  <c r="O369" i="28" s="1"/>
  <c r="AU384" i="28"/>
  <c r="C384" i="28"/>
  <c r="O384" i="28" s="1"/>
  <c r="AU372" i="28"/>
  <c r="C372" i="28"/>
  <c r="O372" i="28" s="1"/>
  <c r="AU431" i="28"/>
  <c r="C431" i="28"/>
  <c r="O431" i="28" s="1"/>
  <c r="AU375" i="28"/>
  <c r="C375" i="28"/>
  <c r="O375" i="28" s="1"/>
  <c r="AU394" i="28"/>
  <c r="C394" i="28"/>
  <c r="O394" i="28" s="1"/>
  <c r="AU361" i="28"/>
  <c r="C361" i="28"/>
  <c r="O361" i="28" s="1"/>
  <c r="AU377" i="28"/>
  <c r="C377" i="28"/>
  <c r="O377" i="28" s="1"/>
  <c r="AU407" i="28"/>
  <c r="C407" i="28"/>
  <c r="O407" i="28" s="1"/>
  <c r="AU387" i="28"/>
  <c r="C387" i="28"/>
  <c r="O387" i="28" s="1"/>
  <c r="AU398" i="28"/>
  <c r="C398" i="28"/>
  <c r="O398" i="28" s="1"/>
  <c r="AU403" i="28"/>
  <c r="C403" i="28"/>
  <c r="O403" i="28" s="1"/>
  <c r="AU413" i="28"/>
  <c r="C413" i="28"/>
  <c r="O413" i="28" s="1"/>
  <c r="AU397" i="28"/>
  <c r="C397" i="28"/>
  <c r="O397" i="28" s="1"/>
  <c r="AU424" i="28"/>
  <c r="C424" i="28"/>
  <c r="O424" i="28" s="1"/>
  <c r="AU427" i="28"/>
  <c r="C427" i="28"/>
  <c r="O427" i="28" s="1"/>
  <c r="AU419" i="28"/>
  <c r="C419" i="28"/>
  <c r="O419" i="28" s="1"/>
  <c r="AU414" i="28"/>
  <c r="C414" i="28"/>
  <c r="O414" i="28" s="1"/>
  <c r="AU429" i="28"/>
  <c r="C429" i="28"/>
  <c r="O429" i="28" s="1"/>
  <c r="AU354" i="28"/>
  <c r="C354" i="28"/>
  <c r="O354" i="28" s="1"/>
  <c r="AU373" i="28"/>
  <c r="C373" i="28"/>
  <c r="O373" i="28" s="1"/>
  <c r="AU374" i="28"/>
  <c r="C374" i="28"/>
  <c r="O374" i="28" s="1"/>
  <c r="AU357" i="28"/>
  <c r="C357" i="28"/>
  <c r="O357" i="28" s="1"/>
  <c r="AU376" i="28"/>
  <c r="C376" i="28"/>
  <c r="O376" i="28" s="1"/>
  <c r="AU359" i="28"/>
  <c r="C359" i="28"/>
  <c r="O359" i="28" s="1"/>
  <c r="AU381" i="28"/>
  <c r="C381" i="28"/>
  <c r="O381" i="28" s="1"/>
  <c r="AU402" i="28"/>
  <c r="C402" i="28"/>
  <c r="O402" i="28" s="1"/>
  <c r="AU366" i="28"/>
  <c r="C366" i="28"/>
  <c r="O366" i="28" s="1"/>
  <c r="AU378" i="28"/>
  <c r="C378" i="28"/>
  <c r="O378" i="28" s="1"/>
  <c r="AU386" i="28"/>
  <c r="C386" i="28"/>
  <c r="O386" i="28" s="1"/>
  <c r="AU389" i="28"/>
  <c r="C389" i="28"/>
  <c r="O389" i="28" s="1"/>
  <c r="AU399" i="28"/>
  <c r="C399" i="28"/>
  <c r="O399" i="28" s="1"/>
  <c r="AU404" i="28"/>
  <c r="C404" i="28"/>
  <c r="O404" i="28" s="1"/>
  <c r="AU417" i="28"/>
  <c r="C417" i="28"/>
  <c r="O417" i="28" s="1"/>
  <c r="AU408" i="28"/>
  <c r="C408" i="28"/>
  <c r="O408" i="28" s="1"/>
  <c r="AU415" i="28"/>
  <c r="C415" i="28"/>
  <c r="O415" i="28" s="1"/>
  <c r="AU435" i="28"/>
  <c r="C435" i="28"/>
  <c r="O435" i="28" s="1"/>
  <c r="AU423" i="28"/>
  <c r="C423" i="28"/>
  <c r="O423" i="28" s="1"/>
  <c r="AU421" i="28"/>
  <c r="C421" i="28"/>
  <c r="O421" i="28" s="1"/>
  <c r="AU434" i="28"/>
  <c r="C434" i="28"/>
  <c r="O434" i="28" s="1"/>
  <c r="AU356" i="28"/>
  <c r="C356" i="28"/>
  <c r="O356" i="28" s="1"/>
  <c r="AU355" i="28"/>
  <c r="C355" i="28"/>
  <c r="O355" i="28" s="1"/>
  <c r="AU396" i="28"/>
  <c r="C396" i="28"/>
  <c r="O396" i="28" s="1"/>
  <c r="AU379" i="28"/>
  <c r="C379" i="28"/>
  <c r="O379" i="28" s="1"/>
  <c r="AU358" i="28"/>
  <c r="C358" i="28"/>
  <c r="O358" i="28" s="1"/>
  <c r="AU382" i="28"/>
  <c r="C382" i="28"/>
  <c r="O382" i="28" s="1"/>
  <c r="AU364" i="28"/>
  <c r="C364" i="28"/>
  <c r="O364" i="28" s="1"/>
  <c r="AU383" i="28"/>
  <c r="C383" i="28"/>
  <c r="O383" i="28" s="1"/>
  <c r="AU390" i="28"/>
  <c r="C390" i="28"/>
  <c r="O390" i="28" s="1"/>
  <c r="AU370" i="28"/>
  <c r="C370" i="28"/>
  <c r="O370" i="28" s="1"/>
  <c r="AU385" i="28"/>
  <c r="C385" i="28"/>
  <c r="O385" i="28" s="1"/>
  <c r="AU401" i="28"/>
  <c r="C401" i="28"/>
  <c r="O401" i="28" s="1"/>
  <c r="AU392" i="28"/>
  <c r="C392" i="28"/>
  <c r="O392" i="28" s="1"/>
  <c r="AU405" i="28"/>
  <c r="C405" i="28"/>
  <c r="O405" i="28" s="1"/>
  <c r="AU410" i="28"/>
  <c r="C410" i="28"/>
  <c r="O410" i="28" s="1"/>
  <c r="AU412" i="28"/>
  <c r="C412" i="28"/>
  <c r="O412" i="28" s="1"/>
  <c r="AU420" i="28"/>
  <c r="C420" i="28"/>
  <c r="O420" i="28" s="1"/>
  <c r="AU428" i="28"/>
  <c r="C428" i="28"/>
  <c r="O428" i="28" s="1"/>
  <c r="AU425" i="28"/>
  <c r="C425" i="28"/>
  <c r="O425" i="28" s="1"/>
  <c r="AU437" i="28"/>
  <c r="C437" i="28"/>
  <c r="O437" i="28" s="1"/>
  <c r="AU436" i="28"/>
  <c r="C436" i="28"/>
  <c r="O436" i="28" s="1"/>
  <c r="AU127" i="28"/>
  <c r="C127" i="28"/>
  <c r="O127" i="28" s="1"/>
  <c r="AU125" i="28"/>
  <c r="C125" i="28"/>
  <c r="O125" i="28" s="1"/>
  <c r="AU129" i="28"/>
  <c r="C129" i="28"/>
  <c r="O129" i="28" s="1"/>
  <c r="AU128" i="28"/>
  <c r="C128" i="28"/>
  <c r="O128" i="28" s="1"/>
  <c r="AU126" i="28"/>
  <c r="C126" i="28"/>
  <c r="O126" i="28" s="1"/>
  <c r="AU130" i="28"/>
  <c r="C130" i="28"/>
  <c r="O130" i="28" s="1"/>
  <c r="AU123" i="28"/>
  <c r="C123" i="28"/>
  <c r="O123" i="28" s="1"/>
  <c r="AU124" i="28"/>
  <c r="C124" i="28"/>
  <c r="O124" i="28" s="1"/>
  <c r="AU115" i="28"/>
  <c r="C115" i="28"/>
  <c r="O115" i="28" s="1"/>
  <c r="AU120" i="28"/>
  <c r="C120" i="28"/>
  <c r="O120" i="28" s="1"/>
  <c r="AU116" i="28"/>
  <c r="C116" i="28"/>
  <c r="O116" i="28" s="1"/>
  <c r="AU118" i="28"/>
  <c r="C118" i="28"/>
  <c r="O118" i="28" s="1"/>
  <c r="AU106" i="28"/>
  <c r="C106" i="28"/>
  <c r="O106" i="28" s="1"/>
  <c r="AU121" i="28"/>
  <c r="C121" i="28"/>
  <c r="O121" i="28" s="1"/>
  <c r="AU117" i="28"/>
  <c r="C117" i="28"/>
  <c r="O117" i="28" s="1"/>
  <c r="AU112" i="28"/>
  <c r="C112" i="28"/>
  <c r="O112" i="28" s="1"/>
  <c r="AU107" i="28"/>
  <c r="C107" i="28"/>
  <c r="O107" i="28" s="1"/>
  <c r="AU110" i="28"/>
  <c r="C110" i="28"/>
  <c r="O110" i="28" s="1"/>
  <c r="AU114" i="28"/>
  <c r="C114" i="28"/>
  <c r="O114" i="28" s="1"/>
  <c r="AU108" i="28"/>
  <c r="C108" i="28"/>
  <c r="O108" i="28" s="1"/>
  <c r="AU113" i="28"/>
  <c r="C113" i="28"/>
  <c r="O113" i="28" s="1"/>
  <c r="AU111" i="28"/>
  <c r="C111" i="28"/>
  <c r="O111" i="28" s="1"/>
  <c r="AU109" i="28"/>
  <c r="C109" i="28"/>
  <c r="O109" i="28" s="1"/>
  <c r="AU119" i="28"/>
  <c r="C119" i="28"/>
  <c r="O119" i="28" s="1"/>
  <c r="AU122" i="28"/>
  <c r="C122" i="28"/>
  <c r="O122" i="28" s="1"/>
  <c r="AU105" i="28"/>
  <c r="C105" i="28"/>
  <c r="O105" i="28" s="1"/>
  <c r="C194" i="28"/>
  <c r="AI194" i="28" s="1"/>
  <c r="M40" i="56"/>
  <c r="AU288" i="28"/>
  <c r="AU332" i="28"/>
  <c r="C297" i="28"/>
  <c r="AI297" i="28" s="1"/>
  <c r="AU311" i="28"/>
  <c r="AY311" i="28"/>
  <c r="AU279" i="28"/>
  <c r="C352" i="28"/>
  <c r="AI352" i="28" s="1"/>
  <c r="C188" i="28"/>
  <c r="AI188" i="28" s="1"/>
  <c r="C277" i="28"/>
  <c r="AI277" i="28" s="1"/>
  <c r="C138" i="28"/>
  <c r="AI138" i="28" s="1"/>
  <c r="C142" i="28"/>
  <c r="AI142" i="28" s="1"/>
  <c r="AU165" i="28"/>
  <c r="BA165" i="28"/>
  <c r="AO165" i="28"/>
  <c r="AW165" i="28"/>
  <c r="U165" i="28"/>
  <c r="AA165" i="28"/>
  <c r="AY165" i="28"/>
  <c r="AS165" i="28"/>
  <c r="C336" i="28"/>
  <c r="BA336" i="28" s="1"/>
  <c r="BA279" i="28"/>
  <c r="AA279" i="28"/>
  <c r="AW279" i="28"/>
  <c r="U279" i="28"/>
  <c r="AO279" i="28"/>
  <c r="AY279" i="28"/>
  <c r="AS279" i="28"/>
  <c r="C250" i="28"/>
  <c r="AI250" i="28" s="1"/>
  <c r="BA215" i="28"/>
  <c r="AO215" i="28"/>
  <c r="AY215" i="28"/>
  <c r="AA215" i="28"/>
  <c r="AW215" i="28"/>
  <c r="U215" i="28"/>
  <c r="AS215" i="28"/>
  <c r="BA288" i="28"/>
  <c r="AA288" i="28"/>
  <c r="AW288" i="28"/>
  <c r="U288" i="28"/>
  <c r="AO288" i="28"/>
  <c r="AY288" i="28"/>
  <c r="AS288" i="28"/>
  <c r="BA194" i="28"/>
  <c r="AO194" i="28"/>
  <c r="AW194" i="28"/>
  <c r="U194" i="28"/>
  <c r="AY194" i="28"/>
  <c r="AA194" i="28"/>
  <c r="AS194" i="28"/>
  <c r="AS311" i="28"/>
  <c r="AO311" i="28"/>
  <c r="C209" i="28"/>
  <c r="AI209" i="28" s="1"/>
  <c r="C170" i="28"/>
  <c r="AI170" i="28" s="1"/>
  <c r="AW170" i="28"/>
  <c r="C300" i="28"/>
  <c r="AI300" i="28" s="1"/>
  <c r="C153" i="28"/>
  <c r="AI153" i="28" s="1"/>
  <c r="C182" i="28"/>
  <c r="AI182" i="28" s="1"/>
  <c r="C237" i="28"/>
  <c r="AI237" i="28" s="1"/>
  <c r="C206" i="28"/>
  <c r="AA206" i="28" s="1"/>
  <c r="C322" i="28"/>
  <c r="AA322" i="28" s="1"/>
  <c r="C319" i="28"/>
  <c r="AY319" i="28" s="1"/>
  <c r="AS319" i="28"/>
  <c r="C76" i="28"/>
  <c r="AS76" i="28" s="1"/>
  <c r="C144" i="28"/>
  <c r="BA144" i="28" s="1"/>
  <c r="C330" i="28"/>
  <c r="E330" i="28" s="1"/>
  <c r="AY330" i="28"/>
  <c r="C156" i="28"/>
  <c r="E156" i="28" s="1"/>
  <c r="AO156" i="28"/>
  <c r="AW156" i="28"/>
  <c r="AS156" i="28"/>
  <c r="C223" i="28"/>
  <c r="AI223" i="28" s="1"/>
  <c r="C342" i="28"/>
  <c r="AI342" i="28" s="1"/>
  <c r="C261" i="28"/>
  <c r="AI261" i="28" s="1"/>
  <c r="C180" i="28"/>
  <c r="AI180" i="28" s="1"/>
  <c r="C179" i="28"/>
  <c r="AI179" i="28" s="1"/>
  <c r="C243" i="28"/>
  <c r="AI243" i="28" s="1"/>
  <c r="AA243" i="28"/>
  <c r="C49" i="28"/>
  <c r="AK49" i="28" s="1"/>
  <c r="C56" i="28"/>
  <c r="AK56" i="28" s="1"/>
  <c r="C269" i="28"/>
  <c r="AI269" i="28" s="1"/>
  <c r="U269" i="28"/>
  <c r="AA269" i="28"/>
  <c r="C258" i="28"/>
  <c r="AI258" i="28" s="1"/>
  <c r="C318" i="28"/>
  <c r="AI318" i="28" s="1"/>
  <c r="AY318" i="28"/>
  <c r="BA332" i="28"/>
  <c r="AW332" i="28"/>
  <c r="AA332" i="28"/>
  <c r="U332" i="28"/>
  <c r="AO332" i="28"/>
  <c r="AY332" i="28"/>
  <c r="AS332" i="28"/>
  <c r="AU308" i="28"/>
  <c r="BA308" i="28"/>
  <c r="U308" i="28"/>
  <c r="AO308" i="28"/>
  <c r="AA308" i="28"/>
  <c r="AW308" i="28"/>
  <c r="AY308" i="28"/>
  <c r="AS308" i="28"/>
  <c r="AW311" i="28"/>
  <c r="U311" i="28"/>
  <c r="AA311" i="28"/>
  <c r="BA311" i="28"/>
  <c r="C168" i="28"/>
  <c r="AQ168" i="28" s="1"/>
  <c r="C226" i="28"/>
  <c r="BC226" i="28" s="1"/>
  <c r="AU138" i="28"/>
  <c r="C343" i="28"/>
  <c r="E343" i="28" s="1"/>
  <c r="AU352" i="28"/>
  <c r="C222" i="28"/>
  <c r="BA222" i="28" s="1"/>
  <c r="C213" i="28"/>
  <c r="C264" i="28"/>
  <c r="E264" i="28" s="1"/>
  <c r="C205" i="28"/>
  <c r="AC205" i="28" s="1"/>
  <c r="C247" i="28"/>
  <c r="S247" i="28" s="1"/>
  <c r="AU170" i="28"/>
  <c r="C337" i="28"/>
  <c r="E337" i="28" s="1"/>
  <c r="C238" i="28"/>
  <c r="C307" i="28"/>
  <c r="AQ307" i="28" s="1"/>
  <c r="AU209" i="28"/>
  <c r="C317" i="28"/>
  <c r="AW317" i="28" s="1"/>
  <c r="AU237" i="28"/>
  <c r="C146" i="28"/>
  <c r="E146" i="28" s="1"/>
  <c r="C333" i="28"/>
  <c r="C211" i="28"/>
  <c r="AQ211" i="28" s="1"/>
  <c r="AU153" i="28"/>
  <c r="C195" i="28"/>
  <c r="E195" i="28" s="1"/>
  <c r="C177" i="28"/>
  <c r="BC177" i="28" s="1"/>
  <c r="C313" i="28"/>
  <c r="C202" i="28"/>
  <c r="S202" i="28" s="1"/>
  <c r="C239" i="28"/>
  <c r="I239" i="28" s="1"/>
  <c r="C167" i="28"/>
  <c r="C67" i="28"/>
  <c r="E67" i="28" s="1"/>
  <c r="BC352" i="28"/>
  <c r="BC138" i="28"/>
  <c r="BC142" i="28"/>
  <c r="BC165" i="28"/>
  <c r="BC279" i="28"/>
  <c r="BC250" i="28"/>
  <c r="BC215" i="28"/>
  <c r="BC288" i="28"/>
  <c r="BC194" i="28"/>
  <c r="BC297" i="28"/>
  <c r="BC170" i="28"/>
  <c r="BC182" i="28"/>
  <c r="BC237" i="28"/>
  <c r="C298" i="28"/>
  <c r="S298" i="28" s="1"/>
  <c r="BC319" i="28"/>
  <c r="BC156" i="28"/>
  <c r="BC332" i="28"/>
  <c r="BC308" i="28"/>
  <c r="C198" i="28"/>
  <c r="S198" i="28" s="1"/>
  <c r="C232" i="28"/>
  <c r="O232" i="28" s="1"/>
  <c r="C270" i="28"/>
  <c r="S270" i="28" s="1"/>
  <c r="C220" i="28"/>
  <c r="E220" i="28" s="1"/>
  <c r="C351" i="28"/>
  <c r="AU351" i="28" s="1"/>
  <c r="C323" i="28"/>
  <c r="E323" i="28" s="1"/>
  <c r="C267" i="28"/>
  <c r="AM267" i="28" s="1"/>
  <c r="C181" i="28"/>
  <c r="C327" i="28"/>
  <c r="AU327" i="28" s="1"/>
  <c r="C348" i="28"/>
  <c r="AU348" i="28" s="1"/>
  <c r="C303" i="28"/>
  <c r="AQ303" i="28" s="1"/>
  <c r="C334" i="28"/>
  <c r="AU334" i="28" s="1"/>
  <c r="C169" i="28"/>
  <c r="AU169" i="28" s="1"/>
  <c r="C190" i="28"/>
  <c r="C189" i="28"/>
  <c r="AU189" i="28" s="1"/>
  <c r="C347" i="28"/>
  <c r="I347" i="28" s="1"/>
  <c r="C152" i="28"/>
  <c r="AA152" i="28" s="1"/>
  <c r="C253" i="28"/>
  <c r="AW253" i="28" s="1"/>
  <c r="C316" i="28"/>
  <c r="AA316" i="28" s="1"/>
  <c r="C174" i="28"/>
  <c r="AA174" i="28" s="1"/>
  <c r="BC311" i="28"/>
  <c r="C159" i="28"/>
  <c r="AU159" i="28" s="1"/>
  <c r="AU303" i="28"/>
  <c r="C290" i="28"/>
  <c r="AM290" i="28" s="1"/>
  <c r="C249" i="28"/>
  <c r="AU249" i="28" s="1"/>
  <c r="C315" i="28"/>
  <c r="AU315" i="28" s="1"/>
  <c r="C282" i="28"/>
  <c r="AU282" i="28" s="1"/>
  <c r="C314" i="28"/>
  <c r="C175" i="28"/>
  <c r="AU175" i="28" s="1"/>
  <c r="C260" i="28"/>
  <c r="S260" i="28" s="1"/>
  <c r="C305" i="28"/>
  <c r="C235" i="28"/>
  <c r="AU347" i="28"/>
  <c r="C225" i="28"/>
  <c r="AU225" i="28" s="1"/>
  <c r="C283" i="28"/>
  <c r="AS283" i="28" s="1"/>
  <c r="C234" i="28"/>
  <c r="I234" i="28" s="1"/>
  <c r="AU174" i="28"/>
  <c r="C281" i="28"/>
  <c r="AU281" i="28" s="1"/>
  <c r="C292" i="28"/>
  <c r="C284" i="28"/>
  <c r="AU284" i="28" s="1"/>
  <c r="C154" i="28"/>
  <c r="C246" i="28"/>
  <c r="AQ352" i="28"/>
  <c r="AQ188" i="28"/>
  <c r="AQ138" i="28"/>
  <c r="AQ142" i="28"/>
  <c r="AQ165" i="28"/>
  <c r="AQ336" i="28"/>
  <c r="AQ279" i="28"/>
  <c r="C294" i="28"/>
  <c r="S294" i="28" s="1"/>
  <c r="AQ250" i="28"/>
  <c r="C275" i="28"/>
  <c r="C295" i="28"/>
  <c r="M295" i="28" s="1"/>
  <c r="AQ215" i="28"/>
  <c r="AQ288" i="28"/>
  <c r="AQ194" i="28"/>
  <c r="C240" i="28"/>
  <c r="M240" i="28" s="1"/>
  <c r="AQ297" i="28"/>
  <c r="AQ170" i="28"/>
  <c r="AQ300" i="28"/>
  <c r="C93" i="28"/>
  <c r="AQ182" i="28"/>
  <c r="AQ237" i="28"/>
  <c r="AQ337" i="28"/>
  <c r="AQ247" i="28"/>
  <c r="AQ206" i="28"/>
  <c r="AQ319" i="28"/>
  <c r="AQ76" i="28"/>
  <c r="AQ330" i="28"/>
  <c r="AQ156" i="28"/>
  <c r="AQ223" i="28"/>
  <c r="AQ261" i="28"/>
  <c r="AQ180" i="28"/>
  <c r="AQ179" i="28"/>
  <c r="AQ49" i="28"/>
  <c r="AQ264" i="28"/>
  <c r="AQ56" i="28"/>
  <c r="AQ332" i="28"/>
  <c r="AQ308" i="28"/>
  <c r="C265" i="28"/>
  <c r="C172" i="28"/>
  <c r="I172" i="28" s="1"/>
  <c r="C171" i="28"/>
  <c r="AU171" i="28" s="1"/>
  <c r="C155" i="28"/>
  <c r="AQ334" i="28"/>
  <c r="C197" i="28"/>
  <c r="AM197" i="28" s="1"/>
  <c r="C219" i="28"/>
  <c r="AG219" i="28" s="1"/>
  <c r="C329" i="28"/>
  <c r="C286" i="28"/>
  <c r="C43" i="28"/>
  <c r="E43" i="28" s="1"/>
  <c r="C263" i="28"/>
  <c r="K263" i="28" s="1"/>
  <c r="AU43" i="28"/>
  <c r="C291" i="28"/>
  <c r="AU291" i="28" s="1"/>
  <c r="G11" i="56"/>
  <c r="C199" i="28"/>
  <c r="S352" i="28"/>
  <c r="AU188" i="28"/>
  <c r="C320" i="28"/>
  <c r="I320" i="28" s="1"/>
  <c r="AU277" i="28"/>
  <c r="C150" i="28"/>
  <c r="AK150" i="28" s="1"/>
  <c r="AI311" i="28"/>
  <c r="S311" i="28"/>
  <c r="M23" i="56"/>
  <c r="C70" i="28"/>
  <c r="AU70" i="28" s="1"/>
  <c r="C216" i="28"/>
  <c r="S297" i="28"/>
  <c r="AU297" i="28"/>
  <c r="C312" i="28"/>
  <c r="K312" i="28" s="1"/>
  <c r="S300" i="28"/>
  <c r="AU300" i="28"/>
  <c r="S237" i="28"/>
  <c r="S307" i="28"/>
  <c r="S337" i="28"/>
  <c r="AU67" i="28"/>
  <c r="S206" i="28"/>
  <c r="S319" i="28"/>
  <c r="AU319" i="28"/>
  <c r="S76" i="28"/>
  <c r="AU76" i="28"/>
  <c r="S211" i="28"/>
  <c r="AU144" i="28"/>
  <c r="C309" i="28"/>
  <c r="C31" i="28"/>
  <c r="AU31" i="28" s="1"/>
  <c r="C278" i="28"/>
  <c r="M278" i="28" s="1"/>
  <c r="C137" i="28"/>
  <c r="AC137" i="28" s="1"/>
  <c r="S330" i="28"/>
  <c r="C339" i="28"/>
  <c r="AK339" i="28" s="1"/>
  <c r="C139" i="28"/>
  <c r="M139" i="28" s="1"/>
  <c r="AU156" i="28"/>
  <c r="C236" i="28"/>
  <c r="I236" i="28" s="1"/>
  <c r="S223" i="28"/>
  <c r="AU342" i="28"/>
  <c r="S261" i="28"/>
  <c r="AU261" i="28"/>
  <c r="AU180" i="28"/>
  <c r="C338" i="28"/>
  <c r="AC338" i="28" s="1"/>
  <c r="AU179" i="28"/>
  <c r="C71" i="28"/>
  <c r="AU71" i="28" s="1"/>
  <c r="AU243" i="28"/>
  <c r="S264" i="28"/>
  <c r="S213" i="28"/>
  <c r="AU269" i="28"/>
  <c r="C200" i="28"/>
  <c r="Q200" i="28" s="1"/>
  <c r="C287" i="28"/>
  <c r="S258" i="28"/>
  <c r="AU258" i="28"/>
  <c r="AU318" i="28"/>
  <c r="S332" i="28"/>
  <c r="S308" i="28"/>
  <c r="AU232" i="28"/>
  <c r="C187" i="28"/>
  <c r="AU187" i="28" s="1"/>
  <c r="C224" i="28"/>
  <c r="I224" i="28" s="1"/>
  <c r="AU270" i="28"/>
  <c r="C149" i="28"/>
  <c r="AU149" i="28" s="1"/>
  <c r="S220" i="28"/>
  <c r="AU220" i="28"/>
  <c r="S282" i="28"/>
  <c r="C145" i="28"/>
  <c r="C191" i="28"/>
  <c r="AU191" i="28" s="1"/>
  <c r="AU323" i="28"/>
  <c r="AU267" i="28"/>
  <c r="AU181" i="28"/>
  <c r="S334" i="28"/>
  <c r="C346" i="28"/>
  <c r="AU346" i="28" s="1"/>
  <c r="C208" i="28"/>
  <c r="C185" i="28"/>
  <c r="AU185" i="28" s="1"/>
  <c r="C158" i="28"/>
  <c r="AU158" i="28" s="1"/>
  <c r="C271" i="28"/>
  <c r="O271" i="28" s="1"/>
  <c r="C207" i="28"/>
  <c r="C217" i="28"/>
  <c r="AU217" i="28" s="1"/>
  <c r="C196" i="28"/>
  <c r="AU196" i="28" s="1"/>
  <c r="C160" i="28"/>
  <c r="AU160" i="28" s="1"/>
  <c r="C310" i="28"/>
  <c r="K310" i="28" s="1"/>
  <c r="C335" i="28"/>
  <c r="AU335" i="28" s="1"/>
  <c r="C262" i="28"/>
  <c r="AU262" i="28" s="1"/>
  <c r="C244" i="28"/>
  <c r="C231" i="28"/>
  <c r="AU231" i="28" s="1"/>
  <c r="C331" i="28"/>
  <c r="AU331" i="28" s="1"/>
  <c r="C257" i="28"/>
  <c r="Y257" i="28" s="1"/>
  <c r="C151" i="28"/>
  <c r="C266" i="28"/>
  <c r="AU266" i="28" s="1"/>
  <c r="C203" i="28"/>
  <c r="C193" i="28"/>
  <c r="AU193" i="28" s="1"/>
  <c r="C140" i="28"/>
  <c r="O140" i="28" s="1"/>
  <c r="C221" i="28"/>
  <c r="AU221" i="28" s="1"/>
  <c r="C40" i="28"/>
  <c r="AU40" i="28" s="1"/>
  <c r="C299" i="28"/>
  <c r="AU299" i="28" s="1"/>
  <c r="C97" i="28"/>
  <c r="C218" i="28"/>
  <c r="E218" i="28" s="1"/>
  <c r="C242" i="28"/>
  <c r="AU242" i="28" s="1"/>
  <c r="C251" i="28"/>
  <c r="AU251" i="28" s="1"/>
  <c r="C90" i="28"/>
  <c r="AU90" i="28" s="1"/>
  <c r="C178" i="28"/>
  <c r="AU178" i="28" s="1"/>
  <c r="S343" i="28"/>
  <c r="S165" i="28"/>
  <c r="S336" i="28"/>
  <c r="S279" i="28"/>
  <c r="S250" i="28"/>
  <c r="S215" i="28"/>
  <c r="S288" i="28"/>
  <c r="C163" i="28"/>
  <c r="C273" i="28"/>
  <c r="AU273" i="28" s="1"/>
  <c r="C255" i="28"/>
  <c r="AU255" i="28" s="1"/>
  <c r="C245" i="28"/>
  <c r="C276" i="28"/>
  <c r="AU276" i="28" s="1"/>
  <c r="C344" i="28"/>
  <c r="AU344" i="28" s="1"/>
  <c r="AU310" i="28"/>
  <c r="C227" i="28"/>
  <c r="C143" i="28"/>
  <c r="AU143" i="28" s="1"/>
  <c r="C233" i="28"/>
  <c r="AU218" i="28"/>
  <c r="C229" i="28"/>
  <c r="M229" i="28" s="1"/>
  <c r="C228" i="28"/>
  <c r="C183" i="28"/>
  <c r="AU183" i="28" s="1"/>
  <c r="C280" i="28"/>
  <c r="AU280" i="28" s="1"/>
  <c r="C326" i="28"/>
  <c r="AU207" i="28"/>
  <c r="C164" i="28"/>
  <c r="C328" i="28"/>
  <c r="AU328" i="28" s="1"/>
  <c r="C350" i="28"/>
  <c r="AU350" i="28" s="1"/>
  <c r="C210" i="28"/>
  <c r="O210" i="28" s="1"/>
  <c r="C321" i="28"/>
  <c r="M321" i="28" s="1"/>
  <c r="C349" i="28"/>
  <c r="C147" i="28"/>
  <c r="AU147" i="28" s="1"/>
  <c r="C301" i="28"/>
  <c r="K301" i="28" s="1"/>
  <c r="AM67" i="28"/>
  <c r="C62" i="28"/>
  <c r="AM297" i="28"/>
  <c r="C29" i="28"/>
  <c r="C23" i="28"/>
  <c r="E23" i="28" s="1"/>
  <c r="C42" i="28"/>
  <c r="C41" i="28"/>
  <c r="C60" i="28"/>
  <c r="AC60" i="28" s="1"/>
  <c r="AM146" i="28"/>
  <c r="AM170" i="28"/>
  <c r="AM300" i="28"/>
  <c r="AM182" i="28"/>
  <c r="AM237" i="28"/>
  <c r="AM307" i="28"/>
  <c r="AM337" i="28"/>
  <c r="AM247" i="28"/>
  <c r="AM298" i="28"/>
  <c r="AM206" i="28"/>
  <c r="AM319" i="28"/>
  <c r="AM76" i="28"/>
  <c r="AM211" i="28"/>
  <c r="AM330" i="28"/>
  <c r="AM239" i="28"/>
  <c r="AM156" i="28"/>
  <c r="AM223" i="28"/>
  <c r="AM195" i="28"/>
  <c r="AM261" i="28"/>
  <c r="AM180" i="28"/>
  <c r="AM179" i="28"/>
  <c r="AM49" i="28"/>
  <c r="AM264" i="28"/>
  <c r="AM213" i="28"/>
  <c r="AM56" i="28"/>
  <c r="AM258" i="28"/>
  <c r="AM332" i="28"/>
  <c r="AM308" i="28"/>
  <c r="C91" i="28"/>
  <c r="C48" i="28"/>
  <c r="AM232" i="28"/>
  <c r="C289" i="28"/>
  <c r="O289" i="28" s="1"/>
  <c r="C75" i="28"/>
  <c r="M75" i="28" s="1"/>
  <c r="C25" i="28"/>
  <c r="O25" i="28" s="1"/>
  <c r="C44" i="28"/>
  <c r="AU44" i="28" s="1"/>
  <c r="C85" i="28"/>
  <c r="AU85" i="28" s="1"/>
  <c r="C68" i="28"/>
  <c r="AG68" i="28" s="1"/>
  <c r="C94" i="28"/>
  <c r="AU94" i="28" s="1"/>
  <c r="AM220" i="28"/>
  <c r="AM249" i="28"/>
  <c r="AM323" i="28"/>
  <c r="C16" i="28"/>
  <c r="O16" i="28" s="1"/>
  <c r="C65" i="28"/>
  <c r="AM327" i="28"/>
  <c r="C15" i="28"/>
  <c r="C57" i="28"/>
  <c r="C58" i="28"/>
  <c r="C69" i="28"/>
  <c r="C104" i="28"/>
  <c r="C103" i="28"/>
  <c r="AU103" i="28" s="1"/>
  <c r="AM334" i="28"/>
  <c r="AU197" i="28"/>
  <c r="C306" i="28"/>
  <c r="AC306" i="28" s="1"/>
  <c r="AU208" i="28"/>
  <c r="AU190" i="28"/>
  <c r="C52" i="28"/>
  <c r="AU52" i="28" s="1"/>
  <c r="C50" i="28"/>
  <c r="K50" i="28" s="1"/>
  <c r="AM347" i="28"/>
  <c r="C81" i="28"/>
  <c r="C47" i="28"/>
  <c r="AA47" i="28" s="1"/>
  <c r="AM305" i="28"/>
  <c r="AM159" i="28"/>
  <c r="M42" i="56"/>
  <c r="C20" i="28"/>
  <c r="C55" i="28"/>
  <c r="K55" i="28" s="1"/>
  <c r="C96" i="28"/>
  <c r="E96" i="28" s="1"/>
  <c r="C35" i="28"/>
  <c r="C22" i="28"/>
  <c r="C99" i="28"/>
  <c r="AU99" i="28" s="1"/>
  <c r="C45" i="28"/>
  <c r="AU45" i="28" s="1"/>
  <c r="C34" i="28"/>
  <c r="AU34" i="28" s="1"/>
  <c r="C36" i="28"/>
  <c r="Q36" i="28" s="1"/>
  <c r="C74" i="28"/>
  <c r="C53" i="28"/>
  <c r="AU53" i="28" s="1"/>
  <c r="C95" i="28"/>
  <c r="C39" i="28"/>
  <c r="C100" i="28"/>
  <c r="AU100" i="28" s="1"/>
  <c r="C87" i="28"/>
  <c r="C17" i="28"/>
  <c r="AU17" i="28" s="1"/>
  <c r="C33" i="28"/>
  <c r="AU33" i="28" s="1"/>
  <c r="C19" i="28"/>
  <c r="Y19" i="28" s="1"/>
  <c r="C78" i="28"/>
  <c r="O78" i="28" s="1"/>
  <c r="C77" i="28"/>
  <c r="AU77" i="28" s="1"/>
  <c r="C82" i="28"/>
  <c r="AG82" i="28" s="1"/>
  <c r="C186" i="28"/>
  <c r="O186" i="28" s="1"/>
  <c r="C184" i="28"/>
  <c r="K184" i="28" s="1"/>
  <c r="AU257" i="28"/>
  <c r="C92" i="28"/>
  <c r="AU92" i="28" s="1"/>
  <c r="C24" i="28"/>
  <c r="K24" i="28" s="1"/>
  <c r="C26" i="28"/>
  <c r="AU26" i="28" s="1"/>
  <c r="C64" i="28"/>
  <c r="AU64" i="28" s="1"/>
  <c r="C51" i="28"/>
  <c r="Y51" i="28" s="1"/>
  <c r="AU198" i="28"/>
  <c r="M43" i="56"/>
  <c r="C66" i="28"/>
  <c r="AU66" i="28" s="1"/>
  <c r="C32" i="28"/>
  <c r="C84" i="28"/>
  <c r="C73" i="28"/>
  <c r="AU73" i="28" s="1"/>
  <c r="C161" i="28"/>
  <c r="E161" i="28" s="1"/>
  <c r="C61" i="28"/>
  <c r="AU61" i="28" s="1"/>
  <c r="C141" i="28"/>
  <c r="O141" i="28" s="1"/>
  <c r="C54" i="28"/>
  <c r="AU54" i="28" s="1"/>
  <c r="C18" i="28"/>
  <c r="C59" i="28"/>
  <c r="C256" i="28"/>
  <c r="AU256" i="28" s="1"/>
  <c r="C340" i="28"/>
  <c r="AG340" i="28" s="1"/>
  <c r="C204" i="28"/>
  <c r="O204" i="28" s="1"/>
  <c r="C83" i="28"/>
  <c r="C37" i="28"/>
  <c r="C285" i="28"/>
  <c r="Y285" i="28" s="1"/>
  <c r="C302" i="28"/>
  <c r="AM352" i="28"/>
  <c r="AM188" i="28"/>
  <c r="C89" i="28"/>
  <c r="Y89" i="28" s="1"/>
  <c r="C345" i="28"/>
  <c r="AU345" i="28" s="1"/>
  <c r="AU320" i="28"/>
  <c r="AM320" i="28"/>
  <c r="AM138" i="28"/>
  <c r="AU150" i="28"/>
  <c r="C259" i="28"/>
  <c r="AU259" i="28" s="1"/>
  <c r="AU142" i="28"/>
  <c r="AM142" i="28"/>
  <c r="C98" i="28"/>
  <c r="K98" i="28" s="1"/>
  <c r="AM343" i="28"/>
  <c r="C30" i="28"/>
  <c r="AM165" i="28"/>
  <c r="AM336" i="28"/>
  <c r="C80" i="28"/>
  <c r="AM279" i="28"/>
  <c r="AU294" i="28"/>
  <c r="C28" i="28"/>
  <c r="M28" i="28" s="1"/>
  <c r="C248" i="28"/>
  <c r="AU248" i="28" s="1"/>
  <c r="C79" i="28"/>
  <c r="C101" i="28"/>
  <c r="M101" i="28" s="1"/>
  <c r="C241" i="28"/>
  <c r="C173" i="28"/>
  <c r="AU173" i="28" s="1"/>
  <c r="C38" i="28"/>
  <c r="AU38" i="28" s="1"/>
  <c r="C192" i="28"/>
  <c r="C21" i="28"/>
  <c r="K21" i="28" s="1"/>
  <c r="C214" i="28"/>
  <c r="AG214" i="28" s="1"/>
  <c r="C14" i="28"/>
  <c r="AU14" i="28" s="1"/>
  <c r="C201" i="28"/>
  <c r="AU201" i="28" s="1"/>
  <c r="C254" i="28"/>
  <c r="AU254" i="28" s="1"/>
  <c r="AU250" i="28"/>
  <c r="AM250" i="28"/>
  <c r="C102" i="28"/>
  <c r="AU102" i="28" s="1"/>
  <c r="C88" i="28"/>
  <c r="O88" i="28" s="1"/>
  <c r="C252" i="28"/>
  <c r="C27" i="28"/>
  <c r="O27" i="28" s="1"/>
  <c r="C72" i="28"/>
  <c r="AU72" i="28" s="1"/>
  <c r="C304" i="28"/>
  <c r="I304" i="28" s="1"/>
  <c r="AU275" i="28"/>
  <c r="AU295" i="28"/>
  <c r="AM295" i="28"/>
  <c r="AU215" i="28"/>
  <c r="AM215" i="28"/>
  <c r="C86" i="28"/>
  <c r="C325" i="28"/>
  <c r="AM288" i="28"/>
  <c r="AM194" i="28"/>
  <c r="AM311" i="28"/>
  <c r="C293" i="28"/>
  <c r="AU293" i="28" s="1"/>
  <c r="C63" i="28"/>
  <c r="AG63" i="28" s="1"/>
  <c r="C46" i="28"/>
  <c r="Y46" i="28" s="1"/>
  <c r="C274" i="28"/>
  <c r="Y274" i="28" s="1"/>
  <c r="C162" i="28"/>
  <c r="AU162" i="28" s="1"/>
  <c r="AU89" i="28"/>
  <c r="C136" i="28"/>
  <c r="AU136" i="28" s="1"/>
  <c r="C166" i="28"/>
  <c r="AU166" i="28" s="1"/>
  <c r="AU18" i="28"/>
  <c r="C157" i="28"/>
  <c r="AU157" i="28" s="1"/>
  <c r="C324" i="28"/>
  <c r="C341" i="28"/>
  <c r="AU341" i="28" s="1"/>
  <c r="C176" i="28"/>
  <c r="C212" i="28"/>
  <c r="Y212" i="28" s="1"/>
  <c r="AU204" i="28"/>
  <c r="C272" i="28"/>
  <c r="M272" i="28" s="1"/>
  <c r="AU161" i="28"/>
  <c r="C296" i="28"/>
  <c r="AU28" i="28"/>
  <c r="C148" i="28"/>
  <c r="AG148" i="28" s="1"/>
  <c r="AU184" i="28"/>
  <c r="AU306" i="28"/>
  <c r="C268" i="28"/>
  <c r="AU268" i="28" s="1"/>
  <c r="C230" i="28"/>
  <c r="AG230" i="28" s="1"/>
  <c r="AI43" i="28"/>
  <c r="I45" i="56"/>
  <c r="AI49" i="28"/>
  <c r="AI67" i="28"/>
  <c r="AI56" i="28"/>
  <c r="AK261" i="28"/>
  <c r="AK311" i="28"/>
  <c r="AK179" i="28"/>
  <c r="AK239" i="28"/>
  <c r="AK169" i="28"/>
  <c r="AK334" i="28"/>
  <c r="AK319" i="28"/>
  <c r="AK206" i="28"/>
  <c r="AK337" i="28"/>
  <c r="AK237" i="28"/>
  <c r="AK290" i="28"/>
  <c r="AK279" i="28"/>
  <c r="AK288" i="28"/>
  <c r="AK152" i="28"/>
  <c r="AK159" i="28"/>
  <c r="AK250" i="28"/>
  <c r="AK213" i="28"/>
  <c r="AK198" i="28"/>
  <c r="AK165" i="28"/>
  <c r="AK343" i="28"/>
  <c r="AK300" i="28"/>
  <c r="AK170" i="28"/>
  <c r="AK352" i="28"/>
  <c r="AK297" i="28"/>
  <c r="AK232" i="28"/>
  <c r="AK347" i="28"/>
  <c r="AK223" i="28"/>
  <c r="AK258" i="28"/>
  <c r="AK180" i="28"/>
  <c r="AK247" i="28"/>
  <c r="AK336" i="28"/>
  <c r="AK307" i="28"/>
  <c r="AK182" i="28"/>
  <c r="AK327" i="28"/>
  <c r="AK138" i="28"/>
  <c r="AK323" i="28"/>
  <c r="AK188" i="28"/>
  <c r="AK194" i="28"/>
  <c r="AK249" i="28"/>
  <c r="AK220" i="28"/>
  <c r="AK177" i="28"/>
  <c r="AK284" i="28"/>
  <c r="AK215" i="28"/>
  <c r="AK195" i="28"/>
  <c r="AK264" i="28"/>
  <c r="AK295" i="28"/>
  <c r="AK156" i="28"/>
  <c r="AK291" i="28"/>
  <c r="AK330" i="28"/>
  <c r="AK197" i="28"/>
  <c r="AK211" i="28"/>
  <c r="AK298" i="28"/>
  <c r="AK172" i="28"/>
  <c r="AK142" i="28"/>
  <c r="AK320" i="28"/>
  <c r="AK146" i="28"/>
  <c r="AK332" i="28"/>
  <c r="AK308" i="28"/>
  <c r="AK351" i="28"/>
  <c r="AK185" i="28"/>
  <c r="AI260" i="28"/>
  <c r="AI330" i="28"/>
  <c r="AI298" i="28"/>
  <c r="AI247" i="28"/>
  <c r="AI165" i="28"/>
  <c r="AI291" i="28"/>
  <c r="AI239" i="28"/>
  <c r="AI197" i="28"/>
  <c r="AI334" i="28"/>
  <c r="AI76" i="28"/>
  <c r="AI156" i="28"/>
  <c r="AI139" i="28"/>
  <c r="AI169" i="28"/>
  <c r="AI211" i="28"/>
  <c r="AI303" i="28"/>
  <c r="I290" i="28"/>
  <c r="AG290" i="28"/>
  <c r="Y290" i="28"/>
  <c r="AC290" i="28"/>
  <c r="M290" i="28"/>
  <c r="G290" i="28"/>
  <c r="Q290" i="28"/>
  <c r="O290" i="28"/>
  <c r="AE290" i="28"/>
  <c r="Q320" i="28"/>
  <c r="AC320" i="28"/>
  <c r="AE320" i="28"/>
  <c r="Y320" i="28"/>
  <c r="G320" i="28"/>
  <c r="AG320" i="28"/>
  <c r="AE323" i="28"/>
  <c r="AC323" i="28"/>
  <c r="G323" i="28"/>
  <c r="Q323" i="28"/>
  <c r="Y323" i="28"/>
  <c r="AG323" i="28"/>
  <c r="Q206" i="28"/>
  <c r="AG206" i="28"/>
  <c r="AC206" i="28"/>
  <c r="G206" i="28"/>
  <c r="AE206" i="28"/>
  <c r="Y206" i="28"/>
  <c r="O209" i="28"/>
  <c r="G336" i="28"/>
  <c r="Y336" i="28"/>
  <c r="AC336" i="28"/>
  <c r="Q336" i="28"/>
  <c r="AG336" i="28"/>
  <c r="AG337" i="28"/>
  <c r="Y337" i="28"/>
  <c r="G337" i="28"/>
  <c r="Q337" i="28"/>
  <c r="Y307" i="28"/>
  <c r="AG307" i="28"/>
  <c r="G307" i="28"/>
  <c r="AE307" i="28"/>
  <c r="AC307" i="28"/>
  <c r="O237" i="28"/>
  <c r="AG237" i="28"/>
  <c r="K237" i="28"/>
  <c r="AC237" i="28"/>
  <c r="G237" i="28"/>
  <c r="Q237" i="28"/>
  <c r="Y237" i="28"/>
  <c r="AE237" i="28"/>
  <c r="M237" i="28"/>
  <c r="AE182" i="28"/>
  <c r="G182" i="28"/>
  <c r="Y182" i="28"/>
  <c r="AC182" i="28"/>
  <c r="AG182" i="28"/>
  <c r="AC93" i="28"/>
  <c r="G153" i="28"/>
  <c r="AG170" i="28"/>
  <c r="Y170" i="28"/>
  <c r="G170" i="28"/>
  <c r="AE170" i="28"/>
  <c r="AC170" i="28"/>
  <c r="K194" i="28"/>
  <c r="AG194" i="28"/>
  <c r="O194" i="28"/>
  <c r="AE194" i="28"/>
  <c r="G194" i="28"/>
  <c r="Y194" i="28"/>
  <c r="AC194" i="28"/>
  <c r="Q194" i="28"/>
  <c r="M194" i="28"/>
  <c r="Y152" i="28"/>
  <c r="G152" i="28"/>
  <c r="Q152" i="28"/>
  <c r="AC152" i="28"/>
  <c r="AG152" i="28"/>
  <c r="AE152" i="28"/>
  <c r="E352" i="28"/>
  <c r="AG352" i="28"/>
  <c r="O352" i="28"/>
  <c r="I352" i="28"/>
  <c r="AC352" i="28"/>
  <c r="Q352" i="28"/>
  <c r="M352" i="28"/>
  <c r="K352" i="28"/>
  <c r="Y352" i="28"/>
  <c r="G352" i="28"/>
  <c r="AE352" i="28"/>
  <c r="Y220" i="28"/>
  <c r="AE220" i="28"/>
  <c r="G220" i="28"/>
  <c r="AC220" i="28"/>
  <c r="AG220" i="28"/>
  <c r="Q220" i="28"/>
  <c r="E202" i="28"/>
  <c r="AE202" i="28"/>
  <c r="O202" i="28"/>
  <c r="E177" i="28"/>
  <c r="AG177" i="28"/>
  <c r="I177" i="28"/>
  <c r="Y177" i="28"/>
  <c r="M177" i="28"/>
  <c r="AC177" i="28"/>
  <c r="AE177" i="28"/>
  <c r="G177" i="28"/>
  <c r="Q177" i="28"/>
  <c r="K177" i="28"/>
  <c r="G216" i="28"/>
  <c r="Y216" i="28"/>
  <c r="Y319" i="28"/>
  <c r="G319" i="28"/>
  <c r="AG319" i="28"/>
  <c r="AC319" i="28"/>
  <c r="Q319" i="28"/>
  <c r="Q338" i="28"/>
  <c r="AG338" i="28"/>
  <c r="G47" i="28"/>
  <c r="E215" i="28"/>
  <c r="G215" i="28"/>
  <c r="AE215" i="28"/>
  <c r="AC215" i="28"/>
  <c r="K215" i="28"/>
  <c r="Q215" i="28"/>
  <c r="M215" i="28"/>
  <c r="I215" i="28"/>
  <c r="Y215" i="28"/>
  <c r="O215" i="28"/>
  <c r="AG215" i="28"/>
  <c r="E234" i="28"/>
  <c r="Q234" i="28"/>
  <c r="AG234" i="28"/>
  <c r="K234" i="28"/>
  <c r="AE234" i="28"/>
  <c r="M234" i="28"/>
  <c r="G234" i="28"/>
  <c r="Y234" i="28"/>
  <c r="AC234" i="28"/>
  <c r="G258" i="28"/>
  <c r="Q258" i="28"/>
  <c r="AC258" i="28"/>
  <c r="AE258" i="28"/>
  <c r="AG258" i="28"/>
  <c r="Y258" i="28"/>
  <c r="AC264" i="28"/>
  <c r="AG264" i="28"/>
  <c r="G264" i="28"/>
  <c r="AE264" i="28"/>
  <c r="Q264" i="28"/>
  <c r="Y264" i="28"/>
  <c r="AE43" i="28"/>
  <c r="AG43" i="28"/>
  <c r="AC43" i="28"/>
  <c r="Y43" i="28"/>
  <c r="G43" i="28"/>
  <c r="Q295" i="28"/>
  <c r="G295" i="28"/>
  <c r="AC295" i="28"/>
  <c r="AG295" i="28"/>
  <c r="Y295" i="28"/>
  <c r="AE295" i="28"/>
  <c r="G67" i="28"/>
  <c r="Y67" i="28"/>
  <c r="AE67" i="28"/>
  <c r="AG67" i="28"/>
  <c r="AE156" i="28"/>
  <c r="AC156" i="28"/>
  <c r="G156" i="28"/>
  <c r="AE291" i="28"/>
  <c r="G291" i="28"/>
  <c r="Q239" i="28"/>
  <c r="G301" i="28"/>
  <c r="Y339" i="28"/>
  <c r="AE321" i="28"/>
  <c r="AC330" i="28"/>
  <c r="Q330" i="28"/>
  <c r="G330" i="28"/>
  <c r="AG26" i="28"/>
  <c r="G306" i="28"/>
  <c r="AE219" i="28"/>
  <c r="Q169" i="28"/>
  <c r="AC169" i="28"/>
  <c r="G169" i="28"/>
  <c r="Y331" i="28"/>
  <c r="Y184" i="28"/>
  <c r="AE144" i="28"/>
  <c r="AE319" i="28"/>
  <c r="Q67" i="28"/>
  <c r="Y260" i="28"/>
  <c r="Q307" i="28"/>
  <c r="AE57" i="28"/>
  <c r="AC57" i="28"/>
  <c r="E327" i="28"/>
  <c r="K327" i="28"/>
  <c r="M327" i="28"/>
  <c r="AC327" i="28"/>
  <c r="I327" i="28"/>
  <c r="Q327" i="28"/>
  <c r="AE327" i="28"/>
  <c r="G327" i="28"/>
  <c r="Y327" i="28"/>
  <c r="O327" i="28"/>
  <c r="AG327" i="28"/>
  <c r="Q247" i="28"/>
  <c r="AG247" i="28"/>
  <c r="AC247" i="28"/>
  <c r="G247" i="28"/>
  <c r="Y247" i="28"/>
  <c r="AE303" i="28"/>
  <c r="G303" i="28"/>
  <c r="E165" i="28"/>
  <c r="G165" i="28"/>
  <c r="Y165" i="28"/>
  <c r="M165" i="28"/>
  <c r="I165" i="28"/>
  <c r="AE165" i="28"/>
  <c r="AC165" i="28"/>
  <c r="K165" i="28"/>
  <c r="AG165" i="28"/>
  <c r="AG343" i="28"/>
  <c r="AE343" i="28"/>
  <c r="AC343" i="28"/>
  <c r="Y343" i="28"/>
  <c r="Q343" i="28"/>
  <c r="G343" i="28"/>
  <c r="G150" i="28"/>
  <c r="Y150" i="28"/>
  <c r="AC150" i="28"/>
  <c r="AG150" i="28"/>
  <c r="AE150" i="28"/>
  <c r="E277" i="28"/>
  <c r="AC277" i="28"/>
  <c r="AE277" i="28"/>
  <c r="G277" i="28"/>
  <c r="M277" i="28"/>
  <c r="O277" i="28"/>
  <c r="G191" i="28"/>
  <c r="AE191" i="28"/>
  <c r="AG191" i="28"/>
  <c r="G188" i="28"/>
  <c r="AG188" i="28"/>
  <c r="AE188" i="28"/>
  <c r="Y188" i="28"/>
  <c r="AC188" i="28"/>
  <c r="E308" i="28"/>
  <c r="G308" i="28"/>
  <c r="M308" i="28"/>
  <c r="Q308" i="28"/>
  <c r="I308" i="28"/>
  <c r="AE308" i="28"/>
  <c r="AC308" i="28"/>
  <c r="K308" i="28"/>
  <c r="AG308" i="28"/>
  <c r="O308" i="28"/>
  <c r="Y308" i="28"/>
  <c r="G144" i="28"/>
  <c r="AG76" i="28"/>
  <c r="G76" i="28"/>
  <c r="G96" i="28"/>
  <c r="Y96" i="28"/>
  <c r="AC96" i="28"/>
  <c r="AE96" i="28"/>
  <c r="AG96" i="28"/>
  <c r="Q96" i="28"/>
  <c r="E297" i="28"/>
  <c r="I297" i="28"/>
  <c r="AG297" i="28"/>
  <c r="G297" i="28"/>
  <c r="Q297" i="28"/>
  <c r="AC297" i="28"/>
  <c r="K297" i="28"/>
  <c r="AE297" i="28"/>
  <c r="M297" i="28"/>
  <c r="O297" i="28"/>
  <c r="Y297" i="28"/>
  <c r="G185" i="28"/>
  <c r="Y185" i="28"/>
  <c r="O198" i="28"/>
  <c r="G198" i="28"/>
  <c r="Y198" i="28"/>
  <c r="AC198" i="28"/>
  <c r="AE198" i="28"/>
  <c r="K198" i="28"/>
  <c r="AG198" i="28"/>
  <c r="Q346" i="28"/>
  <c r="AC346" i="28"/>
  <c r="E294" i="28"/>
  <c r="K294" i="28"/>
  <c r="AE294" i="28"/>
  <c r="G294" i="28"/>
  <c r="Q294" i="28"/>
  <c r="O294" i="28"/>
  <c r="AE71" i="28"/>
  <c r="AE287" i="28"/>
  <c r="G159" i="28"/>
  <c r="AC159" i="28"/>
  <c r="Y159" i="28"/>
  <c r="AG159" i="28"/>
  <c r="AE159" i="28"/>
  <c r="G218" i="28"/>
  <c r="Y218" i="28"/>
  <c r="AE218" i="28"/>
  <c r="AC218" i="28"/>
  <c r="Q218" i="28"/>
  <c r="AG218" i="28"/>
  <c r="G251" i="28"/>
  <c r="AE251" i="28"/>
  <c r="G168" i="28"/>
  <c r="AE168" i="28"/>
  <c r="E342" i="28"/>
  <c r="AE342" i="28"/>
  <c r="O342" i="28"/>
  <c r="G342" i="28"/>
  <c r="Q342" i="28"/>
  <c r="G193" i="28"/>
  <c r="AE193" i="28"/>
  <c r="E275" i="28"/>
  <c r="AG275" i="28"/>
  <c r="O275" i="28"/>
  <c r="E213" i="28"/>
  <c r="G213" i="28"/>
  <c r="Q213" i="28"/>
  <c r="AG213" i="28"/>
  <c r="K213" i="28"/>
  <c r="Y213" i="28"/>
  <c r="AE213" i="28"/>
  <c r="I213" i="28"/>
  <c r="M213" i="28"/>
  <c r="O213" i="28"/>
  <c r="AC213" i="28"/>
  <c r="Y101" i="28"/>
  <c r="AG291" i="28"/>
  <c r="AC291" i="28"/>
  <c r="Y139" i="28"/>
  <c r="AE239" i="28"/>
  <c r="AE339" i="28"/>
  <c r="Y330" i="28"/>
  <c r="Y24" i="28"/>
  <c r="AE38" i="28"/>
  <c r="AE63" i="28"/>
  <c r="G31" i="28"/>
  <c r="O169" i="28"/>
  <c r="AE331" i="28"/>
  <c r="AE197" i="28"/>
  <c r="AC197" i="28"/>
  <c r="AC184" i="28"/>
  <c r="AE334" i="28"/>
  <c r="AG334" i="28"/>
  <c r="Y144" i="28"/>
  <c r="AC101" i="28"/>
  <c r="Y211" i="28"/>
  <c r="AC76" i="28"/>
  <c r="AC67" i="28"/>
  <c r="AE336" i="28"/>
  <c r="AC337" i="28"/>
  <c r="O165" i="28"/>
  <c r="AG226" i="28"/>
  <c r="AE226" i="28"/>
  <c r="Y226" i="28"/>
  <c r="G226" i="28"/>
  <c r="Q226" i="28"/>
  <c r="AC226" i="28"/>
  <c r="E267" i="28"/>
  <c r="AE267" i="28"/>
  <c r="M267" i="28"/>
  <c r="G267" i="28"/>
  <c r="AG267" i="28"/>
  <c r="I267" i="28"/>
  <c r="O267" i="28"/>
  <c r="E288" i="28"/>
  <c r="I288" i="28"/>
  <c r="AC288" i="28"/>
  <c r="Q288" i="28"/>
  <c r="K288" i="28"/>
  <c r="Y288" i="28"/>
  <c r="M288" i="28"/>
  <c r="G288" i="28"/>
  <c r="AE288" i="28"/>
  <c r="O288" i="28"/>
  <c r="AG288" i="28"/>
  <c r="E316" i="28"/>
  <c r="AE316" i="28"/>
  <c r="G316" i="28"/>
  <c r="M316" i="28"/>
  <c r="I316" i="28"/>
  <c r="O316" i="28"/>
  <c r="Q316" i="28"/>
  <c r="G249" i="28"/>
  <c r="Q249" i="28"/>
  <c r="AG249" i="28"/>
  <c r="AC249" i="28"/>
  <c r="AE249" i="28"/>
  <c r="Y249" i="28"/>
  <c r="AG36" i="28"/>
  <c r="G36" i="28"/>
  <c r="G68" i="28"/>
  <c r="E235" i="28"/>
  <c r="G235" i="28"/>
  <c r="Y235" i="28"/>
  <c r="M235" i="28"/>
  <c r="O235" i="28"/>
  <c r="AE235" i="28"/>
  <c r="I235" i="28"/>
  <c r="AG235" i="28"/>
  <c r="AC235" i="28"/>
  <c r="K235" i="28"/>
  <c r="Q235" i="28"/>
  <c r="G166" i="28"/>
  <c r="AE172" i="28"/>
  <c r="AG172" i="28"/>
  <c r="Y172" i="28"/>
  <c r="AC172" i="28"/>
  <c r="G172" i="28"/>
  <c r="G25" i="28"/>
  <c r="Y25" i="28"/>
  <c r="AG25" i="28"/>
  <c r="AC25" i="28"/>
  <c r="K25" i="28"/>
  <c r="AE25" i="28"/>
  <c r="G61" i="28"/>
  <c r="E281" i="28"/>
  <c r="G281" i="28"/>
  <c r="AE281" i="28"/>
  <c r="I281" i="28"/>
  <c r="O281" i="28"/>
  <c r="Q281" i="28"/>
  <c r="K281" i="28"/>
  <c r="AG265" i="28"/>
  <c r="AE265" i="28"/>
  <c r="O265" i="28"/>
  <c r="M265" i="28"/>
  <c r="Y265" i="28"/>
  <c r="E311" i="28"/>
  <c r="G311" i="28"/>
  <c r="Q311" i="28"/>
  <c r="O311" i="28"/>
  <c r="Y311" i="28"/>
  <c r="K311" i="28"/>
  <c r="AE311" i="28"/>
  <c r="AC311" i="28"/>
  <c r="I311" i="28"/>
  <c r="AG311" i="28"/>
  <c r="M311" i="28"/>
  <c r="E318" i="28"/>
  <c r="I318" i="28"/>
  <c r="Q318" i="28"/>
  <c r="O318" i="28"/>
  <c r="K318" i="28"/>
  <c r="Y318" i="28"/>
  <c r="G318" i="28"/>
  <c r="AE318" i="28"/>
  <c r="M318" i="28"/>
  <c r="O314" i="28"/>
  <c r="K314" i="28"/>
  <c r="Y314" i="28"/>
  <c r="Y347" i="28"/>
  <c r="Q347" i="28"/>
  <c r="AC347" i="28"/>
  <c r="K347" i="28"/>
  <c r="AG347" i="28"/>
  <c r="AE347" i="28"/>
  <c r="G347" i="28"/>
  <c r="Y289" i="28"/>
  <c r="AC72" i="28"/>
  <c r="E243" i="28"/>
  <c r="K243" i="28"/>
  <c r="AE243" i="28"/>
  <c r="O243" i="28"/>
  <c r="M243" i="28"/>
  <c r="G243" i="28"/>
  <c r="AG243" i="28"/>
  <c r="Q243" i="28"/>
  <c r="I243" i="28"/>
  <c r="Y243" i="28"/>
  <c r="O246" i="28"/>
  <c r="E284" i="28"/>
  <c r="O284" i="28"/>
  <c r="Q284" i="28"/>
  <c r="K284" i="28"/>
  <c r="Y284" i="28"/>
  <c r="I284" i="28"/>
  <c r="AC284" i="28"/>
  <c r="M284" i="28"/>
  <c r="G284" i="28"/>
  <c r="AG284" i="28"/>
  <c r="AE284" i="28"/>
  <c r="Y276" i="28"/>
  <c r="AE276" i="28"/>
  <c r="Y304" i="28"/>
  <c r="AE304" i="28"/>
  <c r="AE179" i="28"/>
  <c r="AG179" i="28"/>
  <c r="G179" i="28"/>
  <c r="Y179" i="28"/>
  <c r="AC179" i="28"/>
  <c r="G325" i="28"/>
  <c r="AE50" i="28"/>
  <c r="G50" i="28"/>
  <c r="AC90" i="28"/>
  <c r="AE90" i="28"/>
  <c r="G90" i="28"/>
  <c r="Y90" i="28"/>
  <c r="Q90" i="28"/>
  <c r="AG90" i="28"/>
  <c r="AE200" i="28"/>
  <c r="G200" i="28"/>
  <c r="G263" i="28"/>
  <c r="AE263" i="28"/>
  <c r="Q263" i="28"/>
  <c r="AC263" i="28"/>
  <c r="Y263" i="28"/>
  <c r="AG263" i="28"/>
  <c r="AE147" i="28"/>
  <c r="E286" i="28"/>
  <c r="G286" i="28"/>
  <c r="O286" i="28"/>
  <c r="M286" i="28"/>
  <c r="I286" i="28"/>
  <c r="Q286" i="28"/>
  <c r="K286" i="28"/>
  <c r="Y286" i="28"/>
  <c r="AG286" i="28"/>
  <c r="AE296" i="28"/>
  <c r="Y156" i="28"/>
  <c r="Y291" i="28"/>
  <c r="AE139" i="28"/>
  <c r="G214" i="28"/>
  <c r="G52" i="28"/>
  <c r="Y239" i="28"/>
  <c r="AG239" i="28"/>
  <c r="AE301" i="28"/>
  <c r="Y301" i="28"/>
  <c r="AG339" i="28"/>
  <c r="G321" i="28"/>
  <c r="AC192" i="28"/>
  <c r="K219" i="28"/>
  <c r="Y278" i="28"/>
  <c r="AG278" i="28"/>
  <c r="G278" i="28"/>
  <c r="Y313" i="28"/>
  <c r="AE169" i="28"/>
  <c r="I169" i="28"/>
  <c r="AE309" i="28"/>
  <c r="AC331" i="28"/>
  <c r="Y197" i="28"/>
  <c r="G197" i="28"/>
  <c r="AG66" i="28"/>
  <c r="AC334" i="28"/>
  <c r="Y334" i="28"/>
  <c r="Q103" i="28"/>
  <c r="Q211" i="28"/>
  <c r="Q76" i="28"/>
  <c r="AE337" i="28"/>
  <c r="AC78" i="28"/>
  <c r="Q78" i="28"/>
  <c r="G78" i="28"/>
  <c r="Y78" i="28"/>
  <c r="AG78" i="28"/>
  <c r="E142" i="28"/>
  <c r="G142" i="28"/>
  <c r="Q142" i="28"/>
  <c r="Y142" i="28"/>
  <c r="I142" i="28"/>
  <c r="AC142" i="28"/>
  <c r="AE142" i="28"/>
  <c r="K142" i="28"/>
  <c r="AG142" i="28"/>
  <c r="O142" i="28"/>
  <c r="M142" i="28"/>
  <c r="G138" i="28"/>
  <c r="Q138" i="28"/>
  <c r="AC138" i="28"/>
  <c r="AG138" i="28"/>
  <c r="I138" i="28"/>
  <c r="Y138" i="28"/>
  <c r="O138" i="28"/>
  <c r="AE138" i="28"/>
  <c r="E279" i="28"/>
  <c r="G279" i="28"/>
  <c r="Q279" i="28"/>
  <c r="M279" i="28"/>
  <c r="K279" i="28"/>
  <c r="AG279" i="28"/>
  <c r="Y279" i="28"/>
  <c r="I279" i="28"/>
  <c r="AC279" i="28"/>
  <c r="O279" i="28"/>
  <c r="AE279" i="28"/>
  <c r="AC178" i="28"/>
  <c r="E332" i="28"/>
  <c r="I332" i="28"/>
  <c r="AE332" i="28"/>
  <c r="AC332" i="28"/>
  <c r="K332" i="28"/>
  <c r="Q332" i="28"/>
  <c r="AG332" i="28"/>
  <c r="G332" i="28"/>
  <c r="Y332" i="28"/>
  <c r="O332" i="28"/>
  <c r="M332" i="28"/>
  <c r="G196" i="28"/>
  <c r="AE196" i="28"/>
  <c r="AC196" i="28"/>
  <c r="AE292" i="28"/>
  <c r="E260" i="28"/>
  <c r="G260" i="28"/>
  <c r="Q260" i="28"/>
  <c r="O260" i="28"/>
  <c r="M260" i="28"/>
  <c r="I260" i="28"/>
  <c r="AE280" i="28"/>
  <c r="K280" i="28"/>
  <c r="AG280" i="28"/>
  <c r="Y280" i="28"/>
  <c r="AC280" i="28"/>
  <c r="G280" i="28"/>
  <c r="Q280" i="28"/>
  <c r="AC300" i="28"/>
  <c r="AG300" i="28"/>
  <c r="AE300" i="28"/>
  <c r="G300" i="28"/>
  <c r="Q300" i="28"/>
  <c r="Y300" i="28"/>
  <c r="G262" i="28"/>
  <c r="AG262" i="28"/>
  <c r="Q262" i="28"/>
  <c r="AE262" i="28"/>
  <c r="M146" i="28"/>
  <c r="AE146" i="28"/>
  <c r="G146" i="28"/>
  <c r="Y146" i="28"/>
  <c r="Q146" i="28"/>
  <c r="AC146" i="28"/>
  <c r="AG146" i="28"/>
  <c r="AC333" i="28"/>
  <c r="G51" i="28"/>
  <c r="AE51" i="28"/>
  <c r="G211" i="28"/>
  <c r="AC211" i="28"/>
  <c r="AG211" i="28"/>
  <c r="E351" i="28"/>
  <c r="G351" i="28"/>
  <c r="AG351" i="28"/>
  <c r="Q351" i="28"/>
  <c r="I351" i="28"/>
  <c r="K351" i="28"/>
  <c r="M351" i="28"/>
  <c r="AC351" i="28"/>
  <c r="AE351" i="28"/>
  <c r="O351" i="28"/>
  <c r="Y351" i="28"/>
  <c r="G302" i="28"/>
  <c r="O282" i="28"/>
  <c r="Q282" i="28"/>
  <c r="Y282" i="28"/>
  <c r="AE282" i="28"/>
  <c r="G282" i="28"/>
  <c r="AG282" i="28"/>
  <c r="AC282" i="28"/>
  <c r="G285" i="28"/>
  <c r="AG285" i="28"/>
  <c r="AG60" i="28"/>
  <c r="AE60" i="28"/>
  <c r="G60" i="28"/>
  <c r="AE53" i="28"/>
  <c r="Y53" i="28"/>
  <c r="AC53" i="28"/>
  <c r="AE23" i="28"/>
  <c r="E270" i="28"/>
  <c r="K270" i="28"/>
  <c r="Y270" i="28"/>
  <c r="M270" i="28"/>
  <c r="G270" i="28"/>
  <c r="Q270" i="28"/>
  <c r="I270" i="28"/>
  <c r="AC270" i="28"/>
  <c r="O270" i="28"/>
  <c r="AE270" i="28"/>
  <c r="M204" i="28"/>
  <c r="AC204" i="28"/>
  <c r="AG204" i="28"/>
  <c r="AE204" i="28"/>
  <c r="E85" i="28"/>
  <c r="AE85" i="28"/>
  <c r="K85" i="28"/>
  <c r="AC54" i="28"/>
  <c r="G75" i="28"/>
  <c r="AG141" i="28"/>
  <c r="AE141" i="28"/>
  <c r="Y141" i="28"/>
  <c r="AG187" i="28"/>
  <c r="AC187" i="28"/>
  <c r="G187" i="28"/>
  <c r="AE187" i="28"/>
  <c r="G161" i="28"/>
  <c r="E322" i="28"/>
  <c r="I322" i="28"/>
  <c r="AC322" i="28"/>
  <c r="AG322" i="28"/>
  <c r="G322" i="28"/>
  <c r="AE322" i="28"/>
  <c r="M322" i="28"/>
  <c r="K322" i="28"/>
  <c r="Q322" i="28"/>
  <c r="O322" i="28"/>
  <c r="Y322" i="28"/>
  <c r="G82" i="28"/>
  <c r="Q232" i="28"/>
  <c r="Y232" i="28"/>
  <c r="AC232" i="28"/>
  <c r="G232" i="28"/>
  <c r="AG232" i="28"/>
  <c r="AE232" i="28"/>
  <c r="G236" i="28"/>
  <c r="Q236" i="28"/>
  <c r="AE236" i="28"/>
  <c r="Y236" i="28"/>
  <c r="AG236" i="28"/>
  <c r="AC236" i="28"/>
  <c r="E225" i="28"/>
  <c r="K225" i="28"/>
  <c r="AE225" i="28"/>
  <c r="O225" i="28"/>
  <c r="M225" i="28"/>
  <c r="G225" i="28"/>
  <c r="Q225" i="28"/>
  <c r="I225" i="28"/>
  <c r="Y225" i="28"/>
  <c r="O203" i="28"/>
  <c r="G254" i="28"/>
  <c r="AG223" i="28"/>
  <c r="G223" i="28"/>
  <c r="AC223" i="28"/>
  <c r="Q223" i="28"/>
  <c r="Y223" i="28"/>
  <c r="AE223" i="28"/>
  <c r="G40" i="28"/>
  <c r="K40" i="28"/>
  <c r="AC40" i="28"/>
  <c r="AG40" i="28"/>
  <c r="Y40" i="28"/>
  <c r="AE40" i="28"/>
  <c r="AC56" i="28"/>
  <c r="AG56" i="28"/>
  <c r="AE56" i="28"/>
  <c r="Y56" i="28"/>
  <c r="G56" i="28"/>
  <c r="G250" i="28"/>
  <c r="AG250" i="28"/>
  <c r="Y250" i="28"/>
  <c r="Q250" i="28"/>
  <c r="AC250" i="28"/>
  <c r="AE250" i="28"/>
  <c r="E49" i="28"/>
  <c r="AE49" i="28"/>
  <c r="AG49" i="28"/>
  <c r="Q49" i="28"/>
  <c r="G49" i="28"/>
  <c r="I49" i="28"/>
  <c r="K49" i="28"/>
  <c r="O49" i="28"/>
  <c r="AC49" i="28"/>
  <c r="Y49" i="28"/>
  <c r="M49" i="28"/>
  <c r="Q195" i="28"/>
  <c r="Y195" i="28"/>
  <c r="G195" i="28"/>
  <c r="AC195" i="28"/>
  <c r="AG195" i="28"/>
  <c r="I195" i="28"/>
  <c r="AE195" i="28"/>
  <c r="M195" i="28"/>
  <c r="K189" i="28"/>
  <c r="Y189" i="28"/>
  <c r="G189" i="28"/>
  <c r="AE189" i="28"/>
  <c r="AG189" i="28"/>
  <c r="G102" i="28"/>
  <c r="Y102" i="28"/>
  <c r="AE102" i="28"/>
  <c r="AC102" i="28"/>
  <c r="AG102" i="28"/>
  <c r="Q102" i="28"/>
  <c r="G261" i="28"/>
  <c r="AG261" i="28"/>
  <c r="Q261" i="28"/>
  <c r="Y261" i="28"/>
  <c r="AC261" i="28"/>
  <c r="K261" i="28"/>
  <c r="AE261" i="28"/>
  <c r="M261" i="28"/>
  <c r="Y140" i="28"/>
  <c r="E180" i="28"/>
  <c r="I180" i="28"/>
  <c r="M180" i="28"/>
  <c r="O180" i="28"/>
  <c r="AC180" i="28"/>
  <c r="G180" i="28"/>
  <c r="Q180" i="28"/>
  <c r="AG180" i="28"/>
  <c r="K180" i="28"/>
  <c r="Y180" i="28"/>
  <c r="AE180" i="28"/>
  <c r="AE293" i="28"/>
  <c r="E298" i="28"/>
  <c r="AG298" i="28"/>
  <c r="M298" i="28"/>
  <c r="AE298" i="28"/>
  <c r="Y298" i="28"/>
  <c r="G298" i="28"/>
  <c r="Q298" i="28"/>
  <c r="AG156" i="28"/>
  <c r="Q291" i="28"/>
  <c r="AG139" i="28"/>
  <c r="AC139" i="28"/>
  <c r="AE214" i="28"/>
  <c r="AE52" i="28"/>
  <c r="AC239" i="28"/>
  <c r="G239" i="28"/>
  <c r="G329" i="28"/>
  <c r="G339" i="28"/>
  <c r="Q339" i="28"/>
  <c r="Q321" i="28"/>
  <c r="AE330" i="28"/>
  <c r="AG330" i="28"/>
  <c r="I330" i="28"/>
  <c r="G26" i="28"/>
  <c r="AE26" i="28"/>
  <c r="Y26" i="28"/>
  <c r="Y192" i="28"/>
  <c r="AG192" i="28"/>
  <c r="AC219" i="28"/>
  <c r="M219" i="28"/>
  <c r="I219" i="28"/>
  <c r="AC278" i="28"/>
  <c r="K278" i="28"/>
  <c r="G63" i="28"/>
  <c r="Q268" i="28"/>
  <c r="AE31" i="28"/>
  <c r="Y31" i="28"/>
  <c r="AG169" i="28"/>
  <c r="Y169" i="28"/>
  <c r="K169" i="28"/>
  <c r="AG309" i="28"/>
  <c r="AG331" i="28"/>
  <c r="Q331" i="28"/>
  <c r="G331" i="28"/>
  <c r="AG197" i="28"/>
  <c r="M66" i="28"/>
  <c r="AE184" i="28"/>
  <c r="Q334" i="28"/>
  <c r="G334" i="28"/>
  <c r="AG144" i="28"/>
  <c r="K144" i="28"/>
  <c r="AG101" i="28"/>
  <c r="I228" i="28"/>
  <c r="AE103" i="28"/>
  <c r="K103" i="28"/>
  <c r="AE211" i="28"/>
  <c r="AE76" i="28"/>
  <c r="Y76" i="28"/>
  <c r="AC298" i="28"/>
  <c r="Y80" i="28"/>
  <c r="AE260" i="28"/>
  <c r="AE19" i="28"/>
  <c r="M307" i="28"/>
  <c r="Q40" i="28" l="1"/>
  <c r="I198" i="28"/>
  <c r="M198" i="28"/>
  <c r="I152" i="28"/>
  <c r="Q23" i="28"/>
  <c r="M169" i="28"/>
  <c r="Q198" i="28"/>
  <c r="E198" i="28"/>
  <c r="Q139" i="28"/>
  <c r="Q182" i="28"/>
  <c r="Q63" i="28"/>
  <c r="G139" i="28"/>
  <c r="Q26" i="28"/>
  <c r="M25" i="28"/>
  <c r="I25" i="28"/>
  <c r="Q25" i="28"/>
  <c r="O14" i="28"/>
  <c r="E144" i="28"/>
  <c r="Q55" i="28"/>
  <c r="Q173" i="28"/>
  <c r="I194" i="28"/>
  <c r="E194" i="28"/>
  <c r="Q141" i="28"/>
  <c r="Q31" i="28"/>
  <c r="O152" i="28"/>
  <c r="Q184" i="28"/>
  <c r="Q150" i="28"/>
  <c r="Q170" i="28"/>
  <c r="Q189" i="28"/>
  <c r="Q16" i="28"/>
  <c r="I139" i="28"/>
  <c r="O144" i="28"/>
  <c r="S49" i="28"/>
  <c r="S142" i="28"/>
  <c r="M189" i="28"/>
  <c r="M40" i="28"/>
  <c r="E189" i="28"/>
  <c r="M52" i="28"/>
  <c r="I189" i="28"/>
  <c r="O189" i="28"/>
  <c r="I40" i="28"/>
  <c r="E40" i="28"/>
  <c r="O168" i="28"/>
  <c r="E168" i="28"/>
  <c r="I168" i="28"/>
  <c r="O40" i="28"/>
  <c r="S195" i="28"/>
  <c r="S138" i="28"/>
  <c r="S180" i="28"/>
  <c r="S146" i="28"/>
  <c r="S194" i="28"/>
  <c r="E25" i="28"/>
  <c r="S182" i="28"/>
  <c r="Q187" i="28"/>
  <c r="Q60" i="28"/>
  <c r="Q51" i="28"/>
  <c r="Q172" i="28"/>
  <c r="S170" i="28"/>
  <c r="Q156" i="28"/>
  <c r="Q159" i="28"/>
  <c r="Q188" i="28"/>
  <c r="Q56" i="28"/>
  <c r="Q196" i="28"/>
  <c r="Q179" i="28"/>
  <c r="S156" i="28"/>
  <c r="S179" i="28"/>
  <c r="Q197" i="28"/>
  <c r="Q43" i="28"/>
  <c r="S188" i="28"/>
  <c r="S56" i="28"/>
  <c r="M236" i="28"/>
  <c r="K282" i="28"/>
  <c r="K330" i="28"/>
  <c r="M306" i="28"/>
  <c r="E236" i="28"/>
  <c r="K250" i="28"/>
  <c r="E250" i="28"/>
  <c r="E232" i="28"/>
  <c r="I184" i="28"/>
  <c r="K236" i="28"/>
  <c r="I282" i="28"/>
  <c r="K28" i="28"/>
  <c r="E303" i="28"/>
  <c r="K46" i="28"/>
  <c r="O257" i="28"/>
  <c r="M250" i="28"/>
  <c r="K232" i="28"/>
  <c r="O234" i="28"/>
  <c r="O177" i="28"/>
  <c r="K152" i="28"/>
  <c r="M152" i="28"/>
  <c r="E152" i="28"/>
  <c r="I237" i="28"/>
  <c r="E237" i="28"/>
  <c r="K290" i="28"/>
  <c r="E290" i="28"/>
  <c r="M263" i="28"/>
  <c r="M53" i="28"/>
  <c r="O31" i="28"/>
  <c r="I261" i="28"/>
  <c r="O195" i="28"/>
  <c r="O236" i="28"/>
  <c r="I146" i="28"/>
  <c r="K138" i="28"/>
  <c r="M330" i="28"/>
  <c r="I339" i="28"/>
  <c r="O330" i="28"/>
  <c r="O214" i="28"/>
  <c r="K298" i="28"/>
  <c r="O261" i="28"/>
  <c r="K195" i="28"/>
  <c r="M282" i="28"/>
  <c r="O146" i="28"/>
  <c r="M138" i="28"/>
  <c r="M339" i="28"/>
  <c r="M226" i="28"/>
  <c r="K173" i="28"/>
  <c r="M347" i="28"/>
  <c r="O212" i="28"/>
  <c r="I204" i="28"/>
  <c r="M280" i="28"/>
  <c r="I345" i="28"/>
  <c r="O304" i="28"/>
  <c r="I161" i="28"/>
  <c r="I85" i="28"/>
  <c r="K63" i="28"/>
  <c r="M85" i="28"/>
  <c r="I280" i="28"/>
  <c r="O280" i="28"/>
  <c r="K90" i="28"/>
  <c r="K53" i="28"/>
  <c r="E338" i="28"/>
  <c r="E150" i="28"/>
  <c r="O301" i="28"/>
  <c r="K156" i="28"/>
  <c r="O250" i="28"/>
  <c r="K56" i="28"/>
  <c r="I206" i="28"/>
  <c r="E299" i="28"/>
  <c r="M232" i="28"/>
  <c r="M156" i="28"/>
  <c r="I250" i="28"/>
  <c r="I232" i="28"/>
  <c r="O156" i="28"/>
  <c r="I300" i="28"/>
  <c r="K337" i="28"/>
  <c r="I223" i="28"/>
  <c r="O300" i="28"/>
  <c r="E56" i="28"/>
  <c r="M300" i="28"/>
  <c r="M223" i="28"/>
  <c r="E211" i="28"/>
  <c r="K321" i="28"/>
  <c r="M56" i="28"/>
  <c r="K300" i="28"/>
  <c r="E223" i="28"/>
  <c r="O339" i="28"/>
  <c r="K31" i="28"/>
  <c r="O263" i="28"/>
  <c r="O92" i="28"/>
  <c r="O291" i="28"/>
  <c r="K211" i="28"/>
  <c r="I56" i="28"/>
  <c r="O223" i="28"/>
  <c r="E187" i="28"/>
  <c r="E300" i="28"/>
  <c r="M188" i="28"/>
  <c r="O197" i="28"/>
  <c r="O56" i="28"/>
  <c r="K223" i="28"/>
  <c r="O75" i="28"/>
  <c r="M147" i="28"/>
  <c r="I178" i="28"/>
  <c r="I263" i="28"/>
  <c r="O347" i="28"/>
  <c r="E347" i="28"/>
  <c r="M196" i="28"/>
  <c r="K102" i="28"/>
  <c r="I187" i="28"/>
  <c r="I156" i="28"/>
  <c r="K179" i="28"/>
  <c r="I299" i="28"/>
  <c r="O187" i="28"/>
  <c r="M187" i="28"/>
  <c r="K262" i="28"/>
  <c r="K336" i="28"/>
  <c r="M179" i="28"/>
  <c r="O179" i="28"/>
  <c r="K60" i="28"/>
  <c r="O262" i="28"/>
  <c r="E196" i="28"/>
  <c r="M291" i="28"/>
  <c r="M200" i="28"/>
  <c r="M249" i="28"/>
  <c r="M102" i="28"/>
  <c r="E102" i="28"/>
  <c r="M51" i="28"/>
  <c r="M78" i="28"/>
  <c r="E200" i="28"/>
  <c r="M184" i="28"/>
  <c r="K51" i="28"/>
  <c r="K78" i="28"/>
  <c r="M26" i="28"/>
  <c r="O200" i="28"/>
  <c r="O184" i="28"/>
  <c r="M96" i="28"/>
  <c r="M76" i="28"/>
  <c r="E251" i="28"/>
  <c r="E70" i="28"/>
  <c r="M45" i="28"/>
  <c r="O191" i="28"/>
  <c r="I78" i="28"/>
  <c r="E78" i="28"/>
  <c r="K339" i="28"/>
  <c r="O193" i="28"/>
  <c r="K218" i="28"/>
  <c r="I96" i="28"/>
  <c r="M193" i="28"/>
  <c r="O251" i="28"/>
  <c r="O218" i="28"/>
  <c r="O96" i="28"/>
  <c r="K150" i="28"/>
  <c r="O102" i="28"/>
  <c r="M60" i="28"/>
  <c r="O60" i="28"/>
  <c r="E60" i="28"/>
  <c r="I51" i="28"/>
  <c r="E51" i="28"/>
  <c r="M262" i="28"/>
  <c r="I262" i="28"/>
  <c r="E262" i="28"/>
  <c r="I196" i="28"/>
  <c r="I291" i="28"/>
  <c r="K200" i="28"/>
  <c r="I200" i="28"/>
  <c r="M172" i="28"/>
  <c r="O249" i="28"/>
  <c r="I249" i="28"/>
  <c r="E249" i="28"/>
  <c r="E253" i="28"/>
  <c r="I251" i="28"/>
  <c r="M218" i="28"/>
  <c r="K159" i="28"/>
  <c r="K96" i="28"/>
  <c r="I188" i="28"/>
  <c r="I150" i="28"/>
  <c r="M150" i="28"/>
  <c r="I102" i="28"/>
  <c r="I82" i="28"/>
  <c r="K187" i="28"/>
  <c r="I60" i="28"/>
  <c r="O51" i="28"/>
  <c r="O196" i="28"/>
  <c r="K196" i="28"/>
  <c r="I179" i="28"/>
  <c r="E179" i="28"/>
  <c r="O172" i="28"/>
  <c r="E172" i="28"/>
  <c r="O321" i="28"/>
  <c r="I301" i="28"/>
  <c r="I218" i="28"/>
  <c r="O188" i="28"/>
  <c r="E191" i="28"/>
  <c r="O150" i="28"/>
  <c r="M343" i="28"/>
  <c r="M336" i="28"/>
  <c r="M197" i="28"/>
  <c r="K139" i="28"/>
  <c r="E304" i="28"/>
  <c r="K172" i="28"/>
  <c r="I256" i="28"/>
  <c r="O76" i="28"/>
  <c r="E76" i="28"/>
  <c r="K188" i="28"/>
  <c r="E188" i="28"/>
  <c r="I343" i="28"/>
  <c r="O206" i="28"/>
  <c r="M320" i="28"/>
  <c r="E320" i="28"/>
  <c r="K291" i="28"/>
  <c r="O159" i="28"/>
  <c r="O331" i="28"/>
  <c r="M159" i="28"/>
  <c r="O90" i="28"/>
  <c r="M224" i="28"/>
  <c r="I90" i="28"/>
  <c r="I307" i="28"/>
  <c r="M211" i="28"/>
  <c r="M90" i="28"/>
  <c r="M50" i="28"/>
  <c r="O226" i="28"/>
  <c r="O247" i="28"/>
  <c r="M239" i="28"/>
  <c r="M334" i="28"/>
  <c r="O239" i="28"/>
  <c r="O258" i="28"/>
  <c r="M258" i="28"/>
  <c r="O101" i="28"/>
  <c r="O50" i="28"/>
  <c r="O334" i="28"/>
  <c r="M247" i="28"/>
  <c r="K247" i="28"/>
  <c r="K264" i="28"/>
  <c r="I295" i="28"/>
  <c r="O139" i="28"/>
  <c r="E258" i="28"/>
  <c r="O89" i="28"/>
  <c r="O67" i="28"/>
  <c r="K295" i="28"/>
  <c r="E295" i="28"/>
  <c r="M67" i="28"/>
  <c r="I67" i="28"/>
  <c r="O295" i="28"/>
  <c r="E261" i="28"/>
  <c r="E280" i="28"/>
  <c r="E90" i="28"/>
  <c r="E138" i="28"/>
  <c r="E263" i="28"/>
  <c r="I285" i="28"/>
  <c r="K328" i="28"/>
  <c r="K343" i="28"/>
  <c r="O343" i="28"/>
  <c r="I258" i="28"/>
  <c r="O319" i="28"/>
  <c r="E336" i="28"/>
  <c r="M43" i="28"/>
  <c r="M319" i="28"/>
  <c r="O220" i="28"/>
  <c r="O170" i="28"/>
  <c r="O211" i="28"/>
  <c r="M264" i="28"/>
  <c r="K182" i="28"/>
  <c r="O173" i="28"/>
  <c r="M337" i="28"/>
  <c r="O323" i="28"/>
  <c r="I89" i="28"/>
  <c r="O255" i="28"/>
  <c r="O43" i="28"/>
  <c r="M323" i="28"/>
  <c r="O320" i="28"/>
  <c r="O337" i="28"/>
  <c r="M220" i="28"/>
  <c r="O182" i="28"/>
  <c r="I337" i="28"/>
  <c r="E206" i="28"/>
  <c r="I43" i="28"/>
  <c r="I182" i="28"/>
  <c r="E182" i="28"/>
  <c r="K307" i="28"/>
  <c r="I162" i="28"/>
  <c r="O307" i="28"/>
  <c r="K43" i="28"/>
  <c r="I336" i="28"/>
  <c r="K206" i="28"/>
  <c r="K320" i="28"/>
  <c r="O264" i="28"/>
  <c r="I264" i="28"/>
  <c r="M170" i="28"/>
  <c r="M182" i="28"/>
  <c r="O336" i="28"/>
  <c r="M206" i="28"/>
  <c r="K119" i="28"/>
  <c r="M119" i="28"/>
  <c r="K108" i="28"/>
  <c r="M108" i="28"/>
  <c r="K112" i="28"/>
  <c r="M112" i="28"/>
  <c r="K118" i="28"/>
  <c r="M118" i="28"/>
  <c r="K124" i="28"/>
  <c r="M124" i="28"/>
  <c r="K128" i="28"/>
  <c r="M128" i="28"/>
  <c r="K436" i="28"/>
  <c r="M436" i="28"/>
  <c r="K420" i="28"/>
  <c r="M420" i="28"/>
  <c r="K392" i="28"/>
  <c r="M392" i="28"/>
  <c r="K390" i="28"/>
  <c r="M390" i="28"/>
  <c r="K358" i="28"/>
  <c r="M358" i="28"/>
  <c r="K356" i="28"/>
  <c r="M356" i="28"/>
  <c r="K435" i="28"/>
  <c r="M435" i="28"/>
  <c r="K404" i="28"/>
  <c r="M404" i="28"/>
  <c r="K378" i="28"/>
  <c r="M378" i="28"/>
  <c r="K359" i="28"/>
  <c r="M359" i="28"/>
  <c r="K373" i="28"/>
  <c r="M373" i="28"/>
  <c r="K419" i="28"/>
  <c r="M419" i="28"/>
  <c r="K413" i="28"/>
  <c r="M413" i="28"/>
  <c r="K407" i="28"/>
  <c r="M407" i="28"/>
  <c r="K375" i="28"/>
  <c r="M375" i="28"/>
  <c r="K369" i="28"/>
  <c r="M369" i="28"/>
  <c r="K432" i="28"/>
  <c r="M432" i="28"/>
  <c r="K422" i="28"/>
  <c r="M422" i="28"/>
  <c r="K409" i="28"/>
  <c r="M409" i="28"/>
  <c r="K388" i="28"/>
  <c r="M388" i="28"/>
  <c r="K380" i="28"/>
  <c r="M380" i="28"/>
  <c r="K109" i="28"/>
  <c r="M109" i="28"/>
  <c r="K114" i="28"/>
  <c r="M114" i="28"/>
  <c r="K117" i="28"/>
  <c r="M117" i="28"/>
  <c r="K116" i="28"/>
  <c r="M116" i="28"/>
  <c r="K123" i="28"/>
  <c r="M123" i="28"/>
  <c r="K129" i="28"/>
  <c r="M129" i="28"/>
  <c r="K437" i="28"/>
  <c r="M437" i="28"/>
  <c r="K412" i="28"/>
  <c r="M412" i="28"/>
  <c r="K401" i="28"/>
  <c r="M401" i="28"/>
  <c r="K383" i="28"/>
  <c r="M383" i="28"/>
  <c r="K379" i="28"/>
  <c r="M379" i="28"/>
  <c r="K434" i="28"/>
  <c r="M434" i="28"/>
  <c r="K415" i="28"/>
  <c r="M415" i="28"/>
  <c r="K399" i="28"/>
  <c r="M399" i="28"/>
  <c r="K366" i="28"/>
  <c r="M366" i="28"/>
  <c r="K376" i="28"/>
  <c r="M376" i="28"/>
  <c r="K354" i="28"/>
  <c r="M354" i="28"/>
  <c r="K427" i="28"/>
  <c r="M427" i="28"/>
  <c r="K403" i="28"/>
  <c r="M403" i="28"/>
  <c r="K377" i="28"/>
  <c r="M377" i="28"/>
  <c r="K431" i="28"/>
  <c r="M431" i="28"/>
  <c r="K367" i="28"/>
  <c r="M367" i="28"/>
  <c r="K430" i="28"/>
  <c r="M430" i="28"/>
  <c r="K411" i="28"/>
  <c r="M411" i="28"/>
  <c r="K406" i="28"/>
  <c r="M406" i="28"/>
  <c r="K368" i="28"/>
  <c r="M368" i="28"/>
  <c r="K353" i="28"/>
  <c r="M353" i="28"/>
  <c r="K105" i="28"/>
  <c r="M105" i="28"/>
  <c r="K111" i="28"/>
  <c r="M111" i="28"/>
  <c r="K110" i="28"/>
  <c r="M110" i="28"/>
  <c r="K121" i="28"/>
  <c r="M121" i="28"/>
  <c r="K120" i="28"/>
  <c r="M120" i="28"/>
  <c r="K130" i="28"/>
  <c r="M130" i="28"/>
  <c r="K125" i="28"/>
  <c r="M125" i="28"/>
  <c r="K425" i="28"/>
  <c r="M425" i="28"/>
  <c r="K410" i="28"/>
  <c r="M410" i="28"/>
  <c r="K385" i="28"/>
  <c r="M385" i="28"/>
  <c r="K364" i="28"/>
  <c r="M364" i="28"/>
  <c r="K396" i="28"/>
  <c r="M396" i="28"/>
  <c r="K421" i="28"/>
  <c r="M421" i="28"/>
  <c r="K408" i="28"/>
  <c r="M408" i="28"/>
  <c r="K389" i="28"/>
  <c r="M389" i="28"/>
  <c r="K402" i="28"/>
  <c r="M402" i="28"/>
  <c r="K357" i="28"/>
  <c r="M357" i="28"/>
  <c r="K429" i="28"/>
  <c r="M429" i="28"/>
  <c r="K424" i="28"/>
  <c r="M424" i="28"/>
  <c r="K398" i="28"/>
  <c r="M398" i="28"/>
  <c r="K361" i="28"/>
  <c r="M361" i="28"/>
  <c r="K372" i="28"/>
  <c r="M372" i="28"/>
  <c r="K365" i="28"/>
  <c r="M365" i="28"/>
  <c r="K426" i="28"/>
  <c r="M426" i="28"/>
  <c r="K395" i="28"/>
  <c r="M395" i="28"/>
  <c r="K371" i="28"/>
  <c r="M371" i="28"/>
  <c r="K400" i="28"/>
  <c r="M400" i="28"/>
  <c r="K362" i="28"/>
  <c r="M362" i="28"/>
  <c r="K122" i="28"/>
  <c r="M122" i="28"/>
  <c r="K113" i="28"/>
  <c r="M113" i="28"/>
  <c r="K107" i="28"/>
  <c r="M107" i="28"/>
  <c r="K106" i="28"/>
  <c r="M106" i="28"/>
  <c r="K115" i="28"/>
  <c r="M115" i="28"/>
  <c r="K126" i="28"/>
  <c r="M126" i="28"/>
  <c r="K127" i="28"/>
  <c r="M127" i="28"/>
  <c r="K428" i="28"/>
  <c r="M428" i="28"/>
  <c r="K405" i="28"/>
  <c r="M405" i="28"/>
  <c r="K370" i="28"/>
  <c r="M370" i="28"/>
  <c r="K382" i="28"/>
  <c r="M382" i="28"/>
  <c r="K355" i="28"/>
  <c r="M355" i="28"/>
  <c r="K423" i="28"/>
  <c r="M423" i="28"/>
  <c r="K417" i="28"/>
  <c r="M417" i="28"/>
  <c r="K386" i="28"/>
  <c r="M386" i="28"/>
  <c r="K381" i="28"/>
  <c r="M381" i="28"/>
  <c r="K374" i="28"/>
  <c r="M374" i="28"/>
  <c r="K414" i="28"/>
  <c r="M414" i="28"/>
  <c r="K397" i="28"/>
  <c r="M397" i="28"/>
  <c r="K387" i="28"/>
  <c r="M387" i="28"/>
  <c r="K394" i="28"/>
  <c r="M394" i="28"/>
  <c r="K384" i="28"/>
  <c r="M384" i="28"/>
  <c r="K433" i="28"/>
  <c r="M433" i="28"/>
  <c r="K416" i="28"/>
  <c r="M416" i="28"/>
  <c r="K393" i="28"/>
  <c r="M393" i="28"/>
  <c r="K391" i="28"/>
  <c r="M391" i="28"/>
  <c r="K363" i="28"/>
  <c r="M363" i="28"/>
  <c r="K360" i="28"/>
  <c r="M360" i="28"/>
  <c r="I298" i="28"/>
  <c r="E50" i="28"/>
  <c r="K249" i="28"/>
  <c r="I197" i="28"/>
  <c r="E159" i="28"/>
  <c r="I76" i="28"/>
  <c r="E247" i="28"/>
  <c r="K197" i="28"/>
  <c r="K67" i="28"/>
  <c r="E285" i="28"/>
  <c r="K226" i="28"/>
  <c r="I220" i="28"/>
  <c r="I306" i="28"/>
  <c r="K146" i="28"/>
  <c r="K220" i="28"/>
  <c r="K334" i="28"/>
  <c r="E340" i="28"/>
  <c r="E282" i="28"/>
  <c r="I331" i="28"/>
  <c r="K239" i="28"/>
  <c r="I50" i="28"/>
  <c r="I226" i="28"/>
  <c r="I159" i="28"/>
  <c r="I247" i="28"/>
  <c r="K258" i="28"/>
  <c r="K323" i="28"/>
  <c r="E226" i="28"/>
  <c r="K319" i="28"/>
  <c r="E334" i="28"/>
  <c r="I319" i="28"/>
  <c r="K170" i="28"/>
  <c r="I55" i="28"/>
  <c r="E319" i="28"/>
  <c r="I170" i="28"/>
  <c r="E170" i="28"/>
  <c r="E307" i="28"/>
  <c r="I323" i="28"/>
  <c r="E119" i="28"/>
  <c r="I119" i="28"/>
  <c r="E108" i="28"/>
  <c r="I108" i="28"/>
  <c r="E112" i="28"/>
  <c r="I112" i="28"/>
  <c r="E118" i="28"/>
  <c r="I118" i="28"/>
  <c r="E124" i="28"/>
  <c r="I124" i="28"/>
  <c r="E128" i="28"/>
  <c r="I128" i="28"/>
  <c r="E436" i="28"/>
  <c r="I436" i="28"/>
  <c r="E420" i="28"/>
  <c r="I420" i="28"/>
  <c r="E392" i="28"/>
  <c r="I392" i="28"/>
  <c r="E390" i="28"/>
  <c r="I390" i="28"/>
  <c r="E358" i="28"/>
  <c r="I358" i="28"/>
  <c r="E356" i="28"/>
  <c r="I356" i="28"/>
  <c r="E435" i="28"/>
  <c r="I435" i="28"/>
  <c r="E404" i="28"/>
  <c r="I404" i="28"/>
  <c r="E378" i="28"/>
  <c r="I378" i="28"/>
  <c r="E359" i="28"/>
  <c r="I359" i="28"/>
  <c r="E373" i="28"/>
  <c r="I373" i="28"/>
  <c r="E419" i="28"/>
  <c r="I419" i="28"/>
  <c r="E413" i="28"/>
  <c r="I413" i="28"/>
  <c r="E407" i="28"/>
  <c r="I407" i="28"/>
  <c r="E375" i="28"/>
  <c r="I375" i="28"/>
  <c r="E369" i="28"/>
  <c r="I369" i="28"/>
  <c r="E432" i="28"/>
  <c r="I432" i="28"/>
  <c r="E422" i="28"/>
  <c r="I422" i="28"/>
  <c r="E409" i="28"/>
  <c r="I409" i="28"/>
  <c r="E388" i="28"/>
  <c r="I388" i="28"/>
  <c r="E380" i="28"/>
  <c r="I380" i="28"/>
  <c r="E109" i="28"/>
  <c r="I109" i="28"/>
  <c r="E114" i="28"/>
  <c r="I114" i="28"/>
  <c r="E117" i="28"/>
  <c r="I117" i="28"/>
  <c r="E116" i="28"/>
  <c r="I116" i="28"/>
  <c r="E123" i="28"/>
  <c r="I123" i="28"/>
  <c r="E129" i="28"/>
  <c r="I129" i="28"/>
  <c r="E437" i="28"/>
  <c r="I437" i="28"/>
  <c r="E412" i="28"/>
  <c r="I412" i="28"/>
  <c r="E401" i="28"/>
  <c r="I401" i="28"/>
  <c r="E383" i="28"/>
  <c r="I383" i="28"/>
  <c r="E379" i="28"/>
  <c r="I379" i="28"/>
  <c r="E434" i="28"/>
  <c r="I434" i="28"/>
  <c r="E415" i="28"/>
  <c r="I415" i="28"/>
  <c r="E399" i="28"/>
  <c r="I399" i="28"/>
  <c r="E366" i="28"/>
  <c r="I366" i="28"/>
  <c r="E376" i="28"/>
  <c r="I376" i="28"/>
  <c r="E354" i="28"/>
  <c r="I354" i="28"/>
  <c r="E427" i="28"/>
  <c r="I427" i="28"/>
  <c r="E403" i="28"/>
  <c r="I403" i="28"/>
  <c r="E377" i="28"/>
  <c r="I377" i="28"/>
  <c r="E431" i="28"/>
  <c r="I431" i="28"/>
  <c r="E367" i="28"/>
  <c r="I367" i="28"/>
  <c r="E430" i="28"/>
  <c r="I430" i="28"/>
  <c r="E411" i="28"/>
  <c r="I411" i="28"/>
  <c r="E406" i="28"/>
  <c r="I406" i="28"/>
  <c r="E368" i="28"/>
  <c r="I368" i="28"/>
  <c r="E353" i="28"/>
  <c r="I353" i="28"/>
  <c r="E105" i="28"/>
  <c r="I105" i="28"/>
  <c r="E111" i="28"/>
  <c r="I111" i="28"/>
  <c r="E110" i="28"/>
  <c r="I110" i="28"/>
  <c r="E121" i="28"/>
  <c r="I121" i="28"/>
  <c r="E120" i="28"/>
  <c r="I120" i="28"/>
  <c r="E130" i="28"/>
  <c r="I130" i="28"/>
  <c r="E125" i="28"/>
  <c r="I125" i="28"/>
  <c r="E425" i="28"/>
  <c r="I425" i="28"/>
  <c r="E410" i="28"/>
  <c r="I410" i="28"/>
  <c r="E385" i="28"/>
  <c r="I385" i="28"/>
  <c r="E364" i="28"/>
  <c r="I364" i="28"/>
  <c r="E396" i="28"/>
  <c r="I396" i="28"/>
  <c r="E421" i="28"/>
  <c r="I421" i="28"/>
  <c r="E408" i="28"/>
  <c r="I408" i="28"/>
  <c r="E389" i="28"/>
  <c r="I389" i="28"/>
  <c r="E402" i="28"/>
  <c r="I402" i="28"/>
  <c r="E357" i="28"/>
  <c r="I357" i="28"/>
  <c r="E429" i="28"/>
  <c r="I429" i="28"/>
  <c r="E424" i="28"/>
  <c r="I424" i="28"/>
  <c r="E398" i="28"/>
  <c r="I398" i="28"/>
  <c r="E361" i="28"/>
  <c r="I361" i="28"/>
  <c r="E372" i="28"/>
  <c r="I372" i="28"/>
  <c r="E365" i="28"/>
  <c r="I365" i="28"/>
  <c r="E426" i="28"/>
  <c r="I426" i="28"/>
  <c r="E395" i="28"/>
  <c r="I395" i="28"/>
  <c r="E371" i="28"/>
  <c r="I371" i="28"/>
  <c r="E400" i="28"/>
  <c r="I400" i="28"/>
  <c r="E362" i="28"/>
  <c r="I362" i="28"/>
  <c r="E122" i="28"/>
  <c r="I122" i="28"/>
  <c r="E113" i="28"/>
  <c r="I113" i="28"/>
  <c r="E107" i="28"/>
  <c r="I107" i="28"/>
  <c r="E106" i="28"/>
  <c r="I106" i="28"/>
  <c r="E115" i="28"/>
  <c r="I115" i="28"/>
  <c r="E126" i="28"/>
  <c r="I126" i="28"/>
  <c r="E127" i="28"/>
  <c r="I127" i="28"/>
  <c r="E428" i="28"/>
  <c r="I428" i="28"/>
  <c r="E405" i="28"/>
  <c r="I405" i="28"/>
  <c r="E370" i="28"/>
  <c r="I370" i="28"/>
  <c r="E382" i="28"/>
  <c r="I382" i="28"/>
  <c r="E355" i="28"/>
  <c r="I355" i="28"/>
  <c r="E423" i="28"/>
  <c r="I423" i="28"/>
  <c r="E417" i="28"/>
  <c r="I417" i="28"/>
  <c r="E386" i="28"/>
  <c r="I386" i="28"/>
  <c r="E381" i="28"/>
  <c r="I381" i="28"/>
  <c r="E374" i="28"/>
  <c r="I374" i="28"/>
  <c r="E414" i="28"/>
  <c r="I414" i="28"/>
  <c r="E397" i="28"/>
  <c r="I397" i="28"/>
  <c r="E387" i="28"/>
  <c r="I387" i="28"/>
  <c r="E394" i="28"/>
  <c r="I394" i="28"/>
  <c r="E384" i="28"/>
  <c r="I384" i="28"/>
  <c r="E433" i="28"/>
  <c r="I433" i="28"/>
  <c r="E416" i="28"/>
  <c r="I416" i="28"/>
  <c r="E393" i="28"/>
  <c r="I393" i="28"/>
  <c r="E391" i="28"/>
  <c r="I391" i="28"/>
  <c r="E363" i="28"/>
  <c r="I363" i="28"/>
  <c r="E360" i="28"/>
  <c r="I360" i="28"/>
  <c r="AC303" i="28"/>
  <c r="Y38" i="28"/>
  <c r="Y321" i="28"/>
  <c r="AC299" i="28"/>
  <c r="AC189" i="28"/>
  <c r="AG225" i="28"/>
  <c r="Y82" i="28"/>
  <c r="Y60" i="28"/>
  <c r="Y262" i="28"/>
  <c r="AC260" i="28"/>
  <c r="Y200" i="28"/>
  <c r="AG200" i="28"/>
  <c r="AC243" i="28"/>
  <c r="AG318" i="28"/>
  <c r="AC267" i="28"/>
  <c r="Y168" i="28"/>
  <c r="AG251" i="28"/>
  <c r="AG301" i="28"/>
  <c r="Y187" i="28"/>
  <c r="AC262" i="28"/>
  <c r="AG260" i="28"/>
  <c r="Y196" i="28"/>
  <c r="Y316" i="28"/>
  <c r="AG321" i="28"/>
  <c r="Y52" i="28"/>
  <c r="AC52" i="28"/>
  <c r="AC225" i="28"/>
  <c r="AG270" i="28"/>
  <c r="AG196" i="28"/>
  <c r="AC144" i="28"/>
  <c r="AC200" i="28"/>
  <c r="AC318" i="28"/>
  <c r="AC191" i="28"/>
  <c r="AG277" i="28"/>
  <c r="Y202" i="28"/>
  <c r="AM150" i="28"/>
  <c r="AK322" i="28"/>
  <c r="AK187" i="28"/>
  <c r="K285" i="28"/>
  <c r="Y50" i="28"/>
  <c r="AC68" i="28"/>
  <c r="Q89" i="28"/>
  <c r="K274" i="28"/>
  <c r="AG306" i="28"/>
  <c r="K54" i="28"/>
  <c r="Q19" i="28"/>
  <c r="AC50" i="28"/>
  <c r="AG50" i="28"/>
  <c r="AC89" i="28"/>
  <c r="M54" i="28"/>
  <c r="Q50" i="28"/>
  <c r="Y73" i="28"/>
  <c r="AG89" i="28"/>
  <c r="M268" i="28"/>
  <c r="Y214" i="28"/>
  <c r="AC214" i="28"/>
  <c r="AC173" i="28"/>
  <c r="I268" i="28"/>
  <c r="AC301" i="28"/>
  <c r="AC342" i="28"/>
  <c r="K342" i="28"/>
  <c r="K168" i="28"/>
  <c r="Q168" i="28"/>
  <c r="AC251" i="28"/>
  <c r="M251" i="28"/>
  <c r="Y251" i="28"/>
  <c r="AC294" i="28"/>
  <c r="Q191" i="28"/>
  <c r="Q277" i="28"/>
  <c r="K277" i="28"/>
  <c r="Y303" i="28"/>
  <c r="AG303" i="28"/>
  <c r="I321" i="28"/>
  <c r="Q202" i="28"/>
  <c r="AC269" i="28"/>
  <c r="K153" i="28"/>
  <c r="Y209" i="28"/>
  <c r="AK269" i="28"/>
  <c r="Y281" i="28"/>
  <c r="AG281" i="28"/>
  <c r="AC316" i="28"/>
  <c r="K316" i="28"/>
  <c r="Q267" i="28"/>
  <c r="K267" i="28"/>
  <c r="I137" i="28"/>
  <c r="M301" i="28"/>
  <c r="I193" i="28"/>
  <c r="AG344" i="28"/>
  <c r="AG342" i="28"/>
  <c r="M168" i="28"/>
  <c r="AC168" i="28"/>
  <c r="AG294" i="28"/>
  <c r="M294" i="28"/>
  <c r="Y294" i="28"/>
  <c r="Y70" i="28"/>
  <c r="I34" i="28"/>
  <c r="M312" i="28"/>
  <c r="M144" i="28"/>
  <c r="Y191" i="28"/>
  <c r="K191" i="28"/>
  <c r="Y277" i="28"/>
  <c r="M303" i="28"/>
  <c r="K303" i="28"/>
  <c r="Q301" i="28"/>
  <c r="K269" i="28"/>
  <c r="AK267" i="28"/>
  <c r="AM269" i="28"/>
  <c r="AC321" i="28"/>
  <c r="AC281" i="28"/>
  <c r="M281" i="28"/>
  <c r="AG316" i="28"/>
  <c r="Y267" i="28"/>
  <c r="M342" i="28"/>
  <c r="I342" i="28"/>
  <c r="Y342" i="28"/>
  <c r="AG168" i="28"/>
  <c r="Q251" i="28"/>
  <c r="K251" i="28"/>
  <c r="I294" i="28"/>
  <c r="AG70" i="28"/>
  <c r="Q144" i="28"/>
  <c r="I191" i="28"/>
  <c r="M191" i="28"/>
  <c r="I277" i="28"/>
  <c r="Q303" i="28"/>
  <c r="I303" i="28"/>
  <c r="M202" i="28"/>
  <c r="I269" i="28"/>
  <c r="Y153" i="28"/>
  <c r="AK191" i="28"/>
  <c r="AK260" i="28"/>
  <c r="AC339" i="28"/>
  <c r="O338" i="28"/>
  <c r="M338" i="28"/>
  <c r="I202" i="28"/>
  <c r="AC202" i="28"/>
  <c r="K202" i="28"/>
  <c r="G269" i="28"/>
  <c r="Y269" i="28"/>
  <c r="E269" i="28"/>
  <c r="I153" i="28"/>
  <c r="AG153" i="28"/>
  <c r="E153" i="28"/>
  <c r="AC209" i="28"/>
  <c r="AE209" i="28"/>
  <c r="Q209" i="28"/>
  <c r="AI339" i="28"/>
  <c r="AK153" i="28"/>
  <c r="AK209" i="28"/>
  <c r="AK316" i="28"/>
  <c r="AK189" i="28"/>
  <c r="AK318" i="28"/>
  <c r="AM168" i="28"/>
  <c r="AE338" i="28"/>
  <c r="G338" i="28"/>
  <c r="I338" i="28"/>
  <c r="AE269" i="28"/>
  <c r="O269" i="28"/>
  <c r="AE153" i="28"/>
  <c r="O153" i="28"/>
  <c r="AG209" i="28"/>
  <c r="G209" i="28"/>
  <c r="I209" i="28"/>
  <c r="AI144" i="28"/>
  <c r="AK277" i="28"/>
  <c r="AK270" i="28"/>
  <c r="AK294" i="28"/>
  <c r="AK243" i="28"/>
  <c r="AM277" i="28"/>
  <c r="AM189" i="28"/>
  <c r="AM144" i="28"/>
  <c r="AM322" i="28"/>
  <c r="AM153" i="28"/>
  <c r="S153" i="28"/>
  <c r="S209" i="28"/>
  <c r="Y338" i="28"/>
  <c r="K338" i="28"/>
  <c r="G202" i="28"/>
  <c r="AG202" i="28"/>
  <c r="AG269" i="28"/>
  <c r="M269" i="28"/>
  <c r="Q269" i="28"/>
  <c r="AC153" i="28"/>
  <c r="Q153" i="28"/>
  <c r="M153" i="28"/>
  <c r="K209" i="28"/>
  <c r="M209" i="28"/>
  <c r="E209" i="28"/>
  <c r="AK303" i="28"/>
  <c r="AK342" i="28"/>
  <c r="AK202" i="28"/>
  <c r="AK144" i="28"/>
  <c r="AK168" i="28"/>
  <c r="AK225" i="28"/>
  <c r="AM294" i="28"/>
  <c r="AM316" i="28"/>
  <c r="AM303" i="28"/>
  <c r="AM270" i="28"/>
  <c r="AM202" i="28"/>
  <c r="S269" i="28"/>
  <c r="S322" i="28"/>
  <c r="AQ153" i="28"/>
  <c r="AK281" i="28"/>
  <c r="AM225" i="28"/>
  <c r="AM318" i="28"/>
  <c r="AM243" i="28"/>
  <c r="S316" i="28"/>
  <c r="S281" i="28"/>
  <c r="S342" i="28"/>
  <c r="AM281" i="28"/>
  <c r="AM342" i="28"/>
  <c r="AM209" i="28"/>
  <c r="S189" i="28"/>
  <c r="S318" i="28"/>
  <c r="S243" i="28"/>
  <c r="S144" i="28"/>
  <c r="S277" i="28"/>
  <c r="AQ258" i="28"/>
  <c r="K76" i="28"/>
  <c r="BC206" i="28"/>
  <c r="BC300" i="28"/>
  <c r="BC336" i="28"/>
  <c r="BC188" i="28"/>
  <c r="AQ189" i="28"/>
  <c r="AQ318" i="28"/>
  <c r="AM351" i="28"/>
  <c r="AM152" i="28"/>
  <c r="AM177" i="28"/>
  <c r="AM198" i="28"/>
  <c r="AM169" i="28"/>
  <c r="S351" i="28"/>
  <c r="AQ322" i="28"/>
  <c r="S168" i="28"/>
  <c r="AQ269" i="28"/>
  <c r="AQ243" i="28"/>
  <c r="AQ342" i="28"/>
  <c r="AQ144" i="28"/>
  <c r="AQ277" i="28"/>
  <c r="BC322" i="28"/>
  <c r="AQ209" i="28"/>
  <c r="BC342" i="28"/>
  <c r="BC269" i="28"/>
  <c r="AQ316" i="28"/>
  <c r="BC168" i="28"/>
  <c r="BC144" i="28"/>
  <c r="BC277" i="28"/>
  <c r="BC243" i="28"/>
  <c r="BC209" i="28"/>
  <c r="BA156" i="28"/>
  <c r="U144" i="28"/>
  <c r="AW319" i="28"/>
  <c r="AS170" i="28"/>
  <c r="AO250" i="28"/>
  <c r="BC258" i="28"/>
  <c r="BC223" i="28"/>
  <c r="BA170" i="28"/>
  <c r="AS188" i="28"/>
  <c r="AO297" i="28"/>
  <c r="AQ226" i="28"/>
  <c r="BC153" i="28"/>
  <c r="AW56" i="28"/>
  <c r="AA76" i="28"/>
  <c r="AO188" i="28"/>
  <c r="BC179" i="28"/>
  <c r="BC76" i="28"/>
  <c r="AU322" i="28"/>
  <c r="AU56" i="28"/>
  <c r="AO56" i="28"/>
  <c r="AO76" i="28"/>
  <c r="AY170" i="28"/>
  <c r="BA188" i="28"/>
  <c r="BC56" i="28"/>
  <c r="AA258" i="28"/>
  <c r="AO180" i="28"/>
  <c r="AY156" i="28"/>
  <c r="AW76" i="28"/>
  <c r="U170" i="28"/>
  <c r="AA209" i="28"/>
  <c r="AW188" i="28"/>
  <c r="AS297" i="28"/>
  <c r="AS209" i="28"/>
  <c r="BC180" i="28"/>
  <c r="AU330" i="28"/>
  <c r="U318" i="28"/>
  <c r="AO269" i="28"/>
  <c r="U180" i="28"/>
  <c r="AY261" i="28"/>
  <c r="AS342" i="28"/>
  <c r="AA223" i="28"/>
  <c r="AW330" i="28"/>
  <c r="AS300" i="28"/>
  <c r="AW209" i="28"/>
  <c r="AU253" i="28"/>
  <c r="BC261" i="28"/>
  <c r="BC330" i="28"/>
  <c r="AU223" i="28"/>
  <c r="AA318" i="28"/>
  <c r="BA269" i="28"/>
  <c r="U179" i="28"/>
  <c r="AA180" i="28"/>
  <c r="AO261" i="28"/>
  <c r="AO342" i="28"/>
  <c r="AW223" i="28"/>
  <c r="AO330" i="28"/>
  <c r="U300" i="28"/>
  <c r="BA209" i="28"/>
  <c r="U142" i="28"/>
  <c r="BC318" i="28"/>
  <c r="BA318" i="28"/>
  <c r="BA180" i="28"/>
  <c r="BA261" i="28"/>
  <c r="BA342" i="28"/>
  <c r="BA223" i="28"/>
  <c r="AS330" i="28"/>
  <c r="BA330" i="28"/>
  <c r="AS322" i="28"/>
  <c r="BA300" i="28"/>
  <c r="AY352" i="28"/>
  <c r="AY258" i="28"/>
  <c r="AW179" i="28"/>
  <c r="AW322" i="28"/>
  <c r="AS206" i="28"/>
  <c r="AO237" i="28"/>
  <c r="AA182" i="28"/>
  <c r="U153" i="28"/>
  <c r="AS142" i="28"/>
  <c r="AY142" i="28"/>
  <c r="AY138" i="28"/>
  <c r="AA277" i="28"/>
  <c r="AS352" i="28"/>
  <c r="AQ202" i="28"/>
  <c r="BC49" i="28"/>
  <c r="AU206" i="28"/>
  <c r="AW258" i="28"/>
  <c r="AA179" i="28"/>
  <c r="AW261" i="28"/>
  <c r="U342" i="28"/>
  <c r="AA342" i="28"/>
  <c r="AS223" i="28"/>
  <c r="U223" i="28"/>
  <c r="AY322" i="28"/>
  <c r="AW206" i="28"/>
  <c r="AW237" i="28"/>
  <c r="U182" i="28"/>
  <c r="AY153" i="28"/>
  <c r="AW142" i="28"/>
  <c r="AO142" i="28"/>
  <c r="AA138" i="28"/>
  <c r="U277" i="28"/>
  <c r="BA352" i="28"/>
  <c r="AU316" i="28"/>
  <c r="AU49" i="28"/>
  <c r="AU182" i="28"/>
  <c r="AW318" i="28"/>
  <c r="U258" i="28"/>
  <c r="BA258" i="28"/>
  <c r="AW269" i="28"/>
  <c r="AA56" i="28"/>
  <c r="AY49" i="28"/>
  <c r="AO179" i="28"/>
  <c r="BA179" i="28"/>
  <c r="AY180" i="28"/>
  <c r="AS261" i="28"/>
  <c r="U261" i="28"/>
  <c r="AW342" i="28"/>
  <c r="AY342" i="28"/>
  <c r="AY223" i="28"/>
  <c r="AO223" i="28"/>
  <c r="U156" i="28"/>
  <c r="AA156" i="28"/>
  <c r="AA330" i="28"/>
  <c r="U330" i="28"/>
  <c r="U322" i="28"/>
  <c r="BA237" i="28"/>
  <c r="BA182" i="28"/>
  <c r="BA153" i="28"/>
  <c r="AY300" i="28"/>
  <c r="U209" i="28"/>
  <c r="AW336" i="28"/>
  <c r="AA142" i="28"/>
  <c r="BA142" i="28"/>
  <c r="BA138" i="28"/>
  <c r="BA277" i="28"/>
  <c r="AY188" i="28"/>
  <c r="AW352" i="28"/>
  <c r="AO352" i="28"/>
  <c r="M148" i="28"/>
  <c r="AA148" i="28"/>
  <c r="BA148" i="28"/>
  <c r="AY148" i="28"/>
  <c r="U148" i="28"/>
  <c r="AO148" i="28"/>
  <c r="AW148" i="28"/>
  <c r="AS148" i="28"/>
  <c r="E212" i="28"/>
  <c r="AA212" i="28"/>
  <c r="BA212" i="28"/>
  <c r="AY212" i="28"/>
  <c r="U212" i="28"/>
  <c r="AO212" i="28"/>
  <c r="AW212" i="28"/>
  <c r="AS212" i="28"/>
  <c r="AI324" i="28"/>
  <c r="U324" i="28"/>
  <c r="BA324" i="28"/>
  <c r="AO324" i="28"/>
  <c r="AA324" i="28"/>
  <c r="AY324" i="28"/>
  <c r="AW324" i="28"/>
  <c r="AS324" i="28"/>
  <c r="AI293" i="28"/>
  <c r="AO293" i="28"/>
  <c r="AY293" i="28"/>
  <c r="U293" i="28"/>
  <c r="AS293" i="28"/>
  <c r="AA293" i="28"/>
  <c r="BA293" i="28"/>
  <c r="AW293" i="28"/>
  <c r="AU324" i="28"/>
  <c r="U252" i="28"/>
  <c r="BA252" i="28"/>
  <c r="AW252" i="28"/>
  <c r="AO252" i="28"/>
  <c r="AY252" i="28"/>
  <c r="AA252" i="28"/>
  <c r="AS252" i="28"/>
  <c r="AQ14" i="28"/>
  <c r="AS14" i="28"/>
  <c r="AW14" i="28"/>
  <c r="U14" i="28"/>
  <c r="AY14" i="28"/>
  <c r="AA14" i="28"/>
  <c r="BA14" i="28"/>
  <c r="AO14" i="28"/>
  <c r="AQ21" i="28"/>
  <c r="AO21" i="28"/>
  <c r="AY21" i="28"/>
  <c r="AU21" i="28"/>
  <c r="AA21" i="28"/>
  <c r="BA21" i="28"/>
  <c r="AW21" i="28"/>
  <c r="AS21" i="28"/>
  <c r="U21" i="28"/>
  <c r="AQ241" i="28"/>
  <c r="AA241" i="28"/>
  <c r="AY241" i="28"/>
  <c r="AW241" i="28"/>
  <c r="AS241" i="28"/>
  <c r="AU241" i="28"/>
  <c r="AO241" i="28"/>
  <c r="BA241" i="28"/>
  <c r="U241" i="28"/>
  <c r="AQ79" i="28"/>
  <c r="AS79" i="28"/>
  <c r="U79" i="28"/>
  <c r="AA79" i="28"/>
  <c r="AY79" i="28"/>
  <c r="AU79" i="28"/>
  <c r="AO79" i="28"/>
  <c r="BA79" i="28"/>
  <c r="AW79" i="28"/>
  <c r="BC98" i="28"/>
  <c r="U98" i="28"/>
  <c r="AY98" i="28"/>
  <c r="AU98" i="28"/>
  <c r="AW98" i="28"/>
  <c r="BA98" i="28"/>
  <c r="AA98" i="28"/>
  <c r="AS98" i="28"/>
  <c r="AO98" i="28"/>
  <c r="AK89" i="28"/>
  <c r="AS89" i="28"/>
  <c r="AO89" i="28"/>
  <c r="U89" i="28"/>
  <c r="AA89" i="28"/>
  <c r="AW89" i="28"/>
  <c r="BA89" i="28"/>
  <c r="AY89" i="28"/>
  <c r="AI285" i="28"/>
  <c r="AA285" i="28"/>
  <c r="BA285" i="28"/>
  <c r="AW285" i="28"/>
  <c r="AO285" i="28"/>
  <c r="AY285" i="28"/>
  <c r="U285" i="28"/>
  <c r="AS285" i="28"/>
  <c r="AI204" i="28"/>
  <c r="AW204" i="28"/>
  <c r="BA204" i="28"/>
  <c r="AO204" i="28"/>
  <c r="AA204" i="28"/>
  <c r="U204" i="28"/>
  <c r="AY204" i="28"/>
  <c r="AS204" i="28"/>
  <c r="AI141" i="28"/>
  <c r="AA141" i="28"/>
  <c r="AY141" i="28"/>
  <c r="AW141" i="28"/>
  <c r="AS141" i="28"/>
  <c r="U141" i="28"/>
  <c r="BA141" i="28"/>
  <c r="AO141" i="28"/>
  <c r="AK26" i="28"/>
  <c r="AY26" i="28"/>
  <c r="AA26" i="28"/>
  <c r="AW26" i="28"/>
  <c r="AO26" i="28"/>
  <c r="AS26" i="28"/>
  <c r="U26" i="28"/>
  <c r="E184" i="28"/>
  <c r="BA184" i="28"/>
  <c r="U184" i="28"/>
  <c r="AW184" i="28"/>
  <c r="AO184" i="28"/>
  <c r="AY184" i="28"/>
  <c r="AS184" i="28"/>
  <c r="AA184" i="28"/>
  <c r="AM78" i="28"/>
  <c r="AA78" i="28"/>
  <c r="AY78" i="28"/>
  <c r="AW78" i="28"/>
  <c r="AS78" i="28"/>
  <c r="AO78" i="28"/>
  <c r="U78" i="28"/>
  <c r="BC87" i="28"/>
  <c r="BA87" i="28"/>
  <c r="U87" i="28"/>
  <c r="AS87" i="28"/>
  <c r="AW87" i="28"/>
  <c r="AA87" i="28"/>
  <c r="AY87" i="28"/>
  <c r="AO87" i="28"/>
  <c r="AQ53" i="28"/>
  <c r="AA53" i="28"/>
  <c r="AY53" i="28"/>
  <c r="AW53" i="28"/>
  <c r="AO53" i="28"/>
  <c r="AS53" i="28"/>
  <c r="U53" i="28"/>
  <c r="AQ45" i="28"/>
  <c r="AA45" i="28"/>
  <c r="AO45" i="28"/>
  <c r="AW45" i="28"/>
  <c r="AS45" i="28"/>
  <c r="U45" i="28"/>
  <c r="AY45" i="28"/>
  <c r="S96" i="28"/>
  <c r="AY96" i="28"/>
  <c r="AW96" i="28"/>
  <c r="AU96" i="28"/>
  <c r="U96" i="28"/>
  <c r="BA96" i="28"/>
  <c r="AA96" i="28"/>
  <c r="AS96" i="28"/>
  <c r="AO96" i="28"/>
  <c r="AK50" i="28"/>
  <c r="AY50" i="28"/>
  <c r="AW50" i="28"/>
  <c r="AA50" i="28"/>
  <c r="AO50" i="28"/>
  <c r="U50" i="28"/>
  <c r="AQ104" i="28"/>
  <c r="AO104" i="28"/>
  <c r="AA104" i="28"/>
  <c r="AW104" i="28"/>
  <c r="BA104" i="28"/>
  <c r="AY104" i="28"/>
  <c r="AS104" i="28"/>
  <c r="U104" i="28"/>
  <c r="AM57" i="28"/>
  <c r="AS57" i="28"/>
  <c r="AW57" i="28"/>
  <c r="U57" i="28"/>
  <c r="AY57" i="28"/>
  <c r="AA57" i="28"/>
  <c r="AO57" i="28"/>
  <c r="AM65" i="28"/>
  <c r="AS65" i="28"/>
  <c r="AA65" i="28"/>
  <c r="AW65" i="28"/>
  <c r="U65" i="28"/>
  <c r="AY65" i="28"/>
  <c r="AO65" i="28"/>
  <c r="BC25" i="28"/>
  <c r="AO25" i="28"/>
  <c r="AS25" i="28"/>
  <c r="AA25" i="28"/>
  <c r="AY25" i="28"/>
  <c r="U25" i="28"/>
  <c r="AW25" i="28"/>
  <c r="BC60" i="28"/>
  <c r="AO60" i="28"/>
  <c r="AA60" i="28"/>
  <c r="U60" i="28"/>
  <c r="AU60" i="28"/>
  <c r="AW60" i="28"/>
  <c r="AS60" i="28"/>
  <c r="AY60" i="28"/>
  <c r="AK62" i="28"/>
  <c r="AO62" i="28"/>
  <c r="AU62" i="28"/>
  <c r="AA62" i="28"/>
  <c r="AY62" i="28"/>
  <c r="AW62" i="28"/>
  <c r="U62" i="28"/>
  <c r="AS62" i="28"/>
  <c r="E301" i="28"/>
  <c r="U301" i="28"/>
  <c r="BA301" i="28"/>
  <c r="AW301" i="28"/>
  <c r="AA301" i="28"/>
  <c r="AY301" i="28"/>
  <c r="AO301" i="28"/>
  <c r="AS301" i="28"/>
  <c r="E321" i="28"/>
  <c r="U321" i="28"/>
  <c r="AS321" i="28"/>
  <c r="AW321" i="28"/>
  <c r="BA321" i="28"/>
  <c r="AA321" i="28"/>
  <c r="AO321" i="28"/>
  <c r="AY321" i="28"/>
  <c r="AQ328" i="28"/>
  <c r="BA328" i="28"/>
  <c r="AO328" i="28"/>
  <c r="AA328" i="28"/>
  <c r="AY328" i="28"/>
  <c r="U328" i="28"/>
  <c r="AS328" i="28"/>
  <c r="AW328" i="28"/>
  <c r="AQ164" i="28"/>
  <c r="AA164" i="28"/>
  <c r="AO164" i="28"/>
  <c r="AW164" i="28"/>
  <c r="AS164" i="28"/>
  <c r="AY164" i="28"/>
  <c r="BA164" i="28"/>
  <c r="U164" i="28"/>
  <c r="AQ326" i="28"/>
  <c r="AA326" i="28"/>
  <c r="AS326" i="28"/>
  <c r="AO326" i="28"/>
  <c r="BA326" i="28"/>
  <c r="AW326" i="28"/>
  <c r="U326" i="28"/>
  <c r="AY326" i="28"/>
  <c r="G228" i="28"/>
  <c r="AA228" i="28"/>
  <c r="BA228" i="28"/>
  <c r="AW228" i="28"/>
  <c r="U228" i="28"/>
  <c r="AY228" i="28"/>
  <c r="AO228" i="28"/>
  <c r="AS228" i="28"/>
  <c r="AQ227" i="28"/>
  <c r="AA227" i="28"/>
  <c r="AY227" i="28"/>
  <c r="AO227" i="28"/>
  <c r="AS227" i="28"/>
  <c r="U227" i="28"/>
  <c r="BA227" i="28"/>
  <c r="AW227" i="28"/>
  <c r="AE245" i="28"/>
  <c r="AO245" i="28"/>
  <c r="BA245" i="28"/>
  <c r="U245" i="28"/>
  <c r="AA245" i="28"/>
  <c r="AY245" i="28"/>
  <c r="AW245" i="28"/>
  <c r="AS245" i="28"/>
  <c r="AQ163" i="28"/>
  <c r="BA163" i="28"/>
  <c r="AA163" i="28"/>
  <c r="AO163" i="28"/>
  <c r="AY163" i="28"/>
  <c r="U163" i="28"/>
  <c r="AS163" i="28"/>
  <c r="AW163" i="28"/>
  <c r="AI178" i="28"/>
  <c r="AW178" i="28"/>
  <c r="AA178" i="28"/>
  <c r="U178" i="28"/>
  <c r="AS178" i="28"/>
  <c r="AO178" i="28"/>
  <c r="BA178" i="28"/>
  <c r="AY178" i="28"/>
  <c r="AI251" i="28"/>
  <c r="BA251" i="28"/>
  <c r="AO251" i="28"/>
  <c r="U251" i="28"/>
  <c r="AY251" i="28"/>
  <c r="AW251" i="28"/>
  <c r="AS251" i="28"/>
  <c r="AA251" i="28"/>
  <c r="AI218" i="28"/>
  <c r="AO218" i="28"/>
  <c r="BA218" i="28"/>
  <c r="AA218" i="28"/>
  <c r="AW218" i="28"/>
  <c r="AY218" i="28"/>
  <c r="U218" i="28"/>
  <c r="AS218" i="28"/>
  <c r="AK40" i="28"/>
  <c r="AA40" i="28"/>
  <c r="AW40" i="28"/>
  <c r="AS40" i="28"/>
  <c r="U40" i="28"/>
  <c r="AO40" i="28"/>
  <c r="AY40" i="28"/>
  <c r="AU321" i="28"/>
  <c r="AU228" i="28"/>
  <c r="AI262" i="28"/>
  <c r="AW262" i="28"/>
  <c r="AS262" i="28"/>
  <c r="U262" i="28"/>
  <c r="BA262" i="28"/>
  <c r="AY262" i="28"/>
  <c r="AA262" i="28"/>
  <c r="AO262" i="28"/>
  <c r="AU326" i="28"/>
  <c r="AI196" i="28"/>
  <c r="U196" i="28"/>
  <c r="AS196" i="28"/>
  <c r="AA196" i="28"/>
  <c r="BA196" i="28"/>
  <c r="AY196" i="28"/>
  <c r="AO196" i="28"/>
  <c r="AW196" i="28"/>
  <c r="AU164" i="28"/>
  <c r="AQ145" i="28"/>
  <c r="AW145" i="28"/>
  <c r="BA145" i="28"/>
  <c r="AO145" i="28"/>
  <c r="U145" i="28"/>
  <c r="AY145" i="28"/>
  <c r="AA145" i="28"/>
  <c r="AS145" i="28"/>
  <c r="AW224" i="28"/>
  <c r="AS224" i="28"/>
  <c r="U224" i="28"/>
  <c r="BA224" i="28"/>
  <c r="AY224" i="28"/>
  <c r="AO224" i="28"/>
  <c r="AA224" i="28"/>
  <c r="AW287" i="28"/>
  <c r="U287" i="28"/>
  <c r="AO287" i="28"/>
  <c r="AS287" i="28"/>
  <c r="AU287" i="28"/>
  <c r="AY287" i="28"/>
  <c r="BA287" i="28"/>
  <c r="AA287" i="28"/>
  <c r="AW71" i="28"/>
  <c r="AS71" i="28"/>
  <c r="U71" i="28"/>
  <c r="AY71" i="28"/>
  <c r="AO71" i="28"/>
  <c r="AA71" i="28"/>
  <c r="AK236" i="28"/>
  <c r="U236" i="28"/>
  <c r="AO236" i="28"/>
  <c r="AW236" i="28"/>
  <c r="AS236" i="28"/>
  <c r="AU236" i="28"/>
  <c r="AY236" i="28"/>
  <c r="BA236" i="28"/>
  <c r="AA236" i="28"/>
  <c r="E339" i="28"/>
  <c r="U339" i="28"/>
  <c r="AY339" i="28"/>
  <c r="AA339" i="28"/>
  <c r="BA339" i="28"/>
  <c r="AU339" i="28"/>
  <c r="AO339" i="28"/>
  <c r="AS339" i="28"/>
  <c r="AW339" i="28"/>
  <c r="AA70" i="28"/>
  <c r="AS70" i="28"/>
  <c r="AO70" i="28"/>
  <c r="AY70" i="28"/>
  <c r="U70" i="28"/>
  <c r="AW70" i="28"/>
  <c r="AU285" i="28"/>
  <c r="AK43" i="28"/>
  <c r="AO43" i="28"/>
  <c r="AS43" i="28"/>
  <c r="AW43" i="28"/>
  <c r="AI172" i="28"/>
  <c r="AW172" i="28"/>
  <c r="BA172" i="28"/>
  <c r="U172" i="28"/>
  <c r="AO172" i="28"/>
  <c r="AY172" i="28"/>
  <c r="AA172" i="28"/>
  <c r="AS172" i="28"/>
  <c r="AS93" i="28"/>
  <c r="AO93" i="28"/>
  <c r="U93" i="28"/>
  <c r="AY93" i="28"/>
  <c r="AU93" i="28"/>
  <c r="AW93" i="28"/>
  <c r="BA93" i="28"/>
  <c r="AA93" i="28"/>
  <c r="AI295" i="28"/>
  <c r="AY295" i="28"/>
  <c r="AS295" i="28"/>
  <c r="AW295" i="28"/>
  <c r="BA295" i="28"/>
  <c r="U295" i="28"/>
  <c r="AA295" i="28"/>
  <c r="AO295" i="28"/>
  <c r="AU141" i="28"/>
  <c r="BC154" i="28"/>
  <c r="U154" i="28"/>
  <c r="BA154" i="28"/>
  <c r="AA154" i="28"/>
  <c r="AW154" i="28"/>
  <c r="AY154" i="28"/>
  <c r="BC305" i="28"/>
  <c r="AA305" i="28"/>
  <c r="AS305" i="28"/>
  <c r="BC314" i="28"/>
  <c r="U314" i="28"/>
  <c r="AW314" i="28"/>
  <c r="AS314" i="28"/>
  <c r="AA314" i="28"/>
  <c r="BA314" i="28"/>
  <c r="AO314" i="28"/>
  <c r="AI290" i="28"/>
  <c r="U290" i="28"/>
  <c r="BA290" i="28"/>
  <c r="AA290" i="28"/>
  <c r="AW290" i="28"/>
  <c r="AO290" i="28"/>
  <c r="AY290" i="28"/>
  <c r="AS290" i="28"/>
  <c r="AI159" i="28"/>
  <c r="AW159" i="28"/>
  <c r="AU305" i="28"/>
  <c r="AI347" i="28"/>
  <c r="AA347" i="28"/>
  <c r="AO347" i="28"/>
  <c r="AY347" i="28"/>
  <c r="AU283" i="28"/>
  <c r="E169" i="28"/>
  <c r="U169" i="28"/>
  <c r="AW169" i="28"/>
  <c r="AO169" i="28"/>
  <c r="AS169" i="28"/>
  <c r="AY169" i="28"/>
  <c r="BA169" i="28"/>
  <c r="AA169" i="28"/>
  <c r="O303" i="28"/>
  <c r="AA303" i="28"/>
  <c r="AY303" i="28"/>
  <c r="AO303" i="28"/>
  <c r="AS303" i="28"/>
  <c r="AW303" i="28"/>
  <c r="BA303" i="28"/>
  <c r="U303" i="28"/>
  <c r="AI323" i="28"/>
  <c r="AW323" i="28"/>
  <c r="AY323" i="28"/>
  <c r="U323" i="28"/>
  <c r="AS323" i="28"/>
  <c r="AO323" i="28"/>
  <c r="BA323" i="28"/>
  <c r="AA323" i="28"/>
  <c r="AU172" i="28"/>
  <c r="AI198" i="28"/>
  <c r="AO198" i="28"/>
  <c r="AS198" i="28"/>
  <c r="U198" i="28"/>
  <c r="BA198" i="28"/>
  <c r="AW198" i="28"/>
  <c r="AA198" i="28"/>
  <c r="AY198" i="28"/>
  <c r="AU50" i="28"/>
  <c r="AU57" i="28"/>
  <c r="AY167" i="28"/>
  <c r="AS167" i="28"/>
  <c r="AU167" i="28"/>
  <c r="AW167" i="28"/>
  <c r="BA167" i="28"/>
  <c r="U167" i="28"/>
  <c r="AA167" i="28"/>
  <c r="AO167" i="28"/>
  <c r="AG313" i="28"/>
  <c r="AA313" i="28"/>
  <c r="AY313" i="28"/>
  <c r="AO313" i="28"/>
  <c r="AS313" i="28"/>
  <c r="AU313" i="28"/>
  <c r="U313" i="28"/>
  <c r="BA313" i="28"/>
  <c r="AW313" i="28"/>
  <c r="AO174" i="28"/>
  <c r="U159" i="28"/>
  <c r="BA159" i="28"/>
  <c r="U305" i="28"/>
  <c r="AO47" i="28"/>
  <c r="AY253" i="28"/>
  <c r="BA253" i="28"/>
  <c r="BA152" i="28"/>
  <c r="AS347" i="28"/>
  <c r="U43" i="28"/>
  <c r="AS154" i="28"/>
  <c r="AS50" i="28"/>
  <c r="AQ176" i="28"/>
  <c r="BA176" i="28"/>
  <c r="AW176" i="28"/>
  <c r="U176" i="28"/>
  <c r="AY176" i="28"/>
  <c r="AA176" i="28"/>
  <c r="AS176" i="28"/>
  <c r="AO176" i="28"/>
  <c r="AQ166" i="28"/>
  <c r="U166" i="28"/>
  <c r="BA166" i="28"/>
  <c r="AO166" i="28"/>
  <c r="AA166" i="28"/>
  <c r="AY166" i="28"/>
  <c r="AW166" i="28"/>
  <c r="AS166" i="28"/>
  <c r="G274" i="28"/>
  <c r="BA274" i="28"/>
  <c r="AA274" i="28"/>
  <c r="AO274" i="28"/>
  <c r="AY274" i="28"/>
  <c r="U274" i="28"/>
  <c r="AS274" i="28"/>
  <c r="AW274" i="28"/>
  <c r="AI304" i="28"/>
  <c r="AU304" i="28"/>
  <c r="BA304" i="28"/>
  <c r="AO304" i="28"/>
  <c r="AA304" i="28"/>
  <c r="AY304" i="28"/>
  <c r="AW304" i="28"/>
  <c r="AS304" i="28"/>
  <c r="U304" i="28"/>
  <c r="BC88" i="28"/>
  <c r="AO88" i="28"/>
  <c r="U88" i="28"/>
  <c r="AW88" i="28"/>
  <c r="BA88" i="28"/>
  <c r="AY88" i="28"/>
  <c r="AS88" i="28"/>
  <c r="AA88" i="28"/>
  <c r="BC214" i="28"/>
  <c r="BA214" i="28"/>
  <c r="AO214" i="28"/>
  <c r="AW214" i="28"/>
  <c r="AY214" i="28"/>
  <c r="U214" i="28"/>
  <c r="AS214" i="28"/>
  <c r="AU214" i="28"/>
  <c r="AA214" i="28"/>
  <c r="BC192" i="28"/>
  <c r="AO192" i="28"/>
  <c r="AS192" i="28"/>
  <c r="U192" i="28"/>
  <c r="BA192" i="28"/>
  <c r="AA192" i="28"/>
  <c r="AW192" i="28"/>
  <c r="AY192" i="28"/>
  <c r="BC101" i="28"/>
  <c r="AS101" i="28"/>
  <c r="U101" i="28"/>
  <c r="AO101" i="28"/>
  <c r="AY101" i="28"/>
  <c r="AW101" i="28"/>
  <c r="BA101" i="28"/>
  <c r="AA101" i="28"/>
  <c r="BC248" i="28"/>
  <c r="AW248" i="28"/>
  <c r="U248" i="28"/>
  <c r="AY248" i="28"/>
  <c r="AS248" i="28"/>
  <c r="AA248" i="28"/>
  <c r="BA248" i="28"/>
  <c r="AO248" i="28"/>
  <c r="AK37" i="28"/>
  <c r="AY37" i="28"/>
  <c r="AW37" i="28"/>
  <c r="AS37" i="28"/>
  <c r="AO37" i="28"/>
  <c r="U37" i="28"/>
  <c r="AA37" i="28"/>
  <c r="AI340" i="28"/>
  <c r="AO340" i="28"/>
  <c r="BA340" i="28"/>
  <c r="AS340" i="28"/>
  <c r="AY340" i="28"/>
  <c r="AW340" i="28"/>
  <c r="U340" i="28"/>
  <c r="AA340" i="28"/>
  <c r="AM59" i="28"/>
  <c r="AW59" i="28"/>
  <c r="AA59" i="28"/>
  <c r="U59" i="28"/>
  <c r="AY59" i="28"/>
  <c r="AO59" i="28"/>
  <c r="AS59" i="28"/>
  <c r="AK61" i="28"/>
  <c r="AW61" i="28"/>
  <c r="AO61" i="28"/>
  <c r="AY61" i="28"/>
  <c r="U61" i="28"/>
  <c r="AS61" i="28"/>
  <c r="AA61" i="28"/>
  <c r="AK84" i="28"/>
  <c r="AA84" i="28"/>
  <c r="AY84" i="28"/>
  <c r="AW84" i="28"/>
  <c r="BA84" i="28"/>
  <c r="U84" i="28"/>
  <c r="AS84" i="28"/>
  <c r="AO84" i="28"/>
  <c r="AK24" i="28"/>
  <c r="AA24" i="28"/>
  <c r="AW24" i="28"/>
  <c r="AS24" i="28"/>
  <c r="U24" i="28"/>
  <c r="AO24" i="28"/>
  <c r="AY24" i="28"/>
  <c r="BC186" i="28"/>
  <c r="BA186" i="28"/>
  <c r="AO186" i="28"/>
  <c r="AA186" i="28"/>
  <c r="U186" i="28"/>
  <c r="AY186" i="28"/>
  <c r="AS186" i="28"/>
  <c r="AW186" i="28"/>
  <c r="BC19" i="28"/>
  <c r="AS19" i="28"/>
  <c r="AO19" i="28"/>
  <c r="AA19" i="28"/>
  <c r="AY19" i="28"/>
  <c r="AW19" i="28"/>
  <c r="BA19" i="28"/>
  <c r="U19" i="28"/>
  <c r="AM100" i="28"/>
  <c r="U100" i="28"/>
  <c r="BA100" i="28"/>
  <c r="AO100" i="28"/>
  <c r="AS100" i="28"/>
  <c r="AW100" i="28"/>
  <c r="AA100" i="28"/>
  <c r="AY100" i="28"/>
  <c r="AK74" i="28"/>
  <c r="U74" i="28"/>
  <c r="AS74" i="28"/>
  <c r="AO74" i="28"/>
  <c r="AA74" i="28"/>
  <c r="AY74" i="28"/>
  <c r="AW74" i="28"/>
  <c r="AK99" i="28"/>
  <c r="AS99" i="28"/>
  <c r="AW99" i="28"/>
  <c r="AA99" i="28"/>
  <c r="U99" i="28"/>
  <c r="AY99" i="28"/>
  <c r="BA99" i="28"/>
  <c r="AO99" i="28"/>
  <c r="AK55" i="28"/>
  <c r="AU55" i="28"/>
  <c r="AA55" i="28"/>
  <c r="AS55" i="28"/>
  <c r="AY55" i="28"/>
  <c r="AW55" i="28"/>
  <c r="AO55" i="28"/>
  <c r="U55" i="28"/>
  <c r="AK81" i="28"/>
  <c r="BA81" i="28"/>
  <c r="AO81" i="28"/>
  <c r="AS81" i="28"/>
  <c r="AW81" i="28"/>
  <c r="AK103" i="28"/>
  <c r="AA103" i="28"/>
  <c r="AW103" i="28"/>
  <c r="AY103" i="28"/>
  <c r="BA103" i="28"/>
  <c r="AO103" i="28"/>
  <c r="AS103" i="28"/>
  <c r="U103" i="28"/>
  <c r="BC69" i="28"/>
  <c r="AS69" i="28"/>
  <c r="AW69" i="28"/>
  <c r="AY69" i="28"/>
  <c r="AA69" i="28"/>
  <c r="U69" i="28"/>
  <c r="AO69" i="28"/>
  <c r="AQ15" i="28"/>
  <c r="AO15" i="28"/>
  <c r="BA15" i="28"/>
  <c r="U15" i="28"/>
  <c r="AS15" i="28"/>
  <c r="AW15" i="28"/>
  <c r="AA15" i="28"/>
  <c r="AY15" i="28"/>
  <c r="AM16" i="28"/>
  <c r="U16" i="28"/>
  <c r="BA16" i="28"/>
  <c r="AW16" i="28"/>
  <c r="AS16" i="28"/>
  <c r="AY16" i="28"/>
  <c r="AO16" i="28"/>
  <c r="AA16" i="28"/>
  <c r="AM68" i="28"/>
  <c r="AS68" i="28"/>
  <c r="AA68" i="28"/>
  <c r="AO68" i="28"/>
  <c r="AY68" i="28"/>
  <c r="U68" i="28"/>
  <c r="AW68" i="28"/>
  <c r="AK75" i="28"/>
  <c r="AW75" i="28"/>
  <c r="AS75" i="28"/>
  <c r="U75" i="28"/>
  <c r="AO75" i="28"/>
  <c r="AY75" i="28"/>
  <c r="AA75" i="28"/>
  <c r="S48" i="28"/>
  <c r="AY48" i="28"/>
  <c r="AU48" i="28"/>
  <c r="AW48" i="28"/>
  <c r="AO48" i="28"/>
  <c r="U48" i="28"/>
  <c r="AS48" i="28"/>
  <c r="AA48" i="28"/>
  <c r="AM41" i="28"/>
  <c r="AO41" i="28"/>
  <c r="AY41" i="28"/>
  <c r="AA41" i="28"/>
  <c r="AW41" i="28"/>
  <c r="U41" i="28"/>
  <c r="AU41" i="28"/>
  <c r="AS41" i="28"/>
  <c r="AQ349" i="28"/>
  <c r="AO349" i="28"/>
  <c r="U349" i="28"/>
  <c r="AS349" i="28"/>
  <c r="AY349" i="28"/>
  <c r="AW349" i="28"/>
  <c r="AA349" i="28"/>
  <c r="BA349" i="28"/>
  <c r="Y210" i="28"/>
  <c r="BA210" i="28"/>
  <c r="AY210" i="28"/>
  <c r="U210" i="28"/>
  <c r="AO210" i="28"/>
  <c r="AW210" i="28"/>
  <c r="AS210" i="28"/>
  <c r="AA210" i="28"/>
  <c r="AI233" i="28"/>
  <c r="BA233" i="28"/>
  <c r="AO233" i="28"/>
  <c r="AW233" i="28"/>
  <c r="AY233" i="28"/>
  <c r="AA233" i="28"/>
  <c r="AS233" i="28"/>
  <c r="U233" i="28"/>
  <c r="AQ97" i="28"/>
  <c r="AA97" i="28"/>
  <c r="AY97" i="28"/>
  <c r="AO97" i="28"/>
  <c r="AS97" i="28"/>
  <c r="AW97" i="28"/>
  <c r="BA97" i="28"/>
  <c r="U97" i="28"/>
  <c r="AQ221" i="28"/>
  <c r="AW221" i="28"/>
  <c r="AO221" i="28"/>
  <c r="AA221" i="28"/>
  <c r="AS221" i="28"/>
  <c r="U221" i="28"/>
  <c r="BA221" i="28"/>
  <c r="AY221" i="28"/>
  <c r="AQ140" i="28"/>
  <c r="AA140" i="28"/>
  <c r="U140" i="28"/>
  <c r="AY140" i="28"/>
  <c r="AS140" i="28"/>
  <c r="AW140" i="28"/>
  <c r="BA140" i="28"/>
  <c r="AO140" i="28"/>
  <c r="AQ203" i="28"/>
  <c r="AO203" i="28"/>
  <c r="AY203" i="28"/>
  <c r="U203" i="28"/>
  <c r="AS203" i="28"/>
  <c r="AA203" i="28"/>
  <c r="BA203" i="28"/>
  <c r="AW203" i="28"/>
  <c r="Q151" i="28"/>
  <c r="AY151" i="28"/>
  <c r="BA151" i="28"/>
  <c r="U151" i="28"/>
  <c r="AA151" i="28"/>
  <c r="AO151" i="28"/>
  <c r="AW151" i="28"/>
  <c r="AS151" i="28"/>
  <c r="I231" i="28"/>
  <c r="AA231" i="28"/>
  <c r="AS231" i="28"/>
  <c r="AW231" i="28"/>
  <c r="BA231" i="28"/>
  <c r="AO231" i="28"/>
  <c r="U231" i="28"/>
  <c r="AY231" i="28"/>
  <c r="AQ244" i="28"/>
  <c r="BA244" i="28"/>
  <c r="AW244" i="28"/>
  <c r="U244" i="28"/>
  <c r="AA244" i="28"/>
  <c r="AO244" i="28"/>
  <c r="AS244" i="28"/>
  <c r="AY244" i="28"/>
  <c r="AQ160" i="28"/>
  <c r="AO160" i="28"/>
  <c r="AA160" i="28"/>
  <c r="U160" i="28"/>
  <c r="AS160" i="28"/>
  <c r="AW160" i="28"/>
  <c r="BA160" i="28"/>
  <c r="AY160" i="28"/>
  <c r="AQ207" i="28"/>
  <c r="AO207" i="28"/>
  <c r="BA207" i="28"/>
  <c r="U207" i="28"/>
  <c r="AA207" i="28"/>
  <c r="AY207" i="28"/>
  <c r="AW207" i="28"/>
  <c r="AS207" i="28"/>
  <c r="AQ271" i="28"/>
  <c r="U271" i="28"/>
  <c r="AS271" i="28"/>
  <c r="AW271" i="28"/>
  <c r="BA271" i="28"/>
  <c r="AO271" i="28"/>
  <c r="AA271" i="28"/>
  <c r="AY271" i="28"/>
  <c r="AQ208" i="28"/>
  <c r="AA208" i="28"/>
  <c r="AS208" i="28"/>
  <c r="AY208" i="28"/>
  <c r="BA208" i="28"/>
  <c r="AW208" i="28"/>
  <c r="U208" i="28"/>
  <c r="AO208" i="28"/>
  <c r="AI149" i="28"/>
  <c r="AA149" i="28"/>
  <c r="AW149" i="28"/>
  <c r="AY149" i="28"/>
  <c r="AS149" i="28"/>
  <c r="AO149" i="28"/>
  <c r="BA149" i="28"/>
  <c r="U149" i="28"/>
  <c r="AU68" i="28"/>
  <c r="AI200" i="28"/>
  <c r="AA200" i="28"/>
  <c r="AO200" i="28"/>
  <c r="AW200" i="28"/>
  <c r="AS200" i="28"/>
  <c r="AU200" i="28"/>
  <c r="AY200" i="28"/>
  <c r="BA200" i="28"/>
  <c r="U200" i="28"/>
  <c r="AK31" i="28"/>
  <c r="AY31" i="28"/>
  <c r="AO31" i="28"/>
  <c r="AA31" i="28"/>
  <c r="AS31" i="28"/>
  <c r="U31" i="28"/>
  <c r="AW31" i="28"/>
  <c r="AI312" i="28"/>
  <c r="AU312" i="28"/>
  <c r="U312" i="28"/>
  <c r="BA312" i="28"/>
  <c r="AO312" i="28"/>
  <c r="AW312" i="28"/>
  <c r="AA312" i="28"/>
  <c r="AY312" i="28"/>
  <c r="AS312" i="28"/>
  <c r="AU84" i="28"/>
  <c r="AU37" i="28"/>
  <c r="AI263" i="28"/>
  <c r="AO263" i="28"/>
  <c r="BA263" i="28"/>
  <c r="AW263" i="28"/>
  <c r="AA263" i="28"/>
  <c r="AY263" i="28"/>
  <c r="U263" i="28"/>
  <c r="AS263" i="28"/>
  <c r="E329" i="28"/>
  <c r="BA329" i="28"/>
  <c r="AY329" i="28"/>
  <c r="U329" i="28"/>
  <c r="AA329" i="28"/>
  <c r="AO329" i="28"/>
  <c r="AS329" i="28"/>
  <c r="AW329" i="28"/>
  <c r="AI155" i="28"/>
  <c r="AA155" i="28"/>
  <c r="U155" i="28"/>
  <c r="AO155" i="28"/>
  <c r="AS155" i="28"/>
  <c r="AW155" i="28"/>
  <c r="BA155" i="28"/>
  <c r="AY155" i="28"/>
  <c r="BC275" i="28"/>
  <c r="AA275" i="28"/>
  <c r="AY275" i="28"/>
  <c r="AW275" i="28"/>
  <c r="AS275" i="28"/>
  <c r="AO275" i="28"/>
  <c r="BA275" i="28"/>
  <c r="U275" i="28"/>
  <c r="AU192" i="28"/>
  <c r="AI284" i="28"/>
  <c r="AW284" i="28"/>
  <c r="AY284" i="28"/>
  <c r="AO284" i="28"/>
  <c r="AS284" i="28"/>
  <c r="U284" i="28"/>
  <c r="BA284" i="28"/>
  <c r="AA284" i="28"/>
  <c r="AI234" i="28"/>
  <c r="AY234" i="28"/>
  <c r="AS234" i="28"/>
  <c r="AW234" i="28"/>
  <c r="BA234" i="28"/>
  <c r="U234" i="28"/>
  <c r="AA234" i="28"/>
  <c r="AO234" i="28"/>
  <c r="AI235" i="28"/>
  <c r="AW235" i="28"/>
  <c r="AS235" i="28"/>
  <c r="AY235" i="28"/>
  <c r="BA235" i="28"/>
  <c r="AA235" i="28"/>
  <c r="AO235" i="28"/>
  <c r="U235" i="28"/>
  <c r="K260" i="28"/>
  <c r="AW260" i="28"/>
  <c r="AS260" i="28"/>
  <c r="U260" i="28"/>
  <c r="BA260" i="28"/>
  <c r="AO260" i="28"/>
  <c r="AA260" i="28"/>
  <c r="AY260" i="28"/>
  <c r="AI282" i="28"/>
  <c r="AA282" i="28"/>
  <c r="U282" i="28"/>
  <c r="AY282" i="28"/>
  <c r="AS282" i="28"/>
  <c r="AW282" i="28"/>
  <c r="BA282" i="28"/>
  <c r="AO282" i="28"/>
  <c r="AU152" i="28"/>
  <c r="AI316" i="28"/>
  <c r="AO316" i="28"/>
  <c r="AI189" i="28"/>
  <c r="BA189" i="28"/>
  <c r="AO189" i="28"/>
  <c r="AA189" i="28"/>
  <c r="AY189" i="28"/>
  <c r="AW189" i="28"/>
  <c r="AS189" i="28"/>
  <c r="AU314" i="28"/>
  <c r="I334" i="28"/>
  <c r="AA334" i="28"/>
  <c r="BA334" i="28"/>
  <c r="U334" i="28"/>
  <c r="AO334" i="28"/>
  <c r="AW334" i="28"/>
  <c r="AY334" i="28"/>
  <c r="AS334" i="28"/>
  <c r="AU290" i="28"/>
  <c r="AI270" i="28"/>
  <c r="AO270" i="28"/>
  <c r="BA270" i="28"/>
  <c r="AY270" i="28"/>
  <c r="AA270" i="28"/>
  <c r="U270" i="28"/>
  <c r="AW270" i="28"/>
  <c r="AS270" i="28"/>
  <c r="AK67" i="28"/>
  <c r="AY67" i="28"/>
  <c r="U67" i="28"/>
  <c r="AS67" i="28"/>
  <c r="AO67" i="28"/>
  <c r="AW67" i="28"/>
  <c r="AA67" i="28"/>
  <c r="AU104" i="28"/>
  <c r="AU15" i="28"/>
  <c r="E239" i="28"/>
  <c r="AA239" i="28"/>
  <c r="U239" i="28"/>
  <c r="AO239" i="28"/>
  <c r="AS239" i="28"/>
  <c r="AU239" i="28"/>
  <c r="AW239" i="28"/>
  <c r="BA239" i="28"/>
  <c r="AY239" i="28"/>
  <c r="AI177" i="28"/>
  <c r="AY177" i="28"/>
  <c r="AS177" i="28"/>
  <c r="AU177" i="28"/>
  <c r="AA177" i="28"/>
  <c r="BA177" i="28"/>
  <c r="AO177" i="28"/>
  <c r="AW177" i="28"/>
  <c r="U177" i="28"/>
  <c r="AI146" i="28"/>
  <c r="BA146" i="28"/>
  <c r="AW146" i="28"/>
  <c r="AY146" i="28"/>
  <c r="U146" i="28"/>
  <c r="AO146" i="28"/>
  <c r="AS146" i="28"/>
  <c r="AU146" i="28"/>
  <c r="AA146" i="28"/>
  <c r="AI337" i="28"/>
  <c r="AW337" i="28"/>
  <c r="AY337" i="28"/>
  <c r="AA337" i="28"/>
  <c r="AS337" i="28"/>
  <c r="U337" i="28"/>
  <c r="AO337" i="28"/>
  <c r="AU337" i="28"/>
  <c r="BA337" i="28"/>
  <c r="AI264" i="28"/>
  <c r="BA264" i="28"/>
  <c r="AW264" i="28"/>
  <c r="U264" i="28"/>
  <c r="AY264" i="28"/>
  <c r="AO264" i="28"/>
  <c r="AS264" i="28"/>
  <c r="AU264" i="28"/>
  <c r="AA264" i="28"/>
  <c r="AI168" i="28"/>
  <c r="AU168" i="28"/>
  <c r="AO168" i="28"/>
  <c r="BA168" i="28"/>
  <c r="U168" i="28"/>
  <c r="AA168" i="28"/>
  <c r="AW168" i="28"/>
  <c r="AY168" i="28"/>
  <c r="AS168" i="28"/>
  <c r="AY159" i="28"/>
  <c r="AW305" i="28"/>
  <c r="BA305" i="28"/>
  <c r="U316" i="28"/>
  <c r="AS152" i="28"/>
  <c r="AY81" i="28"/>
  <c r="U347" i="28"/>
  <c r="AY43" i="28"/>
  <c r="AO154" i="28"/>
  <c r="G101" i="28"/>
  <c r="M31" i="28"/>
  <c r="AQ230" i="28"/>
  <c r="BA230" i="28"/>
  <c r="AO230" i="28"/>
  <c r="AA230" i="28"/>
  <c r="AW230" i="28"/>
  <c r="AY230" i="28"/>
  <c r="AS230" i="28"/>
  <c r="U230" i="28"/>
  <c r="AU186" i="28"/>
  <c r="AI296" i="28"/>
  <c r="AW296" i="28"/>
  <c r="AY296" i="28"/>
  <c r="U296" i="28"/>
  <c r="AS296" i="28"/>
  <c r="AO296" i="28"/>
  <c r="BA296" i="28"/>
  <c r="AA296" i="28"/>
  <c r="BC272" i="28"/>
  <c r="BA272" i="28"/>
  <c r="AA272" i="28"/>
  <c r="AW272" i="28"/>
  <c r="AY272" i="28"/>
  <c r="AO272" i="28"/>
  <c r="AS272" i="28"/>
  <c r="U272" i="28"/>
  <c r="AU88" i="28"/>
  <c r="AU340" i="28"/>
  <c r="BC46" i="28"/>
  <c r="AO46" i="28"/>
  <c r="AA46" i="28"/>
  <c r="U46" i="28"/>
  <c r="AS46" i="28"/>
  <c r="AY46" i="28"/>
  <c r="AW46" i="28"/>
  <c r="AI325" i="28"/>
  <c r="AU325" i="28"/>
  <c r="U325" i="28"/>
  <c r="AY325" i="28"/>
  <c r="AO325" i="28"/>
  <c r="AS325" i="28"/>
  <c r="AA325" i="28"/>
  <c r="BA325" i="28"/>
  <c r="AW325" i="28"/>
  <c r="AK72" i="28"/>
  <c r="AY72" i="28"/>
  <c r="U72" i="28"/>
  <c r="AA72" i="28"/>
  <c r="AS72" i="28"/>
  <c r="AO72" i="28"/>
  <c r="AW72" i="28"/>
  <c r="AU296" i="28"/>
  <c r="AI254" i="28"/>
  <c r="AW254" i="28"/>
  <c r="BA254" i="28"/>
  <c r="AO254" i="28"/>
  <c r="U254" i="28"/>
  <c r="AY254" i="28"/>
  <c r="AA254" i="28"/>
  <c r="AS254" i="28"/>
  <c r="AU176" i="28"/>
  <c r="AK38" i="28"/>
  <c r="AA38" i="28"/>
  <c r="AS38" i="28"/>
  <c r="AW38" i="28"/>
  <c r="U38" i="28"/>
  <c r="AY38" i="28"/>
  <c r="AO38" i="28"/>
  <c r="AU274" i="28"/>
  <c r="AK28" i="28"/>
  <c r="AW28" i="28"/>
  <c r="AY28" i="28"/>
  <c r="AO28" i="28"/>
  <c r="AS28" i="28"/>
  <c r="AA28" i="28"/>
  <c r="U28" i="28"/>
  <c r="AM30" i="28"/>
  <c r="AA30" i="28"/>
  <c r="AU30" i="28"/>
  <c r="AW30" i="28"/>
  <c r="AY30" i="28"/>
  <c r="AO30" i="28"/>
  <c r="AS30" i="28"/>
  <c r="U30" i="28"/>
  <c r="AQ256" i="28"/>
  <c r="U256" i="28"/>
  <c r="AY256" i="28"/>
  <c r="AA256" i="28"/>
  <c r="AS256" i="28"/>
  <c r="AO256" i="28"/>
  <c r="BA256" i="28"/>
  <c r="AW256" i="28"/>
  <c r="AQ18" i="28"/>
  <c r="BA18" i="28"/>
  <c r="U18" i="28"/>
  <c r="AS18" i="28"/>
  <c r="AW18" i="28"/>
  <c r="AA18" i="28"/>
  <c r="AY18" i="28"/>
  <c r="AO18" i="28"/>
  <c r="AQ161" i="28"/>
  <c r="AY161" i="28"/>
  <c r="AS161" i="28"/>
  <c r="AO161" i="28"/>
  <c r="BA161" i="28"/>
  <c r="U161" i="28"/>
  <c r="AA161" i="28"/>
  <c r="AW161" i="28"/>
  <c r="AQ32" i="28"/>
  <c r="U32" i="28"/>
  <c r="AW32" i="28"/>
  <c r="AS32" i="28"/>
  <c r="AO32" i="28"/>
  <c r="AY32" i="28"/>
  <c r="AU32" i="28"/>
  <c r="AA32" i="28"/>
  <c r="AK51" i="28"/>
  <c r="AO51" i="28"/>
  <c r="AA51" i="28"/>
  <c r="U51" i="28"/>
  <c r="AW51" i="28"/>
  <c r="AY51" i="28"/>
  <c r="AS51" i="28"/>
  <c r="AQ92" i="28"/>
  <c r="BA92" i="28"/>
  <c r="U92" i="28"/>
  <c r="AS92" i="28"/>
  <c r="AA92" i="28"/>
  <c r="AW92" i="28"/>
  <c r="AY92" i="28"/>
  <c r="AO92" i="28"/>
  <c r="AK82" i="28"/>
  <c r="AW82" i="28"/>
  <c r="BA82" i="28"/>
  <c r="AA82" i="28"/>
  <c r="AS82" i="28"/>
  <c r="AO82" i="28"/>
  <c r="U82" i="28"/>
  <c r="AY82" i="28"/>
  <c r="AM33" i="28"/>
  <c r="AY33" i="28"/>
  <c r="U33" i="28"/>
  <c r="AO33" i="28"/>
  <c r="AA33" i="28"/>
  <c r="AW33" i="28"/>
  <c r="AS33" i="28"/>
  <c r="AK39" i="28"/>
  <c r="U39" i="28"/>
  <c r="AO39" i="28"/>
  <c r="AA39" i="28"/>
  <c r="AY39" i="28"/>
  <c r="AW39" i="28"/>
  <c r="AS39" i="28"/>
  <c r="BC36" i="28"/>
  <c r="U36" i="28"/>
  <c r="AO36" i="28"/>
  <c r="AY36" i="28"/>
  <c r="AS36" i="28"/>
  <c r="AA36" i="28"/>
  <c r="AW36" i="28"/>
  <c r="AM22" i="28"/>
  <c r="AS22" i="28"/>
  <c r="AY22" i="28"/>
  <c r="BA22" i="28"/>
  <c r="AW22" i="28"/>
  <c r="AA22" i="28"/>
  <c r="U22" i="28"/>
  <c r="AO22" i="28"/>
  <c r="BC20" i="28"/>
  <c r="BA20" i="28"/>
  <c r="AA20" i="28"/>
  <c r="AO20" i="28"/>
  <c r="AY20" i="28"/>
  <c r="AU20" i="28"/>
  <c r="AW20" i="28"/>
  <c r="AS20" i="28"/>
  <c r="U20" i="28"/>
  <c r="AK47" i="28"/>
  <c r="U47" i="28"/>
  <c r="AS47" i="28"/>
  <c r="BC52" i="28"/>
  <c r="U52" i="28"/>
  <c r="AO52" i="28"/>
  <c r="AY52" i="28"/>
  <c r="AS52" i="28"/>
  <c r="AA52" i="28"/>
  <c r="AW52" i="28"/>
  <c r="E306" i="28"/>
  <c r="U306" i="28"/>
  <c r="AA306" i="28"/>
  <c r="AW306" i="28"/>
  <c r="AS306" i="28"/>
  <c r="AY306" i="28"/>
  <c r="BA306" i="28"/>
  <c r="AO306" i="28"/>
  <c r="AU155" i="28"/>
  <c r="BC85" i="28"/>
  <c r="U85" i="28"/>
  <c r="BA85" i="28"/>
  <c r="AW85" i="28"/>
  <c r="AS85" i="28"/>
  <c r="AA85" i="28"/>
  <c r="AO85" i="28"/>
  <c r="AY85" i="28"/>
  <c r="BC91" i="28"/>
  <c r="BA91" i="28"/>
  <c r="U91" i="28"/>
  <c r="AS91" i="28"/>
  <c r="AW91" i="28"/>
  <c r="AA91" i="28"/>
  <c r="AY91" i="28"/>
  <c r="AU91" i="28"/>
  <c r="AO91" i="28"/>
  <c r="AQ42" i="28"/>
  <c r="AU42" i="28"/>
  <c r="U42" i="28"/>
  <c r="AW42" i="28"/>
  <c r="AY42" i="28"/>
  <c r="AO42" i="28"/>
  <c r="AS42" i="28"/>
  <c r="AA42" i="28"/>
  <c r="AQ29" i="28"/>
  <c r="AU29" i="28"/>
  <c r="U29" i="28"/>
  <c r="AW29" i="28"/>
  <c r="AS29" i="28"/>
  <c r="AO29" i="28"/>
  <c r="AA29" i="28"/>
  <c r="AY29" i="28"/>
  <c r="AU97" i="28"/>
  <c r="AU151" i="28"/>
  <c r="BC350" i="28"/>
  <c r="U350" i="28"/>
  <c r="AO350" i="28"/>
  <c r="AW350" i="28"/>
  <c r="BA350" i="28"/>
  <c r="AY350" i="28"/>
  <c r="AS350" i="28"/>
  <c r="AA350" i="28"/>
  <c r="AU203" i="28"/>
  <c r="AU244" i="28"/>
  <c r="BC280" i="28"/>
  <c r="AW280" i="28"/>
  <c r="AS280" i="28"/>
  <c r="U280" i="28"/>
  <c r="BA280" i="28"/>
  <c r="AO280" i="28"/>
  <c r="AA280" i="28"/>
  <c r="AY280" i="28"/>
  <c r="BC229" i="28"/>
  <c r="AO229" i="28"/>
  <c r="AS229" i="28"/>
  <c r="U229" i="28"/>
  <c r="BA229" i="28"/>
  <c r="AA229" i="28"/>
  <c r="AW229" i="28"/>
  <c r="AY229" i="28"/>
  <c r="BC344" i="28"/>
  <c r="AA344" i="28"/>
  <c r="BA344" i="28"/>
  <c r="U344" i="28"/>
  <c r="AY344" i="28"/>
  <c r="AW344" i="28"/>
  <c r="AO344" i="28"/>
  <c r="AS344" i="28"/>
  <c r="BC255" i="28"/>
  <c r="U255" i="28"/>
  <c r="BA255" i="28"/>
  <c r="AA255" i="28"/>
  <c r="AO255" i="28"/>
  <c r="AY255" i="28"/>
  <c r="AW255" i="28"/>
  <c r="AS255" i="28"/>
  <c r="AU101" i="28"/>
  <c r="AU51" i="28"/>
  <c r="E242" i="28"/>
  <c r="U242" i="28"/>
  <c r="AY242" i="28"/>
  <c r="AO242" i="28"/>
  <c r="AS242" i="28"/>
  <c r="AW242" i="28"/>
  <c r="BA242" i="28"/>
  <c r="AA242" i="28"/>
  <c r="AI299" i="28"/>
  <c r="AO299" i="28"/>
  <c r="AY299" i="28"/>
  <c r="AW299" i="28"/>
  <c r="AS299" i="28"/>
  <c r="U299" i="28"/>
  <c r="BA299" i="28"/>
  <c r="AA299" i="28"/>
  <c r="AU233" i="28"/>
  <c r="O266" i="28"/>
  <c r="BA266" i="28"/>
  <c r="AO266" i="28"/>
  <c r="U266" i="28"/>
  <c r="AY266" i="28"/>
  <c r="AA266" i="28"/>
  <c r="AS266" i="28"/>
  <c r="AW266" i="28"/>
  <c r="AU24" i="28"/>
  <c r="K257" i="28"/>
  <c r="AO257" i="28"/>
  <c r="AS257" i="28"/>
  <c r="U257" i="28"/>
  <c r="BA257" i="28"/>
  <c r="AA257" i="28"/>
  <c r="AW257" i="28"/>
  <c r="AY257" i="28"/>
  <c r="AU227" i="28"/>
  <c r="AU78" i="28"/>
  <c r="AU39" i="28"/>
  <c r="BA335" i="28"/>
  <c r="U335" i="28"/>
  <c r="AW335" i="28"/>
  <c r="AA335" i="28"/>
  <c r="AO335" i="28"/>
  <c r="AS335" i="28"/>
  <c r="AY335" i="28"/>
  <c r="AU163" i="28"/>
  <c r="AU74" i="28"/>
  <c r="AO217" i="28"/>
  <c r="BA217" i="28"/>
  <c r="AW217" i="28"/>
  <c r="U217" i="28"/>
  <c r="AY217" i="28"/>
  <c r="AA217" i="28"/>
  <c r="AS217" i="28"/>
  <c r="AU22" i="28"/>
  <c r="G158" i="28"/>
  <c r="BA158" i="28"/>
  <c r="AA158" i="28"/>
  <c r="U158" i="28"/>
  <c r="AO158" i="28"/>
  <c r="AW158" i="28"/>
  <c r="AS158" i="28"/>
  <c r="AY158" i="28"/>
  <c r="AU25" i="28"/>
  <c r="E137" i="28"/>
  <c r="AA137" i="28"/>
  <c r="AO137" i="28"/>
  <c r="AW137" i="28"/>
  <c r="AS137" i="28"/>
  <c r="AU137" i="28"/>
  <c r="AY137" i="28"/>
  <c r="BA137" i="28"/>
  <c r="U137" i="28"/>
  <c r="Y309" i="28"/>
  <c r="AU309" i="28"/>
  <c r="AW309" i="28"/>
  <c r="AO309" i="28"/>
  <c r="AS309" i="28"/>
  <c r="U309" i="28"/>
  <c r="AA309" i="28"/>
  <c r="BA309" i="28"/>
  <c r="AY309" i="28"/>
  <c r="AI216" i="28"/>
  <c r="AO216" i="28"/>
  <c r="AS216" i="28"/>
  <c r="AU216" i="28"/>
  <c r="AA216" i="28"/>
  <c r="BA216" i="28"/>
  <c r="AW216" i="28"/>
  <c r="U216" i="28"/>
  <c r="AY216" i="28"/>
  <c r="AQ199" i="28"/>
  <c r="BA199" i="28"/>
  <c r="U199" i="28"/>
  <c r="AW199" i="28"/>
  <c r="AO199" i="28"/>
  <c r="AY199" i="28"/>
  <c r="AS199" i="28"/>
  <c r="AU199" i="28"/>
  <c r="AA199" i="28"/>
  <c r="BA286" i="28"/>
  <c r="AO286" i="28"/>
  <c r="AA286" i="28"/>
  <c r="AY286" i="28"/>
  <c r="AW286" i="28"/>
  <c r="AS286" i="28"/>
  <c r="U286" i="28"/>
  <c r="BA219" i="28"/>
  <c r="U219" i="28"/>
  <c r="AA219" i="28"/>
  <c r="AY219" i="28"/>
  <c r="AO219" i="28"/>
  <c r="AS219" i="28"/>
  <c r="AW219" i="28"/>
  <c r="BC171" i="28"/>
  <c r="AW171" i="28"/>
  <c r="BA171" i="28"/>
  <c r="U171" i="28"/>
  <c r="AO171" i="28"/>
  <c r="AA171" i="28"/>
  <c r="AY171" i="28"/>
  <c r="AS171" i="28"/>
  <c r="BA265" i="28"/>
  <c r="U265" i="28"/>
  <c r="AO265" i="28"/>
  <c r="AY265" i="28"/>
  <c r="AA265" i="28"/>
  <c r="AS265" i="28"/>
  <c r="AW265" i="28"/>
  <c r="AU252" i="28"/>
  <c r="AI294" i="28"/>
  <c r="U294" i="28"/>
  <c r="AS294" i="28"/>
  <c r="AO294" i="28"/>
  <c r="BA294" i="28"/>
  <c r="AY294" i="28"/>
  <c r="AW294" i="28"/>
  <c r="AA294" i="28"/>
  <c r="Q246" i="28"/>
  <c r="AO246" i="28"/>
  <c r="AS246" i="28"/>
  <c r="U246" i="28"/>
  <c r="BA246" i="28"/>
  <c r="AA246" i="28"/>
  <c r="AI292" i="28"/>
  <c r="AY292" i="28"/>
  <c r="BA292" i="28"/>
  <c r="U292" i="28"/>
  <c r="AW292" i="28"/>
  <c r="AA292" i="28"/>
  <c r="AO292" i="28"/>
  <c r="AS292" i="28"/>
  <c r="AG283" i="28"/>
  <c r="AA283" i="28"/>
  <c r="BA283" i="28"/>
  <c r="AW283" i="28"/>
  <c r="U283" i="28"/>
  <c r="AO283" i="28"/>
  <c r="I175" i="28"/>
  <c r="AA175" i="28"/>
  <c r="AS175" i="28"/>
  <c r="AO175" i="28"/>
  <c r="BA175" i="28"/>
  <c r="AY175" i="28"/>
  <c r="U175" i="28"/>
  <c r="AW175" i="28"/>
  <c r="G315" i="28"/>
  <c r="BA315" i="28"/>
  <c r="AO315" i="28"/>
  <c r="AY315" i="28"/>
  <c r="U315" i="28"/>
  <c r="AA315" i="28"/>
  <c r="AS315" i="28"/>
  <c r="AW315" i="28"/>
  <c r="I174" i="28"/>
  <c r="BA174" i="28"/>
  <c r="AW174" i="28"/>
  <c r="AO253" i="28"/>
  <c r="AS253" i="28"/>
  <c r="AU154" i="28"/>
  <c r="AU286" i="28"/>
  <c r="G190" i="28"/>
  <c r="AO190" i="28"/>
  <c r="BA190" i="28"/>
  <c r="AY190" i="28"/>
  <c r="AW190" i="28"/>
  <c r="AA190" i="28"/>
  <c r="U190" i="28"/>
  <c r="AS190" i="28"/>
  <c r="U348" i="28"/>
  <c r="AO348" i="28"/>
  <c r="BA348" i="28"/>
  <c r="AA348" i="28"/>
  <c r="AW348" i="28"/>
  <c r="AY348" i="28"/>
  <c r="AS348" i="28"/>
  <c r="AW181" i="28"/>
  <c r="AS181" i="28"/>
  <c r="U181" i="28"/>
  <c r="BA181" i="28"/>
  <c r="AO181" i="28"/>
  <c r="AA181" i="28"/>
  <c r="AY181" i="28"/>
  <c r="AU145" i="28"/>
  <c r="AU292" i="28"/>
  <c r="AU224" i="28"/>
  <c r="AU265" i="28"/>
  <c r="AU47" i="28"/>
  <c r="AU69" i="28"/>
  <c r="AU65" i="28"/>
  <c r="AI195" i="28"/>
  <c r="U195" i="28"/>
  <c r="AW195" i="28"/>
  <c r="AO195" i="28"/>
  <c r="AS195" i="28"/>
  <c r="AU195" i="28"/>
  <c r="AA195" i="28"/>
  <c r="BA195" i="28"/>
  <c r="AY195" i="28"/>
  <c r="AI213" i="28"/>
  <c r="BA213" i="28"/>
  <c r="AA213" i="28"/>
  <c r="AW213" i="28"/>
  <c r="AY213" i="28"/>
  <c r="U213" i="28"/>
  <c r="AS213" i="28"/>
  <c r="AU213" i="28"/>
  <c r="AO213" i="28"/>
  <c r="AI343" i="28"/>
  <c r="AO343" i="28"/>
  <c r="AY343" i="28"/>
  <c r="AU343" i="28"/>
  <c r="AW343" i="28"/>
  <c r="AS343" i="28"/>
  <c r="AA343" i="28"/>
  <c r="U343" i="28"/>
  <c r="BA343" i="28"/>
  <c r="AS174" i="28"/>
  <c r="U174" i="28"/>
  <c r="AO159" i="28"/>
  <c r="AY305" i="28"/>
  <c r="AW47" i="28"/>
  <c r="AS316" i="28"/>
  <c r="AW316" i="28"/>
  <c r="AA253" i="28"/>
  <c r="AA81" i="28"/>
  <c r="BA347" i="28"/>
  <c r="AA43" i="28"/>
  <c r="AY246" i="28"/>
  <c r="AY283" i="28"/>
  <c r="AC59" i="28"/>
  <c r="Q101" i="28"/>
  <c r="E312" i="28"/>
  <c r="E31" i="28"/>
  <c r="E268" i="28"/>
  <c r="AO268" i="28"/>
  <c r="AS268" i="28"/>
  <c r="AW268" i="28"/>
  <c r="BA268" i="28"/>
  <c r="U268" i="28"/>
  <c r="AA268" i="28"/>
  <c r="AY268" i="28"/>
  <c r="AI341" i="28"/>
  <c r="AA341" i="28"/>
  <c r="AW341" i="28"/>
  <c r="U341" i="28"/>
  <c r="BA341" i="28"/>
  <c r="AS341" i="28"/>
  <c r="AY341" i="28"/>
  <c r="AO341" i="28"/>
  <c r="AI157" i="28"/>
  <c r="AA157" i="28"/>
  <c r="BA157" i="28"/>
  <c r="AY157" i="28"/>
  <c r="U157" i="28"/>
  <c r="AW157" i="28"/>
  <c r="AO157" i="28"/>
  <c r="AS157" i="28"/>
  <c r="AI136" i="28"/>
  <c r="BA136" i="28"/>
  <c r="AO136" i="28"/>
  <c r="AA136" i="28"/>
  <c r="AW136" i="28"/>
  <c r="AY136" i="28"/>
  <c r="U136" i="28"/>
  <c r="AS136" i="28"/>
  <c r="AI162" i="28"/>
  <c r="AW162" i="28"/>
  <c r="BA162" i="28"/>
  <c r="AO162" i="28"/>
  <c r="U162" i="28"/>
  <c r="AY162" i="28"/>
  <c r="AA162" i="28"/>
  <c r="AS162" i="28"/>
  <c r="AK63" i="28"/>
  <c r="U63" i="28"/>
  <c r="AU63" i="28"/>
  <c r="AY63" i="28"/>
  <c r="AA63" i="28"/>
  <c r="AW63" i="28"/>
  <c r="AO63" i="28"/>
  <c r="AS63" i="28"/>
  <c r="AM86" i="28"/>
  <c r="AU86" i="28"/>
  <c r="BA86" i="28"/>
  <c r="AO86" i="28"/>
  <c r="AS86" i="28"/>
  <c r="AA86" i="28"/>
  <c r="AW86" i="28"/>
  <c r="AY86" i="28"/>
  <c r="U86" i="28"/>
  <c r="AK27" i="28"/>
  <c r="AU27" i="28"/>
  <c r="AS27" i="28"/>
  <c r="AY27" i="28"/>
  <c r="AW27" i="28"/>
  <c r="AA27" i="28"/>
  <c r="U27" i="28"/>
  <c r="AO27" i="28"/>
  <c r="AK102" i="28"/>
  <c r="BA102" i="28"/>
  <c r="AA102" i="28"/>
  <c r="AS102" i="28"/>
  <c r="U102" i="28"/>
  <c r="AO102" i="28"/>
  <c r="AY102" i="28"/>
  <c r="AW102" i="28"/>
  <c r="AI201" i="28"/>
  <c r="AW201" i="28"/>
  <c r="AS201" i="28"/>
  <c r="U201" i="28"/>
  <c r="BA201" i="28"/>
  <c r="AO201" i="28"/>
  <c r="AA201" i="28"/>
  <c r="AY201" i="28"/>
  <c r="AU212" i="28"/>
  <c r="E173" i="28"/>
  <c r="AA173" i="28"/>
  <c r="AS173" i="28"/>
  <c r="AO173" i="28"/>
  <c r="BA173" i="28"/>
  <c r="AW173" i="28"/>
  <c r="U173" i="28"/>
  <c r="AY173" i="28"/>
  <c r="AU46" i="28"/>
  <c r="AM80" i="28"/>
  <c r="AU80" i="28"/>
  <c r="AO80" i="28"/>
  <c r="BA80" i="28"/>
  <c r="U80" i="28"/>
  <c r="AS80" i="28"/>
  <c r="AW80" i="28"/>
  <c r="AA80" i="28"/>
  <c r="AY80" i="28"/>
  <c r="AQ259" i="28"/>
  <c r="AW259" i="28"/>
  <c r="AS259" i="28"/>
  <c r="U259" i="28"/>
  <c r="BA259" i="28"/>
  <c r="AO259" i="28"/>
  <c r="AA259" i="28"/>
  <c r="AY259" i="28"/>
  <c r="AQ345" i="28"/>
  <c r="AY345" i="28"/>
  <c r="AO345" i="28"/>
  <c r="U345" i="28"/>
  <c r="AS345" i="28"/>
  <c r="AW345" i="28"/>
  <c r="BA345" i="28"/>
  <c r="AA345" i="28"/>
  <c r="AQ302" i="28"/>
  <c r="BA302" i="28"/>
  <c r="AO302" i="28"/>
  <c r="AA302" i="28"/>
  <c r="AY302" i="28"/>
  <c r="AW302" i="28"/>
  <c r="AS302" i="28"/>
  <c r="U302" i="28"/>
  <c r="AK83" i="28"/>
  <c r="AU83" i="28"/>
  <c r="AY83" i="28"/>
  <c r="BA83" i="28"/>
  <c r="AO83" i="28"/>
  <c r="AS83" i="28"/>
  <c r="U83" i="28"/>
  <c r="AW83" i="28"/>
  <c r="AA83" i="28"/>
  <c r="AU272" i="28"/>
  <c r="AM54" i="28"/>
  <c r="AS54" i="28"/>
  <c r="AW54" i="28"/>
  <c r="AA54" i="28"/>
  <c r="U54" i="28"/>
  <c r="AY54" i="28"/>
  <c r="AO54" i="28"/>
  <c r="Q73" i="28"/>
  <c r="AS73" i="28"/>
  <c r="U73" i="28"/>
  <c r="AY73" i="28"/>
  <c r="AO73" i="28"/>
  <c r="AW73" i="28"/>
  <c r="AA73" i="28"/>
  <c r="G66" i="28"/>
  <c r="AA66" i="28"/>
  <c r="AW66" i="28"/>
  <c r="AY66" i="28"/>
  <c r="AS66" i="28"/>
  <c r="U66" i="28"/>
  <c r="AO66" i="28"/>
  <c r="Q64" i="28"/>
  <c r="AY64" i="28"/>
  <c r="AS64" i="28"/>
  <c r="AO64" i="28"/>
  <c r="U64" i="28"/>
  <c r="AA64" i="28"/>
  <c r="AW64" i="28"/>
  <c r="AK77" i="28"/>
  <c r="AA77" i="28"/>
  <c r="AO77" i="28"/>
  <c r="AS77" i="28"/>
  <c r="AW77" i="28"/>
  <c r="U77" i="28"/>
  <c r="AY77" i="28"/>
  <c r="AQ17" i="28"/>
  <c r="AA17" i="28"/>
  <c r="AY17" i="28"/>
  <c r="AW17" i="28"/>
  <c r="BA17" i="28"/>
  <c r="U17" i="28"/>
  <c r="AS17" i="28"/>
  <c r="AO17" i="28"/>
  <c r="AO95" i="28"/>
  <c r="AS95" i="28"/>
  <c r="AW95" i="28"/>
  <c r="BA95" i="28"/>
  <c r="U95" i="28"/>
  <c r="AA95" i="28"/>
  <c r="AY95" i="28"/>
  <c r="Q34" i="28"/>
  <c r="U34" i="28"/>
  <c r="AA34" i="28"/>
  <c r="AO34" i="28"/>
  <c r="AS34" i="28"/>
  <c r="AW34" i="28"/>
  <c r="AY34" i="28"/>
  <c r="I35" i="28"/>
  <c r="U35" i="28"/>
  <c r="AY35" i="28"/>
  <c r="AS35" i="28"/>
  <c r="AA35" i="28"/>
  <c r="AO35" i="28"/>
  <c r="AW35" i="28"/>
  <c r="AU329" i="28"/>
  <c r="AU148" i="28"/>
  <c r="AU230" i="28"/>
  <c r="BC58" i="28"/>
  <c r="AA58" i="28"/>
  <c r="AS58" i="28"/>
  <c r="AO58" i="28"/>
  <c r="AW58" i="28"/>
  <c r="U58" i="28"/>
  <c r="AY58" i="28"/>
  <c r="BC94" i="28"/>
  <c r="BA94" i="28"/>
  <c r="AO94" i="28"/>
  <c r="AS94" i="28"/>
  <c r="AW94" i="28"/>
  <c r="U94" i="28"/>
  <c r="AY94" i="28"/>
  <c r="AA94" i="28"/>
  <c r="AQ44" i="28"/>
  <c r="AY44" i="28"/>
  <c r="AS44" i="28"/>
  <c r="AO44" i="28"/>
  <c r="U44" i="28"/>
  <c r="AW44" i="28"/>
  <c r="AA44" i="28"/>
  <c r="AI289" i="28"/>
  <c r="BA289" i="28"/>
  <c r="AW289" i="28"/>
  <c r="AA289" i="28"/>
  <c r="AO289" i="28"/>
  <c r="U289" i="28"/>
  <c r="AS289" i="28"/>
  <c r="AY289" i="28"/>
  <c r="AM23" i="28"/>
  <c r="AO23" i="28"/>
  <c r="AU23" i="28"/>
  <c r="AS23" i="28"/>
  <c r="AY23" i="28"/>
  <c r="AW23" i="28"/>
  <c r="U23" i="28"/>
  <c r="AA23" i="28"/>
  <c r="O147" i="28"/>
  <c r="BA147" i="28"/>
  <c r="AY147" i="28"/>
  <c r="AO147" i="28"/>
  <c r="AW147" i="28"/>
  <c r="U147" i="28"/>
  <c r="AS147" i="28"/>
  <c r="AA147" i="28"/>
  <c r="AU140" i="28"/>
  <c r="AU271" i="28"/>
  <c r="AI183" i="28"/>
  <c r="AW183" i="28"/>
  <c r="AA183" i="28"/>
  <c r="U183" i="28"/>
  <c r="AS183" i="28"/>
  <c r="AO183" i="28"/>
  <c r="BA183" i="28"/>
  <c r="AY183" i="28"/>
  <c r="AI143" i="28"/>
  <c r="AA143" i="28"/>
  <c r="U143" i="28"/>
  <c r="AY143" i="28"/>
  <c r="AS143" i="28"/>
  <c r="AW143" i="28"/>
  <c r="BA143" i="28"/>
  <c r="AO143" i="28"/>
  <c r="E276" i="28"/>
  <c r="U276" i="28"/>
  <c r="AS276" i="28"/>
  <c r="AA276" i="28"/>
  <c r="BA276" i="28"/>
  <c r="AW276" i="28"/>
  <c r="AO276" i="28"/>
  <c r="AY276" i="28"/>
  <c r="AG273" i="28"/>
  <c r="AW273" i="28"/>
  <c r="AS273" i="28"/>
  <c r="AY273" i="28"/>
  <c r="BA273" i="28"/>
  <c r="U273" i="28"/>
  <c r="AA273" i="28"/>
  <c r="AO273" i="28"/>
  <c r="BC90" i="28"/>
  <c r="AS90" i="28"/>
  <c r="U90" i="28"/>
  <c r="AA90" i="28"/>
  <c r="AY90" i="28"/>
  <c r="AO90" i="28"/>
  <c r="BA90" i="28"/>
  <c r="AW90" i="28"/>
  <c r="AU210" i="28"/>
  <c r="BC193" i="28"/>
  <c r="U193" i="28"/>
  <c r="BA193" i="28"/>
  <c r="AA193" i="28"/>
  <c r="AW193" i="28"/>
  <c r="AO193" i="28"/>
  <c r="AY193" i="28"/>
  <c r="AS193" i="28"/>
  <c r="AU301" i="28"/>
  <c r="AU349" i="28"/>
  <c r="AK331" i="28"/>
  <c r="AW331" i="28"/>
  <c r="U331" i="28"/>
  <c r="AO331" i="28"/>
  <c r="AS331" i="28"/>
  <c r="AA331" i="28"/>
  <c r="BA331" i="28"/>
  <c r="AY331" i="28"/>
  <c r="AU82" i="28"/>
  <c r="AU19" i="28"/>
  <c r="AU87" i="28"/>
  <c r="AU245" i="28"/>
  <c r="BC310" i="28"/>
  <c r="AO310" i="28"/>
  <c r="BA310" i="28"/>
  <c r="AY310" i="28"/>
  <c r="AW310" i="28"/>
  <c r="AA310" i="28"/>
  <c r="U310" i="28"/>
  <c r="AS310" i="28"/>
  <c r="AU95" i="28"/>
  <c r="AU36" i="28"/>
  <c r="AU229" i="28"/>
  <c r="AU35" i="28"/>
  <c r="BC185" i="28"/>
  <c r="AY185" i="28"/>
  <c r="BA185" i="28"/>
  <c r="U185" i="28"/>
  <c r="AA185" i="28"/>
  <c r="AO185" i="28"/>
  <c r="AW185" i="28"/>
  <c r="AS185" i="28"/>
  <c r="BC346" i="28"/>
  <c r="AO346" i="28"/>
  <c r="AS346" i="28"/>
  <c r="BA346" i="28"/>
  <c r="AY346" i="28"/>
  <c r="U346" i="28"/>
  <c r="AA346" i="28"/>
  <c r="AW346" i="28"/>
  <c r="AI191" i="28"/>
  <c r="BA191" i="28"/>
  <c r="AY191" i="28"/>
  <c r="U191" i="28"/>
  <c r="AW191" i="28"/>
  <c r="AA191" i="28"/>
  <c r="AS191" i="28"/>
  <c r="AO191" i="28"/>
  <c r="AI187" i="28"/>
  <c r="AW187" i="28"/>
  <c r="AS187" i="28"/>
  <c r="AY187" i="28"/>
  <c r="BA187" i="28"/>
  <c r="AA187" i="28"/>
  <c r="U187" i="28"/>
  <c r="AO187" i="28"/>
  <c r="AI338" i="28"/>
  <c r="AA338" i="28"/>
  <c r="AW338" i="28"/>
  <c r="U338" i="28"/>
  <c r="AO338" i="28"/>
  <c r="AU338" i="28"/>
  <c r="BA338" i="28"/>
  <c r="AY338" i="28"/>
  <c r="AS338" i="28"/>
  <c r="E139" i="28"/>
  <c r="AW139" i="28"/>
  <c r="AY139" i="28"/>
  <c r="AO139" i="28"/>
  <c r="AS139" i="28"/>
  <c r="AU139" i="28"/>
  <c r="U139" i="28"/>
  <c r="BA139" i="28"/>
  <c r="AA139" i="28"/>
  <c r="AW278" i="28"/>
  <c r="AY278" i="28"/>
  <c r="U278" i="28"/>
  <c r="AS278" i="28"/>
  <c r="AU278" i="28"/>
  <c r="AA278" i="28"/>
  <c r="BA278" i="28"/>
  <c r="AO278" i="28"/>
  <c r="AI150" i="28"/>
  <c r="U150" i="28"/>
  <c r="AO150" i="28"/>
  <c r="AA150" i="28"/>
  <c r="AS150" i="28"/>
  <c r="AW150" i="28"/>
  <c r="BA150" i="28"/>
  <c r="AY150" i="28"/>
  <c r="AI320" i="28"/>
  <c r="BA320" i="28"/>
  <c r="AW320" i="28"/>
  <c r="U320" i="28"/>
  <c r="AY320" i="28"/>
  <c r="AA320" i="28"/>
  <c r="AS320" i="28"/>
  <c r="AO320" i="28"/>
  <c r="AU302" i="28"/>
  <c r="AU59" i="28"/>
  <c r="E291" i="28"/>
  <c r="U291" i="28"/>
  <c r="BA291" i="28"/>
  <c r="AW291" i="28"/>
  <c r="AA291" i="28"/>
  <c r="AY291" i="28"/>
  <c r="AO291" i="28"/>
  <c r="AS291" i="28"/>
  <c r="AU263" i="28"/>
  <c r="E197" i="28"/>
  <c r="BA197" i="28"/>
  <c r="U197" i="28"/>
  <c r="AA197" i="28"/>
  <c r="AW197" i="28"/>
  <c r="AY197" i="28"/>
  <c r="AS197" i="28"/>
  <c r="AO197" i="28"/>
  <c r="AU289" i="28"/>
  <c r="U240" i="28"/>
  <c r="AO240" i="28"/>
  <c r="AA240" i="28"/>
  <c r="AS240" i="28"/>
  <c r="AU240" i="28"/>
  <c r="AW240" i="28"/>
  <c r="BA240" i="28"/>
  <c r="AY240" i="28"/>
  <c r="AI281" i="28"/>
  <c r="U281" i="28"/>
  <c r="AY281" i="28"/>
  <c r="AW281" i="28"/>
  <c r="AS281" i="28"/>
  <c r="AA281" i="28"/>
  <c r="BA281" i="28"/>
  <c r="AO281" i="28"/>
  <c r="AI225" i="28"/>
  <c r="BA225" i="28"/>
  <c r="AA225" i="28"/>
  <c r="AW225" i="28"/>
  <c r="AY225" i="28"/>
  <c r="U225" i="28"/>
  <c r="AS225" i="28"/>
  <c r="AO225" i="28"/>
  <c r="AI249" i="28"/>
  <c r="BA249" i="28"/>
  <c r="AA249" i="28"/>
  <c r="AW249" i="28"/>
  <c r="AY249" i="28"/>
  <c r="AO249" i="28"/>
  <c r="AS249" i="28"/>
  <c r="U249" i="28"/>
  <c r="AI152" i="28"/>
  <c r="AW152" i="28"/>
  <c r="AY152" i="28"/>
  <c r="U152" i="28"/>
  <c r="AU246" i="28"/>
  <c r="AU234" i="28"/>
  <c r="AU219" i="28"/>
  <c r="AU260" i="28"/>
  <c r="AI327" i="28"/>
  <c r="U327" i="28"/>
  <c r="AY327" i="28"/>
  <c r="AO327" i="28"/>
  <c r="AS327" i="28"/>
  <c r="AA327" i="28"/>
  <c r="BA327" i="28"/>
  <c r="AW327" i="28"/>
  <c r="AI267" i="28"/>
  <c r="AO267" i="28"/>
  <c r="AS267" i="28"/>
  <c r="AY267" i="28"/>
  <c r="BA267" i="28"/>
  <c r="U267" i="28"/>
  <c r="AW267" i="28"/>
  <c r="AA267" i="28"/>
  <c r="AI351" i="28"/>
  <c r="AW351" i="28"/>
  <c r="BA351" i="28"/>
  <c r="AY351" i="28"/>
  <c r="U351" i="28"/>
  <c r="AS351" i="28"/>
  <c r="AA351" i="28"/>
  <c r="AO351" i="28"/>
  <c r="AI220" i="28"/>
  <c r="AY220" i="28"/>
  <c r="AS220" i="28"/>
  <c r="AO220" i="28"/>
  <c r="BA220" i="28"/>
  <c r="AW220" i="28"/>
  <c r="AA220" i="28"/>
  <c r="U220" i="28"/>
  <c r="AU235" i="28"/>
  <c r="AI232" i="28"/>
  <c r="U232" i="28"/>
  <c r="BA232" i="28"/>
  <c r="AO232" i="28"/>
  <c r="AW232" i="28"/>
  <c r="AA232" i="28"/>
  <c r="AY232" i="28"/>
  <c r="AS232" i="28"/>
  <c r="O298" i="28"/>
  <c r="BA298" i="28"/>
  <c r="U298" i="28"/>
  <c r="AW298" i="28"/>
  <c r="AU298" i="28"/>
  <c r="AY298" i="28"/>
  <c r="AA298" i="28"/>
  <c r="AS298" i="28"/>
  <c r="AO298" i="28"/>
  <c r="AU81" i="28"/>
  <c r="AU58" i="28"/>
  <c r="AU16" i="28"/>
  <c r="AU75" i="28"/>
  <c r="AI202" i="28"/>
  <c r="AA202" i="28"/>
  <c r="AS202" i="28"/>
  <c r="AU202" i="28"/>
  <c r="AW202" i="28"/>
  <c r="BA202" i="28"/>
  <c r="U202" i="28"/>
  <c r="AY202" i="28"/>
  <c r="AO202" i="28"/>
  <c r="I211" i="28"/>
  <c r="AA211" i="28"/>
  <c r="AY211" i="28"/>
  <c r="AW211" i="28"/>
  <c r="U211" i="28"/>
  <c r="AU211" i="28"/>
  <c r="AO211" i="28"/>
  <c r="BA211" i="28"/>
  <c r="AS211" i="28"/>
  <c r="AI307" i="28"/>
  <c r="AW307" i="28"/>
  <c r="AY307" i="28"/>
  <c r="U307" i="28"/>
  <c r="AS307" i="28"/>
  <c r="AO307" i="28"/>
  <c r="AA307" i="28"/>
  <c r="AU307" i="28"/>
  <c r="BA307" i="28"/>
  <c r="AE247" i="28"/>
  <c r="U247" i="28"/>
  <c r="AS247" i="28"/>
  <c r="AU247" i="28"/>
  <c r="AW247" i="28"/>
  <c r="AA247" i="28"/>
  <c r="AY247" i="28"/>
  <c r="BA247" i="28"/>
  <c r="AO247" i="28"/>
  <c r="AY174" i="28"/>
  <c r="AS159" i="28"/>
  <c r="AA159" i="28"/>
  <c r="AO305" i="28"/>
  <c r="AY47" i="28"/>
  <c r="AY316" i="28"/>
  <c r="BA316" i="28"/>
  <c r="U253" i="28"/>
  <c r="AO152" i="28"/>
  <c r="U81" i="28"/>
  <c r="AW347" i="28"/>
  <c r="U189" i="28"/>
  <c r="AW246" i="28"/>
  <c r="AY314" i="28"/>
  <c r="AS49" i="28"/>
  <c r="AS243" i="28"/>
  <c r="AO243" i="28"/>
  <c r="AY144" i="28"/>
  <c r="AI319" i="28"/>
  <c r="BA319" i="28"/>
  <c r="AO319" i="28"/>
  <c r="AI206" i="28"/>
  <c r="BA206" i="28"/>
  <c r="U206" i="28"/>
  <c r="AY317" i="28"/>
  <c r="AY222" i="28"/>
  <c r="AS56" i="28"/>
  <c r="AW49" i="28"/>
  <c r="AO49" i="28"/>
  <c r="AY243" i="28"/>
  <c r="U243" i="28"/>
  <c r="AO144" i="28"/>
  <c r="AA319" i="28"/>
  <c r="AO206" i="28"/>
  <c r="AE333" i="28"/>
  <c r="BA333" i="28"/>
  <c r="AW333" i="28"/>
  <c r="AO333" i="28"/>
  <c r="AY333" i="28"/>
  <c r="U333" i="28"/>
  <c r="AS333" i="28"/>
  <c r="AU333" i="28"/>
  <c r="AA333" i="28"/>
  <c r="AG317" i="28"/>
  <c r="BA317" i="28"/>
  <c r="U317" i="28"/>
  <c r="AA317" i="28"/>
  <c r="AO317" i="28"/>
  <c r="AC238" i="28"/>
  <c r="AU238" i="28"/>
  <c r="AO238" i="28"/>
  <c r="BA238" i="28"/>
  <c r="AA238" i="28"/>
  <c r="U238" i="28"/>
  <c r="AY238" i="28"/>
  <c r="AW238" i="28"/>
  <c r="AS238" i="28"/>
  <c r="BA205" i="28"/>
  <c r="AW205" i="28"/>
  <c r="AA205" i="28"/>
  <c r="U205" i="28"/>
  <c r="AY205" i="28"/>
  <c r="AS205" i="28"/>
  <c r="AU205" i="28"/>
  <c r="AO205" i="28"/>
  <c r="U222" i="28"/>
  <c r="AW222" i="28"/>
  <c r="AO222" i="28"/>
  <c r="AS222" i="28"/>
  <c r="AU222" i="28"/>
  <c r="AA222" i="28"/>
  <c r="AI226" i="28"/>
  <c r="U226" i="28"/>
  <c r="AS226" i="28"/>
  <c r="AU226" i="28"/>
  <c r="AA226" i="28"/>
  <c r="BA226" i="28"/>
  <c r="AO226" i="28"/>
  <c r="AW226" i="28"/>
  <c r="AY226" i="28"/>
  <c r="AS318" i="28"/>
  <c r="AO318" i="28"/>
  <c r="AS258" i="28"/>
  <c r="AO258" i="28"/>
  <c r="AS269" i="28"/>
  <c r="AY269" i="28"/>
  <c r="AY56" i="28"/>
  <c r="U56" i="28"/>
  <c r="AA49" i="28"/>
  <c r="U49" i="28"/>
  <c r="AW243" i="28"/>
  <c r="BA243" i="28"/>
  <c r="AS179" i="28"/>
  <c r="AY179" i="28"/>
  <c r="AS180" i="28"/>
  <c r="AW180" i="28"/>
  <c r="AA261" i="28"/>
  <c r="AS144" i="28"/>
  <c r="AK76" i="28"/>
  <c r="AY76" i="28"/>
  <c r="U76" i="28"/>
  <c r="U319" i="28"/>
  <c r="AI322" i="28"/>
  <c r="BA322" i="28"/>
  <c r="AO322" i="28"/>
  <c r="AY206" i="28"/>
  <c r="AU317" i="28"/>
  <c r="I144" i="28"/>
  <c r="AW144" i="28"/>
  <c r="AA144" i="28"/>
  <c r="AS317" i="28"/>
  <c r="AS250" i="28"/>
  <c r="AA250" i="28"/>
  <c r="AS336" i="28"/>
  <c r="U336" i="28"/>
  <c r="AS237" i="28"/>
  <c r="AA237" i="28"/>
  <c r="AS182" i="28"/>
  <c r="AW182" i="28"/>
  <c r="AS153" i="28"/>
  <c r="AW153" i="28"/>
  <c r="AW300" i="28"/>
  <c r="AY250" i="28"/>
  <c r="U250" i="28"/>
  <c r="AY336" i="28"/>
  <c r="AA336" i="28"/>
  <c r="AS138" i="28"/>
  <c r="U138" i="28"/>
  <c r="AS277" i="28"/>
  <c r="AO277" i="28"/>
  <c r="AY237" i="28"/>
  <c r="U237" i="28"/>
  <c r="AY182" i="28"/>
  <c r="AO182" i="28"/>
  <c r="AO153" i="28"/>
  <c r="AA153" i="28"/>
  <c r="AA300" i="28"/>
  <c r="AO300" i="28"/>
  <c r="AA170" i="28"/>
  <c r="AO170" i="28"/>
  <c r="AY209" i="28"/>
  <c r="AO209" i="28"/>
  <c r="AW250" i="28"/>
  <c r="BA250" i="28"/>
  <c r="AO336" i="28"/>
  <c r="AW138" i="28"/>
  <c r="AO138" i="28"/>
  <c r="AY277" i="28"/>
  <c r="AW277" i="28"/>
  <c r="AA188" i="28"/>
  <c r="U188" i="28"/>
  <c r="AA352" i="28"/>
  <c r="U352" i="28"/>
  <c r="AI336" i="28"/>
  <c r="AU336" i="28"/>
  <c r="AA297" i="28"/>
  <c r="AY297" i="28"/>
  <c r="U297" i="28"/>
  <c r="AW297" i="28"/>
  <c r="BA297" i="28"/>
  <c r="AQ213" i="28"/>
  <c r="AQ195" i="28"/>
  <c r="AQ343" i="28"/>
  <c r="BC343" i="28"/>
  <c r="BC213" i="28"/>
  <c r="AG173" i="28"/>
  <c r="K268" i="28"/>
  <c r="K306" i="28"/>
  <c r="M18" i="28"/>
  <c r="G256" i="28"/>
  <c r="AE36" i="28"/>
  <c r="Y36" i="28"/>
  <c r="E36" i="28"/>
  <c r="AC31" i="28"/>
  <c r="AE268" i="28"/>
  <c r="G92" i="28"/>
  <c r="G155" i="28"/>
  <c r="E344" i="28"/>
  <c r="I255" i="28"/>
  <c r="Y312" i="28"/>
  <c r="AE312" i="28"/>
  <c r="AC312" i="28"/>
  <c r="AE306" i="28"/>
  <c r="AI31" i="28"/>
  <c r="S226" i="28"/>
  <c r="M80" i="28"/>
  <c r="AC268" i="28"/>
  <c r="K92" i="28"/>
  <c r="Y306" i="28"/>
  <c r="K36" i="28"/>
  <c r="O36" i="28"/>
  <c r="AC82" i="28"/>
  <c r="I31" i="28"/>
  <c r="AG151" i="28"/>
  <c r="AG92" i="28"/>
  <c r="O306" i="28"/>
  <c r="I52" i="28"/>
  <c r="K155" i="28"/>
  <c r="O312" i="28"/>
  <c r="AG312" i="28"/>
  <c r="I312" i="28"/>
  <c r="Y47" i="28"/>
  <c r="AC149" i="28"/>
  <c r="AK200" i="28"/>
  <c r="AG51" i="28"/>
  <c r="AC51" i="28"/>
  <c r="I173" i="28"/>
  <c r="Y63" i="28"/>
  <c r="AG52" i="28"/>
  <c r="AE18" i="28"/>
  <c r="AG256" i="28"/>
  <c r="I36" i="28"/>
  <c r="AC36" i="28"/>
  <c r="M36" i="28"/>
  <c r="M173" i="28"/>
  <c r="O268" i="28"/>
  <c r="M63" i="28"/>
  <c r="M97" i="28"/>
  <c r="Q344" i="28"/>
  <c r="M255" i="28"/>
  <c r="G312" i="28"/>
  <c r="Q312" i="28"/>
  <c r="Q162" i="28"/>
  <c r="AG31" i="28"/>
  <c r="Q306" i="28"/>
  <c r="M350" i="28"/>
  <c r="AK226" i="28"/>
  <c r="AK329" i="28"/>
  <c r="AK312" i="28"/>
  <c r="AM226" i="28"/>
  <c r="AK139" i="28"/>
  <c r="AK218" i="28"/>
  <c r="AQ152" i="28"/>
  <c r="Y66" i="28"/>
  <c r="G313" i="28"/>
  <c r="Q293" i="28"/>
  <c r="O299" i="28"/>
  <c r="AG54" i="28"/>
  <c r="E54" i="28"/>
  <c r="G23" i="28"/>
  <c r="O333" i="28"/>
  <c r="Q292" i="28"/>
  <c r="Y292" i="28"/>
  <c r="Y345" i="28"/>
  <c r="Q257" i="28"/>
  <c r="K148" i="28"/>
  <c r="G137" i="28"/>
  <c r="I329" i="28"/>
  <c r="Y147" i="28"/>
  <c r="E147" i="28"/>
  <c r="K276" i="28"/>
  <c r="O276" i="28"/>
  <c r="AC289" i="28"/>
  <c r="Q289" i="28"/>
  <c r="AG289" i="28"/>
  <c r="Q317" i="28"/>
  <c r="O73" i="28"/>
  <c r="AG155" i="28"/>
  <c r="M257" i="28"/>
  <c r="AG137" i="28"/>
  <c r="AE155" i="28"/>
  <c r="E155" i="28"/>
  <c r="Y242" i="28"/>
  <c r="M158" i="28"/>
  <c r="AG35" i="28"/>
  <c r="Y34" i="28"/>
  <c r="K329" i="28"/>
  <c r="AE216" i="28"/>
  <c r="K216" i="28"/>
  <c r="M216" i="28"/>
  <c r="K183" i="28"/>
  <c r="AI137" i="28"/>
  <c r="AK216" i="28"/>
  <c r="AK317" i="28"/>
  <c r="O190" i="28"/>
  <c r="K266" i="28"/>
  <c r="AG299" i="28"/>
  <c r="O54" i="28"/>
  <c r="AG23" i="28"/>
  <c r="I317" i="28"/>
  <c r="O241" i="28"/>
  <c r="AC313" i="28"/>
  <c r="O137" i="28"/>
  <c r="AC190" i="28"/>
  <c r="M329" i="28"/>
  <c r="M266" i="28"/>
  <c r="K293" i="28"/>
  <c r="M299" i="28"/>
  <c r="Y299" i="28"/>
  <c r="AE299" i="28"/>
  <c r="Q54" i="28"/>
  <c r="Y54" i="28"/>
  <c r="K23" i="28"/>
  <c r="AC23" i="28"/>
  <c r="O23" i="28"/>
  <c r="AG302" i="28"/>
  <c r="M333" i="28"/>
  <c r="Y333" i="28"/>
  <c r="O292" i="28"/>
  <c r="I292" i="28"/>
  <c r="AC79" i="28"/>
  <c r="I309" i="28"/>
  <c r="Q137" i="28"/>
  <c r="Y329" i="28"/>
  <c r="G266" i="28"/>
  <c r="AG147" i="28"/>
  <c r="Q147" i="28"/>
  <c r="AG276" i="28"/>
  <c r="G276" i="28"/>
  <c r="AE289" i="28"/>
  <c r="G289" i="28"/>
  <c r="K289" i="28"/>
  <c r="K73" i="28"/>
  <c r="E73" i="28"/>
  <c r="K94" i="28"/>
  <c r="M137" i="28"/>
  <c r="M212" i="28"/>
  <c r="O329" i="28"/>
  <c r="Q155" i="28"/>
  <c r="O155" i="28"/>
  <c r="I242" i="28"/>
  <c r="Q35" i="28"/>
  <c r="AG329" i="28"/>
  <c r="I216" i="28"/>
  <c r="Q216" i="28"/>
  <c r="O216" i="28"/>
  <c r="AI329" i="28"/>
  <c r="I155" i="28"/>
  <c r="AG257" i="28"/>
  <c r="Q212" i="28"/>
  <c r="Q329" i="28"/>
  <c r="Y293" i="28"/>
  <c r="I66" i="28"/>
  <c r="O309" i="28"/>
  <c r="AE137" i="28"/>
  <c r="Q266" i="28"/>
  <c r="M293" i="28"/>
  <c r="Q299" i="28"/>
  <c r="K299" i="28"/>
  <c r="G299" i="28"/>
  <c r="AE54" i="28"/>
  <c r="I54" i="28"/>
  <c r="G54" i="28"/>
  <c r="Y23" i="28"/>
  <c r="I23" i="28"/>
  <c r="M23" i="28"/>
  <c r="I302" i="28"/>
  <c r="M292" i="28"/>
  <c r="K79" i="28"/>
  <c r="Y155" i="28"/>
  <c r="Y137" i="28"/>
  <c r="AC266" i="28"/>
  <c r="I147" i="28"/>
  <c r="I276" i="28"/>
  <c r="I289" i="28"/>
  <c r="M289" i="28"/>
  <c r="E289" i="28"/>
  <c r="M94" i="28"/>
  <c r="AC329" i="28"/>
  <c r="AC155" i="28"/>
  <c r="M155" i="28"/>
  <c r="AE58" i="28"/>
  <c r="K137" i="28"/>
  <c r="AE329" i="28"/>
  <c r="AG216" i="28"/>
  <c r="AC216" i="28"/>
  <c r="E216" i="28"/>
  <c r="BC211" i="28"/>
  <c r="S159" i="28"/>
  <c r="S169" i="28"/>
  <c r="S290" i="28"/>
  <c r="S323" i="28"/>
  <c r="S347" i="28"/>
  <c r="S239" i="28"/>
  <c r="S177" i="28"/>
  <c r="S303" i="28"/>
  <c r="AQ159" i="28"/>
  <c r="Y254" i="28"/>
  <c r="AE254" i="28"/>
  <c r="AE75" i="28"/>
  <c r="I75" i="28"/>
  <c r="K75" i="28"/>
  <c r="O340" i="28"/>
  <c r="O55" i="28"/>
  <c r="AE55" i="28"/>
  <c r="E55" i="28"/>
  <c r="I19" i="28"/>
  <c r="G19" i="28"/>
  <c r="AE178" i="28"/>
  <c r="M178" i="28"/>
  <c r="Q178" i="28"/>
  <c r="M16" i="28"/>
  <c r="AC16" i="28"/>
  <c r="Y16" i="28"/>
  <c r="AC38" i="28"/>
  <c r="AE24" i="28"/>
  <c r="Y28" i="28"/>
  <c r="Y103" i="28"/>
  <c r="Y296" i="28"/>
  <c r="I72" i="28"/>
  <c r="O72" i="28"/>
  <c r="M61" i="28"/>
  <c r="E61" i="28"/>
  <c r="Y59" i="28"/>
  <c r="M68" i="28"/>
  <c r="I68" i="28"/>
  <c r="O68" i="28"/>
  <c r="Q38" i="28"/>
  <c r="G24" i="28"/>
  <c r="AG233" i="28"/>
  <c r="Q230" i="28"/>
  <c r="E230" i="28"/>
  <c r="AC24" i="28"/>
  <c r="I230" i="28"/>
  <c r="AC254" i="28"/>
  <c r="I254" i="28"/>
  <c r="Q75" i="28"/>
  <c r="AG75" i="28"/>
  <c r="E75" i="28"/>
  <c r="AC340" i="28"/>
  <c r="AC55" i="28"/>
  <c r="Y55" i="28"/>
  <c r="AC19" i="28"/>
  <c r="E19" i="28"/>
  <c r="O178" i="28"/>
  <c r="AG178" i="28"/>
  <c r="G178" i="28"/>
  <c r="I16" i="28"/>
  <c r="AE16" i="28"/>
  <c r="K16" i="28"/>
  <c r="M24" i="28"/>
  <c r="G28" i="28"/>
  <c r="I103" i="28"/>
  <c r="G72" i="28"/>
  <c r="AG72" i="28"/>
  <c r="O61" i="28"/>
  <c r="Q59" i="28"/>
  <c r="M59" i="28"/>
  <c r="Q68" i="28"/>
  <c r="K68" i="28"/>
  <c r="E68" i="28"/>
  <c r="AC46" i="28"/>
  <c r="O24" i="28"/>
  <c r="Y81" i="28"/>
  <c r="I233" i="28"/>
  <c r="G230" i="28"/>
  <c r="Q254" i="28"/>
  <c r="AC75" i="28"/>
  <c r="Y75" i="28"/>
  <c r="G340" i="28"/>
  <c r="Q340" i="28"/>
  <c r="G55" i="28"/>
  <c r="M55" i="28"/>
  <c r="AG55" i="28"/>
  <c r="AG19" i="28"/>
  <c r="O19" i="28"/>
  <c r="Y178" i="28"/>
  <c r="K178" i="28"/>
  <c r="E178" i="28"/>
  <c r="AG16" i="28"/>
  <c r="G16" i="28"/>
  <c r="E16" i="28"/>
  <c r="AG186" i="28"/>
  <c r="G103" i="28"/>
  <c r="Q24" i="28"/>
  <c r="AE28" i="28"/>
  <c r="E103" i="28"/>
  <c r="Y72" i="28"/>
  <c r="K61" i="28"/>
  <c r="G59" i="28"/>
  <c r="Q272" i="28"/>
  <c r="Y68" i="28"/>
  <c r="AE68" i="28"/>
  <c r="Y230" i="28"/>
  <c r="AG103" i="28"/>
  <c r="AG37" i="28"/>
  <c r="AC69" i="28"/>
  <c r="AG24" i="28"/>
  <c r="E81" i="28"/>
  <c r="E233" i="28"/>
  <c r="Q48" i="28"/>
  <c r="BC247" i="28"/>
  <c r="BC202" i="28"/>
  <c r="BC307" i="28"/>
  <c r="AI240" i="28"/>
  <c r="AG240" i="28"/>
  <c r="AE240" i="28"/>
  <c r="Y240" i="28"/>
  <c r="O240" i="28"/>
  <c r="Q240" i="28"/>
  <c r="AI246" i="28"/>
  <c r="E246" i="28"/>
  <c r="AC246" i="28"/>
  <c r="K246" i="28"/>
  <c r="AI283" i="28"/>
  <c r="E283" i="28"/>
  <c r="K283" i="28"/>
  <c r="Y283" i="28"/>
  <c r="I283" i="28"/>
  <c r="Q283" i="28"/>
  <c r="G283" i="28"/>
  <c r="AE283" i="28"/>
  <c r="M283" i="28"/>
  <c r="AC283" i="28"/>
  <c r="AI175" i="28"/>
  <c r="E175" i="28"/>
  <c r="K175" i="28"/>
  <c r="AE175" i="28"/>
  <c r="G175" i="28"/>
  <c r="AG175" i="28"/>
  <c r="O175" i="28"/>
  <c r="Y175" i="28"/>
  <c r="M175" i="28"/>
  <c r="Q175" i="28"/>
  <c r="AI315" i="28"/>
  <c r="M315" i="28"/>
  <c r="Y315" i="28"/>
  <c r="AE315" i="28"/>
  <c r="AG315" i="28"/>
  <c r="K315" i="28"/>
  <c r="E315" i="28"/>
  <c r="I315" i="28"/>
  <c r="AC315" i="28"/>
  <c r="AI174" i="28"/>
  <c r="E174" i="28"/>
  <c r="K174" i="28"/>
  <c r="Q174" i="28"/>
  <c r="G174" i="28"/>
  <c r="AG174" i="28"/>
  <c r="O174" i="28"/>
  <c r="AE174" i="28"/>
  <c r="AC174" i="28"/>
  <c r="M174" i="28"/>
  <c r="AI253" i="28"/>
  <c r="G253" i="28"/>
  <c r="AE253" i="28"/>
  <c r="K253" i="28"/>
  <c r="M253" i="28"/>
  <c r="AC253" i="28"/>
  <c r="Y253" i="28"/>
  <c r="AG253" i="28"/>
  <c r="O253" i="28"/>
  <c r="E190" i="28"/>
  <c r="K190" i="28"/>
  <c r="AE190" i="28"/>
  <c r="M190" i="28"/>
  <c r="AI348" i="28"/>
  <c r="O348" i="28"/>
  <c r="Y348" i="28"/>
  <c r="M348" i="28"/>
  <c r="I348" i="28"/>
  <c r="AC348" i="28"/>
  <c r="G348" i="28"/>
  <c r="K348" i="28"/>
  <c r="Q348" i="28"/>
  <c r="AI181" i="28"/>
  <c r="E181" i="28"/>
  <c r="K181" i="28"/>
  <c r="M181" i="28"/>
  <c r="G181" i="28"/>
  <c r="AE181" i="28"/>
  <c r="O181" i="28"/>
  <c r="AM181" i="28"/>
  <c r="AG181" i="28"/>
  <c r="AC181" i="28"/>
  <c r="Q181" i="28"/>
  <c r="AI167" i="28"/>
  <c r="AM167" i="28"/>
  <c r="AE167" i="28"/>
  <c r="K167" i="28"/>
  <c r="Y167" i="28"/>
  <c r="G167" i="28"/>
  <c r="M167" i="28"/>
  <c r="AK167" i="28"/>
  <c r="E167" i="28"/>
  <c r="AC167" i="28"/>
  <c r="AG167" i="28"/>
  <c r="E313" i="28"/>
  <c r="AK313" i="28"/>
  <c r="I313" i="28"/>
  <c r="AI313" i="28"/>
  <c r="S313" i="28"/>
  <c r="AM313" i="28"/>
  <c r="Q313" i="28"/>
  <c r="M313" i="28"/>
  <c r="AI333" i="28"/>
  <c r="S333" i="28"/>
  <c r="AM333" i="28"/>
  <c r="AK333" i="28"/>
  <c r="AE317" i="28"/>
  <c r="S317" i="28"/>
  <c r="M317" i="28"/>
  <c r="AC317" i="28"/>
  <c r="O317" i="28"/>
  <c r="Y317" i="28"/>
  <c r="AM317" i="28"/>
  <c r="AI238" i="28"/>
  <c r="E238" i="28"/>
  <c r="Y238" i="28"/>
  <c r="M238" i="28"/>
  <c r="I238" i="28"/>
  <c r="AE238" i="28"/>
  <c r="O238" i="28"/>
  <c r="S238" i="28"/>
  <c r="AM238" i="28"/>
  <c r="AK238" i="28"/>
  <c r="Q238" i="28"/>
  <c r="G238" i="28"/>
  <c r="AG238" i="28"/>
  <c r="AI205" i="28"/>
  <c r="AK205" i="28"/>
  <c r="M205" i="28"/>
  <c r="Y205" i="28"/>
  <c r="AG205" i="28"/>
  <c r="O205" i="28"/>
  <c r="AE205" i="28"/>
  <c r="S205" i="28"/>
  <c r="AM205" i="28"/>
  <c r="E205" i="28"/>
  <c r="Q205" i="28"/>
  <c r="I205" i="28"/>
  <c r="AI222" i="28"/>
  <c r="AM222" i="28"/>
  <c r="AK222" i="28"/>
  <c r="K222" i="28"/>
  <c r="G222" i="28"/>
  <c r="AG222" i="28"/>
  <c r="S222" i="28"/>
  <c r="M222" i="28"/>
  <c r="AC222" i="28"/>
  <c r="AE222" i="28"/>
  <c r="AQ222" i="28"/>
  <c r="O222" i="28"/>
  <c r="Y222" i="28"/>
  <c r="Q190" i="28"/>
  <c r="M246" i="28"/>
  <c r="I246" i="28"/>
  <c r="AC240" i="28"/>
  <c r="K240" i="28"/>
  <c r="K317" i="28"/>
  <c r="AE313" i="28"/>
  <c r="K238" i="28"/>
  <c r="I181" i="28"/>
  <c r="AG348" i="28"/>
  <c r="AC175" i="28"/>
  <c r="O313" i="28"/>
  <c r="I190" i="28"/>
  <c r="Y174" i="28"/>
  <c r="I167" i="28"/>
  <c r="G205" i="28"/>
  <c r="I222" i="28"/>
  <c r="AK70" i="28"/>
  <c r="I70" i="28"/>
  <c r="AC70" i="28"/>
  <c r="AE70" i="28"/>
  <c r="G70" i="28"/>
  <c r="Q70" i="28"/>
  <c r="K70" i="28"/>
  <c r="M70" i="28"/>
  <c r="O70" i="28"/>
  <c r="AI286" i="28"/>
  <c r="AE286" i="28"/>
  <c r="AC286" i="28"/>
  <c r="E219" i="28"/>
  <c r="G219" i="28"/>
  <c r="Q219" i="28"/>
  <c r="O219" i="28"/>
  <c r="Y219" i="28"/>
  <c r="AI265" i="28"/>
  <c r="E265" i="28"/>
  <c r="I265" i="28"/>
  <c r="K265" i="28"/>
  <c r="G265" i="28"/>
  <c r="AC265" i="28"/>
  <c r="Q265" i="28"/>
  <c r="AK93" i="28"/>
  <c r="G93" i="28"/>
  <c r="E93" i="28"/>
  <c r="I93" i="28"/>
  <c r="K93" i="28"/>
  <c r="Y93" i="28"/>
  <c r="AG333" i="28"/>
  <c r="G333" i="28"/>
  <c r="K333" i="28"/>
  <c r="AG292" i="28"/>
  <c r="G292" i="28"/>
  <c r="E292" i="28"/>
  <c r="AG190" i="28"/>
  <c r="AE246" i="28"/>
  <c r="G246" i="28"/>
  <c r="I240" i="28"/>
  <c r="E240" i="28"/>
  <c r="E317" i="28"/>
  <c r="Y190" i="28"/>
  <c r="Q253" i="28"/>
  <c r="Y181" i="28"/>
  <c r="O315" i="28"/>
  <c r="AE348" i="28"/>
  <c r="Q167" i="28"/>
  <c r="K205" i="28"/>
  <c r="Q222" i="28"/>
  <c r="AI317" i="28"/>
  <c r="AM309" i="28"/>
  <c r="M309" i="28"/>
  <c r="Q309" i="28"/>
  <c r="K309" i="28"/>
  <c r="I333" i="28"/>
  <c r="Q333" i="28"/>
  <c r="E333" i="28"/>
  <c r="K292" i="28"/>
  <c r="AC292" i="28"/>
  <c r="K313" i="28"/>
  <c r="Y246" i="28"/>
  <c r="AG246" i="28"/>
  <c r="G240" i="28"/>
  <c r="G317" i="28"/>
  <c r="I253" i="28"/>
  <c r="Q315" i="28"/>
  <c r="E348" i="28"/>
  <c r="O283" i="28"/>
  <c r="O167" i="28"/>
  <c r="E222" i="28"/>
  <c r="E148" i="28"/>
  <c r="Q148" i="28"/>
  <c r="AQ252" i="28"/>
  <c r="Q252" i="28"/>
  <c r="AK73" i="28"/>
  <c r="AC73" i="28"/>
  <c r="G73" i="28"/>
  <c r="AG73" i="28"/>
  <c r="AE73" i="28"/>
  <c r="I73" i="28"/>
  <c r="M73" i="28"/>
  <c r="AK66" i="28"/>
  <c r="O66" i="28"/>
  <c r="AM64" i="28"/>
  <c r="Y64" i="28"/>
  <c r="K64" i="28"/>
  <c r="E64" i="28"/>
  <c r="AG64" i="28"/>
  <c r="BC95" i="28"/>
  <c r="E95" i="28"/>
  <c r="K95" i="28"/>
  <c r="AK34" i="28"/>
  <c r="K34" i="28"/>
  <c r="AG34" i="28"/>
  <c r="AC34" i="28"/>
  <c r="G34" i="28"/>
  <c r="AE34" i="28"/>
  <c r="E34" i="28"/>
  <c r="M34" i="28"/>
  <c r="O34" i="28"/>
  <c r="AK35" i="28"/>
  <c r="AC35" i="28"/>
  <c r="G35" i="28"/>
  <c r="E35" i="28"/>
  <c r="M35" i="28"/>
  <c r="O35" i="28"/>
  <c r="AE35" i="28"/>
  <c r="Y35" i="28"/>
  <c r="K35" i="28"/>
  <c r="BC147" i="28"/>
  <c r="K147" i="28"/>
  <c r="G147" i="28"/>
  <c r="AC147" i="28"/>
  <c r="AI276" i="28"/>
  <c r="Q276" i="28"/>
  <c r="AC276" i="28"/>
  <c r="M276" i="28"/>
  <c r="AI273" i="28"/>
  <c r="M273" i="28"/>
  <c r="E273" i="28"/>
  <c r="Q273" i="28"/>
  <c r="AI242" i="28"/>
  <c r="G242" i="28"/>
  <c r="AG242" i="28"/>
  <c r="K242" i="28"/>
  <c r="Q242" i="28"/>
  <c r="M242" i="28"/>
  <c r="AC242" i="28"/>
  <c r="AE242" i="28"/>
  <c r="O242" i="28"/>
  <c r="E266" i="28"/>
  <c r="AG266" i="28"/>
  <c r="AE266" i="28"/>
  <c r="E257" i="28"/>
  <c r="AE257" i="28"/>
  <c r="I257" i="28"/>
  <c r="G257" i="28"/>
  <c r="AI335" i="28"/>
  <c r="AG335" i="28"/>
  <c r="Y335" i="28"/>
  <c r="AI217" i="28"/>
  <c r="K217" i="28"/>
  <c r="AI158" i="28"/>
  <c r="E158" i="28"/>
  <c r="AC158" i="28"/>
  <c r="Y158" i="28"/>
  <c r="O158" i="28"/>
  <c r="AG158" i="28"/>
  <c r="K158" i="28"/>
  <c r="AE158" i="28"/>
  <c r="I158" i="28"/>
  <c r="Q158" i="28"/>
  <c r="BC224" i="28"/>
  <c r="E224" i="28"/>
  <c r="AE224" i="28"/>
  <c r="Y224" i="28"/>
  <c r="O224" i="28"/>
  <c r="K224" i="28"/>
  <c r="G224" i="28"/>
  <c r="Q224" i="28"/>
  <c r="AC224" i="28"/>
  <c r="AG224" i="28"/>
  <c r="BC287" i="28"/>
  <c r="E287" i="28"/>
  <c r="G287" i="28"/>
  <c r="BC71" i="28"/>
  <c r="I71" i="28"/>
  <c r="BC278" i="28"/>
  <c r="I278" i="28"/>
  <c r="O278" i="28"/>
  <c r="AE278" i="28"/>
  <c r="AC17" i="28"/>
  <c r="G38" i="28"/>
  <c r="M230" i="28"/>
  <c r="AC230" i="28"/>
  <c r="K254" i="28"/>
  <c r="AG254" i="28"/>
  <c r="E254" i="28"/>
  <c r="Y340" i="28"/>
  <c r="M340" i="28"/>
  <c r="AC28" i="28"/>
  <c r="O28" i="28"/>
  <c r="I28" i="28"/>
  <c r="AC325" i="28"/>
  <c r="Q72" i="28"/>
  <c r="AE72" i="28"/>
  <c r="E72" i="28"/>
  <c r="I61" i="28"/>
  <c r="AE61" i="28"/>
  <c r="AC61" i="28"/>
  <c r="AE59" i="28"/>
  <c r="I59" i="28"/>
  <c r="O59" i="28"/>
  <c r="K37" i="28"/>
  <c r="I38" i="28"/>
  <c r="AE230" i="28"/>
  <c r="K230" i="28"/>
  <c r="M254" i="28"/>
  <c r="O254" i="28"/>
  <c r="AE340" i="28"/>
  <c r="K340" i="28"/>
  <c r="I340" i="28"/>
  <c r="M30" i="28"/>
  <c r="AG38" i="28"/>
  <c r="AG28" i="28"/>
  <c r="Q28" i="28"/>
  <c r="E28" i="28"/>
  <c r="M296" i="28"/>
  <c r="E325" i="28"/>
  <c r="M72" i="28"/>
  <c r="K72" i="28"/>
  <c r="Y61" i="28"/>
  <c r="AG61" i="28"/>
  <c r="Q61" i="28"/>
  <c r="AG59" i="28"/>
  <c r="K59" i="28"/>
  <c r="E59" i="28"/>
  <c r="Q37" i="28"/>
  <c r="I37" i="28"/>
  <c r="AC37" i="28"/>
  <c r="E37" i="28"/>
  <c r="AE273" i="28"/>
  <c r="E62" i="28"/>
  <c r="Q99" i="28"/>
  <c r="AC217" i="28"/>
  <c r="E41" i="28"/>
  <c r="M93" i="28"/>
  <c r="O93" i="28"/>
  <c r="AI93" i="28"/>
  <c r="O37" i="28"/>
  <c r="Y37" i="28"/>
  <c r="G273" i="28"/>
  <c r="I99" i="28"/>
  <c r="E217" i="28"/>
  <c r="M145" i="28"/>
  <c r="Q93" i="28"/>
  <c r="AG93" i="28"/>
  <c r="AE93" i="28"/>
  <c r="AK338" i="28"/>
  <c r="AK137" i="28"/>
  <c r="AM93" i="28"/>
  <c r="AM158" i="28"/>
  <c r="AQ317" i="28"/>
  <c r="AQ205" i="28"/>
  <c r="S167" i="28"/>
  <c r="AM273" i="28"/>
  <c r="S295" i="28"/>
  <c r="S152" i="28"/>
  <c r="S327" i="28"/>
  <c r="S267" i="28"/>
  <c r="AQ267" i="28"/>
  <c r="AM31" i="28"/>
  <c r="S225" i="28"/>
  <c r="S249" i="28"/>
  <c r="S232" i="28"/>
  <c r="S67" i="28"/>
  <c r="AQ232" i="28"/>
  <c r="AQ313" i="28"/>
  <c r="AQ238" i="28"/>
  <c r="AG21" i="28"/>
  <c r="AC212" i="28"/>
  <c r="I212" i="28"/>
  <c r="AC148" i="28"/>
  <c r="M241" i="28"/>
  <c r="O293" i="28"/>
  <c r="AG293" i="28"/>
  <c r="G293" i="28"/>
  <c r="AE148" i="28"/>
  <c r="E252" i="28"/>
  <c r="AG79" i="28"/>
  <c r="I148" i="28"/>
  <c r="AC293" i="28"/>
  <c r="I293" i="28"/>
  <c r="E293" i="28"/>
  <c r="G212" i="28"/>
  <c r="O21" i="28"/>
  <c r="AG14" i="28"/>
  <c r="G57" i="28"/>
  <c r="E57" i="28"/>
  <c r="Y350" i="28"/>
  <c r="AC99" i="28"/>
  <c r="G99" i="28"/>
  <c r="AE99" i="28"/>
  <c r="AG229" i="28"/>
  <c r="AE149" i="28"/>
  <c r="M104" i="28"/>
  <c r="AM262" i="28"/>
  <c r="M57" i="28"/>
  <c r="Y57" i="28"/>
  <c r="K99" i="28"/>
  <c r="Y99" i="28"/>
  <c r="O99" i="28"/>
  <c r="E229" i="28"/>
  <c r="AK262" i="28"/>
  <c r="AK178" i="28"/>
  <c r="AG57" i="28"/>
  <c r="O57" i="28"/>
  <c r="O350" i="28"/>
  <c r="AG99" i="28"/>
  <c r="M99" i="28"/>
  <c r="E99" i="28"/>
  <c r="AK251" i="28"/>
  <c r="AK196" i="28"/>
  <c r="AM251" i="28"/>
  <c r="AK280" i="28"/>
  <c r="AI40" i="28"/>
  <c r="AM218" i="28"/>
  <c r="AM196" i="28"/>
  <c r="AM40" i="28"/>
  <c r="AI70" i="28"/>
  <c r="AM242" i="28"/>
  <c r="AM266" i="28"/>
  <c r="AE248" i="28"/>
  <c r="I101" i="28"/>
  <c r="I192" i="28"/>
  <c r="M82" i="28"/>
  <c r="O82" i="28"/>
  <c r="G141" i="28"/>
  <c r="K141" i="28"/>
  <c r="E141" i="28"/>
  <c r="Y85" i="28"/>
  <c r="Q85" i="28"/>
  <c r="G85" i="28"/>
  <c r="G204" i="28"/>
  <c r="K204" i="28"/>
  <c r="O53" i="28"/>
  <c r="Q53" i="28"/>
  <c r="E53" i="28"/>
  <c r="AE285" i="28"/>
  <c r="Q285" i="28"/>
  <c r="AC285" i="28"/>
  <c r="AE92" i="28"/>
  <c r="K192" i="28"/>
  <c r="AG304" i="28"/>
  <c r="G304" i="28"/>
  <c r="K304" i="28"/>
  <c r="E166" i="28"/>
  <c r="K89" i="28"/>
  <c r="M89" i="28"/>
  <c r="M192" i="28"/>
  <c r="K214" i="28"/>
  <c r="G88" i="28"/>
  <c r="Q45" i="28"/>
  <c r="AE64" i="28"/>
  <c r="O64" i="28"/>
  <c r="AC64" i="28"/>
  <c r="I33" i="28"/>
  <c r="AC98" i="28"/>
  <c r="M274" i="28"/>
  <c r="Q92" i="28"/>
  <c r="Y176" i="28"/>
  <c r="AE82" i="28"/>
  <c r="E82" i="28"/>
  <c r="AC141" i="28"/>
  <c r="M141" i="28"/>
  <c r="I141" i="28"/>
  <c r="AG85" i="28"/>
  <c r="O85" i="28"/>
  <c r="AC85" i="28"/>
  <c r="Q204" i="28"/>
  <c r="Y204" i="28"/>
  <c r="E204" i="28"/>
  <c r="G53" i="28"/>
  <c r="I53" i="28"/>
  <c r="AG53" i="28"/>
  <c r="M285" i="28"/>
  <c r="O285" i="28"/>
  <c r="AC92" i="28"/>
  <c r="K176" i="28"/>
  <c r="M214" i="28"/>
  <c r="Q304" i="28"/>
  <c r="AC304" i="28"/>
  <c r="M304" i="28"/>
  <c r="K166" i="28"/>
  <c r="AE89" i="28"/>
  <c r="G89" i="28"/>
  <c r="E89" i="28"/>
  <c r="O58" i="28"/>
  <c r="I248" i="28"/>
  <c r="M92" i="28"/>
  <c r="O192" i="28"/>
  <c r="E101" i="28"/>
  <c r="Q88" i="28"/>
  <c r="AG45" i="28"/>
  <c r="M64" i="28"/>
  <c r="G64" i="28"/>
  <c r="I64" i="28"/>
  <c r="E98" i="28"/>
  <c r="AK255" i="28"/>
  <c r="AM178" i="28"/>
  <c r="I26" i="28"/>
  <c r="AE81" i="28"/>
  <c r="G81" i="28"/>
  <c r="AE324" i="28"/>
  <c r="Y22" i="28"/>
  <c r="I259" i="28"/>
  <c r="AE241" i="28"/>
  <c r="O26" i="28"/>
  <c r="AG212" i="28"/>
  <c r="G184" i="28"/>
  <c r="K212" i="28"/>
  <c r="Q81" i="28"/>
  <c r="AG81" i="28"/>
  <c r="K324" i="28"/>
  <c r="G62" i="28"/>
  <c r="G22" i="28"/>
  <c r="O41" i="28"/>
  <c r="AC87" i="28"/>
  <c r="Q259" i="28"/>
  <c r="AC66" i="28"/>
  <c r="O148" i="28"/>
  <c r="K26" i="28"/>
  <c r="AC95" i="28"/>
  <c r="AG184" i="28"/>
  <c r="AC26" i="28"/>
  <c r="K81" i="28"/>
  <c r="AC81" i="28"/>
  <c r="E324" i="28"/>
  <c r="O62" i="28"/>
  <c r="M41" i="28"/>
  <c r="O87" i="28"/>
  <c r="AQ323" i="28"/>
  <c r="BC222" i="28"/>
  <c r="AQ347" i="28"/>
  <c r="AQ169" i="28"/>
  <c r="BC205" i="28"/>
  <c r="AQ249" i="28"/>
  <c r="BC195" i="28"/>
  <c r="AM229" i="28"/>
  <c r="AQ327" i="28"/>
  <c r="AQ220" i="28"/>
  <c r="AQ239" i="28"/>
  <c r="S93" i="28"/>
  <c r="BC337" i="28"/>
  <c r="BC264" i="28"/>
  <c r="AM137" i="28"/>
  <c r="AM70" i="28"/>
  <c r="AM338" i="28"/>
  <c r="AQ177" i="28"/>
  <c r="BC146" i="28"/>
  <c r="AQ67" i="28"/>
  <c r="AQ146" i="28"/>
  <c r="BC239" i="28"/>
  <c r="AQ270" i="28"/>
  <c r="BC317" i="28"/>
  <c r="AQ235" i="28"/>
  <c r="BC313" i="28"/>
  <c r="BC333" i="28"/>
  <c r="BC238" i="28"/>
  <c r="AI50" i="28"/>
  <c r="AM139" i="28"/>
  <c r="AQ298" i="28"/>
  <c r="AQ333" i="28"/>
  <c r="AQ167" i="28"/>
  <c r="BC167" i="28"/>
  <c r="AC248" i="28"/>
  <c r="AM187" i="28"/>
  <c r="AC83" i="28"/>
  <c r="AI99" i="28"/>
  <c r="AM43" i="28"/>
  <c r="AM291" i="28"/>
  <c r="AM172" i="28"/>
  <c r="AI306" i="28"/>
  <c r="S43" i="28"/>
  <c r="AG30" i="28"/>
  <c r="K84" i="28"/>
  <c r="AC39" i="28"/>
  <c r="O30" i="28"/>
  <c r="E30" i="28"/>
  <c r="O38" i="28"/>
  <c r="AE30" i="28"/>
  <c r="AE37" i="28"/>
  <c r="G37" i="28"/>
  <c r="M37" i="28"/>
  <c r="Q30" i="28"/>
  <c r="M77" i="28"/>
  <c r="O74" i="28"/>
  <c r="AC65" i="28"/>
  <c r="M33" i="28"/>
  <c r="AG27" i="28"/>
  <c r="K74" i="28"/>
  <c r="O65" i="28"/>
  <c r="AC103" i="28"/>
  <c r="Y77" i="28"/>
  <c r="K86" i="28"/>
  <c r="AE33" i="28"/>
  <c r="AK23" i="28"/>
  <c r="AM339" i="28"/>
  <c r="AM200" i="28"/>
  <c r="AE91" i="28"/>
  <c r="AM312" i="28"/>
  <c r="AM216" i="28"/>
  <c r="G30" i="28"/>
  <c r="AC30" i="28"/>
  <c r="I57" i="28"/>
  <c r="Q57" i="28"/>
  <c r="K57" i="28"/>
  <c r="I92" i="28"/>
  <c r="K47" i="28"/>
  <c r="O47" i="28"/>
  <c r="O273" i="28"/>
  <c r="AC273" i="28"/>
  <c r="Q149" i="28"/>
  <c r="K104" i="28"/>
  <c r="K39" i="28"/>
  <c r="K143" i="28"/>
  <c r="M183" i="28"/>
  <c r="K33" i="28"/>
  <c r="Y33" i="28"/>
  <c r="E33" i="28"/>
  <c r="M38" i="28"/>
  <c r="AG47" i="28"/>
  <c r="AC47" i="28"/>
  <c r="G39" i="28"/>
  <c r="AE143" i="28"/>
  <c r="E183" i="28"/>
  <c r="AC33" i="28"/>
  <c r="O33" i="28"/>
  <c r="AI82" i="28"/>
  <c r="AK143" i="28"/>
  <c r="Y30" i="28"/>
  <c r="K30" i="28"/>
  <c r="I30" i="28"/>
  <c r="Q82" i="28"/>
  <c r="K38" i="28"/>
  <c r="Q47" i="28"/>
  <c r="I47" i="28"/>
  <c r="K273" i="28"/>
  <c r="Y273" i="28"/>
  <c r="I273" i="28"/>
  <c r="M84" i="28"/>
  <c r="M39" i="28"/>
  <c r="E143" i="28"/>
  <c r="G33" i="28"/>
  <c r="AG33" i="28"/>
  <c r="Q33" i="28"/>
  <c r="AG48" i="28"/>
  <c r="AK301" i="28"/>
  <c r="AK321" i="28"/>
  <c r="AK181" i="28"/>
  <c r="AC27" i="28"/>
  <c r="I27" i="28"/>
  <c r="E27" i="28"/>
  <c r="AE74" i="28"/>
  <c r="I74" i="28"/>
  <c r="E74" i="28"/>
  <c r="AE69" i="28"/>
  <c r="O162" i="28"/>
  <c r="AC162" i="28"/>
  <c r="AE65" i="28"/>
  <c r="Q65" i="28"/>
  <c r="E65" i="28"/>
  <c r="Y173" i="28"/>
  <c r="Y266" i="28"/>
  <c r="Q77" i="28"/>
  <c r="AC77" i="28"/>
  <c r="E77" i="28"/>
  <c r="G341" i="28"/>
  <c r="AC201" i="28"/>
  <c r="Q62" i="28"/>
  <c r="K62" i="28"/>
  <c r="AE62" i="28"/>
  <c r="Y217" i="28"/>
  <c r="Q217" i="28"/>
  <c r="O217" i="28"/>
  <c r="Q41" i="28"/>
  <c r="AC41" i="28"/>
  <c r="K41" i="28"/>
  <c r="K335" i="28"/>
  <c r="I335" i="28"/>
  <c r="I17" i="28"/>
  <c r="AC15" i="28"/>
  <c r="O103" i="28"/>
  <c r="AK41" i="28"/>
  <c r="Q27" i="28"/>
  <c r="Y27" i="28"/>
  <c r="M27" i="28"/>
  <c r="Q74" i="28"/>
  <c r="G74" i="28"/>
  <c r="AG74" i="28"/>
  <c r="AE162" i="28"/>
  <c r="Y65" i="28"/>
  <c r="G65" i="28"/>
  <c r="AG65" i="28"/>
  <c r="M103" i="28"/>
  <c r="AG77" i="28"/>
  <c r="I77" i="28"/>
  <c r="G77" i="28"/>
  <c r="Y62" i="28"/>
  <c r="M62" i="28"/>
  <c r="AE217" i="28"/>
  <c r="I217" i="28"/>
  <c r="AE41" i="28"/>
  <c r="Y41" i="28"/>
  <c r="AE335" i="28"/>
  <c r="E335" i="28"/>
  <c r="E17" i="28"/>
  <c r="AE80" i="28"/>
  <c r="O91" i="28"/>
  <c r="AI62" i="28"/>
  <c r="AE27" i="28"/>
  <c r="G27" i="28"/>
  <c r="K27" i="28"/>
  <c r="AC74" i="28"/>
  <c r="Y74" i="28"/>
  <c r="M74" i="28"/>
  <c r="Q69" i="28"/>
  <c r="M162" i="28"/>
  <c r="Y162" i="28"/>
  <c r="I65" i="28"/>
  <c r="K65" i="28"/>
  <c r="M65" i="28"/>
  <c r="AC257" i="28"/>
  <c r="AG268" i="28"/>
  <c r="I266" i="28"/>
  <c r="O77" i="28"/>
  <c r="AE77" i="28"/>
  <c r="K77" i="28"/>
  <c r="M157" i="28"/>
  <c r="AG62" i="28"/>
  <c r="AC62" i="28"/>
  <c r="I62" i="28"/>
  <c r="AG217" i="28"/>
  <c r="G217" i="28"/>
  <c r="M217" i="28"/>
  <c r="G136" i="28"/>
  <c r="G41" i="28"/>
  <c r="I41" i="28"/>
  <c r="AG41" i="28"/>
  <c r="M335" i="28"/>
  <c r="Q335" i="28"/>
  <c r="AI41" i="28"/>
  <c r="AE84" i="28"/>
  <c r="G84" i="28"/>
  <c r="AC84" i="28"/>
  <c r="AG143" i="28"/>
  <c r="O143" i="28"/>
  <c r="AE183" i="28"/>
  <c r="O183" i="28"/>
  <c r="Y48" i="28"/>
  <c r="AE48" i="28"/>
  <c r="AC48" i="28"/>
  <c r="AK340" i="28"/>
  <c r="AM276" i="28"/>
  <c r="AM348" i="28"/>
  <c r="I84" i="28"/>
  <c r="AG84" i="28"/>
  <c r="O84" i="28"/>
  <c r="Y143" i="28"/>
  <c r="Q143" i="28"/>
  <c r="AC143" i="28"/>
  <c r="AG183" i="28"/>
  <c r="Q183" i="28"/>
  <c r="AC183" i="28"/>
  <c r="K48" i="28"/>
  <c r="G48" i="28"/>
  <c r="M48" i="28"/>
  <c r="AI301" i="28"/>
  <c r="AM283" i="28"/>
  <c r="Q84" i="28"/>
  <c r="Y84" i="28"/>
  <c r="E84" i="28"/>
  <c r="M143" i="28"/>
  <c r="G143" i="28"/>
  <c r="I143" i="28"/>
  <c r="Y183" i="28"/>
  <c r="G183" i="28"/>
  <c r="I183" i="28"/>
  <c r="O48" i="28"/>
  <c r="I48" i="28"/>
  <c r="E48" i="28"/>
  <c r="AI321" i="28"/>
  <c r="AI103" i="28"/>
  <c r="AK286" i="28"/>
  <c r="AK273" i="28"/>
  <c r="AK183" i="28"/>
  <c r="AK276" i="28"/>
  <c r="AM253" i="28"/>
  <c r="AM321" i="28"/>
  <c r="G162" i="28"/>
  <c r="Y268" i="28"/>
  <c r="I24" i="28"/>
  <c r="Q341" i="28"/>
  <c r="AE157" i="28"/>
  <c r="G201" i="28"/>
  <c r="K233" i="28"/>
  <c r="AE233" i="28"/>
  <c r="AC22" i="28"/>
  <c r="K22" i="28"/>
  <c r="AG149" i="28"/>
  <c r="G149" i="28"/>
  <c r="I149" i="28"/>
  <c r="I136" i="28"/>
  <c r="I86" i="28"/>
  <c r="I310" i="28"/>
  <c r="Q80" i="28"/>
  <c r="AI190" i="28"/>
  <c r="AK283" i="28"/>
  <c r="AK190" i="28"/>
  <c r="AK292" i="28"/>
  <c r="AK149" i="28"/>
  <c r="AK253" i="28"/>
  <c r="AK246" i="28"/>
  <c r="AM263" i="28"/>
  <c r="AM175" i="28"/>
  <c r="AM149" i="28"/>
  <c r="AG162" i="28"/>
  <c r="K162" i="28"/>
  <c r="E162" i="28"/>
  <c r="K80" i="28"/>
  <c r="O63" i="28"/>
  <c r="K186" i="28"/>
  <c r="Q157" i="28"/>
  <c r="AC233" i="28"/>
  <c r="M233" i="28"/>
  <c r="Q233" i="28"/>
  <c r="M22" i="28"/>
  <c r="E22" i="28"/>
  <c r="K149" i="28"/>
  <c r="Y149" i="28"/>
  <c r="E149" i="28"/>
  <c r="G100" i="28"/>
  <c r="AK263" i="28"/>
  <c r="AK289" i="28"/>
  <c r="AK315" i="28"/>
  <c r="AK348" i="28"/>
  <c r="AK233" i="28"/>
  <c r="AM246" i="28"/>
  <c r="AM190" i="28"/>
  <c r="AM219" i="28"/>
  <c r="AM155" i="28"/>
  <c r="AM315" i="28"/>
  <c r="S315" i="28"/>
  <c r="K32" i="28"/>
  <c r="G173" i="28"/>
  <c r="G268" i="28"/>
  <c r="AC63" i="28"/>
  <c r="M186" i="28"/>
  <c r="AE341" i="28"/>
  <c r="O201" i="28"/>
  <c r="O233" i="28"/>
  <c r="Y233" i="28"/>
  <c r="G233" i="28"/>
  <c r="O22" i="28"/>
  <c r="AG22" i="28"/>
  <c r="M149" i="28"/>
  <c r="O149" i="28"/>
  <c r="M136" i="28"/>
  <c r="AG86" i="28"/>
  <c r="Q310" i="28"/>
  <c r="AI268" i="28"/>
  <c r="AI173" i="28"/>
  <c r="AK175" i="28"/>
  <c r="AK240" i="28"/>
  <c r="AK174" i="28"/>
  <c r="AI71" i="28"/>
  <c r="AM174" i="28"/>
  <c r="AM292" i="28"/>
  <c r="S253" i="28"/>
  <c r="AK268" i="28"/>
  <c r="AQ351" i="28"/>
  <c r="AQ225" i="28"/>
  <c r="AQ281" i="28"/>
  <c r="AQ181" i="28"/>
  <c r="AI35" i="28"/>
  <c r="S263" i="28"/>
  <c r="AC100" i="28"/>
  <c r="AI57" i="28"/>
  <c r="AM233" i="28"/>
  <c r="AM286" i="28"/>
  <c r="S174" i="28"/>
  <c r="S246" i="28"/>
  <c r="S197" i="28"/>
  <c r="S175" i="28"/>
  <c r="S292" i="28"/>
  <c r="S240" i="28"/>
  <c r="AQ190" i="28"/>
  <c r="AQ348" i="28"/>
  <c r="AQ292" i="28"/>
  <c r="I100" i="28"/>
  <c r="AI34" i="28"/>
  <c r="AI75" i="28"/>
  <c r="AI55" i="28"/>
  <c r="AI16" i="28"/>
  <c r="AK57" i="28"/>
  <c r="AM329" i="28"/>
  <c r="S283" i="28"/>
  <c r="S329" i="28"/>
  <c r="S348" i="28"/>
  <c r="AQ253" i="28"/>
  <c r="AK16" i="28"/>
  <c r="AM193" i="28"/>
  <c r="AM191" i="28"/>
  <c r="AM240" i="28"/>
  <c r="S286" i="28"/>
  <c r="S190" i="28"/>
  <c r="S181" i="28"/>
  <c r="AQ174" i="28"/>
  <c r="AQ246" i="28"/>
  <c r="AQ315" i="28"/>
  <c r="S172" i="28"/>
  <c r="AQ283" i="28"/>
  <c r="AQ175" i="28"/>
  <c r="AQ198" i="28"/>
  <c r="BC93" i="28"/>
  <c r="BC96" i="28"/>
  <c r="BC27" i="28"/>
  <c r="BC38" i="28"/>
  <c r="BC79" i="28"/>
  <c r="BC59" i="28"/>
  <c r="BC73" i="28"/>
  <c r="BC97" i="28"/>
  <c r="BC92" i="28"/>
  <c r="BC100" i="28"/>
  <c r="BC74" i="28"/>
  <c r="BC99" i="28"/>
  <c r="BC50" i="28"/>
  <c r="BC104" i="28"/>
  <c r="BC15" i="28"/>
  <c r="BC16" i="28"/>
  <c r="BC68" i="28"/>
  <c r="BC232" i="28"/>
  <c r="BC67" i="28"/>
  <c r="BC41" i="28"/>
  <c r="BC29" i="28"/>
  <c r="BC70" i="28"/>
  <c r="BC63" i="28"/>
  <c r="BC28" i="28"/>
  <c r="BC89" i="28"/>
  <c r="BC18" i="28"/>
  <c r="BC51" i="28"/>
  <c r="BC40" i="28"/>
  <c r="BC82" i="28"/>
  <c r="BC33" i="28"/>
  <c r="BC39" i="28"/>
  <c r="BC22" i="28"/>
  <c r="BC81" i="28"/>
  <c r="BC31" i="28"/>
  <c r="BC55" i="28"/>
  <c r="BC42" i="28"/>
  <c r="BC84" i="28"/>
  <c r="BC86" i="28"/>
  <c r="BC102" i="28"/>
  <c r="BC80" i="28"/>
  <c r="BC37" i="28"/>
  <c r="BC54" i="28"/>
  <c r="BC26" i="28"/>
  <c r="BC77" i="28"/>
  <c r="BC17" i="28"/>
  <c r="BC34" i="28"/>
  <c r="BC35" i="28"/>
  <c r="BC57" i="28"/>
  <c r="BC65" i="28"/>
  <c r="BC75" i="28"/>
  <c r="BC66" i="28"/>
  <c r="BC32" i="28"/>
  <c r="BC48" i="28"/>
  <c r="BC23" i="28"/>
  <c r="BC62" i="28"/>
  <c r="BC72" i="28"/>
  <c r="BC21" i="28"/>
  <c r="BC30" i="28"/>
  <c r="BC83" i="28"/>
  <c r="BC61" i="28"/>
  <c r="BC64" i="28"/>
  <c r="BC24" i="28"/>
  <c r="BC78" i="28"/>
  <c r="BC53" i="28"/>
  <c r="BC45" i="28"/>
  <c r="BC47" i="28"/>
  <c r="BC43" i="28"/>
  <c r="BC103" i="28"/>
  <c r="BC44" i="28"/>
  <c r="BC267" i="28"/>
  <c r="BC348" i="28"/>
  <c r="BC14" i="28"/>
  <c r="BC220" i="28"/>
  <c r="BC298" i="28"/>
  <c r="BC303" i="28"/>
  <c r="BC169" i="28"/>
  <c r="BC190" i="28"/>
  <c r="BC327" i="28"/>
  <c r="BC181" i="28"/>
  <c r="BC323" i="28"/>
  <c r="BC351" i="28"/>
  <c r="BC270" i="28"/>
  <c r="BC174" i="28"/>
  <c r="BC253" i="28"/>
  <c r="BC347" i="28"/>
  <c r="BC283" i="28"/>
  <c r="BC286" i="28"/>
  <c r="BC155" i="28"/>
  <c r="BC265" i="28"/>
  <c r="BC236" i="28"/>
  <c r="BC339" i="28"/>
  <c r="BC341" i="28"/>
  <c r="BC325" i="28"/>
  <c r="BC304" i="28"/>
  <c r="BC254" i="28"/>
  <c r="BC176" i="28"/>
  <c r="BC241" i="28"/>
  <c r="BC293" i="28"/>
  <c r="BC150" i="28"/>
  <c r="BC162" i="28"/>
  <c r="BC302" i="28"/>
  <c r="BC340" i="28"/>
  <c r="BC141" i="28"/>
  <c r="BC328" i="28"/>
  <c r="BC218" i="28"/>
  <c r="BC233" i="28"/>
  <c r="BC266" i="28"/>
  <c r="BC151" i="28"/>
  <c r="BC228" i="28"/>
  <c r="BC244" i="28"/>
  <c r="BC262" i="28"/>
  <c r="BC326" i="28"/>
  <c r="BC217" i="28"/>
  <c r="BC271" i="28"/>
  <c r="BC284" i="28"/>
  <c r="BC291" i="28"/>
  <c r="BC208" i="28"/>
  <c r="BC148" i="28"/>
  <c r="BC197" i="28"/>
  <c r="BC230" i="28"/>
  <c r="BC260" i="28"/>
  <c r="BC175" i="28"/>
  <c r="BC290" i="28"/>
  <c r="BC191" i="28"/>
  <c r="BC249" i="28"/>
  <c r="BC235" i="28"/>
  <c r="BC187" i="28"/>
  <c r="BC309" i="28"/>
  <c r="BC216" i="28"/>
  <c r="BC252" i="28"/>
  <c r="BC212" i="28"/>
  <c r="BC274" i="28"/>
  <c r="BC345" i="28"/>
  <c r="BC285" i="28"/>
  <c r="BC256" i="28"/>
  <c r="BC161" i="28"/>
  <c r="BC251" i="28"/>
  <c r="BC299" i="28"/>
  <c r="BC301" i="28"/>
  <c r="BC257" i="28"/>
  <c r="BC231" i="28"/>
  <c r="BC183" i="28"/>
  <c r="BC143" i="28"/>
  <c r="BC160" i="28"/>
  <c r="BC158" i="28"/>
  <c r="BC159" i="28"/>
  <c r="BC316" i="28"/>
  <c r="BC152" i="28"/>
  <c r="BC189" i="28"/>
  <c r="BC246" i="28"/>
  <c r="BC263" i="28"/>
  <c r="BC329" i="28"/>
  <c r="BC306" i="28"/>
  <c r="BC268" i="28"/>
  <c r="BC334" i="28"/>
  <c r="BC281" i="28"/>
  <c r="BC289" i="28"/>
  <c r="BC338" i="28"/>
  <c r="BC139" i="28"/>
  <c r="BC137" i="28"/>
  <c r="BC198" i="28"/>
  <c r="BC324" i="28"/>
  <c r="BC295" i="28"/>
  <c r="BC296" i="28"/>
  <c r="BC201" i="28"/>
  <c r="BC199" i="28"/>
  <c r="BC157" i="28"/>
  <c r="BC242" i="28"/>
  <c r="BC273" i="28"/>
  <c r="BC276" i="28"/>
  <c r="BC321" i="28"/>
  <c r="BC331" i="28"/>
  <c r="BC227" i="28"/>
  <c r="BC335" i="28"/>
  <c r="BC163" i="28"/>
  <c r="BC207" i="28"/>
  <c r="BC234" i="28"/>
  <c r="BC225" i="28"/>
  <c r="BC219" i="28"/>
  <c r="BC315" i="28"/>
  <c r="BC145" i="28"/>
  <c r="BC282" i="28"/>
  <c r="BC292" i="28"/>
  <c r="BC149" i="28"/>
  <c r="BC172" i="28"/>
  <c r="BC200" i="28"/>
  <c r="BC312" i="28"/>
  <c r="BC240" i="28"/>
  <c r="BC173" i="28"/>
  <c r="BC294" i="28"/>
  <c r="BC259" i="28"/>
  <c r="BC320" i="28"/>
  <c r="BC204" i="28"/>
  <c r="BC166" i="28"/>
  <c r="BC178" i="28"/>
  <c r="BC210" i="28"/>
  <c r="BC221" i="28"/>
  <c r="BC140" i="28"/>
  <c r="BC203" i="28"/>
  <c r="BC349" i="28"/>
  <c r="BC184" i="28"/>
  <c r="BC245" i="28"/>
  <c r="BC196" i="28"/>
  <c r="BC164" i="28"/>
  <c r="BC136" i="28"/>
  <c r="AE66" i="28"/>
  <c r="Y148" i="28"/>
  <c r="AE212" i="28"/>
  <c r="G324" i="28"/>
  <c r="AG324" i="28"/>
  <c r="M83" i="28"/>
  <c r="AI212" i="28"/>
  <c r="Q66" i="28"/>
  <c r="AC324" i="28"/>
  <c r="M324" i="28"/>
  <c r="Q324" i="28"/>
  <c r="I83" i="28"/>
  <c r="K66" i="28"/>
  <c r="G148" i="28"/>
  <c r="O324" i="28"/>
  <c r="Y324" i="28"/>
  <c r="I324" i="28"/>
  <c r="O83" i="28"/>
  <c r="AK293" i="28"/>
  <c r="AE78" i="28"/>
  <c r="I341" i="28"/>
  <c r="O341" i="28"/>
  <c r="K341" i="28"/>
  <c r="O157" i="28"/>
  <c r="AC157" i="28"/>
  <c r="G157" i="28"/>
  <c r="M201" i="28"/>
  <c r="I201" i="28"/>
  <c r="E201" i="28"/>
  <c r="K136" i="28"/>
  <c r="Y136" i="28"/>
  <c r="E136" i="28"/>
  <c r="G86" i="28"/>
  <c r="Y86" i="28"/>
  <c r="E86" i="28"/>
  <c r="I80" i="28"/>
  <c r="G80" i="28"/>
  <c r="K100" i="28"/>
  <c r="Q100" i="28"/>
  <c r="E100" i="28"/>
  <c r="AK257" i="28"/>
  <c r="AK158" i="28"/>
  <c r="AK341" i="28"/>
  <c r="AK335" i="28"/>
  <c r="AK217" i="28"/>
  <c r="AI65" i="28"/>
  <c r="AM257" i="28"/>
  <c r="AM234" i="28"/>
  <c r="AM260" i="28"/>
  <c r="AE173" i="28"/>
  <c r="I63" i="28"/>
  <c r="O81" i="28"/>
  <c r="M81" i="28"/>
  <c r="I81" i="28"/>
  <c r="AG341" i="28"/>
  <c r="AC341" i="28"/>
  <c r="E341" i="28"/>
  <c r="M47" i="28"/>
  <c r="AE47" i="28"/>
  <c r="E47" i="28"/>
  <c r="AG157" i="28"/>
  <c r="K157" i="28"/>
  <c r="E157" i="28"/>
  <c r="K201" i="28"/>
  <c r="AE201" i="28"/>
  <c r="AG136" i="28"/>
  <c r="O136" i="28"/>
  <c r="AE86" i="28"/>
  <c r="O86" i="28"/>
  <c r="AC335" i="28"/>
  <c r="G335" i="28"/>
  <c r="O335" i="28"/>
  <c r="AC80" i="28"/>
  <c r="E80" i="28"/>
  <c r="AE100" i="28"/>
  <c r="O100" i="28"/>
  <c r="AI219" i="28"/>
  <c r="AK155" i="28"/>
  <c r="AK242" i="28"/>
  <c r="AK235" i="28"/>
  <c r="AK282" i="28"/>
  <c r="AK266" i="28"/>
  <c r="AK201" i="28"/>
  <c r="AK265" i="28"/>
  <c r="AK219" i="28"/>
  <c r="AK234" i="28"/>
  <c r="AK65" i="28"/>
  <c r="AM299" i="28"/>
  <c r="AM284" i="28"/>
  <c r="AM282" i="28"/>
  <c r="AM265" i="28"/>
  <c r="S234" i="28"/>
  <c r="S235" i="28"/>
  <c r="AQ260" i="28"/>
  <c r="Y341" i="28"/>
  <c r="M341" i="28"/>
  <c r="I157" i="28"/>
  <c r="Y157" i="28"/>
  <c r="Y201" i="28"/>
  <c r="AG201" i="28"/>
  <c r="Q201" i="28"/>
  <c r="AC136" i="28"/>
  <c r="AE136" i="28"/>
  <c r="Q136" i="28"/>
  <c r="M86" i="28"/>
  <c r="AC86" i="28"/>
  <c r="Q86" i="28"/>
  <c r="AG80" i="28"/>
  <c r="O80" i="28"/>
  <c r="M100" i="28"/>
  <c r="Y100" i="28"/>
  <c r="AG100" i="28"/>
  <c r="AI257" i="28"/>
  <c r="AI266" i="28"/>
  <c r="AK173" i="28"/>
  <c r="AK299" i="28"/>
  <c r="AM335" i="28"/>
  <c r="AM217" i="28"/>
  <c r="AM235" i="28"/>
  <c r="S284" i="28"/>
  <c r="S219" i="28"/>
  <c r="S155" i="28"/>
  <c r="S265" i="28"/>
  <c r="AQ234" i="28"/>
  <c r="AQ284" i="28"/>
  <c r="AQ282" i="28"/>
  <c r="AK148" i="28"/>
  <c r="AK306" i="28"/>
  <c r="AI77" i="28"/>
  <c r="AM183" i="28"/>
  <c r="S291" i="28"/>
  <c r="AI33" i="28"/>
  <c r="AM301" i="28"/>
  <c r="AM143" i="28"/>
  <c r="AQ290" i="28"/>
  <c r="AI84" i="28"/>
  <c r="AI272" i="28"/>
  <c r="AK272" i="28"/>
  <c r="AK46" i="28"/>
  <c r="AI46" i="28"/>
  <c r="G46" i="28"/>
  <c r="Q46" i="28"/>
  <c r="AQ20" i="28"/>
  <c r="I20" i="28"/>
  <c r="M20" i="28"/>
  <c r="AM58" i="28"/>
  <c r="I58" i="28"/>
  <c r="Y58" i="28"/>
  <c r="AC58" i="28"/>
  <c r="AG58" i="28"/>
  <c r="E58" i="28"/>
  <c r="Q58" i="28"/>
  <c r="K58" i="28"/>
  <c r="AK94" i="28"/>
  <c r="AI94" i="28"/>
  <c r="AI171" i="28"/>
  <c r="S171" i="28"/>
  <c r="Y171" i="28"/>
  <c r="O171" i="28"/>
  <c r="AG171" i="28"/>
  <c r="AK171" i="28"/>
  <c r="M171" i="28"/>
  <c r="AC171" i="28"/>
  <c r="AM171" i="28"/>
  <c r="E171" i="28"/>
  <c r="K171" i="28"/>
  <c r="G171" i="28"/>
  <c r="AI275" i="28"/>
  <c r="S275" i="28"/>
  <c r="M275" i="28"/>
  <c r="AM275" i="28"/>
  <c r="AI154" i="28"/>
  <c r="E154" i="28"/>
  <c r="I154" i="28"/>
  <c r="M154" i="28"/>
  <c r="S154" i="28"/>
  <c r="AK154" i="28"/>
  <c r="G154" i="28"/>
  <c r="AE154" i="28"/>
  <c r="O154" i="28"/>
  <c r="AM154" i="28"/>
  <c r="Y154" i="28"/>
  <c r="AG154" i="28"/>
  <c r="Q154" i="28"/>
  <c r="AI305" i="28"/>
  <c r="S305" i="28"/>
  <c r="O305" i="28"/>
  <c r="AE305" i="28"/>
  <c r="E305" i="28"/>
  <c r="AG305" i="28"/>
  <c r="K305" i="28"/>
  <c r="AQ305" i="28"/>
  <c r="AK305" i="28"/>
  <c r="G305" i="28"/>
  <c r="I305" i="28"/>
  <c r="AC305" i="28"/>
  <c r="AI314" i="28"/>
  <c r="AQ314" i="28"/>
  <c r="S314" i="28"/>
  <c r="AM314" i="28"/>
  <c r="I46" i="28"/>
  <c r="Q296" i="28"/>
  <c r="K296" i="28"/>
  <c r="G296" i="28"/>
  <c r="AE325" i="28"/>
  <c r="O325" i="28"/>
  <c r="G314" i="28"/>
  <c r="AG314" i="28"/>
  <c r="E314" i="28"/>
  <c r="K272" i="28"/>
  <c r="O272" i="28"/>
  <c r="AE272" i="28"/>
  <c r="AG94" i="28"/>
  <c r="AC94" i="28"/>
  <c r="Q94" i="28"/>
  <c r="Q275" i="28"/>
  <c r="K275" i="28"/>
  <c r="K154" i="28"/>
  <c r="Q171" i="28"/>
  <c r="M305" i="28"/>
  <c r="AK275" i="28"/>
  <c r="AK95" i="28"/>
  <c r="I95" i="28"/>
  <c r="AG95" i="28"/>
  <c r="O95" i="28"/>
  <c r="Y95" i="28"/>
  <c r="AE95" i="28"/>
  <c r="M95" i="28"/>
  <c r="Q95" i="28"/>
  <c r="G95" i="28"/>
  <c r="AM36" i="28"/>
  <c r="AI36" i="28"/>
  <c r="AM69" i="28"/>
  <c r="Y69" i="28"/>
  <c r="O69" i="28"/>
  <c r="E69" i="28"/>
  <c r="I69" i="28"/>
  <c r="K69" i="28"/>
  <c r="AG69" i="28"/>
  <c r="M69" i="28"/>
  <c r="G69" i="28"/>
  <c r="AE46" i="28"/>
  <c r="M46" i="28"/>
  <c r="I296" i="28"/>
  <c r="AC296" i="28"/>
  <c r="E296" i="28"/>
  <c r="M325" i="28"/>
  <c r="Y325" i="28"/>
  <c r="Q325" i="28"/>
  <c r="M314" i="28"/>
  <c r="I314" i="28"/>
  <c r="AC272" i="28"/>
  <c r="AG272" i="28"/>
  <c r="I272" i="28"/>
  <c r="O94" i="28"/>
  <c r="AE94" i="28"/>
  <c r="I94" i="28"/>
  <c r="G275" i="28"/>
  <c r="Y275" i="28"/>
  <c r="AC154" i="28"/>
  <c r="AE171" i="28"/>
  <c r="Y20" i="28"/>
  <c r="Q305" i="28"/>
  <c r="AK314" i="28"/>
  <c r="AQ52" i="28"/>
  <c r="O52" i="28"/>
  <c r="AK90" i="28"/>
  <c r="AI90" i="28"/>
  <c r="AI193" i="28"/>
  <c r="Q193" i="28"/>
  <c r="Y193" i="28"/>
  <c r="AG193" i="28"/>
  <c r="AK193" i="28"/>
  <c r="E193" i="28"/>
  <c r="K193" i="28"/>
  <c r="AC193" i="28"/>
  <c r="E331" i="28"/>
  <c r="M331" i="28"/>
  <c r="AM331" i="28"/>
  <c r="AI331" i="28"/>
  <c r="K331" i="28"/>
  <c r="AI310" i="28"/>
  <c r="AM310" i="28"/>
  <c r="AK310" i="28"/>
  <c r="AE310" i="28"/>
  <c r="Y310" i="28"/>
  <c r="AC310" i="28"/>
  <c r="O310" i="28"/>
  <c r="AG310" i="28"/>
  <c r="E310" i="28"/>
  <c r="M310" i="28"/>
  <c r="G310" i="28"/>
  <c r="AI185" i="28"/>
  <c r="E185" i="28"/>
  <c r="AE185" i="28"/>
  <c r="AG185" i="28"/>
  <c r="O185" i="28"/>
  <c r="Q185" i="28"/>
  <c r="I185" i="28"/>
  <c r="AM185" i="28"/>
  <c r="M185" i="28"/>
  <c r="K185" i="28"/>
  <c r="AC185" i="28"/>
  <c r="AI346" i="28"/>
  <c r="E346" i="28"/>
  <c r="O346" i="28"/>
  <c r="M346" i="28"/>
  <c r="AM346" i="28"/>
  <c r="Y346" i="28"/>
  <c r="I346" i="28"/>
  <c r="AE346" i="28"/>
  <c r="AK346" i="28"/>
  <c r="K346" i="28"/>
  <c r="AG346" i="28"/>
  <c r="G346" i="28"/>
  <c r="AI224" i="28"/>
  <c r="AK224" i="28"/>
  <c r="AM224" i="28"/>
  <c r="AI287" i="28"/>
  <c r="AK287" i="28"/>
  <c r="I287" i="28"/>
  <c r="Q287" i="28"/>
  <c r="O287" i="28"/>
  <c r="Y287" i="28"/>
  <c r="AC287" i="28"/>
  <c r="AG287" i="28"/>
  <c r="AM287" i="28"/>
  <c r="M287" i="28"/>
  <c r="K287" i="28"/>
  <c r="AK71" i="28"/>
  <c r="E71" i="28"/>
  <c r="Y71" i="28"/>
  <c r="AG71" i="28"/>
  <c r="AM71" i="28"/>
  <c r="K71" i="28"/>
  <c r="O71" i="28"/>
  <c r="Q71" i="28"/>
  <c r="M71" i="28"/>
  <c r="AC71" i="28"/>
  <c r="G71" i="28"/>
  <c r="AI236" i="28"/>
  <c r="AM236" i="28"/>
  <c r="E278" i="28"/>
  <c r="AI278" i="28"/>
  <c r="AK278" i="28"/>
  <c r="AM278" i="28"/>
  <c r="Q278" i="28"/>
  <c r="E309" i="28"/>
  <c r="AK309" i="28"/>
  <c r="AI309" i="28"/>
  <c r="AC309" i="28"/>
  <c r="G309" i="28"/>
  <c r="AG46" i="28"/>
  <c r="E46" i="28"/>
  <c r="M58" i="28"/>
  <c r="AG296" i="28"/>
  <c r="O296" i="28"/>
  <c r="AG325" i="28"/>
  <c r="I325" i="28"/>
  <c r="K325" i="28"/>
  <c r="AE314" i="28"/>
  <c r="Q314" i="28"/>
  <c r="AC314" i="28"/>
  <c r="Y272" i="28"/>
  <c r="G272" i="28"/>
  <c r="E272" i="28"/>
  <c r="Y94" i="28"/>
  <c r="G94" i="28"/>
  <c r="E94" i="28"/>
  <c r="AC275" i="28"/>
  <c r="AE275" i="28"/>
  <c r="I275" i="28"/>
  <c r="I171" i="28"/>
  <c r="G58" i="28"/>
  <c r="Y305" i="28"/>
  <c r="AK88" i="28"/>
  <c r="Y88" i="28"/>
  <c r="AE88" i="28"/>
  <c r="AG88" i="28"/>
  <c r="M88" i="28"/>
  <c r="I88" i="28"/>
  <c r="E88" i="28"/>
  <c r="K88" i="28"/>
  <c r="AC88" i="28"/>
  <c r="E214" i="28"/>
  <c r="Q214" i="28"/>
  <c r="I214" i="28"/>
  <c r="E192" i="28"/>
  <c r="Q192" i="28"/>
  <c r="AE192" i="28"/>
  <c r="G192" i="28"/>
  <c r="AK101" i="28"/>
  <c r="AE101" i="28"/>
  <c r="AI101" i="28"/>
  <c r="AI248" i="28"/>
  <c r="Q248" i="28"/>
  <c r="M248" i="28"/>
  <c r="AG248" i="28"/>
  <c r="AK98" i="28"/>
  <c r="I98" i="28"/>
  <c r="Q98" i="28"/>
  <c r="O98" i="28"/>
  <c r="AG98" i="28"/>
  <c r="M98" i="28"/>
  <c r="Y98" i="28"/>
  <c r="AE98" i="28"/>
  <c r="G98" i="28"/>
  <c r="AM90" i="28"/>
  <c r="AI186" i="28"/>
  <c r="E186" i="28"/>
  <c r="I186" i="28"/>
  <c r="Q186" i="28"/>
  <c r="G186" i="28"/>
  <c r="AC186" i="28"/>
  <c r="Y186" i="28"/>
  <c r="AE186" i="28"/>
  <c r="AK19" i="28"/>
  <c r="K19" i="28"/>
  <c r="AM87" i="28"/>
  <c r="E87" i="28"/>
  <c r="Q87" i="28"/>
  <c r="I87" i="28"/>
  <c r="G87" i="28"/>
  <c r="K87" i="28"/>
  <c r="AE87" i="28"/>
  <c r="AG87" i="28"/>
  <c r="Y87" i="28"/>
  <c r="M87" i="28"/>
  <c r="AM85" i="28"/>
  <c r="AK85" i="28"/>
  <c r="AI85" i="28"/>
  <c r="AK25" i="28"/>
  <c r="AI25" i="28"/>
  <c r="AK91" i="28"/>
  <c r="E91" i="28"/>
  <c r="AG91" i="28"/>
  <c r="I91" i="28"/>
  <c r="K91" i="28"/>
  <c r="G91" i="28"/>
  <c r="Q91" i="28"/>
  <c r="AI91" i="28"/>
  <c r="Y91" i="28"/>
  <c r="AC91" i="28"/>
  <c r="M91" i="28"/>
  <c r="AK60" i="28"/>
  <c r="AI60" i="28"/>
  <c r="AI147" i="28"/>
  <c r="AM147" i="28"/>
  <c r="AK147" i="28"/>
  <c r="AI350" i="28"/>
  <c r="I350" i="28"/>
  <c r="G350" i="28"/>
  <c r="AK350" i="28"/>
  <c r="E350" i="28"/>
  <c r="AE350" i="28"/>
  <c r="AC350" i="28"/>
  <c r="Q350" i="28"/>
  <c r="K350" i="28"/>
  <c r="AG350" i="28"/>
  <c r="AI280" i="28"/>
  <c r="AM280" i="28"/>
  <c r="AI229" i="28"/>
  <c r="AK229" i="28"/>
  <c r="O229" i="28"/>
  <c r="AC229" i="28"/>
  <c r="AE229" i="28"/>
  <c r="Y229" i="28"/>
  <c r="G229" i="28"/>
  <c r="K229" i="28"/>
  <c r="I229" i="28"/>
  <c r="Q229" i="28"/>
  <c r="AI344" i="28"/>
  <c r="AK344" i="28"/>
  <c r="M344" i="28"/>
  <c r="AC344" i="28"/>
  <c r="I344" i="28"/>
  <c r="AM344" i="28"/>
  <c r="O344" i="28"/>
  <c r="Y344" i="28"/>
  <c r="AE344" i="28"/>
  <c r="K344" i="28"/>
  <c r="G344" i="28"/>
  <c r="AI255" i="28"/>
  <c r="AE255" i="28"/>
  <c r="AG255" i="28"/>
  <c r="Q255" i="28"/>
  <c r="Y255" i="28"/>
  <c r="G255" i="28"/>
  <c r="AM255" i="28"/>
  <c r="E255" i="28"/>
  <c r="K255" i="28"/>
  <c r="AC255" i="28"/>
  <c r="AQ171" i="28"/>
  <c r="AQ154" i="28"/>
  <c r="AQ275" i="28"/>
  <c r="AQ240" i="28"/>
  <c r="AI73" i="28"/>
  <c r="AQ172" i="28"/>
  <c r="AQ265" i="28"/>
  <c r="AQ329" i="28"/>
  <c r="AQ295" i="28"/>
  <c r="AQ93" i="28"/>
  <c r="AQ90" i="28"/>
  <c r="AQ210" i="28"/>
  <c r="AQ344" i="28"/>
  <c r="AQ255" i="28"/>
  <c r="AQ193" i="28"/>
  <c r="AQ301" i="28"/>
  <c r="AQ331" i="28"/>
  <c r="AQ280" i="28"/>
  <c r="AQ143" i="28"/>
  <c r="AQ47" i="28"/>
  <c r="AQ81" i="28"/>
  <c r="AQ263" i="28"/>
  <c r="AQ306" i="28"/>
  <c r="AQ268" i="28"/>
  <c r="AQ58" i="28"/>
  <c r="AQ149" i="28"/>
  <c r="AQ68" i="28"/>
  <c r="AQ187" i="28"/>
  <c r="AQ287" i="28"/>
  <c r="AQ278" i="28"/>
  <c r="AQ66" i="28"/>
  <c r="AQ91" i="28"/>
  <c r="AQ312" i="28"/>
  <c r="AQ324" i="28"/>
  <c r="AQ102" i="28"/>
  <c r="AQ212" i="28"/>
  <c r="AQ38" i="28"/>
  <c r="AQ101" i="28"/>
  <c r="AQ248" i="28"/>
  <c r="AQ293" i="28"/>
  <c r="AQ98" i="28"/>
  <c r="AQ61" i="28"/>
  <c r="AQ178" i="28"/>
  <c r="AQ251" i="28"/>
  <c r="AQ218" i="28"/>
  <c r="AQ40" i="28"/>
  <c r="AQ273" i="28"/>
  <c r="AQ276" i="28"/>
  <c r="AQ321" i="28"/>
  <c r="AQ184" i="28"/>
  <c r="AQ186" i="28"/>
  <c r="AQ78" i="28"/>
  <c r="AQ183" i="28"/>
  <c r="AQ39" i="28"/>
  <c r="AQ335" i="28"/>
  <c r="AQ74" i="28"/>
  <c r="AQ217" i="28"/>
  <c r="AQ22" i="28"/>
  <c r="AQ158" i="28"/>
  <c r="AQ291" i="28"/>
  <c r="AQ219" i="28"/>
  <c r="AQ103" i="28"/>
  <c r="AQ346" i="28"/>
  <c r="AQ65" i="28"/>
  <c r="AQ191" i="28"/>
  <c r="AQ94" i="28"/>
  <c r="AQ85" i="28"/>
  <c r="AQ289" i="28"/>
  <c r="AQ200" i="28"/>
  <c r="AQ71" i="28"/>
  <c r="AQ236" i="28"/>
  <c r="AQ339" i="28"/>
  <c r="AQ48" i="28"/>
  <c r="AQ23" i="28"/>
  <c r="AQ62" i="28"/>
  <c r="AQ70" i="28"/>
  <c r="AQ304" i="28"/>
  <c r="AQ63" i="28"/>
  <c r="AQ274" i="28"/>
  <c r="AQ28" i="28"/>
  <c r="AQ30" i="28"/>
  <c r="AQ89" i="28"/>
  <c r="AQ285" i="28"/>
  <c r="AQ83" i="28"/>
  <c r="AQ272" i="28"/>
  <c r="AQ54" i="28"/>
  <c r="AQ64" i="28"/>
  <c r="AQ26" i="28"/>
  <c r="AQ151" i="28"/>
  <c r="AQ228" i="28"/>
  <c r="AQ82" i="28"/>
  <c r="AQ19" i="28"/>
  <c r="AQ87" i="28"/>
  <c r="AQ245" i="28"/>
  <c r="AQ310" i="28"/>
  <c r="AQ95" i="28"/>
  <c r="AQ36" i="28"/>
  <c r="AQ229" i="28"/>
  <c r="AQ35" i="28"/>
  <c r="AQ185" i="28"/>
  <c r="AQ43" i="28"/>
  <c r="AQ286" i="28"/>
  <c r="AQ197" i="28"/>
  <c r="AQ155" i="28"/>
  <c r="AQ57" i="28"/>
  <c r="AQ16" i="28"/>
  <c r="AQ25" i="28"/>
  <c r="AQ31" i="28"/>
  <c r="AQ60" i="28"/>
  <c r="AQ96" i="28"/>
  <c r="AQ341" i="28"/>
  <c r="AQ325" i="28"/>
  <c r="AQ72" i="28"/>
  <c r="AQ88" i="28"/>
  <c r="AQ254" i="28"/>
  <c r="AQ214" i="28"/>
  <c r="AQ192" i="28"/>
  <c r="AQ173" i="28"/>
  <c r="AQ46" i="28"/>
  <c r="AQ294" i="28"/>
  <c r="AQ80" i="28"/>
  <c r="AQ320" i="28"/>
  <c r="AQ37" i="28"/>
  <c r="AQ204" i="28"/>
  <c r="AQ141" i="28"/>
  <c r="AQ73" i="28"/>
  <c r="AQ51" i="28"/>
  <c r="AQ242" i="28"/>
  <c r="AQ299" i="28"/>
  <c r="AQ233" i="28"/>
  <c r="AQ147" i="28"/>
  <c r="AQ266" i="28"/>
  <c r="AQ24" i="28"/>
  <c r="AQ257" i="28"/>
  <c r="AQ231" i="28"/>
  <c r="AQ77" i="28"/>
  <c r="AQ33" i="28"/>
  <c r="AQ100" i="28"/>
  <c r="AQ262" i="28"/>
  <c r="AQ196" i="28"/>
  <c r="AQ34" i="28"/>
  <c r="AQ99" i="28"/>
  <c r="AQ350" i="28"/>
  <c r="AQ50" i="28"/>
  <c r="AQ148" i="28"/>
  <c r="AQ69" i="28"/>
  <c r="AQ224" i="28"/>
  <c r="AQ75" i="28"/>
  <c r="AQ338" i="28"/>
  <c r="AQ139" i="28"/>
  <c r="AQ137" i="28"/>
  <c r="AQ309" i="28"/>
  <c r="AQ55" i="28"/>
  <c r="AQ41" i="28"/>
  <c r="AQ84" i="28"/>
  <c r="AQ216" i="28"/>
  <c r="AQ86" i="28"/>
  <c r="AQ27" i="28"/>
  <c r="AQ296" i="28"/>
  <c r="AQ201" i="28"/>
  <c r="AQ150" i="28"/>
  <c r="AQ162" i="28"/>
  <c r="AQ136" i="28"/>
  <c r="AQ340" i="28"/>
  <c r="AQ59" i="28"/>
  <c r="AQ157" i="28"/>
  <c r="AK324" i="28"/>
  <c r="AK64" i="28"/>
  <c r="AK44" i="28"/>
  <c r="E44" i="28"/>
  <c r="AC44" i="28"/>
  <c r="Q44" i="28"/>
  <c r="Y44" i="28"/>
  <c r="AG44" i="28"/>
  <c r="K44" i="28"/>
  <c r="AE44" i="28"/>
  <c r="O44" i="28"/>
  <c r="G44" i="28"/>
  <c r="AK29" i="28"/>
  <c r="E29" i="28"/>
  <c r="I29" i="28"/>
  <c r="K29" i="28"/>
  <c r="AE29" i="28"/>
  <c r="O29" i="28"/>
  <c r="AC29" i="28"/>
  <c r="G29" i="28"/>
  <c r="M29" i="28"/>
  <c r="Q29" i="28"/>
  <c r="AI29" i="28"/>
  <c r="Y29" i="28"/>
  <c r="E349" i="28"/>
  <c r="AM349" i="28"/>
  <c r="AI349" i="28"/>
  <c r="M349" i="28"/>
  <c r="G349" i="28"/>
  <c r="AC349" i="28"/>
  <c r="AE349" i="28"/>
  <c r="AK349" i="28"/>
  <c r="O349" i="28"/>
  <c r="K349" i="28"/>
  <c r="I349" i="28"/>
  <c r="AI328" i="28"/>
  <c r="AK328" i="28"/>
  <c r="AM328" i="28"/>
  <c r="Y328" i="28"/>
  <c r="Q328" i="28"/>
  <c r="M328" i="28"/>
  <c r="O328" i="28"/>
  <c r="AG328" i="28"/>
  <c r="E328" i="28"/>
  <c r="AC328" i="28"/>
  <c r="G328" i="28"/>
  <c r="AI326" i="28"/>
  <c r="AM326" i="28"/>
  <c r="Q326" i="28"/>
  <c r="AC326" i="28"/>
  <c r="M326" i="28"/>
  <c r="AK326" i="28"/>
  <c r="O326" i="28"/>
  <c r="Y326" i="28"/>
  <c r="E326" i="28"/>
  <c r="AG326" i="28"/>
  <c r="K326" i="28"/>
  <c r="AE326" i="28"/>
  <c r="G326" i="28"/>
  <c r="AI227" i="28"/>
  <c r="M227" i="28"/>
  <c r="AE227" i="28"/>
  <c r="AG227" i="28"/>
  <c r="E227" i="28"/>
  <c r="K227" i="28"/>
  <c r="AK227" i="28"/>
  <c r="Y227" i="28"/>
  <c r="AC227" i="28"/>
  <c r="AM227" i="28"/>
  <c r="I227" i="28"/>
  <c r="G227" i="28"/>
  <c r="O227" i="28"/>
  <c r="AI163" i="28"/>
  <c r="Q163" i="28"/>
  <c r="AE163" i="28"/>
  <c r="M163" i="28"/>
  <c r="AK163" i="28"/>
  <c r="AC163" i="28"/>
  <c r="K163" i="28"/>
  <c r="AM163" i="28"/>
  <c r="E163" i="28"/>
  <c r="I163" i="28"/>
  <c r="Y163" i="28"/>
  <c r="G163" i="28"/>
  <c r="AG163" i="28"/>
  <c r="AI221" i="28"/>
  <c r="AK221" i="28"/>
  <c r="G221" i="28"/>
  <c r="AG221" i="28"/>
  <c r="O221" i="28"/>
  <c r="AC221" i="28"/>
  <c r="Q221" i="28"/>
  <c r="Y221" i="28"/>
  <c r="AM221" i="28"/>
  <c r="AE221" i="28"/>
  <c r="K221" i="28"/>
  <c r="E221" i="28"/>
  <c r="I221" i="28"/>
  <c r="AI203" i="28"/>
  <c r="AK203" i="28"/>
  <c r="AM203" i="28"/>
  <c r="E203" i="28"/>
  <c r="AC203" i="28"/>
  <c r="I203" i="28"/>
  <c r="Y203" i="28"/>
  <c r="K203" i="28"/>
  <c r="G203" i="28"/>
  <c r="M203" i="28"/>
  <c r="Q203" i="28"/>
  <c r="AG203" i="28"/>
  <c r="AI244" i="28"/>
  <c r="E244" i="28"/>
  <c r="G244" i="28"/>
  <c r="M244" i="28"/>
  <c r="AK244" i="28"/>
  <c r="I244" i="28"/>
  <c r="AG244" i="28"/>
  <c r="O244" i="28"/>
  <c r="AC244" i="28"/>
  <c r="Y244" i="28"/>
  <c r="AE244" i="28"/>
  <c r="Q244" i="28"/>
  <c r="AM244" i="28"/>
  <c r="K244" i="28"/>
  <c r="AI160" i="28"/>
  <c r="E160" i="28"/>
  <c r="M160" i="28"/>
  <c r="K160" i="28"/>
  <c r="AK160" i="28"/>
  <c r="I160" i="28"/>
  <c r="G160" i="28"/>
  <c r="AC160" i="28"/>
  <c r="AG160" i="28"/>
  <c r="Y160" i="28"/>
  <c r="AE160" i="28"/>
  <c r="O160" i="28"/>
  <c r="Q160" i="28"/>
  <c r="E208" i="28"/>
  <c r="AE208" i="28"/>
  <c r="AM208" i="28"/>
  <c r="AK208" i="28"/>
  <c r="AI208" i="28"/>
  <c r="I208" i="28"/>
  <c r="Y208" i="28"/>
  <c r="M208" i="28"/>
  <c r="K208" i="28"/>
  <c r="Q208" i="28"/>
  <c r="G208" i="28"/>
  <c r="AI199" i="28"/>
  <c r="E199" i="28"/>
  <c r="AE199" i="28"/>
  <c r="K199" i="28"/>
  <c r="I199" i="28"/>
  <c r="G199" i="28"/>
  <c r="AC199" i="28"/>
  <c r="AK199" i="28"/>
  <c r="Y199" i="28"/>
  <c r="AG199" i="28"/>
  <c r="M199" i="28"/>
  <c r="Q199" i="28"/>
  <c r="Q349" i="28"/>
  <c r="O208" i="28"/>
  <c r="I44" i="28"/>
  <c r="O199" i="28"/>
  <c r="AM160" i="28"/>
  <c r="AM42" i="28"/>
  <c r="AK42" i="28"/>
  <c r="G42" i="28"/>
  <c r="I42" i="28"/>
  <c r="AI42" i="28"/>
  <c r="E42" i="28"/>
  <c r="AC42" i="28"/>
  <c r="AG42" i="28"/>
  <c r="K42" i="28"/>
  <c r="Y42" i="28"/>
  <c r="O42" i="28"/>
  <c r="AE42" i="28"/>
  <c r="M42" i="28"/>
  <c r="Q42" i="28"/>
  <c r="AI210" i="28"/>
  <c r="AM210" i="28"/>
  <c r="AK210" i="28"/>
  <c r="AE210" i="28"/>
  <c r="G210" i="28"/>
  <c r="AG210" i="28"/>
  <c r="Q210" i="28"/>
  <c r="AC210" i="28"/>
  <c r="I210" i="28"/>
  <c r="K210" i="28"/>
  <c r="M210" i="28"/>
  <c r="AI164" i="28"/>
  <c r="AK164" i="28"/>
  <c r="O164" i="28"/>
  <c r="AG164" i="28"/>
  <c r="K164" i="28"/>
  <c r="AC164" i="28"/>
  <c r="I164" i="28"/>
  <c r="M164" i="28"/>
  <c r="G164" i="28"/>
  <c r="Y164" i="28"/>
  <c r="E164" i="28"/>
  <c r="Q164" i="28"/>
  <c r="AE164" i="28"/>
  <c r="K228" i="28"/>
  <c r="AM228" i="28"/>
  <c r="AG228" i="28"/>
  <c r="AK228" i="28"/>
  <c r="AC228" i="28"/>
  <c r="O228" i="28"/>
  <c r="AE228" i="28"/>
  <c r="AI228" i="28"/>
  <c r="Q228" i="28"/>
  <c r="Y228" i="28"/>
  <c r="E228" i="28"/>
  <c r="AI245" i="28"/>
  <c r="O245" i="28"/>
  <c r="M245" i="28"/>
  <c r="AM245" i="28"/>
  <c r="E245" i="28"/>
  <c r="AC245" i="28"/>
  <c r="G245" i="28"/>
  <c r="AK245" i="28"/>
  <c r="I245" i="28"/>
  <c r="K245" i="28"/>
  <c r="Q245" i="28"/>
  <c r="Y245" i="28"/>
  <c r="AG245" i="28"/>
  <c r="AK97" i="28"/>
  <c r="AI97" i="28"/>
  <c r="AM97" i="28"/>
  <c r="E97" i="28"/>
  <c r="K97" i="28"/>
  <c r="Y97" i="28"/>
  <c r="I97" i="28"/>
  <c r="AG97" i="28"/>
  <c r="G97" i="28"/>
  <c r="AE97" i="28"/>
  <c r="Q97" i="28"/>
  <c r="AC97" i="28"/>
  <c r="AI140" i="28"/>
  <c r="AK140" i="28"/>
  <c r="AM140" i="28"/>
  <c r="E140" i="28"/>
  <c r="M140" i="28"/>
  <c r="K140" i="28"/>
  <c r="Q140" i="28"/>
  <c r="AG140" i="28"/>
  <c r="I140" i="28"/>
  <c r="G140" i="28"/>
  <c r="AE140" i="28"/>
  <c r="AC140" i="28"/>
  <c r="E151" i="28"/>
  <c r="M151" i="28"/>
  <c r="I151" i="28"/>
  <c r="AM151" i="28"/>
  <c r="AI151" i="28"/>
  <c r="K151" i="28"/>
  <c r="AC151" i="28"/>
  <c r="AK151" i="28"/>
  <c r="G151" i="28"/>
  <c r="AE151" i="28"/>
  <c r="Y151" i="28"/>
  <c r="AI231" i="28"/>
  <c r="AM231" i="28"/>
  <c r="E231" i="28"/>
  <c r="Y231" i="28"/>
  <c r="AE231" i="28"/>
  <c r="K231" i="28"/>
  <c r="M231" i="28"/>
  <c r="Q231" i="28"/>
  <c r="O231" i="28"/>
  <c r="AG231" i="28"/>
  <c r="AC231" i="28"/>
  <c r="G231" i="28"/>
  <c r="AI207" i="28"/>
  <c r="AE207" i="28"/>
  <c r="K207" i="28"/>
  <c r="I207" i="28"/>
  <c r="G207" i="28"/>
  <c r="M207" i="28"/>
  <c r="E207" i="28"/>
  <c r="Q207" i="28"/>
  <c r="Y207" i="28"/>
  <c r="AM207" i="28"/>
  <c r="AG207" i="28"/>
  <c r="AK207" i="28"/>
  <c r="AC207" i="28"/>
  <c r="AI271" i="28"/>
  <c r="AM271" i="28"/>
  <c r="Q271" i="28"/>
  <c r="I271" i="28"/>
  <c r="K271" i="28"/>
  <c r="AK271" i="28"/>
  <c r="G271" i="28"/>
  <c r="AG271" i="28"/>
  <c r="E271" i="28"/>
  <c r="Y271" i="28"/>
  <c r="AE271" i="28"/>
  <c r="AC271" i="28"/>
  <c r="M271" i="28"/>
  <c r="AI145" i="28"/>
  <c r="AM145" i="28"/>
  <c r="AK145" i="28"/>
  <c r="K145" i="28"/>
  <c r="G145" i="28"/>
  <c r="AE145" i="28"/>
  <c r="AG145" i="28"/>
  <c r="Y145" i="28"/>
  <c r="AC145" i="28"/>
  <c r="O145" i="28"/>
  <c r="Q145" i="28"/>
  <c r="I145" i="28"/>
  <c r="E145" i="28"/>
  <c r="O151" i="28"/>
  <c r="AG208" i="28"/>
  <c r="AE203" i="28"/>
  <c r="M44" i="28"/>
  <c r="M228" i="28"/>
  <c r="AE328" i="28"/>
  <c r="Q227" i="28"/>
  <c r="Y349" i="28"/>
  <c r="AC208" i="28"/>
  <c r="E210" i="28"/>
  <c r="O163" i="28"/>
  <c r="I326" i="28"/>
  <c r="AK231" i="28"/>
  <c r="AG349" i="28"/>
  <c r="I328" i="28"/>
  <c r="O97" i="28"/>
  <c r="O207" i="28"/>
  <c r="AG29" i="28"/>
  <c r="M221" i="28"/>
  <c r="E176" i="28"/>
  <c r="G176" i="28"/>
  <c r="AI176" i="28"/>
  <c r="Q176" i="28"/>
  <c r="AG176" i="28"/>
  <c r="AC176" i="28"/>
  <c r="AE176" i="28"/>
  <c r="I176" i="28"/>
  <c r="O176" i="28"/>
  <c r="M176" i="28"/>
  <c r="AI166" i="28"/>
  <c r="I166" i="28"/>
  <c r="AE166" i="28"/>
  <c r="AC166" i="28"/>
  <c r="Y166" i="28"/>
  <c r="O166" i="28"/>
  <c r="Q166" i="28"/>
  <c r="AG166" i="28"/>
  <c r="M166" i="28"/>
  <c r="AI274" i="28"/>
  <c r="O274" i="28"/>
  <c r="AE274" i="28"/>
  <c r="E274" i="28"/>
  <c r="AG274" i="28"/>
  <c r="I274" i="28"/>
  <c r="AC274" i="28"/>
  <c r="Q274" i="28"/>
  <c r="AI252" i="28"/>
  <c r="AK252" i="28"/>
  <c r="Y252" i="28"/>
  <c r="M252" i="28"/>
  <c r="AC252" i="28"/>
  <c r="AE252" i="28"/>
  <c r="G252" i="28"/>
  <c r="I252" i="28"/>
  <c r="O252" i="28"/>
  <c r="K252" i="28"/>
  <c r="AG252" i="28"/>
  <c r="E14" i="28"/>
  <c r="AI14" i="28"/>
  <c r="M14" i="28"/>
  <c r="AK14" i="28"/>
  <c r="K14" i="28"/>
  <c r="AE14" i="28"/>
  <c r="Q14" i="28"/>
  <c r="AC14" i="28"/>
  <c r="I14" i="28"/>
  <c r="Y14" i="28"/>
  <c r="G14" i="28"/>
  <c r="AM21" i="28"/>
  <c r="AI21" i="28"/>
  <c r="AC21" i="28"/>
  <c r="I21" i="28"/>
  <c r="G21" i="28"/>
  <c r="M21" i="28"/>
  <c r="AE21" i="28"/>
  <c r="Q21" i="28"/>
  <c r="Y21" i="28"/>
  <c r="E241" i="28"/>
  <c r="AC241" i="28"/>
  <c r="AK241" i="28"/>
  <c r="G241" i="28"/>
  <c r="AG241" i="28"/>
  <c r="Q241" i="28"/>
  <c r="K241" i="28"/>
  <c r="Y241" i="28"/>
  <c r="AI241" i="28"/>
  <c r="I241" i="28"/>
  <c r="AK79" i="28"/>
  <c r="G79" i="28"/>
  <c r="E79" i="28"/>
  <c r="Y79" i="28"/>
  <c r="AI79" i="28"/>
  <c r="O79" i="28"/>
  <c r="I79" i="28"/>
  <c r="Q79" i="28"/>
  <c r="AE79" i="28"/>
  <c r="AI259" i="28"/>
  <c r="AK259" i="28"/>
  <c r="E259" i="28"/>
  <c r="G259" i="28"/>
  <c r="AE259" i="28"/>
  <c r="K259" i="28"/>
  <c r="AC259" i="28"/>
  <c r="O259" i="28"/>
  <c r="AG259" i="28"/>
  <c r="Y259" i="28"/>
  <c r="M259" i="28"/>
  <c r="AI345" i="28"/>
  <c r="AK345" i="28"/>
  <c r="E345" i="28"/>
  <c r="AC345" i="28"/>
  <c r="AG345" i="28"/>
  <c r="Q345" i="28"/>
  <c r="AE345" i="28"/>
  <c r="M345" i="28"/>
  <c r="K345" i="28"/>
  <c r="G345" i="28"/>
  <c r="O345" i="28"/>
  <c r="AI302" i="28"/>
  <c r="AK302" i="28"/>
  <c r="M302" i="28"/>
  <c r="AC302" i="28"/>
  <c r="AE302" i="28"/>
  <c r="O302" i="28"/>
  <c r="Y302" i="28"/>
  <c r="E302" i="28"/>
  <c r="Q302" i="28"/>
  <c r="K302" i="28"/>
  <c r="AM199" i="28"/>
  <c r="AI256" i="28"/>
  <c r="AK256" i="28"/>
  <c r="AE256" i="28"/>
  <c r="AC256" i="28"/>
  <c r="Q256" i="28"/>
  <c r="M256" i="28"/>
  <c r="K256" i="28"/>
  <c r="E256" i="28"/>
  <c r="O256" i="28"/>
  <c r="Y256" i="28"/>
  <c r="AM18" i="28"/>
  <c r="AI18" i="28"/>
  <c r="AK18" i="28"/>
  <c r="E18" i="28"/>
  <c r="K18" i="28"/>
  <c r="I18" i="28"/>
  <c r="O18" i="28"/>
  <c r="Q18" i="28"/>
  <c r="Y18" i="28"/>
  <c r="AC18" i="28"/>
  <c r="G18" i="28"/>
  <c r="AG18" i="28"/>
  <c r="AI161" i="28"/>
  <c r="K161" i="28"/>
  <c r="AG161" i="28"/>
  <c r="Q161" i="28"/>
  <c r="AE161" i="28"/>
  <c r="O161" i="28"/>
  <c r="Y161" i="28"/>
  <c r="AK161" i="28"/>
  <c r="AC161" i="28"/>
  <c r="M161" i="28"/>
  <c r="AK32" i="28"/>
  <c r="G32" i="28"/>
  <c r="AE32" i="28"/>
  <c r="AI32" i="28"/>
  <c r="E32" i="28"/>
  <c r="AC32" i="28"/>
  <c r="AG32" i="28"/>
  <c r="I32" i="28"/>
  <c r="Q32" i="28"/>
  <c r="M32" i="28"/>
  <c r="O32" i="28"/>
  <c r="Y32" i="28"/>
  <c r="O230" i="28"/>
  <c r="AK230" i="28"/>
  <c r="AK92" i="28"/>
  <c r="E92" i="28"/>
  <c r="AI92" i="28"/>
  <c r="Y92" i="28"/>
  <c r="AM104" i="28"/>
  <c r="I104" i="28"/>
  <c r="AC104" i="28"/>
  <c r="AE104" i="28"/>
  <c r="AG104" i="28"/>
  <c r="O104" i="28"/>
  <c r="Q104" i="28"/>
  <c r="AM15" i="28"/>
  <c r="K15" i="28"/>
  <c r="Y15" i="28"/>
  <c r="AK17" i="28"/>
  <c r="K17" i="28"/>
  <c r="G17" i="28"/>
  <c r="AE17" i="28"/>
  <c r="Q17" i="28"/>
  <c r="Y17" i="28"/>
  <c r="M17" i="28"/>
  <c r="AI17" i="28"/>
  <c r="O17" i="28"/>
  <c r="AG17" i="28"/>
  <c r="AK20" i="28"/>
  <c r="G20" i="28"/>
  <c r="AE20" i="28"/>
  <c r="E20" i="28"/>
  <c r="Q20" i="28"/>
  <c r="AC20" i="28"/>
  <c r="O20" i="28"/>
  <c r="AG20" i="28"/>
  <c r="K20" i="28"/>
  <c r="AM52" i="28"/>
  <c r="AK52" i="28"/>
  <c r="Q52" i="28"/>
  <c r="K52" i="28"/>
  <c r="AK53" i="28"/>
  <c r="AI53" i="28"/>
  <c r="AK45" i="28"/>
  <c r="G45" i="28"/>
  <c r="AC45" i="28"/>
  <c r="E45" i="28"/>
  <c r="K45" i="28"/>
  <c r="I45" i="28"/>
  <c r="AI45" i="28"/>
  <c r="Y45" i="28"/>
  <c r="AE45" i="28"/>
  <c r="O45" i="28"/>
  <c r="AK54" i="28"/>
  <c r="AK166" i="28"/>
  <c r="AK274" i="28"/>
  <c r="M79" i="28"/>
  <c r="S139" i="28"/>
  <c r="S199" i="28"/>
  <c r="S231" i="28"/>
  <c r="S70" i="28"/>
  <c r="S200" i="28"/>
  <c r="S71" i="28"/>
  <c r="S338" i="28"/>
  <c r="S312" i="28"/>
  <c r="S224" i="28"/>
  <c r="S278" i="28"/>
  <c r="S31" i="28"/>
  <c r="AK176" i="28"/>
  <c r="S346" i="28"/>
  <c r="S287" i="28"/>
  <c r="S236" i="28"/>
  <c r="S216" i="28"/>
  <c r="S320" i="28"/>
  <c r="S137" i="28"/>
  <c r="S309" i="28"/>
  <c r="S86" i="28"/>
  <c r="S304" i="28"/>
  <c r="S88" i="28"/>
  <c r="S254" i="28"/>
  <c r="S214" i="28"/>
  <c r="S192" i="28"/>
  <c r="S241" i="28"/>
  <c r="S46" i="28"/>
  <c r="S186" i="28"/>
  <c r="S148" i="28"/>
  <c r="S57" i="28"/>
  <c r="S65" i="28"/>
  <c r="S68" i="28"/>
  <c r="S289" i="28"/>
  <c r="S32" i="28"/>
  <c r="S91" i="28"/>
  <c r="S55" i="28"/>
  <c r="S60" i="28"/>
  <c r="S302" i="28"/>
  <c r="S37" i="28"/>
  <c r="S83" i="28"/>
  <c r="S272" i="28"/>
  <c r="S18" i="28"/>
  <c r="S161" i="28"/>
  <c r="S324" i="28"/>
  <c r="S72" i="28"/>
  <c r="S296" i="28"/>
  <c r="S201" i="28"/>
  <c r="S176" i="28"/>
  <c r="S38" i="28"/>
  <c r="S101" i="28"/>
  <c r="S79" i="28"/>
  <c r="S293" i="28"/>
  <c r="S178" i="28"/>
  <c r="S51" i="28"/>
  <c r="S251" i="28"/>
  <c r="S242" i="28"/>
  <c r="S218" i="28"/>
  <c r="S299" i="28"/>
  <c r="S40" i="28"/>
  <c r="S233" i="28"/>
  <c r="S273" i="28"/>
  <c r="S147" i="28"/>
  <c r="S276" i="28"/>
  <c r="S266" i="28"/>
  <c r="S321" i="28"/>
  <c r="S24" i="28"/>
  <c r="S92" i="28"/>
  <c r="S257" i="28"/>
  <c r="S184" i="28"/>
  <c r="S82" i="28"/>
  <c r="S244" i="28"/>
  <c r="S19" i="28"/>
  <c r="S17" i="28"/>
  <c r="S87" i="28"/>
  <c r="S280" i="28"/>
  <c r="S245" i="28"/>
  <c r="S143" i="28"/>
  <c r="S310" i="28"/>
  <c r="S160" i="28"/>
  <c r="S95" i="28"/>
  <c r="S53" i="28"/>
  <c r="S36" i="28"/>
  <c r="S45" i="28"/>
  <c r="S229" i="28"/>
  <c r="S207" i="28"/>
  <c r="S35" i="28"/>
  <c r="S271" i="28"/>
  <c r="S185" i="28"/>
  <c r="S50" i="28"/>
  <c r="S208" i="28"/>
  <c r="S268" i="28"/>
  <c r="S103" i="28"/>
  <c r="S104" i="28"/>
  <c r="S15" i="28"/>
  <c r="S16" i="28"/>
  <c r="S145" i="28"/>
  <c r="S149" i="28"/>
  <c r="S85" i="28"/>
  <c r="S187" i="28"/>
  <c r="S339" i="28"/>
  <c r="S66" i="28"/>
  <c r="S41" i="28"/>
  <c r="S62" i="28"/>
  <c r="S20" i="28"/>
  <c r="S259" i="28"/>
  <c r="S162" i="28"/>
  <c r="S136" i="28"/>
  <c r="S204" i="28"/>
  <c r="S166" i="28"/>
  <c r="S54" i="28"/>
  <c r="S73" i="28"/>
  <c r="S27" i="28"/>
  <c r="S102" i="28"/>
  <c r="S14" i="28"/>
  <c r="S212" i="28"/>
  <c r="S63" i="28"/>
  <c r="S248" i="28"/>
  <c r="S30" i="28"/>
  <c r="S228" i="28"/>
  <c r="S227" i="28"/>
  <c r="S52" i="28"/>
  <c r="S306" i="28"/>
  <c r="S69" i="28"/>
  <c r="S58" i="28"/>
  <c r="S94" i="28"/>
  <c r="S25" i="28"/>
  <c r="S42" i="28"/>
  <c r="S345" i="28"/>
  <c r="S285" i="28"/>
  <c r="S340" i="28"/>
  <c r="S141" i="28"/>
  <c r="S157" i="28"/>
  <c r="AI100" i="28"/>
  <c r="AK59" i="28"/>
  <c r="AM350" i="28"/>
  <c r="S341" i="28"/>
  <c r="S325" i="28"/>
  <c r="S252" i="28"/>
  <c r="S21" i="28"/>
  <c r="S173" i="28"/>
  <c r="S274" i="28"/>
  <c r="S28" i="28"/>
  <c r="S80" i="28"/>
  <c r="S328" i="28"/>
  <c r="S90" i="28"/>
  <c r="S64" i="28"/>
  <c r="S210" i="28"/>
  <c r="S97" i="28"/>
  <c r="S344" i="28"/>
  <c r="S221" i="28"/>
  <c r="S255" i="28"/>
  <c r="S140" i="28"/>
  <c r="S193" i="28"/>
  <c r="S203" i="28"/>
  <c r="S301" i="28"/>
  <c r="S26" i="28"/>
  <c r="S349" i="28"/>
  <c r="S151" i="28"/>
  <c r="S331" i="28"/>
  <c r="S77" i="28"/>
  <c r="S78" i="28"/>
  <c r="S33" i="28"/>
  <c r="S183" i="28"/>
  <c r="S100" i="28"/>
  <c r="S39" i="28"/>
  <c r="S262" i="28"/>
  <c r="S335" i="28"/>
  <c r="S326" i="28"/>
  <c r="S163" i="28"/>
  <c r="S196" i="28"/>
  <c r="S74" i="28"/>
  <c r="S34" i="28"/>
  <c r="S217" i="28"/>
  <c r="S99" i="28"/>
  <c r="S22" i="28"/>
  <c r="S164" i="28"/>
  <c r="S158" i="28"/>
  <c r="S350" i="28"/>
  <c r="S47" i="28"/>
  <c r="S81" i="28"/>
  <c r="S230" i="28"/>
  <c r="S191" i="28"/>
  <c r="S44" i="28"/>
  <c r="S75" i="28"/>
  <c r="S23" i="28"/>
  <c r="S29" i="28"/>
  <c r="S84" i="28"/>
  <c r="S98" i="28"/>
  <c r="S150" i="28"/>
  <c r="S89" i="28"/>
  <c r="S256" i="28"/>
  <c r="S59" i="28"/>
  <c r="S61" i="28"/>
  <c r="AI19" i="28"/>
  <c r="AK204" i="28"/>
  <c r="AK254" i="28"/>
  <c r="AK136" i="28"/>
  <c r="AK162" i="28"/>
  <c r="K82" i="28"/>
  <c r="AI87" i="28"/>
  <c r="AK36" i="28"/>
  <c r="AI69" i="28"/>
  <c r="AI68" i="28"/>
  <c r="AI58" i="28"/>
  <c r="AI148" i="28"/>
  <c r="AI24" i="28"/>
  <c r="AI63" i="28"/>
  <c r="AI37" i="28"/>
  <c r="AI81" i="28"/>
  <c r="AK87" i="28"/>
  <c r="AI47" i="28"/>
  <c r="AK69" i="28"/>
  <c r="AK68" i="28"/>
  <c r="AK58" i="28"/>
  <c r="AI38" i="28"/>
  <c r="AK157" i="28"/>
  <c r="AK141" i="28"/>
  <c r="E24" i="28"/>
  <c r="AI95" i="28"/>
  <c r="M19" i="28"/>
  <c r="AI23" i="28"/>
  <c r="J45" i="56"/>
  <c r="AI28" i="28"/>
  <c r="AK296" i="28"/>
  <c r="O46" i="28"/>
  <c r="G248" i="28"/>
  <c r="K248" i="28"/>
  <c r="O39" i="28"/>
  <c r="Y39" i="28"/>
  <c r="E39" i="28"/>
  <c r="K83" i="28"/>
  <c r="E83" i="28"/>
  <c r="AE15" i="28"/>
  <c r="M15" i="28"/>
  <c r="AG15" i="28"/>
  <c r="AI78" i="28"/>
  <c r="AI26" i="28"/>
  <c r="AI184" i="28"/>
  <c r="AI230" i="28"/>
  <c r="AK192" i="28"/>
  <c r="AK325" i="28"/>
  <c r="AK214" i="28"/>
  <c r="AI89" i="28"/>
  <c r="AI44" i="28"/>
  <c r="AK78" i="28"/>
  <c r="AI22" i="28"/>
  <c r="AI104" i="28"/>
  <c r="E66" i="28"/>
  <c r="Q22" i="28"/>
  <c r="I22" i="28"/>
  <c r="AE22" i="28"/>
  <c r="G104" i="28"/>
  <c r="Y104" i="28"/>
  <c r="E104" i="28"/>
  <c r="E248" i="28"/>
  <c r="I39" i="28"/>
  <c r="G83" i="28"/>
  <c r="AE83" i="28"/>
  <c r="O15" i="28"/>
  <c r="G15" i="28"/>
  <c r="AI192" i="28"/>
  <c r="AI52" i="28"/>
  <c r="AI214" i="28"/>
  <c r="AK186" i="28"/>
  <c r="AK304" i="28"/>
  <c r="AK285" i="28"/>
  <c r="AK248" i="28"/>
  <c r="AI83" i="28"/>
  <c r="K101" i="28"/>
  <c r="AI72" i="28"/>
  <c r="AI98" i="28"/>
  <c r="AI20" i="28"/>
  <c r="E38" i="28"/>
  <c r="AK22" i="28"/>
  <c r="AK104" i="28"/>
  <c r="AI15" i="28"/>
  <c r="Y248" i="28"/>
  <c r="O248" i="28"/>
  <c r="AE39" i="28"/>
  <c r="Q39" i="28"/>
  <c r="AG39" i="28"/>
  <c r="Q83" i="28"/>
  <c r="AG83" i="28"/>
  <c r="Y83" i="28"/>
  <c r="Q15" i="28"/>
  <c r="I15" i="28"/>
  <c r="E15" i="28"/>
  <c r="AI66" i="28"/>
  <c r="AK184" i="28"/>
  <c r="AI74" i="28"/>
  <c r="AI88" i="28"/>
  <c r="AI39" i="28"/>
  <c r="E52" i="28"/>
  <c r="AK15" i="28"/>
  <c r="AM82" i="28"/>
  <c r="AM45" i="28"/>
  <c r="AM99" i="28"/>
  <c r="AM35" i="28"/>
  <c r="AK21" i="28"/>
  <c r="AI30" i="28"/>
  <c r="AM103" i="28"/>
  <c r="AM60" i="28"/>
  <c r="AI80" i="28"/>
  <c r="AK30" i="28"/>
  <c r="AK80" i="28"/>
  <c r="AM98" i="28"/>
  <c r="AM259" i="28"/>
  <c r="AI61" i="28"/>
  <c r="AK33" i="28"/>
  <c r="AI51" i="28"/>
  <c r="AI27" i="28"/>
  <c r="AK100" i="28"/>
  <c r="E26" i="28"/>
  <c r="AI59" i="28"/>
  <c r="AI64" i="28"/>
  <c r="AM51" i="28"/>
  <c r="AM164" i="28"/>
  <c r="E21" i="28"/>
  <c r="AM14" i="28"/>
  <c r="AM173" i="28"/>
  <c r="AM62" i="28"/>
  <c r="AI102" i="28"/>
  <c r="AK86" i="28"/>
  <c r="AM27" i="28"/>
  <c r="AM256" i="28"/>
  <c r="AI54" i="28"/>
  <c r="AI86" i="28"/>
  <c r="AM304" i="28"/>
  <c r="AM248" i="28"/>
  <c r="AK212" i="28"/>
  <c r="AM37" i="28"/>
  <c r="AM161" i="28"/>
  <c r="AM95" i="28"/>
  <c r="AM94" i="28"/>
  <c r="AM44" i="28"/>
  <c r="AM176" i="28"/>
  <c r="AM166" i="28"/>
  <c r="AM324" i="28"/>
  <c r="AM102" i="28"/>
  <c r="AM254" i="28"/>
  <c r="AM38" i="28"/>
  <c r="AM46" i="28"/>
  <c r="AM89" i="28"/>
  <c r="AM302" i="28"/>
  <c r="AM204" i="28"/>
  <c r="AM141" i="28"/>
  <c r="AM24" i="28"/>
  <c r="AM184" i="28"/>
  <c r="AM25" i="28"/>
  <c r="AM88" i="28"/>
  <c r="AM101" i="28"/>
  <c r="AM53" i="28"/>
  <c r="AM81" i="28"/>
  <c r="AM306" i="28"/>
  <c r="AM157" i="28"/>
  <c r="AK96" i="28"/>
  <c r="AI96" i="28"/>
  <c r="AM148" i="28"/>
  <c r="AM230" i="28"/>
  <c r="AM66" i="28"/>
  <c r="AM96" i="28"/>
  <c r="AM20" i="28"/>
  <c r="AM341" i="28"/>
  <c r="AM162" i="28"/>
  <c r="AM55" i="28"/>
  <c r="AM241" i="28"/>
  <c r="AM274" i="28"/>
  <c r="AM79" i="28"/>
  <c r="AM28" i="28"/>
  <c r="AM293" i="28"/>
  <c r="AM83" i="28"/>
  <c r="AM340" i="28"/>
  <c r="AM272" i="28"/>
  <c r="AM61" i="28"/>
  <c r="AM73" i="28"/>
  <c r="AM26" i="28"/>
  <c r="AM186" i="28"/>
  <c r="AM77" i="28"/>
  <c r="AM74" i="28"/>
  <c r="AM34" i="28"/>
  <c r="AM268" i="28"/>
  <c r="AM75" i="28"/>
  <c r="AK48" i="28"/>
  <c r="AI48" i="28"/>
  <c r="AM32" i="28"/>
  <c r="AM91" i="28"/>
  <c r="AM84" i="28"/>
  <c r="AM325" i="28"/>
  <c r="AM72" i="28"/>
  <c r="AM252" i="28"/>
  <c r="AM296" i="28"/>
  <c r="AM201" i="28"/>
  <c r="AM214" i="28"/>
  <c r="AM212" i="28"/>
  <c r="AM192" i="28"/>
  <c r="AM63" i="28"/>
  <c r="AM345" i="28"/>
  <c r="AM285" i="28"/>
  <c r="AM136" i="28"/>
  <c r="AM92" i="28"/>
  <c r="AM19" i="28"/>
  <c r="AM17" i="28"/>
  <c r="AM39" i="28"/>
  <c r="AM47" i="28"/>
  <c r="AM50" i="28"/>
  <c r="AM289" i="28"/>
  <c r="AM48" i="28"/>
  <c r="AM29" i="28"/>
  <c r="E63" i="28"/>
  <c r="F10" i="28" l="1"/>
  <c r="P10" i="28"/>
  <c r="K20" i="56" s="1"/>
  <c r="R10" i="28"/>
  <c r="K21" i="56" s="1"/>
  <c r="N10" i="28"/>
  <c r="K19" i="56" s="1"/>
  <c r="L10" i="28"/>
  <c r="K18" i="56" s="1"/>
  <c r="J10" i="28"/>
  <c r="K17" i="56" s="1"/>
  <c r="H10" i="28"/>
  <c r="K16" i="56" s="1"/>
  <c r="D10" i="28"/>
  <c r="K14" i="56" s="1"/>
  <c r="K35" i="56"/>
  <c r="K22" i="56"/>
  <c r="K32" i="56"/>
  <c r="AT9" i="28"/>
  <c r="AZ9" i="28"/>
  <c r="AV9" i="28"/>
  <c r="K38" i="56"/>
  <c r="Z9" i="28"/>
  <c r="AR9" i="28"/>
  <c r="K36" i="56"/>
  <c r="AX9" i="28"/>
  <c r="J37" i="56" s="1"/>
  <c r="K34" i="56"/>
  <c r="K25" i="56"/>
  <c r="AN9" i="28"/>
  <c r="T9" i="28"/>
  <c r="BB9" i="28"/>
  <c r="J39" i="56" s="1"/>
  <c r="K39" i="56"/>
  <c r="AP9" i="28"/>
  <c r="J33" i="56" s="1"/>
  <c r="K33" i="56"/>
  <c r="AB9" i="28"/>
  <c r="J26" i="56" s="1"/>
  <c r="K15" i="56"/>
  <c r="K24" i="56"/>
  <c r="K26" i="56"/>
  <c r="K27" i="56"/>
  <c r="K28" i="56"/>
  <c r="L9" i="28"/>
  <c r="J18" i="56" s="1"/>
  <c r="X9" i="28"/>
  <c r="J24" i="56" s="1"/>
  <c r="P9" i="28"/>
  <c r="J20" i="56" s="1"/>
  <c r="F9" i="28"/>
  <c r="J15" i="56" s="1"/>
  <c r="M15" i="56" s="1"/>
  <c r="H9" i="28"/>
  <c r="J16" i="56" s="1"/>
  <c r="R9" i="28"/>
  <c r="N9" i="28"/>
  <c r="J19" i="56" s="1"/>
  <c r="K29" i="56"/>
  <c r="J9" i="28"/>
  <c r="J17" i="56" s="1"/>
  <c r="AD9" i="28"/>
  <c r="J27" i="56" s="1"/>
  <c r="AF9" i="28"/>
  <c r="J28" i="56" s="1"/>
  <c r="K30" i="56"/>
  <c r="D9" i="28"/>
  <c r="J14" i="56" s="1"/>
  <c r="AH9" i="28"/>
  <c r="J29" i="56" s="1"/>
  <c r="AJ9" i="28"/>
  <c r="J30" i="56" s="1"/>
  <c r="AL9" i="28"/>
  <c r="J31" i="56" s="1"/>
  <c r="K31" i="56"/>
  <c r="M17" i="56" l="1"/>
  <c r="M28" i="56"/>
  <c r="M20" i="56"/>
  <c r="M27" i="56"/>
  <c r="M19" i="56"/>
  <c r="M29" i="56"/>
  <c r="M24" i="56"/>
  <c r="M26" i="56"/>
  <c r="M16" i="56"/>
  <c r="M31" i="56"/>
  <c r="M30" i="56"/>
  <c r="M39" i="56"/>
  <c r="M18" i="56"/>
  <c r="M33" i="56"/>
  <c r="J25" i="56"/>
  <c r="M25" i="56" s="1"/>
  <c r="Z11" i="28"/>
  <c r="J38" i="56"/>
  <c r="M38" i="56" s="1"/>
  <c r="AZ11" i="28"/>
  <c r="J22" i="56"/>
  <c r="M22" i="56" s="1"/>
  <c r="T11" i="28"/>
  <c r="J35" i="56"/>
  <c r="AT11" i="28"/>
  <c r="J32" i="56"/>
  <c r="M32" i="56" s="1"/>
  <c r="AN11" i="28"/>
  <c r="AX11" i="28"/>
  <c r="K37" i="56"/>
  <c r="N37" i="56" s="1"/>
  <c r="J34" i="56"/>
  <c r="AR11" i="28"/>
  <c r="J36" i="56"/>
  <c r="AV11" i="28"/>
  <c r="M14" i="56"/>
  <c r="BB11" i="28"/>
  <c r="L11" i="28"/>
  <c r="F11" i="28"/>
  <c r="AP11" i="28"/>
  <c r="P11" i="28"/>
  <c r="AB11" i="28"/>
  <c r="J11" i="28"/>
  <c r="H11" i="28"/>
  <c r="X11" i="28"/>
  <c r="N11" i="28"/>
  <c r="J21" i="56"/>
  <c r="M21" i="56" s="1"/>
  <c r="R11" i="28"/>
  <c r="AD11" i="28"/>
  <c r="AF11" i="28"/>
  <c r="D11" i="28"/>
  <c r="AJ11" i="28"/>
  <c r="AH11" i="28"/>
  <c r="AL11" i="28"/>
  <c r="M37" i="56" l="1"/>
  <c r="N36" i="56"/>
  <c r="M36" i="56"/>
  <c r="N35" i="56"/>
  <c r="M35" i="56"/>
  <c r="N34" i="56"/>
  <c r="M34" i="56"/>
  <c r="T17" i="56" l="1"/>
  <c r="T29" i="56"/>
  <c r="T21" i="56"/>
  <c r="T26" i="56"/>
  <c r="T20" i="56"/>
  <c r="T16" i="56"/>
  <c r="T25" i="56"/>
  <c r="T23" i="56"/>
  <c r="T43" i="56"/>
  <c r="T30" i="56"/>
  <c r="T27" i="56"/>
  <c r="T42" i="56"/>
  <c r="T15" i="56"/>
  <c r="T22" i="56"/>
  <c r="T14" i="56"/>
  <c r="T40" i="56"/>
  <c r="T36" i="56"/>
  <c r="T31" i="56"/>
  <c r="T28" i="56"/>
  <c r="T19" i="56"/>
  <c r="T33" i="56"/>
  <c r="T38" i="56"/>
  <c r="T32" i="56"/>
  <c r="T39" i="56"/>
  <c r="T35" i="56"/>
  <c r="T34" i="56"/>
  <c r="T37" i="56"/>
  <c r="T18" i="56"/>
  <c r="T41" i="56"/>
  <c r="T24" i="56"/>
  <c r="N22" i="56"/>
  <c r="N32" i="56"/>
  <c r="N25" i="56"/>
  <c r="N38" i="56"/>
  <c r="N39" i="56"/>
  <c r="N33" i="56"/>
  <c r="N26" i="56"/>
  <c r="N24" i="56"/>
  <c r="N28" i="56"/>
  <c r="N30" i="56"/>
  <c r="N27" i="56"/>
  <c r="N29" i="56"/>
  <c r="N31" i="56"/>
  <c r="N17" i="56" l="1"/>
  <c r="N15" i="56"/>
  <c r="N19" i="56"/>
  <c r="N20" i="56"/>
  <c r="N21" i="56"/>
  <c r="N18" i="56"/>
  <c r="N16" i="56"/>
  <c r="N14" i="56"/>
</calcChain>
</file>

<file path=xl/comments1.xml><?xml version="1.0" encoding="utf-8"?>
<comments xmlns="http://schemas.openxmlformats.org/spreadsheetml/2006/main">
  <authors>
    <author>Gustavo</author>
  </authors>
  <commentList>
    <comment ref="T187" authorId="0" shapeId="0">
      <text>
        <r>
          <rPr>
            <b/>
            <sz val="9"/>
            <color indexed="81"/>
            <rFont val="Tahoma"/>
            <family val="2"/>
          </rPr>
          <t>Gustavo:</t>
        </r>
        <r>
          <rPr>
            <sz val="9"/>
            <color indexed="81"/>
            <rFont val="Tahoma"/>
            <family val="2"/>
          </rPr>
          <t xml:space="preserve">
Experiencia específica
</t>
        </r>
      </text>
    </comment>
    <comment ref="T209" authorId="0" shapeId="0">
      <text>
        <r>
          <rPr>
            <b/>
            <sz val="9"/>
            <color indexed="81"/>
            <rFont val="Tahoma"/>
            <family val="2"/>
          </rPr>
          <t>Gustavo:</t>
        </r>
        <r>
          <rPr>
            <sz val="9"/>
            <color indexed="81"/>
            <rFont val="Tahoma"/>
            <family val="2"/>
          </rPr>
          <t xml:space="preserve">
Experiencia específica
</t>
        </r>
      </text>
    </comment>
    <comment ref="T231" authorId="0" shapeId="0">
      <text>
        <r>
          <rPr>
            <b/>
            <sz val="9"/>
            <color indexed="81"/>
            <rFont val="Tahoma"/>
            <family val="2"/>
          </rPr>
          <t>Gustavo:</t>
        </r>
        <r>
          <rPr>
            <sz val="9"/>
            <color indexed="81"/>
            <rFont val="Tahoma"/>
            <family val="2"/>
          </rPr>
          <t xml:space="preserve">
Experiencia específica
</t>
        </r>
      </text>
    </comment>
    <comment ref="T253" authorId="0" shapeId="0">
      <text>
        <r>
          <rPr>
            <b/>
            <sz val="9"/>
            <color indexed="81"/>
            <rFont val="Tahoma"/>
            <family val="2"/>
          </rPr>
          <t>Gustavo:</t>
        </r>
        <r>
          <rPr>
            <sz val="9"/>
            <color indexed="81"/>
            <rFont val="Tahoma"/>
            <family val="2"/>
          </rPr>
          <t xml:space="preserve">
Experiencia específica
</t>
        </r>
      </text>
    </comment>
    <comment ref="T275" authorId="0" shapeId="0">
      <text>
        <r>
          <rPr>
            <b/>
            <sz val="9"/>
            <color indexed="81"/>
            <rFont val="Tahoma"/>
            <family val="2"/>
          </rPr>
          <t>Gustavo:</t>
        </r>
        <r>
          <rPr>
            <sz val="9"/>
            <color indexed="81"/>
            <rFont val="Tahoma"/>
            <family val="2"/>
          </rPr>
          <t xml:space="preserve">
Experiencia específica
</t>
        </r>
      </text>
    </comment>
    <comment ref="T297" authorId="0" shapeId="0">
      <text>
        <r>
          <rPr>
            <b/>
            <sz val="9"/>
            <color indexed="81"/>
            <rFont val="Tahoma"/>
            <family val="2"/>
          </rPr>
          <t>Gustavo:</t>
        </r>
        <r>
          <rPr>
            <sz val="9"/>
            <color indexed="81"/>
            <rFont val="Tahoma"/>
            <family val="2"/>
          </rPr>
          <t xml:space="preserve">
Experiencia específica
</t>
        </r>
      </text>
    </comment>
    <comment ref="T319" authorId="0" shapeId="0">
      <text>
        <r>
          <rPr>
            <b/>
            <sz val="9"/>
            <color indexed="81"/>
            <rFont val="Tahoma"/>
            <family val="2"/>
          </rPr>
          <t>Gustavo:</t>
        </r>
        <r>
          <rPr>
            <sz val="9"/>
            <color indexed="81"/>
            <rFont val="Tahoma"/>
            <family val="2"/>
          </rPr>
          <t xml:space="preserve">
Experiencia específica
</t>
        </r>
      </text>
    </comment>
    <comment ref="T341" authorId="0" shapeId="0">
      <text>
        <r>
          <rPr>
            <b/>
            <sz val="9"/>
            <color indexed="81"/>
            <rFont val="Tahoma"/>
            <family val="2"/>
          </rPr>
          <t>Gustavo:</t>
        </r>
        <r>
          <rPr>
            <sz val="9"/>
            <color indexed="81"/>
            <rFont val="Tahoma"/>
            <family val="2"/>
          </rPr>
          <t xml:space="preserve">
Experiencia específica
</t>
        </r>
      </text>
    </comment>
    <comment ref="T363" authorId="0" shapeId="0">
      <text>
        <r>
          <rPr>
            <b/>
            <sz val="9"/>
            <color indexed="81"/>
            <rFont val="Tahoma"/>
            <family val="2"/>
          </rPr>
          <t>Gustavo:</t>
        </r>
        <r>
          <rPr>
            <sz val="9"/>
            <color indexed="81"/>
            <rFont val="Tahoma"/>
            <family val="2"/>
          </rPr>
          <t xml:space="preserve">
Experiencia específica
</t>
        </r>
      </text>
    </comment>
    <comment ref="T385" authorId="0" shapeId="0">
      <text>
        <r>
          <rPr>
            <b/>
            <sz val="9"/>
            <color indexed="81"/>
            <rFont val="Tahoma"/>
            <family val="2"/>
          </rPr>
          <t>Gustavo:</t>
        </r>
        <r>
          <rPr>
            <sz val="9"/>
            <color indexed="81"/>
            <rFont val="Tahoma"/>
            <family val="2"/>
          </rPr>
          <t xml:space="preserve">
Experiencia específica
</t>
        </r>
      </text>
    </comment>
    <comment ref="T407" authorId="0" shapeId="0">
      <text>
        <r>
          <rPr>
            <b/>
            <sz val="9"/>
            <color indexed="81"/>
            <rFont val="Tahoma"/>
            <family val="2"/>
          </rPr>
          <t>Gustavo:</t>
        </r>
        <r>
          <rPr>
            <sz val="9"/>
            <color indexed="81"/>
            <rFont val="Tahoma"/>
            <family val="2"/>
          </rPr>
          <t xml:space="preserve">
Experiencia específica
</t>
        </r>
      </text>
    </comment>
    <comment ref="T429" authorId="0" shapeId="0">
      <text>
        <r>
          <rPr>
            <b/>
            <sz val="9"/>
            <color indexed="81"/>
            <rFont val="Tahoma"/>
            <family val="2"/>
          </rPr>
          <t>Gustavo:</t>
        </r>
        <r>
          <rPr>
            <sz val="9"/>
            <color indexed="81"/>
            <rFont val="Tahoma"/>
            <family val="2"/>
          </rPr>
          <t xml:space="preserve">
Experiencia específica
</t>
        </r>
      </text>
    </comment>
    <comment ref="T451" authorId="0" shapeId="0">
      <text>
        <r>
          <rPr>
            <b/>
            <sz val="9"/>
            <color indexed="81"/>
            <rFont val="Tahoma"/>
            <family val="2"/>
          </rPr>
          <t>Gustavo:</t>
        </r>
        <r>
          <rPr>
            <sz val="9"/>
            <color indexed="81"/>
            <rFont val="Tahoma"/>
            <family val="2"/>
          </rPr>
          <t xml:space="preserve">
Experiencia específica
</t>
        </r>
      </text>
    </comment>
    <comment ref="T473" authorId="0" shapeId="0">
      <text>
        <r>
          <rPr>
            <b/>
            <sz val="9"/>
            <color indexed="81"/>
            <rFont val="Tahoma"/>
            <family val="2"/>
          </rPr>
          <t>Gustavo:</t>
        </r>
        <r>
          <rPr>
            <sz val="9"/>
            <color indexed="81"/>
            <rFont val="Tahoma"/>
            <family val="2"/>
          </rPr>
          <t xml:space="preserve">
Experiencia específica
</t>
        </r>
      </text>
    </comment>
    <comment ref="T495" authorId="0" shapeId="0">
      <text>
        <r>
          <rPr>
            <b/>
            <sz val="9"/>
            <color indexed="81"/>
            <rFont val="Tahoma"/>
            <family val="2"/>
          </rPr>
          <t>Gustavo:</t>
        </r>
        <r>
          <rPr>
            <sz val="9"/>
            <color indexed="81"/>
            <rFont val="Tahoma"/>
            <family val="2"/>
          </rPr>
          <t xml:space="preserve">
Experiencia específica
</t>
        </r>
      </text>
    </comment>
    <comment ref="T517" authorId="0" shapeId="0">
      <text>
        <r>
          <rPr>
            <b/>
            <sz val="9"/>
            <color indexed="81"/>
            <rFont val="Tahoma"/>
            <family val="2"/>
          </rPr>
          <t>Gustavo:</t>
        </r>
        <r>
          <rPr>
            <sz val="9"/>
            <color indexed="81"/>
            <rFont val="Tahoma"/>
            <family val="2"/>
          </rPr>
          <t xml:space="preserve">
Experiencia específica
</t>
        </r>
      </text>
    </comment>
    <comment ref="T539" authorId="0" shapeId="0">
      <text>
        <r>
          <rPr>
            <b/>
            <sz val="9"/>
            <color indexed="81"/>
            <rFont val="Tahoma"/>
            <family val="2"/>
          </rPr>
          <t>Gustavo:</t>
        </r>
        <r>
          <rPr>
            <sz val="9"/>
            <color indexed="81"/>
            <rFont val="Tahoma"/>
            <family val="2"/>
          </rPr>
          <t xml:space="preserve">
Experiencia específica
</t>
        </r>
      </text>
    </comment>
    <comment ref="T561" authorId="0" shapeId="0">
      <text>
        <r>
          <rPr>
            <b/>
            <sz val="9"/>
            <color indexed="81"/>
            <rFont val="Tahoma"/>
            <family val="2"/>
          </rPr>
          <t>Gustavo:</t>
        </r>
        <r>
          <rPr>
            <sz val="9"/>
            <color indexed="81"/>
            <rFont val="Tahoma"/>
            <family val="2"/>
          </rPr>
          <t xml:space="preserve">
Experiencia específica
</t>
        </r>
      </text>
    </comment>
    <comment ref="T583" authorId="0" shapeId="0">
      <text>
        <r>
          <rPr>
            <b/>
            <sz val="9"/>
            <color indexed="81"/>
            <rFont val="Tahoma"/>
            <family val="2"/>
          </rPr>
          <t>Gustavo:</t>
        </r>
        <r>
          <rPr>
            <sz val="9"/>
            <color indexed="81"/>
            <rFont val="Tahoma"/>
            <family val="2"/>
          </rPr>
          <t xml:space="preserve">
Experiencia específica
</t>
        </r>
      </text>
    </comment>
    <comment ref="T605" authorId="0" shapeId="0">
      <text>
        <r>
          <rPr>
            <b/>
            <sz val="9"/>
            <color indexed="81"/>
            <rFont val="Tahoma"/>
            <family val="2"/>
          </rPr>
          <t>Gustavo:</t>
        </r>
        <r>
          <rPr>
            <sz val="9"/>
            <color indexed="81"/>
            <rFont val="Tahoma"/>
            <family val="2"/>
          </rPr>
          <t xml:space="preserve">
Experiencia específica
</t>
        </r>
      </text>
    </comment>
    <comment ref="T627" authorId="0" shapeId="0">
      <text>
        <r>
          <rPr>
            <b/>
            <sz val="9"/>
            <color indexed="81"/>
            <rFont val="Tahoma"/>
            <family val="2"/>
          </rPr>
          <t>Gustavo:</t>
        </r>
        <r>
          <rPr>
            <sz val="9"/>
            <color indexed="81"/>
            <rFont val="Tahoma"/>
            <family val="2"/>
          </rPr>
          <t xml:space="preserve">
Experiencia específica
</t>
        </r>
      </text>
    </comment>
    <comment ref="T649" authorId="0" shapeId="0">
      <text>
        <r>
          <rPr>
            <b/>
            <sz val="9"/>
            <color indexed="81"/>
            <rFont val="Tahoma"/>
            <family val="2"/>
          </rPr>
          <t>Gustavo:</t>
        </r>
        <r>
          <rPr>
            <sz val="9"/>
            <color indexed="81"/>
            <rFont val="Tahoma"/>
            <family val="2"/>
          </rPr>
          <t xml:space="preserve">
Experiencia específica
</t>
        </r>
      </text>
    </comment>
  </commentList>
</comments>
</file>

<file path=xl/sharedStrings.xml><?xml version="1.0" encoding="utf-8"?>
<sst xmlns="http://schemas.openxmlformats.org/spreadsheetml/2006/main" count="7414" uniqueCount="751">
  <si>
    <t>EN PESOS</t>
  </si>
  <si>
    <t>EN SMMLV</t>
  </si>
  <si>
    <t>TOTAL</t>
  </si>
  <si>
    <t>OFERENTE</t>
  </si>
  <si>
    <t>UNIVERSIDAD DE ANTIOQUIA</t>
  </si>
  <si>
    <t>ACTIVO CORRIENTE</t>
  </si>
  <si>
    <t>PASIVO CORRIENTE</t>
  </si>
  <si>
    <t>INDICADOR 1</t>
  </si>
  <si>
    <t>INDICADOR 2</t>
  </si>
  <si>
    <t>PASIVO TOTAL</t>
  </si>
  <si>
    <t>ACTIVO TOTAL</t>
  </si>
  <si>
    <t>PROPONENTE</t>
  </si>
  <si>
    <t>Numeral</t>
  </si>
  <si>
    <t>OBSERVACIONES</t>
  </si>
  <si>
    <t>Item</t>
  </si>
  <si>
    <t>N° DEL CONSECUTIVO DEL REPORTE DEL CONTRATO EJECUTADO EN EL RUP (1)</t>
  </si>
  <si>
    <t>N° de Folio en el RUP (2)</t>
  </si>
  <si>
    <t>CONTRATO (3)</t>
  </si>
  <si>
    <t>CONTRATANTE (4)</t>
  </si>
  <si>
    <t>EN SMMLV (5)</t>
  </si>
  <si>
    <t>FORMA DE
EJECUCIÓN (6)</t>
  </si>
  <si>
    <t>% de Participación (7)</t>
  </si>
  <si>
    <t>TOTAL EXPERIENCIA ESPECÍFICA EN SMMLV</t>
  </si>
  <si>
    <t>LISTADO DE OFERENTES</t>
  </si>
  <si>
    <t>INDICE SUMATORIA CONTRATOS/PRESUPUESTO OFICIAL</t>
  </si>
  <si>
    <t>NRO</t>
  </si>
  <si>
    <t>Presupuesto Total</t>
  </si>
  <si>
    <t>TRM día siguiente</t>
  </si>
  <si>
    <t>ORDEN</t>
  </si>
  <si>
    <t>Nro</t>
  </si>
  <si>
    <t>NOMBRE OFERENTE</t>
  </si>
  <si>
    <t>PROPONENTES</t>
  </si>
  <si>
    <t>PRESUPUESTO OFICIAL</t>
  </si>
  <si>
    <t>OBSERVACIONES CON RESPECTO A PROPUESTA ECONÓMICA</t>
  </si>
  <si>
    <t>N°</t>
  </si>
  <si>
    <t>NIT/CC</t>
  </si>
  <si>
    <t>REPRESENTANTE LEGAL</t>
  </si>
  <si>
    <t>COSTO TOTAL CON IVA</t>
  </si>
  <si>
    <t>NIT O CÉDULA</t>
  </si>
  <si>
    <t>EVALUACIÓN EXPERIENCIA - INDICADORES FINANCIEROS</t>
  </si>
  <si>
    <t>APERTURA DE SOBRES</t>
  </si>
  <si>
    <t>Fecha</t>
  </si>
  <si>
    <r>
      <t>PUNTAJE (Pt</t>
    </r>
    <r>
      <rPr>
        <b/>
        <vertAlign val="subscript"/>
        <sz val="12"/>
        <rFont val="Calibri"/>
        <family val="2"/>
        <scheme val="minor"/>
      </rPr>
      <t>1</t>
    </r>
    <r>
      <rPr>
        <b/>
        <sz val="12"/>
        <rFont val="Calibri"/>
        <family val="2"/>
        <scheme val="minor"/>
      </rPr>
      <t>)</t>
    </r>
  </si>
  <si>
    <t>MÉTODO DE EVALUACIÓN DE ACUERDO A TRM</t>
  </si>
  <si>
    <t>CAPITAL DE TRABAJO</t>
  </si>
  <si>
    <t>ITEM</t>
  </si>
  <si>
    <t>PUNTAJE TOTAL</t>
  </si>
  <si>
    <t>Número total de ítems</t>
  </si>
  <si>
    <t>Proponente</t>
  </si>
  <si>
    <t>*H=Habilitado  NH=No habilitado</t>
  </si>
  <si>
    <t>ESTADO*</t>
  </si>
  <si>
    <r>
      <rPr>
        <b/>
        <sz val="10"/>
        <rFont val="Arial"/>
        <family val="2"/>
      </rPr>
      <t>OBSERVACIÓN:</t>
    </r>
    <r>
      <rPr>
        <sz val="10"/>
        <rFont val="Arial"/>
        <family val="2"/>
      </rPr>
      <t xml:space="preserve">
</t>
    </r>
  </si>
  <si>
    <t>CLASIFICACIÓN DEL OBJETO DEL CONTRATO (8)</t>
  </si>
  <si>
    <t>Media aritmética</t>
  </si>
  <si>
    <t># propuestas (n)</t>
  </si>
  <si>
    <t>Asignar de acuerdo al proceso</t>
  </si>
  <si>
    <t>(IR) Ítems representativos</t>
  </si>
  <si>
    <t>(IRES) Ítems restantes</t>
  </si>
  <si>
    <t>(IR) ITEMS REPRESENTATIVOS</t>
  </si>
  <si>
    <t>(IRES) ITEMS RESTANTES</t>
  </si>
  <si>
    <t>Estado</t>
  </si>
  <si>
    <t>EVALUACIÓN DE REQUISITOS JURÍDICOS</t>
  </si>
  <si>
    <t>EVALUACIÓN DE EXPERIENCIA GENERAL</t>
  </si>
  <si>
    <t>EVALUACIÓN DE REQUISITOS COMERCIALES</t>
  </si>
  <si>
    <t>SALARIO MÍNIMO</t>
  </si>
  <si>
    <t>COCIENTE EVALUACIÓN</t>
  </si>
  <si>
    <t>ESTADO</t>
  </si>
  <si>
    <t>MÁXIMO PUNTAJE A ASIGNAR PARA Pti</t>
  </si>
  <si>
    <r>
      <t>PUNTAJE (Pt</t>
    </r>
    <r>
      <rPr>
        <b/>
        <vertAlign val="subscript"/>
        <sz val="12"/>
        <rFont val="Calibri"/>
        <family val="2"/>
        <scheme val="minor"/>
      </rPr>
      <t>2A</t>
    </r>
    <r>
      <rPr>
        <b/>
        <sz val="12"/>
        <rFont val="Calibri"/>
        <family val="2"/>
        <scheme val="minor"/>
      </rPr>
      <t>)</t>
    </r>
  </si>
  <si>
    <r>
      <t>PUNTAJE (Pt</t>
    </r>
    <r>
      <rPr>
        <b/>
        <vertAlign val="subscript"/>
        <sz val="12"/>
        <rFont val="Calibri"/>
        <family val="2"/>
        <scheme val="minor"/>
      </rPr>
      <t>2B</t>
    </r>
    <r>
      <rPr>
        <b/>
        <sz val="12"/>
        <rFont val="Calibri"/>
        <family val="2"/>
        <scheme val="minor"/>
      </rPr>
      <t>)</t>
    </r>
  </si>
  <si>
    <t>Pt2A</t>
  </si>
  <si>
    <t>Pt2 TOTAL</t>
  </si>
  <si>
    <t>Pt2B</t>
  </si>
  <si>
    <t>Desviación estándar</t>
  </si>
  <si>
    <t>Método de evaluación</t>
  </si>
  <si>
    <t>CALCULO DE Pt2</t>
  </si>
  <si>
    <t xml:space="preserve">EXPERIENCIA GENERAL </t>
  </si>
  <si>
    <t>PRESENTACIÓN DE CERTIFICADOS (9)</t>
  </si>
  <si>
    <t>ALCANCE DEL OBJETO CONTRACTUAL (10)</t>
  </si>
  <si>
    <t>VALORACIÓN DE OBSERVACIONES (11)</t>
  </si>
  <si>
    <t>VALORACIÓN DE REQUERIMIENTOS ENTREGADOS(12)</t>
  </si>
  <si>
    <t>SMMLV DE PARTICIPACIÓN PONDERADOS (13)</t>
  </si>
  <si>
    <t>VALORACIÓN</t>
  </si>
  <si>
    <t>VALIDACIÓN DE CODIGOS SEGÚN TABLA  4 (CODIGOS UNSPSC)</t>
  </si>
  <si>
    <t>Precio Unitario</t>
  </si>
  <si>
    <t>Valor Total</t>
  </si>
  <si>
    <t>VERIFICACIÓN DE UNIDADES</t>
  </si>
  <si>
    <t>VERIFICACIÓN DE CANTIDADES</t>
  </si>
  <si>
    <t>VERIFICACIÓN DE PRECIOS UNITARIOS</t>
  </si>
  <si>
    <t>VERIFICACIÓN DE VALORES TOTALES</t>
  </si>
  <si>
    <t>PONDERACIÓN DE HABILITACIÓN</t>
  </si>
  <si>
    <t>VERIFICACIÓN DE REDONDEO</t>
  </si>
  <si>
    <t>DIFERENCIA</t>
  </si>
  <si>
    <t>TOTAL DIFERENCIA</t>
  </si>
  <si>
    <t>% DIFERENCIA</t>
  </si>
  <si>
    <t>ESTATUS EXPERIENCIA GENERAL</t>
  </si>
  <si>
    <t>ESTATUS CAPACIDAD FINANCIERA</t>
  </si>
  <si>
    <t>TABLA RESUMEN EXPERIENCIA</t>
  </si>
  <si>
    <t>ESTATUS</t>
  </si>
  <si>
    <t>TABLA RESUMEN</t>
  </si>
  <si>
    <t>ESTATUS GENERAL</t>
  </si>
  <si>
    <t>CERTIFICADOS PRESENTADOS</t>
  </si>
  <si>
    <t>LOGO DEL OFERENTE</t>
  </si>
  <si>
    <t>VERIFICACIÓN DE ACTIVIDAD</t>
  </si>
  <si>
    <t>REQUISITOS JURÍDICOS</t>
  </si>
  <si>
    <t xml:space="preserve"> </t>
  </si>
  <si>
    <t xml:space="preserve">OBJETO: </t>
  </si>
  <si>
    <t>TOTAL PROYECTO</t>
  </si>
  <si>
    <t>TOTAL COSTOS DIRECTOS</t>
  </si>
  <si>
    <t>T</t>
  </si>
  <si>
    <t>AU</t>
  </si>
  <si>
    <t>AU Max</t>
  </si>
  <si>
    <t>COSTOS DIRECTOS TOTALES</t>
  </si>
  <si>
    <t>DIFERENCIA DIRECCIÒN</t>
  </si>
  <si>
    <t>DIRECCION INICIAL</t>
  </si>
  <si>
    <t>DIRECCIÒN COSTO DIRECTO</t>
  </si>
  <si>
    <t>DIRECCIÒN AU</t>
  </si>
  <si>
    <t>AU TOTALES</t>
  </si>
  <si>
    <t>AU [%]</t>
  </si>
  <si>
    <t>COSTOS DIRECTOS TOTALES UNITARIOS</t>
  </si>
  <si>
    <t>VERIFICACIÓN DE PRESUPUESTO</t>
  </si>
  <si>
    <t>ESTATUS VERIFICACIÓN PRESUPUESTO</t>
  </si>
  <si>
    <t>VALIDACIÓN DE CODIGOS SEGÚN TABLA  3 (CODIGOS UNSPSC) DE LOS TÉRMINOS DE REFERENCIA</t>
  </si>
  <si>
    <t>EXPERIENCIA GENERAL Y ESPECÍFICA</t>
  </si>
  <si>
    <t>ÍNDICE DE ENDEUDAMIENTO</t>
  </si>
  <si>
    <t>IE = PT/AT &lt;=
Siendo PT = pasivo total 
AT = activo total</t>
  </si>
  <si>
    <t>PRESUPUESTO OFICIAL
UNIVERSIDAD DE ANTIOQUIA</t>
  </si>
  <si>
    <t>DIRECCIÓN COSTO DIRECTO</t>
  </si>
  <si>
    <t>DIFERENCIA DIRECCIÓN</t>
  </si>
  <si>
    <t>ASIGNACIÓN DE PUNTAJE PARA Pt2:</t>
  </si>
  <si>
    <t>OBJETO:</t>
  </si>
  <si>
    <t>Aseguradora:</t>
  </si>
  <si>
    <t>Póliza número:</t>
  </si>
  <si>
    <t>valor asegurado:</t>
  </si>
  <si>
    <t>Número:</t>
  </si>
  <si>
    <t>Valor :</t>
  </si>
  <si>
    <t>Vigencia:</t>
  </si>
  <si>
    <t>CIUDAD UNIVERSITARIA</t>
  </si>
  <si>
    <t>Vigencia [dias]:</t>
  </si>
  <si>
    <t>CONCLUSIONES</t>
  </si>
  <si>
    <t>CT = AC-PC ≥ PO
Siendo PO = Presupuesto Oficial</t>
  </si>
  <si>
    <t>CUMPLE / NO CUMPLE:</t>
  </si>
  <si>
    <t>CUMPLE/NO CUMPLE:</t>
  </si>
  <si>
    <t>OBRA CIVIL</t>
  </si>
  <si>
    <t>m2</t>
  </si>
  <si>
    <t>m</t>
  </si>
  <si>
    <t>un</t>
  </si>
  <si>
    <t>6,1,1</t>
  </si>
  <si>
    <t>7,1,1</t>
  </si>
  <si>
    <t>7,1,2</t>
  </si>
  <si>
    <t>7,1,3</t>
  </si>
  <si>
    <t>7,1,4</t>
  </si>
  <si>
    <t>7,1,5</t>
  </si>
  <si>
    <t>7,1,6</t>
  </si>
  <si>
    <t>SUBTOTAL OBRA CIVIL</t>
  </si>
  <si>
    <t>8,1,1</t>
  </si>
  <si>
    <t>8,1,2</t>
  </si>
  <si>
    <t xml:space="preserve">ADMINISTRACIÓN </t>
  </si>
  <si>
    <t xml:space="preserve">UTILIDAD </t>
  </si>
  <si>
    <t>IVA 19% SOBRE UTILIDAD</t>
  </si>
  <si>
    <t>Costo directo máximo (Para cálculo de Pt1)</t>
  </si>
  <si>
    <t>PUNTAJE (Pt3)</t>
  </si>
  <si>
    <t>ORDEN ELEGIBILIDAD</t>
  </si>
  <si>
    <t>EVALUACIÓN ECONÓMICA - DEFINICIÓN DE MÉTODO DE EVALUACIÓN Y CÁLCULO DE PUNTAJES</t>
  </si>
  <si>
    <t>COMPARA EL AU DEL PROPONENTE CON EL AU MÁXIMO</t>
  </si>
  <si>
    <t>COMPARA EL COSTO DIRECTO DEL PROPONENTE CON EL COSTO DIRECTO MÁXIMO</t>
  </si>
  <si>
    <t>VERIFICA QUE NO SE HAYA MODIFICADO EL FORMATO</t>
  </si>
  <si>
    <t>VERIFICA EL REDONDEO DE CIFRAS</t>
  </si>
  <si>
    <t>O13</t>
  </si>
  <si>
    <t>O14</t>
  </si>
  <si>
    <t>O15</t>
  </si>
  <si>
    <t>Actividad</t>
  </si>
  <si>
    <t>Unid</t>
  </si>
  <si>
    <t>Cant</t>
  </si>
  <si>
    <t>1</t>
  </si>
  <si>
    <t>DEMOLICIONES Y RETIROS</t>
  </si>
  <si>
    <t>Demolición, desmonte, acarreo y  cargue  de piso en  baldosa de cualquier tipo, resistencia o espesor, incluye: mano de obra, herramienta y equipo, transportes internos y externos,  cargue, transporte y botada de escombros en botaderos oficiales y todos los demás elementos necesarios para desarrollar correctamente la actividad. Ver especificación técnica</t>
  </si>
  <si>
    <r>
      <t>m</t>
    </r>
    <r>
      <rPr>
        <vertAlign val="superscript"/>
        <sz val="11"/>
        <rFont val="Swis721 LtCn BT"/>
        <family val="2"/>
      </rPr>
      <t>2</t>
    </r>
  </si>
  <si>
    <t xml:space="preserve">Pases de muro de cualquier resistencia, espesor y dimención para tuberías y canaletas de redes eléctricas, hidráulizas y de aires acondicionado. Incluye: Herramienta, equipo, mano de obra, canchada,  resane, filetes, chaflanes, demarcación, cortes con pulidora, cargue, transporte y botada de escombros en botaderos oficiales y todos los demás elementos necesarios . No incluye pintura
</t>
  </si>
  <si>
    <t>Demolición de zócalo o media caña de cualquier resistencia y espesor incluye: mano de obra, corte con pulidora, heramienta y equipo necesario para realizar la demolisión, demarcación, señalización, cargue, transporte y botada de escombros en botaderos oficiales y todo lo neceario para su correcta ejecución. Ver especificación técnica</t>
  </si>
  <si>
    <t>MOVIMIENTO DE ESTANTERIA incluye: bajar y disponer los libros exisentes en las estanterias con las indicaciones dadas por  la interventoria, limpieza de estanterias y de libros este item incluye dejar nuevamente la estantería con los libros dispuestos en el lugar inicial.esteitem incluye traslado, disposición, protección y limpieza)</t>
  </si>
  <si>
    <t>MOVIMIENTO INTERNO DE MOBILIARIO, incluye traslado,disposición, protección y almacenamiento de mesas, sillas muebles y cualquier elemento que haga parte del mobiliario en el  lugar que disponga la interventoria, todo el mobiliario debe volverse a colocar en el sitio donde lo indique la interventoria.</t>
  </si>
  <si>
    <t>global</t>
  </si>
  <si>
    <t>2</t>
  </si>
  <si>
    <t>Drywall y Superboard</t>
  </si>
  <si>
    <r>
      <t>Mantenieminto cielo modular 600x600 mm , incluye: Desmonte, limpieza y reinstalacion de placas, ajustes de estructura, reinstalación de cuelgas donde sea necesario, masilla y pintura color blanco, no incluye el cambio de placas</t>
    </r>
    <r>
      <rPr>
        <i/>
        <sz val="11"/>
        <rFont val="Swis721 LtCn BT"/>
        <family val="2"/>
      </rPr>
      <t xml:space="preserve"> rotas,fisuradas o deteriodadas, no incluye limpieza o pintura de extructura existente.</t>
    </r>
  </si>
  <si>
    <t xml:space="preserve">Suministro e instalación de placas rotas, faltantes o deterioradas super board 4 mm </t>
  </si>
  <si>
    <t>3</t>
  </si>
  <si>
    <t>PISOS</t>
  </si>
  <si>
    <t>Zócalo en mortero 1:4 impermeabilizado con sika 1 o equivalente. Con un desarrollo de hasta 0,25 m. Incluye suministro, mano de obra y transporte de los materiales, varilla de dilatación en aluminio, cortes con pulidora, formaleta, preparación de superficie de adherencia, picada de piso y pared y todos los demás elementos necesarios para su correcto vaciado. Ver especificación técnica</t>
  </si>
  <si>
    <t>Pulida y brillada de baldosa de grano , incluye: Transporte horizontal y vertical, sellada de poros, maquinaria, eliminación de los excesos debido a la pulida con maquina, limpieza del espacio y todos los demás elementos necesarios para desarrollar la actividad de forma correcta. Ver especificación técnica.</t>
  </si>
  <si>
    <r>
      <t xml:space="preserve">Baldosa de grano similar a la existente No. 1 y 2, color gris, de 30x30 cm,  que cumpla con la norma NTC 2849 aprobada por interventoría. </t>
    </r>
    <r>
      <rPr>
        <sz val="11"/>
        <rFont val="Swis721 LtCn BT"/>
        <family val="2"/>
      </rPr>
      <t>Incluye: Suministro, juntas, mortero de pega, arena, preparación de la superficie para garantizar una correcta adherencia,  lechada con cemento gris, remates, cortes con pulidora, transporte y todo lo necesario para su normal funcionamiento. Ver especificación técnica</t>
    </r>
  </si>
  <si>
    <r>
      <rPr>
        <b/>
        <i/>
        <sz val="11"/>
        <rFont val="Swis721 LtCn BT"/>
        <family val="2"/>
      </rPr>
      <t xml:space="preserve">Construcción de mortero de nivelación con espesores entre 3cm y 7cm </t>
    </r>
    <r>
      <rPr>
        <sz val="11"/>
        <rFont val="Swis721 LtCn BT"/>
        <family val="2"/>
      </rPr>
      <t xml:space="preserve"> incluye: Suministro, mano de obra, transporte interno y externo, y todos los demás elementos necesarios para su correcta instalación. Ver especificación técnica  </t>
    </r>
  </si>
  <si>
    <t>4</t>
  </si>
  <si>
    <t>PINTURAS VINÍLICAS</t>
  </si>
  <si>
    <r>
      <t xml:space="preserve">Pintura vinílica tipo 1 para interiores, muros y cielos tipo viniltex o similar aplicada sobre supericies de revoque estucadas y superficies de Drywall y Superboard  </t>
    </r>
    <r>
      <rPr>
        <sz val="11"/>
        <rFont val="Swis721 LtCn BT"/>
        <family val="2"/>
      </rPr>
      <t>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se debe entonar hasta alcanzar el color existente o el color indicado por la interventoría</t>
    </r>
  </si>
  <si>
    <r>
      <t xml:space="preserve">Pintura vinílica tipo I para cielos, </t>
    </r>
    <r>
      <rPr>
        <sz val="11"/>
        <rFont val="Swis721 LtCn BT"/>
        <family val="2"/>
      </rPr>
      <t>incluye: Suministro, mano de obra,  transporte horizontal y vertical, preparación de superficie,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se debe entonar hasta alcanzar el color existente o el color indicado por la interventoría</t>
    </r>
  </si>
  <si>
    <t>5</t>
  </si>
  <si>
    <t xml:space="preserve">PINTURAS ACRÍLICAS </t>
  </si>
  <si>
    <r>
      <t>Pintura acrílica, para vigas y columnas</t>
    </r>
    <r>
      <rPr>
        <sz val="11"/>
        <rFont val="Swis721 LtCn BT"/>
        <family val="2"/>
      </rPr>
      <t xml:space="preserve">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t>
    </r>
  </si>
  <si>
    <t>INSTALACIONES ELÉCTRICAS</t>
  </si>
  <si>
    <t>SUMINISTRO E INSTALACIÓN DE:</t>
  </si>
  <si>
    <t>PROTECCIONES ELECTRICAS</t>
  </si>
  <si>
    <t>Suministro e instalación de breakers en tablero de distribución eléctrica, conexión de puesta a tierra según sección 250 NTC 2050, marcación y señalización según RETIE, anclajes, fijaciones, conexiones, pruebas y ensayos.</t>
  </si>
  <si>
    <t>Interruptor automático (breaker) monopolar enchufable 1x15,1x20,1x30, A, Icc&gt;10 kA, 110 V. Incluye cintas y anillos de marcación, instalación en cuartos electricos del piso 2 y piso 3 del Bloque 8 Biblioteca Universitaria</t>
  </si>
  <si>
    <t>SALIDAS ELECTRICAS TOMAS E ILUMINACIÓN</t>
  </si>
  <si>
    <t>Suministro e instalación de salidas eléctricas,iluminación: Incluye: Alambrada, empalme, encintada y accesorios para su correcta instalación, pruebas y chequeos; conexión de puesta a tierra según sección 250 NTC 2050, marcación y señalización según RETIE.</t>
  </si>
  <si>
    <t>Salida eléctrica para toma corriente doble con polo a tierra color blanco, 125V, 15A en tubería EMT. Incluye: 3m de cable de cobre de 1xN° 12 AWG LSHF, caja rawelt 2"x4" cm, aparato con tapa, conectores tipo resorte y accesorios. NO Incluye tubería.</t>
  </si>
  <si>
    <t xml:space="preserve">Salida eléctrica para toma corriente doble con polo a tierra color blanco, 125V, 15A en canaleta metálica o cancel. Incluye: 3m de cable de cobre 1xN° 12 AWG LSHF, tapa troquelada para canaleta 12cmx5cm con troquel universal, aparato con tapa, conectores tipo resorte y accesorios.  NO Incluye canaleta. </t>
  </si>
  <si>
    <t xml:space="preserve">Salida eléctrica para toma corriente doble con polo a tierra aislada color naranja , 125V, 15A en canaleta metálica o cancel. Incluye: 3m de cable de cobre 1xN° 12 AWG LSHF, tapa troquelada para canaleta 12cmx5cm con troquel universal, aparato con tapa, conectores tipo resorte y accesorios.  NO Incluye canaleta. </t>
  </si>
  <si>
    <t xml:space="preserve">Salida eléctrica para toma corriente doble con polo a tierra color blanco, 125V, 15A en canaleta metálica o cancel. Incluye: 3m de cable de cobre 1xN° 10 AWG LSHF, tapa troquelada para canaleta 12cmx5cm con troquel universal, aparato con tapa, conectores tipo resorte y accesorios.  NO Incluye canaleta. </t>
  </si>
  <si>
    <t xml:space="preserve">Salida eléctrica para toma corriente doble con polo a tierra aislada color naranja , 125V, 15A en canaleta metálica o cancel. Incluye: 3m de cable de cobre 1xN° 10 AWG LSHF, tapa troquelada para canaleta 12cmx5cm con troquel universal, aparato con tapa, conectores tipo resorte y accesorios.  NO Incluye canaleta. </t>
  </si>
  <si>
    <t>Salida eléctrica 120V para iluminación expuesta en caja metálica. Incluye: 3m de cable de cobre 1xN° 12 AWG LSHF, caja metálica 12x12x5cm, conectores tipo resorte, prensaestopa de 1/2'', elementos de fijación y accesorios. NO Incluye tubería.</t>
  </si>
  <si>
    <t xml:space="preserve">SUMINISTRO E INSTALACIÓN DE CANALIZACIONES </t>
  </si>
  <si>
    <t>Suministro e instalación de canalizaciones, incluye: soportes, accesorios y elementos de fijación. Todos los soportes deberán cumplir con la NSR -10.</t>
  </si>
  <si>
    <t>7,4,1</t>
  </si>
  <si>
    <r>
      <t xml:space="preserve">Tubería EMT de </t>
    </r>
    <r>
      <rPr>
        <sz val="10"/>
        <rFont val="Calibri"/>
        <family val="2"/>
      </rPr>
      <t>3/4"</t>
    </r>
    <r>
      <rPr>
        <sz val="10"/>
        <rFont val="Swis721 LtCn BT"/>
        <family val="2"/>
      </rPr>
      <t>. Incluye: Uniones, entradas a caja, conduletas,curva y elementos de fijación, marcación y demás accesorios necesarios para su correcta instalación.</t>
    </r>
  </si>
  <si>
    <t>7,4,2</t>
  </si>
  <si>
    <t>Tubería EMT de 1". Incluye: Uniones, entradas a caja, conduletas, elementos de fijación, marcación y demas accesorios necesarios para su correcta instalación.</t>
  </si>
  <si>
    <t>7,4,3</t>
  </si>
  <si>
    <t>Coraza metálica flexible 3/4". Incluye: Conectores rectos y curvos, y demás elementos para su correcto funcionamiento y sujeción(grapas, tornillos, correas, etc.).</t>
  </si>
  <si>
    <t>7,4,4</t>
  </si>
  <si>
    <t>Caja metálica 12x12x5 para empalme o cambio de ruta de tuberia y/o lisa color gris texturizado. Incluye: Elementos de fijación y marcación.</t>
  </si>
  <si>
    <t>7,4,5</t>
  </si>
  <si>
    <t xml:space="preserve">Troquel para canaleta metalica de 12x5cm para salida de datos con division interna. Incluye elementos de fijación para su correcta instalación </t>
  </si>
  <si>
    <t>7,4,6</t>
  </si>
  <si>
    <t>Canaleta metálica de 12x5cm con división central (con doblez),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</si>
  <si>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7,4,7</t>
  </si>
  <si>
    <t>Tubería PVC de 3/4" conduit canalizada Incluye:  curvas, marcación y demás accesorios necesarios para su correcta instalación.</t>
  </si>
  <si>
    <t xml:space="preserve">CIRCUITOS RAMALES-ALIMENTADORES PRINCIPALES </t>
  </si>
  <si>
    <t>Suministro y montaje de circuito ramal desde tablero de distribución eléctrica indicado, incluye: marcación tipo anillo y señalización según RETIE, pruebas, ensayos y chequeos, cumplirá con lo establecido en el Artículo 17, numeral 1 del RETIE:</t>
  </si>
  <si>
    <t>7,5,1</t>
  </si>
  <si>
    <t>Cable de cobre 1xN° 12 AWG LSHF 90°C, 600V para circuitos ramales de tomas e iluminación, inlcuye terminales, cintas de marcación, empalmes necesarios y elementos necesarios para su correcta instalación y funcionamiento</t>
  </si>
  <si>
    <t>ml</t>
  </si>
  <si>
    <t>7,5,2</t>
  </si>
  <si>
    <t>Cable de cobre 1xN° 10 AWG LSHF 90°C, 600V para circuitos ramales de tomas e iluminación, inlcuye terminales, cintas de marcación, empalmes necesarios  y elementos necesarios para su correcta instalación y funcionamiento</t>
  </si>
  <si>
    <t xml:space="preserve">SISTEMA DE ILUMINACION </t>
  </si>
  <si>
    <t>Suministro e instalación de salidas eléctricas para iluminación: Incluye: Alambrada, empalme, encintada y accesorios para su correcta instalación, pruebas y chequeos; conexión de puesta a tierra según sección 250 NTC 2050, marcación y señalización según RETIE.</t>
  </si>
  <si>
    <t>7,6,1</t>
  </si>
  <si>
    <t>Luminaria fluorescente hermética IP66 2x54W con chasis de policarbonato inyectado, estabilizado contra rayos UV, autoextinguible, color RAL7035, reflector parabolico de policarbonato inyectado, estabilizado contra rayos UV, autoestinguible, acabado aluminizado brillante, difusor en policarbonato transparente resistente al impacto, broches en poliester reforzado con fibra de vidrio, con balasto electrónico (THD&lt;10% y con 5 años de garantia certificada), para  tubos T5 color 4100°K y socket BJB o ALP adosada bajo techo. Incluye: Elementos de fijación, 80cm de cable encauchetado 3x16 AWG ó 4x16 AWG si esta provista de balasto de emergencía, prensaestopa y conectores. ( se constatara con la luminaria existente en la biblioteca  )</t>
  </si>
  <si>
    <t>OTROS (RETIROS, REINSTALACIONES, OBRAS CIVILES, IDENTIFICACIÓN DE CIRCUITOS)</t>
  </si>
  <si>
    <t>7,7,1</t>
  </si>
  <si>
    <t>Retiro y/o traslado de instalaciones eléctricas requeridas. Incluye: 30 mts de  tuberías expuestas pvc o EMT, 30 mts de canaleta metalica de 12 x 5 cms, conductores electricos asociados a la instalación, 150 salidas eléctricas expuestas o en canaleta, alimentadores electricos  y demás elementos asociados a la instalación y su posterior traslado de materiales a cuarto técnico designado por el interventor de la obra. Normalmente dichos materiales se trasladan hasta el segundo piso bloque 28. Se reutilizaran materiales a criterio de la interventoría.                   ( Se realizara un recorrido con la interventoria para constatar los elementos a retirar)</t>
  </si>
  <si>
    <t>gl</t>
  </si>
  <si>
    <t>7,7,2</t>
  </si>
  <si>
    <t>Marcación e identificación de numero de circuito de salidas eléctricas existentes, Las marcas deben ser visibles y duraderas.(incluye rollo de cinta para marcación Panduit), la identificación debe ser desde el tablero de distribución existente ( incluye todas las herramientas necesarias para esta labor)</t>
  </si>
  <si>
    <t>7,7,3</t>
  </si>
  <si>
    <t>Condenación de tomas existentes y salidas existentes con tapa lisa plastica rectangular color blanco, la tapa debe cubrir totalmente el toma corriente, contiene todos los elementos para su correcta instalación</t>
  </si>
  <si>
    <t>SUBTOTAL INSTALACIONES ELÉCTRICAS</t>
  </si>
  <si>
    <t>8</t>
  </si>
  <si>
    <t>SEGURIDAD ELECTRONICA</t>
  </si>
  <si>
    <t>SISTEMA DE CONTROL DE ACCESO</t>
  </si>
  <si>
    <t>Suministro, transporte e instalación de cámara IP tipo minidomo, 2 mpx, día noche, PoE, certificación Onvif.</t>
  </si>
  <si>
    <t>Suministro, transporte e instalación de licencia para cámara IP tipo enterprise</t>
  </si>
  <si>
    <t>SUBTOTAL SEGURIDAD ELECTRÓNICA</t>
  </si>
  <si>
    <t>REQUISITOS JURÍDICOS DE PARTICIPACIÓN  (personas naturales y jurídicas) numeral 5.1</t>
  </si>
  <si>
    <t>Póliza de seriedad de la oferta a favor de entidades Estatales y a nombre de la Universidad de Antioquia.</t>
  </si>
  <si>
    <t>MARCA TEMPORAL</t>
  </si>
  <si>
    <t>CORREO ELECTRONICO</t>
  </si>
  <si>
    <t>NO. PÓLIZA SERIEDAD DE OFERTA</t>
  </si>
  <si>
    <t>Descripcion de la Actividad</t>
  </si>
  <si>
    <t>Unidad</t>
  </si>
  <si>
    <t>Cantidad</t>
  </si>
  <si>
    <t>Valor y Porcentaje por Capitulo</t>
  </si>
  <si>
    <t>PRELIMINARES</t>
  </si>
  <si>
    <t>m3</t>
  </si>
  <si>
    <t>RETIROS Y DEMOLICIONES</t>
  </si>
  <si>
    <t>CONCRETOS</t>
  </si>
  <si>
    <t>Construcción de ANCLAJE EPÓXICO sobre estructura de concreto existente para varillas de acero de diámetro hasta 1/2", incluye el suministro, transporte e instalación del epóxico, perforación mecánica del concreto con broca de diámetro 5/8" mas del diámetro de la barra de acero a anclar y una profundidad mínima de 12 cm, fijación de la barra y todo lo necesario para su correcto funcionamiento según recomendaciones del proveedor del epóxico. El acero del anclaje se pagará en su respectivo ítem.</t>
  </si>
  <si>
    <t>ACERO/MALLAS/ESTRUCTURA METÁLICA</t>
  </si>
  <si>
    <t>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t>
  </si>
  <si>
    <t>kg</t>
  </si>
  <si>
    <t>CABLEADO</t>
  </si>
  <si>
    <t>Suministro, transporte, instalación y puesta en marcha de    cable de par trenzado apantallado (UTP categoría 5e), de interior, color gris. La composición del cable debe ser de 100% cobre, 24 AWG, certificado UL. Marcas sugeridas: Commscope, Leviton, 3M, Ceconet.</t>
  </si>
  <si>
    <t>CANALIZACIONES</t>
  </si>
  <si>
    <t>NH</t>
  </si>
  <si>
    <t>Colocación de ESTUCO ACRÍLICO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t>
  </si>
  <si>
    <t xml:space="preserve">Suministro, transporte e instalación de tubería PVC-P, RDE 9, 500 PSI, diámetro 1/2", incluye todos los accesorios en PVC de diámetro 1/2"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 </t>
  </si>
  <si>
    <t>Suministro, transporte e instalación de terminal con L = 0.15m y con camara de aire h = 0.30m, en tuberia de cobre tipo M, con un diámetro de 1". Incluye suministro y transporte de los materiales, canchada de muros y resane en mortero, accesorios de cobre y PVC, sellante, soldadura, teflón, y todo lo necesario para su correcta instalación y funcionamiento.</t>
  </si>
  <si>
    <t>Suministro, transporte e Instalación de rejilla de piso para desagüe, en bronce, de 3"x2" anticucarachas tipo COLREJILLAS o similar, incluye reparaciones en enchapes y/o pisos y el retiro de la existente y la botada de material resultante de la reparación de los enchapes</t>
  </si>
  <si>
    <t>Suministro, transporte e instalación de Canastilla para Lavaplatos y/o Pozuelo con sifón en P, tipo Grival o similar. Incluye el retiro de la existente.</t>
  </si>
  <si>
    <t>Descripción de la actividad</t>
  </si>
  <si>
    <t>CUMPLE</t>
  </si>
  <si>
    <t>CONTRATO
(3)</t>
  </si>
  <si>
    <t>CONTRATANTE
(4)</t>
  </si>
  <si>
    <t>EN SMMLV
(5)</t>
  </si>
  <si>
    <t>FORMA DE
EJECUCIÓN
(6)</t>
  </si>
  <si>
    <t>% de Participación
(7)</t>
  </si>
  <si>
    <t>O9</t>
  </si>
  <si>
    <t>O10</t>
  </si>
  <si>
    <t>O11</t>
  </si>
  <si>
    <t>O12</t>
  </si>
  <si>
    <t>O16</t>
  </si>
  <si>
    <t>O17</t>
  </si>
  <si>
    <t>O18</t>
  </si>
  <si>
    <t>O19</t>
  </si>
  <si>
    <t>O20</t>
  </si>
  <si>
    <t>O21</t>
  </si>
  <si>
    <t>O22</t>
  </si>
  <si>
    <t>O23</t>
  </si>
  <si>
    <t>O24</t>
  </si>
  <si>
    <t>O25</t>
  </si>
  <si>
    <t>O26</t>
  </si>
  <si>
    <t>O27</t>
  </si>
  <si>
    <t>O28</t>
  </si>
  <si>
    <t>O29</t>
  </si>
  <si>
    <t>O30</t>
  </si>
  <si>
    <t>COSTO DIRECTO</t>
  </si>
  <si>
    <t>% ADMINISTRACIÓN</t>
  </si>
  <si>
    <t>% UTILIDAD</t>
  </si>
  <si>
    <t>Medio de prueba</t>
  </si>
  <si>
    <t>5.1.1 Requisitos personas naturales</t>
  </si>
  <si>
    <t>5.1.2. Requisitos personas jurídicas de forma individual</t>
  </si>
  <si>
    <t>Fotocopia de las planillas de pago del mes anterior al cierre de la presentación de la propuesta, o afiliación.</t>
  </si>
  <si>
    <t>No estar reportada al Boletín de Responsables Fiscales de la Contraloría General de la República (Art. 60 Ley 610 de 2000; Circular 005 del 25 de febrero de 2008).</t>
  </si>
  <si>
    <t>No tener antecedentes disciplinarios en la Procuraduría General de la Nación.</t>
  </si>
  <si>
    <t>No tener antecedentes judiciales en la Policía Nacional de Colombia.</t>
  </si>
  <si>
    <t>No estar en mora en el Sistema Registro Nacional de Medidas Correctivas RNMC de la Policía Nacional de Colombia (artículo 183 de la Ley 1801 de 2016)</t>
  </si>
  <si>
    <t>Estar inscrita en el Registro Único de Tributario.</t>
  </si>
  <si>
    <t>Fotocopia del RUT vigente.</t>
  </si>
  <si>
    <t>Suministro, transporte, instalación y puesta en marcha de gabinete metálico 40x60x15 cm color blanco, doble fondo metálico, con cerradura, elementos de fijación y demás accesorios para su correcto funcionamiento. Marca sugerida: Tercol</t>
  </si>
  <si>
    <t>Suministro, transporte e instalación de tubería PVC-P, RDE 13.5, 315 PSI, diámetro 1 ", incluye todos los accesorios en PVC de diámetro 1 "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t>
  </si>
  <si>
    <t>TOTAL COSTO DIRECTO</t>
  </si>
  <si>
    <t>R</t>
  </si>
  <si>
    <t>NR</t>
  </si>
  <si>
    <t>H</t>
  </si>
  <si>
    <t>Invitación Pública N° VA-014-2021</t>
  </si>
  <si>
    <t>Se recibieron 8 (ocho) propuestas tecnico-económicas</t>
  </si>
  <si>
    <t>CIERRE: 2/12/2021
HORA: 11:00</t>
  </si>
  <si>
    <t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t>
  </si>
  <si>
    <t>lcpavel@yahoo.com</t>
  </si>
  <si>
    <t>kasa.ingenieria@gmail.com</t>
  </si>
  <si>
    <t>Construvalores@outlook.es</t>
  </si>
  <si>
    <t>gustavo.lopez@enetel.com.co</t>
  </si>
  <si>
    <t>eduaramp2@gmail.com</t>
  </si>
  <si>
    <t>eidelcasas@gmail.com</t>
  </si>
  <si>
    <t>licitaciones.williams@gmail.com</t>
  </si>
  <si>
    <t>luisoyolaquintero@hotmail.com</t>
  </si>
  <si>
    <t>Luis Carlos Parra Velasquez</t>
  </si>
  <si>
    <t>KA S.A.</t>
  </si>
  <si>
    <t>CONSTRUCCIONES Y VALORES CONSTRUVALORES S.A.S</t>
  </si>
  <si>
    <t>ENETEL S.A.S</t>
  </si>
  <si>
    <t>EDUAR ALFONSO MONTIEL PERALTA</t>
  </si>
  <si>
    <t>EQUIPOS E INGENIERIA DEL CARIBE SAS</t>
  </si>
  <si>
    <t>WILLIAMS.CO SAS</t>
  </si>
  <si>
    <t>Luis Enrique Oyola Quintero</t>
  </si>
  <si>
    <t>JAIRO GUSTAVO LOPEZ</t>
  </si>
  <si>
    <t>ORLANDO GONZÁLEZ PÉREZ</t>
  </si>
  <si>
    <t>HUGO ALBERTO ESPINAL RAMIREZ</t>
  </si>
  <si>
    <t>DINA TERESA LEÓN PEROZA</t>
  </si>
  <si>
    <t>WILLIAM AUGUSTO ACOSTA LOPEZ</t>
  </si>
  <si>
    <t>390-47-994000065658</t>
  </si>
  <si>
    <t>21-44-101368841</t>
  </si>
  <si>
    <t>M-100155493</t>
  </si>
  <si>
    <t>CG-1031633</t>
  </si>
  <si>
    <t>75-44-101117248</t>
  </si>
  <si>
    <t>440 47 994000025769</t>
  </si>
  <si>
    <t>Luis Carlos Parra Velásquez</t>
  </si>
  <si>
    <t>Eduar Alfonso Montiel Peralta</t>
  </si>
  <si>
    <t>Ka S.A.</t>
  </si>
  <si>
    <t>Construcciones y valores construvalores S.A.S</t>
  </si>
  <si>
    <t>Enetel S.A.S</t>
  </si>
  <si>
    <t>Equipos e ingeniería del caribe S.A.S</t>
  </si>
  <si>
    <t>9.95</t>
  </si>
  <si>
    <t>12.1</t>
  </si>
  <si>
    <t>12.0</t>
  </si>
  <si>
    <t>12.05</t>
  </si>
  <si>
    <t>3.0</t>
  </si>
  <si>
    <t>3.00</t>
  </si>
  <si>
    <t>Resúmen: se recibieron 8 propuestas.
EQUIPO TÉCNICO DE EVALUACIÓN
DIVISIÓN DE INFRAESTRUCTURA FÍSICA</t>
  </si>
  <si>
    <t xml:space="preserve">Tener capacidad jurídica para contratar. Por tanto, el Proponente debe:
(i) Ser mayor de edad;
(ii) No tener ninguna de estas situaciones: Cesación de pagos o cualquier otra circunstancia que justificadamente permita a la UdeA presumir incapacidad o imposibilidad jurídica, económica o técnica para cumplir el objeto del contrato.
(iii)No tener, inhabilidades, incompatibilidades ni conflictos de interés para contratar con la UdeA, según la Constitución, la Ley; y el Acuerdo Superior 395 de 2011 (Por el cual se regula el conflicto de intereses del servidor público en la Universidad de Antioquia),
</t>
  </si>
  <si>
    <t xml:space="preserve">I. Fotocopia de la cédula de ciudadanía.
II.  Carta de presentación y declaraciones del Proponente debidamente diligenciado y firmado. (Anexo que corresponda en la invitación).
</t>
  </si>
  <si>
    <t xml:space="preserve">(i) Ser ingeniero civil, arquitecto, arquitecto constructor o ingeniero constructor.
(ii) Tener matrícula profesional vigente y expedida mínimo tres (3) años antes del cierre de la INVITACIÓN.
</t>
  </si>
  <si>
    <t xml:space="preserve">(i) Fotocopia de la matricula profesional vigente.
(ii) Certificado de vigencia de la matrícula expedida por la autoridad competente y vigente.
</t>
  </si>
  <si>
    <t xml:space="preserve">Estar afiliado como trabajador independiente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
</t>
  </si>
  <si>
    <t>No estar reportado al Boletín de Responsables Fiscales de la Contraloría General de la República (Art. 60 Ley 610 de 2000; Circular 005 del 25 de febrero de 2008).</t>
  </si>
  <si>
    <t>La UdeA, lo consultará en la página web de la Contraloría. Por precaución, el Proponente puede, consultarlo y aportarlo.</t>
  </si>
  <si>
    <t>La UdeA, lo consultará en la página web de la Procuraduría. Por precaución, el Proponente puede, consultarlo y aportarlo.</t>
  </si>
  <si>
    <t>La UdeA, lo consultará en la página web de la Policía. Por precaución, el Proponente puede, consultarlo y aportarlo.</t>
  </si>
  <si>
    <t>Estar inscrita en el Registro Único Tributario.</t>
  </si>
  <si>
    <t xml:space="preserve">Estar inscrita, calificada y clasificada en el Registro Único de Proponentes –RUP- de la Cámara de Comercio de su domicilio, antes de la fecha de cierre o entrega de propuestas de esta INVITACIÓN, en las clasificaciones de la UNSPSC, establecidas en la Tabla 4, así: Obligatorios: 721015, 721214, 721515
Opcionales: 721517, 921217
</t>
  </si>
  <si>
    <t>Certificado de Registro Único de PROPONENTES —RUP, debidamente renovado, vigente de la Cámara de Comercio, con la información financiera actualizada al 31 de diciembre de 2020, con fecha de expedición no superior a un (1) mes anterior a la fecha de cierre de la INVITACIÓN.</t>
  </si>
  <si>
    <t>Póliza de seguros por una cuantía equivalente al DIEZ POR CIENTO (10%) del presupuesto oficial; con una vigencia de sesenta (60) días, contada a partir de la fecha y hora de cierre de la presente INVITACIÓN, prorrogable en caso de ser necesario. Con la Propuesta Comercial se debe anexar la póliza.</t>
  </si>
  <si>
    <t xml:space="preserve">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en la Cámara de Comercio por lo menos TRES (3) años antes de la fecha de apertura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(Por el cual se regula el conflicto de intereses del servidor público en la Universidad de Antioquia), y el artículo 4° del Acuerdo Superior 419 de 2014 (Estatuto General de Contratación de la Universidad de Antioquia). 
(vii) No tener ninguna de estas situaciones: Cesación de pagos o, cualquier otra circunstancia que justificadamente permita a la UdeA presumir incapacidad o imposibilidad jurídica, económica o técnica para cumplir el objeto del contrato.
</t>
  </si>
  <si>
    <t xml:space="preserve">(i) Certificado de existencia y representación legal del Proponente, expedido por la Cámara de Comercio del domicilio principal, debidamente renovado, con fecha de expedición no superior a un (1) mes anterior a la fecha de cierre de la Invitación.
(ii) Carta de presentación y declaraciones del Proponente debidamente diligenciado y firmado. (Anexo que corresponda en la invitación)
(iii) Constancia de la autorización del máximo órgano social, cuando el representante legal tenga limitaciones para presentar la propuesta y firmar el contrato.
(iv) Fotocopia de la cédula de ciudadanía del representante legal
</t>
  </si>
  <si>
    <t xml:space="preserve">(i) Ser el representante legal: ingeniero civil, arquitecto o arquitecto constructor.
(ii) Tener matrícula profesional vigente, que haya sido expedida mínimo tres (3) años antes del cierre de la presente INVITACIÓN.
Cuando el representante legal NO CUMPLA el requisito anterior, la propuesta debe ser FIRMADA o ABONADA por un profesional que SÍ cumpla el requisito
</t>
  </si>
  <si>
    <t xml:space="preserve">i. Fotocopia de la matrícula del profesional vigente.
ii. Certificado de vigencia de la matrícula expedida por la autoridad competente y vigente.
i. Fotocopia de la matrícula profesional vigente.
ii. Copia de la cédula de ciudadanía de quien abona la propuesta
iii. Certificado de vigencia de la matricula expedida por la autoridad competente.
</t>
  </si>
  <si>
    <t>Haber cumplido con los aportes al Sistema de Seguridad Social Integral y Parafiscales, en los seis (6) meses anteriores a la presentación de la propuesta Comercial y encontrarse a paz y salvo con el sistema. Si tiene acuerdos de pago deberá certificarlo.</t>
  </si>
  <si>
    <t>Certificación del pago de los aportes de los empleados al Sistemas de Seguridad Social Integral y Parafiscales, expedido por el Revisor Fiscal, en su defecto, por el Representante Legal. Debidamente diligenciado y firmado.</t>
  </si>
  <si>
    <t xml:space="preserve">La UdeA, lo consultará en la página web de la Contraloría. Por precaución, el Proponente puede, consultarlo y aportarlo.
(http://www.contraloriagen.gov.co/web/guest/certificado-antecedentes-fiscales).
</t>
  </si>
  <si>
    <t>Póliza de seguros por una cuantía equivalente al diez por ciento (10%) del presupuesto oficial; con una vigencia de sesenta (60) días, contada a partir de la fecha y hora de cierre de la presente Invitación, prorrogable en caso de ser necesario. Con la Propuesta Comercial se debe anexar la póliza.</t>
  </si>
  <si>
    <t>Se aceptarán solo aquellas propuestas que certifiquen experiencia GENERAL acreditada en hasta cinco (5) contratos ejecutados y liquidados debidamente certificados en el RUP, deben estar clasificados en el RUP en los códigos 721015, 721214 Y 721515 y, opcionalmente, en los códigos 721517 y 921217 y, cuya sumatoria sea mayor a tres (3) veces el presupuesto oficial expresado en SMMLV.</t>
  </si>
  <si>
    <t>CUMPLE CON LOS CÓDIGOS DE CLASIFICACIÓN DE LA UNSPCS</t>
  </si>
  <si>
    <t>R/NR</t>
  </si>
  <si>
    <t>1.0</t>
  </si>
  <si>
    <t>1.1</t>
  </si>
  <si>
    <t>Instalación de CERRAMIENTO PROVISIONAL en tela naranja con una altura de 2,1 m. y estructura en taco de madera común, concreto de 17.5 Mpa para fijación de estructura en madera común. Incluye suministro, transporte, instalación y desmonte de la tela, cargue, transporte y botada de material y todos los demás elementos necesarios para su correcta instalación.</t>
  </si>
  <si>
    <t>1.2</t>
  </si>
  <si>
    <t>Suministro, transporte e instalación de PLÁSTICO NEGRO para la protección. Incluye: acarreos internos, instalación y reinstalación del mismo para la protección de pisos.</t>
  </si>
  <si>
    <t>1.3</t>
  </si>
  <si>
    <t>Suministro, transporte e instalación de CARTÓN CORRUGADO tres capas para la protección de piso. Incluye: acarreos internos, instalación y reinstalación del mismo para la protección de pisos.</t>
  </si>
  <si>
    <t>2.0</t>
  </si>
  <si>
    <t>2.1</t>
  </si>
  <si>
    <t>Retiro de MUEBLE EXISTENTE en madera, incluye retiro de pozuelo y transporte de los elementos reutilizables al acopio de la Universidad de Antioquia.</t>
  </si>
  <si>
    <t>2.2</t>
  </si>
  <si>
    <t>Demolición manual de REBANCOS EN CONCRETO de apoyo de los mesones existentes retirados, incluye acarreo interno, cargue y botada de escombros empacados en costales.</t>
  </si>
  <si>
    <t>2.3</t>
  </si>
  <si>
    <t>DEMOLICIÓN MURO DRYWALL, SUPERBOARD O MADERA DE 5 a 10 cm DE ESPESOR, incluye cargue, transporte y botada de escombros en botaderos oficiales, recuperación de los materiales aprovechables o su transporte hasta el sitio que lo indique la interventoría.</t>
  </si>
  <si>
    <t>2.4</t>
  </si>
  <si>
    <t>DEMOLICIÓN PISO EN BALDOSA. Incluye cortes con pulidora, cargue, transporte y botada de escombros; demolición del mortero de nivelación espesor máximo 0.10m, refuerzo e instalaciones embebidas. Además recuperación de los materiales aprovechables o su transporte hasta el sitio que lo indique la interventoría.</t>
  </si>
  <si>
    <t>2.5</t>
  </si>
  <si>
    <t>Construcción de PASE EN MUROS de concreto y/o mampostería para paso de redes hidrosanitarias, eléctricas o de aire. Incluye resane completo de la perforación en caso de ser requerido, transporte y botada de escombros en botaderos oficiales.</t>
  </si>
  <si>
    <t>2.6</t>
  </si>
  <si>
    <t>PASE EN LOSAS DE CONCRETO para paso de redes hidrosanitarias, eléctricas o de aire de 1" hasta 3". Incluye resane completo de la perforación en caso de ser requerido, transporte y botada de escombros en botaderos oficiales.</t>
  </si>
  <si>
    <t>2.7</t>
  </si>
  <si>
    <t>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t>
  </si>
  <si>
    <t>3.1</t>
  </si>
  <si>
    <t>3.2</t>
  </si>
  <si>
    <t>Vaciado de TALÓN EN CONCRETO de 21 Mpa para apoyo de los muros livianos, a una altura de 15-17 cm y un ancho de 15-20cm,  superficie donde ira instalado el guardaescoba en granito pulido a lo largo de todos los muros livianos, incluye botada</t>
  </si>
  <si>
    <t>4.0</t>
  </si>
  <si>
    <t>4.1</t>
  </si>
  <si>
    <t>5.0</t>
  </si>
  <si>
    <t>REVOQUES/ENCHAPES/PINTURAS</t>
  </si>
  <si>
    <t>5.1</t>
  </si>
  <si>
    <t>Colocación de REVOQUE con mortero 1:4 EN MUROS. Incluye suministro y transporte de los materiales, fajas, ranuras, filetes, preparación de la superficie y todos los demás elementos necesarios para su correcta construcción.</t>
  </si>
  <si>
    <t>5.2</t>
  </si>
  <si>
    <t>5.3</t>
  </si>
  <si>
    <t>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</si>
  <si>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5.4</t>
  </si>
  <si>
    <t>Aplicación de PINTURA PARA TABLEROS MARCADOR BORRABLE de primera calidad sobre muros revocados y/o estucados, tres manos o las necesarias hasta obtener una superficie pareja y homogénea. Incluye suministro y transporte de los materiales, adecuación de la superficie a intervenir hasta obtener una superficie pareja y homogénea.</t>
  </si>
  <si>
    <t>6.0</t>
  </si>
  <si>
    <t>6.1</t>
  </si>
  <si>
    <t xml:space="preserve"> R</t>
  </si>
  <si>
    <t>Construcción de PISO EN BALDOSA GRIS DE GRANO BLANCO Y NEGRO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protección de muros, puertas y desagües. Cargue, transporte y botada de material sobrante (cachaza) en botaderos oficiales. Los ensayos que se requieran serán por cuenta del contratista y las muestras se escogerán del material puesto en obra.</t>
  </si>
  <si>
    <t>6.2</t>
  </si>
  <si>
    <t xml:space="preserve">R </t>
  </si>
  <si>
    <t>Construcción de ZÓCALO RECTO EN BALDOSA DE GRANO de 0,07 a 0,10m de altura, de la misma especificación de la baldosa de piso, con aristas biseladas. Incluye suministro y transporte de los materiales, pegante de capa delgada tipo pegacor o equivalente, lechada del mismo color de la baldosa, remates, y todos los elementos necesarios para su correcta construcción.</t>
  </si>
  <si>
    <t>6.3</t>
  </si>
  <si>
    <t>TRATAMIENTO DE SUPERFICIE PARA PULIDA Y BRILLADA DE PISO EN GRANO EXISTENTE. Incluye: pulida y brillada de zócalos y bocapuertas, pulida, brillada y encerada en el sitio con cera polimerica, ademas proteccion de muros, puertas y desagues, cargue transporte y botada de material sobrante (cachaza) en botaderos oficiales y todo lo necesario para su correcta construcción y funcionamiento.</t>
  </si>
  <si>
    <t>7.0</t>
  </si>
  <si>
    <t>APARATOS/GRIFERÍA/MUEBLES/MESONES</t>
  </si>
  <si>
    <t>7.1</t>
  </si>
  <si>
    <t>Suministro, transporte e instalación de MESÓN M1 en lámina de acero inoxidable 304 calibre 18, estructura en tubería cuadrada de 1 1/2"  en acero inox calibre 18. Incluye salpicadero de 100 mm,  pozuelo de 0.60x0.40x0.20 en el mismo material. Medidas 4.09x0.80 mts.</t>
  </si>
  <si>
    <t>7.2</t>
  </si>
  <si>
    <t>Suministro, transporte e instalación de MUEBLE INFERIOR A1 en acero inoxidable 304 calibre 20, con entrepaño en el mismo material, dos puertas, manijas en acero inoxidable y bisagras, incluye niveladores. Medidas 0.34x0.87x0.68 mts.</t>
  </si>
  <si>
    <t>7.3</t>
  </si>
  <si>
    <t>Suministro, transporte e instalación de MUEBLE INFERIOR A2 en acero inoxidable 304 calibre 20, con entrepaño en el mismo material, dos puertas,manijas en acero inoxidable, bisagras, incluye niveladores. No incluye tapa superior. Medidas 0.82x0.87x0.75 mts.</t>
  </si>
  <si>
    <t>7.4</t>
  </si>
  <si>
    <t>Suministro, transporte e instalación de MUEBLE INFERIOR A3 en acero inoxidable 304 calibre 20, con entrepaño en el mismo material, dos puertas,manijas en acero inoxidable, bisagras, cajón en acero inox, incluye niveladores. Medidas 0.65x0.87x0.75 mts.</t>
  </si>
  <si>
    <t>7.5</t>
  </si>
  <si>
    <t>Suministro, transporte e instalación de mueble M2 compuesto por 5 módulos, cada uno con mueble inferior de 1.14x0.92x0.60 en lámina Cold Rolled calibre18, con tres cajones en el mismo material y un mueble superior de 0.92x0.92x0.60 en lámina Cold Rolled calibre 20, con dos puertas con vidrio templado 6mm y tapa superior. Incluye accesorios en acero inoxidable. Color a definir por la interventoría.</t>
  </si>
  <si>
    <t>7.6</t>
  </si>
  <si>
    <t>Suministro, transporte e instalación de mueble M3 compuesto por 4 módulos de 0.40x0.60x0.90 de alto. fabricado con lámina de acero inoxidable 304 calibre 20, incluye entrepaño en el mismo material, tapa superior, niveladores de tornillo.</t>
  </si>
  <si>
    <t>7.7</t>
  </si>
  <si>
    <t>Suministro, transporte e instalación de gabinete G1 compuesto por 3 módulos de 0.76x0.70x0.35 mts. Fabricado con lámina de acero inoxidable calibre 18, incluye entrepaño en el mismo material, dos puertas con vidrio templado 6mm, manijas en acero inoxidable y bisagras.</t>
  </si>
  <si>
    <t>7.8</t>
  </si>
  <si>
    <t>Suministro, transporte e instalación de mesón 3.36x0.60 en acero inoxidable 304 calibre 18. Estructura en tubería cuadrada en acero inox 1 1/2 calibre 18.</t>
  </si>
  <si>
    <t>7.9</t>
  </si>
  <si>
    <t>Suministro, transporte e instalación de mesón 3.36x1.20 en acero inoxidable 304 calibre 18. Estructura en tubería cuadrada en acero inox 1 1/2 calibre 18.</t>
  </si>
  <si>
    <t>8.0</t>
  </si>
  <si>
    <t>CARPINTERÍA METÁLICA/MADERA/SISTEMAS LIVIANOS</t>
  </si>
  <si>
    <t>8.1</t>
  </si>
  <si>
    <t>Suministro, transporte e instalación de MURO en doble lámina de Drywall por la cara externa con núcleo de aislamiento en placas de fibra tipo SONOWALL de lana mineral de 3.5" densidad 32 kg/cm3. Acabado interno en placa CLEANEO BL 12 25Q con pintura. Incluye estructura con perfiles y todo lo necesario para su correcta ejecución.</t>
  </si>
  <si>
    <t>8.2</t>
  </si>
  <si>
    <t>Suministro, transporte y colocación de CIELO FALSO EN DRYWALL Incluye, placa yeso 1/2", masillado, pintura 3 manos, perfilería de aluminio para soporte con distancia de 61 cm, chazos, cintas, ángulos, cortes, andamios, canes y todo los demás elementos  necesario para su correcta instalación y funcionamiento.</t>
  </si>
  <si>
    <t>8.3</t>
  </si>
  <si>
    <t>Suministro, transporte y colocación de PUERTA BATIENTE de 0.90x2,20 m. ala en madera (triplex) entamborada dos caras lisas, acabado con esmalte base aceite color a definir por interventoría,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</si>
  <si>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8.4</t>
  </si>
  <si>
    <t>Suministro, transporte y colocación de PUERTA EN VIDRIO laminado 3+3, dimensiones 0.90x2,20m, marco y estructura en aluminio anodizado color natural, perfilería en aluminio anodizado natural mate. Incluye: visagra neumática, tope medialuna en aluminio, chapa de seguridad antiganzua puerta batiente,  tiraderas doble fin en ambas caras de las alas corredizas y todos los elementos necesarios para su correcta instalación y funcionamiento, previa aprobación de la interventoría.</t>
  </si>
  <si>
    <t>8.5</t>
  </si>
  <si>
    <t>Suministro, transporte y colocación de PUERTA DOBLE VIDRIO laminado 3+3, dimensiones 0.90x2,20m, marco y estructura en aluminio anodizado color natural, perfilería en aluminio anodizado natural mate. Incluye: visagra neumática, tope medialuna en aluminio, chapa de seguridad antiganzua puerta batiente,  tiraderas doble fin en ambas caras de las alas corredizas y todos los elementos necesarios para su correcta instalación y funcionamiento, previa aprobación de la interventoría.</t>
  </si>
  <si>
    <t>8.6</t>
  </si>
  <si>
    <t>Suministro, transporte y colocación de VENTANA con marco en aluminio anodizado. Medidas 0.40x0.55m, doble cristal templado de 8mm con cámara de aire. Según diseño.</t>
  </si>
  <si>
    <t>8.7</t>
  </si>
  <si>
    <t>Suministro, transporte e instalación de TABLERO EN VIDRIO matizado templado, de 8mm de espesor, de 1.60m de ancho  por 1.20m de altura, incluye 4 perforaciones para la instalación, accesorios en acero inoxidable y transporte.</t>
  </si>
  <si>
    <t>8.8</t>
  </si>
  <si>
    <t>Cambio de CELOSÍA A VIDRIO FIJO en módulo de ventana 0.80x0.60 m. Incluye desmonte de celosía, instalación de vidrio fijo 6 mm, perfilería, pisavidrios y todos los elementos y fijaciones necesarias para su correcta instalación y funcionamiento.</t>
  </si>
  <si>
    <t>8.9</t>
  </si>
  <si>
    <t>Suministro, transporte e instalación de MADERA PARA REFUERZO DE PUERTAS Y VENTANAS en marcos. Incluye elementos de fijación y todo lo necesario para su correcto funcionamiento.</t>
  </si>
  <si>
    <t>9.0</t>
  </si>
  <si>
    <t>PROTECCIONES (BREAKER ENCHUFABLES, MINIBREAKERS E INDUSTRIALES)</t>
  </si>
  <si>
    <t>9.1</t>
  </si>
  <si>
    <t>Interruptor automático (breaker) monopolar enchufable 1x15,1x20,1x30, A, Icc&gt;10 kA, 220 V. Incluye cintas y anillos de marcación</t>
  </si>
  <si>
    <t>Un</t>
  </si>
  <si>
    <t>9.2</t>
  </si>
  <si>
    <t>Interruptor automático (breaker) bipolar enchufable 2x15, 2x20, 2x30, Icc&gt;10 kA, 220 V. Incluye cintas y anillos de marcación</t>
  </si>
  <si>
    <t>9.3</t>
  </si>
  <si>
    <t xml:space="preserve">Interruptor automático (breaker) tripolar industrial  3x60A, Icu=25kA, 220/240V, Ics=50%Icu, unidad de disparo termomagnética. Incluye: Elementos de fijación, marcación y 1m cable Cu Calibre 6 para la conectar el interruptor automatico con el barraje interno trifasico del tablero de distribucion de 18 circuitos. Marca sugeridas: Schneider Electric (Ref. EasyPact EZC100N3060), ABB, Eaton, Siemens.      </t>
  </si>
  <si>
    <t>9.4</t>
  </si>
  <si>
    <t xml:space="preserve">Tablero eléctrico de distribución de 18 circuitos trifásico, expuesto, CON espacio para totalizador,  para interruptor enchufable, 5 hilos (1 barraje para tierra  y  1 para neutro), con puerta y chapa . color gris. El tablero debe cumplir RETIE, barrajes de 225 A, 220 V. Incluye:  todos los elementos y accesorios para su adecuada instalación y fijaciòn (Perno expansivo) y marcaciòn con placa en acrìlico. Se instalara al interior del laboratorio, El tablero debe quedar debidamente marcado </t>
  </si>
  <si>
    <t>10.0</t>
  </si>
  <si>
    <t>SALIDAS ELÉCTRICAS</t>
  </si>
  <si>
    <t>10.1</t>
  </si>
  <si>
    <t xml:space="preserve">Salida eléctrica para toma corriente doble con polo a tierra color blanco, 125V, 15A en canaleta metálica. Incluye: 1m de cable de cobre 3xN° 12 AWG  90°C, 600V HF FR LS CT, tapa troquelada para canaleta 12cmx5cm con troquel universal, aparato con tapa, conectores tipo resorte y accesorios.  NO Incluye canaleta. </t>
  </si>
  <si>
    <t>10.2</t>
  </si>
  <si>
    <t>Salida eléctrica para toma corriente doble con polo a tierra color blanco, 125V, 15A en tubería EMT. Incluye: 1m de cable de cobre de 3xN° 12 AWG 90°C, 600V HF FR LS CT, caja metálica 12x12x5cm, aparato con tapa, conectores tipo resorte y accesorios. NO Incluye tubería.</t>
  </si>
  <si>
    <t>10.3</t>
  </si>
  <si>
    <t>Salida eléctrica para toma corriente doble con polo a tierra GFCI color blanco, 125V, 20A, NEMA 5-20R en tubería EMT. Incluye: 1m de cable de cobre de 3xN° 12 AWG 90°C, 600V HF FR LS CT, caja metálica 12x12x5cm, aparato con tapa, conectores tipo resorte y accesorios. NO Incluye tubería.</t>
  </si>
  <si>
    <t>10.4</t>
  </si>
  <si>
    <t>Salida eléctrica para unidad de Aire Acondicionado con conductor de puesta a tierra de equipos 220V, 30A en tuberia EMT. Incluye: caja metalica 12x12x5cm con tapa lisa, 1m de cable de cobre 3xN° 10 AWG 90°C, 600V HF FR LS CT, aparato con tapa y accesorios.  NO Incluye Tuberia.</t>
  </si>
  <si>
    <t>10.5</t>
  </si>
  <si>
    <t>Salida eléctrica para unidad de Aire Acondicionado con conductor de puesta a tierra de equipos 220V, 20A en tuberia EMT. Incluye: caja metalica 12x12x5cm con tapa lisa, 1m de cable de cobre 3xN° 12 AWG 90°C, 600V HF FR LS CT, aparato con tapa y accesorios.  NO Incluye Tuberia.</t>
  </si>
  <si>
    <t>10.6</t>
  </si>
  <si>
    <t>Salida eléctrica para interruptor doble 125V, 15A expuesto en tubería EMT. Incluye: 1m de cable de cobre 3xN°12 AWG 90°C, 600V HF FR LS CT, caja metálica Rawelt de 2''x4'', aparato con tapa, conectores tipo resorte y accesorios. NO Incluye tubería.</t>
  </si>
  <si>
    <t>Salida eléctrica para interruptor sencillo 125V, 15A expuesto en tubería EMT. Incluye: 1m de cable de cobre 3xN°12 AWG 90°C, 600V HF FR LS CT, caja metálica Rawelt de 2''x4'', aparato con tapa, conectores tipo resorte y accesorios. NO Incluye tubería.</t>
  </si>
  <si>
    <t>10.7</t>
  </si>
  <si>
    <t>Salida eléctrica 120V para iluminación expuesta en caja metálica. Incluye: 1m de cable de cobre 3xN° 12 AWG 90°C, 600V HF FR LS CT, caja metálica 12x12x5cm, conectores tipo resorte, prensaestopa de 1/2'', elementos de fijación y accesorios. NO Incluye tubería.</t>
  </si>
  <si>
    <t>11.0</t>
  </si>
  <si>
    <t xml:space="preserve">LUMINARIAS </t>
  </si>
  <si>
    <t>11.1</t>
  </si>
  <si>
    <t>Retiro de instalaciones de iluminación existentes en la aula 308 en bloque 7 piso 3. Incluye: Retiro de luminarias, switches, breakers, tuberías, conductores, reubicacion de tablero existente al buitron y demás elementos asociados al sistema de iluminación del espacio (La infraestructura de tomas eléctricos se retira) y su posterior traslado de materiales a cuarto técnico designado por el interventor de la obra. Se reutilizaran materiales a criterio de la interventoría.</t>
  </si>
  <si>
    <t>11.2</t>
  </si>
  <si>
    <t>Luminaria panel led 60x60cm para incrustar en cielo, 40W, con lente PMMA, difusor en policarbonato, ip 20, 100Lm/W, temperatura de color de 5000°K, ángulo de apertura de 120°, 120-240V, con driver eléctrico, con marco en aluminio BLANCO, (2 años de garantía), Incluye: Encauchetado 3x16 AWG ó 4x16 AWG si esta provista de balasto de emergencia, conector tipo Moule y demás elementos necesario para su correcta instalación, fijación y puesta en funcionamiento, INCLUYE PERFORACIÓN Y MARCO EN CIELO FALSO PARA INSTALACIÓN DE LA LUMINARIA</t>
  </si>
  <si>
    <t>11.3</t>
  </si>
  <si>
    <t>Luminaria de emergencia LED de empotrar, con resortes para montaje en cielo falso, carcasa de ABS termoplástico moldeado por inyección UL94V-0 clasificación a la llama, retardante de fuego, de autonomía mínima de 2 horas, con interruptor de estado solido para transferencia automatica a la bateria interna de la lampara LED, 170Lm de salida, 6000°K, IP20, CRI &gt;=80, 4.5W, factor de potencia 0,9, Voltaje de salida 9.2V, corriente maxima de carga 150mA, corriente maxima de descarga 450mA, luz indicadora LED de velocidad de carga y encendido con interruptor para testeo de mantenimiento, bateria recargable NiCd de 4.8V 1000mAh de larga duracion sin mantenimiento, con desconexion automatica ante bajo voltaje para evitar daños en la bateria por descargas profundas, voltaje 120-277V, tiempo de carga 24h, ángulo de apertura 120°, (5 años de garantia sobre los dispositivos electronicos, carcasa y baterias),(temperatura de trabajo 0-40°C), incluye encauchetado 3x16AWG, prensaestopa, conectores, riel omega, y demás elementos necesarios para su correcta instalación, fijación y puesta en funcionamiento.
Modelo: EDL4R blanca / Marca: americanlite o similar.
Dimensiones aproximadas: Diametro 84mm.</t>
  </si>
  <si>
    <t>Tubería EMT de 3/4". Incluye: Uniones, entradas a caja, curvas, elementos de fijación, marcación y demas accesorios necesarios para su correcta instalación.</t>
  </si>
  <si>
    <t>12.2</t>
  </si>
  <si>
    <t>Tubería EMT de 1". Incluye: Uniones, entradas a caja, curvas, elementos de fijación, marcación y demas accesorios necesarios para su correcta instalación.</t>
  </si>
  <si>
    <t>12.3</t>
  </si>
  <si>
    <t>Caja metálica 12x12x5 con tapa troquelada universal y/o lisa color gris texturizado. Incluye: Elementos de fijación y marcación.</t>
  </si>
  <si>
    <t>12.4</t>
  </si>
  <si>
    <t>caja metálica Rawelt de 2''x4'' con tapa lisa. Incluye: Elementos de fijación y marcación.</t>
  </si>
  <si>
    <t>12.5</t>
  </si>
  <si>
    <t>Canaleta metálica de 12x5cm con división central,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 SEGUN DETALLE CONSTRUCTIVO INDICADO EN LA PLANIMETRICA</t>
  </si>
  <si>
    <t>12.6</t>
  </si>
  <si>
    <t xml:space="preserve">Conduleta en L de 3/4'' metálica color gris texturizado. Incluye marcación y elementos de fijación para su correcta instalación </t>
  </si>
  <si>
    <t>12.7</t>
  </si>
  <si>
    <t xml:space="preserve">Troquel para canaleta metalica 12x5cm con division interna. Incluye elementos de fijación para su correcta instalación </t>
  </si>
  <si>
    <t>Coraza metálica flexible 3/4". Incluye:  elementos para su correcto fUNcionamiento. NO INCLUYE CONECTORES</t>
  </si>
  <si>
    <t>12.8</t>
  </si>
  <si>
    <t xml:space="preserve">Conector recto para coraza metalica flexible de 3/4". Incluye marcación y elementos de fijación para su correcta instalación </t>
  </si>
  <si>
    <t>13.0</t>
  </si>
  <si>
    <t>ALAMBRES, CABLES, ACOMETIDAS Y ALIMENTADORES</t>
  </si>
  <si>
    <t>13.1</t>
  </si>
  <si>
    <t>Alimentador eléctrico en cable de cobre libre de halógeno y retardante en llama 1xN° 12 AWG HFFR/LSHF 600V 75°C para circuitos de tomas e iluminación. Incluye: Conectores, terminales, cintas, marcaciones, elementos de fijaión y demas elementos necesarios para su correcta instalación.</t>
  </si>
  <si>
    <t>Alimentador eléctrico en cable de cobre libre de halógeno y retardante en llama 1xN° 10 AWG HFFR/LSHF 600V 75°C para circuitos de tomas e iluminación. Incluye: Conectores, terminales, cintas, marcaciones, elementos de fijaión y demas elementos necesarios para su correcta instalación.</t>
  </si>
  <si>
    <t>14.0</t>
  </si>
  <si>
    <t>ACTUALIZACIONES</t>
  </si>
  <si>
    <t>14.1</t>
  </si>
  <si>
    <t>Actualización de planos en medio digital acorde con lo realmente instalado(actualizado)
Incluye:
- 2 copias impresas de los planos record. En el mismo formato de papel de los planos de diseño. 
- Declaracion de cumplimiento de constructor retie firmada por el Ingeniero Electricista a cargo de la obra.
- Copia de la tarjeta profesional del Ingeniero Electricista constructor a cargo de la obra.</t>
  </si>
  <si>
    <t>und</t>
  </si>
  <si>
    <t>14.2</t>
  </si>
  <si>
    <t>Pareja de electricistas (Oficial y ayudante) dotados con taladro percutor, extensión 20m, escalera de 6 peldaños, multímetro y herramienta de mano. Según aval de interventoria para actidades extras</t>
  </si>
  <si>
    <t>Día</t>
  </si>
  <si>
    <t>OBRA AIRE ACONDICIONADO</t>
  </si>
  <si>
    <t>15.0</t>
  </si>
  <si>
    <t>EQUIPOS DE AIRE ACONDICIONADO</t>
  </si>
  <si>
    <t>15.1</t>
  </si>
  <si>
    <t xml:space="preserve">Compra, transporte, instalación y puesta en servicio de Equipo Mini-Split  tipo Pared de 9000 BTU/h. eficiencia mínima SEER 16, compresor INVERTER, Refrigerante Ecológico R410A;  220V/1 Fases/60 Hz. Incluye: soportes, desagues, fijaciones, accesorios y elementos necesarios para su correcta instalación y funcionamiento. </t>
  </si>
  <si>
    <t>15.2</t>
  </si>
  <si>
    <t xml:space="preserve">Compra, transporte, instalación y puesta en servicio de Equipo Mini-Split  tipo Cassette de 3 TR (36000 BTU/h), compresor INVERTER eficiencia mínima SEER 15, Refrigerante Ecológico R410A;  220V/2 Fases/60 Hz. Incluye: soportes, filtro de aire lavable, control remoto,desagues, fijaciones, bases eliminadoras de vibración con tornillos para nivelación accesorios y elementos necesarios para su correcta instalación y funcionamiento. </t>
  </si>
  <si>
    <t>15.3</t>
  </si>
  <si>
    <t>Compra, transporte, instalación y puesta en servicio de Base de pared para condensadora tipo pie amigo invertido metálica con pintura epoxica. Incluye cauchos antivibración  pernos mecánicos y demás accesorios necesarios para su correcta instalación y funcionamiento</t>
  </si>
  <si>
    <t>15.4</t>
  </si>
  <si>
    <t>Compra, transporte, instalación y puesta en servicio de Bandeja en lámina galvanizada para condensadora con macho de 3/4" para conexión a drenaje</t>
  </si>
  <si>
    <t>15.5</t>
  </si>
  <si>
    <t>Base en ángulo metálico de 1 1/4" x 1/8" para condensadora vertical pintada con anticorrosivo y pintura a base de aceite, para anclaje a vigas de concreto. Incluye: anclajes, elementos de fijación y todos los elementos para su correcta instalación</t>
  </si>
  <si>
    <t>16.0</t>
  </si>
  <si>
    <t>TUBERÍA DE REFRIGERACIÓN</t>
  </si>
  <si>
    <t>16.1</t>
  </si>
  <si>
    <t xml:space="preserve">Compra, transporte, instalación y puesta en servicio de Tubería rígida de cobre tipo "L" de diametro 1/4" aislada con rubatex de 1/2" de espesor. Incluye: Soportes (tipo mensula, cuelga, correa o cualquier otro necesaio), anclajes, elementos de sujeción, codos, uniones, cinta FOAM,  y demás accesorios necesarios para su correcta instalación y funcionamiento. </t>
  </si>
  <si>
    <t>16.2</t>
  </si>
  <si>
    <t xml:space="preserve">Compra, transporte, instalación y puesta en servicio de Tubería rígida de cobre tipo "L" de diametro 3/8"aislada con rubatex de 1/2" de espesor. Incluye: Soportes (tipo mensula, cuelga, correa o cualquier otro necesaio), anclajes, elementos de sujeción, codos, uniones, cinta FOAM,  y demás accesorios necesarios para su correcta instalación y funcionamiento. </t>
  </si>
  <si>
    <t>16.3</t>
  </si>
  <si>
    <t xml:space="preserve">Compra, transporte, instalación y puesta en servicio de Tubería rígida de cobre tipo "L" de diametro 5/8" aislada con rubatex de 1/2" de espesor. Incluye: Soportes (tipo mensula, cuelga, correa o cualquier otro necesaio), anclajes, elementos de sujeción, codos, uniones, cinta FOAM,  y demás accesorios necesarios para su correcta instalación y funcionamiento. </t>
  </si>
  <si>
    <t>17.0</t>
  </si>
  <si>
    <t>DUCTOS DE EXTRACCIÓN</t>
  </si>
  <si>
    <t>17.1</t>
  </si>
  <si>
    <t>Compra, transporte, instalación y puesta en servicio de Conductos   en lámina galvanizada calibre según dimensiones.  Incluye: soporteria, elementos de anclaje, esquineros, tornillería, empaques, pegas y demás accesorios necesarios para su correcta instalación..</t>
  </si>
  <si>
    <t>18.0</t>
  </si>
  <si>
    <t xml:space="preserve">REJILLAS </t>
  </si>
  <si>
    <t>18.1</t>
  </si>
  <si>
    <t>Compra, transporte, instalación y puesta en servicio de Rejilla extraccion o aire exterior tipo cubo, con control de volumen de aletas opuestas con accionamiento por piñón  de 8" x 4"</t>
  </si>
  <si>
    <t>18.2</t>
  </si>
  <si>
    <t>Compra, transporte, instalación y puesta en servicio de Rejilla retorno, extraccion o aire exterior tipo aleta fija, con control de volumen de aletas opuestas con accionamiento por piñón  de 12" x 12"</t>
  </si>
  <si>
    <t>19.0</t>
  </si>
  <si>
    <t>BALANCEAMIENTO DE AIRE</t>
  </si>
  <si>
    <t>19.1</t>
  </si>
  <si>
    <t>Balanceamiento y ensayo de flujo de aire. Incluye: Honorarios ingeniero, ayudante, alquiler de equipos de medición, entrega de informe.</t>
  </si>
  <si>
    <t>20.0</t>
  </si>
  <si>
    <t>VENTILADOR HELICOCENTRIFUGO</t>
  </si>
  <si>
    <t>20.1</t>
  </si>
  <si>
    <t>Compra, transporte, instalación y puesta en servicio de Ventilador tipo helicocentrífugo de 400 CFM@0.5 in c.a.  a 110V Incluye. Unión flexible en lona, pisa lona, soportes, eliminadores de vibración, elementos de sujeción y demás elementos necesarios para su correcta instalación y funcionamiento</t>
  </si>
  <si>
    <t>21.0</t>
  </si>
  <si>
    <t>DRENAJES</t>
  </si>
  <si>
    <t>21.1</t>
  </si>
  <si>
    <t>Compra, transporte, instalación y puesta en servicio de Tubería de PVC de diámetro1" para drenaje aislada termicamente con rubatex de 1/2" de espesor. Incluye: Accesorios(codos a 45° y 90°, tee, uniones, universales,collarin)elementos de fijación, soportes, pega, limpiador y todo lo necesario para su correcta instalación y funcionamiento</t>
  </si>
  <si>
    <t>22.0</t>
  </si>
  <si>
    <t>INSTALACIONES ELECTRICAS</t>
  </si>
  <si>
    <t>22.1</t>
  </si>
  <si>
    <t>Compra, transporte, instalación y puesta en servicio de Cable encauchetado 4x14 AWG ST-C, 90°C, 600V VW-1. HF FR LS CT. Incluye: Elementos de fijación y marcación. (CABLE LIBRE DE HALOGENOS, RETARDANTE A LA LLAMA, BAJA EMISION DE HUMOS).</t>
  </si>
  <si>
    <t>22.2</t>
  </si>
  <si>
    <t>Compra, transporte, instalación y puesta en servicio de Caja metálica 12x12x5 con tapa troquelada universal y/o lisa color gris texturizado. Incluye: Elementos de fijación y marcación y demas accesorios para su correcta instalacion</t>
  </si>
  <si>
    <t>22.3</t>
  </si>
  <si>
    <t>Compra, transporte, instalación y puesta en servicio de tubería metálica flexible (Coraza) de 3/4". Incluye: Conectores rectos y curvos,  elementos sujeción (grapas, tornillos, correas, etc) y marcación y demas accesorios necesarios para su correcta instalación y funcionamiento.</t>
  </si>
  <si>
    <t>23.0</t>
  </si>
  <si>
    <t>DESMONTE, TRASLADO E INSTALACIÓN DE CABINA</t>
  </si>
  <si>
    <t>23.1</t>
  </si>
  <si>
    <t>Desmonte, traslado e instalación de cabina extractora, incluye Tubería de PVC alcantarillado de F6" (hasta 5 m), accesorios tipo codo a 45° y 90°, uniones, pega, limpiador, soportes y demás accesorios necesarios para su correcta intalación y funcionamiento.</t>
  </si>
  <si>
    <t>SUBTOTAL OBRA AIRE ACONDICIONADO</t>
  </si>
  <si>
    <t>OBRA HIDROSANITARIA</t>
  </si>
  <si>
    <t>24.0</t>
  </si>
  <si>
    <t>ABASTO</t>
  </si>
  <si>
    <t>24.1</t>
  </si>
  <si>
    <t>24.2</t>
  </si>
  <si>
    <t>24.3</t>
  </si>
  <si>
    <t>Suministro, transporte e instalación de salidas de abasto en díametro 1" con tubería  RDE 13.5, 315 PSI,  incluye 1.5 m de tuberia y todos los accesorios en PVC de DIÁMETRO 1" que se requieran para su correcta instalación. Estos deberán estar correctamente pegados usando limpiador, soldadura y teflón apropiados, sin presentar fugas, fisuras o cualquier otra clase de anomalía. Se debe garantizar la correcta instalación y funcionamiento.</t>
  </si>
  <si>
    <t>24.4</t>
  </si>
  <si>
    <t xml:space="preserve">Suministro, transporte e instalación de salidas de abasto en díametro 1/2" con tubería  RDE 9, 500 PSI, incluye 1.5 m de tuberia y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t>
  </si>
  <si>
    <t>24.5</t>
  </si>
  <si>
    <t>Suministro, transporte e instalación de Válvula de bola de Ø 1" cuerpo en Latón forjado niquelado, conexión en Hembra - Hembra. Rosca NPT, incluye accesorios de instalacion Y retiro de la existente cuando sea de cambio</t>
  </si>
  <si>
    <t>24.6</t>
  </si>
  <si>
    <t xml:space="preserve">Suministro, transporte e instalación de KIT Acople monocontrol de 1/2 " x 1/2" hasta 60cm acero más  Válvula de regulación de 1/2". Incluye emboquillado con silicona antihongos y sellante teflóm para su correcta instalación </t>
  </si>
  <si>
    <t>24.7</t>
  </si>
  <si>
    <t>Suministro, transporte e instalación de  Griferia Galaxia tipo cuello de ganso monocontrol tipo Corona o similar para fijar en meson, incluye retiro de la griferia existente de ser necesario.</t>
  </si>
  <si>
    <t>24.8</t>
  </si>
  <si>
    <t>Suministro, transporte e instalación de terminal con L = 0.15m y con camara de aire h = 0.30m, en tuberia de cobre tipo M, con un DIÁMETRO DE 1/2". Incluye suministro y transporte de los materiales, canchada de muros y resane en mortero, accesorios de cobre y PVC, sellante, soldadura, teflón, y todo lo necesario para su correcta instalación y funcionamiento.</t>
  </si>
  <si>
    <t>24.9</t>
  </si>
  <si>
    <t>24.10</t>
  </si>
  <si>
    <t>Suministro, transporte e instalación de canilla bocamanguera en bronce, grival o similar incluye retiro de la existente cuando sea de cambio</t>
  </si>
  <si>
    <t>25.0</t>
  </si>
  <si>
    <t>DESAGÜE</t>
  </si>
  <si>
    <t>25.1</t>
  </si>
  <si>
    <t>Suministro, transporte e instalación de tubería PVC sanitaria tipo Pavco o similar, con un diámetro de 2", para aguas residuales o lluvia enterrada y/o empotrada por losas.  Incluye suministro y transporte de los materiales, accesorios, pegante, limpiador y todos los elementos necesarios para su correcta instalación y funcionamiento,  incluyendo la canchada y el resane en muros y pisos,  el cargue, transporte y botada de escombros en botaderos oficiales o donde indique la interventoría.La excavación y los llenos se pagaran en su ítem respectivo.</t>
  </si>
  <si>
    <t>25.2</t>
  </si>
  <si>
    <t>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y resanes de paredes o pisos que lo requieran incluyendo cargue, transporte y botada de escombros en botaderos oficiales o donde indique la interventoría.</t>
  </si>
  <si>
    <t>25.3</t>
  </si>
  <si>
    <t>Suministro, transporte e instalación de  Yee Reducida PVC sanitaria tipo Pavco o similar, con un diámetro de 4"x2" y codo de 2", para empalme de aguas residuales con red de ventilación. Incluye suministro y transporte de los materiales, accesorios, pegante, limpiador y todos los elementos necesarios para su correcta instalación y funcionamiento. La excavación y los llenos se pagaran en su ítem respectivo.</t>
  </si>
  <si>
    <t>25.4</t>
  </si>
  <si>
    <t>26.0</t>
  </si>
  <si>
    <t xml:space="preserve">OTROS </t>
  </si>
  <si>
    <t>26.1</t>
  </si>
  <si>
    <t>Suministro, transporte e intalación de DUCHA 1" MIXTA MANUAL - PEDAL ACERO INOXIDABLE, marca IMPLESEG o similar. Ducha torrencial y fuente lavaojos, Tubería en acero inoxidable SCH 40 DE 1" Altura 2.10 mts. Plafones de Acero inoxidable y setcoplast (a prueba de corrosión antiácidos); el plato de la ducha y del lava-ojos es de Ø 273 mm. Válvulas tipo bola de acción instantánea. Flujo ducha 30 G.P.M. Difusores para lavaojos en material setcoplast, antialérgico y tapas protectoras que se desplazan con la presión del agua. Incluye palanca triangular rígida y señal de identificación. Reune las especificaciones de ANSI y OSHA.</t>
  </si>
  <si>
    <t>SUBTOTAL OBRA HIDROSANITARIA</t>
  </si>
  <si>
    <t>OBRA SEGURIDAD ELECTRÓNICA</t>
  </si>
  <si>
    <t>27.0</t>
  </si>
  <si>
    <t>SISTEMA DETECCIÓN DE INCENDIO E INTRUCCIÓN</t>
  </si>
  <si>
    <t>27.1</t>
  </si>
  <si>
    <t>Suministro, transporte, instalación y puesta en marcha de panel de alarma. Incluye panel DSC Powerseries HS3128 con comunicador IP integrado, tamper switche, adaptador de fuente DSC HS65WPSNA, batería 12v 7A, cable duplex 2x18, elementos de fijación y demás accesorios para su correcto funcionamiento.</t>
  </si>
  <si>
    <t>27.2</t>
  </si>
  <si>
    <t>Suministro, transporte, instalación y puesta en marcha de    teclado de alarma LCD alfanumérico con transceptor, elementos de fijación y demás accesorios para su correcto funcionamiento. Marca requerida: DSC referencia HS2LCDRF9</t>
  </si>
  <si>
    <t>27.3</t>
  </si>
  <si>
    <t>Suministro, transporte, instalación y puesta en marcha de    teclado de alarma LCD alfanumérico, elementos de fijación y demás accesorios para su correcto funcionamiento. Marca requerida: DSC referencia HS2LCD</t>
  </si>
  <si>
    <t>27.4</t>
  </si>
  <si>
    <t>Suministro, transporte, instalación y puesta en marcha de Módulo de fuente de alimentación supervisada de 3A, incluye adaptador de corriente HS65WPSNA y batería 12v 7A. Marca: DSC, referencia: HSM3350</t>
  </si>
  <si>
    <t>27.5</t>
  </si>
  <si>
    <t>Suministro, transporte, instalación y puesta en marcha de    módulo expansor de 08 zonas. Incluye elementos de fijación y demás accesorios para su correcto funcionamiento. Marca requerida: DSC PRO  referencia HSM3408</t>
  </si>
  <si>
    <t>27.6</t>
  </si>
  <si>
    <t>Suministro, transporte, instalación y puesta en marcha de    módulo de salidas programable.  Incluye elementos de fijación y demás accesorios para su correcto funcionamiento. Marca requerida: DSC referencia HSM2208</t>
  </si>
  <si>
    <t>27.7</t>
  </si>
  <si>
    <t>Suministro, transporte, instalación y puesta en marcha de    sensor magnético liviano, cableado, color blanco. Incluye resistencias,  elementos de fijación y demás accesorios para su correcto funcionamiento. Marca sugerida: Secolarm, Lynx.</t>
  </si>
  <si>
    <t>27.8</t>
  </si>
  <si>
    <t>Suministro, transporte, instalación y puesta en marcha de sensor infrarrojo cableado dual (infrarrojo+microondas),anti mascotas,blanco.Incluye resistencias, elementos de fijación,accesorios para su correcto funcionamiento.Marca sugerida:DSC LC-104</t>
  </si>
  <si>
    <t>27.9</t>
  </si>
  <si>
    <t>Suministro, transporte, instalación y puesta en marcha de    sensor de humo cableado, color blanco, 4 hilos, listado UL. Incluye resistencias, elementos de fijación y demás accesorios para su correcto funcionamiento. Marca sugerida: DSC, Bosh, Honeywell, Mircom.</t>
  </si>
  <si>
    <t>27.10</t>
  </si>
  <si>
    <t>28.0</t>
  </si>
  <si>
    <t>28.1</t>
  </si>
  <si>
    <t>Metro lineal</t>
  </si>
  <si>
    <t>29.0</t>
  </si>
  <si>
    <t>29.1</t>
  </si>
  <si>
    <t>Suministro, transporte, instalación y puesta en marcha de    canaleta plástica 25x25 mm color gris y  elementos de fijación</t>
  </si>
  <si>
    <t>30.0</t>
  </si>
  <si>
    <t>PLANOS</t>
  </si>
  <si>
    <t>30.1</t>
  </si>
  <si>
    <t>Actualización de planos en formato AUTOCAD</t>
  </si>
  <si>
    <t>Global</t>
  </si>
  <si>
    <t>SUBTOTAL OBRA SEGURIDAD ELECTRÓNICA</t>
  </si>
  <si>
    <t>Construcción de PISO EN BALDOSA GRIS DE GRANO BLANCO Y NEGRO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protección de muros, puertas y desagües. Cargue, transporte y botada de material sobrante (cachaza) en botaderos oficiales. Los ensayos que se requieran serán por cuenta del contratista y las muestras se escogerán del material puesto en obra.</t>
  </si>
  <si>
    <t>Suministro, transporte, instalación y puesta en marcha de sensor de humo cableado, color blanco, 4 hilos, listado UL. Incluye resistencias, elementos de fijación y demás accesorios para su correcto funcionamiento. Marca sugerida: DSC, Bosh, Honeywell, Mircom.</t>
  </si>
  <si>
    <t>Suministro, transporte, instalación y puesta en marcha de cable de par trenzado apantallado (UTP categoría 5e), de interior, color gris. La composición del cable debe ser de 100% cobre, 24 AWG, certificado UL. Marcas sugeridas: Commscope, Leviton, 3M, Ceconet.</t>
  </si>
  <si>
    <t>Suministro, transporte, instalación y puesta en marcha de canaleta plástica 25x25 mm color gris y  elementos de fijación</t>
  </si>
  <si>
    <t xml:space="preserve">PASE EN MUROS de concreto y/o mampostería para paso de redes hidrosanitarias, eléctricas o de aire. Tubería de 3/4" - 2". Incluye resane completo de la perforación en caso de ser requerido. </t>
  </si>
  <si>
    <t>62-63</t>
  </si>
  <si>
    <t>42-44</t>
  </si>
  <si>
    <t>54-55</t>
  </si>
  <si>
    <t>65-66</t>
  </si>
  <si>
    <t>011-00-T-ESALO-2016 MANTENIMIENTO, ADECUACIÓN Y MEJORAMIENTO DE LAS INSTALACIONES Y PUNTOS ECOLÓGICOS DEL GRUPO AÉREO DEL AMAZONAS</t>
  </si>
  <si>
    <t>017 ARC ENSB CLENS/2017 ADECUACIÓN DE LOS CAMPOS DEPORTIVOS DE LA ESCUELA NAVAL DE SUBOFICIALES A.R.C. “BARRANQUILLA” A PRECIOS UNITARIO FIJO Y SIN FORMULA DE REAJUSTE.</t>
  </si>
  <si>
    <t>070 CENAC- CALI 2015 CONTRATAR EL MANTENIMIENTO DE BIENES INMUEBLES E INSTALACIONES A TODO COSTO, DE LAS UNIDADES CENTRALIZADAS POR EL CENAC CALI.</t>
  </si>
  <si>
    <t>052-2016 CONTRATAR EN NOMBRE DE LA NACIÓN, CONSEJO SUPERIOR DE LA JUDICATURA DIRECCIÓN SECCIONAL DE ADMINISTRACIÓN JUDICIAL DE VALLEDUPAR-CESAR, ALGUNAS OBRAS DE ADECUACIÓN DEL PALACIO DE JUSTICIA DE VALLEDUPAR</t>
  </si>
  <si>
    <t>FUERZA AEREA COLOMBIANA - GAAMA</t>
  </si>
  <si>
    <t>ARMADA NACIONAL DE COLOMBIA</t>
  </si>
  <si>
    <t>EJERCITO NACIONAL DE COLOMBIA – CENAC CALI</t>
  </si>
  <si>
    <t>CONSEJO SUPERIOR DE LA JUDICATURA - DIRECCIÓN SECCIONAL DE ADMINISTRACIÓN JUDICIAL DE VALLEDUPAR - CESAR</t>
  </si>
  <si>
    <t>I</t>
  </si>
  <si>
    <t>NO CUMPLE</t>
  </si>
  <si>
    <t>Suministro, transporte, instalación y puesta en marcha de    sensor magnético liviano, cableado, color blanco. Incluye resistencias, elementos de fijación y demás accesorios para su correcto funcionamiento. Marca sugerida: Secolarm, Lynx.</t>
  </si>
  <si>
    <t>Suministro, transporte, instalación y puesta en marcha de sensor infrarrojo cableado dual (infrarrojo+microondas),anti mascotas,blanco. Incluye resistencias, elementos de fijación,accesorios para su correcto funcionamiento.Marca sugerida:DSC LC-104</t>
  </si>
  <si>
    <t>a</t>
  </si>
  <si>
    <t>Cumple</t>
  </si>
  <si>
    <t>Seguros Mundial</t>
  </si>
  <si>
    <t xml:space="preserve">Seguros Mundial </t>
  </si>
  <si>
    <t>Aseguradora Solidaria</t>
  </si>
  <si>
    <t>02/12/2021 al 05/02/2022</t>
  </si>
  <si>
    <t>02/12/2021  al  02/03/2022</t>
  </si>
  <si>
    <t>Seguros del Estado SA</t>
  </si>
  <si>
    <t>390-47- 994000065658</t>
  </si>
  <si>
    <t>21-44-101369040</t>
  </si>
  <si>
    <t>02/12/2021 al 17/02/2022</t>
  </si>
  <si>
    <t>02/12/2021  al  02/04/2022</t>
  </si>
  <si>
    <t>02/12/2021  al     02/03/2022</t>
  </si>
  <si>
    <t>02/12/2021  al  15/03/2022</t>
  </si>
  <si>
    <t>N/A</t>
  </si>
  <si>
    <t>PRESENTÓ CERTIFICADO</t>
  </si>
  <si>
    <t>ACORDE A ITEM 5.2.1 (T.R.)</t>
  </si>
  <si>
    <t>SIN OBSERVACIÓN</t>
  </si>
  <si>
    <t>CUMPLEN CON LO SOLICITADO</t>
  </si>
  <si>
    <t>SI</t>
  </si>
  <si>
    <t>115-118</t>
  </si>
  <si>
    <t>No. 08-6-16170-2015</t>
  </si>
  <si>
    <t>POLICIA NACIONAL DIRECCION DE BIENESTAR SOCIAL</t>
  </si>
  <si>
    <t>C</t>
  </si>
  <si>
    <t>PAG 29</t>
  </si>
  <si>
    <t>0487 DE 2014</t>
  </si>
  <si>
    <t>FISCALIA GENERAL DE LA NACION</t>
  </si>
  <si>
    <t>84-87</t>
  </si>
  <si>
    <t>CW82246</t>
  </si>
  <si>
    <t>EPM</t>
  </si>
  <si>
    <t>CONSTRUCCION DE TRES COMEDORES ESCOLARES EN
INSTITUCION EDUCATIVAS OFICIALES EN EL MUNICIPIO DE
GALERAS, SUCRE</t>
  </si>
  <si>
    <t>MANTENIMIENTO, ADECUACION Y PINTURA GENERAL DEL
COLEGIO CONCENTRACION ESCOLAR SAN JUAN, EN EL
MUNICIPIO DE SAN JUAN DE BETULIA- DEPARTAMENTO DE
SUCRE</t>
  </si>
  <si>
    <t>ALCALDIA MUNICIPAL
DE SAN JUAN DE
BETULIA - SUCRE</t>
  </si>
  <si>
    <t>ALCALDIA MUNICIPAL DE GALERAS</t>
  </si>
  <si>
    <t>001182 DE 2.014</t>
  </si>
  <si>
    <t>0221-ARC-CBN6-2020</t>
  </si>
  <si>
    <t>ARMADA NACIONAL</t>
  </si>
  <si>
    <t>SERVICIO NACIONAL DE APRENDIZAJE</t>
  </si>
  <si>
    <t>06-6-10180-16</t>
  </si>
  <si>
    <t>09 DE 2017</t>
  </si>
  <si>
    <t>policia nacional -
direccion administrativa
y financiera</t>
  </si>
  <si>
    <t>fiscalia general de la
nacion</t>
  </si>
  <si>
    <t>MANTENIMEINTO, MEJORAMIENTO y CONSERVACJON DE LA
INFRAESTRUCTURA FTSICA GENERAL, EN
ESTABLECirAJENTOS PENITENCIARIOS Y CARCELARIOS A
NIVEL NACIONAL</t>
  </si>
  <si>
    <t>FONDECUN</t>
  </si>
  <si>
    <t>Desv</t>
  </si>
  <si>
    <t>Promed</t>
  </si>
  <si>
    <t>LI</t>
  </si>
  <si>
    <t>LS</t>
  </si>
  <si>
    <t>Promedio</t>
  </si>
  <si>
    <t xml:space="preserve">LI </t>
  </si>
  <si>
    <t xml:space="preserve"> Presentarse en PESOS COLOMBIANOS.</t>
  </si>
  <si>
    <t xml:space="preserve"> Incluir todos los costos, gastos impuestos, tasas y contribuciones en los que deba
incurrir el Proponente para cumplir el objeto de la INVITACIÓN.</t>
  </si>
  <si>
    <t xml:space="preserve"> Tener una vigencia mínima de SESENTA (60) días calendario, contados a partir
del cierre de la INVITACIÓN, prorrogable en un plazo igual, en caso que no se
pueda adjudicar en dicho término.</t>
  </si>
  <si>
    <t>No modificar los formatos del Proceso de Contratación, salvo autorización
expresa.</t>
  </si>
  <si>
    <t xml:space="preserve"> Los ítems que tengan la misma descripción deberán tener el mismo valor económico.</t>
  </si>
  <si>
    <t>ESTATUS REQUISITOS COMERCIALES</t>
  </si>
  <si>
    <t>6     5</t>
  </si>
  <si>
    <t xml:space="preserve">5    8 </t>
  </si>
  <si>
    <t>8   6</t>
  </si>
  <si>
    <t>Subsanó el certificado conforme lo solicitado</t>
  </si>
  <si>
    <r>
      <t xml:space="preserve">Se inhabilita la propuesta para la Fase II, conforme lo indicado en el subnumeral 14,10 de los Términos de Referencia: </t>
    </r>
    <r>
      <rPr>
        <i/>
        <sz val="16"/>
        <rFont val="Arial"/>
        <family val="2"/>
      </rPr>
      <t xml:space="preserve"> Cuando se modifiquen las descripciones, los ítems o las cantidades del formato de presentación de la propuesta económica y el formulario.
</t>
    </r>
    <r>
      <rPr>
        <sz val="16"/>
        <rFont val="Arial"/>
        <family val="2"/>
      </rPr>
      <t xml:space="preserve"> El proponente modificó el Anexo 3 Formato Propuesta, en la descripción del ítem 5.3</t>
    </r>
  </si>
  <si>
    <t>Se inhabilita la propuesta para la Fase II, conforme lo indicado en el subnumeral 14,10 de los Términos de Referencia:  Cuando se modifiquen las descripciones, los ítems o las cantidades del formato de presentación de la propuesta económica y el formulario.
El proponente modificó el Anexo 3 Formato Propuesta, en la descripción del ítem 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</si>
</sst>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quot;$&quot;#,##0.00;[Red]\-&quot;$&quot;#,##0.00"/>
    <numFmt numFmtId="166" formatCode="_ * #,##0.00_ ;_ * \-#,##0.00_ ;_ * &quot;-&quot;??_ ;_ @_ "/>
    <numFmt numFmtId="167" formatCode="&quot;K=&quot;\ \ \ \ #,##0.00\ &quot;de contra&quot;"/>
    <numFmt numFmtId="168" formatCode="&quot;$&quot;\ #,##0.00"/>
    <numFmt numFmtId="169" formatCode="#,##0.00\ &quot;SMMLV&quot;"/>
    <numFmt numFmtId="170" formatCode="_ * #,##0_ ;_ * \-#,##0_ ;_ * &quot;-&quot;??_ ;_ @_ "/>
    <numFmt numFmtId="171" formatCode="_-* #,##0.00\ [$€]_-;\-* #,##0.00\ [$€]_-;_-* &quot;-&quot;??\ [$€]_-;_-@_-"/>
    <numFmt numFmtId="172" formatCode="\$#,##0.00_);[Red]\(\$#,##0.00\)"/>
    <numFmt numFmtId="173" formatCode="&quot;$&quot;\ #,##0.00;[Red]&quot;$&quot;\ \-#,##0.00"/>
    <numFmt numFmtId="174" formatCode="_-* #,##0.00\ _$_-;\-* #,##0.00\ _$_-;_-* &quot;-&quot;??\ _$_-;_-@_-"/>
    <numFmt numFmtId="175" formatCode="#,##0.000"/>
    <numFmt numFmtId="176" formatCode="0.0"/>
    <numFmt numFmtId="177" formatCode="###,###,##0.00000"/>
    <numFmt numFmtId="178" formatCode="&quot;$&quot;\ #,##0;&quot;$&quot;\ \-#,##0"/>
    <numFmt numFmtId="179" formatCode="_ &quot;$&quot;\ * #,##0.00_ ;_ &quot;$&quot;\ * \-#,##0.00_ ;_ &quot;$&quot;\ * &quot;-&quot;??_ ;_ @_ "/>
    <numFmt numFmtId="180" formatCode="_ &quot;$&quot;\ * #,##0_ ;_ &quot;$&quot;\ * \-#,##0_ ;_ &quot;$&quot;\ * &quot;-&quot;_ ;_ @_ "/>
    <numFmt numFmtId="181" formatCode="&quot;$&quot;\ #,##0.00;&quot;$&quot;\ \-#,##0.00"/>
    <numFmt numFmtId="182" formatCode="[$$-240A]\ #,##0.00"/>
    <numFmt numFmtId="183" formatCode="&quot;$&quot;\ #,##0;[Red]&quot;$&quot;\ \-#,##0"/>
    <numFmt numFmtId="184" formatCode="_(* #,##0_);_(* \(#,##0\);_(* &quot;-&quot;??_);_(@_)"/>
    <numFmt numFmtId="185" formatCode="_([$$-240A]\ * #,##0_);_([$$-240A]\ * \(#,##0\);_([$$-240A]\ * &quot;-&quot;_);_(@_)"/>
    <numFmt numFmtId="186" formatCode="#,##0;[Red]#,##0"/>
    <numFmt numFmtId="187" formatCode="#,##0.00;[Red]#,##0.00"/>
    <numFmt numFmtId="188" formatCode="&quot;$&quot;\ #,##0"/>
    <numFmt numFmtId="189" formatCode="#,##0.0000"/>
    <numFmt numFmtId="190" formatCode="#,##0.00_ ;[Red]\-#,##0.00\ "/>
    <numFmt numFmtId="191" formatCode="_(&quot;$&quot;\ * #,##0.00_);_(&quot;$&quot;\ * \(#,##0.00\);_(&quot;$&quot;\ * &quot;-&quot;??_);_(@_)"/>
    <numFmt numFmtId="192" formatCode="_(&quot;$&quot;* #,##0.00_);_(&quot;$&quot;* \(#,##0.00\);_(&quot;$&quot;* &quot;-&quot;??_);_(@_)"/>
    <numFmt numFmtId="193" formatCode="_-&quot;$&quot;* #,##0_-;\-&quot;$&quot;* #,##0_-;_-&quot;$&quot;* &quot;-&quot;??_-;_-@_-"/>
    <numFmt numFmtId="194" formatCode="_-[$$-240A]\ * #,##0.00_-;\-[$$-240A]\ * #,##0.00_-;_-[$$-240A]\ * &quot;-&quot;??_-;_-@_-"/>
    <numFmt numFmtId="195" formatCode="&quot;$&quot;#,##0"/>
    <numFmt numFmtId="196" formatCode="_-&quot;$&quot;* #,##0.00_-;\-&quot;$&quot;* #,##0.00_-;_-&quot;$&quot;* &quot;-&quot;??_-;_-@_-"/>
    <numFmt numFmtId="197" formatCode="_-* #,##0.00_-;\-* #,##0.00_-;_-* &quot;-&quot;_-;_-@_-"/>
    <numFmt numFmtId="198" formatCode="_-&quot;$&quot;\ * #,##0_-;\-&quot;$&quot;\ * #,##0_-;_-&quot;$&quot;\ * &quot;-&quot;??_-;_-@_-"/>
    <numFmt numFmtId="199" formatCode="_ &quot;$&quot;\ * #,##0_ ;_ &quot;$&quot;\ * \-#,##0_ ;_ &quot;$&quot;\ * &quot;-&quot;??_ ;_ @_ "/>
    <numFmt numFmtId="200" formatCode="#,##0.0"/>
    <numFmt numFmtId="201" formatCode="0.0%"/>
    <numFmt numFmtId="202" formatCode="&quot;$&quot;#,##0;[Red]\-&quot;$&quot;#,##0"/>
    <numFmt numFmtId="203" formatCode="_-&quot;$&quot;* #,##0_-;\-&quot;$&quot;* #,##0_-;_-&quot;$&quot;* &quot;-&quot;_-;_-@_-"/>
  </numFmts>
  <fonts count="132">
    <font>
      <sz val="10"/>
      <name val="Arial"/>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12"/>
      <name val="Arial"/>
      <family val="2"/>
    </font>
    <font>
      <b/>
      <sz val="12"/>
      <name val="Arial"/>
      <family val="2"/>
    </font>
    <font>
      <sz val="9"/>
      <name val="Arial"/>
      <family val="2"/>
    </font>
    <font>
      <u/>
      <sz val="7"/>
      <color theme="10"/>
      <name val="Arial"/>
      <family val="2"/>
    </font>
    <font>
      <u/>
      <sz val="8.5"/>
      <color theme="10"/>
      <name val="Arial"/>
      <family val="2"/>
    </font>
    <font>
      <sz val="10"/>
      <name val="Helv"/>
      <charset val="204"/>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i/>
      <sz val="8"/>
      <name val="Arial"/>
      <family val="2"/>
    </font>
    <font>
      <b/>
      <sz val="11"/>
      <color indexed="62"/>
      <name val="Calibri"/>
      <family val="2"/>
    </font>
    <font>
      <sz val="11"/>
      <color indexed="62"/>
      <name val="Calibri"/>
      <family val="2"/>
    </font>
    <font>
      <i/>
      <sz val="11"/>
      <color indexed="23"/>
      <name val="Calibri"/>
      <family val="2"/>
    </font>
    <font>
      <b/>
      <i/>
      <sz val="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9"/>
      <name val="Calibri"/>
      <family val="2"/>
    </font>
    <font>
      <sz val="10"/>
      <name val="Myriad Pro"/>
    </font>
    <font>
      <b/>
      <sz val="11"/>
      <color indexed="63"/>
      <name val="Calibri"/>
      <family val="2"/>
    </font>
    <font>
      <b/>
      <sz val="8"/>
      <name val="Arial"/>
      <family val="2"/>
    </font>
    <font>
      <b/>
      <sz val="18"/>
      <color indexed="56"/>
      <name val="Cambria"/>
      <family val="2"/>
    </font>
    <font>
      <b/>
      <sz val="11"/>
      <name val="Arial"/>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6"/>
      <name val="Arial"/>
      <family val="2"/>
    </font>
    <font>
      <sz val="10"/>
      <color theme="1"/>
      <name val="Arial"/>
      <family val="2"/>
    </font>
    <font>
      <b/>
      <sz val="10"/>
      <color theme="1"/>
      <name val="Arial"/>
      <family val="2"/>
    </font>
    <font>
      <b/>
      <sz val="10"/>
      <color rgb="FF000000"/>
      <name val="Arial"/>
      <family val="2"/>
    </font>
    <font>
      <sz val="11"/>
      <color rgb="FF000000"/>
      <name val="Calibri"/>
      <family val="2"/>
    </font>
    <font>
      <sz val="11"/>
      <name val="Calibri"/>
      <family val="2"/>
      <scheme val="minor"/>
    </font>
    <font>
      <b/>
      <sz val="12"/>
      <name val="Calibri"/>
      <family val="2"/>
      <scheme val="minor"/>
    </font>
    <font>
      <sz val="11"/>
      <name val="Arial"/>
      <family val="2"/>
    </font>
    <font>
      <b/>
      <sz val="14"/>
      <color rgb="FF000000"/>
      <name val="Calibri"/>
      <family val="2"/>
    </font>
    <font>
      <sz val="11"/>
      <color theme="1"/>
      <name val="Arial"/>
      <family val="2"/>
    </font>
    <font>
      <sz val="10"/>
      <name val="Swis721 LtCn BT"/>
      <family val="2"/>
    </font>
    <font>
      <sz val="11"/>
      <name val="Swis721 LtCn BT"/>
      <family val="2"/>
    </font>
    <font>
      <b/>
      <sz val="12"/>
      <name val="Swis721 LtCn BT"/>
      <family val="2"/>
    </font>
    <font>
      <sz val="16"/>
      <name val="Arial"/>
      <family val="2"/>
    </font>
    <font>
      <b/>
      <sz val="11"/>
      <color rgb="FF000000"/>
      <name val="Arial"/>
      <family val="2"/>
    </font>
    <font>
      <sz val="12"/>
      <name val="Calibri"/>
      <family val="2"/>
      <scheme val="minor"/>
    </font>
    <font>
      <b/>
      <vertAlign val="subscript"/>
      <sz val="12"/>
      <name val="Calibri"/>
      <family val="2"/>
      <scheme val="minor"/>
    </font>
    <font>
      <sz val="10"/>
      <name val="Arial"/>
      <family val="2"/>
    </font>
    <font>
      <u/>
      <sz val="10"/>
      <color theme="10"/>
      <name val="Arial"/>
      <family val="2"/>
    </font>
    <font>
      <sz val="8"/>
      <name val="Arial"/>
      <family val="2"/>
    </font>
    <font>
      <b/>
      <sz val="18"/>
      <name val="Arial"/>
      <family val="2"/>
    </font>
    <font>
      <b/>
      <sz val="22"/>
      <name val="Arial"/>
      <family val="2"/>
    </font>
    <font>
      <b/>
      <sz val="26"/>
      <color rgb="FF000000"/>
      <name val="Calibri"/>
      <family val="2"/>
    </font>
    <font>
      <b/>
      <sz val="20"/>
      <name val="Arial"/>
      <family val="2"/>
    </font>
    <font>
      <sz val="10"/>
      <name val="Arial"/>
      <family val="2"/>
    </font>
    <font>
      <b/>
      <sz val="48"/>
      <name val="Arial"/>
      <family val="2"/>
    </font>
    <font>
      <b/>
      <sz val="36"/>
      <name val="Arial"/>
      <family val="2"/>
    </font>
    <font>
      <sz val="11"/>
      <color rgb="FFFF0000"/>
      <name val="Arial"/>
      <family val="2"/>
    </font>
    <font>
      <b/>
      <sz val="72"/>
      <name val="Arial"/>
      <family val="2"/>
    </font>
    <font>
      <b/>
      <sz val="11"/>
      <color theme="0"/>
      <name val="Arial"/>
      <family val="2"/>
    </font>
    <font>
      <b/>
      <sz val="12"/>
      <color theme="1"/>
      <name val="Arial"/>
      <family val="2"/>
    </font>
    <font>
      <sz val="10"/>
      <color rgb="FFFF0000"/>
      <name val="Arial"/>
      <family val="2"/>
    </font>
    <font>
      <b/>
      <sz val="11"/>
      <color rgb="FFFF0000"/>
      <name val="Arial"/>
      <family val="2"/>
    </font>
    <font>
      <b/>
      <sz val="12"/>
      <color rgb="FFFF0000"/>
      <name val="Arial"/>
      <family val="2"/>
    </font>
    <font>
      <sz val="9"/>
      <color indexed="81"/>
      <name val="Tahoma"/>
      <family val="2"/>
    </font>
    <font>
      <b/>
      <sz val="9"/>
      <color indexed="81"/>
      <name val="Tahoma"/>
      <family val="2"/>
    </font>
    <font>
      <b/>
      <sz val="11"/>
      <name val="Swis721 LtCn BT"/>
      <family val="2"/>
    </font>
    <font>
      <b/>
      <sz val="11.5"/>
      <name val="Swis721 LtCn BT"/>
      <family val="2"/>
    </font>
    <font>
      <b/>
      <sz val="12"/>
      <color rgb="FF000000"/>
      <name val="Arial"/>
      <family val="2"/>
    </font>
    <font>
      <sz val="12"/>
      <color rgb="FF000000"/>
      <name val="Arial"/>
      <family val="2"/>
    </font>
    <font>
      <sz val="16"/>
      <color rgb="FFFF0000"/>
      <name val="Arial"/>
      <family val="2"/>
    </font>
    <font>
      <b/>
      <sz val="11"/>
      <name val="Century Gothic"/>
      <family val="2"/>
    </font>
    <font>
      <b/>
      <sz val="12"/>
      <color theme="1"/>
      <name val="Swis721 LtCn BT"/>
      <family val="2"/>
    </font>
    <font>
      <b/>
      <sz val="12"/>
      <color rgb="FFFF0000"/>
      <name val="Calibri"/>
      <family val="2"/>
      <scheme val="minor"/>
    </font>
    <font>
      <b/>
      <sz val="12"/>
      <color rgb="FF000000"/>
      <name val="Swis721 LtCn BT"/>
      <family val="2"/>
    </font>
    <font>
      <b/>
      <sz val="11"/>
      <color rgb="FF000000"/>
      <name val="Swis721 LtCn BT"/>
      <family val="2"/>
    </font>
    <font>
      <u/>
      <sz val="11"/>
      <color rgb="FF0000FF"/>
      <name val="Calibri"/>
      <family val="2"/>
    </font>
    <font>
      <u/>
      <sz val="11"/>
      <color rgb="FF0000FF"/>
      <name val="Calibri"/>
      <family val="2"/>
      <scheme val="minor"/>
    </font>
    <font>
      <vertAlign val="superscript"/>
      <sz val="11"/>
      <name val="Swis721 LtCn BT"/>
      <family val="2"/>
    </font>
    <font>
      <i/>
      <sz val="11"/>
      <name val="Swis721 LtCn BT"/>
      <family val="2"/>
    </font>
    <font>
      <b/>
      <i/>
      <sz val="11"/>
      <name val="Swis721 LtCn BT"/>
      <family val="2"/>
    </font>
    <font>
      <b/>
      <sz val="10"/>
      <name val="Swis721 LtCn BT"/>
      <family val="2"/>
    </font>
    <font>
      <sz val="10"/>
      <name val="Calibri"/>
      <family val="2"/>
    </font>
    <font>
      <b/>
      <sz val="11.5"/>
      <color rgb="FF000000"/>
      <name val="Swis721 LtCn BT"/>
      <family val="2"/>
    </font>
    <font>
      <sz val="10"/>
      <name val="Arial"/>
      <family val="2"/>
    </font>
    <font>
      <u/>
      <sz val="12"/>
      <color theme="10"/>
      <name val="Arial"/>
      <family val="2"/>
    </font>
    <font>
      <sz val="10"/>
      <name val="Arial"/>
      <family val="2"/>
    </font>
    <font>
      <b/>
      <sz val="12"/>
      <color theme="0"/>
      <name val="Arial"/>
      <family val="2"/>
    </font>
    <font>
      <sz val="12"/>
      <color theme="0"/>
      <name val="Arial"/>
      <family val="2"/>
    </font>
    <font>
      <sz val="11"/>
      <color theme="0"/>
      <name val="Arial"/>
      <family val="2"/>
    </font>
    <font>
      <b/>
      <i/>
      <sz val="16"/>
      <name val="Arial"/>
      <family val="2"/>
    </font>
    <font>
      <b/>
      <sz val="12"/>
      <color rgb="FFFFFF00"/>
      <name val="Calibri"/>
      <family val="2"/>
      <scheme val="minor"/>
    </font>
    <font>
      <sz val="12"/>
      <name val="Times New Roman"/>
      <family val="1"/>
    </font>
    <font>
      <sz val="12"/>
      <color theme="1"/>
      <name val="Times New Roman"/>
      <family val="1"/>
    </font>
    <font>
      <sz val="12"/>
      <color rgb="FF000000"/>
      <name val="Times New Roman"/>
      <family val="1"/>
    </font>
    <font>
      <sz val="12"/>
      <color rgb="FFFF0000"/>
      <name val="Times New Roman"/>
      <family val="1"/>
    </font>
    <font>
      <b/>
      <sz val="12"/>
      <color theme="0"/>
      <name val="Century Gothic"/>
      <family val="2"/>
    </font>
    <font>
      <sz val="12"/>
      <name val="Century Gothic"/>
      <family val="2"/>
    </font>
    <font>
      <sz val="12"/>
      <name val="Swis721 LtCn BT"/>
      <family val="2"/>
    </font>
    <font>
      <u/>
      <sz val="12"/>
      <color rgb="FF0000FF"/>
      <name val="Calibri"/>
      <family val="2"/>
    </font>
    <font>
      <b/>
      <i/>
      <sz val="12"/>
      <name val="Swis721 LtCn BT"/>
      <family val="2"/>
    </font>
    <font>
      <b/>
      <sz val="12"/>
      <name val="Century Gothic"/>
      <family val="2"/>
    </font>
    <font>
      <sz val="12"/>
      <color theme="0"/>
      <name val="Calibri"/>
      <family val="2"/>
      <scheme val="minor"/>
    </font>
    <font>
      <b/>
      <sz val="11"/>
      <color indexed="8"/>
      <name val="Arial"/>
      <family val="2"/>
    </font>
    <font>
      <sz val="11"/>
      <color theme="10"/>
      <name val="Arial"/>
      <family val="2"/>
    </font>
    <font>
      <b/>
      <sz val="11"/>
      <color theme="1"/>
      <name val="Swis721 LtCn BT"/>
      <family val="2"/>
    </font>
    <font>
      <b/>
      <sz val="11.5"/>
      <color indexed="8"/>
      <name val="Swis721 LtCn BT"/>
      <family val="2"/>
    </font>
    <font>
      <sz val="11"/>
      <name val="Century Gothic"/>
      <family val="2"/>
    </font>
    <font>
      <b/>
      <sz val="11"/>
      <color theme="0"/>
      <name val="Century Gothic"/>
      <family val="2"/>
    </font>
    <font>
      <sz val="12"/>
      <color rgb="FFFF0000"/>
      <name val="Calibri"/>
      <family val="2"/>
      <scheme val="minor"/>
    </font>
    <font>
      <i/>
      <sz val="16"/>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theme="6" tint="-0.249977111117893"/>
        <bgColor indexed="64"/>
      </patternFill>
    </fill>
    <fill>
      <patternFill patternType="solid">
        <fgColor rgb="FFFF6600"/>
        <bgColor indexed="64"/>
      </patternFill>
    </fill>
    <fill>
      <patternFill patternType="solid">
        <fgColor rgb="FF63CB7E"/>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FABF8F"/>
        <bgColor rgb="FF000000"/>
      </patternFill>
    </fill>
    <fill>
      <patternFill patternType="solid">
        <fgColor rgb="FFFFFFFF"/>
        <bgColor rgb="FFFFFFCC"/>
      </patternFill>
    </fill>
    <fill>
      <patternFill patternType="solid">
        <fgColor rgb="FF76933C"/>
        <bgColor rgb="FF000000"/>
      </patternFill>
    </fill>
    <fill>
      <patternFill patternType="solid">
        <fgColor rgb="FFC4D79B"/>
        <bgColor rgb="FF000000"/>
      </patternFill>
    </fill>
    <fill>
      <patternFill patternType="solid">
        <fgColor theme="1" tint="0.499984740745262"/>
        <bgColor indexed="64"/>
      </patternFill>
    </fill>
    <fill>
      <patternFill patternType="solid">
        <fgColor rgb="FF7B7B7B"/>
        <bgColor rgb="FF7B7B7B"/>
      </patternFill>
    </fill>
    <fill>
      <patternFill patternType="solid">
        <fgColor rgb="FFC8C8C8"/>
        <bgColor rgb="FFC8C8C8"/>
      </patternFill>
    </fill>
    <fill>
      <patternFill patternType="solid">
        <fgColor rgb="FF92D050"/>
        <bgColor rgb="FF92D050"/>
      </patternFill>
    </fill>
    <fill>
      <patternFill patternType="solid">
        <fgColor theme="0"/>
        <bgColor theme="0"/>
      </patternFill>
    </fill>
    <fill>
      <patternFill patternType="solid">
        <fgColor rgb="FFDADADA"/>
        <bgColor rgb="FFDADADA"/>
      </patternFill>
    </fill>
    <fill>
      <patternFill patternType="solid">
        <fgColor rgb="FFFF0000"/>
        <bgColor indexed="64"/>
      </patternFill>
    </fill>
    <fill>
      <patternFill patternType="solid">
        <fgColor rgb="FF63CB7E"/>
        <bgColor indexed="64"/>
      </patternFill>
    </fill>
    <fill>
      <patternFill patternType="solid">
        <fgColor theme="6" tint="0.39997558519241921"/>
        <bgColor indexed="8"/>
      </patternFill>
    </fill>
    <fill>
      <patternFill patternType="solid">
        <fgColor theme="0" tint="-0.249977111117893"/>
        <bgColor indexed="8"/>
      </patternFill>
    </fill>
    <fill>
      <patternFill patternType="solid">
        <fgColor theme="8" tint="0.39997558519241921"/>
        <bgColor indexed="64"/>
      </patternFill>
    </fill>
    <fill>
      <patternFill patternType="solid">
        <fgColor theme="9" tint="0.39997558519241921"/>
        <bgColor indexed="8"/>
      </patternFill>
    </fill>
    <fill>
      <patternFill patternType="solid">
        <fgColor theme="7" tint="0.59999389629810485"/>
        <bgColor indexed="8"/>
      </patternFill>
    </fill>
    <fill>
      <patternFill patternType="solid">
        <fgColor theme="7" tint="0.59999389629810485"/>
        <bgColor indexed="64"/>
      </patternFill>
    </fill>
    <fill>
      <patternFill patternType="solid">
        <fgColor theme="5" tint="0.59999389629810485"/>
        <bgColor indexed="8"/>
      </patternFill>
    </fill>
    <fill>
      <patternFill patternType="solid">
        <fgColor theme="5" tint="0.59999389629810485"/>
        <bgColor indexed="64"/>
      </patternFill>
    </fill>
    <fill>
      <patternFill patternType="solid">
        <fgColor rgb="FFFFC000"/>
        <bgColor indexed="8"/>
      </patternFill>
    </fill>
    <fill>
      <patternFill patternType="solid">
        <fgColor rgb="FFFF0000"/>
        <bgColor indexed="8"/>
      </patternFill>
    </fill>
    <fill>
      <patternFill patternType="solid">
        <fgColor rgb="FFFFFF00"/>
        <bgColor rgb="FFFFFF00"/>
      </patternFill>
    </fill>
    <fill>
      <patternFill patternType="solid">
        <fgColor rgb="FFBFBFBF"/>
        <bgColor rgb="FFBFBFBF"/>
      </patternFill>
    </fill>
    <fill>
      <patternFill patternType="solid">
        <fgColor rgb="FFC2D69B"/>
        <bgColor rgb="FFC2D69B"/>
      </patternFill>
    </fill>
    <fill>
      <patternFill patternType="solid">
        <fgColor rgb="FFFABF8F"/>
        <bgColor rgb="FFFABF8F"/>
      </patternFill>
    </fill>
    <fill>
      <patternFill patternType="solid">
        <fgColor rgb="FFCCC0D9"/>
        <bgColor rgb="FFCCC0D9"/>
      </patternFill>
    </fill>
    <fill>
      <patternFill patternType="solid">
        <fgColor theme="6" tint="0.79998168889431442"/>
        <bgColor indexed="64"/>
      </patternFill>
    </fill>
    <fill>
      <patternFill patternType="solid">
        <fgColor theme="4" tint="0.39997558519241921"/>
        <bgColor indexed="8"/>
      </patternFill>
    </fill>
    <fill>
      <patternFill patternType="solid">
        <fgColor theme="4" tint="0.39997558519241921"/>
        <bgColor indexed="64"/>
      </patternFill>
    </fill>
    <fill>
      <patternFill patternType="solid">
        <fgColor theme="9"/>
        <bgColor indexed="64"/>
      </patternFill>
    </fill>
    <fill>
      <patternFill patternType="solid">
        <fgColor theme="7" tint="0.39997558519241921"/>
        <bgColor indexed="64"/>
      </patternFill>
    </fill>
  </fills>
  <borders count="19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right/>
      <top style="double">
        <color auto="1"/>
      </top>
      <bottom style="medium">
        <color auto="1"/>
      </bottom>
      <diagonal/>
    </border>
    <border>
      <left/>
      <right/>
      <top style="double">
        <color auto="1"/>
      </top>
      <bottom/>
      <diagonal/>
    </border>
    <border>
      <left/>
      <right/>
      <top style="thin">
        <color indexed="64"/>
      </top>
      <bottom style="thin">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style="double">
        <color indexed="64"/>
      </right>
      <top/>
      <bottom/>
      <diagonal/>
    </border>
    <border>
      <left/>
      <right style="double">
        <color auto="1"/>
      </right>
      <top style="double">
        <color auto="1"/>
      </top>
      <bottom style="double">
        <color auto="1"/>
      </bottom>
      <diagonal/>
    </border>
    <border>
      <left style="double">
        <color indexed="64"/>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double">
        <color indexed="64"/>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style="double">
        <color auto="1"/>
      </left>
      <right/>
      <top style="double">
        <color auto="1"/>
      </top>
      <bottom style="medium">
        <color auto="1"/>
      </bottom>
      <diagonal/>
    </border>
    <border>
      <left style="medium">
        <color indexed="64"/>
      </left>
      <right style="medium">
        <color indexed="64"/>
      </right>
      <top style="medium">
        <color indexed="64"/>
      </top>
      <bottom style="medium">
        <color indexed="64"/>
      </bottom>
      <diagonal/>
    </border>
    <border>
      <left style="double">
        <color auto="1"/>
      </left>
      <right style="double">
        <color indexed="64"/>
      </right>
      <top/>
      <bottom style="double">
        <color indexed="64"/>
      </bottom>
      <diagonal/>
    </border>
    <border>
      <left style="double">
        <color auto="1"/>
      </left>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diagonal/>
    </border>
    <border>
      <left style="thin">
        <color auto="1"/>
      </left>
      <right style="thin">
        <color auto="1"/>
      </right>
      <top style="medium">
        <color auto="1"/>
      </top>
      <bottom style="thin">
        <color auto="1"/>
      </bottom>
      <diagonal/>
    </border>
    <border>
      <left style="medium">
        <color auto="1"/>
      </left>
      <right style="medium">
        <color auto="1"/>
      </right>
      <top style="hair">
        <color auto="1"/>
      </top>
      <bottom style="hair">
        <color auto="1"/>
      </bottom>
      <diagonal/>
    </border>
    <border>
      <left/>
      <right/>
      <top style="hair">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medium">
        <color auto="1"/>
      </right>
      <top style="double">
        <color auto="1"/>
      </top>
      <bottom style="medium">
        <color auto="1"/>
      </bottom>
      <diagonal/>
    </border>
    <border>
      <left style="medium">
        <color auto="1"/>
      </left>
      <right style="double">
        <color auto="1"/>
      </right>
      <top style="double">
        <color auto="1"/>
      </top>
      <bottom style="medium">
        <color auto="1"/>
      </bottom>
      <diagonal/>
    </border>
    <border>
      <left/>
      <right style="medium">
        <color auto="1"/>
      </right>
      <top style="double">
        <color auto="1"/>
      </top>
      <bottom style="medium">
        <color auto="1"/>
      </bottom>
      <diagonal/>
    </border>
    <border>
      <left style="thin">
        <color indexed="64"/>
      </left>
      <right style="thin">
        <color indexed="64"/>
      </right>
      <top style="thin">
        <color auto="1"/>
      </top>
      <bottom style="thin">
        <color indexed="64"/>
      </bottom>
      <diagonal/>
    </border>
    <border>
      <left style="double">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medium">
        <color auto="1"/>
      </right>
      <top style="medium">
        <color indexed="64"/>
      </top>
      <bottom style="hair">
        <color auto="1"/>
      </bottom>
      <diagonal/>
    </border>
    <border>
      <left style="medium">
        <color auto="1"/>
      </left>
      <right style="double">
        <color auto="1"/>
      </right>
      <top style="medium">
        <color auto="1"/>
      </top>
      <bottom style="hair">
        <color auto="1"/>
      </bottom>
      <diagonal/>
    </border>
    <border>
      <left style="double">
        <color auto="1"/>
      </left>
      <right/>
      <top style="hair">
        <color auto="1"/>
      </top>
      <bottom style="hair">
        <color auto="1"/>
      </bottom>
      <diagonal/>
    </border>
    <border>
      <left/>
      <right style="medium">
        <color auto="1"/>
      </right>
      <top style="hair">
        <color auto="1"/>
      </top>
      <bottom style="hair">
        <color auto="1"/>
      </bottom>
      <diagonal/>
    </border>
    <border>
      <left style="medium">
        <color indexed="64"/>
      </left>
      <right style="medium">
        <color indexed="64"/>
      </right>
      <top style="hair">
        <color indexed="64"/>
      </top>
      <bottom style="medium">
        <color auto="1"/>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medium">
        <color indexed="64"/>
      </left>
      <right style="double">
        <color indexed="64"/>
      </right>
      <top style="hair">
        <color indexed="64"/>
      </top>
      <bottom style="medium">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double">
        <color indexed="64"/>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double">
        <color indexed="64"/>
      </left>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right style="double">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medium">
        <color indexed="64"/>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double">
        <color indexed="64"/>
      </left>
      <right/>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double">
        <color rgb="FF000000"/>
      </left>
      <right style="medium">
        <color rgb="FF000000"/>
      </right>
      <top style="medium">
        <color rgb="FF000000"/>
      </top>
      <bottom style="double">
        <color rgb="FF000000"/>
      </bottom>
      <diagonal/>
    </border>
    <border>
      <left/>
      <right/>
      <top/>
      <bottom style="double">
        <color rgb="FF000000"/>
      </bottom>
      <diagonal/>
    </border>
    <border>
      <left style="medium">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thin">
        <color indexed="64"/>
      </left>
      <right style="thin">
        <color indexed="64"/>
      </right>
      <top style="thin">
        <color indexed="64"/>
      </top>
      <bottom/>
      <diagonal/>
    </border>
    <border>
      <left/>
      <right style="medium">
        <color indexed="64"/>
      </right>
      <top/>
      <bottom/>
      <diagonal/>
    </border>
    <border>
      <left style="medium">
        <color auto="1"/>
      </left>
      <right style="medium">
        <color auto="1"/>
      </right>
      <top/>
      <bottom/>
      <diagonal/>
    </border>
    <border>
      <left style="medium">
        <color auto="1"/>
      </left>
      <right style="double">
        <color auto="1"/>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auto="1"/>
      </left>
      <right style="double">
        <color auto="1"/>
      </right>
      <top style="double">
        <color auto="1"/>
      </top>
      <bottom/>
      <diagonal/>
    </border>
    <border>
      <left style="double">
        <color auto="1"/>
      </left>
      <right style="medium">
        <color auto="1"/>
      </right>
      <top/>
      <bottom style="hair">
        <color auto="1"/>
      </bottom>
      <diagonal/>
    </border>
    <border>
      <left style="medium">
        <color auto="1"/>
      </left>
      <right style="medium">
        <color auto="1"/>
      </right>
      <top/>
      <bottom style="hair">
        <color auto="1"/>
      </bottom>
      <diagonal/>
    </border>
    <border>
      <left style="medium">
        <color auto="1"/>
      </left>
      <right style="double">
        <color auto="1"/>
      </right>
      <top/>
      <bottom style="hair">
        <color auto="1"/>
      </bottom>
      <diagonal/>
    </border>
    <border>
      <left style="double">
        <color auto="1"/>
      </left>
      <right style="medium">
        <color auto="1"/>
      </right>
      <top/>
      <bottom/>
      <diagonal/>
    </border>
    <border>
      <left style="double">
        <color auto="1"/>
      </left>
      <right style="medium">
        <color auto="1"/>
      </right>
      <top style="hair">
        <color auto="1"/>
      </top>
      <bottom style="hair">
        <color auto="1"/>
      </bottom>
      <diagonal/>
    </border>
    <border>
      <left/>
      <right style="double">
        <color auto="1"/>
      </right>
      <top style="hair">
        <color auto="1"/>
      </top>
      <bottom style="hair">
        <color indexed="64"/>
      </bottom>
      <diagonal/>
    </border>
    <border>
      <left style="double">
        <color auto="1"/>
      </left>
      <right style="medium">
        <color auto="1"/>
      </right>
      <top style="hair">
        <color auto="1"/>
      </top>
      <bottom/>
      <diagonal/>
    </border>
    <border>
      <left style="medium">
        <color auto="1"/>
      </left>
      <right style="medium">
        <color auto="1"/>
      </right>
      <top style="hair">
        <color auto="1"/>
      </top>
      <bottom/>
      <diagonal/>
    </border>
    <border>
      <left/>
      <right/>
      <top style="hair">
        <color auto="1"/>
      </top>
      <bottom/>
      <diagonal/>
    </border>
    <border>
      <left/>
      <right style="double">
        <color auto="1"/>
      </right>
      <top style="hair">
        <color auto="1"/>
      </top>
      <bottom/>
      <diagonal/>
    </border>
    <border>
      <left style="double">
        <color auto="1"/>
      </left>
      <right style="medium">
        <color auto="1"/>
      </right>
      <top style="hair">
        <color auto="1"/>
      </top>
      <bottom style="double">
        <color auto="1"/>
      </bottom>
      <diagonal/>
    </border>
    <border>
      <left style="medium">
        <color auto="1"/>
      </left>
      <right style="medium">
        <color auto="1"/>
      </right>
      <top style="hair">
        <color auto="1"/>
      </top>
      <bottom style="double">
        <color auto="1"/>
      </bottom>
      <diagonal/>
    </border>
    <border>
      <left style="double">
        <color auto="1"/>
      </left>
      <right style="medium">
        <color auto="1"/>
      </right>
      <top style="double">
        <color auto="1"/>
      </top>
      <bottom style="hair">
        <color auto="1"/>
      </bottom>
      <diagonal/>
    </border>
    <border>
      <left style="medium">
        <color auto="1"/>
      </left>
      <right style="medium">
        <color auto="1"/>
      </right>
      <top style="double">
        <color auto="1"/>
      </top>
      <bottom style="hair">
        <color auto="1"/>
      </bottom>
      <diagonal/>
    </border>
    <border>
      <left style="medium">
        <color auto="1"/>
      </left>
      <right style="double">
        <color auto="1"/>
      </right>
      <top style="double">
        <color auto="1"/>
      </top>
      <bottom style="hair">
        <color auto="1"/>
      </bottom>
      <diagonal/>
    </border>
    <border>
      <left style="double">
        <color auto="1"/>
      </left>
      <right style="double">
        <color auto="1"/>
      </right>
      <top/>
      <bottom style="hair">
        <color indexed="64"/>
      </bottom>
      <diagonal/>
    </border>
    <border>
      <left style="medium">
        <color auto="1"/>
      </left>
      <right style="medium">
        <color auto="1"/>
      </right>
      <top style="double">
        <color auto="1"/>
      </top>
      <bottom style="medium">
        <color auto="1"/>
      </bottom>
      <diagonal/>
    </border>
    <border>
      <left style="medium">
        <color auto="1"/>
      </left>
      <right style="double">
        <color auto="1"/>
      </right>
      <top style="double">
        <color auto="1"/>
      </top>
      <bottom style="medium">
        <color auto="1"/>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auto="1"/>
      </top>
      <bottom style="thin">
        <color indexed="64"/>
      </bottom>
      <diagonal/>
    </border>
    <border>
      <left style="double">
        <color auto="1"/>
      </left>
      <right style="medium">
        <color auto="1"/>
      </right>
      <top style="medium">
        <color auto="1"/>
      </top>
      <bottom style="double">
        <color auto="1"/>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right style="medium">
        <color auto="1"/>
      </right>
      <top/>
      <bottom style="hair">
        <color auto="1"/>
      </bottom>
      <diagonal/>
    </border>
    <border>
      <left/>
      <right style="medium">
        <color auto="1"/>
      </right>
      <top style="double">
        <color auto="1"/>
      </top>
      <bottom style="hair">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auto="1"/>
      </top>
      <bottom style="thin">
        <color indexed="64"/>
      </bottom>
      <diagonal/>
    </border>
  </borders>
  <cellStyleXfs count="728">
    <xf numFmtId="0" fontId="0" fillId="0" borderId="0"/>
    <xf numFmtId="165" fontId="15" fillId="0" borderId="0" applyFont="0" applyFill="0" applyProtection="0"/>
    <xf numFmtId="0" fontId="15" fillId="0" borderId="0"/>
    <xf numFmtId="166" fontId="18" fillId="0" borderId="0" applyFont="0" applyFill="0" applyBorder="0" applyAlignment="0" applyProtection="0"/>
    <xf numFmtId="171" fontId="15"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2" fontId="15" fillId="0" borderId="0" applyFont="0" applyFill="0" applyProtection="0"/>
    <xf numFmtId="172" fontId="15" fillId="0" borderId="0" applyFont="0" applyFill="0" applyProtection="0"/>
    <xf numFmtId="16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3" fontId="15" fillId="0" borderId="0" applyFont="0" applyFill="0" applyProtection="0"/>
    <xf numFmtId="173" fontId="15" fillId="0" borderId="0" applyFont="0" applyFill="0" applyProtection="0"/>
    <xf numFmtId="173" fontId="15" fillId="0" borderId="0" applyFont="0" applyFill="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3" fontId="15" fillId="0" borderId="0" applyFont="0" applyFill="0" applyProtection="0"/>
    <xf numFmtId="173" fontId="15" fillId="0" borderId="0" applyFont="0" applyFill="0" applyProtection="0"/>
    <xf numFmtId="173" fontId="15" fillId="0" borderId="0" applyFont="0" applyFill="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Protection="0"/>
    <xf numFmtId="165" fontId="15" fillId="0" borderId="0" applyFont="0" applyFill="0" applyProtection="0"/>
    <xf numFmtId="164" fontId="15" fillId="0" borderId="0" applyFont="0" applyFill="0" applyBorder="0" applyAlignment="0" applyProtection="0"/>
    <xf numFmtId="174" fontId="15" fillId="0" borderId="0" applyFont="0" applyFill="0" applyBorder="0" applyAlignment="0" applyProtection="0"/>
    <xf numFmtId="164" fontId="15" fillId="0" borderId="0" applyFont="0" applyFill="0" applyBorder="0" applyAlignment="0" applyProtection="0"/>
    <xf numFmtId="175" fontId="15" fillId="0" borderId="0" applyFont="0" applyFill="0" applyProtection="0"/>
    <xf numFmtId="0" fontId="15" fillId="0" borderId="0" applyFont="0" applyFill="0" applyProtection="0"/>
    <xf numFmtId="0" fontId="15" fillId="0" borderId="0" applyFont="0" applyFill="0" applyProtection="0"/>
    <xf numFmtId="0" fontId="15" fillId="0" borderId="0" applyFont="0" applyFill="0" applyProtection="0"/>
    <xf numFmtId="0" fontId="15" fillId="0" borderId="0" applyFont="0" applyFill="0" applyProtection="0"/>
    <xf numFmtId="0" fontId="15" fillId="0" borderId="0" applyFont="0" applyFill="0" applyProtection="0"/>
    <xf numFmtId="0" fontId="15" fillId="0" borderId="0" applyFont="0" applyFill="0" applyProtection="0"/>
    <xf numFmtId="172" fontId="15" fillId="0" borderId="0" applyFont="0" applyFill="0" applyProtection="0"/>
    <xf numFmtId="176" fontId="15" fillId="0" borderId="0" applyFont="0" applyFill="0" applyProtection="0"/>
    <xf numFmtId="176" fontId="15" fillId="0" borderId="0" applyFont="0" applyFill="0" applyProtection="0"/>
    <xf numFmtId="176" fontId="15" fillId="0" borderId="0" applyFont="0" applyFill="0" applyProtection="0"/>
    <xf numFmtId="172" fontId="15" fillId="0" borderId="0" applyFont="0" applyFill="0" applyProtection="0"/>
    <xf numFmtId="172" fontId="15" fillId="0" borderId="0" applyFont="0" applyFill="0" applyProtection="0"/>
    <xf numFmtId="175" fontId="15" fillId="0" borderId="0" applyFont="0" applyFill="0" applyProtection="0"/>
    <xf numFmtId="175" fontId="15" fillId="0" borderId="0" applyFont="0" applyFill="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5" fillId="0" borderId="0" applyFont="0" applyFill="0" applyProtection="0"/>
    <xf numFmtId="177" fontId="15" fillId="0" borderId="0" applyFont="0" applyFill="0" applyProtection="0"/>
    <xf numFmtId="177" fontId="15" fillId="0" borderId="0" applyFont="0" applyFill="0" applyProtection="0"/>
    <xf numFmtId="165" fontId="15" fillId="0" borderId="0" applyFont="0" applyFill="0" applyProtection="0"/>
    <xf numFmtId="165" fontId="15" fillId="0" borderId="0" applyFont="0" applyFill="0" applyProtection="0"/>
    <xf numFmtId="165" fontId="15" fillId="0" borderId="0" applyFont="0" applyFill="0" applyProtection="0"/>
    <xf numFmtId="165" fontId="15" fillId="0" borderId="0" applyFont="0" applyFill="0" applyProtection="0"/>
    <xf numFmtId="165" fontId="15" fillId="0" borderId="0" applyFont="0" applyFill="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179"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80" fontId="15" fillId="0" borderId="0" applyFont="0" applyFill="0" applyBorder="0" applyAlignment="0" applyProtection="0"/>
    <xf numFmtId="12" fontId="15" fillId="0" borderId="0" applyFont="0" applyFill="0" applyProtection="0"/>
    <xf numFmtId="12" fontId="15" fillId="0" borderId="0" applyFont="0" applyFill="0" applyProtection="0"/>
    <xf numFmtId="12" fontId="15" fillId="0" borderId="0" applyFont="0" applyFill="0" applyProtection="0"/>
    <xf numFmtId="41" fontId="1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7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13" fontId="15" fillId="0" borderId="0" applyFont="0" applyFill="0" applyProtection="0"/>
    <xf numFmtId="13" fontId="15" fillId="0" borderId="0" applyFont="0" applyFill="0" applyProtection="0"/>
    <xf numFmtId="13" fontId="15" fillId="0" borderId="0" applyFont="0" applyFill="0" applyProtection="0"/>
    <xf numFmtId="13" fontId="15" fillId="0" borderId="0" applyFont="0" applyFill="0" applyProtection="0"/>
    <xf numFmtId="13" fontId="15" fillId="0" borderId="0" applyFont="0" applyFill="0" applyProtection="0"/>
    <xf numFmtId="9" fontId="15" fillId="0" borderId="0" applyFont="0" applyFill="0" applyBorder="0" applyAlignment="0" applyProtection="0"/>
    <xf numFmtId="0" fontId="15" fillId="0" borderId="0"/>
    <xf numFmtId="0" fontId="15" fillId="0" borderId="0"/>
    <xf numFmtId="0" fontId="15" fillId="0" borderId="0"/>
    <xf numFmtId="0" fontId="23"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2"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8" borderId="0" applyNumberFormat="0" applyBorder="0" applyAlignment="0" applyProtection="0"/>
    <xf numFmtId="3" fontId="17" fillId="0" borderId="0">
      <alignment horizontal="center" vertical="center"/>
    </xf>
    <xf numFmtId="0" fontId="26" fillId="3"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8" fillId="22" borderId="4" applyNumberFormat="0" applyAlignment="0" applyProtection="0"/>
    <xf numFmtId="0" fontId="29" fillId="23" borderId="4" applyNumberFormat="0" applyAlignment="0" applyProtection="0"/>
    <xf numFmtId="0" fontId="29" fillId="23" borderId="4" applyNumberFormat="0" applyAlignment="0" applyProtection="0"/>
    <xf numFmtId="0" fontId="29" fillId="23" borderId="4" applyNumberFormat="0" applyAlignment="0" applyProtection="0"/>
    <xf numFmtId="0" fontId="30" fillId="24" borderId="5" applyNumberFormat="0" applyAlignment="0" applyProtection="0"/>
    <xf numFmtId="0" fontId="30" fillId="24" borderId="5" applyNumberFormat="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0" fillId="24" borderId="5" applyNumberFormat="0" applyAlignment="0" applyProtection="0"/>
    <xf numFmtId="0" fontId="32" fillId="0" borderId="0">
      <alignment horizontal="lef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34" fillId="13" borderId="4" applyNumberFormat="0" applyAlignment="0" applyProtection="0"/>
    <xf numFmtId="0" fontId="34" fillId="13" borderId="4" applyNumberFormat="0" applyAlignment="0" applyProtection="0"/>
    <xf numFmtId="0" fontId="34" fillId="13" borderId="4" applyNumberFormat="0" applyAlignment="0" applyProtection="0"/>
    <xf numFmtId="0" fontId="15" fillId="27" borderId="1" applyNumberFormat="0" applyFont="0" applyFill="0" applyBorder="0" applyAlignment="0" applyProtection="0">
      <alignment horizontal="center" vertical="center" wrapText="1"/>
      <protection locked="0"/>
    </xf>
    <xf numFmtId="0" fontId="35" fillId="0" borderId="0" applyNumberFormat="0" applyFill="0" applyBorder="0" applyAlignment="0" applyProtection="0"/>
    <xf numFmtId="0" fontId="36" fillId="0" borderId="0">
      <alignment horizontal="centerContinuous"/>
    </xf>
    <xf numFmtId="0" fontId="27" fillId="4" borderId="0" applyNumberFormat="0" applyBorder="0" applyAlignment="0" applyProtection="0"/>
    <xf numFmtId="0" fontId="37" fillId="0" borderId="7" applyNumberFormat="0" applyFill="0" applyAlignment="0" applyProtection="0"/>
    <xf numFmtId="0" fontId="38" fillId="0" borderId="8" applyNumberFormat="0" applyFill="0" applyAlignment="0" applyProtection="0"/>
    <xf numFmtId="0" fontId="39" fillId="0" borderId="9" applyNumberFormat="0" applyFill="0" applyAlignment="0" applyProtection="0"/>
    <xf numFmtId="0" fontId="39" fillId="0" borderId="0" applyNumberFormat="0" applyFill="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34" fillId="7" borderId="4" applyNumberFormat="0" applyAlignment="0" applyProtection="0"/>
    <xf numFmtId="0" fontId="40" fillId="0" borderId="10" applyNumberFormat="0" applyFill="0" applyAlignment="0" applyProtection="0"/>
    <xf numFmtId="173" fontId="15" fillId="0" borderId="0" applyFont="0" applyFill="0" applyProtection="0"/>
    <xf numFmtId="181" fontId="15" fillId="0" borderId="0" applyFont="0" applyFill="0" applyBorder="0" applyAlignment="0" applyProtection="0"/>
    <xf numFmtId="166" fontId="15"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166" fontId="15" fillId="0" borderId="0" applyFont="0" applyFill="0" applyBorder="0" applyAlignment="0" applyProtection="0"/>
    <xf numFmtId="181" fontId="15" fillId="0" borderId="0" applyFont="0" applyFill="0" applyBorder="0" applyAlignment="0" applyProtection="0"/>
    <xf numFmtId="183" fontId="15"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15" fillId="0" borderId="0"/>
    <xf numFmtId="0" fontId="42" fillId="0" borderId="0"/>
    <xf numFmtId="0" fontId="24" fillId="0" borderId="0"/>
    <xf numFmtId="0" fontId="24" fillId="0" borderId="0"/>
    <xf numFmtId="0" fontId="24" fillId="0" borderId="0"/>
    <xf numFmtId="0" fontId="24" fillId="0" borderId="0"/>
    <xf numFmtId="0" fontId="42" fillId="0" borderId="0"/>
    <xf numFmtId="0" fontId="15" fillId="0" borderId="0"/>
    <xf numFmtId="0" fontId="15" fillId="10" borderId="11" applyNumberFormat="0" applyFont="0" applyAlignment="0" applyProtection="0"/>
    <xf numFmtId="0" fontId="15" fillId="10" borderId="11" applyNumberFormat="0" applyFont="0" applyAlignment="0" applyProtection="0"/>
    <xf numFmtId="0" fontId="15" fillId="10" borderId="11" applyNumberFormat="0" applyFont="0" applyAlignment="0" applyProtection="0"/>
    <xf numFmtId="0" fontId="15" fillId="10" borderId="11" applyNumberFormat="0" applyFont="0" applyAlignment="0" applyProtection="0"/>
    <xf numFmtId="0" fontId="43" fillId="22" borderId="12" applyNumberFormat="0" applyAlignment="0" applyProtection="0"/>
    <xf numFmtId="13" fontId="15" fillId="0" borderId="0" applyFont="0" applyFill="0" applyProtection="0"/>
    <xf numFmtId="13" fontId="15" fillId="0" borderId="0" applyFont="0" applyFill="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3" fontId="15" fillId="0" borderId="0" applyFont="0" applyFill="0" applyBorder="0" applyAlignment="0" applyProtection="0"/>
    <xf numFmtId="0" fontId="43" fillId="23" borderId="12" applyNumberFormat="0" applyAlignment="0" applyProtection="0"/>
    <xf numFmtId="0" fontId="43" fillId="23" borderId="12" applyNumberFormat="0" applyAlignment="0" applyProtection="0"/>
    <xf numFmtId="0" fontId="43" fillId="23"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4" fillId="0" borderId="2" applyBorder="0">
      <alignment horizontal="center"/>
    </xf>
    <xf numFmtId="0" fontId="45" fillId="0" borderId="0" applyNumberFormat="0" applyFill="0" applyBorder="0" applyAlignment="0" applyProtection="0"/>
    <xf numFmtId="0" fontId="46" fillId="0" borderId="0">
      <alignment horizontal="left" vertical="top"/>
    </xf>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15" fillId="0" borderId="0">
      <alignment horizontal="left" vertical="top"/>
    </xf>
    <xf numFmtId="0" fontId="48" fillId="0" borderId="14"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0" fontId="20" fillId="0" borderId="0">
      <alignment horizontal="left" vertical="top"/>
    </xf>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0" fontId="44" fillId="0" borderId="0">
      <alignment horizontal="left" vertical="top"/>
    </xf>
    <xf numFmtId="0" fontId="31" fillId="0" borderId="0" applyNumberFormat="0" applyFill="0" applyBorder="0" applyAlignment="0" applyProtection="0"/>
    <xf numFmtId="17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4" fillId="0" borderId="0"/>
    <xf numFmtId="0" fontId="55" fillId="0" borderId="0"/>
    <xf numFmtId="0" fontId="13" fillId="0" borderId="0"/>
    <xf numFmtId="0" fontId="12" fillId="0" borderId="0"/>
    <xf numFmtId="185" fontId="15" fillId="0" borderId="0"/>
    <xf numFmtId="0" fontId="11" fillId="0" borderId="0"/>
    <xf numFmtId="0" fontId="10" fillId="0" borderId="0"/>
    <xf numFmtId="0" fontId="9" fillId="0" borderId="0"/>
    <xf numFmtId="0" fontId="8" fillId="0" borderId="0"/>
    <xf numFmtId="0" fontId="8"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9" fontId="68" fillId="0" borderId="0" applyFont="0" applyFill="0" applyBorder="0" applyAlignment="0" applyProtection="0"/>
    <xf numFmtId="0" fontId="7" fillId="0" borderId="0"/>
    <xf numFmtId="0" fontId="69" fillId="0" borderId="0" applyNumberForma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9" fillId="0" borderId="0" applyFont="0" applyFill="0" applyBorder="0" applyAlignment="0" applyProtection="0"/>
    <xf numFmtId="0" fontId="28" fillId="22" borderId="28" applyNumberFormat="0" applyAlignment="0" applyProtection="0"/>
    <xf numFmtId="0" fontId="29" fillId="23" borderId="28" applyNumberFormat="0" applyAlignment="0" applyProtection="0"/>
    <xf numFmtId="0" fontId="29" fillId="23" borderId="28" applyNumberFormat="0" applyAlignment="0" applyProtection="0"/>
    <xf numFmtId="0" fontId="29" fillId="23" borderId="28" applyNumberFormat="0" applyAlignment="0" applyProtection="0"/>
    <xf numFmtId="0" fontId="34" fillId="13" borderId="28" applyNumberFormat="0" applyAlignment="0" applyProtection="0"/>
    <xf numFmtId="0" fontId="34" fillId="13" borderId="28" applyNumberFormat="0" applyAlignment="0" applyProtection="0"/>
    <xf numFmtId="0" fontId="34" fillId="13" borderId="28" applyNumberFormat="0" applyAlignment="0" applyProtection="0"/>
    <xf numFmtId="0" fontId="15" fillId="27" borderId="22" applyNumberFormat="0" applyFont="0" applyFill="0" applyBorder="0" applyAlignment="0" applyProtection="0">
      <alignment horizontal="center" vertical="center" wrapText="1"/>
      <protection locked="0"/>
    </xf>
    <xf numFmtId="0" fontId="34" fillId="7" borderId="28" applyNumberFormat="0" applyAlignment="0" applyProtection="0"/>
    <xf numFmtId="0" fontId="15" fillId="10" borderId="29" applyNumberFormat="0" applyFont="0" applyAlignment="0" applyProtection="0"/>
    <xf numFmtId="0" fontId="15" fillId="10" borderId="29" applyNumberFormat="0" applyFont="0" applyAlignment="0" applyProtection="0"/>
    <xf numFmtId="0" fontId="15" fillId="10" borderId="29" applyNumberFormat="0" applyFont="0" applyAlignment="0" applyProtection="0"/>
    <xf numFmtId="0" fontId="15" fillId="10" borderId="29" applyNumberFormat="0" applyFont="0" applyAlignment="0" applyProtection="0"/>
    <xf numFmtId="0" fontId="43" fillId="22" borderId="30" applyNumberFormat="0" applyAlignment="0" applyProtection="0"/>
    <xf numFmtId="0" fontId="43" fillId="23" borderId="30" applyNumberFormat="0" applyAlignment="0" applyProtection="0"/>
    <xf numFmtId="0" fontId="43" fillId="23" borderId="30" applyNumberFormat="0" applyAlignment="0" applyProtection="0"/>
    <xf numFmtId="0" fontId="43" fillId="23" borderId="30" applyNumberFormat="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5" fillId="0" borderId="0" applyFont="0" applyFill="0" applyBorder="0" applyAlignment="0" applyProtection="0"/>
    <xf numFmtId="0" fontId="6" fillId="0" borderId="0"/>
    <xf numFmtId="0" fontId="5" fillId="0" borderId="0"/>
    <xf numFmtId="0" fontId="4" fillId="0" borderId="0"/>
    <xf numFmtId="191" fontId="4" fillId="0" borderId="0" applyFont="0" applyFill="0" applyBorder="0" applyAlignment="0" applyProtection="0"/>
    <xf numFmtId="9" fontId="4" fillId="0" borderId="0" applyFont="0" applyFill="0" applyBorder="0" applyAlignment="0" applyProtection="0"/>
    <xf numFmtId="192" fontId="3" fillId="0" borderId="0" applyFont="0" applyFill="0" applyBorder="0" applyAlignment="0" applyProtection="0"/>
    <xf numFmtId="42" fontId="15" fillId="0" borderId="0" applyFont="0" applyFill="0" applyBorder="0" applyAlignment="0" applyProtection="0"/>
    <xf numFmtId="42" fontId="7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0" fontId="15" fillId="0" borderId="0"/>
    <xf numFmtId="0" fontId="15" fillId="0" borderId="0"/>
    <xf numFmtId="0" fontId="3" fillId="0" borderId="0"/>
    <xf numFmtId="41" fontId="15" fillId="0" borderId="0" applyFont="0" applyFill="0" applyBorder="0" applyAlignment="0" applyProtection="0"/>
    <xf numFmtId="0" fontId="98" fillId="0" borderId="0" applyNumberFormat="0" applyFill="0" applyBorder="0" applyAlignment="0" applyProtection="0"/>
    <xf numFmtId="0" fontId="15" fillId="0" borderId="0"/>
    <xf numFmtId="44" fontId="105" fillId="0" borderId="0" applyFont="0" applyFill="0" applyBorder="0" applyAlignment="0" applyProtection="0"/>
    <xf numFmtId="41" fontId="107" fillId="0" borderId="0" applyFont="0" applyFill="0" applyBorder="0" applyAlignment="0" applyProtection="0"/>
    <xf numFmtId="43" fontId="15" fillId="0" borderId="0" applyFont="0" applyFill="0" applyBorder="0" applyAlignment="0" applyProtection="0"/>
    <xf numFmtId="0" fontId="69"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03" fontId="15" fillId="0" borderId="0" applyFont="0" applyFill="0" applyBorder="0" applyAlignment="0" applyProtection="0"/>
    <xf numFmtId="0" fontId="1" fillId="0" borderId="0"/>
    <xf numFmtId="0" fontId="15" fillId="0" borderId="0"/>
    <xf numFmtId="165" fontId="15" fillId="0" borderId="0" applyFont="0" applyFill="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9" fillId="23" borderId="194" applyNumberFormat="0" applyAlignment="0" applyProtection="0"/>
    <xf numFmtId="0" fontId="29" fillId="23" borderId="194"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9" fillId="0" borderId="0" applyFont="0" applyFill="0" applyBorder="0" applyAlignment="0" applyProtection="0"/>
    <xf numFmtId="0" fontId="28" fillId="22" borderId="173" applyNumberFormat="0" applyAlignment="0" applyProtection="0"/>
    <xf numFmtId="0" fontId="29" fillId="23" borderId="173" applyNumberFormat="0" applyAlignment="0" applyProtection="0"/>
    <xf numFmtId="0" fontId="29" fillId="23" borderId="173" applyNumberFormat="0" applyAlignment="0" applyProtection="0"/>
    <xf numFmtId="0" fontId="29" fillId="23" borderId="173" applyNumberFormat="0" applyAlignment="0" applyProtection="0"/>
    <xf numFmtId="0" fontId="30" fillId="24" borderId="174" applyNumberFormat="0" applyAlignment="0" applyProtection="0"/>
    <xf numFmtId="0" fontId="30" fillId="24"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0" fillId="24" borderId="174" applyNumberFormat="0" applyAlignment="0" applyProtection="0"/>
    <xf numFmtId="0" fontId="34" fillId="13" borderId="173" applyNumberFormat="0" applyAlignment="0" applyProtection="0"/>
    <xf numFmtId="0" fontId="34" fillId="13" borderId="173" applyNumberFormat="0" applyAlignment="0" applyProtection="0"/>
    <xf numFmtId="0" fontId="34" fillId="13" borderId="173" applyNumberFormat="0" applyAlignment="0" applyProtection="0"/>
    <xf numFmtId="0" fontId="15" fillId="27" borderId="165" applyNumberFormat="0" applyFont="0" applyFill="0" applyBorder="0" applyAlignment="0" applyProtection="0">
      <alignment horizontal="center" vertical="center" wrapText="1"/>
      <protection locked="0"/>
    </xf>
    <xf numFmtId="0" fontId="34" fillId="7" borderId="173" applyNumberFormat="0" applyAlignment="0" applyProtection="0"/>
    <xf numFmtId="0" fontId="40" fillId="0" borderId="176" applyNumberFormat="0" applyFill="0" applyAlignment="0" applyProtection="0"/>
    <xf numFmtId="0" fontId="28" fillId="22" borderId="194" applyNumberFormat="0" applyAlignment="0" applyProtection="0"/>
    <xf numFmtId="0" fontId="29" fillId="23" borderId="194" applyNumberFormat="0" applyAlignment="0" applyProtection="0"/>
    <xf numFmtId="0" fontId="15" fillId="10" borderId="177" applyNumberFormat="0" applyFont="0" applyAlignment="0" applyProtection="0"/>
    <xf numFmtId="0" fontId="15" fillId="10" borderId="177" applyNumberFormat="0" applyFont="0" applyAlignment="0" applyProtection="0"/>
    <xf numFmtId="0" fontId="15" fillId="10" borderId="177" applyNumberFormat="0" applyFont="0" applyAlignment="0" applyProtection="0"/>
    <xf numFmtId="0" fontId="15" fillId="10" borderId="177" applyNumberFormat="0" applyFont="0" applyAlignment="0" applyProtection="0"/>
    <xf numFmtId="0" fontId="43" fillId="22" borderId="178" applyNumberFormat="0" applyAlignment="0" applyProtection="0"/>
    <xf numFmtId="0" fontId="43" fillId="23" borderId="178" applyNumberFormat="0" applyAlignment="0" applyProtection="0"/>
    <xf numFmtId="0" fontId="43" fillId="23" borderId="178" applyNumberFormat="0" applyAlignment="0" applyProtection="0"/>
    <xf numFmtId="0" fontId="43" fillId="23" borderId="178" applyNumberFormat="0" applyAlignment="0" applyProtection="0"/>
    <xf numFmtId="0" fontId="44" fillId="0" borderId="172" applyBorder="0">
      <alignment horizontal="center"/>
    </xf>
    <xf numFmtId="0" fontId="50" fillId="0" borderId="179" applyNumberFormat="0" applyFill="0" applyAlignment="0" applyProtection="0"/>
    <xf numFmtId="0" fontId="50" fillId="0" borderId="179" applyNumberFormat="0" applyFill="0" applyAlignment="0" applyProtection="0"/>
    <xf numFmtId="0" fontId="50" fillId="0" borderId="17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ont="0" applyFill="0" applyBorder="0" applyAlignment="0" applyProtection="0"/>
    <xf numFmtId="9" fontId="15" fillId="0" borderId="0" applyFont="0" applyFill="0" applyBorder="0" applyAlignment="0" applyProtection="0"/>
    <xf numFmtId="0" fontId="1"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9" fillId="0" borderId="0" applyFont="0" applyFill="0" applyBorder="0" applyAlignment="0" applyProtection="0"/>
    <xf numFmtId="0" fontId="28" fillId="22" borderId="173" applyNumberFormat="0" applyAlignment="0" applyProtection="0"/>
    <xf numFmtId="0" fontId="29" fillId="23" borderId="173" applyNumberFormat="0" applyAlignment="0" applyProtection="0"/>
    <xf numFmtId="0" fontId="29" fillId="23" borderId="173" applyNumberFormat="0" applyAlignment="0" applyProtection="0"/>
    <xf numFmtId="0" fontId="29" fillId="23" borderId="173" applyNumberFormat="0" applyAlignment="0" applyProtection="0"/>
    <xf numFmtId="0" fontId="34" fillId="13" borderId="173" applyNumberFormat="0" applyAlignment="0" applyProtection="0"/>
    <xf numFmtId="0" fontId="34" fillId="13" borderId="173" applyNumberFormat="0" applyAlignment="0" applyProtection="0"/>
    <xf numFmtId="0" fontId="34" fillId="13" borderId="173" applyNumberFormat="0" applyAlignment="0" applyProtection="0"/>
    <xf numFmtId="0" fontId="15" fillId="27" borderId="165" applyNumberFormat="0" applyFont="0" applyFill="0" applyBorder="0" applyAlignment="0" applyProtection="0">
      <alignment horizontal="center" vertical="center" wrapText="1"/>
      <protection locked="0"/>
    </xf>
    <xf numFmtId="0" fontId="34" fillId="7" borderId="173" applyNumberFormat="0" applyAlignment="0" applyProtection="0"/>
    <xf numFmtId="0" fontId="15" fillId="10" borderId="177" applyNumberFormat="0" applyFont="0" applyAlignment="0" applyProtection="0"/>
    <xf numFmtId="0" fontId="15" fillId="10" borderId="177" applyNumberFormat="0" applyFont="0" applyAlignment="0" applyProtection="0"/>
    <xf numFmtId="0" fontId="15" fillId="10" borderId="177" applyNumberFormat="0" applyFont="0" applyAlignment="0" applyProtection="0"/>
    <xf numFmtId="0" fontId="15" fillId="10" borderId="177" applyNumberFormat="0" applyFont="0" applyAlignment="0" applyProtection="0"/>
    <xf numFmtId="0" fontId="43" fillId="22" borderId="178" applyNumberFormat="0" applyAlignment="0" applyProtection="0"/>
    <xf numFmtId="0" fontId="43" fillId="23" borderId="178" applyNumberFormat="0" applyAlignment="0" applyProtection="0"/>
    <xf numFmtId="0" fontId="43" fillId="23" borderId="178" applyNumberFormat="0" applyAlignment="0" applyProtection="0"/>
    <xf numFmtId="0" fontId="43" fillId="23" borderId="178" applyNumberFormat="0" applyAlignment="0" applyProtection="0"/>
    <xf numFmtId="0" fontId="50" fillId="0" borderId="179" applyNumberFormat="0" applyFill="0" applyAlignment="0" applyProtection="0"/>
    <xf numFmtId="0" fontId="50" fillId="0" borderId="179" applyNumberFormat="0" applyFill="0" applyAlignment="0" applyProtection="0"/>
    <xf numFmtId="0" fontId="50" fillId="0" borderId="17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ont="0" applyFill="0" applyBorder="0" applyAlignment="0" applyProtection="0"/>
    <xf numFmtId="0" fontId="1" fillId="0" borderId="0"/>
    <xf numFmtId="0" fontId="1" fillId="0" borderId="0"/>
    <xf numFmtId="0" fontId="1" fillId="0" borderId="0"/>
    <xf numFmtId="191"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1" fillId="0" borderId="0"/>
    <xf numFmtId="41" fontId="15" fillId="0" borderId="0" applyFont="0" applyFill="0" applyBorder="0" applyAlignment="0" applyProtection="0"/>
    <xf numFmtId="44"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Protection="0"/>
    <xf numFmtId="0" fontId="28" fillId="22" borderId="182" applyNumberFormat="0" applyAlignment="0" applyProtection="0"/>
    <xf numFmtId="0" fontId="29" fillId="23" borderId="182" applyNumberFormat="0" applyAlignment="0" applyProtection="0"/>
    <xf numFmtId="0" fontId="29" fillId="23" borderId="182" applyNumberFormat="0" applyAlignment="0" applyProtection="0"/>
    <xf numFmtId="0" fontId="29" fillId="23" borderId="182" applyNumberFormat="0" applyAlignment="0" applyProtection="0"/>
    <xf numFmtId="0" fontId="30" fillId="24" borderId="174" applyNumberFormat="0" applyAlignment="0" applyProtection="0"/>
    <xf numFmtId="0" fontId="30" fillId="24"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0" fillId="24" borderId="174" applyNumberFormat="0" applyAlignment="0" applyProtection="0"/>
    <xf numFmtId="0" fontId="34" fillId="13" borderId="182" applyNumberFormat="0" applyAlignment="0" applyProtection="0"/>
    <xf numFmtId="0" fontId="34" fillId="13" borderId="182" applyNumberFormat="0" applyAlignment="0" applyProtection="0"/>
    <xf numFmtId="0" fontId="34" fillId="13" borderId="182" applyNumberFormat="0" applyAlignment="0" applyProtection="0"/>
    <xf numFmtId="0" fontId="15" fillId="27" borderId="180" applyNumberFormat="0" applyFont="0" applyFill="0" applyBorder="0" applyAlignment="0" applyProtection="0">
      <alignment horizontal="center" vertical="center" wrapText="1"/>
      <protection locked="0"/>
    </xf>
    <xf numFmtId="0" fontId="34" fillId="7" borderId="182" applyNumberFormat="0" applyAlignment="0" applyProtection="0"/>
    <xf numFmtId="0" fontId="40" fillId="0" borderId="176" applyNumberFormat="0" applyFill="0" applyAlignment="0" applyProtection="0"/>
    <xf numFmtId="0" fontId="15" fillId="10" borderId="183" applyNumberFormat="0" applyFont="0" applyAlignment="0" applyProtection="0"/>
    <xf numFmtId="0" fontId="15" fillId="10" borderId="183" applyNumberFormat="0" applyFont="0" applyAlignment="0" applyProtection="0"/>
    <xf numFmtId="0" fontId="15" fillId="10" borderId="183" applyNumberFormat="0" applyFont="0" applyAlignment="0" applyProtection="0"/>
    <xf numFmtId="0" fontId="15" fillId="10" borderId="183" applyNumberFormat="0" applyFont="0" applyAlignment="0" applyProtection="0"/>
    <xf numFmtId="0" fontId="43" fillId="22" borderId="184" applyNumberFormat="0" applyAlignment="0" applyProtection="0"/>
    <xf numFmtId="0" fontId="43" fillId="23" borderId="184" applyNumberFormat="0" applyAlignment="0" applyProtection="0"/>
    <xf numFmtId="0" fontId="43" fillId="23" borderId="184" applyNumberFormat="0" applyAlignment="0" applyProtection="0"/>
    <xf numFmtId="0" fontId="43" fillId="23" borderId="184" applyNumberFormat="0" applyAlignment="0" applyProtection="0"/>
    <xf numFmtId="0" fontId="44" fillId="0" borderId="181" applyBorder="0">
      <alignment horizontal="center"/>
    </xf>
    <xf numFmtId="0" fontId="50" fillId="0" borderId="185" applyNumberFormat="0" applyFill="0" applyAlignment="0" applyProtection="0"/>
    <xf numFmtId="0" fontId="50" fillId="0" borderId="185" applyNumberFormat="0" applyFill="0" applyAlignment="0" applyProtection="0"/>
    <xf numFmtId="0" fontId="50" fillId="0" borderId="185" applyNumberFormat="0" applyFill="0" applyAlignment="0" applyProtection="0"/>
    <xf numFmtId="0" fontId="28" fillId="22" borderId="182" applyNumberFormat="0" applyAlignment="0" applyProtection="0"/>
    <xf numFmtId="0" fontId="29" fillId="23" borderId="182" applyNumberFormat="0" applyAlignment="0" applyProtection="0"/>
    <xf numFmtId="0" fontId="29" fillId="23" borderId="182" applyNumberFormat="0" applyAlignment="0" applyProtection="0"/>
    <xf numFmtId="0" fontId="29" fillId="23" borderId="182" applyNumberFormat="0" applyAlignment="0" applyProtection="0"/>
    <xf numFmtId="0" fontId="34" fillId="13" borderId="182" applyNumberFormat="0" applyAlignment="0" applyProtection="0"/>
    <xf numFmtId="0" fontId="34" fillId="13" borderId="182" applyNumberFormat="0" applyAlignment="0" applyProtection="0"/>
    <xf numFmtId="0" fontId="34" fillId="13" borderId="182" applyNumberFormat="0" applyAlignment="0" applyProtection="0"/>
    <xf numFmtId="0" fontId="15" fillId="27" borderId="180" applyNumberFormat="0" applyFont="0" applyFill="0" applyBorder="0" applyAlignment="0" applyProtection="0">
      <alignment horizontal="center" vertical="center" wrapText="1"/>
      <protection locked="0"/>
    </xf>
    <xf numFmtId="0" fontId="34" fillId="7" borderId="182" applyNumberFormat="0" applyAlignment="0" applyProtection="0"/>
    <xf numFmtId="0" fontId="15" fillId="10" borderId="183" applyNumberFormat="0" applyFont="0" applyAlignment="0" applyProtection="0"/>
    <xf numFmtId="0" fontId="15" fillId="10" borderId="183" applyNumberFormat="0" applyFont="0" applyAlignment="0" applyProtection="0"/>
    <xf numFmtId="0" fontId="15" fillId="10" borderId="183" applyNumberFormat="0" applyFont="0" applyAlignment="0" applyProtection="0"/>
    <xf numFmtId="0" fontId="15" fillId="10" borderId="183" applyNumberFormat="0" applyFont="0" applyAlignment="0" applyProtection="0"/>
    <xf numFmtId="0" fontId="43" fillId="22" borderId="184" applyNumberFormat="0" applyAlignment="0" applyProtection="0"/>
    <xf numFmtId="0" fontId="43" fillId="23" borderId="184" applyNumberFormat="0" applyAlignment="0" applyProtection="0"/>
    <xf numFmtId="0" fontId="43" fillId="23" borderId="184" applyNumberFormat="0" applyAlignment="0" applyProtection="0"/>
    <xf numFmtId="0" fontId="43" fillId="23" borderId="184" applyNumberFormat="0" applyAlignment="0" applyProtection="0"/>
    <xf numFmtId="0" fontId="50" fillId="0" borderId="185" applyNumberFormat="0" applyFill="0" applyAlignment="0" applyProtection="0"/>
    <xf numFmtId="0" fontId="50" fillId="0" borderId="185" applyNumberFormat="0" applyFill="0" applyAlignment="0" applyProtection="0"/>
    <xf numFmtId="0" fontId="50" fillId="0" borderId="185" applyNumberFormat="0" applyFill="0" applyAlignment="0" applyProtection="0"/>
    <xf numFmtId="44" fontId="15" fillId="0" borderId="0" applyFont="0" applyFill="0" applyBorder="0" applyAlignment="0" applyProtection="0"/>
    <xf numFmtId="0" fontId="28" fillId="22" borderId="188" applyNumberFormat="0" applyAlignment="0" applyProtection="0"/>
    <xf numFmtId="0" fontId="29" fillId="23" borderId="188" applyNumberFormat="0" applyAlignment="0" applyProtection="0"/>
    <xf numFmtId="0" fontId="29" fillId="23" borderId="188" applyNumberFormat="0" applyAlignment="0" applyProtection="0"/>
    <xf numFmtId="0" fontId="29" fillId="23" borderId="188" applyNumberFormat="0" applyAlignment="0" applyProtection="0"/>
    <xf numFmtId="0" fontId="34" fillId="13" borderId="188" applyNumberFormat="0" applyAlignment="0" applyProtection="0"/>
    <xf numFmtId="0" fontId="34" fillId="13" borderId="188" applyNumberFormat="0" applyAlignment="0" applyProtection="0"/>
    <xf numFmtId="0" fontId="34" fillId="13" borderId="188" applyNumberFormat="0" applyAlignment="0" applyProtection="0"/>
    <xf numFmtId="0" fontId="15" fillId="27" borderId="186" applyNumberFormat="0" applyFont="0" applyFill="0" applyBorder="0" applyAlignment="0" applyProtection="0">
      <alignment horizontal="center" vertical="center" wrapText="1"/>
      <protection locked="0"/>
    </xf>
    <xf numFmtId="0" fontId="34" fillId="7" borderId="188" applyNumberFormat="0" applyAlignment="0" applyProtection="0"/>
    <xf numFmtId="0" fontId="15" fillId="10" borderId="189" applyNumberFormat="0" applyFont="0" applyAlignment="0" applyProtection="0"/>
    <xf numFmtId="0" fontId="15" fillId="10" borderId="189" applyNumberFormat="0" applyFont="0" applyAlignment="0" applyProtection="0"/>
    <xf numFmtId="0" fontId="15" fillId="10" borderId="189" applyNumberFormat="0" applyFont="0" applyAlignment="0" applyProtection="0"/>
    <xf numFmtId="0" fontId="15" fillId="10" borderId="189" applyNumberFormat="0" applyFont="0" applyAlignment="0" applyProtection="0"/>
    <xf numFmtId="0" fontId="43" fillId="22" borderId="190" applyNumberFormat="0" applyAlignment="0" applyProtection="0"/>
    <xf numFmtId="0" fontId="43" fillId="23" borderId="190" applyNumberFormat="0" applyAlignment="0" applyProtection="0"/>
    <xf numFmtId="0" fontId="43" fillId="23" borderId="190" applyNumberFormat="0" applyAlignment="0" applyProtection="0"/>
    <xf numFmtId="0" fontId="43" fillId="23" borderId="190" applyNumberFormat="0" applyAlignment="0" applyProtection="0"/>
    <xf numFmtId="0" fontId="44" fillId="0" borderId="187" applyBorder="0">
      <alignment horizontal="center"/>
    </xf>
    <xf numFmtId="0" fontId="50" fillId="0" borderId="191" applyNumberFormat="0" applyFill="0" applyAlignment="0" applyProtection="0"/>
    <xf numFmtId="0" fontId="50" fillId="0" borderId="191" applyNumberFormat="0" applyFill="0" applyAlignment="0" applyProtection="0"/>
    <xf numFmtId="0" fontId="50" fillId="0" borderId="191" applyNumberFormat="0" applyFill="0" applyAlignment="0" applyProtection="0"/>
    <xf numFmtId="0" fontId="28" fillId="22" borderId="188" applyNumberFormat="0" applyAlignment="0" applyProtection="0"/>
    <xf numFmtId="0" fontId="29" fillId="23" borderId="188" applyNumberFormat="0" applyAlignment="0" applyProtection="0"/>
    <xf numFmtId="0" fontId="29" fillId="23" borderId="188" applyNumberFormat="0" applyAlignment="0" applyProtection="0"/>
    <xf numFmtId="0" fontId="29" fillId="23" borderId="188" applyNumberFormat="0" applyAlignment="0" applyProtection="0"/>
    <xf numFmtId="0" fontId="34" fillId="13" borderId="188" applyNumberFormat="0" applyAlignment="0" applyProtection="0"/>
    <xf numFmtId="0" fontId="34" fillId="13" borderId="188" applyNumberFormat="0" applyAlignment="0" applyProtection="0"/>
    <xf numFmtId="0" fontId="34" fillId="13" borderId="188" applyNumberFormat="0" applyAlignment="0" applyProtection="0"/>
    <xf numFmtId="0" fontId="15" fillId="27" borderId="186" applyNumberFormat="0" applyFont="0" applyFill="0" applyBorder="0" applyAlignment="0" applyProtection="0">
      <alignment horizontal="center" vertical="center" wrapText="1"/>
      <protection locked="0"/>
    </xf>
    <xf numFmtId="0" fontId="34" fillId="7" borderId="188" applyNumberFormat="0" applyAlignment="0" applyProtection="0"/>
    <xf numFmtId="0" fontId="15" fillId="10" borderId="189" applyNumberFormat="0" applyFont="0" applyAlignment="0" applyProtection="0"/>
    <xf numFmtId="0" fontId="15" fillId="10" borderId="189" applyNumberFormat="0" applyFont="0" applyAlignment="0" applyProtection="0"/>
    <xf numFmtId="0" fontId="15" fillId="10" borderId="189" applyNumberFormat="0" applyFont="0" applyAlignment="0" applyProtection="0"/>
    <xf numFmtId="0" fontId="15" fillId="10" borderId="189" applyNumberFormat="0" applyFont="0" applyAlignment="0" applyProtection="0"/>
    <xf numFmtId="0" fontId="43" fillId="22" borderId="190" applyNumberFormat="0" applyAlignment="0" applyProtection="0"/>
    <xf numFmtId="0" fontId="43" fillId="23" borderId="190" applyNumberFormat="0" applyAlignment="0" applyProtection="0"/>
    <xf numFmtId="0" fontId="43" fillId="23" borderId="190" applyNumberFormat="0" applyAlignment="0" applyProtection="0"/>
    <xf numFmtId="0" fontId="43" fillId="23" borderId="190" applyNumberFormat="0" applyAlignment="0" applyProtection="0"/>
    <xf numFmtId="0" fontId="50" fillId="0" borderId="191" applyNumberFormat="0" applyFill="0" applyAlignment="0" applyProtection="0"/>
    <xf numFmtId="0" fontId="50" fillId="0" borderId="191" applyNumberFormat="0" applyFill="0" applyAlignment="0" applyProtection="0"/>
    <xf numFmtId="0" fontId="50" fillId="0" borderId="191" applyNumberFormat="0" applyFill="0" applyAlignment="0" applyProtection="0"/>
    <xf numFmtId="0" fontId="34" fillId="13" borderId="194" applyNumberFormat="0" applyAlignment="0" applyProtection="0"/>
    <xf numFmtId="0" fontId="34" fillId="13" borderId="194" applyNumberFormat="0" applyAlignment="0" applyProtection="0"/>
    <xf numFmtId="0" fontId="34" fillId="13" borderId="194" applyNumberFormat="0" applyAlignment="0" applyProtection="0"/>
    <xf numFmtId="0" fontId="15" fillId="27" borderId="192" applyNumberFormat="0" applyFont="0" applyFill="0" applyBorder="0" applyAlignment="0" applyProtection="0">
      <alignment horizontal="center" vertical="center" wrapText="1"/>
      <protection locked="0"/>
    </xf>
    <xf numFmtId="0" fontId="34" fillId="7" borderId="194" applyNumberFormat="0" applyAlignment="0" applyProtection="0"/>
    <xf numFmtId="0" fontId="15" fillId="10" borderId="195" applyNumberFormat="0" applyFont="0" applyAlignment="0" applyProtection="0"/>
    <xf numFmtId="0" fontId="15" fillId="10" borderId="195" applyNumberFormat="0" applyFont="0" applyAlignment="0" applyProtection="0"/>
    <xf numFmtId="0" fontId="15" fillId="10" borderId="195" applyNumberFormat="0" applyFont="0" applyAlignment="0" applyProtection="0"/>
    <xf numFmtId="0" fontId="15" fillId="10" borderId="195" applyNumberFormat="0" applyFont="0" applyAlignment="0" applyProtection="0"/>
    <xf numFmtId="0" fontId="44" fillId="0" borderId="193" applyBorder="0">
      <alignment horizontal="center"/>
    </xf>
    <xf numFmtId="0" fontId="28" fillId="22" borderId="194" applyNumberFormat="0" applyAlignment="0" applyProtection="0"/>
    <xf numFmtId="0" fontId="29" fillId="23" borderId="194" applyNumberFormat="0" applyAlignment="0" applyProtection="0"/>
    <xf numFmtId="0" fontId="29" fillId="23" borderId="194" applyNumberFormat="0" applyAlignment="0" applyProtection="0"/>
    <xf numFmtId="0" fontId="29" fillId="23" borderId="194" applyNumberFormat="0" applyAlignment="0" applyProtection="0"/>
    <xf numFmtId="0" fontId="34" fillId="13" borderId="194" applyNumberFormat="0" applyAlignment="0" applyProtection="0"/>
    <xf numFmtId="0" fontId="34" fillId="13" borderId="194" applyNumberFormat="0" applyAlignment="0" applyProtection="0"/>
    <xf numFmtId="0" fontId="34" fillId="13" borderId="194" applyNumberFormat="0" applyAlignment="0" applyProtection="0"/>
    <xf numFmtId="0" fontId="15" fillId="27" borderId="192" applyNumberFormat="0" applyFont="0" applyFill="0" applyBorder="0" applyAlignment="0" applyProtection="0">
      <alignment horizontal="center" vertical="center" wrapText="1"/>
      <protection locked="0"/>
    </xf>
    <xf numFmtId="0" fontId="34" fillId="7" borderId="194" applyNumberFormat="0" applyAlignment="0" applyProtection="0"/>
    <xf numFmtId="0" fontId="15" fillId="10" borderId="195" applyNumberFormat="0" applyFont="0" applyAlignment="0" applyProtection="0"/>
    <xf numFmtId="0" fontId="15" fillId="10" borderId="195" applyNumberFormat="0" applyFont="0" applyAlignment="0" applyProtection="0"/>
    <xf numFmtId="0" fontId="15" fillId="10" borderId="195" applyNumberFormat="0" applyFont="0" applyAlignment="0" applyProtection="0"/>
    <xf numFmtId="0" fontId="15" fillId="10" borderId="195" applyNumberFormat="0" applyFont="0" applyAlignment="0" applyProtection="0"/>
  </cellStyleXfs>
  <cellXfs count="1506">
    <xf numFmtId="0" fontId="0" fillId="0" borderId="0" xfId="0"/>
    <xf numFmtId="0" fontId="19" fillId="30" borderId="0" xfId="350" applyFont="1" applyFill="1" applyBorder="1" applyAlignment="1" applyProtection="1">
      <alignment horizontal="center" vertical="center" wrapText="1"/>
    </xf>
    <xf numFmtId="0" fontId="73" fillId="37" borderId="22" xfId="0" applyNumberFormat="1" applyFont="1" applyFill="1" applyBorder="1" applyAlignment="1" applyProtection="1">
      <alignment horizontal="center" vertical="center" wrapText="1"/>
      <protection hidden="1"/>
    </xf>
    <xf numFmtId="0" fontId="58" fillId="0" borderId="0" xfId="2" applyFont="1" applyFill="1" applyAlignment="1" applyProtection="1">
      <alignment vertical="center" wrapText="1"/>
      <protection hidden="1"/>
    </xf>
    <xf numFmtId="9" fontId="46" fillId="33" borderId="22" xfId="2" applyNumberFormat="1" applyFont="1" applyFill="1" applyBorder="1" applyAlignment="1" applyProtection="1">
      <alignment horizontal="center" vertical="center" wrapText="1"/>
      <protection hidden="1"/>
    </xf>
    <xf numFmtId="0" fontId="46" fillId="33" borderId="22" xfId="2" applyNumberFormat="1" applyFont="1" applyFill="1" applyBorder="1" applyAlignment="1" applyProtection="1">
      <alignment horizontal="center" wrapText="1"/>
      <protection hidden="1"/>
    </xf>
    <xf numFmtId="166" fontId="46" fillId="0" borderId="0" xfId="3" applyFont="1" applyFill="1" applyBorder="1" applyAlignment="1" applyProtection="1">
      <alignment vertical="center" wrapText="1"/>
      <protection hidden="1"/>
    </xf>
    <xf numFmtId="4" fontId="16" fillId="0" borderId="22" xfId="2" applyNumberFormat="1" applyFont="1" applyFill="1" applyBorder="1" applyAlignment="1" applyProtection="1">
      <alignment horizontal="center" vertical="center" wrapText="1"/>
      <protection hidden="1"/>
    </xf>
    <xf numFmtId="166" fontId="46" fillId="0" borderId="0" xfId="3" applyFont="1" applyFill="1" applyAlignment="1" applyProtection="1">
      <alignment horizontal="center" wrapText="1"/>
      <protection hidden="1"/>
    </xf>
    <xf numFmtId="0" fontId="58" fillId="0" borderId="0" xfId="2" applyFont="1" applyFill="1" applyAlignment="1" applyProtection="1">
      <alignment horizontal="center" wrapText="1"/>
      <protection hidden="1"/>
    </xf>
    <xf numFmtId="166" fontId="46" fillId="0" borderId="19" xfId="3" applyFont="1" applyFill="1" applyBorder="1" applyAlignment="1" applyProtection="1">
      <alignment vertical="center" wrapText="1"/>
      <protection hidden="1"/>
    </xf>
    <xf numFmtId="166" fontId="46" fillId="0" borderId="22" xfId="3" applyFont="1" applyFill="1" applyBorder="1" applyAlignment="1" applyProtection="1">
      <alignment horizontal="center" vertical="center" wrapText="1"/>
      <protection hidden="1"/>
    </xf>
    <xf numFmtId="0" fontId="0" fillId="29" borderId="0" xfId="0" applyFill="1" applyAlignment="1" applyProtection="1">
      <alignment vertical="center" wrapText="1"/>
      <protection hidden="1"/>
    </xf>
    <xf numFmtId="0" fontId="19" fillId="0" borderId="26" xfId="0" applyFont="1" applyFill="1" applyBorder="1" applyAlignment="1" applyProtection="1">
      <alignment horizontal="center" vertical="center" wrapText="1"/>
      <protection hidden="1"/>
    </xf>
    <xf numFmtId="0" fontId="46" fillId="0" borderId="22" xfId="0" applyFont="1" applyFill="1" applyBorder="1" applyAlignment="1" applyProtection="1">
      <alignment horizontal="center" vertical="center" wrapText="1"/>
      <protection hidden="1"/>
    </xf>
    <xf numFmtId="0" fontId="46" fillId="0" borderId="22" xfId="2" applyFont="1" applyBorder="1" applyAlignment="1" applyProtection="1">
      <alignment horizontal="center" vertical="center" wrapText="1"/>
      <protection hidden="1"/>
    </xf>
    <xf numFmtId="0" fontId="58" fillId="0" borderId="22" xfId="0" applyNumberFormat="1" applyFont="1" applyFill="1" applyBorder="1" applyAlignment="1" applyProtection="1">
      <alignment horizontal="center" vertical="center" wrapText="1"/>
      <protection hidden="1"/>
    </xf>
    <xf numFmtId="0" fontId="58" fillId="0" borderId="0" xfId="0" applyNumberFormat="1" applyFont="1" applyFill="1" applyBorder="1" applyAlignment="1" applyProtection="1">
      <alignment horizontal="center" vertical="center" wrapText="1"/>
      <protection hidden="1"/>
    </xf>
    <xf numFmtId="0" fontId="58" fillId="0" borderId="0" xfId="0" applyFont="1" applyBorder="1" applyAlignment="1" applyProtection="1">
      <alignment vertical="center"/>
      <protection hidden="1"/>
    </xf>
    <xf numFmtId="49" fontId="58" fillId="0" borderId="0" xfId="0" applyNumberFormat="1" applyFont="1" applyFill="1" applyBorder="1" applyAlignment="1" applyProtection="1">
      <alignment horizontal="center" vertical="center" wrapText="1"/>
      <protection hidden="1"/>
    </xf>
    <xf numFmtId="0" fontId="60" fillId="0" borderId="0" xfId="351" applyFont="1" applyProtection="1">
      <protection hidden="1"/>
    </xf>
    <xf numFmtId="0" fontId="46" fillId="30" borderId="20" xfId="351" applyFont="1" applyFill="1" applyBorder="1" applyAlignment="1" applyProtection="1">
      <alignment wrapText="1"/>
      <protection hidden="1"/>
    </xf>
    <xf numFmtId="0" fontId="46" fillId="30" borderId="21" xfId="351" applyFont="1" applyFill="1" applyBorder="1" applyAlignment="1" applyProtection="1">
      <alignment vertical="center" wrapText="1"/>
      <protection hidden="1"/>
    </xf>
    <xf numFmtId="0" fontId="46" fillId="30" borderId="17" xfId="351" applyFont="1" applyFill="1" applyBorder="1" applyAlignment="1" applyProtection="1">
      <alignment vertical="center" wrapText="1"/>
      <protection hidden="1"/>
    </xf>
    <xf numFmtId="0" fontId="58" fillId="0" borderId="27" xfId="351" applyNumberFormat="1" applyFont="1" applyBorder="1" applyAlignment="1" applyProtection="1">
      <alignment horizontal="center" vertical="center"/>
      <protection hidden="1"/>
    </xf>
    <xf numFmtId="0" fontId="58" fillId="0" borderId="0" xfId="351" applyFont="1" applyProtection="1">
      <protection hidden="1"/>
    </xf>
    <xf numFmtId="0" fontId="18" fillId="0" borderId="0" xfId="2" applyFont="1" applyFill="1" applyAlignment="1" applyProtection="1">
      <alignment vertical="center" wrapText="1"/>
      <protection hidden="1"/>
    </xf>
    <xf numFmtId="0" fontId="19" fillId="0" borderId="0" xfId="3" applyNumberFormat="1" applyFont="1" applyFill="1" applyAlignment="1" applyProtection="1">
      <alignment vertical="center" wrapText="1"/>
      <protection hidden="1"/>
    </xf>
    <xf numFmtId="166" fontId="19" fillId="0" borderId="0" xfId="3" applyFont="1" applyFill="1" applyAlignment="1" applyProtection="1">
      <alignment horizontal="center" vertical="center" wrapText="1"/>
      <protection hidden="1"/>
    </xf>
    <xf numFmtId="166" fontId="19" fillId="0" borderId="0" xfId="3" applyFont="1" applyFill="1" applyAlignment="1" applyProtection="1">
      <alignment vertical="center" wrapText="1"/>
      <protection hidden="1"/>
    </xf>
    <xf numFmtId="166" fontId="19" fillId="33" borderId="22" xfId="3" applyFont="1" applyFill="1" applyBorder="1" applyAlignment="1" applyProtection="1">
      <alignment horizontal="center" vertical="center" wrapText="1"/>
      <protection hidden="1"/>
    </xf>
    <xf numFmtId="169" fontId="16" fillId="33" borderId="22" xfId="3" applyNumberFormat="1" applyFont="1" applyFill="1" applyBorder="1" applyAlignment="1" applyProtection="1">
      <alignment horizontal="center" vertical="center" wrapText="1"/>
      <protection hidden="1"/>
    </xf>
    <xf numFmtId="0" fontId="19" fillId="0" borderId="0" xfId="2" applyNumberFormat="1" applyFont="1" applyFill="1" applyBorder="1" applyAlignment="1" applyProtection="1">
      <alignment vertical="center" wrapText="1"/>
      <protection hidden="1"/>
    </xf>
    <xf numFmtId="167" fontId="19" fillId="0" borderId="0" xfId="3" applyNumberFormat="1" applyFont="1" applyFill="1" applyBorder="1" applyAlignment="1" applyProtection="1">
      <alignment vertical="center" wrapText="1"/>
      <protection hidden="1"/>
    </xf>
    <xf numFmtId="168" fontId="18" fillId="0" borderId="0" xfId="3" applyNumberFormat="1" applyFont="1" applyFill="1" applyBorder="1" applyAlignment="1" applyProtection="1">
      <alignment horizontal="right" vertical="center" wrapText="1"/>
      <protection hidden="1"/>
    </xf>
    <xf numFmtId="169" fontId="18" fillId="0" borderId="0" xfId="3" applyNumberFormat="1" applyFont="1" applyFill="1" applyBorder="1" applyAlignment="1" applyProtection="1">
      <alignment vertical="center" wrapText="1"/>
      <protection hidden="1"/>
    </xf>
    <xf numFmtId="3" fontId="19" fillId="0" borderId="0" xfId="3" applyNumberFormat="1" applyFont="1" applyFill="1" applyBorder="1" applyAlignment="1" applyProtection="1">
      <alignment vertical="center" wrapText="1"/>
      <protection hidden="1"/>
    </xf>
    <xf numFmtId="0" fontId="18" fillId="0" borderId="0" xfId="2" applyNumberFormat="1" applyFont="1" applyFill="1" applyAlignment="1" applyProtection="1">
      <alignment vertical="center" wrapText="1"/>
      <protection hidden="1"/>
    </xf>
    <xf numFmtId="170" fontId="18" fillId="0" borderId="0" xfId="3" applyNumberFormat="1" applyFont="1" applyFill="1" applyAlignment="1" applyProtection="1">
      <alignment vertical="center" wrapText="1"/>
      <protection hidden="1"/>
    </xf>
    <xf numFmtId="166" fontId="18" fillId="0" borderId="0" xfId="3" applyFont="1" applyFill="1" applyAlignment="1" applyProtection="1">
      <alignment vertical="center" wrapText="1"/>
      <protection hidden="1"/>
    </xf>
    <xf numFmtId="0" fontId="18" fillId="0" borderId="0" xfId="2" applyFont="1" applyFill="1" applyBorder="1" applyAlignment="1" applyProtection="1">
      <alignment vertical="center" wrapText="1"/>
      <protection hidden="1"/>
    </xf>
    <xf numFmtId="0" fontId="18" fillId="0" borderId="0" xfId="2" applyNumberFormat="1" applyFont="1" applyFill="1" applyAlignment="1" applyProtection="1">
      <alignment horizontal="center" vertical="center" wrapText="1"/>
      <protection hidden="1"/>
    </xf>
    <xf numFmtId="0" fontId="18" fillId="0" borderId="0" xfId="2" applyFont="1" applyFill="1" applyAlignment="1" applyProtection="1">
      <alignment horizontal="center" vertical="center" wrapText="1"/>
      <protection hidden="1"/>
    </xf>
    <xf numFmtId="0" fontId="16" fillId="30" borderId="0" xfId="2" applyFont="1" applyFill="1" applyBorder="1" applyAlignment="1" applyProtection="1">
      <alignment horizontal="center" vertical="center" wrapText="1"/>
      <protection hidden="1"/>
    </xf>
    <xf numFmtId="0" fontId="18" fillId="30" borderId="0" xfId="2" applyFont="1" applyFill="1" applyAlignment="1" applyProtection="1">
      <alignment vertical="center" wrapText="1"/>
      <protection hidden="1"/>
    </xf>
    <xf numFmtId="0" fontId="18" fillId="30" borderId="0" xfId="2" applyNumberFormat="1" applyFont="1" applyFill="1" applyAlignment="1" applyProtection="1">
      <alignment horizontal="center" vertical="center" wrapText="1"/>
      <protection hidden="1"/>
    </xf>
    <xf numFmtId="0" fontId="18" fillId="30" borderId="0" xfId="2" applyFont="1" applyFill="1" applyAlignment="1" applyProtection="1">
      <alignment horizontal="center" vertical="center" wrapText="1"/>
      <protection hidden="1"/>
    </xf>
    <xf numFmtId="0" fontId="44" fillId="33" borderId="22" xfId="2" applyFont="1" applyFill="1" applyBorder="1" applyAlignment="1" applyProtection="1">
      <alignment horizontal="center" vertical="center" wrapText="1"/>
      <protection hidden="1"/>
    </xf>
    <xf numFmtId="0" fontId="44" fillId="38" borderId="22" xfId="0" applyFont="1" applyFill="1" applyBorder="1" applyAlignment="1" applyProtection="1">
      <alignment horizontal="center" vertical="center" wrapText="1"/>
      <protection hidden="1"/>
    </xf>
    <xf numFmtId="4" fontId="15" fillId="0" borderId="22" xfId="2" applyNumberFormat="1" applyFont="1" applyFill="1" applyBorder="1" applyAlignment="1" applyProtection="1">
      <alignment horizontal="center" vertical="center"/>
      <protection hidden="1"/>
    </xf>
    <xf numFmtId="0" fontId="44" fillId="38" borderId="22" xfId="2" applyFont="1" applyFill="1" applyBorder="1" applyAlignment="1" applyProtection="1">
      <alignment horizontal="center" vertical="center" wrapText="1"/>
      <protection hidden="1"/>
    </xf>
    <xf numFmtId="166" fontId="19" fillId="37" borderId="22" xfId="3" applyFont="1" applyFill="1" applyBorder="1" applyAlignment="1" applyProtection="1">
      <alignment horizontal="center" vertical="center" wrapText="1"/>
      <protection hidden="1"/>
    </xf>
    <xf numFmtId="1" fontId="58" fillId="0" borderId="22" xfId="0" applyNumberFormat="1" applyFont="1" applyFill="1" applyBorder="1" applyAlignment="1" applyProtection="1">
      <alignment horizontal="center" vertical="center" wrapText="1"/>
      <protection hidden="1"/>
    </xf>
    <xf numFmtId="4" fontId="58" fillId="0" borderId="22" xfId="3" applyNumberFormat="1" applyFont="1" applyFill="1" applyBorder="1" applyAlignment="1" applyProtection="1">
      <alignment horizontal="left" vertical="center" wrapText="1"/>
      <protection hidden="1"/>
    </xf>
    <xf numFmtId="4" fontId="46" fillId="32" borderId="22" xfId="2" applyNumberFormat="1" applyFont="1" applyFill="1" applyBorder="1" applyAlignment="1" applyProtection="1">
      <alignment horizontal="center" vertical="center"/>
      <protection hidden="1"/>
    </xf>
    <xf numFmtId="0" fontId="19" fillId="0" borderId="22" xfId="3" applyNumberFormat="1" applyFont="1" applyFill="1" applyBorder="1" applyAlignment="1" applyProtection="1">
      <alignment horizontal="center" vertical="center" wrapText="1"/>
      <protection hidden="1"/>
    </xf>
    <xf numFmtId="166" fontId="19" fillId="0" borderId="22" xfId="3" applyFont="1" applyFill="1" applyBorder="1" applyAlignment="1" applyProtection="1">
      <alignment vertical="center" wrapText="1"/>
      <protection hidden="1"/>
    </xf>
    <xf numFmtId="166" fontId="19" fillId="0" borderId="22" xfId="3" applyFont="1" applyFill="1" applyBorder="1" applyAlignment="1" applyProtection="1">
      <alignment horizontal="center" vertical="center" wrapText="1"/>
      <protection hidden="1"/>
    </xf>
    <xf numFmtId="0" fontId="18" fillId="0" borderId="0" xfId="2" applyFont="1" applyFill="1" applyAlignment="1" applyProtection="1">
      <alignment horizontal="left" vertical="center"/>
      <protection hidden="1"/>
    </xf>
    <xf numFmtId="0" fontId="52" fillId="0" borderId="0" xfId="344" applyFont="1" applyAlignment="1" applyProtection="1">
      <alignment vertical="center"/>
      <protection hidden="1"/>
    </xf>
    <xf numFmtId="0" fontId="54" fillId="33" borderId="1" xfId="344" applyFont="1" applyFill="1" applyBorder="1" applyAlignment="1" applyProtection="1">
      <alignment horizontal="center" vertical="center" wrapText="1"/>
      <protection hidden="1"/>
    </xf>
    <xf numFmtId="1" fontId="53" fillId="33" borderId="1" xfId="344" applyNumberFormat="1" applyFont="1" applyFill="1" applyBorder="1" applyAlignment="1" applyProtection="1">
      <alignment horizontal="center" vertical="center" wrapText="1"/>
      <protection hidden="1"/>
    </xf>
    <xf numFmtId="0" fontId="15" fillId="0" borderId="0" xfId="0" applyFont="1" applyProtection="1">
      <protection hidden="1"/>
    </xf>
    <xf numFmtId="0" fontId="15" fillId="0" borderId="22" xfId="0" applyFont="1" applyBorder="1" applyAlignment="1" applyProtection="1">
      <alignment horizontal="center" vertical="center"/>
      <protection hidden="1"/>
    </xf>
    <xf numFmtId="0" fontId="0" fillId="0" borderId="0" xfId="0" applyProtection="1">
      <protection hidden="1"/>
    </xf>
    <xf numFmtId="0" fontId="64" fillId="0" borderId="22" xfId="0" applyNumberFormat="1" applyFont="1" applyFill="1" applyBorder="1" applyAlignment="1" applyProtection="1">
      <alignment horizontal="center" vertical="center" wrapText="1"/>
      <protection hidden="1"/>
    </xf>
    <xf numFmtId="0" fontId="64" fillId="0" borderId="22" xfId="0" applyFont="1" applyBorder="1" applyAlignment="1" applyProtection="1">
      <alignment vertical="center"/>
      <protection hidden="1"/>
    </xf>
    <xf numFmtId="0" fontId="64" fillId="0" borderId="22"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56" fillId="0" borderId="0" xfId="349" applyFont="1" applyProtection="1">
      <protection hidden="1"/>
    </xf>
    <xf numFmtId="0" fontId="0" fillId="0" borderId="0" xfId="0" applyAlignment="1" applyProtection="1">
      <alignment vertical="center"/>
      <protection hidden="1"/>
    </xf>
    <xf numFmtId="168" fontId="0" fillId="0" borderId="0" xfId="0" applyNumberFormat="1" applyProtection="1">
      <protection hidden="1"/>
    </xf>
    <xf numFmtId="0" fontId="58" fillId="0" borderId="0" xfId="0" applyFont="1" applyAlignment="1" applyProtection="1">
      <alignment vertical="center"/>
      <protection hidden="1"/>
    </xf>
    <xf numFmtId="0" fontId="17" fillId="29" borderId="22" xfId="0" applyFont="1" applyFill="1" applyBorder="1" applyAlignment="1" applyProtection="1">
      <alignment horizontal="center" vertical="center" wrapText="1"/>
      <protection hidden="1"/>
    </xf>
    <xf numFmtId="0" fontId="17" fillId="37" borderId="22" xfId="0" applyNumberFormat="1" applyFont="1" applyFill="1" applyBorder="1" applyAlignment="1" applyProtection="1">
      <alignment horizontal="center" vertical="center"/>
      <protection hidden="1"/>
    </xf>
    <xf numFmtId="189" fontId="16" fillId="0" borderId="22" xfId="2" applyNumberFormat="1" applyFont="1" applyFill="1" applyBorder="1" applyAlignment="1" applyProtection="1">
      <alignment horizontal="center" vertical="center" wrapText="1"/>
      <protection hidden="1"/>
    </xf>
    <xf numFmtId="0" fontId="19" fillId="0" borderId="0" xfId="0" applyFont="1" applyFill="1" applyBorder="1" applyAlignment="1" applyProtection="1">
      <alignment vertical="center"/>
      <protection hidden="1"/>
    </xf>
    <xf numFmtId="0" fontId="19" fillId="0" borderId="0" xfId="0" applyFont="1" applyFill="1" applyBorder="1" applyAlignment="1" applyProtection="1">
      <alignment horizontal="centerContinuous" vertical="center"/>
      <protection hidden="1"/>
    </xf>
    <xf numFmtId="182" fontId="17" fillId="29" borderId="22" xfId="0" applyNumberFormat="1" applyFont="1" applyFill="1" applyBorder="1" applyAlignment="1" applyProtection="1">
      <alignment horizontal="center" vertical="center"/>
      <protection hidden="1"/>
    </xf>
    <xf numFmtId="182" fontId="0" fillId="0" borderId="22" xfId="0" applyNumberFormat="1" applyBorder="1" applyAlignment="1" applyProtection="1">
      <alignment horizontal="center" vertical="center"/>
      <protection hidden="1"/>
    </xf>
    <xf numFmtId="0" fontId="0" fillId="0" borderId="0" xfId="0" applyFill="1" applyProtection="1">
      <protection hidden="1"/>
    </xf>
    <xf numFmtId="0" fontId="15" fillId="0" borderId="0" xfId="0" applyFont="1" applyAlignment="1" applyProtection="1">
      <alignment horizontal="center" vertical="center"/>
      <protection hidden="1"/>
    </xf>
    <xf numFmtId="190" fontId="0" fillId="37" borderId="22" xfId="1" applyNumberFormat="1" applyFont="1" applyFill="1" applyBorder="1" applyAlignment="1" applyProtection="1">
      <alignment horizontal="center" vertical="center"/>
      <protection hidden="1"/>
    </xf>
    <xf numFmtId="170" fontId="46" fillId="0" borderId="22" xfId="3" applyNumberFormat="1" applyFont="1" applyFill="1" applyBorder="1" applyAlignment="1" applyProtection="1">
      <alignment vertical="center" wrapText="1"/>
      <protection hidden="1"/>
    </xf>
    <xf numFmtId="0" fontId="46" fillId="0" borderId="22" xfId="3" applyNumberFormat="1" applyFont="1" applyFill="1" applyBorder="1" applyAlignment="1" applyProtection="1">
      <alignment horizontal="center" vertical="center" wrapText="1"/>
      <protection hidden="1"/>
    </xf>
    <xf numFmtId="2" fontId="46" fillId="0" borderId="22" xfId="3" applyNumberFormat="1" applyFont="1" applyFill="1" applyBorder="1" applyAlignment="1" applyProtection="1">
      <alignment horizontal="center" vertical="center" wrapText="1"/>
      <protection hidden="1"/>
    </xf>
    <xf numFmtId="188" fontId="15" fillId="0" borderId="22" xfId="0" applyNumberFormat="1" applyFont="1" applyBorder="1" applyAlignment="1" applyProtection="1">
      <alignment horizontal="center" vertical="center"/>
      <protection hidden="1"/>
    </xf>
    <xf numFmtId="0" fontId="15" fillId="37" borderId="22" xfId="0" applyFont="1" applyFill="1" applyBorder="1" applyAlignment="1" applyProtection="1">
      <alignment horizontal="center" vertical="center" wrapText="1"/>
      <protection hidden="1"/>
    </xf>
    <xf numFmtId="0" fontId="76" fillId="0" borderId="0" xfId="356" applyFont="1" applyBorder="1" applyAlignment="1" applyProtection="1">
      <alignment vertical="center"/>
      <protection hidden="1"/>
    </xf>
    <xf numFmtId="166" fontId="80" fillId="0" borderId="0" xfId="3" applyFont="1" applyFill="1" applyAlignment="1" applyProtection="1">
      <alignment horizontal="center" wrapText="1"/>
      <protection hidden="1"/>
    </xf>
    <xf numFmtId="0" fontId="58" fillId="31" borderId="27" xfId="351" applyFont="1" applyFill="1" applyBorder="1" applyAlignment="1" applyProtection="1">
      <alignment horizontal="center" vertical="center"/>
      <protection hidden="1"/>
    </xf>
    <xf numFmtId="21" fontId="58" fillId="31" borderId="27" xfId="351" applyNumberFormat="1" applyFont="1" applyFill="1" applyBorder="1" applyAlignment="1" applyProtection="1">
      <alignment horizontal="center" vertical="center"/>
      <protection hidden="1"/>
    </xf>
    <xf numFmtId="3" fontId="58" fillId="31" borderId="27" xfId="351" applyNumberFormat="1" applyFont="1" applyFill="1" applyBorder="1" applyAlignment="1" applyProtection="1">
      <alignment horizontal="center" vertical="center" wrapText="1"/>
      <protection hidden="1"/>
    </xf>
    <xf numFmtId="0" fontId="58" fillId="31" borderId="27" xfId="351" applyFont="1" applyFill="1" applyBorder="1" applyAlignment="1" applyProtection="1">
      <alignment horizontal="center" vertical="center" wrapText="1"/>
      <protection hidden="1"/>
    </xf>
    <xf numFmtId="188" fontId="58" fillId="31" borderId="27" xfId="351" applyNumberFormat="1" applyFont="1" applyFill="1" applyBorder="1" applyAlignment="1" applyProtection="1">
      <alignment horizontal="center" vertical="center" wrapText="1"/>
      <protection hidden="1"/>
    </xf>
    <xf numFmtId="0" fontId="58" fillId="31" borderId="27" xfId="351" applyFont="1" applyFill="1" applyBorder="1" applyAlignment="1" applyProtection="1">
      <alignment horizontal="left" vertical="center" wrapText="1"/>
      <protection hidden="1"/>
    </xf>
    <xf numFmtId="0" fontId="72" fillId="37" borderId="22" xfId="3" applyNumberFormat="1" applyFont="1" applyFill="1" applyBorder="1" applyAlignment="1" applyProtection="1">
      <alignment horizontal="center" vertical="center" wrapText="1"/>
      <protection hidden="1"/>
    </xf>
    <xf numFmtId="4" fontId="15" fillId="37" borderId="22" xfId="3" applyNumberFormat="1" applyFont="1" applyFill="1" applyBorder="1" applyAlignment="1" applyProtection="1">
      <alignment horizontal="center" vertical="center" wrapText="1"/>
      <protection hidden="1"/>
    </xf>
    <xf numFmtId="4" fontId="15" fillId="37" borderId="22" xfId="2" applyNumberFormat="1" applyFont="1" applyFill="1" applyBorder="1" applyAlignment="1" applyProtection="1">
      <alignment horizontal="center" vertical="center"/>
      <protection hidden="1"/>
    </xf>
    <xf numFmtId="0" fontId="52" fillId="0" borderId="1" xfId="344" applyFont="1" applyFill="1" applyBorder="1" applyAlignment="1" applyProtection="1">
      <alignment horizontal="center" vertical="center" wrapText="1"/>
      <protection hidden="1"/>
    </xf>
    <xf numFmtId="10" fontId="0" fillId="0" borderId="0" xfId="0" applyNumberFormat="1" applyProtection="1">
      <protection hidden="1"/>
    </xf>
    <xf numFmtId="195" fontId="0" fillId="0" borderId="0" xfId="0" applyNumberFormat="1" applyProtection="1">
      <protection hidden="1"/>
    </xf>
    <xf numFmtId="3" fontId="0" fillId="0" borderId="0" xfId="0" applyNumberFormat="1" applyProtection="1">
      <protection hidden="1"/>
    </xf>
    <xf numFmtId="0" fontId="82" fillId="0" borderId="0" xfId="0" applyFont="1" applyAlignment="1" applyProtection="1">
      <alignment vertical="center" wrapText="1"/>
      <protection hidden="1"/>
    </xf>
    <xf numFmtId="0" fontId="62" fillId="0" borderId="0" xfId="0" applyFont="1" applyAlignment="1" applyProtection="1">
      <alignment horizontal="center"/>
      <protection hidden="1"/>
    </xf>
    <xf numFmtId="0" fontId="62" fillId="0" borderId="0" xfId="0" applyFont="1" applyProtection="1">
      <protection hidden="1"/>
    </xf>
    <xf numFmtId="0" fontId="0" fillId="0" borderId="0" xfId="0" applyFill="1" applyAlignment="1" applyProtection="1">
      <protection hidden="1"/>
    </xf>
    <xf numFmtId="0" fontId="0" fillId="0" borderId="22" xfId="0" applyFill="1" applyBorder="1" applyAlignment="1" applyProtection="1">
      <alignment horizontal="center" vertical="center"/>
      <protection hidden="1"/>
    </xf>
    <xf numFmtId="0" fontId="0" fillId="0" borderId="0" xfId="0" applyBorder="1" applyProtection="1">
      <protection hidden="1"/>
    </xf>
    <xf numFmtId="0" fontId="61" fillId="0" borderId="0" xfId="0" applyFont="1" applyFill="1" applyBorder="1" applyProtection="1">
      <protection hidden="1"/>
    </xf>
    <xf numFmtId="0" fontId="0" fillId="0" borderId="0" xfId="0" applyFill="1" applyBorder="1" applyProtection="1">
      <protection hidden="1"/>
    </xf>
    <xf numFmtId="0" fontId="0" fillId="0" borderId="0" xfId="0" applyFill="1" applyBorder="1" applyAlignment="1" applyProtection="1">
      <protection hidden="1"/>
    </xf>
    <xf numFmtId="0" fontId="15" fillId="0" borderId="0" xfId="0" applyFont="1" applyFill="1" applyBorder="1" applyAlignment="1" applyProtection="1">
      <alignment horizontal="center" vertical="center"/>
      <protection hidden="1"/>
    </xf>
    <xf numFmtId="0" fontId="52" fillId="33" borderId="1" xfId="344" applyFont="1" applyFill="1" applyBorder="1" applyAlignment="1" applyProtection="1">
      <alignment horizontal="center" vertical="center" wrapText="1"/>
      <protection hidden="1"/>
    </xf>
    <xf numFmtId="0" fontId="16" fillId="37" borderId="45" xfId="0" applyFont="1" applyFill="1" applyBorder="1" applyAlignment="1" applyProtection="1">
      <alignment vertical="center" wrapText="1"/>
      <protection hidden="1"/>
    </xf>
    <xf numFmtId="0" fontId="16" fillId="37" borderId="43" xfId="0" applyFont="1" applyFill="1" applyBorder="1" applyAlignment="1" applyProtection="1">
      <alignment vertical="center" wrapText="1"/>
      <protection hidden="1"/>
    </xf>
    <xf numFmtId="0" fontId="16" fillId="37" borderId="46" xfId="0" applyFont="1" applyFill="1" applyBorder="1" applyAlignment="1" applyProtection="1">
      <alignment vertical="center" wrapText="1"/>
      <protection hidden="1"/>
    </xf>
    <xf numFmtId="0" fontId="16" fillId="37" borderId="59" xfId="0" applyFont="1" applyFill="1" applyBorder="1" applyAlignment="1" applyProtection="1">
      <alignment vertical="center" wrapText="1"/>
      <protection hidden="1"/>
    </xf>
    <xf numFmtId="0" fontId="16" fillId="37" borderId="55" xfId="0" applyFont="1" applyFill="1" applyBorder="1" applyAlignment="1" applyProtection="1">
      <alignment vertical="center" wrapText="1"/>
      <protection hidden="1"/>
    </xf>
    <xf numFmtId="0" fontId="16" fillId="37" borderId="54" xfId="0" applyFont="1" applyFill="1" applyBorder="1" applyAlignment="1" applyProtection="1">
      <alignment vertical="center" wrapText="1"/>
      <protection hidden="1"/>
    </xf>
    <xf numFmtId="0" fontId="15" fillId="0" borderId="2" xfId="0" applyFont="1" applyBorder="1" applyAlignment="1" applyProtection="1">
      <protection hidden="1"/>
    </xf>
    <xf numFmtId="0" fontId="0" fillId="0" borderId="35" xfId="0" applyBorder="1" applyAlignment="1" applyProtection="1">
      <protection hidden="1"/>
    </xf>
    <xf numFmtId="0" fontId="74" fillId="37" borderId="56" xfId="0" applyFont="1" applyFill="1" applyBorder="1" applyAlignment="1" applyProtection="1">
      <protection hidden="1"/>
    </xf>
    <xf numFmtId="0" fontId="74" fillId="37" borderId="57" xfId="0" applyFont="1" applyFill="1" applyBorder="1" applyAlignment="1" applyProtection="1">
      <protection hidden="1"/>
    </xf>
    <xf numFmtId="0" fontId="74" fillId="37" borderId="58" xfId="0" applyFont="1" applyFill="1" applyBorder="1" applyAlignment="1" applyProtection="1">
      <protection hidden="1"/>
    </xf>
    <xf numFmtId="0" fontId="15" fillId="0" borderId="0" xfId="0" applyFont="1" applyFill="1" applyBorder="1" applyAlignment="1" applyProtection="1">
      <alignment vertical="center"/>
      <protection hidden="1"/>
    </xf>
    <xf numFmtId="0" fontId="58" fillId="0" borderId="27" xfId="351" applyFont="1" applyBorder="1" applyAlignment="1" applyProtection="1">
      <alignment horizontal="center" vertical="center" wrapText="1"/>
      <protection hidden="1"/>
    </xf>
    <xf numFmtId="0" fontId="89" fillId="33" borderId="22" xfId="350" applyFont="1" applyFill="1" applyBorder="1" applyAlignment="1" applyProtection="1">
      <alignment horizontal="center" vertical="center" wrapText="1"/>
    </xf>
    <xf numFmtId="0" fontId="81" fillId="33" borderId="22" xfId="350" applyFont="1" applyFill="1" applyBorder="1" applyAlignment="1" applyProtection="1">
      <alignment horizontal="center" vertical="center" wrapText="1"/>
    </xf>
    <xf numFmtId="0" fontId="91" fillId="37" borderId="22" xfId="0" applyFont="1" applyFill="1" applyBorder="1" applyAlignment="1" applyProtection="1">
      <alignment horizontal="center" vertical="center"/>
      <protection hidden="1"/>
    </xf>
    <xf numFmtId="0" fontId="46" fillId="0" borderId="68" xfId="3" applyNumberFormat="1" applyFont="1" applyFill="1" applyBorder="1" applyAlignment="1" applyProtection="1">
      <alignment horizontal="center" vertical="center" wrapText="1"/>
      <protection hidden="1"/>
    </xf>
    <xf numFmtId="166" fontId="46" fillId="0" borderId="0" xfId="3" applyFont="1" applyFill="1" applyAlignment="1" applyProtection="1">
      <alignment horizontal="center" vertical="center" wrapText="1"/>
      <protection hidden="1"/>
    </xf>
    <xf numFmtId="0" fontId="46" fillId="33" borderId="22" xfId="2" applyNumberFormat="1" applyFont="1" applyFill="1" applyBorder="1" applyAlignment="1" applyProtection="1">
      <alignment horizontal="center" vertical="center" wrapText="1"/>
      <protection hidden="1"/>
    </xf>
    <xf numFmtId="0" fontId="58" fillId="0" borderId="0" xfId="2" applyFont="1" applyFill="1" applyAlignment="1" applyProtection="1">
      <alignment horizontal="center" vertical="center" wrapText="1"/>
      <protection hidden="1"/>
    </xf>
    <xf numFmtId="0" fontId="0" fillId="0" borderId="22" xfId="0" applyBorder="1" applyAlignment="1" applyProtection="1">
      <alignment horizontal="center" vertical="center"/>
      <protection hidden="1"/>
    </xf>
    <xf numFmtId="0" fontId="53" fillId="33" borderId="1" xfId="344" applyFont="1" applyFill="1" applyBorder="1" applyAlignment="1" applyProtection="1">
      <alignment horizontal="center" vertical="center" wrapText="1"/>
      <protection hidden="1"/>
    </xf>
    <xf numFmtId="0" fontId="52" fillId="0" borderId="68" xfId="344" applyFont="1" applyFill="1" applyBorder="1" applyAlignment="1" applyProtection="1">
      <alignment horizontal="center" vertical="center" wrapText="1"/>
      <protection hidden="1"/>
    </xf>
    <xf numFmtId="0" fontId="53" fillId="33" borderId="1" xfId="344" applyFont="1" applyFill="1" applyBorder="1" applyAlignment="1" applyProtection="1">
      <alignment horizontal="center" vertical="center"/>
      <protection hidden="1"/>
    </xf>
    <xf numFmtId="0" fontId="64" fillId="0" borderId="68" xfId="0" applyNumberFormat="1" applyFont="1" applyFill="1" applyBorder="1" applyAlignment="1" applyProtection="1">
      <alignment horizontal="center" vertical="center" wrapText="1"/>
      <protection hidden="1"/>
    </xf>
    <xf numFmtId="0" fontId="64" fillId="0" borderId="68" xfId="0" applyFont="1" applyBorder="1" applyAlignment="1" applyProtection="1">
      <alignment vertical="center"/>
      <protection hidden="1"/>
    </xf>
    <xf numFmtId="0" fontId="64" fillId="0" borderId="68" xfId="0" applyFont="1" applyBorder="1" applyAlignment="1" applyProtection="1">
      <alignment horizontal="center" vertical="center"/>
      <protection hidden="1"/>
    </xf>
    <xf numFmtId="0" fontId="64" fillId="0" borderId="68" xfId="0" applyFont="1" applyFill="1" applyBorder="1" applyAlignment="1" applyProtection="1">
      <alignment horizontal="center" vertical="center"/>
      <protection hidden="1"/>
    </xf>
    <xf numFmtId="0" fontId="71" fillId="43" borderId="68" xfId="0" applyFont="1" applyFill="1" applyBorder="1" applyAlignment="1" applyProtection="1">
      <alignment horizontal="center" vertical="center"/>
      <protection hidden="1"/>
    </xf>
    <xf numFmtId="0" fontId="15" fillId="37" borderId="22" xfId="0" applyFont="1" applyFill="1" applyBorder="1" applyAlignment="1" applyProtection="1">
      <alignment horizontal="center" vertical="center"/>
      <protection hidden="1"/>
    </xf>
    <xf numFmtId="9" fontId="15" fillId="0" borderId="22" xfId="357" applyFont="1" applyFill="1" applyBorder="1" applyAlignment="1" applyProtection="1">
      <alignment horizontal="center" vertical="center"/>
      <protection hidden="1"/>
    </xf>
    <xf numFmtId="0" fontId="62" fillId="28" borderId="75" xfId="0" applyFont="1" applyFill="1" applyBorder="1" applyAlignment="1">
      <alignment vertical="center"/>
    </xf>
    <xf numFmtId="188" fontId="63" fillId="28" borderId="76" xfId="0" applyNumberFormat="1" applyFont="1" applyFill="1" applyBorder="1" applyAlignment="1">
      <alignment horizontal="center"/>
    </xf>
    <xf numFmtId="10" fontId="88" fillId="28" borderId="76" xfId="343" applyNumberFormat="1" applyFont="1" applyFill="1" applyBorder="1" applyAlignment="1">
      <alignment horizontal="center"/>
    </xf>
    <xf numFmtId="10" fontId="92" fillId="0" borderId="49" xfId="343" applyNumberFormat="1" applyFont="1" applyFill="1" applyBorder="1" applyAlignment="1">
      <alignment vertical="center"/>
    </xf>
    <xf numFmtId="0" fontId="87" fillId="28" borderId="62" xfId="0" applyFont="1" applyFill="1" applyBorder="1" applyAlignment="1">
      <alignment vertical="center"/>
    </xf>
    <xf numFmtId="0" fontId="87" fillId="28" borderId="42" xfId="0" applyFont="1" applyFill="1" applyBorder="1" applyAlignment="1">
      <alignment vertical="center"/>
    </xf>
    <xf numFmtId="0" fontId="87" fillId="28" borderId="77" xfId="0" applyFont="1" applyFill="1" applyBorder="1" applyAlignment="1">
      <alignment vertical="center"/>
    </xf>
    <xf numFmtId="0" fontId="16" fillId="37" borderId="22" xfId="2" applyFont="1" applyFill="1" applyBorder="1" applyAlignment="1" applyProtection="1">
      <alignment horizontal="center" vertical="center" wrapText="1"/>
      <protection hidden="1"/>
    </xf>
    <xf numFmtId="4" fontId="15" fillId="37" borderId="78" xfId="3" applyNumberFormat="1" applyFont="1" applyFill="1" applyBorder="1" applyAlignment="1" applyProtection="1">
      <alignment horizontal="center" vertical="center" wrapText="1"/>
      <protection hidden="1"/>
    </xf>
    <xf numFmtId="4" fontId="15" fillId="37" borderId="78" xfId="2" applyNumberFormat="1" applyFont="1" applyFill="1" applyBorder="1" applyAlignment="1" applyProtection="1">
      <alignment horizontal="center" vertical="center"/>
      <protection hidden="1"/>
    </xf>
    <xf numFmtId="0" fontId="96" fillId="44" borderId="78" xfId="0" applyFont="1" applyFill="1" applyBorder="1" applyAlignment="1" applyProtection="1">
      <alignment horizontal="center" vertical="center"/>
    </xf>
    <xf numFmtId="0" fontId="95" fillId="44" borderId="78" xfId="0" applyFont="1" applyFill="1" applyBorder="1" applyAlignment="1" applyProtection="1">
      <alignment horizontal="center" vertical="center" wrapText="1"/>
    </xf>
    <xf numFmtId="4" fontId="96" fillId="44" borderId="78" xfId="0" applyNumberFormat="1" applyFont="1" applyFill="1" applyBorder="1" applyAlignment="1" applyProtection="1">
      <alignment horizontal="center" vertical="center"/>
    </xf>
    <xf numFmtId="3" fontId="96" fillId="44" borderId="78" xfId="0" applyNumberFormat="1" applyFont="1" applyFill="1" applyBorder="1" applyAlignment="1" applyProtection="1">
      <alignment horizontal="center" vertical="center" wrapText="1"/>
    </xf>
    <xf numFmtId="49" fontId="96" fillId="45" borderId="106" xfId="1" applyNumberFormat="1" applyFont="1" applyFill="1" applyBorder="1" applyAlignment="1" applyProtection="1">
      <alignment horizontal="center" vertical="center" wrapText="1"/>
      <protection locked="0"/>
    </xf>
    <xf numFmtId="0" fontId="87" fillId="45" borderId="107" xfId="434" applyFont="1" applyFill="1" applyBorder="1" applyAlignment="1">
      <alignment horizontal="justify" vertical="center"/>
    </xf>
    <xf numFmtId="0" fontId="62" fillId="45" borderId="108" xfId="0" applyFont="1" applyFill="1" applyBorder="1" applyAlignment="1" applyProtection="1">
      <alignment horizontal="center" vertical="center"/>
      <protection locked="0"/>
    </xf>
    <xf numFmtId="2" fontId="62" fillId="45" borderId="109" xfId="0" applyNumberFormat="1" applyFont="1" applyFill="1" applyBorder="1" applyAlignment="1" applyProtection="1">
      <alignment horizontal="center" vertical="center"/>
      <protection locked="0"/>
    </xf>
    <xf numFmtId="188" fontId="62" fillId="45" borderId="108" xfId="434" applyNumberFormat="1" applyFont="1" applyFill="1" applyBorder="1" applyAlignment="1">
      <alignment horizontal="center" vertical="center"/>
    </xf>
    <xf numFmtId="188" fontId="62" fillId="45" borderId="108" xfId="0" applyNumberFormat="1" applyFont="1" applyFill="1" applyBorder="1" applyAlignment="1">
      <alignment horizontal="center" vertical="center"/>
    </xf>
    <xf numFmtId="0" fontId="97" fillId="46" borderId="110" xfId="438" applyFont="1" applyFill="1" applyBorder="1" applyAlignment="1" applyProtection="1">
      <alignment horizontal="center" vertical="center"/>
    </xf>
    <xf numFmtId="0" fontId="62" fillId="0" borderId="111" xfId="435" applyFont="1" applyFill="1" applyBorder="1" applyAlignment="1">
      <alignment horizontal="justify" vertical="center"/>
    </xf>
    <xf numFmtId="0" fontId="62" fillId="46" borderId="108" xfId="0" applyFont="1" applyFill="1" applyBorder="1" applyAlignment="1" applyProtection="1">
      <alignment horizontal="center" vertical="center"/>
      <protection locked="0"/>
    </xf>
    <xf numFmtId="2" fontId="62" fillId="46" borderId="109" xfId="0" applyNumberFormat="1" applyFont="1" applyFill="1" applyBorder="1" applyAlignment="1" applyProtection="1">
      <alignment horizontal="center" vertical="center"/>
      <protection locked="0"/>
    </xf>
    <xf numFmtId="188" fontId="62" fillId="47" borderId="108" xfId="434" applyNumberFormat="1" applyFont="1" applyFill="1" applyBorder="1" applyAlignment="1">
      <alignment horizontal="center" vertical="center"/>
    </xf>
    <xf numFmtId="188" fontId="62" fillId="46" borderId="108" xfId="0" applyNumberFormat="1" applyFont="1" applyFill="1" applyBorder="1" applyAlignment="1">
      <alignment horizontal="center" vertical="center"/>
    </xf>
    <xf numFmtId="176" fontId="97" fillId="46" borderId="106" xfId="438" applyNumberFormat="1" applyFont="1" applyFill="1" applyBorder="1" applyAlignment="1" applyProtection="1">
      <alignment horizontal="center" vertical="center"/>
    </xf>
    <xf numFmtId="0" fontId="62" fillId="0" borderId="112" xfId="435" applyFont="1" applyFill="1" applyBorder="1" applyAlignment="1">
      <alignment horizontal="justify" vertical="top" wrapText="1"/>
    </xf>
    <xf numFmtId="0" fontId="97" fillId="46" borderId="113" xfId="438" applyFont="1" applyFill="1" applyBorder="1" applyAlignment="1">
      <alignment horizontal="center" vertical="center"/>
    </xf>
    <xf numFmtId="0" fontId="62" fillId="0" borderId="114" xfId="435" applyFont="1" applyFill="1" applyBorder="1" applyAlignment="1">
      <alignment horizontal="justify" vertical="top" wrapText="1"/>
    </xf>
    <xf numFmtId="49" fontId="96" fillId="45" borderId="113" xfId="1" applyNumberFormat="1" applyFont="1" applyFill="1" applyBorder="1" applyAlignment="1" applyProtection="1">
      <alignment horizontal="center" vertical="center" wrapText="1"/>
      <protection locked="0"/>
    </xf>
    <xf numFmtId="0" fontId="87" fillId="45" borderId="115" xfId="434" applyFont="1" applyFill="1" applyBorder="1" applyAlignment="1">
      <alignment horizontal="justify" vertical="center"/>
    </xf>
    <xf numFmtId="0" fontId="62" fillId="45" borderId="116" xfId="0" applyFont="1" applyFill="1" applyBorder="1" applyAlignment="1" applyProtection="1">
      <alignment horizontal="center" vertical="center"/>
      <protection locked="0"/>
    </xf>
    <xf numFmtId="2" fontId="62" fillId="45" borderId="117" xfId="0" applyNumberFormat="1" applyFont="1" applyFill="1" applyBorder="1" applyAlignment="1" applyProtection="1">
      <alignment horizontal="center" vertical="center"/>
      <protection locked="0"/>
    </xf>
    <xf numFmtId="188" fontId="62" fillId="45" borderId="116" xfId="434" applyNumberFormat="1" applyFont="1" applyFill="1" applyBorder="1" applyAlignment="1">
      <alignment horizontal="center" vertical="center"/>
    </xf>
    <xf numFmtId="188" fontId="62" fillId="45" borderId="116" xfId="0" applyNumberFormat="1" applyFont="1" applyFill="1" applyBorder="1" applyAlignment="1">
      <alignment horizontal="center" vertical="center"/>
    </xf>
    <xf numFmtId="0" fontId="97" fillId="46" borderId="118" xfId="438" applyFont="1" applyFill="1" applyBorder="1" applyAlignment="1">
      <alignment horizontal="center" vertical="center"/>
    </xf>
    <xf numFmtId="0" fontId="62" fillId="0" borderId="111" xfId="435" applyFont="1" applyFill="1" applyBorder="1" applyAlignment="1">
      <alignment horizontal="justify" vertical="top" wrapText="1"/>
    </xf>
    <xf numFmtId="0" fontId="62" fillId="46" borderId="116" xfId="0" applyFont="1" applyFill="1" applyBorder="1" applyAlignment="1" applyProtection="1">
      <alignment horizontal="center" vertical="center"/>
      <protection locked="0"/>
    </xf>
    <xf numFmtId="2" fontId="62" fillId="46" borderId="117" xfId="0" applyNumberFormat="1" applyFont="1" applyFill="1" applyBorder="1" applyAlignment="1" applyProtection="1">
      <alignment horizontal="center" vertical="center"/>
      <protection locked="0"/>
    </xf>
    <xf numFmtId="0" fontId="62" fillId="46" borderId="119" xfId="360" applyNumberFormat="1" applyFont="1" applyFill="1" applyBorder="1" applyAlignment="1">
      <alignment horizontal="center" vertical="center"/>
    </xf>
    <xf numFmtId="0" fontId="62" fillId="46" borderId="111" xfId="435" applyFont="1" applyFill="1" applyBorder="1" applyAlignment="1">
      <alignment horizontal="justify" vertical="top" wrapText="1"/>
    </xf>
    <xf numFmtId="0" fontId="87" fillId="45" borderId="116" xfId="434" applyFont="1" applyFill="1" applyBorder="1" applyAlignment="1">
      <alignment horizontal="justify" vertical="center"/>
    </xf>
    <xf numFmtId="0" fontId="62" fillId="45" borderId="115" xfId="0" applyFont="1" applyFill="1" applyBorder="1" applyAlignment="1" applyProtection="1">
      <alignment vertical="center"/>
      <protection locked="0"/>
    </xf>
    <xf numFmtId="0" fontId="62" fillId="45" borderId="114" xfId="0" applyFont="1" applyFill="1" applyBorder="1" applyAlignment="1" applyProtection="1">
      <alignment vertical="center"/>
      <protection locked="0"/>
    </xf>
    <xf numFmtId="0" fontId="62" fillId="45" borderId="120" xfId="0" applyFont="1" applyFill="1" applyBorder="1" applyAlignment="1" applyProtection="1">
      <alignment vertical="center"/>
      <protection locked="0"/>
    </xf>
    <xf numFmtId="0" fontId="101" fillId="46" borderId="111" xfId="435" applyFont="1" applyFill="1" applyBorder="1" applyAlignment="1">
      <alignment horizontal="justify" vertical="center" wrapText="1"/>
    </xf>
    <xf numFmtId="0" fontId="62" fillId="46" borderId="111" xfId="360" applyNumberFormat="1" applyFont="1" applyFill="1" applyBorder="1" applyAlignment="1">
      <alignment horizontal="center" vertical="center"/>
    </xf>
    <xf numFmtId="2" fontId="62" fillId="46" borderId="116" xfId="0" applyNumberFormat="1" applyFont="1" applyFill="1" applyBorder="1" applyAlignment="1" applyProtection="1">
      <alignment horizontal="center" vertical="center"/>
      <protection locked="0"/>
    </xf>
    <xf numFmtId="188" fontId="62" fillId="47" borderId="116" xfId="434" applyNumberFormat="1" applyFont="1" applyFill="1" applyBorder="1" applyAlignment="1">
      <alignment horizontal="center" vertical="center"/>
    </xf>
    <xf numFmtId="188" fontId="62" fillId="47" borderId="107" xfId="434" applyNumberFormat="1" applyFont="1" applyFill="1" applyBorder="1" applyAlignment="1">
      <alignment horizontal="center" vertical="center"/>
    </xf>
    <xf numFmtId="0" fontId="96" fillId="44" borderId="113" xfId="0" applyFont="1" applyFill="1" applyBorder="1" applyAlignment="1" applyProtection="1">
      <alignment horizontal="center" vertical="center"/>
    </xf>
    <xf numFmtId="0" fontId="95" fillId="44" borderId="114" xfId="0" applyFont="1" applyFill="1" applyBorder="1" applyAlignment="1" applyProtection="1">
      <alignment horizontal="center" vertical="center" wrapText="1"/>
    </xf>
    <xf numFmtId="0" fontId="96" fillId="44" borderId="115" xfId="0" applyFont="1" applyFill="1" applyBorder="1" applyAlignment="1" applyProtection="1">
      <alignment horizontal="center" vertical="center"/>
    </xf>
    <xf numFmtId="4" fontId="96" fillId="44" borderId="114" xfId="0" applyNumberFormat="1" applyFont="1" applyFill="1" applyBorder="1" applyAlignment="1" applyProtection="1">
      <alignment horizontal="center" vertical="center"/>
    </xf>
    <xf numFmtId="3" fontId="96" fillId="44" borderId="114" xfId="0" applyNumberFormat="1" applyFont="1" applyFill="1" applyBorder="1" applyAlignment="1" applyProtection="1">
      <alignment horizontal="center" vertical="center" wrapText="1"/>
    </xf>
    <xf numFmtId="193" fontId="95" fillId="44" borderId="120" xfId="432" applyNumberFormat="1" applyFont="1" applyFill="1" applyBorder="1" applyAlignment="1" applyProtection="1">
      <alignment horizontal="center" vertical="center" wrapText="1"/>
    </xf>
    <xf numFmtId="0" fontId="96" fillId="48" borderId="113" xfId="0" applyFont="1" applyFill="1" applyBorder="1" applyAlignment="1" applyProtection="1">
      <alignment horizontal="center" vertical="center"/>
    </xf>
    <xf numFmtId="0" fontId="95" fillId="48" borderId="114" xfId="0" applyFont="1" applyFill="1" applyBorder="1" applyAlignment="1" applyProtection="1">
      <alignment horizontal="center" vertical="center" wrapText="1"/>
    </xf>
    <xf numFmtId="0" fontId="96" fillId="48" borderId="115" xfId="0" applyFont="1" applyFill="1" applyBorder="1" applyAlignment="1" applyProtection="1">
      <alignment horizontal="center" vertical="center"/>
    </xf>
    <xf numFmtId="4" fontId="96" fillId="48" borderId="114" xfId="0" applyNumberFormat="1" applyFont="1" applyFill="1" applyBorder="1" applyAlignment="1" applyProtection="1">
      <alignment horizontal="center" vertical="center"/>
    </xf>
    <xf numFmtId="3" fontId="96" fillId="48" borderId="114" xfId="0" applyNumberFormat="1" applyFont="1" applyFill="1" applyBorder="1" applyAlignment="1" applyProtection="1">
      <alignment horizontal="center" vertical="center" wrapText="1"/>
    </xf>
    <xf numFmtId="3" fontId="96" fillId="48" borderId="120" xfId="0" applyNumberFormat="1" applyFont="1" applyFill="1" applyBorder="1" applyAlignment="1" applyProtection="1">
      <alignment horizontal="center" vertical="center" wrapText="1"/>
    </xf>
    <xf numFmtId="0" fontId="102" fillId="0" borderId="78" xfId="0" applyFont="1" applyFill="1" applyBorder="1" applyAlignment="1">
      <alignment horizontal="center" vertical="center"/>
    </xf>
    <xf numFmtId="0" fontId="102" fillId="49" borderId="78" xfId="0" applyFont="1" applyFill="1" applyBorder="1" applyAlignment="1" applyProtection="1">
      <alignment horizontal="justify" vertical="center" wrapText="1"/>
      <protection locked="0"/>
    </xf>
    <xf numFmtId="0" fontId="61" fillId="49" borderId="78" xfId="0" applyFont="1" applyFill="1" applyBorder="1" applyAlignment="1" applyProtection="1">
      <alignment horizontal="center" vertical="center"/>
      <protection locked="0"/>
    </xf>
    <xf numFmtId="0" fontId="61" fillId="0" borderId="78" xfId="0" applyFont="1" applyFill="1" applyBorder="1" applyAlignment="1">
      <alignment horizontal="center" vertical="center"/>
    </xf>
    <xf numFmtId="199" fontId="61" fillId="46" borderId="78" xfId="90" applyNumberFormat="1" applyFont="1" applyFill="1" applyBorder="1" applyAlignment="1" applyProtection="1">
      <alignment horizontal="center" vertical="center"/>
    </xf>
    <xf numFmtId="0" fontId="102" fillId="0" borderId="78" xfId="0" applyFont="1" applyFill="1" applyBorder="1" applyAlignment="1" applyProtection="1">
      <alignment horizontal="justify" vertical="center" wrapText="1"/>
      <protection locked="0"/>
    </xf>
    <xf numFmtId="0" fontId="61" fillId="0" borderId="78" xfId="0" applyFont="1" applyFill="1" applyBorder="1" applyAlignment="1" applyProtection="1">
      <alignment horizontal="center" vertical="center"/>
      <protection locked="0"/>
    </xf>
    <xf numFmtId="199" fontId="61" fillId="0" borderId="78" xfId="94" applyNumberFormat="1" applyFont="1" applyFill="1" applyBorder="1" applyAlignment="1" applyProtection="1">
      <alignment horizontal="left" vertical="center"/>
    </xf>
    <xf numFmtId="0" fontId="61" fillId="46" borderId="78" xfId="0" applyFont="1" applyFill="1" applyBorder="1" applyAlignment="1">
      <alignment horizontal="center" vertical="center"/>
    </xf>
    <xf numFmtId="0" fontId="61" fillId="46" borderId="78" xfId="0" applyFont="1" applyFill="1" applyBorder="1" applyAlignment="1" applyProtection="1">
      <alignment horizontal="center" vertical="center"/>
      <protection locked="0"/>
    </xf>
    <xf numFmtId="0" fontId="87" fillId="0" borderId="111" xfId="435" applyFont="1" applyFill="1" applyBorder="1" applyAlignment="1">
      <alignment horizontal="justify" vertical="top" wrapText="1"/>
    </xf>
    <xf numFmtId="0" fontId="61" fillId="0" borderId="95" xfId="0" applyFont="1" applyFill="1" applyBorder="1" applyAlignment="1">
      <alignment horizontal="center" vertical="center" wrapText="1"/>
    </xf>
    <xf numFmtId="188" fontId="62" fillId="46" borderId="116" xfId="434" applyNumberFormat="1" applyFont="1" applyFill="1" applyBorder="1" applyAlignment="1">
      <alignment horizontal="center" vertical="center"/>
    </xf>
    <xf numFmtId="188" fontId="62" fillId="46" borderId="121" xfId="0" applyNumberFormat="1" applyFont="1" applyFill="1" applyBorder="1" applyAlignment="1">
      <alignment horizontal="center" vertical="center"/>
    </xf>
    <xf numFmtId="0" fontId="61" fillId="0" borderId="122" xfId="0" applyFont="1" applyFill="1" applyBorder="1" applyAlignment="1">
      <alignment horizontal="center" vertical="center" wrapText="1"/>
    </xf>
    <xf numFmtId="0" fontId="61" fillId="46" borderId="122" xfId="0" applyFont="1" applyFill="1" applyBorder="1" applyAlignment="1">
      <alignment horizontal="center" vertical="center" wrapText="1"/>
    </xf>
    <xf numFmtId="200" fontId="102" fillId="0" borderId="78" xfId="0" applyNumberFormat="1" applyFont="1" applyFill="1" applyBorder="1" applyAlignment="1">
      <alignment horizontal="center" vertical="center"/>
    </xf>
    <xf numFmtId="0" fontId="61" fillId="0" borderId="122" xfId="0" applyFont="1" applyFill="1" applyBorder="1" applyAlignment="1" applyProtection="1">
      <alignment horizontal="center" vertical="center"/>
      <protection locked="0"/>
    </xf>
    <xf numFmtId="3" fontId="61" fillId="0" borderId="78" xfId="0" applyNumberFormat="1" applyFont="1" applyFill="1" applyBorder="1" applyAlignment="1">
      <alignment horizontal="center" vertical="center"/>
    </xf>
    <xf numFmtId="200" fontId="61" fillId="0" borderId="78" xfId="0" applyNumberFormat="1" applyFont="1" applyFill="1" applyBorder="1" applyAlignment="1">
      <alignment horizontal="center" vertical="center"/>
    </xf>
    <xf numFmtId="193" fontId="95" fillId="48" borderId="120" xfId="432" applyNumberFormat="1" applyFont="1" applyFill="1" applyBorder="1" applyAlignment="1" applyProtection="1">
      <alignment horizontal="center" wrapText="1"/>
    </xf>
    <xf numFmtId="49" fontId="104" fillId="50" borderId="38" xfId="1" applyNumberFormat="1" applyFont="1" applyFill="1" applyBorder="1" applyAlignment="1" applyProtection="1">
      <alignment horizontal="center" vertical="center" wrapText="1"/>
      <protection locked="0"/>
    </xf>
    <xf numFmtId="0" fontId="92" fillId="50" borderId="123" xfId="439" applyFont="1" applyFill="1" applyBorder="1" applyAlignment="1">
      <alignment vertical="center" wrapText="1"/>
    </xf>
    <xf numFmtId="0" fontId="92" fillId="50" borderId="114" xfId="439" applyFont="1" applyFill="1" applyBorder="1" applyAlignment="1">
      <alignment vertical="center" wrapText="1"/>
    </xf>
    <xf numFmtId="0" fontId="92" fillId="50" borderId="120" xfId="439" applyFont="1" applyFill="1" applyBorder="1" applyAlignment="1">
      <alignment vertical="center" wrapText="1"/>
    </xf>
    <xf numFmtId="0" fontId="92" fillId="50" borderId="124" xfId="439" applyFont="1" applyFill="1" applyBorder="1" applyAlignment="1">
      <alignment vertical="center" wrapText="1"/>
    </xf>
    <xf numFmtId="0" fontId="96" fillId="50" borderId="125" xfId="0" applyFont="1" applyFill="1" applyBorder="1" applyAlignment="1" applyProtection="1">
      <alignment horizontal="center" vertical="center"/>
    </xf>
    <xf numFmtId="4" fontId="96" fillId="50" borderId="125" xfId="0" applyNumberFormat="1" applyFont="1" applyFill="1" applyBorder="1" applyAlignment="1" applyProtection="1">
      <alignment horizontal="center" vertical="center"/>
    </xf>
    <xf numFmtId="3" fontId="96" fillId="50" borderId="125" xfId="0" applyNumberFormat="1" applyFont="1" applyFill="1" applyBorder="1" applyAlignment="1" applyProtection="1">
      <alignment horizontal="center" vertical="center" wrapText="1"/>
    </xf>
    <xf numFmtId="193" fontId="95" fillId="50" borderId="126" xfId="432" applyNumberFormat="1" applyFont="1" applyFill="1" applyBorder="1" applyAlignment="1" applyProtection="1">
      <alignment horizontal="center" wrapText="1"/>
    </xf>
    <xf numFmtId="0" fontId="93" fillId="52" borderId="103" xfId="0" applyFont="1" applyFill="1" applyBorder="1" applyAlignment="1" applyProtection="1">
      <alignment horizontal="center" vertical="center"/>
    </xf>
    <xf numFmtId="0" fontId="93" fillId="52" borderId="104" xfId="0" applyFont="1" applyFill="1" applyBorder="1" applyAlignment="1" applyProtection="1">
      <alignment horizontal="center" vertical="center"/>
    </xf>
    <xf numFmtId="4" fontId="93" fillId="52" borderId="105" xfId="0" applyNumberFormat="1" applyFont="1" applyFill="1" applyBorder="1" applyAlignment="1" applyProtection="1">
      <alignment horizontal="center" vertical="center"/>
    </xf>
    <xf numFmtId="3" fontId="93" fillId="52" borderId="104"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protection hidden="1"/>
    </xf>
    <xf numFmtId="0" fontId="51" fillId="37" borderId="68" xfId="0" applyFont="1" applyFill="1" applyBorder="1" applyAlignment="1" applyProtection="1">
      <alignment horizontal="center" vertical="center" wrapText="1"/>
      <protection hidden="1"/>
    </xf>
    <xf numFmtId="0" fontId="51" fillId="37" borderId="68" xfId="2" applyFont="1" applyFill="1" applyBorder="1" applyAlignment="1" applyProtection="1">
      <alignment horizontal="center" vertical="center" wrapText="1"/>
      <protection hidden="1"/>
    </xf>
    <xf numFmtId="0" fontId="51" fillId="41" borderId="68" xfId="0" applyFont="1" applyFill="1" applyBorder="1" applyAlignment="1" applyProtection="1">
      <alignment horizontal="center" vertical="center" wrapText="1"/>
      <protection hidden="1"/>
    </xf>
    <xf numFmtId="0" fontId="17" fillId="0" borderId="0" xfId="0" applyFont="1" applyFill="1" applyProtection="1">
      <protection hidden="1"/>
    </xf>
    <xf numFmtId="0" fontId="17" fillId="0" borderId="0" xfId="0" applyFont="1" applyProtection="1">
      <protection hidden="1"/>
    </xf>
    <xf numFmtId="3" fontId="15" fillId="37" borderId="22" xfId="3" applyNumberFormat="1" applyFont="1" applyFill="1" applyBorder="1" applyAlignment="1" applyProtection="1">
      <alignment horizontal="center" vertical="center" wrapText="1"/>
      <protection hidden="1"/>
    </xf>
    <xf numFmtId="3" fontId="15" fillId="37" borderId="22" xfId="2" applyNumberFormat="1" applyFont="1" applyFill="1" applyBorder="1" applyAlignment="1" applyProtection="1">
      <alignment horizontal="center" vertical="center"/>
      <protection hidden="1"/>
    </xf>
    <xf numFmtId="3" fontId="15" fillId="37" borderId="78" xfId="3" applyNumberFormat="1" applyFont="1" applyFill="1" applyBorder="1" applyAlignment="1" applyProtection="1">
      <alignment horizontal="center" vertical="center" wrapText="1"/>
      <protection hidden="1"/>
    </xf>
    <xf numFmtId="3" fontId="15" fillId="37" borderId="78" xfId="2" applyNumberFormat="1" applyFont="1" applyFill="1" applyBorder="1" applyAlignment="1" applyProtection="1">
      <alignment horizontal="center" vertical="center"/>
      <protection hidden="1"/>
    </xf>
    <xf numFmtId="3" fontId="15" fillId="0" borderId="22" xfId="2" applyNumberFormat="1" applyFont="1" applyFill="1" applyBorder="1" applyAlignment="1" applyProtection="1">
      <alignment horizontal="center" vertical="center"/>
      <protection hidden="1"/>
    </xf>
    <xf numFmtId="0" fontId="15" fillId="0" borderId="0" xfId="0" applyFont="1" applyAlignment="1" applyProtection="1">
      <alignment vertical="center"/>
      <protection hidden="1"/>
    </xf>
    <xf numFmtId="0" fontId="58" fillId="0" borderId="68" xfId="0" applyFont="1" applyFill="1" applyBorder="1" applyAlignment="1" applyProtection="1">
      <alignment vertical="center"/>
    </xf>
    <xf numFmtId="0" fontId="19" fillId="30" borderId="3" xfId="350" applyFont="1" applyFill="1" applyBorder="1" applyAlignment="1" applyProtection="1">
      <alignment horizontal="center" vertical="center" wrapText="1"/>
    </xf>
    <xf numFmtId="0" fontId="19" fillId="30" borderId="78" xfId="350" applyFont="1" applyFill="1" applyBorder="1" applyAlignment="1" applyProtection="1">
      <alignment vertical="center" wrapText="1"/>
    </xf>
    <xf numFmtId="0" fontId="81" fillId="30" borderId="22" xfId="350" applyFont="1" applyFill="1" applyBorder="1" applyAlignment="1" applyProtection="1">
      <alignment horizontal="center" vertical="center" wrapText="1"/>
    </xf>
    <xf numFmtId="0" fontId="81" fillId="30" borderId="78" xfId="350" applyFont="1" applyFill="1" applyBorder="1" applyAlignment="1" applyProtection="1">
      <alignment horizontal="center" vertical="center" wrapText="1"/>
    </xf>
    <xf numFmtId="0" fontId="81" fillId="32" borderId="22" xfId="350" applyFont="1" applyFill="1" applyBorder="1" applyAlignment="1" applyProtection="1">
      <alignment horizontal="center" vertical="center" wrapText="1"/>
    </xf>
    <xf numFmtId="0" fontId="18" fillId="32" borderId="22" xfId="350" applyFont="1" applyFill="1" applyBorder="1" applyAlignment="1" applyProtection="1">
      <alignment horizontal="justify" vertical="center" wrapText="1"/>
    </xf>
    <xf numFmtId="0" fontId="18" fillId="32" borderId="68" xfId="350" applyFont="1" applyFill="1" applyBorder="1" applyAlignment="1" applyProtection="1">
      <alignment horizontal="justify" vertical="center" wrapText="1"/>
    </xf>
    <xf numFmtId="0" fontId="2" fillId="0" borderId="78" xfId="419" applyFont="1" applyFill="1" applyBorder="1" applyAlignment="1" applyProtection="1">
      <alignment horizontal="justify" vertical="center" wrapText="1"/>
    </xf>
    <xf numFmtId="0" fontId="19" fillId="32" borderId="68" xfId="350" applyFont="1" applyFill="1" applyBorder="1" applyAlignment="1" applyProtection="1">
      <alignment horizontal="right" vertical="center" wrapText="1"/>
    </xf>
    <xf numFmtId="0" fontId="81" fillId="0" borderId="22" xfId="350" applyFont="1" applyFill="1" applyBorder="1" applyAlignment="1" applyProtection="1">
      <alignment horizontal="center" vertical="center" wrapText="1"/>
    </xf>
    <xf numFmtId="0" fontId="18" fillId="35" borderId="68" xfId="350" applyFont="1" applyFill="1" applyBorder="1" applyAlignment="1" applyProtection="1">
      <alignment horizontal="justify" vertical="center" wrapText="1"/>
    </xf>
    <xf numFmtId="0" fontId="18" fillId="0" borderId="78" xfId="350" applyFont="1" applyFill="1" applyBorder="1" applyAlignment="1" applyProtection="1">
      <alignment horizontal="justify" vertical="center" wrapText="1"/>
    </xf>
    <xf numFmtId="0" fontId="18" fillId="0" borderId="22" xfId="350" applyFont="1" applyFill="1" applyBorder="1" applyAlignment="1" applyProtection="1">
      <alignment horizontal="justify" vertical="center" wrapText="1"/>
    </xf>
    <xf numFmtId="0" fontId="18" fillId="0" borderId="68" xfId="350" applyFont="1" applyFill="1" applyBorder="1" applyAlignment="1" applyProtection="1">
      <alignment horizontal="justify" vertical="center" wrapText="1"/>
    </xf>
    <xf numFmtId="0" fontId="18" fillId="35" borderId="22" xfId="0" applyFont="1" applyFill="1" applyBorder="1" applyAlignment="1" applyProtection="1">
      <alignment horizontal="justify" vertical="center" wrapText="1"/>
    </xf>
    <xf numFmtId="0" fontId="90" fillId="0" borderId="78" xfId="350" applyFont="1" applyFill="1" applyBorder="1" applyAlignment="1" applyProtection="1">
      <alignment horizontal="center" vertical="center" wrapText="1"/>
    </xf>
    <xf numFmtId="0" fontId="90" fillId="0" borderId="22" xfId="350" applyFont="1" applyFill="1" applyBorder="1" applyAlignment="1" applyProtection="1">
      <alignment horizontal="center" vertical="center" wrapText="1"/>
    </xf>
    <xf numFmtId="0" fontId="18" fillId="35" borderId="68" xfId="0" applyFont="1" applyFill="1" applyBorder="1" applyAlignment="1" applyProtection="1">
      <alignment horizontal="justify" vertical="center" wrapText="1"/>
    </xf>
    <xf numFmtId="0" fontId="90" fillId="0" borderId="68" xfId="350" applyFont="1" applyFill="1" applyBorder="1" applyAlignment="1" applyProtection="1">
      <alignment horizontal="center" vertical="center" wrapText="1"/>
    </xf>
    <xf numFmtId="176" fontId="16" fillId="37" borderId="22" xfId="3" applyNumberFormat="1" applyFont="1" applyFill="1" applyBorder="1" applyAlignment="1" applyProtection="1">
      <alignment horizontal="center" vertical="center" wrapText="1"/>
    </xf>
    <xf numFmtId="9" fontId="46" fillId="39" borderId="68" xfId="2" applyNumberFormat="1" applyFont="1" applyFill="1" applyBorder="1" applyAlignment="1" applyProtection="1">
      <alignment horizontal="center" vertical="center" wrapText="1"/>
    </xf>
    <xf numFmtId="9" fontId="58" fillId="37" borderId="22" xfId="2" applyNumberFormat="1" applyFont="1" applyFill="1" applyBorder="1" applyAlignment="1" applyProtection="1">
      <alignment horizontal="center" vertical="center" wrapText="1"/>
    </xf>
    <xf numFmtId="4" fontId="15" fillId="37" borderId="22" xfId="3" applyNumberFormat="1" applyFont="1" applyFill="1" applyBorder="1" applyAlignment="1" applyProtection="1">
      <alignment horizontal="center" vertical="center" wrapText="1"/>
    </xf>
    <xf numFmtId="4" fontId="15" fillId="37" borderId="22" xfId="2" applyNumberFormat="1" applyFont="1" applyFill="1" applyBorder="1" applyAlignment="1" applyProtection="1">
      <alignment horizontal="center" vertical="center"/>
    </xf>
    <xf numFmtId="3" fontId="15" fillId="37" borderId="22" xfId="3" applyNumberFormat="1" applyFont="1" applyFill="1" applyBorder="1" applyAlignment="1" applyProtection="1">
      <alignment horizontal="center" vertical="center" wrapText="1"/>
    </xf>
    <xf numFmtId="3" fontId="15" fillId="37" borderId="22" xfId="2" applyNumberFormat="1" applyFont="1" applyFill="1" applyBorder="1" applyAlignment="1" applyProtection="1">
      <alignment horizontal="center" vertical="center"/>
    </xf>
    <xf numFmtId="188" fontId="63" fillId="28" borderId="76" xfId="0" applyNumberFormat="1" applyFont="1" applyFill="1" applyBorder="1" applyAlignment="1" applyProtection="1">
      <alignment horizontal="center"/>
    </xf>
    <xf numFmtId="9" fontId="63" fillId="28" borderId="90" xfId="343" applyFont="1" applyFill="1" applyBorder="1" applyAlignment="1" applyProtection="1">
      <alignment vertical="center"/>
    </xf>
    <xf numFmtId="188" fontId="63" fillId="28" borderId="91" xfId="0" applyNumberFormat="1" applyFont="1" applyFill="1" applyBorder="1" applyAlignment="1" applyProtection="1">
      <alignment horizontal="center"/>
    </xf>
    <xf numFmtId="0" fontId="19" fillId="30" borderId="0" xfId="0" applyFont="1" applyFill="1" applyProtection="1"/>
    <xf numFmtId="0" fontId="52" fillId="0" borderId="1" xfId="344" applyFont="1" applyFill="1" applyBorder="1" applyAlignment="1" applyProtection="1">
      <alignment horizontal="center" vertical="center" wrapText="1"/>
    </xf>
    <xf numFmtId="0" fontId="91" fillId="37" borderId="22" xfId="0" applyFont="1" applyFill="1" applyBorder="1" applyAlignment="1" applyProtection="1">
      <alignment horizontal="center" vertical="center"/>
    </xf>
    <xf numFmtId="0" fontId="64" fillId="37" borderId="68" xfId="0" applyFont="1" applyFill="1" applyBorder="1" applyAlignment="1" applyProtection="1">
      <alignment horizontal="left" vertical="center" wrapText="1"/>
    </xf>
    <xf numFmtId="0" fontId="64" fillId="37" borderId="68" xfId="0" applyFont="1" applyFill="1" applyBorder="1" applyAlignment="1" applyProtection="1">
      <alignment horizontal="center" vertical="center" wrapText="1"/>
    </xf>
    <xf numFmtId="0" fontId="46" fillId="37" borderId="22" xfId="0" applyFont="1" applyFill="1" applyBorder="1" applyAlignment="1" applyProtection="1">
      <alignment horizontal="center" vertical="center"/>
    </xf>
    <xf numFmtId="197" fontId="94" fillId="37" borderId="63" xfId="437" applyNumberFormat="1" applyFont="1" applyFill="1" applyBorder="1" applyAlignment="1" applyProtection="1">
      <alignment horizontal="center" vertical="center"/>
    </xf>
    <xf numFmtId="14" fontId="57" fillId="37" borderId="63" xfId="436" applyNumberFormat="1" applyFont="1" applyFill="1" applyBorder="1" applyAlignment="1" applyProtection="1">
      <alignment horizontal="center" vertical="center" wrapText="1"/>
    </xf>
    <xf numFmtId="0" fontId="57" fillId="37" borderId="63" xfId="436" applyFont="1" applyFill="1" applyBorder="1" applyAlignment="1" applyProtection="1">
      <alignment horizontal="center" vertical="center"/>
    </xf>
    <xf numFmtId="6" fontId="57" fillId="37" borderId="63" xfId="436" applyNumberFormat="1" applyFont="1" applyFill="1" applyBorder="1" applyAlignment="1" applyProtection="1">
      <alignment horizontal="center" vertical="center" wrapText="1"/>
    </xf>
    <xf numFmtId="10" fontId="57" fillId="37" borderId="63" xfId="343" applyNumberFormat="1" applyFont="1" applyFill="1" applyBorder="1" applyAlignment="1" applyProtection="1">
      <alignment horizontal="center" vertical="center" wrapText="1"/>
    </xf>
    <xf numFmtId="0" fontId="57" fillId="37" borderId="78" xfId="437" applyNumberFormat="1" applyFont="1" applyFill="1" applyBorder="1" applyAlignment="1" applyProtection="1">
      <alignment horizontal="center" vertical="center" wrapText="1"/>
    </xf>
    <xf numFmtId="0" fontId="2" fillId="0" borderId="78" xfId="419" applyFont="1" applyFill="1" applyBorder="1" applyAlignment="1" applyProtection="1">
      <alignment horizontal="center" vertical="center" wrapText="1"/>
    </xf>
    <xf numFmtId="0" fontId="18" fillId="0" borderId="78" xfId="350" applyFont="1" applyFill="1" applyBorder="1" applyAlignment="1" applyProtection="1">
      <alignment horizontal="center" vertical="center" wrapText="1"/>
    </xf>
    <xf numFmtId="0" fontId="18" fillId="35" borderId="78" xfId="0" applyFont="1" applyFill="1" applyBorder="1" applyAlignment="1" applyProtection="1">
      <alignment horizontal="justify" vertical="center" wrapText="1"/>
    </xf>
    <xf numFmtId="188" fontId="63" fillId="28" borderId="141" xfId="0" applyNumberFormat="1" applyFont="1" applyFill="1" applyBorder="1" applyAlignment="1" applyProtection="1">
      <alignment horizontal="center"/>
    </xf>
    <xf numFmtId="188" fontId="63" fillId="28" borderId="0" xfId="0" applyNumberFormat="1" applyFont="1" applyFill="1" applyBorder="1" applyAlignment="1" applyProtection="1">
      <alignment horizontal="center"/>
    </xf>
    <xf numFmtId="190" fontId="0" fillId="37" borderId="78" xfId="1" applyNumberFormat="1" applyFont="1" applyFill="1" applyBorder="1" applyAlignment="1" applyProtection="1">
      <alignment horizontal="center" vertical="center"/>
      <protection hidden="1"/>
    </xf>
    <xf numFmtId="182" fontId="0" fillId="0" borderId="78" xfId="0" applyNumberFormat="1" applyBorder="1" applyAlignment="1" applyProtection="1">
      <alignment horizontal="center" vertical="center"/>
      <protection hidden="1"/>
    </xf>
    <xf numFmtId="201" fontId="15" fillId="0" borderId="22" xfId="357" applyNumberFormat="1" applyFont="1" applyFill="1" applyBorder="1" applyAlignment="1" applyProtection="1">
      <alignment horizontal="center" vertical="center"/>
      <protection hidden="1"/>
    </xf>
    <xf numFmtId="0" fontId="106" fillId="55" borderId="78" xfId="0" applyFont="1" applyFill="1" applyBorder="1" applyAlignment="1">
      <alignment horizontal="center" vertical="center" wrapText="1"/>
    </xf>
    <xf numFmtId="0" fontId="109" fillId="0" borderId="0" xfId="2" applyFont="1" applyFill="1" applyBorder="1" applyAlignment="1" applyProtection="1">
      <alignment vertical="center" wrapText="1"/>
      <protection hidden="1"/>
    </xf>
    <xf numFmtId="166" fontId="80" fillId="0" borderId="0" xfId="3" applyFont="1" applyFill="1" applyBorder="1" applyAlignment="1" applyProtection="1">
      <alignment vertical="center" wrapText="1"/>
      <protection hidden="1"/>
    </xf>
    <xf numFmtId="0" fontId="110" fillId="0" borderId="0" xfId="2" applyFont="1" applyFill="1" applyAlignment="1" applyProtection="1">
      <alignment vertical="center" wrapText="1"/>
      <protection hidden="1"/>
    </xf>
    <xf numFmtId="0" fontId="19" fillId="0" borderId="78" xfId="350" applyFont="1" applyFill="1" applyBorder="1" applyAlignment="1" applyProtection="1">
      <alignment horizontal="center" vertical="center" wrapText="1"/>
    </xf>
    <xf numFmtId="0" fontId="64" fillId="37" borderId="22" xfId="0" applyFont="1" applyFill="1" applyBorder="1" applyAlignment="1" applyProtection="1">
      <alignment horizontal="center" vertical="center"/>
    </xf>
    <xf numFmtId="0" fontId="58" fillId="0" borderId="78" xfId="351" applyNumberFormat="1" applyFont="1" applyBorder="1" applyAlignment="1" applyProtection="1">
      <alignment horizontal="center" vertical="center"/>
      <protection hidden="1"/>
    </xf>
    <xf numFmtId="22" fontId="58" fillId="0" borderId="78" xfId="0" applyNumberFormat="1" applyFont="1" applyBorder="1" applyAlignment="1">
      <alignment horizontal="right" vertical="center" wrapText="1"/>
    </xf>
    <xf numFmtId="0" fontId="58" fillId="31" borderId="78" xfId="0" applyFont="1" applyFill="1" applyBorder="1" applyAlignment="1" applyProtection="1">
      <alignment horizontal="center" vertical="center" wrapText="1"/>
    </xf>
    <xf numFmtId="0" fontId="58" fillId="0" borderId="78" xfId="351" applyFont="1" applyBorder="1" applyAlignment="1" applyProtection="1">
      <alignment horizontal="center" vertical="center" wrapText="1"/>
      <protection hidden="1"/>
    </xf>
    <xf numFmtId="1" fontId="58" fillId="0" borderId="78" xfId="0" applyNumberFormat="1" applyFont="1" applyBorder="1" applyAlignment="1">
      <alignment horizontal="center" vertical="center" wrapText="1"/>
    </xf>
    <xf numFmtId="41" fontId="58" fillId="31" borderId="78" xfId="441" applyFont="1" applyFill="1" applyBorder="1" applyAlignment="1" applyProtection="1">
      <alignment horizontal="left" vertical="center" wrapText="1"/>
      <protection hidden="1"/>
    </xf>
    <xf numFmtId="0" fontId="58" fillId="31" borderId="78" xfId="351" applyFont="1" applyFill="1" applyBorder="1" applyAlignment="1" applyProtection="1">
      <alignment horizontal="left" vertical="center" wrapText="1"/>
      <protection hidden="1"/>
    </xf>
    <xf numFmtId="3" fontId="58" fillId="31" borderId="78" xfId="351" applyNumberFormat="1" applyFont="1" applyFill="1" applyBorder="1" applyAlignment="1" applyProtection="1">
      <alignment horizontal="center" vertical="center" wrapText="1"/>
      <protection hidden="1"/>
    </xf>
    <xf numFmtId="0" fontId="58" fillId="31" borderId="78" xfId="351" applyFont="1" applyFill="1" applyBorder="1" applyAlignment="1" applyProtection="1">
      <alignment horizontal="center" vertical="center" wrapText="1"/>
      <protection hidden="1"/>
    </xf>
    <xf numFmtId="0" fontId="81" fillId="31" borderId="0" xfId="350" applyFont="1" applyFill="1" applyAlignment="1" applyProtection="1">
      <alignment vertical="center" wrapText="1"/>
    </xf>
    <xf numFmtId="0" fontId="19" fillId="32" borderId="22" xfId="350" applyFont="1" applyFill="1" applyBorder="1" applyAlignment="1" applyProtection="1">
      <alignment vertical="center" wrapText="1"/>
    </xf>
    <xf numFmtId="0" fontId="84" fillId="0" borderId="22" xfId="350" applyFont="1" applyFill="1" applyBorder="1" applyAlignment="1" applyProtection="1">
      <alignment horizontal="left" vertical="center" wrapText="1"/>
    </xf>
    <xf numFmtId="0" fontId="81" fillId="35" borderId="22" xfId="350" applyFont="1" applyFill="1" applyBorder="1" applyAlignment="1" applyProtection="1">
      <alignment horizontal="center" vertical="center" wrapText="1"/>
    </xf>
    <xf numFmtId="0" fontId="19" fillId="35" borderId="22" xfId="350" applyFont="1" applyFill="1" applyBorder="1" applyAlignment="1" applyProtection="1">
      <alignment vertical="center" wrapText="1"/>
    </xf>
    <xf numFmtId="0" fontId="18" fillId="0" borderId="22" xfId="350" applyFont="1" applyFill="1" applyBorder="1" applyAlignment="1" applyProtection="1">
      <alignment horizontal="center" vertical="center" wrapText="1"/>
    </xf>
    <xf numFmtId="0" fontId="81" fillId="35" borderId="22" xfId="350" applyFont="1" applyFill="1" applyBorder="1" applyAlignment="1" applyProtection="1">
      <alignment horizontal="right" vertical="center" wrapText="1"/>
    </xf>
    <xf numFmtId="0" fontId="84" fillId="0" borderId="78" xfId="419" applyFont="1" applyFill="1" applyBorder="1" applyAlignment="1" applyProtection="1">
      <alignment horizontal="center" vertical="center" wrapText="1"/>
    </xf>
    <xf numFmtId="0" fontId="84" fillId="0" borderId="22" xfId="419" applyFont="1" applyFill="1" applyBorder="1" applyAlignment="1" applyProtection="1">
      <alignment horizontal="center" vertical="center" wrapText="1"/>
    </xf>
    <xf numFmtId="0" fontId="81" fillId="0" borderId="0" xfId="350" applyFont="1" applyFill="1" applyAlignment="1" applyProtection="1">
      <alignment vertical="center" wrapText="1"/>
    </xf>
    <xf numFmtId="0" fontId="2" fillId="31" borderId="0" xfId="350" applyFont="1" applyFill="1" applyAlignment="1" applyProtection="1">
      <alignment vertical="center" wrapText="1"/>
    </xf>
    <xf numFmtId="0" fontId="2" fillId="0" borderId="0" xfId="350" applyFont="1" applyFill="1" applyAlignment="1" applyProtection="1">
      <alignment vertical="center" wrapText="1"/>
    </xf>
    <xf numFmtId="0" fontId="2" fillId="33" borderId="22" xfId="350" applyFont="1" applyFill="1" applyBorder="1" applyAlignment="1" applyProtection="1">
      <alignment horizontal="center" vertical="center" wrapText="1"/>
    </xf>
    <xf numFmtId="0" fontId="2" fillId="30" borderId="22" xfId="350" applyFont="1" applyFill="1" applyBorder="1" applyAlignment="1" applyProtection="1">
      <alignment horizontal="center" vertical="center" wrapText="1"/>
    </xf>
    <xf numFmtId="0" fontId="2" fillId="32" borderId="22" xfId="350" applyFont="1" applyFill="1" applyBorder="1" applyAlignment="1" applyProtection="1">
      <alignment vertical="center" wrapText="1"/>
    </xf>
    <xf numFmtId="0" fontId="2" fillId="32" borderId="78" xfId="350" applyFont="1" applyFill="1" applyBorder="1" applyAlignment="1" applyProtection="1">
      <alignment vertical="center" wrapText="1"/>
    </xf>
    <xf numFmtId="0" fontId="2" fillId="32" borderId="22" xfId="350" applyFont="1" applyFill="1" applyBorder="1" applyAlignment="1" applyProtection="1">
      <alignment horizontal="center" vertical="center" wrapText="1"/>
    </xf>
    <xf numFmtId="0" fontId="2" fillId="0" borderId="22" xfId="419" applyFont="1" applyFill="1" applyBorder="1" applyAlignment="1" applyProtection="1">
      <alignment horizontal="justify" vertical="center" wrapText="1"/>
    </xf>
    <xf numFmtId="0" fontId="2" fillId="0" borderId="68" xfId="419" applyFont="1" applyFill="1" applyBorder="1" applyAlignment="1" applyProtection="1">
      <alignment horizontal="justify" vertical="center" wrapText="1"/>
    </xf>
    <xf numFmtId="0" fontId="113" fillId="0" borderId="78" xfId="0" applyFont="1" applyFill="1" applyBorder="1" applyAlignment="1">
      <alignment horizontal="center" vertical="center" wrapText="1"/>
    </xf>
    <xf numFmtId="0" fontId="114" fillId="0" borderId="78" xfId="419" applyFont="1" applyFill="1" applyBorder="1" applyAlignment="1" applyProtection="1">
      <alignment horizontal="right" vertical="center" wrapText="1"/>
    </xf>
    <xf numFmtId="0" fontId="115" fillId="0" borderId="78" xfId="350" applyFont="1" applyFill="1" applyBorder="1" applyAlignment="1" applyProtection="1">
      <alignment horizontal="right" vertical="center" wrapText="1"/>
    </xf>
    <xf numFmtId="1" fontId="113" fillId="0" borderId="78" xfId="0" applyNumberFormat="1" applyFont="1" applyBorder="1" applyAlignment="1" applyProtection="1">
      <alignment horizontal="right" vertical="center" wrapText="1"/>
    </xf>
    <xf numFmtId="6" fontId="114" fillId="0" borderId="78" xfId="350" applyNumberFormat="1" applyFont="1" applyFill="1" applyBorder="1" applyAlignment="1" applyProtection="1">
      <alignment horizontal="right" vertical="center" wrapText="1"/>
    </xf>
    <xf numFmtId="0" fontId="2" fillId="32" borderId="27" xfId="350" applyFont="1" applyFill="1" applyBorder="1" applyAlignment="1" applyProtection="1">
      <alignment horizontal="center" vertical="center" wrapText="1"/>
    </xf>
    <xf numFmtId="0" fontId="81" fillId="0" borderId="78" xfId="344" applyFont="1" applyFill="1" applyBorder="1" applyAlignment="1" applyProtection="1">
      <alignment horizontal="center" vertical="center" wrapText="1"/>
    </xf>
    <xf numFmtId="0" fontId="81" fillId="0" borderId="1" xfId="344" applyFont="1" applyFill="1" applyBorder="1" applyAlignment="1" applyProtection="1">
      <alignment horizontal="center" vertical="center" wrapText="1"/>
    </xf>
    <xf numFmtId="0" fontId="2" fillId="0" borderId="22" xfId="350" applyFont="1" applyFill="1" applyBorder="1" applyAlignment="1" applyProtection="1">
      <alignment horizontal="left" vertical="center" wrapText="1"/>
    </xf>
    <xf numFmtId="0" fontId="2" fillId="0" borderId="0" xfId="419" applyFont="1" applyFill="1" applyAlignment="1" applyProtection="1">
      <alignment horizontal="justify" vertical="center" wrapText="1"/>
    </xf>
    <xf numFmtId="0" fontId="2" fillId="0" borderId="0" xfId="350" applyFont="1" applyFill="1" applyBorder="1" applyAlignment="1" applyProtection="1">
      <alignment vertical="center" wrapText="1"/>
    </xf>
    <xf numFmtId="0" fontId="2" fillId="35" borderId="22" xfId="350" applyFont="1" applyFill="1" applyBorder="1" applyAlignment="1" applyProtection="1">
      <alignment horizontal="justify" vertical="center" wrapText="1"/>
    </xf>
    <xf numFmtId="0" fontId="2" fillId="35" borderId="78" xfId="350" applyFont="1" applyFill="1" applyBorder="1" applyAlignment="1" applyProtection="1">
      <alignment horizontal="justify" vertical="center" wrapText="1"/>
    </xf>
    <xf numFmtId="0" fontId="2" fillId="35" borderId="22" xfId="350" applyFont="1" applyFill="1" applyBorder="1" applyAlignment="1" applyProtection="1">
      <alignment horizontal="center" vertical="center" wrapText="1"/>
    </xf>
    <xf numFmtId="0" fontId="2" fillId="35" borderId="68" xfId="350" applyFont="1" applyFill="1" applyBorder="1" applyAlignment="1" applyProtection="1">
      <alignment horizontal="center" vertical="center" wrapText="1"/>
    </xf>
    <xf numFmtId="0" fontId="2" fillId="0" borderId="78" xfId="350" applyFont="1" applyFill="1" applyBorder="1" applyAlignment="1" applyProtection="1">
      <alignment horizontal="justify" vertical="center" wrapText="1"/>
    </xf>
    <xf numFmtId="0" fontId="2" fillId="0" borderId="22" xfId="350" applyFont="1" applyFill="1" applyBorder="1" applyAlignment="1" applyProtection="1">
      <alignment horizontal="justify" vertical="center" wrapText="1"/>
    </xf>
    <xf numFmtId="0" fontId="2" fillId="0" borderId="78" xfId="415" applyFont="1" applyBorder="1" applyAlignment="1" applyProtection="1">
      <alignment horizontal="justify" vertical="center" wrapText="1"/>
    </xf>
    <xf numFmtId="0" fontId="2" fillId="0" borderId="22" xfId="415" applyFont="1" applyBorder="1" applyAlignment="1" applyProtection="1">
      <alignment horizontal="justify" vertical="center" wrapText="1"/>
    </xf>
    <xf numFmtId="0" fontId="113" fillId="0" borderId="78" xfId="350" applyFont="1" applyFill="1" applyBorder="1" applyAlignment="1" applyProtection="1">
      <alignment horizontal="center" vertical="center" wrapText="1"/>
    </xf>
    <xf numFmtId="0" fontId="115" fillId="0" borderId="78" xfId="350" applyFont="1" applyFill="1" applyBorder="1" applyAlignment="1" applyProtection="1">
      <alignment horizontal="center" vertical="center" wrapText="1"/>
    </xf>
    <xf numFmtId="0" fontId="114" fillId="0" borderId="78" xfId="350" applyFont="1" applyFill="1" applyBorder="1" applyAlignment="1" applyProtection="1">
      <alignment horizontal="center" vertical="center" wrapText="1"/>
    </xf>
    <xf numFmtId="0" fontId="115" fillId="0" borderId="78" xfId="350" applyFont="1" applyFill="1" applyBorder="1" applyAlignment="1" applyProtection="1">
      <alignment horizontal="right" wrapText="1"/>
    </xf>
    <xf numFmtId="0" fontId="114" fillId="0" borderId="78" xfId="350" applyFont="1" applyFill="1" applyBorder="1" applyAlignment="1" applyProtection="1">
      <alignment horizontal="right" vertical="center" wrapText="1"/>
    </xf>
    <xf numFmtId="168" fontId="115" fillId="0" borderId="78" xfId="440" applyNumberFormat="1" applyFont="1" applyFill="1" applyBorder="1" applyAlignment="1" applyProtection="1">
      <alignment horizontal="right" wrapText="1"/>
    </xf>
    <xf numFmtId="195" fontId="115" fillId="0" borderId="78" xfId="350" applyNumberFormat="1" applyFont="1" applyFill="1" applyBorder="1" applyAlignment="1" applyProtection="1">
      <alignment horizontal="right" vertical="center" wrapText="1"/>
    </xf>
    <xf numFmtId="165" fontId="114" fillId="0" borderId="78" xfId="350" applyNumberFormat="1" applyFont="1" applyFill="1" applyBorder="1" applyAlignment="1" applyProtection="1">
      <alignment horizontal="right" vertical="center" wrapText="1"/>
    </xf>
    <xf numFmtId="165" fontId="114" fillId="0" borderId="78" xfId="350" applyNumberFormat="1" applyFont="1" applyFill="1" applyBorder="1" applyAlignment="1" applyProtection="1">
      <alignment horizontal="center" wrapText="1"/>
    </xf>
    <xf numFmtId="165" fontId="114" fillId="0" borderId="78" xfId="350" applyNumberFormat="1" applyFont="1" applyFill="1" applyBorder="1" applyAlignment="1" applyProtection="1">
      <alignment horizontal="center" vertical="center" wrapText="1"/>
    </xf>
    <xf numFmtId="165" fontId="2" fillId="0" borderId="78" xfId="350" applyNumberFormat="1" applyFont="1" applyFill="1" applyBorder="1" applyAlignment="1" applyProtection="1">
      <alignment horizontal="center" vertical="center" wrapText="1"/>
    </xf>
    <xf numFmtId="165" fontId="2" fillId="0" borderId="22" xfId="350" applyNumberFormat="1" applyFont="1" applyFill="1" applyBorder="1" applyAlignment="1" applyProtection="1">
      <alignment horizontal="center" vertical="center" wrapText="1"/>
    </xf>
    <xf numFmtId="0" fontId="2" fillId="0" borderId="0" xfId="350" applyFont="1" applyAlignment="1" applyProtection="1">
      <alignment vertical="center" wrapText="1"/>
    </xf>
    <xf numFmtId="14" fontId="2" fillId="0" borderId="0" xfId="350" applyNumberFormat="1" applyFont="1" applyAlignment="1" applyProtection="1">
      <alignment vertical="center" wrapText="1"/>
    </xf>
    <xf numFmtId="0" fontId="15" fillId="0" borderId="22" xfId="356" applyBorder="1" applyAlignment="1" applyProtection="1">
      <alignment horizontal="center" vertical="center" wrapText="1"/>
      <protection hidden="1"/>
    </xf>
    <xf numFmtId="0" fontId="15" fillId="0" borderId="22" xfId="356" applyBorder="1" applyAlignment="1" applyProtection="1">
      <alignment vertical="center" wrapText="1"/>
      <protection hidden="1"/>
    </xf>
    <xf numFmtId="0" fontId="16" fillId="34" borderId="22" xfId="0" applyFont="1" applyFill="1" applyBorder="1" applyAlignment="1" applyProtection="1">
      <alignment horizontal="center" vertical="center" wrapText="1"/>
      <protection hidden="1"/>
    </xf>
    <xf numFmtId="3" fontId="117" fillId="53" borderId="137" xfId="0" applyNumberFormat="1" applyFont="1" applyFill="1" applyBorder="1" applyAlignment="1" applyProtection="1">
      <alignment horizontal="center" vertical="center" wrapText="1"/>
    </xf>
    <xf numFmtId="49" fontId="95" fillId="45" borderId="106" xfId="1" applyNumberFormat="1" applyFont="1" applyFill="1" applyBorder="1" applyAlignment="1" applyProtection="1">
      <alignment horizontal="center" vertical="center" wrapText="1"/>
    </xf>
    <xf numFmtId="0" fontId="63" fillId="45" borderId="107" xfId="434" applyFont="1" applyFill="1" applyBorder="1" applyAlignment="1" applyProtection="1">
      <alignment horizontal="justify" vertical="center"/>
    </xf>
    <xf numFmtId="0" fontId="119" fillId="45" borderId="108" xfId="0" applyFont="1" applyFill="1" applyBorder="1" applyAlignment="1" applyProtection="1">
      <alignment horizontal="center" vertical="center"/>
    </xf>
    <xf numFmtId="2" fontId="119" fillId="45" borderId="109" xfId="0" applyNumberFormat="1" applyFont="1" applyFill="1" applyBorder="1" applyAlignment="1" applyProtection="1">
      <alignment horizontal="center" vertical="center"/>
    </xf>
    <xf numFmtId="188" fontId="119" fillId="45" borderId="108" xfId="434" applyNumberFormat="1" applyFont="1" applyFill="1" applyBorder="1" applyAlignment="1" applyProtection="1">
      <alignment horizontal="center" vertical="center"/>
    </xf>
    <xf numFmtId="188" fontId="119" fillId="45" borderId="108" xfId="0" applyNumberFormat="1" applyFont="1" applyFill="1" applyBorder="1" applyAlignment="1" applyProtection="1">
      <alignment horizontal="center" vertical="center"/>
    </xf>
    <xf numFmtId="49" fontId="95" fillId="45" borderId="130" xfId="1" applyNumberFormat="1" applyFont="1" applyFill="1" applyBorder="1" applyAlignment="1" applyProtection="1">
      <alignment horizontal="center" vertical="center" wrapText="1"/>
    </xf>
    <xf numFmtId="0" fontId="63" fillId="45" borderId="3" xfId="434" applyFont="1" applyFill="1" applyBorder="1" applyAlignment="1" applyProtection="1">
      <alignment horizontal="justify" vertical="center"/>
    </xf>
    <xf numFmtId="0" fontId="119" fillId="45" borderId="131" xfId="0" applyFont="1" applyFill="1" applyBorder="1" applyAlignment="1" applyProtection="1">
      <alignment horizontal="center" vertical="center"/>
    </xf>
    <xf numFmtId="2" fontId="119" fillId="45" borderId="132" xfId="0" applyNumberFormat="1" applyFont="1" applyFill="1" applyBorder="1" applyAlignment="1" applyProtection="1">
      <alignment horizontal="center" vertical="center"/>
    </xf>
    <xf numFmtId="188" fontId="119" fillId="45" borderId="131" xfId="434" applyNumberFormat="1" applyFont="1" applyFill="1" applyBorder="1" applyAlignment="1" applyProtection="1">
      <alignment horizontal="center" vertical="center"/>
    </xf>
    <xf numFmtId="188" fontId="119" fillId="45" borderId="131" xfId="0" applyNumberFormat="1" applyFont="1" applyFill="1" applyBorder="1" applyAlignment="1" applyProtection="1">
      <alignment horizontal="center" vertical="center"/>
    </xf>
    <xf numFmtId="0" fontId="120" fillId="46" borderId="110" xfId="438" applyFont="1" applyFill="1" applyBorder="1" applyAlignment="1" applyProtection="1">
      <alignment horizontal="center" vertical="center"/>
    </xf>
    <xf numFmtId="0" fontId="119" fillId="0" borderId="111" xfId="435" applyFont="1" applyFill="1" applyBorder="1" applyAlignment="1" applyProtection="1">
      <alignment horizontal="justify" vertical="center"/>
    </xf>
    <xf numFmtId="0" fontId="119" fillId="46" borderId="108" xfId="0" applyFont="1" applyFill="1" applyBorder="1" applyAlignment="1" applyProtection="1">
      <alignment horizontal="center" vertical="center"/>
    </xf>
    <xf numFmtId="2" fontId="119" fillId="46" borderId="109" xfId="0" applyNumberFormat="1" applyFont="1" applyFill="1" applyBorder="1" applyAlignment="1" applyProtection="1">
      <alignment horizontal="center" vertical="center"/>
    </xf>
    <xf numFmtId="188" fontId="119" fillId="47" borderId="108" xfId="434" applyNumberFormat="1" applyFont="1" applyFill="1" applyBorder="1" applyAlignment="1" applyProtection="1">
      <alignment horizontal="center" vertical="center"/>
    </xf>
    <xf numFmtId="188" fontId="119" fillId="46" borderId="108" xfId="0" applyNumberFormat="1" applyFont="1" applyFill="1" applyBorder="1" applyAlignment="1" applyProtection="1">
      <alignment horizontal="center" vertical="center"/>
    </xf>
    <xf numFmtId="176" fontId="120" fillId="46" borderId="106" xfId="438" applyNumberFormat="1" applyFont="1" applyFill="1" applyBorder="1" applyAlignment="1" applyProtection="1">
      <alignment horizontal="center" vertical="center"/>
    </xf>
    <xf numFmtId="0" fontId="119" fillId="0" borderId="112" xfId="435" applyFont="1" applyFill="1" applyBorder="1" applyAlignment="1" applyProtection="1">
      <alignment horizontal="justify" vertical="top" wrapText="1"/>
    </xf>
    <xf numFmtId="0" fontId="120" fillId="46" borderId="113" xfId="438" applyFont="1" applyFill="1" applyBorder="1" applyAlignment="1" applyProtection="1">
      <alignment horizontal="center" vertical="center"/>
    </xf>
    <xf numFmtId="0" fontId="119" fillId="0" borderId="114" xfId="435" applyFont="1" applyFill="1" applyBorder="1" applyAlignment="1" applyProtection="1">
      <alignment horizontal="justify" vertical="top" wrapText="1"/>
    </xf>
    <xf numFmtId="49" fontId="95" fillId="45" borderId="113" xfId="1" applyNumberFormat="1" applyFont="1" applyFill="1" applyBorder="1" applyAlignment="1" applyProtection="1">
      <alignment horizontal="center" vertical="center" wrapText="1"/>
    </xf>
    <xf numFmtId="0" fontId="63" fillId="45" borderId="115" xfId="434" applyFont="1" applyFill="1" applyBorder="1" applyAlignment="1" applyProtection="1">
      <alignment horizontal="justify" vertical="center"/>
    </xf>
    <xf numFmtId="0" fontId="119" fillId="45" borderId="116" xfId="0" applyFont="1" applyFill="1" applyBorder="1" applyAlignment="1" applyProtection="1">
      <alignment horizontal="center" vertical="center"/>
    </xf>
    <xf numFmtId="2" fontId="119" fillId="45" borderId="117" xfId="0" applyNumberFormat="1" applyFont="1" applyFill="1" applyBorder="1" applyAlignment="1" applyProtection="1">
      <alignment horizontal="center" vertical="center"/>
    </xf>
    <xf numFmtId="188" fontId="119" fillId="45" borderId="116" xfId="434" applyNumberFormat="1" applyFont="1" applyFill="1" applyBorder="1" applyAlignment="1" applyProtection="1">
      <alignment horizontal="center" vertical="center"/>
    </xf>
    <xf numFmtId="188" fontId="119" fillId="45" borderId="116" xfId="0" applyNumberFormat="1" applyFont="1" applyFill="1" applyBorder="1" applyAlignment="1" applyProtection="1">
      <alignment horizontal="center" vertical="center"/>
    </xf>
    <xf numFmtId="0" fontId="120" fillId="46" borderId="118" xfId="438" applyFont="1" applyFill="1" applyBorder="1" applyAlignment="1" applyProtection="1">
      <alignment horizontal="center" vertical="center"/>
    </xf>
    <xf numFmtId="0" fontId="119" fillId="0" borderId="111" xfId="435" applyFont="1" applyFill="1" applyBorder="1" applyAlignment="1" applyProtection="1">
      <alignment horizontal="justify" vertical="top" wrapText="1"/>
    </xf>
    <xf numFmtId="0" fontId="119" fillId="46" borderId="116" xfId="0" applyFont="1" applyFill="1" applyBorder="1" applyAlignment="1" applyProtection="1">
      <alignment horizontal="center" vertical="center"/>
    </xf>
    <xf numFmtId="2" fontId="119" fillId="46" borderId="117" xfId="0" applyNumberFormat="1" applyFont="1" applyFill="1" applyBorder="1" applyAlignment="1" applyProtection="1">
      <alignment horizontal="center" vertical="center"/>
    </xf>
    <xf numFmtId="0" fontId="119" fillId="46" borderId="119" xfId="360" applyNumberFormat="1" applyFont="1" applyFill="1" applyBorder="1" applyAlignment="1" applyProtection="1">
      <alignment horizontal="center" vertical="center"/>
    </xf>
    <xf numFmtId="0" fontId="119" fillId="46" borderId="111" xfId="435" applyFont="1" applyFill="1" applyBorder="1" applyAlignment="1" applyProtection="1">
      <alignment horizontal="justify" vertical="top" wrapText="1"/>
    </xf>
    <xf numFmtId="0" fontId="63" fillId="45" borderId="116" xfId="434" applyFont="1" applyFill="1" applyBorder="1" applyAlignment="1" applyProtection="1">
      <alignment horizontal="justify" vertical="center"/>
    </xf>
    <xf numFmtId="0" fontId="119" fillId="45" borderId="115" xfId="0" applyFont="1" applyFill="1" applyBorder="1" applyAlignment="1" applyProtection="1">
      <alignment vertical="center"/>
    </xf>
    <xf numFmtId="0" fontId="119" fillId="45" borderId="114" xfId="0" applyFont="1" applyFill="1" applyBorder="1" applyAlignment="1" applyProtection="1">
      <alignment vertical="center"/>
    </xf>
    <xf numFmtId="0" fontId="119" fillId="45" borderId="120" xfId="0" applyFont="1" applyFill="1" applyBorder="1" applyAlignment="1" applyProtection="1">
      <alignment vertical="center"/>
    </xf>
    <xf numFmtId="0" fontId="121" fillId="46" borderId="111" xfId="435" applyFont="1" applyFill="1" applyBorder="1" applyAlignment="1" applyProtection="1">
      <alignment horizontal="justify" vertical="center" wrapText="1"/>
    </xf>
    <xf numFmtId="0" fontId="119" fillId="46" borderId="111" xfId="360" applyNumberFormat="1" applyFont="1" applyFill="1" applyBorder="1" applyAlignment="1" applyProtection="1">
      <alignment horizontal="center" vertical="center"/>
    </xf>
    <xf numFmtId="2" fontId="119" fillId="46" borderId="116" xfId="0" applyNumberFormat="1" applyFont="1" applyFill="1" applyBorder="1" applyAlignment="1" applyProtection="1">
      <alignment horizontal="center" vertical="center"/>
    </xf>
    <xf numFmtId="188" fontId="119" fillId="47" borderId="116" xfId="434" applyNumberFormat="1" applyFont="1" applyFill="1" applyBorder="1" applyAlignment="1" applyProtection="1">
      <alignment horizontal="center" vertical="center"/>
    </xf>
    <xf numFmtId="10" fontId="122" fillId="0" borderId="49" xfId="343" applyNumberFormat="1" applyFont="1" applyFill="1" applyBorder="1" applyAlignment="1" applyProtection="1">
      <alignment vertical="center"/>
    </xf>
    <xf numFmtId="188" fontId="119" fillId="47" borderId="107" xfId="434" applyNumberFormat="1" applyFont="1" applyFill="1" applyBorder="1" applyAlignment="1" applyProtection="1">
      <alignment horizontal="center" vertical="center"/>
    </xf>
    <xf numFmtId="0" fontId="95" fillId="44" borderId="113" xfId="0" applyFont="1" applyFill="1" applyBorder="1" applyAlignment="1" applyProtection="1">
      <alignment horizontal="center" vertical="center"/>
    </xf>
    <xf numFmtId="0" fontId="95" fillId="44" borderId="115" xfId="0" applyFont="1" applyFill="1" applyBorder="1" applyAlignment="1" applyProtection="1">
      <alignment horizontal="center" vertical="center"/>
    </xf>
    <xf numFmtId="4" fontId="95" fillId="44" borderId="114" xfId="0" applyNumberFormat="1" applyFont="1" applyFill="1" applyBorder="1" applyAlignment="1" applyProtection="1">
      <alignment horizontal="center" vertical="center"/>
    </xf>
    <xf numFmtId="3" fontId="95" fillId="44" borderId="114" xfId="0" applyNumberFormat="1" applyFont="1" applyFill="1" applyBorder="1" applyAlignment="1" applyProtection="1">
      <alignment horizontal="center" vertical="center" wrapText="1"/>
    </xf>
    <xf numFmtId="0" fontId="95" fillId="48" borderId="113" xfId="0" applyFont="1" applyFill="1" applyBorder="1" applyAlignment="1" applyProtection="1">
      <alignment horizontal="center" vertical="center"/>
    </xf>
    <xf numFmtId="0" fontId="95" fillId="48" borderId="115" xfId="0" applyFont="1" applyFill="1" applyBorder="1" applyAlignment="1" applyProtection="1">
      <alignment horizontal="center" vertical="center"/>
    </xf>
    <xf numFmtId="4" fontId="95" fillId="48" borderId="114" xfId="0" applyNumberFormat="1" applyFont="1" applyFill="1" applyBorder="1" applyAlignment="1" applyProtection="1">
      <alignment horizontal="center" vertical="center"/>
    </xf>
    <xf numFmtId="3" fontId="95" fillId="48" borderId="114" xfId="0" applyNumberFormat="1" applyFont="1" applyFill="1" applyBorder="1" applyAlignment="1" applyProtection="1">
      <alignment horizontal="center" vertical="center" wrapText="1"/>
    </xf>
    <xf numFmtId="3" fontId="95" fillId="48" borderId="120"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xf>
    <xf numFmtId="0" fontId="63" fillId="49" borderId="78" xfId="0" applyFont="1" applyFill="1" applyBorder="1" applyAlignment="1" applyProtection="1">
      <alignment horizontal="justify" vertical="center" wrapText="1"/>
    </xf>
    <xf numFmtId="0" fontId="119" fillId="49" borderId="78" xfId="0" applyFont="1" applyFill="1" applyBorder="1" applyAlignment="1" applyProtection="1">
      <alignment horizontal="center" vertical="center"/>
    </xf>
    <xf numFmtId="0" fontId="119" fillId="0" borderId="78" xfId="0" applyFont="1" applyFill="1" applyBorder="1" applyAlignment="1" applyProtection="1">
      <alignment horizontal="center" vertical="center"/>
    </xf>
    <xf numFmtId="199" fontId="119" fillId="46" borderId="78" xfId="90" applyNumberFormat="1" applyFont="1" applyFill="1" applyBorder="1" applyAlignment="1" applyProtection="1">
      <alignment horizontal="center" vertical="center"/>
    </xf>
    <xf numFmtId="0" fontId="63" fillId="0" borderId="78" xfId="0" applyFont="1" applyFill="1" applyBorder="1" applyAlignment="1" applyProtection="1">
      <alignment horizontal="justify" vertical="center" wrapText="1"/>
    </xf>
    <xf numFmtId="199" fontId="119" fillId="0" borderId="78" xfId="94" applyNumberFormat="1" applyFont="1" applyFill="1" applyBorder="1" applyAlignment="1" applyProtection="1">
      <alignment horizontal="left" vertical="center"/>
    </xf>
    <xf numFmtId="0" fontId="119" fillId="46" borderId="78" xfId="0" applyFont="1" applyFill="1" applyBorder="1" applyAlignment="1" applyProtection="1">
      <alignment horizontal="center" vertical="center"/>
    </xf>
    <xf numFmtId="0" fontId="63" fillId="0" borderId="111" xfId="435" applyFont="1" applyFill="1" applyBorder="1" applyAlignment="1" applyProtection="1">
      <alignment horizontal="justify" vertical="top" wrapText="1"/>
    </xf>
    <xf numFmtId="0" fontId="119" fillId="0" borderId="95" xfId="0" applyFont="1" applyFill="1" applyBorder="1" applyAlignment="1" applyProtection="1">
      <alignment horizontal="center" vertical="center" wrapText="1"/>
    </xf>
    <xf numFmtId="188" fontId="119" fillId="46" borderId="116" xfId="434" applyNumberFormat="1" applyFont="1" applyFill="1" applyBorder="1" applyAlignment="1" applyProtection="1">
      <alignment horizontal="center" vertical="center"/>
    </xf>
    <xf numFmtId="188" fontId="119" fillId="46" borderId="121" xfId="0" applyNumberFormat="1" applyFont="1" applyFill="1" applyBorder="1" applyAlignment="1" applyProtection="1">
      <alignment horizontal="center" vertical="center"/>
    </xf>
    <xf numFmtId="0" fontId="119" fillId="0" borderId="122" xfId="0" applyFont="1" applyFill="1" applyBorder="1" applyAlignment="1" applyProtection="1">
      <alignment horizontal="center" vertical="center" wrapText="1"/>
    </xf>
    <xf numFmtId="0" fontId="119" fillId="46" borderId="122" xfId="0" applyFont="1" applyFill="1" applyBorder="1" applyAlignment="1" applyProtection="1">
      <alignment horizontal="center" vertical="center" wrapText="1"/>
    </xf>
    <xf numFmtId="200" fontId="63" fillId="0" borderId="78" xfId="0" applyNumberFormat="1" applyFont="1" applyFill="1" applyBorder="1" applyAlignment="1" applyProtection="1">
      <alignment horizontal="center" vertical="center"/>
    </xf>
    <xf numFmtId="0" fontId="119" fillId="0" borderId="122" xfId="0" applyFont="1" applyFill="1" applyBorder="1" applyAlignment="1" applyProtection="1">
      <alignment horizontal="center" vertical="center"/>
    </xf>
    <xf numFmtId="188" fontId="119" fillId="46" borderId="131" xfId="0" applyNumberFormat="1" applyFont="1" applyFill="1" applyBorder="1" applyAlignment="1" applyProtection="1">
      <alignment horizontal="center" vertical="center"/>
    </xf>
    <xf numFmtId="3" fontId="119" fillId="0" borderId="78" xfId="0" applyNumberFormat="1" applyFont="1" applyFill="1" applyBorder="1" applyAlignment="1" applyProtection="1">
      <alignment horizontal="center" vertical="center"/>
    </xf>
    <xf numFmtId="200" fontId="119" fillId="0" borderId="78" xfId="0" applyNumberFormat="1" applyFont="1" applyFill="1" applyBorder="1" applyAlignment="1" applyProtection="1">
      <alignment horizontal="center" vertical="center"/>
    </xf>
    <xf numFmtId="49" fontId="95" fillId="50" borderId="38" xfId="1" applyNumberFormat="1" applyFont="1" applyFill="1" applyBorder="1" applyAlignment="1" applyProtection="1">
      <alignment horizontal="center" vertical="center" wrapText="1"/>
    </xf>
    <xf numFmtId="0" fontId="122" fillId="50" borderId="124" xfId="439" applyFont="1" applyFill="1" applyBorder="1" applyAlignment="1" applyProtection="1">
      <alignment vertical="center" wrapText="1"/>
    </xf>
    <xf numFmtId="0" fontId="95" fillId="50" borderId="125" xfId="0" applyFont="1" applyFill="1" applyBorder="1" applyAlignment="1" applyProtection="1">
      <alignment horizontal="center" vertical="center"/>
    </xf>
    <xf numFmtId="4" fontId="95" fillId="50" borderId="125" xfId="0" applyNumberFormat="1" applyFont="1" applyFill="1" applyBorder="1" applyAlignment="1" applyProtection="1">
      <alignment horizontal="center" vertical="center"/>
    </xf>
    <xf numFmtId="3" fontId="95" fillId="50" borderId="125" xfId="0" applyNumberFormat="1" applyFont="1" applyFill="1" applyBorder="1" applyAlignment="1" applyProtection="1">
      <alignment horizontal="center" vertical="center" wrapText="1"/>
    </xf>
    <xf numFmtId="0" fontId="119" fillId="28" borderId="75" xfId="0" applyFont="1" applyFill="1" applyBorder="1" applyAlignment="1" applyProtection="1">
      <alignment vertical="center"/>
    </xf>
    <xf numFmtId="0" fontId="63" fillId="51" borderId="47" xfId="0" applyFont="1" applyFill="1" applyBorder="1" applyAlignment="1" applyProtection="1">
      <alignment horizontal="center" vertical="center"/>
    </xf>
    <xf numFmtId="0" fontId="63" fillId="51" borderId="0" xfId="0" applyFont="1" applyFill="1" applyBorder="1" applyAlignment="1" applyProtection="1">
      <alignment horizontal="center" vertical="center"/>
    </xf>
    <xf numFmtId="0" fontId="63" fillId="51" borderId="139" xfId="0" applyFont="1" applyFill="1" applyBorder="1" applyAlignment="1" applyProtection="1">
      <alignment horizontal="center" vertical="center"/>
    </xf>
    <xf numFmtId="0" fontId="119" fillId="28" borderId="140" xfId="0" applyFont="1" applyFill="1" applyBorder="1" applyAlignment="1" applyProtection="1">
      <alignment vertical="center"/>
    </xf>
    <xf numFmtId="10" fontId="119" fillId="31" borderId="82" xfId="343" applyNumberFormat="1" applyFont="1" applyFill="1" applyBorder="1" applyAlignment="1" applyProtection="1">
      <alignment horizontal="center" vertical="center"/>
    </xf>
    <xf numFmtId="188" fontId="119" fillId="31" borderId="83" xfId="0" applyNumberFormat="1" applyFont="1" applyFill="1" applyBorder="1" applyAlignment="1" applyProtection="1">
      <alignment horizontal="center"/>
    </xf>
    <xf numFmtId="10" fontId="119" fillId="30" borderId="0" xfId="0" applyNumberFormat="1" applyFont="1" applyFill="1" applyAlignment="1" applyProtection="1">
      <alignment horizontal="center" vertical="center"/>
    </xf>
    <xf numFmtId="10" fontId="119" fillId="31" borderId="72" xfId="343" applyNumberFormat="1" applyFont="1" applyFill="1" applyBorder="1" applyAlignment="1" applyProtection="1">
      <alignment horizontal="center" vertical="center"/>
    </xf>
    <xf numFmtId="188" fontId="119" fillId="31" borderId="74" xfId="0" applyNumberFormat="1" applyFont="1" applyFill="1" applyBorder="1" applyAlignment="1" applyProtection="1">
      <alignment horizontal="center"/>
    </xf>
    <xf numFmtId="0" fontId="18" fillId="30" borderId="0" xfId="0" applyFont="1" applyFill="1" applyProtection="1"/>
    <xf numFmtId="10" fontId="119" fillId="30" borderId="86" xfId="343" applyNumberFormat="1" applyFont="1" applyFill="1" applyBorder="1" applyAlignment="1" applyProtection="1">
      <alignment horizontal="center" vertical="center"/>
    </xf>
    <xf numFmtId="188" fontId="119" fillId="0" borderId="92" xfId="0" applyNumberFormat="1" applyFont="1" applyBorder="1" applyAlignment="1" applyProtection="1">
      <alignment horizontal="center"/>
    </xf>
    <xf numFmtId="0" fontId="64" fillId="37" borderId="68" xfId="0" applyFont="1" applyFill="1" applyBorder="1" applyAlignment="1" applyProtection="1">
      <alignment horizontal="justify" vertical="center" wrapText="1"/>
    </xf>
    <xf numFmtId="0" fontId="111" fillId="37" borderId="68" xfId="0" applyFont="1" applyFill="1" applyBorder="1" applyAlignment="1" applyProtection="1">
      <alignment horizontal="justify" vertical="center" wrapText="1"/>
    </xf>
    <xf numFmtId="166" fontId="16" fillId="33" borderId="22" xfId="3" applyFont="1" applyFill="1" applyBorder="1" applyAlignment="1" applyProtection="1">
      <alignment horizontal="center" vertical="center" wrapText="1"/>
      <protection hidden="1"/>
    </xf>
    <xf numFmtId="0" fontId="17" fillId="29" borderId="22" xfId="0" applyFont="1" applyFill="1" applyBorder="1" applyAlignment="1" applyProtection="1">
      <alignment horizontal="center" vertical="center"/>
      <protection hidden="1"/>
    </xf>
    <xf numFmtId="0" fontId="46" fillId="29" borderId="22" xfId="0" applyFont="1" applyFill="1" applyBorder="1" applyAlignment="1" applyProtection="1">
      <alignment horizontal="center" vertical="center"/>
      <protection hidden="1"/>
    </xf>
    <xf numFmtId="0" fontId="57" fillId="37" borderId="101" xfId="436" applyFont="1" applyFill="1" applyBorder="1" applyAlignment="1" applyProtection="1">
      <alignment horizontal="center" vertical="center" wrapText="1"/>
    </xf>
    <xf numFmtId="0" fontId="57" fillId="37" borderId="93" xfId="436" applyFont="1" applyFill="1" applyBorder="1" applyAlignment="1" applyProtection="1">
      <alignment horizontal="center" vertical="center" wrapText="1"/>
    </xf>
    <xf numFmtId="0" fontId="57" fillId="37" borderId="94" xfId="436" applyFont="1" applyFill="1" applyBorder="1" applyAlignment="1" applyProtection="1">
      <alignment horizontal="center" vertical="center" wrapText="1"/>
    </xf>
    <xf numFmtId="0" fontId="69" fillId="55" borderId="78" xfId="0" applyFont="1" applyFill="1" applyBorder="1" applyAlignment="1" applyProtection="1">
      <alignment horizontal="center" vertical="center"/>
    </xf>
    <xf numFmtId="182" fontId="17" fillId="29" borderId="78" xfId="0" applyNumberFormat="1" applyFont="1" applyFill="1" applyBorder="1" applyAlignment="1" applyProtection="1">
      <alignment horizontal="center" vertical="center"/>
      <protection hidden="1"/>
    </xf>
    <xf numFmtId="16" fontId="69" fillId="55" borderId="78" xfId="0" applyNumberFormat="1" applyFont="1" applyFill="1" applyBorder="1" applyAlignment="1" applyProtection="1">
      <alignment horizontal="center" vertical="center"/>
    </xf>
    <xf numFmtId="168" fontId="0" fillId="0" borderId="78" xfId="0" applyNumberFormat="1" applyBorder="1" applyAlignment="1" applyProtection="1">
      <alignment horizontal="center" vertical="center"/>
      <protection hidden="1"/>
    </xf>
    <xf numFmtId="0" fontId="18" fillId="0" borderId="0" xfId="0" applyFont="1" applyProtection="1"/>
    <xf numFmtId="0" fontId="18" fillId="0" borderId="0" xfId="0" applyFont="1" applyFill="1" applyProtection="1"/>
    <xf numFmtId="0" fontId="19" fillId="0" borderId="0" xfId="0" applyFont="1" applyProtection="1"/>
    <xf numFmtId="0" fontId="109" fillId="42" borderId="51" xfId="0" applyFont="1" applyFill="1" applyBorder="1" applyAlignment="1" applyProtection="1">
      <alignment horizontal="center" vertical="center"/>
    </xf>
    <xf numFmtId="0" fontId="108" fillId="42" borderId="42" xfId="0" applyFont="1" applyFill="1" applyBorder="1" applyAlignment="1" applyProtection="1">
      <alignment horizontal="center"/>
    </xf>
    <xf numFmtId="0" fontId="108" fillId="42" borderId="62" xfId="0" applyFont="1" applyFill="1" applyBorder="1" applyAlignment="1" applyProtection="1">
      <alignment vertical="center"/>
    </xf>
    <xf numFmtId="0" fontId="108" fillId="42" borderId="42" xfId="0" applyFont="1" applyFill="1" applyBorder="1" applyAlignment="1" applyProtection="1">
      <alignment vertical="center"/>
    </xf>
    <xf numFmtId="0" fontId="108" fillId="42" borderId="52" xfId="0" applyFont="1" applyFill="1" applyBorder="1" applyAlignment="1" applyProtection="1">
      <alignment vertical="center"/>
    </xf>
    <xf numFmtId="10" fontId="18" fillId="0" borderId="0" xfId="0" applyNumberFormat="1" applyFont="1" applyProtection="1"/>
    <xf numFmtId="195" fontId="18" fillId="0" borderId="0" xfId="0" applyNumberFormat="1" applyFont="1" applyProtection="1"/>
    <xf numFmtId="0" fontId="108" fillId="53" borderId="133" xfId="0" applyFont="1" applyFill="1" applyBorder="1" applyAlignment="1" applyProtection="1">
      <alignment horizontal="center" vertical="center" wrapText="1"/>
    </xf>
    <xf numFmtId="0" fontId="108" fillId="53" borderId="134" xfId="0" applyFont="1" applyFill="1" applyBorder="1" applyAlignment="1" applyProtection="1">
      <alignment horizontal="center" vertical="center" wrapText="1"/>
    </xf>
    <xf numFmtId="0" fontId="108" fillId="53" borderId="135" xfId="0" applyFont="1" applyFill="1" applyBorder="1" applyAlignment="1" applyProtection="1">
      <alignment horizontal="center" vertical="center" wrapText="1"/>
    </xf>
    <xf numFmtId="4" fontId="108" fillId="53" borderId="136" xfId="0" applyNumberFormat="1" applyFont="1" applyFill="1" applyBorder="1" applyAlignment="1" applyProtection="1">
      <alignment horizontal="center" vertical="center" wrapText="1"/>
    </xf>
    <xf numFmtId="3" fontId="108" fillId="53" borderId="136" xfId="0" applyNumberFormat="1" applyFont="1" applyFill="1" applyBorder="1" applyAlignment="1" applyProtection="1">
      <alignment horizontal="center" vertical="center" wrapText="1"/>
    </xf>
    <xf numFmtId="3" fontId="108" fillId="53" borderId="137" xfId="0" applyNumberFormat="1" applyFont="1" applyFill="1" applyBorder="1" applyAlignment="1" applyProtection="1">
      <alignment horizontal="center" vertical="center" wrapText="1"/>
    </xf>
    <xf numFmtId="0" fontId="18" fillId="30" borderId="102" xfId="104" applyFont="1" applyFill="1" applyBorder="1" applyAlignment="1" applyProtection="1">
      <alignment horizontal="center" vertical="center"/>
    </xf>
    <xf numFmtId="0" fontId="18" fillId="30" borderId="71" xfId="104" applyFont="1" applyFill="1" applyBorder="1" applyAlignment="1" applyProtection="1">
      <alignment horizontal="center" vertical="center"/>
    </xf>
    <xf numFmtId="42" fontId="118" fillId="0" borderId="71" xfId="431" applyFont="1" applyBorder="1" applyAlignment="1" applyProtection="1">
      <alignment horizontal="center" vertical="center"/>
    </xf>
    <xf numFmtId="194" fontId="118" fillId="0" borderId="71" xfId="0" applyNumberFormat="1" applyFont="1" applyBorder="1" applyAlignment="1" applyProtection="1">
      <alignment horizontal="center" vertical="center"/>
    </xf>
    <xf numFmtId="0" fontId="18" fillId="30" borderId="27" xfId="104" applyFont="1" applyFill="1" applyBorder="1" applyAlignment="1" applyProtection="1">
      <alignment horizontal="center" vertical="center"/>
    </xf>
    <xf numFmtId="0" fontId="18" fillId="30" borderId="68" xfId="104" applyFont="1" applyFill="1" applyBorder="1" applyAlignment="1" applyProtection="1">
      <alignment horizontal="center" vertical="center"/>
    </xf>
    <xf numFmtId="42" fontId="118" fillId="0" borderId="68" xfId="431" applyFont="1" applyBorder="1" applyAlignment="1" applyProtection="1">
      <alignment horizontal="center" vertical="center"/>
    </xf>
    <xf numFmtId="194" fontId="118" fillId="0" borderId="68" xfId="0" applyNumberFormat="1" applyFont="1" applyBorder="1" applyAlignment="1" applyProtection="1">
      <alignment horizontal="center" vertical="center"/>
    </xf>
    <xf numFmtId="0" fontId="18" fillId="30" borderId="78" xfId="104" applyFont="1" applyFill="1" applyBorder="1" applyAlignment="1" applyProtection="1">
      <alignment horizontal="center" vertical="center"/>
    </xf>
    <xf numFmtId="42" fontId="118" fillId="0" borderId="78" xfId="431" applyFont="1" applyBorder="1" applyAlignment="1" applyProtection="1">
      <alignment horizontal="center" vertical="center"/>
    </xf>
    <xf numFmtId="194" fontId="118" fillId="0" borderId="78" xfId="0" applyNumberFormat="1" applyFont="1" applyBorder="1" applyAlignment="1" applyProtection="1">
      <alignment horizontal="center" vertical="center"/>
    </xf>
    <xf numFmtId="195" fontId="118" fillId="0" borderId="68" xfId="431" applyNumberFormat="1" applyFont="1" applyBorder="1" applyAlignment="1" applyProtection="1">
      <alignment horizontal="center" vertical="center"/>
    </xf>
    <xf numFmtId="195" fontId="118" fillId="0" borderId="78" xfId="431" applyNumberFormat="1" applyFont="1" applyBorder="1" applyAlignment="1" applyProtection="1">
      <alignment horizontal="center" vertical="center"/>
    </xf>
    <xf numFmtId="10" fontId="18" fillId="0" borderId="0" xfId="0" applyNumberFormat="1" applyFont="1" applyAlignment="1" applyProtection="1">
      <alignment horizontal="center"/>
    </xf>
    <xf numFmtId="193" fontId="63" fillId="37" borderId="22" xfId="429" applyNumberFormat="1" applyFont="1" applyFill="1" applyBorder="1" applyAlignment="1" applyProtection="1">
      <alignment horizontal="center" vertical="center" wrapText="1"/>
    </xf>
    <xf numFmtId="194" fontId="122" fillId="37" borderId="22" xfId="0" applyNumberFormat="1" applyFont="1" applyFill="1" applyBorder="1" applyAlignment="1" applyProtection="1">
      <alignment horizontal="center" vertical="center"/>
    </xf>
    <xf numFmtId="0" fontId="119" fillId="0" borderId="0" xfId="0" applyFont="1" applyAlignment="1" applyProtection="1">
      <alignment horizontal="center"/>
    </xf>
    <xf numFmtId="1" fontId="18" fillId="0" borderId="0" xfId="0" applyNumberFormat="1" applyFont="1" applyProtection="1"/>
    <xf numFmtId="0" fontId="119" fillId="0" borderId="0" xfId="0" applyFont="1" applyProtection="1"/>
    <xf numFmtId="0" fontId="19" fillId="32" borderId="22" xfId="0" applyFont="1" applyFill="1" applyBorder="1" applyAlignment="1" applyProtection="1">
      <alignment horizontal="center" vertical="center"/>
    </xf>
    <xf numFmtId="10" fontId="19" fillId="32" borderId="22" xfId="0" applyNumberFormat="1" applyFont="1" applyFill="1" applyBorder="1" applyAlignment="1" applyProtection="1">
      <alignment horizontal="center" vertical="center"/>
    </xf>
    <xf numFmtId="0" fontId="18" fillId="0" borderId="22" xfId="0" applyFont="1" applyBorder="1" applyAlignment="1" applyProtection="1">
      <alignment horizontal="center" vertical="center"/>
    </xf>
    <xf numFmtId="0" fontId="19" fillId="30" borderId="22" xfId="104" applyFont="1" applyFill="1" applyBorder="1" applyAlignment="1" applyProtection="1">
      <alignment horizontal="center" vertical="center"/>
    </xf>
    <xf numFmtId="0" fontId="18" fillId="0" borderId="0" xfId="0" applyFont="1" applyFill="1" applyAlignment="1" applyProtection="1"/>
    <xf numFmtId="0" fontId="18" fillId="0" borderId="0" xfId="0" applyFont="1" applyAlignment="1" applyProtection="1">
      <alignment horizontal="center" vertical="center"/>
    </xf>
    <xf numFmtId="0" fontId="18" fillId="37" borderId="22" xfId="0" applyFont="1" applyFill="1" applyBorder="1" applyAlignment="1" applyProtection="1">
      <alignment horizontal="center" vertical="center"/>
    </xf>
    <xf numFmtId="0" fontId="18" fillId="37" borderId="22" xfId="0" applyFont="1" applyFill="1" applyBorder="1" applyAlignment="1" applyProtection="1">
      <alignment horizontal="center" vertical="center" wrapText="1"/>
    </xf>
    <xf numFmtId="188" fontId="18" fillId="0" borderId="22" xfId="0" applyNumberFormat="1" applyFont="1" applyBorder="1" applyAlignment="1" applyProtection="1">
      <alignment horizontal="center" vertical="center"/>
    </xf>
    <xf numFmtId="0" fontId="18" fillId="0" borderId="22" xfId="0" applyFont="1" applyFill="1" applyBorder="1" applyAlignment="1" applyProtection="1">
      <alignment horizontal="center" vertical="center"/>
    </xf>
    <xf numFmtId="0" fontId="18" fillId="0" borderId="22" xfId="0" applyFont="1" applyBorder="1" applyAlignment="1" applyProtection="1">
      <alignment horizontal="center"/>
    </xf>
    <xf numFmtId="10" fontId="18" fillId="0" borderId="22" xfId="357" applyNumberFormat="1" applyFont="1" applyBorder="1" applyAlignment="1" applyProtection="1">
      <alignment horizontal="center"/>
    </xf>
    <xf numFmtId="0" fontId="66" fillId="0" borderId="0" xfId="436" applyFont="1" applyBorder="1" applyProtection="1"/>
    <xf numFmtId="0" fontId="66" fillId="0" borderId="0" xfId="436" applyFont="1" applyProtection="1"/>
    <xf numFmtId="0" fontId="66" fillId="30" borderId="0" xfId="436" applyFont="1" applyFill="1" applyProtection="1"/>
    <xf numFmtId="0" fontId="57" fillId="29" borderId="38" xfId="436" applyFont="1" applyFill="1" applyBorder="1" applyAlignment="1" applyProtection="1">
      <alignment horizontal="center"/>
    </xf>
    <xf numFmtId="42" fontId="57" fillId="33" borderId="39" xfId="430" applyFont="1" applyFill="1" applyBorder="1" applyAlignment="1" applyProtection="1">
      <alignment horizontal="center" vertical="center"/>
    </xf>
    <xf numFmtId="0" fontId="57" fillId="33" borderId="63" xfId="436" applyFont="1" applyFill="1" applyBorder="1" applyAlignment="1" applyProtection="1">
      <alignment horizontal="center" vertical="center"/>
    </xf>
    <xf numFmtId="0" fontId="57" fillId="29" borderId="99" xfId="436" applyFont="1" applyFill="1" applyBorder="1" applyAlignment="1" applyProtection="1">
      <alignment horizontal="center" vertical="center" wrapText="1"/>
    </xf>
    <xf numFmtId="186" fontId="57" fillId="33" borderId="100" xfId="436" applyNumberFormat="1" applyFont="1" applyFill="1" applyBorder="1" applyAlignment="1" applyProtection="1">
      <alignment horizontal="center" vertical="center"/>
    </xf>
    <xf numFmtId="0" fontId="66" fillId="30" borderId="0" xfId="436" applyFont="1" applyFill="1" applyBorder="1" applyProtection="1"/>
    <xf numFmtId="6" fontId="66" fillId="30" borderId="0" xfId="436" applyNumberFormat="1" applyFont="1" applyFill="1" applyProtection="1"/>
    <xf numFmtId="0" fontId="57" fillId="29" borderId="78" xfId="436" applyFont="1" applyFill="1" applyBorder="1" applyAlignment="1" applyProtection="1">
      <alignment horizontal="center" vertical="center"/>
    </xf>
    <xf numFmtId="0" fontId="66" fillId="30" borderId="0" xfId="436" applyFont="1" applyFill="1" applyBorder="1" applyAlignment="1" applyProtection="1">
      <alignment horizontal="center"/>
    </xf>
    <xf numFmtId="0" fontId="66" fillId="30" borderId="0" xfId="436" applyFont="1" applyFill="1" applyAlignment="1" applyProtection="1">
      <alignment horizontal="left"/>
    </xf>
    <xf numFmtId="0" fontId="57" fillId="29" borderId="78" xfId="436" applyFont="1" applyFill="1" applyBorder="1" applyAlignment="1" applyProtection="1">
      <alignment horizontal="center" vertical="center" wrapText="1"/>
    </xf>
    <xf numFmtId="0" fontId="57" fillId="29" borderId="78" xfId="436" applyFont="1" applyFill="1" applyBorder="1" applyAlignment="1" applyProtection="1">
      <alignment vertical="center" wrapText="1"/>
    </xf>
    <xf numFmtId="0" fontId="57" fillId="29" borderId="32" xfId="436" applyFont="1" applyFill="1" applyBorder="1" applyAlignment="1" applyProtection="1">
      <alignment horizontal="center" vertical="center" wrapText="1"/>
    </xf>
    <xf numFmtId="0" fontId="57" fillId="29" borderId="95" xfId="436" applyFont="1" applyFill="1" applyBorder="1" applyAlignment="1" applyProtection="1">
      <alignment horizontal="center" vertical="center" wrapText="1"/>
    </xf>
    <xf numFmtId="0" fontId="57" fillId="30" borderId="78" xfId="436" applyFont="1" applyFill="1" applyBorder="1" applyAlignment="1" applyProtection="1">
      <alignment horizontal="center" vertical="center"/>
    </xf>
    <xf numFmtId="0" fontId="57" fillId="37" borderId="78" xfId="436" applyFont="1" applyFill="1" applyBorder="1" applyAlignment="1" applyProtection="1">
      <alignment horizontal="center" vertical="center" wrapText="1"/>
    </xf>
    <xf numFmtId="198" fontId="66" fillId="30" borderId="78" xfId="436" applyNumberFormat="1" applyFont="1" applyFill="1" applyBorder="1" applyAlignment="1" applyProtection="1">
      <alignment horizontal="center" vertical="center"/>
    </xf>
    <xf numFmtId="10" fontId="66" fillId="30" borderId="78" xfId="343" applyNumberFormat="1" applyFont="1" applyFill="1" applyBorder="1" applyAlignment="1" applyProtection="1">
      <alignment horizontal="center" vertical="center"/>
    </xf>
    <xf numFmtId="2" fontId="66" fillId="30" borderId="78" xfId="436" applyNumberFormat="1" applyFont="1" applyFill="1" applyBorder="1" applyAlignment="1" applyProtection="1">
      <alignment horizontal="center" vertical="center"/>
    </xf>
    <xf numFmtId="2" fontId="57" fillId="30" borderId="78" xfId="436" applyNumberFormat="1" applyFont="1" applyFill="1" applyBorder="1" applyAlignment="1" applyProtection="1">
      <alignment horizontal="center" vertical="center"/>
    </xf>
    <xf numFmtId="1" fontId="57" fillId="0" borderId="78" xfId="436" applyNumberFormat="1" applyFont="1" applyFill="1" applyBorder="1" applyAlignment="1" applyProtection="1">
      <alignment horizontal="center" vertical="center"/>
    </xf>
    <xf numFmtId="0" fontId="66" fillId="0" borderId="0" xfId="436" applyFont="1" applyAlignment="1" applyProtection="1">
      <alignment vertical="center"/>
    </xf>
    <xf numFmtId="187" fontId="66" fillId="0" borderId="0" xfId="436" applyNumberFormat="1" applyFont="1" applyBorder="1" applyAlignment="1" applyProtection="1">
      <alignment vertical="center"/>
    </xf>
    <xf numFmtId="1" fontId="66" fillId="0" borderId="0" xfId="436" applyNumberFormat="1" applyFont="1" applyBorder="1" applyAlignment="1" applyProtection="1">
      <alignment horizontal="center" vertical="center"/>
    </xf>
    <xf numFmtId="0" fontId="123" fillId="30" borderId="0" xfId="436" applyFont="1" applyFill="1" applyProtection="1"/>
    <xf numFmtId="198" fontId="123" fillId="30" borderId="0" xfId="436" applyNumberFormat="1" applyFont="1" applyFill="1" applyProtection="1"/>
    <xf numFmtId="41" fontId="123" fillId="30" borderId="0" xfId="436" applyNumberFormat="1" applyFont="1" applyFill="1" applyProtection="1"/>
    <xf numFmtId="0" fontId="58" fillId="0" borderId="78" xfId="0" applyFont="1" applyFill="1" applyBorder="1" applyAlignment="1" applyProtection="1">
      <alignment vertical="center"/>
    </xf>
    <xf numFmtId="0" fontId="89" fillId="33" borderId="78" xfId="350" applyFont="1" applyFill="1" applyBorder="1" applyAlignment="1" applyProtection="1">
      <alignment horizontal="center" vertical="center" wrapText="1"/>
    </xf>
    <xf numFmtId="0" fontId="19" fillId="32" borderId="78" xfId="350" applyFont="1" applyFill="1" applyBorder="1" applyAlignment="1" applyProtection="1">
      <alignment vertical="center" wrapText="1"/>
    </xf>
    <xf numFmtId="0" fontId="18" fillId="32" borderId="78" xfId="350" applyFont="1" applyFill="1" applyBorder="1" applyAlignment="1" applyProtection="1">
      <alignment horizontal="justify" vertical="center" wrapText="1"/>
    </xf>
    <xf numFmtId="0" fontId="19" fillId="32" borderId="78" xfId="350" applyFont="1" applyFill="1" applyBorder="1" applyAlignment="1" applyProtection="1">
      <alignment horizontal="right" vertical="center" wrapText="1"/>
    </xf>
    <xf numFmtId="0" fontId="84" fillId="0" borderId="78" xfId="350" applyFont="1" applyFill="1" applyBorder="1" applyAlignment="1" applyProtection="1">
      <alignment horizontal="left" vertical="center" wrapText="1"/>
    </xf>
    <xf numFmtId="0" fontId="19" fillId="35" borderId="78" xfId="350" applyFont="1" applyFill="1" applyBorder="1" applyAlignment="1" applyProtection="1">
      <alignment vertical="center" wrapText="1"/>
    </xf>
    <xf numFmtId="0" fontId="18" fillId="35" borderId="78" xfId="350" applyFont="1" applyFill="1" applyBorder="1" applyAlignment="1" applyProtection="1">
      <alignment horizontal="justify" vertical="center" wrapText="1"/>
    </xf>
    <xf numFmtId="0" fontId="81" fillId="35" borderId="78" xfId="350" applyFont="1" applyFill="1" applyBorder="1" applyAlignment="1" applyProtection="1">
      <alignment horizontal="right" vertical="center" wrapText="1"/>
    </xf>
    <xf numFmtId="202" fontId="58" fillId="37" borderId="0" xfId="1" applyNumberFormat="1" applyFont="1" applyFill="1" applyAlignment="1" applyProtection="1">
      <alignment vertical="center"/>
    </xf>
    <xf numFmtId="49" fontId="124" fillId="60" borderId="78" xfId="362" applyNumberFormat="1" applyFont="1" applyFill="1" applyBorder="1" applyAlignment="1" applyProtection="1">
      <alignment horizontal="center" vertical="center" wrapText="1"/>
    </xf>
    <xf numFmtId="0" fontId="46" fillId="28" borderId="78" xfId="434" applyFont="1" applyFill="1" applyBorder="1" applyAlignment="1" applyProtection="1">
      <alignment horizontal="center" vertical="center" wrapText="1"/>
    </xf>
    <xf numFmtId="0" fontId="58" fillId="28" borderId="78" xfId="0" applyFont="1" applyFill="1" applyBorder="1" applyAlignment="1" applyProtection="1">
      <alignment horizontal="center" vertical="center"/>
    </xf>
    <xf numFmtId="2" fontId="58" fillId="28" borderId="78" xfId="0" applyNumberFormat="1" applyFont="1" applyFill="1" applyBorder="1" applyAlignment="1" applyProtection="1">
      <alignment horizontal="center" vertical="center"/>
    </xf>
    <xf numFmtId="188" fontId="58" fillId="28" borderId="78" xfId="434" applyNumberFormat="1" applyFont="1" applyFill="1" applyBorder="1" applyAlignment="1" applyProtection="1">
      <alignment horizontal="center" vertical="center"/>
      <protection locked="0"/>
    </xf>
    <xf numFmtId="188" fontId="58" fillId="28" borderId="78" xfId="0" applyNumberFormat="1" applyFont="1" applyFill="1" applyBorder="1" applyAlignment="1" applyProtection="1">
      <alignment horizontal="center" vertical="center"/>
      <protection locked="0"/>
    </xf>
    <xf numFmtId="195" fontId="46" fillId="28" borderId="78" xfId="0" applyNumberFormat="1" applyFont="1" applyFill="1" applyBorder="1" applyAlignment="1" applyProtection="1">
      <alignment horizontal="center" vertical="center"/>
      <protection locked="0"/>
    </xf>
    <xf numFmtId="49" fontId="124" fillId="61" borderId="78" xfId="362" applyNumberFormat="1" applyFont="1" applyFill="1" applyBorder="1" applyAlignment="1" applyProtection="1">
      <alignment horizontal="center" vertical="center" wrapText="1"/>
    </xf>
    <xf numFmtId="0" fontId="46" fillId="29" borderId="78" xfId="434" applyFont="1" applyFill="1" applyBorder="1" applyAlignment="1" applyProtection="1">
      <alignment horizontal="center" vertical="center" wrapText="1"/>
    </xf>
    <xf numFmtId="0" fontId="58" fillId="29" borderId="78" xfId="0" applyFont="1" applyFill="1" applyBorder="1" applyAlignment="1" applyProtection="1">
      <alignment horizontal="center" vertical="center"/>
    </xf>
    <xf numFmtId="2" fontId="58" fillId="29" borderId="78" xfId="0" applyNumberFormat="1" applyFont="1" applyFill="1" applyBorder="1" applyAlignment="1" applyProtection="1">
      <alignment horizontal="center" vertical="center"/>
    </xf>
    <xf numFmtId="188" fontId="58" fillId="29" borderId="78" xfId="434" applyNumberFormat="1" applyFont="1" applyFill="1" applyBorder="1" applyAlignment="1" applyProtection="1">
      <alignment horizontal="center" vertical="center"/>
      <protection locked="0"/>
    </xf>
    <xf numFmtId="188" fontId="58" fillId="29" borderId="78" xfId="0" applyNumberFormat="1" applyFont="1" applyFill="1" applyBorder="1" applyAlignment="1" applyProtection="1">
      <alignment horizontal="center" vertical="center"/>
      <protection locked="0"/>
    </xf>
    <xf numFmtId="0" fontId="125" fillId="32" borderId="78" xfId="5" applyFont="1" applyFill="1" applyBorder="1" applyAlignment="1" applyProtection="1">
      <alignment horizontal="center" vertical="center"/>
    </xf>
    <xf numFmtId="0" fontId="58" fillId="0" borderId="78" xfId="435" applyFont="1" applyFill="1" applyBorder="1" applyAlignment="1" applyProtection="1">
      <alignment horizontal="justify" vertical="center" wrapText="1"/>
    </xf>
    <xf numFmtId="0" fontId="58" fillId="0" borderId="78" xfId="360" applyNumberFormat="1" applyFont="1" applyFill="1" applyBorder="1" applyAlignment="1" applyProtection="1">
      <alignment horizontal="center" vertical="center"/>
    </xf>
    <xf numFmtId="2" fontId="58" fillId="0" borderId="78" xfId="0" applyNumberFormat="1" applyFont="1" applyFill="1" applyBorder="1" applyAlignment="1" applyProtection="1">
      <alignment horizontal="center" vertical="center"/>
    </xf>
    <xf numFmtId="188" fontId="58" fillId="37" borderId="78" xfId="434" applyNumberFormat="1" applyFont="1" applyFill="1" applyBorder="1" applyAlignment="1" applyProtection="1">
      <alignment horizontal="center" vertical="center"/>
      <protection locked="0"/>
    </xf>
    <xf numFmtId="195" fontId="58" fillId="30" borderId="78" xfId="0" applyNumberFormat="1" applyFont="1" applyFill="1" applyBorder="1" applyAlignment="1" applyProtection="1">
      <alignment horizontal="center" vertical="center"/>
      <protection locked="0"/>
    </xf>
    <xf numFmtId="2" fontId="58" fillId="30" borderId="78" xfId="0" applyNumberFormat="1" applyFont="1" applyFill="1" applyBorder="1" applyAlignment="1" applyProtection="1">
      <alignment horizontal="center" vertical="center"/>
    </xf>
    <xf numFmtId="188" fontId="58" fillId="0" borderId="78" xfId="434" applyNumberFormat="1" applyFont="1" applyFill="1" applyBorder="1" applyAlignment="1" applyProtection="1">
      <alignment horizontal="center" vertical="center"/>
      <protection locked="0"/>
    </xf>
    <xf numFmtId="195" fontId="58" fillId="0" borderId="78" xfId="0" applyNumberFormat="1" applyFont="1" applyFill="1" applyBorder="1" applyAlignment="1" applyProtection="1">
      <alignment horizontal="center" vertical="center"/>
      <protection locked="0"/>
    </xf>
    <xf numFmtId="188" fontId="46" fillId="28" borderId="78" xfId="343" applyNumberFormat="1" applyFont="1" applyFill="1" applyBorder="1" applyAlignment="1" applyProtection="1">
      <alignment horizontal="center" vertical="center"/>
      <protection locked="0"/>
    </xf>
    <xf numFmtId="49" fontId="124" fillId="63" borderId="78" xfId="362" applyNumberFormat="1" applyFont="1" applyFill="1" applyBorder="1" applyAlignment="1" applyProtection="1">
      <alignment horizontal="center" vertical="center" wrapText="1"/>
    </xf>
    <xf numFmtId="0" fontId="46" fillId="40" borderId="78" xfId="434" applyFont="1" applyFill="1" applyBorder="1" applyAlignment="1" applyProtection="1">
      <alignment horizontal="center" vertical="center" wrapText="1"/>
    </xf>
    <xf numFmtId="0" fontId="58" fillId="40" borderId="78" xfId="0" applyFont="1" applyFill="1" applyBorder="1" applyAlignment="1" applyProtection="1">
      <alignment horizontal="center" vertical="center"/>
    </xf>
    <xf numFmtId="2" fontId="58" fillId="40" borderId="78" xfId="0" applyNumberFormat="1" applyFont="1" applyFill="1" applyBorder="1" applyAlignment="1" applyProtection="1">
      <alignment horizontal="center" vertical="center"/>
    </xf>
    <xf numFmtId="188" fontId="58" fillId="40" borderId="78" xfId="434" applyNumberFormat="1" applyFont="1" applyFill="1" applyBorder="1" applyAlignment="1" applyProtection="1">
      <alignment horizontal="center" vertical="center"/>
      <protection locked="0"/>
    </xf>
    <xf numFmtId="188" fontId="46" fillId="40" borderId="78" xfId="0" applyNumberFormat="1" applyFont="1" applyFill="1" applyBorder="1" applyAlignment="1" applyProtection="1">
      <alignment horizontal="center" vertical="center"/>
      <protection locked="0"/>
    </xf>
    <xf numFmtId="10" fontId="46" fillId="40" borderId="78" xfId="343" applyNumberFormat="1" applyFont="1" applyFill="1" applyBorder="1" applyAlignment="1" applyProtection="1">
      <alignment horizontal="center" vertical="center"/>
      <protection locked="0"/>
    </xf>
    <xf numFmtId="195" fontId="46" fillId="28" borderId="78" xfId="343" applyNumberFormat="1" applyFont="1" applyFill="1" applyBorder="1" applyAlignment="1" applyProtection="1">
      <alignment horizontal="center" vertical="center"/>
      <protection locked="0"/>
    </xf>
    <xf numFmtId="10" fontId="46" fillId="0" borderId="78" xfId="343" applyNumberFormat="1" applyFont="1" applyFill="1" applyBorder="1" applyAlignment="1" applyProtection="1">
      <alignment horizontal="center" vertical="center"/>
      <protection locked="0"/>
    </xf>
    <xf numFmtId="49" fontId="124" fillId="64" borderId="78" xfId="362" applyNumberFormat="1" applyFont="1" applyFill="1" applyBorder="1" applyAlignment="1" applyProtection="1">
      <alignment horizontal="center" vertical="center" wrapText="1"/>
    </xf>
    <xf numFmtId="0" fontId="46" fillId="65" borderId="78" xfId="434" applyFont="1" applyFill="1" applyBorder="1" applyAlignment="1" applyProtection="1">
      <alignment horizontal="center" vertical="center" wrapText="1"/>
    </xf>
    <xf numFmtId="0" fontId="58" fillId="65" borderId="78" xfId="0" applyFont="1" applyFill="1" applyBorder="1" applyAlignment="1" applyProtection="1">
      <alignment horizontal="center" vertical="center"/>
    </xf>
    <xf numFmtId="2" fontId="58" fillId="65" borderId="78" xfId="0" applyNumberFormat="1" applyFont="1" applyFill="1" applyBorder="1" applyAlignment="1" applyProtection="1">
      <alignment horizontal="center" vertical="center"/>
    </xf>
    <xf numFmtId="188" fontId="58" fillId="65" borderId="78" xfId="434" applyNumberFormat="1" applyFont="1" applyFill="1" applyBorder="1" applyAlignment="1" applyProtection="1">
      <alignment horizontal="center" vertical="center"/>
      <protection locked="0"/>
    </xf>
    <xf numFmtId="188" fontId="46" fillId="65" borderId="78" xfId="0" applyNumberFormat="1" applyFont="1" applyFill="1" applyBorder="1" applyAlignment="1" applyProtection="1">
      <alignment horizontal="center" vertical="center"/>
      <protection locked="0"/>
    </xf>
    <xf numFmtId="10" fontId="46" fillId="65" borderId="78" xfId="343" applyNumberFormat="1" applyFont="1" applyFill="1" applyBorder="1" applyAlignment="1" applyProtection="1">
      <alignment horizontal="center" vertical="center"/>
      <protection locked="0"/>
    </xf>
    <xf numFmtId="0" fontId="60" fillId="0" borderId="78" xfId="435" applyFont="1" applyFill="1" applyBorder="1" applyAlignment="1" applyProtection="1">
      <alignment horizontal="justify" vertical="center" wrapText="1"/>
    </xf>
    <xf numFmtId="49" fontId="124" fillId="66" borderId="78" xfId="362" applyNumberFormat="1" applyFont="1" applyFill="1" applyBorder="1" applyAlignment="1" applyProtection="1">
      <alignment horizontal="center" vertical="center" wrapText="1"/>
    </xf>
    <xf numFmtId="0" fontId="46" fillId="67" borderId="78" xfId="434" applyFont="1" applyFill="1" applyBorder="1" applyAlignment="1" applyProtection="1">
      <alignment horizontal="center" vertical="center" wrapText="1"/>
    </xf>
    <xf numFmtId="0" fontId="58" fillId="67" borderId="78" xfId="0" applyFont="1" applyFill="1" applyBorder="1" applyAlignment="1" applyProtection="1">
      <alignment horizontal="center" vertical="center"/>
    </xf>
    <xf numFmtId="2" fontId="58" fillId="67" borderId="78" xfId="0" applyNumberFormat="1" applyFont="1" applyFill="1" applyBorder="1" applyAlignment="1" applyProtection="1">
      <alignment horizontal="center" vertical="center"/>
    </xf>
    <xf numFmtId="188" fontId="58" fillId="67" borderId="78" xfId="434" applyNumberFormat="1" applyFont="1" applyFill="1" applyBorder="1" applyAlignment="1" applyProtection="1">
      <alignment horizontal="center" vertical="center"/>
      <protection locked="0"/>
    </xf>
    <xf numFmtId="188" fontId="46" fillId="67" borderId="78" xfId="0" applyNumberFormat="1" applyFont="1" applyFill="1" applyBorder="1" applyAlignment="1" applyProtection="1">
      <alignment horizontal="center" vertical="center"/>
      <protection locked="0"/>
    </xf>
    <xf numFmtId="10" fontId="46" fillId="67" borderId="78" xfId="343" applyNumberFormat="1" applyFont="1" applyFill="1" applyBorder="1" applyAlignment="1" applyProtection="1">
      <alignment horizontal="center" vertical="center"/>
      <protection locked="0"/>
    </xf>
    <xf numFmtId="49" fontId="124" fillId="68" borderId="78" xfId="362" applyNumberFormat="1" applyFont="1" applyFill="1" applyBorder="1" applyAlignment="1" applyProtection="1">
      <alignment horizontal="center" vertical="center" wrapText="1"/>
    </xf>
    <xf numFmtId="0" fontId="46" fillId="36" borderId="78" xfId="434" applyFont="1" applyFill="1" applyBorder="1" applyAlignment="1" applyProtection="1">
      <alignment horizontal="center" vertical="center" wrapText="1"/>
    </xf>
    <xf numFmtId="0" fontId="58" fillId="36" borderId="78" xfId="0" applyFont="1" applyFill="1" applyBorder="1" applyAlignment="1" applyProtection="1">
      <alignment horizontal="center" vertical="center"/>
    </xf>
    <xf numFmtId="2" fontId="58" fillId="36" borderId="78" xfId="0" applyNumberFormat="1" applyFont="1" applyFill="1" applyBorder="1" applyAlignment="1" applyProtection="1">
      <alignment horizontal="center" vertical="center"/>
    </xf>
    <xf numFmtId="188" fontId="58" fillId="36" borderId="78" xfId="434" applyNumberFormat="1" applyFont="1" applyFill="1" applyBorder="1" applyAlignment="1" applyProtection="1">
      <alignment horizontal="center" vertical="center"/>
      <protection locked="0"/>
    </xf>
    <xf numFmtId="188" fontId="46" fillId="36" borderId="78" xfId="0" applyNumberFormat="1" applyFont="1" applyFill="1" applyBorder="1" applyAlignment="1" applyProtection="1">
      <alignment horizontal="center" vertical="center"/>
      <protection locked="0"/>
    </xf>
    <xf numFmtId="10" fontId="46" fillId="36" borderId="78" xfId="343" applyNumberFormat="1" applyFont="1" applyFill="1" applyBorder="1" applyAlignment="1" applyProtection="1">
      <alignment horizontal="center" vertical="center"/>
      <protection locked="0"/>
    </xf>
    <xf numFmtId="49" fontId="124" fillId="69" borderId="78" xfId="362" applyNumberFormat="1" applyFont="1" applyFill="1" applyBorder="1" applyAlignment="1" applyProtection="1">
      <alignment horizontal="center" vertical="center" wrapText="1"/>
    </xf>
    <xf numFmtId="0" fontId="46" fillId="58" borderId="78" xfId="434" applyFont="1" applyFill="1" applyBorder="1" applyAlignment="1" applyProtection="1">
      <alignment horizontal="center" vertical="center" wrapText="1"/>
    </xf>
    <xf numFmtId="0" fontId="58" fillId="58" borderId="78" xfId="0" applyFont="1" applyFill="1" applyBorder="1" applyAlignment="1" applyProtection="1">
      <alignment horizontal="center" vertical="center"/>
    </xf>
    <xf numFmtId="2" fontId="58" fillId="58" borderId="78" xfId="0" applyNumberFormat="1" applyFont="1" applyFill="1" applyBorder="1" applyAlignment="1" applyProtection="1">
      <alignment horizontal="center" vertical="center"/>
    </xf>
    <xf numFmtId="188" fontId="58" fillId="58" borderId="78" xfId="434" applyNumberFormat="1" applyFont="1" applyFill="1" applyBorder="1" applyAlignment="1" applyProtection="1">
      <alignment horizontal="center" vertical="center"/>
      <protection locked="0"/>
    </xf>
    <xf numFmtId="188" fontId="46" fillId="58" borderId="78" xfId="0" applyNumberFormat="1" applyFont="1" applyFill="1" applyBorder="1" applyAlignment="1" applyProtection="1">
      <alignment horizontal="center" vertical="center"/>
      <protection locked="0"/>
    </xf>
    <xf numFmtId="10" fontId="46" fillId="58" borderId="78" xfId="343" applyNumberFormat="1" applyFont="1" applyFill="1" applyBorder="1" applyAlignment="1" applyProtection="1">
      <alignment horizontal="center" vertical="center"/>
      <protection locked="0"/>
    </xf>
    <xf numFmtId="10" fontId="58" fillId="37" borderId="78" xfId="343" applyNumberFormat="1" applyFont="1" applyFill="1" applyBorder="1" applyAlignment="1" applyProtection="1">
      <alignment horizontal="center" vertical="center"/>
      <protection locked="0"/>
    </xf>
    <xf numFmtId="188" fontId="58" fillId="31" borderId="78" xfId="0" applyNumberFormat="1" applyFont="1" applyFill="1" applyBorder="1" applyAlignment="1" applyProtection="1">
      <alignment horizontal="center"/>
      <protection locked="0"/>
    </xf>
    <xf numFmtId="188" fontId="58" fillId="0" borderId="78" xfId="0" applyNumberFormat="1" applyFont="1" applyFill="1" applyBorder="1" applyAlignment="1" applyProtection="1">
      <alignment horizontal="center"/>
      <protection locked="0"/>
    </xf>
    <xf numFmtId="10" fontId="58" fillId="28" borderId="78" xfId="343" applyNumberFormat="1" applyFont="1" applyFill="1" applyBorder="1" applyAlignment="1" applyProtection="1">
      <alignment horizontal="center" vertical="center"/>
      <protection locked="0"/>
    </xf>
    <xf numFmtId="188" fontId="58" fillId="28" borderId="78" xfId="0" applyNumberFormat="1" applyFont="1" applyFill="1" applyBorder="1" applyAlignment="1" applyProtection="1">
      <alignment horizontal="center"/>
      <protection locked="0"/>
    </xf>
    <xf numFmtId="0" fontId="125" fillId="32" borderId="138" xfId="5" applyFont="1" applyFill="1" applyBorder="1" applyAlignment="1" applyProtection="1">
      <alignment horizontal="center" vertical="center"/>
    </xf>
    <xf numFmtId="0" fontId="58" fillId="0" borderId="138" xfId="435" applyFont="1" applyFill="1" applyBorder="1" applyAlignment="1" applyProtection="1">
      <alignment horizontal="justify" vertical="center" wrapText="1"/>
    </xf>
    <xf numFmtId="0" fontId="58" fillId="0" borderId="138" xfId="360" applyNumberFormat="1" applyFont="1" applyFill="1" applyBorder="1" applyAlignment="1" applyProtection="1">
      <alignment horizontal="center" vertical="center"/>
    </xf>
    <xf numFmtId="2" fontId="58" fillId="0" borderId="138" xfId="0" applyNumberFormat="1" applyFont="1" applyFill="1" applyBorder="1" applyAlignment="1" applyProtection="1">
      <alignment horizontal="center" vertical="center"/>
    </xf>
    <xf numFmtId="188" fontId="58" fillId="37" borderId="138" xfId="434" applyNumberFormat="1" applyFont="1" applyFill="1" applyBorder="1" applyAlignment="1" applyProtection="1">
      <alignment horizontal="center" vertical="center"/>
      <protection locked="0"/>
    </xf>
    <xf numFmtId="195" fontId="58" fillId="0" borderId="138" xfId="0" applyNumberFormat="1" applyFont="1" applyFill="1" applyBorder="1" applyAlignment="1" applyProtection="1">
      <alignment horizontal="center" vertical="center"/>
      <protection locked="0"/>
    </xf>
    <xf numFmtId="0" fontId="58" fillId="28" borderId="71" xfId="0" applyFont="1" applyFill="1" applyBorder="1" applyAlignment="1" applyProtection="1">
      <alignment vertical="center"/>
      <protection locked="0"/>
    </xf>
    <xf numFmtId="188" fontId="46" fillId="28" borderId="71" xfId="0" applyNumberFormat="1" applyFont="1" applyFill="1" applyBorder="1" applyAlignment="1" applyProtection="1">
      <alignment horizontal="center"/>
      <protection locked="0"/>
    </xf>
    <xf numFmtId="10" fontId="46" fillId="28" borderId="39" xfId="343" applyNumberFormat="1" applyFont="1" applyFill="1" applyBorder="1" applyAlignment="1" applyProtection="1">
      <alignment horizontal="center"/>
      <protection locked="0"/>
    </xf>
    <xf numFmtId="10" fontId="58" fillId="30" borderId="143" xfId="0" applyNumberFormat="1" applyFont="1" applyFill="1" applyBorder="1" applyAlignment="1" applyProtection="1">
      <alignment horizontal="center" vertical="center"/>
      <protection locked="0"/>
    </xf>
    <xf numFmtId="0" fontId="58" fillId="30" borderId="143" xfId="0" applyFont="1" applyFill="1" applyBorder="1" applyProtection="1">
      <protection locked="0"/>
    </xf>
    <xf numFmtId="9" fontId="46" fillId="28" borderId="144" xfId="343" applyFont="1" applyFill="1" applyBorder="1" applyAlignment="1" applyProtection="1">
      <alignment vertical="center"/>
      <protection locked="0"/>
    </xf>
    <xf numFmtId="188" fontId="46" fillId="36" borderId="144" xfId="0" applyNumberFormat="1" applyFont="1" applyFill="1" applyBorder="1" applyAlignment="1" applyProtection="1">
      <alignment horizontal="center"/>
      <protection locked="0"/>
    </xf>
    <xf numFmtId="42" fontId="46" fillId="30" borderId="100" xfId="430" applyFont="1" applyFill="1" applyBorder="1" applyProtection="1">
      <protection locked="0"/>
    </xf>
    <xf numFmtId="10" fontId="46" fillId="0" borderId="138" xfId="343" applyNumberFormat="1" applyFont="1" applyFill="1" applyBorder="1" applyAlignment="1" applyProtection="1">
      <alignment horizontal="center" vertical="center"/>
      <protection locked="0"/>
    </xf>
    <xf numFmtId="0" fontId="126" fillId="59" borderId="113" xfId="0" applyFont="1" applyFill="1" applyBorder="1" applyAlignment="1" applyProtection="1">
      <alignment horizontal="center" vertical="center"/>
    </xf>
    <xf numFmtId="0" fontId="93" fillId="59" borderId="114" xfId="0" applyFont="1" applyFill="1" applyBorder="1" applyAlignment="1" applyProtection="1">
      <alignment horizontal="center" vertical="center" wrapText="1"/>
    </xf>
    <xf numFmtId="0" fontId="126" fillId="59" borderId="115" xfId="0" applyFont="1" applyFill="1" applyBorder="1" applyAlignment="1" applyProtection="1">
      <alignment horizontal="center" vertical="center"/>
    </xf>
    <xf numFmtId="4" fontId="126" fillId="59" borderId="114" xfId="0" applyNumberFormat="1" applyFont="1" applyFill="1" applyBorder="1" applyAlignment="1" applyProtection="1">
      <alignment horizontal="center" vertical="center"/>
    </xf>
    <xf numFmtId="3" fontId="126" fillId="59" borderId="114" xfId="0" applyNumberFormat="1" applyFont="1" applyFill="1" applyBorder="1" applyAlignment="1" applyProtection="1">
      <alignment horizontal="center" vertical="center" wrapText="1"/>
    </xf>
    <xf numFmtId="3" fontId="126" fillId="59" borderId="120" xfId="0" applyNumberFormat="1" applyFont="1" applyFill="1" applyBorder="1" applyAlignment="1" applyProtection="1">
      <alignment horizontal="center" vertical="center" wrapText="1"/>
    </xf>
    <xf numFmtId="10" fontId="126" fillId="59" borderId="120" xfId="343" applyNumberFormat="1" applyFont="1" applyFill="1" applyBorder="1" applyAlignment="1" applyProtection="1">
      <alignment horizontal="center" vertical="center" wrapText="1"/>
    </xf>
    <xf numFmtId="49" fontId="127" fillId="60" borderId="113" xfId="362" applyNumberFormat="1" applyFont="1" applyFill="1" applyBorder="1" applyAlignment="1" applyProtection="1">
      <alignment horizontal="center" vertical="center" wrapText="1"/>
      <protection locked="0"/>
    </xf>
    <xf numFmtId="0" fontId="92" fillId="28" borderId="116" xfId="434" applyFont="1" applyFill="1" applyBorder="1" applyAlignment="1">
      <alignment horizontal="center" vertical="center" wrapText="1"/>
    </xf>
    <xf numFmtId="0" fontId="128" fillId="28" borderId="116" xfId="0" applyFont="1" applyFill="1" applyBorder="1" applyAlignment="1" applyProtection="1">
      <alignment horizontal="center" vertical="center"/>
      <protection locked="0"/>
    </xf>
    <xf numFmtId="2" fontId="128" fillId="28" borderId="114" xfId="0" applyNumberFormat="1" applyFont="1" applyFill="1" applyBorder="1" applyAlignment="1" applyProtection="1">
      <alignment horizontal="center" vertical="center"/>
      <protection locked="0"/>
    </xf>
    <xf numFmtId="188" fontId="128" fillId="28" borderId="116" xfId="434" applyNumberFormat="1" applyFont="1" applyFill="1" applyBorder="1" applyAlignment="1">
      <alignment horizontal="center" vertical="center"/>
    </xf>
    <xf numFmtId="188" fontId="128" fillId="28" borderId="120" xfId="0" applyNumberFormat="1" applyFont="1" applyFill="1" applyBorder="1" applyAlignment="1">
      <alignment horizontal="center" vertical="center"/>
    </xf>
    <xf numFmtId="195" fontId="92" fillId="28" borderId="122" xfId="0" applyNumberFormat="1" applyFont="1" applyFill="1" applyBorder="1" applyAlignment="1">
      <alignment horizontal="center" vertical="center"/>
    </xf>
    <xf numFmtId="49" fontId="127" fillId="61" borderId="113" xfId="362" applyNumberFormat="1" applyFont="1" applyFill="1" applyBorder="1" applyAlignment="1" applyProtection="1">
      <alignment horizontal="center" vertical="center" wrapText="1"/>
      <protection locked="0"/>
    </xf>
    <xf numFmtId="0" fontId="92" fillId="29" borderId="116" xfId="434" applyFont="1" applyFill="1" applyBorder="1" applyAlignment="1">
      <alignment horizontal="center" vertical="center" wrapText="1"/>
    </xf>
    <xf numFmtId="0" fontId="128" fillId="29" borderId="116" xfId="0" applyFont="1" applyFill="1" applyBorder="1" applyAlignment="1" applyProtection="1">
      <alignment horizontal="center" vertical="center"/>
      <protection locked="0"/>
    </xf>
    <xf numFmtId="2" fontId="128" fillId="29" borderId="114" xfId="0" applyNumberFormat="1" applyFont="1" applyFill="1" applyBorder="1" applyAlignment="1" applyProtection="1">
      <alignment horizontal="center" vertical="center"/>
      <protection locked="0"/>
    </xf>
    <xf numFmtId="188" fontId="128" fillId="29" borderId="116" xfId="434" applyNumberFormat="1" applyFont="1" applyFill="1" applyBorder="1" applyAlignment="1">
      <alignment horizontal="center" vertical="center"/>
    </xf>
    <xf numFmtId="188" fontId="128" fillId="29" borderId="120" xfId="0" applyNumberFormat="1" applyFont="1" applyFill="1" applyBorder="1" applyAlignment="1">
      <alignment horizontal="center" vertical="center"/>
    </xf>
    <xf numFmtId="0" fontId="21" fillId="32" borderId="146" xfId="5" applyFill="1" applyBorder="1" applyAlignment="1" applyProtection="1">
      <alignment horizontal="center" vertical="center"/>
      <protection locked="0"/>
    </xf>
    <xf numFmtId="0" fontId="62" fillId="0" borderId="147" xfId="435" applyFont="1" applyFill="1" applyBorder="1" applyAlignment="1">
      <alignment horizontal="justify" vertical="center" wrapText="1"/>
    </xf>
    <xf numFmtId="0" fontId="62" fillId="0" borderId="147" xfId="360" applyNumberFormat="1" applyFont="1" applyFill="1" applyBorder="1" applyAlignment="1">
      <alignment horizontal="center" vertical="center"/>
    </xf>
    <xf numFmtId="2" fontId="62" fillId="0" borderId="147" xfId="0" applyNumberFormat="1" applyFont="1" applyFill="1" applyBorder="1" applyAlignment="1" applyProtection="1">
      <alignment horizontal="center" vertical="center"/>
      <protection locked="0"/>
    </xf>
    <xf numFmtId="188" fontId="62" fillId="0" borderId="147" xfId="434" applyNumberFormat="1" applyFont="1" applyFill="1" applyBorder="1" applyAlignment="1">
      <alignment horizontal="center" vertical="center"/>
    </xf>
    <xf numFmtId="195" fontId="62" fillId="30" borderId="148" xfId="0" applyNumberFormat="1" applyFont="1" applyFill="1" applyBorder="1" applyAlignment="1">
      <alignment horizontal="center" vertical="center"/>
    </xf>
    <xf numFmtId="0" fontId="21" fillId="32" borderId="149" xfId="5" applyFill="1" applyBorder="1" applyAlignment="1" applyProtection="1">
      <alignment horizontal="center" vertical="center"/>
      <protection locked="0"/>
    </xf>
    <xf numFmtId="0" fontId="62" fillId="0" borderId="140" xfId="435" applyFont="1" applyFill="1" applyBorder="1" applyAlignment="1">
      <alignment horizontal="justify" vertical="center" wrapText="1"/>
    </xf>
    <xf numFmtId="0" fontId="62" fillId="0" borderId="140" xfId="360" applyNumberFormat="1" applyFont="1" applyFill="1" applyBorder="1" applyAlignment="1">
      <alignment horizontal="center" vertical="center"/>
    </xf>
    <xf numFmtId="2" fontId="62" fillId="30" borderId="0" xfId="0" applyNumberFormat="1" applyFont="1" applyFill="1" applyBorder="1" applyAlignment="1" applyProtection="1">
      <alignment horizontal="center" vertical="center"/>
      <protection locked="0"/>
    </xf>
    <xf numFmtId="188" fontId="62" fillId="0" borderId="140" xfId="434" applyNumberFormat="1" applyFont="1" applyFill="1" applyBorder="1" applyAlignment="1">
      <alignment horizontal="center" vertical="center"/>
    </xf>
    <xf numFmtId="2" fontId="62" fillId="30" borderId="147" xfId="0" applyNumberFormat="1" applyFont="1" applyFill="1" applyBorder="1" applyAlignment="1" applyProtection="1">
      <alignment horizontal="center" vertical="center"/>
      <protection locked="0"/>
    </xf>
    <xf numFmtId="195" fontId="62" fillId="30" borderId="48" xfId="0" applyNumberFormat="1" applyFont="1" applyFill="1" applyBorder="1" applyAlignment="1">
      <alignment horizontal="center" vertical="center"/>
    </xf>
    <xf numFmtId="49" fontId="127" fillId="0" borderId="113" xfId="362" applyNumberFormat="1" applyFont="1" applyFill="1" applyBorder="1" applyAlignment="1" applyProtection="1">
      <alignment horizontal="center" vertical="center" wrapText="1"/>
      <protection locked="0"/>
    </xf>
    <xf numFmtId="0" fontId="92" fillId="0" borderId="116" xfId="434" applyFont="1" applyFill="1" applyBorder="1" applyAlignment="1">
      <alignment horizontal="center" vertical="center" wrapText="1"/>
    </xf>
    <xf numFmtId="0" fontId="128" fillId="0" borderId="116" xfId="0" applyFont="1" applyFill="1" applyBorder="1" applyAlignment="1" applyProtection="1">
      <alignment horizontal="center" vertical="center"/>
      <protection locked="0"/>
    </xf>
    <xf numFmtId="2" fontId="128" fillId="0" borderId="114" xfId="0" applyNumberFormat="1" applyFont="1" applyFill="1" applyBorder="1" applyAlignment="1" applyProtection="1">
      <alignment horizontal="center" vertical="center"/>
      <protection locked="0"/>
    </xf>
    <xf numFmtId="188" fontId="128" fillId="0" borderId="116" xfId="434" applyNumberFormat="1" applyFont="1" applyFill="1" applyBorder="1" applyAlignment="1">
      <alignment horizontal="center" vertical="center"/>
    </xf>
    <xf numFmtId="188" fontId="128" fillId="0" borderId="120" xfId="0" applyNumberFormat="1" applyFont="1" applyFill="1" applyBorder="1" applyAlignment="1">
      <alignment horizontal="center" vertical="center"/>
    </xf>
    <xf numFmtId="0" fontId="21" fillId="32" borderId="150" xfId="5" applyFill="1" applyBorder="1" applyAlignment="1" applyProtection="1">
      <alignment horizontal="center" vertical="center"/>
      <protection locked="0"/>
    </xf>
    <xf numFmtId="0" fontId="62" fillId="0" borderId="72" xfId="435" applyFont="1" applyFill="1" applyBorder="1" applyAlignment="1">
      <alignment horizontal="justify" vertical="center" wrapText="1"/>
    </xf>
    <xf numFmtId="0" fontId="62" fillId="0" borderId="72" xfId="360" applyNumberFormat="1" applyFont="1" applyFill="1" applyBorder="1" applyAlignment="1">
      <alignment horizontal="center" vertical="center"/>
    </xf>
    <xf numFmtId="2" fontId="62" fillId="30" borderId="73" xfId="0" applyNumberFormat="1" applyFont="1" applyFill="1" applyBorder="1" applyAlignment="1" applyProtection="1">
      <alignment horizontal="center" vertical="center"/>
      <protection locked="0"/>
    </xf>
    <xf numFmtId="188" fontId="62" fillId="0" borderId="72" xfId="434" applyNumberFormat="1" applyFont="1" applyFill="1" applyBorder="1" applyAlignment="1">
      <alignment horizontal="center" vertical="center"/>
    </xf>
    <xf numFmtId="195" fontId="62" fillId="30" borderId="151" xfId="0" applyNumberFormat="1" applyFont="1" applyFill="1" applyBorder="1" applyAlignment="1">
      <alignment horizontal="center" vertical="center"/>
    </xf>
    <xf numFmtId="2" fontId="62" fillId="0" borderId="0" xfId="0" applyNumberFormat="1" applyFont="1" applyFill="1" applyBorder="1" applyAlignment="1" applyProtection="1">
      <alignment horizontal="center" vertical="center"/>
      <protection locked="0"/>
    </xf>
    <xf numFmtId="195" fontId="62" fillId="0" borderId="148" xfId="0" applyNumberFormat="1" applyFont="1" applyFill="1" applyBorder="1" applyAlignment="1">
      <alignment horizontal="center" vertical="center"/>
    </xf>
    <xf numFmtId="195" fontId="62" fillId="0" borderId="48" xfId="0" applyNumberFormat="1" applyFont="1" applyFill="1" applyBorder="1" applyAlignment="1">
      <alignment horizontal="center" vertical="center"/>
    </xf>
    <xf numFmtId="0" fontId="21" fillId="32" borderId="152" xfId="5" applyFill="1" applyBorder="1" applyAlignment="1" applyProtection="1">
      <alignment horizontal="center" vertical="center"/>
      <protection locked="0"/>
    </xf>
    <xf numFmtId="0" fontId="62" fillId="0" borderId="153" xfId="360" applyNumberFormat="1" applyFont="1" applyFill="1" applyBorder="1" applyAlignment="1">
      <alignment horizontal="center" vertical="center"/>
    </xf>
    <xf numFmtId="2" fontId="62" fillId="30" borderId="154" xfId="0" applyNumberFormat="1" applyFont="1" applyFill="1" applyBorder="1" applyAlignment="1" applyProtection="1">
      <alignment horizontal="center" vertical="center"/>
      <protection locked="0"/>
    </xf>
    <xf numFmtId="195" fontId="62" fillId="30" borderId="155" xfId="0" applyNumberFormat="1" applyFont="1" applyFill="1" applyBorder="1" applyAlignment="1">
      <alignment horizontal="center" vertical="center"/>
    </xf>
    <xf numFmtId="2" fontId="62" fillId="30" borderId="72" xfId="0" applyNumberFormat="1" applyFont="1" applyFill="1" applyBorder="1" applyAlignment="1" applyProtection="1">
      <alignment horizontal="center" vertical="center"/>
      <protection locked="0"/>
    </xf>
    <xf numFmtId="195" fontId="62" fillId="30" borderId="74" xfId="0" applyNumberFormat="1" applyFont="1" applyFill="1" applyBorder="1" applyAlignment="1">
      <alignment horizontal="center" vertical="center"/>
    </xf>
    <xf numFmtId="0" fontId="21" fillId="32" borderId="156" xfId="5" applyFill="1" applyBorder="1" applyAlignment="1" applyProtection="1">
      <alignment horizontal="center" vertical="center"/>
      <protection locked="0"/>
    </xf>
    <xf numFmtId="0" fontId="62" fillId="0" borderId="157" xfId="435" applyFont="1" applyFill="1" applyBorder="1" applyAlignment="1">
      <alignment horizontal="justify" vertical="center" wrapText="1"/>
    </xf>
    <xf numFmtId="188" fontId="62" fillId="0" borderId="157" xfId="434" applyNumberFormat="1" applyFont="1" applyFill="1" applyBorder="1" applyAlignment="1">
      <alignment horizontal="center" vertical="center"/>
    </xf>
    <xf numFmtId="0" fontId="126" fillId="62" borderId="149" xfId="0" applyFont="1" applyFill="1" applyBorder="1" applyAlignment="1" applyProtection="1">
      <alignment horizontal="center" vertical="center"/>
    </xf>
    <xf numFmtId="0" fontId="93" fillId="62" borderId="0" xfId="0" applyFont="1" applyFill="1" applyBorder="1" applyAlignment="1" applyProtection="1">
      <alignment horizontal="center" vertical="center" wrapText="1"/>
    </xf>
    <xf numFmtId="0" fontId="126" fillId="62" borderId="3" xfId="0" applyFont="1" applyFill="1" applyBorder="1" applyAlignment="1" applyProtection="1">
      <alignment horizontal="center" vertical="center"/>
    </xf>
    <xf numFmtId="4" fontId="126" fillId="62" borderId="0" xfId="0" applyNumberFormat="1" applyFont="1" applyFill="1" applyBorder="1" applyAlignment="1" applyProtection="1">
      <alignment horizontal="center" vertical="center"/>
    </xf>
    <xf numFmtId="3" fontId="126" fillId="62" borderId="0" xfId="0" applyNumberFormat="1" applyFont="1" applyFill="1" applyBorder="1" applyAlignment="1" applyProtection="1">
      <alignment horizontal="center" vertical="center" wrapText="1"/>
    </xf>
    <xf numFmtId="3" fontId="126" fillId="62" borderId="48" xfId="0" applyNumberFormat="1" applyFont="1" applyFill="1" applyBorder="1" applyAlignment="1" applyProtection="1">
      <alignment horizontal="center" vertical="center" wrapText="1"/>
    </xf>
    <xf numFmtId="10" fontId="126" fillId="62" borderId="48" xfId="343" applyNumberFormat="1" applyFont="1" applyFill="1" applyBorder="1" applyAlignment="1" applyProtection="1">
      <alignment horizontal="center" vertical="center" wrapText="1"/>
    </xf>
    <xf numFmtId="3" fontId="128" fillId="28" borderId="120" xfId="0" applyNumberFormat="1" applyFont="1" applyFill="1" applyBorder="1" applyAlignment="1">
      <alignment horizontal="center" vertical="center"/>
    </xf>
    <xf numFmtId="188" fontId="92" fillId="28" borderId="120" xfId="343" applyNumberFormat="1" applyFont="1" applyFill="1" applyBorder="1" applyAlignment="1">
      <alignment horizontal="center" vertical="center"/>
    </xf>
    <xf numFmtId="3" fontId="128" fillId="29" borderId="120" xfId="0" applyNumberFormat="1" applyFont="1" applyFill="1" applyBorder="1" applyAlignment="1">
      <alignment horizontal="center" vertical="center"/>
    </xf>
    <xf numFmtId="0" fontId="21" fillId="32" borderId="158" xfId="5" applyFill="1" applyBorder="1" applyAlignment="1" applyProtection="1">
      <alignment horizontal="center" vertical="center"/>
      <protection locked="0"/>
    </xf>
    <xf numFmtId="0" fontId="62" fillId="0" borderId="159" xfId="435" applyFont="1" applyFill="1" applyBorder="1" applyAlignment="1">
      <alignment horizontal="justify" vertical="center" wrapText="1"/>
    </xf>
    <xf numFmtId="0" fontId="62" fillId="0" borderId="159" xfId="360" applyNumberFormat="1" applyFont="1" applyFill="1" applyBorder="1" applyAlignment="1">
      <alignment horizontal="center" vertical="center"/>
    </xf>
    <xf numFmtId="2" fontId="62" fillId="0" borderId="159" xfId="0" applyNumberFormat="1" applyFont="1" applyFill="1" applyBorder="1" applyAlignment="1" applyProtection="1">
      <alignment horizontal="center" vertical="center"/>
      <protection locked="0"/>
    </xf>
    <xf numFmtId="188" fontId="62" fillId="0" borderId="159" xfId="434" applyNumberFormat="1" applyFont="1" applyFill="1" applyBorder="1" applyAlignment="1">
      <alignment horizontal="center" vertical="center"/>
    </xf>
    <xf numFmtId="3" fontId="62" fillId="30" borderId="160" xfId="0" applyNumberFormat="1" applyFont="1" applyFill="1" applyBorder="1" applyAlignment="1">
      <alignment horizontal="center" vertical="center"/>
    </xf>
    <xf numFmtId="0" fontId="21" fillId="32" borderId="106" xfId="5" applyFill="1" applyBorder="1" applyAlignment="1" applyProtection="1">
      <alignment horizontal="center" vertical="center"/>
      <protection locked="0"/>
    </xf>
    <xf numFmtId="3" fontId="62" fillId="30" borderId="148" xfId="0" applyNumberFormat="1" applyFont="1" applyFill="1" applyBorder="1" applyAlignment="1">
      <alignment horizontal="center" vertical="center"/>
    </xf>
    <xf numFmtId="3" fontId="62" fillId="0" borderId="148" xfId="0" applyNumberFormat="1" applyFont="1" applyFill="1" applyBorder="1" applyAlignment="1">
      <alignment horizontal="center" vertical="center"/>
    </xf>
    <xf numFmtId="49" fontId="127" fillId="63" borderId="113" xfId="362" applyNumberFormat="1" applyFont="1" applyFill="1" applyBorder="1" applyAlignment="1" applyProtection="1">
      <alignment horizontal="center" vertical="center" wrapText="1"/>
      <protection locked="0"/>
    </xf>
    <xf numFmtId="0" fontId="63" fillId="40" borderId="116" xfId="434" applyFont="1" applyFill="1" applyBorder="1" applyAlignment="1">
      <alignment horizontal="center" vertical="center" wrapText="1"/>
    </xf>
    <xf numFmtId="0" fontId="128" fillId="40" borderId="115" xfId="0" applyFont="1" applyFill="1" applyBorder="1" applyAlignment="1" applyProtection="1">
      <alignment horizontal="center" vertical="center"/>
      <protection locked="0"/>
    </xf>
    <xf numFmtId="2" fontId="128" fillId="40" borderId="114" xfId="0" applyNumberFormat="1" applyFont="1" applyFill="1" applyBorder="1" applyAlignment="1" applyProtection="1">
      <alignment horizontal="center" vertical="center"/>
      <protection locked="0"/>
    </xf>
    <xf numFmtId="188" fontId="128" fillId="40" borderId="114" xfId="434" applyNumberFormat="1" applyFont="1" applyFill="1" applyBorder="1" applyAlignment="1">
      <alignment horizontal="center" vertical="center"/>
    </xf>
    <xf numFmtId="3" fontId="87" fillId="40" borderId="120" xfId="0" applyNumberFormat="1" applyFont="1" applyFill="1" applyBorder="1" applyAlignment="1">
      <alignment horizontal="center" vertical="center"/>
    </xf>
    <xf numFmtId="10" fontId="87" fillId="40" borderId="120" xfId="343" applyNumberFormat="1" applyFont="1" applyFill="1" applyBorder="1" applyAlignment="1">
      <alignment horizontal="center" vertical="center"/>
    </xf>
    <xf numFmtId="195" fontId="92" fillId="28" borderId="120" xfId="343" applyNumberFormat="1" applyFont="1" applyFill="1" applyBorder="1" applyAlignment="1">
      <alignment horizontal="center" vertical="center"/>
    </xf>
    <xf numFmtId="10" fontId="87" fillId="0" borderId="49" xfId="343" applyNumberFormat="1" applyFont="1" applyFill="1" applyBorder="1" applyAlignment="1">
      <alignment horizontal="center" vertical="center"/>
    </xf>
    <xf numFmtId="49" fontId="127" fillId="64" borderId="113" xfId="362" applyNumberFormat="1" applyFont="1" applyFill="1" applyBorder="1" applyAlignment="1" applyProtection="1">
      <alignment horizontal="center" vertical="center" wrapText="1"/>
      <protection locked="0"/>
    </xf>
    <xf numFmtId="0" fontId="63" fillId="65" borderId="116" xfId="434" applyFont="1" applyFill="1" applyBorder="1" applyAlignment="1">
      <alignment horizontal="center" vertical="center" wrapText="1"/>
    </xf>
    <xf numFmtId="0" fontId="128" fillId="65" borderId="115" xfId="0" applyFont="1" applyFill="1" applyBorder="1" applyAlignment="1" applyProtection="1">
      <alignment horizontal="center" vertical="center"/>
      <protection locked="0"/>
    </xf>
    <xf numFmtId="2" fontId="128" fillId="65" borderId="114" xfId="0" applyNumberFormat="1" applyFont="1" applyFill="1" applyBorder="1" applyAlignment="1" applyProtection="1">
      <alignment horizontal="center" vertical="center"/>
      <protection locked="0"/>
    </xf>
    <xf numFmtId="188" fontId="128" fillId="65" borderId="114" xfId="434" applyNumberFormat="1" applyFont="1" applyFill="1" applyBorder="1" applyAlignment="1">
      <alignment horizontal="center" vertical="center"/>
    </xf>
    <xf numFmtId="3" fontId="87" fillId="65" borderId="120" xfId="0" applyNumberFormat="1" applyFont="1" applyFill="1" applyBorder="1" applyAlignment="1">
      <alignment horizontal="center" vertical="center"/>
    </xf>
    <xf numFmtId="10" fontId="87" fillId="65" borderId="120" xfId="343" applyNumberFormat="1" applyFont="1" applyFill="1" applyBorder="1" applyAlignment="1">
      <alignment horizontal="center" vertical="center"/>
    </xf>
    <xf numFmtId="49" fontId="127" fillId="66" borderId="113" xfId="362" applyNumberFormat="1" applyFont="1" applyFill="1" applyBorder="1" applyAlignment="1" applyProtection="1">
      <alignment horizontal="center" vertical="center" wrapText="1"/>
      <protection locked="0"/>
    </xf>
    <xf numFmtId="0" fontId="63" fillId="67" borderId="116" xfId="434" applyFont="1" applyFill="1" applyBorder="1" applyAlignment="1">
      <alignment horizontal="center" vertical="center" wrapText="1"/>
    </xf>
    <xf numFmtId="0" fontId="128" fillId="67" borderId="115" xfId="0" applyFont="1" applyFill="1" applyBorder="1" applyAlignment="1" applyProtection="1">
      <alignment horizontal="center" vertical="center"/>
      <protection locked="0"/>
    </xf>
    <xf numFmtId="2" fontId="128" fillId="67" borderId="114" xfId="0" applyNumberFormat="1" applyFont="1" applyFill="1" applyBorder="1" applyAlignment="1" applyProtection="1">
      <alignment horizontal="center" vertical="center"/>
      <protection locked="0"/>
    </xf>
    <xf numFmtId="188" fontId="128" fillId="67" borderId="114" xfId="434" applyNumberFormat="1" applyFont="1" applyFill="1" applyBorder="1" applyAlignment="1">
      <alignment horizontal="center" vertical="center"/>
    </xf>
    <xf numFmtId="3" fontId="87" fillId="67" borderId="120" xfId="0" applyNumberFormat="1" applyFont="1" applyFill="1" applyBorder="1" applyAlignment="1">
      <alignment horizontal="center" vertical="center"/>
    </xf>
    <xf numFmtId="10" fontId="87" fillId="67" borderId="120" xfId="343" applyNumberFormat="1" applyFont="1" applyFill="1" applyBorder="1" applyAlignment="1">
      <alignment horizontal="center" vertical="center"/>
    </xf>
    <xf numFmtId="49" fontId="127" fillId="68" borderId="113" xfId="362" applyNumberFormat="1" applyFont="1" applyFill="1" applyBorder="1" applyAlignment="1" applyProtection="1">
      <alignment horizontal="center" vertical="center" wrapText="1"/>
      <protection locked="0"/>
    </xf>
    <xf numFmtId="0" fontId="63" fillId="36" borderId="116" xfId="434" applyFont="1" applyFill="1" applyBorder="1" applyAlignment="1">
      <alignment horizontal="center" vertical="center" wrapText="1"/>
    </xf>
    <xf numFmtId="0" fontId="128" fillId="36" borderId="115" xfId="0" applyFont="1" applyFill="1" applyBorder="1" applyAlignment="1" applyProtection="1">
      <alignment horizontal="center" vertical="center"/>
      <protection locked="0"/>
    </xf>
    <xf numFmtId="2" fontId="128" fillId="36" borderId="114" xfId="0" applyNumberFormat="1" applyFont="1" applyFill="1" applyBorder="1" applyAlignment="1" applyProtection="1">
      <alignment horizontal="center" vertical="center"/>
      <protection locked="0"/>
    </xf>
    <xf numFmtId="188" fontId="128" fillId="36" borderId="114" xfId="434" applyNumberFormat="1" applyFont="1" applyFill="1" applyBorder="1" applyAlignment="1">
      <alignment horizontal="center" vertical="center"/>
    </xf>
    <xf numFmtId="3" fontId="87" fillId="36" borderId="120" xfId="0" applyNumberFormat="1" applyFont="1" applyFill="1" applyBorder="1" applyAlignment="1">
      <alignment horizontal="center" vertical="center"/>
    </xf>
    <xf numFmtId="10" fontId="87" fillId="36" borderId="120" xfId="343" applyNumberFormat="1" applyFont="1" applyFill="1" applyBorder="1" applyAlignment="1">
      <alignment horizontal="center" vertical="center"/>
    </xf>
    <xf numFmtId="195" fontId="92" fillId="28" borderId="120" xfId="0" applyNumberFormat="1" applyFont="1" applyFill="1" applyBorder="1" applyAlignment="1">
      <alignment horizontal="center" vertical="center"/>
    </xf>
    <xf numFmtId="10" fontId="92" fillId="0" borderId="145" xfId="343" applyNumberFormat="1" applyFont="1" applyFill="1" applyBorder="1" applyAlignment="1">
      <alignment horizontal="center" vertical="center"/>
    </xf>
    <xf numFmtId="49" fontId="127" fillId="69" borderId="113" xfId="362" applyNumberFormat="1" applyFont="1" applyFill="1" applyBorder="1" applyAlignment="1" applyProtection="1">
      <alignment horizontal="center" vertical="center" wrapText="1"/>
      <protection locked="0"/>
    </xf>
    <xf numFmtId="0" fontId="63" fillId="58" borderId="116" xfId="434" applyFont="1" applyFill="1" applyBorder="1" applyAlignment="1">
      <alignment horizontal="center" vertical="center" wrapText="1"/>
    </xf>
    <xf numFmtId="0" fontId="128" fillId="58" borderId="115" xfId="0" applyFont="1" applyFill="1" applyBorder="1" applyAlignment="1" applyProtection="1">
      <alignment horizontal="center" vertical="center"/>
      <protection locked="0"/>
    </xf>
    <xf numFmtId="2" fontId="128" fillId="58" borderId="114" xfId="0" applyNumberFormat="1" applyFont="1" applyFill="1" applyBorder="1" applyAlignment="1" applyProtection="1">
      <alignment horizontal="center" vertical="center"/>
      <protection locked="0"/>
    </xf>
    <xf numFmtId="188" fontId="128" fillId="58" borderId="114" xfId="434" applyNumberFormat="1" applyFont="1" applyFill="1" applyBorder="1" applyAlignment="1">
      <alignment horizontal="center" vertical="center"/>
    </xf>
    <xf numFmtId="3" fontId="87" fillId="58" borderId="120" xfId="0" applyNumberFormat="1" applyFont="1" applyFill="1" applyBorder="1" applyAlignment="1">
      <alignment horizontal="center" vertical="center"/>
    </xf>
    <xf numFmtId="10" fontId="87" fillId="58" borderId="120" xfId="343" applyNumberFormat="1" applyFont="1" applyFill="1" applyBorder="1" applyAlignment="1">
      <alignment horizontal="center" vertical="center"/>
    </xf>
    <xf numFmtId="2" fontId="62" fillId="37" borderId="147" xfId="0" applyNumberFormat="1" applyFont="1" applyFill="1" applyBorder="1" applyAlignment="1" applyProtection="1">
      <alignment horizontal="center" vertical="center"/>
      <protection locked="0"/>
    </xf>
    <xf numFmtId="0" fontId="62" fillId="28" borderId="162" xfId="0" applyFont="1" applyFill="1" applyBorder="1" applyAlignment="1">
      <alignment vertical="center"/>
    </xf>
    <xf numFmtId="188" fontId="63" fillId="28" borderId="163" xfId="0" applyNumberFormat="1" applyFont="1" applyFill="1" applyBorder="1" applyAlignment="1">
      <alignment horizontal="center"/>
    </xf>
    <xf numFmtId="10" fontId="88" fillId="28" borderId="163" xfId="343" applyNumberFormat="1" applyFont="1" applyFill="1" applyBorder="1" applyAlignment="1">
      <alignment horizontal="center"/>
    </xf>
    <xf numFmtId="0" fontId="17" fillId="37" borderId="78" xfId="0" applyNumberFormat="1" applyFont="1" applyFill="1" applyBorder="1" applyAlignment="1" applyProtection="1">
      <alignment horizontal="center" vertical="center"/>
      <protection hidden="1"/>
    </xf>
    <xf numFmtId="0" fontId="46" fillId="28" borderId="78" xfId="434" applyFont="1" applyFill="1" applyBorder="1" applyAlignment="1" applyProtection="1">
      <alignment horizontal="center" vertical="top" wrapText="1"/>
    </xf>
    <xf numFmtId="0" fontId="46" fillId="29" borderId="78" xfId="434" applyFont="1" applyFill="1" applyBorder="1" applyAlignment="1" applyProtection="1">
      <alignment horizontal="center" vertical="top" wrapText="1"/>
    </xf>
    <xf numFmtId="0" fontId="58" fillId="0" borderId="78" xfId="435" applyFont="1" applyFill="1" applyBorder="1" applyAlignment="1" applyProtection="1">
      <alignment horizontal="justify" vertical="top" wrapText="1"/>
    </xf>
    <xf numFmtId="188" fontId="58" fillId="70" borderId="164" xfId="0" applyNumberFormat="1" applyFont="1" applyFill="1" applyBorder="1" applyAlignment="1">
      <alignment horizontal="center" vertical="center"/>
    </xf>
    <xf numFmtId="188" fontId="58" fillId="71" borderId="164" xfId="0" applyNumberFormat="1" applyFont="1" applyFill="1" applyBorder="1" applyAlignment="1">
      <alignment horizontal="center" vertical="center"/>
    </xf>
    <xf numFmtId="188" fontId="58" fillId="72" borderId="164" xfId="0" applyNumberFormat="1" applyFont="1" applyFill="1" applyBorder="1" applyAlignment="1">
      <alignment horizontal="center" vertical="center"/>
    </xf>
    <xf numFmtId="0" fontId="46" fillId="40" borderId="78" xfId="434" applyFont="1" applyFill="1" applyBorder="1" applyAlignment="1" applyProtection="1">
      <alignment horizontal="center" vertical="top" wrapText="1"/>
    </xf>
    <xf numFmtId="188" fontId="58" fillId="73" borderId="164" xfId="0" applyNumberFormat="1" applyFont="1" applyFill="1" applyBorder="1" applyAlignment="1">
      <alignment horizontal="center" vertical="center"/>
    </xf>
    <xf numFmtId="0" fontId="46" fillId="65" borderId="78" xfId="434" applyFont="1" applyFill="1" applyBorder="1" applyAlignment="1" applyProtection="1">
      <alignment horizontal="center" vertical="top" wrapText="1"/>
    </xf>
    <xf numFmtId="188" fontId="58" fillId="74" borderId="164" xfId="0" applyNumberFormat="1" applyFont="1" applyFill="1" applyBorder="1" applyAlignment="1">
      <alignment horizontal="center" vertical="center"/>
    </xf>
    <xf numFmtId="0" fontId="60" fillId="0" borderId="78" xfId="435" applyFont="1" applyFill="1" applyBorder="1" applyAlignment="1" applyProtection="1">
      <alignment horizontal="justify" vertical="top" wrapText="1"/>
    </xf>
    <xf numFmtId="188" fontId="58" fillId="0" borderId="164" xfId="0" applyNumberFormat="1" applyFont="1" applyBorder="1" applyAlignment="1">
      <alignment horizontal="center" vertical="center"/>
    </xf>
    <xf numFmtId="0" fontId="46" fillId="67" borderId="78" xfId="434" applyFont="1" applyFill="1" applyBorder="1" applyAlignment="1" applyProtection="1">
      <alignment horizontal="center" vertical="top" wrapText="1"/>
    </xf>
    <xf numFmtId="0" fontId="46" fillId="36" borderId="78" xfId="434" applyFont="1" applyFill="1" applyBorder="1" applyAlignment="1" applyProtection="1">
      <alignment horizontal="center" vertical="top" wrapText="1"/>
    </xf>
    <xf numFmtId="0" fontId="46" fillId="58" borderId="78" xfId="434" applyFont="1" applyFill="1" applyBorder="1" applyAlignment="1" applyProtection="1">
      <alignment horizontal="center" vertical="top" wrapText="1"/>
    </xf>
    <xf numFmtId="0" fontId="2" fillId="0" borderId="165" xfId="419" applyFont="1" applyBorder="1" applyAlignment="1">
      <alignment horizontal="center" vertical="center" wrapText="1"/>
    </xf>
    <xf numFmtId="0" fontId="18" fillId="0" borderId="165" xfId="350" applyFont="1" applyBorder="1" applyAlignment="1">
      <alignment horizontal="center" vertical="center" wrapText="1"/>
    </xf>
    <xf numFmtId="0" fontId="81" fillId="0" borderId="165" xfId="419" applyFont="1" applyBorder="1" applyAlignment="1">
      <alignment horizontal="center" vertical="center" wrapText="1"/>
    </xf>
    <xf numFmtId="0" fontId="81" fillId="0" borderId="165" xfId="344" applyFont="1" applyBorder="1" applyAlignment="1">
      <alignment horizontal="center" vertical="center" wrapText="1"/>
    </xf>
    <xf numFmtId="0" fontId="19" fillId="0" borderId="165" xfId="350" applyFont="1" applyBorder="1" applyAlignment="1">
      <alignment horizontal="center" vertical="center" wrapText="1"/>
    </xf>
    <xf numFmtId="197" fontId="0" fillId="0" borderId="0" xfId="441" applyNumberFormat="1" applyFont="1" applyAlignment="1" applyProtection="1">
      <alignment vertical="center"/>
      <protection hidden="1"/>
    </xf>
    <xf numFmtId="0" fontId="66" fillId="0" borderId="0" xfId="436" applyFont="1" applyFill="1" applyProtection="1"/>
    <xf numFmtId="0" fontId="64" fillId="37" borderId="165" xfId="0" applyFont="1" applyFill="1" applyBorder="1" applyAlignment="1" applyProtection="1">
      <alignment horizontal="left" vertical="center" wrapText="1"/>
    </xf>
    <xf numFmtId="10" fontId="92" fillId="0" borderId="145" xfId="343" applyNumberFormat="1" applyFont="1" applyFill="1" applyBorder="1" applyAlignment="1">
      <alignment horizontal="center" vertical="center"/>
    </xf>
    <xf numFmtId="10" fontId="87" fillId="0" borderId="49" xfId="343" applyNumberFormat="1" applyFont="1" applyFill="1" applyBorder="1" applyAlignment="1">
      <alignment horizontal="center" vertical="center"/>
    </xf>
    <xf numFmtId="0" fontId="58" fillId="0" borderId="22" xfId="0" applyNumberFormat="1" applyFont="1" applyFill="1" applyBorder="1" applyAlignment="1" applyProtection="1">
      <alignment horizontal="left" vertical="center" wrapText="1"/>
      <protection hidden="1"/>
    </xf>
    <xf numFmtId="22" fontId="58" fillId="0" borderId="27" xfId="0" applyNumberFormat="1" applyFont="1" applyBorder="1" applyAlignment="1">
      <alignment horizontal="right" vertical="center" wrapText="1"/>
    </xf>
    <xf numFmtId="0" fontId="58" fillId="31" borderId="27" xfId="0" applyFont="1" applyFill="1" applyBorder="1" applyAlignment="1" applyProtection="1">
      <alignment horizontal="center" vertical="center" wrapText="1"/>
    </xf>
    <xf numFmtId="1" fontId="58" fillId="0" borderId="27" xfId="0" applyNumberFormat="1" applyFont="1" applyBorder="1" applyAlignment="1">
      <alignment horizontal="center" vertical="center" wrapText="1"/>
    </xf>
    <xf numFmtId="41" fontId="58" fillId="31" borderId="27" xfId="441" applyFont="1" applyFill="1" applyBorder="1" applyAlignment="1" applyProtection="1">
      <alignment horizontal="left" vertical="center" wrapText="1"/>
      <protection hidden="1"/>
    </xf>
    <xf numFmtId="0" fontId="19" fillId="29" borderId="165" xfId="351" applyFont="1" applyFill="1" applyBorder="1" applyAlignment="1" applyProtection="1">
      <alignment horizontal="center" vertical="center"/>
      <protection hidden="1"/>
    </xf>
    <xf numFmtId="0" fontId="19" fillId="29" borderId="165" xfId="351" applyFont="1" applyFill="1" applyBorder="1" applyAlignment="1" applyProtection="1">
      <alignment horizontal="center" vertical="center" wrapText="1"/>
      <protection hidden="1"/>
    </xf>
    <xf numFmtId="0" fontId="18" fillId="0" borderId="165" xfId="351" applyNumberFormat="1" applyFont="1" applyBorder="1" applyAlignment="1" applyProtection="1">
      <alignment horizontal="center" vertical="center"/>
      <protection hidden="1"/>
    </xf>
    <xf numFmtId="22" fontId="18" fillId="0" borderId="165" xfId="0" applyNumberFormat="1" applyFont="1" applyBorder="1" applyAlignment="1">
      <alignment horizontal="center" vertical="center" wrapText="1"/>
    </xf>
    <xf numFmtId="0" fontId="18" fillId="75" borderId="165" xfId="0" applyFont="1" applyFill="1" applyBorder="1" applyAlignment="1">
      <alignment horizontal="center" vertical="center" wrapText="1"/>
    </xf>
    <xf numFmtId="0" fontId="18" fillId="0" borderId="165" xfId="0" applyFont="1" applyBorder="1" applyAlignment="1">
      <alignment horizontal="center" vertical="center" wrapText="1"/>
    </xf>
    <xf numFmtId="0" fontId="18" fillId="31" borderId="165" xfId="351" applyFont="1" applyFill="1" applyBorder="1" applyAlignment="1" applyProtection="1">
      <alignment horizontal="center" vertical="center" wrapText="1"/>
    </xf>
    <xf numFmtId="1" fontId="18" fillId="31" borderId="165" xfId="351" applyNumberFormat="1" applyFont="1" applyFill="1" applyBorder="1" applyAlignment="1" applyProtection="1">
      <alignment horizontal="center" vertical="center" wrapText="1"/>
    </xf>
    <xf numFmtId="0" fontId="18" fillId="31" borderId="165" xfId="351" applyFont="1" applyFill="1" applyBorder="1" applyAlignment="1" applyProtection="1">
      <alignment horizontal="center" vertical="center" wrapText="1"/>
      <protection hidden="1"/>
    </xf>
    <xf numFmtId="1" fontId="18" fillId="31" borderId="165" xfId="351" applyNumberFormat="1" applyFont="1" applyFill="1" applyBorder="1" applyAlignment="1" applyProtection="1">
      <alignment horizontal="center" vertical="center" wrapText="1"/>
      <protection hidden="1"/>
    </xf>
    <xf numFmtId="42" fontId="18" fillId="0" borderId="165" xfId="431" applyFont="1" applyBorder="1" applyAlignment="1">
      <alignment horizontal="center" vertical="center" wrapText="1"/>
    </xf>
    <xf numFmtId="42" fontId="18" fillId="31" borderId="165" xfId="431" applyFont="1" applyFill="1" applyBorder="1" applyAlignment="1" applyProtection="1">
      <alignment horizontal="center" vertical="center" wrapText="1"/>
    </xf>
    <xf numFmtId="42" fontId="18" fillId="31" borderId="165" xfId="431" applyFont="1" applyFill="1" applyBorder="1" applyAlignment="1" applyProtection="1">
      <alignment horizontal="center" vertical="center" wrapText="1"/>
      <protection hidden="1"/>
    </xf>
    <xf numFmtId="10" fontId="87" fillId="0" borderId="49" xfId="343" applyNumberFormat="1" applyFont="1" applyFill="1" applyBorder="1" applyAlignment="1">
      <alignment vertical="center"/>
    </xf>
    <xf numFmtId="10" fontId="87" fillId="0" borderId="64" xfId="343" applyNumberFormat="1" applyFont="1" applyFill="1" applyBorder="1" applyAlignment="1">
      <alignment vertical="center"/>
    </xf>
    <xf numFmtId="10" fontId="87" fillId="0" borderId="145" xfId="343" applyNumberFormat="1" applyFont="1" applyFill="1" applyBorder="1" applyAlignment="1">
      <alignment vertical="center"/>
    </xf>
    <xf numFmtId="0" fontId="129" fillId="42" borderId="166" xfId="104" applyFont="1" applyFill="1" applyBorder="1" applyAlignment="1">
      <alignment horizontal="center" vertical="center"/>
    </xf>
    <xf numFmtId="0" fontId="129" fillId="42" borderId="67" xfId="104" applyFont="1" applyFill="1" applyBorder="1" applyAlignment="1">
      <alignment horizontal="center" vertical="center"/>
    </xf>
    <xf numFmtId="0" fontId="129" fillId="42" borderId="67" xfId="104" applyFont="1" applyFill="1" applyBorder="1" applyAlignment="1">
      <alignment horizontal="center" vertical="center" wrapText="1"/>
    </xf>
    <xf numFmtId="0" fontId="129" fillId="42" borderId="167" xfId="104" applyFont="1" applyFill="1" applyBorder="1" applyAlignment="1">
      <alignment horizontal="center" vertical="center"/>
    </xf>
    <xf numFmtId="4" fontId="129" fillId="42" borderId="168" xfId="104" applyNumberFormat="1" applyFont="1" applyFill="1" applyBorder="1" applyAlignment="1">
      <alignment horizontal="center" vertical="center"/>
    </xf>
    <xf numFmtId="3" fontId="129" fillId="42" borderId="168" xfId="104" applyNumberFormat="1" applyFont="1" applyFill="1" applyBorder="1" applyAlignment="1">
      <alignment horizontal="center" vertical="center" wrapText="1"/>
    </xf>
    <xf numFmtId="3" fontId="129" fillId="42" borderId="169" xfId="104" applyNumberFormat="1" applyFont="1" applyFill="1" applyBorder="1" applyAlignment="1">
      <alignment horizontal="center" vertical="center" wrapText="1"/>
    </xf>
    <xf numFmtId="0" fontId="126" fillId="59" borderId="106" xfId="104" applyFont="1" applyFill="1" applyBorder="1" applyAlignment="1">
      <alignment horizontal="center" vertical="center"/>
    </xf>
    <xf numFmtId="0" fontId="126" fillId="59" borderId="67" xfId="104" applyFont="1" applyFill="1" applyBorder="1" applyAlignment="1">
      <alignment horizontal="center" vertical="center"/>
    </xf>
    <xf numFmtId="0" fontId="93" fillId="59" borderId="67" xfId="104" applyFont="1" applyFill="1" applyBorder="1" applyAlignment="1">
      <alignment horizontal="center" vertical="center" wrapText="1"/>
    </xf>
    <xf numFmtId="0" fontId="126" fillId="59" borderId="107" xfId="104" applyFont="1" applyFill="1" applyBorder="1" applyAlignment="1">
      <alignment horizontal="center" vertical="center"/>
    </xf>
    <xf numFmtId="4" fontId="126" fillId="59" borderId="67" xfId="104" applyNumberFormat="1" applyFont="1" applyFill="1" applyBorder="1" applyAlignment="1">
      <alignment horizontal="center" vertical="center"/>
    </xf>
    <xf numFmtId="3" fontId="126" fillId="59" borderId="67" xfId="104" applyNumberFormat="1" applyFont="1" applyFill="1" applyBorder="1" applyAlignment="1">
      <alignment horizontal="center" vertical="center" wrapText="1"/>
    </xf>
    <xf numFmtId="3" fontId="126" fillId="59" borderId="66" xfId="104" applyNumberFormat="1" applyFont="1" applyFill="1" applyBorder="1" applyAlignment="1">
      <alignment horizontal="center" vertical="center" wrapText="1"/>
    </xf>
    <xf numFmtId="49" fontId="127" fillId="60" borderId="113" xfId="442" applyNumberFormat="1" applyFont="1" applyFill="1" applyBorder="1" applyAlignment="1" applyProtection="1">
      <alignment horizontal="center" vertical="center" wrapText="1"/>
      <protection locked="0"/>
    </xf>
    <xf numFmtId="49" fontId="127" fillId="60" borderId="117" xfId="442" applyNumberFormat="1" applyFont="1" applyFill="1" applyBorder="1" applyAlignment="1" applyProtection="1">
      <alignment horizontal="center" vertical="center" wrapText="1"/>
      <protection locked="0"/>
    </xf>
    <xf numFmtId="0" fontId="92" fillId="28" borderId="116" xfId="434" applyFont="1" applyFill="1" applyBorder="1" applyAlignment="1">
      <alignment horizontal="center" vertical="center" wrapText="1"/>
    </xf>
    <xf numFmtId="0" fontId="128" fillId="28" borderId="116" xfId="104" applyFont="1" applyFill="1" applyBorder="1" applyAlignment="1" applyProtection="1">
      <alignment horizontal="center" vertical="center"/>
      <protection locked="0"/>
    </xf>
    <xf numFmtId="176" fontId="128" fillId="28" borderId="114" xfId="104" applyNumberFormat="1" applyFont="1" applyFill="1" applyBorder="1" applyAlignment="1" applyProtection="1">
      <alignment horizontal="center" vertical="center"/>
      <protection locked="0"/>
    </xf>
    <xf numFmtId="188" fontId="128" fillId="28" borderId="116" xfId="434" applyNumberFormat="1" applyFont="1" applyFill="1" applyBorder="1" applyAlignment="1">
      <alignment horizontal="center" vertical="center"/>
    </xf>
    <xf numFmtId="188" fontId="128" fillId="28" borderId="120" xfId="104" applyNumberFormat="1" applyFont="1" applyFill="1" applyBorder="1" applyAlignment="1">
      <alignment horizontal="center" vertical="center"/>
    </xf>
    <xf numFmtId="0" fontId="69" fillId="32" borderId="146" xfId="443" applyFill="1" applyBorder="1" applyAlignment="1" applyProtection="1">
      <alignment horizontal="center" vertical="center"/>
      <protection locked="0"/>
    </xf>
    <xf numFmtId="0" fontId="69" fillId="32" borderId="170" xfId="443" applyFill="1" applyBorder="1" applyAlignment="1" applyProtection="1">
      <alignment horizontal="center" vertical="center"/>
      <protection locked="0"/>
    </xf>
    <xf numFmtId="0" fontId="62" fillId="0" borderId="72" xfId="435" applyFont="1" applyBorder="1" applyAlignment="1">
      <alignment horizontal="justify" vertical="center" wrapText="1"/>
    </xf>
    <xf numFmtId="0" fontId="62" fillId="30" borderId="72" xfId="360" applyNumberFormat="1" applyFont="1" applyFill="1" applyBorder="1" applyAlignment="1">
      <alignment horizontal="center" vertical="center"/>
    </xf>
    <xf numFmtId="1" fontId="62" fillId="30" borderId="72" xfId="104" applyNumberFormat="1" applyFont="1" applyFill="1" applyBorder="1" applyAlignment="1" applyProtection="1">
      <alignment horizontal="center" vertical="center"/>
      <protection locked="0"/>
    </xf>
    <xf numFmtId="195" fontId="62" fillId="30" borderId="74" xfId="104" applyNumberFormat="1" applyFont="1" applyFill="1" applyBorder="1" applyAlignment="1">
      <alignment horizontal="center" vertical="center"/>
    </xf>
    <xf numFmtId="0" fontId="62" fillId="0" borderId="140" xfId="435" applyFont="1" applyBorder="1" applyAlignment="1">
      <alignment horizontal="justify" vertical="center" wrapText="1"/>
    </xf>
    <xf numFmtId="0" fontId="69" fillId="32" borderId="152" xfId="443" applyFill="1" applyBorder="1" applyAlignment="1" applyProtection="1">
      <alignment horizontal="center" vertical="center"/>
      <protection locked="0"/>
    </xf>
    <xf numFmtId="0" fontId="62" fillId="30" borderId="72" xfId="435" applyFont="1" applyFill="1" applyBorder="1" applyAlignment="1">
      <alignment horizontal="justify" vertical="center" wrapText="1"/>
    </xf>
    <xf numFmtId="0" fontId="62" fillId="30" borderId="147" xfId="360" applyNumberFormat="1" applyFont="1" applyFill="1" applyBorder="1" applyAlignment="1">
      <alignment horizontal="center" vertical="center"/>
    </xf>
    <xf numFmtId="1" fontId="62" fillId="30" borderId="147" xfId="104" applyNumberFormat="1" applyFont="1" applyFill="1" applyBorder="1" applyAlignment="1" applyProtection="1">
      <alignment horizontal="center" vertical="center"/>
      <protection locked="0"/>
    </xf>
    <xf numFmtId="0" fontId="69" fillId="32" borderId="156" xfId="443" applyFill="1" applyBorder="1" applyAlignment="1" applyProtection="1">
      <alignment horizontal="center" vertical="center"/>
      <protection locked="0"/>
    </xf>
    <xf numFmtId="0" fontId="62" fillId="0" borderId="147" xfId="435" applyFont="1" applyBorder="1" applyAlignment="1">
      <alignment horizontal="justify" vertical="center" wrapText="1"/>
    </xf>
    <xf numFmtId="0" fontId="69" fillId="32" borderId="158" xfId="443" applyFill="1" applyBorder="1" applyAlignment="1" applyProtection="1">
      <alignment horizontal="center" vertical="center"/>
      <protection locked="0"/>
    </xf>
    <xf numFmtId="0" fontId="69" fillId="32" borderId="171" xfId="443" applyFill="1" applyBorder="1" applyAlignment="1" applyProtection="1">
      <alignment horizontal="center" vertical="center"/>
      <protection locked="0"/>
    </xf>
    <xf numFmtId="0" fontId="62" fillId="0" borderId="159" xfId="435" applyFont="1" applyBorder="1" applyAlignment="1">
      <alignment horizontal="justify" vertical="center" wrapText="1"/>
    </xf>
    <xf numFmtId="195" fontId="62" fillId="30" borderId="148" xfId="104" applyNumberFormat="1" applyFont="1" applyFill="1" applyBorder="1" applyAlignment="1">
      <alignment horizontal="center" vertical="center"/>
    </xf>
    <xf numFmtId="0" fontId="69" fillId="32" borderId="139" xfId="443" applyFill="1" applyBorder="1" applyAlignment="1" applyProtection="1">
      <alignment horizontal="center" vertical="center"/>
      <protection locked="0"/>
    </xf>
    <xf numFmtId="0" fontId="62" fillId="0" borderId="153" xfId="435" applyFont="1" applyBorder="1" applyAlignment="1">
      <alignment horizontal="justify" vertical="center" wrapText="1"/>
    </xf>
    <xf numFmtId="0" fontId="126" fillId="59" borderId="113" xfId="104" applyFont="1" applyFill="1" applyBorder="1" applyAlignment="1">
      <alignment horizontal="center" vertical="center"/>
    </xf>
    <xf numFmtId="0" fontId="126" fillId="59" borderId="114" xfId="104" applyFont="1" applyFill="1" applyBorder="1" applyAlignment="1">
      <alignment horizontal="center" vertical="center"/>
    </xf>
    <xf numFmtId="0" fontId="93" fillId="59" borderId="114" xfId="104" applyFont="1" applyFill="1" applyBorder="1" applyAlignment="1">
      <alignment horizontal="center" vertical="center" wrapText="1"/>
    </xf>
    <xf numFmtId="0" fontId="126" fillId="59" borderId="115" xfId="104" applyFont="1" applyFill="1" applyBorder="1" applyAlignment="1">
      <alignment horizontal="center" vertical="center"/>
    </xf>
    <xf numFmtId="4" fontId="126" fillId="59" borderId="114" xfId="104" applyNumberFormat="1" applyFont="1" applyFill="1" applyBorder="1" applyAlignment="1">
      <alignment horizontal="center" vertical="center"/>
    </xf>
    <xf numFmtId="3" fontId="126" fillId="59" borderId="114" xfId="104" applyNumberFormat="1" applyFont="1" applyFill="1" applyBorder="1" applyAlignment="1">
      <alignment horizontal="center" vertical="center" wrapText="1"/>
    </xf>
    <xf numFmtId="193" fontId="93" fillId="59" borderId="120" xfId="432" applyNumberFormat="1" applyFont="1" applyFill="1" applyBorder="1" applyAlignment="1" applyProtection="1">
      <alignment horizontal="center" vertical="center" wrapText="1"/>
    </xf>
    <xf numFmtId="49" fontId="127" fillId="76" borderId="113" xfId="442" applyNumberFormat="1" applyFont="1" applyFill="1" applyBorder="1" applyAlignment="1" applyProtection="1">
      <alignment horizontal="center" vertical="center" wrapText="1"/>
      <protection locked="0"/>
    </xf>
    <xf numFmtId="49" fontId="127" fillId="76" borderId="117" xfId="442" applyNumberFormat="1" applyFont="1" applyFill="1" applyBorder="1" applyAlignment="1" applyProtection="1">
      <alignment horizontal="center" vertical="center" wrapText="1"/>
      <protection locked="0"/>
    </xf>
    <xf numFmtId="0" fontId="92" fillId="77" borderId="116" xfId="434" applyFont="1" applyFill="1" applyBorder="1" applyAlignment="1">
      <alignment horizontal="center" vertical="center" wrapText="1"/>
    </xf>
    <xf numFmtId="0" fontId="126" fillId="77" borderId="115" xfId="104" applyFont="1" applyFill="1" applyBorder="1" applyAlignment="1">
      <alignment horizontal="center" vertical="center"/>
    </xf>
    <xf numFmtId="195" fontId="62" fillId="0" borderId="148" xfId="104" applyNumberFormat="1" applyFont="1" applyBorder="1" applyAlignment="1">
      <alignment horizontal="center" vertical="center"/>
    </xf>
    <xf numFmtId="0" fontId="69" fillId="32" borderId="150" xfId="443" applyFill="1" applyBorder="1" applyAlignment="1" applyProtection="1">
      <alignment horizontal="center" vertical="center"/>
      <protection locked="0"/>
    </xf>
    <xf numFmtId="0" fontId="62" fillId="30" borderId="147" xfId="435" applyFont="1" applyFill="1" applyBorder="1" applyAlignment="1">
      <alignment horizontal="justify" vertical="center" wrapText="1"/>
    </xf>
    <xf numFmtId="176" fontId="62" fillId="30" borderId="73" xfId="104" applyNumberFormat="1" applyFont="1" applyFill="1" applyBorder="1" applyAlignment="1" applyProtection="1">
      <alignment horizontal="center" vertical="center"/>
      <protection locked="0"/>
    </xf>
    <xf numFmtId="2" fontId="128" fillId="28" borderId="114" xfId="104" applyNumberFormat="1" applyFont="1" applyFill="1" applyBorder="1" applyAlignment="1" applyProtection="1">
      <alignment horizontal="center" vertical="center"/>
      <protection locked="0"/>
    </xf>
    <xf numFmtId="2" fontId="62" fillId="30" borderId="147" xfId="104" applyNumberFormat="1" applyFont="1" applyFill="1" applyBorder="1" applyAlignment="1" applyProtection="1">
      <alignment horizontal="center" vertical="center"/>
      <protection locked="0"/>
    </xf>
    <xf numFmtId="0" fontId="126" fillId="77" borderId="113" xfId="104" applyFont="1" applyFill="1" applyBorder="1" applyAlignment="1">
      <alignment horizontal="center" vertical="center"/>
    </xf>
    <xf numFmtId="0" fontId="126" fillId="77" borderId="114" xfId="104" applyFont="1" applyFill="1" applyBorder="1" applyAlignment="1">
      <alignment horizontal="center" vertical="center"/>
    </xf>
    <xf numFmtId="0" fontId="93" fillId="77" borderId="114" xfId="104" applyFont="1" applyFill="1" applyBorder="1" applyAlignment="1">
      <alignment horizontal="center" vertical="center" wrapText="1"/>
    </xf>
    <xf numFmtId="4" fontId="126" fillId="77" borderId="114" xfId="104" applyNumberFormat="1" applyFont="1" applyFill="1" applyBorder="1" applyAlignment="1">
      <alignment horizontal="center" vertical="center"/>
    </xf>
    <xf numFmtId="3" fontId="126" fillId="77" borderId="114" xfId="104" applyNumberFormat="1" applyFont="1" applyFill="1" applyBorder="1" applyAlignment="1">
      <alignment horizontal="center" vertical="center" wrapText="1"/>
    </xf>
    <xf numFmtId="193" fontId="93" fillId="77" borderId="120" xfId="432" applyNumberFormat="1" applyFont="1" applyFill="1" applyBorder="1" applyAlignment="1" applyProtection="1">
      <alignment horizontal="center" vertical="center" wrapText="1"/>
    </xf>
    <xf numFmtId="0" fontId="126" fillId="78" borderId="106" xfId="104" applyFont="1" applyFill="1" applyBorder="1" applyAlignment="1">
      <alignment horizontal="center" vertical="center"/>
    </xf>
    <xf numFmtId="0" fontId="126" fillId="78" borderId="67" xfId="104" applyFont="1" applyFill="1" applyBorder="1" applyAlignment="1">
      <alignment horizontal="center" vertical="center"/>
    </xf>
    <xf numFmtId="0" fontId="93" fillId="78" borderId="67" xfId="104" applyFont="1" applyFill="1" applyBorder="1" applyAlignment="1">
      <alignment horizontal="center" vertical="center" wrapText="1"/>
    </xf>
    <xf numFmtId="0" fontId="126" fillId="78" borderId="107" xfId="104" applyFont="1" applyFill="1" applyBorder="1" applyAlignment="1">
      <alignment horizontal="center" vertical="center"/>
    </xf>
    <xf numFmtId="4" fontId="126" fillId="78" borderId="67" xfId="104" applyNumberFormat="1" applyFont="1" applyFill="1" applyBorder="1" applyAlignment="1">
      <alignment horizontal="center" vertical="center"/>
    </xf>
    <xf numFmtId="3" fontId="126" fillId="78" borderId="67" xfId="104" applyNumberFormat="1" applyFont="1" applyFill="1" applyBorder="1" applyAlignment="1">
      <alignment horizontal="center" vertical="center" wrapText="1"/>
    </xf>
    <xf numFmtId="3" fontId="126" fillId="78" borderId="66" xfId="104" applyNumberFormat="1" applyFont="1" applyFill="1" applyBorder="1" applyAlignment="1">
      <alignment horizontal="center" vertical="center" wrapText="1"/>
    </xf>
    <xf numFmtId="0" fontId="126" fillId="78" borderId="113" xfId="104" applyFont="1" applyFill="1" applyBorder="1" applyAlignment="1">
      <alignment horizontal="center" vertical="center"/>
    </xf>
    <xf numFmtId="0" fontId="126" fillId="78" borderId="114" xfId="104" applyFont="1" applyFill="1" applyBorder="1" applyAlignment="1">
      <alignment horizontal="center" vertical="center"/>
    </xf>
    <xf numFmtId="0" fontId="93" fillId="78" borderId="114" xfId="104" applyFont="1" applyFill="1" applyBorder="1" applyAlignment="1">
      <alignment horizontal="center" vertical="center" wrapText="1"/>
    </xf>
    <xf numFmtId="0" fontId="126" fillId="78" borderId="115" xfId="104" applyFont="1" applyFill="1" applyBorder="1" applyAlignment="1">
      <alignment horizontal="center" vertical="center"/>
    </xf>
    <xf numFmtId="4" fontId="126" fillId="78" borderId="114" xfId="104" applyNumberFormat="1" applyFont="1" applyFill="1" applyBorder="1" applyAlignment="1">
      <alignment horizontal="center" vertical="center"/>
    </xf>
    <xf numFmtId="3" fontId="126" fillId="78" borderId="114" xfId="104" applyNumberFormat="1" applyFont="1" applyFill="1" applyBorder="1" applyAlignment="1">
      <alignment horizontal="center" vertical="center" wrapText="1"/>
    </xf>
    <xf numFmtId="193" fontId="93" fillId="78" borderId="120" xfId="432" applyNumberFormat="1" applyFont="1" applyFill="1" applyBorder="1" applyAlignment="1" applyProtection="1">
      <alignment horizontal="center" vertical="center" wrapText="1"/>
    </xf>
    <xf numFmtId="0" fontId="126" fillId="37" borderId="106" xfId="104" applyFont="1" applyFill="1" applyBorder="1" applyAlignment="1">
      <alignment horizontal="center" vertical="center"/>
    </xf>
    <xf numFmtId="0" fontId="126" fillId="37" borderId="67" xfId="104" applyFont="1" applyFill="1" applyBorder="1" applyAlignment="1">
      <alignment horizontal="center" vertical="center"/>
    </xf>
    <xf numFmtId="0" fontId="93" fillId="37" borderId="67" xfId="104" applyFont="1" applyFill="1" applyBorder="1" applyAlignment="1">
      <alignment horizontal="center" vertical="center" wrapText="1"/>
    </xf>
    <xf numFmtId="0" fontId="126" fillId="37" borderId="107" xfId="104" applyFont="1" applyFill="1" applyBorder="1" applyAlignment="1">
      <alignment horizontal="center" vertical="center"/>
    </xf>
    <xf numFmtId="4" fontId="126" fillId="37" borderId="67" xfId="104" applyNumberFormat="1" applyFont="1" applyFill="1" applyBorder="1" applyAlignment="1">
      <alignment horizontal="center" vertical="center"/>
    </xf>
    <xf numFmtId="3" fontId="126" fillId="37" borderId="67" xfId="104" applyNumberFormat="1" applyFont="1" applyFill="1" applyBorder="1" applyAlignment="1">
      <alignment horizontal="center" vertical="center" wrapText="1"/>
    </xf>
    <xf numFmtId="3" fontId="126" fillId="37" borderId="66" xfId="104" applyNumberFormat="1" applyFont="1" applyFill="1" applyBorder="1" applyAlignment="1">
      <alignment horizontal="center" vertical="center" wrapText="1"/>
    </xf>
    <xf numFmtId="0" fontId="126" fillId="37" borderId="113" xfId="104" applyFont="1" applyFill="1" applyBorder="1" applyAlignment="1">
      <alignment horizontal="center" vertical="center"/>
    </xf>
    <xf numFmtId="0" fontId="126" fillId="37" borderId="114" xfId="104" applyFont="1" applyFill="1" applyBorder="1" applyAlignment="1">
      <alignment horizontal="center" vertical="center"/>
    </xf>
    <xf numFmtId="0" fontId="93" fillId="37" borderId="114" xfId="104" applyFont="1" applyFill="1" applyBorder="1" applyAlignment="1">
      <alignment horizontal="center" vertical="center" wrapText="1"/>
    </xf>
    <xf numFmtId="0" fontId="126" fillId="37" borderId="115" xfId="104" applyFont="1" applyFill="1" applyBorder="1" applyAlignment="1">
      <alignment horizontal="center" vertical="center"/>
    </xf>
    <xf numFmtId="4" fontId="126" fillId="37" borderId="114" xfId="104" applyNumberFormat="1" applyFont="1" applyFill="1" applyBorder="1" applyAlignment="1">
      <alignment horizontal="center" vertical="center"/>
    </xf>
    <xf numFmtId="3" fontId="126" fillId="37" borderId="114" xfId="104" applyNumberFormat="1" applyFont="1" applyFill="1" applyBorder="1" applyAlignment="1">
      <alignment horizontal="center" vertical="center" wrapText="1"/>
    </xf>
    <xf numFmtId="193" fontId="93" fillId="37" borderId="120" xfId="432" applyNumberFormat="1" applyFont="1" applyFill="1" applyBorder="1" applyAlignment="1" applyProtection="1">
      <alignment horizontal="center" vertical="center" wrapText="1"/>
    </xf>
    <xf numFmtId="0" fontId="126" fillId="79" borderId="106" xfId="104" applyFont="1" applyFill="1" applyBorder="1" applyAlignment="1">
      <alignment horizontal="center" vertical="center"/>
    </xf>
    <xf numFmtId="0" fontId="126" fillId="79" borderId="67" xfId="104" applyFont="1" applyFill="1" applyBorder="1" applyAlignment="1">
      <alignment horizontal="center" vertical="center"/>
    </xf>
    <xf numFmtId="0" fontId="93" fillId="79" borderId="67" xfId="104" applyFont="1" applyFill="1" applyBorder="1" applyAlignment="1">
      <alignment horizontal="center" vertical="center" wrapText="1"/>
    </xf>
    <xf numFmtId="0" fontId="126" fillId="79" borderId="107" xfId="104" applyFont="1" applyFill="1" applyBorder="1" applyAlignment="1">
      <alignment horizontal="center" vertical="center"/>
    </xf>
    <xf numFmtId="4" fontId="126" fillId="79" borderId="67" xfId="104" applyNumberFormat="1" applyFont="1" applyFill="1" applyBorder="1" applyAlignment="1">
      <alignment horizontal="center" vertical="center"/>
    </xf>
    <xf numFmtId="3" fontId="126" fillId="79" borderId="67" xfId="104" applyNumberFormat="1" applyFont="1" applyFill="1" applyBorder="1" applyAlignment="1">
      <alignment horizontal="center" vertical="center" wrapText="1"/>
    </xf>
    <xf numFmtId="3" fontId="126" fillId="79" borderId="66" xfId="104" applyNumberFormat="1" applyFont="1" applyFill="1" applyBorder="1" applyAlignment="1">
      <alignment horizontal="center" vertical="center" wrapText="1"/>
    </xf>
    <xf numFmtId="0" fontId="126" fillId="79" borderId="113" xfId="104" applyFont="1" applyFill="1" applyBorder="1" applyAlignment="1">
      <alignment horizontal="center" vertical="center"/>
    </xf>
    <xf numFmtId="0" fontId="126" fillId="79" borderId="114" xfId="104" applyFont="1" applyFill="1" applyBorder="1" applyAlignment="1">
      <alignment horizontal="center" vertical="center"/>
    </xf>
    <xf numFmtId="0" fontId="93" fillId="79" borderId="114" xfId="104" applyFont="1" applyFill="1" applyBorder="1" applyAlignment="1">
      <alignment horizontal="center" vertical="center" wrapText="1"/>
    </xf>
    <xf numFmtId="0" fontId="126" fillId="79" borderId="115" xfId="104" applyFont="1" applyFill="1" applyBorder="1" applyAlignment="1">
      <alignment horizontal="center" vertical="center"/>
    </xf>
    <xf numFmtId="4" fontId="126" fillId="79" borderId="114" xfId="104" applyNumberFormat="1" applyFont="1" applyFill="1" applyBorder="1" applyAlignment="1">
      <alignment horizontal="center" vertical="center"/>
    </xf>
    <xf numFmtId="3" fontId="126" fillId="79" borderId="114" xfId="104" applyNumberFormat="1" applyFont="1" applyFill="1" applyBorder="1" applyAlignment="1">
      <alignment horizontal="center" vertical="center" wrapText="1"/>
    </xf>
    <xf numFmtId="193" fontId="93" fillId="79" borderId="120" xfId="432" applyNumberFormat="1" applyFont="1" applyFill="1" applyBorder="1" applyAlignment="1" applyProtection="1">
      <alignment horizontal="center" vertical="center" wrapText="1"/>
    </xf>
    <xf numFmtId="188" fontId="62" fillId="37" borderId="147" xfId="434" applyNumberFormat="1" applyFont="1" applyFill="1" applyBorder="1" applyAlignment="1">
      <alignment horizontal="center" vertical="center"/>
    </xf>
    <xf numFmtId="42" fontId="118" fillId="58" borderId="71" xfId="431" applyFont="1" applyFill="1" applyBorder="1" applyAlignment="1" applyProtection="1">
      <alignment horizontal="center" vertical="center"/>
    </xf>
    <xf numFmtId="194" fontId="118" fillId="58" borderId="71" xfId="0" applyNumberFormat="1" applyFont="1" applyFill="1" applyBorder="1" applyAlignment="1" applyProtection="1">
      <alignment horizontal="center" vertical="center"/>
    </xf>
    <xf numFmtId="1" fontId="19" fillId="0" borderId="0" xfId="3" applyNumberFormat="1" applyFont="1" applyFill="1" applyAlignment="1" applyProtection="1">
      <alignment vertical="center" wrapText="1"/>
      <protection hidden="1"/>
    </xf>
    <xf numFmtId="0" fontId="126" fillId="59" borderId="106" xfId="104" applyFont="1" applyFill="1" applyBorder="1" applyAlignment="1">
      <alignment horizontal="center" vertical="center"/>
    </xf>
    <xf numFmtId="0" fontId="126" fillId="59" borderId="67" xfId="104" applyFont="1" applyFill="1" applyBorder="1" applyAlignment="1">
      <alignment horizontal="center" vertical="center"/>
    </xf>
    <xf numFmtId="0" fontId="93" fillId="59" borderId="67" xfId="104" applyFont="1" applyFill="1" applyBorder="1" applyAlignment="1">
      <alignment horizontal="center" vertical="center" wrapText="1"/>
    </xf>
    <xf numFmtId="0" fontId="126" fillId="59" borderId="107" xfId="104" applyFont="1" applyFill="1" applyBorder="1" applyAlignment="1">
      <alignment horizontal="center" vertical="center"/>
    </xf>
    <xf numFmtId="4" fontId="126" fillId="59" borderId="67" xfId="104" applyNumberFormat="1" applyFont="1" applyFill="1" applyBorder="1" applyAlignment="1">
      <alignment horizontal="center" vertical="center"/>
    </xf>
    <xf numFmtId="3" fontId="126" fillId="59" borderId="67" xfId="104" applyNumberFormat="1" applyFont="1" applyFill="1" applyBorder="1" applyAlignment="1">
      <alignment horizontal="center" vertical="center" wrapText="1"/>
    </xf>
    <xf numFmtId="3" fontId="126" fillId="59" borderId="66" xfId="104" applyNumberFormat="1" applyFont="1" applyFill="1" applyBorder="1" applyAlignment="1">
      <alignment horizontal="center" vertical="center" wrapText="1"/>
    </xf>
    <xf numFmtId="49" fontId="127" fillId="60" borderId="113" xfId="444" applyNumberFormat="1" applyFont="1" applyFill="1" applyBorder="1" applyAlignment="1" applyProtection="1">
      <alignment horizontal="center" vertical="center" wrapText="1"/>
      <protection locked="0"/>
    </xf>
    <xf numFmtId="49" fontId="127" fillId="60" borderId="117" xfId="444" applyNumberFormat="1" applyFont="1" applyFill="1" applyBorder="1" applyAlignment="1" applyProtection="1">
      <alignment horizontal="center" vertical="center" wrapText="1"/>
      <protection locked="0"/>
    </xf>
    <xf numFmtId="0" fontId="92" fillId="28" borderId="116" xfId="434" applyFont="1" applyFill="1" applyBorder="1" applyAlignment="1">
      <alignment horizontal="center" vertical="center" wrapText="1"/>
    </xf>
    <xf numFmtId="0" fontId="128" fillId="28" borderId="116" xfId="104" applyFont="1" applyFill="1" applyBorder="1" applyAlignment="1" applyProtection="1">
      <alignment horizontal="center" vertical="center"/>
      <protection locked="0"/>
    </xf>
    <xf numFmtId="176" fontId="128" fillId="28" borderId="114" xfId="104" applyNumberFormat="1" applyFont="1" applyFill="1" applyBorder="1" applyAlignment="1" applyProtection="1">
      <alignment horizontal="center" vertical="center"/>
      <protection locked="0"/>
    </xf>
    <xf numFmtId="188" fontId="128" fillId="28" borderId="116" xfId="434" applyNumberFormat="1" applyFont="1" applyFill="1" applyBorder="1" applyAlignment="1">
      <alignment horizontal="center" vertical="center"/>
    </xf>
    <xf numFmtId="188" fontId="128" fillId="28" borderId="120" xfId="104" applyNumberFormat="1" applyFont="1" applyFill="1" applyBorder="1" applyAlignment="1">
      <alignment horizontal="center" vertical="center"/>
    </xf>
    <xf numFmtId="0" fontId="69" fillId="32" borderId="146" xfId="443" applyFill="1" applyBorder="1" applyAlignment="1" applyProtection="1">
      <alignment horizontal="center" vertical="center"/>
      <protection locked="0"/>
    </xf>
    <xf numFmtId="0" fontId="69" fillId="32" borderId="170" xfId="443" applyFill="1" applyBorder="1" applyAlignment="1" applyProtection="1">
      <alignment horizontal="center" vertical="center"/>
      <protection locked="0"/>
    </xf>
    <xf numFmtId="0" fontId="62" fillId="0" borderId="72" xfId="435" applyFont="1" applyBorder="1" applyAlignment="1">
      <alignment horizontal="justify" vertical="center" wrapText="1"/>
    </xf>
    <xf numFmtId="0" fontId="62" fillId="30" borderId="72" xfId="360" applyNumberFormat="1" applyFont="1" applyFill="1" applyBorder="1" applyAlignment="1">
      <alignment horizontal="center" vertical="center"/>
    </xf>
    <xf numFmtId="1" fontId="62" fillId="30" borderId="72" xfId="104" applyNumberFormat="1" applyFont="1" applyFill="1" applyBorder="1" applyAlignment="1" applyProtection="1">
      <alignment horizontal="center" vertical="center"/>
      <protection locked="0"/>
    </xf>
    <xf numFmtId="195" fontId="62" fillId="30" borderId="74" xfId="104" applyNumberFormat="1" applyFont="1" applyFill="1" applyBorder="1" applyAlignment="1">
      <alignment horizontal="center" vertical="center"/>
    </xf>
    <xf numFmtId="0" fontId="62" fillId="0" borderId="140" xfId="435" applyFont="1" applyBorder="1" applyAlignment="1">
      <alignment horizontal="justify" vertical="center" wrapText="1"/>
    </xf>
    <xf numFmtId="0" fontId="69" fillId="32" borderId="152" xfId="443" applyFill="1" applyBorder="1" applyAlignment="1" applyProtection="1">
      <alignment horizontal="center" vertical="center"/>
      <protection locked="0"/>
    </xf>
    <xf numFmtId="0" fontId="62" fillId="30" borderId="72" xfId="435" applyFont="1" applyFill="1" applyBorder="1" applyAlignment="1">
      <alignment horizontal="justify" vertical="center" wrapText="1"/>
    </xf>
    <xf numFmtId="0" fontId="62" fillId="30" borderId="147" xfId="360" applyNumberFormat="1" applyFont="1" applyFill="1" applyBorder="1" applyAlignment="1">
      <alignment horizontal="center" vertical="center"/>
    </xf>
    <xf numFmtId="1" fontId="62" fillId="30" borderId="147" xfId="104" applyNumberFormat="1" applyFont="1" applyFill="1" applyBorder="1" applyAlignment="1" applyProtection="1">
      <alignment horizontal="center" vertical="center"/>
      <protection locked="0"/>
    </xf>
    <xf numFmtId="0" fontId="69" fillId="32" borderId="156" xfId="443" applyFill="1" applyBorder="1" applyAlignment="1" applyProtection="1">
      <alignment horizontal="center" vertical="center"/>
      <protection locked="0"/>
    </xf>
    <xf numFmtId="0" fontId="62" fillId="0" borderId="147" xfId="435" applyFont="1" applyBorder="1" applyAlignment="1">
      <alignment horizontal="justify" vertical="center" wrapText="1"/>
    </xf>
    <xf numFmtId="0" fontId="69" fillId="32" borderId="158" xfId="443" applyFill="1" applyBorder="1" applyAlignment="1" applyProtection="1">
      <alignment horizontal="center" vertical="center"/>
      <protection locked="0"/>
    </xf>
    <xf numFmtId="0" fontId="69" fillId="32" borderId="171" xfId="443" applyFill="1" applyBorder="1" applyAlignment="1" applyProtection="1">
      <alignment horizontal="center" vertical="center"/>
      <protection locked="0"/>
    </xf>
    <xf numFmtId="0" fontId="62" fillId="0" borderId="159" xfId="435" applyFont="1" applyBorder="1" applyAlignment="1">
      <alignment horizontal="justify" vertical="center" wrapText="1"/>
    </xf>
    <xf numFmtId="195" fontId="62" fillId="30" borderId="148" xfId="104" applyNumberFormat="1" applyFont="1" applyFill="1" applyBorder="1" applyAlignment="1">
      <alignment horizontal="center" vertical="center"/>
    </xf>
    <xf numFmtId="0" fontId="69" fillId="32" borderId="139" xfId="443" applyFill="1" applyBorder="1" applyAlignment="1" applyProtection="1">
      <alignment horizontal="center" vertical="center"/>
      <protection locked="0"/>
    </xf>
    <xf numFmtId="0" fontId="62" fillId="0" borderId="153" xfId="435" applyFont="1" applyBorder="1" applyAlignment="1">
      <alignment horizontal="justify" vertical="center" wrapText="1"/>
    </xf>
    <xf numFmtId="0" fontId="126" fillId="59" borderId="113" xfId="104" applyFont="1" applyFill="1" applyBorder="1" applyAlignment="1">
      <alignment horizontal="center" vertical="center"/>
    </xf>
    <xf numFmtId="0" fontId="126" fillId="59" borderId="114" xfId="104" applyFont="1" applyFill="1" applyBorder="1" applyAlignment="1">
      <alignment horizontal="center" vertical="center"/>
    </xf>
    <xf numFmtId="0" fontId="93" fillId="59" borderId="114" xfId="104" applyFont="1" applyFill="1" applyBorder="1" applyAlignment="1">
      <alignment horizontal="center" vertical="center" wrapText="1"/>
    </xf>
    <xf numFmtId="0" fontId="126" fillId="59" borderId="115" xfId="104" applyFont="1" applyFill="1" applyBorder="1" applyAlignment="1">
      <alignment horizontal="center" vertical="center"/>
    </xf>
    <xf numFmtId="4" fontId="126" fillId="59" borderId="114" xfId="104" applyNumberFormat="1" applyFont="1" applyFill="1" applyBorder="1" applyAlignment="1">
      <alignment horizontal="center" vertical="center"/>
    </xf>
    <xf numFmtId="3" fontId="126" fillId="59" borderId="114" xfId="104" applyNumberFormat="1" applyFont="1" applyFill="1" applyBorder="1" applyAlignment="1">
      <alignment horizontal="center" vertical="center" wrapText="1"/>
    </xf>
    <xf numFmtId="193" fontId="93" fillId="59" borderId="120" xfId="432" applyNumberFormat="1" applyFont="1" applyFill="1" applyBorder="1" applyAlignment="1" applyProtection="1">
      <alignment horizontal="center" vertical="center" wrapText="1"/>
    </xf>
    <xf numFmtId="49" fontId="127" fillId="76" borderId="113" xfId="444" applyNumberFormat="1" applyFont="1" applyFill="1" applyBorder="1" applyAlignment="1" applyProtection="1">
      <alignment horizontal="center" vertical="center" wrapText="1"/>
      <protection locked="0"/>
    </xf>
    <xf numFmtId="49" fontId="127" fillId="76" borderId="117" xfId="444" applyNumberFormat="1" applyFont="1" applyFill="1" applyBorder="1" applyAlignment="1" applyProtection="1">
      <alignment horizontal="center" vertical="center" wrapText="1"/>
      <protection locked="0"/>
    </xf>
    <xf numFmtId="0" fontId="92" fillId="77" borderId="116" xfId="434" applyFont="1" applyFill="1" applyBorder="1" applyAlignment="1">
      <alignment horizontal="center" vertical="center" wrapText="1"/>
    </xf>
    <xf numFmtId="0" fontId="126" fillId="77" borderId="115" xfId="104" applyFont="1" applyFill="1" applyBorder="1" applyAlignment="1">
      <alignment horizontal="center" vertical="center"/>
    </xf>
    <xf numFmtId="195" fontId="62" fillId="0" borderId="148" xfId="104" applyNumberFormat="1" applyFont="1" applyBorder="1" applyAlignment="1">
      <alignment horizontal="center" vertical="center"/>
    </xf>
    <xf numFmtId="0" fontId="69" fillId="32" borderId="150" xfId="443" applyFill="1" applyBorder="1" applyAlignment="1" applyProtection="1">
      <alignment horizontal="center" vertical="center"/>
      <protection locked="0"/>
    </xf>
    <xf numFmtId="0" fontId="62" fillId="30" borderId="147" xfId="435" applyFont="1" applyFill="1" applyBorder="1" applyAlignment="1">
      <alignment horizontal="justify" vertical="center" wrapText="1"/>
    </xf>
    <xf numFmtId="176" fontId="62" fillId="30" borderId="73" xfId="104" applyNumberFormat="1" applyFont="1" applyFill="1" applyBorder="1" applyAlignment="1" applyProtection="1">
      <alignment horizontal="center" vertical="center"/>
      <protection locked="0"/>
    </xf>
    <xf numFmtId="2" fontId="128" fillId="28" borderId="114" xfId="104" applyNumberFormat="1" applyFont="1" applyFill="1" applyBorder="1" applyAlignment="1" applyProtection="1">
      <alignment horizontal="center" vertical="center"/>
      <protection locked="0"/>
    </xf>
    <xf numFmtId="2" fontId="62" fillId="30" borderId="147" xfId="104" applyNumberFormat="1" applyFont="1" applyFill="1" applyBorder="1" applyAlignment="1" applyProtection="1">
      <alignment horizontal="center" vertical="center"/>
      <protection locked="0"/>
    </xf>
    <xf numFmtId="0" fontId="126" fillId="77" borderId="113" xfId="104" applyFont="1" applyFill="1" applyBorder="1" applyAlignment="1">
      <alignment horizontal="center" vertical="center"/>
    </xf>
    <xf numFmtId="0" fontId="126" fillId="77" borderId="114" xfId="104" applyFont="1" applyFill="1" applyBorder="1" applyAlignment="1">
      <alignment horizontal="center" vertical="center"/>
    </xf>
    <xf numFmtId="0" fontId="93" fillId="77" borderId="114" xfId="104" applyFont="1" applyFill="1" applyBorder="1" applyAlignment="1">
      <alignment horizontal="center" vertical="center" wrapText="1"/>
    </xf>
    <xf numFmtId="4" fontId="126" fillId="77" borderId="114" xfId="104" applyNumberFormat="1" applyFont="1" applyFill="1" applyBorder="1" applyAlignment="1">
      <alignment horizontal="center" vertical="center"/>
    </xf>
    <xf numFmtId="3" fontId="126" fillId="77" borderId="114" xfId="104" applyNumberFormat="1" applyFont="1" applyFill="1" applyBorder="1" applyAlignment="1">
      <alignment horizontal="center" vertical="center" wrapText="1"/>
    </xf>
    <xf numFmtId="193" fontId="93" fillId="77" borderId="120" xfId="432" applyNumberFormat="1" applyFont="1" applyFill="1" applyBorder="1" applyAlignment="1" applyProtection="1">
      <alignment horizontal="center" vertical="center" wrapText="1"/>
    </xf>
    <xf numFmtId="0" fontId="126" fillId="78" borderId="106" xfId="104" applyFont="1" applyFill="1" applyBorder="1" applyAlignment="1">
      <alignment horizontal="center" vertical="center"/>
    </xf>
    <xf numFmtId="0" fontId="126" fillId="78" borderId="67" xfId="104" applyFont="1" applyFill="1" applyBorder="1" applyAlignment="1">
      <alignment horizontal="center" vertical="center"/>
    </xf>
    <xf numFmtId="0" fontId="93" fillId="78" borderId="67" xfId="104" applyFont="1" applyFill="1" applyBorder="1" applyAlignment="1">
      <alignment horizontal="center" vertical="center" wrapText="1"/>
    </xf>
    <xf numFmtId="0" fontId="126" fillId="78" borderId="107" xfId="104" applyFont="1" applyFill="1" applyBorder="1" applyAlignment="1">
      <alignment horizontal="center" vertical="center"/>
    </xf>
    <xf numFmtId="4" fontId="126" fillId="78" borderId="67" xfId="104" applyNumberFormat="1" applyFont="1" applyFill="1" applyBorder="1" applyAlignment="1">
      <alignment horizontal="center" vertical="center"/>
    </xf>
    <xf numFmtId="3" fontId="126" fillId="78" borderId="67" xfId="104" applyNumberFormat="1" applyFont="1" applyFill="1" applyBorder="1" applyAlignment="1">
      <alignment horizontal="center" vertical="center" wrapText="1"/>
    </xf>
    <xf numFmtId="3" fontId="126" fillId="78" borderId="66" xfId="104" applyNumberFormat="1" applyFont="1" applyFill="1" applyBorder="1" applyAlignment="1">
      <alignment horizontal="center" vertical="center" wrapText="1"/>
    </xf>
    <xf numFmtId="0" fontId="126" fillId="78" borderId="113" xfId="104" applyFont="1" applyFill="1" applyBorder="1" applyAlignment="1">
      <alignment horizontal="center" vertical="center"/>
    </xf>
    <xf numFmtId="0" fontId="126" fillId="78" borderId="114" xfId="104" applyFont="1" applyFill="1" applyBorder="1" applyAlignment="1">
      <alignment horizontal="center" vertical="center"/>
    </xf>
    <xf numFmtId="0" fontId="93" fillId="78" borderId="114" xfId="104" applyFont="1" applyFill="1" applyBorder="1" applyAlignment="1">
      <alignment horizontal="center" vertical="center" wrapText="1"/>
    </xf>
    <xf numFmtId="0" fontId="126" fillId="78" borderId="115" xfId="104" applyFont="1" applyFill="1" applyBorder="1" applyAlignment="1">
      <alignment horizontal="center" vertical="center"/>
    </xf>
    <xf numFmtId="4" fontId="126" fillId="78" borderId="114" xfId="104" applyNumberFormat="1" applyFont="1" applyFill="1" applyBorder="1" applyAlignment="1">
      <alignment horizontal="center" vertical="center"/>
    </xf>
    <xf numFmtId="3" fontId="126" fillId="78" borderId="114" xfId="104" applyNumberFormat="1" applyFont="1" applyFill="1" applyBorder="1" applyAlignment="1">
      <alignment horizontal="center" vertical="center" wrapText="1"/>
    </xf>
    <xf numFmtId="193" fontId="93" fillId="78" borderId="120" xfId="432" applyNumberFormat="1" applyFont="1" applyFill="1" applyBorder="1" applyAlignment="1" applyProtection="1">
      <alignment horizontal="center" vertical="center" wrapText="1"/>
    </xf>
    <xf numFmtId="0" fontId="126" fillId="37" borderId="106" xfId="104" applyFont="1" applyFill="1" applyBorder="1" applyAlignment="1">
      <alignment horizontal="center" vertical="center"/>
    </xf>
    <xf numFmtId="0" fontId="126" fillId="37" borderId="67" xfId="104" applyFont="1" applyFill="1" applyBorder="1" applyAlignment="1">
      <alignment horizontal="center" vertical="center"/>
    </xf>
    <xf numFmtId="0" fontId="93" fillId="37" borderId="67" xfId="104" applyFont="1" applyFill="1" applyBorder="1" applyAlignment="1">
      <alignment horizontal="center" vertical="center" wrapText="1"/>
    </xf>
    <xf numFmtId="0" fontId="126" fillId="37" borderId="107" xfId="104" applyFont="1" applyFill="1" applyBorder="1" applyAlignment="1">
      <alignment horizontal="center" vertical="center"/>
    </xf>
    <xf numFmtId="4" fontId="126" fillId="37" borderId="67" xfId="104" applyNumberFormat="1" applyFont="1" applyFill="1" applyBorder="1" applyAlignment="1">
      <alignment horizontal="center" vertical="center"/>
    </xf>
    <xf numFmtId="3" fontId="126" fillId="37" borderId="67" xfId="104" applyNumberFormat="1" applyFont="1" applyFill="1" applyBorder="1" applyAlignment="1">
      <alignment horizontal="center" vertical="center" wrapText="1"/>
    </xf>
    <xf numFmtId="3" fontId="126" fillId="37" borderId="66" xfId="104" applyNumberFormat="1" applyFont="1" applyFill="1" applyBorder="1" applyAlignment="1">
      <alignment horizontal="center" vertical="center" wrapText="1"/>
    </xf>
    <xf numFmtId="0" fontId="126" fillId="37" borderId="113" xfId="104" applyFont="1" applyFill="1" applyBorder="1" applyAlignment="1">
      <alignment horizontal="center" vertical="center"/>
    </xf>
    <xf numFmtId="0" fontId="126" fillId="37" borderId="114" xfId="104" applyFont="1" applyFill="1" applyBorder="1" applyAlignment="1">
      <alignment horizontal="center" vertical="center"/>
    </xf>
    <xf numFmtId="0" fontId="93" fillId="37" borderId="114" xfId="104" applyFont="1" applyFill="1" applyBorder="1" applyAlignment="1">
      <alignment horizontal="center" vertical="center" wrapText="1"/>
    </xf>
    <xf numFmtId="0" fontId="126" fillId="37" borderId="115" xfId="104" applyFont="1" applyFill="1" applyBorder="1" applyAlignment="1">
      <alignment horizontal="center" vertical="center"/>
    </xf>
    <xf numFmtId="4" fontId="126" fillId="37" borderId="114" xfId="104" applyNumberFormat="1" applyFont="1" applyFill="1" applyBorder="1" applyAlignment="1">
      <alignment horizontal="center" vertical="center"/>
    </xf>
    <xf numFmtId="3" fontId="126" fillId="37" borderId="114" xfId="104" applyNumberFormat="1" applyFont="1" applyFill="1" applyBorder="1" applyAlignment="1">
      <alignment horizontal="center" vertical="center" wrapText="1"/>
    </xf>
    <xf numFmtId="193" fontId="93" fillId="37" borderId="120" xfId="432" applyNumberFormat="1" applyFont="1" applyFill="1" applyBorder="1" applyAlignment="1" applyProtection="1">
      <alignment horizontal="center" vertical="center" wrapText="1"/>
    </xf>
    <xf numFmtId="0" fontId="126" fillId="79" borderId="106" xfId="104" applyFont="1" applyFill="1" applyBorder="1" applyAlignment="1">
      <alignment horizontal="center" vertical="center"/>
    </xf>
    <xf numFmtId="0" fontId="126" fillId="79" borderId="67" xfId="104" applyFont="1" applyFill="1" applyBorder="1" applyAlignment="1">
      <alignment horizontal="center" vertical="center"/>
    </xf>
    <xf numFmtId="0" fontId="93" fillId="79" borderId="67" xfId="104" applyFont="1" applyFill="1" applyBorder="1" applyAlignment="1">
      <alignment horizontal="center" vertical="center" wrapText="1"/>
    </xf>
    <xf numFmtId="0" fontId="126" fillId="79" borderId="107" xfId="104" applyFont="1" applyFill="1" applyBorder="1" applyAlignment="1">
      <alignment horizontal="center" vertical="center"/>
    </xf>
    <xf numFmtId="4" fontId="126" fillId="79" borderId="67" xfId="104" applyNumberFormat="1" applyFont="1" applyFill="1" applyBorder="1" applyAlignment="1">
      <alignment horizontal="center" vertical="center"/>
    </xf>
    <xf numFmtId="3" fontId="126" fillId="79" borderId="67" xfId="104" applyNumberFormat="1" applyFont="1" applyFill="1" applyBorder="1" applyAlignment="1">
      <alignment horizontal="center" vertical="center" wrapText="1"/>
    </xf>
    <xf numFmtId="3" fontId="126" fillId="79" borderId="66" xfId="104" applyNumberFormat="1" applyFont="1" applyFill="1" applyBorder="1" applyAlignment="1">
      <alignment horizontal="center" vertical="center" wrapText="1"/>
    </xf>
    <xf numFmtId="0" fontId="126" fillId="79" borderId="113" xfId="104" applyFont="1" applyFill="1" applyBorder="1" applyAlignment="1">
      <alignment horizontal="center" vertical="center"/>
    </xf>
    <xf numFmtId="0" fontId="126" fillId="79" borderId="114" xfId="104" applyFont="1" applyFill="1" applyBorder="1" applyAlignment="1">
      <alignment horizontal="center" vertical="center"/>
    </xf>
    <xf numFmtId="0" fontId="93" fillId="79" borderId="114" xfId="104" applyFont="1" applyFill="1" applyBorder="1" applyAlignment="1">
      <alignment horizontal="center" vertical="center" wrapText="1"/>
    </xf>
    <xf numFmtId="0" fontId="126" fillId="79" borderId="115" xfId="104" applyFont="1" applyFill="1" applyBorder="1" applyAlignment="1">
      <alignment horizontal="center" vertical="center"/>
    </xf>
    <xf numFmtId="4" fontId="126" fillId="79" borderId="114" xfId="104" applyNumberFormat="1" applyFont="1" applyFill="1" applyBorder="1" applyAlignment="1">
      <alignment horizontal="center" vertical="center"/>
    </xf>
    <xf numFmtId="3" fontId="126" fillId="79" borderId="114" xfId="104" applyNumberFormat="1" applyFont="1" applyFill="1" applyBorder="1" applyAlignment="1">
      <alignment horizontal="center" vertical="center" wrapText="1"/>
    </xf>
    <xf numFmtId="188" fontId="62" fillId="37" borderId="147" xfId="434" applyNumberFormat="1" applyFont="1" applyFill="1" applyBorder="1" applyAlignment="1">
      <alignment horizontal="center" vertical="center"/>
    </xf>
    <xf numFmtId="193" fontId="93" fillId="79" borderId="120" xfId="432" applyNumberFormat="1" applyFont="1" applyFill="1" applyBorder="1" applyAlignment="1" applyProtection="1">
      <alignment horizontal="right" vertical="center" wrapText="1"/>
    </xf>
    <xf numFmtId="10" fontId="62" fillId="37" borderId="82" xfId="343" applyNumberFormat="1" applyFont="1" applyFill="1" applyBorder="1" applyAlignment="1">
      <alignment horizontal="center" vertical="center"/>
    </xf>
    <xf numFmtId="10" fontId="62" fillId="37" borderId="72" xfId="343" applyNumberFormat="1" applyFont="1" applyFill="1" applyBorder="1" applyAlignment="1">
      <alignment horizontal="center" vertical="center"/>
    </xf>
    <xf numFmtId="0" fontId="126" fillId="59" borderId="106" xfId="0" applyFont="1" applyFill="1" applyBorder="1" applyAlignment="1">
      <alignment horizontal="center" vertical="center"/>
    </xf>
    <xf numFmtId="0" fontId="126" fillId="59" borderId="67" xfId="0" applyFont="1" applyFill="1" applyBorder="1" applyAlignment="1">
      <alignment horizontal="center" vertical="center"/>
    </xf>
    <xf numFmtId="0" fontId="93" fillId="59" borderId="67" xfId="0" applyFont="1" applyFill="1" applyBorder="1" applyAlignment="1">
      <alignment horizontal="center" vertical="center" wrapText="1"/>
    </xf>
    <xf numFmtId="0" fontId="126" fillId="59" borderId="107" xfId="0" applyFont="1" applyFill="1" applyBorder="1" applyAlignment="1">
      <alignment horizontal="center" vertical="center"/>
    </xf>
    <xf numFmtId="4" fontId="126" fillId="59" borderId="67" xfId="0" applyNumberFormat="1" applyFont="1" applyFill="1" applyBorder="1" applyAlignment="1">
      <alignment horizontal="center" vertical="center"/>
    </xf>
    <xf numFmtId="3" fontId="126" fillId="59" borderId="67" xfId="0" applyNumberFormat="1" applyFont="1" applyFill="1" applyBorder="1" applyAlignment="1">
      <alignment horizontal="center" vertical="center" wrapText="1"/>
    </xf>
    <xf numFmtId="3" fontId="126" fillId="59" borderId="66" xfId="0" applyNumberFormat="1" applyFont="1" applyFill="1" applyBorder="1" applyAlignment="1">
      <alignment horizontal="center" vertical="center" wrapText="1"/>
    </xf>
    <xf numFmtId="49" fontId="127" fillId="60" borderId="117" xfId="362" applyNumberFormat="1" applyFont="1" applyFill="1" applyBorder="1" applyAlignment="1" applyProtection="1">
      <alignment horizontal="center" vertical="center" wrapText="1"/>
      <protection locked="0"/>
    </xf>
    <xf numFmtId="176" fontId="128" fillId="28" borderId="114" xfId="0" applyNumberFormat="1" applyFont="1" applyFill="1" applyBorder="1" applyAlignment="1" applyProtection="1">
      <alignment horizontal="center" vertical="center"/>
      <protection locked="0"/>
    </xf>
    <xf numFmtId="1" fontId="62" fillId="30" borderId="72" xfId="0" applyNumberFormat="1" applyFont="1" applyFill="1" applyBorder="1" applyAlignment="1" applyProtection="1">
      <alignment horizontal="center" vertical="center"/>
      <protection locked="0"/>
    </xf>
    <xf numFmtId="1" fontId="62" fillId="30" borderId="147" xfId="0" applyNumberFormat="1" applyFont="1" applyFill="1" applyBorder="1" applyAlignment="1" applyProtection="1">
      <alignment horizontal="center" vertical="center"/>
      <protection locked="0"/>
    </xf>
    <xf numFmtId="0" fontId="126" fillId="59" borderId="113" xfId="0" applyFont="1" applyFill="1" applyBorder="1" applyAlignment="1">
      <alignment horizontal="center" vertical="center"/>
    </xf>
    <xf numFmtId="0" fontId="126" fillId="59" borderId="114" xfId="0" applyFont="1" applyFill="1" applyBorder="1" applyAlignment="1">
      <alignment horizontal="center" vertical="center"/>
    </xf>
    <xf numFmtId="0" fontId="93" fillId="59" borderId="114" xfId="0" applyFont="1" applyFill="1" applyBorder="1" applyAlignment="1">
      <alignment horizontal="center" vertical="center" wrapText="1"/>
    </xf>
    <xf numFmtId="0" fontId="126" fillId="59" borderId="115" xfId="0" applyFont="1" applyFill="1" applyBorder="1" applyAlignment="1">
      <alignment horizontal="center" vertical="center"/>
    </xf>
    <xf numFmtId="4" fontId="126" fillId="59" borderId="114" xfId="0" applyNumberFormat="1" applyFont="1" applyFill="1" applyBorder="1" applyAlignment="1">
      <alignment horizontal="center" vertical="center"/>
    </xf>
    <xf numFmtId="3" fontId="126" fillId="59" borderId="114" xfId="0" applyNumberFormat="1" applyFont="1" applyFill="1" applyBorder="1" applyAlignment="1">
      <alignment horizontal="center" vertical="center" wrapText="1"/>
    </xf>
    <xf numFmtId="49" fontId="127" fillId="76" borderId="113" xfId="362" applyNumberFormat="1" applyFont="1" applyFill="1" applyBorder="1" applyAlignment="1" applyProtection="1">
      <alignment horizontal="center" vertical="center" wrapText="1"/>
      <protection locked="0"/>
    </xf>
    <xf numFmtId="49" fontId="127" fillId="76" borderId="117" xfId="362" applyNumberFormat="1" applyFont="1" applyFill="1" applyBorder="1" applyAlignment="1" applyProtection="1">
      <alignment horizontal="center" vertical="center" wrapText="1"/>
      <protection locked="0"/>
    </xf>
    <xf numFmtId="0" fontId="126" fillId="77" borderId="115" xfId="0" applyFont="1" applyFill="1" applyBorder="1" applyAlignment="1">
      <alignment horizontal="center" vertical="center"/>
    </xf>
    <xf numFmtId="195" fontId="62" fillId="0" borderId="148" xfId="0" applyNumberFormat="1" applyFont="1" applyBorder="1" applyAlignment="1">
      <alignment horizontal="center" vertical="center"/>
    </xf>
    <xf numFmtId="176" fontId="62" fillId="30" borderId="73" xfId="0" applyNumberFormat="1" applyFont="1" applyFill="1" applyBorder="1" applyAlignment="1" applyProtection="1">
      <alignment horizontal="center" vertical="center"/>
      <protection locked="0"/>
    </xf>
    <xf numFmtId="0" fontId="126" fillId="77" borderId="113" xfId="0" applyFont="1" applyFill="1" applyBorder="1" applyAlignment="1">
      <alignment horizontal="center" vertical="center"/>
    </xf>
    <xf numFmtId="0" fontId="126" fillId="77" borderId="114" xfId="0" applyFont="1" applyFill="1" applyBorder="1" applyAlignment="1">
      <alignment horizontal="center" vertical="center"/>
    </xf>
    <xf numFmtId="0" fontId="93" fillId="77" borderId="114" xfId="0" applyFont="1" applyFill="1" applyBorder="1" applyAlignment="1">
      <alignment horizontal="center" vertical="center" wrapText="1"/>
    </xf>
    <xf numFmtId="4" fontId="126" fillId="77" borderId="114" xfId="0" applyNumberFormat="1" applyFont="1" applyFill="1" applyBorder="1" applyAlignment="1">
      <alignment horizontal="center" vertical="center"/>
    </xf>
    <xf numFmtId="3" fontId="126" fillId="77" borderId="114" xfId="0" applyNumberFormat="1" applyFont="1" applyFill="1" applyBorder="1" applyAlignment="1">
      <alignment horizontal="center" vertical="center" wrapText="1"/>
    </xf>
    <xf numFmtId="0" fontId="126" fillId="78" borderId="106" xfId="0" applyFont="1" applyFill="1" applyBorder="1" applyAlignment="1">
      <alignment horizontal="center" vertical="center"/>
    </xf>
    <xf numFmtId="0" fontId="126" fillId="78" borderId="67" xfId="0" applyFont="1" applyFill="1" applyBorder="1" applyAlignment="1">
      <alignment horizontal="center" vertical="center"/>
    </xf>
    <xf numFmtId="0" fontId="93" fillId="78" borderId="67" xfId="0" applyFont="1" applyFill="1" applyBorder="1" applyAlignment="1">
      <alignment horizontal="center" vertical="center" wrapText="1"/>
    </xf>
    <xf numFmtId="0" fontId="126" fillId="78" borderId="107" xfId="0" applyFont="1" applyFill="1" applyBorder="1" applyAlignment="1">
      <alignment horizontal="center" vertical="center"/>
    </xf>
    <xf numFmtId="4" fontId="126" fillId="78" borderId="67" xfId="0" applyNumberFormat="1" applyFont="1" applyFill="1" applyBorder="1" applyAlignment="1">
      <alignment horizontal="center" vertical="center"/>
    </xf>
    <xf numFmtId="3" fontId="126" fillId="78" borderId="67" xfId="0" applyNumberFormat="1" applyFont="1" applyFill="1" applyBorder="1" applyAlignment="1">
      <alignment horizontal="center" vertical="center" wrapText="1"/>
    </xf>
    <xf numFmtId="3" fontId="126" fillId="78" borderId="66" xfId="0" applyNumberFormat="1" applyFont="1" applyFill="1" applyBorder="1" applyAlignment="1">
      <alignment horizontal="center" vertical="center" wrapText="1"/>
    </xf>
    <xf numFmtId="0" fontId="126" fillId="78" borderId="113" xfId="0" applyFont="1" applyFill="1" applyBorder="1" applyAlignment="1">
      <alignment horizontal="center" vertical="center"/>
    </xf>
    <xf numFmtId="0" fontId="126" fillId="78" borderId="114" xfId="0" applyFont="1" applyFill="1" applyBorder="1" applyAlignment="1">
      <alignment horizontal="center" vertical="center"/>
    </xf>
    <xf numFmtId="0" fontId="93" fillId="78" borderId="114" xfId="0" applyFont="1" applyFill="1" applyBorder="1" applyAlignment="1">
      <alignment horizontal="center" vertical="center" wrapText="1"/>
    </xf>
    <xf numFmtId="0" fontId="126" fillId="78" borderId="115" xfId="0" applyFont="1" applyFill="1" applyBorder="1" applyAlignment="1">
      <alignment horizontal="center" vertical="center"/>
    </xf>
    <xf numFmtId="4" fontId="126" fillId="78" borderId="114" xfId="0" applyNumberFormat="1" applyFont="1" applyFill="1" applyBorder="1" applyAlignment="1">
      <alignment horizontal="center" vertical="center"/>
    </xf>
    <xf numFmtId="3" fontId="126" fillId="78" borderId="114" xfId="0" applyNumberFormat="1" applyFont="1" applyFill="1" applyBorder="1" applyAlignment="1">
      <alignment horizontal="center" vertical="center" wrapText="1"/>
    </xf>
    <xf numFmtId="0" fontId="126" fillId="37" borderId="106" xfId="0" applyFont="1" applyFill="1" applyBorder="1" applyAlignment="1">
      <alignment horizontal="center" vertical="center"/>
    </xf>
    <xf numFmtId="0" fontId="126" fillId="37" borderId="67" xfId="0" applyFont="1" applyFill="1" applyBorder="1" applyAlignment="1">
      <alignment horizontal="center" vertical="center"/>
    </xf>
    <xf numFmtId="0" fontId="93" fillId="37" borderId="67" xfId="0" applyFont="1" applyFill="1" applyBorder="1" applyAlignment="1">
      <alignment horizontal="center" vertical="center" wrapText="1"/>
    </xf>
    <xf numFmtId="0" fontId="126" fillId="37" borderId="107" xfId="0" applyFont="1" applyFill="1" applyBorder="1" applyAlignment="1">
      <alignment horizontal="center" vertical="center"/>
    </xf>
    <xf numFmtId="4" fontId="126" fillId="37" borderId="67" xfId="0" applyNumberFormat="1" applyFont="1" applyFill="1" applyBorder="1" applyAlignment="1">
      <alignment horizontal="center" vertical="center"/>
    </xf>
    <xf numFmtId="3" fontId="126" fillId="37" borderId="67" xfId="0" applyNumberFormat="1" applyFont="1" applyFill="1" applyBorder="1" applyAlignment="1">
      <alignment horizontal="center" vertical="center" wrapText="1"/>
    </xf>
    <xf numFmtId="3" fontId="126" fillId="37" borderId="66" xfId="0" applyNumberFormat="1" applyFont="1" applyFill="1" applyBorder="1" applyAlignment="1">
      <alignment horizontal="center" vertical="center" wrapText="1"/>
    </xf>
    <xf numFmtId="0" fontId="126" fillId="37" borderId="113" xfId="0" applyFont="1" applyFill="1" applyBorder="1" applyAlignment="1">
      <alignment horizontal="center" vertical="center"/>
    </xf>
    <xf numFmtId="0" fontId="126" fillId="37" borderId="114" xfId="0" applyFont="1" applyFill="1" applyBorder="1" applyAlignment="1">
      <alignment horizontal="center" vertical="center"/>
    </xf>
    <xf numFmtId="0" fontId="93" fillId="37" borderId="114" xfId="0" applyFont="1" applyFill="1" applyBorder="1" applyAlignment="1">
      <alignment horizontal="center" vertical="center" wrapText="1"/>
    </xf>
    <xf numFmtId="0" fontId="126" fillId="37" borderId="115" xfId="0" applyFont="1" applyFill="1" applyBorder="1" applyAlignment="1">
      <alignment horizontal="center" vertical="center"/>
    </xf>
    <xf numFmtId="4" fontId="126" fillId="37" borderId="114" xfId="0" applyNumberFormat="1" applyFont="1" applyFill="1" applyBorder="1" applyAlignment="1">
      <alignment horizontal="center" vertical="center"/>
    </xf>
    <xf numFmtId="3" fontId="126" fillId="37" borderId="114" xfId="0" applyNumberFormat="1" applyFont="1" applyFill="1" applyBorder="1" applyAlignment="1">
      <alignment horizontal="center" vertical="center" wrapText="1"/>
    </xf>
    <xf numFmtId="0" fontId="126" fillId="79" borderId="106" xfId="0" applyFont="1" applyFill="1" applyBorder="1" applyAlignment="1">
      <alignment horizontal="center" vertical="center"/>
    </xf>
    <xf numFmtId="0" fontId="126" fillId="79" borderId="67" xfId="0" applyFont="1" applyFill="1" applyBorder="1" applyAlignment="1">
      <alignment horizontal="center" vertical="center"/>
    </xf>
    <xf numFmtId="0" fontId="93" fillId="79" borderId="67" xfId="0" applyFont="1" applyFill="1" applyBorder="1" applyAlignment="1">
      <alignment horizontal="center" vertical="center" wrapText="1"/>
    </xf>
    <xf numFmtId="0" fontId="126" fillId="79" borderId="107" xfId="0" applyFont="1" applyFill="1" applyBorder="1" applyAlignment="1">
      <alignment horizontal="center" vertical="center"/>
    </xf>
    <xf numFmtId="4" fontId="126" fillId="79" borderId="67" xfId="0" applyNumberFormat="1" applyFont="1" applyFill="1" applyBorder="1" applyAlignment="1">
      <alignment horizontal="center" vertical="center"/>
    </xf>
    <xf numFmtId="3" fontId="126" fillId="79" borderId="67" xfId="0" applyNumberFormat="1" applyFont="1" applyFill="1" applyBorder="1" applyAlignment="1">
      <alignment horizontal="center" vertical="center" wrapText="1"/>
    </xf>
    <xf numFmtId="3" fontId="126" fillId="79" borderId="66" xfId="0" applyNumberFormat="1" applyFont="1" applyFill="1" applyBorder="1" applyAlignment="1">
      <alignment horizontal="center" vertical="center" wrapText="1"/>
    </xf>
    <xf numFmtId="0" fontId="126" fillId="79" borderId="113" xfId="0" applyFont="1" applyFill="1" applyBorder="1" applyAlignment="1">
      <alignment horizontal="center" vertical="center"/>
    </xf>
    <xf numFmtId="0" fontId="126" fillId="79" borderId="114" xfId="0" applyFont="1" applyFill="1" applyBorder="1" applyAlignment="1">
      <alignment horizontal="center" vertical="center"/>
    </xf>
    <xf numFmtId="0" fontId="93" fillId="79" borderId="114" xfId="0" applyFont="1" applyFill="1" applyBorder="1" applyAlignment="1">
      <alignment horizontal="center" vertical="center" wrapText="1"/>
    </xf>
    <xf numFmtId="0" fontId="126" fillId="79" borderId="115" xfId="0" applyFont="1" applyFill="1" applyBorder="1" applyAlignment="1">
      <alignment horizontal="center" vertical="center"/>
    </xf>
    <xf numFmtId="4" fontId="126" fillId="79" borderId="114" xfId="0" applyNumberFormat="1" applyFont="1" applyFill="1" applyBorder="1" applyAlignment="1">
      <alignment horizontal="center" vertical="center"/>
    </xf>
    <xf numFmtId="3" fontId="126" fillId="79" borderId="114" xfId="0" applyNumberFormat="1" applyFont="1" applyFill="1" applyBorder="1" applyAlignment="1">
      <alignment horizontal="center" vertical="center" wrapText="1"/>
    </xf>
    <xf numFmtId="0" fontId="69" fillId="37" borderId="146" xfId="443" applyFill="1" applyBorder="1" applyAlignment="1" applyProtection="1">
      <alignment horizontal="center" vertical="center"/>
      <protection locked="0"/>
    </xf>
    <xf numFmtId="0" fontId="62" fillId="58" borderId="72" xfId="435" applyFont="1" applyFill="1" applyBorder="1" applyAlignment="1">
      <alignment horizontal="justify" vertical="center" wrapText="1"/>
    </xf>
    <xf numFmtId="0" fontId="62" fillId="58" borderId="140" xfId="435" applyFont="1" applyFill="1" applyBorder="1" applyAlignment="1">
      <alignment horizontal="justify" vertical="center" wrapText="1"/>
    </xf>
    <xf numFmtId="6" fontId="18" fillId="0" borderId="165" xfId="350" applyNumberFormat="1" applyFont="1" applyBorder="1" applyAlignment="1">
      <alignment horizontal="center" vertical="center" wrapText="1"/>
    </xf>
    <xf numFmtId="6" fontId="2" fillId="0" borderId="165" xfId="419" applyNumberFormat="1" applyFont="1" applyBorder="1" applyAlignment="1">
      <alignment horizontal="center" vertical="center" wrapText="1"/>
    </xf>
    <xf numFmtId="0" fontId="19" fillId="0" borderId="165" xfId="419" applyFont="1" applyBorder="1" applyAlignment="1">
      <alignment horizontal="center" vertical="center" wrapText="1"/>
    </xf>
    <xf numFmtId="0" fontId="115" fillId="0" borderId="165" xfId="350" applyFont="1" applyBorder="1" applyAlignment="1">
      <alignment horizontal="center" vertical="center" wrapText="1"/>
    </xf>
    <xf numFmtId="168" fontId="115" fillId="0" borderId="165" xfId="440" applyNumberFormat="1" applyFont="1" applyFill="1" applyBorder="1" applyAlignment="1" applyProtection="1">
      <alignment horizontal="center" vertical="center" wrapText="1"/>
    </xf>
    <xf numFmtId="165" fontId="114" fillId="0" borderId="165" xfId="350" applyNumberFormat="1" applyFont="1" applyBorder="1" applyAlignment="1">
      <alignment horizontal="center" vertical="center" wrapText="1"/>
    </xf>
    <xf numFmtId="41" fontId="0" fillId="0" borderId="0" xfId="441" applyFont="1" applyAlignment="1" applyProtection="1">
      <alignment vertical="center"/>
      <protection hidden="1"/>
    </xf>
    <xf numFmtId="41" fontId="130" fillId="30" borderId="0" xfId="441" applyFont="1" applyFill="1" applyProtection="1"/>
    <xf numFmtId="0" fontId="130" fillId="30" borderId="0" xfId="436" applyFont="1" applyFill="1" applyProtection="1"/>
    <xf numFmtId="41" fontId="130" fillId="30" borderId="0" xfId="436" applyNumberFormat="1" applyFont="1" applyFill="1" applyProtection="1"/>
    <xf numFmtId="0" fontId="69" fillId="32" borderId="146" xfId="443" applyFill="1" applyBorder="1" applyAlignment="1" applyProtection="1">
      <alignment horizontal="center" vertical="center"/>
      <protection locked="0"/>
    </xf>
    <xf numFmtId="0" fontId="69" fillId="32" borderId="152" xfId="443" applyFill="1" applyBorder="1" applyAlignment="1" applyProtection="1">
      <alignment horizontal="center" vertical="center"/>
      <protection locked="0"/>
    </xf>
    <xf numFmtId="0" fontId="69" fillId="32" borderId="158" xfId="443" applyFill="1" applyBorder="1" applyAlignment="1" applyProtection="1">
      <alignment horizontal="center" vertical="center"/>
      <protection locked="0"/>
    </xf>
    <xf numFmtId="0" fontId="69" fillId="32" borderId="150" xfId="443" applyFill="1" applyBorder="1" applyAlignment="1" applyProtection="1">
      <alignment horizontal="center" vertical="center"/>
      <protection locked="0"/>
    </xf>
    <xf numFmtId="0" fontId="69" fillId="37" borderId="146" xfId="443" applyFill="1" applyBorder="1" applyAlignment="1" applyProtection="1">
      <alignment horizontal="center" vertical="center"/>
      <protection locked="0"/>
    </xf>
    <xf numFmtId="43" fontId="0" fillId="0" borderId="0" xfId="0" applyNumberFormat="1" applyAlignment="1" applyProtection="1">
      <alignment vertical="center"/>
      <protection hidden="1"/>
    </xf>
    <xf numFmtId="0" fontId="130" fillId="0" borderId="0" xfId="436" applyFont="1" applyProtection="1"/>
    <xf numFmtId="198" fontId="130" fillId="30" borderId="0" xfId="436" applyNumberFormat="1" applyFont="1" applyFill="1" applyProtection="1"/>
    <xf numFmtId="0" fontId="69" fillId="32" borderId="146" xfId="443" applyFill="1" applyBorder="1" applyAlignment="1" applyProtection="1">
      <alignment horizontal="center" vertical="center"/>
      <protection locked="0"/>
    </xf>
    <xf numFmtId="0" fontId="69" fillId="32" borderId="152" xfId="443" applyFill="1" applyBorder="1" applyAlignment="1" applyProtection="1">
      <alignment horizontal="center" vertical="center"/>
      <protection locked="0"/>
    </xf>
    <xf numFmtId="0" fontId="69" fillId="32" borderId="156" xfId="443" applyFill="1" applyBorder="1" applyAlignment="1" applyProtection="1">
      <alignment horizontal="center" vertical="center"/>
      <protection locked="0"/>
    </xf>
    <xf numFmtId="0" fontId="69" fillId="32" borderId="150" xfId="443" applyFill="1" applyBorder="1" applyAlignment="1" applyProtection="1">
      <alignment horizontal="center" vertical="center"/>
      <protection locked="0"/>
    </xf>
    <xf numFmtId="0" fontId="64" fillId="0" borderId="196" xfId="0" applyFont="1" applyBorder="1" applyAlignment="1" applyProtection="1">
      <alignment horizontal="center" vertical="center"/>
      <protection hidden="1"/>
    </xf>
    <xf numFmtId="9" fontId="130" fillId="30" borderId="0" xfId="436" applyNumberFormat="1" applyFont="1" applyFill="1" applyProtection="1"/>
    <xf numFmtId="1" fontId="130" fillId="30" borderId="0" xfId="436" applyNumberFormat="1" applyFont="1" applyFill="1" applyProtection="1"/>
    <xf numFmtId="0" fontId="51" fillId="31" borderId="23" xfId="0" applyFont="1" applyFill="1" applyBorder="1" applyAlignment="1" applyProtection="1">
      <alignment horizontal="center" vertical="center" wrapText="1"/>
      <protection hidden="1"/>
    </xf>
    <xf numFmtId="0" fontId="51" fillId="31" borderId="25" xfId="0" applyFont="1" applyFill="1" applyBorder="1" applyAlignment="1" applyProtection="1">
      <alignment horizontal="center" vertical="center" wrapText="1"/>
      <protection hidden="1"/>
    </xf>
    <xf numFmtId="0" fontId="15" fillId="0" borderId="0" xfId="0" applyFont="1" applyFill="1" applyAlignment="1" applyProtection="1">
      <alignment horizontal="justify" vertical="top" wrapText="1"/>
      <protection hidden="1"/>
    </xf>
    <xf numFmtId="0" fontId="19" fillId="31" borderId="20" xfId="0" applyFont="1" applyFill="1" applyBorder="1" applyAlignment="1" applyProtection="1">
      <alignment horizontal="center" vertical="center" wrapText="1"/>
      <protection hidden="1"/>
    </xf>
    <xf numFmtId="0" fontId="19" fillId="31" borderId="17" xfId="0" applyFont="1" applyFill="1" applyBorder="1" applyAlignment="1" applyProtection="1">
      <alignment horizontal="center" vertical="center" wrapText="1"/>
      <protection hidden="1"/>
    </xf>
    <xf numFmtId="0" fontId="58" fillId="31" borderId="18" xfId="0" applyFont="1" applyFill="1" applyBorder="1" applyAlignment="1" applyProtection="1">
      <alignment horizontal="justify" vertical="center" wrapText="1"/>
    </xf>
    <xf numFmtId="0" fontId="58" fillId="31" borderId="19" xfId="0" applyFont="1" applyFill="1" applyBorder="1" applyAlignment="1" applyProtection="1">
      <alignment horizontal="justify" vertical="center" wrapText="1"/>
    </xf>
    <xf numFmtId="0" fontId="16" fillId="31" borderId="18" xfId="0" applyFont="1" applyFill="1" applyBorder="1" applyAlignment="1" applyProtection="1">
      <alignment horizontal="center" vertical="center" wrapText="1"/>
      <protection hidden="1"/>
    </xf>
    <xf numFmtId="0" fontId="16" fillId="31" borderId="19" xfId="0" applyFont="1" applyFill="1" applyBorder="1" applyAlignment="1" applyProtection="1">
      <alignment horizontal="center" vertical="center" wrapText="1"/>
      <protection hidden="1"/>
    </xf>
    <xf numFmtId="0" fontId="58" fillId="0" borderId="0" xfId="351" applyFont="1" applyAlignment="1" applyProtection="1">
      <alignment horizontal="center" vertical="center" wrapText="1"/>
      <protection hidden="1"/>
    </xf>
    <xf numFmtId="0" fontId="58" fillId="0" borderId="0" xfId="351" applyFont="1" applyAlignment="1" applyProtection="1">
      <alignment horizontal="center" vertical="center"/>
      <protection hidden="1"/>
    </xf>
    <xf numFmtId="0" fontId="58" fillId="31" borderId="23" xfId="351" applyFont="1" applyFill="1" applyBorder="1" applyAlignment="1" applyProtection="1">
      <alignment horizontal="center"/>
      <protection hidden="1"/>
    </xf>
    <xf numFmtId="0" fontId="58" fillId="31" borderId="18" xfId="351" applyFont="1" applyFill="1" applyBorder="1" applyAlignment="1" applyProtection="1">
      <alignment horizontal="center"/>
      <protection hidden="1"/>
    </xf>
    <xf numFmtId="0" fontId="46" fillId="31" borderId="24" xfId="351" applyFont="1" applyFill="1" applyBorder="1" applyAlignment="1" applyProtection="1">
      <alignment horizontal="center" wrapText="1"/>
      <protection hidden="1"/>
    </xf>
    <xf numFmtId="0" fontId="46" fillId="31" borderId="97" xfId="351" applyFont="1" applyFill="1" applyBorder="1" applyAlignment="1" applyProtection="1">
      <alignment horizontal="center" wrapText="1"/>
      <protection hidden="1"/>
    </xf>
    <xf numFmtId="0" fontId="46" fillId="31" borderId="25" xfId="351" applyFont="1" applyFill="1" applyBorder="1" applyAlignment="1" applyProtection="1">
      <alignment horizontal="center" wrapText="1"/>
      <protection hidden="1"/>
    </xf>
    <xf numFmtId="0" fontId="46" fillId="31" borderId="0" xfId="351" applyFont="1" applyFill="1" applyBorder="1" applyAlignment="1" applyProtection="1">
      <alignment horizontal="center"/>
      <protection hidden="1"/>
    </xf>
    <xf numFmtId="0" fontId="46" fillId="31" borderId="19" xfId="351" applyFont="1" applyFill="1" applyBorder="1" applyAlignment="1" applyProtection="1">
      <alignment horizontal="center"/>
      <protection hidden="1"/>
    </xf>
    <xf numFmtId="0" fontId="46" fillId="31" borderId="0" xfId="351" applyFont="1" applyFill="1" applyBorder="1" applyAlignment="1" applyProtection="1">
      <alignment horizontal="center" vertical="center" wrapText="1"/>
      <protection hidden="1"/>
    </xf>
    <xf numFmtId="0" fontId="46" fillId="31" borderId="19" xfId="351" applyFont="1" applyFill="1" applyBorder="1" applyAlignment="1" applyProtection="1">
      <alignment horizontal="center" vertical="center" wrapText="1"/>
      <protection hidden="1"/>
    </xf>
    <xf numFmtId="0" fontId="46" fillId="31" borderId="20" xfId="351" applyFont="1" applyFill="1" applyBorder="1" applyAlignment="1" applyProtection="1">
      <alignment horizontal="center" vertical="center" wrapText="1"/>
      <protection hidden="1"/>
    </xf>
    <xf numFmtId="0" fontId="46" fillId="31" borderId="21" xfId="351" applyFont="1" applyFill="1" applyBorder="1" applyAlignment="1" applyProtection="1">
      <alignment horizontal="center" vertical="center" wrapText="1"/>
      <protection hidden="1"/>
    </xf>
    <xf numFmtId="0" fontId="46" fillId="31" borderId="17" xfId="351" applyFont="1" applyFill="1" applyBorder="1" applyAlignment="1" applyProtection="1">
      <alignment horizontal="center" vertical="center" wrapText="1"/>
      <protection hidden="1"/>
    </xf>
    <xf numFmtId="0" fontId="46" fillId="32" borderId="20" xfId="351" applyFont="1" applyFill="1" applyBorder="1" applyAlignment="1" applyProtection="1">
      <alignment horizontal="center" wrapText="1"/>
    </xf>
    <xf numFmtId="0" fontId="46" fillId="32" borderId="21" xfId="351" applyFont="1" applyFill="1" applyBorder="1" applyAlignment="1" applyProtection="1">
      <alignment horizontal="center" wrapText="1"/>
    </xf>
    <xf numFmtId="0" fontId="46" fillId="32" borderId="17" xfId="351" applyFont="1" applyFill="1" applyBorder="1" applyAlignment="1" applyProtection="1">
      <alignment horizontal="center" wrapText="1"/>
    </xf>
    <xf numFmtId="0" fontId="2" fillId="35" borderId="69" xfId="350" applyFont="1" applyFill="1" applyBorder="1" applyAlignment="1" applyProtection="1">
      <alignment horizontal="center" vertical="center" wrapText="1"/>
    </xf>
    <xf numFmtId="0" fontId="2" fillId="35" borderId="32" xfId="350" applyFont="1" applyFill="1" applyBorder="1" applyAlignment="1" applyProtection="1">
      <alignment horizontal="center" vertical="center" wrapText="1"/>
    </xf>
    <xf numFmtId="0" fontId="2" fillId="35" borderId="27" xfId="350" applyFont="1" applyFill="1" applyBorder="1" applyAlignment="1" applyProtection="1">
      <alignment horizontal="center" vertical="center" wrapText="1"/>
    </xf>
    <xf numFmtId="0" fontId="116" fillId="0" borderId="138" xfId="350" applyFont="1" applyFill="1" applyBorder="1" applyAlignment="1" applyProtection="1">
      <alignment horizontal="center" vertical="center" wrapText="1"/>
    </xf>
    <xf numFmtId="0" fontId="116" fillId="0" borderId="32" xfId="350" applyFont="1" applyFill="1" applyBorder="1" applyAlignment="1" applyProtection="1">
      <alignment horizontal="center" vertical="center" wrapText="1"/>
    </xf>
    <xf numFmtId="0" fontId="116" fillId="0" borderId="27" xfId="35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wrapText="1"/>
      <protection hidden="1"/>
    </xf>
    <xf numFmtId="0" fontId="74" fillId="0" borderId="36" xfId="1" applyNumberFormat="1" applyFont="1" applyFill="1" applyBorder="1" applyAlignment="1" applyProtection="1">
      <alignment horizontal="center" vertical="center" wrapText="1"/>
      <protection hidden="1"/>
    </xf>
    <xf numFmtId="0" fontId="74" fillId="0" borderId="37" xfId="1" applyNumberFormat="1" applyFont="1" applyFill="1" applyBorder="1" applyAlignment="1" applyProtection="1">
      <alignment horizontal="center" vertical="center" wrapText="1"/>
      <protection hidden="1"/>
    </xf>
    <xf numFmtId="0" fontId="74" fillId="0" borderId="20" xfId="1" applyNumberFormat="1" applyFont="1" applyFill="1" applyBorder="1" applyAlignment="1" applyProtection="1">
      <alignment horizontal="center" vertical="center" wrapText="1"/>
      <protection hidden="1"/>
    </xf>
    <xf numFmtId="0" fontId="74" fillId="0" borderId="21" xfId="1" applyNumberFormat="1" applyFont="1" applyFill="1" applyBorder="1" applyAlignment="1" applyProtection="1">
      <alignment horizontal="center" vertical="center" wrapText="1"/>
      <protection hidden="1"/>
    </xf>
    <xf numFmtId="0" fontId="74" fillId="0" borderId="17" xfId="1" applyNumberFormat="1" applyFont="1" applyFill="1" applyBorder="1" applyAlignment="1" applyProtection="1">
      <alignment horizontal="center" vertical="center" wrapText="1"/>
      <protection hidden="1"/>
    </xf>
    <xf numFmtId="0" fontId="16" fillId="34" borderId="2" xfId="0" applyFont="1" applyFill="1" applyBorder="1" applyAlignment="1" applyProtection="1">
      <alignment horizontal="center" vertical="center" wrapText="1"/>
      <protection hidden="1"/>
    </xf>
    <xf numFmtId="0" fontId="16" fillId="34" borderId="35" xfId="0" applyFont="1" applyFill="1" applyBorder="1" applyAlignment="1" applyProtection="1">
      <alignment horizontal="center" vertical="center" wrapText="1"/>
      <protection hidden="1"/>
    </xf>
    <xf numFmtId="0" fontId="74" fillId="0" borderId="33" xfId="1" applyNumberFormat="1" applyFont="1" applyFill="1" applyBorder="1" applyAlignment="1" applyProtection="1">
      <alignment horizontal="center" vertical="center" wrapText="1"/>
      <protection hidden="1"/>
    </xf>
    <xf numFmtId="0" fontId="74" fillId="0" borderId="27" xfId="1" applyNumberFormat="1" applyFont="1" applyFill="1" applyBorder="1" applyAlignment="1" applyProtection="1">
      <alignment horizontal="center" vertical="center" wrapText="1"/>
      <protection hidden="1"/>
    </xf>
    <xf numFmtId="0" fontId="58" fillId="0" borderId="33" xfId="2" applyNumberFormat="1" applyFont="1" applyFill="1" applyBorder="1" applyAlignment="1" applyProtection="1">
      <alignment horizontal="center" vertical="center" wrapText="1"/>
      <protection hidden="1"/>
    </xf>
    <xf numFmtId="0" fontId="58" fillId="0" borderId="32" xfId="2" applyNumberFormat="1" applyFont="1" applyFill="1" applyBorder="1" applyAlignment="1" applyProtection="1">
      <alignment horizontal="center" vertical="center" wrapText="1"/>
      <protection hidden="1"/>
    </xf>
    <xf numFmtId="0" fontId="58" fillId="0" borderId="27" xfId="2" applyNumberFormat="1" applyFont="1" applyFill="1" applyBorder="1" applyAlignment="1" applyProtection="1">
      <alignment horizontal="center" vertical="center" wrapText="1"/>
      <protection hidden="1"/>
    </xf>
    <xf numFmtId="4" fontId="46" fillId="0" borderId="33" xfId="2" applyNumberFormat="1" applyFont="1" applyFill="1" applyBorder="1" applyAlignment="1" applyProtection="1">
      <alignment horizontal="center" vertical="center" wrapText="1"/>
      <protection hidden="1"/>
    </xf>
    <xf numFmtId="4" fontId="46" fillId="0" borderId="32" xfId="2" applyNumberFormat="1" applyFont="1" applyFill="1" applyBorder="1" applyAlignment="1" applyProtection="1">
      <alignment horizontal="center" vertical="center" wrapText="1"/>
      <protection hidden="1"/>
    </xf>
    <xf numFmtId="4" fontId="46" fillId="0" borderId="27" xfId="2" applyNumberFormat="1" applyFont="1" applyFill="1" applyBorder="1" applyAlignment="1" applyProtection="1">
      <alignment horizontal="center" vertical="center" wrapText="1"/>
      <protection hidden="1"/>
    </xf>
    <xf numFmtId="0" fontId="58" fillId="39" borderId="33" xfId="2" applyNumberFormat="1" applyFont="1" applyFill="1" applyBorder="1" applyAlignment="1" applyProtection="1">
      <alignment horizontal="center" vertical="center" wrapText="1"/>
      <protection hidden="1"/>
    </xf>
    <xf numFmtId="0" fontId="58" fillId="39" borderId="32" xfId="2" applyNumberFormat="1" applyFont="1" applyFill="1" applyBorder="1" applyAlignment="1" applyProtection="1">
      <alignment horizontal="center" vertical="center" wrapText="1"/>
      <protection hidden="1"/>
    </xf>
    <xf numFmtId="0" fontId="58" fillId="39" borderId="27" xfId="2" applyNumberFormat="1" applyFont="1" applyFill="1" applyBorder="1" applyAlignment="1" applyProtection="1">
      <alignment horizontal="center" vertical="center" wrapText="1"/>
      <protection hidden="1"/>
    </xf>
    <xf numFmtId="9" fontId="58" fillId="0" borderId="33" xfId="2" applyNumberFormat="1" applyFont="1" applyFill="1" applyBorder="1" applyAlignment="1" applyProtection="1">
      <alignment horizontal="center" vertical="center" wrapText="1"/>
      <protection hidden="1"/>
    </xf>
    <xf numFmtId="9" fontId="58" fillId="0" borderId="32" xfId="2" applyNumberFormat="1" applyFont="1" applyFill="1" applyBorder="1" applyAlignment="1" applyProtection="1">
      <alignment horizontal="center" vertical="center" wrapText="1"/>
      <protection hidden="1"/>
    </xf>
    <xf numFmtId="9" fontId="58" fillId="0" borderId="27" xfId="2" applyNumberFormat="1" applyFont="1" applyFill="1" applyBorder="1" applyAlignment="1" applyProtection="1">
      <alignment horizontal="center" vertical="center" wrapText="1"/>
      <protection hidden="1"/>
    </xf>
    <xf numFmtId="0" fontId="46" fillId="39" borderId="33" xfId="2" applyFont="1" applyFill="1" applyBorder="1" applyAlignment="1" applyProtection="1">
      <alignment horizontal="center" vertical="center" wrapText="1"/>
      <protection hidden="1"/>
    </xf>
    <xf numFmtId="0" fontId="46" fillId="39" borderId="32" xfId="2" applyFont="1" applyFill="1" applyBorder="1" applyAlignment="1" applyProtection="1">
      <alignment horizontal="center" vertical="center" wrapText="1"/>
      <protection hidden="1"/>
    </xf>
    <xf numFmtId="0" fontId="46" fillId="39" borderId="27" xfId="2" applyFont="1" applyFill="1" applyBorder="1" applyAlignment="1" applyProtection="1">
      <alignment horizontal="center" vertical="center" wrapText="1"/>
      <protection hidden="1"/>
    </xf>
    <xf numFmtId="0" fontId="58" fillId="28" borderId="33" xfId="2" applyFont="1" applyFill="1" applyBorder="1" applyAlignment="1" applyProtection="1">
      <alignment horizontal="center" vertical="center" wrapText="1"/>
      <protection hidden="1"/>
    </xf>
    <xf numFmtId="0" fontId="58" fillId="28" borderId="32" xfId="2" applyFont="1" applyFill="1" applyBorder="1" applyAlignment="1" applyProtection="1">
      <alignment horizontal="center" vertical="center" wrapText="1"/>
      <protection hidden="1"/>
    </xf>
    <xf numFmtId="0" fontId="58" fillId="28" borderId="27" xfId="2" applyFont="1" applyFill="1" applyBorder="1" applyAlignment="1" applyProtection="1">
      <alignment horizontal="center" vertical="center" wrapText="1"/>
      <protection hidden="1"/>
    </xf>
    <xf numFmtId="0" fontId="19" fillId="0" borderId="33" xfId="3" applyNumberFormat="1" applyFont="1" applyFill="1" applyBorder="1" applyAlignment="1" applyProtection="1">
      <alignment horizontal="center" vertical="center" wrapText="1"/>
      <protection hidden="1"/>
    </xf>
    <xf numFmtId="0" fontId="19" fillId="0" borderId="32" xfId="3" applyNumberFormat="1" applyFont="1" applyFill="1" applyBorder="1" applyAlignment="1" applyProtection="1">
      <alignment horizontal="center" vertical="center" wrapText="1"/>
      <protection hidden="1"/>
    </xf>
    <xf numFmtId="0" fontId="19" fillId="0" borderId="27" xfId="3" applyNumberFormat="1" applyFont="1" applyFill="1" applyBorder="1" applyAlignment="1" applyProtection="1">
      <alignment horizontal="center" vertical="center" wrapText="1"/>
      <protection hidden="1"/>
    </xf>
    <xf numFmtId="4" fontId="16" fillId="36" borderId="33" xfId="2" applyNumberFormat="1" applyFont="1" applyFill="1" applyBorder="1" applyAlignment="1" applyProtection="1">
      <alignment horizontal="center" vertical="center" wrapText="1"/>
      <protection hidden="1"/>
    </xf>
    <xf numFmtId="4" fontId="16" fillId="36" borderId="32" xfId="2" applyNumberFormat="1" applyFont="1" applyFill="1" applyBorder="1" applyAlignment="1" applyProtection="1">
      <alignment horizontal="center" vertical="center" wrapText="1"/>
      <protection hidden="1"/>
    </xf>
    <xf numFmtId="4" fontId="16" fillId="36" borderId="27" xfId="2" applyNumberFormat="1" applyFont="1" applyFill="1" applyBorder="1" applyAlignment="1" applyProtection="1">
      <alignment horizontal="center" vertical="center" wrapText="1"/>
      <protection hidden="1"/>
    </xf>
    <xf numFmtId="0" fontId="59" fillId="33" borderId="33" xfId="0" applyFont="1" applyFill="1" applyBorder="1" applyAlignment="1" applyProtection="1">
      <alignment horizontal="center" vertical="center" textRotation="255" wrapText="1"/>
      <protection hidden="1"/>
    </xf>
    <xf numFmtId="0" fontId="59" fillId="33" borderId="32" xfId="0" applyFont="1" applyFill="1" applyBorder="1" applyAlignment="1" applyProtection="1">
      <alignment horizontal="center" vertical="center" textRotation="255" wrapText="1"/>
      <protection hidden="1"/>
    </xf>
    <xf numFmtId="0" fontId="59" fillId="33" borderId="27" xfId="0" applyFont="1" applyFill="1" applyBorder="1" applyAlignment="1" applyProtection="1">
      <alignment horizontal="center" vertical="center" textRotation="255" wrapText="1"/>
      <protection hidden="1"/>
    </xf>
    <xf numFmtId="0" fontId="58" fillId="31" borderId="33" xfId="2" applyNumberFormat="1" applyFont="1" applyFill="1" applyBorder="1" applyAlignment="1" applyProtection="1">
      <alignment horizontal="center" vertical="center" wrapText="1"/>
      <protection hidden="1"/>
    </xf>
    <xf numFmtId="0" fontId="58" fillId="31" borderId="32" xfId="2" applyNumberFormat="1" applyFont="1" applyFill="1" applyBorder="1" applyAlignment="1" applyProtection="1">
      <alignment horizontal="center" vertical="center" wrapText="1"/>
      <protection hidden="1"/>
    </xf>
    <xf numFmtId="0" fontId="58" fillId="31" borderId="27" xfId="2" applyNumberFormat="1" applyFont="1" applyFill="1" applyBorder="1" applyAlignment="1" applyProtection="1">
      <alignment horizontal="center" vertical="center" wrapText="1"/>
      <protection hidden="1"/>
    </xf>
    <xf numFmtId="0" fontId="58" fillId="0" borderId="33" xfId="2" applyFont="1" applyFill="1" applyBorder="1" applyAlignment="1" applyProtection="1">
      <alignment horizontal="center" vertical="center" wrapText="1"/>
      <protection hidden="1"/>
    </xf>
    <xf numFmtId="0" fontId="58" fillId="0" borderId="32" xfId="2" applyFont="1" applyFill="1" applyBorder="1" applyAlignment="1" applyProtection="1">
      <alignment horizontal="center" vertical="center" wrapText="1"/>
      <protection hidden="1"/>
    </xf>
    <xf numFmtId="0" fontId="58" fillId="0" borderId="27" xfId="2" applyFont="1" applyFill="1" applyBorder="1" applyAlignment="1" applyProtection="1">
      <alignment horizontal="center" vertical="center" wrapText="1"/>
      <protection hidden="1"/>
    </xf>
    <xf numFmtId="0" fontId="19" fillId="28" borderId="33" xfId="3" applyNumberFormat="1" applyFont="1" applyFill="1" applyBorder="1" applyAlignment="1" applyProtection="1">
      <alignment horizontal="center" vertical="center" wrapText="1"/>
      <protection hidden="1"/>
    </xf>
    <xf numFmtId="0" fontId="19" fillId="28" borderId="32" xfId="3" applyNumberFormat="1" applyFont="1" applyFill="1" applyBorder="1" applyAlignment="1" applyProtection="1">
      <alignment horizontal="center" vertical="center" wrapText="1"/>
      <protection hidden="1"/>
    </xf>
    <xf numFmtId="0" fontId="19" fillId="28" borderId="27" xfId="3" applyNumberFormat="1" applyFont="1" applyFill="1" applyBorder="1" applyAlignment="1" applyProtection="1">
      <alignment horizontal="center" vertical="center" wrapText="1"/>
      <protection hidden="1"/>
    </xf>
    <xf numFmtId="166" fontId="79" fillId="0" borderId="33" xfId="3" applyFont="1" applyFill="1" applyBorder="1" applyAlignment="1" applyProtection="1">
      <alignment horizontal="center" vertical="center" wrapText="1"/>
      <protection hidden="1"/>
    </xf>
    <xf numFmtId="166" fontId="79" fillId="0" borderId="32" xfId="3" applyFont="1" applyFill="1" applyBorder="1" applyAlignment="1" applyProtection="1">
      <alignment horizontal="center" vertical="center" wrapText="1"/>
      <protection hidden="1"/>
    </xf>
    <xf numFmtId="166" fontId="79" fillId="0" borderId="27" xfId="3" applyFont="1" applyFill="1" applyBorder="1" applyAlignment="1" applyProtection="1">
      <alignment horizontal="center" vertical="center" wrapText="1"/>
      <protection hidden="1"/>
    </xf>
    <xf numFmtId="4" fontId="46" fillId="31" borderId="33" xfId="2" applyNumberFormat="1" applyFont="1" applyFill="1" applyBorder="1" applyAlignment="1" applyProtection="1">
      <alignment horizontal="center" vertical="center" wrapText="1"/>
      <protection hidden="1"/>
    </xf>
    <xf numFmtId="4" fontId="46" fillId="31" borderId="32" xfId="2" applyNumberFormat="1" applyFont="1" applyFill="1" applyBorder="1" applyAlignment="1" applyProtection="1">
      <alignment horizontal="center" vertical="center" wrapText="1"/>
      <protection hidden="1"/>
    </xf>
    <xf numFmtId="4" fontId="46" fillId="31" borderId="27" xfId="2" applyNumberFormat="1" applyFont="1" applyFill="1" applyBorder="1" applyAlignment="1" applyProtection="1">
      <alignment horizontal="center" vertical="center" wrapText="1"/>
      <protection hidden="1"/>
    </xf>
    <xf numFmtId="0" fontId="46" fillId="0" borderId="96" xfId="3" applyNumberFormat="1" applyFont="1" applyFill="1" applyBorder="1" applyAlignment="1" applyProtection="1">
      <alignment horizontal="center" vertical="center" wrapText="1"/>
      <protection hidden="1"/>
    </xf>
    <xf numFmtId="0" fontId="46" fillId="0" borderId="18" xfId="3" applyNumberFormat="1" applyFont="1" applyFill="1" applyBorder="1" applyAlignment="1" applyProtection="1">
      <alignment horizontal="center" vertical="center" wrapText="1"/>
      <protection hidden="1"/>
    </xf>
    <xf numFmtId="0" fontId="73" fillId="33" borderId="2" xfId="0" applyFont="1" applyFill="1" applyBorder="1" applyAlignment="1" applyProtection="1">
      <alignment horizontal="center" vertical="center" wrapText="1"/>
      <protection hidden="1"/>
    </xf>
    <xf numFmtId="0" fontId="73" fillId="33" borderId="44" xfId="0" applyFont="1" applyFill="1" applyBorder="1" applyAlignment="1" applyProtection="1">
      <alignment horizontal="center" vertical="center" wrapText="1"/>
      <protection hidden="1"/>
    </xf>
    <xf numFmtId="0" fontId="73" fillId="33" borderId="35" xfId="0" applyFont="1" applyFill="1" applyBorder="1" applyAlignment="1" applyProtection="1">
      <alignment horizontal="center" vertical="center" wrapText="1"/>
      <protection hidden="1"/>
    </xf>
    <xf numFmtId="0" fontId="73" fillId="37" borderId="2" xfId="0" applyNumberFormat="1" applyFont="1" applyFill="1" applyBorder="1" applyAlignment="1" applyProtection="1">
      <alignment horizontal="center" vertical="center" wrapText="1"/>
      <protection hidden="1"/>
    </xf>
    <xf numFmtId="0" fontId="73" fillId="37" borderId="44" xfId="0" applyNumberFormat="1" applyFont="1" applyFill="1" applyBorder="1" applyAlignment="1" applyProtection="1">
      <alignment horizontal="center" vertical="center" wrapText="1"/>
      <protection hidden="1"/>
    </xf>
    <xf numFmtId="0" fontId="73" fillId="37" borderId="35" xfId="0" applyNumberFormat="1" applyFont="1" applyFill="1" applyBorder="1" applyAlignment="1" applyProtection="1">
      <alignment horizontal="center" vertical="center" wrapText="1"/>
      <protection hidden="1"/>
    </xf>
    <xf numFmtId="0" fontId="73" fillId="32" borderId="2" xfId="0" applyNumberFormat="1" applyFont="1" applyFill="1" applyBorder="1" applyAlignment="1" applyProtection="1">
      <alignment horizontal="center" vertical="center" wrapText="1"/>
      <protection hidden="1"/>
    </xf>
    <xf numFmtId="0" fontId="73" fillId="32" borderId="44" xfId="0" applyNumberFormat="1" applyFont="1" applyFill="1" applyBorder="1" applyAlignment="1" applyProtection="1">
      <alignment horizontal="center" vertical="center" wrapText="1"/>
      <protection hidden="1"/>
    </xf>
    <xf numFmtId="0" fontId="73" fillId="32" borderId="35" xfId="0" applyNumberFormat="1" applyFont="1" applyFill="1" applyBorder="1" applyAlignment="1" applyProtection="1">
      <alignment horizontal="center" vertical="center" wrapText="1"/>
      <protection hidden="1"/>
    </xf>
    <xf numFmtId="0" fontId="46" fillId="33" borderId="33" xfId="2" applyNumberFormat="1" applyFont="1" applyFill="1" applyBorder="1" applyAlignment="1" applyProtection="1">
      <alignment horizontal="center" vertical="center" wrapText="1"/>
      <protection hidden="1"/>
    </xf>
    <xf numFmtId="0" fontId="46" fillId="33" borderId="27" xfId="2" applyNumberFormat="1" applyFont="1" applyFill="1" applyBorder="1" applyAlignment="1" applyProtection="1">
      <alignment horizontal="center" vertical="center" wrapText="1"/>
      <protection hidden="1"/>
    </xf>
    <xf numFmtId="9" fontId="46" fillId="33" borderId="2" xfId="2" applyNumberFormat="1" applyFont="1" applyFill="1" applyBorder="1" applyAlignment="1" applyProtection="1">
      <alignment horizontal="center" vertical="center" wrapText="1"/>
      <protection hidden="1"/>
    </xf>
    <xf numFmtId="9" fontId="46" fillId="33" borderId="44" xfId="2" applyNumberFormat="1" applyFont="1" applyFill="1" applyBorder="1" applyAlignment="1" applyProtection="1">
      <alignment horizontal="center" vertical="center" wrapText="1"/>
      <protection hidden="1"/>
    </xf>
    <xf numFmtId="9" fontId="46" fillId="33" borderId="35" xfId="2" applyNumberFormat="1" applyFont="1" applyFill="1" applyBorder="1" applyAlignment="1" applyProtection="1">
      <alignment horizontal="center" vertical="center" wrapText="1"/>
      <protection hidden="1"/>
    </xf>
    <xf numFmtId="0" fontId="46" fillId="33" borderId="2" xfId="2" applyNumberFormat="1" applyFont="1" applyFill="1" applyBorder="1" applyAlignment="1" applyProtection="1">
      <alignment horizontal="center" vertical="center" wrapText="1"/>
      <protection hidden="1"/>
    </xf>
    <xf numFmtId="0" fontId="46" fillId="33" borderId="44" xfId="2" applyNumberFormat="1" applyFont="1" applyFill="1" applyBorder="1" applyAlignment="1" applyProtection="1">
      <alignment horizontal="center" vertical="center" wrapText="1"/>
      <protection hidden="1"/>
    </xf>
    <xf numFmtId="0" fontId="46" fillId="33" borderId="35" xfId="2" applyNumberFormat="1" applyFont="1" applyFill="1" applyBorder="1" applyAlignment="1" applyProtection="1">
      <alignment horizontal="center" vertical="center" wrapText="1"/>
      <protection hidden="1"/>
    </xf>
    <xf numFmtId="0" fontId="65" fillId="33" borderId="33" xfId="0" applyFont="1" applyFill="1" applyBorder="1" applyAlignment="1" applyProtection="1">
      <alignment horizontal="center" vertical="center" textRotation="255" wrapText="1"/>
      <protection hidden="1"/>
    </xf>
    <xf numFmtId="0" fontId="65" fillId="33" borderId="27" xfId="0" applyFont="1" applyFill="1" applyBorder="1" applyAlignment="1" applyProtection="1">
      <alignment horizontal="center" vertical="center" textRotation="255" wrapText="1"/>
      <protection hidden="1"/>
    </xf>
    <xf numFmtId="0" fontId="58" fillId="0" borderId="95" xfId="2" applyNumberFormat="1" applyFont="1" applyFill="1" applyBorder="1" applyAlignment="1" applyProtection="1">
      <alignment horizontal="center" vertical="center" wrapText="1"/>
      <protection hidden="1"/>
    </xf>
    <xf numFmtId="0" fontId="58" fillId="39" borderId="95" xfId="2" applyNumberFormat="1" applyFont="1" applyFill="1" applyBorder="1" applyAlignment="1" applyProtection="1">
      <alignment horizontal="center" vertical="center" wrapText="1"/>
      <protection hidden="1"/>
    </xf>
    <xf numFmtId="9" fontId="58" fillId="0" borderId="95" xfId="2" applyNumberFormat="1" applyFont="1" applyFill="1" applyBorder="1" applyAlignment="1" applyProtection="1">
      <alignment horizontal="center" vertical="center" wrapText="1"/>
      <protection hidden="1"/>
    </xf>
    <xf numFmtId="0" fontId="58" fillId="31" borderId="33" xfId="2" applyNumberFormat="1" applyFont="1" applyFill="1" applyBorder="1" applyAlignment="1" applyProtection="1">
      <alignment horizontal="center" vertical="center" wrapText="1"/>
    </xf>
    <xf numFmtId="0" fontId="58" fillId="31" borderId="32" xfId="2" applyNumberFormat="1" applyFont="1" applyFill="1" applyBorder="1" applyAlignment="1" applyProtection="1">
      <alignment horizontal="center" vertical="center" wrapText="1"/>
    </xf>
    <xf numFmtId="0" fontId="58" fillId="31" borderId="27" xfId="2" applyNumberFormat="1" applyFont="1" applyFill="1" applyBorder="1" applyAlignment="1" applyProtection="1">
      <alignment horizontal="center" vertical="center" wrapText="1"/>
    </xf>
    <xf numFmtId="0" fontId="58" fillId="0" borderId="33" xfId="2" applyNumberFormat="1" applyFont="1" applyFill="1" applyBorder="1" applyAlignment="1" applyProtection="1">
      <alignment horizontal="center" vertical="center" wrapText="1"/>
    </xf>
    <xf numFmtId="0" fontId="58" fillId="0" borderId="32" xfId="2" applyNumberFormat="1" applyFont="1" applyFill="1" applyBorder="1" applyAlignment="1" applyProtection="1">
      <alignment horizontal="center" vertical="center" wrapText="1"/>
    </xf>
    <xf numFmtId="0" fontId="58" fillId="0" borderId="27" xfId="2" applyNumberFormat="1" applyFont="1" applyFill="1" applyBorder="1" applyAlignment="1" applyProtection="1">
      <alignment horizontal="center" vertical="center" wrapText="1"/>
    </xf>
    <xf numFmtId="0" fontId="83" fillId="39" borderId="33" xfId="2" applyFont="1" applyFill="1" applyBorder="1" applyAlignment="1" applyProtection="1">
      <alignment horizontal="center" vertical="center" wrapText="1"/>
    </xf>
    <xf numFmtId="0" fontId="83" fillId="39" borderId="32" xfId="2" applyFont="1" applyFill="1" applyBorder="1" applyAlignment="1" applyProtection="1">
      <alignment horizontal="center" vertical="center" wrapText="1"/>
    </xf>
    <xf numFmtId="0" fontId="83" fillId="39" borderId="27" xfId="2" applyFont="1" applyFill="1" applyBorder="1" applyAlignment="1" applyProtection="1">
      <alignment horizontal="center" vertical="center" wrapText="1"/>
    </xf>
    <xf numFmtId="0" fontId="78" fillId="28" borderId="33" xfId="2" applyFont="1" applyFill="1" applyBorder="1" applyAlignment="1" applyProtection="1">
      <alignment horizontal="center" vertical="center" wrapText="1"/>
    </xf>
    <xf numFmtId="0" fontId="78" fillId="28" borderId="32" xfId="2" applyFont="1" applyFill="1" applyBorder="1" applyAlignment="1" applyProtection="1">
      <alignment horizontal="center" vertical="center" wrapText="1"/>
    </xf>
    <xf numFmtId="0" fontId="78" fillId="28" borderId="27" xfId="2" applyFont="1" applyFill="1" applyBorder="1" applyAlignment="1" applyProtection="1">
      <alignment horizontal="center" vertical="center" wrapText="1"/>
    </xf>
    <xf numFmtId="0" fontId="84" fillId="28" borderId="33" xfId="3" applyNumberFormat="1" applyFont="1" applyFill="1" applyBorder="1" applyAlignment="1" applyProtection="1">
      <alignment horizontal="center" vertical="center" wrapText="1"/>
    </xf>
    <xf numFmtId="0" fontId="84" fillId="28" borderId="32" xfId="3" applyNumberFormat="1" applyFont="1" applyFill="1" applyBorder="1" applyAlignment="1" applyProtection="1">
      <alignment horizontal="center" vertical="center" wrapText="1"/>
    </xf>
    <xf numFmtId="0" fontId="84" fillId="28" borderId="27" xfId="3" applyNumberFormat="1" applyFont="1" applyFill="1" applyBorder="1" applyAlignment="1" applyProtection="1">
      <alignment horizontal="center" vertical="center" wrapText="1"/>
    </xf>
    <xf numFmtId="4" fontId="46" fillId="0" borderId="33" xfId="2" applyNumberFormat="1" applyFont="1" applyFill="1" applyBorder="1" applyAlignment="1" applyProtection="1">
      <alignment horizontal="center" vertical="center" wrapText="1"/>
    </xf>
    <xf numFmtId="4" fontId="46" fillId="0" borderId="32" xfId="2" applyNumberFormat="1" applyFont="1" applyFill="1" applyBorder="1" applyAlignment="1" applyProtection="1">
      <alignment horizontal="center" vertical="center" wrapText="1"/>
    </xf>
    <xf numFmtId="4" fontId="46" fillId="0" borderId="27" xfId="2" applyNumberFormat="1" applyFont="1" applyFill="1" applyBorder="1" applyAlignment="1" applyProtection="1">
      <alignment horizontal="center" vertical="center" wrapText="1"/>
    </xf>
    <xf numFmtId="0" fontId="58" fillId="39" borderId="33" xfId="2" applyNumberFormat="1" applyFont="1" applyFill="1" applyBorder="1" applyAlignment="1" applyProtection="1">
      <alignment horizontal="center" vertical="center" wrapText="1"/>
    </xf>
    <xf numFmtId="0" fontId="58" fillId="39" borderId="32" xfId="2" applyNumberFormat="1" applyFont="1" applyFill="1" applyBorder="1" applyAlignment="1" applyProtection="1">
      <alignment horizontal="center" vertical="center" wrapText="1"/>
    </xf>
    <xf numFmtId="0" fontId="58" fillId="39" borderId="27" xfId="2" applyNumberFormat="1" applyFont="1" applyFill="1" applyBorder="1" applyAlignment="1" applyProtection="1">
      <alignment horizontal="center" vertical="center" wrapText="1"/>
    </xf>
    <xf numFmtId="9" fontId="58" fillId="0" borderId="33" xfId="2" applyNumberFormat="1" applyFont="1" applyFill="1" applyBorder="1" applyAlignment="1" applyProtection="1">
      <alignment horizontal="center" vertical="center" wrapText="1"/>
    </xf>
    <xf numFmtId="9" fontId="58" fillId="0" borderId="32" xfId="2" applyNumberFormat="1" applyFont="1" applyFill="1" applyBorder="1" applyAlignment="1" applyProtection="1">
      <alignment horizontal="center" vertical="center" wrapText="1"/>
    </xf>
    <xf numFmtId="9" fontId="58" fillId="0" borderId="27" xfId="2" applyNumberFormat="1" applyFont="1" applyFill="1" applyBorder="1" applyAlignment="1" applyProtection="1">
      <alignment horizontal="center" vertical="center" wrapText="1"/>
    </xf>
    <xf numFmtId="0" fontId="46" fillId="39" borderId="33" xfId="2" applyFont="1" applyFill="1" applyBorder="1" applyAlignment="1" applyProtection="1">
      <alignment horizontal="center" vertical="center" wrapText="1"/>
    </xf>
    <xf numFmtId="0" fontId="46" fillId="39" borderId="32" xfId="2" applyFont="1" applyFill="1" applyBorder="1" applyAlignment="1" applyProtection="1">
      <alignment horizontal="center" vertical="center" wrapText="1"/>
    </xf>
    <xf numFmtId="0" fontId="46" fillId="39" borderId="27" xfId="2" applyFont="1" applyFill="1" applyBorder="1" applyAlignment="1" applyProtection="1">
      <alignment horizontal="center" vertical="center" wrapText="1"/>
    </xf>
    <xf numFmtId="0" fontId="58" fillId="0" borderId="33" xfId="2" applyFont="1" applyFill="1" applyBorder="1" applyAlignment="1" applyProtection="1">
      <alignment horizontal="center" vertical="center" wrapText="1"/>
    </xf>
    <xf numFmtId="0" fontId="58" fillId="0" borderId="32" xfId="2" applyFont="1" applyFill="1" applyBorder="1" applyAlignment="1" applyProtection="1">
      <alignment horizontal="center" vertical="center" wrapText="1"/>
    </xf>
    <xf numFmtId="0" fontId="58" fillId="0" borderId="27" xfId="2" applyFont="1" applyFill="1" applyBorder="1" applyAlignment="1" applyProtection="1">
      <alignment horizontal="center" vertical="center" wrapText="1"/>
    </xf>
    <xf numFmtId="0" fontId="19" fillId="0" borderId="33" xfId="3" applyNumberFormat="1" applyFont="1" applyFill="1" applyBorder="1" applyAlignment="1" applyProtection="1">
      <alignment horizontal="center" vertical="center" wrapText="1"/>
    </xf>
    <xf numFmtId="0" fontId="19" fillId="0" borderId="32" xfId="3" applyNumberFormat="1" applyFont="1" applyFill="1" applyBorder="1" applyAlignment="1" applyProtection="1">
      <alignment horizontal="center" vertical="center" wrapText="1"/>
    </xf>
    <xf numFmtId="0" fontId="19" fillId="0" borderId="27" xfId="3" applyNumberFormat="1" applyFont="1" applyFill="1" applyBorder="1" applyAlignment="1" applyProtection="1">
      <alignment horizontal="center" vertical="center" wrapText="1"/>
    </xf>
    <xf numFmtId="4" fontId="46" fillId="31" borderId="33" xfId="2" applyNumberFormat="1" applyFont="1" applyFill="1" applyBorder="1" applyAlignment="1" applyProtection="1">
      <alignment horizontal="center" vertical="center" wrapText="1"/>
    </xf>
    <xf numFmtId="4" fontId="46" fillId="31" borderId="32" xfId="2" applyNumberFormat="1" applyFont="1" applyFill="1" applyBorder="1" applyAlignment="1" applyProtection="1">
      <alignment horizontal="center" vertical="center" wrapText="1"/>
    </xf>
    <xf numFmtId="4" fontId="46" fillId="31" borderId="27" xfId="2" applyNumberFormat="1" applyFont="1" applyFill="1" applyBorder="1" applyAlignment="1" applyProtection="1">
      <alignment horizontal="center" vertical="center" wrapText="1"/>
    </xf>
    <xf numFmtId="9" fontId="58" fillId="31" borderId="33" xfId="2" applyNumberFormat="1" applyFont="1" applyFill="1" applyBorder="1" applyAlignment="1" applyProtection="1">
      <alignment horizontal="center" vertical="center" wrapText="1"/>
    </xf>
    <xf numFmtId="9" fontId="58" fillId="31" borderId="32" xfId="2" applyNumberFormat="1" applyFont="1" applyFill="1" applyBorder="1" applyAlignment="1" applyProtection="1">
      <alignment horizontal="center" vertical="center" wrapText="1"/>
    </xf>
    <xf numFmtId="9" fontId="58" fillId="31" borderId="27" xfId="2" applyNumberFormat="1" applyFont="1" applyFill="1" applyBorder="1" applyAlignment="1" applyProtection="1">
      <alignment horizontal="center" vertical="center" wrapText="1"/>
    </xf>
    <xf numFmtId="166" fontId="79" fillId="0" borderId="33" xfId="3" applyFont="1" applyFill="1" applyBorder="1" applyAlignment="1" applyProtection="1">
      <alignment horizontal="center" vertical="center" wrapText="1"/>
    </xf>
    <xf numFmtId="166" fontId="79" fillId="0" borderId="32" xfId="3" applyFont="1" applyFill="1" applyBorder="1" applyAlignment="1" applyProtection="1">
      <alignment horizontal="center" vertical="center" wrapText="1"/>
    </xf>
    <xf numFmtId="166" fontId="79" fillId="0" borderId="27" xfId="3" applyFont="1" applyFill="1" applyBorder="1" applyAlignment="1" applyProtection="1">
      <alignment horizontal="center" vertical="center" wrapText="1"/>
    </xf>
    <xf numFmtId="4" fontId="46" fillId="0" borderId="69" xfId="2" applyNumberFormat="1" applyFont="1" applyFill="1" applyBorder="1" applyAlignment="1" applyProtection="1">
      <alignment horizontal="center" vertical="center" wrapText="1"/>
    </xf>
    <xf numFmtId="0" fontId="58" fillId="28" borderId="33" xfId="2" applyFont="1" applyFill="1" applyBorder="1" applyAlignment="1" applyProtection="1">
      <alignment horizontal="center" vertical="center" wrapText="1"/>
    </xf>
    <xf numFmtId="0" fontId="58" fillId="28" borderId="32" xfId="2" applyFont="1" applyFill="1" applyBorder="1" applyAlignment="1" applyProtection="1">
      <alignment horizontal="center" vertical="center" wrapText="1"/>
    </xf>
    <xf numFmtId="0" fontId="58" fillId="28" borderId="27" xfId="2" applyFont="1" applyFill="1" applyBorder="1" applyAlignment="1" applyProtection="1">
      <alignment horizontal="center" vertical="center" wrapText="1"/>
    </xf>
    <xf numFmtId="17" fontId="58" fillId="0" borderId="33" xfId="2" applyNumberFormat="1" applyFont="1" applyFill="1" applyBorder="1" applyAlignment="1" applyProtection="1">
      <alignment horizontal="center" vertical="center" wrapText="1"/>
    </xf>
    <xf numFmtId="0" fontId="64" fillId="37" borderId="2" xfId="2" applyFont="1" applyFill="1" applyBorder="1" applyAlignment="1" applyProtection="1">
      <alignment horizontal="center" vertical="center" wrapText="1"/>
      <protection hidden="1"/>
    </xf>
    <xf numFmtId="0" fontId="64" fillId="37" borderId="44" xfId="2" applyFont="1" applyFill="1" applyBorder="1" applyAlignment="1" applyProtection="1">
      <alignment horizontal="center" vertical="center" wrapText="1"/>
      <protection hidden="1"/>
    </xf>
    <xf numFmtId="0" fontId="64" fillId="37" borderId="35" xfId="2" applyFont="1" applyFill="1" applyBorder="1" applyAlignment="1" applyProtection="1">
      <alignment horizontal="center" vertical="center" wrapText="1"/>
      <protection hidden="1"/>
    </xf>
    <xf numFmtId="0" fontId="77" fillId="31" borderId="2" xfId="2" applyNumberFormat="1" applyFont="1" applyFill="1" applyBorder="1" applyAlignment="1" applyProtection="1">
      <alignment horizontal="center" vertical="center" wrapText="1"/>
      <protection hidden="1"/>
    </xf>
    <xf numFmtId="0" fontId="77" fillId="31" borderId="44" xfId="2" applyNumberFormat="1" applyFont="1" applyFill="1" applyBorder="1" applyAlignment="1" applyProtection="1">
      <alignment horizontal="center" vertical="center" wrapText="1"/>
      <protection hidden="1"/>
    </xf>
    <xf numFmtId="0" fontId="77" fillId="31" borderId="35" xfId="2" applyNumberFormat="1" applyFont="1" applyFill="1" applyBorder="1" applyAlignment="1" applyProtection="1">
      <alignment horizontal="center" vertical="center" wrapText="1"/>
      <protection hidden="1"/>
    </xf>
    <xf numFmtId="0" fontId="18" fillId="0" borderId="0" xfId="2" applyFont="1" applyFill="1" applyAlignment="1" applyProtection="1">
      <alignment horizontal="left" vertical="center" wrapText="1"/>
      <protection hidden="1"/>
    </xf>
    <xf numFmtId="166" fontId="19" fillId="33" borderId="2" xfId="3" applyFont="1" applyFill="1" applyBorder="1" applyAlignment="1" applyProtection="1">
      <alignment horizontal="center" vertical="center" wrapText="1"/>
      <protection hidden="1"/>
    </xf>
    <xf numFmtId="166" fontId="19" fillId="33" borderId="35" xfId="3" applyFont="1" applyFill="1" applyBorder="1" applyAlignment="1" applyProtection="1">
      <alignment horizontal="center" vertical="center" wrapText="1"/>
      <protection hidden="1"/>
    </xf>
    <xf numFmtId="167" fontId="16" fillId="33" borderId="22" xfId="3" applyNumberFormat="1" applyFont="1" applyFill="1" applyBorder="1" applyAlignment="1" applyProtection="1">
      <alignment horizontal="center" vertical="center" wrapText="1"/>
      <protection hidden="1"/>
    </xf>
    <xf numFmtId="166" fontId="16" fillId="33" borderId="22" xfId="3" applyFont="1" applyFill="1" applyBorder="1" applyAlignment="1" applyProtection="1">
      <alignment horizontal="center" vertical="center" wrapText="1"/>
      <protection hidden="1"/>
    </xf>
    <xf numFmtId="188" fontId="16" fillId="37" borderId="2" xfId="3" applyNumberFormat="1" applyFont="1" applyFill="1" applyBorder="1" applyAlignment="1" applyProtection="1">
      <alignment horizontal="center" vertical="center" wrapText="1"/>
    </xf>
    <xf numFmtId="188" fontId="16" fillId="37" borderId="35" xfId="3" applyNumberFormat="1" applyFont="1" applyFill="1" applyBorder="1" applyAlignment="1" applyProtection="1">
      <alignment horizontal="center" vertical="center" wrapText="1"/>
    </xf>
    <xf numFmtId="168" fontId="16" fillId="37" borderId="22" xfId="3" applyNumberFormat="1" applyFont="1" applyFill="1" applyBorder="1" applyAlignment="1" applyProtection="1">
      <alignment horizontal="center" vertical="center" wrapText="1"/>
    </xf>
    <xf numFmtId="0" fontId="16" fillId="37" borderId="2" xfId="356" applyFont="1" applyFill="1" applyBorder="1" applyAlignment="1" applyProtection="1">
      <alignment horizontal="center" vertical="center" wrapText="1"/>
      <protection hidden="1"/>
    </xf>
    <xf numFmtId="0" fontId="16" fillId="37" borderId="44" xfId="356" applyFont="1" applyFill="1" applyBorder="1" applyAlignment="1" applyProtection="1">
      <alignment horizontal="center" vertical="center" wrapText="1"/>
      <protection hidden="1"/>
    </xf>
    <xf numFmtId="0" fontId="16" fillId="37" borderId="35" xfId="356" applyFont="1" applyFill="1" applyBorder="1" applyAlignment="1" applyProtection="1">
      <alignment horizontal="center" vertical="center" wrapText="1"/>
      <protection hidden="1"/>
    </xf>
    <xf numFmtId="0" fontId="19" fillId="28" borderId="33" xfId="3" applyNumberFormat="1" applyFont="1" applyFill="1" applyBorder="1" applyAlignment="1" applyProtection="1">
      <alignment horizontal="center" vertical="center" wrapText="1"/>
    </xf>
    <xf numFmtId="0" fontId="19" fillId="28" borderId="32" xfId="3" applyNumberFormat="1" applyFont="1" applyFill="1" applyBorder="1" applyAlignment="1" applyProtection="1">
      <alignment horizontal="center" vertical="center" wrapText="1"/>
    </xf>
    <xf numFmtId="0" fontId="19" fillId="28" borderId="27" xfId="3" applyNumberFormat="1" applyFont="1" applyFill="1" applyBorder="1" applyAlignment="1" applyProtection="1">
      <alignment horizontal="center" vertical="center" wrapText="1"/>
    </xf>
    <xf numFmtId="4" fontId="46" fillId="31" borderId="69" xfId="2" applyNumberFormat="1" applyFont="1" applyFill="1" applyBorder="1" applyAlignment="1" applyProtection="1">
      <alignment horizontal="center" vertical="center" wrapText="1"/>
    </xf>
    <xf numFmtId="9" fontId="46" fillId="33" borderId="101" xfId="2" applyNumberFormat="1" applyFont="1" applyFill="1" applyBorder="1" applyAlignment="1" applyProtection="1">
      <alignment horizontal="center" vertical="center" wrapText="1"/>
      <protection hidden="1"/>
    </xf>
    <xf numFmtId="9" fontId="46" fillId="33" borderId="93" xfId="2" applyNumberFormat="1" applyFont="1" applyFill="1" applyBorder="1" applyAlignment="1" applyProtection="1">
      <alignment horizontal="center" vertical="center" wrapText="1"/>
      <protection hidden="1"/>
    </xf>
    <xf numFmtId="9" fontId="46" fillId="33" borderId="94" xfId="2" applyNumberFormat="1" applyFont="1" applyFill="1" applyBorder="1" applyAlignment="1" applyProtection="1">
      <alignment horizontal="center" vertical="center" wrapText="1"/>
      <protection hidden="1"/>
    </xf>
    <xf numFmtId="0" fontId="78" fillId="0" borderId="33" xfId="2" applyFont="1" applyFill="1" applyBorder="1" applyAlignment="1" applyProtection="1">
      <alignment horizontal="center" vertical="center" wrapText="1"/>
    </xf>
    <xf numFmtId="0" fontId="78" fillId="0" borderId="32" xfId="2" applyFont="1" applyFill="1" applyBorder="1" applyAlignment="1" applyProtection="1">
      <alignment horizontal="center" vertical="center" wrapText="1"/>
    </xf>
    <xf numFmtId="0" fontId="78" fillId="0" borderId="27" xfId="2" applyFont="1" applyFill="1" applyBorder="1" applyAlignment="1" applyProtection="1">
      <alignment horizontal="center" vertical="center" wrapText="1"/>
    </xf>
    <xf numFmtId="0" fontId="84" fillId="0" borderId="33" xfId="3" applyNumberFormat="1" applyFont="1" applyFill="1" applyBorder="1" applyAlignment="1" applyProtection="1">
      <alignment horizontal="center" vertical="center" wrapText="1"/>
    </xf>
    <xf numFmtId="0" fontId="84" fillId="0" borderId="32" xfId="3" applyNumberFormat="1" applyFont="1" applyFill="1" applyBorder="1" applyAlignment="1" applyProtection="1">
      <alignment horizontal="center" vertical="center" wrapText="1"/>
    </xf>
    <xf numFmtId="0" fontId="84" fillId="0" borderId="27" xfId="3" applyNumberFormat="1" applyFont="1" applyFill="1" applyBorder="1" applyAlignment="1" applyProtection="1">
      <alignment horizontal="center" vertical="center" wrapText="1"/>
    </xf>
    <xf numFmtId="0" fontId="46" fillId="39" borderId="138" xfId="2" applyFont="1" applyFill="1" applyBorder="1" applyAlignment="1" applyProtection="1">
      <alignment horizontal="center" vertical="center" wrapText="1"/>
    </xf>
    <xf numFmtId="0" fontId="58" fillId="0" borderId="138" xfId="2" applyFont="1" applyFill="1" applyBorder="1" applyAlignment="1" applyProtection="1">
      <alignment horizontal="center" vertical="center" wrapText="1"/>
    </xf>
    <xf numFmtId="0" fontId="19" fillId="28" borderId="138" xfId="3" applyNumberFormat="1" applyFont="1" applyFill="1" applyBorder="1" applyAlignment="1" applyProtection="1">
      <alignment horizontal="center" vertical="center" wrapText="1"/>
    </xf>
    <xf numFmtId="0" fontId="19" fillId="0" borderId="138" xfId="3" applyNumberFormat="1" applyFont="1" applyFill="1" applyBorder="1" applyAlignment="1" applyProtection="1">
      <alignment horizontal="center" vertical="center" wrapText="1"/>
    </xf>
    <xf numFmtId="4" fontId="46" fillId="0" borderId="95" xfId="2" applyNumberFormat="1" applyFont="1" applyFill="1" applyBorder="1" applyAlignment="1" applyProtection="1">
      <alignment horizontal="center" vertical="center" wrapText="1"/>
      <protection hidden="1"/>
    </xf>
    <xf numFmtId="9" fontId="58" fillId="31" borderId="33" xfId="2" applyNumberFormat="1" applyFont="1" applyFill="1" applyBorder="1" applyAlignment="1" applyProtection="1">
      <alignment horizontal="center" vertical="center" wrapText="1"/>
      <protection hidden="1"/>
    </xf>
    <xf numFmtId="9" fontId="58" fillId="31" borderId="32" xfId="2" applyNumberFormat="1" applyFont="1" applyFill="1" applyBorder="1" applyAlignment="1" applyProtection="1">
      <alignment horizontal="center" vertical="center" wrapText="1"/>
      <protection hidden="1"/>
    </xf>
    <xf numFmtId="9" fontId="58" fillId="31" borderId="27" xfId="2" applyNumberFormat="1" applyFont="1" applyFill="1" applyBorder="1" applyAlignment="1" applyProtection="1">
      <alignment horizontal="center" vertical="center" wrapText="1"/>
      <protection hidden="1"/>
    </xf>
    <xf numFmtId="10" fontId="58" fillId="31" borderId="33" xfId="2" applyNumberFormat="1" applyFont="1" applyFill="1" applyBorder="1" applyAlignment="1" applyProtection="1">
      <alignment horizontal="center" vertical="center" wrapText="1"/>
      <protection hidden="1"/>
    </xf>
    <xf numFmtId="10" fontId="58" fillId="31" borderId="32" xfId="2" applyNumberFormat="1" applyFont="1" applyFill="1" applyBorder="1" applyAlignment="1" applyProtection="1">
      <alignment horizontal="center" vertical="center" wrapText="1"/>
      <protection hidden="1"/>
    </xf>
    <xf numFmtId="10" fontId="58" fillId="31" borderId="27" xfId="2" applyNumberFormat="1" applyFont="1" applyFill="1" applyBorder="1" applyAlignment="1" applyProtection="1">
      <alignment horizontal="center" vertical="center" wrapText="1"/>
      <protection hidden="1"/>
    </xf>
    <xf numFmtId="0" fontId="71" fillId="31" borderId="22" xfId="2" applyFont="1" applyFill="1" applyBorder="1" applyAlignment="1" applyProtection="1">
      <alignment horizontal="center" vertical="center" wrapText="1"/>
      <protection hidden="1"/>
    </xf>
    <xf numFmtId="0" fontId="19" fillId="37" borderId="22" xfId="3" applyNumberFormat="1" applyFont="1" applyFill="1" applyBorder="1" applyAlignment="1" applyProtection="1">
      <alignment horizontal="center" vertical="center" wrapText="1"/>
      <protection hidden="1"/>
    </xf>
    <xf numFmtId="0" fontId="19" fillId="0" borderId="22" xfId="2" applyFont="1" applyFill="1" applyBorder="1" applyAlignment="1" applyProtection="1">
      <alignment horizontal="center" vertical="center" wrapText="1"/>
      <protection hidden="1"/>
    </xf>
    <xf numFmtId="0" fontId="19" fillId="33" borderId="22" xfId="2" applyNumberFormat="1" applyFont="1" applyFill="1" applyBorder="1" applyAlignment="1" applyProtection="1">
      <alignment horizontal="center" vertical="center" wrapText="1"/>
      <protection hidden="1"/>
    </xf>
    <xf numFmtId="0" fontId="19" fillId="38" borderId="22" xfId="2" applyNumberFormat="1" applyFont="1" applyFill="1" applyBorder="1" applyAlignment="1" applyProtection="1">
      <alignment horizontal="center" vertical="center" wrapText="1"/>
      <protection hidden="1"/>
    </xf>
    <xf numFmtId="0" fontId="70" fillId="33" borderId="2" xfId="2" applyFont="1" applyFill="1" applyBorder="1" applyAlignment="1" applyProtection="1">
      <alignment horizontal="center" vertical="center" wrapText="1"/>
      <protection hidden="1"/>
    </xf>
    <xf numFmtId="0" fontId="70" fillId="33" borderId="35" xfId="2" applyFont="1" applyFill="1" applyBorder="1" applyAlignment="1" applyProtection="1">
      <alignment horizontal="center" vertical="center" wrapText="1"/>
      <protection hidden="1"/>
    </xf>
    <xf numFmtId="0" fontId="70" fillId="38" borderId="2" xfId="2" applyFont="1" applyFill="1" applyBorder="1" applyAlignment="1" applyProtection="1">
      <alignment horizontal="center" vertical="center" wrapText="1"/>
      <protection hidden="1"/>
    </xf>
    <xf numFmtId="0" fontId="70" fillId="38" borderId="35" xfId="2" applyFont="1" applyFill="1" applyBorder="1" applyAlignment="1" applyProtection="1">
      <alignment horizontal="center" vertical="center" wrapText="1"/>
      <protection hidden="1"/>
    </xf>
    <xf numFmtId="0" fontId="71" fillId="31" borderId="18" xfId="2" applyFont="1" applyFill="1" applyBorder="1" applyAlignment="1" applyProtection="1">
      <alignment horizontal="center" vertical="center" wrapText="1"/>
      <protection hidden="1"/>
    </xf>
    <xf numFmtId="0" fontId="71" fillId="31" borderId="0" xfId="2" applyFont="1" applyFill="1" applyBorder="1" applyAlignment="1" applyProtection="1">
      <alignment horizontal="center" vertical="center" wrapText="1"/>
      <protection hidden="1"/>
    </xf>
    <xf numFmtId="10" fontId="87" fillId="0" borderId="145" xfId="343" applyNumberFormat="1" applyFont="1" applyFill="1" applyBorder="1" applyAlignment="1">
      <alignment horizontal="center" vertical="center"/>
    </xf>
    <xf numFmtId="10" fontId="87" fillId="0" borderId="64" xfId="343" applyNumberFormat="1" applyFont="1" applyFill="1" applyBorder="1" applyAlignment="1">
      <alignment horizontal="center" vertical="center"/>
    </xf>
    <xf numFmtId="10" fontId="87" fillId="0" borderId="49" xfId="343" applyNumberFormat="1" applyFont="1" applyFill="1" applyBorder="1" applyAlignment="1">
      <alignment horizontal="center" vertical="center"/>
    </xf>
    <xf numFmtId="10" fontId="92" fillId="0" borderId="145" xfId="343" applyNumberFormat="1" applyFont="1" applyFill="1" applyBorder="1" applyAlignment="1">
      <alignment horizontal="center" vertical="center"/>
    </xf>
    <xf numFmtId="10" fontId="92" fillId="0" borderId="49" xfId="343" applyNumberFormat="1" applyFont="1" applyFill="1" applyBorder="1" applyAlignment="1">
      <alignment horizontal="center" vertical="center"/>
    </xf>
    <xf numFmtId="10" fontId="92" fillId="0" borderId="161" xfId="343" applyNumberFormat="1" applyFont="1" applyFill="1" applyBorder="1" applyAlignment="1">
      <alignment horizontal="center" vertical="center"/>
    </xf>
    <xf numFmtId="10" fontId="92" fillId="0" borderId="64" xfId="343" applyNumberFormat="1" applyFont="1" applyFill="1" applyBorder="1" applyAlignment="1">
      <alignment horizontal="center" vertical="center"/>
    </xf>
    <xf numFmtId="0" fontId="87" fillId="28" borderId="127" xfId="0" applyFont="1" applyFill="1" applyBorder="1" applyAlignment="1">
      <alignment horizontal="center" vertical="center"/>
    </xf>
    <xf numFmtId="0" fontId="87" fillId="28" borderId="128" xfId="0" applyFont="1" applyFill="1" applyBorder="1" applyAlignment="1">
      <alignment horizontal="center" vertical="center"/>
    </xf>
    <xf numFmtId="0" fontId="87" fillId="28" borderId="129" xfId="0" applyFont="1" applyFill="1" applyBorder="1" applyAlignment="1">
      <alignment horizontal="center" vertical="center"/>
    </xf>
    <xf numFmtId="0" fontId="93" fillId="57" borderId="142" xfId="0" applyFont="1" applyFill="1" applyBorder="1" applyAlignment="1" applyProtection="1">
      <alignment horizontal="center" vertical="center"/>
    </xf>
    <xf numFmtId="0" fontId="93" fillId="57" borderId="78" xfId="0" applyFont="1" applyFill="1" applyBorder="1" applyAlignment="1" applyProtection="1">
      <alignment horizontal="center" vertical="center"/>
    </xf>
    <xf numFmtId="188" fontId="19" fillId="37" borderId="69" xfId="0" applyNumberFormat="1" applyFont="1" applyFill="1" applyBorder="1" applyAlignment="1" applyProtection="1">
      <alignment horizontal="center" vertical="center" wrapText="1"/>
    </xf>
    <xf numFmtId="188" fontId="19" fillId="37" borderId="27" xfId="0" applyNumberFormat="1" applyFont="1" applyFill="1" applyBorder="1" applyAlignment="1" applyProtection="1">
      <alignment horizontal="center" vertical="center" wrapText="1"/>
    </xf>
    <xf numFmtId="10" fontId="122" fillId="37" borderId="69" xfId="357" applyNumberFormat="1" applyFont="1" applyFill="1" applyBorder="1" applyAlignment="1" applyProtection="1">
      <alignment horizontal="center" vertical="center"/>
    </xf>
    <xf numFmtId="10" fontId="122" fillId="37" borderId="27" xfId="357" applyNumberFormat="1" applyFont="1" applyFill="1" applyBorder="1" applyAlignment="1" applyProtection="1">
      <alignment horizontal="center" vertical="center"/>
    </xf>
    <xf numFmtId="0" fontId="93" fillId="56" borderId="142" xfId="0" applyFont="1" applyFill="1" applyBorder="1" applyAlignment="1" applyProtection="1">
      <alignment horizontal="center" vertical="center"/>
    </xf>
    <xf numFmtId="0" fontId="93" fillId="56" borderId="78" xfId="0" applyFont="1" applyFill="1" applyBorder="1" applyAlignment="1" applyProtection="1">
      <alignment horizontal="center" vertical="center"/>
    </xf>
    <xf numFmtId="0" fontId="93" fillId="54" borderId="99" xfId="0" applyFont="1" applyFill="1" applyBorder="1" applyAlignment="1" applyProtection="1">
      <alignment horizontal="center" vertical="center"/>
    </xf>
    <xf numFmtId="0" fontId="93" fillId="54" borderId="144" xfId="0" applyFont="1" applyFill="1" applyBorder="1" applyAlignment="1" applyProtection="1">
      <alignment horizontal="center" vertical="center"/>
    </xf>
    <xf numFmtId="0" fontId="119" fillId="45" borderId="115" xfId="0" applyFont="1" applyFill="1" applyBorder="1" applyAlignment="1" applyProtection="1">
      <alignment horizontal="center" vertical="center"/>
    </xf>
    <xf numFmtId="0" fontId="119" fillId="45" borderId="114" xfId="0" applyFont="1" applyFill="1" applyBorder="1" applyAlignment="1" applyProtection="1">
      <alignment horizontal="center" vertical="center"/>
    </xf>
    <xf numFmtId="0" fontId="119" fillId="45" borderId="120" xfId="0" applyFont="1" applyFill="1" applyBorder="1" applyAlignment="1" applyProtection="1">
      <alignment horizontal="center" vertical="center"/>
    </xf>
    <xf numFmtId="0" fontId="18" fillId="0" borderId="0" xfId="0" applyFont="1" applyFill="1" applyAlignment="1" applyProtection="1">
      <alignment horizontal="center" vertical="center" textRotation="90" wrapText="1"/>
    </xf>
    <xf numFmtId="0" fontId="19" fillId="0" borderId="56" xfId="356" applyFont="1" applyBorder="1" applyAlignment="1" applyProtection="1">
      <alignment horizontal="center" vertical="center"/>
    </xf>
    <xf numFmtId="0" fontId="19" fillId="0" borderId="57" xfId="356" applyFont="1" applyBorder="1" applyAlignment="1" applyProtection="1">
      <alignment horizontal="center" vertical="center"/>
    </xf>
    <xf numFmtId="0" fontId="19" fillId="0" borderId="58" xfId="356" applyFont="1" applyBorder="1" applyAlignment="1" applyProtection="1">
      <alignment horizontal="center" vertical="center"/>
    </xf>
    <xf numFmtId="0" fontId="63" fillId="30" borderId="84" xfId="0" applyFont="1" applyFill="1" applyBorder="1" applyAlignment="1" applyProtection="1">
      <alignment horizontal="center" vertical="center"/>
    </xf>
    <xf numFmtId="0" fontId="63" fillId="30" borderId="73" xfId="0" applyFont="1" applyFill="1" applyBorder="1" applyAlignment="1" applyProtection="1">
      <alignment horizontal="center" vertical="center"/>
    </xf>
    <xf numFmtId="0" fontId="63" fillId="30" borderId="85" xfId="0" applyFont="1" applyFill="1" applyBorder="1" applyAlignment="1" applyProtection="1">
      <alignment horizontal="center" vertical="center"/>
    </xf>
    <xf numFmtId="0" fontId="63" fillId="51" borderId="127" xfId="0" applyFont="1" applyFill="1" applyBorder="1" applyAlignment="1" applyProtection="1">
      <alignment horizontal="center" vertical="center"/>
    </xf>
    <xf numFmtId="0" fontId="63" fillId="51" borderId="128" xfId="0" applyFont="1" applyFill="1" applyBorder="1" applyAlignment="1" applyProtection="1">
      <alignment horizontal="center" vertical="center"/>
    </xf>
    <xf numFmtId="0" fontId="63" fillId="51" borderId="129" xfId="0" applyFont="1" applyFill="1" applyBorder="1" applyAlignment="1" applyProtection="1">
      <alignment horizontal="center" vertical="center"/>
    </xf>
    <xf numFmtId="0" fontId="63" fillId="31" borderId="79" xfId="0" applyFont="1" applyFill="1" applyBorder="1" applyAlignment="1" applyProtection="1">
      <alignment horizontal="center" vertical="center"/>
    </xf>
    <xf numFmtId="0" fontId="63" fillId="31" borderId="80" xfId="0" applyFont="1" applyFill="1" applyBorder="1" applyAlignment="1" applyProtection="1">
      <alignment horizontal="center" vertical="center"/>
    </xf>
    <xf numFmtId="0" fontId="63" fillId="31" borderId="81" xfId="0" applyFont="1" applyFill="1" applyBorder="1" applyAlignment="1" applyProtection="1">
      <alignment horizontal="center" vertical="center"/>
    </xf>
    <xf numFmtId="0" fontId="63" fillId="31" borderId="84" xfId="0" applyFont="1" applyFill="1" applyBorder="1" applyAlignment="1" applyProtection="1">
      <alignment horizontal="center" vertical="center"/>
    </xf>
    <xf numFmtId="0" fontId="63" fillId="31" borderId="73" xfId="0" applyFont="1" applyFill="1" applyBorder="1" applyAlignment="1" applyProtection="1">
      <alignment horizontal="center" vertical="center"/>
    </xf>
    <xf numFmtId="0" fontId="63" fillId="31" borderId="85" xfId="0" applyFont="1" applyFill="1" applyBorder="1" applyAlignment="1" applyProtection="1">
      <alignment horizontal="center" vertical="center"/>
    </xf>
    <xf numFmtId="0" fontId="19" fillId="37" borderId="56" xfId="0" applyFont="1" applyFill="1" applyBorder="1" applyAlignment="1" applyProtection="1">
      <alignment horizontal="center"/>
    </xf>
    <xf numFmtId="0" fontId="19" fillId="37" borderId="57" xfId="0" applyFont="1" applyFill="1" applyBorder="1" applyAlignment="1" applyProtection="1">
      <alignment horizontal="center"/>
    </xf>
    <xf numFmtId="0" fontId="19" fillId="37" borderId="58" xfId="0" applyFont="1" applyFill="1" applyBorder="1" applyAlignment="1" applyProtection="1">
      <alignment horizontal="center"/>
    </xf>
    <xf numFmtId="0" fontId="57" fillId="28" borderId="70" xfId="356" applyFont="1" applyFill="1" applyBorder="1" applyAlignment="1" applyProtection="1">
      <alignment horizontal="center" vertical="center" textRotation="90" wrapText="1"/>
    </xf>
    <xf numFmtId="0" fontId="57" fillId="28" borderId="49" xfId="356" applyFont="1" applyFill="1" applyBorder="1" applyAlignment="1" applyProtection="1">
      <alignment horizontal="center" vertical="center" textRotation="90" wrapText="1"/>
    </xf>
    <xf numFmtId="0" fontId="57" fillId="40" borderId="70" xfId="356" applyFont="1" applyFill="1" applyBorder="1" applyAlignment="1" applyProtection="1">
      <alignment horizontal="center" vertical="center" textRotation="90" wrapText="1"/>
    </xf>
    <xf numFmtId="0" fontId="57" fillId="40" borderId="49" xfId="356" applyFont="1" applyFill="1" applyBorder="1" applyAlignment="1" applyProtection="1">
      <alignment horizontal="center" vertical="center" textRotation="90" wrapText="1"/>
    </xf>
    <xf numFmtId="0" fontId="63" fillId="28" borderId="87" xfId="0" applyFont="1" applyFill="1" applyBorder="1" applyAlignment="1" applyProtection="1">
      <alignment horizontal="center" vertical="center"/>
    </xf>
    <xf numFmtId="0" fontId="63" fillId="28" borderId="88" xfId="0" applyFont="1" applyFill="1" applyBorder="1" applyAlignment="1" applyProtection="1">
      <alignment horizontal="center" vertical="center"/>
    </xf>
    <xf numFmtId="0" fontId="63" fillId="28" borderId="89" xfId="0" applyFont="1" applyFill="1" applyBorder="1" applyAlignment="1" applyProtection="1">
      <alignment horizontal="center" vertical="center"/>
    </xf>
    <xf numFmtId="0" fontId="19" fillId="28" borderId="45" xfId="0" applyFont="1" applyFill="1" applyBorder="1" applyAlignment="1" applyProtection="1">
      <alignment horizontal="center" vertical="center" wrapText="1"/>
    </xf>
    <xf numFmtId="0" fontId="19" fillId="28" borderId="43" xfId="0" applyFont="1" applyFill="1" applyBorder="1" applyAlignment="1" applyProtection="1">
      <alignment horizontal="center" vertical="center" wrapText="1"/>
    </xf>
    <xf numFmtId="0" fontId="19" fillId="28" borderId="46" xfId="0" applyFont="1" applyFill="1" applyBorder="1" applyAlignment="1" applyProtection="1">
      <alignment horizontal="center" vertical="center" wrapText="1"/>
    </xf>
    <xf numFmtId="0" fontId="19" fillId="28" borderId="47" xfId="0" applyFont="1" applyFill="1" applyBorder="1" applyAlignment="1" applyProtection="1">
      <alignment horizontal="center" vertical="center" wrapText="1"/>
    </xf>
    <xf numFmtId="0" fontId="19" fillId="28" borderId="0" xfId="0" applyFont="1" applyFill="1" applyBorder="1" applyAlignment="1" applyProtection="1">
      <alignment horizontal="center" vertical="center" wrapText="1"/>
    </xf>
    <xf numFmtId="0" fontId="19" fillId="28" borderId="48" xfId="0" applyFont="1" applyFill="1" applyBorder="1" applyAlignment="1" applyProtection="1">
      <alignment horizontal="center" vertical="center" wrapText="1"/>
    </xf>
    <xf numFmtId="0" fontId="19" fillId="28" borderId="59" xfId="0" applyFont="1" applyFill="1" applyBorder="1" applyAlignment="1" applyProtection="1">
      <alignment horizontal="center" vertical="center" wrapText="1"/>
    </xf>
    <xf numFmtId="0" fontId="19" fillId="28" borderId="55" xfId="0" applyFont="1" applyFill="1" applyBorder="1" applyAlignment="1" applyProtection="1">
      <alignment horizontal="center" vertical="center" wrapText="1"/>
    </xf>
    <xf numFmtId="0" fontId="19" fillId="28" borderId="54" xfId="0" applyFont="1" applyFill="1" applyBorder="1" applyAlignment="1" applyProtection="1">
      <alignment horizontal="center" vertical="center" wrapText="1"/>
    </xf>
    <xf numFmtId="0" fontId="19" fillId="28" borderId="41" xfId="0" applyFont="1" applyFill="1" applyBorder="1" applyAlignment="1" applyProtection="1">
      <alignment horizontal="center" vertical="center" wrapText="1"/>
    </xf>
    <xf numFmtId="0" fontId="19" fillId="28" borderId="53" xfId="0" applyFont="1" applyFill="1" applyBorder="1" applyAlignment="1" applyProtection="1">
      <alignment horizontal="center" vertical="center" wrapText="1"/>
    </xf>
    <xf numFmtId="0" fontId="19" fillId="28" borderId="45" xfId="0" applyNumberFormat="1" applyFont="1" applyFill="1" applyBorder="1" applyAlignment="1" applyProtection="1">
      <alignment horizontal="center" vertical="center" wrapText="1"/>
    </xf>
    <xf numFmtId="0" fontId="19" fillId="28" borderId="43" xfId="0" applyNumberFormat="1" applyFont="1" applyFill="1" applyBorder="1" applyAlignment="1" applyProtection="1">
      <alignment horizontal="center" vertical="center" wrapText="1"/>
    </xf>
    <xf numFmtId="0" fontId="19" fillId="28" borderId="46" xfId="0" applyNumberFormat="1" applyFont="1" applyFill="1" applyBorder="1" applyAlignment="1" applyProtection="1">
      <alignment horizontal="center" vertical="center" wrapText="1"/>
    </xf>
    <xf numFmtId="0" fontId="19" fillId="28" borderId="59" xfId="0" applyNumberFormat="1" applyFont="1" applyFill="1" applyBorder="1" applyAlignment="1" applyProtection="1">
      <alignment horizontal="center" vertical="center" wrapText="1"/>
    </xf>
    <xf numFmtId="0" fontId="19" fillId="28" borderId="55" xfId="0" applyNumberFormat="1" applyFont="1" applyFill="1" applyBorder="1" applyAlignment="1" applyProtection="1">
      <alignment horizontal="center" vertical="center" wrapText="1"/>
    </xf>
    <xf numFmtId="0" fontId="19" fillId="28" borderId="54" xfId="0" applyNumberFormat="1" applyFont="1" applyFill="1" applyBorder="1" applyAlignment="1" applyProtection="1">
      <alignment horizontal="center" vertical="center" wrapText="1"/>
    </xf>
    <xf numFmtId="0" fontId="19" fillId="37" borderId="45" xfId="0" applyFont="1" applyFill="1" applyBorder="1" applyAlignment="1" applyProtection="1">
      <alignment horizontal="center" vertical="center" wrapText="1"/>
    </xf>
    <xf numFmtId="0" fontId="18" fillId="37" borderId="46" xfId="0" applyFont="1" applyFill="1" applyBorder="1" applyAlignment="1" applyProtection="1">
      <alignment horizontal="center" vertical="center" wrapText="1"/>
    </xf>
    <xf numFmtId="0" fontId="18" fillId="37" borderId="47" xfId="0" applyFont="1" applyFill="1" applyBorder="1" applyAlignment="1" applyProtection="1">
      <alignment horizontal="center" vertical="center" wrapText="1"/>
    </xf>
    <xf numFmtId="0" fontId="18" fillId="37" borderId="48" xfId="0" applyFont="1" applyFill="1" applyBorder="1" applyAlignment="1" applyProtection="1">
      <alignment horizontal="center" vertical="center" wrapText="1"/>
    </xf>
    <xf numFmtId="0" fontId="18" fillId="37" borderId="59" xfId="0" applyFont="1" applyFill="1" applyBorder="1" applyAlignment="1" applyProtection="1">
      <alignment horizontal="center" vertical="center" wrapText="1"/>
    </xf>
    <xf numFmtId="0" fontId="18" fillId="37" borderId="54" xfId="0" applyFont="1" applyFill="1" applyBorder="1" applyAlignment="1" applyProtection="1">
      <alignment horizontal="center" vertical="center" wrapText="1"/>
    </xf>
    <xf numFmtId="0" fontId="19" fillId="28" borderId="60" xfId="0" quotePrefix="1" applyFont="1" applyFill="1" applyBorder="1" applyAlignment="1" applyProtection="1">
      <alignment horizontal="center" vertical="center" wrapText="1"/>
    </xf>
    <xf numFmtId="0" fontId="19" fillId="28" borderId="61" xfId="0" quotePrefix="1" applyFont="1" applyFill="1" applyBorder="1" applyAlignment="1" applyProtection="1">
      <alignment horizontal="center" vertical="center" wrapText="1"/>
    </xf>
    <xf numFmtId="0" fontId="19" fillId="28" borderId="50" xfId="0" quotePrefix="1" applyFont="1" applyFill="1" applyBorder="1" applyAlignment="1" applyProtection="1">
      <alignment horizontal="center" vertical="center" wrapText="1"/>
    </xf>
    <xf numFmtId="0" fontId="19" fillId="37" borderId="41" xfId="0" applyFont="1" applyFill="1" applyBorder="1" applyAlignment="1" applyProtection="1">
      <alignment horizontal="center" vertical="center" wrapText="1"/>
    </xf>
    <xf numFmtId="0" fontId="19" fillId="37" borderId="40" xfId="0" applyFont="1" applyFill="1" applyBorder="1" applyAlignment="1" applyProtection="1">
      <alignment horizontal="center" vertical="center" wrapText="1"/>
    </xf>
    <xf numFmtId="0" fontId="19" fillId="37" borderId="43" xfId="0" applyFont="1" applyFill="1" applyBorder="1" applyAlignment="1" applyProtection="1">
      <alignment horizontal="center" vertical="center" wrapText="1"/>
    </xf>
    <xf numFmtId="0" fontId="19" fillId="37" borderId="46" xfId="0" applyFont="1" applyFill="1" applyBorder="1" applyAlignment="1" applyProtection="1">
      <alignment horizontal="center" vertical="center" wrapText="1"/>
    </xf>
    <xf numFmtId="0" fontId="19" fillId="37" borderId="59" xfId="0" applyFont="1" applyFill="1" applyBorder="1" applyAlignment="1" applyProtection="1">
      <alignment horizontal="center" vertical="center" wrapText="1"/>
    </xf>
    <xf numFmtId="0" fontId="19" fillId="37" borderId="55" xfId="0" applyFont="1" applyFill="1" applyBorder="1" applyAlignment="1" applyProtection="1">
      <alignment horizontal="center" vertical="center" wrapText="1"/>
    </xf>
    <xf numFmtId="0" fontId="19" fillId="37" borderId="54" xfId="0" applyFont="1" applyFill="1" applyBorder="1" applyAlignment="1" applyProtection="1">
      <alignment horizontal="center" vertical="center" wrapText="1"/>
    </xf>
    <xf numFmtId="0" fontId="18" fillId="37" borderId="22" xfId="0" applyFont="1" applyFill="1" applyBorder="1" applyAlignment="1" applyProtection="1">
      <alignment horizontal="center" vertical="center"/>
    </xf>
    <xf numFmtId="0" fontId="18" fillId="0" borderId="2" xfId="0" applyFont="1" applyBorder="1" applyAlignment="1" applyProtection="1">
      <alignment horizontal="center"/>
    </xf>
    <xf numFmtId="0" fontId="18" fillId="0" borderId="35" xfId="0" applyFont="1" applyBorder="1" applyAlignment="1" applyProtection="1">
      <alignment horizontal="center"/>
    </xf>
    <xf numFmtId="0" fontId="62" fillId="45" borderId="115" xfId="0" applyFont="1" applyFill="1" applyBorder="1" applyAlignment="1" applyProtection="1">
      <alignment horizontal="center" vertical="center"/>
      <protection locked="0"/>
    </xf>
    <xf numFmtId="0" fontId="62" fillId="45" borderId="114" xfId="0" applyFont="1" applyFill="1" applyBorder="1" applyAlignment="1" applyProtection="1">
      <alignment horizontal="center" vertical="center"/>
      <protection locked="0"/>
    </xf>
    <xf numFmtId="0" fontId="62" fillId="45" borderId="120" xfId="0" applyFont="1" applyFill="1" applyBorder="1" applyAlignment="1" applyProtection="1">
      <alignment horizontal="center" vertical="center"/>
      <protection locked="0"/>
    </xf>
    <xf numFmtId="0" fontId="16" fillId="37" borderId="41" xfId="0" applyFont="1" applyFill="1" applyBorder="1" applyAlignment="1" applyProtection="1">
      <alignment horizontal="center" vertical="center" wrapText="1"/>
      <protection hidden="1"/>
    </xf>
    <xf numFmtId="0" fontId="16" fillId="37" borderId="64" xfId="0" applyFont="1" applyFill="1" applyBorder="1" applyAlignment="1" applyProtection="1">
      <alignment horizontal="center" vertical="center" wrapText="1"/>
      <protection hidden="1"/>
    </xf>
    <xf numFmtId="0" fontId="16" fillId="37" borderId="45" xfId="0" applyFont="1" applyFill="1" applyBorder="1" applyAlignment="1" applyProtection="1">
      <alignment horizontal="center" vertical="center" wrapText="1"/>
      <protection hidden="1"/>
    </xf>
    <xf numFmtId="0" fontId="16" fillId="37" borderId="43" xfId="0" applyFont="1" applyFill="1" applyBorder="1" applyAlignment="1" applyProtection="1">
      <alignment horizontal="center" vertical="center" wrapText="1"/>
      <protection hidden="1"/>
    </xf>
    <xf numFmtId="0" fontId="16" fillId="37" borderId="46" xfId="0" applyFont="1" applyFill="1" applyBorder="1" applyAlignment="1" applyProtection="1">
      <alignment horizontal="center" vertical="center" wrapText="1"/>
      <protection hidden="1"/>
    </xf>
    <xf numFmtId="0" fontId="16" fillId="37" borderId="65" xfId="0" applyFont="1" applyFill="1" applyBorder="1" applyAlignment="1" applyProtection="1">
      <alignment horizontal="center" vertical="center" wrapText="1"/>
      <protection hidden="1"/>
    </xf>
    <xf numFmtId="0" fontId="16" fillId="37" borderId="67" xfId="0" applyFont="1" applyFill="1" applyBorder="1" applyAlignment="1" applyProtection="1">
      <alignment horizontal="center" vertical="center" wrapText="1"/>
      <protection hidden="1"/>
    </xf>
    <xf numFmtId="0" fontId="16" fillId="37" borderId="66" xfId="0" applyFont="1" applyFill="1" applyBorder="1" applyAlignment="1" applyProtection="1">
      <alignment horizontal="center" vertical="center" wrapText="1"/>
      <protection hidden="1"/>
    </xf>
    <xf numFmtId="0" fontId="17" fillId="37" borderId="45" xfId="0" applyFont="1" applyFill="1" applyBorder="1" applyAlignment="1" applyProtection="1">
      <alignment horizontal="center" vertical="center" wrapText="1"/>
      <protection hidden="1"/>
    </xf>
    <xf numFmtId="0" fontId="17" fillId="37" borderId="46" xfId="0" applyFont="1" applyFill="1" applyBorder="1" applyAlignment="1" applyProtection="1">
      <alignment horizontal="center" vertical="center" wrapText="1"/>
      <protection hidden="1"/>
    </xf>
    <xf numFmtId="0" fontId="17" fillId="37" borderId="47" xfId="0" applyFont="1" applyFill="1" applyBorder="1" applyAlignment="1" applyProtection="1">
      <alignment horizontal="center" vertical="center" wrapText="1"/>
      <protection hidden="1"/>
    </xf>
    <xf numFmtId="0" fontId="17" fillId="37" borderId="48" xfId="0" applyFont="1" applyFill="1" applyBorder="1" applyAlignment="1" applyProtection="1">
      <alignment horizontal="center" vertical="center" wrapText="1"/>
      <protection hidden="1"/>
    </xf>
    <xf numFmtId="0" fontId="17" fillId="37" borderId="65" xfId="0" applyFont="1" applyFill="1" applyBorder="1" applyAlignment="1" applyProtection="1">
      <alignment horizontal="center" vertical="center" wrapText="1"/>
      <protection hidden="1"/>
    </xf>
    <xf numFmtId="0" fontId="17" fillId="37" borderId="66" xfId="0" applyFont="1" applyFill="1" applyBorder="1" applyAlignment="1" applyProtection="1">
      <alignment horizontal="center" vertical="center" wrapText="1"/>
      <protection hidden="1"/>
    </xf>
    <xf numFmtId="0" fontId="16" fillId="28" borderId="60" xfId="0" quotePrefix="1" applyFont="1" applyFill="1" applyBorder="1" applyAlignment="1" applyProtection="1">
      <alignment horizontal="center" vertical="center" wrapText="1"/>
      <protection hidden="1"/>
    </xf>
    <xf numFmtId="0" fontId="16" fillId="28" borderId="61" xfId="0" quotePrefix="1" applyFont="1" applyFill="1" applyBorder="1" applyAlignment="1" applyProtection="1">
      <alignment horizontal="center" vertical="center" wrapText="1"/>
      <protection hidden="1"/>
    </xf>
    <xf numFmtId="0" fontId="16" fillId="28" borderId="50" xfId="0" quotePrefix="1" applyFont="1" applyFill="1" applyBorder="1" applyAlignment="1" applyProtection="1">
      <alignment horizontal="center" vertical="center" wrapText="1"/>
      <protection hidden="1"/>
    </xf>
    <xf numFmtId="0" fontId="19" fillId="28" borderId="45" xfId="0" applyFont="1" applyFill="1" applyBorder="1" applyAlignment="1" applyProtection="1">
      <alignment horizontal="center" vertical="center" wrapText="1"/>
      <protection hidden="1"/>
    </xf>
    <xf numFmtId="0" fontId="19" fillId="28" borderId="43" xfId="0" applyFont="1" applyFill="1" applyBorder="1" applyAlignment="1" applyProtection="1">
      <alignment horizontal="center" vertical="center" wrapText="1"/>
      <protection hidden="1"/>
    </xf>
    <xf numFmtId="0" fontId="19" fillId="28" borderId="46" xfId="0" applyFont="1" applyFill="1" applyBorder="1" applyAlignment="1" applyProtection="1">
      <alignment horizontal="center" vertical="center" wrapText="1"/>
      <protection hidden="1"/>
    </xf>
    <xf numFmtId="0" fontId="19" fillId="28" borderId="47" xfId="0" applyFont="1" applyFill="1" applyBorder="1" applyAlignment="1" applyProtection="1">
      <alignment horizontal="center" vertical="center" wrapText="1"/>
      <protection hidden="1"/>
    </xf>
    <xf numFmtId="0" fontId="19" fillId="28" borderId="0" xfId="0" applyFont="1" applyFill="1" applyBorder="1" applyAlignment="1" applyProtection="1">
      <alignment horizontal="center" vertical="center" wrapText="1"/>
      <protection hidden="1"/>
    </xf>
    <xf numFmtId="0" fontId="19" fillId="28" borderId="48" xfId="0" applyFont="1" applyFill="1" applyBorder="1" applyAlignment="1" applyProtection="1">
      <alignment horizontal="center" vertical="center" wrapText="1"/>
      <protection hidden="1"/>
    </xf>
    <xf numFmtId="0" fontId="19" fillId="28" borderId="59" xfId="0" applyFont="1" applyFill="1" applyBorder="1" applyAlignment="1" applyProtection="1">
      <alignment horizontal="center" vertical="center" wrapText="1"/>
      <protection hidden="1"/>
    </xf>
    <xf numFmtId="0" fontId="19" fillId="28" borderId="55" xfId="0" applyFont="1" applyFill="1" applyBorder="1" applyAlignment="1" applyProtection="1">
      <alignment horizontal="center" vertical="center" wrapText="1"/>
      <protection hidden="1"/>
    </xf>
    <xf numFmtId="0" fontId="19" fillId="28" borderId="54" xfId="0" applyFont="1" applyFill="1" applyBorder="1" applyAlignment="1" applyProtection="1">
      <alignment horizontal="center" vertical="center" wrapText="1"/>
      <protection hidden="1"/>
    </xf>
    <xf numFmtId="0" fontId="17" fillId="28" borderId="41" xfId="0" applyFont="1" applyFill="1" applyBorder="1" applyAlignment="1" applyProtection="1">
      <alignment horizontal="center" vertical="center" wrapText="1"/>
      <protection hidden="1"/>
    </xf>
    <xf numFmtId="0" fontId="17" fillId="28" borderId="53" xfId="0" applyFont="1" applyFill="1" applyBorder="1" applyAlignment="1" applyProtection="1">
      <alignment horizontal="center" vertical="center" wrapText="1"/>
      <protection hidden="1"/>
    </xf>
    <xf numFmtId="0" fontId="19" fillId="28" borderId="45" xfId="0" applyNumberFormat="1" applyFont="1" applyFill="1" applyBorder="1" applyAlignment="1" applyProtection="1">
      <alignment horizontal="center" vertical="center" wrapText="1"/>
      <protection hidden="1"/>
    </xf>
    <xf numFmtId="0" fontId="19" fillId="28" borderId="43" xfId="0" applyNumberFormat="1" applyFont="1" applyFill="1" applyBorder="1" applyAlignment="1" applyProtection="1">
      <alignment horizontal="center" vertical="center" wrapText="1"/>
      <protection hidden="1"/>
    </xf>
    <xf numFmtId="0" fontId="19" fillId="28" borderId="46" xfId="0" applyNumberFormat="1" applyFont="1" applyFill="1" applyBorder="1" applyAlignment="1" applyProtection="1">
      <alignment horizontal="center" vertical="center" wrapText="1"/>
      <protection hidden="1"/>
    </xf>
    <xf numFmtId="0" fontId="19" fillId="28" borderId="59" xfId="0" applyNumberFormat="1" applyFont="1" applyFill="1" applyBorder="1" applyAlignment="1" applyProtection="1">
      <alignment horizontal="center" vertical="center" wrapText="1"/>
      <protection hidden="1"/>
    </xf>
    <xf numFmtId="0" fontId="19" fillId="28" borderId="55" xfId="0" applyNumberFormat="1" applyFont="1" applyFill="1" applyBorder="1" applyAlignment="1" applyProtection="1">
      <alignment horizontal="center" vertical="center" wrapText="1"/>
      <protection hidden="1"/>
    </xf>
    <xf numFmtId="0" fontId="19" fillId="28" borderId="54" xfId="0" applyNumberFormat="1" applyFont="1" applyFill="1" applyBorder="1" applyAlignment="1" applyProtection="1">
      <alignment horizontal="center" vertical="center" wrapText="1"/>
      <protection hidden="1"/>
    </xf>
    <xf numFmtId="0" fontId="15" fillId="37" borderId="46" xfId="0" applyFont="1" applyFill="1" applyBorder="1" applyAlignment="1" applyProtection="1">
      <alignment horizontal="center" vertical="center" wrapText="1"/>
      <protection hidden="1"/>
    </xf>
    <xf numFmtId="0" fontId="15" fillId="37" borderId="47" xfId="0" applyFont="1" applyFill="1" applyBorder="1" applyAlignment="1" applyProtection="1">
      <alignment horizontal="center" vertical="center" wrapText="1"/>
      <protection hidden="1"/>
    </xf>
    <xf numFmtId="0" fontId="15" fillId="37" borderId="48" xfId="0" applyFont="1" applyFill="1" applyBorder="1" applyAlignment="1" applyProtection="1">
      <alignment horizontal="center" vertical="center" wrapText="1"/>
      <protection hidden="1"/>
    </xf>
    <xf numFmtId="0" fontId="15" fillId="37" borderId="59" xfId="0" applyFont="1" applyFill="1" applyBorder="1" applyAlignment="1" applyProtection="1">
      <alignment horizontal="center" vertical="center" wrapText="1"/>
      <protection hidden="1"/>
    </xf>
    <xf numFmtId="0" fontId="15" fillId="37" borderId="54" xfId="0" applyFont="1" applyFill="1" applyBorder="1" applyAlignment="1" applyProtection="1">
      <alignment horizontal="center" vertical="center" wrapText="1"/>
      <protection hidden="1"/>
    </xf>
    <xf numFmtId="190" fontId="15" fillId="33" borderId="22" xfId="0" applyNumberFormat="1" applyFont="1" applyFill="1" applyBorder="1" applyAlignment="1" applyProtection="1">
      <alignment horizontal="center" vertical="center"/>
      <protection hidden="1"/>
    </xf>
    <xf numFmtId="0" fontId="15" fillId="33" borderId="22" xfId="0" applyFont="1" applyFill="1" applyBorder="1" applyAlignment="1" applyProtection="1">
      <alignment horizontal="center" vertical="center"/>
      <protection hidden="1"/>
    </xf>
    <xf numFmtId="190" fontId="17" fillId="33" borderId="22" xfId="0" applyNumberFormat="1" applyFont="1" applyFill="1" applyBorder="1" applyAlignment="1" applyProtection="1">
      <alignment horizontal="center" vertical="center"/>
      <protection hidden="1"/>
    </xf>
    <xf numFmtId="0" fontId="17" fillId="33" borderId="22" xfId="0" applyFont="1" applyFill="1" applyBorder="1" applyAlignment="1" applyProtection="1">
      <alignment horizontal="center" vertical="center"/>
      <protection hidden="1"/>
    </xf>
    <xf numFmtId="1" fontId="46" fillId="29" borderId="22" xfId="0" applyNumberFormat="1" applyFont="1" applyFill="1" applyBorder="1" applyAlignment="1" applyProtection="1">
      <alignment horizontal="center" vertical="center"/>
      <protection hidden="1"/>
    </xf>
    <xf numFmtId="1" fontId="46" fillId="29" borderId="2" xfId="0" applyNumberFormat="1" applyFont="1" applyFill="1" applyBorder="1" applyAlignment="1" applyProtection="1">
      <alignment horizontal="center" vertical="center"/>
      <protection hidden="1"/>
    </xf>
    <xf numFmtId="0" fontId="19" fillId="29" borderId="2" xfId="0" applyFont="1" applyFill="1" applyBorder="1" applyAlignment="1" applyProtection="1">
      <alignment horizontal="center" vertical="center"/>
      <protection hidden="1"/>
    </xf>
    <xf numFmtId="0" fontId="19" fillId="29" borderId="44" xfId="0" applyFont="1" applyFill="1" applyBorder="1" applyAlignment="1" applyProtection="1">
      <alignment horizontal="center" vertical="center"/>
      <protection hidden="1"/>
    </xf>
    <xf numFmtId="0" fontId="19" fillId="29" borderId="96" xfId="0" applyFont="1" applyFill="1" applyBorder="1" applyAlignment="1" applyProtection="1">
      <alignment horizontal="center" vertical="center"/>
      <protection hidden="1"/>
    </xf>
    <xf numFmtId="0" fontId="19" fillId="29" borderId="97" xfId="0" applyFont="1" applyFill="1" applyBorder="1" applyAlignment="1" applyProtection="1">
      <alignment horizontal="center" vertical="center"/>
      <protection hidden="1"/>
    </xf>
    <xf numFmtId="0" fontId="17" fillId="29" borderId="22" xfId="0" applyFont="1" applyFill="1" applyBorder="1" applyAlignment="1" applyProtection="1">
      <alignment horizontal="center" vertical="center"/>
      <protection hidden="1"/>
    </xf>
    <xf numFmtId="0" fontId="46" fillId="29" borderId="22" xfId="0" applyFont="1" applyFill="1" applyBorder="1" applyAlignment="1" applyProtection="1">
      <alignment horizontal="center" vertical="center" wrapText="1"/>
      <protection hidden="1"/>
    </xf>
    <xf numFmtId="0" fontId="71" fillId="31" borderId="20" xfId="2" applyFont="1" applyFill="1" applyBorder="1" applyAlignment="1" applyProtection="1">
      <alignment horizontal="left" vertical="center" wrapText="1"/>
      <protection hidden="1"/>
    </xf>
    <xf numFmtId="0" fontId="71" fillId="31" borderId="21" xfId="2" applyFont="1" applyFill="1" applyBorder="1" applyAlignment="1" applyProtection="1">
      <alignment horizontal="left" vertical="center" wrapText="1"/>
      <protection hidden="1"/>
    </xf>
    <xf numFmtId="0" fontId="46" fillId="29" borderId="22" xfId="0" applyFont="1" applyFill="1" applyBorder="1" applyAlignment="1" applyProtection="1">
      <alignment horizontal="center" vertical="center"/>
      <protection hidden="1"/>
    </xf>
    <xf numFmtId="0" fontId="46" fillId="0" borderId="21" xfId="0" applyFont="1" applyBorder="1" applyAlignment="1" applyProtection="1">
      <alignment horizontal="center"/>
      <protection hidden="1"/>
    </xf>
    <xf numFmtId="0" fontId="46" fillId="0" borderId="0" xfId="0" applyFont="1" applyBorder="1" applyAlignment="1" applyProtection="1">
      <alignment horizontal="center"/>
      <protection hidden="1"/>
    </xf>
    <xf numFmtId="0" fontId="51" fillId="29" borderId="34" xfId="0" applyFont="1" applyFill="1" applyBorder="1" applyAlignment="1" applyProtection="1">
      <alignment horizontal="center" vertical="center"/>
      <protection hidden="1"/>
    </xf>
    <xf numFmtId="0" fontId="51" fillId="29" borderId="36" xfId="0" applyFont="1" applyFill="1" applyBorder="1" applyAlignment="1" applyProtection="1">
      <alignment horizontal="center" vertical="center"/>
      <protection hidden="1"/>
    </xf>
    <xf numFmtId="0" fontId="51" fillId="29" borderId="37" xfId="0" applyFont="1" applyFill="1" applyBorder="1" applyAlignment="1" applyProtection="1">
      <alignment horizontal="center" vertical="center"/>
      <protection hidden="1"/>
    </xf>
    <xf numFmtId="0" fontId="51" fillId="29" borderId="20" xfId="0" applyFont="1" applyFill="1" applyBorder="1" applyAlignment="1" applyProtection="1">
      <alignment horizontal="center" vertical="center"/>
      <protection hidden="1"/>
    </xf>
    <xf numFmtId="0" fontId="51" fillId="29" borderId="21" xfId="0" applyFont="1" applyFill="1" applyBorder="1" applyAlignment="1" applyProtection="1">
      <alignment horizontal="center" vertical="center"/>
      <protection hidden="1"/>
    </xf>
    <xf numFmtId="0" fontId="51" fillId="29" borderId="17" xfId="0" applyFont="1" applyFill="1" applyBorder="1" applyAlignment="1" applyProtection="1">
      <alignment horizontal="center" vertical="center"/>
      <protection hidden="1"/>
    </xf>
    <xf numFmtId="0" fontId="66" fillId="30" borderId="101" xfId="436" applyFont="1" applyFill="1" applyBorder="1" applyAlignment="1" applyProtection="1">
      <alignment horizontal="left" vertical="center" wrapText="1"/>
    </xf>
    <xf numFmtId="0" fontId="66" fillId="30" borderId="93" xfId="436" applyFont="1" applyFill="1" applyBorder="1" applyAlignment="1" applyProtection="1">
      <alignment horizontal="left" vertical="center" wrapText="1"/>
    </xf>
    <xf numFmtId="0" fontId="66" fillId="30" borderId="94" xfId="436" applyFont="1" applyFill="1" applyBorder="1" applyAlignment="1" applyProtection="1">
      <alignment horizontal="left" vertical="center" wrapText="1"/>
    </xf>
    <xf numFmtId="0" fontId="112" fillId="37" borderId="101" xfId="436" applyFont="1" applyFill="1" applyBorder="1" applyAlignment="1" applyProtection="1">
      <alignment horizontal="left" vertical="center" wrapText="1"/>
    </xf>
    <xf numFmtId="0" fontId="112" fillId="37" borderId="93" xfId="436" applyFont="1" applyFill="1" applyBorder="1" applyAlignment="1" applyProtection="1">
      <alignment horizontal="left" vertical="center" wrapText="1"/>
    </xf>
    <xf numFmtId="0" fontId="112" fillId="37" borderId="94" xfId="436" applyFont="1" applyFill="1" applyBorder="1" applyAlignment="1" applyProtection="1">
      <alignment horizontal="left" vertical="center" wrapText="1"/>
    </xf>
    <xf numFmtId="0" fontId="57" fillId="37" borderId="101" xfId="436" applyFont="1" applyFill="1" applyBorder="1" applyAlignment="1" applyProtection="1">
      <alignment horizontal="left" vertical="center" wrapText="1"/>
    </xf>
    <xf numFmtId="0" fontId="57" fillId="37" borderId="93" xfId="436" applyFont="1" applyFill="1" applyBorder="1" applyAlignment="1" applyProtection="1">
      <alignment horizontal="left" vertical="center" wrapText="1"/>
    </xf>
    <xf numFmtId="0" fontId="57" fillId="37" borderId="94" xfId="436" applyFont="1" applyFill="1" applyBorder="1" applyAlignment="1" applyProtection="1">
      <alignment horizontal="left" vertical="center" wrapText="1"/>
    </xf>
    <xf numFmtId="0" fontId="57" fillId="37" borderId="101" xfId="436" applyFont="1" applyFill="1" applyBorder="1" applyAlignment="1" applyProtection="1">
      <alignment horizontal="left" wrapText="1"/>
    </xf>
    <xf numFmtId="0" fontId="57" fillId="37" borderId="93" xfId="436" applyFont="1" applyFill="1" applyBorder="1" applyAlignment="1" applyProtection="1">
      <alignment horizontal="left" wrapText="1"/>
    </xf>
    <xf numFmtId="0" fontId="57" fillId="37" borderId="94" xfId="436" applyFont="1" applyFill="1" applyBorder="1" applyAlignment="1" applyProtection="1">
      <alignment horizontal="left" wrapText="1"/>
    </xf>
    <xf numFmtId="0" fontId="57" fillId="37" borderId="101" xfId="436" applyFont="1" applyFill="1" applyBorder="1" applyAlignment="1" applyProtection="1">
      <alignment horizontal="center" vertical="center" wrapText="1"/>
    </xf>
    <xf numFmtId="0" fontId="57" fillId="37" borderId="93" xfId="436" applyFont="1" applyFill="1" applyBorder="1" applyAlignment="1" applyProtection="1">
      <alignment horizontal="center" vertical="center" wrapText="1"/>
    </xf>
    <xf numFmtId="0" fontId="57" fillId="37" borderId="94" xfId="436" applyFont="1" applyFill="1" applyBorder="1" applyAlignment="1" applyProtection="1">
      <alignment horizontal="center" vertical="center" wrapText="1"/>
    </xf>
    <xf numFmtId="0" fontId="57" fillId="29" borderId="63" xfId="436" applyFont="1" applyFill="1" applyBorder="1" applyAlignment="1" applyProtection="1">
      <alignment horizontal="center" vertical="center" wrapText="1"/>
    </xf>
    <xf numFmtId="0" fontId="57" fillId="29" borderId="101" xfId="436" applyFont="1" applyFill="1" applyBorder="1" applyAlignment="1" applyProtection="1">
      <alignment horizontal="center" vertical="center" wrapText="1"/>
    </xf>
    <xf numFmtId="0" fontId="57" fillId="29" borderId="93" xfId="436" applyFont="1" applyFill="1" applyBorder="1" applyAlignment="1" applyProtection="1">
      <alignment horizontal="center" vertical="center" wrapText="1"/>
    </xf>
    <xf numFmtId="0" fontId="57" fillId="29" borderId="94" xfId="436" applyFont="1" applyFill="1" applyBorder="1" applyAlignment="1" applyProtection="1">
      <alignment horizontal="center" vertical="center" wrapText="1"/>
    </xf>
    <xf numFmtId="187" fontId="57" fillId="0" borderId="0" xfId="436" applyNumberFormat="1" applyFont="1" applyBorder="1" applyAlignment="1" applyProtection="1">
      <alignment horizontal="center" vertical="center"/>
    </xf>
    <xf numFmtId="0" fontId="19" fillId="31" borderId="96" xfId="2" applyFont="1" applyFill="1" applyBorder="1" applyAlignment="1" applyProtection="1">
      <alignment horizontal="center" vertical="center" wrapText="1"/>
    </xf>
    <xf numFmtId="0" fontId="19" fillId="31" borderId="97" xfId="2" applyFont="1" applyFill="1" applyBorder="1" applyAlignment="1" applyProtection="1">
      <alignment horizontal="center" vertical="center" wrapText="1"/>
    </xf>
    <xf numFmtId="0" fontId="19" fillId="31" borderId="98" xfId="2" applyFont="1" applyFill="1" applyBorder="1" applyAlignment="1" applyProtection="1">
      <alignment horizontal="center" vertical="center" wrapText="1"/>
    </xf>
    <xf numFmtId="0" fontId="19" fillId="31" borderId="18" xfId="2" applyFont="1" applyFill="1" applyBorder="1" applyAlignment="1" applyProtection="1">
      <alignment horizontal="center" vertical="center" wrapText="1"/>
    </xf>
    <xf numFmtId="0" fontId="19" fillId="31" borderId="0" xfId="2" applyFont="1" applyFill="1" applyBorder="1" applyAlignment="1" applyProtection="1">
      <alignment horizontal="center" vertical="center" wrapText="1"/>
    </xf>
    <xf numFmtId="0" fontId="19" fillId="31" borderId="19" xfId="2" applyFont="1" applyFill="1" applyBorder="1" applyAlignment="1" applyProtection="1">
      <alignment horizontal="center" vertical="center" wrapText="1"/>
    </xf>
    <xf numFmtId="0" fontId="19" fillId="31" borderId="20" xfId="2" applyFont="1" applyFill="1" applyBorder="1" applyAlignment="1" applyProtection="1">
      <alignment horizontal="center" vertical="center" wrapText="1"/>
    </xf>
    <xf numFmtId="0" fontId="19" fillId="31" borderId="21" xfId="2" applyFont="1" applyFill="1" applyBorder="1" applyAlignment="1" applyProtection="1">
      <alignment horizontal="center" vertical="center" wrapText="1"/>
    </xf>
    <xf numFmtId="0" fontId="19" fillId="31" borderId="17" xfId="2" applyFont="1" applyFill="1" applyBorder="1" applyAlignment="1" applyProtection="1">
      <alignment horizontal="center" vertical="center" wrapText="1"/>
    </xf>
    <xf numFmtId="0" fontId="57" fillId="29" borderId="63" xfId="436" applyFont="1" applyFill="1" applyBorder="1" applyAlignment="1" applyProtection="1">
      <alignment horizontal="center" vertical="center"/>
    </xf>
    <xf numFmtId="0" fontId="57" fillId="29" borderId="63" xfId="436" applyFont="1" applyFill="1" applyBorder="1" applyAlignment="1" applyProtection="1">
      <alignment horizontal="center"/>
    </xf>
    <xf numFmtId="0" fontId="57" fillId="30" borderId="63" xfId="436" applyFont="1" applyFill="1" applyBorder="1" applyAlignment="1" applyProtection="1">
      <alignment horizontal="left" vertical="center"/>
    </xf>
    <xf numFmtId="0" fontId="57" fillId="33" borderId="63" xfId="436" applyFont="1" applyFill="1" applyBorder="1" applyAlignment="1" applyProtection="1">
      <alignment horizontal="center" vertical="center" wrapText="1"/>
    </xf>
    <xf numFmtId="186" fontId="57" fillId="33" borderId="63" xfId="436" applyNumberFormat="1" applyFont="1" applyFill="1" applyBorder="1" applyAlignment="1" applyProtection="1">
      <alignment horizontal="center" vertical="center"/>
    </xf>
  </cellXfs>
  <cellStyles count="728">
    <cellStyle name="%" xfId="146"/>
    <cellStyle name="%_ANEXO #7.ITEMS INSTALS. ELECTRICAS GECOLSA 2a.ETAPA." xfId="147"/>
    <cellStyle name="%_Plaza Mayor N 006 2077 DOC95_ANEXO 456" xfId="148"/>
    <cellStyle name="_Book2" xfId="149"/>
    <cellStyle name="20% - Accent1" xfId="150"/>
    <cellStyle name="20% - Accent2" xfId="151"/>
    <cellStyle name="20% - Accent3" xfId="152"/>
    <cellStyle name="20% - Accent4" xfId="153"/>
    <cellStyle name="20% - Accent5" xfId="154"/>
    <cellStyle name="20% - Accent6" xfId="155"/>
    <cellStyle name="20% - Énfasis1 2" xfId="156"/>
    <cellStyle name="20% - Énfasis1 3" xfId="157"/>
    <cellStyle name="20% - Énfasis1 4" xfId="158"/>
    <cellStyle name="20% - Énfasis2 2" xfId="159"/>
    <cellStyle name="20% - Énfasis2 3" xfId="160"/>
    <cellStyle name="20% - Énfasis2 4" xfId="161"/>
    <cellStyle name="20% - Énfasis3 2" xfId="162"/>
    <cellStyle name="20% - Énfasis3 3" xfId="163"/>
    <cellStyle name="20% - Énfasis3 4" xfId="164"/>
    <cellStyle name="20% - Énfasis4 2" xfId="165"/>
    <cellStyle name="20% - Énfasis4 3" xfId="166"/>
    <cellStyle name="20% - Énfasis4 4" xfId="167"/>
    <cellStyle name="20% - Énfasis5 2" xfId="168"/>
    <cellStyle name="20% - Énfasis5 3" xfId="169"/>
    <cellStyle name="20% - Énfasis6 2" xfId="170"/>
    <cellStyle name="20% - Énfasis6 3" xfId="171"/>
    <cellStyle name="20% - Énfasis6 4" xfId="172"/>
    <cellStyle name="40% - Accent1" xfId="173"/>
    <cellStyle name="40% - Accent2" xfId="174"/>
    <cellStyle name="40% - Accent3" xfId="175"/>
    <cellStyle name="40% - Accent4" xfId="176"/>
    <cellStyle name="40% - Accent5" xfId="177"/>
    <cellStyle name="40% - Accent6" xfId="178"/>
    <cellStyle name="40% - Énfasis1 2" xfId="179"/>
    <cellStyle name="40% - Énfasis1 3" xfId="180"/>
    <cellStyle name="40% - Énfasis1 4" xfId="181"/>
    <cellStyle name="40% - Énfasis2 2" xfId="182"/>
    <cellStyle name="40% - Énfasis2 3" xfId="183"/>
    <cellStyle name="40% - Énfasis3 2" xfId="184"/>
    <cellStyle name="40% - Énfasis3 3" xfId="185"/>
    <cellStyle name="40% - Énfasis3 4" xfId="186"/>
    <cellStyle name="40% - Énfasis4 2" xfId="187"/>
    <cellStyle name="40% - Énfasis4 3" xfId="188"/>
    <cellStyle name="40% - Énfasis4 4" xfId="189"/>
    <cellStyle name="40% - Énfasis5 2" xfId="190"/>
    <cellStyle name="40% - Énfasis5 3" xfId="191"/>
    <cellStyle name="40% - Énfasis5 4" xfId="192"/>
    <cellStyle name="40% - Énfasis6 2" xfId="193"/>
    <cellStyle name="40% - Énfasis6 3" xfId="194"/>
    <cellStyle name="40% - Énfasis6 4" xfId="195"/>
    <cellStyle name="60% - Accent1" xfId="196"/>
    <cellStyle name="60% - Accent2" xfId="197"/>
    <cellStyle name="60% - Accent3" xfId="198"/>
    <cellStyle name="60% - Accent4" xfId="199"/>
    <cellStyle name="60% - Accent5" xfId="200"/>
    <cellStyle name="60% - Accent6" xfId="201"/>
    <cellStyle name="60% - Énfasis1 2" xfId="202"/>
    <cellStyle name="60% - Énfasis1 3" xfId="203"/>
    <cellStyle name="60% - Énfasis1 4" xfId="204"/>
    <cellStyle name="60% - Énfasis2 2" xfId="205"/>
    <cellStyle name="60% - Énfasis2 3" xfId="206"/>
    <cellStyle name="60% - Énfasis2 4" xfId="207"/>
    <cellStyle name="60% - Énfasis3 2" xfId="208"/>
    <cellStyle name="60% - Énfasis3 3" xfId="209"/>
    <cellStyle name="60% - Énfasis3 4" xfId="210"/>
    <cellStyle name="60% - Énfasis4 2" xfId="211"/>
    <cellStyle name="60% - Énfasis4 3" xfId="212"/>
    <cellStyle name="60% - Énfasis4 4" xfId="213"/>
    <cellStyle name="60% - Énfasis5 2" xfId="214"/>
    <cellStyle name="60% - Énfasis5 3" xfId="215"/>
    <cellStyle name="60% - Énfasis5 4" xfId="216"/>
    <cellStyle name="60% - Énfasis6 2" xfId="217"/>
    <cellStyle name="60% - Énfasis6 3" xfId="218"/>
    <cellStyle name="60% - Énfasis6 4" xfId="219"/>
    <cellStyle name="Accent1" xfId="220"/>
    <cellStyle name="Accent2" xfId="221"/>
    <cellStyle name="Accent3" xfId="222"/>
    <cellStyle name="Accent4" xfId="223"/>
    <cellStyle name="Accent5" xfId="224"/>
    <cellStyle name="Accent6" xfId="225"/>
    <cellStyle name="ACTAS" xfId="226"/>
    <cellStyle name="Bad" xfId="227"/>
    <cellStyle name="Buena 2" xfId="228"/>
    <cellStyle name="Buena 3" xfId="229"/>
    <cellStyle name="Buena 4" xfId="230"/>
    <cellStyle name="Calculation" xfId="231"/>
    <cellStyle name="Calculation 2" xfId="395"/>
    <cellStyle name="Calculation 2 2" xfId="643"/>
    <cellStyle name="Calculation 2 2 2" xfId="685"/>
    <cellStyle name="Calculation 2 2 3" xfId="715"/>
    <cellStyle name="Calculation 2 3" xfId="570"/>
    <cellStyle name="Calculation 3" xfId="615"/>
    <cellStyle name="Calculation 3 2" xfId="664"/>
    <cellStyle name="Calculation 3 3" xfId="511"/>
    <cellStyle name="Calculation 4" xfId="495"/>
    <cellStyle name="Cálculo 2" xfId="232"/>
    <cellStyle name="Cálculo 2 2" xfId="396"/>
    <cellStyle name="Cálculo 2 2 2" xfId="644"/>
    <cellStyle name="Cálculo 2 2 2 2" xfId="686"/>
    <cellStyle name="Cálculo 2 2 2 3" xfId="716"/>
    <cellStyle name="Cálculo 2 2 3" xfId="571"/>
    <cellStyle name="Cálculo 2 3" xfId="616"/>
    <cellStyle name="Cálculo 2 3 2" xfId="665"/>
    <cellStyle name="Cálculo 2 3 3" xfId="512"/>
    <cellStyle name="Cálculo 2 4" xfId="496"/>
    <cellStyle name="Cálculo 3" xfId="233"/>
    <cellStyle name="Cálculo 3 2" xfId="397"/>
    <cellStyle name="Cálculo 3 2 2" xfId="645"/>
    <cellStyle name="Cálculo 3 2 2 2" xfId="687"/>
    <cellStyle name="Cálculo 3 2 2 3" xfId="717"/>
    <cellStyle name="Cálculo 3 2 3" xfId="572"/>
    <cellStyle name="Cálculo 3 3" xfId="617"/>
    <cellStyle name="Cálculo 3 3 2" xfId="666"/>
    <cellStyle name="Cálculo 3 3 3" xfId="473"/>
    <cellStyle name="Cálculo 3 4" xfId="497"/>
    <cellStyle name="Cálculo 4" xfId="234"/>
    <cellStyle name="Cálculo 4 2" xfId="398"/>
    <cellStyle name="Cálculo 4 2 2" xfId="646"/>
    <cellStyle name="Cálculo 4 2 2 2" xfId="688"/>
    <cellStyle name="Cálculo 4 2 2 3" xfId="718"/>
    <cellStyle name="Cálculo 4 2 3" xfId="573"/>
    <cellStyle name="Cálculo 4 3" xfId="618"/>
    <cellStyle name="Cálculo 4 3 2" xfId="667"/>
    <cellStyle name="Cálculo 4 3 3" xfId="474"/>
    <cellStyle name="Cálculo 4 4" xfId="498"/>
    <cellStyle name="Celda de comprobación 2" xfId="235"/>
    <cellStyle name="Celda de comprobación 2 2" xfId="619"/>
    <cellStyle name="Celda de comprobación 2 3" xfId="499"/>
    <cellStyle name="Celda de comprobación 3" xfId="236"/>
    <cellStyle name="Celda de comprobación 3 2" xfId="620"/>
    <cellStyle name="Celda de comprobación 3 3" xfId="500"/>
    <cellStyle name="Celda vinculada 2" xfId="237"/>
    <cellStyle name="Celda vinculada 2 2" xfId="621"/>
    <cellStyle name="Celda vinculada 2 3" xfId="501"/>
    <cellStyle name="Celda vinculada 3" xfId="238"/>
    <cellStyle name="Celda vinculada 3 2" xfId="622"/>
    <cellStyle name="Celda vinculada 3 3" xfId="502"/>
    <cellStyle name="Celda vinculada 4" xfId="239"/>
    <cellStyle name="Celda vinculada 4 2" xfId="623"/>
    <cellStyle name="Celda vinculada 4 3" xfId="503"/>
    <cellStyle name="Check Cell" xfId="240"/>
    <cellStyle name="Check Cell 2" xfId="624"/>
    <cellStyle name="Check Cell 3" xfId="504"/>
    <cellStyle name="Ecuación" xfId="241"/>
    <cellStyle name="Encabezado 4 2" xfId="242"/>
    <cellStyle name="Encabezado 4 3" xfId="243"/>
    <cellStyle name="Encabezado 4 4" xfId="244"/>
    <cellStyle name="Énfasis1 2" xfId="245"/>
    <cellStyle name="Énfasis1 3" xfId="246"/>
    <cellStyle name="Énfasis1 4" xfId="247"/>
    <cellStyle name="Énfasis2 2" xfId="248"/>
    <cellStyle name="Énfasis2 3" xfId="249"/>
    <cellStyle name="Énfasis2 4" xfId="250"/>
    <cellStyle name="Énfasis3 2" xfId="251"/>
    <cellStyle name="Énfasis3 3" xfId="252"/>
    <cellStyle name="Énfasis3 4" xfId="253"/>
    <cellStyle name="Énfasis4 2" xfId="254"/>
    <cellStyle name="Énfasis4 3" xfId="255"/>
    <cellStyle name="Énfasis4 4" xfId="256"/>
    <cellStyle name="Énfasis5 2" xfId="257"/>
    <cellStyle name="Énfasis5 3" xfId="258"/>
    <cellStyle name="Énfasis6 2" xfId="259"/>
    <cellStyle name="Énfasis6 3" xfId="260"/>
    <cellStyle name="Énfasis6 4" xfId="261"/>
    <cellStyle name="Entrada 2" xfId="262"/>
    <cellStyle name="Entrada 2 2" xfId="399"/>
    <cellStyle name="Entrada 2 2 2" xfId="647"/>
    <cellStyle name="Entrada 2 2 2 2" xfId="689"/>
    <cellStyle name="Entrada 2 2 2 3" xfId="719"/>
    <cellStyle name="Entrada 2 2 3" xfId="574"/>
    <cellStyle name="Entrada 2 3" xfId="625"/>
    <cellStyle name="Entrada 2 3 2" xfId="668"/>
    <cellStyle name="Entrada 2 3 3" xfId="705"/>
    <cellStyle name="Entrada 2 4" xfId="505"/>
    <cellStyle name="Entrada 3" xfId="263"/>
    <cellStyle name="Entrada 3 2" xfId="400"/>
    <cellStyle name="Entrada 3 2 2" xfId="648"/>
    <cellStyle name="Entrada 3 2 2 2" xfId="690"/>
    <cellStyle name="Entrada 3 2 2 3" xfId="720"/>
    <cellStyle name="Entrada 3 2 3" xfId="575"/>
    <cellStyle name="Entrada 3 3" xfId="626"/>
    <cellStyle name="Entrada 3 3 2" xfId="669"/>
    <cellStyle name="Entrada 3 3 3" xfId="706"/>
    <cellStyle name="Entrada 3 4" xfId="506"/>
    <cellStyle name="Entrada 4" xfId="264"/>
    <cellStyle name="Entrada 4 2" xfId="401"/>
    <cellStyle name="Entrada 4 2 2" xfId="649"/>
    <cellStyle name="Entrada 4 2 2 2" xfId="691"/>
    <cellStyle name="Entrada 4 2 2 3" xfId="721"/>
    <cellStyle name="Entrada 4 2 3" xfId="576"/>
    <cellStyle name="Entrada 4 3" xfId="627"/>
    <cellStyle name="Entrada 4 3 2" xfId="670"/>
    <cellStyle name="Entrada 4 3 3" xfId="707"/>
    <cellStyle name="Entrada 4 4" xfId="507"/>
    <cellStyle name="Estilo 1" xfId="265"/>
    <cellStyle name="Estilo 1 2" xfId="402"/>
    <cellStyle name="Estilo 1 2 2" xfId="650"/>
    <cellStyle name="Estilo 1 2 2 2" xfId="692"/>
    <cellStyle name="Estilo 1 2 2 3" xfId="722"/>
    <cellStyle name="Estilo 1 2 3" xfId="577"/>
    <cellStyle name="Estilo 1 3" xfId="628"/>
    <cellStyle name="Estilo 1 3 2" xfId="671"/>
    <cellStyle name="Estilo 1 3 3" xfId="708"/>
    <cellStyle name="Estilo 1 4" xfId="508"/>
    <cellStyle name="Euro" xfId="4"/>
    <cellStyle name="Explanatory Text" xfId="266"/>
    <cellStyle name="FIGURA" xfId="267"/>
    <cellStyle name="Good" xfId="268"/>
    <cellStyle name="Heading 1" xfId="269"/>
    <cellStyle name="Heading 2" xfId="270"/>
    <cellStyle name="Heading 3" xfId="271"/>
    <cellStyle name="Heading 4" xfId="272"/>
    <cellStyle name="Hipervínculo" xfId="438" builtinId="8"/>
    <cellStyle name="Hipervínculo 2" xfId="5"/>
    <cellStyle name="Hipervínculo 2 2" xfId="443"/>
    <cellStyle name="Hipervínculo 3" xfId="6"/>
    <cellStyle name="Hipervínculo 4" xfId="359"/>
    <cellStyle name="Incorrecto 2" xfId="273"/>
    <cellStyle name="Incorrecto 3" xfId="274"/>
    <cellStyle name="Incorrecto 4" xfId="275"/>
    <cellStyle name="Input" xfId="276"/>
    <cellStyle name="Input 2" xfId="403"/>
    <cellStyle name="Input 2 2" xfId="651"/>
    <cellStyle name="Input 2 2 2" xfId="693"/>
    <cellStyle name="Input 2 2 3" xfId="723"/>
    <cellStyle name="Input 2 3" xfId="578"/>
    <cellStyle name="Input 3" xfId="629"/>
    <cellStyle name="Input 3 2" xfId="672"/>
    <cellStyle name="Input 3 3" xfId="709"/>
    <cellStyle name="Input 4" xfId="509"/>
    <cellStyle name="Linked Cell" xfId="277"/>
    <cellStyle name="Linked Cell 2" xfId="630"/>
    <cellStyle name="Linked Cell 3" xfId="510"/>
    <cellStyle name="Millares" xfId="1" builtinId="3"/>
    <cellStyle name="Millares [0]" xfId="441" builtinId="6"/>
    <cellStyle name="Millares [0] 2" xfId="437"/>
    <cellStyle name="Millares [0] 2 2" xfId="608"/>
    <cellStyle name="Millares [0] 3" xfId="610"/>
    <cellStyle name="Millares 10" xfId="7"/>
    <cellStyle name="Millares 10 2" xfId="8"/>
    <cellStyle name="Millares 10 2 2" xfId="362"/>
    <cellStyle name="Millares 10 2 2 2" xfId="537"/>
    <cellStyle name="Millares 10 2 3" xfId="451"/>
    <cellStyle name="Millares 10 3" xfId="9"/>
    <cellStyle name="Millares 10 3 2" xfId="363"/>
    <cellStyle name="Millares 10 3 2 2" xfId="538"/>
    <cellStyle name="Millares 10 3 3" xfId="452"/>
    <cellStyle name="Millares 10 4" xfId="361"/>
    <cellStyle name="Millares 10 4 2" xfId="536"/>
    <cellStyle name="Millares 10 5" xfId="450"/>
    <cellStyle name="Millares 11" xfId="10"/>
    <cellStyle name="Millares 11 2" xfId="11"/>
    <cellStyle name="Millares 11 2 2" xfId="365"/>
    <cellStyle name="Millares 11 2 2 2" xfId="540"/>
    <cellStyle name="Millares 11 2 3" xfId="454"/>
    <cellStyle name="Millares 11 3" xfId="12"/>
    <cellStyle name="Millares 11 3 2" xfId="366"/>
    <cellStyle name="Millares 11 3 2 2" xfId="541"/>
    <cellStyle name="Millares 11 3 3" xfId="455"/>
    <cellStyle name="Millares 11 4" xfId="364"/>
    <cellStyle name="Millares 11 4 2" xfId="539"/>
    <cellStyle name="Millares 11 5" xfId="453"/>
    <cellStyle name="Millares 12" xfId="13"/>
    <cellStyle name="Millares 12 2" xfId="14"/>
    <cellStyle name="Millares 13" xfId="354"/>
    <cellStyle name="Millares 13 2" xfId="423"/>
    <cellStyle name="Millares 13 2 2" xfId="598"/>
    <cellStyle name="Millares 13 3" xfId="533"/>
    <cellStyle name="Millares 14" xfId="442"/>
    <cellStyle name="Millares 14 2" xfId="611"/>
    <cellStyle name="Millares 15" xfId="444"/>
    <cellStyle name="Millares 15 2" xfId="612"/>
    <cellStyle name="Millares 16" xfId="445"/>
    <cellStyle name="Millares 16 2" xfId="613"/>
    <cellStyle name="Millares 17" xfId="449"/>
    <cellStyle name="Millares 18" xfId="614"/>
    <cellStyle name="Millares 2" xfId="15"/>
    <cellStyle name="Millares 2 10" xfId="16"/>
    <cellStyle name="Millares 2 10 2" xfId="17"/>
    <cellStyle name="Millares 2 10 3" xfId="18"/>
    <cellStyle name="Millares 2 11" xfId="19"/>
    <cellStyle name="Millares 2 11 2" xfId="20"/>
    <cellStyle name="Millares 2 11 2 2" xfId="369"/>
    <cellStyle name="Millares 2 11 2 2 2" xfId="544"/>
    <cellStyle name="Millares 2 11 2 3" xfId="458"/>
    <cellStyle name="Millares 2 11 3" xfId="368"/>
    <cellStyle name="Millares 2 11 3 2" xfId="543"/>
    <cellStyle name="Millares 2 11 4" xfId="457"/>
    <cellStyle name="Millares 2 12" xfId="21"/>
    <cellStyle name="Millares 2 12 2" xfId="22"/>
    <cellStyle name="Millares 2 12 2 2" xfId="371"/>
    <cellStyle name="Millares 2 12 2 2 2" xfId="546"/>
    <cellStyle name="Millares 2 12 2 3" xfId="460"/>
    <cellStyle name="Millares 2 12 3" xfId="370"/>
    <cellStyle name="Millares 2 12 3 2" xfId="545"/>
    <cellStyle name="Millares 2 12 4" xfId="459"/>
    <cellStyle name="Millares 2 13" xfId="23"/>
    <cellStyle name="Millares 2 13 2" xfId="24"/>
    <cellStyle name="Millares 2 13 2 2" xfId="373"/>
    <cellStyle name="Millares 2 13 2 2 2" xfId="548"/>
    <cellStyle name="Millares 2 13 2 3" xfId="462"/>
    <cellStyle name="Millares 2 13 3" xfId="372"/>
    <cellStyle name="Millares 2 13 3 2" xfId="547"/>
    <cellStyle name="Millares 2 13 4" xfId="461"/>
    <cellStyle name="Millares 2 14" xfId="25"/>
    <cellStyle name="Millares 2 14 2" xfId="26"/>
    <cellStyle name="Millares 2 14 2 2" xfId="375"/>
    <cellStyle name="Millares 2 14 2 2 2" xfId="550"/>
    <cellStyle name="Millares 2 14 2 3" xfId="464"/>
    <cellStyle name="Millares 2 14 3" xfId="374"/>
    <cellStyle name="Millares 2 14 3 2" xfId="549"/>
    <cellStyle name="Millares 2 14 4" xfId="463"/>
    <cellStyle name="Millares 2 15" xfId="27"/>
    <cellStyle name="Millares 2 15 2" xfId="28"/>
    <cellStyle name="Millares 2 15 2 2" xfId="377"/>
    <cellStyle name="Millares 2 15 2 2 2" xfId="552"/>
    <cellStyle name="Millares 2 15 2 3" xfId="466"/>
    <cellStyle name="Millares 2 15 3" xfId="376"/>
    <cellStyle name="Millares 2 15 3 2" xfId="551"/>
    <cellStyle name="Millares 2 15 4" xfId="465"/>
    <cellStyle name="Millares 2 16" xfId="367"/>
    <cellStyle name="Millares 2 16 2" xfId="542"/>
    <cellStyle name="Millares 2 17" xfId="456"/>
    <cellStyle name="Millares 2 2" xfId="29"/>
    <cellStyle name="Millares 2 2 2" xfId="30"/>
    <cellStyle name="Millares 2 2 2 2" xfId="31"/>
    <cellStyle name="Millares 2 2 2 2 2" xfId="469"/>
    <cellStyle name="Millares 2 2 2 3" xfId="32"/>
    <cellStyle name="Millares 2 2 2 3 2" xfId="470"/>
    <cellStyle name="Millares 2 2 2 4" xfId="378"/>
    <cellStyle name="Millares 2 2 2 4 2" xfId="553"/>
    <cellStyle name="Millares 2 2 2 5" xfId="468"/>
    <cellStyle name="Millares 2 2 3" xfId="33"/>
    <cellStyle name="Millares 2 2 3 2" xfId="379"/>
    <cellStyle name="Millares 2 2 3 2 2" xfId="554"/>
    <cellStyle name="Millares 2 2 3 3" xfId="471"/>
    <cellStyle name="Millares 2 2 4" xfId="278"/>
    <cellStyle name="Millares 2 2 5" xfId="279"/>
    <cellStyle name="Millares 2 2 6" xfId="467"/>
    <cellStyle name="Millares 2 3" xfId="34"/>
    <cellStyle name="Millares 2 3 2" xfId="35"/>
    <cellStyle name="Millares 2 3 2 2" xfId="36"/>
    <cellStyle name="Millares 2 3 2 3" xfId="37"/>
    <cellStyle name="Millares 2 3 3" xfId="38"/>
    <cellStyle name="Millares 2 3 3 2" xfId="475"/>
    <cellStyle name="Millares 2 3 4" xfId="39"/>
    <cellStyle name="Millares 2 3 4 2" xfId="476"/>
    <cellStyle name="Millares 2 3 5" xfId="472"/>
    <cellStyle name="Millares 2 4" xfId="40"/>
    <cellStyle name="Millares 2 4 2" xfId="41"/>
    <cellStyle name="Millares 2 4 2 2" xfId="478"/>
    <cellStyle name="Millares 2 4 3" xfId="42"/>
    <cellStyle name="Millares 2 4 3 2" xfId="479"/>
    <cellStyle name="Millares 2 4 4" xfId="477"/>
    <cellStyle name="Millares 2 5" xfId="43"/>
    <cellStyle name="Millares 2 5 2" xfId="44"/>
    <cellStyle name="Millares 2 5 3" xfId="45"/>
    <cellStyle name="Millares 2 6" xfId="46"/>
    <cellStyle name="Millares 2 6 2" xfId="47"/>
    <cellStyle name="Millares 2 6 2 2" xfId="381"/>
    <cellStyle name="Millares 2 6 2 2 2" xfId="556"/>
    <cellStyle name="Millares 2 6 2 3" xfId="481"/>
    <cellStyle name="Millares 2 6 3" xfId="48"/>
    <cellStyle name="Millares 2 6 3 2" xfId="382"/>
    <cellStyle name="Millares 2 6 3 2 2" xfId="557"/>
    <cellStyle name="Millares 2 6 3 3" xfId="482"/>
    <cellStyle name="Millares 2 6 4" xfId="380"/>
    <cellStyle name="Millares 2 6 4 2" xfId="555"/>
    <cellStyle name="Millares 2 6 5" xfId="480"/>
    <cellStyle name="Millares 2 7" xfId="49"/>
    <cellStyle name="Millares 2 8" xfId="50"/>
    <cellStyle name="Millares 2 9" xfId="51"/>
    <cellStyle name="Millares 2 9 2" xfId="52"/>
    <cellStyle name="Millares 2 9 3" xfId="53"/>
    <cellStyle name="Millares 2 9 3 2" xfId="384"/>
    <cellStyle name="Millares 2 9 3 2 2" xfId="559"/>
    <cellStyle name="Millares 2 9 3 3" xfId="484"/>
    <cellStyle name="Millares 2 9 4" xfId="383"/>
    <cellStyle name="Millares 2 9 4 2" xfId="558"/>
    <cellStyle name="Millares 2 9 5" xfId="483"/>
    <cellStyle name="Millares 3" xfId="54"/>
    <cellStyle name="Millares 3 2" xfId="55"/>
    <cellStyle name="Millares 3 2 2" xfId="56"/>
    <cellStyle name="Millares 3 2 2 2" xfId="57"/>
    <cellStyle name="Millares 3 2 2 3" xfId="58"/>
    <cellStyle name="Millares 3 2 3" xfId="59"/>
    <cellStyle name="Millares 3 2 4" xfId="60"/>
    <cellStyle name="Millares 3 3" xfId="61"/>
    <cellStyle name="Millares 3 3 2" xfId="62"/>
    <cellStyle name="Millares 3 3 2 2" xfId="63"/>
    <cellStyle name="Millares 3 3 2 3" xfId="64"/>
    <cellStyle name="Millares 3 3 3" xfId="65"/>
    <cellStyle name="Millares 3 3 4" xfId="66"/>
    <cellStyle name="Millares 3 4" xfId="67"/>
    <cellStyle name="Millares 3 5" xfId="68"/>
    <cellStyle name="Millares 4" xfId="69"/>
    <cellStyle name="Millares 4 2" xfId="70"/>
    <cellStyle name="Millares 4 2 2" xfId="386"/>
    <cellStyle name="Millares 4 2 2 2" xfId="561"/>
    <cellStyle name="Millares 4 2 3" xfId="486"/>
    <cellStyle name="Millares 4 3" xfId="71"/>
    <cellStyle name="Millares 4 3 2" xfId="387"/>
    <cellStyle name="Millares 4 3 2 2" xfId="562"/>
    <cellStyle name="Millares 4 3 3" xfId="487"/>
    <cellStyle name="Millares 4 4" xfId="385"/>
    <cellStyle name="Millares 4 4 2" xfId="560"/>
    <cellStyle name="Millares 4 5" xfId="485"/>
    <cellStyle name="Millares 5" xfId="72"/>
    <cellStyle name="Millares 5 2" xfId="73"/>
    <cellStyle name="Millares 5 3" xfId="74"/>
    <cellStyle name="Millares 6" xfId="75"/>
    <cellStyle name="Millares 6 2" xfId="76"/>
    <cellStyle name="Millares 6 2 2" xfId="389"/>
    <cellStyle name="Millares 6 2 2 2" xfId="564"/>
    <cellStyle name="Millares 6 2 3" xfId="489"/>
    <cellStyle name="Millares 6 3" xfId="77"/>
    <cellStyle name="Millares 6 3 2" xfId="390"/>
    <cellStyle name="Millares 6 3 2 2" xfId="565"/>
    <cellStyle name="Millares 6 3 3" xfId="490"/>
    <cellStyle name="Millares 6 4" xfId="388"/>
    <cellStyle name="Millares 6 4 2" xfId="563"/>
    <cellStyle name="Millares 6 5" xfId="488"/>
    <cellStyle name="Millares 7" xfId="78"/>
    <cellStyle name="Millares 7 2" xfId="79"/>
    <cellStyle name="Millares 7 3" xfId="80"/>
    <cellStyle name="Millares 8" xfId="81"/>
    <cellStyle name="Millares 8 2" xfId="82"/>
    <cellStyle name="Millares 8 2 2" xfId="83"/>
    <cellStyle name="Millares 8 3" xfId="84"/>
    <cellStyle name="Millares 8 4" xfId="85"/>
    <cellStyle name="Millares 9" xfId="86"/>
    <cellStyle name="Millares 9 2" xfId="87"/>
    <cellStyle name="Millares 9 2 2" xfId="392"/>
    <cellStyle name="Millares 9 2 2 2" xfId="567"/>
    <cellStyle name="Millares 9 2 3" xfId="492"/>
    <cellStyle name="Millares 9 3" xfId="88"/>
    <cellStyle name="Millares 9 3 2" xfId="393"/>
    <cellStyle name="Millares 9 3 2 2" xfId="568"/>
    <cellStyle name="Millares 9 3 3" xfId="493"/>
    <cellStyle name="Millares 9 4" xfId="391"/>
    <cellStyle name="Millares 9 4 2" xfId="566"/>
    <cellStyle name="Millares 9 5" xfId="491"/>
    <cellStyle name="Millares_Formato Evaluacion LP No. 41 Biblioteca Belen" xfId="3"/>
    <cellStyle name="Moneda" xfId="440" builtinId="4"/>
    <cellStyle name="Moneda [0]" xfId="431" builtinId="7"/>
    <cellStyle name="Moneda [0] 10" xfId="280"/>
    <cellStyle name="Moneda [0] 11" xfId="281"/>
    <cellStyle name="Moneda [0] 14" xfId="282"/>
    <cellStyle name="Moneda [0] 2" xfId="283"/>
    <cellStyle name="Moneda [0] 3" xfId="284"/>
    <cellStyle name="Moneda [0] 4" xfId="446"/>
    <cellStyle name="Moneda [0] 5" xfId="606"/>
    <cellStyle name="Moneda [0] 6" xfId="430"/>
    <cellStyle name="Moneda [0] 6 2" xfId="605"/>
    <cellStyle name="Moneda 10" xfId="663"/>
    <cellStyle name="Moneda 11" xfId="427"/>
    <cellStyle name="Moneda 11 2" xfId="602"/>
    <cellStyle name="Moneda 2" xfId="89"/>
    <cellStyle name="Moneda 2 2" xfId="90"/>
    <cellStyle name="Moneda 2 2 2" xfId="285"/>
    <cellStyle name="Moneda 2 3" xfId="91"/>
    <cellStyle name="Moneda 2 4" xfId="92"/>
    <cellStyle name="Moneda 2_Tableros" xfId="286"/>
    <cellStyle name="Moneda 3" xfId="93"/>
    <cellStyle name="Moneda 3 2" xfId="94"/>
    <cellStyle name="Moneda 3 3" xfId="95"/>
    <cellStyle name="Moneda 3 4" xfId="340"/>
    <cellStyle name="Moneda 4" xfId="96"/>
    <cellStyle name="Moneda 4 2" xfId="97"/>
    <cellStyle name="Moneda 4 3" xfId="98"/>
    <cellStyle name="Moneda 5" xfId="99"/>
    <cellStyle name="Moneda 5 2" xfId="394"/>
    <cellStyle name="Moneda 5 2 2" xfId="569"/>
    <cellStyle name="Moneda 5 3" xfId="494"/>
    <cellStyle name="Moneda 6" xfId="100"/>
    <cellStyle name="Moneda 6 2" xfId="101"/>
    <cellStyle name="Moneda 6 3" xfId="102"/>
    <cellStyle name="Moneda 7" xfId="103"/>
    <cellStyle name="Moneda 8" xfId="609"/>
    <cellStyle name="Moneda 9" xfId="432"/>
    <cellStyle name="Moneda 9 2" xfId="429"/>
    <cellStyle name="Moneda 9 2 2" xfId="433"/>
    <cellStyle name="Moneda 9 2 3" xfId="604"/>
    <cellStyle name="Moneda0" xfId="287"/>
    <cellStyle name="Neutral 2" xfId="288"/>
    <cellStyle name="Neutral 3" xfId="289"/>
    <cellStyle name="Neutral 4" xfId="290"/>
    <cellStyle name="Normal" xfId="0" builtinId="0"/>
    <cellStyle name="Normal 10" xfId="104"/>
    <cellStyle name="Normal 10 10 2" xfId="356"/>
    <cellStyle name="Normal 11" xfId="291"/>
    <cellStyle name="Normal 12" xfId="344"/>
    <cellStyle name="Normal 12 2" xfId="350"/>
    <cellStyle name="Normal 12 2 2" xfId="353"/>
    <cellStyle name="Normal 12 2 2 2" xfId="422"/>
    <cellStyle name="Normal 12 2 2 2 2" xfId="597"/>
    <cellStyle name="Normal 12 2 2 3" xfId="532"/>
    <cellStyle name="Normal 12 2 3" xfId="419"/>
    <cellStyle name="Normal 12 2 3 2" xfId="594"/>
    <cellStyle name="Normal 12 2 4" xfId="529"/>
    <cellStyle name="Normal 12 3" xfId="352"/>
    <cellStyle name="Normal 12 3 2" xfId="421"/>
    <cellStyle name="Normal 12 3 2 2" xfId="596"/>
    <cellStyle name="Normal 12 3 3" xfId="531"/>
    <cellStyle name="Normal 12 4" xfId="415"/>
    <cellStyle name="Normal 12 4 2" xfId="590"/>
    <cellStyle name="Normal 12 5" xfId="525"/>
    <cellStyle name="Normal 13" xfId="345"/>
    <cellStyle name="Normal 14" xfId="346"/>
    <cellStyle name="Normal 14 2" xfId="349"/>
    <cellStyle name="Normal 14 2 2" xfId="418"/>
    <cellStyle name="Normal 14 2 2 2" xfId="593"/>
    <cellStyle name="Normal 14 2 3" xfId="425"/>
    <cellStyle name="Normal 14 2 3 2" xfId="600"/>
    <cellStyle name="Normal 14 2 4" xfId="436"/>
    <cellStyle name="Normal 14 2 4 2" xfId="607"/>
    <cellStyle name="Normal 14 2 5" xfId="528"/>
    <cellStyle name="Normal 14 3" xfId="416"/>
    <cellStyle name="Normal 14 3 2" xfId="591"/>
    <cellStyle name="Normal 14 4" xfId="526"/>
    <cellStyle name="Normal 15" xfId="351"/>
    <cellStyle name="Normal 15 2" xfId="358"/>
    <cellStyle name="Normal 15 2 2" xfId="424"/>
    <cellStyle name="Normal 15 2 2 2" xfId="599"/>
    <cellStyle name="Normal 15 2 3" xfId="535"/>
    <cellStyle name="Normal 15 3" xfId="420"/>
    <cellStyle name="Normal 15 3 2" xfId="595"/>
    <cellStyle name="Normal 15 4" xfId="530"/>
    <cellStyle name="Normal 16" xfId="448"/>
    <cellStyle name="Normal 17" xfId="447"/>
    <cellStyle name="Normal 18" xfId="426"/>
    <cellStyle name="Normal 18 2" xfId="601"/>
    <cellStyle name="Normal 2" xfId="105"/>
    <cellStyle name="Normal 2 2" xfId="106"/>
    <cellStyle name="Normal 2 2 2" xfId="107"/>
    <cellStyle name="Normal 2 2 2 2" xfId="108"/>
    <cellStyle name="Normal 2 2 2 2 2" xfId="109"/>
    <cellStyle name="Normal 2 2 2 2 3" xfId="110"/>
    <cellStyle name="Normal 2 2 2 2 4" xfId="111"/>
    <cellStyle name="Normal 2 2 2 3" xfId="112"/>
    <cellStyle name="Normal 2 2 2 4" xfId="113"/>
    <cellStyle name="Normal 2 2 3" xfId="114"/>
    <cellStyle name="Normal 2 2 3 2" xfId="115"/>
    <cellStyle name="Normal 2 2 3 3" xfId="116"/>
    <cellStyle name="Normal 2 2 4" xfId="117"/>
    <cellStyle name="Normal 2 2 5" xfId="118"/>
    <cellStyle name="Normal 2 3" xfId="119"/>
    <cellStyle name="Normal 2 3 2" xfId="120"/>
    <cellStyle name="Normal 2 3 2 2" xfId="348"/>
    <cellStyle name="Normal 2 3 3" xfId="121"/>
    <cellStyle name="Normal 2 4" xfId="122"/>
    <cellStyle name="Normal 2 4 2" xfId="123"/>
    <cellStyle name="Normal 2 4 3" xfId="124"/>
    <cellStyle name="Normal 2 5" xfId="125"/>
    <cellStyle name="Normal 2 6" xfId="126"/>
    <cellStyle name="Normal 2 7" xfId="127"/>
    <cellStyle name="Normal 2_PTO-02060-PARQUE BIBLIOTECA SAN CRISTOBAL" xfId="292"/>
    <cellStyle name="Normal 21" xfId="341"/>
    <cellStyle name="Normal 3" xfId="128"/>
    <cellStyle name="Normal 3 2" xfId="129"/>
    <cellStyle name="Normal 3 2 2" xfId="130"/>
    <cellStyle name="Normal 3 2 2 14" xfId="131"/>
    <cellStyle name="Normal 3 2 3" xfId="132"/>
    <cellStyle name="Normal 3 3" xfId="133"/>
    <cellStyle name="Normal 3 4" xfId="134"/>
    <cellStyle name="Normal 4" xfId="135"/>
    <cellStyle name="Normal 4 2" xfId="136"/>
    <cellStyle name="Normal 4 3" xfId="137"/>
    <cellStyle name="Normal 5" xfId="138"/>
    <cellStyle name="Normal 5 2" xfId="293"/>
    <cellStyle name="Normal 5 3" xfId="294"/>
    <cellStyle name="Normal 5 4" xfId="295"/>
    <cellStyle name="Normal 6" xfId="139"/>
    <cellStyle name="Normal 68" xfId="347"/>
    <cellStyle name="Normal 68 2" xfId="417"/>
    <cellStyle name="Normal 68 2 2" xfId="592"/>
    <cellStyle name="Normal 68 3" xfId="527"/>
    <cellStyle name="Normal 7" xfId="296"/>
    <cellStyle name="Normal 78" xfId="342"/>
    <cellStyle name="Normal 8" xfId="297"/>
    <cellStyle name="Normal 9" xfId="298"/>
    <cellStyle name="Normal_CONSOLIDADO  EVALUACIÓN LP 53 OBRA ADECUACIÓN Y MANTENIMIENTO DEL TEATRO LIDO" xfId="2"/>
    <cellStyle name="Normal_FORM20_1" xfId="434"/>
    <cellStyle name="Normal_FORM20_1 2" xfId="439"/>
    <cellStyle name="Normal_SEGUROS FENIX 2" xfId="435"/>
    <cellStyle name="Notas 2" xfId="299"/>
    <cellStyle name="Notas 2 2" xfId="404"/>
    <cellStyle name="Notas 2 2 2" xfId="652"/>
    <cellStyle name="Notas 2 2 2 2" xfId="694"/>
    <cellStyle name="Notas 2 2 2 3" xfId="724"/>
    <cellStyle name="Notas 2 2 3" xfId="579"/>
    <cellStyle name="Notas 2 3" xfId="631"/>
    <cellStyle name="Notas 2 3 2" xfId="673"/>
    <cellStyle name="Notas 2 3 3" xfId="710"/>
    <cellStyle name="Notas 2 4" xfId="513"/>
    <cellStyle name="Notas 3" xfId="300"/>
    <cellStyle name="Notas 3 2" xfId="405"/>
    <cellStyle name="Notas 3 2 2" xfId="653"/>
    <cellStyle name="Notas 3 2 2 2" xfId="695"/>
    <cellStyle name="Notas 3 2 2 3" xfId="725"/>
    <cellStyle name="Notas 3 2 3" xfId="580"/>
    <cellStyle name="Notas 3 3" xfId="632"/>
    <cellStyle name="Notas 3 3 2" xfId="674"/>
    <cellStyle name="Notas 3 3 3" xfId="711"/>
    <cellStyle name="Notas 3 4" xfId="514"/>
    <cellStyle name="Notas 4" xfId="301"/>
    <cellStyle name="Notas 4 2" xfId="406"/>
    <cellStyle name="Notas 4 2 2" xfId="654"/>
    <cellStyle name="Notas 4 2 2 2" xfId="696"/>
    <cellStyle name="Notas 4 2 2 3" xfId="726"/>
    <cellStyle name="Notas 4 2 3" xfId="581"/>
    <cellStyle name="Notas 4 3" xfId="633"/>
    <cellStyle name="Notas 4 3 2" xfId="675"/>
    <cellStyle name="Notas 4 3 3" xfId="712"/>
    <cellStyle name="Notas 4 4" xfId="515"/>
    <cellStyle name="Note" xfId="302"/>
    <cellStyle name="Note 2" xfId="407"/>
    <cellStyle name="Note 2 2" xfId="655"/>
    <cellStyle name="Note 2 2 2" xfId="697"/>
    <cellStyle name="Note 2 2 3" xfId="727"/>
    <cellStyle name="Note 2 3" xfId="582"/>
    <cellStyle name="Note 3" xfId="634"/>
    <cellStyle name="Note 3 2" xfId="676"/>
    <cellStyle name="Note 3 3" xfId="713"/>
    <cellStyle name="Note 4" xfId="516"/>
    <cellStyle name="Output" xfId="303"/>
    <cellStyle name="Output 2" xfId="408"/>
    <cellStyle name="Output 2 2" xfId="656"/>
    <cellStyle name="Output 2 2 2" xfId="698"/>
    <cellStyle name="Output 2 3" xfId="583"/>
    <cellStyle name="Output 3" xfId="635"/>
    <cellStyle name="Output 3 2" xfId="677"/>
    <cellStyle name="Output 4" xfId="517"/>
    <cellStyle name="Porcentaje" xfId="357" builtinId="5"/>
    <cellStyle name="Porcentaje 2" xfId="343"/>
    <cellStyle name="Porcentaje 3" xfId="534"/>
    <cellStyle name="Porcentaje 6" xfId="428"/>
    <cellStyle name="Porcentaje 6 2" xfId="603"/>
    <cellStyle name="Porcentual 2" xfId="140"/>
    <cellStyle name="Porcentual 2 2" xfId="141"/>
    <cellStyle name="Porcentual 2 2 2" xfId="142"/>
    <cellStyle name="Porcentual 2 2 2 2" xfId="143"/>
    <cellStyle name="Porcentual 2 2 2 3" xfId="360"/>
    <cellStyle name="Porcentual 2 2 3" xfId="144"/>
    <cellStyle name="Porcentual 2 2 4" xfId="355"/>
    <cellStyle name="Porcentual 2 3" xfId="304"/>
    <cellStyle name="Porcentual 2 4" xfId="305"/>
    <cellStyle name="Porcentual 2 5" xfId="306"/>
    <cellStyle name="Porcentual 3" xfId="145"/>
    <cellStyle name="Porcentual 4" xfId="307"/>
    <cellStyle name="Porcentual 5" xfId="308"/>
    <cellStyle name="Porcentual 6" xfId="309"/>
    <cellStyle name="Punto0" xfId="310"/>
    <cellStyle name="Salida 2" xfId="311"/>
    <cellStyle name="Salida 2 2" xfId="409"/>
    <cellStyle name="Salida 2 2 2" xfId="657"/>
    <cellStyle name="Salida 2 2 2 2" xfId="699"/>
    <cellStyle name="Salida 2 2 3" xfId="584"/>
    <cellStyle name="Salida 2 3" xfId="636"/>
    <cellStyle name="Salida 2 3 2" xfId="678"/>
    <cellStyle name="Salida 2 4" xfId="518"/>
    <cellStyle name="Salida 3" xfId="312"/>
    <cellStyle name="Salida 3 2" xfId="410"/>
    <cellStyle name="Salida 3 2 2" xfId="658"/>
    <cellStyle name="Salida 3 2 2 2" xfId="700"/>
    <cellStyle name="Salida 3 2 3" xfId="585"/>
    <cellStyle name="Salida 3 3" xfId="637"/>
    <cellStyle name="Salida 3 3 2" xfId="679"/>
    <cellStyle name="Salida 3 4" xfId="519"/>
    <cellStyle name="Salida 4" xfId="313"/>
    <cellStyle name="Salida 4 2" xfId="411"/>
    <cellStyle name="Salida 4 2 2" xfId="659"/>
    <cellStyle name="Salida 4 2 2 2" xfId="701"/>
    <cellStyle name="Salida 4 2 3" xfId="586"/>
    <cellStyle name="Salida 4 3" xfId="638"/>
    <cellStyle name="Salida 4 3 2" xfId="680"/>
    <cellStyle name="Salida 4 4" xfId="520"/>
    <cellStyle name="Texto de advertencia 2" xfId="314"/>
    <cellStyle name="Texto de advertencia 3" xfId="315"/>
    <cellStyle name="Texto explicativo 2" xfId="316"/>
    <cellStyle name="Texto explicativo 3" xfId="317"/>
    <cellStyle name="Tit. tabla" xfId="318"/>
    <cellStyle name="Tit. tabla 2" xfId="639"/>
    <cellStyle name="Tit. tabla 2 2" xfId="681"/>
    <cellStyle name="Tit. tabla 2 3" xfId="714"/>
    <cellStyle name="Tit. tabla 3" xfId="521"/>
    <cellStyle name="Title" xfId="319"/>
    <cellStyle name="TITULO 1" xfId="320"/>
    <cellStyle name="Título 1 2" xfId="321"/>
    <cellStyle name="Título 1 3" xfId="322"/>
    <cellStyle name="Título 1 4" xfId="323"/>
    <cellStyle name="TITULO 2" xfId="324"/>
    <cellStyle name="Título 2 2" xfId="325"/>
    <cellStyle name="Título 2 3" xfId="326"/>
    <cellStyle name="Título 2 4" xfId="327"/>
    <cellStyle name="TITULO 3" xfId="328"/>
    <cellStyle name="Título 3 2" xfId="329"/>
    <cellStyle name="Título 3 3" xfId="330"/>
    <cellStyle name="Título 3 4" xfId="331"/>
    <cellStyle name="Título 4" xfId="332"/>
    <cellStyle name="Título 5" xfId="333"/>
    <cellStyle name="Título 6" xfId="334"/>
    <cellStyle name="Total 2" xfId="335"/>
    <cellStyle name="Total 2 2" xfId="412"/>
    <cellStyle name="Total 2 2 2" xfId="660"/>
    <cellStyle name="Total 2 2 2 2" xfId="702"/>
    <cellStyle name="Total 2 2 3" xfId="587"/>
    <cellStyle name="Total 2 3" xfId="640"/>
    <cellStyle name="Total 2 3 2" xfId="682"/>
    <cellStyle name="Total 2 4" xfId="522"/>
    <cellStyle name="Total 3" xfId="336"/>
    <cellStyle name="Total 3 2" xfId="413"/>
    <cellStyle name="Total 3 2 2" xfId="661"/>
    <cellStyle name="Total 3 2 2 2" xfId="703"/>
    <cellStyle name="Total 3 2 3" xfId="588"/>
    <cellStyle name="Total 3 3" xfId="641"/>
    <cellStyle name="Total 3 3 2" xfId="683"/>
    <cellStyle name="Total 3 4" xfId="523"/>
    <cellStyle name="Total 4" xfId="337"/>
    <cellStyle name="Total 4 2" xfId="414"/>
    <cellStyle name="Total 4 2 2" xfId="662"/>
    <cellStyle name="Total 4 2 2 2" xfId="704"/>
    <cellStyle name="Total 4 2 3" xfId="589"/>
    <cellStyle name="Total 4 3" xfId="642"/>
    <cellStyle name="Total 4 3 2" xfId="684"/>
    <cellStyle name="Total 4 4" xfId="524"/>
    <cellStyle name="Viñeta" xfId="338"/>
    <cellStyle name="Warning Text" xfId="339"/>
  </cellStyles>
  <dxfs count="18578">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66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FF6600"/>
      <color rgb="FF9BCBA0"/>
      <color rgb="FF66FFFF"/>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429629</xdr:colOff>
      <xdr:row>1</xdr:row>
      <xdr:rowOff>495300</xdr:rowOff>
    </xdr:to>
    <xdr:pic>
      <xdr:nvPicPr>
        <xdr:cNvPr id="2" name="3 Imagen" descr="log-udea2.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28600"/>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52916</xdr:colOff>
      <xdr:row>0</xdr:row>
      <xdr:rowOff>57150</xdr:rowOff>
    </xdr:from>
    <xdr:to>
      <xdr:col>1</xdr:col>
      <xdr:colOff>530273</xdr:colOff>
      <xdr:row>2</xdr:row>
      <xdr:rowOff>57150</xdr:rowOff>
    </xdr:to>
    <xdr:pic>
      <xdr:nvPicPr>
        <xdr:cNvPr id="2" name="3 Imagen" descr="log-udea2.G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16" y="57150"/>
          <a:ext cx="71716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95</xdr:col>
      <xdr:colOff>381001</xdr:colOff>
      <xdr:row>8</xdr:row>
      <xdr:rowOff>190500</xdr:rowOff>
    </xdr:from>
    <xdr:to>
      <xdr:col>96</xdr:col>
      <xdr:colOff>952501</xdr:colOff>
      <xdr:row>8</xdr:row>
      <xdr:rowOff>746125</xdr:rowOff>
    </xdr:to>
    <xdr:pic>
      <xdr:nvPicPr>
        <xdr:cNvPr id="2" name="Imagen 1">
          <a:extLst>
            <a:ext uri="{FF2B5EF4-FFF2-40B4-BE49-F238E27FC236}">
              <a16:creationId xmlns:a16="http://schemas.microsoft.com/office/drawing/2014/main" id="{BC29A0E9-5D45-4AEC-9E6A-EAE0D31DCD55}"/>
            </a:ext>
          </a:extLst>
        </xdr:cNvPr>
        <xdr:cNvPicPr>
          <a:picLocks noChangeAspect="1"/>
        </xdr:cNvPicPr>
      </xdr:nvPicPr>
      <xdr:blipFill rotWithShape="1">
        <a:blip xmlns:r="http://schemas.openxmlformats.org/officeDocument/2006/relationships" r:embed="rId1"/>
        <a:srcRect l="9766" t="22202" r="76595" b="71075"/>
        <a:stretch/>
      </xdr:blipFill>
      <xdr:spPr>
        <a:xfrm>
          <a:off x="127158751" y="1936750"/>
          <a:ext cx="1174750" cy="555625"/>
        </a:xfrm>
        <a:prstGeom prst="rect">
          <a:avLst/>
        </a:prstGeom>
      </xdr:spPr>
    </xdr:pic>
    <xdr:clientData/>
  </xdr:twoCellAnchor>
  <xdr:twoCellAnchor editAs="oneCell">
    <xdr:from>
      <xdr:col>129</xdr:col>
      <xdr:colOff>111125</xdr:colOff>
      <xdr:row>8</xdr:row>
      <xdr:rowOff>95250</xdr:rowOff>
    </xdr:from>
    <xdr:to>
      <xdr:col>130</xdr:col>
      <xdr:colOff>1714500</xdr:colOff>
      <xdr:row>8</xdr:row>
      <xdr:rowOff>1014132</xdr:rowOff>
    </xdr:to>
    <xdr:pic>
      <xdr:nvPicPr>
        <xdr:cNvPr id="3" name="Imagen 2">
          <a:extLst>
            <a:ext uri="{FF2B5EF4-FFF2-40B4-BE49-F238E27FC236}">
              <a16:creationId xmlns:a16="http://schemas.microsoft.com/office/drawing/2014/main" id="{A1D979D0-77AC-468B-82C9-98F8A7A168F9}"/>
            </a:ext>
          </a:extLst>
        </xdr:cNvPr>
        <xdr:cNvPicPr>
          <a:picLocks noChangeAspect="1"/>
        </xdr:cNvPicPr>
      </xdr:nvPicPr>
      <xdr:blipFill rotWithShape="1">
        <a:blip xmlns:r="http://schemas.openxmlformats.org/officeDocument/2006/relationships" r:embed="rId2"/>
        <a:srcRect l="11927" t="19360" r="56051" b="71651"/>
        <a:stretch/>
      </xdr:blipFill>
      <xdr:spPr>
        <a:xfrm>
          <a:off x="170751500" y="1841500"/>
          <a:ext cx="2206625" cy="9188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107749</xdr:colOff>
      <xdr:row>1</xdr:row>
      <xdr:rowOff>31654</xdr:rowOff>
    </xdr:from>
    <xdr:ext cx="664715" cy="819993"/>
    <xdr:pic>
      <xdr:nvPicPr>
        <xdr:cNvPr id="2" name="3 Imagen" descr="log-udea2.GIF">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024" y="231679"/>
          <a:ext cx="664715" cy="819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1047750</xdr:colOff>
      <xdr:row>50</xdr:row>
      <xdr:rowOff>95249</xdr:rowOff>
    </xdr:from>
    <xdr:to>
      <xdr:col>9</xdr:col>
      <xdr:colOff>1081012</xdr:colOff>
      <xdr:row>73</xdr:row>
      <xdr:rowOff>19833</xdr:rowOff>
    </xdr:to>
    <xdr:pic>
      <xdr:nvPicPr>
        <xdr:cNvPr id="3" name="Imagen 2">
          <a:extLst>
            <a:ext uri="{FF2B5EF4-FFF2-40B4-BE49-F238E27FC236}">
              <a16:creationId xmlns:a16="http://schemas.microsoft.com/office/drawing/2014/main" id="{5F9A8175-48D4-4669-B6DC-49E5925C7067}"/>
            </a:ext>
          </a:extLst>
        </xdr:cNvPr>
        <xdr:cNvPicPr>
          <a:picLocks noChangeAspect="1"/>
        </xdr:cNvPicPr>
      </xdr:nvPicPr>
      <xdr:blipFill>
        <a:blip xmlns:r="http://schemas.openxmlformats.org/officeDocument/2006/relationships" r:embed="rId2"/>
        <a:stretch>
          <a:fillRect/>
        </a:stretch>
      </xdr:blipFill>
      <xdr:spPr>
        <a:xfrm>
          <a:off x="2884714" y="9878785"/>
          <a:ext cx="6047619"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41"/>
  <sheetViews>
    <sheetView showGridLines="0" topLeftCell="A7" zoomScaleNormal="100" zoomScaleSheetLayoutView="90" zoomScalePageLayoutView="90" workbookViewId="0">
      <selection activeCell="B49" sqref="B49"/>
    </sheetView>
  </sheetViews>
  <sheetFormatPr baseColWidth="10" defaultColWidth="11.42578125" defaultRowHeight="12.75"/>
  <cols>
    <col min="1" max="1" width="5.85546875" style="12" bestFit="1" customWidth="1"/>
    <col min="2" max="2" width="95" style="12" customWidth="1"/>
    <col min="3" max="16384" width="11.42578125" style="12"/>
  </cols>
  <sheetData>
    <row r="1" spans="1:2" ht="37.5" customHeight="1">
      <c r="A1" s="1115" t="s">
        <v>4</v>
      </c>
      <c r="B1" s="1116"/>
    </row>
    <row r="2" spans="1:2" ht="51" customHeight="1">
      <c r="A2" s="1122" t="s">
        <v>326</v>
      </c>
      <c r="B2" s="1123"/>
    </row>
    <row r="3" spans="1:2" ht="18">
      <c r="A3" s="1122" t="s">
        <v>130</v>
      </c>
      <c r="B3" s="1123"/>
    </row>
    <row r="4" spans="1:2" ht="122.25" customHeight="1">
      <c r="A4" s="1120" t="s">
        <v>329</v>
      </c>
      <c r="B4" s="1121"/>
    </row>
    <row r="5" spans="1:2" ht="27" customHeight="1">
      <c r="A5" s="1118" t="s">
        <v>23</v>
      </c>
      <c r="B5" s="1119"/>
    </row>
    <row r="6" spans="1:2" ht="15.75">
      <c r="A6" s="13"/>
      <c r="B6" s="13"/>
    </row>
    <row r="7" spans="1:2" ht="29.25" customHeight="1">
      <c r="A7" s="14" t="s">
        <v>25</v>
      </c>
      <c r="B7" s="15" t="s">
        <v>3</v>
      </c>
    </row>
    <row r="8" spans="1:2" ht="22.5" customHeight="1">
      <c r="A8" s="16">
        <v>1</v>
      </c>
      <c r="B8" s="790" t="s">
        <v>357</v>
      </c>
    </row>
    <row r="9" spans="1:2" ht="22.5" customHeight="1">
      <c r="A9" s="16">
        <v>2</v>
      </c>
      <c r="B9" s="790" t="s">
        <v>359</v>
      </c>
    </row>
    <row r="10" spans="1:2" ht="22.5" customHeight="1">
      <c r="A10" s="16">
        <v>3</v>
      </c>
      <c r="B10" s="790" t="s">
        <v>360</v>
      </c>
    </row>
    <row r="11" spans="1:2" ht="22.5" customHeight="1">
      <c r="A11" s="16">
        <v>4</v>
      </c>
      <c r="B11" s="790" t="s">
        <v>361</v>
      </c>
    </row>
    <row r="12" spans="1:2" ht="22.5" customHeight="1">
      <c r="A12" s="16">
        <v>5</v>
      </c>
      <c r="B12" s="790" t="s">
        <v>358</v>
      </c>
    </row>
    <row r="13" spans="1:2" ht="22.5" customHeight="1">
      <c r="A13" s="16">
        <v>6</v>
      </c>
      <c r="B13" s="790" t="s">
        <v>362</v>
      </c>
    </row>
    <row r="14" spans="1:2" ht="22.5" customHeight="1">
      <c r="A14" s="16">
        <v>7</v>
      </c>
      <c r="B14" s="790" t="s">
        <v>344</v>
      </c>
    </row>
    <row r="15" spans="1:2" ht="22.5" customHeight="1">
      <c r="A15" s="16">
        <v>8</v>
      </c>
      <c r="B15" s="790" t="s">
        <v>345</v>
      </c>
    </row>
    <row r="16" spans="1:2" ht="22.5" hidden="1" customHeight="1">
      <c r="A16" s="16">
        <v>9</v>
      </c>
      <c r="B16" s="554" t="s">
        <v>288</v>
      </c>
    </row>
    <row r="17" spans="1:2" ht="22.5" hidden="1" customHeight="1">
      <c r="A17" s="16">
        <v>10</v>
      </c>
      <c r="B17" s="554" t="s">
        <v>289</v>
      </c>
    </row>
    <row r="18" spans="1:2" ht="22.5" hidden="1" customHeight="1">
      <c r="A18" s="16">
        <v>11</v>
      </c>
      <c r="B18" s="554" t="s">
        <v>290</v>
      </c>
    </row>
    <row r="19" spans="1:2" ht="22.5" hidden="1" customHeight="1">
      <c r="A19" s="16">
        <v>12</v>
      </c>
      <c r="B19" s="554" t="s">
        <v>291</v>
      </c>
    </row>
    <row r="20" spans="1:2" ht="22.5" hidden="1" customHeight="1">
      <c r="A20" s="16">
        <v>13</v>
      </c>
      <c r="B20" s="554" t="s">
        <v>168</v>
      </c>
    </row>
    <row r="21" spans="1:2" ht="22.5" hidden="1" customHeight="1">
      <c r="A21" s="16">
        <v>14</v>
      </c>
      <c r="B21" s="554" t="s">
        <v>169</v>
      </c>
    </row>
    <row r="22" spans="1:2" ht="22.5" hidden="1" customHeight="1">
      <c r="A22" s="16">
        <v>15</v>
      </c>
      <c r="B22" s="554" t="s">
        <v>170</v>
      </c>
    </row>
    <row r="23" spans="1:2" ht="22.5" hidden="1" customHeight="1">
      <c r="A23" s="16">
        <v>16</v>
      </c>
      <c r="B23" s="554" t="s">
        <v>292</v>
      </c>
    </row>
    <row r="24" spans="1:2" ht="22.5" hidden="1" customHeight="1">
      <c r="A24" s="16">
        <v>17</v>
      </c>
      <c r="B24" s="554" t="s">
        <v>293</v>
      </c>
    </row>
    <row r="25" spans="1:2" ht="22.5" hidden="1" customHeight="1">
      <c r="A25" s="16">
        <v>18</v>
      </c>
      <c r="B25" s="554" t="s">
        <v>294</v>
      </c>
    </row>
    <row r="26" spans="1:2" ht="22.5" hidden="1" customHeight="1">
      <c r="A26" s="16">
        <v>19</v>
      </c>
      <c r="B26" s="554" t="s">
        <v>295</v>
      </c>
    </row>
    <row r="27" spans="1:2" ht="22.5" hidden="1" customHeight="1">
      <c r="A27" s="16">
        <v>20</v>
      </c>
      <c r="B27" s="554" t="s">
        <v>296</v>
      </c>
    </row>
    <row r="28" spans="1:2" ht="22.5" hidden="1" customHeight="1">
      <c r="A28" s="16">
        <v>21</v>
      </c>
      <c r="B28" s="554" t="s">
        <v>297</v>
      </c>
    </row>
    <row r="29" spans="1:2" ht="22.5" hidden="1" customHeight="1">
      <c r="A29" s="16">
        <v>22</v>
      </c>
      <c r="B29" s="554" t="s">
        <v>298</v>
      </c>
    </row>
    <row r="30" spans="1:2" ht="22.5" hidden="1" customHeight="1">
      <c r="A30" s="16">
        <v>23</v>
      </c>
      <c r="B30" s="554" t="s">
        <v>299</v>
      </c>
    </row>
    <row r="31" spans="1:2" ht="22.5" hidden="1" customHeight="1">
      <c r="A31" s="16">
        <v>24</v>
      </c>
      <c r="B31" s="554" t="s">
        <v>300</v>
      </c>
    </row>
    <row r="32" spans="1:2" ht="22.5" hidden="1" customHeight="1">
      <c r="A32" s="16">
        <v>25</v>
      </c>
      <c r="B32" s="554" t="s">
        <v>301</v>
      </c>
    </row>
    <row r="33" spans="1:2" ht="22.5" hidden="1" customHeight="1">
      <c r="A33" s="16">
        <v>26</v>
      </c>
      <c r="B33" s="554" t="s">
        <v>302</v>
      </c>
    </row>
    <row r="34" spans="1:2" ht="22.5" hidden="1" customHeight="1">
      <c r="A34" s="16">
        <v>27</v>
      </c>
      <c r="B34" s="554" t="s">
        <v>303</v>
      </c>
    </row>
    <row r="35" spans="1:2" ht="22.5" hidden="1" customHeight="1">
      <c r="A35" s="16">
        <v>28</v>
      </c>
      <c r="B35" s="254" t="s">
        <v>304</v>
      </c>
    </row>
    <row r="36" spans="1:2" ht="22.5" hidden="1" customHeight="1">
      <c r="A36" s="16">
        <v>29</v>
      </c>
      <c r="B36" s="254" t="s">
        <v>305</v>
      </c>
    </row>
    <row r="37" spans="1:2" ht="22.5" hidden="1" customHeight="1">
      <c r="A37" s="16">
        <v>30</v>
      </c>
      <c r="B37" s="254" t="s">
        <v>306</v>
      </c>
    </row>
    <row r="38" spans="1:2" ht="22.5" customHeight="1">
      <c r="A38" s="17"/>
      <c r="B38" s="18"/>
    </row>
    <row r="39" spans="1:2" ht="20.45" customHeight="1">
      <c r="A39" s="19"/>
      <c r="B39" s="18"/>
    </row>
    <row r="40" spans="1:2" ht="12.75" customHeight="1">
      <c r="A40" s="1117" t="s">
        <v>51</v>
      </c>
      <c r="B40" s="1117"/>
    </row>
    <row r="41" spans="1:2" ht="70.5" customHeight="1">
      <c r="A41" s="1117" t="s">
        <v>327</v>
      </c>
      <c r="B41" s="1117"/>
    </row>
  </sheetData>
  <sheetProtection algorithmName="SHA-512" hashValue="KpKdilywtuqkjffpfGzYleq3e0s1bnZhLZc7RJHvVEGuWMwAPChLGOxdbRvkIU1FPnYc+fhasrDsVqdohYWsgw==" saltValue="2SdXrSLHV8oz4JQgNVkYrQ==" spinCount="100000" sheet="1" objects="1" scenarios="1"/>
  <mergeCells count="7">
    <mergeCell ref="A1:B1"/>
    <mergeCell ref="A40:B40"/>
    <mergeCell ref="A41:B41"/>
    <mergeCell ref="A5:B5"/>
    <mergeCell ref="A4:B4"/>
    <mergeCell ref="A2:B2"/>
    <mergeCell ref="A3:B3"/>
  </mergeCells>
  <printOptions horizontalCentered="1"/>
  <pageMargins left="0.39370078740157483" right="0.39370078740157483" top="0.59055118110236227" bottom="0.39370078740157483" header="0.31496062992125984" footer="0.31496062992125984"/>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BP437"/>
  <sheetViews>
    <sheetView topLeftCell="A13" zoomScale="85" zoomScaleNormal="85" workbookViewId="0">
      <selection activeCell="P27" sqref="P27"/>
    </sheetView>
  </sheetViews>
  <sheetFormatPr baseColWidth="10" defaultColWidth="11.42578125" defaultRowHeight="12.75"/>
  <cols>
    <col min="1" max="1" width="7.140625" style="64" customWidth="1"/>
    <col min="2" max="2" width="27.42578125" style="64" customWidth="1"/>
    <col min="3" max="3" width="16.42578125" style="64" customWidth="1"/>
    <col min="4" max="4" width="17" style="64" customWidth="1"/>
    <col min="5" max="5" width="5.140625" style="64" bestFit="1" customWidth="1"/>
    <col min="6" max="6" width="14.28515625" style="64" bestFit="1" customWidth="1"/>
    <col min="7" max="7" width="5.140625" style="64" bestFit="1" customWidth="1"/>
    <col min="8" max="8" width="17.85546875" style="64" customWidth="1"/>
    <col min="9" max="9" width="5.140625" style="64" bestFit="1" customWidth="1"/>
    <col min="10" max="10" width="17" style="64" customWidth="1"/>
    <col min="11" max="11" width="5.140625" style="64" bestFit="1" customWidth="1"/>
    <col min="12" max="12" width="17.140625" style="64" customWidth="1"/>
    <col min="13" max="13" width="5.140625" style="64" bestFit="1" customWidth="1"/>
    <col min="14" max="14" width="16.140625" style="64" customWidth="1"/>
    <col min="15" max="15" width="5.140625" style="64" bestFit="1" customWidth="1"/>
    <col min="16" max="16" width="14.28515625" style="64" customWidth="1"/>
    <col min="17" max="17" width="5.140625" style="64" customWidth="1"/>
    <col min="18" max="18" width="14.28515625" style="64" customWidth="1"/>
    <col min="19" max="19" width="5.140625" style="64" customWidth="1"/>
    <col min="20" max="20" width="15.42578125" style="64" hidden="1" customWidth="1"/>
    <col min="21" max="21" width="6.7109375" style="64" hidden="1" customWidth="1"/>
    <col min="22" max="22" width="14.85546875" style="64" hidden="1" customWidth="1"/>
    <col min="23" max="23" width="6.7109375" style="64" hidden="1" customWidth="1"/>
    <col min="24" max="24" width="14.28515625" style="64" hidden="1" customWidth="1"/>
    <col min="25" max="25" width="5.140625" style="64" hidden="1" customWidth="1"/>
    <col min="26" max="26" width="14.42578125" style="64" hidden="1" customWidth="1"/>
    <col min="27" max="27" width="6.7109375" style="64" hidden="1" customWidth="1"/>
    <col min="28" max="28" width="14.28515625" style="64" hidden="1" customWidth="1"/>
    <col min="29" max="29" width="5.140625" style="64" hidden="1" customWidth="1"/>
    <col min="30" max="30" width="14.28515625" style="64" hidden="1" customWidth="1"/>
    <col min="31" max="31" width="5.140625" style="64" hidden="1" customWidth="1"/>
    <col min="32" max="32" width="14.28515625" style="64" hidden="1" customWidth="1"/>
    <col min="33" max="33" width="5.140625" style="64" hidden="1" customWidth="1"/>
    <col min="34" max="34" width="14.28515625" style="64" hidden="1" customWidth="1"/>
    <col min="35" max="35" width="5.140625" style="64" hidden="1" customWidth="1"/>
    <col min="36" max="36" width="14.28515625" style="64" hidden="1" customWidth="1"/>
    <col min="37" max="37" width="5.140625" style="64" hidden="1" customWidth="1"/>
    <col min="38" max="38" width="13.28515625" style="64" hidden="1" customWidth="1"/>
    <col min="39" max="39" width="5.140625" style="64" hidden="1" customWidth="1"/>
    <col min="40" max="40" width="15.5703125" style="64" hidden="1" customWidth="1"/>
    <col min="41" max="41" width="11.42578125" style="64" hidden="1" customWidth="1"/>
    <col min="42" max="42" width="13.28515625" style="64" hidden="1" customWidth="1"/>
    <col min="43" max="43" width="5.140625" style="64" hidden="1" customWidth="1"/>
    <col min="44" max="44" width="15" style="64" hidden="1" customWidth="1"/>
    <col min="45" max="45" width="11.42578125" style="64" hidden="1" customWidth="1"/>
    <col min="46" max="46" width="18.85546875" style="64" hidden="1" customWidth="1"/>
    <col min="47" max="47" width="11.42578125" style="64" hidden="1" customWidth="1"/>
    <col min="48" max="48" width="17.85546875" style="64" hidden="1" customWidth="1"/>
    <col min="49" max="49" width="11.42578125" style="64" hidden="1" customWidth="1"/>
    <col min="50" max="50" width="15.85546875" style="64" hidden="1" customWidth="1"/>
    <col min="51" max="53" width="11.42578125" style="64" hidden="1" customWidth="1"/>
    <col min="54" max="54" width="14.28515625" style="64" hidden="1" customWidth="1"/>
    <col min="55" max="55" width="5.140625" style="64" hidden="1" customWidth="1"/>
    <col min="56" max="63" width="11.42578125" style="64" hidden="1" customWidth="1"/>
    <col min="64" max="64" width="11.42578125" style="64"/>
    <col min="65" max="65" width="16.85546875" style="64" hidden="1" customWidth="1"/>
    <col min="66" max="66" width="13.28515625" style="64" hidden="1" customWidth="1"/>
    <col min="67" max="67" width="13" style="64" hidden="1" customWidth="1"/>
    <col min="68" max="68" width="13.42578125" style="64" hidden="1" customWidth="1"/>
    <col min="69" max="16384" width="11.42578125" style="64"/>
  </cols>
  <sheetData>
    <row r="1" spans="1:68" s="69" customFormat="1" ht="24.75" customHeight="1">
      <c r="B1" s="1461" t="s">
        <v>75</v>
      </c>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3" spans="1:68" ht="15">
      <c r="B3" s="1460" t="s">
        <v>47</v>
      </c>
      <c r="C3" s="1460"/>
      <c r="F3" s="1464" t="s">
        <v>129</v>
      </c>
      <c r="G3" s="1464"/>
      <c r="H3" s="1464"/>
      <c r="I3" s="1464"/>
      <c r="L3" s="1465" t="s">
        <v>74</v>
      </c>
      <c r="M3" s="1465"/>
      <c r="N3" s="1465"/>
    </row>
    <row r="4" spans="1:68" s="70" customFormat="1" ht="30.75" customHeight="1">
      <c r="B4" s="468" t="s">
        <v>323</v>
      </c>
      <c r="C4" s="289">
        <v>50</v>
      </c>
      <c r="F4" s="1460" t="s">
        <v>56</v>
      </c>
      <c r="G4" s="1460"/>
      <c r="H4" s="1460" t="s">
        <v>57</v>
      </c>
      <c r="I4" s="1460"/>
      <c r="L4" s="1466" t="str">
        <f>'10. EVALUACIÓN'!I8</f>
        <v>Desviación estándar</v>
      </c>
      <c r="M4" s="1467"/>
      <c r="N4" s="1468"/>
      <c r="R4" s="253"/>
    </row>
    <row r="5" spans="1:68" ht="30.75" customHeight="1">
      <c r="B5" s="469" t="s">
        <v>324</v>
      </c>
      <c r="C5" s="289">
        <v>63</v>
      </c>
      <c r="F5" s="1463">
        <v>140</v>
      </c>
      <c r="G5" s="1463"/>
      <c r="H5" s="1463">
        <v>60</v>
      </c>
      <c r="I5" s="1463"/>
      <c r="L5" s="1469"/>
      <c r="M5" s="1470"/>
      <c r="N5" s="1471"/>
    </row>
    <row r="6" spans="1:68">
      <c r="B6" s="62"/>
      <c r="C6" s="62"/>
      <c r="E6" s="71"/>
    </row>
    <row r="7" spans="1:68" s="72" customFormat="1" ht="21" customHeight="1">
      <c r="B7" s="1459" t="s">
        <v>14</v>
      </c>
      <c r="C7" s="468" t="s">
        <v>48</v>
      </c>
      <c r="D7" s="1453">
        <f>IF('1_ENTREGA'!A8="","",'1_ENTREGA'!A8)</f>
        <v>1</v>
      </c>
      <c r="E7" s="1453"/>
      <c r="F7" s="1453">
        <f>IF('1_ENTREGA'!A9="","",'1_ENTREGA'!A9)</f>
        <v>2</v>
      </c>
      <c r="G7" s="1454"/>
      <c r="H7" s="1453">
        <v>3</v>
      </c>
      <c r="I7" s="1453"/>
      <c r="J7" s="1453">
        <v>4</v>
      </c>
      <c r="K7" s="1454"/>
      <c r="L7" s="1453">
        <v>5</v>
      </c>
      <c r="M7" s="1453"/>
      <c r="N7" s="1453">
        <v>6</v>
      </c>
      <c r="O7" s="1454"/>
      <c r="P7" s="1453">
        <v>7</v>
      </c>
      <c r="Q7" s="1454"/>
      <c r="R7" s="1453">
        <v>8</v>
      </c>
      <c r="S7" s="1454"/>
      <c r="T7" s="1453">
        <v>9</v>
      </c>
      <c r="U7" s="1454"/>
      <c r="V7" s="1453">
        <v>10</v>
      </c>
      <c r="W7" s="1454"/>
      <c r="X7" s="1453">
        <v>11</v>
      </c>
      <c r="Y7" s="1454"/>
      <c r="Z7" s="1453">
        <v>12</v>
      </c>
      <c r="AA7" s="1454"/>
      <c r="AB7" s="1453">
        <v>13</v>
      </c>
      <c r="AC7" s="1454"/>
      <c r="AD7" s="1453">
        <v>14</v>
      </c>
      <c r="AE7" s="1454"/>
      <c r="AF7" s="1453">
        <v>15</v>
      </c>
      <c r="AG7" s="1454"/>
      <c r="AH7" s="1453">
        <v>16</v>
      </c>
      <c r="AI7" s="1454"/>
      <c r="AJ7" s="1453">
        <v>17</v>
      </c>
      <c r="AK7" s="1454"/>
      <c r="AL7" s="1453">
        <v>18</v>
      </c>
      <c r="AM7" s="1454"/>
      <c r="AN7" s="1453">
        <v>19</v>
      </c>
      <c r="AO7" s="1454"/>
      <c r="AP7" s="1453">
        <v>20</v>
      </c>
      <c r="AQ7" s="1454"/>
      <c r="AR7" s="1453">
        <v>21</v>
      </c>
      <c r="AS7" s="1454"/>
      <c r="AT7" s="1453">
        <v>22</v>
      </c>
      <c r="AU7" s="1454"/>
      <c r="AV7" s="1453">
        <v>23</v>
      </c>
      <c r="AW7" s="1454"/>
      <c r="AX7" s="1453">
        <v>24</v>
      </c>
      <c r="AY7" s="1454"/>
      <c r="AZ7" s="1453">
        <v>25</v>
      </c>
      <c r="BA7" s="1454"/>
      <c r="BB7" s="1453">
        <v>26</v>
      </c>
      <c r="BC7" s="1454"/>
      <c r="BD7" s="1453">
        <v>27</v>
      </c>
      <c r="BE7" s="1454"/>
      <c r="BF7" s="1453">
        <v>28</v>
      </c>
      <c r="BG7" s="1454"/>
      <c r="BH7" s="1453">
        <v>29</v>
      </c>
      <c r="BI7" s="1454"/>
      <c r="BJ7" s="1453">
        <v>30</v>
      </c>
      <c r="BK7" s="1454"/>
    </row>
    <row r="8" spans="1:68" s="70" customFormat="1" ht="18.75" customHeight="1">
      <c r="B8" s="1459"/>
      <c r="C8" s="73" t="s">
        <v>60</v>
      </c>
      <c r="D8" s="1449" t="str">
        <f ca="1">IF(D7="","",IF('10. EVALUACIÓN'!$F14="H","Habilitado","No habilitado"))</f>
        <v>Habilitado</v>
      </c>
      <c r="E8" s="1450"/>
      <c r="F8" s="1449" t="str">
        <f ca="1">IF(F7="","",IF('10. EVALUACIÓN'!$F15="H","Habilitado","No habilitado"))</f>
        <v>No habilitado</v>
      </c>
      <c r="G8" s="1450"/>
      <c r="H8" s="1449" t="str">
        <f ca="1">IF(H7="","",IF('10. EVALUACIÓN'!$F16="H","Habilitado","No habilitado"))</f>
        <v>Habilitado</v>
      </c>
      <c r="I8" s="1450"/>
      <c r="J8" s="1449" t="str">
        <f ca="1">IF(J7="","",IF('10. EVALUACIÓN'!$F17="H","Habilitado","No habilitado"))</f>
        <v>No habilitado</v>
      </c>
      <c r="K8" s="1450"/>
      <c r="L8" s="1449" t="str">
        <f ca="1">IF(L7="","",IF('10. EVALUACIÓN'!$F18="H","Habilitado","No habilitado"))</f>
        <v>Habilitado</v>
      </c>
      <c r="M8" s="1450"/>
      <c r="N8" s="1449" t="str">
        <f ca="1">IF(N7="","",IF('10. EVALUACIÓN'!$F19="H","Habilitado","No habilitado"))</f>
        <v>Habilitado</v>
      </c>
      <c r="O8" s="1450"/>
      <c r="P8" s="1449" t="str">
        <f ca="1">IF(P7="","",IF('10. EVALUACIÓN'!$F20="H","Habilitado","No habilitado"))</f>
        <v>Habilitado</v>
      </c>
      <c r="Q8" s="1450"/>
      <c r="R8" s="1449" t="str">
        <f ca="1">IF(R7="","",IF('10. EVALUACIÓN'!$F21="H","Habilitado","No habilitado"))</f>
        <v>Habilitado</v>
      </c>
      <c r="S8" s="1450"/>
      <c r="T8" s="1449" t="str">
        <f>IF(T7="","",IF('10. EVALUACIÓN'!$F22="H","Habilitado","No habilitado"))</f>
        <v>No habilitado</v>
      </c>
      <c r="U8" s="1450"/>
      <c r="V8" s="1449" t="str">
        <f>IF(V7="","",IF('10. EVALUACIÓN'!$F23="H","Habilitado","No habilitado"))</f>
        <v>No habilitado</v>
      </c>
      <c r="W8" s="1450"/>
      <c r="X8" s="1449" t="str">
        <f>IF(X7="","",IF('10. EVALUACIÓN'!$F24="H","Habilitado","No habilitado"))</f>
        <v>No habilitado</v>
      </c>
      <c r="Y8" s="1450"/>
      <c r="Z8" s="1449" t="str">
        <f>IF(Z7="","",IF('10. EVALUACIÓN'!$F25="H","Habilitado","No habilitado"))</f>
        <v>No habilitado</v>
      </c>
      <c r="AA8" s="1450"/>
      <c r="AB8" s="1449" t="str">
        <f>IF(AB7="","",IF('10. EVALUACIÓN'!$F26="H","Habilitado","No habilitado"))</f>
        <v>No habilitado</v>
      </c>
      <c r="AC8" s="1450"/>
      <c r="AD8" s="1449" t="str">
        <f>IF(AD7="","",IF('10. EVALUACIÓN'!$F27="H","Habilitado","No habilitado"))</f>
        <v>No habilitado</v>
      </c>
      <c r="AE8" s="1450"/>
      <c r="AF8" s="1449" t="str">
        <f>IF(AF7="","",IF('10. EVALUACIÓN'!$F28="H","Habilitado","No habilitado"))</f>
        <v>No habilitado</v>
      </c>
      <c r="AG8" s="1450"/>
      <c r="AH8" s="1449" t="str">
        <f>IF(AH7="","",IF('10. EVALUACIÓN'!$F29="H","Habilitado","No habilitado"))</f>
        <v>No habilitado</v>
      </c>
      <c r="AI8" s="1450"/>
      <c r="AJ8" s="1449" t="str">
        <f>IF(AJ7="","",IF('10. EVALUACIÓN'!$F30="H","Habilitado","No habilitado"))</f>
        <v>No habilitado</v>
      </c>
      <c r="AK8" s="1450"/>
      <c r="AL8" s="1449" t="str">
        <f>IF(AL7="","",IF('10. EVALUACIÓN'!$F31="H","Habilitado","No habilitado"))</f>
        <v>No habilitado</v>
      </c>
      <c r="AM8" s="1450"/>
      <c r="AN8" s="1449" t="str">
        <f>IF(AN7="","",IF('10. EVALUACIÓN'!$F32="H","Habilitado","No habilitado"))</f>
        <v>No habilitado</v>
      </c>
      <c r="AO8" s="1450"/>
      <c r="AP8" s="1449" t="str">
        <f>IF(AP7="","",IF('10. EVALUACIÓN'!$F33="H","Habilitado","No habilitado"))</f>
        <v>No habilitado</v>
      </c>
      <c r="AQ8" s="1450"/>
      <c r="AR8" s="1449" t="str">
        <f>IF(AR7="","",IF('10. EVALUACIÓN'!$F34="H","Habilitado","No habilitado"))</f>
        <v>No habilitado</v>
      </c>
      <c r="AS8" s="1450"/>
      <c r="AT8" s="1449" t="str">
        <f>IF(AT7="","",IF('10. EVALUACIÓN'!$F35="H","Habilitado","No habilitado"))</f>
        <v>No habilitado</v>
      </c>
      <c r="AU8" s="1450"/>
      <c r="AV8" s="1449" t="str">
        <f>IF(AV7="","",IF('10. EVALUACIÓN'!$F36="H","Habilitado","No habilitado"))</f>
        <v>No habilitado</v>
      </c>
      <c r="AW8" s="1450"/>
      <c r="AX8" s="1449" t="str">
        <f>IF(AX7="","",IF('10. EVALUACIÓN'!$F37="H","Habilitado","No habilitado"))</f>
        <v>No habilitado</v>
      </c>
      <c r="AY8" s="1450"/>
      <c r="AZ8" s="1449" t="str">
        <f>IF(AZ7="","",IF('10. EVALUACIÓN'!$F38="H","Habilitado","No habilitado"))</f>
        <v>No habilitado</v>
      </c>
      <c r="BA8" s="1450"/>
      <c r="BB8" s="1449" t="str">
        <f>IF(BB7="","",IF('10. EVALUACIÓN'!$F39="H","Habilitado","No habilitado"))</f>
        <v>No habilitado</v>
      </c>
      <c r="BC8" s="1450"/>
      <c r="BD8" s="1449" t="str">
        <f>IF(BD7="","",IF('10. EVALUACIÓN'!$F40="H","Habilitado","No habilitado"))</f>
        <v>No habilitado</v>
      </c>
      <c r="BE8" s="1450"/>
      <c r="BF8" s="1449" t="str">
        <f>IF(BF7="","",IF('10. EVALUACIÓN'!$F41="H","Habilitado","No habilitado"))</f>
        <v>No habilitado</v>
      </c>
      <c r="BG8" s="1450"/>
      <c r="BH8" s="1449" t="str">
        <f>IF(BH7="","",IF('10. EVALUACIÓN'!$F42="H","Habilitado","No habilitado"))</f>
        <v>No habilitado</v>
      </c>
      <c r="BI8" s="1450"/>
      <c r="BJ8" s="1449" t="str">
        <f>IF(BJ7="","",IF('10. EVALUACIÓN'!$F43="H","Habilitado","No habilitado"))</f>
        <v>No habilitado</v>
      </c>
      <c r="BK8" s="1450"/>
    </row>
    <row r="9" spans="1:68" s="70" customFormat="1" ht="18.75" customHeight="1">
      <c r="B9" s="1459" t="s">
        <v>70</v>
      </c>
      <c r="C9" s="1459"/>
      <c r="D9" s="1451">
        <f ca="1">IF(D14="","",SUM(E14:E133))</f>
        <v>41.999999999999993</v>
      </c>
      <c r="E9" s="1452"/>
      <c r="F9" s="1451" t="str">
        <f ca="1">IF(F14="","",SUM(G14:G133))</f>
        <v/>
      </c>
      <c r="G9" s="1452"/>
      <c r="H9" s="1451">
        <f ca="1">IF(H14="","",SUM(I14:I133))</f>
        <v>39.199999999999996</v>
      </c>
      <c r="I9" s="1452"/>
      <c r="J9" s="1451" t="str">
        <f ca="1">IF(J14="","",SUM(K14:K133))</f>
        <v/>
      </c>
      <c r="K9" s="1452"/>
      <c r="L9" s="1451">
        <f ca="1">IF(L14="","",SUM(M14:M133))</f>
        <v>47.599999999999987</v>
      </c>
      <c r="M9" s="1452"/>
      <c r="N9" s="1451">
        <f ca="1">IF(N14="","",SUM(O14:O133))</f>
        <v>47.599999999999987</v>
      </c>
      <c r="O9" s="1452"/>
      <c r="P9" s="1451">
        <f ca="1">IF(P14="","",SUM(Q14:Q133))</f>
        <v>19.600000000000001</v>
      </c>
      <c r="Q9" s="1452"/>
      <c r="R9" s="1451">
        <f ca="1">IF(R14="","",SUM(S14:S133))</f>
        <v>47.599999999999987</v>
      </c>
      <c r="S9" s="1452"/>
      <c r="T9" s="1451" t="str">
        <f>IF(T14="","",SUM(U14:U133))</f>
        <v/>
      </c>
      <c r="U9" s="1452"/>
      <c r="V9" s="1451" t="str">
        <f>IF(V14="","",SUM(W14:W133))</f>
        <v/>
      </c>
      <c r="W9" s="1452"/>
      <c r="X9" s="1451" t="str">
        <f>IF(X14="","",SUM(Y14:Y133))</f>
        <v/>
      </c>
      <c r="Y9" s="1452"/>
      <c r="Z9" s="1451" t="str">
        <f>IF(Z14="","",SUM(AA14:AA133))</f>
        <v/>
      </c>
      <c r="AA9" s="1452"/>
      <c r="AB9" s="1451" t="str">
        <f>IF(AB14="","",SUM(AC14:AC133))</f>
        <v/>
      </c>
      <c r="AC9" s="1452"/>
      <c r="AD9" s="1451" t="str">
        <f>IF(AD14="","",SUM(AE14:AE133))</f>
        <v/>
      </c>
      <c r="AE9" s="1452"/>
      <c r="AF9" s="1451" t="str">
        <f>IF(AF14="","",SUM(AG14:AG133))</f>
        <v/>
      </c>
      <c r="AG9" s="1452"/>
      <c r="AH9" s="1451" t="str">
        <f>IF(AH14="","",SUM(AI14:AI133))</f>
        <v/>
      </c>
      <c r="AI9" s="1452"/>
      <c r="AJ9" s="1451" t="str">
        <f>IF(AJ14="","",SUM(AK14:AK133))</f>
        <v/>
      </c>
      <c r="AK9" s="1452"/>
      <c r="AL9" s="1451" t="str">
        <f>IF(AL14="","",SUM(AM14:AM133))</f>
        <v/>
      </c>
      <c r="AM9" s="1452"/>
      <c r="AN9" s="1451" t="str">
        <f>IF(AN14="","",SUM(AO14:AO133))</f>
        <v/>
      </c>
      <c r="AO9" s="1452"/>
      <c r="AP9" s="1451" t="str">
        <f>IF(AP14="","",SUM(AQ14:AQ133))</f>
        <v/>
      </c>
      <c r="AQ9" s="1452"/>
      <c r="AR9" s="1451" t="str">
        <f>IF(AR14="","",SUM(AS14:AS133))</f>
        <v/>
      </c>
      <c r="AS9" s="1452"/>
      <c r="AT9" s="1451" t="str">
        <f>IF(AT14="","",SUM(AU14:AU133))</f>
        <v/>
      </c>
      <c r="AU9" s="1452"/>
      <c r="AV9" s="1451" t="str">
        <f>IF(AV14="","",SUM(AW14:AW133))</f>
        <v/>
      </c>
      <c r="AW9" s="1452"/>
      <c r="AX9" s="1451" t="str">
        <f>IF(AX14="","",SUM(AY14:AY133))</f>
        <v/>
      </c>
      <c r="AY9" s="1452"/>
      <c r="AZ9" s="1451" t="str">
        <f>IF(AZ14="","",SUM(BA14:BA133))</f>
        <v/>
      </c>
      <c r="BA9" s="1452"/>
      <c r="BB9" s="1451" t="str">
        <f>IF(BB14="","",SUM(BC14:BC133))</f>
        <v/>
      </c>
      <c r="BC9" s="1452"/>
      <c r="BD9" s="1451" t="str">
        <f>IF(BD14="","",SUM(BE14:BE133))</f>
        <v/>
      </c>
      <c r="BE9" s="1452"/>
      <c r="BF9" s="1451" t="str">
        <f>IF(BF14="","",SUM(BG14:BG133))</f>
        <v/>
      </c>
      <c r="BG9" s="1452"/>
      <c r="BH9" s="1451" t="str">
        <f>IF(BH14="","",SUM(BI14:BI133))</f>
        <v/>
      </c>
      <c r="BI9" s="1452"/>
      <c r="BJ9" s="1451" t="str">
        <f>IF(BJ14="","",SUM(BK14:BK133))</f>
        <v/>
      </c>
      <c r="BK9" s="1452"/>
    </row>
    <row r="10" spans="1:68" s="70" customFormat="1" ht="18.75" customHeight="1">
      <c r="B10" s="1459" t="s">
        <v>72</v>
      </c>
      <c r="C10" s="1459"/>
      <c r="D10" s="1451">
        <f ca="1">IF(D136="","",SUM(E136:E437))</f>
        <v>11.428571428571429</v>
      </c>
      <c r="E10" s="1452"/>
      <c r="F10" s="1451" t="str">
        <f t="shared" ref="F10" ca="1" si="0">IF(F136="","",SUM(G136:G437))</f>
        <v/>
      </c>
      <c r="G10" s="1452"/>
      <c r="H10" s="1451">
        <f t="shared" ref="H10" ca="1" si="1">IF(H136="","",SUM(I136:I437))</f>
        <v>15.238095238095239</v>
      </c>
      <c r="I10" s="1452"/>
      <c r="J10" s="1451" t="str">
        <f t="shared" ref="J10" ca="1" si="2">IF(J136="","",SUM(K136:K437))</f>
        <v/>
      </c>
      <c r="K10" s="1452"/>
      <c r="L10" s="1451">
        <f t="shared" ref="L10" ca="1" si="3">IF(L136="","",SUM(M136:M437))</f>
        <v>29.523809523809526</v>
      </c>
      <c r="M10" s="1452"/>
      <c r="N10" s="1451">
        <f t="shared" ref="N10" ca="1" si="4">IF(N136="","",SUM(O136:O437))</f>
        <v>29.523809523809526</v>
      </c>
      <c r="O10" s="1452"/>
      <c r="P10" s="1451">
        <f t="shared" ref="P10" ca="1" si="5">IF(P136="","",SUM(Q136:Q437))</f>
        <v>12.380952380952381</v>
      </c>
      <c r="Q10" s="1452"/>
      <c r="R10" s="1451">
        <f t="shared" ref="R10" ca="1" si="6">IF(R136="","",SUM(S136:S437))</f>
        <v>30.476190476190478</v>
      </c>
      <c r="S10" s="1452"/>
      <c r="T10" s="1451" t="str">
        <f t="shared" ref="T10" si="7">IF(T136="","",SUM(U136:U437))</f>
        <v/>
      </c>
      <c r="U10" s="1452"/>
      <c r="V10" s="1451" t="str">
        <f t="shared" ref="V10" si="8">IF(V136="","",SUM(W136:W437))</f>
        <v/>
      </c>
      <c r="W10" s="1452"/>
      <c r="X10" s="1451" t="str">
        <f t="shared" ref="X10" si="9">IF(X136="","",SUM(Y136:Y437))</f>
        <v/>
      </c>
      <c r="Y10" s="1452"/>
      <c r="Z10" s="1451" t="str">
        <f t="shared" ref="Z10" si="10">IF(Z136="","",SUM(AA136:AA437))</f>
        <v/>
      </c>
      <c r="AA10" s="1452"/>
      <c r="AB10" s="1451" t="str">
        <f t="shared" ref="AB10" si="11">IF(AB136="","",SUM(AC136:AC437))</f>
        <v/>
      </c>
      <c r="AC10" s="1452"/>
      <c r="AD10" s="1451" t="str">
        <f t="shared" ref="AD10" si="12">IF(AD136="","",SUM(AE136:AE437))</f>
        <v/>
      </c>
      <c r="AE10" s="1452"/>
      <c r="AF10" s="1451" t="str">
        <f t="shared" ref="AF10" si="13">IF(AF136="","",SUM(AG136:AG437))</f>
        <v/>
      </c>
      <c r="AG10" s="1452"/>
      <c r="AH10" s="1451" t="str">
        <f t="shared" ref="AH10" si="14">IF(AH136="","",SUM(AI136:AI437))</f>
        <v/>
      </c>
      <c r="AI10" s="1452"/>
      <c r="AJ10" s="1451" t="str">
        <f t="shared" ref="AJ10" si="15">IF(AJ136="","",SUM(AK136:AK437))</f>
        <v/>
      </c>
      <c r="AK10" s="1452"/>
      <c r="AL10" s="1451" t="str">
        <f t="shared" ref="AL10" si="16">IF(AL136="","",SUM(AM136:AM437))</f>
        <v/>
      </c>
      <c r="AM10" s="1452"/>
      <c r="AN10" s="1451" t="str">
        <f t="shared" ref="AN10" si="17">IF(AN136="","",SUM(AO136:AO437))</f>
        <v/>
      </c>
      <c r="AO10" s="1452"/>
      <c r="AP10" s="1451" t="str">
        <f t="shared" ref="AP10" si="18">IF(AP136="","",SUM(AQ136:AQ437))</f>
        <v/>
      </c>
      <c r="AQ10" s="1452"/>
      <c r="AR10" s="1451" t="str">
        <f t="shared" ref="AR10" si="19">IF(AR136="","",SUM(AS136:AS437))</f>
        <v/>
      </c>
      <c r="AS10" s="1452"/>
      <c r="AT10" s="1451" t="str">
        <f t="shared" ref="AT10" si="20">IF(AT136="","",SUM(AU136:AU437))</f>
        <v/>
      </c>
      <c r="AU10" s="1452"/>
      <c r="AV10" s="1451" t="str">
        <f t="shared" ref="AV10" si="21">IF(AV136="","",SUM(AW136:AW437))</f>
        <v/>
      </c>
      <c r="AW10" s="1452"/>
      <c r="AX10" s="1451" t="str">
        <f t="shared" ref="AX10" si="22">IF(AX136="","",SUM(AY136:AY437))</f>
        <v/>
      </c>
      <c r="AY10" s="1452"/>
      <c r="AZ10" s="1451" t="str">
        <f t="shared" ref="AZ10" si="23">IF(AZ136="","",SUM(BA136:BA437))</f>
        <v/>
      </c>
      <c r="BA10" s="1452"/>
      <c r="BB10" s="1451" t="str">
        <f t="shared" ref="BB10" si="24">IF(BB136="","",SUM(BC136:BC437))</f>
        <v/>
      </c>
      <c r="BC10" s="1452"/>
      <c r="BD10" s="1451" t="str">
        <f t="shared" ref="BD10" si="25">IF(BD136="","",SUM(BE136:BE437))</f>
        <v/>
      </c>
      <c r="BE10" s="1452"/>
      <c r="BF10" s="1451" t="str">
        <f>IF(BF136="","",SUM(BG136:BG225))</f>
        <v/>
      </c>
      <c r="BG10" s="1452"/>
      <c r="BH10" s="1451" t="str">
        <f>IF(BH136="","",SUM(BI136:BI225))</f>
        <v/>
      </c>
      <c r="BI10" s="1452"/>
      <c r="BJ10" s="1451" t="str">
        <f>IF(BJ136="","",SUM(BK136:BK225))</f>
        <v/>
      </c>
      <c r="BK10" s="1452"/>
    </row>
    <row r="11" spans="1:68" s="70" customFormat="1" ht="18.75" customHeight="1">
      <c r="B11" s="1459" t="s">
        <v>71</v>
      </c>
      <c r="C11" s="1459"/>
      <c r="D11" s="1451">
        <f ca="1">IF(D7="","",IF(D8="No habilitado","",D9+D10))</f>
        <v>53.428571428571423</v>
      </c>
      <c r="E11" s="1452"/>
      <c r="F11" s="1451" t="str">
        <f ca="1">IF(F7="","",IF(F8="No habilitado","",F9+F10))</f>
        <v/>
      </c>
      <c r="G11" s="1452"/>
      <c r="H11" s="1451">
        <f ca="1">IF(H7="","",IF(H8="No habilitado","",H9+H10))</f>
        <v>54.438095238095237</v>
      </c>
      <c r="I11" s="1452"/>
      <c r="J11" s="1451" t="str">
        <f ca="1">IF(J7="","",IF(J8="No habilitado","",J9+J10))</f>
        <v/>
      </c>
      <c r="K11" s="1452"/>
      <c r="L11" s="1451">
        <f ca="1">IF(L7="","",IF(L8="No habilitado","",L9+L10))</f>
        <v>77.123809523809513</v>
      </c>
      <c r="M11" s="1452"/>
      <c r="N11" s="1451">
        <f ca="1">IF(N7="","",IF(N8="No habilitado","",N9+N10))</f>
        <v>77.123809523809513</v>
      </c>
      <c r="O11" s="1452"/>
      <c r="P11" s="1451">
        <f ca="1">IF(P7="","",IF(P8="No habilitado","",P9+P10))</f>
        <v>31.980952380952381</v>
      </c>
      <c r="Q11" s="1452"/>
      <c r="R11" s="1451">
        <f ca="1">IF(R7="","",IF(R8="No habilitado","",R9+R10))</f>
        <v>78.076190476190462</v>
      </c>
      <c r="S11" s="1452"/>
      <c r="T11" s="1451" t="str">
        <f>IF(T7="","",IF(T8="No habilitado","",T9+T10))</f>
        <v/>
      </c>
      <c r="U11" s="1452"/>
      <c r="V11" s="1451" t="str">
        <f>IF(V7="","",IF(V8="No habilitado","",V9+V10))</f>
        <v/>
      </c>
      <c r="W11" s="1452"/>
      <c r="X11" s="1451" t="str">
        <f>IF(X7="","",IF(X8="No habilitado","",X9+X10))</f>
        <v/>
      </c>
      <c r="Y11" s="1452"/>
      <c r="Z11" s="1451" t="str">
        <f>IF(Z7="","",IF(Z8="No habilitado","",Z9+Z10))</f>
        <v/>
      </c>
      <c r="AA11" s="1452"/>
      <c r="AB11" s="1451" t="str">
        <f>IF(AB7="","",IF(AB8="No habilitado","",AB9+AB10))</f>
        <v/>
      </c>
      <c r="AC11" s="1452"/>
      <c r="AD11" s="1451" t="str">
        <f>IF(AD7="","",IF(AD8="No habilitado","",AD9+AD10))</f>
        <v/>
      </c>
      <c r="AE11" s="1452"/>
      <c r="AF11" s="1451" t="str">
        <f>IF(AF7="","",IF(AF8="No habilitado","",AF9+AF10))</f>
        <v/>
      </c>
      <c r="AG11" s="1452"/>
      <c r="AH11" s="1451" t="str">
        <f>IF(AH7="","",IF(AH8="No habilitado","",AH9+AH10))</f>
        <v/>
      </c>
      <c r="AI11" s="1452"/>
      <c r="AJ11" s="1451" t="str">
        <f>IF(AJ7="","",IF(AJ8="No habilitado","",AJ9+AJ10))</f>
        <v/>
      </c>
      <c r="AK11" s="1452"/>
      <c r="AL11" s="1451" t="str">
        <f>IF(AL7="","",IF(AL8="No habilitado","",AL9+AL10))</f>
        <v/>
      </c>
      <c r="AM11" s="1452"/>
      <c r="AN11" s="1451" t="str">
        <f>IF(AN7="","",IF(AN8="No habilitado","",AN9+AN10))</f>
        <v/>
      </c>
      <c r="AO11" s="1452"/>
      <c r="AP11" s="1451" t="str">
        <f>IF(AP7="","",IF(AP8="No habilitado","",AP9+AP10))</f>
        <v/>
      </c>
      <c r="AQ11" s="1452"/>
      <c r="AR11" s="1451" t="str">
        <f>IF(AR7="","",IF(AR8="No habilitado","",AR9+AR10))</f>
        <v/>
      </c>
      <c r="AS11" s="1452"/>
      <c r="AT11" s="1451" t="str">
        <f>IF(AT7="","",IF(AT8="No habilitado","",AT9+AT10))</f>
        <v/>
      </c>
      <c r="AU11" s="1452"/>
      <c r="AV11" s="1451" t="str">
        <f>IF(AV7="","",IF(AV8="No habilitado","",AV9+AV10))</f>
        <v/>
      </c>
      <c r="AW11" s="1452"/>
      <c r="AX11" s="1451" t="str">
        <f>IF(AX7="","",IF(AX8="No habilitado","",AX9+AX10))</f>
        <v/>
      </c>
      <c r="AY11" s="1452"/>
      <c r="AZ11" s="1451" t="str">
        <f>IF(AZ7="","",IF(AZ8="No habilitado","",AZ9+AZ10))</f>
        <v/>
      </c>
      <c r="BA11" s="1452"/>
      <c r="BB11" s="1451" t="str">
        <f>IF(BB7="","",IF(BB8="No habilitado","",BB9+BB10))</f>
        <v/>
      </c>
      <c r="BC11" s="1452"/>
      <c r="BD11" s="1451" t="str">
        <f>IF(BD7="","",IF(BD8="No habilitado","",BD9+BD10))</f>
        <v/>
      </c>
      <c r="BE11" s="1452"/>
      <c r="BF11" s="1451" t="str">
        <f>IF(BF7="","",IF(BF8="No habilitado","",BF9+BF10))</f>
        <v/>
      </c>
      <c r="BG11" s="1452"/>
      <c r="BH11" s="1451" t="str">
        <f>IF(BH7="","",IF(BH8="No habilitado","",BH9+BH10))</f>
        <v/>
      </c>
      <c r="BI11" s="1452"/>
      <c r="BJ11" s="1451" t="str">
        <f>IF(BJ7="","",IF(BJ8="No habilitado","",BJ9+BJ10))</f>
        <v/>
      </c>
      <c r="BK11" s="1452"/>
    </row>
    <row r="12" spans="1:68" ht="21" customHeight="1"/>
    <row r="13" spans="1:68" ht="21.75" customHeight="1">
      <c r="B13" s="1455" t="s">
        <v>58</v>
      </c>
      <c r="C13" s="1456"/>
      <c r="D13" s="1456"/>
      <c r="E13" s="1456"/>
      <c r="F13" s="1456"/>
      <c r="G13" s="145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M13" s="62" t="s">
        <v>737</v>
      </c>
      <c r="BN13" s="62" t="s">
        <v>733</v>
      </c>
      <c r="BO13" s="62" t="s">
        <v>738</v>
      </c>
      <c r="BP13" s="62" t="s">
        <v>736</v>
      </c>
    </row>
    <row r="14" spans="1:68" s="70" customFormat="1" ht="21" customHeight="1">
      <c r="A14" s="242">
        <v>1</v>
      </c>
      <c r="B14" s="1100" t="s">
        <v>395</v>
      </c>
      <c r="C14" s="474">
        <f ca="1">IF(B14="","",IF($L$4="Media aritmética",ROUND(AVERAGE(D14,F14,H14,J14,L14,N14,P14,R14,T14,V14,X14,Z14,AB14,AF14,AH14,AD14,AJ14,AL14,AN14,AP14,AR14,AT14,AV14,AX14,AZ14,BB14,BD14),2),ROUND(_xlfn.STDEV.P(D14,F14,H14,J14,L14,N14,P14,R14,T14,V14,X14,Z14,AB14,AF14,AH14,AD14,AJ14,AL14,AN14,AP14,AR14,AT14,AV14,AX14,AZ14,BB14,BD14),2)))</f>
        <v>167625.13</v>
      </c>
      <c r="D14" s="476">
        <f t="shared" ref="D14:D45" ca="1" si="26">IF($D$8="Habilitado",IF($B14="","",ROUND(VLOOKUP($B14,OFERENTE_1,14,FALSE),2)),"")</f>
        <v>168750</v>
      </c>
      <c r="E14" s="301">
        <f t="shared" ref="E14" ca="1" si="27">IF($B14="","",IF(D14="","",IF($L$4="Media aritmética",(D14&lt;=$C14)*($F$5/$C$4)+(D14&gt;$C14)*0,IF(AND(ROUND(AVERAGE($D14,$F14,$H14,$J14,$L14,$N14,$P14,$R14,$T14,$V14,$X14,$Z14,$AB14,$AD14,$AF14,$AH14,$AJ14,AL14,AN14,AP14,AR14,AT14,AV14,AX14,AZ14,BB14,BD14,BF14,BH14,BJ14),2)-$C14/2&lt;=D14,(ROUND(AVERAGE($D14,$F14,$H14,$J14,$L14,$N14,$P14,$R14,$T14,$V14,$X14,$Z14,$AB14,$AD14,$AF14,$AH14,$AJ14,AL14,AN14,AP14,AR14,AT14,AV14,AX14,AZ14,BB14,BD14,BF14,BH14,BJ14),2)+$C14/2&gt;D14)),($F$5/$C$4),0))))</f>
        <v>0</v>
      </c>
      <c r="F14" s="302" t="str">
        <f t="shared" ref="F14:F45" ca="1" si="28">IF($F$8="Habilitado",IF($B14="","",ROUND(VLOOKUP($B14,OFERENTE_2,14,FALSE),2)),"")</f>
        <v/>
      </c>
      <c r="G14" s="301" t="str">
        <f ca="1">IF($B14="","",IF(F14="","",IF($L$4="Media aritmética",(F14&lt;=$C14)*($F$5/$C$4)+(F14&gt;$C14)*0,IF(AND(ROUND(AVERAGE($D14,$F14,$H14,$J14,$L14,$N14,$P14,$R14,$T14,$V14,$X14,$Z14,$AB14,$AD14,$AF14,$AH14,$AJ14,AL14,AN14,AP14,AR14,AT14,AV14,AX14,AZ14,BB14,BD14,BF14,BH14,BJ14),2)-$C14/2&lt;=F14,(ROUND(AVERAGE($D14,$F14,$H14,$J14,$L14,$N14,$P14,$R14,$T14,$V14,$X14,$Z14,$AB14,$AD14,$AF14,$AH14,$AJ14,AL14,AN14,AP14,AR14,AT14,AV14,AX14,AZ14,BB14,BD14,BF14,BH14,BJ14),2)+$C14/2&gt;F14)),($F$5/$C$4),0))))</f>
        <v/>
      </c>
      <c r="H14" s="302">
        <f t="shared" ref="H14:H45" ca="1" si="29">IF($H$8="Habilitado",IF($B14="","",ROUND(VLOOKUP($B14,OFERENTE_3,14,FALSE),2)),"")</f>
        <v>693600</v>
      </c>
      <c r="I14" s="301">
        <f ca="1">IF($B14="","",IF(H14="","",IF($L$4="Media aritmética",(H14&lt;=$C14)*($F$5/$C$4)+(H14&gt;$C14)*0,IF(AND(ROUND(AVERAGE($D14,$F14,$H14,$J14,$L14,$N14,$P14,$R14,$T14,$V14,$X14,$Z14,$AB14,$AD14,$AF14,$AH14,$AJ14,AL14,AN14,AP14,AR14,AT14,AV14,AX14,AZ14,BB14,BD14,BF14,BH14,BJ14),2)-$C14/2&lt;=H14,(ROUND(AVERAGE($D14,$F14,$H14,$J14,$L14,$N14,$P14,$R14,$T14,$V14,$X14,$Z14,$AB14,$AD14,$AF14,$AH14,$AJ14,AL14,AN14,AP14,AR14,AT14,AV14,AX14,AZ14,BB14,BD14,BF14,BH14,BJ14),2)+$C14/2&gt;H14)),($F$5/$C$4),0))))</f>
        <v>0</v>
      </c>
      <c r="J14" s="302" t="str">
        <f t="shared" ref="J14:J45" ca="1" si="30">IF($J$8="Habilitado",IF($B14="","",ROUND(VLOOKUP($B14,OFERENTE_4,14,FALSE),2)),"")</f>
        <v/>
      </c>
      <c r="K14" s="301" t="str">
        <f ca="1">IF($B14="","",IF(J14="","",IF($L$4="Media aritmética",(J14&lt;=$C14)*($F$5/$C$4)+(J14&gt;$C14)*0,IF(AND(ROUND(AVERAGE($D14,$F14,$H14,$J14,$L14,$N14,$P14,$R14,$T14,$V14,$X14,$Z14,$AB14,$AD14,$AF14,$AH14,$AJ14,AL14,AN14,AP14,AR14,AT14,AV14,AX14,AZ14,BB14,BD14,BF14,BH14,BJ14),2)-$C14/2&lt;=J14,(ROUND(AVERAGE($D14,$F14,$H14,$J14,$L14,$N14,$P14,$R14,$T14,$V14,$X14,$Z14,$AB14,$AD14,$AF14,$AH14,$AJ14,AL14,AN14,AP14,AR14,AT14,AV14,AX14,AZ14,BB14,BD14,BF14,BH14,BJ14),2)+$C14/2&gt;J14)),($F$5/$C$4),0))))</f>
        <v/>
      </c>
      <c r="L14" s="302">
        <f t="shared" ref="L14:L45" ca="1" si="31">IF($L$8="Habilitado",IF($B14="","",ROUND(VLOOKUP($B14,OFERENTE_5,14,FALSE),2)),"")</f>
        <v>321480</v>
      </c>
      <c r="M14" s="301">
        <f ca="1">IF($B14="","",IF(L14="","",IF($L$4="Media aritmética",(L14&lt;=$C14)*($F$5/$C$4)+(L14&gt;$C14)*0,IF(AND(ROUND(AVERAGE($D14,$F14,$H14,$J14,$L14,$N14,$P14,$R14,$T14,$V14,$X14,$Z14,$AB14,$AD14,$AF14,$AH14,$AJ14,AL14,AN14,AP14,AR14,AT14,AV14,AX14,AZ14,BB14,BD14,BF14,BH14,BJ14),2)-$C14/2&lt;=L14,(ROUND(AVERAGE($D14,$F14,$H14,$J14,$L14,$N14,$P14,$R14,$T14,$V14,$X14,$Z14,$AB14,$AD14,$AF14,$AH14,$AJ14,AL14,AN14,AP14,AR14,AT14,AV14,AX14,AZ14,BB14,BD14,BF14,BH14,BJ14),2)+$C14/2&gt;L14)),($F$5/$C$4),0))))</f>
        <v>2.8</v>
      </c>
      <c r="N14" s="302">
        <f t="shared" ref="N14:N45" ca="1" si="32">IF($N$8="Habilitado",IF($B14="","",ROUND(VLOOKUP($B14,OFERENTE_6,14,FALSE),2)),"")</f>
        <v>321510</v>
      </c>
      <c r="O14" s="301">
        <f ca="1">IF($B14="","",IF(N14="","",IF($L$4="Media aritmética",(N14&lt;=$C14)*($F$5/$C$4)+(N14&gt;$C14)*0,IF(AND(ROUND(AVERAGE($D14,$F14,$H14,$J14,$L14,$N14,$P14,$R14,$T14,$V14,$X14,$Z14,$AB14,$AD14,$AF14,$AH14,$AJ14,AL14,AN14,AP14,AR14,AT14,AV14,AX14,AZ14,BB14,BD14,BF14,BH14,BJ14),2)-$C14/2&lt;=N14,(ROUND(AVERAGE($D14,$F14,$H14,$J14,$L14,$N14,$P14,$R14,$T14,$V14,$X14,$Z14,$AB14,$AD14,$AF14,$AH14,$AJ14,AL14,AN14,AP14,AR14,AT14,AV14,AX14,AZ14,BB14,BD14,BF14,BH14,BJ14),2)+$C14/2&gt;N14)),($F$5/$C$4),0))))</f>
        <v>2.8</v>
      </c>
      <c r="P14" s="302">
        <f t="shared" ref="P14:P45" ca="1" si="33">IF($P$8="Habilitado",IF($B14="","",ROUND(VLOOKUP($B14,OFERENTE_7,14,FALSE),2)),"")</f>
        <v>225000</v>
      </c>
      <c r="Q14" s="301">
        <f ca="1">IF($B14="","",IF(P14="","",IF($L$4="Media aritmética",(P14&lt;=$C14)*($F$5/$C$4)+(P14&gt;$C14)*0,IF(AND(ROUND(AVERAGE($D14,$F14,$H14,$J14,$L14,$N14,$P14,$R14,$T14,$V14,$X14,$Z14,$AB14,$AD14,$AF14,$AH14,$AJ14,AL14,AN14,AP14,AR14,AT14,AV14,AX14,AZ14,BB14,BD14,BF14,BH14,BJ14),2)-$C14/2&lt;=P14,(ROUND(AVERAGE($D14,$F14,$H14,$J14,$L14,$N14,$P14,$R14,$T14,$V14,$X14,$Z14,$AB14,$AD14,$AF14,$AH14,$AJ14,AL14,AN14,AP14,AR14,AT14,AV14,AX14,AZ14,BB14,BD14,BF14,BH14,BJ14),2)+$C14/2&gt;P14)),($F$5/$C$4),0))))</f>
        <v>0</v>
      </c>
      <c r="R14" s="302">
        <f t="shared" ref="R14:R45" ca="1" si="34">IF($R$8="Habilitado",IF($B14="","",ROUND(VLOOKUP($B14,OFERENTE_8,14,FALSE),2)),"")</f>
        <v>321480</v>
      </c>
      <c r="S14" s="301">
        <f ca="1">IF($B14="","",IF(R14="","",IF($L$4="Media aritmética",(R14&lt;=$C14)*($F$5/$C$4)+(R14&gt;$C14)*0,IF(AND(ROUND(AVERAGE($D14,$F14,$H14,$J14,$L14,$N14,$P14,$R14,$T14,$V14,$X14,$Z14,$AB14,$AD14,$AF14,$AH14,$AJ14,AL14,AN14,AP14,AR14,AT14,AV14,AX14,AZ14,BB14,BD14,BF14,BH14,BJ14),2)-$C14/2&lt;=R14,(ROUND(AVERAGE($D14,$F14,$H14,$J14,$L14,$N14,$P14,$R14,$T14,$V14,$X14,$Z14,$AB14,$AD14,$AF14,$AH14,$AJ14,AL14,AN14,AP14,AR14,AT14,AV14,AX14,AZ14,BB14,BD14,BF14,BH14,BJ14),2)+$C14/2&gt;R14)),($F$5/$C$4),0))))</f>
        <v>2.8</v>
      </c>
      <c r="T14" s="302" t="str">
        <f t="shared" ref="T14:T101" si="35">IF($T$8="Habilitado",IF($B14="","",ROUND(VLOOKUP($B14,OFERENTE_9,5,FALSE),2)),"")</f>
        <v/>
      </c>
      <c r="U14" s="301" t="str">
        <f>IF($B14="","",IF(T14="","",IF($L$4="Media aritmética",(T14&lt;=$C14)*($F$5/$C$4)+(T14&gt;$C14)*0,IF(AND(ROUND(AVERAGE($D14,$F14,$H14,$J14,$L14,$N14,$P14,$R14,$T14,$V14,$X14,$Z14,$AB14,$AD14,$AF14,$AH14,$AJ14,AL14,AN14,AP14,AR14,AT14,AV14,AX14,AZ14,BB14,BD14,BF14,BH14,BJ14),2)-$C14/2&lt;=T14,(ROUND(AVERAGE($D14,$F14,$H14,$J14,$L14,$N14,$P14,$R14,$T14,$V14,$X14,$Z14,$AB14,$AD14,$AF14,$AH14,$AJ14,AL14,AN14,AP14,AR14,AT14,AV14,AX14,AZ14,BB14,BD14,BF14,BH14,BJ14),2)+$C14/2&gt;T14)),($F$5/$C$4),0))))</f>
        <v/>
      </c>
      <c r="V14" s="302" t="str">
        <f t="shared" ref="V14:V101" si="36">IF($V$8="Habilitado",IF($B14="","",ROUND(VLOOKUP($B14,OFERENTE_10,5,FALSE),2)),"")</f>
        <v/>
      </c>
      <c r="W14" s="301" t="str">
        <f>IF($B14="","",IF(V14="","",IF($L$4="Media aritmética",(V14&lt;=$C14)*($F$5/$C$4)+(V14&gt;$C14)*0,IF(AND(ROUND(AVERAGE($D14,$F14,$H14,$J14,$L14,$N14,$P14,$R14,$T14,$V14,$X14,$Z14,$AB14,$AD14,$AF14,$AH14,$AJ14,AL14,AN14,AP14,AR14,AT14,AV14,AX14,AZ14,BB14,BD14,BF14,BH14,BJ14),2)-$C14/2&lt;=V14,(ROUND(AVERAGE($D14,$F14,$H14,$J14,$L14,$N14,$P14,$R14,$T14,$V14,$X14,$Z14,$AB14,$AD14,$AF14,$AH14,$AJ14,AL14,AN14,AP14,AR14,AT14,AV14,AX14,AZ14,BB14,BD14,BF14,BH14,BJ14),2)+$C14/2&gt;V14)),($F$5/$C$4),0))))</f>
        <v/>
      </c>
      <c r="X14" s="302" t="str">
        <f t="shared" ref="X14:X101" si="37">IF($X$8="Habilitado",IF($B14="","",ROUND(VLOOKUP($B14,OFERENTE_11,5,FALSE),2)),"")</f>
        <v/>
      </c>
      <c r="Y14" s="301" t="str">
        <f>IF($B14="","",IF(X14="","",IF($L$4="Media aritmética",(X14&lt;=$C14)*($F$5/$C$4)+(X14&gt;$C14)*0,IF(AND(ROUND(AVERAGE($D14,$F14,$H14,$J14,$L14,$N14,$P14,$R14,$T14,$V14,$X14,$Z14,$AB14,$AD14,$AF14,$AH14,$AJ14,AL14,AN14,AP14,AR14,AT14,AV14,AX14,AZ14,BB14,BD14,BF14,BH14,BJ14),2)-$C14/2&lt;=X14,(ROUND(AVERAGE($D14,$F14,$H14,$J14,$L14,$N14,$P14,$R14,$T14,$V14,$X14,$Z14,$AB14,$AD14,$AF14,$AH14,$AJ14,AL14,AN14,AP14,AR14,AT14,AV14,AX14,AZ14,BB14,BD14,BF14,BH14,BJ14),2)+$C14/2&gt;X14)),($F$5/$C$4),0))))</f>
        <v/>
      </c>
      <c r="Z14" s="302" t="str">
        <f t="shared" ref="Z14:Z101" si="38">IF($Z$8="Habilitado",IF($B14="","",ROUND(VLOOKUP($B14,OFERENTE_12,5,FALSE),2)),"")</f>
        <v/>
      </c>
      <c r="AA14" s="301" t="str">
        <f>IF($B14="","",IF(Z14="","",IF($L$4="Media aritmética",(Z14&lt;=$C14)*($F$5/$C$4)+(Z14&gt;$C14)*0,IF(AND(ROUND(AVERAGE($D14,$F14,$H14,$J14,$L14,$N14,$P14,$R14,$T14,$V14,$X14,$Z14,$AB14,$AD14,$AF14,$AH14,$AJ14,AL14,AN14,AP14,AR14,AT14,AV14,AX14,AZ14,BB14,BD14,BF14,BH14,BJ14),2)-$C14/2&lt;=Z14,(ROUND(AVERAGE($D14,$F14,$H14,$J14,$L14,$N14,$P14,$R14,$T14,$V14,$X14,$Z14,$AB14,$AD14,$AF14,$AH14,$AJ14,AL14,AN14,AP14,AR14,AT14,AV14,AX14,AZ14,BB14,BD14,BF14,BH14,BJ14),2)+$C14/2&gt;Z14)),($F$5/$C$4),0))))</f>
        <v/>
      </c>
      <c r="AB14" s="302" t="str">
        <f t="shared" ref="AB14:AB101" si="39">IF($AB$8="Habilitado",IF($B14="","",ROUND(VLOOKUP($B14,OFERENTE_13,5,FALSE),2)),"")</f>
        <v/>
      </c>
      <c r="AC14" s="301" t="str">
        <f>IF($B14="","",IF(AB14="","",IF($L$4="Media aritmética",(AB14&lt;=$C14)*($F$5/$C$4)+(AB14&gt;$C14)*0,IF(AND(ROUND(AVERAGE($D14,$F14,$H14,$J14,$L14,$N14,$P14,$R14,$T14,$V14,$X14,$Z14,$AB14,$AD14,$AF14,$AH14,$AJ14,AL14,AN14,AP14,AR14,AT14,AV14,AX14,AZ14,BB14,BD14,BF14,BH14,BJ14),2)-$C14/2&lt;=AB14,(ROUND(AVERAGE($D14,$F14,$H14,$J14,$L14,$N14,$P14,$R14,$T14,$V14,$X14,$Z14,$AB14,$AD14,$AF14,$AH14,$AJ14,AL14,AN14,AP14,AR14,AT14,AV14,AX14,AZ14,BB14,BD14,BF14,BH14,BJ14),2)+$C14/2&gt;AB14)),($F$5/$C$4),0))))</f>
        <v/>
      </c>
      <c r="AD14" s="302" t="str">
        <f t="shared" ref="AD14:AD101" si="40">IF($AD$8="Habilitado",IF($B14="","",ROUND(VLOOKUP($B14,OFERENTE_14,5,FALSE),2)),"")</f>
        <v/>
      </c>
      <c r="AE14" s="301" t="str">
        <f>IF($B14="","",IF(AD14="","",IF($L$4="Media aritmética",(AD14&lt;=$C14)*($F$5/$C$4)+(AD14&gt;$C14)*0,IF(AND(ROUND(AVERAGE($D14,$F14,$H14,$J14,$L14,$N14,$P14,$R14,$T14,$V14,$X14,$Z14,$AB14,$AD14,$AF14,$AH14,$AJ14,AL14,AN14,AP14,AR14,AT14,AV14,AX14,AZ14,BB14,BD14,BF14,BH14,BJ14),2)-$C14/2&lt;=AD14,(ROUND(AVERAGE($D14,$F14,$H14,$J14,$L14,$N14,$P14,$R14,$T14,$V14,$X14,$Z14,$AB14,$AD14,$AF14,$AH14,$AJ14,AL14,AN14,AP14,AR14,AT14,AV14,AX14,AZ14,BB14,BD14,BF14,BH14,BJ14),2)+$C14/2&gt;AD14)),($F$5/$C$4),0))))</f>
        <v/>
      </c>
      <c r="AF14" s="302" t="str">
        <f t="shared" ref="AF14:AF101" si="41">IF($AF$8="Habilitado",IF($B14="","",ROUND(VLOOKUP($B14,OFERENTE_15,5,FALSE),2)),"")</f>
        <v/>
      </c>
      <c r="AG14" s="301" t="str">
        <f>IF($B14="","",IF(AF14="","",IF($L$4="Media aritmética",(AF14&lt;=$C14)*($F$5/$C$4)+(AF14&gt;$C14)*0,IF(AND(ROUND(AVERAGE($D14,$F14,$H14,$J14,$L14,$N14,$P14,$R14,$T14,$V14,$X14,$Z14,$AB14,$AD14,$AF14,$AH14,$AJ14,AL14,AN14,AP14,AR14,AT14,AV14,AX14,AZ14,BB14,BD14,BF14,BH14,BJ14),2)-$C14/2&lt;=AF14,(ROUND(AVERAGE($D14,$F14,$H14,$J14,$L14,$N14,$P14,$R14,$T14,$V14,$X14,$Z14,$AB14,$AD14,$AF14,$AH14,$AJ14,AL14,AN14,AP14,AR14,AT14,AV14,AX14,AZ14,BB14,BD14,BF14,BH14,BJ14),2)+$C14/2&gt;AF14)),($F$5/$C$4),0))))</f>
        <v/>
      </c>
      <c r="AH14" s="302" t="str">
        <f t="shared" ref="AH14:AH101" si="42">IF($AH$8="Habilitado",IF($B14="","",ROUND(VLOOKUP($B14,OFERENTE_16,5,FALSE),2)),"")</f>
        <v/>
      </c>
      <c r="AI14" s="301" t="str">
        <f>IF($B14="","",IF(AH14="","",IF($L$4="Media aritmética",(AH14&lt;=$C14)*($F$5/$C$4)+(AH14&gt;$C14)*0,IF(AND(ROUND(AVERAGE($D14,$F14,$H14,$J14,$L14,$N14,$P14,$R14,$T14,$V14,$X14,$Z14,$AB14,$AD14,$AF14,$AH14,$AJ14,AL14,AN14,AP14,AR14,AT14,AV14,AX14,AZ14,BB14,BD14,BF14,BH14,BJ14),2)-$C14/2&lt;=AH14,(ROUND(AVERAGE($D14,$F14,$H14,$J14,$L14,$N14,$P14,$R14,$T14,$V14,$X14,$Z14,$AB14,$AD14,$AF14,$AH14,$AJ14,AL14,AN14,AP14,AR14,AT14,AV14,AX14,AZ14,BB14,BD14,BF14,BH14,BJ14),2)+$C14/2&gt;AH14)),($F$5/$C$4),0))))</f>
        <v/>
      </c>
      <c r="AJ14" s="302" t="str">
        <f t="shared" ref="AJ14:AJ101" si="43">IF($AJ$8="Habilitado",IF($B14="","",ROUND(VLOOKUP($B14,OFERENTE_17,5,FALSE),2)),"")</f>
        <v/>
      </c>
      <c r="AK14" s="301" t="str">
        <f>IF($B14="","",IF(AJ14="","",IF($L$4="Media aritmética",(AJ14&lt;=$C14)*($F$5/$C$4)+(AJ14&gt;$C14)*0,IF(AND(ROUND(AVERAGE($D14,$F14,$H14,$J14,$L14,$N14,$P14,$R14,$T14,$V14,$X14,$Z14,$AB14,$AD14,$AF14,$AH14,$AJ14,AL14,AN14,AP14,AR14,AT14,AV14,AX14,AZ14,BB14,BD14,BF14,BH14,BJ14),2)-$C14/2&lt;=AJ14,(ROUND(AVERAGE($D14,$F14,$H14,$J14,$L14,$N14,$P14,$R14,$T14,$V14,$X14,$Z14,$AB14,$AD14,$AF14,$AH14,$AJ14,AL14,AN14,AP14,AR14,AT14,AV14,AX14,AZ14,BB14,BD14,BF14,BH14,BJ14),2)+$C14/2&gt;AJ14)),($F$5/$C$4),0))))</f>
        <v/>
      </c>
      <c r="AL14" s="302" t="str">
        <f t="shared" ref="AL14:AL101" si="44">IF($AL$8="Habilitado",IF($B14="","",ROUND(VLOOKUP($B14,OFERENTE_18,5,FALSE),2)),"")</f>
        <v/>
      </c>
      <c r="AM14" s="301" t="str">
        <f>IF($B14="","",IF(AL14="","",IF($L$4="Media aritmética",(AL14&lt;=$C14)*($F$5/$C$4)+(AL14&gt;$C14)*0,IF(AND(ROUND(AVERAGE($D14,$F14,$H14,$J14,$L14,$N14,$P14,$R14,$T14,$V14,$X14,$Z14,$AB14,$AD14,$AF14,$AH14,$AJ14,AL14,AN14,AP14,AR14,AT14,AV14,AX14,AZ14,BB14,BD14,BF14,BH14,BJ14),2)-$C14/2&lt;=AL14,(ROUND(AVERAGE($D14,$F14,$H14,$J14,$L14,$N14,$P14,$R14,$T14,$V14,$X14,$Z14,$AB14,$AD14,$AF14,$AH14,$AJ14,AL14,AN14,AP14,AR14,AT14,AV14,AX14,AZ14,BB14,BD14,BF14,BH14,BJ14),2)+$C14/2&gt;AL14)),($F$5/$C$4),0))))</f>
        <v/>
      </c>
      <c r="AN14" s="302" t="str">
        <f t="shared" ref="AN14:AN101" si="45">IF($AN$8="Habilitado",IF($B14="","",ROUND(VLOOKUP($B14,OFERENTE_19,5,FALSE),2)),"")</f>
        <v/>
      </c>
      <c r="AO14" s="301" t="str">
        <f>IF($B14="","",IF(AN14="","",IF($L$4="Media aritmética",(AN14&lt;=$C14)*($F$5/$C$4)+(AN14&gt;$C14)*0,IF(AND(ROUND(AVERAGE($D14,$F14,$H14,$J14,$L14,$N14,$P14,$R14,$T14,$V14,$X14,$Z14,$AB14,$AD14,$AF14,$AH14,$AJ14,AL14,AN14,AP14,AR14,AT14,AV14,AX14,AZ14,BB14,BD14,BF14,BH14,BJ14),2)-$C14/2&lt;=AN14,(ROUND(AVERAGE($D14,$F14,$H14,$J14,$L14,$N14,$P14,$R14,$T14,$V14,$X14,$Z14,$AB14,$AD14,$AF14,$AH14,$AJ14,AL14,AN14,AP14,AR14,AT14,AV14,AX14,AZ14,BB14,BD14,BF14,BH14,BJ14),2)+$C14/2&gt;AN14)),($F$5/$C$4),0))))</f>
        <v/>
      </c>
      <c r="AP14" s="302" t="str">
        <f t="shared" ref="AP14:AP101" si="46">IF($AP$8="Habilitado",IF($B14="","",ROUND(VLOOKUP($B14,OFERENTE_20,5,FALSE),2)),"")</f>
        <v/>
      </c>
      <c r="AQ14" s="301" t="str">
        <f>IF($B14="","",IF(AP14="","",IF($L$4="Media aritmética",(AP14&lt;=$C14)*($F$5/$C$4)+(AP14&gt;$C14)*0,IF(AND(ROUND(AVERAGE($D14,$F14,$H14,$J14,$L14,$N14,$P14,$R14,$T14,$V14,$X14,$Z14,$AB14,$AD14,$AF14,$AH14,$AJ14,AL14,AN14,AP14,AR14,AT14,AV14,AX14,AZ14,BB14,BD14,BF14,BH14,BJ14),2)-$C14/2&lt;=AP14,(ROUND(AVERAGE($D14,$F14,$H14,$J14,$L14,$N14,$P14,$R14,$T14,$V14,$X14,$Z14,$AB14,$AD14,$AF14,$AH14,$AJ14,AL14,AN14,AP14,AR14,AT14,AV14,AX14,AZ14,BB14,BD14,BF14,BH14,BJ14),2)+$C14/2&gt;AP14)),($F$5/$C$4),0))))</f>
        <v/>
      </c>
      <c r="AR14" s="302" t="str">
        <f t="shared" ref="AR14:AR101" si="47">IF($AR$8="Habilitado",IF($B14="","",ROUND(VLOOKUP($B14,OFERENTE_21,5,FALSE),2)),"")</f>
        <v/>
      </c>
      <c r="AS14" s="301" t="str">
        <f>IF($B14="","",IF(AR14="","",IF($L$4="Media aritmética",(AR14&lt;=$C14)*($F$5/$C$4)+(AR14&gt;$C14)*0,IF(AND(ROUND(AVERAGE($D14,$F14,$H14,$J14,$L14,$N14,$P14,$R14,$T14,$V14,$X14,$Z14,$AB14,$AD14,$AF14,$AH14,$AJ14,AL14,AN14,AP14,AR14,AT14,AV14,AX14,AZ14,BB14,BD14,BF14,BH14,BJ14),2)-$C14/2&lt;=AR14,(ROUND(AVERAGE($D14,$F14,$H14,$J14,$L14,$N14,$P14,$R14,$T14,$V14,$X14,$Z14,$AB14,$AD14,$AF14,$AH14,$AJ14,AL14,AN14,AP14,AR14,AT14,AV14,AX14,AZ14,BB14,BD14,BF14,BH14,BJ14),2)+$C14/2&gt;AR14)),($F$5/$C$4),0))))</f>
        <v/>
      </c>
      <c r="AT14" s="302" t="str">
        <f t="shared" ref="AT14:AT101" si="48">IF($AT$8="Habilitado",IF($B14="","",ROUND(VLOOKUP($B14,OFERENTE_22,5,FALSE),2)),"")</f>
        <v/>
      </c>
      <c r="AU14" s="301" t="str">
        <f>IF($B14="","",IF(AT14="","",IF($L$4="Media aritmética",(AT14&lt;=$C14)*($F$5/$C$4)+(AT14&gt;$C14)*0,IF(AND(ROUND(AVERAGE($D14,$F14,$H14,$J14,$L14,$N14,$P14,$R14,$T14,$V14,$X14,$Z14,$AB14,$AD14,$AF14,$AH14,$AJ14,AL14,AN14,AP14,AR14,AT14,AV14,AX14,AZ14,BB14,BD14,BF14,BH14,BJ14),2)-$C14/2&lt;=AT14,(ROUND(AVERAGE($D14,$F14,$H14,$J14,$L14,$N14,$P14,$R14,$T14,$V14,$X14,$Z14,$AB14,$AD14,$AF14,$AH14,$AJ14,AL14,AN14,AP14,AR14,AT14,AV14,AX14,AZ14,BB14,BD14,BF14,BH14,BJ14),2)+$C14/2&gt;AT14)),($F$5/$C$4),0))))</f>
        <v/>
      </c>
      <c r="AV14" s="302" t="str">
        <f t="shared" ref="AV14:AV101" si="49">IF($AV$8="Habilitado",IF($B14="","",ROUND(VLOOKUP($B14,OFERENTE_23,5,FALSE),2)),"")</f>
        <v/>
      </c>
      <c r="AW14" s="301" t="str">
        <f>IF($B14="","",IF(AV14="","",IF($L$4="Media aritmética",(AV14&lt;=$C14)*($F$5/$C$4)+(AV14&gt;$C14)*0,IF(AND(ROUND(AVERAGE($D14,$F14,$H14,$J14,$L14,$N14,$P14,$R14,$T14,$V14,$X14,$Z14,$AB14,$AD14,$AF14,$AH14,$AJ14,AL14,AN14,AP14,AR14,AT14,AV14,AX14,AZ14,BB14,BD14,BF14,BH14,BJ14),2)-$C14/2&lt;=AV14,(ROUND(AVERAGE($D14,$F14,$H14,$J14,$L14,$N14,$P14,$R14,$T14,$V14,$X14,$Z14,$AB14,$AD14,$AF14,$AH14,$AJ14,AL14,AN14,AP14,AR14,AT14,AV14,AX14,AZ14,BB14,BD14,BF14,BH14,BJ14),2)+$C14/2&gt;AV14)),($F$5/$C$4),0))))</f>
        <v/>
      </c>
      <c r="AX14" s="302" t="str">
        <f t="shared" ref="AX14:AX101" si="50">IF($AX$8="Habilitado",IF($B14="","",ROUND(VLOOKUP($B14,OFERENTE_24,5,FALSE),2)),"")</f>
        <v/>
      </c>
      <c r="AY14" s="301" t="str">
        <f>IF($B14="","",IF(AX14="","",IF($L$4="Media aritmética",(AX14&lt;=$C14)*($F$5/$C$4)+(AX14&gt;$C14)*0,IF(AND(ROUND(AVERAGE($D14,$F14,$H14,$J14,$L14,$N14,$P14,$R14,$T14,$V14,$X14,$Z14,$AB14,$AD14,$AF14,$AH14,$AJ14,AL14,AN14,AP14,AR14,AT14,AV14,AX14,AZ14,BB14,BD14,BF14,BH14,BJ14),2)-$C14/2&lt;=AX14,(ROUND(AVERAGE($D14,$F14,$H14,$J14,$L14,$N14,$P14,$R14,$T14,$V14,$X14,$Z14,$AB14,$AD14,$AF14,$AH14,$AJ14,AL14,AN14,AP14,AR14,AT14,AV14,AX14,AZ14,BB14,BD14,BF14,BH14,BJ14),2)+$C14/2&gt;AX14)),($F$5/$C$4),0))))</f>
        <v/>
      </c>
      <c r="AZ14" s="302" t="str">
        <f t="shared" ref="AZ14:AZ45" si="51">IF($AZ$8="Habilitado",IF($B14="","",ROUND(VLOOKUP($B14,OFERENTE_25,5,FALSE),2)),"")</f>
        <v/>
      </c>
      <c r="BA14" s="301" t="str">
        <f>IF($B14="","",IF(AZ14="","",IF($L$4="Media aritmética",(AZ14&lt;=$C14)*($F$5/$C$4)+(AZ14&gt;$C14)*0,IF(AND(ROUND(AVERAGE($D14,$F14,$H14,$J14,$L14,$N14,$P14,$R14,$T14,$V14,$X14,$Z14,$AB14,$AD14,$AF14,$AH14,$AJ14,AL14,AN14,AP14,AR14,AT14,AV14,AX14,AZ14,BB14,BD14,BF14,BH14,BJ14),2)-$C14/2&lt;=AZ14,(ROUND(AVERAGE($D14,$F14,$H14,$J14,$L14,$N14,$P14,$R14,$T14,$V14,$X14,$Z14,$AB14,$AD14,$AF14,$AH14,$AJ14,AL14,AN14,AP14,AR14,AT14,AV14,AX14,AZ14,BB14,BD14,BF14,BH14,BJ14),2)+$C14/2&gt;AZ14)),($F$5/$C$4),0))))</f>
        <v/>
      </c>
      <c r="BB14" s="302" t="str">
        <f t="shared" ref="BB14:BB45" si="52">IF($BB$8="Habilitado",IF($B14="","",ROUND(VLOOKUP($B14,OFERENTE_26,5,FALSE),2)),"")</f>
        <v/>
      </c>
      <c r="BC14" s="301" t="str">
        <f>IF($B14="","",IF(BB14="","",IF($L$4="Media aritmética",(BB14&lt;=$C14)*($F$5/$C$4)+(BB14&gt;$C14)*0,IF(AND(ROUND(AVERAGE($D14,$F14,$H14,$J14,$L14,$N14,$P14,$R14,$T14,$V14,$X14,$Z14,$AB14,$AD14,$AF14,$AH14,$AJ14,AJ14,AL14,AN14,AP14,AR14,AT14,AV14,AX14,AZ14,BB14,BD14,BF14,BH14),2)-$C14/2&lt;=BB14,(ROUND(AVERAGE($D14,$F14,$H14,$J14,$L14,$N14,$P14,$R14,$T14,$V14,$X14,$Z14,$AB14,$AD14,$AF14,$AH14,$AJ14,AJ14,AL14,AN14,AP14,AR14,AT14,AV14,AX14,AZ14,BB14,BD14,BF14,BH14),2)+$C14/2&gt;BB14)),($F$5/$C$4),0))))</f>
        <v/>
      </c>
      <c r="BD14" s="302" t="str">
        <f t="shared" ref="BD14:BD45" si="53">IF($BD$8="Habilitado",IF($B14="","",ROUND(VLOOKUP($B14,OFERENTE_27,5,FALSE),2)),"")</f>
        <v/>
      </c>
      <c r="BE14" s="301" t="str">
        <f>IF($B14="","",IF(BD14="","",IF($L$4="Media aritmética",(BD14&lt;=$C14)*($F$5/$C$4)+(BD14&gt;$C14)*0,IF(AND(ROUND(AVERAGE($D14,$F14,$H14,$J14,$L14,$N14,$P14,$R14,$T14,$V14,$X14,$Z14,$AB14,$AD14,$AF14,$AH14,$AJ14,AL14,AN14,AP14,AR14,AT14,AV14,AX14,AZ14,BB14,BD14,BF14,BH14,BJ14),2)-$C14/2&lt;=BD14,(ROUND(AVERAGE($D14,$F14,$H14,$J14,$L14,$N14,$P14,$R14,$T14,$V14,$X14,$Z14,$AB14,$AD14,$AF14,$AH14,$AJ14,AL14,AN14,AP14,AR14,AT14,AV14,AX14,AZ14,BB14,BD14,BF14,BH14,BJ14),2)+$C14/2&gt;BD14)),($F$5/$C$4),0))))</f>
        <v/>
      </c>
      <c r="BF14" s="79" t="str">
        <f>IF($BF$8="Habilitado",IF($B14="","",ROUND(VLOOKUP($B14,UNITARIO_28,5,FALSE),2)),"")</f>
        <v/>
      </c>
      <c r="BG14" s="82" t="str">
        <f>IF($B14="","",IF(BF14="","",IF($L$4="Media aritmética",(BF14&lt;=$C14)*($F$5/$C$4)+(BF14&gt;$C14)*0,IF(AND(ROUND(AVERAGE($D14,$F14,$H14,$J14,$L14,$N14,$P14,$R14,$T14,$V14,$X14,$Z14,$AB14,$AD14,$AF14,$AH14,$AJ14,AL14,AN14,AP14,AR14,AT14,AV14,AX14,AZ14,BB14,BD14,BF14,BH14,BJ14),2)-$C14/2&lt;=BF14,(ROUND(AVERAGE($D14,$F14,$H14,$J14,$L14,$N14,$P14,$R14,$T14,$V14,$X14,$Z14,$AB14,$AD14,$AF14,$AH14,$AJ14,AL14,AN14,AP14,AR14,AT14,AV14,AX14,AZ14,BB14,BD14,BF14,BH14,BJ14),2)+$C14/2&gt;BF14)),($F$5/$C$4),0))))</f>
        <v/>
      </c>
      <c r="BH14" s="79" t="str">
        <f t="shared" ref="BH14:BH22" si="54">IF($BH$8="Habilitado",IF($B14="","",ROUND(VLOOKUP($B14,UNITARIO_29,5,FALSE),2)),"")</f>
        <v/>
      </c>
      <c r="BI14" s="82" t="str">
        <f>IF($B14="","",IF(BH14="","",IF($L$4="Media aritmética",(BH14&lt;=$C14)*($F$5/$C$4)+(BH14&gt;$C14)*0,IF(AND(ROUND(AVERAGE($D14,$F14,$H14,$J14,$L14,$N14,$P14,$R14,$T14,$V14,$X14,$Z14,$AB14,$AD14,$AF14,$AH14,$AJ14,AL14,AN14,AP14,AR14,AT14,AV14,AX14,AZ14,BB14,BD14,BF14,BH14,BJ14),2)-$C14/2&lt;=BH14,(ROUND(AVERAGE($D14,$F14,$H14,$J14,$L14,$N14,$P14,$R14,$T14,$V14,$X14,$Z14,$AB14,$AD14,$AF14,$AH14,$AJ14,AL14,AN14,AP14,AR14,AT14,AV14,AX14,AZ14,BB14,BD14,BF14,BH14,BJ14),2)+$C14/2&gt;BH14)),($F$5/$C$4),0))))</f>
        <v/>
      </c>
      <c r="BJ14" s="79" t="str">
        <f t="shared" ref="BJ14:BJ22" si="55">IF($BJ$8="Habilitado",IF($B14="","",ROUND(VLOOKUP($B14,UNITARIO_30,5,FALSE),2)),"")</f>
        <v/>
      </c>
      <c r="BK14" s="82" t="str">
        <f>IF($B14="","",IF(BJ14="","",IF($L$4="Media aritmética",(BJ14&lt;=$C14)*($F$5/$C$4)+(BJ14&gt;$C14)*0,IF(AND(ROUND(AVERAGE($D14,$F14,$H14,$J14,$L14,$N14,$P14,$R14,$T14,$V14,$X14,$Z14,$AB14,$AD14,$AF14,$AH14,$AJ14,AL14,AN14,AP14,AR14,AT14,AV14,AX14,AZ14,BB14,BD14,BF14,BH14,BJ14),2)-$C14/2&lt;=BJ14,(ROUND(AVERAGE($D14,$F14,$H14,$J14,$L14,$N14,$P14,$R14,$T14,$V14,$X14,$Z14,$AB14,$AD14,$AF14,$AH14,$AJ14,AL14,AN14,AP14,AR14,AT14,AV14,AX14,AZ14,BB14,BD14,BF14,BH14,BJ14),2)+$C14/2&gt;BJ14)),($F$5/$C$4),0))))</f>
        <v/>
      </c>
      <c r="BM14" s="785">
        <f ca="1">AVERAGE(D14,F14,H14,J14,L14,N14,P14,R14)</f>
        <v>341970</v>
      </c>
      <c r="BN14" s="1096">
        <f ca="1">_xlfn.STDEV.P(D14,F14,H14,J14,L14,N14,P14,R14)</f>
        <v>167625.12639816263</v>
      </c>
      <c r="BO14" s="1105">
        <f ca="1">BM14-(BN14/2)</f>
        <v>258157.43680091869</v>
      </c>
      <c r="BP14" s="1105">
        <f ca="1">BM14+(BN14/2)</f>
        <v>425782.56319908134</v>
      </c>
    </row>
    <row r="15" spans="1:68" s="70" customFormat="1" ht="21" customHeight="1">
      <c r="A15" s="242">
        <v>2</v>
      </c>
      <c r="B15" s="1100" t="s">
        <v>397</v>
      </c>
      <c r="C15" s="474">
        <f t="shared" ref="C15:C78" ca="1" si="56">IF(B15="","",IF($L$4="Media aritmética",ROUND(AVERAGE(D15,F15,H15,J15,L15,N15,P15,R15,T15,V15,X15,Z15,AB15,AF15,AH15,AD15,AJ15,AL15,AN15,AP15,AR15,AT15,AV15,AX15,AZ15,BB15,BD15),2),ROUND(_xlfn.STDEV.P(D15,F15,H15,J15,L15,N15,P15,R15,T15,V15,X15,Z15,AB15,AF15,AH15,AD15,AJ15,AL15,AN15,AP15,AR15,AT15,AV15,AX15,AZ15,BB15,BD15),2)))</f>
        <v>49914.92</v>
      </c>
      <c r="D15" s="476">
        <f t="shared" ca="1" si="26"/>
        <v>43740</v>
      </c>
      <c r="E15" s="301">
        <f t="shared" ref="E15:E133" ca="1" si="57">IF($B15="","",IF(D15="","",IF($L$4="Media aritmética",(D15&lt;=$C15)*($F$5/$C$4)+(D15&gt;$C15)*0,IF(AND(ROUND(AVERAGE($D15,$F15,$H15,$J15,$L15,$N15,$P15,$R15,$T15,$V15,$X15,$Z15,$AB15,$AD15,$AF15,$AH15,$AJ15,AL15,AN15,AP15,AR15,AT15,AV15,AX15,AZ15,BB15,BD15,BF15,BH15,BJ15),2)-$C15/2&lt;=D15,(ROUND(AVERAGE($D15,$F15,$H15,$J15,$L15,$N15,$P15,$R15,$T15,$V15,$X15,$Z15,$AB15,$AD15,$AF15,$AH15,$AJ15,AL15,AN15,AP15,AR15,AT15,AV15,AX15,AZ15,BB15,BD15,BF15,BH15,BJ15),2)+$C15/2&gt;D15)),($F$5/$C$4),0))))</f>
        <v>0</v>
      </c>
      <c r="F15" s="302" t="str">
        <f t="shared" ca="1" si="28"/>
        <v/>
      </c>
      <c r="G15" s="301" t="str">
        <f t="shared" ref="G15:G133" ca="1" si="58">IF($B15="","",IF(F15="","",IF($L$4="Media aritmética",(F15&lt;=$C15)*($F$5/$C$4)+(F15&gt;$C15)*0,IF(AND(ROUND(AVERAGE($D15,$F15,$H15,$J15,$L15,$N15,$P15,$R15,$T15,$V15,$X15,$Z15,$AB15,$AD15,$AF15,$AH15,$AJ15,AL15,AN15,AP15,AR15,AT15,AV15,AX15,AZ15,BB15,BD15,BF15,BH15,BJ15),2)-$C15/2&lt;=F15,(ROUND(AVERAGE($D15,$F15,$H15,$J15,$L15,$N15,$P15,$R15,$T15,$V15,$X15,$Z15,$AB15,$AD15,$AF15,$AH15,$AJ15,AL15,AN15,AP15,AR15,AT15,AV15,AX15,AZ15,BB15,BD15,BF15,BH15,BJ15),2)+$C15/2&gt;F15)),($F$5/$C$4),0))))</f>
        <v/>
      </c>
      <c r="H15" s="302">
        <f t="shared" ca="1" si="29"/>
        <v>168300</v>
      </c>
      <c r="I15" s="301">
        <f t="shared" ref="I15:I133" ca="1" si="59">IF($B15="","",IF(H15="","",IF($L$4="Media aritmética",(H15&lt;=$C15)*($F$5/$C$4)+(H15&gt;$C15)*0,IF(AND(ROUND(AVERAGE($D15,$F15,$H15,$J15,$L15,$N15,$P15,$R15,$T15,$V15,$X15,$Z15,$AB15,$AD15,$AF15,$AH15,$AJ15,AL15,AN15,AP15,AR15,AT15,AV15,AX15,AZ15,BB15,BD15,BF15,BH15,BJ15),2)-$C15/2&lt;=H15,(ROUND(AVERAGE($D15,$F15,$H15,$J15,$L15,$N15,$P15,$R15,$T15,$V15,$X15,$Z15,$AB15,$AD15,$AF15,$AH15,$AJ15,AL15,AN15,AP15,AR15,AT15,AV15,AX15,AZ15,BB15,BD15,BF15,BH15,BJ15),2)+$C15/2&gt;H15)),($F$5/$C$4),0))))</f>
        <v>0</v>
      </c>
      <c r="J15" s="302" t="str">
        <f t="shared" ca="1" si="30"/>
        <v/>
      </c>
      <c r="K15" s="301" t="str">
        <f t="shared" ref="K15:K133" ca="1" si="60">IF($B15="","",IF(J15="","",IF($L$4="Media aritmética",(J15&lt;=$C15)*($F$5/$C$4)+(J15&gt;$C15)*0,IF(AND(ROUND(AVERAGE($D15,$F15,$H15,$J15,$L15,$N15,$P15,$R15,$T15,$V15,$X15,$Z15,$AB15,$AD15,$AF15,$AH15,$AJ15,AL15,AN15,AP15,AR15,AT15,AV15,AX15,AZ15,BB15,BD15,BF15,BH15,BJ15),2)-$C15/2&lt;=J15,(ROUND(AVERAGE($D15,$F15,$H15,$J15,$L15,$N15,$P15,$R15,$T15,$V15,$X15,$Z15,$AB15,$AD15,$AF15,$AH15,$AJ15,AL15,AN15,AP15,AR15,AT15,AV15,AX15,AZ15,BB15,BD15,BF15,BH15,BJ15),2)+$C15/2&gt;J15)),($F$5/$C$4),0))))</f>
        <v/>
      </c>
      <c r="L15" s="302">
        <f t="shared" ca="1" si="31"/>
        <v>169110</v>
      </c>
      <c r="M15" s="301">
        <f t="shared" ref="M15:M133" ca="1" si="61">IF($B15="","",IF(L15="","",IF($L$4="Media aritmética",(L15&lt;=$C15)*($F$5/$C$4)+(L15&gt;$C15)*0,IF(AND(ROUND(AVERAGE($D15,$F15,$H15,$J15,$L15,$N15,$P15,$R15,$T15,$V15,$X15,$Z15,$AB15,$AD15,$AF15,$AH15,$AJ15,AL15,AN15,AP15,AR15,AT15,AV15,AX15,AZ15,BB15,BD15,BF15,BH15,BJ15),2)-$C15/2&lt;=L15,(ROUND(AVERAGE($D15,$F15,$H15,$J15,$L15,$N15,$P15,$R15,$T15,$V15,$X15,$Z15,$AB15,$AD15,$AF15,$AH15,$AJ15,AL15,AN15,AP15,AR15,AT15,AV15,AX15,AZ15,BB15,BD15,BF15,BH15,BJ15),2)+$C15/2&gt;L15)),($F$5/$C$4),0))))</f>
        <v>0</v>
      </c>
      <c r="N15" s="302">
        <f t="shared" ca="1" si="32"/>
        <v>169128</v>
      </c>
      <c r="O15" s="301">
        <f t="shared" ref="O15:O133" ca="1" si="62">IF($B15="","",IF(N15="","",IF($L$4="Media aritmética",(N15&lt;=$C15)*($F$5/$C$4)+(N15&gt;$C15)*0,IF(AND(ROUND(AVERAGE($D15,$F15,$H15,$J15,$L15,$N15,$P15,$R15,$T15,$V15,$X15,$Z15,$AB15,$AD15,$AF15,$AH15,$AJ15,AL15,AN15,AP15,AR15,AT15,AV15,AX15,AZ15,BB15,BD15,BF15,BH15,BJ15),2)-$C15/2&lt;=N15,(ROUND(AVERAGE($D15,$F15,$H15,$J15,$L15,$N15,$P15,$R15,$T15,$V15,$X15,$Z15,$AB15,$AD15,$AF15,$AH15,$AJ15,AL15,AN15,AP15,AR15,AT15,AV15,AX15,AZ15,BB15,BD15,BF15,BH15,BJ15),2)+$C15/2&gt;N15)),($F$5/$C$4),0))))</f>
        <v>0</v>
      </c>
      <c r="P15" s="302">
        <f t="shared" ca="1" si="33"/>
        <v>90000</v>
      </c>
      <c r="Q15" s="301">
        <f t="shared" ref="Q15:Q133" ca="1" si="63">IF($B15="","",IF(P15="","",IF($L$4="Media aritmética",(P15&lt;=$C15)*($F$5/$C$4)+(P15&gt;$C15)*0,IF(AND(ROUND(AVERAGE($D15,$F15,$H15,$J15,$L15,$N15,$P15,$R15,$T15,$V15,$X15,$Z15,$AB15,$AD15,$AF15,$AH15,$AJ15,AL15,AN15,AP15,AR15,AT15,AV15,AX15,AZ15,BB15,BD15,BF15,BH15,BJ15),2)-$C15/2&lt;=P15,(ROUND(AVERAGE($D15,$F15,$H15,$J15,$L15,$N15,$P15,$R15,$T15,$V15,$X15,$Z15,$AB15,$AD15,$AF15,$AH15,$AJ15,AL15,AN15,AP15,AR15,AT15,AV15,AX15,AZ15,BB15,BD15,BF15,BH15,BJ15),2)+$C15/2&gt;P15)),($F$5/$C$4),0))))</f>
        <v>0</v>
      </c>
      <c r="R15" s="302">
        <f t="shared" ca="1" si="34"/>
        <v>169038</v>
      </c>
      <c r="S15" s="301">
        <f t="shared" ref="S15:S133" ca="1" si="64">IF($B15="","",IF(R15="","",IF($L$4="Media aritmética",(R15&lt;=$C15)*($F$5/$C$4)+(R15&gt;$C15)*0,IF(AND(ROUND(AVERAGE($D15,$F15,$H15,$J15,$L15,$N15,$P15,$R15,$T15,$V15,$X15,$Z15,$AB15,$AD15,$AF15,$AH15,$AJ15,AL15,AN15,AP15,AR15,AT15,AV15,AX15,AZ15,BB15,BD15,BF15,BH15,BJ15),2)-$C15/2&lt;=R15,(ROUND(AVERAGE($D15,$F15,$H15,$J15,$L15,$N15,$P15,$R15,$T15,$V15,$X15,$Z15,$AB15,$AD15,$AF15,$AH15,$AJ15,AL15,AN15,AP15,AR15,AT15,AV15,AX15,AZ15,BB15,BD15,BF15,BH15,BJ15),2)+$C15/2&gt;R15)),($F$5/$C$4),0))))</f>
        <v>0</v>
      </c>
      <c r="T15" s="302" t="str">
        <f t="shared" si="35"/>
        <v/>
      </c>
      <c r="U15" s="301" t="str">
        <f t="shared" ref="U15:U133" si="65">IF($B15="","",IF(T15="","",IF($L$4="Media aritmética",(T15&lt;=$C15)*($F$5/$C$4)+(T15&gt;$C15)*0,IF(AND(ROUND(AVERAGE($D15,$F15,$H15,$J15,$L15,$N15,$P15,$R15,$T15,$V15,$X15,$Z15,$AB15,$AD15,$AF15,$AH15,$AJ15,AL15,AN15,AP15,AR15,AT15,AV15,AX15,AZ15,BB15,BD15,BF15,BH15,BJ15),2)-$C15/2&lt;=T15,(ROUND(AVERAGE($D15,$F15,$H15,$J15,$L15,$N15,$P15,$R15,$T15,$V15,$X15,$Z15,$AB15,$AD15,$AF15,$AH15,$AJ15,AL15,AN15,AP15,AR15,AT15,AV15,AX15,AZ15,BB15,BD15,BF15,BH15,BJ15),2)+$C15/2&gt;T15)),($F$5/$C$4),0))))</f>
        <v/>
      </c>
      <c r="V15" s="302" t="str">
        <f t="shared" si="36"/>
        <v/>
      </c>
      <c r="W15" s="301" t="str">
        <f t="shared" ref="W15:W133" si="66">IF($B15="","",IF(V15="","",IF($L$4="Media aritmética",(V15&lt;=$C15)*($F$5/$C$4)+(V15&gt;$C15)*0,IF(AND(ROUND(AVERAGE($D15,$F15,$H15,$J15,$L15,$N15,$P15,$R15,$T15,$V15,$X15,$Z15,$AB15,$AD15,$AF15,$AH15,$AJ15,AL15,AN15,AP15,AR15,AT15,AV15,AX15,AZ15,BB15,BD15,BF15,BH15,BJ15),2)-$C15/2&lt;=V15,(ROUND(AVERAGE($D15,$F15,$H15,$J15,$L15,$N15,$P15,$R15,$T15,$V15,$X15,$Z15,$AB15,$AD15,$AF15,$AH15,$AJ15,AL15,AN15,AP15,AR15,AT15,AV15,AX15,AZ15,BB15,BD15,BF15,BH15,BJ15),2)+$C15/2&gt;V15)),($F$5/$C$4),0))))</f>
        <v/>
      </c>
      <c r="X15" s="302" t="str">
        <f t="shared" si="37"/>
        <v/>
      </c>
      <c r="Y15" s="301" t="str">
        <f t="shared" ref="Y15:Y133" si="67">IF($B15="","",IF(X15="","",IF($L$4="Media aritmética",(X15&lt;=$C15)*($F$5/$C$4)+(X15&gt;$C15)*0,IF(AND(ROUND(AVERAGE($D15,$F15,$H15,$J15,$L15,$N15,$P15,$R15,$T15,$V15,$X15,$Z15,$AB15,$AD15,$AF15,$AH15,$AJ15,AL15,AN15,AP15,AR15,AT15,AV15,AX15,AZ15,BB15,BD15,BF15,BH15,BJ15),2)-$C15/2&lt;=X15,(ROUND(AVERAGE($D15,$F15,$H15,$J15,$L15,$N15,$P15,$R15,$T15,$V15,$X15,$Z15,$AB15,$AD15,$AF15,$AH15,$AJ15,AL15,AN15,AP15,AR15,AT15,AV15,AX15,AZ15,BB15,BD15,BF15,BH15,BJ15),2)+$C15/2&gt;X15)),($F$5/$C$4),0))))</f>
        <v/>
      </c>
      <c r="Z15" s="302" t="str">
        <f t="shared" si="38"/>
        <v/>
      </c>
      <c r="AA15" s="301" t="str">
        <f t="shared" ref="AA15:AA133" si="68">IF($B15="","",IF(Z15="","",IF($L$4="Media aritmética",(Z15&lt;=$C15)*($F$5/$C$4)+(Z15&gt;$C15)*0,IF(AND(ROUND(AVERAGE($D15,$F15,$H15,$J15,$L15,$N15,$P15,$R15,$T15,$V15,$X15,$Z15,$AB15,$AD15,$AF15,$AH15,$AJ15,AL15,AN15,AP15,AR15,AT15,AV15,AX15,AZ15,BB15,BD15,BF15,BH15,BJ15),2)-$C15/2&lt;=Z15,(ROUND(AVERAGE($D15,$F15,$H15,$J15,$L15,$N15,$P15,$R15,$T15,$V15,$X15,$Z15,$AB15,$AD15,$AF15,$AH15,$AJ15,AL15,AN15,AP15,AR15,AT15,AV15,AX15,AZ15,BB15,BD15,BF15,BH15,BJ15),2)+$C15/2&gt;Z15)),($F$5/$C$4),0))))</f>
        <v/>
      </c>
      <c r="AB15" s="302" t="str">
        <f t="shared" si="39"/>
        <v/>
      </c>
      <c r="AC15" s="301" t="str">
        <f t="shared" ref="AC15:AC133" si="69">IF($B15="","",IF(AB15="","",IF($L$4="Media aritmética",(AB15&lt;=$C15)*($F$5/$C$4)+(AB15&gt;$C15)*0,IF(AND(ROUND(AVERAGE($D15,$F15,$H15,$J15,$L15,$N15,$P15,$R15,$T15,$V15,$X15,$Z15,$AB15,$AD15,$AF15,$AH15,$AJ15,AL15,AN15,AP15,AR15,AT15,AV15,AX15,AZ15,BB15,BD15,BF15,BH15,BJ15),2)-$C15/2&lt;=AB15,(ROUND(AVERAGE($D15,$F15,$H15,$J15,$L15,$N15,$P15,$R15,$T15,$V15,$X15,$Z15,$AB15,$AD15,$AF15,$AH15,$AJ15,AL15,AN15,AP15,AR15,AT15,AV15,AX15,AZ15,BB15,BD15,BF15,BH15,BJ15),2)+$C15/2&gt;AB15)),($F$5/$C$4),0))))</f>
        <v/>
      </c>
      <c r="AD15" s="302" t="str">
        <f t="shared" si="40"/>
        <v/>
      </c>
      <c r="AE15" s="301" t="str">
        <f t="shared" ref="AE15:AE133" si="70">IF($B15="","",IF(AD15="","",IF($L$4="Media aritmética",(AD15&lt;=$C15)*($F$5/$C$4)+(AD15&gt;$C15)*0,IF(AND(ROUND(AVERAGE($D15,$F15,$H15,$J15,$L15,$N15,$P15,$R15,$T15,$V15,$X15,$Z15,$AB15,$AD15,$AF15,$AH15,$AJ15,AL15,AN15,AP15,AR15,AT15,AV15,AX15,AZ15,BB15,BD15,BF15,BH15,BJ15),2)-$C15/2&lt;=AD15,(ROUND(AVERAGE($D15,$F15,$H15,$J15,$L15,$N15,$P15,$R15,$T15,$V15,$X15,$Z15,$AB15,$AD15,$AF15,$AH15,$AJ15,AL15,AN15,AP15,AR15,AT15,AV15,AX15,AZ15,BB15,BD15,BF15,BH15,BJ15),2)+$C15/2&gt;AD15)),($F$5/$C$4),0))))</f>
        <v/>
      </c>
      <c r="AF15" s="302" t="str">
        <f t="shared" si="41"/>
        <v/>
      </c>
      <c r="AG15" s="301" t="str">
        <f t="shared" ref="AG15:AG133" si="71">IF($B15="","",IF(AF15="","",IF($L$4="Media aritmética",(AF15&lt;=$C15)*($F$5/$C$4)+(AF15&gt;$C15)*0,IF(AND(ROUND(AVERAGE($D15,$F15,$H15,$J15,$L15,$N15,$P15,$R15,$T15,$V15,$X15,$Z15,$AB15,$AD15,$AF15,$AH15,$AJ15,AL15,AN15,AP15,AR15,AT15,AV15,AX15,AZ15,BB15,BD15,BF15,BH15,BJ15),2)-$C15/2&lt;=AF15,(ROUND(AVERAGE($D15,$F15,$H15,$J15,$L15,$N15,$P15,$R15,$T15,$V15,$X15,$Z15,$AB15,$AD15,$AF15,$AH15,$AJ15,AL15,AN15,AP15,AR15,AT15,AV15,AX15,AZ15,BB15,BD15,BF15,BH15,BJ15),2)+$C15/2&gt;AF15)),($F$5/$C$4),0))))</f>
        <v/>
      </c>
      <c r="AH15" s="302" t="str">
        <f t="shared" si="42"/>
        <v/>
      </c>
      <c r="AI15" s="301" t="str">
        <f t="shared" ref="AI15:AI133" si="72">IF($B15="","",IF(AH15="","",IF($L$4="Media aritmética",(AH15&lt;=$C15)*($F$5/$C$4)+(AH15&gt;$C15)*0,IF(AND(ROUND(AVERAGE($D15,$F15,$H15,$J15,$L15,$N15,$P15,$R15,$T15,$V15,$X15,$Z15,$AB15,$AD15,$AF15,$AH15,$AJ15,AL15,AN15,AP15,AR15,AT15,AV15,AX15,AZ15,BB15,BD15,BF15,BH15,BJ15),2)-$C15/2&lt;=AH15,(ROUND(AVERAGE($D15,$F15,$H15,$J15,$L15,$N15,$P15,$R15,$T15,$V15,$X15,$Z15,$AB15,$AD15,$AF15,$AH15,$AJ15,AL15,AN15,AP15,AR15,AT15,AV15,AX15,AZ15,BB15,BD15,BF15,BH15,BJ15),2)+$C15/2&gt;AH15)),($F$5/$C$4),0))))</f>
        <v/>
      </c>
      <c r="AJ15" s="302" t="str">
        <f t="shared" si="43"/>
        <v/>
      </c>
      <c r="AK15" s="301" t="str">
        <f t="shared" ref="AK15:AK133" si="73">IF($B15="","",IF(AJ15="","",IF($L$4="Media aritmética",(AJ15&lt;=$C15)*($F$5/$C$4)+(AJ15&gt;$C15)*0,IF(AND(ROUND(AVERAGE($D15,$F15,$H15,$J15,$L15,$N15,$P15,$R15,$T15,$V15,$X15,$Z15,$AB15,$AD15,$AF15,$AH15,$AJ15,AL15,AN15,AP15,AR15,AT15,AV15,AX15,AZ15,BB15,BD15,BF15,BH15,BJ15),2)-$C15/2&lt;=AJ15,(ROUND(AVERAGE($D15,$F15,$H15,$J15,$L15,$N15,$P15,$R15,$T15,$V15,$X15,$Z15,$AB15,$AD15,$AF15,$AH15,$AJ15,AL15,AN15,AP15,AR15,AT15,AV15,AX15,AZ15,BB15,BD15,BF15,BH15,BJ15),2)+$C15/2&gt;AJ15)),($F$5/$C$4),0))))</f>
        <v/>
      </c>
      <c r="AL15" s="302" t="str">
        <f t="shared" si="44"/>
        <v/>
      </c>
      <c r="AM15" s="301" t="str">
        <f t="shared" ref="AM15:AM133" si="74">IF($B15="","",IF(AL15="","",IF($L$4="Media aritmética",(AL15&lt;=$C15)*($F$5/$C$4)+(AL15&gt;$C15)*0,IF(AND(ROUND(AVERAGE($D15,$F15,$H15,$J15,$L15,$N15,$P15,$R15,$T15,$V15,$X15,$Z15,$AB15,$AD15,$AF15,$AH15,$AJ15,AL15,AN15,AP15,AR15,AT15,AV15,AX15,AZ15,BB15,BD15,BF15,BH15,BJ15),2)-$C15/2&lt;=AL15,(ROUND(AVERAGE($D15,$F15,$H15,$J15,$L15,$N15,$P15,$R15,$T15,$V15,$X15,$Z15,$AB15,$AD15,$AF15,$AH15,$AJ15,AL15,AN15,AP15,AR15,AT15,AV15,AX15,AZ15,BB15,BD15,BF15,BH15,BJ15),2)+$C15/2&gt;AL15)),($F$5/$C$4),0))))</f>
        <v/>
      </c>
      <c r="AN15" s="302" t="str">
        <f t="shared" si="45"/>
        <v/>
      </c>
      <c r="AO15" s="301" t="str">
        <f t="shared" ref="AO15:AO133" si="75">IF($B15="","",IF(AN15="","",IF($L$4="Media aritmética",(AN15&lt;=$C15)*($F$5/$C$4)+(AN15&gt;$C15)*0,IF(AND(ROUND(AVERAGE($D15,$F15,$H15,$J15,$L15,$N15,$P15,$R15,$T15,$V15,$X15,$Z15,$AB15,$AD15,$AF15,$AH15,$AJ15,AL15,AN15,AP15,AR15,AT15,AV15,AX15,AZ15,BB15,BD15,BF15,BH15,BJ15),2)-$C15/2&lt;=AN15,(ROUND(AVERAGE($D15,$F15,$H15,$J15,$L15,$N15,$P15,$R15,$T15,$V15,$X15,$Z15,$AB15,$AD15,$AF15,$AH15,$AJ15,AL15,AN15,AP15,AR15,AT15,AV15,AX15,AZ15,BB15,BD15,BF15,BH15,BJ15),2)+$C15/2&gt;AN15)),($F$5/$C$4),0))))</f>
        <v/>
      </c>
      <c r="AP15" s="302" t="str">
        <f t="shared" si="46"/>
        <v/>
      </c>
      <c r="AQ15" s="301" t="str">
        <f t="shared" ref="AQ15:AQ133" si="76">IF($B15="","",IF(AP15="","",IF($L$4="Media aritmética",(AP15&lt;=$C15)*($F$5/$C$4)+(AP15&gt;$C15)*0,IF(AND(ROUND(AVERAGE($D15,$F15,$H15,$J15,$L15,$N15,$P15,$R15,$T15,$V15,$X15,$Z15,$AB15,$AD15,$AF15,$AH15,$AJ15,AL15,AN15,AP15,AR15,AT15,AV15,AX15,AZ15,BB15,BD15,BF15,BH15,BJ15),2)-$C15/2&lt;=AP15,(ROUND(AVERAGE($D15,$F15,$H15,$J15,$L15,$N15,$P15,$R15,$T15,$V15,$X15,$Z15,$AB15,$AD15,$AF15,$AH15,$AJ15,AL15,AN15,AP15,AR15,AT15,AV15,AX15,AZ15,BB15,BD15,BF15,BH15,BJ15),2)+$C15/2&gt;AP15)),($F$5/$C$4),0))))</f>
        <v/>
      </c>
      <c r="AR15" s="302" t="str">
        <f t="shared" si="47"/>
        <v/>
      </c>
      <c r="AS15" s="301" t="str">
        <f t="shared" ref="AS15:AS133" si="77">IF($B15="","",IF(AR15="","",IF($L$4="Media aritmética",(AR15&lt;=$C15)*($F$5/$C$4)+(AR15&gt;$C15)*0,IF(AND(ROUND(AVERAGE($D15,$F15,$H15,$J15,$L15,$N15,$P15,$R15,$T15,$V15,$X15,$Z15,$AB15,$AD15,$AF15,$AH15,$AJ15,AL15,AN15,AP15,AR15,AT15,AV15,AX15,AZ15,BB15,BD15,BF15,BH15,BJ15),2)-$C15/2&lt;=AR15,(ROUND(AVERAGE($D15,$F15,$H15,$J15,$L15,$N15,$P15,$R15,$T15,$V15,$X15,$Z15,$AB15,$AD15,$AF15,$AH15,$AJ15,AL15,AN15,AP15,AR15,AT15,AV15,AX15,AZ15,BB15,BD15,BF15,BH15,BJ15),2)+$C15/2&gt;AR15)),($F$5/$C$4),0))))</f>
        <v/>
      </c>
      <c r="AT15" s="302" t="str">
        <f t="shared" si="48"/>
        <v/>
      </c>
      <c r="AU15" s="301" t="str">
        <f t="shared" ref="AU15:AU133" si="78">IF($B15="","",IF(AT15="","",IF($L$4="Media aritmética",(AT15&lt;=$C15)*($F$5/$C$4)+(AT15&gt;$C15)*0,IF(AND(ROUND(AVERAGE($D15,$F15,$H15,$J15,$L15,$N15,$P15,$R15,$T15,$V15,$X15,$Z15,$AB15,$AD15,$AF15,$AH15,$AJ15,AL15,AN15,AP15,AR15,AT15,AV15,AX15,AZ15,BB15,BD15,BF15,BH15,BJ15),2)-$C15/2&lt;=AT15,(ROUND(AVERAGE($D15,$F15,$H15,$J15,$L15,$N15,$P15,$R15,$T15,$V15,$X15,$Z15,$AB15,$AD15,$AF15,$AH15,$AJ15,AL15,AN15,AP15,AR15,AT15,AV15,AX15,AZ15,BB15,BD15,BF15,BH15,BJ15),2)+$C15/2&gt;AT15)),($F$5/$C$4),0))))</f>
        <v/>
      </c>
      <c r="AV15" s="302" t="str">
        <f t="shared" si="49"/>
        <v/>
      </c>
      <c r="AW15" s="301" t="str">
        <f t="shared" ref="AW15:AW133" si="79">IF($B15="","",IF(AV15="","",IF($L$4="Media aritmética",(AV15&lt;=$C15)*($F$5/$C$4)+(AV15&gt;$C15)*0,IF(AND(ROUND(AVERAGE($D15,$F15,$H15,$J15,$L15,$N15,$P15,$R15,$T15,$V15,$X15,$Z15,$AB15,$AD15,$AF15,$AH15,$AJ15,AL15,AN15,AP15,AR15,AT15,AV15,AX15,AZ15,BB15,BD15,BF15,BH15,BJ15),2)-$C15/2&lt;=AV15,(ROUND(AVERAGE($D15,$F15,$H15,$J15,$L15,$N15,$P15,$R15,$T15,$V15,$X15,$Z15,$AB15,$AD15,$AF15,$AH15,$AJ15,AL15,AN15,AP15,AR15,AT15,AV15,AX15,AZ15,BB15,BD15,BF15,BH15,BJ15),2)+$C15/2&gt;AV15)),($F$5/$C$4),0))))</f>
        <v/>
      </c>
      <c r="AX15" s="302" t="str">
        <f t="shared" si="50"/>
        <v/>
      </c>
      <c r="AY15" s="301" t="str">
        <f t="shared" ref="AY15:AY133" si="80">IF($B15="","",IF(AX15="","",IF($L$4="Media aritmética",(AX15&lt;=$C15)*($F$5/$C$4)+(AX15&gt;$C15)*0,IF(AND(ROUND(AVERAGE($D15,$F15,$H15,$J15,$L15,$N15,$P15,$R15,$T15,$V15,$X15,$Z15,$AB15,$AD15,$AF15,$AH15,$AJ15,AL15,AN15,AP15,AR15,AT15,AV15,AX15,AZ15,BB15,BD15,BF15,BH15,BJ15),2)-$C15/2&lt;=AX15,(ROUND(AVERAGE($D15,$F15,$H15,$J15,$L15,$N15,$P15,$R15,$T15,$V15,$X15,$Z15,$AB15,$AD15,$AF15,$AH15,$AJ15,AL15,AN15,AP15,AR15,AT15,AV15,AX15,AZ15,BB15,BD15,BF15,BH15,BJ15),2)+$C15/2&gt;AX15)),($F$5/$C$4),0))))</f>
        <v/>
      </c>
      <c r="AZ15" s="302" t="str">
        <f t="shared" si="51"/>
        <v/>
      </c>
      <c r="BA15" s="301" t="str">
        <f t="shared" ref="BA15:BA133" si="81">IF($B15="","",IF(AZ15="","",IF($L$4="Media aritmética",(AZ15&lt;=$C15)*($F$5/$C$4)+(AZ15&gt;$C15)*0,IF(AND(ROUND(AVERAGE($D15,$F15,$H15,$J15,$L15,$N15,$P15,$R15,$T15,$V15,$X15,$Z15,$AB15,$AD15,$AF15,$AH15,$AJ15,AL15,AN15,AP15,AR15,AT15,AV15,AX15,AZ15,BB15,BD15,BF15,BH15,BJ15),2)-$C15/2&lt;=AZ15,(ROUND(AVERAGE($D15,$F15,$H15,$J15,$L15,$N15,$P15,$R15,$T15,$V15,$X15,$Z15,$AB15,$AD15,$AF15,$AH15,$AJ15,AL15,AN15,AP15,AR15,AT15,AV15,AX15,AZ15,BB15,BD15,BF15,BH15,BJ15),2)+$C15/2&gt;AZ15)),($F$5/$C$4),0))))</f>
        <v/>
      </c>
      <c r="BB15" s="302" t="str">
        <f t="shared" si="52"/>
        <v/>
      </c>
      <c r="BC15" s="301" t="str">
        <f t="shared" ref="BC15:BC78" si="82">IF($B15="","",IF(BB15="","",IF($L$4="Media aritmética",(BB15&lt;=$C15)*($F$5/$C$4)+(BB15&gt;$C15)*0,IF(AND(ROUND(AVERAGE($D15,$F15,$H15,$J15,$L15,$N15,$P15,$R15,$T15,$V15,$X15,$Z15,$AB15,$AD15,$AF15,$AH15,$AJ15,AJ15,AL15,AN15,AP15,AR15,AT15,AV15,AX15,AZ15,BB15,BD15,BF15,BH15),2)-$C15/2&lt;=BB15,(ROUND(AVERAGE($D15,$F15,$H15,$J15,$L15,$N15,$P15,$R15,$T15,$V15,$X15,$Z15,$AB15,$AD15,$AF15,$AH15,$AJ15,AJ15,AL15,AN15,AP15,AR15,AT15,AV15,AX15,AZ15,BB15,BD15,BF15,BH15),2)+$C15/2&gt;BB15)),($F$5/$C$4),0))))</f>
        <v/>
      </c>
      <c r="BD15" s="302" t="str">
        <f t="shared" si="53"/>
        <v/>
      </c>
      <c r="BE15" s="301" t="str">
        <f t="shared" ref="BE15:BE78" si="83">IF($B15="","",IF(BD15="","",IF($L$4="Media aritmética",(BD15&lt;=$C15)*($F$5/$C$4)+(BD15&gt;$C15)*0,IF(AND(ROUND(AVERAGE($D15,$F15,$H15,$J15,$L15,$N15,$P15,$R15,$T15,$V15,$X15,$Z15,$AB15,$AD15,$AF15,$AH15,$AJ15,AL15,AN15,AP15,AR15,AT15,AV15,AX15,AZ15,BB15,BD15,BF15,BH15,BJ15),2)-$C15/2&lt;=BD15,(ROUND(AVERAGE($D15,$F15,$H15,$J15,$L15,$N15,$P15,$R15,$T15,$V15,$X15,$Z15,$AB15,$AD15,$AF15,$AH15,$AJ15,AL15,AN15,AP15,AR15,AT15,AV15,AX15,AZ15,BB15,BD15,BF15,BH15,BJ15),2)+$C15/2&gt;BD15)),($F$5/$C$4),0))))</f>
        <v/>
      </c>
      <c r="BF15" s="79" t="str">
        <f t="shared" ref="BF15:BF22" si="84">IF($BF$8="Habilitado",IF($B15="","",ROUND(VLOOKUP($B15,UNITARIO_28,5,FALSE),2)),"")</f>
        <v/>
      </c>
      <c r="BG15" s="82" t="str">
        <f t="shared" ref="BG15:BG133" si="85">IF($B15="","",IF(BF15="","",IF($L$4="Media aritmética",(BF15&lt;=$C15)*($F$5/$C$4)+(BF15&gt;$C15)*0,IF(AND(ROUND(AVERAGE($D15,$F15,$H15,$J15,$L15,$N15,$P15,$R15,$T15,$V15,$X15,$Z15,$AB15,$AD15,$AF15,$AH15,$AJ15,AL15,AN15,AP15,AR15,AT15,AV15,AX15,AZ15,BB15,BD15,BF15,BH15,BJ15),2)-$C15/2&lt;=BF15,(ROUND(AVERAGE($D15,$F15,$H15,$J15,$L15,$N15,$P15,$R15,$T15,$V15,$X15,$Z15,$AB15,$AD15,$AF15,$AH15,$AJ15,AL15,AN15,AP15,AR15,AT15,AV15,AX15,AZ15,BB15,BD15,BF15,BH15,BJ15),2)+$C15/2&gt;BF15)),($F$5/$C$4),0))))</f>
        <v/>
      </c>
      <c r="BH15" s="79" t="str">
        <f t="shared" si="54"/>
        <v/>
      </c>
      <c r="BI15" s="82" t="str">
        <f t="shared" ref="BI15:BI133" si="86">IF($B15="","",IF(BH15="","",IF($L$4="Media aritmética",(BH15&lt;=$C15)*($F$5/$C$4)+(BH15&gt;$C15)*0,IF(AND(ROUND(AVERAGE($D15,$F15,$H15,$J15,$L15,$N15,$P15,$R15,$T15,$V15,$X15,$Z15,$AB15,$AD15,$AF15,$AH15,$AJ15,AL15,AN15,AP15,AR15,AT15,AV15,AX15,AZ15,BB15,BD15,BF15,BH15,BJ15),2)-$C15/2&lt;=BH15,(ROUND(AVERAGE($D15,$F15,$H15,$J15,$L15,$N15,$P15,$R15,$T15,$V15,$X15,$Z15,$AB15,$AD15,$AF15,$AH15,$AJ15,AL15,AN15,AP15,AR15,AT15,AV15,AX15,AZ15,BB15,BD15,BF15,BH15,BJ15),2)+$C15/2&gt;BH15)),($F$5/$C$4),0))))</f>
        <v/>
      </c>
      <c r="BJ15" s="79" t="str">
        <f t="shared" si="55"/>
        <v/>
      </c>
      <c r="BK15" s="82" t="str">
        <f t="shared" ref="BK15:BK133" si="87">IF($B15="","",IF(BJ15="","",IF($L$4="Media aritmética",(BJ15&lt;=$C15)*($F$5/$C$4)+(BJ15&gt;$C15)*0,IF(AND(ROUND(AVERAGE($D15,$F15,$H15,$J15,$L15,$N15,$P15,$R15,$T15,$V15,$X15,$Z15,$AB15,$AD15,$AF15,$AH15,$AJ15,AL15,AN15,AP15,AR15,AT15,AV15,AX15,AZ15,BB15,BD15,BF15,BH15,BJ15),2)-$C15/2&lt;=BJ15,(ROUND(AVERAGE($D15,$F15,$H15,$J15,$L15,$N15,$P15,$R15,$T15,$V15,$X15,$Z15,$AB15,$AD15,$AF15,$AH15,$AJ15,AL15,AN15,AP15,AR15,AT15,AV15,AX15,AZ15,BB15,BD15,BF15,BH15,BJ15),2)+$C15/2&gt;BJ15)),($F$5/$C$4),0))))</f>
        <v/>
      </c>
      <c r="BM15" s="785">
        <f t="shared" ref="BM15:BM78" ca="1" si="88">AVERAGE(D15,F15,H15,J15,L15,N15,P15,R15)</f>
        <v>134886</v>
      </c>
      <c r="BN15" s="1096">
        <f t="shared" ref="BN15:BN78" ca="1" si="89">_xlfn.STDEV.P(D15,F15,H15,J15,L15,N15,P15,R15)</f>
        <v>49914.923539959469</v>
      </c>
      <c r="BO15" s="1105">
        <f t="shared" ref="BO15:BO78" ca="1" si="90">BM15-(BN15/2)</f>
        <v>109928.53823002026</v>
      </c>
      <c r="BP15" s="1105">
        <f t="shared" ref="BP15:BP78" ca="1" si="91">BM15+(BN15/2)</f>
        <v>159843.46176997974</v>
      </c>
    </row>
    <row r="16" spans="1:68" s="70" customFormat="1" ht="21" customHeight="1">
      <c r="A16" s="242">
        <v>3</v>
      </c>
      <c r="B16" s="1100" t="s">
        <v>399</v>
      </c>
      <c r="C16" s="474">
        <f t="shared" ca="1" si="56"/>
        <v>22897.57</v>
      </c>
      <c r="D16" s="476">
        <f t="shared" ca="1" si="26"/>
        <v>63000</v>
      </c>
      <c r="E16" s="301">
        <f t="shared" ca="1" si="57"/>
        <v>0</v>
      </c>
      <c r="F16" s="302" t="str">
        <f t="shared" ca="1" si="28"/>
        <v/>
      </c>
      <c r="G16" s="301" t="str">
        <f t="shared" ca="1" si="58"/>
        <v/>
      </c>
      <c r="H16" s="302">
        <f t="shared" ca="1" si="29"/>
        <v>121752</v>
      </c>
      <c r="I16" s="301">
        <f t="shared" ca="1" si="59"/>
        <v>0</v>
      </c>
      <c r="J16" s="302" t="str">
        <f t="shared" ca="1" si="30"/>
        <v/>
      </c>
      <c r="K16" s="301" t="str">
        <f t="shared" ca="1" si="60"/>
        <v/>
      </c>
      <c r="L16" s="302">
        <f t="shared" ca="1" si="31"/>
        <v>122310</v>
      </c>
      <c r="M16" s="301">
        <f t="shared" ca="1" si="61"/>
        <v>0</v>
      </c>
      <c r="N16" s="302">
        <f t="shared" ca="1" si="32"/>
        <v>122328</v>
      </c>
      <c r="O16" s="301">
        <f t="shared" ca="1" si="62"/>
        <v>0</v>
      </c>
      <c r="P16" s="302">
        <f t="shared" ca="1" si="33"/>
        <v>90000</v>
      </c>
      <c r="Q16" s="301">
        <f t="shared" ca="1" si="63"/>
        <v>0</v>
      </c>
      <c r="R16" s="302">
        <f t="shared" ca="1" si="34"/>
        <v>122292</v>
      </c>
      <c r="S16" s="301">
        <f t="shared" ca="1" si="64"/>
        <v>0</v>
      </c>
      <c r="T16" s="302" t="str">
        <f t="shared" si="35"/>
        <v/>
      </c>
      <c r="U16" s="301" t="str">
        <f t="shared" si="65"/>
        <v/>
      </c>
      <c r="V16" s="302" t="str">
        <f t="shared" si="36"/>
        <v/>
      </c>
      <c r="W16" s="301" t="str">
        <f t="shared" si="66"/>
        <v/>
      </c>
      <c r="X16" s="302" t="str">
        <f t="shared" si="37"/>
        <v/>
      </c>
      <c r="Y16" s="301" t="str">
        <f t="shared" si="67"/>
        <v/>
      </c>
      <c r="Z16" s="302" t="str">
        <f t="shared" si="38"/>
        <v/>
      </c>
      <c r="AA16" s="301" t="str">
        <f t="shared" si="68"/>
        <v/>
      </c>
      <c r="AB16" s="302" t="str">
        <f t="shared" si="39"/>
        <v/>
      </c>
      <c r="AC16" s="301" t="str">
        <f t="shared" si="69"/>
        <v/>
      </c>
      <c r="AD16" s="302" t="str">
        <f t="shared" si="40"/>
        <v/>
      </c>
      <c r="AE16" s="301" t="str">
        <f t="shared" si="70"/>
        <v/>
      </c>
      <c r="AF16" s="302" t="str">
        <f t="shared" si="41"/>
        <v/>
      </c>
      <c r="AG16" s="301" t="str">
        <f t="shared" si="71"/>
        <v/>
      </c>
      <c r="AH16" s="302" t="str">
        <f t="shared" si="42"/>
        <v/>
      </c>
      <c r="AI16" s="301" t="str">
        <f t="shared" si="72"/>
        <v/>
      </c>
      <c r="AJ16" s="302" t="str">
        <f t="shared" si="43"/>
        <v/>
      </c>
      <c r="AK16" s="301" t="str">
        <f t="shared" si="73"/>
        <v/>
      </c>
      <c r="AL16" s="302" t="str">
        <f t="shared" si="44"/>
        <v/>
      </c>
      <c r="AM16" s="301" t="str">
        <f t="shared" si="74"/>
        <v/>
      </c>
      <c r="AN16" s="302" t="str">
        <f t="shared" si="45"/>
        <v/>
      </c>
      <c r="AO16" s="301" t="str">
        <f t="shared" si="75"/>
        <v/>
      </c>
      <c r="AP16" s="302" t="str">
        <f t="shared" si="46"/>
        <v/>
      </c>
      <c r="AQ16" s="301" t="str">
        <f t="shared" si="76"/>
        <v/>
      </c>
      <c r="AR16" s="302" t="str">
        <f t="shared" si="47"/>
        <v/>
      </c>
      <c r="AS16" s="301" t="str">
        <f t="shared" si="77"/>
        <v/>
      </c>
      <c r="AT16" s="302" t="str">
        <f t="shared" si="48"/>
        <v/>
      </c>
      <c r="AU16" s="301" t="str">
        <f t="shared" si="78"/>
        <v/>
      </c>
      <c r="AV16" s="302" t="str">
        <f t="shared" si="49"/>
        <v/>
      </c>
      <c r="AW16" s="301" t="str">
        <f t="shared" si="79"/>
        <v/>
      </c>
      <c r="AX16" s="302" t="str">
        <f t="shared" si="50"/>
        <v/>
      </c>
      <c r="AY16" s="301" t="str">
        <f t="shared" si="80"/>
        <v/>
      </c>
      <c r="AZ16" s="302" t="str">
        <f t="shared" si="51"/>
        <v/>
      </c>
      <c r="BA16" s="301" t="str">
        <f t="shared" si="81"/>
        <v/>
      </c>
      <c r="BB16" s="302" t="str">
        <f t="shared" si="52"/>
        <v/>
      </c>
      <c r="BC16" s="301" t="str">
        <f t="shared" si="82"/>
        <v/>
      </c>
      <c r="BD16" s="302" t="str">
        <f t="shared" si="53"/>
        <v/>
      </c>
      <c r="BE16" s="301" t="str">
        <f t="shared" si="83"/>
        <v/>
      </c>
      <c r="BF16" s="79" t="str">
        <f t="shared" si="84"/>
        <v/>
      </c>
      <c r="BG16" s="82" t="str">
        <f t="shared" si="85"/>
        <v/>
      </c>
      <c r="BH16" s="79" t="str">
        <f t="shared" si="54"/>
        <v/>
      </c>
      <c r="BI16" s="82" t="str">
        <f t="shared" si="86"/>
        <v/>
      </c>
      <c r="BJ16" s="79" t="str">
        <f t="shared" si="55"/>
        <v/>
      </c>
      <c r="BK16" s="82" t="str">
        <f t="shared" si="87"/>
        <v/>
      </c>
      <c r="BM16" s="785">
        <f t="shared" ca="1" si="88"/>
        <v>106947</v>
      </c>
      <c r="BN16" s="1096">
        <f t="shared" ca="1" si="89"/>
        <v>22897.574827915727</v>
      </c>
      <c r="BO16" s="1105">
        <f t="shared" ca="1" si="90"/>
        <v>95498.212586042137</v>
      </c>
      <c r="BP16" s="1105">
        <f t="shared" ca="1" si="91"/>
        <v>118395.78741395786</v>
      </c>
    </row>
    <row r="17" spans="1:68" s="70" customFormat="1" ht="21" customHeight="1">
      <c r="A17" s="242">
        <v>4</v>
      </c>
      <c r="B17" s="1100" t="s">
        <v>404</v>
      </c>
      <c r="C17" s="474">
        <f t="shared" ca="1" si="56"/>
        <v>419506.71</v>
      </c>
      <c r="D17" s="476">
        <f t="shared" ca="1" si="26"/>
        <v>630000</v>
      </c>
      <c r="E17" s="301">
        <f t="shared" ca="1" si="57"/>
        <v>2.8</v>
      </c>
      <c r="F17" s="302" t="str">
        <f t="shared" ca="1" si="28"/>
        <v/>
      </c>
      <c r="G17" s="301" t="str">
        <f t="shared" ca="1" si="58"/>
        <v/>
      </c>
      <c r="H17" s="302">
        <f t="shared" ca="1" si="29"/>
        <v>1500000</v>
      </c>
      <c r="I17" s="301">
        <f t="shared" ca="1" si="59"/>
        <v>0</v>
      </c>
      <c r="J17" s="302" t="str">
        <f t="shared" ca="1" si="30"/>
        <v/>
      </c>
      <c r="K17" s="301" t="str">
        <f t="shared" ca="1" si="60"/>
        <v/>
      </c>
      <c r="L17" s="302">
        <f t="shared" ca="1" si="31"/>
        <v>338280</v>
      </c>
      <c r="M17" s="301">
        <f t="shared" ca="1" si="61"/>
        <v>0</v>
      </c>
      <c r="N17" s="302">
        <f t="shared" ca="1" si="32"/>
        <v>338300</v>
      </c>
      <c r="O17" s="301">
        <f t="shared" ca="1" si="62"/>
        <v>0</v>
      </c>
      <c r="P17" s="302">
        <f t="shared" ca="1" si="33"/>
        <v>400000</v>
      </c>
      <c r="Q17" s="301">
        <f t="shared" ca="1" si="63"/>
        <v>2.8</v>
      </c>
      <c r="R17" s="302">
        <f t="shared" ca="1" si="34"/>
        <v>338200</v>
      </c>
      <c r="S17" s="301">
        <f t="shared" ca="1" si="64"/>
        <v>0</v>
      </c>
      <c r="T17" s="302" t="str">
        <f t="shared" si="35"/>
        <v/>
      </c>
      <c r="U17" s="301" t="str">
        <f t="shared" si="65"/>
        <v/>
      </c>
      <c r="V17" s="302" t="str">
        <f t="shared" si="36"/>
        <v/>
      </c>
      <c r="W17" s="301" t="str">
        <f t="shared" si="66"/>
        <v/>
      </c>
      <c r="X17" s="302" t="str">
        <f t="shared" si="37"/>
        <v/>
      </c>
      <c r="Y17" s="301" t="str">
        <f t="shared" si="67"/>
        <v/>
      </c>
      <c r="Z17" s="302" t="str">
        <f t="shared" si="38"/>
        <v/>
      </c>
      <c r="AA17" s="301" t="str">
        <f t="shared" si="68"/>
        <v/>
      </c>
      <c r="AB17" s="302" t="str">
        <f t="shared" si="39"/>
        <v/>
      </c>
      <c r="AC17" s="301" t="str">
        <f t="shared" si="69"/>
        <v/>
      </c>
      <c r="AD17" s="302" t="str">
        <f t="shared" si="40"/>
        <v/>
      </c>
      <c r="AE17" s="301" t="str">
        <f t="shared" si="70"/>
        <v/>
      </c>
      <c r="AF17" s="302" t="str">
        <f t="shared" si="41"/>
        <v/>
      </c>
      <c r="AG17" s="301" t="str">
        <f t="shared" si="71"/>
        <v/>
      </c>
      <c r="AH17" s="302" t="str">
        <f t="shared" si="42"/>
        <v/>
      </c>
      <c r="AI17" s="301" t="str">
        <f t="shared" si="72"/>
        <v/>
      </c>
      <c r="AJ17" s="302" t="str">
        <f t="shared" si="43"/>
        <v/>
      </c>
      <c r="AK17" s="301" t="str">
        <f t="shared" si="73"/>
        <v/>
      </c>
      <c r="AL17" s="302" t="str">
        <f t="shared" si="44"/>
        <v/>
      </c>
      <c r="AM17" s="301" t="str">
        <f t="shared" si="74"/>
        <v/>
      </c>
      <c r="AN17" s="302" t="str">
        <f t="shared" si="45"/>
        <v/>
      </c>
      <c r="AO17" s="301" t="str">
        <f t="shared" si="75"/>
        <v/>
      </c>
      <c r="AP17" s="302" t="str">
        <f t="shared" si="46"/>
        <v/>
      </c>
      <c r="AQ17" s="301" t="str">
        <f t="shared" si="76"/>
        <v/>
      </c>
      <c r="AR17" s="302" t="str">
        <f t="shared" si="47"/>
        <v/>
      </c>
      <c r="AS17" s="301" t="str">
        <f t="shared" si="77"/>
        <v/>
      </c>
      <c r="AT17" s="302" t="str">
        <f t="shared" si="48"/>
        <v/>
      </c>
      <c r="AU17" s="301" t="str">
        <f t="shared" si="78"/>
        <v/>
      </c>
      <c r="AV17" s="302" t="str">
        <f t="shared" si="49"/>
        <v/>
      </c>
      <c r="AW17" s="301" t="str">
        <f t="shared" si="79"/>
        <v/>
      </c>
      <c r="AX17" s="302" t="str">
        <f t="shared" si="50"/>
        <v/>
      </c>
      <c r="AY17" s="301" t="str">
        <f t="shared" si="80"/>
        <v/>
      </c>
      <c r="AZ17" s="302" t="str">
        <f t="shared" si="51"/>
        <v/>
      </c>
      <c r="BA17" s="301" t="str">
        <f t="shared" si="81"/>
        <v/>
      </c>
      <c r="BB17" s="302" t="str">
        <f t="shared" si="52"/>
        <v/>
      </c>
      <c r="BC17" s="301" t="str">
        <f t="shared" si="82"/>
        <v/>
      </c>
      <c r="BD17" s="302" t="str">
        <f t="shared" si="53"/>
        <v/>
      </c>
      <c r="BE17" s="301" t="str">
        <f t="shared" si="83"/>
        <v/>
      </c>
      <c r="BF17" s="79" t="str">
        <f t="shared" si="84"/>
        <v/>
      </c>
      <c r="BG17" s="82" t="str">
        <f t="shared" si="85"/>
        <v/>
      </c>
      <c r="BH17" s="79" t="str">
        <f t="shared" si="54"/>
        <v/>
      </c>
      <c r="BI17" s="82" t="str">
        <f t="shared" si="86"/>
        <v/>
      </c>
      <c r="BJ17" s="79" t="str">
        <f t="shared" si="55"/>
        <v/>
      </c>
      <c r="BK17" s="82" t="str">
        <f t="shared" si="87"/>
        <v/>
      </c>
      <c r="BM17" s="785">
        <f t="shared" ca="1" si="88"/>
        <v>590796.66666666663</v>
      </c>
      <c r="BN17" s="1096">
        <f t="shared" ca="1" si="89"/>
        <v>419506.71038203372</v>
      </c>
      <c r="BO17" s="1105">
        <f t="shared" ca="1" si="90"/>
        <v>381043.31147564977</v>
      </c>
      <c r="BP17" s="1105">
        <f t="shared" ca="1" si="91"/>
        <v>800550.02185768355</v>
      </c>
    </row>
    <row r="18" spans="1:68" s="70" customFormat="1" ht="21" customHeight="1">
      <c r="A18" s="242">
        <v>5</v>
      </c>
      <c r="B18" s="1100" t="s">
        <v>406</v>
      </c>
      <c r="C18" s="474">
        <f t="shared" ca="1" si="56"/>
        <v>127994.26</v>
      </c>
      <c r="D18" s="476">
        <f t="shared" ca="1" si="26"/>
        <v>810000</v>
      </c>
      <c r="E18" s="301">
        <f t="shared" ca="1" si="57"/>
        <v>2.8</v>
      </c>
      <c r="F18" s="302" t="str">
        <f t="shared" ca="1" si="28"/>
        <v/>
      </c>
      <c r="G18" s="301" t="str">
        <f t="shared" ca="1" si="58"/>
        <v/>
      </c>
      <c r="H18" s="302">
        <f t="shared" ca="1" si="29"/>
        <v>860000</v>
      </c>
      <c r="I18" s="301">
        <f t="shared" ca="1" si="59"/>
        <v>0</v>
      </c>
      <c r="J18" s="302" t="str">
        <f t="shared" ca="1" si="30"/>
        <v/>
      </c>
      <c r="K18" s="301" t="str">
        <f t="shared" ca="1" si="60"/>
        <v/>
      </c>
      <c r="L18" s="302">
        <f t="shared" ca="1" si="31"/>
        <v>845000</v>
      </c>
      <c r="M18" s="301">
        <f t="shared" ca="1" si="61"/>
        <v>2.8</v>
      </c>
      <c r="N18" s="302">
        <f t="shared" ca="1" si="32"/>
        <v>845150</v>
      </c>
      <c r="O18" s="301">
        <f t="shared" ca="1" si="62"/>
        <v>2.8</v>
      </c>
      <c r="P18" s="302">
        <f t="shared" ca="1" si="33"/>
        <v>500000</v>
      </c>
      <c r="Q18" s="301">
        <f t="shared" ca="1" si="63"/>
        <v>0</v>
      </c>
      <c r="R18" s="302">
        <f t="shared" ca="1" si="34"/>
        <v>845050</v>
      </c>
      <c r="S18" s="301">
        <f t="shared" ca="1" si="64"/>
        <v>2.8</v>
      </c>
      <c r="T18" s="302" t="str">
        <f t="shared" si="35"/>
        <v/>
      </c>
      <c r="U18" s="301" t="str">
        <f t="shared" si="65"/>
        <v/>
      </c>
      <c r="V18" s="302" t="str">
        <f t="shared" si="36"/>
        <v/>
      </c>
      <c r="W18" s="301" t="str">
        <f t="shared" si="66"/>
        <v/>
      </c>
      <c r="X18" s="302" t="str">
        <f t="shared" si="37"/>
        <v/>
      </c>
      <c r="Y18" s="301" t="str">
        <f t="shared" si="67"/>
        <v/>
      </c>
      <c r="Z18" s="302" t="str">
        <f t="shared" si="38"/>
        <v/>
      </c>
      <c r="AA18" s="301" t="str">
        <f t="shared" si="68"/>
        <v/>
      </c>
      <c r="AB18" s="302" t="str">
        <f t="shared" si="39"/>
        <v/>
      </c>
      <c r="AC18" s="301" t="str">
        <f t="shared" si="69"/>
        <v/>
      </c>
      <c r="AD18" s="302" t="str">
        <f t="shared" si="40"/>
        <v/>
      </c>
      <c r="AE18" s="301" t="str">
        <f t="shared" si="70"/>
        <v/>
      </c>
      <c r="AF18" s="302" t="str">
        <f t="shared" si="41"/>
        <v/>
      </c>
      <c r="AG18" s="301" t="str">
        <f t="shared" si="71"/>
        <v/>
      </c>
      <c r="AH18" s="302" t="str">
        <f t="shared" si="42"/>
        <v/>
      </c>
      <c r="AI18" s="301" t="str">
        <f t="shared" si="72"/>
        <v/>
      </c>
      <c r="AJ18" s="302" t="str">
        <f t="shared" si="43"/>
        <v/>
      </c>
      <c r="AK18" s="301" t="str">
        <f t="shared" si="73"/>
        <v/>
      </c>
      <c r="AL18" s="302" t="str">
        <f t="shared" si="44"/>
        <v/>
      </c>
      <c r="AM18" s="301" t="str">
        <f t="shared" si="74"/>
        <v/>
      </c>
      <c r="AN18" s="302" t="str">
        <f t="shared" si="45"/>
        <v/>
      </c>
      <c r="AO18" s="301" t="str">
        <f t="shared" si="75"/>
        <v/>
      </c>
      <c r="AP18" s="302" t="str">
        <f t="shared" si="46"/>
        <v/>
      </c>
      <c r="AQ18" s="301" t="str">
        <f t="shared" si="76"/>
        <v/>
      </c>
      <c r="AR18" s="302" t="str">
        <f t="shared" si="47"/>
        <v/>
      </c>
      <c r="AS18" s="301" t="str">
        <f t="shared" si="77"/>
        <v/>
      </c>
      <c r="AT18" s="302" t="str">
        <f t="shared" si="48"/>
        <v/>
      </c>
      <c r="AU18" s="301" t="str">
        <f t="shared" si="78"/>
        <v/>
      </c>
      <c r="AV18" s="302" t="str">
        <f t="shared" si="49"/>
        <v/>
      </c>
      <c r="AW18" s="301" t="str">
        <f t="shared" si="79"/>
        <v/>
      </c>
      <c r="AX18" s="302" t="str">
        <f t="shared" si="50"/>
        <v/>
      </c>
      <c r="AY18" s="301" t="str">
        <f t="shared" si="80"/>
        <v/>
      </c>
      <c r="AZ18" s="302" t="str">
        <f t="shared" si="51"/>
        <v/>
      </c>
      <c r="BA18" s="301" t="str">
        <f t="shared" si="81"/>
        <v/>
      </c>
      <c r="BB18" s="302" t="str">
        <f t="shared" si="52"/>
        <v/>
      </c>
      <c r="BC18" s="301" t="str">
        <f t="shared" si="82"/>
        <v/>
      </c>
      <c r="BD18" s="302" t="str">
        <f t="shared" si="53"/>
        <v/>
      </c>
      <c r="BE18" s="301" t="str">
        <f t="shared" si="83"/>
        <v/>
      </c>
      <c r="BF18" s="79" t="str">
        <f t="shared" si="84"/>
        <v/>
      </c>
      <c r="BG18" s="82" t="str">
        <f t="shared" si="85"/>
        <v/>
      </c>
      <c r="BH18" s="79" t="str">
        <f t="shared" si="54"/>
        <v/>
      </c>
      <c r="BI18" s="82" t="str">
        <f t="shared" si="86"/>
        <v/>
      </c>
      <c r="BJ18" s="79" t="str">
        <f t="shared" si="55"/>
        <v/>
      </c>
      <c r="BK18" s="82" t="str">
        <f t="shared" si="87"/>
        <v/>
      </c>
      <c r="BM18" s="785">
        <f t="shared" ca="1" si="88"/>
        <v>784200</v>
      </c>
      <c r="BN18" s="1096">
        <f t="shared" ca="1" si="89"/>
        <v>127994.26093904888</v>
      </c>
      <c r="BO18" s="1105">
        <f t="shared" ca="1" si="90"/>
        <v>720202.86953047558</v>
      </c>
      <c r="BP18" s="1105">
        <f t="shared" ca="1" si="91"/>
        <v>848197.13046952442</v>
      </c>
    </row>
    <row r="19" spans="1:68" s="70" customFormat="1" ht="21" customHeight="1">
      <c r="A19" s="242">
        <v>6</v>
      </c>
      <c r="B19" s="1100" t="s">
        <v>408</v>
      </c>
      <c r="C19" s="474">
        <f t="shared" ca="1" si="56"/>
        <v>136058.22</v>
      </c>
      <c r="D19" s="476">
        <f t="shared" ca="1" si="26"/>
        <v>189000</v>
      </c>
      <c r="E19" s="301">
        <f t="shared" ca="1" si="57"/>
        <v>0</v>
      </c>
      <c r="F19" s="302" t="str">
        <f t="shared" ca="1" si="28"/>
        <v/>
      </c>
      <c r="G19" s="301" t="str">
        <f t="shared" ca="1" si="58"/>
        <v/>
      </c>
      <c r="H19" s="302">
        <f t="shared" ca="1" si="29"/>
        <v>476415</v>
      </c>
      <c r="I19" s="301">
        <f t="shared" ca="1" si="59"/>
        <v>0</v>
      </c>
      <c r="J19" s="302" t="str">
        <f t="shared" ca="1" si="30"/>
        <v/>
      </c>
      <c r="K19" s="301" t="str">
        <f t="shared" ca="1" si="60"/>
        <v/>
      </c>
      <c r="L19" s="302">
        <f t="shared" ca="1" si="31"/>
        <v>449790</v>
      </c>
      <c r="M19" s="301">
        <f t="shared" ca="1" si="61"/>
        <v>0</v>
      </c>
      <c r="N19" s="302">
        <f t="shared" ca="1" si="32"/>
        <v>449805</v>
      </c>
      <c r="O19" s="301">
        <f t="shared" ca="1" si="62"/>
        <v>0</v>
      </c>
      <c r="P19" s="302">
        <f t="shared" ca="1" si="33"/>
        <v>150000</v>
      </c>
      <c r="Q19" s="301">
        <f t="shared" ca="1" si="63"/>
        <v>0</v>
      </c>
      <c r="R19" s="302">
        <f t="shared" ca="1" si="34"/>
        <v>449745</v>
      </c>
      <c r="S19" s="301">
        <f t="shared" ca="1" si="64"/>
        <v>0</v>
      </c>
      <c r="T19" s="302" t="str">
        <f t="shared" si="35"/>
        <v/>
      </c>
      <c r="U19" s="301" t="str">
        <f t="shared" si="65"/>
        <v/>
      </c>
      <c r="V19" s="302" t="str">
        <f t="shared" si="36"/>
        <v/>
      </c>
      <c r="W19" s="301" t="str">
        <f t="shared" si="66"/>
        <v/>
      </c>
      <c r="X19" s="302" t="str">
        <f t="shared" si="37"/>
        <v/>
      </c>
      <c r="Y19" s="301" t="str">
        <f t="shared" si="67"/>
        <v/>
      </c>
      <c r="Z19" s="302" t="str">
        <f t="shared" si="38"/>
        <v/>
      </c>
      <c r="AA19" s="301" t="str">
        <f t="shared" si="68"/>
        <v/>
      </c>
      <c r="AB19" s="302" t="str">
        <f t="shared" si="39"/>
        <v/>
      </c>
      <c r="AC19" s="301" t="str">
        <f t="shared" si="69"/>
        <v/>
      </c>
      <c r="AD19" s="302" t="str">
        <f t="shared" si="40"/>
        <v/>
      </c>
      <c r="AE19" s="301" t="str">
        <f t="shared" si="70"/>
        <v/>
      </c>
      <c r="AF19" s="302" t="str">
        <f t="shared" si="41"/>
        <v/>
      </c>
      <c r="AG19" s="301" t="str">
        <f t="shared" si="71"/>
        <v/>
      </c>
      <c r="AH19" s="302" t="str">
        <f t="shared" si="42"/>
        <v/>
      </c>
      <c r="AI19" s="301" t="str">
        <f t="shared" si="72"/>
        <v/>
      </c>
      <c r="AJ19" s="302" t="str">
        <f t="shared" si="43"/>
        <v/>
      </c>
      <c r="AK19" s="301" t="str">
        <f t="shared" si="73"/>
        <v/>
      </c>
      <c r="AL19" s="302" t="str">
        <f t="shared" si="44"/>
        <v/>
      </c>
      <c r="AM19" s="301" t="str">
        <f t="shared" si="74"/>
        <v/>
      </c>
      <c r="AN19" s="302" t="str">
        <f t="shared" si="45"/>
        <v/>
      </c>
      <c r="AO19" s="301" t="str">
        <f t="shared" si="75"/>
        <v/>
      </c>
      <c r="AP19" s="302" t="str">
        <f t="shared" si="46"/>
        <v/>
      </c>
      <c r="AQ19" s="301" t="str">
        <f t="shared" si="76"/>
        <v/>
      </c>
      <c r="AR19" s="302" t="str">
        <f t="shared" si="47"/>
        <v/>
      </c>
      <c r="AS19" s="301" t="str">
        <f t="shared" si="77"/>
        <v/>
      </c>
      <c r="AT19" s="302" t="str">
        <f t="shared" si="48"/>
        <v/>
      </c>
      <c r="AU19" s="301" t="str">
        <f t="shared" si="78"/>
        <v/>
      </c>
      <c r="AV19" s="302" t="str">
        <f t="shared" si="49"/>
        <v/>
      </c>
      <c r="AW19" s="301" t="str">
        <f t="shared" si="79"/>
        <v/>
      </c>
      <c r="AX19" s="302" t="str">
        <f t="shared" si="50"/>
        <v/>
      </c>
      <c r="AY19" s="301" t="str">
        <f t="shared" si="80"/>
        <v/>
      </c>
      <c r="AZ19" s="302" t="str">
        <f t="shared" si="51"/>
        <v/>
      </c>
      <c r="BA19" s="301" t="str">
        <f t="shared" si="81"/>
        <v/>
      </c>
      <c r="BB19" s="302" t="str">
        <f t="shared" si="52"/>
        <v/>
      </c>
      <c r="BC19" s="301" t="str">
        <f t="shared" si="82"/>
        <v/>
      </c>
      <c r="BD19" s="302" t="str">
        <f t="shared" si="53"/>
        <v/>
      </c>
      <c r="BE19" s="301" t="str">
        <f t="shared" si="83"/>
        <v/>
      </c>
      <c r="BF19" s="79" t="str">
        <f t="shared" si="84"/>
        <v/>
      </c>
      <c r="BG19" s="82" t="str">
        <f t="shared" si="85"/>
        <v/>
      </c>
      <c r="BH19" s="79" t="str">
        <f t="shared" si="54"/>
        <v/>
      </c>
      <c r="BI19" s="82" t="str">
        <f t="shared" si="86"/>
        <v/>
      </c>
      <c r="BJ19" s="79" t="str">
        <f t="shared" si="55"/>
        <v/>
      </c>
      <c r="BK19" s="82" t="str">
        <f t="shared" si="87"/>
        <v/>
      </c>
      <c r="BM19" s="785">
        <f t="shared" ca="1" si="88"/>
        <v>360792.5</v>
      </c>
      <c r="BN19" s="1096">
        <f t="shared" ca="1" si="89"/>
        <v>136058.21734187906</v>
      </c>
      <c r="BO19" s="1105">
        <f t="shared" ca="1" si="90"/>
        <v>292763.39132906048</v>
      </c>
      <c r="BP19" s="1105">
        <f t="shared" ca="1" si="91"/>
        <v>428821.60867093952</v>
      </c>
    </row>
    <row r="20" spans="1:68" s="70" customFormat="1" ht="21" customHeight="1">
      <c r="A20" s="242">
        <v>7</v>
      </c>
      <c r="B20" s="1100" t="s">
        <v>410</v>
      </c>
      <c r="C20" s="474">
        <f t="shared" ca="1" si="56"/>
        <v>199026.02</v>
      </c>
      <c r="D20" s="476">
        <f t="shared" ca="1" si="26"/>
        <v>450000</v>
      </c>
      <c r="E20" s="301">
        <f t="shared" ca="1" si="57"/>
        <v>2.8</v>
      </c>
      <c r="F20" s="302" t="str">
        <f t="shared" ca="1" si="28"/>
        <v/>
      </c>
      <c r="G20" s="301" t="str">
        <f t="shared" ca="1" si="58"/>
        <v/>
      </c>
      <c r="H20" s="302">
        <f t="shared" ca="1" si="29"/>
        <v>950000</v>
      </c>
      <c r="I20" s="301">
        <f t="shared" ca="1" si="59"/>
        <v>0</v>
      </c>
      <c r="J20" s="302" t="str">
        <f t="shared" ca="1" si="30"/>
        <v/>
      </c>
      <c r="K20" s="301" t="str">
        <f t="shared" ca="1" si="60"/>
        <v/>
      </c>
      <c r="L20" s="302">
        <f t="shared" ca="1" si="31"/>
        <v>503420</v>
      </c>
      <c r="M20" s="301">
        <f t="shared" ca="1" si="61"/>
        <v>2.8</v>
      </c>
      <c r="N20" s="302">
        <f t="shared" ca="1" si="32"/>
        <v>503440</v>
      </c>
      <c r="O20" s="301">
        <f t="shared" ca="1" si="62"/>
        <v>2.8</v>
      </c>
      <c r="P20" s="302">
        <f t="shared" ca="1" si="33"/>
        <v>300000</v>
      </c>
      <c r="Q20" s="301">
        <f t="shared" ca="1" si="63"/>
        <v>0</v>
      </c>
      <c r="R20" s="302">
        <f t="shared" ca="1" si="34"/>
        <v>503380</v>
      </c>
      <c r="S20" s="301">
        <f t="shared" ca="1" si="64"/>
        <v>2.8</v>
      </c>
      <c r="T20" s="302" t="str">
        <f t="shared" si="35"/>
        <v/>
      </c>
      <c r="U20" s="301" t="str">
        <f t="shared" si="65"/>
        <v/>
      </c>
      <c r="V20" s="302" t="str">
        <f t="shared" si="36"/>
        <v/>
      </c>
      <c r="W20" s="301" t="str">
        <f t="shared" si="66"/>
        <v/>
      </c>
      <c r="X20" s="302" t="str">
        <f t="shared" si="37"/>
        <v/>
      </c>
      <c r="Y20" s="301" t="str">
        <f t="shared" si="67"/>
        <v/>
      </c>
      <c r="Z20" s="302" t="str">
        <f t="shared" si="38"/>
        <v/>
      </c>
      <c r="AA20" s="301" t="str">
        <f t="shared" si="68"/>
        <v/>
      </c>
      <c r="AB20" s="302" t="str">
        <f t="shared" si="39"/>
        <v/>
      </c>
      <c r="AC20" s="301" t="str">
        <f t="shared" si="69"/>
        <v/>
      </c>
      <c r="AD20" s="302" t="str">
        <f t="shared" si="40"/>
        <v/>
      </c>
      <c r="AE20" s="301" t="str">
        <f t="shared" si="70"/>
        <v/>
      </c>
      <c r="AF20" s="302" t="str">
        <f t="shared" si="41"/>
        <v/>
      </c>
      <c r="AG20" s="301" t="str">
        <f t="shared" si="71"/>
        <v/>
      </c>
      <c r="AH20" s="302" t="str">
        <f t="shared" si="42"/>
        <v/>
      </c>
      <c r="AI20" s="301" t="str">
        <f t="shared" si="72"/>
        <v/>
      </c>
      <c r="AJ20" s="302" t="str">
        <f t="shared" si="43"/>
        <v/>
      </c>
      <c r="AK20" s="301" t="str">
        <f t="shared" si="73"/>
        <v/>
      </c>
      <c r="AL20" s="302" t="str">
        <f t="shared" si="44"/>
        <v/>
      </c>
      <c r="AM20" s="301" t="str">
        <f t="shared" si="74"/>
        <v/>
      </c>
      <c r="AN20" s="302" t="str">
        <f t="shared" si="45"/>
        <v/>
      </c>
      <c r="AO20" s="301" t="str">
        <f t="shared" si="75"/>
        <v/>
      </c>
      <c r="AP20" s="302" t="str">
        <f t="shared" si="46"/>
        <v/>
      </c>
      <c r="AQ20" s="301" t="str">
        <f t="shared" si="76"/>
        <v/>
      </c>
      <c r="AR20" s="302" t="str">
        <f t="shared" si="47"/>
        <v/>
      </c>
      <c r="AS20" s="301" t="str">
        <f t="shared" si="77"/>
        <v/>
      </c>
      <c r="AT20" s="302" t="str">
        <f t="shared" si="48"/>
        <v/>
      </c>
      <c r="AU20" s="301" t="str">
        <f t="shared" si="78"/>
        <v/>
      </c>
      <c r="AV20" s="302" t="str">
        <f t="shared" si="49"/>
        <v/>
      </c>
      <c r="AW20" s="301" t="str">
        <f t="shared" si="79"/>
        <v/>
      </c>
      <c r="AX20" s="302" t="str">
        <f t="shared" si="50"/>
        <v/>
      </c>
      <c r="AY20" s="301" t="str">
        <f t="shared" si="80"/>
        <v/>
      </c>
      <c r="AZ20" s="302" t="str">
        <f t="shared" si="51"/>
        <v/>
      </c>
      <c r="BA20" s="301" t="str">
        <f t="shared" si="81"/>
        <v/>
      </c>
      <c r="BB20" s="302" t="str">
        <f t="shared" si="52"/>
        <v/>
      </c>
      <c r="BC20" s="301" t="str">
        <f t="shared" si="82"/>
        <v/>
      </c>
      <c r="BD20" s="302" t="str">
        <f t="shared" si="53"/>
        <v/>
      </c>
      <c r="BE20" s="301" t="str">
        <f t="shared" si="83"/>
        <v/>
      </c>
      <c r="BF20" s="79" t="str">
        <f t="shared" si="84"/>
        <v/>
      </c>
      <c r="BG20" s="82" t="str">
        <f t="shared" si="85"/>
        <v/>
      </c>
      <c r="BH20" s="79" t="str">
        <f t="shared" si="54"/>
        <v/>
      </c>
      <c r="BI20" s="82" t="str">
        <f t="shared" si="86"/>
        <v/>
      </c>
      <c r="BJ20" s="79" t="str">
        <f t="shared" si="55"/>
        <v/>
      </c>
      <c r="BK20" s="82" t="str">
        <f t="shared" si="87"/>
        <v/>
      </c>
      <c r="BM20" s="785">
        <f t="shared" ca="1" si="88"/>
        <v>535040</v>
      </c>
      <c r="BN20" s="1096">
        <f t="shared" ca="1" si="89"/>
        <v>199026.02208421557</v>
      </c>
      <c r="BO20" s="1105">
        <f t="shared" ca="1" si="90"/>
        <v>435526.98895789223</v>
      </c>
      <c r="BP20" s="1105">
        <f t="shared" ca="1" si="91"/>
        <v>634553.01104210783</v>
      </c>
    </row>
    <row r="21" spans="1:68" s="70" customFormat="1" ht="21" customHeight="1">
      <c r="A21" s="242">
        <v>8</v>
      </c>
      <c r="B21" s="1100" t="s">
        <v>416</v>
      </c>
      <c r="C21" s="474">
        <f t="shared" ca="1" si="56"/>
        <v>252765.36</v>
      </c>
      <c r="D21" s="476">
        <f t="shared" ca="1" si="26"/>
        <v>816750</v>
      </c>
      <c r="E21" s="301">
        <f t="shared" ca="1" si="57"/>
        <v>2.8</v>
      </c>
      <c r="F21" s="302" t="str">
        <f t="shared" ca="1" si="28"/>
        <v/>
      </c>
      <c r="G21" s="301" t="str">
        <f t="shared" ca="1" si="58"/>
        <v/>
      </c>
      <c r="H21" s="302">
        <f t="shared" ca="1" si="29"/>
        <v>1335840</v>
      </c>
      <c r="I21" s="301">
        <f t="shared" ca="1" si="59"/>
        <v>0</v>
      </c>
      <c r="J21" s="302" t="str">
        <f t="shared" ca="1" si="30"/>
        <v/>
      </c>
      <c r="K21" s="301" t="str">
        <f t="shared" ca="1" si="60"/>
        <v/>
      </c>
      <c r="L21" s="302">
        <f t="shared" ca="1" si="31"/>
        <v>621555</v>
      </c>
      <c r="M21" s="301">
        <f t="shared" ca="1" si="61"/>
        <v>0</v>
      </c>
      <c r="N21" s="302">
        <f t="shared" ca="1" si="32"/>
        <v>621500</v>
      </c>
      <c r="O21" s="301">
        <f t="shared" ca="1" si="62"/>
        <v>0</v>
      </c>
      <c r="P21" s="302">
        <f t="shared" ca="1" si="33"/>
        <v>825000</v>
      </c>
      <c r="Q21" s="301">
        <f t="shared" ca="1" si="63"/>
        <v>2.8</v>
      </c>
      <c r="R21" s="302">
        <f t="shared" ca="1" si="34"/>
        <v>621390</v>
      </c>
      <c r="S21" s="301">
        <f t="shared" ca="1" si="64"/>
        <v>0</v>
      </c>
      <c r="T21" s="302" t="str">
        <f t="shared" si="35"/>
        <v/>
      </c>
      <c r="U21" s="301" t="str">
        <f t="shared" si="65"/>
        <v/>
      </c>
      <c r="V21" s="302" t="str">
        <f t="shared" si="36"/>
        <v/>
      </c>
      <c r="W21" s="301" t="str">
        <f t="shared" si="66"/>
        <v/>
      </c>
      <c r="X21" s="302" t="str">
        <f t="shared" si="37"/>
        <v/>
      </c>
      <c r="Y21" s="301" t="str">
        <f t="shared" si="67"/>
        <v/>
      </c>
      <c r="Z21" s="302" t="str">
        <f t="shared" si="38"/>
        <v/>
      </c>
      <c r="AA21" s="301" t="str">
        <f t="shared" si="68"/>
        <v/>
      </c>
      <c r="AB21" s="302" t="str">
        <f t="shared" si="39"/>
        <v/>
      </c>
      <c r="AC21" s="301" t="str">
        <f t="shared" si="69"/>
        <v/>
      </c>
      <c r="AD21" s="302" t="str">
        <f t="shared" si="40"/>
        <v/>
      </c>
      <c r="AE21" s="301" t="str">
        <f t="shared" si="70"/>
        <v/>
      </c>
      <c r="AF21" s="302" t="str">
        <f t="shared" si="41"/>
        <v/>
      </c>
      <c r="AG21" s="301" t="str">
        <f t="shared" si="71"/>
        <v/>
      </c>
      <c r="AH21" s="302" t="str">
        <f t="shared" si="42"/>
        <v/>
      </c>
      <c r="AI21" s="301" t="str">
        <f t="shared" si="72"/>
        <v/>
      </c>
      <c r="AJ21" s="302" t="str">
        <f t="shared" si="43"/>
        <v/>
      </c>
      <c r="AK21" s="301" t="str">
        <f t="shared" si="73"/>
        <v/>
      </c>
      <c r="AL21" s="302" t="str">
        <f t="shared" si="44"/>
        <v/>
      </c>
      <c r="AM21" s="301" t="str">
        <f t="shared" si="74"/>
        <v/>
      </c>
      <c r="AN21" s="302" t="str">
        <f t="shared" si="45"/>
        <v/>
      </c>
      <c r="AO21" s="301" t="str">
        <f t="shared" si="75"/>
        <v/>
      </c>
      <c r="AP21" s="302" t="str">
        <f t="shared" si="46"/>
        <v/>
      </c>
      <c r="AQ21" s="301" t="str">
        <f t="shared" si="76"/>
        <v/>
      </c>
      <c r="AR21" s="302" t="str">
        <f t="shared" si="47"/>
        <v/>
      </c>
      <c r="AS21" s="301" t="str">
        <f t="shared" si="77"/>
        <v/>
      </c>
      <c r="AT21" s="302" t="str">
        <f t="shared" si="48"/>
        <v/>
      </c>
      <c r="AU21" s="301" t="str">
        <f t="shared" si="78"/>
        <v/>
      </c>
      <c r="AV21" s="302" t="str">
        <f t="shared" si="49"/>
        <v/>
      </c>
      <c r="AW21" s="301" t="str">
        <f t="shared" si="79"/>
        <v/>
      </c>
      <c r="AX21" s="302" t="str">
        <f t="shared" si="50"/>
        <v/>
      </c>
      <c r="AY21" s="301" t="str">
        <f t="shared" si="80"/>
        <v/>
      </c>
      <c r="AZ21" s="302" t="str">
        <f t="shared" si="51"/>
        <v/>
      </c>
      <c r="BA21" s="301" t="str">
        <f t="shared" si="81"/>
        <v/>
      </c>
      <c r="BB21" s="302" t="str">
        <f t="shared" si="52"/>
        <v/>
      </c>
      <c r="BC21" s="301" t="str">
        <f t="shared" si="82"/>
        <v/>
      </c>
      <c r="BD21" s="302" t="str">
        <f t="shared" si="53"/>
        <v/>
      </c>
      <c r="BE21" s="301" t="str">
        <f t="shared" si="83"/>
        <v/>
      </c>
      <c r="BF21" s="79" t="str">
        <f t="shared" si="84"/>
        <v/>
      </c>
      <c r="BG21" s="82" t="str">
        <f t="shared" si="85"/>
        <v/>
      </c>
      <c r="BH21" s="79" t="str">
        <f t="shared" si="54"/>
        <v/>
      </c>
      <c r="BI21" s="82" t="str">
        <f t="shared" si="86"/>
        <v/>
      </c>
      <c r="BJ21" s="79" t="str">
        <f t="shared" si="55"/>
        <v/>
      </c>
      <c r="BK21" s="82" t="str">
        <f t="shared" si="87"/>
        <v/>
      </c>
      <c r="BM21" s="785">
        <f t="shared" ca="1" si="88"/>
        <v>807005.83333333337</v>
      </c>
      <c r="BN21" s="1096">
        <f t="shared" ca="1" si="89"/>
        <v>252765.36485471835</v>
      </c>
      <c r="BO21" s="1105">
        <f t="shared" ca="1" si="90"/>
        <v>680623.15090597421</v>
      </c>
      <c r="BP21" s="1105">
        <f t="shared" ca="1" si="91"/>
        <v>933388.51576069253</v>
      </c>
    </row>
    <row r="22" spans="1:68" s="70" customFormat="1" ht="21" customHeight="1">
      <c r="A22" s="242">
        <v>9</v>
      </c>
      <c r="B22" s="1100" t="s">
        <v>417</v>
      </c>
      <c r="C22" s="474">
        <f t="shared" ca="1" si="56"/>
        <v>450186.12</v>
      </c>
      <c r="D22" s="476">
        <f t="shared" ca="1" si="26"/>
        <v>769500</v>
      </c>
      <c r="E22" s="301">
        <f t="shared" ca="1" si="57"/>
        <v>0</v>
      </c>
      <c r="F22" s="302" t="str">
        <f t="shared" ca="1" si="28"/>
        <v/>
      </c>
      <c r="G22" s="301" t="str">
        <f t="shared" ca="1" si="58"/>
        <v/>
      </c>
      <c r="H22" s="302">
        <f t="shared" ca="1" si="29"/>
        <v>2235000</v>
      </c>
      <c r="I22" s="301">
        <f t="shared" ca="1" si="59"/>
        <v>0</v>
      </c>
      <c r="J22" s="302" t="str">
        <f t="shared" ca="1" si="30"/>
        <v/>
      </c>
      <c r="K22" s="301" t="str">
        <f t="shared" ca="1" si="60"/>
        <v/>
      </c>
      <c r="L22" s="302">
        <f t="shared" ca="1" si="31"/>
        <v>1683600</v>
      </c>
      <c r="M22" s="301">
        <f t="shared" ca="1" si="61"/>
        <v>2.8</v>
      </c>
      <c r="N22" s="302">
        <f t="shared" ca="1" si="32"/>
        <v>1683660</v>
      </c>
      <c r="O22" s="301">
        <f t="shared" ca="1" si="62"/>
        <v>2.8</v>
      </c>
      <c r="P22" s="302">
        <f t="shared" ca="1" si="33"/>
        <v>1260000</v>
      </c>
      <c r="Q22" s="301">
        <f t="shared" ca="1" si="63"/>
        <v>0</v>
      </c>
      <c r="R22" s="302">
        <f t="shared" ca="1" si="34"/>
        <v>1683510</v>
      </c>
      <c r="S22" s="301">
        <f t="shared" ca="1" si="64"/>
        <v>2.8</v>
      </c>
      <c r="T22" s="302" t="str">
        <f t="shared" si="35"/>
        <v/>
      </c>
      <c r="U22" s="301" t="str">
        <f t="shared" si="65"/>
        <v/>
      </c>
      <c r="V22" s="302" t="str">
        <f t="shared" si="36"/>
        <v/>
      </c>
      <c r="W22" s="301" t="str">
        <f t="shared" si="66"/>
        <v/>
      </c>
      <c r="X22" s="302" t="str">
        <f t="shared" si="37"/>
        <v/>
      </c>
      <c r="Y22" s="301" t="str">
        <f t="shared" si="67"/>
        <v/>
      </c>
      <c r="Z22" s="302" t="str">
        <f t="shared" si="38"/>
        <v/>
      </c>
      <c r="AA22" s="301" t="str">
        <f t="shared" si="68"/>
        <v/>
      </c>
      <c r="AB22" s="302" t="str">
        <f t="shared" si="39"/>
        <v/>
      </c>
      <c r="AC22" s="301" t="str">
        <f t="shared" si="69"/>
        <v/>
      </c>
      <c r="AD22" s="302" t="str">
        <f t="shared" si="40"/>
        <v/>
      </c>
      <c r="AE22" s="301" t="str">
        <f t="shared" si="70"/>
        <v/>
      </c>
      <c r="AF22" s="302" t="str">
        <f t="shared" si="41"/>
        <v/>
      </c>
      <c r="AG22" s="301" t="str">
        <f t="shared" si="71"/>
        <v/>
      </c>
      <c r="AH22" s="302" t="str">
        <f t="shared" si="42"/>
        <v/>
      </c>
      <c r="AI22" s="301" t="str">
        <f t="shared" si="72"/>
        <v/>
      </c>
      <c r="AJ22" s="302" t="str">
        <f t="shared" si="43"/>
        <v/>
      </c>
      <c r="AK22" s="301" t="str">
        <f t="shared" si="73"/>
        <v/>
      </c>
      <c r="AL22" s="302" t="str">
        <f t="shared" si="44"/>
        <v/>
      </c>
      <c r="AM22" s="301" t="str">
        <f t="shared" si="74"/>
        <v/>
      </c>
      <c r="AN22" s="302" t="str">
        <f t="shared" si="45"/>
        <v/>
      </c>
      <c r="AO22" s="301" t="str">
        <f t="shared" si="75"/>
        <v/>
      </c>
      <c r="AP22" s="302" t="str">
        <f t="shared" si="46"/>
        <v/>
      </c>
      <c r="AQ22" s="301" t="str">
        <f t="shared" si="76"/>
        <v/>
      </c>
      <c r="AR22" s="302" t="str">
        <f t="shared" si="47"/>
        <v/>
      </c>
      <c r="AS22" s="301" t="str">
        <f t="shared" si="77"/>
        <v/>
      </c>
      <c r="AT22" s="302" t="str">
        <f t="shared" si="48"/>
        <v/>
      </c>
      <c r="AU22" s="301" t="str">
        <f t="shared" si="78"/>
        <v/>
      </c>
      <c r="AV22" s="302" t="str">
        <f t="shared" si="49"/>
        <v/>
      </c>
      <c r="AW22" s="301" t="str">
        <f t="shared" si="79"/>
        <v/>
      </c>
      <c r="AX22" s="302" t="str">
        <f t="shared" si="50"/>
        <v/>
      </c>
      <c r="AY22" s="301" t="str">
        <f t="shared" si="80"/>
        <v/>
      </c>
      <c r="AZ22" s="302" t="str">
        <f t="shared" si="51"/>
        <v/>
      </c>
      <c r="BA22" s="301" t="str">
        <f t="shared" si="81"/>
        <v/>
      </c>
      <c r="BB22" s="302" t="str">
        <f t="shared" si="52"/>
        <v/>
      </c>
      <c r="BC22" s="301" t="str">
        <f t="shared" si="82"/>
        <v/>
      </c>
      <c r="BD22" s="302" t="str">
        <f t="shared" si="53"/>
        <v/>
      </c>
      <c r="BE22" s="301" t="str">
        <f t="shared" si="83"/>
        <v/>
      </c>
      <c r="BF22" s="79" t="str">
        <f t="shared" si="84"/>
        <v/>
      </c>
      <c r="BG22" s="82" t="str">
        <f t="shared" si="85"/>
        <v/>
      </c>
      <c r="BH22" s="79" t="str">
        <f t="shared" si="54"/>
        <v/>
      </c>
      <c r="BI22" s="82" t="str">
        <f t="shared" si="86"/>
        <v/>
      </c>
      <c r="BJ22" s="79" t="str">
        <f t="shared" si="55"/>
        <v/>
      </c>
      <c r="BK22" s="82" t="str">
        <f t="shared" si="87"/>
        <v/>
      </c>
      <c r="BM22" s="785">
        <f t="shared" ca="1" si="88"/>
        <v>1552545</v>
      </c>
      <c r="BN22" s="1096">
        <f t="shared" ca="1" si="89"/>
        <v>450186.12142646068</v>
      </c>
      <c r="BO22" s="1105">
        <f t="shared" ca="1" si="90"/>
        <v>1327451.9392867696</v>
      </c>
      <c r="BP22" s="1105">
        <f t="shared" ca="1" si="91"/>
        <v>1777638.0607132304</v>
      </c>
    </row>
    <row r="23" spans="1:68" s="70" customFormat="1" ht="21" customHeight="1">
      <c r="A23" s="242">
        <f>+A22+1</f>
        <v>10</v>
      </c>
      <c r="B23" s="1100" t="s">
        <v>420</v>
      </c>
      <c r="C23" s="474">
        <f t="shared" ca="1" si="56"/>
        <v>84193.44</v>
      </c>
      <c r="D23" s="476">
        <f t="shared" ca="1" si="26"/>
        <v>368000</v>
      </c>
      <c r="E23" s="301">
        <f t="shared" ref="E23:E78" ca="1" si="92">IF($B23="","",IF(D23="","",IF($L$4="Media aritmética",(D23&lt;=$C23)*($F$5/$C$4)+(D23&gt;$C23)*0,IF(AND(ROUND(AVERAGE($D23,$F23,$H23,$J23,$L23,$N23,$P23,$R23,$T23,$V23,$X23,$Z23,$AB23,$AD23,$AF23,$AH23,$AJ23,AL23,AN23,AP23,AR23,AT23,AV23,AX23,AZ23,BB23,BD23,BF23,BH23,BJ23),2)-$C23/2&lt;=D23,(ROUND(AVERAGE($D23,$F23,$H23,$J23,$L23,$N23,$P23,$R23,$T23,$V23,$X23,$Z23,$AB23,$AD23,$AF23,$AH23,$AJ23,AL23,AN23,AP23,AR23,AT23,AV23,AX23,AZ23,BB23,BD23,BF23,BH23,BJ23),2)+$C23/2&gt;D23)),($F$5/$C$4),0))))</f>
        <v>2.8</v>
      </c>
      <c r="F23" s="302" t="str">
        <f t="shared" ca="1" si="28"/>
        <v/>
      </c>
      <c r="G23" s="301" t="str">
        <f t="shared" ref="G23:G78" ca="1" si="93">IF($B23="","",IF(F23="","",IF($L$4="Media aritmética",(F23&lt;=$C23)*($F$5/$C$4)+(F23&gt;$C23)*0,IF(AND(ROUND(AVERAGE($D23,$F23,$H23,$J23,$L23,$N23,$P23,$R23,$T23,$V23,$X23,$Z23,$AB23,$AD23,$AF23,$AH23,$AJ23,AL23,AN23,AP23,AR23,AT23,AV23,AX23,AZ23,BB23,BD23,BF23,BH23,BJ23),2)-$C23/2&lt;=F23,(ROUND(AVERAGE($D23,$F23,$H23,$J23,$L23,$N23,$P23,$R23,$T23,$V23,$X23,$Z23,$AB23,$AD23,$AF23,$AH23,$AJ23,AL23,AN23,AP23,AR23,AT23,AV23,AX23,AZ23,BB23,BD23,BF23,BH23,BJ23),2)+$C23/2&gt;F23)),($F$5/$C$4),0))))</f>
        <v/>
      </c>
      <c r="H23" s="302">
        <f t="shared" ca="1" si="29"/>
        <v>496000</v>
      </c>
      <c r="I23" s="301">
        <f t="shared" ref="I23:I78" ca="1" si="94">IF($B23="","",IF(H23="","",IF($L$4="Media aritmética",(H23&lt;=$C23)*($F$5/$C$4)+(H23&gt;$C23)*0,IF(AND(ROUND(AVERAGE($D23,$F23,$H23,$J23,$L23,$N23,$P23,$R23,$T23,$V23,$X23,$Z23,$AB23,$AD23,$AF23,$AH23,$AJ23,AL23,AN23,AP23,AR23,AT23,AV23,AX23,AZ23,BB23,BD23,BF23,BH23,BJ23),2)-$C23/2&lt;=H23,(ROUND(AVERAGE($D23,$F23,$H23,$J23,$L23,$N23,$P23,$R23,$T23,$V23,$X23,$Z23,$AB23,$AD23,$AF23,$AH23,$AJ23,AL23,AN23,AP23,AR23,AT23,AV23,AX23,AZ23,BB23,BD23,BF23,BH23,BJ23),2)+$C23/2&gt;H23)),($F$5/$C$4),0))))</f>
        <v>0</v>
      </c>
      <c r="J23" s="302" t="str">
        <f t="shared" ca="1" si="30"/>
        <v/>
      </c>
      <c r="K23" s="301" t="str">
        <f t="shared" ref="K23:K78" ca="1" si="95">IF($B23="","",IF(J23="","",IF($L$4="Media aritmética",(J23&lt;=$C23)*($F$5/$C$4)+(J23&gt;$C23)*0,IF(AND(ROUND(AVERAGE($D23,$F23,$H23,$J23,$L23,$N23,$P23,$R23,$T23,$V23,$X23,$Z23,$AB23,$AD23,$AF23,$AH23,$AJ23,AL23,AN23,AP23,AR23,AT23,AV23,AX23,AZ23,BB23,BD23,BF23,BH23,BJ23),2)-$C23/2&lt;=J23,(ROUND(AVERAGE($D23,$F23,$H23,$J23,$L23,$N23,$P23,$R23,$T23,$V23,$X23,$Z23,$AB23,$AD23,$AF23,$AH23,$AJ23,AL23,AN23,AP23,AR23,AT23,AV23,AX23,AZ23,BB23,BD23,BF23,BH23,BJ23),2)+$C23/2&gt;J23)),($F$5/$C$4),0))))</f>
        <v/>
      </c>
      <c r="L23" s="302">
        <f t="shared" ca="1" si="31"/>
        <v>321920</v>
      </c>
      <c r="M23" s="301">
        <f t="shared" ref="M23:M78" ca="1" si="96">IF($B23="","",IF(L23="","",IF($L$4="Media aritmética",(L23&lt;=$C23)*($F$5/$C$4)+(L23&gt;$C23)*0,IF(AND(ROUND(AVERAGE($D23,$F23,$H23,$J23,$L23,$N23,$P23,$R23,$T23,$V23,$X23,$Z23,$AB23,$AD23,$AF23,$AH23,$AJ23,AL23,AN23,AP23,AR23,AT23,AV23,AX23,AZ23,BB23,BD23,BF23,BH23,BJ23),2)-$C23/2&lt;=L23,(ROUND(AVERAGE($D23,$F23,$H23,$J23,$L23,$N23,$P23,$R23,$T23,$V23,$X23,$Z23,$AB23,$AD23,$AF23,$AH23,$AJ23,AL23,AN23,AP23,AR23,AT23,AV23,AX23,AZ23,BB23,BD23,BF23,BH23,BJ23),2)+$C23/2&gt;L23)),($F$5/$C$4),0))))</f>
        <v>0</v>
      </c>
      <c r="N23" s="302">
        <f t="shared" ca="1" si="32"/>
        <v>322080</v>
      </c>
      <c r="O23" s="301">
        <f t="shared" ref="O23:O78" ca="1" si="97">IF($B23="","",IF(N23="","",IF($L$4="Media aritmética",(N23&lt;=$C23)*($F$5/$C$4)+(N23&gt;$C23)*0,IF(AND(ROUND(AVERAGE($D23,$F23,$H23,$J23,$L23,$N23,$P23,$R23,$T23,$V23,$X23,$Z23,$AB23,$AD23,$AF23,$AH23,$AJ23,AL23,AN23,AP23,AR23,AT23,AV23,AX23,AZ23,BB23,BD23,BF23,BH23,BJ23),2)-$C23/2&lt;=N23,(ROUND(AVERAGE($D23,$F23,$H23,$J23,$L23,$N23,$P23,$R23,$T23,$V23,$X23,$Z23,$AB23,$AD23,$AF23,$AH23,$AJ23,AL23,AN23,AP23,AR23,AT23,AV23,AX23,AZ23,BB23,BD23,BF23,BH23,BJ23),2)+$C23/2&gt;N23)),($F$5/$C$4),0))))</f>
        <v>0</v>
      </c>
      <c r="P23" s="302">
        <f t="shared" ca="1" si="33"/>
        <v>520000</v>
      </c>
      <c r="Q23" s="301">
        <f t="shared" ref="Q23:Q78" ca="1" si="98">IF($B23="","",IF(P23="","",IF($L$4="Media aritmética",(P23&lt;=$C23)*($F$5/$C$4)+(P23&gt;$C23)*0,IF(AND(ROUND(AVERAGE($D23,$F23,$H23,$J23,$L23,$N23,$P23,$R23,$T23,$V23,$X23,$Z23,$AB23,$AD23,$AF23,$AH23,$AJ23,AL23,AN23,AP23,AR23,AT23,AV23,AX23,AZ23,BB23,BD23,BF23,BH23,BJ23),2)-$C23/2&lt;=P23,(ROUND(AVERAGE($D23,$F23,$H23,$J23,$L23,$N23,$P23,$R23,$T23,$V23,$X23,$Z23,$AB23,$AD23,$AF23,$AH23,$AJ23,AL23,AN23,AP23,AR23,AT23,AV23,AX23,AZ23,BB23,BD23,BF23,BH23,BJ23),2)+$C23/2&gt;P23)),($F$5/$C$4),0))))</f>
        <v>0</v>
      </c>
      <c r="R23" s="302">
        <f t="shared" ca="1" si="34"/>
        <v>321600</v>
      </c>
      <c r="S23" s="301">
        <f t="shared" ref="S23:S78" ca="1" si="99">IF($B23="","",IF(R23="","",IF($L$4="Media aritmética",(R23&lt;=$C23)*($F$5/$C$4)+(R23&gt;$C23)*0,IF(AND(ROUND(AVERAGE($D23,$F23,$H23,$J23,$L23,$N23,$P23,$R23,$T23,$V23,$X23,$Z23,$AB23,$AD23,$AF23,$AH23,$AJ23,AL23,AN23,AP23,AR23,AT23,AV23,AX23,AZ23,BB23,BD23,BF23,BH23,BJ23),2)-$C23/2&lt;=R23,(ROUND(AVERAGE($D23,$F23,$H23,$J23,$L23,$N23,$P23,$R23,$T23,$V23,$X23,$Z23,$AB23,$AD23,$AF23,$AH23,$AJ23,AL23,AN23,AP23,AR23,AT23,AV23,AX23,AZ23,BB23,BD23,BF23,BH23,BJ23),2)+$C23/2&gt;R23)),($F$5/$C$4),0))))</f>
        <v>0</v>
      </c>
      <c r="T23" s="302" t="str">
        <f t="shared" si="35"/>
        <v/>
      </c>
      <c r="U23" s="301" t="str">
        <f t="shared" ref="U23:U78" si="100">IF($B23="","",IF(T23="","",IF($L$4="Media aritmética",(T23&lt;=$C23)*($F$5/$C$4)+(T23&gt;$C23)*0,IF(AND(ROUND(AVERAGE($D23,$F23,$H23,$J23,$L23,$N23,$P23,$R23,$T23,$V23,$X23,$Z23,$AB23,$AD23,$AF23,$AH23,$AJ23,AL23,AN23,AP23,AR23,AT23,AV23,AX23,AZ23,BB23,BD23,BF23,BH23,BJ23),2)-$C23/2&lt;=T23,(ROUND(AVERAGE($D23,$F23,$H23,$J23,$L23,$N23,$P23,$R23,$T23,$V23,$X23,$Z23,$AB23,$AD23,$AF23,$AH23,$AJ23,AL23,AN23,AP23,AR23,AT23,AV23,AX23,AZ23,BB23,BD23,BF23,BH23,BJ23),2)+$C23/2&gt;T23)),($F$5/$C$4),0))))</f>
        <v/>
      </c>
      <c r="V23" s="302" t="str">
        <f t="shared" si="36"/>
        <v/>
      </c>
      <c r="W23" s="301" t="str">
        <f t="shared" ref="W23:W78" si="101">IF($B23="","",IF(V23="","",IF($L$4="Media aritmética",(V23&lt;=$C23)*($F$5/$C$4)+(V23&gt;$C23)*0,IF(AND(ROUND(AVERAGE($D23,$F23,$H23,$J23,$L23,$N23,$P23,$R23,$T23,$V23,$X23,$Z23,$AB23,$AD23,$AF23,$AH23,$AJ23,AL23,AN23,AP23,AR23,AT23,AV23,AX23,AZ23,BB23,BD23,BF23,BH23,BJ23),2)-$C23/2&lt;=V23,(ROUND(AVERAGE($D23,$F23,$H23,$J23,$L23,$N23,$P23,$R23,$T23,$V23,$X23,$Z23,$AB23,$AD23,$AF23,$AH23,$AJ23,AL23,AN23,AP23,AR23,AT23,AV23,AX23,AZ23,BB23,BD23,BF23,BH23,BJ23),2)+$C23/2&gt;V23)),($F$5/$C$4),0))))</f>
        <v/>
      </c>
      <c r="X23" s="302" t="str">
        <f t="shared" si="37"/>
        <v/>
      </c>
      <c r="Y23" s="301" t="str">
        <f t="shared" ref="Y23:Y78" si="102">IF($B23="","",IF(X23="","",IF($L$4="Media aritmética",(X23&lt;=$C23)*($F$5/$C$4)+(X23&gt;$C23)*0,IF(AND(ROUND(AVERAGE($D23,$F23,$H23,$J23,$L23,$N23,$P23,$R23,$T23,$V23,$X23,$Z23,$AB23,$AD23,$AF23,$AH23,$AJ23,AL23,AN23,AP23,AR23,AT23,AV23,AX23,AZ23,BB23,BD23,BF23,BH23,BJ23),2)-$C23/2&lt;=X23,(ROUND(AVERAGE($D23,$F23,$H23,$J23,$L23,$N23,$P23,$R23,$T23,$V23,$X23,$Z23,$AB23,$AD23,$AF23,$AH23,$AJ23,AL23,AN23,AP23,AR23,AT23,AV23,AX23,AZ23,BB23,BD23,BF23,BH23,BJ23),2)+$C23/2&gt;X23)),($F$5/$C$4),0))))</f>
        <v/>
      </c>
      <c r="Z23" s="302" t="str">
        <f t="shared" si="38"/>
        <v/>
      </c>
      <c r="AA23" s="301" t="str">
        <f t="shared" ref="AA23:AA78" si="103">IF($B23="","",IF(Z23="","",IF($L$4="Media aritmética",(Z23&lt;=$C23)*($F$5/$C$4)+(Z23&gt;$C23)*0,IF(AND(ROUND(AVERAGE($D23,$F23,$H23,$J23,$L23,$N23,$P23,$R23,$T23,$V23,$X23,$Z23,$AB23,$AD23,$AF23,$AH23,$AJ23,AL23,AN23,AP23,AR23,AT23,AV23,AX23,AZ23,BB23,BD23,BF23,BH23,BJ23),2)-$C23/2&lt;=Z23,(ROUND(AVERAGE($D23,$F23,$H23,$J23,$L23,$N23,$P23,$R23,$T23,$V23,$X23,$Z23,$AB23,$AD23,$AF23,$AH23,$AJ23,AL23,AN23,AP23,AR23,AT23,AV23,AX23,AZ23,BB23,BD23,BF23,BH23,BJ23),2)+$C23/2&gt;Z23)),($F$5/$C$4),0))))</f>
        <v/>
      </c>
      <c r="AB23" s="302" t="str">
        <f t="shared" si="39"/>
        <v/>
      </c>
      <c r="AC23" s="301" t="str">
        <f t="shared" ref="AC23:AC78" si="104">IF($B23="","",IF(AB23="","",IF($L$4="Media aritmética",(AB23&lt;=$C23)*($F$5/$C$4)+(AB23&gt;$C23)*0,IF(AND(ROUND(AVERAGE($D23,$F23,$H23,$J23,$L23,$N23,$P23,$R23,$T23,$V23,$X23,$Z23,$AB23,$AD23,$AF23,$AH23,$AJ23,AL23,AN23,AP23,AR23,AT23,AV23,AX23,AZ23,BB23,BD23,BF23,BH23,BJ23),2)-$C23/2&lt;=AB23,(ROUND(AVERAGE($D23,$F23,$H23,$J23,$L23,$N23,$P23,$R23,$T23,$V23,$X23,$Z23,$AB23,$AD23,$AF23,$AH23,$AJ23,AL23,AN23,AP23,AR23,AT23,AV23,AX23,AZ23,BB23,BD23,BF23,BH23,BJ23),2)+$C23/2&gt;AB23)),($F$5/$C$4),0))))</f>
        <v/>
      </c>
      <c r="AD23" s="302" t="str">
        <f t="shared" si="40"/>
        <v/>
      </c>
      <c r="AE23" s="301" t="str">
        <f t="shared" ref="AE23:AE78" si="105">IF($B23="","",IF(AD23="","",IF($L$4="Media aritmética",(AD23&lt;=$C23)*($F$5/$C$4)+(AD23&gt;$C23)*0,IF(AND(ROUND(AVERAGE($D23,$F23,$H23,$J23,$L23,$N23,$P23,$R23,$T23,$V23,$X23,$Z23,$AB23,$AD23,$AF23,$AH23,$AJ23,AL23,AN23,AP23,AR23,AT23,AV23,AX23,AZ23,BB23,BD23,BF23,BH23,BJ23),2)-$C23/2&lt;=AD23,(ROUND(AVERAGE($D23,$F23,$H23,$J23,$L23,$N23,$P23,$R23,$T23,$V23,$X23,$Z23,$AB23,$AD23,$AF23,$AH23,$AJ23,AL23,AN23,AP23,AR23,AT23,AV23,AX23,AZ23,BB23,BD23,BF23,BH23,BJ23),2)+$C23/2&gt;AD23)),($F$5/$C$4),0))))</f>
        <v/>
      </c>
      <c r="AF23" s="302" t="str">
        <f t="shared" si="41"/>
        <v/>
      </c>
      <c r="AG23" s="301" t="str">
        <f t="shared" ref="AG23:AG78" si="106">IF($B23="","",IF(AF23="","",IF($L$4="Media aritmética",(AF23&lt;=$C23)*($F$5/$C$4)+(AF23&gt;$C23)*0,IF(AND(ROUND(AVERAGE($D23,$F23,$H23,$J23,$L23,$N23,$P23,$R23,$T23,$V23,$X23,$Z23,$AB23,$AD23,$AF23,$AH23,$AJ23,AL23,AN23,AP23,AR23,AT23,AV23,AX23,AZ23,BB23,BD23,BF23,BH23,BJ23),2)-$C23/2&lt;=AF23,(ROUND(AVERAGE($D23,$F23,$H23,$J23,$L23,$N23,$P23,$R23,$T23,$V23,$X23,$Z23,$AB23,$AD23,$AF23,$AH23,$AJ23,AL23,AN23,AP23,AR23,AT23,AV23,AX23,AZ23,BB23,BD23,BF23,BH23,BJ23),2)+$C23/2&gt;AF23)),($F$5/$C$4),0))))</f>
        <v/>
      </c>
      <c r="AH23" s="302" t="str">
        <f t="shared" si="42"/>
        <v/>
      </c>
      <c r="AI23" s="301" t="str">
        <f t="shared" ref="AI23:AI78" si="107">IF($B23="","",IF(AH23="","",IF($L$4="Media aritmética",(AH23&lt;=$C23)*($F$5/$C$4)+(AH23&gt;$C23)*0,IF(AND(ROUND(AVERAGE($D23,$F23,$H23,$J23,$L23,$N23,$P23,$R23,$T23,$V23,$X23,$Z23,$AB23,$AD23,$AF23,$AH23,$AJ23,AL23,AN23,AP23,AR23,AT23,AV23,AX23,AZ23,BB23,BD23,BF23,BH23,BJ23),2)-$C23/2&lt;=AH23,(ROUND(AVERAGE($D23,$F23,$H23,$J23,$L23,$N23,$P23,$R23,$T23,$V23,$X23,$Z23,$AB23,$AD23,$AF23,$AH23,$AJ23,AL23,AN23,AP23,AR23,AT23,AV23,AX23,AZ23,BB23,BD23,BF23,BH23,BJ23),2)+$C23/2&gt;AH23)),($F$5/$C$4),0))))</f>
        <v/>
      </c>
      <c r="AJ23" s="302" t="str">
        <f t="shared" si="43"/>
        <v/>
      </c>
      <c r="AK23" s="301" t="str">
        <f t="shared" ref="AK23:AK78" si="108">IF($B23="","",IF(AJ23="","",IF($L$4="Media aritmética",(AJ23&lt;=$C23)*($F$5/$C$4)+(AJ23&gt;$C23)*0,IF(AND(ROUND(AVERAGE($D23,$F23,$H23,$J23,$L23,$N23,$P23,$R23,$T23,$V23,$X23,$Z23,$AB23,$AD23,$AF23,$AH23,$AJ23,AL23,AN23,AP23,AR23,AT23,AV23,AX23,AZ23,BB23,BD23,BF23,BH23,BJ23),2)-$C23/2&lt;=AJ23,(ROUND(AVERAGE($D23,$F23,$H23,$J23,$L23,$N23,$P23,$R23,$T23,$V23,$X23,$Z23,$AB23,$AD23,$AF23,$AH23,$AJ23,AL23,AN23,AP23,AR23,AT23,AV23,AX23,AZ23,BB23,BD23,BF23,BH23,BJ23),2)+$C23/2&gt;AJ23)),($F$5/$C$4),0))))</f>
        <v/>
      </c>
      <c r="AL23" s="302" t="str">
        <f t="shared" si="44"/>
        <v/>
      </c>
      <c r="AM23" s="301" t="str">
        <f t="shared" ref="AM23:AM78" si="109">IF($B23="","",IF(AL23="","",IF($L$4="Media aritmética",(AL23&lt;=$C23)*($F$5/$C$4)+(AL23&gt;$C23)*0,IF(AND(ROUND(AVERAGE($D23,$F23,$H23,$J23,$L23,$N23,$P23,$R23,$T23,$V23,$X23,$Z23,$AB23,$AD23,$AF23,$AH23,$AJ23,AL23,AN23,AP23,AR23,AT23,AV23,AX23,AZ23,BB23,BD23,BF23,BH23,BJ23),2)-$C23/2&lt;=AL23,(ROUND(AVERAGE($D23,$F23,$H23,$J23,$L23,$N23,$P23,$R23,$T23,$V23,$X23,$Z23,$AB23,$AD23,$AF23,$AH23,$AJ23,AL23,AN23,AP23,AR23,AT23,AV23,AX23,AZ23,BB23,BD23,BF23,BH23,BJ23),2)+$C23/2&gt;AL23)),($F$5/$C$4),0))))</f>
        <v/>
      </c>
      <c r="AN23" s="302" t="str">
        <f t="shared" si="45"/>
        <v/>
      </c>
      <c r="AO23" s="301" t="str">
        <f t="shared" ref="AO23:AO78" si="110">IF($B23="","",IF(AN23="","",IF($L$4="Media aritmética",(AN23&lt;=$C23)*($F$5/$C$4)+(AN23&gt;$C23)*0,IF(AND(ROUND(AVERAGE($D23,$F23,$H23,$J23,$L23,$N23,$P23,$R23,$T23,$V23,$X23,$Z23,$AB23,$AD23,$AF23,$AH23,$AJ23,AL23,AN23,AP23,AR23,AT23,AV23,AX23,AZ23,BB23,BD23,BF23,BH23,BJ23),2)-$C23/2&lt;=AN23,(ROUND(AVERAGE($D23,$F23,$H23,$J23,$L23,$N23,$P23,$R23,$T23,$V23,$X23,$Z23,$AB23,$AD23,$AF23,$AH23,$AJ23,AL23,AN23,AP23,AR23,AT23,AV23,AX23,AZ23,BB23,BD23,BF23,BH23,BJ23),2)+$C23/2&gt;AN23)),($F$5/$C$4),0))))</f>
        <v/>
      </c>
      <c r="AP23" s="302" t="str">
        <f t="shared" si="46"/>
        <v/>
      </c>
      <c r="AQ23" s="301" t="str">
        <f t="shared" ref="AQ23:AQ78" si="111">IF($B23="","",IF(AP23="","",IF($L$4="Media aritmética",(AP23&lt;=$C23)*($F$5/$C$4)+(AP23&gt;$C23)*0,IF(AND(ROUND(AVERAGE($D23,$F23,$H23,$J23,$L23,$N23,$P23,$R23,$T23,$V23,$X23,$Z23,$AB23,$AD23,$AF23,$AH23,$AJ23,AL23,AN23,AP23,AR23,AT23,AV23,AX23,AZ23,BB23,BD23,BF23,BH23,BJ23),2)-$C23/2&lt;=AP23,(ROUND(AVERAGE($D23,$F23,$H23,$J23,$L23,$N23,$P23,$R23,$T23,$V23,$X23,$Z23,$AB23,$AD23,$AF23,$AH23,$AJ23,AL23,AN23,AP23,AR23,AT23,AV23,AX23,AZ23,BB23,BD23,BF23,BH23,BJ23),2)+$C23/2&gt;AP23)),($F$5/$C$4),0))))</f>
        <v/>
      </c>
      <c r="AR23" s="302" t="str">
        <f t="shared" si="47"/>
        <v/>
      </c>
      <c r="AS23" s="301" t="str">
        <f t="shared" ref="AS23:AS78" si="112">IF($B23="","",IF(AR23="","",IF($L$4="Media aritmética",(AR23&lt;=$C23)*($F$5/$C$4)+(AR23&gt;$C23)*0,IF(AND(ROUND(AVERAGE($D23,$F23,$H23,$J23,$L23,$N23,$P23,$R23,$T23,$V23,$X23,$Z23,$AB23,$AD23,$AF23,$AH23,$AJ23,AL23,AN23,AP23,AR23,AT23,AV23,AX23,AZ23,BB23,BD23,BF23,BH23,BJ23),2)-$C23/2&lt;=AR23,(ROUND(AVERAGE($D23,$F23,$H23,$J23,$L23,$N23,$P23,$R23,$T23,$V23,$X23,$Z23,$AB23,$AD23,$AF23,$AH23,$AJ23,AL23,AN23,AP23,AR23,AT23,AV23,AX23,AZ23,BB23,BD23,BF23,BH23,BJ23),2)+$C23/2&gt;AR23)),($F$5/$C$4),0))))</f>
        <v/>
      </c>
      <c r="AT23" s="302" t="str">
        <f t="shared" si="48"/>
        <v/>
      </c>
      <c r="AU23" s="301" t="str">
        <f t="shared" ref="AU23:AU78" si="113">IF($B23="","",IF(AT23="","",IF($L$4="Media aritmética",(AT23&lt;=$C23)*($F$5/$C$4)+(AT23&gt;$C23)*0,IF(AND(ROUND(AVERAGE($D23,$F23,$H23,$J23,$L23,$N23,$P23,$R23,$T23,$V23,$X23,$Z23,$AB23,$AD23,$AF23,$AH23,$AJ23,AL23,AN23,AP23,AR23,AT23,AV23,AX23,AZ23,BB23,BD23,BF23,BH23,BJ23),2)-$C23/2&lt;=AT23,(ROUND(AVERAGE($D23,$F23,$H23,$J23,$L23,$N23,$P23,$R23,$T23,$V23,$X23,$Z23,$AB23,$AD23,$AF23,$AH23,$AJ23,AL23,AN23,AP23,AR23,AT23,AV23,AX23,AZ23,BB23,BD23,BF23,BH23,BJ23),2)+$C23/2&gt;AT23)),($F$5/$C$4),0))))</f>
        <v/>
      </c>
      <c r="AV23" s="302" t="str">
        <f t="shared" si="49"/>
        <v/>
      </c>
      <c r="AW23" s="301" t="str">
        <f t="shared" ref="AW23:AW78" si="114">IF($B23="","",IF(AV23="","",IF($L$4="Media aritmética",(AV23&lt;=$C23)*($F$5/$C$4)+(AV23&gt;$C23)*0,IF(AND(ROUND(AVERAGE($D23,$F23,$H23,$J23,$L23,$N23,$P23,$R23,$T23,$V23,$X23,$Z23,$AB23,$AD23,$AF23,$AH23,$AJ23,AL23,AN23,AP23,AR23,AT23,AV23,AX23,AZ23,BB23,BD23,BF23,BH23,BJ23),2)-$C23/2&lt;=AV23,(ROUND(AVERAGE($D23,$F23,$H23,$J23,$L23,$N23,$P23,$R23,$T23,$V23,$X23,$Z23,$AB23,$AD23,$AF23,$AH23,$AJ23,AL23,AN23,AP23,AR23,AT23,AV23,AX23,AZ23,BB23,BD23,BF23,BH23,BJ23),2)+$C23/2&gt;AV23)),($F$5/$C$4),0))))</f>
        <v/>
      </c>
      <c r="AX23" s="302" t="str">
        <f t="shared" si="50"/>
        <v/>
      </c>
      <c r="AY23" s="301" t="str">
        <f t="shared" ref="AY23:AY78" si="115">IF($B23="","",IF(AX23="","",IF($L$4="Media aritmética",(AX23&lt;=$C23)*($F$5/$C$4)+(AX23&gt;$C23)*0,IF(AND(ROUND(AVERAGE($D23,$F23,$H23,$J23,$L23,$N23,$P23,$R23,$T23,$V23,$X23,$Z23,$AB23,$AD23,$AF23,$AH23,$AJ23,AL23,AN23,AP23,AR23,AT23,AV23,AX23,AZ23,BB23,BD23,BF23,BH23,BJ23),2)-$C23/2&lt;=AX23,(ROUND(AVERAGE($D23,$F23,$H23,$J23,$L23,$N23,$P23,$R23,$T23,$V23,$X23,$Z23,$AB23,$AD23,$AF23,$AH23,$AJ23,AL23,AN23,AP23,AR23,AT23,AV23,AX23,AZ23,BB23,BD23,BF23,BH23,BJ23),2)+$C23/2&gt;AX23)),($F$5/$C$4),0))))</f>
        <v/>
      </c>
      <c r="AZ23" s="302" t="str">
        <f t="shared" si="51"/>
        <v/>
      </c>
      <c r="BA23" s="301"/>
      <c r="BB23" s="302" t="str">
        <f t="shared" si="52"/>
        <v/>
      </c>
      <c r="BC23" s="301" t="str">
        <f t="shared" si="82"/>
        <v/>
      </c>
      <c r="BD23" s="302" t="str">
        <f t="shared" si="53"/>
        <v/>
      </c>
      <c r="BE23" s="301" t="str">
        <f t="shared" si="83"/>
        <v/>
      </c>
      <c r="BF23" s="302"/>
      <c r="BG23" s="301"/>
      <c r="BH23" s="302"/>
      <c r="BI23" s="301"/>
      <c r="BJ23" s="302"/>
      <c r="BK23" s="301"/>
      <c r="BM23" s="785">
        <f t="shared" ca="1" si="88"/>
        <v>391600</v>
      </c>
      <c r="BN23" s="1096">
        <f t="shared" ca="1" si="89"/>
        <v>84193.440757975128</v>
      </c>
      <c r="BO23" s="1105">
        <f t="shared" ca="1" si="90"/>
        <v>349503.27962101245</v>
      </c>
      <c r="BP23" s="1105">
        <f t="shared" ca="1" si="91"/>
        <v>433696.72037898755</v>
      </c>
    </row>
    <row r="24" spans="1:68" s="70" customFormat="1" ht="21" customHeight="1">
      <c r="A24" s="242">
        <f t="shared" ref="A24:A118" si="116">+A23+1</f>
        <v>11</v>
      </c>
      <c r="B24" s="1100" t="s">
        <v>423</v>
      </c>
      <c r="C24" s="474">
        <f t="shared" ca="1" si="56"/>
        <v>68405.53</v>
      </c>
      <c r="D24" s="476">
        <f t="shared" ca="1" si="26"/>
        <v>450000</v>
      </c>
      <c r="E24" s="301">
        <f t="shared" ca="1" si="92"/>
        <v>0</v>
      </c>
      <c r="F24" s="302" t="str">
        <f t="shared" ca="1" si="28"/>
        <v/>
      </c>
      <c r="G24" s="301" t="str">
        <f t="shared" ca="1" si="93"/>
        <v/>
      </c>
      <c r="H24" s="302">
        <f t="shared" ca="1" si="29"/>
        <v>637000</v>
      </c>
      <c r="I24" s="301">
        <f t="shared" ca="1" si="94"/>
        <v>0</v>
      </c>
      <c r="J24" s="302" t="str">
        <f t="shared" ca="1" si="30"/>
        <v/>
      </c>
      <c r="K24" s="301" t="str">
        <f t="shared" ca="1" si="95"/>
        <v/>
      </c>
      <c r="L24" s="302">
        <f t="shared" ca="1" si="31"/>
        <v>634875</v>
      </c>
      <c r="M24" s="301">
        <f t="shared" ca="1" si="96"/>
        <v>2.8</v>
      </c>
      <c r="N24" s="302">
        <f t="shared" ca="1" si="32"/>
        <v>634750</v>
      </c>
      <c r="O24" s="301">
        <f t="shared" ca="1" si="97"/>
        <v>2.8</v>
      </c>
      <c r="P24" s="302">
        <f t="shared" ca="1" si="33"/>
        <v>625000</v>
      </c>
      <c r="Q24" s="301">
        <f t="shared" ca="1" si="98"/>
        <v>2.8</v>
      </c>
      <c r="R24" s="302">
        <f t="shared" ca="1" si="34"/>
        <v>634675</v>
      </c>
      <c r="S24" s="301">
        <f t="shared" ca="1" si="99"/>
        <v>2.8</v>
      </c>
      <c r="T24" s="302" t="str">
        <f t="shared" si="35"/>
        <v/>
      </c>
      <c r="U24" s="301" t="str">
        <f t="shared" si="100"/>
        <v/>
      </c>
      <c r="V24" s="302" t="str">
        <f t="shared" si="36"/>
        <v/>
      </c>
      <c r="W24" s="301" t="str">
        <f t="shared" si="101"/>
        <v/>
      </c>
      <c r="X24" s="302" t="str">
        <f t="shared" si="37"/>
        <v/>
      </c>
      <c r="Y24" s="301" t="str">
        <f t="shared" si="102"/>
        <v/>
      </c>
      <c r="Z24" s="302" t="str">
        <f t="shared" si="38"/>
        <v/>
      </c>
      <c r="AA24" s="301" t="str">
        <f t="shared" si="103"/>
        <v/>
      </c>
      <c r="AB24" s="302" t="str">
        <f t="shared" si="39"/>
        <v/>
      </c>
      <c r="AC24" s="301" t="str">
        <f t="shared" si="104"/>
        <v/>
      </c>
      <c r="AD24" s="302" t="str">
        <f t="shared" si="40"/>
        <v/>
      </c>
      <c r="AE24" s="301" t="str">
        <f t="shared" si="105"/>
        <v/>
      </c>
      <c r="AF24" s="302" t="str">
        <f t="shared" si="41"/>
        <v/>
      </c>
      <c r="AG24" s="301" t="str">
        <f t="shared" si="106"/>
        <v/>
      </c>
      <c r="AH24" s="302" t="str">
        <f t="shared" si="42"/>
        <v/>
      </c>
      <c r="AI24" s="301" t="str">
        <f t="shared" si="107"/>
        <v/>
      </c>
      <c r="AJ24" s="302" t="str">
        <f t="shared" si="43"/>
        <v/>
      </c>
      <c r="AK24" s="301" t="str">
        <f t="shared" si="108"/>
        <v/>
      </c>
      <c r="AL24" s="302" t="str">
        <f t="shared" si="44"/>
        <v/>
      </c>
      <c r="AM24" s="301" t="str">
        <f t="shared" si="109"/>
        <v/>
      </c>
      <c r="AN24" s="302" t="str">
        <f t="shared" si="45"/>
        <v/>
      </c>
      <c r="AO24" s="301" t="str">
        <f t="shared" si="110"/>
        <v/>
      </c>
      <c r="AP24" s="302" t="str">
        <f t="shared" si="46"/>
        <v/>
      </c>
      <c r="AQ24" s="301" t="str">
        <f t="shared" si="111"/>
        <v/>
      </c>
      <c r="AR24" s="302" t="str">
        <f t="shared" si="47"/>
        <v/>
      </c>
      <c r="AS24" s="301" t="str">
        <f t="shared" si="112"/>
        <v/>
      </c>
      <c r="AT24" s="302" t="str">
        <f t="shared" si="48"/>
        <v/>
      </c>
      <c r="AU24" s="301" t="str">
        <f t="shared" si="113"/>
        <v/>
      </c>
      <c r="AV24" s="302" t="str">
        <f t="shared" si="49"/>
        <v/>
      </c>
      <c r="AW24" s="301" t="str">
        <f t="shared" si="114"/>
        <v/>
      </c>
      <c r="AX24" s="302" t="str">
        <f t="shared" si="50"/>
        <v/>
      </c>
      <c r="AY24" s="301" t="str">
        <f t="shared" si="115"/>
        <v/>
      </c>
      <c r="AZ24" s="302" t="str">
        <f t="shared" si="51"/>
        <v/>
      </c>
      <c r="BA24" s="301"/>
      <c r="BB24" s="302" t="str">
        <f t="shared" si="52"/>
        <v/>
      </c>
      <c r="BC24" s="301" t="str">
        <f t="shared" si="82"/>
        <v/>
      </c>
      <c r="BD24" s="302" t="str">
        <f t="shared" si="53"/>
        <v/>
      </c>
      <c r="BE24" s="301" t="str">
        <f t="shared" si="83"/>
        <v/>
      </c>
      <c r="BF24" s="302"/>
      <c r="BG24" s="301"/>
      <c r="BH24" s="302"/>
      <c r="BI24" s="301"/>
      <c r="BJ24" s="302"/>
      <c r="BK24" s="301"/>
      <c r="BM24" s="785">
        <f t="shared" ca="1" si="88"/>
        <v>602716.66666666663</v>
      </c>
      <c r="BN24" s="1096">
        <f t="shared" ca="1" si="89"/>
        <v>68405.533503430037</v>
      </c>
      <c r="BO24" s="1105">
        <f t="shared" ca="1" si="90"/>
        <v>568513.89991495165</v>
      </c>
      <c r="BP24" s="1105">
        <f t="shared" ca="1" si="91"/>
        <v>636919.43341838161</v>
      </c>
    </row>
    <row r="25" spans="1:68" s="70" customFormat="1" ht="21" customHeight="1">
      <c r="A25" s="242">
        <f t="shared" si="116"/>
        <v>12</v>
      </c>
      <c r="B25" s="1100" t="s">
        <v>425</v>
      </c>
      <c r="C25" s="474">
        <f t="shared" ca="1" si="56"/>
        <v>158945.51</v>
      </c>
      <c r="D25" s="476">
        <f t="shared" ca="1" si="26"/>
        <v>405000</v>
      </c>
      <c r="E25" s="301">
        <f t="shared" ca="1" si="92"/>
        <v>2.8</v>
      </c>
      <c r="F25" s="302" t="str">
        <f t="shared" ca="1" si="28"/>
        <v/>
      </c>
      <c r="G25" s="301" t="str">
        <f t="shared" ca="1" si="93"/>
        <v/>
      </c>
      <c r="H25" s="302">
        <f t="shared" ca="1" si="29"/>
        <v>650000</v>
      </c>
      <c r="I25" s="301">
        <f t="shared" ca="1" si="94"/>
        <v>0</v>
      </c>
      <c r="J25" s="302" t="str">
        <f t="shared" ca="1" si="30"/>
        <v/>
      </c>
      <c r="K25" s="301" t="str">
        <f t="shared" ca="1" si="95"/>
        <v/>
      </c>
      <c r="L25" s="302">
        <f t="shared" ca="1" si="31"/>
        <v>282750</v>
      </c>
      <c r="M25" s="301">
        <f t="shared" ca="1" si="96"/>
        <v>0</v>
      </c>
      <c r="N25" s="302">
        <f t="shared" ca="1" si="32"/>
        <v>282900</v>
      </c>
      <c r="O25" s="301">
        <f t="shared" ca="1" si="97"/>
        <v>0</v>
      </c>
      <c r="P25" s="302">
        <f t="shared" ca="1" si="33"/>
        <v>625000</v>
      </c>
      <c r="Q25" s="301">
        <f t="shared" ca="1" si="98"/>
        <v>0</v>
      </c>
      <c r="R25" s="302">
        <f t="shared" ca="1" si="34"/>
        <v>282850</v>
      </c>
      <c r="S25" s="301">
        <f t="shared" ca="1" si="99"/>
        <v>0</v>
      </c>
      <c r="T25" s="302" t="str">
        <f t="shared" si="35"/>
        <v/>
      </c>
      <c r="U25" s="301" t="str">
        <f t="shared" si="100"/>
        <v/>
      </c>
      <c r="V25" s="302" t="str">
        <f t="shared" si="36"/>
        <v/>
      </c>
      <c r="W25" s="301" t="str">
        <f t="shared" si="101"/>
        <v/>
      </c>
      <c r="X25" s="302" t="str">
        <f t="shared" si="37"/>
        <v/>
      </c>
      <c r="Y25" s="301" t="str">
        <f t="shared" si="102"/>
        <v/>
      </c>
      <c r="Z25" s="302" t="str">
        <f t="shared" si="38"/>
        <v/>
      </c>
      <c r="AA25" s="301" t="str">
        <f t="shared" si="103"/>
        <v/>
      </c>
      <c r="AB25" s="302" t="str">
        <f t="shared" si="39"/>
        <v/>
      </c>
      <c r="AC25" s="301" t="str">
        <f t="shared" si="104"/>
        <v/>
      </c>
      <c r="AD25" s="302" t="str">
        <f t="shared" si="40"/>
        <v/>
      </c>
      <c r="AE25" s="301" t="str">
        <f t="shared" si="105"/>
        <v/>
      </c>
      <c r="AF25" s="302" t="str">
        <f t="shared" si="41"/>
        <v/>
      </c>
      <c r="AG25" s="301" t="str">
        <f t="shared" si="106"/>
        <v/>
      </c>
      <c r="AH25" s="302" t="str">
        <f t="shared" si="42"/>
        <v/>
      </c>
      <c r="AI25" s="301" t="str">
        <f t="shared" si="107"/>
        <v/>
      </c>
      <c r="AJ25" s="302" t="str">
        <f t="shared" si="43"/>
        <v/>
      </c>
      <c r="AK25" s="301" t="str">
        <f t="shared" si="108"/>
        <v/>
      </c>
      <c r="AL25" s="302" t="str">
        <f t="shared" si="44"/>
        <v/>
      </c>
      <c r="AM25" s="301" t="str">
        <f t="shared" si="109"/>
        <v/>
      </c>
      <c r="AN25" s="302" t="str">
        <f t="shared" si="45"/>
        <v/>
      </c>
      <c r="AO25" s="301" t="str">
        <f t="shared" si="110"/>
        <v/>
      </c>
      <c r="AP25" s="302" t="str">
        <f t="shared" si="46"/>
        <v/>
      </c>
      <c r="AQ25" s="301" t="str">
        <f t="shared" si="111"/>
        <v/>
      </c>
      <c r="AR25" s="302" t="str">
        <f t="shared" si="47"/>
        <v/>
      </c>
      <c r="AS25" s="301" t="str">
        <f t="shared" si="112"/>
        <v/>
      </c>
      <c r="AT25" s="302" t="str">
        <f t="shared" si="48"/>
        <v/>
      </c>
      <c r="AU25" s="301" t="str">
        <f t="shared" si="113"/>
        <v/>
      </c>
      <c r="AV25" s="302" t="str">
        <f t="shared" si="49"/>
        <v/>
      </c>
      <c r="AW25" s="301" t="str">
        <f t="shared" si="114"/>
        <v/>
      </c>
      <c r="AX25" s="302" t="str">
        <f t="shared" si="50"/>
        <v/>
      </c>
      <c r="AY25" s="301" t="str">
        <f t="shared" si="115"/>
        <v/>
      </c>
      <c r="AZ25" s="302" t="str">
        <f t="shared" si="51"/>
        <v/>
      </c>
      <c r="BA25" s="301"/>
      <c r="BB25" s="302" t="str">
        <f t="shared" si="52"/>
        <v/>
      </c>
      <c r="BC25" s="301" t="str">
        <f t="shared" si="82"/>
        <v/>
      </c>
      <c r="BD25" s="302" t="str">
        <f t="shared" si="53"/>
        <v/>
      </c>
      <c r="BE25" s="301" t="str">
        <f t="shared" si="83"/>
        <v/>
      </c>
      <c r="BF25" s="302"/>
      <c r="BG25" s="301"/>
      <c r="BH25" s="302"/>
      <c r="BI25" s="301"/>
      <c r="BJ25" s="302"/>
      <c r="BK25" s="301"/>
      <c r="BM25" s="785">
        <f t="shared" ca="1" si="88"/>
        <v>421416.66666666669</v>
      </c>
      <c r="BN25" s="1096">
        <f t="shared" ca="1" si="89"/>
        <v>158945.51127841126</v>
      </c>
      <c r="BO25" s="1105">
        <f t="shared" ca="1" si="90"/>
        <v>341943.91102746106</v>
      </c>
      <c r="BP25" s="1105">
        <f t="shared" ca="1" si="91"/>
        <v>500889.42230587231</v>
      </c>
    </row>
    <row r="26" spans="1:68" s="70" customFormat="1" ht="21" customHeight="1" thickBot="1">
      <c r="A26" s="242">
        <f t="shared" si="116"/>
        <v>13</v>
      </c>
      <c r="B26" s="1100" t="s">
        <v>426</v>
      </c>
      <c r="C26" s="474">
        <f t="shared" ca="1" si="56"/>
        <v>180655.34</v>
      </c>
      <c r="D26" s="476">
        <f t="shared" ca="1" si="26"/>
        <v>910000</v>
      </c>
      <c r="E26" s="301">
        <f t="shared" ca="1" si="92"/>
        <v>2.8</v>
      </c>
      <c r="F26" s="302" t="str">
        <f t="shared" ca="1" si="28"/>
        <v/>
      </c>
      <c r="G26" s="301" t="str">
        <f t="shared" ca="1" si="93"/>
        <v/>
      </c>
      <c r="H26" s="302">
        <f t="shared" ca="1" si="29"/>
        <v>1092000</v>
      </c>
      <c r="I26" s="301">
        <f t="shared" ca="1" si="94"/>
        <v>0</v>
      </c>
      <c r="J26" s="302" t="str">
        <f t="shared" ca="1" si="30"/>
        <v/>
      </c>
      <c r="K26" s="301" t="str">
        <f t="shared" ca="1" si="95"/>
        <v/>
      </c>
      <c r="L26" s="302">
        <f t="shared" ca="1" si="31"/>
        <v>787850</v>
      </c>
      <c r="M26" s="301">
        <f t="shared" ca="1" si="96"/>
        <v>0</v>
      </c>
      <c r="N26" s="302">
        <f t="shared" ca="1" si="32"/>
        <v>787990</v>
      </c>
      <c r="O26" s="301">
        <f t="shared" ca="1" si="97"/>
        <v>0</v>
      </c>
      <c r="P26" s="302">
        <f t="shared" ca="1" si="33"/>
        <v>1260000</v>
      </c>
      <c r="Q26" s="301">
        <f t="shared" ca="1" si="98"/>
        <v>0</v>
      </c>
      <c r="R26" s="302">
        <f t="shared" ca="1" si="34"/>
        <v>787710</v>
      </c>
      <c r="S26" s="301">
        <f t="shared" ca="1" si="99"/>
        <v>0</v>
      </c>
      <c r="T26" s="302" t="str">
        <f t="shared" si="35"/>
        <v/>
      </c>
      <c r="U26" s="301" t="str">
        <f t="shared" si="100"/>
        <v/>
      </c>
      <c r="V26" s="302" t="str">
        <f t="shared" si="36"/>
        <v/>
      </c>
      <c r="W26" s="301" t="str">
        <f t="shared" si="101"/>
        <v/>
      </c>
      <c r="X26" s="302" t="str">
        <f t="shared" si="37"/>
        <v/>
      </c>
      <c r="Y26" s="301" t="str">
        <f t="shared" si="102"/>
        <v/>
      </c>
      <c r="Z26" s="302" t="str">
        <f t="shared" si="38"/>
        <v/>
      </c>
      <c r="AA26" s="301" t="str">
        <f t="shared" si="103"/>
        <v/>
      </c>
      <c r="AB26" s="302" t="str">
        <f t="shared" si="39"/>
        <v/>
      </c>
      <c r="AC26" s="301" t="str">
        <f t="shared" si="104"/>
        <v/>
      </c>
      <c r="AD26" s="302" t="str">
        <f t="shared" si="40"/>
        <v/>
      </c>
      <c r="AE26" s="301" t="str">
        <f t="shared" si="105"/>
        <v/>
      </c>
      <c r="AF26" s="302" t="str">
        <f t="shared" si="41"/>
        <v/>
      </c>
      <c r="AG26" s="301" t="str">
        <f t="shared" si="106"/>
        <v/>
      </c>
      <c r="AH26" s="302" t="str">
        <f t="shared" si="42"/>
        <v/>
      </c>
      <c r="AI26" s="301" t="str">
        <f t="shared" si="107"/>
        <v/>
      </c>
      <c r="AJ26" s="302" t="str">
        <f t="shared" si="43"/>
        <v/>
      </c>
      <c r="AK26" s="301" t="str">
        <f t="shared" si="108"/>
        <v/>
      </c>
      <c r="AL26" s="302" t="str">
        <f t="shared" si="44"/>
        <v/>
      </c>
      <c r="AM26" s="301" t="str">
        <f t="shared" si="109"/>
        <v/>
      </c>
      <c r="AN26" s="302" t="str">
        <f t="shared" si="45"/>
        <v/>
      </c>
      <c r="AO26" s="301" t="str">
        <f t="shared" si="110"/>
        <v/>
      </c>
      <c r="AP26" s="302" t="str">
        <f t="shared" si="46"/>
        <v/>
      </c>
      <c r="AQ26" s="301" t="str">
        <f t="shared" si="111"/>
        <v/>
      </c>
      <c r="AR26" s="302" t="str">
        <f t="shared" si="47"/>
        <v/>
      </c>
      <c r="AS26" s="301" t="str">
        <f t="shared" si="112"/>
        <v/>
      </c>
      <c r="AT26" s="302" t="str">
        <f t="shared" si="48"/>
        <v/>
      </c>
      <c r="AU26" s="301" t="str">
        <f t="shared" si="113"/>
        <v/>
      </c>
      <c r="AV26" s="302" t="str">
        <f t="shared" si="49"/>
        <v/>
      </c>
      <c r="AW26" s="301" t="str">
        <f t="shared" si="114"/>
        <v/>
      </c>
      <c r="AX26" s="302" t="str">
        <f t="shared" si="50"/>
        <v/>
      </c>
      <c r="AY26" s="301" t="str">
        <f t="shared" si="115"/>
        <v/>
      </c>
      <c r="AZ26" s="302" t="str">
        <f t="shared" si="51"/>
        <v/>
      </c>
      <c r="BA26" s="301"/>
      <c r="BB26" s="302" t="str">
        <f t="shared" si="52"/>
        <v/>
      </c>
      <c r="BC26" s="301" t="str">
        <f t="shared" si="82"/>
        <v/>
      </c>
      <c r="BD26" s="302" t="str">
        <f t="shared" si="53"/>
        <v/>
      </c>
      <c r="BE26" s="301" t="str">
        <f t="shared" si="83"/>
        <v/>
      </c>
      <c r="BF26" s="302"/>
      <c r="BG26" s="301"/>
      <c r="BH26" s="302"/>
      <c r="BI26" s="301"/>
      <c r="BJ26" s="302"/>
      <c r="BK26" s="301"/>
      <c r="BM26" s="785">
        <f t="shared" ca="1" si="88"/>
        <v>937591.66666666663</v>
      </c>
      <c r="BN26" s="1096">
        <f t="shared" ca="1" si="89"/>
        <v>180655.33772136993</v>
      </c>
      <c r="BO26" s="1105">
        <f t="shared" ca="1" si="90"/>
        <v>847263.99780598166</v>
      </c>
      <c r="BP26" s="1105">
        <f t="shared" ca="1" si="91"/>
        <v>1027919.3355273516</v>
      </c>
    </row>
    <row r="27" spans="1:68" s="70" customFormat="1" ht="21" customHeight="1" thickTop="1">
      <c r="A27" s="242">
        <f t="shared" si="116"/>
        <v>14</v>
      </c>
      <c r="B27" s="1102" t="s">
        <v>431</v>
      </c>
      <c r="C27" s="474">
        <f t="shared" ca="1" si="56"/>
        <v>164583.57999999999</v>
      </c>
      <c r="D27" s="476">
        <f t="shared" ca="1" si="26"/>
        <v>2520000</v>
      </c>
      <c r="E27" s="301">
        <f t="shared" ca="1" si="92"/>
        <v>2.8</v>
      </c>
      <c r="F27" s="302" t="str">
        <f t="shared" ca="1" si="28"/>
        <v/>
      </c>
      <c r="G27" s="301" t="str">
        <f t="shared" ca="1" si="93"/>
        <v/>
      </c>
      <c r="H27" s="302">
        <f t="shared" ca="1" si="29"/>
        <v>2243720</v>
      </c>
      <c r="I27" s="301">
        <f t="shared" ca="1" si="94"/>
        <v>0</v>
      </c>
      <c r="J27" s="302" t="str">
        <f t="shared" ca="1" si="30"/>
        <v/>
      </c>
      <c r="K27" s="301" t="str">
        <f t="shared" ca="1" si="95"/>
        <v/>
      </c>
      <c r="L27" s="302">
        <f t="shared" ca="1" si="31"/>
        <v>2593360</v>
      </c>
      <c r="M27" s="301">
        <f t="shared" ca="1" si="96"/>
        <v>2.8</v>
      </c>
      <c r="N27" s="302">
        <f t="shared" ca="1" si="32"/>
        <v>2593380</v>
      </c>
      <c r="O27" s="301">
        <f t="shared" ca="1" si="97"/>
        <v>2.8</v>
      </c>
      <c r="P27" s="302">
        <f t="shared" ca="1" si="33"/>
        <v>2800000</v>
      </c>
      <c r="Q27" s="301">
        <f t="shared" ca="1" si="98"/>
        <v>0</v>
      </c>
      <c r="R27" s="302">
        <f t="shared" ca="1" si="34"/>
        <v>2593320</v>
      </c>
      <c r="S27" s="301">
        <f t="shared" ca="1" si="99"/>
        <v>2.8</v>
      </c>
      <c r="T27" s="302" t="str">
        <f t="shared" si="35"/>
        <v/>
      </c>
      <c r="U27" s="301" t="str">
        <f t="shared" si="100"/>
        <v/>
      </c>
      <c r="V27" s="302" t="str">
        <f t="shared" si="36"/>
        <v/>
      </c>
      <c r="W27" s="301" t="str">
        <f t="shared" si="101"/>
        <v/>
      </c>
      <c r="X27" s="302" t="str">
        <f t="shared" si="37"/>
        <v/>
      </c>
      <c r="Y27" s="301" t="str">
        <f t="shared" si="102"/>
        <v/>
      </c>
      <c r="Z27" s="302" t="str">
        <f t="shared" si="38"/>
        <v/>
      </c>
      <c r="AA27" s="301" t="str">
        <f t="shared" si="103"/>
        <v/>
      </c>
      <c r="AB27" s="302" t="str">
        <f t="shared" si="39"/>
        <v/>
      </c>
      <c r="AC27" s="301" t="str">
        <f t="shared" si="104"/>
        <v/>
      </c>
      <c r="AD27" s="302" t="str">
        <f t="shared" si="40"/>
        <v/>
      </c>
      <c r="AE27" s="301" t="str">
        <f t="shared" si="105"/>
        <v/>
      </c>
      <c r="AF27" s="302" t="str">
        <f t="shared" si="41"/>
        <v/>
      </c>
      <c r="AG27" s="301" t="str">
        <f t="shared" si="106"/>
        <v/>
      </c>
      <c r="AH27" s="302" t="str">
        <f t="shared" si="42"/>
        <v/>
      </c>
      <c r="AI27" s="301" t="str">
        <f t="shared" si="107"/>
        <v/>
      </c>
      <c r="AJ27" s="302" t="str">
        <f t="shared" si="43"/>
        <v/>
      </c>
      <c r="AK27" s="301" t="str">
        <f t="shared" si="108"/>
        <v/>
      </c>
      <c r="AL27" s="302" t="str">
        <f t="shared" si="44"/>
        <v/>
      </c>
      <c r="AM27" s="301" t="str">
        <f t="shared" si="109"/>
        <v/>
      </c>
      <c r="AN27" s="302" t="str">
        <f t="shared" si="45"/>
        <v/>
      </c>
      <c r="AO27" s="301" t="str">
        <f t="shared" si="110"/>
        <v/>
      </c>
      <c r="AP27" s="302" t="str">
        <f t="shared" si="46"/>
        <v/>
      </c>
      <c r="AQ27" s="301" t="str">
        <f t="shared" si="111"/>
        <v/>
      </c>
      <c r="AR27" s="302" t="str">
        <f t="shared" si="47"/>
        <v/>
      </c>
      <c r="AS27" s="301" t="str">
        <f t="shared" si="112"/>
        <v/>
      </c>
      <c r="AT27" s="302" t="str">
        <f t="shared" si="48"/>
        <v/>
      </c>
      <c r="AU27" s="301" t="str">
        <f t="shared" si="113"/>
        <v/>
      </c>
      <c r="AV27" s="302" t="str">
        <f t="shared" si="49"/>
        <v/>
      </c>
      <c r="AW27" s="301" t="str">
        <f t="shared" si="114"/>
        <v/>
      </c>
      <c r="AX27" s="302" t="str">
        <f t="shared" si="50"/>
        <v/>
      </c>
      <c r="AY27" s="301" t="str">
        <f t="shared" si="115"/>
        <v/>
      </c>
      <c r="AZ27" s="302" t="str">
        <f t="shared" si="51"/>
        <v/>
      </c>
      <c r="BA27" s="301"/>
      <c r="BB27" s="302" t="str">
        <f t="shared" si="52"/>
        <v/>
      </c>
      <c r="BC27" s="301" t="str">
        <f t="shared" si="82"/>
        <v/>
      </c>
      <c r="BD27" s="302" t="str">
        <f t="shared" si="53"/>
        <v/>
      </c>
      <c r="BE27" s="301" t="str">
        <f t="shared" si="83"/>
        <v/>
      </c>
      <c r="BF27" s="302"/>
      <c r="BG27" s="301"/>
      <c r="BH27" s="302"/>
      <c r="BI27" s="301"/>
      <c r="BJ27" s="302"/>
      <c r="BK27" s="301"/>
      <c r="BM27" s="785">
        <f t="shared" ca="1" si="88"/>
        <v>2557296.6666666665</v>
      </c>
      <c r="BN27" s="1096">
        <f t="shared" ca="1" si="89"/>
        <v>164583.57893652562</v>
      </c>
      <c r="BO27" s="1105">
        <f t="shared" ca="1" si="90"/>
        <v>2475004.8771984037</v>
      </c>
      <c r="BP27" s="1105">
        <f t="shared" ca="1" si="91"/>
        <v>2639588.4561349293</v>
      </c>
    </row>
    <row r="28" spans="1:68" s="70" customFormat="1" ht="21" customHeight="1">
      <c r="A28" s="242">
        <f t="shared" si="116"/>
        <v>15</v>
      </c>
      <c r="B28" s="1100" t="s">
        <v>434</v>
      </c>
      <c r="C28" s="474">
        <f t="shared" ca="1" si="56"/>
        <v>883166.54</v>
      </c>
      <c r="D28" s="476">
        <f t="shared" ca="1" si="26"/>
        <v>1319500</v>
      </c>
      <c r="E28" s="301">
        <f t="shared" ca="1" si="92"/>
        <v>0</v>
      </c>
      <c r="F28" s="302" t="str">
        <f t="shared" ca="1" si="28"/>
        <v/>
      </c>
      <c r="G28" s="301" t="str">
        <f t="shared" ca="1" si="93"/>
        <v/>
      </c>
      <c r="H28" s="302">
        <f t="shared" ca="1" si="29"/>
        <v>1202500</v>
      </c>
      <c r="I28" s="301">
        <f t="shared" ca="1" si="94"/>
        <v>0</v>
      </c>
      <c r="J28" s="302" t="str">
        <f t="shared" ca="1" si="30"/>
        <v/>
      </c>
      <c r="K28" s="301" t="str">
        <f t="shared" ca="1" si="95"/>
        <v/>
      </c>
      <c r="L28" s="302">
        <f t="shared" ca="1" si="31"/>
        <v>2282475</v>
      </c>
      <c r="M28" s="301">
        <f t="shared" ca="1" si="96"/>
        <v>2.8</v>
      </c>
      <c r="N28" s="302">
        <f t="shared" ca="1" si="32"/>
        <v>2282605</v>
      </c>
      <c r="O28" s="301">
        <f t="shared" ca="1" si="97"/>
        <v>2.8</v>
      </c>
      <c r="P28" s="302">
        <f t="shared" ca="1" si="33"/>
        <v>3900000</v>
      </c>
      <c r="Q28" s="301">
        <f t="shared" ca="1" si="98"/>
        <v>0</v>
      </c>
      <c r="R28" s="302">
        <f t="shared" ca="1" si="34"/>
        <v>2282410</v>
      </c>
      <c r="S28" s="301">
        <f t="shared" ca="1" si="99"/>
        <v>2.8</v>
      </c>
      <c r="T28" s="302" t="str">
        <f t="shared" si="35"/>
        <v/>
      </c>
      <c r="U28" s="301" t="str">
        <f t="shared" si="100"/>
        <v/>
      </c>
      <c r="V28" s="302" t="str">
        <f t="shared" si="36"/>
        <v/>
      </c>
      <c r="W28" s="301" t="str">
        <f t="shared" si="101"/>
        <v/>
      </c>
      <c r="X28" s="302" t="str">
        <f t="shared" si="37"/>
        <v/>
      </c>
      <c r="Y28" s="301" t="str">
        <f t="shared" si="102"/>
        <v/>
      </c>
      <c r="Z28" s="302" t="str">
        <f t="shared" si="38"/>
        <v/>
      </c>
      <c r="AA28" s="301" t="str">
        <f t="shared" si="103"/>
        <v/>
      </c>
      <c r="AB28" s="302" t="str">
        <f t="shared" si="39"/>
        <v/>
      </c>
      <c r="AC28" s="301" t="str">
        <f t="shared" si="104"/>
        <v/>
      </c>
      <c r="AD28" s="302" t="str">
        <f t="shared" si="40"/>
        <v/>
      </c>
      <c r="AE28" s="301" t="str">
        <f t="shared" si="105"/>
        <v/>
      </c>
      <c r="AF28" s="302" t="str">
        <f t="shared" si="41"/>
        <v/>
      </c>
      <c r="AG28" s="301" t="str">
        <f t="shared" si="106"/>
        <v/>
      </c>
      <c r="AH28" s="302" t="str">
        <f t="shared" si="42"/>
        <v/>
      </c>
      <c r="AI28" s="301" t="str">
        <f t="shared" si="107"/>
        <v/>
      </c>
      <c r="AJ28" s="302" t="str">
        <f t="shared" si="43"/>
        <v/>
      </c>
      <c r="AK28" s="301" t="str">
        <f t="shared" si="108"/>
        <v/>
      </c>
      <c r="AL28" s="302" t="str">
        <f t="shared" si="44"/>
        <v/>
      </c>
      <c r="AM28" s="301" t="str">
        <f t="shared" si="109"/>
        <v/>
      </c>
      <c r="AN28" s="302" t="str">
        <f t="shared" si="45"/>
        <v/>
      </c>
      <c r="AO28" s="301" t="str">
        <f t="shared" si="110"/>
        <v/>
      </c>
      <c r="AP28" s="302" t="str">
        <f t="shared" si="46"/>
        <v/>
      </c>
      <c r="AQ28" s="301" t="str">
        <f t="shared" si="111"/>
        <v/>
      </c>
      <c r="AR28" s="302" t="str">
        <f t="shared" si="47"/>
        <v/>
      </c>
      <c r="AS28" s="301" t="str">
        <f t="shared" si="112"/>
        <v/>
      </c>
      <c r="AT28" s="302" t="str">
        <f t="shared" si="48"/>
        <v/>
      </c>
      <c r="AU28" s="301" t="str">
        <f t="shared" si="113"/>
        <v/>
      </c>
      <c r="AV28" s="302" t="str">
        <f t="shared" si="49"/>
        <v/>
      </c>
      <c r="AW28" s="301" t="str">
        <f t="shared" si="114"/>
        <v/>
      </c>
      <c r="AX28" s="302" t="str">
        <f t="shared" si="50"/>
        <v/>
      </c>
      <c r="AY28" s="301" t="str">
        <f t="shared" si="115"/>
        <v/>
      </c>
      <c r="AZ28" s="302" t="str">
        <f t="shared" si="51"/>
        <v/>
      </c>
      <c r="BA28" s="301"/>
      <c r="BB28" s="302" t="str">
        <f t="shared" si="52"/>
        <v/>
      </c>
      <c r="BC28" s="301" t="str">
        <f t="shared" si="82"/>
        <v/>
      </c>
      <c r="BD28" s="302" t="str">
        <f t="shared" si="53"/>
        <v/>
      </c>
      <c r="BE28" s="301" t="str">
        <f t="shared" si="83"/>
        <v/>
      </c>
      <c r="BF28" s="302"/>
      <c r="BG28" s="301"/>
      <c r="BH28" s="302"/>
      <c r="BI28" s="301"/>
      <c r="BJ28" s="302"/>
      <c r="BK28" s="301"/>
      <c r="BM28" s="785">
        <f t="shared" ca="1" si="88"/>
        <v>2211581.6666666665</v>
      </c>
      <c r="BN28" s="1096">
        <f t="shared" ca="1" si="89"/>
        <v>883166.53862992092</v>
      </c>
      <c r="BO28" s="1105">
        <f t="shared" ca="1" si="90"/>
        <v>1769998.3973517059</v>
      </c>
      <c r="BP28" s="1105">
        <f t="shared" ca="1" si="91"/>
        <v>2653164.9359816271</v>
      </c>
    </row>
    <row r="29" spans="1:68" s="70" customFormat="1" ht="21" customHeight="1">
      <c r="A29" s="242">
        <f t="shared" si="116"/>
        <v>16</v>
      </c>
      <c r="B29" s="1100" t="s">
        <v>437</v>
      </c>
      <c r="C29" s="474">
        <f t="shared" ca="1" si="56"/>
        <v>1100919.3600000001</v>
      </c>
      <c r="D29" s="476">
        <f t="shared" ca="1" si="26"/>
        <v>2592000</v>
      </c>
      <c r="E29" s="301">
        <f t="shared" ca="1" si="92"/>
        <v>2.8</v>
      </c>
      <c r="F29" s="302" t="str">
        <f t="shared" ca="1" si="28"/>
        <v/>
      </c>
      <c r="G29" s="301" t="str">
        <f t="shared" ca="1" si="93"/>
        <v/>
      </c>
      <c r="H29" s="302">
        <f t="shared" ca="1" si="29"/>
        <v>2620800</v>
      </c>
      <c r="I29" s="301">
        <f t="shared" ca="1" si="94"/>
        <v>2.8</v>
      </c>
      <c r="J29" s="302" t="str">
        <f t="shared" ca="1" si="30"/>
        <v/>
      </c>
      <c r="K29" s="301" t="str">
        <f t="shared" ca="1" si="95"/>
        <v/>
      </c>
      <c r="L29" s="302">
        <f t="shared" ca="1" si="31"/>
        <v>1433880</v>
      </c>
      <c r="M29" s="301">
        <f t="shared" ca="1" si="96"/>
        <v>0</v>
      </c>
      <c r="N29" s="302">
        <f t="shared" ca="1" si="32"/>
        <v>1433700</v>
      </c>
      <c r="O29" s="301">
        <f t="shared" ca="1" si="97"/>
        <v>0</v>
      </c>
      <c r="P29" s="302">
        <f t="shared" ca="1" si="33"/>
        <v>4500000</v>
      </c>
      <c r="Q29" s="301">
        <f t="shared" ca="1" si="98"/>
        <v>0</v>
      </c>
      <c r="R29" s="302">
        <f t="shared" ca="1" si="34"/>
        <v>1433430</v>
      </c>
      <c r="S29" s="301">
        <f t="shared" ca="1" si="99"/>
        <v>0</v>
      </c>
      <c r="T29" s="302" t="str">
        <f t="shared" si="35"/>
        <v/>
      </c>
      <c r="U29" s="301" t="str">
        <f t="shared" si="100"/>
        <v/>
      </c>
      <c r="V29" s="302" t="str">
        <f t="shared" si="36"/>
        <v/>
      </c>
      <c r="W29" s="301" t="str">
        <f t="shared" si="101"/>
        <v/>
      </c>
      <c r="X29" s="302" t="str">
        <f t="shared" si="37"/>
        <v/>
      </c>
      <c r="Y29" s="301" t="str">
        <f t="shared" si="102"/>
        <v/>
      </c>
      <c r="Z29" s="302" t="str">
        <f t="shared" si="38"/>
        <v/>
      </c>
      <c r="AA29" s="301" t="str">
        <f t="shared" si="103"/>
        <v/>
      </c>
      <c r="AB29" s="302" t="str">
        <f t="shared" si="39"/>
        <v/>
      </c>
      <c r="AC29" s="301" t="str">
        <f t="shared" si="104"/>
        <v/>
      </c>
      <c r="AD29" s="302" t="str">
        <f t="shared" si="40"/>
        <v/>
      </c>
      <c r="AE29" s="301" t="str">
        <f t="shared" si="105"/>
        <v/>
      </c>
      <c r="AF29" s="302" t="str">
        <f t="shared" si="41"/>
        <v/>
      </c>
      <c r="AG29" s="301" t="str">
        <f t="shared" si="106"/>
        <v/>
      </c>
      <c r="AH29" s="302" t="str">
        <f t="shared" si="42"/>
        <v/>
      </c>
      <c r="AI29" s="301" t="str">
        <f t="shared" si="107"/>
        <v/>
      </c>
      <c r="AJ29" s="302" t="str">
        <f t="shared" si="43"/>
        <v/>
      </c>
      <c r="AK29" s="301" t="str">
        <f t="shared" si="108"/>
        <v/>
      </c>
      <c r="AL29" s="302" t="str">
        <f t="shared" si="44"/>
        <v/>
      </c>
      <c r="AM29" s="301" t="str">
        <f t="shared" si="109"/>
        <v/>
      </c>
      <c r="AN29" s="302" t="str">
        <f t="shared" si="45"/>
        <v/>
      </c>
      <c r="AO29" s="301" t="str">
        <f t="shared" si="110"/>
        <v/>
      </c>
      <c r="AP29" s="302" t="str">
        <f t="shared" si="46"/>
        <v/>
      </c>
      <c r="AQ29" s="301" t="str">
        <f t="shared" si="111"/>
        <v/>
      </c>
      <c r="AR29" s="302" t="str">
        <f t="shared" si="47"/>
        <v/>
      </c>
      <c r="AS29" s="301" t="str">
        <f t="shared" si="112"/>
        <v/>
      </c>
      <c r="AT29" s="302" t="str">
        <f t="shared" si="48"/>
        <v/>
      </c>
      <c r="AU29" s="301" t="str">
        <f t="shared" si="113"/>
        <v/>
      </c>
      <c r="AV29" s="302" t="str">
        <f t="shared" si="49"/>
        <v/>
      </c>
      <c r="AW29" s="301" t="str">
        <f t="shared" si="114"/>
        <v/>
      </c>
      <c r="AX29" s="302" t="str">
        <f t="shared" si="50"/>
        <v/>
      </c>
      <c r="AY29" s="301" t="str">
        <f t="shared" si="115"/>
        <v/>
      </c>
      <c r="AZ29" s="302" t="str">
        <f t="shared" si="51"/>
        <v/>
      </c>
      <c r="BA29" s="301"/>
      <c r="BB29" s="302" t="str">
        <f t="shared" si="52"/>
        <v/>
      </c>
      <c r="BC29" s="301" t="str">
        <f t="shared" si="82"/>
        <v/>
      </c>
      <c r="BD29" s="302" t="str">
        <f t="shared" si="53"/>
        <v/>
      </c>
      <c r="BE29" s="301" t="str">
        <f t="shared" si="83"/>
        <v/>
      </c>
      <c r="BF29" s="302"/>
      <c r="BG29" s="301"/>
      <c r="BH29" s="302"/>
      <c r="BI29" s="301"/>
      <c r="BJ29" s="302"/>
      <c r="BK29" s="301"/>
      <c r="BM29" s="785">
        <f t="shared" ca="1" si="88"/>
        <v>2335635</v>
      </c>
      <c r="BN29" s="1096">
        <f t="shared" ca="1" si="89"/>
        <v>1100919.3605005774</v>
      </c>
      <c r="BO29" s="1105">
        <f t="shared" ca="1" si="90"/>
        <v>1785175.3197497113</v>
      </c>
      <c r="BP29" s="1105">
        <f t="shared" ca="1" si="91"/>
        <v>2886094.6802502889</v>
      </c>
    </row>
    <row r="30" spans="1:68" s="70" customFormat="1" ht="21" customHeight="1">
      <c r="A30" s="242">
        <f t="shared" si="116"/>
        <v>17</v>
      </c>
      <c r="B30" s="1100" t="s">
        <v>441</v>
      </c>
      <c r="C30" s="474">
        <f t="shared" ca="1" si="56"/>
        <v>1815502.29</v>
      </c>
      <c r="D30" s="476">
        <f t="shared" ca="1" si="26"/>
        <v>5850000</v>
      </c>
      <c r="E30" s="301">
        <f t="shared" ca="1" si="92"/>
        <v>2.8</v>
      </c>
      <c r="F30" s="302" t="str">
        <f t="shared" ca="1" si="28"/>
        <v/>
      </c>
      <c r="G30" s="301" t="str">
        <f t="shared" ca="1" si="93"/>
        <v/>
      </c>
      <c r="H30" s="302">
        <f t="shared" ca="1" si="29"/>
        <v>5317000</v>
      </c>
      <c r="I30" s="301">
        <f t="shared" ca="1" si="94"/>
        <v>2.8</v>
      </c>
      <c r="J30" s="302" t="str">
        <f t="shared" ca="1" si="30"/>
        <v/>
      </c>
      <c r="K30" s="301" t="str">
        <f t="shared" ca="1" si="95"/>
        <v/>
      </c>
      <c r="L30" s="302">
        <f t="shared" ca="1" si="31"/>
        <v>6255280</v>
      </c>
      <c r="M30" s="301">
        <f t="shared" ca="1" si="96"/>
        <v>0</v>
      </c>
      <c r="N30" s="302">
        <f t="shared" ca="1" si="32"/>
        <v>6255283</v>
      </c>
      <c r="O30" s="301">
        <f t="shared" ca="1" si="97"/>
        <v>0</v>
      </c>
      <c r="P30" s="302">
        <f t="shared" ca="1" si="33"/>
        <v>1200000</v>
      </c>
      <c r="Q30" s="301">
        <f t="shared" ca="1" si="98"/>
        <v>0</v>
      </c>
      <c r="R30" s="302">
        <f t="shared" ca="1" si="34"/>
        <v>6255280</v>
      </c>
      <c r="S30" s="301">
        <f t="shared" ca="1" si="99"/>
        <v>0</v>
      </c>
      <c r="T30" s="302" t="str">
        <f t="shared" si="35"/>
        <v/>
      </c>
      <c r="U30" s="301" t="str">
        <f t="shared" si="100"/>
        <v/>
      </c>
      <c r="V30" s="302" t="str">
        <f t="shared" si="36"/>
        <v/>
      </c>
      <c r="W30" s="301" t="str">
        <f t="shared" si="101"/>
        <v/>
      </c>
      <c r="X30" s="302" t="str">
        <f t="shared" si="37"/>
        <v/>
      </c>
      <c r="Y30" s="301" t="str">
        <f t="shared" si="102"/>
        <v/>
      </c>
      <c r="Z30" s="302" t="str">
        <f t="shared" si="38"/>
        <v/>
      </c>
      <c r="AA30" s="301" t="str">
        <f t="shared" si="103"/>
        <v/>
      </c>
      <c r="AB30" s="302" t="str">
        <f t="shared" si="39"/>
        <v/>
      </c>
      <c r="AC30" s="301" t="str">
        <f t="shared" si="104"/>
        <v/>
      </c>
      <c r="AD30" s="302" t="str">
        <f t="shared" si="40"/>
        <v/>
      </c>
      <c r="AE30" s="301" t="str">
        <f t="shared" si="105"/>
        <v/>
      </c>
      <c r="AF30" s="302" t="str">
        <f t="shared" si="41"/>
        <v/>
      </c>
      <c r="AG30" s="301" t="str">
        <f t="shared" si="106"/>
        <v/>
      </c>
      <c r="AH30" s="302" t="str">
        <f t="shared" si="42"/>
        <v/>
      </c>
      <c r="AI30" s="301" t="str">
        <f t="shared" si="107"/>
        <v/>
      </c>
      <c r="AJ30" s="302" t="str">
        <f t="shared" si="43"/>
        <v/>
      </c>
      <c r="AK30" s="301" t="str">
        <f t="shared" si="108"/>
        <v/>
      </c>
      <c r="AL30" s="302" t="str">
        <f t="shared" si="44"/>
        <v/>
      </c>
      <c r="AM30" s="301" t="str">
        <f t="shared" si="109"/>
        <v/>
      </c>
      <c r="AN30" s="302" t="str">
        <f t="shared" si="45"/>
        <v/>
      </c>
      <c r="AO30" s="301" t="str">
        <f t="shared" si="110"/>
        <v/>
      </c>
      <c r="AP30" s="302" t="str">
        <f t="shared" si="46"/>
        <v/>
      </c>
      <c r="AQ30" s="301" t="str">
        <f t="shared" si="111"/>
        <v/>
      </c>
      <c r="AR30" s="302" t="str">
        <f t="shared" si="47"/>
        <v/>
      </c>
      <c r="AS30" s="301" t="str">
        <f t="shared" si="112"/>
        <v/>
      </c>
      <c r="AT30" s="302" t="str">
        <f t="shared" si="48"/>
        <v/>
      </c>
      <c r="AU30" s="301" t="str">
        <f t="shared" si="113"/>
        <v/>
      </c>
      <c r="AV30" s="302" t="str">
        <f t="shared" si="49"/>
        <v/>
      </c>
      <c r="AW30" s="301" t="str">
        <f t="shared" si="114"/>
        <v/>
      </c>
      <c r="AX30" s="302" t="str">
        <f t="shared" si="50"/>
        <v/>
      </c>
      <c r="AY30" s="301" t="str">
        <f t="shared" si="115"/>
        <v/>
      </c>
      <c r="AZ30" s="302" t="str">
        <f t="shared" si="51"/>
        <v/>
      </c>
      <c r="BA30" s="301"/>
      <c r="BB30" s="302" t="str">
        <f t="shared" si="52"/>
        <v/>
      </c>
      <c r="BC30" s="301" t="str">
        <f t="shared" si="82"/>
        <v/>
      </c>
      <c r="BD30" s="302" t="str">
        <f t="shared" si="53"/>
        <v/>
      </c>
      <c r="BE30" s="301" t="str">
        <f t="shared" si="83"/>
        <v/>
      </c>
      <c r="BF30" s="302"/>
      <c r="BG30" s="301"/>
      <c r="BH30" s="302"/>
      <c r="BI30" s="301"/>
      <c r="BJ30" s="302"/>
      <c r="BK30" s="301"/>
      <c r="BM30" s="785">
        <f t="shared" ca="1" si="88"/>
        <v>5188807.166666667</v>
      </c>
      <c r="BN30" s="1096">
        <f t="shared" ca="1" si="89"/>
        <v>1815502.285401152</v>
      </c>
      <c r="BO30" s="1105">
        <f t="shared" ca="1" si="90"/>
        <v>4281056.0239660908</v>
      </c>
      <c r="BP30" s="1105">
        <f t="shared" ca="1" si="91"/>
        <v>6096558.3093672432</v>
      </c>
    </row>
    <row r="31" spans="1:68" s="70" customFormat="1" ht="21" customHeight="1">
      <c r="A31" s="242">
        <f t="shared" si="116"/>
        <v>18</v>
      </c>
      <c r="B31" s="1100" t="s">
        <v>445</v>
      </c>
      <c r="C31" s="474">
        <f t="shared" ca="1" si="56"/>
        <v>605863.25</v>
      </c>
      <c r="D31" s="476">
        <f t="shared" ca="1" si="26"/>
        <v>1620000</v>
      </c>
      <c r="E31" s="301">
        <f t="shared" ca="1" si="92"/>
        <v>2.8</v>
      </c>
      <c r="F31" s="302" t="str">
        <f t="shared" ca="1" si="28"/>
        <v/>
      </c>
      <c r="G31" s="301" t="str">
        <f t="shared" ca="1" si="93"/>
        <v/>
      </c>
      <c r="H31" s="302">
        <f t="shared" ca="1" si="29"/>
        <v>1350000</v>
      </c>
      <c r="I31" s="301">
        <f t="shared" ca="1" si="94"/>
        <v>0</v>
      </c>
      <c r="J31" s="302" t="str">
        <f t="shared" ca="1" si="30"/>
        <v/>
      </c>
      <c r="K31" s="301" t="str">
        <f t="shared" ca="1" si="95"/>
        <v/>
      </c>
      <c r="L31" s="302">
        <f t="shared" ca="1" si="31"/>
        <v>2480670</v>
      </c>
      <c r="M31" s="301">
        <f t="shared" ca="1" si="96"/>
        <v>0</v>
      </c>
      <c r="N31" s="302">
        <f t="shared" ca="1" si="32"/>
        <v>2480677</v>
      </c>
      <c r="O31" s="301">
        <f t="shared" ca="1" si="97"/>
        <v>0</v>
      </c>
      <c r="P31" s="302">
        <f t="shared" ca="1" si="33"/>
        <v>1000000</v>
      </c>
      <c r="Q31" s="301">
        <f t="shared" ca="1" si="98"/>
        <v>0</v>
      </c>
      <c r="R31" s="302">
        <f t="shared" ca="1" si="34"/>
        <v>2480674</v>
      </c>
      <c r="S31" s="301">
        <f t="shared" ca="1" si="99"/>
        <v>0</v>
      </c>
      <c r="T31" s="302" t="str">
        <f t="shared" si="35"/>
        <v/>
      </c>
      <c r="U31" s="301" t="str">
        <f t="shared" si="100"/>
        <v/>
      </c>
      <c r="V31" s="302" t="str">
        <f t="shared" si="36"/>
        <v/>
      </c>
      <c r="W31" s="301" t="str">
        <f t="shared" si="101"/>
        <v/>
      </c>
      <c r="X31" s="302" t="str">
        <f t="shared" si="37"/>
        <v/>
      </c>
      <c r="Y31" s="301" t="str">
        <f t="shared" si="102"/>
        <v/>
      </c>
      <c r="Z31" s="302" t="str">
        <f t="shared" si="38"/>
        <v/>
      </c>
      <c r="AA31" s="301" t="str">
        <f t="shared" si="103"/>
        <v/>
      </c>
      <c r="AB31" s="302" t="str">
        <f t="shared" si="39"/>
        <v/>
      </c>
      <c r="AC31" s="301" t="str">
        <f t="shared" si="104"/>
        <v/>
      </c>
      <c r="AD31" s="302" t="str">
        <f t="shared" si="40"/>
        <v/>
      </c>
      <c r="AE31" s="301" t="str">
        <f t="shared" si="105"/>
        <v/>
      </c>
      <c r="AF31" s="302" t="str">
        <f t="shared" si="41"/>
        <v/>
      </c>
      <c r="AG31" s="301" t="str">
        <f t="shared" si="106"/>
        <v/>
      </c>
      <c r="AH31" s="302" t="str">
        <f t="shared" si="42"/>
        <v/>
      </c>
      <c r="AI31" s="301" t="str">
        <f t="shared" si="107"/>
        <v/>
      </c>
      <c r="AJ31" s="302" t="str">
        <f t="shared" si="43"/>
        <v/>
      </c>
      <c r="AK31" s="301" t="str">
        <f t="shared" si="108"/>
        <v/>
      </c>
      <c r="AL31" s="302" t="str">
        <f t="shared" si="44"/>
        <v/>
      </c>
      <c r="AM31" s="301" t="str">
        <f t="shared" si="109"/>
        <v/>
      </c>
      <c r="AN31" s="302" t="str">
        <f t="shared" si="45"/>
        <v/>
      </c>
      <c r="AO31" s="301" t="str">
        <f t="shared" si="110"/>
        <v/>
      </c>
      <c r="AP31" s="302" t="str">
        <f t="shared" si="46"/>
        <v/>
      </c>
      <c r="AQ31" s="301" t="str">
        <f t="shared" si="111"/>
        <v/>
      </c>
      <c r="AR31" s="302" t="str">
        <f t="shared" si="47"/>
        <v/>
      </c>
      <c r="AS31" s="301" t="str">
        <f t="shared" si="112"/>
        <v/>
      </c>
      <c r="AT31" s="302" t="str">
        <f t="shared" si="48"/>
        <v/>
      </c>
      <c r="AU31" s="301" t="str">
        <f t="shared" si="113"/>
        <v/>
      </c>
      <c r="AV31" s="302" t="str">
        <f t="shared" si="49"/>
        <v/>
      </c>
      <c r="AW31" s="301" t="str">
        <f t="shared" si="114"/>
        <v/>
      </c>
      <c r="AX31" s="302" t="str">
        <f t="shared" si="50"/>
        <v/>
      </c>
      <c r="AY31" s="301" t="str">
        <f t="shared" si="115"/>
        <v/>
      </c>
      <c r="AZ31" s="302" t="str">
        <f t="shared" si="51"/>
        <v/>
      </c>
      <c r="BA31" s="301"/>
      <c r="BB31" s="302" t="str">
        <f t="shared" si="52"/>
        <v/>
      </c>
      <c r="BC31" s="301" t="str">
        <f t="shared" si="82"/>
        <v/>
      </c>
      <c r="BD31" s="302" t="str">
        <f t="shared" si="53"/>
        <v/>
      </c>
      <c r="BE31" s="301" t="str">
        <f t="shared" si="83"/>
        <v/>
      </c>
      <c r="BF31" s="302"/>
      <c r="BG31" s="301"/>
      <c r="BH31" s="302"/>
      <c r="BI31" s="301"/>
      <c r="BJ31" s="302"/>
      <c r="BK31" s="301"/>
      <c r="BM31" s="785">
        <f t="shared" ca="1" si="88"/>
        <v>1902003.5</v>
      </c>
      <c r="BN31" s="1096">
        <f t="shared" ca="1" si="89"/>
        <v>605863.24604257848</v>
      </c>
      <c r="BO31" s="1105">
        <f t="shared" ca="1" si="90"/>
        <v>1599071.8769787108</v>
      </c>
      <c r="BP31" s="1105">
        <f t="shared" ca="1" si="91"/>
        <v>2204935.1230212892</v>
      </c>
    </row>
    <row r="32" spans="1:68" s="70" customFormat="1" ht="21" customHeight="1">
      <c r="A32" s="242">
        <f t="shared" si="116"/>
        <v>19</v>
      </c>
      <c r="B32" s="1100" t="s">
        <v>447</v>
      </c>
      <c r="C32" s="474">
        <f t="shared" ca="1" si="56"/>
        <v>1470037.01</v>
      </c>
      <c r="D32" s="476">
        <f t="shared" ca="1" si="26"/>
        <v>4050000</v>
      </c>
      <c r="E32" s="301">
        <f t="shared" ca="1" si="92"/>
        <v>0</v>
      </c>
      <c r="F32" s="302" t="str">
        <f t="shared" ca="1" si="28"/>
        <v/>
      </c>
      <c r="G32" s="301" t="str">
        <f t="shared" ca="1" si="93"/>
        <v/>
      </c>
      <c r="H32" s="302">
        <f t="shared" ca="1" si="29"/>
        <v>3776100</v>
      </c>
      <c r="I32" s="301">
        <f t="shared" ca="1" si="94"/>
        <v>0</v>
      </c>
      <c r="J32" s="302" t="str">
        <f t="shared" ca="1" si="30"/>
        <v/>
      </c>
      <c r="K32" s="301" t="str">
        <f t="shared" ca="1" si="95"/>
        <v/>
      </c>
      <c r="L32" s="302">
        <f t="shared" ca="1" si="31"/>
        <v>6407703</v>
      </c>
      <c r="M32" s="301">
        <f t="shared" ca="1" si="96"/>
        <v>0</v>
      </c>
      <c r="N32" s="302">
        <f t="shared" ca="1" si="32"/>
        <v>6407700</v>
      </c>
      <c r="O32" s="301">
        <f t="shared" ca="1" si="97"/>
        <v>0</v>
      </c>
      <c r="P32" s="302">
        <f t="shared" ca="1" si="33"/>
        <v>2850000</v>
      </c>
      <c r="Q32" s="301">
        <f t="shared" ca="1" si="98"/>
        <v>0</v>
      </c>
      <c r="R32" s="302">
        <f t="shared" ca="1" si="34"/>
        <v>6407682</v>
      </c>
      <c r="S32" s="301">
        <f t="shared" ca="1" si="99"/>
        <v>0</v>
      </c>
      <c r="T32" s="302" t="str">
        <f t="shared" si="35"/>
        <v/>
      </c>
      <c r="U32" s="301" t="str">
        <f t="shared" si="100"/>
        <v/>
      </c>
      <c r="V32" s="302" t="str">
        <f t="shared" si="36"/>
        <v/>
      </c>
      <c r="W32" s="301" t="str">
        <f t="shared" si="101"/>
        <v/>
      </c>
      <c r="X32" s="302" t="str">
        <f t="shared" si="37"/>
        <v/>
      </c>
      <c r="Y32" s="301" t="str">
        <f t="shared" si="102"/>
        <v/>
      </c>
      <c r="Z32" s="302" t="str">
        <f t="shared" si="38"/>
        <v/>
      </c>
      <c r="AA32" s="301" t="str">
        <f t="shared" si="103"/>
        <v/>
      </c>
      <c r="AB32" s="302" t="str">
        <f t="shared" si="39"/>
        <v/>
      </c>
      <c r="AC32" s="301" t="str">
        <f t="shared" si="104"/>
        <v/>
      </c>
      <c r="AD32" s="302" t="str">
        <f t="shared" si="40"/>
        <v/>
      </c>
      <c r="AE32" s="301" t="str">
        <f t="shared" si="105"/>
        <v/>
      </c>
      <c r="AF32" s="302" t="str">
        <f t="shared" si="41"/>
        <v/>
      </c>
      <c r="AG32" s="301" t="str">
        <f t="shared" si="106"/>
        <v/>
      </c>
      <c r="AH32" s="302" t="str">
        <f t="shared" si="42"/>
        <v/>
      </c>
      <c r="AI32" s="301" t="str">
        <f t="shared" si="107"/>
        <v/>
      </c>
      <c r="AJ32" s="302" t="str">
        <f t="shared" si="43"/>
        <v/>
      </c>
      <c r="AK32" s="301" t="str">
        <f t="shared" si="108"/>
        <v/>
      </c>
      <c r="AL32" s="302" t="str">
        <f t="shared" si="44"/>
        <v/>
      </c>
      <c r="AM32" s="301" t="str">
        <f t="shared" si="109"/>
        <v/>
      </c>
      <c r="AN32" s="302" t="str">
        <f t="shared" si="45"/>
        <v/>
      </c>
      <c r="AO32" s="301" t="str">
        <f t="shared" si="110"/>
        <v/>
      </c>
      <c r="AP32" s="302" t="str">
        <f t="shared" si="46"/>
        <v/>
      </c>
      <c r="AQ32" s="301" t="str">
        <f t="shared" si="111"/>
        <v/>
      </c>
      <c r="AR32" s="302" t="str">
        <f t="shared" si="47"/>
        <v/>
      </c>
      <c r="AS32" s="301" t="str">
        <f t="shared" si="112"/>
        <v/>
      </c>
      <c r="AT32" s="302" t="str">
        <f t="shared" si="48"/>
        <v/>
      </c>
      <c r="AU32" s="301" t="str">
        <f t="shared" si="113"/>
        <v/>
      </c>
      <c r="AV32" s="302" t="str">
        <f t="shared" si="49"/>
        <v/>
      </c>
      <c r="AW32" s="301" t="str">
        <f t="shared" si="114"/>
        <v/>
      </c>
      <c r="AX32" s="302" t="str">
        <f t="shared" si="50"/>
        <v/>
      </c>
      <c r="AY32" s="301" t="str">
        <f t="shared" si="115"/>
        <v/>
      </c>
      <c r="AZ32" s="302" t="str">
        <f t="shared" si="51"/>
        <v/>
      </c>
      <c r="BA32" s="301"/>
      <c r="BB32" s="302" t="str">
        <f t="shared" si="52"/>
        <v/>
      </c>
      <c r="BC32" s="301" t="str">
        <f t="shared" si="82"/>
        <v/>
      </c>
      <c r="BD32" s="302" t="str">
        <f t="shared" si="53"/>
        <v/>
      </c>
      <c r="BE32" s="301" t="str">
        <f t="shared" si="83"/>
        <v/>
      </c>
      <c r="BF32" s="302"/>
      <c r="BG32" s="301"/>
      <c r="BH32" s="302"/>
      <c r="BI32" s="301"/>
      <c r="BJ32" s="302"/>
      <c r="BK32" s="301"/>
      <c r="BM32" s="785">
        <f t="shared" ca="1" si="88"/>
        <v>4983197.5</v>
      </c>
      <c r="BN32" s="1096">
        <f t="shared" ca="1" si="89"/>
        <v>1470037.0123058977</v>
      </c>
      <c r="BO32" s="1105">
        <f t="shared" ca="1" si="90"/>
        <v>4248178.9938470516</v>
      </c>
      <c r="BP32" s="1105">
        <f t="shared" ca="1" si="91"/>
        <v>5718216.0061529484</v>
      </c>
    </row>
    <row r="33" spans="1:68" s="70" customFormat="1" ht="21" customHeight="1">
      <c r="A33" s="242">
        <f t="shared" si="116"/>
        <v>20</v>
      </c>
      <c r="B33" s="1100" t="s">
        <v>449</v>
      </c>
      <c r="C33" s="474">
        <f t="shared" ca="1" si="56"/>
        <v>1032219.47</v>
      </c>
      <c r="D33" s="476">
        <f t="shared" ca="1" si="26"/>
        <v>5050000</v>
      </c>
      <c r="E33" s="301">
        <f t="shared" ca="1" si="92"/>
        <v>0</v>
      </c>
      <c r="F33" s="302" t="str">
        <f t="shared" ca="1" si="28"/>
        <v/>
      </c>
      <c r="G33" s="301" t="str">
        <f t="shared" ca="1" si="93"/>
        <v/>
      </c>
      <c r="H33" s="302">
        <f t="shared" ca="1" si="29"/>
        <v>5600000</v>
      </c>
      <c r="I33" s="301">
        <f t="shared" ca="1" si="94"/>
        <v>0</v>
      </c>
      <c r="J33" s="302" t="str">
        <f t="shared" ca="1" si="30"/>
        <v/>
      </c>
      <c r="K33" s="301" t="str">
        <f t="shared" ca="1" si="95"/>
        <v/>
      </c>
      <c r="L33" s="302">
        <f t="shared" ca="1" si="31"/>
        <v>3223885</v>
      </c>
      <c r="M33" s="301">
        <f t="shared" ca="1" si="96"/>
        <v>0</v>
      </c>
      <c r="N33" s="302">
        <f t="shared" ca="1" si="32"/>
        <v>3223890</v>
      </c>
      <c r="O33" s="301">
        <f t="shared" ca="1" si="97"/>
        <v>0</v>
      </c>
      <c r="P33" s="302">
        <f t="shared" ca="1" si="33"/>
        <v>3000000</v>
      </c>
      <c r="Q33" s="301">
        <f t="shared" ca="1" si="98"/>
        <v>0</v>
      </c>
      <c r="R33" s="302">
        <f t="shared" ca="1" si="34"/>
        <v>3223887</v>
      </c>
      <c r="S33" s="301">
        <f t="shared" ca="1" si="99"/>
        <v>0</v>
      </c>
      <c r="T33" s="302" t="str">
        <f t="shared" si="35"/>
        <v/>
      </c>
      <c r="U33" s="301" t="str">
        <f t="shared" si="100"/>
        <v/>
      </c>
      <c r="V33" s="302" t="str">
        <f t="shared" si="36"/>
        <v/>
      </c>
      <c r="W33" s="301" t="str">
        <f t="shared" si="101"/>
        <v/>
      </c>
      <c r="X33" s="302" t="str">
        <f t="shared" si="37"/>
        <v/>
      </c>
      <c r="Y33" s="301" t="str">
        <f t="shared" si="102"/>
        <v/>
      </c>
      <c r="Z33" s="302" t="str">
        <f t="shared" si="38"/>
        <v/>
      </c>
      <c r="AA33" s="301" t="str">
        <f t="shared" si="103"/>
        <v/>
      </c>
      <c r="AB33" s="302" t="str">
        <f t="shared" si="39"/>
        <v/>
      </c>
      <c r="AC33" s="301" t="str">
        <f t="shared" si="104"/>
        <v/>
      </c>
      <c r="AD33" s="302" t="str">
        <f t="shared" si="40"/>
        <v/>
      </c>
      <c r="AE33" s="301" t="str">
        <f t="shared" si="105"/>
        <v/>
      </c>
      <c r="AF33" s="302" t="str">
        <f t="shared" si="41"/>
        <v/>
      </c>
      <c r="AG33" s="301" t="str">
        <f t="shared" si="106"/>
        <v/>
      </c>
      <c r="AH33" s="302" t="str">
        <f t="shared" si="42"/>
        <v/>
      </c>
      <c r="AI33" s="301" t="str">
        <f t="shared" si="107"/>
        <v/>
      </c>
      <c r="AJ33" s="302" t="str">
        <f t="shared" si="43"/>
        <v/>
      </c>
      <c r="AK33" s="301" t="str">
        <f t="shared" si="108"/>
        <v/>
      </c>
      <c r="AL33" s="302" t="str">
        <f t="shared" si="44"/>
        <v/>
      </c>
      <c r="AM33" s="301" t="str">
        <f t="shared" si="109"/>
        <v/>
      </c>
      <c r="AN33" s="302" t="str">
        <f t="shared" si="45"/>
        <v/>
      </c>
      <c r="AO33" s="301" t="str">
        <f t="shared" si="110"/>
        <v/>
      </c>
      <c r="AP33" s="302" t="str">
        <f t="shared" si="46"/>
        <v/>
      </c>
      <c r="AQ33" s="301" t="str">
        <f t="shared" si="111"/>
        <v/>
      </c>
      <c r="AR33" s="302" t="str">
        <f t="shared" si="47"/>
        <v/>
      </c>
      <c r="AS33" s="301" t="str">
        <f t="shared" si="112"/>
        <v/>
      </c>
      <c r="AT33" s="302" t="str">
        <f t="shared" si="48"/>
        <v/>
      </c>
      <c r="AU33" s="301" t="str">
        <f t="shared" si="113"/>
        <v/>
      </c>
      <c r="AV33" s="302" t="str">
        <f t="shared" si="49"/>
        <v/>
      </c>
      <c r="AW33" s="301" t="str">
        <f t="shared" si="114"/>
        <v/>
      </c>
      <c r="AX33" s="302" t="str">
        <f t="shared" si="50"/>
        <v/>
      </c>
      <c r="AY33" s="301" t="str">
        <f t="shared" si="115"/>
        <v/>
      </c>
      <c r="AZ33" s="302" t="str">
        <f t="shared" si="51"/>
        <v/>
      </c>
      <c r="BA33" s="301"/>
      <c r="BB33" s="302" t="str">
        <f t="shared" si="52"/>
        <v/>
      </c>
      <c r="BC33" s="301" t="str">
        <f t="shared" si="82"/>
        <v/>
      </c>
      <c r="BD33" s="302" t="str">
        <f t="shared" si="53"/>
        <v/>
      </c>
      <c r="BE33" s="301" t="str">
        <f t="shared" si="83"/>
        <v/>
      </c>
      <c r="BF33" s="302"/>
      <c r="BG33" s="301"/>
      <c r="BH33" s="302"/>
      <c r="BI33" s="301"/>
      <c r="BJ33" s="302"/>
      <c r="BK33" s="301"/>
      <c r="BM33" s="785">
        <f t="shared" ca="1" si="88"/>
        <v>3886943.6666666665</v>
      </c>
      <c r="BN33" s="1096">
        <f t="shared" ca="1" si="89"/>
        <v>1032219.4701268181</v>
      </c>
      <c r="BO33" s="1105">
        <f t="shared" ca="1" si="90"/>
        <v>3370833.9316032575</v>
      </c>
      <c r="BP33" s="1105">
        <f t="shared" ca="1" si="91"/>
        <v>4403053.4017300755</v>
      </c>
    </row>
    <row r="34" spans="1:68" s="70" customFormat="1" ht="21" customHeight="1">
      <c r="A34" s="242">
        <f t="shared" si="116"/>
        <v>21</v>
      </c>
      <c r="B34" s="1100" t="s">
        <v>451</v>
      </c>
      <c r="C34" s="474">
        <f t="shared" ca="1" si="56"/>
        <v>820101.51</v>
      </c>
      <c r="D34" s="476">
        <f t="shared" ca="1" si="26"/>
        <v>3150000</v>
      </c>
      <c r="E34" s="301">
        <f t="shared" ca="1" si="92"/>
        <v>0</v>
      </c>
      <c r="F34" s="302" t="str">
        <f t="shared" ca="1" si="28"/>
        <v/>
      </c>
      <c r="G34" s="301" t="str">
        <f t="shared" ca="1" si="93"/>
        <v/>
      </c>
      <c r="H34" s="302">
        <f t="shared" ca="1" si="29"/>
        <v>5400000</v>
      </c>
      <c r="I34" s="301">
        <f t="shared" ca="1" si="94"/>
        <v>0</v>
      </c>
      <c r="J34" s="302" t="str">
        <f t="shared" ca="1" si="30"/>
        <v/>
      </c>
      <c r="K34" s="301" t="str">
        <f t="shared" ca="1" si="95"/>
        <v/>
      </c>
      <c r="L34" s="302">
        <f t="shared" ca="1" si="31"/>
        <v>3972602</v>
      </c>
      <c r="M34" s="301">
        <f t="shared" ca="1" si="96"/>
        <v>2.8</v>
      </c>
      <c r="N34" s="302">
        <f t="shared" ca="1" si="32"/>
        <v>3972600</v>
      </c>
      <c r="O34" s="301">
        <f t="shared" ca="1" si="97"/>
        <v>2.8</v>
      </c>
      <c r="P34" s="302">
        <f t="shared" ca="1" si="33"/>
        <v>2800000</v>
      </c>
      <c r="Q34" s="301">
        <f t="shared" ca="1" si="98"/>
        <v>0</v>
      </c>
      <c r="R34" s="302">
        <f t="shared" ca="1" si="34"/>
        <v>3972595</v>
      </c>
      <c r="S34" s="301">
        <f t="shared" ca="1" si="99"/>
        <v>2.8</v>
      </c>
      <c r="T34" s="302" t="str">
        <f t="shared" si="35"/>
        <v/>
      </c>
      <c r="U34" s="301" t="str">
        <f t="shared" si="100"/>
        <v/>
      </c>
      <c r="V34" s="302" t="str">
        <f t="shared" si="36"/>
        <v/>
      </c>
      <c r="W34" s="301" t="str">
        <f t="shared" si="101"/>
        <v/>
      </c>
      <c r="X34" s="302" t="str">
        <f t="shared" si="37"/>
        <v/>
      </c>
      <c r="Y34" s="301" t="str">
        <f t="shared" si="102"/>
        <v/>
      </c>
      <c r="Z34" s="302" t="str">
        <f t="shared" si="38"/>
        <v/>
      </c>
      <c r="AA34" s="301" t="str">
        <f t="shared" si="103"/>
        <v/>
      </c>
      <c r="AB34" s="302" t="str">
        <f t="shared" si="39"/>
        <v/>
      </c>
      <c r="AC34" s="301" t="str">
        <f t="shared" si="104"/>
        <v/>
      </c>
      <c r="AD34" s="302" t="str">
        <f t="shared" si="40"/>
        <v/>
      </c>
      <c r="AE34" s="301" t="str">
        <f t="shared" si="105"/>
        <v/>
      </c>
      <c r="AF34" s="302" t="str">
        <f t="shared" si="41"/>
        <v/>
      </c>
      <c r="AG34" s="301" t="str">
        <f t="shared" si="106"/>
        <v/>
      </c>
      <c r="AH34" s="302" t="str">
        <f t="shared" si="42"/>
        <v/>
      </c>
      <c r="AI34" s="301" t="str">
        <f t="shared" si="107"/>
        <v/>
      </c>
      <c r="AJ34" s="302" t="str">
        <f t="shared" si="43"/>
        <v/>
      </c>
      <c r="AK34" s="301" t="str">
        <f t="shared" si="108"/>
        <v/>
      </c>
      <c r="AL34" s="302" t="str">
        <f t="shared" si="44"/>
        <v/>
      </c>
      <c r="AM34" s="301" t="str">
        <f t="shared" si="109"/>
        <v/>
      </c>
      <c r="AN34" s="302" t="str">
        <f t="shared" si="45"/>
        <v/>
      </c>
      <c r="AO34" s="301" t="str">
        <f t="shared" si="110"/>
        <v/>
      </c>
      <c r="AP34" s="302" t="str">
        <f t="shared" si="46"/>
        <v/>
      </c>
      <c r="AQ34" s="301" t="str">
        <f t="shared" si="111"/>
        <v/>
      </c>
      <c r="AR34" s="302" t="str">
        <f t="shared" si="47"/>
        <v/>
      </c>
      <c r="AS34" s="301" t="str">
        <f t="shared" si="112"/>
        <v/>
      </c>
      <c r="AT34" s="302" t="str">
        <f t="shared" si="48"/>
        <v/>
      </c>
      <c r="AU34" s="301" t="str">
        <f t="shared" si="113"/>
        <v/>
      </c>
      <c r="AV34" s="302" t="str">
        <f t="shared" si="49"/>
        <v/>
      </c>
      <c r="AW34" s="301" t="str">
        <f t="shared" si="114"/>
        <v/>
      </c>
      <c r="AX34" s="302" t="str">
        <f t="shared" si="50"/>
        <v/>
      </c>
      <c r="AY34" s="301" t="str">
        <f t="shared" si="115"/>
        <v/>
      </c>
      <c r="AZ34" s="302" t="str">
        <f t="shared" si="51"/>
        <v/>
      </c>
      <c r="BA34" s="301"/>
      <c r="BB34" s="302" t="str">
        <f t="shared" si="52"/>
        <v/>
      </c>
      <c r="BC34" s="301" t="str">
        <f t="shared" si="82"/>
        <v/>
      </c>
      <c r="BD34" s="302" t="str">
        <f t="shared" si="53"/>
        <v/>
      </c>
      <c r="BE34" s="301" t="str">
        <f t="shared" si="83"/>
        <v/>
      </c>
      <c r="BF34" s="302"/>
      <c r="BG34" s="301"/>
      <c r="BH34" s="302"/>
      <c r="BI34" s="301"/>
      <c r="BJ34" s="302"/>
      <c r="BK34" s="301"/>
      <c r="BM34" s="785">
        <f t="shared" ca="1" si="88"/>
        <v>3877966.1666666665</v>
      </c>
      <c r="BN34" s="1096">
        <f t="shared" ca="1" si="89"/>
        <v>820101.50850985444</v>
      </c>
      <c r="BO34" s="1105">
        <f t="shared" ca="1" si="90"/>
        <v>3467915.4124117391</v>
      </c>
      <c r="BP34" s="1105">
        <f t="shared" ca="1" si="91"/>
        <v>4288016.9209215939</v>
      </c>
    </row>
    <row r="35" spans="1:68" s="70" customFormat="1" ht="21" customHeight="1">
      <c r="A35" s="242">
        <f t="shared" si="116"/>
        <v>22</v>
      </c>
      <c r="B35" s="1100" t="s">
        <v>453</v>
      </c>
      <c r="C35" s="474">
        <f t="shared" ca="1" si="56"/>
        <v>789121.73</v>
      </c>
      <c r="D35" s="476">
        <f t="shared" ca="1" si="26"/>
        <v>3150000</v>
      </c>
      <c r="E35" s="301">
        <f t="shared" ca="1" si="92"/>
        <v>0</v>
      </c>
      <c r="F35" s="302" t="str">
        <f t="shared" ca="1" si="28"/>
        <v/>
      </c>
      <c r="G35" s="301" t="str">
        <f t="shared" ca="1" si="93"/>
        <v/>
      </c>
      <c r="H35" s="302">
        <f t="shared" ca="1" si="29"/>
        <v>4050000</v>
      </c>
      <c r="I35" s="301">
        <f t="shared" ca="1" si="94"/>
        <v>2.8</v>
      </c>
      <c r="J35" s="302" t="str">
        <f t="shared" ca="1" si="30"/>
        <v/>
      </c>
      <c r="K35" s="301" t="str">
        <f t="shared" ca="1" si="95"/>
        <v/>
      </c>
      <c r="L35" s="302">
        <f t="shared" ca="1" si="31"/>
        <v>4530701</v>
      </c>
      <c r="M35" s="301">
        <f t="shared" ca="1" si="96"/>
        <v>0</v>
      </c>
      <c r="N35" s="302">
        <f t="shared" ca="1" si="32"/>
        <v>4530700</v>
      </c>
      <c r="O35" s="301">
        <f t="shared" ca="1" si="97"/>
        <v>0</v>
      </c>
      <c r="P35" s="302">
        <f t="shared" ca="1" si="33"/>
        <v>2500000</v>
      </c>
      <c r="Q35" s="301">
        <f t="shared" ca="1" si="98"/>
        <v>0</v>
      </c>
      <c r="R35" s="302">
        <f t="shared" ca="1" si="34"/>
        <v>4530600</v>
      </c>
      <c r="S35" s="301">
        <f t="shared" ca="1" si="99"/>
        <v>0</v>
      </c>
      <c r="T35" s="302" t="str">
        <f t="shared" si="35"/>
        <v/>
      </c>
      <c r="U35" s="301" t="str">
        <f t="shared" si="100"/>
        <v/>
      </c>
      <c r="V35" s="302" t="str">
        <f t="shared" si="36"/>
        <v/>
      </c>
      <c r="W35" s="301" t="str">
        <f t="shared" si="101"/>
        <v/>
      </c>
      <c r="X35" s="302" t="str">
        <f t="shared" si="37"/>
        <v/>
      </c>
      <c r="Y35" s="301" t="str">
        <f t="shared" si="102"/>
        <v/>
      </c>
      <c r="Z35" s="302" t="str">
        <f t="shared" si="38"/>
        <v/>
      </c>
      <c r="AA35" s="301" t="str">
        <f t="shared" si="103"/>
        <v/>
      </c>
      <c r="AB35" s="302" t="str">
        <f t="shared" si="39"/>
        <v/>
      </c>
      <c r="AC35" s="301" t="str">
        <f t="shared" si="104"/>
        <v/>
      </c>
      <c r="AD35" s="302" t="str">
        <f t="shared" si="40"/>
        <v/>
      </c>
      <c r="AE35" s="301" t="str">
        <f t="shared" si="105"/>
        <v/>
      </c>
      <c r="AF35" s="302" t="str">
        <f t="shared" si="41"/>
        <v/>
      </c>
      <c r="AG35" s="301" t="str">
        <f t="shared" si="106"/>
        <v/>
      </c>
      <c r="AH35" s="302" t="str">
        <f t="shared" si="42"/>
        <v/>
      </c>
      <c r="AI35" s="301" t="str">
        <f t="shared" si="107"/>
        <v/>
      </c>
      <c r="AJ35" s="302" t="str">
        <f t="shared" si="43"/>
        <v/>
      </c>
      <c r="AK35" s="301" t="str">
        <f t="shared" si="108"/>
        <v/>
      </c>
      <c r="AL35" s="302" t="str">
        <f t="shared" si="44"/>
        <v/>
      </c>
      <c r="AM35" s="301" t="str">
        <f t="shared" si="109"/>
        <v/>
      </c>
      <c r="AN35" s="302" t="str">
        <f t="shared" si="45"/>
        <v/>
      </c>
      <c r="AO35" s="301" t="str">
        <f t="shared" si="110"/>
        <v/>
      </c>
      <c r="AP35" s="302" t="str">
        <f t="shared" si="46"/>
        <v/>
      </c>
      <c r="AQ35" s="301" t="str">
        <f t="shared" si="111"/>
        <v/>
      </c>
      <c r="AR35" s="302" t="str">
        <f t="shared" si="47"/>
        <v/>
      </c>
      <c r="AS35" s="301" t="str">
        <f t="shared" si="112"/>
        <v/>
      </c>
      <c r="AT35" s="302" t="str">
        <f t="shared" si="48"/>
        <v/>
      </c>
      <c r="AU35" s="301" t="str">
        <f t="shared" si="113"/>
        <v/>
      </c>
      <c r="AV35" s="302" t="str">
        <f t="shared" si="49"/>
        <v/>
      </c>
      <c r="AW35" s="301" t="str">
        <f t="shared" si="114"/>
        <v/>
      </c>
      <c r="AX35" s="302" t="str">
        <f t="shared" si="50"/>
        <v/>
      </c>
      <c r="AY35" s="301" t="str">
        <f t="shared" si="115"/>
        <v/>
      </c>
      <c r="AZ35" s="302" t="str">
        <f t="shared" si="51"/>
        <v/>
      </c>
      <c r="BA35" s="301"/>
      <c r="BB35" s="302" t="str">
        <f t="shared" si="52"/>
        <v/>
      </c>
      <c r="BC35" s="301" t="str">
        <f t="shared" si="82"/>
        <v/>
      </c>
      <c r="BD35" s="302" t="str">
        <f t="shared" si="53"/>
        <v/>
      </c>
      <c r="BE35" s="301" t="str">
        <f t="shared" si="83"/>
        <v/>
      </c>
      <c r="BF35" s="302"/>
      <c r="BG35" s="301"/>
      <c r="BH35" s="302"/>
      <c r="BI35" s="301"/>
      <c r="BJ35" s="302"/>
      <c r="BK35" s="301"/>
      <c r="BM35" s="785">
        <f t="shared" ca="1" si="88"/>
        <v>3882000.1666666665</v>
      </c>
      <c r="BN35" s="1096">
        <f t="shared" ca="1" si="89"/>
        <v>789121.7309347603</v>
      </c>
      <c r="BO35" s="1105">
        <f t="shared" ca="1" si="90"/>
        <v>3487439.3011992862</v>
      </c>
      <c r="BP35" s="1105">
        <f t="shared" ca="1" si="91"/>
        <v>4276561.0321340468</v>
      </c>
    </row>
    <row r="36" spans="1:68" s="70" customFormat="1" ht="21" customHeight="1">
      <c r="A36" s="242">
        <f t="shared" si="116"/>
        <v>23</v>
      </c>
      <c r="B36" s="1100" t="s">
        <v>455</v>
      </c>
      <c r="C36" s="474">
        <f t="shared" ca="1" si="56"/>
        <v>1501200.95</v>
      </c>
      <c r="D36" s="476">
        <f t="shared" ca="1" si="26"/>
        <v>4320000</v>
      </c>
      <c r="E36" s="301">
        <f t="shared" ca="1" si="92"/>
        <v>2.8</v>
      </c>
      <c r="F36" s="302" t="str">
        <f t="shared" ca="1" si="28"/>
        <v/>
      </c>
      <c r="G36" s="301" t="str">
        <f t="shared" ca="1" si="93"/>
        <v/>
      </c>
      <c r="H36" s="302">
        <f t="shared" ca="1" si="29"/>
        <v>4536000</v>
      </c>
      <c r="I36" s="301">
        <f t="shared" ca="1" si="94"/>
        <v>2.8</v>
      </c>
      <c r="J36" s="302" t="str">
        <f t="shared" ca="1" si="30"/>
        <v/>
      </c>
      <c r="K36" s="301" t="str">
        <f t="shared" ca="1" si="95"/>
        <v/>
      </c>
      <c r="L36" s="302">
        <f t="shared" ca="1" si="31"/>
        <v>4930201</v>
      </c>
      <c r="M36" s="301">
        <f t="shared" ca="1" si="96"/>
        <v>0</v>
      </c>
      <c r="N36" s="302">
        <f t="shared" ca="1" si="32"/>
        <v>4930200</v>
      </c>
      <c r="O36" s="301">
        <f t="shared" ca="1" si="97"/>
        <v>0</v>
      </c>
      <c r="P36" s="302">
        <f t="shared" ca="1" si="33"/>
        <v>750000</v>
      </c>
      <c r="Q36" s="301">
        <f t="shared" ca="1" si="98"/>
        <v>0</v>
      </c>
      <c r="R36" s="302">
        <f t="shared" ca="1" si="34"/>
        <v>4930100</v>
      </c>
      <c r="S36" s="301">
        <f t="shared" ca="1" si="99"/>
        <v>0</v>
      </c>
      <c r="T36" s="302" t="str">
        <f t="shared" si="35"/>
        <v/>
      </c>
      <c r="U36" s="301" t="str">
        <f t="shared" si="100"/>
        <v/>
      </c>
      <c r="V36" s="302" t="str">
        <f t="shared" si="36"/>
        <v/>
      </c>
      <c r="W36" s="301" t="str">
        <f t="shared" si="101"/>
        <v/>
      </c>
      <c r="X36" s="302" t="str">
        <f t="shared" si="37"/>
        <v/>
      </c>
      <c r="Y36" s="301" t="str">
        <f t="shared" si="102"/>
        <v/>
      </c>
      <c r="Z36" s="302" t="str">
        <f t="shared" si="38"/>
        <v/>
      </c>
      <c r="AA36" s="301" t="str">
        <f t="shared" si="103"/>
        <v/>
      </c>
      <c r="AB36" s="302" t="str">
        <f t="shared" si="39"/>
        <v/>
      </c>
      <c r="AC36" s="301" t="str">
        <f t="shared" si="104"/>
        <v/>
      </c>
      <c r="AD36" s="302" t="str">
        <f t="shared" si="40"/>
        <v/>
      </c>
      <c r="AE36" s="301" t="str">
        <f t="shared" si="105"/>
        <v/>
      </c>
      <c r="AF36" s="302" t="str">
        <f t="shared" si="41"/>
        <v/>
      </c>
      <c r="AG36" s="301" t="str">
        <f t="shared" si="106"/>
        <v/>
      </c>
      <c r="AH36" s="302" t="str">
        <f t="shared" si="42"/>
        <v/>
      </c>
      <c r="AI36" s="301" t="str">
        <f t="shared" si="107"/>
        <v/>
      </c>
      <c r="AJ36" s="302" t="str">
        <f t="shared" si="43"/>
        <v/>
      </c>
      <c r="AK36" s="301" t="str">
        <f t="shared" si="108"/>
        <v/>
      </c>
      <c r="AL36" s="302" t="str">
        <f t="shared" si="44"/>
        <v/>
      </c>
      <c r="AM36" s="301" t="str">
        <f t="shared" si="109"/>
        <v/>
      </c>
      <c r="AN36" s="302" t="str">
        <f t="shared" si="45"/>
        <v/>
      </c>
      <c r="AO36" s="301" t="str">
        <f t="shared" si="110"/>
        <v/>
      </c>
      <c r="AP36" s="302" t="str">
        <f t="shared" si="46"/>
        <v/>
      </c>
      <c r="AQ36" s="301" t="str">
        <f t="shared" si="111"/>
        <v/>
      </c>
      <c r="AR36" s="302" t="str">
        <f t="shared" si="47"/>
        <v/>
      </c>
      <c r="AS36" s="301" t="str">
        <f t="shared" si="112"/>
        <v/>
      </c>
      <c r="AT36" s="302" t="str">
        <f t="shared" si="48"/>
        <v/>
      </c>
      <c r="AU36" s="301" t="str">
        <f t="shared" si="113"/>
        <v/>
      </c>
      <c r="AV36" s="302" t="str">
        <f t="shared" si="49"/>
        <v/>
      </c>
      <c r="AW36" s="301" t="str">
        <f t="shared" si="114"/>
        <v/>
      </c>
      <c r="AX36" s="302" t="str">
        <f t="shared" si="50"/>
        <v/>
      </c>
      <c r="AY36" s="301" t="str">
        <f t="shared" si="115"/>
        <v/>
      </c>
      <c r="AZ36" s="302" t="str">
        <f t="shared" si="51"/>
        <v/>
      </c>
      <c r="BA36" s="301"/>
      <c r="BB36" s="302" t="str">
        <f t="shared" si="52"/>
        <v/>
      </c>
      <c r="BC36" s="301" t="str">
        <f t="shared" si="82"/>
        <v/>
      </c>
      <c r="BD36" s="302" t="str">
        <f t="shared" si="53"/>
        <v/>
      </c>
      <c r="BE36" s="301" t="str">
        <f t="shared" si="83"/>
        <v/>
      </c>
      <c r="BF36" s="302"/>
      <c r="BG36" s="301"/>
      <c r="BH36" s="302"/>
      <c r="BI36" s="301"/>
      <c r="BJ36" s="302"/>
      <c r="BK36" s="301"/>
      <c r="BM36" s="785">
        <f t="shared" ca="1" si="88"/>
        <v>4066083.5</v>
      </c>
      <c r="BN36" s="1096">
        <f t="shared" ca="1" si="89"/>
        <v>1501200.9512702101</v>
      </c>
      <c r="BO36" s="1105">
        <f t="shared" ca="1" si="90"/>
        <v>3315483.0243648952</v>
      </c>
      <c r="BP36" s="1105">
        <f t="shared" ca="1" si="91"/>
        <v>4816683.9756351048</v>
      </c>
    </row>
    <row r="37" spans="1:68" s="70" customFormat="1" ht="21" customHeight="1">
      <c r="A37" s="242">
        <f t="shared" si="116"/>
        <v>24</v>
      </c>
      <c r="B37" s="1100" t="s">
        <v>457</v>
      </c>
      <c r="C37" s="474">
        <f t="shared" ca="1" si="56"/>
        <v>3174592.83</v>
      </c>
      <c r="D37" s="476">
        <f t="shared" ca="1" si="26"/>
        <v>10100000</v>
      </c>
      <c r="E37" s="301">
        <f t="shared" ca="1" si="92"/>
        <v>2.8</v>
      </c>
      <c r="F37" s="302" t="str">
        <f t="shared" ca="1" si="28"/>
        <v/>
      </c>
      <c r="G37" s="301" t="str">
        <f t="shared" ca="1" si="93"/>
        <v/>
      </c>
      <c r="H37" s="302">
        <f t="shared" ca="1" si="29"/>
        <v>9072000</v>
      </c>
      <c r="I37" s="301">
        <f t="shared" ca="1" si="94"/>
        <v>2.8</v>
      </c>
      <c r="J37" s="302" t="str">
        <f t="shared" ca="1" si="30"/>
        <v/>
      </c>
      <c r="K37" s="301" t="str">
        <f t="shared" ca="1" si="95"/>
        <v/>
      </c>
      <c r="L37" s="302">
        <f t="shared" ca="1" si="31"/>
        <v>10467404</v>
      </c>
      <c r="M37" s="301">
        <f t="shared" ca="1" si="96"/>
        <v>0</v>
      </c>
      <c r="N37" s="302">
        <f t="shared" ca="1" si="32"/>
        <v>10467400</v>
      </c>
      <c r="O37" s="301">
        <f t="shared" ca="1" si="97"/>
        <v>0</v>
      </c>
      <c r="P37" s="302">
        <f t="shared" ca="1" si="33"/>
        <v>1700000</v>
      </c>
      <c r="Q37" s="301">
        <f t="shared" ca="1" si="98"/>
        <v>0</v>
      </c>
      <c r="R37" s="302">
        <f t="shared" ca="1" si="34"/>
        <v>10467300</v>
      </c>
      <c r="S37" s="301">
        <f t="shared" ca="1" si="99"/>
        <v>0</v>
      </c>
      <c r="T37" s="302" t="str">
        <f t="shared" si="35"/>
        <v/>
      </c>
      <c r="U37" s="301" t="str">
        <f t="shared" si="100"/>
        <v/>
      </c>
      <c r="V37" s="302" t="str">
        <f t="shared" si="36"/>
        <v/>
      </c>
      <c r="W37" s="301" t="str">
        <f t="shared" si="101"/>
        <v/>
      </c>
      <c r="X37" s="302" t="str">
        <f t="shared" si="37"/>
        <v/>
      </c>
      <c r="Y37" s="301" t="str">
        <f t="shared" si="102"/>
        <v/>
      </c>
      <c r="Z37" s="302" t="str">
        <f t="shared" si="38"/>
        <v/>
      </c>
      <c r="AA37" s="301" t="str">
        <f t="shared" si="103"/>
        <v/>
      </c>
      <c r="AB37" s="302" t="str">
        <f t="shared" si="39"/>
        <v/>
      </c>
      <c r="AC37" s="301" t="str">
        <f t="shared" si="104"/>
        <v/>
      </c>
      <c r="AD37" s="302" t="str">
        <f t="shared" si="40"/>
        <v/>
      </c>
      <c r="AE37" s="301" t="str">
        <f t="shared" si="105"/>
        <v/>
      </c>
      <c r="AF37" s="302" t="str">
        <f t="shared" si="41"/>
        <v/>
      </c>
      <c r="AG37" s="301" t="str">
        <f t="shared" si="106"/>
        <v/>
      </c>
      <c r="AH37" s="302" t="str">
        <f t="shared" si="42"/>
        <v/>
      </c>
      <c r="AI37" s="301" t="str">
        <f t="shared" si="107"/>
        <v/>
      </c>
      <c r="AJ37" s="302" t="str">
        <f t="shared" si="43"/>
        <v/>
      </c>
      <c r="AK37" s="301" t="str">
        <f t="shared" si="108"/>
        <v/>
      </c>
      <c r="AL37" s="302" t="str">
        <f t="shared" si="44"/>
        <v/>
      </c>
      <c r="AM37" s="301" t="str">
        <f t="shared" si="109"/>
        <v/>
      </c>
      <c r="AN37" s="302" t="str">
        <f t="shared" si="45"/>
        <v/>
      </c>
      <c r="AO37" s="301" t="str">
        <f t="shared" si="110"/>
        <v/>
      </c>
      <c r="AP37" s="302" t="str">
        <f t="shared" si="46"/>
        <v/>
      </c>
      <c r="AQ37" s="301" t="str">
        <f t="shared" si="111"/>
        <v/>
      </c>
      <c r="AR37" s="302" t="str">
        <f t="shared" si="47"/>
        <v/>
      </c>
      <c r="AS37" s="301" t="str">
        <f t="shared" si="112"/>
        <v/>
      </c>
      <c r="AT37" s="302" t="str">
        <f t="shared" si="48"/>
        <v/>
      </c>
      <c r="AU37" s="301" t="str">
        <f t="shared" si="113"/>
        <v/>
      </c>
      <c r="AV37" s="302" t="str">
        <f t="shared" si="49"/>
        <v/>
      </c>
      <c r="AW37" s="301" t="str">
        <f t="shared" si="114"/>
        <v/>
      </c>
      <c r="AX37" s="302" t="str">
        <f t="shared" si="50"/>
        <v/>
      </c>
      <c r="AY37" s="301" t="str">
        <f t="shared" si="115"/>
        <v/>
      </c>
      <c r="AZ37" s="302" t="str">
        <f t="shared" si="51"/>
        <v/>
      </c>
      <c r="BA37" s="301"/>
      <c r="BB37" s="302" t="str">
        <f t="shared" si="52"/>
        <v/>
      </c>
      <c r="BC37" s="301" t="str">
        <f t="shared" si="82"/>
        <v/>
      </c>
      <c r="BD37" s="302" t="str">
        <f t="shared" si="53"/>
        <v/>
      </c>
      <c r="BE37" s="301" t="str">
        <f t="shared" si="83"/>
        <v/>
      </c>
      <c r="BF37" s="302"/>
      <c r="BG37" s="301"/>
      <c r="BH37" s="302"/>
      <c r="BI37" s="301"/>
      <c r="BJ37" s="302"/>
      <c r="BK37" s="301"/>
      <c r="BM37" s="785">
        <f t="shared" ca="1" si="88"/>
        <v>8712350.666666666</v>
      </c>
      <c r="BN37" s="1096">
        <f t="shared" ca="1" si="89"/>
        <v>3174592.8273143242</v>
      </c>
      <c r="BO37" s="1105">
        <f t="shared" ca="1" si="90"/>
        <v>7125054.2530095037</v>
      </c>
      <c r="BP37" s="1105">
        <f t="shared" ca="1" si="91"/>
        <v>10299647.080323828</v>
      </c>
    </row>
    <row r="38" spans="1:68" s="70" customFormat="1" ht="21" customHeight="1">
      <c r="A38" s="242">
        <f t="shared" si="116"/>
        <v>25</v>
      </c>
      <c r="B38" s="1101" t="s">
        <v>461</v>
      </c>
      <c r="C38" s="474">
        <f t="shared" ca="1" si="56"/>
        <v>5242180.4000000004</v>
      </c>
      <c r="D38" s="476">
        <f t="shared" ca="1" si="26"/>
        <v>20034000</v>
      </c>
      <c r="E38" s="301">
        <f t="shared" ca="1" si="92"/>
        <v>0</v>
      </c>
      <c r="F38" s="302" t="str">
        <f t="shared" ca="1" si="28"/>
        <v/>
      </c>
      <c r="G38" s="301" t="str">
        <f t="shared" ca="1" si="93"/>
        <v/>
      </c>
      <c r="H38" s="302">
        <f t="shared" ca="1" si="29"/>
        <v>8071958</v>
      </c>
      <c r="I38" s="301">
        <f t="shared" ca="1" si="94"/>
        <v>2.8</v>
      </c>
      <c r="J38" s="302" t="str">
        <f t="shared" ca="1" si="30"/>
        <v/>
      </c>
      <c r="K38" s="301" t="str">
        <f t="shared" ca="1" si="95"/>
        <v/>
      </c>
      <c r="L38" s="302">
        <f t="shared" ca="1" si="31"/>
        <v>6267618</v>
      </c>
      <c r="M38" s="301">
        <f t="shared" ca="1" si="96"/>
        <v>2.8</v>
      </c>
      <c r="N38" s="302">
        <f t="shared" ca="1" si="32"/>
        <v>6267240</v>
      </c>
      <c r="O38" s="301">
        <f t="shared" ca="1" si="97"/>
        <v>2.8</v>
      </c>
      <c r="P38" s="302">
        <f t="shared" ca="1" si="33"/>
        <v>4410000</v>
      </c>
      <c r="Q38" s="301">
        <f t="shared" ca="1" si="98"/>
        <v>0</v>
      </c>
      <c r="R38" s="302">
        <f t="shared" ca="1" si="34"/>
        <v>6266988</v>
      </c>
      <c r="S38" s="301">
        <f t="shared" ca="1" si="99"/>
        <v>2.8</v>
      </c>
      <c r="T38" s="302" t="str">
        <f t="shared" si="35"/>
        <v/>
      </c>
      <c r="U38" s="301" t="str">
        <f t="shared" si="100"/>
        <v/>
      </c>
      <c r="V38" s="302" t="str">
        <f t="shared" si="36"/>
        <v/>
      </c>
      <c r="W38" s="301" t="str">
        <f t="shared" si="101"/>
        <v/>
      </c>
      <c r="X38" s="302" t="str">
        <f t="shared" si="37"/>
        <v/>
      </c>
      <c r="Y38" s="301" t="str">
        <f t="shared" si="102"/>
        <v/>
      </c>
      <c r="Z38" s="302" t="str">
        <f t="shared" si="38"/>
        <v/>
      </c>
      <c r="AA38" s="301" t="str">
        <f t="shared" si="103"/>
        <v/>
      </c>
      <c r="AB38" s="302" t="str">
        <f t="shared" si="39"/>
        <v/>
      </c>
      <c r="AC38" s="301" t="str">
        <f t="shared" si="104"/>
        <v/>
      </c>
      <c r="AD38" s="302" t="str">
        <f t="shared" si="40"/>
        <v/>
      </c>
      <c r="AE38" s="301" t="str">
        <f t="shared" si="105"/>
        <v/>
      </c>
      <c r="AF38" s="302" t="str">
        <f t="shared" si="41"/>
        <v/>
      </c>
      <c r="AG38" s="301" t="str">
        <f t="shared" si="106"/>
        <v/>
      </c>
      <c r="AH38" s="302" t="str">
        <f t="shared" si="42"/>
        <v/>
      </c>
      <c r="AI38" s="301" t="str">
        <f t="shared" si="107"/>
        <v/>
      </c>
      <c r="AJ38" s="302" t="str">
        <f t="shared" si="43"/>
        <v/>
      </c>
      <c r="AK38" s="301" t="str">
        <f t="shared" si="108"/>
        <v/>
      </c>
      <c r="AL38" s="302" t="str">
        <f t="shared" si="44"/>
        <v/>
      </c>
      <c r="AM38" s="301" t="str">
        <f t="shared" si="109"/>
        <v/>
      </c>
      <c r="AN38" s="302" t="str">
        <f t="shared" si="45"/>
        <v/>
      </c>
      <c r="AO38" s="301" t="str">
        <f t="shared" si="110"/>
        <v/>
      </c>
      <c r="AP38" s="302" t="str">
        <f t="shared" si="46"/>
        <v/>
      </c>
      <c r="AQ38" s="301" t="str">
        <f t="shared" si="111"/>
        <v/>
      </c>
      <c r="AR38" s="302" t="str">
        <f t="shared" si="47"/>
        <v/>
      </c>
      <c r="AS38" s="301" t="str">
        <f t="shared" si="112"/>
        <v/>
      </c>
      <c r="AT38" s="302" t="str">
        <f t="shared" si="48"/>
        <v/>
      </c>
      <c r="AU38" s="301" t="str">
        <f t="shared" si="113"/>
        <v/>
      </c>
      <c r="AV38" s="302" t="str">
        <f t="shared" si="49"/>
        <v/>
      </c>
      <c r="AW38" s="301" t="str">
        <f t="shared" si="114"/>
        <v/>
      </c>
      <c r="AX38" s="302" t="str">
        <f t="shared" si="50"/>
        <v/>
      </c>
      <c r="AY38" s="301" t="str">
        <f t="shared" si="115"/>
        <v/>
      </c>
      <c r="AZ38" s="302" t="str">
        <f t="shared" si="51"/>
        <v/>
      </c>
      <c r="BA38" s="301"/>
      <c r="BB38" s="302" t="str">
        <f t="shared" si="52"/>
        <v/>
      </c>
      <c r="BC38" s="301" t="str">
        <f t="shared" si="82"/>
        <v/>
      </c>
      <c r="BD38" s="302" t="str">
        <f t="shared" si="53"/>
        <v/>
      </c>
      <c r="BE38" s="301" t="str">
        <f t="shared" si="83"/>
        <v/>
      </c>
      <c r="BF38" s="302"/>
      <c r="BG38" s="301"/>
      <c r="BH38" s="302"/>
      <c r="BI38" s="301"/>
      <c r="BJ38" s="302"/>
      <c r="BK38" s="301"/>
      <c r="BM38" s="785">
        <f t="shared" ca="1" si="88"/>
        <v>8552967.333333334</v>
      </c>
      <c r="BN38" s="1096">
        <f t="shared" ca="1" si="89"/>
        <v>5242180.3976181094</v>
      </c>
      <c r="BO38" s="1105">
        <f t="shared" ca="1" si="90"/>
        <v>5931877.1345242793</v>
      </c>
      <c r="BP38" s="1105">
        <f t="shared" ca="1" si="91"/>
        <v>11174057.53214239</v>
      </c>
    </row>
    <row r="39" spans="1:68" s="70" customFormat="1" ht="21" customHeight="1">
      <c r="A39" s="242">
        <f t="shared" si="116"/>
        <v>26</v>
      </c>
      <c r="B39" s="1101" t="s">
        <v>463</v>
      </c>
      <c r="C39" s="474">
        <f t="shared" ca="1" si="56"/>
        <v>665032.9</v>
      </c>
      <c r="D39" s="476">
        <f t="shared" ca="1" si="26"/>
        <v>4655000</v>
      </c>
      <c r="E39" s="301">
        <f t="shared" ca="1" si="92"/>
        <v>0</v>
      </c>
      <c r="F39" s="302" t="str">
        <f t="shared" ca="1" si="28"/>
        <v/>
      </c>
      <c r="G39" s="301" t="str">
        <f t="shared" ca="1" si="93"/>
        <v/>
      </c>
      <c r="H39" s="302">
        <f t="shared" ca="1" si="29"/>
        <v>4973535</v>
      </c>
      <c r="I39" s="301">
        <f t="shared" ca="1" si="94"/>
        <v>0</v>
      </c>
      <c r="J39" s="302" t="str">
        <f t="shared" ca="1" si="30"/>
        <v/>
      </c>
      <c r="K39" s="301" t="str">
        <f t="shared" ca="1" si="95"/>
        <v/>
      </c>
      <c r="L39" s="302">
        <f t="shared" ca="1" si="31"/>
        <v>6239600</v>
      </c>
      <c r="M39" s="301">
        <f t="shared" ca="1" si="96"/>
        <v>0</v>
      </c>
      <c r="N39" s="302">
        <f t="shared" ca="1" si="32"/>
        <v>6239885</v>
      </c>
      <c r="O39" s="301">
        <f t="shared" ca="1" si="97"/>
        <v>0</v>
      </c>
      <c r="P39" s="302">
        <f t="shared" ca="1" si="33"/>
        <v>5225000</v>
      </c>
      <c r="Q39" s="301">
        <f t="shared" ca="1" si="98"/>
        <v>0</v>
      </c>
      <c r="R39" s="302">
        <f t="shared" ca="1" si="34"/>
        <v>6239600</v>
      </c>
      <c r="S39" s="301">
        <f t="shared" ca="1" si="99"/>
        <v>0</v>
      </c>
      <c r="T39" s="302" t="str">
        <f t="shared" si="35"/>
        <v/>
      </c>
      <c r="U39" s="301" t="str">
        <f t="shared" si="100"/>
        <v/>
      </c>
      <c r="V39" s="302" t="str">
        <f t="shared" si="36"/>
        <v/>
      </c>
      <c r="W39" s="301" t="str">
        <f t="shared" si="101"/>
        <v/>
      </c>
      <c r="X39" s="302" t="str">
        <f t="shared" si="37"/>
        <v/>
      </c>
      <c r="Y39" s="301" t="str">
        <f t="shared" si="102"/>
        <v/>
      </c>
      <c r="Z39" s="302" t="str">
        <f t="shared" si="38"/>
        <v/>
      </c>
      <c r="AA39" s="301" t="str">
        <f t="shared" si="103"/>
        <v/>
      </c>
      <c r="AB39" s="302" t="str">
        <f t="shared" si="39"/>
        <v/>
      </c>
      <c r="AC39" s="301" t="str">
        <f t="shared" si="104"/>
        <v/>
      </c>
      <c r="AD39" s="302" t="str">
        <f t="shared" si="40"/>
        <v/>
      </c>
      <c r="AE39" s="301" t="str">
        <f t="shared" si="105"/>
        <v/>
      </c>
      <c r="AF39" s="302" t="str">
        <f t="shared" si="41"/>
        <v/>
      </c>
      <c r="AG39" s="301" t="str">
        <f t="shared" si="106"/>
        <v/>
      </c>
      <c r="AH39" s="302" t="str">
        <f t="shared" si="42"/>
        <v/>
      </c>
      <c r="AI39" s="301" t="str">
        <f t="shared" si="107"/>
        <v/>
      </c>
      <c r="AJ39" s="302" t="str">
        <f t="shared" si="43"/>
        <v/>
      </c>
      <c r="AK39" s="301" t="str">
        <f t="shared" si="108"/>
        <v/>
      </c>
      <c r="AL39" s="302" t="str">
        <f t="shared" si="44"/>
        <v/>
      </c>
      <c r="AM39" s="301" t="str">
        <f t="shared" si="109"/>
        <v/>
      </c>
      <c r="AN39" s="302" t="str">
        <f t="shared" si="45"/>
        <v/>
      </c>
      <c r="AO39" s="301" t="str">
        <f t="shared" si="110"/>
        <v/>
      </c>
      <c r="AP39" s="302" t="str">
        <f t="shared" si="46"/>
        <v/>
      </c>
      <c r="AQ39" s="301" t="str">
        <f t="shared" si="111"/>
        <v/>
      </c>
      <c r="AR39" s="302" t="str">
        <f t="shared" si="47"/>
        <v/>
      </c>
      <c r="AS39" s="301" t="str">
        <f t="shared" si="112"/>
        <v/>
      </c>
      <c r="AT39" s="302" t="str">
        <f t="shared" si="48"/>
        <v/>
      </c>
      <c r="AU39" s="301" t="str">
        <f t="shared" si="113"/>
        <v/>
      </c>
      <c r="AV39" s="302" t="str">
        <f t="shared" si="49"/>
        <v/>
      </c>
      <c r="AW39" s="301" t="str">
        <f t="shared" si="114"/>
        <v/>
      </c>
      <c r="AX39" s="302" t="str">
        <f t="shared" si="50"/>
        <v/>
      </c>
      <c r="AY39" s="301" t="str">
        <f t="shared" si="115"/>
        <v/>
      </c>
      <c r="AZ39" s="302" t="str">
        <f t="shared" si="51"/>
        <v/>
      </c>
      <c r="BA39" s="301"/>
      <c r="BB39" s="302" t="str">
        <f t="shared" si="52"/>
        <v/>
      </c>
      <c r="BC39" s="301" t="str">
        <f t="shared" si="82"/>
        <v/>
      </c>
      <c r="BD39" s="302" t="str">
        <f t="shared" si="53"/>
        <v/>
      </c>
      <c r="BE39" s="301" t="str">
        <f t="shared" si="83"/>
        <v/>
      </c>
      <c r="BF39" s="302"/>
      <c r="BG39" s="301"/>
      <c r="BH39" s="302"/>
      <c r="BI39" s="301"/>
      <c r="BJ39" s="302"/>
      <c r="BK39" s="301"/>
      <c r="BM39" s="785">
        <f t="shared" ca="1" si="88"/>
        <v>5595436.666666667</v>
      </c>
      <c r="BN39" s="1096">
        <f t="shared" ca="1" si="89"/>
        <v>665032.90462243708</v>
      </c>
      <c r="BO39" s="1105">
        <f t="shared" ca="1" si="90"/>
        <v>5262920.2143554483</v>
      </c>
      <c r="BP39" s="1105">
        <f t="shared" ca="1" si="91"/>
        <v>5927953.1189778857</v>
      </c>
    </row>
    <row r="40" spans="1:68" s="70" customFormat="1" ht="21" customHeight="1">
      <c r="A40" s="242">
        <f t="shared" si="116"/>
        <v>27</v>
      </c>
      <c r="B40" s="1101" t="s">
        <v>467</v>
      </c>
      <c r="C40" s="474">
        <f t="shared" ca="1" si="56"/>
        <v>513848.94</v>
      </c>
      <c r="D40" s="476">
        <f t="shared" ca="1" si="26"/>
        <v>1260000</v>
      </c>
      <c r="E40" s="301">
        <f t="shared" ca="1" si="92"/>
        <v>0</v>
      </c>
      <c r="F40" s="302" t="str">
        <f t="shared" ca="1" si="28"/>
        <v/>
      </c>
      <c r="G40" s="301" t="str">
        <f t="shared" ca="1" si="93"/>
        <v/>
      </c>
      <c r="H40" s="302">
        <f t="shared" ca="1" si="29"/>
        <v>1450000</v>
      </c>
      <c r="I40" s="301">
        <f t="shared" ca="1" si="94"/>
        <v>0</v>
      </c>
      <c r="J40" s="302" t="str">
        <f t="shared" ca="1" si="30"/>
        <v/>
      </c>
      <c r="K40" s="301" t="str">
        <f t="shared" ca="1" si="95"/>
        <v/>
      </c>
      <c r="L40" s="302">
        <f t="shared" ca="1" si="31"/>
        <v>2319920</v>
      </c>
      <c r="M40" s="301">
        <f t="shared" ca="1" si="96"/>
        <v>0</v>
      </c>
      <c r="N40" s="302">
        <f t="shared" ca="1" si="32"/>
        <v>2319925</v>
      </c>
      <c r="O40" s="301">
        <f t="shared" ca="1" si="97"/>
        <v>0</v>
      </c>
      <c r="P40" s="302">
        <f t="shared" ca="1" si="33"/>
        <v>1200000</v>
      </c>
      <c r="Q40" s="301">
        <f t="shared" ca="1" si="98"/>
        <v>0</v>
      </c>
      <c r="R40" s="302">
        <f t="shared" ca="1" si="34"/>
        <v>2319920</v>
      </c>
      <c r="S40" s="301">
        <f t="shared" ca="1" si="99"/>
        <v>0</v>
      </c>
      <c r="T40" s="302" t="str">
        <f t="shared" si="35"/>
        <v/>
      </c>
      <c r="U40" s="301" t="str">
        <f t="shared" si="100"/>
        <v/>
      </c>
      <c r="V40" s="302" t="str">
        <f t="shared" si="36"/>
        <v/>
      </c>
      <c r="W40" s="301" t="str">
        <f t="shared" si="101"/>
        <v/>
      </c>
      <c r="X40" s="302" t="str">
        <f t="shared" si="37"/>
        <v/>
      </c>
      <c r="Y40" s="301" t="str">
        <f t="shared" si="102"/>
        <v/>
      </c>
      <c r="Z40" s="302" t="str">
        <f t="shared" si="38"/>
        <v/>
      </c>
      <c r="AA40" s="301" t="str">
        <f t="shared" si="103"/>
        <v/>
      </c>
      <c r="AB40" s="302" t="str">
        <f t="shared" si="39"/>
        <v/>
      </c>
      <c r="AC40" s="301" t="str">
        <f t="shared" si="104"/>
        <v/>
      </c>
      <c r="AD40" s="302" t="str">
        <f t="shared" si="40"/>
        <v/>
      </c>
      <c r="AE40" s="301" t="str">
        <f t="shared" si="105"/>
        <v/>
      </c>
      <c r="AF40" s="302" t="str">
        <f t="shared" si="41"/>
        <v/>
      </c>
      <c r="AG40" s="301" t="str">
        <f t="shared" si="106"/>
        <v/>
      </c>
      <c r="AH40" s="302" t="str">
        <f t="shared" si="42"/>
        <v/>
      </c>
      <c r="AI40" s="301" t="str">
        <f t="shared" si="107"/>
        <v/>
      </c>
      <c r="AJ40" s="302" t="str">
        <f t="shared" si="43"/>
        <v/>
      </c>
      <c r="AK40" s="301" t="str">
        <f t="shared" si="108"/>
        <v/>
      </c>
      <c r="AL40" s="302" t="str">
        <f t="shared" si="44"/>
        <v/>
      </c>
      <c r="AM40" s="301" t="str">
        <f t="shared" si="109"/>
        <v/>
      </c>
      <c r="AN40" s="302" t="str">
        <f t="shared" si="45"/>
        <v/>
      </c>
      <c r="AO40" s="301" t="str">
        <f t="shared" si="110"/>
        <v/>
      </c>
      <c r="AP40" s="302" t="str">
        <f t="shared" si="46"/>
        <v/>
      </c>
      <c r="AQ40" s="301" t="str">
        <f t="shared" si="111"/>
        <v/>
      </c>
      <c r="AR40" s="302" t="str">
        <f t="shared" si="47"/>
        <v/>
      </c>
      <c r="AS40" s="301" t="str">
        <f t="shared" si="112"/>
        <v/>
      </c>
      <c r="AT40" s="302" t="str">
        <f t="shared" si="48"/>
        <v/>
      </c>
      <c r="AU40" s="301" t="str">
        <f t="shared" si="113"/>
        <v/>
      </c>
      <c r="AV40" s="302" t="str">
        <f t="shared" si="49"/>
        <v/>
      </c>
      <c r="AW40" s="301" t="str">
        <f t="shared" si="114"/>
        <v/>
      </c>
      <c r="AX40" s="302" t="str">
        <f t="shared" si="50"/>
        <v/>
      </c>
      <c r="AY40" s="301" t="str">
        <f t="shared" si="115"/>
        <v/>
      </c>
      <c r="AZ40" s="302" t="str">
        <f t="shared" si="51"/>
        <v/>
      </c>
      <c r="BA40" s="301"/>
      <c r="BB40" s="302" t="str">
        <f t="shared" si="52"/>
        <v/>
      </c>
      <c r="BC40" s="301" t="str">
        <f t="shared" si="82"/>
        <v/>
      </c>
      <c r="BD40" s="302" t="str">
        <f t="shared" si="53"/>
        <v/>
      </c>
      <c r="BE40" s="301" t="str">
        <f t="shared" si="83"/>
        <v/>
      </c>
      <c r="BF40" s="302"/>
      <c r="BG40" s="301"/>
      <c r="BH40" s="302"/>
      <c r="BI40" s="301"/>
      <c r="BJ40" s="302"/>
      <c r="BK40" s="301"/>
      <c r="BM40" s="785">
        <f t="shared" ca="1" si="88"/>
        <v>1811627.5</v>
      </c>
      <c r="BN40" s="1096">
        <f t="shared" ca="1" si="89"/>
        <v>513848.94438727485</v>
      </c>
      <c r="BO40" s="1105">
        <f t="shared" ca="1" si="90"/>
        <v>1554703.0278063626</v>
      </c>
      <c r="BP40" s="1105">
        <f t="shared" ca="1" si="91"/>
        <v>2068551.9721936374</v>
      </c>
    </row>
    <row r="41" spans="1:68" s="70" customFormat="1" ht="21" customHeight="1">
      <c r="A41" s="242">
        <f t="shared" si="116"/>
        <v>28</v>
      </c>
      <c r="B41" s="1101" t="s">
        <v>469</v>
      </c>
      <c r="C41" s="474">
        <f t="shared" ca="1" si="56"/>
        <v>456319.05</v>
      </c>
      <c r="D41" s="476">
        <f t="shared" ca="1" si="26"/>
        <v>2520000</v>
      </c>
      <c r="E41" s="301">
        <f t="shared" ca="1" si="92"/>
        <v>2.8</v>
      </c>
      <c r="F41" s="302" t="str">
        <f t="shared" ca="1" si="28"/>
        <v/>
      </c>
      <c r="G41" s="301" t="str">
        <f t="shared" ca="1" si="93"/>
        <v/>
      </c>
      <c r="H41" s="302">
        <f t="shared" ca="1" si="29"/>
        <v>3450000</v>
      </c>
      <c r="I41" s="301">
        <f t="shared" ca="1" si="94"/>
        <v>0</v>
      </c>
      <c r="J41" s="302" t="str">
        <f t="shared" ca="1" si="30"/>
        <v/>
      </c>
      <c r="K41" s="301" t="str">
        <f t="shared" ca="1" si="95"/>
        <v/>
      </c>
      <c r="L41" s="302">
        <f t="shared" ca="1" si="31"/>
        <v>2319920</v>
      </c>
      <c r="M41" s="301">
        <f t="shared" ca="1" si="96"/>
        <v>2.8</v>
      </c>
      <c r="N41" s="302">
        <f t="shared" ca="1" si="32"/>
        <v>2319925</v>
      </c>
      <c r="O41" s="301">
        <f t="shared" ca="1" si="97"/>
        <v>2.8</v>
      </c>
      <c r="P41" s="302">
        <f t="shared" ca="1" si="33"/>
        <v>2000000</v>
      </c>
      <c r="Q41" s="301">
        <f t="shared" ca="1" si="98"/>
        <v>0</v>
      </c>
      <c r="R41" s="302">
        <f t="shared" ca="1" si="34"/>
        <v>2319920</v>
      </c>
      <c r="S41" s="301">
        <f t="shared" ca="1" si="99"/>
        <v>2.8</v>
      </c>
      <c r="T41" s="302" t="str">
        <f t="shared" si="35"/>
        <v/>
      </c>
      <c r="U41" s="301" t="str">
        <f t="shared" si="100"/>
        <v/>
      </c>
      <c r="V41" s="302" t="str">
        <f t="shared" si="36"/>
        <v/>
      </c>
      <c r="W41" s="301" t="str">
        <f t="shared" si="101"/>
        <v/>
      </c>
      <c r="X41" s="302" t="str">
        <f t="shared" si="37"/>
        <v/>
      </c>
      <c r="Y41" s="301" t="str">
        <f t="shared" si="102"/>
        <v/>
      </c>
      <c r="Z41" s="302" t="str">
        <f t="shared" si="38"/>
        <v/>
      </c>
      <c r="AA41" s="301" t="str">
        <f t="shared" si="103"/>
        <v/>
      </c>
      <c r="AB41" s="302" t="str">
        <f t="shared" si="39"/>
        <v/>
      </c>
      <c r="AC41" s="301" t="str">
        <f t="shared" si="104"/>
        <v/>
      </c>
      <c r="AD41" s="302" t="str">
        <f t="shared" si="40"/>
        <v/>
      </c>
      <c r="AE41" s="301" t="str">
        <f t="shared" si="105"/>
        <v/>
      </c>
      <c r="AF41" s="302" t="str">
        <f t="shared" si="41"/>
        <v/>
      </c>
      <c r="AG41" s="301" t="str">
        <f t="shared" si="106"/>
        <v/>
      </c>
      <c r="AH41" s="302" t="str">
        <f t="shared" si="42"/>
        <v/>
      </c>
      <c r="AI41" s="301" t="str">
        <f t="shared" si="107"/>
        <v/>
      </c>
      <c r="AJ41" s="302" t="str">
        <f t="shared" si="43"/>
        <v/>
      </c>
      <c r="AK41" s="301" t="str">
        <f t="shared" si="108"/>
        <v/>
      </c>
      <c r="AL41" s="302" t="str">
        <f t="shared" si="44"/>
        <v/>
      </c>
      <c r="AM41" s="301" t="str">
        <f t="shared" si="109"/>
        <v/>
      </c>
      <c r="AN41" s="302" t="str">
        <f t="shared" si="45"/>
        <v/>
      </c>
      <c r="AO41" s="301" t="str">
        <f t="shared" si="110"/>
        <v/>
      </c>
      <c r="AP41" s="302" t="str">
        <f t="shared" si="46"/>
        <v/>
      </c>
      <c r="AQ41" s="301" t="str">
        <f t="shared" si="111"/>
        <v/>
      </c>
      <c r="AR41" s="302" t="str">
        <f t="shared" si="47"/>
        <v/>
      </c>
      <c r="AS41" s="301" t="str">
        <f t="shared" si="112"/>
        <v/>
      </c>
      <c r="AT41" s="302" t="str">
        <f t="shared" si="48"/>
        <v/>
      </c>
      <c r="AU41" s="301" t="str">
        <f t="shared" si="113"/>
        <v/>
      </c>
      <c r="AV41" s="302" t="str">
        <f t="shared" si="49"/>
        <v/>
      </c>
      <c r="AW41" s="301" t="str">
        <f t="shared" si="114"/>
        <v/>
      </c>
      <c r="AX41" s="302" t="str">
        <f t="shared" si="50"/>
        <v/>
      </c>
      <c r="AY41" s="301" t="str">
        <f t="shared" si="115"/>
        <v/>
      </c>
      <c r="AZ41" s="302" t="str">
        <f t="shared" si="51"/>
        <v/>
      </c>
      <c r="BA41" s="301"/>
      <c r="BB41" s="302" t="str">
        <f t="shared" si="52"/>
        <v/>
      </c>
      <c r="BC41" s="301" t="str">
        <f t="shared" si="82"/>
        <v/>
      </c>
      <c r="BD41" s="302" t="str">
        <f t="shared" si="53"/>
        <v/>
      </c>
      <c r="BE41" s="301" t="str">
        <f t="shared" si="83"/>
        <v/>
      </c>
      <c r="BF41" s="302"/>
      <c r="BG41" s="301"/>
      <c r="BH41" s="302"/>
      <c r="BI41" s="301"/>
      <c r="BJ41" s="302"/>
      <c r="BK41" s="301"/>
      <c r="BM41" s="785">
        <f t="shared" ca="1" si="88"/>
        <v>2488294.1666666665</v>
      </c>
      <c r="BN41" s="1096">
        <f t="shared" ca="1" si="89"/>
        <v>456319.05125340266</v>
      </c>
      <c r="BO41" s="1105">
        <f t="shared" ca="1" si="90"/>
        <v>2260134.6410399652</v>
      </c>
      <c r="BP41" s="1105">
        <f t="shared" ca="1" si="91"/>
        <v>2716453.6922933678</v>
      </c>
    </row>
    <row r="42" spans="1:68" s="70" customFormat="1" ht="21" customHeight="1">
      <c r="A42" s="242">
        <f t="shared" si="116"/>
        <v>29</v>
      </c>
      <c r="B42" s="1101" t="s">
        <v>471</v>
      </c>
      <c r="C42" s="474">
        <f t="shared" ca="1" si="56"/>
        <v>1422190.46</v>
      </c>
      <c r="D42" s="476">
        <f t="shared" ca="1" si="26"/>
        <v>1080000</v>
      </c>
      <c r="E42" s="301">
        <f t="shared" ca="1" si="92"/>
        <v>0</v>
      </c>
      <c r="F42" s="302" t="str">
        <f t="shared" ca="1" si="28"/>
        <v/>
      </c>
      <c r="G42" s="301" t="str">
        <f t="shared" ca="1" si="93"/>
        <v/>
      </c>
      <c r="H42" s="302">
        <f t="shared" ca="1" si="29"/>
        <v>3500000</v>
      </c>
      <c r="I42" s="301">
        <f t="shared" ca="1" si="94"/>
        <v>2.8</v>
      </c>
      <c r="J42" s="302" t="str">
        <f t="shared" ca="1" si="30"/>
        <v/>
      </c>
      <c r="K42" s="301" t="str">
        <f t="shared" ca="1" si="95"/>
        <v/>
      </c>
      <c r="L42" s="302">
        <f t="shared" ca="1" si="31"/>
        <v>4889050</v>
      </c>
      <c r="M42" s="301">
        <f t="shared" ca="1" si="96"/>
        <v>0</v>
      </c>
      <c r="N42" s="302">
        <f t="shared" ca="1" si="32"/>
        <v>4889000</v>
      </c>
      <c r="O42" s="301">
        <f t="shared" ca="1" si="97"/>
        <v>0</v>
      </c>
      <c r="P42" s="302">
        <f t="shared" ca="1" si="33"/>
        <v>5000000</v>
      </c>
      <c r="Q42" s="301">
        <f t="shared" ca="1" si="98"/>
        <v>0</v>
      </c>
      <c r="R42" s="302">
        <f t="shared" ca="1" si="34"/>
        <v>4888100</v>
      </c>
      <c r="S42" s="301">
        <f t="shared" ca="1" si="99"/>
        <v>0</v>
      </c>
      <c r="T42" s="302" t="str">
        <f t="shared" si="35"/>
        <v/>
      </c>
      <c r="U42" s="301" t="str">
        <f t="shared" si="100"/>
        <v/>
      </c>
      <c r="V42" s="302" t="str">
        <f t="shared" si="36"/>
        <v/>
      </c>
      <c r="W42" s="301" t="str">
        <f t="shared" si="101"/>
        <v/>
      </c>
      <c r="X42" s="302" t="str">
        <f t="shared" si="37"/>
        <v/>
      </c>
      <c r="Y42" s="301" t="str">
        <f t="shared" si="102"/>
        <v/>
      </c>
      <c r="Z42" s="302" t="str">
        <f t="shared" si="38"/>
        <v/>
      </c>
      <c r="AA42" s="301" t="str">
        <f t="shared" si="103"/>
        <v/>
      </c>
      <c r="AB42" s="302" t="str">
        <f t="shared" si="39"/>
        <v/>
      </c>
      <c r="AC42" s="301" t="str">
        <f t="shared" si="104"/>
        <v/>
      </c>
      <c r="AD42" s="302" t="str">
        <f t="shared" si="40"/>
        <v/>
      </c>
      <c r="AE42" s="301" t="str">
        <f t="shared" si="105"/>
        <v/>
      </c>
      <c r="AF42" s="302" t="str">
        <f t="shared" si="41"/>
        <v/>
      </c>
      <c r="AG42" s="301" t="str">
        <f t="shared" si="106"/>
        <v/>
      </c>
      <c r="AH42" s="302" t="str">
        <f t="shared" si="42"/>
        <v/>
      </c>
      <c r="AI42" s="301" t="str">
        <f t="shared" si="107"/>
        <v/>
      </c>
      <c r="AJ42" s="302" t="str">
        <f t="shared" si="43"/>
        <v/>
      </c>
      <c r="AK42" s="301" t="str">
        <f t="shared" si="108"/>
        <v/>
      </c>
      <c r="AL42" s="302" t="str">
        <f t="shared" si="44"/>
        <v/>
      </c>
      <c r="AM42" s="301" t="str">
        <f t="shared" si="109"/>
        <v/>
      </c>
      <c r="AN42" s="302" t="str">
        <f t="shared" si="45"/>
        <v/>
      </c>
      <c r="AO42" s="301" t="str">
        <f t="shared" si="110"/>
        <v/>
      </c>
      <c r="AP42" s="302" t="str">
        <f t="shared" si="46"/>
        <v/>
      </c>
      <c r="AQ42" s="301" t="str">
        <f t="shared" si="111"/>
        <v/>
      </c>
      <c r="AR42" s="302" t="str">
        <f t="shared" si="47"/>
        <v/>
      </c>
      <c r="AS42" s="301" t="str">
        <f t="shared" si="112"/>
        <v/>
      </c>
      <c r="AT42" s="302" t="str">
        <f t="shared" si="48"/>
        <v/>
      </c>
      <c r="AU42" s="301" t="str">
        <f t="shared" si="113"/>
        <v/>
      </c>
      <c r="AV42" s="302" t="str">
        <f t="shared" si="49"/>
        <v/>
      </c>
      <c r="AW42" s="301" t="str">
        <f t="shared" si="114"/>
        <v/>
      </c>
      <c r="AX42" s="302" t="str">
        <f t="shared" si="50"/>
        <v/>
      </c>
      <c r="AY42" s="301" t="str">
        <f t="shared" si="115"/>
        <v/>
      </c>
      <c r="AZ42" s="302" t="str">
        <f t="shared" si="51"/>
        <v/>
      </c>
      <c r="BA42" s="301"/>
      <c r="BB42" s="302" t="str">
        <f t="shared" si="52"/>
        <v/>
      </c>
      <c r="BC42" s="301" t="str">
        <f t="shared" si="82"/>
        <v/>
      </c>
      <c r="BD42" s="302" t="str">
        <f t="shared" si="53"/>
        <v/>
      </c>
      <c r="BE42" s="301" t="str">
        <f t="shared" si="83"/>
        <v/>
      </c>
      <c r="BF42" s="302"/>
      <c r="BG42" s="301"/>
      <c r="BH42" s="302"/>
      <c r="BI42" s="301"/>
      <c r="BJ42" s="302"/>
      <c r="BK42" s="301"/>
      <c r="BM42" s="785">
        <f t="shared" ca="1" si="88"/>
        <v>4041025</v>
      </c>
      <c r="BN42" s="1096">
        <f t="shared" ca="1" si="89"/>
        <v>1422190.4589253624</v>
      </c>
      <c r="BO42" s="1105">
        <f t="shared" ca="1" si="90"/>
        <v>3329929.7705373187</v>
      </c>
      <c r="BP42" s="1105">
        <f t="shared" ca="1" si="91"/>
        <v>4752120.2294626813</v>
      </c>
    </row>
    <row r="43" spans="1:68" s="70" customFormat="1" ht="21" customHeight="1">
      <c r="A43" s="242">
        <f t="shared" si="116"/>
        <v>30</v>
      </c>
      <c r="B43" s="1101" t="s">
        <v>477</v>
      </c>
      <c r="C43" s="474">
        <f t="shared" ca="1" si="56"/>
        <v>651296.6</v>
      </c>
      <c r="D43" s="476">
        <f t="shared" ca="1" si="26"/>
        <v>337500</v>
      </c>
      <c r="E43" s="301">
        <f t="shared" ca="1" si="92"/>
        <v>0</v>
      </c>
      <c r="F43" s="302" t="str">
        <f t="shared" ca="1" si="28"/>
        <v/>
      </c>
      <c r="G43" s="301" t="str">
        <f t="shared" ca="1" si="93"/>
        <v/>
      </c>
      <c r="H43" s="302">
        <f t="shared" ca="1" si="29"/>
        <v>1875000</v>
      </c>
      <c r="I43" s="301">
        <f t="shared" ca="1" si="94"/>
        <v>0</v>
      </c>
      <c r="J43" s="302" t="str">
        <f t="shared" ca="1" si="30"/>
        <v/>
      </c>
      <c r="K43" s="301" t="str">
        <f t="shared" ca="1" si="95"/>
        <v/>
      </c>
      <c r="L43" s="302">
        <f t="shared" ca="1" si="31"/>
        <v>559550</v>
      </c>
      <c r="M43" s="301">
        <f t="shared" ca="1" si="96"/>
        <v>0</v>
      </c>
      <c r="N43" s="302">
        <f t="shared" ca="1" si="32"/>
        <v>559500</v>
      </c>
      <c r="O43" s="301">
        <f t="shared" ca="1" si="97"/>
        <v>0</v>
      </c>
      <c r="P43" s="302">
        <f t="shared" ca="1" si="33"/>
        <v>1875000</v>
      </c>
      <c r="Q43" s="301">
        <f t="shared" ca="1" si="98"/>
        <v>0</v>
      </c>
      <c r="R43" s="302">
        <f t="shared" ca="1" si="34"/>
        <v>557000</v>
      </c>
      <c r="S43" s="301">
        <f t="shared" ca="1" si="99"/>
        <v>0</v>
      </c>
      <c r="T43" s="302" t="str">
        <f t="shared" si="35"/>
        <v/>
      </c>
      <c r="U43" s="301" t="str">
        <f t="shared" si="100"/>
        <v/>
      </c>
      <c r="V43" s="302" t="str">
        <f t="shared" si="36"/>
        <v/>
      </c>
      <c r="W43" s="301" t="str">
        <f t="shared" si="101"/>
        <v/>
      </c>
      <c r="X43" s="302" t="str">
        <f t="shared" si="37"/>
        <v/>
      </c>
      <c r="Y43" s="301" t="str">
        <f t="shared" si="102"/>
        <v/>
      </c>
      <c r="Z43" s="302" t="str">
        <f t="shared" si="38"/>
        <v/>
      </c>
      <c r="AA43" s="301" t="str">
        <f t="shared" si="103"/>
        <v/>
      </c>
      <c r="AB43" s="302" t="str">
        <f t="shared" si="39"/>
        <v/>
      </c>
      <c r="AC43" s="301" t="str">
        <f t="shared" si="104"/>
        <v/>
      </c>
      <c r="AD43" s="302" t="str">
        <f t="shared" si="40"/>
        <v/>
      </c>
      <c r="AE43" s="301" t="str">
        <f t="shared" si="105"/>
        <v/>
      </c>
      <c r="AF43" s="302" t="str">
        <f t="shared" si="41"/>
        <v/>
      </c>
      <c r="AG43" s="301" t="str">
        <f t="shared" si="106"/>
        <v/>
      </c>
      <c r="AH43" s="302" t="str">
        <f t="shared" si="42"/>
        <v/>
      </c>
      <c r="AI43" s="301" t="str">
        <f t="shared" si="107"/>
        <v/>
      </c>
      <c r="AJ43" s="302" t="str">
        <f t="shared" si="43"/>
        <v/>
      </c>
      <c r="AK43" s="301" t="str">
        <f t="shared" si="108"/>
        <v/>
      </c>
      <c r="AL43" s="302" t="str">
        <f t="shared" si="44"/>
        <v/>
      </c>
      <c r="AM43" s="301" t="str">
        <f t="shared" si="109"/>
        <v/>
      </c>
      <c r="AN43" s="302" t="str">
        <f t="shared" si="45"/>
        <v/>
      </c>
      <c r="AO43" s="301" t="str">
        <f t="shared" si="110"/>
        <v/>
      </c>
      <c r="AP43" s="302" t="str">
        <f t="shared" si="46"/>
        <v/>
      </c>
      <c r="AQ43" s="301" t="str">
        <f t="shared" si="111"/>
        <v/>
      </c>
      <c r="AR43" s="302" t="str">
        <f t="shared" si="47"/>
        <v/>
      </c>
      <c r="AS43" s="301" t="str">
        <f t="shared" si="112"/>
        <v/>
      </c>
      <c r="AT43" s="302" t="str">
        <f t="shared" si="48"/>
        <v/>
      </c>
      <c r="AU43" s="301" t="str">
        <f t="shared" si="113"/>
        <v/>
      </c>
      <c r="AV43" s="302" t="str">
        <f t="shared" si="49"/>
        <v/>
      </c>
      <c r="AW43" s="301" t="str">
        <f t="shared" si="114"/>
        <v/>
      </c>
      <c r="AX43" s="302" t="str">
        <f t="shared" si="50"/>
        <v/>
      </c>
      <c r="AY43" s="301" t="str">
        <f t="shared" si="115"/>
        <v/>
      </c>
      <c r="AZ43" s="302" t="str">
        <f t="shared" si="51"/>
        <v/>
      </c>
      <c r="BA43" s="301"/>
      <c r="BB43" s="302" t="str">
        <f t="shared" si="52"/>
        <v/>
      </c>
      <c r="BC43" s="301" t="str">
        <f t="shared" si="82"/>
        <v/>
      </c>
      <c r="BD43" s="302" t="str">
        <f t="shared" si="53"/>
        <v/>
      </c>
      <c r="BE43" s="301" t="str">
        <f t="shared" si="83"/>
        <v/>
      </c>
      <c r="BF43" s="302"/>
      <c r="BG43" s="301"/>
      <c r="BH43" s="302"/>
      <c r="BI43" s="301"/>
      <c r="BJ43" s="302"/>
      <c r="BK43" s="301"/>
      <c r="BM43" s="785">
        <f t="shared" ca="1" si="88"/>
        <v>960591.66666666663</v>
      </c>
      <c r="BN43" s="1096">
        <f t="shared" ca="1" si="89"/>
        <v>651296.60448515229</v>
      </c>
      <c r="BO43" s="1105">
        <f t="shared" ca="1" si="90"/>
        <v>634943.36442409048</v>
      </c>
      <c r="BP43" s="1105">
        <f t="shared" ca="1" si="91"/>
        <v>1286239.9689092427</v>
      </c>
    </row>
    <row r="44" spans="1:68" s="70" customFormat="1" ht="21" customHeight="1">
      <c r="A44" s="242">
        <f t="shared" si="116"/>
        <v>31</v>
      </c>
      <c r="B44" s="1103" t="s">
        <v>492</v>
      </c>
      <c r="C44" s="474">
        <f t="shared" ca="1" si="56"/>
        <v>637434.82999999996</v>
      </c>
      <c r="D44" s="476">
        <f t="shared" ca="1" si="26"/>
        <v>2479500</v>
      </c>
      <c r="E44" s="301">
        <f t="shared" ca="1" si="92"/>
        <v>0</v>
      </c>
      <c r="F44" s="302" t="str">
        <f t="shared" ca="1" si="28"/>
        <v/>
      </c>
      <c r="G44" s="301" t="str">
        <f t="shared" ca="1" si="93"/>
        <v/>
      </c>
      <c r="H44" s="302">
        <f t="shared" ca="1" si="29"/>
        <v>2302687</v>
      </c>
      <c r="I44" s="301">
        <f t="shared" ca="1" si="94"/>
        <v>0</v>
      </c>
      <c r="J44" s="302" t="str">
        <f t="shared" ca="1" si="30"/>
        <v/>
      </c>
      <c r="K44" s="301" t="str">
        <f t="shared" ca="1" si="95"/>
        <v/>
      </c>
      <c r="L44" s="302">
        <f t="shared" ca="1" si="31"/>
        <v>979736</v>
      </c>
      <c r="M44" s="301">
        <f t="shared" ca="1" si="96"/>
        <v>0</v>
      </c>
      <c r="N44" s="302">
        <f t="shared" ca="1" si="32"/>
        <v>979765</v>
      </c>
      <c r="O44" s="301">
        <f t="shared" ca="1" si="97"/>
        <v>0</v>
      </c>
      <c r="P44" s="302">
        <f t="shared" ca="1" si="33"/>
        <v>1740000</v>
      </c>
      <c r="Q44" s="301">
        <f t="shared" ca="1" si="98"/>
        <v>2.8</v>
      </c>
      <c r="R44" s="302">
        <f t="shared" ca="1" si="34"/>
        <v>979649</v>
      </c>
      <c r="S44" s="301">
        <f t="shared" ca="1" si="99"/>
        <v>0</v>
      </c>
      <c r="T44" s="302" t="str">
        <f t="shared" si="35"/>
        <v/>
      </c>
      <c r="U44" s="301" t="str">
        <f t="shared" si="100"/>
        <v/>
      </c>
      <c r="V44" s="302" t="str">
        <f t="shared" si="36"/>
        <v/>
      </c>
      <c r="W44" s="301" t="str">
        <f t="shared" si="101"/>
        <v/>
      </c>
      <c r="X44" s="302" t="str">
        <f t="shared" si="37"/>
        <v/>
      </c>
      <c r="Y44" s="301" t="str">
        <f t="shared" si="102"/>
        <v/>
      </c>
      <c r="Z44" s="302" t="str">
        <f t="shared" si="38"/>
        <v/>
      </c>
      <c r="AA44" s="301" t="str">
        <f t="shared" si="103"/>
        <v/>
      </c>
      <c r="AB44" s="302" t="str">
        <f t="shared" si="39"/>
        <v/>
      </c>
      <c r="AC44" s="301" t="str">
        <f t="shared" si="104"/>
        <v/>
      </c>
      <c r="AD44" s="302" t="str">
        <f t="shared" si="40"/>
        <v/>
      </c>
      <c r="AE44" s="301" t="str">
        <f t="shared" si="105"/>
        <v/>
      </c>
      <c r="AF44" s="302" t="str">
        <f t="shared" si="41"/>
        <v/>
      </c>
      <c r="AG44" s="301" t="str">
        <f t="shared" si="106"/>
        <v/>
      </c>
      <c r="AH44" s="302" t="str">
        <f t="shared" si="42"/>
        <v/>
      </c>
      <c r="AI44" s="301" t="str">
        <f t="shared" si="107"/>
        <v/>
      </c>
      <c r="AJ44" s="302" t="str">
        <f t="shared" si="43"/>
        <v/>
      </c>
      <c r="AK44" s="301" t="str">
        <f t="shared" si="108"/>
        <v/>
      </c>
      <c r="AL44" s="302" t="str">
        <f t="shared" si="44"/>
        <v/>
      </c>
      <c r="AM44" s="301" t="str">
        <f t="shared" si="109"/>
        <v/>
      </c>
      <c r="AN44" s="302" t="str">
        <f t="shared" si="45"/>
        <v/>
      </c>
      <c r="AO44" s="301" t="str">
        <f t="shared" si="110"/>
        <v/>
      </c>
      <c r="AP44" s="302" t="str">
        <f t="shared" si="46"/>
        <v/>
      </c>
      <c r="AQ44" s="301" t="str">
        <f t="shared" si="111"/>
        <v/>
      </c>
      <c r="AR44" s="302" t="str">
        <f t="shared" si="47"/>
        <v/>
      </c>
      <c r="AS44" s="301" t="str">
        <f t="shared" si="112"/>
        <v/>
      </c>
      <c r="AT44" s="302" t="str">
        <f t="shared" si="48"/>
        <v/>
      </c>
      <c r="AU44" s="301" t="str">
        <f t="shared" si="113"/>
        <v/>
      </c>
      <c r="AV44" s="302" t="str">
        <f t="shared" si="49"/>
        <v/>
      </c>
      <c r="AW44" s="301" t="str">
        <f t="shared" si="114"/>
        <v/>
      </c>
      <c r="AX44" s="302" t="str">
        <f t="shared" si="50"/>
        <v/>
      </c>
      <c r="AY44" s="301" t="str">
        <f t="shared" si="115"/>
        <v/>
      </c>
      <c r="AZ44" s="302" t="str">
        <f t="shared" si="51"/>
        <v/>
      </c>
      <c r="BA44" s="301"/>
      <c r="BB44" s="302" t="str">
        <f t="shared" si="52"/>
        <v/>
      </c>
      <c r="BC44" s="301" t="str">
        <f t="shared" si="82"/>
        <v/>
      </c>
      <c r="BD44" s="302" t="str">
        <f t="shared" si="53"/>
        <v/>
      </c>
      <c r="BE44" s="301" t="str">
        <f t="shared" si="83"/>
        <v/>
      </c>
      <c r="BF44" s="302"/>
      <c r="BG44" s="301"/>
      <c r="BH44" s="302"/>
      <c r="BI44" s="301"/>
      <c r="BJ44" s="302"/>
      <c r="BK44" s="301"/>
      <c r="BM44" s="785">
        <f t="shared" ca="1" si="88"/>
        <v>1576889.5</v>
      </c>
      <c r="BN44" s="1096">
        <f t="shared" ca="1" si="89"/>
        <v>637434.82631945726</v>
      </c>
      <c r="BO44" s="1105">
        <f t="shared" ca="1" si="90"/>
        <v>1258172.0868402715</v>
      </c>
      <c r="BP44" s="1105">
        <f t="shared" ca="1" si="91"/>
        <v>1895606.9131597285</v>
      </c>
    </row>
    <row r="45" spans="1:68" s="70" customFormat="1" ht="21" customHeight="1">
      <c r="A45" s="242">
        <f t="shared" si="116"/>
        <v>32</v>
      </c>
      <c r="B45" s="1103" t="s">
        <v>505</v>
      </c>
      <c r="C45" s="474">
        <f t="shared" ca="1" si="56"/>
        <v>197708.74</v>
      </c>
      <c r="D45" s="476">
        <f t="shared" ca="1" si="26"/>
        <v>1260000</v>
      </c>
      <c r="E45" s="301">
        <f t="shared" ca="1" si="92"/>
        <v>0</v>
      </c>
      <c r="F45" s="302" t="str">
        <f t="shared" ca="1" si="28"/>
        <v/>
      </c>
      <c r="G45" s="301" t="str">
        <f t="shared" ca="1" si="93"/>
        <v/>
      </c>
      <c r="H45" s="302">
        <f t="shared" ca="1" si="29"/>
        <v>1111642</v>
      </c>
      <c r="I45" s="301">
        <f t="shared" ca="1" si="94"/>
        <v>0</v>
      </c>
      <c r="J45" s="302" t="str">
        <f t="shared" ca="1" si="30"/>
        <v/>
      </c>
      <c r="K45" s="301" t="str">
        <f t="shared" ca="1" si="95"/>
        <v/>
      </c>
      <c r="L45" s="302">
        <f t="shared" ca="1" si="31"/>
        <v>813834</v>
      </c>
      <c r="M45" s="301">
        <f t="shared" ca="1" si="96"/>
        <v>0</v>
      </c>
      <c r="N45" s="302">
        <f t="shared" ca="1" si="32"/>
        <v>813862</v>
      </c>
      <c r="O45" s="301">
        <f t="shared" ca="1" si="97"/>
        <v>0</v>
      </c>
      <c r="P45" s="302">
        <f t="shared" ca="1" si="33"/>
        <v>700000</v>
      </c>
      <c r="Q45" s="301">
        <f t="shared" ca="1" si="98"/>
        <v>0</v>
      </c>
      <c r="R45" s="302">
        <f t="shared" ca="1" si="34"/>
        <v>813806</v>
      </c>
      <c r="S45" s="301">
        <f t="shared" ca="1" si="99"/>
        <v>0</v>
      </c>
      <c r="T45" s="302" t="str">
        <f t="shared" si="35"/>
        <v/>
      </c>
      <c r="U45" s="301" t="str">
        <f t="shared" si="100"/>
        <v/>
      </c>
      <c r="V45" s="302" t="str">
        <f t="shared" si="36"/>
        <v/>
      </c>
      <c r="W45" s="301" t="str">
        <f t="shared" si="101"/>
        <v/>
      </c>
      <c r="X45" s="302" t="str">
        <f t="shared" si="37"/>
        <v/>
      </c>
      <c r="Y45" s="301" t="str">
        <f t="shared" si="102"/>
        <v/>
      </c>
      <c r="Z45" s="302" t="str">
        <f t="shared" si="38"/>
        <v/>
      </c>
      <c r="AA45" s="301" t="str">
        <f t="shared" si="103"/>
        <v/>
      </c>
      <c r="AB45" s="302" t="str">
        <f t="shared" si="39"/>
        <v/>
      </c>
      <c r="AC45" s="301" t="str">
        <f t="shared" si="104"/>
        <v/>
      </c>
      <c r="AD45" s="302" t="str">
        <f t="shared" si="40"/>
        <v/>
      </c>
      <c r="AE45" s="301" t="str">
        <f t="shared" si="105"/>
        <v/>
      </c>
      <c r="AF45" s="302" t="str">
        <f t="shared" si="41"/>
        <v/>
      </c>
      <c r="AG45" s="301" t="str">
        <f t="shared" si="106"/>
        <v/>
      </c>
      <c r="AH45" s="302" t="str">
        <f t="shared" si="42"/>
        <v/>
      </c>
      <c r="AI45" s="301" t="str">
        <f t="shared" si="107"/>
        <v/>
      </c>
      <c r="AJ45" s="302" t="str">
        <f t="shared" si="43"/>
        <v/>
      </c>
      <c r="AK45" s="301" t="str">
        <f t="shared" si="108"/>
        <v/>
      </c>
      <c r="AL45" s="302" t="str">
        <f t="shared" si="44"/>
        <v/>
      </c>
      <c r="AM45" s="301" t="str">
        <f t="shared" si="109"/>
        <v/>
      </c>
      <c r="AN45" s="302" t="str">
        <f t="shared" si="45"/>
        <v/>
      </c>
      <c r="AO45" s="301" t="str">
        <f t="shared" si="110"/>
        <v/>
      </c>
      <c r="AP45" s="302" t="str">
        <f t="shared" si="46"/>
        <v/>
      </c>
      <c r="AQ45" s="301" t="str">
        <f t="shared" si="111"/>
        <v/>
      </c>
      <c r="AR45" s="302" t="str">
        <f t="shared" si="47"/>
        <v/>
      </c>
      <c r="AS45" s="301" t="str">
        <f t="shared" si="112"/>
        <v/>
      </c>
      <c r="AT45" s="302" t="str">
        <f t="shared" si="48"/>
        <v/>
      </c>
      <c r="AU45" s="301" t="str">
        <f t="shared" si="113"/>
        <v/>
      </c>
      <c r="AV45" s="302" t="str">
        <f t="shared" si="49"/>
        <v/>
      </c>
      <c r="AW45" s="301" t="str">
        <f t="shared" si="114"/>
        <v/>
      </c>
      <c r="AX45" s="302" t="str">
        <f t="shared" si="50"/>
        <v/>
      </c>
      <c r="AY45" s="301" t="str">
        <f t="shared" si="115"/>
        <v/>
      </c>
      <c r="AZ45" s="302" t="str">
        <f t="shared" si="51"/>
        <v/>
      </c>
      <c r="BA45" s="301"/>
      <c r="BB45" s="302" t="str">
        <f t="shared" si="52"/>
        <v/>
      </c>
      <c r="BC45" s="301" t="str">
        <f t="shared" si="82"/>
        <v/>
      </c>
      <c r="BD45" s="302" t="str">
        <f t="shared" si="53"/>
        <v/>
      </c>
      <c r="BE45" s="301" t="str">
        <f t="shared" si="83"/>
        <v/>
      </c>
      <c r="BF45" s="302"/>
      <c r="BG45" s="301"/>
      <c r="BH45" s="302"/>
      <c r="BI45" s="301"/>
      <c r="BJ45" s="302"/>
      <c r="BK45" s="301"/>
      <c r="BM45" s="785">
        <f t="shared" ca="1" si="88"/>
        <v>918857.33333333337</v>
      </c>
      <c r="BN45" s="1096">
        <f t="shared" ca="1" si="89"/>
        <v>197708.74296859564</v>
      </c>
      <c r="BO45" s="1105">
        <f t="shared" ca="1" si="90"/>
        <v>820002.96184903558</v>
      </c>
      <c r="BP45" s="1105">
        <f t="shared" ca="1" si="91"/>
        <v>1017711.7048176312</v>
      </c>
    </row>
    <row r="46" spans="1:68" s="70" customFormat="1" ht="21" customHeight="1">
      <c r="A46" s="242">
        <f t="shared" si="116"/>
        <v>33</v>
      </c>
      <c r="B46" s="1100" t="s">
        <v>511</v>
      </c>
      <c r="C46" s="474">
        <f t="shared" ca="1" si="56"/>
        <v>359766.55</v>
      </c>
      <c r="D46" s="476">
        <f t="shared" ref="D46:D77" ca="1" si="117">IF($D$8="Habilitado",IF($B46="","",ROUND(VLOOKUP($B46,OFERENTE_1,14,FALSE),2)),"")</f>
        <v>3150000</v>
      </c>
      <c r="E46" s="301">
        <f t="shared" ca="1" si="92"/>
        <v>0</v>
      </c>
      <c r="F46" s="302" t="str">
        <f t="shared" ref="F46:F77" ca="1" si="118">IF($F$8="Habilitado",IF($B46="","",ROUND(VLOOKUP($B46,OFERENTE_2,14,FALSE),2)),"")</f>
        <v/>
      </c>
      <c r="G46" s="301" t="str">
        <f t="shared" ca="1" si="93"/>
        <v/>
      </c>
      <c r="H46" s="302">
        <f t="shared" ref="H46:H77" ca="1" si="119">IF($H$8="Habilitado",IF($B46="","",ROUND(VLOOKUP($B46,OFERENTE_3,14,FALSE),2)),"")</f>
        <v>2065000</v>
      </c>
      <c r="I46" s="301">
        <f t="shared" ca="1" si="94"/>
        <v>0</v>
      </c>
      <c r="J46" s="302" t="str">
        <f t="shared" ref="J46:J77" ca="1" si="120">IF($J$8="Habilitado",IF($B46="","",ROUND(VLOOKUP($B46,OFERENTE_4,14,FALSE),2)),"")</f>
        <v/>
      </c>
      <c r="K46" s="301" t="str">
        <f t="shared" ca="1" si="95"/>
        <v/>
      </c>
      <c r="L46" s="302">
        <f t="shared" ref="L46:L77" ca="1" si="121">IF($L$8="Habilitado",IF($B46="","",ROUND(VLOOKUP($B46,OFERENTE_5,14,FALSE),2)),"")</f>
        <v>2740528</v>
      </c>
      <c r="M46" s="301">
        <f t="shared" ca="1" si="96"/>
        <v>2.8</v>
      </c>
      <c r="N46" s="302">
        <f t="shared" ref="N46:N77" ca="1" si="122">IF($N$8="Habilitado",IF($B46="","",ROUND(VLOOKUP($B46,OFERENTE_6,14,FALSE),2)),"")</f>
        <v>2740570</v>
      </c>
      <c r="O46" s="301">
        <f t="shared" ca="1" si="97"/>
        <v>2.8</v>
      </c>
      <c r="P46" s="302">
        <f t="shared" ref="P46:P77" ca="1" si="123">IF($P$8="Habilitado",IF($B46="","",ROUND(VLOOKUP($B46,OFERENTE_7,14,FALSE),2)),"")</f>
        <v>2240000</v>
      </c>
      <c r="Q46" s="301">
        <f t="shared" ca="1" si="98"/>
        <v>0</v>
      </c>
      <c r="R46" s="302">
        <f t="shared" ref="R46:R77" ca="1" si="124">IF($R$8="Habilitado",IF($B46="","",ROUND(VLOOKUP($B46,OFERENTE_8,14,FALSE),2)),"")</f>
        <v>2740486</v>
      </c>
      <c r="S46" s="301">
        <f t="shared" ca="1" si="99"/>
        <v>2.8</v>
      </c>
      <c r="T46" s="302" t="str">
        <f t="shared" si="35"/>
        <v/>
      </c>
      <c r="U46" s="301" t="str">
        <f t="shared" si="100"/>
        <v/>
      </c>
      <c r="V46" s="302" t="str">
        <f t="shared" si="36"/>
        <v/>
      </c>
      <c r="W46" s="301" t="str">
        <f t="shared" si="101"/>
        <v/>
      </c>
      <c r="X46" s="302" t="str">
        <f t="shared" si="37"/>
        <v/>
      </c>
      <c r="Y46" s="301" t="str">
        <f t="shared" si="102"/>
        <v/>
      </c>
      <c r="Z46" s="302" t="str">
        <f t="shared" si="38"/>
        <v/>
      </c>
      <c r="AA46" s="301" t="str">
        <f t="shared" si="103"/>
        <v/>
      </c>
      <c r="AB46" s="302" t="str">
        <f t="shared" si="39"/>
        <v/>
      </c>
      <c r="AC46" s="301" t="str">
        <f t="shared" si="104"/>
        <v/>
      </c>
      <c r="AD46" s="302" t="str">
        <f t="shared" si="40"/>
        <v/>
      </c>
      <c r="AE46" s="301" t="str">
        <f t="shared" si="105"/>
        <v/>
      </c>
      <c r="AF46" s="302" t="str">
        <f t="shared" si="41"/>
        <v/>
      </c>
      <c r="AG46" s="301" t="str">
        <f t="shared" si="106"/>
        <v/>
      </c>
      <c r="AH46" s="302" t="str">
        <f t="shared" si="42"/>
        <v/>
      </c>
      <c r="AI46" s="301" t="str">
        <f t="shared" si="107"/>
        <v/>
      </c>
      <c r="AJ46" s="302" t="str">
        <f t="shared" si="43"/>
        <v/>
      </c>
      <c r="AK46" s="301" t="str">
        <f t="shared" si="108"/>
        <v/>
      </c>
      <c r="AL46" s="302" t="str">
        <f t="shared" si="44"/>
        <v/>
      </c>
      <c r="AM46" s="301" t="str">
        <f t="shared" si="109"/>
        <v/>
      </c>
      <c r="AN46" s="302" t="str">
        <f t="shared" si="45"/>
        <v/>
      </c>
      <c r="AO46" s="301" t="str">
        <f t="shared" si="110"/>
        <v/>
      </c>
      <c r="AP46" s="302" t="str">
        <f t="shared" si="46"/>
        <v/>
      </c>
      <c r="AQ46" s="301" t="str">
        <f t="shared" si="111"/>
        <v/>
      </c>
      <c r="AR46" s="302" t="str">
        <f t="shared" si="47"/>
        <v/>
      </c>
      <c r="AS46" s="301" t="str">
        <f t="shared" si="112"/>
        <v/>
      </c>
      <c r="AT46" s="302" t="str">
        <f t="shared" si="48"/>
        <v/>
      </c>
      <c r="AU46" s="301" t="str">
        <f t="shared" si="113"/>
        <v/>
      </c>
      <c r="AV46" s="302" t="str">
        <f t="shared" si="49"/>
        <v/>
      </c>
      <c r="AW46" s="301" t="str">
        <f t="shared" si="114"/>
        <v/>
      </c>
      <c r="AX46" s="302" t="str">
        <f t="shared" si="50"/>
        <v/>
      </c>
      <c r="AY46" s="301" t="str">
        <f t="shared" si="115"/>
        <v/>
      </c>
      <c r="AZ46" s="302" t="str">
        <f t="shared" ref="AZ46:AZ77" si="125">IF($AZ$8="Habilitado",IF($B46="","",ROUND(VLOOKUP($B46,OFERENTE_25,5,FALSE),2)),"")</f>
        <v/>
      </c>
      <c r="BA46" s="301"/>
      <c r="BB46" s="302" t="str">
        <f t="shared" ref="BB46:BB77" si="126">IF($BB$8="Habilitado",IF($B46="","",ROUND(VLOOKUP($B46,OFERENTE_26,5,FALSE),2)),"")</f>
        <v/>
      </c>
      <c r="BC46" s="301" t="str">
        <f t="shared" si="82"/>
        <v/>
      </c>
      <c r="BD46" s="302" t="str">
        <f t="shared" ref="BD46:BD77" si="127">IF($BD$8="Habilitado",IF($B46="","",ROUND(VLOOKUP($B46,OFERENTE_27,5,FALSE),2)),"")</f>
        <v/>
      </c>
      <c r="BE46" s="301" t="str">
        <f t="shared" si="83"/>
        <v/>
      </c>
      <c r="BF46" s="302"/>
      <c r="BG46" s="301"/>
      <c r="BH46" s="302"/>
      <c r="BI46" s="301"/>
      <c r="BJ46" s="302"/>
      <c r="BK46" s="301"/>
      <c r="BM46" s="785">
        <f t="shared" ca="1" si="88"/>
        <v>2612764</v>
      </c>
      <c r="BN46" s="1096">
        <f t="shared" ca="1" si="89"/>
        <v>359766.55433396436</v>
      </c>
      <c r="BO46" s="1105">
        <f t="shared" ca="1" si="90"/>
        <v>2432880.7228330178</v>
      </c>
      <c r="BP46" s="1105">
        <f t="shared" ca="1" si="91"/>
        <v>2792647.2771669822</v>
      </c>
    </row>
    <row r="47" spans="1:68" s="70" customFormat="1" ht="21" customHeight="1">
      <c r="A47" s="242">
        <f t="shared" si="116"/>
        <v>34</v>
      </c>
      <c r="B47" s="1100" t="s">
        <v>364</v>
      </c>
      <c r="C47" s="474">
        <f t="shared" ca="1" si="56"/>
        <v>295845.84000000003</v>
      </c>
      <c r="D47" s="476">
        <f t="shared" ca="1" si="117"/>
        <v>2776950</v>
      </c>
      <c r="E47" s="301">
        <f t="shared" ca="1" si="92"/>
        <v>0</v>
      </c>
      <c r="F47" s="302" t="str">
        <f t="shared" ca="1" si="118"/>
        <v/>
      </c>
      <c r="G47" s="301" t="str">
        <f t="shared" ca="1" si="93"/>
        <v/>
      </c>
      <c r="H47" s="302">
        <f t="shared" ca="1" si="119"/>
        <v>2784617</v>
      </c>
      <c r="I47" s="301">
        <f t="shared" ca="1" si="94"/>
        <v>0</v>
      </c>
      <c r="J47" s="302" t="str">
        <f t="shared" ca="1" si="120"/>
        <v/>
      </c>
      <c r="K47" s="301" t="str">
        <f t="shared" ca="1" si="95"/>
        <v/>
      </c>
      <c r="L47" s="302">
        <f t="shared" ca="1" si="121"/>
        <v>3252117</v>
      </c>
      <c r="M47" s="301">
        <f t="shared" ca="1" si="96"/>
        <v>0</v>
      </c>
      <c r="N47" s="302">
        <f t="shared" ca="1" si="122"/>
        <v>3251930</v>
      </c>
      <c r="O47" s="301">
        <f t="shared" ca="1" si="97"/>
        <v>0</v>
      </c>
      <c r="P47" s="302">
        <f t="shared" ca="1" si="123"/>
        <v>2505800</v>
      </c>
      <c r="Q47" s="301">
        <f t="shared" ca="1" si="98"/>
        <v>0</v>
      </c>
      <c r="R47" s="302">
        <f t="shared" ca="1" si="124"/>
        <v>3250995</v>
      </c>
      <c r="S47" s="301">
        <f t="shared" ca="1" si="99"/>
        <v>0</v>
      </c>
      <c r="T47" s="302" t="str">
        <f t="shared" si="35"/>
        <v/>
      </c>
      <c r="U47" s="301" t="str">
        <f t="shared" si="100"/>
        <v/>
      </c>
      <c r="V47" s="302" t="str">
        <f t="shared" si="36"/>
        <v/>
      </c>
      <c r="W47" s="301" t="str">
        <f t="shared" si="101"/>
        <v/>
      </c>
      <c r="X47" s="302" t="str">
        <f t="shared" si="37"/>
        <v/>
      </c>
      <c r="Y47" s="301" t="str">
        <f t="shared" si="102"/>
        <v/>
      </c>
      <c r="Z47" s="302" t="str">
        <f t="shared" si="38"/>
        <v/>
      </c>
      <c r="AA47" s="301" t="str">
        <f t="shared" si="103"/>
        <v/>
      </c>
      <c r="AB47" s="302" t="str">
        <f t="shared" si="39"/>
        <v/>
      </c>
      <c r="AC47" s="301" t="str">
        <f t="shared" si="104"/>
        <v/>
      </c>
      <c r="AD47" s="302" t="str">
        <f t="shared" si="40"/>
        <v/>
      </c>
      <c r="AE47" s="301" t="str">
        <f t="shared" si="105"/>
        <v/>
      </c>
      <c r="AF47" s="302" t="str">
        <f t="shared" si="41"/>
        <v/>
      </c>
      <c r="AG47" s="301" t="str">
        <f t="shared" si="106"/>
        <v/>
      </c>
      <c r="AH47" s="302" t="str">
        <f t="shared" si="42"/>
        <v/>
      </c>
      <c r="AI47" s="301" t="str">
        <f t="shared" si="107"/>
        <v/>
      </c>
      <c r="AJ47" s="302" t="str">
        <f t="shared" si="43"/>
        <v/>
      </c>
      <c r="AK47" s="301" t="str">
        <f t="shared" si="108"/>
        <v/>
      </c>
      <c r="AL47" s="302" t="str">
        <f t="shared" si="44"/>
        <v/>
      </c>
      <c r="AM47" s="301" t="str">
        <f t="shared" si="109"/>
        <v/>
      </c>
      <c r="AN47" s="302" t="str">
        <f t="shared" si="45"/>
        <v/>
      </c>
      <c r="AO47" s="301" t="str">
        <f t="shared" si="110"/>
        <v/>
      </c>
      <c r="AP47" s="302" t="str">
        <f t="shared" si="46"/>
        <v/>
      </c>
      <c r="AQ47" s="301" t="str">
        <f t="shared" si="111"/>
        <v/>
      </c>
      <c r="AR47" s="302" t="str">
        <f t="shared" si="47"/>
        <v/>
      </c>
      <c r="AS47" s="301" t="str">
        <f t="shared" si="112"/>
        <v/>
      </c>
      <c r="AT47" s="302" t="str">
        <f t="shared" si="48"/>
        <v/>
      </c>
      <c r="AU47" s="301" t="str">
        <f t="shared" si="113"/>
        <v/>
      </c>
      <c r="AV47" s="302" t="str">
        <f t="shared" si="49"/>
        <v/>
      </c>
      <c r="AW47" s="301" t="str">
        <f t="shared" si="114"/>
        <v/>
      </c>
      <c r="AX47" s="302" t="str">
        <f t="shared" si="50"/>
        <v/>
      </c>
      <c r="AY47" s="301" t="str">
        <f t="shared" si="115"/>
        <v/>
      </c>
      <c r="AZ47" s="302" t="str">
        <f t="shared" si="125"/>
        <v/>
      </c>
      <c r="BA47" s="301"/>
      <c r="BB47" s="302" t="str">
        <f t="shared" si="126"/>
        <v/>
      </c>
      <c r="BC47" s="301" t="str">
        <f t="shared" si="82"/>
        <v/>
      </c>
      <c r="BD47" s="302" t="str">
        <f t="shared" si="127"/>
        <v/>
      </c>
      <c r="BE47" s="301" t="str">
        <f t="shared" si="83"/>
        <v/>
      </c>
      <c r="BF47" s="302"/>
      <c r="BG47" s="301"/>
      <c r="BH47" s="302"/>
      <c r="BI47" s="301"/>
      <c r="BJ47" s="302"/>
      <c r="BK47" s="301"/>
      <c r="BM47" s="785">
        <f t="shared" ca="1" si="88"/>
        <v>2970401.5</v>
      </c>
      <c r="BN47" s="1096">
        <f t="shared" ca="1" si="89"/>
        <v>295845.83501927147</v>
      </c>
      <c r="BO47" s="1105">
        <f t="shared" ca="1" si="90"/>
        <v>2822478.5824903641</v>
      </c>
      <c r="BP47" s="1105">
        <f t="shared" ca="1" si="91"/>
        <v>3118324.4175096359</v>
      </c>
    </row>
    <row r="48" spans="1:68" s="70" customFormat="1" ht="21" customHeight="1">
      <c r="A48" s="242">
        <f t="shared" si="116"/>
        <v>35</v>
      </c>
      <c r="B48" s="1100" t="s">
        <v>516</v>
      </c>
      <c r="C48" s="474">
        <f t="shared" ca="1" si="56"/>
        <v>55274.51</v>
      </c>
      <c r="D48" s="476">
        <f t="shared" ca="1" si="117"/>
        <v>208000</v>
      </c>
      <c r="E48" s="301">
        <f t="shared" ca="1" si="92"/>
        <v>0</v>
      </c>
      <c r="F48" s="302" t="str">
        <f t="shared" ca="1" si="118"/>
        <v/>
      </c>
      <c r="G48" s="301" t="str">
        <f t="shared" ca="1" si="93"/>
        <v/>
      </c>
      <c r="H48" s="302">
        <f t="shared" ca="1" si="119"/>
        <v>320032</v>
      </c>
      <c r="I48" s="301">
        <f t="shared" ca="1" si="94"/>
        <v>2.8</v>
      </c>
      <c r="J48" s="302" t="str">
        <f t="shared" ca="1" si="120"/>
        <v/>
      </c>
      <c r="K48" s="301" t="str">
        <f t="shared" ca="1" si="95"/>
        <v/>
      </c>
      <c r="L48" s="302">
        <f t="shared" ca="1" si="121"/>
        <v>358256</v>
      </c>
      <c r="M48" s="301">
        <f t="shared" ca="1" si="96"/>
        <v>0</v>
      </c>
      <c r="N48" s="302">
        <f t="shared" ca="1" si="122"/>
        <v>358240</v>
      </c>
      <c r="O48" s="301">
        <f t="shared" ca="1" si="97"/>
        <v>0</v>
      </c>
      <c r="P48" s="302">
        <f t="shared" ca="1" si="123"/>
        <v>361600</v>
      </c>
      <c r="Q48" s="301">
        <f t="shared" ca="1" si="98"/>
        <v>0</v>
      </c>
      <c r="R48" s="302">
        <f t="shared" ca="1" si="124"/>
        <v>358192</v>
      </c>
      <c r="S48" s="301">
        <f t="shared" ca="1" si="99"/>
        <v>0</v>
      </c>
      <c r="T48" s="302" t="str">
        <f t="shared" si="35"/>
        <v/>
      </c>
      <c r="U48" s="301" t="str">
        <f t="shared" si="100"/>
        <v/>
      </c>
      <c r="V48" s="302" t="str">
        <f t="shared" si="36"/>
        <v/>
      </c>
      <c r="W48" s="301" t="str">
        <f t="shared" si="101"/>
        <v/>
      </c>
      <c r="X48" s="302" t="str">
        <f t="shared" si="37"/>
        <v/>
      </c>
      <c r="Y48" s="301" t="str">
        <f t="shared" si="102"/>
        <v/>
      </c>
      <c r="Z48" s="302" t="str">
        <f t="shared" si="38"/>
        <v/>
      </c>
      <c r="AA48" s="301" t="str">
        <f t="shared" si="103"/>
        <v/>
      </c>
      <c r="AB48" s="302" t="str">
        <f t="shared" si="39"/>
        <v/>
      </c>
      <c r="AC48" s="301" t="str">
        <f t="shared" si="104"/>
        <v/>
      </c>
      <c r="AD48" s="302" t="str">
        <f t="shared" si="40"/>
        <v/>
      </c>
      <c r="AE48" s="301" t="str">
        <f t="shared" si="105"/>
        <v/>
      </c>
      <c r="AF48" s="302" t="str">
        <f t="shared" si="41"/>
        <v/>
      </c>
      <c r="AG48" s="301" t="str">
        <f t="shared" si="106"/>
        <v/>
      </c>
      <c r="AH48" s="302" t="str">
        <f t="shared" si="42"/>
        <v/>
      </c>
      <c r="AI48" s="301" t="str">
        <f t="shared" si="107"/>
        <v/>
      </c>
      <c r="AJ48" s="302" t="str">
        <f t="shared" si="43"/>
        <v/>
      </c>
      <c r="AK48" s="301" t="str">
        <f t="shared" si="108"/>
        <v/>
      </c>
      <c r="AL48" s="302" t="str">
        <f t="shared" si="44"/>
        <v/>
      </c>
      <c r="AM48" s="301" t="str">
        <f t="shared" si="109"/>
        <v/>
      </c>
      <c r="AN48" s="302" t="str">
        <f t="shared" si="45"/>
        <v/>
      </c>
      <c r="AO48" s="301" t="str">
        <f t="shared" si="110"/>
        <v/>
      </c>
      <c r="AP48" s="302" t="str">
        <f t="shared" si="46"/>
        <v/>
      </c>
      <c r="AQ48" s="301" t="str">
        <f t="shared" si="111"/>
        <v/>
      </c>
      <c r="AR48" s="302" t="str">
        <f t="shared" si="47"/>
        <v/>
      </c>
      <c r="AS48" s="301" t="str">
        <f t="shared" si="112"/>
        <v/>
      </c>
      <c r="AT48" s="302" t="str">
        <f t="shared" si="48"/>
        <v/>
      </c>
      <c r="AU48" s="301" t="str">
        <f t="shared" si="113"/>
        <v/>
      </c>
      <c r="AV48" s="302" t="str">
        <f t="shared" si="49"/>
        <v/>
      </c>
      <c r="AW48" s="301" t="str">
        <f t="shared" si="114"/>
        <v/>
      </c>
      <c r="AX48" s="302" t="str">
        <f t="shared" si="50"/>
        <v/>
      </c>
      <c r="AY48" s="301" t="str">
        <f t="shared" si="115"/>
        <v/>
      </c>
      <c r="AZ48" s="302" t="str">
        <f t="shared" si="125"/>
        <v/>
      </c>
      <c r="BA48" s="301"/>
      <c r="BB48" s="302" t="str">
        <f t="shared" si="126"/>
        <v/>
      </c>
      <c r="BC48" s="301" t="str">
        <f t="shared" si="82"/>
        <v/>
      </c>
      <c r="BD48" s="302" t="str">
        <f t="shared" si="127"/>
        <v/>
      </c>
      <c r="BE48" s="301" t="str">
        <f t="shared" si="83"/>
        <v/>
      </c>
      <c r="BF48" s="302"/>
      <c r="BG48" s="301"/>
      <c r="BH48" s="302"/>
      <c r="BI48" s="301"/>
      <c r="BJ48" s="302"/>
      <c r="BK48" s="301"/>
      <c r="BM48" s="785">
        <f t="shared" ca="1" si="88"/>
        <v>327386.66666666669</v>
      </c>
      <c r="BN48" s="1096">
        <f t="shared" ca="1" si="89"/>
        <v>55274.514858919283</v>
      </c>
      <c r="BO48" s="1105">
        <f t="shared" ca="1" si="90"/>
        <v>299749.40923720703</v>
      </c>
      <c r="BP48" s="1105">
        <f t="shared" ca="1" si="91"/>
        <v>355023.92409612634</v>
      </c>
    </row>
    <row r="49" spans="1:68" s="70" customFormat="1" ht="21" customHeight="1">
      <c r="A49" s="242">
        <f t="shared" si="116"/>
        <v>36</v>
      </c>
      <c r="B49" s="1100" t="s">
        <v>518</v>
      </c>
      <c r="C49" s="474">
        <f t="shared" ca="1" si="56"/>
        <v>273354.12</v>
      </c>
      <c r="D49" s="476">
        <f t="shared" ca="1" si="117"/>
        <v>460800</v>
      </c>
      <c r="E49" s="301">
        <f t="shared" ca="1" si="92"/>
        <v>2.8</v>
      </c>
      <c r="F49" s="302" t="str">
        <f t="shared" ca="1" si="118"/>
        <v/>
      </c>
      <c r="G49" s="301" t="str">
        <f t="shared" ca="1" si="93"/>
        <v/>
      </c>
      <c r="H49" s="302">
        <f t="shared" ca="1" si="119"/>
        <v>976928</v>
      </c>
      <c r="I49" s="301">
        <f t="shared" ca="1" si="94"/>
        <v>0</v>
      </c>
      <c r="J49" s="302" t="str">
        <f t="shared" ca="1" si="120"/>
        <v/>
      </c>
      <c r="K49" s="301" t="str">
        <f t="shared" ca="1" si="95"/>
        <v/>
      </c>
      <c r="L49" s="302">
        <f t="shared" ca="1" si="121"/>
        <v>206480</v>
      </c>
      <c r="M49" s="301">
        <f t="shared" ca="1" si="96"/>
        <v>0</v>
      </c>
      <c r="N49" s="302">
        <f t="shared" ca="1" si="122"/>
        <v>206544</v>
      </c>
      <c r="O49" s="301">
        <f t="shared" ca="1" si="97"/>
        <v>0</v>
      </c>
      <c r="P49" s="302">
        <f t="shared" ca="1" si="123"/>
        <v>400000</v>
      </c>
      <c r="Q49" s="301">
        <f t="shared" ca="1" si="98"/>
        <v>2.8</v>
      </c>
      <c r="R49" s="302">
        <f t="shared" ca="1" si="124"/>
        <v>206448</v>
      </c>
      <c r="S49" s="301">
        <f t="shared" ca="1" si="99"/>
        <v>0</v>
      </c>
      <c r="T49" s="302" t="str">
        <f t="shared" si="35"/>
        <v/>
      </c>
      <c r="U49" s="301" t="str">
        <f t="shared" si="100"/>
        <v/>
      </c>
      <c r="V49" s="302" t="str">
        <f t="shared" si="36"/>
        <v/>
      </c>
      <c r="W49" s="301" t="str">
        <f t="shared" si="101"/>
        <v/>
      </c>
      <c r="X49" s="302" t="str">
        <f t="shared" si="37"/>
        <v/>
      </c>
      <c r="Y49" s="301" t="str">
        <f t="shared" si="102"/>
        <v/>
      </c>
      <c r="Z49" s="302" t="str">
        <f t="shared" si="38"/>
        <v/>
      </c>
      <c r="AA49" s="301" t="str">
        <f t="shared" si="103"/>
        <v/>
      </c>
      <c r="AB49" s="302" t="str">
        <f t="shared" si="39"/>
        <v/>
      </c>
      <c r="AC49" s="301" t="str">
        <f t="shared" si="104"/>
        <v/>
      </c>
      <c r="AD49" s="302" t="str">
        <f t="shared" si="40"/>
        <v/>
      </c>
      <c r="AE49" s="301" t="str">
        <f t="shared" si="105"/>
        <v/>
      </c>
      <c r="AF49" s="302" t="str">
        <f t="shared" si="41"/>
        <v/>
      </c>
      <c r="AG49" s="301" t="str">
        <f t="shared" si="106"/>
        <v/>
      </c>
      <c r="AH49" s="302" t="str">
        <f t="shared" si="42"/>
        <v/>
      </c>
      <c r="AI49" s="301" t="str">
        <f t="shared" si="107"/>
        <v/>
      </c>
      <c r="AJ49" s="302" t="str">
        <f t="shared" si="43"/>
        <v/>
      </c>
      <c r="AK49" s="301" t="str">
        <f t="shared" si="108"/>
        <v/>
      </c>
      <c r="AL49" s="302" t="str">
        <f t="shared" si="44"/>
        <v/>
      </c>
      <c r="AM49" s="301" t="str">
        <f t="shared" si="109"/>
        <v/>
      </c>
      <c r="AN49" s="302" t="str">
        <f t="shared" si="45"/>
        <v/>
      </c>
      <c r="AO49" s="301" t="str">
        <f t="shared" si="110"/>
        <v/>
      </c>
      <c r="AP49" s="302" t="str">
        <f t="shared" si="46"/>
        <v/>
      </c>
      <c r="AQ49" s="301" t="str">
        <f t="shared" si="111"/>
        <v/>
      </c>
      <c r="AR49" s="302" t="str">
        <f t="shared" si="47"/>
        <v/>
      </c>
      <c r="AS49" s="301" t="str">
        <f t="shared" si="112"/>
        <v/>
      </c>
      <c r="AT49" s="302" t="str">
        <f t="shared" si="48"/>
        <v/>
      </c>
      <c r="AU49" s="301" t="str">
        <f t="shared" si="113"/>
        <v/>
      </c>
      <c r="AV49" s="302" t="str">
        <f t="shared" si="49"/>
        <v/>
      </c>
      <c r="AW49" s="301" t="str">
        <f t="shared" si="114"/>
        <v/>
      </c>
      <c r="AX49" s="302" t="str">
        <f t="shared" si="50"/>
        <v/>
      </c>
      <c r="AY49" s="301" t="str">
        <f t="shared" si="115"/>
        <v/>
      </c>
      <c r="AZ49" s="302" t="str">
        <f t="shared" si="125"/>
        <v/>
      </c>
      <c r="BA49" s="301"/>
      <c r="BB49" s="302" t="str">
        <f t="shared" si="126"/>
        <v/>
      </c>
      <c r="BC49" s="301" t="str">
        <f t="shared" si="82"/>
        <v/>
      </c>
      <c r="BD49" s="302" t="str">
        <f t="shared" si="127"/>
        <v/>
      </c>
      <c r="BE49" s="301" t="str">
        <f t="shared" si="83"/>
        <v/>
      </c>
      <c r="BF49" s="302"/>
      <c r="BG49" s="301"/>
      <c r="BH49" s="302"/>
      <c r="BI49" s="301"/>
      <c r="BJ49" s="302"/>
      <c r="BK49" s="301"/>
      <c r="BM49" s="785">
        <f t="shared" ca="1" si="88"/>
        <v>409533.33333333331</v>
      </c>
      <c r="BN49" s="1096">
        <f t="shared" ca="1" si="89"/>
        <v>273354.11757076002</v>
      </c>
      <c r="BO49" s="1105">
        <f t="shared" ca="1" si="90"/>
        <v>272856.27454795328</v>
      </c>
      <c r="BP49" s="1105">
        <f t="shared" ca="1" si="91"/>
        <v>546210.39211871335</v>
      </c>
    </row>
    <row r="50" spans="1:68" s="70" customFormat="1" ht="21" customHeight="1">
      <c r="A50" s="242">
        <f t="shared" si="116"/>
        <v>37</v>
      </c>
      <c r="B50" s="1100" t="s">
        <v>520</v>
      </c>
      <c r="C50" s="474">
        <f t="shared" ca="1" si="56"/>
        <v>50776.11</v>
      </c>
      <c r="D50" s="476">
        <f t="shared" ca="1" si="117"/>
        <v>69300</v>
      </c>
      <c r="E50" s="301">
        <f t="shared" ca="1" si="92"/>
        <v>0</v>
      </c>
      <c r="F50" s="302" t="str">
        <f t="shared" ca="1" si="118"/>
        <v/>
      </c>
      <c r="G50" s="301" t="str">
        <f t="shared" ca="1" si="93"/>
        <v/>
      </c>
      <c r="H50" s="302">
        <f t="shared" ca="1" si="119"/>
        <v>243936</v>
      </c>
      <c r="I50" s="301">
        <f t="shared" ca="1" si="94"/>
        <v>0</v>
      </c>
      <c r="J50" s="302" t="str">
        <f t="shared" ca="1" si="120"/>
        <v/>
      </c>
      <c r="K50" s="301" t="str">
        <f t="shared" ca="1" si="95"/>
        <v/>
      </c>
      <c r="L50" s="302">
        <f t="shared" ca="1" si="121"/>
        <v>145755</v>
      </c>
      <c r="M50" s="301">
        <f t="shared" ca="1" si="96"/>
        <v>2.8</v>
      </c>
      <c r="N50" s="302">
        <f t="shared" ca="1" si="122"/>
        <v>145737</v>
      </c>
      <c r="O50" s="301">
        <f t="shared" ca="1" si="97"/>
        <v>2.8</v>
      </c>
      <c r="P50" s="302">
        <f t="shared" ca="1" si="123"/>
        <v>140400</v>
      </c>
      <c r="Q50" s="301">
        <f t="shared" ca="1" si="98"/>
        <v>2.8</v>
      </c>
      <c r="R50" s="302">
        <f t="shared" ca="1" si="124"/>
        <v>145701</v>
      </c>
      <c r="S50" s="301">
        <f t="shared" ca="1" si="99"/>
        <v>2.8</v>
      </c>
      <c r="T50" s="302" t="str">
        <f t="shared" si="35"/>
        <v/>
      </c>
      <c r="U50" s="301" t="str">
        <f t="shared" si="100"/>
        <v/>
      </c>
      <c r="V50" s="302" t="str">
        <f t="shared" si="36"/>
        <v/>
      </c>
      <c r="W50" s="301" t="str">
        <f t="shared" si="101"/>
        <v/>
      </c>
      <c r="X50" s="302" t="str">
        <f t="shared" si="37"/>
        <v/>
      </c>
      <c r="Y50" s="301" t="str">
        <f t="shared" si="102"/>
        <v/>
      </c>
      <c r="Z50" s="302" t="str">
        <f t="shared" si="38"/>
        <v/>
      </c>
      <c r="AA50" s="301" t="str">
        <f t="shared" si="103"/>
        <v/>
      </c>
      <c r="AB50" s="302" t="str">
        <f t="shared" si="39"/>
        <v/>
      </c>
      <c r="AC50" s="301" t="str">
        <f t="shared" si="104"/>
        <v/>
      </c>
      <c r="AD50" s="302" t="str">
        <f t="shared" si="40"/>
        <v/>
      </c>
      <c r="AE50" s="301" t="str">
        <f t="shared" si="105"/>
        <v/>
      </c>
      <c r="AF50" s="302" t="str">
        <f t="shared" si="41"/>
        <v/>
      </c>
      <c r="AG50" s="301" t="str">
        <f t="shared" si="106"/>
        <v/>
      </c>
      <c r="AH50" s="302" t="str">
        <f t="shared" si="42"/>
        <v/>
      </c>
      <c r="AI50" s="301" t="str">
        <f t="shared" si="107"/>
        <v/>
      </c>
      <c r="AJ50" s="302" t="str">
        <f t="shared" si="43"/>
        <v/>
      </c>
      <c r="AK50" s="301" t="str">
        <f t="shared" si="108"/>
        <v/>
      </c>
      <c r="AL50" s="302" t="str">
        <f t="shared" si="44"/>
        <v/>
      </c>
      <c r="AM50" s="301" t="str">
        <f t="shared" si="109"/>
        <v/>
      </c>
      <c r="AN50" s="302" t="str">
        <f t="shared" si="45"/>
        <v/>
      </c>
      <c r="AO50" s="301" t="str">
        <f t="shared" si="110"/>
        <v/>
      </c>
      <c r="AP50" s="302" t="str">
        <f t="shared" si="46"/>
        <v/>
      </c>
      <c r="AQ50" s="301" t="str">
        <f t="shared" si="111"/>
        <v/>
      </c>
      <c r="AR50" s="302" t="str">
        <f t="shared" si="47"/>
        <v/>
      </c>
      <c r="AS50" s="301" t="str">
        <f t="shared" si="112"/>
        <v/>
      </c>
      <c r="AT50" s="302" t="str">
        <f t="shared" si="48"/>
        <v/>
      </c>
      <c r="AU50" s="301" t="str">
        <f t="shared" si="113"/>
        <v/>
      </c>
      <c r="AV50" s="302" t="str">
        <f t="shared" si="49"/>
        <v/>
      </c>
      <c r="AW50" s="301" t="str">
        <f t="shared" si="114"/>
        <v/>
      </c>
      <c r="AX50" s="302" t="str">
        <f t="shared" si="50"/>
        <v/>
      </c>
      <c r="AY50" s="301" t="str">
        <f t="shared" si="115"/>
        <v/>
      </c>
      <c r="AZ50" s="302" t="str">
        <f t="shared" si="125"/>
        <v/>
      </c>
      <c r="BA50" s="301"/>
      <c r="BB50" s="302" t="str">
        <f t="shared" si="126"/>
        <v/>
      </c>
      <c r="BC50" s="301" t="str">
        <f t="shared" si="82"/>
        <v/>
      </c>
      <c r="BD50" s="302" t="str">
        <f t="shared" si="127"/>
        <v/>
      </c>
      <c r="BE50" s="301" t="str">
        <f t="shared" si="83"/>
        <v/>
      </c>
      <c r="BF50" s="302"/>
      <c r="BG50" s="301"/>
      <c r="BH50" s="302"/>
      <c r="BI50" s="301"/>
      <c r="BJ50" s="302"/>
      <c r="BK50" s="301"/>
      <c r="BM50" s="785">
        <f t="shared" ca="1" si="88"/>
        <v>148471.5</v>
      </c>
      <c r="BN50" s="1096">
        <f t="shared" ca="1" si="89"/>
        <v>50776.107927351026</v>
      </c>
      <c r="BO50" s="1105">
        <f t="shared" ca="1" si="90"/>
        <v>123083.44603632449</v>
      </c>
      <c r="BP50" s="1105">
        <f t="shared" ca="1" si="91"/>
        <v>173859.55396367551</v>
      </c>
    </row>
    <row r="51" spans="1:68" s="70" customFormat="1" ht="21" customHeight="1">
      <c r="A51" s="242">
        <f t="shared" si="116"/>
        <v>38</v>
      </c>
      <c r="B51" s="1100" t="s">
        <v>522</v>
      </c>
      <c r="C51" s="474">
        <f t="shared" ca="1" si="56"/>
        <v>1783833.66</v>
      </c>
      <c r="D51" s="476">
        <f t="shared" ca="1" si="117"/>
        <v>1560000</v>
      </c>
      <c r="E51" s="301">
        <f t="shared" ca="1" si="92"/>
        <v>0</v>
      </c>
      <c r="F51" s="302" t="str">
        <f t="shared" ca="1" si="118"/>
        <v/>
      </c>
      <c r="G51" s="301" t="str">
        <f t="shared" ca="1" si="93"/>
        <v/>
      </c>
      <c r="H51" s="302">
        <f t="shared" ca="1" si="119"/>
        <v>3641400</v>
      </c>
      <c r="I51" s="301">
        <f t="shared" ca="1" si="94"/>
        <v>2.8</v>
      </c>
      <c r="J51" s="302" t="str">
        <f t="shared" ca="1" si="120"/>
        <v/>
      </c>
      <c r="K51" s="301" t="str">
        <f t="shared" ca="1" si="95"/>
        <v/>
      </c>
      <c r="L51" s="302">
        <f t="shared" ca="1" si="121"/>
        <v>3659520</v>
      </c>
      <c r="M51" s="301">
        <f t="shared" ca="1" si="96"/>
        <v>2.8</v>
      </c>
      <c r="N51" s="302">
        <f t="shared" ca="1" si="122"/>
        <v>3659580</v>
      </c>
      <c r="O51" s="301">
        <f t="shared" ca="1" si="97"/>
        <v>2.8</v>
      </c>
      <c r="P51" s="302">
        <f t="shared" ca="1" si="123"/>
        <v>7560000</v>
      </c>
      <c r="Q51" s="301">
        <f t="shared" ca="1" si="98"/>
        <v>0</v>
      </c>
      <c r="R51" s="302">
        <f t="shared" ca="1" si="124"/>
        <v>3659340</v>
      </c>
      <c r="S51" s="301">
        <f t="shared" ca="1" si="99"/>
        <v>2.8</v>
      </c>
      <c r="T51" s="302" t="str">
        <f t="shared" si="35"/>
        <v/>
      </c>
      <c r="U51" s="301" t="str">
        <f t="shared" si="100"/>
        <v/>
      </c>
      <c r="V51" s="302" t="str">
        <f t="shared" si="36"/>
        <v/>
      </c>
      <c r="W51" s="301" t="str">
        <f t="shared" si="101"/>
        <v/>
      </c>
      <c r="X51" s="302" t="str">
        <f t="shared" si="37"/>
        <v/>
      </c>
      <c r="Y51" s="301" t="str">
        <f t="shared" si="102"/>
        <v/>
      </c>
      <c r="Z51" s="302" t="str">
        <f t="shared" si="38"/>
        <v/>
      </c>
      <c r="AA51" s="301" t="str">
        <f t="shared" si="103"/>
        <v/>
      </c>
      <c r="AB51" s="302" t="str">
        <f t="shared" si="39"/>
        <v/>
      </c>
      <c r="AC51" s="301" t="str">
        <f t="shared" si="104"/>
        <v/>
      </c>
      <c r="AD51" s="302" t="str">
        <f t="shared" si="40"/>
        <v/>
      </c>
      <c r="AE51" s="301" t="str">
        <f t="shared" si="105"/>
        <v/>
      </c>
      <c r="AF51" s="302" t="str">
        <f t="shared" si="41"/>
        <v/>
      </c>
      <c r="AG51" s="301" t="str">
        <f t="shared" si="106"/>
        <v/>
      </c>
      <c r="AH51" s="302" t="str">
        <f t="shared" si="42"/>
        <v/>
      </c>
      <c r="AI51" s="301" t="str">
        <f t="shared" si="107"/>
        <v/>
      </c>
      <c r="AJ51" s="302" t="str">
        <f t="shared" si="43"/>
        <v/>
      </c>
      <c r="AK51" s="301" t="str">
        <f t="shared" si="108"/>
        <v/>
      </c>
      <c r="AL51" s="302" t="str">
        <f t="shared" si="44"/>
        <v/>
      </c>
      <c r="AM51" s="301" t="str">
        <f t="shared" si="109"/>
        <v/>
      </c>
      <c r="AN51" s="302" t="str">
        <f t="shared" si="45"/>
        <v/>
      </c>
      <c r="AO51" s="301" t="str">
        <f t="shared" si="110"/>
        <v/>
      </c>
      <c r="AP51" s="302" t="str">
        <f t="shared" si="46"/>
        <v/>
      </c>
      <c r="AQ51" s="301" t="str">
        <f t="shared" si="111"/>
        <v/>
      </c>
      <c r="AR51" s="302" t="str">
        <f t="shared" si="47"/>
        <v/>
      </c>
      <c r="AS51" s="301" t="str">
        <f t="shared" si="112"/>
        <v/>
      </c>
      <c r="AT51" s="302" t="str">
        <f t="shared" si="48"/>
        <v/>
      </c>
      <c r="AU51" s="301" t="str">
        <f t="shared" si="113"/>
        <v/>
      </c>
      <c r="AV51" s="302" t="str">
        <f t="shared" si="49"/>
        <v/>
      </c>
      <c r="AW51" s="301" t="str">
        <f t="shared" si="114"/>
        <v/>
      </c>
      <c r="AX51" s="302" t="str">
        <f t="shared" si="50"/>
        <v/>
      </c>
      <c r="AY51" s="301" t="str">
        <f t="shared" si="115"/>
        <v/>
      </c>
      <c r="AZ51" s="302" t="str">
        <f t="shared" si="125"/>
        <v/>
      </c>
      <c r="BA51" s="301"/>
      <c r="BB51" s="302" t="str">
        <f t="shared" si="126"/>
        <v/>
      </c>
      <c r="BC51" s="301" t="str">
        <f t="shared" si="82"/>
        <v/>
      </c>
      <c r="BD51" s="302" t="str">
        <f t="shared" si="127"/>
        <v/>
      </c>
      <c r="BE51" s="301" t="str">
        <f t="shared" si="83"/>
        <v/>
      </c>
      <c r="BF51" s="302"/>
      <c r="BG51" s="301"/>
      <c r="BH51" s="302"/>
      <c r="BI51" s="301"/>
      <c r="BJ51" s="302"/>
      <c r="BK51" s="301"/>
      <c r="BM51" s="785">
        <f t="shared" ca="1" si="88"/>
        <v>3956640</v>
      </c>
      <c r="BN51" s="1096">
        <f t="shared" ca="1" si="89"/>
        <v>1783833.6555856322</v>
      </c>
      <c r="BO51" s="1105">
        <f t="shared" ca="1" si="90"/>
        <v>3064723.1722071841</v>
      </c>
      <c r="BP51" s="1105">
        <f t="shared" ca="1" si="91"/>
        <v>4848556.8277928159</v>
      </c>
    </row>
    <row r="52" spans="1:68" s="70" customFormat="1" ht="21" customHeight="1">
      <c r="A52" s="242">
        <f t="shared" si="116"/>
        <v>39</v>
      </c>
      <c r="B52" s="1100" t="s">
        <v>524</v>
      </c>
      <c r="C52" s="474">
        <f t="shared" ca="1" si="56"/>
        <v>306893.53999999998</v>
      </c>
      <c r="D52" s="476">
        <f t="shared" ca="1" si="117"/>
        <v>146400</v>
      </c>
      <c r="E52" s="301">
        <f t="shared" ca="1" si="92"/>
        <v>0</v>
      </c>
      <c r="F52" s="302" t="str">
        <f t="shared" ca="1" si="118"/>
        <v/>
      </c>
      <c r="G52" s="301" t="str">
        <f t="shared" ca="1" si="93"/>
        <v/>
      </c>
      <c r="H52" s="302">
        <f t="shared" ca="1" si="119"/>
        <v>300696</v>
      </c>
      <c r="I52" s="301">
        <f t="shared" ca="1" si="94"/>
        <v>2.8</v>
      </c>
      <c r="J52" s="302" t="str">
        <f t="shared" ca="1" si="120"/>
        <v/>
      </c>
      <c r="K52" s="301" t="str">
        <f t="shared" ca="1" si="95"/>
        <v/>
      </c>
      <c r="L52" s="302">
        <f t="shared" ca="1" si="121"/>
        <v>302172</v>
      </c>
      <c r="M52" s="301">
        <f t="shared" ca="1" si="96"/>
        <v>2.8</v>
      </c>
      <c r="N52" s="302">
        <f t="shared" ca="1" si="122"/>
        <v>302184</v>
      </c>
      <c r="O52" s="301">
        <f t="shared" ca="1" si="97"/>
        <v>2.8</v>
      </c>
      <c r="P52" s="302">
        <f t="shared" ca="1" si="123"/>
        <v>1080000</v>
      </c>
      <c r="Q52" s="301">
        <f t="shared" ca="1" si="98"/>
        <v>0</v>
      </c>
      <c r="R52" s="302">
        <f t="shared" ca="1" si="124"/>
        <v>302136</v>
      </c>
      <c r="S52" s="301">
        <f t="shared" ca="1" si="99"/>
        <v>2.8</v>
      </c>
      <c r="T52" s="302" t="str">
        <f t="shared" si="35"/>
        <v/>
      </c>
      <c r="U52" s="301" t="str">
        <f t="shared" si="100"/>
        <v/>
      </c>
      <c r="V52" s="302" t="str">
        <f t="shared" si="36"/>
        <v/>
      </c>
      <c r="W52" s="301" t="str">
        <f t="shared" si="101"/>
        <v/>
      </c>
      <c r="X52" s="302" t="str">
        <f t="shared" si="37"/>
        <v/>
      </c>
      <c r="Y52" s="301" t="str">
        <f t="shared" si="102"/>
        <v/>
      </c>
      <c r="Z52" s="302" t="str">
        <f t="shared" si="38"/>
        <v/>
      </c>
      <c r="AA52" s="301" t="str">
        <f t="shared" si="103"/>
        <v/>
      </c>
      <c r="AB52" s="302" t="str">
        <f t="shared" si="39"/>
        <v/>
      </c>
      <c r="AC52" s="301" t="str">
        <f t="shared" si="104"/>
        <v/>
      </c>
      <c r="AD52" s="302" t="str">
        <f t="shared" si="40"/>
        <v/>
      </c>
      <c r="AE52" s="301" t="str">
        <f t="shared" si="105"/>
        <v/>
      </c>
      <c r="AF52" s="302" t="str">
        <f t="shared" si="41"/>
        <v/>
      </c>
      <c r="AG52" s="301" t="str">
        <f t="shared" si="106"/>
        <v/>
      </c>
      <c r="AH52" s="302" t="str">
        <f t="shared" si="42"/>
        <v/>
      </c>
      <c r="AI52" s="301" t="str">
        <f t="shared" si="107"/>
        <v/>
      </c>
      <c r="AJ52" s="302" t="str">
        <f t="shared" si="43"/>
        <v/>
      </c>
      <c r="AK52" s="301" t="str">
        <f t="shared" si="108"/>
        <v/>
      </c>
      <c r="AL52" s="302" t="str">
        <f t="shared" si="44"/>
        <v/>
      </c>
      <c r="AM52" s="301" t="str">
        <f t="shared" si="109"/>
        <v/>
      </c>
      <c r="AN52" s="302" t="str">
        <f t="shared" si="45"/>
        <v/>
      </c>
      <c r="AO52" s="301" t="str">
        <f t="shared" si="110"/>
        <v/>
      </c>
      <c r="AP52" s="302" t="str">
        <f t="shared" si="46"/>
        <v/>
      </c>
      <c r="AQ52" s="301" t="str">
        <f t="shared" si="111"/>
        <v/>
      </c>
      <c r="AR52" s="302" t="str">
        <f t="shared" si="47"/>
        <v/>
      </c>
      <c r="AS52" s="301" t="str">
        <f t="shared" si="112"/>
        <v/>
      </c>
      <c r="AT52" s="302" t="str">
        <f t="shared" si="48"/>
        <v/>
      </c>
      <c r="AU52" s="301" t="str">
        <f t="shared" si="113"/>
        <v/>
      </c>
      <c r="AV52" s="302" t="str">
        <f t="shared" si="49"/>
        <v/>
      </c>
      <c r="AW52" s="301" t="str">
        <f t="shared" si="114"/>
        <v/>
      </c>
      <c r="AX52" s="302" t="str">
        <f t="shared" si="50"/>
        <v/>
      </c>
      <c r="AY52" s="301" t="str">
        <f t="shared" si="115"/>
        <v/>
      </c>
      <c r="AZ52" s="302" t="str">
        <f t="shared" si="125"/>
        <v/>
      </c>
      <c r="BA52" s="301"/>
      <c r="BB52" s="302" t="str">
        <f t="shared" si="126"/>
        <v/>
      </c>
      <c r="BC52" s="301" t="str">
        <f t="shared" si="82"/>
        <v/>
      </c>
      <c r="BD52" s="302" t="str">
        <f t="shared" si="127"/>
        <v/>
      </c>
      <c r="BE52" s="301" t="str">
        <f t="shared" si="83"/>
        <v/>
      </c>
      <c r="BF52" s="302"/>
      <c r="BG52" s="301"/>
      <c r="BH52" s="302"/>
      <c r="BI52" s="301"/>
      <c r="BJ52" s="302"/>
      <c r="BK52" s="301"/>
      <c r="BM52" s="785">
        <f t="shared" ca="1" si="88"/>
        <v>405598</v>
      </c>
      <c r="BN52" s="1096">
        <f t="shared" ca="1" si="89"/>
        <v>306893.53982773895</v>
      </c>
      <c r="BO52" s="1105">
        <f t="shared" ca="1" si="90"/>
        <v>252151.23008613053</v>
      </c>
      <c r="BP52" s="1105">
        <f t="shared" ca="1" si="91"/>
        <v>559044.76991386944</v>
      </c>
    </row>
    <row r="53" spans="1:68" s="70" customFormat="1" ht="21" customHeight="1">
      <c r="A53" s="242">
        <f t="shared" si="116"/>
        <v>40</v>
      </c>
      <c r="B53" s="1100" t="s">
        <v>533</v>
      </c>
      <c r="C53" s="474">
        <f t="shared" ca="1" si="56"/>
        <v>688.82</v>
      </c>
      <c r="D53" s="476">
        <f t="shared" ca="1" si="117"/>
        <v>3150</v>
      </c>
      <c r="E53" s="301">
        <f t="shared" ca="1" si="92"/>
        <v>0</v>
      </c>
      <c r="F53" s="302" t="str">
        <f t="shared" ca="1" si="118"/>
        <v/>
      </c>
      <c r="G53" s="301" t="str">
        <f t="shared" ca="1" si="93"/>
        <v/>
      </c>
      <c r="H53" s="302">
        <f t="shared" ca="1" si="119"/>
        <v>3300</v>
      </c>
      <c r="I53" s="301">
        <f t="shared" ca="1" si="94"/>
        <v>0</v>
      </c>
      <c r="J53" s="302" t="str">
        <f t="shared" ca="1" si="120"/>
        <v/>
      </c>
      <c r="K53" s="301" t="str">
        <f t="shared" ca="1" si="95"/>
        <v/>
      </c>
      <c r="L53" s="302">
        <f t="shared" ca="1" si="121"/>
        <v>4702</v>
      </c>
      <c r="M53" s="301">
        <f t="shared" ca="1" si="96"/>
        <v>0</v>
      </c>
      <c r="N53" s="302">
        <f t="shared" ca="1" si="122"/>
        <v>4703</v>
      </c>
      <c r="O53" s="301">
        <f t="shared" ca="1" si="97"/>
        <v>0</v>
      </c>
      <c r="P53" s="302">
        <f t="shared" ca="1" si="123"/>
        <v>3600</v>
      </c>
      <c r="Q53" s="301">
        <f t="shared" ca="1" si="98"/>
        <v>0</v>
      </c>
      <c r="R53" s="302">
        <f t="shared" ca="1" si="124"/>
        <v>4701</v>
      </c>
      <c r="S53" s="301">
        <f t="shared" ca="1" si="99"/>
        <v>0</v>
      </c>
      <c r="T53" s="302" t="str">
        <f t="shared" si="35"/>
        <v/>
      </c>
      <c r="U53" s="301" t="str">
        <f t="shared" si="100"/>
        <v/>
      </c>
      <c r="V53" s="302" t="str">
        <f t="shared" si="36"/>
        <v/>
      </c>
      <c r="W53" s="301" t="str">
        <f t="shared" si="101"/>
        <v/>
      </c>
      <c r="X53" s="302" t="str">
        <f t="shared" si="37"/>
        <v/>
      </c>
      <c r="Y53" s="301" t="str">
        <f t="shared" si="102"/>
        <v/>
      </c>
      <c r="Z53" s="302" t="str">
        <f t="shared" si="38"/>
        <v/>
      </c>
      <c r="AA53" s="301" t="str">
        <f t="shared" si="103"/>
        <v/>
      </c>
      <c r="AB53" s="302" t="str">
        <f t="shared" si="39"/>
        <v/>
      </c>
      <c r="AC53" s="301" t="str">
        <f t="shared" si="104"/>
        <v/>
      </c>
      <c r="AD53" s="302" t="str">
        <f t="shared" si="40"/>
        <v/>
      </c>
      <c r="AE53" s="301" t="str">
        <f t="shared" si="105"/>
        <v/>
      </c>
      <c r="AF53" s="302" t="str">
        <f t="shared" si="41"/>
        <v/>
      </c>
      <c r="AG53" s="301" t="str">
        <f t="shared" si="106"/>
        <v/>
      </c>
      <c r="AH53" s="302" t="str">
        <f t="shared" si="42"/>
        <v/>
      </c>
      <c r="AI53" s="301" t="str">
        <f t="shared" si="107"/>
        <v/>
      </c>
      <c r="AJ53" s="302" t="str">
        <f t="shared" si="43"/>
        <v/>
      </c>
      <c r="AK53" s="301" t="str">
        <f t="shared" si="108"/>
        <v/>
      </c>
      <c r="AL53" s="302" t="str">
        <f t="shared" si="44"/>
        <v/>
      </c>
      <c r="AM53" s="301" t="str">
        <f t="shared" si="109"/>
        <v/>
      </c>
      <c r="AN53" s="302" t="str">
        <f t="shared" si="45"/>
        <v/>
      </c>
      <c r="AO53" s="301" t="str">
        <f t="shared" si="110"/>
        <v/>
      </c>
      <c r="AP53" s="302" t="str">
        <f t="shared" si="46"/>
        <v/>
      </c>
      <c r="AQ53" s="301" t="str">
        <f t="shared" si="111"/>
        <v/>
      </c>
      <c r="AR53" s="302" t="str">
        <f t="shared" si="47"/>
        <v/>
      </c>
      <c r="AS53" s="301" t="str">
        <f t="shared" si="112"/>
        <v/>
      </c>
      <c r="AT53" s="302" t="str">
        <f t="shared" si="48"/>
        <v/>
      </c>
      <c r="AU53" s="301" t="str">
        <f t="shared" si="113"/>
        <v/>
      </c>
      <c r="AV53" s="302" t="str">
        <f t="shared" si="49"/>
        <v/>
      </c>
      <c r="AW53" s="301" t="str">
        <f t="shared" si="114"/>
        <v/>
      </c>
      <c r="AX53" s="302" t="str">
        <f t="shared" si="50"/>
        <v/>
      </c>
      <c r="AY53" s="301" t="str">
        <f t="shared" si="115"/>
        <v/>
      </c>
      <c r="AZ53" s="302" t="str">
        <f t="shared" si="125"/>
        <v/>
      </c>
      <c r="BA53" s="301"/>
      <c r="BB53" s="302" t="str">
        <f t="shared" si="126"/>
        <v/>
      </c>
      <c r="BC53" s="301" t="str">
        <f t="shared" si="82"/>
        <v/>
      </c>
      <c r="BD53" s="302" t="str">
        <f t="shared" si="127"/>
        <v/>
      </c>
      <c r="BE53" s="301" t="str">
        <f t="shared" si="83"/>
        <v/>
      </c>
      <c r="BF53" s="302"/>
      <c r="BG53" s="301"/>
      <c r="BH53" s="302"/>
      <c r="BI53" s="301"/>
      <c r="BJ53" s="302"/>
      <c r="BK53" s="301"/>
      <c r="BM53" s="785">
        <f t="shared" ca="1" si="88"/>
        <v>4026</v>
      </c>
      <c r="BN53" s="1096">
        <f t="shared" ca="1" si="89"/>
        <v>688.82242510921003</v>
      </c>
      <c r="BO53" s="1105">
        <f t="shared" ca="1" si="90"/>
        <v>3681.5887874453952</v>
      </c>
      <c r="BP53" s="1105">
        <f t="shared" ca="1" si="91"/>
        <v>4370.4112125546053</v>
      </c>
    </row>
    <row r="54" spans="1:68" s="70" customFormat="1" ht="21" customHeight="1">
      <c r="A54" s="242">
        <f t="shared" si="116"/>
        <v>41</v>
      </c>
      <c r="B54" s="1104" t="s">
        <v>533</v>
      </c>
      <c r="C54" s="474">
        <f t="shared" ca="1" si="56"/>
        <v>688.82</v>
      </c>
      <c r="D54" s="476">
        <f t="shared" ca="1" si="117"/>
        <v>3150</v>
      </c>
      <c r="E54" s="301">
        <f t="shared" ca="1" si="92"/>
        <v>0</v>
      </c>
      <c r="F54" s="302" t="str">
        <f t="shared" ca="1" si="118"/>
        <v/>
      </c>
      <c r="G54" s="301" t="str">
        <f t="shared" ca="1" si="93"/>
        <v/>
      </c>
      <c r="H54" s="302">
        <f t="shared" ca="1" si="119"/>
        <v>3300</v>
      </c>
      <c r="I54" s="301">
        <f t="shared" ca="1" si="94"/>
        <v>0</v>
      </c>
      <c r="J54" s="302" t="str">
        <f t="shared" ca="1" si="120"/>
        <v/>
      </c>
      <c r="K54" s="301" t="str">
        <f t="shared" ca="1" si="95"/>
        <v/>
      </c>
      <c r="L54" s="302">
        <f t="shared" ca="1" si="121"/>
        <v>4702</v>
      </c>
      <c r="M54" s="301">
        <f t="shared" ca="1" si="96"/>
        <v>0</v>
      </c>
      <c r="N54" s="302">
        <f t="shared" ca="1" si="122"/>
        <v>4703</v>
      </c>
      <c r="O54" s="301">
        <f t="shared" ca="1" si="97"/>
        <v>0</v>
      </c>
      <c r="P54" s="302">
        <f t="shared" ca="1" si="123"/>
        <v>3600</v>
      </c>
      <c r="Q54" s="301">
        <f t="shared" ca="1" si="98"/>
        <v>0</v>
      </c>
      <c r="R54" s="302">
        <f t="shared" ca="1" si="124"/>
        <v>4701</v>
      </c>
      <c r="S54" s="301">
        <f t="shared" ca="1" si="99"/>
        <v>0</v>
      </c>
      <c r="T54" s="302" t="str">
        <f t="shared" si="35"/>
        <v/>
      </c>
      <c r="U54" s="301" t="str">
        <f t="shared" si="100"/>
        <v/>
      </c>
      <c r="V54" s="302" t="str">
        <f t="shared" si="36"/>
        <v/>
      </c>
      <c r="W54" s="301" t="str">
        <f t="shared" si="101"/>
        <v/>
      </c>
      <c r="X54" s="302" t="str">
        <f t="shared" si="37"/>
        <v/>
      </c>
      <c r="Y54" s="301" t="str">
        <f t="shared" si="102"/>
        <v/>
      </c>
      <c r="Z54" s="302" t="str">
        <f t="shared" si="38"/>
        <v/>
      </c>
      <c r="AA54" s="301" t="str">
        <f t="shared" si="103"/>
        <v/>
      </c>
      <c r="AB54" s="302" t="str">
        <f t="shared" si="39"/>
        <v/>
      </c>
      <c r="AC54" s="301" t="str">
        <f t="shared" si="104"/>
        <v/>
      </c>
      <c r="AD54" s="302" t="str">
        <f t="shared" si="40"/>
        <v/>
      </c>
      <c r="AE54" s="301" t="str">
        <f t="shared" si="105"/>
        <v/>
      </c>
      <c r="AF54" s="302" t="str">
        <f t="shared" si="41"/>
        <v/>
      </c>
      <c r="AG54" s="301" t="str">
        <f t="shared" si="106"/>
        <v/>
      </c>
      <c r="AH54" s="302" t="str">
        <f t="shared" si="42"/>
        <v/>
      </c>
      <c r="AI54" s="301" t="str">
        <f t="shared" si="107"/>
        <v/>
      </c>
      <c r="AJ54" s="302" t="str">
        <f t="shared" si="43"/>
        <v/>
      </c>
      <c r="AK54" s="301" t="str">
        <f t="shared" si="108"/>
        <v/>
      </c>
      <c r="AL54" s="302" t="str">
        <f t="shared" si="44"/>
        <v/>
      </c>
      <c r="AM54" s="301" t="str">
        <f t="shared" si="109"/>
        <v/>
      </c>
      <c r="AN54" s="302" t="str">
        <f t="shared" si="45"/>
        <v/>
      </c>
      <c r="AO54" s="301" t="str">
        <f t="shared" si="110"/>
        <v/>
      </c>
      <c r="AP54" s="302" t="str">
        <f t="shared" si="46"/>
        <v/>
      </c>
      <c r="AQ54" s="301" t="str">
        <f t="shared" si="111"/>
        <v/>
      </c>
      <c r="AR54" s="302" t="str">
        <f t="shared" si="47"/>
        <v/>
      </c>
      <c r="AS54" s="301" t="str">
        <f t="shared" si="112"/>
        <v/>
      </c>
      <c r="AT54" s="302" t="str">
        <f t="shared" si="48"/>
        <v/>
      </c>
      <c r="AU54" s="301" t="str">
        <f t="shared" si="113"/>
        <v/>
      </c>
      <c r="AV54" s="302" t="str">
        <f t="shared" si="49"/>
        <v/>
      </c>
      <c r="AW54" s="301" t="str">
        <f t="shared" si="114"/>
        <v/>
      </c>
      <c r="AX54" s="302" t="str">
        <f t="shared" si="50"/>
        <v/>
      </c>
      <c r="AY54" s="301" t="str">
        <f t="shared" si="115"/>
        <v/>
      </c>
      <c r="AZ54" s="302" t="str">
        <f t="shared" si="125"/>
        <v/>
      </c>
      <c r="BA54" s="301"/>
      <c r="BB54" s="302" t="str">
        <f t="shared" si="126"/>
        <v/>
      </c>
      <c r="BC54" s="301" t="str">
        <f t="shared" si="82"/>
        <v/>
      </c>
      <c r="BD54" s="302" t="str">
        <f t="shared" si="127"/>
        <v/>
      </c>
      <c r="BE54" s="301" t="str">
        <f t="shared" si="83"/>
        <v/>
      </c>
      <c r="BF54" s="302"/>
      <c r="BG54" s="301"/>
      <c r="BH54" s="302"/>
      <c r="BI54" s="301"/>
      <c r="BJ54" s="302"/>
      <c r="BK54" s="301"/>
      <c r="BM54" s="785">
        <f t="shared" ca="1" si="88"/>
        <v>4026</v>
      </c>
      <c r="BN54" s="1096">
        <f t="shared" ca="1" si="89"/>
        <v>688.82242510921003</v>
      </c>
      <c r="BO54" s="1105">
        <f t="shared" ca="1" si="90"/>
        <v>3681.5887874453952</v>
      </c>
      <c r="BP54" s="1105">
        <f t="shared" ca="1" si="91"/>
        <v>4370.4112125546053</v>
      </c>
    </row>
    <row r="55" spans="1:68" s="70" customFormat="1" ht="21" customHeight="1">
      <c r="A55" s="242">
        <f t="shared" si="116"/>
        <v>42</v>
      </c>
      <c r="B55" s="1100" t="s">
        <v>547</v>
      </c>
      <c r="C55" s="474">
        <f t="shared" ca="1" si="56"/>
        <v>640466.56999999995</v>
      </c>
      <c r="D55" s="476">
        <f t="shared" ca="1" si="117"/>
        <v>6940000</v>
      </c>
      <c r="E55" s="301">
        <f t="shared" ca="1" si="92"/>
        <v>0</v>
      </c>
      <c r="F55" s="302" t="str">
        <f t="shared" ca="1" si="118"/>
        <v/>
      </c>
      <c r="G55" s="301" t="str">
        <f t="shared" ca="1" si="93"/>
        <v/>
      </c>
      <c r="H55" s="302">
        <f t="shared" ca="1" si="119"/>
        <v>5100000</v>
      </c>
      <c r="I55" s="301">
        <f t="shared" ca="1" si="94"/>
        <v>0</v>
      </c>
      <c r="J55" s="302" t="str">
        <f t="shared" ca="1" si="120"/>
        <v/>
      </c>
      <c r="K55" s="301" t="str">
        <f t="shared" ca="1" si="95"/>
        <v/>
      </c>
      <c r="L55" s="302">
        <f t="shared" ca="1" si="121"/>
        <v>5297810</v>
      </c>
      <c r="M55" s="301">
        <f t="shared" ca="1" si="96"/>
        <v>0</v>
      </c>
      <c r="N55" s="302">
        <f t="shared" ca="1" si="122"/>
        <v>5297800</v>
      </c>
      <c r="O55" s="301">
        <f t="shared" ca="1" si="97"/>
        <v>0</v>
      </c>
      <c r="P55" s="302">
        <f t="shared" ca="1" si="123"/>
        <v>6000000</v>
      </c>
      <c r="Q55" s="301">
        <f t="shared" ca="1" si="98"/>
        <v>0</v>
      </c>
      <c r="R55" s="302">
        <f t="shared" ca="1" si="124"/>
        <v>5297600</v>
      </c>
      <c r="S55" s="301">
        <f t="shared" ca="1" si="99"/>
        <v>0</v>
      </c>
      <c r="T55" s="302" t="str">
        <f t="shared" si="35"/>
        <v/>
      </c>
      <c r="U55" s="301" t="str">
        <f t="shared" si="100"/>
        <v/>
      </c>
      <c r="V55" s="302" t="str">
        <f t="shared" si="36"/>
        <v/>
      </c>
      <c r="W55" s="301" t="str">
        <f t="shared" si="101"/>
        <v/>
      </c>
      <c r="X55" s="302" t="str">
        <f t="shared" si="37"/>
        <v/>
      </c>
      <c r="Y55" s="301" t="str">
        <f t="shared" si="102"/>
        <v/>
      </c>
      <c r="Z55" s="302" t="str">
        <f t="shared" si="38"/>
        <v/>
      </c>
      <c r="AA55" s="301" t="str">
        <f t="shared" si="103"/>
        <v/>
      </c>
      <c r="AB55" s="302" t="str">
        <f t="shared" si="39"/>
        <v/>
      </c>
      <c r="AC55" s="301" t="str">
        <f t="shared" si="104"/>
        <v/>
      </c>
      <c r="AD55" s="302" t="str">
        <f t="shared" si="40"/>
        <v/>
      </c>
      <c r="AE55" s="301" t="str">
        <f t="shared" si="105"/>
        <v/>
      </c>
      <c r="AF55" s="302" t="str">
        <f t="shared" si="41"/>
        <v/>
      </c>
      <c r="AG55" s="301" t="str">
        <f t="shared" si="106"/>
        <v/>
      </c>
      <c r="AH55" s="302" t="str">
        <f t="shared" si="42"/>
        <v/>
      </c>
      <c r="AI55" s="301" t="str">
        <f t="shared" si="107"/>
        <v/>
      </c>
      <c r="AJ55" s="302" t="str">
        <f t="shared" si="43"/>
        <v/>
      </c>
      <c r="AK55" s="301" t="str">
        <f t="shared" si="108"/>
        <v/>
      </c>
      <c r="AL55" s="302" t="str">
        <f t="shared" si="44"/>
        <v/>
      </c>
      <c r="AM55" s="301" t="str">
        <f t="shared" si="109"/>
        <v/>
      </c>
      <c r="AN55" s="302" t="str">
        <f t="shared" si="45"/>
        <v/>
      </c>
      <c r="AO55" s="301" t="str">
        <f t="shared" si="110"/>
        <v/>
      </c>
      <c r="AP55" s="302" t="str">
        <f t="shared" si="46"/>
        <v/>
      </c>
      <c r="AQ55" s="301" t="str">
        <f t="shared" si="111"/>
        <v/>
      </c>
      <c r="AR55" s="302" t="str">
        <f t="shared" si="47"/>
        <v/>
      </c>
      <c r="AS55" s="301" t="str">
        <f t="shared" si="112"/>
        <v/>
      </c>
      <c r="AT55" s="302" t="str">
        <f t="shared" si="48"/>
        <v/>
      </c>
      <c r="AU55" s="301" t="str">
        <f t="shared" si="113"/>
        <v/>
      </c>
      <c r="AV55" s="302" t="str">
        <f t="shared" si="49"/>
        <v/>
      </c>
      <c r="AW55" s="301" t="str">
        <f t="shared" si="114"/>
        <v/>
      </c>
      <c r="AX55" s="302" t="str">
        <f t="shared" si="50"/>
        <v/>
      </c>
      <c r="AY55" s="301" t="str">
        <f t="shared" si="115"/>
        <v/>
      </c>
      <c r="AZ55" s="302" t="str">
        <f t="shared" si="125"/>
        <v/>
      </c>
      <c r="BA55" s="301"/>
      <c r="BB55" s="302" t="str">
        <f t="shared" si="126"/>
        <v/>
      </c>
      <c r="BC55" s="301" t="str">
        <f t="shared" si="82"/>
        <v/>
      </c>
      <c r="BD55" s="302" t="str">
        <f t="shared" si="127"/>
        <v/>
      </c>
      <c r="BE55" s="301" t="str">
        <f t="shared" si="83"/>
        <v/>
      </c>
      <c r="BF55" s="302"/>
      <c r="BG55" s="301"/>
      <c r="BH55" s="302"/>
      <c r="BI55" s="301"/>
      <c r="BJ55" s="302"/>
      <c r="BK55" s="301"/>
      <c r="BM55" s="785">
        <f t="shared" ca="1" si="88"/>
        <v>5655535</v>
      </c>
      <c r="BN55" s="1096">
        <f t="shared" ca="1" si="89"/>
        <v>640466.57195490436</v>
      </c>
      <c r="BO55" s="1105">
        <f t="shared" ca="1" si="90"/>
        <v>5335301.7140225479</v>
      </c>
      <c r="BP55" s="1105">
        <f t="shared" ca="1" si="91"/>
        <v>5975768.2859774521</v>
      </c>
    </row>
    <row r="56" spans="1:68" s="70" customFormat="1" ht="21" customHeight="1">
      <c r="A56" s="242">
        <f t="shared" si="116"/>
        <v>43</v>
      </c>
      <c r="B56" s="1103" t="s">
        <v>549</v>
      </c>
      <c r="C56" s="474">
        <f t="shared" ca="1" si="56"/>
        <v>1330331.33</v>
      </c>
      <c r="D56" s="476">
        <f t="shared" ca="1" si="117"/>
        <v>7650000</v>
      </c>
      <c r="E56" s="301">
        <f t="shared" ca="1" si="92"/>
        <v>0</v>
      </c>
      <c r="F56" s="302" t="str">
        <f t="shared" ca="1" si="118"/>
        <v/>
      </c>
      <c r="G56" s="301" t="str">
        <f t="shared" ca="1" si="93"/>
        <v/>
      </c>
      <c r="H56" s="302">
        <f t="shared" ca="1" si="119"/>
        <v>8678900</v>
      </c>
      <c r="I56" s="301">
        <f t="shared" ca="1" si="94"/>
        <v>0</v>
      </c>
      <c r="J56" s="302" t="str">
        <f t="shared" ca="1" si="120"/>
        <v/>
      </c>
      <c r="K56" s="301" t="str">
        <f t="shared" ca="1" si="95"/>
        <v/>
      </c>
      <c r="L56" s="302">
        <f t="shared" ca="1" si="121"/>
        <v>5460905</v>
      </c>
      <c r="M56" s="301">
        <f t="shared" ca="1" si="96"/>
        <v>0</v>
      </c>
      <c r="N56" s="302">
        <f t="shared" ca="1" si="122"/>
        <v>5460900</v>
      </c>
      <c r="O56" s="301">
        <f t="shared" ca="1" si="97"/>
        <v>0</v>
      </c>
      <c r="P56" s="302">
        <f t="shared" ca="1" si="123"/>
        <v>7800000</v>
      </c>
      <c r="Q56" s="301">
        <f t="shared" ca="1" si="98"/>
        <v>0</v>
      </c>
      <c r="R56" s="302">
        <f t="shared" ca="1" si="124"/>
        <v>5460810</v>
      </c>
      <c r="S56" s="301">
        <f t="shared" ca="1" si="99"/>
        <v>0</v>
      </c>
      <c r="T56" s="302" t="str">
        <f t="shared" si="35"/>
        <v/>
      </c>
      <c r="U56" s="301" t="str">
        <f t="shared" si="100"/>
        <v/>
      </c>
      <c r="V56" s="302" t="str">
        <f t="shared" si="36"/>
        <v/>
      </c>
      <c r="W56" s="301" t="str">
        <f t="shared" si="101"/>
        <v/>
      </c>
      <c r="X56" s="302" t="str">
        <f t="shared" si="37"/>
        <v/>
      </c>
      <c r="Y56" s="301" t="str">
        <f t="shared" si="102"/>
        <v/>
      </c>
      <c r="Z56" s="302" t="str">
        <f t="shared" si="38"/>
        <v/>
      </c>
      <c r="AA56" s="301" t="str">
        <f t="shared" si="103"/>
        <v/>
      </c>
      <c r="AB56" s="302" t="str">
        <f t="shared" si="39"/>
        <v/>
      </c>
      <c r="AC56" s="301" t="str">
        <f t="shared" si="104"/>
        <v/>
      </c>
      <c r="AD56" s="302" t="str">
        <f t="shared" si="40"/>
        <v/>
      </c>
      <c r="AE56" s="301" t="str">
        <f t="shared" si="105"/>
        <v/>
      </c>
      <c r="AF56" s="302" t="str">
        <f t="shared" si="41"/>
        <v/>
      </c>
      <c r="AG56" s="301" t="str">
        <f t="shared" si="106"/>
        <v/>
      </c>
      <c r="AH56" s="302" t="str">
        <f t="shared" si="42"/>
        <v/>
      </c>
      <c r="AI56" s="301" t="str">
        <f t="shared" si="107"/>
        <v/>
      </c>
      <c r="AJ56" s="302" t="str">
        <f t="shared" si="43"/>
        <v/>
      </c>
      <c r="AK56" s="301" t="str">
        <f t="shared" si="108"/>
        <v/>
      </c>
      <c r="AL56" s="302" t="str">
        <f t="shared" si="44"/>
        <v/>
      </c>
      <c r="AM56" s="301" t="str">
        <f t="shared" si="109"/>
        <v/>
      </c>
      <c r="AN56" s="302" t="str">
        <f t="shared" si="45"/>
        <v/>
      </c>
      <c r="AO56" s="301" t="str">
        <f t="shared" si="110"/>
        <v/>
      </c>
      <c r="AP56" s="302" t="str">
        <f t="shared" si="46"/>
        <v/>
      </c>
      <c r="AQ56" s="301" t="str">
        <f t="shared" si="111"/>
        <v/>
      </c>
      <c r="AR56" s="302" t="str">
        <f t="shared" si="47"/>
        <v/>
      </c>
      <c r="AS56" s="301" t="str">
        <f t="shared" si="112"/>
        <v/>
      </c>
      <c r="AT56" s="302" t="str">
        <f t="shared" si="48"/>
        <v/>
      </c>
      <c r="AU56" s="301" t="str">
        <f t="shared" si="113"/>
        <v/>
      </c>
      <c r="AV56" s="302" t="str">
        <f t="shared" si="49"/>
        <v/>
      </c>
      <c r="AW56" s="301" t="str">
        <f t="shared" si="114"/>
        <v/>
      </c>
      <c r="AX56" s="302" t="str">
        <f t="shared" si="50"/>
        <v/>
      </c>
      <c r="AY56" s="301" t="str">
        <f t="shared" si="115"/>
        <v/>
      </c>
      <c r="AZ56" s="302" t="str">
        <f t="shared" si="125"/>
        <v/>
      </c>
      <c r="BA56" s="301"/>
      <c r="BB56" s="302" t="str">
        <f t="shared" si="126"/>
        <v/>
      </c>
      <c r="BC56" s="301" t="str">
        <f t="shared" si="82"/>
        <v/>
      </c>
      <c r="BD56" s="302" t="str">
        <f t="shared" si="127"/>
        <v/>
      </c>
      <c r="BE56" s="301" t="str">
        <f t="shared" si="83"/>
        <v/>
      </c>
      <c r="BF56" s="302"/>
      <c r="BG56" s="301"/>
      <c r="BH56" s="302"/>
      <c r="BI56" s="301"/>
      <c r="BJ56" s="302"/>
      <c r="BK56" s="301"/>
      <c r="BM56" s="785">
        <f t="shared" ca="1" si="88"/>
        <v>6751919.166666667</v>
      </c>
      <c r="BN56" s="1096">
        <f t="shared" ca="1" si="89"/>
        <v>1330331.3306541867</v>
      </c>
      <c r="BO56" s="1105">
        <f t="shared" ca="1" si="90"/>
        <v>6086753.5013395734</v>
      </c>
      <c r="BP56" s="1105">
        <f t="shared" ca="1" si="91"/>
        <v>7417084.8319937605</v>
      </c>
    </row>
    <row r="57" spans="1:68" s="70" customFormat="1" ht="21" customHeight="1">
      <c r="A57" s="242">
        <f t="shared" si="116"/>
        <v>44</v>
      </c>
      <c r="B57" s="1103" t="s">
        <v>559</v>
      </c>
      <c r="C57" s="474">
        <f t="shared" ca="1" si="56"/>
        <v>663971.18999999994</v>
      </c>
      <c r="D57" s="476">
        <f t="shared" ca="1" si="117"/>
        <v>705600</v>
      </c>
      <c r="E57" s="301">
        <f t="shared" ca="1" si="92"/>
        <v>0</v>
      </c>
      <c r="F57" s="302" t="str">
        <f t="shared" ca="1" si="118"/>
        <v/>
      </c>
      <c r="G57" s="301" t="str">
        <f t="shared" ca="1" si="93"/>
        <v/>
      </c>
      <c r="H57" s="302">
        <f t="shared" ca="1" si="119"/>
        <v>2755200</v>
      </c>
      <c r="I57" s="301">
        <f t="shared" ca="1" si="94"/>
        <v>0</v>
      </c>
      <c r="J57" s="302" t="str">
        <f t="shared" ca="1" si="120"/>
        <v/>
      </c>
      <c r="K57" s="301" t="str">
        <f t="shared" ca="1" si="95"/>
        <v/>
      </c>
      <c r="L57" s="302">
        <f t="shared" ca="1" si="121"/>
        <v>1329776</v>
      </c>
      <c r="M57" s="301">
        <f t="shared" ca="1" si="96"/>
        <v>2.8</v>
      </c>
      <c r="N57" s="302">
        <f t="shared" ca="1" si="122"/>
        <v>1329804</v>
      </c>
      <c r="O57" s="301">
        <f t="shared" ca="1" si="97"/>
        <v>2.8</v>
      </c>
      <c r="P57" s="302">
        <f t="shared" ca="1" si="123"/>
        <v>840000</v>
      </c>
      <c r="Q57" s="301">
        <f t="shared" ca="1" si="98"/>
        <v>0</v>
      </c>
      <c r="R57" s="302">
        <f t="shared" ca="1" si="124"/>
        <v>1329692</v>
      </c>
      <c r="S57" s="301">
        <f t="shared" ca="1" si="99"/>
        <v>2.8</v>
      </c>
      <c r="T57" s="302" t="str">
        <f t="shared" si="35"/>
        <v/>
      </c>
      <c r="U57" s="301" t="str">
        <f t="shared" si="100"/>
        <v/>
      </c>
      <c r="V57" s="302" t="str">
        <f t="shared" si="36"/>
        <v/>
      </c>
      <c r="W57" s="301" t="str">
        <f t="shared" si="101"/>
        <v/>
      </c>
      <c r="X57" s="302" t="str">
        <f t="shared" si="37"/>
        <v/>
      </c>
      <c r="Y57" s="301" t="str">
        <f t="shared" si="102"/>
        <v/>
      </c>
      <c r="Z57" s="302" t="str">
        <f t="shared" si="38"/>
        <v/>
      </c>
      <c r="AA57" s="301" t="str">
        <f t="shared" si="103"/>
        <v/>
      </c>
      <c r="AB57" s="302" t="str">
        <f t="shared" si="39"/>
        <v/>
      </c>
      <c r="AC57" s="301" t="str">
        <f t="shared" si="104"/>
        <v/>
      </c>
      <c r="AD57" s="302" t="str">
        <f t="shared" si="40"/>
        <v/>
      </c>
      <c r="AE57" s="301" t="str">
        <f t="shared" si="105"/>
        <v/>
      </c>
      <c r="AF57" s="302" t="str">
        <f t="shared" si="41"/>
        <v/>
      </c>
      <c r="AG57" s="301" t="str">
        <f t="shared" si="106"/>
        <v/>
      </c>
      <c r="AH57" s="302" t="str">
        <f t="shared" si="42"/>
        <v/>
      </c>
      <c r="AI57" s="301" t="str">
        <f t="shared" si="107"/>
        <v/>
      </c>
      <c r="AJ57" s="302" t="str">
        <f t="shared" si="43"/>
        <v/>
      </c>
      <c r="AK57" s="301" t="str">
        <f t="shared" si="108"/>
        <v/>
      </c>
      <c r="AL57" s="302" t="str">
        <f t="shared" si="44"/>
        <v/>
      </c>
      <c r="AM57" s="301" t="str">
        <f t="shared" si="109"/>
        <v/>
      </c>
      <c r="AN57" s="302" t="str">
        <f t="shared" si="45"/>
        <v/>
      </c>
      <c r="AO57" s="301" t="str">
        <f t="shared" si="110"/>
        <v/>
      </c>
      <c r="AP57" s="302" t="str">
        <f t="shared" si="46"/>
        <v/>
      </c>
      <c r="AQ57" s="301" t="str">
        <f t="shared" si="111"/>
        <v/>
      </c>
      <c r="AR57" s="302" t="str">
        <f t="shared" si="47"/>
        <v/>
      </c>
      <c r="AS57" s="301" t="str">
        <f t="shared" si="112"/>
        <v/>
      </c>
      <c r="AT57" s="302" t="str">
        <f t="shared" si="48"/>
        <v/>
      </c>
      <c r="AU57" s="301" t="str">
        <f t="shared" si="113"/>
        <v/>
      </c>
      <c r="AV57" s="302" t="str">
        <f t="shared" si="49"/>
        <v/>
      </c>
      <c r="AW57" s="301" t="str">
        <f t="shared" si="114"/>
        <v/>
      </c>
      <c r="AX57" s="302" t="str">
        <f t="shared" si="50"/>
        <v/>
      </c>
      <c r="AY57" s="301" t="str">
        <f t="shared" si="115"/>
        <v/>
      </c>
      <c r="AZ57" s="302" t="str">
        <f t="shared" si="125"/>
        <v/>
      </c>
      <c r="BA57" s="301"/>
      <c r="BB57" s="302" t="str">
        <f t="shared" si="126"/>
        <v/>
      </c>
      <c r="BC57" s="301" t="str">
        <f t="shared" si="82"/>
        <v/>
      </c>
      <c r="BD57" s="302" t="str">
        <f t="shared" si="127"/>
        <v/>
      </c>
      <c r="BE57" s="301" t="str">
        <f t="shared" si="83"/>
        <v/>
      </c>
      <c r="BF57" s="302"/>
      <c r="BG57" s="301"/>
      <c r="BH57" s="302"/>
      <c r="BI57" s="301"/>
      <c r="BJ57" s="302"/>
      <c r="BK57" s="301"/>
      <c r="BM57" s="785">
        <f t="shared" ca="1" si="88"/>
        <v>1381678.6666666667</v>
      </c>
      <c r="BN57" s="1096">
        <f t="shared" ca="1" si="89"/>
        <v>663971.19364288356</v>
      </c>
      <c r="BO57" s="1105">
        <f t="shared" ca="1" si="90"/>
        <v>1049693.069845225</v>
      </c>
      <c r="BP57" s="1105">
        <f t="shared" ca="1" si="91"/>
        <v>1713664.2634881085</v>
      </c>
    </row>
    <row r="58" spans="1:68" s="70" customFormat="1" ht="21" customHeight="1">
      <c r="A58" s="242">
        <f t="shared" si="116"/>
        <v>45</v>
      </c>
      <c r="B58" s="1100" t="s">
        <v>561</v>
      </c>
      <c r="C58" s="474">
        <f t="shared" ca="1" si="56"/>
        <v>433617.43</v>
      </c>
      <c r="D58" s="476">
        <f t="shared" ca="1" si="117"/>
        <v>1140750</v>
      </c>
      <c r="E58" s="301">
        <f t="shared" ca="1" si="92"/>
        <v>0</v>
      </c>
      <c r="F58" s="302" t="str">
        <f t="shared" ca="1" si="118"/>
        <v/>
      </c>
      <c r="G58" s="301" t="str">
        <f t="shared" ca="1" si="93"/>
        <v/>
      </c>
      <c r="H58" s="302">
        <f t="shared" ca="1" si="119"/>
        <v>2632500</v>
      </c>
      <c r="I58" s="301">
        <f t="shared" ca="1" si="94"/>
        <v>0</v>
      </c>
      <c r="J58" s="302" t="str">
        <f t="shared" ca="1" si="120"/>
        <v/>
      </c>
      <c r="K58" s="301" t="str">
        <f t="shared" ca="1" si="95"/>
        <v/>
      </c>
      <c r="L58" s="302">
        <f t="shared" ca="1" si="121"/>
        <v>2000232</v>
      </c>
      <c r="M58" s="301">
        <f t="shared" ca="1" si="96"/>
        <v>2.8</v>
      </c>
      <c r="N58" s="302">
        <f t="shared" ca="1" si="122"/>
        <v>2000271</v>
      </c>
      <c r="O58" s="301">
        <f t="shared" ca="1" si="97"/>
        <v>2.8</v>
      </c>
      <c r="P58" s="302">
        <f t="shared" ca="1" si="123"/>
        <v>1950000</v>
      </c>
      <c r="Q58" s="301">
        <f t="shared" ca="1" si="98"/>
        <v>2.8</v>
      </c>
      <c r="R58" s="302">
        <f t="shared" ca="1" si="124"/>
        <v>1999959</v>
      </c>
      <c r="S58" s="301">
        <f t="shared" ca="1" si="99"/>
        <v>2.8</v>
      </c>
      <c r="T58" s="302" t="str">
        <f t="shared" si="35"/>
        <v/>
      </c>
      <c r="U58" s="301" t="str">
        <f t="shared" si="100"/>
        <v/>
      </c>
      <c r="V58" s="302" t="str">
        <f t="shared" si="36"/>
        <v/>
      </c>
      <c r="W58" s="301" t="str">
        <f t="shared" si="101"/>
        <v/>
      </c>
      <c r="X58" s="302" t="str">
        <f t="shared" si="37"/>
        <v/>
      </c>
      <c r="Y58" s="301" t="str">
        <f t="shared" si="102"/>
        <v/>
      </c>
      <c r="Z58" s="302" t="str">
        <f t="shared" si="38"/>
        <v/>
      </c>
      <c r="AA58" s="301" t="str">
        <f t="shared" si="103"/>
        <v/>
      </c>
      <c r="AB58" s="302" t="str">
        <f t="shared" si="39"/>
        <v/>
      </c>
      <c r="AC58" s="301" t="str">
        <f t="shared" si="104"/>
        <v/>
      </c>
      <c r="AD58" s="302" t="str">
        <f t="shared" si="40"/>
        <v/>
      </c>
      <c r="AE58" s="301" t="str">
        <f t="shared" si="105"/>
        <v/>
      </c>
      <c r="AF58" s="302" t="str">
        <f t="shared" si="41"/>
        <v/>
      </c>
      <c r="AG58" s="301" t="str">
        <f t="shared" si="106"/>
        <v/>
      </c>
      <c r="AH58" s="302" t="str">
        <f t="shared" si="42"/>
        <v/>
      </c>
      <c r="AI58" s="301" t="str">
        <f t="shared" si="107"/>
        <v/>
      </c>
      <c r="AJ58" s="302" t="str">
        <f t="shared" si="43"/>
        <v/>
      </c>
      <c r="AK58" s="301" t="str">
        <f t="shared" si="108"/>
        <v/>
      </c>
      <c r="AL58" s="302" t="str">
        <f t="shared" si="44"/>
        <v/>
      </c>
      <c r="AM58" s="301" t="str">
        <f t="shared" si="109"/>
        <v/>
      </c>
      <c r="AN58" s="302" t="str">
        <f t="shared" si="45"/>
        <v/>
      </c>
      <c r="AO58" s="301" t="str">
        <f t="shared" si="110"/>
        <v/>
      </c>
      <c r="AP58" s="302" t="str">
        <f t="shared" si="46"/>
        <v/>
      </c>
      <c r="AQ58" s="301" t="str">
        <f t="shared" si="111"/>
        <v/>
      </c>
      <c r="AR58" s="302" t="str">
        <f t="shared" si="47"/>
        <v/>
      </c>
      <c r="AS58" s="301" t="str">
        <f t="shared" si="112"/>
        <v/>
      </c>
      <c r="AT58" s="302" t="str">
        <f t="shared" si="48"/>
        <v/>
      </c>
      <c r="AU58" s="301" t="str">
        <f t="shared" si="113"/>
        <v/>
      </c>
      <c r="AV58" s="302" t="str">
        <f t="shared" si="49"/>
        <v/>
      </c>
      <c r="AW58" s="301" t="str">
        <f t="shared" si="114"/>
        <v/>
      </c>
      <c r="AX58" s="302" t="str">
        <f t="shared" si="50"/>
        <v/>
      </c>
      <c r="AY58" s="301" t="str">
        <f t="shared" si="115"/>
        <v/>
      </c>
      <c r="AZ58" s="302" t="str">
        <f t="shared" si="125"/>
        <v/>
      </c>
      <c r="BA58" s="301"/>
      <c r="BB58" s="302" t="str">
        <f t="shared" si="126"/>
        <v/>
      </c>
      <c r="BC58" s="301" t="str">
        <f t="shared" si="82"/>
        <v/>
      </c>
      <c r="BD58" s="302" t="str">
        <f t="shared" si="127"/>
        <v/>
      </c>
      <c r="BE58" s="301" t="str">
        <f t="shared" si="83"/>
        <v/>
      </c>
      <c r="BF58" s="302"/>
      <c r="BG58" s="301"/>
      <c r="BH58" s="302"/>
      <c r="BI58" s="301"/>
      <c r="BJ58" s="302"/>
      <c r="BK58" s="301"/>
      <c r="BM58" s="785">
        <f t="shared" ca="1" si="88"/>
        <v>1953952</v>
      </c>
      <c r="BN58" s="1096">
        <f t="shared" ca="1" si="89"/>
        <v>433617.42577645561</v>
      </c>
      <c r="BO58" s="1105">
        <f t="shared" ca="1" si="90"/>
        <v>1737143.2871117722</v>
      </c>
      <c r="BP58" s="1105">
        <f t="shared" ca="1" si="91"/>
        <v>2170760.7128882278</v>
      </c>
    </row>
    <row r="59" spans="1:68" s="70" customFormat="1" ht="21" customHeight="1">
      <c r="A59" s="242">
        <f t="shared" si="116"/>
        <v>46</v>
      </c>
      <c r="B59" s="1103" t="s">
        <v>567</v>
      </c>
      <c r="C59" s="474">
        <f t="shared" ca="1" si="56"/>
        <v>946025.11</v>
      </c>
      <c r="D59" s="476">
        <f t="shared" ca="1" si="117"/>
        <v>1822500</v>
      </c>
      <c r="E59" s="301">
        <f t="shared" ca="1" si="92"/>
        <v>0</v>
      </c>
      <c r="F59" s="302" t="str">
        <f t="shared" ca="1" si="118"/>
        <v/>
      </c>
      <c r="G59" s="301" t="str">
        <f t="shared" ca="1" si="93"/>
        <v/>
      </c>
      <c r="H59" s="302">
        <f t="shared" ca="1" si="119"/>
        <v>1660500</v>
      </c>
      <c r="I59" s="301">
        <f t="shared" ca="1" si="94"/>
        <v>0</v>
      </c>
      <c r="J59" s="302" t="str">
        <f t="shared" ca="1" si="120"/>
        <v/>
      </c>
      <c r="K59" s="301" t="str">
        <f t="shared" ca="1" si="95"/>
        <v/>
      </c>
      <c r="L59" s="302">
        <f t="shared" ca="1" si="121"/>
        <v>3384828</v>
      </c>
      <c r="M59" s="301">
        <f t="shared" ca="1" si="96"/>
        <v>0</v>
      </c>
      <c r="N59" s="302">
        <f t="shared" ca="1" si="122"/>
        <v>3384990</v>
      </c>
      <c r="O59" s="301">
        <f t="shared" ca="1" si="97"/>
        <v>0</v>
      </c>
      <c r="P59" s="302">
        <f t="shared" ca="1" si="123"/>
        <v>1134000</v>
      </c>
      <c r="Q59" s="301">
        <f t="shared" ca="1" si="98"/>
        <v>0</v>
      </c>
      <c r="R59" s="302">
        <f t="shared" ca="1" si="124"/>
        <v>3384666</v>
      </c>
      <c r="S59" s="301">
        <f t="shared" ca="1" si="99"/>
        <v>0</v>
      </c>
      <c r="T59" s="302" t="str">
        <f t="shared" si="35"/>
        <v/>
      </c>
      <c r="U59" s="301" t="str">
        <f t="shared" si="100"/>
        <v/>
      </c>
      <c r="V59" s="302" t="str">
        <f t="shared" si="36"/>
        <v/>
      </c>
      <c r="W59" s="301" t="str">
        <f t="shared" si="101"/>
        <v/>
      </c>
      <c r="X59" s="302" t="str">
        <f t="shared" si="37"/>
        <v/>
      </c>
      <c r="Y59" s="301" t="str">
        <f t="shared" si="102"/>
        <v/>
      </c>
      <c r="Z59" s="302" t="str">
        <f t="shared" si="38"/>
        <v/>
      </c>
      <c r="AA59" s="301" t="str">
        <f t="shared" si="103"/>
        <v/>
      </c>
      <c r="AB59" s="302" t="str">
        <f t="shared" si="39"/>
        <v/>
      </c>
      <c r="AC59" s="301" t="str">
        <f t="shared" si="104"/>
        <v/>
      </c>
      <c r="AD59" s="302" t="str">
        <f t="shared" si="40"/>
        <v/>
      </c>
      <c r="AE59" s="301" t="str">
        <f t="shared" si="105"/>
        <v/>
      </c>
      <c r="AF59" s="302" t="str">
        <f t="shared" si="41"/>
        <v/>
      </c>
      <c r="AG59" s="301" t="str">
        <f t="shared" si="106"/>
        <v/>
      </c>
      <c r="AH59" s="302" t="str">
        <f t="shared" si="42"/>
        <v/>
      </c>
      <c r="AI59" s="301" t="str">
        <f t="shared" si="107"/>
        <v/>
      </c>
      <c r="AJ59" s="302" t="str">
        <f t="shared" si="43"/>
        <v/>
      </c>
      <c r="AK59" s="301" t="str">
        <f t="shared" si="108"/>
        <v/>
      </c>
      <c r="AL59" s="302" t="str">
        <f t="shared" si="44"/>
        <v/>
      </c>
      <c r="AM59" s="301" t="str">
        <f t="shared" si="109"/>
        <v/>
      </c>
      <c r="AN59" s="302" t="str">
        <f t="shared" si="45"/>
        <v/>
      </c>
      <c r="AO59" s="301" t="str">
        <f t="shared" si="110"/>
        <v/>
      </c>
      <c r="AP59" s="302" t="str">
        <f t="shared" si="46"/>
        <v/>
      </c>
      <c r="AQ59" s="301" t="str">
        <f t="shared" si="111"/>
        <v/>
      </c>
      <c r="AR59" s="302" t="str">
        <f t="shared" si="47"/>
        <v/>
      </c>
      <c r="AS59" s="301" t="str">
        <f t="shared" si="112"/>
        <v/>
      </c>
      <c r="AT59" s="302" t="str">
        <f t="shared" si="48"/>
        <v/>
      </c>
      <c r="AU59" s="301" t="str">
        <f t="shared" si="113"/>
        <v/>
      </c>
      <c r="AV59" s="302" t="str">
        <f t="shared" si="49"/>
        <v/>
      </c>
      <c r="AW59" s="301" t="str">
        <f t="shared" si="114"/>
        <v/>
      </c>
      <c r="AX59" s="302" t="str">
        <f t="shared" si="50"/>
        <v/>
      </c>
      <c r="AY59" s="301" t="str">
        <f t="shared" si="115"/>
        <v/>
      </c>
      <c r="AZ59" s="302" t="str">
        <f t="shared" si="125"/>
        <v/>
      </c>
      <c r="BA59" s="301"/>
      <c r="BB59" s="302" t="str">
        <f t="shared" si="126"/>
        <v/>
      </c>
      <c r="BC59" s="301" t="str">
        <f t="shared" si="82"/>
        <v/>
      </c>
      <c r="BD59" s="302" t="str">
        <f t="shared" si="127"/>
        <v/>
      </c>
      <c r="BE59" s="301" t="str">
        <f t="shared" si="83"/>
        <v/>
      </c>
      <c r="BF59" s="302"/>
      <c r="BG59" s="301"/>
      <c r="BH59" s="302"/>
      <c r="BI59" s="301"/>
      <c r="BJ59" s="302"/>
      <c r="BK59" s="301"/>
      <c r="BM59" s="785">
        <f t="shared" ca="1" si="88"/>
        <v>2461914</v>
      </c>
      <c r="BN59" s="1096">
        <f t="shared" ca="1" si="89"/>
        <v>946025.11073649628</v>
      </c>
      <c r="BO59" s="1105">
        <f t="shared" ca="1" si="90"/>
        <v>1988901.4446317519</v>
      </c>
      <c r="BP59" s="1105">
        <f t="shared" ca="1" si="91"/>
        <v>2934926.5553682484</v>
      </c>
    </row>
    <row r="60" spans="1:68" s="70" customFormat="1" ht="21" customHeight="1">
      <c r="A60" s="242">
        <f t="shared" si="116"/>
        <v>47</v>
      </c>
      <c r="B60" s="1103" t="s">
        <v>585</v>
      </c>
      <c r="C60" s="474">
        <f t="shared" ca="1" si="56"/>
        <v>183848.57</v>
      </c>
      <c r="D60" s="476">
        <f t="shared" ca="1" si="117"/>
        <v>326800</v>
      </c>
      <c r="E60" s="301">
        <f t="shared" ca="1" si="92"/>
        <v>0</v>
      </c>
      <c r="F60" s="302" t="str">
        <f t="shared" ca="1" si="118"/>
        <v/>
      </c>
      <c r="G60" s="301" t="str">
        <f t="shared" ca="1" si="93"/>
        <v/>
      </c>
      <c r="H60" s="302">
        <f t="shared" ca="1" si="119"/>
        <v>665000</v>
      </c>
      <c r="I60" s="301">
        <f t="shared" ca="1" si="94"/>
        <v>2.8</v>
      </c>
      <c r="J60" s="302" t="str">
        <f t="shared" ca="1" si="120"/>
        <v/>
      </c>
      <c r="K60" s="301" t="str">
        <f t="shared" ca="1" si="95"/>
        <v/>
      </c>
      <c r="L60" s="302">
        <f t="shared" ca="1" si="121"/>
        <v>818596</v>
      </c>
      <c r="M60" s="301">
        <f t="shared" ca="1" si="96"/>
        <v>0</v>
      </c>
      <c r="N60" s="302">
        <f t="shared" ca="1" si="122"/>
        <v>818672</v>
      </c>
      <c r="O60" s="301">
        <f t="shared" ca="1" si="97"/>
        <v>0</v>
      </c>
      <c r="P60" s="302">
        <f t="shared" ca="1" si="123"/>
        <v>532000</v>
      </c>
      <c r="Q60" s="301">
        <f t="shared" ca="1" si="98"/>
        <v>0</v>
      </c>
      <c r="R60" s="302">
        <f t="shared" ca="1" si="124"/>
        <v>818444</v>
      </c>
      <c r="S60" s="301">
        <f t="shared" ca="1" si="99"/>
        <v>0</v>
      </c>
      <c r="T60" s="302" t="str">
        <f t="shared" si="35"/>
        <v/>
      </c>
      <c r="U60" s="301" t="str">
        <f t="shared" si="100"/>
        <v/>
      </c>
      <c r="V60" s="302" t="str">
        <f t="shared" si="36"/>
        <v/>
      </c>
      <c r="W60" s="301" t="str">
        <f t="shared" si="101"/>
        <v/>
      </c>
      <c r="X60" s="302" t="str">
        <f t="shared" si="37"/>
        <v/>
      </c>
      <c r="Y60" s="301" t="str">
        <f t="shared" si="102"/>
        <v/>
      </c>
      <c r="Z60" s="302" t="str">
        <f t="shared" si="38"/>
        <v/>
      </c>
      <c r="AA60" s="301" t="str">
        <f t="shared" si="103"/>
        <v/>
      </c>
      <c r="AB60" s="302" t="str">
        <f t="shared" si="39"/>
        <v/>
      </c>
      <c r="AC60" s="301" t="str">
        <f t="shared" si="104"/>
        <v/>
      </c>
      <c r="AD60" s="302" t="str">
        <f t="shared" si="40"/>
        <v/>
      </c>
      <c r="AE60" s="301" t="str">
        <f t="shared" si="105"/>
        <v/>
      </c>
      <c r="AF60" s="302" t="str">
        <f t="shared" si="41"/>
        <v/>
      </c>
      <c r="AG60" s="301" t="str">
        <f t="shared" si="106"/>
        <v/>
      </c>
      <c r="AH60" s="302" t="str">
        <f t="shared" si="42"/>
        <v/>
      </c>
      <c r="AI60" s="301" t="str">
        <f t="shared" si="107"/>
        <v/>
      </c>
      <c r="AJ60" s="302" t="str">
        <f t="shared" si="43"/>
        <v/>
      </c>
      <c r="AK60" s="301" t="str">
        <f t="shared" si="108"/>
        <v/>
      </c>
      <c r="AL60" s="302" t="str">
        <f t="shared" si="44"/>
        <v/>
      </c>
      <c r="AM60" s="301" t="str">
        <f t="shared" si="109"/>
        <v/>
      </c>
      <c r="AN60" s="302" t="str">
        <f t="shared" si="45"/>
        <v/>
      </c>
      <c r="AO60" s="301" t="str">
        <f t="shared" si="110"/>
        <v/>
      </c>
      <c r="AP60" s="302" t="str">
        <f t="shared" si="46"/>
        <v/>
      </c>
      <c r="AQ60" s="301" t="str">
        <f t="shared" si="111"/>
        <v/>
      </c>
      <c r="AR60" s="302" t="str">
        <f t="shared" si="47"/>
        <v/>
      </c>
      <c r="AS60" s="301" t="str">
        <f t="shared" si="112"/>
        <v/>
      </c>
      <c r="AT60" s="302" t="str">
        <f t="shared" si="48"/>
        <v/>
      </c>
      <c r="AU60" s="301" t="str">
        <f t="shared" si="113"/>
        <v/>
      </c>
      <c r="AV60" s="302" t="str">
        <f t="shared" si="49"/>
        <v/>
      </c>
      <c r="AW60" s="301" t="str">
        <f t="shared" si="114"/>
        <v/>
      </c>
      <c r="AX60" s="302" t="str">
        <f t="shared" si="50"/>
        <v/>
      </c>
      <c r="AY60" s="301" t="str">
        <f t="shared" si="115"/>
        <v/>
      </c>
      <c r="AZ60" s="302" t="str">
        <f t="shared" si="125"/>
        <v/>
      </c>
      <c r="BA60" s="301"/>
      <c r="BB60" s="302" t="str">
        <f t="shared" si="126"/>
        <v/>
      </c>
      <c r="BC60" s="301" t="str">
        <f t="shared" si="82"/>
        <v/>
      </c>
      <c r="BD60" s="302" t="str">
        <f t="shared" si="127"/>
        <v/>
      </c>
      <c r="BE60" s="301" t="str">
        <f t="shared" si="83"/>
        <v/>
      </c>
      <c r="BF60" s="302"/>
      <c r="BG60" s="301"/>
      <c r="BH60" s="302"/>
      <c r="BI60" s="301"/>
      <c r="BJ60" s="302"/>
      <c r="BK60" s="301"/>
      <c r="BM60" s="785">
        <f t="shared" ca="1" si="88"/>
        <v>663252</v>
      </c>
      <c r="BN60" s="1096">
        <f t="shared" ca="1" si="89"/>
        <v>183848.5712536271</v>
      </c>
      <c r="BO60" s="1105">
        <f t="shared" ca="1" si="90"/>
        <v>571327.71437318646</v>
      </c>
      <c r="BP60" s="1105">
        <f t="shared" ca="1" si="91"/>
        <v>755176.28562681354</v>
      </c>
    </row>
    <row r="61" spans="1:68" s="70" customFormat="1" ht="21" customHeight="1">
      <c r="A61" s="242">
        <f t="shared" si="116"/>
        <v>48</v>
      </c>
      <c r="B61" s="1103" t="s">
        <v>589</v>
      </c>
      <c r="C61" s="474">
        <f t="shared" ca="1" si="56"/>
        <v>392892.47</v>
      </c>
      <c r="D61" s="476">
        <f t="shared" ca="1" si="117"/>
        <v>423000</v>
      </c>
      <c r="E61" s="301">
        <f t="shared" ca="1" si="92"/>
        <v>0</v>
      </c>
      <c r="F61" s="302" t="str">
        <f t="shared" ca="1" si="118"/>
        <v/>
      </c>
      <c r="G61" s="301" t="str">
        <f t="shared" ca="1" si="93"/>
        <v/>
      </c>
      <c r="H61" s="302">
        <f t="shared" ca="1" si="119"/>
        <v>492000</v>
      </c>
      <c r="I61" s="301">
        <f t="shared" ca="1" si="94"/>
        <v>2.8</v>
      </c>
      <c r="J61" s="302" t="str">
        <f t="shared" ca="1" si="120"/>
        <v/>
      </c>
      <c r="K61" s="301" t="str">
        <f t="shared" ca="1" si="95"/>
        <v/>
      </c>
      <c r="L61" s="302">
        <f t="shared" ca="1" si="121"/>
        <v>440220</v>
      </c>
      <c r="M61" s="301">
        <f t="shared" ca="1" si="96"/>
        <v>2.8</v>
      </c>
      <c r="N61" s="302">
        <f t="shared" ca="1" si="122"/>
        <v>440280</v>
      </c>
      <c r="O61" s="301">
        <f t="shared" ca="1" si="97"/>
        <v>2.8</v>
      </c>
      <c r="P61" s="302">
        <f t="shared" ca="1" si="123"/>
        <v>1500000</v>
      </c>
      <c r="Q61" s="301">
        <f t="shared" ca="1" si="98"/>
        <v>0</v>
      </c>
      <c r="R61" s="302">
        <f t="shared" ca="1" si="124"/>
        <v>441060</v>
      </c>
      <c r="S61" s="301">
        <f t="shared" ca="1" si="99"/>
        <v>2.8</v>
      </c>
      <c r="T61" s="302" t="str">
        <f t="shared" si="35"/>
        <v/>
      </c>
      <c r="U61" s="301" t="str">
        <f t="shared" si="100"/>
        <v/>
      </c>
      <c r="V61" s="302" t="str">
        <f t="shared" si="36"/>
        <v/>
      </c>
      <c r="W61" s="301" t="str">
        <f t="shared" si="101"/>
        <v/>
      </c>
      <c r="X61" s="302" t="str">
        <f t="shared" si="37"/>
        <v/>
      </c>
      <c r="Y61" s="301" t="str">
        <f t="shared" si="102"/>
        <v/>
      </c>
      <c r="Z61" s="302" t="str">
        <f t="shared" si="38"/>
        <v/>
      </c>
      <c r="AA61" s="301" t="str">
        <f t="shared" si="103"/>
        <v/>
      </c>
      <c r="AB61" s="302" t="str">
        <f t="shared" si="39"/>
        <v/>
      </c>
      <c r="AC61" s="301" t="str">
        <f t="shared" si="104"/>
        <v/>
      </c>
      <c r="AD61" s="302" t="str">
        <f t="shared" si="40"/>
        <v/>
      </c>
      <c r="AE61" s="301" t="str">
        <f t="shared" si="105"/>
        <v/>
      </c>
      <c r="AF61" s="302" t="str">
        <f t="shared" si="41"/>
        <v/>
      </c>
      <c r="AG61" s="301" t="str">
        <f t="shared" si="106"/>
        <v/>
      </c>
      <c r="AH61" s="302" t="str">
        <f t="shared" si="42"/>
        <v/>
      </c>
      <c r="AI61" s="301" t="str">
        <f t="shared" si="107"/>
        <v/>
      </c>
      <c r="AJ61" s="302" t="str">
        <f t="shared" si="43"/>
        <v/>
      </c>
      <c r="AK61" s="301" t="str">
        <f t="shared" si="108"/>
        <v/>
      </c>
      <c r="AL61" s="302" t="str">
        <f t="shared" si="44"/>
        <v/>
      </c>
      <c r="AM61" s="301" t="str">
        <f t="shared" si="109"/>
        <v/>
      </c>
      <c r="AN61" s="302" t="str">
        <f t="shared" si="45"/>
        <v/>
      </c>
      <c r="AO61" s="301" t="str">
        <f t="shared" si="110"/>
        <v/>
      </c>
      <c r="AP61" s="302" t="str">
        <f t="shared" si="46"/>
        <v/>
      </c>
      <c r="AQ61" s="301" t="str">
        <f t="shared" si="111"/>
        <v/>
      </c>
      <c r="AR61" s="302" t="str">
        <f t="shared" si="47"/>
        <v/>
      </c>
      <c r="AS61" s="301" t="str">
        <f t="shared" si="112"/>
        <v/>
      </c>
      <c r="AT61" s="302" t="str">
        <f t="shared" si="48"/>
        <v/>
      </c>
      <c r="AU61" s="301" t="str">
        <f t="shared" si="113"/>
        <v/>
      </c>
      <c r="AV61" s="302" t="str">
        <f t="shared" si="49"/>
        <v/>
      </c>
      <c r="AW61" s="301" t="str">
        <f t="shared" si="114"/>
        <v/>
      </c>
      <c r="AX61" s="302" t="str">
        <f t="shared" si="50"/>
        <v/>
      </c>
      <c r="AY61" s="301" t="str">
        <f t="shared" si="115"/>
        <v/>
      </c>
      <c r="AZ61" s="302" t="str">
        <f t="shared" si="125"/>
        <v/>
      </c>
      <c r="BA61" s="301"/>
      <c r="BB61" s="302" t="str">
        <f t="shared" si="126"/>
        <v/>
      </c>
      <c r="BC61" s="301" t="str">
        <f t="shared" si="82"/>
        <v/>
      </c>
      <c r="BD61" s="302" t="str">
        <f t="shared" si="127"/>
        <v/>
      </c>
      <c r="BE61" s="301" t="str">
        <f t="shared" si="83"/>
        <v/>
      </c>
      <c r="BF61" s="302"/>
      <c r="BG61" s="301"/>
      <c r="BH61" s="302"/>
      <c r="BI61" s="301"/>
      <c r="BJ61" s="302"/>
      <c r="BK61" s="301"/>
      <c r="BM61" s="785">
        <f t="shared" ca="1" si="88"/>
        <v>622760</v>
      </c>
      <c r="BN61" s="1096">
        <f t="shared" ca="1" si="89"/>
        <v>392892.46722226683</v>
      </c>
      <c r="BO61" s="1105">
        <f t="shared" ca="1" si="90"/>
        <v>426313.76638886658</v>
      </c>
      <c r="BP61" s="1105">
        <f t="shared" ca="1" si="91"/>
        <v>819206.23361113342</v>
      </c>
    </row>
    <row r="62" spans="1:68" s="70" customFormat="1" ht="21" customHeight="1">
      <c r="A62" s="242">
        <f t="shared" si="116"/>
        <v>49</v>
      </c>
      <c r="B62" s="1103" t="s">
        <v>631</v>
      </c>
      <c r="C62" s="474">
        <f t="shared" ca="1" si="56"/>
        <v>911709.37</v>
      </c>
      <c r="D62" s="476">
        <f t="shared" ca="1" si="117"/>
        <v>1620000</v>
      </c>
      <c r="E62" s="301">
        <f t="shared" ca="1" si="92"/>
        <v>0</v>
      </c>
      <c r="F62" s="302" t="str">
        <f t="shared" ca="1" si="118"/>
        <v/>
      </c>
      <c r="G62" s="301" t="str">
        <f t="shared" ca="1" si="93"/>
        <v/>
      </c>
      <c r="H62" s="302">
        <f t="shared" ca="1" si="119"/>
        <v>2450000</v>
      </c>
      <c r="I62" s="301">
        <f t="shared" ca="1" si="94"/>
        <v>2.8</v>
      </c>
      <c r="J62" s="302" t="str">
        <f t="shared" ca="1" si="120"/>
        <v/>
      </c>
      <c r="K62" s="301" t="str">
        <f t="shared" ca="1" si="95"/>
        <v/>
      </c>
      <c r="L62" s="302">
        <f t="shared" ca="1" si="121"/>
        <v>2825705</v>
      </c>
      <c r="M62" s="301">
        <f t="shared" ca="1" si="96"/>
        <v>0</v>
      </c>
      <c r="N62" s="302">
        <f t="shared" ca="1" si="122"/>
        <v>2825700</v>
      </c>
      <c r="O62" s="301">
        <f t="shared" ca="1" si="97"/>
        <v>0</v>
      </c>
      <c r="P62" s="302">
        <f t="shared" ca="1" si="123"/>
        <v>350000</v>
      </c>
      <c r="Q62" s="301">
        <f t="shared" ca="1" si="98"/>
        <v>0</v>
      </c>
      <c r="R62" s="302">
        <f t="shared" ca="1" si="124"/>
        <v>2830615</v>
      </c>
      <c r="S62" s="301">
        <f t="shared" ca="1" si="99"/>
        <v>0</v>
      </c>
      <c r="T62" s="302" t="str">
        <f t="shared" si="35"/>
        <v/>
      </c>
      <c r="U62" s="301" t="str">
        <f t="shared" si="100"/>
        <v/>
      </c>
      <c r="V62" s="302" t="str">
        <f t="shared" si="36"/>
        <v/>
      </c>
      <c r="W62" s="301" t="str">
        <f t="shared" si="101"/>
        <v/>
      </c>
      <c r="X62" s="302" t="str">
        <f t="shared" si="37"/>
        <v/>
      </c>
      <c r="Y62" s="301" t="str">
        <f t="shared" si="102"/>
        <v/>
      </c>
      <c r="Z62" s="302" t="str">
        <f t="shared" si="38"/>
        <v/>
      </c>
      <c r="AA62" s="301" t="str">
        <f t="shared" si="103"/>
        <v/>
      </c>
      <c r="AB62" s="302" t="str">
        <f t="shared" si="39"/>
        <v/>
      </c>
      <c r="AC62" s="301" t="str">
        <f t="shared" si="104"/>
        <v/>
      </c>
      <c r="AD62" s="302" t="str">
        <f t="shared" si="40"/>
        <v/>
      </c>
      <c r="AE62" s="301" t="str">
        <f t="shared" si="105"/>
        <v/>
      </c>
      <c r="AF62" s="302" t="str">
        <f t="shared" si="41"/>
        <v/>
      </c>
      <c r="AG62" s="301" t="str">
        <f t="shared" si="106"/>
        <v/>
      </c>
      <c r="AH62" s="302" t="str">
        <f t="shared" si="42"/>
        <v/>
      </c>
      <c r="AI62" s="301" t="str">
        <f t="shared" si="107"/>
        <v/>
      </c>
      <c r="AJ62" s="302" t="str">
        <f t="shared" si="43"/>
        <v/>
      </c>
      <c r="AK62" s="301" t="str">
        <f t="shared" si="108"/>
        <v/>
      </c>
      <c r="AL62" s="302" t="str">
        <f t="shared" si="44"/>
        <v/>
      </c>
      <c r="AM62" s="301" t="str">
        <f t="shared" si="109"/>
        <v/>
      </c>
      <c r="AN62" s="302" t="str">
        <f t="shared" si="45"/>
        <v/>
      </c>
      <c r="AO62" s="301" t="str">
        <f t="shared" si="110"/>
        <v/>
      </c>
      <c r="AP62" s="302" t="str">
        <f t="shared" si="46"/>
        <v/>
      </c>
      <c r="AQ62" s="301" t="str">
        <f t="shared" si="111"/>
        <v/>
      </c>
      <c r="AR62" s="302" t="str">
        <f t="shared" si="47"/>
        <v/>
      </c>
      <c r="AS62" s="301" t="str">
        <f t="shared" si="112"/>
        <v/>
      </c>
      <c r="AT62" s="302" t="str">
        <f t="shared" si="48"/>
        <v/>
      </c>
      <c r="AU62" s="301" t="str">
        <f t="shared" si="113"/>
        <v/>
      </c>
      <c r="AV62" s="302" t="str">
        <f t="shared" si="49"/>
        <v/>
      </c>
      <c r="AW62" s="301" t="str">
        <f t="shared" si="114"/>
        <v/>
      </c>
      <c r="AX62" s="302" t="str">
        <f t="shared" si="50"/>
        <v/>
      </c>
      <c r="AY62" s="301" t="str">
        <f t="shared" si="115"/>
        <v/>
      </c>
      <c r="AZ62" s="302" t="str">
        <f t="shared" si="125"/>
        <v/>
      </c>
      <c r="BA62" s="301"/>
      <c r="BB62" s="302" t="str">
        <f t="shared" si="126"/>
        <v/>
      </c>
      <c r="BC62" s="301" t="str">
        <f t="shared" si="82"/>
        <v/>
      </c>
      <c r="BD62" s="302" t="str">
        <f t="shared" si="127"/>
        <v/>
      </c>
      <c r="BE62" s="301" t="str">
        <f t="shared" si="83"/>
        <v/>
      </c>
      <c r="BF62" s="302"/>
      <c r="BG62" s="301"/>
      <c r="BH62" s="302"/>
      <c r="BI62" s="301"/>
      <c r="BJ62" s="302"/>
      <c r="BK62" s="301"/>
      <c r="BM62" s="785">
        <f t="shared" ca="1" si="88"/>
        <v>2150336.6666666665</v>
      </c>
      <c r="BN62" s="1096">
        <f t="shared" ca="1" si="89"/>
        <v>911709.36845606426</v>
      </c>
      <c r="BO62" s="1105">
        <f t="shared" ca="1" si="90"/>
        <v>1694481.9824386344</v>
      </c>
      <c r="BP62" s="1105">
        <f t="shared" ca="1" si="91"/>
        <v>2606191.3508946989</v>
      </c>
    </row>
    <row r="63" spans="1:68" s="70" customFormat="1" ht="21" customHeight="1">
      <c r="A63" s="242">
        <f t="shared" si="116"/>
        <v>50</v>
      </c>
      <c r="B63" s="1100" t="s">
        <v>657</v>
      </c>
      <c r="C63" s="474">
        <f t="shared" ca="1" si="56"/>
        <v>513681.74</v>
      </c>
      <c r="D63" s="476">
        <f t="shared" ca="1" si="117"/>
        <v>1620000</v>
      </c>
      <c r="E63" s="301">
        <f t="shared" ca="1" si="92"/>
        <v>0</v>
      </c>
      <c r="F63" s="302" t="str">
        <f t="shared" ca="1" si="118"/>
        <v/>
      </c>
      <c r="G63" s="301" t="str">
        <f t="shared" ca="1" si="93"/>
        <v/>
      </c>
      <c r="H63" s="302">
        <f t="shared" ca="1" si="119"/>
        <v>984000</v>
      </c>
      <c r="I63" s="301">
        <f t="shared" ca="1" si="94"/>
        <v>2.8</v>
      </c>
      <c r="J63" s="302" t="str">
        <f t="shared" ca="1" si="120"/>
        <v/>
      </c>
      <c r="K63" s="301" t="str">
        <f t="shared" ca="1" si="95"/>
        <v/>
      </c>
      <c r="L63" s="302">
        <f t="shared" ca="1" si="121"/>
        <v>619200</v>
      </c>
      <c r="M63" s="301">
        <f t="shared" ca="1" si="96"/>
        <v>0</v>
      </c>
      <c r="N63" s="302">
        <f t="shared" ca="1" si="122"/>
        <v>619440</v>
      </c>
      <c r="O63" s="301">
        <f t="shared" ca="1" si="97"/>
        <v>0</v>
      </c>
      <c r="P63" s="302">
        <f t="shared" ca="1" si="123"/>
        <v>1920000</v>
      </c>
      <c r="Q63" s="301">
        <f t="shared" ca="1" si="98"/>
        <v>0</v>
      </c>
      <c r="R63" s="302">
        <f t="shared" ca="1" si="124"/>
        <v>689520</v>
      </c>
      <c r="S63" s="301">
        <f t="shared" ca="1" si="99"/>
        <v>0</v>
      </c>
      <c r="T63" s="302" t="str">
        <f t="shared" si="35"/>
        <v/>
      </c>
      <c r="U63" s="301" t="str">
        <f t="shared" si="100"/>
        <v/>
      </c>
      <c r="V63" s="302" t="str">
        <f t="shared" si="36"/>
        <v/>
      </c>
      <c r="W63" s="301" t="str">
        <f t="shared" si="101"/>
        <v/>
      </c>
      <c r="X63" s="302" t="str">
        <f t="shared" si="37"/>
        <v/>
      </c>
      <c r="Y63" s="301" t="str">
        <f t="shared" si="102"/>
        <v/>
      </c>
      <c r="Z63" s="302" t="str">
        <f t="shared" si="38"/>
        <v/>
      </c>
      <c r="AA63" s="301" t="str">
        <f t="shared" si="103"/>
        <v/>
      </c>
      <c r="AB63" s="302" t="str">
        <f t="shared" si="39"/>
        <v/>
      </c>
      <c r="AC63" s="301" t="str">
        <f t="shared" si="104"/>
        <v/>
      </c>
      <c r="AD63" s="302" t="str">
        <f t="shared" si="40"/>
        <v/>
      </c>
      <c r="AE63" s="301" t="str">
        <f t="shared" si="105"/>
        <v/>
      </c>
      <c r="AF63" s="302" t="str">
        <f t="shared" si="41"/>
        <v/>
      </c>
      <c r="AG63" s="301" t="str">
        <f t="shared" si="106"/>
        <v/>
      </c>
      <c r="AH63" s="302" t="str">
        <f t="shared" si="42"/>
        <v/>
      </c>
      <c r="AI63" s="301" t="str">
        <f t="shared" si="107"/>
        <v/>
      </c>
      <c r="AJ63" s="302" t="str">
        <f t="shared" si="43"/>
        <v/>
      </c>
      <c r="AK63" s="301" t="str">
        <f t="shared" si="108"/>
        <v/>
      </c>
      <c r="AL63" s="302" t="str">
        <f t="shared" si="44"/>
        <v/>
      </c>
      <c r="AM63" s="301" t="str">
        <f t="shared" si="109"/>
        <v/>
      </c>
      <c r="AN63" s="302" t="str">
        <f t="shared" si="45"/>
        <v/>
      </c>
      <c r="AO63" s="301" t="str">
        <f t="shared" si="110"/>
        <v/>
      </c>
      <c r="AP63" s="302" t="str">
        <f t="shared" si="46"/>
        <v/>
      </c>
      <c r="AQ63" s="301" t="str">
        <f t="shared" si="111"/>
        <v/>
      </c>
      <c r="AR63" s="302" t="str">
        <f t="shared" si="47"/>
        <v/>
      </c>
      <c r="AS63" s="301" t="str">
        <f t="shared" si="112"/>
        <v/>
      </c>
      <c r="AT63" s="302" t="str">
        <f t="shared" si="48"/>
        <v/>
      </c>
      <c r="AU63" s="301" t="str">
        <f t="shared" si="113"/>
        <v/>
      </c>
      <c r="AV63" s="302" t="str">
        <f t="shared" si="49"/>
        <v/>
      </c>
      <c r="AW63" s="301" t="str">
        <f t="shared" si="114"/>
        <v/>
      </c>
      <c r="AX63" s="302" t="str">
        <f t="shared" si="50"/>
        <v/>
      </c>
      <c r="AY63" s="301" t="str">
        <f t="shared" si="115"/>
        <v/>
      </c>
      <c r="AZ63" s="302" t="str">
        <f t="shared" si="125"/>
        <v/>
      </c>
      <c r="BA63" s="301"/>
      <c r="BB63" s="302" t="str">
        <f t="shared" si="126"/>
        <v/>
      </c>
      <c r="BC63" s="301" t="str">
        <f t="shared" si="82"/>
        <v/>
      </c>
      <c r="BD63" s="302" t="str">
        <f t="shared" si="127"/>
        <v/>
      </c>
      <c r="BE63" s="301" t="str">
        <f t="shared" si="83"/>
        <v/>
      </c>
      <c r="BF63" s="302"/>
      <c r="BG63" s="301"/>
      <c r="BH63" s="302"/>
      <c r="BI63" s="301"/>
      <c r="BJ63" s="302"/>
      <c r="BK63" s="301"/>
      <c r="BM63" s="785">
        <f t="shared" ca="1" si="88"/>
        <v>1075360</v>
      </c>
      <c r="BN63" s="1096">
        <f t="shared" ca="1" si="89"/>
        <v>513681.74427363096</v>
      </c>
      <c r="BO63" s="1105">
        <f t="shared" ca="1" si="90"/>
        <v>818519.12786318455</v>
      </c>
      <c r="BP63" s="1105">
        <f t="shared" ca="1" si="91"/>
        <v>1332200.8721368155</v>
      </c>
    </row>
    <row r="64" spans="1:68" s="70" customFormat="1" ht="21" hidden="1" customHeight="1">
      <c r="A64" s="242">
        <f t="shared" si="116"/>
        <v>51</v>
      </c>
      <c r="B64" s="304"/>
      <c r="C64" s="474" t="str">
        <f t="shared" si="56"/>
        <v/>
      </c>
      <c r="D64" s="476" t="str">
        <f t="shared" ca="1" si="117"/>
        <v/>
      </c>
      <c r="E64" s="301" t="str">
        <f t="shared" si="92"/>
        <v/>
      </c>
      <c r="F64" s="302" t="str">
        <f t="shared" ca="1" si="118"/>
        <v/>
      </c>
      <c r="G64" s="301" t="str">
        <f t="shared" si="93"/>
        <v/>
      </c>
      <c r="H64" s="302" t="str">
        <f t="shared" ca="1" si="119"/>
        <v/>
      </c>
      <c r="I64" s="301" t="str">
        <f t="shared" si="94"/>
        <v/>
      </c>
      <c r="J64" s="302" t="str">
        <f t="shared" ca="1" si="120"/>
        <v/>
      </c>
      <c r="K64" s="301" t="str">
        <f t="shared" si="95"/>
        <v/>
      </c>
      <c r="L64" s="302" t="str">
        <f t="shared" ca="1" si="121"/>
        <v/>
      </c>
      <c r="M64" s="301" t="str">
        <f t="shared" si="96"/>
        <v/>
      </c>
      <c r="N64" s="302" t="str">
        <f t="shared" ca="1" si="122"/>
        <v/>
      </c>
      <c r="O64" s="301" t="str">
        <f t="shared" si="97"/>
        <v/>
      </c>
      <c r="P64" s="302" t="str">
        <f t="shared" ca="1" si="123"/>
        <v/>
      </c>
      <c r="Q64" s="301" t="str">
        <f t="shared" si="98"/>
        <v/>
      </c>
      <c r="R64" s="302" t="str">
        <f t="shared" ca="1" si="124"/>
        <v/>
      </c>
      <c r="S64" s="301" t="str">
        <f t="shared" si="99"/>
        <v/>
      </c>
      <c r="T64" s="302" t="str">
        <f t="shared" si="35"/>
        <v/>
      </c>
      <c r="U64" s="301" t="str">
        <f t="shared" si="100"/>
        <v/>
      </c>
      <c r="V64" s="302" t="str">
        <f t="shared" si="36"/>
        <v/>
      </c>
      <c r="W64" s="301" t="str">
        <f t="shared" si="101"/>
        <v/>
      </c>
      <c r="X64" s="302" t="str">
        <f t="shared" si="37"/>
        <v/>
      </c>
      <c r="Y64" s="301" t="str">
        <f t="shared" si="102"/>
        <v/>
      </c>
      <c r="Z64" s="302" t="str">
        <f t="shared" si="38"/>
        <v/>
      </c>
      <c r="AA64" s="301" t="str">
        <f t="shared" si="103"/>
        <v/>
      </c>
      <c r="AB64" s="302" t="str">
        <f t="shared" si="39"/>
        <v/>
      </c>
      <c r="AC64" s="301" t="str">
        <f t="shared" si="104"/>
        <v/>
      </c>
      <c r="AD64" s="302" t="str">
        <f t="shared" si="40"/>
        <v/>
      </c>
      <c r="AE64" s="301" t="str">
        <f t="shared" si="105"/>
        <v/>
      </c>
      <c r="AF64" s="302" t="str">
        <f t="shared" si="41"/>
        <v/>
      </c>
      <c r="AG64" s="301" t="str">
        <f t="shared" si="106"/>
        <v/>
      </c>
      <c r="AH64" s="302" t="str">
        <f t="shared" si="42"/>
        <v/>
      </c>
      <c r="AI64" s="301" t="str">
        <f t="shared" si="107"/>
        <v/>
      </c>
      <c r="AJ64" s="302" t="str">
        <f t="shared" si="43"/>
        <v/>
      </c>
      <c r="AK64" s="301" t="str">
        <f t="shared" si="108"/>
        <v/>
      </c>
      <c r="AL64" s="302" t="str">
        <f t="shared" si="44"/>
        <v/>
      </c>
      <c r="AM64" s="301" t="str">
        <f t="shared" si="109"/>
        <v/>
      </c>
      <c r="AN64" s="302" t="str">
        <f t="shared" si="45"/>
        <v/>
      </c>
      <c r="AO64" s="301" t="str">
        <f t="shared" si="110"/>
        <v/>
      </c>
      <c r="AP64" s="302" t="str">
        <f t="shared" si="46"/>
        <v/>
      </c>
      <c r="AQ64" s="301" t="str">
        <f t="shared" si="111"/>
        <v/>
      </c>
      <c r="AR64" s="302" t="str">
        <f t="shared" si="47"/>
        <v/>
      </c>
      <c r="AS64" s="301" t="str">
        <f t="shared" si="112"/>
        <v/>
      </c>
      <c r="AT64" s="302" t="str">
        <f t="shared" si="48"/>
        <v/>
      </c>
      <c r="AU64" s="301" t="str">
        <f t="shared" si="113"/>
        <v/>
      </c>
      <c r="AV64" s="302" t="str">
        <f t="shared" si="49"/>
        <v/>
      </c>
      <c r="AW64" s="301" t="str">
        <f t="shared" si="114"/>
        <v/>
      </c>
      <c r="AX64" s="302" t="str">
        <f t="shared" si="50"/>
        <v/>
      </c>
      <c r="AY64" s="301" t="str">
        <f t="shared" si="115"/>
        <v/>
      </c>
      <c r="AZ64" s="302" t="str">
        <f t="shared" si="125"/>
        <v/>
      </c>
      <c r="BA64" s="301"/>
      <c r="BB64" s="302" t="str">
        <f t="shared" si="126"/>
        <v/>
      </c>
      <c r="BC64" s="301" t="str">
        <f t="shared" si="82"/>
        <v/>
      </c>
      <c r="BD64" s="302" t="str">
        <f t="shared" si="127"/>
        <v/>
      </c>
      <c r="BE64" s="301" t="str">
        <f t="shared" si="83"/>
        <v/>
      </c>
      <c r="BF64" s="302"/>
      <c r="BG64" s="301"/>
      <c r="BH64" s="302"/>
      <c r="BI64" s="301"/>
      <c r="BJ64" s="302"/>
      <c r="BK64" s="301"/>
      <c r="BM64" s="785" t="e">
        <f t="shared" ca="1" si="88"/>
        <v>#DIV/0!</v>
      </c>
      <c r="BN64" s="1096" t="e">
        <f t="shared" ca="1" si="89"/>
        <v>#DIV/0!</v>
      </c>
      <c r="BO64" s="1105" t="e">
        <f t="shared" ca="1" si="90"/>
        <v>#DIV/0!</v>
      </c>
      <c r="BP64" s="1105" t="e">
        <f t="shared" ca="1" si="91"/>
        <v>#DIV/0!</v>
      </c>
    </row>
    <row r="65" spans="1:68" s="70" customFormat="1" ht="21" hidden="1" customHeight="1">
      <c r="A65" s="242">
        <f t="shared" si="116"/>
        <v>52</v>
      </c>
      <c r="B65" s="304"/>
      <c r="C65" s="474" t="str">
        <f t="shared" si="56"/>
        <v/>
      </c>
      <c r="D65" s="476" t="str">
        <f t="shared" ca="1" si="117"/>
        <v/>
      </c>
      <c r="E65" s="301" t="str">
        <f t="shared" si="92"/>
        <v/>
      </c>
      <c r="F65" s="302" t="str">
        <f t="shared" ca="1" si="118"/>
        <v/>
      </c>
      <c r="G65" s="301" t="str">
        <f t="shared" si="93"/>
        <v/>
      </c>
      <c r="H65" s="302" t="str">
        <f t="shared" ca="1" si="119"/>
        <v/>
      </c>
      <c r="I65" s="301" t="str">
        <f t="shared" si="94"/>
        <v/>
      </c>
      <c r="J65" s="302" t="str">
        <f t="shared" ca="1" si="120"/>
        <v/>
      </c>
      <c r="K65" s="301" t="str">
        <f t="shared" si="95"/>
        <v/>
      </c>
      <c r="L65" s="302" t="str">
        <f t="shared" ca="1" si="121"/>
        <v/>
      </c>
      <c r="M65" s="301" t="str">
        <f t="shared" si="96"/>
        <v/>
      </c>
      <c r="N65" s="302" t="str">
        <f t="shared" ca="1" si="122"/>
        <v/>
      </c>
      <c r="O65" s="301" t="str">
        <f t="shared" si="97"/>
        <v/>
      </c>
      <c r="P65" s="302" t="str">
        <f t="shared" ca="1" si="123"/>
        <v/>
      </c>
      <c r="Q65" s="301" t="str">
        <f t="shared" si="98"/>
        <v/>
      </c>
      <c r="R65" s="302" t="str">
        <f t="shared" ca="1" si="124"/>
        <v/>
      </c>
      <c r="S65" s="301" t="str">
        <f t="shared" si="99"/>
        <v/>
      </c>
      <c r="T65" s="302" t="str">
        <f t="shared" si="35"/>
        <v/>
      </c>
      <c r="U65" s="301" t="str">
        <f t="shared" si="100"/>
        <v/>
      </c>
      <c r="V65" s="302" t="str">
        <f t="shared" si="36"/>
        <v/>
      </c>
      <c r="W65" s="301" t="str">
        <f t="shared" si="101"/>
        <v/>
      </c>
      <c r="X65" s="302" t="str">
        <f t="shared" si="37"/>
        <v/>
      </c>
      <c r="Y65" s="301" t="str">
        <f t="shared" si="102"/>
        <v/>
      </c>
      <c r="Z65" s="302" t="str">
        <f t="shared" si="38"/>
        <v/>
      </c>
      <c r="AA65" s="301" t="str">
        <f t="shared" si="103"/>
        <v/>
      </c>
      <c r="AB65" s="302" t="str">
        <f t="shared" si="39"/>
        <v/>
      </c>
      <c r="AC65" s="301" t="str">
        <f t="shared" si="104"/>
        <v/>
      </c>
      <c r="AD65" s="302" t="str">
        <f t="shared" si="40"/>
        <v/>
      </c>
      <c r="AE65" s="301" t="str">
        <f t="shared" si="105"/>
        <v/>
      </c>
      <c r="AF65" s="302" t="str">
        <f t="shared" si="41"/>
        <v/>
      </c>
      <c r="AG65" s="301" t="str">
        <f t="shared" si="106"/>
        <v/>
      </c>
      <c r="AH65" s="302" t="str">
        <f t="shared" si="42"/>
        <v/>
      </c>
      <c r="AI65" s="301" t="str">
        <f t="shared" si="107"/>
        <v/>
      </c>
      <c r="AJ65" s="302" t="str">
        <f t="shared" si="43"/>
        <v/>
      </c>
      <c r="AK65" s="301" t="str">
        <f t="shared" si="108"/>
        <v/>
      </c>
      <c r="AL65" s="302" t="str">
        <f t="shared" si="44"/>
        <v/>
      </c>
      <c r="AM65" s="301" t="str">
        <f t="shared" si="109"/>
        <v/>
      </c>
      <c r="AN65" s="302" t="str">
        <f t="shared" si="45"/>
        <v/>
      </c>
      <c r="AO65" s="301" t="str">
        <f t="shared" si="110"/>
        <v/>
      </c>
      <c r="AP65" s="302" t="str">
        <f t="shared" si="46"/>
        <v/>
      </c>
      <c r="AQ65" s="301" t="str">
        <f t="shared" si="111"/>
        <v/>
      </c>
      <c r="AR65" s="302" t="str">
        <f t="shared" si="47"/>
        <v/>
      </c>
      <c r="AS65" s="301" t="str">
        <f t="shared" si="112"/>
        <v/>
      </c>
      <c r="AT65" s="302" t="str">
        <f t="shared" si="48"/>
        <v/>
      </c>
      <c r="AU65" s="301" t="str">
        <f t="shared" si="113"/>
        <v/>
      </c>
      <c r="AV65" s="302" t="str">
        <f t="shared" si="49"/>
        <v/>
      </c>
      <c r="AW65" s="301" t="str">
        <f t="shared" si="114"/>
        <v/>
      </c>
      <c r="AX65" s="302" t="str">
        <f t="shared" si="50"/>
        <v/>
      </c>
      <c r="AY65" s="301" t="str">
        <f t="shared" si="115"/>
        <v/>
      </c>
      <c r="AZ65" s="302" t="str">
        <f t="shared" si="125"/>
        <v/>
      </c>
      <c r="BA65" s="301"/>
      <c r="BB65" s="302" t="str">
        <f t="shared" si="126"/>
        <v/>
      </c>
      <c r="BC65" s="301" t="str">
        <f t="shared" si="82"/>
        <v/>
      </c>
      <c r="BD65" s="302" t="str">
        <f t="shared" si="127"/>
        <v/>
      </c>
      <c r="BE65" s="301" t="str">
        <f t="shared" si="83"/>
        <v/>
      </c>
      <c r="BF65" s="302"/>
      <c r="BG65" s="301"/>
      <c r="BH65" s="302"/>
      <c r="BI65" s="301"/>
      <c r="BJ65" s="302"/>
      <c r="BK65" s="301"/>
      <c r="BM65" s="785" t="e">
        <f t="shared" ca="1" si="88"/>
        <v>#DIV/0!</v>
      </c>
      <c r="BN65" s="1096" t="e">
        <f t="shared" ca="1" si="89"/>
        <v>#DIV/0!</v>
      </c>
      <c r="BO65" s="1105" t="e">
        <f t="shared" ca="1" si="90"/>
        <v>#DIV/0!</v>
      </c>
      <c r="BP65" s="1105" t="e">
        <f t="shared" ca="1" si="91"/>
        <v>#DIV/0!</v>
      </c>
    </row>
    <row r="66" spans="1:68" s="70" customFormat="1" ht="21" hidden="1" customHeight="1">
      <c r="A66" s="242">
        <f t="shared" si="116"/>
        <v>53</v>
      </c>
      <c r="B66" s="304"/>
      <c r="C66" s="474" t="str">
        <f t="shared" si="56"/>
        <v/>
      </c>
      <c r="D66" s="476" t="str">
        <f t="shared" ca="1" si="117"/>
        <v/>
      </c>
      <c r="E66" s="301" t="str">
        <f t="shared" si="92"/>
        <v/>
      </c>
      <c r="F66" s="302" t="str">
        <f t="shared" ca="1" si="118"/>
        <v/>
      </c>
      <c r="G66" s="301" t="str">
        <f t="shared" si="93"/>
        <v/>
      </c>
      <c r="H66" s="302" t="str">
        <f t="shared" ca="1" si="119"/>
        <v/>
      </c>
      <c r="I66" s="301" t="str">
        <f t="shared" si="94"/>
        <v/>
      </c>
      <c r="J66" s="302" t="str">
        <f t="shared" ca="1" si="120"/>
        <v/>
      </c>
      <c r="K66" s="301" t="str">
        <f t="shared" si="95"/>
        <v/>
      </c>
      <c r="L66" s="302" t="str">
        <f t="shared" ca="1" si="121"/>
        <v/>
      </c>
      <c r="M66" s="301" t="str">
        <f t="shared" si="96"/>
        <v/>
      </c>
      <c r="N66" s="302" t="str">
        <f t="shared" ca="1" si="122"/>
        <v/>
      </c>
      <c r="O66" s="301" t="str">
        <f t="shared" si="97"/>
        <v/>
      </c>
      <c r="P66" s="302" t="str">
        <f t="shared" ca="1" si="123"/>
        <v/>
      </c>
      <c r="Q66" s="301" t="str">
        <f t="shared" si="98"/>
        <v/>
      </c>
      <c r="R66" s="302" t="str">
        <f t="shared" ca="1" si="124"/>
        <v/>
      </c>
      <c r="S66" s="301" t="str">
        <f t="shared" si="99"/>
        <v/>
      </c>
      <c r="T66" s="302" t="str">
        <f t="shared" si="35"/>
        <v/>
      </c>
      <c r="U66" s="301" t="str">
        <f t="shared" si="100"/>
        <v/>
      </c>
      <c r="V66" s="302" t="str">
        <f t="shared" si="36"/>
        <v/>
      </c>
      <c r="W66" s="301" t="str">
        <f t="shared" si="101"/>
        <v/>
      </c>
      <c r="X66" s="302" t="str">
        <f t="shared" si="37"/>
        <v/>
      </c>
      <c r="Y66" s="301" t="str">
        <f t="shared" si="102"/>
        <v/>
      </c>
      <c r="Z66" s="302" t="str">
        <f t="shared" si="38"/>
        <v/>
      </c>
      <c r="AA66" s="301" t="str">
        <f t="shared" si="103"/>
        <v/>
      </c>
      <c r="AB66" s="302" t="str">
        <f t="shared" si="39"/>
        <v/>
      </c>
      <c r="AC66" s="301" t="str">
        <f t="shared" si="104"/>
        <v/>
      </c>
      <c r="AD66" s="302" t="str">
        <f t="shared" si="40"/>
        <v/>
      </c>
      <c r="AE66" s="301" t="str">
        <f t="shared" si="105"/>
        <v/>
      </c>
      <c r="AF66" s="302" t="str">
        <f t="shared" si="41"/>
        <v/>
      </c>
      <c r="AG66" s="301" t="str">
        <f t="shared" si="106"/>
        <v/>
      </c>
      <c r="AH66" s="302" t="str">
        <f t="shared" si="42"/>
        <v/>
      </c>
      <c r="AI66" s="301" t="str">
        <f t="shared" si="107"/>
        <v/>
      </c>
      <c r="AJ66" s="302" t="str">
        <f t="shared" si="43"/>
        <v/>
      </c>
      <c r="AK66" s="301" t="str">
        <f t="shared" si="108"/>
        <v/>
      </c>
      <c r="AL66" s="302" t="str">
        <f t="shared" si="44"/>
        <v/>
      </c>
      <c r="AM66" s="301" t="str">
        <f t="shared" si="109"/>
        <v/>
      </c>
      <c r="AN66" s="302" t="str">
        <f t="shared" si="45"/>
        <v/>
      </c>
      <c r="AO66" s="301" t="str">
        <f t="shared" si="110"/>
        <v/>
      </c>
      <c r="AP66" s="302" t="str">
        <f t="shared" si="46"/>
        <v/>
      </c>
      <c r="AQ66" s="301" t="str">
        <f t="shared" si="111"/>
        <v/>
      </c>
      <c r="AR66" s="302" t="str">
        <f t="shared" si="47"/>
        <v/>
      </c>
      <c r="AS66" s="301" t="str">
        <f t="shared" si="112"/>
        <v/>
      </c>
      <c r="AT66" s="302" t="str">
        <f t="shared" si="48"/>
        <v/>
      </c>
      <c r="AU66" s="301" t="str">
        <f t="shared" si="113"/>
        <v/>
      </c>
      <c r="AV66" s="302" t="str">
        <f t="shared" si="49"/>
        <v/>
      </c>
      <c r="AW66" s="301" t="str">
        <f t="shared" si="114"/>
        <v/>
      </c>
      <c r="AX66" s="302" t="str">
        <f t="shared" si="50"/>
        <v/>
      </c>
      <c r="AY66" s="301" t="str">
        <f t="shared" si="115"/>
        <v/>
      </c>
      <c r="AZ66" s="302" t="str">
        <f t="shared" si="125"/>
        <v/>
      </c>
      <c r="BA66" s="301"/>
      <c r="BB66" s="302" t="str">
        <f t="shared" si="126"/>
        <v/>
      </c>
      <c r="BC66" s="301" t="str">
        <f t="shared" si="82"/>
        <v/>
      </c>
      <c r="BD66" s="302" t="str">
        <f t="shared" si="127"/>
        <v/>
      </c>
      <c r="BE66" s="301" t="str">
        <f t="shared" si="83"/>
        <v/>
      </c>
      <c r="BF66" s="302"/>
      <c r="BG66" s="301"/>
      <c r="BH66" s="302"/>
      <c r="BI66" s="301"/>
      <c r="BJ66" s="302"/>
      <c r="BK66" s="301"/>
      <c r="BM66" s="785" t="e">
        <f t="shared" ca="1" si="88"/>
        <v>#DIV/0!</v>
      </c>
      <c r="BN66" s="1096" t="e">
        <f t="shared" ca="1" si="89"/>
        <v>#DIV/0!</v>
      </c>
      <c r="BO66" s="1105" t="e">
        <f t="shared" ca="1" si="90"/>
        <v>#DIV/0!</v>
      </c>
      <c r="BP66" s="1105" t="e">
        <f t="shared" ca="1" si="91"/>
        <v>#DIV/0!</v>
      </c>
    </row>
    <row r="67" spans="1:68" s="70" customFormat="1" ht="21" hidden="1" customHeight="1">
      <c r="A67" s="242">
        <f t="shared" si="116"/>
        <v>54</v>
      </c>
      <c r="B67" s="304"/>
      <c r="C67" s="474" t="str">
        <f t="shared" si="56"/>
        <v/>
      </c>
      <c r="D67" s="476" t="str">
        <f t="shared" ca="1" si="117"/>
        <v/>
      </c>
      <c r="E67" s="301" t="str">
        <f t="shared" si="92"/>
        <v/>
      </c>
      <c r="F67" s="302" t="str">
        <f t="shared" ca="1" si="118"/>
        <v/>
      </c>
      <c r="G67" s="301" t="str">
        <f t="shared" si="93"/>
        <v/>
      </c>
      <c r="H67" s="302" t="str">
        <f t="shared" ca="1" si="119"/>
        <v/>
      </c>
      <c r="I67" s="301" t="str">
        <f t="shared" si="94"/>
        <v/>
      </c>
      <c r="J67" s="302" t="str">
        <f t="shared" ca="1" si="120"/>
        <v/>
      </c>
      <c r="K67" s="301" t="str">
        <f t="shared" si="95"/>
        <v/>
      </c>
      <c r="L67" s="302" t="str">
        <f t="shared" ca="1" si="121"/>
        <v/>
      </c>
      <c r="M67" s="301" t="str">
        <f t="shared" si="96"/>
        <v/>
      </c>
      <c r="N67" s="302" t="str">
        <f t="shared" ca="1" si="122"/>
        <v/>
      </c>
      <c r="O67" s="301" t="str">
        <f t="shared" si="97"/>
        <v/>
      </c>
      <c r="P67" s="302" t="str">
        <f t="shared" ca="1" si="123"/>
        <v/>
      </c>
      <c r="Q67" s="301" t="str">
        <f t="shared" si="98"/>
        <v/>
      </c>
      <c r="R67" s="302" t="str">
        <f t="shared" ca="1" si="124"/>
        <v/>
      </c>
      <c r="S67" s="301" t="str">
        <f t="shared" si="99"/>
        <v/>
      </c>
      <c r="T67" s="302" t="str">
        <f t="shared" si="35"/>
        <v/>
      </c>
      <c r="U67" s="301" t="str">
        <f t="shared" si="100"/>
        <v/>
      </c>
      <c r="V67" s="302" t="str">
        <f t="shared" si="36"/>
        <v/>
      </c>
      <c r="W67" s="301" t="str">
        <f t="shared" si="101"/>
        <v/>
      </c>
      <c r="X67" s="302" t="str">
        <f t="shared" si="37"/>
        <v/>
      </c>
      <c r="Y67" s="301" t="str">
        <f t="shared" si="102"/>
        <v/>
      </c>
      <c r="Z67" s="302" t="str">
        <f t="shared" si="38"/>
        <v/>
      </c>
      <c r="AA67" s="301" t="str">
        <f t="shared" si="103"/>
        <v/>
      </c>
      <c r="AB67" s="302" t="str">
        <f t="shared" si="39"/>
        <v/>
      </c>
      <c r="AC67" s="301" t="str">
        <f t="shared" si="104"/>
        <v/>
      </c>
      <c r="AD67" s="302" t="str">
        <f t="shared" si="40"/>
        <v/>
      </c>
      <c r="AE67" s="301" t="str">
        <f t="shared" si="105"/>
        <v/>
      </c>
      <c r="AF67" s="302" t="str">
        <f t="shared" si="41"/>
        <v/>
      </c>
      <c r="AG67" s="301" t="str">
        <f t="shared" si="106"/>
        <v/>
      </c>
      <c r="AH67" s="302" t="str">
        <f t="shared" si="42"/>
        <v/>
      </c>
      <c r="AI67" s="301" t="str">
        <f t="shared" si="107"/>
        <v/>
      </c>
      <c r="AJ67" s="302" t="str">
        <f t="shared" si="43"/>
        <v/>
      </c>
      <c r="AK67" s="301" t="str">
        <f t="shared" si="108"/>
        <v/>
      </c>
      <c r="AL67" s="302" t="str">
        <f t="shared" si="44"/>
        <v/>
      </c>
      <c r="AM67" s="301" t="str">
        <f t="shared" si="109"/>
        <v/>
      </c>
      <c r="AN67" s="302" t="str">
        <f t="shared" si="45"/>
        <v/>
      </c>
      <c r="AO67" s="301" t="str">
        <f t="shared" si="110"/>
        <v/>
      </c>
      <c r="AP67" s="302" t="str">
        <f t="shared" si="46"/>
        <v/>
      </c>
      <c r="AQ67" s="301" t="str">
        <f t="shared" si="111"/>
        <v/>
      </c>
      <c r="AR67" s="302" t="str">
        <f t="shared" si="47"/>
        <v/>
      </c>
      <c r="AS67" s="301" t="str">
        <f t="shared" si="112"/>
        <v/>
      </c>
      <c r="AT67" s="302" t="str">
        <f t="shared" si="48"/>
        <v/>
      </c>
      <c r="AU67" s="301" t="str">
        <f t="shared" si="113"/>
        <v/>
      </c>
      <c r="AV67" s="302" t="str">
        <f t="shared" si="49"/>
        <v/>
      </c>
      <c r="AW67" s="301" t="str">
        <f t="shared" si="114"/>
        <v/>
      </c>
      <c r="AX67" s="302" t="str">
        <f t="shared" si="50"/>
        <v/>
      </c>
      <c r="AY67" s="301" t="str">
        <f t="shared" si="115"/>
        <v/>
      </c>
      <c r="AZ67" s="302" t="str">
        <f t="shared" si="125"/>
        <v/>
      </c>
      <c r="BA67" s="301"/>
      <c r="BB67" s="302" t="str">
        <f t="shared" si="126"/>
        <v/>
      </c>
      <c r="BC67" s="301" t="str">
        <f t="shared" si="82"/>
        <v/>
      </c>
      <c r="BD67" s="302" t="str">
        <f t="shared" si="127"/>
        <v/>
      </c>
      <c r="BE67" s="301" t="str">
        <f t="shared" si="83"/>
        <v/>
      </c>
      <c r="BF67" s="302"/>
      <c r="BG67" s="301"/>
      <c r="BH67" s="302"/>
      <c r="BI67" s="301"/>
      <c r="BJ67" s="302"/>
      <c r="BK67" s="301"/>
      <c r="BM67" s="785" t="e">
        <f t="shared" ca="1" si="88"/>
        <v>#DIV/0!</v>
      </c>
      <c r="BN67" s="1096" t="e">
        <f t="shared" ca="1" si="89"/>
        <v>#DIV/0!</v>
      </c>
      <c r="BO67" s="1105" t="e">
        <f t="shared" ca="1" si="90"/>
        <v>#DIV/0!</v>
      </c>
      <c r="BP67" s="1105" t="e">
        <f t="shared" ca="1" si="91"/>
        <v>#DIV/0!</v>
      </c>
    </row>
    <row r="68" spans="1:68" s="70" customFormat="1" ht="21" hidden="1" customHeight="1">
      <c r="A68" s="242">
        <f t="shared" si="116"/>
        <v>55</v>
      </c>
      <c r="B68" s="304"/>
      <c r="C68" s="474" t="str">
        <f t="shared" si="56"/>
        <v/>
      </c>
      <c r="D68" s="476" t="str">
        <f t="shared" ca="1" si="117"/>
        <v/>
      </c>
      <c r="E68" s="301" t="str">
        <f t="shared" si="92"/>
        <v/>
      </c>
      <c r="F68" s="302" t="str">
        <f t="shared" ca="1" si="118"/>
        <v/>
      </c>
      <c r="G68" s="301" t="str">
        <f t="shared" si="93"/>
        <v/>
      </c>
      <c r="H68" s="302" t="str">
        <f t="shared" ca="1" si="119"/>
        <v/>
      </c>
      <c r="I68" s="301" t="str">
        <f t="shared" si="94"/>
        <v/>
      </c>
      <c r="J68" s="302" t="str">
        <f t="shared" ca="1" si="120"/>
        <v/>
      </c>
      <c r="K68" s="301" t="str">
        <f t="shared" si="95"/>
        <v/>
      </c>
      <c r="L68" s="302" t="str">
        <f t="shared" ca="1" si="121"/>
        <v/>
      </c>
      <c r="M68" s="301" t="str">
        <f t="shared" si="96"/>
        <v/>
      </c>
      <c r="N68" s="302" t="str">
        <f t="shared" ca="1" si="122"/>
        <v/>
      </c>
      <c r="O68" s="301" t="str">
        <f t="shared" si="97"/>
        <v/>
      </c>
      <c r="P68" s="302" t="str">
        <f t="shared" ca="1" si="123"/>
        <v/>
      </c>
      <c r="Q68" s="301" t="str">
        <f t="shared" si="98"/>
        <v/>
      </c>
      <c r="R68" s="302" t="str">
        <f t="shared" ca="1" si="124"/>
        <v/>
      </c>
      <c r="S68" s="301" t="str">
        <f t="shared" si="99"/>
        <v/>
      </c>
      <c r="T68" s="302" t="str">
        <f t="shared" si="35"/>
        <v/>
      </c>
      <c r="U68" s="301" t="str">
        <f t="shared" si="100"/>
        <v/>
      </c>
      <c r="V68" s="302" t="str">
        <f t="shared" si="36"/>
        <v/>
      </c>
      <c r="W68" s="301" t="str">
        <f t="shared" si="101"/>
        <v/>
      </c>
      <c r="X68" s="302" t="str">
        <f t="shared" si="37"/>
        <v/>
      </c>
      <c r="Y68" s="301" t="str">
        <f t="shared" si="102"/>
        <v/>
      </c>
      <c r="Z68" s="302" t="str">
        <f t="shared" si="38"/>
        <v/>
      </c>
      <c r="AA68" s="301" t="str">
        <f t="shared" si="103"/>
        <v/>
      </c>
      <c r="AB68" s="302" t="str">
        <f t="shared" si="39"/>
        <v/>
      </c>
      <c r="AC68" s="301" t="str">
        <f t="shared" si="104"/>
        <v/>
      </c>
      <c r="AD68" s="302" t="str">
        <f t="shared" si="40"/>
        <v/>
      </c>
      <c r="AE68" s="301" t="str">
        <f t="shared" si="105"/>
        <v/>
      </c>
      <c r="AF68" s="302" t="str">
        <f t="shared" si="41"/>
        <v/>
      </c>
      <c r="AG68" s="301" t="str">
        <f t="shared" si="106"/>
        <v/>
      </c>
      <c r="AH68" s="302" t="str">
        <f t="shared" si="42"/>
        <v/>
      </c>
      <c r="AI68" s="301" t="str">
        <f t="shared" si="107"/>
        <v/>
      </c>
      <c r="AJ68" s="302" t="str">
        <f t="shared" si="43"/>
        <v/>
      </c>
      <c r="AK68" s="301" t="str">
        <f t="shared" si="108"/>
        <v/>
      </c>
      <c r="AL68" s="302" t="str">
        <f t="shared" si="44"/>
        <v/>
      </c>
      <c r="AM68" s="301" t="str">
        <f t="shared" si="109"/>
        <v/>
      </c>
      <c r="AN68" s="302" t="str">
        <f t="shared" si="45"/>
        <v/>
      </c>
      <c r="AO68" s="301" t="str">
        <f t="shared" si="110"/>
        <v/>
      </c>
      <c r="AP68" s="302" t="str">
        <f t="shared" si="46"/>
        <v/>
      </c>
      <c r="AQ68" s="301" t="str">
        <f t="shared" si="111"/>
        <v/>
      </c>
      <c r="AR68" s="302" t="str">
        <f t="shared" si="47"/>
        <v/>
      </c>
      <c r="AS68" s="301" t="str">
        <f t="shared" si="112"/>
        <v/>
      </c>
      <c r="AT68" s="302" t="str">
        <f t="shared" si="48"/>
        <v/>
      </c>
      <c r="AU68" s="301" t="str">
        <f t="shared" si="113"/>
        <v/>
      </c>
      <c r="AV68" s="302" t="str">
        <f t="shared" si="49"/>
        <v/>
      </c>
      <c r="AW68" s="301" t="str">
        <f t="shared" si="114"/>
        <v/>
      </c>
      <c r="AX68" s="302" t="str">
        <f t="shared" si="50"/>
        <v/>
      </c>
      <c r="AY68" s="301" t="str">
        <f t="shared" si="115"/>
        <v/>
      </c>
      <c r="AZ68" s="302" t="str">
        <f t="shared" si="125"/>
        <v/>
      </c>
      <c r="BA68" s="301"/>
      <c r="BB68" s="302" t="str">
        <f t="shared" si="126"/>
        <v/>
      </c>
      <c r="BC68" s="301" t="str">
        <f t="shared" si="82"/>
        <v/>
      </c>
      <c r="BD68" s="302" t="str">
        <f t="shared" si="127"/>
        <v/>
      </c>
      <c r="BE68" s="301" t="str">
        <f t="shared" si="83"/>
        <v/>
      </c>
      <c r="BF68" s="302"/>
      <c r="BG68" s="301"/>
      <c r="BH68" s="302"/>
      <c r="BI68" s="301"/>
      <c r="BJ68" s="302"/>
      <c r="BK68" s="301"/>
      <c r="BM68" s="785" t="e">
        <f t="shared" ca="1" si="88"/>
        <v>#DIV/0!</v>
      </c>
      <c r="BN68" s="1096" t="e">
        <f t="shared" ca="1" si="89"/>
        <v>#DIV/0!</v>
      </c>
      <c r="BO68" s="1105" t="e">
        <f t="shared" ca="1" si="90"/>
        <v>#DIV/0!</v>
      </c>
      <c r="BP68" s="1105" t="e">
        <f t="shared" ca="1" si="91"/>
        <v>#DIV/0!</v>
      </c>
    </row>
    <row r="69" spans="1:68" s="70" customFormat="1" ht="21" hidden="1" customHeight="1">
      <c r="A69" s="242">
        <f t="shared" si="116"/>
        <v>56</v>
      </c>
      <c r="B69" s="304"/>
      <c r="C69" s="474" t="str">
        <f t="shared" si="56"/>
        <v/>
      </c>
      <c r="D69" s="476" t="str">
        <f t="shared" ca="1" si="117"/>
        <v/>
      </c>
      <c r="E69" s="301" t="str">
        <f t="shared" si="92"/>
        <v/>
      </c>
      <c r="F69" s="302" t="str">
        <f t="shared" ca="1" si="118"/>
        <v/>
      </c>
      <c r="G69" s="301" t="str">
        <f t="shared" si="93"/>
        <v/>
      </c>
      <c r="H69" s="302" t="str">
        <f t="shared" ca="1" si="119"/>
        <v/>
      </c>
      <c r="I69" s="301" t="str">
        <f t="shared" si="94"/>
        <v/>
      </c>
      <c r="J69" s="302" t="str">
        <f t="shared" ca="1" si="120"/>
        <v/>
      </c>
      <c r="K69" s="301" t="str">
        <f t="shared" si="95"/>
        <v/>
      </c>
      <c r="L69" s="302" t="str">
        <f t="shared" ca="1" si="121"/>
        <v/>
      </c>
      <c r="M69" s="301" t="str">
        <f t="shared" si="96"/>
        <v/>
      </c>
      <c r="N69" s="302" t="str">
        <f t="shared" ca="1" si="122"/>
        <v/>
      </c>
      <c r="O69" s="301" t="str">
        <f t="shared" si="97"/>
        <v/>
      </c>
      <c r="P69" s="302" t="str">
        <f t="shared" ca="1" si="123"/>
        <v/>
      </c>
      <c r="Q69" s="301" t="str">
        <f t="shared" si="98"/>
        <v/>
      </c>
      <c r="R69" s="302" t="str">
        <f t="shared" ca="1" si="124"/>
        <v/>
      </c>
      <c r="S69" s="301" t="str">
        <f t="shared" si="99"/>
        <v/>
      </c>
      <c r="T69" s="302" t="str">
        <f t="shared" si="35"/>
        <v/>
      </c>
      <c r="U69" s="301" t="str">
        <f t="shared" si="100"/>
        <v/>
      </c>
      <c r="V69" s="302" t="str">
        <f t="shared" si="36"/>
        <v/>
      </c>
      <c r="W69" s="301" t="str">
        <f t="shared" si="101"/>
        <v/>
      </c>
      <c r="X69" s="302" t="str">
        <f t="shared" si="37"/>
        <v/>
      </c>
      <c r="Y69" s="301" t="str">
        <f t="shared" si="102"/>
        <v/>
      </c>
      <c r="Z69" s="302" t="str">
        <f t="shared" si="38"/>
        <v/>
      </c>
      <c r="AA69" s="301" t="str">
        <f t="shared" si="103"/>
        <v/>
      </c>
      <c r="AB69" s="302" t="str">
        <f t="shared" si="39"/>
        <v/>
      </c>
      <c r="AC69" s="301" t="str">
        <f t="shared" si="104"/>
        <v/>
      </c>
      <c r="AD69" s="302" t="str">
        <f t="shared" si="40"/>
        <v/>
      </c>
      <c r="AE69" s="301" t="str">
        <f t="shared" si="105"/>
        <v/>
      </c>
      <c r="AF69" s="302" t="str">
        <f t="shared" si="41"/>
        <v/>
      </c>
      <c r="AG69" s="301" t="str">
        <f t="shared" si="106"/>
        <v/>
      </c>
      <c r="AH69" s="302" t="str">
        <f t="shared" si="42"/>
        <v/>
      </c>
      <c r="AI69" s="301" t="str">
        <f t="shared" si="107"/>
        <v/>
      </c>
      <c r="AJ69" s="302" t="str">
        <f t="shared" si="43"/>
        <v/>
      </c>
      <c r="AK69" s="301" t="str">
        <f t="shared" si="108"/>
        <v/>
      </c>
      <c r="AL69" s="302" t="str">
        <f t="shared" si="44"/>
        <v/>
      </c>
      <c r="AM69" s="301" t="str">
        <f t="shared" si="109"/>
        <v/>
      </c>
      <c r="AN69" s="302" t="str">
        <f t="shared" si="45"/>
        <v/>
      </c>
      <c r="AO69" s="301" t="str">
        <f t="shared" si="110"/>
        <v/>
      </c>
      <c r="AP69" s="302" t="str">
        <f t="shared" si="46"/>
        <v/>
      </c>
      <c r="AQ69" s="301" t="str">
        <f t="shared" si="111"/>
        <v/>
      </c>
      <c r="AR69" s="302" t="str">
        <f t="shared" si="47"/>
        <v/>
      </c>
      <c r="AS69" s="301" t="str">
        <f t="shared" si="112"/>
        <v/>
      </c>
      <c r="AT69" s="302" t="str">
        <f t="shared" si="48"/>
        <v/>
      </c>
      <c r="AU69" s="301" t="str">
        <f t="shared" si="113"/>
        <v/>
      </c>
      <c r="AV69" s="302" t="str">
        <f t="shared" si="49"/>
        <v/>
      </c>
      <c r="AW69" s="301" t="str">
        <f t="shared" si="114"/>
        <v/>
      </c>
      <c r="AX69" s="302" t="str">
        <f t="shared" si="50"/>
        <v/>
      </c>
      <c r="AY69" s="301" t="str">
        <f t="shared" si="115"/>
        <v/>
      </c>
      <c r="AZ69" s="302" t="str">
        <f t="shared" si="125"/>
        <v/>
      </c>
      <c r="BA69" s="301"/>
      <c r="BB69" s="302" t="str">
        <f t="shared" si="126"/>
        <v/>
      </c>
      <c r="BC69" s="301" t="str">
        <f t="shared" si="82"/>
        <v/>
      </c>
      <c r="BD69" s="302" t="str">
        <f t="shared" si="127"/>
        <v/>
      </c>
      <c r="BE69" s="301" t="str">
        <f t="shared" si="83"/>
        <v/>
      </c>
      <c r="BF69" s="302"/>
      <c r="BG69" s="301"/>
      <c r="BH69" s="302"/>
      <c r="BI69" s="301"/>
      <c r="BJ69" s="302"/>
      <c r="BK69" s="301"/>
      <c r="BM69" s="785" t="e">
        <f t="shared" ca="1" si="88"/>
        <v>#DIV/0!</v>
      </c>
      <c r="BN69" s="1096" t="e">
        <f t="shared" ca="1" si="89"/>
        <v>#DIV/0!</v>
      </c>
      <c r="BO69" s="1105" t="e">
        <f t="shared" ca="1" si="90"/>
        <v>#DIV/0!</v>
      </c>
      <c r="BP69" s="1105" t="e">
        <f t="shared" ca="1" si="91"/>
        <v>#DIV/0!</v>
      </c>
    </row>
    <row r="70" spans="1:68" s="70" customFormat="1" ht="21" hidden="1" customHeight="1">
      <c r="A70" s="242">
        <f t="shared" si="116"/>
        <v>57</v>
      </c>
      <c r="B70" s="304"/>
      <c r="C70" s="474" t="str">
        <f t="shared" si="56"/>
        <v/>
      </c>
      <c r="D70" s="476" t="str">
        <f t="shared" ca="1" si="117"/>
        <v/>
      </c>
      <c r="E70" s="301" t="str">
        <f t="shared" si="92"/>
        <v/>
      </c>
      <c r="F70" s="302" t="str">
        <f t="shared" ca="1" si="118"/>
        <v/>
      </c>
      <c r="G70" s="301" t="str">
        <f t="shared" si="93"/>
        <v/>
      </c>
      <c r="H70" s="302" t="str">
        <f t="shared" ca="1" si="119"/>
        <v/>
      </c>
      <c r="I70" s="301" t="str">
        <f t="shared" si="94"/>
        <v/>
      </c>
      <c r="J70" s="302" t="str">
        <f t="shared" ca="1" si="120"/>
        <v/>
      </c>
      <c r="K70" s="301" t="str">
        <f t="shared" si="95"/>
        <v/>
      </c>
      <c r="L70" s="302" t="str">
        <f t="shared" ca="1" si="121"/>
        <v/>
      </c>
      <c r="M70" s="301" t="str">
        <f t="shared" si="96"/>
        <v/>
      </c>
      <c r="N70" s="302" t="str">
        <f t="shared" ca="1" si="122"/>
        <v/>
      </c>
      <c r="O70" s="301" t="str">
        <f t="shared" si="97"/>
        <v/>
      </c>
      <c r="P70" s="302" t="str">
        <f t="shared" ca="1" si="123"/>
        <v/>
      </c>
      <c r="Q70" s="301" t="str">
        <f t="shared" si="98"/>
        <v/>
      </c>
      <c r="R70" s="302" t="str">
        <f t="shared" ca="1" si="124"/>
        <v/>
      </c>
      <c r="S70" s="301" t="str">
        <f t="shared" si="99"/>
        <v/>
      </c>
      <c r="T70" s="302" t="str">
        <f t="shared" si="35"/>
        <v/>
      </c>
      <c r="U70" s="301" t="str">
        <f t="shared" si="100"/>
        <v/>
      </c>
      <c r="V70" s="302" t="str">
        <f t="shared" si="36"/>
        <v/>
      </c>
      <c r="W70" s="301" t="str">
        <f t="shared" si="101"/>
        <v/>
      </c>
      <c r="X70" s="302" t="str">
        <f t="shared" si="37"/>
        <v/>
      </c>
      <c r="Y70" s="301" t="str">
        <f t="shared" si="102"/>
        <v/>
      </c>
      <c r="Z70" s="302" t="str">
        <f t="shared" si="38"/>
        <v/>
      </c>
      <c r="AA70" s="301" t="str">
        <f t="shared" si="103"/>
        <v/>
      </c>
      <c r="AB70" s="302" t="str">
        <f t="shared" si="39"/>
        <v/>
      </c>
      <c r="AC70" s="301" t="str">
        <f t="shared" si="104"/>
        <v/>
      </c>
      <c r="AD70" s="302" t="str">
        <f t="shared" si="40"/>
        <v/>
      </c>
      <c r="AE70" s="301" t="str">
        <f t="shared" si="105"/>
        <v/>
      </c>
      <c r="AF70" s="302" t="str">
        <f t="shared" si="41"/>
        <v/>
      </c>
      <c r="AG70" s="301" t="str">
        <f t="shared" si="106"/>
        <v/>
      </c>
      <c r="AH70" s="302" t="str">
        <f t="shared" si="42"/>
        <v/>
      </c>
      <c r="AI70" s="301" t="str">
        <f t="shared" si="107"/>
        <v/>
      </c>
      <c r="AJ70" s="302" t="str">
        <f t="shared" si="43"/>
        <v/>
      </c>
      <c r="AK70" s="301" t="str">
        <f t="shared" si="108"/>
        <v/>
      </c>
      <c r="AL70" s="302" t="str">
        <f t="shared" si="44"/>
        <v/>
      </c>
      <c r="AM70" s="301" t="str">
        <f t="shared" si="109"/>
        <v/>
      </c>
      <c r="AN70" s="302" t="str">
        <f t="shared" si="45"/>
        <v/>
      </c>
      <c r="AO70" s="301" t="str">
        <f t="shared" si="110"/>
        <v/>
      </c>
      <c r="AP70" s="302" t="str">
        <f t="shared" si="46"/>
        <v/>
      </c>
      <c r="AQ70" s="301" t="str">
        <f t="shared" si="111"/>
        <v/>
      </c>
      <c r="AR70" s="302" t="str">
        <f t="shared" si="47"/>
        <v/>
      </c>
      <c r="AS70" s="301" t="str">
        <f t="shared" si="112"/>
        <v/>
      </c>
      <c r="AT70" s="302" t="str">
        <f t="shared" si="48"/>
        <v/>
      </c>
      <c r="AU70" s="301" t="str">
        <f t="shared" si="113"/>
        <v/>
      </c>
      <c r="AV70" s="302" t="str">
        <f t="shared" si="49"/>
        <v/>
      </c>
      <c r="AW70" s="301" t="str">
        <f t="shared" si="114"/>
        <v/>
      </c>
      <c r="AX70" s="302" t="str">
        <f t="shared" si="50"/>
        <v/>
      </c>
      <c r="AY70" s="301" t="str">
        <f t="shared" si="115"/>
        <v/>
      </c>
      <c r="AZ70" s="302" t="str">
        <f t="shared" si="125"/>
        <v/>
      </c>
      <c r="BA70" s="301"/>
      <c r="BB70" s="302" t="str">
        <f t="shared" si="126"/>
        <v/>
      </c>
      <c r="BC70" s="301" t="str">
        <f t="shared" si="82"/>
        <v/>
      </c>
      <c r="BD70" s="302" t="str">
        <f t="shared" si="127"/>
        <v/>
      </c>
      <c r="BE70" s="301" t="str">
        <f t="shared" si="83"/>
        <v/>
      </c>
      <c r="BF70" s="302"/>
      <c r="BG70" s="301"/>
      <c r="BH70" s="302"/>
      <c r="BI70" s="301"/>
      <c r="BJ70" s="302"/>
      <c r="BK70" s="301"/>
      <c r="BM70" s="785" t="e">
        <f t="shared" ca="1" si="88"/>
        <v>#DIV/0!</v>
      </c>
      <c r="BN70" s="1096" t="e">
        <f t="shared" ca="1" si="89"/>
        <v>#DIV/0!</v>
      </c>
      <c r="BO70" s="1105" t="e">
        <f t="shared" ca="1" si="90"/>
        <v>#DIV/0!</v>
      </c>
      <c r="BP70" s="1105" t="e">
        <f t="shared" ca="1" si="91"/>
        <v>#DIV/0!</v>
      </c>
    </row>
    <row r="71" spans="1:68" s="70" customFormat="1" ht="21" hidden="1" customHeight="1">
      <c r="A71" s="242">
        <f t="shared" si="116"/>
        <v>58</v>
      </c>
      <c r="B71" s="304"/>
      <c r="C71" s="474" t="str">
        <f t="shared" si="56"/>
        <v/>
      </c>
      <c r="D71" s="476" t="str">
        <f t="shared" ca="1" si="117"/>
        <v/>
      </c>
      <c r="E71" s="301" t="str">
        <f t="shared" si="92"/>
        <v/>
      </c>
      <c r="F71" s="302" t="str">
        <f t="shared" ca="1" si="118"/>
        <v/>
      </c>
      <c r="G71" s="301" t="str">
        <f t="shared" si="93"/>
        <v/>
      </c>
      <c r="H71" s="302" t="str">
        <f t="shared" ca="1" si="119"/>
        <v/>
      </c>
      <c r="I71" s="301" t="str">
        <f t="shared" si="94"/>
        <v/>
      </c>
      <c r="J71" s="302" t="str">
        <f t="shared" ca="1" si="120"/>
        <v/>
      </c>
      <c r="K71" s="301" t="str">
        <f t="shared" si="95"/>
        <v/>
      </c>
      <c r="L71" s="302" t="str">
        <f t="shared" ca="1" si="121"/>
        <v/>
      </c>
      <c r="M71" s="301" t="str">
        <f t="shared" si="96"/>
        <v/>
      </c>
      <c r="N71" s="302" t="str">
        <f t="shared" ca="1" si="122"/>
        <v/>
      </c>
      <c r="O71" s="301" t="str">
        <f t="shared" si="97"/>
        <v/>
      </c>
      <c r="P71" s="302" t="str">
        <f t="shared" ca="1" si="123"/>
        <v/>
      </c>
      <c r="Q71" s="301" t="str">
        <f t="shared" si="98"/>
        <v/>
      </c>
      <c r="R71" s="302" t="str">
        <f t="shared" ca="1" si="124"/>
        <v/>
      </c>
      <c r="S71" s="301" t="str">
        <f t="shared" si="99"/>
        <v/>
      </c>
      <c r="T71" s="302" t="str">
        <f t="shared" si="35"/>
        <v/>
      </c>
      <c r="U71" s="301" t="str">
        <f t="shared" si="100"/>
        <v/>
      </c>
      <c r="V71" s="302" t="str">
        <f t="shared" si="36"/>
        <v/>
      </c>
      <c r="W71" s="301" t="str">
        <f t="shared" si="101"/>
        <v/>
      </c>
      <c r="X71" s="302" t="str">
        <f t="shared" si="37"/>
        <v/>
      </c>
      <c r="Y71" s="301" t="str">
        <f t="shared" si="102"/>
        <v/>
      </c>
      <c r="Z71" s="302" t="str">
        <f t="shared" si="38"/>
        <v/>
      </c>
      <c r="AA71" s="301" t="str">
        <f t="shared" si="103"/>
        <v/>
      </c>
      <c r="AB71" s="302" t="str">
        <f t="shared" si="39"/>
        <v/>
      </c>
      <c r="AC71" s="301" t="str">
        <f t="shared" si="104"/>
        <v/>
      </c>
      <c r="AD71" s="302" t="str">
        <f t="shared" si="40"/>
        <v/>
      </c>
      <c r="AE71" s="301" t="str">
        <f t="shared" si="105"/>
        <v/>
      </c>
      <c r="AF71" s="302" t="str">
        <f t="shared" si="41"/>
        <v/>
      </c>
      <c r="AG71" s="301" t="str">
        <f t="shared" si="106"/>
        <v/>
      </c>
      <c r="AH71" s="302" t="str">
        <f t="shared" si="42"/>
        <v/>
      </c>
      <c r="AI71" s="301" t="str">
        <f t="shared" si="107"/>
        <v/>
      </c>
      <c r="AJ71" s="302" t="str">
        <f t="shared" si="43"/>
        <v/>
      </c>
      <c r="AK71" s="301" t="str">
        <f t="shared" si="108"/>
        <v/>
      </c>
      <c r="AL71" s="302" t="str">
        <f t="shared" si="44"/>
        <v/>
      </c>
      <c r="AM71" s="301" t="str">
        <f t="shared" si="109"/>
        <v/>
      </c>
      <c r="AN71" s="302" t="str">
        <f t="shared" si="45"/>
        <v/>
      </c>
      <c r="AO71" s="301" t="str">
        <f t="shared" si="110"/>
        <v/>
      </c>
      <c r="AP71" s="302" t="str">
        <f t="shared" si="46"/>
        <v/>
      </c>
      <c r="AQ71" s="301" t="str">
        <f t="shared" si="111"/>
        <v/>
      </c>
      <c r="AR71" s="302" t="str">
        <f t="shared" si="47"/>
        <v/>
      </c>
      <c r="AS71" s="301" t="str">
        <f t="shared" si="112"/>
        <v/>
      </c>
      <c r="AT71" s="302" t="str">
        <f t="shared" si="48"/>
        <v/>
      </c>
      <c r="AU71" s="301" t="str">
        <f t="shared" si="113"/>
        <v/>
      </c>
      <c r="AV71" s="302" t="str">
        <f t="shared" si="49"/>
        <v/>
      </c>
      <c r="AW71" s="301" t="str">
        <f t="shared" si="114"/>
        <v/>
      </c>
      <c r="AX71" s="302" t="str">
        <f t="shared" si="50"/>
        <v/>
      </c>
      <c r="AY71" s="301" t="str">
        <f t="shared" si="115"/>
        <v/>
      </c>
      <c r="AZ71" s="302" t="str">
        <f t="shared" si="125"/>
        <v/>
      </c>
      <c r="BA71" s="301"/>
      <c r="BB71" s="302" t="str">
        <f t="shared" si="126"/>
        <v/>
      </c>
      <c r="BC71" s="301" t="str">
        <f t="shared" si="82"/>
        <v/>
      </c>
      <c r="BD71" s="302" t="str">
        <f t="shared" si="127"/>
        <v/>
      </c>
      <c r="BE71" s="301" t="str">
        <f t="shared" si="83"/>
        <v/>
      </c>
      <c r="BF71" s="302"/>
      <c r="BG71" s="301"/>
      <c r="BH71" s="302"/>
      <c r="BI71" s="301"/>
      <c r="BJ71" s="302"/>
      <c r="BK71" s="301"/>
      <c r="BM71" s="785" t="e">
        <f t="shared" ca="1" si="88"/>
        <v>#DIV/0!</v>
      </c>
      <c r="BN71" s="1096" t="e">
        <f t="shared" ca="1" si="89"/>
        <v>#DIV/0!</v>
      </c>
      <c r="BO71" s="1105" t="e">
        <f t="shared" ca="1" si="90"/>
        <v>#DIV/0!</v>
      </c>
      <c r="BP71" s="1105" t="e">
        <f t="shared" ca="1" si="91"/>
        <v>#DIV/0!</v>
      </c>
    </row>
    <row r="72" spans="1:68" s="70" customFormat="1" ht="21" hidden="1" customHeight="1">
      <c r="A72" s="242">
        <f t="shared" si="116"/>
        <v>59</v>
      </c>
      <c r="B72" s="304"/>
      <c r="C72" s="474" t="str">
        <f t="shared" si="56"/>
        <v/>
      </c>
      <c r="D72" s="476" t="str">
        <f t="shared" ca="1" si="117"/>
        <v/>
      </c>
      <c r="E72" s="301" t="str">
        <f t="shared" si="92"/>
        <v/>
      </c>
      <c r="F72" s="302" t="str">
        <f t="shared" ca="1" si="118"/>
        <v/>
      </c>
      <c r="G72" s="301" t="str">
        <f t="shared" si="93"/>
        <v/>
      </c>
      <c r="H72" s="302" t="str">
        <f t="shared" ca="1" si="119"/>
        <v/>
      </c>
      <c r="I72" s="301" t="str">
        <f t="shared" si="94"/>
        <v/>
      </c>
      <c r="J72" s="302" t="str">
        <f t="shared" ca="1" si="120"/>
        <v/>
      </c>
      <c r="K72" s="301" t="str">
        <f t="shared" si="95"/>
        <v/>
      </c>
      <c r="L72" s="302" t="str">
        <f t="shared" ca="1" si="121"/>
        <v/>
      </c>
      <c r="M72" s="301" t="str">
        <f t="shared" si="96"/>
        <v/>
      </c>
      <c r="N72" s="302" t="str">
        <f t="shared" ca="1" si="122"/>
        <v/>
      </c>
      <c r="O72" s="301" t="str">
        <f t="shared" si="97"/>
        <v/>
      </c>
      <c r="P72" s="302" t="str">
        <f t="shared" ca="1" si="123"/>
        <v/>
      </c>
      <c r="Q72" s="301" t="str">
        <f t="shared" si="98"/>
        <v/>
      </c>
      <c r="R72" s="302" t="str">
        <f t="shared" ca="1" si="124"/>
        <v/>
      </c>
      <c r="S72" s="301" t="str">
        <f t="shared" si="99"/>
        <v/>
      </c>
      <c r="T72" s="302" t="str">
        <f t="shared" si="35"/>
        <v/>
      </c>
      <c r="U72" s="301" t="str">
        <f t="shared" si="100"/>
        <v/>
      </c>
      <c r="V72" s="302" t="str">
        <f t="shared" si="36"/>
        <v/>
      </c>
      <c r="W72" s="301" t="str">
        <f t="shared" si="101"/>
        <v/>
      </c>
      <c r="X72" s="302" t="str">
        <f t="shared" si="37"/>
        <v/>
      </c>
      <c r="Y72" s="301" t="str">
        <f t="shared" si="102"/>
        <v/>
      </c>
      <c r="Z72" s="302" t="str">
        <f t="shared" si="38"/>
        <v/>
      </c>
      <c r="AA72" s="301" t="str">
        <f t="shared" si="103"/>
        <v/>
      </c>
      <c r="AB72" s="302" t="str">
        <f t="shared" si="39"/>
        <v/>
      </c>
      <c r="AC72" s="301" t="str">
        <f t="shared" si="104"/>
        <v/>
      </c>
      <c r="AD72" s="302" t="str">
        <f t="shared" si="40"/>
        <v/>
      </c>
      <c r="AE72" s="301" t="str">
        <f t="shared" si="105"/>
        <v/>
      </c>
      <c r="AF72" s="302" t="str">
        <f t="shared" si="41"/>
        <v/>
      </c>
      <c r="AG72" s="301" t="str">
        <f t="shared" si="106"/>
        <v/>
      </c>
      <c r="AH72" s="302" t="str">
        <f t="shared" si="42"/>
        <v/>
      </c>
      <c r="AI72" s="301" t="str">
        <f t="shared" si="107"/>
        <v/>
      </c>
      <c r="AJ72" s="302" t="str">
        <f t="shared" si="43"/>
        <v/>
      </c>
      <c r="AK72" s="301" t="str">
        <f t="shared" si="108"/>
        <v/>
      </c>
      <c r="AL72" s="302" t="str">
        <f t="shared" si="44"/>
        <v/>
      </c>
      <c r="AM72" s="301" t="str">
        <f t="shared" si="109"/>
        <v/>
      </c>
      <c r="AN72" s="302" t="str">
        <f t="shared" si="45"/>
        <v/>
      </c>
      <c r="AO72" s="301" t="str">
        <f t="shared" si="110"/>
        <v/>
      </c>
      <c r="AP72" s="302" t="str">
        <f t="shared" si="46"/>
        <v/>
      </c>
      <c r="AQ72" s="301" t="str">
        <f t="shared" si="111"/>
        <v/>
      </c>
      <c r="AR72" s="302" t="str">
        <f t="shared" si="47"/>
        <v/>
      </c>
      <c r="AS72" s="301" t="str">
        <f t="shared" si="112"/>
        <v/>
      </c>
      <c r="AT72" s="302" t="str">
        <f t="shared" si="48"/>
        <v/>
      </c>
      <c r="AU72" s="301" t="str">
        <f t="shared" si="113"/>
        <v/>
      </c>
      <c r="AV72" s="302" t="str">
        <f t="shared" si="49"/>
        <v/>
      </c>
      <c r="AW72" s="301" t="str">
        <f t="shared" si="114"/>
        <v/>
      </c>
      <c r="AX72" s="302" t="str">
        <f t="shared" si="50"/>
        <v/>
      </c>
      <c r="AY72" s="301" t="str">
        <f t="shared" si="115"/>
        <v/>
      </c>
      <c r="AZ72" s="302" t="str">
        <f t="shared" si="125"/>
        <v/>
      </c>
      <c r="BA72" s="301"/>
      <c r="BB72" s="302" t="str">
        <f t="shared" si="126"/>
        <v/>
      </c>
      <c r="BC72" s="301" t="str">
        <f t="shared" si="82"/>
        <v/>
      </c>
      <c r="BD72" s="302" t="str">
        <f t="shared" si="127"/>
        <v/>
      </c>
      <c r="BE72" s="301" t="str">
        <f t="shared" si="83"/>
        <v/>
      </c>
      <c r="BF72" s="302"/>
      <c r="BG72" s="301"/>
      <c r="BH72" s="302"/>
      <c r="BI72" s="301"/>
      <c r="BJ72" s="302"/>
      <c r="BK72" s="301"/>
      <c r="BM72" s="785" t="e">
        <f t="shared" ca="1" si="88"/>
        <v>#DIV/0!</v>
      </c>
      <c r="BN72" s="1096" t="e">
        <f t="shared" ca="1" si="89"/>
        <v>#DIV/0!</v>
      </c>
      <c r="BO72" s="1105" t="e">
        <f t="shared" ca="1" si="90"/>
        <v>#DIV/0!</v>
      </c>
      <c r="BP72" s="1105" t="e">
        <f t="shared" ca="1" si="91"/>
        <v>#DIV/0!</v>
      </c>
    </row>
    <row r="73" spans="1:68" s="70" customFormat="1" ht="21" hidden="1" customHeight="1">
      <c r="A73" s="242">
        <f t="shared" si="116"/>
        <v>60</v>
      </c>
      <c r="B73" s="304"/>
      <c r="C73" s="474" t="str">
        <f t="shared" si="56"/>
        <v/>
      </c>
      <c r="D73" s="476" t="str">
        <f t="shared" ca="1" si="117"/>
        <v/>
      </c>
      <c r="E73" s="301" t="str">
        <f t="shared" si="92"/>
        <v/>
      </c>
      <c r="F73" s="302" t="str">
        <f t="shared" ca="1" si="118"/>
        <v/>
      </c>
      <c r="G73" s="301" t="str">
        <f t="shared" si="93"/>
        <v/>
      </c>
      <c r="H73" s="302" t="str">
        <f t="shared" ca="1" si="119"/>
        <v/>
      </c>
      <c r="I73" s="301" t="str">
        <f t="shared" si="94"/>
        <v/>
      </c>
      <c r="J73" s="302" t="str">
        <f t="shared" ca="1" si="120"/>
        <v/>
      </c>
      <c r="K73" s="301" t="str">
        <f t="shared" si="95"/>
        <v/>
      </c>
      <c r="L73" s="302" t="str">
        <f t="shared" ca="1" si="121"/>
        <v/>
      </c>
      <c r="M73" s="301" t="str">
        <f t="shared" si="96"/>
        <v/>
      </c>
      <c r="N73" s="302" t="str">
        <f t="shared" ca="1" si="122"/>
        <v/>
      </c>
      <c r="O73" s="301" t="str">
        <f t="shared" si="97"/>
        <v/>
      </c>
      <c r="P73" s="302" t="str">
        <f t="shared" ca="1" si="123"/>
        <v/>
      </c>
      <c r="Q73" s="301" t="str">
        <f t="shared" si="98"/>
        <v/>
      </c>
      <c r="R73" s="302" t="str">
        <f t="shared" ca="1" si="124"/>
        <v/>
      </c>
      <c r="S73" s="301" t="str">
        <f t="shared" si="99"/>
        <v/>
      </c>
      <c r="T73" s="302" t="str">
        <f t="shared" si="35"/>
        <v/>
      </c>
      <c r="U73" s="301" t="str">
        <f t="shared" si="100"/>
        <v/>
      </c>
      <c r="V73" s="302" t="str">
        <f t="shared" si="36"/>
        <v/>
      </c>
      <c r="W73" s="301" t="str">
        <f t="shared" si="101"/>
        <v/>
      </c>
      <c r="X73" s="302" t="str">
        <f t="shared" si="37"/>
        <v/>
      </c>
      <c r="Y73" s="301" t="str">
        <f t="shared" si="102"/>
        <v/>
      </c>
      <c r="Z73" s="302" t="str">
        <f t="shared" si="38"/>
        <v/>
      </c>
      <c r="AA73" s="301" t="str">
        <f t="shared" si="103"/>
        <v/>
      </c>
      <c r="AB73" s="302" t="str">
        <f t="shared" si="39"/>
        <v/>
      </c>
      <c r="AC73" s="301" t="str">
        <f t="shared" si="104"/>
        <v/>
      </c>
      <c r="AD73" s="302" t="str">
        <f t="shared" si="40"/>
        <v/>
      </c>
      <c r="AE73" s="301" t="str">
        <f t="shared" si="105"/>
        <v/>
      </c>
      <c r="AF73" s="302" t="str">
        <f t="shared" si="41"/>
        <v/>
      </c>
      <c r="AG73" s="301" t="str">
        <f t="shared" si="106"/>
        <v/>
      </c>
      <c r="AH73" s="302" t="str">
        <f t="shared" si="42"/>
        <v/>
      </c>
      <c r="AI73" s="301" t="str">
        <f t="shared" si="107"/>
        <v/>
      </c>
      <c r="AJ73" s="302" t="str">
        <f t="shared" si="43"/>
        <v/>
      </c>
      <c r="AK73" s="301" t="str">
        <f t="shared" si="108"/>
        <v/>
      </c>
      <c r="AL73" s="302" t="str">
        <f t="shared" si="44"/>
        <v/>
      </c>
      <c r="AM73" s="301" t="str">
        <f t="shared" si="109"/>
        <v/>
      </c>
      <c r="AN73" s="302" t="str">
        <f t="shared" si="45"/>
        <v/>
      </c>
      <c r="AO73" s="301" t="str">
        <f t="shared" si="110"/>
        <v/>
      </c>
      <c r="AP73" s="302" t="str">
        <f t="shared" si="46"/>
        <v/>
      </c>
      <c r="AQ73" s="301" t="str">
        <f t="shared" si="111"/>
        <v/>
      </c>
      <c r="AR73" s="302" t="str">
        <f t="shared" si="47"/>
        <v/>
      </c>
      <c r="AS73" s="301" t="str">
        <f t="shared" si="112"/>
        <v/>
      </c>
      <c r="AT73" s="302" t="str">
        <f t="shared" si="48"/>
        <v/>
      </c>
      <c r="AU73" s="301" t="str">
        <f t="shared" si="113"/>
        <v/>
      </c>
      <c r="AV73" s="302" t="str">
        <f t="shared" si="49"/>
        <v/>
      </c>
      <c r="AW73" s="301" t="str">
        <f t="shared" si="114"/>
        <v/>
      </c>
      <c r="AX73" s="302" t="str">
        <f t="shared" si="50"/>
        <v/>
      </c>
      <c r="AY73" s="301" t="str">
        <f t="shared" si="115"/>
        <v/>
      </c>
      <c r="AZ73" s="302" t="str">
        <f t="shared" si="125"/>
        <v/>
      </c>
      <c r="BA73" s="301"/>
      <c r="BB73" s="302" t="str">
        <f t="shared" si="126"/>
        <v/>
      </c>
      <c r="BC73" s="301" t="str">
        <f t="shared" si="82"/>
        <v/>
      </c>
      <c r="BD73" s="302" t="str">
        <f t="shared" si="127"/>
        <v/>
      </c>
      <c r="BE73" s="301" t="str">
        <f t="shared" si="83"/>
        <v/>
      </c>
      <c r="BF73" s="302"/>
      <c r="BG73" s="301"/>
      <c r="BH73" s="302"/>
      <c r="BI73" s="301"/>
      <c r="BJ73" s="302"/>
      <c r="BK73" s="301"/>
      <c r="BM73" s="785" t="e">
        <f t="shared" ca="1" si="88"/>
        <v>#DIV/0!</v>
      </c>
      <c r="BN73" s="1096" t="e">
        <f t="shared" ca="1" si="89"/>
        <v>#DIV/0!</v>
      </c>
      <c r="BO73" s="1105" t="e">
        <f t="shared" ca="1" si="90"/>
        <v>#DIV/0!</v>
      </c>
      <c r="BP73" s="1105" t="e">
        <f t="shared" ca="1" si="91"/>
        <v>#DIV/0!</v>
      </c>
    </row>
    <row r="74" spans="1:68" s="70" customFormat="1" ht="21" hidden="1" customHeight="1">
      <c r="A74" s="242">
        <f t="shared" si="116"/>
        <v>61</v>
      </c>
      <c r="B74" s="304"/>
      <c r="C74" s="474" t="str">
        <f t="shared" si="56"/>
        <v/>
      </c>
      <c r="D74" s="476" t="str">
        <f t="shared" ca="1" si="117"/>
        <v/>
      </c>
      <c r="E74" s="301" t="str">
        <f t="shared" si="92"/>
        <v/>
      </c>
      <c r="F74" s="302" t="str">
        <f t="shared" ca="1" si="118"/>
        <v/>
      </c>
      <c r="G74" s="301" t="str">
        <f t="shared" si="93"/>
        <v/>
      </c>
      <c r="H74" s="302" t="str">
        <f t="shared" ca="1" si="119"/>
        <v/>
      </c>
      <c r="I74" s="301" t="str">
        <f t="shared" si="94"/>
        <v/>
      </c>
      <c r="J74" s="302" t="str">
        <f t="shared" ca="1" si="120"/>
        <v/>
      </c>
      <c r="K74" s="301" t="str">
        <f t="shared" si="95"/>
        <v/>
      </c>
      <c r="L74" s="302" t="str">
        <f t="shared" ca="1" si="121"/>
        <v/>
      </c>
      <c r="M74" s="301" t="str">
        <f t="shared" si="96"/>
        <v/>
      </c>
      <c r="N74" s="302" t="str">
        <f t="shared" ca="1" si="122"/>
        <v/>
      </c>
      <c r="O74" s="301" t="str">
        <f t="shared" si="97"/>
        <v/>
      </c>
      <c r="P74" s="302" t="str">
        <f t="shared" ca="1" si="123"/>
        <v/>
      </c>
      <c r="Q74" s="301" t="str">
        <f t="shared" si="98"/>
        <v/>
      </c>
      <c r="R74" s="302" t="str">
        <f t="shared" ca="1" si="124"/>
        <v/>
      </c>
      <c r="S74" s="301" t="str">
        <f t="shared" si="99"/>
        <v/>
      </c>
      <c r="T74" s="302" t="str">
        <f t="shared" si="35"/>
        <v/>
      </c>
      <c r="U74" s="301" t="str">
        <f t="shared" si="100"/>
        <v/>
      </c>
      <c r="V74" s="302" t="str">
        <f t="shared" si="36"/>
        <v/>
      </c>
      <c r="W74" s="301" t="str">
        <f t="shared" si="101"/>
        <v/>
      </c>
      <c r="X74" s="302" t="str">
        <f t="shared" si="37"/>
        <v/>
      </c>
      <c r="Y74" s="301" t="str">
        <f t="shared" si="102"/>
        <v/>
      </c>
      <c r="Z74" s="302" t="str">
        <f t="shared" si="38"/>
        <v/>
      </c>
      <c r="AA74" s="301" t="str">
        <f t="shared" si="103"/>
        <v/>
      </c>
      <c r="AB74" s="302" t="str">
        <f t="shared" si="39"/>
        <v/>
      </c>
      <c r="AC74" s="301" t="str">
        <f t="shared" si="104"/>
        <v/>
      </c>
      <c r="AD74" s="302" t="str">
        <f t="shared" si="40"/>
        <v/>
      </c>
      <c r="AE74" s="301" t="str">
        <f t="shared" si="105"/>
        <v/>
      </c>
      <c r="AF74" s="302" t="str">
        <f t="shared" si="41"/>
        <v/>
      </c>
      <c r="AG74" s="301" t="str">
        <f t="shared" si="106"/>
        <v/>
      </c>
      <c r="AH74" s="302" t="str">
        <f t="shared" si="42"/>
        <v/>
      </c>
      <c r="AI74" s="301" t="str">
        <f t="shared" si="107"/>
        <v/>
      </c>
      <c r="AJ74" s="302" t="str">
        <f t="shared" si="43"/>
        <v/>
      </c>
      <c r="AK74" s="301" t="str">
        <f t="shared" si="108"/>
        <v/>
      </c>
      <c r="AL74" s="302" t="str">
        <f t="shared" si="44"/>
        <v/>
      </c>
      <c r="AM74" s="301" t="str">
        <f t="shared" si="109"/>
        <v/>
      </c>
      <c r="AN74" s="302" t="str">
        <f t="shared" si="45"/>
        <v/>
      </c>
      <c r="AO74" s="301" t="str">
        <f t="shared" si="110"/>
        <v/>
      </c>
      <c r="AP74" s="302" t="str">
        <f t="shared" si="46"/>
        <v/>
      </c>
      <c r="AQ74" s="301" t="str">
        <f t="shared" si="111"/>
        <v/>
      </c>
      <c r="AR74" s="302" t="str">
        <f t="shared" si="47"/>
        <v/>
      </c>
      <c r="AS74" s="301" t="str">
        <f t="shared" si="112"/>
        <v/>
      </c>
      <c r="AT74" s="302" t="str">
        <f t="shared" si="48"/>
        <v/>
      </c>
      <c r="AU74" s="301" t="str">
        <f t="shared" si="113"/>
        <v/>
      </c>
      <c r="AV74" s="302" t="str">
        <f t="shared" si="49"/>
        <v/>
      </c>
      <c r="AW74" s="301" t="str">
        <f t="shared" si="114"/>
        <v/>
      </c>
      <c r="AX74" s="302" t="str">
        <f t="shared" si="50"/>
        <v/>
      </c>
      <c r="AY74" s="301" t="str">
        <f t="shared" si="115"/>
        <v/>
      </c>
      <c r="AZ74" s="302" t="str">
        <f t="shared" si="125"/>
        <v/>
      </c>
      <c r="BA74" s="301"/>
      <c r="BB74" s="302" t="str">
        <f t="shared" si="126"/>
        <v/>
      </c>
      <c r="BC74" s="301" t="str">
        <f t="shared" si="82"/>
        <v/>
      </c>
      <c r="BD74" s="302" t="str">
        <f t="shared" si="127"/>
        <v/>
      </c>
      <c r="BE74" s="301" t="str">
        <f t="shared" si="83"/>
        <v/>
      </c>
      <c r="BF74" s="302"/>
      <c r="BG74" s="301"/>
      <c r="BH74" s="302"/>
      <c r="BI74" s="301"/>
      <c r="BJ74" s="302"/>
      <c r="BK74" s="301"/>
      <c r="BM74" s="785" t="e">
        <f t="shared" ca="1" si="88"/>
        <v>#DIV/0!</v>
      </c>
      <c r="BN74" s="1096" t="e">
        <f t="shared" ca="1" si="89"/>
        <v>#DIV/0!</v>
      </c>
      <c r="BO74" s="1105" t="e">
        <f t="shared" ca="1" si="90"/>
        <v>#DIV/0!</v>
      </c>
      <c r="BP74" s="1105" t="e">
        <f t="shared" ca="1" si="91"/>
        <v>#DIV/0!</v>
      </c>
    </row>
    <row r="75" spans="1:68" s="70" customFormat="1" ht="21" hidden="1" customHeight="1">
      <c r="A75" s="242">
        <f t="shared" si="116"/>
        <v>62</v>
      </c>
      <c r="B75" s="304"/>
      <c r="C75" s="474" t="str">
        <f t="shared" si="56"/>
        <v/>
      </c>
      <c r="D75" s="476" t="str">
        <f t="shared" ca="1" si="117"/>
        <v/>
      </c>
      <c r="E75" s="301" t="str">
        <f t="shared" si="92"/>
        <v/>
      </c>
      <c r="F75" s="302" t="str">
        <f t="shared" ca="1" si="118"/>
        <v/>
      </c>
      <c r="G75" s="301" t="str">
        <f t="shared" si="93"/>
        <v/>
      </c>
      <c r="H75" s="302" t="str">
        <f t="shared" ca="1" si="119"/>
        <v/>
      </c>
      <c r="I75" s="301" t="str">
        <f t="shared" si="94"/>
        <v/>
      </c>
      <c r="J75" s="302" t="str">
        <f t="shared" ca="1" si="120"/>
        <v/>
      </c>
      <c r="K75" s="301" t="str">
        <f t="shared" si="95"/>
        <v/>
      </c>
      <c r="L75" s="302" t="str">
        <f t="shared" ca="1" si="121"/>
        <v/>
      </c>
      <c r="M75" s="301" t="str">
        <f t="shared" si="96"/>
        <v/>
      </c>
      <c r="N75" s="302" t="str">
        <f t="shared" ca="1" si="122"/>
        <v/>
      </c>
      <c r="O75" s="301" t="str">
        <f t="shared" si="97"/>
        <v/>
      </c>
      <c r="P75" s="302" t="str">
        <f t="shared" ca="1" si="123"/>
        <v/>
      </c>
      <c r="Q75" s="301" t="str">
        <f t="shared" si="98"/>
        <v/>
      </c>
      <c r="R75" s="302" t="str">
        <f t="shared" ca="1" si="124"/>
        <v/>
      </c>
      <c r="S75" s="301" t="str">
        <f t="shared" si="99"/>
        <v/>
      </c>
      <c r="T75" s="302" t="str">
        <f t="shared" si="35"/>
        <v/>
      </c>
      <c r="U75" s="301" t="str">
        <f t="shared" si="100"/>
        <v/>
      </c>
      <c r="V75" s="302" t="str">
        <f t="shared" si="36"/>
        <v/>
      </c>
      <c r="W75" s="301" t="str">
        <f t="shared" si="101"/>
        <v/>
      </c>
      <c r="X75" s="302" t="str">
        <f t="shared" si="37"/>
        <v/>
      </c>
      <c r="Y75" s="301" t="str">
        <f t="shared" si="102"/>
        <v/>
      </c>
      <c r="Z75" s="302" t="str">
        <f t="shared" si="38"/>
        <v/>
      </c>
      <c r="AA75" s="301" t="str">
        <f t="shared" si="103"/>
        <v/>
      </c>
      <c r="AB75" s="302" t="str">
        <f t="shared" si="39"/>
        <v/>
      </c>
      <c r="AC75" s="301" t="str">
        <f t="shared" si="104"/>
        <v/>
      </c>
      <c r="AD75" s="302" t="str">
        <f t="shared" si="40"/>
        <v/>
      </c>
      <c r="AE75" s="301" t="str">
        <f t="shared" si="105"/>
        <v/>
      </c>
      <c r="AF75" s="302" t="str">
        <f t="shared" si="41"/>
        <v/>
      </c>
      <c r="AG75" s="301" t="str">
        <f t="shared" si="106"/>
        <v/>
      </c>
      <c r="AH75" s="302" t="str">
        <f t="shared" si="42"/>
        <v/>
      </c>
      <c r="AI75" s="301" t="str">
        <f t="shared" si="107"/>
        <v/>
      </c>
      <c r="AJ75" s="302" t="str">
        <f t="shared" si="43"/>
        <v/>
      </c>
      <c r="AK75" s="301" t="str">
        <f t="shared" si="108"/>
        <v/>
      </c>
      <c r="AL75" s="302" t="str">
        <f t="shared" si="44"/>
        <v/>
      </c>
      <c r="AM75" s="301" t="str">
        <f t="shared" si="109"/>
        <v/>
      </c>
      <c r="AN75" s="302" t="str">
        <f t="shared" si="45"/>
        <v/>
      </c>
      <c r="AO75" s="301" t="str">
        <f t="shared" si="110"/>
        <v/>
      </c>
      <c r="AP75" s="302" t="str">
        <f t="shared" si="46"/>
        <v/>
      </c>
      <c r="AQ75" s="301" t="str">
        <f t="shared" si="111"/>
        <v/>
      </c>
      <c r="AR75" s="302" t="str">
        <f t="shared" si="47"/>
        <v/>
      </c>
      <c r="AS75" s="301" t="str">
        <f t="shared" si="112"/>
        <v/>
      </c>
      <c r="AT75" s="302" t="str">
        <f t="shared" si="48"/>
        <v/>
      </c>
      <c r="AU75" s="301" t="str">
        <f t="shared" si="113"/>
        <v/>
      </c>
      <c r="AV75" s="302" t="str">
        <f t="shared" si="49"/>
        <v/>
      </c>
      <c r="AW75" s="301" t="str">
        <f t="shared" si="114"/>
        <v/>
      </c>
      <c r="AX75" s="302" t="str">
        <f t="shared" si="50"/>
        <v/>
      </c>
      <c r="AY75" s="301" t="str">
        <f t="shared" si="115"/>
        <v/>
      </c>
      <c r="AZ75" s="302" t="str">
        <f t="shared" si="125"/>
        <v/>
      </c>
      <c r="BA75" s="301"/>
      <c r="BB75" s="302" t="str">
        <f t="shared" si="126"/>
        <v/>
      </c>
      <c r="BC75" s="301" t="str">
        <f t="shared" si="82"/>
        <v/>
      </c>
      <c r="BD75" s="302" t="str">
        <f t="shared" si="127"/>
        <v/>
      </c>
      <c r="BE75" s="301" t="str">
        <f t="shared" si="83"/>
        <v/>
      </c>
      <c r="BF75" s="302"/>
      <c r="BG75" s="301"/>
      <c r="BH75" s="302"/>
      <c r="BI75" s="301"/>
      <c r="BJ75" s="302"/>
      <c r="BK75" s="301"/>
      <c r="BM75" s="785" t="e">
        <f t="shared" ca="1" si="88"/>
        <v>#DIV/0!</v>
      </c>
      <c r="BN75" s="1096" t="e">
        <f t="shared" ca="1" si="89"/>
        <v>#DIV/0!</v>
      </c>
      <c r="BO75" s="1105" t="e">
        <f t="shared" ca="1" si="90"/>
        <v>#DIV/0!</v>
      </c>
      <c r="BP75" s="1105" t="e">
        <f t="shared" ca="1" si="91"/>
        <v>#DIV/0!</v>
      </c>
    </row>
    <row r="76" spans="1:68" s="70" customFormat="1" ht="21" hidden="1" customHeight="1">
      <c r="A76" s="242">
        <f t="shared" si="116"/>
        <v>63</v>
      </c>
      <c r="B76" s="304"/>
      <c r="C76" s="474" t="str">
        <f t="shared" si="56"/>
        <v/>
      </c>
      <c r="D76" s="476" t="str">
        <f t="shared" ca="1" si="117"/>
        <v/>
      </c>
      <c r="E76" s="301" t="str">
        <f t="shared" si="92"/>
        <v/>
      </c>
      <c r="F76" s="302" t="str">
        <f t="shared" ca="1" si="118"/>
        <v/>
      </c>
      <c r="G76" s="301" t="str">
        <f t="shared" si="93"/>
        <v/>
      </c>
      <c r="H76" s="302" t="str">
        <f t="shared" ca="1" si="119"/>
        <v/>
      </c>
      <c r="I76" s="301" t="str">
        <f t="shared" si="94"/>
        <v/>
      </c>
      <c r="J76" s="302" t="str">
        <f t="shared" ca="1" si="120"/>
        <v/>
      </c>
      <c r="K76" s="301" t="str">
        <f t="shared" si="95"/>
        <v/>
      </c>
      <c r="L76" s="302" t="str">
        <f t="shared" ca="1" si="121"/>
        <v/>
      </c>
      <c r="M76" s="301" t="str">
        <f t="shared" si="96"/>
        <v/>
      </c>
      <c r="N76" s="302" t="str">
        <f t="shared" ca="1" si="122"/>
        <v/>
      </c>
      <c r="O76" s="301" t="str">
        <f t="shared" si="97"/>
        <v/>
      </c>
      <c r="P76" s="302" t="str">
        <f t="shared" ca="1" si="123"/>
        <v/>
      </c>
      <c r="Q76" s="301" t="str">
        <f t="shared" si="98"/>
        <v/>
      </c>
      <c r="R76" s="302" t="str">
        <f t="shared" ca="1" si="124"/>
        <v/>
      </c>
      <c r="S76" s="301" t="str">
        <f t="shared" si="99"/>
        <v/>
      </c>
      <c r="T76" s="302" t="str">
        <f t="shared" si="35"/>
        <v/>
      </c>
      <c r="U76" s="301" t="str">
        <f t="shared" si="100"/>
        <v/>
      </c>
      <c r="V76" s="302" t="str">
        <f t="shared" si="36"/>
        <v/>
      </c>
      <c r="W76" s="301" t="str">
        <f t="shared" si="101"/>
        <v/>
      </c>
      <c r="X76" s="302" t="str">
        <f t="shared" si="37"/>
        <v/>
      </c>
      <c r="Y76" s="301" t="str">
        <f t="shared" si="102"/>
        <v/>
      </c>
      <c r="Z76" s="302" t="str">
        <f t="shared" si="38"/>
        <v/>
      </c>
      <c r="AA76" s="301" t="str">
        <f t="shared" si="103"/>
        <v/>
      </c>
      <c r="AB76" s="302" t="str">
        <f t="shared" si="39"/>
        <v/>
      </c>
      <c r="AC76" s="301" t="str">
        <f t="shared" si="104"/>
        <v/>
      </c>
      <c r="AD76" s="302" t="str">
        <f t="shared" si="40"/>
        <v/>
      </c>
      <c r="AE76" s="301" t="str">
        <f t="shared" si="105"/>
        <v/>
      </c>
      <c r="AF76" s="302" t="str">
        <f t="shared" si="41"/>
        <v/>
      </c>
      <c r="AG76" s="301" t="str">
        <f t="shared" si="106"/>
        <v/>
      </c>
      <c r="AH76" s="302" t="str">
        <f t="shared" si="42"/>
        <v/>
      </c>
      <c r="AI76" s="301" t="str">
        <f t="shared" si="107"/>
        <v/>
      </c>
      <c r="AJ76" s="302" t="str">
        <f t="shared" si="43"/>
        <v/>
      </c>
      <c r="AK76" s="301" t="str">
        <f t="shared" si="108"/>
        <v/>
      </c>
      <c r="AL76" s="302" t="str">
        <f t="shared" si="44"/>
        <v/>
      </c>
      <c r="AM76" s="301" t="str">
        <f t="shared" si="109"/>
        <v/>
      </c>
      <c r="AN76" s="302" t="str">
        <f t="shared" si="45"/>
        <v/>
      </c>
      <c r="AO76" s="301" t="str">
        <f t="shared" si="110"/>
        <v/>
      </c>
      <c r="AP76" s="302" t="str">
        <f t="shared" si="46"/>
        <v/>
      </c>
      <c r="AQ76" s="301" t="str">
        <f t="shared" si="111"/>
        <v/>
      </c>
      <c r="AR76" s="302" t="str">
        <f t="shared" si="47"/>
        <v/>
      </c>
      <c r="AS76" s="301" t="str">
        <f t="shared" si="112"/>
        <v/>
      </c>
      <c r="AT76" s="302" t="str">
        <f t="shared" si="48"/>
        <v/>
      </c>
      <c r="AU76" s="301" t="str">
        <f t="shared" si="113"/>
        <v/>
      </c>
      <c r="AV76" s="302" t="str">
        <f t="shared" si="49"/>
        <v/>
      </c>
      <c r="AW76" s="301" t="str">
        <f t="shared" si="114"/>
        <v/>
      </c>
      <c r="AX76" s="302" t="str">
        <f t="shared" si="50"/>
        <v/>
      </c>
      <c r="AY76" s="301" t="str">
        <f t="shared" si="115"/>
        <v/>
      </c>
      <c r="AZ76" s="302" t="str">
        <f t="shared" si="125"/>
        <v/>
      </c>
      <c r="BA76" s="301"/>
      <c r="BB76" s="302" t="str">
        <f t="shared" si="126"/>
        <v/>
      </c>
      <c r="BC76" s="301" t="str">
        <f t="shared" si="82"/>
        <v/>
      </c>
      <c r="BD76" s="302" t="str">
        <f t="shared" si="127"/>
        <v/>
      </c>
      <c r="BE76" s="301" t="str">
        <f t="shared" si="83"/>
        <v/>
      </c>
      <c r="BF76" s="302"/>
      <c r="BG76" s="301"/>
      <c r="BH76" s="302"/>
      <c r="BI76" s="301"/>
      <c r="BJ76" s="302"/>
      <c r="BK76" s="301"/>
      <c r="BM76" s="785" t="e">
        <f t="shared" ca="1" si="88"/>
        <v>#DIV/0!</v>
      </c>
      <c r="BN76" s="1096" t="e">
        <f t="shared" ca="1" si="89"/>
        <v>#DIV/0!</v>
      </c>
      <c r="BO76" s="1105" t="e">
        <f t="shared" ca="1" si="90"/>
        <v>#DIV/0!</v>
      </c>
      <c r="BP76" s="1105" t="e">
        <f t="shared" ca="1" si="91"/>
        <v>#DIV/0!</v>
      </c>
    </row>
    <row r="77" spans="1:68" s="70" customFormat="1" ht="21" hidden="1" customHeight="1">
      <c r="A77" s="242">
        <f t="shared" si="116"/>
        <v>64</v>
      </c>
      <c r="B77" s="304"/>
      <c r="C77" s="474" t="str">
        <f t="shared" si="56"/>
        <v/>
      </c>
      <c r="D77" s="476" t="str">
        <f t="shared" ca="1" si="117"/>
        <v/>
      </c>
      <c r="E77" s="301" t="str">
        <f t="shared" si="92"/>
        <v/>
      </c>
      <c r="F77" s="302" t="str">
        <f t="shared" ca="1" si="118"/>
        <v/>
      </c>
      <c r="G77" s="301" t="str">
        <f t="shared" si="93"/>
        <v/>
      </c>
      <c r="H77" s="302" t="str">
        <f t="shared" ca="1" si="119"/>
        <v/>
      </c>
      <c r="I77" s="301" t="str">
        <f t="shared" si="94"/>
        <v/>
      </c>
      <c r="J77" s="302" t="str">
        <f t="shared" ca="1" si="120"/>
        <v/>
      </c>
      <c r="K77" s="301" t="str">
        <f t="shared" si="95"/>
        <v/>
      </c>
      <c r="L77" s="302" t="str">
        <f t="shared" ca="1" si="121"/>
        <v/>
      </c>
      <c r="M77" s="301" t="str">
        <f t="shared" si="96"/>
        <v/>
      </c>
      <c r="N77" s="302" t="str">
        <f t="shared" ca="1" si="122"/>
        <v/>
      </c>
      <c r="O77" s="301" t="str">
        <f t="shared" si="97"/>
        <v/>
      </c>
      <c r="P77" s="302" t="str">
        <f t="shared" ca="1" si="123"/>
        <v/>
      </c>
      <c r="Q77" s="301" t="str">
        <f t="shared" si="98"/>
        <v/>
      </c>
      <c r="R77" s="302" t="str">
        <f t="shared" ca="1" si="124"/>
        <v/>
      </c>
      <c r="S77" s="301" t="str">
        <f t="shared" si="99"/>
        <v/>
      </c>
      <c r="T77" s="302" t="str">
        <f t="shared" si="35"/>
        <v/>
      </c>
      <c r="U77" s="301" t="str">
        <f t="shared" si="100"/>
        <v/>
      </c>
      <c r="V77" s="302" t="str">
        <f t="shared" si="36"/>
        <v/>
      </c>
      <c r="W77" s="301" t="str">
        <f t="shared" si="101"/>
        <v/>
      </c>
      <c r="X77" s="302" t="str">
        <f t="shared" si="37"/>
        <v/>
      </c>
      <c r="Y77" s="301" t="str">
        <f t="shared" si="102"/>
        <v/>
      </c>
      <c r="Z77" s="302" t="str">
        <f t="shared" si="38"/>
        <v/>
      </c>
      <c r="AA77" s="301" t="str">
        <f t="shared" si="103"/>
        <v/>
      </c>
      <c r="AB77" s="302" t="str">
        <f t="shared" si="39"/>
        <v/>
      </c>
      <c r="AC77" s="301" t="str">
        <f t="shared" si="104"/>
        <v/>
      </c>
      <c r="AD77" s="302" t="str">
        <f t="shared" si="40"/>
        <v/>
      </c>
      <c r="AE77" s="301" t="str">
        <f t="shared" si="105"/>
        <v/>
      </c>
      <c r="AF77" s="302" t="str">
        <f t="shared" si="41"/>
        <v/>
      </c>
      <c r="AG77" s="301" t="str">
        <f t="shared" si="106"/>
        <v/>
      </c>
      <c r="AH77" s="302" t="str">
        <f t="shared" si="42"/>
        <v/>
      </c>
      <c r="AI77" s="301" t="str">
        <f t="shared" si="107"/>
        <v/>
      </c>
      <c r="AJ77" s="302" t="str">
        <f t="shared" si="43"/>
        <v/>
      </c>
      <c r="AK77" s="301" t="str">
        <f t="shared" si="108"/>
        <v/>
      </c>
      <c r="AL77" s="302" t="str">
        <f t="shared" si="44"/>
        <v/>
      </c>
      <c r="AM77" s="301" t="str">
        <f t="shared" si="109"/>
        <v/>
      </c>
      <c r="AN77" s="302" t="str">
        <f t="shared" si="45"/>
        <v/>
      </c>
      <c r="AO77" s="301" t="str">
        <f t="shared" si="110"/>
        <v/>
      </c>
      <c r="AP77" s="302" t="str">
        <f t="shared" si="46"/>
        <v/>
      </c>
      <c r="AQ77" s="301" t="str">
        <f t="shared" si="111"/>
        <v/>
      </c>
      <c r="AR77" s="302" t="str">
        <f t="shared" si="47"/>
        <v/>
      </c>
      <c r="AS77" s="301" t="str">
        <f t="shared" si="112"/>
        <v/>
      </c>
      <c r="AT77" s="302" t="str">
        <f t="shared" si="48"/>
        <v/>
      </c>
      <c r="AU77" s="301" t="str">
        <f t="shared" si="113"/>
        <v/>
      </c>
      <c r="AV77" s="302" t="str">
        <f t="shared" si="49"/>
        <v/>
      </c>
      <c r="AW77" s="301" t="str">
        <f t="shared" si="114"/>
        <v/>
      </c>
      <c r="AX77" s="302" t="str">
        <f t="shared" si="50"/>
        <v/>
      </c>
      <c r="AY77" s="301" t="str">
        <f t="shared" si="115"/>
        <v/>
      </c>
      <c r="AZ77" s="302" t="str">
        <f t="shared" si="125"/>
        <v/>
      </c>
      <c r="BA77" s="301"/>
      <c r="BB77" s="302" t="str">
        <f t="shared" si="126"/>
        <v/>
      </c>
      <c r="BC77" s="301" t="str">
        <f t="shared" si="82"/>
        <v/>
      </c>
      <c r="BD77" s="302" t="str">
        <f t="shared" si="127"/>
        <v/>
      </c>
      <c r="BE77" s="301" t="str">
        <f t="shared" si="83"/>
        <v/>
      </c>
      <c r="BF77" s="302"/>
      <c r="BG77" s="301"/>
      <c r="BH77" s="302"/>
      <c r="BI77" s="301"/>
      <c r="BJ77" s="302"/>
      <c r="BK77" s="301"/>
      <c r="BM77" s="785" t="e">
        <f t="shared" ca="1" si="88"/>
        <v>#DIV/0!</v>
      </c>
      <c r="BN77" s="1096" t="e">
        <f t="shared" ca="1" si="89"/>
        <v>#DIV/0!</v>
      </c>
      <c r="BO77" s="1105" t="e">
        <f t="shared" ca="1" si="90"/>
        <v>#DIV/0!</v>
      </c>
      <c r="BP77" s="1105" t="e">
        <f t="shared" ca="1" si="91"/>
        <v>#DIV/0!</v>
      </c>
    </row>
    <row r="78" spans="1:68" s="70" customFormat="1" ht="21" hidden="1" customHeight="1">
      <c r="A78" s="242">
        <f t="shared" si="116"/>
        <v>65</v>
      </c>
      <c r="B78" s="304"/>
      <c r="C78" s="474" t="str">
        <f t="shared" si="56"/>
        <v/>
      </c>
      <c r="D78" s="476" t="str">
        <f t="shared" ref="D78:D109" ca="1" si="128">IF($D$8="Habilitado",IF($B78="","",ROUND(VLOOKUP($B78,OFERENTE_1,14,FALSE),2)),"")</f>
        <v/>
      </c>
      <c r="E78" s="301" t="str">
        <f t="shared" si="92"/>
        <v/>
      </c>
      <c r="F78" s="302" t="str">
        <f t="shared" ref="F78:F109" ca="1" si="129">IF($F$8="Habilitado",IF($B78="","",ROUND(VLOOKUP($B78,OFERENTE_2,14,FALSE),2)),"")</f>
        <v/>
      </c>
      <c r="G78" s="301" t="str">
        <f t="shared" si="93"/>
        <v/>
      </c>
      <c r="H78" s="302" t="str">
        <f t="shared" ref="H78:H109" ca="1" si="130">IF($H$8="Habilitado",IF($B78="","",ROUND(VLOOKUP($B78,OFERENTE_3,14,FALSE),2)),"")</f>
        <v/>
      </c>
      <c r="I78" s="301" t="str">
        <f t="shared" si="94"/>
        <v/>
      </c>
      <c r="J78" s="302" t="str">
        <f t="shared" ref="J78:J109" ca="1" si="131">IF($J$8="Habilitado",IF($B78="","",ROUND(VLOOKUP($B78,OFERENTE_4,14,FALSE),2)),"")</f>
        <v/>
      </c>
      <c r="K78" s="301" t="str">
        <f t="shared" si="95"/>
        <v/>
      </c>
      <c r="L78" s="302" t="str">
        <f t="shared" ref="L78:L109" ca="1" si="132">IF($L$8="Habilitado",IF($B78="","",ROUND(VLOOKUP($B78,OFERENTE_5,14,FALSE),2)),"")</f>
        <v/>
      </c>
      <c r="M78" s="301" t="str">
        <f t="shared" si="96"/>
        <v/>
      </c>
      <c r="N78" s="302" t="str">
        <f t="shared" ref="N78:N109" ca="1" si="133">IF($N$8="Habilitado",IF($B78="","",ROUND(VLOOKUP($B78,OFERENTE_6,14,FALSE),2)),"")</f>
        <v/>
      </c>
      <c r="O78" s="301" t="str">
        <f t="shared" si="97"/>
        <v/>
      </c>
      <c r="P78" s="302" t="str">
        <f t="shared" ref="P78:P109" ca="1" si="134">IF($P$8="Habilitado",IF($B78="","",ROUND(VLOOKUP($B78,OFERENTE_7,14,FALSE),2)),"")</f>
        <v/>
      </c>
      <c r="Q78" s="301" t="str">
        <f t="shared" si="98"/>
        <v/>
      </c>
      <c r="R78" s="302" t="str">
        <f t="shared" ref="R78:R109" ca="1" si="135">IF($R$8="Habilitado",IF($B78="","",ROUND(VLOOKUP($B78,OFERENTE_8,14,FALSE),2)),"")</f>
        <v/>
      </c>
      <c r="S78" s="301" t="str">
        <f t="shared" si="99"/>
        <v/>
      </c>
      <c r="T78" s="302" t="str">
        <f t="shared" si="35"/>
        <v/>
      </c>
      <c r="U78" s="301" t="str">
        <f t="shared" si="100"/>
        <v/>
      </c>
      <c r="V78" s="302" t="str">
        <f t="shared" si="36"/>
        <v/>
      </c>
      <c r="W78" s="301" t="str">
        <f t="shared" si="101"/>
        <v/>
      </c>
      <c r="X78" s="302" t="str">
        <f t="shared" si="37"/>
        <v/>
      </c>
      <c r="Y78" s="301" t="str">
        <f t="shared" si="102"/>
        <v/>
      </c>
      <c r="Z78" s="302" t="str">
        <f t="shared" si="38"/>
        <v/>
      </c>
      <c r="AA78" s="301" t="str">
        <f t="shared" si="103"/>
        <v/>
      </c>
      <c r="AB78" s="302" t="str">
        <f t="shared" si="39"/>
        <v/>
      </c>
      <c r="AC78" s="301" t="str">
        <f t="shared" si="104"/>
        <v/>
      </c>
      <c r="AD78" s="302" t="str">
        <f t="shared" si="40"/>
        <v/>
      </c>
      <c r="AE78" s="301" t="str">
        <f t="shared" si="105"/>
        <v/>
      </c>
      <c r="AF78" s="302" t="str">
        <f t="shared" si="41"/>
        <v/>
      </c>
      <c r="AG78" s="301" t="str">
        <f t="shared" si="106"/>
        <v/>
      </c>
      <c r="AH78" s="302" t="str">
        <f t="shared" si="42"/>
        <v/>
      </c>
      <c r="AI78" s="301" t="str">
        <f t="shared" si="107"/>
        <v/>
      </c>
      <c r="AJ78" s="302" t="str">
        <f t="shared" si="43"/>
        <v/>
      </c>
      <c r="AK78" s="301" t="str">
        <f t="shared" si="108"/>
        <v/>
      </c>
      <c r="AL78" s="302" t="str">
        <f t="shared" si="44"/>
        <v/>
      </c>
      <c r="AM78" s="301" t="str">
        <f t="shared" si="109"/>
        <v/>
      </c>
      <c r="AN78" s="302" t="str">
        <f t="shared" si="45"/>
        <v/>
      </c>
      <c r="AO78" s="301" t="str">
        <f t="shared" si="110"/>
        <v/>
      </c>
      <c r="AP78" s="302" t="str">
        <f t="shared" si="46"/>
        <v/>
      </c>
      <c r="AQ78" s="301" t="str">
        <f t="shared" si="111"/>
        <v/>
      </c>
      <c r="AR78" s="302" t="str">
        <f t="shared" si="47"/>
        <v/>
      </c>
      <c r="AS78" s="301" t="str">
        <f t="shared" si="112"/>
        <v/>
      </c>
      <c r="AT78" s="302" t="str">
        <f t="shared" si="48"/>
        <v/>
      </c>
      <c r="AU78" s="301" t="str">
        <f t="shared" si="113"/>
        <v/>
      </c>
      <c r="AV78" s="302" t="str">
        <f t="shared" si="49"/>
        <v/>
      </c>
      <c r="AW78" s="301" t="str">
        <f t="shared" si="114"/>
        <v/>
      </c>
      <c r="AX78" s="302" t="str">
        <f t="shared" si="50"/>
        <v/>
      </c>
      <c r="AY78" s="301" t="str">
        <f t="shared" si="115"/>
        <v/>
      </c>
      <c r="AZ78" s="302" t="str">
        <f t="shared" ref="AZ78:AZ109" si="136">IF($AZ$8="Habilitado",IF($B78="","",ROUND(VLOOKUP($B78,OFERENTE_25,5,FALSE),2)),"")</f>
        <v/>
      </c>
      <c r="BA78" s="301"/>
      <c r="BB78" s="302" t="str">
        <f t="shared" ref="BB78:BB104" si="137">IF($BB$8="Habilitado",IF($B78="","",ROUND(VLOOKUP($B78,OFERENTE_26,5,FALSE),2)),"")</f>
        <v/>
      </c>
      <c r="BC78" s="301" t="str">
        <f t="shared" si="82"/>
        <v/>
      </c>
      <c r="BD78" s="302" t="str">
        <f t="shared" ref="BD78:BD104" si="138">IF($BD$8="Habilitado",IF($B78="","",ROUND(VLOOKUP($B78,OFERENTE_27,5,FALSE),2)),"")</f>
        <v/>
      </c>
      <c r="BE78" s="301" t="str">
        <f t="shared" si="83"/>
        <v/>
      </c>
      <c r="BF78" s="302"/>
      <c r="BG78" s="301"/>
      <c r="BH78" s="302"/>
      <c r="BI78" s="301"/>
      <c r="BJ78" s="302"/>
      <c r="BK78" s="301"/>
      <c r="BM78" s="785" t="e">
        <f t="shared" ca="1" si="88"/>
        <v>#DIV/0!</v>
      </c>
      <c r="BN78" s="1096" t="e">
        <f t="shared" ca="1" si="89"/>
        <v>#DIV/0!</v>
      </c>
      <c r="BO78" s="1105" t="e">
        <f t="shared" ca="1" si="90"/>
        <v>#DIV/0!</v>
      </c>
      <c r="BP78" s="1105" t="e">
        <f t="shared" ca="1" si="91"/>
        <v>#DIV/0!</v>
      </c>
    </row>
    <row r="79" spans="1:68" s="70" customFormat="1" ht="21" hidden="1" customHeight="1">
      <c r="A79" s="242">
        <f t="shared" si="116"/>
        <v>66</v>
      </c>
      <c r="B79" s="304"/>
      <c r="C79" s="474" t="str">
        <f t="shared" ref="C79:C133" si="139">IF(B79="","",IF($L$4="Media aritmética",ROUND(AVERAGE(D79,F79,H79,J79,L79,N79,P79,R79,T79,V79,X79,Z79,AB79,AF79,AH79,AD79,AJ79,AL79,AN79,AP79,AR79,AT79,AV79,AX79,AZ79,BB79,BD79),2),ROUND(_xlfn.STDEV.P(D79,F79,H79,J79,L79,N79,P79,R79,T79,V79,X79,Z79,AB79,AF79,AH79,AD79,AJ79,AL79,AN79,AP79,AR79,AT79,AV79,AX79,AZ79,BB79,BD79),2)))</f>
        <v/>
      </c>
      <c r="D79" s="476" t="str">
        <f t="shared" ca="1" si="128"/>
        <v/>
      </c>
      <c r="E79" s="301" t="str">
        <f t="shared" si="57"/>
        <v/>
      </c>
      <c r="F79" s="302" t="str">
        <f t="shared" ca="1" si="129"/>
        <v/>
      </c>
      <c r="G79" s="301" t="str">
        <f t="shared" si="58"/>
        <v/>
      </c>
      <c r="H79" s="302" t="str">
        <f t="shared" ca="1" si="130"/>
        <v/>
      </c>
      <c r="I79" s="301" t="str">
        <f t="shared" si="59"/>
        <v/>
      </c>
      <c r="J79" s="302" t="str">
        <f t="shared" ca="1" si="131"/>
        <v/>
      </c>
      <c r="K79" s="301" t="str">
        <f t="shared" si="60"/>
        <v/>
      </c>
      <c r="L79" s="302" t="str">
        <f t="shared" ca="1" si="132"/>
        <v/>
      </c>
      <c r="M79" s="301" t="str">
        <f t="shared" si="61"/>
        <v/>
      </c>
      <c r="N79" s="302" t="str">
        <f t="shared" ca="1" si="133"/>
        <v/>
      </c>
      <c r="O79" s="301" t="str">
        <f t="shared" si="62"/>
        <v/>
      </c>
      <c r="P79" s="302" t="str">
        <f t="shared" ca="1" si="134"/>
        <v/>
      </c>
      <c r="Q79" s="301" t="str">
        <f t="shared" si="63"/>
        <v/>
      </c>
      <c r="R79" s="302" t="str">
        <f t="shared" ca="1" si="135"/>
        <v/>
      </c>
      <c r="S79" s="301" t="str">
        <f t="shared" si="64"/>
        <v/>
      </c>
      <c r="T79" s="302" t="str">
        <f t="shared" si="35"/>
        <v/>
      </c>
      <c r="U79" s="301" t="str">
        <f t="shared" si="65"/>
        <v/>
      </c>
      <c r="V79" s="302" t="str">
        <f t="shared" si="36"/>
        <v/>
      </c>
      <c r="W79" s="301" t="str">
        <f t="shared" si="66"/>
        <v/>
      </c>
      <c r="X79" s="302" t="str">
        <f t="shared" si="37"/>
        <v/>
      </c>
      <c r="Y79" s="301" t="str">
        <f t="shared" si="67"/>
        <v/>
      </c>
      <c r="Z79" s="302" t="str">
        <f t="shared" si="38"/>
        <v/>
      </c>
      <c r="AA79" s="301" t="str">
        <f t="shared" si="68"/>
        <v/>
      </c>
      <c r="AB79" s="302" t="str">
        <f t="shared" si="39"/>
        <v/>
      </c>
      <c r="AC79" s="301" t="str">
        <f t="shared" si="69"/>
        <v/>
      </c>
      <c r="AD79" s="302" t="str">
        <f t="shared" si="40"/>
        <v/>
      </c>
      <c r="AE79" s="301" t="str">
        <f t="shared" si="70"/>
        <v/>
      </c>
      <c r="AF79" s="302" t="str">
        <f t="shared" si="41"/>
        <v/>
      </c>
      <c r="AG79" s="301" t="str">
        <f t="shared" si="71"/>
        <v/>
      </c>
      <c r="AH79" s="302" t="str">
        <f t="shared" si="42"/>
        <v/>
      </c>
      <c r="AI79" s="301" t="str">
        <f t="shared" si="72"/>
        <v/>
      </c>
      <c r="AJ79" s="302" t="str">
        <f t="shared" si="43"/>
        <v/>
      </c>
      <c r="AK79" s="301" t="str">
        <f t="shared" si="73"/>
        <v/>
      </c>
      <c r="AL79" s="302" t="str">
        <f t="shared" si="44"/>
        <v/>
      </c>
      <c r="AM79" s="301" t="str">
        <f t="shared" si="74"/>
        <v/>
      </c>
      <c r="AN79" s="302" t="str">
        <f t="shared" si="45"/>
        <v/>
      </c>
      <c r="AO79" s="301" t="str">
        <f t="shared" si="75"/>
        <v/>
      </c>
      <c r="AP79" s="302" t="str">
        <f t="shared" si="46"/>
        <v/>
      </c>
      <c r="AQ79" s="301" t="str">
        <f t="shared" si="76"/>
        <v/>
      </c>
      <c r="AR79" s="302" t="str">
        <f t="shared" si="47"/>
        <v/>
      </c>
      <c r="AS79" s="301" t="str">
        <f t="shared" si="77"/>
        <v/>
      </c>
      <c r="AT79" s="302" t="str">
        <f t="shared" si="48"/>
        <v/>
      </c>
      <c r="AU79" s="301" t="str">
        <f t="shared" si="78"/>
        <v/>
      </c>
      <c r="AV79" s="302" t="str">
        <f t="shared" si="49"/>
        <v/>
      </c>
      <c r="AW79" s="301" t="str">
        <f t="shared" si="79"/>
        <v/>
      </c>
      <c r="AX79" s="302" t="str">
        <f t="shared" si="50"/>
        <v/>
      </c>
      <c r="AY79" s="301" t="str">
        <f t="shared" si="80"/>
        <v/>
      </c>
      <c r="AZ79" s="302" t="str">
        <f t="shared" si="136"/>
        <v/>
      </c>
      <c r="BA79" s="301" t="str">
        <f t="shared" si="81"/>
        <v/>
      </c>
      <c r="BB79" s="302" t="str">
        <f t="shared" si="137"/>
        <v/>
      </c>
      <c r="BC79" s="301" t="str">
        <f t="shared" ref="BC79:BC104" si="140">IF($B79="","",IF(BB79="","",IF($L$4="Media aritmética",(BB79&lt;=$C79)*($F$5/$C$4)+(BB79&gt;$C79)*0,IF(AND(ROUND(AVERAGE($D79,$F79,$H79,$J79,$L79,$N79,$P79,$R79,$T79,$V79,$X79,$Z79,$AB79,$AD79,$AF79,$AH79,$AJ79,AJ79,AL79,AN79,AP79,AR79,AT79,AV79,AX79,AZ79,BB79,BD79,BF79,BH79),2)-$C79/2&lt;=BB79,(ROUND(AVERAGE($D79,$F79,$H79,$J79,$L79,$N79,$P79,$R79,$T79,$V79,$X79,$Z79,$AB79,$AD79,$AF79,$AH79,$AJ79,AJ79,AL79,AN79,AP79,AR79,AT79,AV79,AX79,AZ79,BB79,BD79,BF79,BH79),2)+$C79/2&gt;BB79)),($F$5/$C$4),0))))</f>
        <v/>
      </c>
      <c r="BD79" s="302" t="str">
        <f t="shared" si="138"/>
        <v/>
      </c>
      <c r="BE79" s="301" t="str">
        <f t="shared" ref="BE79:BE104" si="141">IF($B79="","",IF(BD79="","",IF($L$4="Media aritmética",(BD79&lt;=$C79)*($F$5/$C$4)+(BD79&gt;$C79)*0,IF(AND(ROUND(AVERAGE($D79,$F79,$H79,$J79,$L79,$N79,$P79,$R79,$T79,$V79,$X79,$Z79,$AB79,$AD79,$AF79,$AH79,$AJ79,AL79,AN79,AP79,AR79,AT79,AV79,AX79,AZ79,BB79,BD79,BF79,BH79,BJ79),2)-$C79/2&lt;=BD79,(ROUND(AVERAGE($D79,$F79,$H79,$J79,$L79,$N79,$P79,$R79,$T79,$V79,$X79,$Z79,$AB79,$AD79,$AF79,$AH79,$AJ79,AL79,AN79,AP79,AR79,AT79,AV79,AX79,AZ79,BB79,BD79,BF79,BH79,BJ79),2)+$C79/2&gt;BD79)),($F$5/$C$4),0))))</f>
        <v/>
      </c>
      <c r="BF79" s="79" t="str">
        <f t="shared" ref="BF79:BF101" si="142">IF($BF$8="Habilitado",IF($B79="","",ROUND(VLOOKUP($B79,UNITARIO_28,5,FALSE),2)),"")</f>
        <v/>
      </c>
      <c r="BG79" s="82" t="str">
        <f t="shared" si="85"/>
        <v/>
      </c>
      <c r="BH79" s="79" t="str">
        <f t="shared" ref="BH79:BH101" si="143">IF($BH$8="Habilitado",IF($B79="","",ROUND(VLOOKUP($B79,UNITARIO_29,5,FALSE),2)),"")</f>
        <v/>
      </c>
      <c r="BI79" s="82" t="str">
        <f t="shared" si="86"/>
        <v/>
      </c>
      <c r="BJ79" s="79" t="str">
        <f t="shared" ref="BJ79:BJ101" si="144">IF($BJ$8="Habilitado",IF($B79="","",ROUND(VLOOKUP($B79,UNITARIO_30,5,FALSE),2)),"")</f>
        <v/>
      </c>
      <c r="BK79" s="82" t="str">
        <f t="shared" si="87"/>
        <v/>
      </c>
      <c r="BM79" s="785" t="e">
        <f t="shared" ref="BM79:BM142" ca="1" si="145">AVERAGE(D79,F79,H79,J79,L79,N79,P79,R79)</f>
        <v>#DIV/0!</v>
      </c>
      <c r="BN79" s="1096" t="e">
        <f t="shared" ref="BN79:BN142" ca="1" si="146">_xlfn.STDEV.P(D79,F79,H79,J79,L79,N79,P79,R79)</f>
        <v>#DIV/0!</v>
      </c>
      <c r="BO79" s="1105" t="e">
        <f t="shared" ref="BO79:BO142" ca="1" si="147">BM79-(BN79/2)</f>
        <v>#DIV/0!</v>
      </c>
      <c r="BP79" s="1105" t="e">
        <f t="shared" ref="BP79:BP142" ca="1" si="148">BM79+(BN79/2)</f>
        <v>#DIV/0!</v>
      </c>
    </row>
    <row r="80" spans="1:68" s="70" customFormat="1" ht="21" hidden="1" customHeight="1">
      <c r="A80" s="242">
        <f t="shared" si="116"/>
        <v>67</v>
      </c>
      <c r="B80" s="304"/>
      <c r="C80" s="474" t="str">
        <f t="shared" si="139"/>
        <v/>
      </c>
      <c r="D80" s="476" t="str">
        <f t="shared" ca="1" si="128"/>
        <v/>
      </c>
      <c r="E80" s="301" t="str">
        <f t="shared" si="57"/>
        <v/>
      </c>
      <c r="F80" s="302" t="str">
        <f t="shared" ca="1" si="129"/>
        <v/>
      </c>
      <c r="G80" s="301" t="str">
        <f t="shared" si="58"/>
        <v/>
      </c>
      <c r="H80" s="302" t="str">
        <f t="shared" ca="1" si="130"/>
        <v/>
      </c>
      <c r="I80" s="301" t="str">
        <f t="shared" si="59"/>
        <v/>
      </c>
      <c r="J80" s="302" t="str">
        <f t="shared" ca="1" si="131"/>
        <v/>
      </c>
      <c r="K80" s="301" t="str">
        <f t="shared" si="60"/>
        <v/>
      </c>
      <c r="L80" s="302" t="str">
        <f t="shared" ca="1" si="132"/>
        <v/>
      </c>
      <c r="M80" s="301" t="str">
        <f t="shared" si="61"/>
        <v/>
      </c>
      <c r="N80" s="302" t="str">
        <f t="shared" ca="1" si="133"/>
        <v/>
      </c>
      <c r="O80" s="301" t="str">
        <f t="shared" si="62"/>
        <v/>
      </c>
      <c r="P80" s="302" t="str">
        <f t="shared" ca="1" si="134"/>
        <v/>
      </c>
      <c r="Q80" s="301" t="str">
        <f t="shared" si="63"/>
        <v/>
      </c>
      <c r="R80" s="302" t="str">
        <f t="shared" ca="1" si="135"/>
        <v/>
      </c>
      <c r="S80" s="301" t="str">
        <f t="shared" si="64"/>
        <v/>
      </c>
      <c r="T80" s="302" t="str">
        <f t="shared" si="35"/>
        <v/>
      </c>
      <c r="U80" s="301" t="str">
        <f t="shared" si="65"/>
        <v/>
      </c>
      <c r="V80" s="302" t="str">
        <f t="shared" si="36"/>
        <v/>
      </c>
      <c r="W80" s="301" t="str">
        <f t="shared" si="66"/>
        <v/>
      </c>
      <c r="X80" s="302" t="str">
        <f t="shared" si="37"/>
        <v/>
      </c>
      <c r="Y80" s="301" t="str">
        <f t="shared" si="67"/>
        <v/>
      </c>
      <c r="Z80" s="302" t="str">
        <f t="shared" si="38"/>
        <v/>
      </c>
      <c r="AA80" s="301" t="str">
        <f t="shared" si="68"/>
        <v/>
      </c>
      <c r="AB80" s="302" t="str">
        <f t="shared" si="39"/>
        <v/>
      </c>
      <c r="AC80" s="301" t="str">
        <f t="shared" si="69"/>
        <v/>
      </c>
      <c r="AD80" s="302" t="str">
        <f t="shared" si="40"/>
        <v/>
      </c>
      <c r="AE80" s="301" t="str">
        <f t="shared" si="70"/>
        <v/>
      </c>
      <c r="AF80" s="302" t="str">
        <f t="shared" si="41"/>
        <v/>
      </c>
      <c r="AG80" s="301" t="str">
        <f t="shared" si="71"/>
        <v/>
      </c>
      <c r="AH80" s="302" t="str">
        <f t="shared" si="42"/>
        <v/>
      </c>
      <c r="AI80" s="301" t="str">
        <f t="shared" si="72"/>
        <v/>
      </c>
      <c r="AJ80" s="302" t="str">
        <f t="shared" si="43"/>
        <v/>
      </c>
      <c r="AK80" s="301" t="str">
        <f t="shared" si="73"/>
        <v/>
      </c>
      <c r="AL80" s="302" t="str">
        <f t="shared" si="44"/>
        <v/>
      </c>
      <c r="AM80" s="301" t="str">
        <f t="shared" si="74"/>
        <v/>
      </c>
      <c r="AN80" s="302" t="str">
        <f t="shared" si="45"/>
        <v/>
      </c>
      <c r="AO80" s="301" t="str">
        <f t="shared" si="75"/>
        <v/>
      </c>
      <c r="AP80" s="302" t="str">
        <f t="shared" si="46"/>
        <v/>
      </c>
      <c r="AQ80" s="301" t="str">
        <f t="shared" si="76"/>
        <v/>
      </c>
      <c r="AR80" s="302" t="str">
        <f t="shared" si="47"/>
        <v/>
      </c>
      <c r="AS80" s="301" t="str">
        <f t="shared" si="77"/>
        <v/>
      </c>
      <c r="AT80" s="302" t="str">
        <f t="shared" si="48"/>
        <v/>
      </c>
      <c r="AU80" s="301" t="str">
        <f t="shared" si="78"/>
        <v/>
      </c>
      <c r="AV80" s="302" t="str">
        <f t="shared" si="49"/>
        <v/>
      </c>
      <c r="AW80" s="301" t="str">
        <f t="shared" si="79"/>
        <v/>
      </c>
      <c r="AX80" s="302" t="str">
        <f t="shared" si="50"/>
        <v/>
      </c>
      <c r="AY80" s="301" t="str">
        <f t="shared" si="80"/>
        <v/>
      </c>
      <c r="AZ80" s="302" t="str">
        <f t="shared" si="136"/>
        <v/>
      </c>
      <c r="BA80" s="301" t="str">
        <f t="shared" si="81"/>
        <v/>
      </c>
      <c r="BB80" s="302" t="str">
        <f t="shared" si="137"/>
        <v/>
      </c>
      <c r="BC80" s="301" t="str">
        <f t="shared" si="140"/>
        <v/>
      </c>
      <c r="BD80" s="302" t="str">
        <f t="shared" si="138"/>
        <v/>
      </c>
      <c r="BE80" s="301" t="str">
        <f t="shared" si="141"/>
        <v/>
      </c>
      <c r="BF80" s="79" t="str">
        <f t="shared" si="142"/>
        <v/>
      </c>
      <c r="BG80" s="82" t="str">
        <f t="shared" si="85"/>
        <v/>
      </c>
      <c r="BH80" s="79" t="str">
        <f t="shared" si="143"/>
        <v/>
      </c>
      <c r="BI80" s="82" t="str">
        <f t="shared" si="86"/>
        <v/>
      </c>
      <c r="BJ80" s="79" t="str">
        <f t="shared" si="144"/>
        <v/>
      </c>
      <c r="BK80" s="82" t="str">
        <f t="shared" si="87"/>
        <v/>
      </c>
      <c r="BM80" s="785" t="e">
        <f t="shared" ca="1" si="145"/>
        <v>#DIV/0!</v>
      </c>
      <c r="BN80" s="1096" t="e">
        <f t="shared" ca="1" si="146"/>
        <v>#DIV/0!</v>
      </c>
      <c r="BO80" s="1105" t="e">
        <f t="shared" ca="1" si="147"/>
        <v>#DIV/0!</v>
      </c>
      <c r="BP80" s="1105" t="e">
        <f t="shared" ca="1" si="148"/>
        <v>#DIV/0!</v>
      </c>
    </row>
    <row r="81" spans="1:68" s="70" customFormat="1" ht="21" hidden="1" customHeight="1">
      <c r="A81" s="242">
        <f t="shared" si="116"/>
        <v>68</v>
      </c>
      <c r="B81" s="304"/>
      <c r="C81" s="474" t="str">
        <f t="shared" si="139"/>
        <v/>
      </c>
      <c r="D81" s="476" t="str">
        <f t="shared" ca="1" si="128"/>
        <v/>
      </c>
      <c r="E81" s="301" t="str">
        <f t="shared" si="57"/>
        <v/>
      </c>
      <c r="F81" s="302" t="str">
        <f t="shared" ca="1" si="129"/>
        <v/>
      </c>
      <c r="G81" s="301" t="str">
        <f t="shared" si="58"/>
        <v/>
      </c>
      <c r="H81" s="302" t="str">
        <f t="shared" ca="1" si="130"/>
        <v/>
      </c>
      <c r="I81" s="301" t="str">
        <f t="shared" si="59"/>
        <v/>
      </c>
      <c r="J81" s="302" t="str">
        <f t="shared" ca="1" si="131"/>
        <v/>
      </c>
      <c r="K81" s="301" t="str">
        <f t="shared" si="60"/>
        <v/>
      </c>
      <c r="L81" s="302" t="str">
        <f t="shared" ca="1" si="132"/>
        <v/>
      </c>
      <c r="M81" s="301" t="str">
        <f t="shared" si="61"/>
        <v/>
      </c>
      <c r="N81" s="302" t="str">
        <f t="shared" ca="1" si="133"/>
        <v/>
      </c>
      <c r="O81" s="301" t="str">
        <f t="shared" si="62"/>
        <v/>
      </c>
      <c r="P81" s="302" t="str">
        <f t="shared" ca="1" si="134"/>
        <v/>
      </c>
      <c r="Q81" s="301" t="str">
        <f t="shared" si="63"/>
        <v/>
      </c>
      <c r="R81" s="302" t="str">
        <f t="shared" ca="1" si="135"/>
        <v/>
      </c>
      <c r="S81" s="301" t="str">
        <f t="shared" si="64"/>
        <v/>
      </c>
      <c r="T81" s="302" t="str">
        <f t="shared" si="35"/>
        <v/>
      </c>
      <c r="U81" s="301" t="str">
        <f t="shared" si="65"/>
        <v/>
      </c>
      <c r="V81" s="302" t="str">
        <f t="shared" si="36"/>
        <v/>
      </c>
      <c r="W81" s="301" t="str">
        <f t="shared" si="66"/>
        <v/>
      </c>
      <c r="X81" s="302" t="str">
        <f t="shared" si="37"/>
        <v/>
      </c>
      <c r="Y81" s="301" t="str">
        <f t="shared" si="67"/>
        <v/>
      </c>
      <c r="Z81" s="302" t="str">
        <f t="shared" si="38"/>
        <v/>
      </c>
      <c r="AA81" s="301" t="str">
        <f t="shared" si="68"/>
        <v/>
      </c>
      <c r="AB81" s="302" t="str">
        <f t="shared" si="39"/>
        <v/>
      </c>
      <c r="AC81" s="301" t="str">
        <f t="shared" si="69"/>
        <v/>
      </c>
      <c r="AD81" s="302" t="str">
        <f t="shared" si="40"/>
        <v/>
      </c>
      <c r="AE81" s="301" t="str">
        <f t="shared" si="70"/>
        <v/>
      </c>
      <c r="AF81" s="302" t="str">
        <f t="shared" si="41"/>
        <v/>
      </c>
      <c r="AG81" s="301" t="str">
        <f t="shared" si="71"/>
        <v/>
      </c>
      <c r="AH81" s="302" t="str">
        <f t="shared" si="42"/>
        <v/>
      </c>
      <c r="AI81" s="301" t="str">
        <f t="shared" si="72"/>
        <v/>
      </c>
      <c r="AJ81" s="302" t="str">
        <f t="shared" si="43"/>
        <v/>
      </c>
      <c r="AK81" s="301" t="str">
        <f t="shared" si="73"/>
        <v/>
      </c>
      <c r="AL81" s="302" t="str">
        <f t="shared" si="44"/>
        <v/>
      </c>
      <c r="AM81" s="301" t="str">
        <f t="shared" si="74"/>
        <v/>
      </c>
      <c r="AN81" s="302" t="str">
        <f t="shared" si="45"/>
        <v/>
      </c>
      <c r="AO81" s="301" t="str">
        <f t="shared" si="75"/>
        <v/>
      </c>
      <c r="AP81" s="302" t="str">
        <f t="shared" si="46"/>
        <v/>
      </c>
      <c r="AQ81" s="301" t="str">
        <f t="shared" si="76"/>
        <v/>
      </c>
      <c r="AR81" s="302" t="str">
        <f t="shared" si="47"/>
        <v/>
      </c>
      <c r="AS81" s="301" t="str">
        <f t="shared" si="77"/>
        <v/>
      </c>
      <c r="AT81" s="302" t="str">
        <f t="shared" si="48"/>
        <v/>
      </c>
      <c r="AU81" s="301" t="str">
        <f t="shared" si="78"/>
        <v/>
      </c>
      <c r="AV81" s="302" t="str">
        <f t="shared" si="49"/>
        <v/>
      </c>
      <c r="AW81" s="301" t="str">
        <f t="shared" si="79"/>
        <v/>
      </c>
      <c r="AX81" s="302" t="str">
        <f t="shared" si="50"/>
        <v/>
      </c>
      <c r="AY81" s="301" t="str">
        <f t="shared" si="80"/>
        <v/>
      </c>
      <c r="AZ81" s="302" t="str">
        <f t="shared" si="136"/>
        <v/>
      </c>
      <c r="BA81" s="301" t="str">
        <f t="shared" si="81"/>
        <v/>
      </c>
      <c r="BB81" s="302" t="str">
        <f t="shared" si="137"/>
        <v/>
      </c>
      <c r="BC81" s="301" t="str">
        <f t="shared" si="140"/>
        <v/>
      </c>
      <c r="BD81" s="302" t="str">
        <f t="shared" si="138"/>
        <v/>
      </c>
      <c r="BE81" s="301" t="str">
        <f t="shared" si="141"/>
        <v/>
      </c>
      <c r="BF81" s="79" t="str">
        <f t="shared" si="142"/>
        <v/>
      </c>
      <c r="BG81" s="82" t="str">
        <f t="shared" si="85"/>
        <v/>
      </c>
      <c r="BH81" s="79" t="str">
        <f t="shared" si="143"/>
        <v/>
      </c>
      <c r="BI81" s="82" t="str">
        <f t="shared" si="86"/>
        <v/>
      </c>
      <c r="BJ81" s="79" t="str">
        <f t="shared" si="144"/>
        <v/>
      </c>
      <c r="BK81" s="82" t="str">
        <f t="shared" si="87"/>
        <v/>
      </c>
      <c r="BM81" s="785" t="e">
        <f t="shared" ca="1" si="145"/>
        <v>#DIV/0!</v>
      </c>
      <c r="BN81" s="1096" t="e">
        <f t="shared" ca="1" si="146"/>
        <v>#DIV/0!</v>
      </c>
      <c r="BO81" s="1105" t="e">
        <f t="shared" ca="1" si="147"/>
        <v>#DIV/0!</v>
      </c>
      <c r="BP81" s="1105" t="e">
        <f t="shared" ca="1" si="148"/>
        <v>#DIV/0!</v>
      </c>
    </row>
    <row r="82" spans="1:68" s="70" customFormat="1" ht="21" hidden="1" customHeight="1">
      <c r="A82" s="242">
        <f t="shared" si="116"/>
        <v>69</v>
      </c>
      <c r="B82" s="304"/>
      <c r="C82" s="474" t="str">
        <f t="shared" si="139"/>
        <v/>
      </c>
      <c r="D82" s="476" t="str">
        <f t="shared" ca="1" si="128"/>
        <v/>
      </c>
      <c r="E82" s="301" t="str">
        <f t="shared" si="57"/>
        <v/>
      </c>
      <c r="F82" s="302" t="str">
        <f t="shared" ca="1" si="129"/>
        <v/>
      </c>
      <c r="G82" s="301" t="str">
        <f t="shared" si="58"/>
        <v/>
      </c>
      <c r="H82" s="302" t="str">
        <f t="shared" ca="1" si="130"/>
        <v/>
      </c>
      <c r="I82" s="301" t="str">
        <f t="shared" si="59"/>
        <v/>
      </c>
      <c r="J82" s="302" t="str">
        <f t="shared" ca="1" si="131"/>
        <v/>
      </c>
      <c r="K82" s="301" t="str">
        <f t="shared" si="60"/>
        <v/>
      </c>
      <c r="L82" s="302" t="str">
        <f t="shared" ca="1" si="132"/>
        <v/>
      </c>
      <c r="M82" s="301" t="str">
        <f t="shared" si="61"/>
        <v/>
      </c>
      <c r="N82" s="302" t="str">
        <f t="shared" ca="1" si="133"/>
        <v/>
      </c>
      <c r="O82" s="301" t="str">
        <f t="shared" si="62"/>
        <v/>
      </c>
      <c r="P82" s="302" t="str">
        <f t="shared" ca="1" si="134"/>
        <v/>
      </c>
      <c r="Q82" s="301" t="str">
        <f t="shared" si="63"/>
        <v/>
      </c>
      <c r="R82" s="302" t="str">
        <f t="shared" ca="1" si="135"/>
        <v/>
      </c>
      <c r="S82" s="301" t="str">
        <f t="shared" si="64"/>
        <v/>
      </c>
      <c r="T82" s="302" t="str">
        <f t="shared" si="35"/>
        <v/>
      </c>
      <c r="U82" s="301" t="str">
        <f t="shared" si="65"/>
        <v/>
      </c>
      <c r="V82" s="302" t="str">
        <f t="shared" si="36"/>
        <v/>
      </c>
      <c r="W82" s="301" t="str">
        <f t="shared" si="66"/>
        <v/>
      </c>
      <c r="X82" s="302" t="str">
        <f t="shared" si="37"/>
        <v/>
      </c>
      <c r="Y82" s="301" t="str">
        <f t="shared" si="67"/>
        <v/>
      </c>
      <c r="Z82" s="302" t="str">
        <f t="shared" si="38"/>
        <v/>
      </c>
      <c r="AA82" s="301" t="str">
        <f t="shared" si="68"/>
        <v/>
      </c>
      <c r="AB82" s="302" t="str">
        <f t="shared" si="39"/>
        <v/>
      </c>
      <c r="AC82" s="301" t="str">
        <f t="shared" si="69"/>
        <v/>
      </c>
      <c r="AD82" s="302" t="str">
        <f t="shared" si="40"/>
        <v/>
      </c>
      <c r="AE82" s="301" t="str">
        <f t="shared" si="70"/>
        <v/>
      </c>
      <c r="AF82" s="302" t="str">
        <f t="shared" si="41"/>
        <v/>
      </c>
      <c r="AG82" s="301" t="str">
        <f t="shared" si="71"/>
        <v/>
      </c>
      <c r="AH82" s="302" t="str">
        <f t="shared" si="42"/>
        <v/>
      </c>
      <c r="AI82" s="301" t="str">
        <f t="shared" si="72"/>
        <v/>
      </c>
      <c r="AJ82" s="302" t="str">
        <f t="shared" si="43"/>
        <v/>
      </c>
      <c r="AK82" s="301" t="str">
        <f t="shared" si="73"/>
        <v/>
      </c>
      <c r="AL82" s="302" t="str">
        <f t="shared" si="44"/>
        <v/>
      </c>
      <c r="AM82" s="301" t="str">
        <f t="shared" si="74"/>
        <v/>
      </c>
      <c r="AN82" s="302" t="str">
        <f t="shared" si="45"/>
        <v/>
      </c>
      <c r="AO82" s="301" t="str">
        <f t="shared" si="75"/>
        <v/>
      </c>
      <c r="AP82" s="302" t="str">
        <f t="shared" si="46"/>
        <v/>
      </c>
      <c r="AQ82" s="301" t="str">
        <f t="shared" si="76"/>
        <v/>
      </c>
      <c r="AR82" s="302" t="str">
        <f t="shared" si="47"/>
        <v/>
      </c>
      <c r="AS82" s="301" t="str">
        <f t="shared" si="77"/>
        <v/>
      </c>
      <c r="AT82" s="302" t="str">
        <f t="shared" si="48"/>
        <v/>
      </c>
      <c r="AU82" s="301" t="str">
        <f t="shared" si="78"/>
        <v/>
      </c>
      <c r="AV82" s="302" t="str">
        <f t="shared" si="49"/>
        <v/>
      </c>
      <c r="AW82" s="301" t="str">
        <f t="shared" si="79"/>
        <v/>
      </c>
      <c r="AX82" s="302" t="str">
        <f t="shared" si="50"/>
        <v/>
      </c>
      <c r="AY82" s="301" t="str">
        <f t="shared" si="80"/>
        <v/>
      </c>
      <c r="AZ82" s="302" t="str">
        <f t="shared" si="136"/>
        <v/>
      </c>
      <c r="BA82" s="301" t="str">
        <f t="shared" si="81"/>
        <v/>
      </c>
      <c r="BB82" s="302" t="str">
        <f t="shared" si="137"/>
        <v/>
      </c>
      <c r="BC82" s="301" t="str">
        <f t="shared" si="140"/>
        <v/>
      </c>
      <c r="BD82" s="302" t="str">
        <f t="shared" si="138"/>
        <v/>
      </c>
      <c r="BE82" s="301" t="str">
        <f t="shared" si="141"/>
        <v/>
      </c>
      <c r="BF82" s="79" t="str">
        <f t="shared" si="142"/>
        <v/>
      </c>
      <c r="BG82" s="82" t="str">
        <f t="shared" si="85"/>
        <v/>
      </c>
      <c r="BH82" s="79" t="str">
        <f t="shared" si="143"/>
        <v/>
      </c>
      <c r="BI82" s="82" t="str">
        <f t="shared" si="86"/>
        <v/>
      </c>
      <c r="BJ82" s="79" t="str">
        <f t="shared" si="144"/>
        <v/>
      </c>
      <c r="BK82" s="82" t="str">
        <f t="shared" si="87"/>
        <v/>
      </c>
      <c r="BM82" s="785" t="e">
        <f t="shared" ca="1" si="145"/>
        <v>#DIV/0!</v>
      </c>
      <c r="BN82" s="1096" t="e">
        <f t="shared" ca="1" si="146"/>
        <v>#DIV/0!</v>
      </c>
      <c r="BO82" s="1105" t="e">
        <f t="shared" ca="1" si="147"/>
        <v>#DIV/0!</v>
      </c>
      <c r="BP82" s="1105" t="e">
        <f t="shared" ca="1" si="148"/>
        <v>#DIV/0!</v>
      </c>
    </row>
    <row r="83" spans="1:68" s="70" customFormat="1" ht="21" hidden="1" customHeight="1">
      <c r="A83" s="242">
        <f t="shared" si="116"/>
        <v>70</v>
      </c>
      <c r="B83" s="304"/>
      <c r="C83" s="474" t="str">
        <f t="shared" si="139"/>
        <v/>
      </c>
      <c r="D83" s="476" t="str">
        <f t="shared" ca="1" si="128"/>
        <v/>
      </c>
      <c r="E83" s="301" t="str">
        <f t="shared" si="57"/>
        <v/>
      </c>
      <c r="F83" s="302" t="str">
        <f t="shared" ca="1" si="129"/>
        <v/>
      </c>
      <c r="G83" s="301" t="str">
        <f t="shared" si="58"/>
        <v/>
      </c>
      <c r="H83" s="302" t="str">
        <f t="shared" ca="1" si="130"/>
        <v/>
      </c>
      <c r="I83" s="301" t="str">
        <f t="shared" si="59"/>
        <v/>
      </c>
      <c r="J83" s="302" t="str">
        <f t="shared" ca="1" si="131"/>
        <v/>
      </c>
      <c r="K83" s="301" t="str">
        <f t="shared" si="60"/>
        <v/>
      </c>
      <c r="L83" s="302" t="str">
        <f t="shared" ca="1" si="132"/>
        <v/>
      </c>
      <c r="M83" s="301" t="str">
        <f t="shared" si="61"/>
        <v/>
      </c>
      <c r="N83" s="302" t="str">
        <f t="shared" ca="1" si="133"/>
        <v/>
      </c>
      <c r="O83" s="301" t="str">
        <f t="shared" si="62"/>
        <v/>
      </c>
      <c r="P83" s="302" t="str">
        <f t="shared" ca="1" si="134"/>
        <v/>
      </c>
      <c r="Q83" s="301" t="str">
        <f t="shared" si="63"/>
        <v/>
      </c>
      <c r="R83" s="302" t="str">
        <f t="shared" ca="1" si="135"/>
        <v/>
      </c>
      <c r="S83" s="301" t="str">
        <f t="shared" si="64"/>
        <v/>
      </c>
      <c r="T83" s="302" t="str">
        <f t="shared" si="35"/>
        <v/>
      </c>
      <c r="U83" s="301" t="str">
        <f t="shared" si="65"/>
        <v/>
      </c>
      <c r="V83" s="302" t="str">
        <f t="shared" si="36"/>
        <v/>
      </c>
      <c r="W83" s="301" t="str">
        <f t="shared" si="66"/>
        <v/>
      </c>
      <c r="X83" s="302" t="str">
        <f t="shared" si="37"/>
        <v/>
      </c>
      <c r="Y83" s="301" t="str">
        <f t="shared" si="67"/>
        <v/>
      </c>
      <c r="Z83" s="302" t="str">
        <f t="shared" si="38"/>
        <v/>
      </c>
      <c r="AA83" s="301" t="str">
        <f t="shared" si="68"/>
        <v/>
      </c>
      <c r="AB83" s="302" t="str">
        <f t="shared" si="39"/>
        <v/>
      </c>
      <c r="AC83" s="301" t="str">
        <f t="shared" si="69"/>
        <v/>
      </c>
      <c r="AD83" s="302" t="str">
        <f t="shared" si="40"/>
        <v/>
      </c>
      <c r="AE83" s="301" t="str">
        <f t="shared" si="70"/>
        <v/>
      </c>
      <c r="AF83" s="302" t="str">
        <f t="shared" si="41"/>
        <v/>
      </c>
      <c r="AG83" s="301" t="str">
        <f t="shared" si="71"/>
        <v/>
      </c>
      <c r="AH83" s="302" t="str">
        <f t="shared" si="42"/>
        <v/>
      </c>
      <c r="AI83" s="301" t="str">
        <f t="shared" si="72"/>
        <v/>
      </c>
      <c r="AJ83" s="302" t="str">
        <f t="shared" si="43"/>
        <v/>
      </c>
      <c r="AK83" s="301" t="str">
        <f t="shared" si="73"/>
        <v/>
      </c>
      <c r="AL83" s="302" t="str">
        <f t="shared" si="44"/>
        <v/>
      </c>
      <c r="AM83" s="301" t="str">
        <f t="shared" si="74"/>
        <v/>
      </c>
      <c r="AN83" s="302" t="str">
        <f t="shared" si="45"/>
        <v/>
      </c>
      <c r="AO83" s="301" t="str">
        <f t="shared" si="75"/>
        <v/>
      </c>
      <c r="AP83" s="302" t="str">
        <f t="shared" si="46"/>
        <v/>
      </c>
      <c r="AQ83" s="301" t="str">
        <f t="shared" si="76"/>
        <v/>
      </c>
      <c r="AR83" s="302" t="str">
        <f t="shared" si="47"/>
        <v/>
      </c>
      <c r="AS83" s="301" t="str">
        <f t="shared" si="77"/>
        <v/>
      </c>
      <c r="AT83" s="302" t="str">
        <f t="shared" si="48"/>
        <v/>
      </c>
      <c r="AU83" s="301" t="str">
        <f t="shared" si="78"/>
        <v/>
      </c>
      <c r="AV83" s="302" t="str">
        <f t="shared" si="49"/>
        <v/>
      </c>
      <c r="AW83" s="301" t="str">
        <f t="shared" si="79"/>
        <v/>
      </c>
      <c r="AX83" s="302" t="str">
        <f t="shared" si="50"/>
        <v/>
      </c>
      <c r="AY83" s="301" t="str">
        <f t="shared" si="80"/>
        <v/>
      </c>
      <c r="AZ83" s="302" t="str">
        <f t="shared" si="136"/>
        <v/>
      </c>
      <c r="BA83" s="301" t="str">
        <f t="shared" si="81"/>
        <v/>
      </c>
      <c r="BB83" s="302" t="str">
        <f t="shared" si="137"/>
        <v/>
      </c>
      <c r="BC83" s="301" t="str">
        <f t="shared" si="140"/>
        <v/>
      </c>
      <c r="BD83" s="302" t="str">
        <f t="shared" si="138"/>
        <v/>
      </c>
      <c r="BE83" s="301" t="str">
        <f t="shared" si="141"/>
        <v/>
      </c>
      <c r="BF83" s="79" t="str">
        <f t="shared" si="142"/>
        <v/>
      </c>
      <c r="BG83" s="82" t="str">
        <f t="shared" si="85"/>
        <v/>
      </c>
      <c r="BH83" s="79" t="str">
        <f t="shared" si="143"/>
        <v/>
      </c>
      <c r="BI83" s="82" t="str">
        <f t="shared" si="86"/>
        <v/>
      </c>
      <c r="BJ83" s="79" t="str">
        <f t="shared" si="144"/>
        <v/>
      </c>
      <c r="BK83" s="82" t="str">
        <f t="shared" si="87"/>
        <v/>
      </c>
      <c r="BM83" s="785" t="e">
        <f t="shared" ca="1" si="145"/>
        <v>#DIV/0!</v>
      </c>
      <c r="BN83" s="1096" t="e">
        <f t="shared" ca="1" si="146"/>
        <v>#DIV/0!</v>
      </c>
      <c r="BO83" s="1105" t="e">
        <f t="shared" ca="1" si="147"/>
        <v>#DIV/0!</v>
      </c>
      <c r="BP83" s="1105" t="e">
        <f t="shared" ca="1" si="148"/>
        <v>#DIV/0!</v>
      </c>
    </row>
    <row r="84" spans="1:68" s="70" customFormat="1" ht="21" hidden="1" customHeight="1">
      <c r="A84" s="242">
        <f t="shared" si="116"/>
        <v>71</v>
      </c>
      <c r="B84" s="304"/>
      <c r="C84" s="474" t="str">
        <f t="shared" si="139"/>
        <v/>
      </c>
      <c r="D84" s="476" t="str">
        <f t="shared" ca="1" si="128"/>
        <v/>
      </c>
      <c r="E84" s="301" t="str">
        <f t="shared" si="57"/>
        <v/>
      </c>
      <c r="F84" s="302" t="str">
        <f t="shared" ca="1" si="129"/>
        <v/>
      </c>
      <c r="G84" s="301" t="str">
        <f t="shared" si="58"/>
        <v/>
      </c>
      <c r="H84" s="302" t="str">
        <f t="shared" ca="1" si="130"/>
        <v/>
      </c>
      <c r="I84" s="301" t="str">
        <f t="shared" si="59"/>
        <v/>
      </c>
      <c r="J84" s="302" t="str">
        <f t="shared" ca="1" si="131"/>
        <v/>
      </c>
      <c r="K84" s="301" t="str">
        <f t="shared" si="60"/>
        <v/>
      </c>
      <c r="L84" s="302" t="str">
        <f t="shared" ca="1" si="132"/>
        <v/>
      </c>
      <c r="M84" s="301" t="str">
        <f t="shared" si="61"/>
        <v/>
      </c>
      <c r="N84" s="302" t="str">
        <f t="shared" ca="1" si="133"/>
        <v/>
      </c>
      <c r="O84" s="301" t="str">
        <f t="shared" si="62"/>
        <v/>
      </c>
      <c r="P84" s="302" t="str">
        <f t="shared" ca="1" si="134"/>
        <v/>
      </c>
      <c r="Q84" s="301" t="str">
        <f t="shared" si="63"/>
        <v/>
      </c>
      <c r="R84" s="302" t="str">
        <f t="shared" ca="1" si="135"/>
        <v/>
      </c>
      <c r="S84" s="301" t="str">
        <f t="shared" si="64"/>
        <v/>
      </c>
      <c r="T84" s="302" t="str">
        <f t="shared" si="35"/>
        <v/>
      </c>
      <c r="U84" s="301" t="str">
        <f t="shared" si="65"/>
        <v/>
      </c>
      <c r="V84" s="302" t="str">
        <f t="shared" si="36"/>
        <v/>
      </c>
      <c r="W84" s="301" t="str">
        <f t="shared" si="66"/>
        <v/>
      </c>
      <c r="X84" s="302" t="str">
        <f t="shared" si="37"/>
        <v/>
      </c>
      <c r="Y84" s="301" t="str">
        <f t="shared" si="67"/>
        <v/>
      </c>
      <c r="Z84" s="302" t="str">
        <f t="shared" si="38"/>
        <v/>
      </c>
      <c r="AA84" s="301" t="str">
        <f t="shared" si="68"/>
        <v/>
      </c>
      <c r="AB84" s="302" t="str">
        <f t="shared" si="39"/>
        <v/>
      </c>
      <c r="AC84" s="301" t="str">
        <f t="shared" si="69"/>
        <v/>
      </c>
      <c r="AD84" s="302" t="str">
        <f t="shared" si="40"/>
        <v/>
      </c>
      <c r="AE84" s="301" t="str">
        <f t="shared" si="70"/>
        <v/>
      </c>
      <c r="AF84" s="302" t="str">
        <f t="shared" si="41"/>
        <v/>
      </c>
      <c r="AG84" s="301" t="str">
        <f t="shared" si="71"/>
        <v/>
      </c>
      <c r="AH84" s="302" t="str">
        <f t="shared" si="42"/>
        <v/>
      </c>
      <c r="AI84" s="301" t="str">
        <f t="shared" si="72"/>
        <v/>
      </c>
      <c r="AJ84" s="302" t="str">
        <f t="shared" si="43"/>
        <v/>
      </c>
      <c r="AK84" s="301" t="str">
        <f t="shared" si="73"/>
        <v/>
      </c>
      <c r="AL84" s="302" t="str">
        <f t="shared" si="44"/>
        <v/>
      </c>
      <c r="AM84" s="301" t="str">
        <f t="shared" si="74"/>
        <v/>
      </c>
      <c r="AN84" s="302" t="str">
        <f t="shared" si="45"/>
        <v/>
      </c>
      <c r="AO84" s="301" t="str">
        <f t="shared" si="75"/>
        <v/>
      </c>
      <c r="AP84" s="302" t="str">
        <f t="shared" si="46"/>
        <v/>
      </c>
      <c r="AQ84" s="301" t="str">
        <f t="shared" si="76"/>
        <v/>
      </c>
      <c r="AR84" s="302" t="str">
        <f t="shared" si="47"/>
        <v/>
      </c>
      <c r="AS84" s="301" t="str">
        <f t="shared" si="77"/>
        <v/>
      </c>
      <c r="AT84" s="302" t="str">
        <f t="shared" si="48"/>
        <v/>
      </c>
      <c r="AU84" s="301" t="str">
        <f t="shared" si="78"/>
        <v/>
      </c>
      <c r="AV84" s="302" t="str">
        <f t="shared" si="49"/>
        <v/>
      </c>
      <c r="AW84" s="301" t="str">
        <f t="shared" si="79"/>
        <v/>
      </c>
      <c r="AX84" s="302" t="str">
        <f t="shared" si="50"/>
        <v/>
      </c>
      <c r="AY84" s="301" t="str">
        <f t="shared" si="80"/>
        <v/>
      </c>
      <c r="AZ84" s="302" t="str">
        <f t="shared" si="136"/>
        <v/>
      </c>
      <c r="BA84" s="301" t="str">
        <f t="shared" si="81"/>
        <v/>
      </c>
      <c r="BB84" s="302" t="str">
        <f t="shared" si="137"/>
        <v/>
      </c>
      <c r="BC84" s="301" t="str">
        <f t="shared" si="140"/>
        <v/>
      </c>
      <c r="BD84" s="302" t="str">
        <f t="shared" si="138"/>
        <v/>
      </c>
      <c r="BE84" s="301" t="str">
        <f t="shared" si="141"/>
        <v/>
      </c>
      <c r="BF84" s="79" t="str">
        <f t="shared" si="142"/>
        <v/>
      </c>
      <c r="BG84" s="82" t="str">
        <f t="shared" si="85"/>
        <v/>
      </c>
      <c r="BH84" s="79" t="str">
        <f t="shared" si="143"/>
        <v/>
      </c>
      <c r="BI84" s="82" t="str">
        <f t="shared" si="86"/>
        <v/>
      </c>
      <c r="BJ84" s="79" t="str">
        <f t="shared" si="144"/>
        <v/>
      </c>
      <c r="BK84" s="82" t="str">
        <f t="shared" si="87"/>
        <v/>
      </c>
      <c r="BM84" s="785" t="e">
        <f t="shared" ca="1" si="145"/>
        <v>#DIV/0!</v>
      </c>
      <c r="BN84" s="1096" t="e">
        <f t="shared" ca="1" si="146"/>
        <v>#DIV/0!</v>
      </c>
      <c r="BO84" s="1105" t="e">
        <f t="shared" ca="1" si="147"/>
        <v>#DIV/0!</v>
      </c>
      <c r="BP84" s="1105" t="e">
        <f t="shared" ca="1" si="148"/>
        <v>#DIV/0!</v>
      </c>
    </row>
    <row r="85" spans="1:68" s="70" customFormat="1" ht="21" hidden="1" customHeight="1">
      <c r="A85" s="242">
        <f t="shared" si="116"/>
        <v>72</v>
      </c>
      <c r="B85" s="304"/>
      <c r="C85" s="474" t="str">
        <f t="shared" si="139"/>
        <v/>
      </c>
      <c r="D85" s="476" t="str">
        <f t="shared" ca="1" si="128"/>
        <v/>
      </c>
      <c r="E85" s="301" t="str">
        <f t="shared" si="57"/>
        <v/>
      </c>
      <c r="F85" s="302" t="str">
        <f t="shared" ca="1" si="129"/>
        <v/>
      </c>
      <c r="G85" s="301" t="str">
        <f t="shared" si="58"/>
        <v/>
      </c>
      <c r="H85" s="302" t="str">
        <f t="shared" ca="1" si="130"/>
        <v/>
      </c>
      <c r="I85" s="301" t="str">
        <f t="shared" si="59"/>
        <v/>
      </c>
      <c r="J85" s="302" t="str">
        <f t="shared" ca="1" si="131"/>
        <v/>
      </c>
      <c r="K85" s="301" t="str">
        <f t="shared" si="60"/>
        <v/>
      </c>
      <c r="L85" s="302" t="str">
        <f t="shared" ca="1" si="132"/>
        <v/>
      </c>
      <c r="M85" s="301" t="str">
        <f t="shared" si="61"/>
        <v/>
      </c>
      <c r="N85" s="302" t="str">
        <f t="shared" ca="1" si="133"/>
        <v/>
      </c>
      <c r="O85" s="301" t="str">
        <f t="shared" si="62"/>
        <v/>
      </c>
      <c r="P85" s="302" t="str">
        <f t="shared" ca="1" si="134"/>
        <v/>
      </c>
      <c r="Q85" s="301" t="str">
        <f t="shared" si="63"/>
        <v/>
      </c>
      <c r="R85" s="302" t="str">
        <f t="shared" ca="1" si="135"/>
        <v/>
      </c>
      <c r="S85" s="301" t="str">
        <f t="shared" si="64"/>
        <v/>
      </c>
      <c r="T85" s="302" t="str">
        <f t="shared" si="35"/>
        <v/>
      </c>
      <c r="U85" s="301" t="str">
        <f t="shared" si="65"/>
        <v/>
      </c>
      <c r="V85" s="302" t="str">
        <f t="shared" si="36"/>
        <v/>
      </c>
      <c r="W85" s="301" t="str">
        <f t="shared" si="66"/>
        <v/>
      </c>
      <c r="X85" s="302" t="str">
        <f t="shared" si="37"/>
        <v/>
      </c>
      <c r="Y85" s="301" t="str">
        <f t="shared" si="67"/>
        <v/>
      </c>
      <c r="Z85" s="302" t="str">
        <f t="shared" si="38"/>
        <v/>
      </c>
      <c r="AA85" s="301" t="str">
        <f t="shared" si="68"/>
        <v/>
      </c>
      <c r="AB85" s="302" t="str">
        <f t="shared" si="39"/>
        <v/>
      </c>
      <c r="AC85" s="301" t="str">
        <f t="shared" si="69"/>
        <v/>
      </c>
      <c r="AD85" s="302" t="str">
        <f t="shared" si="40"/>
        <v/>
      </c>
      <c r="AE85" s="301" t="str">
        <f t="shared" si="70"/>
        <v/>
      </c>
      <c r="AF85" s="302" t="str">
        <f t="shared" si="41"/>
        <v/>
      </c>
      <c r="AG85" s="301" t="str">
        <f t="shared" si="71"/>
        <v/>
      </c>
      <c r="AH85" s="302" t="str">
        <f t="shared" si="42"/>
        <v/>
      </c>
      <c r="AI85" s="301" t="str">
        <f t="shared" si="72"/>
        <v/>
      </c>
      <c r="AJ85" s="302" t="str">
        <f t="shared" si="43"/>
        <v/>
      </c>
      <c r="AK85" s="301" t="str">
        <f t="shared" si="73"/>
        <v/>
      </c>
      <c r="AL85" s="302" t="str">
        <f t="shared" si="44"/>
        <v/>
      </c>
      <c r="AM85" s="301" t="str">
        <f t="shared" si="74"/>
        <v/>
      </c>
      <c r="AN85" s="302" t="str">
        <f t="shared" si="45"/>
        <v/>
      </c>
      <c r="AO85" s="301" t="str">
        <f t="shared" si="75"/>
        <v/>
      </c>
      <c r="AP85" s="302" t="str">
        <f t="shared" si="46"/>
        <v/>
      </c>
      <c r="AQ85" s="301" t="str">
        <f t="shared" si="76"/>
        <v/>
      </c>
      <c r="AR85" s="302" t="str">
        <f t="shared" si="47"/>
        <v/>
      </c>
      <c r="AS85" s="301" t="str">
        <f t="shared" si="77"/>
        <v/>
      </c>
      <c r="AT85" s="302" t="str">
        <f t="shared" si="48"/>
        <v/>
      </c>
      <c r="AU85" s="301" t="str">
        <f t="shared" si="78"/>
        <v/>
      </c>
      <c r="AV85" s="302" t="str">
        <f t="shared" si="49"/>
        <v/>
      </c>
      <c r="AW85" s="301" t="str">
        <f t="shared" si="79"/>
        <v/>
      </c>
      <c r="AX85" s="302" t="str">
        <f t="shared" si="50"/>
        <v/>
      </c>
      <c r="AY85" s="301" t="str">
        <f t="shared" si="80"/>
        <v/>
      </c>
      <c r="AZ85" s="302" t="str">
        <f t="shared" si="136"/>
        <v/>
      </c>
      <c r="BA85" s="301" t="str">
        <f t="shared" si="81"/>
        <v/>
      </c>
      <c r="BB85" s="302" t="str">
        <f t="shared" si="137"/>
        <v/>
      </c>
      <c r="BC85" s="301" t="str">
        <f t="shared" si="140"/>
        <v/>
      </c>
      <c r="BD85" s="302" t="str">
        <f t="shared" si="138"/>
        <v/>
      </c>
      <c r="BE85" s="301" t="str">
        <f t="shared" si="141"/>
        <v/>
      </c>
      <c r="BF85" s="79" t="str">
        <f t="shared" si="142"/>
        <v/>
      </c>
      <c r="BG85" s="82" t="str">
        <f t="shared" si="85"/>
        <v/>
      </c>
      <c r="BH85" s="79" t="str">
        <f t="shared" si="143"/>
        <v/>
      </c>
      <c r="BI85" s="82" t="str">
        <f t="shared" si="86"/>
        <v/>
      </c>
      <c r="BJ85" s="79" t="str">
        <f t="shared" si="144"/>
        <v/>
      </c>
      <c r="BK85" s="82" t="str">
        <f t="shared" si="87"/>
        <v/>
      </c>
      <c r="BM85" s="785" t="e">
        <f t="shared" ca="1" si="145"/>
        <v>#DIV/0!</v>
      </c>
      <c r="BN85" s="1096" t="e">
        <f t="shared" ca="1" si="146"/>
        <v>#DIV/0!</v>
      </c>
      <c r="BO85" s="1105" t="e">
        <f t="shared" ca="1" si="147"/>
        <v>#DIV/0!</v>
      </c>
      <c r="BP85" s="1105" t="e">
        <f t="shared" ca="1" si="148"/>
        <v>#DIV/0!</v>
      </c>
    </row>
    <row r="86" spans="1:68" s="70" customFormat="1" ht="21" hidden="1" customHeight="1">
      <c r="A86" s="242">
        <f t="shared" si="116"/>
        <v>73</v>
      </c>
      <c r="B86" s="304"/>
      <c r="C86" s="474" t="str">
        <f t="shared" si="139"/>
        <v/>
      </c>
      <c r="D86" s="476" t="str">
        <f t="shared" ca="1" si="128"/>
        <v/>
      </c>
      <c r="E86" s="301" t="str">
        <f t="shared" si="57"/>
        <v/>
      </c>
      <c r="F86" s="302" t="str">
        <f t="shared" ca="1" si="129"/>
        <v/>
      </c>
      <c r="G86" s="301" t="str">
        <f t="shared" si="58"/>
        <v/>
      </c>
      <c r="H86" s="302" t="str">
        <f t="shared" ca="1" si="130"/>
        <v/>
      </c>
      <c r="I86" s="301" t="str">
        <f t="shared" si="59"/>
        <v/>
      </c>
      <c r="J86" s="302" t="str">
        <f t="shared" ca="1" si="131"/>
        <v/>
      </c>
      <c r="K86" s="301" t="str">
        <f t="shared" si="60"/>
        <v/>
      </c>
      <c r="L86" s="302" t="str">
        <f t="shared" ca="1" si="132"/>
        <v/>
      </c>
      <c r="M86" s="301" t="str">
        <f t="shared" si="61"/>
        <v/>
      </c>
      <c r="N86" s="302" t="str">
        <f t="shared" ca="1" si="133"/>
        <v/>
      </c>
      <c r="O86" s="301" t="str">
        <f t="shared" si="62"/>
        <v/>
      </c>
      <c r="P86" s="302" t="str">
        <f t="shared" ca="1" si="134"/>
        <v/>
      </c>
      <c r="Q86" s="301" t="str">
        <f t="shared" si="63"/>
        <v/>
      </c>
      <c r="R86" s="302" t="str">
        <f t="shared" ca="1" si="135"/>
        <v/>
      </c>
      <c r="S86" s="301" t="str">
        <f t="shared" si="64"/>
        <v/>
      </c>
      <c r="T86" s="302" t="str">
        <f t="shared" si="35"/>
        <v/>
      </c>
      <c r="U86" s="301" t="str">
        <f t="shared" si="65"/>
        <v/>
      </c>
      <c r="V86" s="302" t="str">
        <f t="shared" si="36"/>
        <v/>
      </c>
      <c r="W86" s="301" t="str">
        <f t="shared" si="66"/>
        <v/>
      </c>
      <c r="X86" s="302" t="str">
        <f t="shared" si="37"/>
        <v/>
      </c>
      <c r="Y86" s="301" t="str">
        <f t="shared" si="67"/>
        <v/>
      </c>
      <c r="Z86" s="302" t="str">
        <f t="shared" si="38"/>
        <v/>
      </c>
      <c r="AA86" s="301" t="str">
        <f t="shared" si="68"/>
        <v/>
      </c>
      <c r="AB86" s="302" t="str">
        <f t="shared" si="39"/>
        <v/>
      </c>
      <c r="AC86" s="301" t="str">
        <f t="shared" si="69"/>
        <v/>
      </c>
      <c r="AD86" s="302" t="str">
        <f t="shared" si="40"/>
        <v/>
      </c>
      <c r="AE86" s="301" t="str">
        <f t="shared" si="70"/>
        <v/>
      </c>
      <c r="AF86" s="302" t="str">
        <f t="shared" si="41"/>
        <v/>
      </c>
      <c r="AG86" s="301" t="str">
        <f t="shared" si="71"/>
        <v/>
      </c>
      <c r="AH86" s="302" t="str">
        <f t="shared" si="42"/>
        <v/>
      </c>
      <c r="AI86" s="301" t="str">
        <f t="shared" si="72"/>
        <v/>
      </c>
      <c r="AJ86" s="302" t="str">
        <f t="shared" si="43"/>
        <v/>
      </c>
      <c r="AK86" s="301" t="str">
        <f t="shared" si="73"/>
        <v/>
      </c>
      <c r="AL86" s="302" t="str">
        <f t="shared" si="44"/>
        <v/>
      </c>
      <c r="AM86" s="301" t="str">
        <f t="shared" si="74"/>
        <v/>
      </c>
      <c r="AN86" s="302" t="str">
        <f t="shared" si="45"/>
        <v/>
      </c>
      <c r="AO86" s="301" t="str">
        <f t="shared" si="75"/>
        <v/>
      </c>
      <c r="AP86" s="302" t="str">
        <f t="shared" si="46"/>
        <v/>
      </c>
      <c r="AQ86" s="301" t="str">
        <f t="shared" si="76"/>
        <v/>
      </c>
      <c r="AR86" s="302" t="str">
        <f t="shared" si="47"/>
        <v/>
      </c>
      <c r="AS86" s="301" t="str">
        <f t="shared" si="77"/>
        <v/>
      </c>
      <c r="AT86" s="302" t="str">
        <f t="shared" si="48"/>
        <v/>
      </c>
      <c r="AU86" s="301" t="str">
        <f t="shared" si="78"/>
        <v/>
      </c>
      <c r="AV86" s="302" t="str">
        <f t="shared" si="49"/>
        <v/>
      </c>
      <c r="AW86" s="301" t="str">
        <f t="shared" si="79"/>
        <v/>
      </c>
      <c r="AX86" s="302" t="str">
        <f t="shared" si="50"/>
        <v/>
      </c>
      <c r="AY86" s="301" t="str">
        <f t="shared" si="80"/>
        <v/>
      </c>
      <c r="AZ86" s="302" t="str">
        <f t="shared" si="136"/>
        <v/>
      </c>
      <c r="BA86" s="301" t="str">
        <f t="shared" si="81"/>
        <v/>
      </c>
      <c r="BB86" s="302" t="str">
        <f t="shared" si="137"/>
        <v/>
      </c>
      <c r="BC86" s="301" t="str">
        <f t="shared" si="140"/>
        <v/>
      </c>
      <c r="BD86" s="302" t="str">
        <f t="shared" si="138"/>
        <v/>
      </c>
      <c r="BE86" s="301" t="str">
        <f t="shared" si="141"/>
        <v/>
      </c>
      <c r="BF86" s="79" t="str">
        <f t="shared" si="142"/>
        <v/>
      </c>
      <c r="BG86" s="82" t="str">
        <f t="shared" si="85"/>
        <v/>
      </c>
      <c r="BH86" s="79" t="str">
        <f t="shared" si="143"/>
        <v/>
      </c>
      <c r="BI86" s="82" t="str">
        <f t="shared" si="86"/>
        <v/>
      </c>
      <c r="BJ86" s="79" t="str">
        <f t="shared" si="144"/>
        <v/>
      </c>
      <c r="BK86" s="82" t="str">
        <f t="shared" si="87"/>
        <v/>
      </c>
      <c r="BM86" s="785" t="e">
        <f t="shared" ca="1" si="145"/>
        <v>#DIV/0!</v>
      </c>
      <c r="BN86" s="1096" t="e">
        <f t="shared" ca="1" si="146"/>
        <v>#DIV/0!</v>
      </c>
      <c r="BO86" s="1105" t="e">
        <f t="shared" ca="1" si="147"/>
        <v>#DIV/0!</v>
      </c>
      <c r="BP86" s="1105" t="e">
        <f t="shared" ca="1" si="148"/>
        <v>#DIV/0!</v>
      </c>
    </row>
    <row r="87" spans="1:68" s="70" customFormat="1" ht="21" hidden="1" customHeight="1">
      <c r="A87" s="242">
        <f t="shared" si="116"/>
        <v>74</v>
      </c>
      <c r="B87" s="304"/>
      <c r="C87" s="474" t="str">
        <f t="shared" si="139"/>
        <v/>
      </c>
      <c r="D87" s="476" t="str">
        <f t="shared" ca="1" si="128"/>
        <v/>
      </c>
      <c r="E87" s="301" t="str">
        <f t="shared" si="57"/>
        <v/>
      </c>
      <c r="F87" s="302" t="str">
        <f t="shared" ca="1" si="129"/>
        <v/>
      </c>
      <c r="G87" s="301" t="str">
        <f t="shared" si="58"/>
        <v/>
      </c>
      <c r="H87" s="302" t="str">
        <f t="shared" ca="1" si="130"/>
        <v/>
      </c>
      <c r="I87" s="301" t="str">
        <f t="shared" si="59"/>
        <v/>
      </c>
      <c r="J87" s="302" t="str">
        <f t="shared" ca="1" si="131"/>
        <v/>
      </c>
      <c r="K87" s="301" t="str">
        <f t="shared" si="60"/>
        <v/>
      </c>
      <c r="L87" s="302" t="str">
        <f t="shared" ca="1" si="132"/>
        <v/>
      </c>
      <c r="M87" s="301" t="str">
        <f t="shared" si="61"/>
        <v/>
      </c>
      <c r="N87" s="302" t="str">
        <f t="shared" ca="1" si="133"/>
        <v/>
      </c>
      <c r="O87" s="301" t="str">
        <f t="shared" si="62"/>
        <v/>
      </c>
      <c r="P87" s="302" t="str">
        <f t="shared" ca="1" si="134"/>
        <v/>
      </c>
      <c r="Q87" s="301" t="str">
        <f t="shared" si="63"/>
        <v/>
      </c>
      <c r="R87" s="302" t="str">
        <f t="shared" ca="1" si="135"/>
        <v/>
      </c>
      <c r="S87" s="301" t="str">
        <f t="shared" si="64"/>
        <v/>
      </c>
      <c r="T87" s="302" t="str">
        <f t="shared" si="35"/>
        <v/>
      </c>
      <c r="U87" s="301" t="str">
        <f t="shared" si="65"/>
        <v/>
      </c>
      <c r="V87" s="302" t="str">
        <f t="shared" si="36"/>
        <v/>
      </c>
      <c r="W87" s="301" t="str">
        <f t="shared" si="66"/>
        <v/>
      </c>
      <c r="X87" s="302" t="str">
        <f t="shared" si="37"/>
        <v/>
      </c>
      <c r="Y87" s="301" t="str">
        <f t="shared" si="67"/>
        <v/>
      </c>
      <c r="Z87" s="302" t="str">
        <f t="shared" si="38"/>
        <v/>
      </c>
      <c r="AA87" s="301" t="str">
        <f t="shared" si="68"/>
        <v/>
      </c>
      <c r="AB87" s="302" t="str">
        <f t="shared" si="39"/>
        <v/>
      </c>
      <c r="AC87" s="301" t="str">
        <f t="shared" si="69"/>
        <v/>
      </c>
      <c r="AD87" s="302" t="str">
        <f t="shared" si="40"/>
        <v/>
      </c>
      <c r="AE87" s="301" t="str">
        <f t="shared" si="70"/>
        <v/>
      </c>
      <c r="AF87" s="302" t="str">
        <f t="shared" si="41"/>
        <v/>
      </c>
      <c r="AG87" s="301" t="str">
        <f t="shared" si="71"/>
        <v/>
      </c>
      <c r="AH87" s="302" t="str">
        <f t="shared" si="42"/>
        <v/>
      </c>
      <c r="AI87" s="301" t="str">
        <f t="shared" si="72"/>
        <v/>
      </c>
      <c r="AJ87" s="302" t="str">
        <f t="shared" si="43"/>
        <v/>
      </c>
      <c r="AK87" s="301" t="str">
        <f t="shared" si="73"/>
        <v/>
      </c>
      <c r="AL87" s="302" t="str">
        <f t="shared" si="44"/>
        <v/>
      </c>
      <c r="AM87" s="301" t="str">
        <f t="shared" si="74"/>
        <v/>
      </c>
      <c r="AN87" s="302" t="str">
        <f t="shared" si="45"/>
        <v/>
      </c>
      <c r="AO87" s="301" t="str">
        <f t="shared" si="75"/>
        <v/>
      </c>
      <c r="AP87" s="302" t="str">
        <f t="shared" si="46"/>
        <v/>
      </c>
      <c r="AQ87" s="301" t="str">
        <f t="shared" si="76"/>
        <v/>
      </c>
      <c r="AR87" s="302" t="str">
        <f t="shared" si="47"/>
        <v/>
      </c>
      <c r="AS87" s="301" t="str">
        <f t="shared" si="77"/>
        <v/>
      </c>
      <c r="AT87" s="302" t="str">
        <f t="shared" si="48"/>
        <v/>
      </c>
      <c r="AU87" s="301" t="str">
        <f t="shared" si="78"/>
        <v/>
      </c>
      <c r="AV87" s="302" t="str">
        <f t="shared" si="49"/>
        <v/>
      </c>
      <c r="AW87" s="301" t="str">
        <f t="shared" si="79"/>
        <v/>
      </c>
      <c r="AX87" s="302" t="str">
        <f t="shared" si="50"/>
        <v/>
      </c>
      <c r="AY87" s="301" t="str">
        <f t="shared" si="80"/>
        <v/>
      </c>
      <c r="AZ87" s="302" t="str">
        <f t="shared" si="136"/>
        <v/>
      </c>
      <c r="BA87" s="301" t="str">
        <f t="shared" si="81"/>
        <v/>
      </c>
      <c r="BB87" s="302" t="str">
        <f t="shared" si="137"/>
        <v/>
      </c>
      <c r="BC87" s="301" t="str">
        <f t="shared" si="140"/>
        <v/>
      </c>
      <c r="BD87" s="302" t="str">
        <f t="shared" si="138"/>
        <v/>
      </c>
      <c r="BE87" s="301" t="str">
        <f t="shared" si="141"/>
        <v/>
      </c>
      <c r="BF87" s="79" t="str">
        <f t="shared" si="142"/>
        <v/>
      </c>
      <c r="BG87" s="82" t="str">
        <f t="shared" si="85"/>
        <v/>
      </c>
      <c r="BH87" s="79" t="str">
        <f t="shared" si="143"/>
        <v/>
      </c>
      <c r="BI87" s="82" t="str">
        <f t="shared" si="86"/>
        <v/>
      </c>
      <c r="BJ87" s="79" t="str">
        <f t="shared" si="144"/>
        <v/>
      </c>
      <c r="BK87" s="82" t="str">
        <f t="shared" si="87"/>
        <v/>
      </c>
      <c r="BM87" s="785" t="e">
        <f t="shared" ca="1" si="145"/>
        <v>#DIV/0!</v>
      </c>
      <c r="BN87" s="1096" t="e">
        <f t="shared" ca="1" si="146"/>
        <v>#DIV/0!</v>
      </c>
      <c r="BO87" s="1105" t="e">
        <f t="shared" ca="1" si="147"/>
        <v>#DIV/0!</v>
      </c>
      <c r="BP87" s="1105" t="e">
        <f t="shared" ca="1" si="148"/>
        <v>#DIV/0!</v>
      </c>
    </row>
    <row r="88" spans="1:68" s="70" customFormat="1" ht="21" hidden="1" customHeight="1">
      <c r="A88" s="242">
        <f t="shared" si="116"/>
        <v>75</v>
      </c>
      <c r="B88" s="304"/>
      <c r="C88" s="474" t="str">
        <f t="shared" si="139"/>
        <v/>
      </c>
      <c r="D88" s="476" t="str">
        <f t="shared" ca="1" si="128"/>
        <v/>
      </c>
      <c r="E88" s="301" t="str">
        <f t="shared" si="57"/>
        <v/>
      </c>
      <c r="F88" s="302" t="str">
        <f t="shared" ca="1" si="129"/>
        <v/>
      </c>
      <c r="G88" s="301" t="str">
        <f t="shared" si="58"/>
        <v/>
      </c>
      <c r="H88" s="302" t="str">
        <f t="shared" ca="1" si="130"/>
        <v/>
      </c>
      <c r="I88" s="301" t="str">
        <f t="shared" si="59"/>
        <v/>
      </c>
      <c r="J88" s="302" t="str">
        <f t="shared" ca="1" si="131"/>
        <v/>
      </c>
      <c r="K88" s="301" t="str">
        <f t="shared" si="60"/>
        <v/>
      </c>
      <c r="L88" s="302" t="str">
        <f t="shared" ca="1" si="132"/>
        <v/>
      </c>
      <c r="M88" s="301" t="str">
        <f t="shared" si="61"/>
        <v/>
      </c>
      <c r="N88" s="302" t="str">
        <f t="shared" ca="1" si="133"/>
        <v/>
      </c>
      <c r="O88" s="301" t="str">
        <f t="shared" si="62"/>
        <v/>
      </c>
      <c r="P88" s="302" t="str">
        <f t="shared" ca="1" si="134"/>
        <v/>
      </c>
      <c r="Q88" s="301" t="str">
        <f t="shared" si="63"/>
        <v/>
      </c>
      <c r="R88" s="302" t="str">
        <f t="shared" ca="1" si="135"/>
        <v/>
      </c>
      <c r="S88" s="301" t="str">
        <f t="shared" si="64"/>
        <v/>
      </c>
      <c r="T88" s="302" t="str">
        <f t="shared" si="35"/>
        <v/>
      </c>
      <c r="U88" s="301" t="str">
        <f t="shared" si="65"/>
        <v/>
      </c>
      <c r="V88" s="302" t="str">
        <f t="shared" si="36"/>
        <v/>
      </c>
      <c r="W88" s="301" t="str">
        <f t="shared" si="66"/>
        <v/>
      </c>
      <c r="X88" s="302" t="str">
        <f t="shared" si="37"/>
        <v/>
      </c>
      <c r="Y88" s="301" t="str">
        <f t="shared" si="67"/>
        <v/>
      </c>
      <c r="Z88" s="302" t="str">
        <f t="shared" si="38"/>
        <v/>
      </c>
      <c r="AA88" s="301" t="str">
        <f t="shared" si="68"/>
        <v/>
      </c>
      <c r="AB88" s="302" t="str">
        <f t="shared" si="39"/>
        <v/>
      </c>
      <c r="AC88" s="301" t="str">
        <f t="shared" si="69"/>
        <v/>
      </c>
      <c r="AD88" s="302" t="str">
        <f t="shared" si="40"/>
        <v/>
      </c>
      <c r="AE88" s="301" t="str">
        <f t="shared" si="70"/>
        <v/>
      </c>
      <c r="AF88" s="302" t="str">
        <f t="shared" si="41"/>
        <v/>
      </c>
      <c r="AG88" s="301" t="str">
        <f t="shared" si="71"/>
        <v/>
      </c>
      <c r="AH88" s="302" t="str">
        <f t="shared" si="42"/>
        <v/>
      </c>
      <c r="AI88" s="301" t="str">
        <f t="shared" si="72"/>
        <v/>
      </c>
      <c r="AJ88" s="302" t="str">
        <f t="shared" si="43"/>
        <v/>
      </c>
      <c r="AK88" s="301" t="str">
        <f t="shared" si="73"/>
        <v/>
      </c>
      <c r="AL88" s="302" t="str">
        <f t="shared" si="44"/>
        <v/>
      </c>
      <c r="AM88" s="301" t="str">
        <f t="shared" si="74"/>
        <v/>
      </c>
      <c r="AN88" s="302" t="str">
        <f t="shared" si="45"/>
        <v/>
      </c>
      <c r="AO88" s="301" t="str">
        <f t="shared" si="75"/>
        <v/>
      </c>
      <c r="AP88" s="302" t="str">
        <f t="shared" si="46"/>
        <v/>
      </c>
      <c r="AQ88" s="301" t="str">
        <f t="shared" si="76"/>
        <v/>
      </c>
      <c r="AR88" s="302" t="str">
        <f t="shared" si="47"/>
        <v/>
      </c>
      <c r="AS88" s="301" t="str">
        <f t="shared" si="77"/>
        <v/>
      </c>
      <c r="AT88" s="302" t="str">
        <f t="shared" si="48"/>
        <v/>
      </c>
      <c r="AU88" s="301" t="str">
        <f t="shared" si="78"/>
        <v/>
      </c>
      <c r="AV88" s="302" t="str">
        <f t="shared" si="49"/>
        <v/>
      </c>
      <c r="AW88" s="301" t="str">
        <f t="shared" si="79"/>
        <v/>
      </c>
      <c r="AX88" s="302" t="str">
        <f t="shared" si="50"/>
        <v/>
      </c>
      <c r="AY88" s="301" t="str">
        <f t="shared" si="80"/>
        <v/>
      </c>
      <c r="AZ88" s="302" t="str">
        <f t="shared" si="136"/>
        <v/>
      </c>
      <c r="BA88" s="301" t="str">
        <f t="shared" si="81"/>
        <v/>
      </c>
      <c r="BB88" s="302" t="str">
        <f t="shared" si="137"/>
        <v/>
      </c>
      <c r="BC88" s="301" t="str">
        <f t="shared" si="140"/>
        <v/>
      </c>
      <c r="BD88" s="302" t="str">
        <f t="shared" si="138"/>
        <v/>
      </c>
      <c r="BE88" s="301" t="str">
        <f t="shared" si="141"/>
        <v/>
      </c>
      <c r="BF88" s="79" t="str">
        <f t="shared" si="142"/>
        <v/>
      </c>
      <c r="BG88" s="82" t="str">
        <f t="shared" si="85"/>
        <v/>
      </c>
      <c r="BH88" s="79" t="str">
        <f t="shared" si="143"/>
        <v/>
      </c>
      <c r="BI88" s="82" t="str">
        <f t="shared" si="86"/>
        <v/>
      </c>
      <c r="BJ88" s="79" t="str">
        <f t="shared" si="144"/>
        <v/>
      </c>
      <c r="BK88" s="82" t="str">
        <f t="shared" si="87"/>
        <v/>
      </c>
      <c r="BM88" s="785" t="e">
        <f t="shared" ca="1" si="145"/>
        <v>#DIV/0!</v>
      </c>
      <c r="BN88" s="1096" t="e">
        <f t="shared" ca="1" si="146"/>
        <v>#DIV/0!</v>
      </c>
      <c r="BO88" s="1105" t="e">
        <f t="shared" ca="1" si="147"/>
        <v>#DIV/0!</v>
      </c>
      <c r="BP88" s="1105" t="e">
        <f t="shared" ca="1" si="148"/>
        <v>#DIV/0!</v>
      </c>
    </row>
    <row r="89" spans="1:68" s="70" customFormat="1" ht="21" hidden="1" customHeight="1">
      <c r="A89" s="242">
        <f t="shared" si="116"/>
        <v>76</v>
      </c>
      <c r="B89" s="304"/>
      <c r="C89" s="474" t="str">
        <f t="shared" si="139"/>
        <v/>
      </c>
      <c r="D89" s="476" t="str">
        <f t="shared" ca="1" si="128"/>
        <v/>
      </c>
      <c r="E89" s="301" t="str">
        <f t="shared" si="57"/>
        <v/>
      </c>
      <c r="F89" s="302" t="str">
        <f t="shared" ca="1" si="129"/>
        <v/>
      </c>
      <c r="G89" s="301" t="str">
        <f t="shared" si="58"/>
        <v/>
      </c>
      <c r="H89" s="302" t="str">
        <f t="shared" ca="1" si="130"/>
        <v/>
      </c>
      <c r="I89" s="301" t="str">
        <f t="shared" si="59"/>
        <v/>
      </c>
      <c r="J89" s="302" t="str">
        <f t="shared" ca="1" si="131"/>
        <v/>
      </c>
      <c r="K89" s="301" t="str">
        <f t="shared" si="60"/>
        <v/>
      </c>
      <c r="L89" s="302" t="str">
        <f t="shared" ca="1" si="132"/>
        <v/>
      </c>
      <c r="M89" s="301" t="str">
        <f t="shared" si="61"/>
        <v/>
      </c>
      <c r="N89" s="302" t="str">
        <f t="shared" ca="1" si="133"/>
        <v/>
      </c>
      <c r="O89" s="301" t="str">
        <f t="shared" si="62"/>
        <v/>
      </c>
      <c r="P89" s="302" t="str">
        <f t="shared" ca="1" si="134"/>
        <v/>
      </c>
      <c r="Q89" s="301" t="str">
        <f t="shared" si="63"/>
        <v/>
      </c>
      <c r="R89" s="302" t="str">
        <f t="shared" ca="1" si="135"/>
        <v/>
      </c>
      <c r="S89" s="301" t="str">
        <f t="shared" si="64"/>
        <v/>
      </c>
      <c r="T89" s="302" t="str">
        <f t="shared" si="35"/>
        <v/>
      </c>
      <c r="U89" s="301" t="str">
        <f t="shared" si="65"/>
        <v/>
      </c>
      <c r="V89" s="302" t="str">
        <f t="shared" si="36"/>
        <v/>
      </c>
      <c r="W89" s="301" t="str">
        <f t="shared" si="66"/>
        <v/>
      </c>
      <c r="X89" s="302" t="str">
        <f t="shared" si="37"/>
        <v/>
      </c>
      <c r="Y89" s="301" t="str">
        <f t="shared" si="67"/>
        <v/>
      </c>
      <c r="Z89" s="302" t="str">
        <f t="shared" si="38"/>
        <v/>
      </c>
      <c r="AA89" s="301" t="str">
        <f t="shared" si="68"/>
        <v/>
      </c>
      <c r="AB89" s="302" t="str">
        <f t="shared" si="39"/>
        <v/>
      </c>
      <c r="AC89" s="301" t="str">
        <f t="shared" si="69"/>
        <v/>
      </c>
      <c r="AD89" s="302" t="str">
        <f t="shared" si="40"/>
        <v/>
      </c>
      <c r="AE89" s="301" t="str">
        <f t="shared" si="70"/>
        <v/>
      </c>
      <c r="AF89" s="302" t="str">
        <f t="shared" si="41"/>
        <v/>
      </c>
      <c r="AG89" s="301" t="str">
        <f t="shared" si="71"/>
        <v/>
      </c>
      <c r="AH89" s="302" t="str">
        <f t="shared" si="42"/>
        <v/>
      </c>
      <c r="AI89" s="301" t="str">
        <f t="shared" si="72"/>
        <v/>
      </c>
      <c r="AJ89" s="302" t="str">
        <f t="shared" si="43"/>
        <v/>
      </c>
      <c r="AK89" s="301" t="str">
        <f t="shared" si="73"/>
        <v/>
      </c>
      <c r="AL89" s="302" t="str">
        <f t="shared" si="44"/>
        <v/>
      </c>
      <c r="AM89" s="301" t="str">
        <f t="shared" si="74"/>
        <v/>
      </c>
      <c r="AN89" s="302" t="str">
        <f t="shared" si="45"/>
        <v/>
      </c>
      <c r="AO89" s="301" t="str">
        <f t="shared" si="75"/>
        <v/>
      </c>
      <c r="AP89" s="302" t="str">
        <f t="shared" si="46"/>
        <v/>
      </c>
      <c r="AQ89" s="301" t="str">
        <f t="shared" si="76"/>
        <v/>
      </c>
      <c r="AR89" s="302" t="str">
        <f t="shared" si="47"/>
        <v/>
      </c>
      <c r="AS89" s="301" t="str">
        <f t="shared" si="77"/>
        <v/>
      </c>
      <c r="AT89" s="302" t="str">
        <f t="shared" si="48"/>
        <v/>
      </c>
      <c r="AU89" s="301" t="str">
        <f t="shared" si="78"/>
        <v/>
      </c>
      <c r="AV89" s="302" t="str">
        <f t="shared" si="49"/>
        <v/>
      </c>
      <c r="AW89" s="301" t="str">
        <f t="shared" si="79"/>
        <v/>
      </c>
      <c r="AX89" s="302" t="str">
        <f t="shared" si="50"/>
        <v/>
      </c>
      <c r="AY89" s="301" t="str">
        <f t="shared" si="80"/>
        <v/>
      </c>
      <c r="AZ89" s="302" t="str">
        <f t="shared" si="136"/>
        <v/>
      </c>
      <c r="BA89" s="301" t="str">
        <f t="shared" si="81"/>
        <v/>
      </c>
      <c r="BB89" s="302" t="str">
        <f t="shared" si="137"/>
        <v/>
      </c>
      <c r="BC89" s="301" t="str">
        <f t="shared" si="140"/>
        <v/>
      </c>
      <c r="BD89" s="302" t="str">
        <f t="shared" si="138"/>
        <v/>
      </c>
      <c r="BE89" s="301" t="str">
        <f t="shared" si="141"/>
        <v/>
      </c>
      <c r="BF89" s="79" t="str">
        <f t="shared" si="142"/>
        <v/>
      </c>
      <c r="BG89" s="82" t="str">
        <f t="shared" si="85"/>
        <v/>
      </c>
      <c r="BH89" s="79" t="str">
        <f t="shared" si="143"/>
        <v/>
      </c>
      <c r="BI89" s="82" t="str">
        <f t="shared" si="86"/>
        <v/>
      </c>
      <c r="BJ89" s="79" t="str">
        <f t="shared" si="144"/>
        <v/>
      </c>
      <c r="BK89" s="82" t="str">
        <f t="shared" si="87"/>
        <v/>
      </c>
      <c r="BM89" s="785" t="e">
        <f t="shared" ca="1" si="145"/>
        <v>#DIV/0!</v>
      </c>
      <c r="BN89" s="1096" t="e">
        <f t="shared" ca="1" si="146"/>
        <v>#DIV/0!</v>
      </c>
      <c r="BO89" s="1105" t="e">
        <f t="shared" ca="1" si="147"/>
        <v>#DIV/0!</v>
      </c>
      <c r="BP89" s="1105" t="e">
        <f t="shared" ca="1" si="148"/>
        <v>#DIV/0!</v>
      </c>
    </row>
    <row r="90" spans="1:68" s="70" customFormat="1" ht="21" hidden="1" customHeight="1">
      <c r="A90" s="242">
        <f t="shared" si="116"/>
        <v>77</v>
      </c>
      <c r="B90" s="304"/>
      <c r="C90" s="474" t="str">
        <f t="shared" si="139"/>
        <v/>
      </c>
      <c r="D90" s="476" t="str">
        <f t="shared" ca="1" si="128"/>
        <v/>
      </c>
      <c r="E90" s="301" t="str">
        <f t="shared" si="57"/>
        <v/>
      </c>
      <c r="F90" s="302" t="str">
        <f t="shared" ca="1" si="129"/>
        <v/>
      </c>
      <c r="G90" s="301" t="str">
        <f t="shared" si="58"/>
        <v/>
      </c>
      <c r="H90" s="302" t="str">
        <f t="shared" ca="1" si="130"/>
        <v/>
      </c>
      <c r="I90" s="301" t="str">
        <f t="shared" si="59"/>
        <v/>
      </c>
      <c r="J90" s="302" t="str">
        <f t="shared" ca="1" si="131"/>
        <v/>
      </c>
      <c r="K90" s="301" t="str">
        <f t="shared" si="60"/>
        <v/>
      </c>
      <c r="L90" s="302" t="str">
        <f t="shared" ca="1" si="132"/>
        <v/>
      </c>
      <c r="M90" s="301" t="str">
        <f t="shared" si="61"/>
        <v/>
      </c>
      <c r="N90" s="302" t="str">
        <f t="shared" ca="1" si="133"/>
        <v/>
      </c>
      <c r="O90" s="301" t="str">
        <f t="shared" si="62"/>
        <v/>
      </c>
      <c r="P90" s="302" t="str">
        <f t="shared" ca="1" si="134"/>
        <v/>
      </c>
      <c r="Q90" s="301" t="str">
        <f t="shared" si="63"/>
        <v/>
      </c>
      <c r="R90" s="302" t="str">
        <f t="shared" ca="1" si="135"/>
        <v/>
      </c>
      <c r="S90" s="301" t="str">
        <f t="shared" si="64"/>
        <v/>
      </c>
      <c r="T90" s="302" t="str">
        <f t="shared" si="35"/>
        <v/>
      </c>
      <c r="U90" s="301" t="str">
        <f t="shared" si="65"/>
        <v/>
      </c>
      <c r="V90" s="302" t="str">
        <f t="shared" si="36"/>
        <v/>
      </c>
      <c r="W90" s="301" t="str">
        <f t="shared" si="66"/>
        <v/>
      </c>
      <c r="X90" s="302" t="str">
        <f t="shared" si="37"/>
        <v/>
      </c>
      <c r="Y90" s="301" t="str">
        <f t="shared" si="67"/>
        <v/>
      </c>
      <c r="Z90" s="302" t="str">
        <f t="shared" si="38"/>
        <v/>
      </c>
      <c r="AA90" s="301" t="str">
        <f t="shared" si="68"/>
        <v/>
      </c>
      <c r="AB90" s="302" t="str">
        <f t="shared" si="39"/>
        <v/>
      </c>
      <c r="AC90" s="301" t="str">
        <f t="shared" si="69"/>
        <v/>
      </c>
      <c r="AD90" s="302" t="str">
        <f t="shared" si="40"/>
        <v/>
      </c>
      <c r="AE90" s="301" t="str">
        <f t="shared" si="70"/>
        <v/>
      </c>
      <c r="AF90" s="302" t="str">
        <f t="shared" si="41"/>
        <v/>
      </c>
      <c r="AG90" s="301" t="str">
        <f t="shared" si="71"/>
        <v/>
      </c>
      <c r="AH90" s="302" t="str">
        <f t="shared" si="42"/>
        <v/>
      </c>
      <c r="AI90" s="301" t="str">
        <f t="shared" si="72"/>
        <v/>
      </c>
      <c r="AJ90" s="302" t="str">
        <f t="shared" si="43"/>
        <v/>
      </c>
      <c r="AK90" s="301" t="str">
        <f t="shared" si="73"/>
        <v/>
      </c>
      <c r="AL90" s="302" t="str">
        <f t="shared" si="44"/>
        <v/>
      </c>
      <c r="AM90" s="301" t="str">
        <f t="shared" si="74"/>
        <v/>
      </c>
      <c r="AN90" s="302" t="str">
        <f t="shared" si="45"/>
        <v/>
      </c>
      <c r="AO90" s="301" t="str">
        <f t="shared" si="75"/>
        <v/>
      </c>
      <c r="AP90" s="302" t="str">
        <f t="shared" si="46"/>
        <v/>
      </c>
      <c r="AQ90" s="301" t="str">
        <f t="shared" si="76"/>
        <v/>
      </c>
      <c r="AR90" s="302" t="str">
        <f t="shared" si="47"/>
        <v/>
      </c>
      <c r="AS90" s="301" t="str">
        <f t="shared" si="77"/>
        <v/>
      </c>
      <c r="AT90" s="302" t="str">
        <f t="shared" si="48"/>
        <v/>
      </c>
      <c r="AU90" s="301" t="str">
        <f t="shared" si="78"/>
        <v/>
      </c>
      <c r="AV90" s="302" t="str">
        <f t="shared" si="49"/>
        <v/>
      </c>
      <c r="AW90" s="301" t="str">
        <f t="shared" si="79"/>
        <v/>
      </c>
      <c r="AX90" s="302" t="str">
        <f t="shared" si="50"/>
        <v/>
      </c>
      <c r="AY90" s="301" t="str">
        <f t="shared" si="80"/>
        <v/>
      </c>
      <c r="AZ90" s="302" t="str">
        <f t="shared" si="136"/>
        <v/>
      </c>
      <c r="BA90" s="301" t="str">
        <f t="shared" si="81"/>
        <v/>
      </c>
      <c r="BB90" s="302" t="str">
        <f t="shared" si="137"/>
        <v/>
      </c>
      <c r="BC90" s="301" t="str">
        <f t="shared" si="140"/>
        <v/>
      </c>
      <c r="BD90" s="302" t="str">
        <f t="shared" si="138"/>
        <v/>
      </c>
      <c r="BE90" s="301" t="str">
        <f t="shared" si="141"/>
        <v/>
      </c>
      <c r="BF90" s="79" t="str">
        <f t="shared" si="142"/>
        <v/>
      </c>
      <c r="BG90" s="82" t="str">
        <f t="shared" si="85"/>
        <v/>
      </c>
      <c r="BH90" s="79" t="str">
        <f t="shared" si="143"/>
        <v/>
      </c>
      <c r="BI90" s="82" t="str">
        <f t="shared" si="86"/>
        <v/>
      </c>
      <c r="BJ90" s="79" t="str">
        <f t="shared" si="144"/>
        <v/>
      </c>
      <c r="BK90" s="82" t="str">
        <f t="shared" si="87"/>
        <v/>
      </c>
      <c r="BM90" s="785" t="e">
        <f t="shared" ca="1" si="145"/>
        <v>#DIV/0!</v>
      </c>
      <c r="BN90" s="1096" t="e">
        <f t="shared" ca="1" si="146"/>
        <v>#DIV/0!</v>
      </c>
      <c r="BO90" s="1105" t="e">
        <f t="shared" ca="1" si="147"/>
        <v>#DIV/0!</v>
      </c>
      <c r="BP90" s="1105" t="e">
        <f t="shared" ca="1" si="148"/>
        <v>#DIV/0!</v>
      </c>
    </row>
    <row r="91" spans="1:68" s="70" customFormat="1" ht="21" hidden="1" customHeight="1">
      <c r="A91" s="242">
        <f t="shared" si="116"/>
        <v>78</v>
      </c>
      <c r="B91" s="304"/>
      <c r="C91" s="474" t="str">
        <f t="shared" si="139"/>
        <v/>
      </c>
      <c r="D91" s="476" t="str">
        <f t="shared" ca="1" si="128"/>
        <v/>
      </c>
      <c r="E91" s="301" t="str">
        <f t="shared" si="57"/>
        <v/>
      </c>
      <c r="F91" s="302" t="str">
        <f t="shared" ca="1" si="129"/>
        <v/>
      </c>
      <c r="G91" s="301" t="str">
        <f t="shared" si="58"/>
        <v/>
      </c>
      <c r="H91" s="302" t="str">
        <f t="shared" ca="1" si="130"/>
        <v/>
      </c>
      <c r="I91" s="301" t="str">
        <f t="shared" si="59"/>
        <v/>
      </c>
      <c r="J91" s="302" t="str">
        <f t="shared" ca="1" si="131"/>
        <v/>
      </c>
      <c r="K91" s="301" t="str">
        <f t="shared" si="60"/>
        <v/>
      </c>
      <c r="L91" s="302" t="str">
        <f t="shared" ca="1" si="132"/>
        <v/>
      </c>
      <c r="M91" s="301" t="str">
        <f t="shared" si="61"/>
        <v/>
      </c>
      <c r="N91" s="302" t="str">
        <f t="shared" ca="1" si="133"/>
        <v/>
      </c>
      <c r="O91" s="301" t="str">
        <f t="shared" si="62"/>
        <v/>
      </c>
      <c r="P91" s="302" t="str">
        <f t="shared" ca="1" si="134"/>
        <v/>
      </c>
      <c r="Q91" s="301" t="str">
        <f t="shared" si="63"/>
        <v/>
      </c>
      <c r="R91" s="302" t="str">
        <f t="shared" ca="1" si="135"/>
        <v/>
      </c>
      <c r="S91" s="301" t="str">
        <f t="shared" si="64"/>
        <v/>
      </c>
      <c r="T91" s="302" t="str">
        <f t="shared" si="35"/>
        <v/>
      </c>
      <c r="U91" s="301" t="str">
        <f t="shared" si="65"/>
        <v/>
      </c>
      <c r="V91" s="302" t="str">
        <f t="shared" si="36"/>
        <v/>
      </c>
      <c r="W91" s="301" t="str">
        <f t="shared" si="66"/>
        <v/>
      </c>
      <c r="X91" s="302" t="str">
        <f t="shared" si="37"/>
        <v/>
      </c>
      <c r="Y91" s="301" t="str">
        <f t="shared" si="67"/>
        <v/>
      </c>
      <c r="Z91" s="302" t="str">
        <f t="shared" si="38"/>
        <v/>
      </c>
      <c r="AA91" s="301" t="str">
        <f t="shared" si="68"/>
        <v/>
      </c>
      <c r="AB91" s="302" t="str">
        <f t="shared" si="39"/>
        <v/>
      </c>
      <c r="AC91" s="301" t="str">
        <f t="shared" si="69"/>
        <v/>
      </c>
      <c r="AD91" s="302" t="str">
        <f t="shared" si="40"/>
        <v/>
      </c>
      <c r="AE91" s="301" t="str">
        <f t="shared" si="70"/>
        <v/>
      </c>
      <c r="AF91" s="302" t="str">
        <f t="shared" si="41"/>
        <v/>
      </c>
      <c r="AG91" s="301" t="str">
        <f t="shared" si="71"/>
        <v/>
      </c>
      <c r="AH91" s="302" t="str">
        <f t="shared" si="42"/>
        <v/>
      </c>
      <c r="AI91" s="301" t="str">
        <f t="shared" si="72"/>
        <v/>
      </c>
      <c r="AJ91" s="302" t="str">
        <f t="shared" si="43"/>
        <v/>
      </c>
      <c r="AK91" s="301" t="str">
        <f t="shared" si="73"/>
        <v/>
      </c>
      <c r="AL91" s="302" t="str">
        <f t="shared" si="44"/>
        <v/>
      </c>
      <c r="AM91" s="301" t="str">
        <f t="shared" si="74"/>
        <v/>
      </c>
      <c r="AN91" s="302" t="str">
        <f t="shared" si="45"/>
        <v/>
      </c>
      <c r="AO91" s="301" t="str">
        <f t="shared" si="75"/>
        <v/>
      </c>
      <c r="AP91" s="302" t="str">
        <f t="shared" si="46"/>
        <v/>
      </c>
      <c r="AQ91" s="301" t="str">
        <f t="shared" si="76"/>
        <v/>
      </c>
      <c r="AR91" s="302" t="str">
        <f t="shared" si="47"/>
        <v/>
      </c>
      <c r="AS91" s="301" t="str">
        <f t="shared" si="77"/>
        <v/>
      </c>
      <c r="AT91" s="302" t="str">
        <f t="shared" si="48"/>
        <v/>
      </c>
      <c r="AU91" s="301" t="str">
        <f t="shared" si="78"/>
        <v/>
      </c>
      <c r="AV91" s="302" t="str">
        <f t="shared" si="49"/>
        <v/>
      </c>
      <c r="AW91" s="301" t="str">
        <f t="shared" si="79"/>
        <v/>
      </c>
      <c r="AX91" s="302" t="str">
        <f t="shared" si="50"/>
        <v/>
      </c>
      <c r="AY91" s="301" t="str">
        <f t="shared" si="80"/>
        <v/>
      </c>
      <c r="AZ91" s="302" t="str">
        <f t="shared" si="136"/>
        <v/>
      </c>
      <c r="BA91" s="301" t="str">
        <f t="shared" si="81"/>
        <v/>
      </c>
      <c r="BB91" s="302" t="str">
        <f t="shared" si="137"/>
        <v/>
      </c>
      <c r="BC91" s="301" t="str">
        <f t="shared" si="140"/>
        <v/>
      </c>
      <c r="BD91" s="302" t="str">
        <f t="shared" si="138"/>
        <v/>
      </c>
      <c r="BE91" s="301" t="str">
        <f t="shared" si="141"/>
        <v/>
      </c>
      <c r="BF91" s="79" t="str">
        <f t="shared" si="142"/>
        <v/>
      </c>
      <c r="BG91" s="82" t="str">
        <f t="shared" si="85"/>
        <v/>
      </c>
      <c r="BH91" s="79" t="str">
        <f t="shared" si="143"/>
        <v/>
      </c>
      <c r="BI91" s="82" t="str">
        <f t="shared" si="86"/>
        <v/>
      </c>
      <c r="BJ91" s="79" t="str">
        <f t="shared" si="144"/>
        <v/>
      </c>
      <c r="BK91" s="82" t="str">
        <f t="shared" si="87"/>
        <v/>
      </c>
      <c r="BM91" s="785" t="e">
        <f t="shared" ca="1" si="145"/>
        <v>#DIV/0!</v>
      </c>
      <c r="BN91" s="1096" t="e">
        <f t="shared" ca="1" si="146"/>
        <v>#DIV/0!</v>
      </c>
      <c r="BO91" s="1105" t="e">
        <f t="shared" ca="1" si="147"/>
        <v>#DIV/0!</v>
      </c>
      <c r="BP91" s="1105" t="e">
        <f t="shared" ca="1" si="148"/>
        <v>#DIV/0!</v>
      </c>
    </row>
    <row r="92" spans="1:68" s="70" customFormat="1" ht="21" hidden="1" customHeight="1">
      <c r="A92" s="242">
        <f t="shared" si="116"/>
        <v>79</v>
      </c>
      <c r="B92" s="304"/>
      <c r="C92" s="474" t="str">
        <f t="shared" si="139"/>
        <v/>
      </c>
      <c r="D92" s="476" t="str">
        <f t="shared" ca="1" si="128"/>
        <v/>
      </c>
      <c r="E92" s="301" t="str">
        <f t="shared" si="57"/>
        <v/>
      </c>
      <c r="F92" s="302" t="str">
        <f t="shared" ca="1" si="129"/>
        <v/>
      </c>
      <c r="G92" s="301" t="str">
        <f t="shared" si="58"/>
        <v/>
      </c>
      <c r="H92" s="302" t="str">
        <f t="shared" ca="1" si="130"/>
        <v/>
      </c>
      <c r="I92" s="301" t="str">
        <f t="shared" si="59"/>
        <v/>
      </c>
      <c r="J92" s="302" t="str">
        <f t="shared" ca="1" si="131"/>
        <v/>
      </c>
      <c r="K92" s="301" t="str">
        <f t="shared" si="60"/>
        <v/>
      </c>
      <c r="L92" s="302" t="str">
        <f t="shared" ca="1" si="132"/>
        <v/>
      </c>
      <c r="M92" s="301" t="str">
        <f t="shared" si="61"/>
        <v/>
      </c>
      <c r="N92" s="302" t="str">
        <f t="shared" ca="1" si="133"/>
        <v/>
      </c>
      <c r="O92" s="301" t="str">
        <f t="shared" si="62"/>
        <v/>
      </c>
      <c r="P92" s="302" t="str">
        <f t="shared" ca="1" si="134"/>
        <v/>
      </c>
      <c r="Q92" s="301" t="str">
        <f t="shared" si="63"/>
        <v/>
      </c>
      <c r="R92" s="302" t="str">
        <f t="shared" ca="1" si="135"/>
        <v/>
      </c>
      <c r="S92" s="301" t="str">
        <f t="shared" si="64"/>
        <v/>
      </c>
      <c r="T92" s="302" t="str">
        <f t="shared" si="35"/>
        <v/>
      </c>
      <c r="U92" s="301" t="str">
        <f t="shared" si="65"/>
        <v/>
      </c>
      <c r="V92" s="302" t="str">
        <f t="shared" si="36"/>
        <v/>
      </c>
      <c r="W92" s="301" t="str">
        <f t="shared" si="66"/>
        <v/>
      </c>
      <c r="X92" s="302" t="str">
        <f t="shared" si="37"/>
        <v/>
      </c>
      <c r="Y92" s="301" t="str">
        <f t="shared" si="67"/>
        <v/>
      </c>
      <c r="Z92" s="302" t="str">
        <f t="shared" si="38"/>
        <v/>
      </c>
      <c r="AA92" s="301" t="str">
        <f t="shared" si="68"/>
        <v/>
      </c>
      <c r="AB92" s="302" t="str">
        <f t="shared" si="39"/>
        <v/>
      </c>
      <c r="AC92" s="301" t="str">
        <f t="shared" si="69"/>
        <v/>
      </c>
      <c r="AD92" s="302" t="str">
        <f t="shared" si="40"/>
        <v/>
      </c>
      <c r="AE92" s="301" t="str">
        <f t="shared" si="70"/>
        <v/>
      </c>
      <c r="AF92" s="302" t="str">
        <f t="shared" si="41"/>
        <v/>
      </c>
      <c r="AG92" s="301" t="str">
        <f t="shared" si="71"/>
        <v/>
      </c>
      <c r="AH92" s="302" t="str">
        <f t="shared" si="42"/>
        <v/>
      </c>
      <c r="AI92" s="301" t="str">
        <f t="shared" si="72"/>
        <v/>
      </c>
      <c r="AJ92" s="302" t="str">
        <f t="shared" si="43"/>
        <v/>
      </c>
      <c r="AK92" s="301" t="str">
        <f t="shared" si="73"/>
        <v/>
      </c>
      <c r="AL92" s="302" t="str">
        <f t="shared" si="44"/>
        <v/>
      </c>
      <c r="AM92" s="301" t="str">
        <f t="shared" si="74"/>
        <v/>
      </c>
      <c r="AN92" s="302" t="str">
        <f t="shared" si="45"/>
        <v/>
      </c>
      <c r="AO92" s="301" t="str">
        <f t="shared" si="75"/>
        <v/>
      </c>
      <c r="AP92" s="302" t="str">
        <f t="shared" si="46"/>
        <v/>
      </c>
      <c r="AQ92" s="301" t="str">
        <f t="shared" si="76"/>
        <v/>
      </c>
      <c r="AR92" s="302" t="str">
        <f t="shared" si="47"/>
        <v/>
      </c>
      <c r="AS92" s="301" t="str">
        <f t="shared" si="77"/>
        <v/>
      </c>
      <c r="AT92" s="302" t="str">
        <f t="shared" si="48"/>
        <v/>
      </c>
      <c r="AU92" s="301" t="str">
        <f t="shared" si="78"/>
        <v/>
      </c>
      <c r="AV92" s="302" t="str">
        <f t="shared" si="49"/>
        <v/>
      </c>
      <c r="AW92" s="301" t="str">
        <f t="shared" si="79"/>
        <v/>
      </c>
      <c r="AX92" s="302" t="str">
        <f t="shared" si="50"/>
        <v/>
      </c>
      <c r="AY92" s="301" t="str">
        <f t="shared" si="80"/>
        <v/>
      </c>
      <c r="AZ92" s="302" t="str">
        <f t="shared" si="136"/>
        <v/>
      </c>
      <c r="BA92" s="301" t="str">
        <f t="shared" si="81"/>
        <v/>
      </c>
      <c r="BB92" s="302" t="str">
        <f t="shared" si="137"/>
        <v/>
      </c>
      <c r="BC92" s="301" t="str">
        <f t="shared" si="140"/>
        <v/>
      </c>
      <c r="BD92" s="302" t="str">
        <f t="shared" si="138"/>
        <v/>
      </c>
      <c r="BE92" s="301" t="str">
        <f t="shared" si="141"/>
        <v/>
      </c>
      <c r="BF92" s="79" t="str">
        <f t="shared" si="142"/>
        <v/>
      </c>
      <c r="BG92" s="82" t="str">
        <f t="shared" si="85"/>
        <v/>
      </c>
      <c r="BH92" s="79" t="str">
        <f t="shared" si="143"/>
        <v/>
      </c>
      <c r="BI92" s="82" t="str">
        <f t="shared" si="86"/>
        <v/>
      </c>
      <c r="BJ92" s="79" t="str">
        <f t="shared" si="144"/>
        <v/>
      </c>
      <c r="BK92" s="82" t="str">
        <f t="shared" si="87"/>
        <v/>
      </c>
      <c r="BM92" s="785" t="e">
        <f t="shared" ca="1" si="145"/>
        <v>#DIV/0!</v>
      </c>
      <c r="BN92" s="1096" t="e">
        <f t="shared" ca="1" si="146"/>
        <v>#DIV/0!</v>
      </c>
      <c r="BO92" s="1105" t="e">
        <f t="shared" ca="1" si="147"/>
        <v>#DIV/0!</v>
      </c>
      <c r="BP92" s="1105" t="e">
        <f t="shared" ca="1" si="148"/>
        <v>#DIV/0!</v>
      </c>
    </row>
    <row r="93" spans="1:68" s="70" customFormat="1" ht="21" hidden="1" customHeight="1">
      <c r="A93" s="242">
        <f t="shared" si="116"/>
        <v>80</v>
      </c>
      <c r="B93" s="304"/>
      <c r="C93" s="474" t="str">
        <f t="shared" si="139"/>
        <v/>
      </c>
      <c r="D93" s="476" t="str">
        <f t="shared" ca="1" si="128"/>
        <v/>
      </c>
      <c r="E93" s="301" t="str">
        <f t="shared" si="57"/>
        <v/>
      </c>
      <c r="F93" s="302" t="str">
        <f t="shared" ca="1" si="129"/>
        <v/>
      </c>
      <c r="G93" s="301" t="str">
        <f t="shared" si="58"/>
        <v/>
      </c>
      <c r="H93" s="302" t="str">
        <f t="shared" ca="1" si="130"/>
        <v/>
      </c>
      <c r="I93" s="301" t="str">
        <f t="shared" si="59"/>
        <v/>
      </c>
      <c r="J93" s="302" t="str">
        <f t="shared" ca="1" si="131"/>
        <v/>
      </c>
      <c r="K93" s="301" t="str">
        <f t="shared" si="60"/>
        <v/>
      </c>
      <c r="L93" s="302" t="str">
        <f t="shared" ca="1" si="132"/>
        <v/>
      </c>
      <c r="M93" s="301" t="str">
        <f t="shared" si="61"/>
        <v/>
      </c>
      <c r="N93" s="302" t="str">
        <f t="shared" ca="1" si="133"/>
        <v/>
      </c>
      <c r="O93" s="301" t="str">
        <f t="shared" si="62"/>
        <v/>
      </c>
      <c r="P93" s="302" t="str">
        <f t="shared" ca="1" si="134"/>
        <v/>
      </c>
      <c r="Q93" s="301" t="str">
        <f t="shared" si="63"/>
        <v/>
      </c>
      <c r="R93" s="302" t="str">
        <f t="shared" ca="1" si="135"/>
        <v/>
      </c>
      <c r="S93" s="301" t="str">
        <f t="shared" si="64"/>
        <v/>
      </c>
      <c r="T93" s="302" t="str">
        <f t="shared" si="35"/>
        <v/>
      </c>
      <c r="U93" s="301" t="str">
        <f t="shared" si="65"/>
        <v/>
      </c>
      <c r="V93" s="302" t="str">
        <f t="shared" si="36"/>
        <v/>
      </c>
      <c r="W93" s="301" t="str">
        <f t="shared" si="66"/>
        <v/>
      </c>
      <c r="X93" s="302" t="str">
        <f t="shared" si="37"/>
        <v/>
      </c>
      <c r="Y93" s="301" t="str">
        <f t="shared" si="67"/>
        <v/>
      </c>
      <c r="Z93" s="302" t="str">
        <f t="shared" si="38"/>
        <v/>
      </c>
      <c r="AA93" s="301" t="str">
        <f t="shared" si="68"/>
        <v/>
      </c>
      <c r="AB93" s="302" t="str">
        <f t="shared" si="39"/>
        <v/>
      </c>
      <c r="AC93" s="301" t="str">
        <f t="shared" si="69"/>
        <v/>
      </c>
      <c r="AD93" s="302" t="str">
        <f t="shared" si="40"/>
        <v/>
      </c>
      <c r="AE93" s="301" t="str">
        <f t="shared" si="70"/>
        <v/>
      </c>
      <c r="AF93" s="302" t="str">
        <f t="shared" si="41"/>
        <v/>
      </c>
      <c r="AG93" s="301" t="str">
        <f t="shared" si="71"/>
        <v/>
      </c>
      <c r="AH93" s="302" t="str">
        <f t="shared" si="42"/>
        <v/>
      </c>
      <c r="AI93" s="301" t="str">
        <f t="shared" si="72"/>
        <v/>
      </c>
      <c r="AJ93" s="302" t="str">
        <f t="shared" si="43"/>
        <v/>
      </c>
      <c r="AK93" s="301" t="str">
        <f t="shared" si="73"/>
        <v/>
      </c>
      <c r="AL93" s="302" t="str">
        <f t="shared" si="44"/>
        <v/>
      </c>
      <c r="AM93" s="301" t="str">
        <f t="shared" si="74"/>
        <v/>
      </c>
      <c r="AN93" s="302" t="str">
        <f t="shared" si="45"/>
        <v/>
      </c>
      <c r="AO93" s="301" t="str">
        <f t="shared" si="75"/>
        <v/>
      </c>
      <c r="AP93" s="302" t="str">
        <f t="shared" si="46"/>
        <v/>
      </c>
      <c r="AQ93" s="301" t="str">
        <f t="shared" si="76"/>
        <v/>
      </c>
      <c r="AR93" s="302" t="str">
        <f t="shared" si="47"/>
        <v/>
      </c>
      <c r="AS93" s="301" t="str">
        <f t="shared" si="77"/>
        <v/>
      </c>
      <c r="AT93" s="302" t="str">
        <f t="shared" si="48"/>
        <v/>
      </c>
      <c r="AU93" s="301" t="str">
        <f t="shared" si="78"/>
        <v/>
      </c>
      <c r="AV93" s="302" t="str">
        <f t="shared" si="49"/>
        <v/>
      </c>
      <c r="AW93" s="301" t="str">
        <f t="shared" si="79"/>
        <v/>
      </c>
      <c r="AX93" s="302" t="str">
        <f t="shared" si="50"/>
        <v/>
      </c>
      <c r="AY93" s="301" t="str">
        <f t="shared" si="80"/>
        <v/>
      </c>
      <c r="AZ93" s="302" t="str">
        <f t="shared" si="136"/>
        <v/>
      </c>
      <c r="BA93" s="301" t="str">
        <f t="shared" si="81"/>
        <v/>
      </c>
      <c r="BB93" s="302" t="str">
        <f t="shared" si="137"/>
        <v/>
      </c>
      <c r="BC93" s="301" t="str">
        <f t="shared" si="140"/>
        <v/>
      </c>
      <c r="BD93" s="302" t="str">
        <f t="shared" si="138"/>
        <v/>
      </c>
      <c r="BE93" s="301" t="str">
        <f t="shared" si="141"/>
        <v/>
      </c>
      <c r="BF93" s="79" t="str">
        <f t="shared" si="142"/>
        <v/>
      </c>
      <c r="BG93" s="82" t="str">
        <f t="shared" si="85"/>
        <v/>
      </c>
      <c r="BH93" s="79" t="str">
        <f t="shared" si="143"/>
        <v/>
      </c>
      <c r="BI93" s="82" t="str">
        <f t="shared" si="86"/>
        <v/>
      </c>
      <c r="BJ93" s="79" t="str">
        <f t="shared" si="144"/>
        <v/>
      </c>
      <c r="BK93" s="82" t="str">
        <f t="shared" si="87"/>
        <v/>
      </c>
      <c r="BM93" s="785" t="e">
        <f t="shared" ca="1" si="145"/>
        <v>#DIV/0!</v>
      </c>
      <c r="BN93" s="1096" t="e">
        <f t="shared" ca="1" si="146"/>
        <v>#DIV/0!</v>
      </c>
      <c r="BO93" s="1105" t="e">
        <f t="shared" ca="1" si="147"/>
        <v>#DIV/0!</v>
      </c>
      <c r="BP93" s="1105" t="e">
        <f t="shared" ca="1" si="148"/>
        <v>#DIV/0!</v>
      </c>
    </row>
    <row r="94" spans="1:68" s="70" customFormat="1" ht="21" hidden="1" customHeight="1">
      <c r="A94" s="242">
        <f t="shared" si="116"/>
        <v>81</v>
      </c>
      <c r="B94" s="304"/>
      <c r="C94" s="474" t="str">
        <f t="shared" si="139"/>
        <v/>
      </c>
      <c r="D94" s="476" t="str">
        <f t="shared" ca="1" si="128"/>
        <v/>
      </c>
      <c r="E94" s="301" t="str">
        <f t="shared" si="57"/>
        <v/>
      </c>
      <c r="F94" s="302" t="str">
        <f t="shared" ca="1" si="129"/>
        <v/>
      </c>
      <c r="G94" s="301" t="str">
        <f t="shared" si="58"/>
        <v/>
      </c>
      <c r="H94" s="302" t="str">
        <f t="shared" ca="1" si="130"/>
        <v/>
      </c>
      <c r="I94" s="301" t="str">
        <f t="shared" si="59"/>
        <v/>
      </c>
      <c r="J94" s="302" t="str">
        <f t="shared" ca="1" si="131"/>
        <v/>
      </c>
      <c r="K94" s="301" t="str">
        <f t="shared" si="60"/>
        <v/>
      </c>
      <c r="L94" s="302" t="str">
        <f t="shared" ca="1" si="132"/>
        <v/>
      </c>
      <c r="M94" s="301" t="str">
        <f t="shared" si="61"/>
        <v/>
      </c>
      <c r="N94" s="302" t="str">
        <f t="shared" ca="1" si="133"/>
        <v/>
      </c>
      <c r="O94" s="301" t="str">
        <f t="shared" si="62"/>
        <v/>
      </c>
      <c r="P94" s="302" t="str">
        <f t="shared" ca="1" si="134"/>
        <v/>
      </c>
      <c r="Q94" s="301" t="str">
        <f t="shared" si="63"/>
        <v/>
      </c>
      <c r="R94" s="302" t="str">
        <f t="shared" ca="1" si="135"/>
        <v/>
      </c>
      <c r="S94" s="301" t="str">
        <f t="shared" si="64"/>
        <v/>
      </c>
      <c r="T94" s="302" t="str">
        <f t="shared" si="35"/>
        <v/>
      </c>
      <c r="U94" s="301" t="str">
        <f t="shared" si="65"/>
        <v/>
      </c>
      <c r="V94" s="302" t="str">
        <f t="shared" si="36"/>
        <v/>
      </c>
      <c r="W94" s="301" t="str">
        <f t="shared" si="66"/>
        <v/>
      </c>
      <c r="X94" s="302" t="str">
        <f t="shared" si="37"/>
        <v/>
      </c>
      <c r="Y94" s="301" t="str">
        <f t="shared" si="67"/>
        <v/>
      </c>
      <c r="Z94" s="302" t="str">
        <f t="shared" si="38"/>
        <v/>
      </c>
      <c r="AA94" s="301" t="str">
        <f t="shared" si="68"/>
        <v/>
      </c>
      <c r="AB94" s="302" t="str">
        <f t="shared" si="39"/>
        <v/>
      </c>
      <c r="AC94" s="301" t="str">
        <f t="shared" si="69"/>
        <v/>
      </c>
      <c r="AD94" s="302" t="str">
        <f t="shared" si="40"/>
        <v/>
      </c>
      <c r="AE94" s="301" t="str">
        <f t="shared" si="70"/>
        <v/>
      </c>
      <c r="AF94" s="302" t="str">
        <f t="shared" si="41"/>
        <v/>
      </c>
      <c r="AG94" s="301" t="str">
        <f t="shared" si="71"/>
        <v/>
      </c>
      <c r="AH94" s="302" t="str">
        <f t="shared" si="42"/>
        <v/>
      </c>
      <c r="AI94" s="301" t="str">
        <f t="shared" si="72"/>
        <v/>
      </c>
      <c r="AJ94" s="302" t="str">
        <f t="shared" si="43"/>
        <v/>
      </c>
      <c r="AK94" s="301" t="str">
        <f t="shared" si="73"/>
        <v/>
      </c>
      <c r="AL94" s="302" t="str">
        <f t="shared" si="44"/>
        <v/>
      </c>
      <c r="AM94" s="301" t="str">
        <f t="shared" si="74"/>
        <v/>
      </c>
      <c r="AN94" s="302" t="str">
        <f t="shared" si="45"/>
        <v/>
      </c>
      <c r="AO94" s="301" t="str">
        <f t="shared" si="75"/>
        <v/>
      </c>
      <c r="AP94" s="302" t="str">
        <f t="shared" si="46"/>
        <v/>
      </c>
      <c r="AQ94" s="301" t="str">
        <f t="shared" si="76"/>
        <v/>
      </c>
      <c r="AR94" s="302" t="str">
        <f t="shared" si="47"/>
        <v/>
      </c>
      <c r="AS94" s="301" t="str">
        <f t="shared" si="77"/>
        <v/>
      </c>
      <c r="AT94" s="302" t="str">
        <f t="shared" si="48"/>
        <v/>
      </c>
      <c r="AU94" s="301" t="str">
        <f t="shared" si="78"/>
        <v/>
      </c>
      <c r="AV94" s="302" t="str">
        <f t="shared" si="49"/>
        <v/>
      </c>
      <c r="AW94" s="301" t="str">
        <f t="shared" si="79"/>
        <v/>
      </c>
      <c r="AX94" s="302" t="str">
        <f t="shared" si="50"/>
        <v/>
      </c>
      <c r="AY94" s="301" t="str">
        <f t="shared" si="80"/>
        <v/>
      </c>
      <c r="AZ94" s="302" t="str">
        <f t="shared" si="136"/>
        <v/>
      </c>
      <c r="BA94" s="301" t="str">
        <f t="shared" si="81"/>
        <v/>
      </c>
      <c r="BB94" s="302" t="str">
        <f t="shared" si="137"/>
        <v/>
      </c>
      <c r="BC94" s="301" t="str">
        <f t="shared" si="140"/>
        <v/>
      </c>
      <c r="BD94" s="302" t="str">
        <f t="shared" si="138"/>
        <v/>
      </c>
      <c r="BE94" s="301" t="str">
        <f t="shared" si="141"/>
        <v/>
      </c>
      <c r="BF94" s="79" t="str">
        <f t="shared" si="142"/>
        <v/>
      </c>
      <c r="BG94" s="82" t="str">
        <f t="shared" si="85"/>
        <v/>
      </c>
      <c r="BH94" s="79" t="str">
        <f t="shared" si="143"/>
        <v/>
      </c>
      <c r="BI94" s="82" t="str">
        <f t="shared" si="86"/>
        <v/>
      </c>
      <c r="BJ94" s="79" t="str">
        <f t="shared" si="144"/>
        <v/>
      </c>
      <c r="BK94" s="82" t="str">
        <f t="shared" si="87"/>
        <v/>
      </c>
      <c r="BM94" s="785" t="e">
        <f t="shared" ca="1" si="145"/>
        <v>#DIV/0!</v>
      </c>
      <c r="BN94" s="1096" t="e">
        <f t="shared" ca="1" si="146"/>
        <v>#DIV/0!</v>
      </c>
      <c r="BO94" s="1105" t="e">
        <f t="shared" ca="1" si="147"/>
        <v>#DIV/0!</v>
      </c>
      <c r="BP94" s="1105" t="e">
        <f t="shared" ca="1" si="148"/>
        <v>#DIV/0!</v>
      </c>
    </row>
    <row r="95" spans="1:68" s="70" customFormat="1" ht="21" hidden="1" customHeight="1">
      <c r="A95" s="242">
        <f t="shared" si="116"/>
        <v>82</v>
      </c>
      <c r="B95" s="304"/>
      <c r="C95" s="474" t="str">
        <f t="shared" si="139"/>
        <v/>
      </c>
      <c r="D95" s="476" t="str">
        <f t="shared" ca="1" si="128"/>
        <v/>
      </c>
      <c r="E95" s="301" t="str">
        <f t="shared" si="57"/>
        <v/>
      </c>
      <c r="F95" s="302" t="str">
        <f t="shared" ca="1" si="129"/>
        <v/>
      </c>
      <c r="G95" s="301" t="str">
        <f t="shared" si="58"/>
        <v/>
      </c>
      <c r="H95" s="302" t="str">
        <f t="shared" ca="1" si="130"/>
        <v/>
      </c>
      <c r="I95" s="301" t="str">
        <f t="shared" si="59"/>
        <v/>
      </c>
      <c r="J95" s="302" t="str">
        <f t="shared" ca="1" si="131"/>
        <v/>
      </c>
      <c r="K95" s="301" t="str">
        <f t="shared" si="60"/>
        <v/>
      </c>
      <c r="L95" s="302" t="str">
        <f t="shared" ca="1" si="132"/>
        <v/>
      </c>
      <c r="M95" s="301" t="str">
        <f t="shared" si="61"/>
        <v/>
      </c>
      <c r="N95" s="302" t="str">
        <f t="shared" ca="1" si="133"/>
        <v/>
      </c>
      <c r="O95" s="301" t="str">
        <f t="shared" si="62"/>
        <v/>
      </c>
      <c r="P95" s="302" t="str">
        <f t="shared" ca="1" si="134"/>
        <v/>
      </c>
      <c r="Q95" s="301" t="str">
        <f t="shared" si="63"/>
        <v/>
      </c>
      <c r="R95" s="302" t="str">
        <f t="shared" ca="1" si="135"/>
        <v/>
      </c>
      <c r="S95" s="301" t="str">
        <f t="shared" si="64"/>
        <v/>
      </c>
      <c r="T95" s="302" t="str">
        <f t="shared" si="35"/>
        <v/>
      </c>
      <c r="U95" s="301" t="str">
        <f t="shared" si="65"/>
        <v/>
      </c>
      <c r="V95" s="302" t="str">
        <f t="shared" si="36"/>
        <v/>
      </c>
      <c r="W95" s="301" t="str">
        <f t="shared" si="66"/>
        <v/>
      </c>
      <c r="X95" s="302" t="str">
        <f t="shared" si="37"/>
        <v/>
      </c>
      <c r="Y95" s="301" t="str">
        <f t="shared" si="67"/>
        <v/>
      </c>
      <c r="Z95" s="302" t="str">
        <f t="shared" si="38"/>
        <v/>
      </c>
      <c r="AA95" s="301" t="str">
        <f t="shared" si="68"/>
        <v/>
      </c>
      <c r="AB95" s="302" t="str">
        <f t="shared" si="39"/>
        <v/>
      </c>
      <c r="AC95" s="301" t="str">
        <f t="shared" si="69"/>
        <v/>
      </c>
      <c r="AD95" s="302" t="str">
        <f t="shared" si="40"/>
        <v/>
      </c>
      <c r="AE95" s="301" t="str">
        <f t="shared" si="70"/>
        <v/>
      </c>
      <c r="AF95" s="302" t="str">
        <f t="shared" si="41"/>
        <v/>
      </c>
      <c r="AG95" s="301" t="str">
        <f t="shared" si="71"/>
        <v/>
      </c>
      <c r="AH95" s="302" t="str">
        <f t="shared" si="42"/>
        <v/>
      </c>
      <c r="AI95" s="301" t="str">
        <f t="shared" si="72"/>
        <v/>
      </c>
      <c r="AJ95" s="302" t="str">
        <f t="shared" si="43"/>
        <v/>
      </c>
      <c r="AK95" s="301" t="str">
        <f t="shared" si="73"/>
        <v/>
      </c>
      <c r="AL95" s="302" t="str">
        <f t="shared" si="44"/>
        <v/>
      </c>
      <c r="AM95" s="301" t="str">
        <f t="shared" si="74"/>
        <v/>
      </c>
      <c r="AN95" s="302" t="str">
        <f t="shared" si="45"/>
        <v/>
      </c>
      <c r="AO95" s="301" t="str">
        <f t="shared" si="75"/>
        <v/>
      </c>
      <c r="AP95" s="302" t="str">
        <f t="shared" si="46"/>
        <v/>
      </c>
      <c r="AQ95" s="301" t="str">
        <f t="shared" si="76"/>
        <v/>
      </c>
      <c r="AR95" s="302" t="str">
        <f t="shared" si="47"/>
        <v/>
      </c>
      <c r="AS95" s="301" t="str">
        <f t="shared" si="77"/>
        <v/>
      </c>
      <c r="AT95" s="302" t="str">
        <f t="shared" si="48"/>
        <v/>
      </c>
      <c r="AU95" s="301" t="str">
        <f t="shared" si="78"/>
        <v/>
      </c>
      <c r="AV95" s="302" t="str">
        <f t="shared" si="49"/>
        <v/>
      </c>
      <c r="AW95" s="301" t="str">
        <f t="shared" si="79"/>
        <v/>
      </c>
      <c r="AX95" s="302" t="str">
        <f t="shared" si="50"/>
        <v/>
      </c>
      <c r="AY95" s="301" t="str">
        <f t="shared" si="80"/>
        <v/>
      </c>
      <c r="AZ95" s="302" t="str">
        <f t="shared" si="136"/>
        <v/>
      </c>
      <c r="BA95" s="301" t="str">
        <f t="shared" si="81"/>
        <v/>
      </c>
      <c r="BB95" s="302" t="str">
        <f t="shared" si="137"/>
        <v/>
      </c>
      <c r="BC95" s="301" t="str">
        <f t="shared" si="140"/>
        <v/>
      </c>
      <c r="BD95" s="302" t="str">
        <f t="shared" si="138"/>
        <v/>
      </c>
      <c r="BE95" s="301" t="str">
        <f t="shared" si="141"/>
        <v/>
      </c>
      <c r="BF95" s="79" t="str">
        <f t="shared" si="142"/>
        <v/>
      </c>
      <c r="BG95" s="82" t="str">
        <f t="shared" si="85"/>
        <v/>
      </c>
      <c r="BH95" s="79" t="str">
        <f t="shared" si="143"/>
        <v/>
      </c>
      <c r="BI95" s="82" t="str">
        <f t="shared" si="86"/>
        <v/>
      </c>
      <c r="BJ95" s="79" t="str">
        <f t="shared" si="144"/>
        <v/>
      </c>
      <c r="BK95" s="82" t="str">
        <f t="shared" si="87"/>
        <v/>
      </c>
      <c r="BM95" s="785" t="e">
        <f t="shared" ca="1" si="145"/>
        <v>#DIV/0!</v>
      </c>
      <c r="BN95" s="1096" t="e">
        <f t="shared" ca="1" si="146"/>
        <v>#DIV/0!</v>
      </c>
      <c r="BO95" s="1105" t="e">
        <f t="shared" ca="1" si="147"/>
        <v>#DIV/0!</v>
      </c>
      <c r="BP95" s="1105" t="e">
        <f t="shared" ca="1" si="148"/>
        <v>#DIV/0!</v>
      </c>
    </row>
    <row r="96" spans="1:68" s="70" customFormat="1" ht="21" hidden="1" customHeight="1">
      <c r="A96" s="242">
        <f t="shared" si="116"/>
        <v>83</v>
      </c>
      <c r="B96" s="304"/>
      <c r="C96" s="474" t="str">
        <f t="shared" si="139"/>
        <v/>
      </c>
      <c r="D96" s="476" t="str">
        <f t="shared" ca="1" si="128"/>
        <v/>
      </c>
      <c r="E96" s="301" t="str">
        <f t="shared" si="57"/>
        <v/>
      </c>
      <c r="F96" s="302" t="str">
        <f t="shared" ca="1" si="129"/>
        <v/>
      </c>
      <c r="G96" s="301" t="str">
        <f t="shared" si="58"/>
        <v/>
      </c>
      <c r="H96" s="302" t="str">
        <f t="shared" ca="1" si="130"/>
        <v/>
      </c>
      <c r="I96" s="301" t="str">
        <f t="shared" si="59"/>
        <v/>
      </c>
      <c r="J96" s="302" t="str">
        <f t="shared" ca="1" si="131"/>
        <v/>
      </c>
      <c r="K96" s="301" t="str">
        <f t="shared" si="60"/>
        <v/>
      </c>
      <c r="L96" s="302" t="str">
        <f t="shared" ca="1" si="132"/>
        <v/>
      </c>
      <c r="M96" s="301" t="str">
        <f t="shared" si="61"/>
        <v/>
      </c>
      <c r="N96" s="302" t="str">
        <f t="shared" ca="1" si="133"/>
        <v/>
      </c>
      <c r="O96" s="301" t="str">
        <f t="shared" si="62"/>
        <v/>
      </c>
      <c r="P96" s="302" t="str">
        <f t="shared" ca="1" si="134"/>
        <v/>
      </c>
      <c r="Q96" s="301" t="str">
        <f t="shared" si="63"/>
        <v/>
      </c>
      <c r="R96" s="302" t="str">
        <f t="shared" ca="1" si="135"/>
        <v/>
      </c>
      <c r="S96" s="301" t="str">
        <f t="shared" si="64"/>
        <v/>
      </c>
      <c r="T96" s="302" t="str">
        <f t="shared" si="35"/>
        <v/>
      </c>
      <c r="U96" s="301" t="str">
        <f t="shared" si="65"/>
        <v/>
      </c>
      <c r="V96" s="302" t="str">
        <f t="shared" si="36"/>
        <v/>
      </c>
      <c r="W96" s="301" t="str">
        <f t="shared" si="66"/>
        <v/>
      </c>
      <c r="X96" s="302" t="str">
        <f t="shared" si="37"/>
        <v/>
      </c>
      <c r="Y96" s="301" t="str">
        <f t="shared" si="67"/>
        <v/>
      </c>
      <c r="Z96" s="302" t="str">
        <f t="shared" si="38"/>
        <v/>
      </c>
      <c r="AA96" s="301" t="str">
        <f t="shared" si="68"/>
        <v/>
      </c>
      <c r="AB96" s="302" t="str">
        <f t="shared" si="39"/>
        <v/>
      </c>
      <c r="AC96" s="301" t="str">
        <f t="shared" si="69"/>
        <v/>
      </c>
      <c r="AD96" s="302" t="str">
        <f t="shared" si="40"/>
        <v/>
      </c>
      <c r="AE96" s="301" t="str">
        <f t="shared" si="70"/>
        <v/>
      </c>
      <c r="AF96" s="302" t="str">
        <f t="shared" si="41"/>
        <v/>
      </c>
      <c r="AG96" s="301" t="str">
        <f t="shared" si="71"/>
        <v/>
      </c>
      <c r="AH96" s="302" t="str">
        <f t="shared" si="42"/>
        <v/>
      </c>
      <c r="AI96" s="301" t="str">
        <f t="shared" si="72"/>
        <v/>
      </c>
      <c r="AJ96" s="302" t="str">
        <f t="shared" si="43"/>
        <v/>
      </c>
      <c r="AK96" s="301" t="str">
        <f t="shared" si="73"/>
        <v/>
      </c>
      <c r="AL96" s="302" t="str">
        <f t="shared" si="44"/>
        <v/>
      </c>
      <c r="AM96" s="301" t="str">
        <f t="shared" si="74"/>
        <v/>
      </c>
      <c r="AN96" s="302" t="str">
        <f t="shared" si="45"/>
        <v/>
      </c>
      <c r="AO96" s="301" t="str">
        <f t="shared" si="75"/>
        <v/>
      </c>
      <c r="AP96" s="302" t="str">
        <f t="shared" si="46"/>
        <v/>
      </c>
      <c r="AQ96" s="301" t="str">
        <f t="shared" si="76"/>
        <v/>
      </c>
      <c r="AR96" s="302" t="str">
        <f t="shared" si="47"/>
        <v/>
      </c>
      <c r="AS96" s="301" t="str">
        <f t="shared" si="77"/>
        <v/>
      </c>
      <c r="AT96" s="302" t="str">
        <f t="shared" si="48"/>
        <v/>
      </c>
      <c r="AU96" s="301" t="str">
        <f t="shared" si="78"/>
        <v/>
      </c>
      <c r="AV96" s="302" t="str">
        <f t="shared" si="49"/>
        <v/>
      </c>
      <c r="AW96" s="301" t="str">
        <f t="shared" si="79"/>
        <v/>
      </c>
      <c r="AX96" s="302" t="str">
        <f t="shared" si="50"/>
        <v/>
      </c>
      <c r="AY96" s="301" t="str">
        <f t="shared" si="80"/>
        <v/>
      </c>
      <c r="AZ96" s="302" t="str">
        <f t="shared" si="136"/>
        <v/>
      </c>
      <c r="BA96" s="301" t="str">
        <f t="shared" si="81"/>
        <v/>
      </c>
      <c r="BB96" s="302" t="str">
        <f t="shared" si="137"/>
        <v/>
      </c>
      <c r="BC96" s="301" t="str">
        <f t="shared" si="140"/>
        <v/>
      </c>
      <c r="BD96" s="302" t="str">
        <f t="shared" si="138"/>
        <v/>
      </c>
      <c r="BE96" s="301" t="str">
        <f t="shared" si="141"/>
        <v/>
      </c>
      <c r="BF96" s="79" t="str">
        <f t="shared" si="142"/>
        <v/>
      </c>
      <c r="BG96" s="82" t="str">
        <f t="shared" si="85"/>
        <v/>
      </c>
      <c r="BH96" s="79" t="str">
        <f t="shared" si="143"/>
        <v/>
      </c>
      <c r="BI96" s="82" t="str">
        <f t="shared" si="86"/>
        <v/>
      </c>
      <c r="BJ96" s="79" t="str">
        <f t="shared" si="144"/>
        <v/>
      </c>
      <c r="BK96" s="82" t="str">
        <f t="shared" si="87"/>
        <v/>
      </c>
      <c r="BM96" s="785" t="e">
        <f t="shared" ca="1" si="145"/>
        <v>#DIV/0!</v>
      </c>
      <c r="BN96" s="1096" t="e">
        <f t="shared" ca="1" si="146"/>
        <v>#DIV/0!</v>
      </c>
      <c r="BO96" s="1105" t="e">
        <f t="shared" ca="1" si="147"/>
        <v>#DIV/0!</v>
      </c>
      <c r="BP96" s="1105" t="e">
        <f t="shared" ca="1" si="148"/>
        <v>#DIV/0!</v>
      </c>
    </row>
    <row r="97" spans="1:68" s="70" customFormat="1" ht="21" hidden="1" customHeight="1">
      <c r="A97" s="242">
        <f t="shared" si="116"/>
        <v>84</v>
      </c>
      <c r="B97" s="304"/>
      <c r="C97" s="474" t="str">
        <f t="shared" si="139"/>
        <v/>
      </c>
      <c r="D97" s="476" t="str">
        <f t="shared" ca="1" si="128"/>
        <v/>
      </c>
      <c r="E97" s="301" t="str">
        <f t="shared" si="57"/>
        <v/>
      </c>
      <c r="F97" s="302" t="str">
        <f t="shared" ca="1" si="129"/>
        <v/>
      </c>
      <c r="G97" s="301" t="str">
        <f t="shared" si="58"/>
        <v/>
      </c>
      <c r="H97" s="302" t="str">
        <f t="shared" ca="1" si="130"/>
        <v/>
      </c>
      <c r="I97" s="301" t="str">
        <f t="shared" si="59"/>
        <v/>
      </c>
      <c r="J97" s="302" t="str">
        <f t="shared" ca="1" si="131"/>
        <v/>
      </c>
      <c r="K97" s="301" t="str">
        <f t="shared" si="60"/>
        <v/>
      </c>
      <c r="L97" s="302" t="str">
        <f t="shared" ca="1" si="132"/>
        <v/>
      </c>
      <c r="M97" s="301" t="str">
        <f t="shared" si="61"/>
        <v/>
      </c>
      <c r="N97" s="302" t="str">
        <f t="shared" ca="1" si="133"/>
        <v/>
      </c>
      <c r="O97" s="301" t="str">
        <f t="shared" si="62"/>
        <v/>
      </c>
      <c r="P97" s="302" t="str">
        <f t="shared" ca="1" si="134"/>
        <v/>
      </c>
      <c r="Q97" s="301" t="str">
        <f t="shared" si="63"/>
        <v/>
      </c>
      <c r="R97" s="302" t="str">
        <f t="shared" ca="1" si="135"/>
        <v/>
      </c>
      <c r="S97" s="301" t="str">
        <f t="shared" si="64"/>
        <v/>
      </c>
      <c r="T97" s="302" t="str">
        <f t="shared" si="35"/>
        <v/>
      </c>
      <c r="U97" s="301" t="str">
        <f t="shared" si="65"/>
        <v/>
      </c>
      <c r="V97" s="302" t="str">
        <f t="shared" si="36"/>
        <v/>
      </c>
      <c r="W97" s="301" t="str">
        <f t="shared" si="66"/>
        <v/>
      </c>
      <c r="X97" s="302" t="str">
        <f t="shared" si="37"/>
        <v/>
      </c>
      <c r="Y97" s="301" t="str">
        <f t="shared" si="67"/>
        <v/>
      </c>
      <c r="Z97" s="302" t="str">
        <f t="shared" si="38"/>
        <v/>
      </c>
      <c r="AA97" s="301" t="str">
        <f t="shared" si="68"/>
        <v/>
      </c>
      <c r="AB97" s="302" t="str">
        <f t="shared" si="39"/>
        <v/>
      </c>
      <c r="AC97" s="301" t="str">
        <f t="shared" si="69"/>
        <v/>
      </c>
      <c r="AD97" s="302" t="str">
        <f t="shared" si="40"/>
        <v/>
      </c>
      <c r="AE97" s="301" t="str">
        <f t="shared" si="70"/>
        <v/>
      </c>
      <c r="AF97" s="302" t="str">
        <f t="shared" si="41"/>
        <v/>
      </c>
      <c r="AG97" s="301" t="str">
        <f t="shared" si="71"/>
        <v/>
      </c>
      <c r="AH97" s="302" t="str">
        <f t="shared" si="42"/>
        <v/>
      </c>
      <c r="AI97" s="301" t="str">
        <f t="shared" si="72"/>
        <v/>
      </c>
      <c r="AJ97" s="302" t="str">
        <f t="shared" si="43"/>
        <v/>
      </c>
      <c r="AK97" s="301" t="str">
        <f t="shared" si="73"/>
        <v/>
      </c>
      <c r="AL97" s="302" t="str">
        <f t="shared" si="44"/>
        <v/>
      </c>
      <c r="AM97" s="301" t="str">
        <f t="shared" si="74"/>
        <v/>
      </c>
      <c r="AN97" s="302" t="str">
        <f t="shared" si="45"/>
        <v/>
      </c>
      <c r="AO97" s="301" t="str">
        <f t="shared" si="75"/>
        <v/>
      </c>
      <c r="AP97" s="302" t="str">
        <f t="shared" si="46"/>
        <v/>
      </c>
      <c r="AQ97" s="301" t="str">
        <f t="shared" si="76"/>
        <v/>
      </c>
      <c r="AR97" s="302" t="str">
        <f t="shared" si="47"/>
        <v/>
      </c>
      <c r="AS97" s="301" t="str">
        <f t="shared" si="77"/>
        <v/>
      </c>
      <c r="AT97" s="302" t="str">
        <f t="shared" si="48"/>
        <v/>
      </c>
      <c r="AU97" s="301" t="str">
        <f t="shared" si="78"/>
        <v/>
      </c>
      <c r="AV97" s="302" t="str">
        <f t="shared" si="49"/>
        <v/>
      </c>
      <c r="AW97" s="301" t="str">
        <f t="shared" si="79"/>
        <v/>
      </c>
      <c r="AX97" s="302" t="str">
        <f t="shared" si="50"/>
        <v/>
      </c>
      <c r="AY97" s="301" t="str">
        <f t="shared" si="80"/>
        <v/>
      </c>
      <c r="AZ97" s="302" t="str">
        <f t="shared" si="136"/>
        <v/>
      </c>
      <c r="BA97" s="301" t="str">
        <f t="shared" si="81"/>
        <v/>
      </c>
      <c r="BB97" s="302" t="str">
        <f t="shared" si="137"/>
        <v/>
      </c>
      <c r="BC97" s="301" t="str">
        <f t="shared" si="140"/>
        <v/>
      </c>
      <c r="BD97" s="302" t="str">
        <f t="shared" si="138"/>
        <v/>
      </c>
      <c r="BE97" s="301" t="str">
        <f t="shared" si="141"/>
        <v/>
      </c>
      <c r="BF97" s="79" t="str">
        <f t="shared" si="142"/>
        <v/>
      </c>
      <c r="BG97" s="82" t="str">
        <f t="shared" si="85"/>
        <v/>
      </c>
      <c r="BH97" s="79" t="str">
        <f t="shared" si="143"/>
        <v/>
      </c>
      <c r="BI97" s="82" t="str">
        <f t="shared" si="86"/>
        <v/>
      </c>
      <c r="BJ97" s="79" t="str">
        <f t="shared" si="144"/>
        <v/>
      </c>
      <c r="BK97" s="82" t="str">
        <f t="shared" si="87"/>
        <v/>
      </c>
      <c r="BM97" s="785" t="e">
        <f t="shared" ca="1" si="145"/>
        <v>#DIV/0!</v>
      </c>
      <c r="BN97" s="1096" t="e">
        <f t="shared" ca="1" si="146"/>
        <v>#DIV/0!</v>
      </c>
      <c r="BO97" s="1105" t="e">
        <f t="shared" ca="1" si="147"/>
        <v>#DIV/0!</v>
      </c>
      <c r="BP97" s="1105" t="e">
        <f t="shared" ca="1" si="148"/>
        <v>#DIV/0!</v>
      </c>
    </row>
    <row r="98" spans="1:68" s="70" customFormat="1" ht="21" hidden="1" customHeight="1">
      <c r="A98" s="242">
        <f t="shared" si="116"/>
        <v>85</v>
      </c>
      <c r="B98" s="304"/>
      <c r="C98" s="474" t="str">
        <f t="shared" si="139"/>
        <v/>
      </c>
      <c r="D98" s="476" t="str">
        <f t="shared" ca="1" si="128"/>
        <v/>
      </c>
      <c r="E98" s="301" t="str">
        <f t="shared" si="57"/>
        <v/>
      </c>
      <c r="F98" s="302" t="str">
        <f t="shared" ca="1" si="129"/>
        <v/>
      </c>
      <c r="G98" s="301" t="str">
        <f t="shared" si="58"/>
        <v/>
      </c>
      <c r="H98" s="302" t="str">
        <f t="shared" ca="1" si="130"/>
        <v/>
      </c>
      <c r="I98" s="301" t="str">
        <f t="shared" si="59"/>
        <v/>
      </c>
      <c r="J98" s="302" t="str">
        <f t="shared" ca="1" si="131"/>
        <v/>
      </c>
      <c r="K98" s="301" t="str">
        <f t="shared" si="60"/>
        <v/>
      </c>
      <c r="L98" s="302" t="str">
        <f t="shared" ca="1" si="132"/>
        <v/>
      </c>
      <c r="M98" s="301" t="str">
        <f t="shared" si="61"/>
        <v/>
      </c>
      <c r="N98" s="302" t="str">
        <f t="shared" ca="1" si="133"/>
        <v/>
      </c>
      <c r="O98" s="301" t="str">
        <f t="shared" si="62"/>
        <v/>
      </c>
      <c r="P98" s="302" t="str">
        <f t="shared" ca="1" si="134"/>
        <v/>
      </c>
      <c r="Q98" s="301" t="str">
        <f t="shared" si="63"/>
        <v/>
      </c>
      <c r="R98" s="302" t="str">
        <f t="shared" ca="1" si="135"/>
        <v/>
      </c>
      <c r="S98" s="301" t="str">
        <f t="shared" si="64"/>
        <v/>
      </c>
      <c r="T98" s="302" t="str">
        <f t="shared" si="35"/>
        <v/>
      </c>
      <c r="U98" s="301" t="str">
        <f t="shared" si="65"/>
        <v/>
      </c>
      <c r="V98" s="302" t="str">
        <f t="shared" si="36"/>
        <v/>
      </c>
      <c r="W98" s="301" t="str">
        <f t="shared" si="66"/>
        <v/>
      </c>
      <c r="X98" s="302" t="str">
        <f t="shared" si="37"/>
        <v/>
      </c>
      <c r="Y98" s="301" t="str">
        <f t="shared" si="67"/>
        <v/>
      </c>
      <c r="Z98" s="302" t="str">
        <f t="shared" si="38"/>
        <v/>
      </c>
      <c r="AA98" s="301" t="str">
        <f t="shared" si="68"/>
        <v/>
      </c>
      <c r="AB98" s="302" t="str">
        <f t="shared" si="39"/>
        <v/>
      </c>
      <c r="AC98" s="301" t="str">
        <f t="shared" si="69"/>
        <v/>
      </c>
      <c r="AD98" s="302" t="str">
        <f t="shared" si="40"/>
        <v/>
      </c>
      <c r="AE98" s="301" t="str">
        <f t="shared" si="70"/>
        <v/>
      </c>
      <c r="AF98" s="302" t="str">
        <f t="shared" si="41"/>
        <v/>
      </c>
      <c r="AG98" s="301" t="str">
        <f t="shared" si="71"/>
        <v/>
      </c>
      <c r="AH98" s="302" t="str">
        <f t="shared" si="42"/>
        <v/>
      </c>
      <c r="AI98" s="301" t="str">
        <f t="shared" si="72"/>
        <v/>
      </c>
      <c r="AJ98" s="302" t="str">
        <f t="shared" si="43"/>
        <v/>
      </c>
      <c r="AK98" s="301" t="str">
        <f t="shared" si="73"/>
        <v/>
      </c>
      <c r="AL98" s="302" t="str">
        <f t="shared" si="44"/>
        <v/>
      </c>
      <c r="AM98" s="301" t="str">
        <f t="shared" si="74"/>
        <v/>
      </c>
      <c r="AN98" s="302" t="str">
        <f t="shared" si="45"/>
        <v/>
      </c>
      <c r="AO98" s="301" t="str">
        <f t="shared" si="75"/>
        <v/>
      </c>
      <c r="AP98" s="302" t="str">
        <f t="shared" si="46"/>
        <v/>
      </c>
      <c r="AQ98" s="301" t="str">
        <f t="shared" si="76"/>
        <v/>
      </c>
      <c r="AR98" s="302" t="str">
        <f t="shared" si="47"/>
        <v/>
      </c>
      <c r="AS98" s="301" t="str">
        <f t="shared" si="77"/>
        <v/>
      </c>
      <c r="AT98" s="302" t="str">
        <f t="shared" si="48"/>
        <v/>
      </c>
      <c r="AU98" s="301" t="str">
        <f t="shared" si="78"/>
        <v/>
      </c>
      <c r="AV98" s="302" t="str">
        <f t="shared" si="49"/>
        <v/>
      </c>
      <c r="AW98" s="301" t="str">
        <f t="shared" si="79"/>
        <v/>
      </c>
      <c r="AX98" s="302" t="str">
        <f t="shared" si="50"/>
        <v/>
      </c>
      <c r="AY98" s="301" t="str">
        <f t="shared" si="80"/>
        <v/>
      </c>
      <c r="AZ98" s="302" t="str">
        <f t="shared" si="136"/>
        <v/>
      </c>
      <c r="BA98" s="301" t="str">
        <f t="shared" si="81"/>
        <v/>
      </c>
      <c r="BB98" s="302" t="str">
        <f t="shared" si="137"/>
        <v/>
      </c>
      <c r="BC98" s="301" t="str">
        <f t="shared" si="140"/>
        <v/>
      </c>
      <c r="BD98" s="302" t="str">
        <f t="shared" si="138"/>
        <v/>
      </c>
      <c r="BE98" s="301" t="str">
        <f t="shared" si="141"/>
        <v/>
      </c>
      <c r="BF98" s="79" t="str">
        <f t="shared" si="142"/>
        <v/>
      </c>
      <c r="BG98" s="82" t="str">
        <f t="shared" si="85"/>
        <v/>
      </c>
      <c r="BH98" s="79" t="str">
        <f t="shared" si="143"/>
        <v/>
      </c>
      <c r="BI98" s="82" t="str">
        <f t="shared" si="86"/>
        <v/>
      </c>
      <c r="BJ98" s="79" t="str">
        <f t="shared" si="144"/>
        <v/>
      </c>
      <c r="BK98" s="82" t="str">
        <f t="shared" si="87"/>
        <v/>
      </c>
      <c r="BM98" s="785" t="e">
        <f t="shared" ca="1" si="145"/>
        <v>#DIV/0!</v>
      </c>
      <c r="BN98" s="1096" t="e">
        <f t="shared" ca="1" si="146"/>
        <v>#DIV/0!</v>
      </c>
      <c r="BO98" s="1105" t="e">
        <f t="shared" ca="1" si="147"/>
        <v>#DIV/0!</v>
      </c>
      <c r="BP98" s="1105" t="e">
        <f t="shared" ca="1" si="148"/>
        <v>#DIV/0!</v>
      </c>
    </row>
    <row r="99" spans="1:68" s="70" customFormat="1" ht="21" hidden="1" customHeight="1">
      <c r="A99" s="242">
        <f t="shared" si="116"/>
        <v>86</v>
      </c>
      <c r="B99" s="304"/>
      <c r="C99" s="474" t="str">
        <f t="shared" si="139"/>
        <v/>
      </c>
      <c r="D99" s="476" t="str">
        <f t="shared" ca="1" si="128"/>
        <v/>
      </c>
      <c r="E99" s="301" t="str">
        <f t="shared" si="57"/>
        <v/>
      </c>
      <c r="F99" s="302" t="str">
        <f t="shared" ca="1" si="129"/>
        <v/>
      </c>
      <c r="G99" s="301" t="str">
        <f t="shared" si="58"/>
        <v/>
      </c>
      <c r="H99" s="302" t="str">
        <f t="shared" ca="1" si="130"/>
        <v/>
      </c>
      <c r="I99" s="301" t="str">
        <f t="shared" si="59"/>
        <v/>
      </c>
      <c r="J99" s="302" t="str">
        <f t="shared" ca="1" si="131"/>
        <v/>
      </c>
      <c r="K99" s="301" t="str">
        <f t="shared" si="60"/>
        <v/>
      </c>
      <c r="L99" s="302" t="str">
        <f t="shared" ca="1" si="132"/>
        <v/>
      </c>
      <c r="M99" s="301" t="str">
        <f t="shared" si="61"/>
        <v/>
      </c>
      <c r="N99" s="302" t="str">
        <f t="shared" ca="1" si="133"/>
        <v/>
      </c>
      <c r="O99" s="301" t="str">
        <f t="shared" si="62"/>
        <v/>
      </c>
      <c r="P99" s="302" t="str">
        <f t="shared" ca="1" si="134"/>
        <v/>
      </c>
      <c r="Q99" s="301" t="str">
        <f t="shared" si="63"/>
        <v/>
      </c>
      <c r="R99" s="302" t="str">
        <f t="shared" ca="1" si="135"/>
        <v/>
      </c>
      <c r="S99" s="301" t="str">
        <f t="shared" si="64"/>
        <v/>
      </c>
      <c r="T99" s="302" t="str">
        <f t="shared" si="35"/>
        <v/>
      </c>
      <c r="U99" s="301" t="str">
        <f t="shared" si="65"/>
        <v/>
      </c>
      <c r="V99" s="302" t="str">
        <f t="shared" si="36"/>
        <v/>
      </c>
      <c r="W99" s="301" t="str">
        <f t="shared" si="66"/>
        <v/>
      </c>
      <c r="X99" s="302" t="str">
        <f t="shared" si="37"/>
        <v/>
      </c>
      <c r="Y99" s="301" t="str">
        <f t="shared" si="67"/>
        <v/>
      </c>
      <c r="Z99" s="302" t="str">
        <f t="shared" si="38"/>
        <v/>
      </c>
      <c r="AA99" s="301" t="str">
        <f t="shared" si="68"/>
        <v/>
      </c>
      <c r="AB99" s="302" t="str">
        <f t="shared" si="39"/>
        <v/>
      </c>
      <c r="AC99" s="301" t="str">
        <f t="shared" si="69"/>
        <v/>
      </c>
      <c r="AD99" s="302" t="str">
        <f t="shared" si="40"/>
        <v/>
      </c>
      <c r="AE99" s="301" t="str">
        <f t="shared" si="70"/>
        <v/>
      </c>
      <c r="AF99" s="302" t="str">
        <f t="shared" si="41"/>
        <v/>
      </c>
      <c r="AG99" s="301" t="str">
        <f t="shared" si="71"/>
        <v/>
      </c>
      <c r="AH99" s="302" t="str">
        <f t="shared" si="42"/>
        <v/>
      </c>
      <c r="AI99" s="301" t="str">
        <f t="shared" si="72"/>
        <v/>
      </c>
      <c r="AJ99" s="302" t="str">
        <f t="shared" si="43"/>
        <v/>
      </c>
      <c r="AK99" s="301" t="str">
        <f t="shared" si="73"/>
        <v/>
      </c>
      <c r="AL99" s="302" t="str">
        <f t="shared" si="44"/>
        <v/>
      </c>
      <c r="AM99" s="301" t="str">
        <f t="shared" si="74"/>
        <v/>
      </c>
      <c r="AN99" s="302" t="str">
        <f t="shared" si="45"/>
        <v/>
      </c>
      <c r="AO99" s="301" t="str">
        <f t="shared" si="75"/>
        <v/>
      </c>
      <c r="AP99" s="302" t="str">
        <f t="shared" si="46"/>
        <v/>
      </c>
      <c r="AQ99" s="301" t="str">
        <f t="shared" si="76"/>
        <v/>
      </c>
      <c r="AR99" s="302" t="str">
        <f t="shared" si="47"/>
        <v/>
      </c>
      <c r="AS99" s="301" t="str">
        <f t="shared" si="77"/>
        <v/>
      </c>
      <c r="AT99" s="302" t="str">
        <f t="shared" si="48"/>
        <v/>
      </c>
      <c r="AU99" s="301" t="str">
        <f t="shared" si="78"/>
        <v/>
      </c>
      <c r="AV99" s="302" t="str">
        <f t="shared" si="49"/>
        <v/>
      </c>
      <c r="AW99" s="301" t="str">
        <f t="shared" si="79"/>
        <v/>
      </c>
      <c r="AX99" s="302" t="str">
        <f t="shared" si="50"/>
        <v/>
      </c>
      <c r="AY99" s="301" t="str">
        <f t="shared" si="80"/>
        <v/>
      </c>
      <c r="AZ99" s="302" t="str">
        <f t="shared" si="136"/>
        <v/>
      </c>
      <c r="BA99" s="301" t="str">
        <f t="shared" si="81"/>
        <v/>
      </c>
      <c r="BB99" s="302" t="str">
        <f t="shared" si="137"/>
        <v/>
      </c>
      <c r="BC99" s="301" t="str">
        <f t="shared" si="140"/>
        <v/>
      </c>
      <c r="BD99" s="302" t="str">
        <f t="shared" si="138"/>
        <v/>
      </c>
      <c r="BE99" s="301" t="str">
        <f t="shared" si="141"/>
        <v/>
      </c>
      <c r="BF99" s="79" t="str">
        <f t="shared" si="142"/>
        <v/>
      </c>
      <c r="BG99" s="82" t="str">
        <f t="shared" si="85"/>
        <v/>
      </c>
      <c r="BH99" s="79" t="str">
        <f t="shared" si="143"/>
        <v/>
      </c>
      <c r="BI99" s="82" t="str">
        <f t="shared" si="86"/>
        <v/>
      </c>
      <c r="BJ99" s="79" t="str">
        <f t="shared" si="144"/>
        <v/>
      </c>
      <c r="BK99" s="82" t="str">
        <f t="shared" si="87"/>
        <v/>
      </c>
      <c r="BM99" s="785" t="e">
        <f t="shared" ca="1" si="145"/>
        <v>#DIV/0!</v>
      </c>
      <c r="BN99" s="1096" t="e">
        <f t="shared" ca="1" si="146"/>
        <v>#DIV/0!</v>
      </c>
      <c r="BO99" s="1105" t="e">
        <f t="shared" ca="1" si="147"/>
        <v>#DIV/0!</v>
      </c>
      <c r="BP99" s="1105" t="e">
        <f t="shared" ca="1" si="148"/>
        <v>#DIV/0!</v>
      </c>
    </row>
    <row r="100" spans="1:68" s="70" customFormat="1" ht="21" hidden="1" customHeight="1">
      <c r="A100" s="242">
        <f t="shared" si="116"/>
        <v>87</v>
      </c>
      <c r="B100" s="304"/>
      <c r="C100" s="474" t="str">
        <f t="shared" si="139"/>
        <v/>
      </c>
      <c r="D100" s="476" t="str">
        <f t="shared" ca="1" si="128"/>
        <v/>
      </c>
      <c r="E100" s="301" t="str">
        <f t="shared" si="57"/>
        <v/>
      </c>
      <c r="F100" s="302" t="str">
        <f t="shared" ca="1" si="129"/>
        <v/>
      </c>
      <c r="G100" s="301" t="str">
        <f t="shared" si="58"/>
        <v/>
      </c>
      <c r="H100" s="302" t="str">
        <f t="shared" ca="1" si="130"/>
        <v/>
      </c>
      <c r="I100" s="301" t="str">
        <f t="shared" si="59"/>
        <v/>
      </c>
      <c r="J100" s="302" t="str">
        <f t="shared" ca="1" si="131"/>
        <v/>
      </c>
      <c r="K100" s="301" t="str">
        <f t="shared" si="60"/>
        <v/>
      </c>
      <c r="L100" s="302" t="str">
        <f t="shared" ca="1" si="132"/>
        <v/>
      </c>
      <c r="M100" s="301" t="str">
        <f t="shared" si="61"/>
        <v/>
      </c>
      <c r="N100" s="302" t="str">
        <f t="shared" ca="1" si="133"/>
        <v/>
      </c>
      <c r="O100" s="301" t="str">
        <f t="shared" si="62"/>
        <v/>
      </c>
      <c r="P100" s="302" t="str">
        <f t="shared" ca="1" si="134"/>
        <v/>
      </c>
      <c r="Q100" s="301" t="str">
        <f t="shared" si="63"/>
        <v/>
      </c>
      <c r="R100" s="302" t="str">
        <f t="shared" ca="1" si="135"/>
        <v/>
      </c>
      <c r="S100" s="301" t="str">
        <f t="shared" si="64"/>
        <v/>
      </c>
      <c r="T100" s="302" t="str">
        <f t="shared" si="35"/>
        <v/>
      </c>
      <c r="U100" s="301" t="str">
        <f t="shared" si="65"/>
        <v/>
      </c>
      <c r="V100" s="302" t="str">
        <f t="shared" si="36"/>
        <v/>
      </c>
      <c r="W100" s="301" t="str">
        <f t="shared" si="66"/>
        <v/>
      </c>
      <c r="X100" s="302" t="str">
        <f t="shared" si="37"/>
        <v/>
      </c>
      <c r="Y100" s="301" t="str">
        <f t="shared" si="67"/>
        <v/>
      </c>
      <c r="Z100" s="302" t="str">
        <f t="shared" si="38"/>
        <v/>
      </c>
      <c r="AA100" s="301" t="str">
        <f t="shared" si="68"/>
        <v/>
      </c>
      <c r="AB100" s="302" t="str">
        <f t="shared" si="39"/>
        <v/>
      </c>
      <c r="AC100" s="301" t="str">
        <f t="shared" si="69"/>
        <v/>
      </c>
      <c r="AD100" s="302" t="str">
        <f t="shared" si="40"/>
        <v/>
      </c>
      <c r="AE100" s="301" t="str">
        <f t="shared" si="70"/>
        <v/>
      </c>
      <c r="AF100" s="302" t="str">
        <f t="shared" si="41"/>
        <v/>
      </c>
      <c r="AG100" s="301" t="str">
        <f t="shared" si="71"/>
        <v/>
      </c>
      <c r="AH100" s="302" t="str">
        <f t="shared" si="42"/>
        <v/>
      </c>
      <c r="AI100" s="301" t="str">
        <f t="shared" si="72"/>
        <v/>
      </c>
      <c r="AJ100" s="302" t="str">
        <f t="shared" si="43"/>
        <v/>
      </c>
      <c r="AK100" s="301" t="str">
        <f t="shared" si="73"/>
        <v/>
      </c>
      <c r="AL100" s="302" t="str">
        <f t="shared" si="44"/>
        <v/>
      </c>
      <c r="AM100" s="301" t="str">
        <f t="shared" si="74"/>
        <v/>
      </c>
      <c r="AN100" s="302" t="str">
        <f t="shared" si="45"/>
        <v/>
      </c>
      <c r="AO100" s="301" t="str">
        <f t="shared" si="75"/>
        <v/>
      </c>
      <c r="AP100" s="302" t="str">
        <f t="shared" si="46"/>
        <v/>
      </c>
      <c r="AQ100" s="301" t="str">
        <f t="shared" si="76"/>
        <v/>
      </c>
      <c r="AR100" s="302" t="str">
        <f t="shared" si="47"/>
        <v/>
      </c>
      <c r="AS100" s="301" t="str">
        <f t="shared" si="77"/>
        <v/>
      </c>
      <c r="AT100" s="302" t="str">
        <f t="shared" si="48"/>
        <v/>
      </c>
      <c r="AU100" s="301" t="str">
        <f t="shared" si="78"/>
        <v/>
      </c>
      <c r="AV100" s="302" t="str">
        <f t="shared" si="49"/>
        <v/>
      </c>
      <c r="AW100" s="301" t="str">
        <f t="shared" si="79"/>
        <v/>
      </c>
      <c r="AX100" s="302" t="str">
        <f t="shared" si="50"/>
        <v/>
      </c>
      <c r="AY100" s="301" t="str">
        <f t="shared" si="80"/>
        <v/>
      </c>
      <c r="AZ100" s="302" t="str">
        <f t="shared" si="136"/>
        <v/>
      </c>
      <c r="BA100" s="301" t="str">
        <f t="shared" si="81"/>
        <v/>
      </c>
      <c r="BB100" s="302" t="str">
        <f t="shared" si="137"/>
        <v/>
      </c>
      <c r="BC100" s="301" t="str">
        <f t="shared" si="140"/>
        <v/>
      </c>
      <c r="BD100" s="302" t="str">
        <f t="shared" si="138"/>
        <v/>
      </c>
      <c r="BE100" s="301" t="str">
        <f t="shared" si="141"/>
        <v/>
      </c>
      <c r="BF100" s="79" t="str">
        <f t="shared" si="142"/>
        <v/>
      </c>
      <c r="BG100" s="82" t="str">
        <f t="shared" si="85"/>
        <v/>
      </c>
      <c r="BH100" s="79" t="str">
        <f t="shared" si="143"/>
        <v/>
      </c>
      <c r="BI100" s="82" t="str">
        <f t="shared" si="86"/>
        <v/>
      </c>
      <c r="BJ100" s="79" t="str">
        <f t="shared" si="144"/>
        <v/>
      </c>
      <c r="BK100" s="82" t="str">
        <f t="shared" si="87"/>
        <v/>
      </c>
      <c r="BM100" s="785" t="e">
        <f t="shared" ca="1" si="145"/>
        <v>#DIV/0!</v>
      </c>
      <c r="BN100" s="1096" t="e">
        <f t="shared" ca="1" si="146"/>
        <v>#DIV/0!</v>
      </c>
      <c r="BO100" s="1105" t="e">
        <f t="shared" ca="1" si="147"/>
        <v>#DIV/0!</v>
      </c>
      <c r="BP100" s="1105" t="e">
        <f t="shared" ca="1" si="148"/>
        <v>#DIV/0!</v>
      </c>
    </row>
    <row r="101" spans="1:68" s="70" customFormat="1" ht="21" hidden="1" customHeight="1">
      <c r="A101" s="242">
        <f t="shared" si="116"/>
        <v>88</v>
      </c>
      <c r="B101" s="304"/>
      <c r="C101" s="474" t="str">
        <f t="shared" si="139"/>
        <v/>
      </c>
      <c r="D101" s="476" t="str">
        <f t="shared" ca="1" si="128"/>
        <v/>
      </c>
      <c r="E101" s="301" t="str">
        <f t="shared" si="57"/>
        <v/>
      </c>
      <c r="F101" s="302" t="str">
        <f t="shared" ca="1" si="129"/>
        <v/>
      </c>
      <c r="G101" s="301" t="str">
        <f t="shared" si="58"/>
        <v/>
      </c>
      <c r="H101" s="302" t="str">
        <f t="shared" ca="1" si="130"/>
        <v/>
      </c>
      <c r="I101" s="301" t="str">
        <f t="shared" si="59"/>
        <v/>
      </c>
      <c r="J101" s="302" t="str">
        <f t="shared" ca="1" si="131"/>
        <v/>
      </c>
      <c r="K101" s="301" t="str">
        <f t="shared" si="60"/>
        <v/>
      </c>
      <c r="L101" s="302" t="str">
        <f t="shared" ca="1" si="132"/>
        <v/>
      </c>
      <c r="M101" s="301" t="str">
        <f t="shared" si="61"/>
        <v/>
      </c>
      <c r="N101" s="302" t="str">
        <f t="shared" ca="1" si="133"/>
        <v/>
      </c>
      <c r="O101" s="301" t="str">
        <f t="shared" si="62"/>
        <v/>
      </c>
      <c r="P101" s="302" t="str">
        <f t="shared" ca="1" si="134"/>
        <v/>
      </c>
      <c r="Q101" s="301" t="str">
        <f t="shared" si="63"/>
        <v/>
      </c>
      <c r="R101" s="302" t="str">
        <f t="shared" ca="1" si="135"/>
        <v/>
      </c>
      <c r="S101" s="301" t="str">
        <f t="shared" si="64"/>
        <v/>
      </c>
      <c r="T101" s="302" t="str">
        <f t="shared" si="35"/>
        <v/>
      </c>
      <c r="U101" s="301" t="str">
        <f t="shared" si="65"/>
        <v/>
      </c>
      <c r="V101" s="302" t="str">
        <f t="shared" si="36"/>
        <v/>
      </c>
      <c r="W101" s="301" t="str">
        <f t="shared" si="66"/>
        <v/>
      </c>
      <c r="X101" s="302" t="str">
        <f t="shared" si="37"/>
        <v/>
      </c>
      <c r="Y101" s="301" t="str">
        <f t="shared" si="67"/>
        <v/>
      </c>
      <c r="Z101" s="302" t="str">
        <f t="shared" si="38"/>
        <v/>
      </c>
      <c r="AA101" s="301" t="str">
        <f t="shared" si="68"/>
        <v/>
      </c>
      <c r="AB101" s="302" t="str">
        <f t="shared" si="39"/>
        <v/>
      </c>
      <c r="AC101" s="301" t="str">
        <f t="shared" si="69"/>
        <v/>
      </c>
      <c r="AD101" s="302" t="str">
        <f t="shared" si="40"/>
        <v/>
      </c>
      <c r="AE101" s="301" t="str">
        <f t="shared" si="70"/>
        <v/>
      </c>
      <c r="AF101" s="302" t="str">
        <f t="shared" si="41"/>
        <v/>
      </c>
      <c r="AG101" s="301" t="str">
        <f t="shared" si="71"/>
        <v/>
      </c>
      <c r="AH101" s="302" t="str">
        <f t="shared" si="42"/>
        <v/>
      </c>
      <c r="AI101" s="301" t="str">
        <f t="shared" si="72"/>
        <v/>
      </c>
      <c r="AJ101" s="302" t="str">
        <f t="shared" si="43"/>
        <v/>
      </c>
      <c r="AK101" s="301" t="str">
        <f t="shared" si="73"/>
        <v/>
      </c>
      <c r="AL101" s="302" t="str">
        <f t="shared" si="44"/>
        <v/>
      </c>
      <c r="AM101" s="301" t="str">
        <f t="shared" si="74"/>
        <v/>
      </c>
      <c r="AN101" s="302" t="str">
        <f t="shared" si="45"/>
        <v/>
      </c>
      <c r="AO101" s="301" t="str">
        <f t="shared" si="75"/>
        <v/>
      </c>
      <c r="AP101" s="302" t="str">
        <f t="shared" si="46"/>
        <v/>
      </c>
      <c r="AQ101" s="301" t="str">
        <f t="shared" si="76"/>
        <v/>
      </c>
      <c r="AR101" s="302" t="str">
        <f t="shared" si="47"/>
        <v/>
      </c>
      <c r="AS101" s="301" t="str">
        <f t="shared" si="77"/>
        <v/>
      </c>
      <c r="AT101" s="302" t="str">
        <f t="shared" si="48"/>
        <v/>
      </c>
      <c r="AU101" s="301" t="str">
        <f t="shared" si="78"/>
        <v/>
      </c>
      <c r="AV101" s="302" t="str">
        <f t="shared" si="49"/>
        <v/>
      </c>
      <c r="AW101" s="301" t="str">
        <f t="shared" si="79"/>
        <v/>
      </c>
      <c r="AX101" s="302" t="str">
        <f t="shared" si="50"/>
        <v/>
      </c>
      <c r="AY101" s="301" t="str">
        <f t="shared" si="80"/>
        <v/>
      </c>
      <c r="AZ101" s="302" t="str">
        <f t="shared" si="136"/>
        <v/>
      </c>
      <c r="BA101" s="301" t="str">
        <f t="shared" si="81"/>
        <v/>
      </c>
      <c r="BB101" s="302" t="str">
        <f t="shared" si="137"/>
        <v/>
      </c>
      <c r="BC101" s="301" t="str">
        <f t="shared" si="140"/>
        <v/>
      </c>
      <c r="BD101" s="302" t="str">
        <f t="shared" si="138"/>
        <v/>
      </c>
      <c r="BE101" s="301" t="str">
        <f t="shared" si="141"/>
        <v/>
      </c>
      <c r="BF101" s="79" t="str">
        <f t="shared" si="142"/>
        <v/>
      </c>
      <c r="BG101" s="82" t="str">
        <f t="shared" si="85"/>
        <v/>
      </c>
      <c r="BH101" s="79" t="str">
        <f t="shared" si="143"/>
        <v/>
      </c>
      <c r="BI101" s="82" t="str">
        <f t="shared" si="86"/>
        <v/>
      </c>
      <c r="BJ101" s="79" t="str">
        <f t="shared" si="144"/>
        <v/>
      </c>
      <c r="BK101" s="82" t="str">
        <f t="shared" si="87"/>
        <v/>
      </c>
      <c r="BM101" s="785" t="e">
        <f t="shared" ca="1" si="145"/>
        <v>#DIV/0!</v>
      </c>
      <c r="BN101" s="1096" t="e">
        <f t="shared" ca="1" si="146"/>
        <v>#DIV/0!</v>
      </c>
      <c r="BO101" s="1105" t="e">
        <f t="shared" ca="1" si="147"/>
        <v>#DIV/0!</v>
      </c>
      <c r="BP101" s="1105" t="e">
        <f t="shared" ca="1" si="148"/>
        <v>#DIV/0!</v>
      </c>
    </row>
    <row r="102" spans="1:68" s="70" customFormat="1" ht="21" hidden="1" customHeight="1">
      <c r="A102" s="242">
        <f t="shared" si="116"/>
        <v>89</v>
      </c>
      <c r="B102" s="304"/>
      <c r="C102" s="474" t="str">
        <f t="shared" si="139"/>
        <v/>
      </c>
      <c r="D102" s="476" t="str">
        <f t="shared" ca="1" si="128"/>
        <v/>
      </c>
      <c r="E102" s="301" t="str">
        <f t="shared" si="57"/>
        <v/>
      </c>
      <c r="F102" s="302" t="str">
        <f t="shared" ca="1" si="129"/>
        <v/>
      </c>
      <c r="G102" s="301" t="str">
        <f t="shared" si="58"/>
        <v/>
      </c>
      <c r="H102" s="302" t="str">
        <f t="shared" ca="1" si="130"/>
        <v/>
      </c>
      <c r="I102" s="301" t="str">
        <f t="shared" si="59"/>
        <v/>
      </c>
      <c r="J102" s="302" t="str">
        <f t="shared" ca="1" si="131"/>
        <v/>
      </c>
      <c r="K102" s="301" t="str">
        <f t="shared" si="60"/>
        <v/>
      </c>
      <c r="L102" s="302" t="str">
        <f t="shared" ca="1" si="132"/>
        <v/>
      </c>
      <c r="M102" s="301" t="str">
        <f t="shared" si="61"/>
        <v/>
      </c>
      <c r="N102" s="302" t="str">
        <f t="shared" ca="1" si="133"/>
        <v/>
      </c>
      <c r="O102" s="301" t="str">
        <f t="shared" si="62"/>
        <v/>
      </c>
      <c r="P102" s="302" t="str">
        <f t="shared" ca="1" si="134"/>
        <v/>
      </c>
      <c r="Q102" s="301" t="str">
        <f t="shared" si="63"/>
        <v/>
      </c>
      <c r="R102" s="302" t="str">
        <f t="shared" ca="1" si="135"/>
        <v/>
      </c>
      <c r="S102" s="301" t="str">
        <f t="shared" si="64"/>
        <v/>
      </c>
      <c r="T102" s="302" t="str">
        <f t="shared" ref="T102:T133" si="149">IF($T$8="Habilitado",IF($B102="","",ROUND(VLOOKUP($B102,OFERENTE_9,5,FALSE),2)),"")</f>
        <v/>
      </c>
      <c r="U102" s="301" t="str">
        <f t="shared" si="65"/>
        <v/>
      </c>
      <c r="V102" s="302" t="str">
        <f t="shared" ref="V102:V133" si="150">IF($V$8="Habilitado",IF($B102="","",ROUND(VLOOKUP($B102,OFERENTE_10,5,FALSE),2)),"")</f>
        <v/>
      </c>
      <c r="W102" s="301" t="str">
        <f t="shared" si="66"/>
        <v/>
      </c>
      <c r="X102" s="302" t="str">
        <f t="shared" ref="X102:X133" si="151">IF($X$8="Habilitado",IF($B102="","",ROUND(VLOOKUP($B102,OFERENTE_11,5,FALSE),2)),"")</f>
        <v/>
      </c>
      <c r="Y102" s="301" t="str">
        <f t="shared" si="67"/>
        <v/>
      </c>
      <c r="Z102" s="302" t="str">
        <f t="shared" ref="Z102:Z133" si="152">IF($Z$8="Habilitado",IF($B102="","",ROUND(VLOOKUP($B102,OFERENTE_12,5,FALSE),2)),"")</f>
        <v/>
      </c>
      <c r="AA102" s="301" t="str">
        <f t="shared" si="68"/>
        <v/>
      </c>
      <c r="AB102" s="302" t="str">
        <f t="shared" ref="AB102:AB133" si="153">IF($AB$8="Habilitado",IF($B102="","",ROUND(VLOOKUP($B102,OFERENTE_13,5,FALSE),2)),"")</f>
        <v/>
      </c>
      <c r="AC102" s="301" t="str">
        <f t="shared" si="69"/>
        <v/>
      </c>
      <c r="AD102" s="302" t="str">
        <f t="shared" ref="AD102:AD133" si="154">IF($AD$8="Habilitado",IF($B102="","",ROUND(VLOOKUP($B102,OFERENTE_14,5,FALSE),2)),"")</f>
        <v/>
      </c>
      <c r="AE102" s="301" t="str">
        <f t="shared" si="70"/>
        <v/>
      </c>
      <c r="AF102" s="302" t="str">
        <f t="shared" ref="AF102:AF133" si="155">IF($AF$8="Habilitado",IF($B102="","",ROUND(VLOOKUP($B102,OFERENTE_15,5,FALSE),2)),"")</f>
        <v/>
      </c>
      <c r="AG102" s="301" t="str">
        <f t="shared" si="71"/>
        <v/>
      </c>
      <c r="AH102" s="302" t="str">
        <f t="shared" ref="AH102:AH133" si="156">IF($AH$8="Habilitado",IF($B102="","",ROUND(VLOOKUP($B102,OFERENTE_16,5,FALSE),2)),"")</f>
        <v/>
      </c>
      <c r="AI102" s="301" t="str">
        <f t="shared" si="72"/>
        <v/>
      </c>
      <c r="AJ102" s="302" t="str">
        <f t="shared" ref="AJ102:AJ133" si="157">IF($AJ$8="Habilitado",IF($B102="","",ROUND(VLOOKUP($B102,OFERENTE_17,5,FALSE),2)),"")</f>
        <v/>
      </c>
      <c r="AK102" s="301" t="str">
        <f t="shared" si="73"/>
        <v/>
      </c>
      <c r="AL102" s="302" t="str">
        <f t="shared" ref="AL102:AL133" si="158">IF($AL$8="Habilitado",IF($B102="","",ROUND(VLOOKUP($B102,OFERENTE_18,5,FALSE),2)),"")</f>
        <v/>
      </c>
      <c r="AM102" s="301" t="str">
        <f t="shared" si="74"/>
        <v/>
      </c>
      <c r="AN102" s="302" t="str">
        <f t="shared" ref="AN102:AN133" si="159">IF($AN$8="Habilitado",IF($B102="","",ROUND(VLOOKUP($B102,OFERENTE_19,5,FALSE),2)),"")</f>
        <v/>
      </c>
      <c r="AO102" s="301" t="str">
        <f t="shared" si="75"/>
        <v/>
      </c>
      <c r="AP102" s="302" t="str">
        <f t="shared" ref="AP102:AP133" si="160">IF($AP$8="Habilitado",IF($B102="","",ROUND(VLOOKUP($B102,OFERENTE_20,5,FALSE),2)),"")</f>
        <v/>
      </c>
      <c r="AQ102" s="301" t="str">
        <f t="shared" si="76"/>
        <v/>
      </c>
      <c r="AR102" s="302" t="str">
        <f t="shared" ref="AR102:AR133" si="161">IF($AR$8="Habilitado",IF($B102="","",ROUND(VLOOKUP($B102,OFERENTE_21,5,FALSE),2)),"")</f>
        <v/>
      </c>
      <c r="AS102" s="301" t="str">
        <f t="shared" si="77"/>
        <v/>
      </c>
      <c r="AT102" s="302" t="str">
        <f t="shared" ref="AT102:AT133" si="162">IF($AT$8="Habilitado",IF($B102="","",ROUND(VLOOKUP($B102,OFERENTE_22,5,FALSE),2)),"")</f>
        <v/>
      </c>
      <c r="AU102" s="301" t="str">
        <f t="shared" si="78"/>
        <v/>
      </c>
      <c r="AV102" s="302" t="str">
        <f t="shared" ref="AV102:AV133" si="163">IF($AV$8="Habilitado",IF($B102="","",ROUND(VLOOKUP($B102,OFERENTE_23,5,FALSE),2)),"")</f>
        <v/>
      </c>
      <c r="AW102" s="301" t="str">
        <f t="shared" si="79"/>
        <v/>
      </c>
      <c r="AX102" s="302" t="str">
        <f t="shared" ref="AX102:AX133" si="164">IF($AX$8="Habilitado",IF($B102="","",ROUND(VLOOKUP($B102,OFERENTE_24,5,FALSE),2)),"")</f>
        <v/>
      </c>
      <c r="AY102" s="301" t="str">
        <f t="shared" si="80"/>
        <v/>
      </c>
      <c r="AZ102" s="302" t="str">
        <f t="shared" si="136"/>
        <v/>
      </c>
      <c r="BA102" s="301" t="str">
        <f t="shared" si="81"/>
        <v/>
      </c>
      <c r="BB102" s="302" t="str">
        <f t="shared" si="137"/>
        <v/>
      </c>
      <c r="BC102" s="301" t="str">
        <f t="shared" si="140"/>
        <v/>
      </c>
      <c r="BD102" s="302" t="str">
        <f t="shared" si="138"/>
        <v/>
      </c>
      <c r="BE102" s="301" t="str">
        <f t="shared" si="141"/>
        <v/>
      </c>
      <c r="BF102" s="79" t="str">
        <f t="shared" ref="BF102:BF133" si="165">IF($BF$8="Habilitado",IF($B102="","",ROUND(VLOOKUP($B102,UNITARIO_28,5,FALSE),2)),"")</f>
        <v/>
      </c>
      <c r="BG102" s="82" t="str">
        <f t="shared" si="85"/>
        <v/>
      </c>
      <c r="BH102" s="79" t="str">
        <f t="shared" ref="BH102:BH133" si="166">IF($BH$8="Habilitado",IF($B102="","",ROUND(VLOOKUP($B102,UNITARIO_29,5,FALSE),2)),"")</f>
        <v/>
      </c>
      <c r="BI102" s="82" t="str">
        <f t="shared" si="86"/>
        <v/>
      </c>
      <c r="BJ102" s="79" t="str">
        <f t="shared" ref="BJ102:BJ133" si="167">IF($BJ$8="Habilitado",IF($B102="","",ROUND(VLOOKUP($B102,UNITARIO_30,5,FALSE),2)),"")</f>
        <v/>
      </c>
      <c r="BK102" s="82" t="str">
        <f t="shared" si="87"/>
        <v/>
      </c>
      <c r="BM102" s="785" t="e">
        <f t="shared" ca="1" si="145"/>
        <v>#DIV/0!</v>
      </c>
      <c r="BN102" s="1096" t="e">
        <f t="shared" ca="1" si="146"/>
        <v>#DIV/0!</v>
      </c>
      <c r="BO102" s="1105" t="e">
        <f t="shared" ca="1" si="147"/>
        <v>#DIV/0!</v>
      </c>
      <c r="BP102" s="1105" t="e">
        <f t="shared" ca="1" si="148"/>
        <v>#DIV/0!</v>
      </c>
    </row>
    <row r="103" spans="1:68" s="70" customFormat="1" ht="21" hidden="1" customHeight="1">
      <c r="A103" s="242">
        <f t="shared" si="116"/>
        <v>90</v>
      </c>
      <c r="B103" s="304"/>
      <c r="C103" s="474" t="str">
        <f t="shared" si="139"/>
        <v/>
      </c>
      <c r="D103" s="476" t="str">
        <f t="shared" ca="1" si="128"/>
        <v/>
      </c>
      <c r="E103" s="301" t="str">
        <f t="shared" si="57"/>
        <v/>
      </c>
      <c r="F103" s="302" t="str">
        <f t="shared" ca="1" si="129"/>
        <v/>
      </c>
      <c r="G103" s="301" t="str">
        <f t="shared" si="58"/>
        <v/>
      </c>
      <c r="H103" s="302" t="str">
        <f t="shared" ca="1" si="130"/>
        <v/>
      </c>
      <c r="I103" s="301" t="str">
        <f t="shared" si="59"/>
        <v/>
      </c>
      <c r="J103" s="302" t="str">
        <f t="shared" ca="1" si="131"/>
        <v/>
      </c>
      <c r="K103" s="301" t="str">
        <f t="shared" si="60"/>
        <v/>
      </c>
      <c r="L103" s="302" t="str">
        <f t="shared" ca="1" si="132"/>
        <v/>
      </c>
      <c r="M103" s="301" t="str">
        <f t="shared" si="61"/>
        <v/>
      </c>
      <c r="N103" s="302" t="str">
        <f t="shared" ca="1" si="133"/>
        <v/>
      </c>
      <c r="O103" s="301" t="str">
        <f t="shared" si="62"/>
        <v/>
      </c>
      <c r="P103" s="302" t="str">
        <f t="shared" ca="1" si="134"/>
        <v/>
      </c>
      <c r="Q103" s="301" t="str">
        <f t="shared" si="63"/>
        <v/>
      </c>
      <c r="R103" s="302" t="str">
        <f t="shared" ca="1" si="135"/>
        <v/>
      </c>
      <c r="S103" s="301" t="str">
        <f t="shared" si="64"/>
        <v/>
      </c>
      <c r="T103" s="302" t="str">
        <f t="shared" si="149"/>
        <v/>
      </c>
      <c r="U103" s="301" t="str">
        <f t="shared" si="65"/>
        <v/>
      </c>
      <c r="V103" s="302" t="str">
        <f t="shared" si="150"/>
        <v/>
      </c>
      <c r="W103" s="301" t="str">
        <f t="shared" si="66"/>
        <v/>
      </c>
      <c r="X103" s="302" t="str">
        <f t="shared" si="151"/>
        <v/>
      </c>
      <c r="Y103" s="301" t="str">
        <f t="shared" si="67"/>
        <v/>
      </c>
      <c r="Z103" s="302" t="str">
        <f t="shared" si="152"/>
        <v/>
      </c>
      <c r="AA103" s="301" t="str">
        <f t="shared" si="68"/>
        <v/>
      </c>
      <c r="AB103" s="302" t="str">
        <f t="shared" si="153"/>
        <v/>
      </c>
      <c r="AC103" s="301" t="str">
        <f t="shared" si="69"/>
        <v/>
      </c>
      <c r="AD103" s="302" t="str">
        <f t="shared" si="154"/>
        <v/>
      </c>
      <c r="AE103" s="301" t="str">
        <f t="shared" si="70"/>
        <v/>
      </c>
      <c r="AF103" s="302" t="str">
        <f t="shared" si="155"/>
        <v/>
      </c>
      <c r="AG103" s="301" t="str">
        <f t="shared" si="71"/>
        <v/>
      </c>
      <c r="AH103" s="302" t="str">
        <f t="shared" si="156"/>
        <v/>
      </c>
      <c r="AI103" s="301" t="str">
        <f t="shared" si="72"/>
        <v/>
      </c>
      <c r="AJ103" s="302" t="str">
        <f t="shared" si="157"/>
        <v/>
      </c>
      <c r="AK103" s="301" t="str">
        <f t="shared" si="73"/>
        <v/>
      </c>
      <c r="AL103" s="302" t="str">
        <f t="shared" si="158"/>
        <v/>
      </c>
      <c r="AM103" s="301" t="str">
        <f t="shared" si="74"/>
        <v/>
      </c>
      <c r="AN103" s="302" t="str">
        <f t="shared" si="159"/>
        <v/>
      </c>
      <c r="AO103" s="301" t="str">
        <f t="shared" si="75"/>
        <v/>
      </c>
      <c r="AP103" s="302" t="str">
        <f t="shared" si="160"/>
        <v/>
      </c>
      <c r="AQ103" s="301" t="str">
        <f t="shared" si="76"/>
        <v/>
      </c>
      <c r="AR103" s="302" t="str">
        <f t="shared" si="161"/>
        <v/>
      </c>
      <c r="AS103" s="301" t="str">
        <f t="shared" si="77"/>
        <v/>
      </c>
      <c r="AT103" s="302" t="str">
        <f t="shared" si="162"/>
        <v/>
      </c>
      <c r="AU103" s="301" t="str">
        <f t="shared" si="78"/>
        <v/>
      </c>
      <c r="AV103" s="302" t="str">
        <f t="shared" si="163"/>
        <v/>
      </c>
      <c r="AW103" s="301" t="str">
        <f t="shared" si="79"/>
        <v/>
      </c>
      <c r="AX103" s="302" t="str">
        <f t="shared" si="164"/>
        <v/>
      </c>
      <c r="AY103" s="301" t="str">
        <f t="shared" si="80"/>
        <v/>
      </c>
      <c r="AZ103" s="302" t="str">
        <f t="shared" si="136"/>
        <v/>
      </c>
      <c r="BA103" s="301" t="str">
        <f t="shared" si="81"/>
        <v/>
      </c>
      <c r="BB103" s="302" t="str">
        <f t="shared" si="137"/>
        <v/>
      </c>
      <c r="BC103" s="301" t="str">
        <f t="shared" si="140"/>
        <v/>
      </c>
      <c r="BD103" s="302" t="str">
        <f t="shared" si="138"/>
        <v/>
      </c>
      <c r="BE103" s="301" t="str">
        <f t="shared" si="141"/>
        <v/>
      </c>
      <c r="BF103" s="79" t="str">
        <f t="shared" si="165"/>
        <v/>
      </c>
      <c r="BG103" s="82" t="str">
        <f t="shared" si="85"/>
        <v/>
      </c>
      <c r="BH103" s="79" t="str">
        <f t="shared" si="166"/>
        <v/>
      </c>
      <c r="BI103" s="82" t="str">
        <f t="shared" si="86"/>
        <v/>
      </c>
      <c r="BJ103" s="79" t="str">
        <f t="shared" si="167"/>
        <v/>
      </c>
      <c r="BK103" s="82" t="str">
        <f t="shared" si="87"/>
        <v/>
      </c>
      <c r="BM103" s="785" t="e">
        <f t="shared" ca="1" si="145"/>
        <v>#DIV/0!</v>
      </c>
      <c r="BN103" s="1096" t="e">
        <f t="shared" ca="1" si="146"/>
        <v>#DIV/0!</v>
      </c>
      <c r="BO103" s="1105" t="e">
        <f t="shared" ca="1" si="147"/>
        <v>#DIV/0!</v>
      </c>
      <c r="BP103" s="1105" t="e">
        <f t="shared" ca="1" si="148"/>
        <v>#DIV/0!</v>
      </c>
    </row>
    <row r="104" spans="1:68" s="70" customFormat="1" ht="21" hidden="1" customHeight="1">
      <c r="A104" s="242">
        <f t="shared" si="116"/>
        <v>91</v>
      </c>
      <c r="B104" s="304"/>
      <c r="C104" s="474" t="str">
        <f t="shared" si="139"/>
        <v/>
      </c>
      <c r="D104" s="476" t="str">
        <f t="shared" ca="1" si="128"/>
        <v/>
      </c>
      <c r="E104" s="301" t="str">
        <f t="shared" si="57"/>
        <v/>
      </c>
      <c r="F104" s="302" t="str">
        <f t="shared" ca="1" si="129"/>
        <v/>
      </c>
      <c r="G104" s="301" t="str">
        <f t="shared" si="58"/>
        <v/>
      </c>
      <c r="H104" s="302" t="str">
        <f t="shared" ca="1" si="130"/>
        <v/>
      </c>
      <c r="I104" s="301" t="str">
        <f t="shared" si="59"/>
        <v/>
      </c>
      <c r="J104" s="302" t="str">
        <f t="shared" ca="1" si="131"/>
        <v/>
      </c>
      <c r="K104" s="301" t="str">
        <f t="shared" si="60"/>
        <v/>
      </c>
      <c r="L104" s="302" t="str">
        <f t="shared" ca="1" si="132"/>
        <v/>
      </c>
      <c r="M104" s="301" t="str">
        <f t="shared" si="61"/>
        <v/>
      </c>
      <c r="N104" s="302" t="str">
        <f t="shared" ca="1" si="133"/>
        <v/>
      </c>
      <c r="O104" s="301" t="str">
        <f t="shared" si="62"/>
        <v/>
      </c>
      <c r="P104" s="302" t="str">
        <f t="shared" ca="1" si="134"/>
        <v/>
      </c>
      <c r="Q104" s="301" t="str">
        <f t="shared" si="63"/>
        <v/>
      </c>
      <c r="R104" s="302" t="str">
        <f t="shared" ca="1" si="135"/>
        <v/>
      </c>
      <c r="S104" s="301" t="str">
        <f t="shared" si="64"/>
        <v/>
      </c>
      <c r="T104" s="302" t="str">
        <f t="shared" si="149"/>
        <v/>
      </c>
      <c r="U104" s="301" t="str">
        <f t="shared" si="65"/>
        <v/>
      </c>
      <c r="V104" s="302" t="str">
        <f t="shared" si="150"/>
        <v/>
      </c>
      <c r="W104" s="301" t="str">
        <f t="shared" si="66"/>
        <v/>
      </c>
      <c r="X104" s="302" t="str">
        <f t="shared" si="151"/>
        <v/>
      </c>
      <c r="Y104" s="301" t="str">
        <f t="shared" si="67"/>
        <v/>
      </c>
      <c r="Z104" s="302" t="str">
        <f t="shared" si="152"/>
        <v/>
      </c>
      <c r="AA104" s="301" t="str">
        <f t="shared" si="68"/>
        <v/>
      </c>
      <c r="AB104" s="302" t="str">
        <f t="shared" si="153"/>
        <v/>
      </c>
      <c r="AC104" s="301" t="str">
        <f t="shared" si="69"/>
        <v/>
      </c>
      <c r="AD104" s="302" t="str">
        <f t="shared" si="154"/>
        <v/>
      </c>
      <c r="AE104" s="301" t="str">
        <f t="shared" si="70"/>
        <v/>
      </c>
      <c r="AF104" s="302" t="str">
        <f t="shared" si="155"/>
        <v/>
      </c>
      <c r="AG104" s="301" t="str">
        <f t="shared" si="71"/>
        <v/>
      </c>
      <c r="AH104" s="302" t="str">
        <f t="shared" si="156"/>
        <v/>
      </c>
      <c r="AI104" s="301" t="str">
        <f t="shared" si="72"/>
        <v/>
      </c>
      <c r="AJ104" s="302" t="str">
        <f t="shared" si="157"/>
        <v/>
      </c>
      <c r="AK104" s="301" t="str">
        <f t="shared" si="73"/>
        <v/>
      </c>
      <c r="AL104" s="302" t="str">
        <f t="shared" si="158"/>
        <v/>
      </c>
      <c r="AM104" s="301" t="str">
        <f t="shared" si="74"/>
        <v/>
      </c>
      <c r="AN104" s="302" t="str">
        <f t="shared" si="159"/>
        <v/>
      </c>
      <c r="AO104" s="301" t="str">
        <f t="shared" si="75"/>
        <v/>
      </c>
      <c r="AP104" s="302" t="str">
        <f t="shared" si="160"/>
        <v/>
      </c>
      <c r="AQ104" s="301" t="str">
        <f t="shared" si="76"/>
        <v/>
      </c>
      <c r="AR104" s="302" t="str">
        <f t="shared" si="161"/>
        <v/>
      </c>
      <c r="AS104" s="301" t="str">
        <f t="shared" si="77"/>
        <v/>
      </c>
      <c r="AT104" s="302" t="str">
        <f t="shared" si="162"/>
        <v/>
      </c>
      <c r="AU104" s="301" t="str">
        <f t="shared" si="78"/>
        <v/>
      </c>
      <c r="AV104" s="302" t="str">
        <f t="shared" si="163"/>
        <v/>
      </c>
      <c r="AW104" s="301" t="str">
        <f t="shared" si="79"/>
        <v/>
      </c>
      <c r="AX104" s="302" t="str">
        <f t="shared" si="164"/>
        <v/>
      </c>
      <c r="AY104" s="301" t="str">
        <f t="shared" si="80"/>
        <v/>
      </c>
      <c r="AZ104" s="302" t="str">
        <f t="shared" si="136"/>
        <v/>
      </c>
      <c r="BA104" s="301" t="str">
        <f t="shared" si="81"/>
        <v/>
      </c>
      <c r="BB104" s="302" t="str">
        <f t="shared" si="137"/>
        <v/>
      </c>
      <c r="BC104" s="301" t="str">
        <f t="shared" si="140"/>
        <v/>
      </c>
      <c r="BD104" s="302" t="str">
        <f t="shared" si="138"/>
        <v/>
      </c>
      <c r="BE104" s="301" t="str">
        <f t="shared" si="141"/>
        <v/>
      </c>
      <c r="BF104" s="79" t="str">
        <f t="shared" si="165"/>
        <v/>
      </c>
      <c r="BG104" s="82" t="str">
        <f t="shared" si="85"/>
        <v/>
      </c>
      <c r="BH104" s="79" t="str">
        <f t="shared" si="166"/>
        <v/>
      </c>
      <c r="BI104" s="82" t="str">
        <f t="shared" si="86"/>
        <v/>
      </c>
      <c r="BJ104" s="79" t="str">
        <f t="shared" si="167"/>
        <v/>
      </c>
      <c r="BK104" s="82" t="str">
        <f t="shared" si="87"/>
        <v/>
      </c>
      <c r="BM104" s="785" t="e">
        <f t="shared" ca="1" si="145"/>
        <v>#DIV/0!</v>
      </c>
      <c r="BN104" s="1096" t="e">
        <f t="shared" ca="1" si="146"/>
        <v>#DIV/0!</v>
      </c>
      <c r="BO104" s="1105" t="e">
        <f t="shared" ca="1" si="147"/>
        <v>#DIV/0!</v>
      </c>
      <c r="BP104" s="1105" t="e">
        <f t="shared" ca="1" si="148"/>
        <v>#DIV/0!</v>
      </c>
    </row>
    <row r="105" spans="1:68" s="70" customFormat="1" ht="21" hidden="1" customHeight="1">
      <c r="A105" s="242">
        <f t="shared" si="116"/>
        <v>92</v>
      </c>
      <c r="B105" s="304"/>
      <c r="C105" s="78" t="str">
        <f t="shared" si="139"/>
        <v/>
      </c>
      <c r="D105" s="476" t="str">
        <f t="shared" ca="1" si="128"/>
        <v/>
      </c>
      <c r="E105" s="82" t="str">
        <f t="shared" si="57"/>
        <v/>
      </c>
      <c r="F105" s="302" t="str">
        <f t="shared" ca="1" si="129"/>
        <v/>
      </c>
      <c r="G105" s="82" t="str">
        <f t="shared" si="58"/>
        <v/>
      </c>
      <c r="H105" s="302" t="str">
        <f t="shared" ca="1" si="130"/>
        <v/>
      </c>
      <c r="I105" s="82" t="str">
        <f t="shared" si="59"/>
        <v/>
      </c>
      <c r="J105" s="302" t="str">
        <f t="shared" ca="1" si="131"/>
        <v/>
      </c>
      <c r="K105" s="82" t="str">
        <f t="shared" si="60"/>
        <v/>
      </c>
      <c r="L105" s="302" t="str">
        <f t="shared" ca="1" si="132"/>
        <v/>
      </c>
      <c r="M105" s="82" t="str">
        <f t="shared" si="61"/>
        <v/>
      </c>
      <c r="N105" s="302" t="str">
        <f t="shared" ca="1" si="133"/>
        <v/>
      </c>
      <c r="O105" s="82" t="str">
        <f t="shared" si="62"/>
        <v/>
      </c>
      <c r="P105" s="302" t="str">
        <f t="shared" ca="1" si="134"/>
        <v/>
      </c>
      <c r="Q105" s="82" t="str">
        <f t="shared" si="63"/>
        <v/>
      </c>
      <c r="R105" s="302" t="str">
        <f t="shared" ca="1" si="135"/>
        <v/>
      </c>
      <c r="S105" s="82" t="str">
        <f t="shared" si="64"/>
        <v/>
      </c>
      <c r="T105" s="79" t="str">
        <f t="shared" si="149"/>
        <v/>
      </c>
      <c r="U105" s="82" t="str">
        <f t="shared" si="65"/>
        <v/>
      </c>
      <c r="V105" s="79" t="str">
        <f t="shared" si="150"/>
        <v/>
      </c>
      <c r="W105" s="82" t="str">
        <f t="shared" si="66"/>
        <v/>
      </c>
      <c r="X105" s="79" t="str">
        <f t="shared" si="151"/>
        <v/>
      </c>
      <c r="Y105" s="82" t="str">
        <f t="shared" si="67"/>
        <v/>
      </c>
      <c r="Z105" s="79" t="str">
        <f t="shared" si="152"/>
        <v/>
      </c>
      <c r="AA105" s="82" t="str">
        <f t="shared" si="68"/>
        <v/>
      </c>
      <c r="AB105" s="79" t="str">
        <f t="shared" si="153"/>
        <v/>
      </c>
      <c r="AC105" s="82" t="str">
        <f t="shared" si="69"/>
        <v/>
      </c>
      <c r="AD105" s="79" t="str">
        <f t="shared" si="154"/>
        <v/>
      </c>
      <c r="AE105" s="82" t="str">
        <f t="shared" si="70"/>
        <v/>
      </c>
      <c r="AF105" s="79" t="str">
        <f t="shared" si="155"/>
        <v/>
      </c>
      <c r="AG105" s="82" t="str">
        <f t="shared" si="71"/>
        <v/>
      </c>
      <c r="AH105" s="79" t="str">
        <f t="shared" si="156"/>
        <v/>
      </c>
      <c r="AI105" s="82" t="str">
        <f t="shared" si="72"/>
        <v/>
      </c>
      <c r="AJ105" s="79" t="str">
        <f t="shared" si="157"/>
        <v/>
      </c>
      <c r="AK105" s="82" t="str">
        <f t="shared" si="73"/>
        <v/>
      </c>
      <c r="AL105" s="79" t="str">
        <f t="shared" si="158"/>
        <v/>
      </c>
      <c r="AM105" s="82" t="str">
        <f t="shared" si="74"/>
        <v/>
      </c>
      <c r="AN105" s="79" t="str">
        <f t="shared" si="159"/>
        <v/>
      </c>
      <c r="AO105" s="82" t="str">
        <f t="shared" si="75"/>
        <v/>
      </c>
      <c r="AP105" s="79" t="str">
        <f t="shared" si="160"/>
        <v/>
      </c>
      <c r="AQ105" s="82" t="str">
        <f t="shared" si="76"/>
        <v/>
      </c>
      <c r="AR105" s="79" t="str">
        <f t="shared" si="161"/>
        <v/>
      </c>
      <c r="AS105" s="82" t="str">
        <f t="shared" si="77"/>
        <v/>
      </c>
      <c r="AT105" s="79" t="str">
        <f t="shared" si="162"/>
        <v/>
      </c>
      <c r="AU105" s="82" t="str">
        <f t="shared" si="78"/>
        <v/>
      </c>
      <c r="AV105" s="79" t="str">
        <f t="shared" si="163"/>
        <v/>
      </c>
      <c r="AW105" s="82" t="str">
        <f t="shared" si="79"/>
        <v/>
      </c>
      <c r="AX105" s="79" t="str">
        <f t="shared" si="164"/>
        <v/>
      </c>
      <c r="AY105" s="82" t="str">
        <f t="shared" si="80"/>
        <v/>
      </c>
      <c r="AZ105" s="79" t="str">
        <f t="shared" si="136"/>
        <v/>
      </c>
      <c r="BA105" s="82" t="str">
        <f t="shared" si="81"/>
        <v/>
      </c>
      <c r="BB105" s="79" t="str">
        <f t="shared" ref="BB105:BB133" si="168">IF($BB$8="Habilitado",IF($B105="","",ROUND(VLOOKUP($B105,UNITARIO_26,5,FALSE),2)),"")</f>
        <v/>
      </c>
      <c r="BC105" s="82" t="str">
        <f t="shared" ref="BC105:BC133" si="169">IF($B105="","",IF(BB105="","",IF($L$4="Media aritmética",(BB105&lt;=$C105)*($F$5/$C$4)+(BB105&gt;$C105)*0,IF(AND(ROUND(AVERAGE($D105,$F105,$H105,$J105,$L105,$N105,$P105,$R105,$T105,$V105,$X105,$Z105,$AB105,$AD105,$AF105,$AH105,$AJ105,AL105,AN105,AP105,AR105,AT105,AV105,AX105,AZ105,BB105,BD105,BF105,BH105,BJ105),2)-$C105/2&lt;=BB105,(ROUND(AVERAGE($D105,$F105,$H105,$J105,$L105,$N105,$P105,$R105,$T105,$V105,$X105,$Z105,$AB105,$AD105,$AF105,$AH105,$AJ105,AL105,AN105,AP105,AR105,AT105,AV105,AX105,AZ105,BB105,BD105,BF105,BH105,BJ105),2)+$C105/2&gt;BB105)),($F$5/$C$4),0))))</f>
        <v/>
      </c>
      <c r="BD105" s="79" t="str">
        <f t="shared" ref="BD105:BD133" si="170">IF($BD$8="Habilitado",IF($B105="","",ROUND(VLOOKUP($B105,UNITARIO_27,5,FALSE),2)),"")</f>
        <v/>
      </c>
      <c r="BE105" s="82" t="str">
        <f t="shared" ref="BE105:BE133" si="171">IF($B105="","",IF(BD105="","",IF($L$4="Media aritmética",(BD105&lt;=$C105)*($F$5/$C$4)+(BD105&gt;$C105)*0,IF(AND(ROUND(AVERAGE($D105,$F105,$H105,$J105,$L105,$N105,$P105,$R105,$T105,$V105,$X105,$Z105,$AB105,$AD105,$AF105,$AH105,$AJ105,AL105,AN105,AP105,AR105,AT105,AV105,AX105,AZ105,BB105,BD105,BF105,BH105,BJ105),2)-$C105/2&lt;=BD105,(ROUND(AVERAGE($D105,$F105,$H105,$J105,$L105,$N105,$P105,$R105,$T105,$V105,$X105,$Z105,$AB105,$AD105,$AF105,$AH105,$AJ105,AL105,AN105,AP105,AR105,AT105,AV105,AX105,AZ105,BB105,BD105,BF105,BH105,BJ105),2)+$C105/2&gt;BD105)),($F$5/$C$4),0))))</f>
        <v/>
      </c>
      <c r="BF105" s="79" t="str">
        <f t="shared" si="165"/>
        <v/>
      </c>
      <c r="BG105" s="82" t="str">
        <f t="shared" si="85"/>
        <v/>
      </c>
      <c r="BH105" s="79" t="str">
        <f t="shared" si="166"/>
        <v/>
      </c>
      <c r="BI105" s="82" t="str">
        <f t="shared" si="86"/>
        <v/>
      </c>
      <c r="BJ105" s="79" t="str">
        <f t="shared" si="167"/>
        <v/>
      </c>
      <c r="BK105" s="82" t="str">
        <f t="shared" si="87"/>
        <v/>
      </c>
      <c r="BM105" s="785" t="e">
        <f t="shared" ca="1" si="145"/>
        <v>#DIV/0!</v>
      </c>
      <c r="BN105" s="1096" t="e">
        <f t="shared" ca="1" si="146"/>
        <v>#DIV/0!</v>
      </c>
      <c r="BO105" s="1105" t="e">
        <f t="shared" ca="1" si="147"/>
        <v>#DIV/0!</v>
      </c>
      <c r="BP105" s="1105" t="e">
        <f t="shared" ca="1" si="148"/>
        <v>#DIV/0!</v>
      </c>
    </row>
    <row r="106" spans="1:68" s="70" customFormat="1" ht="21" hidden="1" customHeight="1">
      <c r="A106" s="242">
        <f t="shared" si="116"/>
        <v>93</v>
      </c>
      <c r="B106" s="304"/>
      <c r="C106" s="78" t="str">
        <f t="shared" si="139"/>
        <v/>
      </c>
      <c r="D106" s="476" t="str">
        <f t="shared" ca="1" si="128"/>
        <v/>
      </c>
      <c r="E106" s="82" t="str">
        <f t="shared" si="57"/>
        <v/>
      </c>
      <c r="F106" s="302" t="str">
        <f t="shared" ca="1" si="129"/>
        <v/>
      </c>
      <c r="G106" s="82" t="str">
        <f t="shared" si="58"/>
        <v/>
      </c>
      <c r="H106" s="302" t="str">
        <f t="shared" ca="1" si="130"/>
        <v/>
      </c>
      <c r="I106" s="82" t="str">
        <f t="shared" si="59"/>
        <v/>
      </c>
      <c r="J106" s="302" t="str">
        <f t="shared" ca="1" si="131"/>
        <v/>
      </c>
      <c r="K106" s="82" t="str">
        <f t="shared" si="60"/>
        <v/>
      </c>
      <c r="L106" s="302" t="str">
        <f t="shared" ca="1" si="132"/>
        <v/>
      </c>
      <c r="M106" s="82" t="str">
        <f t="shared" si="61"/>
        <v/>
      </c>
      <c r="N106" s="302" t="str">
        <f t="shared" ca="1" si="133"/>
        <v/>
      </c>
      <c r="O106" s="82" t="str">
        <f t="shared" si="62"/>
        <v/>
      </c>
      <c r="P106" s="302" t="str">
        <f t="shared" ca="1" si="134"/>
        <v/>
      </c>
      <c r="Q106" s="82" t="str">
        <f t="shared" si="63"/>
        <v/>
      </c>
      <c r="R106" s="302" t="str">
        <f t="shared" ca="1" si="135"/>
        <v/>
      </c>
      <c r="S106" s="82" t="str">
        <f t="shared" si="64"/>
        <v/>
      </c>
      <c r="T106" s="79" t="str">
        <f t="shared" si="149"/>
        <v/>
      </c>
      <c r="U106" s="82" t="str">
        <f t="shared" si="65"/>
        <v/>
      </c>
      <c r="V106" s="79" t="str">
        <f t="shared" si="150"/>
        <v/>
      </c>
      <c r="W106" s="82" t="str">
        <f t="shared" si="66"/>
        <v/>
      </c>
      <c r="X106" s="79" t="str">
        <f t="shared" si="151"/>
        <v/>
      </c>
      <c r="Y106" s="82" t="str">
        <f t="shared" si="67"/>
        <v/>
      </c>
      <c r="Z106" s="79" t="str">
        <f t="shared" si="152"/>
        <v/>
      </c>
      <c r="AA106" s="82" t="str">
        <f t="shared" si="68"/>
        <v/>
      </c>
      <c r="AB106" s="79" t="str">
        <f t="shared" si="153"/>
        <v/>
      </c>
      <c r="AC106" s="82" t="str">
        <f t="shared" si="69"/>
        <v/>
      </c>
      <c r="AD106" s="79" t="str">
        <f t="shared" si="154"/>
        <v/>
      </c>
      <c r="AE106" s="82" t="str">
        <f t="shared" si="70"/>
        <v/>
      </c>
      <c r="AF106" s="79" t="str">
        <f t="shared" si="155"/>
        <v/>
      </c>
      <c r="AG106" s="82" t="str">
        <f t="shared" si="71"/>
        <v/>
      </c>
      <c r="AH106" s="79" t="str">
        <f t="shared" si="156"/>
        <v/>
      </c>
      <c r="AI106" s="82" t="str">
        <f t="shared" si="72"/>
        <v/>
      </c>
      <c r="AJ106" s="79" t="str">
        <f t="shared" si="157"/>
        <v/>
      </c>
      <c r="AK106" s="82" t="str">
        <f t="shared" si="73"/>
        <v/>
      </c>
      <c r="AL106" s="79" t="str">
        <f t="shared" si="158"/>
        <v/>
      </c>
      <c r="AM106" s="82" t="str">
        <f t="shared" si="74"/>
        <v/>
      </c>
      <c r="AN106" s="79" t="str">
        <f t="shared" si="159"/>
        <v/>
      </c>
      <c r="AO106" s="82" t="str">
        <f t="shared" si="75"/>
        <v/>
      </c>
      <c r="AP106" s="79" t="str">
        <f t="shared" si="160"/>
        <v/>
      </c>
      <c r="AQ106" s="82" t="str">
        <f t="shared" si="76"/>
        <v/>
      </c>
      <c r="AR106" s="79" t="str">
        <f t="shared" si="161"/>
        <v/>
      </c>
      <c r="AS106" s="82" t="str">
        <f t="shared" si="77"/>
        <v/>
      </c>
      <c r="AT106" s="79" t="str">
        <f t="shared" si="162"/>
        <v/>
      </c>
      <c r="AU106" s="82" t="str">
        <f t="shared" si="78"/>
        <v/>
      </c>
      <c r="AV106" s="79" t="str">
        <f t="shared" si="163"/>
        <v/>
      </c>
      <c r="AW106" s="82" t="str">
        <f t="shared" si="79"/>
        <v/>
      </c>
      <c r="AX106" s="79" t="str">
        <f t="shared" si="164"/>
        <v/>
      </c>
      <c r="AY106" s="82" t="str">
        <f t="shared" si="80"/>
        <v/>
      </c>
      <c r="AZ106" s="79" t="str">
        <f t="shared" si="136"/>
        <v/>
      </c>
      <c r="BA106" s="82" t="str">
        <f t="shared" si="81"/>
        <v/>
      </c>
      <c r="BB106" s="79" t="str">
        <f t="shared" si="168"/>
        <v/>
      </c>
      <c r="BC106" s="82" t="str">
        <f t="shared" si="169"/>
        <v/>
      </c>
      <c r="BD106" s="79" t="str">
        <f t="shared" si="170"/>
        <v/>
      </c>
      <c r="BE106" s="82" t="str">
        <f t="shared" si="171"/>
        <v/>
      </c>
      <c r="BF106" s="79" t="str">
        <f t="shared" si="165"/>
        <v/>
      </c>
      <c r="BG106" s="82" t="str">
        <f t="shared" si="85"/>
        <v/>
      </c>
      <c r="BH106" s="79" t="str">
        <f t="shared" si="166"/>
        <v/>
      </c>
      <c r="BI106" s="82" t="str">
        <f t="shared" si="86"/>
        <v/>
      </c>
      <c r="BJ106" s="79" t="str">
        <f t="shared" si="167"/>
        <v/>
      </c>
      <c r="BK106" s="82" t="str">
        <f t="shared" si="87"/>
        <v/>
      </c>
      <c r="BM106" s="785" t="e">
        <f t="shared" ca="1" si="145"/>
        <v>#DIV/0!</v>
      </c>
      <c r="BN106" s="1096" t="e">
        <f t="shared" ca="1" si="146"/>
        <v>#DIV/0!</v>
      </c>
      <c r="BO106" s="1105" t="e">
        <f t="shared" ca="1" si="147"/>
        <v>#DIV/0!</v>
      </c>
      <c r="BP106" s="1105" t="e">
        <f t="shared" ca="1" si="148"/>
        <v>#DIV/0!</v>
      </c>
    </row>
    <row r="107" spans="1:68" s="70" customFormat="1" ht="21" hidden="1" customHeight="1">
      <c r="A107" s="242">
        <f t="shared" si="116"/>
        <v>94</v>
      </c>
      <c r="B107" s="304"/>
      <c r="C107" s="78" t="str">
        <f t="shared" si="139"/>
        <v/>
      </c>
      <c r="D107" s="476" t="str">
        <f t="shared" ca="1" si="128"/>
        <v/>
      </c>
      <c r="E107" s="82" t="str">
        <f t="shared" si="57"/>
        <v/>
      </c>
      <c r="F107" s="302" t="str">
        <f t="shared" ca="1" si="129"/>
        <v/>
      </c>
      <c r="G107" s="82" t="str">
        <f t="shared" si="58"/>
        <v/>
      </c>
      <c r="H107" s="302" t="str">
        <f t="shared" ca="1" si="130"/>
        <v/>
      </c>
      <c r="I107" s="82" t="str">
        <f t="shared" si="59"/>
        <v/>
      </c>
      <c r="J107" s="302" t="str">
        <f t="shared" ca="1" si="131"/>
        <v/>
      </c>
      <c r="K107" s="82" t="str">
        <f t="shared" si="60"/>
        <v/>
      </c>
      <c r="L107" s="302" t="str">
        <f t="shared" ca="1" si="132"/>
        <v/>
      </c>
      <c r="M107" s="82" t="str">
        <f t="shared" si="61"/>
        <v/>
      </c>
      <c r="N107" s="302" t="str">
        <f t="shared" ca="1" si="133"/>
        <v/>
      </c>
      <c r="O107" s="82" t="str">
        <f t="shared" si="62"/>
        <v/>
      </c>
      <c r="P107" s="302" t="str">
        <f t="shared" ca="1" si="134"/>
        <v/>
      </c>
      <c r="Q107" s="82" t="str">
        <f t="shared" si="63"/>
        <v/>
      </c>
      <c r="R107" s="302" t="str">
        <f t="shared" ca="1" si="135"/>
        <v/>
      </c>
      <c r="S107" s="82" t="str">
        <f t="shared" si="64"/>
        <v/>
      </c>
      <c r="T107" s="79" t="str">
        <f t="shared" si="149"/>
        <v/>
      </c>
      <c r="U107" s="82" t="str">
        <f t="shared" si="65"/>
        <v/>
      </c>
      <c r="V107" s="79" t="str">
        <f t="shared" si="150"/>
        <v/>
      </c>
      <c r="W107" s="82" t="str">
        <f t="shared" si="66"/>
        <v/>
      </c>
      <c r="X107" s="79" t="str">
        <f t="shared" si="151"/>
        <v/>
      </c>
      <c r="Y107" s="82" t="str">
        <f t="shared" si="67"/>
        <v/>
      </c>
      <c r="Z107" s="79" t="str">
        <f t="shared" si="152"/>
        <v/>
      </c>
      <c r="AA107" s="82" t="str">
        <f t="shared" si="68"/>
        <v/>
      </c>
      <c r="AB107" s="79" t="str">
        <f t="shared" si="153"/>
        <v/>
      </c>
      <c r="AC107" s="82" t="str">
        <f t="shared" si="69"/>
        <v/>
      </c>
      <c r="AD107" s="79" t="str">
        <f t="shared" si="154"/>
        <v/>
      </c>
      <c r="AE107" s="82" t="str">
        <f t="shared" si="70"/>
        <v/>
      </c>
      <c r="AF107" s="79" t="str">
        <f t="shared" si="155"/>
        <v/>
      </c>
      <c r="AG107" s="82" t="str">
        <f t="shared" si="71"/>
        <v/>
      </c>
      <c r="AH107" s="79" t="str">
        <f t="shared" si="156"/>
        <v/>
      </c>
      <c r="AI107" s="82" t="str">
        <f t="shared" si="72"/>
        <v/>
      </c>
      <c r="AJ107" s="79" t="str">
        <f t="shared" si="157"/>
        <v/>
      </c>
      <c r="AK107" s="82" t="str">
        <f t="shared" si="73"/>
        <v/>
      </c>
      <c r="AL107" s="79" t="str">
        <f t="shared" si="158"/>
        <v/>
      </c>
      <c r="AM107" s="82" t="str">
        <f t="shared" si="74"/>
        <v/>
      </c>
      <c r="AN107" s="79" t="str">
        <f t="shared" si="159"/>
        <v/>
      </c>
      <c r="AO107" s="82" t="str">
        <f t="shared" si="75"/>
        <v/>
      </c>
      <c r="AP107" s="79" t="str">
        <f t="shared" si="160"/>
        <v/>
      </c>
      <c r="AQ107" s="82" t="str">
        <f t="shared" si="76"/>
        <v/>
      </c>
      <c r="AR107" s="79" t="str">
        <f t="shared" si="161"/>
        <v/>
      </c>
      <c r="AS107" s="82" t="str">
        <f t="shared" si="77"/>
        <v/>
      </c>
      <c r="AT107" s="79" t="str">
        <f t="shared" si="162"/>
        <v/>
      </c>
      <c r="AU107" s="82" t="str">
        <f t="shared" si="78"/>
        <v/>
      </c>
      <c r="AV107" s="79" t="str">
        <f t="shared" si="163"/>
        <v/>
      </c>
      <c r="AW107" s="82" t="str">
        <f t="shared" si="79"/>
        <v/>
      </c>
      <c r="AX107" s="79" t="str">
        <f t="shared" si="164"/>
        <v/>
      </c>
      <c r="AY107" s="82" t="str">
        <f t="shared" si="80"/>
        <v/>
      </c>
      <c r="AZ107" s="79" t="str">
        <f t="shared" si="136"/>
        <v/>
      </c>
      <c r="BA107" s="82" t="str">
        <f t="shared" si="81"/>
        <v/>
      </c>
      <c r="BB107" s="79" t="str">
        <f t="shared" si="168"/>
        <v/>
      </c>
      <c r="BC107" s="82" t="str">
        <f t="shared" si="169"/>
        <v/>
      </c>
      <c r="BD107" s="79" t="str">
        <f t="shared" si="170"/>
        <v/>
      </c>
      <c r="BE107" s="82" t="str">
        <f t="shared" si="171"/>
        <v/>
      </c>
      <c r="BF107" s="79" t="str">
        <f t="shared" si="165"/>
        <v/>
      </c>
      <c r="BG107" s="82" t="str">
        <f t="shared" si="85"/>
        <v/>
      </c>
      <c r="BH107" s="79" t="str">
        <f t="shared" si="166"/>
        <v/>
      </c>
      <c r="BI107" s="82" t="str">
        <f t="shared" si="86"/>
        <v/>
      </c>
      <c r="BJ107" s="79" t="str">
        <f t="shared" si="167"/>
        <v/>
      </c>
      <c r="BK107" s="82" t="str">
        <f t="shared" si="87"/>
        <v/>
      </c>
      <c r="BM107" s="785" t="e">
        <f t="shared" ca="1" si="145"/>
        <v>#DIV/0!</v>
      </c>
      <c r="BN107" s="1096" t="e">
        <f t="shared" ca="1" si="146"/>
        <v>#DIV/0!</v>
      </c>
      <c r="BO107" s="1105" t="e">
        <f t="shared" ca="1" si="147"/>
        <v>#DIV/0!</v>
      </c>
      <c r="BP107" s="1105" t="e">
        <f t="shared" ca="1" si="148"/>
        <v>#DIV/0!</v>
      </c>
    </row>
    <row r="108" spans="1:68" s="70" customFormat="1" ht="21" hidden="1" customHeight="1">
      <c r="A108" s="242">
        <f t="shared" si="116"/>
        <v>95</v>
      </c>
      <c r="B108" s="304"/>
      <c r="C108" s="78" t="str">
        <f t="shared" si="139"/>
        <v/>
      </c>
      <c r="D108" s="476" t="str">
        <f t="shared" ca="1" si="128"/>
        <v/>
      </c>
      <c r="E108" s="82" t="str">
        <f t="shared" si="57"/>
        <v/>
      </c>
      <c r="F108" s="302" t="str">
        <f t="shared" ca="1" si="129"/>
        <v/>
      </c>
      <c r="G108" s="82" t="str">
        <f t="shared" si="58"/>
        <v/>
      </c>
      <c r="H108" s="302" t="str">
        <f t="shared" ca="1" si="130"/>
        <v/>
      </c>
      <c r="I108" s="82" t="str">
        <f t="shared" si="59"/>
        <v/>
      </c>
      <c r="J108" s="302" t="str">
        <f t="shared" ca="1" si="131"/>
        <v/>
      </c>
      <c r="K108" s="82" t="str">
        <f t="shared" si="60"/>
        <v/>
      </c>
      <c r="L108" s="302" t="str">
        <f t="shared" ca="1" si="132"/>
        <v/>
      </c>
      <c r="M108" s="82" t="str">
        <f t="shared" si="61"/>
        <v/>
      </c>
      <c r="N108" s="302" t="str">
        <f t="shared" ca="1" si="133"/>
        <v/>
      </c>
      <c r="O108" s="82" t="str">
        <f t="shared" si="62"/>
        <v/>
      </c>
      <c r="P108" s="302" t="str">
        <f t="shared" ca="1" si="134"/>
        <v/>
      </c>
      <c r="Q108" s="82" t="str">
        <f t="shared" si="63"/>
        <v/>
      </c>
      <c r="R108" s="302" t="str">
        <f t="shared" ca="1" si="135"/>
        <v/>
      </c>
      <c r="S108" s="82" t="str">
        <f t="shared" si="64"/>
        <v/>
      </c>
      <c r="T108" s="79" t="str">
        <f t="shared" si="149"/>
        <v/>
      </c>
      <c r="U108" s="82" t="str">
        <f t="shared" si="65"/>
        <v/>
      </c>
      <c r="V108" s="79" t="str">
        <f t="shared" si="150"/>
        <v/>
      </c>
      <c r="W108" s="82" t="str">
        <f t="shared" si="66"/>
        <v/>
      </c>
      <c r="X108" s="79" t="str">
        <f t="shared" si="151"/>
        <v/>
      </c>
      <c r="Y108" s="82" t="str">
        <f t="shared" si="67"/>
        <v/>
      </c>
      <c r="Z108" s="79" t="str">
        <f t="shared" si="152"/>
        <v/>
      </c>
      <c r="AA108" s="82" t="str">
        <f t="shared" si="68"/>
        <v/>
      </c>
      <c r="AB108" s="79" t="str">
        <f t="shared" si="153"/>
        <v/>
      </c>
      <c r="AC108" s="82" t="str">
        <f t="shared" si="69"/>
        <v/>
      </c>
      <c r="AD108" s="79" t="str">
        <f t="shared" si="154"/>
        <v/>
      </c>
      <c r="AE108" s="82" t="str">
        <f t="shared" si="70"/>
        <v/>
      </c>
      <c r="AF108" s="79" t="str">
        <f t="shared" si="155"/>
        <v/>
      </c>
      <c r="AG108" s="82" t="str">
        <f t="shared" si="71"/>
        <v/>
      </c>
      <c r="AH108" s="79" t="str">
        <f t="shared" si="156"/>
        <v/>
      </c>
      <c r="AI108" s="82" t="str">
        <f t="shared" si="72"/>
        <v/>
      </c>
      <c r="AJ108" s="79" t="str">
        <f t="shared" si="157"/>
        <v/>
      </c>
      <c r="AK108" s="82" t="str">
        <f t="shared" si="73"/>
        <v/>
      </c>
      <c r="AL108" s="79" t="str">
        <f t="shared" si="158"/>
        <v/>
      </c>
      <c r="AM108" s="82" t="str">
        <f t="shared" si="74"/>
        <v/>
      </c>
      <c r="AN108" s="79" t="str">
        <f t="shared" si="159"/>
        <v/>
      </c>
      <c r="AO108" s="82" t="str">
        <f t="shared" si="75"/>
        <v/>
      </c>
      <c r="AP108" s="79" t="str">
        <f t="shared" si="160"/>
        <v/>
      </c>
      <c r="AQ108" s="82" t="str">
        <f t="shared" si="76"/>
        <v/>
      </c>
      <c r="AR108" s="79" t="str">
        <f t="shared" si="161"/>
        <v/>
      </c>
      <c r="AS108" s="82" t="str">
        <f t="shared" si="77"/>
        <v/>
      </c>
      <c r="AT108" s="79" t="str">
        <f t="shared" si="162"/>
        <v/>
      </c>
      <c r="AU108" s="82" t="str">
        <f t="shared" si="78"/>
        <v/>
      </c>
      <c r="AV108" s="79" t="str">
        <f t="shared" si="163"/>
        <v/>
      </c>
      <c r="AW108" s="82" t="str">
        <f t="shared" si="79"/>
        <v/>
      </c>
      <c r="AX108" s="79" t="str">
        <f t="shared" si="164"/>
        <v/>
      </c>
      <c r="AY108" s="82" t="str">
        <f t="shared" si="80"/>
        <v/>
      </c>
      <c r="AZ108" s="79" t="str">
        <f t="shared" si="136"/>
        <v/>
      </c>
      <c r="BA108" s="82" t="str">
        <f t="shared" si="81"/>
        <v/>
      </c>
      <c r="BB108" s="79" t="str">
        <f t="shared" si="168"/>
        <v/>
      </c>
      <c r="BC108" s="82" t="str">
        <f t="shared" si="169"/>
        <v/>
      </c>
      <c r="BD108" s="79" t="str">
        <f t="shared" si="170"/>
        <v/>
      </c>
      <c r="BE108" s="82" t="str">
        <f t="shared" si="171"/>
        <v/>
      </c>
      <c r="BF108" s="79" t="str">
        <f t="shared" si="165"/>
        <v/>
      </c>
      <c r="BG108" s="82" t="str">
        <f t="shared" si="85"/>
        <v/>
      </c>
      <c r="BH108" s="79" t="str">
        <f t="shared" si="166"/>
        <v/>
      </c>
      <c r="BI108" s="82" t="str">
        <f t="shared" si="86"/>
        <v/>
      </c>
      <c r="BJ108" s="79" t="str">
        <f t="shared" si="167"/>
        <v/>
      </c>
      <c r="BK108" s="82" t="str">
        <f t="shared" si="87"/>
        <v/>
      </c>
      <c r="BM108" s="785" t="e">
        <f t="shared" ca="1" si="145"/>
        <v>#DIV/0!</v>
      </c>
      <c r="BN108" s="1096" t="e">
        <f t="shared" ca="1" si="146"/>
        <v>#DIV/0!</v>
      </c>
      <c r="BO108" s="1105" t="e">
        <f t="shared" ca="1" si="147"/>
        <v>#DIV/0!</v>
      </c>
      <c r="BP108" s="1105" t="e">
        <f t="shared" ca="1" si="148"/>
        <v>#DIV/0!</v>
      </c>
    </row>
    <row r="109" spans="1:68" s="70" customFormat="1" ht="21" hidden="1" customHeight="1">
      <c r="A109" s="242">
        <f t="shared" si="116"/>
        <v>96</v>
      </c>
      <c r="B109" s="304"/>
      <c r="C109" s="78" t="str">
        <f t="shared" si="139"/>
        <v/>
      </c>
      <c r="D109" s="476" t="str">
        <f t="shared" ca="1" si="128"/>
        <v/>
      </c>
      <c r="E109" s="82" t="str">
        <f t="shared" si="57"/>
        <v/>
      </c>
      <c r="F109" s="302" t="str">
        <f t="shared" ca="1" si="129"/>
        <v/>
      </c>
      <c r="G109" s="82" t="str">
        <f t="shared" si="58"/>
        <v/>
      </c>
      <c r="H109" s="302" t="str">
        <f t="shared" ca="1" si="130"/>
        <v/>
      </c>
      <c r="I109" s="82" t="str">
        <f t="shared" si="59"/>
        <v/>
      </c>
      <c r="J109" s="302" t="str">
        <f t="shared" ca="1" si="131"/>
        <v/>
      </c>
      <c r="K109" s="82" t="str">
        <f t="shared" si="60"/>
        <v/>
      </c>
      <c r="L109" s="302" t="str">
        <f t="shared" ca="1" si="132"/>
        <v/>
      </c>
      <c r="M109" s="82" t="str">
        <f t="shared" si="61"/>
        <v/>
      </c>
      <c r="N109" s="302" t="str">
        <f t="shared" ca="1" si="133"/>
        <v/>
      </c>
      <c r="O109" s="82" t="str">
        <f t="shared" si="62"/>
        <v/>
      </c>
      <c r="P109" s="302" t="str">
        <f t="shared" ca="1" si="134"/>
        <v/>
      </c>
      <c r="Q109" s="82" t="str">
        <f t="shared" si="63"/>
        <v/>
      </c>
      <c r="R109" s="302" t="str">
        <f t="shared" ca="1" si="135"/>
        <v/>
      </c>
      <c r="S109" s="82" t="str">
        <f t="shared" si="64"/>
        <v/>
      </c>
      <c r="T109" s="79" t="str">
        <f t="shared" si="149"/>
        <v/>
      </c>
      <c r="U109" s="82" t="str">
        <f t="shared" si="65"/>
        <v/>
      </c>
      <c r="V109" s="79" t="str">
        <f t="shared" si="150"/>
        <v/>
      </c>
      <c r="W109" s="82" t="str">
        <f t="shared" si="66"/>
        <v/>
      </c>
      <c r="X109" s="79" t="str">
        <f t="shared" si="151"/>
        <v/>
      </c>
      <c r="Y109" s="82" t="str">
        <f t="shared" si="67"/>
        <v/>
      </c>
      <c r="Z109" s="79" t="str">
        <f t="shared" si="152"/>
        <v/>
      </c>
      <c r="AA109" s="82" t="str">
        <f t="shared" si="68"/>
        <v/>
      </c>
      <c r="AB109" s="79" t="str">
        <f t="shared" si="153"/>
        <v/>
      </c>
      <c r="AC109" s="82" t="str">
        <f t="shared" si="69"/>
        <v/>
      </c>
      <c r="AD109" s="79" t="str">
        <f t="shared" si="154"/>
        <v/>
      </c>
      <c r="AE109" s="82" t="str">
        <f t="shared" si="70"/>
        <v/>
      </c>
      <c r="AF109" s="79" t="str">
        <f t="shared" si="155"/>
        <v/>
      </c>
      <c r="AG109" s="82" t="str">
        <f t="shared" si="71"/>
        <v/>
      </c>
      <c r="AH109" s="79" t="str">
        <f t="shared" si="156"/>
        <v/>
      </c>
      <c r="AI109" s="82" t="str">
        <f t="shared" si="72"/>
        <v/>
      </c>
      <c r="AJ109" s="79" t="str">
        <f t="shared" si="157"/>
        <v/>
      </c>
      <c r="AK109" s="82" t="str">
        <f t="shared" si="73"/>
        <v/>
      </c>
      <c r="AL109" s="79" t="str">
        <f t="shared" si="158"/>
        <v/>
      </c>
      <c r="AM109" s="82" t="str">
        <f t="shared" si="74"/>
        <v/>
      </c>
      <c r="AN109" s="79" t="str">
        <f t="shared" si="159"/>
        <v/>
      </c>
      <c r="AO109" s="82" t="str">
        <f t="shared" si="75"/>
        <v/>
      </c>
      <c r="AP109" s="79" t="str">
        <f t="shared" si="160"/>
        <v/>
      </c>
      <c r="AQ109" s="82" t="str">
        <f t="shared" si="76"/>
        <v/>
      </c>
      <c r="AR109" s="79" t="str">
        <f t="shared" si="161"/>
        <v/>
      </c>
      <c r="AS109" s="82" t="str">
        <f t="shared" si="77"/>
        <v/>
      </c>
      <c r="AT109" s="79" t="str">
        <f t="shared" si="162"/>
        <v/>
      </c>
      <c r="AU109" s="82" t="str">
        <f t="shared" si="78"/>
        <v/>
      </c>
      <c r="AV109" s="79" t="str">
        <f t="shared" si="163"/>
        <v/>
      </c>
      <c r="AW109" s="82" t="str">
        <f t="shared" si="79"/>
        <v/>
      </c>
      <c r="AX109" s="79" t="str">
        <f t="shared" si="164"/>
        <v/>
      </c>
      <c r="AY109" s="82" t="str">
        <f t="shared" si="80"/>
        <v/>
      </c>
      <c r="AZ109" s="79" t="str">
        <f t="shared" si="136"/>
        <v/>
      </c>
      <c r="BA109" s="82" t="str">
        <f t="shared" si="81"/>
        <v/>
      </c>
      <c r="BB109" s="79" t="str">
        <f t="shared" si="168"/>
        <v/>
      </c>
      <c r="BC109" s="82" t="str">
        <f t="shared" si="169"/>
        <v/>
      </c>
      <c r="BD109" s="79" t="str">
        <f t="shared" si="170"/>
        <v/>
      </c>
      <c r="BE109" s="82" t="str">
        <f t="shared" si="171"/>
        <v/>
      </c>
      <c r="BF109" s="79" t="str">
        <f t="shared" si="165"/>
        <v/>
      </c>
      <c r="BG109" s="82" t="str">
        <f t="shared" si="85"/>
        <v/>
      </c>
      <c r="BH109" s="79" t="str">
        <f t="shared" si="166"/>
        <v/>
      </c>
      <c r="BI109" s="82" t="str">
        <f t="shared" si="86"/>
        <v/>
      </c>
      <c r="BJ109" s="79" t="str">
        <f t="shared" si="167"/>
        <v/>
      </c>
      <c r="BK109" s="82" t="str">
        <f t="shared" si="87"/>
        <v/>
      </c>
      <c r="BM109" s="785" t="e">
        <f t="shared" ca="1" si="145"/>
        <v>#DIV/0!</v>
      </c>
      <c r="BN109" s="1096" t="e">
        <f t="shared" ca="1" si="146"/>
        <v>#DIV/0!</v>
      </c>
      <c r="BO109" s="1105" t="e">
        <f t="shared" ca="1" si="147"/>
        <v>#DIV/0!</v>
      </c>
      <c r="BP109" s="1105" t="e">
        <f t="shared" ca="1" si="148"/>
        <v>#DIV/0!</v>
      </c>
    </row>
    <row r="110" spans="1:68" s="70" customFormat="1" ht="21" hidden="1" customHeight="1">
      <c r="A110" s="242">
        <f t="shared" si="116"/>
        <v>97</v>
      </c>
      <c r="B110" s="304"/>
      <c r="C110" s="78" t="str">
        <f t="shared" si="139"/>
        <v/>
      </c>
      <c r="D110" s="476" t="str">
        <f t="shared" ref="D110:D133" ca="1" si="172">IF($D$8="Habilitado",IF($B110="","",ROUND(VLOOKUP($B110,OFERENTE_1,14,FALSE),2)),"")</f>
        <v/>
      </c>
      <c r="E110" s="82" t="str">
        <f t="shared" si="57"/>
        <v/>
      </c>
      <c r="F110" s="302" t="str">
        <f t="shared" ref="F110:F133" ca="1" si="173">IF($F$8="Habilitado",IF($B110="","",ROUND(VLOOKUP($B110,OFERENTE_2,14,FALSE),2)),"")</f>
        <v/>
      </c>
      <c r="G110" s="82" t="str">
        <f t="shared" si="58"/>
        <v/>
      </c>
      <c r="H110" s="302" t="str">
        <f t="shared" ref="H110:H133" ca="1" si="174">IF($H$8="Habilitado",IF($B110="","",ROUND(VLOOKUP($B110,OFERENTE_3,14,FALSE),2)),"")</f>
        <v/>
      </c>
      <c r="I110" s="82" t="str">
        <f t="shared" si="59"/>
        <v/>
      </c>
      <c r="J110" s="302" t="str">
        <f t="shared" ref="J110:J133" ca="1" si="175">IF($J$8="Habilitado",IF($B110="","",ROUND(VLOOKUP($B110,OFERENTE_4,14,FALSE),2)),"")</f>
        <v/>
      </c>
      <c r="K110" s="82" t="str">
        <f t="shared" si="60"/>
        <v/>
      </c>
      <c r="L110" s="302" t="str">
        <f t="shared" ref="L110:L133" ca="1" si="176">IF($L$8="Habilitado",IF($B110="","",ROUND(VLOOKUP($B110,OFERENTE_5,14,FALSE),2)),"")</f>
        <v/>
      </c>
      <c r="M110" s="82" t="str">
        <f t="shared" si="61"/>
        <v/>
      </c>
      <c r="N110" s="302" t="str">
        <f t="shared" ref="N110:N133" ca="1" si="177">IF($N$8="Habilitado",IF($B110="","",ROUND(VLOOKUP($B110,OFERENTE_6,14,FALSE),2)),"")</f>
        <v/>
      </c>
      <c r="O110" s="82" t="str">
        <f t="shared" si="62"/>
        <v/>
      </c>
      <c r="P110" s="302" t="str">
        <f t="shared" ref="P110:P133" ca="1" si="178">IF($P$8="Habilitado",IF($B110="","",ROUND(VLOOKUP($B110,OFERENTE_7,14,FALSE),2)),"")</f>
        <v/>
      </c>
      <c r="Q110" s="82" t="str">
        <f t="shared" si="63"/>
        <v/>
      </c>
      <c r="R110" s="302" t="str">
        <f t="shared" ref="R110:R133" ca="1" si="179">IF($R$8="Habilitado",IF($B110="","",ROUND(VLOOKUP($B110,OFERENTE_8,14,FALSE),2)),"")</f>
        <v/>
      </c>
      <c r="S110" s="82" t="str">
        <f t="shared" si="64"/>
        <v/>
      </c>
      <c r="T110" s="79" t="str">
        <f t="shared" si="149"/>
        <v/>
      </c>
      <c r="U110" s="82" t="str">
        <f t="shared" si="65"/>
        <v/>
      </c>
      <c r="V110" s="79" t="str">
        <f t="shared" si="150"/>
        <v/>
      </c>
      <c r="W110" s="82" t="str">
        <f t="shared" si="66"/>
        <v/>
      </c>
      <c r="X110" s="79" t="str">
        <f t="shared" si="151"/>
        <v/>
      </c>
      <c r="Y110" s="82" t="str">
        <f t="shared" si="67"/>
        <v/>
      </c>
      <c r="Z110" s="79" t="str">
        <f t="shared" si="152"/>
        <v/>
      </c>
      <c r="AA110" s="82" t="str">
        <f t="shared" si="68"/>
        <v/>
      </c>
      <c r="AB110" s="79" t="str">
        <f t="shared" si="153"/>
        <v/>
      </c>
      <c r="AC110" s="82" t="str">
        <f t="shared" si="69"/>
        <v/>
      </c>
      <c r="AD110" s="79" t="str">
        <f t="shared" si="154"/>
        <v/>
      </c>
      <c r="AE110" s="82" t="str">
        <f t="shared" si="70"/>
        <v/>
      </c>
      <c r="AF110" s="79" t="str">
        <f t="shared" si="155"/>
        <v/>
      </c>
      <c r="AG110" s="82" t="str">
        <f t="shared" si="71"/>
        <v/>
      </c>
      <c r="AH110" s="79" t="str">
        <f t="shared" si="156"/>
        <v/>
      </c>
      <c r="AI110" s="82" t="str">
        <f t="shared" si="72"/>
        <v/>
      </c>
      <c r="AJ110" s="79" t="str">
        <f t="shared" si="157"/>
        <v/>
      </c>
      <c r="AK110" s="82" t="str">
        <f t="shared" si="73"/>
        <v/>
      </c>
      <c r="AL110" s="79" t="str">
        <f t="shared" si="158"/>
        <v/>
      </c>
      <c r="AM110" s="82" t="str">
        <f t="shared" si="74"/>
        <v/>
      </c>
      <c r="AN110" s="79" t="str">
        <f t="shared" si="159"/>
        <v/>
      </c>
      <c r="AO110" s="82" t="str">
        <f t="shared" si="75"/>
        <v/>
      </c>
      <c r="AP110" s="79" t="str">
        <f t="shared" si="160"/>
        <v/>
      </c>
      <c r="AQ110" s="82" t="str">
        <f t="shared" si="76"/>
        <v/>
      </c>
      <c r="AR110" s="79" t="str">
        <f t="shared" si="161"/>
        <v/>
      </c>
      <c r="AS110" s="82" t="str">
        <f t="shared" si="77"/>
        <v/>
      </c>
      <c r="AT110" s="79" t="str">
        <f t="shared" si="162"/>
        <v/>
      </c>
      <c r="AU110" s="82" t="str">
        <f t="shared" si="78"/>
        <v/>
      </c>
      <c r="AV110" s="79" t="str">
        <f t="shared" si="163"/>
        <v/>
      </c>
      <c r="AW110" s="82" t="str">
        <f t="shared" si="79"/>
        <v/>
      </c>
      <c r="AX110" s="79" t="str">
        <f t="shared" si="164"/>
        <v/>
      </c>
      <c r="AY110" s="82" t="str">
        <f t="shared" si="80"/>
        <v/>
      </c>
      <c r="AZ110" s="79" t="str">
        <f t="shared" ref="AZ110:AZ133" si="180">IF($AZ$8="Habilitado",IF($B110="","",ROUND(VLOOKUP($B110,OFERENTE_25,5,FALSE),2)),"")</f>
        <v/>
      </c>
      <c r="BA110" s="82" t="str">
        <f t="shared" si="81"/>
        <v/>
      </c>
      <c r="BB110" s="79" t="str">
        <f t="shared" si="168"/>
        <v/>
      </c>
      <c r="BC110" s="82" t="str">
        <f t="shared" si="169"/>
        <v/>
      </c>
      <c r="BD110" s="79" t="str">
        <f t="shared" si="170"/>
        <v/>
      </c>
      <c r="BE110" s="82" t="str">
        <f t="shared" si="171"/>
        <v/>
      </c>
      <c r="BF110" s="79" t="str">
        <f t="shared" si="165"/>
        <v/>
      </c>
      <c r="BG110" s="82" t="str">
        <f t="shared" si="85"/>
        <v/>
      </c>
      <c r="BH110" s="79" t="str">
        <f t="shared" si="166"/>
        <v/>
      </c>
      <c r="BI110" s="82" t="str">
        <f t="shared" si="86"/>
        <v/>
      </c>
      <c r="BJ110" s="79" t="str">
        <f t="shared" si="167"/>
        <v/>
      </c>
      <c r="BK110" s="82" t="str">
        <f t="shared" si="87"/>
        <v/>
      </c>
      <c r="BM110" s="785" t="e">
        <f t="shared" ca="1" si="145"/>
        <v>#DIV/0!</v>
      </c>
      <c r="BN110" s="1096" t="e">
        <f t="shared" ca="1" si="146"/>
        <v>#DIV/0!</v>
      </c>
      <c r="BO110" s="1105" t="e">
        <f t="shared" ca="1" si="147"/>
        <v>#DIV/0!</v>
      </c>
      <c r="BP110" s="1105" t="e">
        <f t="shared" ca="1" si="148"/>
        <v>#DIV/0!</v>
      </c>
    </row>
    <row r="111" spans="1:68" s="70" customFormat="1" ht="21" hidden="1" customHeight="1">
      <c r="A111" s="242">
        <f t="shared" si="116"/>
        <v>98</v>
      </c>
      <c r="B111" s="304"/>
      <c r="C111" s="78" t="str">
        <f t="shared" si="139"/>
        <v/>
      </c>
      <c r="D111" s="476" t="str">
        <f t="shared" ca="1" si="172"/>
        <v/>
      </c>
      <c r="E111" s="82" t="str">
        <f t="shared" si="57"/>
        <v/>
      </c>
      <c r="F111" s="302" t="str">
        <f t="shared" ca="1" si="173"/>
        <v/>
      </c>
      <c r="G111" s="82" t="str">
        <f t="shared" si="58"/>
        <v/>
      </c>
      <c r="H111" s="302" t="str">
        <f t="shared" ca="1" si="174"/>
        <v/>
      </c>
      <c r="I111" s="82" t="str">
        <f t="shared" si="59"/>
        <v/>
      </c>
      <c r="J111" s="302" t="str">
        <f t="shared" ca="1" si="175"/>
        <v/>
      </c>
      <c r="K111" s="82" t="str">
        <f t="shared" si="60"/>
        <v/>
      </c>
      <c r="L111" s="302" t="str">
        <f t="shared" ca="1" si="176"/>
        <v/>
      </c>
      <c r="M111" s="82" t="str">
        <f t="shared" si="61"/>
        <v/>
      </c>
      <c r="N111" s="302" t="str">
        <f t="shared" ca="1" si="177"/>
        <v/>
      </c>
      <c r="O111" s="82" t="str">
        <f t="shared" si="62"/>
        <v/>
      </c>
      <c r="P111" s="302" t="str">
        <f t="shared" ca="1" si="178"/>
        <v/>
      </c>
      <c r="Q111" s="82" t="str">
        <f t="shared" si="63"/>
        <v/>
      </c>
      <c r="R111" s="302" t="str">
        <f t="shared" ca="1" si="179"/>
        <v/>
      </c>
      <c r="S111" s="82" t="str">
        <f t="shared" si="64"/>
        <v/>
      </c>
      <c r="T111" s="79" t="str">
        <f t="shared" si="149"/>
        <v/>
      </c>
      <c r="U111" s="82" t="str">
        <f t="shared" si="65"/>
        <v/>
      </c>
      <c r="V111" s="79" t="str">
        <f t="shared" si="150"/>
        <v/>
      </c>
      <c r="W111" s="82" t="str">
        <f t="shared" si="66"/>
        <v/>
      </c>
      <c r="X111" s="79" t="str">
        <f t="shared" si="151"/>
        <v/>
      </c>
      <c r="Y111" s="82" t="str">
        <f t="shared" si="67"/>
        <v/>
      </c>
      <c r="Z111" s="79" t="str">
        <f t="shared" si="152"/>
        <v/>
      </c>
      <c r="AA111" s="82" t="str">
        <f t="shared" si="68"/>
        <v/>
      </c>
      <c r="AB111" s="79" t="str">
        <f t="shared" si="153"/>
        <v/>
      </c>
      <c r="AC111" s="82" t="str">
        <f t="shared" si="69"/>
        <v/>
      </c>
      <c r="AD111" s="79" t="str">
        <f t="shared" si="154"/>
        <v/>
      </c>
      <c r="AE111" s="82" t="str">
        <f t="shared" si="70"/>
        <v/>
      </c>
      <c r="AF111" s="79" t="str">
        <f t="shared" si="155"/>
        <v/>
      </c>
      <c r="AG111" s="82" t="str">
        <f t="shared" si="71"/>
        <v/>
      </c>
      <c r="AH111" s="79" t="str">
        <f t="shared" si="156"/>
        <v/>
      </c>
      <c r="AI111" s="82" t="str">
        <f t="shared" si="72"/>
        <v/>
      </c>
      <c r="AJ111" s="79" t="str">
        <f t="shared" si="157"/>
        <v/>
      </c>
      <c r="AK111" s="82" t="str">
        <f t="shared" si="73"/>
        <v/>
      </c>
      <c r="AL111" s="79" t="str">
        <f t="shared" si="158"/>
        <v/>
      </c>
      <c r="AM111" s="82" t="str">
        <f t="shared" si="74"/>
        <v/>
      </c>
      <c r="AN111" s="79" t="str">
        <f t="shared" si="159"/>
        <v/>
      </c>
      <c r="AO111" s="82" t="str">
        <f t="shared" si="75"/>
        <v/>
      </c>
      <c r="AP111" s="79" t="str">
        <f t="shared" si="160"/>
        <v/>
      </c>
      <c r="AQ111" s="82" t="str">
        <f t="shared" si="76"/>
        <v/>
      </c>
      <c r="AR111" s="79" t="str">
        <f t="shared" si="161"/>
        <v/>
      </c>
      <c r="AS111" s="82" t="str">
        <f t="shared" si="77"/>
        <v/>
      </c>
      <c r="AT111" s="79" t="str">
        <f t="shared" si="162"/>
        <v/>
      </c>
      <c r="AU111" s="82" t="str">
        <f t="shared" si="78"/>
        <v/>
      </c>
      <c r="AV111" s="79" t="str">
        <f t="shared" si="163"/>
        <v/>
      </c>
      <c r="AW111" s="82" t="str">
        <f t="shared" si="79"/>
        <v/>
      </c>
      <c r="AX111" s="79" t="str">
        <f t="shared" si="164"/>
        <v/>
      </c>
      <c r="AY111" s="82" t="str">
        <f t="shared" si="80"/>
        <v/>
      </c>
      <c r="AZ111" s="79" t="str">
        <f t="shared" si="180"/>
        <v/>
      </c>
      <c r="BA111" s="82" t="str">
        <f t="shared" si="81"/>
        <v/>
      </c>
      <c r="BB111" s="79" t="str">
        <f t="shared" si="168"/>
        <v/>
      </c>
      <c r="BC111" s="82" t="str">
        <f t="shared" si="169"/>
        <v/>
      </c>
      <c r="BD111" s="79" t="str">
        <f t="shared" si="170"/>
        <v/>
      </c>
      <c r="BE111" s="82" t="str">
        <f t="shared" si="171"/>
        <v/>
      </c>
      <c r="BF111" s="79" t="str">
        <f t="shared" si="165"/>
        <v/>
      </c>
      <c r="BG111" s="82" t="str">
        <f t="shared" si="85"/>
        <v/>
      </c>
      <c r="BH111" s="79" t="str">
        <f t="shared" si="166"/>
        <v/>
      </c>
      <c r="BI111" s="82" t="str">
        <f t="shared" si="86"/>
        <v/>
      </c>
      <c r="BJ111" s="79" t="str">
        <f t="shared" si="167"/>
        <v/>
      </c>
      <c r="BK111" s="82" t="str">
        <f t="shared" si="87"/>
        <v/>
      </c>
      <c r="BM111" s="785" t="e">
        <f t="shared" ca="1" si="145"/>
        <v>#DIV/0!</v>
      </c>
      <c r="BN111" s="1096" t="e">
        <f t="shared" ca="1" si="146"/>
        <v>#DIV/0!</v>
      </c>
      <c r="BO111" s="1105" t="e">
        <f t="shared" ca="1" si="147"/>
        <v>#DIV/0!</v>
      </c>
      <c r="BP111" s="1105" t="e">
        <f t="shared" ca="1" si="148"/>
        <v>#DIV/0!</v>
      </c>
    </row>
    <row r="112" spans="1:68" s="70" customFormat="1" ht="21" hidden="1" customHeight="1">
      <c r="A112" s="242">
        <f t="shared" si="116"/>
        <v>99</v>
      </c>
      <c r="B112" s="304"/>
      <c r="C112" s="78" t="str">
        <f t="shared" si="139"/>
        <v/>
      </c>
      <c r="D112" s="476" t="str">
        <f t="shared" ca="1" si="172"/>
        <v/>
      </c>
      <c r="E112" s="82" t="str">
        <f t="shared" si="57"/>
        <v/>
      </c>
      <c r="F112" s="302" t="str">
        <f t="shared" ca="1" si="173"/>
        <v/>
      </c>
      <c r="G112" s="82" t="str">
        <f t="shared" si="58"/>
        <v/>
      </c>
      <c r="H112" s="302" t="str">
        <f t="shared" ca="1" si="174"/>
        <v/>
      </c>
      <c r="I112" s="82" t="str">
        <f t="shared" si="59"/>
        <v/>
      </c>
      <c r="J112" s="302" t="str">
        <f t="shared" ca="1" si="175"/>
        <v/>
      </c>
      <c r="K112" s="82" t="str">
        <f t="shared" si="60"/>
        <v/>
      </c>
      <c r="L112" s="302" t="str">
        <f t="shared" ca="1" si="176"/>
        <v/>
      </c>
      <c r="M112" s="82" t="str">
        <f t="shared" si="61"/>
        <v/>
      </c>
      <c r="N112" s="302" t="str">
        <f t="shared" ca="1" si="177"/>
        <v/>
      </c>
      <c r="O112" s="82" t="str">
        <f t="shared" si="62"/>
        <v/>
      </c>
      <c r="P112" s="302" t="str">
        <f t="shared" ca="1" si="178"/>
        <v/>
      </c>
      <c r="Q112" s="82" t="str">
        <f t="shared" si="63"/>
        <v/>
      </c>
      <c r="R112" s="302" t="str">
        <f t="shared" ca="1" si="179"/>
        <v/>
      </c>
      <c r="S112" s="82" t="str">
        <f t="shared" si="64"/>
        <v/>
      </c>
      <c r="T112" s="79" t="str">
        <f t="shared" si="149"/>
        <v/>
      </c>
      <c r="U112" s="82" t="str">
        <f t="shared" si="65"/>
        <v/>
      </c>
      <c r="V112" s="79" t="str">
        <f t="shared" si="150"/>
        <v/>
      </c>
      <c r="W112" s="82" t="str">
        <f t="shared" si="66"/>
        <v/>
      </c>
      <c r="X112" s="79" t="str">
        <f t="shared" si="151"/>
        <v/>
      </c>
      <c r="Y112" s="82" t="str">
        <f t="shared" si="67"/>
        <v/>
      </c>
      <c r="Z112" s="79" t="str">
        <f t="shared" si="152"/>
        <v/>
      </c>
      <c r="AA112" s="82" t="str">
        <f t="shared" si="68"/>
        <v/>
      </c>
      <c r="AB112" s="79" t="str">
        <f t="shared" si="153"/>
        <v/>
      </c>
      <c r="AC112" s="82" t="str">
        <f t="shared" si="69"/>
        <v/>
      </c>
      <c r="AD112" s="79" t="str">
        <f t="shared" si="154"/>
        <v/>
      </c>
      <c r="AE112" s="82" t="str">
        <f t="shared" si="70"/>
        <v/>
      </c>
      <c r="AF112" s="79" t="str">
        <f t="shared" si="155"/>
        <v/>
      </c>
      <c r="AG112" s="82" t="str">
        <f t="shared" si="71"/>
        <v/>
      </c>
      <c r="AH112" s="79" t="str">
        <f t="shared" si="156"/>
        <v/>
      </c>
      <c r="AI112" s="82" t="str">
        <f t="shared" si="72"/>
        <v/>
      </c>
      <c r="AJ112" s="79" t="str">
        <f t="shared" si="157"/>
        <v/>
      </c>
      <c r="AK112" s="82" t="str">
        <f t="shared" si="73"/>
        <v/>
      </c>
      <c r="AL112" s="79" t="str">
        <f t="shared" si="158"/>
        <v/>
      </c>
      <c r="AM112" s="82" t="str">
        <f t="shared" si="74"/>
        <v/>
      </c>
      <c r="AN112" s="79" t="str">
        <f t="shared" si="159"/>
        <v/>
      </c>
      <c r="AO112" s="82" t="str">
        <f t="shared" si="75"/>
        <v/>
      </c>
      <c r="AP112" s="79" t="str">
        <f t="shared" si="160"/>
        <v/>
      </c>
      <c r="AQ112" s="82" t="str">
        <f t="shared" si="76"/>
        <v/>
      </c>
      <c r="AR112" s="79" t="str">
        <f t="shared" si="161"/>
        <v/>
      </c>
      <c r="AS112" s="82" t="str">
        <f t="shared" si="77"/>
        <v/>
      </c>
      <c r="AT112" s="79" t="str">
        <f t="shared" si="162"/>
        <v/>
      </c>
      <c r="AU112" s="82" t="str">
        <f t="shared" si="78"/>
        <v/>
      </c>
      <c r="AV112" s="79" t="str">
        <f t="shared" si="163"/>
        <v/>
      </c>
      <c r="AW112" s="82" t="str">
        <f t="shared" si="79"/>
        <v/>
      </c>
      <c r="AX112" s="79" t="str">
        <f t="shared" si="164"/>
        <v/>
      </c>
      <c r="AY112" s="82" t="str">
        <f t="shared" si="80"/>
        <v/>
      </c>
      <c r="AZ112" s="79" t="str">
        <f t="shared" si="180"/>
        <v/>
      </c>
      <c r="BA112" s="82" t="str">
        <f t="shared" si="81"/>
        <v/>
      </c>
      <c r="BB112" s="79" t="str">
        <f t="shared" si="168"/>
        <v/>
      </c>
      <c r="BC112" s="82" t="str">
        <f t="shared" si="169"/>
        <v/>
      </c>
      <c r="BD112" s="79" t="str">
        <f t="shared" si="170"/>
        <v/>
      </c>
      <c r="BE112" s="82" t="str">
        <f t="shared" si="171"/>
        <v/>
      </c>
      <c r="BF112" s="79" t="str">
        <f t="shared" si="165"/>
        <v/>
      </c>
      <c r="BG112" s="82" t="str">
        <f t="shared" si="85"/>
        <v/>
      </c>
      <c r="BH112" s="79" t="str">
        <f t="shared" si="166"/>
        <v/>
      </c>
      <c r="BI112" s="82" t="str">
        <f t="shared" si="86"/>
        <v/>
      </c>
      <c r="BJ112" s="79" t="str">
        <f t="shared" si="167"/>
        <v/>
      </c>
      <c r="BK112" s="82" t="str">
        <f t="shared" si="87"/>
        <v/>
      </c>
      <c r="BM112" s="785" t="e">
        <f t="shared" ca="1" si="145"/>
        <v>#DIV/0!</v>
      </c>
      <c r="BN112" s="1096" t="e">
        <f t="shared" ca="1" si="146"/>
        <v>#DIV/0!</v>
      </c>
      <c r="BO112" s="1105" t="e">
        <f t="shared" ca="1" si="147"/>
        <v>#DIV/0!</v>
      </c>
      <c r="BP112" s="1105" t="e">
        <f t="shared" ca="1" si="148"/>
        <v>#DIV/0!</v>
      </c>
    </row>
    <row r="113" spans="1:68" s="70" customFormat="1" ht="21" hidden="1" customHeight="1">
      <c r="A113" s="242">
        <f t="shared" si="116"/>
        <v>100</v>
      </c>
      <c r="B113" s="304"/>
      <c r="C113" s="78" t="str">
        <f t="shared" si="139"/>
        <v/>
      </c>
      <c r="D113" s="476" t="str">
        <f t="shared" ca="1" si="172"/>
        <v/>
      </c>
      <c r="E113" s="82" t="str">
        <f t="shared" si="57"/>
        <v/>
      </c>
      <c r="F113" s="302" t="str">
        <f t="shared" ca="1" si="173"/>
        <v/>
      </c>
      <c r="G113" s="82" t="str">
        <f t="shared" si="58"/>
        <v/>
      </c>
      <c r="H113" s="302" t="str">
        <f t="shared" ca="1" si="174"/>
        <v/>
      </c>
      <c r="I113" s="82" t="str">
        <f t="shared" si="59"/>
        <v/>
      </c>
      <c r="J113" s="302" t="str">
        <f t="shared" ca="1" si="175"/>
        <v/>
      </c>
      <c r="K113" s="82" t="str">
        <f t="shared" si="60"/>
        <v/>
      </c>
      <c r="L113" s="302" t="str">
        <f t="shared" ca="1" si="176"/>
        <v/>
      </c>
      <c r="M113" s="82" t="str">
        <f t="shared" si="61"/>
        <v/>
      </c>
      <c r="N113" s="302" t="str">
        <f t="shared" ca="1" si="177"/>
        <v/>
      </c>
      <c r="O113" s="82" t="str">
        <f t="shared" si="62"/>
        <v/>
      </c>
      <c r="P113" s="302" t="str">
        <f t="shared" ca="1" si="178"/>
        <v/>
      </c>
      <c r="Q113" s="82" t="str">
        <f t="shared" si="63"/>
        <v/>
      </c>
      <c r="R113" s="302" t="str">
        <f t="shared" ca="1" si="179"/>
        <v/>
      </c>
      <c r="S113" s="82" t="str">
        <f t="shared" si="64"/>
        <v/>
      </c>
      <c r="T113" s="79" t="str">
        <f t="shared" si="149"/>
        <v/>
      </c>
      <c r="U113" s="82" t="str">
        <f t="shared" si="65"/>
        <v/>
      </c>
      <c r="V113" s="79" t="str">
        <f t="shared" si="150"/>
        <v/>
      </c>
      <c r="W113" s="82" t="str">
        <f t="shared" si="66"/>
        <v/>
      </c>
      <c r="X113" s="79" t="str">
        <f t="shared" si="151"/>
        <v/>
      </c>
      <c r="Y113" s="82" t="str">
        <f t="shared" si="67"/>
        <v/>
      </c>
      <c r="Z113" s="79" t="str">
        <f t="shared" si="152"/>
        <v/>
      </c>
      <c r="AA113" s="82" t="str">
        <f t="shared" si="68"/>
        <v/>
      </c>
      <c r="AB113" s="79" t="str">
        <f t="shared" si="153"/>
        <v/>
      </c>
      <c r="AC113" s="82" t="str">
        <f t="shared" si="69"/>
        <v/>
      </c>
      <c r="AD113" s="79" t="str">
        <f t="shared" si="154"/>
        <v/>
      </c>
      <c r="AE113" s="82" t="str">
        <f t="shared" si="70"/>
        <v/>
      </c>
      <c r="AF113" s="79" t="str">
        <f t="shared" si="155"/>
        <v/>
      </c>
      <c r="AG113" s="82" t="str">
        <f t="shared" si="71"/>
        <v/>
      </c>
      <c r="AH113" s="79" t="str">
        <f t="shared" si="156"/>
        <v/>
      </c>
      <c r="AI113" s="82" t="str">
        <f t="shared" si="72"/>
        <v/>
      </c>
      <c r="AJ113" s="79" t="str">
        <f t="shared" si="157"/>
        <v/>
      </c>
      <c r="AK113" s="82" t="str">
        <f t="shared" si="73"/>
        <v/>
      </c>
      <c r="AL113" s="79" t="str">
        <f t="shared" si="158"/>
        <v/>
      </c>
      <c r="AM113" s="82" t="str">
        <f t="shared" si="74"/>
        <v/>
      </c>
      <c r="AN113" s="79" t="str">
        <f t="shared" si="159"/>
        <v/>
      </c>
      <c r="AO113" s="82" t="str">
        <f t="shared" si="75"/>
        <v/>
      </c>
      <c r="AP113" s="79" t="str">
        <f t="shared" si="160"/>
        <v/>
      </c>
      <c r="AQ113" s="82" t="str">
        <f t="shared" si="76"/>
        <v/>
      </c>
      <c r="AR113" s="79" t="str">
        <f t="shared" si="161"/>
        <v/>
      </c>
      <c r="AS113" s="82" t="str">
        <f t="shared" si="77"/>
        <v/>
      </c>
      <c r="AT113" s="79" t="str">
        <f t="shared" si="162"/>
        <v/>
      </c>
      <c r="AU113" s="82" t="str">
        <f t="shared" si="78"/>
        <v/>
      </c>
      <c r="AV113" s="79" t="str">
        <f t="shared" si="163"/>
        <v/>
      </c>
      <c r="AW113" s="82" t="str">
        <f t="shared" si="79"/>
        <v/>
      </c>
      <c r="AX113" s="79" t="str">
        <f t="shared" si="164"/>
        <v/>
      </c>
      <c r="AY113" s="82" t="str">
        <f t="shared" si="80"/>
        <v/>
      </c>
      <c r="AZ113" s="79" t="str">
        <f t="shared" si="180"/>
        <v/>
      </c>
      <c r="BA113" s="82" t="str">
        <f t="shared" si="81"/>
        <v/>
      </c>
      <c r="BB113" s="79" t="str">
        <f t="shared" si="168"/>
        <v/>
      </c>
      <c r="BC113" s="82" t="str">
        <f t="shared" si="169"/>
        <v/>
      </c>
      <c r="BD113" s="79" t="str">
        <f t="shared" si="170"/>
        <v/>
      </c>
      <c r="BE113" s="82" t="str">
        <f t="shared" si="171"/>
        <v/>
      </c>
      <c r="BF113" s="79" t="str">
        <f t="shared" si="165"/>
        <v/>
      </c>
      <c r="BG113" s="82" t="str">
        <f t="shared" si="85"/>
        <v/>
      </c>
      <c r="BH113" s="79" t="str">
        <f t="shared" si="166"/>
        <v/>
      </c>
      <c r="BI113" s="82" t="str">
        <f t="shared" si="86"/>
        <v/>
      </c>
      <c r="BJ113" s="79" t="str">
        <f t="shared" si="167"/>
        <v/>
      </c>
      <c r="BK113" s="82" t="str">
        <f t="shared" si="87"/>
        <v/>
      </c>
      <c r="BM113" s="785" t="e">
        <f t="shared" ca="1" si="145"/>
        <v>#DIV/0!</v>
      </c>
      <c r="BN113" s="1096" t="e">
        <f t="shared" ca="1" si="146"/>
        <v>#DIV/0!</v>
      </c>
      <c r="BO113" s="1105" t="e">
        <f t="shared" ca="1" si="147"/>
        <v>#DIV/0!</v>
      </c>
      <c r="BP113" s="1105" t="e">
        <f t="shared" ca="1" si="148"/>
        <v>#DIV/0!</v>
      </c>
    </row>
    <row r="114" spans="1:68" s="70" customFormat="1" ht="21" hidden="1" customHeight="1">
      <c r="A114" s="242">
        <f t="shared" si="116"/>
        <v>101</v>
      </c>
      <c r="B114" s="304"/>
      <c r="C114" s="78" t="str">
        <f t="shared" si="139"/>
        <v/>
      </c>
      <c r="D114" s="476" t="str">
        <f t="shared" ca="1" si="172"/>
        <v/>
      </c>
      <c r="E114" s="82" t="str">
        <f t="shared" si="57"/>
        <v/>
      </c>
      <c r="F114" s="302" t="str">
        <f t="shared" ca="1" si="173"/>
        <v/>
      </c>
      <c r="G114" s="82" t="str">
        <f t="shared" si="58"/>
        <v/>
      </c>
      <c r="H114" s="302" t="str">
        <f t="shared" ca="1" si="174"/>
        <v/>
      </c>
      <c r="I114" s="82" t="str">
        <f t="shared" si="59"/>
        <v/>
      </c>
      <c r="J114" s="302" t="str">
        <f t="shared" ca="1" si="175"/>
        <v/>
      </c>
      <c r="K114" s="82" t="str">
        <f t="shared" si="60"/>
        <v/>
      </c>
      <c r="L114" s="302" t="str">
        <f t="shared" ca="1" si="176"/>
        <v/>
      </c>
      <c r="M114" s="82" t="str">
        <f t="shared" si="61"/>
        <v/>
      </c>
      <c r="N114" s="302" t="str">
        <f t="shared" ca="1" si="177"/>
        <v/>
      </c>
      <c r="O114" s="82" t="str">
        <f t="shared" si="62"/>
        <v/>
      </c>
      <c r="P114" s="302" t="str">
        <f t="shared" ca="1" si="178"/>
        <v/>
      </c>
      <c r="Q114" s="82" t="str">
        <f t="shared" si="63"/>
        <v/>
      </c>
      <c r="R114" s="302" t="str">
        <f t="shared" ca="1" si="179"/>
        <v/>
      </c>
      <c r="S114" s="82" t="str">
        <f t="shared" si="64"/>
        <v/>
      </c>
      <c r="T114" s="79" t="str">
        <f t="shared" si="149"/>
        <v/>
      </c>
      <c r="U114" s="82" t="str">
        <f t="shared" si="65"/>
        <v/>
      </c>
      <c r="V114" s="79" t="str">
        <f t="shared" si="150"/>
        <v/>
      </c>
      <c r="W114" s="82" t="str">
        <f t="shared" si="66"/>
        <v/>
      </c>
      <c r="X114" s="79" t="str">
        <f t="shared" si="151"/>
        <v/>
      </c>
      <c r="Y114" s="82" t="str">
        <f t="shared" si="67"/>
        <v/>
      </c>
      <c r="Z114" s="79" t="str">
        <f t="shared" si="152"/>
        <v/>
      </c>
      <c r="AA114" s="82" t="str">
        <f t="shared" si="68"/>
        <v/>
      </c>
      <c r="AB114" s="79" t="str">
        <f t="shared" si="153"/>
        <v/>
      </c>
      <c r="AC114" s="82" t="str">
        <f t="shared" si="69"/>
        <v/>
      </c>
      <c r="AD114" s="79" t="str">
        <f t="shared" si="154"/>
        <v/>
      </c>
      <c r="AE114" s="82" t="str">
        <f t="shared" si="70"/>
        <v/>
      </c>
      <c r="AF114" s="79" t="str">
        <f t="shared" si="155"/>
        <v/>
      </c>
      <c r="AG114" s="82" t="str">
        <f t="shared" si="71"/>
        <v/>
      </c>
      <c r="AH114" s="79" t="str">
        <f t="shared" si="156"/>
        <v/>
      </c>
      <c r="AI114" s="82" t="str">
        <f t="shared" si="72"/>
        <v/>
      </c>
      <c r="AJ114" s="79" t="str">
        <f t="shared" si="157"/>
        <v/>
      </c>
      <c r="AK114" s="82" t="str">
        <f t="shared" si="73"/>
        <v/>
      </c>
      <c r="AL114" s="79" t="str">
        <f t="shared" si="158"/>
        <v/>
      </c>
      <c r="AM114" s="82" t="str">
        <f t="shared" si="74"/>
        <v/>
      </c>
      <c r="AN114" s="79" t="str">
        <f t="shared" si="159"/>
        <v/>
      </c>
      <c r="AO114" s="82" t="str">
        <f t="shared" si="75"/>
        <v/>
      </c>
      <c r="AP114" s="79" t="str">
        <f t="shared" si="160"/>
        <v/>
      </c>
      <c r="AQ114" s="82" t="str">
        <f t="shared" si="76"/>
        <v/>
      </c>
      <c r="AR114" s="79" t="str">
        <f t="shared" si="161"/>
        <v/>
      </c>
      <c r="AS114" s="82" t="str">
        <f t="shared" si="77"/>
        <v/>
      </c>
      <c r="AT114" s="79" t="str">
        <f t="shared" si="162"/>
        <v/>
      </c>
      <c r="AU114" s="82" t="str">
        <f t="shared" si="78"/>
        <v/>
      </c>
      <c r="AV114" s="79" t="str">
        <f t="shared" si="163"/>
        <v/>
      </c>
      <c r="AW114" s="82" t="str">
        <f t="shared" si="79"/>
        <v/>
      </c>
      <c r="AX114" s="79" t="str">
        <f t="shared" si="164"/>
        <v/>
      </c>
      <c r="AY114" s="82" t="str">
        <f t="shared" si="80"/>
        <v/>
      </c>
      <c r="AZ114" s="79" t="str">
        <f t="shared" si="180"/>
        <v/>
      </c>
      <c r="BA114" s="82" t="str">
        <f t="shared" si="81"/>
        <v/>
      </c>
      <c r="BB114" s="79" t="str">
        <f t="shared" si="168"/>
        <v/>
      </c>
      <c r="BC114" s="82" t="str">
        <f t="shared" si="169"/>
        <v/>
      </c>
      <c r="BD114" s="79" t="str">
        <f t="shared" si="170"/>
        <v/>
      </c>
      <c r="BE114" s="82" t="str">
        <f t="shared" si="171"/>
        <v/>
      </c>
      <c r="BF114" s="79" t="str">
        <f t="shared" si="165"/>
        <v/>
      </c>
      <c r="BG114" s="82" t="str">
        <f t="shared" si="85"/>
        <v/>
      </c>
      <c r="BH114" s="79" t="str">
        <f t="shared" si="166"/>
        <v/>
      </c>
      <c r="BI114" s="82" t="str">
        <f t="shared" si="86"/>
        <v/>
      </c>
      <c r="BJ114" s="79" t="str">
        <f t="shared" si="167"/>
        <v/>
      </c>
      <c r="BK114" s="82" t="str">
        <f t="shared" si="87"/>
        <v/>
      </c>
      <c r="BM114" s="785" t="e">
        <f t="shared" ca="1" si="145"/>
        <v>#DIV/0!</v>
      </c>
      <c r="BN114" s="1096" t="e">
        <f t="shared" ca="1" si="146"/>
        <v>#DIV/0!</v>
      </c>
      <c r="BO114" s="1105" t="e">
        <f t="shared" ca="1" si="147"/>
        <v>#DIV/0!</v>
      </c>
      <c r="BP114" s="1105" t="e">
        <f t="shared" ca="1" si="148"/>
        <v>#DIV/0!</v>
      </c>
    </row>
    <row r="115" spans="1:68" s="70" customFormat="1" ht="21" hidden="1" customHeight="1">
      <c r="A115" s="242">
        <f t="shared" si="116"/>
        <v>102</v>
      </c>
      <c r="B115" s="304"/>
      <c r="C115" s="78" t="str">
        <f t="shared" si="139"/>
        <v/>
      </c>
      <c r="D115" s="476" t="str">
        <f t="shared" ca="1" si="172"/>
        <v/>
      </c>
      <c r="E115" s="82" t="str">
        <f t="shared" si="57"/>
        <v/>
      </c>
      <c r="F115" s="302" t="str">
        <f t="shared" ca="1" si="173"/>
        <v/>
      </c>
      <c r="G115" s="82" t="str">
        <f t="shared" si="58"/>
        <v/>
      </c>
      <c r="H115" s="302" t="str">
        <f t="shared" ca="1" si="174"/>
        <v/>
      </c>
      <c r="I115" s="82" t="str">
        <f t="shared" si="59"/>
        <v/>
      </c>
      <c r="J115" s="302" t="str">
        <f t="shared" ca="1" si="175"/>
        <v/>
      </c>
      <c r="K115" s="82" t="str">
        <f t="shared" si="60"/>
        <v/>
      </c>
      <c r="L115" s="302" t="str">
        <f t="shared" ca="1" si="176"/>
        <v/>
      </c>
      <c r="M115" s="82" t="str">
        <f t="shared" si="61"/>
        <v/>
      </c>
      <c r="N115" s="302" t="str">
        <f t="shared" ca="1" si="177"/>
        <v/>
      </c>
      <c r="O115" s="82" t="str">
        <f t="shared" si="62"/>
        <v/>
      </c>
      <c r="P115" s="302" t="str">
        <f t="shared" ca="1" si="178"/>
        <v/>
      </c>
      <c r="Q115" s="82" t="str">
        <f t="shared" si="63"/>
        <v/>
      </c>
      <c r="R115" s="302" t="str">
        <f t="shared" ca="1" si="179"/>
        <v/>
      </c>
      <c r="S115" s="82" t="str">
        <f t="shared" si="64"/>
        <v/>
      </c>
      <c r="T115" s="79" t="str">
        <f t="shared" si="149"/>
        <v/>
      </c>
      <c r="U115" s="82" t="str">
        <f t="shared" si="65"/>
        <v/>
      </c>
      <c r="V115" s="79" t="str">
        <f t="shared" si="150"/>
        <v/>
      </c>
      <c r="W115" s="82" t="str">
        <f t="shared" si="66"/>
        <v/>
      </c>
      <c r="X115" s="79" t="str">
        <f t="shared" si="151"/>
        <v/>
      </c>
      <c r="Y115" s="82" t="str">
        <f t="shared" si="67"/>
        <v/>
      </c>
      <c r="Z115" s="79" t="str">
        <f t="shared" si="152"/>
        <v/>
      </c>
      <c r="AA115" s="82" t="str">
        <f t="shared" si="68"/>
        <v/>
      </c>
      <c r="AB115" s="79" t="str">
        <f t="shared" si="153"/>
        <v/>
      </c>
      <c r="AC115" s="82" t="str">
        <f t="shared" si="69"/>
        <v/>
      </c>
      <c r="AD115" s="79" t="str">
        <f t="shared" si="154"/>
        <v/>
      </c>
      <c r="AE115" s="82" t="str">
        <f t="shared" si="70"/>
        <v/>
      </c>
      <c r="AF115" s="79" t="str">
        <f t="shared" si="155"/>
        <v/>
      </c>
      <c r="AG115" s="82" t="str">
        <f t="shared" si="71"/>
        <v/>
      </c>
      <c r="AH115" s="79" t="str">
        <f t="shared" si="156"/>
        <v/>
      </c>
      <c r="AI115" s="82" t="str">
        <f t="shared" si="72"/>
        <v/>
      </c>
      <c r="AJ115" s="79" t="str">
        <f t="shared" si="157"/>
        <v/>
      </c>
      <c r="AK115" s="82" t="str">
        <f t="shared" si="73"/>
        <v/>
      </c>
      <c r="AL115" s="79" t="str">
        <f t="shared" si="158"/>
        <v/>
      </c>
      <c r="AM115" s="82" t="str">
        <f t="shared" si="74"/>
        <v/>
      </c>
      <c r="AN115" s="79" t="str">
        <f t="shared" si="159"/>
        <v/>
      </c>
      <c r="AO115" s="82" t="str">
        <f t="shared" si="75"/>
        <v/>
      </c>
      <c r="AP115" s="79" t="str">
        <f t="shared" si="160"/>
        <v/>
      </c>
      <c r="AQ115" s="82" t="str">
        <f t="shared" si="76"/>
        <v/>
      </c>
      <c r="AR115" s="79" t="str">
        <f t="shared" si="161"/>
        <v/>
      </c>
      <c r="AS115" s="82" t="str">
        <f t="shared" si="77"/>
        <v/>
      </c>
      <c r="AT115" s="79" t="str">
        <f t="shared" si="162"/>
        <v/>
      </c>
      <c r="AU115" s="82" t="str">
        <f t="shared" si="78"/>
        <v/>
      </c>
      <c r="AV115" s="79" t="str">
        <f t="shared" si="163"/>
        <v/>
      </c>
      <c r="AW115" s="82" t="str">
        <f t="shared" si="79"/>
        <v/>
      </c>
      <c r="AX115" s="79" t="str">
        <f t="shared" si="164"/>
        <v/>
      </c>
      <c r="AY115" s="82" t="str">
        <f t="shared" si="80"/>
        <v/>
      </c>
      <c r="AZ115" s="79" t="str">
        <f t="shared" si="180"/>
        <v/>
      </c>
      <c r="BA115" s="82" t="str">
        <f t="shared" si="81"/>
        <v/>
      </c>
      <c r="BB115" s="79" t="str">
        <f t="shared" si="168"/>
        <v/>
      </c>
      <c r="BC115" s="82" t="str">
        <f t="shared" si="169"/>
        <v/>
      </c>
      <c r="BD115" s="79" t="str">
        <f t="shared" si="170"/>
        <v/>
      </c>
      <c r="BE115" s="82" t="str">
        <f t="shared" si="171"/>
        <v/>
      </c>
      <c r="BF115" s="79" t="str">
        <f t="shared" si="165"/>
        <v/>
      </c>
      <c r="BG115" s="82" t="str">
        <f t="shared" si="85"/>
        <v/>
      </c>
      <c r="BH115" s="79" t="str">
        <f t="shared" si="166"/>
        <v/>
      </c>
      <c r="BI115" s="82" t="str">
        <f t="shared" si="86"/>
        <v/>
      </c>
      <c r="BJ115" s="79" t="str">
        <f t="shared" si="167"/>
        <v/>
      </c>
      <c r="BK115" s="82" t="str">
        <f t="shared" si="87"/>
        <v/>
      </c>
      <c r="BM115" s="785" t="e">
        <f t="shared" ca="1" si="145"/>
        <v>#DIV/0!</v>
      </c>
      <c r="BN115" s="1096" t="e">
        <f t="shared" ca="1" si="146"/>
        <v>#DIV/0!</v>
      </c>
      <c r="BO115" s="1105" t="e">
        <f t="shared" ca="1" si="147"/>
        <v>#DIV/0!</v>
      </c>
      <c r="BP115" s="1105" t="e">
        <f t="shared" ca="1" si="148"/>
        <v>#DIV/0!</v>
      </c>
    </row>
    <row r="116" spans="1:68" s="70" customFormat="1" ht="21" hidden="1" customHeight="1">
      <c r="A116" s="242">
        <f t="shared" si="116"/>
        <v>103</v>
      </c>
      <c r="B116" s="304"/>
      <c r="C116" s="78" t="str">
        <f t="shared" si="139"/>
        <v/>
      </c>
      <c r="D116" s="476" t="str">
        <f t="shared" ca="1" si="172"/>
        <v/>
      </c>
      <c r="E116" s="82" t="str">
        <f t="shared" si="57"/>
        <v/>
      </c>
      <c r="F116" s="302" t="str">
        <f t="shared" ca="1" si="173"/>
        <v/>
      </c>
      <c r="G116" s="82" t="str">
        <f t="shared" si="58"/>
        <v/>
      </c>
      <c r="H116" s="302" t="str">
        <f t="shared" ca="1" si="174"/>
        <v/>
      </c>
      <c r="I116" s="82" t="str">
        <f t="shared" si="59"/>
        <v/>
      </c>
      <c r="J116" s="302" t="str">
        <f t="shared" ca="1" si="175"/>
        <v/>
      </c>
      <c r="K116" s="82" t="str">
        <f t="shared" si="60"/>
        <v/>
      </c>
      <c r="L116" s="302" t="str">
        <f t="shared" ca="1" si="176"/>
        <v/>
      </c>
      <c r="M116" s="82" t="str">
        <f t="shared" si="61"/>
        <v/>
      </c>
      <c r="N116" s="302" t="str">
        <f t="shared" ca="1" si="177"/>
        <v/>
      </c>
      <c r="O116" s="82" t="str">
        <f t="shared" si="62"/>
        <v/>
      </c>
      <c r="P116" s="302" t="str">
        <f t="shared" ca="1" si="178"/>
        <v/>
      </c>
      <c r="Q116" s="82" t="str">
        <f t="shared" si="63"/>
        <v/>
      </c>
      <c r="R116" s="302" t="str">
        <f t="shared" ca="1" si="179"/>
        <v/>
      </c>
      <c r="S116" s="82" t="str">
        <f t="shared" si="64"/>
        <v/>
      </c>
      <c r="T116" s="79" t="str">
        <f t="shared" si="149"/>
        <v/>
      </c>
      <c r="U116" s="82" t="str">
        <f t="shared" si="65"/>
        <v/>
      </c>
      <c r="V116" s="79" t="str">
        <f t="shared" si="150"/>
        <v/>
      </c>
      <c r="W116" s="82" t="str">
        <f t="shared" si="66"/>
        <v/>
      </c>
      <c r="X116" s="79" t="str">
        <f t="shared" si="151"/>
        <v/>
      </c>
      <c r="Y116" s="82" t="str">
        <f t="shared" si="67"/>
        <v/>
      </c>
      <c r="Z116" s="79" t="str">
        <f t="shared" si="152"/>
        <v/>
      </c>
      <c r="AA116" s="82" t="str">
        <f t="shared" si="68"/>
        <v/>
      </c>
      <c r="AB116" s="79" t="str">
        <f t="shared" si="153"/>
        <v/>
      </c>
      <c r="AC116" s="82" t="str">
        <f t="shared" si="69"/>
        <v/>
      </c>
      <c r="AD116" s="79" t="str">
        <f t="shared" si="154"/>
        <v/>
      </c>
      <c r="AE116" s="82" t="str">
        <f t="shared" si="70"/>
        <v/>
      </c>
      <c r="AF116" s="79" t="str">
        <f t="shared" si="155"/>
        <v/>
      </c>
      <c r="AG116" s="82" t="str">
        <f t="shared" si="71"/>
        <v/>
      </c>
      <c r="AH116" s="79" t="str">
        <f t="shared" si="156"/>
        <v/>
      </c>
      <c r="AI116" s="82" t="str">
        <f t="shared" si="72"/>
        <v/>
      </c>
      <c r="AJ116" s="79" t="str">
        <f t="shared" si="157"/>
        <v/>
      </c>
      <c r="AK116" s="82" t="str">
        <f t="shared" si="73"/>
        <v/>
      </c>
      <c r="AL116" s="79" t="str">
        <f t="shared" si="158"/>
        <v/>
      </c>
      <c r="AM116" s="82" t="str">
        <f t="shared" si="74"/>
        <v/>
      </c>
      <c r="AN116" s="79" t="str">
        <f t="shared" si="159"/>
        <v/>
      </c>
      <c r="AO116" s="82" t="str">
        <f t="shared" si="75"/>
        <v/>
      </c>
      <c r="AP116" s="79" t="str">
        <f t="shared" si="160"/>
        <v/>
      </c>
      <c r="AQ116" s="82" t="str">
        <f t="shared" si="76"/>
        <v/>
      </c>
      <c r="AR116" s="79" t="str">
        <f t="shared" si="161"/>
        <v/>
      </c>
      <c r="AS116" s="82" t="str">
        <f t="shared" si="77"/>
        <v/>
      </c>
      <c r="AT116" s="79" t="str">
        <f t="shared" si="162"/>
        <v/>
      </c>
      <c r="AU116" s="82" t="str">
        <f t="shared" si="78"/>
        <v/>
      </c>
      <c r="AV116" s="79" t="str">
        <f t="shared" si="163"/>
        <v/>
      </c>
      <c r="AW116" s="82" t="str">
        <f t="shared" si="79"/>
        <v/>
      </c>
      <c r="AX116" s="79" t="str">
        <f t="shared" si="164"/>
        <v/>
      </c>
      <c r="AY116" s="82" t="str">
        <f t="shared" si="80"/>
        <v/>
      </c>
      <c r="AZ116" s="79" t="str">
        <f t="shared" si="180"/>
        <v/>
      </c>
      <c r="BA116" s="82" t="str">
        <f t="shared" si="81"/>
        <v/>
      </c>
      <c r="BB116" s="79" t="str">
        <f t="shared" si="168"/>
        <v/>
      </c>
      <c r="BC116" s="82" t="str">
        <f t="shared" si="169"/>
        <v/>
      </c>
      <c r="BD116" s="79" t="str">
        <f t="shared" si="170"/>
        <v/>
      </c>
      <c r="BE116" s="82" t="str">
        <f t="shared" si="171"/>
        <v/>
      </c>
      <c r="BF116" s="79" t="str">
        <f t="shared" si="165"/>
        <v/>
      </c>
      <c r="BG116" s="82" t="str">
        <f t="shared" si="85"/>
        <v/>
      </c>
      <c r="BH116" s="79" t="str">
        <f t="shared" si="166"/>
        <v/>
      </c>
      <c r="BI116" s="82" t="str">
        <f t="shared" si="86"/>
        <v/>
      </c>
      <c r="BJ116" s="79" t="str">
        <f t="shared" si="167"/>
        <v/>
      </c>
      <c r="BK116" s="82" t="str">
        <f t="shared" si="87"/>
        <v/>
      </c>
      <c r="BM116" s="785" t="e">
        <f t="shared" ca="1" si="145"/>
        <v>#DIV/0!</v>
      </c>
      <c r="BN116" s="1096" t="e">
        <f t="shared" ca="1" si="146"/>
        <v>#DIV/0!</v>
      </c>
      <c r="BO116" s="1105" t="e">
        <f t="shared" ca="1" si="147"/>
        <v>#DIV/0!</v>
      </c>
      <c r="BP116" s="1105" t="e">
        <f t="shared" ca="1" si="148"/>
        <v>#DIV/0!</v>
      </c>
    </row>
    <row r="117" spans="1:68" s="70" customFormat="1" ht="21" hidden="1" customHeight="1">
      <c r="A117" s="242">
        <f t="shared" si="116"/>
        <v>104</v>
      </c>
      <c r="B117" s="304"/>
      <c r="C117" s="78" t="str">
        <f t="shared" si="139"/>
        <v/>
      </c>
      <c r="D117" s="476" t="str">
        <f t="shared" ca="1" si="172"/>
        <v/>
      </c>
      <c r="E117" s="82" t="str">
        <f t="shared" si="57"/>
        <v/>
      </c>
      <c r="F117" s="302" t="str">
        <f t="shared" ca="1" si="173"/>
        <v/>
      </c>
      <c r="G117" s="82" t="str">
        <f t="shared" si="58"/>
        <v/>
      </c>
      <c r="H117" s="302" t="str">
        <f t="shared" ca="1" si="174"/>
        <v/>
      </c>
      <c r="I117" s="82" t="str">
        <f t="shared" si="59"/>
        <v/>
      </c>
      <c r="J117" s="302" t="str">
        <f t="shared" ca="1" si="175"/>
        <v/>
      </c>
      <c r="K117" s="82" t="str">
        <f t="shared" si="60"/>
        <v/>
      </c>
      <c r="L117" s="302" t="str">
        <f t="shared" ca="1" si="176"/>
        <v/>
      </c>
      <c r="M117" s="82" t="str">
        <f t="shared" si="61"/>
        <v/>
      </c>
      <c r="N117" s="302" t="str">
        <f t="shared" ca="1" si="177"/>
        <v/>
      </c>
      <c r="O117" s="82" t="str">
        <f t="shared" si="62"/>
        <v/>
      </c>
      <c r="P117" s="302" t="str">
        <f t="shared" ca="1" si="178"/>
        <v/>
      </c>
      <c r="Q117" s="82" t="str">
        <f t="shared" si="63"/>
        <v/>
      </c>
      <c r="R117" s="302" t="str">
        <f t="shared" ca="1" si="179"/>
        <v/>
      </c>
      <c r="S117" s="82" t="str">
        <f t="shared" si="64"/>
        <v/>
      </c>
      <c r="T117" s="79" t="str">
        <f t="shared" si="149"/>
        <v/>
      </c>
      <c r="U117" s="82" t="str">
        <f t="shared" si="65"/>
        <v/>
      </c>
      <c r="V117" s="79" t="str">
        <f t="shared" si="150"/>
        <v/>
      </c>
      <c r="W117" s="82" t="str">
        <f t="shared" si="66"/>
        <v/>
      </c>
      <c r="X117" s="79" t="str">
        <f t="shared" si="151"/>
        <v/>
      </c>
      <c r="Y117" s="82" t="str">
        <f t="shared" si="67"/>
        <v/>
      </c>
      <c r="Z117" s="79" t="str">
        <f t="shared" si="152"/>
        <v/>
      </c>
      <c r="AA117" s="82" t="str">
        <f t="shared" si="68"/>
        <v/>
      </c>
      <c r="AB117" s="79" t="str">
        <f t="shared" si="153"/>
        <v/>
      </c>
      <c r="AC117" s="82" t="str">
        <f t="shared" si="69"/>
        <v/>
      </c>
      <c r="AD117" s="79" t="str">
        <f t="shared" si="154"/>
        <v/>
      </c>
      <c r="AE117" s="82" t="str">
        <f t="shared" si="70"/>
        <v/>
      </c>
      <c r="AF117" s="79" t="str">
        <f t="shared" si="155"/>
        <v/>
      </c>
      <c r="AG117" s="82" t="str">
        <f t="shared" si="71"/>
        <v/>
      </c>
      <c r="AH117" s="79" t="str">
        <f t="shared" si="156"/>
        <v/>
      </c>
      <c r="AI117" s="82" t="str">
        <f t="shared" si="72"/>
        <v/>
      </c>
      <c r="AJ117" s="79" t="str">
        <f t="shared" si="157"/>
        <v/>
      </c>
      <c r="AK117" s="82" t="str">
        <f t="shared" si="73"/>
        <v/>
      </c>
      <c r="AL117" s="79" t="str">
        <f t="shared" si="158"/>
        <v/>
      </c>
      <c r="AM117" s="82" t="str">
        <f t="shared" si="74"/>
        <v/>
      </c>
      <c r="AN117" s="79" t="str">
        <f t="shared" si="159"/>
        <v/>
      </c>
      <c r="AO117" s="82" t="str">
        <f t="shared" si="75"/>
        <v/>
      </c>
      <c r="AP117" s="79" t="str">
        <f t="shared" si="160"/>
        <v/>
      </c>
      <c r="AQ117" s="82" t="str">
        <f t="shared" si="76"/>
        <v/>
      </c>
      <c r="AR117" s="79" t="str">
        <f t="shared" si="161"/>
        <v/>
      </c>
      <c r="AS117" s="82" t="str">
        <f t="shared" si="77"/>
        <v/>
      </c>
      <c r="AT117" s="79" t="str">
        <f t="shared" si="162"/>
        <v/>
      </c>
      <c r="AU117" s="82" t="str">
        <f t="shared" si="78"/>
        <v/>
      </c>
      <c r="AV117" s="79" t="str">
        <f t="shared" si="163"/>
        <v/>
      </c>
      <c r="AW117" s="82" t="str">
        <f t="shared" si="79"/>
        <v/>
      </c>
      <c r="AX117" s="79" t="str">
        <f t="shared" si="164"/>
        <v/>
      </c>
      <c r="AY117" s="82" t="str">
        <f t="shared" si="80"/>
        <v/>
      </c>
      <c r="AZ117" s="79" t="str">
        <f t="shared" si="180"/>
        <v/>
      </c>
      <c r="BA117" s="82" t="str">
        <f t="shared" si="81"/>
        <v/>
      </c>
      <c r="BB117" s="79" t="str">
        <f t="shared" si="168"/>
        <v/>
      </c>
      <c r="BC117" s="82" t="str">
        <f t="shared" si="169"/>
        <v/>
      </c>
      <c r="BD117" s="79" t="str">
        <f t="shared" si="170"/>
        <v/>
      </c>
      <c r="BE117" s="82" t="str">
        <f t="shared" si="171"/>
        <v/>
      </c>
      <c r="BF117" s="79" t="str">
        <f t="shared" si="165"/>
        <v/>
      </c>
      <c r="BG117" s="82" t="str">
        <f t="shared" si="85"/>
        <v/>
      </c>
      <c r="BH117" s="79" t="str">
        <f t="shared" si="166"/>
        <v/>
      </c>
      <c r="BI117" s="82" t="str">
        <f t="shared" si="86"/>
        <v/>
      </c>
      <c r="BJ117" s="79" t="str">
        <f t="shared" si="167"/>
        <v/>
      </c>
      <c r="BK117" s="82" t="str">
        <f t="shared" si="87"/>
        <v/>
      </c>
      <c r="BM117" s="785" t="e">
        <f t="shared" ca="1" si="145"/>
        <v>#DIV/0!</v>
      </c>
      <c r="BN117" s="1096" t="e">
        <f t="shared" ca="1" si="146"/>
        <v>#DIV/0!</v>
      </c>
      <c r="BO117" s="1105" t="e">
        <f t="shared" ca="1" si="147"/>
        <v>#DIV/0!</v>
      </c>
      <c r="BP117" s="1105" t="e">
        <f t="shared" ca="1" si="148"/>
        <v>#DIV/0!</v>
      </c>
    </row>
    <row r="118" spans="1:68" s="70" customFormat="1" ht="21" hidden="1" customHeight="1">
      <c r="A118" s="242">
        <f t="shared" si="116"/>
        <v>105</v>
      </c>
      <c r="B118" s="304"/>
      <c r="C118" s="78" t="str">
        <f t="shared" si="139"/>
        <v/>
      </c>
      <c r="D118" s="476" t="str">
        <f t="shared" ca="1" si="172"/>
        <v/>
      </c>
      <c r="E118" s="82" t="str">
        <f t="shared" si="57"/>
        <v/>
      </c>
      <c r="F118" s="302" t="str">
        <f t="shared" ca="1" si="173"/>
        <v/>
      </c>
      <c r="G118" s="82" t="str">
        <f t="shared" si="58"/>
        <v/>
      </c>
      <c r="H118" s="302" t="str">
        <f t="shared" ca="1" si="174"/>
        <v/>
      </c>
      <c r="I118" s="82" t="str">
        <f t="shared" si="59"/>
        <v/>
      </c>
      <c r="J118" s="302" t="str">
        <f t="shared" ca="1" si="175"/>
        <v/>
      </c>
      <c r="K118" s="82" t="str">
        <f t="shared" si="60"/>
        <v/>
      </c>
      <c r="L118" s="302" t="str">
        <f t="shared" ca="1" si="176"/>
        <v/>
      </c>
      <c r="M118" s="82" t="str">
        <f t="shared" si="61"/>
        <v/>
      </c>
      <c r="N118" s="302" t="str">
        <f t="shared" ca="1" si="177"/>
        <v/>
      </c>
      <c r="O118" s="82" t="str">
        <f t="shared" si="62"/>
        <v/>
      </c>
      <c r="P118" s="302" t="str">
        <f t="shared" ca="1" si="178"/>
        <v/>
      </c>
      <c r="Q118" s="82" t="str">
        <f t="shared" si="63"/>
        <v/>
      </c>
      <c r="R118" s="302" t="str">
        <f t="shared" ca="1" si="179"/>
        <v/>
      </c>
      <c r="S118" s="82" t="str">
        <f t="shared" si="64"/>
        <v/>
      </c>
      <c r="T118" s="79" t="str">
        <f t="shared" si="149"/>
        <v/>
      </c>
      <c r="U118" s="82" t="str">
        <f t="shared" si="65"/>
        <v/>
      </c>
      <c r="V118" s="79" t="str">
        <f t="shared" si="150"/>
        <v/>
      </c>
      <c r="W118" s="82" t="str">
        <f t="shared" si="66"/>
        <v/>
      </c>
      <c r="X118" s="79" t="str">
        <f t="shared" si="151"/>
        <v/>
      </c>
      <c r="Y118" s="82" t="str">
        <f t="shared" si="67"/>
        <v/>
      </c>
      <c r="Z118" s="79" t="str">
        <f t="shared" si="152"/>
        <v/>
      </c>
      <c r="AA118" s="82" t="str">
        <f t="shared" si="68"/>
        <v/>
      </c>
      <c r="AB118" s="79" t="str">
        <f t="shared" si="153"/>
        <v/>
      </c>
      <c r="AC118" s="82" t="str">
        <f t="shared" si="69"/>
        <v/>
      </c>
      <c r="AD118" s="79" t="str">
        <f t="shared" si="154"/>
        <v/>
      </c>
      <c r="AE118" s="82" t="str">
        <f t="shared" si="70"/>
        <v/>
      </c>
      <c r="AF118" s="79" t="str">
        <f t="shared" si="155"/>
        <v/>
      </c>
      <c r="AG118" s="82" t="str">
        <f t="shared" si="71"/>
        <v/>
      </c>
      <c r="AH118" s="79" t="str">
        <f t="shared" si="156"/>
        <v/>
      </c>
      <c r="AI118" s="82" t="str">
        <f t="shared" si="72"/>
        <v/>
      </c>
      <c r="AJ118" s="79" t="str">
        <f t="shared" si="157"/>
        <v/>
      </c>
      <c r="AK118" s="82" t="str">
        <f t="shared" si="73"/>
        <v/>
      </c>
      <c r="AL118" s="79" t="str">
        <f t="shared" si="158"/>
        <v/>
      </c>
      <c r="AM118" s="82" t="str">
        <f t="shared" si="74"/>
        <v/>
      </c>
      <c r="AN118" s="79" t="str">
        <f t="shared" si="159"/>
        <v/>
      </c>
      <c r="AO118" s="82" t="str">
        <f t="shared" si="75"/>
        <v/>
      </c>
      <c r="AP118" s="79" t="str">
        <f t="shared" si="160"/>
        <v/>
      </c>
      <c r="AQ118" s="82" t="str">
        <f t="shared" si="76"/>
        <v/>
      </c>
      <c r="AR118" s="79" t="str">
        <f t="shared" si="161"/>
        <v/>
      </c>
      <c r="AS118" s="82" t="str">
        <f t="shared" si="77"/>
        <v/>
      </c>
      <c r="AT118" s="79" t="str">
        <f t="shared" si="162"/>
        <v/>
      </c>
      <c r="AU118" s="82" t="str">
        <f t="shared" si="78"/>
        <v/>
      </c>
      <c r="AV118" s="79" t="str">
        <f t="shared" si="163"/>
        <v/>
      </c>
      <c r="AW118" s="82" t="str">
        <f t="shared" si="79"/>
        <v/>
      </c>
      <c r="AX118" s="79" t="str">
        <f t="shared" si="164"/>
        <v/>
      </c>
      <c r="AY118" s="82" t="str">
        <f t="shared" si="80"/>
        <v/>
      </c>
      <c r="AZ118" s="79" t="str">
        <f t="shared" si="180"/>
        <v/>
      </c>
      <c r="BA118" s="82" t="str">
        <f t="shared" si="81"/>
        <v/>
      </c>
      <c r="BB118" s="79" t="str">
        <f t="shared" si="168"/>
        <v/>
      </c>
      <c r="BC118" s="82" t="str">
        <f t="shared" si="169"/>
        <v/>
      </c>
      <c r="BD118" s="79" t="str">
        <f t="shared" si="170"/>
        <v/>
      </c>
      <c r="BE118" s="82" t="str">
        <f t="shared" si="171"/>
        <v/>
      </c>
      <c r="BF118" s="79" t="str">
        <f t="shared" si="165"/>
        <v/>
      </c>
      <c r="BG118" s="82" t="str">
        <f t="shared" si="85"/>
        <v/>
      </c>
      <c r="BH118" s="79" t="str">
        <f t="shared" si="166"/>
        <v/>
      </c>
      <c r="BI118" s="82" t="str">
        <f t="shared" si="86"/>
        <v/>
      </c>
      <c r="BJ118" s="79" t="str">
        <f t="shared" si="167"/>
        <v/>
      </c>
      <c r="BK118" s="82" t="str">
        <f t="shared" si="87"/>
        <v/>
      </c>
      <c r="BM118" s="785" t="e">
        <f t="shared" ca="1" si="145"/>
        <v>#DIV/0!</v>
      </c>
      <c r="BN118" s="1096" t="e">
        <f t="shared" ca="1" si="146"/>
        <v>#DIV/0!</v>
      </c>
      <c r="BO118" s="1105" t="e">
        <f t="shared" ca="1" si="147"/>
        <v>#DIV/0!</v>
      </c>
      <c r="BP118" s="1105" t="e">
        <f t="shared" ca="1" si="148"/>
        <v>#DIV/0!</v>
      </c>
    </row>
    <row r="119" spans="1:68" s="70" customFormat="1" ht="21" hidden="1" customHeight="1">
      <c r="A119" s="242">
        <f t="shared" ref="A119:A133" si="181">+A118+1</f>
        <v>106</v>
      </c>
      <c r="B119" s="304"/>
      <c r="C119" s="78" t="str">
        <f t="shared" si="139"/>
        <v/>
      </c>
      <c r="D119" s="476" t="str">
        <f t="shared" ca="1" si="172"/>
        <v/>
      </c>
      <c r="E119" s="82" t="str">
        <f t="shared" si="57"/>
        <v/>
      </c>
      <c r="F119" s="302" t="str">
        <f t="shared" ca="1" si="173"/>
        <v/>
      </c>
      <c r="G119" s="82" t="str">
        <f t="shared" si="58"/>
        <v/>
      </c>
      <c r="H119" s="302" t="str">
        <f t="shared" ca="1" si="174"/>
        <v/>
      </c>
      <c r="I119" s="82" t="str">
        <f t="shared" si="59"/>
        <v/>
      </c>
      <c r="J119" s="302" t="str">
        <f t="shared" ca="1" si="175"/>
        <v/>
      </c>
      <c r="K119" s="82" t="str">
        <f t="shared" si="60"/>
        <v/>
      </c>
      <c r="L119" s="302" t="str">
        <f t="shared" ca="1" si="176"/>
        <v/>
      </c>
      <c r="M119" s="82" t="str">
        <f t="shared" si="61"/>
        <v/>
      </c>
      <c r="N119" s="302" t="str">
        <f t="shared" ca="1" si="177"/>
        <v/>
      </c>
      <c r="O119" s="82" t="str">
        <f t="shared" si="62"/>
        <v/>
      </c>
      <c r="P119" s="302" t="str">
        <f t="shared" ca="1" si="178"/>
        <v/>
      </c>
      <c r="Q119" s="82" t="str">
        <f t="shared" si="63"/>
        <v/>
      </c>
      <c r="R119" s="302" t="str">
        <f t="shared" ca="1" si="179"/>
        <v/>
      </c>
      <c r="S119" s="82" t="str">
        <f t="shared" si="64"/>
        <v/>
      </c>
      <c r="T119" s="79" t="str">
        <f t="shared" si="149"/>
        <v/>
      </c>
      <c r="U119" s="82" t="str">
        <f t="shared" si="65"/>
        <v/>
      </c>
      <c r="V119" s="79" t="str">
        <f t="shared" si="150"/>
        <v/>
      </c>
      <c r="W119" s="82" t="str">
        <f t="shared" si="66"/>
        <v/>
      </c>
      <c r="X119" s="79" t="str">
        <f t="shared" si="151"/>
        <v/>
      </c>
      <c r="Y119" s="82" t="str">
        <f t="shared" si="67"/>
        <v/>
      </c>
      <c r="Z119" s="79" t="str">
        <f t="shared" si="152"/>
        <v/>
      </c>
      <c r="AA119" s="82" t="str">
        <f t="shared" si="68"/>
        <v/>
      </c>
      <c r="AB119" s="79" t="str">
        <f t="shared" si="153"/>
        <v/>
      </c>
      <c r="AC119" s="82" t="str">
        <f t="shared" si="69"/>
        <v/>
      </c>
      <c r="AD119" s="79" t="str">
        <f t="shared" si="154"/>
        <v/>
      </c>
      <c r="AE119" s="82" t="str">
        <f t="shared" si="70"/>
        <v/>
      </c>
      <c r="AF119" s="79" t="str">
        <f t="shared" si="155"/>
        <v/>
      </c>
      <c r="AG119" s="82" t="str">
        <f t="shared" si="71"/>
        <v/>
      </c>
      <c r="AH119" s="79" t="str">
        <f t="shared" si="156"/>
        <v/>
      </c>
      <c r="AI119" s="82" t="str">
        <f t="shared" si="72"/>
        <v/>
      </c>
      <c r="AJ119" s="79" t="str">
        <f t="shared" si="157"/>
        <v/>
      </c>
      <c r="AK119" s="82" t="str">
        <f t="shared" si="73"/>
        <v/>
      </c>
      <c r="AL119" s="79" t="str">
        <f t="shared" si="158"/>
        <v/>
      </c>
      <c r="AM119" s="82" t="str">
        <f t="shared" si="74"/>
        <v/>
      </c>
      <c r="AN119" s="79" t="str">
        <f t="shared" si="159"/>
        <v/>
      </c>
      <c r="AO119" s="82" t="str">
        <f t="shared" si="75"/>
        <v/>
      </c>
      <c r="AP119" s="79" t="str">
        <f t="shared" si="160"/>
        <v/>
      </c>
      <c r="AQ119" s="82" t="str">
        <f t="shared" si="76"/>
        <v/>
      </c>
      <c r="AR119" s="79" t="str">
        <f t="shared" si="161"/>
        <v/>
      </c>
      <c r="AS119" s="82" t="str">
        <f t="shared" si="77"/>
        <v/>
      </c>
      <c r="AT119" s="79" t="str">
        <f t="shared" si="162"/>
        <v/>
      </c>
      <c r="AU119" s="82" t="str">
        <f t="shared" si="78"/>
        <v/>
      </c>
      <c r="AV119" s="79" t="str">
        <f t="shared" si="163"/>
        <v/>
      </c>
      <c r="AW119" s="82" t="str">
        <f t="shared" si="79"/>
        <v/>
      </c>
      <c r="AX119" s="79" t="str">
        <f t="shared" si="164"/>
        <v/>
      </c>
      <c r="AY119" s="82" t="str">
        <f t="shared" si="80"/>
        <v/>
      </c>
      <c r="AZ119" s="79" t="str">
        <f t="shared" si="180"/>
        <v/>
      </c>
      <c r="BA119" s="82" t="str">
        <f t="shared" si="81"/>
        <v/>
      </c>
      <c r="BB119" s="79" t="str">
        <f t="shared" si="168"/>
        <v/>
      </c>
      <c r="BC119" s="82" t="str">
        <f t="shared" si="169"/>
        <v/>
      </c>
      <c r="BD119" s="79" t="str">
        <f t="shared" si="170"/>
        <v/>
      </c>
      <c r="BE119" s="82" t="str">
        <f t="shared" si="171"/>
        <v/>
      </c>
      <c r="BF119" s="79" t="str">
        <f t="shared" si="165"/>
        <v/>
      </c>
      <c r="BG119" s="82" t="str">
        <f t="shared" si="85"/>
        <v/>
      </c>
      <c r="BH119" s="79" t="str">
        <f t="shared" si="166"/>
        <v/>
      </c>
      <c r="BI119" s="82" t="str">
        <f t="shared" si="86"/>
        <v/>
      </c>
      <c r="BJ119" s="79" t="str">
        <f t="shared" si="167"/>
        <v/>
      </c>
      <c r="BK119" s="82" t="str">
        <f t="shared" si="87"/>
        <v/>
      </c>
      <c r="BM119" s="785" t="e">
        <f t="shared" ca="1" si="145"/>
        <v>#DIV/0!</v>
      </c>
      <c r="BN119" s="1096" t="e">
        <f t="shared" ca="1" si="146"/>
        <v>#DIV/0!</v>
      </c>
      <c r="BO119" s="1105" t="e">
        <f t="shared" ca="1" si="147"/>
        <v>#DIV/0!</v>
      </c>
      <c r="BP119" s="1105" t="e">
        <f t="shared" ca="1" si="148"/>
        <v>#DIV/0!</v>
      </c>
    </row>
    <row r="120" spans="1:68" s="70" customFormat="1" ht="21" hidden="1" customHeight="1">
      <c r="A120" s="242">
        <f t="shared" si="181"/>
        <v>107</v>
      </c>
      <c r="B120" s="304"/>
      <c r="C120" s="78" t="str">
        <f t="shared" si="139"/>
        <v/>
      </c>
      <c r="D120" s="476" t="str">
        <f t="shared" ca="1" si="172"/>
        <v/>
      </c>
      <c r="E120" s="82" t="str">
        <f t="shared" si="57"/>
        <v/>
      </c>
      <c r="F120" s="302" t="str">
        <f t="shared" ca="1" si="173"/>
        <v/>
      </c>
      <c r="G120" s="82" t="str">
        <f t="shared" si="58"/>
        <v/>
      </c>
      <c r="H120" s="302" t="str">
        <f t="shared" ca="1" si="174"/>
        <v/>
      </c>
      <c r="I120" s="82" t="str">
        <f t="shared" si="59"/>
        <v/>
      </c>
      <c r="J120" s="302" t="str">
        <f t="shared" ca="1" si="175"/>
        <v/>
      </c>
      <c r="K120" s="82" t="str">
        <f t="shared" si="60"/>
        <v/>
      </c>
      <c r="L120" s="302" t="str">
        <f t="shared" ca="1" si="176"/>
        <v/>
      </c>
      <c r="M120" s="82" t="str">
        <f t="shared" si="61"/>
        <v/>
      </c>
      <c r="N120" s="302" t="str">
        <f t="shared" ca="1" si="177"/>
        <v/>
      </c>
      <c r="O120" s="82" t="str">
        <f t="shared" si="62"/>
        <v/>
      </c>
      <c r="P120" s="302" t="str">
        <f t="shared" ca="1" si="178"/>
        <v/>
      </c>
      <c r="Q120" s="82" t="str">
        <f t="shared" si="63"/>
        <v/>
      </c>
      <c r="R120" s="302" t="str">
        <f t="shared" ca="1" si="179"/>
        <v/>
      </c>
      <c r="S120" s="82" t="str">
        <f t="shared" si="64"/>
        <v/>
      </c>
      <c r="T120" s="79" t="str">
        <f t="shared" si="149"/>
        <v/>
      </c>
      <c r="U120" s="82" t="str">
        <f t="shared" si="65"/>
        <v/>
      </c>
      <c r="V120" s="79" t="str">
        <f t="shared" si="150"/>
        <v/>
      </c>
      <c r="W120" s="82" t="str">
        <f t="shared" si="66"/>
        <v/>
      </c>
      <c r="X120" s="79" t="str">
        <f t="shared" si="151"/>
        <v/>
      </c>
      <c r="Y120" s="82" t="str">
        <f t="shared" si="67"/>
        <v/>
      </c>
      <c r="Z120" s="79" t="str">
        <f t="shared" si="152"/>
        <v/>
      </c>
      <c r="AA120" s="82" t="str">
        <f t="shared" si="68"/>
        <v/>
      </c>
      <c r="AB120" s="79" t="str">
        <f t="shared" si="153"/>
        <v/>
      </c>
      <c r="AC120" s="82" t="str">
        <f t="shared" si="69"/>
        <v/>
      </c>
      <c r="AD120" s="79" t="str">
        <f t="shared" si="154"/>
        <v/>
      </c>
      <c r="AE120" s="82" t="str">
        <f t="shared" si="70"/>
        <v/>
      </c>
      <c r="AF120" s="79" t="str">
        <f t="shared" si="155"/>
        <v/>
      </c>
      <c r="AG120" s="82" t="str">
        <f t="shared" si="71"/>
        <v/>
      </c>
      <c r="AH120" s="79" t="str">
        <f t="shared" si="156"/>
        <v/>
      </c>
      <c r="AI120" s="82" t="str">
        <f t="shared" si="72"/>
        <v/>
      </c>
      <c r="AJ120" s="79" t="str">
        <f t="shared" si="157"/>
        <v/>
      </c>
      <c r="AK120" s="82" t="str">
        <f t="shared" si="73"/>
        <v/>
      </c>
      <c r="AL120" s="79" t="str">
        <f t="shared" si="158"/>
        <v/>
      </c>
      <c r="AM120" s="82" t="str">
        <f t="shared" si="74"/>
        <v/>
      </c>
      <c r="AN120" s="79" t="str">
        <f t="shared" si="159"/>
        <v/>
      </c>
      <c r="AO120" s="82" t="str">
        <f t="shared" si="75"/>
        <v/>
      </c>
      <c r="AP120" s="79" t="str">
        <f t="shared" si="160"/>
        <v/>
      </c>
      <c r="AQ120" s="82" t="str">
        <f t="shared" si="76"/>
        <v/>
      </c>
      <c r="AR120" s="79" t="str">
        <f t="shared" si="161"/>
        <v/>
      </c>
      <c r="AS120" s="82" t="str">
        <f t="shared" si="77"/>
        <v/>
      </c>
      <c r="AT120" s="79" t="str">
        <f t="shared" si="162"/>
        <v/>
      </c>
      <c r="AU120" s="82" t="str">
        <f t="shared" si="78"/>
        <v/>
      </c>
      <c r="AV120" s="79" t="str">
        <f t="shared" si="163"/>
        <v/>
      </c>
      <c r="AW120" s="82" t="str">
        <f t="shared" si="79"/>
        <v/>
      </c>
      <c r="AX120" s="79" t="str">
        <f t="shared" si="164"/>
        <v/>
      </c>
      <c r="AY120" s="82" t="str">
        <f t="shared" si="80"/>
        <v/>
      </c>
      <c r="AZ120" s="79" t="str">
        <f t="shared" si="180"/>
        <v/>
      </c>
      <c r="BA120" s="82" t="str">
        <f t="shared" si="81"/>
        <v/>
      </c>
      <c r="BB120" s="79" t="str">
        <f t="shared" si="168"/>
        <v/>
      </c>
      <c r="BC120" s="82" t="str">
        <f t="shared" si="169"/>
        <v/>
      </c>
      <c r="BD120" s="79" t="str">
        <f t="shared" si="170"/>
        <v/>
      </c>
      <c r="BE120" s="82" t="str">
        <f t="shared" si="171"/>
        <v/>
      </c>
      <c r="BF120" s="79" t="str">
        <f t="shared" si="165"/>
        <v/>
      </c>
      <c r="BG120" s="82" t="str">
        <f t="shared" si="85"/>
        <v/>
      </c>
      <c r="BH120" s="79" t="str">
        <f t="shared" si="166"/>
        <v/>
      </c>
      <c r="BI120" s="82" t="str">
        <f t="shared" si="86"/>
        <v/>
      </c>
      <c r="BJ120" s="79" t="str">
        <f t="shared" si="167"/>
        <v/>
      </c>
      <c r="BK120" s="82" t="str">
        <f t="shared" si="87"/>
        <v/>
      </c>
      <c r="BM120" s="785" t="e">
        <f t="shared" ca="1" si="145"/>
        <v>#DIV/0!</v>
      </c>
      <c r="BN120" s="1096" t="e">
        <f t="shared" ca="1" si="146"/>
        <v>#DIV/0!</v>
      </c>
      <c r="BO120" s="1105" t="e">
        <f t="shared" ca="1" si="147"/>
        <v>#DIV/0!</v>
      </c>
      <c r="BP120" s="1105" t="e">
        <f t="shared" ca="1" si="148"/>
        <v>#DIV/0!</v>
      </c>
    </row>
    <row r="121" spans="1:68" s="70" customFormat="1" ht="21" hidden="1" customHeight="1">
      <c r="A121" s="242">
        <f t="shared" si="181"/>
        <v>108</v>
      </c>
      <c r="B121" s="304"/>
      <c r="C121" s="78" t="str">
        <f t="shared" si="139"/>
        <v/>
      </c>
      <c r="D121" s="476" t="str">
        <f t="shared" ca="1" si="172"/>
        <v/>
      </c>
      <c r="E121" s="82" t="str">
        <f t="shared" si="57"/>
        <v/>
      </c>
      <c r="F121" s="302" t="str">
        <f t="shared" ca="1" si="173"/>
        <v/>
      </c>
      <c r="G121" s="82" t="str">
        <f t="shared" si="58"/>
        <v/>
      </c>
      <c r="H121" s="302" t="str">
        <f t="shared" ca="1" si="174"/>
        <v/>
      </c>
      <c r="I121" s="82" t="str">
        <f t="shared" si="59"/>
        <v/>
      </c>
      <c r="J121" s="302" t="str">
        <f t="shared" ca="1" si="175"/>
        <v/>
      </c>
      <c r="K121" s="82" t="str">
        <f t="shared" si="60"/>
        <v/>
      </c>
      <c r="L121" s="302" t="str">
        <f t="shared" ca="1" si="176"/>
        <v/>
      </c>
      <c r="M121" s="82" t="str">
        <f t="shared" si="61"/>
        <v/>
      </c>
      <c r="N121" s="302" t="str">
        <f t="shared" ca="1" si="177"/>
        <v/>
      </c>
      <c r="O121" s="82" t="str">
        <f t="shared" si="62"/>
        <v/>
      </c>
      <c r="P121" s="302" t="str">
        <f t="shared" ca="1" si="178"/>
        <v/>
      </c>
      <c r="Q121" s="82" t="str">
        <f t="shared" si="63"/>
        <v/>
      </c>
      <c r="R121" s="302" t="str">
        <f t="shared" ca="1" si="179"/>
        <v/>
      </c>
      <c r="S121" s="82" t="str">
        <f t="shared" si="64"/>
        <v/>
      </c>
      <c r="T121" s="79" t="str">
        <f t="shared" si="149"/>
        <v/>
      </c>
      <c r="U121" s="82" t="str">
        <f t="shared" si="65"/>
        <v/>
      </c>
      <c r="V121" s="79" t="str">
        <f t="shared" si="150"/>
        <v/>
      </c>
      <c r="W121" s="82" t="str">
        <f t="shared" si="66"/>
        <v/>
      </c>
      <c r="X121" s="79" t="str">
        <f t="shared" si="151"/>
        <v/>
      </c>
      <c r="Y121" s="82" t="str">
        <f t="shared" si="67"/>
        <v/>
      </c>
      <c r="Z121" s="79" t="str">
        <f t="shared" si="152"/>
        <v/>
      </c>
      <c r="AA121" s="82" t="str">
        <f t="shared" si="68"/>
        <v/>
      </c>
      <c r="AB121" s="79" t="str">
        <f t="shared" si="153"/>
        <v/>
      </c>
      <c r="AC121" s="82" t="str">
        <f t="shared" si="69"/>
        <v/>
      </c>
      <c r="AD121" s="79" t="str">
        <f t="shared" si="154"/>
        <v/>
      </c>
      <c r="AE121" s="82" t="str">
        <f t="shared" si="70"/>
        <v/>
      </c>
      <c r="AF121" s="79" t="str">
        <f t="shared" si="155"/>
        <v/>
      </c>
      <c r="AG121" s="82" t="str">
        <f t="shared" si="71"/>
        <v/>
      </c>
      <c r="AH121" s="79" t="str">
        <f t="shared" si="156"/>
        <v/>
      </c>
      <c r="AI121" s="82" t="str">
        <f t="shared" si="72"/>
        <v/>
      </c>
      <c r="AJ121" s="79" t="str">
        <f t="shared" si="157"/>
        <v/>
      </c>
      <c r="AK121" s="82" t="str">
        <f t="shared" si="73"/>
        <v/>
      </c>
      <c r="AL121" s="79" t="str">
        <f t="shared" si="158"/>
        <v/>
      </c>
      <c r="AM121" s="82" t="str">
        <f t="shared" si="74"/>
        <v/>
      </c>
      <c r="AN121" s="79" t="str">
        <f t="shared" si="159"/>
        <v/>
      </c>
      <c r="AO121" s="82" t="str">
        <f t="shared" si="75"/>
        <v/>
      </c>
      <c r="AP121" s="79" t="str">
        <f t="shared" si="160"/>
        <v/>
      </c>
      <c r="AQ121" s="82" t="str">
        <f t="shared" si="76"/>
        <v/>
      </c>
      <c r="AR121" s="79" t="str">
        <f t="shared" si="161"/>
        <v/>
      </c>
      <c r="AS121" s="82" t="str">
        <f t="shared" si="77"/>
        <v/>
      </c>
      <c r="AT121" s="79" t="str">
        <f t="shared" si="162"/>
        <v/>
      </c>
      <c r="AU121" s="82" t="str">
        <f t="shared" si="78"/>
        <v/>
      </c>
      <c r="AV121" s="79" t="str">
        <f t="shared" si="163"/>
        <v/>
      </c>
      <c r="AW121" s="82" t="str">
        <f t="shared" si="79"/>
        <v/>
      </c>
      <c r="AX121" s="79" t="str">
        <f t="shared" si="164"/>
        <v/>
      </c>
      <c r="AY121" s="82" t="str">
        <f t="shared" si="80"/>
        <v/>
      </c>
      <c r="AZ121" s="79" t="str">
        <f t="shared" si="180"/>
        <v/>
      </c>
      <c r="BA121" s="82" t="str">
        <f t="shared" si="81"/>
        <v/>
      </c>
      <c r="BB121" s="79" t="str">
        <f t="shared" si="168"/>
        <v/>
      </c>
      <c r="BC121" s="82" t="str">
        <f t="shared" si="169"/>
        <v/>
      </c>
      <c r="BD121" s="79" t="str">
        <f t="shared" si="170"/>
        <v/>
      </c>
      <c r="BE121" s="82" t="str">
        <f t="shared" si="171"/>
        <v/>
      </c>
      <c r="BF121" s="79" t="str">
        <f t="shared" si="165"/>
        <v/>
      </c>
      <c r="BG121" s="82" t="str">
        <f t="shared" si="85"/>
        <v/>
      </c>
      <c r="BH121" s="79" t="str">
        <f t="shared" si="166"/>
        <v/>
      </c>
      <c r="BI121" s="82" t="str">
        <f t="shared" si="86"/>
        <v/>
      </c>
      <c r="BJ121" s="79" t="str">
        <f t="shared" si="167"/>
        <v/>
      </c>
      <c r="BK121" s="82" t="str">
        <f t="shared" si="87"/>
        <v/>
      </c>
      <c r="BM121" s="785" t="e">
        <f t="shared" ca="1" si="145"/>
        <v>#DIV/0!</v>
      </c>
      <c r="BN121" s="1096" t="e">
        <f t="shared" ca="1" si="146"/>
        <v>#DIV/0!</v>
      </c>
      <c r="BO121" s="1105" t="e">
        <f t="shared" ca="1" si="147"/>
        <v>#DIV/0!</v>
      </c>
      <c r="BP121" s="1105" t="e">
        <f t="shared" ca="1" si="148"/>
        <v>#DIV/0!</v>
      </c>
    </row>
    <row r="122" spans="1:68" s="70" customFormat="1" ht="21" hidden="1" customHeight="1">
      <c r="A122" s="242">
        <f t="shared" si="181"/>
        <v>109</v>
      </c>
      <c r="B122" s="304"/>
      <c r="C122" s="78" t="str">
        <f t="shared" si="139"/>
        <v/>
      </c>
      <c r="D122" s="476" t="str">
        <f t="shared" ca="1" si="172"/>
        <v/>
      </c>
      <c r="E122" s="82" t="str">
        <f t="shared" si="57"/>
        <v/>
      </c>
      <c r="F122" s="302" t="str">
        <f t="shared" ca="1" si="173"/>
        <v/>
      </c>
      <c r="G122" s="82" t="str">
        <f t="shared" si="58"/>
        <v/>
      </c>
      <c r="H122" s="302" t="str">
        <f t="shared" ca="1" si="174"/>
        <v/>
      </c>
      <c r="I122" s="82" t="str">
        <f t="shared" si="59"/>
        <v/>
      </c>
      <c r="J122" s="302" t="str">
        <f t="shared" ca="1" si="175"/>
        <v/>
      </c>
      <c r="K122" s="82" t="str">
        <f t="shared" si="60"/>
        <v/>
      </c>
      <c r="L122" s="302" t="str">
        <f t="shared" ca="1" si="176"/>
        <v/>
      </c>
      <c r="M122" s="82" t="str">
        <f t="shared" si="61"/>
        <v/>
      </c>
      <c r="N122" s="302" t="str">
        <f t="shared" ca="1" si="177"/>
        <v/>
      </c>
      <c r="O122" s="82" t="str">
        <f t="shared" si="62"/>
        <v/>
      </c>
      <c r="P122" s="302" t="str">
        <f t="shared" ca="1" si="178"/>
        <v/>
      </c>
      <c r="Q122" s="82" t="str">
        <f t="shared" si="63"/>
        <v/>
      </c>
      <c r="R122" s="302" t="str">
        <f t="shared" ca="1" si="179"/>
        <v/>
      </c>
      <c r="S122" s="82" t="str">
        <f t="shared" si="64"/>
        <v/>
      </c>
      <c r="T122" s="79" t="str">
        <f t="shared" si="149"/>
        <v/>
      </c>
      <c r="U122" s="82" t="str">
        <f t="shared" si="65"/>
        <v/>
      </c>
      <c r="V122" s="79" t="str">
        <f t="shared" si="150"/>
        <v/>
      </c>
      <c r="W122" s="82" t="str">
        <f t="shared" si="66"/>
        <v/>
      </c>
      <c r="X122" s="79" t="str">
        <f t="shared" si="151"/>
        <v/>
      </c>
      <c r="Y122" s="82" t="str">
        <f t="shared" si="67"/>
        <v/>
      </c>
      <c r="Z122" s="79" t="str">
        <f t="shared" si="152"/>
        <v/>
      </c>
      <c r="AA122" s="82" t="str">
        <f t="shared" si="68"/>
        <v/>
      </c>
      <c r="AB122" s="79" t="str">
        <f t="shared" si="153"/>
        <v/>
      </c>
      <c r="AC122" s="82" t="str">
        <f t="shared" si="69"/>
        <v/>
      </c>
      <c r="AD122" s="79" t="str">
        <f t="shared" si="154"/>
        <v/>
      </c>
      <c r="AE122" s="82" t="str">
        <f t="shared" si="70"/>
        <v/>
      </c>
      <c r="AF122" s="79" t="str">
        <f t="shared" si="155"/>
        <v/>
      </c>
      <c r="AG122" s="82" t="str">
        <f t="shared" si="71"/>
        <v/>
      </c>
      <c r="AH122" s="79" t="str">
        <f t="shared" si="156"/>
        <v/>
      </c>
      <c r="AI122" s="82" t="str">
        <f t="shared" si="72"/>
        <v/>
      </c>
      <c r="AJ122" s="79" t="str">
        <f t="shared" si="157"/>
        <v/>
      </c>
      <c r="AK122" s="82" t="str">
        <f t="shared" si="73"/>
        <v/>
      </c>
      <c r="AL122" s="79" t="str">
        <f t="shared" si="158"/>
        <v/>
      </c>
      <c r="AM122" s="82" t="str">
        <f t="shared" si="74"/>
        <v/>
      </c>
      <c r="AN122" s="79" t="str">
        <f t="shared" si="159"/>
        <v/>
      </c>
      <c r="AO122" s="82" t="str">
        <f t="shared" si="75"/>
        <v/>
      </c>
      <c r="AP122" s="79" t="str">
        <f t="shared" si="160"/>
        <v/>
      </c>
      <c r="AQ122" s="82" t="str">
        <f t="shared" si="76"/>
        <v/>
      </c>
      <c r="AR122" s="79" t="str">
        <f t="shared" si="161"/>
        <v/>
      </c>
      <c r="AS122" s="82" t="str">
        <f t="shared" si="77"/>
        <v/>
      </c>
      <c r="AT122" s="79" t="str">
        <f t="shared" si="162"/>
        <v/>
      </c>
      <c r="AU122" s="82" t="str">
        <f t="shared" si="78"/>
        <v/>
      </c>
      <c r="AV122" s="79" t="str">
        <f t="shared" si="163"/>
        <v/>
      </c>
      <c r="AW122" s="82" t="str">
        <f t="shared" si="79"/>
        <v/>
      </c>
      <c r="AX122" s="79" t="str">
        <f t="shared" si="164"/>
        <v/>
      </c>
      <c r="AY122" s="82" t="str">
        <f t="shared" si="80"/>
        <v/>
      </c>
      <c r="AZ122" s="79" t="str">
        <f t="shared" si="180"/>
        <v/>
      </c>
      <c r="BA122" s="82" t="str">
        <f t="shared" si="81"/>
        <v/>
      </c>
      <c r="BB122" s="79" t="str">
        <f t="shared" si="168"/>
        <v/>
      </c>
      <c r="BC122" s="82" t="str">
        <f t="shared" si="169"/>
        <v/>
      </c>
      <c r="BD122" s="79" t="str">
        <f t="shared" si="170"/>
        <v/>
      </c>
      <c r="BE122" s="82" t="str">
        <f t="shared" si="171"/>
        <v/>
      </c>
      <c r="BF122" s="79" t="str">
        <f t="shared" si="165"/>
        <v/>
      </c>
      <c r="BG122" s="82" t="str">
        <f t="shared" si="85"/>
        <v/>
      </c>
      <c r="BH122" s="79" t="str">
        <f t="shared" si="166"/>
        <v/>
      </c>
      <c r="BI122" s="82" t="str">
        <f t="shared" si="86"/>
        <v/>
      </c>
      <c r="BJ122" s="79" t="str">
        <f t="shared" si="167"/>
        <v/>
      </c>
      <c r="BK122" s="82" t="str">
        <f t="shared" si="87"/>
        <v/>
      </c>
      <c r="BM122" s="785" t="e">
        <f t="shared" ca="1" si="145"/>
        <v>#DIV/0!</v>
      </c>
      <c r="BN122" s="1096" t="e">
        <f t="shared" ca="1" si="146"/>
        <v>#DIV/0!</v>
      </c>
      <c r="BO122" s="1105" t="e">
        <f t="shared" ca="1" si="147"/>
        <v>#DIV/0!</v>
      </c>
      <c r="BP122" s="1105" t="e">
        <f t="shared" ca="1" si="148"/>
        <v>#DIV/0!</v>
      </c>
    </row>
    <row r="123" spans="1:68" s="70" customFormat="1" ht="21" hidden="1" customHeight="1">
      <c r="A123" s="242">
        <f t="shared" si="181"/>
        <v>110</v>
      </c>
      <c r="B123" s="304"/>
      <c r="C123" s="78" t="str">
        <f t="shared" si="139"/>
        <v/>
      </c>
      <c r="D123" s="476" t="str">
        <f t="shared" ca="1" si="172"/>
        <v/>
      </c>
      <c r="E123" s="82" t="str">
        <f t="shared" si="57"/>
        <v/>
      </c>
      <c r="F123" s="302" t="str">
        <f t="shared" ca="1" si="173"/>
        <v/>
      </c>
      <c r="G123" s="82" t="str">
        <f t="shared" si="58"/>
        <v/>
      </c>
      <c r="H123" s="302" t="str">
        <f t="shared" ca="1" si="174"/>
        <v/>
      </c>
      <c r="I123" s="82" t="str">
        <f t="shared" si="59"/>
        <v/>
      </c>
      <c r="J123" s="302" t="str">
        <f t="shared" ca="1" si="175"/>
        <v/>
      </c>
      <c r="K123" s="82" t="str">
        <f t="shared" si="60"/>
        <v/>
      </c>
      <c r="L123" s="302" t="str">
        <f t="shared" ca="1" si="176"/>
        <v/>
      </c>
      <c r="M123" s="82" t="str">
        <f t="shared" si="61"/>
        <v/>
      </c>
      <c r="N123" s="302" t="str">
        <f t="shared" ca="1" si="177"/>
        <v/>
      </c>
      <c r="O123" s="82" t="str">
        <f t="shared" si="62"/>
        <v/>
      </c>
      <c r="P123" s="302" t="str">
        <f t="shared" ca="1" si="178"/>
        <v/>
      </c>
      <c r="Q123" s="82" t="str">
        <f t="shared" si="63"/>
        <v/>
      </c>
      <c r="R123" s="302" t="str">
        <f t="shared" ca="1" si="179"/>
        <v/>
      </c>
      <c r="S123" s="82" t="str">
        <f t="shared" si="64"/>
        <v/>
      </c>
      <c r="T123" s="79" t="str">
        <f t="shared" si="149"/>
        <v/>
      </c>
      <c r="U123" s="82" t="str">
        <f t="shared" si="65"/>
        <v/>
      </c>
      <c r="V123" s="79" t="str">
        <f t="shared" si="150"/>
        <v/>
      </c>
      <c r="W123" s="82" t="str">
        <f t="shared" si="66"/>
        <v/>
      </c>
      <c r="X123" s="79" t="str">
        <f t="shared" si="151"/>
        <v/>
      </c>
      <c r="Y123" s="82" t="str">
        <f t="shared" si="67"/>
        <v/>
      </c>
      <c r="Z123" s="79" t="str">
        <f t="shared" si="152"/>
        <v/>
      </c>
      <c r="AA123" s="82" t="str">
        <f t="shared" si="68"/>
        <v/>
      </c>
      <c r="AB123" s="79" t="str">
        <f t="shared" si="153"/>
        <v/>
      </c>
      <c r="AC123" s="82" t="str">
        <f t="shared" si="69"/>
        <v/>
      </c>
      <c r="AD123" s="79" t="str">
        <f t="shared" si="154"/>
        <v/>
      </c>
      <c r="AE123" s="82" t="str">
        <f t="shared" si="70"/>
        <v/>
      </c>
      <c r="AF123" s="79" t="str">
        <f t="shared" si="155"/>
        <v/>
      </c>
      <c r="AG123" s="82" t="str">
        <f t="shared" si="71"/>
        <v/>
      </c>
      <c r="AH123" s="79" t="str">
        <f t="shared" si="156"/>
        <v/>
      </c>
      <c r="AI123" s="82" t="str">
        <f t="shared" si="72"/>
        <v/>
      </c>
      <c r="AJ123" s="79" t="str">
        <f t="shared" si="157"/>
        <v/>
      </c>
      <c r="AK123" s="82" t="str">
        <f t="shared" si="73"/>
        <v/>
      </c>
      <c r="AL123" s="79" t="str">
        <f t="shared" si="158"/>
        <v/>
      </c>
      <c r="AM123" s="82" t="str">
        <f t="shared" si="74"/>
        <v/>
      </c>
      <c r="AN123" s="79" t="str">
        <f t="shared" si="159"/>
        <v/>
      </c>
      <c r="AO123" s="82" t="str">
        <f t="shared" si="75"/>
        <v/>
      </c>
      <c r="AP123" s="79" t="str">
        <f t="shared" si="160"/>
        <v/>
      </c>
      <c r="AQ123" s="82" t="str">
        <f t="shared" si="76"/>
        <v/>
      </c>
      <c r="AR123" s="79" t="str">
        <f t="shared" si="161"/>
        <v/>
      </c>
      <c r="AS123" s="82" t="str">
        <f t="shared" si="77"/>
        <v/>
      </c>
      <c r="AT123" s="79" t="str">
        <f t="shared" si="162"/>
        <v/>
      </c>
      <c r="AU123" s="82" t="str">
        <f t="shared" si="78"/>
        <v/>
      </c>
      <c r="AV123" s="79" t="str">
        <f t="shared" si="163"/>
        <v/>
      </c>
      <c r="AW123" s="82" t="str">
        <f t="shared" si="79"/>
        <v/>
      </c>
      <c r="AX123" s="79" t="str">
        <f t="shared" si="164"/>
        <v/>
      </c>
      <c r="AY123" s="82" t="str">
        <f t="shared" si="80"/>
        <v/>
      </c>
      <c r="AZ123" s="79" t="str">
        <f t="shared" si="180"/>
        <v/>
      </c>
      <c r="BA123" s="82" t="str">
        <f t="shared" si="81"/>
        <v/>
      </c>
      <c r="BB123" s="79" t="str">
        <f t="shared" si="168"/>
        <v/>
      </c>
      <c r="BC123" s="82" t="str">
        <f t="shared" si="169"/>
        <v/>
      </c>
      <c r="BD123" s="79" t="str">
        <f t="shared" si="170"/>
        <v/>
      </c>
      <c r="BE123" s="82" t="str">
        <f t="shared" si="171"/>
        <v/>
      </c>
      <c r="BF123" s="79" t="str">
        <f t="shared" si="165"/>
        <v/>
      </c>
      <c r="BG123" s="82" t="str">
        <f t="shared" si="85"/>
        <v/>
      </c>
      <c r="BH123" s="79" t="str">
        <f t="shared" si="166"/>
        <v/>
      </c>
      <c r="BI123" s="82" t="str">
        <f t="shared" si="86"/>
        <v/>
      </c>
      <c r="BJ123" s="79" t="str">
        <f t="shared" si="167"/>
        <v/>
      </c>
      <c r="BK123" s="82" t="str">
        <f t="shared" si="87"/>
        <v/>
      </c>
      <c r="BM123" s="785" t="e">
        <f t="shared" ca="1" si="145"/>
        <v>#DIV/0!</v>
      </c>
      <c r="BN123" s="1096" t="e">
        <f t="shared" ca="1" si="146"/>
        <v>#DIV/0!</v>
      </c>
      <c r="BO123" s="1105" t="e">
        <f t="shared" ca="1" si="147"/>
        <v>#DIV/0!</v>
      </c>
      <c r="BP123" s="1105" t="e">
        <f t="shared" ca="1" si="148"/>
        <v>#DIV/0!</v>
      </c>
    </row>
    <row r="124" spans="1:68" s="70" customFormat="1" ht="21" hidden="1" customHeight="1">
      <c r="A124" s="242">
        <f t="shared" si="181"/>
        <v>111</v>
      </c>
      <c r="B124" s="304"/>
      <c r="C124" s="78" t="str">
        <f t="shared" si="139"/>
        <v/>
      </c>
      <c r="D124" s="476" t="str">
        <f t="shared" ca="1" si="172"/>
        <v/>
      </c>
      <c r="E124" s="82" t="str">
        <f t="shared" si="57"/>
        <v/>
      </c>
      <c r="F124" s="302" t="str">
        <f t="shared" ca="1" si="173"/>
        <v/>
      </c>
      <c r="G124" s="82" t="str">
        <f t="shared" si="58"/>
        <v/>
      </c>
      <c r="H124" s="302" t="str">
        <f t="shared" ca="1" si="174"/>
        <v/>
      </c>
      <c r="I124" s="82" t="str">
        <f t="shared" si="59"/>
        <v/>
      </c>
      <c r="J124" s="302" t="str">
        <f t="shared" ca="1" si="175"/>
        <v/>
      </c>
      <c r="K124" s="82" t="str">
        <f t="shared" si="60"/>
        <v/>
      </c>
      <c r="L124" s="302" t="str">
        <f t="shared" ca="1" si="176"/>
        <v/>
      </c>
      <c r="M124" s="82" t="str">
        <f t="shared" si="61"/>
        <v/>
      </c>
      <c r="N124" s="302" t="str">
        <f t="shared" ca="1" si="177"/>
        <v/>
      </c>
      <c r="O124" s="82" t="str">
        <f t="shared" si="62"/>
        <v/>
      </c>
      <c r="P124" s="302" t="str">
        <f t="shared" ca="1" si="178"/>
        <v/>
      </c>
      <c r="Q124" s="82" t="str">
        <f t="shared" si="63"/>
        <v/>
      </c>
      <c r="R124" s="302" t="str">
        <f t="shared" ca="1" si="179"/>
        <v/>
      </c>
      <c r="S124" s="82" t="str">
        <f t="shared" si="64"/>
        <v/>
      </c>
      <c r="T124" s="79" t="str">
        <f t="shared" si="149"/>
        <v/>
      </c>
      <c r="U124" s="82" t="str">
        <f t="shared" si="65"/>
        <v/>
      </c>
      <c r="V124" s="79" t="str">
        <f t="shared" si="150"/>
        <v/>
      </c>
      <c r="W124" s="82" t="str">
        <f t="shared" si="66"/>
        <v/>
      </c>
      <c r="X124" s="79" t="str">
        <f t="shared" si="151"/>
        <v/>
      </c>
      <c r="Y124" s="82" t="str">
        <f t="shared" si="67"/>
        <v/>
      </c>
      <c r="Z124" s="79" t="str">
        <f t="shared" si="152"/>
        <v/>
      </c>
      <c r="AA124" s="82" t="str">
        <f t="shared" si="68"/>
        <v/>
      </c>
      <c r="AB124" s="79" t="str">
        <f t="shared" si="153"/>
        <v/>
      </c>
      <c r="AC124" s="82" t="str">
        <f t="shared" si="69"/>
        <v/>
      </c>
      <c r="AD124" s="79" t="str">
        <f t="shared" si="154"/>
        <v/>
      </c>
      <c r="AE124" s="82" t="str">
        <f t="shared" si="70"/>
        <v/>
      </c>
      <c r="AF124" s="79" t="str">
        <f t="shared" si="155"/>
        <v/>
      </c>
      <c r="AG124" s="82" t="str">
        <f t="shared" si="71"/>
        <v/>
      </c>
      <c r="AH124" s="79" t="str">
        <f t="shared" si="156"/>
        <v/>
      </c>
      <c r="AI124" s="82" t="str">
        <f t="shared" si="72"/>
        <v/>
      </c>
      <c r="AJ124" s="79" t="str">
        <f t="shared" si="157"/>
        <v/>
      </c>
      <c r="AK124" s="82" t="str">
        <f t="shared" si="73"/>
        <v/>
      </c>
      <c r="AL124" s="79" t="str">
        <f t="shared" si="158"/>
        <v/>
      </c>
      <c r="AM124" s="82" t="str">
        <f t="shared" si="74"/>
        <v/>
      </c>
      <c r="AN124" s="79" t="str">
        <f t="shared" si="159"/>
        <v/>
      </c>
      <c r="AO124" s="82" t="str">
        <f t="shared" si="75"/>
        <v/>
      </c>
      <c r="AP124" s="79" t="str">
        <f t="shared" si="160"/>
        <v/>
      </c>
      <c r="AQ124" s="82" t="str">
        <f t="shared" si="76"/>
        <v/>
      </c>
      <c r="AR124" s="79" t="str">
        <f t="shared" si="161"/>
        <v/>
      </c>
      <c r="AS124" s="82" t="str">
        <f t="shared" si="77"/>
        <v/>
      </c>
      <c r="AT124" s="79" t="str">
        <f t="shared" si="162"/>
        <v/>
      </c>
      <c r="AU124" s="82" t="str">
        <f t="shared" si="78"/>
        <v/>
      </c>
      <c r="AV124" s="79" t="str">
        <f t="shared" si="163"/>
        <v/>
      </c>
      <c r="AW124" s="82" t="str">
        <f t="shared" si="79"/>
        <v/>
      </c>
      <c r="AX124" s="79" t="str">
        <f t="shared" si="164"/>
        <v/>
      </c>
      <c r="AY124" s="82" t="str">
        <f t="shared" si="80"/>
        <v/>
      </c>
      <c r="AZ124" s="79" t="str">
        <f t="shared" si="180"/>
        <v/>
      </c>
      <c r="BA124" s="82" t="str">
        <f t="shared" si="81"/>
        <v/>
      </c>
      <c r="BB124" s="79" t="str">
        <f t="shared" si="168"/>
        <v/>
      </c>
      <c r="BC124" s="82" t="str">
        <f t="shared" si="169"/>
        <v/>
      </c>
      <c r="BD124" s="79" t="str">
        <f t="shared" si="170"/>
        <v/>
      </c>
      <c r="BE124" s="82" t="str">
        <f t="shared" si="171"/>
        <v/>
      </c>
      <c r="BF124" s="79" t="str">
        <f t="shared" si="165"/>
        <v/>
      </c>
      <c r="BG124" s="82" t="str">
        <f t="shared" si="85"/>
        <v/>
      </c>
      <c r="BH124" s="79" t="str">
        <f t="shared" si="166"/>
        <v/>
      </c>
      <c r="BI124" s="82" t="str">
        <f t="shared" si="86"/>
        <v/>
      </c>
      <c r="BJ124" s="79" t="str">
        <f t="shared" si="167"/>
        <v/>
      </c>
      <c r="BK124" s="82" t="str">
        <f t="shared" si="87"/>
        <v/>
      </c>
      <c r="BM124" s="785" t="e">
        <f t="shared" ca="1" si="145"/>
        <v>#DIV/0!</v>
      </c>
      <c r="BN124" s="1096" t="e">
        <f t="shared" ca="1" si="146"/>
        <v>#DIV/0!</v>
      </c>
      <c r="BO124" s="1105" t="e">
        <f t="shared" ca="1" si="147"/>
        <v>#DIV/0!</v>
      </c>
      <c r="BP124" s="1105" t="e">
        <f t="shared" ca="1" si="148"/>
        <v>#DIV/0!</v>
      </c>
    </row>
    <row r="125" spans="1:68" s="70" customFormat="1" ht="21" hidden="1" customHeight="1">
      <c r="A125" s="242">
        <f t="shared" si="181"/>
        <v>112</v>
      </c>
      <c r="B125" s="304"/>
      <c r="C125" s="78" t="str">
        <f t="shared" ref="C125:C131" si="182">IF(B125="","",IF($L$4="Media aritmética",ROUND(AVERAGE(D125,F125,H125,J125,L125,N125,P125,R125,T125,V125,X125,Z125,AB125,AF125,AH125,AD125,AJ125,AL125,AN125,AP125,AR125,AT125,AV125,AX125,AZ125,BB125,BD125),2),ROUND(_xlfn.STDEV.P(D125,F125,H125,J125,L125,N125,P125,R125,T125,V125,X125,Z125,AB125,AF125,AH125,AD125,AJ125,AL125,AN125,AP125,AR125,AT125,AV125,AX125,AZ125,BB125,BD125),2)))</f>
        <v/>
      </c>
      <c r="D125" s="476" t="str">
        <f t="shared" ca="1" si="172"/>
        <v/>
      </c>
      <c r="E125" s="82" t="str">
        <f t="shared" ref="E125:E131" si="183">IF($B125="","",IF(D125="","",IF($L$4="Media aritmética",(D125&lt;=$C125)*($F$5/$C$4)+(D125&gt;$C125)*0,IF(AND(ROUND(AVERAGE($D125,$F125,$H125,$J125,$L125,$N125,$P125,$R125,$T125,$V125,$X125,$Z125,$AB125,$AD125,$AF125,$AH125,$AJ125,AL125,AN125,AP125,AR125,AT125,AV125,AX125,AZ125,BB125,BD125,BF125,BH125,BJ125),2)-$C125/2&lt;=D125,(ROUND(AVERAGE($D125,$F125,$H125,$J125,$L125,$N125,$P125,$R125,$T125,$V125,$X125,$Z125,$AB125,$AD125,$AF125,$AH125,$AJ125,AL125,AN125,AP125,AR125,AT125,AV125,AX125,AZ125,BB125,BD125,BF125,BH125,BJ125),2)+$C125/2&gt;D125)),($F$5/$C$4),0))))</f>
        <v/>
      </c>
      <c r="F125" s="302" t="str">
        <f t="shared" ca="1" si="173"/>
        <v/>
      </c>
      <c r="G125" s="82" t="str">
        <f t="shared" ref="G125:G131" si="184">IF($B125="","",IF(F125="","",IF($L$4="Media aritmética",(F125&lt;=$C125)*($F$5/$C$4)+(F125&gt;$C125)*0,IF(AND(ROUND(AVERAGE($D125,$F125,$H125,$J125,$L125,$N125,$P125,$R125,$T125,$V125,$X125,$Z125,$AB125,$AD125,$AF125,$AH125,$AJ125,AL125,AN125,AP125,AR125,AT125,AV125,AX125,AZ125,BB125,BD125,BF125,BH125,BJ125),2)-$C125/2&lt;=F125,(ROUND(AVERAGE($D125,$F125,$H125,$J125,$L125,$N125,$P125,$R125,$T125,$V125,$X125,$Z125,$AB125,$AD125,$AF125,$AH125,$AJ125,AL125,AN125,AP125,AR125,AT125,AV125,AX125,AZ125,BB125,BD125,BF125,BH125,BJ125),2)+$C125/2&gt;F125)),($F$5/$C$4),0))))</f>
        <v/>
      </c>
      <c r="H125" s="302" t="str">
        <f t="shared" ca="1" si="174"/>
        <v/>
      </c>
      <c r="I125" s="82" t="str">
        <f t="shared" ref="I125:I131" si="185">IF($B125="","",IF(H125="","",IF($L$4="Media aritmética",(H125&lt;=$C125)*($F$5/$C$4)+(H125&gt;$C125)*0,IF(AND(ROUND(AVERAGE($D125,$F125,$H125,$J125,$L125,$N125,$P125,$R125,$T125,$V125,$X125,$Z125,$AB125,$AD125,$AF125,$AH125,$AJ125,AL125,AN125,AP125,AR125,AT125,AV125,AX125,AZ125,BB125,BD125,BF125,BH125,BJ125),2)-$C125/2&lt;=H125,(ROUND(AVERAGE($D125,$F125,$H125,$J125,$L125,$N125,$P125,$R125,$T125,$V125,$X125,$Z125,$AB125,$AD125,$AF125,$AH125,$AJ125,AL125,AN125,AP125,AR125,AT125,AV125,AX125,AZ125,BB125,BD125,BF125,BH125,BJ125),2)+$C125/2&gt;H125)),($F$5/$C$4),0))))</f>
        <v/>
      </c>
      <c r="J125" s="302" t="str">
        <f t="shared" ca="1" si="175"/>
        <v/>
      </c>
      <c r="K125" s="82" t="str">
        <f t="shared" ref="K125:K131" si="186">IF($B125="","",IF(J125="","",IF($L$4="Media aritmética",(J125&lt;=$C125)*($F$5/$C$4)+(J125&gt;$C125)*0,IF(AND(ROUND(AVERAGE($D125,$F125,$H125,$J125,$L125,$N125,$P125,$R125,$T125,$V125,$X125,$Z125,$AB125,$AD125,$AF125,$AH125,$AJ125,AL125,AN125,AP125,AR125,AT125,AV125,AX125,AZ125,BB125,BD125,BF125,BH125,BJ125),2)-$C125/2&lt;=J125,(ROUND(AVERAGE($D125,$F125,$H125,$J125,$L125,$N125,$P125,$R125,$T125,$V125,$X125,$Z125,$AB125,$AD125,$AF125,$AH125,$AJ125,AL125,AN125,AP125,AR125,AT125,AV125,AX125,AZ125,BB125,BD125,BF125,BH125,BJ125),2)+$C125/2&gt;J125)),($F$5/$C$4),0))))</f>
        <v/>
      </c>
      <c r="L125" s="302" t="str">
        <f t="shared" ca="1" si="176"/>
        <v/>
      </c>
      <c r="M125" s="82" t="str">
        <f t="shared" ref="M125:M131" si="187">IF($B125="","",IF(L125="","",IF($L$4="Media aritmética",(L125&lt;=$C125)*($F$5/$C$4)+(L125&gt;$C125)*0,IF(AND(ROUND(AVERAGE($D125,$F125,$H125,$J125,$L125,$N125,$P125,$R125,$T125,$V125,$X125,$Z125,$AB125,$AD125,$AF125,$AH125,$AJ125,AL125,AN125,AP125,AR125,AT125,AV125,AX125,AZ125,BB125,BD125,BF125,BH125,BJ125),2)-$C125/2&lt;=L125,(ROUND(AVERAGE($D125,$F125,$H125,$J125,$L125,$N125,$P125,$R125,$T125,$V125,$X125,$Z125,$AB125,$AD125,$AF125,$AH125,$AJ125,AL125,AN125,AP125,AR125,AT125,AV125,AX125,AZ125,BB125,BD125,BF125,BH125,BJ125),2)+$C125/2&gt;L125)),($F$5/$C$4),0))))</f>
        <v/>
      </c>
      <c r="N125" s="302" t="str">
        <f t="shared" ca="1" si="177"/>
        <v/>
      </c>
      <c r="O125" s="82" t="str">
        <f t="shared" ref="O125:O131" si="188">IF($B125="","",IF(N125="","",IF($L$4="Media aritmética",(N125&lt;=$C125)*($F$5/$C$4)+(N125&gt;$C125)*0,IF(AND(ROUND(AVERAGE($D125,$F125,$H125,$J125,$L125,$N125,$P125,$R125,$T125,$V125,$X125,$Z125,$AB125,$AD125,$AF125,$AH125,$AJ125,AL125,AN125,AP125,AR125,AT125,AV125,AX125,AZ125,BB125,BD125,BF125,BH125,BJ125),2)-$C125/2&lt;=N125,(ROUND(AVERAGE($D125,$F125,$H125,$J125,$L125,$N125,$P125,$R125,$T125,$V125,$X125,$Z125,$AB125,$AD125,$AF125,$AH125,$AJ125,AL125,AN125,AP125,AR125,AT125,AV125,AX125,AZ125,BB125,BD125,BF125,BH125,BJ125),2)+$C125/2&gt;N125)),($F$5/$C$4),0))))</f>
        <v/>
      </c>
      <c r="P125" s="302" t="str">
        <f t="shared" ca="1" si="178"/>
        <v/>
      </c>
      <c r="Q125" s="82" t="str">
        <f t="shared" ref="Q125:Q131" si="189">IF($B125="","",IF(P125="","",IF($L$4="Media aritmética",(P125&lt;=$C125)*($F$5/$C$4)+(P125&gt;$C125)*0,IF(AND(ROUND(AVERAGE($D125,$F125,$H125,$J125,$L125,$N125,$P125,$R125,$T125,$V125,$X125,$Z125,$AB125,$AD125,$AF125,$AH125,$AJ125,AL125,AN125,AP125,AR125,AT125,AV125,AX125,AZ125,BB125,BD125,BF125,BH125,BJ125),2)-$C125/2&lt;=P125,(ROUND(AVERAGE($D125,$F125,$H125,$J125,$L125,$N125,$P125,$R125,$T125,$V125,$X125,$Z125,$AB125,$AD125,$AF125,$AH125,$AJ125,AL125,AN125,AP125,AR125,AT125,AV125,AX125,AZ125,BB125,BD125,BF125,BH125,BJ125),2)+$C125/2&gt;P125)),($F$5/$C$4),0))))</f>
        <v/>
      </c>
      <c r="R125" s="302" t="str">
        <f t="shared" ca="1" si="179"/>
        <v/>
      </c>
      <c r="S125" s="82" t="str">
        <f t="shared" ref="S125:S131" si="190">IF($B125="","",IF(R125="","",IF($L$4="Media aritmética",(R125&lt;=$C125)*($F$5/$C$4)+(R125&gt;$C125)*0,IF(AND(ROUND(AVERAGE($D125,$F125,$H125,$J125,$L125,$N125,$P125,$R125,$T125,$V125,$X125,$Z125,$AB125,$AD125,$AF125,$AH125,$AJ125,AL125,AN125,AP125,AR125,AT125,AV125,AX125,AZ125,BB125,BD125,BF125,BH125,BJ125),2)-$C125/2&lt;=R125,(ROUND(AVERAGE($D125,$F125,$H125,$J125,$L125,$N125,$P125,$R125,$T125,$V125,$X125,$Z125,$AB125,$AD125,$AF125,$AH125,$AJ125,AL125,AN125,AP125,AR125,AT125,AV125,AX125,AZ125,BB125,BD125,BF125,BH125,BJ125),2)+$C125/2&gt;R125)),($F$5/$C$4),0))))</f>
        <v/>
      </c>
      <c r="T125" s="79" t="str">
        <f t="shared" si="149"/>
        <v/>
      </c>
      <c r="U125" s="82" t="str">
        <f t="shared" ref="U125:U131" si="191">IF($B125="","",IF(T125="","",IF($L$4="Media aritmética",(T125&lt;=$C125)*($F$5/$C$4)+(T125&gt;$C125)*0,IF(AND(ROUND(AVERAGE($D125,$F125,$H125,$J125,$L125,$N125,$P125,$R125,$T125,$V125,$X125,$Z125,$AB125,$AD125,$AF125,$AH125,$AJ125,AL125,AN125,AP125,AR125,AT125,AV125,AX125,AZ125,BB125,BD125,BF125,BH125,BJ125),2)-$C125/2&lt;=T125,(ROUND(AVERAGE($D125,$F125,$H125,$J125,$L125,$N125,$P125,$R125,$T125,$V125,$X125,$Z125,$AB125,$AD125,$AF125,$AH125,$AJ125,AL125,AN125,AP125,AR125,AT125,AV125,AX125,AZ125,BB125,BD125,BF125,BH125,BJ125),2)+$C125/2&gt;T125)),($F$5/$C$4),0))))</f>
        <v/>
      </c>
      <c r="V125" s="79" t="str">
        <f t="shared" si="150"/>
        <v/>
      </c>
      <c r="W125" s="82" t="str">
        <f t="shared" ref="W125:W131" si="192">IF($B125="","",IF(V125="","",IF($L$4="Media aritmética",(V125&lt;=$C125)*($F$5/$C$4)+(V125&gt;$C125)*0,IF(AND(ROUND(AVERAGE($D125,$F125,$H125,$J125,$L125,$N125,$P125,$R125,$T125,$V125,$X125,$Z125,$AB125,$AD125,$AF125,$AH125,$AJ125,AL125,AN125,AP125,AR125,AT125,AV125,AX125,AZ125,BB125,BD125,BF125,BH125,BJ125),2)-$C125/2&lt;=V125,(ROUND(AVERAGE($D125,$F125,$H125,$J125,$L125,$N125,$P125,$R125,$T125,$V125,$X125,$Z125,$AB125,$AD125,$AF125,$AH125,$AJ125,AL125,AN125,AP125,AR125,AT125,AV125,AX125,AZ125,BB125,BD125,BF125,BH125,BJ125),2)+$C125/2&gt;V125)),($F$5/$C$4),0))))</f>
        <v/>
      </c>
      <c r="X125" s="79" t="str">
        <f t="shared" si="151"/>
        <v/>
      </c>
      <c r="Y125" s="82" t="str">
        <f t="shared" ref="Y125:Y131" si="193">IF($B125="","",IF(X125="","",IF($L$4="Media aritmética",(X125&lt;=$C125)*($F$5/$C$4)+(X125&gt;$C125)*0,IF(AND(ROUND(AVERAGE($D125,$F125,$H125,$J125,$L125,$N125,$P125,$R125,$T125,$V125,$X125,$Z125,$AB125,$AD125,$AF125,$AH125,$AJ125,AL125,AN125,AP125,AR125,AT125,AV125,AX125,AZ125,BB125,BD125,BF125,BH125,BJ125),2)-$C125/2&lt;=X125,(ROUND(AVERAGE($D125,$F125,$H125,$J125,$L125,$N125,$P125,$R125,$T125,$V125,$X125,$Z125,$AB125,$AD125,$AF125,$AH125,$AJ125,AL125,AN125,AP125,AR125,AT125,AV125,AX125,AZ125,BB125,BD125,BF125,BH125,BJ125),2)+$C125/2&gt;X125)),($F$5/$C$4),0))))</f>
        <v/>
      </c>
      <c r="Z125" s="79" t="str">
        <f t="shared" si="152"/>
        <v/>
      </c>
      <c r="AA125" s="82" t="str">
        <f t="shared" ref="AA125:AA131" si="194">IF($B125="","",IF(Z125="","",IF($L$4="Media aritmética",(Z125&lt;=$C125)*($F$5/$C$4)+(Z125&gt;$C125)*0,IF(AND(ROUND(AVERAGE($D125,$F125,$H125,$J125,$L125,$N125,$P125,$R125,$T125,$V125,$X125,$Z125,$AB125,$AD125,$AF125,$AH125,$AJ125,AL125,AN125,AP125,AR125,AT125,AV125,AX125,AZ125,BB125,BD125,BF125,BH125,BJ125),2)-$C125/2&lt;=Z125,(ROUND(AVERAGE($D125,$F125,$H125,$J125,$L125,$N125,$P125,$R125,$T125,$V125,$X125,$Z125,$AB125,$AD125,$AF125,$AH125,$AJ125,AL125,AN125,AP125,AR125,AT125,AV125,AX125,AZ125,BB125,BD125,BF125,BH125,BJ125),2)+$C125/2&gt;Z125)),($F$5/$C$4),0))))</f>
        <v/>
      </c>
      <c r="AB125" s="79" t="str">
        <f t="shared" si="153"/>
        <v/>
      </c>
      <c r="AC125" s="82" t="str">
        <f t="shared" ref="AC125:AC131" si="195">IF($B125="","",IF(AB125="","",IF($L$4="Media aritmética",(AB125&lt;=$C125)*($F$5/$C$4)+(AB125&gt;$C125)*0,IF(AND(ROUND(AVERAGE($D125,$F125,$H125,$J125,$L125,$N125,$P125,$R125,$T125,$V125,$X125,$Z125,$AB125,$AD125,$AF125,$AH125,$AJ125,AL125,AN125,AP125,AR125,AT125,AV125,AX125,AZ125,BB125,BD125,BF125,BH125,BJ125),2)-$C125/2&lt;=AB125,(ROUND(AVERAGE($D125,$F125,$H125,$J125,$L125,$N125,$P125,$R125,$T125,$V125,$X125,$Z125,$AB125,$AD125,$AF125,$AH125,$AJ125,AL125,AN125,AP125,AR125,AT125,AV125,AX125,AZ125,BB125,BD125,BF125,BH125,BJ125),2)+$C125/2&gt;AB125)),($F$5/$C$4),0))))</f>
        <v/>
      </c>
      <c r="AD125" s="79" t="str">
        <f t="shared" si="154"/>
        <v/>
      </c>
      <c r="AE125" s="82" t="str">
        <f t="shared" ref="AE125:AE131" si="196">IF($B125="","",IF(AD125="","",IF($L$4="Media aritmética",(AD125&lt;=$C125)*($F$5/$C$4)+(AD125&gt;$C125)*0,IF(AND(ROUND(AVERAGE($D125,$F125,$H125,$J125,$L125,$N125,$P125,$R125,$T125,$V125,$X125,$Z125,$AB125,$AD125,$AF125,$AH125,$AJ125,AL125,AN125,AP125,AR125,AT125,AV125,AX125,AZ125,BB125,BD125,BF125,BH125,BJ125),2)-$C125/2&lt;=AD125,(ROUND(AVERAGE($D125,$F125,$H125,$J125,$L125,$N125,$P125,$R125,$T125,$V125,$X125,$Z125,$AB125,$AD125,$AF125,$AH125,$AJ125,AL125,AN125,AP125,AR125,AT125,AV125,AX125,AZ125,BB125,BD125,BF125,BH125,BJ125),2)+$C125/2&gt;AD125)),($F$5/$C$4),0))))</f>
        <v/>
      </c>
      <c r="AF125" s="79" t="str">
        <f t="shared" si="155"/>
        <v/>
      </c>
      <c r="AG125" s="82" t="str">
        <f t="shared" ref="AG125:AG131" si="197">IF($B125="","",IF(AF125="","",IF($L$4="Media aritmética",(AF125&lt;=$C125)*($F$5/$C$4)+(AF125&gt;$C125)*0,IF(AND(ROUND(AVERAGE($D125,$F125,$H125,$J125,$L125,$N125,$P125,$R125,$T125,$V125,$X125,$Z125,$AB125,$AD125,$AF125,$AH125,$AJ125,AL125,AN125,AP125,AR125,AT125,AV125,AX125,AZ125,BB125,BD125,BF125,BH125,BJ125),2)-$C125/2&lt;=AF125,(ROUND(AVERAGE($D125,$F125,$H125,$J125,$L125,$N125,$P125,$R125,$T125,$V125,$X125,$Z125,$AB125,$AD125,$AF125,$AH125,$AJ125,AL125,AN125,AP125,AR125,AT125,AV125,AX125,AZ125,BB125,BD125,BF125,BH125,BJ125),2)+$C125/2&gt;AF125)),($F$5/$C$4),0))))</f>
        <v/>
      </c>
      <c r="AH125" s="79" t="str">
        <f t="shared" si="156"/>
        <v/>
      </c>
      <c r="AI125" s="82" t="str">
        <f t="shared" ref="AI125:AI131" si="198">IF($B125="","",IF(AH125="","",IF($L$4="Media aritmética",(AH125&lt;=$C125)*($F$5/$C$4)+(AH125&gt;$C125)*0,IF(AND(ROUND(AVERAGE($D125,$F125,$H125,$J125,$L125,$N125,$P125,$R125,$T125,$V125,$X125,$Z125,$AB125,$AD125,$AF125,$AH125,$AJ125,AL125,AN125,AP125,AR125,AT125,AV125,AX125,AZ125,BB125,BD125,BF125,BH125,BJ125),2)-$C125/2&lt;=AH125,(ROUND(AVERAGE($D125,$F125,$H125,$J125,$L125,$N125,$P125,$R125,$T125,$V125,$X125,$Z125,$AB125,$AD125,$AF125,$AH125,$AJ125,AL125,AN125,AP125,AR125,AT125,AV125,AX125,AZ125,BB125,BD125,BF125,BH125,BJ125),2)+$C125/2&gt;AH125)),($F$5/$C$4),0))))</f>
        <v/>
      </c>
      <c r="AJ125" s="79" t="str">
        <f t="shared" si="157"/>
        <v/>
      </c>
      <c r="AK125" s="82" t="str">
        <f t="shared" ref="AK125:AK131" si="199">IF($B125="","",IF(AJ125="","",IF($L$4="Media aritmética",(AJ125&lt;=$C125)*($F$5/$C$4)+(AJ125&gt;$C125)*0,IF(AND(ROUND(AVERAGE($D125,$F125,$H125,$J125,$L125,$N125,$P125,$R125,$T125,$V125,$X125,$Z125,$AB125,$AD125,$AF125,$AH125,$AJ125,AL125,AN125,AP125,AR125,AT125,AV125,AX125,AZ125,BB125,BD125,BF125,BH125,BJ125),2)-$C125/2&lt;=AJ125,(ROUND(AVERAGE($D125,$F125,$H125,$J125,$L125,$N125,$P125,$R125,$T125,$V125,$X125,$Z125,$AB125,$AD125,$AF125,$AH125,$AJ125,AL125,AN125,AP125,AR125,AT125,AV125,AX125,AZ125,BB125,BD125,BF125,BH125,BJ125),2)+$C125/2&gt;AJ125)),($F$5/$C$4),0))))</f>
        <v/>
      </c>
      <c r="AL125" s="79" t="str">
        <f t="shared" si="158"/>
        <v/>
      </c>
      <c r="AM125" s="82" t="str">
        <f t="shared" ref="AM125:AM131" si="200">IF($B125="","",IF(AL125="","",IF($L$4="Media aritmética",(AL125&lt;=$C125)*($F$5/$C$4)+(AL125&gt;$C125)*0,IF(AND(ROUND(AVERAGE($D125,$F125,$H125,$J125,$L125,$N125,$P125,$R125,$T125,$V125,$X125,$Z125,$AB125,$AD125,$AF125,$AH125,$AJ125,AL125,AN125,AP125,AR125,AT125,AV125,AX125,AZ125,BB125,BD125,BF125,BH125,BJ125),2)-$C125/2&lt;=AL125,(ROUND(AVERAGE($D125,$F125,$H125,$J125,$L125,$N125,$P125,$R125,$T125,$V125,$X125,$Z125,$AB125,$AD125,$AF125,$AH125,$AJ125,AL125,AN125,AP125,AR125,AT125,AV125,AX125,AZ125,BB125,BD125,BF125,BH125,BJ125),2)+$C125/2&gt;AL125)),($F$5/$C$4),0))))</f>
        <v/>
      </c>
      <c r="AN125" s="79" t="str">
        <f t="shared" si="159"/>
        <v/>
      </c>
      <c r="AO125" s="82" t="str">
        <f t="shared" ref="AO125:AO131" si="201">IF($B125="","",IF(AN125="","",IF($L$4="Media aritmética",(AN125&lt;=$C125)*($F$5/$C$4)+(AN125&gt;$C125)*0,IF(AND(ROUND(AVERAGE($D125,$F125,$H125,$J125,$L125,$N125,$P125,$R125,$T125,$V125,$X125,$Z125,$AB125,$AD125,$AF125,$AH125,$AJ125,AL125,AN125,AP125,AR125,AT125,AV125,AX125,AZ125,BB125,BD125,BF125,BH125,BJ125),2)-$C125/2&lt;=AN125,(ROUND(AVERAGE($D125,$F125,$H125,$J125,$L125,$N125,$P125,$R125,$T125,$V125,$X125,$Z125,$AB125,$AD125,$AF125,$AH125,$AJ125,AL125,AN125,AP125,AR125,AT125,AV125,AX125,AZ125,BB125,BD125,BF125,BH125,BJ125),2)+$C125/2&gt;AN125)),($F$5/$C$4),0))))</f>
        <v/>
      </c>
      <c r="AP125" s="79" t="str">
        <f t="shared" si="160"/>
        <v/>
      </c>
      <c r="AQ125" s="82" t="str">
        <f t="shared" ref="AQ125:AQ131" si="202">IF($B125="","",IF(AP125="","",IF($L$4="Media aritmética",(AP125&lt;=$C125)*($F$5/$C$4)+(AP125&gt;$C125)*0,IF(AND(ROUND(AVERAGE($D125,$F125,$H125,$J125,$L125,$N125,$P125,$R125,$T125,$V125,$X125,$Z125,$AB125,$AD125,$AF125,$AH125,$AJ125,AL125,AN125,AP125,AR125,AT125,AV125,AX125,AZ125,BB125,BD125,BF125,BH125,BJ125),2)-$C125/2&lt;=AP125,(ROUND(AVERAGE($D125,$F125,$H125,$J125,$L125,$N125,$P125,$R125,$T125,$V125,$X125,$Z125,$AB125,$AD125,$AF125,$AH125,$AJ125,AL125,AN125,AP125,AR125,AT125,AV125,AX125,AZ125,BB125,BD125,BF125,BH125,BJ125),2)+$C125/2&gt;AP125)),($F$5/$C$4),0))))</f>
        <v/>
      </c>
      <c r="AR125" s="79" t="str">
        <f t="shared" si="161"/>
        <v/>
      </c>
      <c r="AS125" s="82" t="str">
        <f t="shared" ref="AS125:AS131" si="203">IF($B125="","",IF(AR125="","",IF($L$4="Media aritmética",(AR125&lt;=$C125)*($F$5/$C$4)+(AR125&gt;$C125)*0,IF(AND(ROUND(AVERAGE($D125,$F125,$H125,$J125,$L125,$N125,$P125,$R125,$T125,$V125,$X125,$Z125,$AB125,$AD125,$AF125,$AH125,$AJ125,AL125,AN125,AP125,AR125,AT125,AV125,AX125,AZ125,BB125,BD125,BF125,BH125,BJ125),2)-$C125/2&lt;=AR125,(ROUND(AVERAGE($D125,$F125,$H125,$J125,$L125,$N125,$P125,$R125,$T125,$V125,$X125,$Z125,$AB125,$AD125,$AF125,$AH125,$AJ125,AL125,AN125,AP125,AR125,AT125,AV125,AX125,AZ125,BB125,BD125,BF125,BH125,BJ125),2)+$C125/2&gt;AR125)),($F$5/$C$4),0))))</f>
        <v/>
      </c>
      <c r="AT125" s="79" t="str">
        <f t="shared" si="162"/>
        <v/>
      </c>
      <c r="AU125" s="82" t="str">
        <f t="shared" ref="AU125:AU131" si="204">IF($B125="","",IF(AT125="","",IF($L$4="Media aritmética",(AT125&lt;=$C125)*($F$5/$C$4)+(AT125&gt;$C125)*0,IF(AND(ROUND(AVERAGE($D125,$F125,$H125,$J125,$L125,$N125,$P125,$R125,$T125,$V125,$X125,$Z125,$AB125,$AD125,$AF125,$AH125,$AJ125,AL125,AN125,AP125,AR125,AT125,AV125,AX125,AZ125,BB125,BD125,BF125,BH125,BJ125),2)-$C125/2&lt;=AT125,(ROUND(AVERAGE($D125,$F125,$H125,$J125,$L125,$N125,$P125,$R125,$T125,$V125,$X125,$Z125,$AB125,$AD125,$AF125,$AH125,$AJ125,AL125,AN125,AP125,AR125,AT125,AV125,AX125,AZ125,BB125,BD125,BF125,BH125,BJ125),2)+$C125/2&gt;AT125)),($F$5/$C$4),0))))</f>
        <v/>
      </c>
      <c r="AV125" s="79" t="str">
        <f t="shared" si="163"/>
        <v/>
      </c>
      <c r="AW125" s="82" t="str">
        <f t="shared" ref="AW125:AW131" si="205">IF($B125="","",IF(AV125="","",IF($L$4="Media aritmética",(AV125&lt;=$C125)*($F$5/$C$4)+(AV125&gt;$C125)*0,IF(AND(ROUND(AVERAGE($D125,$F125,$H125,$J125,$L125,$N125,$P125,$R125,$T125,$V125,$X125,$Z125,$AB125,$AD125,$AF125,$AH125,$AJ125,AL125,AN125,AP125,AR125,AT125,AV125,AX125,AZ125,BB125,BD125,BF125,BH125,BJ125),2)-$C125/2&lt;=AV125,(ROUND(AVERAGE($D125,$F125,$H125,$J125,$L125,$N125,$P125,$R125,$T125,$V125,$X125,$Z125,$AB125,$AD125,$AF125,$AH125,$AJ125,AL125,AN125,AP125,AR125,AT125,AV125,AX125,AZ125,BB125,BD125,BF125,BH125,BJ125),2)+$C125/2&gt;AV125)),($F$5/$C$4),0))))</f>
        <v/>
      </c>
      <c r="AX125" s="79" t="str">
        <f t="shared" si="164"/>
        <v/>
      </c>
      <c r="AY125" s="82" t="str">
        <f t="shared" ref="AY125:AY131" si="206">IF($B125="","",IF(AX125="","",IF($L$4="Media aritmética",(AX125&lt;=$C125)*($F$5/$C$4)+(AX125&gt;$C125)*0,IF(AND(ROUND(AVERAGE($D125,$F125,$H125,$J125,$L125,$N125,$P125,$R125,$T125,$V125,$X125,$Z125,$AB125,$AD125,$AF125,$AH125,$AJ125,AL125,AN125,AP125,AR125,AT125,AV125,AX125,AZ125,BB125,BD125,BF125,BH125,BJ125),2)-$C125/2&lt;=AX125,(ROUND(AVERAGE($D125,$F125,$H125,$J125,$L125,$N125,$P125,$R125,$T125,$V125,$X125,$Z125,$AB125,$AD125,$AF125,$AH125,$AJ125,AL125,AN125,AP125,AR125,AT125,AV125,AX125,AZ125,BB125,BD125,BF125,BH125,BJ125),2)+$C125/2&gt;AX125)),($F$5/$C$4),0))))</f>
        <v/>
      </c>
      <c r="AZ125" s="79" t="str">
        <f t="shared" si="180"/>
        <v/>
      </c>
      <c r="BA125" s="82" t="str">
        <f t="shared" ref="BA125:BA131" si="207">IF($B125="","",IF(AZ125="","",IF($L$4="Media aritmética",(AZ125&lt;=$C125)*($F$5/$C$4)+(AZ125&gt;$C125)*0,IF(AND(ROUND(AVERAGE($D125,$F125,$H125,$J125,$L125,$N125,$P125,$R125,$T125,$V125,$X125,$Z125,$AB125,$AD125,$AF125,$AH125,$AJ125,AL125,AN125,AP125,AR125,AT125,AV125,AX125,AZ125,BB125,BD125,BF125,BH125,BJ125),2)-$C125/2&lt;=AZ125,(ROUND(AVERAGE($D125,$F125,$H125,$J125,$L125,$N125,$P125,$R125,$T125,$V125,$X125,$Z125,$AB125,$AD125,$AF125,$AH125,$AJ125,AL125,AN125,AP125,AR125,AT125,AV125,AX125,AZ125,BB125,BD125,BF125,BH125,BJ125),2)+$C125/2&gt;AZ125)),($F$5/$C$4),0))))</f>
        <v/>
      </c>
      <c r="BB125" s="79" t="str">
        <f t="shared" si="168"/>
        <v/>
      </c>
      <c r="BC125" s="82" t="str">
        <f t="shared" ref="BC125:BC131" si="208">IF($B125="","",IF(BB125="","",IF($L$4="Media aritmética",(BB125&lt;=$C125)*($F$5/$C$4)+(BB125&gt;$C125)*0,IF(AND(ROUND(AVERAGE($D125,$F125,$H125,$J125,$L125,$N125,$P125,$R125,$T125,$V125,$X125,$Z125,$AB125,$AD125,$AF125,$AH125,$AJ125,AL125,AN125,AP125,AR125,AT125,AV125,AX125,AZ125,BB125,BD125,BF125,BH125,BJ125),2)-$C125/2&lt;=BB125,(ROUND(AVERAGE($D125,$F125,$H125,$J125,$L125,$N125,$P125,$R125,$T125,$V125,$X125,$Z125,$AB125,$AD125,$AF125,$AH125,$AJ125,AL125,AN125,AP125,AR125,AT125,AV125,AX125,AZ125,BB125,BD125,BF125,BH125,BJ125),2)+$C125/2&gt;BB125)),($F$5/$C$4),0))))</f>
        <v/>
      </c>
      <c r="BD125" s="79" t="str">
        <f t="shared" si="170"/>
        <v/>
      </c>
      <c r="BE125" s="82" t="str">
        <f t="shared" ref="BE125:BE131" si="209">IF($B125="","",IF(BD125="","",IF($L$4="Media aritmética",(BD125&lt;=$C125)*($F$5/$C$4)+(BD125&gt;$C125)*0,IF(AND(ROUND(AVERAGE($D125,$F125,$H125,$J125,$L125,$N125,$P125,$R125,$T125,$V125,$X125,$Z125,$AB125,$AD125,$AF125,$AH125,$AJ125,AL125,AN125,AP125,AR125,AT125,AV125,AX125,AZ125,BB125,BD125,BF125,BH125,BJ125),2)-$C125/2&lt;=BD125,(ROUND(AVERAGE($D125,$F125,$H125,$J125,$L125,$N125,$P125,$R125,$T125,$V125,$X125,$Z125,$AB125,$AD125,$AF125,$AH125,$AJ125,AL125,AN125,AP125,AR125,AT125,AV125,AX125,AZ125,BB125,BD125,BF125,BH125,BJ125),2)+$C125/2&gt;BD125)),($F$5/$C$4),0))))</f>
        <v/>
      </c>
      <c r="BF125" s="302"/>
      <c r="BG125" s="301"/>
      <c r="BH125" s="302"/>
      <c r="BI125" s="301"/>
      <c r="BJ125" s="302"/>
      <c r="BK125" s="301"/>
      <c r="BM125" s="785" t="e">
        <f t="shared" ca="1" si="145"/>
        <v>#DIV/0!</v>
      </c>
      <c r="BN125" s="1096" t="e">
        <f t="shared" ca="1" si="146"/>
        <v>#DIV/0!</v>
      </c>
      <c r="BO125" s="1105" t="e">
        <f t="shared" ca="1" si="147"/>
        <v>#DIV/0!</v>
      </c>
      <c r="BP125" s="1105" t="e">
        <f t="shared" ca="1" si="148"/>
        <v>#DIV/0!</v>
      </c>
    </row>
    <row r="126" spans="1:68" s="70" customFormat="1" ht="21" hidden="1" customHeight="1">
      <c r="A126" s="242">
        <f t="shared" si="181"/>
        <v>113</v>
      </c>
      <c r="B126" s="304"/>
      <c r="C126" s="78" t="str">
        <f t="shared" si="182"/>
        <v/>
      </c>
      <c r="D126" s="476" t="str">
        <f t="shared" ca="1" si="172"/>
        <v/>
      </c>
      <c r="E126" s="82" t="str">
        <f t="shared" si="183"/>
        <v/>
      </c>
      <c r="F126" s="302" t="str">
        <f t="shared" ca="1" si="173"/>
        <v/>
      </c>
      <c r="G126" s="82" t="str">
        <f t="shared" si="184"/>
        <v/>
      </c>
      <c r="H126" s="302" t="str">
        <f t="shared" ca="1" si="174"/>
        <v/>
      </c>
      <c r="I126" s="82" t="str">
        <f t="shared" si="185"/>
        <v/>
      </c>
      <c r="J126" s="302" t="str">
        <f t="shared" ca="1" si="175"/>
        <v/>
      </c>
      <c r="K126" s="82" t="str">
        <f t="shared" si="186"/>
        <v/>
      </c>
      <c r="L126" s="302" t="str">
        <f t="shared" ca="1" si="176"/>
        <v/>
      </c>
      <c r="M126" s="82" t="str">
        <f t="shared" si="187"/>
        <v/>
      </c>
      <c r="N126" s="302" t="str">
        <f t="shared" ca="1" si="177"/>
        <v/>
      </c>
      <c r="O126" s="82" t="str">
        <f t="shared" si="188"/>
        <v/>
      </c>
      <c r="P126" s="302" t="str">
        <f t="shared" ca="1" si="178"/>
        <v/>
      </c>
      <c r="Q126" s="82" t="str">
        <f t="shared" si="189"/>
        <v/>
      </c>
      <c r="R126" s="302" t="str">
        <f t="shared" ca="1" si="179"/>
        <v/>
      </c>
      <c r="S126" s="82" t="str">
        <f t="shared" si="190"/>
        <v/>
      </c>
      <c r="T126" s="79" t="str">
        <f t="shared" si="149"/>
        <v/>
      </c>
      <c r="U126" s="82" t="str">
        <f t="shared" si="191"/>
        <v/>
      </c>
      <c r="V126" s="79" t="str">
        <f t="shared" si="150"/>
        <v/>
      </c>
      <c r="W126" s="82" t="str">
        <f t="shared" si="192"/>
        <v/>
      </c>
      <c r="X126" s="79" t="str">
        <f t="shared" si="151"/>
        <v/>
      </c>
      <c r="Y126" s="82" t="str">
        <f t="shared" si="193"/>
        <v/>
      </c>
      <c r="Z126" s="79" t="str">
        <f t="shared" si="152"/>
        <v/>
      </c>
      <c r="AA126" s="82" t="str">
        <f t="shared" si="194"/>
        <v/>
      </c>
      <c r="AB126" s="79" t="str">
        <f t="shared" si="153"/>
        <v/>
      </c>
      <c r="AC126" s="82" t="str">
        <f t="shared" si="195"/>
        <v/>
      </c>
      <c r="AD126" s="79" t="str">
        <f t="shared" si="154"/>
        <v/>
      </c>
      <c r="AE126" s="82" t="str">
        <f t="shared" si="196"/>
        <v/>
      </c>
      <c r="AF126" s="79" t="str">
        <f t="shared" si="155"/>
        <v/>
      </c>
      <c r="AG126" s="82" t="str">
        <f t="shared" si="197"/>
        <v/>
      </c>
      <c r="AH126" s="79" t="str">
        <f t="shared" si="156"/>
        <v/>
      </c>
      <c r="AI126" s="82" t="str">
        <f t="shared" si="198"/>
        <v/>
      </c>
      <c r="AJ126" s="79" t="str">
        <f t="shared" si="157"/>
        <v/>
      </c>
      <c r="AK126" s="82" t="str">
        <f t="shared" si="199"/>
        <v/>
      </c>
      <c r="AL126" s="79" t="str">
        <f t="shared" si="158"/>
        <v/>
      </c>
      <c r="AM126" s="82" t="str">
        <f t="shared" si="200"/>
        <v/>
      </c>
      <c r="AN126" s="79" t="str">
        <f t="shared" si="159"/>
        <v/>
      </c>
      <c r="AO126" s="82" t="str">
        <f t="shared" si="201"/>
        <v/>
      </c>
      <c r="AP126" s="79" t="str">
        <f t="shared" si="160"/>
        <v/>
      </c>
      <c r="AQ126" s="82" t="str">
        <f t="shared" si="202"/>
        <v/>
      </c>
      <c r="AR126" s="79" t="str">
        <f t="shared" si="161"/>
        <v/>
      </c>
      <c r="AS126" s="82" t="str">
        <f t="shared" si="203"/>
        <v/>
      </c>
      <c r="AT126" s="79" t="str">
        <f t="shared" si="162"/>
        <v/>
      </c>
      <c r="AU126" s="82" t="str">
        <f t="shared" si="204"/>
        <v/>
      </c>
      <c r="AV126" s="79" t="str">
        <f t="shared" si="163"/>
        <v/>
      </c>
      <c r="AW126" s="82" t="str">
        <f t="shared" si="205"/>
        <v/>
      </c>
      <c r="AX126" s="79" t="str">
        <f t="shared" si="164"/>
        <v/>
      </c>
      <c r="AY126" s="82" t="str">
        <f t="shared" si="206"/>
        <v/>
      </c>
      <c r="AZ126" s="79" t="str">
        <f t="shared" si="180"/>
        <v/>
      </c>
      <c r="BA126" s="82" t="str">
        <f t="shared" si="207"/>
        <v/>
      </c>
      <c r="BB126" s="79" t="str">
        <f t="shared" si="168"/>
        <v/>
      </c>
      <c r="BC126" s="82" t="str">
        <f t="shared" si="208"/>
        <v/>
      </c>
      <c r="BD126" s="79" t="str">
        <f t="shared" si="170"/>
        <v/>
      </c>
      <c r="BE126" s="82" t="str">
        <f t="shared" si="209"/>
        <v/>
      </c>
      <c r="BF126" s="302"/>
      <c r="BG126" s="301"/>
      <c r="BH126" s="302"/>
      <c r="BI126" s="301"/>
      <c r="BJ126" s="302"/>
      <c r="BK126" s="301"/>
      <c r="BM126" s="785" t="e">
        <f t="shared" ca="1" si="145"/>
        <v>#DIV/0!</v>
      </c>
      <c r="BN126" s="1096" t="e">
        <f t="shared" ca="1" si="146"/>
        <v>#DIV/0!</v>
      </c>
      <c r="BO126" s="1105" t="e">
        <f t="shared" ca="1" si="147"/>
        <v>#DIV/0!</v>
      </c>
      <c r="BP126" s="1105" t="e">
        <f t="shared" ca="1" si="148"/>
        <v>#DIV/0!</v>
      </c>
    </row>
    <row r="127" spans="1:68" s="70" customFormat="1" ht="21" hidden="1" customHeight="1">
      <c r="A127" s="242">
        <f t="shared" si="181"/>
        <v>114</v>
      </c>
      <c r="B127" s="304"/>
      <c r="C127" s="78" t="str">
        <f t="shared" si="182"/>
        <v/>
      </c>
      <c r="D127" s="476" t="str">
        <f t="shared" ca="1" si="172"/>
        <v/>
      </c>
      <c r="E127" s="82" t="str">
        <f t="shared" si="183"/>
        <v/>
      </c>
      <c r="F127" s="302" t="str">
        <f t="shared" ca="1" si="173"/>
        <v/>
      </c>
      <c r="G127" s="82" t="str">
        <f t="shared" si="184"/>
        <v/>
      </c>
      <c r="H127" s="302" t="str">
        <f t="shared" ca="1" si="174"/>
        <v/>
      </c>
      <c r="I127" s="82" t="str">
        <f t="shared" si="185"/>
        <v/>
      </c>
      <c r="J127" s="302" t="str">
        <f t="shared" ca="1" si="175"/>
        <v/>
      </c>
      <c r="K127" s="82" t="str">
        <f t="shared" si="186"/>
        <v/>
      </c>
      <c r="L127" s="302" t="str">
        <f t="shared" ca="1" si="176"/>
        <v/>
      </c>
      <c r="M127" s="82" t="str">
        <f t="shared" si="187"/>
        <v/>
      </c>
      <c r="N127" s="302" t="str">
        <f t="shared" ca="1" si="177"/>
        <v/>
      </c>
      <c r="O127" s="82" t="str">
        <f t="shared" si="188"/>
        <v/>
      </c>
      <c r="P127" s="302" t="str">
        <f t="shared" ca="1" si="178"/>
        <v/>
      </c>
      <c r="Q127" s="82" t="str">
        <f t="shared" si="189"/>
        <v/>
      </c>
      <c r="R127" s="302" t="str">
        <f t="shared" ca="1" si="179"/>
        <v/>
      </c>
      <c r="S127" s="82" t="str">
        <f t="shared" si="190"/>
        <v/>
      </c>
      <c r="T127" s="79" t="str">
        <f t="shared" si="149"/>
        <v/>
      </c>
      <c r="U127" s="82" t="str">
        <f t="shared" si="191"/>
        <v/>
      </c>
      <c r="V127" s="79" t="str">
        <f t="shared" si="150"/>
        <v/>
      </c>
      <c r="W127" s="82" t="str">
        <f t="shared" si="192"/>
        <v/>
      </c>
      <c r="X127" s="79" t="str">
        <f t="shared" si="151"/>
        <v/>
      </c>
      <c r="Y127" s="82" t="str">
        <f t="shared" si="193"/>
        <v/>
      </c>
      <c r="Z127" s="79" t="str">
        <f t="shared" si="152"/>
        <v/>
      </c>
      <c r="AA127" s="82" t="str">
        <f t="shared" si="194"/>
        <v/>
      </c>
      <c r="AB127" s="79" t="str">
        <f t="shared" si="153"/>
        <v/>
      </c>
      <c r="AC127" s="82" t="str">
        <f t="shared" si="195"/>
        <v/>
      </c>
      <c r="AD127" s="79" t="str">
        <f t="shared" si="154"/>
        <v/>
      </c>
      <c r="AE127" s="82" t="str">
        <f t="shared" si="196"/>
        <v/>
      </c>
      <c r="AF127" s="79" t="str">
        <f t="shared" si="155"/>
        <v/>
      </c>
      <c r="AG127" s="82" t="str">
        <f t="shared" si="197"/>
        <v/>
      </c>
      <c r="AH127" s="79" t="str">
        <f t="shared" si="156"/>
        <v/>
      </c>
      <c r="AI127" s="82" t="str">
        <f t="shared" si="198"/>
        <v/>
      </c>
      <c r="AJ127" s="79" t="str">
        <f t="shared" si="157"/>
        <v/>
      </c>
      <c r="AK127" s="82" t="str">
        <f t="shared" si="199"/>
        <v/>
      </c>
      <c r="AL127" s="79" t="str">
        <f t="shared" si="158"/>
        <v/>
      </c>
      <c r="AM127" s="82" t="str">
        <f t="shared" si="200"/>
        <v/>
      </c>
      <c r="AN127" s="79" t="str">
        <f t="shared" si="159"/>
        <v/>
      </c>
      <c r="AO127" s="82" t="str">
        <f t="shared" si="201"/>
        <v/>
      </c>
      <c r="AP127" s="79" t="str">
        <f t="shared" si="160"/>
        <v/>
      </c>
      <c r="AQ127" s="82" t="str">
        <f t="shared" si="202"/>
        <v/>
      </c>
      <c r="AR127" s="79" t="str">
        <f t="shared" si="161"/>
        <v/>
      </c>
      <c r="AS127" s="82" t="str">
        <f t="shared" si="203"/>
        <v/>
      </c>
      <c r="AT127" s="79" t="str">
        <f t="shared" si="162"/>
        <v/>
      </c>
      <c r="AU127" s="82" t="str">
        <f t="shared" si="204"/>
        <v/>
      </c>
      <c r="AV127" s="79" t="str">
        <f t="shared" si="163"/>
        <v/>
      </c>
      <c r="AW127" s="82" t="str">
        <f t="shared" si="205"/>
        <v/>
      </c>
      <c r="AX127" s="79" t="str">
        <f t="shared" si="164"/>
        <v/>
      </c>
      <c r="AY127" s="82" t="str">
        <f t="shared" si="206"/>
        <v/>
      </c>
      <c r="AZ127" s="79" t="str">
        <f t="shared" si="180"/>
        <v/>
      </c>
      <c r="BA127" s="82" t="str">
        <f t="shared" si="207"/>
        <v/>
      </c>
      <c r="BB127" s="79" t="str">
        <f t="shared" si="168"/>
        <v/>
      </c>
      <c r="BC127" s="82" t="str">
        <f t="shared" si="208"/>
        <v/>
      </c>
      <c r="BD127" s="79" t="str">
        <f t="shared" si="170"/>
        <v/>
      </c>
      <c r="BE127" s="82" t="str">
        <f t="shared" si="209"/>
        <v/>
      </c>
      <c r="BF127" s="302"/>
      <c r="BG127" s="301"/>
      <c r="BH127" s="302"/>
      <c r="BI127" s="301"/>
      <c r="BJ127" s="302"/>
      <c r="BK127" s="301"/>
      <c r="BM127" s="785" t="e">
        <f t="shared" ca="1" si="145"/>
        <v>#DIV/0!</v>
      </c>
      <c r="BN127" s="1096" t="e">
        <f t="shared" ca="1" si="146"/>
        <v>#DIV/0!</v>
      </c>
      <c r="BO127" s="1105" t="e">
        <f t="shared" ca="1" si="147"/>
        <v>#DIV/0!</v>
      </c>
      <c r="BP127" s="1105" t="e">
        <f t="shared" ca="1" si="148"/>
        <v>#DIV/0!</v>
      </c>
    </row>
    <row r="128" spans="1:68" s="70" customFormat="1" ht="21" hidden="1" customHeight="1">
      <c r="A128" s="242">
        <f t="shared" si="181"/>
        <v>115</v>
      </c>
      <c r="B128" s="304"/>
      <c r="C128" s="78" t="str">
        <f t="shared" si="182"/>
        <v/>
      </c>
      <c r="D128" s="476" t="str">
        <f t="shared" ca="1" si="172"/>
        <v/>
      </c>
      <c r="E128" s="82" t="str">
        <f t="shared" si="183"/>
        <v/>
      </c>
      <c r="F128" s="302" t="str">
        <f t="shared" ca="1" si="173"/>
        <v/>
      </c>
      <c r="G128" s="82" t="str">
        <f t="shared" si="184"/>
        <v/>
      </c>
      <c r="H128" s="302" t="str">
        <f t="shared" ca="1" si="174"/>
        <v/>
      </c>
      <c r="I128" s="82" t="str">
        <f t="shared" si="185"/>
        <v/>
      </c>
      <c r="J128" s="302" t="str">
        <f t="shared" ca="1" si="175"/>
        <v/>
      </c>
      <c r="K128" s="82" t="str">
        <f t="shared" si="186"/>
        <v/>
      </c>
      <c r="L128" s="302" t="str">
        <f t="shared" ca="1" si="176"/>
        <v/>
      </c>
      <c r="M128" s="82" t="str">
        <f t="shared" si="187"/>
        <v/>
      </c>
      <c r="N128" s="302" t="str">
        <f t="shared" ca="1" si="177"/>
        <v/>
      </c>
      <c r="O128" s="82" t="str">
        <f t="shared" si="188"/>
        <v/>
      </c>
      <c r="P128" s="302" t="str">
        <f t="shared" ca="1" si="178"/>
        <v/>
      </c>
      <c r="Q128" s="82" t="str">
        <f t="shared" si="189"/>
        <v/>
      </c>
      <c r="R128" s="302" t="str">
        <f t="shared" ca="1" si="179"/>
        <v/>
      </c>
      <c r="S128" s="82" t="str">
        <f t="shared" si="190"/>
        <v/>
      </c>
      <c r="T128" s="79" t="str">
        <f t="shared" si="149"/>
        <v/>
      </c>
      <c r="U128" s="82" t="str">
        <f t="shared" si="191"/>
        <v/>
      </c>
      <c r="V128" s="79" t="str">
        <f t="shared" si="150"/>
        <v/>
      </c>
      <c r="W128" s="82" t="str">
        <f t="shared" si="192"/>
        <v/>
      </c>
      <c r="X128" s="79" t="str">
        <f t="shared" si="151"/>
        <v/>
      </c>
      <c r="Y128" s="82" t="str">
        <f t="shared" si="193"/>
        <v/>
      </c>
      <c r="Z128" s="79" t="str">
        <f t="shared" si="152"/>
        <v/>
      </c>
      <c r="AA128" s="82" t="str">
        <f t="shared" si="194"/>
        <v/>
      </c>
      <c r="AB128" s="79" t="str">
        <f t="shared" si="153"/>
        <v/>
      </c>
      <c r="AC128" s="82" t="str">
        <f t="shared" si="195"/>
        <v/>
      </c>
      <c r="AD128" s="79" t="str">
        <f t="shared" si="154"/>
        <v/>
      </c>
      <c r="AE128" s="82" t="str">
        <f t="shared" si="196"/>
        <v/>
      </c>
      <c r="AF128" s="79" t="str">
        <f t="shared" si="155"/>
        <v/>
      </c>
      <c r="AG128" s="82" t="str">
        <f t="shared" si="197"/>
        <v/>
      </c>
      <c r="AH128" s="79" t="str">
        <f t="shared" si="156"/>
        <v/>
      </c>
      <c r="AI128" s="82" t="str">
        <f t="shared" si="198"/>
        <v/>
      </c>
      <c r="AJ128" s="79" t="str">
        <f t="shared" si="157"/>
        <v/>
      </c>
      <c r="AK128" s="82" t="str">
        <f t="shared" si="199"/>
        <v/>
      </c>
      <c r="AL128" s="79" t="str">
        <f t="shared" si="158"/>
        <v/>
      </c>
      <c r="AM128" s="82" t="str">
        <f t="shared" si="200"/>
        <v/>
      </c>
      <c r="AN128" s="79" t="str">
        <f t="shared" si="159"/>
        <v/>
      </c>
      <c r="AO128" s="82" t="str">
        <f t="shared" si="201"/>
        <v/>
      </c>
      <c r="AP128" s="79" t="str">
        <f t="shared" si="160"/>
        <v/>
      </c>
      <c r="AQ128" s="82" t="str">
        <f t="shared" si="202"/>
        <v/>
      </c>
      <c r="AR128" s="79" t="str">
        <f t="shared" si="161"/>
        <v/>
      </c>
      <c r="AS128" s="82" t="str">
        <f t="shared" si="203"/>
        <v/>
      </c>
      <c r="AT128" s="79" t="str">
        <f t="shared" si="162"/>
        <v/>
      </c>
      <c r="AU128" s="82" t="str">
        <f t="shared" si="204"/>
        <v/>
      </c>
      <c r="AV128" s="79" t="str">
        <f t="shared" si="163"/>
        <v/>
      </c>
      <c r="AW128" s="82" t="str">
        <f t="shared" si="205"/>
        <v/>
      </c>
      <c r="AX128" s="79" t="str">
        <f t="shared" si="164"/>
        <v/>
      </c>
      <c r="AY128" s="82" t="str">
        <f t="shared" si="206"/>
        <v/>
      </c>
      <c r="AZ128" s="79" t="str">
        <f t="shared" si="180"/>
        <v/>
      </c>
      <c r="BA128" s="82" t="str">
        <f t="shared" si="207"/>
        <v/>
      </c>
      <c r="BB128" s="79" t="str">
        <f t="shared" si="168"/>
        <v/>
      </c>
      <c r="BC128" s="82" t="str">
        <f t="shared" si="208"/>
        <v/>
      </c>
      <c r="BD128" s="79" t="str">
        <f t="shared" si="170"/>
        <v/>
      </c>
      <c r="BE128" s="82" t="str">
        <f t="shared" si="209"/>
        <v/>
      </c>
      <c r="BF128" s="302"/>
      <c r="BG128" s="301"/>
      <c r="BH128" s="302"/>
      <c r="BI128" s="301"/>
      <c r="BJ128" s="302"/>
      <c r="BK128" s="301"/>
      <c r="BM128" s="785" t="e">
        <f t="shared" ca="1" si="145"/>
        <v>#DIV/0!</v>
      </c>
      <c r="BN128" s="1096" t="e">
        <f t="shared" ca="1" si="146"/>
        <v>#DIV/0!</v>
      </c>
      <c r="BO128" s="1105" t="e">
        <f t="shared" ca="1" si="147"/>
        <v>#DIV/0!</v>
      </c>
      <c r="BP128" s="1105" t="e">
        <f t="shared" ca="1" si="148"/>
        <v>#DIV/0!</v>
      </c>
    </row>
    <row r="129" spans="1:68" s="70" customFormat="1" ht="21" hidden="1" customHeight="1">
      <c r="A129" s="242">
        <f t="shared" si="181"/>
        <v>116</v>
      </c>
      <c r="B129" s="304"/>
      <c r="C129" s="78" t="str">
        <f t="shared" si="182"/>
        <v/>
      </c>
      <c r="D129" s="476" t="str">
        <f t="shared" ca="1" si="172"/>
        <v/>
      </c>
      <c r="E129" s="82" t="str">
        <f t="shared" si="183"/>
        <v/>
      </c>
      <c r="F129" s="302" t="str">
        <f t="shared" ca="1" si="173"/>
        <v/>
      </c>
      <c r="G129" s="82" t="str">
        <f t="shared" si="184"/>
        <v/>
      </c>
      <c r="H129" s="302" t="str">
        <f t="shared" ca="1" si="174"/>
        <v/>
      </c>
      <c r="I129" s="82" t="str">
        <f t="shared" si="185"/>
        <v/>
      </c>
      <c r="J129" s="302" t="str">
        <f t="shared" ca="1" si="175"/>
        <v/>
      </c>
      <c r="K129" s="82" t="str">
        <f t="shared" si="186"/>
        <v/>
      </c>
      <c r="L129" s="302" t="str">
        <f t="shared" ca="1" si="176"/>
        <v/>
      </c>
      <c r="M129" s="82" t="str">
        <f t="shared" si="187"/>
        <v/>
      </c>
      <c r="N129" s="302" t="str">
        <f t="shared" ca="1" si="177"/>
        <v/>
      </c>
      <c r="O129" s="82" t="str">
        <f t="shared" si="188"/>
        <v/>
      </c>
      <c r="P129" s="302" t="str">
        <f t="shared" ca="1" si="178"/>
        <v/>
      </c>
      <c r="Q129" s="82" t="str">
        <f t="shared" si="189"/>
        <v/>
      </c>
      <c r="R129" s="302" t="str">
        <f t="shared" ca="1" si="179"/>
        <v/>
      </c>
      <c r="S129" s="82" t="str">
        <f t="shared" si="190"/>
        <v/>
      </c>
      <c r="T129" s="79" t="str">
        <f t="shared" si="149"/>
        <v/>
      </c>
      <c r="U129" s="82" t="str">
        <f t="shared" si="191"/>
        <v/>
      </c>
      <c r="V129" s="79" t="str">
        <f t="shared" si="150"/>
        <v/>
      </c>
      <c r="W129" s="82" t="str">
        <f t="shared" si="192"/>
        <v/>
      </c>
      <c r="X129" s="79" t="str">
        <f t="shared" si="151"/>
        <v/>
      </c>
      <c r="Y129" s="82" t="str">
        <f t="shared" si="193"/>
        <v/>
      </c>
      <c r="Z129" s="79" t="str">
        <f t="shared" si="152"/>
        <v/>
      </c>
      <c r="AA129" s="82" t="str">
        <f t="shared" si="194"/>
        <v/>
      </c>
      <c r="AB129" s="79" t="str">
        <f t="shared" si="153"/>
        <v/>
      </c>
      <c r="AC129" s="82" t="str">
        <f t="shared" si="195"/>
        <v/>
      </c>
      <c r="AD129" s="79" t="str">
        <f t="shared" si="154"/>
        <v/>
      </c>
      <c r="AE129" s="82" t="str">
        <f t="shared" si="196"/>
        <v/>
      </c>
      <c r="AF129" s="79" t="str">
        <f t="shared" si="155"/>
        <v/>
      </c>
      <c r="AG129" s="82" t="str">
        <f t="shared" si="197"/>
        <v/>
      </c>
      <c r="AH129" s="79" t="str">
        <f t="shared" si="156"/>
        <v/>
      </c>
      <c r="AI129" s="82" t="str">
        <f t="shared" si="198"/>
        <v/>
      </c>
      <c r="AJ129" s="79" t="str">
        <f t="shared" si="157"/>
        <v/>
      </c>
      <c r="AK129" s="82" t="str">
        <f t="shared" si="199"/>
        <v/>
      </c>
      <c r="AL129" s="79" t="str">
        <f t="shared" si="158"/>
        <v/>
      </c>
      <c r="AM129" s="82" t="str">
        <f t="shared" si="200"/>
        <v/>
      </c>
      <c r="AN129" s="79" t="str">
        <f t="shared" si="159"/>
        <v/>
      </c>
      <c r="AO129" s="82" t="str">
        <f t="shared" si="201"/>
        <v/>
      </c>
      <c r="AP129" s="79" t="str">
        <f t="shared" si="160"/>
        <v/>
      </c>
      <c r="AQ129" s="82" t="str">
        <f t="shared" si="202"/>
        <v/>
      </c>
      <c r="AR129" s="79" t="str">
        <f t="shared" si="161"/>
        <v/>
      </c>
      <c r="AS129" s="82" t="str">
        <f t="shared" si="203"/>
        <v/>
      </c>
      <c r="AT129" s="79" t="str">
        <f t="shared" si="162"/>
        <v/>
      </c>
      <c r="AU129" s="82" t="str">
        <f t="shared" si="204"/>
        <v/>
      </c>
      <c r="AV129" s="79" t="str">
        <f t="shared" si="163"/>
        <v/>
      </c>
      <c r="AW129" s="82" t="str">
        <f t="shared" si="205"/>
        <v/>
      </c>
      <c r="AX129" s="79" t="str">
        <f t="shared" si="164"/>
        <v/>
      </c>
      <c r="AY129" s="82" t="str">
        <f t="shared" si="206"/>
        <v/>
      </c>
      <c r="AZ129" s="79" t="str">
        <f t="shared" si="180"/>
        <v/>
      </c>
      <c r="BA129" s="82" t="str">
        <f t="shared" si="207"/>
        <v/>
      </c>
      <c r="BB129" s="79" t="str">
        <f t="shared" si="168"/>
        <v/>
      </c>
      <c r="BC129" s="82" t="str">
        <f t="shared" si="208"/>
        <v/>
      </c>
      <c r="BD129" s="79" t="str">
        <f t="shared" si="170"/>
        <v/>
      </c>
      <c r="BE129" s="82" t="str">
        <f t="shared" si="209"/>
        <v/>
      </c>
      <c r="BF129" s="302"/>
      <c r="BG129" s="301"/>
      <c r="BH129" s="302"/>
      <c r="BI129" s="301"/>
      <c r="BJ129" s="302"/>
      <c r="BK129" s="301"/>
      <c r="BM129" s="785" t="e">
        <f t="shared" ca="1" si="145"/>
        <v>#DIV/0!</v>
      </c>
      <c r="BN129" s="1096" t="e">
        <f t="shared" ca="1" si="146"/>
        <v>#DIV/0!</v>
      </c>
      <c r="BO129" s="1105" t="e">
        <f t="shared" ca="1" si="147"/>
        <v>#DIV/0!</v>
      </c>
      <c r="BP129" s="1105" t="e">
        <f t="shared" ca="1" si="148"/>
        <v>#DIV/0!</v>
      </c>
    </row>
    <row r="130" spans="1:68" s="70" customFormat="1" ht="21" hidden="1" customHeight="1">
      <c r="A130" s="242">
        <f t="shared" si="181"/>
        <v>117</v>
      </c>
      <c r="B130" s="304"/>
      <c r="C130" s="78" t="str">
        <f t="shared" si="182"/>
        <v/>
      </c>
      <c r="D130" s="476" t="str">
        <f t="shared" ca="1" si="172"/>
        <v/>
      </c>
      <c r="E130" s="82" t="str">
        <f t="shared" si="183"/>
        <v/>
      </c>
      <c r="F130" s="302" t="str">
        <f t="shared" ca="1" si="173"/>
        <v/>
      </c>
      <c r="G130" s="82" t="str">
        <f t="shared" si="184"/>
        <v/>
      </c>
      <c r="H130" s="302" t="str">
        <f t="shared" ca="1" si="174"/>
        <v/>
      </c>
      <c r="I130" s="82" t="str">
        <f t="shared" si="185"/>
        <v/>
      </c>
      <c r="J130" s="302" t="str">
        <f t="shared" ca="1" si="175"/>
        <v/>
      </c>
      <c r="K130" s="82" t="str">
        <f t="shared" si="186"/>
        <v/>
      </c>
      <c r="L130" s="302" t="str">
        <f t="shared" ca="1" si="176"/>
        <v/>
      </c>
      <c r="M130" s="82" t="str">
        <f t="shared" si="187"/>
        <v/>
      </c>
      <c r="N130" s="302" t="str">
        <f t="shared" ca="1" si="177"/>
        <v/>
      </c>
      <c r="O130" s="82" t="str">
        <f t="shared" si="188"/>
        <v/>
      </c>
      <c r="P130" s="302" t="str">
        <f t="shared" ca="1" si="178"/>
        <v/>
      </c>
      <c r="Q130" s="82" t="str">
        <f t="shared" si="189"/>
        <v/>
      </c>
      <c r="R130" s="302" t="str">
        <f t="shared" ca="1" si="179"/>
        <v/>
      </c>
      <c r="S130" s="82" t="str">
        <f t="shared" si="190"/>
        <v/>
      </c>
      <c r="T130" s="79" t="str">
        <f t="shared" si="149"/>
        <v/>
      </c>
      <c r="U130" s="82" t="str">
        <f t="shared" si="191"/>
        <v/>
      </c>
      <c r="V130" s="79" t="str">
        <f t="shared" si="150"/>
        <v/>
      </c>
      <c r="W130" s="82" t="str">
        <f t="shared" si="192"/>
        <v/>
      </c>
      <c r="X130" s="79" t="str">
        <f t="shared" si="151"/>
        <v/>
      </c>
      <c r="Y130" s="82" t="str">
        <f t="shared" si="193"/>
        <v/>
      </c>
      <c r="Z130" s="79" t="str">
        <f t="shared" si="152"/>
        <v/>
      </c>
      <c r="AA130" s="82" t="str">
        <f t="shared" si="194"/>
        <v/>
      </c>
      <c r="AB130" s="79" t="str">
        <f t="shared" si="153"/>
        <v/>
      </c>
      <c r="AC130" s="82" t="str">
        <f t="shared" si="195"/>
        <v/>
      </c>
      <c r="AD130" s="79" t="str">
        <f t="shared" si="154"/>
        <v/>
      </c>
      <c r="AE130" s="82" t="str">
        <f t="shared" si="196"/>
        <v/>
      </c>
      <c r="AF130" s="79" t="str">
        <f t="shared" si="155"/>
        <v/>
      </c>
      <c r="AG130" s="82" t="str">
        <f t="shared" si="197"/>
        <v/>
      </c>
      <c r="AH130" s="79" t="str">
        <f t="shared" si="156"/>
        <v/>
      </c>
      <c r="AI130" s="82" t="str">
        <f t="shared" si="198"/>
        <v/>
      </c>
      <c r="AJ130" s="79" t="str">
        <f t="shared" si="157"/>
        <v/>
      </c>
      <c r="AK130" s="82" t="str">
        <f t="shared" si="199"/>
        <v/>
      </c>
      <c r="AL130" s="79" t="str">
        <f t="shared" si="158"/>
        <v/>
      </c>
      <c r="AM130" s="82" t="str">
        <f t="shared" si="200"/>
        <v/>
      </c>
      <c r="AN130" s="79" t="str">
        <f t="shared" si="159"/>
        <v/>
      </c>
      <c r="AO130" s="82" t="str">
        <f t="shared" si="201"/>
        <v/>
      </c>
      <c r="AP130" s="79" t="str">
        <f t="shared" si="160"/>
        <v/>
      </c>
      <c r="AQ130" s="82" t="str">
        <f t="shared" si="202"/>
        <v/>
      </c>
      <c r="AR130" s="79" t="str">
        <f t="shared" si="161"/>
        <v/>
      </c>
      <c r="AS130" s="82" t="str">
        <f t="shared" si="203"/>
        <v/>
      </c>
      <c r="AT130" s="79" t="str">
        <f t="shared" si="162"/>
        <v/>
      </c>
      <c r="AU130" s="82" t="str">
        <f t="shared" si="204"/>
        <v/>
      </c>
      <c r="AV130" s="79" t="str">
        <f t="shared" si="163"/>
        <v/>
      </c>
      <c r="AW130" s="82" t="str">
        <f t="shared" si="205"/>
        <v/>
      </c>
      <c r="AX130" s="79" t="str">
        <f t="shared" si="164"/>
        <v/>
      </c>
      <c r="AY130" s="82" t="str">
        <f t="shared" si="206"/>
        <v/>
      </c>
      <c r="AZ130" s="79" t="str">
        <f t="shared" si="180"/>
        <v/>
      </c>
      <c r="BA130" s="82" t="str">
        <f t="shared" si="207"/>
        <v/>
      </c>
      <c r="BB130" s="79" t="str">
        <f t="shared" si="168"/>
        <v/>
      </c>
      <c r="BC130" s="82" t="str">
        <f t="shared" si="208"/>
        <v/>
      </c>
      <c r="BD130" s="79" t="str">
        <f t="shared" si="170"/>
        <v/>
      </c>
      <c r="BE130" s="82" t="str">
        <f t="shared" si="209"/>
        <v/>
      </c>
      <c r="BF130" s="302"/>
      <c r="BG130" s="301"/>
      <c r="BH130" s="302"/>
      <c r="BI130" s="301"/>
      <c r="BJ130" s="302"/>
      <c r="BK130" s="301"/>
      <c r="BM130" s="785" t="e">
        <f t="shared" ca="1" si="145"/>
        <v>#DIV/0!</v>
      </c>
      <c r="BN130" s="1096" t="e">
        <f t="shared" ca="1" si="146"/>
        <v>#DIV/0!</v>
      </c>
      <c r="BO130" s="1105" t="e">
        <f t="shared" ca="1" si="147"/>
        <v>#DIV/0!</v>
      </c>
      <c r="BP130" s="1105" t="e">
        <f t="shared" ca="1" si="148"/>
        <v>#DIV/0!</v>
      </c>
    </row>
    <row r="131" spans="1:68" s="70" customFormat="1" ht="21" hidden="1" customHeight="1">
      <c r="A131" s="242">
        <f t="shared" si="181"/>
        <v>118</v>
      </c>
      <c r="B131" s="764"/>
      <c r="C131" s="78" t="str">
        <f t="shared" si="182"/>
        <v/>
      </c>
      <c r="D131" s="476" t="str">
        <f t="shared" ca="1" si="172"/>
        <v/>
      </c>
      <c r="E131" s="82" t="str">
        <f t="shared" si="183"/>
        <v/>
      </c>
      <c r="F131" s="302" t="str">
        <f t="shared" ca="1" si="173"/>
        <v/>
      </c>
      <c r="G131" s="82" t="str">
        <f t="shared" si="184"/>
        <v/>
      </c>
      <c r="H131" s="302" t="str">
        <f t="shared" ca="1" si="174"/>
        <v/>
      </c>
      <c r="I131" s="82" t="str">
        <f t="shared" si="185"/>
        <v/>
      </c>
      <c r="J131" s="302" t="str">
        <f t="shared" ca="1" si="175"/>
        <v/>
      </c>
      <c r="K131" s="82" t="str">
        <f t="shared" si="186"/>
        <v/>
      </c>
      <c r="L131" s="302" t="str">
        <f t="shared" ca="1" si="176"/>
        <v/>
      </c>
      <c r="M131" s="82" t="str">
        <f t="shared" si="187"/>
        <v/>
      </c>
      <c r="N131" s="302" t="str">
        <f t="shared" ca="1" si="177"/>
        <v/>
      </c>
      <c r="O131" s="82" t="str">
        <f t="shared" si="188"/>
        <v/>
      </c>
      <c r="P131" s="302" t="str">
        <f t="shared" ca="1" si="178"/>
        <v/>
      </c>
      <c r="Q131" s="82" t="str">
        <f t="shared" si="189"/>
        <v/>
      </c>
      <c r="R131" s="302" t="str">
        <f t="shared" ca="1" si="179"/>
        <v/>
      </c>
      <c r="S131" s="82" t="str">
        <f t="shared" si="190"/>
        <v/>
      </c>
      <c r="T131" s="79" t="str">
        <f t="shared" si="149"/>
        <v/>
      </c>
      <c r="U131" s="82" t="str">
        <f t="shared" si="191"/>
        <v/>
      </c>
      <c r="V131" s="79" t="str">
        <f t="shared" si="150"/>
        <v/>
      </c>
      <c r="W131" s="82" t="str">
        <f t="shared" si="192"/>
        <v/>
      </c>
      <c r="X131" s="79" t="str">
        <f t="shared" si="151"/>
        <v/>
      </c>
      <c r="Y131" s="82" t="str">
        <f t="shared" si="193"/>
        <v/>
      </c>
      <c r="Z131" s="79" t="str">
        <f t="shared" si="152"/>
        <v/>
      </c>
      <c r="AA131" s="82" t="str">
        <f t="shared" si="194"/>
        <v/>
      </c>
      <c r="AB131" s="79" t="str">
        <f t="shared" si="153"/>
        <v/>
      </c>
      <c r="AC131" s="82" t="str">
        <f t="shared" si="195"/>
        <v/>
      </c>
      <c r="AD131" s="79" t="str">
        <f t="shared" si="154"/>
        <v/>
      </c>
      <c r="AE131" s="82" t="str">
        <f t="shared" si="196"/>
        <v/>
      </c>
      <c r="AF131" s="79" t="str">
        <f t="shared" si="155"/>
        <v/>
      </c>
      <c r="AG131" s="82" t="str">
        <f t="shared" si="197"/>
        <v/>
      </c>
      <c r="AH131" s="79" t="str">
        <f t="shared" si="156"/>
        <v/>
      </c>
      <c r="AI131" s="82" t="str">
        <f t="shared" si="198"/>
        <v/>
      </c>
      <c r="AJ131" s="79" t="str">
        <f t="shared" si="157"/>
        <v/>
      </c>
      <c r="AK131" s="82" t="str">
        <f t="shared" si="199"/>
        <v/>
      </c>
      <c r="AL131" s="79" t="str">
        <f t="shared" si="158"/>
        <v/>
      </c>
      <c r="AM131" s="82" t="str">
        <f t="shared" si="200"/>
        <v/>
      </c>
      <c r="AN131" s="79" t="str">
        <f t="shared" si="159"/>
        <v/>
      </c>
      <c r="AO131" s="82" t="str">
        <f t="shared" si="201"/>
        <v/>
      </c>
      <c r="AP131" s="79" t="str">
        <f t="shared" si="160"/>
        <v/>
      </c>
      <c r="AQ131" s="82" t="str">
        <f t="shared" si="202"/>
        <v/>
      </c>
      <c r="AR131" s="79" t="str">
        <f t="shared" si="161"/>
        <v/>
      </c>
      <c r="AS131" s="82" t="str">
        <f t="shared" si="203"/>
        <v/>
      </c>
      <c r="AT131" s="79" t="str">
        <f t="shared" si="162"/>
        <v/>
      </c>
      <c r="AU131" s="82" t="str">
        <f t="shared" si="204"/>
        <v/>
      </c>
      <c r="AV131" s="79" t="str">
        <f t="shared" si="163"/>
        <v/>
      </c>
      <c r="AW131" s="82" t="str">
        <f t="shared" si="205"/>
        <v/>
      </c>
      <c r="AX131" s="79" t="str">
        <f t="shared" si="164"/>
        <v/>
      </c>
      <c r="AY131" s="82" t="str">
        <f t="shared" si="206"/>
        <v/>
      </c>
      <c r="AZ131" s="79" t="str">
        <f t="shared" si="180"/>
        <v/>
      </c>
      <c r="BA131" s="82" t="str">
        <f t="shared" si="207"/>
        <v/>
      </c>
      <c r="BB131" s="79" t="str">
        <f t="shared" si="168"/>
        <v/>
      </c>
      <c r="BC131" s="82" t="str">
        <f t="shared" si="208"/>
        <v/>
      </c>
      <c r="BD131" s="79" t="str">
        <f t="shared" si="170"/>
        <v/>
      </c>
      <c r="BE131" s="82" t="str">
        <f t="shared" si="209"/>
        <v/>
      </c>
      <c r="BF131" s="302"/>
      <c r="BG131" s="301"/>
      <c r="BH131" s="302"/>
      <c r="BI131" s="301"/>
      <c r="BJ131" s="302"/>
      <c r="BK131" s="301"/>
      <c r="BM131" s="785" t="e">
        <f t="shared" ca="1" si="145"/>
        <v>#DIV/0!</v>
      </c>
      <c r="BN131" s="1096" t="e">
        <f t="shared" ca="1" si="146"/>
        <v>#DIV/0!</v>
      </c>
      <c r="BO131" s="1105" t="e">
        <f t="shared" ca="1" si="147"/>
        <v>#DIV/0!</v>
      </c>
      <c r="BP131" s="1105" t="e">
        <f t="shared" ca="1" si="148"/>
        <v>#DIV/0!</v>
      </c>
    </row>
    <row r="132" spans="1:68" s="70" customFormat="1" ht="21" hidden="1" customHeight="1">
      <c r="A132" s="242">
        <f t="shared" si="181"/>
        <v>119</v>
      </c>
      <c r="B132" s="74"/>
      <c r="C132" s="78" t="str">
        <f t="shared" si="139"/>
        <v/>
      </c>
      <c r="D132" s="476" t="str">
        <f t="shared" ca="1" si="172"/>
        <v/>
      </c>
      <c r="E132" s="82" t="str">
        <f t="shared" si="57"/>
        <v/>
      </c>
      <c r="F132" s="302" t="str">
        <f t="shared" ca="1" si="173"/>
        <v/>
      </c>
      <c r="G132" s="82" t="str">
        <f t="shared" si="58"/>
        <v/>
      </c>
      <c r="H132" s="302" t="str">
        <f t="shared" ca="1" si="174"/>
        <v/>
      </c>
      <c r="I132" s="82" t="str">
        <f t="shared" si="59"/>
        <v/>
      </c>
      <c r="J132" s="302" t="str">
        <f t="shared" ca="1" si="175"/>
        <v/>
      </c>
      <c r="K132" s="82" t="str">
        <f t="shared" si="60"/>
        <v/>
      </c>
      <c r="L132" s="302" t="str">
        <f t="shared" ca="1" si="176"/>
        <v/>
      </c>
      <c r="M132" s="82" t="str">
        <f t="shared" si="61"/>
        <v/>
      </c>
      <c r="N132" s="302" t="str">
        <f t="shared" ca="1" si="177"/>
        <v/>
      </c>
      <c r="O132" s="82" t="str">
        <f t="shared" si="62"/>
        <v/>
      </c>
      <c r="P132" s="302" t="str">
        <f t="shared" ca="1" si="178"/>
        <v/>
      </c>
      <c r="Q132" s="82" t="str">
        <f t="shared" si="63"/>
        <v/>
      </c>
      <c r="R132" s="302" t="str">
        <f t="shared" ca="1" si="179"/>
        <v/>
      </c>
      <c r="S132" s="82" t="str">
        <f t="shared" si="64"/>
        <v/>
      </c>
      <c r="T132" s="79" t="str">
        <f t="shared" si="149"/>
        <v/>
      </c>
      <c r="U132" s="82" t="str">
        <f t="shared" si="65"/>
        <v/>
      </c>
      <c r="V132" s="79" t="str">
        <f t="shared" si="150"/>
        <v/>
      </c>
      <c r="W132" s="82" t="str">
        <f t="shared" si="66"/>
        <v/>
      </c>
      <c r="X132" s="79" t="str">
        <f t="shared" si="151"/>
        <v/>
      </c>
      <c r="Y132" s="82" t="str">
        <f t="shared" si="67"/>
        <v/>
      </c>
      <c r="Z132" s="79" t="str">
        <f t="shared" si="152"/>
        <v/>
      </c>
      <c r="AA132" s="82" t="str">
        <f t="shared" si="68"/>
        <v/>
      </c>
      <c r="AB132" s="79" t="str">
        <f t="shared" si="153"/>
        <v/>
      </c>
      <c r="AC132" s="82" t="str">
        <f t="shared" si="69"/>
        <v/>
      </c>
      <c r="AD132" s="79" t="str">
        <f t="shared" si="154"/>
        <v/>
      </c>
      <c r="AE132" s="82" t="str">
        <f t="shared" si="70"/>
        <v/>
      </c>
      <c r="AF132" s="79" t="str">
        <f t="shared" si="155"/>
        <v/>
      </c>
      <c r="AG132" s="82" t="str">
        <f t="shared" si="71"/>
        <v/>
      </c>
      <c r="AH132" s="79" t="str">
        <f t="shared" si="156"/>
        <v/>
      </c>
      <c r="AI132" s="82" t="str">
        <f t="shared" si="72"/>
        <v/>
      </c>
      <c r="AJ132" s="79" t="str">
        <f t="shared" si="157"/>
        <v/>
      </c>
      <c r="AK132" s="82" t="str">
        <f t="shared" si="73"/>
        <v/>
      </c>
      <c r="AL132" s="79" t="str">
        <f t="shared" si="158"/>
        <v/>
      </c>
      <c r="AM132" s="82" t="str">
        <f t="shared" si="74"/>
        <v/>
      </c>
      <c r="AN132" s="79" t="str">
        <f t="shared" si="159"/>
        <v/>
      </c>
      <c r="AO132" s="82" t="str">
        <f t="shared" si="75"/>
        <v/>
      </c>
      <c r="AP132" s="79" t="str">
        <f t="shared" si="160"/>
        <v/>
      </c>
      <c r="AQ132" s="82" t="str">
        <f t="shared" si="76"/>
        <v/>
      </c>
      <c r="AR132" s="79" t="str">
        <f t="shared" si="161"/>
        <v/>
      </c>
      <c r="AS132" s="82" t="str">
        <f t="shared" si="77"/>
        <v/>
      </c>
      <c r="AT132" s="79" t="str">
        <f t="shared" si="162"/>
        <v/>
      </c>
      <c r="AU132" s="82" t="str">
        <f t="shared" si="78"/>
        <v/>
      </c>
      <c r="AV132" s="79" t="str">
        <f t="shared" si="163"/>
        <v/>
      </c>
      <c r="AW132" s="82" t="str">
        <f t="shared" si="79"/>
        <v/>
      </c>
      <c r="AX132" s="79" t="str">
        <f t="shared" si="164"/>
        <v/>
      </c>
      <c r="AY132" s="82" t="str">
        <f t="shared" si="80"/>
        <v/>
      </c>
      <c r="AZ132" s="79" t="str">
        <f t="shared" si="180"/>
        <v/>
      </c>
      <c r="BA132" s="82" t="str">
        <f t="shared" si="81"/>
        <v/>
      </c>
      <c r="BB132" s="79" t="str">
        <f t="shared" si="168"/>
        <v/>
      </c>
      <c r="BC132" s="82" t="str">
        <f t="shared" si="169"/>
        <v/>
      </c>
      <c r="BD132" s="79" t="str">
        <f t="shared" si="170"/>
        <v/>
      </c>
      <c r="BE132" s="82" t="str">
        <f t="shared" si="171"/>
        <v/>
      </c>
      <c r="BF132" s="79" t="str">
        <f t="shared" si="165"/>
        <v/>
      </c>
      <c r="BG132" s="82" t="str">
        <f t="shared" si="85"/>
        <v/>
      </c>
      <c r="BH132" s="79" t="str">
        <f t="shared" si="166"/>
        <v/>
      </c>
      <c r="BI132" s="82" t="str">
        <f t="shared" si="86"/>
        <v/>
      </c>
      <c r="BJ132" s="79" t="str">
        <f t="shared" si="167"/>
        <v/>
      </c>
      <c r="BK132" s="82" t="str">
        <f t="shared" si="87"/>
        <v/>
      </c>
      <c r="BM132" s="785" t="e">
        <f t="shared" ca="1" si="145"/>
        <v>#DIV/0!</v>
      </c>
      <c r="BN132" s="1096" t="e">
        <f t="shared" ca="1" si="146"/>
        <v>#DIV/0!</v>
      </c>
      <c r="BO132" s="1105" t="e">
        <f t="shared" ca="1" si="147"/>
        <v>#DIV/0!</v>
      </c>
      <c r="BP132" s="1105" t="e">
        <f t="shared" ca="1" si="148"/>
        <v>#DIV/0!</v>
      </c>
    </row>
    <row r="133" spans="1:68" s="70" customFormat="1" ht="21" hidden="1" customHeight="1">
      <c r="A133" s="242">
        <f t="shared" si="181"/>
        <v>120</v>
      </c>
      <c r="B133" s="74"/>
      <c r="C133" s="78" t="str">
        <f t="shared" si="139"/>
        <v/>
      </c>
      <c r="D133" s="476" t="str">
        <f t="shared" ca="1" si="172"/>
        <v/>
      </c>
      <c r="E133" s="82" t="str">
        <f t="shared" si="57"/>
        <v/>
      </c>
      <c r="F133" s="302" t="str">
        <f t="shared" ca="1" si="173"/>
        <v/>
      </c>
      <c r="G133" s="82" t="str">
        <f t="shared" si="58"/>
        <v/>
      </c>
      <c r="H133" s="302" t="str">
        <f t="shared" ca="1" si="174"/>
        <v/>
      </c>
      <c r="I133" s="82" t="str">
        <f t="shared" si="59"/>
        <v/>
      </c>
      <c r="J133" s="302" t="str">
        <f t="shared" ca="1" si="175"/>
        <v/>
      </c>
      <c r="K133" s="82" t="str">
        <f t="shared" si="60"/>
        <v/>
      </c>
      <c r="L133" s="302" t="str">
        <f t="shared" ca="1" si="176"/>
        <v/>
      </c>
      <c r="M133" s="82" t="str">
        <f t="shared" si="61"/>
        <v/>
      </c>
      <c r="N133" s="302" t="str">
        <f t="shared" ca="1" si="177"/>
        <v/>
      </c>
      <c r="O133" s="82" t="str">
        <f t="shared" si="62"/>
        <v/>
      </c>
      <c r="P133" s="302" t="str">
        <f t="shared" ca="1" si="178"/>
        <v/>
      </c>
      <c r="Q133" s="82" t="str">
        <f t="shared" si="63"/>
        <v/>
      </c>
      <c r="R133" s="302" t="str">
        <f t="shared" ca="1" si="179"/>
        <v/>
      </c>
      <c r="S133" s="82" t="str">
        <f t="shared" si="64"/>
        <v/>
      </c>
      <c r="T133" s="79" t="str">
        <f t="shared" si="149"/>
        <v/>
      </c>
      <c r="U133" s="82" t="str">
        <f t="shared" si="65"/>
        <v/>
      </c>
      <c r="V133" s="79" t="str">
        <f t="shared" si="150"/>
        <v/>
      </c>
      <c r="W133" s="82" t="str">
        <f t="shared" si="66"/>
        <v/>
      </c>
      <c r="X133" s="79" t="str">
        <f t="shared" si="151"/>
        <v/>
      </c>
      <c r="Y133" s="82" t="str">
        <f t="shared" si="67"/>
        <v/>
      </c>
      <c r="Z133" s="79" t="str">
        <f t="shared" si="152"/>
        <v/>
      </c>
      <c r="AA133" s="82" t="str">
        <f t="shared" si="68"/>
        <v/>
      </c>
      <c r="AB133" s="79" t="str">
        <f t="shared" si="153"/>
        <v/>
      </c>
      <c r="AC133" s="82" t="str">
        <f t="shared" si="69"/>
        <v/>
      </c>
      <c r="AD133" s="79" t="str">
        <f t="shared" si="154"/>
        <v/>
      </c>
      <c r="AE133" s="82" t="str">
        <f t="shared" si="70"/>
        <v/>
      </c>
      <c r="AF133" s="79" t="str">
        <f t="shared" si="155"/>
        <v/>
      </c>
      <c r="AG133" s="82" t="str">
        <f t="shared" si="71"/>
        <v/>
      </c>
      <c r="AH133" s="79" t="str">
        <f t="shared" si="156"/>
        <v/>
      </c>
      <c r="AI133" s="82" t="str">
        <f t="shared" si="72"/>
        <v/>
      </c>
      <c r="AJ133" s="79" t="str">
        <f t="shared" si="157"/>
        <v/>
      </c>
      <c r="AK133" s="82" t="str">
        <f t="shared" si="73"/>
        <v/>
      </c>
      <c r="AL133" s="79" t="str">
        <f t="shared" si="158"/>
        <v/>
      </c>
      <c r="AM133" s="82" t="str">
        <f t="shared" si="74"/>
        <v/>
      </c>
      <c r="AN133" s="79" t="str">
        <f t="shared" si="159"/>
        <v/>
      </c>
      <c r="AO133" s="82" t="str">
        <f t="shared" si="75"/>
        <v/>
      </c>
      <c r="AP133" s="79" t="str">
        <f t="shared" si="160"/>
        <v/>
      </c>
      <c r="AQ133" s="82" t="str">
        <f t="shared" si="76"/>
        <v/>
      </c>
      <c r="AR133" s="79" t="str">
        <f t="shared" si="161"/>
        <v/>
      </c>
      <c r="AS133" s="82" t="str">
        <f t="shared" si="77"/>
        <v/>
      </c>
      <c r="AT133" s="79" t="str">
        <f t="shared" si="162"/>
        <v/>
      </c>
      <c r="AU133" s="82" t="str">
        <f t="shared" si="78"/>
        <v/>
      </c>
      <c r="AV133" s="79" t="str">
        <f t="shared" si="163"/>
        <v/>
      </c>
      <c r="AW133" s="82" t="str">
        <f t="shared" si="79"/>
        <v/>
      </c>
      <c r="AX133" s="79" t="str">
        <f t="shared" si="164"/>
        <v/>
      </c>
      <c r="AY133" s="82" t="str">
        <f t="shared" si="80"/>
        <v/>
      </c>
      <c r="AZ133" s="79" t="str">
        <f t="shared" si="180"/>
        <v/>
      </c>
      <c r="BA133" s="82" t="str">
        <f t="shared" si="81"/>
        <v/>
      </c>
      <c r="BB133" s="79" t="str">
        <f t="shared" si="168"/>
        <v/>
      </c>
      <c r="BC133" s="82" t="str">
        <f t="shared" si="169"/>
        <v/>
      </c>
      <c r="BD133" s="79" t="str">
        <f t="shared" si="170"/>
        <v/>
      </c>
      <c r="BE133" s="82" t="str">
        <f t="shared" si="171"/>
        <v/>
      </c>
      <c r="BF133" s="79" t="str">
        <f t="shared" si="165"/>
        <v/>
      </c>
      <c r="BG133" s="82" t="str">
        <f t="shared" si="85"/>
        <v/>
      </c>
      <c r="BH133" s="79" t="str">
        <f t="shared" si="166"/>
        <v/>
      </c>
      <c r="BI133" s="82" t="str">
        <f t="shared" si="86"/>
        <v/>
      </c>
      <c r="BJ133" s="79" t="str">
        <f t="shared" si="167"/>
        <v/>
      </c>
      <c r="BK133" s="82" t="str">
        <f t="shared" si="87"/>
        <v/>
      </c>
      <c r="BM133" s="785" t="e">
        <f t="shared" ca="1" si="145"/>
        <v>#DIV/0!</v>
      </c>
      <c r="BN133" s="1096" t="e">
        <f t="shared" ca="1" si="146"/>
        <v>#DIV/0!</v>
      </c>
      <c r="BO133" s="1105" t="e">
        <f t="shared" ca="1" si="147"/>
        <v>#DIV/0!</v>
      </c>
      <c r="BP133" s="1105" t="e">
        <f t="shared" ca="1" si="148"/>
        <v>#DIV/0!</v>
      </c>
    </row>
    <row r="134" spans="1:68" ht="21" customHeight="1">
      <c r="D134" s="71"/>
      <c r="F134" s="71"/>
      <c r="H134" s="71"/>
      <c r="J134" s="71"/>
      <c r="L134" s="71"/>
      <c r="N134" s="71"/>
      <c r="P134" s="71"/>
      <c r="Q134" s="71"/>
      <c r="R134" s="71"/>
      <c r="S134" s="71"/>
      <c r="BM134" s="785"/>
      <c r="BN134" s="1096"/>
      <c r="BO134" s="1105"/>
      <c r="BP134" s="1105"/>
    </row>
    <row r="135" spans="1:68" ht="21.75" customHeight="1">
      <c r="B135" s="1457" t="s">
        <v>59</v>
      </c>
      <c r="C135" s="1458"/>
      <c r="D135" s="1458"/>
      <c r="E135" s="1458"/>
      <c r="F135" s="1458"/>
      <c r="G135" s="1458"/>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M135" s="785"/>
      <c r="BN135" s="1096"/>
      <c r="BO135" s="1105"/>
      <c r="BP135" s="1105"/>
    </row>
    <row r="136" spans="1:68" s="70" customFormat="1" ht="21" customHeight="1">
      <c r="A136" s="242">
        <v>1</v>
      </c>
      <c r="B136" s="1108" t="s">
        <v>402</v>
      </c>
      <c r="C136" s="474">
        <f t="shared" ref="C136:C199" ca="1" si="210">IF(B136="","",IF($L$4="Media aritmética",ROUND(AVERAGE(D136,F136,H136,J136,L136,N136,P136,R136,T136,V136,X136,Z136,AB136,AF136,AH136,AD136,AJ136,AL136,AN136,AP136,AR136,AT136,AV136,AX136),2),ROUND(_xlfn.STDEV.P(D136,F136,H136,J136,L136,N136,P136,R136,T136,V136,X136,Z136,AB136,AF136,AH136,AD136,AJ136,AL136,AN136,AP136,AR136,AT136,AV136,AX136),2)))</f>
        <v>105001.53</v>
      </c>
      <c r="D136" s="302">
        <f t="shared" ref="D136:D199" ca="1" si="211">IF($D$8="Habilitado",IF($B136="","",ROUND(VLOOKUP($B136,OFERENTE_1,14,FALSE),2)),"")</f>
        <v>405000</v>
      </c>
      <c r="E136" s="301">
        <f ca="1">IF($B136="","",IF(D136="","",IF($L$4="Media aritmética",(D136&lt;=$C136)*($H$5/$C$5)+(D136&gt;$C136)*0,IF(AND(ROUND(AVERAGE($D136,$F136,$H136,$J136,$L136,$N136,$P136,$R136,$T136,$V136,$X136,$Z136,$AB136,$AD136,$AF136,$AH136,$AJ136,AL136,AN136,AP136,AR136,AT136,AV136,AX136,AZ136,BB136,BD136,BF136,BH136,BJ136),2)-$C136/2&lt;=D136,(ROUND(AVERAGE($D136,$F136,$H136,$J136,$L136,$N136,$P136,$R136,$T136,$V136,$X136,$Z136,$AB136,$AD136,$AF136,$AH136,$AJ136,AL136,AN136,AP136,AR136,AT136,AV136,AX136,AZ136,BB136,BD136,BF136,BH136,BJ136),2)+$C136/2&gt;D136)),($H$5/$C$5),0))))</f>
        <v>0</v>
      </c>
      <c r="F136" s="302" t="str">
        <f t="shared" ref="F136:F199" ca="1" si="212">IF($F$8="Habilitado",IF($B136="","",ROUND(VLOOKUP($B136,OFERENTE_2,14,FALSE),2)),"")</f>
        <v/>
      </c>
      <c r="G136" s="301" t="str">
        <f ca="1">IF($B136="","",IF(F136="","",IF($L$4="Media aritmética",(F136&lt;=$C136)*($H$5/$C$5)+(F136&gt;$C136)*0,IF(AND(ROUND(AVERAGE($D136,$F136,$H136,$J136,$L136,$N136,$P136,$R136,$T136,$V136,$X136,$Z136,$AB136,$AD136,$AF136,$AH136,$AJ136,AL136,AN136,AP136,AR136,AT136,AV136,AX136,AZ136,BB136,BD136,BF136,BH136,BJ136),2)-$C136/2&lt;=F136,(ROUND(AVERAGE($D136,$F136,$H136,$J136,$L136,$N136,$P136,$R136,$T136,$V136,$X136,$Z136,$AB136,$AD136,$AF136,$AH136,$AJ136,AL136,AN136,AP136,AR136,AT136,AV136,AX136,AZ136,BB136,BD136,BF136,BH136,BJ136),2)+$C136/2&gt;F136)),($H$5/$C$5),0))))</f>
        <v/>
      </c>
      <c r="H136" s="302">
        <f t="shared" ref="H136:H199" ca="1" si="213">IF($H$8="Habilitado",IF($B136="","",ROUND(VLOOKUP($B136,OFERENTE_3,14,FALSE),2)),"")</f>
        <v>300000</v>
      </c>
      <c r="I136" s="301">
        <f ca="1">IF($B136="","",IF(H136="","",IF($L$4="Media aritmética",(H136&lt;=$C136)*($H$5/$C$5)+(H136&gt;$C136)*0,IF(AND(ROUND(AVERAGE($D136,$F136,$H136,$J136,$L136,$N136,$P136,$R136,$T136,$V136,$X136,$Z136,$AB136,$AD136,$AF136,$AH136,$AJ136,AL136,AN136,AP136,AR136,AT136,AV136,AX136,AZ136,BB136,BD136,BF136,BH136,BJ136),2)-$C136/2&lt;=H136,(ROUND(AVERAGE($D136,$F136,$H136,$J136,$L136,$N136,$P136,$R136,$T136,$V136,$X136,$Z136,$AB136,$AD136,$AF136,$AH136,$AJ136,AL136,AN136,AP136,AR136,AT136,AV136,AX136,AZ136,BB136,BD136,BF136,BH136,BJ136),2)+$C136/2&gt;H136)),($H$5/$C$5),0))))</f>
        <v>0</v>
      </c>
      <c r="J136" s="302" t="str">
        <f t="shared" ref="J136:J199" ca="1" si="214">IF($J$8="Habilitado",IF($B136="","",ROUND(VLOOKUP($B136,OFERENTE_4,14,FALSE),2)),"")</f>
        <v/>
      </c>
      <c r="K136" s="301" t="str">
        <f ca="1">IF($B136="","",IF(J136="","",IF($L$4="Media aritmética",(J136&lt;=$C136)*($H$5/$C$5)+(J136&gt;$C136)*0,IF(AND(ROUND(AVERAGE($D136,$F136,$H136,$J136,$L136,$N136,$P136,$R136,$T136,$V136,$X136,$Z136,$AB136,$AD136,$AF136,$AH136,$AJ136,AL136,AN136,AP136,AR136,AT136,AV136,AX136,AZ136,BB136,BD136,BF136,BH136,BJ136),2)-$C136/2&lt;=J136,(ROUND(AVERAGE($D136,$F136,$H136,$J136,$L136,$N136,$P136,$R136,$T136,$V136,$X136,$Z136,$AB136,$AD136,$AF136,$AH136,$AJ136,AL136,AN136,AP136,AR136,AT136,AV136,AX136,AZ136,BB136,BD136,BF136,BH136,BJ136),2)+$C136/2&gt;J136)),($H$5/$C$5),0))))</f>
        <v/>
      </c>
      <c r="L136" s="302">
        <f t="shared" ref="L136:L199" ca="1" si="215">IF($L$8="Habilitado",IF($B136="","",ROUND(VLOOKUP($B136,OFERENTE_5,14,FALSE),2)),"")</f>
        <v>131316</v>
      </c>
      <c r="M136" s="301">
        <f ca="1">IF($B136="","",IF(L136="","",IF($L$4="Media aritmética",(L136&lt;=$C136)*($H$5/$C$5)+(L136&gt;$C136)*0,IF(AND(ROUND(AVERAGE($D136,$F136,$H136,$J136,$L136,$N136,$P136,$R136,$T136,$V136,$X136,$Z136,$AB136,$AD136,$AF136,$AH136,$AJ136,AL136,AN136,AP136,AR136,AT136,AV136,AX136,AZ136,BB136,BD136,BF136,BH136,BJ136),2)-$C136/2&lt;=L136,(ROUND(AVERAGE($D136,$F136,$H136,$J136,$L136,$N136,$P136,$R136,$T136,$V136,$X136,$Z136,$AB136,$AD136,$AF136,$AH136,$AJ136,AL136,AN136,AP136,AR136,AT136,AV136,AX136,AZ136,BB136,BD136,BF136,BH136,BJ136),2)+$C136/2&gt;L136)),($H$5/$C$5),0))))</f>
        <v>0</v>
      </c>
      <c r="N136" s="302">
        <f t="shared" ref="N136:N199" ca="1" si="216">IF($N$8="Habilitado",IF($B136="","",ROUND(VLOOKUP($B136,OFERENTE_6,14,FALSE),2)),"")</f>
        <v>131328</v>
      </c>
      <c r="O136" s="301">
        <f ca="1">IF($B136="","",IF(N136="","",IF($L$4="Media aritmética",(N136&lt;=$C136)*($H$5/$C$5)+(N136&gt;$C136)*0,IF(AND(ROUND(AVERAGE($D136,$F136,$H136,$J136,$L136,$N136,$P136,$R136,$T136,$V136,$X136,$Z136,$AB136,$AD136,$AF136,$AH136,$AJ136,AL136,AN136,AP136,AR136,AT136,AV136,AX136,AZ136,BB136,BD136,BF136,BH136,BJ136),2)-$C136/2&lt;=N136,(ROUND(AVERAGE($D136,$F136,$H136,$J136,$L136,$N136,$P136,$R136,$T136,$V136,$X136,$Z136,$AB136,$AD136,$AF136,$AH136,$AJ136,AL136,AN136,AP136,AR136,AT136,AV136,AX136,AZ136,BB136,BD136,BF136,BH136,BJ136),2)+$C136/2&gt;N136)),($H$5/$C$5),0))))</f>
        <v>0</v>
      </c>
      <c r="P136" s="302">
        <f t="shared" ref="P136:P199" ca="1" si="217">IF($P$8="Habilitado",IF($B136="","",ROUND(VLOOKUP($B136,OFERENTE_7,14,FALSE),2)),"")</f>
        <v>150000</v>
      </c>
      <c r="Q136" s="301">
        <f ca="1">IF($B136="","",IF(P136="","",IF($L$4="Media aritmética",(P136&lt;=$C136)*($H$5/$C$5)+(P136&gt;$C136)*0,IF(AND(ROUND(AVERAGE($D136,$F136,$H136,$J136,$L136,$N136,$P136,$R136,$T136,$V136,$X136,$Z136,$AB136,$AD136,$AF136,$AH136,$AJ136,AL136,AN136,AP136,AR136,AT136,AV136,AX136,AZ136,BB136,BD136,BF136,BH136,BJ136),2)-$C136/2&lt;=P136,(ROUND(AVERAGE($D136,$F136,$H136,$J136,$L136,$N136,$P136,$R136,$T136,$V136,$X136,$Z136,$AB136,$AD136,$AF136,$AH136,$AJ136,AL136,AN136,AP136,AR136,AT136,AV136,AX136,AZ136,BB136,BD136,BF136,BH136,BJ136),2)+$C136/2&gt;P136)),($H$5/$C$5),0))))</f>
        <v>0</v>
      </c>
      <c r="R136" s="302">
        <f t="shared" ref="R136:R199" ca="1" si="218">IF($R$8="Habilitado",IF($B136="","",ROUND(VLOOKUP($B136,OFERENTE_8,14,FALSE),2)),"")</f>
        <v>146367</v>
      </c>
      <c r="S136" s="301">
        <f ca="1">IF($B136="","",IF(R136="","",IF($L$4="Media aritmética",(R136&lt;=$C136)*($H$5/$C$5)+(R136&gt;$C136)*0,IF(AND(ROUND(AVERAGE($D136,$F136,$H136,$J136,$L136,$N136,$P136,$R136,$T136,$V136,$X136,$Z136,$AB136,$AD136,$AF136,$AH136,$AJ136,AL136,AN136,AP136,AR136,AT136,AV136,AX136,AZ136,BB136,BD136,BF136,BH136,BJ136),2)-$C136/2&lt;=R136,(ROUND(AVERAGE($D136,$F136,$H136,$J136,$L136,$N136,$P136,$R136,$T136,$V136,$X136,$Z136,$AB136,$AD136,$AF136,$AH136,$AJ136,AL136,AN136,AP136,AR136,AT136,AV136,AX136,AZ136,BB136,BD136,BF136,BH136,BJ136),2)+$C136/2&gt;R136)),($H$5/$C$5),0))))</f>
        <v>0</v>
      </c>
      <c r="T136" s="302" t="str">
        <f t="shared" ref="T136:T199" si="219">IF($T$8="Habilitado",IF($B136="","",ROUND(VLOOKUP($B136,OFERENTE_9,5,FALSE),2)),"")</f>
        <v/>
      </c>
      <c r="U136" s="301" t="str">
        <f>IF($B136="","",IF(T136="","",IF($L$4="Media aritmética",(T136&lt;=$C136)*($H$5/$C$5)+(T136&gt;$C136)*0,IF(AND(ROUND(AVERAGE($D136,$F136,$H136,$J136,$L136,$N136,$P136,$R136,$T136,$V136,$X136,$Z136,$AB136,$AD136,$AF136,$AH136,$AJ136,AL136,AN136,AP136,AR136,AT136,AV136,AX136,AZ136,BB136,BD136,BF136,BH136,BJ136),2)-$C136/2&lt;=T136,(ROUND(AVERAGE($D136,$F136,$H136,$J136,$L136,$N136,$P136,$R136,$T136,$V136,$X136,$Z136,$AB136,$AD136,$AF136,$AH136,$AJ136,AL136,AN136,AP136,AR136,AT136,AV136,AX136,AZ136,BB136,BD136,BF136,BH136,BJ136),2)+$C136/2&gt;T136)),($H$5/$C$5),0))))</f>
        <v/>
      </c>
      <c r="V136" s="302" t="str">
        <f t="shared" ref="V136:V199" si="220">IF($V$8="Habilitado",IF($B136="","",ROUND(VLOOKUP($B136,OFERENTE_10,5,FALSE),2)),"")</f>
        <v/>
      </c>
      <c r="W136" s="301" t="str">
        <f>IF($B136="","",IF(V136="","",IF($L$4="Media aritmética",(V136&lt;=$C136)*($H$5/$C$5)+(V136&gt;$C136)*0,IF(AND(ROUND(AVERAGE($D136,$F136,$H136,$J136,$L136,$N136,$P136,$R136,$T136,$V136,$X136,$Z136,$AB136,$AD136,$AF136,$AH136,$AJ136,AL136,AN136,AP136,AR136,AT136,AV136,AX136,AZ136,BB136,BD136,BF136,BH136,BJ136),2)-$C136/2&lt;=V136,(ROUND(AVERAGE($D136,$F136,$H136,$J136,$L136,$N136,$P136,$R136,$T136,$V136,$X136,$Z136,$AB136,$AD136,$AF136,$AH136,$AJ136,AL136,AN136,AP136,AR136,AT136,AV136,AX136,AZ136,BB136,BD136,BF136,BH136,BJ136),2)+$C136/2&gt;V136)),($H$5/$C$5),0))))</f>
        <v/>
      </c>
      <c r="X136" s="302" t="str">
        <f t="shared" ref="X136:X199" si="221">IF($X$8="Habilitado",IF($B136="","",ROUND(VLOOKUP($B136,OFERENTE_11,5,FALSE),2)),"")</f>
        <v/>
      </c>
      <c r="Y136" s="301" t="str">
        <f>IF($B136="","",IF(X136="","",IF($L$4="Media aritmética",(X136&lt;=$C136)*($H$5/$C$5)+(X136&gt;$C136)*0,IF(AND(ROUND(AVERAGE($D136,$F136,$H136,$J136,$L136,$N136,$P136,$R136,$T136,$V136,$X136,$Z136,$AB136,$AD136,$AF136,$AH136,$AJ136,AL136,AN136,AP136,AR136,AT136,AV136,AX136,AZ136,BB136,BD136,BF136,BH136,BJ136),2)-$C136/2&lt;=X136,(ROUND(AVERAGE($D136,$F136,$H136,$J136,$L136,$N136,$P136,$R136,$T136,$V136,$X136,$Z136,$AB136,$AD136,$AF136,$AH136,$AJ136,AL136,AN136,AP136,AR136,AT136,AV136,AX136,AZ136,BB136,BD136,BF136,BH136,BJ136),2)+$C136/2&gt;X136)),($H$5/$C$5),0))))</f>
        <v/>
      </c>
      <c r="Z136" s="302" t="str">
        <f t="shared" ref="Z136:Z199" si="222">IF($Z$8="Habilitado",IF($B136="","",ROUND(VLOOKUP($B136,OFERENTE_12,5,FALSE),2)),"")</f>
        <v/>
      </c>
      <c r="AA136" s="301" t="str">
        <f>IF($B136="","",IF(Z136="","",IF($L$4="Media aritmética",(Z136&lt;=$C136)*($H$5/$C$5)+(Z136&gt;$C136)*0,IF(AND(ROUND(AVERAGE($D136,$F136,$H136,$J136,$L136,$N136,$P136,$R136,$T136,$V136,$X136,$Z136,$AB136,$AD136,$AF136,$AH136,$AJ136,AL136,AN136,AP136,AR136,AT136,AV136,AX136,AZ136,BB136,BD136,BF136,BH136,BJ136),2)-$C136/2&lt;=Z136,(ROUND(AVERAGE($D136,$F136,$H136,$J136,$L136,$N136,$P136,$R136,$T136,$V136,$X136,$Z136,$AB136,$AD136,$AF136,$AH136,$AJ136,AL136,AN136,AP136,AR136,AT136,AV136,AX136,AZ136,BB136,BD136,BF136,BH136,BJ136),2)+$C136/2&gt;Z136)),($H$5/$C$5),0))))</f>
        <v/>
      </c>
      <c r="AB136" s="302" t="str">
        <f t="shared" ref="AB136:AB199" si="223">IF($AB$8="Habilitado",IF($B136="","",ROUND(VLOOKUP($B136,OFERENTE_13,5,FALSE),2)),"")</f>
        <v/>
      </c>
      <c r="AC136" s="301" t="str">
        <f>IF($B136="","",IF(AB136="","",IF($L$4="Media aritmética",(AB136&lt;=$C136)*($H$5/$C$5)+(AB136&gt;$C136)*0,IF(AND(ROUND(AVERAGE($D136,$F136,$H136,$J136,$L136,$N136,$P136,$R136,$T136,$V136,$X136,$Z136,$AB136,$AD136,$AF136,$AH136,$AJ136,AL136,AN136,AP136,AR136,AT136,AV136,AX136,AZ136,BB136,BD136,BF136,BH136,BJ136),2)-$C136/2&lt;=AB136,(ROUND(AVERAGE($D136,$F136,$H136,$J136,$L136,$N136,$P136,$R136,$T136,$V136,$X136,$Z136,$AB136,$AD136,$AF136,$AH136,$AJ136,AL136,AN136,AP136,AR136,AT136,AV136,AX136,AZ136,BB136,BD136,BF136,BH136,BJ136),2)+$C136/2&gt;AB136)),($H$5/$C$5),0))))</f>
        <v/>
      </c>
      <c r="AD136" s="302" t="str">
        <f t="shared" ref="AD136:AD199" si="224">IF($AD$8="Habilitado",IF($B136="","",ROUND(VLOOKUP($B136,OFERENTE_14,5,FALSE),2)),"")</f>
        <v/>
      </c>
      <c r="AE136" s="301" t="str">
        <f>IF($B136="","",IF(AD136="","",IF($L$4="Media aritmética",(AD136&lt;=$C136)*($H$5/$C$5)+(AD136&gt;$C136)*0,IF(AND(ROUND(AVERAGE($D136,$F136,$H136,$J136,$L136,$N136,$P136,$R136,$T136,$V136,$X136,$Z136,$AB136,$AD136,$AF136,$AH136,$AJ136,AL136,AN136,AP136,AR136,AT136,AV136,AX136,AZ136,BB136,BD136,BF136,BH136,BJ136),2)-$C136/2&lt;=AD136,(ROUND(AVERAGE($D136,$F136,$H136,$J136,$L136,$N136,$P136,$R136,$T136,$V136,$X136,$Z136,$AB136,$AD136,$AF136,$AH136,$AJ136,AL136,AN136,AP136,AR136,AT136,AV136,AX136,AZ136,BB136,BD136,BF136,BH136,BJ136),2)+$C136/2&gt;AD136)),($H$5/$C$5),0))))</f>
        <v/>
      </c>
      <c r="AF136" s="302" t="str">
        <f t="shared" ref="AF136:AF199" si="225">IF($AF$8="Habilitado",IF($B136="","",ROUND(VLOOKUP($B136,OFERENTE_15,5,FALSE),2)),"")</f>
        <v/>
      </c>
      <c r="AG136" s="301" t="str">
        <f>IF($B136="","",IF(AF136="","",IF($L$4="Media aritmética",(AF136&lt;=$C136)*($H$5/$C$5)+(AF136&gt;$C136)*0,IF(AND(ROUND(AVERAGE($D136,$F136,$H136,$J136,$L136,$N136,$P136,$R136,$T136,$V136,$X136,$Z136,$AB136,$AD136,$AF136,$AH136,$AJ136,AL136,AN136,AP136,AR136,AT136,AV136,AX136,AZ136,BB136,BD136,BF136,BH136,BJ136),2)-$C136/2&lt;=AF136,(ROUND(AVERAGE($D136,$F136,$H136,$J136,$L136,$N136,$P136,$R136,$T136,$V136,$X136,$Z136,$AB136,$AD136,$AF136,$AH136,$AJ136,AL136,AN136,AP136,AR136,AT136,AV136,AX136,AZ136,BB136,BD136,BF136,BH136,BJ136),2)+$C136/2&gt;AF136)),($H$5/$C$5),0))))</f>
        <v/>
      </c>
      <c r="AH136" s="302" t="str">
        <f t="shared" ref="AH136:AH199" si="226">IF($AH$8="Habilitado",IF($B136="","",ROUND(VLOOKUP($B136,OFERENTE_16,5,FALSE),2)),"")</f>
        <v/>
      </c>
      <c r="AI136" s="301" t="str">
        <f>IF($B136="","",IF(AH136="","",IF($L$4="Media aritmética",(AH136&lt;=$C136)*($H$5/$C$5)+(AH136&gt;$C136)*0,IF(AND(ROUND(AVERAGE($D136,$F136,$H136,$J136,$L136,$N136,$P136,$R136,$T136,$V136,$X136,$Z136,$AB136,$AD136,$AF136,$AH136,$AJ136,AL136,AN136,AP136,AR136,AT136,AV136,AX136,AZ136,BB136,BD136,BF136,BH136,BJ136),2)-$C136/2&lt;=AH136,(ROUND(AVERAGE($D136,$F136,$H136,$J136,$L136,$N136,$P136,$R136,$T136,$V136,$X136,$Z136,$AB136,$AD136,$AF136,$AH136,$AJ136,AL136,AN136,AP136,AR136,AT136,AV136,AX136,AZ136,BB136,BD136,BF136,BH136,BJ136),2)+$C136/2&gt;AH136)),($H$5/$C$5),0))))</f>
        <v/>
      </c>
      <c r="AJ136" s="302" t="str">
        <f t="shared" ref="AJ136:AJ199" si="227">IF($AJ$8="Habilitado",IF($B136="","",ROUND(VLOOKUP($B136,OFERENTE_17,5,FALSE),2)),"")</f>
        <v/>
      </c>
      <c r="AK136" s="301" t="str">
        <f>IF($B136="","",IF(AJ136="","",IF($L$4="Media aritmética",(AJ136&lt;=$C136)*($H$5/$C$5)+(AJ136&gt;$C136)*0,IF(AND(ROUND(AVERAGE($D136,$F136,$H136,$J136,$L136,$N136,$P136,$R136,$T136,$V136,$X136,$Z136,$AB136,$AD136,$AF136,$AH136,$AJ136,AL136,AN136,AP136,AR136,AT136,AV136,AX136,AZ136,BB136,BD136,BF136,BH136,BJ136),2)-$C136/2&lt;=AJ136,(ROUND(AVERAGE($D136,$F136,$H136,$J136,$L136,$N136,$P136,$R136,$T136,$V136,$X136,$Z136,$AB136,$AD136,$AF136,$AH136,$AJ136,AL136,AN136,AP136,AR136,AT136,AV136,AX136,AZ136,BB136,BD136,BF136,BH136,BJ136),2)+$C136/2&gt;AJ136)),($H$5/$C$5),0))))</f>
        <v/>
      </c>
      <c r="AL136" s="302" t="str">
        <f t="shared" ref="AL136:AL199" si="228">IF($AL$8="Habilitado",IF($B136="","",ROUND(VLOOKUP($B136,OFERENTE_18,5,FALSE),2)),"")</f>
        <v/>
      </c>
      <c r="AM136" s="301" t="str">
        <f>IF($B136="","",IF(AL136="","",IF($L$4="Media aritmética",(AL136&lt;=$C136)*($H$5/$C$5)+(AL136&gt;$C136)*0,IF(AND(ROUND(AVERAGE($D136,$F136,$H136,$J136,$L136,$N136,$P136,$R136,$T136,$V136,$X136,$Z136,$AB136,$AD136,$AF136,$AH136,$AJ136,AL136,AN136,AP136,AR136,AT136,AV136,AX136,AZ136,BB136,BD136,BF136,BH136,BJ136),2)-$C136/2&lt;=AL136,(ROUND(AVERAGE($D136,$F136,$H136,$J136,$L136,$N136,$P136,$R136,$T136,$V136,$X136,$Z136,$AB136,$AD136,$AF136,$AH136,$AJ136,AL136,AN136,AP136,AR136,AT136,AV136,AX136,AZ136,BB136,BD136,BF136,BH136,BJ136),2)+$C136/2&gt;AL136)),($H$5/$C$5),0))))</f>
        <v/>
      </c>
      <c r="AN136" s="302" t="str">
        <f t="shared" ref="AN136:AN199" si="229">IF($AN$8="Habilitado",IF($B136="","",ROUND(VLOOKUP($B136,OFERENTE_19,5,FALSE),2)),"")</f>
        <v/>
      </c>
      <c r="AO136" s="301" t="str">
        <f>IF($B136="","",IF(AN136="","",IF($L$4="Media aritmética",(AN136&lt;=$C136)*($H$5/$C$5)+(AN136&gt;$C136)*0,IF(AND(ROUND(AVERAGE($D136,$F136,$H136,$J136,$L136,$N136,$P136,$R136,$T136,$V136,$X136,$Z136,$AB136,$AD136,$AF136,$AH136,$AJ136,AL136,AN136,AP136,AR136,AT136,AV136,AX136,AZ136,BB136,BD136,BF136,BH136,BJ136),2)-$C136/2&lt;=AN136,(ROUND(AVERAGE($D136,$F136,$H136,$J136,$L136,$N136,$P136,$R136,$T136,$V136,$X136,$Z136,$AB136,$AD136,$AF136,$AH136,$AJ136,AL136,AN136,AP136,AR136,AT136,AV136,AX136,AZ136,BB136,BD136,BF136,BH136,BJ136),2)+$C136/2&gt;AN136)),($H$5/$C$5),0))))</f>
        <v/>
      </c>
      <c r="AP136" s="302" t="str">
        <f t="shared" ref="AP136:AP199" si="230">IF($AP$8="Habilitado",IF($B136="","",ROUND(VLOOKUP($B136,OFERENTE_20,5,FALSE),2)),"")</f>
        <v/>
      </c>
      <c r="AQ136" s="301" t="str">
        <f>IF($B136="","",IF(AP136="","",IF($L$4="Media aritmética",(AP136&lt;=$C136)*($H$5/$C$5)+(AP136&gt;$C136)*0,IF(AND(ROUND(AVERAGE($D136,$F136,$H136,$J136,$L136,$N136,$P136,$R136,$T136,$V136,$X136,$Z136,$AB136,$AD136,$AF136,$AH136,$AJ136,AL136,AN136,AP136,AR136,AT136,AV136,AX136,AZ136,BB136,BD136,BF136,BH136,BJ136),2)-$C136/2&lt;=AP136,(ROUND(AVERAGE($D136,$F136,$H136,$J136,$L136,$N136,$P136,$R136,$T136,$V136,$X136,$Z136,$AB136,$AD136,$AF136,$AH136,$AJ136,AL136,AN136,AP136,AR136,AT136,AV136,AX136,AZ136,BB136,BD136,BF136,BH136,BJ136),2)+$C136/2&gt;AP136)),($H$5/$C$5),0))))</f>
        <v/>
      </c>
      <c r="AR136" s="302" t="str">
        <f t="shared" ref="AR136:AR199" si="231">IF($AR$8="Habilitado",IF($B136="","",ROUND(VLOOKUP($B136,OFERENTE_21,5,FALSE),2)),"")</f>
        <v/>
      </c>
      <c r="AS136" s="301" t="str">
        <f>IF($B136="","",IF(AR136="","",IF($L$4="Media aritmética",(AR136&lt;=$C136)*($H$5/$C$5)+(AR136&gt;$C136)*0,IF(AND(ROUND(AVERAGE($D136,$F136,$H136,$J136,$L136,$N136,$P136,$R136,$T136,$V136,$X136,$Z136,$AB136,$AD136,$AF136,$AH136,$AJ136,AL136,AN136,AP136,AR136,AT136,AV136,AX136,AZ136,BB136,BD136,BF136,BH136,BJ136),2)-$C136/2&lt;=AR136,(ROUND(AVERAGE($D136,$F136,$H136,$J136,$L136,$N136,$P136,$R136,$T136,$V136,$X136,$Z136,$AB136,$AD136,$AF136,$AH136,$AJ136,AL136,AN136,AP136,AR136,AT136,AV136,AX136,AZ136,BB136,BD136,BF136,BH136,BJ136),2)+$C136/2&gt;AR136)),($H$5/$C$5),0))))</f>
        <v/>
      </c>
      <c r="AT136" s="302" t="str">
        <f t="shared" ref="AT136:AT199" si="232">IF($AT$8="Habilitado",IF($B136="","",ROUND(VLOOKUP($B136,OFERENTE_22,5,FALSE),2)),"")</f>
        <v/>
      </c>
      <c r="AU136" s="301" t="str">
        <f>IF($B136="","",IF(AT136="","",IF($L$4="Media aritmética",(AT136&lt;=$C136)*($H$5/$C$5)+(AT136&gt;$C136)*0,IF(AND(ROUND(AVERAGE($D136,$F136,$H136,$J136,$L136,$N136,$P136,$R136,$T136,$V136,$X136,$Z136,$AB136,$AD136,$AF136,$AH136,$AJ136,AL136,AN136,AP136,AR136,AT136,AV136,AX136,AZ136,BB136,BD136,BF136,BH136,BJ136),2)-$C136/2&lt;=AT136,(ROUND(AVERAGE($D136,$F136,$H136,$J136,$L136,$N136,$P136,$R136,$T136,$V136,$X136,$Z136,$AB136,$AD136,$AF136,$AH136,$AJ136,AL136,AN136,AP136,AR136,AT136,AV136,AX136,AZ136,BB136,BD136,BF136,BH136,BJ136),2)+$C136/2&gt;AT136)),($H$5/$C$5),0))))</f>
        <v/>
      </c>
      <c r="AV136" s="302" t="str">
        <f t="shared" ref="AV136:AV199" si="233">IF($AV$8="Habilitado",IF($B136="","",ROUND(VLOOKUP($B136,OFERENTE_23,5,FALSE),2)),"")</f>
        <v/>
      </c>
      <c r="AW136" s="301" t="str">
        <f>IF($B136="","",IF(AV136="","",IF($L$4="Media aritmética",(AV136&lt;=$C136)*($H$5/$C$5)+(AV136&gt;$C136)*0,IF(AND(ROUND(AVERAGE($D136,$F136,$H136,$J136,$L136,$N136,$P136,$R136,$T136,$V136,$X136,$Z136,$AB136,$AD136,$AF136,$AH136,$AJ136,AL136,AN136,AP136,AR136,AT136,AV136,AX136,AZ136,BB136,BD136,BF136,BH136,BJ136),2)-$C136/2&lt;=AV136,(ROUND(AVERAGE($D136,$F136,$H136,$J136,$L136,$N136,$P136,$R136,$T136,$V136,$X136,$Z136,$AB136,$AD136,$AF136,$AH136,$AJ136,AL136,AN136,AP136,AR136,AT136,AV136,AX136,AZ136,BB136,BD136,BF136,BH136,BJ136),2)+$C136/2&gt;AV136)),($H$5/$C$5),0))))</f>
        <v/>
      </c>
      <c r="AX136" s="302" t="str">
        <f t="shared" ref="AX136:AX199" si="234">IF($AX$8="Habilitado",IF($B136="","",ROUND(VLOOKUP($B136,OFERENTE_24,5,FALSE),2)),"")</f>
        <v/>
      </c>
      <c r="AY136" s="301" t="str">
        <f>IF($B136="","",IF(AX136="","",IF($L$4="Media aritmética",(AX136&lt;=$C136)*($H$5/$C$5)+(AX136&gt;$C136)*0,IF(AND(ROUND(AVERAGE($D136,$F136,$H136,$J136,$L136,$N136,$P136,$R136,$T136,$V136,$X136,$Z136,$AB136,$AD136,$AF136,$AH136,$AJ136,AL136,AN136,AP136,AR136,AT136,AV136,AX136,AZ136,BB136,BD136,BF136,BH136,BJ136),2)-$C136/2&lt;=AX136,(ROUND(AVERAGE($D136,$F136,$H136,$J136,$L136,$N136,$P136,$R136,$T136,$V136,$X136,$Z136,$AB136,$AD136,$AF136,$AH136,$AJ136,AL136,AN136,AP136,AR136,AT136,AV136,AX136,AZ136,BB136,BD136,BF136,BH136,BJ136),2)+$C136/2&gt;AX136)),($H$5/$C$5),0))))</f>
        <v/>
      </c>
      <c r="AZ136" s="302" t="str">
        <f t="shared" ref="AZ136:AZ199" si="235">IF($AZ$8="Habilitado",IF($B136="","",ROUND(VLOOKUP($B136,OFERENTE_25,5,FALSE),2)),"")</f>
        <v/>
      </c>
      <c r="BA136" s="301" t="str">
        <f>IF($B136="","",IF(AZ136="","",IF($L$4="Media aritmética",(AZ136&lt;=$C136)*($H$5/$C$5)+(AZ136&gt;$C136)*0,IF(AND(ROUND(AVERAGE($D136,$F136,$H136,$J136,$L136,$N136,$P136,$R136,$T136,$V136,$X136,$Z136,$AB136,$AD136,$AF136,$AH136,$AJ136,AL136,AN136,AP136,AR136,AT136,AV136,AX136,AZ136,BB136,BD136,BF136,BH136,BJ136),2)-$C136/2&lt;=AZ136,(ROUND(AVERAGE($D136,$F136,$H136,$J136,$L136,$N136,$P136,$R136,$T136,$V136,$X136,$Z136,$AB136,$AD136,$AF136,$AH136,$AJ136,AL136,AN136,AP136,AR136,AT136,AV136,AX136,AZ136,BB136,BD136,BF136,BH136,BJ136),2)+$C136/2&gt;AZ136)),($H$5/$C$5),0))))</f>
        <v/>
      </c>
      <c r="BB136" s="302" t="str">
        <f t="shared" ref="BB136:BB199" si="236">IF($BB$8="Habilitado",IF($B136="","",ROUND(VLOOKUP($B136,OFERENTE_26,5,FALSE),2)),"")</f>
        <v/>
      </c>
      <c r="BC136" s="301" t="str">
        <f>IF($B136="","",IF(BB136="","",IF($L$4="Media aritmética",(BB136&lt;=$C136)*($H$5/$C$5)+(BB136&gt;$C136)*0,IF(AND(ROUND(AVERAGE($D136,$F136,$H136,$J136,$L136,$N136,$P136,$R136,$T136,$V136,$X136,$Z136,$AB136,$AD136,$AF136,$AH136,$AJ136,AL136,AN136,AP136,AR136,AT136,AV136,AX136,AZ136,BB136,BD136,BF136,BH136,BJ136),2)-$C136/2&lt;=BB136,(ROUND(AVERAGE($D136,$F136,$H136,$J136,$L136,$N136,$P136,$R136,$T136,$V136,$X136,$Z136,$AB136,$AD136,$AF136,$AH136,$AJ136,AL136,AN136,AP136,AR136,AT136,AV136,AX136,AZ136,BB136,BD136,BF136,BH136,BJ136),2)+$C136/2&gt;BB136)),($H$5/$C$5),0))))</f>
        <v/>
      </c>
      <c r="BD136" s="302" t="str">
        <f t="shared" ref="BD136:BD199" si="237">IF($BD$8="Habilitado",IF($B136="","",ROUND(VLOOKUP($B136,OFERENTE_27,5,FALSE),2)),"")</f>
        <v/>
      </c>
      <c r="BE136" s="301" t="str">
        <f>IF($B136="","",IF(BD136="","",IF($L$4="Media aritmética",(BD136&lt;=$C136)*($H$5/$C$5)+(BD136&gt;$C136)*0,IF(AND(ROUND(AVERAGE($D136,$F136,$H136,$J136,$L136,$N136,$P136,$R136,$T136,$V136,$X136,$Z136,$AB136,$AD136,$AF136,$AH136,$AJ136,AL136,AN136,AP136,AR136,AT136,AV136,AX136,AZ136,BB136,BD136,BF136,BH136,BJ136),2)-$C136/2&lt;=BD136,(ROUND(AVERAGE($D136,$F136,$H136,$J136,$L136,$N136,$P136,$R136,$T136,$V136,$X136,$Z136,$AB136,$AD136,$AF136,$AH136,$AJ136,AL136,AN136,AP136,AR136,AT136,AV136,AX136,AZ136,BB136,BD136,BF136,BH136,BJ136),2)+$C136/2&gt;BD136)),($H$5/$C$5),0))))</f>
        <v/>
      </c>
      <c r="BF136" s="79" t="str">
        <f t="shared" ref="BF136:BF167" si="238">IF($BF$8="Habilitado",IF($B136="","",ROUND(VLOOKUP($B136,UNITARIO_28,5,FALSE),2)),"")</f>
        <v/>
      </c>
      <c r="BG136" s="82" t="str">
        <f>IF($B136="","",IF(BF136="","",IF($L$4="Media aritmética",(BF136&lt;=$C136)*($H$5/$C$5)+(BF136&gt;$C136)*0,IF(AND(ROUND(AVERAGE($D136,$F136,$H136,$J136,$L136,$N136,$P136,$R136,$T136,$V136,$X136,$Z136,$AB136,$AD136,$AF136,$AH136,$AJ136,AL136,AN136,AP136,AR136,AT136,AV136,AX136,AZ136,BB136,BD136,BF136,BH136,BJ136),2)-$C136/2&lt;=BF136,(ROUND(AVERAGE($D136,$F136,$H136,$J136,$L136,$N136,$P136,$R136,$T136,$V136,$X136,$Z136,$AB136,$AD136,$AF136,$AH136,$AJ136,AL136,AN136,AP136,AR136,AT136,AV136,AX136,AZ136,BB136,BD136,BF136,BH136,BJ136),2)+$C136/2&gt;BF136)),($H$5/$C$5),0))))</f>
        <v/>
      </c>
      <c r="BH136" s="79" t="str">
        <f t="shared" ref="BH136:BH167" si="239">IF($BH$8="Habilitado",IF($B136="","",ROUND(VLOOKUP($B136,UNITARIO_29,5,FALSE),2)),"")</f>
        <v/>
      </c>
      <c r="BI136" s="82" t="str">
        <f>IF($B136="","",IF(BH136="","",IF($L$4="Media aritmética",(BH136&lt;=$C136)*($H$5/$C$5)+(BH136&gt;$C136)*0,IF(AND(ROUND(AVERAGE($D136,$F136,$H136,$J136,$L136,$N136,$P136,$R136,$T136,$V136,$X136,$Z136,$AB136,$AD136,$AF136,$AH136,$AJ136,AL136,AN136,AP136,AR136,AT136,AV136,AX136,AZ136,BB136,BD136,BF136,BH136,BJ136),2)-$C136/2&lt;=BH136,(ROUND(AVERAGE($D136,$F136,$H136,$J136,$L136,$N136,$P136,$R136,$T136,$V136,$X136,$Z136,$AB136,$AD136,$AF136,$AH136,$AJ136,AL136,AN136,AP136,AR136,AT136,AV136,AX136,AZ136,BB136,BD136,BF136,BH136,BJ136),2)+$C136/2&gt;BH136)),($H$5/$C$5),0))))</f>
        <v/>
      </c>
      <c r="BJ136" s="79" t="str">
        <f t="shared" ref="BJ136:BJ167" si="240">IF($BJ$8="Habilitado",IF($B136="","",ROUND(VLOOKUP($B136,UNITARIO_30,5,FALSE),2)),"")</f>
        <v/>
      </c>
      <c r="BK136" s="82" t="str">
        <f>IF($B136="","",IF(BJ136="","",IF($L$4="Media aritmética",(BJ136&lt;=$C136)*($H$5/$C$5)+(BJ136&gt;$C136)*0,IF(AND(ROUND(AVERAGE($D136,$F136,$H136,$J136,$L136,$N136,$P136,$R136,$T136,$V136,$X136,$Z136,$AB136,$AD136,$AF136,$AH136,$AJ136,AL136,AN136,AP136,AR136,AT136,AV136,AX136,AZ136,BB136,BD136,BF136,BH136,BJ136),2)-$C136/2&lt;=BJ136,(ROUND(AVERAGE($D136,$F136,$H136,$J136,$L136,$N136,$P136,$R136,$T136,$V136,$X136,$Z136,$AB136,$AD136,$AF136,$AH136,$AJ136,AL136,AN136,AP136,AR136,AT136,AV136,AX136,AZ136,BB136,BD136,BF136,BH136,BJ136),2)+$C136/2&gt;BJ136)),($H$5/$C$5),0))))</f>
        <v/>
      </c>
      <c r="BM136" s="785">
        <f t="shared" ca="1" si="145"/>
        <v>210668.5</v>
      </c>
      <c r="BN136" s="1096">
        <f t="shared" ca="1" si="146"/>
        <v>105001.53393760494</v>
      </c>
      <c r="BO136" s="1105">
        <f t="shared" ca="1" si="147"/>
        <v>158167.73303119754</v>
      </c>
      <c r="BP136" s="1105">
        <f t="shared" ca="1" si="148"/>
        <v>263169.26696880249</v>
      </c>
    </row>
    <row r="137" spans="1:68" s="70" customFormat="1" ht="21" customHeight="1">
      <c r="A137" s="242">
        <v>2</v>
      </c>
      <c r="B137" s="1109" t="s">
        <v>412</v>
      </c>
      <c r="C137" s="474">
        <f t="shared" ca="1" si="210"/>
        <v>188792.4</v>
      </c>
      <c r="D137" s="302">
        <f t="shared" ca="1" si="211"/>
        <v>675000</v>
      </c>
      <c r="E137" s="301">
        <f t="shared" ref="E137:E200" ca="1" si="241">IF($B137="","",IF(D137="","",IF($L$4="Media aritmética",(D137&lt;=$C137)*($H$5/$C$5)+(D137&gt;$C137)*0,IF(AND(ROUND(AVERAGE($D137,$F137,$H137,$J137,$L137,$N137,$P137,$R137,$T137,$V137,$X137,$Z137,$AB137,$AD137,$AF137,$AH137,$AJ137,AL137,AN137,AP137,AR137,AT137,AV137,AX137,AZ137,BB137,BD137,BF137,BH137,BJ137),2)-$C137/2&lt;=D137,(ROUND(AVERAGE($D137,$F137,$H137,$J137,$L137,$N137,$P137,$R137,$T137,$V137,$X137,$Z137,$AB137,$AD137,$AF137,$AH137,$AJ137,AL137,AN137,AP137,AR137,AT137,AV137,AX137,AZ137,BB137,BD137,BF137,BH137,BJ137),2)+$C137/2&gt;D137)),($H$5/$C$5),0))))</f>
        <v>0</v>
      </c>
      <c r="F137" s="302" t="str">
        <f t="shared" ca="1" si="212"/>
        <v/>
      </c>
      <c r="G137" s="301" t="str">
        <f t="shared" ref="G137:G200" ca="1" si="242">IF($B137="","",IF(F137="","",IF($L$4="Media aritmética",(F137&lt;=$C137)*($H$5/$C$5)+(F137&gt;$C137)*0,IF(AND(ROUND(AVERAGE($D137,$F137,$H137,$J137,$L137,$N137,$P137,$R137,$T137,$V137,$X137,$Z137,$AB137,$AD137,$AF137,$AH137,$AJ137,AL137,AN137,AP137,AR137,AT137,AV137,AX137,AZ137,BB137,BD137,BF137,BH137,BJ137),2)-$C137/2&lt;=F137,(ROUND(AVERAGE($D137,$F137,$H137,$J137,$L137,$N137,$P137,$R137,$T137,$V137,$X137,$Z137,$AB137,$AD137,$AF137,$AH137,$AJ137,AL137,AN137,AP137,AR137,AT137,AV137,AX137,AZ137,BB137,BD137,BF137,BH137,BJ137),2)+$C137/2&gt;F137)),($H$5/$C$5),0))))</f>
        <v/>
      </c>
      <c r="H137" s="302">
        <f t="shared" ca="1" si="213"/>
        <v>294258</v>
      </c>
      <c r="I137" s="301">
        <f t="shared" ref="I137:I200" ca="1" si="243">IF($B137="","",IF(H137="","",IF($L$4="Media aritmética",(H137&lt;=$C137)*($H$5/$C$5)+(H137&gt;$C137)*0,IF(AND(ROUND(AVERAGE($D137,$F137,$H137,$J137,$L137,$N137,$P137,$R137,$T137,$V137,$X137,$Z137,$AB137,$AD137,$AF137,$AH137,$AJ137,AL137,AN137,AP137,AR137,AT137,AV137,AX137,AZ137,BB137,BD137,BF137,BH137,BJ137),2)-$C137/2&lt;=H137,(ROUND(AVERAGE($D137,$F137,$H137,$J137,$L137,$N137,$P137,$R137,$T137,$V137,$X137,$Z137,$AB137,$AD137,$AF137,$AH137,$AJ137,AL137,AN137,AP137,AR137,AT137,AV137,AX137,AZ137,BB137,BD137,BF137,BH137,BJ137),2)+$C137/2&gt;H137)),($H$5/$C$5),0))))</f>
        <v>0.95238095238095233</v>
      </c>
      <c r="J137" s="302" t="str">
        <f t="shared" ca="1" si="214"/>
        <v/>
      </c>
      <c r="K137" s="301" t="str">
        <f t="shared" ref="K137:K200" ca="1" si="244">IF($B137="","",IF(J137="","",IF($L$4="Media aritmética",(J137&lt;=$C137)*($H$5/$C$5)+(J137&gt;$C137)*0,IF(AND(ROUND(AVERAGE($D137,$F137,$H137,$J137,$L137,$N137,$P137,$R137,$T137,$V137,$X137,$Z137,$AB137,$AD137,$AF137,$AH137,$AJ137,AL137,AN137,AP137,AR137,AT137,AV137,AX137,AZ137,BB137,BD137,BF137,BH137,BJ137),2)-$C137/2&lt;=J137,(ROUND(AVERAGE($D137,$F137,$H137,$J137,$L137,$N137,$P137,$R137,$T137,$V137,$X137,$Z137,$AB137,$AD137,$AF137,$AH137,$AJ137,AL137,AN137,AP137,AR137,AT137,AV137,AX137,AZ137,BB137,BD137,BF137,BH137,BJ137),2)+$C137/2&gt;J137)),($H$5/$C$5),0))))</f>
        <v/>
      </c>
      <c r="L137" s="302">
        <f t="shared" ca="1" si="215"/>
        <v>429462</v>
      </c>
      <c r="M137" s="301">
        <f t="shared" ref="M137:M200" ca="1" si="245">IF($B137="","",IF(L137="","",IF($L$4="Media aritmética",(L137&lt;=$C137)*($H$5/$C$5)+(L137&gt;$C137)*0,IF(AND(ROUND(AVERAGE($D137,$F137,$H137,$J137,$L137,$N137,$P137,$R137,$T137,$V137,$X137,$Z137,$AB137,$AD137,$AF137,$AH137,$AJ137,AL137,AN137,AP137,AR137,AT137,AV137,AX137,AZ137,BB137,BD137,BF137,BH137,BJ137),2)-$C137/2&lt;=L137,(ROUND(AVERAGE($D137,$F137,$H137,$J137,$L137,$N137,$P137,$R137,$T137,$V137,$X137,$Z137,$AB137,$AD137,$AF137,$AH137,$AJ137,AL137,AN137,AP137,AR137,AT137,AV137,AX137,AZ137,BB137,BD137,BF137,BH137,BJ137),2)+$C137/2&gt;L137)),($H$5/$C$5),0))))</f>
        <v>0.95238095238095233</v>
      </c>
      <c r="N137" s="302">
        <f t="shared" ca="1" si="216"/>
        <v>429465</v>
      </c>
      <c r="O137" s="301">
        <f t="shared" ref="O137:O200" ca="1" si="246">IF($B137="","",IF(N137="","",IF($L$4="Media aritmética",(N137&lt;=$C137)*($H$5/$C$5)+(N137&gt;$C137)*0,IF(AND(ROUND(AVERAGE($D137,$F137,$H137,$J137,$L137,$N137,$P137,$R137,$T137,$V137,$X137,$Z137,$AB137,$AD137,$AF137,$AH137,$AJ137,AL137,AN137,AP137,AR137,AT137,AV137,AX137,AZ137,BB137,BD137,BF137,BH137,BJ137),2)-$C137/2&lt;=N137,(ROUND(AVERAGE($D137,$F137,$H137,$J137,$L137,$N137,$P137,$R137,$T137,$V137,$X137,$Z137,$AB137,$AD137,$AF137,$AH137,$AJ137,AL137,AN137,AP137,AR137,AT137,AV137,AX137,AZ137,BB137,BD137,BF137,BH137,BJ137),2)+$C137/2&gt;N137)),($H$5/$C$5),0))))</f>
        <v>0.95238095238095233</v>
      </c>
      <c r="P137" s="302">
        <f t="shared" ca="1" si="217"/>
        <v>45000</v>
      </c>
      <c r="Q137" s="301">
        <f t="shared" ref="Q137:Q200" ca="1" si="247">IF($B137="","",IF(P137="","",IF($L$4="Media aritmética",(P137&lt;=$C137)*($H$5/$C$5)+(P137&gt;$C137)*0,IF(AND(ROUND(AVERAGE($D137,$F137,$H137,$J137,$L137,$N137,$P137,$R137,$T137,$V137,$X137,$Z137,$AB137,$AD137,$AF137,$AH137,$AJ137,AL137,AN137,AP137,AR137,AT137,AV137,AX137,AZ137,BB137,BD137,BF137,BH137,BJ137),2)-$C137/2&lt;=P137,(ROUND(AVERAGE($D137,$F137,$H137,$J137,$L137,$N137,$P137,$R137,$T137,$V137,$X137,$Z137,$AB137,$AD137,$AF137,$AH137,$AJ137,AL137,AN137,AP137,AR137,AT137,AV137,AX137,AZ137,BB137,BD137,BF137,BH137,BJ137),2)+$C137/2&gt;P137)),($H$5/$C$5),0))))</f>
        <v>0</v>
      </c>
      <c r="R137" s="302">
        <f t="shared" ca="1" si="218"/>
        <v>429456</v>
      </c>
      <c r="S137" s="301">
        <f t="shared" ref="S137:S200" ca="1" si="248">IF($B137="","",IF(R137="","",IF($L$4="Media aritmética",(R137&lt;=$C137)*($H$5/$C$5)+(R137&gt;$C137)*0,IF(AND(ROUND(AVERAGE($D137,$F137,$H137,$J137,$L137,$N137,$P137,$R137,$T137,$V137,$X137,$Z137,$AB137,$AD137,$AF137,$AH137,$AJ137,AL137,AN137,AP137,AR137,AT137,AV137,AX137,AZ137,BB137,BD137,BF137,BH137,BJ137),2)-$C137/2&lt;=R137,(ROUND(AVERAGE($D137,$F137,$H137,$J137,$L137,$N137,$P137,$R137,$T137,$V137,$X137,$Z137,$AB137,$AD137,$AF137,$AH137,$AJ137,AL137,AN137,AP137,AR137,AT137,AV137,AX137,AZ137,BB137,BD137,BF137,BH137,BJ137),2)+$C137/2&gt;R137)),($H$5/$C$5),0))))</f>
        <v>0.95238095238095233</v>
      </c>
      <c r="T137" s="302" t="str">
        <f t="shared" si="219"/>
        <v/>
      </c>
      <c r="U137" s="301" t="str">
        <f t="shared" ref="U137:U200" si="249">IF($B137="","",IF(T137="","",IF($L$4="Media aritmética",(T137&lt;=$C137)*($H$5/$C$5)+(T137&gt;$C137)*0,IF(AND(ROUND(AVERAGE($D137,$F137,$H137,$J137,$L137,$N137,$P137,$R137,$T137,$V137,$X137,$Z137,$AB137,$AD137,$AF137,$AH137,$AJ137,AL137,AN137,AP137,AR137,AT137,AV137,AX137,AZ137,BB137,BD137,BF137,BH137,BJ137),2)-$C137/2&lt;=T137,(ROUND(AVERAGE($D137,$F137,$H137,$J137,$L137,$N137,$P137,$R137,$T137,$V137,$X137,$Z137,$AB137,$AD137,$AF137,$AH137,$AJ137,AL137,AN137,AP137,AR137,AT137,AV137,AX137,AZ137,BB137,BD137,BF137,BH137,BJ137),2)+$C137/2&gt;T137)),($H$5/$C$5),0))))</f>
        <v/>
      </c>
      <c r="V137" s="302" t="str">
        <f t="shared" si="220"/>
        <v/>
      </c>
      <c r="W137" s="301" t="str">
        <f t="shared" ref="W137:W200" si="250">IF($B137="","",IF(V137="","",IF($L$4="Media aritmética",(V137&lt;=$C137)*($H$5/$C$5)+(V137&gt;$C137)*0,IF(AND(ROUND(AVERAGE($D137,$F137,$H137,$J137,$L137,$N137,$P137,$R137,$T137,$V137,$X137,$Z137,$AB137,$AD137,$AF137,$AH137,$AJ137,AL137,AN137,AP137,AR137,AT137,AV137,AX137,AZ137,BB137,BD137,BF137,BH137,BJ137),2)-$C137/2&lt;=V137,(ROUND(AVERAGE($D137,$F137,$H137,$J137,$L137,$N137,$P137,$R137,$T137,$V137,$X137,$Z137,$AB137,$AD137,$AF137,$AH137,$AJ137,AL137,AN137,AP137,AR137,AT137,AV137,AX137,AZ137,BB137,BD137,BF137,BH137,BJ137),2)+$C137/2&gt;V137)),($H$5/$C$5),0))))</f>
        <v/>
      </c>
      <c r="X137" s="302" t="str">
        <f t="shared" si="221"/>
        <v/>
      </c>
      <c r="Y137" s="301" t="str">
        <f t="shared" ref="Y137:Y200" si="251">IF($B137="","",IF(X137="","",IF($L$4="Media aritmética",(X137&lt;=$C137)*($H$5/$C$5)+(X137&gt;$C137)*0,IF(AND(ROUND(AVERAGE($D137,$F137,$H137,$J137,$L137,$N137,$P137,$R137,$T137,$V137,$X137,$Z137,$AB137,$AD137,$AF137,$AH137,$AJ137,AL137,AN137,AP137,AR137,AT137,AV137,AX137,AZ137,BB137,BD137,BF137,BH137,BJ137),2)-$C137/2&lt;=X137,(ROUND(AVERAGE($D137,$F137,$H137,$J137,$L137,$N137,$P137,$R137,$T137,$V137,$X137,$Z137,$AB137,$AD137,$AF137,$AH137,$AJ137,AL137,AN137,AP137,AR137,AT137,AV137,AX137,AZ137,BB137,BD137,BF137,BH137,BJ137),2)+$C137/2&gt;X137)),($H$5/$C$5),0))))</f>
        <v/>
      </c>
      <c r="Z137" s="302" t="str">
        <f t="shared" si="222"/>
        <v/>
      </c>
      <c r="AA137" s="301" t="str">
        <f t="shared" ref="AA137:AA200" si="252">IF($B137="","",IF(Z137="","",IF($L$4="Media aritmética",(Z137&lt;=$C137)*($H$5/$C$5)+(Z137&gt;$C137)*0,IF(AND(ROUND(AVERAGE($D137,$F137,$H137,$J137,$L137,$N137,$P137,$R137,$T137,$V137,$X137,$Z137,$AB137,$AD137,$AF137,$AH137,$AJ137,AL137,AN137,AP137,AR137,AT137,AV137,AX137,AZ137,BB137,BD137,BF137,BH137,BJ137),2)-$C137/2&lt;=Z137,(ROUND(AVERAGE($D137,$F137,$H137,$J137,$L137,$N137,$P137,$R137,$T137,$V137,$X137,$Z137,$AB137,$AD137,$AF137,$AH137,$AJ137,AL137,AN137,AP137,AR137,AT137,AV137,AX137,AZ137,BB137,BD137,BF137,BH137,BJ137),2)+$C137/2&gt;Z137)),($H$5/$C$5),0))))</f>
        <v/>
      </c>
      <c r="AB137" s="302" t="str">
        <f t="shared" si="223"/>
        <v/>
      </c>
      <c r="AC137" s="301" t="str">
        <f t="shared" ref="AC137:AC200" si="253">IF($B137="","",IF(AB137="","",IF($L$4="Media aritmética",(AB137&lt;=$C137)*($H$5/$C$5)+(AB137&gt;$C137)*0,IF(AND(ROUND(AVERAGE($D137,$F137,$H137,$J137,$L137,$N137,$P137,$R137,$T137,$V137,$X137,$Z137,$AB137,$AD137,$AF137,$AH137,$AJ137,AL137,AN137,AP137,AR137,AT137,AV137,AX137,AZ137,BB137,BD137,BF137,BH137,BJ137),2)-$C137/2&lt;=AB137,(ROUND(AVERAGE($D137,$F137,$H137,$J137,$L137,$N137,$P137,$R137,$T137,$V137,$X137,$Z137,$AB137,$AD137,$AF137,$AH137,$AJ137,AL137,AN137,AP137,AR137,AT137,AV137,AX137,AZ137,BB137,BD137,BF137,BH137,BJ137),2)+$C137/2&gt;AB137)),($H$5/$C$5),0))))</f>
        <v/>
      </c>
      <c r="AD137" s="302" t="str">
        <f t="shared" si="224"/>
        <v/>
      </c>
      <c r="AE137" s="301" t="str">
        <f t="shared" ref="AE137:AE200" si="254">IF($B137="","",IF(AD137="","",IF($L$4="Media aritmética",(AD137&lt;=$C137)*($H$5/$C$5)+(AD137&gt;$C137)*0,IF(AND(ROUND(AVERAGE($D137,$F137,$H137,$J137,$L137,$N137,$P137,$R137,$T137,$V137,$X137,$Z137,$AB137,$AD137,$AF137,$AH137,$AJ137,AL137,AN137,AP137,AR137,AT137,AV137,AX137,AZ137,BB137,BD137,BF137,BH137,BJ137),2)-$C137/2&lt;=AD137,(ROUND(AVERAGE($D137,$F137,$H137,$J137,$L137,$N137,$P137,$R137,$T137,$V137,$X137,$Z137,$AB137,$AD137,$AF137,$AH137,$AJ137,AL137,AN137,AP137,AR137,AT137,AV137,AX137,AZ137,BB137,BD137,BF137,BH137,BJ137),2)+$C137/2&gt;AD137)),($H$5/$C$5),0))))</f>
        <v/>
      </c>
      <c r="AF137" s="302" t="str">
        <f t="shared" si="225"/>
        <v/>
      </c>
      <c r="AG137" s="301" t="str">
        <f t="shared" ref="AG137:AG200" si="255">IF($B137="","",IF(AF137="","",IF($L$4="Media aritmética",(AF137&lt;=$C137)*($H$5/$C$5)+(AF137&gt;$C137)*0,IF(AND(ROUND(AVERAGE($D137,$F137,$H137,$J137,$L137,$N137,$P137,$R137,$T137,$V137,$X137,$Z137,$AB137,$AD137,$AF137,$AH137,$AJ137,AL137,AN137,AP137,AR137,AT137,AV137,AX137,AZ137,BB137,BD137,BF137,BH137,BJ137),2)-$C137/2&lt;=AF137,(ROUND(AVERAGE($D137,$F137,$H137,$J137,$L137,$N137,$P137,$R137,$T137,$V137,$X137,$Z137,$AB137,$AD137,$AF137,$AH137,$AJ137,AL137,AN137,AP137,AR137,AT137,AV137,AX137,AZ137,BB137,BD137,BF137,BH137,BJ137),2)+$C137/2&gt;AF137)),($H$5/$C$5),0))))</f>
        <v/>
      </c>
      <c r="AH137" s="302" t="str">
        <f t="shared" si="226"/>
        <v/>
      </c>
      <c r="AI137" s="301" t="str">
        <f t="shared" ref="AI137:AI200" si="256">IF($B137="","",IF(AH137="","",IF($L$4="Media aritmética",(AH137&lt;=$C137)*($H$5/$C$5)+(AH137&gt;$C137)*0,IF(AND(ROUND(AVERAGE($D137,$F137,$H137,$J137,$L137,$N137,$P137,$R137,$T137,$V137,$X137,$Z137,$AB137,$AD137,$AF137,$AH137,$AJ137,AL137,AN137,AP137,AR137,AT137,AV137,AX137,AZ137,BB137,BD137,BF137,BH137,BJ137),2)-$C137/2&lt;=AH137,(ROUND(AVERAGE($D137,$F137,$H137,$J137,$L137,$N137,$P137,$R137,$T137,$V137,$X137,$Z137,$AB137,$AD137,$AF137,$AH137,$AJ137,AL137,AN137,AP137,AR137,AT137,AV137,AX137,AZ137,BB137,BD137,BF137,BH137,BJ137),2)+$C137/2&gt;AH137)),($H$5/$C$5),0))))</f>
        <v/>
      </c>
      <c r="AJ137" s="302" t="str">
        <f t="shared" si="227"/>
        <v/>
      </c>
      <c r="AK137" s="301" t="str">
        <f t="shared" ref="AK137:AK200" si="257">IF($B137="","",IF(AJ137="","",IF($L$4="Media aritmética",(AJ137&lt;=$C137)*($H$5/$C$5)+(AJ137&gt;$C137)*0,IF(AND(ROUND(AVERAGE($D137,$F137,$H137,$J137,$L137,$N137,$P137,$R137,$T137,$V137,$X137,$Z137,$AB137,$AD137,$AF137,$AH137,$AJ137,AL137,AN137,AP137,AR137,AT137,AV137,AX137,AZ137,BB137,BD137,BF137,BH137,BJ137),2)-$C137/2&lt;=AJ137,(ROUND(AVERAGE($D137,$F137,$H137,$J137,$L137,$N137,$P137,$R137,$T137,$V137,$X137,$Z137,$AB137,$AD137,$AF137,$AH137,$AJ137,AL137,AN137,AP137,AR137,AT137,AV137,AX137,AZ137,BB137,BD137,BF137,BH137,BJ137),2)+$C137/2&gt;AJ137)),($H$5/$C$5),0))))</f>
        <v/>
      </c>
      <c r="AL137" s="302" t="str">
        <f t="shared" si="228"/>
        <v/>
      </c>
      <c r="AM137" s="301" t="str">
        <f t="shared" ref="AM137:AM200" si="258">IF($B137="","",IF(AL137="","",IF($L$4="Media aritmética",(AL137&lt;=$C137)*($H$5/$C$5)+(AL137&gt;$C137)*0,IF(AND(ROUND(AVERAGE($D137,$F137,$H137,$J137,$L137,$N137,$P137,$R137,$T137,$V137,$X137,$Z137,$AB137,$AD137,$AF137,$AH137,$AJ137,AL137,AN137,AP137,AR137,AT137,AV137,AX137,AZ137,BB137,BD137,BF137,BH137,BJ137),2)-$C137/2&lt;=AL137,(ROUND(AVERAGE($D137,$F137,$H137,$J137,$L137,$N137,$P137,$R137,$T137,$V137,$X137,$Z137,$AB137,$AD137,$AF137,$AH137,$AJ137,AL137,AN137,AP137,AR137,AT137,AV137,AX137,AZ137,BB137,BD137,BF137,BH137,BJ137),2)+$C137/2&gt;AL137)),($H$5/$C$5),0))))</f>
        <v/>
      </c>
      <c r="AN137" s="302" t="str">
        <f t="shared" si="229"/>
        <v/>
      </c>
      <c r="AO137" s="301" t="str">
        <f t="shared" ref="AO137:AO200" si="259">IF($B137="","",IF(AN137="","",IF($L$4="Media aritmética",(AN137&lt;=$C137)*($H$5/$C$5)+(AN137&gt;$C137)*0,IF(AND(ROUND(AVERAGE($D137,$F137,$H137,$J137,$L137,$N137,$P137,$R137,$T137,$V137,$X137,$Z137,$AB137,$AD137,$AF137,$AH137,$AJ137,AL137,AN137,AP137,AR137,AT137,AV137,AX137,AZ137,BB137,BD137,BF137,BH137,BJ137),2)-$C137/2&lt;=AN137,(ROUND(AVERAGE($D137,$F137,$H137,$J137,$L137,$N137,$P137,$R137,$T137,$V137,$X137,$Z137,$AB137,$AD137,$AF137,$AH137,$AJ137,AL137,AN137,AP137,AR137,AT137,AV137,AX137,AZ137,BB137,BD137,BF137,BH137,BJ137),2)+$C137/2&gt;AN137)),($H$5/$C$5),0))))</f>
        <v/>
      </c>
      <c r="AP137" s="302" t="str">
        <f t="shared" si="230"/>
        <v/>
      </c>
      <c r="AQ137" s="301" t="str">
        <f t="shared" ref="AQ137:AQ200" si="260">IF($B137="","",IF(AP137="","",IF($L$4="Media aritmética",(AP137&lt;=$C137)*($H$5/$C$5)+(AP137&gt;$C137)*0,IF(AND(ROUND(AVERAGE($D137,$F137,$H137,$J137,$L137,$N137,$P137,$R137,$T137,$V137,$X137,$Z137,$AB137,$AD137,$AF137,$AH137,$AJ137,AL137,AN137,AP137,AR137,AT137,AV137,AX137,AZ137,BB137,BD137,BF137,BH137,BJ137),2)-$C137/2&lt;=AP137,(ROUND(AVERAGE($D137,$F137,$H137,$J137,$L137,$N137,$P137,$R137,$T137,$V137,$X137,$Z137,$AB137,$AD137,$AF137,$AH137,$AJ137,AL137,AN137,AP137,AR137,AT137,AV137,AX137,AZ137,BB137,BD137,BF137,BH137,BJ137),2)+$C137/2&gt;AP137)),($H$5/$C$5),0))))</f>
        <v/>
      </c>
      <c r="AR137" s="302" t="str">
        <f t="shared" si="231"/>
        <v/>
      </c>
      <c r="AS137" s="301" t="str">
        <f t="shared" ref="AS137:AS200" si="261">IF($B137="","",IF(AR137="","",IF($L$4="Media aritmética",(AR137&lt;=$C137)*($H$5/$C$5)+(AR137&gt;$C137)*0,IF(AND(ROUND(AVERAGE($D137,$F137,$H137,$J137,$L137,$N137,$P137,$R137,$T137,$V137,$X137,$Z137,$AB137,$AD137,$AF137,$AH137,$AJ137,AL137,AN137,AP137,AR137,AT137,AV137,AX137,AZ137,BB137,BD137,BF137,BH137,BJ137),2)-$C137/2&lt;=AR137,(ROUND(AVERAGE($D137,$F137,$H137,$J137,$L137,$N137,$P137,$R137,$T137,$V137,$X137,$Z137,$AB137,$AD137,$AF137,$AH137,$AJ137,AL137,AN137,AP137,AR137,AT137,AV137,AX137,AZ137,BB137,BD137,BF137,BH137,BJ137),2)+$C137/2&gt;AR137)),($H$5/$C$5),0))))</f>
        <v/>
      </c>
      <c r="AT137" s="302" t="str">
        <f t="shared" si="232"/>
        <v/>
      </c>
      <c r="AU137" s="301" t="str">
        <f t="shared" ref="AU137:AU200" si="262">IF($B137="","",IF(AT137="","",IF($L$4="Media aritmética",(AT137&lt;=$C137)*($H$5/$C$5)+(AT137&gt;$C137)*0,IF(AND(ROUND(AVERAGE($D137,$F137,$H137,$J137,$L137,$N137,$P137,$R137,$T137,$V137,$X137,$Z137,$AB137,$AD137,$AF137,$AH137,$AJ137,AL137,AN137,AP137,AR137,AT137,AV137,AX137,AZ137,BB137,BD137,BF137,BH137,BJ137),2)-$C137/2&lt;=AT137,(ROUND(AVERAGE($D137,$F137,$H137,$J137,$L137,$N137,$P137,$R137,$T137,$V137,$X137,$Z137,$AB137,$AD137,$AF137,$AH137,$AJ137,AL137,AN137,AP137,AR137,AT137,AV137,AX137,AZ137,BB137,BD137,BF137,BH137,BJ137),2)+$C137/2&gt;AT137)),($H$5/$C$5),0))))</f>
        <v/>
      </c>
      <c r="AV137" s="302" t="str">
        <f t="shared" si="233"/>
        <v/>
      </c>
      <c r="AW137" s="301" t="str">
        <f t="shared" ref="AW137:AW200" si="263">IF($B137="","",IF(AV137="","",IF($L$4="Media aritmética",(AV137&lt;=$C137)*($H$5/$C$5)+(AV137&gt;$C137)*0,IF(AND(ROUND(AVERAGE($D137,$F137,$H137,$J137,$L137,$N137,$P137,$R137,$T137,$V137,$X137,$Z137,$AB137,$AD137,$AF137,$AH137,$AJ137,AL137,AN137,AP137,AR137,AT137,AV137,AX137,AZ137,BB137,BD137,BF137,BH137,BJ137),2)-$C137/2&lt;=AV137,(ROUND(AVERAGE($D137,$F137,$H137,$J137,$L137,$N137,$P137,$R137,$T137,$V137,$X137,$Z137,$AB137,$AD137,$AF137,$AH137,$AJ137,AL137,AN137,AP137,AR137,AT137,AV137,AX137,AZ137,BB137,BD137,BF137,BH137,BJ137),2)+$C137/2&gt;AV137)),($H$5/$C$5),0))))</f>
        <v/>
      </c>
      <c r="AX137" s="302" t="str">
        <f t="shared" si="234"/>
        <v/>
      </c>
      <c r="AY137" s="301" t="str">
        <f t="shared" ref="AY137:AY200" si="264">IF($B137="","",IF(AX137="","",IF($L$4="Media aritmética",(AX137&lt;=$C137)*($H$5/$C$5)+(AX137&gt;$C137)*0,IF(AND(ROUND(AVERAGE($D137,$F137,$H137,$J137,$L137,$N137,$P137,$R137,$T137,$V137,$X137,$Z137,$AB137,$AD137,$AF137,$AH137,$AJ137,AL137,AN137,AP137,AR137,AT137,AV137,AX137,AZ137,BB137,BD137,BF137,BH137,BJ137),2)-$C137/2&lt;=AX137,(ROUND(AVERAGE($D137,$F137,$H137,$J137,$L137,$N137,$P137,$R137,$T137,$V137,$X137,$Z137,$AB137,$AD137,$AF137,$AH137,$AJ137,AL137,AN137,AP137,AR137,AT137,AV137,AX137,AZ137,BB137,BD137,BF137,BH137,BJ137),2)+$C137/2&gt;AX137)),($H$5/$C$5),0))))</f>
        <v/>
      </c>
      <c r="AZ137" s="302" t="str">
        <f t="shared" si="235"/>
        <v/>
      </c>
      <c r="BA137" s="301" t="str">
        <f t="shared" ref="BA137:BA200" si="265">IF($B137="","",IF(AZ137="","",IF($L$4="Media aritmética",(AZ137&lt;=$C137)*($H$5/$C$5)+(AZ137&gt;$C137)*0,IF(AND(ROUND(AVERAGE($D137,$F137,$H137,$J137,$L137,$N137,$P137,$R137,$T137,$V137,$X137,$Z137,$AB137,$AD137,$AF137,$AH137,$AJ137,AL137,AN137,AP137,AR137,AT137,AV137,AX137,AZ137,BB137,BD137,BF137,BH137,BJ137),2)-$C137/2&lt;=AZ137,(ROUND(AVERAGE($D137,$F137,$H137,$J137,$L137,$N137,$P137,$R137,$T137,$V137,$X137,$Z137,$AB137,$AD137,$AF137,$AH137,$AJ137,AL137,AN137,AP137,AR137,AT137,AV137,AX137,AZ137,BB137,BD137,BF137,BH137,BJ137),2)+$C137/2&gt;AZ137)),($H$5/$C$5),0))))</f>
        <v/>
      </c>
      <c r="BB137" s="302" t="str">
        <f t="shared" si="236"/>
        <v/>
      </c>
      <c r="BC137" s="301" t="str">
        <f t="shared" ref="BC137:BC200" si="266">IF($B137="","",IF(BB137="","",IF($L$4="Media aritmética",(BB137&lt;=$C137)*($H$5/$C$5)+(BB137&gt;$C137)*0,IF(AND(ROUND(AVERAGE($D137,$F137,$H137,$J137,$L137,$N137,$P137,$R137,$T137,$V137,$X137,$Z137,$AB137,$AD137,$AF137,$AH137,$AJ137,AL137,AN137,AP137,AR137,AT137,AV137,AX137,AZ137,BB137,BD137,BF137,BH137,BJ137),2)-$C137/2&lt;=BB137,(ROUND(AVERAGE($D137,$F137,$H137,$J137,$L137,$N137,$P137,$R137,$T137,$V137,$X137,$Z137,$AB137,$AD137,$AF137,$AH137,$AJ137,AL137,AN137,AP137,AR137,AT137,AV137,AX137,AZ137,BB137,BD137,BF137,BH137,BJ137),2)+$C137/2&gt;BB137)),($H$5/$C$5),0))))</f>
        <v/>
      </c>
      <c r="BD137" s="302" t="str">
        <f t="shared" si="237"/>
        <v/>
      </c>
      <c r="BE137" s="301" t="str">
        <f t="shared" ref="BE137:BE200" si="267">IF($B137="","",IF(BD137="","",IF($L$4="Media aritmética",(BD137&lt;=$C137)*($H$5/$C$5)+(BD137&gt;$C137)*0,IF(AND(ROUND(AVERAGE($D137,$F137,$H137,$J137,$L137,$N137,$P137,$R137,$T137,$V137,$X137,$Z137,$AB137,$AD137,$AF137,$AH137,$AJ137,AL137,AN137,AP137,AR137,AT137,AV137,AX137,AZ137,BB137,BD137,BF137,BH137,BJ137),2)-$C137/2&lt;=BD137,(ROUND(AVERAGE($D137,$F137,$H137,$J137,$L137,$N137,$P137,$R137,$T137,$V137,$X137,$Z137,$AB137,$AD137,$AF137,$AH137,$AJ137,AL137,AN137,AP137,AR137,AT137,AV137,AX137,AZ137,BB137,BD137,BF137,BH137,BJ137),2)+$C137/2&gt;BD137)),($H$5/$C$5),0))))</f>
        <v/>
      </c>
      <c r="BF137" s="79" t="str">
        <f t="shared" si="238"/>
        <v/>
      </c>
      <c r="BG137" s="82" t="str">
        <f t="shared" ref="BG137:BG200" si="268">IF($B137="","",IF(BF137="","",IF($L$4="Media aritmética",(BF137&lt;=$C137)*($H$5/$C$5)+(BF137&gt;$C137)*0,IF(AND(ROUND(AVERAGE($D137,$F137,$H137,$J137,$L137,$N137,$P137,$R137,$T137,$V137,$X137,$Z137,$AB137,$AD137,$AF137,$AH137,$AJ137,AL137,AN137,AP137,AR137,AT137,AV137,AX137,AZ137,BB137,BD137,BF137,BH137,BJ137),2)-$C137/2&lt;=BF137,(ROUND(AVERAGE($D137,$F137,$H137,$J137,$L137,$N137,$P137,$R137,$T137,$V137,$X137,$Z137,$AB137,$AD137,$AF137,$AH137,$AJ137,AL137,AN137,AP137,AR137,AT137,AV137,AX137,AZ137,BB137,BD137,BF137,BH137,BJ137),2)+$C137/2&gt;BF137)),($H$5/$C$5),0))))</f>
        <v/>
      </c>
      <c r="BH137" s="79" t="str">
        <f t="shared" si="239"/>
        <v/>
      </c>
      <c r="BI137" s="82" t="str">
        <f t="shared" ref="BI137:BI200" si="269">IF($B137="","",IF(BH137="","",IF($L$4="Media aritmética",(BH137&lt;=$C137)*($H$5/$C$5)+(BH137&gt;$C137)*0,IF(AND(ROUND(AVERAGE($D137,$F137,$H137,$J137,$L137,$N137,$P137,$R137,$T137,$V137,$X137,$Z137,$AB137,$AD137,$AF137,$AH137,$AJ137,AL137,AN137,AP137,AR137,AT137,AV137,AX137,AZ137,BB137,BD137,BF137,BH137,BJ137),2)-$C137/2&lt;=BH137,(ROUND(AVERAGE($D137,$F137,$H137,$J137,$L137,$N137,$P137,$R137,$T137,$V137,$X137,$Z137,$AB137,$AD137,$AF137,$AH137,$AJ137,AL137,AN137,AP137,AR137,AT137,AV137,AX137,AZ137,BB137,BD137,BF137,BH137,BJ137),2)+$C137/2&gt;BH137)),($H$5/$C$5),0))))</f>
        <v/>
      </c>
      <c r="BJ137" s="79" t="str">
        <f t="shared" si="240"/>
        <v/>
      </c>
      <c r="BK137" s="82" t="str">
        <f t="shared" ref="BK137:BK200" si="270">IF($B137="","",IF(BJ137="","",IF($L$4="Media aritmética",(BJ137&lt;=$C137)*($H$5/$C$5)+(BJ137&gt;$C137)*0,IF(AND(ROUND(AVERAGE($D137,$F137,$H137,$J137,$L137,$N137,$P137,$R137,$T137,$V137,$X137,$Z137,$AB137,$AD137,$AF137,$AH137,$AJ137,AL137,AN137,AP137,AR137,AT137,AV137,AX137,AZ137,BB137,BD137,BF137,BH137,BJ137),2)-$C137/2&lt;=BJ137,(ROUND(AVERAGE($D137,$F137,$H137,$J137,$L137,$N137,$P137,$R137,$T137,$V137,$X137,$Z137,$AB137,$AD137,$AF137,$AH137,$AJ137,AL137,AN137,AP137,AR137,AT137,AV137,AX137,AZ137,BB137,BD137,BF137,BH137,BJ137),2)+$C137/2&gt;BJ137)),($H$5/$C$5),0))))</f>
        <v/>
      </c>
      <c r="BM137" s="785">
        <f t="shared" ca="1" si="145"/>
        <v>383773.5</v>
      </c>
      <c r="BN137" s="1096">
        <f t="shared" ca="1" si="146"/>
        <v>188792.40201673901</v>
      </c>
      <c r="BO137" s="1105">
        <f t="shared" ca="1" si="147"/>
        <v>289377.29899163049</v>
      </c>
      <c r="BP137" s="1105">
        <f t="shared" ca="1" si="148"/>
        <v>478169.70100836951</v>
      </c>
    </row>
    <row r="138" spans="1:68" s="70" customFormat="1" ht="21" customHeight="1" thickBot="1">
      <c r="A138" s="242">
        <v>3</v>
      </c>
      <c r="B138" s="1110" t="s">
        <v>414</v>
      </c>
      <c r="C138" s="474">
        <f t="shared" ca="1" si="210"/>
        <v>61928.3</v>
      </c>
      <c r="D138" s="302">
        <f t="shared" ca="1" si="211"/>
        <v>144000</v>
      </c>
      <c r="E138" s="301">
        <f t="shared" ca="1" si="241"/>
        <v>0</v>
      </c>
      <c r="F138" s="302" t="str">
        <f t="shared" ca="1" si="212"/>
        <v/>
      </c>
      <c r="G138" s="301" t="str">
        <f t="shared" ca="1" si="242"/>
        <v/>
      </c>
      <c r="H138" s="302">
        <f t="shared" ca="1" si="213"/>
        <v>225000</v>
      </c>
      <c r="I138" s="301">
        <f t="shared" ca="1" si="243"/>
        <v>0.95238095238095233</v>
      </c>
      <c r="J138" s="302" t="str">
        <f t="shared" ca="1" si="214"/>
        <v/>
      </c>
      <c r="K138" s="301" t="str">
        <f t="shared" ca="1" si="244"/>
        <v/>
      </c>
      <c r="L138" s="302">
        <f t="shared" ca="1" si="215"/>
        <v>165150</v>
      </c>
      <c r="M138" s="301">
        <f t="shared" ca="1" si="245"/>
        <v>0</v>
      </c>
      <c r="N138" s="302">
        <f t="shared" ca="1" si="216"/>
        <v>165160</v>
      </c>
      <c r="O138" s="301">
        <f t="shared" ca="1" si="246"/>
        <v>0</v>
      </c>
      <c r="P138" s="302">
        <f t="shared" ca="1" si="217"/>
        <v>325000</v>
      </c>
      <c r="Q138" s="301">
        <f t="shared" ca="1" si="247"/>
        <v>0</v>
      </c>
      <c r="R138" s="302">
        <f t="shared" ca="1" si="218"/>
        <v>165145</v>
      </c>
      <c r="S138" s="301">
        <f t="shared" ca="1" si="248"/>
        <v>0</v>
      </c>
      <c r="T138" s="302" t="str">
        <f t="shared" si="219"/>
        <v/>
      </c>
      <c r="U138" s="301" t="str">
        <f t="shared" si="249"/>
        <v/>
      </c>
      <c r="V138" s="302" t="str">
        <f t="shared" si="220"/>
        <v/>
      </c>
      <c r="W138" s="301" t="str">
        <f t="shared" si="250"/>
        <v/>
      </c>
      <c r="X138" s="302" t="str">
        <f t="shared" si="221"/>
        <v/>
      </c>
      <c r="Y138" s="301" t="str">
        <f t="shared" si="251"/>
        <v/>
      </c>
      <c r="Z138" s="302" t="str">
        <f t="shared" si="222"/>
        <v/>
      </c>
      <c r="AA138" s="301" t="str">
        <f t="shared" si="252"/>
        <v/>
      </c>
      <c r="AB138" s="302" t="str">
        <f t="shared" si="223"/>
        <v/>
      </c>
      <c r="AC138" s="301" t="str">
        <f t="shared" si="253"/>
        <v/>
      </c>
      <c r="AD138" s="302" t="str">
        <f t="shared" si="224"/>
        <v/>
      </c>
      <c r="AE138" s="301" t="str">
        <f t="shared" si="254"/>
        <v/>
      </c>
      <c r="AF138" s="302" t="str">
        <f t="shared" si="225"/>
        <v/>
      </c>
      <c r="AG138" s="301" t="str">
        <f t="shared" si="255"/>
        <v/>
      </c>
      <c r="AH138" s="302" t="str">
        <f t="shared" si="226"/>
        <v/>
      </c>
      <c r="AI138" s="301" t="str">
        <f t="shared" si="256"/>
        <v/>
      </c>
      <c r="AJ138" s="302" t="str">
        <f t="shared" si="227"/>
        <v/>
      </c>
      <c r="AK138" s="301" t="str">
        <f t="shared" si="257"/>
        <v/>
      </c>
      <c r="AL138" s="302" t="str">
        <f t="shared" si="228"/>
        <v/>
      </c>
      <c r="AM138" s="301" t="str">
        <f t="shared" si="258"/>
        <v/>
      </c>
      <c r="AN138" s="302" t="str">
        <f t="shared" si="229"/>
        <v/>
      </c>
      <c r="AO138" s="301" t="str">
        <f t="shared" si="259"/>
        <v/>
      </c>
      <c r="AP138" s="302" t="str">
        <f t="shared" si="230"/>
        <v/>
      </c>
      <c r="AQ138" s="301" t="str">
        <f t="shared" si="260"/>
        <v/>
      </c>
      <c r="AR138" s="302" t="str">
        <f t="shared" si="231"/>
        <v/>
      </c>
      <c r="AS138" s="301" t="str">
        <f t="shared" si="261"/>
        <v/>
      </c>
      <c r="AT138" s="302" t="str">
        <f t="shared" si="232"/>
        <v/>
      </c>
      <c r="AU138" s="301" t="str">
        <f t="shared" si="262"/>
        <v/>
      </c>
      <c r="AV138" s="302" t="str">
        <f t="shared" si="233"/>
        <v/>
      </c>
      <c r="AW138" s="301" t="str">
        <f t="shared" si="263"/>
        <v/>
      </c>
      <c r="AX138" s="302" t="str">
        <f t="shared" si="234"/>
        <v/>
      </c>
      <c r="AY138" s="301" t="str">
        <f t="shared" si="264"/>
        <v/>
      </c>
      <c r="AZ138" s="302" t="str">
        <f t="shared" si="235"/>
        <v/>
      </c>
      <c r="BA138" s="301" t="str">
        <f t="shared" si="265"/>
        <v/>
      </c>
      <c r="BB138" s="302" t="str">
        <f t="shared" si="236"/>
        <v/>
      </c>
      <c r="BC138" s="301" t="str">
        <f t="shared" si="266"/>
        <v/>
      </c>
      <c r="BD138" s="302" t="str">
        <f t="shared" si="237"/>
        <v/>
      </c>
      <c r="BE138" s="301" t="str">
        <f t="shared" si="267"/>
        <v/>
      </c>
      <c r="BF138" s="79" t="str">
        <f t="shared" si="238"/>
        <v/>
      </c>
      <c r="BG138" s="82" t="str">
        <f t="shared" si="268"/>
        <v/>
      </c>
      <c r="BH138" s="79" t="str">
        <f t="shared" si="239"/>
        <v/>
      </c>
      <c r="BI138" s="82" t="str">
        <f t="shared" si="269"/>
        <v/>
      </c>
      <c r="BJ138" s="79" t="str">
        <f t="shared" si="240"/>
        <v/>
      </c>
      <c r="BK138" s="82" t="str">
        <f t="shared" si="270"/>
        <v/>
      </c>
      <c r="BM138" s="785">
        <f t="shared" ca="1" si="145"/>
        <v>198242.5</v>
      </c>
      <c r="BN138" s="1096">
        <f t="shared" ca="1" si="146"/>
        <v>61928.300325860713</v>
      </c>
      <c r="BO138" s="1105">
        <f t="shared" ca="1" si="147"/>
        <v>167278.34983706963</v>
      </c>
      <c r="BP138" s="1105">
        <f t="shared" ca="1" si="148"/>
        <v>229206.65016293037</v>
      </c>
    </row>
    <row r="139" spans="1:68" s="70" customFormat="1" ht="21" customHeight="1" thickTop="1">
      <c r="A139" s="242">
        <v>4</v>
      </c>
      <c r="B139" s="1108" t="s">
        <v>428</v>
      </c>
      <c r="C139" s="474">
        <f t="shared" ca="1" si="210"/>
        <v>56668.95</v>
      </c>
      <c r="D139" s="302">
        <f t="shared" ca="1" si="211"/>
        <v>59400</v>
      </c>
      <c r="E139" s="301">
        <f t="shared" ca="1" si="241"/>
        <v>0</v>
      </c>
      <c r="F139" s="302" t="str">
        <f t="shared" ca="1" si="212"/>
        <v/>
      </c>
      <c r="G139" s="301" t="str">
        <f t="shared" ca="1" si="242"/>
        <v/>
      </c>
      <c r="H139" s="302">
        <f t="shared" ca="1" si="213"/>
        <v>218000</v>
      </c>
      <c r="I139" s="301">
        <f t="shared" ca="1" si="243"/>
        <v>0</v>
      </c>
      <c r="J139" s="302" t="str">
        <f t="shared" ca="1" si="214"/>
        <v/>
      </c>
      <c r="K139" s="301" t="str">
        <f t="shared" ca="1" si="244"/>
        <v/>
      </c>
      <c r="L139" s="302">
        <f t="shared" ca="1" si="215"/>
        <v>65016</v>
      </c>
      <c r="M139" s="301">
        <f t="shared" ca="1" si="245"/>
        <v>0.95238095238095233</v>
      </c>
      <c r="N139" s="302">
        <f t="shared" ca="1" si="216"/>
        <v>65012</v>
      </c>
      <c r="O139" s="301">
        <f t="shared" ca="1" si="246"/>
        <v>0.95238095238095233</v>
      </c>
      <c r="P139" s="302">
        <f t="shared" ca="1" si="217"/>
        <v>80000</v>
      </c>
      <c r="Q139" s="301">
        <f t="shared" ca="1" si="247"/>
        <v>0.95238095238095233</v>
      </c>
      <c r="R139" s="302">
        <f t="shared" ca="1" si="218"/>
        <v>65000</v>
      </c>
      <c r="S139" s="301">
        <f t="shared" ca="1" si="248"/>
        <v>0.95238095238095233</v>
      </c>
      <c r="T139" s="302" t="str">
        <f t="shared" si="219"/>
        <v/>
      </c>
      <c r="U139" s="301" t="str">
        <f t="shared" si="249"/>
        <v/>
      </c>
      <c r="V139" s="302" t="str">
        <f t="shared" si="220"/>
        <v/>
      </c>
      <c r="W139" s="301" t="str">
        <f t="shared" si="250"/>
        <v/>
      </c>
      <c r="X139" s="302" t="str">
        <f t="shared" si="221"/>
        <v/>
      </c>
      <c r="Y139" s="301" t="str">
        <f t="shared" si="251"/>
        <v/>
      </c>
      <c r="Z139" s="302" t="str">
        <f t="shared" si="222"/>
        <v/>
      </c>
      <c r="AA139" s="301" t="str">
        <f t="shared" si="252"/>
        <v/>
      </c>
      <c r="AB139" s="302" t="str">
        <f t="shared" si="223"/>
        <v/>
      </c>
      <c r="AC139" s="301" t="str">
        <f t="shared" si="253"/>
        <v/>
      </c>
      <c r="AD139" s="302" t="str">
        <f t="shared" si="224"/>
        <v/>
      </c>
      <c r="AE139" s="301" t="str">
        <f t="shared" si="254"/>
        <v/>
      </c>
      <c r="AF139" s="302" t="str">
        <f t="shared" si="225"/>
        <v/>
      </c>
      <c r="AG139" s="301" t="str">
        <f t="shared" si="255"/>
        <v/>
      </c>
      <c r="AH139" s="302" t="str">
        <f t="shared" si="226"/>
        <v/>
      </c>
      <c r="AI139" s="301" t="str">
        <f t="shared" si="256"/>
        <v/>
      </c>
      <c r="AJ139" s="302" t="str">
        <f t="shared" si="227"/>
        <v/>
      </c>
      <c r="AK139" s="301" t="str">
        <f t="shared" si="257"/>
        <v/>
      </c>
      <c r="AL139" s="302" t="str">
        <f t="shared" si="228"/>
        <v/>
      </c>
      <c r="AM139" s="301" t="str">
        <f t="shared" si="258"/>
        <v/>
      </c>
      <c r="AN139" s="302" t="str">
        <f t="shared" si="229"/>
        <v/>
      </c>
      <c r="AO139" s="301" t="str">
        <f t="shared" si="259"/>
        <v/>
      </c>
      <c r="AP139" s="302" t="str">
        <f t="shared" si="230"/>
        <v/>
      </c>
      <c r="AQ139" s="301" t="str">
        <f t="shared" si="260"/>
        <v/>
      </c>
      <c r="AR139" s="302" t="str">
        <f t="shared" si="231"/>
        <v/>
      </c>
      <c r="AS139" s="301" t="str">
        <f t="shared" si="261"/>
        <v/>
      </c>
      <c r="AT139" s="302" t="str">
        <f t="shared" si="232"/>
        <v/>
      </c>
      <c r="AU139" s="301" t="str">
        <f t="shared" si="262"/>
        <v/>
      </c>
      <c r="AV139" s="302" t="str">
        <f t="shared" si="233"/>
        <v/>
      </c>
      <c r="AW139" s="301" t="str">
        <f t="shared" si="263"/>
        <v/>
      </c>
      <c r="AX139" s="302" t="str">
        <f t="shared" si="234"/>
        <v/>
      </c>
      <c r="AY139" s="301" t="str">
        <f t="shared" si="264"/>
        <v/>
      </c>
      <c r="AZ139" s="302" t="str">
        <f t="shared" si="235"/>
        <v/>
      </c>
      <c r="BA139" s="301" t="str">
        <f t="shared" si="265"/>
        <v/>
      </c>
      <c r="BB139" s="302" t="str">
        <f t="shared" si="236"/>
        <v/>
      </c>
      <c r="BC139" s="301" t="str">
        <f t="shared" si="266"/>
        <v/>
      </c>
      <c r="BD139" s="302" t="str">
        <f t="shared" si="237"/>
        <v/>
      </c>
      <c r="BE139" s="301" t="str">
        <f t="shared" si="267"/>
        <v/>
      </c>
      <c r="BF139" s="79" t="str">
        <f t="shared" si="238"/>
        <v/>
      </c>
      <c r="BG139" s="82" t="str">
        <f t="shared" si="268"/>
        <v/>
      </c>
      <c r="BH139" s="79" t="str">
        <f t="shared" si="239"/>
        <v/>
      </c>
      <c r="BI139" s="82" t="str">
        <f t="shared" si="269"/>
        <v/>
      </c>
      <c r="BJ139" s="79" t="str">
        <f t="shared" si="240"/>
        <v/>
      </c>
      <c r="BK139" s="82" t="str">
        <f t="shared" si="270"/>
        <v/>
      </c>
      <c r="BM139" s="785">
        <f t="shared" ca="1" si="145"/>
        <v>92071.333333333328</v>
      </c>
      <c r="BN139" s="1096">
        <f t="shared" ca="1" si="146"/>
        <v>56668.947801144932</v>
      </c>
      <c r="BO139" s="1105">
        <f t="shared" ca="1" si="147"/>
        <v>63736.859432760859</v>
      </c>
      <c r="BP139" s="1105">
        <f t="shared" ca="1" si="148"/>
        <v>120405.8072339058</v>
      </c>
    </row>
    <row r="140" spans="1:68" s="70" customFormat="1" ht="21" customHeight="1">
      <c r="A140" s="242">
        <v>5</v>
      </c>
      <c r="B140" s="1108" t="s">
        <v>443</v>
      </c>
      <c r="C140" s="474">
        <f t="shared" ca="1" si="210"/>
        <v>470686.74</v>
      </c>
      <c r="D140" s="302">
        <f t="shared" ca="1" si="211"/>
        <v>1080000</v>
      </c>
      <c r="E140" s="301">
        <f t="shared" ca="1" si="241"/>
        <v>0</v>
      </c>
      <c r="F140" s="302" t="str">
        <f t="shared" ca="1" si="212"/>
        <v/>
      </c>
      <c r="G140" s="301" t="str">
        <f t="shared" ca="1" si="242"/>
        <v/>
      </c>
      <c r="H140" s="302">
        <f t="shared" ca="1" si="213"/>
        <v>1174500</v>
      </c>
      <c r="I140" s="301">
        <f t="shared" ca="1" si="243"/>
        <v>0</v>
      </c>
      <c r="J140" s="302" t="str">
        <f t="shared" ca="1" si="214"/>
        <v/>
      </c>
      <c r="K140" s="301" t="str">
        <f t="shared" ca="1" si="244"/>
        <v/>
      </c>
      <c r="L140" s="302">
        <f t="shared" ca="1" si="215"/>
        <v>1979003</v>
      </c>
      <c r="M140" s="301">
        <f t="shared" ca="1" si="245"/>
        <v>0</v>
      </c>
      <c r="N140" s="302">
        <f t="shared" ca="1" si="216"/>
        <v>1979000</v>
      </c>
      <c r="O140" s="301">
        <f t="shared" ca="1" si="246"/>
        <v>0</v>
      </c>
      <c r="P140" s="302">
        <f t="shared" ca="1" si="217"/>
        <v>900000</v>
      </c>
      <c r="Q140" s="301">
        <f t="shared" ca="1" si="247"/>
        <v>0</v>
      </c>
      <c r="R140" s="302">
        <f t="shared" ca="1" si="218"/>
        <v>1978995</v>
      </c>
      <c r="S140" s="301">
        <f t="shared" ca="1" si="248"/>
        <v>0</v>
      </c>
      <c r="T140" s="302" t="str">
        <f t="shared" si="219"/>
        <v/>
      </c>
      <c r="U140" s="301" t="str">
        <f t="shared" si="249"/>
        <v/>
      </c>
      <c r="V140" s="302" t="str">
        <f t="shared" si="220"/>
        <v/>
      </c>
      <c r="W140" s="301" t="str">
        <f t="shared" si="250"/>
        <v/>
      </c>
      <c r="X140" s="302" t="str">
        <f t="shared" si="221"/>
        <v/>
      </c>
      <c r="Y140" s="301" t="str">
        <f t="shared" si="251"/>
        <v/>
      </c>
      <c r="Z140" s="302" t="str">
        <f t="shared" si="222"/>
        <v/>
      </c>
      <c r="AA140" s="301" t="str">
        <f t="shared" si="252"/>
        <v/>
      </c>
      <c r="AB140" s="302" t="str">
        <f t="shared" si="223"/>
        <v/>
      </c>
      <c r="AC140" s="301" t="str">
        <f t="shared" si="253"/>
        <v/>
      </c>
      <c r="AD140" s="302" t="str">
        <f t="shared" si="224"/>
        <v/>
      </c>
      <c r="AE140" s="301" t="str">
        <f t="shared" si="254"/>
        <v/>
      </c>
      <c r="AF140" s="302" t="str">
        <f t="shared" si="225"/>
        <v/>
      </c>
      <c r="AG140" s="301" t="str">
        <f t="shared" si="255"/>
        <v/>
      </c>
      <c r="AH140" s="302" t="str">
        <f t="shared" si="226"/>
        <v/>
      </c>
      <c r="AI140" s="301" t="str">
        <f t="shared" si="256"/>
        <v/>
      </c>
      <c r="AJ140" s="302" t="str">
        <f t="shared" si="227"/>
        <v/>
      </c>
      <c r="AK140" s="301" t="str">
        <f t="shared" si="257"/>
        <v/>
      </c>
      <c r="AL140" s="302" t="str">
        <f t="shared" si="228"/>
        <v/>
      </c>
      <c r="AM140" s="301" t="str">
        <f t="shared" si="258"/>
        <v/>
      </c>
      <c r="AN140" s="302" t="str">
        <f t="shared" si="229"/>
        <v/>
      </c>
      <c r="AO140" s="301" t="str">
        <f t="shared" si="259"/>
        <v/>
      </c>
      <c r="AP140" s="302" t="str">
        <f t="shared" si="230"/>
        <v/>
      </c>
      <c r="AQ140" s="301" t="str">
        <f t="shared" si="260"/>
        <v/>
      </c>
      <c r="AR140" s="302" t="str">
        <f t="shared" si="231"/>
        <v/>
      </c>
      <c r="AS140" s="301" t="str">
        <f t="shared" si="261"/>
        <v/>
      </c>
      <c r="AT140" s="302" t="str">
        <f t="shared" si="232"/>
        <v/>
      </c>
      <c r="AU140" s="301" t="str">
        <f t="shared" si="262"/>
        <v/>
      </c>
      <c r="AV140" s="302" t="str">
        <f t="shared" si="233"/>
        <v/>
      </c>
      <c r="AW140" s="301" t="str">
        <f t="shared" si="263"/>
        <v/>
      </c>
      <c r="AX140" s="302" t="str">
        <f t="shared" si="234"/>
        <v/>
      </c>
      <c r="AY140" s="301" t="str">
        <f t="shared" si="264"/>
        <v/>
      </c>
      <c r="AZ140" s="302" t="str">
        <f t="shared" si="235"/>
        <v/>
      </c>
      <c r="BA140" s="301" t="str">
        <f t="shared" si="265"/>
        <v/>
      </c>
      <c r="BB140" s="302" t="str">
        <f t="shared" si="236"/>
        <v/>
      </c>
      <c r="BC140" s="301" t="str">
        <f t="shared" si="266"/>
        <v/>
      </c>
      <c r="BD140" s="302" t="str">
        <f t="shared" si="237"/>
        <v/>
      </c>
      <c r="BE140" s="301" t="str">
        <f t="shared" si="267"/>
        <v/>
      </c>
      <c r="BF140" s="79" t="str">
        <f t="shared" si="238"/>
        <v/>
      </c>
      <c r="BG140" s="82" t="str">
        <f t="shared" si="268"/>
        <v/>
      </c>
      <c r="BH140" s="79" t="str">
        <f t="shared" si="239"/>
        <v/>
      </c>
      <c r="BI140" s="82" t="str">
        <f t="shared" si="269"/>
        <v/>
      </c>
      <c r="BJ140" s="79" t="str">
        <f t="shared" si="240"/>
        <v/>
      </c>
      <c r="BK140" s="82" t="str">
        <f t="shared" si="270"/>
        <v/>
      </c>
      <c r="BM140" s="785">
        <f t="shared" ca="1" si="145"/>
        <v>1515249.6666666667</v>
      </c>
      <c r="BN140" s="1096">
        <f t="shared" ca="1" si="146"/>
        <v>470686.73588586377</v>
      </c>
      <c r="BO140" s="1105">
        <f t="shared" ca="1" si="147"/>
        <v>1279906.2987237349</v>
      </c>
      <c r="BP140" s="1105">
        <f t="shared" ca="1" si="148"/>
        <v>1750593.0346095986</v>
      </c>
    </row>
    <row r="141" spans="1:68" s="70" customFormat="1" ht="21" customHeight="1">
      <c r="A141" s="242">
        <v>6</v>
      </c>
      <c r="B141" s="1109" t="s">
        <v>465</v>
      </c>
      <c r="C141" s="474">
        <f t="shared" ca="1" si="210"/>
        <v>166549.01999999999</v>
      </c>
      <c r="D141" s="302">
        <f t="shared" ca="1" si="211"/>
        <v>405000</v>
      </c>
      <c r="E141" s="301">
        <f t="shared" ca="1" si="241"/>
        <v>0.95238095238095233</v>
      </c>
      <c r="F141" s="302" t="str">
        <f t="shared" ca="1" si="212"/>
        <v/>
      </c>
      <c r="G141" s="301" t="str">
        <f t="shared" ca="1" si="242"/>
        <v/>
      </c>
      <c r="H141" s="302">
        <f t="shared" ca="1" si="213"/>
        <v>850000</v>
      </c>
      <c r="I141" s="301">
        <f t="shared" ca="1" si="243"/>
        <v>0</v>
      </c>
      <c r="J141" s="302" t="str">
        <f t="shared" ca="1" si="214"/>
        <v/>
      </c>
      <c r="K141" s="301" t="str">
        <f t="shared" ca="1" si="244"/>
        <v/>
      </c>
      <c r="L141" s="302">
        <f t="shared" ca="1" si="215"/>
        <v>403534</v>
      </c>
      <c r="M141" s="301">
        <f t="shared" ca="1" si="245"/>
        <v>0.95238095238095233</v>
      </c>
      <c r="N141" s="302">
        <f t="shared" ca="1" si="216"/>
        <v>403539</v>
      </c>
      <c r="O141" s="301">
        <f t="shared" ca="1" si="246"/>
        <v>0.95238095238095233</v>
      </c>
      <c r="P141" s="302">
        <f t="shared" ca="1" si="217"/>
        <v>400000</v>
      </c>
      <c r="Q141" s="301">
        <f t="shared" ca="1" si="247"/>
        <v>0.95238095238095233</v>
      </c>
      <c r="R141" s="302">
        <f t="shared" ca="1" si="218"/>
        <v>403530</v>
      </c>
      <c r="S141" s="301">
        <f t="shared" ca="1" si="248"/>
        <v>0.95238095238095233</v>
      </c>
      <c r="T141" s="302" t="str">
        <f t="shared" si="219"/>
        <v/>
      </c>
      <c r="U141" s="301" t="str">
        <f t="shared" si="249"/>
        <v/>
      </c>
      <c r="V141" s="302" t="str">
        <f t="shared" si="220"/>
        <v/>
      </c>
      <c r="W141" s="301" t="str">
        <f t="shared" si="250"/>
        <v/>
      </c>
      <c r="X141" s="302" t="str">
        <f t="shared" si="221"/>
        <v/>
      </c>
      <c r="Y141" s="301" t="str">
        <f t="shared" si="251"/>
        <v/>
      </c>
      <c r="Z141" s="302" t="str">
        <f t="shared" si="222"/>
        <v/>
      </c>
      <c r="AA141" s="301" t="str">
        <f t="shared" si="252"/>
        <v/>
      </c>
      <c r="AB141" s="302" t="str">
        <f t="shared" si="223"/>
        <v/>
      </c>
      <c r="AC141" s="301" t="str">
        <f t="shared" si="253"/>
        <v/>
      </c>
      <c r="AD141" s="302" t="str">
        <f t="shared" si="224"/>
        <v/>
      </c>
      <c r="AE141" s="301" t="str">
        <f t="shared" si="254"/>
        <v/>
      </c>
      <c r="AF141" s="302" t="str">
        <f t="shared" si="225"/>
        <v/>
      </c>
      <c r="AG141" s="301" t="str">
        <f t="shared" si="255"/>
        <v/>
      </c>
      <c r="AH141" s="302" t="str">
        <f t="shared" si="226"/>
        <v/>
      </c>
      <c r="AI141" s="301" t="str">
        <f t="shared" si="256"/>
        <v/>
      </c>
      <c r="AJ141" s="302" t="str">
        <f t="shared" si="227"/>
        <v/>
      </c>
      <c r="AK141" s="301" t="str">
        <f t="shared" si="257"/>
        <v/>
      </c>
      <c r="AL141" s="302" t="str">
        <f t="shared" si="228"/>
        <v/>
      </c>
      <c r="AM141" s="301" t="str">
        <f t="shared" si="258"/>
        <v/>
      </c>
      <c r="AN141" s="302" t="str">
        <f t="shared" si="229"/>
        <v/>
      </c>
      <c r="AO141" s="301" t="str">
        <f t="shared" si="259"/>
        <v/>
      </c>
      <c r="AP141" s="302" t="str">
        <f t="shared" si="230"/>
        <v/>
      </c>
      <c r="AQ141" s="301" t="str">
        <f t="shared" si="260"/>
        <v/>
      </c>
      <c r="AR141" s="302" t="str">
        <f t="shared" si="231"/>
        <v/>
      </c>
      <c r="AS141" s="301" t="str">
        <f t="shared" si="261"/>
        <v/>
      </c>
      <c r="AT141" s="302" t="str">
        <f t="shared" si="232"/>
        <v/>
      </c>
      <c r="AU141" s="301" t="str">
        <f t="shared" si="262"/>
        <v/>
      </c>
      <c r="AV141" s="302" t="str">
        <f t="shared" si="233"/>
        <v/>
      </c>
      <c r="AW141" s="301" t="str">
        <f t="shared" si="263"/>
        <v/>
      </c>
      <c r="AX141" s="302" t="str">
        <f t="shared" si="234"/>
        <v/>
      </c>
      <c r="AY141" s="301" t="str">
        <f t="shared" si="264"/>
        <v/>
      </c>
      <c r="AZ141" s="302" t="str">
        <f t="shared" si="235"/>
        <v/>
      </c>
      <c r="BA141" s="301" t="str">
        <f t="shared" si="265"/>
        <v/>
      </c>
      <c r="BB141" s="302" t="str">
        <f t="shared" si="236"/>
        <v/>
      </c>
      <c r="BC141" s="301" t="str">
        <f t="shared" si="266"/>
        <v/>
      </c>
      <c r="BD141" s="302" t="str">
        <f t="shared" si="237"/>
        <v/>
      </c>
      <c r="BE141" s="301" t="str">
        <f t="shared" si="267"/>
        <v/>
      </c>
      <c r="BF141" s="79" t="str">
        <f t="shared" si="238"/>
        <v/>
      </c>
      <c r="BG141" s="82" t="str">
        <f t="shared" si="268"/>
        <v/>
      </c>
      <c r="BH141" s="79" t="str">
        <f t="shared" si="239"/>
        <v/>
      </c>
      <c r="BI141" s="82" t="str">
        <f t="shared" si="269"/>
        <v/>
      </c>
      <c r="BJ141" s="79" t="str">
        <f t="shared" si="240"/>
        <v/>
      </c>
      <c r="BK141" s="82" t="str">
        <f t="shared" si="270"/>
        <v/>
      </c>
      <c r="BM141" s="785">
        <f t="shared" ca="1" si="145"/>
        <v>477600.5</v>
      </c>
      <c r="BN141" s="1096">
        <f t="shared" ca="1" si="146"/>
        <v>166549.01629625435</v>
      </c>
      <c r="BO141" s="1105">
        <f t="shared" ca="1" si="147"/>
        <v>394325.99185187282</v>
      </c>
      <c r="BP141" s="1105">
        <f t="shared" ca="1" si="148"/>
        <v>560875.00814812724</v>
      </c>
    </row>
    <row r="142" spans="1:68" s="70" customFormat="1" ht="21" customHeight="1">
      <c r="A142" s="242">
        <v>7</v>
      </c>
      <c r="B142" s="1109" t="s">
        <v>473</v>
      </c>
      <c r="C142" s="474">
        <f t="shared" ca="1" si="210"/>
        <v>199397.65</v>
      </c>
      <c r="D142" s="302">
        <f t="shared" ca="1" si="211"/>
        <v>585000</v>
      </c>
      <c r="E142" s="301">
        <f t="shared" ca="1" si="241"/>
        <v>0</v>
      </c>
      <c r="F142" s="302" t="str">
        <f t="shared" ca="1" si="212"/>
        <v/>
      </c>
      <c r="G142" s="301" t="str">
        <f t="shared" ca="1" si="242"/>
        <v/>
      </c>
      <c r="H142" s="302">
        <f t="shared" ca="1" si="213"/>
        <v>1248000</v>
      </c>
      <c r="I142" s="301">
        <f t="shared" ca="1" si="243"/>
        <v>0</v>
      </c>
      <c r="J142" s="302" t="str">
        <f t="shared" ca="1" si="214"/>
        <v/>
      </c>
      <c r="K142" s="301" t="str">
        <f t="shared" ca="1" si="244"/>
        <v/>
      </c>
      <c r="L142" s="302">
        <f t="shared" ca="1" si="215"/>
        <v>874902</v>
      </c>
      <c r="M142" s="301">
        <f t="shared" ca="1" si="245"/>
        <v>0.95238095238095233</v>
      </c>
      <c r="N142" s="302">
        <f t="shared" ca="1" si="216"/>
        <v>874900</v>
      </c>
      <c r="O142" s="301">
        <f t="shared" ca="1" si="246"/>
        <v>0.95238095238095233</v>
      </c>
      <c r="P142" s="302">
        <f t="shared" ca="1" si="217"/>
        <v>750000</v>
      </c>
      <c r="Q142" s="301">
        <f t="shared" ca="1" si="247"/>
        <v>0</v>
      </c>
      <c r="R142" s="302">
        <f t="shared" ca="1" si="218"/>
        <v>874950</v>
      </c>
      <c r="S142" s="301">
        <f t="shared" ca="1" si="248"/>
        <v>0.95238095238095233</v>
      </c>
      <c r="T142" s="302" t="str">
        <f t="shared" si="219"/>
        <v/>
      </c>
      <c r="U142" s="301" t="str">
        <f t="shared" si="249"/>
        <v/>
      </c>
      <c r="V142" s="302" t="str">
        <f t="shared" si="220"/>
        <v/>
      </c>
      <c r="W142" s="301" t="str">
        <f t="shared" si="250"/>
        <v/>
      </c>
      <c r="X142" s="302" t="str">
        <f t="shared" si="221"/>
        <v/>
      </c>
      <c r="Y142" s="301" t="str">
        <f t="shared" si="251"/>
        <v/>
      </c>
      <c r="Z142" s="302" t="str">
        <f t="shared" si="222"/>
        <v/>
      </c>
      <c r="AA142" s="301" t="str">
        <f t="shared" si="252"/>
        <v/>
      </c>
      <c r="AB142" s="302" t="str">
        <f t="shared" si="223"/>
        <v/>
      </c>
      <c r="AC142" s="301" t="str">
        <f t="shared" si="253"/>
        <v/>
      </c>
      <c r="AD142" s="302" t="str">
        <f t="shared" si="224"/>
        <v/>
      </c>
      <c r="AE142" s="301" t="str">
        <f t="shared" si="254"/>
        <v/>
      </c>
      <c r="AF142" s="302" t="str">
        <f t="shared" si="225"/>
        <v/>
      </c>
      <c r="AG142" s="301" t="str">
        <f t="shared" si="255"/>
        <v/>
      </c>
      <c r="AH142" s="302" t="str">
        <f t="shared" si="226"/>
        <v/>
      </c>
      <c r="AI142" s="301" t="str">
        <f t="shared" si="256"/>
        <v/>
      </c>
      <c r="AJ142" s="302" t="str">
        <f t="shared" si="227"/>
        <v/>
      </c>
      <c r="AK142" s="301" t="str">
        <f t="shared" si="257"/>
        <v/>
      </c>
      <c r="AL142" s="302" t="str">
        <f t="shared" si="228"/>
        <v/>
      </c>
      <c r="AM142" s="301" t="str">
        <f t="shared" si="258"/>
        <v/>
      </c>
      <c r="AN142" s="302" t="str">
        <f t="shared" si="229"/>
        <v/>
      </c>
      <c r="AO142" s="301" t="str">
        <f t="shared" si="259"/>
        <v/>
      </c>
      <c r="AP142" s="302" t="str">
        <f t="shared" si="230"/>
        <v/>
      </c>
      <c r="AQ142" s="301" t="str">
        <f t="shared" si="260"/>
        <v/>
      </c>
      <c r="AR142" s="302" t="str">
        <f t="shared" si="231"/>
        <v/>
      </c>
      <c r="AS142" s="301" t="str">
        <f t="shared" si="261"/>
        <v/>
      </c>
      <c r="AT142" s="302" t="str">
        <f t="shared" si="232"/>
        <v/>
      </c>
      <c r="AU142" s="301" t="str">
        <f t="shared" si="262"/>
        <v/>
      </c>
      <c r="AV142" s="302" t="str">
        <f t="shared" si="233"/>
        <v/>
      </c>
      <c r="AW142" s="301" t="str">
        <f t="shared" si="263"/>
        <v/>
      </c>
      <c r="AX142" s="302" t="str">
        <f t="shared" si="234"/>
        <v/>
      </c>
      <c r="AY142" s="301" t="str">
        <f t="shared" si="264"/>
        <v/>
      </c>
      <c r="AZ142" s="302" t="str">
        <f t="shared" si="235"/>
        <v/>
      </c>
      <c r="BA142" s="301" t="str">
        <f t="shared" si="265"/>
        <v/>
      </c>
      <c r="BB142" s="302" t="str">
        <f t="shared" si="236"/>
        <v/>
      </c>
      <c r="BC142" s="301" t="str">
        <f t="shared" si="266"/>
        <v/>
      </c>
      <c r="BD142" s="302" t="str">
        <f t="shared" si="237"/>
        <v/>
      </c>
      <c r="BE142" s="301" t="str">
        <f t="shared" si="267"/>
        <v/>
      </c>
      <c r="BF142" s="79" t="str">
        <f t="shared" si="238"/>
        <v/>
      </c>
      <c r="BG142" s="82" t="str">
        <f t="shared" si="268"/>
        <v/>
      </c>
      <c r="BH142" s="79" t="str">
        <f t="shared" si="239"/>
        <v/>
      </c>
      <c r="BI142" s="82" t="str">
        <f t="shared" si="269"/>
        <v/>
      </c>
      <c r="BJ142" s="79" t="str">
        <f t="shared" si="240"/>
        <v/>
      </c>
      <c r="BK142" s="82" t="str">
        <f t="shared" si="270"/>
        <v/>
      </c>
      <c r="BM142" s="785">
        <f t="shared" ca="1" si="145"/>
        <v>867958.66666666663</v>
      </c>
      <c r="BN142" s="1096">
        <f t="shared" ca="1" si="146"/>
        <v>199397.65121206641</v>
      </c>
      <c r="BO142" s="1105">
        <f t="shared" ca="1" si="147"/>
        <v>768259.84106063342</v>
      </c>
      <c r="BP142" s="1105">
        <f t="shared" ca="1" si="148"/>
        <v>967657.49227269983</v>
      </c>
    </row>
    <row r="143" spans="1:68" s="70" customFormat="1" ht="21" customHeight="1">
      <c r="A143" s="242">
        <v>8</v>
      </c>
      <c r="B143" s="1109" t="s">
        <v>475</v>
      </c>
      <c r="C143" s="474">
        <f t="shared" ca="1" si="210"/>
        <v>979147.3</v>
      </c>
      <c r="D143" s="302">
        <f t="shared" ca="1" si="211"/>
        <v>900000</v>
      </c>
      <c r="E143" s="301">
        <f t="shared" ca="1" si="241"/>
        <v>0.95238095238095233</v>
      </c>
      <c r="F143" s="302" t="str">
        <f t="shared" ca="1" si="212"/>
        <v/>
      </c>
      <c r="G143" s="301" t="str">
        <f t="shared" ca="1" si="242"/>
        <v/>
      </c>
      <c r="H143" s="302">
        <f t="shared" ca="1" si="213"/>
        <v>1000000</v>
      </c>
      <c r="I143" s="301">
        <f t="shared" ca="1" si="243"/>
        <v>0.95238095238095233</v>
      </c>
      <c r="J143" s="302" t="str">
        <f t="shared" ca="1" si="214"/>
        <v/>
      </c>
      <c r="K143" s="301" t="str">
        <f t="shared" ca="1" si="244"/>
        <v/>
      </c>
      <c r="L143" s="302">
        <f t="shared" ca="1" si="215"/>
        <v>688004</v>
      </c>
      <c r="M143" s="301">
        <f t="shared" ca="1" si="245"/>
        <v>0</v>
      </c>
      <c r="N143" s="302">
        <f t="shared" ca="1" si="216"/>
        <v>688000</v>
      </c>
      <c r="O143" s="301">
        <f t="shared" ca="1" si="246"/>
        <v>0</v>
      </c>
      <c r="P143" s="302">
        <f t="shared" ca="1" si="217"/>
        <v>3400000</v>
      </c>
      <c r="Q143" s="301">
        <f t="shared" ca="1" si="247"/>
        <v>0</v>
      </c>
      <c r="R143" s="302">
        <f t="shared" ca="1" si="218"/>
        <v>687600</v>
      </c>
      <c r="S143" s="301">
        <f t="shared" ca="1" si="248"/>
        <v>0</v>
      </c>
      <c r="T143" s="302" t="str">
        <f t="shared" si="219"/>
        <v/>
      </c>
      <c r="U143" s="301" t="str">
        <f t="shared" si="249"/>
        <v/>
      </c>
      <c r="V143" s="302" t="str">
        <f t="shared" si="220"/>
        <v/>
      </c>
      <c r="W143" s="301" t="str">
        <f t="shared" si="250"/>
        <v/>
      </c>
      <c r="X143" s="302" t="str">
        <f t="shared" si="221"/>
        <v/>
      </c>
      <c r="Y143" s="301" t="str">
        <f t="shared" si="251"/>
        <v/>
      </c>
      <c r="Z143" s="302" t="str">
        <f t="shared" si="222"/>
        <v/>
      </c>
      <c r="AA143" s="301" t="str">
        <f t="shared" si="252"/>
        <v/>
      </c>
      <c r="AB143" s="302" t="str">
        <f t="shared" si="223"/>
        <v/>
      </c>
      <c r="AC143" s="301" t="str">
        <f t="shared" si="253"/>
        <v/>
      </c>
      <c r="AD143" s="302" t="str">
        <f t="shared" si="224"/>
        <v/>
      </c>
      <c r="AE143" s="301" t="str">
        <f t="shared" si="254"/>
        <v/>
      </c>
      <c r="AF143" s="302" t="str">
        <f t="shared" si="225"/>
        <v/>
      </c>
      <c r="AG143" s="301" t="str">
        <f t="shared" si="255"/>
        <v/>
      </c>
      <c r="AH143" s="302" t="str">
        <f t="shared" si="226"/>
        <v/>
      </c>
      <c r="AI143" s="301" t="str">
        <f t="shared" si="256"/>
        <v/>
      </c>
      <c r="AJ143" s="302" t="str">
        <f t="shared" si="227"/>
        <v/>
      </c>
      <c r="AK143" s="301" t="str">
        <f t="shared" si="257"/>
        <v/>
      </c>
      <c r="AL143" s="302" t="str">
        <f t="shared" si="228"/>
        <v/>
      </c>
      <c r="AM143" s="301" t="str">
        <f t="shared" si="258"/>
        <v/>
      </c>
      <c r="AN143" s="302" t="str">
        <f t="shared" si="229"/>
        <v/>
      </c>
      <c r="AO143" s="301" t="str">
        <f t="shared" si="259"/>
        <v/>
      </c>
      <c r="AP143" s="302" t="str">
        <f t="shared" si="230"/>
        <v/>
      </c>
      <c r="AQ143" s="301" t="str">
        <f t="shared" si="260"/>
        <v/>
      </c>
      <c r="AR143" s="302" t="str">
        <f t="shared" si="231"/>
        <v/>
      </c>
      <c r="AS143" s="301" t="str">
        <f t="shared" si="261"/>
        <v/>
      </c>
      <c r="AT143" s="302" t="str">
        <f t="shared" si="232"/>
        <v/>
      </c>
      <c r="AU143" s="301" t="str">
        <f t="shared" si="262"/>
        <v/>
      </c>
      <c r="AV143" s="302" t="str">
        <f t="shared" si="233"/>
        <v/>
      </c>
      <c r="AW143" s="301" t="str">
        <f t="shared" si="263"/>
        <v/>
      </c>
      <c r="AX143" s="302" t="str">
        <f t="shared" si="234"/>
        <v/>
      </c>
      <c r="AY143" s="301" t="str">
        <f t="shared" si="264"/>
        <v/>
      </c>
      <c r="AZ143" s="302" t="str">
        <f t="shared" si="235"/>
        <v/>
      </c>
      <c r="BA143" s="301" t="str">
        <f t="shared" si="265"/>
        <v/>
      </c>
      <c r="BB143" s="302" t="str">
        <f t="shared" si="236"/>
        <v/>
      </c>
      <c r="BC143" s="301" t="str">
        <f t="shared" si="266"/>
        <v/>
      </c>
      <c r="BD143" s="302" t="str">
        <f t="shared" si="237"/>
        <v/>
      </c>
      <c r="BE143" s="301" t="str">
        <f t="shared" si="267"/>
        <v/>
      </c>
      <c r="BF143" s="79" t="str">
        <f t="shared" si="238"/>
        <v/>
      </c>
      <c r="BG143" s="82" t="str">
        <f t="shared" si="268"/>
        <v/>
      </c>
      <c r="BH143" s="79" t="str">
        <f t="shared" si="239"/>
        <v/>
      </c>
      <c r="BI143" s="82" t="str">
        <f t="shared" si="269"/>
        <v/>
      </c>
      <c r="BJ143" s="79" t="str">
        <f t="shared" si="240"/>
        <v/>
      </c>
      <c r="BK143" s="82" t="str">
        <f t="shared" si="270"/>
        <v/>
      </c>
      <c r="BM143" s="785">
        <f t="shared" ref="BM143:BM198" ca="1" si="271">AVERAGE(D143,F143,H143,J143,L143,N143,P143,R143)</f>
        <v>1227267.3333333333</v>
      </c>
      <c r="BN143" s="1096">
        <f t="shared" ref="BN143:BN198" ca="1" si="272">_xlfn.STDEV.P(D143,F143,H143,J143,L143,N143,P143,R143)</f>
        <v>979147.30073444801</v>
      </c>
      <c r="BO143" s="1105">
        <f t="shared" ref="BO143:BO198" ca="1" si="273">BM143-(BN143/2)</f>
        <v>737693.68296610925</v>
      </c>
      <c r="BP143" s="1105">
        <f t="shared" ref="BP143:BP198" ca="1" si="274">BM143+(BN143/2)</f>
        <v>1716840.9837005571</v>
      </c>
    </row>
    <row r="144" spans="1:68" s="70" customFormat="1" ht="21" customHeight="1">
      <c r="A144" s="242">
        <v>9</v>
      </c>
      <c r="B144" s="1109" t="s">
        <v>481</v>
      </c>
      <c r="C144" s="474">
        <f t="shared" ca="1" si="210"/>
        <v>28127.31</v>
      </c>
      <c r="D144" s="302">
        <f t="shared" ca="1" si="211"/>
        <v>259200</v>
      </c>
      <c r="E144" s="301">
        <f t="shared" ca="1" si="241"/>
        <v>0</v>
      </c>
      <c r="F144" s="302" t="str">
        <f t="shared" ca="1" si="212"/>
        <v/>
      </c>
      <c r="G144" s="301" t="str">
        <f t="shared" ca="1" si="242"/>
        <v/>
      </c>
      <c r="H144" s="302">
        <f t="shared" ca="1" si="213"/>
        <v>184212</v>
      </c>
      <c r="I144" s="301">
        <f t="shared" ca="1" si="243"/>
        <v>0.95238095238095233</v>
      </c>
      <c r="J144" s="302" t="str">
        <f t="shared" ca="1" si="214"/>
        <v/>
      </c>
      <c r="K144" s="301" t="str">
        <f t="shared" ca="1" si="244"/>
        <v/>
      </c>
      <c r="L144" s="302">
        <f t="shared" ca="1" si="215"/>
        <v>185112</v>
      </c>
      <c r="M144" s="301">
        <f t="shared" ca="1" si="245"/>
        <v>0.95238095238095233</v>
      </c>
      <c r="N144" s="302">
        <f t="shared" ca="1" si="216"/>
        <v>185130</v>
      </c>
      <c r="O144" s="301">
        <f t="shared" ca="1" si="246"/>
        <v>0.95238095238095233</v>
      </c>
      <c r="P144" s="302">
        <f t="shared" ca="1" si="217"/>
        <v>180000</v>
      </c>
      <c r="Q144" s="301">
        <f t="shared" ca="1" si="247"/>
        <v>0</v>
      </c>
      <c r="R144" s="302">
        <f t="shared" ca="1" si="218"/>
        <v>184950</v>
      </c>
      <c r="S144" s="301">
        <f t="shared" ca="1" si="248"/>
        <v>0.95238095238095233</v>
      </c>
      <c r="T144" s="302" t="str">
        <f t="shared" si="219"/>
        <v/>
      </c>
      <c r="U144" s="301" t="str">
        <f t="shared" si="249"/>
        <v/>
      </c>
      <c r="V144" s="302" t="str">
        <f t="shared" si="220"/>
        <v/>
      </c>
      <c r="W144" s="301" t="str">
        <f t="shared" si="250"/>
        <v/>
      </c>
      <c r="X144" s="302" t="str">
        <f t="shared" si="221"/>
        <v/>
      </c>
      <c r="Y144" s="301" t="str">
        <f t="shared" si="251"/>
        <v/>
      </c>
      <c r="Z144" s="302" t="str">
        <f t="shared" si="222"/>
        <v/>
      </c>
      <c r="AA144" s="301" t="str">
        <f t="shared" si="252"/>
        <v/>
      </c>
      <c r="AB144" s="302" t="str">
        <f t="shared" si="223"/>
        <v/>
      </c>
      <c r="AC144" s="301" t="str">
        <f t="shared" si="253"/>
        <v/>
      </c>
      <c r="AD144" s="302" t="str">
        <f t="shared" si="224"/>
        <v/>
      </c>
      <c r="AE144" s="301" t="str">
        <f t="shared" si="254"/>
        <v/>
      </c>
      <c r="AF144" s="302" t="str">
        <f t="shared" si="225"/>
        <v/>
      </c>
      <c r="AG144" s="301" t="str">
        <f t="shared" si="255"/>
        <v/>
      </c>
      <c r="AH144" s="302" t="str">
        <f t="shared" si="226"/>
        <v/>
      </c>
      <c r="AI144" s="301" t="str">
        <f t="shared" si="256"/>
        <v/>
      </c>
      <c r="AJ144" s="302" t="str">
        <f t="shared" si="227"/>
        <v/>
      </c>
      <c r="AK144" s="301" t="str">
        <f t="shared" si="257"/>
        <v/>
      </c>
      <c r="AL144" s="302" t="str">
        <f t="shared" si="228"/>
        <v/>
      </c>
      <c r="AM144" s="301" t="str">
        <f t="shared" si="258"/>
        <v/>
      </c>
      <c r="AN144" s="302" t="str">
        <f t="shared" si="229"/>
        <v/>
      </c>
      <c r="AO144" s="301" t="str">
        <f t="shared" si="259"/>
        <v/>
      </c>
      <c r="AP144" s="302" t="str">
        <f t="shared" si="230"/>
        <v/>
      </c>
      <c r="AQ144" s="301" t="str">
        <f t="shared" si="260"/>
        <v/>
      </c>
      <c r="AR144" s="302" t="str">
        <f t="shared" si="231"/>
        <v/>
      </c>
      <c r="AS144" s="301" t="str">
        <f t="shared" si="261"/>
        <v/>
      </c>
      <c r="AT144" s="302" t="str">
        <f t="shared" si="232"/>
        <v/>
      </c>
      <c r="AU144" s="301" t="str">
        <f t="shared" si="262"/>
        <v/>
      </c>
      <c r="AV144" s="302" t="str">
        <f t="shared" si="233"/>
        <v/>
      </c>
      <c r="AW144" s="301" t="str">
        <f t="shared" si="263"/>
        <v/>
      </c>
      <c r="AX144" s="302" t="str">
        <f t="shared" si="234"/>
        <v/>
      </c>
      <c r="AY144" s="301" t="str">
        <f t="shared" si="264"/>
        <v/>
      </c>
      <c r="AZ144" s="302" t="str">
        <f t="shared" si="235"/>
        <v/>
      </c>
      <c r="BA144" s="301" t="str">
        <f t="shared" si="265"/>
        <v/>
      </c>
      <c r="BB144" s="302" t="str">
        <f t="shared" si="236"/>
        <v/>
      </c>
      <c r="BC144" s="301" t="str">
        <f t="shared" si="266"/>
        <v/>
      </c>
      <c r="BD144" s="302" t="str">
        <f t="shared" si="237"/>
        <v/>
      </c>
      <c r="BE144" s="301" t="str">
        <f t="shared" si="267"/>
        <v/>
      </c>
      <c r="BF144" s="79" t="str">
        <f t="shared" si="238"/>
        <v/>
      </c>
      <c r="BG144" s="82" t="str">
        <f t="shared" si="268"/>
        <v/>
      </c>
      <c r="BH144" s="79" t="str">
        <f t="shared" si="239"/>
        <v/>
      </c>
      <c r="BI144" s="82" t="str">
        <f t="shared" si="269"/>
        <v/>
      </c>
      <c r="BJ144" s="79" t="str">
        <f t="shared" si="240"/>
        <v/>
      </c>
      <c r="BK144" s="82" t="str">
        <f t="shared" si="270"/>
        <v/>
      </c>
      <c r="BM144" s="785">
        <f t="shared" ca="1" si="271"/>
        <v>196434</v>
      </c>
      <c r="BN144" s="1096">
        <f t="shared" ca="1" si="272"/>
        <v>28127.313984808432</v>
      </c>
      <c r="BO144" s="1105">
        <f t="shared" ca="1" si="273"/>
        <v>182370.34300759577</v>
      </c>
      <c r="BP144" s="1105">
        <f t="shared" ca="1" si="274"/>
        <v>210497.65699240423</v>
      </c>
    </row>
    <row r="145" spans="1:68" s="70" customFormat="1" ht="21" customHeight="1">
      <c r="A145" s="242">
        <v>10</v>
      </c>
      <c r="B145" s="1109" t="s">
        <v>484</v>
      </c>
      <c r="C145" s="474">
        <f t="shared" ca="1" si="210"/>
        <v>37884.980000000003</v>
      </c>
      <c r="D145" s="302">
        <f t="shared" ca="1" si="211"/>
        <v>121500</v>
      </c>
      <c r="E145" s="301">
        <f t="shared" ca="1" si="241"/>
        <v>0</v>
      </c>
      <c r="F145" s="302" t="str">
        <f t="shared" ca="1" si="212"/>
        <v/>
      </c>
      <c r="G145" s="301" t="str">
        <f t="shared" ca="1" si="242"/>
        <v/>
      </c>
      <c r="H145" s="302">
        <f t="shared" ca="1" si="213"/>
        <v>157020</v>
      </c>
      <c r="I145" s="301">
        <f t="shared" ca="1" si="243"/>
        <v>0.95238095238095233</v>
      </c>
      <c r="J145" s="302" t="str">
        <f t="shared" ca="1" si="214"/>
        <v/>
      </c>
      <c r="K145" s="301" t="str">
        <f t="shared" ca="1" si="244"/>
        <v/>
      </c>
      <c r="L145" s="302">
        <f t="shared" ca="1" si="215"/>
        <v>130095</v>
      </c>
      <c r="M145" s="301">
        <f t="shared" ca="1" si="245"/>
        <v>0</v>
      </c>
      <c r="N145" s="302">
        <f t="shared" ca="1" si="216"/>
        <v>130104</v>
      </c>
      <c r="O145" s="301">
        <f t="shared" ca="1" si="246"/>
        <v>0</v>
      </c>
      <c r="P145" s="302">
        <f t="shared" ca="1" si="217"/>
        <v>231000</v>
      </c>
      <c r="Q145" s="301">
        <f t="shared" ca="1" si="247"/>
        <v>0</v>
      </c>
      <c r="R145" s="302">
        <f t="shared" ca="1" si="218"/>
        <v>130074</v>
      </c>
      <c r="S145" s="301">
        <f t="shared" ca="1" si="248"/>
        <v>0</v>
      </c>
      <c r="T145" s="302" t="str">
        <f t="shared" si="219"/>
        <v/>
      </c>
      <c r="U145" s="301" t="str">
        <f t="shared" si="249"/>
        <v/>
      </c>
      <c r="V145" s="302" t="str">
        <f t="shared" si="220"/>
        <v/>
      </c>
      <c r="W145" s="301" t="str">
        <f t="shared" si="250"/>
        <v/>
      </c>
      <c r="X145" s="302" t="str">
        <f t="shared" si="221"/>
        <v/>
      </c>
      <c r="Y145" s="301" t="str">
        <f t="shared" si="251"/>
        <v/>
      </c>
      <c r="Z145" s="302" t="str">
        <f t="shared" si="222"/>
        <v/>
      </c>
      <c r="AA145" s="301" t="str">
        <f t="shared" si="252"/>
        <v/>
      </c>
      <c r="AB145" s="302" t="str">
        <f t="shared" si="223"/>
        <v/>
      </c>
      <c r="AC145" s="301" t="str">
        <f t="shared" si="253"/>
        <v/>
      </c>
      <c r="AD145" s="302" t="str">
        <f t="shared" si="224"/>
        <v/>
      </c>
      <c r="AE145" s="301" t="str">
        <f t="shared" si="254"/>
        <v/>
      </c>
      <c r="AF145" s="302" t="str">
        <f t="shared" si="225"/>
        <v/>
      </c>
      <c r="AG145" s="301" t="str">
        <f t="shared" si="255"/>
        <v/>
      </c>
      <c r="AH145" s="302" t="str">
        <f t="shared" si="226"/>
        <v/>
      </c>
      <c r="AI145" s="301" t="str">
        <f t="shared" si="256"/>
        <v/>
      </c>
      <c r="AJ145" s="302" t="str">
        <f t="shared" si="227"/>
        <v/>
      </c>
      <c r="AK145" s="301" t="str">
        <f t="shared" si="257"/>
        <v/>
      </c>
      <c r="AL145" s="302" t="str">
        <f t="shared" si="228"/>
        <v/>
      </c>
      <c r="AM145" s="301" t="str">
        <f t="shared" si="258"/>
        <v/>
      </c>
      <c r="AN145" s="302" t="str">
        <f t="shared" si="229"/>
        <v/>
      </c>
      <c r="AO145" s="301" t="str">
        <f t="shared" si="259"/>
        <v/>
      </c>
      <c r="AP145" s="302" t="str">
        <f t="shared" si="230"/>
        <v/>
      </c>
      <c r="AQ145" s="301" t="str">
        <f t="shared" si="260"/>
        <v/>
      </c>
      <c r="AR145" s="302" t="str">
        <f t="shared" si="231"/>
        <v/>
      </c>
      <c r="AS145" s="301" t="str">
        <f t="shared" si="261"/>
        <v/>
      </c>
      <c r="AT145" s="302" t="str">
        <f t="shared" si="232"/>
        <v/>
      </c>
      <c r="AU145" s="301" t="str">
        <f t="shared" si="262"/>
        <v/>
      </c>
      <c r="AV145" s="302" t="str">
        <f t="shared" si="233"/>
        <v/>
      </c>
      <c r="AW145" s="301" t="str">
        <f t="shared" si="263"/>
        <v/>
      </c>
      <c r="AX145" s="302" t="str">
        <f t="shared" si="234"/>
        <v/>
      </c>
      <c r="AY145" s="301" t="str">
        <f t="shared" si="264"/>
        <v/>
      </c>
      <c r="AZ145" s="302" t="str">
        <f t="shared" si="235"/>
        <v/>
      </c>
      <c r="BA145" s="301" t="str">
        <f t="shared" si="265"/>
        <v/>
      </c>
      <c r="BB145" s="302" t="str">
        <f t="shared" si="236"/>
        <v/>
      </c>
      <c r="BC145" s="301" t="str">
        <f t="shared" si="266"/>
        <v/>
      </c>
      <c r="BD145" s="302" t="str">
        <f t="shared" si="237"/>
        <v/>
      </c>
      <c r="BE145" s="301" t="str">
        <f t="shared" si="267"/>
        <v/>
      </c>
      <c r="BF145" s="79" t="str">
        <f t="shared" si="238"/>
        <v/>
      </c>
      <c r="BG145" s="82" t="str">
        <f t="shared" si="268"/>
        <v/>
      </c>
      <c r="BH145" s="79" t="str">
        <f t="shared" si="239"/>
        <v/>
      </c>
      <c r="BI145" s="82" t="str">
        <f t="shared" si="269"/>
        <v/>
      </c>
      <c r="BJ145" s="79" t="str">
        <f t="shared" si="240"/>
        <v/>
      </c>
      <c r="BK145" s="82" t="str">
        <f t="shared" si="270"/>
        <v/>
      </c>
      <c r="BM145" s="785">
        <f t="shared" ca="1" si="271"/>
        <v>149965.5</v>
      </c>
      <c r="BN145" s="1096">
        <f t="shared" ca="1" si="272"/>
        <v>37884.976299979389</v>
      </c>
      <c r="BO145" s="1105">
        <f t="shared" ca="1" si="273"/>
        <v>131023.01185001031</v>
      </c>
      <c r="BP145" s="1105">
        <f t="shared" ca="1" si="274"/>
        <v>168907.98814998969</v>
      </c>
    </row>
    <row r="146" spans="1:68" s="70" customFormat="1" ht="21" customHeight="1">
      <c r="A146" s="242">
        <v>11</v>
      </c>
      <c r="B146" s="1109" t="s">
        <v>486</v>
      </c>
      <c r="C146" s="474">
        <f t="shared" ca="1" si="210"/>
        <v>87408.66</v>
      </c>
      <c r="D146" s="302">
        <f t="shared" ca="1" si="211"/>
        <v>58500</v>
      </c>
      <c r="E146" s="301">
        <f t="shared" ca="1" si="241"/>
        <v>0</v>
      </c>
      <c r="F146" s="302" t="str">
        <f t="shared" ca="1" si="212"/>
        <v/>
      </c>
      <c r="G146" s="301" t="str">
        <f t="shared" ca="1" si="242"/>
        <v/>
      </c>
      <c r="H146" s="302">
        <f t="shared" ca="1" si="213"/>
        <v>83500</v>
      </c>
      <c r="I146" s="301">
        <f t="shared" ca="1" si="243"/>
        <v>0</v>
      </c>
      <c r="J146" s="302" t="str">
        <f t="shared" ca="1" si="214"/>
        <v/>
      </c>
      <c r="K146" s="301" t="str">
        <f t="shared" ca="1" si="244"/>
        <v/>
      </c>
      <c r="L146" s="302">
        <f t="shared" ca="1" si="215"/>
        <v>265697</v>
      </c>
      <c r="M146" s="301">
        <f t="shared" ca="1" si="245"/>
        <v>0</v>
      </c>
      <c r="N146" s="302">
        <f t="shared" ca="1" si="216"/>
        <v>265695</v>
      </c>
      <c r="O146" s="301">
        <f t="shared" ca="1" si="246"/>
        <v>0</v>
      </c>
      <c r="P146" s="302">
        <f t="shared" ca="1" si="217"/>
        <v>195000</v>
      </c>
      <c r="Q146" s="301">
        <f t="shared" ca="1" si="247"/>
        <v>0.95238095238095233</v>
      </c>
      <c r="R146" s="302">
        <f t="shared" ca="1" si="218"/>
        <v>265685</v>
      </c>
      <c r="S146" s="301">
        <f t="shared" ca="1" si="248"/>
        <v>0</v>
      </c>
      <c r="T146" s="302" t="str">
        <f t="shared" si="219"/>
        <v/>
      </c>
      <c r="U146" s="301" t="str">
        <f t="shared" si="249"/>
        <v/>
      </c>
      <c r="V146" s="302" t="str">
        <f t="shared" si="220"/>
        <v/>
      </c>
      <c r="W146" s="301" t="str">
        <f t="shared" si="250"/>
        <v/>
      </c>
      <c r="X146" s="302" t="str">
        <f t="shared" si="221"/>
        <v/>
      </c>
      <c r="Y146" s="301" t="str">
        <f t="shared" si="251"/>
        <v/>
      </c>
      <c r="Z146" s="302" t="str">
        <f t="shared" si="222"/>
        <v/>
      </c>
      <c r="AA146" s="301" t="str">
        <f t="shared" si="252"/>
        <v/>
      </c>
      <c r="AB146" s="302" t="str">
        <f t="shared" si="223"/>
        <v/>
      </c>
      <c r="AC146" s="301" t="str">
        <f t="shared" si="253"/>
        <v/>
      </c>
      <c r="AD146" s="302" t="str">
        <f t="shared" si="224"/>
        <v/>
      </c>
      <c r="AE146" s="301" t="str">
        <f t="shared" si="254"/>
        <v/>
      </c>
      <c r="AF146" s="302" t="str">
        <f t="shared" si="225"/>
        <v/>
      </c>
      <c r="AG146" s="301" t="str">
        <f t="shared" si="255"/>
        <v/>
      </c>
      <c r="AH146" s="302" t="str">
        <f t="shared" si="226"/>
        <v/>
      </c>
      <c r="AI146" s="301" t="str">
        <f t="shared" si="256"/>
        <v/>
      </c>
      <c r="AJ146" s="302" t="str">
        <f t="shared" si="227"/>
        <v/>
      </c>
      <c r="AK146" s="301" t="str">
        <f t="shared" si="257"/>
        <v/>
      </c>
      <c r="AL146" s="302" t="str">
        <f t="shared" si="228"/>
        <v/>
      </c>
      <c r="AM146" s="301" t="str">
        <f t="shared" si="258"/>
        <v/>
      </c>
      <c r="AN146" s="302" t="str">
        <f t="shared" si="229"/>
        <v/>
      </c>
      <c r="AO146" s="301" t="str">
        <f t="shared" si="259"/>
        <v/>
      </c>
      <c r="AP146" s="302" t="str">
        <f t="shared" si="230"/>
        <v/>
      </c>
      <c r="AQ146" s="301" t="str">
        <f t="shared" si="260"/>
        <v/>
      </c>
      <c r="AR146" s="302" t="str">
        <f t="shared" si="231"/>
        <v/>
      </c>
      <c r="AS146" s="301" t="str">
        <f t="shared" si="261"/>
        <v/>
      </c>
      <c r="AT146" s="302" t="str">
        <f t="shared" si="232"/>
        <v/>
      </c>
      <c r="AU146" s="301" t="str">
        <f t="shared" si="262"/>
        <v/>
      </c>
      <c r="AV146" s="302" t="str">
        <f t="shared" si="233"/>
        <v/>
      </c>
      <c r="AW146" s="301" t="str">
        <f t="shared" si="263"/>
        <v/>
      </c>
      <c r="AX146" s="302" t="str">
        <f t="shared" si="234"/>
        <v/>
      </c>
      <c r="AY146" s="301" t="str">
        <f t="shared" si="264"/>
        <v/>
      </c>
      <c r="AZ146" s="302" t="str">
        <f t="shared" si="235"/>
        <v/>
      </c>
      <c r="BA146" s="301" t="str">
        <f t="shared" si="265"/>
        <v/>
      </c>
      <c r="BB146" s="302" t="str">
        <f t="shared" si="236"/>
        <v/>
      </c>
      <c r="BC146" s="301" t="str">
        <f t="shared" si="266"/>
        <v/>
      </c>
      <c r="BD146" s="302" t="str">
        <f t="shared" si="237"/>
        <v/>
      </c>
      <c r="BE146" s="301" t="str">
        <f t="shared" si="267"/>
        <v/>
      </c>
      <c r="BF146" s="79" t="str">
        <f t="shared" si="238"/>
        <v/>
      </c>
      <c r="BG146" s="82" t="str">
        <f t="shared" si="268"/>
        <v/>
      </c>
      <c r="BH146" s="79" t="str">
        <f t="shared" si="239"/>
        <v/>
      </c>
      <c r="BI146" s="82" t="str">
        <f t="shared" si="269"/>
        <v/>
      </c>
      <c r="BJ146" s="79" t="str">
        <f t="shared" si="240"/>
        <v/>
      </c>
      <c r="BK146" s="82" t="str">
        <f t="shared" si="270"/>
        <v/>
      </c>
      <c r="BM146" s="785">
        <f t="shared" ca="1" si="271"/>
        <v>189012.83333333334</v>
      </c>
      <c r="BN146" s="1096">
        <f t="shared" ca="1" si="272"/>
        <v>87408.658105507799</v>
      </c>
      <c r="BO146" s="1105">
        <f t="shared" ca="1" si="273"/>
        <v>145308.50428057945</v>
      </c>
      <c r="BP146" s="1105">
        <f t="shared" ca="1" si="274"/>
        <v>232717.16238608724</v>
      </c>
    </row>
    <row r="147" spans="1:68" s="70" customFormat="1" ht="21" customHeight="1">
      <c r="A147" s="242">
        <v>12</v>
      </c>
      <c r="B147" s="1109" t="s">
        <v>488</v>
      </c>
      <c r="C147" s="474">
        <f t="shared" ca="1" si="210"/>
        <v>120367.44</v>
      </c>
      <c r="D147" s="302">
        <f t="shared" ca="1" si="211"/>
        <v>261000</v>
      </c>
      <c r="E147" s="301">
        <f t="shared" ca="1" si="241"/>
        <v>0</v>
      </c>
      <c r="F147" s="302" t="str">
        <f t="shared" ca="1" si="212"/>
        <v/>
      </c>
      <c r="G147" s="301" t="str">
        <f t="shared" ca="1" si="242"/>
        <v/>
      </c>
      <c r="H147" s="302">
        <f t="shared" ca="1" si="213"/>
        <v>654765</v>
      </c>
      <c r="I147" s="301">
        <f t="shared" ca="1" si="243"/>
        <v>0</v>
      </c>
      <c r="J147" s="302" t="str">
        <f t="shared" ca="1" si="214"/>
        <v/>
      </c>
      <c r="K147" s="301" t="str">
        <f t="shared" ca="1" si="244"/>
        <v/>
      </c>
      <c r="L147" s="302">
        <f t="shared" ca="1" si="215"/>
        <v>438609</v>
      </c>
      <c r="M147" s="301">
        <f t="shared" ca="1" si="245"/>
        <v>0.95238095238095233</v>
      </c>
      <c r="N147" s="302">
        <f t="shared" ca="1" si="216"/>
        <v>438608</v>
      </c>
      <c r="O147" s="301">
        <f t="shared" ca="1" si="246"/>
        <v>0.95238095238095233</v>
      </c>
      <c r="P147" s="302">
        <f t="shared" ca="1" si="217"/>
        <v>550000</v>
      </c>
      <c r="Q147" s="301">
        <f t="shared" ca="1" si="247"/>
        <v>0</v>
      </c>
      <c r="R147" s="302">
        <f t="shared" ca="1" si="218"/>
        <v>438600</v>
      </c>
      <c r="S147" s="301">
        <f t="shared" ca="1" si="248"/>
        <v>0.95238095238095233</v>
      </c>
      <c r="T147" s="302" t="str">
        <f t="shared" si="219"/>
        <v/>
      </c>
      <c r="U147" s="301" t="str">
        <f t="shared" si="249"/>
        <v/>
      </c>
      <c r="V147" s="302" t="str">
        <f t="shared" si="220"/>
        <v/>
      </c>
      <c r="W147" s="301" t="str">
        <f t="shared" si="250"/>
        <v/>
      </c>
      <c r="X147" s="302" t="str">
        <f t="shared" si="221"/>
        <v/>
      </c>
      <c r="Y147" s="301" t="str">
        <f t="shared" si="251"/>
        <v/>
      </c>
      <c r="Z147" s="302" t="str">
        <f t="shared" si="222"/>
        <v/>
      </c>
      <c r="AA147" s="301" t="str">
        <f t="shared" si="252"/>
        <v/>
      </c>
      <c r="AB147" s="302" t="str">
        <f t="shared" si="223"/>
        <v/>
      </c>
      <c r="AC147" s="301" t="str">
        <f t="shared" si="253"/>
        <v/>
      </c>
      <c r="AD147" s="302" t="str">
        <f t="shared" si="224"/>
        <v/>
      </c>
      <c r="AE147" s="301" t="str">
        <f t="shared" si="254"/>
        <v/>
      </c>
      <c r="AF147" s="302" t="str">
        <f t="shared" si="225"/>
        <v/>
      </c>
      <c r="AG147" s="301" t="str">
        <f t="shared" si="255"/>
        <v/>
      </c>
      <c r="AH147" s="302" t="str">
        <f t="shared" si="226"/>
        <v/>
      </c>
      <c r="AI147" s="301" t="str">
        <f t="shared" si="256"/>
        <v/>
      </c>
      <c r="AJ147" s="302" t="str">
        <f t="shared" si="227"/>
        <v/>
      </c>
      <c r="AK147" s="301" t="str">
        <f t="shared" si="257"/>
        <v/>
      </c>
      <c r="AL147" s="302" t="str">
        <f t="shared" si="228"/>
        <v/>
      </c>
      <c r="AM147" s="301" t="str">
        <f t="shared" si="258"/>
        <v/>
      </c>
      <c r="AN147" s="302" t="str">
        <f t="shared" si="229"/>
        <v/>
      </c>
      <c r="AO147" s="301" t="str">
        <f t="shared" si="259"/>
        <v/>
      </c>
      <c r="AP147" s="302" t="str">
        <f t="shared" si="230"/>
        <v/>
      </c>
      <c r="AQ147" s="301" t="str">
        <f t="shared" si="260"/>
        <v/>
      </c>
      <c r="AR147" s="302" t="str">
        <f t="shared" si="231"/>
        <v/>
      </c>
      <c r="AS147" s="301" t="str">
        <f t="shared" si="261"/>
        <v/>
      </c>
      <c r="AT147" s="302" t="str">
        <f t="shared" si="232"/>
        <v/>
      </c>
      <c r="AU147" s="301" t="str">
        <f t="shared" si="262"/>
        <v/>
      </c>
      <c r="AV147" s="302" t="str">
        <f t="shared" si="233"/>
        <v/>
      </c>
      <c r="AW147" s="301" t="str">
        <f t="shared" si="263"/>
        <v/>
      </c>
      <c r="AX147" s="302" t="str">
        <f t="shared" si="234"/>
        <v/>
      </c>
      <c r="AY147" s="301" t="str">
        <f t="shared" si="264"/>
        <v/>
      </c>
      <c r="AZ147" s="302" t="str">
        <f t="shared" si="235"/>
        <v/>
      </c>
      <c r="BA147" s="301" t="str">
        <f t="shared" si="265"/>
        <v/>
      </c>
      <c r="BB147" s="302" t="str">
        <f t="shared" si="236"/>
        <v/>
      </c>
      <c r="BC147" s="301" t="str">
        <f t="shared" si="266"/>
        <v/>
      </c>
      <c r="BD147" s="302" t="str">
        <f t="shared" si="237"/>
        <v/>
      </c>
      <c r="BE147" s="301" t="str">
        <f t="shared" si="267"/>
        <v/>
      </c>
      <c r="BF147" s="79" t="str">
        <f t="shared" si="238"/>
        <v/>
      </c>
      <c r="BG147" s="82" t="str">
        <f t="shared" si="268"/>
        <v/>
      </c>
      <c r="BH147" s="79" t="str">
        <f t="shared" si="239"/>
        <v/>
      </c>
      <c r="BI147" s="82" t="str">
        <f t="shared" si="269"/>
        <v/>
      </c>
      <c r="BJ147" s="79" t="str">
        <f t="shared" si="240"/>
        <v/>
      </c>
      <c r="BK147" s="82" t="str">
        <f t="shared" si="270"/>
        <v/>
      </c>
      <c r="BM147" s="785">
        <f t="shared" ca="1" si="271"/>
        <v>463597</v>
      </c>
      <c r="BN147" s="1096">
        <f t="shared" ca="1" si="272"/>
        <v>120367.44252219258</v>
      </c>
      <c r="BO147" s="1105">
        <f t="shared" ca="1" si="273"/>
        <v>403413.2787389037</v>
      </c>
      <c r="BP147" s="1105">
        <f t="shared" ca="1" si="274"/>
        <v>523780.7212610963</v>
      </c>
    </row>
    <row r="148" spans="1:68" s="70" customFormat="1" ht="21" customHeight="1">
      <c r="A148" s="242">
        <v>13</v>
      </c>
      <c r="B148" s="1111" t="s">
        <v>494</v>
      </c>
      <c r="C148" s="474">
        <f t="shared" ca="1" si="210"/>
        <v>109902.56</v>
      </c>
      <c r="D148" s="302">
        <f t="shared" ca="1" si="211"/>
        <v>427500</v>
      </c>
      <c r="E148" s="301">
        <f t="shared" ca="1" si="241"/>
        <v>0</v>
      </c>
      <c r="F148" s="302" t="str">
        <f t="shared" ca="1" si="212"/>
        <v/>
      </c>
      <c r="G148" s="301" t="str">
        <f t="shared" ca="1" si="242"/>
        <v/>
      </c>
      <c r="H148" s="302">
        <f t="shared" ca="1" si="213"/>
        <v>397015</v>
      </c>
      <c r="I148" s="301">
        <f t="shared" ca="1" si="243"/>
        <v>0</v>
      </c>
      <c r="J148" s="302" t="str">
        <f t="shared" ca="1" si="214"/>
        <v/>
      </c>
      <c r="K148" s="301" t="str">
        <f t="shared" ca="1" si="244"/>
        <v/>
      </c>
      <c r="L148" s="302">
        <f t="shared" ca="1" si="215"/>
        <v>168920</v>
      </c>
      <c r="M148" s="301">
        <f t="shared" ca="1" si="245"/>
        <v>0</v>
      </c>
      <c r="N148" s="302">
        <f t="shared" ca="1" si="216"/>
        <v>168925</v>
      </c>
      <c r="O148" s="301">
        <f t="shared" ca="1" si="246"/>
        <v>0</v>
      </c>
      <c r="P148" s="302">
        <f t="shared" ca="1" si="217"/>
        <v>300000</v>
      </c>
      <c r="Q148" s="301">
        <f t="shared" ca="1" si="247"/>
        <v>0.95238095238095233</v>
      </c>
      <c r="R148" s="302">
        <f t="shared" ca="1" si="218"/>
        <v>168905</v>
      </c>
      <c r="S148" s="301">
        <f t="shared" ca="1" si="248"/>
        <v>0</v>
      </c>
      <c r="T148" s="302" t="str">
        <f t="shared" si="219"/>
        <v/>
      </c>
      <c r="U148" s="301" t="str">
        <f t="shared" si="249"/>
        <v/>
      </c>
      <c r="V148" s="302" t="str">
        <f t="shared" si="220"/>
        <v/>
      </c>
      <c r="W148" s="301" t="str">
        <f t="shared" si="250"/>
        <v/>
      </c>
      <c r="X148" s="302" t="str">
        <f t="shared" si="221"/>
        <v/>
      </c>
      <c r="Y148" s="301" t="str">
        <f t="shared" si="251"/>
        <v/>
      </c>
      <c r="Z148" s="302" t="str">
        <f t="shared" si="222"/>
        <v/>
      </c>
      <c r="AA148" s="301" t="str">
        <f t="shared" si="252"/>
        <v/>
      </c>
      <c r="AB148" s="302" t="str">
        <f t="shared" si="223"/>
        <v/>
      </c>
      <c r="AC148" s="301" t="str">
        <f t="shared" si="253"/>
        <v/>
      </c>
      <c r="AD148" s="302" t="str">
        <f t="shared" si="224"/>
        <v/>
      </c>
      <c r="AE148" s="301" t="str">
        <f t="shared" si="254"/>
        <v/>
      </c>
      <c r="AF148" s="302" t="str">
        <f t="shared" si="225"/>
        <v/>
      </c>
      <c r="AG148" s="301" t="str">
        <f t="shared" si="255"/>
        <v/>
      </c>
      <c r="AH148" s="302" t="str">
        <f t="shared" si="226"/>
        <v/>
      </c>
      <c r="AI148" s="301" t="str">
        <f t="shared" si="256"/>
        <v/>
      </c>
      <c r="AJ148" s="302" t="str">
        <f t="shared" si="227"/>
        <v/>
      </c>
      <c r="AK148" s="301" t="str">
        <f t="shared" si="257"/>
        <v/>
      </c>
      <c r="AL148" s="302" t="str">
        <f t="shared" si="228"/>
        <v/>
      </c>
      <c r="AM148" s="301" t="str">
        <f t="shared" si="258"/>
        <v/>
      </c>
      <c r="AN148" s="302" t="str">
        <f t="shared" si="229"/>
        <v/>
      </c>
      <c r="AO148" s="301" t="str">
        <f t="shared" si="259"/>
        <v/>
      </c>
      <c r="AP148" s="302" t="str">
        <f t="shared" si="230"/>
        <v/>
      </c>
      <c r="AQ148" s="301" t="str">
        <f t="shared" si="260"/>
        <v/>
      </c>
      <c r="AR148" s="302" t="str">
        <f t="shared" si="231"/>
        <v/>
      </c>
      <c r="AS148" s="301" t="str">
        <f t="shared" si="261"/>
        <v/>
      </c>
      <c r="AT148" s="302" t="str">
        <f t="shared" si="232"/>
        <v/>
      </c>
      <c r="AU148" s="301" t="str">
        <f t="shared" si="262"/>
        <v/>
      </c>
      <c r="AV148" s="302" t="str">
        <f t="shared" si="233"/>
        <v/>
      </c>
      <c r="AW148" s="301" t="str">
        <f t="shared" si="263"/>
        <v/>
      </c>
      <c r="AX148" s="302" t="str">
        <f t="shared" si="234"/>
        <v/>
      </c>
      <c r="AY148" s="301" t="str">
        <f t="shared" si="264"/>
        <v/>
      </c>
      <c r="AZ148" s="302" t="str">
        <f t="shared" si="235"/>
        <v/>
      </c>
      <c r="BA148" s="301" t="str">
        <f t="shared" si="265"/>
        <v/>
      </c>
      <c r="BB148" s="302" t="str">
        <f t="shared" si="236"/>
        <v/>
      </c>
      <c r="BC148" s="301" t="str">
        <f t="shared" si="266"/>
        <v/>
      </c>
      <c r="BD148" s="302" t="str">
        <f t="shared" si="237"/>
        <v/>
      </c>
      <c r="BE148" s="301" t="str">
        <f t="shared" si="267"/>
        <v/>
      </c>
      <c r="BF148" s="79" t="str">
        <f t="shared" si="238"/>
        <v/>
      </c>
      <c r="BG148" s="82" t="str">
        <f t="shared" si="268"/>
        <v/>
      </c>
      <c r="BH148" s="79" t="str">
        <f t="shared" si="239"/>
        <v/>
      </c>
      <c r="BI148" s="82" t="str">
        <f t="shared" si="269"/>
        <v/>
      </c>
      <c r="BJ148" s="79" t="str">
        <f t="shared" si="240"/>
        <v/>
      </c>
      <c r="BK148" s="82" t="str">
        <f t="shared" si="270"/>
        <v/>
      </c>
      <c r="BM148" s="785">
        <f t="shared" ca="1" si="271"/>
        <v>271877.5</v>
      </c>
      <c r="BN148" s="1096">
        <f t="shared" ca="1" si="272"/>
        <v>109902.55626197539</v>
      </c>
      <c r="BO148" s="1105">
        <f t="shared" ca="1" si="273"/>
        <v>216926.22186901231</v>
      </c>
      <c r="BP148" s="1105">
        <f t="shared" ca="1" si="274"/>
        <v>326828.77813098772</v>
      </c>
    </row>
    <row r="149" spans="1:68" s="70" customFormat="1" ht="21" customHeight="1">
      <c r="A149" s="242">
        <v>14</v>
      </c>
      <c r="B149" s="1111" t="s">
        <v>496</v>
      </c>
      <c r="C149" s="474">
        <f t="shared" ca="1" si="210"/>
        <v>20434.62</v>
      </c>
      <c r="D149" s="302">
        <f t="shared" ca="1" si="211"/>
        <v>112500</v>
      </c>
      <c r="E149" s="301">
        <f t="shared" ca="1" si="241"/>
        <v>0</v>
      </c>
      <c r="F149" s="302" t="str">
        <f t="shared" ca="1" si="212"/>
        <v/>
      </c>
      <c r="G149" s="301" t="str">
        <f t="shared" ca="1" si="242"/>
        <v/>
      </c>
      <c r="H149" s="302">
        <f t="shared" ca="1" si="213"/>
        <v>79403</v>
      </c>
      <c r="I149" s="301">
        <f t="shared" ca="1" si="243"/>
        <v>0.95238095238095233</v>
      </c>
      <c r="J149" s="302" t="str">
        <f t="shared" ca="1" si="214"/>
        <v/>
      </c>
      <c r="K149" s="301" t="str">
        <f t="shared" ca="1" si="244"/>
        <v/>
      </c>
      <c r="L149" s="302">
        <f t="shared" ca="1" si="215"/>
        <v>61278</v>
      </c>
      <c r="M149" s="301">
        <f t="shared" ca="1" si="245"/>
        <v>0</v>
      </c>
      <c r="N149" s="302">
        <f t="shared" ca="1" si="216"/>
        <v>61277</v>
      </c>
      <c r="O149" s="301">
        <f t="shared" ca="1" si="246"/>
        <v>0</v>
      </c>
      <c r="P149" s="302">
        <f t="shared" ca="1" si="217"/>
        <v>100000</v>
      </c>
      <c r="Q149" s="301">
        <f t="shared" ca="1" si="247"/>
        <v>0</v>
      </c>
      <c r="R149" s="302">
        <f t="shared" ca="1" si="218"/>
        <v>61270</v>
      </c>
      <c r="S149" s="301">
        <f t="shared" ca="1" si="248"/>
        <v>0</v>
      </c>
      <c r="T149" s="302" t="str">
        <f t="shared" si="219"/>
        <v/>
      </c>
      <c r="U149" s="301" t="str">
        <f t="shared" si="249"/>
        <v/>
      </c>
      <c r="V149" s="302" t="str">
        <f t="shared" si="220"/>
        <v/>
      </c>
      <c r="W149" s="301" t="str">
        <f t="shared" si="250"/>
        <v/>
      </c>
      <c r="X149" s="302" t="str">
        <f t="shared" si="221"/>
        <v/>
      </c>
      <c r="Y149" s="301" t="str">
        <f t="shared" si="251"/>
        <v/>
      </c>
      <c r="Z149" s="302" t="str">
        <f t="shared" si="222"/>
        <v/>
      </c>
      <c r="AA149" s="301" t="str">
        <f t="shared" si="252"/>
        <v/>
      </c>
      <c r="AB149" s="302" t="str">
        <f t="shared" si="223"/>
        <v/>
      </c>
      <c r="AC149" s="301" t="str">
        <f t="shared" si="253"/>
        <v/>
      </c>
      <c r="AD149" s="302" t="str">
        <f t="shared" si="224"/>
        <v/>
      </c>
      <c r="AE149" s="301" t="str">
        <f t="shared" si="254"/>
        <v/>
      </c>
      <c r="AF149" s="302" t="str">
        <f t="shared" si="225"/>
        <v/>
      </c>
      <c r="AG149" s="301" t="str">
        <f t="shared" si="255"/>
        <v/>
      </c>
      <c r="AH149" s="302" t="str">
        <f t="shared" si="226"/>
        <v/>
      </c>
      <c r="AI149" s="301" t="str">
        <f t="shared" si="256"/>
        <v/>
      </c>
      <c r="AJ149" s="302" t="str">
        <f t="shared" si="227"/>
        <v/>
      </c>
      <c r="AK149" s="301" t="str">
        <f t="shared" si="257"/>
        <v/>
      </c>
      <c r="AL149" s="302" t="str">
        <f t="shared" si="228"/>
        <v/>
      </c>
      <c r="AM149" s="301" t="str">
        <f t="shared" si="258"/>
        <v/>
      </c>
      <c r="AN149" s="302" t="str">
        <f t="shared" si="229"/>
        <v/>
      </c>
      <c r="AO149" s="301" t="str">
        <f t="shared" si="259"/>
        <v/>
      </c>
      <c r="AP149" s="302" t="str">
        <f t="shared" si="230"/>
        <v/>
      </c>
      <c r="AQ149" s="301" t="str">
        <f t="shared" si="260"/>
        <v/>
      </c>
      <c r="AR149" s="302" t="str">
        <f t="shared" si="231"/>
        <v/>
      </c>
      <c r="AS149" s="301" t="str">
        <f t="shared" si="261"/>
        <v/>
      </c>
      <c r="AT149" s="302" t="str">
        <f t="shared" si="232"/>
        <v/>
      </c>
      <c r="AU149" s="301" t="str">
        <f t="shared" si="262"/>
        <v/>
      </c>
      <c r="AV149" s="302" t="str">
        <f t="shared" si="233"/>
        <v/>
      </c>
      <c r="AW149" s="301" t="str">
        <f t="shared" si="263"/>
        <v/>
      </c>
      <c r="AX149" s="302" t="str">
        <f t="shared" si="234"/>
        <v/>
      </c>
      <c r="AY149" s="301" t="str">
        <f t="shared" si="264"/>
        <v/>
      </c>
      <c r="AZ149" s="302" t="str">
        <f t="shared" si="235"/>
        <v/>
      </c>
      <c r="BA149" s="301" t="str">
        <f t="shared" si="265"/>
        <v/>
      </c>
      <c r="BB149" s="302" t="str">
        <f t="shared" si="236"/>
        <v/>
      </c>
      <c r="BC149" s="301" t="str">
        <f t="shared" si="266"/>
        <v/>
      </c>
      <c r="BD149" s="302" t="str">
        <f t="shared" si="237"/>
        <v/>
      </c>
      <c r="BE149" s="301" t="str">
        <f t="shared" si="267"/>
        <v/>
      </c>
      <c r="BF149" s="79" t="str">
        <f t="shared" si="238"/>
        <v/>
      </c>
      <c r="BG149" s="82" t="str">
        <f t="shared" si="268"/>
        <v/>
      </c>
      <c r="BH149" s="79" t="str">
        <f t="shared" si="239"/>
        <v/>
      </c>
      <c r="BI149" s="82" t="str">
        <f t="shared" si="269"/>
        <v/>
      </c>
      <c r="BJ149" s="79" t="str">
        <f t="shared" si="240"/>
        <v/>
      </c>
      <c r="BK149" s="82" t="str">
        <f t="shared" si="270"/>
        <v/>
      </c>
      <c r="BM149" s="785">
        <f t="shared" ca="1" si="271"/>
        <v>79288</v>
      </c>
      <c r="BN149" s="1096">
        <f t="shared" ca="1" si="272"/>
        <v>20434.617923187765</v>
      </c>
      <c r="BO149" s="1105">
        <f t="shared" ca="1" si="273"/>
        <v>69070.691038406119</v>
      </c>
      <c r="BP149" s="1105">
        <f t="shared" ca="1" si="274"/>
        <v>89505.308961593881</v>
      </c>
    </row>
    <row r="150" spans="1:68" s="70" customFormat="1" ht="21" customHeight="1">
      <c r="A150" s="242">
        <v>15</v>
      </c>
      <c r="B150" s="1111" t="s">
        <v>498</v>
      </c>
      <c r="C150" s="474">
        <f t="shared" ca="1" si="210"/>
        <v>44117.25</v>
      </c>
      <c r="D150" s="302">
        <f t="shared" ca="1" si="211"/>
        <v>207000</v>
      </c>
      <c r="E150" s="301">
        <f t="shared" ca="1" si="241"/>
        <v>0.95238095238095233</v>
      </c>
      <c r="F150" s="302" t="str">
        <f t="shared" ca="1" si="212"/>
        <v/>
      </c>
      <c r="G150" s="301" t="str">
        <f t="shared" ca="1" si="242"/>
        <v/>
      </c>
      <c r="H150" s="302">
        <f t="shared" ca="1" si="213"/>
        <v>291200</v>
      </c>
      <c r="I150" s="301">
        <f t="shared" ca="1" si="243"/>
        <v>0</v>
      </c>
      <c r="J150" s="302" t="str">
        <f t="shared" ca="1" si="214"/>
        <v/>
      </c>
      <c r="K150" s="301" t="str">
        <f t="shared" ca="1" si="244"/>
        <v/>
      </c>
      <c r="L150" s="302">
        <f t="shared" ca="1" si="215"/>
        <v>224224</v>
      </c>
      <c r="M150" s="301">
        <f t="shared" ca="1" si="245"/>
        <v>0.95238095238095233</v>
      </c>
      <c r="N150" s="302">
        <f t="shared" ca="1" si="216"/>
        <v>224230</v>
      </c>
      <c r="O150" s="301">
        <f t="shared" ca="1" si="246"/>
        <v>0.95238095238095233</v>
      </c>
      <c r="P150" s="302">
        <f t="shared" ca="1" si="217"/>
        <v>140000</v>
      </c>
      <c r="Q150" s="301">
        <f t="shared" ca="1" si="247"/>
        <v>0</v>
      </c>
      <c r="R150" s="302">
        <f t="shared" ca="1" si="218"/>
        <v>224210</v>
      </c>
      <c r="S150" s="301">
        <f t="shared" ca="1" si="248"/>
        <v>0.95238095238095233</v>
      </c>
      <c r="T150" s="302" t="str">
        <f t="shared" si="219"/>
        <v/>
      </c>
      <c r="U150" s="301" t="str">
        <f t="shared" si="249"/>
        <v/>
      </c>
      <c r="V150" s="302" t="str">
        <f t="shared" si="220"/>
        <v/>
      </c>
      <c r="W150" s="301" t="str">
        <f t="shared" si="250"/>
        <v/>
      </c>
      <c r="X150" s="302" t="str">
        <f t="shared" si="221"/>
        <v/>
      </c>
      <c r="Y150" s="301" t="str">
        <f t="shared" si="251"/>
        <v/>
      </c>
      <c r="Z150" s="302" t="str">
        <f t="shared" si="222"/>
        <v/>
      </c>
      <c r="AA150" s="301" t="str">
        <f t="shared" si="252"/>
        <v/>
      </c>
      <c r="AB150" s="302" t="str">
        <f t="shared" si="223"/>
        <v/>
      </c>
      <c r="AC150" s="301" t="str">
        <f t="shared" si="253"/>
        <v/>
      </c>
      <c r="AD150" s="302" t="str">
        <f t="shared" si="224"/>
        <v/>
      </c>
      <c r="AE150" s="301" t="str">
        <f t="shared" si="254"/>
        <v/>
      </c>
      <c r="AF150" s="302" t="str">
        <f t="shared" si="225"/>
        <v/>
      </c>
      <c r="AG150" s="301" t="str">
        <f t="shared" si="255"/>
        <v/>
      </c>
      <c r="AH150" s="302" t="str">
        <f t="shared" si="226"/>
        <v/>
      </c>
      <c r="AI150" s="301" t="str">
        <f t="shared" si="256"/>
        <v/>
      </c>
      <c r="AJ150" s="302" t="str">
        <f t="shared" si="227"/>
        <v/>
      </c>
      <c r="AK150" s="301" t="str">
        <f t="shared" si="257"/>
        <v/>
      </c>
      <c r="AL150" s="302" t="str">
        <f t="shared" si="228"/>
        <v/>
      </c>
      <c r="AM150" s="301" t="str">
        <f t="shared" si="258"/>
        <v/>
      </c>
      <c r="AN150" s="302" t="str">
        <f t="shared" si="229"/>
        <v/>
      </c>
      <c r="AO150" s="301" t="str">
        <f t="shared" si="259"/>
        <v/>
      </c>
      <c r="AP150" s="302" t="str">
        <f t="shared" si="230"/>
        <v/>
      </c>
      <c r="AQ150" s="301" t="str">
        <f t="shared" si="260"/>
        <v/>
      </c>
      <c r="AR150" s="302" t="str">
        <f t="shared" si="231"/>
        <v/>
      </c>
      <c r="AS150" s="301" t="str">
        <f t="shared" si="261"/>
        <v/>
      </c>
      <c r="AT150" s="302" t="str">
        <f t="shared" si="232"/>
        <v/>
      </c>
      <c r="AU150" s="301" t="str">
        <f t="shared" si="262"/>
        <v/>
      </c>
      <c r="AV150" s="302" t="str">
        <f t="shared" si="233"/>
        <v/>
      </c>
      <c r="AW150" s="301" t="str">
        <f t="shared" si="263"/>
        <v/>
      </c>
      <c r="AX150" s="302" t="str">
        <f t="shared" si="234"/>
        <v/>
      </c>
      <c r="AY150" s="301" t="str">
        <f t="shared" si="264"/>
        <v/>
      </c>
      <c r="AZ150" s="302" t="str">
        <f t="shared" si="235"/>
        <v/>
      </c>
      <c r="BA150" s="301" t="str">
        <f t="shared" si="265"/>
        <v/>
      </c>
      <c r="BB150" s="302" t="str">
        <f t="shared" si="236"/>
        <v/>
      </c>
      <c r="BC150" s="301" t="str">
        <f t="shared" si="266"/>
        <v/>
      </c>
      <c r="BD150" s="302" t="str">
        <f t="shared" si="237"/>
        <v/>
      </c>
      <c r="BE150" s="301" t="str">
        <f t="shared" si="267"/>
        <v/>
      </c>
      <c r="BF150" s="79" t="str">
        <f t="shared" si="238"/>
        <v/>
      </c>
      <c r="BG150" s="82" t="str">
        <f t="shared" si="268"/>
        <v/>
      </c>
      <c r="BH150" s="79" t="str">
        <f t="shared" si="239"/>
        <v/>
      </c>
      <c r="BI150" s="82" t="str">
        <f t="shared" si="269"/>
        <v/>
      </c>
      <c r="BJ150" s="79" t="str">
        <f t="shared" si="240"/>
        <v/>
      </c>
      <c r="BK150" s="82" t="str">
        <f t="shared" si="270"/>
        <v/>
      </c>
      <c r="BM150" s="785">
        <f t="shared" ca="1" si="271"/>
        <v>218477.33333333334</v>
      </c>
      <c r="BN150" s="1096">
        <f t="shared" ca="1" si="272"/>
        <v>44117.245481658174</v>
      </c>
      <c r="BO150" s="1105">
        <f t="shared" ca="1" si="273"/>
        <v>196418.71059250424</v>
      </c>
      <c r="BP150" s="1105">
        <f t="shared" ca="1" si="274"/>
        <v>240535.95607416244</v>
      </c>
    </row>
    <row r="151" spans="1:68" s="70" customFormat="1" ht="21" customHeight="1">
      <c r="A151" s="242">
        <v>16</v>
      </c>
      <c r="B151" s="1111" t="s">
        <v>500</v>
      </c>
      <c r="C151" s="474">
        <f t="shared" ca="1" si="210"/>
        <v>113732.38</v>
      </c>
      <c r="D151" s="302">
        <f t="shared" ca="1" si="211"/>
        <v>414000</v>
      </c>
      <c r="E151" s="301">
        <f t="shared" ca="1" si="241"/>
        <v>0</v>
      </c>
      <c r="F151" s="302" t="str">
        <f t="shared" ca="1" si="212"/>
        <v/>
      </c>
      <c r="G151" s="301" t="str">
        <f t="shared" ca="1" si="242"/>
        <v/>
      </c>
      <c r="H151" s="302">
        <f t="shared" ca="1" si="213"/>
        <v>582400</v>
      </c>
      <c r="I151" s="301">
        <f t="shared" ca="1" si="243"/>
        <v>0</v>
      </c>
      <c r="J151" s="302" t="str">
        <f t="shared" ca="1" si="214"/>
        <v/>
      </c>
      <c r="K151" s="301" t="str">
        <f t="shared" ca="1" si="244"/>
        <v/>
      </c>
      <c r="L151" s="302">
        <f t="shared" ca="1" si="215"/>
        <v>280124</v>
      </c>
      <c r="M151" s="301">
        <f t="shared" ca="1" si="245"/>
        <v>0</v>
      </c>
      <c r="N151" s="302">
        <f t="shared" ca="1" si="216"/>
        <v>280132</v>
      </c>
      <c r="O151" s="301">
        <f t="shared" ca="1" si="246"/>
        <v>0</v>
      </c>
      <c r="P151" s="302">
        <f t="shared" ca="1" si="217"/>
        <v>280000</v>
      </c>
      <c r="Q151" s="301">
        <f t="shared" ca="1" si="247"/>
        <v>0</v>
      </c>
      <c r="R151" s="302">
        <f t="shared" ca="1" si="218"/>
        <v>280092</v>
      </c>
      <c r="S151" s="301">
        <f t="shared" ca="1" si="248"/>
        <v>0</v>
      </c>
      <c r="T151" s="302" t="str">
        <f t="shared" si="219"/>
        <v/>
      </c>
      <c r="U151" s="301" t="str">
        <f t="shared" si="249"/>
        <v/>
      </c>
      <c r="V151" s="302" t="str">
        <f t="shared" si="220"/>
        <v/>
      </c>
      <c r="W151" s="301" t="str">
        <f t="shared" si="250"/>
        <v/>
      </c>
      <c r="X151" s="302" t="str">
        <f t="shared" si="221"/>
        <v/>
      </c>
      <c r="Y151" s="301" t="str">
        <f t="shared" si="251"/>
        <v/>
      </c>
      <c r="Z151" s="302" t="str">
        <f t="shared" si="222"/>
        <v/>
      </c>
      <c r="AA151" s="301" t="str">
        <f t="shared" si="252"/>
        <v/>
      </c>
      <c r="AB151" s="302" t="str">
        <f t="shared" si="223"/>
        <v/>
      </c>
      <c r="AC151" s="301" t="str">
        <f t="shared" si="253"/>
        <v/>
      </c>
      <c r="AD151" s="302" t="str">
        <f t="shared" si="224"/>
        <v/>
      </c>
      <c r="AE151" s="301" t="str">
        <f t="shared" si="254"/>
        <v/>
      </c>
      <c r="AF151" s="302" t="str">
        <f t="shared" si="225"/>
        <v/>
      </c>
      <c r="AG151" s="301" t="str">
        <f t="shared" si="255"/>
        <v/>
      </c>
      <c r="AH151" s="302" t="str">
        <f t="shared" si="226"/>
        <v/>
      </c>
      <c r="AI151" s="301" t="str">
        <f t="shared" si="256"/>
        <v/>
      </c>
      <c r="AJ151" s="302" t="str">
        <f t="shared" si="227"/>
        <v/>
      </c>
      <c r="AK151" s="301" t="str">
        <f t="shared" si="257"/>
        <v/>
      </c>
      <c r="AL151" s="302" t="str">
        <f t="shared" si="228"/>
        <v/>
      </c>
      <c r="AM151" s="301" t="str">
        <f t="shared" si="258"/>
        <v/>
      </c>
      <c r="AN151" s="302" t="str">
        <f t="shared" si="229"/>
        <v/>
      </c>
      <c r="AO151" s="301" t="str">
        <f t="shared" si="259"/>
        <v/>
      </c>
      <c r="AP151" s="302" t="str">
        <f t="shared" si="230"/>
        <v/>
      </c>
      <c r="AQ151" s="301" t="str">
        <f t="shared" si="260"/>
        <v/>
      </c>
      <c r="AR151" s="302" t="str">
        <f t="shared" si="231"/>
        <v/>
      </c>
      <c r="AS151" s="301" t="str">
        <f t="shared" si="261"/>
        <v/>
      </c>
      <c r="AT151" s="302" t="str">
        <f t="shared" si="232"/>
        <v/>
      </c>
      <c r="AU151" s="301" t="str">
        <f t="shared" si="262"/>
        <v/>
      </c>
      <c r="AV151" s="302" t="str">
        <f t="shared" si="233"/>
        <v/>
      </c>
      <c r="AW151" s="301" t="str">
        <f t="shared" si="263"/>
        <v/>
      </c>
      <c r="AX151" s="302" t="str">
        <f t="shared" si="234"/>
        <v/>
      </c>
      <c r="AY151" s="301" t="str">
        <f t="shared" si="264"/>
        <v/>
      </c>
      <c r="AZ151" s="302" t="str">
        <f t="shared" si="235"/>
        <v/>
      </c>
      <c r="BA151" s="301" t="str">
        <f t="shared" si="265"/>
        <v/>
      </c>
      <c r="BB151" s="302" t="str">
        <f t="shared" si="236"/>
        <v/>
      </c>
      <c r="BC151" s="301" t="str">
        <f t="shared" si="266"/>
        <v/>
      </c>
      <c r="BD151" s="302" t="str">
        <f t="shared" si="237"/>
        <v/>
      </c>
      <c r="BE151" s="301" t="str">
        <f t="shared" si="267"/>
        <v/>
      </c>
      <c r="BF151" s="79" t="str">
        <f t="shared" si="238"/>
        <v/>
      </c>
      <c r="BG151" s="82" t="str">
        <f t="shared" si="268"/>
        <v/>
      </c>
      <c r="BH151" s="79" t="str">
        <f t="shared" si="239"/>
        <v/>
      </c>
      <c r="BI151" s="82" t="str">
        <f t="shared" si="269"/>
        <v/>
      </c>
      <c r="BJ151" s="79" t="str">
        <f t="shared" si="240"/>
        <v/>
      </c>
      <c r="BK151" s="82" t="str">
        <f t="shared" si="270"/>
        <v/>
      </c>
      <c r="BM151" s="785">
        <f t="shared" ca="1" si="271"/>
        <v>352791.33333333331</v>
      </c>
      <c r="BN151" s="1096">
        <f t="shared" ca="1" si="272"/>
        <v>113732.38472640743</v>
      </c>
      <c r="BO151" s="1105">
        <f t="shared" ca="1" si="273"/>
        <v>295925.14097012958</v>
      </c>
      <c r="BP151" s="1105">
        <f t="shared" ca="1" si="274"/>
        <v>409657.52569653705</v>
      </c>
    </row>
    <row r="152" spans="1:68" s="70" customFormat="1" ht="21" customHeight="1">
      <c r="A152" s="242">
        <v>17</v>
      </c>
      <c r="B152" s="1111" t="s">
        <v>502</v>
      </c>
      <c r="C152" s="474">
        <f t="shared" ca="1" si="210"/>
        <v>27178.52</v>
      </c>
      <c r="D152" s="302">
        <f t="shared" ca="1" si="211"/>
        <v>103500</v>
      </c>
      <c r="E152" s="301">
        <f t="shared" ca="1" si="241"/>
        <v>0</v>
      </c>
      <c r="F152" s="302" t="str">
        <f t="shared" ca="1" si="212"/>
        <v/>
      </c>
      <c r="G152" s="301" t="str">
        <f t="shared" ca="1" si="242"/>
        <v/>
      </c>
      <c r="H152" s="302">
        <f t="shared" ca="1" si="213"/>
        <v>79403</v>
      </c>
      <c r="I152" s="301">
        <f t="shared" ca="1" si="243"/>
        <v>0</v>
      </c>
      <c r="J152" s="302" t="str">
        <f t="shared" ca="1" si="214"/>
        <v/>
      </c>
      <c r="K152" s="301" t="str">
        <f t="shared" ca="1" si="244"/>
        <v/>
      </c>
      <c r="L152" s="302">
        <f t="shared" ca="1" si="215"/>
        <v>32720</v>
      </c>
      <c r="M152" s="301">
        <f t="shared" ca="1" si="245"/>
        <v>0</v>
      </c>
      <c r="N152" s="302">
        <f t="shared" ca="1" si="216"/>
        <v>32721</v>
      </c>
      <c r="O152" s="301">
        <f t="shared" ca="1" si="246"/>
        <v>0</v>
      </c>
      <c r="P152" s="302">
        <f t="shared" ca="1" si="217"/>
        <v>60000</v>
      </c>
      <c r="Q152" s="301">
        <f t="shared" ca="1" si="247"/>
        <v>0.95238095238095233</v>
      </c>
      <c r="R152" s="302">
        <f t="shared" ca="1" si="218"/>
        <v>32917</v>
      </c>
      <c r="S152" s="301">
        <f t="shared" ca="1" si="248"/>
        <v>0</v>
      </c>
      <c r="T152" s="302" t="str">
        <f t="shared" si="219"/>
        <v/>
      </c>
      <c r="U152" s="301" t="str">
        <f t="shared" si="249"/>
        <v/>
      </c>
      <c r="V152" s="302" t="str">
        <f t="shared" si="220"/>
        <v/>
      </c>
      <c r="W152" s="301" t="str">
        <f t="shared" si="250"/>
        <v/>
      </c>
      <c r="X152" s="302" t="str">
        <f t="shared" si="221"/>
        <v/>
      </c>
      <c r="Y152" s="301" t="str">
        <f t="shared" si="251"/>
        <v/>
      </c>
      <c r="Z152" s="302" t="str">
        <f t="shared" si="222"/>
        <v/>
      </c>
      <c r="AA152" s="301" t="str">
        <f t="shared" si="252"/>
        <v/>
      </c>
      <c r="AB152" s="302" t="str">
        <f t="shared" si="223"/>
        <v/>
      </c>
      <c r="AC152" s="301" t="str">
        <f t="shared" si="253"/>
        <v/>
      </c>
      <c r="AD152" s="302" t="str">
        <f t="shared" si="224"/>
        <v/>
      </c>
      <c r="AE152" s="301" t="str">
        <f t="shared" si="254"/>
        <v/>
      </c>
      <c r="AF152" s="302" t="str">
        <f t="shared" si="225"/>
        <v/>
      </c>
      <c r="AG152" s="301" t="str">
        <f t="shared" si="255"/>
        <v/>
      </c>
      <c r="AH152" s="302" t="str">
        <f t="shared" si="226"/>
        <v/>
      </c>
      <c r="AI152" s="301" t="str">
        <f t="shared" si="256"/>
        <v/>
      </c>
      <c r="AJ152" s="302" t="str">
        <f t="shared" si="227"/>
        <v/>
      </c>
      <c r="AK152" s="301" t="str">
        <f t="shared" si="257"/>
        <v/>
      </c>
      <c r="AL152" s="302" t="str">
        <f t="shared" si="228"/>
        <v/>
      </c>
      <c r="AM152" s="301" t="str">
        <f t="shared" si="258"/>
        <v/>
      </c>
      <c r="AN152" s="302" t="str">
        <f t="shared" si="229"/>
        <v/>
      </c>
      <c r="AO152" s="301" t="str">
        <f t="shared" si="259"/>
        <v/>
      </c>
      <c r="AP152" s="302" t="str">
        <f t="shared" si="230"/>
        <v/>
      </c>
      <c r="AQ152" s="301" t="str">
        <f t="shared" si="260"/>
        <v/>
      </c>
      <c r="AR152" s="302" t="str">
        <f t="shared" si="231"/>
        <v/>
      </c>
      <c r="AS152" s="301" t="str">
        <f t="shared" si="261"/>
        <v/>
      </c>
      <c r="AT152" s="302" t="str">
        <f t="shared" si="232"/>
        <v/>
      </c>
      <c r="AU152" s="301" t="str">
        <f t="shared" si="262"/>
        <v/>
      </c>
      <c r="AV152" s="302" t="str">
        <f t="shared" si="233"/>
        <v/>
      </c>
      <c r="AW152" s="301" t="str">
        <f t="shared" si="263"/>
        <v/>
      </c>
      <c r="AX152" s="302" t="str">
        <f t="shared" si="234"/>
        <v/>
      </c>
      <c r="AY152" s="301" t="str">
        <f t="shared" si="264"/>
        <v/>
      </c>
      <c r="AZ152" s="302" t="str">
        <f t="shared" si="235"/>
        <v/>
      </c>
      <c r="BA152" s="301" t="str">
        <f t="shared" si="265"/>
        <v/>
      </c>
      <c r="BB152" s="302" t="str">
        <f t="shared" si="236"/>
        <v/>
      </c>
      <c r="BC152" s="301" t="str">
        <f t="shared" si="266"/>
        <v/>
      </c>
      <c r="BD152" s="302" t="str">
        <f t="shared" si="237"/>
        <v/>
      </c>
      <c r="BE152" s="301" t="str">
        <f t="shared" si="267"/>
        <v/>
      </c>
      <c r="BF152" s="79" t="str">
        <f t="shared" si="238"/>
        <v/>
      </c>
      <c r="BG152" s="82" t="str">
        <f t="shared" si="268"/>
        <v/>
      </c>
      <c r="BH152" s="79" t="str">
        <f t="shared" si="239"/>
        <v/>
      </c>
      <c r="BI152" s="82" t="str">
        <f t="shared" si="269"/>
        <v/>
      </c>
      <c r="BJ152" s="79" t="str">
        <f t="shared" si="240"/>
        <v/>
      </c>
      <c r="BK152" s="82" t="str">
        <f t="shared" si="270"/>
        <v/>
      </c>
      <c r="BM152" s="785">
        <f t="shared" ca="1" si="271"/>
        <v>56876.833333333336</v>
      </c>
      <c r="BN152" s="1096">
        <f t="shared" ca="1" si="272"/>
        <v>27178.522521877861</v>
      </c>
      <c r="BO152" s="1105">
        <f t="shared" ca="1" si="273"/>
        <v>43287.572072394403</v>
      </c>
      <c r="BP152" s="1105">
        <f t="shared" ca="1" si="274"/>
        <v>70466.094594272261</v>
      </c>
    </row>
    <row r="153" spans="1:68" s="70" customFormat="1" ht="21" customHeight="1">
      <c r="A153" s="242">
        <v>18</v>
      </c>
      <c r="B153" s="1111" t="s">
        <v>502</v>
      </c>
      <c r="C153" s="474">
        <f t="shared" ca="1" si="210"/>
        <v>27178.52</v>
      </c>
      <c r="D153" s="302">
        <f t="shared" ca="1" si="211"/>
        <v>103500</v>
      </c>
      <c r="E153" s="301">
        <f t="shared" ca="1" si="241"/>
        <v>0</v>
      </c>
      <c r="F153" s="302" t="str">
        <f t="shared" ca="1" si="212"/>
        <v/>
      </c>
      <c r="G153" s="301" t="str">
        <f t="shared" ca="1" si="242"/>
        <v/>
      </c>
      <c r="H153" s="302">
        <f t="shared" ca="1" si="213"/>
        <v>79403</v>
      </c>
      <c r="I153" s="301">
        <f t="shared" ca="1" si="243"/>
        <v>0</v>
      </c>
      <c r="J153" s="302" t="str">
        <f t="shared" ca="1" si="214"/>
        <v/>
      </c>
      <c r="K153" s="301" t="str">
        <f t="shared" ca="1" si="244"/>
        <v/>
      </c>
      <c r="L153" s="302">
        <f t="shared" ca="1" si="215"/>
        <v>32720</v>
      </c>
      <c r="M153" s="301">
        <f t="shared" ca="1" si="245"/>
        <v>0</v>
      </c>
      <c r="N153" s="302">
        <f t="shared" ca="1" si="216"/>
        <v>32721</v>
      </c>
      <c r="O153" s="301">
        <f t="shared" ca="1" si="246"/>
        <v>0</v>
      </c>
      <c r="P153" s="302">
        <f t="shared" ca="1" si="217"/>
        <v>60000</v>
      </c>
      <c r="Q153" s="301">
        <f t="shared" ca="1" si="247"/>
        <v>0.95238095238095233</v>
      </c>
      <c r="R153" s="302">
        <f t="shared" ca="1" si="218"/>
        <v>32917</v>
      </c>
      <c r="S153" s="301">
        <f t="shared" ca="1" si="248"/>
        <v>0</v>
      </c>
      <c r="T153" s="302" t="str">
        <f t="shared" si="219"/>
        <v/>
      </c>
      <c r="U153" s="301" t="str">
        <f t="shared" si="249"/>
        <v/>
      </c>
      <c r="V153" s="302" t="str">
        <f t="shared" si="220"/>
        <v/>
      </c>
      <c r="W153" s="301" t="str">
        <f t="shared" si="250"/>
        <v/>
      </c>
      <c r="X153" s="302" t="str">
        <f t="shared" si="221"/>
        <v/>
      </c>
      <c r="Y153" s="301" t="str">
        <f t="shared" si="251"/>
        <v/>
      </c>
      <c r="Z153" s="302" t="str">
        <f t="shared" si="222"/>
        <v/>
      </c>
      <c r="AA153" s="301" t="str">
        <f t="shared" si="252"/>
        <v/>
      </c>
      <c r="AB153" s="302" t="str">
        <f t="shared" si="223"/>
        <v/>
      </c>
      <c r="AC153" s="301" t="str">
        <f t="shared" si="253"/>
        <v/>
      </c>
      <c r="AD153" s="302" t="str">
        <f t="shared" si="224"/>
        <v/>
      </c>
      <c r="AE153" s="301" t="str">
        <f t="shared" si="254"/>
        <v/>
      </c>
      <c r="AF153" s="302" t="str">
        <f t="shared" si="225"/>
        <v/>
      </c>
      <c r="AG153" s="301" t="str">
        <f t="shared" si="255"/>
        <v/>
      </c>
      <c r="AH153" s="302" t="str">
        <f t="shared" si="226"/>
        <v/>
      </c>
      <c r="AI153" s="301" t="str">
        <f t="shared" si="256"/>
        <v/>
      </c>
      <c r="AJ153" s="302" t="str">
        <f t="shared" si="227"/>
        <v/>
      </c>
      <c r="AK153" s="301" t="str">
        <f t="shared" si="257"/>
        <v/>
      </c>
      <c r="AL153" s="302" t="str">
        <f t="shared" si="228"/>
        <v/>
      </c>
      <c r="AM153" s="301" t="str">
        <f t="shared" si="258"/>
        <v/>
      </c>
      <c r="AN153" s="302" t="str">
        <f t="shared" si="229"/>
        <v/>
      </c>
      <c r="AO153" s="301" t="str">
        <f t="shared" si="259"/>
        <v/>
      </c>
      <c r="AP153" s="302" t="str">
        <f t="shared" si="230"/>
        <v/>
      </c>
      <c r="AQ153" s="301" t="str">
        <f t="shared" si="260"/>
        <v/>
      </c>
      <c r="AR153" s="302" t="str">
        <f t="shared" si="231"/>
        <v/>
      </c>
      <c r="AS153" s="301" t="str">
        <f t="shared" si="261"/>
        <v/>
      </c>
      <c r="AT153" s="302" t="str">
        <f t="shared" si="232"/>
        <v/>
      </c>
      <c r="AU153" s="301" t="str">
        <f t="shared" si="262"/>
        <v/>
      </c>
      <c r="AV153" s="302" t="str">
        <f t="shared" si="233"/>
        <v/>
      </c>
      <c r="AW153" s="301" t="str">
        <f t="shared" si="263"/>
        <v/>
      </c>
      <c r="AX153" s="302" t="str">
        <f t="shared" si="234"/>
        <v/>
      </c>
      <c r="AY153" s="301" t="str">
        <f t="shared" si="264"/>
        <v/>
      </c>
      <c r="AZ153" s="302" t="str">
        <f t="shared" si="235"/>
        <v/>
      </c>
      <c r="BA153" s="301" t="str">
        <f t="shared" si="265"/>
        <v/>
      </c>
      <c r="BB153" s="302" t="str">
        <f t="shared" si="236"/>
        <v/>
      </c>
      <c r="BC153" s="301" t="str">
        <f t="shared" si="266"/>
        <v/>
      </c>
      <c r="BD153" s="302" t="str">
        <f t="shared" si="237"/>
        <v/>
      </c>
      <c r="BE153" s="301" t="str">
        <f t="shared" si="267"/>
        <v/>
      </c>
      <c r="BF153" s="79" t="str">
        <f t="shared" si="238"/>
        <v/>
      </c>
      <c r="BG153" s="82" t="str">
        <f t="shared" si="268"/>
        <v/>
      </c>
      <c r="BH153" s="79" t="str">
        <f t="shared" si="239"/>
        <v/>
      </c>
      <c r="BI153" s="82" t="str">
        <f t="shared" si="269"/>
        <v/>
      </c>
      <c r="BJ153" s="79" t="str">
        <f t="shared" si="240"/>
        <v/>
      </c>
      <c r="BK153" s="82" t="str">
        <f t="shared" si="270"/>
        <v/>
      </c>
      <c r="BM153" s="785">
        <f t="shared" ca="1" si="271"/>
        <v>56876.833333333336</v>
      </c>
      <c r="BN153" s="1096">
        <f t="shared" ca="1" si="272"/>
        <v>27178.522521877861</v>
      </c>
      <c r="BO153" s="1105">
        <f t="shared" ca="1" si="273"/>
        <v>43287.572072394403</v>
      </c>
      <c r="BP153" s="1105">
        <f t="shared" ca="1" si="274"/>
        <v>70466.094594272261</v>
      </c>
    </row>
    <row r="154" spans="1:68" s="70" customFormat="1" ht="21" customHeight="1">
      <c r="A154" s="242">
        <v>19</v>
      </c>
      <c r="B154" s="1108" t="s">
        <v>509</v>
      </c>
      <c r="C154" s="474">
        <f t="shared" ca="1" si="210"/>
        <v>397278.93</v>
      </c>
      <c r="D154" s="302">
        <f t="shared" ca="1" si="211"/>
        <v>765000</v>
      </c>
      <c r="E154" s="301">
        <f t="shared" ca="1" si="241"/>
        <v>0</v>
      </c>
      <c r="F154" s="302" t="str">
        <f t="shared" ca="1" si="212"/>
        <v/>
      </c>
      <c r="G154" s="301" t="str">
        <f t="shared" ca="1" si="242"/>
        <v/>
      </c>
      <c r="H154" s="302">
        <f t="shared" ca="1" si="213"/>
        <v>450000</v>
      </c>
      <c r="I154" s="301">
        <f t="shared" ca="1" si="243"/>
        <v>0.95238095238095233</v>
      </c>
      <c r="J154" s="302" t="str">
        <f t="shared" ca="1" si="214"/>
        <v/>
      </c>
      <c r="K154" s="301" t="str">
        <f t="shared" ca="1" si="244"/>
        <v/>
      </c>
      <c r="L154" s="302">
        <f t="shared" ca="1" si="215"/>
        <v>10475</v>
      </c>
      <c r="M154" s="301">
        <f t="shared" ca="1" si="245"/>
        <v>0</v>
      </c>
      <c r="N154" s="302">
        <f t="shared" ca="1" si="216"/>
        <v>10478</v>
      </c>
      <c r="O154" s="301">
        <f t="shared" ca="1" si="246"/>
        <v>0</v>
      </c>
      <c r="P154" s="302">
        <f t="shared" ca="1" si="217"/>
        <v>1000000</v>
      </c>
      <c r="Q154" s="301">
        <f t="shared" ca="1" si="247"/>
        <v>0</v>
      </c>
      <c r="R154" s="302">
        <f t="shared" ca="1" si="218"/>
        <v>10472</v>
      </c>
      <c r="S154" s="301">
        <f t="shared" ca="1" si="248"/>
        <v>0</v>
      </c>
      <c r="T154" s="302" t="str">
        <f t="shared" si="219"/>
        <v/>
      </c>
      <c r="U154" s="301" t="str">
        <f t="shared" si="249"/>
        <v/>
      </c>
      <c r="V154" s="302" t="str">
        <f t="shared" si="220"/>
        <v/>
      </c>
      <c r="W154" s="301" t="str">
        <f t="shared" si="250"/>
        <v/>
      </c>
      <c r="X154" s="302" t="str">
        <f t="shared" si="221"/>
        <v/>
      </c>
      <c r="Y154" s="301" t="str">
        <f t="shared" si="251"/>
        <v/>
      </c>
      <c r="Z154" s="302" t="str">
        <f t="shared" si="222"/>
        <v/>
      </c>
      <c r="AA154" s="301" t="str">
        <f t="shared" si="252"/>
        <v/>
      </c>
      <c r="AB154" s="302" t="str">
        <f t="shared" si="223"/>
        <v/>
      </c>
      <c r="AC154" s="301" t="str">
        <f t="shared" si="253"/>
        <v/>
      </c>
      <c r="AD154" s="302" t="str">
        <f t="shared" si="224"/>
        <v/>
      </c>
      <c r="AE154" s="301" t="str">
        <f t="shared" si="254"/>
        <v/>
      </c>
      <c r="AF154" s="302" t="str">
        <f t="shared" si="225"/>
        <v/>
      </c>
      <c r="AG154" s="301" t="str">
        <f t="shared" si="255"/>
        <v/>
      </c>
      <c r="AH154" s="302" t="str">
        <f t="shared" si="226"/>
        <v/>
      </c>
      <c r="AI154" s="301" t="str">
        <f t="shared" si="256"/>
        <v/>
      </c>
      <c r="AJ154" s="302" t="str">
        <f t="shared" si="227"/>
        <v/>
      </c>
      <c r="AK154" s="301" t="str">
        <f t="shared" si="257"/>
        <v/>
      </c>
      <c r="AL154" s="302" t="str">
        <f t="shared" si="228"/>
        <v/>
      </c>
      <c r="AM154" s="301" t="str">
        <f t="shared" si="258"/>
        <v/>
      </c>
      <c r="AN154" s="302" t="str">
        <f t="shared" si="229"/>
        <v/>
      </c>
      <c r="AO154" s="301" t="str">
        <f t="shared" si="259"/>
        <v/>
      </c>
      <c r="AP154" s="302" t="str">
        <f t="shared" si="230"/>
        <v/>
      </c>
      <c r="AQ154" s="301" t="str">
        <f t="shared" si="260"/>
        <v/>
      </c>
      <c r="AR154" s="302" t="str">
        <f t="shared" si="231"/>
        <v/>
      </c>
      <c r="AS154" s="301" t="str">
        <f t="shared" si="261"/>
        <v/>
      </c>
      <c r="AT154" s="302" t="str">
        <f t="shared" si="232"/>
        <v/>
      </c>
      <c r="AU154" s="301" t="str">
        <f t="shared" si="262"/>
        <v/>
      </c>
      <c r="AV154" s="302" t="str">
        <f t="shared" si="233"/>
        <v/>
      </c>
      <c r="AW154" s="301" t="str">
        <f t="shared" si="263"/>
        <v/>
      </c>
      <c r="AX154" s="302" t="str">
        <f t="shared" si="234"/>
        <v/>
      </c>
      <c r="AY154" s="301" t="str">
        <f t="shared" si="264"/>
        <v/>
      </c>
      <c r="AZ154" s="302" t="str">
        <f t="shared" si="235"/>
        <v/>
      </c>
      <c r="BA154" s="301" t="str">
        <f t="shared" si="265"/>
        <v/>
      </c>
      <c r="BB154" s="302" t="str">
        <f t="shared" si="236"/>
        <v/>
      </c>
      <c r="BC154" s="301" t="str">
        <f t="shared" si="266"/>
        <v/>
      </c>
      <c r="BD154" s="302" t="str">
        <f t="shared" si="237"/>
        <v/>
      </c>
      <c r="BE154" s="301" t="str">
        <f t="shared" si="267"/>
        <v/>
      </c>
      <c r="BF154" s="79" t="str">
        <f t="shared" si="238"/>
        <v/>
      </c>
      <c r="BG154" s="82" t="str">
        <f t="shared" si="268"/>
        <v/>
      </c>
      <c r="BH154" s="79" t="str">
        <f t="shared" si="239"/>
        <v/>
      </c>
      <c r="BI154" s="82" t="str">
        <f t="shared" si="269"/>
        <v/>
      </c>
      <c r="BJ154" s="79" t="str">
        <f t="shared" si="240"/>
        <v/>
      </c>
      <c r="BK154" s="82" t="str">
        <f t="shared" si="270"/>
        <v/>
      </c>
      <c r="BM154" s="785">
        <f t="shared" ca="1" si="271"/>
        <v>374404.16666666669</v>
      </c>
      <c r="BN154" s="1096">
        <f t="shared" ca="1" si="272"/>
        <v>397278.93156421668</v>
      </c>
      <c r="BO154" s="1105">
        <f t="shared" ca="1" si="273"/>
        <v>175764.70088455835</v>
      </c>
      <c r="BP154" s="1105">
        <f t="shared" ca="1" si="274"/>
        <v>573043.632448775</v>
      </c>
    </row>
    <row r="155" spans="1:68" s="70" customFormat="1" ht="21" customHeight="1">
      <c r="A155" s="242">
        <v>20</v>
      </c>
      <c r="B155" s="1108" t="s">
        <v>513</v>
      </c>
      <c r="C155" s="474">
        <f t="shared" ca="1" si="210"/>
        <v>198257.67</v>
      </c>
      <c r="D155" s="302">
        <f t="shared" ca="1" si="211"/>
        <v>244000</v>
      </c>
      <c r="E155" s="301">
        <f t="shared" ca="1" si="241"/>
        <v>0</v>
      </c>
      <c r="F155" s="302" t="str">
        <f t="shared" ca="1" si="212"/>
        <v/>
      </c>
      <c r="G155" s="301" t="str">
        <f t="shared" ca="1" si="242"/>
        <v/>
      </c>
      <c r="H155" s="302">
        <f t="shared" ca="1" si="213"/>
        <v>716200</v>
      </c>
      <c r="I155" s="301">
        <f t="shared" ca="1" si="243"/>
        <v>0</v>
      </c>
      <c r="J155" s="302" t="str">
        <f t="shared" ca="1" si="214"/>
        <v/>
      </c>
      <c r="K155" s="301" t="str">
        <f t="shared" ca="1" si="244"/>
        <v/>
      </c>
      <c r="L155" s="302">
        <f t="shared" ca="1" si="215"/>
        <v>681030</v>
      </c>
      <c r="M155" s="301">
        <f t="shared" ca="1" si="245"/>
        <v>0</v>
      </c>
      <c r="N155" s="302">
        <f t="shared" ca="1" si="216"/>
        <v>681026</v>
      </c>
      <c r="O155" s="301">
        <f t="shared" ca="1" si="246"/>
        <v>0</v>
      </c>
      <c r="P155" s="302">
        <f t="shared" ca="1" si="217"/>
        <v>300000</v>
      </c>
      <c r="Q155" s="301">
        <f t="shared" ca="1" si="247"/>
        <v>0</v>
      </c>
      <c r="R155" s="302">
        <f t="shared" ca="1" si="218"/>
        <v>683216</v>
      </c>
      <c r="S155" s="301">
        <f t="shared" ca="1" si="248"/>
        <v>0</v>
      </c>
      <c r="T155" s="302" t="str">
        <f t="shared" si="219"/>
        <v/>
      </c>
      <c r="U155" s="301" t="str">
        <f t="shared" si="249"/>
        <v/>
      </c>
      <c r="V155" s="302" t="str">
        <f t="shared" si="220"/>
        <v/>
      </c>
      <c r="W155" s="301" t="str">
        <f t="shared" si="250"/>
        <v/>
      </c>
      <c r="X155" s="302" t="str">
        <f t="shared" si="221"/>
        <v/>
      </c>
      <c r="Y155" s="301" t="str">
        <f t="shared" si="251"/>
        <v/>
      </c>
      <c r="Z155" s="302" t="str">
        <f t="shared" si="222"/>
        <v/>
      </c>
      <c r="AA155" s="301" t="str">
        <f t="shared" si="252"/>
        <v/>
      </c>
      <c r="AB155" s="302" t="str">
        <f t="shared" si="223"/>
        <v/>
      </c>
      <c r="AC155" s="301" t="str">
        <f t="shared" si="253"/>
        <v/>
      </c>
      <c r="AD155" s="302" t="str">
        <f t="shared" si="224"/>
        <v/>
      </c>
      <c r="AE155" s="301" t="str">
        <f t="shared" si="254"/>
        <v/>
      </c>
      <c r="AF155" s="302" t="str">
        <f t="shared" si="225"/>
        <v/>
      </c>
      <c r="AG155" s="301" t="str">
        <f t="shared" si="255"/>
        <v/>
      </c>
      <c r="AH155" s="302" t="str">
        <f t="shared" si="226"/>
        <v/>
      </c>
      <c r="AI155" s="301" t="str">
        <f t="shared" si="256"/>
        <v/>
      </c>
      <c r="AJ155" s="302" t="str">
        <f t="shared" si="227"/>
        <v/>
      </c>
      <c r="AK155" s="301" t="str">
        <f t="shared" si="257"/>
        <v/>
      </c>
      <c r="AL155" s="302" t="str">
        <f t="shared" si="228"/>
        <v/>
      </c>
      <c r="AM155" s="301" t="str">
        <f t="shared" si="258"/>
        <v/>
      </c>
      <c r="AN155" s="302" t="str">
        <f t="shared" si="229"/>
        <v/>
      </c>
      <c r="AO155" s="301" t="str">
        <f t="shared" si="259"/>
        <v/>
      </c>
      <c r="AP155" s="302" t="str">
        <f t="shared" si="230"/>
        <v/>
      </c>
      <c r="AQ155" s="301" t="str">
        <f t="shared" si="260"/>
        <v/>
      </c>
      <c r="AR155" s="302" t="str">
        <f t="shared" si="231"/>
        <v/>
      </c>
      <c r="AS155" s="301" t="str">
        <f t="shared" si="261"/>
        <v/>
      </c>
      <c r="AT155" s="302" t="str">
        <f t="shared" si="232"/>
        <v/>
      </c>
      <c r="AU155" s="301" t="str">
        <f t="shared" si="262"/>
        <v/>
      </c>
      <c r="AV155" s="302" t="str">
        <f t="shared" si="233"/>
        <v/>
      </c>
      <c r="AW155" s="301" t="str">
        <f t="shared" si="263"/>
        <v/>
      </c>
      <c r="AX155" s="302" t="str">
        <f t="shared" si="234"/>
        <v/>
      </c>
      <c r="AY155" s="301" t="str">
        <f t="shared" si="264"/>
        <v/>
      </c>
      <c r="AZ155" s="302" t="str">
        <f t="shared" si="235"/>
        <v/>
      </c>
      <c r="BA155" s="301" t="str">
        <f t="shared" si="265"/>
        <v/>
      </c>
      <c r="BB155" s="302" t="str">
        <f t="shared" si="236"/>
        <v/>
      </c>
      <c r="BC155" s="301" t="str">
        <f t="shared" si="266"/>
        <v/>
      </c>
      <c r="BD155" s="302" t="str">
        <f t="shared" si="237"/>
        <v/>
      </c>
      <c r="BE155" s="301" t="str">
        <f t="shared" si="267"/>
        <v/>
      </c>
      <c r="BF155" s="79" t="str">
        <f t="shared" si="238"/>
        <v/>
      </c>
      <c r="BG155" s="82" t="str">
        <f t="shared" si="268"/>
        <v/>
      </c>
      <c r="BH155" s="79" t="str">
        <f t="shared" si="239"/>
        <v/>
      </c>
      <c r="BI155" s="82" t="str">
        <f t="shared" si="269"/>
        <v/>
      </c>
      <c r="BJ155" s="79" t="str">
        <f t="shared" si="240"/>
        <v/>
      </c>
      <c r="BK155" s="82" t="str">
        <f t="shared" si="270"/>
        <v/>
      </c>
      <c r="BM155" s="785">
        <f t="shared" ca="1" si="271"/>
        <v>550912</v>
      </c>
      <c r="BN155" s="1096">
        <f t="shared" ca="1" si="272"/>
        <v>198257.67146485572</v>
      </c>
      <c r="BO155" s="1105">
        <f t="shared" ca="1" si="273"/>
        <v>451783.16426757211</v>
      </c>
      <c r="BP155" s="1105">
        <f t="shared" ca="1" si="274"/>
        <v>650040.83573242789</v>
      </c>
    </row>
    <row r="156" spans="1:68" s="70" customFormat="1" ht="21" customHeight="1">
      <c r="A156" s="242">
        <v>21</v>
      </c>
      <c r="B156" s="1108" t="s">
        <v>526</v>
      </c>
      <c r="C156" s="474">
        <f t="shared" ca="1" si="210"/>
        <v>163424.5</v>
      </c>
      <c r="D156" s="302">
        <f t="shared" ca="1" si="211"/>
        <v>23600</v>
      </c>
      <c r="E156" s="301">
        <f t="shared" ca="1" si="241"/>
        <v>0</v>
      </c>
      <c r="F156" s="302" t="str">
        <f t="shared" ca="1" si="212"/>
        <v/>
      </c>
      <c r="G156" s="301" t="str">
        <f t="shared" ca="1" si="242"/>
        <v/>
      </c>
      <c r="H156" s="302">
        <f t="shared" ca="1" si="213"/>
        <v>38564</v>
      </c>
      <c r="I156" s="301">
        <f t="shared" ca="1" si="243"/>
        <v>0.95238095238095233</v>
      </c>
      <c r="J156" s="302" t="str">
        <f t="shared" ca="1" si="214"/>
        <v/>
      </c>
      <c r="K156" s="301" t="str">
        <f t="shared" ca="1" si="244"/>
        <v/>
      </c>
      <c r="L156" s="302">
        <f t="shared" ca="1" si="215"/>
        <v>49624</v>
      </c>
      <c r="M156" s="301">
        <f t="shared" ca="1" si="245"/>
        <v>0.95238095238095233</v>
      </c>
      <c r="N156" s="302">
        <f t="shared" ca="1" si="216"/>
        <v>49628</v>
      </c>
      <c r="O156" s="301">
        <f t="shared" ca="1" si="246"/>
        <v>0.95238095238095233</v>
      </c>
      <c r="P156" s="302">
        <f t="shared" ca="1" si="217"/>
        <v>480000</v>
      </c>
      <c r="Q156" s="301">
        <f t="shared" ca="1" si="247"/>
        <v>0</v>
      </c>
      <c r="R156" s="302">
        <f t="shared" ca="1" si="218"/>
        <v>49604</v>
      </c>
      <c r="S156" s="301">
        <f t="shared" ca="1" si="248"/>
        <v>0.95238095238095233</v>
      </c>
      <c r="T156" s="302" t="str">
        <f t="shared" si="219"/>
        <v/>
      </c>
      <c r="U156" s="301" t="str">
        <f t="shared" si="249"/>
        <v/>
      </c>
      <c r="V156" s="302" t="str">
        <f t="shared" si="220"/>
        <v/>
      </c>
      <c r="W156" s="301" t="str">
        <f t="shared" si="250"/>
        <v/>
      </c>
      <c r="X156" s="302" t="str">
        <f t="shared" si="221"/>
        <v/>
      </c>
      <c r="Y156" s="301" t="str">
        <f t="shared" si="251"/>
        <v/>
      </c>
      <c r="Z156" s="302" t="str">
        <f t="shared" si="222"/>
        <v/>
      </c>
      <c r="AA156" s="301" t="str">
        <f t="shared" si="252"/>
        <v/>
      </c>
      <c r="AB156" s="302" t="str">
        <f t="shared" si="223"/>
        <v/>
      </c>
      <c r="AC156" s="301" t="str">
        <f t="shared" si="253"/>
        <v/>
      </c>
      <c r="AD156" s="302" t="str">
        <f t="shared" si="224"/>
        <v/>
      </c>
      <c r="AE156" s="301" t="str">
        <f t="shared" si="254"/>
        <v/>
      </c>
      <c r="AF156" s="302" t="str">
        <f t="shared" si="225"/>
        <v/>
      </c>
      <c r="AG156" s="301" t="str">
        <f t="shared" si="255"/>
        <v/>
      </c>
      <c r="AH156" s="302" t="str">
        <f t="shared" si="226"/>
        <v/>
      </c>
      <c r="AI156" s="301" t="str">
        <f t="shared" si="256"/>
        <v/>
      </c>
      <c r="AJ156" s="302" t="str">
        <f t="shared" si="227"/>
        <v/>
      </c>
      <c r="AK156" s="301" t="str">
        <f t="shared" si="257"/>
        <v/>
      </c>
      <c r="AL156" s="302" t="str">
        <f t="shared" si="228"/>
        <v/>
      </c>
      <c r="AM156" s="301" t="str">
        <f t="shared" si="258"/>
        <v/>
      </c>
      <c r="AN156" s="302" t="str">
        <f t="shared" si="229"/>
        <v/>
      </c>
      <c r="AO156" s="301" t="str">
        <f t="shared" si="259"/>
        <v/>
      </c>
      <c r="AP156" s="302" t="str">
        <f t="shared" si="230"/>
        <v/>
      </c>
      <c r="AQ156" s="301" t="str">
        <f t="shared" si="260"/>
        <v/>
      </c>
      <c r="AR156" s="302" t="str">
        <f t="shared" si="231"/>
        <v/>
      </c>
      <c r="AS156" s="301" t="str">
        <f t="shared" si="261"/>
        <v/>
      </c>
      <c r="AT156" s="302" t="str">
        <f t="shared" si="232"/>
        <v/>
      </c>
      <c r="AU156" s="301" t="str">
        <f t="shared" si="262"/>
        <v/>
      </c>
      <c r="AV156" s="302" t="str">
        <f t="shared" si="233"/>
        <v/>
      </c>
      <c r="AW156" s="301" t="str">
        <f t="shared" si="263"/>
        <v/>
      </c>
      <c r="AX156" s="302" t="str">
        <f t="shared" si="234"/>
        <v/>
      </c>
      <c r="AY156" s="301" t="str">
        <f t="shared" si="264"/>
        <v/>
      </c>
      <c r="AZ156" s="302" t="str">
        <f t="shared" si="235"/>
        <v/>
      </c>
      <c r="BA156" s="301" t="str">
        <f t="shared" si="265"/>
        <v/>
      </c>
      <c r="BB156" s="302" t="str">
        <f t="shared" si="236"/>
        <v/>
      </c>
      <c r="BC156" s="301" t="str">
        <f t="shared" si="266"/>
        <v/>
      </c>
      <c r="BD156" s="302" t="str">
        <f t="shared" si="237"/>
        <v/>
      </c>
      <c r="BE156" s="301" t="str">
        <f t="shared" si="267"/>
        <v/>
      </c>
      <c r="BF156" s="79" t="str">
        <f t="shared" si="238"/>
        <v/>
      </c>
      <c r="BG156" s="82" t="str">
        <f t="shared" si="268"/>
        <v/>
      </c>
      <c r="BH156" s="79" t="str">
        <f t="shared" si="239"/>
        <v/>
      </c>
      <c r="BI156" s="82" t="str">
        <f t="shared" si="269"/>
        <v/>
      </c>
      <c r="BJ156" s="79" t="str">
        <f t="shared" si="240"/>
        <v/>
      </c>
      <c r="BK156" s="82" t="str">
        <f t="shared" si="270"/>
        <v/>
      </c>
      <c r="BM156" s="785">
        <f t="shared" ca="1" si="271"/>
        <v>115170</v>
      </c>
      <c r="BN156" s="1096">
        <f t="shared" ca="1" si="272"/>
        <v>163424.50105578825</v>
      </c>
      <c r="BO156" s="1105">
        <f t="shared" ca="1" si="273"/>
        <v>33457.749472105876</v>
      </c>
      <c r="BP156" s="1105">
        <f t="shared" ca="1" si="274"/>
        <v>196882.25052789412</v>
      </c>
    </row>
    <row r="157" spans="1:68" s="70" customFormat="1" ht="21" customHeight="1">
      <c r="A157" s="242">
        <v>22</v>
      </c>
      <c r="B157" s="1108" t="s">
        <v>526</v>
      </c>
      <c r="C157" s="474">
        <f t="shared" ca="1" si="210"/>
        <v>163424.5</v>
      </c>
      <c r="D157" s="302">
        <f t="shared" ca="1" si="211"/>
        <v>23600</v>
      </c>
      <c r="E157" s="301">
        <f t="shared" ca="1" si="241"/>
        <v>0</v>
      </c>
      <c r="F157" s="302" t="str">
        <f t="shared" ca="1" si="212"/>
        <v/>
      </c>
      <c r="G157" s="301" t="str">
        <f t="shared" ca="1" si="242"/>
        <v/>
      </c>
      <c r="H157" s="302">
        <f t="shared" ca="1" si="213"/>
        <v>38564</v>
      </c>
      <c r="I157" s="301">
        <f t="shared" ca="1" si="243"/>
        <v>0.95238095238095233</v>
      </c>
      <c r="J157" s="302" t="str">
        <f t="shared" ca="1" si="214"/>
        <v/>
      </c>
      <c r="K157" s="301" t="str">
        <f t="shared" ca="1" si="244"/>
        <v/>
      </c>
      <c r="L157" s="302">
        <f t="shared" ca="1" si="215"/>
        <v>49624</v>
      </c>
      <c r="M157" s="301">
        <f t="shared" ca="1" si="245"/>
        <v>0.95238095238095233</v>
      </c>
      <c r="N157" s="302">
        <f t="shared" ca="1" si="216"/>
        <v>49628</v>
      </c>
      <c r="O157" s="301">
        <f t="shared" ca="1" si="246"/>
        <v>0.95238095238095233</v>
      </c>
      <c r="P157" s="302">
        <f t="shared" ca="1" si="217"/>
        <v>480000</v>
      </c>
      <c r="Q157" s="301">
        <f t="shared" ca="1" si="247"/>
        <v>0</v>
      </c>
      <c r="R157" s="302">
        <f t="shared" ca="1" si="218"/>
        <v>49604</v>
      </c>
      <c r="S157" s="301">
        <f t="shared" ca="1" si="248"/>
        <v>0.95238095238095233</v>
      </c>
      <c r="T157" s="302" t="str">
        <f t="shared" si="219"/>
        <v/>
      </c>
      <c r="U157" s="301" t="str">
        <f t="shared" si="249"/>
        <v/>
      </c>
      <c r="V157" s="302" t="str">
        <f t="shared" si="220"/>
        <v/>
      </c>
      <c r="W157" s="301" t="str">
        <f t="shared" si="250"/>
        <v/>
      </c>
      <c r="X157" s="302" t="str">
        <f t="shared" si="221"/>
        <v/>
      </c>
      <c r="Y157" s="301" t="str">
        <f t="shared" si="251"/>
        <v/>
      </c>
      <c r="Z157" s="302" t="str">
        <f t="shared" si="222"/>
        <v/>
      </c>
      <c r="AA157" s="301" t="str">
        <f t="shared" si="252"/>
        <v/>
      </c>
      <c r="AB157" s="302" t="str">
        <f t="shared" si="223"/>
        <v/>
      </c>
      <c r="AC157" s="301" t="str">
        <f t="shared" si="253"/>
        <v/>
      </c>
      <c r="AD157" s="302" t="str">
        <f t="shared" si="224"/>
        <v/>
      </c>
      <c r="AE157" s="301" t="str">
        <f t="shared" si="254"/>
        <v/>
      </c>
      <c r="AF157" s="302" t="str">
        <f t="shared" si="225"/>
        <v/>
      </c>
      <c r="AG157" s="301" t="str">
        <f t="shared" si="255"/>
        <v/>
      </c>
      <c r="AH157" s="302" t="str">
        <f t="shared" si="226"/>
        <v/>
      </c>
      <c r="AI157" s="301" t="str">
        <f t="shared" si="256"/>
        <v/>
      </c>
      <c r="AJ157" s="302" t="str">
        <f t="shared" si="227"/>
        <v/>
      </c>
      <c r="AK157" s="301" t="str">
        <f t="shared" si="257"/>
        <v/>
      </c>
      <c r="AL157" s="302" t="str">
        <f t="shared" si="228"/>
        <v/>
      </c>
      <c r="AM157" s="301" t="str">
        <f t="shared" si="258"/>
        <v/>
      </c>
      <c r="AN157" s="302" t="str">
        <f t="shared" si="229"/>
        <v/>
      </c>
      <c r="AO157" s="301" t="str">
        <f t="shared" si="259"/>
        <v/>
      </c>
      <c r="AP157" s="302" t="str">
        <f t="shared" si="230"/>
        <v/>
      </c>
      <c r="AQ157" s="301" t="str">
        <f t="shared" si="260"/>
        <v/>
      </c>
      <c r="AR157" s="302" t="str">
        <f t="shared" si="231"/>
        <v/>
      </c>
      <c r="AS157" s="301" t="str">
        <f t="shared" si="261"/>
        <v/>
      </c>
      <c r="AT157" s="302" t="str">
        <f t="shared" si="232"/>
        <v/>
      </c>
      <c r="AU157" s="301" t="str">
        <f t="shared" si="262"/>
        <v/>
      </c>
      <c r="AV157" s="302" t="str">
        <f t="shared" si="233"/>
        <v/>
      </c>
      <c r="AW157" s="301" t="str">
        <f t="shared" si="263"/>
        <v/>
      </c>
      <c r="AX157" s="302" t="str">
        <f t="shared" si="234"/>
        <v/>
      </c>
      <c r="AY157" s="301" t="str">
        <f t="shared" si="264"/>
        <v/>
      </c>
      <c r="AZ157" s="302" t="str">
        <f t="shared" si="235"/>
        <v/>
      </c>
      <c r="BA157" s="301" t="str">
        <f t="shared" si="265"/>
        <v/>
      </c>
      <c r="BB157" s="302" t="str">
        <f t="shared" si="236"/>
        <v/>
      </c>
      <c r="BC157" s="301" t="str">
        <f t="shared" si="266"/>
        <v/>
      </c>
      <c r="BD157" s="302" t="str">
        <f t="shared" si="237"/>
        <v/>
      </c>
      <c r="BE157" s="301" t="str">
        <f t="shared" si="267"/>
        <v/>
      </c>
      <c r="BF157" s="79" t="str">
        <f t="shared" si="238"/>
        <v/>
      </c>
      <c r="BG157" s="82" t="str">
        <f t="shared" si="268"/>
        <v/>
      </c>
      <c r="BH157" s="79" t="str">
        <f t="shared" si="239"/>
        <v/>
      </c>
      <c r="BI157" s="82" t="str">
        <f t="shared" si="269"/>
        <v/>
      </c>
      <c r="BJ157" s="79" t="str">
        <f t="shared" si="240"/>
        <v/>
      </c>
      <c r="BK157" s="82" t="str">
        <f t="shared" si="270"/>
        <v/>
      </c>
      <c r="BM157" s="785">
        <f t="shared" ca="1" si="271"/>
        <v>115170</v>
      </c>
      <c r="BN157" s="1096">
        <f t="shared" ca="1" si="272"/>
        <v>163424.50105578825</v>
      </c>
      <c r="BO157" s="1105">
        <f t="shared" ca="1" si="273"/>
        <v>33457.749472105876</v>
      </c>
      <c r="BP157" s="1105">
        <f t="shared" ca="1" si="274"/>
        <v>196882.25052789412</v>
      </c>
    </row>
    <row r="158" spans="1:68" s="70" customFormat="1" ht="21" customHeight="1">
      <c r="A158" s="242">
        <v>23</v>
      </c>
      <c r="B158" s="1108" t="s">
        <v>529</v>
      </c>
      <c r="C158" s="474">
        <f t="shared" ca="1" si="210"/>
        <v>8520.19</v>
      </c>
      <c r="D158" s="302">
        <f t="shared" ca="1" si="211"/>
        <v>28800</v>
      </c>
      <c r="E158" s="301">
        <f t="shared" ca="1" si="241"/>
        <v>0</v>
      </c>
      <c r="F158" s="302" t="str">
        <f t="shared" ca="1" si="212"/>
        <v/>
      </c>
      <c r="G158" s="301" t="str">
        <f t="shared" ca="1" si="242"/>
        <v/>
      </c>
      <c r="H158" s="302">
        <f t="shared" ca="1" si="213"/>
        <v>30000</v>
      </c>
      <c r="I158" s="301">
        <f t="shared" ca="1" si="243"/>
        <v>0</v>
      </c>
      <c r="J158" s="302" t="str">
        <f t="shared" ca="1" si="214"/>
        <v/>
      </c>
      <c r="K158" s="301" t="str">
        <f t="shared" ca="1" si="244"/>
        <v/>
      </c>
      <c r="L158" s="302">
        <f t="shared" ca="1" si="215"/>
        <v>44260</v>
      </c>
      <c r="M158" s="301">
        <f t="shared" ca="1" si="245"/>
        <v>0</v>
      </c>
      <c r="N158" s="302">
        <f t="shared" ca="1" si="216"/>
        <v>44240</v>
      </c>
      <c r="O158" s="301">
        <f t="shared" ca="1" si="246"/>
        <v>0</v>
      </c>
      <c r="P158" s="302">
        <f t="shared" ca="1" si="217"/>
        <v>24000</v>
      </c>
      <c r="Q158" s="301">
        <f t="shared" ca="1" si="247"/>
        <v>0</v>
      </c>
      <c r="R158" s="302">
        <f t="shared" ca="1" si="218"/>
        <v>44224</v>
      </c>
      <c r="S158" s="301">
        <f t="shared" ca="1" si="248"/>
        <v>0</v>
      </c>
      <c r="T158" s="302" t="str">
        <f t="shared" si="219"/>
        <v/>
      </c>
      <c r="U158" s="301" t="str">
        <f t="shared" si="249"/>
        <v/>
      </c>
      <c r="V158" s="302" t="str">
        <f t="shared" si="220"/>
        <v/>
      </c>
      <c r="W158" s="301" t="str">
        <f t="shared" si="250"/>
        <v/>
      </c>
      <c r="X158" s="302" t="str">
        <f t="shared" si="221"/>
        <v/>
      </c>
      <c r="Y158" s="301" t="str">
        <f t="shared" si="251"/>
        <v/>
      </c>
      <c r="Z158" s="302" t="str">
        <f t="shared" si="222"/>
        <v/>
      </c>
      <c r="AA158" s="301" t="str">
        <f t="shared" si="252"/>
        <v/>
      </c>
      <c r="AB158" s="302" t="str">
        <f t="shared" si="223"/>
        <v/>
      </c>
      <c r="AC158" s="301" t="str">
        <f t="shared" si="253"/>
        <v/>
      </c>
      <c r="AD158" s="302" t="str">
        <f t="shared" si="224"/>
        <v/>
      </c>
      <c r="AE158" s="301" t="str">
        <f t="shared" si="254"/>
        <v/>
      </c>
      <c r="AF158" s="302" t="str">
        <f t="shared" si="225"/>
        <v/>
      </c>
      <c r="AG158" s="301" t="str">
        <f t="shared" si="255"/>
        <v/>
      </c>
      <c r="AH158" s="302" t="str">
        <f t="shared" si="226"/>
        <v/>
      </c>
      <c r="AI158" s="301" t="str">
        <f t="shared" si="256"/>
        <v/>
      </c>
      <c r="AJ158" s="302" t="str">
        <f t="shared" si="227"/>
        <v/>
      </c>
      <c r="AK158" s="301" t="str">
        <f t="shared" si="257"/>
        <v/>
      </c>
      <c r="AL158" s="302" t="str">
        <f t="shared" si="228"/>
        <v/>
      </c>
      <c r="AM158" s="301" t="str">
        <f t="shared" si="258"/>
        <v/>
      </c>
      <c r="AN158" s="302" t="str">
        <f t="shared" si="229"/>
        <v/>
      </c>
      <c r="AO158" s="301" t="str">
        <f t="shared" si="259"/>
        <v/>
      </c>
      <c r="AP158" s="302" t="str">
        <f t="shared" si="230"/>
        <v/>
      </c>
      <c r="AQ158" s="301" t="str">
        <f t="shared" si="260"/>
        <v/>
      </c>
      <c r="AR158" s="302" t="str">
        <f t="shared" si="231"/>
        <v/>
      </c>
      <c r="AS158" s="301" t="str">
        <f t="shared" si="261"/>
        <v/>
      </c>
      <c r="AT158" s="302" t="str">
        <f t="shared" si="232"/>
        <v/>
      </c>
      <c r="AU158" s="301" t="str">
        <f t="shared" si="262"/>
        <v/>
      </c>
      <c r="AV158" s="302" t="str">
        <f t="shared" si="233"/>
        <v/>
      </c>
      <c r="AW158" s="301" t="str">
        <f t="shared" si="263"/>
        <v/>
      </c>
      <c r="AX158" s="302" t="str">
        <f t="shared" si="234"/>
        <v/>
      </c>
      <c r="AY158" s="301" t="str">
        <f t="shared" si="264"/>
        <v/>
      </c>
      <c r="AZ158" s="302" t="str">
        <f t="shared" si="235"/>
        <v/>
      </c>
      <c r="BA158" s="301" t="str">
        <f t="shared" si="265"/>
        <v/>
      </c>
      <c r="BB158" s="302" t="str">
        <f t="shared" si="236"/>
        <v/>
      </c>
      <c r="BC158" s="301" t="str">
        <f t="shared" si="266"/>
        <v/>
      </c>
      <c r="BD158" s="302" t="str">
        <f t="shared" si="237"/>
        <v/>
      </c>
      <c r="BE158" s="301" t="str">
        <f t="shared" si="267"/>
        <v/>
      </c>
      <c r="BF158" s="79" t="str">
        <f t="shared" si="238"/>
        <v/>
      </c>
      <c r="BG158" s="82" t="str">
        <f t="shared" si="268"/>
        <v/>
      </c>
      <c r="BH158" s="79" t="str">
        <f t="shared" si="239"/>
        <v/>
      </c>
      <c r="BI158" s="82" t="str">
        <f t="shared" si="269"/>
        <v/>
      </c>
      <c r="BJ158" s="79" t="str">
        <f t="shared" si="240"/>
        <v/>
      </c>
      <c r="BK158" s="82" t="str">
        <f t="shared" si="270"/>
        <v/>
      </c>
      <c r="BM158" s="785">
        <f t="shared" ca="1" si="271"/>
        <v>35920.666666666664</v>
      </c>
      <c r="BN158" s="1096">
        <f t="shared" ca="1" si="272"/>
        <v>8520.1879217668793</v>
      </c>
      <c r="BO158" s="1105">
        <f t="shared" ca="1" si="273"/>
        <v>31660.572705783226</v>
      </c>
      <c r="BP158" s="1105">
        <f t="shared" ca="1" si="274"/>
        <v>40180.760627550102</v>
      </c>
    </row>
    <row r="159" spans="1:68" s="70" customFormat="1" ht="21" customHeight="1">
      <c r="A159" s="242">
        <v>24</v>
      </c>
      <c r="B159" s="1108" t="s">
        <v>538</v>
      </c>
      <c r="C159" s="474">
        <f t="shared" ca="1" si="210"/>
        <v>607743.4</v>
      </c>
      <c r="D159" s="302">
        <f t="shared" ca="1" si="211"/>
        <v>1665000</v>
      </c>
      <c r="E159" s="301">
        <f t="shared" ca="1" si="241"/>
        <v>0.95238095238095233</v>
      </c>
      <c r="F159" s="302" t="str">
        <f t="shared" ca="1" si="212"/>
        <v/>
      </c>
      <c r="G159" s="301" t="str">
        <f t="shared" ca="1" si="242"/>
        <v/>
      </c>
      <c r="H159" s="302">
        <f t="shared" ca="1" si="213"/>
        <v>750000</v>
      </c>
      <c r="I159" s="301">
        <f t="shared" ca="1" si="243"/>
        <v>0</v>
      </c>
      <c r="J159" s="302" t="str">
        <f t="shared" ca="1" si="214"/>
        <v/>
      </c>
      <c r="K159" s="301" t="str">
        <f t="shared" ca="1" si="244"/>
        <v/>
      </c>
      <c r="L159" s="302">
        <f t="shared" ca="1" si="215"/>
        <v>2223605</v>
      </c>
      <c r="M159" s="301">
        <f t="shared" ca="1" si="245"/>
        <v>0</v>
      </c>
      <c r="N159" s="302">
        <f t="shared" ca="1" si="216"/>
        <v>2223609</v>
      </c>
      <c r="O159" s="301">
        <f t="shared" ca="1" si="246"/>
        <v>0</v>
      </c>
      <c r="P159" s="302">
        <f t="shared" ca="1" si="217"/>
        <v>1000000</v>
      </c>
      <c r="Q159" s="301">
        <f t="shared" ca="1" si="247"/>
        <v>0</v>
      </c>
      <c r="R159" s="302">
        <f t="shared" ca="1" si="218"/>
        <v>2225509</v>
      </c>
      <c r="S159" s="301">
        <f t="shared" ca="1" si="248"/>
        <v>0</v>
      </c>
      <c r="T159" s="302" t="str">
        <f t="shared" si="219"/>
        <v/>
      </c>
      <c r="U159" s="301" t="str">
        <f t="shared" si="249"/>
        <v/>
      </c>
      <c r="V159" s="302" t="str">
        <f t="shared" si="220"/>
        <v/>
      </c>
      <c r="W159" s="301" t="str">
        <f t="shared" si="250"/>
        <v/>
      </c>
      <c r="X159" s="302" t="str">
        <f t="shared" si="221"/>
        <v/>
      </c>
      <c r="Y159" s="301" t="str">
        <f t="shared" si="251"/>
        <v/>
      </c>
      <c r="Z159" s="302" t="str">
        <f t="shared" si="222"/>
        <v/>
      </c>
      <c r="AA159" s="301" t="str">
        <f t="shared" si="252"/>
        <v/>
      </c>
      <c r="AB159" s="302" t="str">
        <f t="shared" si="223"/>
        <v/>
      </c>
      <c r="AC159" s="301" t="str">
        <f t="shared" si="253"/>
        <v/>
      </c>
      <c r="AD159" s="302" t="str">
        <f t="shared" si="224"/>
        <v/>
      </c>
      <c r="AE159" s="301" t="str">
        <f t="shared" si="254"/>
        <v/>
      </c>
      <c r="AF159" s="302" t="str">
        <f t="shared" si="225"/>
        <v/>
      </c>
      <c r="AG159" s="301" t="str">
        <f t="shared" si="255"/>
        <v/>
      </c>
      <c r="AH159" s="302" t="str">
        <f t="shared" si="226"/>
        <v/>
      </c>
      <c r="AI159" s="301" t="str">
        <f t="shared" si="256"/>
        <v/>
      </c>
      <c r="AJ159" s="302" t="str">
        <f t="shared" si="227"/>
        <v/>
      </c>
      <c r="AK159" s="301" t="str">
        <f t="shared" si="257"/>
        <v/>
      </c>
      <c r="AL159" s="302" t="str">
        <f t="shared" si="228"/>
        <v/>
      </c>
      <c r="AM159" s="301" t="str">
        <f t="shared" si="258"/>
        <v/>
      </c>
      <c r="AN159" s="302" t="str">
        <f t="shared" si="229"/>
        <v/>
      </c>
      <c r="AO159" s="301" t="str">
        <f t="shared" si="259"/>
        <v/>
      </c>
      <c r="AP159" s="302" t="str">
        <f t="shared" si="230"/>
        <v/>
      </c>
      <c r="AQ159" s="301" t="str">
        <f t="shared" si="260"/>
        <v/>
      </c>
      <c r="AR159" s="302" t="str">
        <f t="shared" si="231"/>
        <v/>
      </c>
      <c r="AS159" s="301" t="str">
        <f t="shared" si="261"/>
        <v/>
      </c>
      <c r="AT159" s="302" t="str">
        <f t="shared" si="232"/>
        <v/>
      </c>
      <c r="AU159" s="301" t="str">
        <f t="shared" si="262"/>
        <v/>
      </c>
      <c r="AV159" s="302" t="str">
        <f t="shared" si="233"/>
        <v/>
      </c>
      <c r="AW159" s="301" t="str">
        <f t="shared" si="263"/>
        <v/>
      </c>
      <c r="AX159" s="302" t="str">
        <f t="shared" si="234"/>
        <v/>
      </c>
      <c r="AY159" s="301" t="str">
        <f t="shared" si="264"/>
        <v/>
      </c>
      <c r="AZ159" s="302" t="str">
        <f t="shared" si="235"/>
        <v/>
      </c>
      <c r="BA159" s="301" t="str">
        <f t="shared" si="265"/>
        <v/>
      </c>
      <c r="BB159" s="302" t="str">
        <f t="shared" si="236"/>
        <v/>
      </c>
      <c r="BC159" s="301" t="str">
        <f t="shared" si="266"/>
        <v/>
      </c>
      <c r="BD159" s="302" t="str">
        <f t="shared" si="237"/>
        <v/>
      </c>
      <c r="BE159" s="301" t="str">
        <f t="shared" si="267"/>
        <v/>
      </c>
      <c r="BF159" s="79" t="str">
        <f t="shared" si="238"/>
        <v/>
      </c>
      <c r="BG159" s="82" t="str">
        <f t="shared" si="268"/>
        <v/>
      </c>
      <c r="BH159" s="79" t="str">
        <f t="shared" si="239"/>
        <v/>
      </c>
      <c r="BI159" s="82" t="str">
        <f t="shared" si="269"/>
        <v/>
      </c>
      <c r="BJ159" s="79" t="str">
        <f t="shared" si="240"/>
        <v/>
      </c>
      <c r="BK159" s="82" t="str">
        <f t="shared" si="270"/>
        <v/>
      </c>
      <c r="BM159" s="785">
        <f t="shared" ca="1" si="271"/>
        <v>1681287.1666666667</v>
      </c>
      <c r="BN159" s="1096">
        <f t="shared" ca="1" si="272"/>
        <v>607743.40380334214</v>
      </c>
      <c r="BO159" s="1105">
        <f t="shared" ca="1" si="273"/>
        <v>1377415.4647649957</v>
      </c>
      <c r="BP159" s="1105">
        <f t="shared" ca="1" si="274"/>
        <v>1985158.8685683378</v>
      </c>
    </row>
    <row r="160" spans="1:68" s="70" customFormat="1" ht="21" customHeight="1">
      <c r="A160" s="242">
        <v>25</v>
      </c>
      <c r="B160" s="1108" t="s">
        <v>541</v>
      </c>
      <c r="C160" s="474">
        <f t="shared" ca="1" si="210"/>
        <v>57731.24</v>
      </c>
      <c r="D160" s="302">
        <f t="shared" ca="1" si="211"/>
        <v>225000</v>
      </c>
      <c r="E160" s="301">
        <f t="shared" ca="1" si="241"/>
        <v>0.95238095238095233</v>
      </c>
      <c r="F160" s="302" t="str">
        <f t="shared" ca="1" si="212"/>
        <v/>
      </c>
      <c r="G160" s="301" t="str">
        <f t="shared" ca="1" si="242"/>
        <v/>
      </c>
      <c r="H160" s="302">
        <f t="shared" ca="1" si="213"/>
        <v>320000</v>
      </c>
      <c r="I160" s="301">
        <f t="shared" ca="1" si="243"/>
        <v>0</v>
      </c>
      <c r="J160" s="302" t="str">
        <f t="shared" ca="1" si="214"/>
        <v/>
      </c>
      <c r="K160" s="301" t="str">
        <f t="shared" ca="1" si="244"/>
        <v/>
      </c>
      <c r="L160" s="302">
        <f t="shared" ca="1" si="215"/>
        <v>181763</v>
      </c>
      <c r="M160" s="301">
        <f t="shared" ca="1" si="245"/>
        <v>0</v>
      </c>
      <c r="N160" s="302">
        <f t="shared" ca="1" si="216"/>
        <v>181760</v>
      </c>
      <c r="O160" s="301">
        <f t="shared" ca="1" si="246"/>
        <v>0</v>
      </c>
      <c r="P160" s="302">
        <f t="shared" ca="1" si="217"/>
        <v>300000</v>
      </c>
      <c r="Q160" s="301">
        <f t="shared" ca="1" si="247"/>
        <v>0</v>
      </c>
      <c r="R160" s="302">
        <f t="shared" ca="1" si="218"/>
        <v>181670</v>
      </c>
      <c r="S160" s="301">
        <f t="shared" ca="1" si="248"/>
        <v>0</v>
      </c>
      <c r="T160" s="302" t="str">
        <f t="shared" si="219"/>
        <v/>
      </c>
      <c r="U160" s="301" t="str">
        <f t="shared" si="249"/>
        <v/>
      </c>
      <c r="V160" s="302" t="str">
        <f t="shared" si="220"/>
        <v/>
      </c>
      <c r="W160" s="301" t="str">
        <f t="shared" si="250"/>
        <v/>
      </c>
      <c r="X160" s="302" t="str">
        <f t="shared" si="221"/>
        <v/>
      </c>
      <c r="Y160" s="301" t="str">
        <f t="shared" si="251"/>
        <v/>
      </c>
      <c r="Z160" s="302" t="str">
        <f t="shared" si="222"/>
        <v/>
      </c>
      <c r="AA160" s="301" t="str">
        <f t="shared" si="252"/>
        <v/>
      </c>
      <c r="AB160" s="302" t="str">
        <f t="shared" si="223"/>
        <v/>
      </c>
      <c r="AC160" s="301" t="str">
        <f t="shared" si="253"/>
        <v/>
      </c>
      <c r="AD160" s="302" t="str">
        <f t="shared" si="224"/>
        <v/>
      </c>
      <c r="AE160" s="301" t="str">
        <f t="shared" si="254"/>
        <v/>
      </c>
      <c r="AF160" s="302" t="str">
        <f t="shared" si="225"/>
        <v/>
      </c>
      <c r="AG160" s="301" t="str">
        <f t="shared" si="255"/>
        <v/>
      </c>
      <c r="AH160" s="302" t="str">
        <f t="shared" si="226"/>
        <v/>
      </c>
      <c r="AI160" s="301" t="str">
        <f t="shared" si="256"/>
        <v/>
      </c>
      <c r="AJ160" s="302" t="str">
        <f t="shared" si="227"/>
        <v/>
      </c>
      <c r="AK160" s="301" t="str">
        <f t="shared" si="257"/>
        <v/>
      </c>
      <c r="AL160" s="302" t="str">
        <f t="shared" si="228"/>
        <v/>
      </c>
      <c r="AM160" s="301" t="str">
        <f t="shared" si="258"/>
        <v/>
      </c>
      <c r="AN160" s="302" t="str">
        <f t="shared" si="229"/>
        <v/>
      </c>
      <c r="AO160" s="301" t="str">
        <f t="shared" si="259"/>
        <v/>
      </c>
      <c r="AP160" s="302" t="str">
        <f t="shared" si="230"/>
        <v/>
      </c>
      <c r="AQ160" s="301" t="str">
        <f t="shared" si="260"/>
        <v/>
      </c>
      <c r="AR160" s="302" t="str">
        <f t="shared" si="231"/>
        <v/>
      </c>
      <c r="AS160" s="301" t="str">
        <f t="shared" si="261"/>
        <v/>
      </c>
      <c r="AT160" s="302" t="str">
        <f t="shared" si="232"/>
        <v/>
      </c>
      <c r="AU160" s="301" t="str">
        <f t="shared" si="262"/>
        <v/>
      </c>
      <c r="AV160" s="302" t="str">
        <f t="shared" si="233"/>
        <v/>
      </c>
      <c r="AW160" s="301" t="str">
        <f t="shared" si="263"/>
        <v/>
      </c>
      <c r="AX160" s="302" t="str">
        <f t="shared" si="234"/>
        <v/>
      </c>
      <c r="AY160" s="301" t="str">
        <f t="shared" si="264"/>
        <v/>
      </c>
      <c r="AZ160" s="302" t="str">
        <f t="shared" si="235"/>
        <v/>
      </c>
      <c r="BA160" s="301" t="str">
        <f t="shared" si="265"/>
        <v/>
      </c>
      <c r="BB160" s="302" t="str">
        <f t="shared" si="236"/>
        <v/>
      </c>
      <c r="BC160" s="301" t="str">
        <f t="shared" si="266"/>
        <v/>
      </c>
      <c r="BD160" s="302" t="str">
        <f t="shared" si="237"/>
        <v/>
      </c>
      <c r="BE160" s="301" t="str">
        <f t="shared" si="267"/>
        <v/>
      </c>
      <c r="BF160" s="79" t="str">
        <f t="shared" si="238"/>
        <v/>
      </c>
      <c r="BG160" s="82" t="str">
        <f t="shared" si="268"/>
        <v/>
      </c>
      <c r="BH160" s="79" t="str">
        <f t="shared" si="239"/>
        <v/>
      </c>
      <c r="BI160" s="82" t="str">
        <f t="shared" si="269"/>
        <v/>
      </c>
      <c r="BJ160" s="79" t="str">
        <f t="shared" si="240"/>
        <v/>
      </c>
      <c r="BK160" s="82" t="str">
        <f t="shared" si="270"/>
        <v/>
      </c>
      <c r="BM160" s="785">
        <f t="shared" ca="1" si="271"/>
        <v>231698.83333333334</v>
      </c>
      <c r="BN160" s="1096">
        <f t="shared" ca="1" si="272"/>
        <v>57731.242929101129</v>
      </c>
      <c r="BO160" s="1105">
        <f t="shared" ca="1" si="273"/>
        <v>202833.21186878279</v>
      </c>
      <c r="BP160" s="1105">
        <f t="shared" ca="1" si="274"/>
        <v>260564.4547978839</v>
      </c>
    </row>
    <row r="161" spans="1:68" s="70" customFormat="1" ht="21" customHeight="1">
      <c r="A161" s="242">
        <v>26</v>
      </c>
      <c r="B161" s="1108" t="s">
        <v>551</v>
      </c>
      <c r="C161" s="474">
        <f t="shared" ca="1" si="210"/>
        <v>145742.03</v>
      </c>
      <c r="D161" s="302">
        <f t="shared" ca="1" si="211"/>
        <v>450000</v>
      </c>
      <c r="E161" s="301">
        <f t="shared" ca="1" si="241"/>
        <v>0.95238095238095233</v>
      </c>
      <c r="F161" s="302" t="str">
        <f t="shared" ca="1" si="212"/>
        <v/>
      </c>
      <c r="G161" s="301" t="str">
        <f t="shared" ca="1" si="242"/>
        <v/>
      </c>
      <c r="H161" s="302">
        <f t="shared" ca="1" si="213"/>
        <v>147000</v>
      </c>
      <c r="I161" s="301">
        <f t="shared" ca="1" si="243"/>
        <v>0</v>
      </c>
      <c r="J161" s="302" t="str">
        <f t="shared" ca="1" si="214"/>
        <v/>
      </c>
      <c r="K161" s="301" t="str">
        <f t="shared" ca="1" si="244"/>
        <v/>
      </c>
      <c r="L161" s="302">
        <f t="shared" ca="1" si="215"/>
        <v>517204</v>
      </c>
      <c r="M161" s="301">
        <f t="shared" ca="1" si="245"/>
        <v>0.95238095238095233</v>
      </c>
      <c r="N161" s="302">
        <f t="shared" ca="1" si="216"/>
        <v>517200</v>
      </c>
      <c r="O161" s="301">
        <f t="shared" ca="1" si="246"/>
        <v>0.95238095238095233</v>
      </c>
      <c r="P161" s="302">
        <f t="shared" ca="1" si="217"/>
        <v>600000</v>
      </c>
      <c r="Q161" s="301">
        <f t="shared" ca="1" si="247"/>
        <v>0</v>
      </c>
      <c r="R161" s="302">
        <f t="shared" ca="1" si="218"/>
        <v>517040</v>
      </c>
      <c r="S161" s="301">
        <f t="shared" ca="1" si="248"/>
        <v>0.95238095238095233</v>
      </c>
      <c r="T161" s="302" t="str">
        <f t="shared" si="219"/>
        <v/>
      </c>
      <c r="U161" s="301" t="str">
        <f t="shared" si="249"/>
        <v/>
      </c>
      <c r="V161" s="302" t="str">
        <f t="shared" si="220"/>
        <v/>
      </c>
      <c r="W161" s="301" t="str">
        <f t="shared" si="250"/>
        <v/>
      </c>
      <c r="X161" s="302" t="str">
        <f t="shared" si="221"/>
        <v/>
      </c>
      <c r="Y161" s="301" t="str">
        <f t="shared" si="251"/>
        <v/>
      </c>
      <c r="Z161" s="302" t="str">
        <f t="shared" si="222"/>
        <v/>
      </c>
      <c r="AA161" s="301" t="str">
        <f t="shared" si="252"/>
        <v/>
      </c>
      <c r="AB161" s="302" t="str">
        <f t="shared" si="223"/>
        <v/>
      </c>
      <c r="AC161" s="301" t="str">
        <f t="shared" si="253"/>
        <v/>
      </c>
      <c r="AD161" s="302" t="str">
        <f t="shared" si="224"/>
        <v/>
      </c>
      <c r="AE161" s="301" t="str">
        <f t="shared" si="254"/>
        <v/>
      </c>
      <c r="AF161" s="302" t="str">
        <f t="shared" si="225"/>
        <v/>
      </c>
      <c r="AG161" s="301" t="str">
        <f t="shared" si="255"/>
        <v/>
      </c>
      <c r="AH161" s="302" t="str">
        <f t="shared" si="226"/>
        <v/>
      </c>
      <c r="AI161" s="301" t="str">
        <f t="shared" si="256"/>
        <v/>
      </c>
      <c r="AJ161" s="302" t="str">
        <f t="shared" si="227"/>
        <v/>
      </c>
      <c r="AK161" s="301" t="str">
        <f t="shared" si="257"/>
        <v/>
      </c>
      <c r="AL161" s="302" t="str">
        <f t="shared" si="228"/>
        <v/>
      </c>
      <c r="AM161" s="301" t="str">
        <f t="shared" si="258"/>
        <v/>
      </c>
      <c r="AN161" s="302" t="str">
        <f t="shared" si="229"/>
        <v/>
      </c>
      <c r="AO161" s="301" t="str">
        <f t="shared" si="259"/>
        <v/>
      </c>
      <c r="AP161" s="302" t="str">
        <f t="shared" si="230"/>
        <v/>
      </c>
      <c r="AQ161" s="301" t="str">
        <f t="shared" si="260"/>
        <v/>
      </c>
      <c r="AR161" s="302" t="str">
        <f t="shared" si="231"/>
        <v/>
      </c>
      <c r="AS161" s="301" t="str">
        <f t="shared" si="261"/>
        <v/>
      </c>
      <c r="AT161" s="302" t="str">
        <f t="shared" si="232"/>
        <v/>
      </c>
      <c r="AU161" s="301" t="str">
        <f t="shared" si="262"/>
        <v/>
      </c>
      <c r="AV161" s="302" t="str">
        <f t="shared" si="233"/>
        <v/>
      </c>
      <c r="AW161" s="301" t="str">
        <f t="shared" si="263"/>
        <v/>
      </c>
      <c r="AX161" s="302" t="str">
        <f t="shared" si="234"/>
        <v/>
      </c>
      <c r="AY161" s="301" t="str">
        <f t="shared" si="264"/>
        <v/>
      </c>
      <c r="AZ161" s="302" t="str">
        <f t="shared" si="235"/>
        <v/>
      </c>
      <c r="BA161" s="301" t="str">
        <f t="shared" si="265"/>
        <v/>
      </c>
      <c r="BB161" s="302" t="str">
        <f t="shared" si="236"/>
        <v/>
      </c>
      <c r="BC161" s="301" t="str">
        <f t="shared" si="266"/>
        <v/>
      </c>
      <c r="BD161" s="302" t="str">
        <f t="shared" si="237"/>
        <v/>
      </c>
      <c r="BE161" s="301" t="str">
        <f t="shared" si="267"/>
        <v/>
      </c>
      <c r="BF161" s="79" t="str">
        <f t="shared" si="238"/>
        <v/>
      </c>
      <c r="BG161" s="82" t="str">
        <f t="shared" si="268"/>
        <v/>
      </c>
      <c r="BH161" s="79" t="str">
        <f t="shared" si="239"/>
        <v/>
      </c>
      <c r="BI161" s="82" t="str">
        <f t="shared" si="269"/>
        <v/>
      </c>
      <c r="BJ161" s="79" t="str">
        <f t="shared" si="240"/>
        <v/>
      </c>
      <c r="BK161" s="82" t="str">
        <f t="shared" si="270"/>
        <v/>
      </c>
      <c r="BM161" s="785">
        <f t="shared" ca="1" si="271"/>
        <v>458074</v>
      </c>
      <c r="BN161" s="1096">
        <f t="shared" ca="1" si="272"/>
        <v>145742.03372168692</v>
      </c>
      <c r="BO161" s="1105">
        <f t="shared" ca="1" si="273"/>
        <v>385202.98313915654</v>
      </c>
      <c r="BP161" s="1105">
        <f t="shared" ca="1" si="274"/>
        <v>530945.0168608434</v>
      </c>
    </row>
    <row r="162" spans="1:68" s="70" customFormat="1" ht="21" customHeight="1">
      <c r="A162" s="242">
        <v>27</v>
      </c>
      <c r="B162" s="1111" t="s">
        <v>553</v>
      </c>
      <c r="C162" s="474">
        <f t="shared" ca="1" si="210"/>
        <v>475254.03</v>
      </c>
      <c r="D162" s="302">
        <f t="shared" ca="1" si="211"/>
        <v>675000</v>
      </c>
      <c r="E162" s="301">
        <f t="shared" ca="1" si="241"/>
        <v>0</v>
      </c>
      <c r="F162" s="302" t="str">
        <f t="shared" ca="1" si="212"/>
        <v/>
      </c>
      <c r="G162" s="301" t="str">
        <f t="shared" ca="1" si="242"/>
        <v/>
      </c>
      <c r="H162" s="302">
        <f t="shared" ca="1" si="213"/>
        <v>436800</v>
      </c>
      <c r="I162" s="301">
        <f t="shared" ca="1" si="243"/>
        <v>0</v>
      </c>
      <c r="J162" s="302" t="str">
        <f t="shared" ca="1" si="214"/>
        <v/>
      </c>
      <c r="K162" s="301" t="str">
        <f t="shared" ca="1" si="244"/>
        <v/>
      </c>
      <c r="L162" s="302">
        <f t="shared" ca="1" si="215"/>
        <v>1164903</v>
      </c>
      <c r="M162" s="301">
        <f t="shared" ca="1" si="245"/>
        <v>0.95238095238095233</v>
      </c>
      <c r="N162" s="302">
        <f t="shared" ca="1" si="216"/>
        <v>1164900</v>
      </c>
      <c r="O162" s="301">
        <f t="shared" ca="1" si="246"/>
        <v>0.95238095238095233</v>
      </c>
      <c r="P162" s="302">
        <f t="shared" ca="1" si="217"/>
        <v>1950000</v>
      </c>
      <c r="Q162" s="301">
        <f t="shared" ca="1" si="247"/>
        <v>0</v>
      </c>
      <c r="R162" s="302">
        <f t="shared" ca="1" si="218"/>
        <v>1164330</v>
      </c>
      <c r="S162" s="301">
        <f t="shared" ca="1" si="248"/>
        <v>0.95238095238095233</v>
      </c>
      <c r="T162" s="302" t="str">
        <f t="shared" si="219"/>
        <v/>
      </c>
      <c r="U162" s="301" t="str">
        <f t="shared" si="249"/>
        <v/>
      </c>
      <c r="V162" s="302" t="str">
        <f t="shared" si="220"/>
        <v/>
      </c>
      <c r="W162" s="301" t="str">
        <f t="shared" si="250"/>
        <v/>
      </c>
      <c r="X162" s="302" t="str">
        <f t="shared" si="221"/>
        <v/>
      </c>
      <c r="Y162" s="301" t="str">
        <f t="shared" si="251"/>
        <v/>
      </c>
      <c r="Z162" s="302" t="str">
        <f t="shared" si="222"/>
        <v/>
      </c>
      <c r="AA162" s="301" t="str">
        <f t="shared" si="252"/>
        <v/>
      </c>
      <c r="AB162" s="302" t="str">
        <f t="shared" si="223"/>
        <v/>
      </c>
      <c r="AC162" s="301" t="str">
        <f t="shared" si="253"/>
        <v/>
      </c>
      <c r="AD162" s="302" t="str">
        <f t="shared" si="224"/>
        <v/>
      </c>
      <c r="AE162" s="301" t="str">
        <f t="shared" si="254"/>
        <v/>
      </c>
      <c r="AF162" s="302" t="str">
        <f t="shared" si="225"/>
        <v/>
      </c>
      <c r="AG162" s="301" t="str">
        <f t="shared" si="255"/>
        <v/>
      </c>
      <c r="AH162" s="302" t="str">
        <f t="shared" si="226"/>
        <v/>
      </c>
      <c r="AI162" s="301" t="str">
        <f t="shared" si="256"/>
        <v/>
      </c>
      <c r="AJ162" s="302" t="str">
        <f t="shared" si="227"/>
        <v/>
      </c>
      <c r="AK162" s="301" t="str">
        <f t="shared" si="257"/>
        <v/>
      </c>
      <c r="AL162" s="302" t="str">
        <f t="shared" si="228"/>
        <v/>
      </c>
      <c r="AM162" s="301" t="str">
        <f t="shared" si="258"/>
        <v/>
      </c>
      <c r="AN162" s="302" t="str">
        <f t="shared" si="229"/>
        <v/>
      </c>
      <c r="AO162" s="301" t="str">
        <f t="shared" si="259"/>
        <v/>
      </c>
      <c r="AP162" s="302" t="str">
        <f t="shared" si="230"/>
        <v/>
      </c>
      <c r="AQ162" s="301" t="str">
        <f t="shared" si="260"/>
        <v/>
      </c>
      <c r="AR162" s="302" t="str">
        <f t="shared" si="231"/>
        <v/>
      </c>
      <c r="AS162" s="301" t="str">
        <f t="shared" si="261"/>
        <v/>
      </c>
      <c r="AT162" s="302" t="str">
        <f t="shared" si="232"/>
        <v/>
      </c>
      <c r="AU162" s="301" t="str">
        <f t="shared" si="262"/>
        <v/>
      </c>
      <c r="AV162" s="302" t="str">
        <f t="shared" si="233"/>
        <v/>
      </c>
      <c r="AW162" s="301" t="str">
        <f t="shared" si="263"/>
        <v/>
      </c>
      <c r="AX162" s="302" t="str">
        <f t="shared" si="234"/>
        <v/>
      </c>
      <c r="AY162" s="301" t="str">
        <f t="shared" si="264"/>
        <v/>
      </c>
      <c r="AZ162" s="302" t="str">
        <f t="shared" si="235"/>
        <v/>
      </c>
      <c r="BA162" s="301" t="str">
        <f t="shared" si="265"/>
        <v/>
      </c>
      <c r="BB162" s="302" t="str">
        <f t="shared" si="236"/>
        <v/>
      </c>
      <c r="BC162" s="301" t="str">
        <f t="shared" si="266"/>
        <v/>
      </c>
      <c r="BD162" s="302" t="str">
        <f t="shared" si="237"/>
        <v/>
      </c>
      <c r="BE162" s="301" t="str">
        <f t="shared" si="267"/>
        <v/>
      </c>
      <c r="BF162" s="79" t="str">
        <f t="shared" si="238"/>
        <v/>
      </c>
      <c r="BG162" s="82" t="str">
        <f t="shared" si="268"/>
        <v/>
      </c>
      <c r="BH162" s="79" t="str">
        <f t="shared" si="239"/>
        <v/>
      </c>
      <c r="BI162" s="82" t="str">
        <f t="shared" si="269"/>
        <v/>
      </c>
      <c r="BJ162" s="79" t="str">
        <f t="shared" si="240"/>
        <v/>
      </c>
      <c r="BK162" s="82" t="str">
        <f t="shared" si="270"/>
        <v/>
      </c>
      <c r="BM162" s="785">
        <f t="shared" ca="1" si="271"/>
        <v>1092655.5</v>
      </c>
      <c r="BN162" s="1096">
        <f t="shared" ca="1" si="272"/>
        <v>475254.02825357515</v>
      </c>
      <c r="BO162" s="1105">
        <f t="shared" ca="1" si="273"/>
        <v>855028.48587321246</v>
      </c>
      <c r="BP162" s="1105">
        <f t="shared" ca="1" si="274"/>
        <v>1330282.5141267877</v>
      </c>
    </row>
    <row r="163" spans="1:68" s="70" customFormat="1" ht="21" customHeight="1">
      <c r="A163" s="242">
        <v>28</v>
      </c>
      <c r="B163" s="1108" t="s">
        <v>555</v>
      </c>
      <c r="C163" s="474">
        <f t="shared" ca="1" si="210"/>
        <v>178131.21</v>
      </c>
      <c r="D163" s="302">
        <f t="shared" ca="1" si="211"/>
        <v>225000</v>
      </c>
      <c r="E163" s="301">
        <f t="shared" ca="1" si="241"/>
        <v>0</v>
      </c>
      <c r="F163" s="302" t="str">
        <f t="shared" ca="1" si="212"/>
        <v/>
      </c>
      <c r="G163" s="301" t="str">
        <f t="shared" ca="1" si="242"/>
        <v/>
      </c>
      <c r="H163" s="302">
        <f t="shared" ca="1" si="213"/>
        <v>60000</v>
      </c>
      <c r="I163" s="301">
        <f t="shared" ca="1" si="243"/>
        <v>0</v>
      </c>
      <c r="J163" s="302" t="str">
        <f t="shared" ca="1" si="214"/>
        <v/>
      </c>
      <c r="K163" s="301" t="str">
        <f t="shared" ca="1" si="244"/>
        <v/>
      </c>
      <c r="L163" s="302">
        <f t="shared" ca="1" si="215"/>
        <v>525903</v>
      </c>
      <c r="M163" s="301">
        <f t="shared" ca="1" si="245"/>
        <v>0</v>
      </c>
      <c r="N163" s="302">
        <f t="shared" ca="1" si="216"/>
        <v>525900</v>
      </c>
      <c r="O163" s="301">
        <f t="shared" ca="1" si="246"/>
        <v>0</v>
      </c>
      <c r="P163" s="302">
        <f t="shared" ca="1" si="217"/>
        <v>350000</v>
      </c>
      <c r="Q163" s="301">
        <f t="shared" ca="1" si="247"/>
        <v>0.95238095238095233</v>
      </c>
      <c r="R163" s="302">
        <f t="shared" ca="1" si="218"/>
        <v>525750</v>
      </c>
      <c r="S163" s="301">
        <f t="shared" ca="1" si="248"/>
        <v>0</v>
      </c>
      <c r="T163" s="302" t="str">
        <f t="shared" si="219"/>
        <v/>
      </c>
      <c r="U163" s="301" t="str">
        <f t="shared" si="249"/>
        <v/>
      </c>
      <c r="V163" s="302" t="str">
        <f t="shared" si="220"/>
        <v/>
      </c>
      <c r="W163" s="301" t="str">
        <f t="shared" si="250"/>
        <v/>
      </c>
      <c r="X163" s="302" t="str">
        <f t="shared" si="221"/>
        <v/>
      </c>
      <c r="Y163" s="301" t="str">
        <f t="shared" si="251"/>
        <v/>
      </c>
      <c r="Z163" s="302" t="str">
        <f t="shared" si="222"/>
        <v/>
      </c>
      <c r="AA163" s="301" t="str">
        <f t="shared" si="252"/>
        <v/>
      </c>
      <c r="AB163" s="302" t="str">
        <f t="shared" si="223"/>
        <v/>
      </c>
      <c r="AC163" s="301" t="str">
        <f t="shared" si="253"/>
        <v/>
      </c>
      <c r="AD163" s="302" t="str">
        <f t="shared" si="224"/>
        <v/>
      </c>
      <c r="AE163" s="301" t="str">
        <f t="shared" si="254"/>
        <v/>
      </c>
      <c r="AF163" s="302" t="str">
        <f t="shared" si="225"/>
        <v/>
      </c>
      <c r="AG163" s="301" t="str">
        <f t="shared" si="255"/>
        <v/>
      </c>
      <c r="AH163" s="302" t="str">
        <f t="shared" si="226"/>
        <v/>
      </c>
      <c r="AI163" s="301" t="str">
        <f t="shared" si="256"/>
        <v/>
      </c>
      <c r="AJ163" s="302" t="str">
        <f t="shared" si="227"/>
        <v/>
      </c>
      <c r="AK163" s="301" t="str">
        <f t="shared" si="257"/>
        <v/>
      </c>
      <c r="AL163" s="302" t="str">
        <f t="shared" si="228"/>
        <v/>
      </c>
      <c r="AM163" s="301" t="str">
        <f t="shared" si="258"/>
        <v/>
      </c>
      <c r="AN163" s="302" t="str">
        <f t="shared" si="229"/>
        <v/>
      </c>
      <c r="AO163" s="301" t="str">
        <f t="shared" si="259"/>
        <v/>
      </c>
      <c r="AP163" s="302" t="str">
        <f t="shared" si="230"/>
        <v/>
      </c>
      <c r="AQ163" s="301" t="str">
        <f t="shared" si="260"/>
        <v/>
      </c>
      <c r="AR163" s="302" t="str">
        <f t="shared" si="231"/>
        <v/>
      </c>
      <c r="AS163" s="301" t="str">
        <f t="shared" si="261"/>
        <v/>
      </c>
      <c r="AT163" s="302" t="str">
        <f t="shared" si="232"/>
        <v/>
      </c>
      <c r="AU163" s="301" t="str">
        <f t="shared" si="262"/>
        <v/>
      </c>
      <c r="AV163" s="302" t="str">
        <f t="shared" si="233"/>
        <v/>
      </c>
      <c r="AW163" s="301" t="str">
        <f t="shared" si="263"/>
        <v/>
      </c>
      <c r="AX163" s="302" t="str">
        <f t="shared" si="234"/>
        <v/>
      </c>
      <c r="AY163" s="301" t="str">
        <f t="shared" si="264"/>
        <v/>
      </c>
      <c r="AZ163" s="302" t="str">
        <f t="shared" si="235"/>
        <v/>
      </c>
      <c r="BA163" s="301" t="str">
        <f t="shared" si="265"/>
        <v/>
      </c>
      <c r="BB163" s="302" t="str">
        <f t="shared" si="236"/>
        <v/>
      </c>
      <c r="BC163" s="301" t="str">
        <f t="shared" si="266"/>
        <v/>
      </c>
      <c r="BD163" s="302" t="str">
        <f t="shared" si="237"/>
        <v/>
      </c>
      <c r="BE163" s="301" t="str">
        <f t="shared" si="267"/>
        <v/>
      </c>
      <c r="BF163" s="79" t="str">
        <f t="shared" si="238"/>
        <v/>
      </c>
      <c r="BG163" s="82" t="str">
        <f t="shared" si="268"/>
        <v/>
      </c>
      <c r="BH163" s="79" t="str">
        <f t="shared" si="239"/>
        <v/>
      </c>
      <c r="BI163" s="82" t="str">
        <f t="shared" si="269"/>
        <v/>
      </c>
      <c r="BJ163" s="79" t="str">
        <f t="shared" si="240"/>
        <v/>
      </c>
      <c r="BK163" s="82" t="str">
        <f t="shared" si="270"/>
        <v/>
      </c>
      <c r="BM163" s="785">
        <f t="shared" ca="1" si="271"/>
        <v>368758.83333333331</v>
      </c>
      <c r="BN163" s="1096">
        <f t="shared" ca="1" si="272"/>
        <v>178131.21331424642</v>
      </c>
      <c r="BO163" s="1105">
        <f t="shared" ca="1" si="273"/>
        <v>279693.22667621012</v>
      </c>
      <c r="BP163" s="1105">
        <f t="shared" ca="1" si="274"/>
        <v>457824.43999045651</v>
      </c>
    </row>
    <row r="164" spans="1:68" s="70" customFormat="1" ht="21" customHeight="1">
      <c r="A164" s="242">
        <v>29</v>
      </c>
      <c r="B164" s="1108" t="s">
        <v>563</v>
      </c>
      <c r="C164" s="474">
        <f t="shared" ca="1" si="210"/>
        <v>125346.98</v>
      </c>
      <c r="D164" s="302">
        <f t="shared" ca="1" si="211"/>
        <v>445500</v>
      </c>
      <c r="E164" s="301">
        <f t="shared" ca="1" si="241"/>
        <v>0</v>
      </c>
      <c r="F164" s="302" t="str">
        <f t="shared" ca="1" si="212"/>
        <v/>
      </c>
      <c r="G164" s="301" t="str">
        <f t="shared" ca="1" si="242"/>
        <v/>
      </c>
      <c r="H164" s="302">
        <f t="shared" ca="1" si="213"/>
        <v>864600</v>
      </c>
      <c r="I164" s="301">
        <f t="shared" ca="1" si="243"/>
        <v>0</v>
      </c>
      <c r="J164" s="302" t="str">
        <f t="shared" ca="1" si="214"/>
        <v/>
      </c>
      <c r="K164" s="301" t="str">
        <f t="shared" ca="1" si="244"/>
        <v/>
      </c>
      <c r="L164" s="302">
        <f t="shared" ca="1" si="215"/>
        <v>621676</v>
      </c>
      <c r="M164" s="301">
        <f t="shared" ca="1" si="245"/>
        <v>0.95238095238095233</v>
      </c>
      <c r="N164" s="302">
        <f t="shared" ca="1" si="216"/>
        <v>621687</v>
      </c>
      <c r="O164" s="301">
        <f t="shared" ca="1" si="246"/>
        <v>0.95238095238095233</v>
      </c>
      <c r="P164" s="302">
        <f t="shared" ca="1" si="217"/>
        <v>715000</v>
      </c>
      <c r="Q164" s="301">
        <f t="shared" ca="1" si="247"/>
        <v>0</v>
      </c>
      <c r="R164" s="302">
        <f t="shared" ca="1" si="218"/>
        <v>626043</v>
      </c>
      <c r="S164" s="301">
        <f t="shared" ca="1" si="248"/>
        <v>0.95238095238095233</v>
      </c>
      <c r="T164" s="302" t="str">
        <f t="shared" si="219"/>
        <v/>
      </c>
      <c r="U164" s="301" t="str">
        <f t="shared" si="249"/>
        <v/>
      </c>
      <c r="V164" s="302" t="str">
        <f t="shared" si="220"/>
        <v/>
      </c>
      <c r="W164" s="301" t="str">
        <f t="shared" si="250"/>
        <v/>
      </c>
      <c r="X164" s="302" t="str">
        <f t="shared" si="221"/>
        <v/>
      </c>
      <c r="Y164" s="301" t="str">
        <f t="shared" si="251"/>
        <v/>
      </c>
      <c r="Z164" s="302" t="str">
        <f t="shared" si="222"/>
        <v/>
      </c>
      <c r="AA164" s="301" t="str">
        <f t="shared" si="252"/>
        <v/>
      </c>
      <c r="AB164" s="302" t="str">
        <f t="shared" si="223"/>
        <v/>
      </c>
      <c r="AC164" s="301" t="str">
        <f t="shared" si="253"/>
        <v/>
      </c>
      <c r="AD164" s="302" t="str">
        <f t="shared" si="224"/>
        <v/>
      </c>
      <c r="AE164" s="301" t="str">
        <f t="shared" si="254"/>
        <v/>
      </c>
      <c r="AF164" s="302" t="str">
        <f t="shared" si="225"/>
        <v/>
      </c>
      <c r="AG164" s="301" t="str">
        <f t="shared" si="255"/>
        <v/>
      </c>
      <c r="AH164" s="302" t="str">
        <f t="shared" si="226"/>
        <v/>
      </c>
      <c r="AI164" s="301" t="str">
        <f t="shared" si="256"/>
        <v/>
      </c>
      <c r="AJ164" s="302" t="str">
        <f t="shared" si="227"/>
        <v/>
      </c>
      <c r="AK164" s="301" t="str">
        <f t="shared" si="257"/>
        <v/>
      </c>
      <c r="AL164" s="302" t="str">
        <f t="shared" si="228"/>
        <v/>
      </c>
      <c r="AM164" s="301" t="str">
        <f t="shared" si="258"/>
        <v/>
      </c>
      <c r="AN164" s="302" t="str">
        <f t="shared" si="229"/>
        <v/>
      </c>
      <c r="AO164" s="301" t="str">
        <f t="shared" si="259"/>
        <v/>
      </c>
      <c r="AP164" s="302" t="str">
        <f t="shared" si="230"/>
        <v/>
      </c>
      <c r="AQ164" s="301" t="str">
        <f t="shared" si="260"/>
        <v/>
      </c>
      <c r="AR164" s="302" t="str">
        <f t="shared" si="231"/>
        <v/>
      </c>
      <c r="AS164" s="301" t="str">
        <f t="shared" si="261"/>
        <v/>
      </c>
      <c r="AT164" s="302" t="str">
        <f t="shared" si="232"/>
        <v/>
      </c>
      <c r="AU164" s="301" t="str">
        <f t="shared" si="262"/>
        <v/>
      </c>
      <c r="AV164" s="302" t="str">
        <f t="shared" si="233"/>
        <v/>
      </c>
      <c r="AW164" s="301" t="str">
        <f t="shared" si="263"/>
        <v/>
      </c>
      <c r="AX164" s="302" t="str">
        <f t="shared" si="234"/>
        <v/>
      </c>
      <c r="AY164" s="301" t="str">
        <f t="shared" si="264"/>
        <v/>
      </c>
      <c r="AZ164" s="302" t="str">
        <f t="shared" si="235"/>
        <v/>
      </c>
      <c r="BA164" s="301" t="str">
        <f t="shared" si="265"/>
        <v/>
      </c>
      <c r="BB164" s="302" t="str">
        <f t="shared" si="236"/>
        <v/>
      </c>
      <c r="BC164" s="301" t="str">
        <f t="shared" si="266"/>
        <v/>
      </c>
      <c r="BD164" s="302" t="str">
        <f t="shared" si="237"/>
        <v/>
      </c>
      <c r="BE164" s="301" t="str">
        <f t="shared" si="267"/>
        <v/>
      </c>
      <c r="BF164" s="79" t="str">
        <f t="shared" si="238"/>
        <v/>
      </c>
      <c r="BG164" s="82" t="str">
        <f t="shared" si="268"/>
        <v/>
      </c>
      <c r="BH164" s="79" t="str">
        <f t="shared" si="239"/>
        <v/>
      </c>
      <c r="BI164" s="82" t="str">
        <f t="shared" si="269"/>
        <v/>
      </c>
      <c r="BJ164" s="79" t="str">
        <f t="shared" si="240"/>
        <v/>
      </c>
      <c r="BK164" s="82" t="str">
        <f t="shared" si="270"/>
        <v/>
      </c>
      <c r="BM164" s="785">
        <f t="shared" ca="1" si="271"/>
        <v>649084.33333333337</v>
      </c>
      <c r="BN164" s="1096">
        <f t="shared" ca="1" si="272"/>
        <v>125346.97983420086</v>
      </c>
      <c r="BO164" s="1105">
        <f t="shared" ca="1" si="273"/>
        <v>586410.84341623296</v>
      </c>
      <c r="BP164" s="1105">
        <f t="shared" ca="1" si="274"/>
        <v>711757.82325043378</v>
      </c>
    </row>
    <row r="165" spans="1:68" s="70" customFormat="1" ht="21" customHeight="1">
      <c r="A165" s="242">
        <v>30</v>
      </c>
      <c r="B165" s="1108" t="s">
        <v>571</v>
      </c>
      <c r="C165" s="474">
        <f t="shared" ca="1" si="210"/>
        <v>233130.37</v>
      </c>
      <c r="D165" s="302">
        <f t="shared" ca="1" si="211"/>
        <v>900000</v>
      </c>
      <c r="E165" s="301">
        <f t="shared" ca="1" si="241"/>
        <v>0</v>
      </c>
      <c r="F165" s="302" t="str">
        <f t="shared" ca="1" si="212"/>
        <v/>
      </c>
      <c r="G165" s="301" t="str">
        <f t="shared" ca="1" si="242"/>
        <v/>
      </c>
      <c r="H165" s="302">
        <f t="shared" ca="1" si="213"/>
        <v>194000</v>
      </c>
      <c r="I165" s="301">
        <f t="shared" ca="1" si="243"/>
        <v>0</v>
      </c>
      <c r="J165" s="302" t="str">
        <f t="shared" ca="1" si="214"/>
        <v/>
      </c>
      <c r="K165" s="301" t="str">
        <f t="shared" ca="1" si="244"/>
        <v/>
      </c>
      <c r="L165" s="302">
        <f t="shared" ca="1" si="215"/>
        <v>341048</v>
      </c>
      <c r="M165" s="301">
        <f t="shared" ca="1" si="245"/>
        <v>0.95238095238095233</v>
      </c>
      <c r="N165" s="302">
        <f t="shared" ca="1" si="216"/>
        <v>341056</v>
      </c>
      <c r="O165" s="301">
        <f t="shared" ca="1" si="246"/>
        <v>0.95238095238095233</v>
      </c>
      <c r="P165" s="302">
        <f t="shared" ca="1" si="217"/>
        <v>600000</v>
      </c>
      <c r="Q165" s="301">
        <f t="shared" ca="1" si="247"/>
        <v>0</v>
      </c>
      <c r="R165" s="302">
        <f t="shared" ca="1" si="218"/>
        <v>341040</v>
      </c>
      <c r="S165" s="301">
        <f t="shared" ca="1" si="248"/>
        <v>0.95238095238095233</v>
      </c>
      <c r="T165" s="302" t="str">
        <f t="shared" si="219"/>
        <v/>
      </c>
      <c r="U165" s="301" t="str">
        <f t="shared" si="249"/>
        <v/>
      </c>
      <c r="V165" s="302" t="str">
        <f t="shared" si="220"/>
        <v/>
      </c>
      <c r="W165" s="301" t="str">
        <f t="shared" si="250"/>
        <v/>
      </c>
      <c r="X165" s="302" t="str">
        <f t="shared" si="221"/>
        <v/>
      </c>
      <c r="Y165" s="301" t="str">
        <f t="shared" si="251"/>
        <v/>
      </c>
      <c r="Z165" s="302" t="str">
        <f t="shared" si="222"/>
        <v/>
      </c>
      <c r="AA165" s="301" t="str">
        <f t="shared" si="252"/>
        <v/>
      </c>
      <c r="AB165" s="302" t="str">
        <f t="shared" si="223"/>
        <v/>
      </c>
      <c r="AC165" s="301" t="str">
        <f t="shared" si="253"/>
        <v/>
      </c>
      <c r="AD165" s="302" t="str">
        <f t="shared" si="224"/>
        <v/>
      </c>
      <c r="AE165" s="301" t="str">
        <f t="shared" si="254"/>
        <v/>
      </c>
      <c r="AF165" s="302" t="str">
        <f t="shared" si="225"/>
        <v/>
      </c>
      <c r="AG165" s="301" t="str">
        <f t="shared" si="255"/>
        <v/>
      </c>
      <c r="AH165" s="302" t="str">
        <f t="shared" si="226"/>
        <v/>
      </c>
      <c r="AI165" s="301" t="str">
        <f t="shared" si="256"/>
        <v/>
      </c>
      <c r="AJ165" s="302" t="str">
        <f t="shared" si="227"/>
        <v/>
      </c>
      <c r="AK165" s="301" t="str">
        <f t="shared" si="257"/>
        <v/>
      </c>
      <c r="AL165" s="302" t="str">
        <f t="shared" si="228"/>
        <v/>
      </c>
      <c r="AM165" s="301" t="str">
        <f t="shared" si="258"/>
        <v/>
      </c>
      <c r="AN165" s="302" t="str">
        <f t="shared" si="229"/>
        <v/>
      </c>
      <c r="AO165" s="301" t="str">
        <f t="shared" si="259"/>
        <v/>
      </c>
      <c r="AP165" s="302" t="str">
        <f t="shared" si="230"/>
        <v/>
      </c>
      <c r="AQ165" s="301" t="str">
        <f t="shared" si="260"/>
        <v/>
      </c>
      <c r="AR165" s="302" t="str">
        <f t="shared" si="231"/>
        <v/>
      </c>
      <c r="AS165" s="301" t="str">
        <f t="shared" si="261"/>
        <v/>
      </c>
      <c r="AT165" s="302" t="str">
        <f t="shared" si="232"/>
        <v/>
      </c>
      <c r="AU165" s="301" t="str">
        <f t="shared" si="262"/>
        <v/>
      </c>
      <c r="AV165" s="302" t="str">
        <f t="shared" si="233"/>
        <v/>
      </c>
      <c r="AW165" s="301" t="str">
        <f t="shared" si="263"/>
        <v/>
      </c>
      <c r="AX165" s="302" t="str">
        <f t="shared" si="234"/>
        <v/>
      </c>
      <c r="AY165" s="301" t="str">
        <f t="shared" si="264"/>
        <v/>
      </c>
      <c r="AZ165" s="302" t="str">
        <f t="shared" si="235"/>
        <v/>
      </c>
      <c r="BA165" s="301" t="str">
        <f t="shared" si="265"/>
        <v/>
      </c>
      <c r="BB165" s="302" t="str">
        <f t="shared" si="236"/>
        <v/>
      </c>
      <c r="BC165" s="301" t="str">
        <f t="shared" si="266"/>
        <v/>
      </c>
      <c r="BD165" s="302" t="str">
        <f t="shared" si="237"/>
        <v/>
      </c>
      <c r="BE165" s="301" t="str">
        <f t="shared" si="267"/>
        <v/>
      </c>
      <c r="BF165" s="79" t="str">
        <f t="shared" si="238"/>
        <v/>
      </c>
      <c r="BG165" s="82" t="str">
        <f t="shared" si="268"/>
        <v/>
      </c>
      <c r="BH165" s="79" t="str">
        <f t="shared" si="239"/>
        <v/>
      </c>
      <c r="BI165" s="82" t="str">
        <f t="shared" si="269"/>
        <v/>
      </c>
      <c r="BJ165" s="79" t="str">
        <f t="shared" si="240"/>
        <v/>
      </c>
      <c r="BK165" s="82" t="str">
        <f t="shared" si="270"/>
        <v/>
      </c>
      <c r="BM165" s="785">
        <f t="shared" ca="1" si="271"/>
        <v>452857.33333333331</v>
      </c>
      <c r="BN165" s="1096">
        <f t="shared" ca="1" si="272"/>
        <v>233130.37443933001</v>
      </c>
      <c r="BO165" s="1105">
        <f t="shared" ca="1" si="273"/>
        <v>336292.14611366834</v>
      </c>
      <c r="BP165" s="1105">
        <f t="shared" ca="1" si="274"/>
        <v>569422.52055299829</v>
      </c>
    </row>
    <row r="166" spans="1:68" s="70" customFormat="1" ht="21" customHeight="1">
      <c r="A166" s="242">
        <v>31</v>
      </c>
      <c r="B166" s="1111" t="s">
        <v>573</v>
      </c>
      <c r="C166" s="474">
        <f t="shared" ca="1" si="210"/>
        <v>73266.5</v>
      </c>
      <c r="D166" s="302">
        <f t="shared" ca="1" si="211"/>
        <v>315000</v>
      </c>
      <c r="E166" s="301">
        <f t="shared" ca="1" si="241"/>
        <v>0</v>
      </c>
      <c r="F166" s="302" t="str">
        <f t="shared" ca="1" si="212"/>
        <v/>
      </c>
      <c r="G166" s="301" t="str">
        <f t="shared" ca="1" si="242"/>
        <v/>
      </c>
      <c r="H166" s="302">
        <f t="shared" ca="1" si="213"/>
        <v>97500</v>
      </c>
      <c r="I166" s="301">
        <f t="shared" ca="1" si="243"/>
        <v>0</v>
      </c>
      <c r="J166" s="302" t="str">
        <f t="shared" ca="1" si="214"/>
        <v/>
      </c>
      <c r="K166" s="301" t="str">
        <f t="shared" ca="1" si="244"/>
        <v/>
      </c>
      <c r="L166" s="302">
        <f t="shared" ca="1" si="215"/>
        <v>144647</v>
      </c>
      <c r="M166" s="301">
        <f t="shared" ca="1" si="245"/>
        <v>0.95238095238095233</v>
      </c>
      <c r="N166" s="302">
        <f t="shared" ca="1" si="216"/>
        <v>144648</v>
      </c>
      <c r="O166" s="301">
        <f t="shared" ca="1" si="246"/>
        <v>0.95238095238095233</v>
      </c>
      <c r="P166" s="302">
        <f t="shared" ca="1" si="217"/>
        <v>100000</v>
      </c>
      <c r="Q166" s="301">
        <f t="shared" ca="1" si="247"/>
        <v>0</v>
      </c>
      <c r="R166" s="302">
        <f t="shared" ca="1" si="218"/>
        <v>144641</v>
      </c>
      <c r="S166" s="301">
        <f t="shared" ca="1" si="248"/>
        <v>0.95238095238095233</v>
      </c>
      <c r="T166" s="302" t="str">
        <f t="shared" si="219"/>
        <v/>
      </c>
      <c r="U166" s="301" t="str">
        <f t="shared" si="249"/>
        <v/>
      </c>
      <c r="V166" s="302" t="str">
        <f t="shared" si="220"/>
        <v/>
      </c>
      <c r="W166" s="301" t="str">
        <f t="shared" si="250"/>
        <v/>
      </c>
      <c r="X166" s="302" t="str">
        <f t="shared" si="221"/>
        <v/>
      </c>
      <c r="Y166" s="301" t="str">
        <f t="shared" si="251"/>
        <v/>
      </c>
      <c r="Z166" s="302" t="str">
        <f t="shared" si="222"/>
        <v/>
      </c>
      <c r="AA166" s="301" t="str">
        <f t="shared" si="252"/>
        <v/>
      </c>
      <c r="AB166" s="302" t="str">
        <f t="shared" si="223"/>
        <v/>
      </c>
      <c r="AC166" s="301" t="str">
        <f t="shared" si="253"/>
        <v/>
      </c>
      <c r="AD166" s="302" t="str">
        <f t="shared" si="224"/>
        <v/>
      </c>
      <c r="AE166" s="301" t="str">
        <f t="shared" si="254"/>
        <v/>
      </c>
      <c r="AF166" s="302" t="str">
        <f t="shared" si="225"/>
        <v/>
      </c>
      <c r="AG166" s="301" t="str">
        <f t="shared" si="255"/>
        <v/>
      </c>
      <c r="AH166" s="302" t="str">
        <f t="shared" si="226"/>
        <v/>
      </c>
      <c r="AI166" s="301" t="str">
        <f t="shared" si="256"/>
        <v/>
      </c>
      <c r="AJ166" s="302" t="str">
        <f t="shared" si="227"/>
        <v/>
      </c>
      <c r="AK166" s="301" t="str">
        <f t="shared" si="257"/>
        <v/>
      </c>
      <c r="AL166" s="302" t="str">
        <f t="shared" si="228"/>
        <v/>
      </c>
      <c r="AM166" s="301" t="str">
        <f t="shared" si="258"/>
        <v/>
      </c>
      <c r="AN166" s="302" t="str">
        <f t="shared" si="229"/>
        <v/>
      </c>
      <c r="AO166" s="301" t="str">
        <f t="shared" si="259"/>
        <v/>
      </c>
      <c r="AP166" s="302" t="str">
        <f t="shared" si="230"/>
        <v/>
      </c>
      <c r="AQ166" s="301" t="str">
        <f t="shared" si="260"/>
        <v/>
      </c>
      <c r="AR166" s="302" t="str">
        <f t="shared" si="231"/>
        <v/>
      </c>
      <c r="AS166" s="301" t="str">
        <f t="shared" si="261"/>
        <v/>
      </c>
      <c r="AT166" s="302" t="str">
        <f t="shared" si="232"/>
        <v/>
      </c>
      <c r="AU166" s="301" t="str">
        <f t="shared" si="262"/>
        <v/>
      </c>
      <c r="AV166" s="302" t="str">
        <f t="shared" si="233"/>
        <v/>
      </c>
      <c r="AW166" s="301" t="str">
        <f t="shared" si="263"/>
        <v/>
      </c>
      <c r="AX166" s="302" t="str">
        <f t="shared" si="234"/>
        <v/>
      </c>
      <c r="AY166" s="301" t="str">
        <f t="shared" si="264"/>
        <v/>
      </c>
      <c r="AZ166" s="302" t="str">
        <f t="shared" si="235"/>
        <v/>
      </c>
      <c r="BA166" s="301" t="str">
        <f t="shared" si="265"/>
        <v/>
      </c>
      <c r="BB166" s="302" t="str">
        <f t="shared" si="236"/>
        <v/>
      </c>
      <c r="BC166" s="301" t="str">
        <f t="shared" si="266"/>
        <v/>
      </c>
      <c r="BD166" s="302" t="str">
        <f t="shared" si="237"/>
        <v/>
      </c>
      <c r="BE166" s="301" t="str">
        <f t="shared" si="267"/>
        <v/>
      </c>
      <c r="BF166" s="79" t="str">
        <f t="shared" si="238"/>
        <v/>
      </c>
      <c r="BG166" s="82" t="str">
        <f t="shared" si="268"/>
        <v/>
      </c>
      <c r="BH166" s="79" t="str">
        <f t="shared" si="239"/>
        <v/>
      </c>
      <c r="BI166" s="82" t="str">
        <f t="shared" si="269"/>
        <v/>
      </c>
      <c r="BJ166" s="79" t="str">
        <f t="shared" si="240"/>
        <v/>
      </c>
      <c r="BK166" s="82" t="str">
        <f t="shared" si="270"/>
        <v/>
      </c>
      <c r="BM166" s="785">
        <f t="shared" ca="1" si="271"/>
        <v>157739.33333333334</v>
      </c>
      <c r="BN166" s="1096">
        <f t="shared" ca="1" si="272"/>
        <v>73266.504069428309</v>
      </c>
      <c r="BO166" s="1105">
        <f t="shared" ca="1" si="273"/>
        <v>121106.08129861919</v>
      </c>
      <c r="BP166" s="1105">
        <f t="shared" ca="1" si="274"/>
        <v>194372.5853680475</v>
      </c>
    </row>
    <row r="167" spans="1:68" s="70" customFormat="1" ht="21" customHeight="1">
      <c r="A167" s="242">
        <v>32</v>
      </c>
      <c r="B167" s="1111" t="s">
        <v>577</v>
      </c>
      <c r="C167" s="474">
        <f t="shared" ca="1" si="210"/>
        <v>1624270.56</v>
      </c>
      <c r="D167" s="302">
        <f t="shared" ca="1" si="211"/>
        <v>1620000</v>
      </c>
      <c r="E167" s="301">
        <f t="shared" ca="1" si="241"/>
        <v>0.95238095238095233</v>
      </c>
      <c r="F167" s="302" t="str">
        <f t="shared" ca="1" si="212"/>
        <v/>
      </c>
      <c r="G167" s="301" t="str">
        <f t="shared" ca="1" si="242"/>
        <v/>
      </c>
      <c r="H167" s="302">
        <f t="shared" ca="1" si="213"/>
        <v>750000</v>
      </c>
      <c r="I167" s="301">
        <f t="shared" ca="1" si="243"/>
        <v>0.95238095238095233</v>
      </c>
      <c r="J167" s="302" t="str">
        <f t="shared" ca="1" si="214"/>
        <v/>
      </c>
      <c r="K167" s="301" t="str">
        <f t="shared" ca="1" si="244"/>
        <v/>
      </c>
      <c r="L167" s="302">
        <f t="shared" ca="1" si="215"/>
        <v>498642</v>
      </c>
      <c r="M167" s="301">
        <f t="shared" ca="1" si="245"/>
        <v>0</v>
      </c>
      <c r="N167" s="302">
        <f t="shared" ca="1" si="216"/>
        <v>498640</v>
      </c>
      <c r="O167" s="301">
        <f t="shared" ca="1" si="246"/>
        <v>0</v>
      </c>
      <c r="P167" s="302">
        <f t="shared" ca="1" si="217"/>
        <v>5000000</v>
      </c>
      <c r="Q167" s="301">
        <f t="shared" ca="1" si="247"/>
        <v>0</v>
      </c>
      <c r="R167" s="302">
        <f t="shared" ca="1" si="218"/>
        <v>499936</v>
      </c>
      <c r="S167" s="301">
        <f t="shared" ca="1" si="248"/>
        <v>0</v>
      </c>
      <c r="T167" s="302" t="str">
        <f t="shared" si="219"/>
        <v/>
      </c>
      <c r="U167" s="301" t="str">
        <f t="shared" si="249"/>
        <v/>
      </c>
      <c r="V167" s="302" t="str">
        <f t="shared" si="220"/>
        <v/>
      </c>
      <c r="W167" s="301" t="str">
        <f t="shared" si="250"/>
        <v/>
      </c>
      <c r="X167" s="302" t="str">
        <f t="shared" si="221"/>
        <v/>
      </c>
      <c r="Y167" s="301" t="str">
        <f t="shared" si="251"/>
        <v/>
      </c>
      <c r="Z167" s="302" t="str">
        <f t="shared" si="222"/>
        <v/>
      </c>
      <c r="AA167" s="301" t="str">
        <f t="shared" si="252"/>
        <v/>
      </c>
      <c r="AB167" s="302" t="str">
        <f t="shared" si="223"/>
        <v/>
      </c>
      <c r="AC167" s="301" t="str">
        <f t="shared" si="253"/>
        <v/>
      </c>
      <c r="AD167" s="302" t="str">
        <f t="shared" si="224"/>
        <v/>
      </c>
      <c r="AE167" s="301" t="str">
        <f t="shared" si="254"/>
        <v/>
      </c>
      <c r="AF167" s="302" t="str">
        <f t="shared" si="225"/>
        <v/>
      </c>
      <c r="AG167" s="301" t="str">
        <f t="shared" si="255"/>
        <v/>
      </c>
      <c r="AH167" s="302" t="str">
        <f t="shared" si="226"/>
        <v/>
      </c>
      <c r="AI167" s="301" t="str">
        <f t="shared" si="256"/>
        <v/>
      </c>
      <c r="AJ167" s="302" t="str">
        <f t="shared" si="227"/>
        <v/>
      </c>
      <c r="AK167" s="301" t="str">
        <f t="shared" si="257"/>
        <v/>
      </c>
      <c r="AL167" s="302" t="str">
        <f t="shared" si="228"/>
        <v/>
      </c>
      <c r="AM167" s="301" t="str">
        <f t="shared" si="258"/>
        <v/>
      </c>
      <c r="AN167" s="302" t="str">
        <f t="shared" si="229"/>
        <v/>
      </c>
      <c r="AO167" s="301" t="str">
        <f t="shared" si="259"/>
        <v/>
      </c>
      <c r="AP167" s="302" t="str">
        <f t="shared" si="230"/>
        <v/>
      </c>
      <c r="AQ167" s="301" t="str">
        <f t="shared" si="260"/>
        <v/>
      </c>
      <c r="AR167" s="302" t="str">
        <f t="shared" si="231"/>
        <v/>
      </c>
      <c r="AS167" s="301" t="str">
        <f t="shared" si="261"/>
        <v/>
      </c>
      <c r="AT167" s="302" t="str">
        <f t="shared" si="232"/>
        <v/>
      </c>
      <c r="AU167" s="301" t="str">
        <f t="shared" si="262"/>
        <v/>
      </c>
      <c r="AV167" s="302" t="str">
        <f t="shared" si="233"/>
        <v/>
      </c>
      <c r="AW167" s="301" t="str">
        <f t="shared" si="263"/>
        <v/>
      </c>
      <c r="AX167" s="302" t="str">
        <f t="shared" si="234"/>
        <v/>
      </c>
      <c r="AY167" s="301" t="str">
        <f t="shared" si="264"/>
        <v/>
      </c>
      <c r="AZ167" s="302" t="str">
        <f t="shared" si="235"/>
        <v/>
      </c>
      <c r="BA167" s="301" t="str">
        <f t="shared" si="265"/>
        <v/>
      </c>
      <c r="BB167" s="302" t="str">
        <f t="shared" si="236"/>
        <v/>
      </c>
      <c r="BC167" s="301" t="str">
        <f t="shared" si="266"/>
        <v/>
      </c>
      <c r="BD167" s="302" t="str">
        <f t="shared" si="237"/>
        <v/>
      </c>
      <c r="BE167" s="301" t="str">
        <f t="shared" si="267"/>
        <v/>
      </c>
      <c r="BF167" s="79" t="str">
        <f t="shared" si="238"/>
        <v/>
      </c>
      <c r="BG167" s="82" t="str">
        <f t="shared" si="268"/>
        <v/>
      </c>
      <c r="BH167" s="79" t="str">
        <f t="shared" si="239"/>
        <v/>
      </c>
      <c r="BI167" s="82" t="str">
        <f t="shared" si="269"/>
        <v/>
      </c>
      <c r="BJ167" s="79" t="str">
        <f t="shared" si="240"/>
        <v/>
      </c>
      <c r="BK167" s="82" t="str">
        <f t="shared" si="270"/>
        <v/>
      </c>
      <c r="BM167" s="785">
        <f t="shared" ca="1" si="271"/>
        <v>1477869.6666666667</v>
      </c>
      <c r="BN167" s="1096">
        <f t="shared" ca="1" si="272"/>
        <v>1624270.5638706118</v>
      </c>
      <c r="BO167" s="1105">
        <f t="shared" ca="1" si="273"/>
        <v>665734.38473136083</v>
      </c>
      <c r="BP167" s="1105">
        <f t="shared" ca="1" si="274"/>
        <v>2290004.9486019728</v>
      </c>
    </row>
    <row r="168" spans="1:68" s="70" customFormat="1" ht="21" customHeight="1">
      <c r="A168" s="242">
        <v>33</v>
      </c>
      <c r="B168" s="1111" t="s">
        <v>581</v>
      </c>
      <c r="C168" s="474">
        <f t="shared" ca="1" si="210"/>
        <v>1821945.62</v>
      </c>
      <c r="D168" s="302">
        <f t="shared" ca="1" si="211"/>
        <v>1620000</v>
      </c>
      <c r="E168" s="301">
        <f t="shared" ca="1" si="241"/>
        <v>0.95238095238095233</v>
      </c>
      <c r="F168" s="302" t="str">
        <f t="shared" ca="1" si="212"/>
        <v/>
      </c>
      <c r="G168" s="301" t="str">
        <f t="shared" ca="1" si="242"/>
        <v/>
      </c>
      <c r="H168" s="302">
        <f t="shared" ca="1" si="213"/>
        <v>1950000</v>
      </c>
      <c r="I168" s="301">
        <f t="shared" ca="1" si="243"/>
        <v>0.95238095238095233</v>
      </c>
      <c r="J168" s="302" t="str">
        <f t="shared" ca="1" si="214"/>
        <v/>
      </c>
      <c r="K168" s="301" t="str">
        <f t="shared" ca="1" si="244"/>
        <v/>
      </c>
      <c r="L168" s="302">
        <f t="shared" ca="1" si="215"/>
        <v>1523355</v>
      </c>
      <c r="M168" s="301">
        <f t="shared" ca="1" si="245"/>
        <v>0</v>
      </c>
      <c r="N168" s="302">
        <f t="shared" ca="1" si="216"/>
        <v>1523350</v>
      </c>
      <c r="O168" s="301">
        <f t="shared" ca="1" si="246"/>
        <v>0</v>
      </c>
      <c r="P168" s="302">
        <f t="shared" ca="1" si="217"/>
        <v>6500000</v>
      </c>
      <c r="Q168" s="301">
        <f t="shared" ca="1" si="247"/>
        <v>0</v>
      </c>
      <c r="R168" s="302">
        <f t="shared" ca="1" si="218"/>
        <v>1523305</v>
      </c>
      <c r="S168" s="301">
        <f t="shared" ca="1" si="248"/>
        <v>0</v>
      </c>
      <c r="T168" s="302" t="str">
        <f t="shared" si="219"/>
        <v/>
      </c>
      <c r="U168" s="301" t="str">
        <f t="shared" si="249"/>
        <v/>
      </c>
      <c r="V168" s="302" t="str">
        <f t="shared" si="220"/>
        <v/>
      </c>
      <c r="W168" s="301" t="str">
        <f t="shared" si="250"/>
        <v/>
      </c>
      <c r="X168" s="302" t="str">
        <f t="shared" si="221"/>
        <v/>
      </c>
      <c r="Y168" s="301" t="str">
        <f t="shared" si="251"/>
        <v/>
      </c>
      <c r="Z168" s="302" t="str">
        <f t="shared" si="222"/>
        <v/>
      </c>
      <c r="AA168" s="301" t="str">
        <f t="shared" si="252"/>
        <v/>
      </c>
      <c r="AB168" s="302" t="str">
        <f t="shared" si="223"/>
        <v/>
      </c>
      <c r="AC168" s="301" t="str">
        <f t="shared" si="253"/>
        <v/>
      </c>
      <c r="AD168" s="302" t="str">
        <f t="shared" si="224"/>
        <v/>
      </c>
      <c r="AE168" s="301" t="str">
        <f t="shared" si="254"/>
        <v/>
      </c>
      <c r="AF168" s="302" t="str">
        <f t="shared" si="225"/>
        <v/>
      </c>
      <c r="AG168" s="301" t="str">
        <f t="shared" si="255"/>
        <v/>
      </c>
      <c r="AH168" s="302" t="str">
        <f t="shared" si="226"/>
        <v/>
      </c>
      <c r="AI168" s="301" t="str">
        <f t="shared" si="256"/>
        <v/>
      </c>
      <c r="AJ168" s="302" t="str">
        <f t="shared" si="227"/>
        <v/>
      </c>
      <c r="AK168" s="301" t="str">
        <f t="shared" si="257"/>
        <v/>
      </c>
      <c r="AL168" s="302" t="str">
        <f t="shared" si="228"/>
        <v/>
      </c>
      <c r="AM168" s="301" t="str">
        <f t="shared" si="258"/>
        <v/>
      </c>
      <c r="AN168" s="302" t="str">
        <f t="shared" si="229"/>
        <v/>
      </c>
      <c r="AO168" s="301" t="str">
        <f t="shared" si="259"/>
        <v/>
      </c>
      <c r="AP168" s="302" t="str">
        <f t="shared" si="230"/>
        <v/>
      </c>
      <c r="AQ168" s="301" t="str">
        <f t="shared" si="260"/>
        <v/>
      </c>
      <c r="AR168" s="302" t="str">
        <f t="shared" si="231"/>
        <v/>
      </c>
      <c r="AS168" s="301" t="str">
        <f t="shared" si="261"/>
        <v/>
      </c>
      <c r="AT168" s="302" t="str">
        <f t="shared" si="232"/>
        <v/>
      </c>
      <c r="AU168" s="301" t="str">
        <f t="shared" si="262"/>
        <v/>
      </c>
      <c r="AV168" s="302" t="str">
        <f t="shared" si="233"/>
        <v/>
      </c>
      <c r="AW168" s="301" t="str">
        <f t="shared" si="263"/>
        <v/>
      </c>
      <c r="AX168" s="302" t="str">
        <f t="shared" si="234"/>
        <v/>
      </c>
      <c r="AY168" s="301" t="str">
        <f t="shared" si="264"/>
        <v/>
      </c>
      <c r="AZ168" s="302" t="str">
        <f t="shared" si="235"/>
        <v/>
      </c>
      <c r="BA168" s="301" t="str">
        <f t="shared" si="265"/>
        <v/>
      </c>
      <c r="BB168" s="302" t="str">
        <f t="shared" si="236"/>
        <v/>
      </c>
      <c r="BC168" s="301" t="str">
        <f t="shared" si="266"/>
        <v/>
      </c>
      <c r="BD168" s="302" t="str">
        <f t="shared" si="237"/>
        <v/>
      </c>
      <c r="BE168" s="301" t="str">
        <f t="shared" si="267"/>
        <v/>
      </c>
      <c r="BF168" s="79" t="str">
        <f t="shared" ref="BF168:BF199" si="275">IF($BF$8="Habilitado",IF($B168="","",ROUND(VLOOKUP($B168,UNITARIO_28,5,FALSE),2)),"")</f>
        <v/>
      </c>
      <c r="BG168" s="82" t="str">
        <f t="shared" si="268"/>
        <v/>
      </c>
      <c r="BH168" s="79" t="str">
        <f t="shared" ref="BH168:BH199" si="276">IF($BH$8="Habilitado",IF($B168="","",ROUND(VLOOKUP($B168,UNITARIO_29,5,FALSE),2)),"")</f>
        <v/>
      </c>
      <c r="BI168" s="82" t="str">
        <f t="shared" si="269"/>
        <v/>
      </c>
      <c r="BJ168" s="79" t="str">
        <f t="shared" ref="BJ168:BJ199" si="277">IF($BJ$8="Habilitado",IF($B168="","",ROUND(VLOOKUP($B168,UNITARIO_30,5,FALSE),2)),"")</f>
        <v/>
      </c>
      <c r="BK168" s="82" t="str">
        <f t="shared" si="270"/>
        <v/>
      </c>
      <c r="BM168" s="785">
        <f t="shared" ca="1" si="271"/>
        <v>2440001.6666666665</v>
      </c>
      <c r="BN168" s="1096">
        <f t="shared" ca="1" si="272"/>
        <v>1821945.6176266319</v>
      </c>
      <c r="BO168" s="1105">
        <f t="shared" ca="1" si="273"/>
        <v>1529028.8578533507</v>
      </c>
      <c r="BP168" s="1105">
        <f t="shared" ca="1" si="274"/>
        <v>3350974.4754799823</v>
      </c>
    </row>
    <row r="169" spans="1:68" s="70" customFormat="1" ht="21" customHeight="1">
      <c r="A169" s="242">
        <v>34</v>
      </c>
      <c r="B169" s="1111" t="s">
        <v>591</v>
      </c>
      <c r="C169" s="474">
        <f t="shared" ca="1" si="210"/>
        <v>51204.28</v>
      </c>
      <c r="D169" s="302">
        <f t="shared" ca="1" si="211"/>
        <v>40500</v>
      </c>
      <c r="E169" s="301">
        <f t="shared" ca="1" si="241"/>
        <v>0</v>
      </c>
      <c r="F169" s="302" t="str">
        <f t="shared" ca="1" si="212"/>
        <v/>
      </c>
      <c r="G169" s="301" t="str">
        <f t="shared" ca="1" si="242"/>
        <v/>
      </c>
      <c r="H169" s="302">
        <f t="shared" ca="1" si="213"/>
        <v>183174</v>
      </c>
      <c r="I169" s="301">
        <f t="shared" ca="1" si="243"/>
        <v>0</v>
      </c>
      <c r="J169" s="302" t="str">
        <f t="shared" ca="1" si="214"/>
        <v/>
      </c>
      <c r="K169" s="301" t="str">
        <f t="shared" ca="1" si="244"/>
        <v/>
      </c>
      <c r="L169" s="302">
        <f t="shared" ca="1" si="215"/>
        <v>38724</v>
      </c>
      <c r="M169" s="301">
        <f t="shared" ca="1" si="245"/>
        <v>0</v>
      </c>
      <c r="N169" s="302">
        <f t="shared" ca="1" si="216"/>
        <v>38727</v>
      </c>
      <c r="O169" s="301">
        <f t="shared" ca="1" si="246"/>
        <v>0</v>
      </c>
      <c r="P169" s="302">
        <f t="shared" ca="1" si="217"/>
        <v>75000</v>
      </c>
      <c r="Q169" s="301">
        <f t="shared" ca="1" si="247"/>
        <v>0.95238095238095233</v>
      </c>
      <c r="R169" s="302">
        <f t="shared" ca="1" si="218"/>
        <v>59427</v>
      </c>
      <c r="S169" s="301">
        <f t="shared" ca="1" si="248"/>
        <v>0.95238095238095233</v>
      </c>
      <c r="T169" s="302" t="str">
        <f t="shared" si="219"/>
        <v/>
      </c>
      <c r="U169" s="301" t="str">
        <f t="shared" si="249"/>
        <v/>
      </c>
      <c r="V169" s="302" t="str">
        <f t="shared" si="220"/>
        <v/>
      </c>
      <c r="W169" s="301" t="str">
        <f t="shared" si="250"/>
        <v/>
      </c>
      <c r="X169" s="302" t="str">
        <f t="shared" si="221"/>
        <v/>
      </c>
      <c r="Y169" s="301" t="str">
        <f t="shared" si="251"/>
        <v/>
      </c>
      <c r="Z169" s="302" t="str">
        <f t="shared" si="222"/>
        <v/>
      </c>
      <c r="AA169" s="301" t="str">
        <f t="shared" si="252"/>
        <v/>
      </c>
      <c r="AB169" s="302" t="str">
        <f t="shared" si="223"/>
        <v/>
      </c>
      <c r="AC169" s="301" t="str">
        <f t="shared" si="253"/>
        <v/>
      </c>
      <c r="AD169" s="302" t="str">
        <f t="shared" si="224"/>
        <v/>
      </c>
      <c r="AE169" s="301" t="str">
        <f t="shared" si="254"/>
        <v/>
      </c>
      <c r="AF169" s="302" t="str">
        <f t="shared" si="225"/>
        <v/>
      </c>
      <c r="AG169" s="301" t="str">
        <f t="shared" si="255"/>
        <v/>
      </c>
      <c r="AH169" s="302" t="str">
        <f t="shared" si="226"/>
        <v/>
      </c>
      <c r="AI169" s="301" t="str">
        <f t="shared" si="256"/>
        <v/>
      </c>
      <c r="AJ169" s="302" t="str">
        <f t="shared" si="227"/>
        <v/>
      </c>
      <c r="AK169" s="301" t="str">
        <f t="shared" si="257"/>
        <v/>
      </c>
      <c r="AL169" s="302" t="str">
        <f t="shared" si="228"/>
        <v/>
      </c>
      <c r="AM169" s="301" t="str">
        <f t="shared" si="258"/>
        <v/>
      </c>
      <c r="AN169" s="302" t="str">
        <f t="shared" si="229"/>
        <v/>
      </c>
      <c r="AO169" s="301" t="str">
        <f t="shared" si="259"/>
        <v/>
      </c>
      <c r="AP169" s="302" t="str">
        <f t="shared" si="230"/>
        <v/>
      </c>
      <c r="AQ169" s="301" t="str">
        <f t="shared" si="260"/>
        <v/>
      </c>
      <c r="AR169" s="302" t="str">
        <f t="shared" si="231"/>
        <v/>
      </c>
      <c r="AS169" s="301" t="str">
        <f t="shared" si="261"/>
        <v/>
      </c>
      <c r="AT169" s="302" t="str">
        <f t="shared" si="232"/>
        <v/>
      </c>
      <c r="AU169" s="301" t="str">
        <f t="shared" si="262"/>
        <v/>
      </c>
      <c r="AV169" s="302" t="str">
        <f t="shared" si="233"/>
        <v/>
      </c>
      <c r="AW169" s="301" t="str">
        <f t="shared" si="263"/>
        <v/>
      </c>
      <c r="AX169" s="302" t="str">
        <f t="shared" si="234"/>
        <v/>
      </c>
      <c r="AY169" s="301" t="str">
        <f t="shared" si="264"/>
        <v/>
      </c>
      <c r="AZ169" s="302" t="str">
        <f t="shared" si="235"/>
        <v/>
      </c>
      <c r="BA169" s="301" t="str">
        <f t="shared" si="265"/>
        <v/>
      </c>
      <c r="BB169" s="302" t="str">
        <f t="shared" si="236"/>
        <v/>
      </c>
      <c r="BC169" s="301" t="str">
        <f t="shared" si="266"/>
        <v/>
      </c>
      <c r="BD169" s="302" t="str">
        <f t="shared" si="237"/>
        <v/>
      </c>
      <c r="BE169" s="301" t="str">
        <f t="shared" si="267"/>
        <v/>
      </c>
      <c r="BF169" s="79" t="str">
        <f t="shared" si="275"/>
        <v/>
      </c>
      <c r="BG169" s="82" t="str">
        <f t="shared" si="268"/>
        <v/>
      </c>
      <c r="BH169" s="79" t="str">
        <f t="shared" si="276"/>
        <v/>
      </c>
      <c r="BI169" s="82" t="str">
        <f t="shared" si="269"/>
        <v/>
      </c>
      <c r="BJ169" s="79" t="str">
        <f t="shared" si="277"/>
        <v/>
      </c>
      <c r="BK169" s="82" t="str">
        <f t="shared" si="270"/>
        <v/>
      </c>
      <c r="BM169" s="785">
        <f t="shared" ca="1" si="271"/>
        <v>72592</v>
      </c>
      <c r="BN169" s="1096">
        <f t="shared" ca="1" si="272"/>
        <v>51204.281276080808</v>
      </c>
      <c r="BO169" s="1105">
        <f t="shared" ca="1" si="273"/>
        <v>46989.859361959592</v>
      </c>
      <c r="BP169" s="1105">
        <f t="shared" ca="1" si="274"/>
        <v>98194.140638040408</v>
      </c>
    </row>
    <row r="170" spans="1:68" s="70" customFormat="1" ht="21" customHeight="1">
      <c r="A170" s="242">
        <v>35</v>
      </c>
      <c r="B170" s="1111" t="s">
        <v>593</v>
      </c>
      <c r="C170" s="474">
        <f t="shared" ca="1" si="210"/>
        <v>12220.46</v>
      </c>
      <c r="D170" s="302">
        <f t="shared" ca="1" si="211"/>
        <v>10200</v>
      </c>
      <c r="E170" s="301">
        <f t="shared" ca="1" si="241"/>
        <v>0</v>
      </c>
      <c r="F170" s="302" t="str">
        <f t="shared" ca="1" si="212"/>
        <v/>
      </c>
      <c r="G170" s="301" t="str">
        <f t="shared" ca="1" si="242"/>
        <v/>
      </c>
      <c r="H170" s="302">
        <f t="shared" ca="1" si="213"/>
        <v>49500</v>
      </c>
      <c r="I170" s="301">
        <f t="shared" ca="1" si="243"/>
        <v>0</v>
      </c>
      <c r="J170" s="302" t="str">
        <f t="shared" ca="1" si="214"/>
        <v/>
      </c>
      <c r="K170" s="301" t="str">
        <f t="shared" ca="1" si="244"/>
        <v/>
      </c>
      <c r="L170" s="302">
        <f t="shared" ca="1" si="215"/>
        <v>33570</v>
      </c>
      <c r="M170" s="301">
        <f t="shared" ca="1" si="245"/>
        <v>0.95238095238095233</v>
      </c>
      <c r="N170" s="302">
        <f t="shared" ca="1" si="216"/>
        <v>33573</v>
      </c>
      <c r="O170" s="301">
        <f t="shared" ca="1" si="246"/>
        <v>0.95238095238095233</v>
      </c>
      <c r="P170" s="302">
        <f t="shared" ca="1" si="217"/>
        <v>42000</v>
      </c>
      <c r="Q170" s="301">
        <f t="shared" ca="1" si="247"/>
        <v>0</v>
      </c>
      <c r="R170" s="302">
        <f t="shared" ca="1" si="218"/>
        <v>39273</v>
      </c>
      <c r="S170" s="301">
        <f t="shared" ca="1" si="248"/>
        <v>0.95238095238095233</v>
      </c>
      <c r="T170" s="302" t="str">
        <f t="shared" si="219"/>
        <v/>
      </c>
      <c r="U170" s="301" t="str">
        <f t="shared" si="249"/>
        <v/>
      </c>
      <c r="V170" s="302" t="str">
        <f t="shared" si="220"/>
        <v/>
      </c>
      <c r="W170" s="301" t="str">
        <f t="shared" si="250"/>
        <v/>
      </c>
      <c r="X170" s="302" t="str">
        <f t="shared" si="221"/>
        <v/>
      </c>
      <c r="Y170" s="301" t="str">
        <f t="shared" si="251"/>
        <v/>
      </c>
      <c r="Z170" s="302" t="str">
        <f t="shared" si="222"/>
        <v/>
      </c>
      <c r="AA170" s="301" t="str">
        <f t="shared" si="252"/>
        <v/>
      </c>
      <c r="AB170" s="302" t="str">
        <f t="shared" si="223"/>
        <v/>
      </c>
      <c r="AC170" s="301" t="str">
        <f t="shared" si="253"/>
        <v/>
      </c>
      <c r="AD170" s="302" t="str">
        <f t="shared" si="224"/>
        <v/>
      </c>
      <c r="AE170" s="301" t="str">
        <f t="shared" si="254"/>
        <v/>
      </c>
      <c r="AF170" s="302" t="str">
        <f t="shared" si="225"/>
        <v/>
      </c>
      <c r="AG170" s="301" t="str">
        <f t="shared" si="255"/>
        <v/>
      </c>
      <c r="AH170" s="302" t="str">
        <f t="shared" si="226"/>
        <v/>
      </c>
      <c r="AI170" s="301" t="str">
        <f t="shared" si="256"/>
        <v/>
      </c>
      <c r="AJ170" s="302" t="str">
        <f t="shared" si="227"/>
        <v/>
      </c>
      <c r="AK170" s="301" t="str">
        <f t="shared" si="257"/>
        <v/>
      </c>
      <c r="AL170" s="302" t="str">
        <f t="shared" si="228"/>
        <v/>
      </c>
      <c r="AM170" s="301" t="str">
        <f t="shared" si="258"/>
        <v/>
      </c>
      <c r="AN170" s="302" t="str">
        <f t="shared" si="229"/>
        <v/>
      </c>
      <c r="AO170" s="301" t="str">
        <f t="shared" si="259"/>
        <v/>
      </c>
      <c r="AP170" s="302" t="str">
        <f t="shared" si="230"/>
        <v/>
      </c>
      <c r="AQ170" s="301" t="str">
        <f t="shared" si="260"/>
        <v/>
      </c>
      <c r="AR170" s="302" t="str">
        <f t="shared" si="231"/>
        <v/>
      </c>
      <c r="AS170" s="301" t="str">
        <f t="shared" si="261"/>
        <v/>
      </c>
      <c r="AT170" s="302" t="str">
        <f t="shared" si="232"/>
        <v/>
      </c>
      <c r="AU170" s="301" t="str">
        <f t="shared" si="262"/>
        <v/>
      </c>
      <c r="AV170" s="302" t="str">
        <f t="shared" si="233"/>
        <v/>
      </c>
      <c r="AW170" s="301" t="str">
        <f t="shared" si="263"/>
        <v/>
      </c>
      <c r="AX170" s="302" t="str">
        <f t="shared" si="234"/>
        <v/>
      </c>
      <c r="AY170" s="301" t="str">
        <f t="shared" si="264"/>
        <v/>
      </c>
      <c r="AZ170" s="302" t="str">
        <f t="shared" si="235"/>
        <v/>
      </c>
      <c r="BA170" s="301" t="str">
        <f t="shared" si="265"/>
        <v/>
      </c>
      <c r="BB170" s="302" t="str">
        <f t="shared" si="236"/>
        <v/>
      </c>
      <c r="BC170" s="301" t="str">
        <f t="shared" si="266"/>
        <v/>
      </c>
      <c r="BD170" s="302" t="str">
        <f t="shared" si="237"/>
        <v/>
      </c>
      <c r="BE170" s="301" t="str">
        <f t="shared" si="267"/>
        <v/>
      </c>
      <c r="BF170" s="79" t="str">
        <f t="shared" si="275"/>
        <v/>
      </c>
      <c r="BG170" s="82" t="str">
        <f t="shared" si="268"/>
        <v/>
      </c>
      <c r="BH170" s="79" t="str">
        <f t="shared" si="276"/>
        <v/>
      </c>
      <c r="BI170" s="82" t="str">
        <f t="shared" si="269"/>
        <v/>
      </c>
      <c r="BJ170" s="79" t="str">
        <f t="shared" si="277"/>
        <v/>
      </c>
      <c r="BK170" s="82" t="str">
        <f t="shared" si="270"/>
        <v/>
      </c>
      <c r="BM170" s="785">
        <f t="shared" ca="1" si="271"/>
        <v>34686</v>
      </c>
      <c r="BN170" s="1096">
        <f t="shared" ca="1" si="272"/>
        <v>12220.462225300646</v>
      </c>
      <c r="BO170" s="1105">
        <f t="shared" ca="1" si="273"/>
        <v>28575.768887349677</v>
      </c>
      <c r="BP170" s="1105">
        <f t="shared" ca="1" si="274"/>
        <v>40796.231112650319</v>
      </c>
    </row>
    <row r="171" spans="1:68" s="70" customFormat="1" ht="21" customHeight="1">
      <c r="A171" s="242">
        <v>36</v>
      </c>
      <c r="B171" s="1111" t="s">
        <v>597</v>
      </c>
      <c r="C171" s="474">
        <f t="shared" ca="1" si="210"/>
        <v>418479.08</v>
      </c>
      <c r="D171" s="302">
        <f t="shared" ca="1" si="211"/>
        <v>765000</v>
      </c>
      <c r="E171" s="301">
        <f t="shared" ca="1" si="241"/>
        <v>0</v>
      </c>
      <c r="F171" s="302" t="str">
        <f t="shared" ca="1" si="212"/>
        <v/>
      </c>
      <c r="G171" s="301" t="str">
        <f t="shared" ca="1" si="242"/>
        <v/>
      </c>
      <c r="H171" s="302">
        <f t="shared" ca="1" si="213"/>
        <v>1000000</v>
      </c>
      <c r="I171" s="301">
        <f t="shared" ca="1" si="243"/>
        <v>0.95238095238095233</v>
      </c>
      <c r="J171" s="302" t="str">
        <f t="shared" ca="1" si="214"/>
        <v/>
      </c>
      <c r="K171" s="301" t="str">
        <f t="shared" ca="1" si="244"/>
        <v/>
      </c>
      <c r="L171" s="302">
        <f t="shared" ca="1" si="215"/>
        <v>898552</v>
      </c>
      <c r="M171" s="301">
        <f t="shared" ca="1" si="245"/>
        <v>0.95238095238095233</v>
      </c>
      <c r="N171" s="302">
        <f t="shared" ca="1" si="216"/>
        <v>898550</v>
      </c>
      <c r="O171" s="301">
        <f t="shared" ca="1" si="246"/>
        <v>0.95238095238095233</v>
      </c>
      <c r="P171" s="302">
        <f t="shared" ca="1" si="217"/>
        <v>2000000</v>
      </c>
      <c r="Q171" s="301">
        <f t="shared" ca="1" si="247"/>
        <v>0</v>
      </c>
      <c r="R171" s="302">
        <f t="shared" ca="1" si="218"/>
        <v>898510</v>
      </c>
      <c r="S171" s="301">
        <f t="shared" ca="1" si="248"/>
        <v>0.95238095238095233</v>
      </c>
      <c r="T171" s="302" t="str">
        <f t="shared" si="219"/>
        <v/>
      </c>
      <c r="U171" s="301" t="str">
        <f t="shared" si="249"/>
        <v/>
      </c>
      <c r="V171" s="302" t="str">
        <f t="shared" si="220"/>
        <v/>
      </c>
      <c r="W171" s="301" t="str">
        <f t="shared" si="250"/>
        <v/>
      </c>
      <c r="X171" s="302" t="str">
        <f t="shared" si="221"/>
        <v/>
      </c>
      <c r="Y171" s="301" t="str">
        <f t="shared" si="251"/>
        <v/>
      </c>
      <c r="Z171" s="302" t="str">
        <f t="shared" si="222"/>
        <v/>
      </c>
      <c r="AA171" s="301" t="str">
        <f t="shared" si="252"/>
        <v/>
      </c>
      <c r="AB171" s="302" t="str">
        <f t="shared" si="223"/>
        <v/>
      </c>
      <c r="AC171" s="301" t="str">
        <f t="shared" si="253"/>
        <v/>
      </c>
      <c r="AD171" s="302" t="str">
        <f t="shared" si="224"/>
        <v/>
      </c>
      <c r="AE171" s="301" t="str">
        <f t="shared" si="254"/>
        <v/>
      </c>
      <c r="AF171" s="302" t="str">
        <f t="shared" si="225"/>
        <v/>
      </c>
      <c r="AG171" s="301" t="str">
        <f t="shared" si="255"/>
        <v/>
      </c>
      <c r="AH171" s="302" t="str">
        <f t="shared" si="226"/>
        <v/>
      </c>
      <c r="AI171" s="301" t="str">
        <f t="shared" si="256"/>
        <v/>
      </c>
      <c r="AJ171" s="302" t="str">
        <f t="shared" si="227"/>
        <v/>
      </c>
      <c r="AK171" s="301" t="str">
        <f t="shared" si="257"/>
        <v/>
      </c>
      <c r="AL171" s="302" t="str">
        <f t="shared" si="228"/>
        <v/>
      </c>
      <c r="AM171" s="301" t="str">
        <f t="shared" si="258"/>
        <v/>
      </c>
      <c r="AN171" s="302" t="str">
        <f t="shared" si="229"/>
        <v/>
      </c>
      <c r="AO171" s="301" t="str">
        <f t="shared" si="259"/>
        <v/>
      </c>
      <c r="AP171" s="302" t="str">
        <f t="shared" si="230"/>
        <v/>
      </c>
      <c r="AQ171" s="301" t="str">
        <f t="shared" si="260"/>
        <v/>
      </c>
      <c r="AR171" s="302" t="str">
        <f t="shared" si="231"/>
        <v/>
      </c>
      <c r="AS171" s="301" t="str">
        <f t="shared" si="261"/>
        <v/>
      </c>
      <c r="AT171" s="302" t="str">
        <f t="shared" si="232"/>
        <v/>
      </c>
      <c r="AU171" s="301" t="str">
        <f t="shared" si="262"/>
        <v/>
      </c>
      <c r="AV171" s="302" t="str">
        <f t="shared" si="233"/>
        <v/>
      </c>
      <c r="AW171" s="301" t="str">
        <f t="shared" si="263"/>
        <v/>
      </c>
      <c r="AX171" s="302" t="str">
        <f t="shared" si="234"/>
        <v/>
      </c>
      <c r="AY171" s="301" t="str">
        <f t="shared" si="264"/>
        <v/>
      </c>
      <c r="AZ171" s="302" t="str">
        <f t="shared" si="235"/>
        <v/>
      </c>
      <c r="BA171" s="301" t="str">
        <f t="shared" si="265"/>
        <v/>
      </c>
      <c r="BB171" s="302" t="str">
        <f t="shared" si="236"/>
        <v/>
      </c>
      <c r="BC171" s="301" t="str">
        <f t="shared" si="266"/>
        <v/>
      </c>
      <c r="BD171" s="302" t="str">
        <f t="shared" si="237"/>
        <v/>
      </c>
      <c r="BE171" s="301" t="str">
        <f t="shared" si="267"/>
        <v/>
      </c>
      <c r="BF171" s="79" t="str">
        <f t="shared" si="275"/>
        <v/>
      </c>
      <c r="BG171" s="82" t="str">
        <f t="shared" si="268"/>
        <v/>
      </c>
      <c r="BH171" s="79" t="str">
        <f t="shared" si="276"/>
        <v/>
      </c>
      <c r="BI171" s="82" t="str">
        <f t="shared" si="269"/>
        <v/>
      </c>
      <c r="BJ171" s="79" t="str">
        <f t="shared" si="277"/>
        <v/>
      </c>
      <c r="BK171" s="82" t="str">
        <f t="shared" si="270"/>
        <v/>
      </c>
      <c r="BM171" s="785">
        <f t="shared" ca="1" si="271"/>
        <v>1076768.6666666667</v>
      </c>
      <c r="BN171" s="1096">
        <f t="shared" ca="1" si="272"/>
        <v>418479.0815587109</v>
      </c>
      <c r="BO171" s="1105">
        <f t="shared" ca="1" si="273"/>
        <v>867529.1258873113</v>
      </c>
      <c r="BP171" s="1105">
        <f t="shared" ca="1" si="274"/>
        <v>1286008.2074460222</v>
      </c>
    </row>
    <row r="172" spans="1:68" s="70" customFormat="1" ht="21" customHeight="1">
      <c r="A172" s="242">
        <v>37</v>
      </c>
      <c r="B172" s="1108" t="s">
        <v>603</v>
      </c>
      <c r="C172" s="474">
        <f t="shared" ca="1" si="210"/>
        <v>16398.39</v>
      </c>
      <c r="D172" s="302">
        <f t="shared" ca="1" si="211"/>
        <v>40500</v>
      </c>
      <c r="E172" s="301">
        <f t="shared" ca="1" si="241"/>
        <v>0</v>
      </c>
      <c r="F172" s="302" t="str">
        <f t="shared" ca="1" si="212"/>
        <v/>
      </c>
      <c r="G172" s="301" t="str">
        <f t="shared" ca="1" si="242"/>
        <v/>
      </c>
      <c r="H172" s="302">
        <f t="shared" ca="1" si="213"/>
        <v>67314</v>
      </c>
      <c r="I172" s="301">
        <f t="shared" ca="1" si="243"/>
        <v>0.95238095238095233</v>
      </c>
      <c r="J172" s="302" t="str">
        <f t="shared" ca="1" si="214"/>
        <v/>
      </c>
      <c r="K172" s="301" t="str">
        <f t="shared" ca="1" si="244"/>
        <v/>
      </c>
      <c r="L172" s="302">
        <f t="shared" ca="1" si="215"/>
        <v>82044</v>
      </c>
      <c r="M172" s="301">
        <f t="shared" ca="1" si="245"/>
        <v>0.95238095238095233</v>
      </c>
      <c r="N172" s="302">
        <f t="shared" ca="1" si="216"/>
        <v>82050</v>
      </c>
      <c r="O172" s="301">
        <f t="shared" ca="1" si="246"/>
        <v>0.95238095238095233</v>
      </c>
      <c r="P172" s="302">
        <f t="shared" ca="1" si="217"/>
        <v>90000</v>
      </c>
      <c r="Q172" s="301">
        <f t="shared" ca="1" si="247"/>
        <v>0</v>
      </c>
      <c r="R172" s="302">
        <f t="shared" ca="1" si="218"/>
        <v>81810</v>
      </c>
      <c r="S172" s="301">
        <f t="shared" ca="1" si="248"/>
        <v>0.95238095238095233</v>
      </c>
      <c r="T172" s="302" t="str">
        <f t="shared" si="219"/>
        <v/>
      </c>
      <c r="U172" s="301" t="str">
        <f t="shared" si="249"/>
        <v/>
      </c>
      <c r="V172" s="302" t="str">
        <f t="shared" si="220"/>
        <v/>
      </c>
      <c r="W172" s="301" t="str">
        <f t="shared" si="250"/>
        <v/>
      </c>
      <c r="X172" s="302" t="str">
        <f t="shared" si="221"/>
        <v/>
      </c>
      <c r="Y172" s="301" t="str">
        <f t="shared" si="251"/>
        <v/>
      </c>
      <c r="Z172" s="302" t="str">
        <f t="shared" si="222"/>
        <v/>
      </c>
      <c r="AA172" s="301" t="str">
        <f t="shared" si="252"/>
        <v/>
      </c>
      <c r="AB172" s="302" t="str">
        <f t="shared" si="223"/>
        <v/>
      </c>
      <c r="AC172" s="301" t="str">
        <f t="shared" si="253"/>
        <v/>
      </c>
      <c r="AD172" s="302" t="str">
        <f t="shared" si="224"/>
        <v/>
      </c>
      <c r="AE172" s="301" t="str">
        <f t="shared" si="254"/>
        <v/>
      </c>
      <c r="AF172" s="302" t="str">
        <f t="shared" si="225"/>
        <v/>
      </c>
      <c r="AG172" s="301" t="str">
        <f t="shared" si="255"/>
        <v/>
      </c>
      <c r="AH172" s="302" t="str">
        <f t="shared" si="226"/>
        <v/>
      </c>
      <c r="AI172" s="301" t="str">
        <f t="shared" si="256"/>
        <v/>
      </c>
      <c r="AJ172" s="302" t="str">
        <f t="shared" si="227"/>
        <v/>
      </c>
      <c r="AK172" s="301" t="str">
        <f t="shared" si="257"/>
        <v/>
      </c>
      <c r="AL172" s="302" t="str">
        <f t="shared" si="228"/>
        <v/>
      </c>
      <c r="AM172" s="301" t="str">
        <f t="shared" si="258"/>
        <v/>
      </c>
      <c r="AN172" s="302" t="str">
        <f t="shared" si="229"/>
        <v/>
      </c>
      <c r="AO172" s="301" t="str">
        <f t="shared" si="259"/>
        <v/>
      </c>
      <c r="AP172" s="302" t="str">
        <f t="shared" si="230"/>
        <v/>
      </c>
      <c r="AQ172" s="301" t="str">
        <f t="shared" si="260"/>
        <v/>
      </c>
      <c r="AR172" s="302" t="str">
        <f t="shared" si="231"/>
        <v/>
      </c>
      <c r="AS172" s="301" t="str">
        <f t="shared" si="261"/>
        <v/>
      </c>
      <c r="AT172" s="302" t="str">
        <f t="shared" si="232"/>
        <v/>
      </c>
      <c r="AU172" s="301" t="str">
        <f t="shared" si="262"/>
        <v/>
      </c>
      <c r="AV172" s="302" t="str">
        <f t="shared" si="233"/>
        <v/>
      </c>
      <c r="AW172" s="301" t="str">
        <f t="shared" si="263"/>
        <v/>
      </c>
      <c r="AX172" s="302" t="str">
        <f t="shared" si="234"/>
        <v/>
      </c>
      <c r="AY172" s="301" t="str">
        <f t="shared" si="264"/>
        <v/>
      </c>
      <c r="AZ172" s="302" t="str">
        <f t="shared" si="235"/>
        <v/>
      </c>
      <c r="BA172" s="301" t="str">
        <f t="shared" si="265"/>
        <v/>
      </c>
      <c r="BB172" s="302" t="str">
        <f t="shared" si="236"/>
        <v/>
      </c>
      <c r="BC172" s="301" t="str">
        <f t="shared" si="266"/>
        <v/>
      </c>
      <c r="BD172" s="302" t="str">
        <f t="shared" si="237"/>
        <v/>
      </c>
      <c r="BE172" s="301" t="str">
        <f t="shared" si="267"/>
        <v/>
      </c>
      <c r="BF172" s="79" t="str">
        <f t="shared" si="275"/>
        <v/>
      </c>
      <c r="BG172" s="82" t="str">
        <f t="shared" si="268"/>
        <v/>
      </c>
      <c r="BH172" s="79" t="str">
        <f t="shared" si="276"/>
        <v/>
      </c>
      <c r="BI172" s="82" t="str">
        <f t="shared" si="269"/>
        <v/>
      </c>
      <c r="BJ172" s="79" t="str">
        <f t="shared" si="277"/>
        <v/>
      </c>
      <c r="BK172" s="82" t="str">
        <f t="shared" si="270"/>
        <v/>
      </c>
      <c r="BM172" s="785">
        <f t="shared" ca="1" si="271"/>
        <v>73953</v>
      </c>
      <c r="BN172" s="1096">
        <f t="shared" ca="1" si="272"/>
        <v>16398.393610350984</v>
      </c>
      <c r="BO172" s="1105">
        <f t="shared" ca="1" si="273"/>
        <v>65753.803194824504</v>
      </c>
      <c r="BP172" s="1105">
        <f t="shared" ca="1" si="274"/>
        <v>82152.196805175496</v>
      </c>
    </row>
    <row r="173" spans="1:68" s="70" customFormat="1" ht="21" customHeight="1">
      <c r="A173" s="242">
        <v>38</v>
      </c>
      <c r="B173" s="1111" t="s">
        <v>604</v>
      </c>
      <c r="C173" s="474">
        <f t="shared" ca="1" si="210"/>
        <v>7867.3</v>
      </c>
      <c r="D173" s="302">
        <f t="shared" ca="1" si="211"/>
        <v>48600</v>
      </c>
      <c r="E173" s="301">
        <f t="shared" ca="1" si="241"/>
        <v>0</v>
      </c>
      <c r="F173" s="302" t="str">
        <f t="shared" ca="1" si="212"/>
        <v/>
      </c>
      <c r="G173" s="301" t="str">
        <f t="shared" ca="1" si="242"/>
        <v/>
      </c>
      <c r="H173" s="302">
        <f t="shared" ca="1" si="213"/>
        <v>48840</v>
      </c>
      <c r="I173" s="301">
        <f t="shared" ca="1" si="243"/>
        <v>0</v>
      </c>
      <c r="J173" s="302" t="str">
        <f t="shared" ca="1" si="214"/>
        <v/>
      </c>
      <c r="K173" s="301" t="str">
        <f t="shared" ca="1" si="244"/>
        <v/>
      </c>
      <c r="L173" s="302">
        <f t="shared" ca="1" si="215"/>
        <v>59058</v>
      </c>
      <c r="M173" s="301">
        <f t="shared" ca="1" si="245"/>
        <v>0.95238095238095233</v>
      </c>
      <c r="N173" s="302">
        <f t="shared" ca="1" si="216"/>
        <v>59088</v>
      </c>
      <c r="O173" s="301">
        <f t="shared" ca="1" si="246"/>
        <v>0.95238095238095233</v>
      </c>
      <c r="P173" s="302">
        <f t="shared" ca="1" si="217"/>
        <v>72000</v>
      </c>
      <c r="Q173" s="301">
        <f t="shared" ca="1" si="247"/>
        <v>0</v>
      </c>
      <c r="R173" s="302">
        <f t="shared" ca="1" si="218"/>
        <v>59052</v>
      </c>
      <c r="S173" s="301">
        <f t="shared" ca="1" si="248"/>
        <v>0.95238095238095233</v>
      </c>
      <c r="T173" s="302" t="str">
        <f t="shared" si="219"/>
        <v/>
      </c>
      <c r="U173" s="301" t="str">
        <f t="shared" si="249"/>
        <v/>
      </c>
      <c r="V173" s="302" t="str">
        <f t="shared" si="220"/>
        <v/>
      </c>
      <c r="W173" s="301" t="str">
        <f t="shared" si="250"/>
        <v/>
      </c>
      <c r="X173" s="302" t="str">
        <f t="shared" si="221"/>
        <v/>
      </c>
      <c r="Y173" s="301" t="str">
        <f t="shared" si="251"/>
        <v/>
      </c>
      <c r="Z173" s="302" t="str">
        <f t="shared" si="222"/>
        <v/>
      </c>
      <c r="AA173" s="301" t="str">
        <f t="shared" si="252"/>
        <v/>
      </c>
      <c r="AB173" s="302" t="str">
        <f t="shared" si="223"/>
        <v/>
      </c>
      <c r="AC173" s="301" t="str">
        <f t="shared" si="253"/>
        <v/>
      </c>
      <c r="AD173" s="302" t="str">
        <f t="shared" si="224"/>
        <v/>
      </c>
      <c r="AE173" s="301" t="str">
        <f t="shared" si="254"/>
        <v/>
      </c>
      <c r="AF173" s="302" t="str">
        <f t="shared" si="225"/>
        <v/>
      </c>
      <c r="AG173" s="301" t="str">
        <f t="shared" si="255"/>
        <v/>
      </c>
      <c r="AH173" s="302" t="str">
        <f t="shared" si="226"/>
        <v/>
      </c>
      <c r="AI173" s="301" t="str">
        <f t="shared" si="256"/>
        <v/>
      </c>
      <c r="AJ173" s="302" t="str">
        <f t="shared" si="227"/>
        <v/>
      </c>
      <c r="AK173" s="301" t="str">
        <f t="shared" si="257"/>
        <v/>
      </c>
      <c r="AL173" s="302" t="str">
        <f t="shared" si="228"/>
        <v/>
      </c>
      <c r="AM173" s="301" t="str">
        <f t="shared" si="258"/>
        <v/>
      </c>
      <c r="AN173" s="302" t="str">
        <f t="shared" si="229"/>
        <v/>
      </c>
      <c r="AO173" s="301" t="str">
        <f t="shared" si="259"/>
        <v/>
      </c>
      <c r="AP173" s="302" t="str">
        <f t="shared" si="230"/>
        <v/>
      </c>
      <c r="AQ173" s="301" t="str">
        <f t="shared" si="260"/>
        <v/>
      </c>
      <c r="AR173" s="302" t="str">
        <f t="shared" si="231"/>
        <v/>
      </c>
      <c r="AS173" s="301" t="str">
        <f t="shared" si="261"/>
        <v/>
      </c>
      <c r="AT173" s="302" t="str">
        <f t="shared" si="232"/>
        <v/>
      </c>
      <c r="AU173" s="301" t="str">
        <f t="shared" si="262"/>
        <v/>
      </c>
      <c r="AV173" s="302" t="str">
        <f t="shared" si="233"/>
        <v/>
      </c>
      <c r="AW173" s="301" t="str">
        <f t="shared" si="263"/>
        <v/>
      </c>
      <c r="AX173" s="302" t="str">
        <f t="shared" si="234"/>
        <v/>
      </c>
      <c r="AY173" s="301" t="str">
        <f t="shared" si="264"/>
        <v/>
      </c>
      <c r="AZ173" s="302" t="str">
        <f t="shared" si="235"/>
        <v/>
      </c>
      <c r="BA173" s="301" t="str">
        <f t="shared" si="265"/>
        <v/>
      </c>
      <c r="BB173" s="302" t="str">
        <f t="shared" si="236"/>
        <v/>
      </c>
      <c r="BC173" s="301" t="str">
        <f t="shared" si="266"/>
        <v/>
      </c>
      <c r="BD173" s="302" t="str">
        <f t="shared" si="237"/>
        <v/>
      </c>
      <c r="BE173" s="301" t="str">
        <f t="shared" si="267"/>
        <v/>
      </c>
      <c r="BF173" s="79" t="str">
        <f t="shared" si="275"/>
        <v/>
      </c>
      <c r="BG173" s="82" t="str">
        <f t="shared" si="268"/>
        <v/>
      </c>
      <c r="BH173" s="79" t="str">
        <f t="shared" si="276"/>
        <v/>
      </c>
      <c r="BI173" s="82" t="str">
        <f t="shared" si="269"/>
        <v/>
      </c>
      <c r="BJ173" s="79" t="str">
        <f t="shared" si="277"/>
        <v/>
      </c>
      <c r="BK173" s="82" t="str">
        <f t="shared" si="270"/>
        <v/>
      </c>
      <c r="BM173" s="785">
        <f t="shared" ca="1" si="271"/>
        <v>57773</v>
      </c>
      <c r="BN173" s="1096">
        <f t="shared" ca="1" si="272"/>
        <v>7867.2976936175482</v>
      </c>
      <c r="BO173" s="1105">
        <f t="shared" ca="1" si="273"/>
        <v>53839.351153191223</v>
      </c>
      <c r="BP173" s="1105">
        <f t="shared" ca="1" si="274"/>
        <v>61706.648846808777</v>
      </c>
    </row>
    <row r="174" spans="1:68" s="70" customFormat="1" ht="21" customHeight="1">
      <c r="A174" s="242">
        <v>39</v>
      </c>
      <c r="B174" s="1108" t="s">
        <v>605</v>
      </c>
      <c r="C174" s="474">
        <f t="shared" ca="1" si="210"/>
        <v>31000.87</v>
      </c>
      <c r="D174" s="302">
        <f t="shared" ca="1" si="211"/>
        <v>108000</v>
      </c>
      <c r="E174" s="301">
        <f t="shared" ca="1" si="241"/>
        <v>0</v>
      </c>
      <c r="F174" s="302" t="str">
        <f t="shared" ca="1" si="212"/>
        <v/>
      </c>
      <c r="G174" s="301" t="str">
        <f t="shared" ca="1" si="242"/>
        <v/>
      </c>
      <c r="H174" s="302">
        <f t="shared" ca="1" si="213"/>
        <v>11219</v>
      </c>
      <c r="I174" s="301">
        <f t="shared" ca="1" si="243"/>
        <v>0</v>
      </c>
      <c r="J174" s="302" t="str">
        <f t="shared" ca="1" si="214"/>
        <v/>
      </c>
      <c r="K174" s="301" t="str">
        <f t="shared" ca="1" si="244"/>
        <v/>
      </c>
      <c r="L174" s="302">
        <f t="shared" ca="1" si="215"/>
        <v>41437</v>
      </c>
      <c r="M174" s="301">
        <f t="shared" ca="1" si="245"/>
        <v>0.95238095238095233</v>
      </c>
      <c r="N174" s="302">
        <f t="shared" ca="1" si="216"/>
        <v>41435</v>
      </c>
      <c r="O174" s="301">
        <f t="shared" ca="1" si="246"/>
        <v>0.95238095238095233</v>
      </c>
      <c r="P174" s="302">
        <f t="shared" ca="1" si="217"/>
        <v>20000</v>
      </c>
      <c r="Q174" s="301">
        <f t="shared" ca="1" si="247"/>
        <v>0</v>
      </c>
      <c r="R174" s="302">
        <f t="shared" ca="1" si="218"/>
        <v>41427</v>
      </c>
      <c r="S174" s="301">
        <f t="shared" ca="1" si="248"/>
        <v>0.95238095238095233</v>
      </c>
      <c r="T174" s="302" t="str">
        <f t="shared" si="219"/>
        <v/>
      </c>
      <c r="U174" s="301" t="str">
        <f t="shared" si="249"/>
        <v/>
      </c>
      <c r="V174" s="302" t="str">
        <f t="shared" si="220"/>
        <v/>
      </c>
      <c r="W174" s="301" t="str">
        <f t="shared" si="250"/>
        <v/>
      </c>
      <c r="X174" s="302" t="str">
        <f t="shared" si="221"/>
        <v/>
      </c>
      <c r="Y174" s="301" t="str">
        <f t="shared" si="251"/>
        <v/>
      </c>
      <c r="Z174" s="302" t="str">
        <f t="shared" si="222"/>
        <v/>
      </c>
      <c r="AA174" s="301" t="str">
        <f t="shared" si="252"/>
        <v/>
      </c>
      <c r="AB174" s="302" t="str">
        <f t="shared" si="223"/>
        <v/>
      </c>
      <c r="AC174" s="301" t="str">
        <f t="shared" si="253"/>
        <v/>
      </c>
      <c r="AD174" s="302" t="str">
        <f t="shared" si="224"/>
        <v/>
      </c>
      <c r="AE174" s="301" t="str">
        <f t="shared" si="254"/>
        <v/>
      </c>
      <c r="AF174" s="302" t="str">
        <f t="shared" si="225"/>
        <v/>
      </c>
      <c r="AG174" s="301" t="str">
        <f t="shared" si="255"/>
        <v/>
      </c>
      <c r="AH174" s="302" t="str">
        <f t="shared" si="226"/>
        <v/>
      </c>
      <c r="AI174" s="301" t="str">
        <f t="shared" si="256"/>
        <v/>
      </c>
      <c r="AJ174" s="302" t="str">
        <f t="shared" si="227"/>
        <v/>
      </c>
      <c r="AK174" s="301" t="str">
        <f t="shared" si="257"/>
        <v/>
      </c>
      <c r="AL174" s="302" t="str">
        <f t="shared" si="228"/>
        <v/>
      </c>
      <c r="AM174" s="301" t="str">
        <f t="shared" si="258"/>
        <v/>
      </c>
      <c r="AN174" s="302" t="str">
        <f t="shared" si="229"/>
        <v/>
      </c>
      <c r="AO174" s="301" t="str">
        <f t="shared" si="259"/>
        <v/>
      </c>
      <c r="AP174" s="302" t="str">
        <f t="shared" si="230"/>
        <v/>
      </c>
      <c r="AQ174" s="301" t="str">
        <f t="shared" si="260"/>
        <v/>
      </c>
      <c r="AR174" s="302" t="str">
        <f t="shared" si="231"/>
        <v/>
      </c>
      <c r="AS174" s="301" t="str">
        <f t="shared" si="261"/>
        <v/>
      </c>
      <c r="AT174" s="302" t="str">
        <f t="shared" si="232"/>
        <v/>
      </c>
      <c r="AU174" s="301" t="str">
        <f t="shared" si="262"/>
        <v/>
      </c>
      <c r="AV174" s="302" t="str">
        <f t="shared" si="233"/>
        <v/>
      </c>
      <c r="AW174" s="301" t="str">
        <f t="shared" si="263"/>
        <v/>
      </c>
      <c r="AX174" s="302" t="str">
        <f t="shared" si="234"/>
        <v/>
      </c>
      <c r="AY174" s="301" t="str">
        <f t="shared" si="264"/>
        <v/>
      </c>
      <c r="AZ174" s="302" t="str">
        <f t="shared" si="235"/>
        <v/>
      </c>
      <c r="BA174" s="301" t="str">
        <f t="shared" si="265"/>
        <v/>
      </c>
      <c r="BB174" s="302" t="str">
        <f t="shared" si="236"/>
        <v/>
      </c>
      <c r="BC174" s="301" t="str">
        <f t="shared" si="266"/>
        <v/>
      </c>
      <c r="BD174" s="302" t="str">
        <f t="shared" si="237"/>
        <v/>
      </c>
      <c r="BE174" s="301" t="str">
        <f t="shared" si="267"/>
        <v/>
      </c>
      <c r="BF174" s="79" t="str">
        <f t="shared" si="275"/>
        <v/>
      </c>
      <c r="BG174" s="82" t="str">
        <f t="shared" si="268"/>
        <v/>
      </c>
      <c r="BH174" s="79" t="str">
        <f t="shared" si="276"/>
        <v/>
      </c>
      <c r="BI174" s="82" t="str">
        <f t="shared" si="269"/>
        <v/>
      </c>
      <c r="BJ174" s="79" t="str">
        <f t="shared" si="277"/>
        <v/>
      </c>
      <c r="BK174" s="82" t="str">
        <f t="shared" si="270"/>
        <v/>
      </c>
      <c r="BM174" s="785">
        <f t="shared" ca="1" si="271"/>
        <v>43919.666666666664</v>
      </c>
      <c r="BN174" s="1096">
        <f t="shared" ca="1" si="272"/>
        <v>31000.870319324193</v>
      </c>
      <c r="BO174" s="1105">
        <f t="shared" ca="1" si="273"/>
        <v>28419.231507004566</v>
      </c>
      <c r="BP174" s="1105">
        <f t="shared" ca="1" si="274"/>
        <v>59420.101826328762</v>
      </c>
    </row>
    <row r="175" spans="1:68" s="70" customFormat="1" ht="21" customHeight="1">
      <c r="A175" s="242">
        <v>40</v>
      </c>
      <c r="B175" s="1111" t="s">
        <v>607</v>
      </c>
      <c r="C175" s="474">
        <f t="shared" ca="1" si="210"/>
        <v>18037.8</v>
      </c>
      <c r="D175" s="302">
        <f t="shared" ca="1" si="211"/>
        <v>63000</v>
      </c>
      <c r="E175" s="301">
        <f t="shared" ca="1" si="241"/>
        <v>0</v>
      </c>
      <c r="F175" s="302" t="str">
        <f t="shared" ca="1" si="212"/>
        <v/>
      </c>
      <c r="G175" s="301" t="str">
        <f t="shared" ca="1" si="242"/>
        <v/>
      </c>
      <c r="H175" s="302">
        <f t="shared" ca="1" si="213"/>
        <v>16280</v>
      </c>
      <c r="I175" s="301">
        <f t="shared" ca="1" si="243"/>
        <v>0</v>
      </c>
      <c r="J175" s="302" t="str">
        <f t="shared" ca="1" si="214"/>
        <v/>
      </c>
      <c r="K175" s="301" t="str">
        <f t="shared" ca="1" si="244"/>
        <v/>
      </c>
      <c r="L175" s="302">
        <f t="shared" ca="1" si="215"/>
        <v>47890</v>
      </c>
      <c r="M175" s="301">
        <f t="shared" ca="1" si="245"/>
        <v>0.95238095238095233</v>
      </c>
      <c r="N175" s="302">
        <f t="shared" ca="1" si="216"/>
        <v>47884</v>
      </c>
      <c r="O175" s="301">
        <f t="shared" ca="1" si="246"/>
        <v>0.95238095238095233</v>
      </c>
      <c r="P175" s="302">
        <f t="shared" ca="1" si="217"/>
        <v>14000</v>
      </c>
      <c r="Q175" s="301">
        <f t="shared" ca="1" si="247"/>
        <v>0</v>
      </c>
      <c r="R175" s="302">
        <f t="shared" ca="1" si="218"/>
        <v>47856</v>
      </c>
      <c r="S175" s="301">
        <f t="shared" ca="1" si="248"/>
        <v>0.95238095238095233</v>
      </c>
      <c r="T175" s="302" t="str">
        <f t="shared" si="219"/>
        <v/>
      </c>
      <c r="U175" s="301" t="str">
        <f t="shared" si="249"/>
        <v/>
      </c>
      <c r="V175" s="302" t="str">
        <f t="shared" si="220"/>
        <v/>
      </c>
      <c r="W175" s="301" t="str">
        <f t="shared" si="250"/>
        <v/>
      </c>
      <c r="X175" s="302" t="str">
        <f t="shared" si="221"/>
        <v/>
      </c>
      <c r="Y175" s="301" t="str">
        <f t="shared" si="251"/>
        <v/>
      </c>
      <c r="Z175" s="302" t="str">
        <f t="shared" si="222"/>
        <v/>
      </c>
      <c r="AA175" s="301" t="str">
        <f t="shared" si="252"/>
        <v/>
      </c>
      <c r="AB175" s="302" t="str">
        <f t="shared" si="223"/>
        <v/>
      </c>
      <c r="AC175" s="301" t="str">
        <f t="shared" si="253"/>
        <v/>
      </c>
      <c r="AD175" s="302" t="str">
        <f t="shared" si="224"/>
        <v/>
      </c>
      <c r="AE175" s="301" t="str">
        <f t="shared" si="254"/>
        <v/>
      </c>
      <c r="AF175" s="302" t="str">
        <f t="shared" si="225"/>
        <v/>
      </c>
      <c r="AG175" s="301" t="str">
        <f t="shared" si="255"/>
        <v/>
      </c>
      <c r="AH175" s="302" t="str">
        <f t="shared" si="226"/>
        <v/>
      </c>
      <c r="AI175" s="301" t="str">
        <f t="shared" si="256"/>
        <v/>
      </c>
      <c r="AJ175" s="302" t="str">
        <f t="shared" si="227"/>
        <v/>
      </c>
      <c r="AK175" s="301" t="str">
        <f t="shared" si="257"/>
        <v/>
      </c>
      <c r="AL175" s="302" t="str">
        <f t="shared" si="228"/>
        <v/>
      </c>
      <c r="AM175" s="301" t="str">
        <f t="shared" si="258"/>
        <v/>
      </c>
      <c r="AN175" s="302" t="str">
        <f t="shared" si="229"/>
        <v/>
      </c>
      <c r="AO175" s="301" t="str">
        <f t="shared" si="259"/>
        <v/>
      </c>
      <c r="AP175" s="302" t="str">
        <f t="shared" si="230"/>
        <v/>
      </c>
      <c r="AQ175" s="301" t="str">
        <f t="shared" si="260"/>
        <v/>
      </c>
      <c r="AR175" s="302" t="str">
        <f t="shared" si="231"/>
        <v/>
      </c>
      <c r="AS175" s="301" t="str">
        <f t="shared" si="261"/>
        <v/>
      </c>
      <c r="AT175" s="302" t="str">
        <f t="shared" si="232"/>
        <v/>
      </c>
      <c r="AU175" s="301" t="str">
        <f t="shared" si="262"/>
        <v/>
      </c>
      <c r="AV175" s="302" t="str">
        <f t="shared" si="233"/>
        <v/>
      </c>
      <c r="AW175" s="301" t="str">
        <f t="shared" si="263"/>
        <v/>
      </c>
      <c r="AX175" s="302" t="str">
        <f t="shared" si="234"/>
        <v/>
      </c>
      <c r="AY175" s="301" t="str">
        <f t="shared" si="264"/>
        <v/>
      </c>
      <c r="AZ175" s="302" t="str">
        <f t="shared" si="235"/>
        <v/>
      </c>
      <c r="BA175" s="301" t="str">
        <f t="shared" si="265"/>
        <v/>
      </c>
      <c r="BB175" s="302" t="str">
        <f t="shared" si="236"/>
        <v/>
      </c>
      <c r="BC175" s="301" t="str">
        <f t="shared" si="266"/>
        <v/>
      </c>
      <c r="BD175" s="302" t="str">
        <f t="shared" si="237"/>
        <v/>
      </c>
      <c r="BE175" s="301" t="str">
        <f t="shared" si="267"/>
        <v/>
      </c>
      <c r="BF175" s="79" t="str">
        <f t="shared" si="275"/>
        <v/>
      </c>
      <c r="BG175" s="82" t="str">
        <f t="shared" si="268"/>
        <v/>
      </c>
      <c r="BH175" s="79" t="str">
        <f t="shared" si="276"/>
        <v/>
      </c>
      <c r="BI175" s="82" t="str">
        <f t="shared" si="269"/>
        <v/>
      </c>
      <c r="BJ175" s="79" t="str">
        <f t="shared" si="277"/>
        <v/>
      </c>
      <c r="BK175" s="82" t="str">
        <f t="shared" si="270"/>
        <v/>
      </c>
      <c r="BM175" s="785">
        <f t="shared" ca="1" si="271"/>
        <v>39485</v>
      </c>
      <c r="BN175" s="1096">
        <f t="shared" ca="1" si="272"/>
        <v>18037.799856597441</v>
      </c>
      <c r="BO175" s="1105">
        <f t="shared" ca="1" si="273"/>
        <v>30466.100071701279</v>
      </c>
      <c r="BP175" s="1105">
        <f t="shared" ca="1" si="274"/>
        <v>48503.899928298721</v>
      </c>
    </row>
    <row r="176" spans="1:68" s="70" customFormat="1" ht="21" customHeight="1">
      <c r="A176" s="242">
        <v>41</v>
      </c>
      <c r="B176" s="1108" t="s">
        <v>609</v>
      </c>
      <c r="C176" s="474">
        <f t="shared" ca="1" si="210"/>
        <v>67344.91</v>
      </c>
      <c r="D176" s="302">
        <f t="shared" ca="1" si="211"/>
        <v>40500</v>
      </c>
      <c r="E176" s="301">
        <f t="shared" ca="1" si="241"/>
        <v>0</v>
      </c>
      <c r="F176" s="302" t="str">
        <f t="shared" ca="1" si="212"/>
        <v/>
      </c>
      <c r="G176" s="301" t="str">
        <f t="shared" ca="1" si="242"/>
        <v/>
      </c>
      <c r="H176" s="302">
        <f t="shared" ca="1" si="213"/>
        <v>47500</v>
      </c>
      <c r="I176" s="301">
        <f t="shared" ca="1" si="243"/>
        <v>0</v>
      </c>
      <c r="J176" s="302" t="str">
        <f t="shared" ca="1" si="214"/>
        <v/>
      </c>
      <c r="K176" s="301" t="str">
        <f t="shared" ca="1" si="244"/>
        <v/>
      </c>
      <c r="L176" s="302">
        <f t="shared" ca="1" si="215"/>
        <v>188895</v>
      </c>
      <c r="M176" s="301">
        <f t="shared" ca="1" si="245"/>
        <v>0</v>
      </c>
      <c r="N176" s="302">
        <f t="shared" ca="1" si="216"/>
        <v>188900</v>
      </c>
      <c r="O176" s="301">
        <f t="shared" ca="1" si="246"/>
        <v>0</v>
      </c>
      <c r="P176" s="302">
        <f t="shared" ca="1" si="217"/>
        <v>180000</v>
      </c>
      <c r="Q176" s="301">
        <f t="shared" ca="1" si="247"/>
        <v>0</v>
      </c>
      <c r="R176" s="302">
        <f t="shared" ca="1" si="218"/>
        <v>188770</v>
      </c>
      <c r="S176" s="301">
        <f t="shared" ca="1" si="248"/>
        <v>0</v>
      </c>
      <c r="T176" s="302" t="str">
        <f t="shared" si="219"/>
        <v/>
      </c>
      <c r="U176" s="301" t="str">
        <f t="shared" si="249"/>
        <v/>
      </c>
      <c r="V176" s="302" t="str">
        <f t="shared" si="220"/>
        <v/>
      </c>
      <c r="W176" s="301" t="str">
        <f t="shared" si="250"/>
        <v/>
      </c>
      <c r="X176" s="302" t="str">
        <f t="shared" si="221"/>
        <v/>
      </c>
      <c r="Y176" s="301" t="str">
        <f t="shared" si="251"/>
        <v/>
      </c>
      <c r="Z176" s="302" t="str">
        <f t="shared" si="222"/>
        <v/>
      </c>
      <c r="AA176" s="301" t="str">
        <f t="shared" si="252"/>
        <v/>
      </c>
      <c r="AB176" s="302" t="str">
        <f t="shared" si="223"/>
        <v/>
      </c>
      <c r="AC176" s="301" t="str">
        <f t="shared" si="253"/>
        <v/>
      </c>
      <c r="AD176" s="302" t="str">
        <f t="shared" si="224"/>
        <v/>
      </c>
      <c r="AE176" s="301" t="str">
        <f t="shared" si="254"/>
        <v/>
      </c>
      <c r="AF176" s="302" t="str">
        <f t="shared" si="225"/>
        <v/>
      </c>
      <c r="AG176" s="301" t="str">
        <f t="shared" si="255"/>
        <v/>
      </c>
      <c r="AH176" s="302" t="str">
        <f t="shared" si="226"/>
        <v/>
      </c>
      <c r="AI176" s="301" t="str">
        <f t="shared" si="256"/>
        <v/>
      </c>
      <c r="AJ176" s="302" t="str">
        <f t="shared" si="227"/>
        <v/>
      </c>
      <c r="AK176" s="301" t="str">
        <f t="shared" si="257"/>
        <v/>
      </c>
      <c r="AL176" s="302" t="str">
        <f t="shared" si="228"/>
        <v/>
      </c>
      <c r="AM176" s="301" t="str">
        <f t="shared" si="258"/>
        <v/>
      </c>
      <c r="AN176" s="302" t="str">
        <f t="shared" si="229"/>
        <v/>
      </c>
      <c r="AO176" s="301" t="str">
        <f t="shared" si="259"/>
        <v/>
      </c>
      <c r="AP176" s="302" t="str">
        <f t="shared" si="230"/>
        <v/>
      </c>
      <c r="AQ176" s="301" t="str">
        <f t="shared" si="260"/>
        <v/>
      </c>
      <c r="AR176" s="302" t="str">
        <f t="shared" si="231"/>
        <v/>
      </c>
      <c r="AS176" s="301" t="str">
        <f t="shared" si="261"/>
        <v/>
      </c>
      <c r="AT176" s="302" t="str">
        <f t="shared" si="232"/>
        <v/>
      </c>
      <c r="AU176" s="301" t="str">
        <f t="shared" si="262"/>
        <v/>
      </c>
      <c r="AV176" s="302" t="str">
        <f t="shared" si="233"/>
        <v/>
      </c>
      <c r="AW176" s="301" t="str">
        <f t="shared" si="263"/>
        <v/>
      </c>
      <c r="AX176" s="302" t="str">
        <f t="shared" si="234"/>
        <v/>
      </c>
      <c r="AY176" s="301" t="str">
        <f t="shared" si="264"/>
        <v/>
      </c>
      <c r="AZ176" s="302" t="str">
        <f t="shared" si="235"/>
        <v/>
      </c>
      <c r="BA176" s="301" t="str">
        <f t="shared" si="265"/>
        <v/>
      </c>
      <c r="BB176" s="302" t="str">
        <f t="shared" si="236"/>
        <v/>
      </c>
      <c r="BC176" s="301" t="str">
        <f t="shared" si="266"/>
        <v/>
      </c>
      <c r="BD176" s="302" t="str">
        <f t="shared" si="237"/>
        <v/>
      </c>
      <c r="BE176" s="301" t="str">
        <f t="shared" si="267"/>
        <v/>
      </c>
      <c r="BF176" s="79" t="str">
        <f t="shared" si="275"/>
        <v/>
      </c>
      <c r="BG176" s="82" t="str">
        <f t="shared" si="268"/>
        <v/>
      </c>
      <c r="BH176" s="79" t="str">
        <f t="shared" si="276"/>
        <v/>
      </c>
      <c r="BI176" s="82" t="str">
        <f t="shared" si="269"/>
        <v/>
      </c>
      <c r="BJ176" s="79" t="str">
        <f t="shared" si="277"/>
        <v/>
      </c>
      <c r="BK176" s="82" t="str">
        <f t="shared" si="270"/>
        <v/>
      </c>
      <c r="BM176" s="785">
        <f t="shared" ca="1" si="271"/>
        <v>139094.16666666666</v>
      </c>
      <c r="BN176" s="1096">
        <f t="shared" ca="1" si="272"/>
        <v>67344.909138000585</v>
      </c>
      <c r="BO176" s="1105">
        <f t="shared" ca="1" si="273"/>
        <v>105421.71209766637</v>
      </c>
      <c r="BP176" s="1105">
        <f t="shared" ca="1" si="274"/>
        <v>172766.62123566694</v>
      </c>
    </row>
    <row r="177" spans="1:68" s="70" customFormat="1" ht="21" customHeight="1">
      <c r="A177" s="242">
        <v>42</v>
      </c>
      <c r="B177" s="1111" t="s">
        <v>611</v>
      </c>
      <c r="C177" s="474">
        <f t="shared" ca="1" si="210"/>
        <v>47144.65</v>
      </c>
      <c r="D177" s="302">
        <f t="shared" ca="1" si="211"/>
        <v>45000</v>
      </c>
      <c r="E177" s="301">
        <f t="shared" ca="1" si="241"/>
        <v>0</v>
      </c>
      <c r="F177" s="302" t="str">
        <f t="shared" ca="1" si="212"/>
        <v/>
      </c>
      <c r="G177" s="301" t="str">
        <f t="shared" ca="1" si="242"/>
        <v/>
      </c>
      <c r="H177" s="302">
        <f t="shared" ca="1" si="213"/>
        <v>89200</v>
      </c>
      <c r="I177" s="301">
        <f t="shared" ca="1" si="243"/>
        <v>0.95238095238095233</v>
      </c>
      <c r="J177" s="302" t="str">
        <f t="shared" ca="1" si="214"/>
        <v/>
      </c>
      <c r="K177" s="301" t="str">
        <f t="shared" ca="1" si="244"/>
        <v/>
      </c>
      <c r="L177" s="302">
        <f t="shared" ca="1" si="215"/>
        <v>91674</v>
      </c>
      <c r="M177" s="301">
        <f t="shared" ca="1" si="245"/>
        <v>0.95238095238095233</v>
      </c>
      <c r="N177" s="302">
        <f t="shared" ca="1" si="216"/>
        <v>91672</v>
      </c>
      <c r="O177" s="301">
        <f t="shared" ca="1" si="246"/>
        <v>0.95238095238095233</v>
      </c>
      <c r="P177" s="302">
        <f t="shared" ca="1" si="217"/>
        <v>200000</v>
      </c>
      <c r="Q177" s="301">
        <f t="shared" ca="1" si="247"/>
        <v>0</v>
      </c>
      <c r="R177" s="302">
        <f t="shared" ca="1" si="218"/>
        <v>91662</v>
      </c>
      <c r="S177" s="301">
        <f t="shared" ca="1" si="248"/>
        <v>0.95238095238095233</v>
      </c>
      <c r="T177" s="302" t="str">
        <f t="shared" si="219"/>
        <v/>
      </c>
      <c r="U177" s="301" t="str">
        <f t="shared" si="249"/>
        <v/>
      </c>
      <c r="V177" s="302" t="str">
        <f t="shared" si="220"/>
        <v/>
      </c>
      <c r="W177" s="301" t="str">
        <f t="shared" si="250"/>
        <v/>
      </c>
      <c r="X177" s="302" t="str">
        <f t="shared" si="221"/>
        <v/>
      </c>
      <c r="Y177" s="301" t="str">
        <f t="shared" si="251"/>
        <v/>
      </c>
      <c r="Z177" s="302" t="str">
        <f t="shared" si="222"/>
        <v/>
      </c>
      <c r="AA177" s="301" t="str">
        <f t="shared" si="252"/>
        <v/>
      </c>
      <c r="AB177" s="302" t="str">
        <f t="shared" si="223"/>
        <v/>
      </c>
      <c r="AC177" s="301" t="str">
        <f t="shared" si="253"/>
        <v/>
      </c>
      <c r="AD177" s="302" t="str">
        <f t="shared" si="224"/>
        <v/>
      </c>
      <c r="AE177" s="301" t="str">
        <f t="shared" si="254"/>
        <v/>
      </c>
      <c r="AF177" s="302" t="str">
        <f t="shared" si="225"/>
        <v/>
      </c>
      <c r="AG177" s="301" t="str">
        <f t="shared" si="255"/>
        <v/>
      </c>
      <c r="AH177" s="302" t="str">
        <f t="shared" si="226"/>
        <v/>
      </c>
      <c r="AI177" s="301" t="str">
        <f t="shared" si="256"/>
        <v/>
      </c>
      <c r="AJ177" s="302" t="str">
        <f t="shared" si="227"/>
        <v/>
      </c>
      <c r="AK177" s="301" t="str">
        <f t="shared" si="257"/>
        <v/>
      </c>
      <c r="AL177" s="302" t="str">
        <f t="shared" si="228"/>
        <v/>
      </c>
      <c r="AM177" s="301" t="str">
        <f t="shared" si="258"/>
        <v/>
      </c>
      <c r="AN177" s="302" t="str">
        <f t="shared" si="229"/>
        <v/>
      </c>
      <c r="AO177" s="301" t="str">
        <f t="shared" si="259"/>
        <v/>
      </c>
      <c r="AP177" s="302" t="str">
        <f t="shared" si="230"/>
        <v/>
      </c>
      <c r="AQ177" s="301" t="str">
        <f t="shared" si="260"/>
        <v/>
      </c>
      <c r="AR177" s="302" t="str">
        <f t="shared" si="231"/>
        <v/>
      </c>
      <c r="AS177" s="301" t="str">
        <f t="shared" si="261"/>
        <v/>
      </c>
      <c r="AT177" s="302" t="str">
        <f t="shared" si="232"/>
        <v/>
      </c>
      <c r="AU177" s="301" t="str">
        <f t="shared" si="262"/>
        <v/>
      </c>
      <c r="AV177" s="302" t="str">
        <f t="shared" si="233"/>
        <v/>
      </c>
      <c r="AW177" s="301" t="str">
        <f t="shared" si="263"/>
        <v/>
      </c>
      <c r="AX177" s="302" t="str">
        <f t="shared" si="234"/>
        <v/>
      </c>
      <c r="AY177" s="301" t="str">
        <f t="shared" si="264"/>
        <v/>
      </c>
      <c r="AZ177" s="302" t="str">
        <f t="shared" si="235"/>
        <v/>
      </c>
      <c r="BA177" s="301" t="str">
        <f t="shared" si="265"/>
        <v/>
      </c>
      <c r="BB177" s="302" t="str">
        <f t="shared" si="236"/>
        <v/>
      </c>
      <c r="BC177" s="301" t="str">
        <f t="shared" si="266"/>
        <v/>
      </c>
      <c r="BD177" s="302" t="str">
        <f t="shared" si="237"/>
        <v/>
      </c>
      <c r="BE177" s="301" t="str">
        <f t="shared" si="267"/>
        <v/>
      </c>
      <c r="BF177" s="79" t="str">
        <f t="shared" si="275"/>
        <v/>
      </c>
      <c r="BG177" s="82" t="str">
        <f t="shared" si="268"/>
        <v/>
      </c>
      <c r="BH177" s="79" t="str">
        <f t="shared" si="276"/>
        <v/>
      </c>
      <c r="BI177" s="82" t="str">
        <f t="shared" si="269"/>
        <v/>
      </c>
      <c r="BJ177" s="79" t="str">
        <f t="shared" si="277"/>
        <v/>
      </c>
      <c r="BK177" s="82" t="str">
        <f t="shared" si="270"/>
        <v/>
      </c>
      <c r="BM177" s="785">
        <f t="shared" ca="1" si="271"/>
        <v>101534.66666666667</v>
      </c>
      <c r="BN177" s="1096">
        <f t="shared" ca="1" si="272"/>
        <v>47144.651328532367</v>
      </c>
      <c r="BO177" s="1105">
        <f t="shared" ca="1" si="273"/>
        <v>77962.341002400484</v>
      </c>
      <c r="BP177" s="1105">
        <f t="shared" ca="1" si="274"/>
        <v>125106.99233093286</v>
      </c>
    </row>
    <row r="178" spans="1:68" s="70" customFormat="1" ht="21" customHeight="1">
      <c r="A178" s="242">
        <v>43</v>
      </c>
      <c r="B178" s="1108" t="s">
        <v>613</v>
      </c>
      <c r="C178" s="474">
        <f t="shared" ca="1" si="210"/>
        <v>53798.66</v>
      </c>
      <c r="D178" s="302">
        <f t="shared" ca="1" si="211"/>
        <v>270000</v>
      </c>
      <c r="E178" s="301">
        <f t="shared" ca="1" si="241"/>
        <v>0</v>
      </c>
      <c r="F178" s="302" t="str">
        <f t="shared" ca="1" si="212"/>
        <v/>
      </c>
      <c r="G178" s="301" t="str">
        <f t="shared" ca="1" si="242"/>
        <v/>
      </c>
      <c r="H178" s="302">
        <f t="shared" ca="1" si="213"/>
        <v>115000</v>
      </c>
      <c r="I178" s="301">
        <f t="shared" ca="1" si="243"/>
        <v>0</v>
      </c>
      <c r="J178" s="302" t="str">
        <f t="shared" ca="1" si="214"/>
        <v/>
      </c>
      <c r="K178" s="301" t="str">
        <f t="shared" ca="1" si="244"/>
        <v/>
      </c>
      <c r="L178" s="302">
        <f t="shared" ca="1" si="215"/>
        <v>126596</v>
      </c>
      <c r="M178" s="301">
        <f t="shared" ca="1" si="245"/>
        <v>0.95238095238095233</v>
      </c>
      <c r="N178" s="302">
        <f t="shared" ca="1" si="216"/>
        <v>126592</v>
      </c>
      <c r="O178" s="301">
        <f t="shared" ca="1" si="246"/>
        <v>0.95238095238095233</v>
      </c>
      <c r="P178" s="302">
        <f t="shared" ca="1" si="217"/>
        <v>140000</v>
      </c>
      <c r="Q178" s="301">
        <f t="shared" ca="1" si="247"/>
        <v>0.95238095238095233</v>
      </c>
      <c r="R178" s="302">
        <f t="shared" ca="1" si="218"/>
        <v>126572</v>
      </c>
      <c r="S178" s="301">
        <f t="shared" ca="1" si="248"/>
        <v>0.95238095238095233</v>
      </c>
      <c r="T178" s="302" t="str">
        <f t="shared" si="219"/>
        <v/>
      </c>
      <c r="U178" s="301" t="str">
        <f t="shared" si="249"/>
        <v/>
      </c>
      <c r="V178" s="302" t="str">
        <f t="shared" si="220"/>
        <v/>
      </c>
      <c r="W178" s="301" t="str">
        <f t="shared" si="250"/>
        <v/>
      </c>
      <c r="X178" s="302" t="str">
        <f t="shared" si="221"/>
        <v/>
      </c>
      <c r="Y178" s="301" t="str">
        <f t="shared" si="251"/>
        <v/>
      </c>
      <c r="Z178" s="302" t="str">
        <f t="shared" si="222"/>
        <v/>
      </c>
      <c r="AA178" s="301" t="str">
        <f t="shared" si="252"/>
        <v/>
      </c>
      <c r="AB178" s="302" t="str">
        <f t="shared" si="223"/>
        <v/>
      </c>
      <c r="AC178" s="301" t="str">
        <f t="shared" si="253"/>
        <v/>
      </c>
      <c r="AD178" s="302" t="str">
        <f t="shared" si="224"/>
        <v/>
      </c>
      <c r="AE178" s="301" t="str">
        <f t="shared" si="254"/>
        <v/>
      </c>
      <c r="AF178" s="302" t="str">
        <f t="shared" si="225"/>
        <v/>
      </c>
      <c r="AG178" s="301" t="str">
        <f t="shared" si="255"/>
        <v/>
      </c>
      <c r="AH178" s="302" t="str">
        <f t="shared" si="226"/>
        <v/>
      </c>
      <c r="AI178" s="301" t="str">
        <f t="shared" si="256"/>
        <v/>
      </c>
      <c r="AJ178" s="302" t="str">
        <f t="shared" si="227"/>
        <v/>
      </c>
      <c r="AK178" s="301" t="str">
        <f t="shared" si="257"/>
        <v/>
      </c>
      <c r="AL178" s="302" t="str">
        <f t="shared" si="228"/>
        <v/>
      </c>
      <c r="AM178" s="301" t="str">
        <f t="shared" si="258"/>
        <v/>
      </c>
      <c r="AN178" s="302" t="str">
        <f t="shared" si="229"/>
        <v/>
      </c>
      <c r="AO178" s="301" t="str">
        <f t="shared" si="259"/>
        <v/>
      </c>
      <c r="AP178" s="302" t="str">
        <f t="shared" si="230"/>
        <v/>
      </c>
      <c r="AQ178" s="301" t="str">
        <f t="shared" si="260"/>
        <v/>
      </c>
      <c r="AR178" s="302" t="str">
        <f t="shared" si="231"/>
        <v/>
      </c>
      <c r="AS178" s="301" t="str">
        <f t="shared" si="261"/>
        <v/>
      </c>
      <c r="AT178" s="302" t="str">
        <f t="shared" si="232"/>
        <v/>
      </c>
      <c r="AU178" s="301" t="str">
        <f t="shared" si="262"/>
        <v/>
      </c>
      <c r="AV178" s="302" t="str">
        <f t="shared" si="233"/>
        <v/>
      </c>
      <c r="AW178" s="301" t="str">
        <f t="shared" si="263"/>
        <v/>
      </c>
      <c r="AX178" s="302" t="str">
        <f t="shared" si="234"/>
        <v/>
      </c>
      <c r="AY178" s="301" t="str">
        <f t="shared" si="264"/>
        <v/>
      </c>
      <c r="AZ178" s="302" t="str">
        <f t="shared" si="235"/>
        <v/>
      </c>
      <c r="BA178" s="301" t="str">
        <f t="shared" si="265"/>
        <v/>
      </c>
      <c r="BB178" s="302" t="str">
        <f t="shared" si="236"/>
        <v/>
      </c>
      <c r="BC178" s="301" t="str">
        <f t="shared" si="266"/>
        <v/>
      </c>
      <c r="BD178" s="302" t="str">
        <f t="shared" si="237"/>
        <v/>
      </c>
      <c r="BE178" s="301" t="str">
        <f t="shared" si="267"/>
        <v/>
      </c>
      <c r="BF178" s="79" t="str">
        <f t="shared" si="275"/>
        <v/>
      </c>
      <c r="BG178" s="82" t="str">
        <f t="shared" si="268"/>
        <v/>
      </c>
      <c r="BH178" s="79" t="str">
        <f t="shared" si="276"/>
        <v/>
      </c>
      <c r="BI178" s="82" t="str">
        <f t="shared" si="269"/>
        <v/>
      </c>
      <c r="BJ178" s="79" t="str">
        <f t="shared" si="277"/>
        <v/>
      </c>
      <c r="BK178" s="82" t="str">
        <f t="shared" si="270"/>
        <v/>
      </c>
      <c r="BM178" s="785">
        <f t="shared" ca="1" si="271"/>
        <v>150793.33333333334</v>
      </c>
      <c r="BN178" s="1096">
        <f t="shared" ca="1" si="272"/>
        <v>53798.662618652103</v>
      </c>
      <c r="BO178" s="1105">
        <f t="shared" ca="1" si="273"/>
        <v>123894.00202400729</v>
      </c>
      <c r="BP178" s="1105">
        <f t="shared" ca="1" si="274"/>
        <v>177692.66464265939</v>
      </c>
    </row>
    <row r="179" spans="1:68" s="70" customFormat="1" ht="21" customHeight="1">
      <c r="A179" s="242">
        <v>44</v>
      </c>
      <c r="B179" s="1111" t="s">
        <v>615</v>
      </c>
      <c r="C179" s="474">
        <f t="shared" ca="1" si="210"/>
        <v>50866.84</v>
      </c>
      <c r="D179" s="302">
        <f t="shared" ca="1" si="211"/>
        <v>63000</v>
      </c>
      <c r="E179" s="301">
        <f t="shared" ca="1" si="241"/>
        <v>0</v>
      </c>
      <c r="F179" s="302" t="str">
        <f t="shared" ca="1" si="212"/>
        <v/>
      </c>
      <c r="G179" s="301" t="str">
        <f t="shared" ca="1" si="242"/>
        <v/>
      </c>
      <c r="H179" s="302">
        <f t="shared" ca="1" si="213"/>
        <v>233536</v>
      </c>
      <c r="I179" s="301">
        <f t="shared" ca="1" si="243"/>
        <v>0</v>
      </c>
      <c r="J179" s="302" t="str">
        <f t="shared" ca="1" si="214"/>
        <v/>
      </c>
      <c r="K179" s="301" t="str">
        <f t="shared" ca="1" si="244"/>
        <v/>
      </c>
      <c r="L179" s="302">
        <f t="shared" ca="1" si="215"/>
        <v>176596</v>
      </c>
      <c r="M179" s="301">
        <f t="shared" ca="1" si="245"/>
        <v>0.95238095238095233</v>
      </c>
      <c r="N179" s="302">
        <f t="shared" ca="1" si="216"/>
        <v>176600</v>
      </c>
      <c r="O179" s="301">
        <f t="shared" ca="1" si="246"/>
        <v>0.95238095238095233</v>
      </c>
      <c r="P179" s="302">
        <f t="shared" ca="1" si="217"/>
        <v>160000</v>
      </c>
      <c r="Q179" s="301">
        <f t="shared" ca="1" si="247"/>
        <v>0.95238095238095233</v>
      </c>
      <c r="R179" s="302">
        <f t="shared" ca="1" si="218"/>
        <v>176480</v>
      </c>
      <c r="S179" s="301">
        <f t="shared" ca="1" si="248"/>
        <v>0.95238095238095233</v>
      </c>
      <c r="T179" s="302" t="str">
        <f t="shared" si="219"/>
        <v/>
      </c>
      <c r="U179" s="301" t="str">
        <f t="shared" si="249"/>
        <v/>
      </c>
      <c r="V179" s="302" t="str">
        <f t="shared" si="220"/>
        <v/>
      </c>
      <c r="W179" s="301" t="str">
        <f t="shared" si="250"/>
        <v/>
      </c>
      <c r="X179" s="302" t="str">
        <f t="shared" si="221"/>
        <v/>
      </c>
      <c r="Y179" s="301" t="str">
        <f t="shared" si="251"/>
        <v/>
      </c>
      <c r="Z179" s="302" t="str">
        <f t="shared" si="222"/>
        <v/>
      </c>
      <c r="AA179" s="301" t="str">
        <f t="shared" si="252"/>
        <v/>
      </c>
      <c r="AB179" s="302" t="str">
        <f t="shared" si="223"/>
        <v/>
      </c>
      <c r="AC179" s="301" t="str">
        <f t="shared" si="253"/>
        <v/>
      </c>
      <c r="AD179" s="302" t="str">
        <f t="shared" si="224"/>
        <v/>
      </c>
      <c r="AE179" s="301" t="str">
        <f t="shared" si="254"/>
        <v/>
      </c>
      <c r="AF179" s="302" t="str">
        <f t="shared" si="225"/>
        <v/>
      </c>
      <c r="AG179" s="301" t="str">
        <f t="shared" si="255"/>
        <v/>
      </c>
      <c r="AH179" s="302" t="str">
        <f t="shared" si="226"/>
        <v/>
      </c>
      <c r="AI179" s="301" t="str">
        <f t="shared" si="256"/>
        <v/>
      </c>
      <c r="AJ179" s="302" t="str">
        <f t="shared" si="227"/>
        <v/>
      </c>
      <c r="AK179" s="301" t="str">
        <f t="shared" si="257"/>
        <v/>
      </c>
      <c r="AL179" s="302" t="str">
        <f t="shared" si="228"/>
        <v/>
      </c>
      <c r="AM179" s="301" t="str">
        <f t="shared" si="258"/>
        <v/>
      </c>
      <c r="AN179" s="302" t="str">
        <f t="shared" si="229"/>
        <v/>
      </c>
      <c r="AO179" s="301" t="str">
        <f t="shared" si="259"/>
        <v/>
      </c>
      <c r="AP179" s="302" t="str">
        <f t="shared" si="230"/>
        <v/>
      </c>
      <c r="AQ179" s="301" t="str">
        <f t="shared" si="260"/>
        <v/>
      </c>
      <c r="AR179" s="302" t="str">
        <f t="shared" si="231"/>
        <v/>
      </c>
      <c r="AS179" s="301" t="str">
        <f t="shared" si="261"/>
        <v/>
      </c>
      <c r="AT179" s="302" t="str">
        <f t="shared" si="232"/>
        <v/>
      </c>
      <c r="AU179" s="301" t="str">
        <f t="shared" si="262"/>
        <v/>
      </c>
      <c r="AV179" s="302" t="str">
        <f t="shared" si="233"/>
        <v/>
      </c>
      <c r="AW179" s="301" t="str">
        <f t="shared" si="263"/>
        <v/>
      </c>
      <c r="AX179" s="302" t="str">
        <f t="shared" si="234"/>
        <v/>
      </c>
      <c r="AY179" s="301" t="str">
        <f t="shared" si="264"/>
        <v/>
      </c>
      <c r="AZ179" s="302" t="str">
        <f t="shared" si="235"/>
        <v/>
      </c>
      <c r="BA179" s="301" t="str">
        <f t="shared" si="265"/>
        <v/>
      </c>
      <c r="BB179" s="302" t="str">
        <f t="shared" si="236"/>
        <v/>
      </c>
      <c r="BC179" s="301" t="str">
        <f t="shared" si="266"/>
        <v/>
      </c>
      <c r="BD179" s="302" t="str">
        <f t="shared" si="237"/>
        <v/>
      </c>
      <c r="BE179" s="301" t="str">
        <f t="shared" si="267"/>
        <v/>
      </c>
      <c r="BF179" s="79" t="str">
        <f t="shared" si="275"/>
        <v/>
      </c>
      <c r="BG179" s="82" t="str">
        <f t="shared" si="268"/>
        <v/>
      </c>
      <c r="BH179" s="79" t="str">
        <f t="shared" si="276"/>
        <v/>
      </c>
      <c r="BI179" s="82" t="str">
        <f t="shared" si="269"/>
        <v/>
      </c>
      <c r="BJ179" s="79" t="str">
        <f t="shared" si="277"/>
        <v/>
      </c>
      <c r="BK179" s="82" t="str">
        <f t="shared" si="270"/>
        <v/>
      </c>
      <c r="BM179" s="785">
        <f t="shared" ca="1" si="271"/>
        <v>164368.66666666666</v>
      </c>
      <c r="BN179" s="1096">
        <f t="shared" ca="1" si="272"/>
        <v>50866.835006274523</v>
      </c>
      <c r="BO179" s="1105">
        <f t="shared" ca="1" si="273"/>
        <v>138935.2491635294</v>
      </c>
      <c r="BP179" s="1105">
        <f t="shared" ca="1" si="274"/>
        <v>189802.08416980391</v>
      </c>
    </row>
    <row r="180" spans="1:68" s="70" customFormat="1" ht="21" customHeight="1">
      <c r="A180" s="242">
        <v>45</v>
      </c>
      <c r="B180" s="1108" t="s">
        <v>617</v>
      </c>
      <c r="C180" s="474">
        <f t="shared" ca="1" si="210"/>
        <v>40802.67</v>
      </c>
      <c r="D180" s="302">
        <f t="shared" ca="1" si="211"/>
        <v>31500</v>
      </c>
      <c r="E180" s="301">
        <f t="shared" ca="1" si="241"/>
        <v>0</v>
      </c>
      <c r="F180" s="302" t="str">
        <f t="shared" ca="1" si="212"/>
        <v/>
      </c>
      <c r="G180" s="301" t="str">
        <f t="shared" ca="1" si="242"/>
        <v/>
      </c>
      <c r="H180" s="302">
        <f t="shared" ca="1" si="213"/>
        <v>172817</v>
      </c>
      <c r="I180" s="301">
        <f t="shared" ca="1" si="243"/>
        <v>0</v>
      </c>
      <c r="J180" s="302" t="str">
        <f t="shared" ca="1" si="214"/>
        <v/>
      </c>
      <c r="K180" s="301" t="str">
        <f t="shared" ca="1" si="244"/>
        <v/>
      </c>
      <c r="L180" s="302">
        <f t="shared" ca="1" si="215"/>
        <v>102185</v>
      </c>
      <c r="M180" s="301">
        <f t="shared" ca="1" si="245"/>
        <v>0.95238095238095233</v>
      </c>
      <c r="N180" s="302">
        <f t="shared" ca="1" si="216"/>
        <v>102200</v>
      </c>
      <c r="O180" s="301">
        <f t="shared" ca="1" si="246"/>
        <v>0.95238095238095233</v>
      </c>
      <c r="P180" s="302">
        <f t="shared" ca="1" si="217"/>
        <v>100000</v>
      </c>
      <c r="Q180" s="301">
        <f t="shared" ca="1" si="247"/>
        <v>0.95238095238095233</v>
      </c>
      <c r="R180" s="302">
        <f t="shared" ca="1" si="218"/>
        <v>102110</v>
      </c>
      <c r="S180" s="301">
        <f t="shared" ca="1" si="248"/>
        <v>0.95238095238095233</v>
      </c>
      <c r="T180" s="302" t="str">
        <f t="shared" si="219"/>
        <v/>
      </c>
      <c r="U180" s="301" t="str">
        <f t="shared" si="249"/>
        <v/>
      </c>
      <c r="V180" s="302" t="str">
        <f t="shared" si="220"/>
        <v/>
      </c>
      <c r="W180" s="301" t="str">
        <f t="shared" si="250"/>
        <v/>
      </c>
      <c r="X180" s="302" t="str">
        <f t="shared" si="221"/>
        <v/>
      </c>
      <c r="Y180" s="301" t="str">
        <f t="shared" si="251"/>
        <v/>
      </c>
      <c r="Z180" s="302" t="str">
        <f t="shared" si="222"/>
        <v/>
      </c>
      <c r="AA180" s="301" t="str">
        <f t="shared" si="252"/>
        <v/>
      </c>
      <c r="AB180" s="302" t="str">
        <f t="shared" si="223"/>
        <v/>
      </c>
      <c r="AC180" s="301" t="str">
        <f t="shared" si="253"/>
        <v/>
      </c>
      <c r="AD180" s="302" t="str">
        <f t="shared" si="224"/>
        <v/>
      </c>
      <c r="AE180" s="301" t="str">
        <f t="shared" si="254"/>
        <v/>
      </c>
      <c r="AF180" s="302" t="str">
        <f t="shared" si="225"/>
        <v/>
      </c>
      <c r="AG180" s="301" t="str">
        <f t="shared" si="255"/>
        <v/>
      </c>
      <c r="AH180" s="302" t="str">
        <f t="shared" si="226"/>
        <v/>
      </c>
      <c r="AI180" s="301" t="str">
        <f t="shared" si="256"/>
        <v/>
      </c>
      <c r="AJ180" s="302" t="str">
        <f t="shared" si="227"/>
        <v/>
      </c>
      <c r="AK180" s="301" t="str">
        <f t="shared" si="257"/>
        <v/>
      </c>
      <c r="AL180" s="302" t="str">
        <f t="shared" si="228"/>
        <v/>
      </c>
      <c r="AM180" s="301" t="str">
        <f t="shared" si="258"/>
        <v/>
      </c>
      <c r="AN180" s="302" t="str">
        <f t="shared" si="229"/>
        <v/>
      </c>
      <c r="AO180" s="301" t="str">
        <f t="shared" si="259"/>
        <v/>
      </c>
      <c r="AP180" s="302" t="str">
        <f t="shared" si="230"/>
        <v/>
      </c>
      <c r="AQ180" s="301" t="str">
        <f t="shared" si="260"/>
        <v/>
      </c>
      <c r="AR180" s="302" t="str">
        <f t="shared" si="231"/>
        <v/>
      </c>
      <c r="AS180" s="301" t="str">
        <f t="shared" si="261"/>
        <v/>
      </c>
      <c r="AT180" s="302" t="str">
        <f t="shared" si="232"/>
        <v/>
      </c>
      <c r="AU180" s="301" t="str">
        <f t="shared" si="262"/>
        <v/>
      </c>
      <c r="AV180" s="302" t="str">
        <f t="shared" si="233"/>
        <v/>
      </c>
      <c r="AW180" s="301" t="str">
        <f t="shared" si="263"/>
        <v/>
      </c>
      <c r="AX180" s="302" t="str">
        <f t="shared" si="234"/>
        <v/>
      </c>
      <c r="AY180" s="301" t="str">
        <f t="shared" si="264"/>
        <v/>
      </c>
      <c r="AZ180" s="302" t="str">
        <f t="shared" si="235"/>
        <v/>
      </c>
      <c r="BA180" s="301" t="str">
        <f t="shared" si="265"/>
        <v/>
      </c>
      <c r="BB180" s="302" t="str">
        <f t="shared" si="236"/>
        <v/>
      </c>
      <c r="BC180" s="301" t="str">
        <f t="shared" si="266"/>
        <v/>
      </c>
      <c r="BD180" s="302" t="str">
        <f t="shared" si="237"/>
        <v/>
      </c>
      <c r="BE180" s="301" t="str">
        <f t="shared" si="267"/>
        <v/>
      </c>
      <c r="BF180" s="79" t="str">
        <f t="shared" si="275"/>
        <v/>
      </c>
      <c r="BG180" s="82" t="str">
        <f t="shared" si="268"/>
        <v/>
      </c>
      <c r="BH180" s="79" t="str">
        <f t="shared" si="276"/>
        <v/>
      </c>
      <c r="BI180" s="82" t="str">
        <f t="shared" si="269"/>
        <v/>
      </c>
      <c r="BJ180" s="79" t="str">
        <f t="shared" si="277"/>
        <v/>
      </c>
      <c r="BK180" s="82" t="str">
        <f t="shared" si="270"/>
        <v/>
      </c>
      <c r="BM180" s="785">
        <f t="shared" ca="1" si="271"/>
        <v>101802</v>
      </c>
      <c r="BN180" s="1096">
        <f t="shared" ca="1" si="272"/>
        <v>40802.672686152968</v>
      </c>
      <c r="BO180" s="1105">
        <f t="shared" ca="1" si="273"/>
        <v>81400.663656923512</v>
      </c>
      <c r="BP180" s="1105">
        <f t="shared" ca="1" si="274"/>
        <v>122203.33634307649</v>
      </c>
    </row>
    <row r="181" spans="1:68" s="70" customFormat="1" ht="21" customHeight="1">
      <c r="A181" s="242">
        <v>46</v>
      </c>
      <c r="B181" s="1108" t="s">
        <v>617</v>
      </c>
      <c r="C181" s="474">
        <f t="shared" ca="1" si="210"/>
        <v>40802.67</v>
      </c>
      <c r="D181" s="302">
        <f t="shared" ca="1" si="211"/>
        <v>31500</v>
      </c>
      <c r="E181" s="301">
        <f t="shared" ca="1" si="241"/>
        <v>0</v>
      </c>
      <c r="F181" s="302" t="str">
        <f t="shared" ca="1" si="212"/>
        <v/>
      </c>
      <c r="G181" s="301" t="str">
        <f t="shared" ca="1" si="242"/>
        <v/>
      </c>
      <c r="H181" s="302">
        <f t="shared" ca="1" si="213"/>
        <v>172817</v>
      </c>
      <c r="I181" s="301">
        <f t="shared" ca="1" si="243"/>
        <v>0</v>
      </c>
      <c r="J181" s="302" t="str">
        <f t="shared" ca="1" si="214"/>
        <v/>
      </c>
      <c r="K181" s="301" t="str">
        <f t="shared" ca="1" si="244"/>
        <v/>
      </c>
      <c r="L181" s="302">
        <f t="shared" ca="1" si="215"/>
        <v>102185</v>
      </c>
      <c r="M181" s="301">
        <f t="shared" ca="1" si="245"/>
        <v>0.95238095238095233</v>
      </c>
      <c r="N181" s="302">
        <f t="shared" ca="1" si="216"/>
        <v>102200</v>
      </c>
      <c r="O181" s="301">
        <f t="shared" ca="1" si="246"/>
        <v>0.95238095238095233</v>
      </c>
      <c r="P181" s="302">
        <f t="shared" ca="1" si="217"/>
        <v>100000</v>
      </c>
      <c r="Q181" s="301">
        <f t="shared" ca="1" si="247"/>
        <v>0.95238095238095233</v>
      </c>
      <c r="R181" s="302">
        <f t="shared" ca="1" si="218"/>
        <v>102110</v>
      </c>
      <c r="S181" s="301">
        <f t="shared" ca="1" si="248"/>
        <v>0.95238095238095233</v>
      </c>
      <c r="T181" s="302" t="str">
        <f t="shared" si="219"/>
        <v/>
      </c>
      <c r="U181" s="301" t="str">
        <f t="shared" si="249"/>
        <v/>
      </c>
      <c r="V181" s="302" t="str">
        <f t="shared" si="220"/>
        <v/>
      </c>
      <c r="W181" s="301" t="str">
        <f t="shared" si="250"/>
        <v/>
      </c>
      <c r="X181" s="302" t="str">
        <f t="shared" si="221"/>
        <v/>
      </c>
      <c r="Y181" s="301" t="str">
        <f t="shared" si="251"/>
        <v/>
      </c>
      <c r="Z181" s="302" t="str">
        <f t="shared" si="222"/>
        <v/>
      </c>
      <c r="AA181" s="301" t="str">
        <f t="shared" si="252"/>
        <v/>
      </c>
      <c r="AB181" s="302" t="str">
        <f t="shared" si="223"/>
        <v/>
      </c>
      <c r="AC181" s="301" t="str">
        <f t="shared" si="253"/>
        <v/>
      </c>
      <c r="AD181" s="302" t="str">
        <f t="shared" si="224"/>
        <v/>
      </c>
      <c r="AE181" s="301" t="str">
        <f t="shared" si="254"/>
        <v/>
      </c>
      <c r="AF181" s="302" t="str">
        <f t="shared" si="225"/>
        <v/>
      </c>
      <c r="AG181" s="301" t="str">
        <f t="shared" si="255"/>
        <v/>
      </c>
      <c r="AH181" s="302" t="str">
        <f t="shared" si="226"/>
        <v/>
      </c>
      <c r="AI181" s="301" t="str">
        <f t="shared" si="256"/>
        <v/>
      </c>
      <c r="AJ181" s="302" t="str">
        <f t="shared" si="227"/>
        <v/>
      </c>
      <c r="AK181" s="301" t="str">
        <f t="shared" si="257"/>
        <v/>
      </c>
      <c r="AL181" s="302" t="str">
        <f t="shared" si="228"/>
        <v/>
      </c>
      <c r="AM181" s="301" t="str">
        <f t="shared" si="258"/>
        <v/>
      </c>
      <c r="AN181" s="302" t="str">
        <f t="shared" si="229"/>
        <v/>
      </c>
      <c r="AO181" s="301" t="str">
        <f t="shared" si="259"/>
        <v/>
      </c>
      <c r="AP181" s="302" t="str">
        <f t="shared" si="230"/>
        <v/>
      </c>
      <c r="AQ181" s="301" t="str">
        <f t="shared" si="260"/>
        <v/>
      </c>
      <c r="AR181" s="302" t="str">
        <f t="shared" si="231"/>
        <v/>
      </c>
      <c r="AS181" s="301" t="str">
        <f t="shared" si="261"/>
        <v/>
      </c>
      <c r="AT181" s="302" t="str">
        <f t="shared" si="232"/>
        <v/>
      </c>
      <c r="AU181" s="301" t="str">
        <f t="shared" si="262"/>
        <v/>
      </c>
      <c r="AV181" s="302" t="str">
        <f t="shared" si="233"/>
        <v/>
      </c>
      <c r="AW181" s="301" t="str">
        <f t="shared" si="263"/>
        <v/>
      </c>
      <c r="AX181" s="302" t="str">
        <f t="shared" si="234"/>
        <v/>
      </c>
      <c r="AY181" s="301" t="str">
        <f t="shared" si="264"/>
        <v/>
      </c>
      <c r="AZ181" s="302" t="str">
        <f t="shared" si="235"/>
        <v/>
      </c>
      <c r="BA181" s="301" t="str">
        <f t="shared" si="265"/>
        <v/>
      </c>
      <c r="BB181" s="302" t="str">
        <f t="shared" si="236"/>
        <v/>
      </c>
      <c r="BC181" s="301" t="str">
        <f t="shared" si="266"/>
        <v/>
      </c>
      <c r="BD181" s="302" t="str">
        <f t="shared" si="237"/>
        <v/>
      </c>
      <c r="BE181" s="301" t="str">
        <f t="shared" si="267"/>
        <v/>
      </c>
      <c r="BF181" s="79" t="str">
        <f t="shared" si="275"/>
        <v/>
      </c>
      <c r="BG181" s="82" t="str">
        <f t="shared" si="268"/>
        <v/>
      </c>
      <c r="BH181" s="79" t="str">
        <f t="shared" si="276"/>
        <v/>
      </c>
      <c r="BI181" s="82" t="str">
        <f t="shared" si="269"/>
        <v/>
      </c>
      <c r="BJ181" s="79" t="str">
        <f t="shared" si="277"/>
        <v/>
      </c>
      <c r="BK181" s="82" t="str">
        <f t="shared" si="270"/>
        <v/>
      </c>
      <c r="BM181" s="785">
        <f t="shared" ca="1" si="271"/>
        <v>101802</v>
      </c>
      <c r="BN181" s="1096">
        <f t="shared" ca="1" si="272"/>
        <v>40802.672686152968</v>
      </c>
      <c r="BO181" s="1105">
        <f t="shared" ca="1" si="273"/>
        <v>81400.663656923512</v>
      </c>
      <c r="BP181" s="1105">
        <f t="shared" ca="1" si="274"/>
        <v>122203.33634307649</v>
      </c>
    </row>
    <row r="182" spans="1:68" s="70" customFormat="1" ht="21" customHeight="1">
      <c r="A182" s="242">
        <v>47</v>
      </c>
      <c r="B182" s="1111" t="s">
        <v>618</v>
      </c>
      <c r="C182" s="474">
        <f t="shared" ca="1" si="210"/>
        <v>9509.76</v>
      </c>
      <c r="D182" s="302">
        <f t="shared" ca="1" si="211"/>
        <v>27000</v>
      </c>
      <c r="E182" s="301">
        <f t="shared" ca="1" si="241"/>
        <v>0</v>
      </c>
      <c r="F182" s="302" t="str">
        <f t="shared" ca="1" si="212"/>
        <v/>
      </c>
      <c r="G182" s="301" t="str">
        <f t="shared" ca="1" si="242"/>
        <v/>
      </c>
      <c r="H182" s="302">
        <f t="shared" ca="1" si="213"/>
        <v>28500</v>
      </c>
      <c r="I182" s="301">
        <f t="shared" ca="1" si="243"/>
        <v>0</v>
      </c>
      <c r="J182" s="302" t="str">
        <f t="shared" ca="1" si="214"/>
        <v/>
      </c>
      <c r="K182" s="301" t="str">
        <f t="shared" ca="1" si="244"/>
        <v/>
      </c>
      <c r="L182" s="302">
        <f t="shared" ca="1" si="215"/>
        <v>42310</v>
      </c>
      <c r="M182" s="301">
        <f t="shared" ca="1" si="245"/>
        <v>0.95238095238095233</v>
      </c>
      <c r="N182" s="302">
        <f t="shared" ca="1" si="216"/>
        <v>42300</v>
      </c>
      <c r="O182" s="301">
        <f t="shared" ca="1" si="246"/>
        <v>0.95238095238095233</v>
      </c>
      <c r="P182" s="302">
        <f t="shared" ca="1" si="217"/>
        <v>55000</v>
      </c>
      <c r="Q182" s="301">
        <f t="shared" ca="1" si="247"/>
        <v>0</v>
      </c>
      <c r="R182" s="302">
        <f t="shared" ca="1" si="218"/>
        <v>42575</v>
      </c>
      <c r="S182" s="301">
        <f t="shared" ca="1" si="248"/>
        <v>0.95238095238095233</v>
      </c>
      <c r="T182" s="302" t="str">
        <f t="shared" si="219"/>
        <v/>
      </c>
      <c r="U182" s="301" t="str">
        <f t="shared" si="249"/>
        <v/>
      </c>
      <c r="V182" s="302" t="str">
        <f t="shared" si="220"/>
        <v/>
      </c>
      <c r="W182" s="301" t="str">
        <f t="shared" si="250"/>
        <v/>
      </c>
      <c r="X182" s="302" t="str">
        <f t="shared" si="221"/>
        <v/>
      </c>
      <c r="Y182" s="301" t="str">
        <f t="shared" si="251"/>
        <v/>
      </c>
      <c r="Z182" s="302" t="str">
        <f t="shared" si="222"/>
        <v/>
      </c>
      <c r="AA182" s="301" t="str">
        <f t="shared" si="252"/>
        <v/>
      </c>
      <c r="AB182" s="302" t="str">
        <f t="shared" si="223"/>
        <v/>
      </c>
      <c r="AC182" s="301" t="str">
        <f t="shared" si="253"/>
        <v/>
      </c>
      <c r="AD182" s="302" t="str">
        <f t="shared" si="224"/>
        <v/>
      </c>
      <c r="AE182" s="301" t="str">
        <f t="shared" si="254"/>
        <v/>
      </c>
      <c r="AF182" s="302" t="str">
        <f t="shared" si="225"/>
        <v/>
      </c>
      <c r="AG182" s="301" t="str">
        <f t="shared" si="255"/>
        <v/>
      </c>
      <c r="AH182" s="302" t="str">
        <f t="shared" si="226"/>
        <v/>
      </c>
      <c r="AI182" s="301" t="str">
        <f t="shared" si="256"/>
        <v/>
      </c>
      <c r="AJ182" s="302" t="str">
        <f t="shared" si="227"/>
        <v/>
      </c>
      <c r="AK182" s="301" t="str">
        <f t="shared" si="257"/>
        <v/>
      </c>
      <c r="AL182" s="302" t="str">
        <f t="shared" si="228"/>
        <v/>
      </c>
      <c r="AM182" s="301" t="str">
        <f t="shared" si="258"/>
        <v/>
      </c>
      <c r="AN182" s="302" t="str">
        <f t="shared" si="229"/>
        <v/>
      </c>
      <c r="AO182" s="301" t="str">
        <f t="shared" si="259"/>
        <v/>
      </c>
      <c r="AP182" s="302" t="str">
        <f t="shared" si="230"/>
        <v/>
      </c>
      <c r="AQ182" s="301" t="str">
        <f t="shared" si="260"/>
        <v/>
      </c>
      <c r="AR182" s="302" t="str">
        <f t="shared" si="231"/>
        <v/>
      </c>
      <c r="AS182" s="301" t="str">
        <f t="shared" si="261"/>
        <v/>
      </c>
      <c r="AT182" s="302" t="str">
        <f t="shared" si="232"/>
        <v/>
      </c>
      <c r="AU182" s="301" t="str">
        <f t="shared" si="262"/>
        <v/>
      </c>
      <c r="AV182" s="302" t="str">
        <f t="shared" si="233"/>
        <v/>
      </c>
      <c r="AW182" s="301" t="str">
        <f t="shared" si="263"/>
        <v/>
      </c>
      <c r="AX182" s="302" t="str">
        <f t="shared" si="234"/>
        <v/>
      </c>
      <c r="AY182" s="301" t="str">
        <f t="shared" si="264"/>
        <v/>
      </c>
      <c r="AZ182" s="302" t="str">
        <f t="shared" si="235"/>
        <v/>
      </c>
      <c r="BA182" s="301" t="str">
        <f t="shared" si="265"/>
        <v/>
      </c>
      <c r="BB182" s="302" t="str">
        <f t="shared" si="236"/>
        <v/>
      </c>
      <c r="BC182" s="301" t="str">
        <f t="shared" si="266"/>
        <v/>
      </c>
      <c r="BD182" s="302" t="str">
        <f t="shared" si="237"/>
        <v/>
      </c>
      <c r="BE182" s="301" t="str">
        <f t="shared" si="267"/>
        <v/>
      </c>
      <c r="BF182" s="79" t="str">
        <f t="shared" si="275"/>
        <v/>
      </c>
      <c r="BG182" s="82" t="str">
        <f t="shared" si="268"/>
        <v/>
      </c>
      <c r="BH182" s="79" t="str">
        <f t="shared" si="276"/>
        <v/>
      </c>
      <c r="BI182" s="82" t="str">
        <f t="shared" si="269"/>
        <v/>
      </c>
      <c r="BJ182" s="79" t="str">
        <f t="shared" si="277"/>
        <v/>
      </c>
      <c r="BK182" s="82" t="str">
        <f t="shared" si="270"/>
        <v/>
      </c>
      <c r="BM182" s="785">
        <f t="shared" ca="1" si="271"/>
        <v>39614.166666666664</v>
      </c>
      <c r="BN182" s="1096">
        <f t="shared" ca="1" si="272"/>
        <v>9509.7627102654642</v>
      </c>
      <c r="BO182" s="1105">
        <f t="shared" ca="1" si="273"/>
        <v>34859.285311533931</v>
      </c>
      <c r="BP182" s="1105">
        <f t="shared" ca="1" si="274"/>
        <v>44369.048021799397</v>
      </c>
    </row>
    <row r="183" spans="1:68" s="70" customFormat="1" ht="21" customHeight="1">
      <c r="A183" s="242">
        <v>48</v>
      </c>
      <c r="B183" s="1111" t="s">
        <v>622</v>
      </c>
      <c r="C183" s="474">
        <f t="shared" ca="1" si="210"/>
        <v>164260.28</v>
      </c>
      <c r="D183" s="302">
        <f t="shared" ca="1" si="211"/>
        <v>192100</v>
      </c>
      <c r="E183" s="301">
        <f t="shared" ca="1" si="241"/>
        <v>0</v>
      </c>
      <c r="F183" s="302" t="str">
        <f t="shared" ca="1" si="212"/>
        <v/>
      </c>
      <c r="G183" s="301" t="str">
        <f t="shared" ca="1" si="242"/>
        <v/>
      </c>
      <c r="H183" s="302">
        <f t="shared" ca="1" si="213"/>
        <v>280398</v>
      </c>
      <c r="I183" s="301">
        <f t="shared" ca="1" si="243"/>
        <v>0</v>
      </c>
      <c r="J183" s="302" t="str">
        <f t="shared" ca="1" si="214"/>
        <v/>
      </c>
      <c r="K183" s="301" t="str">
        <f t="shared" ca="1" si="244"/>
        <v/>
      </c>
      <c r="L183" s="302">
        <f t="shared" ca="1" si="215"/>
        <v>530944</v>
      </c>
      <c r="M183" s="301">
        <f t="shared" ca="1" si="245"/>
        <v>0</v>
      </c>
      <c r="N183" s="302">
        <f t="shared" ca="1" si="216"/>
        <v>530978</v>
      </c>
      <c r="O183" s="301">
        <f t="shared" ca="1" si="246"/>
        <v>0</v>
      </c>
      <c r="P183" s="302">
        <f t="shared" ca="1" si="217"/>
        <v>246500</v>
      </c>
      <c r="Q183" s="301">
        <f t="shared" ca="1" si="247"/>
        <v>0</v>
      </c>
      <c r="R183" s="302">
        <f t="shared" ca="1" si="218"/>
        <v>615638</v>
      </c>
      <c r="S183" s="301">
        <f t="shared" ca="1" si="248"/>
        <v>0</v>
      </c>
      <c r="T183" s="302" t="str">
        <f t="shared" si="219"/>
        <v/>
      </c>
      <c r="U183" s="301" t="str">
        <f t="shared" si="249"/>
        <v/>
      </c>
      <c r="V183" s="302" t="str">
        <f t="shared" si="220"/>
        <v/>
      </c>
      <c r="W183" s="301" t="str">
        <f t="shared" si="250"/>
        <v/>
      </c>
      <c r="X183" s="302" t="str">
        <f t="shared" si="221"/>
        <v/>
      </c>
      <c r="Y183" s="301" t="str">
        <f t="shared" si="251"/>
        <v/>
      </c>
      <c r="Z183" s="302" t="str">
        <f t="shared" si="222"/>
        <v/>
      </c>
      <c r="AA183" s="301" t="str">
        <f t="shared" si="252"/>
        <v/>
      </c>
      <c r="AB183" s="302" t="str">
        <f t="shared" si="223"/>
        <v/>
      </c>
      <c r="AC183" s="301" t="str">
        <f t="shared" si="253"/>
        <v/>
      </c>
      <c r="AD183" s="302" t="str">
        <f t="shared" si="224"/>
        <v/>
      </c>
      <c r="AE183" s="301" t="str">
        <f t="shared" si="254"/>
        <v/>
      </c>
      <c r="AF183" s="302" t="str">
        <f t="shared" si="225"/>
        <v/>
      </c>
      <c r="AG183" s="301" t="str">
        <f t="shared" si="255"/>
        <v/>
      </c>
      <c r="AH183" s="302" t="str">
        <f t="shared" si="226"/>
        <v/>
      </c>
      <c r="AI183" s="301" t="str">
        <f t="shared" si="256"/>
        <v/>
      </c>
      <c r="AJ183" s="302" t="str">
        <f t="shared" si="227"/>
        <v/>
      </c>
      <c r="AK183" s="301" t="str">
        <f t="shared" si="257"/>
        <v/>
      </c>
      <c r="AL183" s="302" t="str">
        <f t="shared" si="228"/>
        <v/>
      </c>
      <c r="AM183" s="301" t="str">
        <f t="shared" si="258"/>
        <v/>
      </c>
      <c r="AN183" s="302" t="str">
        <f t="shared" si="229"/>
        <v/>
      </c>
      <c r="AO183" s="301" t="str">
        <f t="shared" si="259"/>
        <v/>
      </c>
      <c r="AP183" s="302" t="str">
        <f t="shared" si="230"/>
        <v/>
      </c>
      <c r="AQ183" s="301" t="str">
        <f t="shared" si="260"/>
        <v/>
      </c>
      <c r="AR183" s="302" t="str">
        <f t="shared" si="231"/>
        <v/>
      </c>
      <c r="AS183" s="301" t="str">
        <f t="shared" si="261"/>
        <v/>
      </c>
      <c r="AT183" s="302" t="str">
        <f t="shared" si="232"/>
        <v/>
      </c>
      <c r="AU183" s="301" t="str">
        <f t="shared" si="262"/>
        <v/>
      </c>
      <c r="AV183" s="302" t="str">
        <f t="shared" si="233"/>
        <v/>
      </c>
      <c r="AW183" s="301" t="str">
        <f t="shared" si="263"/>
        <v/>
      </c>
      <c r="AX183" s="302" t="str">
        <f t="shared" si="234"/>
        <v/>
      </c>
      <c r="AY183" s="301" t="str">
        <f t="shared" si="264"/>
        <v/>
      </c>
      <c r="AZ183" s="302" t="str">
        <f t="shared" si="235"/>
        <v/>
      </c>
      <c r="BA183" s="301" t="str">
        <f t="shared" si="265"/>
        <v/>
      </c>
      <c r="BB183" s="302" t="str">
        <f t="shared" si="236"/>
        <v/>
      </c>
      <c r="BC183" s="301" t="str">
        <f t="shared" si="266"/>
        <v/>
      </c>
      <c r="BD183" s="302" t="str">
        <f t="shared" si="237"/>
        <v/>
      </c>
      <c r="BE183" s="301" t="str">
        <f t="shared" si="267"/>
        <v/>
      </c>
      <c r="BF183" s="79" t="str">
        <f t="shared" si="275"/>
        <v/>
      </c>
      <c r="BG183" s="82" t="str">
        <f t="shared" si="268"/>
        <v/>
      </c>
      <c r="BH183" s="79" t="str">
        <f t="shared" si="276"/>
        <v/>
      </c>
      <c r="BI183" s="82" t="str">
        <f t="shared" si="269"/>
        <v/>
      </c>
      <c r="BJ183" s="79" t="str">
        <f t="shared" si="277"/>
        <v/>
      </c>
      <c r="BK183" s="82" t="str">
        <f t="shared" si="270"/>
        <v/>
      </c>
      <c r="BM183" s="785">
        <f t="shared" ca="1" si="271"/>
        <v>399426.33333333331</v>
      </c>
      <c r="BN183" s="1096">
        <f t="shared" ca="1" si="272"/>
        <v>164260.28050390704</v>
      </c>
      <c r="BO183" s="1105">
        <f t="shared" ca="1" si="273"/>
        <v>317296.19308137981</v>
      </c>
      <c r="BP183" s="1105">
        <f t="shared" ca="1" si="274"/>
        <v>481556.47358528682</v>
      </c>
    </row>
    <row r="184" spans="1:68" s="70" customFormat="1" ht="21" customHeight="1">
      <c r="A184" s="242">
        <v>49</v>
      </c>
      <c r="B184" s="1108" t="s">
        <v>624</v>
      </c>
      <c r="C184" s="474">
        <f t="shared" ca="1" si="210"/>
        <v>121187.61</v>
      </c>
      <c r="D184" s="302">
        <f t="shared" ca="1" si="211"/>
        <v>86400</v>
      </c>
      <c r="E184" s="301">
        <f t="shared" ca="1" si="241"/>
        <v>0</v>
      </c>
      <c r="F184" s="302" t="str">
        <f t="shared" ca="1" si="212"/>
        <v/>
      </c>
      <c r="G184" s="301" t="str">
        <f t="shared" ca="1" si="242"/>
        <v/>
      </c>
      <c r="H184" s="302">
        <f t="shared" ca="1" si="213"/>
        <v>442500</v>
      </c>
      <c r="I184" s="301">
        <f t="shared" ca="1" si="243"/>
        <v>0</v>
      </c>
      <c r="J184" s="302" t="str">
        <f t="shared" ca="1" si="214"/>
        <v/>
      </c>
      <c r="K184" s="301" t="str">
        <f t="shared" ca="1" si="244"/>
        <v/>
      </c>
      <c r="L184" s="302">
        <f t="shared" ca="1" si="215"/>
        <v>152850</v>
      </c>
      <c r="M184" s="301">
        <f t="shared" ca="1" si="245"/>
        <v>0.95238095238095233</v>
      </c>
      <c r="N184" s="302">
        <f t="shared" ca="1" si="216"/>
        <v>152853</v>
      </c>
      <c r="O184" s="301">
        <f t="shared" ca="1" si="246"/>
        <v>0.95238095238095233</v>
      </c>
      <c r="P184" s="302">
        <f t="shared" ca="1" si="217"/>
        <v>87000</v>
      </c>
      <c r="Q184" s="301">
        <f t="shared" ca="1" si="247"/>
        <v>0</v>
      </c>
      <c r="R184" s="302">
        <f t="shared" ca="1" si="218"/>
        <v>161826</v>
      </c>
      <c r="S184" s="301">
        <f t="shared" ca="1" si="248"/>
        <v>0.95238095238095233</v>
      </c>
      <c r="T184" s="302" t="str">
        <f t="shared" si="219"/>
        <v/>
      </c>
      <c r="U184" s="301" t="str">
        <f t="shared" si="249"/>
        <v/>
      </c>
      <c r="V184" s="302" t="str">
        <f t="shared" si="220"/>
        <v/>
      </c>
      <c r="W184" s="301" t="str">
        <f t="shared" si="250"/>
        <v/>
      </c>
      <c r="X184" s="302" t="str">
        <f t="shared" si="221"/>
        <v/>
      </c>
      <c r="Y184" s="301" t="str">
        <f t="shared" si="251"/>
        <v/>
      </c>
      <c r="Z184" s="302" t="str">
        <f t="shared" si="222"/>
        <v/>
      </c>
      <c r="AA184" s="301" t="str">
        <f t="shared" si="252"/>
        <v/>
      </c>
      <c r="AB184" s="302" t="str">
        <f t="shared" si="223"/>
        <v/>
      </c>
      <c r="AC184" s="301" t="str">
        <f t="shared" si="253"/>
        <v/>
      </c>
      <c r="AD184" s="302" t="str">
        <f t="shared" si="224"/>
        <v/>
      </c>
      <c r="AE184" s="301" t="str">
        <f t="shared" si="254"/>
        <v/>
      </c>
      <c r="AF184" s="302" t="str">
        <f t="shared" si="225"/>
        <v/>
      </c>
      <c r="AG184" s="301" t="str">
        <f t="shared" si="255"/>
        <v/>
      </c>
      <c r="AH184" s="302" t="str">
        <f t="shared" si="226"/>
        <v/>
      </c>
      <c r="AI184" s="301" t="str">
        <f t="shared" si="256"/>
        <v/>
      </c>
      <c r="AJ184" s="302" t="str">
        <f t="shared" si="227"/>
        <v/>
      </c>
      <c r="AK184" s="301" t="str">
        <f t="shared" si="257"/>
        <v/>
      </c>
      <c r="AL184" s="302" t="str">
        <f t="shared" si="228"/>
        <v/>
      </c>
      <c r="AM184" s="301" t="str">
        <f t="shared" si="258"/>
        <v/>
      </c>
      <c r="AN184" s="302" t="str">
        <f t="shared" si="229"/>
        <v/>
      </c>
      <c r="AO184" s="301" t="str">
        <f t="shared" si="259"/>
        <v/>
      </c>
      <c r="AP184" s="302" t="str">
        <f t="shared" si="230"/>
        <v/>
      </c>
      <c r="AQ184" s="301" t="str">
        <f t="shared" si="260"/>
        <v/>
      </c>
      <c r="AR184" s="302" t="str">
        <f t="shared" si="231"/>
        <v/>
      </c>
      <c r="AS184" s="301" t="str">
        <f t="shared" si="261"/>
        <v/>
      </c>
      <c r="AT184" s="302" t="str">
        <f t="shared" si="232"/>
        <v/>
      </c>
      <c r="AU184" s="301" t="str">
        <f t="shared" si="262"/>
        <v/>
      </c>
      <c r="AV184" s="302" t="str">
        <f t="shared" si="233"/>
        <v/>
      </c>
      <c r="AW184" s="301" t="str">
        <f t="shared" si="263"/>
        <v/>
      </c>
      <c r="AX184" s="302" t="str">
        <f t="shared" si="234"/>
        <v/>
      </c>
      <c r="AY184" s="301" t="str">
        <f t="shared" si="264"/>
        <v/>
      </c>
      <c r="AZ184" s="302" t="str">
        <f t="shared" si="235"/>
        <v/>
      </c>
      <c r="BA184" s="301" t="str">
        <f t="shared" si="265"/>
        <v/>
      </c>
      <c r="BB184" s="302" t="str">
        <f t="shared" si="236"/>
        <v/>
      </c>
      <c r="BC184" s="301" t="str">
        <f t="shared" si="266"/>
        <v/>
      </c>
      <c r="BD184" s="302" t="str">
        <f t="shared" si="237"/>
        <v/>
      </c>
      <c r="BE184" s="301" t="str">
        <f t="shared" si="267"/>
        <v/>
      </c>
      <c r="BF184" s="79" t="str">
        <f t="shared" si="275"/>
        <v/>
      </c>
      <c r="BG184" s="82" t="str">
        <f t="shared" si="268"/>
        <v/>
      </c>
      <c r="BH184" s="79" t="str">
        <f t="shared" si="276"/>
        <v/>
      </c>
      <c r="BI184" s="82" t="str">
        <f t="shared" si="269"/>
        <v/>
      </c>
      <c r="BJ184" s="79" t="str">
        <f t="shared" si="277"/>
        <v/>
      </c>
      <c r="BK184" s="82" t="str">
        <f t="shared" si="270"/>
        <v/>
      </c>
      <c r="BM184" s="785">
        <f t="shared" ca="1" si="271"/>
        <v>180571.5</v>
      </c>
      <c r="BN184" s="1096">
        <f t="shared" ca="1" si="272"/>
        <v>121187.61399272617</v>
      </c>
      <c r="BO184" s="1105">
        <f t="shared" ca="1" si="273"/>
        <v>119977.69300363692</v>
      </c>
      <c r="BP184" s="1105">
        <f t="shared" ca="1" si="274"/>
        <v>241165.3069963631</v>
      </c>
    </row>
    <row r="185" spans="1:68" s="70" customFormat="1" ht="21" customHeight="1">
      <c r="A185" s="242">
        <v>50</v>
      </c>
      <c r="B185" s="1111" t="s">
        <v>626</v>
      </c>
      <c r="C185" s="474">
        <f t="shared" ca="1" si="210"/>
        <v>34920.21</v>
      </c>
      <c r="D185" s="302">
        <f t="shared" ca="1" si="211"/>
        <v>99000</v>
      </c>
      <c r="E185" s="301">
        <f t="shared" ca="1" si="241"/>
        <v>0</v>
      </c>
      <c r="F185" s="302" t="str">
        <f t="shared" ca="1" si="212"/>
        <v/>
      </c>
      <c r="G185" s="301" t="str">
        <f t="shared" ca="1" si="242"/>
        <v/>
      </c>
      <c r="H185" s="302">
        <f t="shared" ca="1" si="213"/>
        <v>190000</v>
      </c>
      <c r="I185" s="301">
        <f t="shared" ca="1" si="243"/>
        <v>0</v>
      </c>
      <c r="J185" s="302" t="str">
        <f t="shared" ca="1" si="214"/>
        <v/>
      </c>
      <c r="K185" s="301" t="str">
        <f t="shared" ca="1" si="244"/>
        <v/>
      </c>
      <c r="L185" s="302">
        <f t="shared" ca="1" si="215"/>
        <v>193296</v>
      </c>
      <c r="M185" s="301">
        <f t="shared" ca="1" si="245"/>
        <v>0</v>
      </c>
      <c r="N185" s="302">
        <f t="shared" ca="1" si="216"/>
        <v>193300</v>
      </c>
      <c r="O185" s="301">
        <f t="shared" ca="1" si="246"/>
        <v>0</v>
      </c>
      <c r="P185" s="302">
        <f t="shared" ca="1" si="217"/>
        <v>154800</v>
      </c>
      <c r="Q185" s="301">
        <f t="shared" ca="1" si="247"/>
        <v>0.95238095238095233</v>
      </c>
      <c r="R185" s="302">
        <f t="shared" ca="1" si="218"/>
        <v>193700</v>
      </c>
      <c r="S185" s="301">
        <f t="shared" ca="1" si="248"/>
        <v>0</v>
      </c>
      <c r="T185" s="302" t="str">
        <f t="shared" si="219"/>
        <v/>
      </c>
      <c r="U185" s="301" t="str">
        <f t="shared" si="249"/>
        <v/>
      </c>
      <c r="V185" s="302" t="str">
        <f t="shared" si="220"/>
        <v/>
      </c>
      <c r="W185" s="301" t="str">
        <f t="shared" si="250"/>
        <v/>
      </c>
      <c r="X185" s="302" t="str">
        <f t="shared" si="221"/>
        <v/>
      </c>
      <c r="Y185" s="301" t="str">
        <f t="shared" si="251"/>
        <v/>
      </c>
      <c r="Z185" s="302" t="str">
        <f t="shared" si="222"/>
        <v/>
      </c>
      <c r="AA185" s="301" t="str">
        <f t="shared" si="252"/>
        <v/>
      </c>
      <c r="AB185" s="302" t="str">
        <f t="shared" si="223"/>
        <v/>
      </c>
      <c r="AC185" s="301" t="str">
        <f t="shared" si="253"/>
        <v/>
      </c>
      <c r="AD185" s="302" t="str">
        <f t="shared" si="224"/>
        <v/>
      </c>
      <c r="AE185" s="301" t="str">
        <f t="shared" si="254"/>
        <v/>
      </c>
      <c r="AF185" s="302" t="str">
        <f t="shared" si="225"/>
        <v/>
      </c>
      <c r="AG185" s="301" t="str">
        <f t="shared" si="255"/>
        <v/>
      </c>
      <c r="AH185" s="302" t="str">
        <f t="shared" si="226"/>
        <v/>
      </c>
      <c r="AI185" s="301" t="str">
        <f t="shared" si="256"/>
        <v/>
      </c>
      <c r="AJ185" s="302" t="str">
        <f t="shared" si="227"/>
        <v/>
      </c>
      <c r="AK185" s="301" t="str">
        <f t="shared" si="257"/>
        <v/>
      </c>
      <c r="AL185" s="302" t="str">
        <f t="shared" si="228"/>
        <v/>
      </c>
      <c r="AM185" s="301" t="str">
        <f t="shared" si="258"/>
        <v/>
      </c>
      <c r="AN185" s="302" t="str">
        <f t="shared" si="229"/>
        <v/>
      </c>
      <c r="AO185" s="301" t="str">
        <f t="shared" si="259"/>
        <v/>
      </c>
      <c r="AP185" s="302" t="str">
        <f t="shared" si="230"/>
        <v/>
      </c>
      <c r="AQ185" s="301" t="str">
        <f t="shared" si="260"/>
        <v/>
      </c>
      <c r="AR185" s="302" t="str">
        <f t="shared" si="231"/>
        <v/>
      </c>
      <c r="AS185" s="301" t="str">
        <f t="shared" si="261"/>
        <v/>
      </c>
      <c r="AT185" s="302" t="str">
        <f t="shared" si="232"/>
        <v/>
      </c>
      <c r="AU185" s="301" t="str">
        <f t="shared" si="262"/>
        <v/>
      </c>
      <c r="AV185" s="302" t="str">
        <f t="shared" si="233"/>
        <v/>
      </c>
      <c r="AW185" s="301" t="str">
        <f t="shared" si="263"/>
        <v/>
      </c>
      <c r="AX185" s="302" t="str">
        <f t="shared" si="234"/>
        <v/>
      </c>
      <c r="AY185" s="301" t="str">
        <f t="shared" si="264"/>
        <v/>
      </c>
      <c r="AZ185" s="302" t="str">
        <f t="shared" si="235"/>
        <v/>
      </c>
      <c r="BA185" s="301" t="str">
        <f t="shared" si="265"/>
        <v/>
      </c>
      <c r="BB185" s="302" t="str">
        <f t="shared" si="236"/>
        <v/>
      </c>
      <c r="BC185" s="301" t="str">
        <f t="shared" si="266"/>
        <v/>
      </c>
      <c r="BD185" s="302" t="str">
        <f t="shared" si="237"/>
        <v/>
      </c>
      <c r="BE185" s="301" t="str">
        <f t="shared" si="267"/>
        <v/>
      </c>
      <c r="BF185" s="79" t="str">
        <f t="shared" si="275"/>
        <v/>
      </c>
      <c r="BG185" s="82" t="str">
        <f t="shared" si="268"/>
        <v/>
      </c>
      <c r="BH185" s="79" t="str">
        <f t="shared" si="276"/>
        <v/>
      </c>
      <c r="BI185" s="82" t="str">
        <f t="shared" si="269"/>
        <v/>
      </c>
      <c r="BJ185" s="79" t="str">
        <f t="shared" si="277"/>
        <v/>
      </c>
      <c r="BK185" s="82" t="str">
        <f t="shared" si="270"/>
        <v/>
      </c>
      <c r="BM185" s="785">
        <f t="shared" ca="1" si="271"/>
        <v>170682.66666666666</v>
      </c>
      <c r="BN185" s="1096">
        <f t="shared" ca="1" si="272"/>
        <v>34920.212421397948</v>
      </c>
      <c r="BO185" s="1105">
        <f t="shared" ca="1" si="273"/>
        <v>153222.56045596767</v>
      </c>
      <c r="BP185" s="1105">
        <f t="shared" ca="1" si="274"/>
        <v>188142.77287736564</v>
      </c>
    </row>
    <row r="186" spans="1:68" s="70" customFormat="1" ht="21" customHeight="1">
      <c r="A186" s="242">
        <v>51</v>
      </c>
      <c r="B186" s="1108" t="s">
        <v>628</v>
      </c>
      <c r="C186" s="474">
        <f t="shared" ca="1" si="210"/>
        <v>9250.33</v>
      </c>
      <c r="D186" s="302">
        <f t="shared" ca="1" si="211"/>
        <v>13500</v>
      </c>
      <c r="E186" s="301">
        <f t="shared" ca="1" si="241"/>
        <v>0</v>
      </c>
      <c r="F186" s="302" t="str">
        <f t="shared" ca="1" si="212"/>
        <v/>
      </c>
      <c r="G186" s="301" t="str">
        <f t="shared" ca="1" si="242"/>
        <v/>
      </c>
      <c r="H186" s="302">
        <f t="shared" ca="1" si="213"/>
        <v>27500</v>
      </c>
      <c r="I186" s="301">
        <f t="shared" ca="1" si="243"/>
        <v>0</v>
      </c>
      <c r="J186" s="302" t="str">
        <f t="shared" ca="1" si="214"/>
        <v/>
      </c>
      <c r="K186" s="301" t="str">
        <f t="shared" ca="1" si="244"/>
        <v/>
      </c>
      <c r="L186" s="302">
        <f t="shared" ca="1" si="215"/>
        <v>37773</v>
      </c>
      <c r="M186" s="301">
        <f t="shared" ca="1" si="245"/>
        <v>0</v>
      </c>
      <c r="N186" s="302">
        <f t="shared" ca="1" si="216"/>
        <v>37775</v>
      </c>
      <c r="O186" s="301">
        <f t="shared" ca="1" si="246"/>
        <v>0</v>
      </c>
      <c r="P186" s="302">
        <f t="shared" ca="1" si="217"/>
        <v>39000</v>
      </c>
      <c r="Q186" s="301">
        <f t="shared" ca="1" si="247"/>
        <v>0</v>
      </c>
      <c r="R186" s="302">
        <f t="shared" ca="1" si="218"/>
        <v>37968</v>
      </c>
      <c r="S186" s="301">
        <f t="shared" ca="1" si="248"/>
        <v>0</v>
      </c>
      <c r="T186" s="302" t="str">
        <f t="shared" si="219"/>
        <v/>
      </c>
      <c r="U186" s="301" t="str">
        <f t="shared" si="249"/>
        <v/>
      </c>
      <c r="V186" s="302" t="str">
        <f t="shared" si="220"/>
        <v/>
      </c>
      <c r="W186" s="301" t="str">
        <f t="shared" si="250"/>
        <v/>
      </c>
      <c r="X186" s="302" t="str">
        <f t="shared" si="221"/>
        <v/>
      </c>
      <c r="Y186" s="301" t="str">
        <f t="shared" si="251"/>
        <v/>
      </c>
      <c r="Z186" s="302" t="str">
        <f t="shared" si="222"/>
        <v/>
      </c>
      <c r="AA186" s="301" t="str">
        <f t="shared" si="252"/>
        <v/>
      </c>
      <c r="AB186" s="302" t="str">
        <f t="shared" si="223"/>
        <v/>
      </c>
      <c r="AC186" s="301" t="str">
        <f t="shared" si="253"/>
        <v/>
      </c>
      <c r="AD186" s="302" t="str">
        <f t="shared" si="224"/>
        <v/>
      </c>
      <c r="AE186" s="301" t="str">
        <f t="shared" si="254"/>
        <v/>
      </c>
      <c r="AF186" s="302" t="str">
        <f t="shared" si="225"/>
        <v/>
      </c>
      <c r="AG186" s="301" t="str">
        <f t="shared" si="255"/>
        <v/>
      </c>
      <c r="AH186" s="302" t="str">
        <f t="shared" si="226"/>
        <v/>
      </c>
      <c r="AI186" s="301" t="str">
        <f t="shared" si="256"/>
        <v/>
      </c>
      <c r="AJ186" s="302" t="str">
        <f t="shared" si="227"/>
        <v/>
      </c>
      <c r="AK186" s="301" t="str">
        <f t="shared" si="257"/>
        <v/>
      </c>
      <c r="AL186" s="302" t="str">
        <f t="shared" si="228"/>
        <v/>
      </c>
      <c r="AM186" s="301" t="str">
        <f t="shared" si="258"/>
        <v/>
      </c>
      <c r="AN186" s="302" t="str">
        <f t="shared" si="229"/>
        <v/>
      </c>
      <c r="AO186" s="301" t="str">
        <f t="shared" si="259"/>
        <v/>
      </c>
      <c r="AP186" s="302" t="str">
        <f t="shared" si="230"/>
        <v/>
      </c>
      <c r="AQ186" s="301" t="str">
        <f t="shared" si="260"/>
        <v/>
      </c>
      <c r="AR186" s="302" t="str">
        <f t="shared" si="231"/>
        <v/>
      </c>
      <c r="AS186" s="301" t="str">
        <f t="shared" si="261"/>
        <v/>
      </c>
      <c r="AT186" s="302" t="str">
        <f t="shared" si="232"/>
        <v/>
      </c>
      <c r="AU186" s="301" t="str">
        <f t="shared" si="262"/>
        <v/>
      </c>
      <c r="AV186" s="302" t="str">
        <f t="shared" si="233"/>
        <v/>
      </c>
      <c r="AW186" s="301" t="str">
        <f t="shared" si="263"/>
        <v/>
      </c>
      <c r="AX186" s="302" t="str">
        <f t="shared" si="234"/>
        <v/>
      </c>
      <c r="AY186" s="301" t="str">
        <f t="shared" si="264"/>
        <v/>
      </c>
      <c r="AZ186" s="302" t="str">
        <f t="shared" si="235"/>
        <v/>
      </c>
      <c r="BA186" s="301" t="str">
        <f t="shared" si="265"/>
        <v/>
      </c>
      <c r="BB186" s="302" t="str">
        <f t="shared" si="236"/>
        <v/>
      </c>
      <c r="BC186" s="301" t="str">
        <f t="shared" si="266"/>
        <v/>
      </c>
      <c r="BD186" s="302" t="str">
        <f t="shared" si="237"/>
        <v/>
      </c>
      <c r="BE186" s="301" t="str">
        <f t="shared" si="267"/>
        <v/>
      </c>
      <c r="BF186" s="79" t="str">
        <f t="shared" si="275"/>
        <v/>
      </c>
      <c r="BG186" s="82" t="str">
        <f t="shared" si="268"/>
        <v/>
      </c>
      <c r="BH186" s="79" t="str">
        <f t="shared" si="276"/>
        <v/>
      </c>
      <c r="BI186" s="82" t="str">
        <f t="shared" si="269"/>
        <v/>
      </c>
      <c r="BJ186" s="79" t="str">
        <f t="shared" si="277"/>
        <v/>
      </c>
      <c r="BK186" s="82" t="str">
        <f t="shared" si="270"/>
        <v/>
      </c>
      <c r="BM186" s="785">
        <f t="shared" ca="1" si="271"/>
        <v>32252.666666666668</v>
      </c>
      <c r="BN186" s="1096">
        <f t="shared" ca="1" si="272"/>
        <v>9250.3345465027487</v>
      </c>
      <c r="BO186" s="1105">
        <f t="shared" ca="1" si="273"/>
        <v>27627.499393415295</v>
      </c>
      <c r="BP186" s="1105">
        <f t="shared" ca="1" si="274"/>
        <v>36877.83393991804</v>
      </c>
    </row>
    <row r="187" spans="1:68" s="70" customFormat="1" ht="21" customHeight="1">
      <c r="A187" s="242">
        <v>52</v>
      </c>
      <c r="B187" s="1108" t="s">
        <v>637</v>
      </c>
      <c r="C187" s="474">
        <f t="shared" ca="1" si="210"/>
        <v>338496.99</v>
      </c>
      <c r="D187" s="302">
        <f t="shared" ca="1" si="211"/>
        <v>1620000</v>
      </c>
      <c r="E187" s="301">
        <f t="shared" ca="1" si="241"/>
        <v>0</v>
      </c>
      <c r="F187" s="302" t="str">
        <f t="shared" ca="1" si="212"/>
        <v/>
      </c>
      <c r="G187" s="301" t="str">
        <f t="shared" ca="1" si="242"/>
        <v/>
      </c>
      <c r="H187" s="302">
        <f t="shared" ca="1" si="213"/>
        <v>1791760</v>
      </c>
      <c r="I187" s="301">
        <f t="shared" ca="1" si="243"/>
        <v>0</v>
      </c>
      <c r="J187" s="302" t="str">
        <f t="shared" ca="1" si="214"/>
        <v/>
      </c>
      <c r="K187" s="301" t="str">
        <f t="shared" ca="1" si="244"/>
        <v/>
      </c>
      <c r="L187" s="302">
        <f t="shared" ca="1" si="215"/>
        <v>2380753</v>
      </c>
      <c r="M187" s="301">
        <f t="shared" ca="1" si="245"/>
        <v>0</v>
      </c>
      <c r="N187" s="302">
        <f t="shared" ca="1" si="216"/>
        <v>2380754</v>
      </c>
      <c r="O187" s="301">
        <f t="shared" ca="1" si="246"/>
        <v>0</v>
      </c>
      <c r="P187" s="302">
        <f t="shared" ca="1" si="217"/>
        <v>2500000</v>
      </c>
      <c r="Q187" s="301">
        <f t="shared" ca="1" si="247"/>
        <v>0</v>
      </c>
      <c r="R187" s="302">
        <f t="shared" ca="1" si="218"/>
        <v>2380650</v>
      </c>
      <c r="S187" s="301">
        <f t="shared" ca="1" si="248"/>
        <v>0</v>
      </c>
      <c r="T187" s="302" t="str">
        <f t="shared" si="219"/>
        <v/>
      </c>
      <c r="U187" s="301" t="str">
        <f t="shared" si="249"/>
        <v/>
      </c>
      <c r="V187" s="302" t="str">
        <f t="shared" si="220"/>
        <v/>
      </c>
      <c r="W187" s="301" t="str">
        <f t="shared" si="250"/>
        <v/>
      </c>
      <c r="X187" s="302" t="str">
        <f t="shared" si="221"/>
        <v/>
      </c>
      <c r="Y187" s="301" t="str">
        <f t="shared" si="251"/>
        <v/>
      </c>
      <c r="Z187" s="302" t="str">
        <f t="shared" si="222"/>
        <v/>
      </c>
      <c r="AA187" s="301" t="str">
        <f t="shared" si="252"/>
        <v/>
      </c>
      <c r="AB187" s="302" t="str">
        <f t="shared" si="223"/>
        <v/>
      </c>
      <c r="AC187" s="301" t="str">
        <f t="shared" si="253"/>
        <v/>
      </c>
      <c r="AD187" s="302" t="str">
        <f t="shared" si="224"/>
        <v/>
      </c>
      <c r="AE187" s="301" t="str">
        <f t="shared" si="254"/>
        <v/>
      </c>
      <c r="AF187" s="302" t="str">
        <f t="shared" si="225"/>
        <v/>
      </c>
      <c r="AG187" s="301" t="str">
        <f t="shared" si="255"/>
        <v/>
      </c>
      <c r="AH187" s="302" t="str">
        <f t="shared" si="226"/>
        <v/>
      </c>
      <c r="AI187" s="301" t="str">
        <f t="shared" si="256"/>
        <v/>
      </c>
      <c r="AJ187" s="302" t="str">
        <f t="shared" si="227"/>
        <v/>
      </c>
      <c r="AK187" s="301" t="str">
        <f t="shared" si="257"/>
        <v/>
      </c>
      <c r="AL187" s="302" t="str">
        <f t="shared" si="228"/>
        <v/>
      </c>
      <c r="AM187" s="301" t="str">
        <f t="shared" si="258"/>
        <v/>
      </c>
      <c r="AN187" s="302" t="str">
        <f t="shared" si="229"/>
        <v/>
      </c>
      <c r="AO187" s="301" t="str">
        <f t="shared" si="259"/>
        <v/>
      </c>
      <c r="AP187" s="302" t="str">
        <f t="shared" si="230"/>
        <v/>
      </c>
      <c r="AQ187" s="301" t="str">
        <f t="shared" si="260"/>
        <v/>
      </c>
      <c r="AR187" s="302" t="str">
        <f t="shared" si="231"/>
        <v/>
      </c>
      <c r="AS187" s="301" t="str">
        <f t="shared" si="261"/>
        <v/>
      </c>
      <c r="AT187" s="302" t="str">
        <f t="shared" si="232"/>
        <v/>
      </c>
      <c r="AU187" s="301" t="str">
        <f t="shared" si="262"/>
        <v/>
      </c>
      <c r="AV187" s="302" t="str">
        <f t="shared" si="233"/>
        <v/>
      </c>
      <c r="AW187" s="301" t="str">
        <f t="shared" si="263"/>
        <v/>
      </c>
      <c r="AX187" s="302" t="str">
        <f t="shared" si="234"/>
        <v/>
      </c>
      <c r="AY187" s="301" t="str">
        <f t="shared" si="264"/>
        <v/>
      </c>
      <c r="AZ187" s="302" t="str">
        <f t="shared" si="235"/>
        <v/>
      </c>
      <c r="BA187" s="301" t="str">
        <f t="shared" si="265"/>
        <v/>
      </c>
      <c r="BB187" s="302" t="str">
        <f t="shared" si="236"/>
        <v/>
      </c>
      <c r="BC187" s="301" t="str">
        <f t="shared" si="266"/>
        <v/>
      </c>
      <c r="BD187" s="302" t="str">
        <f t="shared" si="237"/>
        <v/>
      </c>
      <c r="BE187" s="301" t="str">
        <f t="shared" si="267"/>
        <v/>
      </c>
      <c r="BF187" s="79" t="str">
        <f t="shared" si="275"/>
        <v/>
      </c>
      <c r="BG187" s="82" t="str">
        <f t="shared" si="268"/>
        <v/>
      </c>
      <c r="BH187" s="79" t="str">
        <f t="shared" si="276"/>
        <v/>
      </c>
      <c r="BI187" s="82" t="str">
        <f t="shared" si="269"/>
        <v/>
      </c>
      <c r="BJ187" s="79" t="str">
        <f t="shared" si="277"/>
        <v/>
      </c>
      <c r="BK187" s="82" t="str">
        <f t="shared" si="270"/>
        <v/>
      </c>
      <c r="BM187" s="785">
        <f t="shared" ca="1" si="271"/>
        <v>2175652.8333333335</v>
      </c>
      <c r="BN187" s="1096">
        <f t="shared" ca="1" si="272"/>
        <v>338496.98877952452</v>
      </c>
      <c r="BO187" s="1105">
        <f t="shared" ca="1" si="273"/>
        <v>2006404.3389435713</v>
      </c>
      <c r="BP187" s="1105">
        <f t="shared" ca="1" si="274"/>
        <v>2344901.3277230957</v>
      </c>
    </row>
    <row r="188" spans="1:68" s="70" customFormat="1" ht="21" customHeight="1">
      <c r="A188" s="242">
        <v>53</v>
      </c>
      <c r="B188" s="1111" t="s">
        <v>639</v>
      </c>
      <c r="C188" s="474">
        <f t="shared" ca="1" si="210"/>
        <v>773454.27</v>
      </c>
      <c r="D188" s="302">
        <f t="shared" ca="1" si="211"/>
        <v>315000</v>
      </c>
      <c r="E188" s="301">
        <f t="shared" ca="1" si="241"/>
        <v>0</v>
      </c>
      <c r="F188" s="302" t="str">
        <f t="shared" ca="1" si="212"/>
        <v/>
      </c>
      <c r="G188" s="301" t="str">
        <f t="shared" ca="1" si="242"/>
        <v/>
      </c>
      <c r="H188" s="302">
        <f t="shared" ca="1" si="213"/>
        <v>650000</v>
      </c>
      <c r="I188" s="301">
        <f t="shared" ca="1" si="243"/>
        <v>0.95238095238095233</v>
      </c>
      <c r="J188" s="302" t="str">
        <f t="shared" ca="1" si="214"/>
        <v/>
      </c>
      <c r="K188" s="301" t="str">
        <f t="shared" ca="1" si="244"/>
        <v/>
      </c>
      <c r="L188" s="302">
        <f t="shared" ca="1" si="215"/>
        <v>414424</v>
      </c>
      <c r="M188" s="301">
        <f t="shared" ca="1" si="245"/>
        <v>0.95238095238095233</v>
      </c>
      <c r="N188" s="302">
        <f t="shared" ca="1" si="216"/>
        <v>414425</v>
      </c>
      <c r="O188" s="301">
        <f t="shared" ca="1" si="246"/>
        <v>0.95238095238095233</v>
      </c>
      <c r="P188" s="302">
        <f t="shared" ca="1" si="217"/>
        <v>2500000</v>
      </c>
      <c r="Q188" s="301">
        <f t="shared" ca="1" si="247"/>
        <v>0</v>
      </c>
      <c r="R188" s="302">
        <f t="shared" ca="1" si="218"/>
        <v>418411</v>
      </c>
      <c r="S188" s="301">
        <f t="shared" ca="1" si="248"/>
        <v>0.95238095238095233</v>
      </c>
      <c r="T188" s="302" t="str">
        <f t="shared" si="219"/>
        <v/>
      </c>
      <c r="U188" s="301" t="str">
        <f t="shared" si="249"/>
        <v/>
      </c>
      <c r="V188" s="302" t="str">
        <f t="shared" si="220"/>
        <v/>
      </c>
      <c r="W188" s="301" t="str">
        <f t="shared" si="250"/>
        <v/>
      </c>
      <c r="X188" s="302" t="str">
        <f t="shared" si="221"/>
        <v/>
      </c>
      <c r="Y188" s="301" t="str">
        <f t="shared" si="251"/>
        <v/>
      </c>
      <c r="Z188" s="302" t="str">
        <f t="shared" si="222"/>
        <v/>
      </c>
      <c r="AA188" s="301" t="str">
        <f t="shared" si="252"/>
        <v/>
      </c>
      <c r="AB188" s="302" t="str">
        <f t="shared" si="223"/>
        <v/>
      </c>
      <c r="AC188" s="301" t="str">
        <f t="shared" si="253"/>
        <v/>
      </c>
      <c r="AD188" s="302" t="str">
        <f t="shared" si="224"/>
        <v/>
      </c>
      <c r="AE188" s="301" t="str">
        <f t="shared" si="254"/>
        <v/>
      </c>
      <c r="AF188" s="302" t="str">
        <f t="shared" si="225"/>
        <v/>
      </c>
      <c r="AG188" s="301" t="str">
        <f t="shared" si="255"/>
        <v/>
      </c>
      <c r="AH188" s="302" t="str">
        <f t="shared" si="226"/>
        <v/>
      </c>
      <c r="AI188" s="301" t="str">
        <f t="shared" si="256"/>
        <v/>
      </c>
      <c r="AJ188" s="302" t="str">
        <f t="shared" si="227"/>
        <v/>
      </c>
      <c r="AK188" s="301" t="str">
        <f t="shared" si="257"/>
        <v/>
      </c>
      <c r="AL188" s="302" t="str">
        <f t="shared" si="228"/>
        <v/>
      </c>
      <c r="AM188" s="301" t="str">
        <f t="shared" si="258"/>
        <v/>
      </c>
      <c r="AN188" s="302" t="str">
        <f t="shared" si="229"/>
        <v/>
      </c>
      <c r="AO188" s="301" t="str">
        <f t="shared" si="259"/>
        <v/>
      </c>
      <c r="AP188" s="302" t="str">
        <f t="shared" si="230"/>
        <v/>
      </c>
      <c r="AQ188" s="301" t="str">
        <f t="shared" si="260"/>
        <v/>
      </c>
      <c r="AR188" s="302" t="str">
        <f t="shared" si="231"/>
        <v/>
      </c>
      <c r="AS188" s="301" t="str">
        <f t="shared" si="261"/>
        <v/>
      </c>
      <c r="AT188" s="302" t="str">
        <f t="shared" si="232"/>
        <v/>
      </c>
      <c r="AU188" s="301" t="str">
        <f t="shared" si="262"/>
        <v/>
      </c>
      <c r="AV188" s="302" t="str">
        <f t="shared" si="233"/>
        <v/>
      </c>
      <c r="AW188" s="301" t="str">
        <f t="shared" si="263"/>
        <v/>
      </c>
      <c r="AX188" s="302" t="str">
        <f t="shared" si="234"/>
        <v/>
      </c>
      <c r="AY188" s="301" t="str">
        <f t="shared" si="264"/>
        <v/>
      </c>
      <c r="AZ188" s="302" t="str">
        <f t="shared" si="235"/>
        <v/>
      </c>
      <c r="BA188" s="301" t="str">
        <f t="shared" si="265"/>
        <v/>
      </c>
      <c r="BB188" s="302" t="str">
        <f t="shared" si="236"/>
        <v/>
      </c>
      <c r="BC188" s="301" t="str">
        <f t="shared" si="266"/>
        <v/>
      </c>
      <c r="BD188" s="302" t="str">
        <f t="shared" si="237"/>
        <v/>
      </c>
      <c r="BE188" s="301" t="str">
        <f t="shared" si="267"/>
        <v/>
      </c>
      <c r="BF188" s="79" t="str">
        <f t="shared" si="275"/>
        <v/>
      </c>
      <c r="BG188" s="82" t="str">
        <f t="shared" si="268"/>
        <v/>
      </c>
      <c r="BH188" s="79" t="str">
        <f t="shared" si="276"/>
        <v/>
      </c>
      <c r="BI188" s="82" t="str">
        <f t="shared" si="269"/>
        <v/>
      </c>
      <c r="BJ188" s="79" t="str">
        <f t="shared" si="277"/>
        <v/>
      </c>
      <c r="BK188" s="82" t="str">
        <f t="shared" si="270"/>
        <v/>
      </c>
      <c r="BM188" s="785">
        <f t="shared" ca="1" si="271"/>
        <v>785376.66666666663</v>
      </c>
      <c r="BN188" s="1096">
        <f t="shared" ca="1" si="272"/>
        <v>773454.26993190031</v>
      </c>
      <c r="BO188" s="1105">
        <f t="shared" ca="1" si="273"/>
        <v>398649.53170071647</v>
      </c>
      <c r="BP188" s="1105">
        <f t="shared" ca="1" si="274"/>
        <v>1172103.8016326167</v>
      </c>
    </row>
    <row r="189" spans="1:68" s="70" customFormat="1" ht="21" customHeight="1">
      <c r="A189" s="242">
        <v>54</v>
      </c>
      <c r="B189" s="1108" t="s">
        <v>641</v>
      </c>
      <c r="C189" s="474">
        <f t="shared" ca="1" si="210"/>
        <v>761294.89</v>
      </c>
      <c r="D189" s="302">
        <f t="shared" ca="1" si="211"/>
        <v>315000</v>
      </c>
      <c r="E189" s="301">
        <f t="shared" ca="1" si="241"/>
        <v>0</v>
      </c>
      <c r="F189" s="302" t="str">
        <f t="shared" ca="1" si="212"/>
        <v/>
      </c>
      <c r="G189" s="301" t="str">
        <f t="shared" ca="1" si="242"/>
        <v/>
      </c>
      <c r="H189" s="302">
        <f t="shared" ca="1" si="213"/>
        <v>344723</v>
      </c>
      <c r="I189" s="301">
        <f t="shared" ca="1" si="243"/>
        <v>0</v>
      </c>
      <c r="J189" s="302" t="str">
        <f t="shared" ca="1" si="214"/>
        <v/>
      </c>
      <c r="K189" s="301" t="str">
        <f t="shared" ca="1" si="244"/>
        <v/>
      </c>
      <c r="L189" s="302">
        <f t="shared" ca="1" si="215"/>
        <v>578552</v>
      </c>
      <c r="M189" s="301">
        <f t="shared" ca="1" si="245"/>
        <v>0.95238095238095233</v>
      </c>
      <c r="N189" s="302">
        <f t="shared" ca="1" si="216"/>
        <v>578550</v>
      </c>
      <c r="O189" s="301">
        <f t="shared" ca="1" si="246"/>
        <v>0.95238095238095233</v>
      </c>
      <c r="P189" s="302">
        <f t="shared" ca="1" si="217"/>
        <v>2500000</v>
      </c>
      <c r="Q189" s="301">
        <f t="shared" ca="1" si="247"/>
        <v>0</v>
      </c>
      <c r="R189" s="302">
        <f t="shared" ca="1" si="218"/>
        <v>579999</v>
      </c>
      <c r="S189" s="301">
        <f t="shared" ca="1" si="248"/>
        <v>0.95238095238095233</v>
      </c>
      <c r="T189" s="302" t="str">
        <f t="shared" si="219"/>
        <v/>
      </c>
      <c r="U189" s="301" t="str">
        <f t="shared" si="249"/>
        <v/>
      </c>
      <c r="V189" s="302" t="str">
        <f t="shared" si="220"/>
        <v/>
      </c>
      <c r="W189" s="301" t="str">
        <f t="shared" si="250"/>
        <v/>
      </c>
      <c r="X189" s="302" t="str">
        <f t="shared" si="221"/>
        <v/>
      </c>
      <c r="Y189" s="301" t="str">
        <f t="shared" si="251"/>
        <v/>
      </c>
      <c r="Z189" s="302" t="str">
        <f t="shared" si="222"/>
        <v/>
      </c>
      <c r="AA189" s="301" t="str">
        <f t="shared" si="252"/>
        <v/>
      </c>
      <c r="AB189" s="302" t="str">
        <f t="shared" si="223"/>
        <v/>
      </c>
      <c r="AC189" s="301" t="str">
        <f t="shared" si="253"/>
        <v/>
      </c>
      <c r="AD189" s="302" t="str">
        <f t="shared" si="224"/>
        <v/>
      </c>
      <c r="AE189" s="301" t="str">
        <f t="shared" si="254"/>
        <v/>
      </c>
      <c r="AF189" s="302" t="str">
        <f t="shared" si="225"/>
        <v/>
      </c>
      <c r="AG189" s="301" t="str">
        <f t="shared" si="255"/>
        <v/>
      </c>
      <c r="AH189" s="302" t="str">
        <f t="shared" si="226"/>
        <v/>
      </c>
      <c r="AI189" s="301" t="str">
        <f t="shared" si="256"/>
        <v/>
      </c>
      <c r="AJ189" s="302" t="str">
        <f t="shared" si="227"/>
        <v/>
      </c>
      <c r="AK189" s="301" t="str">
        <f t="shared" si="257"/>
        <v/>
      </c>
      <c r="AL189" s="302" t="str">
        <f t="shared" si="228"/>
        <v/>
      </c>
      <c r="AM189" s="301" t="str">
        <f t="shared" si="258"/>
        <v/>
      </c>
      <c r="AN189" s="302" t="str">
        <f t="shared" si="229"/>
        <v/>
      </c>
      <c r="AO189" s="301" t="str">
        <f t="shared" si="259"/>
        <v/>
      </c>
      <c r="AP189" s="302" t="str">
        <f t="shared" si="230"/>
        <v/>
      </c>
      <c r="AQ189" s="301" t="str">
        <f t="shared" si="260"/>
        <v/>
      </c>
      <c r="AR189" s="302" t="str">
        <f t="shared" si="231"/>
        <v/>
      </c>
      <c r="AS189" s="301" t="str">
        <f t="shared" si="261"/>
        <v/>
      </c>
      <c r="AT189" s="302" t="str">
        <f t="shared" si="232"/>
        <v/>
      </c>
      <c r="AU189" s="301" t="str">
        <f t="shared" si="262"/>
        <v/>
      </c>
      <c r="AV189" s="302" t="str">
        <f t="shared" si="233"/>
        <v/>
      </c>
      <c r="AW189" s="301" t="str">
        <f t="shared" si="263"/>
        <v/>
      </c>
      <c r="AX189" s="302" t="str">
        <f t="shared" si="234"/>
        <v/>
      </c>
      <c r="AY189" s="301" t="str">
        <f t="shared" si="264"/>
        <v/>
      </c>
      <c r="AZ189" s="302" t="str">
        <f t="shared" si="235"/>
        <v/>
      </c>
      <c r="BA189" s="301" t="str">
        <f t="shared" si="265"/>
        <v/>
      </c>
      <c r="BB189" s="302" t="str">
        <f t="shared" si="236"/>
        <v/>
      </c>
      <c r="BC189" s="301" t="str">
        <f t="shared" si="266"/>
        <v/>
      </c>
      <c r="BD189" s="302" t="str">
        <f t="shared" si="237"/>
        <v/>
      </c>
      <c r="BE189" s="301" t="str">
        <f t="shared" si="267"/>
        <v/>
      </c>
      <c r="BF189" s="79" t="str">
        <f t="shared" si="275"/>
        <v/>
      </c>
      <c r="BG189" s="82" t="str">
        <f t="shared" si="268"/>
        <v/>
      </c>
      <c r="BH189" s="79" t="str">
        <f t="shared" si="276"/>
        <v/>
      </c>
      <c r="BI189" s="82" t="str">
        <f t="shared" si="269"/>
        <v/>
      </c>
      <c r="BJ189" s="79" t="str">
        <f t="shared" si="277"/>
        <v/>
      </c>
      <c r="BK189" s="82" t="str">
        <f t="shared" si="270"/>
        <v/>
      </c>
      <c r="BM189" s="785">
        <f t="shared" ca="1" si="271"/>
        <v>816137.33333333337</v>
      </c>
      <c r="BN189" s="1096">
        <f t="shared" ca="1" si="272"/>
        <v>761294.88644582103</v>
      </c>
      <c r="BO189" s="1105">
        <f t="shared" ca="1" si="273"/>
        <v>435489.89011042286</v>
      </c>
      <c r="BP189" s="1105">
        <f t="shared" ca="1" si="274"/>
        <v>1196784.7765562439</v>
      </c>
    </row>
    <row r="190" spans="1:68" s="70" customFormat="1" ht="21" customHeight="1">
      <c r="A190" s="242">
        <v>55</v>
      </c>
      <c r="B190" s="1111" t="s">
        <v>643</v>
      </c>
      <c r="C190" s="474">
        <f t="shared" ca="1" si="210"/>
        <v>281259.40999999997</v>
      </c>
      <c r="D190" s="302">
        <f t="shared" ca="1" si="211"/>
        <v>585000</v>
      </c>
      <c r="E190" s="301">
        <f t="shared" ca="1" si="241"/>
        <v>0.95238095238095233</v>
      </c>
      <c r="F190" s="302" t="str">
        <f t="shared" ca="1" si="212"/>
        <v/>
      </c>
      <c r="G190" s="301" t="str">
        <f t="shared" ca="1" si="242"/>
        <v/>
      </c>
      <c r="H190" s="302">
        <f t="shared" ca="1" si="213"/>
        <v>793247</v>
      </c>
      <c r="I190" s="301">
        <f t="shared" ca="1" si="243"/>
        <v>0</v>
      </c>
      <c r="J190" s="302" t="str">
        <f t="shared" ca="1" si="214"/>
        <v/>
      </c>
      <c r="K190" s="301" t="str">
        <f t="shared" ca="1" si="244"/>
        <v/>
      </c>
      <c r="L190" s="302">
        <f t="shared" ca="1" si="215"/>
        <v>427839</v>
      </c>
      <c r="M190" s="301">
        <f t="shared" ca="1" si="245"/>
        <v>0</v>
      </c>
      <c r="N190" s="302">
        <f t="shared" ca="1" si="216"/>
        <v>427838</v>
      </c>
      <c r="O190" s="301">
        <f t="shared" ca="1" si="246"/>
        <v>0</v>
      </c>
      <c r="P190" s="302">
        <f t="shared" ca="1" si="217"/>
        <v>1200000</v>
      </c>
      <c r="Q190" s="301">
        <f t="shared" ca="1" si="247"/>
        <v>0</v>
      </c>
      <c r="R190" s="302">
        <f t="shared" ca="1" si="218"/>
        <v>428830</v>
      </c>
      <c r="S190" s="301">
        <f t="shared" ca="1" si="248"/>
        <v>0</v>
      </c>
      <c r="T190" s="302" t="str">
        <f t="shared" si="219"/>
        <v/>
      </c>
      <c r="U190" s="301" t="str">
        <f t="shared" si="249"/>
        <v/>
      </c>
      <c r="V190" s="302" t="str">
        <f t="shared" si="220"/>
        <v/>
      </c>
      <c r="W190" s="301" t="str">
        <f t="shared" si="250"/>
        <v/>
      </c>
      <c r="X190" s="302" t="str">
        <f t="shared" si="221"/>
        <v/>
      </c>
      <c r="Y190" s="301" t="str">
        <f t="shared" si="251"/>
        <v/>
      </c>
      <c r="Z190" s="302" t="str">
        <f t="shared" si="222"/>
        <v/>
      </c>
      <c r="AA190" s="301" t="str">
        <f t="shared" si="252"/>
        <v/>
      </c>
      <c r="AB190" s="302" t="str">
        <f t="shared" si="223"/>
        <v/>
      </c>
      <c r="AC190" s="301" t="str">
        <f t="shared" si="253"/>
        <v/>
      </c>
      <c r="AD190" s="302" t="str">
        <f t="shared" si="224"/>
        <v/>
      </c>
      <c r="AE190" s="301" t="str">
        <f t="shared" si="254"/>
        <v/>
      </c>
      <c r="AF190" s="302" t="str">
        <f t="shared" si="225"/>
        <v/>
      </c>
      <c r="AG190" s="301" t="str">
        <f t="shared" si="255"/>
        <v/>
      </c>
      <c r="AH190" s="302" t="str">
        <f t="shared" si="226"/>
        <v/>
      </c>
      <c r="AI190" s="301" t="str">
        <f t="shared" si="256"/>
        <v/>
      </c>
      <c r="AJ190" s="302" t="str">
        <f t="shared" si="227"/>
        <v/>
      </c>
      <c r="AK190" s="301" t="str">
        <f t="shared" si="257"/>
        <v/>
      </c>
      <c r="AL190" s="302" t="str">
        <f t="shared" si="228"/>
        <v/>
      </c>
      <c r="AM190" s="301" t="str">
        <f t="shared" si="258"/>
        <v/>
      </c>
      <c r="AN190" s="302" t="str">
        <f t="shared" si="229"/>
        <v/>
      </c>
      <c r="AO190" s="301" t="str">
        <f t="shared" si="259"/>
        <v/>
      </c>
      <c r="AP190" s="302" t="str">
        <f t="shared" si="230"/>
        <v/>
      </c>
      <c r="AQ190" s="301" t="str">
        <f t="shared" si="260"/>
        <v/>
      </c>
      <c r="AR190" s="302" t="str">
        <f t="shared" si="231"/>
        <v/>
      </c>
      <c r="AS190" s="301" t="str">
        <f t="shared" si="261"/>
        <v/>
      </c>
      <c r="AT190" s="302" t="str">
        <f t="shared" si="232"/>
        <v/>
      </c>
      <c r="AU190" s="301" t="str">
        <f t="shared" si="262"/>
        <v/>
      </c>
      <c r="AV190" s="302" t="str">
        <f t="shared" si="233"/>
        <v/>
      </c>
      <c r="AW190" s="301" t="str">
        <f t="shared" si="263"/>
        <v/>
      </c>
      <c r="AX190" s="302" t="str">
        <f t="shared" si="234"/>
        <v/>
      </c>
      <c r="AY190" s="301" t="str">
        <f t="shared" si="264"/>
        <v/>
      </c>
      <c r="AZ190" s="302" t="str">
        <f t="shared" si="235"/>
        <v/>
      </c>
      <c r="BA190" s="301" t="str">
        <f t="shared" si="265"/>
        <v/>
      </c>
      <c r="BB190" s="302" t="str">
        <f t="shared" si="236"/>
        <v/>
      </c>
      <c r="BC190" s="301" t="str">
        <f t="shared" si="266"/>
        <v/>
      </c>
      <c r="BD190" s="302" t="str">
        <f t="shared" si="237"/>
        <v/>
      </c>
      <c r="BE190" s="301" t="str">
        <f t="shared" si="267"/>
        <v/>
      </c>
      <c r="BF190" s="79" t="str">
        <f t="shared" si="275"/>
        <v/>
      </c>
      <c r="BG190" s="82" t="str">
        <f t="shared" si="268"/>
        <v/>
      </c>
      <c r="BH190" s="79" t="str">
        <f t="shared" si="276"/>
        <v/>
      </c>
      <c r="BI190" s="82" t="str">
        <f t="shared" si="269"/>
        <v/>
      </c>
      <c r="BJ190" s="79" t="str">
        <f t="shared" si="277"/>
        <v/>
      </c>
      <c r="BK190" s="82" t="str">
        <f t="shared" si="270"/>
        <v/>
      </c>
      <c r="BM190" s="785">
        <f t="shared" ca="1" si="271"/>
        <v>643792.33333333337</v>
      </c>
      <c r="BN190" s="1096">
        <f t="shared" ca="1" si="272"/>
        <v>281259.40734528727</v>
      </c>
      <c r="BO190" s="1105">
        <f t="shared" ca="1" si="273"/>
        <v>503162.62966068974</v>
      </c>
      <c r="BP190" s="1105">
        <f t="shared" ca="1" si="274"/>
        <v>784422.03700597701</v>
      </c>
    </row>
    <row r="191" spans="1:68" s="70" customFormat="1" ht="21" customHeight="1">
      <c r="A191" s="242">
        <v>56</v>
      </c>
      <c r="B191" s="1108" t="s">
        <v>645</v>
      </c>
      <c r="C191" s="474">
        <f t="shared" ca="1" si="210"/>
        <v>336834.9</v>
      </c>
      <c r="D191" s="302">
        <f t="shared" ca="1" si="211"/>
        <v>765000</v>
      </c>
      <c r="E191" s="301">
        <f t="shared" ca="1" si="241"/>
        <v>0</v>
      </c>
      <c r="F191" s="302" t="str">
        <f t="shared" ca="1" si="212"/>
        <v/>
      </c>
      <c r="G191" s="301" t="str">
        <f t="shared" ca="1" si="242"/>
        <v/>
      </c>
      <c r="H191" s="302">
        <f t="shared" ca="1" si="213"/>
        <v>169797</v>
      </c>
      <c r="I191" s="301">
        <f t="shared" ca="1" si="243"/>
        <v>0</v>
      </c>
      <c r="J191" s="302" t="str">
        <f t="shared" ca="1" si="214"/>
        <v/>
      </c>
      <c r="K191" s="301" t="str">
        <f t="shared" ca="1" si="244"/>
        <v/>
      </c>
      <c r="L191" s="302">
        <f t="shared" ca="1" si="215"/>
        <v>186970</v>
      </c>
      <c r="M191" s="301">
        <f t="shared" ca="1" si="245"/>
        <v>0</v>
      </c>
      <c r="N191" s="302">
        <f t="shared" ca="1" si="216"/>
        <v>186971</v>
      </c>
      <c r="O191" s="301">
        <f t="shared" ca="1" si="246"/>
        <v>0</v>
      </c>
      <c r="P191" s="302">
        <f t="shared" ca="1" si="217"/>
        <v>1000000</v>
      </c>
      <c r="Q191" s="301">
        <f t="shared" ca="1" si="247"/>
        <v>0</v>
      </c>
      <c r="R191" s="302">
        <f t="shared" ca="1" si="218"/>
        <v>187167</v>
      </c>
      <c r="S191" s="301">
        <f t="shared" ca="1" si="248"/>
        <v>0</v>
      </c>
      <c r="T191" s="302" t="str">
        <f t="shared" si="219"/>
        <v/>
      </c>
      <c r="U191" s="301" t="str">
        <f t="shared" si="249"/>
        <v/>
      </c>
      <c r="V191" s="302" t="str">
        <f t="shared" si="220"/>
        <v/>
      </c>
      <c r="W191" s="301" t="str">
        <f t="shared" si="250"/>
        <v/>
      </c>
      <c r="X191" s="302" t="str">
        <f t="shared" si="221"/>
        <v/>
      </c>
      <c r="Y191" s="301" t="str">
        <f t="shared" si="251"/>
        <v/>
      </c>
      <c r="Z191" s="302" t="str">
        <f t="shared" si="222"/>
        <v/>
      </c>
      <c r="AA191" s="301" t="str">
        <f t="shared" si="252"/>
        <v/>
      </c>
      <c r="AB191" s="302" t="str">
        <f t="shared" si="223"/>
        <v/>
      </c>
      <c r="AC191" s="301" t="str">
        <f t="shared" si="253"/>
        <v/>
      </c>
      <c r="AD191" s="302" t="str">
        <f t="shared" si="224"/>
        <v/>
      </c>
      <c r="AE191" s="301" t="str">
        <f t="shared" si="254"/>
        <v/>
      </c>
      <c r="AF191" s="302" t="str">
        <f t="shared" si="225"/>
        <v/>
      </c>
      <c r="AG191" s="301" t="str">
        <f t="shared" si="255"/>
        <v/>
      </c>
      <c r="AH191" s="302" t="str">
        <f t="shared" si="226"/>
        <v/>
      </c>
      <c r="AI191" s="301" t="str">
        <f t="shared" si="256"/>
        <v/>
      </c>
      <c r="AJ191" s="302" t="str">
        <f t="shared" si="227"/>
        <v/>
      </c>
      <c r="AK191" s="301" t="str">
        <f t="shared" si="257"/>
        <v/>
      </c>
      <c r="AL191" s="302" t="str">
        <f t="shared" si="228"/>
        <v/>
      </c>
      <c r="AM191" s="301" t="str">
        <f t="shared" si="258"/>
        <v/>
      </c>
      <c r="AN191" s="302" t="str">
        <f t="shared" si="229"/>
        <v/>
      </c>
      <c r="AO191" s="301" t="str">
        <f t="shared" si="259"/>
        <v/>
      </c>
      <c r="AP191" s="302" t="str">
        <f t="shared" si="230"/>
        <v/>
      </c>
      <c r="AQ191" s="301" t="str">
        <f t="shared" si="260"/>
        <v/>
      </c>
      <c r="AR191" s="302" t="str">
        <f t="shared" si="231"/>
        <v/>
      </c>
      <c r="AS191" s="301" t="str">
        <f t="shared" si="261"/>
        <v/>
      </c>
      <c r="AT191" s="302" t="str">
        <f t="shared" si="232"/>
        <v/>
      </c>
      <c r="AU191" s="301" t="str">
        <f t="shared" si="262"/>
        <v/>
      </c>
      <c r="AV191" s="302" t="str">
        <f t="shared" si="233"/>
        <v/>
      </c>
      <c r="AW191" s="301" t="str">
        <f t="shared" si="263"/>
        <v/>
      </c>
      <c r="AX191" s="302" t="str">
        <f t="shared" si="234"/>
        <v/>
      </c>
      <c r="AY191" s="301" t="str">
        <f t="shared" si="264"/>
        <v/>
      </c>
      <c r="AZ191" s="302" t="str">
        <f t="shared" si="235"/>
        <v/>
      </c>
      <c r="BA191" s="301" t="str">
        <f t="shared" si="265"/>
        <v/>
      </c>
      <c r="BB191" s="302" t="str">
        <f t="shared" si="236"/>
        <v/>
      </c>
      <c r="BC191" s="301" t="str">
        <f t="shared" si="266"/>
        <v/>
      </c>
      <c r="BD191" s="302" t="str">
        <f t="shared" si="237"/>
        <v/>
      </c>
      <c r="BE191" s="301" t="str">
        <f t="shared" si="267"/>
        <v/>
      </c>
      <c r="BF191" s="79" t="str">
        <f t="shared" si="275"/>
        <v/>
      </c>
      <c r="BG191" s="82" t="str">
        <f t="shared" si="268"/>
        <v/>
      </c>
      <c r="BH191" s="79" t="str">
        <f t="shared" si="276"/>
        <v/>
      </c>
      <c r="BI191" s="82" t="str">
        <f t="shared" si="269"/>
        <v/>
      </c>
      <c r="BJ191" s="79" t="str">
        <f t="shared" si="277"/>
        <v/>
      </c>
      <c r="BK191" s="82" t="str">
        <f t="shared" si="270"/>
        <v/>
      </c>
      <c r="BM191" s="785">
        <f t="shared" ca="1" si="271"/>
        <v>415984.16666666669</v>
      </c>
      <c r="BN191" s="1096">
        <f t="shared" ca="1" si="272"/>
        <v>336834.89559298765</v>
      </c>
      <c r="BO191" s="1105">
        <f t="shared" ca="1" si="273"/>
        <v>247566.71887017286</v>
      </c>
      <c r="BP191" s="1105">
        <f t="shared" ca="1" si="274"/>
        <v>584401.61446316051</v>
      </c>
    </row>
    <row r="192" spans="1:68" s="70" customFormat="1" ht="21" customHeight="1">
      <c r="A192" s="242">
        <v>57</v>
      </c>
      <c r="B192" s="1111" t="s">
        <v>647</v>
      </c>
      <c r="C192" s="474">
        <f t="shared" ca="1" si="210"/>
        <v>742701.69</v>
      </c>
      <c r="D192" s="302">
        <f t="shared" ca="1" si="211"/>
        <v>1350000</v>
      </c>
      <c r="E192" s="301">
        <f t="shared" ca="1" si="241"/>
        <v>0</v>
      </c>
      <c r="F192" s="302" t="str">
        <f t="shared" ca="1" si="212"/>
        <v/>
      </c>
      <c r="G192" s="301" t="str">
        <f t="shared" ca="1" si="242"/>
        <v/>
      </c>
      <c r="H192" s="302">
        <f t="shared" ca="1" si="213"/>
        <v>149973</v>
      </c>
      <c r="I192" s="301">
        <f t="shared" ca="1" si="243"/>
        <v>0</v>
      </c>
      <c r="J192" s="302" t="str">
        <f t="shared" ca="1" si="214"/>
        <v/>
      </c>
      <c r="K192" s="301" t="str">
        <f t="shared" ca="1" si="244"/>
        <v/>
      </c>
      <c r="L192" s="302">
        <f t="shared" ca="1" si="215"/>
        <v>150480</v>
      </c>
      <c r="M192" s="301">
        <f t="shared" ca="1" si="245"/>
        <v>0</v>
      </c>
      <c r="N192" s="302">
        <f t="shared" ca="1" si="216"/>
        <v>150482</v>
      </c>
      <c r="O192" s="301">
        <f t="shared" ca="1" si="246"/>
        <v>0</v>
      </c>
      <c r="P192" s="302">
        <f t="shared" ca="1" si="217"/>
        <v>2000000</v>
      </c>
      <c r="Q192" s="301">
        <f t="shared" ca="1" si="247"/>
        <v>0</v>
      </c>
      <c r="R192" s="302">
        <f t="shared" ca="1" si="218"/>
        <v>151475</v>
      </c>
      <c r="S192" s="301">
        <f t="shared" ca="1" si="248"/>
        <v>0</v>
      </c>
      <c r="T192" s="302" t="str">
        <f t="shared" si="219"/>
        <v/>
      </c>
      <c r="U192" s="301" t="str">
        <f t="shared" si="249"/>
        <v/>
      </c>
      <c r="V192" s="302" t="str">
        <f t="shared" si="220"/>
        <v/>
      </c>
      <c r="W192" s="301" t="str">
        <f t="shared" si="250"/>
        <v/>
      </c>
      <c r="X192" s="302" t="str">
        <f t="shared" si="221"/>
        <v/>
      </c>
      <c r="Y192" s="301" t="str">
        <f t="shared" si="251"/>
        <v/>
      </c>
      <c r="Z192" s="302" t="str">
        <f t="shared" si="222"/>
        <v/>
      </c>
      <c r="AA192" s="301" t="str">
        <f t="shared" si="252"/>
        <v/>
      </c>
      <c r="AB192" s="302" t="str">
        <f t="shared" si="223"/>
        <v/>
      </c>
      <c r="AC192" s="301" t="str">
        <f t="shared" si="253"/>
        <v/>
      </c>
      <c r="AD192" s="302" t="str">
        <f t="shared" si="224"/>
        <v/>
      </c>
      <c r="AE192" s="301" t="str">
        <f t="shared" si="254"/>
        <v/>
      </c>
      <c r="AF192" s="302" t="str">
        <f t="shared" si="225"/>
        <v/>
      </c>
      <c r="AG192" s="301" t="str">
        <f t="shared" si="255"/>
        <v/>
      </c>
      <c r="AH192" s="302" t="str">
        <f t="shared" si="226"/>
        <v/>
      </c>
      <c r="AI192" s="301" t="str">
        <f t="shared" si="256"/>
        <v/>
      </c>
      <c r="AJ192" s="302" t="str">
        <f t="shared" si="227"/>
        <v/>
      </c>
      <c r="AK192" s="301" t="str">
        <f t="shared" si="257"/>
        <v/>
      </c>
      <c r="AL192" s="302" t="str">
        <f t="shared" si="228"/>
        <v/>
      </c>
      <c r="AM192" s="301" t="str">
        <f t="shared" si="258"/>
        <v/>
      </c>
      <c r="AN192" s="302" t="str">
        <f t="shared" si="229"/>
        <v/>
      </c>
      <c r="AO192" s="301" t="str">
        <f t="shared" si="259"/>
        <v/>
      </c>
      <c r="AP192" s="302" t="str">
        <f t="shared" si="230"/>
        <v/>
      </c>
      <c r="AQ192" s="301" t="str">
        <f t="shared" si="260"/>
        <v/>
      </c>
      <c r="AR192" s="302" t="str">
        <f t="shared" si="231"/>
        <v/>
      </c>
      <c r="AS192" s="301" t="str">
        <f t="shared" si="261"/>
        <v/>
      </c>
      <c r="AT192" s="302" t="str">
        <f t="shared" si="232"/>
        <v/>
      </c>
      <c r="AU192" s="301" t="str">
        <f t="shared" si="262"/>
        <v/>
      </c>
      <c r="AV192" s="302" t="str">
        <f t="shared" si="233"/>
        <v/>
      </c>
      <c r="AW192" s="301" t="str">
        <f t="shared" si="263"/>
        <v/>
      </c>
      <c r="AX192" s="302" t="str">
        <f t="shared" si="234"/>
        <v/>
      </c>
      <c r="AY192" s="301" t="str">
        <f t="shared" si="264"/>
        <v/>
      </c>
      <c r="AZ192" s="302" t="str">
        <f t="shared" si="235"/>
        <v/>
      </c>
      <c r="BA192" s="301" t="str">
        <f t="shared" si="265"/>
        <v/>
      </c>
      <c r="BB192" s="302" t="str">
        <f t="shared" si="236"/>
        <v/>
      </c>
      <c r="BC192" s="301" t="str">
        <f t="shared" si="266"/>
        <v/>
      </c>
      <c r="BD192" s="302" t="str">
        <f t="shared" si="237"/>
        <v/>
      </c>
      <c r="BE192" s="301" t="str">
        <f t="shared" si="267"/>
        <v/>
      </c>
      <c r="BF192" s="79" t="str">
        <f t="shared" si="275"/>
        <v/>
      </c>
      <c r="BG192" s="82" t="str">
        <f t="shared" si="268"/>
        <v/>
      </c>
      <c r="BH192" s="79" t="str">
        <f t="shared" si="276"/>
        <v/>
      </c>
      <c r="BI192" s="82" t="str">
        <f t="shared" si="269"/>
        <v/>
      </c>
      <c r="BJ192" s="79" t="str">
        <f t="shared" si="277"/>
        <v/>
      </c>
      <c r="BK192" s="82" t="str">
        <f t="shared" si="270"/>
        <v/>
      </c>
      <c r="BM192" s="785">
        <f t="shared" ca="1" si="271"/>
        <v>658735</v>
      </c>
      <c r="BN192" s="1096">
        <f t="shared" ca="1" si="272"/>
        <v>742701.69401180174</v>
      </c>
      <c r="BO192" s="1105">
        <f t="shared" ca="1" si="273"/>
        <v>287384.15299409913</v>
      </c>
      <c r="BP192" s="1105">
        <f t="shared" ca="1" si="274"/>
        <v>1030085.8470059009</v>
      </c>
    </row>
    <row r="193" spans="1:68" s="70" customFormat="1" ht="21" customHeight="1">
      <c r="A193" s="242">
        <v>58</v>
      </c>
      <c r="B193" s="1108" t="s">
        <v>649</v>
      </c>
      <c r="C193" s="474">
        <f t="shared" ca="1" si="210"/>
        <v>605795.11</v>
      </c>
      <c r="D193" s="302">
        <f t="shared" ca="1" si="211"/>
        <v>630000</v>
      </c>
      <c r="E193" s="301">
        <f t="shared" ca="1" si="241"/>
        <v>0.95238095238095233</v>
      </c>
      <c r="F193" s="302" t="str">
        <f t="shared" ca="1" si="212"/>
        <v/>
      </c>
      <c r="G193" s="301" t="str">
        <f t="shared" ca="1" si="242"/>
        <v/>
      </c>
      <c r="H193" s="302">
        <f t="shared" ca="1" si="213"/>
        <v>18120</v>
      </c>
      <c r="I193" s="301">
        <f t="shared" ca="1" si="243"/>
        <v>0</v>
      </c>
      <c r="J193" s="302" t="str">
        <f t="shared" ca="1" si="214"/>
        <v/>
      </c>
      <c r="K193" s="301" t="str">
        <f t="shared" ca="1" si="244"/>
        <v/>
      </c>
      <c r="L193" s="302">
        <f t="shared" ca="1" si="215"/>
        <v>74384</v>
      </c>
      <c r="M193" s="301">
        <f t="shared" ca="1" si="245"/>
        <v>0</v>
      </c>
      <c r="N193" s="302">
        <f t="shared" ca="1" si="216"/>
        <v>74382</v>
      </c>
      <c r="O193" s="301">
        <f t="shared" ca="1" si="246"/>
        <v>0</v>
      </c>
      <c r="P193" s="302">
        <f t="shared" ca="1" si="217"/>
        <v>1700000</v>
      </c>
      <c r="Q193" s="301">
        <f t="shared" ca="1" si="247"/>
        <v>0</v>
      </c>
      <c r="R193" s="302">
        <f t="shared" ca="1" si="218"/>
        <v>74378</v>
      </c>
      <c r="S193" s="301">
        <f t="shared" ca="1" si="248"/>
        <v>0</v>
      </c>
      <c r="T193" s="302" t="str">
        <f t="shared" si="219"/>
        <v/>
      </c>
      <c r="U193" s="301" t="str">
        <f t="shared" si="249"/>
        <v/>
      </c>
      <c r="V193" s="302" t="str">
        <f t="shared" si="220"/>
        <v/>
      </c>
      <c r="W193" s="301" t="str">
        <f t="shared" si="250"/>
        <v/>
      </c>
      <c r="X193" s="302" t="str">
        <f t="shared" si="221"/>
        <v/>
      </c>
      <c r="Y193" s="301" t="str">
        <f t="shared" si="251"/>
        <v/>
      </c>
      <c r="Z193" s="302" t="str">
        <f t="shared" si="222"/>
        <v/>
      </c>
      <c r="AA193" s="301" t="str">
        <f t="shared" si="252"/>
        <v/>
      </c>
      <c r="AB193" s="302" t="str">
        <f t="shared" si="223"/>
        <v/>
      </c>
      <c r="AC193" s="301" t="str">
        <f t="shared" si="253"/>
        <v/>
      </c>
      <c r="AD193" s="302" t="str">
        <f t="shared" si="224"/>
        <v/>
      </c>
      <c r="AE193" s="301" t="str">
        <f t="shared" si="254"/>
        <v/>
      </c>
      <c r="AF193" s="302" t="str">
        <f t="shared" si="225"/>
        <v/>
      </c>
      <c r="AG193" s="301" t="str">
        <f t="shared" si="255"/>
        <v/>
      </c>
      <c r="AH193" s="302" t="str">
        <f t="shared" si="226"/>
        <v/>
      </c>
      <c r="AI193" s="301" t="str">
        <f t="shared" si="256"/>
        <v/>
      </c>
      <c r="AJ193" s="302" t="str">
        <f t="shared" si="227"/>
        <v/>
      </c>
      <c r="AK193" s="301" t="str">
        <f t="shared" si="257"/>
        <v/>
      </c>
      <c r="AL193" s="302" t="str">
        <f t="shared" si="228"/>
        <v/>
      </c>
      <c r="AM193" s="301" t="str">
        <f t="shared" si="258"/>
        <v/>
      </c>
      <c r="AN193" s="302" t="str">
        <f t="shared" si="229"/>
        <v/>
      </c>
      <c r="AO193" s="301" t="str">
        <f t="shared" si="259"/>
        <v/>
      </c>
      <c r="AP193" s="302" t="str">
        <f t="shared" si="230"/>
        <v/>
      </c>
      <c r="AQ193" s="301" t="str">
        <f t="shared" si="260"/>
        <v/>
      </c>
      <c r="AR193" s="302" t="str">
        <f t="shared" si="231"/>
        <v/>
      </c>
      <c r="AS193" s="301" t="str">
        <f t="shared" si="261"/>
        <v/>
      </c>
      <c r="AT193" s="302" t="str">
        <f t="shared" si="232"/>
        <v/>
      </c>
      <c r="AU193" s="301" t="str">
        <f t="shared" si="262"/>
        <v/>
      </c>
      <c r="AV193" s="302" t="str">
        <f t="shared" si="233"/>
        <v/>
      </c>
      <c r="AW193" s="301" t="str">
        <f t="shared" si="263"/>
        <v/>
      </c>
      <c r="AX193" s="302" t="str">
        <f t="shared" si="234"/>
        <v/>
      </c>
      <c r="AY193" s="301" t="str">
        <f t="shared" si="264"/>
        <v/>
      </c>
      <c r="AZ193" s="302" t="str">
        <f t="shared" si="235"/>
        <v/>
      </c>
      <c r="BA193" s="301" t="str">
        <f t="shared" si="265"/>
        <v/>
      </c>
      <c r="BB193" s="302" t="str">
        <f t="shared" si="236"/>
        <v/>
      </c>
      <c r="BC193" s="301" t="str">
        <f t="shared" si="266"/>
        <v/>
      </c>
      <c r="BD193" s="302" t="str">
        <f t="shared" si="237"/>
        <v/>
      </c>
      <c r="BE193" s="301" t="str">
        <f t="shared" si="267"/>
        <v/>
      </c>
      <c r="BF193" s="79" t="str">
        <f t="shared" si="275"/>
        <v/>
      </c>
      <c r="BG193" s="82" t="str">
        <f t="shared" si="268"/>
        <v/>
      </c>
      <c r="BH193" s="79" t="str">
        <f t="shared" si="276"/>
        <v/>
      </c>
      <c r="BI193" s="82" t="str">
        <f t="shared" si="269"/>
        <v/>
      </c>
      <c r="BJ193" s="79" t="str">
        <f t="shared" si="277"/>
        <v/>
      </c>
      <c r="BK193" s="82" t="str">
        <f t="shared" si="270"/>
        <v/>
      </c>
      <c r="BM193" s="785">
        <f t="shared" ca="1" si="271"/>
        <v>428544</v>
      </c>
      <c r="BN193" s="1096">
        <f t="shared" ca="1" si="272"/>
        <v>605795.11429855553</v>
      </c>
      <c r="BO193" s="1105">
        <f t="shared" ca="1" si="273"/>
        <v>125646.44285072223</v>
      </c>
      <c r="BP193" s="1105">
        <f t="shared" ca="1" si="274"/>
        <v>731441.55714927777</v>
      </c>
    </row>
    <row r="194" spans="1:68" s="70" customFormat="1" ht="21" customHeight="1">
      <c r="A194" s="242">
        <v>59</v>
      </c>
      <c r="B194" s="1111" t="s">
        <v>651</v>
      </c>
      <c r="C194" s="474">
        <f t="shared" ca="1" si="210"/>
        <v>1012665.82</v>
      </c>
      <c r="D194" s="302">
        <f t="shared" ca="1" si="211"/>
        <v>648000</v>
      </c>
      <c r="E194" s="301">
        <f t="shared" ca="1" si="241"/>
        <v>0.95238095238095233</v>
      </c>
      <c r="F194" s="302" t="str">
        <f t="shared" ca="1" si="212"/>
        <v/>
      </c>
      <c r="G194" s="301" t="str">
        <f t="shared" ca="1" si="242"/>
        <v/>
      </c>
      <c r="H194" s="302">
        <f t="shared" ca="1" si="213"/>
        <v>422320</v>
      </c>
      <c r="I194" s="301">
        <f t="shared" ca="1" si="243"/>
        <v>0</v>
      </c>
      <c r="J194" s="302" t="str">
        <f t="shared" ca="1" si="214"/>
        <v/>
      </c>
      <c r="K194" s="301" t="str">
        <f t="shared" ca="1" si="244"/>
        <v/>
      </c>
      <c r="L194" s="302">
        <f t="shared" ca="1" si="215"/>
        <v>459696</v>
      </c>
      <c r="M194" s="301">
        <f t="shared" ca="1" si="245"/>
        <v>0.95238095238095233</v>
      </c>
      <c r="N194" s="302">
        <f t="shared" ca="1" si="216"/>
        <v>459692</v>
      </c>
      <c r="O194" s="301">
        <f t="shared" ca="1" si="246"/>
        <v>0.95238095238095233</v>
      </c>
      <c r="P194" s="302">
        <f t="shared" ca="1" si="217"/>
        <v>3200000</v>
      </c>
      <c r="Q194" s="301">
        <f t="shared" ca="1" si="247"/>
        <v>0</v>
      </c>
      <c r="R194" s="302">
        <f t="shared" ca="1" si="218"/>
        <v>459664</v>
      </c>
      <c r="S194" s="301">
        <f t="shared" ca="1" si="248"/>
        <v>0.95238095238095233</v>
      </c>
      <c r="T194" s="302" t="str">
        <f t="shared" si="219"/>
        <v/>
      </c>
      <c r="U194" s="301" t="str">
        <f t="shared" si="249"/>
        <v/>
      </c>
      <c r="V194" s="302" t="str">
        <f t="shared" si="220"/>
        <v/>
      </c>
      <c r="W194" s="301" t="str">
        <f t="shared" si="250"/>
        <v/>
      </c>
      <c r="X194" s="302" t="str">
        <f t="shared" si="221"/>
        <v/>
      </c>
      <c r="Y194" s="301" t="str">
        <f t="shared" si="251"/>
        <v/>
      </c>
      <c r="Z194" s="302" t="str">
        <f t="shared" si="222"/>
        <v/>
      </c>
      <c r="AA194" s="301" t="str">
        <f t="shared" si="252"/>
        <v/>
      </c>
      <c r="AB194" s="302" t="str">
        <f t="shared" si="223"/>
        <v/>
      </c>
      <c r="AC194" s="301" t="str">
        <f t="shared" si="253"/>
        <v/>
      </c>
      <c r="AD194" s="302" t="str">
        <f t="shared" si="224"/>
        <v/>
      </c>
      <c r="AE194" s="301" t="str">
        <f t="shared" si="254"/>
        <v/>
      </c>
      <c r="AF194" s="302" t="str">
        <f t="shared" si="225"/>
        <v/>
      </c>
      <c r="AG194" s="301" t="str">
        <f t="shared" si="255"/>
        <v/>
      </c>
      <c r="AH194" s="302" t="str">
        <f t="shared" si="226"/>
        <v/>
      </c>
      <c r="AI194" s="301" t="str">
        <f t="shared" si="256"/>
        <v/>
      </c>
      <c r="AJ194" s="302" t="str">
        <f t="shared" si="227"/>
        <v/>
      </c>
      <c r="AK194" s="301" t="str">
        <f t="shared" si="257"/>
        <v/>
      </c>
      <c r="AL194" s="302" t="str">
        <f t="shared" si="228"/>
        <v/>
      </c>
      <c r="AM194" s="301" t="str">
        <f t="shared" si="258"/>
        <v/>
      </c>
      <c r="AN194" s="302" t="str">
        <f t="shared" si="229"/>
        <v/>
      </c>
      <c r="AO194" s="301" t="str">
        <f t="shared" si="259"/>
        <v/>
      </c>
      <c r="AP194" s="302" t="str">
        <f t="shared" si="230"/>
        <v/>
      </c>
      <c r="AQ194" s="301" t="str">
        <f t="shared" si="260"/>
        <v/>
      </c>
      <c r="AR194" s="302" t="str">
        <f t="shared" si="231"/>
        <v/>
      </c>
      <c r="AS194" s="301" t="str">
        <f t="shared" si="261"/>
        <v/>
      </c>
      <c r="AT194" s="302" t="str">
        <f t="shared" si="232"/>
        <v/>
      </c>
      <c r="AU194" s="301" t="str">
        <f t="shared" si="262"/>
        <v/>
      </c>
      <c r="AV194" s="302" t="str">
        <f t="shared" si="233"/>
        <v/>
      </c>
      <c r="AW194" s="301" t="str">
        <f t="shared" si="263"/>
        <v/>
      </c>
      <c r="AX194" s="302" t="str">
        <f t="shared" si="234"/>
        <v/>
      </c>
      <c r="AY194" s="301" t="str">
        <f t="shared" si="264"/>
        <v/>
      </c>
      <c r="AZ194" s="302" t="str">
        <f t="shared" si="235"/>
        <v/>
      </c>
      <c r="BA194" s="301" t="str">
        <f t="shared" si="265"/>
        <v/>
      </c>
      <c r="BB194" s="302" t="str">
        <f t="shared" si="236"/>
        <v/>
      </c>
      <c r="BC194" s="301" t="str">
        <f t="shared" si="266"/>
        <v/>
      </c>
      <c r="BD194" s="302" t="str">
        <f t="shared" si="237"/>
        <v/>
      </c>
      <c r="BE194" s="301" t="str">
        <f t="shared" si="267"/>
        <v/>
      </c>
      <c r="BF194" s="79" t="str">
        <f t="shared" si="275"/>
        <v/>
      </c>
      <c r="BG194" s="82" t="str">
        <f t="shared" si="268"/>
        <v/>
      </c>
      <c r="BH194" s="79" t="str">
        <f t="shared" si="276"/>
        <v/>
      </c>
      <c r="BI194" s="82" t="str">
        <f t="shared" si="269"/>
        <v/>
      </c>
      <c r="BJ194" s="79" t="str">
        <f t="shared" si="277"/>
        <v/>
      </c>
      <c r="BK194" s="82" t="str">
        <f t="shared" si="270"/>
        <v/>
      </c>
      <c r="BM194" s="785">
        <f t="shared" ca="1" si="271"/>
        <v>941562</v>
      </c>
      <c r="BN194" s="1096">
        <f t="shared" ca="1" si="272"/>
        <v>1012665.8155179657</v>
      </c>
      <c r="BO194" s="1105">
        <f t="shared" ca="1" si="273"/>
        <v>435229.09224101715</v>
      </c>
      <c r="BP194" s="1105">
        <f t="shared" ca="1" si="274"/>
        <v>1447894.9077589829</v>
      </c>
    </row>
    <row r="195" spans="1:68" s="70" customFormat="1" ht="21" customHeight="1">
      <c r="A195" s="242">
        <v>60</v>
      </c>
      <c r="B195" s="1108" t="s">
        <v>653</v>
      </c>
      <c r="C195" s="474">
        <f t="shared" ca="1" si="210"/>
        <v>509036.21</v>
      </c>
      <c r="D195" s="302">
        <f t="shared" ca="1" si="211"/>
        <v>1575000</v>
      </c>
      <c r="E195" s="301">
        <f t="shared" ca="1" si="241"/>
        <v>0</v>
      </c>
      <c r="F195" s="302" t="str">
        <f t="shared" ca="1" si="212"/>
        <v/>
      </c>
      <c r="G195" s="301" t="str">
        <f t="shared" ca="1" si="242"/>
        <v/>
      </c>
      <c r="H195" s="302">
        <f t="shared" ca="1" si="213"/>
        <v>1068750</v>
      </c>
      <c r="I195" s="301">
        <f t="shared" ca="1" si="243"/>
        <v>0.95238095238095233</v>
      </c>
      <c r="J195" s="302" t="str">
        <f t="shared" ca="1" si="214"/>
        <v/>
      </c>
      <c r="K195" s="301" t="str">
        <f t="shared" ca="1" si="244"/>
        <v/>
      </c>
      <c r="L195" s="302">
        <f t="shared" ca="1" si="215"/>
        <v>884125</v>
      </c>
      <c r="M195" s="301">
        <f t="shared" ca="1" si="245"/>
        <v>0</v>
      </c>
      <c r="N195" s="302">
        <f t="shared" ca="1" si="216"/>
        <v>884140</v>
      </c>
      <c r="O195" s="301">
        <f t="shared" ca="1" si="246"/>
        <v>0</v>
      </c>
      <c r="P195" s="302">
        <f t="shared" ca="1" si="217"/>
        <v>2250000</v>
      </c>
      <c r="Q195" s="301">
        <f t="shared" ca="1" si="247"/>
        <v>0</v>
      </c>
      <c r="R195" s="302">
        <f t="shared" ca="1" si="218"/>
        <v>864475</v>
      </c>
      <c r="S195" s="301">
        <f t="shared" ca="1" si="248"/>
        <v>0</v>
      </c>
      <c r="T195" s="302" t="str">
        <f t="shared" si="219"/>
        <v/>
      </c>
      <c r="U195" s="301" t="str">
        <f t="shared" si="249"/>
        <v/>
      </c>
      <c r="V195" s="302" t="str">
        <f t="shared" si="220"/>
        <v/>
      </c>
      <c r="W195" s="301" t="str">
        <f t="shared" si="250"/>
        <v/>
      </c>
      <c r="X195" s="302" t="str">
        <f t="shared" si="221"/>
        <v/>
      </c>
      <c r="Y195" s="301" t="str">
        <f t="shared" si="251"/>
        <v/>
      </c>
      <c r="Z195" s="302" t="str">
        <f t="shared" si="222"/>
        <v/>
      </c>
      <c r="AA195" s="301" t="str">
        <f t="shared" si="252"/>
        <v/>
      </c>
      <c r="AB195" s="302" t="str">
        <f t="shared" si="223"/>
        <v/>
      </c>
      <c r="AC195" s="301" t="str">
        <f t="shared" si="253"/>
        <v/>
      </c>
      <c r="AD195" s="302" t="str">
        <f t="shared" si="224"/>
        <v/>
      </c>
      <c r="AE195" s="301" t="str">
        <f t="shared" si="254"/>
        <v/>
      </c>
      <c r="AF195" s="302" t="str">
        <f t="shared" si="225"/>
        <v/>
      </c>
      <c r="AG195" s="301" t="str">
        <f t="shared" si="255"/>
        <v/>
      </c>
      <c r="AH195" s="302" t="str">
        <f t="shared" si="226"/>
        <v/>
      </c>
      <c r="AI195" s="301" t="str">
        <f t="shared" si="256"/>
        <v/>
      </c>
      <c r="AJ195" s="302" t="str">
        <f t="shared" si="227"/>
        <v/>
      </c>
      <c r="AK195" s="301" t="str">
        <f t="shared" si="257"/>
        <v/>
      </c>
      <c r="AL195" s="302" t="str">
        <f t="shared" si="228"/>
        <v/>
      </c>
      <c r="AM195" s="301" t="str">
        <f t="shared" si="258"/>
        <v/>
      </c>
      <c r="AN195" s="302" t="str">
        <f t="shared" si="229"/>
        <v/>
      </c>
      <c r="AO195" s="301" t="str">
        <f t="shared" si="259"/>
        <v/>
      </c>
      <c r="AP195" s="302" t="str">
        <f t="shared" si="230"/>
        <v/>
      </c>
      <c r="AQ195" s="301" t="str">
        <f t="shared" si="260"/>
        <v/>
      </c>
      <c r="AR195" s="302" t="str">
        <f t="shared" si="231"/>
        <v/>
      </c>
      <c r="AS195" s="301" t="str">
        <f t="shared" si="261"/>
        <v/>
      </c>
      <c r="AT195" s="302" t="str">
        <f t="shared" si="232"/>
        <v/>
      </c>
      <c r="AU195" s="301" t="str">
        <f t="shared" si="262"/>
        <v/>
      </c>
      <c r="AV195" s="302" t="str">
        <f t="shared" si="233"/>
        <v/>
      </c>
      <c r="AW195" s="301" t="str">
        <f t="shared" si="263"/>
        <v/>
      </c>
      <c r="AX195" s="302" t="str">
        <f t="shared" si="234"/>
        <v/>
      </c>
      <c r="AY195" s="301" t="str">
        <f t="shared" si="264"/>
        <v/>
      </c>
      <c r="AZ195" s="302" t="str">
        <f t="shared" si="235"/>
        <v/>
      </c>
      <c r="BA195" s="301" t="str">
        <f t="shared" si="265"/>
        <v/>
      </c>
      <c r="BB195" s="302" t="str">
        <f t="shared" si="236"/>
        <v/>
      </c>
      <c r="BC195" s="301" t="str">
        <f t="shared" si="266"/>
        <v/>
      </c>
      <c r="BD195" s="302" t="str">
        <f t="shared" si="237"/>
        <v/>
      </c>
      <c r="BE195" s="301" t="str">
        <f t="shared" si="267"/>
        <v/>
      </c>
      <c r="BF195" s="79" t="str">
        <f t="shared" si="275"/>
        <v/>
      </c>
      <c r="BG195" s="82" t="str">
        <f t="shared" si="268"/>
        <v/>
      </c>
      <c r="BH195" s="79" t="str">
        <f t="shared" si="276"/>
        <v/>
      </c>
      <c r="BI195" s="82" t="str">
        <f t="shared" si="269"/>
        <v/>
      </c>
      <c r="BJ195" s="79" t="str">
        <f t="shared" si="277"/>
        <v/>
      </c>
      <c r="BK195" s="82" t="str">
        <f t="shared" si="270"/>
        <v/>
      </c>
      <c r="BM195" s="785">
        <f t="shared" ca="1" si="271"/>
        <v>1254415</v>
      </c>
      <c r="BN195" s="1096">
        <f t="shared" ca="1" si="272"/>
        <v>509036.21187495097</v>
      </c>
      <c r="BO195" s="1105">
        <f t="shared" ca="1" si="273"/>
        <v>999896.89406252455</v>
      </c>
      <c r="BP195" s="1105">
        <f t="shared" ca="1" si="274"/>
        <v>1508933.1059374756</v>
      </c>
    </row>
    <row r="196" spans="1:68" s="70" customFormat="1" ht="21" customHeight="1">
      <c r="A196" s="242">
        <v>61</v>
      </c>
      <c r="B196" s="1111" t="s">
        <v>655</v>
      </c>
      <c r="C196" s="474">
        <f t="shared" ca="1" si="210"/>
        <v>462515.47</v>
      </c>
      <c r="D196" s="302">
        <f t="shared" ca="1" si="211"/>
        <v>495000</v>
      </c>
      <c r="E196" s="301">
        <f t="shared" ca="1" si="241"/>
        <v>0.95238095238095233</v>
      </c>
      <c r="F196" s="302" t="str">
        <f t="shared" ca="1" si="212"/>
        <v/>
      </c>
      <c r="G196" s="301" t="str">
        <f t="shared" ca="1" si="242"/>
        <v/>
      </c>
      <c r="H196" s="302">
        <f t="shared" ca="1" si="213"/>
        <v>116533</v>
      </c>
      <c r="I196" s="301">
        <f t="shared" ca="1" si="243"/>
        <v>0</v>
      </c>
      <c r="J196" s="302" t="str">
        <f t="shared" ca="1" si="214"/>
        <v/>
      </c>
      <c r="K196" s="301" t="str">
        <f t="shared" ca="1" si="244"/>
        <v/>
      </c>
      <c r="L196" s="302">
        <f t="shared" ca="1" si="215"/>
        <v>287662</v>
      </c>
      <c r="M196" s="301">
        <f t="shared" ca="1" si="245"/>
        <v>0.95238095238095233</v>
      </c>
      <c r="N196" s="302">
        <f t="shared" ca="1" si="216"/>
        <v>287663</v>
      </c>
      <c r="O196" s="301">
        <f t="shared" ca="1" si="246"/>
        <v>0.95238095238095233</v>
      </c>
      <c r="P196" s="302">
        <f t="shared" ca="1" si="217"/>
        <v>1500000</v>
      </c>
      <c r="Q196" s="301">
        <f t="shared" ca="1" si="247"/>
        <v>0</v>
      </c>
      <c r="R196" s="302">
        <f t="shared" ca="1" si="218"/>
        <v>284563</v>
      </c>
      <c r="S196" s="301">
        <f t="shared" ca="1" si="248"/>
        <v>0.95238095238095233</v>
      </c>
      <c r="T196" s="302" t="str">
        <f t="shared" si="219"/>
        <v/>
      </c>
      <c r="U196" s="301" t="str">
        <f t="shared" si="249"/>
        <v/>
      </c>
      <c r="V196" s="302" t="str">
        <f t="shared" si="220"/>
        <v/>
      </c>
      <c r="W196" s="301" t="str">
        <f t="shared" si="250"/>
        <v/>
      </c>
      <c r="X196" s="302" t="str">
        <f t="shared" si="221"/>
        <v/>
      </c>
      <c r="Y196" s="301" t="str">
        <f t="shared" si="251"/>
        <v/>
      </c>
      <c r="Z196" s="302" t="str">
        <f t="shared" si="222"/>
        <v/>
      </c>
      <c r="AA196" s="301" t="str">
        <f t="shared" si="252"/>
        <v/>
      </c>
      <c r="AB196" s="302" t="str">
        <f t="shared" si="223"/>
        <v/>
      </c>
      <c r="AC196" s="301" t="str">
        <f t="shared" si="253"/>
        <v/>
      </c>
      <c r="AD196" s="302" t="str">
        <f t="shared" si="224"/>
        <v/>
      </c>
      <c r="AE196" s="301" t="str">
        <f t="shared" si="254"/>
        <v/>
      </c>
      <c r="AF196" s="302" t="str">
        <f t="shared" si="225"/>
        <v/>
      </c>
      <c r="AG196" s="301" t="str">
        <f t="shared" si="255"/>
        <v/>
      </c>
      <c r="AH196" s="302" t="str">
        <f t="shared" si="226"/>
        <v/>
      </c>
      <c r="AI196" s="301" t="str">
        <f t="shared" si="256"/>
        <v/>
      </c>
      <c r="AJ196" s="302" t="str">
        <f t="shared" si="227"/>
        <v/>
      </c>
      <c r="AK196" s="301" t="str">
        <f t="shared" si="257"/>
        <v/>
      </c>
      <c r="AL196" s="302" t="str">
        <f t="shared" si="228"/>
        <v/>
      </c>
      <c r="AM196" s="301" t="str">
        <f t="shared" si="258"/>
        <v/>
      </c>
      <c r="AN196" s="302" t="str">
        <f t="shared" si="229"/>
        <v/>
      </c>
      <c r="AO196" s="301" t="str">
        <f t="shared" si="259"/>
        <v/>
      </c>
      <c r="AP196" s="302" t="str">
        <f t="shared" si="230"/>
        <v/>
      </c>
      <c r="AQ196" s="301" t="str">
        <f t="shared" si="260"/>
        <v/>
      </c>
      <c r="AR196" s="302" t="str">
        <f t="shared" si="231"/>
        <v/>
      </c>
      <c r="AS196" s="301" t="str">
        <f t="shared" si="261"/>
        <v/>
      </c>
      <c r="AT196" s="302" t="str">
        <f t="shared" si="232"/>
        <v/>
      </c>
      <c r="AU196" s="301" t="str">
        <f t="shared" si="262"/>
        <v/>
      </c>
      <c r="AV196" s="302" t="str">
        <f t="shared" si="233"/>
        <v/>
      </c>
      <c r="AW196" s="301" t="str">
        <f t="shared" si="263"/>
        <v/>
      </c>
      <c r="AX196" s="302" t="str">
        <f t="shared" si="234"/>
        <v/>
      </c>
      <c r="AY196" s="301" t="str">
        <f t="shared" si="264"/>
        <v/>
      </c>
      <c r="AZ196" s="302" t="str">
        <f t="shared" si="235"/>
        <v/>
      </c>
      <c r="BA196" s="301" t="str">
        <f t="shared" si="265"/>
        <v/>
      </c>
      <c r="BB196" s="302" t="str">
        <f t="shared" si="236"/>
        <v/>
      </c>
      <c r="BC196" s="301" t="str">
        <f t="shared" si="266"/>
        <v/>
      </c>
      <c r="BD196" s="302" t="str">
        <f t="shared" si="237"/>
        <v/>
      </c>
      <c r="BE196" s="301" t="str">
        <f t="shared" si="267"/>
        <v/>
      </c>
      <c r="BF196" s="79" t="str">
        <f t="shared" si="275"/>
        <v/>
      </c>
      <c r="BG196" s="82" t="str">
        <f t="shared" si="268"/>
        <v/>
      </c>
      <c r="BH196" s="79" t="str">
        <f t="shared" si="276"/>
        <v/>
      </c>
      <c r="BI196" s="82" t="str">
        <f t="shared" si="269"/>
        <v/>
      </c>
      <c r="BJ196" s="79" t="str">
        <f t="shared" si="277"/>
        <v/>
      </c>
      <c r="BK196" s="82" t="str">
        <f t="shared" si="270"/>
        <v/>
      </c>
      <c r="BM196" s="785">
        <f t="shared" ca="1" si="271"/>
        <v>495236.83333333331</v>
      </c>
      <c r="BN196" s="1096">
        <f t="shared" ca="1" si="272"/>
        <v>462515.46682801744</v>
      </c>
      <c r="BO196" s="1105">
        <f t="shared" ca="1" si="273"/>
        <v>263979.09991932462</v>
      </c>
      <c r="BP196" s="1105">
        <f t="shared" ca="1" si="274"/>
        <v>726494.566747342</v>
      </c>
    </row>
    <row r="197" spans="1:68" s="70" customFormat="1" ht="21" customHeight="1">
      <c r="A197" s="242">
        <v>62</v>
      </c>
      <c r="B197" s="1108" t="s">
        <v>660</v>
      </c>
      <c r="C197" s="474">
        <f t="shared" ca="1" si="210"/>
        <v>55532.34</v>
      </c>
      <c r="D197" s="302">
        <f t="shared" ca="1" si="211"/>
        <v>10200</v>
      </c>
      <c r="E197" s="301">
        <f t="shared" ca="1" si="241"/>
        <v>0</v>
      </c>
      <c r="F197" s="302" t="str">
        <f t="shared" ca="1" si="212"/>
        <v/>
      </c>
      <c r="G197" s="301" t="str">
        <f t="shared" ca="1" si="242"/>
        <v/>
      </c>
      <c r="H197" s="302">
        <f t="shared" ca="1" si="213"/>
        <v>51000</v>
      </c>
      <c r="I197" s="301">
        <f t="shared" ca="1" si="243"/>
        <v>0</v>
      </c>
      <c r="J197" s="302" t="str">
        <f t="shared" ca="1" si="214"/>
        <v/>
      </c>
      <c r="K197" s="301" t="str">
        <f t="shared" ca="1" si="244"/>
        <v/>
      </c>
      <c r="L197" s="302">
        <f t="shared" ca="1" si="215"/>
        <v>133665</v>
      </c>
      <c r="M197" s="301">
        <f t="shared" ca="1" si="245"/>
        <v>0</v>
      </c>
      <c r="N197" s="302">
        <f t="shared" ca="1" si="216"/>
        <v>133668</v>
      </c>
      <c r="O197" s="301">
        <f t="shared" ca="1" si="246"/>
        <v>0</v>
      </c>
      <c r="P197" s="302">
        <f t="shared" ca="1" si="217"/>
        <v>24000</v>
      </c>
      <c r="Q197" s="301">
        <f t="shared" ca="1" si="247"/>
        <v>0</v>
      </c>
      <c r="R197" s="302">
        <f t="shared" ca="1" si="218"/>
        <v>142710</v>
      </c>
      <c r="S197" s="301">
        <f t="shared" ca="1" si="248"/>
        <v>0</v>
      </c>
      <c r="T197" s="302" t="str">
        <f t="shared" si="219"/>
        <v/>
      </c>
      <c r="U197" s="301" t="str">
        <f t="shared" si="249"/>
        <v/>
      </c>
      <c r="V197" s="302" t="str">
        <f t="shared" si="220"/>
        <v/>
      </c>
      <c r="W197" s="301" t="str">
        <f t="shared" si="250"/>
        <v/>
      </c>
      <c r="X197" s="302" t="str">
        <f t="shared" si="221"/>
        <v/>
      </c>
      <c r="Y197" s="301" t="str">
        <f t="shared" si="251"/>
        <v/>
      </c>
      <c r="Z197" s="302" t="str">
        <f t="shared" si="222"/>
        <v/>
      </c>
      <c r="AA197" s="301" t="str">
        <f t="shared" si="252"/>
        <v/>
      </c>
      <c r="AB197" s="302" t="str">
        <f t="shared" si="223"/>
        <v/>
      </c>
      <c r="AC197" s="301" t="str">
        <f t="shared" si="253"/>
        <v/>
      </c>
      <c r="AD197" s="302" t="str">
        <f t="shared" si="224"/>
        <v/>
      </c>
      <c r="AE197" s="301" t="str">
        <f t="shared" si="254"/>
        <v/>
      </c>
      <c r="AF197" s="302" t="str">
        <f t="shared" si="225"/>
        <v/>
      </c>
      <c r="AG197" s="301" t="str">
        <f t="shared" si="255"/>
        <v/>
      </c>
      <c r="AH197" s="302" t="str">
        <f t="shared" si="226"/>
        <v/>
      </c>
      <c r="AI197" s="301" t="str">
        <f t="shared" si="256"/>
        <v/>
      </c>
      <c r="AJ197" s="302" t="str">
        <f t="shared" si="227"/>
        <v/>
      </c>
      <c r="AK197" s="301" t="str">
        <f t="shared" si="257"/>
        <v/>
      </c>
      <c r="AL197" s="302" t="str">
        <f t="shared" si="228"/>
        <v/>
      </c>
      <c r="AM197" s="301" t="str">
        <f t="shared" si="258"/>
        <v/>
      </c>
      <c r="AN197" s="302" t="str">
        <f t="shared" si="229"/>
        <v/>
      </c>
      <c r="AO197" s="301" t="str">
        <f t="shared" si="259"/>
        <v/>
      </c>
      <c r="AP197" s="302" t="str">
        <f t="shared" si="230"/>
        <v/>
      </c>
      <c r="AQ197" s="301" t="str">
        <f t="shared" si="260"/>
        <v/>
      </c>
      <c r="AR197" s="302" t="str">
        <f t="shared" si="231"/>
        <v/>
      </c>
      <c r="AS197" s="301" t="str">
        <f t="shared" si="261"/>
        <v/>
      </c>
      <c r="AT197" s="302" t="str">
        <f t="shared" si="232"/>
        <v/>
      </c>
      <c r="AU197" s="301" t="str">
        <f t="shared" si="262"/>
        <v/>
      </c>
      <c r="AV197" s="302" t="str">
        <f t="shared" si="233"/>
        <v/>
      </c>
      <c r="AW197" s="301" t="str">
        <f t="shared" si="263"/>
        <v/>
      </c>
      <c r="AX197" s="302" t="str">
        <f t="shared" si="234"/>
        <v/>
      </c>
      <c r="AY197" s="301" t="str">
        <f t="shared" si="264"/>
        <v/>
      </c>
      <c r="AZ197" s="302" t="str">
        <f t="shared" si="235"/>
        <v/>
      </c>
      <c r="BA197" s="301" t="str">
        <f t="shared" si="265"/>
        <v/>
      </c>
      <c r="BB197" s="302" t="str">
        <f t="shared" si="236"/>
        <v/>
      </c>
      <c r="BC197" s="301" t="str">
        <f t="shared" si="266"/>
        <v/>
      </c>
      <c r="BD197" s="302" t="str">
        <f t="shared" si="237"/>
        <v/>
      </c>
      <c r="BE197" s="301" t="str">
        <f t="shared" si="267"/>
        <v/>
      </c>
      <c r="BF197" s="79" t="str">
        <f t="shared" si="275"/>
        <v/>
      </c>
      <c r="BG197" s="82" t="str">
        <f t="shared" si="268"/>
        <v/>
      </c>
      <c r="BH197" s="79" t="str">
        <f t="shared" si="276"/>
        <v/>
      </c>
      <c r="BI197" s="82" t="str">
        <f t="shared" si="269"/>
        <v/>
      </c>
      <c r="BJ197" s="79" t="str">
        <f t="shared" si="277"/>
        <v/>
      </c>
      <c r="BK197" s="82" t="str">
        <f t="shared" si="270"/>
        <v/>
      </c>
      <c r="BM197" s="785">
        <f t="shared" ca="1" si="271"/>
        <v>82540.5</v>
      </c>
      <c r="BN197" s="1096">
        <f t="shared" ca="1" si="272"/>
        <v>55532.341488991799</v>
      </c>
      <c r="BO197" s="1105">
        <f t="shared" ca="1" si="273"/>
        <v>54774.329255504097</v>
      </c>
      <c r="BP197" s="1105">
        <f t="shared" ca="1" si="274"/>
        <v>110306.6707444959</v>
      </c>
    </row>
    <row r="198" spans="1:68" s="70" customFormat="1" ht="21" customHeight="1">
      <c r="A198" s="242">
        <v>63</v>
      </c>
      <c r="B198" s="1111" t="s">
        <v>664</v>
      </c>
      <c r="C198" s="474">
        <f t="shared" ca="1" si="210"/>
        <v>1682428.4</v>
      </c>
      <c r="D198" s="302">
        <f t="shared" ca="1" si="211"/>
        <v>904398</v>
      </c>
      <c r="E198" s="301">
        <f t="shared" ca="1" si="241"/>
        <v>0</v>
      </c>
      <c r="F198" s="302" t="str">
        <f t="shared" ca="1" si="212"/>
        <v/>
      </c>
      <c r="G198" s="301" t="str">
        <f t="shared" ca="1" si="242"/>
        <v/>
      </c>
      <c r="H198" s="302">
        <f t="shared" ca="1" si="213"/>
        <v>750000</v>
      </c>
      <c r="I198" s="301">
        <f t="shared" ca="1" si="243"/>
        <v>0</v>
      </c>
      <c r="J198" s="302" t="str">
        <f t="shared" ca="1" si="214"/>
        <v/>
      </c>
      <c r="K198" s="301" t="str">
        <f t="shared" ca="1" si="244"/>
        <v/>
      </c>
      <c r="L198" s="302">
        <f t="shared" ca="1" si="215"/>
        <v>4406538</v>
      </c>
      <c r="M198" s="301">
        <f t="shared" ca="1" si="245"/>
        <v>0</v>
      </c>
      <c r="N198" s="302">
        <f t="shared" ca="1" si="216"/>
        <v>4200000</v>
      </c>
      <c r="O198" s="301">
        <f t="shared" ca="1" si="246"/>
        <v>0</v>
      </c>
      <c r="P198" s="302">
        <f t="shared" ca="1" si="217"/>
        <v>1000000</v>
      </c>
      <c r="Q198" s="301">
        <f t="shared" ca="1" si="247"/>
        <v>0</v>
      </c>
      <c r="R198" s="302">
        <f t="shared" ca="1" si="218"/>
        <v>4119950</v>
      </c>
      <c r="S198" s="301">
        <f t="shared" ca="1" si="248"/>
        <v>0</v>
      </c>
      <c r="T198" s="302" t="str">
        <f t="shared" si="219"/>
        <v/>
      </c>
      <c r="U198" s="301" t="str">
        <f t="shared" si="249"/>
        <v/>
      </c>
      <c r="V198" s="302" t="str">
        <f t="shared" si="220"/>
        <v/>
      </c>
      <c r="W198" s="301" t="str">
        <f t="shared" si="250"/>
        <v/>
      </c>
      <c r="X198" s="302" t="str">
        <f t="shared" si="221"/>
        <v/>
      </c>
      <c r="Y198" s="301" t="str">
        <f t="shared" si="251"/>
        <v/>
      </c>
      <c r="Z198" s="302" t="str">
        <f t="shared" si="222"/>
        <v/>
      </c>
      <c r="AA198" s="301" t="str">
        <f t="shared" si="252"/>
        <v/>
      </c>
      <c r="AB198" s="302" t="str">
        <f t="shared" si="223"/>
        <v/>
      </c>
      <c r="AC198" s="301" t="str">
        <f t="shared" si="253"/>
        <v/>
      </c>
      <c r="AD198" s="302" t="str">
        <f t="shared" si="224"/>
        <v/>
      </c>
      <c r="AE198" s="301" t="str">
        <f t="shared" si="254"/>
        <v/>
      </c>
      <c r="AF198" s="302" t="str">
        <f t="shared" si="225"/>
        <v/>
      </c>
      <c r="AG198" s="301" t="str">
        <f t="shared" si="255"/>
        <v/>
      </c>
      <c r="AH198" s="302" t="str">
        <f t="shared" si="226"/>
        <v/>
      </c>
      <c r="AI198" s="301" t="str">
        <f t="shared" si="256"/>
        <v/>
      </c>
      <c r="AJ198" s="302" t="str">
        <f t="shared" si="227"/>
        <v/>
      </c>
      <c r="AK198" s="301" t="str">
        <f t="shared" si="257"/>
        <v/>
      </c>
      <c r="AL198" s="302" t="str">
        <f t="shared" si="228"/>
        <v/>
      </c>
      <c r="AM198" s="301" t="str">
        <f t="shared" si="258"/>
        <v/>
      </c>
      <c r="AN198" s="302" t="str">
        <f t="shared" si="229"/>
        <v/>
      </c>
      <c r="AO198" s="301" t="str">
        <f t="shared" si="259"/>
        <v/>
      </c>
      <c r="AP198" s="302" t="str">
        <f t="shared" si="230"/>
        <v/>
      </c>
      <c r="AQ198" s="301" t="str">
        <f t="shared" si="260"/>
        <v/>
      </c>
      <c r="AR198" s="302" t="str">
        <f t="shared" si="231"/>
        <v/>
      </c>
      <c r="AS198" s="301" t="str">
        <f t="shared" si="261"/>
        <v/>
      </c>
      <c r="AT198" s="302" t="str">
        <f t="shared" si="232"/>
        <v/>
      </c>
      <c r="AU198" s="301" t="str">
        <f t="shared" si="262"/>
        <v/>
      </c>
      <c r="AV198" s="302" t="str">
        <f t="shared" si="233"/>
        <v/>
      </c>
      <c r="AW198" s="301" t="str">
        <f t="shared" si="263"/>
        <v/>
      </c>
      <c r="AX198" s="302" t="str">
        <f t="shared" si="234"/>
        <v/>
      </c>
      <c r="AY198" s="301" t="str">
        <f t="shared" si="264"/>
        <v/>
      </c>
      <c r="AZ198" s="302" t="str">
        <f t="shared" si="235"/>
        <v/>
      </c>
      <c r="BA198" s="301" t="str">
        <f t="shared" si="265"/>
        <v/>
      </c>
      <c r="BB198" s="302" t="str">
        <f t="shared" si="236"/>
        <v/>
      </c>
      <c r="BC198" s="301" t="str">
        <f t="shared" si="266"/>
        <v/>
      </c>
      <c r="BD198" s="302" t="str">
        <f t="shared" si="237"/>
        <v/>
      </c>
      <c r="BE198" s="301" t="str">
        <f t="shared" si="267"/>
        <v/>
      </c>
      <c r="BF198" s="79" t="str">
        <f t="shared" si="275"/>
        <v/>
      </c>
      <c r="BG198" s="82" t="str">
        <f t="shared" si="268"/>
        <v/>
      </c>
      <c r="BH198" s="79" t="str">
        <f t="shared" si="276"/>
        <v/>
      </c>
      <c r="BI198" s="82" t="str">
        <f t="shared" si="269"/>
        <v/>
      </c>
      <c r="BJ198" s="79" t="str">
        <f t="shared" si="277"/>
        <v/>
      </c>
      <c r="BK198" s="82" t="str">
        <f t="shared" si="270"/>
        <v/>
      </c>
      <c r="BM198" s="785">
        <f t="shared" ca="1" si="271"/>
        <v>2563481</v>
      </c>
      <c r="BN198" s="1096">
        <f t="shared" ca="1" si="272"/>
        <v>1682428.3969995079</v>
      </c>
      <c r="BO198" s="1105">
        <f t="shared" ca="1" si="273"/>
        <v>1722266.8015002459</v>
      </c>
      <c r="BP198" s="1105">
        <f t="shared" ca="1" si="274"/>
        <v>3404695.1984997541</v>
      </c>
    </row>
    <row r="199" spans="1:68" s="70" customFormat="1" ht="21" hidden="1" customHeight="1">
      <c r="A199" s="242">
        <v>64</v>
      </c>
      <c r="B199" s="473"/>
      <c r="C199" s="474" t="str">
        <f t="shared" si="210"/>
        <v/>
      </c>
      <c r="D199" s="302" t="str">
        <f t="shared" ca="1" si="211"/>
        <v/>
      </c>
      <c r="E199" s="301" t="str">
        <f t="shared" si="241"/>
        <v/>
      </c>
      <c r="F199" s="302" t="str">
        <f t="shared" ca="1" si="212"/>
        <v/>
      </c>
      <c r="G199" s="301" t="str">
        <f t="shared" si="242"/>
        <v/>
      </c>
      <c r="H199" s="302" t="str">
        <f t="shared" ca="1" si="213"/>
        <v/>
      </c>
      <c r="I199" s="301" t="str">
        <f t="shared" si="243"/>
        <v/>
      </c>
      <c r="J199" s="302" t="str">
        <f t="shared" ca="1" si="214"/>
        <v/>
      </c>
      <c r="K199" s="301" t="str">
        <f t="shared" si="244"/>
        <v/>
      </c>
      <c r="L199" s="302" t="str">
        <f t="shared" ca="1" si="215"/>
        <v/>
      </c>
      <c r="M199" s="301" t="str">
        <f t="shared" si="245"/>
        <v/>
      </c>
      <c r="N199" s="302" t="str">
        <f t="shared" ca="1" si="216"/>
        <v/>
      </c>
      <c r="O199" s="301" t="str">
        <f t="shared" si="246"/>
        <v/>
      </c>
      <c r="P199" s="302" t="str">
        <f t="shared" ca="1" si="217"/>
        <v/>
      </c>
      <c r="Q199" s="301" t="str">
        <f t="shared" si="247"/>
        <v/>
      </c>
      <c r="R199" s="302" t="str">
        <f t="shared" ca="1" si="218"/>
        <v/>
      </c>
      <c r="S199" s="301" t="str">
        <f t="shared" si="248"/>
        <v/>
      </c>
      <c r="T199" s="302" t="str">
        <f t="shared" si="219"/>
        <v/>
      </c>
      <c r="U199" s="301" t="str">
        <f t="shared" si="249"/>
        <v/>
      </c>
      <c r="V199" s="302" t="str">
        <f t="shared" si="220"/>
        <v/>
      </c>
      <c r="W199" s="301" t="str">
        <f t="shared" si="250"/>
        <v/>
      </c>
      <c r="X199" s="302" t="str">
        <f t="shared" si="221"/>
        <v/>
      </c>
      <c r="Y199" s="301" t="str">
        <f t="shared" si="251"/>
        <v/>
      </c>
      <c r="Z199" s="302" t="str">
        <f t="shared" si="222"/>
        <v/>
      </c>
      <c r="AA199" s="301" t="str">
        <f t="shared" si="252"/>
        <v/>
      </c>
      <c r="AB199" s="302" t="str">
        <f t="shared" si="223"/>
        <v/>
      </c>
      <c r="AC199" s="301" t="str">
        <f t="shared" si="253"/>
        <v/>
      </c>
      <c r="AD199" s="302" t="str">
        <f t="shared" si="224"/>
        <v/>
      </c>
      <c r="AE199" s="301" t="str">
        <f t="shared" si="254"/>
        <v/>
      </c>
      <c r="AF199" s="302" t="str">
        <f t="shared" si="225"/>
        <v/>
      </c>
      <c r="AG199" s="301" t="str">
        <f t="shared" si="255"/>
        <v/>
      </c>
      <c r="AH199" s="302" t="str">
        <f t="shared" si="226"/>
        <v/>
      </c>
      <c r="AI199" s="301" t="str">
        <f t="shared" si="256"/>
        <v/>
      </c>
      <c r="AJ199" s="302" t="str">
        <f t="shared" si="227"/>
        <v/>
      </c>
      <c r="AK199" s="301" t="str">
        <f t="shared" si="257"/>
        <v/>
      </c>
      <c r="AL199" s="302" t="str">
        <f t="shared" si="228"/>
        <v/>
      </c>
      <c r="AM199" s="301" t="str">
        <f t="shared" si="258"/>
        <v/>
      </c>
      <c r="AN199" s="302" t="str">
        <f t="shared" si="229"/>
        <v/>
      </c>
      <c r="AO199" s="301" t="str">
        <f t="shared" si="259"/>
        <v/>
      </c>
      <c r="AP199" s="302" t="str">
        <f t="shared" si="230"/>
        <v/>
      </c>
      <c r="AQ199" s="301" t="str">
        <f t="shared" si="260"/>
        <v/>
      </c>
      <c r="AR199" s="302" t="str">
        <f t="shared" si="231"/>
        <v/>
      </c>
      <c r="AS199" s="301" t="str">
        <f t="shared" si="261"/>
        <v/>
      </c>
      <c r="AT199" s="302" t="str">
        <f t="shared" si="232"/>
        <v/>
      </c>
      <c r="AU199" s="301" t="str">
        <f t="shared" si="262"/>
        <v/>
      </c>
      <c r="AV199" s="302" t="str">
        <f t="shared" si="233"/>
        <v/>
      </c>
      <c r="AW199" s="301" t="str">
        <f t="shared" si="263"/>
        <v/>
      </c>
      <c r="AX199" s="302" t="str">
        <f t="shared" si="234"/>
        <v/>
      </c>
      <c r="AY199" s="301" t="str">
        <f t="shared" si="264"/>
        <v/>
      </c>
      <c r="AZ199" s="302" t="str">
        <f t="shared" si="235"/>
        <v/>
      </c>
      <c r="BA199" s="301" t="str">
        <f t="shared" si="265"/>
        <v/>
      </c>
      <c r="BB199" s="302" t="str">
        <f t="shared" si="236"/>
        <v/>
      </c>
      <c r="BC199" s="301" t="str">
        <f t="shared" si="266"/>
        <v/>
      </c>
      <c r="BD199" s="302" t="str">
        <f t="shared" si="237"/>
        <v/>
      </c>
      <c r="BE199" s="301" t="str">
        <f t="shared" si="267"/>
        <v/>
      </c>
      <c r="BF199" s="79" t="str">
        <f t="shared" si="275"/>
        <v/>
      </c>
      <c r="BG199" s="82" t="str">
        <f t="shared" si="268"/>
        <v/>
      </c>
      <c r="BH199" s="79" t="str">
        <f t="shared" si="276"/>
        <v/>
      </c>
      <c r="BI199" s="82" t="str">
        <f t="shared" si="269"/>
        <v/>
      </c>
      <c r="BJ199" s="79" t="str">
        <f t="shared" si="277"/>
        <v/>
      </c>
      <c r="BK199" s="82" t="str">
        <f t="shared" si="270"/>
        <v/>
      </c>
    </row>
    <row r="200" spans="1:68" s="70" customFormat="1" ht="21" hidden="1" customHeight="1">
      <c r="A200" s="242">
        <v>65</v>
      </c>
      <c r="B200" s="473"/>
      <c r="C200" s="474" t="str">
        <f t="shared" ref="C200:C263" si="278">IF(B200="","",IF($L$4="Media aritmética",ROUND(AVERAGE(D200,F200,H200,J200,L200,N200,P200,R200,T200,V200,X200,Z200,AB200,AF200,AH200,AD200,AJ200,AL200,AN200,AP200,AR200,AT200,AV200,AX200),2),ROUND(_xlfn.STDEV.P(D200,F200,H200,J200,L200,N200,P200,R200,T200,V200,X200,Z200,AB200,AF200,AH200,AD200,AJ200,AL200,AN200,AP200,AR200,AT200,AV200,AX200),2)))</f>
        <v/>
      </c>
      <c r="D200" s="302" t="str">
        <f t="shared" ref="D200:D263" ca="1" si="279">IF($D$8="Habilitado",IF($B200="","",ROUND(VLOOKUP($B200,OFERENTE_1,14,FALSE),2)),"")</f>
        <v/>
      </c>
      <c r="E200" s="301" t="str">
        <f t="shared" si="241"/>
        <v/>
      </c>
      <c r="F200" s="302" t="str">
        <f t="shared" ref="F200:F263" ca="1" si="280">IF($F$8="Habilitado",IF($B200="","",ROUND(VLOOKUP($B200,OFERENTE_2,14,FALSE),2)),"")</f>
        <v/>
      </c>
      <c r="G200" s="301" t="str">
        <f t="shared" si="242"/>
        <v/>
      </c>
      <c r="H200" s="302" t="str">
        <f t="shared" ref="H200:H263" ca="1" si="281">IF($H$8="Habilitado",IF($B200="","",ROUND(VLOOKUP($B200,OFERENTE_3,14,FALSE),2)),"")</f>
        <v/>
      </c>
      <c r="I200" s="301" t="str">
        <f t="shared" si="243"/>
        <v/>
      </c>
      <c r="J200" s="302" t="str">
        <f t="shared" ref="J200:J263" ca="1" si="282">IF($J$8="Habilitado",IF($B200="","",ROUND(VLOOKUP($B200,OFERENTE_4,14,FALSE),2)),"")</f>
        <v/>
      </c>
      <c r="K200" s="301" t="str">
        <f t="shared" si="244"/>
        <v/>
      </c>
      <c r="L200" s="302" t="str">
        <f t="shared" ref="L200:L263" ca="1" si="283">IF($L$8="Habilitado",IF($B200="","",ROUND(VLOOKUP($B200,OFERENTE_5,14,FALSE),2)),"")</f>
        <v/>
      </c>
      <c r="M200" s="301" t="str">
        <f t="shared" si="245"/>
        <v/>
      </c>
      <c r="N200" s="302" t="str">
        <f t="shared" ref="N200:N263" ca="1" si="284">IF($N$8="Habilitado",IF($B200="","",ROUND(VLOOKUP($B200,OFERENTE_6,14,FALSE),2)),"")</f>
        <v/>
      </c>
      <c r="O200" s="301" t="str">
        <f t="shared" si="246"/>
        <v/>
      </c>
      <c r="P200" s="302" t="str">
        <f t="shared" ref="P200:P263" ca="1" si="285">IF($P$8="Habilitado",IF($B200="","",ROUND(VLOOKUP($B200,OFERENTE_7,14,FALSE),2)),"")</f>
        <v/>
      </c>
      <c r="Q200" s="301" t="str">
        <f t="shared" si="247"/>
        <v/>
      </c>
      <c r="R200" s="302" t="str">
        <f t="shared" ref="R200:R263" ca="1" si="286">IF($R$8="Habilitado",IF($B200="","",ROUND(VLOOKUP($B200,OFERENTE_8,14,FALSE),2)),"")</f>
        <v/>
      </c>
      <c r="S200" s="301" t="str">
        <f t="shared" si="248"/>
        <v/>
      </c>
      <c r="T200" s="302" t="str">
        <f t="shared" ref="T200:T263" si="287">IF($T$8="Habilitado",IF($B200="","",ROUND(VLOOKUP($B200,OFERENTE_9,5,FALSE),2)),"")</f>
        <v/>
      </c>
      <c r="U200" s="301" t="str">
        <f t="shared" si="249"/>
        <v/>
      </c>
      <c r="V200" s="302" t="str">
        <f t="shared" ref="V200:V263" si="288">IF($V$8="Habilitado",IF($B200="","",ROUND(VLOOKUP($B200,OFERENTE_10,5,FALSE),2)),"")</f>
        <v/>
      </c>
      <c r="W200" s="301" t="str">
        <f t="shared" si="250"/>
        <v/>
      </c>
      <c r="X200" s="302" t="str">
        <f t="shared" ref="X200:X263" si="289">IF($X$8="Habilitado",IF($B200="","",ROUND(VLOOKUP($B200,OFERENTE_11,5,FALSE),2)),"")</f>
        <v/>
      </c>
      <c r="Y200" s="301" t="str">
        <f t="shared" si="251"/>
        <v/>
      </c>
      <c r="Z200" s="302" t="str">
        <f t="shared" ref="Z200:Z263" si="290">IF($Z$8="Habilitado",IF($B200="","",ROUND(VLOOKUP($B200,OFERENTE_12,5,FALSE),2)),"")</f>
        <v/>
      </c>
      <c r="AA200" s="301" t="str">
        <f t="shared" si="252"/>
        <v/>
      </c>
      <c r="AB200" s="302" t="str">
        <f t="shared" ref="AB200:AB263" si="291">IF($AB$8="Habilitado",IF($B200="","",ROUND(VLOOKUP($B200,OFERENTE_13,5,FALSE),2)),"")</f>
        <v/>
      </c>
      <c r="AC200" s="301" t="str">
        <f t="shared" si="253"/>
        <v/>
      </c>
      <c r="AD200" s="302" t="str">
        <f t="shared" ref="AD200:AD263" si="292">IF($AD$8="Habilitado",IF($B200="","",ROUND(VLOOKUP($B200,OFERENTE_14,5,FALSE),2)),"")</f>
        <v/>
      </c>
      <c r="AE200" s="301" t="str">
        <f t="shared" si="254"/>
        <v/>
      </c>
      <c r="AF200" s="302" t="str">
        <f t="shared" ref="AF200:AF263" si="293">IF($AF$8="Habilitado",IF($B200="","",ROUND(VLOOKUP($B200,OFERENTE_15,5,FALSE),2)),"")</f>
        <v/>
      </c>
      <c r="AG200" s="301" t="str">
        <f t="shared" si="255"/>
        <v/>
      </c>
      <c r="AH200" s="302" t="str">
        <f t="shared" ref="AH200:AH263" si="294">IF($AH$8="Habilitado",IF($B200="","",ROUND(VLOOKUP($B200,OFERENTE_16,5,FALSE),2)),"")</f>
        <v/>
      </c>
      <c r="AI200" s="301" t="str">
        <f t="shared" si="256"/>
        <v/>
      </c>
      <c r="AJ200" s="302" t="str">
        <f t="shared" ref="AJ200:AJ263" si="295">IF($AJ$8="Habilitado",IF($B200="","",ROUND(VLOOKUP($B200,OFERENTE_17,5,FALSE),2)),"")</f>
        <v/>
      </c>
      <c r="AK200" s="301" t="str">
        <f t="shared" si="257"/>
        <v/>
      </c>
      <c r="AL200" s="302" t="str">
        <f t="shared" ref="AL200:AL263" si="296">IF($AL$8="Habilitado",IF($B200="","",ROUND(VLOOKUP($B200,OFERENTE_18,5,FALSE),2)),"")</f>
        <v/>
      </c>
      <c r="AM200" s="301" t="str">
        <f t="shared" si="258"/>
        <v/>
      </c>
      <c r="AN200" s="302" t="str">
        <f t="shared" ref="AN200:AN263" si="297">IF($AN$8="Habilitado",IF($B200="","",ROUND(VLOOKUP($B200,OFERENTE_19,5,FALSE),2)),"")</f>
        <v/>
      </c>
      <c r="AO200" s="301" t="str">
        <f t="shared" si="259"/>
        <v/>
      </c>
      <c r="AP200" s="302" t="str">
        <f t="shared" ref="AP200:AP263" si="298">IF($AP$8="Habilitado",IF($B200="","",ROUND(VLOOKUP($B200,OFERENTE_20,5,FALSE),2)),"")</f>
        <v/>
      </c>
      <c r="AQ200" s="301" t="str">
        <f t="shared" si="260"/>
        <v/>
      </c>
      <c r="AR200" s="302" t="str">
        <f t="shared" ref="AR200:AR263" si="299">IF($AR$8="Habilitado",IF($B200="","",ROUND(VLOOKUP($B200,OFERENTE_21,5,FALSE),2)),"")</f>
        <v/>
      </c>
      <c r="AS200" s="301" t="str">
        <f t="shared" si="261"/>
        <v/>
      </c>
      <c r="AT200" s="302" t="str">
        <f t="shared" ref="AT200:AT263" si="300">IF($AT$8="Habilitado",IF($B200="","",ROUND(VLOOKUP($B200,OFERENTE_22,5,FALSE),2)),"")</f>
        <v/>
      </c>
      <c r="AU200" s="301" t="str">
        <f t="shared" si="262"/>
        <v/>
      </c>
      <c r="AV200" s="302" t="str">
        <f t="shared" ref="AV200:AV263" si="301">IF($AV$8="Habilitado",IF($B200="","",ROUND(VLOOKUP($B200,OFERENTE_23,5,FALSE),2)),"")</f>
        <v/>
      </c>
      <c r="AW200" s="301" t="str">
        <f t="shared" si="263"/>
        <v/>
      </c>
      <c r="AX200" s="302" t="str">
        <f t="shared" ref="AX200:AX263" si="302">IF($AX$8="Habilitado",IF($B200="","",ROUND(VLOOKUP($B200,OFERENTE_24,5,FALSE),2)),"")</f>
        <v/>
      </c>
      <c r="AY200" s="301" t="str">
        <f t="shared" si="264"/>
        <v/>
      </c>
      <c r="AZ200" s="302" t="str">
        <f t="shared" ref="AZ200:AZ263" si="303">IF($AZ$8="Habilitado",IF($B200="","",ROUND(VLOOKUP($B200,OFERENTE_25,5,FALSE),2)),"")</f>
        <v/>
      </c>
      <c r="BA200" s="301" t="str">
        <f t="shared" si="265"/>
        <v/>
      </c>
      <c r="BB200" s="302" t="str">
        <f t="shared" ref="BB200:BB263" si="304">IF($BB$8="Habilitado",IF($B200="","",ROUND(VLOOKUP($B200,OFERENTE_26,5,FALSE),2)),"")</f>
        <v/>
      </c>
      <c r="BC200" s="301" t="str">
        <f t="shared" si="266"/>
        <v/>
      </c>
      <c r="BD200" s="302" t="str">
        <f t="shared" ref="BD200:BD263" si="305">IF($BD$8="Habilitado",IF($B200="","",ROUND(VLOOKUP($B200,OFERENTE_27,5,FALSE),2)),"")</f>
        <v/>
      </c>
      <c r="BE200" s="301" t="str">
        <f t="shared" si="267"/>
        <v/>
      </c>
      <c r="BF200" s="79" t="str">
        <f t="shared" ref="BF200:BF225" si="306">IF($BF$8="Habilitado",IF($B200="","",ROUND(VLOOKUP($B200,UNITARIO_28,5,FALSE),2)),"")</f>
        <v/>
      </c>
      <c r="BG200" s="82" t="str">
        <f t="shared" si="268"/>
        <v/>
      </c>
      <c r="BH200" s="79" t="str">
        <f t="shared" ref="BH200:BH225" si="307">IF($BH$8="Habilitado",IF($B200="","",ROUND(VLOOKUP($B200,UNITARIO_29,5,FALSE),2)),"")</f>
        <v/>
      </c>
      <c r="BI200" s="82" t="str">
        <f t="shared" si="269"/>
        <v/>
      </c>
      <c r="BJ200" s="79" t="str">
        <f t="shared" ref="BJ200:BJ225" si="308">IF($BJ$8="Habilitado",IF($B200="","",ROUND(VLOOKUP($B200,UNITARIO_30,5,FALSE),2)),"")</f>
        <v/>
      </c>
      <c r="BK200" s="82" t="str">
        <f t="shared" si="270"/>
        <v/>
      </c>
    </row>
    <row r="201" spans="1:68" s="70" customFormat="1" ht="21" hidden="1" customHeight="1">
      <c r="A201" s="242">
        <v>66</v>
      </c>
      <c r="B201" s="473"/>
      <c r="C201" s="474" t="str">
        <f t="shared" si="278"/>
        <v/>
      </c>
      <c r="D201" s="302" t="str">
        <f t="shared" ca="1" si="279"/>
        <v/>
      </c>
      <c r="E201" s="301" t="str">
        <f t="shared" ref="E201:E225" si="309">IF($B201="","",IF(D201="","",IF($L$4="Media aritmética",(D201&lt;=$C201)*($H$5/$C$5)+(D201&gt;$C201)*0,IF(AND(ROUND(AVERAGE($D201,$F201,$H201,$J201,$L201,$N201,$P201,$R201,$T201,$V201,$X201,$Z201,$AB201,$AD201,$AF201,$AH201,$AJ201,AL201,AN201,AP201,AR201,AT201,AV201,AX201,AZ201,BB201,BD201,BF201,BH201,BJ201),2)-$C201/2&lt;=D201,(ROUND(AVERAGE($D201,$F201,$H201,$J201,$L201,$N201,$P201,$R201,$T201,$V201,$X201,$Z201,$AB201,$AD201,$AF201,$AH201,$AJ201,AL201,AN201,AP201,AR201,AT201,AV201,AX201,AZ201,BB201,BD201,BF201,BH201,BJ201),2)+$C201/2&gt;D201)),($H$5/$C$5),0))))</f>
        <v/>
      </c>
      <c r="F201" s="302" t="str">
        <f t="shared" ca="1" si="280"/>
        <v/>
      </c>
      <c r="G201" s="301" t="str">
        <f t="shared" ref="G201:G225" si="310">IF($B201="","",IF(F201="","",IF($L$4="Media aritmética",(F201&lt;=$C201)*($H$5/$C$5)+(F201&gt;$C201)*0,IF(AND(ROUND(AVERAGE($D201,$F201,$H201,$J201,$L201,$N201,$P201,$R201,$T201,$V201,$X201,$Z201,$AB201,$AD201,$AF201,$AH201,$AJ201,AL201,AN201,AP201,AR201,AT201,AV201,AX201,AZ201,BB201,BD201,BF201,BH201,BJ201),2)-$C201/2&lt;=F201,(ROUND(AVERAGE($D201,$F201,$H201,$J201,$L201,$N201,$P201,$R201,$T201,$V201,$X201,$Z201,$AB201,$AD201,$AF201,$AH201,$AJ201,AL201,AN201,AP201,AR201,AT201,AV201,AX201,AZ201,BB201,BD201,BF201,BH201,BJ201),2)+$C201/2&gt;F201)),($H$5/$C$5),0))))</f>
        <v/>
      </c>
      <c r="H201" s="302" t="str">
        <f t="shared" ca="1" si="281"/>
        <v/>
      </c>
      <c r="I201" s="301" t="str">
        <f t="shared" ref="I201:I225" si="311">IF($B201="","",IF(H201="","",IF($L$4="Media aritmética",(H201&lt;=$C201)*($H$5/$C$5)+(H201&gt;$C201)*0,IF(AND(ROUND(AVERAGE($D201,$F201,$H201,$J201,$L201,$N201,$P201,$R201,$T201,$V201,$X201,$Z201,$AB201,$AD201,$AF201,$AH201,$AJ201,AL201,AN201,AP201,AR201,AT201,AV201,AX201,AZ201,BB201,BD201,BF201,BH201,BJ201),2)-$C201/2&lt;=H201,(ROUND(AVERAGE($D201,$F201,$H201,$J201,$L201,$N201,$P201,$R201,$T201,$V201,$X201,$Z201,$AB201,$AD201,$AF201,$AH201,$AJ201,AL201,AN201,AP201,AR201,AT201,AV201,AX201,AZ201,BB201,BD201,BF201,BH201,BJ201),2)+$C201/2&gt;H201)),($H$5/$C$5),0))))</f>
        <v/>
      </c>
      <c r="J201" s="302" t="str">
        <f t="shared" ca="1" si="282"/>
        <v/>
      </c>
      <c r="K201" s="301" t="str">
        <f t="shared" ref="K201:K225" si="312">IF($B201="","",IF(J201="","",IF($L$4="Media aritmética",(J201&lt;=$C201)*($H$5/$C$5)+(J201&gt;$C201)*0,IF(AND(ROUND(AVERAGE($D201,$F201,$H201,$J201,$L201,$N201,$P201,$R201,$T201,$V201,$X201,$Z201,$AB201,$AD201,$AF201,$AH201,$AJ201,AL201,AN201,AP201,AR201,AT201,AV201,AX201,AZ201,BB201,BD201,BF201,BH201,BJ201),2)-$C201/2&lt;=J201,(ROUND(AVERAGE($D201,$F201,$H201,$J201,$L201,$N201,$P201,$R201,$T201,$V201,$X201,$Z201,$AB201,$AD201,$AF201,$AH201,$AJ201,AL201,AN201,AP201,AR201,AT201,AV201,AX201,AZ201,BB201,BD201,BF201,BH201,BJ201),2)+$C201/2&gt;J201)),($H$5/$C$5),0))))</f>
        <v/>
      </c>
      <c r="L201" s="302" t="str">
        <f t="shared" ca="1" si="283"/>
        <v/>
      </c>
      <c r="M201" s="301" t="str">
        <f t="shared" ref="M201:M225" si="313">IF($B201="","",IF(L201="","",IF($L$4="Media aritmética",(L201&lt;=$C201)*($H$5/$C$5)+(L201&gt;$C201)*0,IF(AND(ROUND(AVERAGE($D201,$F201,$H201,$J201,$L201,$N201,$P201,$R201,$T201,$V201,$X201,$Z201,$AB201,$AD201,$AF201,$AH201,$AJ201,AL201,AN201,AP201,AR201,AT201,AV201,AX201,AZ201,BB201,BD201,BF201,BH201,BJ201),2)-$C201/2&lt;=L201,(ROUND(AVERAGE($D201,$F201,$H201,$J201,$L201,$N201,$P201,$R201,$T201,$V201,$X201,$Z201,$AB201,$AD201,$AF201,$AH201,$AJ201,AL201,AN201,AP201,AR201,AT201,AV201,AX201,AZ201,BB201,BD201,BF201,BH201,BJ201),2)+$C201/2&gt;L201)),($H$5/$C$5),0))))</f>
        <v/>
      </c>
      <c r="N201" s="302" t="str">
        <f t="shared" ca="1" si="284"/>
        <v/>
      </c>
      <c r="O201" s="301" t="str">
        <f t="shared" ref="O201:O225" si="314">IF($B201="","",IF(N201="","",IF($L$4="Media aritmética",(N201&lt;=$C201)*($H$5/$C$5)+(N201&gt;$C201)*0,IF(AND(ROUND(AVERAGE($D201,$F201,$H201,$J201,$L201,$N201,$P201,$R201,$T201,$V201,$X201,$Z201,$AB201,$AD201,$AF201,$AH201,$AJ201,AL201,AN201,AP201,AR201,AT201,AV201,AX201,AZ201,BB201,BD201,BF201,BH201,BJ201),2)-$C201/2&lt;=N201,(ROUND(AVERAGE($D201,$F201,$H201,$J201,$L201,$N201,$P201,$R201,$T201,$V201,$X201,$Z201,$AB201,$AD201,$AF201,$AH201,$AJ201,AL201,AN201,AP201,AR201,AT201,AV201,AX201,AZ201,BB201,BD201,BF201,BH201,BJ201),2)+$C201/2&gt;N201)),($H$5/$C$5),0))))</f>
        <v/>
      </c>
      <c r="P201" s="302" t="str">
        <f t="shared" ca="1" si="285"/>
        <v/>
      </c>
      <c r="Q201" s="301" t="str">
        <f t="shared" ref="Q201:Q225" si="315">IF($B201="","",IF(P201="","",IF($L$4="Media aritmética",(P201&lt;=$C201)*($H$5/$C$5)+(P201&gt;$C201)*0,IF(AND(ROUND(AVERAGE($D201,$F201,$H201,$J201,$L201,$N201,$P201,$R201,$T201,$V201,$X201,$Z201,$AB201,$AD201,$AF201,$AH201,$AJ201,AL201,AN201,AP201,AR201,AT201,AV201,AX201,AZ201,BB201,BD201,BF201,BH201,BJ201),2)-$C201/2&lt;=P201,(ROUND(AVERAGE($D201,$F201,$H201,$J201,$L201,$N201,$P201,$R201,$T201,$V201,$X201,$Z201,$AB201,$AD201,$AF201,$AH201,$AJ201,AL201,AN201,AP201,AR201,AT201,AV201,AX201,AZ201,BB201,BD201,BF201,BH201,BJ201),2)+$C201/2&gt;P201)),($H$5/$C$5),0))))</f>
        <v/>
      </c>
      <c r="R201" s="302" t="str">
        <f t="shared" ca="1" si="286"/>
        <v/>
      </c>
      <c r="S201" s="301" t="str">
        <f t="shared" ref="S201:S225" si="316">IF($B201="","",IF(R201="","",IF($L$4="Media aritmética",(R201&lt;=$C201)*($H$5/$C$5)+(R201&gt;$C201)*0,IF(AND(ROUND(AVERAGE($D201,$F201,$H201,$J201,$L201,$N201,$P201,$R201,$T201,$V201,$X201,$Z201,$AB201,$AD201,$AF201,$AH201,$AJ201,AL201,AN201,AP201,AR201,AT201,AV201,AX201,AZ201,BB201,BD201,BF201,BH201,BJ201),2)-$C201/2&lt;=R201,(ROUND(AVERAGE($D201,$F201,$H201,$J201,$L201,$N201,$P201,$R201,$T201,$V201,$X201,$Z201,$AB201,$AD201,$AF201,$AH201,$AJ201,AL201,AN201,AP201,AR201,AT201,AV201,AX201,AZ201,BB201,BD201,BF201,BH201,BJ201),2)+$C201/2&gt;R201)),($H$5/$C$5),0))))</f>
        <v/>
      </c>
      <c r="T201" s="302" t="str">
        <f t="shared" si="287"/>
        <v/>
      </c>
      <c r="U201" s="301" t="str">
        <f t="shared" ref="U201:U225" si="317">IF($B201="","",IF(T201="","",IF($L$4="Media aritmética",(T201&lt;=$C201)*($H$5/$C$5)+(T201&gt;$C201)*0,IF(AND(ROUND(AVERAGE($D201,$F201,$H201,$J201,$L201,$N201,$P201,$R201,$T201,$V201,$X201,$Z201,$AB201,$AD201,$AF201,$AH201,$AJ201,AL201,AN201,AP201,AR201,AT201,AV201,AX201,AZ201,BB201,BD201,BF201,BH201,BJ201),2)-$C201/2&lt;=T201,(ROUND(AVERAGE($D201,$F201,$H201,$J201,$L201,$N201,$P201,$R201,$T201,$V201,$X201,$Z201,$AB201,$AD201,$AF201,$AH201,$AJ201,AL201,AN201,AP201,AR201,AT201,AV201,AX201,AZ201,BB201,BD201,BF201,BH201,BJ201),2)+$C201/2&gt;T201)),($H$5/$C$5),0))))</f>
        <v/>
      </c>
      <c r="V201" s="302" t="str">
        <f t="shared" si="288"/>
        <v/>
      </c>
      <c r="W201" s="301" t="str">
        <f t="shared" ref="W201:W225" si="318">IF($B201="","",IF(V201="","",IF($L$4="Media aritmética",(V201&lt;=$C201)*($H$5/$C$5)+(V201&gt;$C201)*0,IF(AND(ROUND(AVERAGE($D201,$F201,$H201,$J201,$L201,$N201,$P201,$R201,$T201,$V201,$X201,$Z201,$AB201,$AD201,$AF201,$AH201,$AJ201,AL201,AN201,AP201,AR201,AT201,AV201,AX201,AZ201,BB201,BD201,BF201,BH201,BJ201),2)-$C201/2&lt;=V201,(ROUND(AVERAGE($D201,$F201,$H201,$J201,$L201,$N201,$P201,$R201,$T201,$V201,$X201,$Z201,$AB201,$AD201,$AF201,$AH201,$AJ201,AL201,AN201,AP201,AR201,AT201,AV201,AX201,AZ201,BB201,BD201,BF201,BH201,BJ201),2)+$C201/2&gt;V201)),($H$5/$C$5),0))))</f>
        <v/>
      </c>
      <c r="X201" s="302" t="str">
        <f t="shared" si="289"/>
        <v/>
      </c>
      <c r="Y201" s="301" t="str">
        <f t="shared" ref="Y201:Y225" si="319">IF($B201="","",IF(X201="","",IF($L$4="Media aritmética",(X201&lt;=$C201)*($H$5/$C$5)+(X201&gt;$C201)*0,IF(AND(ROUND(AVERAGE($D201,$F201,$H201,$J201,$L201,$N201,$P201,$R201,$T201,$V201,$X201,$Z201,$AB201,$AD201,$AF201,$AH201,$AJ201,AL201,AN201,AP201,AR201,AT201,AV201,AX201,AZ201,BB201,BD201,BF201,BH201,BJ201),2)-$C201/2&lt;=X201,(ROUND(AVERAGE($D201,$F201,$H201,$J201,$L201,$N201,$P201,$R201,$T201,$V201,$X201,$Z201,$AB201,$AD201,$AF201,$AH201,$AJ201,AL201,AN201,AP201,AR201,AT201,AV201,AX201,AZ201,BB201,BD201,BF201,BH201,BJ201),2)+$C201/2&gt;X201)),($H$5/$C$5),0))))</f>
        <v/>
      </c>
      <c r="Z201" s="302" t="str">
        <f t="shared" si="290"/>
        <v/>
      </c>
      <c r="AA201" s="301" t="str">
        <f t="shared" ref="AA201:AA225" si="320">IF($B201="","",IF(Z201="","",IF($L$4="Media aritmética",(Z201&lt;=$C201)*($H$5/$C$5)+(Z201&gt;$C201)*0,IF(AND(ROUND(AVERAGE($D201,$F201,$H201,$J201,$L201,$N201,$P201,$R201,$T201,$V201,$X201,$Z201,$AB201,$AD201,$AF201,$AH201,$AJ201,AL201,AN201,AP201,AR201,AT201,AV201,AX201,AZ201,BB201,BD201,BF201,BH201,BJ201),2)-$C201/2&lt;=Z201,(ROUND(AVERAGE($D201,$F201,$H201,$J201,$L201,$N201,$P201,$R201,$T201,$V201,$X201,$Z201,$AB201,$AD201,$AF201,$AH201,$AJ201,AL201,AN201,AP201,AR201,AT201,AV201,AX201,AZ201,BB201,BD201,BF201,BH201,BJ201),2)+$C201/2&gt;Z201)),($H$5/$C$5),0))))</f>
        <v/>
      </c>
      <c r="AB201" s="302" t="str">
        <f t="shared" si="291"/>
        <v/>
      </c>
      <c r="AC201" s="301" t="str">
        <f t="shared" ref="AC201:AC225" si="321">IF($B201="","",IF(AB201="","",IF($L$4="Media aritmética",(AB201&lt;=$C201)*($H$5/$C$5)+(AB201&gt;$C201)*0,IF(AND(ROUND(AVERAGE($D201,$F201,$H201,$J201,$L201,$N201,$P201,$R201,$T201,$V201,$X201,$Z201,$AB201,$AD201,$AF201,$AH201,$AJ201,AL201,AN201,AP201,AR201,AT201,AV201,AX201,AZ201,BB201,BD201,BF201,BH201,BJ201),2)-$C201/2&lt;=AB201,(ROUND(AVERAGE($D201,$F201,$H201,$J201,$L201,$N201,$P201,$R201,$T201,$V201,$X201,$Z201,$AB201,$AD201,$AF201,$AH201,$AJ201,AL201,AN201,AP201,AR201,AT201,AV201,AX201,AZ201,BB201,BD201,BF201,BH201,BJ201),2)+$C201/2&gt;AB201)),($H$5/$C$5),0))))</f>
        <v/>
      </c>
      <c r="AD201" s="302" t="str">
        <f t="shared" si="292"/>
        <v/>
      </c>
      <c r="AE201" s="301" t="str">
        <f t="shared" ref="AE201:AE225" si="322">IF($B201="","",IF(AD201="","",IF($L$4="Media aritmética",(AD201&lt;=$C201)*($H$5/$C$5)+(AD201&gt;$C201)*0,IF(AND(ROUND(AVERAGE($D201,$F201,$H201,$J201,$L201,$N201,$P201,$R201,$T201,$V201,$X201,$Z201,$AB201,$AD201,$AF201,$AH201,$AJ201,AL201,AN201,AP201,AR201,AT201,AV201,AX201,AZ201,BB201,BD201,BF201,BH201,BJ201),2)-$C201/2&lt;=AD201,(ROUND(AVERAGE($D201,$F201,$H201,$J201,$L201,$N201,$P201,$R201,$T201,$V201,$X201,$Z201,$AB201,$AD201,$AF201,$AH201,$AJ201,AL201,AN201,AP201,AR201,AT201,AV201,AX201,AZ201,BB201,BD201,BF201,BH201,BJ201),2)+$C201/2&gt;AD201)),($H$5/$C$5),0))))</f>
        <v/>
      </c>
      <c r="AF201" s="302" t="str">
        <f t="shared" si="293"/>
        <v/>
      </c>
      <c r="AG201" s="301" t="str">
        <f t="shared" ref="AG201:AG225" si="323">IF($B201="","",IF(AF201="","",IF($L$4="Media aritmética",(AF201&lt;=$C201)*($H$5/$C$5)+(AF201&gt;$C201)*0,IF(AND(ROUND(AVERAGE($D201,$F201,$H201,$J201,$L201,$N201,$P201,$R201,$T201,$V201,$X201,$Z201,$AB201,$AD201,$AF201,$AH201,$AJ201,AL201,AN201,AP201,AR201,AT201,AV201,AX201,AZ201,BB201,BD201,BF201,BH201,BJ201),2)-$C201/2&lt;=AF201,(ROUND(AVERAGE($D201,$F201,$H201,$J201,$L201,$N201,$P201,$R201,$T201,$V201,$X201,$Z201,$AB201,$AD201,$AF201,$AH201,$AJ201,AL201,AN201,AP201,AR201,AT201,AV201,AX201,AZ201,BB201,BD201,BF201,BH201,BJ201),2)+$C201/2&gt;AF201)),($H$5/$C$5),0))))</f>
        <v/>
      </c>
      <c r="AH201" s="302" t="str">
        <f t="shared" si="294"/>
        <v/>
      </c>
      <c r="AI201" s="301" t="str">
        <f t="shared" ref="AI201:AI225" si="324">IF($B201="","",IF(AH201="","",IF($L$4="Media aritmética",(AH201&lt;=$C201)*($H$5/$C$5)+(AH201&gt;$C201)*0,IF(AND(ROUND(AVERAGE($D201,$F201,$H201,$J201,$L201,$N201,$P201,$R201,$T201,$V201,$X201,$Z201,$AB201,$AD201,$AF201,$AH201,$AJ201,AL201,AN201,AP201,AR201,AT201,AV201,AX201,AZ201,BB201,BD201,BF201,BH201,BJ201),2)-$C201/2&lt;=AH201,(ROUND(AVERAGE($D201,$F201,$H201,$J201,$L201,$N201,$P201,$R201,$T201,$V201,$X201,$Z201,$AB201,$AD201,$AF201,$AH201,$AJ201,AL201,AN201,AP201,AR201,AT201,AV201,AX201,AZ201,BB201,BD201,BF201,BH201,BJ201),2)+$C201/2&gt;AH201)),($H$5/$C$5),0))))</f>
        <v/>
      </c>
      <c r="AJ201" s="302" t="str">
        <f t="shared" si="295"/>
        <v/>
      </c>
      <c r="AK201" s="301" t="str">
        <f t="shared" ref="AK201:AK225" si="325">IF($B201="","",IF(AJ201="","",IF($L$4="Media aritmética",(AJ201&lt;=$C201)*($H$5/$C$5)+(AJ201&gt;$C201)*0,IF(AND(ROUND(AVERAGE($D201,$F201,$H201,$J201,$L201,$N201,$P201,$R201,$T201,$V201,$X201,$Z201,$AB201,$AD201,$AF201,$AH201,$AJ201,AL201,AN201,AP201,AR201,AT201,AV201,AX201,AZ201,BB201,BD201,BF201,BH201,BJ201),2)-$C201/2&lt;=AJ201,(ROUND(AVERAGE($D201,$F201,$H201,$J201,$L201,$N201,$P201,$R201,$T201,$V201,$X201,$Z201,$AB201,$AD201,$AF201,$AH201,$AJ201,AL201,AN201,AP201,AR201,AT201,AV201,AX201,AZ201,BB201,BD201,BF201,BH201,BJ201),2)+$C201/2&gt;AJ201)),($H$5/$C$5),0))))</f>
        <v/>
      </c>
      <c r="AL201" s="302" t="str">
        <f t="shared" si="296"/>
        <v/>
      </c>
      <c r="AM201" s="301" t="str">
        <f t="shared" ref="AM201:AM225" si="326">IF($B201="","",IF(AL201="","",IF($L$4="Media aritmética",(AL201&lt;=$C201)*($H$5/$C$5)+(AL201&gt;$C201)*0,IF(AND(ROUND(AVERAGE($D201,$F201,$H201,$J201,$L201,$N201,$P201,$R201,$T201,$V201,$X201,$Z201,$AB201,$AD201,$AF201,$AH201,$AJ201,AL201,AN201,AP201,AR201,AT201,AV201,AX201,AZ201,BB201,BD201,BF201,BH201,BJ201),2)-$C201/2&lt;=AL201,(ROUND(AVERAGE($D201,$F201,$H201,$J201,$L201,$N201,$P201,$R201,$T201,$V201,$X201,$Z201,$AB201,$AD201,$AF201,$AH201,$AJ201,AL201,AN201,AP201,AR201,AT201,AV201,AX201,AZ201,BB201,BD201,BF201,BH201,BJ201),2)+$C201/2&gt;AL201)),($H$5/$C$5),0))))</f>
        <v/>
      </c>
      <c r="AN201" s="302" t="str">
        <f t="shared" si="297"/>
        <v/>
      </c>
      <c r="AO201" s="301" t="str">
        <f t="shared" ref="AO201:AO225" si="327">IF($B201="","",IF(AN201="","",IF($L$4="Media aritmética",(AN201&lt;=$C201)*($H$5/$C$5)+(AN201&gt;$C201)*0,IF(AND(ROUND(AVERAGE($D201,$F201,$H201,$J201,$L201,$N201,$P201,$R201,$T201,$V201,$X201,$Z201,$AB201,$AD201,$AF201,$AH201,$AJ201,AL201,AN201,AP201,AR201,AT201,AV201,AX201,AZ201,BB201,BD201,BF201,BH201,BJ201),2)-$C201/2&lt;=AN201,(ROUND(AVERAGE($D201,$F201,$H201,$J201,$L201,$N201,$P201,$R201,$T201,$V201,$X201,$Z201,$AB201,$AD201,$AF201,$AH201,$AJ201,AL201,AN201,AP201,AR201,AT201,AV201,AX201,AZ201,BB201,BD201,BF201,BH201,BJ201),2)+$C201/2&gt;AN201)),($H$5/$C$5),0))))</f>
        <v/>
      </c>
      <c r="AP201" s="302" t="str">
        <f t="shared" si="298"/>
        <v/>
      </c>
      <c r="AQ201" s="301" t="str">
        <f t="shared" ref="AQ201:AQ225" si="328">IF($B201="","",IF(AP201="","",IF($L$4="Media aritmética",(AP201&lt;=$C201)*($H$5/$C$5)+(AP201&gt;$C201)*0,IF(AND(ROUND(AVERAGE($D201,$F201,$H201,$J201,$L201,$N201,$P201,$R201,$T201,$V201,$X201,$Z201,$AB201,$AD201,$AF201,$AH201,$AJ201,AL201,AN201,AP201,AR201,AT201,AV201,AX201,AZ201,BB201,BD201,BF201,BH201,BJ201),2)-$C201/2&lt;=AP201,(ROUND(AVERAGE($D201,$F201,$H201,$J201,$L201,$N201,$P201,$R201,$T201,$V201,$X201,$Z201,$AB201,$AD201,$AF201,$AH201,$AJ201,AL201,AN201,AP201,AR201,AT201,AV201,AX201,AZ201,BB201,BD201,BF201,BH201,BJ201),2)+$C201/2&gt;AP201)),($H$5/$C$5),0))))</f>
        <v/>
      </c>
      <c r="AR201" s="302" t="str">
        <f t="shared" si="299"/>
        <v/>
      </c>
      <c r="AS201" s="301" t="str">
        <f t="shared" ref="AS201:AS225" si="329">IF($B201="","",IF(AR201="","",IF($L$4="Media aritmética",(AR201&lt;=$C201)*($H$5/$C$5)+(AR201&gt;$C201)*0,IF(AND(ROUND(AVERAGE($D201,$F201,$H201,$J201,$L201,$N201,$P201,$R201,$T201,$V201,$X201,$Z201,$AB201,$AD201,$AF201,$AH201,$AJ201,AL201,AN201,AP201,AR201,AT201,AV201,AX201,AZ201,BB201,BD201,BF201,BH201,BJ201),2)-$C201/2&lt;=AR201,(ROUND(AVERAGE($D201,$F201,$H201,$J201,$L201,$N201,$P201,$R201,$T201,$V201,$X201,$Z201,$AB201,$AD201,$AF201,$AH201,$AJ201,AL201,AN201,AP201,AR201,AT201,AV201,AX201,AZ201,BB201,BD201,BF201,BH201,BJ201),2)+$C201/2&gt;AR201)),($H$5/$C$5),0))))</f>
        <v/>
      </c>
      <c r="AT201" s="302" t="str">
        <f t="shared" si="300"/>
        <v/>
      </c>
      <c r="AU201" s="301" t="str">
        <f t="shared" ref="AU201:AU225" si="330">IF($B201="","",IF(AT201="","",IF($L$4="Media aritmética",(AT201&lt;=$C201)*($H$5/$C$5)+(AT201&gt;$C201)*0,IF(AND(ROUND(AVERAGE($D201,$F201,$H201,$J201,$L201,$N201,$P201,$R201,$T201,$V201,$X201,$Z201,$AB201,$AD201,$AF201,$AH201,$AJ201,AL201,AN201,AP201,AR201,AT201,AV201,AX201,AZ201,BB201,BD201,BF201,BH201,BJ201),2)-$C201/2&lt;=AT201,(ROUND(AVERAGE($D201,$F201,$H201,$J201,$L201,$N201,$P201,$R201,$T201,$V201,$X201,$Z201,$AB201,$AD201,$AF201,$AH201,$AJ201,AL201,AN201,AP201,AR201,AT201,AV201,AX201,AZ201,BB201,BD201,BF201,BH201,BJ201),2)+$C201/2&gt;AT201)),($H$5/$C$5),0))))</f>
        <v/>
      </c>
      <c r="AV201" s="302" t="str">
        <f t="shared" si="301"/>
        <v/>
      </c>
      <c r="AW201" s="301" t="str">
        <f t="shared" ref="AW201:AW225" si="331">IF($B201="","",IF(AV201="","",IF($L$4="Media aritmética",(AV201&lt;=$C201)*($H$5/$C$5)+(AV201&gt;$C201)*0,IF(AND(ROUND(AVERAGE($D201,$F201,$H201,$J201,$L201,$N201,$P201,$R201,$T201,$V201,$X201,$Z201,$AB201,$AD201,$AF201,$AH201,$AJ201,AL201,AN201,AP201,AR201,AT201,AV201,AX201,AZ201,BB201,BD201,BF201,BH201,BJ201),2)-$C201/2&lt;=AV201,(ROUND(AVERAGE($D201,$F201,$H201,$J201,$L201,$N201,$P201,$R201,$T201,$V201,$X201,$Z201,$AB201,$AD201,$AF201,$AH201,$AJ201,AL201,AN201,AP201,AR201,AT201,AV201,AX201,AZ201,BB201,BD201,BF201,BH201,BJ201),2)+$C201/2&gt;AV201)),($H$5/$C$5),0))))</f>
        <v/>
      </c>
      <c r="AX201" s="302" t="str">
        <f t="shared" si="302"/>
        <v/>
      </c>
      <c r="AY201" s="301" t="str">
        <f t="shared" ref="AY201:AY225" si="332">IF($B201="","",IF(AX201="","",IF($L$4="Media aritmética",(AX201&lt;=$C201)*($H$5/$C$5)+(AX201&gt;$C201)*0,IF(AND(ROUND(AVERAGE($D201,$F201,$H201,$J201,$L201,$N201,$P201,$R201,$T201,$V201,$X201,$Z201,$AB201,$AD201,$AF201,$AH201,$AJ201,AL201,AN201,AP201,AR201,AT201,AV201,AX201,AZ201,BB201,BD201,BF201,BH201,BJ201),2)-$C201/2&lt;=AX201,(ROUND(AVERAGE($D201,$F201,$H201,$J201,$L201,$N201,$P201,$R201,$T201,$V201,$X201,$Z201,$AB201,$AD201,$AF201,$AH201,$AJ201,AL201,AN201,AP201,AR201,AT201,AV201,AX201,AZ201,BB201,BD201,BF201,BH201,BJ201),2)+$C201/2&gt;AX201)),($H$5/$C$5),0))))</f>
        <v/>
      </c>
      <c r="AZ201" s="302" t="str">
        <f t="shared" si="303"/>
        <v/>
      </c>
      <c r="BA201" s="301" t="str">
        <f t="shared" ref="BA201:BA264" si="333">IF($B201="","",IF(AZ201="","",IF($L$4="Media aritmética",(AZ201&lt;=$C201)*($H$5/$C$5)+(AZ201&gt;$C201)*0,IF(AND(ROUND(AVERAGE($D201,$F201,$H201,$J201,$L201,$N201,$P201,$R201,$T201,$V201,$X201,$Z201,$AB201,$AD201,$AF201,$AH201,$AJ201,AL201,AN201,AP201,AR201,AT201,AV201,AX201,AZ201,BB201,BD201,BF201,BH201,BJ201),2)-$C201/2&lt;=AZ201,(ROUND(AVERAGE($D201,$F201,$H201,$J201,$L201,$N201,$P201,$R201,$T201,$V201,$X201,$Z201,$AB201,$AD201,$AF201,$AH201,$AJ201,AL201,AN201,AP201,AR201,AT201,AV201,AX201,AZ201,BB201,BD201,BF201,BH201,BJ201),2)+$C201/2&gt;AZ201)),($H$5/$C$5),0))))</f>
        <v/>
      </c>
      <c r="BB201" s="302" t="str">
        <f t="shared" si="304"/>
        <v/>
      </c>
      <c r="BC201" s="301" t="str">
        <f t="shared" ref="BC201:BC264" si="334">IF($B201="","",IF(BB201="","",IF($L$4="Media aritmética",(BB201&lt;=$C201)*($H$5/$C$5)+(BB201&gt;$C201)*0,IF(AND(ROUND(AVERAGE($D201,$F201,$H201,$J201,$L201,$N201,$P201,$R201,$T201,$V201,$X201,$Z201,$AB201,$AD201,$AF201,$AH201,$AJ201,AL201,AN201,AP201,AR201,AT201,AV201,AX201,AZ201,BB201,BD201,BF201,BH201,BJ201),2)-$C201/2&lt;=BB201,(ROUND(AVERAGE($D201,$F201,$H201,$J201,$L201,$N201,$P201,$R201,$T201,$V201,$X201,$Z201,$AB201,$AD201,$AF201,$AH201,$AJ201,AL201,AN201,AP201,AR201,AT201,AV201,AX201,AZ201,BB201,BD201,BF201,BH201,BJ201),2)+$C201/2&gt;BB201)),($H$5/$C$5),0))))</f>
        <v/>
      </c>
      <c r="BD201" s="302" t="str">
        <f t="shared" si="305"/>
        <v/>
      </c>
      <c r="BE201" s="301" t="str">
        <f t="shared" ref="BE201:BE264" si="335">IF($B201="","",IF(BD201="","",IF($L$4="Media aritmética",(BD201&lt;=$C201)*($H$5/$C$5)+(BD201&gt;$C201)*0,IF(AND(ROUND(AVERAGE($D201,$F201,$H201,$J201,$L201,$N201,$P201,$R201,$T201,$V201,$X201,$Z201,$AB201,$AD201,$AF201,$AH201,$AJ201,AL201,AN201,AP201,AR201,AT201,AV201,AX201,AZ201,BB201,BD201,BF201,BH201,BJ201),2)-$C201/2&lt;=BD201,(ROUND(AVERAGE($D201,$F201,$H201,$J201,$L201,$N201,$P201,$R201,$T201,$V201,$X201,$Z201,$AB201,$AD201,$AF201,$AH201,$AJ201,AL201,AN201,AP201,AR201,AT201,AV201,AX201,AZ201,BB201,BD201,BF201,BH201,BJ201),2)+$C201/2&gt;BD201)),($H$5/$C$5),0))))</f>
        <v/>
      </c>
      <c r="BF201" s="79" t="str">
        <f t="shared" si="306"/>
        <v/>
      </c>
      <c r="BG201" s="82" t="str">
        <f t="shared" ref="BG201:BG225" si="336">IF($B201="","",IF(BF201="","",IF($L$4="Media aritmética",(BF201&lt;=$C201)*($H$5/$C$5)+(BF201&gt;$C201)*0,IF(AND(ROUND(AVERAGE($D201,$F201,$H201,$J201,$L201,$N201,$P201,$R201,$T201,$V201,$X201,$Z201,$AB201,$AD201,$AF201,$AH201,$AJ201,AL201,AN201,AP201,AR201,AT201,AV201,AX201,AZ201,BB201,BD201,BF201,BH201,BJ201),2)-$C201/2&lt;=BF201,(ROUND(AVERAGE($D201,$F201,$H201,$J201,$L201,$N201,$P201,$R201,$T201,$V201,$X201,$Z201,$AB201,$AD201,$AF201,$AH201,$AJ201,AL201,AN201,AP201,AR201,AT201,AV201,AX201,AZ201,BB201,BD201,BF201,BH201,BJ201),2)+$C201/2&gt;BF201)),($H$5/$C$5),0))))</f>
        <v/>
      </c>
      <c r="BH201" s="79" t="str">
        <f t="shared" si="307"/>
        <v/>
      </c>
      <c r="BI201" s="82" t="str">
        <f t="shared" ref="BI201:BI225" si="337">IF($B201="","",IF(BH201="","",IF($L$4="Media aritmética",(BH201&lt;=$C201)*($H$5/$C$5)+(BH201&gt;$C201)*0,IF(AND(ROUND(AVERAGE($D201,$F201,$H201,$J201,$L201,$N201,$P201,$R201,$T201,$V201,$X201,$Z201,$AB201,$AD201,$AF201,$AH201,$AJ201,AL201,AN201,AP201,AR201,AT201,AV201,AX201,AZ201,BB201,BD201,BF201,BH201,BJ201),2)-$C201/2&lt;=BH201,(ROUND(AVERAGE($D201,$F201,$H201,$J201,$L201,$N201,$P201,$R201,$T201,$V201,$X201,$Z201,$AB201,$AD201,$AF201,$AH201,$AJ201,AL201,AN201,AP201,AR201,AT201,AV201,AX201,AZ201,BB201,BD201,BF201,BH201,BJ201),2)+$C201/2&gt;BH201)),($H$5/$C$5),0))))</f>
        <v/>
      </c>
      <c r="BJ201" s="79" t="str">
        <f t="shared" si="308"/>
        <v/>
      </c>
      <c r="BK201" s="82" t="str">
        <f t="shared" ref="BK201:BK225" si="338">IF($B201="","",IF(BJ201="","",IF($L$4="Media aritmética",(BJ201&lt;=$C201)*($H$5/$C$5)+(BJ201&gt;$C201)*0,IF(AND(ROUND(AVERAGE($D201,$F201,$H201,$J201,$L201,$N201,$P201,$R201,$T201,$V201,$X201,$Z201,$AB201,$AD201,$AF201,$AH201,$AJ201,AL201,AN201,AP201,AR201,AT201,AV201,AX201,AZ201,BB201,BD201,BF201,BH201,BJ201),2)-$C201/2&lt;=BJ201,(ROUND(AVERAGE($D201,$F201,$H201,$J201,$L201,$N201,$P201,$R201,$T201,$V201,$X201,$Z201,$AB201,$AD201,$AF201,$AH201,$AJ201,AL201,AN201,AP201,AR201,AT201,AV201,AX201,AZ201,BB201,BD201,BF201,BH201,BJ201),2)+$C201/2&gt;BJ201)),($H$5/$C$5),0))))</f>
        <v/>
      </c>
    </row>
    <row r="202" spans="1:68" s="70" customFormat="1" ht="21" hidden="1" customHeight="1">
      <c r="A202" s="242">
        <v>67</v>
      </c>
      <c r="B202" s="473"/>
      <c r="C202" s="474" t="str">
        <f t="shared" si="278"/>
        <v/>
      </c>
      <c r="D202" s="302" t="str">
        <f t="shared" ca="1" si="279"/>
        <v/>
      </c>
      <c r="E202" s="301" t="str">
        <f t="shared" si="309"/>
        <v/>
      </c>
      <c r="F202" s="302" t="str">
        <f t="shared" ca="1" si="280"/>
        <v/>
      </c>
      <c r="G202" s="301" t="str">
        <f t="shared" si="310"/>
        <v/>
      </c>
      <c r="H202" s="302" t="str">
        <f t="shared" ca="1" si="281"/>
        <v/>
      </c>
      <c r="I202" s="301" t="str">
        <f t="shared" si="311"/>
        <v/>
      </c>
      <c r="J202" s="302" t="str">
        <f t="shared" ca="1" si="282"/>
        <v/>
      </c>
      <c r="K202" s="301" t="str">
        <f t="shared" si="312"/>
        <v/>
      </c>
      <c r="L202" s="302" t="str">
        <f t="shared" ca="1" si="283"/>
        <v/>
      </c>
      <c r="M202" s="301" t="str">
        <f t="shared" si="313"/>
        <v/>
      </c>
      <c r="N202" s="302" t="str">
        <f t="shared" ca="1" si="284"/>
        <v/>
      </c>
      <c r="O202" s="301" t="str">
        <f t="shared" si="314"/>
        <v/>
      </c>
      <c r="P202" s="302" t="str">
        <f t="shared" ca="1" si="285"/>
        <v/>
      </c>
      <c r="Q202" s="301" t="str">
        <f t="shared" si="315"/>
        <v/>
      </c>
      <c r="R202" s="302" t="str">
        <f t="shared" ca="1" si="286"/>
        <v/>
      </c>
      <c r="S202" s="301" t="str">
        <f t="shared" si="316"/>
        <v/>
      </c>
      <c r="T202" s="302" t="str">
        <f t="shared" si="287"/>
        <v/>
      </c>
      <c r="U202" s="301" t="str">
        <f t="shared" si="317"/>
        <v/>
      </c>
      <c r="V202" s="302" t="str">
        <f t="shared" si="288"/>
        <v/>
      </c>
      <c r="W202" s="301" t="str">
        <f t="shared" si="318"/>
        <v/>
      </c>
      <c r="X202" s="302" t="str">
        <f t="shared" si="289"/>
        <v/>
      </c>
      <c r="Y202" s="301" t="str">
        <f t="shared" si="319"/>
        <v/>
      </c>
      <c r="Z202" s="302" t="str">
        <f t="shared" si="290"/>
        <v/>
      </c>
      <c r="AA202" s="301" t="str">
        <f t="shared" si="320"/>
        <v/>
      </c>
      <c r="AB202" s="302" t="str">
        <f t="shared" si="291"/>
        <v/>
      </c>
      <c r="AC202" s="301" t="str">
        <f t="shared" si="321"/>
        <v/>
      </c>
      <c r="AD202" s="302" t="str">
        <f t="shared" si="292"/>
        <v/>
      </c>
      <c r="AE202" s="301" t="str">
        <f t="shared" si="322"/>
        <v/>
      </c>
      <c r="AF202" s="302" t="str">
        <f t="shared" si="293"/>
        <v/>
      </c>
      <c r="AG202" s="301" t="str">
        <f t="shared" si="323"/>
        <v/>
      </c>
      <c r="AH202" s="302" t="str">
        <f t="shared" si="294"/>
        <v/>
      </c>
      <c r="AI202" s="301" t="str">
        <f t="shared" si="324"/>
        <v/>
      </c>
      <c r="AJ202" s="302" t="str">
        <f t="shared" si="295"/>
        <v/>
      </c>
      <c r="AK202" s="301" t="str">
        <f t="shared" si="325"/>
        <v/>
      </c>
      <c r="AL202" s="302" t="str">
        <f t="shared" si="296"/>
        <v/>
      </c>
      <c r="AM202" s="301" t="str">
        <f t="shared" si="326"/>
        <v/>
      </c>
      <c r="AN202" s="302" t="str">
        <f t="shared" si="297"/>
        <v/>
      </c>
      <c r="AO202" s="301" t="str">
        <f t="shared" si="327"/>
        <v/>
      </c>
      <c r="AP202" s="302" t="str">
        <f t="shared" si="298"/>
        <v/>
      </c>
      <c r="AQ202" s="301" t="str">
        <f t="shared" si="328"/>
        <v/>
      </c>
      <c r="AR202" s="302" t="str">
        <f t="shared" si="299"/>
        <v/>
      </c>
      <c r="AS202" s="301" t="str">
        <f t="shared" si="329"/>
        <v/>
      </c>
      <c r="AT202" s="302" t="str">
        <f t="shared" si="300"/>
        <v/>
      </c>
      <c r="AU202" s="301" t="str">
        <f t="shared" si="330"/>
        <v/>
      </c>
      <c r="AV202" s="302" t="str">
        <f t="shared" si="301"/>
        <v/>
      </c>
      <c r="AW202" s="301" t="str">
        <f t="shared" si="331"/>
        <v/>
      </c>
      <c r="AX202" s="302" t="str">
        <f t="shared" si="302"/>
        <v/>
      </c>
      <c r="AY202" s="301" t="str">
        <f t="shared" si="332"/>
        <v/>
      </c>
      <c r="AZ202" s="302" t="str">
        <f t="shared" si="303"/>
        <v/>
      </c>
      <c r="BA202" s="301" t="str">
        <f t="shared" si="333"/>
        <v/>
      </c>
      <c r="BB202" s="302" t="str">
        <f t="shared" si="304"/>
        <v/>
      </c>
      <c r="BC202" s="301" t="str">
        <f t="shared" si="334"/>
        <v/>
      </c>
      <c r="BD202" s="302" t="str">
        <f t="shared" si="305"/>
        <v/>
      </c>
      <c r="BE202" s="301" t="str">
        <f t="shared" si="335"/>
        <v/>
      </c>
      <c r="BF202" s="79" t="str">
        <f t="shared" si="306"/>
        <v/>
      </c>
      <c r="BG202" s="82" t="str">
        <f t="shared" si="336"/>
        <v/>
      </c>
      <c r="BH202" s="79" t="str">
        <f t="shared" si="307"/>
        <v/>
      </c>
      <c r="BI202" s="82" t="str">
        <f t="shared" si="337"/>
        <v/>
      </c>
      <c r="BJ202" s="79" t="str">
        <f t="shared" si="308"/>
        <v/>
      </c>
      <c r="BK202" s="82" t="str">
        <f t="shared" si="338"/>
        <v/>
      </c>
    </row>
    <row r="203" spans="1:68" s="70" customFormat="1" ht="21" hidden="1" customHeight="1">
      <c r="A203" s="242">
        <v>68</v>
      </c>
      <c r="B203" s="473"/>
      <c r="C203" s="474" t="str">
        <f t="shared" si="278"/>
        <v/>
      </c>
      <c r="D203" s="302" t="str">
        <f t="shared" ca="1" si="279"/>
        <v/>
      </c>
      <c r="E203" s="301" t="str">
        <f t="shared" si="309"/>
        <v/>
      </c>
      <c r="F203" s="302" t="str">
        <f t="shared" ca="1" si="280"/>
        <v/>
      </c>
      <c r="G203" s="301" t="str">
        <f t="shared" si="310"/>
        <v/>
      </c>
      <c r="H203" s="302" t="str">
        <f t="shared" ca="1" si="281"/>
        <v/>
      </c>
      <c r="I203" s="301" t="str">
        <f t="shared" si="311"/>
        <v/>
      </c>
      <c r="J203" s="302" t="str">
        <f t="shared" ca="1" si="282"/>
        <v/>
      </c>
      <c r="K203" s="301" t="str">
        <f t="shared" si="312"/>
        <v/>
      </c>
      <c r="L203" s="302" t="str">
        <f t="shared" ca="1" si="283"/>
        <v/>
      </c>
      <c r="M203" s="301" t="str">
        <f t="shared" si="313"/>
        <v/>
      </c>
      <c r="N203" s="302" t="str">
        <f t="shared" ca="1" si="284"/>
        <v/>
      </c>
      <c r="O203" s="301" t="str">
        <f t="shared" si="314"/>
        <v/>
      </c>
      <c r="P203" s="302" t="str">
        <f t="shared" ca="1" si="285"/>
        <v/>
      </c>
      <c r="Q203" s="301" t="str">
        <f t="shared" si="315"/>
        <v/>
      </c>
      <c r="R203" s="302" t="str">
        <f t="shared" ca="1" si="286"/>
        <v/>
      </c>
      <c r="S203" s="301" t="str">
        <f t="shared" si="316"/>
        <v/>
      </c>
      <c r="T203" s="302" t="str">
        <f t="shared" si="287"/>
        <v/>
      </c>
      <c r="U203" s="301" t="str">
        <f t="shared" si="317"/>
        <v/>
      </c>
      <c r="V203" s="302" t="str">
        <f t="shared" si="288"/>
        <v/>
      </c>
      <c r="W203" s="301" t="str">
        <f t="shared" si="318"/>
        <v/>
      </c>
      <c r="X203" s="302" t="str">
        <f t="shared" si="289"/>
        <v/>
      </c>
      <c r="Y203" s="301" t="str">
        <f t="shared" si="319"/>
        <v/>
      </c>
      <c r="Z203" s="302" t="str">
        <f t="shared" si="290"/>
        <v/>
      </c>
      <c r="AA203" s="301" t="str">
        <f t="shared" si="320"/>
        <v/>
      </c>
      <c r="AB203" s="302" t="str">
        <f t="shared" si="291"/>
        <v/>
      </c>
      <c r="AC203" s="301" t="str">
        <f t="shared" si="321"/>
        <v/>
      </c>
      <c r="AD203" s="302" t="str">
        <f t="shared" si="292"/>
        <v/>
      </c>
      <c r="AE203" s="301" t="str">
        <f t="shared" si="322"/>
        <v/>
      </c>
      <c r="AF203" s="302" t="str">
        <f t="shared" si="293"/>
        <v/>
      </c>
      <c r="AG203" s="301" t="str">
        <f t="shared" si="323"/>
        <v/>
      </c>
      <c r="AH203" s="302" t="str">
        <f t="shared" si="294"/>
        <v/>
      </c>
      <c r="AI203" s="301" t="str">
        <f t="shared" si="324"/>
        <v/>
      </c>
      <c r="AJ203" s="302" t="str">
        <f t="shared" si="295"/>
        <v/>
      </c>
      <c r="AK203" s="301" t="str">
        <f t="shared" si="325"/>
        <v/>
      </c>
      <c r="AL203" s="302" t="str">
        <f t="shared" si="296"/>
        <v/>
      </c>
      <c r="AM203" s="301" t="str">
        <f t="shared" si="326"/>
        <v/>
      </c>
      <c r="AN203" s="302" t="str">
        <f t="shared" si="297"/>
        <v/>
      </c>
      <c r="AO203" s="301" t="str">
        <f t="shared" si="327"/>
        <v/>
      </c>
      <c r="AP203" s="302" t="str">
        <f t="shared" si="298"/>
        <v/>
      </c>
      <c r="AQ203" s="301" t="str">
        <f t="shared" si="328"/>
        <v/>
      </c>
      <c r="AR203" s="302" t="str">
        <f t="shared" si="299"/>
        <v/>
      </c>
      <c r="AS203" s="301" t="str">
        <f t="shared" si="329"/>
        <v/>
      </c>
      <c r="AT203" s="302" t="str">
        <f t="shared" si="300"/>
        <v/>
      </c>
      <c r="AU203" s="301" t="str">
        <f t="shared" si="330"/>
        <v/>
      </c>
      <c r="AV203" s="302" t="str">
        <f t="shared" si="301"/>
        <v/>
      </c>
      <c r="AW203" s="301" t="str">
        <f t="shared" si="331"/>
        <v/>
      </c>
      <c r="AX203" s="302" t="str">
        <f t="shared" si="302"/>
        <v/>
      </c>
      <c r="AY203" s="301" t="str">
        <f t="shared" si="332"/>
        <v/>
      </c>
      <c r="AZ203" s="302" t="str">
        <f t="shared" si="303"/>
        <v/>
      </c>
      <c r="BA203" s="301" t="str">
        <f t="shared" si="333"/>
        <v/>
      </c>
      <c r="BB203" s="302" t="str">
        <f t="shared" si="304"/>
        <v/>
      </c>
      <c r="BC203" s="301" t="str">
        <f t="shared" si="334"/>
        <v/>
      </c>
      <c r="BD203" s="302" t="str">
        <f t="shared" si="305"/>
        <v/>
      </c>
      <c r="BE203" s="301" t="str">
        <f t="shared" si="335"/>
        <v/>
      </c>
      <c r="BF203" s="79" t="str">
        <f t="shared" si="306"/>
        <v/>
      </c>
      <c r="BG203" s="82" t="str">
        <f t="shared" si="336"/>
        <v/>
      </c>
      <c r="BH203" s="79" t="str">
        <f t="shared" si="307"/>
        <v/>
      </c>
      <c r="BI203" s="82" t="str">
        <f t="shared" si="337"/>
        <v/>
      </c>
      <c r="BJ203" s="79" t="str">
        <f t="shared" si="308"/>
        <v/>
      </c>
      <c r="BK203" s="82" t="str">
        <f t="shared" si="338"/>
        <v/>
      </c>
    </row>
    <row r="204" spans="1:68" s="70" customFormat="1" ht="21" hidden="1" customHeight="1">
      <c r="A204" s="242">
        <v>69</v>
      </c>
      <c r="B204" s="473"/>
      <c r="C204" s="474" t="str">
        <f t="shared" si="278"/>
        <v/>
      </c>
      <c r="D204" s="302" t="str">
        <f t="shared" ca="1" si="279"/>
        <v/>
      </c>
      <c r="E204" s="301" t="str">
        <f t="shared" si="309"/>
        <v/>
      </c>
      <c r="F204" s="302" t="str">
        <f t="shared" ca="1" si="280"/>
        <v/>
      </c>
      <c r="G204" s="301" t="str">
        <f t="shared" si="310"/>
        <v/>
      </c>
      <c r="H204" s="302" t="str">
        <f t="shared" ca="1" si="281"/>
        <v/>
      </c>
      <c r="I204" s="301" t="str">
        <f t="shared" si="311"/>
        <v/>
      </c>
      <c r="J204" s="302" t="str">
        <f t="shared" ca="1" si="282"/>
        <v/>
      </c>
      <c r="K204" s="301" t="str">
        <f t="shared" si="312"/>
        <v/>
      </c>
      <c r="L204" s="302" t="str">
        <f t="shared" ca="1" si="283"/>
        <v/>
      </c>
      <c r="M204" s="301" t="str">
        <f t="shared" si="313"/>
        <v/>
      </c>
      <c r="N204" s="302" t="str">
        <f t="shared" ca="1" si="284"/>
        <v/>
      </c>
      <c r="O204" s="301" t="str">
        <f t="shared" si="314"/>
        <v/>
      </c>
      <c r="P204" s="302" t="str">
        <f t="shared" ca="1" si="285"/>
        <v/>
      </c>
      <c r="Q204" s="301" t="str">
        <f t="shared" si="315"/>
        <v/>
      </c>
      <c r="R204" s="302" t="str">
        <f t="shared" ca="1" si="286"/>
        <v/>
      </c>
      <c r="S204" s="301" t="str">
        <f t="shared" si="316"/>
        <v/>
      </c>
      <c r="T204" s="302" t="str">
        <f t="shared" si="287"/>
        <v/>
      </c>
      <c r="U204" s="301" t="str">
        <f t="shared" si="317"/>
        <v/>
      </c>
      <c r="V204" s="302" t="str">
        <f t="shared" si="288"/>
        <v/>
      </c>
      <c r="W204" s="301" t="str">
        <f t="shared" si="318"/>
        <v/>
      </c>
      <c r="X204" s="302" t="str">
        <f t="shared" si="289"/>
        <v/>
      </c>
      <c r="Y204" s="301" t="str">
        <f t="shared" si="319"/>
        <v/>
      </c>
      <c r="Z204" s="302" t="str">
        <f t="shared" si="290"/>
        <v/>
      </c>
      <c r="AA204" s="301" t="str">
        <f t="shared" si="320"/>
        <v/>
      </c>
      <c r="AB204" s="302" t="str">
        <f t="shared" si="291"/>
        <v/>
      </c>
      <c r="AC204" s="301" t="str">
        <f t="shared" si="321"/>
        <v/>
      </c>
      <c r="AD204" s="302" t="str">
        <f t="shared" si="292"/>
        <v/>
      </c>
      <c r="AE204" s="301" t="str">
        <f t="shared" si="322"/>
        <v/>
      </c>
      <c r="AF204" s="302" t="str">
        <f t="shared" si="293"/>
        <v/>
      </c>
      <c r="AG204" s="301" t="str">
        <f t="shared" si="323"/>
        <v/>
      </c>
      <c r="AH204" s="302" t="str">
        <f t="shared" si="294"/>
        <v/>
      </c>
      <c r="AI204" s="301" t="str">
        <f t="shared" si="324"/>
        <v/>
      </c>
      <c r="AJ204" s="302" t="str">
        <f t="shared" si="295"/>
        <v/>
      </c>
      <c r="AK204" s="301" t="str">
        <f t="shared" si="325"/>
        <v/>
      </c>
      <c r="AL204" s="302" t="str">
        <f t="shared" si="296"/>
        <v/>
      </c>
      <c r="AM204" s="301" t="str">
        <f t="shared" si="326"/>
        <v/>
      </c>
      <c r="AN204" s="302" t="str">
        <f t="shared" si="297"/>
        <v/>
      </c>
      <c r="AO204" s="301" t="str">
        <f t="shared" si="327"/>
        <v/>
      </c>
      <c r="AP204" s="302" t="str">
        <f t="shared" si="298"/>
        <v/>
      </c>
      <c r="AQ204" s="301" t="str">
        <f t="shared" si="328"/>
        <v/>
      </c>
      <c r="AR204" s="302" t="str">
        <f t="shared" si="299"/>
        <v/>
      </c>
      <c r="AS204" s="301" t="str">
        <f t="shared" si="329"/>
        <v/>
      </c>
      <c r="AT204" s="302" t="str">
        <f t="shared" si="300"/>
        <v/>
      </c>
      <c r="AU204" s="301" t="str">
        <f t="shared" si="330"/>
        <v/>
      </c>
      <c r="AV204" s="302" t="str">
        <f t="shared" si="301"/>
        <v/>
      </c>
      <c r="AW204" s="301" t="str">
        <f t="shared" si="331"/>
        <v/>
      </c>
      <c r="AX204" s="302" t="str">
        <f t="shared" si="302"/>
        <v/>
      </c>
      <c r="AY204" s="301" t="str">
        <f t="shared" si="332"/>
        <v/>
      </c>
      <c r="AZ204" s="302" t="str">
        <f t="shared" si="303"/>
        <v/>
      </c>
      <c r="BA204" s="301" t="str">
        <f t="shared" si="333"/>
        <v/>
      </c>
      <c r="BB204" s="302" t="str">
        <f t="shared" si="304"/>
        <v/>
      </c>
      <c r="BC204" s="301" t="str">
        <f t="shared" si="334"/>
        <v/>
      </c>
      <c r="BD204" s="302" t="str">
        <f t="shared" si="305"/>
        <v/>
      </c>
      <c r="BE204" s="301" t="str">
        <f t="shared" si="335"/>
        <v/>
      </c>
      <c r="BF204" s="79" t="str">
        <f t="shared" si="306"/>
        <v/>
      </c>
      <c r="BG204" s="82" t="str">
        <f t="shared" si="336"/>
        <v/>
      </c>
      <c r="BH204" s="79" t="str">
        <f t="shared" si="307"/>
        <v/>
      </c>
      <c r="BI204" s="82" t="str">
        <f t="shared" si="337"/>
        <v/>
      </c>
      <c r="BJ204" s="79" t="str">
        <f t="shared" si="308"/>
        <v/>
      </c>
      <c r="BK204" s="82" t="str">
        <f t="shared" si="338"/>
        <v/>
      </c>
    </row>
    <row r="205" spans="1:68" s="70" customFormat="1" ht="21" hidden="1" customHeight="1">
      <c r="A205" s="242">
        <v>70</v>
      </c>
      <c r="B205" s="473"/>
      <c r="C205" s="474" t="str">
        <f t="shared" si="278"/>
        <v/>
      </c>
      <c r="D205" s="302" t="str">
        <f t="shared" ca="1" si="279"/>
        <v/>
      </c>
      <c r="E205" s="301" t="str">
        <f t="shared" si="309"/>
        <v/>
      </c>
      <c r="F205" s="302" t="str">
        <f t="shared" ca="1" si="280"/>
        <v/>
      </c>
      <c r="G205" s="301" t="str">
        <f t="shared" si="310"/>
        <v/>
      </c>
      <c r="H205" s="302" t="str">
        <f t="shared" ca="1" si="281"/>
        <v/>
      </c>
      <c r="I205" s="301" t="str">
        <f t="shared" si="311"/>
        <v/>
      </c>
      <c r="J205" s="302" t="str">
        <f t="shared" ca="1" si="282"/>
        <v/>
      </c>
      <c r="K205" s="301" t="str">
        <f t="shared" si="312"/>
        <v/>
      </c>
      <c r="L205" s="302" t="str">
        <f t="shared" ca="1" si="283"/>
        <v/>
      </c>
      <c r="M205" s="301" t="str">
        <f t="shared" si="313"/>
        <v/>
      </c>
      <c r="N205" s="302" t="str">
        <f t="shared" ca="1" si="284"/>
        <v/>
      </c>
      <c r="O205" s="301" t="str">
        <f t="shared" si="314"/>
        <v/>
      </c>
      <c r="P205" s="302" t="str">
        <f t="shared" ca="1" si="285"/>
        <v/>
      </c>
      <c r="Q205" s="301" t="str">
        <f t="shared" si="315"/>
        <v/>
      </c>
      <c r="R205" s="302" t="str">
        <f t="shared" ca="1" si="286"/>
        <v/>
      </c>
      <c r="S205" s="301" t="str">
        <f t="shared" si="316"/>
        <v/>
      </c>
      <c r="T205" s="302" t="str">
        <f t="shared" si="287"/>
        <v/>
      </c>
      <c r="U205" s="301" t="str">
        <f t="shared" si="317"/>
        <v/>
      </c>
      <c r="V205" s="302" t="str">
        <f t="shared" si="288"/>
        <v/>
      </c>
      <c r="W205" s="301" t="str">
        <f t="shared" si="318"/>
        <v/>
      </c>
      <c r="X205" s="302" t="str">
        <f t="shared" si="289"/>
        <v/>
      </c>
      <c r="Y205" s="301" t="str">
        <f t="shared" si="319"/>
        <v/>
      </c>
      <c r="Z205" s="302" t="str">
        <f t="shared" si="290"/>
        <v/>
      </c>
      <c r="AA205" s="301" t="str">
        <f t="shared" si="320"/>
        <v/>
      </c>
      <c r="AB205" s="302" t="str">
        <f t="shared" si="291"/>
        <v/>
      </c>
      <c r="AC205" s="301" t="str">
        <f t="shared" si="321"/>
        <v/>
      </c>
      <c r="AD205" s="302" t="str">
        <f t="shared" si="292"/>
        <v/>
      </c>
      <c r="AE205" s="301" t="str">
        <f t="shared" si="322"/>
        <v/>
      </c>
      <c r="AF205" s="302" t="str">
        <f t="shared" si="293"/>
        <v/>
      </c>
      <c r="AG205" s="301" t="str">
        <f t="shared" si="323"/>
        <v/>
      </c>
      <c r="AH205" s="302" t="str">
        <f t="shared" si="294"/>
        <v/>
      </c>
      <c r="AI205" s="301" t="str">
        <f t="shared" si="324"/>
        <v/>
      </c>
      <c r="AJ205" s="302" t="str">
        <f t="shared" si="295"/>
        <v/>
      </c>
      <c r="AK205" s="301" t="str">
        <f t="shared" si="325"/>
        <v/>
      </c>
      <c r="AL205" s="302" t="str">
        <f t="shared" si="296"/>
        <v/>
      </c>
      <c r="AM205" s="301" t="str">
        <f t="shared" si="326"/>
        <v/>
      </c>
      <c r="AN205" s="302" t="str">
        <f t="shared" si="297"/>
        <v/>
      </c>
      <c r="AO205" s="301" t="str">
        <f t="shared" si="327"/>
        <v/>
      </c>
      <c r="AP205" s="302" t="str">
        <f t="shared" si="298"/>
        <v/>
      </c>
      <c r="AQ205" s="301" t="str">
        <f t="shared" si="328"/>
        <v/>
      </c>
      <c r="AR205" s="302" t="str">
        <f t="shared" si="299"/>
        <v/>
      </c>
      <c r="AS205" s="301" t="str">
        <f t="shared" si="329"/>
        <v/>
      </c>
      <c r="AT205" s="302" t="str">
        <f t="shared" si="300"/>
        <v/>
      </c>
      <c r="AU205" s="301" t="str">
        <f t="shared" si="330"/>
        <v/>
      </c>
      <c r="AV205" s="302" t="str">
        <f t="shared" si="301"/>
        <v/>
      </c>
      <c r="AW205" s="301" t="str">
        <f t="shared" si="331"/>
        <v/>
      </c>
      <c r="AX205" s="302" t="str">
        <f t="shared" si="302"/>
        <v/>
      </c>
      <c r="AY205" s="301" t="str">
        <f t="shared" si="332"/>
        <v/>
      </c>
      <c r="AZ205" s="302" t="str">
        <f t="shared" si="303"/>
        <v/>
      </c>
      <c r="BA205" s="301" t="str">
        <f t="shared" si="333"/>
        <v/>
      </c>
      <c r="BB205" s="302" t="str">
        <f t="shared" si="304"/>
        <v/>
      </c>
      <c r="BC205" s="301" t="str">
        <f t="shared" si="334"/>
        <v/>
      </c>
      <c r="BD205" s="302" t="str">
        <f t="shared" si="305"/>
        <v/>
      </c>
      <c r="BE205" s="301" t="str">
        <f t="shared" si="335"/>
        <v/>
      </c>
      <c r="BF205" s="79" t="str">
        <f t="shared" si="306"/>
        <v/>
      </c>
      <c r="BG205" s="82" t="str">
        <f t="shared" si="336"/>
        <v/>
      </c>
      <c r="BH205" s="79" t="str">
        <f t="shared" si="307"/>
        <v/>
      </c>
      <c r="BI205" s="82" t="str">
        <f t="shared" si="337"/>
        <v/>
      </c>
      <c r="BJ205" s="79" t="str">
        <f t="shared" si="308"/>
        <v/>
      </c>
      <c r="BK205" s="82" t="str">
        <f t="shared" si="338"/>
        <v/>
      </c>
    </row>
    <row r="206" spans="1:68" s="70" customFormat="1" ht="21" hidden="1" customHeight="1">
      <c r="A206" s="242">
        <v>71</v>
      </c>
      <c r="B206" s="473"/>
      <c r="C206" s="474" t="str">
        <f t="shared" si="278"/>
        <v/>
      </c>
      <c r="D206" s="302" t="str">
        <f t="shared" ca="1" si="279"/>
        <v/>
      </c>
      <c r="E206" s="301" t="str">
        <f t="shared" si="309"/>
        <v/>
      </c>
      <c r="F206" s="302" t="str">
        <f t="shared" ca="1" si="280"/>
        <v/>
      </c>
      <c r="G206" s="301" t="str">
        <f t="shared" si="310"/>
        <v/>
      </c>
      <c r="H206" s="302" t="str">
        <f t="shared" ca="1" si="281"/>
        <v/>
      </c>
      <c r="I206" s="301" t="str">
        <f t="shared" si="311"/>
        <v/>
      </c>
      <c r="J206" s="302" t="str">
        <f t="shared" ca="1" si="282"/>
        <v/>
      </c>
      <c r="K206" s="301" t="str">
        <f t="shared" si="312"/>
        <v/>
      </c>
      <c r="L206" s="302" t="str">
        <f t="shared" ca="1" si="283"/>
        <v/>
      </c>
      <c r="M206" s="301" t="str">
        <f t="shared" si="313"/>
        <v/>
      </c>
      <c r="N206" s="302" t="str">
        <f t="shared" ca="1" si="284"/>
        <v/>
      </c>
      <c r="O206" s="301" t="str">
        <f t="shared" si="314"/>
        <v/>
      </c>
      <c r="P206" s="302" t="str">
        <f t="shared" ca="1" si="285"/>
        <v/>
      </c>
      <c r="Q206" s="301" t="str">
        <f t="shared" si="315"/>
        <v/>
      </c>
      <c r="R206" s="302" t="str">
        <f t="shared" ca="1" si="286"/>
        <v/>
      </c>
      <c r="S206" s="301" t="str">
        <f t="shared" si="316"/>
        <v/>
      </c>
      <c r="T206" s="302" t="str">
        <f t="shared" si="287"/>
        <v/>
      </c>
      <c r="U206" s="301" t="str">
        <f t="shared" si="317"/>
        <v/>
      </c>
      <c r="V206" s="302" t="str">
        <f t="shared" si="288"/>
        <v/>
      </c>
      <c r="W206" s="301" t="str">
        <f t="shared" si="318"/>
        <v/>
      </c>
      <c r="X206" s="302" t="str">
        <f t="shared" si="289"/>
        <v/>
      </c>
      <c r="Y206" s="301" t="str">
        <f t="shared" si="319"/>
        <v/>
      </c>
      <c r="Z206" s="302" t="str">
        <f t="shared" si="290"/>
        <v/>
      </c>
      <c r="AA206" s="301" t="str">
        <f t="shared" si="320"/>
        <v/>
      </c>
      <c r="AB206" s="302" t="str">
        <f t="shared" si="291"/>
        <v/>
      </c>
      <c r="AC206" s="301" t="str">
        <f t="shared" si="321"/>
        <v/>
      </c>
      <c r="AD206" s="302" t="str">
        <f t="shared" si="292"/>
        <v/>
      </c>
      <c r="AE206" s="301" t="str">
        <f t="shared" si="322"/>
        <v/>
      </c>
      <c r="AF206" s="302" t="str">
        <f t="shared" si="293"/>
        <v/>
      </c>
      <c r="AG206" s="301" t="str">
        <f t="shared" si="323"/>
        <v/>
      </c>
      <c r="AH206" s="302" t="str">
        <f t="shared" si="294"/>
        <v/>
      </c>
      <c r="AI206" s="301" t="str">
        <f t="shared" si="324"/>
        <v/>
      </c>
      <c r="AJ206" s="302" t="str">
        <f t="shared" si="295"/>
        <v/>
      </c>
      <c r="AK206" s="301" t="str">
        <f t="shared" si="325"/>
        <v/>
      </c>
      <c r="AL206" s="302" t="str">
        <f t="shared" si="296"/>
        <v/>
      </c>
      <c r="AM206" s="301" t="str">
        <f t="shared" si="326"/>
        <v/>
      </c>
      <c r="AN206" s="302" t="str">
        <f t="shared" si="297"/>
        <v/>
      </c>
      <c r="AO206" s="301" t="str">
        <f t="shared" si="327"/>
        <v/>
      </c>
      <c r="AP206" s="302" t="str">
        <f t="shared" si="298"/>
        <v/>
      </c>
      <c r="AQ206" s="301" t="str">
        <f t="shared" si="328"/>
        <v/>
      </c>
      <c r="AR206" s="302" t="str">
        <f t="shared" si="299"/>
        <v/>
      </c>
      <c r="AS206" s="301" t="str">
        <f t="shared" si="329"/>
        <v/>
      </c>
      <c r="AT206" s="302" t="str">
        <f t="shared" si="300"/>
        <v/>
      </c>
      <c r="AU206" s="301" t="str">
        <f t="shared" si="330"/>
        <v/>
      </c>
      <c r="AV206" s="302" t="str">
        <f t="shared" si="301"/>
        <v/>
      </c>
      <c r="AW206" s="301" t="str">
        <f t="shared" si="331"/>
        <v/>
      </c>
      <c r="AX206" s="302" t="str">
        <f t="shared" si="302"/>
        <v/>
      </c>
      <c r="AY206" s="301" t="str">
        <f t="shared" si="332"/>
        <v/>
      </c>
      <c r="AZ206" s="302" t="str">
        <f t="shared" si="303"/>
        <v/>
      </c>
      <c r="BA206" s="301" t="str">
        <f t="shared" si="333"/>
        <v/>
      </c>
      <c r="BB206" s="302" t="str">
        <f t="shared" si="304"/>
        <v/>
      </c>
      <c r="BC206" s="301" t="str">
        <f t="shared" si="334"/>
        <v/>
      </c>
      <c r="BD206" s="302" t="str">
        <f t="shared" si="305"/>
        <v/>
      </c>
      <c r="BE206" s="301" t="str">
        <f t="shared" si="335"/>
        <v/>
      </c>
      <c r="BF206" s="79" t="str">
        <f t="shared" si="306"/>
        <v/>
      </c>
      <c r="BG206" s="82" t="str">
        <f t="shared" si="336"/>
        <v/>
      </c>
      <c r="BH206" s="79" t="str">
        <f t="shared" si="307"/>
        <v/>
      </c>
      <c r="BI206" s="82" t="str">
        <f t="shared" si="337"/>
        <v/>
      </c>
      <c r="BJ206" s="79" t="str">
        <f t="shared" si="308"/>
        <v/>
      </c>
      <c r="BK206" s="82" t="str">
        <f t="shared" si="338"/>
        <v/>
      </c>
    </row>
    <row r="207" spans="1:68" s="70" customFormat="1" ht="21" hidden="1" customHeight="1">
      <c r="A207" s="242">
        <v>72</v>
      </c>
      <c r="B207" s="473"/>
      <c r="C207" s="474" t="str">
        <f t="shared" si="278"/>
        <v/>
      </c>
      <c r="D207" s="302" t="str">
        <f t="shared" ca="1" si="279"/>
        <v/>
      </c>
      <c r="E207" s="301" t="str">
        <f t="shared" si="309"/>
        <v/>
      </c>
      <c r="F207" s="302" t="str">
        <f t="shared" ca="1" si="280"/>
        <v/>
      </c>
      <c r="G207" s="301" t="str">
        <f t="shared" si="310"/>
        <v/>
      </c>
      <c r="H207" s="302" t="str">
        <f t="shared" ca="1" si="281"/>
        <v/>
      </c>
      <c r="I207" s="301" t="str">
        <f t="shared" si="311"/>
        <v/>
      </c>
      <c r="J207" s="302" t="str">
        <f t="shared" ca="1" si="282"/>
        <v/>
      </c>
      <c r="K207" s="301" t="str">
        <f t="shared" si="312"/>
        <v/>
      </c>
      <c r="L207" s="302" t="str">
        <f t="shared" ca="1" si="283"/>
        <v/>
      </c>
      <c r="M207" s="301" t="str">
        <f t="shared" si="313"/>
        <v/>
      </c>
      <c r="N207" s="302" t="str">
        <f t="shared" ca="1" si="284"/>
        <v/>
      </c>
      <c r="O207" s="301" t="str">
        <f t="shared" si="314"/>
        <v/>
      </c>
      <c r="P207" s="302" t="str">
        <f t="shared" ca="1" si="285"/>
        <v/>
      </c>
      <c r="Q207" s="301" t="str">
        <f t="shared" si="315"/>
        <v/>
      </c>
      <c r="R207" s="302" t="str">
        <f t="shared" ca="1" si="286"/>
        <v/>
      </c>
      <c r="S207" s="301" t="str">
        <f t="shared" si="316"/>
        <v/>
      </c>
      <c r="T207" s="302" t="str">
        <f t="shared" si="287"/>
        <v/>
      </c>
      <c r="U207" s="301" t="str">
        <f t="shared" si="317"/>
        <v/>
      </c>
      <c r="V207" s="302" t="str">
        <f t="shared" si="288"/>
        <v/>
      </c>
      <c r="W207" s="301" t="str">
        <f t="shared" si="318"/>
        <v/>
      </c>
      <c r="X207" s="302" t="str">
        <f t="shared" si="289"/>
        <v/>
      </c>
      <c r="Y207" s="301" t="str">
        <f t="shared" si="319"/>
        <v/>
      </c>
      <c r="Z207" s="302" t="str">
        <f t="shared" si="290"/>
        <v/>
      </c>
      <c r="AA207" s="301" t="str">
        <f t="shared" si="320"/>
        <v/>
      </c>
      <c r="AB207" s="302" t="str">
        <f t="shared" si="291"/>
        <v/>
      </c>
      <c r="AC207" s="301" t="str">
        <f t="shared" si="321"/>
        <v/>
      </c>
      <c r="AD207" s="302" t="str">
        <f t="shared" si="292"/>
        <v/>
      </c>
      <c r="AE207" s="301" t="str">
        <f t="shared" si="322"/>
        <v/>
      </c>
      <c r="AF207" s="302" t="str">
        <f t="shared" si="293"/>
        <v/>
      </c>
      <c r="AG207" s="301" t="str">
        <f t="shared" si="323"/>
        <v/>
      </c>
      <c r="AH207" s="302" t="str">
        <f t="shared" si="294"/>
        <v/>
      </c>
      <c r="AI207" s="301" t="str">
        <f t="shared" si="324"/>
        <v/>
      </c>
      <c r="AJ207" s="302" t="str">
        <f t="shared" si="295"/>
        <v/>
      </c>
      <c r="AK207" s="301" t="str">
        <f t="shared" si="325"/>
        <v/>
      </c>
      <c r="AL207" s="302" t="str">
        <f t="shared" si="296"/>
        <v/>
      </c>
      <c r="AM207" s="301" t="str">
        <f t="shared" si="326"/>
        <v/>
      </c>
      <c r="AN207" s="302" t="str">
        <f t="shared" si="297"/>
        <v/>
      </c>
      <c r="AO207" s="301" t="str">
        <f t="shared" si="327"/>
        <v/>
      </c>
      <c r="AP207" s="302" t="str">
        <f t="shared" si="298"/>
        <v/>
      </c>
      <c r="AQ207" s="301" t="str">
        <f t="shared" si="328"/>
        <v/>
      </c>
      <c r="AR207" s="302" t="str">
        <f t="shared" si="299"/>
        <v/>
      </c>
      <c r="AS207" s="301" t="str">
        <f t="shared" si="329"/>
        <v/>
      </c>
      <c r="AT207" s="302" t="str">
        <f t="shared" si="300"/>
        <v/>
      </c>
      <c r="AU207" s="301" t="str">
        <f t="shared" si="330"/>
        <v/>
      </c>
      <c r="AV207" s="302" t="str">
        <f t="shared" si="301"/>
        <v/>
      </c>
      <c r="AW207" s="301" t="str">
        <f t="shared" si="331"/>
        <v/>
      </c>
      <c r="AX207" s="302" t="str">
        <f t="shared" si="302"/>
        <v/>
      </c>
      <c r="AY207" s="301" t="str">
        <f t="shared" si="332"/>
        <v/>
      </c>
      <c r="AZ207" s="302" t="str">
        <f t="shared" si="303"/>
        <v/>
      </c>
      <c r="BA207" s="301" t="str">
        <f t="shared" si="333"/>
        <v/>
      </c>
      <c r="BB207" s="302" t="str">
        <f t="shared" si="304"/>
        <v/>
      </c>
      <c r="BC207" s="301" t="str">
        <f t="shared" si="334"/>
        <v/>
      </c>
      <c r="BD207" s="302" t="str">
        <f t="shared" si="305"/>
        <v/>
      </c>
      <c r="BE207" s="301" t="str">
        <f t="shared" si="335"/>
        <v/>
      </c>
      <c r="BF207" s="79" t="str">
        <f t="shared" si="306"/>
        <v/>
      </c>
      <c r="BG207" s="82" t="str">
        <f t="shared" si="336"/>
        <v/>
      </c>
      <c r="BH207" s="79" t="str">
        <f t="shared" si="307"/>
        <v/>
      </c>
      <c r="BI207" s="82" t="str">
        <f t="shared" si="337"/>
        <v/>
      </c>
      <c r="BJ207" s="79" t="str">
        <f t="shared" si="308"/>
        <v/>
      </c>
      <c r="BK207" s="82" t="str">
        <f t="shared" si="338"/>
        <v/>
      </c>
    </row>
    <row r="208" spans="1:68" s="70" customFormat="1" ht="21" hidden="1" customHeight="1">
      <c r="A208" s="242">
        <v>73</v>
      </c>
      <c r="B208" s="473"/>
      <c r="C208" s="474" t="str">
        <f t="shared" si="278"/>
        <v/>
      </c>
      <c r="D208" s="302" t="str">
        <f t="shared" ca="1" si="279"/>
        <v/>
      </c>
      <c r="E208" s="301" t="str">
        <f t="shared" si="309"/>
        <v/>
      </c>
      <c r="F208" s="302" t="str">
        <f t="shared" ca="1" si="280"/>
        <v/>
      </c>
      <c r="G208" s="301" t="str">
        <f t="shared" si="310"/>
        <v/>
      </c>
      <c r="H208" s="302" t="str">
        <f t="shared" ca="1" si="281"/>
        <v/>
      </c>
      <c r="I208" s="301" t="str">
        <f t="shared" si="311"/>
        <v/>
      </c>
      <c r="J208" s="302" t="str">
        <f t="shared" ca="1" si="282"/>
        <v/>
      </c>
      <c r="K208" s="301" t="str">
        <f t="shared" si="312"/>
        <v/>
      </c>
      <c r="L208" s="302" t="str">
        <f t="shared" ca="1" si="283"/>
        <v/>
      </c>
      <c r="M208" s="301" t="str">
        <f t="shared" si="313"/>
        <v/>
      </c>
      <c r="N208" s="302" t="str">
        <f t="shared" ca="1" si="284"/>
        <v/>
      </c>
      <c r="O208" s="301" t="str">
        <f t="shared" si="314"/>
        <v/>
      </c>
      <c r="P208" s="302" t="str">
        <f t="shared" ca="1" si="285"/>
        <v/>
      </c>
      <c r="Q208" s="301" t="str">
        <f t="shared" si="315"/>
        <v/>
      </c>
      <c r="R208" s="302" t="str">
        <f t="shared" ca="1" si="286"/>
        <v/>
      </c>
      <c r="S208" s="301" t="str">
        <f t="shared" si="316"/>
        <v/>
      </c>
      <c r="T208" s="302" t="str">
        <f t="shared" si="287"/>
        <v/>
      </c>
      <c r="U208" s="301" t="str">
        <f t="shared" si="317"/>
        <v/>
      </c>
      <c r="V208" s="302" t="str">
        <f t="shared" si="288"/>
        <v/>
      </c>
      <c r="W208" s="301" t="str">
        <f t="shared" si="318"/>
        <v/>
      </c>
      <c r="X208" s="302" t="str">
        <f t="shared" si="289"/>
        <v/>
      </c>
      <c r="Y208" s="301" t="str">
        <f t="shared" si="319"/>
        <v/>
      </c>
      <c r="Z208" s="302" t="str">
        <f t="shared" si="290"/>
        <v/>
      </c>
      <c r="AA208" s="301" t="str">
        <f t="shared" si="320"/>
        <v/>
      </c>
      <c r="AB208" s="302" t="str">
        <f t="shared" si="291"/>
        <v/>
      </c>
      <c r="AC208" s="301" t="str">
        <f t="shared" si="321"/>
        <v/>
      </c>
      <c r="AD208" s="302" t="str">
        <f t="shared" si="292"/>
        <v/>
      </c>
      <c r="AE208" s="301" t="str">
        <f t="shared" si="322"/>
        <v/>
      </c>
      <c r="AF208" s="302" t="str">
        <f t="shared" si="293"/>
        <v/>
      </c>
      <c r="AG208" s="301" t="str">
        <f t="shared" si="323"/>
        <v/>
      </c>
      <c r="AH208" s="302" t="str">
        <f t="shared" si="294"/>
        <v/>
      </c>
      <c r="AI208" s="301" t="str">
        <f t="shared" si="324"/>
        <v/>
      </c>
      <c r="AJ208" s="302" t="str">
        <f t="shared" si="295"/>
        <v/>
      </c>
      <c r="AK208" s="301" t="str">
        <f t="shared" si="325"/>
        <v/>
      </c>
      <c r="AL208" s="302" t="str">
        <f t="shared" si="296"/>
        <v/>
      </c>
      <c r="AM208" s="301" t="str">
        <f t="shared" si="326"/>
        <v/>
      </c>
      <c r="AN208" s="302" t="str">
        <f t="shared" si="297"/>
        <v/>
      </c>
      <c r="AO208" s="301" t="str">
        <f t="shared" si="327"/>
        <v/>
      </c>
      <c r="AP208" s="302" t="str">
        <f t="shared" si="298"/>
        <v/>
      </c>
      <c r="AQ208" s="301" t="str">
        <f t="shared" si="328"/>
        <v/>
      </c>
      <c r="AR208" s="302" t="str">
        <f t="shared" si="299"/>
        <v/>
      </c>
      <c r="AS208" s="301" t="str">
        <f t="shared" si="329"/>
        <v/>
      </c>
      <c r="AT208" s="302" t="str">
        <f t="shared" si="300"/>
        <v/>
      </c>
      <c r="AU208" s="301" t="str">
        <f t="shared" si="330"/>
        <v/>
      </c>
      <c r="AV208" s="302" t="str">
        <f t="shared" si="301"/>
        <v/>
      </c>
      <c r="AW208" s="301" t="str">
        <f t="shared" si="331"/>
        <v/>
      </c>
      <c r="AX208" s="302" t="str">
        <f t="shared" si="302"/>
        <v/>
      </c>
      <c r="AY208" s="301" t="str">
        <f t="shared" si="332"/>
        <v/>
      </c>
      <c r="AZ208" s="302" t="str">
        <f t="shared" si="303"/>
        <v/>
      </c>
      <c r="BA208" s="301" t="str">
        <f t="shared" si="333"/>
        <v/>
      </c>
      <c r="BB208" s="302" t="str">
        <f t="shared" si="304"/>
        <v/>
      </c>
      <c r="BC208" s="301" t="str">
        <f t="shared" si="334"/>
        <v/>
      </c>
      <c r="BD208" s="302" t="str">
        <f t="shared" si="305"/>
        <v/>
      </c>
      <c r="BE208" s="301" t="str">
        <f t="shared" si="335"/>
        <v/>
      </c>
      <c r="BF208" s="79" t="str">
        <f t="shared" si="306"/>
        <v/>
      </c>
      <c r="BG208" s="82" t="str">
        <f t="shared" si="336"/>
        <v/>
      </c>
      <c r="BH208" s="79" t="str">
        <f t="shared" si="307"/>
        <v/>
      </c>
      <c r="BI208" s="82" t="str">
        <f t="shared" si="337"/>
        <v/>
      </c>
      <c r="BJ208" s="79" t="str">
        <f t="shared" si="308"/>
        <v/>
      </c>
      <c r="BK208" s="82" t="str">
        <f t="shared" si="338"/>
        <v/>
      </c>
    </row>
    <row r="209" spans="1:63" s="70" customFormat="1" ht="21" hidden="1" customHeight="1">
      <c r="A209" s="242">
        <v>74</v>
      </c>
      <c r="B209" s="473"/>
      <c r="C209" s="474" t="str">
        <f t="shared" si="278"/>
        <v/>
      </c>
      <c r="D209" s="302" t="str">
        <f t="shared" ca="1" si="279"/>
        <v/>
      </c>
      <c r="E209" s="301" t="str">
        <f t="shared" si="309"/>
        <v/>
      </c>
      <c r="F209" s="302" t="str">
        <f t="shared" ca="1" si="280"/>
        <v/>
      </c>
      <c r="G209" s="301" t="str">
        <f t="shared" si="310"/>
        <v/>
      </c>
      <c r="H209" s="302" t="str">
        <f t="shared" ca="1" si="281"/>
        <v/>
      </c>
      <c r="I209" s="301" t="str">
        <f t="shared" si="311"/>
        <v/>
      </c>
      <c r="J209" s="302" t="str">
        <f t="shared" ca="1" si="282"/>
        <v/>
      </c>
      <c r="K209" s="301" t="str">
        <f t="shared" si="312"/>
        <v/>
      </c>
      <c r="L209" s="302" t="str">
        <f t="shared" ca="1" si="283"/>
        <v/>
      </c>
      <c r="M209" s="301" t="str">
        <f t="shared" si="313"/>
        <v/>
      </c>
      <c r="N209" s="302" t="str">
        <f t="shared" ca="1" si="284"/>
        <v/>
      </c>
      <c r="O209" s="301" t="str">
        <f t="shared" si="314"/>
        <v/>
      </c>
      <c r="P209" s="302" t="str">
        <f t="shared" ca="1" si="285"/>
        <v/>
      </c>
      <c r="Q209" s="301" t="str">
        <f t="shared" si="315"/>
        <v/>
      </c>
      <c r="R209" s="302" t="str">
        <f t="shared" ca="1" si="286"/>
        <v/>
      </c>
      <c r="S209" s="301" t="str">
        <f t="shared" si="316"/>
        <v/>
      </c>
      <c r="T209" s="302" t="str">
        <f t="shared" si="287"/>
        <v/>
      </c>
      <c r="U209" s="301" t="str">
        <f t="shared" si="317"/>
        <v/>
      </c>
      <c r="V209" s="302" t="str">
        <f t="shared" si="288"/>
        <v/>
      </c>
      <c r="W209" s="301" t="str">
        <f t="shared" si="318"/>
        <v/>
      </c>
      <c r="X209" s="302" t="str">
        <f t="shared" si="289"/>
        <v/>
      </c>
      <c r="Y209" s="301" t="str">
        <f t="shared" si="319"/>
        <v/>
      </c>
      <c r="Z209" s="302" t="str">
        <f t="shared" si="290"/>
        <v/>
      </c>
      <c r="AA209" s="301" t="str">
        <f t="shared" si="320"/>
        <v/>
      </c>
      <c r="AB209" s="302" t="str">
        <f t="shared" si="291"/>
        <v/>
      </c>
      <c r="AC209" s="301" t="str">
        <f t="shared" si="321"/>
        <v/>
      </c>
      <c r="AD209" s="302" t="str">
        <f t="shared" si="292"/>
        <v/>
      </c>
      <c r="AE209" s="301" t="str">
        <f t="shared" si="322"/>
        <v/>
      </c>
      <c r="AF209" s="302" t="str">
        <f t="shared" si="293"/>
        <v/>
      </c>
      <c r="AG209" s="301" t="str">
        <f t="shared" si="323"/>
        <v/>
      </c>
      <c r="AH209" s="302" t="str">
        <f t="shared" si="294"/>
        <v/>
      </c>
      <c r="AI209" s="301" t="str">
        <f t="shared" si="324"/>
        <v/>
      </c>
      <c r="AJ209" s="302" t="str">
        <f t="shared" si="295"/>
        <v/>
      </c>
      <c r="AK209" s="301" t="str">
        <f t="shared" si="325"/>
        <v/>
      </c>
      <c r="AL209" s="302" t="str">
        <f t="shared" si="296"/>
        <v/>
      </c>
      <c r="AM209" s="301" t="str">
        <f t="shared" si="326"/>
        <v/>
      </c>
      <c r="AN209" s="302" t="str">
        <f t="shared" si="297"/>
        <v/>
      </c>
      <c r="AO209" s="301" t="str">
        <f t="shared" si="327"/>
        <v/>
      </c>
      <c r="AP209" s="302" t="str">
        <f t="shared" si="298"/>
        <v/>
      </c>
      <c r="AQ209" s="301" t="str">
        <f t="shared" si="328"/>
        <v/>
      </c>
      <c r="AR209" s="302" t="str">
        <f t="shared" si="299"/>
        <v/>
      </c>
      <c r="AS209" s="301" t="str">
        <f t="shared" si="329"/>
        <v/>
      </c>
      <c r="AT209" s="302" t="str">
        <f t="shared" si="300"/>
        <v/>
      </c>
      <c r="AU209" s="301" t="str">
        <f t="shared" si="330"/>
        <v/>
      </c>
      <c r="AV209" s="302" t="str">
        <f t="shared" si="301"/>
        <v/>
      </c>
      <c r="AW209" s="301" t="str">
        <f t="shared" si="331"/>
        <v/>
      </c>
      <c r="AX209" s="302" t="str">
        <f t="shared" si="302"/>
        <v/>
      </c>
      <c r="AY209" s="301" t="str">
        <f t="shared" si="332"/>
        <v/>
      </c>
      <c r="AZ209" s="302" t="str">
        <f t="shared" si="303"/>
        <v/>
      </c>
      <c r="BA209" s="301" t="str">
        <f t="shared" si="333"/>
        <v/>
      </c>
      <c r="BB209" s="302" t="str">
        <f t="shared" si="304"/>
        <v/>
      </c>
      <c r="BC209" s="301" t="str">
        <f t="shared" si="334"/>
        <v/>
      </c>
      <c r="BD209" s="302" t="str">
        <f t="shared" si="305"/>
        <v/>
      </c>
      <c r="BE209" s="301" t="str">
        <f t="shared" si="335"/>
        <v/>
      </c>
      <c r="BF209" s="79" t="str">
        <f t="shared" si="306"/>
        <v/>
      </c>
      <c r="BG209" s="82" t="str">
        <f t="shared" si="336"/>
        <v/>
      </c>
      <c r="BH209" s="79" t="str">
        <f t="shared" si="307"/>
        <v/>
      </c>
      <c r="BI209" s="82" t="str">
        <f t="shared" si="337"/>
        <v/>
      </c>
      <c r="BJ209" s="79" t="str">
        <f t="shared" si="308"/>
        <v/>
      </c>
      <c r="BK209" s="82" t="str">
        <f t="shared" si="338"/>
        <v/>
      </c>
    </row>
    <row r="210" spans="1:63" s="70" customFormat="1" ht="21" hidden="1" customHeight="1">
      <c r="A210" s="242">
        <v>75</v>
      </c>
      <c r="B210" s="473"/>
      <c r="C210" s="474" t="str">
        <f t="shared" si="278"/>
        <v/>
      </c>
      <c r="D210" s="302" t="str">
        <f t="shared" ca="1" si="279"/>
        <v/>
      </c>
      <c r="E210" s="301" t="str">
        <f t="shared" si="309"/>
        <v/>
      </c>
      <c r="F210" s="302" t="str">
        <f t="shared" ca="1" si="280"/>
        <v/>
      </c>
      <c r="G210" s="301" t="str">
        <f t="shared" si="310"/>
        <v/>
      </c>
      <c r="H210" s="302" t="str">
        <f t="shared" ca="1" si="281"/>
        <v/>
      </c>
      <c r="I210" s="301" t="str">
        <f t="shared" si="311"/>
        <v/>
      </c>
      <c r="J210" s="302" t="str">
        <f t="shared" ca="1" si="282"/>
        <v/>
      </c>
      <c r="K210" s="301" t="str">
        <f t="shared" si="312"/>
        <v/>
      </c>
      <c r="L210" s="302" t="str">
        <f t="shared" ca="1" si="283"/>
        <v/>
      </c>
      <c r="M210" s="301" t="str">
        <f t="shared" si="313"/>
        <v/>
      </c>
      <c r="N210" s="302" t="str">
        <f t="shared" ca="1" si="284"/>
        <v/>
      </c>
      <c r="O210" s="301" t="str">
        <f t="shared" si="314"/>
        <v/>
      </c>
      <c r="P210" s="302" t="str">
        <f t="shared" ca="1" si="285"/>
        <v/>
      </c>
      <c r="Q210" s="301" t="str">
        <f t="shared" si="315"/>
        <v/>
      </c>
      <c r="R210" s="302" t="str">
        <f t="shared" ca="1" si="286"/>
        <v/>
      </c>
      <c r="S210" s="301" t="str">
        <f t="shared" si="316"/>
        <v/>
      </c>
      <c r="T210" s="302" t="str">
        <f t="shared" si="287"/>
        <v/>
      </c>
      <c r="U210" s="301" t="str">
        <f t="shared" si="317"/>
        <v/>
      </c>
      <c r="V210" s="302" t="str">
        <f t="shared" si="288"/>
        <v/>
      </c>
      <c r="W210" s="301" t="str">
        <f t="shared" si="318"/>
        <v/>
      </c>
      <c r="X210" s="302" t="str">
        <f t="shared" si="289"/>
        <v/>
      </c>
      <c r="Y210" s="301" t="str">
        <f t="shared" si="319"/>
        <v/>
      </c>
      <c r="Z210" s="302" t="str">
        <f t="shared" si="290"/>
        <v/>
      </c>
      <c r="AA210" s="301" t="str">
        <f t="shared" si="320"/>
        <v/>
      </c>
      <c r="AB210" s="302" t="str">
        <f t="shared" si="291"/>
        <v/>
      </c>
      <c r="AC210" s="301" t="str">
        <f t="shared" si="321"/>
        <v/>
      </c>
      <c r="AD210" s="302" t="str">
        <f t="shared" si="292"/>
        <v/>
      </c>
      <c r="AE210" s="301" t="str">
        <f t="shared" si="322"/>
        <v/>
      </c>
      <c r="AF210" s="302" t="str">
        <f t="shared" si="293"/>
        <v/>
      </c>
      <c r="AG210" s="301" t="str">
        <f t="shared" si="323"/>
        <v/>
      </c>
      <c r="AH210" s="302" t="str">
        <f t="shared" si="294"/>
        <v/>
      </c>
      <c r="AI210" s="301" t="str">
        <f t="shared" si="324"/>
        <v/>
      </c>
      <c r="AJ210" s="302" t="str">
        <f t="shared" si="295"/>
        <v/>
      </c>
      <c r="AK210" s="301" t="str">
        <f t="shared" si="325"/>
        <v/>
      </c>
      <c r="AL210" s="302" t="str">
        <f t="shared" si="296"/>
        <v/>
      </c>
      <c r="AM210" s="301" t="str">
        <f t="shared" si="326"/>
        <v/>
      </c>
      <c r="AN210" s="302" t="str">
        <f t="shared" si="297"/>
        <v/>
      </c>
      <c r="AO210" s="301" t="str">
        <f t="shared" si="327"/>
        <v/>
      </c>
      <c r="AP210" s="302" t="str">
        <f t="shared" si="298"/>
        <v/>
      </c>
      <c r="AQ210" s="301" t="str">
        <f t="shared" si="328"/>
        <v/>
      </c>
      <c r="AR210" s="302" t="str">
        <f t="shared" si="299"/>
        <v/>
      </c>
      <c r="AS210" s="301" t="str">
        <f t="shared" si="329"/>
        <v/>
      </c>
      <c r="AT210" s="302" t="str">
        <f t="shared" si="300"/>
        <v/>
      </c>
      <c r="AU210" s="301" t="str">
        <f t="shared" si="330"/>
        <v/>
      </c>
      <c r="AV210" s="302" t="str">
        <f t="shared" si="301"/>
        <v/>
      </c>
      <c r="AW210" s="301" t="str">
        <f t="shared" si="331"/>
        <v/>
      </c>
      <c r="AX210" s="302" t="str">
        <f t="shared" si="302"/>
        <v/>
      </c>
      <c r="AY210" s="301" t="str">
        <f t="shared" si="332"/>
        <v/>
      </c>
      <c r="AZ210" s="302" t="str">
        <f t="shared" si="303"/>
        <v/>
      </c>
      <c r="BA210" s="301" t="str">
        <f t="shared" si="333"/>
        <v/>
      </c>
      <c r="BB210" s="302" t="str">
        <f t="shared" si="304"/>
        <v/>
      </c>
      <c r="BC210" s="301" t="str">
        <f t="shared" si="334"/>
        <v/>
      </c>
      <c r="BD210" s="302" t="str">
        <f t="shared" si="305"/>
        <v/>
      </c>
      <c r="BE210" s="301" t="str">
        <f t="shared" si="335"/>
        <v/>
      </c>
      <c r="BF210" s="79" t="str">
        <f t="shared" si="306"/>
        <v/>
      </c>
      <c r="BG210" s="82" t="str">
        <f t="shared" si="336"/>
        <v/>
      </c>
      <c r="BH210" s="79" t="str">
        <f t="shared" si="307"/>
        <v/>
      </c>
      <c r="BI210" s="82" t="str">
        <f t="shared" si="337"/>
        <v/>
      </c>
      <c r="BJ210" s="79" t="str">
        <f t="shared" si="308"/>
        <v/>
      </c>
      <c r="BK210" s="82" t="str">
        <f t="shared" si="338"/>
        <v/>
      </c>
    </row>
    <row r="211" spans="1:63" s="70" customFormat="1" ht="21" hidden="1" customHeight="1">
      <c r="A211" s="242">
        <v>76</v>
      </c>
      <c r="B211" s="473"/>
      <c r="C211" s="474" t="str">
        <f t="shared" si="278"/>
        <v/>
      </c>
      <c r="D211" s="302" t="str">
        <f t="shared" ca="1" si="279"/>
        <v/>
      </c>
      <c r="E211" s="301" t="str">
        <f t="shared" si="309"/>
        <v/>
      </c>
      <c r="F211" s="302" t="str">
        <f t="shared" ca="1" si="280"/>
        <v/>
      </c>
      <c r="G211" s="301" t="str">
        <f t="shared" si="310"/>
        <v/>
      </c>
      <c r="H211" s="302" t="str">
        <f t="shared" ca="1" si="281"/>
        <v/>
      </c>
      <c r="I211" s="301" t="str">
        <f t="shared" si="311"/>
        <v/>
      </c>
      <c r="J211" s="302" t="str">
        <f t="shared" ca="1" si="282"/>
        <v/>
      </c>
      <c r="K211" s="301" t="str">
        <f t="shared" si="312"/>
        <v/>
      </c>
      <c r="L211" s="302" t="str">
        <f t="shared" ca="1" si="283"/>
        <v/>
      </c>
      <c r="M211" s="301" t="str">
        <f t="shared" si="313"/>
        <v/>
      </c>
      <c r="N211" s="302" t="str">
        <f t="shared" ca="1" si="284"/>
        <v/>
      </c>
      <c r="O211" s="301" t="str">
        <f t="shared" si="314"/>
        <v/>
      </c>
      <c r="P211" s="302" t="str">
        <f t="shared" ca="1" si="285"/>
        <v/>
      </c>
      <c r="Q211" s="301" t="str">
        <f t="shared" si="315"/>
        <v/>
      </c>
      <c r="R211" s="302" t="str">
        <f t="shared" ca="1" si="286"/>
        <v/>
      </c>
      <c r="S211" s="301" t="str">
        <f t="shared" si="316"/>
        <v/>
      </c>
      <c r="T211" s="302" t="str">
        <f t="shared" si="287"/>
        <v/>
      </c>
      <c r="U211" s="301" t="str">
        <f t="shared" si="317"/>
        <v/>
      </c>
      <c r="V211" s="302" t="str">
        <f t="shared" si="288"/>
        <v/>
      </c>
      <c r="W211" s="301" t="str">
        <f t="shared" si="318"/>
        <v/>
      </c>
      <c r="X211" s="302" t="str">
        <f t="shared" si="289"/>
        <v/>
      </c>
      <c r="Y211" s="301" t="str">
        <f t="shared" si="319"/>
        <v/>
      </c>
      <c r="Z211" s="302" t="str">
        <f t="shared" si="290"/>
        <v/>
      </c>
      <c r="AA211" s="301" t="str">
        <f t="shared" si="320"/>
        <v/>
      </c>
      <c r="AB211" s="302" t="str">
        <f t="shared" si="291"/>
        <v/>
      </c>
      <c r="AC211" s="301" t="str">
        <f t="shared" si="321"/>
        <v/>
      </c>
      <c r="AD211" s="302" t="str">
        <f t="shared" si="292"/>
        <v/>
      </c>
      <c r="AE211" s="301" t="str">
        <f t="shared" si="322"/>
        <v/>
      </c>
      <c r="AF211" s="302" t="str">
        <f t="shared" si="293"/>
        <v/>
      </c>
      <c r="AG211" s="301" t="str">
        <f t="shared" si="323"/>
        <v/>
      </c>
      <c r="AH211" s="302" t="str">
        <f t="shared" si="294"/>
        <v/>
      </c>
      <c r="AI211" s="301" t="str">
        <f t="shared" si="324"/>
        <v/>
      </c>
      <c r="AJ211" s="302" t="str">
        <f t="shared" si="295"/>
        <v/>
      </c>
      <c r="AK211" s="301" t="str">
        <f t="shared" si="325"/>
        <v/>
      </c>
      <c r="AL211" s="302" t="str">
        <f t="shared" si="296"/>
        <v/>
      </c>
      <c r="AM211" s="301" t="str">
        <f t="shared" si="326"/>
        <v/>
      </c>
      <c r="AN211" s="302" t="str">
        <f t="shared" si="297"/>
        <v/>
      </c>
      <c r="AO211" s="301" t="str">
        <f t="shared" si="327"/>
        <v/>
      </c>
      <c r="AP211" s="302" t="str">
        <f t="shared" si="298"/>
        <v/>
      </c>
      <c r="AQ211" s="301" t="str">
        <f t="shared" si="328"/>
        <v/>
      </c>
      <c r="AR211" s="302" t="str">
        <f t="shared" si="299"/>
        <v/>
      </c>
      <c r="AS211" s="301" t="str">
        <f t="shared" si="329"/>
        <v/>
      </c>
      <c r="AT211" s="302" t="str">
        <f t="shared" si="300"/>
        <v/>
      </c>
      <c r="AU211" s="301" t="str">
        <f t="shared" si="330"/>
        <v/>
      </c>
      <c r="AV211" s="302" t="str">
        <f t="shared" si="301"/>
        <v/>
      </c>
      <c r="AW211" s="301" t="str">
        <f t="shared" si="331"/>
        <v/>
      </c>
      <c r="AX211" s="302" t="str">
        <f t="shared" si="302"/>
        <v/>
      </c>
      <c r="AY211" s="301" t="str">
        <f t="shared" si="332"/>
        <v/>
      </c>
      <c r="AZ211" s="302" t="str">
        <f t="shared" si="303"/>
        <v/>
      </c>
      <c r="BA211" s="301" t="str">
        <f t="shared" si="333"/>
        <v/>
      </c>
      <c r="BB211" s="302" t="str">
        <f t="shared" si="304"/>
        <v/>
      </c>
      <c r="BC211" s="301" t="str">
        <f t="shared" si="334"/>
        <v/>
      </c>
      <c r="BD211" s="302" t="str">
        <f t="shared" si="305"/>
        <v/>
      </c>
      <c r="BE211" s="301" t="str">
        <f t="shared" si="335"/>
        <v/>
      </c>
      <c r="BF211" s="79" t="str">
        <f t="shared" si="306"/>
        <v/>
      </c>
      <c r="BG211" s="82" t="str">
        <f t="shared" si="336"/>
        <v/>
      </c>
      <c r="BH211" s="79" t="str">
        <f t="shared" si="307"/>
        <v/>
      </c>
      <c r="BI211" s="82" t="str">
        <f t="shared" si="337"/>
        <v/>
      </c>
      <c r="BJ211" s="79" t="str">
        <f t="shared" si="308"/>
        <v/>
      </c>
      <c r="BK211" s="82" t="str">
        <f t="shared" si="338"/>
        <v/>
      </c>
    </row>
    <row r="212" spans="1:63" s="70" customFormat="1" ht="21" hidden="1" customHeight="1">
      <c r="A212" s="242">
        <v>77</v>
      </c>
      <c r="B212" s="473"/>
      <c r="C212" s="474" t="str">
        <f t="shared" si="278"/>
        <v/>
      </c>
      <c r="D212" s="302" t="str">
        <f t="shared" ca="1" si="279"/>
        <v/>
      </c>
      <c r="E212" s="301" t="str">
        <f t="shared" si="309"/>
        <v/>
      </c>
      <c r="F212" s="302" t="str">
        <f t="shared" ca="1" si="280"/>
        <v/>
      </c>
      <c r="G212" s="301" t="str">
        <f t="shared" si="310"/>
        <v/>
      </c>
      <c r="H212" s="302" t="str">
        <f t="shared" ca="1" si="281"/>
        <v/>
      </c>
      <c r="I212" s="301" t="str">
        <f t="shared" si="311"/>
        <v/>
      </c>
      <c r="J212" s="302" t="str">
        <f t="shared" ca="1" si="282"/>
        <v/>
      </c>
      <c r="K212" s="301" t="str">
        <f t="shared" si="312"/>
        <v/>
      </c>
      <c r="L212" s="302" t="str">
        <f t="shared" ca="1" si="283"/>
        <v/>
      </c>
      <c r="M212" s="301" t="str">
        <f t="shared" si="313"/>
        <v/>
      </c>
      <c r="N212" s="302" t="str">
        <f t="shared" ca="1" si="284"/>
        <v/>
      </c>
      <c r="O212" s="301" t="str">
        <f t="shared" si="314"/>
        <v/>
      </c>
      <c r="P212" s="302" t="str">
        <f t="shared" ca="1" si="285"/>
        <v/>
      </c>
      <c r="Q212" s="301" t="str">
        <f t="shared" si="315"/>
        <v/>
      </c>
      <c r="R212" s="302" t="str">
        <f t="shared" ca="1" si="286"/>
        <v/>
      </c>
      <c r="S212" s="301" t="str">
        <f t="shared" si="316"/>
        <v/>
      </c>
      <c r="T212" s="302" t="str">
        <f t="shared" si="287"/>
        <v/>
      </c>
      <c r="U212" s="301" t="str">
        <f t="shared" si="317"/>
        <v/>
      </c>
      <c r="V212" s="302" t="str">
        <f t="shared" si="288"/>
        <v/>
      </c>
      <c r="W212" s="301" t="str">
        <f t="shared" si="318"/>
        <v/>
      </c>
      <c r="X212" s="302" t="str">
        <f t="shared" si="289"/>
        <v/>
      </c>
      <c r="Y212" s="301" t="str">
        <f t="shared" si="319"/>
        <v/>
      </c>
      <c r="Z212" s="302" t="str">
        <f t="shared" si="290"/>
        <v/>
      </c>
      <c r="AA212" s="301" t="str">
        <f t="shared" si="320"/>
        <v/>
      </c>
      <c r="AB212" s="302" t="str">
        <f t="shared" si="291"/>
        <v/>
      </c>
      <c r="AC212" s="301" t="str">
        <f t="shared" si="321"/>
        <v/>
      </c>
      <c r="AD212" s="302" t="str">
        <f t="shared" si="292"/>
        <v/>
      </c>
      <c r="AE212" s="301" t="str">
        <f t="shared" si="322"/>
        <v/>
      </c>
      <c r="AF212" s="302" t="str">
        <f t="shared" si="293"/>
        <v/>
      </c>
      <c r="AG212" s="301" t="str">
        <f t="shared" si="323"/>
        <v/>
      </c>
      <c r="AH212" s="302" t="str">
        <f t="shared" si="294"/>
        <v/>
      </c>
      <c r="AI212" s="301" t="str">
        <f t="shared" si="324"/>
        <v/>
      </c>
      <c r="AJ212" s="302" t="str">
        <f t="shared" si="295"/>
        <v/>
      </c>
      <c r="AK212" s="301" t="str">
        <f t="shared" si="325"/>
        <v/>
      </c>
      <c r="AL212" s="302" t="str">
        <f t="shared" si="296"/>
        <v/>
      </c>
      <c r="AM212" s="301" t="str">
        <f t="shared" si="326"/>
        <v/>
      </c>
      <c r="AN212" s="302" t="str">
        <f t="shared" si="297"/>
        <v/>
      </c>
      <c r="AO212" s="301" t="str">
        <f t="shared" si="327"/>
        <v/>
      </c>
      <c r="AP212" s="302" t="str">
        <f t="shared" si="298"/>
        <v/>
      </c>
      <c r="AQ212" s="301" t="str">
        <f t="shared" si="328"/>
        <v/>
      </c>
      <c r="AR212" s="302" t="str">
        <f t="shared" si="299"/>
        <v/>
      </c>
      <c r="AS212" s="301" t="str">
        <f t="shared" si="329"/>
        <v/>
      </c>
      <c r="AT212" s="302" t="str">
        <f t="shared" si="300"/>
        <v/>
      </c>
      <c r="AU212" s="301" t="str">
        <f t="shared" si="330"/>
        <v/>
      </c>
      <c r="AV212" s="302" t="str">
        <f t="shared" si="301"/>
        <v/>
      </c>
      <c r="AW212" s="301" t="str">
        <f t="shared" si="331"/>
        <v/>
      </c>
      <c r="AX212" s="302" t="str">
        <f t="shared" si="302"/>
        <v/>
      </c>
      <c r="AY212" s="301" t="str">
        <f t="shared" si="332"/>
        <v/>
      </c>
      <c r="AZ212" s="302" t="str">
        <f t="shared" si="303"/>
        <v/>
      </c>
      <c r="BA212" s="301" t="str">
        <f t="shared" si="333"/>
        <v/>
      </c>
      <c r="BB212" s="302" t="str">
        <f t="shared" si="304"/>
        <v/>
      </c>
      <c r="BC212" s="301" t="str">
        <f t="shared" si="334"/>
        <v/>
      </c>
      <c r="BD212" s="302" t="str">
        <f t="shared" si="305"/>
        <v/>
      </c>
      <c r="BE212" s="301" t="str">
        <f t="shared" si="335"/>
        <v/>
      </c>
      <c r="BF212" s="79" t="str">
        <f t="shared" si="306"/>
        <v/>
      </c>
      <c r="BG212" s="82" t="str">
        <f t="shared" si="336"/>
        <v/>
      </c>
      <c r="BH212" s="79" t="str">
        <f t="shared" si="307"/>
        <v/>
      </c>
      <c r="BI212" s="82" t="str">
        <f t="shared" si="337"/>
        <v/>
      </c>
      <c r="BJ212" s="79" t="str">
        <f t="shared" si="308"/>
        <v/>
      </c>
      <c r="BK212" s="82" t="str">
        <f t="shared" si="338"/>
        <v/>
      </c>
    </row>
    <row r="213" spans="1:63" s="70" customFormat="1" ht="21" hidden="1" customHeight="1">
      <c r="A213" s="242">
        <v>78</v>
      </c>
      <c r="B213" s="473"/>
      <c r="C213" s="474" t="str">
        <f t="shared" si="278"/>
        <v/>
      </c>
      <c r="D213" s="302" t="str">
        <f t="shared" ca="1" si="279"/>
        <v/>
      </c>
      <c r="E213" s="301" t="str">
        <f t="shared" si="309"/>
        <v/>
      </c>
      <c r="F213" s="302" t="str">
        <f t="shared" ca="1" si="280"/>
        <v/>
      </c>
      <c r="G213" s="301" t="str">
        <f t="shared" si="310"/>
        <v/>
      </c>
      <c r="H213" s="302" t="str">
        <f t="shared" ca="1" si="281"/>
        <v/>
      </c>
      <c r="I213" s="301" t="str">
        <f t="shared" si="311"/>
        <v/>
      </c>
      <c r="J213" s="302" t="str">
        <f t="shared" ca="1" si="282"/>
        <v/>
      </c>
      <c r="K213" s="301" t="str">
        <f t="shared" si="312"/>
        <v/>
      </c>
      <c r="L213" s="302" t="str">
        <f t="shared" ca="1" si="283"/>
        <v/>
      </c>
      <c r="M213" s="301" t="str">
        <f t="shared" si="313"/>
        <v/>
      </c>
      <c r="N213" s="302" t="str">
        <f t="shared" ca="1" si="284"/>
        <v/>
      </c>
      <c r="O213" s="301" t="str">
        <f t="shared" si="314"/>
        <v/>
      </c>
      <c r="P213" s="302" t="str">
        <f t="shared" ca="1" si="285"/>
        <v/>
      </c>
      <c r="Q213" s="301" t="str">
        <f t="shared" si="315"/>
        <v/>
      </c>
      <c r="R213" s="302" t="str">
        <f t="shared" ca="1" si="286"/>
        <v/>
      </c>
      <c r="S213" s="301" t="str">
        <f t="shared" si="316"/>
        <v/>
      </c>
      <c r="T213" s="302" t="str">
        <f t="shared" si="287"/>
        <v/>
      </c>
      <c r="U213" s="301" t="str">
        <f t="shared" si="317"/>
        <v/>
      </c>
      <c r="V213" s="302" t="str">
        <f t="shared" si="288"/>
        <v/>
      </c>
      <c r="W213" s="301" t="str">
        <f t="shared" si="318"/>
        <v/>
      </c>
      <c r="X213" s="302" t="str">
        <f t="shared" si="289"/>
        <v/>
      </c>
      <c r="Y213" s="301" t="str">
        <f t="shared" si="319"/>
        <v/>
      </c>
      <c r="Z213" s="302" t="str">
        <f t="shared" si="290"/>
        <v/>
      </c>
      <c r="AA213" s="301" t="str">
        <f t="shared" si="320"/>
        <v/>
      </c>
      <c r="AB213" s="302" t="str">
        <f t="shared" si="291"/>
        <v/>
      </c>
      <c r="AC213" s="301" t="str">
        <f t="shared" si="321"/>
        <v/>
      </c>
      <c r="AD213" s="302" t="str">
        <f t="shared" si="292"/>
        <v/>
      </c>
      <c r="AE213" s="301" t="str">
        <f t="shared" si="322"/>
        <v/>
      </c>
      <c r="AF213" s="302" t="str">
        <f t="shared" si="293"/>
        <v/>
      </c>
      <c r="AG213" s="301" t="str">
        <f t="shared" si="323"/>
        <v/>
      </c>
      <c r="AH213" s="302" t="str">
        <f t="shared" si="294"/>
        <v/>
      </c>
      <c r="AI213" s="301" t="str">
        <f t="shared" si="324"/>
        <v/>
      </c>
      <c r="AJ213" s="302" t="str">
        <f t="shared" si="295"/>
        <v/>
      </c>
      <c r="AK213" s="301" t="str">
        <f t="shared" si="325"/>
        <v/>
      </c>
      <c r="AL213" s="302" t="str">
        <f t="shared" si="296"/>
        <v/>
      </c>
      <c r="AM213" s="301" t="str">
        <f t="shared" si="326"/>
        <v/>
      </c>
      <c r="AN213" s="302" t="str">
        <f t="shared" si="297"/>
        <v/>
      </c>
      <c r="AO213" s="301" t="str">
        <f t="shared" si="327"/>
        <v/>
      </c>
      <c r="AP213" s="302" t="str">
        <f t="shared" si="298"/>
        <v/>
      </c>
      <c r="AQ213" s="301" t="str">
        <f t="shared" si="328"/>
        <v/>
      </c>
      <c r="AR213" s="302" t="str">
        <f t="shared" si="299"/>
        <v/>
      </c>
      <c r="AS213" s="301" t="str">
        <f t="shared" si="329"/>
        <v/>
      </c>
      <c r="AT213" s="302" t="str">
        <f t="shared" si="300"/>
        <v/>
      </c>
      <c r="AU213" s="301" t="str">
        <f t="shared" si="330"/>
        <v/>
      </c>
      <c r="AV213" s="302" t="str">
        <f t="shared" si="301"/>
        <v/>
      </c>
      <c r="AW213" s="301" t="str">
        <f t="shared" si="331"/>
        <v/>
      </c>
      <c r="AX213" s="302" t="str">
        <f t="shared" si="302"/>
        <v/>
      </c>
      <c r="AY213" s="301" t="str">
        <f t="shared" si="332"/>
        <v/>
      </c>
      <c r="AZ213" s="302" t="str">
        <f t="shared" si="303"/>
        <v/>
      </c>
      <c r="BA213" s="301" t="str">
        <f t="shared" si="333"/>
        <v/>
      </c>
      <c r="BB213" s="302" t="str">
        <f t="shared" si="304"/>
        <v/>
      </c>
      <c r="BC213" s="301" t="str">
        <f t="shared" si="334"/>
        <v/>
      </c>
      <c r="BD213" s="302" t="str">
        <f t="shared" si="305"/>
        <v/>
      </c>
      <c r="BE213" s="301" t="str">
        <f t="shared" si="335"/>
        <v/>
      </c>
      <c r="BF213" s="79" t="str">
        <f t="shared" si="306"/>
        <v/>
      </c>
      <c r="BG213" s="82" t="str">
        <f t="shared" si="336"/>
        <v/>
      </c>
      <c r="BH213" s="79" t="str">
        <f t="shared" si="307"/>
        <v/>
      </c>
      <c r="BI213" s="82" t="str">
        <f t="shared" si="337"/>
        <v/>
      </c>
      <c r="BJ213" s="79" t="str">
        <f t="shared" si="308"/>
        <v/>
      </c>
      <c r="BK213" s="82" t="str">
        <f t="shared" si="338"/>
        <v/>
      </c>
    </row>
    <row r="214" spans="1:63" s="70" customFormat="1" ht="21" hidden="1" customHeight="1">
      <c r="A214" s="242">
        <v>79</v>
      </c>
      <c r="B214" s="473"/>
      <c r="C214" s="474" t="str">
        <f t="shared" si="278"/>
        <v/>
      </c>
      <c r="D214" s="302" t="str">
        <f t="shared" ca="1" si="279"/>
        <v/>
      </c>
      <c r="E214" s="301" t="str">
        <f t="shared" si="309"/>
        <v/>
      </c>
      <c r="F214" s="302" t="str">
        <f t="shared" ca="1" si="280"/>
        <v/>
      </c>
      <c r="G214" s="301" t="str">
        <f t="shared" si="310"/>
        <v/>
      </c>
      <c r="H214" s="302" t="str">
        <f t="shared" ca="1" si="281"/>
        <v/>
      </c>
      <c r="I214" s="301" t="str">
        <f t="shared" si="311"/>
        <v/>
      </c>
      <c r="J214" s="302" t="str">
        <f t="shared" ca="1" si="282"/>
        <v/>
      </c>
      <c r="K214" s="301" t="str">
        <f t="shared" si="312"/>
        <v/>
      </c>
      <c r="L214" s="302" t="str">
        <f t="shared" ca="1" si="283"/>
        <v/>
      </c>
      <c r="M214" s="301" t="str">
        <f t="shared" si="313"/>
        <v/>
      </c>
      <c r="N214" s="302" t="str">
        <f t="shared" ca="1" si="284"/>
        <v/>
      </c>
      <c r="O214" s="301" t="str">
        <f t="shared" si="314"/>
        <v/>
      </c>
      <c r="P214" s="302" t="str">
        <f t="shared" ca="1" si="285"/>
        <v/>
      </c>
      <c r="Q214" s="301" t="str">
        <f t="shared" si="315"/>
        <v/>
      </c>
      <c r="R214" s="302" t="str">
        <f t="shared" ca="1" si="286"/>
        <v/>
      </c>
      <c r="S214" s="301" t="str">
        <f t="shared" si="316"/>
        <v/>
      </c>
      <c r="T214" s="302" t="str">
        <f t="shared" si="287"/>
        <v/>
      </c>
      <c r="U214" s="301" t="str">
        <f t="shared" si="317"/>
        <v/>
      </c>
      <c r="V214" s="302" t="str">
        <f t="shared" si="288"/>
        <v/>
      </c>
      <c r="W214" s="301" t="str">
        <f t="shared" si="318"/>
        <v/>
      </c>
      <c r="X214" s="302" t="str">
        <f t="shared" si="289"/>
        <v/>
      </c>
      <c r="Y214" s="301" t="str">
        <f t="shared" si="319"/>
        <v/>
      </c>
      <c r="Z214" s="302" t="str">
        <f t="shared" si="290"/>
        <v/>
      </c>
      <c r="AA214" s="301" t="str">
        <f t="shared" si="320"/>
        <v/>
      </c>
      <c r="AB214" s="302" t="str">
        <f t="shared" si="291"/>
        <v/>
      </c>
      <c r="AC214" s="301" t="str">
        <f t="shared" si="321"/>
        <v/>
      </c>
      <c r="AD214" s="302" t="str">
        <f t="shared" si="292"/>
        <v/>
      </c>
      <c r="AE214" s="301" t="str">
        <f t="shared" si="322"/>
        <v/>
      </c>
      <c r="AF214" s="302" t="str">
        <f t="shared" si="293"/>
        <v/>
      </c>
      <c r="AG214" s="301" t="str">
        <f t="shared" si="323"/>
        <v/>
      </c>
      <c r="AH214" s="302" t="str">
        <f t="shared" si="294"/>
        <v/>
      </c>
      <c r="AI214" s="301" t="str">
        <f t="shared" si="324"/>
        <v/>
      </c>
      <c r="AJ214" s="302" t="str">
        <f t="shared" si="295"/>
        <v/>
      </c>
      <c r="AK214" s="301" t="str">
        <f t="shared" si="325"/>
        <v/>
      </c>
      <c r="AL214" s="302" t="str">
        <f t="shared" si="296"/>
        <v/>
      </c>
      <c r="AM214" s="301" t="str">
        <f t="shared" si="326"/>
        <v/>
      </c>
      <c r="AN214" s="302" t="str">
        <f t="shared" si="297"/>
        <v/>
      </c>
      <c r="AO214" s="301" t="str">
        <f t="shared" si="327"/>
        <v/>
      </c>
      <c r="AP214" s="302" t="str">
        <f t="shared" si="298"/>
        <v/>
      </c>
      <c r="AQ214" s="301" t="str">
        <f t="shared" si="328"/>
        <v/>
      </c>
      <c r="AR214" s="302" t="str">
        <f t="shared" si="299"/>
        <v/>
      </c>
      <c r="AS214" s="301" t="str">
        <f t="shared" si="329"/>
        <v/>
      </c>
      <c r="AT214" s="302" t="str">
        <f t="shared" si="300"/>
        <v/>
      </c>
      <c r="AU214" s="301" t="str">
        <f t="shared" si="330"/>
        <v/>
      </c>
      <c r="AV214" s="302" t="str">
        <f t="shared" si="301"/>
        <v/>
      </c>
      <c r="AW214" s="301" t="str">
        <f t="shared" si="331"/>
        <v/>
      </c>
      <c r="AX214" s="302" t="str">
        <f t="shared" si="302"/>
        <v/>
      </c>
      <c r="AY214" s="301" t="str">
        <f t="shared" si="332"/>
        <v/>
      </c>
      <c r="AZ214" s="302" t="str">
        <f t="shared" si="303"/>
        <v/>
      </c>
      <c r="BA214" s="301" t="str">
        <f t="shared" si="333"/>
        <v/>
      </c>
      <c r="BB214" s="302" t="str">
        <f t="shared" si="304"/>
        <v/>
      </c>
      <c r="BC214" s="301" t="str">
        <f t="shared" si="334"/>
        <v/>
      </c>
      <c r="BD214" s="302" t="str">
        <f t="shared" si="305"/>
        <v/>
      </c>
      <c r="BE214" s="301" t="str">
        <f t="shared" si="335"/>
        <v/>
      </c>
      <c r="BF214" s="79" t="str">
        <f t="shared" si="306"/>
        <v/>
      </c>
      <c r="BG214" s="82" t="str">
        <f t="shared" si="336"/>
        <v/>
      </c>
      <c r="BH214" s="79" t="str">
        <f t="shared" si="307"/>
        <v/>
      </c>
      <c r="BI214" s="82" t="str">
        <f t="shared" si="337"/>
        <v/>
      </c>
      <c r="BJ214" s="79" t="str">
        <f t="shared" si="308"/>
        <v/>
      </c>
      <c r="BK214" s="82" t="str">
        <f t="shared" si="338"/>
        <v/>
      </c>
    </row>
    <row r="215" spans="1:63" s="70" customFormat="1" ht="21" hidden="1" customHeight="1">
      <c r="A215" s="242">
        <v>80</v>
      </c>
      <c r="B215" s="473"/>
      <c r="C215" s="474" t="str">
        <f t="shared" si="278"/>
        <v/>
      </c>
      <c r="D215" s="302" t="str">
        <f t="shared" ca="1" si="279"/>
        <v/>
      </c>
      <c r="E215" s="301" t="str">
        <f t="shared" si="309"/>
        <v/>
      </c>
      <c r="F215" s="302" t="str">
        <f t="shared" ca="1" si="280"/>
        <v/>
      </c>
      <c r="G215" s="301" t="str">
        <f t="shared" si="310"/>
        <v/>
      </c>
      <c r="H215" s="302" t="str">
        <f t="shared" ca="1" si="281"/>
        <v/>
      </c>
      <c r="I215" s="301" t="str">
        <f t="shared" si="311"/>
        <v/>
      </c>
      <c r="J215" s="302" t="str">
        <f t="shared" ca="1" si="282"/>
        <v/>
      </c>
      <c r="K215" s="301" t="str">
        <f t="shared" si="312"/>
        <v/>
      </c>
      <c r="L215" s="302" t="str">
        <f t="shared" ca="1" si="283"/>
        <v/>
      </c>
      <c r="M215" s="301" t="str">
        <f t="shared" si="313"/>
        <v/>
      </c>
      <c r="N215" s="302" t="str">
        <f t="shared" ca="1" si="284"/>
        <v/>
      </c>
      <c r="O215" s="301" t="str">
        <f t="shared" si="314"/>
        <v/>
      </c>
      <c r="P215" s="302" t="str">
        <f t="shared" ca="1" si="285"/>
        <v/>
      </c>
      <c r="Q215" s="301" t="str">
        <f t="shared" si="315"/>
        <v/>
      </c>
      <c r="R215" s="302" t="str">
        <f t="shared" ca="1" si="286"/>
        <v/>
      </c>
      <c r="S215" s="301" t="str">
        <f t="shared" si="316"/>
        <v/>
      </c>
      <c r="T215" s="302" t="str">
        <f t="shared" si="287"/>
        <v/>
      </c>
      <c r="U215" s="301" t="str">
        <f t="shared" si="317"/>
        <v/>
      </c>
      <c r="V215" s="302" t="str">
        <f t="shared" si="288"/>
        <v/>
      </c>
      <c r="W215" s="301" t="str">
        <f t="shared" si="318"/>
        <v/>
      </c>
      <c r="X215" s="302" t="str">
        <f t="shared" si="289"/>
        <v/>
      </c>
      <c r="Y215" s="301" t="str">
        <f t="shared" si="319"/>
        <v/>
      </c>
      <c r="Z215" s="302" t="str">
        <f t="shared" si="290"/>
        <v/>
      </c>
      <c r="AA215" s="301" t="str">
        <f t="shared" si="320"/>
        <v/>
      </c>
      <c r="AB215" s="302" t="str">
        <f t="shared" si="291"/>
        <v/>
      </c>
      <c r="AC215" s="301" t="str">
        <f t="shared" si="321"/>
        <v/>
      </c>
      <c r="AD215" s="302" t="str">
        <f t="shared" si="292"/>
        <v/>
      </c>
      <c r="AE215" s="301" t="str">
        <f t="shared" si="322"/>
        <v/>
      </c>
      <c r="AF215" s="302" t="str">
        <f t="shared" si="293"/>
        <v/>
      </c>
      <c r="AG215" s="301" t="str">
        <f t="shared" si="323"/>
        <v/>
      </c>
      <c r="AH215" s="302" t="str">
        <f t="shared" si="294"/>
        <v/>
      </c>
      <c r="AI215" s="301" t="str">
        <f t="shared" si="324"/>
        <v/>
      </c>
      <c r="AJ215" s="302" t="str">
        <f t="shared" si="295"/>
        <v/>
      </c>
      <c r="AK215" s="301" t="str">
        <f t="shared" si="325"/>
        <v/>
      </c>
      <c r="AL215" s="302" t="str">
        <f t="shared" si="296"/>
        <v/>
      </c>
      <c r="AM215" s="301" t="str">
        <f t="shared" si="326"/>
        <v/>
      </c>
      <c r="AN215" s="302" t="str">
        <f t="shared" si="297"/>
        <v/>
      </c>
      <c r="AO215" s="301" t="str">
        <f t="shared" si="327"/>
        <v/>
      </c>
      <c r="AP215" s="302" t="str">
        <f t="shared" si="298"/>
        <v/>
      </c>
      <c r="AQ215" s="301" t="str">
        <f t="shared" si="328"/>
        <v/>
      </c>
      <c r="AR215" s="302" t="str">
        <f t="shared" si="299"/>
        <v/>
      </c>
      <c r="AS215" s="301" t="str">
        <f t="shared" si="329"/>
        <v/>
      </c>
      <c r="AT215" s="302" t="str">
        <f t="shared" si="300"/>
        <v/>
      </c>
      <c r="AU215" s="301" t="str">
        <f t="shared" si="330"/>
        <v/>
      </c>
      <c r="AV215" s="302" t="str">
        <f t="shared" si="301"/>
        <v/>
      </c>
      <c r="AW215" s="301" t="str">
        <f t="shared" si="331"/>
        <v/>
      </c>
      <c r="AX215" s="302" t="str">
        <f t="shared" si="302"/>
        <v/>
      </c>
      <c r="AY215" s="301" t="str">
        <f t="shared" si="332"/>
        <v/>
      </c>
      <c r="AZ215" s="302" t="str">
        <f t="shared" si="303"/>
        <v/>
      </c>
      <c r="BA215" s="301" t="str">
        <f t="shared" si="333"/>
        <v/>
      </c>
      <c r="BB215" s="302" t="str">
        <f t="shared" si="304"/>
        <v/>
      </c>
      <c r="BC215" s="301" t="str">
        <f t="shared" si="334"/>
        <v/>
      </c>
      <c r="BD215" s="302" t="str">
        <f t="shared" si="305"/>
        <v/>
      </c>
      <c r="BE215" s="301" t="str">
        <f t="shared" si="335"/>
        <v/>
      </c>
      <c r="BF215" s="79" t="str">
        <f t="shared" si="306"/>
        <v/>
      </c>
      <c r="BG215" s="82" t="str">
        <f t="shared" si="336"/>
        <v/>
      </c>
      <c r="BH215" s="79" t="str">
        <f t="shared" si="307"/>
        <v/>
      </c>
      <c r="BI215" s="82" t="str">
        <f t="shared" si="337"/>
        <v/>
      </c>
      <c r="BJ215" s="79" t="str">
        <f t="shared" si="308"/>
        <v/>
      </c>
      <c r="BK215" s="82" t="str">
        <f t="shared" si="338"/>
        <v/>
      </c>
    </row>
    <row r="216" spans="1:63" s="70" customFormat="1" ht="21" hidden="1" customHeight="1">
      <c r="A216" s="242">
        <v>81</v>
      </c>
      <c r="B216" s="473"/>
      <c r="C216" s="474" t="str">
        <f t="shared" si="278"/>
        <v/>
      </c>
      <c r="D216" s="302" t="str">
        <f t="shared" ca="1" si="279"/>
        <v/>
      </c>
      <c r="E216" s="301" t="str">
        <f t="shared" si="309"/>
        <v/>
      </c>
      <c r="F216" s="302" t="str">
        <f t="shared" ca="1" si="280"/>
        <v/>
      </c>
      <c r="G216" s="301" t="str">
        <f t="shared" si="310"/>
        <v/>
      </c>
      <c r="H216" s="302" t="str">
        <f t="shared" ca="1" si="281"/>
        <v/>
      </c>
      <c r="I216" s="301" t="str">
        <f t="shared" si="311"/>
        <v/>
      </c>
      <c r="J216" s="302" t="str">
        <f t="shared" ca="1" si="282"/>
        <v/>
      </c>
      <c r="K216" s="301" t="str">
        <f t="shared" si="312"/>
        <v/>
      </c>
      <c r="L216" s="302" t="str">
        <f t="shared" ca="1" si="283"/>
        <v/>
      </c>
      <c r="M216" s="301" t="str">
        <f t="shared" si="313"/>
        <v/>
      </c>
      <c r="N216" s="302" t="str">
        <f t="shared" ca="1" si="284"/>
        <v/>
      </c>
      <c r="O216" s="301" t="str">
        <f t="shared" si="314"/>
        <v/>
      </c>
      <c r="P216" s="302" t="str">
        <f t="shared" ca="1" si="285"/>
        <v/>
      </c>
      <c r="Q216" s="301" t="str">
        <f t="shared" si="315"/>
        <v/>
      </c>
      <c r="R216" s="302" t="str">
        <f t="shared" ca="1" si="286"/>
        <v/>
      </c>
      <c r="S216" s="301" t="str">
        <f t="shared" si="316"/>
        <v/>
      </c>
      <c r="T216" s="302" t="str">
        <f t="shared" si="287"/>
        <v/>
      </c>
      <c r="U216" s="301" t="str">
        <f t="shared" si="317"/>
        <v/>
      </c>
      <c r="V216" s="302" t="str">
        <f t="shared" si="288"/>
        <v/>
      </c>
      <c r="W216" s="301" t="str">
        <f t="shared" si="318"/>
        <v/>
      </c>
      <c r="X216" s="302" t="str">
        <f t="shared" si="289"/>
        <v/>
      </c>
      <c r="Y216" s="301" t="str">
        <f t="shared" si="319"/>
        <v/>
      </c>
      <c r="Z216" s="302" t="str">
        <f t="shared" si="290"/>
        <v/>
      </c>
      <c r="AA216" s="301" t="str">
        <f t="shared" si="320"/>
        <v/>
      </c>
      <c r="AB216" s="302" t="str">
        <f t="shared" si="291"/>
        <v/>
      </c>
      <c r="AC216" s="301" t="str">
        <f t="shared" si="321"/>
        <v/>
      </c>
      <c r="AD216" s="302" t="str">
        <f t="shared" si="292"/>
        <v/>
      </c>
      <c r="AE216" s="301" t="str">
        <f t="shared" si="322"/>
        <v/>
      </c>
      <c r="AF216" s="302" t="str">
        <f t="shared" si="293"/>
        <v/>
      </c>
      <c r="AG216" s="301" t="str">
        <f t="shared" si="323"/>
        <v/>
      </c>
      <c r="AH216" s="302" t="str">
        <f t="shared" si="294"/>
        <v/>
      </c>
      <c r="AI216" s="301" t="str">
        <f t="shared" si="324"/>
        <v/>
      </c>
      <c r="AJ216" s="302" t="str">
        <f t="shared" si="295"/>
        <v/>
      </c>
      <c r="AK216" s="301" t="str">
        <f t="shared" si="325"/>
        <v/>
      </c>
      <c r="AL216" s="302" t="str">
        <f t="shared" si="296"/>
        <v/>
      </c>
      <c r="AM216" s="301" t="str">
        <f t="shared" si="326"/>
        <v/>
      </c>
      <c r="AN216" s="302" t="str">
        <f t="shared" si="297"/>
        <v/>
      </c>
      <c r="AO216" s="301" t="str">
        <f t="shared" si="327"/>
        <v/>
      </c>
      <c r="AP216" s="302" t="str">
        <f t="shared" si="298"/>
        <v/>
      </c>
      <c r="AQ216" s="301" t="str">
        <f t="shared" si="328"/>
        <v/>
      </c>
      <c r="AR216" s="302" t="str">
        <f t="shared" si="299"/>
        <v/>
      </c>
      <c r="AS216" s="301" t="str">
        <f t="shared" si="329"/>
        <v/>
      </c>
      <c r="AT216" s="302" t="str">
        <f t="shared" si="300"/>
        <v/>
      </c>
      <c r="AU216" s="301" t="str">
        <f t="shared" si="330"/>
        <v/>
      </c>
      <c r="AV216" s="302" t="str">
        <f t="shared" si="301"/>
        <v/>
      </c>
      <c r="AW216" s="301" t="str">
        <f t="shared" si="331"/>
        <v/>
      </c>
      <c r="AX216" s="302" t="str">
        <f t="shared" si="302"/>
        <v/>
      </c>
      <c r="AY216" s="301" t="str">
        <f t="shared" si="332"/>
        <v/>
      </c>
      <c r="AZ216" s="302" t="str">
        <f t="shared" si="303"/>
        <v/>
      </c>
      <c r="BA216" s="301" t="str">
        <f t="shared" si="333"/>
        <v/>
      </c>
      <c r="BB216" s="302" t="str">
        <f t="shared" si="304"/>
        <v/>
      </c>
      <c r="BC216" s="301" t="str">
        <f t="shared" si="334"/>
        <v/>
      </c>
      <c r="BD216" s="302" t="str">
        <f t="shared" si="305"/>
        <v/>
      </c>
      <c r="BE216" s="301" t="str">
        <f t="shared" si="335"/>
        <v/>
      </c>
      <c r="BF216" s="79" t="str">
        <f t="shared" si="306"/>
        <v/>
      </c>
      <c r="BG216" s="82" t="str">
        <f t="shared" si="336"/>
        <v/>
      </c>
      <c r="BH216" s="79" t="str">
        <f t="shared" si="307"/>
        <v/>
      </c>
      <c r="BI216" s="82" t="str">
        <f t="shared" si="337"/>
        <v/>
      </c>
      <c r="BJ216" s="79" t="str">
        <f t="shared" si="308"/>
        <v/>
      </c>
      <c r="BK216" s="82" t="str">
        <f t="shared" si="338"/>
        <v/>
      </c>
    </row>
    <row r="217" spans="1:63" s="70" customFormat="1" ht="21" hidden="1" customHeight="1">
      <c r="A217" s="242">
        <v>82</v>
      </c>
      <c r="B217" s="473"/>
      <c r="C217" s="474" t="str">
        <f t="shared" si="278"/>
        <v/>
      </c>
      <c r="D217" s="302" t="str">
        <f t="shared" ca="1" si="279"/>
        <v/>
      </c>
      <c r="E217" s="301" t="str">
        <f t="shared" si="309"/>
        <v/>
      </c>
      <c r="F217" s="302" t="str">
        <f t="shared" ca="1" si="280"/>
        <v/>
      </c>
      <c r="G217" s="301" t="str">
        <f t="shared" si="310"/>
        <v/>
      </c>
      <c r="H217" s="302" t="str">
        <f t="shared" ca="1" si="281"/>
        <v/>
      </c>
      <c r="I217" s="301" t="str">
        <f t="shared" si="311"/>
        <v/>
      </c>
      <c r="J217" s="302" t="str">
        <f t="shared" ca="1" si="282"/>
        <v/>
      </c>
      <c r="K217" s="301" t="str">
        <f t="shared" si="312"/>
        <v/>
      </c>
      <c r="L217" s="302" t="str">
        <f t="shared" ca="1" si="283"/>
        <v/>
      </c>
      <c r="M217" s="301" t="str">
        <f t="shared" si="313"/>
        <v/>
      </c>
      <c r="N217" s="302" t="str">
        <f t="shared" ca="1" si="284"/>
        <v/>
      </c>
      <c r="O217" s="301" t="str">
        <f t="shared" si="314"/>
        <v/>
      </c>
      <c r="P217" s="302" t="str">
        <f t="shared" ca="1" si="285"/>
        <v/>
      </c>
      <c r="Q217" s="301" t="str">
        <f t="shared" si="315"/>
        <v/>
      </c>
      <c r="R217" s="302" t="str">
        <f t="shared" ca="1" si="286"/>
        <v/>
      </c>
      <c r="S217" s="301" t="str">
        <f t="shared" si="316"/>
        <v/>
      </c>
      <c r="T217" s="302" t="str">
        <f t="shared" si="287"/>
        <v/>
      </c>
      <c r="U217" s="301" t="str">
        <f t="shared" si="317"/>
        <v/>
      </c>
      <c r="V217" s="302" t="str">
        <f t="shared" si="288"/>
        <v/>
      </c>
      <c r="W217" s="301" t="str">
        <f t="shared" si="318"/>
        <v/>
      </c>
      <c r="X217" s="302" t="str">
        <f t="shared" si="289"/>
        <v/>
      </c>
      <c r="Y217" s="301" t="str">
        <f t="shared" si="319"/>
        <v/>
      </c>
      <c r="Z217" s="302" t="str">
        <f t="shared" si="290"/>
        <v/>
      </c>
      <c r="AA217" s="301" t="str">
        <f t="shared" si="320"/>
        <v/>
      </c>
      <c r="AB217" s="302" t="str">
        <f t="shared" si="291"/>
        <v/>
      </c>
      <c r="AC217" s="301" t="str">
        <f t="shared" si="321"/>
        <v/>
      </c>
      <c r="AD217" s="302" t="str">
        <f t="shared" si="292"/>
        <v/>
      </c>
      <c r="AE217" s="301" t="str">
        <f t="shared" si="322"/>
        <v/>
      </c>
      <c r="AF217" s="302" t="str">
        <f t="shared" si="293"/>
        <v/>
      </c>
      <c r="AG217" s="301" t="str">
        <f t="shared" si="323"/>
        <v/>
      </c>
      <c r="AH217" s="302" t="str">
        <f t="shared" si="294"/>
        <v/>
      </c>
      <c r="AI217" s="301" t="str">
        <f t="shared" si="324"/>
        <v/>
      </c>
      <c r="AJ217" s="302" t="str">
        <f t="shared" si="295"/>
        <v/>
      </c>
      <c r="AK217" s="301" t="str">
        <f t="shared" si="325"/>
        <v/>
      </c>
      <c r="AL217" s="302" t="str">
        <f t="shared" si="296"/>
        <v/>
      </c>
      <c r="AM217" s="301" t="str">
        <f t="shared" si="326"/>
        <v/>
      </c>
      <c r="AN217" s="302" t="str">
        <f t="shared" si="297"/>
        <v/>
      </c>
      <c r="AO217" s="301" t="str">
        <f t="shared" si="327"/>
        <v/>
      </c>
      <c r="AP217" s="302" t="str">
        <f t="shared" si="298"/>
        <v/>
      </c>
      <c r="AQ217" s="301" t="str">
        <f t="shared" si="328"/>
        <v/>
      </c>
      <c r="AR217" s="302" t="str">
        <f t="shared" si="299"/>
        <v/>
      </c>
      <c r="AS217" s="301" t="str">
        <f t="shared" si="329"/>
        <v/>
      </c>
      <c r="AT217" s="302" t="str">
        <f t="shared" si="300"/>
        <v/>
      </c>
      <c r="AU217" s="301" t="str">
        <f t="shared" si="330"/>
        <v/>
      </c>
      <c r="AV217" s="302" t="str">
        <f t="shared" si="301"/>
        <v/>
      </c>
      <c r="AW217" s="301" t="str">
        <f t="shared" si="331"/>
        <v/>
      </c>
      <c r="AX217" s="302" t="str">
        <f t="shared" si="302"/>
        <v/>
      </c>
      <c r="AY217" s="301" t="str">
        <f t="shared" si="332"/>
        <v/>
      </c>
      <c r="AZ217" s="302" t="str">
        <f t="shared" si="303"/>
        <v/>
      </c>
      <c r="BA217" s="301" t="str">
        <f t="shared" si="333"/>
        <v/>
      </c>
      <c r="BB217" s="302" t="str">
        <f t="shared" si="304"/>
        <v/>
      </c>
      <c r="BC217" s="301" t="str">
        <f t="shared" si="334"/>
        <v/>
      </c>
      <c r="BD217" s="302" t="str">
        <f t="shared" si="305"/>
        <v/>
      </c>
      <c r="BE217" s="301" t="str">
        <f t="shared" si="335"/>
        <v/>
      </c>
      <c r="BF217" s="79" t="str">
        <f t="shared" si="306"/>
        <v/>
      </c>
      <c r="BG217" s="82" t="str">
        <f t="shared" si="336"/>
        <v/>
      </c>
      <c r="BH217" s="79" t="str">
        <f t="shared" si="307"/>
        <v/>
      </c>
      <c r="BI217" s="82" t="str">
        <f t="shared" si="337"/>
        <v/>
      </c>
      <c r="BJ217" s="79" t="str">
        <f t="shared" si="308"/>
        <v/>
      </c>
      <c r="BK217" s="82" t="str">
        <f t="shared" si="338"/>
        <v/>
      </c>
    </row>
    <row r="218" spans="1:63" s="70" customFormat="1" ht="21" hidden="1" customHeight="1">
      <c r="A218" s="242">
        <v>83</v>
      </c>
      <c r="B218" s="473"/>
      <c r="C218" s="474" t="str">
        <f t="shared" si="278"/>
        <v/>
      </c>
      <c r="D218" s="302" t="str">
        <f t="shared" ca="1" si="279"/>
        <v/>
      </c>
      <c r="E218" s="301" t="str">
        <f t="shared" si="309"/>
        <v/>
      </c>
      <c r="F218" s="302" t="str">
        <f t="shared" ca="1" si="280"/>
        <v/>
      </c>
      <c r="G218" s="301" t="str">
        <f t="shared" si="310"/>
        <v/>
      </c>
      <c r="H218" s="302" t="str">
        <f t="shared" ca="1" si="281"/>
        <v/>
      </c>
      <c r="I218" s="301" t="str">
        <f t="shared" si="311"/>
        <v/>
      </c>
      <c r="J218" s="302" t="str">
        <f t="shared" ca="1" si="282"/>
        <v/>
      </c>
      <c r="K218" s="301" t="str">
        <f t="shared" si="312"/>
        <v/>
      </c>
      <c r="L218" s="302" t="str">
        <f t="shared" ca="1" si="283"/>
        <v/>
      </c>
      <c r="M218" s="301" t="str">
        <f t="shared" si="313"/>
        <v/>
      </c>
      <c r="N218" s="302" t="str">
        <f t="shared" ca="1" si="284"/>
        <v/>
      </c>
      <c r="O218" s="301" t="str">
        <f t="shared" si="314"/>
        <v/>
      </c>
      <c r="P218" s="302" t="str">
        <f t="shared" ca="1" si="285"/>
        <v/>
      </c>
      <c r="Q218" s="301" t="str">
        <f t="shared" si="315"/>
        <v/>
      </c>
      <c r="R218" s="302" t="str">
        <f t="shared" ca="1" si="286"/>
        <v/>
      </c>
      <c r="S218" s="301" t="str">
        <f t="shared" si="316"/>
        <v/>
      </c>
      <c r="T218" s="302" t="str">
        <f t="shared" si="287"/>
        <v/>
      </c>
      <c r="U218" s="301" t="str">
        <f t="shared" si="317"/>
        <v/>
      </c>
      <c r="V218" s="302" t="str">
        <f t="shared" si="288"/>
        <v/>
      </c>
      <c r="W218" s="301" t="str">
        <f t="shared" si="318"/>
        <v/>
      </c>
      <c r="X218" s="302" t="str">
        <f t="shared" si="289"/>
        <v/>
      </c>
      <c r="Y218" s="301" t="str">
        <f t="shared" si="319"/>
        <v/>
      </c>
      <c r="Z218" s="302" t="str">
        <f t="shared" si="290"/>
        <v/>
      </c>
      <c r="AA218" s="301" t="str">
        <f t="shared" si="320"/>
        <v/>
      </c>
      <c r="AB218" s="302" t="str">
        <f t="shared" si="291"/>
        <v/>
      </c>
      <c r="AC218" s="301" t="str">
        <f t="shared" si="321"/>
        <v/>
      </c>
      <c r="AD218" s="302" t="str">
        <f t="shared" si="292"/>
        <v/>
      </c>
      <c r="AE218" s="301" t="str">
        <f t="shared" si="322"/>
        <v/>
      </c>
      <c r="AF218" s="302" t="str">
        <f t="shared" si="293"/>
        <v/>
      </c>
      <c r="AG218" s="301" t="str">
        <f t="shared" si="323"/>
        <v/>
      </c>
      <c r="AH218" s="302" t="str">
        <f t="shared" si="294"/>
        <v/>
      </c>
      <c r="AI218" s="301" t="str">
        <f t="shared" si="324"/>
        <v/>
      </c>
      <c r="AJ218" s="302" t="str">
        <f t="shared" si="295"/>
        <v/>
      </c>
      <c r="AK218" s="301" t="str">
        <f t="shared" si="325"/>
        <v/>
      </c>
      <c r="AL218" s="302" t="str">
        <f t="shared" si="296"/>
        <v/>
      </c>
      <c r="AM218" s="301" t="str">
        <f t="shared" si="326"/>
        <v/>
      </c>
      <c r="AN218" s="302" t="str">
        <f t="shared" si="297"/>
        <v/>
      </c>
      <c r="AO218" s="301" t="str">
        <f t="shared" si="327"/>
        <v/>
      </c>
      <c r="AP218" s="302" t="str">
        <f t="shared" si="298"/>
        <v/>
      </c>
      <c r="AQ218" s="301" t="str">
        <f t="shared" si="328"/>
        <v/>
      </c>
      <c r="AR218" s="302" t="str">
        <f t="shared" si="299"/>
        <v/>
      </c>
      <c r="AS218" s="301" t="str">
        <f t="shared" si="329"/>
        <v/>
      </c>
      <c r="AT218" s="302" t="str">
        <f t="shared" si="300"/>
        <v/>
      </c>
      <c r="AU218" s="301" t="str">
        <f t="shared" si="330"/>
        <v/>
      </c>
      <c r="AV218" s="302" t="str">
        <f t="shared" si="301"/>
        <v/>
      </c>
      <c r="AW218" s="301" t="str">
        <f t="shared" si="331"/>
        <v/>
      </c>
      <c r="AX218" s="302" t="str">
        <f t="shared" si="302"/>
        <v/>
      </c>
      <c r="AY218" s="301" t="str">
        <f t="shared" si="332"/>
        <v/>
      </c>
      <c r="AZ218" s="302" t="str">
        <f t="shared" si="303"/>
        <v/>
      </c>
      <c r="BA218" s="301" t="str">
        <f t="shared" si="333"/>
        <v/>
      </c>
      <c r="BB218" s="302" t="str">
        <f t="shared" si="304"/>
        <v/>
      </c>
      <c r="BC218" s="301" t="str">
        <f t="shared" si="334"/>
        <v/>
      </c>
      <c r="BD218" s="302" t="str">
        <f t="shared" si="305"/>
        <v/>
      </c>
      <c r="BE218" s="301" t="str">
        <f t="shared" si="335"/>
        <v/>
      </c>
      <c r="BF218" s="79" t="str">
        <f t="shared" si="306"/>
        <v/>
      </c>
      <c r="BG218" s="82" t="str">
        <f t="shared" si="336"/>
        <v/>
      </c>
      <c r="BH218" s="79" t="str">
        <f t="shared" si="307"/>
        <v/>
      </c>
      <c r="BI218" s="82" t="str">
        <f t="shared" si="337"/>
        <v/>
      </c>
      <c r="BJ218" s="79" t="str">
        <f t="shared" si="308"/>
        <v/>
      </c>
      <c r="BK218" s="82" t="str">
        <f t="shared" si="338"/>
        <v/>
      </c>
    </row>
    <row r="219" spans="1:63" s="70" customFormat="1" ht="21" hidden="1" customHeight="1">
      <c r="A219" s="242">
        <v>84</v>
      </c>
      <c r="B219" s="473"/>
      <c r="C219" s="474" t="str">
        <f t="shared" si="278"/>
        <v/>
      </c>
      <c r="D219" s="302" t="str">
        <f t="shared" ca="1" si="279"/>
        <v/>
      </c>
      <c r="E219" s="301" t="str">
        <f t="shared" si="309"/>
        <v/>
      </c>
      <c r="F219" s="302" t="str">
        <f t="shared" ca="1" si="280"/>
        <v/>
      </c>
      <c r="G219" s="301" t="str">
        <f t="shared" si="310"/>
        <v/>
      </c>
      <c r="H219" s="302" t="str">
        <f t="shared" ca="1" si="281"/>
        <v/>
      </c>
      <c r="I219" s="301" t="str">
        <f t="shared" si="311"/>
        <v/>
      </c>
      <c r="J219" s="302" t="str">
        <f t="shared" ca="1" si="282"/>
        <v/>
      </c>
      <c r="K219" s="301" t="str">
        <f t="shared" si="312"/>
        <v/>
      </c>
      <c r="L219" s="302" t="str">
        <f t="shared" ca="1" si="283"/>
        <v/>
      </c>
      <c r="M219" s="301" t="str">
        <f t="shared" si="313"/>
        <v/>
      </c>
      <c r="N219" s="302" t="str">
        <f t="shared" ca="1" si="284"/>
        <v/>
      </c>
      <c r="O219" s="301" t="str">
        <f t="shared" si="314"/>
        <v/>
      </c>
      <c r="P219" s="302" t="str">
        <f t="shared" ca="1" si="285"/>
        <v/>
      </c>
      <c r="Q219" s="301" t="str">
        <f t="shared" si="315"/>
        <v/>
      </c>
      <c r="R219" s="302" t="str">
        <f t="shared" ca="1" si="286"/>
        <v/>
      </c>
      <c r="S219" s="301" t="str">
        <f t="shared" si="316"/>
        <v/>
      </c>
      <c r="T219" s="302" t="str">
        <f t="shared" si="287"/>
        <v/>
      </c>
      <c r="U219" s="301" t="str">
        <f t="shared" si="317"/>
        <v/>
      </c>
      <c r="V219" s="302" t="str">
        <f t="shared" si="288"/>
        <v/>
      </c>
      <c r="W219" s="301" t="str">
        <f t="shared" si="318"/>
        <v/>
      </c>
      <c r="X219" s="302" t="str">
        <f t="shared" si="289"/>
        <v/>
      </c>
      <c r="Y219" s="301" t="str">
        <f t="shared" si="319"/>
        <v/>
      </c>
      <c r="Z219" s="302" t="str">
        <f t="shared" si="290"/>
        <v/>
      </c>
      <c r="AA219" s="301" t="str">
        <f t="shared" si="320"/>
        <v/>
      </c>
      <c r="AB219" s="302" t="str">
        <f t="shared" si="291"/>
        <v/>
      </c>
      <c r="AC219" s="301" t="str">
        <f t="shared" si="321"/>
        <v/>
      </c>
      <c r="AD219" s="302" t="str">
        <f t="shared" si="292"/>
        <v/>
      </c>
      <c r="AE219" s="301" t="str">
        <f t="shared" si="322"/>
        <v/>
      </c>
      <c r="AF219" s="302" t="str">
        <f t="shared" si="293"/>
        <v/>
      </c>
      <c r="AG219" s="301" t="str">
        <f t="shared" si="323"/>
        <v/>
      </c>
      <c r="AH219" s="302" t="str">
        <f t="shared" si="294"/>
        <v/>
      </c>
      <c r="AI219" s="301" t="str">
        <f t="shared" si="324"/>
        <v/>
      </c>
      <c r="AJ219" s="302" t="str">
        <f t="shared" si="295"/>
        <v/>
      </c>
      <c r="AK219" s="301" t="str">
        <f t="shared" si="325"/>
        <v/>
      </c>
      <c r="AL219" s="302" t="str">
        <f t="shared" si="296"/>
        <v/>
      </c>
      <c r="AM219" s="301" t="str">
        <f t="shared" si="326"/>
        <v/>
      </c>
      <c r="AN219" s="302" t="str">
        <f t="shared" si="297"/>
        <v/>
      </c>
      <c r="AO219" s="301" t="str">
        <f t="shared" si="327"/>
        <v/>
      </c>
      <c r="AP219" s="302" t="str">
        <f t="shared" si="298"/>
        <v/>
      </c>
      <c r="AQ219" s="301" t="str">
        <f t="shared" si="328"/>
        <v/>
      </c>
      <c r="AR219" s="302" t="str">
        <f t="shared" si="299"/>
        <v/>
      </c>
      <c r="AS219" s="301" t="str">
        <f t="shared" si="329"/>
        <v/>
      </c>
      <c r="AT219" s="302" t="str">
        <f t="shared" si="300"/>
        <v/>
      </c>
      <c r="AU219" s="301" t="str">
        <f t="shared" si="330"/>
        <v/>
      </c>
      <c r="AV219" s="302" t="str">
        <f t="shared" si="301"/>
        <v/>
      </c>
      <c r="AW219" s="301" t="str">
        <f t="shared" si="331"/>
        <v/>
      </c>
      <c r="AX219" s="302" t="str">
        <f t="shared" si="302"/>
        <v/>
      </c>
      <c r="AY219" s="301" t="str">
        <f t="shared" si="332"/>
        <v/>
      </c>
      <c r="AZ219" s="302" t="str">
        <f t="shared" si="303"/>
        <v/>
      </c>
      <c r="BA219" s="301" t="str">
        <f t="shared" si="333"/>
        <v/>
      </c>
      <c r="BB219" s="302" t="str">
        <f t="shared" si="304"/>
        <v/>
      </c>
      <c r="BC219" s="301" t="str">
        <f t="shared" si="334"/>
        <v/>
      </c>
      <c r="BD219" s="302" t="str">
        <f t="shared" si="305"/>
        <v/>
      </c>
      <c r="BE219" s="301" t="str">
        <f t="shared" si="335"/>
        <v/>
      </c>
      <c r="BF219" s="79" t="str">
        <f t="shared" si="306"/>
        <v/>
      </c>
      <c r="BG219" s="82" t="str">
        <f t="shared" si="336"/>
        <v/>
      </c>
      <c r="BH219" s="79" t="str">
        <f t="shared" si="307"/>
        <v/>
      </c>
      <c r="BI219" s="82" t="str">
        <f t="shared" si="337"/>
        <v/>
      </c>
      <c r="BJ219" s="79" t="str">
        <f t="shared" si="308"/>
        <v/>
      </c>
      <c r="BK219" s="82" t="str">
        <f t="shared" si="338"/>
        <v/>
      </c>
    </row>
    <row r="220" spans="1:63" s="70" customFormat="1" ht="21" hidden="1" customHeight="1">
      <c r="A220" s="242">
        <v>85</v>
      </c>
      <c r="B220" s="473"/>
      <c r="C220" s="474" t="str">
        <f t="shared" si="278"/>
        <v/>
      </c>
      <c r="D220" s="302" t="str">
        <f t="shared" ca="1" si="279"/>
        <v/>
      </c>
      <c r="E220" s="301" t="str">
        <f t="shared" si="309"/>
        <v/>
      </c>
      <c r="F220" s="302" t="str">
        <f t="shared" ca="1" si="280"/>
        <v/>
      </c>
      <c r="G220" s="301" t="str">
        <f t="shared" si="310"/>
        <v/>
      </c>
      <c r="H220" s="302" t="str">
        <f t="shared" ca="1" si="281"/>
        <v/>
      </c>
      <c r="I220" s="301" t="str">
        <f t="shared" si="311"/>
        <v/>
      </c>
      <c r="J220" s="302" t="str">
        <f t="shared" ca="1" si="282"/>
        <v/>
      </c>
      <c r="K220" s="301" t="str">
        <f t="shared" si="312"/>
        <v/>
      </c>
      <c r="L220" s="302" t="str">
        <f t="shared" ca="1" si="283"/>
        <v/>
      </c>
      <c r="M220" s="301" t="str">
        <f t="shared" si="313"/>
        <v/>
      </c>
      <c r="N220" s="302" t="str">
        <f t="shared" ca="1" si="284"/>
        <v/>
      </c>
      <c r="O220" s="301" t="str">
        <f t="shared" si="314"/>
        <v/>
      </c>
      <c r="P220" s="302" t="str">
        <f t="shared" ca="1" si="285"/>
        <v/>
      </c>
      <c r="Q220" s="301" t="str">
        <f t="shared" si="315"/>
        <v/>
      </c>
      <c r="R220" s="302" t="str">
        <f t="shared" ca="1" si="286"/>
        <v/>
      </c>
      <c r="S220" s="301" t="str">
        <f t="shared" si="316"/>
        <v/>
      </c>
      <c r="T220" s="302" t="str">
        <f t="shared" si="287"/>
        <v/>
      </c>
      <c r="U220" s="301" t="str">
        <f t="shared" si="317"/>
        <v/>
      </c>
      <c r="V220" s="302" t="str">
        <f t="shared" si="288"/>
        <v/>
      </c>
      <c r="W220" s="301" t="str">
        <f t="shared" si="318"/>
        <v/>
      </c>
      <c r="X220" s="302" t="str">
        <f t="shared" si="289"/>
        <v/>
      </c>
      <c r="Y220" s="301" t="str">
        <f t="shared" si="319"/>
        <v/>
      </c>
      <c r="Z220" s="302" t="str">
        <f t="shared" si="290"/>
        <v/>
      </c>
      <c r="AA220" s="301" t="str">
        <f t="shared" si="320"/>
        <v/>
      </c>
      <c r="AB220" s="302" t="str">
        <f t="shared" si="291"/>
        <v/>
      </c>
      <c r="AC220" s="301" t="str">
        <f t="shared" si="321"/>
        <v/>
      </c>
      <c r="AD220" s="302" t="str">
        <f t="shared" si="292"/>
        <v/>
      </c>
      <c r="AE220" s="301" t="str">
        <f t="shared" si="322"/>
        <v/>
      </c>
      <c r="AF220" s="302" t="str">
        <f t="shared" si="293"/>
        <v/>
      </c>
      <c r="AG220" s="301" t="str">
        <f t="shared" si="323"/>
        <v/>
      </c>
      <c r="AH220" s="302" t="str">
        <f t="shared" si="294"/>
        <v/>
      </c>
      <c r="AI220" s="301" t="str">
        <f t="shared" si="324"/>
        <v/>
      </c>
      <c r="AJ220" s="302" t="str">
        <f t="shared" si="295"/>
        <v/>
      </c>
      <c r="AK220" s="301" t="str">
        <f t="shared" si="325"/>
        <v/>
      </c>
      <c r="AL220" s="302" t="str">
        <f t="shared" si="296"/>
        <v/>
      </c>
      <c r="AM220" s="301" t="str">
        <f t="shared" si="326"/>
        <v/>
      </c>
      <c r="AN220" s="302" t="str">
        <f t="shared" si="297"/>
        <v/>
      </c>
      <c r="AO220" s="301" t="str">
        <f t="shared" si="327"/>
        <v/>
      </c>
      <c r="AP220" s="302" t="str">
        <f t="shared" si="298"/>
        <v/>
      </c>
      <c r="AQ220" s="301" t="str">
        <f t="shared" si="328"/>
        <v/>
      </c>
      <c r="AR220" s="302" t="str">
        <f t="shared" si="299"/>
        <v/>
      </c>
      <c r="AS220" s="301" t="str">
        <f t="shared" si="329"/>
        <v/>
      </c>
      <c r="AT220" s="302" t="str">
        <f t="shared" si="300"/>
        <v/>
      </c>
      <c r="AU220" s="301" t="str">
        <f t="shared" si="330"/>
        <v/>
      </c>
      <c r="AV220" s="302" t="str">
        <f t="shared" si="301"/>
        <v/>
      </c>
      <c r="AW220" s="301" t="str">
        <f t="shared" si="331"/>
        <v/>
      </c>
      <c r="AX220" s="302" t="str">
        <f t="shared" si="302"/>
        <v/>
      </c>
      <c r="AY220" s="301" t="str">
        <f t="shared" si="332"/>
        <v/>
      </c>
      <c r="AZ220" s="302" t="str">
        <f t="shared" si="303"/>
        <v/>
      </c>
      <c r="BA220" s="301" t="str">
        <f t="shared" si="333"/>
        <v/>
      </c>
      <c r="BB220" s="302" t="str">
        <f t="shared" si="304"/>
        <v/>
      </c>
      <c r="BC220" s="301" t="str">
        <f t="shared" si="334"/>
        <v/>
      </c>
      <c r="BD220" s="302" t="str">
        <f t="shared" si="305"/>
        <v/>
      </c>
      <c r="BE220" s="301" t="str">
        <f t="shared" si="335"/>
        <v/>
      </c>
      <c r="BF220" s="79" t="str">
        <f t="shared" si="306"/>
        <v/>
      </c>
      <c r="BG220" s="82" t="str">
        <f t="shared" si="336"/>
        <v/>
      </c>
      <c r="BH220" s="79" t="str">
        <f t="shared" si="307"/>
        <v/>
      </c>
      <c r="BI220" s="82" t="str">
        <f t="shared" si="337"/>
        <v/>
      </c>
      <c r="BJ220" s="79" t="str">
        <f t="shared" si="308"/>
        <v/>
      </c>
      <c r="BK220" s="82" t="str">
        <f t="shared" si="338"/>
        <v/>
      </c>
    </row>
    <row r="221" spans="1:63" s="70" customFormat="1" ht="21" hidden="1" customHeight="1">
      <c r="A221" s="242">
        <v>86</v>
      </c>
      <c r="B221" s="473"/>
      <c r="C221" s="474" t="str">
        <f t="shared" si="278"/>
        <v/>
      </c>
      <c r="D221" s="302" t="str">
        <f t="shared" ca="1" si="279"/>
        <v/>
      </c>
      <c r="E221" s="301" t="str">
        <f t="shared" si="309"/>
        <v/>
      </c>
      <c r="F221" s="302" t="str">
        <f t="shared" ca="1" si="280"/>
        <v/>
      </c>
      <c r="G221" s="301" t="str">
        <f t="shared" si="310"/>
        <v/>
      </c>
      <c r="H221" s="302" t="str">
        <f t="shared" ca="1" si="281"/>
        <v/>
      </c>
      <c r="I221" s="301" t="str">
        <f t="shared" si="311"/>
        <v/>
      </c>
      <c r="J221" s="302" t="str">
        <f t="shared" ca="1" si="282"/>
        <v/>
      </c>
      <c r="K221" s="301" t="str">
        <f t="shared" si="312"/>
        <v/>
      </c>
      <c r="L221" s="302" t="str">
        <f t="shared" ca="1" si="283"/>
        <v/>
      </c>
      <c r="M221" s="301" t="str">
        <f t="shared" si="313"/>
        <v/>
      </c>
      <c r="N221" s="302" t="str">
        <f t="shared" ca="1" si="284"/>
        <v/>
      </c>
      <c r="O221" s="301" t="str">
        <f t="shared" si="314"/>
        <v/>
      </c>
      <c r="P221" s="302" t="str">
        <f t="shared" ca="1" si="285"/>
        <v/>
      </c>
      <c r="Q221" s="301" t="str">
        <f t="shared" si="315"/>
        <v/>
      </c>
      <c r="R221" s="302" t="str">
        <f t="shared" ca="1" si="286"/>
        <v/>
      </c>
      <c r="S221" s="301" t="str">
        <f t="shared" si="316"/>
        <v/>
      </c>
      <c r="T221" s="302" t="str">
        <f t="shared" si="287"/>
        <v/>
      </c>
      <c r="U221" s="301" t="str">
        <f t="shared" si="317"/>
        <v/>
      </c>
      <c r="V221" s="302" t="str">
        <f t="shared" si="288"/>
        <v/>
      </c>
      <c r="W221" s="301" t="str">
        <f t="shared" si="318"/>
        <v/>
      </c>
      <c r="X221" s="302" t="str">
        <f t="shared" si="289"/>
        <v/>
      </c>
      <c r="Y221" s="301" t="str">
        <f t="shared" si="319"/>
        <v/>
      </c>
      <c r="Z221" s="302" t="str">
        <f t="shared" si="290"/>
        <v/>
      </c>
      <c r="AA221" s="301" t="str">
        <f t="shared" si="320"/>
        <v/>
      </c>
      <c r="AB221" s="302" t="str">
        <f t="shared" si="291"/>
        <v/>
      </c>
      <c r="AC221" s="301" t="str">
        <f t="shared" si="321"/>
        <v/>
      </c>
      <c r="AD221" s="302" t="str">
        <f t="shared" si="292"/>
        <v/>
      </c>
      <c r="AE221" s="301" t="str">
        <f t="shared" si="322"/>
        <v/>
      </c>
      <c r="AF221" s="302" t="str">
        <f t="shared" si="293"/>
        <v/>
      </c>
      <c r="AG221" s="301" t="str">
        <f t="shared" si="323"/>
        <v/>
      </c>
      <c r="AH221" s="302" t="str">
        <f t="shared" si="294"/>
        <v/>
      </c>
      <c r="AI221" s="301" t="str">
        <f t="shared" si="324"/>
        <v/>
      </c>
      <c r="AJ221" s="302" t="str">
        <f t="shared" si="295"/>
        <v/>
      </c>
      <c r="AK221" s="301" t="str">
        <f t="shared" si="325"/>
        <v/>
      </c>
      <c r="AL221" s="302" t="str">
        <f t="shared" si="296"/>
        <v/>
      </c>
      <c r="AM221" s="301" t="str">
        <f t="shared" si="326"/>
        <v/>
      </c>
      <c r="AN221" s="302" t="str">
        <f t="shared" si="297"/>
        <v/>
      </c>
      <c r="AO221" s="301" t="str">
        <f t="shared" si="327"/>
        <v/>
      </c>
      <c r="AP221" s="302" t="str">
        <f t="shared" si="298"/>
        <v/>
      </c>
      <c r="AQ221" s="301" t="str">
        <f t="shared" si="328"/>
        <v/>
      </c>
      <c r="AR221" s="302" t="str">
        <f t="shared" si="299"/>
        <v/>
      </c>
      <c r="AS221" s="301" t="str">
        <f t="shared" si="329"/>
        <v/>
      </c>
      <c r="AT221" s="302" t="str">
        <f t="shared" si="300"/>
        <v/>
      </c>
      <c r="AU221" s="301" t="str">
        <f t="shared" si="330"/>
        <v/>
      </c>
      <c r="AV221" s="302" t="str">
        <f t="shared" si="301"/>
        <v/>
      </c>
      <c r="AW221" s="301" t="str">
        <f t="shared" si="331"/>
        <v/>
      </c>
      <c r="AX221" s="302" t="str">
        <f t="shared" si="302"/>
        <v/>
      </c>
      <c r="AY221" s="301" t="str">
        <f t="shared" si="332"/>
        <v/>
      </c>
      <c r="AZ221" s="302" t="str">
        <f t="shared" si="303"/>
        <v/>
      </c>
      <c r="BA221" s="301" t="str">
        <f t="shared" si="333"/>
        <v/>
      </c>
      <c r="BB221" s="302" t="str">
        <f t="shared" si="304"/>
        <v/>
      </c>
      <c r="BC221" s="301" t="str">
        <f t="shared" si="334"/>
        <v/>
      </c>
      <c r="BD221" s="302" t="str">
        <f t="shared" si="305"/>
        <v/>
      </c>
      <c r="BE221" s="301" t="str">
        <f t="shared" si="335"/>
        <v/>
      </c>
      <c r="BF221" s="79" t="str">
        <f t="shared" si="306"/>
        <v/>
      </c>
      <c r="BG221" s="82" t="str">
        <f t="shared" si="336"/>
        <v/>
      </c>
      <c r="BH221" s="79" t="str">
        <f t="shared" si="307"/>
        <v/>
      </c>
      <c r="BI221" s="82" t="str">
        <f t="shared" si="337"/>
        <v/>
      </c>
      <c r="BJ221" s="79" t="str">
        <f t="shared" si="308"/>
        <v/>
      </c>
      <c r="BK221" s="82" t="str">
        <f t="shared" si="338"/>
        <v/>
      </c>
    </row>
    <row r="222" spans="1:63" s="70" customFormat="1" ht="21" hidden="1" customHeight="1">
      <c r="A222" s="242">
        <v>87</v>
      </c>
      <c r="B222" s="473"/>
      <c r="C222" s="474" t="str">
        <f t="shared" si="278"/>
        <v/>
      </c>
      <c r="D222" s="302" t="str">
        <f t="shared" ca="1" si="279"/>
        <v/>
      </c>
      <c r="E222" s="301" t="str">
        <f t="shared" si="309"/>
        <v/>
      </c>
      <c r="F222" s="302" t="str">
        <f t="shared" ca="1" si="280"/>
        <v/>
      </c>
      <c r="G222" s="301" t="str">
        <f t="shared" si="310"/>
        <v/>
      </c>
      <c r="H222" s="302" t="str">
        <f t="shared" ca="1" si="281"/>
        <v/>
      </c>
      <c r="I222" s="301" t="str">
        <f t="shared" si="311"/>
        <v/>
      </c>
      <c r="J222" s="302" t="str">
        <f t="shared" ca="1" si="282"/>
        <v/>
      </c>
      <c r="K222" s="301" t="str">
        <f t="shared" si="312"/>
        <v/>
      </c>
      <c r="L222" s="302" t="str">
        <f t="shared" ca="1" si="283"/>
        <v/>
      </c>
      <c r="M222" s="301" t="str">
        <f t="shared" si="313"/>
        <v/>
      </c>
      <c r="N222" s="302" t="str">
        <f t="shared" ca="1" si="284"/>
        <v/>
      </c>
      <c r="O222" s="301" t="str">
        <f t="shared" si="314"/>
        <v/>
      </c>
      <c r="P222" s="302" t="str">
        <f t="shared" ca="1" si="285"/>
        <v/>
      </c>
      <c r="Q222" s="301" t="str">
        <f t="shared" si="315"/>
        <v/>
      </c>
      <c r="R222" s="302" t="str">
        <f t="shared" ca="1" si="286"/>
        <v/>
      </c>
      <c r="S222" s="301" t="str">
        <f t="shared" si="316"/>
        <v/>
      </c>
      <c r="T222" s="302" t="str">
        <f t="shared" si="287"/>
        <v/>
      </c>
      <c r="U222" s="301" t="str">
        <f t="shared" si="317"/>
        <v/>
      </c>
      <c r="V222" s="302" t="str">
        <f t="shared" si="288"/>
        <v/>
      </c>
      <c r="W222" s="301" t="str">
        <f t="shared" si="318"/>
        <v/>
      </c>
      <c r="X222" s="302" t="str">
        <f t="shared" si="289"/>
        <v/>
      </c>
      <c r="Y222" s="301" t="str">
        <f t="shared" si="319"/>
        <v/>
      </c>
      <c r="Z222" s="302" t="str">
        <f t="shared" si="290"/>
        <v/>
      </c>
      <c r="AA222" s="301" t="str">
        <f t="shared" si="320"/>
        <v/>
      </c>
      <c r="AB222" s="302" t="str">
        <f t="shared" si="291"/>
        <v/>
      </c>
      <c r="AC222" s="301" t="str">
        <f t="shared" si="321"/>
        <v/>
      </c>
      <c r="AD222" s="302" t="str">
        <f t="shared" si="292"/>
        <v/>
      </c>
      <c r="AE222" s="301" t="str">
        <f t="shared" si="322"/>
        <v/>
      </c>
      <c r="AF222" s="302" t="str">
        <f t="shared" si="293"/>
        <v/>
      </c>
      <c r="AG222" s="301" t="str">
        <f t="shared" si="323"/>
        <v/>
      </c>
      <c r="AH222" s="302" t="str">
        <f t="shared" si="294"/>
        <v/>
      </c>
      <c r="AI222" s="301" t="str">
        <f t="shared" si="324"/>
        <v/>
      </c>
      <c r="AJ222" s="302" t="str">
        <f t="shared" si="295"/>
        <v/>
      </c>
      <c r="AK222" s="301" t="str">
        <f t="shared" si="325"/>
        <v/>
      </c>
      <c r="AL222" s="302" t="str">
        <f t="shared" si="296"/>
        <v/>
      </c>
      <c r="AM222" s="301" t="str">
        <f t="shared" si="326"/>
        <v/>
      </c>
      <c r="AN222" s="302" t="str">
        <f t="shared" si="297"/>
        <v/>
      </c>
      <c r="AO222" s="301" t="str">
        <f t="shared" si="327"/>
        <v/>
      </c>
      <c r="AP222" s="302" t="str">
        <f t="shared" si="298"/>
        <v/>
      </c>
      <c r="AQ222" s="301" t="str">
        <f t="shared" si="328"/>
        <v/>
      </c>
      <c r="AR222" s="302" t="str">
        <f t="shared" si="299"/>
        <v/>
      </c>
      <c r="AS222" s="301" t="str">
        <f t="shared" si="329"/>
        <v/>
      </c>
      <c r="AT222" s="302" t="str">
        <f t="shared" si="300"/>
        <v/>
      </c>
      <c r="AU222" s="301" t="str">
        <f t="shared" si="330"/>
        <v/>
      </c>
      <c r="AV222" s="302" t="str">
        <f t="shared" si="301"/>
        <v/>
      </c>
      <c r="AW222" s="301" t="str">
        <f t="shared" si="331"/>
        <v/>
      </c>
      <c r="AX222" s="302" t="str">
        <f t="shared" si="302"/>
        <v/>
      </c>
      <c r="AY222" s="301" t="str">
        <f t="shared" si="332"/>
        <v/>
      </c>
      <c r="AZ222" s="302" t="str">
        <f t="shared" si="303"/>
        <v/>
      </c>
      <c r="BA222" s="301" t="str">
        <f t="shared" si="333"/>
        <v/>
      </c>
      <c r="BB222" s="302" t="str">
        <f t="shared" si="304"/>
        <v/>
      </c>
      <c r="BC222" s="301" t="str">
        <f t="shared" si="334"/>
        <v/>
      </c>
      <c r="BD222" s="302" t="str">
        <f t="shared" si="305"/>
        <v/>
      </c>
      <c r="BE222" s="301" t="str">
        <f t="shared" si="335"/>
        <v/>
      </c>
      <c r="BF222" s="79" t="str">
        <f t="shared" si="306"/>
        <v/>
      </c>
      <c r="BG222" s="82" t="str">
        <f t="shared" si="336"/>
        <v/>
      </c>
      <c r="BH222" s="79" t="str">
        <f t="shared" si="307"/>
        <v/>
      </c>
      <c r="BI222" s="82" t="str">
        <f t="shared" si="337"/>
        <v/>
      </c>
      <c r="BJ222" s="79" t="str">
        <f t="shared" si="308"/>
        <v/>
      </c>
      <c r="BK222" s="82" t="str">
        <f t="shared" si="338"/>
        <v/>
      </c>
    </row>
    <row r="223" spans="1:63" s="70" customFormat="1" ht="21" hidden="1" customHeight="1">
      <c r="A223" s="242">
        <v>88</v>
      </c>
      <c r="B223" s="473"/>
      <c r="C223" s="474" t="str">
        <f t="shared" si="278"/>
        <v/>
      </c>
      <c r="D223" s="302" t="str">
        <f t="shared" ca="1" si="279"/>
        <v/>
      </c>
      <c r="E223" s="301" t="str">
        <f t="shared" si="309"/>
        <v/>
      </c>
      <c r="F223" s="302" t="str">
        <f t="shared" ca="1" si="280"/>
        <v/>
      </c>
      <c r="G223" s="301" t="str">
        <f t="shared" si="310"/>
        <v/>
      </c>
      <c r="H223" s="302" t="str">
        <f t="shared" ca="1" si="281"/>
        <v/>
      </c>
      <c r="I223" s="301" t="str">
        <f t="shared" si="311"/>
        <v/>
      </c>
      <c r="J223" s="302" t="str">
        <f t="shared" ca="1" si="282"/>
        <v/>
      </c>
      <c r="K223" s="301" t="str">
        <f t="shared" si="312"/>
        <v/>
      </c>
      <c r="L223" s="302" t="str">
        <f t="shared" ca="1" si="283"/>
        <v/>
      </c>
      <c r="M223" s="301" t="str">
        <f t="shared" si="313"/>
        <v/>
      </c>
      <c r="N223" s="302" t="str">
        <f t="shared" ca="1" si="284"/>
        <v/>
      </c>
      <c r="O223" s="301" t="str">
        <f t="shared" si="314"/>
        <v/>
      </c>
      <c r="P223" s="302" t="str">
        <f t="shared" ca="1" si="285"/>
        <v/>
      </c>
      <c r="Q223" s="301" t="str">
        <f t="shared" si="315"/>
        <v/>
      </c>
      <c r="R223" s="302" t="str">
        <f t="shared" ca="1" si="286"/>
        <v/>
      </c>
      <c r="S223" s="301" t="str">
        <f t="shared" si="316"/>
        <v/>
      </c>
      <c r="T223" s="302" t="str">
        <f t="shared" si="287"/>
        <v/>
      </c>
      <c r="U223" s="301" t="str">
        <f t="shared" si="317"/>
        <v/>
      </c>
      <c r="V223" s="302" t="str">
        <f t="shared" si="288"/>
        <v/>
      </c>
      <c r="W223" s="301" t="str">
        <f t="shared" si="318"/>
        <v/>
      </c>
      <c r="X223" s="302" t="str">
        <f t="shared" si="289"/>
        <v/>
      </c>
      <c r="Y223" s="301" t="str">
        <f t="shared" si="319"/>
        <v/>
      </c>
      <c r="Z223" s="302" t="str">
        <f t="shared" si="290"/>
        <v/>
      </c>
      <c r="AA223" s="301" t="str">
        <f t="shared" si="320"/>
        <v/>
      </c>
      <c r="AB223" s="302" t="str">
        <f t="shared" si="291"/>
        <v/>
      </c>
      <c r="AC223" s="301" t="str">
        <f t="shared" si="321"/>
        <v/>
      </c>
      <c r="AD223" s="302" t="str">
        <f t="shared" si="292"/>
        <v/>
      </c>
      <c r="AE223" s="301" t="str">
        <f t="shared" si="322"/>
        <v/>
      </c>
      <c r="AF223" s="302" t="str">
        <f t="shared" si="293"/>
        <v/>
      </c>
      <c r="AG223" s="301" t="str">
        <f t="shared" si="323"/>
        <v/>
      </c>
      <c r="AH223" s="302" t="str">
        <f t="shared" si="294"/>
        <v/>
      </c>
      <c r="AI223" s="301" t="str">
        <f t="shared" si="324"/>
        <v/>
      </c>
      <c r="AJ223" s="302" t="str">
        <f t="shared" si="295"/>
        <v/>
      </c>
      <c r="AK223" s="301" t="str">
        <f t="shared" si="325"/>
        <v/>
      </c>
      <c r="AL223" s="302" t="str">
        <f t="shared" si="296"/>
        <v/>
      </c>
      <c r="AM223" s="301" t="str">
        <f t="shared" si="326"/>
        <v/>
      </c>
      <c r="AN223" s="302" t="str">
        <f t="shared" si="297"/>
        <v/>
      </c>
      <c r="AO223" s="301" t="str">
        <f t="shared" si="327"/>
        <v/>
      </c>
      <c r="AP223" s="302" t="str">
        <f t="shared" si="298"/>
        <v/>
      </c>
      <c r="AQ223" s="301" t="str">
        <f t="shared" si="328"/>
        <v/>
      </c>
      <c r="AR223" s="302" t="str">
        <f t="shared" si="299"/>
        <v/>
      </c>
      <c r="AS223" s="301" t="str">
        <f t="shared" si="329"/>
        <v/>
      </c>
      <c r="AT223" s="302" t="str">
        <f t="shared" si="300"/>
        <v/>
      </c>
      <c r="AU223" s="301" t="str">
        <f t="shared" si="330"/>
        <v/>
      </c>
      <c r="AV223" s="302" t="str">
        <f t="shared" si="301"/>
        <v/>
      </c>
      <c r="AW223" s="301" t="str">
        <f t="shared" si="331"/>
        <v/>
      </c>
      <c r="AX223" s="302" t="str">
        <f t="shared" si="302"/>
        <v/>
      </c>
      <c r="AY223" s="301" t="str">
        <f t="shared" si="332"/>
        <v/>
      </c>
      <c r="AZ223" s="302" t="str">
        <f t="shared" si="303"/>
        <v/>
      </c>
      <c r="BA223" s="301" t="str">
        <f t="shared" si="333"/>
        <v/>
      </c>
      <c r="BB223" s="302" t="str">
        <f t="shared" si="304"/>
        <v/>
      </c>
      <c r="BC223" s="301" t="str">
        <f t="shared" si="334"/>
        <v/>
      </c>
      <c r="BD223" s="302" t="str">
        <f t="shared" si="305"/>
        <v/>
      </c>
      <c r="BE223" s="301" t="str">
        <f t="shared" si="335"/>
        <v/>
      </c>
      <c r="BF223" s="79" t="str">
        <f t="shared" si="306"/>
        <v/>
      </c>
      <c r="BG223" s="82" t="str">
        <f t="shared" si="336"/>
        <v/>
      </c>
      <c r="BH223" s="79" t="str">
        <f t="shared" si="307"/>
        <v/>
      </c>
      <c r="BI223" s="82" t="str">
        <f t="shared" si="337"/>
        <v/>
      </c>
      <c r="BJ223" s="79" t="str">
        <f t="shared" si="308"/>
        <v/>
      </c>
      <c r="BK223" s="82" t="str">
        <f t="shared" si="338"/>
        <v/>
      </c>
    </row>
    <row r="224" spans="1:63" s="70" customFormat="1" ht="21" hidden="1" customHeight="1">
      <c r="A224" s="242">
        <v>89</v>
      </c>
      <c r="B224" s="473"/>
      <c r="C224" s="474" t="str">
        <f t="shared" si="278"/>
        <v/>
      </c>
      <c r="D224" s="302" t="str">
        <f t="shared" ca="1" si="279"/>
        <v/>
      </c>
      <c r="E224" s="301" t="str">
        <f t="shared" si="309"/>
        <v/>
      </c>
      <c r="F224" s="302" t="str">
        <f t="shared" ca="1" si="280"/>
        <v/>
      </c>
      <c r="G224" s="301" t="str">
        <f t="shared" si="310"/>
        <v/>
      </c>
      <c r="H224" s="302" t="str">
        <f t="shared" ca="1" si="281"/>
        <v/>
      </c>
      <c r="I224" s="301" t="str">
        <f t="shared" si="311"/>
        <v/>
      </c>
      <c r="J224" s="302" t="str">
        <f t="shared" ca="1" si="282"/>
        <v/>
      </c>
      <c r="K224" s="301" t="str">
        <f t="shared" si="312"/>
        <v/>
      </c>
      <c r="L224" s="302" t="str">
        <f t="shared" ca="1" si="283"/>
        <v/>
      </c>
      <c r="M224" s="301" t="str">
        <f t="shared" si="313"/>
        <v/>
      </c>
      <c r="N224" s="302" t="str">
        <f t="shared" ca="1" si="284"/>
        <v/>
      </c>
      <c r="O224" s="301" t="str">
        <f t="shared" si="314"/>
        <v/>
      </c>
      <c r="P224" s="302" t="str">
        <f t="shared" ca="1" si="285"/>
        <v/>
      </c>
      <c r="Q224" s="301" t="str">
        <f t="shared" si="315"/>
        <v/>
      </c>
      <c r="R224" s="302" t="str">
        <f t="shared" ca="1" si="286"/>
        <v/>
      </c>
      <c r="S224" s="301" t="str">
        <f t="shared" si="316"/>
        <v/>
      </c>
      <c r="T224" s="302" t="str">
        <f t="shared" si="287"/>
        <v/>
      </c>
      <c r="U224" s="301" t="str">
        <f t="shared" si="317"/>
        <v/>
      </c>
      <c r="V224" s="302" t="str">
        <f t="shared" si="288"/>
        <v/>
      </c>
      <c r="W224" s="301" t="str">
        <f t="shared" si="318"/>
        <v/>
      </c>
      <c r="X224" s="302" t="str">
        <f t="shared" si="289"/>
        <v/>
      </c>
      <c r="Y224" s="301" t="str">
        <f t="shared" si="319"/>
        <v/>
      </c>
      <c r="Z224" s="302" t="str">
        <f t="shared" si="290"/>
        <v/>
      </c>
      <c r="AA224" s="301" t="str">
        <f t="shared" si="320"/>
        <v/>
      </c>
      <c r="AB224" s="302" t="str">
        <f t="shared" si="291"/>
        <v/>
      </c>
      <c r="AC224" s="301" t="str">
        <f t="shared" si="321"/>
        <v/>
      </c>
      <c r="AD224" s="302" t="str">
        <f t="shared" si="292"/>
        <v/>
      </c>
      <c r="AE224" s="301" t="str">
        <f t="shared" si="322"/>
        <v/>
      </c>
      <c r="AF224" s="302" t="str">
        <f t="shared" si="293"/>
        <v/>
      </c>
      <c r="AG224" s="301" t="str">
        <f t="shared" si="323"/>
        <v/>
      </c>
      <c r="AH224" s="302" t="str">
        <f t="shared" si="294"/>
        <v/>
      </c>
      <c r="AI224" s="301" t="str">
        <f t="shared" si="324"/>
        <v/>
      </c>
      <c r="AJ224" s="302" t="str">
        <f t="shared" si="295"/>
        <v/>
      </c>
      <c r="AK224" s="301" t="str">
        <f t="shared" si="325"/>
        <v/>
      </c>
      <c r="AL224" s="302" t="str">
        <f t="shared" si="296"/>
        <v/>
      </c>
      <c r="AM224" s="301" t="str">
        <f t="shared" si="326"/>
        <v/>
      </c>
      <c r="AN224" s="302" t="str">
        <f t="shared" si="297"/>
        <v/>
      </c>
      <c r="AO224" s="301" t="str">
        <f t="shared" si="327"/>
        <v/>
      </c>
      <c r="AP224" s="302" t="str">
        <f t="shared" si="298"/>
        <v/>
      </c>
      <c r="AQ224" s="301" t="str">
        <f t="shared" si="328"/>
        <v/>
      </c>
      <c r="AR224" s="302" t="str">
        <f t="shared" si="299"/>
        <v/>
      </c>
      <c r="AS224" s="301" t="str">
        <f t="shared" si="329"/>
        <v/>
      </c>
      <c r="AT224" s="302" t="str">
        <f t="shared" si="300"/>
        <v/>
      </c>
      <c r="AU224" s="301" t="str">
        <f t="shared" si="330"/>
        <v/>
      </c>
      <c r="AV224" s="302" t="str">
        <f t="shared" si="301"/>
        <v/>
      </c>
      <c r="AW224" s="301" t="str">
        <f t="shared" si="331"/>
        <v/>
      </c>
      <c r="AX224" s="302" t="str">
        <f t="shared" si="302"/>
        <v/>
      </c>
      <c r="AY224" s="301" t="str">
        <f t="shared" si="332"/>
        <v/>
      </c>
      <c r="AZ224" s="302" t="str">
        <f t="shared" si="303"/>
        <v/>
      </c>
      <c r="BA224" s="301" t="str">
        <f t="shared" si="333"/>
        <v/>
      </c>
      <c r="BB224" s="302" t="str">
        <f t="shared" si="304"/>
        <v/>
      </c>
      <c r="BC224" s="301" t="str">
        <f t="shared" si="334"/>
        <v/>
      </c>
      <c r="BD224" s="302" t="str">
        <f t="shared" si="305"/>
        <v/>
      </c>
      <c r="BE224" s="301" t="str">
        <f t="shared" si="335"/>
        <v/>
      </c>
      <c r="BF224" s="79" t="str">
        <f t="shared" si="306"/>
        <v/>
      </c>
      <c r="BG224" s="82" t="str">
        <f t="shared" si="336"/>
        <v/>
      </c>
      <c r="BH224" s="79" t="str">
        <f t="shared" si="307"/>
        <v/>
      </c>
      <c r="BI224" s="82" t="str">
        <f t="shared" si="337"/>
        <v/>
      </c>
      <c r="BJ224" s="79" t="str">
        <f t="shared" si="308"/>
        <v/>
      </c>
      <c r="BK224" s="82" t="str">
        <f t="shared" si="338"/>
        <v/>
      </c>
    </row>
    <row r="225" spans="1:63" s="70" customFormat="1" ht="21" hidden="1" customHeight="1">
      <c r="A225" s="242">
        <v>90</v>
      </c>
      <c r="B225" s="473"/>
      <c r="C225" s="474" t="str">
        <f t="shared" si="278"/>
        <v/>
      </c>
      <c r="D225" s="302" t="str">
        <f t="shared" ca="1" si="279"/>
        <v/>
      </c>
      <c r="E225" s="301" t="str">
        <f t="shared" si="309"/>
        <v/>
      </c>
      <c r="F225" s="302" t="str">
        <f t="shared" ca="1" si="280"/>
        <v/>
      </c>
      <c r="G225" s="301" t="str">
        <f t="shared" si="310"/>
        <v/>
      </c>
      <c r="H225" s="302" t="str">
        <f t="shared" ca="1" si="281"/>
        <v/>
      </c>
      <c r="I225" s="301" t="str">
        <f t="shared" si="311"/>
        <v/>
      </c>
      <c r="J225" s="302" t="str">
        <f t="shared" ca="1" si="282"/>
        <v/>
      </c>
      <c r="K225" s="301" t="str">
        <f t="shared" si="312"/>
        <v/>
      </c>
      <c r="L225" s="302" t="str">
        <f t="shared" ca="1" si="283"/>
        <v/>
      </c>
      <c r="M225" s="301" t="str">
        <f t="shared" si="313"/>
        <v/>
      </c>
      <c r="N225" s="302" t="str">
        <f t="shared" ca="1" si="284"/>
        <v/>
      </c>
      <c r="O225" s="301" t="str">
        <f t="shared" si="314"/>
        <v/>
      </c>
      <c r="P225" s="302" t="str">
        <f t="shared" ca="1" si="285"/>
        <v/>
      </c>
      <c r="Q225" s="301" t="str">
        <f t="shared" si="315"/>
        <v/>
      </c>
      <c r="R225" s="302" t="str">
        <f t="shared" ca="1" si="286"/>
        <v/>
      </c>
      <c r="S225" s="301" t="str">
        <f t="shared" si="316"/>
        <v/>
      </c>
      <c r="T225" s="302" t="str">
        <f t="shared" si="287"/>
        <v/>
      </c>
      <c r="U225" s="301" t="str">
        <f t="shared" si="317"/>
        <v/>
      </c>
      <c r="V225" s="302" t="str">
        <f t="shared" si="288"/>
        <v/>
      </c>
      <c r="W225" s="301" t="str">
        <f t="shared" si="318"/>
        <v/>
      </c>
      <c r="X225" s="302" t="str">
        <f t="shared" si="289"/>
        <v/>
      </c>
      <c r="Y225" s="301" t="str">
        <f t="shared" si="319"/>
        <v/>
      </c>
      <c r="Z225" s="302" t="str">
        <f t="shared" si="290"/>
        <v/>
      </c>
      <c r="AA225" s="301" t="str">
        <f t="shared" si="320"/>
        <v/>
      </c>
      <c r="AB225" s="302" t="str">
        <f t="shared" si="291"/>
        <v/>
      </c>
      <c r="AC225" s="301" t="str">
        <f t="shared" si="321"/>
        <v/>
      </c>
      <c r="AD225" s="302" t="str">
        <f t="shared" si="292"/>
        <v/>
      </c>
      <c r="AE225" s="301" t="str">
        <f t="shared" si="322"/>
        <v/>
      </c>
      <c r="AF225" s="302" t="str">
        <f t="shared" si="293"/>
        <v/>
      </c>
      <c r="AG225" s="301" t="str">
        <f t="shared" si="323"/>
        <v/>
      </c>
      <c r="AH225" s="302" t="str">
        <f t="shared" si="294"/>
        <v/>
      </c>
      <c r="AI225" s="301" t="str">
        <f t="shared" si="324"/>
        <v/>
      </c>
      <c r="AJ225" s="302" t="str">
        <f t="shared" si="295"/>
        <v/>
      </c>
      <c r="AK225" s="301" t="str">
        <f t="shared" si="325"/>
        <v/>
      </c>
      <c r="AL225" s="302" t="str">
        <f t="shared" si="296"/>
        <v/>
      </c>
      <c r="AM225" s="301" t="str">
        <f t="shared" si="326"/>
        <v/>
      </c>
      <c r="AN225" s="302" t="str">
        <f t="shared" si="297"/>
        <v/>
      </c>
      <c r="AO225" s="301" t="str">
        <f t="shared" si="327"/>
        <v/>
      </c>
      <c r="AP225" s="302" t="str">
        <f t="shared" si="298"/>
        <v/>
      </c>
      <c r="AQ225" s="301" t="str">
        <f t="shared" si="328"/>
        <v/>
      </c>
      <c r="AR225" s="302" t="str">
        <f t="shared" si="299"/>
        <v/>
      </c>
      <c r="AS225" s="301" t="str">
        <f t="shared" si="329"/>
        <v/>
      </c>
      <c r="AT225" s="302" t="str">
        <f t="shared" si="300"/>
        <v/>
      </c>
      <c r="AU225" s="301" t="str">
        <f t="shared" si="330"/>
        <v/>
      </c>
      <c r="AV225" s="302" t="str">
        <f t="shared" si="301"/>
        <v/>
      </c>
      <c r="AW225" s="301" t="str">
        <f t="shared" si="331"/>
        <v/>
      </c>
      <c r="AX225" s="302" t="str">
        <f t="shared" si="302"/>
        <v/>
      </c>
      <c r="AY225" s="301" t="str">
        <f t="shared" si="332"/>
        <v/>
      </c>
      <c r="AZ225" s="302" t="str">
        <f t="shared" si="303"/>
        <v/>
      </c>
      <c r="BA225" s="301" t="str">
        <f t="shared" si="333"/>
        <v/>
      </c>
      <c r="BB225" s="302" t="str">
        <f t="shared" si="304"/>
        <v/>
      </c>
      <c r="BC225" s="301" t="str">
        <f t="shared" si="334"/>
        <v/>
      </c>
      <c r="BD225" s="302" t="str">
        <f t="shared" si="305"/>
        <v/>
      </c>
      <c r="BE225" s="301" t="str">
        <f t="shared" si="335"/>
        <v/>
      </c>
      <c r="BF225" s="79" t="str">
        <f t="shared" si="306"/>
        <v/>
      </c>
      <c r="BG225" s="82" t="str">
        <f t="shared" si="336"/>
        <v/>
      </c>
      <c r="BH225" s="79" t="str">
        <f t="shared" si="307"/>
        <v/>
      </c>
      <c r="BI225" s="82" t="str">
        <f t="shared" si="337"/>
        <v/>
      </c>
      <c r="BJ225" s="79" t="str">
        <f t="shared" si="308"/>
        <v/>
      </c>
      <c r="BK225" s="82" t="str">
        <f t="shared" si="338"/>
        <v/>
      </c>
    </row>
    <row r="226" spans="1:63" ht="26.25" hidden="1" customHeight="1">
      <c r="A226" s="242">
        <v>91</v>
      </c>
      <c r="B226" s="473"/>
      <c r="C226" s="474" t="str">
        <f t="shared" si="278"/>
        <v/>
      </c>
      <c r="D226" s="302" t="str">
        <f t="shared" ca="1" si="279"/>
        <v/>
      </c>
      <c r="E226" s="301" t="str">
        <f t="shared" ref="E226:E289" si="339">IF($B226="","",IF(D226="","",IF($L$4="Media aritmética",(D226&lt;=$C226)*($H$5/$C$5)+(D226&gt;$C226)*0,IF(AND(ROUND(AVERAGE($D226,$F226,$H226,$J226,$L226,$N226,$P226,$R226,$T226,$V226,$X226,$Z226,$AB226,$AD226,$AF226,$AH226,$AJ226,AL226,AN226,AP226,AR226,AT226,AV226,AX226,AZ226,BB226,BD226,BF226,BH226,BJ226),2)-$C226/2&lt;=D226,(ROUND(AVERAGE($D226,$F226,$H226,$J226,$L226,$N226,$P226,$R226,$T226,$V226,$X226,$Z226,$AB226,$AD226,$AF226,$AH226,$AJ226,AL226,AN226,AP226,AR226,AT226,AV226,AX226,AZ226,BB226,BD226,BF226,BH226,BJ226),2)+$C226/2&gt;D226)),($H$5/$C$5),0))))</f>
        <v/>
      </c>
      <c r="F226" s="302" t="str">
        <f t="shared" ca="1" si="280"/>
        <v/>
      </c>
      <c r="G226" s="301" t="str">
        <f t="shared" ref="G226:G289" si="340">IF($B226="","",IF(F226="","",IF($L$4="Media aritmética",(F226&lt;=$C226)*($H$5/$C$5)+(F226&gt;$C226)*0,IF(AND(ROUND(AVERAGE($D226,$F226,$H226,$J226,$L226,$N226,$P226,$R226,$T226,$V226,$X226,$Z226,$AB226,$AD226,$AF226,$AH226,$AJ226,AL226,AN226,AP226,AR226,AT226,AV226,AX226,AZ226,BB226,BD226,BF226,BH226,BJ226),2)-$C226/2&lt;=F226,(ROUND(AVERAGE($D226,$F226,$H226,$J226,$L226,$N226,$P226,$R226,$T226,$V226,$X226,$Z226,$AB226,$AD226,$AF226,$AH226,$AJ226,AL226,AN226,AP226,AR226,AT226,AV226,AX226,AZ226,BB226,BD226,BF226,BH226,BJ226),2)+$C226/2&gt;F226)),($H$5/$C$5),0))))</f>
        <v/>
      </c>
      <c r="H226" s="302" t="str">
        <f t="shared" ca="1" si="281"/>
        <v/>
      </c>
      <c r="I226" s="301" t="str">
        <f t="shared" ref="I226:I289" si="341">IF($B226="","",IF(H226="","",IF($L$4="Media aritmética",(H226&lt;=$C226)*($H$5/$C$5)+(H226&gt;$C226)*0,IF(AND(ROUND(AVERAGE($D226,$F226,$H226,$J226,$L226,$N226,$P226,$R226,$T226,$V226,$X226,$Z226,$AB226,$AD226,$AF226,$AH226,$AJ226,AL226,AN226,AP226,AR226,AT226,AV226,AX226,AZ226,BB226,BD226,BF226,BH226,BJ226),2)-$C226/2&lt;=H226,(ROUND(AVERAGE($D226,$F226,$H226,$J226,$L226,$N226,$P226,$R226,$T226,$V226,$X226,$Z226,$AB226,$AD226,$AF226,$AH226,$AJ226,AL226,AN226,AP226,AR226,AT226,AV226,AX226,AZ226,BB226,BD226,BF226,BH226,BJ226),2)+$C226/2&gt;H226)),($H$5/$C$5),0))))</f>
        <v/>
      </c>
      <c r="J226" s="302" t="str">
        <f t="shared" ca="1" si="282"/>
        <v/>
      </c>
      <c r="K226" s="301" t="str">
        <f t="shared" ref="K226:K289" si="342">IF($B226="","",IF(J226="","",IF($L$4="Media aritmética",(J226&lt;=$C226)*($H$5/$C$5)+(J226&gt;$C226)*0,IF(AND(ROUND(AVERAGE($D226,$F226,$H226,$J226,$L226,$N226,$P226,$R226,$T226,$V226,$X226,$Z226,$AB226,$AD226,$AF226,$AH226,$AJ226,AL226,AN226,AP226,AR226,AT226,AV226,AX226,AZ226,BB226,BD226,BF226,BH226,BJ226),2)-$C226/2&lt;=J226,(ROUND(AVERAGE($D226,$F226,$H226,$J226,$L226,$N226,$P226,$R226,$T226,$V226,$X226,$Z226,$AB226,$AD226,$AF226,$AH226,$AJ226,AL226,AN226,AP226,AR226,AT226,AV226,AX226,AZ226,BB226,BD226,BF226,BH226,BJ226),2)+$C226/2&gt;J226)),($H$5/$C$5),0))))</f>
        <v/>
      </c>
      <c r="L226" s="302" t="str">
        <f t="shared" ca="1" si="283"/>
        <v/>
      </c>
      <c r="M226" s="301" t="str">
        <f t="shared" ref="M226:M289" si="343">IF($B226="","",IF(L226="","",IF($L$4="Media aritmética",(L226&lt;=$C226)*($H$5/$C$5)+(L226&gt;$C226)*0,IF(AND(ROUND(AVERAGE($D226,$F226,$H226,$J226,$L226,$N226,$P226,$R226,$T226,$V226,$X226,$Z226,$AB226,$AD226,$AF226,$AH226,$AJ226,AL226,AN226,AP226,AR226,AT226,AV226,AX226,AZ226,BB226,BD226,BF226,BH226,BJ226),2)-$C226/2&lt;=L226,(ROUND(AVERAGE($D226,$F226,$H226,$J226,$L226,$N226,$P226,$R226,$T226,$V226,$X226,$Z226,$AB226,$AD226,$AF226,$AH226,$AJ226,AL226,AN226,AP226,AR226,AT226,AV226,AX226,AZ226,BB226,BD226,BF226,BH226,BJ226),2)+$C226/2&gt;L226)),($H$5/$C$5),0))))</f>
        <v/>
      </c>
      <c r="N226" s="302" t="str">
        <f t="shared" ca="1" si="284"/>
        <v/>
      </c>
      <c r="O226" s="301" t="str">
        <f t="shared" ref="O226:O289" si="344">IF($B226="","",IF(N226="","",IF($L$4="Media aritmética",(N226&lt;=$C226)*($H$5/$C$5)+(N226&gt;$C226)*0,IF(AND(ROUND(AVERAGE($D226,$F226,$H226,$J226,$L226,$N226,$P226,$R226,$T226,$V226,$X226,$Z226,$AB226,$AD226,$AF226,$AH226,$AJ226,AL226,AN226,AP226,AR226,AT226,AV226,AX226,AZ226,BB226,BD226,BF226,BH226,BJ226),2)-$C226/2&lt;=N226,(ROUND(AVERAGE($D226,$F226,$H226,$J226,$L226,$N226,$P226,$R226,$T226,$V226,$X226,$Z226,$AB226,$AD226,$AF226,$AH226,$AJ226,AL226,AN226,AP226,AR226,AT226,AV226,AX226,AZ226,BB226,BD226,BF226,BH226,BJ226),2)+$C226/2&gt;N226)),($H$5/$C$5),0))))</f>
        <v/>
      </c>
      <c r="P226" s="302" t="str">
        <f t="shared" ca="1" si="285"/>
        <v/>
      </c>
      <c r="Q226" s="301" t="str">
        <f t="shared" ref="Q226:Q289" si="345">IF($B226="","",IF(P226="","",IF($L$4="Media aritmética",(P226&lt;=$C226)*($H$5/$C$5)+(P226&gt;$C226)*0,IF(AND(ROUND(AVERAGE($D226,$F226,$H226,$J226,$L226,$N226,$P226,$R226,$T226,$V226,$X226,$Z226,$AB226,$AD226,$AF226,$AH226,$AJ226,AL226,AN226,AP226,AR226,AT226,AV226,AX226,AZ226,BB226,BD226,BF226,BH226,BJ226),2)-$C226/2&lt;=P226,(ROUND(AVERAGE($D226,$F226,$H226,$J226,$L226,$N226,$P226,$R226,$T226,$V226,$X226,$Z226,$AB226,$AD226,$AF226,$AH226,$AJ226,AL226,AN226,AP226,AR226,AT226,AV226,AX226,AZ226,BB226,BD226,BF226,BH226,BJ226),2)+$C226/2&gt;P226)),($H$5/$C$5),0))))</f>
        <v/>
      </c>
      <c r="R226" s="302" t="str">
        <f t="shared" ca="1" si="286"/>
        <v/>
      </c>
      <c r="S226" s="301" t="str">
        <f t="shared" ref="S226:S289" si="346">IF($B226="","",IF(R226="","",IF($L$4="Media aritmética",(R226&lt;=$C226)*($H$5/$C$5)+(R226&gt;$C226)*0,IF(AND(ROUND(AVERAGE($D226,$F226,$H226,$J226,$L226,$N226,$P226,$R226,$T226,$V226,$X226,$Z226,$AB226,$AD226,$AF226,$AH226,$AJ226,AL226,AN226,AP226,AR226,AT226,AV226,AX226,AZ226,BB226,BD226,BF226,BH226,BJ226),2)-$C226/2&lt;=R226,(ROUND(AVERAGE($D226,$F226,$H226,$J226,$L226,$N226,$P226,$R226,$T226,$V226,$X226,$Z226,$AB226,$AD226,$AF226,$AH226,$AJ226,AL226,AN226,AP226,AR226,AT226,AV226,AX226,AZ226,BB226,BD226,BF226,BH226,BJ226),2)+$C226/2&gt;R226)),($H$5/$C$5),0))))</f>
        <v/>
      </c>
      <c r="T226" s="302" t="str">
        <f t="shared" si="287"/>
        <v/>
      </c>
      <c r="U226" s="301" t="str">
        <f t="shared" ref="U226:U289" si="347">IF($B226="","",IF(T226="","",IF($L$4="Media aritmética",(T226&lt;=$C226)*($H$5/$C$5)+(T226&gt;$C226)*0,IF(AND(ROUND(AVERAGE($D226,$F226,$H226,$J226,$L226,$N226,$P226,$R226,$T226,$V226,$X226,$Z226,$AB226,$AD226,$AF226,$AH226,$AJ226,AL226,AN226,AP226,AR226,AT226,AV226,AX226,AZ226,BB226,BD226,BF226,BH226,BJ226),2)-$C226/2&lt;=T226,(ROUND(AVERAGE($D226,$F226,$H226,$J226,$L226,$N226,$P226,$R226,$T226,$V226,$X226,$Z226,$AB226,$AD226,$AF226,$AH226,$AJ226,AL226,AN226,AP226,AR226,AT226,AV226,AX226,AZ226,BB226,BD226,BF226,BH226,BJ226),2)+$C226/2&gt;T226)),($H$5/$C$5),0))))</f>
        <v/>
      </c>
      <c r="V226" s="302" t="str">
        <f t="shared" si="288"/>
        <v/>
      </c>
      <c r="W226" s="301" t="str">
        <f t="shared" ref="W226:W289" si="348">IF($B226="","",IF(V226="","",IF($L$4="Media aritmética",(V226&lt;=$C226)*($H$5/$C$5)+(V226&gt;$C226)*0,IF(AND(ROUND(AVERAGE($D226,$F226,$H226,$J226,$L226,$N226,$P226,$R226,$T226,$V226,$X226,$Z226,$AB226,$AD226,$AF226,$AH226,$AJ226,AL226,AN226,AP226,AR226,AT226,AV226,AX226,AZ226,BB226,BD226,BF226,BH226,BJ226),2)-$C226/2&lt;=V226,(ROUND(AVERAGE($D226,$F226,$H226,$J226,$L226,$N226,$P226,$R226,$T226,$V226,$X226,$Z226,$AB226,$AD226,$AF226,$AH226,$AJ226,AL226,AN226,AP226,AR226,AT226,AV226,AX226,AZ226,BB226,BD226,BF226,BH226,BJ226),2)+$C226/2&gt;V226)),($H$5/$C$5),0))))</f>
        <v/>
      </c>
      <c r="X226" s="302" t="str">
        <f t="shared" si="289"/>
        <v/>
      </c>
      <c r="Y226" s="301" t="str">
        <f t="shared" ref="Y226:Y289" si="349">IF($B226="","",IF(X226="","",IF($L$4="Media aritmética",(X226&lt;=$C226)*($H$5/$C$5)+(X226&gt;$C226)*0,IF(AND(ROUND(AVERAGE($D226,$F226,$H226,$J226,$L226,$N226,$P226,$R226,$T226,$V226,$X226,$Z226,$AB226,$AD226,$AF226,$AH226,$AJ226,AL226,AN226,AP226,AR226,AT226,AV226,AX226,AZ226,BB226,BD226,BF226,BH226,BJ226),2)-$C226/2&lt;=X226,(ROUND(AVERAGE($D226,$F226,$H226,$J226,$L226,$N226,$P226,$R226,$T226,$V226,$X226,$Z226,$AB226,$AD226,$AF226,$AH226,$AJ226,AL226,AN226,AP226,AR226,AT226,AV226,AX226,AZ226,BB226,BD226,BF226,BH226,BJ226),2)+$C226/2&gt;X226)),($H$5/$C$5),0))))</f>
        <v/>
      </c>
      <c r="Z226" s="302" t="str">
        <f t="shared" si="290"/>
        <v/>
      </c>
      <c r="AA226" s="301" t="str">
        <f t="shared" ref="AA226:AA289" si="350">IF($B226="","",IF(Z226="","",IF($L$4="Media aritmética",(Z226&lt;=$C226)*($H$5/$C$5)+(Z226&gt;$C226)*0,IF(AND(ROUND(AVERAGE($D226,$F226,$H226,$J226,$L226,$N226,$P226,$R226,$T226,$V226,$X226,$Z226,$AB226,$AD226,$AF226,$AH226,$AJ226,AL226,AN226,AP226,AR226,AT226,AV226,AX226,AZ226,BB226,BD226,BF226,BH226,BJ226),2)-$C226/2&lt;=Z226,(ROUND(AVERAGE($D226,$F226,$H226,$J226,$L226,$N226,$P226,$R226,$T226,$V226,$X226,$Z226,$AB226,$AD226,$AF226,$AH226,$AJ226,AL226,AN226,AP226,AR226,AT226,AV226,AX226,AZ226,BB226,BD226,BF226,BH226,BJ226),2)+$C226/2&gt;Z226)),($H$5/$C$5),0))))</f>
        <v/>
      </c>
      <c r="AB226" s="302" t="str">
        <f t="shared" si="291"/>
        <v/>
      </c>
      <c r="AC226" s="301" t="str">
        <f t="shared" ref="AC226:AC289" si="351">IF($B226="","",IF(AB226="","",IF($L$4="Media aritmética",(AB226&lt;=$C226)*($H$5/$C$5)+(AB226&gt;$C226)*0,IF(AND(ROUND(AVERAGE($D226,$F226,$H226,$J226,$L226,$N226,$P226,$R226,$T226,$V226,$X226,$Z226,$AB226,$AD226,$AF226,$AH226,$AJ226,AL226,AN226,AP226,AR226,AT226,AV226,AX226,AZ226,BB226,BD226,BF226,BH226,BJ226),2)-$C226/2&lt;=AB226,(ROUND(AVERAGE($D226,$F226,$H226,$J226,$L226,$N226,$P226,$R226,$T226,$V226,$X226,$Z226,$AB226,$AD226,$AF226,$AH226,$AJ226,AL226,AN226,AP226,AR226,AT226,AV226,AX226,AZ226,BB226,BD226,BF226,BH226,BJ226),2)+$C226/2&gt;AB226)),($H$5/$C$5),0))))</f>
        <v/>
      </c>
      <c r="AD226" s="302" t="str">
        <f t="shared" si="292"/>
        <v/>
      </c>
      <c r="AE226" s="301" t="str">
        <f t="shared" ref="AE226:AE289" si="352">IF($B226="","",IF(AD226="","",IF($L$4="Media aritmética",(AD226&lt;=$C226)*($H$5/$C$5)+(AD226&gt;$C226)*0,IF(AND(ROUND(AVERAGE($D226,$F226,$H226,$J226,$L226,$N226,$P226,$R226,$T226,$V226,$X226,$Z226,$AB226,$AD226,$AF226,$AH226,$AJ226,AL226,AN226,AP226,AR226,AT226,AV226,AX226,AZ226,BB226,BD226,BF226,BH226,BJ226),2)-$C226/2&lt;=AD226,(ROUND(AVERAGE($D226,$F226,$H226,$J226,$L226,$N226,$P226,$R226,$T226,$V226,$X226,$Z226,$AB226,$AD226,$AF226,$AH226,$AJ226,AL226,AN226,AP226,AR226,AT226,AV226,AX226,AZ226,BB226,BD226,BF226,BH226,BJ226),2)+$C226/2&gt;AD226)),($H$5/$C$5),0))))</f>
        <v/>
      </c>
      <c r="AF226" s="302" t="str">
        <f t="shared" si="293"/>
        <v/>
      </c>
      <c r="AG226" s="301" t="str">
        <f t="shared" ref="AG226:AG289" si="353">IF($B226="","",IF(AF226="","",IF($L$4="Media aritmética",(AF226&lt;=$C226)*($H$5/$C$5)+(AF226&gt;$C226)*0,IF(AND(ROUND(AVERAGE($D226,$F226,$H226,$J226,$L226,$N226,$P226,$R226,$T226,$V226,$X226,$Z226,$AB226,$AD226,$AF226,$AH226,$AJ226,AL226,AN226,AP226,AR226,AT226,AV226,AX226,AZ226,BB226,BD226,BF226,BH226,BJ226),2)-$C226/2&lt;=AF226,(ROUND(AVERAGE($D226,$F226,$H226,$J226,$L226,$N226,$P226,$R226,$T226,$V226,$X226,$Z226,$AB226,$AD226,$AF226,$AH226,$AJ226,AL226,AN226,AP226,AR226,AT226,AV226,AX226,AZ226,BB226,BD226,BF226,BH226,BJ226),2)+$C226/2&gt;AF226)),($H$5/$C$5),0))))</f>
        <v/>
      </c>
      <c r="AH226" s="302" t="str">
        <f t="shared" si="294"/>
        <v/>
      </c>
      <c r="AI226" s="301" t="str">
        <f t="shared" ref="AI226:AI289" si="354">IF($B226="","",IF(AH226="","",IF($L$4="Media aritmética",(AH226&lt;=$C226)*($H$5/$C$5)+(AH226&gt;$C226)*0,IF(AND(ROUND(AVERAGE($D226,$F226,$H226,$J226,$L226,$N226,$P226,$R226,$T226,$V226,$X226,$Z226,$AB226,$AD226,$AF226,$AH226,$AJ226,AL226,AN226,AP226,AR226,AT226,AV226,AX226,AZ226,BB226,BD226,BF226,BH226,BJ226),2)-$C226/2&lt;=AH226,(ROUND(AVERAGE($D226,$F226,$H226,$J226,$L226,$N226,$P226,$R226,$T226,$V226,$X226,$Z226,$AB226,$AD226,$AF226,$AH226,$AJ226,AL226,AN226,AP226,AR226,AT226,AV226,AX226,AZ226,BB226,BD226,BF226,BH226,BJ226),2)+$C226/2&gt;AH226)),($H$5/$C$5),0))))</f>
        <v/>
      </c>
      <c r="AJ226" s="302" t="str">
        <f t="shared" si="295"/>
        <v/>
      </c>
      <c r="AK226" s="301" t="str">
        <f t="shared" ref="AK226:AK289" si="355">IF($B226="","",IF(AJ226="","",IF($L$4="Media aritmética",(AJ226&lt;=$C226)*($H$5/$C$5)+(AJ226&gt;$C226)*0,IF(AND(ROUND(AVERAGE($D226,$F226,$H226,$J226,$L226,$N226,$P226,$R226,$T226,$V226,$X226,$Z226,$AB226,$AD226,$AF226,$AH226,$AJ226,AL226,AN226,AP226,AR226,AT226,AV226,AX226,AZ226,BB226,BD226,BF226,BH226,BJ226),2)-$C226/2&lt;=AJ226,(ROUND(AVERAGE($D226,$F226,$H226,$J226,$L226,$N226,$P226,$R226,$T226,$V226,$X226,$Z226,$AB226,$AD226,$AF226,$AH226,$AJ226,AL226,AN226,AP226,AR226,AT226,AV226,AX226,AZ226,BB226,BD226,BF226,BH226,BJ226),2)+$C226/2&gt;AJ226)),($H$5/$C$5),0))))</f>
        <v/>
      </c>
      <c r="AL226" s="302" t="str">
        <f t="shared" si="296"/>
        <v/>
      </c>
      <c r="AM226" s="301" t="str">
        <f t="shared" ref="AM226:AM289" si="356">IF($B226="","",IF(AL226="","",IF($L$4="Media aritmética",(AL226&lt;=$C226)*($H$5/$C$5)+(AL226&gt;$C226)*0,IF(AND(ROUND(AVERAGE($D226,$F226,$H226,$J226,$L226,$N226,$P226,$R226,$T226,$V226,$X226,$Z226,$AB226,$AD226,$AF226,$AH226,$AJ226,AL226,AN226,AP226,AR226,AT226,AV226,AX226,AZ226,BB226,BD226,BF226,BH226,BJ226),2)-$C226/2&lt;=AL226,(ROUND(AVERAGE($D226,$F226,$H226,$J226,$L226,$N226,$P226,$R226,$T226,$V226,$X226,$Z226,$AB226,$AD226,$AF226,$AH226,$AJ226,AL226,AN226,AP226,AR226,AT226,AV226,AX226,AZ226,BB226,BD226,BF226,BH226,BJ226),2)+$C226/2&gt;AL226)),($H$5/$C$5),0))))</f>
        <v/>
      </c>
      <c r="AN226" s="302" t="str">
        <f t="shared" si="297"/>
        <v/>
      </c>
      <c r="AO226" s="301" t="str">
        <f t="shared" ref="AO226:AO289" si="357">IF($B226="","",IF(AN226="","",IF($L$4="Media aritmética",(AN226&lt;=$C226)*($H$5/$C$5)+(AN226&gt;$C226)*0,IF(AND(ROUND(AVERAGE($D226,$F226,$H226,$J226,$L226,$N226,$P226,$R226,$T226,$V226,$X226,$Z226,$AB226,$AD226,$AF226,$AH226,$AJ226,AL226,AN226,AP226,AR226,AT226,AV226,AX226,AZ226,BB226,BD226,BF226,BH226,BJ226),2)-$C226/2&lt;=AN226,(ROUND(AVERAGE($D226,$F226,$H226,$J226,$L226,$N226,$P226,$R226,$T226,$V226,$X226,$Z226,$AB226,$AD226,$AF226,$AH226,$AJ226,AL226,AN226,AP226,AR226,AT226,AV226,AX226,AZ226,BB226,BD226,BF226,BH226,BJ226),2)+$C226/2&gt;AN226)),($H$5/$C$5),0))))</f>
        <v/>
      </c>
      <c r="AP226" s="302" t="str">
        <f t="shared" si="298"/>
        <v/>
      </c>
      <c r="AQ226" s="301" t="str">
        <f t="shared" ref="AQ226:AQ289" si="358">IF($B226="","",IF(AP226="","",IF($L$4="Media aritmética",(AP226&lt;=$C226)*($H$5/$C$5)+(AP226&gt;$C226)*0,IF(AND(ROUND(AVERAGE($D226,$F226,$H226,$J226,$L226,$N226,$P226,$R226,$T226,$V226,$X226,$Z226,$AB226,$AD226,$AF226,$AH226,$AJ226,AL226,AN226,AP226,AR226,AT226,AV226,AX226,AZ226,BB226,BD226,BF226,BH226,BJ226),2)-$C226/2&lt;=AP226,(ROUND(AVERAGE($D226,$F226,$H226,$J226,$L226,$N226,$P226,$R226,$T226,$V226,$X226,$Z226,$AB226,$AD226,$AF226,$AH226,$AJ226,AL226,AN226,AP226,AR226,AT226,AV226,AX226,AZ226,BB226,BD226,BF226,BH226,BJ226),2)+$C226/2&gt;AP226)),($H$5/$C$5),0))))</f>
        <v/>
      </c>
      <c r="AR226" s="302" t="str">
        <f t="shared" si="299"/>
        <v/>
      </c>
      <c r="AS226" s="301" t="str">
        <f t="shared" ref="AS226:AS289" si="359">IF($B226="","",IF(AR226="","",IF($L$4="Media aritmética",(AR226&lt;=$C226)*($H$5/$C$5)+(AR226&gt;$C226)*0,IF(AND(ROUND(AVERAGE($D226,$F226,$H226,$J226,$L226,$N226,$P226,$R226,$T226,$V226,$X226,$Z226,$AB226,$AD226,$AF226,$AH226,$AJ226,AL226,AN226,AP226,AR226,AT226,AV226,AX226,AZ226,BB226,BD226,BF226,BH226,BJ226),2)-$C226/2&lt;=AR226,(ROUND(AVERAGE($D226,$F226,$H226,$J226,$L226,$N226,$P226,$R226,$T226,$V226,$X226,$Z226,$AB226,$AD226,$AF226,$AH226,$AJ226,AL226,AN226,AP226,AR226,AT226,AV226,AX226,AZ226,BB226,BD226,BF226,BH226,BJ226),2)+$C226/2&gt;AR226)),($H$5/$C$5),0))))</f>
        <v/>
      </c>
      <c r="AT226" s="302" t="str">
        <f t="shared" si="300"/>
        <v/>
      </c>
      <c r="AU226" s="301" t="str">
        <f t="shared" ref="AU226:AU289" si="360">IF($B226="","",IF(AT226="","",IF($L$4="Media aritmética",(AT226&lt;=$C226)*($H$5/$C$5)+(AT226&gt;$C226)*0,IF(AND(ROUND(AVERAGE($D226,$F226,$H226,$J226,$L226,$N226,$P226,$R226,$T226,$V226,$X226,$Z226,$AB226,$AD226,$AF226,$AH226,$AJ226,AL226,AN226,AP226,AR226,AT226,AV226,AX226,AZ226,BB226,BD226,BF226,BH226,BJ226),2)-$C226/2&lt;=AT226,(ROUND(AVERAGE($D226,$F226,$H226,$J226,$L226,$N226,$P226,$R226,$T226,$V226,$X226,$Z226,$AB226,$AD226,$AF226,$AH226,$AJ226,AL226,AN226,AP226,AR226,AT226,AV226,AX226,AZ226,BB226,BD226,BF226,BH226,BJ226),2)+$C226/2&gt;AT226)),($H$5/$C$5),0))))</f>
        <v/>
      </c>
      <c r="AV226" s="302" t="str">
        <f t="shared" si="301"/>
        <v/>
      </c>
      <c r="AW226" s="301" t="str">
        <f t="shared" ref="AW226:AW289" si="361">IF($B226="","",IF(AV226="","",IF($L$4="Media aritmética",(AV226&lt;=$C226)*($H$5/$C$5)+(AV226&gt;$C226)*0,IF(AND(ROUND(AVERAGE($D226,$F226,$H226,$J226,$L226,$N226,$P226,$R226,$T226,$V226,$X226,$Z226,$AB226,$AD226,$AF226,$AH226,$AJ226,AL226,AN226,AP226,AR226,AT226,AV226,AX226,AZ226,BB226,BD226,BF226,BH226,BJ226),2)-$C226/2&lt;=AV226,(ROUND(AVERAGE($D226,$F226,$H226,$J226,$L226,$N226,$P226,$R226,$T226,$V226,$X226,$Z226,$AB226,$AD226,$AF226,$AH226,$AJ226,AL226,AN226,AP226,AR226,AT226,AV226,AX226,AZ226,BB226,BD226,BF226,BH226,BJ226),2)+$C226/2&gt;AV226)),($H$5/$C$5),0))))</f>
        <v/>
      </c>
      <c r="AX226" s="302" t="str">
        <f t="shared" si="302"/>
        <v/>
      </c>
      <c r="AY226" s="301" t="str">
        <f t="shared" ref="AY226:AY289" si="362">IF($B226="","",IF(AX226="","",IF($L$4="Media aritmética",(AX226&lt;=$C226)*($H$5/$C$5)+(AX226&gt;$C226)*0,IF(AND(ROUND(AVERAGE($D226,$F226,$H226,$J226,$L226,$N226,$P226,$R226,$T226,$V226,$X226,$Z226,$AB226,$AD226,$AF226,$AH226,$AJ226,AL226,AN226,AP226,AR226,AT226,AV226,AX226,AZ226,BB226,BD226,BF226,BH226,BJ226),2)-$C226/2&lt;=AX226,(ROUND(AVERAGE($D226,$F226,$H226,$J226,$L226,$N226,$P226,$R226,$T226,$V226,$X226,$Z226,$AB226,$AD226,$AF226,$AH226,$AJ226,AL226,AN226,AP226,AR226,AT226,AV226,AX226,AZ226,BB226,BD226,BF226,BH226,BJ226),2)+$C226/2&gt;AX226)),($H$5/$C$5),0))))</f>
        <v/>
      </c>
      <c r="AZ226" s="302" t="str">
        <f t="shared" si="303"/>
        <v/>
      </c>
      <c r="BA226" s="301" t="str">
        <f t="shared" si="333"/>
        <v/>
      </c>
      <c r="BB226" s="302" t="str">
        <f t="shared" si="304"/>
        <v/>
      </c>
      <c r="BC226" s="301" t="str">
        <f t="shared" si="334"/>
        <v/>
      </c>
      <c r="BD226" s="302" t="str">
        <f t="shared" si="305"/>
        <v/>
      </c>
      <c r="BE226" s="301" t="str">
        <f t="shared" si="335"/>
        <v/>
      </c>
    </row>
    <row r="227" spans="1:63" ht="26.25" hidden="1" customHeight="1">
      <c r="A227" s="242">
        <v>92</v>
      </c>
      <c r="B227" s="473"/>
      <c r="C227" s="474" t="str">
        <f t="shared" si="278"/>
        <v/>
      </c>
      <c r="D227" s="302" t="str">
        <f t="shared" ca="1" si="279"/>
        <v/>
      </c>
      <c r="E227" s="301" t="str">
        <f t="shared" si="339"/>
        <v/>
      </c>
      <c r="F227" s="302" t="str">
        <f t="shared" ca="1" si="280"/>
        <v/>
      </c>
      <c r="G227" s="301" t="str">
        <f t="shared" si="340"/>
        <v/>
      </c>
      <c r="H227" s="302" t="str">
        <f t="shared" ca="1" si="281"/>
        <v/>
      </c>
      <c r="I227" s="301" t="str">
        <f t="shared" si="341"/>
        <v/>
      </c>
      <c r="J227" s="302" t="str">
        <f t="shared" ca="1" si="282"/>
        <v/>
      </c>
      <c r="K227" s="301" t="str">
        <f t="shared" si="342"/>
        <v/>
      </c>
      <c r="L227" s="302" t="str">
        <f t="shared" ca="1" si="283"/>
        <v/>
      </c>
      <c r="M227" s="301" t="str">
        <f t="shared" si="343"/>
        <v/>
      </c>
      <c r="N227" s="302" t="str">
        <f t="shared" ca="1" si="284"/>
        <v/>
      </c>
      <c r="O227" s="301" t="str">
        <f t="shared" si="344"/>
        <v/>
      </c>
      <c r="P227" s="302" t="str">
        <f t="shared" ca="1" si="285"/>
        <v/>
      </c>
      <c r="Q227" s="301" t="str">
        <f t="shared" si="345"/>
        <v/>
      </c>
      <c r="R227" s="302" t="str">
        <f t="shared" ca="1" si="286"/>
        <v/>
      </c>
      <c r="S227" s="301" t="str">
        <f t="shared" si="346"/>
        <v/>
      </c>
      <c r="T227" s="302" t="str">
        <f t="shared" si="287"/>
        <v/>
      </c>
      <c r="U227" s="301" t="str">
        <f t="shared" si="347"/>
        <v/>
      </c>
      <c r="V227" s="302" t="str">
        <f t="shared" si="288"/>
        <v/>
      </c>
      <c r="W227" s="301" t="str">
        <f t="shared" si="348"/>
        <v/>
      </c>
      <c r="X227" s="302" t="str">
        <f t="shared" si="289"/>
        <v/>
      </c>
      <c r="Y227" s="301" t="str">
        <f t="shared" si="349"/>
        <v/>
      </c>
      <c r="Z227" s="302" t="str">
        <f t="shared" si="290"/>
        <v/>
      </c>
      <c r="AA227" s="301" t="str">
        <f t="shared" si="350"/>
        <v/>
      </c>
      <c r="AB227" s="302" t="str">
        <f t="shared" si="291"/>
        <v/>
      </c>
      <c r="AC227" s="301" t="str">
        <f t="shared" si="351"/>
        <v/>
      </c>
      <c r="AD227" s="302" t="str">
        <f t="shared" si="292"/>
        <v/>
      </c>
      <c r="AE227" s="301" t="str">
        <f t="shared" si="352"/>
        <v/>
      </c>
      <c r="AF227" s="302" t="str">
        <f t="shared" si="293"/>
        <v/>
      </c>
      <c r="AG227" s="301" t="str">
        <f t="shared" si="353"/>
        <v/>
      </c>
      <c r="AH227" s="302" t="str">
        <f t="shared" si="294"/>
        <v/>
      </c>
      <c r="AI227" s="301" t="str">
        <f t="shared" si="354"/>
        <v/>
      </c>
      <c r="AJ227" s="302" t="str">
        <f t="shared" si="295"/>
        <v/>
      </c>
      <c r="AK227" s="301" t="str">
        <f t="shared" si="355"/>
        <v/>
      </c>
      <c r="AL227" s="302" t="str">
        <f t="shared" si="296"/>
        <v/>
      </c>
      <c r="AM227" s="301" t="str">
        <f t="shared" si="356"/>
        <v/>
      </c>
      <c r="AN227" s="302" t="str">
        <f t="shared" si="297"/>
        <v/>
      </c>
      <c r="AO227" s="301" t="str">
        <f t="shared" si="357"/>
        <v/>
      </c>
      <c r="AP227" s="302" t="str">
        <f t="shared" si="298"/>
        <v/>
      </c>
      <c r="AQ227" s="301" t="str">
        <f t="shared" si="358"/>
        <v/>
      </c>
      <c r="AR227" s="302" t="str">
        <f t="shared" si="299"/>
        <v/>
      </c>
      <c r="AS227" s="301" t="str">
        <f t="shared" si="359"/>
        <v/>
      </c>
      <c r="AT227" s="302" t="str">
        <f t="shared" si="300"/>
        <v/>
      </c>
      <c r="AU227" s="301" t="str">
        <f t="shared" si="360"/>
        <v/>
      </c>
      <c r="AV227" s="302" t="str">
        <f t="shared" si="301"/>
        <v/>
      </c>
      <c r="AW227" s="301" t="str">
        <f t="shared" si="361"/>
        <v/>
      </c>
      <c r="AX227" s="302" t="str">
        <f t="shared" si="302"/>
        <v/>
      </c>
      <c r="AY227" s="301" t="str">
        <f t="shared" si="362"/>
        <v/>
      </c>
      <c r="AZ227" s="302" t="str">
        <f t="shared" si="303"/>
        <v/>
      </c>
      <c r="BA227" s="301" t="str">
        <f t="shared" si="333"/>
        <v/>
      </c>
      <c r="BB227" s="302" t="str">
        <f t="shared" si="304"/>
        <v/>
      </c>
      <c r="BC227" s="301" t="str">
        <f t="shared" si="334"/>
        <v/>
      </c>
      <c r="BD227" s="302" t="str">
        <f t="shared" si="305"/>
        <v/>
      </c>
      <c r="BE227" s="301" t="str">
        <f t="shared" si="335"/>
        <v/>
      </c>
    </row>
    <row r="228" spans="1:63" ht="26.25" hidden="1" customHeight="1">
      <c r="A228" s="242">
        <v>93</v>
      </c>
      <c r="B228" s="473"/>
      <c r="C228" s="474" t="str">
        <f t="shared" si="278"/>
        <v/>
      </c>
      <c r="D228" s="302" t="str">
        <f t="shared" ca="1" si="279"/>
        <v/>
      </c>
      <c r="E228" s="301" t="str">
        <f t="shared" si="339"/>
        <v/>
      </c>
      <c r="F228" s="302" t="str">
        <f t="shared" ca="1" si="280"/>
        <v/>
      </c>
      <c r="G228" s="301" t="str">
        <f t="shared" si="340"/>
        <v/>
      </c>
      <c r="H228" s="302" t="str">
        <f t="shared" ca="1" si="281"/>
        <v/>
      </c>
      <c r="I228" s="301" t="str">
        <f t="shared" si="341"/>
        <v/>
      </c>
      <c r="J228" s="302" t="str">
        <f t="shared" ca="1" si="282"/>
        <v/>
      </c>
      <c r="K228" s="301" t="str">
        <f t="shared" si="342"/>
        <v/>
      </c>
      <c r="L228" s="302" t="str">
        <f t="shared" ca="1" si="283"/>
        <v/>
      </c>
      <c r="M228" s="301" t="str">
        <f t="shared" si="343"/>
        <v/>
      </c>
      <c r="N228" s="302" t="str">
        <f t="shared" ca="1" si="284"/>
        <v/>
      </c>
      <c r="O228" s="301" t="str">
        <f t="shared" si="344"/>
        <v/>
      </c>
      <c r="P228" s="302" t="str">
        <f t="shared" ca="1" si="285"/>
        <v/>
      </c>
      <c r="Q228" s="301" t="str">
        <f t="shared" si="345"/>
        <v/>
      </c>
      <c r="R228" s="302" t="str">
        <f t="shared" ca="1" si="286"/>
        <v/>
      </c>
      <c r="S228" s="301" t="str">
        <f t="shared" si="346"/>
        <v/>
      </c>
      <c r="T228" s="302" t="str">
        <f t="shared" si="287"/>
        <v/>
      </c>
      <c r="U228" s="301" t="str">
        <f t="shared" si="347"/>
        <v/>
      </c>
      <c r="V228" s="302" t="str">
        <f t="shared" si="288"/>
        <v/>
      </c>
      <c r="W228" s="301" t="str">
        <f t="shared" si="348"/>
        <v/>
      </c>
      <c r="X228" s="302" t="str">
        <f t="shared" si="289"/>
        <v/>
      </c>
      <c r="Y228" s="301" t="str">
        <f t="shared" si="349"/>
        <v/>
      </c>
      <c r="Z228" s="302" t="str">
        <f t="shared" si="290"/>
        <v/>
      </c>
      <c r="AA228" s="301" t="str">
        <f t="shared" si="350"/>
        <v/>
      </c>
      <c r="AB228" s="302" t="str">
        <f t="shared" si="291"/>
        <v/>
      </c>
      <c r="AC228" s="301" t="str">
        <f t="shared" si="351"/>
        <v/>
      </c>
      <c r="AD228" s="302" t="str">
        <f t="shared" si="292"/>
        <v/>
      </c>
      <c r="AE228" s="301" t="str">
        <f t="shared" si="352"/>
        <v/>
      </c>
      <c r="AF228" s="302" t="str">
        <f t="shared" si="293"/>
        <v/>
      </c>
      <c r="AG228" s="301" t="str">
        <f t="shared" si="353"/>
        <v/>
      </c>
      <c r="AH228" s="302" t="str">
        <f t="shared" si="294"/>
        <v/>
      </c>
      <c r="AI228" s="301" t="str">
        <f t="shared" si="354"/>
        <v/>
      </c>
      <c r="AJ228" s="302" t="str">
        <f t="shared" si="295"/>
        <v/>
      </c>
      <c r="AK228" s="301" t="str">
        <f t="shared" si="355"/>
        <v/>
      </c>
      <c r="AL228" s="302" t="str">
        <f t="shared" si="296"/>
        <v/>
      </c>
      <c r="AM228" s="301" t="str">
        <f t="shared" si="356"/>
        <v/>
      </c>
      <c r="AN228" s="302" t="str">
        <f t="shared" si="297"/>
        <v/>
      </c>
      <c r="AO228" s="301" t="str">
        <f t="shared" si="357"/>
        <v/>
      </c>
      <c r="AP228" s="302" t="str">
        <f t="shared" si="298"/>
        <v/>
      </c>
      <c r="AQ228" s="301" t="str">
        <f t="shared" si="358"/>
        <v/>
      </c>
      <c r="AR228" s="302" t="str">
        <f t="shared" si="299"/>
        <v/>
      </c>
      <c r="AS228" s="301" t="str">
        <f t="shared" si="359"/>
        <v/>
      </c>
      <c r="AT228" s="302" t="str">
        <f t="shared" si="300"/>
        <v/>
      </c>
      <c r="AU228" s="301" t="str">
        <f t="shared" si="360"/>
        <v/>
      </c>
      <c r="AV228" s="302" t="str">
        <f t="shared" si="301"/>
        <v/>
      </c>
      <c r="AW228" s="301" t="str">
        <f t="shared" si="361"/>
        <v/>
      </c>
      <c r="AX228" s="302" t="str">
        <f t="shared" si="302"/>
        <v/>
      </c>
      <c r="AY228" s="301" t="str">
        <f t="shared" si="362"/>
        <v/>
      </c>
      <c r="AZ228" s="302" t="str">
        <f t="shared" si="303"/>
        <v/>
      </c>
      <c r="BA228" s="301" t="str">
        <f t="shared" si="333"/>
        <v/>
      </c>
      <c r="BB228" s="302" t="str">
        <f t="shared" si="304"/>
        <v/>
      </c>
      <c r="BC228" s="301" t="str">
        <f t="shared" si="334"/>
        <v/>
      </c>
      <c r="BD228" s="302" t="str">
        <f t="shared" si="305"/>
        <v/>
      </c>
      <c r="BE228" s="301" t="str">
        <f t="shared" si="335"/>
        <v/>
      </c>
    </row>
    <row r="229" spans="1:63" ht="26.25" hidden="1" customHeight="1">
      <c r="A229" s="242">
        <v>94</v>
      </c>
      <c r="B229" s="473"/>
      <c r="C229" s="474" t="str">
        <f t="shared" si="278"/>
        <v/>
      </c>
      <c r="D229" s="302" t="str">
        <f t="shared" ca="1" si="279"/>
        <v/>
      </c>
      <c r="E229" s="301" t="str">
        <f t="shared" si="339"/>
        <v/>
      </c>
      <c r="F229" s="302" t="str">
        <f t="shared" ca="1" si="280"/>
        <v/>
      </c>
      <c r="G229" s="301" t="str">
        <f t="shared" si="340"/>
        <v/>
      </c>
      <c r="H229" s="302" t="str">
        <f t="shared" ca="1" si="281"/>
        <v/>
      </c>
      <c r="I229" s="301" t="str">
        <f t="shared" si="341"/>
        <v/>
      </c>
      <c r="J229" s="302" t="str">
        <f t="shared" ca="1" si="282"/>
        <v/>
      </c>
      <c r="K229" s="301" t="str">
        <f t="shared" si="342"/>
        <v/>
      </c>
      <c r="L229" s="302" t="str">
        <f t="shared" ca="1" si="283"/>
        <v/>
      </c>
      <c r="M229" s="301" t="str">
        <f t="shared" si="343"/>
        <v/>
      </c>
      <c r="N229" s="302" t="str">
        <f t="shared" ca="1" si="284"/>
        <v/>
      </c>
      <c r="O229" s="301" t="str">
        <f t="shared" si="344"/>
        <v/>
      </c>
      <c r="P229" s="302" t="str">
        <f t="shared" ca="1" si="285"/>
        <v/>
      </c>
      <c r="Q229" s="301" t="str">
        <f t="shared" si="345"/>
        <v/>
      </c>
      <c r="R229" s="302" t="str">
        <f t="shared" ca="1" si="286"/>
        <v/>
      </c>
      <c r="S229" s="301" t="str">
        <f t="shared" si="346"/>
        <v/>
      </c>
      <c r="T229" s="302" t="str">
        <f t="shared" si="287"/>
        <v/>
      </c>
      <c r="U229" s="301" t="str">
        <f t="shared" si="347"/>
        <v/>
      </c>
      <c r="V229" s="302" t="str">
        <f t="shared" si="288"/>
        <v/>
      </c>
      <c r="W229" s="301" t="str">
        <f t="shared" si="348"/>
        <v/>
      </c>
      <c r="X229" s="302" t="str">
        <f t="shared" si="289"/>
        <v/>
      </c>
      <c r="Y229" s="301" t="str">
        <f t="shared" si="349"/>
        <v/>
      </c>
      <c r="Z229" s="302" t="str">
        <f t="shared" si="290"/>
        <v/>
      </c>
      <c r="AA229" s="301" t="str">
        <f t="shared" si="350"/>
        <v/>
      </c>
      <c r="AB229" s="302" t="str">
        <f t="shared" si="291"/>
        <v/>
      </c>
      <c r="AC229" s="301" t="str">
        <f t="shared" si="351"/>
        <v/>
      </c>
      <c r="AD229" s="302" t="str">
        <f t="shared" si="292"/>
        <v/>
      </c>
      <c r="AE229" s="301" t="str">
        <f t="shared" si="352"/>
        <v/>
      </c>
      <c r="AF229" s="302" t="str">
        <f t="shared" si="293"/>
        <v/>
      </c>
      <c r="AG229" s="301" t="str">
        <f t="shared" si="353"/>
        <v/>
      </c>
      <c r="AH229" s="302" t="str">
        <f t="shared" si="294"/>
        <v/>
      </c>
      <c r="AI229" s="301" t="str">
        <f t="shared" si="354"/>
        <v/>
      </c>
      <c r="AJ229" s="302" t="str">
        <f t="shared" si="295"/>
        <v/>
      </c>
      <c r="AK229" s="301" t="str">
        <f t="shared" si="355"/>
        <v/>
      </c>
      <c r="AL229" s="302" t="str">
        <f t="shared" si="296"/>
        <v/>
      </c>
      <c r="AM229" s="301" t="str">
        <f t="shared" si="356"/>
        <v/>
      </c>
      <c r="AN229" s="302" t="str">
        <f t="shared" si="297"/>
        <v/>
      </c>
      <c r="AO229" s="301" t="str">
        <f t="shared" si="357"/>
        <v/>
      </c>
      <c r="AP229" s="302" t="str">
        <f t="shared" si="298"/>
        <v/>
      </c>
      <c r="AQ229" s="301" t="str">
        <f t="shared" si="358"/>
        <v/>
      </c>
      <c r="AR229" s="302" t="str">
        <f t="shared" si="299"/>
        <v/>
      </c>
      <c r="AS229" s="301" t="str">
        <f t="shared" si="359"/>
        <v/>
      </c>
      <c r="AT229" s="302" t="str">
        <f t="shared" si="300"/>
        <v/>
      </c>
      <c r="AU229" s="301" t="str">
        <f t="shared" si="360"/>
        <v/>
      </c>
      <c r="AV229" s="302" t="str">
        <f t="shared" si="301"/>
        <v/>
      </c>
      <c r="AW229" s="301" t="str">
        <f t="shared" si="361"/>
        <v/>
      </c>
      <c r="AX229" s="302" t="str">
        <f t="shared" si="302"/>
        <v/>
      </c>
      <c r="AY229" s="301" t="str">
        <f t="shared" si="362"/>
        <v/>
      </c>
      <c r="AZ229" s="302" t="str">
        <f t="shared" si="303"/>
        <v/>
      </c>
      <c r="BA229" s="301" t="str">
        <f t="shared" si="333"/>
        <v/>
      </c>
      <c r="BB229" s="302" t="str">
        <f t="shared" si="304"/>
        <v/>
      </c>
      <c r="BC229" s="301" t="str">
        <f t="shared" si="334"/>
        <v/>
      </c>
      <c r="BD229" s="302" t="str">
        <f t="shared" si="305"/>
        <v/>
      </c>
      <c r="BE229" s="301" t="str">
        <f t="shared" si="335"/>
        <v/>
      </c>
    </row>
    <row r="230" spans="1:63" ht="26.25" hidden="1" customHeight="1">
      <c r="A230" s="242">
        <v>95</v>
      </c>
      <c r="B230" s="473"/>
      <c r="C230" s="474" t="str">
        <f t="shared" si="278"/>
        <v/>
      </c>
      <c r="D230" s="302" t="str">
        <f t="shared" ca="1" si="279"/>
        <v/>
      </c>
      <c r="E230" s="301" t="str">
        <f t="shared" si="339"/>
        <v/>
      </c>
      <c r="F230" s="302" t="str">
        <f t="shared" ca="1" si="280"/>
        <v/>
      </c>
      <c r="G230" s="301" t="str">
        <f t="shared" si="340"/>
        <v/>
      </c>
      <c r="H230" s="302" t="str">
        <f t="shared" ca="1" si="281"/>
        <v/>
      </c>
      <c r="I230" s="301" t="str">
        <f t="shared" si="341"/>
        <v/>
      </c>
      <c r="J230" s="302" t="str">
        <f t="shared" ca="1" si="282"/>
        <v/>
      </c>
      <c r="K230" s="301" t="str">
        <f t="shared" si="342"/>
        <v/>
      </c>
      <c r="L230" s="302" t="str">
        <f t="shared" ca="1" si="283"/>
        <v/>
      </c>
      <c r="M230" s="301" t="str">
        <f t="shared" si="343"/>
        <v/>
      </c>
      <c r="N230" s="302" t="str">
        <f t="shared" ca="1" si="284"/>
        <v/>
      </c>
      <c r="O230" s="301" t="str">
        <f t="shared" si="344"/>
        <v/>
      </c>
      <c r="P230" s="302" t="str">
        <f t="shared" ca="1" si="285"/>
        <v/>
      </c>
      <c r="Q230" s="301" t="str">
        <f t="shared" si="345"/>
        <v/>
      </c>
      <c r="R230" s="302" t="str">
        <f t="shared" ca="1" si="286"/>
        <v/>
      </c>
      <c r="S230" s="301" t="str">
        <f t="shared" si="346"/>
        <v/>
      </c>
      <c r="T230" s="302" t="str">
        <f t="shared" si="287"/>
        <v/>
      </c>
      <c r="U230" s="301" t="str">
        <f t="shared" si="347"/>
        <v/>
      </c>
      <c r="V230" s="302" t="str">
        <f t="shared" si="288"/>
        <v/>
      </c>
      <c r="W230" s="301" t="str">
        <f t="shared" si="348"/>
        <v/>
      </c>
      <c r="X230" s="302" t="str">
        <f t="shared" si="289"/>
        <v/>
      </c>
      <c r="Y230" s="301" t="str">
        <f t="shared" si="349"/>
        <v/>
      </c>
      <c r="Z230" s="302" t="str">
        <f t="shared" si="290"/>
        <v/>
      </c>
      <c r="AA230" s="301" t="str">
        <f t="shared" si="350"/>
        <v/>
      </c>
      <c r="AB230" s="302" t="str">
        <f t="shared" si="291"/>
        <v/>
      </c>
      <c r="AC230" s="301" t="str">
        <f t="shared" si="351"/>
        <v/>
      </c>
      <c r="AD230" s="302" t="str">
        <f t="shared" si="292"/>
        <v/>
      </c>
      <c r="AE230" s="301" t="str">
        <f t="shared" si="352"/>
        <v/>
      </c>
      <c r="AF230" s="302" t="str">
        <f t="shared" si="293"/>
        <v/>
      </c>
      <c r="AG230" s="301" t="str">
        <f t="shared" si="353"/>
        <v/>
      </c>
      <c r="AH230" s="302" t="str">
        <f t="shared" si="294"/>
        <v/>
      </c>
      <c r="AI230" s="301" t="str">
        <f t="shared" si="354"/>
        <v/>
      </c>
      <c r="AJ230" s="302" t="str">
        <f t="shared" si="295"/>
        <v/>
      </c>
      <c r="AK230" s="301" t="str">
        <f t="shared" si="355"/>
        <v/>
      </c>
      <c r="AL230" s="302" t="str">
        <f t="shared" si="296"/>
        <v/>
      </c>
      <c r="AM230" s="301" t="str">
        <f t="shared" si="356"/>
        <v/>
      </c>
      <c r="AN230" s="302" t="str">
        <f t="shared" si="297"/>
        <v/>
      </c>
      <c r="AO230" s="301" t="str">
        <f t="shared" si="357"/>
        <v/>
      </c>
      <c r="AP230" s="302" t="str">
        <f t="shared" si="298"/>
        <v/>
      </c>
      <c r="AQ230" s="301" t="str">
        <f t="shared" si="358"/>
        <v/>
      </c>
      <c r="AR230" s="302" t="str">
        <f t="shared" si="299"/>
        <v/>
      </c>
      <c r="AS230" s="301" t="str">
        <f t="shared" si="359"/>
        <v/>
      </c>
      <c r="AT230" s="302" t="str">
        <f t="shared" si="300"/>
        <v/>
      </c>
      <c r="AU230" s="301" t="str">
        <f t="shared" si="360"/>
        <v/>
      </c>
      <c r="AV230" s="302" t="str">
        <f t="shared" si="301"/>
        <v/>
      </c>
      <c r="AW230" s="301" t="str">
        <f t="shared" si="361"/>
        <v/>
      </c>
      <c r="AX230" s="302" t="str">
        <f t="shared" si="302"/>
        <v/>
      </c>
      <c r="AY230" s="301" t="str">
        <f t="shared" si="362"/>
        <v/>
      </c>
      <c r="AZ230" s="302" t="str">
        <f t="shared" si="303"/>
        <v/>
      </c>
      <c r="BA230" s="301" t="str">
        <f t="shared" si="333"/>
        <v/>
      </c>
      <c r="BB230" s="302" t="str">
        <f t="shared" si="304"/>
        <v/>
      </c>
      <c r="BC230" s="301" t="str">
        <f t="shared" si="334"/>
        <v/>
      </c>
      <c r="BD230" s="302" t="str">
        <f t="shared" si="305"/>
        <v/>
      </c>
      <c r="BE230" s="301" t="str">
        <f t="shared" si="335"/>
        <v/>
      </c>
    </row>
    <row r="231" spans="1:63" ht="26.25" hidden="1" customHeight="1">
      <c r="A231" s="242">
        <v>96</v>
      </c>
      <c r="B231" s="473"/>
      <c r="C231" s="474" t="str">
        <f t="shared" si="278"/>
        <v/>
      </c>
      <c r="D231" s="302" t="str">
        <f t="shared" ca="1" si="279"/>
        <v/>
      </c>
      <c r="E231" s="301" t="str">
        <f t="shared" si="339"/>
        <v/>
      </c>
      <c r="F231" s="302" t="str">
        <f t="shared" ca="1" si="280"/>
        <v/>
      </c>
      <c r="G231" s="301" t="str">
        <f t="shared" si="340"/>
        <v/>
      </c>
      <c r="H231" s="302" t="str">
        <f t="shared" ca="1" si="281"/>
        <v/>
      </c>
      <c r="I231" s="301" t="str">
        <f t="shared" si="341"/>
        <v/>
      </c>
      <c r="J231" s="302" t="str">
        <f t="shared" ca="1" si="282"/>
        <v/>
      </c>
      <c r="K231" s="301" t="str">
        <f t="shared" si="342"/>
        <v/>
      </c>
      <c r="L231" s="302" t="str">
        <f t="shared" ca="1" si="283"/>
        <v/>
      </c>
      <c r="M231" s="301" t="str">
        <f t="shared" si="343"/>
        <v/>
      </c>
      <c r="N231" s="302" t="str">
        <f t="shared" ca="1" si="284"/>
        <v/>
      </c>
      <c r="O231" s="301" t="str">
        <f t="shared" si="344"/>
        <v/>
      </c>
      <c r="P231" s="302" t="str">
        <f t="shared" ca="1" si="285"/>
        <v/>
      </c>
      <c r="Q231" s="301" t="str">
        <f t="shared" si="345"/>
        <v/>
      </c>
      <c r="R231" s="302" t="str">
        <f t="shared" ca="1" si="286"/>
        <v/>
      </c>
      <c r="S231" s="301" t="str">
        <f t="shared" si="346"/>
        <v/>
      </c>
      <c r="T231" s="302" t="str">
        <f t="shared" si="287"/>
        <v/>
      </c>
      <c r="U231" s="301" t="str">
        <f t="shared" si="347"/>
        <v/>
      </c>
      <c r="V231" s="302" t="str">
        <f t="shared" si="288"/>
        <v/>
      </c>
      <c r="W231" s="301" t="str">
        <f t="shared" si="348"/>
        <v/>
      </c>
      <c r="X231" s="302" t="str">
        <f t="shared" si="289"/>
        <v/>
      </c>
      <c r="Y231" s="301" t="str">
        <f t="shared" si="349"/>
        <v/>
      </c>
      <c r="Z231" s="302" t="str">
        <f t="shared" si="290"/>
        <v/>
      </c>
      <c r="AA231" s="301" t="str">
        <f t="shared" si="350"/>
        <v/>
      </c>
      <c r="AB231" s="302" t="str">
        <f t="shared" si="291"/>
        <v/>
      </c>
      <c r="AC231" s="301" t="str">
        <f t="shared" si="351"/>
        <v/>
      </c>
      <c r="AD231" s="302" t="str">
        <f t="shared" si="292"/>
        <v/>
      </c>
      <c r="AE231" s="301" t="str">
        <f t="shared" si="352"/>
        <v/>
      </c>
      <c r="AF231" s="302" t="str">
        <f t="shared" si="293"/>
        <v/>
      </c>
      <c r="AG231" s="301" t="str">
        <f t="shared" si="353"/>
        <v/>
      </c>
      <c r="AH231" s="302" t="str">
        <f t="shared" si="294"/>
        <v/>
      </c>
      <c r="AI231" s="301" t="str">
        <f t="shared" si="354"/>
        <v/>
      </c>
      <c r="AJ231" s="302" t="str">
        <f t="shared" si="295"/>
        <v/>
      </c>
      <c r="AK231" s="301" t="str">
        <f t="shared" si="355"/>
        <v/>
      </c>
      <c r="AL231" s="302" t="str">
        <f t="shared" si="296"/>
        <v/>
      </c>
      <c r="AM231" s="301" t="str">
        <f t="shared" si="356"/>
        <v/>
      </c>
      <c r="AN231" s="302" t="str">
        <f t="shared" si="297"/>
        <v/>
      </c>
      <c r="AO231" s="301" t="str">
        <f t="shared" si="357"/>
        <v/>
      </c>
      <c r="AP231" s="302" t="str">
        <f t="shared" si="298"/>
        <v/>
      </c>
      <c r="AQ231" s="301" t="str">
        <f t="shared" si="358"/>
        <v/>
      </c>
      <c r="AR231" s="302" t="str">
        <f t="shared" si="299"/>
        <v/>
      </c>
      <c r="AS231" s="301" t="str">
        <f t="shared" si="359"/>
        <v/>
      </c>
      <c r="AT231" s="302" t="str">
        <f t="shared" si="300"/>
        <v/>
      </c>
      <c r="AU231" s="301" t="str">
        <f t="shared" si="360"/>
        <v/>
      </c>
      <c r="AV231" s="302" t="str">
        <f t="shared" si="301"/>
        <v/>
      </c>
      <c r="AW231" s="301" t="str">
        <f t="shared" si="361"/>
        <v/>
      </c>
      <c r="AX231" s="302" t="str">
        <f t="shared" si="302"/>
        <v/>
      </c>
      <c r="AY231" s="301" t="str">
        <f t="shared" si="362"/>
        <v/>
      </c>
      <c r="AZ231" s="302" t="str">
        <f t="shared" si="303"/>
        <v/>
      </c>
      <c r="BA231" s="301" t="str">
        <f t="shared" si="333"/>
        <v/>
      </c>
      <c r="BB231" s="302" t="str">
        <f t="shared" si="304"/>
        <v/>
      </c>
      <c r="BC231" s="301" t="str">
        <f t="shared" si="334"/>
        <v/>
      </c>
      <c r="BD231" s="302" t="str">
        <f t="shared" si="305"/>
        <v/>
      </c>
      <c r="BE231" s="301" t="str">
        <f t="shared" si="335"/>
        <v/>
      </c>
    </row>
    <row r="232" spans="1:63" ht="26.25" hidden="1" customHeight="1">
      <c r="A232" s="242">
        <v>97</v>
      </c>
      <c r="B232" s="473"/>
      <c r="C232" s="474" t="str">
        <f t="shared" si="278"/>
        <v/>
      </c>
      <c r="D232" s="302" t="str">
        <f t="shared" ca="1" si="279"/>
        <v/>
      </c>
      <c r="E232" s="301" t="str">
        <f t="shared" si="339"/>
        <v/>
      </c>
      <c r="F232" s="302" t="str">
        <f t="shared" ca="1" si="280"/>
        <v/>
      </c>
      <c r="G232" s="301" t="str">
        <f t="shared" si="340"/>
        <v/>
      </c>
      <c r="H232" s="302" t="str">
        <f t="shared" ca="1" si="281"/>
        <v/>
      </c>
      <c r="I232" s="301" t="str">
        <f t="shared" si="341"/>
        <v/>
      </c>
      <c r="J232" s="302" t="str">
        <f t="shared" ca="1" si="282"/>
        <v/>
      </c>
      <c r="K232" s="301" t="str">
        <f t="shared" si="342"/>
        <v/>
      </c>
      <c r="L232" s="302" t="str">
        <f t="shared" ca="1" si="283"/>
        <v/>
      </c>
      <c r="M232" s="301" t="str">
        <f t="shared" si="343"/>
        <v/>
      </c>
      <c r="N232" s="302" t="str">
        <f t="shared" ca="1" si="284"/>
        <v/>
      </c>
      <c r="O232" s="301" t="str">
        <f t="shared" si="344"/>
        <v/>
      </c>
      <c r="P232" s="302" t="str">
        <f t="shared" ca="1" si="285"/>
        <v/>
      </c>
      <c r="Q232" s="301" t="str">
        <f t="shared" si="345"/>
        <v/>
      </c>
      <c r="R232" s="302" t="str">
        <f t="shared" ca="1" si="286"/>
        <v/>
      </c>
      <c r="S232" s="301" t="str">
        <f t="shared" si="346"/>
        <v/>
      </c>
      <c r="T232" s="302" t="str">
        <f t="shared" si="287"/>
        <v/>
      </c>
      <c r="U232" s="301" t="str">
        <f t="shared" si="347"/>
        <v/>
      </c>
      <c r="V232" s="302" t="str">
        <f t="shared" si="288"/>
        <v/>
      </c>
      <c r="W232" s="301" t="str">
        <f t="shared" si="348"/>
        <v/>
      </c>
      <c r="X232" s="302" t="str">
        <f t="shared" si="289"/>
        <v/>
      </c>
      <c r="Y232" s="301" t="str">
        <f t="shared" si="349"/>
        <v/>
      </c>
      <c r="Z232" s="302" t="str">
        <f t="shared" si="290"/>
        <v/>
      </c>
      <c r="AA232" s="301" t="str">
        <f t="shared" si="350"/>
        <v/>
      </c>
      <c r="AB232" s="302" t="str">
        <f t="shared" si="291"/>
        <v/>
      </c>
      <c r="AC232" s="301" t="str">
        <f t="shared" si="351"/>
        <v/>
      </c>
      <c r="AD232" s="302" t="str">
        <f t="shared" si="292"/>
        <v/>
      </c>
      <c r="AE232" s="301" t="str">
        <f t="shared" si="352"/>
        <v/>
      </c>
      <c r="AF232" s="302" t="str">
        <f t="shared" si="293"/>
        <v/>
      </c>
      <c r="AG232" s="301" t="str">
        <f t="shared" si="353"/>
        <v/>
      </c>
      <c r="AH232" s="302" t="str">
        <f t="shared" si="294"/>
        <v/>
      </c>
      <c r="AI232" s="301" t="str">
        <f t="shared" si="354"/>
        <v/>
      </c>
      <c r="AJ232" s="302" t="str">
        <f t="shared" si="295"/>
        <v/>
      </c>
      <c r="AK232" s="301" t="str">
        <f t="shared" si="355"/>
        <v/>
      </c>
      <c r="AL232" s="302" t="str">
        <f t="shared" si="296"/>
        <v/>
      </c>
      <c r="AM232" s="301" t="str">
        <f t="shared" si="356"/>
        <v/>
      </c>
      <c r="AN232" s="302" t="str">
        <f t="shared" si="297"/>
        <v/>
      </c>
      <c r="AO232" s="301" t="str">
        <f t="shared" si="357"/>
        <v/>
      </c>
      <c r="AP232" s="302" t="str">
        <f t="shared" si="298"/>
        <v/>
      </c>
      <c r="AQ232" s="301" t="str">
        <f t="shared" si="358"/>
        <v/>
      </c>
      <c r="AR232" s="302" t="str">
        <f t="shared" si="299"/>
        <v/>
      </c>
      <c r="AS232" s="301" t="str">
        <f t="shared" si="359"/>
        <v/>
      </c>
      <c r="AT232" s="302" t="str">
        <f t="shared" si="300"/>
        <v/>
      </c>
      <c r="AU232" s="301" t="str">
        <f t="shared" si="360"/>
        <v/>
      </c>
      <c r="AV232" s="302" t="str">
        <f t="shared" si="301"/>
        <v/>
      </c>
      <c r="AW232" s="301" t="str">
        <f t="shared" si="361"/>
        <v/>
      </c>
      <c r="AX232" s="302" t="str">
        <f t="shared" si="302"/>
        <v/>
      </c>
      <c r="AY232" s="301" t="str">
        <f t="shared" si="362"/>
        <v/>
      </c>
      <c r="AZ232" s="302" t="str">
        <f t="shared" si="303"/>
        <v/>
      </c>
      <c r="BA232" s="301" t="str">
        <f t="shared" si="333"/>
        <v/>
      </c>
      <c r="BB232" s="302" t="str">
        <f t="shared" si="304"/>
        <v/>
      </c>
      <c r="BC232" s="301" t="str">
        <f t="shared" si="334"/>
        <v/>
      </c>
      <c r="BD232" s="302" t="str">
        <f t="shared" si="305"/>
        <v/>
      </c>
      <c r="BE232" s="301" t="str">
        <f t="shared" si="335"/>
        <v/>
      </c>
    </row>
    <row r="233" spans="1:63" ht="26.25" hidden="1" customHeight="1">
      <c r="A233" s="242">
        <v>98</v>
      </c>
      <c r="B233" s="473"/>
      <c r="C233" s="474" t="str">
        <f t="shared" si="278"/>
        <v/>
      </c>
      <c r="D233" s="302" t="str">
        <f t="shared" ca="1" si="279"/>
        <v/>
      </c>
      <c r="E233" s="301" t="str">
        <f t="shared" si="339"/>
        <v/>
      </c>
      <c r="F233" s="302" t="str">
        <f t="shared" ca="1" si="280"/>
        <v/>
      </c>
      <c r="G233" s="301" t="str">
        <f t="shared" si="340"/>
        <v/>
      </c>
      <c r="H233" s="302" t="str">
        <f t="shared" ca="1" si="281"/>
        <v/>
      </c>
      <c r="I233" s="301" t="str">
        <f t="shared" si="341"/>
        <v/>
      </c>
      <c r="J233" s="302" t="str">
        <f t="shared" ca="1" si="282"/>
        <v/>
      </c>
      <c r="K233" s="301" t="str">
        <f t="shared" si="342"/>
        <v/>
      </c>
      <c r="L233" s="302" t="str">
        <f t="shared" ca="1" si="283"/>
        <v/>
      </c>
      <c r="M233" s="301" t="str">
        <f t="shared" si="343"/>
        <v/>
      </c>
      <c r="N233" s="302" t="str">
        <f t="shared" ca="1" si="284"/>
        <v/>
      </c>
      <c r="O233" s="301" t="str">
        <f t="shared" si="344"/>
        <v/>
      </c>
      <c r="P233" s="302" t="str">
        <f t="shared" ca="1" si="285"/>
        <v/>
      </c>
      <c r="Q233" s="301" t="str">
        <f t="shared" si="345"/>
        <v/>
      </c>
      <c r="R233" s="302" t="str">
        <f t="shared" ca="1" si="286"/>
        <v/>
      </c>
      <c r="S233" s="301" t="str">
        <f t="shared" si="346"/>
        <v/>
      </c>
      <c r="T233" s="302" t="str">
        <f t="shared" si="287"/>
        <v/>
      </c>
      <c r="U233" s="301" t="str">
        <f t="shared" si="347"/>
        <v/>
      </c>
      <c r="V233" s="302" t="str">
        <f t="shared" si="288"/>
        <v/>
      </c>
      <c r="W233" s="301" t="str">
        <f t="shared" si="348"/>
        <v/>
      </c>
      <c r="X233" s="302" t="str">
        <f t="shared" si="289"/>
        <v/>
      </c>
      <c r="Y233" s="301" t="str">
        <f t="shared" si="349"/>
        <v/>
      </c>
      <c r="Z233" s="302" t="str">
        <f t="shared" si="290"/>
        <v/>
      </c>
      <c r="AA233" s="301" t="str">
        <f t="shared" si="350"/>
        <v/>
      </c>
      <c r="AB233" s="302" t="str">
        <f t="shared" si="291"/>
        <v/>
      </c>
      <c r="AC233" s="301" t="str">
        <f t="shared" si="351"/>
        <v/>
      </c>
      <c r="AD233" s="302" t="str">
        <f t="shared" si="292"/>
        <v/>
      </c>
      <c r="AE233" s="301" t="str">
        <f t="shared" si="352"/>
        <v/>
      </c>
      <c r="AF233" s="302" t="str">
        <f t="shared" si="293"/>
        <v/>
      </c>
      <c r="AG233" s="301" t="str">
        <f t="shared" si="353"/>
        <v/>
      </c>
      <c r="AH233" s="302" t="str">
        <f t="shared" si="294"/>
        <v/>
      </c>
      <c r="AI233" s="301" t="str">
        <f t="shared" si="354"/>
        <v/>
      </c>
      <c r="AJ233" s="302" t="str">
        <f t="shared" si="295"/>
        <v/>
      </c>
      <c r="AK233" s="301" t="str">
        <f t="shared" si="355"/>
        <v/>
      </c>
      <c r="AL233" s="302" t="str">
        <f t="shared" si="296"/>
        <v/>
      </c>
      <c r="AM233" s="301" t="str">
        <f t="shared" si="356"/>
        <v/>
      </c>
      <c r="AN233" s="302" t="str">
        <f t="shared" si="297"/>
        <v/>
      </c>
      <c r="AO233" s="301" t="str">
        <f t="shared" si="357"/>
        <v/>
      </c>
      <c r="AP233" s="302" t="str">
        <f t="shared" si="298"/>
        <v/>
      </c>
      <c r="AQ233" s="301" t="str">
        <f t="shared" si="358"/>
        <v/>
      </c>
      <c r="AR233" s="302" t="str">
        <f t="shared" si="299"/>
        <v/>
      </c>
      <c r="AS233" s="301" t="str">
        <f t="shared" si="359"/>
        <v/>
      </c>
      <c r="AT233" s="302" t="str">
        <f t="shared" si="300"/>
        <v/>
      </c>
      <c r="AU233" s="301" t="str">
        <f t="shared" si="360"/>
        <v/>
      </c>
      <c r="AV233" s="302" t="str">
        <f t="shared" si="301"/>
        <v/>
      </c>
      <c r="AW233" s="301" t="str">
        <f t="shared" si="361"/>
        <v/>
      </c>
      <c r="AX233" s="302" t="str">
        <f t="shared" si="302"/>
        <v/>
      </c>
      <c r="AY233" s="301" t="str">
        <f t="shared" si="362"/>
        <v/>
      </c>
      <c r="AZ233" s="302" t="str">
        <f t="shared" si="303"/>
        <v/>
      </c>
      <c r="BA233" s="301" t="str">
        <f t="shared" si="333"/>
        <v/>
      </c>
      <c r="BB233" s="302" t="str">
        <f t="shared" si="304"/>
        <v/>
      </c>
      <c r="BC233" s="301" t="str">
        <f t="shared" si="334"/>
        <v/>
      </c>
      <c r="BD233" s="302" t="str">
        <f t="shared" si="305"/>
        <v/>
      </c>
      <c r="BE233" s="301" t="str">
        <f t="shared" si="335"/>
        <v/>
      </c>
    </row>
    <row r="234" spans="1:63" ht="26.25" hidden="1" customHeight="1">
      <c r="A234" s="242">
        <v>99</v>
      </c>
      <c r="B234" s="473"/>
      <c r="C234" s="474" t="str">
        <f t="shared" si="278"/>
        <v/>
      </c>
      <c r="D234" s="302" t="str">
        <f t="shared" ca="1" si="279"/>
        <v/>
      </c>
      <c r="E234" s="301" t="str">
        <f t="shared" si="339"/>
        <v/>
      </c>
      <c r="F234" s="302" t="str">
        <f t="shared" ca="1" si="280"/>
        <v/>
      </c>
      <c r="G234" s="301" t="str">
        <f t="shared" si="340"/>
        <v/>
      </c>
      <c r="H234" s="302" t="str">
        <f t="shared" ca="1" si="281"/>
        <v/>
      </c>
      <c r="I234" s="301" t="str">
        <f t="shared" si="341"/>
        <v/>
      </c>
      <c r="J234" s="302" t="str">
        <f t="shared" ca="1" si="282"/>
        <v/>
      </c>
      <c r="K234" s="301" t="str">
        <f t="shared" si="342"/>
        <v/>
      </c>
      <c r="L234" s="302" t="str">
        <f t="shared" ca="1" si="283"/>
        <v/>
      </c>
      <c r="M234" s="301" t="str">
        <f t="shared" si="343"/>
        <v/>
      </c>
      <c r="N234" s="302" t="str">
        <f t="shared" ca="1" si="284"/>
        <v/>
      </c>
      <c r="O234" s="301" t="str">
        <f t="shared" si="344"/>
        <v/>
      </c>
      <c r="P234" s="302" t="str">
        <f t="shared" ca="1" si="285"/>
        <v/>
      </c>
      <c r="Q234" s="301" t="str">
        <f t="shared" si="345"/>
        <v/>
      </c>
      <c r="R234" s="302" t="str">
        <f t="shared" ca="1" si="286"/>
        <v/>
      </c>
      <c r="S234" s="301" t="str">
        <f t="shared" si="346"/>
        <v/>
      </c>
      <c r="T234" s="302" t="str">
        <f t="shared" si="287"/>
        <v/>
      </c>
      <c r="U234" s="301" t="str">
        <f t="shared" si="347"/>
        <v/>
      </c>
      <c r="V234" s="302" t="str">
        <f t="shared" si="288"/>
        <v/>
      </c>
      <c r="W234" s="301" t="str">
        <f t="shared" si="348"/>
        <v/>
      </c>
      <c r="X234" s="302" t="str">
        <f t="shared" si="289"/>
        <v/>
      </c>
      <c r="Y234" s="301" t="str">
        <f t="shared" si="349"/>
        <v/>
      </c>
      <c r="Z234" s="302" t="str">
        <f t="shared" si="290"/>
        <v/>
      </c>
      <c r="AA234" s="301" t="str">
        <f t="shared" si="350"/>
        <v/>
      </c>
      <c r="AB234" s="302" t="str">
        <f t="shared" si="291"/>
        <v/>
      </c>
      <c r="AC234" s="301" t="str">
        <f t="shared" si="351"/>
        <v/>
      </c>
      <c r="AD234" s="302" t="str">
        <f t="shared" si="292"/>
        <v/>
      </c>
      <c r="AE234" s="301" t="str">
        <f t="shared" si="352"/>
        <v/>
      </c>
      <c r="AF234" s="302" t="str">
        <f t="shared" si="293"/>
        <v/>
      </c>
      <c r="AG234" s="301" t="str">
        <f t="shared" si="353"/>
        <v/>
      </c>
      <c r="AH234" s="302" t="str">
        <f t="shared" si="294"/>
        <v/>
      </c>
      <c r="AI234" s="301" t="str">
        <f t="shared" si="354"/>
        <v/>
      </c>
      <c r="AJ234" s="302" t="str">
        <f t="shared" si="295"/>
        <v/>
      </c>
      <c r="AK234" s="301" t="str">
        <f t="shared" si="355"/>
        <v/>
      </c>
      <c r="AL234" s="302" t="str">
        <f t="shared" si="296"/>
        <v/>
      </c>
      <c r="AM234" s="301" t="str">
        <f t="shared" si="356"/>
        <v/>
      </c>
      <c r="AN234" s="302" t="str">
        <f t="shared" si="297"/>
        <v/>
      </c>
      <c r="AO234" s="301" t="str">
        <f t="shared" si="357"/>
        <v/>
      </c>
      <c r="AP234" s="302" t="str">
        <f t="shared" si="298"/>
        <v/>
      </c>
      <c r="AQ234" s="301" t="str">
        <f t="shared" si="358"/>
        <v/>
      </c>
      <c r="AR234" s="302" t="str">
        <f t="shared" si="299"/>
        <v/>
      </c>
      <c r="AS234" s="301" t="str">
        <f t="shared" si="359"/>
        <v/>
      </c>
      <c r="AT234" s="302" t="str">
        <f t="shared" si="300"/>
        <v/>
      </c>
      <c r="AU234" s="301" t="str">
        <f t="shared" si="360"/>
        <v/>
      </c>
      <c r="AV234" s="302" t="str">
        <f t="shared" si="301"/>
        <v/>
      </c>
      <c r="AW234" s="301" t="str">
        <f t="shared" si="361"/>
        <v/>
      </c>
      <c r="AX234" s="302" t="str">
        <f t="shared" si="302"/>
        <v/>
      </c>
      <c r="AY234" s="301" t="str">
        <f t="shared" si="362"/>
        <v/>
      </c>
      <c r="AZ234" s="302" t="str">
        <f t="shared" si="303"/>
        <v/>
      </c>
      <c r="BA234" s="301" t="str">
        <f t="shared" si="333"/>
        <v/>
      </c>
      <c r="BB234" s="302" t="str">
        <f t="shared" si="304"/>
        <v/>
      </c>
      <c r="BC234" s="301" t="str">
        <f t="shared" si="334"/>
        <v/>
      </c>
      <c r="BD234" s="302" t="str">
        <f t="shared" si="305"/>
        <v/>
      </c>
      <c r="BE234" s="301" t="str">
        <f t="shared" si="335"/>
        <v/>
      </c>
    </row>
    <row r="235" spans="1:63" ht="26.25" hidden="1" customHeight="1">
      <c r="A235" s="242">
        <v>100</v>
      </c>
      <c r="B235" s="473"/>
      <c r="C235" s="474" t="str">
        <f t="shared" si="278"/>
        <v/>
      </c>
      <c r="D235" s="302" t="str">
        <f t="shared" ca="1" si="279"/>
        <v/>
      </c>
      <c r="E235" s="301" t="str">
        <f t="shared" si="339"/>
        <v/>
      </c>
      <c r="F235" s="302" t="str">
        <f t="shared" ca="1" si="280"/>
        <v/>
      </c>
      <c r="G235" s="301" t="str">
        <f t="shared" si="340"/>
        <v/>
      </c>
      <c r="H235" s="302" t="str">
        <f t="shared" ca="1" si="281"/>
        <v/>
      </c>
      <c r="I235" s="301" t="str">
        <f t="shared" si="341"/>
        <v/>
      </c>
      <c r="J235" s="302" t="str">
        <f t="shared" ca="1" si="282"/>
        <v/>
      </c>
      <c r="K235" s="301" t="str">
        <f t="shared" si="342"/>
        <v/>
      </c>
      <c r="L235" s="302" t="str">
        <f t="shared" ca="1" si="283"/>
        <v/>
      </c>
      <c r="M235" s="301" t="str">
        <f t="shared" si="343"/>
        <v/>
      </c>
      <c r="N235" s="302" t="str">
        <f t="shared" ca="1" si="284"/>
        <v/>
      </c>
      <c r="O235" s="301" t="str">
        <f t="shared" si="344"/>
        <v/>
      </c>
      <c r="P235" s="302" t="str">
        <f t="shared" ca="1" si="285"/>
        <v/>
      </c>
      <c r="Q235" s="301" t="str">
        <f t="shared" si="345"/>
        <v/>
      </c>
      <c r="R235" s="302" t="str">
        <f t="shared" ca="1" si="286"/>
        <v/>
      </c>
      <c r="S235" s="301" t="str">
        <f t="shared" si="346"/>
        <v/>
      </c>
      <c r="T235" s="302" t="str">
        <f t="shared" si="287"/>
        <v/>
      </c>
      <c r="U235" s="301" t="str">
        <f t="shared" si="347"/>
        <v/>
      </c>
      <c r="V235" s="302" t="str">
        <f t="shared" si="288"/>
        <v/>
      </c>
      <c r="W235" s="301" t="str">
        <f t="shared" si="348"/>
        <v/>
      </c>
      <c r="X235" s="302" t="str">
        <f t="shared" si="289"/>
        <v/>
      </c>
      <c r="Y235" s="301" t="str">
        <f t="shared" si="349"/>
        <v/>
      </c>
      <c r="Z235" s="302" t="str">
        <f t="shared" si="290"/>
        <v/>
      </c>
      <c r="AA235" s="301" t="str">
        <f t="shared" si="350"/>
        <v/>
      </c>
      <c r="AB235" s="302" t="str">
        <f t="shared" si="291"/>
        <v/>
      </c>
      <c r="AC235" s="301" t="str">
        <f t="shared" si="351"/>
        <v/>
      </c>
      <c r="AD235" s="302" t="str">
        <f t="shared" si="292"/>
        <v/>
      </c>
      <c r="AE235" s="301" t="str">
        <f t="shared" si="352"/>
        <v/>
      </c>
      <c r="AF235" s="302" t="str">
        <f t="shared" si="293"/>
        <v/>
      </c>
      <c r="AG235" s="301" t="str">
        <f t="shared" si="353"/>
        <v/>
      </c>
      <c r="AH235" s="302" t="str">
        <f t="shared" si="294"/>
        <v/>
      </c>
      <c r="AI235" s="301" t="str">
        <f t="shared" si="354"/>
        <v/>
      </c>
      <c r="AJ235" s="302" t="str">
        <f t="shared" si="295"/>
        <v/>
      </c>
      <c r="AK235" s="301" t="str">
        <f t="shared" si="355"/>
        <v/>
      </c>
      <c r="AL235" s="302" t="str">
        <f t="shared" si="296"/>
        <v/>
      </c>
      <c r="AM235" s="301" t="str">
        <f t="shared" si="356"/>
        <v/>
      </c>
      <c r="AN235" s="302" t="str">
        <f t="shared" si="297"/>
        <v/>
      </c>
      <c r="AO235" s="301" t="str">
        <f t="shared" si="357"/>
        <v/>
      </c>
      <c r="AP235" s="302" t="str">
        <f t="shared" si="298"/>
        <v/>
      </c>
      <c r="AQ235" s="301" t="str">
        <f t="shared" si="358"/>
        <v/>
      </c>
      <c r="AR235" s="302" t="str">
        <f t="shared" si="299"/>
        <v/>
      </c>
      <c r="AS235" s="301" t="str">
        <f t="shared" si="359"/>
        <v/>
      </c>
      <c r="AT235" s="302" t="str">
        <f t="shared" si="300"/>
        <v/>
      </c>
      <c r="AU235" s="301" t="str">
        <f t="shared" si="360"/>
        <v/>
      </c>
      <c r="AV235" s="302" t="str">
        <f t="shared" si="301"/>
        <v/>
      </c>
      <c r="AW235" s="301" t="str">
        <f t="shared" si="361"/>
        <v/>
      </c>
      <c r="AX235" s="302" t="str">
        <f t="shared" si="302"/>
        <v/>
      </c>
      <c r="AY235" s="301" t="str">
        <f t="shared" si="362"/>
        <v/>
      </c>
      <c r="AZ235" s="302" t="str">
        <f t="shared" si="303"/>
        <v/>
      </c>
      <c r="BA235" s="301" t="str">
        <f t="shared" si="333"/>
        <v/>
      </c>
      <c r="BB235" s="302" t="str">
        <f t="shared" si="304"/>
        <v/>
      </c>
      <c r="BC235" s="301" t="str">
        <f t="shared" si="334"/>
        <v/>
      </c>
      <c r="BD235" s="302" t="str">
        <f t="shared" si="305"/>
        <v/>
      </c>
      <c r="BE235" s="301" t="str">
        <f t="shared" si="335"/>
        <v/>
      </c>
    </row>
    <row r="236" spans="1:63" ht="26.25" hidden="1" customHeight="1">
      <c r="A236" s="242">
        <v>101</v>
      </c>
      <c r="B236" s="473"/>
      <c r="C236" s="474" t="str">
        <f t="shared" si="278"/>
        <v/>
      </c>
      <c r="D236" s="302" t="str">
        <f t="shared" ca="1" si="279"/>
        <v/>
      </c>
      <c r="E236" s="301" t="str">
        <f t="shared" si="339"/>
        <v/>
      </c>
      <c r="F236" s="302" t="str">
        <f t="shared" ca="1" si="280"/>
        <v/>
      </c>
      <c r="G236" s="301" t="str">
        <f t="shared" si="340"/>
        <v/>
      </c>
      <c r="H236" s="302" t="str">
        <f t="shared" ca="1" si="281"/>
        <v/>
      </c>
      <c r="I236" s="301" t="str">
        <f t="shared" si="341"/>
        <v/>
      </c>
      <c r="J236" s="302" t="str">
        <f t="shared" ca="1" si="282"/>
        <v/>
      </c>
      <c r="K236" s="301" t="str">
        <f t="shared" si="342"/>
        <v/>
      </c>
      <c r="L236" s="302" t="str">
        <f t="shared" ca="1" si="283"/>
        <v/>
      </c>
      <c r="M236" s="301" t="str">
        <f t="shared" si="343"/>
        <v/>
      </c>
      <c r="N236" s="302" t="str">
        <f t="shared" ca="1" si="284"/>
        <v/>
      </c>
      <c r="O236" s="301" t="str">
        <f t="shared" si="344"/>
        <v/>
      </c>
      <c r="P236" s="302" t="str">
        <f t="shared" ca="1" si="285"/>
        <v/>
      </c>
      <c r="Q236" s="301" t="str">
        <f t="shared" si="345"/>
        <v/>
      </c>
      <c r="R236" s="302" t="str">
        <f t="shared" ca="1" si="286"/>
        <v/>
      </c>
      <c r="S236" s="301" t="str">
        <f t="shared" si="346"/>
        <v/>
      </c>
      <c r="T236" s="302" t="str">
        <f t="shared" si="287"/>
        <v/>
      </c>
      <c r="U236" s="301" t="str">
        <f t="shared" si="347"/>
        <v/>
      </c>
      <c r="V236" s="302" t="str">
        <f t="shared" si="288"/>
        <v/>
      </c>
      <c r="W236" s="301" t="str">
        <f t="shared" si="348"/>
        <v/>
      </c>
      <c r="X236" s="302" t="str">
        <f t="shared" si="289"/>
        <v/>
      </c>
      <c r="Y236" s="301" t="str">
        <f t="shared" si="349"/>
        <v/>
      </c>
      <c r="Z236" s="302" t="str">
        <f t="shared" si="290"/>
        <v/>
      </c>
      <c r="AA236" s="301" t="str">
        <f t="shared" si="350"/>
        <v/>
      </c>
      <c r="AB236" s="302" t="str">
        <f t="shared" si="291"/>
        <v/>
      </c>
      <c r="AC236" s="301" t="str">
        <f t="shared" si="351"/>
        <v/>
      </c>
      <c r="AD236" s="302" t="str">
        <f t="shared" si="292"/>
        <v/>
      </c>
      <c r="AE236" s="301" t="str">
        <f t="shared" si="352"/>
        <v/>
      </c>
      <c r="AF236" s="302" t="str">
        <f t="shared" si="293"/>
        <v/>
      </c>
      <c r="AG236" s="301" t="str">
        <f t="shared" si="353"/>
        <v/>
      </c>
      <c r="AH236" s="302" t="str">
        <f t="shared" si="294"/>
        <v/>
      </c>
      <c r="AI236" s="301" t="str">
        <f t="shared" si="354"/>
        <v/>
      </c>
      <c r="AJ236" s="302" t="str">
        <f t="shared" si="295"/>
        <v/>
      </c>
      <c r="AK236" s="301" t="str">
        <f t="shared" si="355"/>
        <v/>
      </c>
      <c r="AL236" s="302" t="str">
        <f t="shared" si="296"/>
        <v/>
      </c>
      <c r="AM236" s="301" t="str">
        <f t="shared" si="356"/>
        <v/>
      </c>
      <c r="AN236" s="302" t="str">
        <f t="shared" si="297"/>
        <v/>
      </c>
      <c r="AO236" s="301" t="str">
        <f t="shared" si="357"/>
        <v/>
      </c>
      <c r="AP236" s="302" t="str">
        <f t="shared" si="298"/>
        <v/>
      </c>
      <c r="AQ236" s="301" t="str">
        <f t="shared" si="358"/>
        <v/>
      </c>
      <c r="AR236" s="302" t="str">
        <f t="shared" si="299"/>
        <v/>
      </c>
      <c r="AS236" s="301" t="str">
        <f t="shared" si="359"/>
        <v/>
      </c>
      <c r="AT236" s="302" t="str">
        <f t="shared" si="300"/>
        <v/>
      </c>
      <c r="AU236" s="301" t="str">
        <f t="shared" si="360"/>
        <v/>
      </c>
      <c r="AV236" s="302" t="str">
        <f t="shared" si="301"/>
        <v/>
      </c>
      <c r="AW236" s="301" t="str">
        <f t="shared" si="361"/>
        <v/>
      </c>
      <c r="AX236" s="302" t="str">
        <f t="shared" si="302"/>
        <v/>
      </c>
      <c r="AY236" s="301" t="str">
        <f t="shared" si="362"/>
        <v/>
      </c>
      <c r="AZ236" s="302" t="str">
        <f t="shared" si="303"/>
        <v/>
      </c>
      <c r="BA236" s="301" t="str">
        <f t="shared" si="333"/>
        <v/>
      </c>
      <c r="BB236" s="302" t="str">
        <f t="shared" si="304"/>
        <v/>
      </c>
      <c r="BC236" s="301" t="str">
        <f t="shared" si="334"/>
        <v/>
      </c>
      <c r="BD236" s="302" t="str">
        <f t="shared" si="305"/>
        <v/>
      </c>
      <c r="BE236" s="301" t="str">
        <f t="shared" si="335"/>
        <v/>
      </c>
    </row>
    <row r="237" spans="1:63" ht="26.25" hidden="1" customHeight="1">
      <c r="A237" s="242">
        <v>102</v>
      </c>
      <c r="B237" s="473"/>
      <c r="C237" s="474" t="str">
        <f t="shared" si="278"/>
        <v/>
      </c>
      <c r="D237" s="302" t="str">
        <f t="shared" ca="1" si="279"/>
        <v/>
      </c>
      <c r="E237" s="301" t="str">
        <f t="shared" si="339"/>
        <v/>
      </c>
      <c r="F237" s="302" t="str">
        <f t="shared" ca="1" si="280"/>
        <v/>
      </c>
      <c r="G237" s="301" t="str">
        <f t="shared" si="340"/>
        <v/>
      </c>
      <c r="H237" s="302" t="str">
        <f t="shared" ca="1" si="281"/>
        <v/>
      </c>
      <c r="I237" s="301" t="str">
        <f t="shared" si="341"/>
        <v/>
      </c>
      <c r="J237" s="302" t="str">
        <f t="shared" ca="1" si="282"/>
        <v/>
      </c>
      <c r="K237" s="301" t="str">
        <f t="shared" si="342"/>
        <v/>
      </c>
      <c r="L237" s="302" t="str">
        <f t="shared" ca="1" si="283"/>
        <v/>
      </c>
      <c r="M237" s="301" t="str">
        <f t="shared" si="343"/>
        <v/>
      </c>
      <c r="N237" s="302" t="str">
        <f t="shared" ca="1" si="284"/>
        <v/>
      </c>
      <c r="O237" s="301" t="str">
        <f t="shared" si="344"/>
        <v/>
      </c>
      <c r="P237" s="302" t="str">
        <f t="shared" ca="1" si="285"/>
        <v/>
      </c>
      <c r="Q237" s="301" t="str">
        <f t="shared" si="345"/>
        <v/>
      </c>
      <c r="R237" s="302" t="str">
        <f t="shared" ca="1" si="286"/>
        <v/>
      </c>
      <c r="S237" s="301" t="str">
        <f t="shared" si="346"/>
        <v/>
      </c>
      <c r="T237" s="302" t="str">
        <f t="shared" si="287"/>
        <v/>
      </c>
      <c r="U237" s="301" t="str">
        <f t="shared" si="347"/>
        <v/>
      </c>
      <c r="V237" s="302" t="str">
        <f t="shared" si="288"/>
        <v/>
      </c>
      <c r="W237" s="301" t="str">
        <f t="shared" si="348"/>
        <v/>
      </c>
      <c r="X237" s="302" t="str">
        <f t="shared" si="289"/>
        <v/>
      </c>
      <c r="Y237" s="301" t="str">
        <f t="shared" si="349"/>
        <v/>
      </c>
      <c r="Z237" s="302" t="str">
        <f t="shared" si="290"/>
        <v/>
      </c>
      <c r="AA237" s="301" t="str">
        <f t="shared" si="350"/>
        <v/>
      </c>
      <c r="AB237" s="302" t="str">
        <f t="shared" si="291"/>
        <v/>
      </c>
      <c r="AC237" s="301" t="str">
        <f t="shared" si="351"/>
        <v/>
      </c>
      <c r="AD237" s="302" t="str">
        <f t="shared" si="292"/>
        <v/>
      </c>
      <c r="AE237" s="301" t="str">
        <f t="shared" si="352"/>
        <v/>
      </c>
      <c r="AF237" s="302" t="str">
        <f t="shared" si="293"/>
        <v/>
      </c>
      <c r="AG237" s="301" t="str">
        <f t="shared" si="353"/>
        <v/>
      </c>
      <c r="AH237" s="302" t="str">
        <f t="shared" si="294"/>
        <v/>
      </c>
      <c r="AI237" s="301" t="str">
        <f t="shared" si="354"/>
        <v/>
      </c>
      <c r="AJ237" s="302" t="str">
        <f t="shared" si="295"/>
        <v/>
      </c>
      <c r="AK237" s="301" t="str">
        <f t="shared" si="355"/>
        <v/>
      </c>
      <c r="AL237" s="302" t="str">
        <f t="shared" si="296"/>
        <v/>
      </c>
      <c r="AM237" s="301" t="str">
        <f t="shared" si="356"/>
        <v/>
      </c>
      <c r="AN237" s="302" t="str">
        <f t="shared" si="297"/>
        <v/>
      </c>
      <c r="AO237" s="301" t="str">
        <f t="shared" si="357"/>
        <v/>
      </c>
      <c r="AP237" s="302" t="str">
        <f t="shared" si="298"/>
        <v/>
      </c>
      <c r="AQ237" s="301" t="str">
        <f t="shared" si="358"/>
        <v/>
      </c>
      <c r="AR237" s="302" t="str">
        <f t="shared" si="299"/>
        <v/>
      </c>
      <c r="AS237" s="301" t="str">
        <f t="shared" si="359"/>
        <v/>
      </c>
      <c r="AT237" s="302" t="str">
        <f t="shared" si="300"/>
        <v/>
      </c>
      <c r="AU237" s="301" t="str">
        <f t="shared" si="360"/>
        <v/>
      </c>
      <c r="AV237" s="302" t="str">
        <f t="shared" si="301"/>
        <v/>
      </c>
      <c r="AW237" s="301" t="str">
        <f t="shared" si="361"/>
        <v/>
      </c>
      <c r="AX237" s="302" t="str">
        <f t="shared" si="302"/>
        <v/>
      </c>
      <c r="AY237" s="301" t="str">
        <f t="shared" si="362"/>
        <v/>
      </c>
      <c r="AZ237" s="302" t="str">
        <f t="shared" si="303"/>
        <v/>
      </c>
      <c r="BA237" s="301" t="str">
        <f t="shared" si="333"/>
        <v/>
      </c>
      <c r="BB237" s="302" t="str">
        <f t="shared" si="304"/>
        <v/>
      </c>
      <c r="BC237" s="301" t="str">
        <f t="shared" si="334"/>
        <v/>
      </c>
      <c r="BD237" s="302" t="str">
        <f t="shared" si="305"/>
        <v/>
      </c>
      <c r="BE237" s="301" t="str">
        <f t="shared" si="335"/>
        <v/>
      </c>
    </row>
    <row r="238" spans="1:63" ht="26.25" hidden="1" customHeight="1">
      <c r="A238" s="242">
        <v>103</v>
      </c>
      <c r="B238" s="473"/>
      <c r="C238" s="474" t="str">
        <f t="shared" si="278"/>
        <v/>
      </c>
      <c r="D238" s="302" t="str">
        <f t="shared" ca="1" si="279"/>
        <v/>
      </c>
      <c r="E238" s="301" t="str">
        <f t="shared" si="339"/>
        <v/>
      </c>
      <c r="F238" s="302" t="str">
        <f t="shared" ca="1" si="280"/>
        <v/>
      </c>
      <c r="G238" s="301" t="str">
        <f t="shared" si="340"/>
        <v/>
      </c>
      <c r="H238" s="302" t="str">
        <f t="shared" ca="1" si="281"/>
        <v/>
      </c>
      <c r="I238" s="301" t="str">
        <f t="shared" si="341"/>
        <v/>
      </c>
      <c r="J238" s="302" t="str">
        <f t="shared" ca="1" si="282"/>
        <v/>
      </c>
      <c r="K238" s="301" t="str">
        <f t="shared" si="342"/>
        <v/>
      </c>
      <c r="L238" s="302" t="str">
        <f t="shared" ca="1" si="283"/>
        <v/>
      </c>
      <c r="M238" s="301" t="str">
        <f t="shared" si="343"/>
        <v/>
      </c>
      <c r="N238" s="302" t="str">
        <f t="shared" ca="1" si="284"/>
        <v/>
      </c>
      <c r="O238" s="301" t="str">
        <f t="shared" si="344"/>
        <v/>
      </c>
      <c r="P238" s="302" t="str">
        <f t="shared" ca="1" si="285"/>
        <v/>
      </c>
      <c r="Q238" s="301" t="str">
        <f t="shared" si="345"/>
        <v/>
      </c>
      <c r="R238" s="302" t="str">
        <f t="shared" ca="1" si="286"/>
        <v/>
      </c>
      <c r="S238" s="301" t="str">
        <f t="shared" si="346"/>
        <v/>
      </c>
      <c r="T238" s="302" t="str">
        <f t="shared" si="287"/>
        <v/>
      </c>
      <c r="U238" s="301" t="str">
        <f t="shared" si="347"/>
        <v/>
      </c>
      <c r="V238" s="302" t="str">
        <f t="shared" si="288"/>
        <v/>
      </c>
      <c r="W238" s="301" t="str">
        <f t="shared" si="348"/>
        <v/>
      </c>
      <c r="X238" s="302" t="str">
        <f t="shared" si="289"/>
        <v/>
      </c>
      <c r="Y238" s="301" t="str">
        <f t="shared" si="349"/>
        <v/>
      </c>
      <c r="Z238" s="302" t="str">
        <f t="shared" si="290"/>
        <v/>
      </c>
      <c r="AA238" s="301" t="str">
        <f t="shared" si="350"/>
        <v/>
      </c>
      <c r="AB238" s="302" t="str">
        <f t="shared" si="291"/>
        <v/>
      </c>
      <c r="AC238" s="301" t="str">
        <f t="shared" si="351"/>
        <v/>
      </c>
      <c r="AD238" s="302" t="str">
        <f t="shared" si="292"/>
        <v/>
      </c>
      <c r="AE238" s="301" t="str">
        <f t="shared" si="352"/>
        <v/>
      </c>
      <c r="AF238" s="302" t="str">
        <f t="shared" si="293"/>
        <v/>
      </c>
      <c r="AG238" s="301" t="str">
        <f t="shared" si="353"/>
        <v/>
      </c>
      <c r="AH238" s="302" t="str">
        <f t="shared" si="294"/>
        <v/>
      </c>
      <c r="AI238" s="301" t="str">
        <f t="shared" si="354"/>
        <v/>
      </c>
      <c r="AJ238" s="302" t="str">
        <f t="shared" si="295"/>
        <v/>
      </c>
      <c r="AK238" s="301" t="str">
        <f t="shared" si="355"/>
        <v/>
      </c>
      <c r="AL238" s="302" t="str">
        <f t="shared" si="296"/>
        <v/>
      </c>
      <c r="AM238" s="301" t="str">
        <f t="shared" si="356"/>
        <v/>
      </c>
      <c r="AN238" s="302" t="str">
        <f t="shared" si="297"/>
        <v/>
      </c>
      <c r="AO238" s="301" t="str">
        <f t="shared" si="357"/>
        <v/>
      </c>
      <c r="AP238" s="302" t="str">
        <f t="shared" si="298"/>
        <v/>
      </c>
      <c r="AQ238" s="301" t="str">
        <f t="shared" si="358"/>
        <v/>
      </c>
      <c r="AR238" s="302" t="str">
        <f t="shared" si="299"/>
        <v/>
      </c>
      <c r="AS238" s="301" t="str">
        <f t="shared" si="359"/>
        <v/>
      </c>
      <c r="AT238" s="302" t="str">
        <f t="shared" si="300"/>
        <v/>
      </c>
      <c r="AU238" s="301" t="str">
        <f t="shared" si="360"/>
        <v/>
      </c>
      <c r="AV238" s="302" t="str">
        <f t="shared" si="301"/>
        <v/>
      </c>
      <c r="AW238" s="301" t="str">
        <f t="shared" si="361"/>
        <v/>
      </c>
      <c r="AX238" s="302" t="str">
        <f t="shared" si="302"/>
        <v/>
      </c>
      <c r="AY238" s="301" t="str">
        <f t="shared" si="362"/>
        <v/>
      </c>
      <c r="AZ238" s="302" t="str">
        <f t="shared" si="303"/>
        <v/>
      </c>
      <c r="BA238" s="301" t="str">
        <f t="shared" si="333"/>
        <v/>
      </c>
      <c r="BB238" s="302" t="str">
        <f t="shared" si="304"/>
        <v/>
      </c>
      <c r="BC238" s="301" t="str">
        <f t="shared" si="334"/>
        <v/>
      </c>
      <c r="BD238" s="302" t="str">
        <f t="shared" si="305"/>
        <v/>
      </c>
      <c r="BE238" s="301" t="str">
        <f t="shared" si="335"/>
        <v/>
      </c>
    </row>
    <row r="239" spans="1:63" ht="26.25" hidden="1" customHeight="1">
      <c r="A239" s="242">
        <v>104</v>
      </c>
      <c r="B239" s="473"/>
      <c r="C239" s="474" t="str">
        <f t="shared" si="278"/>
        <v/>
      </c>
      <c r="D239" s="302" t="str">
        <f t="shared" ca="1" si="279"/>
        <v/>
      </c>
      <c r="E239" s="301" t="str">
        <f t="shared" si="339"/>
        <v/>
      </c>
      <c r="F239" s="302" t="str">
        <f t="shared" ca="1" si="280"/>
        <v/>
      </c>
      <c r="G239" s="301" t="str">
        <f t="shared" si="340"/>
        <v/>
      </c>
      <c r="H239" s="302" t="str">
        <f t="shared" ca="1" si="281"/>
        <v/>
      </c>
      <c r="I239" s="301" t="str">
        <f t="shared" si="341"/>
        <v/>
      </c>
      <c r="J239" s="302" t="str">
        <f t="shared" ca="1" si="282"/>
        <v/>
      </c>
      <c r="K239" s="301" t="str">
        <f t="shared" si="342"/>
        <v/>
      </c>
      <c r="L239" s="302" t="str">
        <f t="shared" ca="1" si="283"/>
        <v/>
      </c>
      <c r="M239" s="301" t="str">
        <f t="shared" si="343"/>
        <v/>
      </c>
      <c r="N239" s="302" t="str">
        <f t="shared" ca="1" si="284"/>
        <v/>
      </c>
      <c r="O239" s="301" t="str">
        <f t="shared" si="344"/>
        <v/>
      </c>
      <c r="P239" s="302" t="str">
        <f t="shared" ca="1" si="285"/>
        <v/>
      </c>
      <c r="Q239" s="301" t="str">
        <f t="shared" si="345"/>
        <v/>
      </c>
      <c r="R239" s="302" t="str">
        <f t="shared" ca="1" si="286"/>
        <v/>
      </c>
      <c r="S239" s="301" t="str">
        <f t="shared" si="346"/>
        <v/>
      </c>
      <c r="T239" s="302" t="str">
        <f t="shared" si="287"/>
        <v/>
      </c>
      <c r="U239" s="301" t="str">
        <f t="shared" si="347"/>
        <v/>
      </c>
      <c r="V239" s="302" t="str">
        <f t="shared" si="288"/>
        <v/>
      </c>
      <c r="W239" s="301" t="str">
        <f t="shared" si="348"/>
        <v/>
      </c>
      <c r="X239" s="302" t="str">
        <f t="shared" si="289"/>
        <v/>
      </c>
      <c r="Y239" s="301" t="str">
        <f t="shared" si="349"/>
        <v/>
      </c>
      <c r="Z239" s="302" t="str">
        <f t="shared" si="290"/>
        <v/>
      </c>
      <c r="AA239" s="301" t="str">
        <f t="shared" si="350"/>
        <v/>
      </c>
      <c r="AB239" s="302" t="str">
        <f t="shared" si="291"/>
        <v/>
      </c>
      <c r="AC239" s="301" t="str">
        <f t="shared" si="351"/>
        <v/>
      </c>
      <c r="AD239" s="302" t="str">
        <f t="shared" si="292"/>
        <v/>
      </c>
      <c r="AE239" s="301" t="str">
        <f t="shared" si="352"/>
        <v/>
      </c>
      <c r="AF239" s="302" t="str">
        <f t="shared" si="293"/>
        <v/>
      </c>
      <c r="AG239" s="301" t="str">
        <f t="shared" si="353"/>
        <v/>
      </c>
      <c r="AH239" s="302" t="str">
        <f t="shared" si="294"/>
        <v/>
      </c>
      <c r="AI239" s="301" t="str">
        <f t="shared" si="354"/>
        <v/>
      </c>
      <c r="AJ239" s="302" t="str">
        <f t="shared" si="295"/>
        <v/>
      </c>
      <c r="AK239" s="301" t="str">
        <f t="shared" si="355"/>
        <v/>
      </c>
      <c r="AL239" s="302" t="str">
        <f t="shared" si="296"/>
        <v/>
      </c>
      <c r="AM239" s="301" t="str">
        <f t="shared" si="356"/>
        <v/>
      </c>
      <c r="AN239" s="302" t="str">
        <f t="shared" si="297"/>
        <v/>
      </c>
      <c r="AO239" s="301" t="str">
        <f t="shared" si="357"/>
        <v/>
      </c>
      <c r="AP239" s="302" t="str">
        <f t="shared" si="298"/>
        <v/>
      </c>
      <c r="AQ239" s="301" t="str">
        <f t="shared" si="358"/>
        <v/>
      </c>
      <c r="AR239" s="302" t="str">
        <f t="shared" si="299"/>
        <v/>
      </c>
      <c r="AS239" s="301" t="str">
        <f t="shared" si="359"/>
        <v/>
      </c>
      <c r="AT239" s="302" t="str">
        <f t="shared" si="300"/>
        <v/>
      </c>
      <c r="AU239" s="301" t="str">
        <f t="shared" si="360"/>
        <v/>
      </c>
      <c r="AV239" s="302" t="str">
        <f t="shared" si="301"/>
        <v/>
      </c>
      <c r="AW239" s="301" t="str">
        <f t="shared" si="361"/>
        <v/>
      </c>
      <c r="AX239" s="302" t="str">
        <f t="shared" si="302"/>
        <v/>
      </c>
      <c r="AY239" s="301" t="str">
        <f t="shared" si="362"/>
        <v/>
      </c>
      <c r="AZ239" s="302" t="str">
        <f t="shared" si="303"/>
        <v/>
      </c>
      <c r="BA239" s="301" t="str">
        <f t="shared" si="333"/>
        <v/>
      </c>
      <c r="BB239" s="302" t="str">
        <f t="shared" si="304"/>
        <v/>
      </c>
      <c r="BC239" s="301" t="str">
        <f t="shared" si="334"/>
        <v/>
      </c>
      <c r="BD239" s="302" t="str">
        <f t="shared" si="305"/>
        <v/>
      </c>
      <c r="BE239" s="301" t="str">
        <f t="shared" si="335"/>
        <v/>
      </c>
    </row>
    <row r="240" spans="1:63" ht="26.25" hidden="1" customHeight="1">
      <c r="A240" s="242">
        <v>105</v>
      </c>
      <c r="B240" s="473"/>
      <c r="C240" s="474" t="str">
        <f t="shared" si="278"/>
        <v/>
      </c>
      <c r="D240" s="302" t="str">
        <f t="shared" ca="1" si="279"/>
        <v/>
      </c>
      <c r="E240" s="301" t="str">
        <f t="shared" si="339"/>
        <v/>
      </c>
      <c r="F240" s="302" t="str">
        <f t="shared" ca="1" si="280"/>
        <v/>
      </c>
      <c r="G240" s="301" t="str">
        <f t="shared" si="340"/>
        <v/>
      </c>
      <c r="H240" s="302" t="str">
        <f t="shared" ca="1" si="281"/>
        <v/>
      </c>
      <c r="I240" s="301" t="str">
        <f t="shared" si="341"/>
        <v/>
      </c>
      <c r="J240" s="302" t="str">
        <f t="shared" ca="1" si="282"/>
        <v/>
      </c>
      <c r="K240" s="301" t="str">
        <f t="shared" si="342"/>
        <v/>
      </c>
      <c r="L240" s="302" t="str">
        <f t="shared" ca="1" si="283"/>
        <v/>
      </c>
      <c r="M240" s="301" t="str">
        <f t="shared" si="343"/>
        <v/>
      </c>
      <c r="N240" s="302" t="str">
        <f t="shared" ca="1" si="284"/>
        <v/>
      </c>
      <c r="O240" s="301" t="str">
        <f t="shared" si="344"/>
        <v/>
      </c>
      <c r="P240" s="302" t="str">
        <f t="shared" ca="1" si="285"/>
        <v/>
      </c>
      <c r="Q240" s="301" t="str">
        <f t="shared" si="345"/>
        <v/>
      </c>
      <c r="R240" s="302" t="str">
        <f t="shared" ca="1" si="286"/>
        <v/>
      </c>
      <c r="S240" s="301" t="str">
        <f t="shared" si="346"/>
        <v/>
      </c>
      <c r="T240" s="302" t="str">
        <f t="shared" si="287"/>
        <v/>
      </c>
      <c r="U240" s="301" t="str">
        <f t="shared" si="347"/>
        <v/>
      </c>
      <c r="V240" s="302" t="str">
        <f t="shared" si="288"/>
        <v/>
      </c>
      <c r="W240" s="301" t="str">
        <f t="shared" si="348"/>
        <v/>
      </c>
      <c r="X240" s="302" t="str">
        <f t="shared" si="289"/>
        <v/>
      </c>
      <c r="Y240" s="301" t="str">
        <f t="shared" si="349"/>
        <v/>
      </c>
      <c r="Z240" s="302" t="str">
        <f t="shared" si="290"/>
        <v/>
      </c>
      <c r="AA240" s="301" t="str">
        <f t="shared" si="350"/>
        <v/>
      </c>
      <c r="AB240" s="302" t="str">
        <f t="shared" si="291"/>
        <v/>
      </c>
      <c r="AC240" s="301" t="str">
        <f t="shared" si="351"/>
        <v/>
      </c>
      <c r="AD240" s="302" t="str">
        <f t="shared" si="292"/>
        <v/>
      </c>
      <c r="AE240" s="301" t="str">
        <f t="shared" si="352"/>
        <v/>
      </c>
      <c r="AF240" s="302" t="str">
        <f t="shared" si="293"/>
        <v/>
      </c>
      <c r="AG240" s="301" t="str">
        <f t="shared" si="353"/>
        <v/>
      </c>
      <c r="AH240" s="302" t="str">
        <f t="shared" si="294"/>
        <v/>
      </c>
      <c r="AI240" s="301" t="str">
        <f t="shared" si="354"/>
        <v/>
      </c>
      <c r="AJ240" s="302" t="str">
        <f t="shared" si="295"/>
        <v/>
      </c>
      <c r="AK240" s="301" t="str">
        <f t="shared" si="355"/>
        <v/>
      </c>
      <c r="AL240" s="302" t="str">
        <f t="shared" si="296"/>
        <v/>
      </c>
      <c r="AM240" s="301" t="str">
        <f t="shared" si="356"/>
        <v/>
      </c>
      <c r="AN240" s="302" t="str">
        <f t="shared" si="297"/>
        <v/>
      </c>
      <c r="AO240" s="301" t="str">
        <f t="shared" si="357"/>
        <v/>
      </c>
      <c r="AP240" s="302" t="str">
        <f t="shared" si="298"/>
        <v/>
      </c>
      <c r="AQ240" s="301" t="str">
        <f t="shared" si="358"/>
        <v/>
      </c>
      <c r="AR240" s="302" t="str">
        <f t="shared" si="299"/>
        <v/>
      </c>
      <c r="AS240" s="301" t="str">
        <f t="shared" si="359"/>
        <v/>
      </c>
      <c r="AT240" s="302" t="str">
        <f t="shared" si="300"/>
        <v/>
      </c>
      <c r="AU240" s="301" t="str">
        <f t="shared" si="360"/>
        <v/>
      </c>
      <c r="AV240" s="302" t="str">
        <f t="shared" si="301"/>
        <v/>
      </c>
      <c r="AW240" s="301" t="str">
        <f t="shared" si="361"/>
        <v/>
      </c>
      <c r="AX240" s="302" t="str">
        <f t="shared" si="302"/>
        <v/>
      </c>
      <c r="AY240" s="301" t="str">
        <f t="shared" si="362"/>
        <v/>
      </c>
      <c r="AZ240" s="302" t="str">
        <f t="shared" si="303"/>
        <v/>
      </c>
      <c r="BA240" s="301" t="str">
        <f t="shared" si="333"/>
        <v/>
      </c>
      <c r="BB240" s="302" t="str">
        <f t="shared" si="304"/>
        <v/>
      </c>
      <c r="BC240" s="301" t="str">
        <f t="shared" si="334"/>
        <v/>
      </c>
      <c r="BD240" s="302" t="str">
        <f t="shared" si="305"/>
        <v/>
      </c>
      <c r="BE240" s="301" t="str">
        <f t="shared" si="335"/>
        <v/>
      </c>
    </row>
    <row r="241" spans="1:57" ht="26.25" hidden="1" customHeight="1">
      <c r="A241" s="242">
        <v>106</v>
      </c>
      <c r="B241" s="473"/>
      <c r="C241" s="474" t="str">
        <f t="shared" si="278"/>
        <v/>
      </c>
      <c r="D241" s="302" t="str">
        <f t="shared" ca="1" si="279"/>
        <v/>
      </c>
      <c r="E241" s="301" t="str">
        <f t="shared" si="339"/>
        <v/>
      </c>
      <c r="F241" s="302" t="str">
        <f t="shared" ca="1" si="280"/>
        <v/>
      </c>
      <c r="G241" s="301" t="str">
        <f t="shared" si="340"/>
        <v/>
      </c>
      <c r="H241" s="302" t="str">
        <f t="shared" ca="1" si="281"/>
        <v/>
      </c>
      <c r="I241" s="301" t="str">
        <f t="shared" si="341"/>
        <v/>
      </c>
      <c r="J241" s="302" t="str">
        <f t="shared" ca="1" si="282"/>
        <v/>
      </c>
      <c r="K241" s="301" t="str">
        <f t="shared" si="342"/>
        <v/>
      </c>
      <c r="L241" s="302" t="str">
        <f t="shared" ca="1" si="283"/>
        <v/>
      </c>
      <c r="M241" s="301" t="str">
        <f t="shared" si="343"/>
        <v/>
      </c>
      <c r="N241" s="302" t="str">
        <f t="shared" ca="1" si="284"/>
        <v/>
      </c>
      <c r="O241" s="301" t="str">
        <f t="shared" si="344"/>
        <v/>
      </c>
      <c r="P241" s="302" t="str">
        <f t="shared" ca="1" si="285"/>
        <v/>
      </c>
      <c r="Q241" s="301" t="str">
        <f t="shared" si="345"/>
        <v/>
      </c>
      <c r="R241" s="302" t="str">
        <f t="shared" ca="1" si="286"/>
        <v/>
      </c>
      <c r="S241" s="301" t="str">
        <f t="shared" si="346"/>
        <v/>
      </c>
      <c r="T241" s="302" t="str">
        <f t="shared" si="287"/>
        <v/>
      </c>
      <c r="U241" s="301" t="str">
        <f t="shared" si="347"/>
        <v/>
      </c>
      <c r="V241" s="302" t="str">
        <f t="shared" si="288"/>
        <v/>
      </c>
      <c r="W241" s="301" t="str">
        <f t="shared" si="348"/>
        <v/>
      </c>
      <c r="X241" s="302" t="str">
        <f t="shared" si="289"/>
        <v/>
      </c>
      <c r="Y241" s="301" t="str">
        <f t="shared" si="349"/>
        <v/>
      </c>
      <c r="Z241" s="302" t="str">
        <f t="shared" si="290"/>
        <v/>
      </c>
      <c r="AA241" s="301" t="str">
        <f t="shared" si="350"/>
        <v/>
      </c>
      <c r="AB241" s="302" t="str">
        <f t="shared" si="291"/>
        <v/>
      </c>
      <c r="AC241" s="301" t="str">
        <f t="shared" si="351"/>
        <v/>
      </c>
      <c r="AD241" s="302" t="str">
        <f t="shared" si="292"/>
        <v/>
      </c>
      <c r="AE241" s="301" t="str">
        <f t="shared" si="352"/>
        <v/>
      </c>
      <c r="AF241" s="302" t="str">
        <f t="shared" si="293"/>
        <v/>
      </c>
      <c r="AG241" s="301" t="str">
        <f t="shared" si="353"/>
        <v/>
      </c>
      <c r="AH241" s="302" t="str">
        <f t="shared" si="294"/>
        <v/>
      </c>
      <c r="AI241" s="301" t="str">
        <f t="shared" si="354"/>
        <v/>
      </c>
      <c r="AJ241" s="302" t="str">
        <f t="shared" si="295"/>
        <v/>
      </c>
      <c r="AK241" s="301" t="str">
        <f t="shared" si="355"/>
        <v/>
      </c>
      <c r="AL241" s="302" t="str">
        <f t="shared" si="296"/>
        <v/>
      </c>
      <c r="AM241" s="301" t="str">
        <f t="shared" si="356"/>
        <v/>
      </c>
      <c r="AN241" s="302" t="str">
        <f t="shared" si="297"/>
        <v/>
      </c>
      <c r="AO241" s="301" t="str">
        <f t="shared" si="357"/>
        <v/>
      </c>
      <c r="AP241" s="302" t="str">
        <f t="shared" si="298"/>
        <v/>
      </c>
      <c r="AQ241" s="301" t="str">
        <f t="shared" si="358"/>
        <v/>
      </c>
      <c r="AR241" s="302" t="str">
        <f t="shared" si="299"/>
        <v/>
      </c>
      <c r="AS241" s="301" t="str">
        <f t="shared" si="359"/>
        <v/>
      </c>
      <c r="AT241" s="302" t="str">
        <f t="shared" si="300"/>
        <v/>
      </c>
      <c r="AU241" s="301" t="str">
        <f t="shared" si="360"/>
        <v/>
      </c>
      <c r="AV241" s="302" t="str">
        <f t="shared" si="301"/>
        <v/>
      </c>
      <c r="AW241" s="301" t="str">
        <f t="shared" si="361"/>
        <v/>
      </c>
      <c r="AX241" s="302" t="str">
        <f t="shared" si="302"/>
        <v/>
      </c>
      <c r="AY241" s="301" t="str">
        <f t="shared" si="362"/>
        <v/>
      </c>
      <c r="AZ241" s="302" t="str">
        <f t="shared" si="303"/>
        <v/>
      </c>
      <c r="BA241" s="301" t="str">
        <f t="shared" si="333"/>
        <v/>
      </c>
      <c r="BB241" s="302" t="str">
        <f t="shared" si="304"/>
        <v/>
      </c>
      <c r="BC241" s="301" t="str">
        <f t="shared" si="334"/>
        <v/>
      </c>
      <c r="BD241" s="302" t="str">
        <f t="shared" si="305"/>
        <v/>
      </c>
      <c r="BE241" s="301" t="str">
        <f t="shared" si="335"/>
        <v/>
      </c>
    </row>
    <row r="242" spans="1:57" ht="26.25" hidden="1" customHeight="1">
      <c r="A242" s="242">
        <v>107</v>
      </c>
      <c r="B242" s="473"/>
      <c r="C242" s="474" t="str">
        <f t="shared" si="278"/>
        <v/>
      </c>
      <c r="D242" s="302" t="str">
        <f t="shared" ca="1" si="279"/>
        <v/>
      </c>
      <c r="E242" s="301" t="str">
        <f t="shared" si="339"/>
        <v/>
      </c>
      <c r="F242" s="302" t="str">
        <f t="shared" ca="1" si="280"/>
        <v/>
      </c>
      <c r="G242" s="301" t="str">
        <f t="shared" si="340"/>
        <v/>
      </c>
      <c r="H242" s="302" t="str">
        <f t="shared" ca="1" si="281"/>
        <v/>
      </c>
      <c r="I242" s="301" t="str">
        <f t="shared" si="341"/>
        <v/>
      </c>
      <c r="J242" s="302" t="str">
        <f t="shared" ca="1" si="282"/>
        <v/>
      </c>
      <c r="K242" s="301" t="str">
        <f t="shared" si="342"/>
        <v/>
      </c>
      <c r="L242" s="302" t="str">
        <f t="shared" ca="1" si="283"/>
        <v/>
      </c>
      <c r="M242" s="301" t="str">
        <f t="shared" si="343"/>
        <v/>
      </c>
      <c r="N242" s="302" t="str">
        <f t="shared" ca="1" si="284"/>
        <v/>
      </c>
      <c r="O242" s="301" t="str">
        <f t="shared" si="344"/>
        <v/>
      </c>
      <c r="P242" s="302" t="str">
        <f t="shared" ca="1" si="285"/>
        <v/>
      </c>
      <c r="Q242" s="301" t="str">
        <f t="shared" si="345"/>
        <v/>
      </c>
      <c r="R242" s="302" t="str">
        <f t="shared" ca="1" si="286"/>
        <v/>
      </c>
      <c r="S242" s="301" t="str">
        <f t="shared" si="346"/>
        <v/>
      </c>
      <c r="T242" s="302" t="str">
        <f t="shared" si="287"/>
        <v/>
      </c>
      <c r="U242" s="301" t="str">
        <f t="shared" si="347"/>
        <v/>
      </c>
      <c r="V242" s="302" t="str">
        <f t="shared" si="288"/>
        <v/>
      </c>
      <c r="W242" s="301" t="str">
        <f t="shared" si="348"/>
        <v/>
      </c>
      <c r="X242" s="302" t="str">
        <f t="shared" si="289"/>
        <v/>
      </c>
      <c r="Y242" s="301" t="str">
        <f t="shared" si="349"/>
        <v/>
      </c>
      <c r="Z242" s="302" t="str">
        <f t="shared" si="290"/>
        <v/>
      </c>
      <c r="AA242" s="301" t="str">
        <f t="shared" si="350"/>
        <v/>
      </c>
      <c r="AB242" s="302" t="str">
        <f t="shared" si="291"/>
        <v/>
      </c>
      <c r="AC242" s="301" t="str">
        <f t="shared" si="351"/>
        <v/>
      </c>
      <c r="AD242" s="302" t="str">
        <f t="shared" si="292"/>
        <v/>
      </c>
      <c r="AE242" s="301" t="str">
        <f t="shared" si="352"/>
        <v/>
      </c>
      <c r="AF242" s="302" t="str">
        <f t="shared" si="293"/>
        <v/>
      </c>
      <c r="AG242" s="301" t="str">
        <f t="shared" si="353"/>
        <v/>
      </c>
      <c r="AH242" s="302" t="str">
        <f t="shared" si="294"/>
        <v/>
      </c>
      <c r="AI242" s="301" t="str">
        <f t="shared" si="354"/>
        <v/>
      </c>
      <c r="AJ242" s="302" t="str">
        <f t="shared" si="295"/>
        <v/>
      </c>
      <c r="AK242" s="301" t="str">
        <f t="shared" si="355"/>
        <v/>
      </c>
      <c r="AL242" s="302" t="str">
        <f t="shared" si="296"/>
        <v/>
      </c>
      <c r="AM242" s="301" t="str">
        <f t="shared" si="356"/>
        <v/>
      </c>
      <c r="AN242" s="302" t="str">
        <f t="shared" si="297"/>
        <v/>
      </c>
      <c r="AO242" s="301" t="str">
        <f t="shared" si="357"/>
        <v/>
      </c>
      <c r="AP242" s="302" t="str">
        <f t="shared" si="298"/>
        <v/>
      </c>
      <c r="AQ242" s="301" t="str">
        <f t="shared" si="358"/>
        <v/>
      </c>
      <c r="AR242" s="302" t="str">
        <f t="shared" si="299"/>
        <v/>
      </c>
      <c r="AS242" s="301" t="str">
        <f t="shared" si="359"/>
        <v/>
      </c>
      <c r="AT242" s="302" t="str">
        <f t="shared" si="300"/>
        <v/>
      </c>
      <c r="AU242" s="301" t="str">
        <f t="shared" si="360"/>
        <v/>
      </c>
      <c r="AV242" s="302" t="str">
        <f t="shared" si="301"/>
        <v/>
      </c>
      <c r="AW242" s="301" t="str">
        <f t="shared" si="361"/>
        <v/>
      </c>
      <c r="AX242" s="302" t="str">
        <f t="shared" si="302"/>
        <v/>
      </c>
      <c r="AY242" s="301" t="str">
        <f t="shared" si="362"/>
        <v/>
      </c>
      <c r="AZ242" s="302" t="str">
        <f t="shared" si="303"/>
        <v/>
      </c>
      <c r="BA242" s="301" t="str">
        <f t="shared" si="333"/>
        <v/>
      </c>
      <c r="BB242" s="302" t="str">
        <f t="shared" si="304"/>
        <v/>
      </c>
      <c r="BC242" s="301" t="str">
        <f t="shared" si="334"/>
        <v/>
      </c>
      <c r="BD242" s="302" t="str">
        <f t="shared" si="305"/>
        <v/>
      </c>
      <c r="BE242" s="301" t="str">
        <f t="shared" si="335"/>
        <v/>
      </c>
    </row>
    <row r="243" spans="1:57" ht="26.25" hidden="1" customHeight="1">
      <c r="A243" s="242">
        <v>108</v>
      </c>
      <c r="B243" s="473"/>
      <c r="C243" s="474" t="str">
        <f t="shared" si="278"/>
        <v/>
      </c>
      <c r="D243" s="302" t="str">
        <f t="shared" ca="1" si="279"/>
        <v/>
      </c>
      <c r="E243" s="301" t="str">
        <f t="shared" si="339"/>
        <v/>
      </c>
      <c r="F243" s="302" t="str">
        <f t="shared" ca="1" si="280"/>
        <v/>
      </c>
      <c r="G243" s="301" t="str">
        <f t="shared" si="340"/>
        <v/>
      </c>
      <c r="H243" s="302" t="str">
        <f t="shared" ca="1" si="281"/>
        <v/>
      </c>
      <c r="I243" s="301" t="str">
        <f t="shared" si="341"/>
        <v/>
      </c>
      <c r="J243" s="302" t="str">
        <f t="shared" ca="1" si="282"/>
        <v/>
      </c>
      <c r="K243" s="301" t="str">
        <f t="shared" si="342"/>
        <v/>
      </c>
      <c r="L243" s="302" t="str">
        <f t="shared" ca="1" si="283"/>
        <v/>
      </c>
      <c r="M243" s="301" t="str">
        <f t="shared" si="343"/>
        <v/>
      </c>
      <c r="N243" s="302" t="str">
        <f t="shared" ca="1" si="284"/>
        <v/>
      </c>
      <c r="O243" s="301" t="str">
        <f t="shared" si="344"/>
        <v/>
      </c>
      <c r="P243" s="302" t="str">
        <f t="shared" ca="1" si="285"/>
        <v/>
      </c>
      <c r="Q243" s="301" t="str">
        <f t="shared" si="345"/>
        <v/>
      </c>
      <c r="R243" s="302" t="str">
        <f t="shared" ca="1" si="286"/>
        <v/>
      </c>
      <c r="S243" s="301" t="str">
        <f t="shared" si="346"/>
        <v/>
      </c>
      <c r="T243" s="302" t="str">
        <f t="shared" si="287"/>
        <v/>
      </c>
      <c r="U243" s="301" t="str">
        <f t="shared" si="347"/>
        <v/>
      </c>
      <c r="V243" s="302" t="str">
        <f t="shared" si="288"/>
        <v/>
      </c>
      <c r="W243" s="301" t="str">
        <f t="shared" si="348"/>
        <v/>
      </c>
      <c r="X243" s="302" t="str">
        <f t="shared" si="289"/>
        <v/>
      </c>
      <c r="Y243" s="301" t="str">
        <f t="shared" si="349"/>
        <v/>
      </c>
      <c r="Z243" s="302" t="str">
        <f t="shared" si="290"/>
        <v/>
      </c>
      <c r="AA243" s="301" t="str">
        <f t="shared" si="350"/>
        <v/>
      </c>
      <c r="AB243" s="302" t="str">
        <f t="shared" si="291"/>
        <v/>
      </c>
      <c r="AC243" s="301" t="str">
        <f t="shared" si="351"/>
        <v/>
      </c>
      <c r="AD243" s="302" t="str">
        <f t="shared" si="292"/>
        <v/>
      </c>
      <c r="AE243" s="301" t="str">
        <f t="shared" si="352"/>
        <v/>
      </c>
      <c r="AF243" s="302" t="str">
        <f t="shared" si="293"/>
        <v/>
      </c>
      <c r="AG243" s="301" t="str">
        <f t="shared" si="353"/>
        <v/>
      </c>
      <c r="AH243" s="302" t="str">
        <f t="shared" si="294"/>
        <v/>
      </c>
      <c r="AI243" s="301" t="str">
        <f t="shared" si="354"/>
        <v/>
      </c>
      <c r="AJ243" s="302" t="str">
        <f t="shared" si="295"/>
        <v/>
      </c>
      <c r="AK243" s="301" t="str">
        <f t="shared" si="355"/>
        <v/>
      </c>
      <c r="AL243" s="302" t="str">
        <f t="shared" si="296"/>
        <v/>
      </c>
      <c r="AM243" s="301" t="str">
        <f t="shared" si="356"/>
        <v/>
      </c>
      <c r="AN243" s="302" t="str">
        <f t="shared" si="297"/>
        <v/>
      </c>
      <c r="AO243" s="301" t="str">
        <f t="shared" si="357"/>
        <v/>
      </c>
      <c r="AP243" s="302" t="str">
        <f t="shared" si="298"/>
        <v/>
      </c>
      <c r="AQ243" s="301" t="str">
        <f t="shared" si="358"/>
        <v/>
      </c>
      <c r="AR243" s="302" t="str">
        <f t="shared" si="299"/>
        <v/>
      </c>
      <c r="AS243" s="301" t="str">
        <f t="shared" si="359"/>
        <v/>
      </c>
      <c r="AT243" s="302" t="str">
        <f t="shared" si="300"/>
        <v/>
      </c>
      <c r="AU243" s="301" t="str">
        <f t="shared" si="360"/>
        <v/>
      </c>
      <c r="AV243" s="302" t="str">
        <f t="shared" si="301"/>
        <v/>
      </c>
      <c r="AW243" s="301" t="str">
        <f t="shared" si="361"/>
        <v/>
      </c>
      <c r="AX243" s="302" t="str">
        <f t="shared" si="302"/>
        <v/>
      </c>
      <c r="AY243" s="301" t="str">
        <f t="shared" si="362"/>
        <v/>
      </c>
      <c r="AZ243" s="302" t="str">
        <f t="shared" si="303"/>
        <v/>
      </c>
      <c r="BA243" s="301" t="str">
        <f t="shared" si="333"/>
        <v/>
      </c>
      <c r="BB243" s="302" t="str">
        <f t="shared" si="304"/>
        <v/>
      </c>
      <c r="BC243" s="301" t="str">
        <f t="shared" si="334"/>
        <v/>
      </c>
      <c r="BD243" s="302" t="str">
        <f t="shared" si="305"/>
        <v/>
      </c>
      <c r="BE243" s="301" t="str">
        <f t="shared" si="335"/>
        <v/>
      </c>
    </row>
    <row r="244" spans="1:57" ht="26.25" hidden="1" customHeight="1">
      <c r="A244" s="242">
        <v>109</v>
      </c>
      <c r="B244" s="473"/>
      <c r="C244" s="474" t="str">
        <f t="shared" si="278"/>
        <v/>
      </c>
      <c r="D244" s="302" t="str">
        <f t="shared" ca="1" si="279"/>
        <v/>
      </c>
      <c r="E244" s="301" t="str">
        <f t="shared" si="339"/>
        <v/>
      </c>
      <c r="F244" s="302" t="str">
        <f t="shared" ca="1" si="280"/>
        <v/>
      </c>
      <c r="G244" s="301" t="str">
        <f t="shared" si="340"/>
        <v/>
      </c>
      <c r="H244" s="302" t="str">
        <f t="shared" ca="1" si="281"/>
        <v/>
      </c>
      <c r="I244" s="301" t="str">
        <f t="shared" si="341"/>
        <v/>
      </c>
      <c r="J244" s="302" t="str">
        <f t="shared" ca="1" si="282"/>
        <v/>
      </c>
      <c r="K244" s="301" t="str">
        <f t="shared" si="342"/>
        <v/>
      </c>
      <c r="L244" s="302" t="str">
        <f t="shared" ca="1" si="283"/>
        <v/>
      </c>
      <c r="M244" s="301" t="str">
        <f t="shared" si="343"/>
        <v/>
      </c>
      <c r="N244" s="302" t="str">
        <f t="shared" ca="1" si="284"/>
        <v/>
      </c>
      <c r="O244" s="301" t="str">
        <f t="shared" si="344"/>
        <v/>
      </c>
      <c r="P244" s="302" t="str">
        <f t="shared" ca="1" si="285"/>
        <v/>
      </c>
      <c r="Q244" s="301" t="str">
        <f t="shared" si="345"/>
        <v/>
      </c>
      <c r="R244" s="302" t="str">
        <f t="shared" ca="1" si="286"/>
        <v/>
      </c>
      <c r="S244" s="301" t="str">
        <f t="shared" si="346"/>
        <v/>
      </c>
      <c r="T244" s="302" t="str">
        <f t="shared" si="287"/>
        <v/>
      </c>
      <c r="U244" s="301" t="str">
        <f t="shared" si="347"/>
        <v/>
      </c>
      <c r="V244" s="302" t="str">
        <f t="shared" si="288"/>
        <v/>
      </c>
      <c r="W244" s="301" t="str">
        <f t="shared" si="348"/>
        <v/>
      </c>
      <c r="X244" s="302" t="str">
        <f t="shared" si="289"/>
        <v/>
      </c>
      <c r="Y244" s="301" t="str">
        <f t="shared" si="349"/>
        <v/>
      </c>
      <c r="Z244" s="302" t="str">
        <f t="shared" si="290"/>
        <v/>
      </c>
      <c r="AA244" s="301" t="str">
        <f t="shared" si="350"/>
        <v/>
      </c>
      <c r="AB244" s="302" t="str">
        <f t="shared" si="291"/>
        <v/>
      </c>
      <c r="AC244" s="301" t="str">
        <f t="shared" si="351"/>
        <v/>
      </c>
      <c r="AD244" s="302" t="str">
        <f t="shared" si="292"/>
        <v/>
      </c>
      <c r="AE244" s="301" t="str">
        <f t="shared" si="352"/>
        <v/>
      </c>
      <c r="AF244" s="302" t="str">
        <f t="shared" si="293"/>
        <v/>
      </c>
      <c r="AG244" s="301" t="str">
        <f t="shared" si="353"/>
        <v/>
      </c>
      <c r="AH244" s="302" t="str">
        <f t="shared" si="294"/>
        <v/>
      </c>
      <c r="AI244" s="301" t="str">
        <f t="shared" si="354"/>
        <v/>
      </c>
      <c r="AJ244" s="302" t="str">
        <f t="shared" si="295"/>
        <v/>
      </c>
      <c r="AK244" s="301" t="str">
        <f t="shared" si="355"/>
        <v/>
      </c>
      <c r="AL244" s="302" t="str">
        <f t="shared" si="296"/>
        <v/>
      </c>
      <c r="AM244" s="301" t="str">
        <f t="shared" si="356"/>
        <v/>
      </c>
      <c r="AN244" s="302" t="str">
        <f t="shared" si="297"/>
        <v/>
      </c>
      <c r="AO244" s="301" t="str">
        <f t="shared" si="357"/>
        <v/>
      </c>
      <c r="AP244" s="302" t="str">
        <f t="shared" si="298"/>
        <v/>
      </c>
      <c r="AQ244" s="301" t="str">
        <f t="shared" si="358"/>
        <v/>
      </c>
      <c r="AR244" s="302" t="str">
        <f t="shared" si="299"/>
        <v/>
      </c>
      <c r="AS244" s="301" t="str">
        <f t="shared" si="359"/>
        <v/>
      </c>
      <c r="AT244" s="302" t="str">
        <f t="shared" si="300"/>
        <v/>
      </c>
      <c r="AU244" s="301" t="str">
        <f t="shared" si="360"/>
        <v/>
      </c>
      <c r="AV244" s="302" t="str">
        <f t="shared" si="301"/>
        <v/>
      </c>
      <c r="AW244" s="301" t="str">
        <f t="shared" si="361"/>
        <v/>
      </c>
      <c r="AX244" s="302" t="str">
        <f t="shared" si="302"/>
        <v/>
      </c>
      <c r="AY244" s="301" t="str">
        <f t="shared" si="362"/>
        <v/>
      </c>
      <c r="AZ244" s="302" t="str">
        <f t="shared" si="303"/>
        <v/>
      </c>
      <c r="BA244" s="301" t="str">
        <f t="shared" si="333"/>
        <v/>
      </c>
      <c r="BB244" s="302" t="str">
        <f t="shared" si="304"/>
        <v/>
      </c>
      <c r="BC244" s="301" t="str">
        <f t="shared" si="334"/>
        <v/>
      </c>
      <c r="BD244" s="302" t="str">
        <f t="shared" si="305"/>
        <v/>
      </c>
      <c r="BE244" s="301" t="str">
        <f t="shared" si="335"/>
        <v/>
      </c>
    </row>
    <row r="245" spans="1:57" ht="26.25" hidden="1" customHeight="1">
      <c r="A245" s="242">
        <v>110</v>
      </c>
      <c r="B245" s="473"/>
      <c r="C245" s="474" t="str">
        <f t="shared" si="278"/>
        <v/>
      </c>
      <c r="D245" s="302" t="str">
        <f t="shared" ca="1" si="279"/>
        <v/>
      </c>
      <c r="E245" s="301" t="str">
        <f t="shared" si="339"/>
        <v/>
      </c>
      <c r="F245" s="302" t="str">
        <f t="shared" ca="1" si="280"/>
        <v/>
      </c>
      <c r="G245" s="301" t="str">
        <f t="shared" si="340"/>
        <v/>
      </c>
      <c r="H245" s="302" t="str">
        <f t="shared" ca="1" si="281"/>
        <v/>
      </c>
      <c r="I245" s="301" t="str">
        <f t="shared" si="341"/>
        <v/>
      </c>
      <c r="J245" s="302" t="str">
        <f t="shared" ca="1" si="282"/>
        <v/>
      </c>
      <c r="K245" s="301" t="str">
        <f t="shared" si="342"/>
        <v/>
      </c>
      <c r="L245" s="302" t="str">
        <f t="shared" ca="1" si="283"/>
        <v/>
      </c>
      <c r="M245" s="301" t="str">
        <f t="shared" si="343"/>
        <v/>
      </c>
      <c r="N245" s="302" t="str">
        <f t="shared" ca="1" si="284"/>
        <v/>
      </c>
      <c r="O245" s="301" t="str">
        <f t="shared" si="344"/>
        <v/>
      </c>
      <c r="P245" s="302" t="str">
        <f t="shared" ca="1" si="285"/>
        <v/>
      </c>
      <c r="Q245" s="301" t="str">
        <f t="shared" si="345"/>
        <v/>
      </c>
      <c r="R245" s="302" t="str">
        <f t="shared" ca="1" si="286"/>
        <v/>
      </c>
      <c r="S245" s="301" t="str">
        <f t="shared" si="346"/>
        <v/>
      </c>
      <c r="T245" s="302" t="str">
        <f t="shared" si="287"/>
        <v/>
      </c>
      <c r="U245" s="301" t="str">
        <f t="shared" si="347"/>
        <v/>
      </c>
      <c r="V245" s="302" t="str">
        <f t="shared" si="288"/>
        <v/>
      </c>
      <c r="W245" s="301" t="str">
        <f t="shared" si="348"/>
        <v/>
      </c>
      <c r="X245" s="302" t="str">
        <f t="shared" si="289"/>
        <v/>
      </c>
      <c r="Y245" s="301" t="str">
        <f t="shared" si="349"/>
        <v/>
      </c>
      <c r="Z245" s="302" t="str">
        <f t="shared" si="290"/>
        <v/>
      </c>
      <c r="AA245" s="301" t="str">
        <f t="shared" si="350"/>
        <v/>
      </c>
      <c r="AB245" s="302" t="str">
        <f t="shared" si="291"/>
        <v/>
      </c>
      <c r="AC245" s="301" t="str">
        <f t="shared" si="351"/>
        <v/>
      </c>
      <c r="AD245" s="302" t="str">
        <f t="shared" si="292"/>
        <v/>
      </c>
      <c r="AE245" s="301" t="str">
        <f t="shared" si="352"/>
        <v/>
      </c>
      <c r="AF245" s="302" t="str">
        <f t="shared" si="293"/>
        <v/>
      </c>
      <c r="AG245" s="301" t="str">
        <f t="shared" si="353"/>
        <v/>
      </c>
      <c r="AH245" s="302" t="str">
        <f t="shared" si="294"/>
        <v/>
      </c>
      <c r="AI245" s="301" t="str">
        <f t="shared" si="354"/>
        <v/>
      </c>
      <c r="AJ245" s="302" t="str">
        <f t="shared" si="295"/>
        <v/>
      </c>
      <c r="AK245" s="301" t="str">
        <f t="shared" si="355"/>
        <v/>
      </c>
      <c r="AL245" s="302" t="str">
        <f t="shared" si="296"/>
        <v/>
      </c>
      <c r="AM245" s="301" t="str">
        <f t="shared" si="356"/>
        <v/>
      </c>
      <c r="AN245" s="302" t="str">
        <f t="shared" si="297"/>
        <v/>
      </c>
      <c r="AO245" s="301" t="str">
        <f t="shared" si="357"/>
        <v/>
      </c>
      <c r="AP245" s="302" t="str">
        <f t="shared" si="298"/>
        <v/>
      </c>
      <c r="AQ245" s="301" t="str">
        <f t="shared" si="358"/>
        <v/>
      </c>
      <c r="AR245" s="302" t="str">
        <f t="shared" si="299"/>
        <v/>
      </c>
      <c r="AS245" s="301" t="str">
        <f t="shared" si="359"/>
        <v/>
      </c>
      <c r="AT245" s="302" t="str">
        <f t="shared" si="300"/>
        <v/>
      </c>
      <c r="AU245" s="301" t="str">
        <f t="shared" si="360"/>
        <v/>
      </c>
      <c r="AV245" s="302" t="str">
        <f t="shared" si="301"/>
        <v/>
      </c>
      <c r="AW245" s="301" t="str">
        <f t="shared" si="361"/>
        <v/>
      </c>
      <c r="AX245" s="302" t="str">
        <f t="shared" si="302"/>
        <v/>
      </c>
      <c r="AY245" s="301" t="str">
        <f t="shared" si="362"/>
        <v/>
      </c>
      <c r="AZ245" s="302" t="str">
        <f t="shared" si="303"/>
        <v/>
      </c>
      <c r="BA245" s="301" t="str">
        <f t="shared" si="333"/>
        <v/>
      </c>
      <c r="BB245" s="302" t="str">
        <f t="shared" si="304"/>
        <v/>
      </c>
      <c r="BC245" s="301" t="str">
        <f t="shared" si="334"/>
        <v/>
      </c>
      <c r="BD245" s="302" t="str">
        <f t="shared" si="305"/>
        <v/>
      </c>
      <c r="BE245" s="301" t="str">
        <f t="shared" si="335"/>
        <v/>
      </c>
    </row>
    <row r="246" spans="1:57" ht="26.25" hidden="1" customHeight="1">
      <c r="A246" s="242">
        <v>111</v>
      </c>
      <c r="B246" s="473"/>
      <c r="C246" s="474" t="str">
        <f t="shared" si="278"/>
        <v/>
      </c>
      <c r="D246" s="302" t="str">
        <f t="shared" ca="1" si="279"/>
        <v/>
      </c>
      <c r="E246" s="301" t="str">
        <f t="shared" si="339"/>
        <v/>
      </c>
      <c r="F246" s="302" t="str">
        <f t="shared" ca="1" si="280"/>
        <v/>
      </c>
      <c r="G246" s="301" t="str">
        <f t="shared" si="340"/>
        <v/>
      </c>
      <c r="H246" s="302" t="str">
        <f t="shared" ca="1" si="281"/>
        <v/>
      </c>
      <c r="I246" s="301" t="str">
        <f t="shared" si="341"/>
        <v/>
      </c>
      <c r="J246" s="302" t="str">
        <f t="shared" ca="1" si="282"/>
        <v/>
      </c>
      <c r="K246" s="301" t="str">
        <f t="shared" si="342"/>
        <v/>
      </c>
      <c r="L246" s="302" t="str">
        <f t="shared" ca="1" si="283"/>
        <v/>
      </c>
      <c r="M246" s="301" t="str">
        <f t="shared" si="343"/>
        <v/>
      </c>
      <c r="N246" s="302" t="str">
        <f t="shared" ca="1" si="284"/>
        <v/>
      </c>
      <c r="O246" s="301" t="str">
        <f t="shared" si="344"/>
        <v/>
      </c>
      <c r="P246" s="302" t="str">
        <f t="shared" ca="1" si="285"/>
        <v/>
      </c>
      <c r="Q246" s="301" t="str">
        <f t="shared" si="345"/>
        <v/>
      </c>
      <c r="R246" s="302" t="str">
        <f t="shared" ca="1" si="286"/>
        <v/>
      </c>
      <c r="S246" s="301" t="str">
        <f t="shared" si="346"/>
        <v/>
      </c>
      <c r="T246" s="302" t="str">
        <f t="shared" si="287"/>
        <v/>
      </c>
      <c r="U246" s="301" t="str">
        <f t="shared" si="347"/>
        <v/>
      </c>
      <c r="V246" s="302" t="str">
        <f t="shared" si="288"/>
        <v/>
      </c>
      <c r="W246" s="301" t="str">
        <f t="shared" si="348"/>
        <v/>
      </c>
      <c r="X246" s="302" t="str">
        <f t="shared" si="289"/>
        <v/>
      </c>
      <c r="Y246" s="301" t="str">
        <f t="shared" si="349"/>
        <v/>
      </c>
      <c r="Z246" s="302" t="str">
        <f t="shared" si="290"/>
        <v/>
      </c>
      <c r="AA246" s="301" t="str">
        <f t="shared" si="350"/>
        <v/>
      </c>
      <c r="AB246" s="302" t="str">
        <f t="shared" si="291"/>
        <v/>
      </c>
      <c r="AC246" s="301" t="str">
        <f t="shared" si="351"/>
        <v/>
      </c>
      <c r="AD246" s="302" t="str">
        <f t="shared" si="292"/>
        <v/>
      </c>
      <c r="AE246" s="301" t="str">
        <f t="shared" si="352"/>
        <v/>
      </c>
      <c r="AF246" s="302" t="str">
        <f t="shared" si="293"/>
        <v/>
      </c>
      <c r="AG246" s="301" t="str">
        <f t="shared" si="353"/>
        <v/>
      </c>
      <c r="AH246" s="302" t="str">
        <f t="shared" si="294"/>
        <v/>
      </c>
      <c r="AI246" s="301" t="str">
        <f t="shared" si="354"/>
        <v/>
      </c>
      <c r="AJ246" s="302" t="str">
        <f t="shared" si="295"/>
        <v/>
      </c>
      <c r="AK246" s="301" t="str">
        <f t="shared" si="355"/>
        <v/>
      </c>
      <c r="AL246" s="302" t="str">
        <f t="shared" si="296"/>
        <v/>
      </c>
      <c r="AM246" s="301" t="str">
        <f t="shared" si="356"/>
        <v/>
      </c>
      <c r="AN246" s="302" t="str">
        <f t="shared" si="297"/>
        <v/>
      </c>
      <c r="AO246" s="301" t="str">
        <f t="shared" si="357"/>
        <v/>
      </c>
      <c r="AP246" s="302" t="str">
        <f t="shared" si="298"/>
        <v/>
      </c>
      <c r="AQ246" s="301" t="str">
        <f t="shared" si="358"/>
        <v/>
      </c>
      <c r="AR246" s="302" t="str">
        <f t="shared" si="299"/>
        <v/>
      </c>
      <c r="AS246" s="301" t="str">
        <f t="shared" si="359"/>
        <v/>
      </c>
      <c r="AT246" s="302" t="str">
        <f t="shared" si="300"/>
        <v/>
      </c>
      <c r="AU246" s="301" t="str">
        <f t="shared" si="360"/>
        <v/>
      </c>
      <c r="AV246" s="302" t="str">
        <f t="shared" si="301"/>
        <v/>
      </c>
      <c r="AW246" s="301" t="str">
        <f t="shared" si="361"/>
        <v/>
      </c>
      <c r="AX246" s="302" t="str">
        <f t="shared" si="302"/>
        <v/>
      </c>
      <c r="AY246" s="301" t="str">
        <f t="shared" si="362"/>
        <v/>
      </c>
      <c r="AZ246" s="302" t="str">
        <f t="shared" si="303"/>
        <v/>
      </c>
      <c r="BA246" s="301" t="str">
        <f t="shared" si="333"/>
        <v/>
      </c>
      <c r="BB246" s="302" t="str">
        <f t="shared" si="304"/>
        <v/>
      </c>
      <c r="BC246" s="301" t="str">
        <f t="shared" si="334"/>
        <v/>
      </c>
      <c r="BD246" s="302" t="str">
        <f t="shared" si="305"/>
        <v/>
      </c>
      <c r="BE246" s="301" t="str">
        <f t="shared" si="335"/>
        <v/>
      </c>
    </row>
    <row r="247" spans="1:57" ht="26.25" hidden="1" customHeight="1">
      <c r="A247" s="242">
        <v>112</v>
      </c>
      <c r="B247" s="473"/>
      <c r="C247" s="474" t="str">
        <f t="shared" si="278"/>
        <v/>
      </c>
      <c r="D247" s="302" t="str">
        <f t="shared" ca="1" si="279"/>
        <v/>
      </c>
      <c r="E247" s="301" t="str">
        <f t="shared" si="339"/>
        <v/>
      </c>
      <c r="F247" s="302" t="str">
        <f t="shared" ca="1" si="280"/>
        <v/>
      </c>
      <c r="G247" s="301" t="str">
        <f t="shared" si="340"/>
        <v/>
      </c>
      <c r="H247" s="302" t="str">
        <f t="shared" ca="1" si="281"/>
        <v/>
      </c>
      <c r="I247" s="301" t="str">
        <f t="shared" si="341"/>
        <v/>
      </c>
      <c r="J247" s="302" t="str">
        <f t="shared" ca="1" si="282"/>
        <v/>
      </c>
      <c r="K247" s="301" t="str">
        <f t="shared" si="342"/>
        <v/>
      </c>
      <c r="L247" s="302" t="str">
        <f t="shared" ca="1" si="283"/>
        <v/>
      </c>
      <c r="M247" s="301" t="str">
        <f t="shared" si="343"/>
        <v/>
      </c>
      <c r="N247" s="302" t="str">
        <f t="shared" ca="1" si="284"/>
        <v/>
      </c>
      <c r="O247" s="301" t="str">
        <f t="shared" si="344"/>
        <v/>
      </c>
      <c r="P247" s="302" t="str">
        <f t="shared" ca="1" si="285"/>
        <v/>
      </c>
      <c r="Q247" s="301" t="str">
        <f t="shared" si="345"/>
        <v/>
      </c>
      <c r="R247" s="302" t="str">
        <f t="shared" ca="1" si="286"/>
        <v/>
      </c>
      <c r="S247" s="301" t="str">
        <f t="shared" si="346"/>
        <v/>
      </c>
      <c r="T247" s="302" t="str">
        <f t="shared" si="287"/>
        <v/>
      </c>
      <c r="U247" s="301" t="str">
        <f t="shared" si="347"/>
        <v/>
      </c>
      <c r="V247" s="302" t="str">
        <f t="shared" si="288"/>
        <v/>
      </c>
      <c r="W247" s="301" t="str">
        <f t="shared" si="348"/>
        <v/>
      </c>
      <c r="X247" s="302" t="str">
        <f t="shared" si="289"/>
        <v/>
      </c>
      <c r="Y247" s="301" t="str">
        <f t="shared" si="349"/>
        <v/>
      </c>
      <c r="Z247" s="302" t="str">
        <f t="shared" si="290"/>
        <v/>
      </c>
      <c r="AA247" s="301" t="str">
        <f t="shared" si="350"/>
        <v/>
      </c>
      <c r="AB247" s="302" t="str">
        <f t="shared" si="291"/>
        <v/>
      </c>
      <c r="AC247" s="301" t="str">
        <f t="shared" si="351"/>
        <v/>
      </c>
      <c r="AD247" s="302" t="str">
        <f t="shared" si="292"/>
        <v/>
      </c>
      <c r="AE247" s="301" t="str">
        <f t="shared" si="352"/>
        <v/>
      </c>
      <c r="AF247" s="302" t="str">
        <f t="shared" si="293"/>
        <v/>
      </c>
      <c r="AG247" s="301" t="str">
        <f t="shared" si="353"/>
        <v/>
      </c>
      <c r="AH247" s="302" t="str">
        <f t="shared" si="294"/>
        <v/>
      </c>
      <c r="AI247" s="301" t="str">
        <f t="shared" si="354"/>
        <v/>
      </c>
      <c r="AJ247" s="302" t="str">
        <f t="shared" si="295"/>
        <v/>
      </c>
      <c r="AK247" s="301" t="str">
        <f t="shared" si="355"/>
        <v/>
      </c>
      <c r="AL247" s="302" t="str">
        <f t="shared" si="296"/>
        <v/>
      </c>
      <c r="AM247" s="301" t="str">
        <f t="shared" si="356"/>
        <v/>
      </c>
      <c r="AN247" s="302" t="str">
        <f t="shared" si="297"/>
        <v/>
      </c>
      <c r="AO247" s="301" t="str">
        <f t="shared" si="357"/>
        <v/>
      </c>
      <c r="AP247" s="302" t="str">
        <f t="shared" si="298"/>
        <v/>
      </c>
      <c r="AQ247" s="301" t="str">
        <f t="shared" si="358"/>
        <v/>
      </c>
      <c r="AR247" s="302" t="str">
        <f t="shared" si="299"/>
        <v/>
      </c>
      <c r="AS247" s="301" t="str">
        <f t="shared" si="359"/>
        <v/>
      </c>
      <c r="AT247" s="302" t="str">
        <f t="shared" si="300"/>
        <v/>
      </c>
      <c r="AU247" s="301" t="str">
        <f t="shared" si="360"/>
        <v/>
      </c>
      <c r="AV247" s="302" t="str">
        <f t="shared" si="301"/>
        <v/>
      </c>
      <c r="AW247" s="301" t="str">
        <f t="shared" si="361"/>
        <v/>
      </c>
      <c r="AX247" s="302" t="str">
        <f t="shared" si="302"/>
        <v/>
      </c>
      <c r="AY247" s="301" t="str">
        <f t="shared" si="362"/>
        <v/>
      </c>
      <c r="AZ247" s="302" t="str">
        <f t="shared" si="303"/>
        <v/>
      </c>
      <c r="BA247" s="301" t="str">
        <f t="shared" si="333"/>
        <v/>
      </c>
      <c r="BB247" s="302" t="str">
        <f t="shared" si="304"/>
        <v/>
      </c>
      <c r="BC247" s="301" t="str">
        <f t="shared" si="334"/>
        <v/>
      </c>
      <c r="BD247" s="302" t="str">
        <f t="shared" si="305"/>
        <v/>
      </c>
      <c r="BE247" s="301" t="str">
        <f t="shared" si="335"/>
        <v/>
      </c>
    </row>
    <row r="248" spans="1:57" ht="26.25" hidden="1" customHeight="1">
      <c r="A248" s="242">
        <v>113</v>
      </c>
      <c r="B248" s="473"/>
      <c r="C248" s="474" t="str">
        <f t="shared" si="278"/>
        <v/>
      </c>
      <c r="D248" s="302" t="str">
        <f t="shared" ca="1" si="279"/>
        <v/>
      </c>
      <c r="E248" s="301" t="str">
        <f t="shared" si="339"/>
        <v/>
      </c>
      <c r="F248" s="302" t="str">
        <f t="shared" ca="1" si="280"/>
        <v/>
      </c>
      <c r="G248" s="301" t="str">
        <f t="shared" si="340"/>
        <v/>
      </c>
      <c r="H248" s="302" t="str">
        <f t="shared" ca="1" si="281"/>
        <v/>
      </c>
      <c r="I248" s="301" t="str">
        <f t="shared" si="341"/>
        <v/>
      </c>
      <c r="J248" s="302" t="str">
        <f t="shared" ca="1" si="282"/>
        <v/>
      </c>
      <c r="K248" s="301" t="str">
        <f t="shared" si="342"/>
        <v/>
      </c>
      <c r="L248" s="302" t="str">
        <f t="shared" ca="1" si="283"/>
        <v/>
      </c>
      <c r="M248" s="301" t="str">
        <f t="shared" si="343"/>
        <v/>
      </c>
      <c r="N248" s="302" t="str">
        <f t="shared" ca="1" si="284"/>
        <v/>
      </c>
      <c r="O248" s="301" t="str">
        <f t="shared" si="344"/>
        <v/>
      </c>
      <c r="P248" s="302" t="str">
        <f t="shared" ca="1" si="285"/>
        <v/>
      </c>
      <c r="Q248" s="301" t="str">
        <f t="shared" si="345"/>
        <v/>
      </c>
      <c r="R248" s="302" t="str">
        <f t="shared" ca="1" si="286"/>
        <v/>
      </c>
      <c r="S248" s="301" t="str">
        <f t="shared" si="346"/>
        <v/>
      </c>
      <c r="T248" s="302" t="str">
        <f t="shared" si="287"/>
        <v/>
      </c>
      <c r="U248" s="301" t="str">
        <f t="shared" si="347"/>
        <v/>
      </c>
      <c r="V248" s="302" t="str">
        <f t="shared" si="288"/>
        <v/>
      </c>
      <c r="W248" s="301" t="str">
        <f t="shared" si="348"/>
        <v/>
      </c>
      <c r="X248" s="302" t="str">
        <f t="shared" si="289"/>
        <v/>
      </c>
      <c r="Y248" s="301" t="str">
        <f t="shared" si="349"/>
        <v/>
      </c>
      <c r="Z248" s="302" t="str">
        <f t="shared" si="290"/>
        <v/>
      </c>
      <c r="AA248" s="301" t="str">
        <f t="shared" si="350"/>
        <v/>
      </c>
      <c r="AB248" s="302" t="str">
        <f t="shared" si="291"/>
        <v/>
      </c>
      <c r="AC248" s="301" t="str">
        <f t="shared" si="351"/>
        <v/>
      </c>
      <c r="AD248" s="302" t="str">
        <f t="shared" si="292"/>
        <v/>
      </c>
      <c r="AE248" s="301" t="str">
        <f t="shared" si="352"/>
        <v/>
      </c>
      <c r="AF248" s="302" t="str">
        <f t="shared" si="293"/>
        <v/>
      </c>
      <c r="AG248" s="301" t="str">
        <f t="shared" si="353"/>
        <v/>
      </c>
      <c r="AH248" s="302" t="str">
        <f t="shared" si="294"/>
        <v/>
      </c>
      <c r="AI248" s="301" t="str">
        <f t="shared" si="354"/>
        <v/>
      </c>
      <c r="AJ248" s="302" t="str">
        <f t="shared" si="295"/>
        <v/>
      </c>
      <c r="AK248" s="301" t="str">
        <f t="shared" si="355"/>
        <v/>
      </c>
      <c r="AL248" s="302" t="str">
        <f t="shared" si="296"/>
        <v/>
      </c>
      <c r="AM248" s="301" t="str">
        <f t="shared" si="356"/>
        <v/>
      </c>
      <c r="AN248" s="302" t="str">
        <f t="shared" si="297"/>
        <v/>
      </c>
      <c r="AO248" s="301" t="str">
        <f t="shared" si="357"/>
        <v/>
      </c>
      <c r="AP248" s="302" t="str">
        <f t="shared" si="298"/>
        <v/>
      </c>
      <c r="AQ248" s="301" t="str">
        <f t="shared" si="358"/>
        <v/>
      </c>
      <c r="AR248" s="302" t="str">
        <f t="shared" si="299"/>
        <v/>
      </c>
      <c r="AS248" s="301" t="str">
        <f t="shared" si="359"/>
        <v/>
      </c>
      <c r="AT248" s="302" t="str">
        <f t="shared" si="300"/>
        <v/>
      </c>
      <c r="AU248" s="301" t="str">
        <f t="shared" si="360"/>
        <v/>
      </c>
      <c r="AV248" s="302" t="str">
        <f t="shared" si="301"/>
        <v/>
      </c>
      <c r="AW248" s="301" t="str">
        <f t="shared" si="361"/>
        <v/>
      </c>
      <c r="AX248" s="302" t="str">
        <f t="shared" si="302"/>
        <v/>
      </c>
      <c r="AY248" s="301" t="str">
        <f t="shared" si="362"/>
        <v/>
      </c>
      <c r="AZ248" s="302" t="str">
        <f t="shared" si="303"/>
        <v/>
      </c>
      <c r="BA248" s="301" t="str">
        <f t="shared" si="333"/>
        <v/>
      </c>
      <c r="BB248" s="302" t="str">
        <f t="shared" si="304"/>
        <v/>
      </c>
      <c r="BC248" s="301" t="str">
        <f t="shared" si="334"/>
        <v/>
      </c>
      <c r="BD248" s="302" t="str">
        <f t="shared" si="305"/>
        <v/>
      </c>
      <c r="BE248" s="301" t="str">
        <f t="shared" si="335"/>
        <v/>
      </c>
    </row>
    <row r="249" spans="1:57" ht="26.25" hidden="1" customHeight="1">
      <c r="A249" s="242">
        <v>114</v>
      </c>
      <c r="B249" s="473"/>
      <c r="C249" s="474" t="str">
        <f t="shared" si="278"/>
        <v/>
      </c>
      <c r="D249" s="302" t="str">
        <f t="shared" ca="1" si="279"/>
        <v/>
      </c>
      <c r="E249" s="301" t="str">
        <f t="shared" si="339"/>
        <v/>
      </c>
      <c r="F249" s="302" t="str">
        <f t="shared" ca="1" si="280"/>
        <v/>
      </c>
      <c r="G249" s="301" t="str">
        <f t="shared" si="340"/>
        <v/>
      </c>
      <c r="H249" s="302" t="str">
        <f t="shared" ca="1" si="281"/>
        <v/>
      </c>
      <c r="I249" s="301" t="str">
        <f t="shared" si="341"/>
        <v/>
      </c>
      <c r="J249" s="302" t="str">
        <f t="shared" ca="1" si="282"/>
        <v/>
      </c>
      <c r="K249" s="301" t="str">
        <f t="shared" si="342"/>
        <v/>
      </c>
      <c r="L249" s="302" t="str">
        <f t="shared" ca="1" si="283"/>
        <v/>
      </c>
      <c r="M249" s="301" t="str">
        <f t="shared" si="343"/>
        <v/>
      </c>
      <c r="N249" s="302" t="str">
        <f t="shared" ca="1" si="284"/>
        <v/>
      </c>
      <c r="O249" s="301" t="str">
        <f t="shared" si="344"/>
        <v/>
      </c>
      <c r="P249" s="302" t="str">
        <f t="shared" ca="1" si="285"/>
        <v/>
      </c>
      <c r="Q249" s="301" t="str">
        <f t="shared" si="345"/>
        <v/>
      </c>
      <c r="R249" s="302" t="str">
        <f t="shared" ca="1" si="286"/>
        <v/>
      </c>
      <c r="S249" s="301" t="str">
        <f t="shared" si="346"/>
        <v/>
      </c>
      <c r="T249" s="302" t="str">
        <f t="shared" si="287"/>
        <v/>
      </c>
      <c r="U249" s="301" t="str">
        <f t="shared" si="347"/>
        <v/>
      </c>
      <c r="V249" s="302" t="str">
        <f t="shared" si="288"/>
        <v/>
      </c>
      <c r="W249" s="301" t="str">
        <f t="shared" si="348"/>
        <v/>
      </c>
      <c r="X249" s="302" t="str">
        <f t="shared" si="289"/>
        <v/>
      </c>
      <c r="Y249" s="301" t="str">
        <f t="shared" si="349"/>
        <v/>
      </c>
      <c r="Z249" s="302" t="str">
        <f t="shared" si="290"/>
        <v/>
      </c>
      <c r="AA249" s="301" t="str">
        <f t="shared" si="350"/>
        <v/>
      </c>
      <c r="AB249" s="302" t="str">
        <f t="shared" si="291"/>
        <v/>
      </c>
      <c r="AC249" s="301" t="str">
        <f t="shared" si="351"/>
        <v/>
      </c>
      <c r="AD249" s="302" t="str">
        <f t="shared" si="292"/>
        <v/>
      </c>
      <c r="AE249" s="301" t="str">
        <f t="shared" si="352"/>
        <v/>
      </c>
      <c r="AF249" s="302" t="str">
        <f t="shared" si="293"/>
        <v/>
      </c>
      <c r="AG249" s="301" t="str">
        <f t="shared" si="353"/>
        <v/>
      </c>
      <c r="AH249" s="302" t="str">
        <f t="shared" si="294"/>
        <v/>
      </c>
      <c r="AI249" s="301" t="str">
        <f t="shared" si="354"/>
        <v/>
      </c>
      <c r="AJ249" s="302" t="str">
        <f t="shared" si="295"/>
        <v/>
      </c>
      <c r="AK249" s="301" t="str">
        <f t="shared" si="355"/>
        <v/>
      </c>
      <c r="AL249" s="302" t="str">
        <f t="shared" si="296"/>
        <v/>
      </c>
      <c r="AM249" s="301" t="str">
        <f t="shared" si="356"/>
        <v/>
      </c>
      <c r="AN249" s="302" t="str">
        <f t="shared" si="297"/>
        <v/>
      </c>
      <c r="AO249" s="301" t="str">
        <f t="shared" si="357"/>
        <v/>
      </c>
      <c r="AP249" s="302" t="str">
        <f t="shared" si="298"/>
        <v/>
      </c>
      <c r="AQ249" s="301" t="str">
        <f t="shared" si="358"/>
        <v/>
      </c>
      <c r="AR249" s="302" t="str">
        <f t="shared" si="299"/>
        <v/>
      </c>
      <c r="AS249" s="301" t="str">
        <f t="shared" si="359"/>
        <v/>
      </c>
      <c r="AT249" s="302" t="str">
        <f t="shared" si="300"/>
        <v/>
      </c>
      <c r="AU249" s="301" t="str">
        <f t="shared" si="360"/>
        <v/>
      </c>
      <c r="AV249" s="302" t="str">
        <f t="shared" si="301"/>
        <v/>
      </c>
      <c r="AW249" s="301" t="str">
        <f t="shared" si="361"/>
        <v/>
      </c>
      <c r="AX249" s="302" t="str">
        <f t="shared" si="302"/>
        <v/>
      </c>
      <c r="AY249" s="301" t="str">
        <f t="shared" si="362"/>
        <v/>
      </c>
      <c r="AZ249" s="302" t="str">
        <f t="shared" si="303"/>
        <v/>
      </c>
      <c r="BA249" s="301" t="str">
        <f t="shared" si="333"/>
        <v/>
      </c>
      <c r="BB249" s="302" t="str">
        <f t="shared" si="304"/>
        <v/>
      </c>
      <c r="BC249" s="301" t="str">
        <f t="shared" si="334"/>
        <v/>
      </c>
      <c r="BD249" s="302" t="str">
        <f t="shared" si="305"/>
        <v/>
      </c>
      <c r="BE249" s="301" t="str">
        <f t="shared" si="335"/>
        <v/>
      </c>
    </row>
    <row r="250" spans="1:57" ht="26.25" hidden="1" customHeight="1">
      <c r="A250" s="242">
        <v>115</v>
      </c>
      <c r="B250" s="473"/>
      <c r="C250" s="474" t="str">
        <f t="shared" si="278"/>
        <v/>
      </c>
      <c r="D250" s="302" t="str">
        <f t="shared" ca="1" si="279"/>
        <v/>
      </c>
      <c r="E250" s="301" t="str">
        <f t="shared" si="339"/>
        <v/>
      </c>
      <c r="F250" s="302" t="str">
        <f t="shared" ca="1" si="280"/>
        <v/>
      </c>
      <c r="G250" s="301" t="str">
        <f t="shared" si="340"/>
        <v/>
      </c>
      <c r="H250" s="302" t="str">
        <f t="shared" ca="1" si="281"/>
        <v/>
      </c>
      <c r="I250" s="301" t="str">
        <f t="shared" si="341"/>
        <v/>
      </c>
      <c r="J250" s="302" t="str">
        <f t="shared" ca="1" si="282"/>
        <v/>
      </c>
      <c r="K250" s="301" t="str">
        <f t="shared" si="342"/>
        <v/>
      </c>
      <c r="L250" s="302" t="str">
        <f t="shared" ca="1" si="283"/>
        <v/>
      </c>
      <c r="M250" s="301" t="str">
        <f t="shared" si="343"/>
        <v/>
      </c>
      <c r="N250" s="302" t="str">
        <f t="shared" ca="1" si="284"/>
        <v/>
      </c>
      <c r="O250" s="301" t="str">
        <f t="shared" si="344"/>
        <v/>
      </c>
      <c r="P250" s="302" t="str">
        <f t="shared" ca="1" si="285"/>
        <v/>
      </c>
      <c r="Q250" s="301" t="str">
        <f t="shared" si="345"/>
        <v/>
      </c>
      <c r="R250" s="302" t="str">
        <f t="shared" ca="1" si="286"/>
        <v/>
      </c>
      <c r="S250" s="301" t="str">
        <f t="shared" si="346"/>
        <v/>
      </c>
      <c r="T250" s="302" t="str">
        <f t="shared" si="287"/>
        <v/>
      </c>
      <c r="U250" s="301" t="str">
        <f t="shared" si="347"/>
        <v/>
      </c>
      <c r="V250" s="302" t="str">
        <f t="shared" si="288"/>
        <v/>
      </c>
      <c r="W250" s="301" t="str">
        <f t="shared" si="348"/>
        <v/>
      </c>
      <c r="X250" s="302" t="str">
        <f t="shared" si="289"/>
        <v/>
      </c>
      <c r="Y250" s="301" t="str">
        <f t="shared" si="349"/>
        <v/>
      </c>
      <c r="Z250" s="302" t="str">
        <f t="shared" si="290"/>
        <v/>
      </c>
      <c r="AA250" s="301" t="str">
        <f t="shared" si="350"/>
        <v/>
      </c>
      <c r="AB250" s="302" t="str">
        <f t="shared" si="291"/>
        <v/>
      </c>
      <c r="AC250" s="301" t="str">
        <f t="shared" si="351"/>
        <v/>
      </c>
      <c r="AD250" s="302" t="str">
        <f t="shared" si="292"/>
        <v/>
      </c>
      <c r="AE250" s="301" t="str">
        <f t="shared" si="352"/>
        <v/>
      </c>
      <c r="AF250" s="302" t="str">
        <f t="shared" si="293"/>
        <v/>
      </c>
      <c r="AG250" s="301" t="str">
        <f t="shared" si="353"/>
        <v/>
      </c>
      <c r="AH250" s="302" t="str">
        <f t="shared" si="294"/>
        <v/>
      </c>
      <c r="AI250" s="301" t="str">
        <f t="shared" si="354"/>
        <v/>
      </c>
      <c r="AJ250" s="302" t="str">
        <f t="shared" si="295"/>
        <v/>
      </c>
      <c r="AK250" s="301" t="str">
        <f t="shared" si="355"/>
        <v/>
      </c>
      <c r="AL250" s="302" t="str">
        <f t="shared" si="296"/>
        <v/>
      </c>
      <c r="AM250" s="301" t="str">
        <f t="shared" si="356"/>
        <v/>
      </c>
      <c r="AN250" s="302" t="str">
        <f t="shared" si="297"/>
        <v/>
      </c>
      <c r="AO250" s="301" t="str">
        <f t="shared" si="357"/>
        <v/>
      </c>
      <c r="AP250" s="302" t="str">
        <f t="shared" si="298"/>
        <v/>
      </c>
      <c r="AQ250" s="301" t="str">
        <f t="shared" si="358"/>
        <v/>
      </c>
      <c r="AR250" s="302" t="str">
        <f t="shared" si="299"/>
        <v/>
      </c>
      <c r="AS250" s="301" t="str">
        <f t="shared" si="359"/>
        <v/>
      </c>
      <c r="AT250" s="302" t="str">
        <f t="shared" si="300"/>
        <v/>
      </c>
      <c r="AU250" s="301" t="str">
        <f t="shared" si="360"/>
        <v/>
      </c>
      <c r="AV250" s="302" t="str">
        <f t="shared" si="301"/>
        <v/>
      </c>
      <c r="AW250" s="301" t="str">
        <f t="shared" si="361"/>
        <v/>
      </c>
      <c r="AX250" s="302" t="str">
        <f t="shared" si="302"/>
        <v/>
      </c>
      <c r="AY250" s="301" t="str">
        <f t="shared" si="362"/>
        <v/>
      </c>
      <c r="AZ250" s="302" t="str">
        <f t="shared" si="303"/>
        <v/>
      </c>
      <c r="BA250" s="301" t="str">
        <f t="shared" si="333"/>
        <v/>
      </c>
      <c r="BB250" s="302" t="str">
        <f t="shared" si="304"/>
        <v/>
      </c>
      <c r="BC250" s="301" t="str">
        <f t="shared" si="334"/>
        <v/>
      </c>
      <c r="BD250" s="302" t="str">
        <f t="shared" si="305"/>
        <v/>
      </c>
      <c r="BE250" s="301" t="str">
        <f t="shared" si="335"/>
        <v/>
      </c>
    </row>
    <row r="251" spans="1:57" ht="26.25" hidden="1" customHeight="1">
      <c r="A251" s="242">
        <v>116</v>
      </c>
      <c r="B251" s="473"/>
      <c r="C251" s="474" t="str">
        <f t="shared" si="278"/>
        <v/>
      </c>
      <c r="D251" s="302" t="str">
        <f t="shared" ca="1" si="279"/>
        <v/>
      </c>
      <c r="E251" s="301" t="str">
        <f t="shared" si="339"/>
        <v/>
      </c>
      <c r="F251" s="302" t="str">
        <f t="shared" ca="1" si="280"/>
        <v/>
      </c>
      <c r="G251" s="301" t="str">
        <f t="shared" si="340"/>
        <v/>
      </c>
      <c r="H251" s="302" t="str">
        <f t="shared" ca="1" si="281"/>
        <v/>
      </c>
      <c r="I251" s="301" t="str">
        <f t="shared" si="341"/>
        <v/>
      </c>
      <c r="J251" s="302" t="str">
        <f t="shared" ca="1" si="282"/>
        <v/>
      </c>
      <c r="K251" s="301" t="str">
        <f t="shared" si="342"/>
        <v/>
      </c>
      <c r="L251" s="302" t="str">
        <f t="shared" ca="1" si="283"/>
        <v/>
      </c>
      <c r="M251" s="301" t="str">
        <f t="shared" si="343"/>
        <v/>
      </c>
      <c r="N251" s="302" t="str">
        <f t="shared" ca="1" si="284"/>
        <v/>
      </c>
      <c r="O251" s="301" t="str">
        <f t="shared" si="344"/>
        <v/>
      </c>
      <c r="P251" s="302" t="str">
        <f t="shared" ca="1" si="285"/>
        <v/>
      </c>
      <c r="Q251" s="301" t="str">
        <f t="shared" si="345"/>
        <v/>
      </c>
      <c r="R251" s="302" t="str">
        <f t="shared" ca="1" si="286"/>
        <v/>
      </c>
      <c r="S251" s="301" t="str">
        <f t="shared" si="346"/>
        <v/>
      </c>
      <c r="T251" s="302" t="str">
        <f t="shared" si="287"/>
        <v/>
      </c>
      <c r="U251" s="301" t="str">
        <f t="shared" si="347"/>
        <v/>
      </c>
      <c r="V251" s="302" t="str">
        <f t="shared" si="288"/>
        <v/>
      </c>
      <c r="W251" s="301" t="str">
        <f t="shared" si="348"/>
        <v/>
      </c>
      <c r="X251" s="302" t="str">
        <f t="shared" si="289"/>
        <v/>
      </c>
      <c r="Y251" s="301" t="str">
        <f t="shared" si="349"/>
        <v/>
      </c>
      <c r="Z251" s="302" t="str">
        <f t="shared" si="290"/>
        <v/>
      </c>
      <c r="AA251" s="301" t="str">
        <f t="shared" si="350"/>
        <v/>
      </c>
      <c r="AB251" s="302" t="str">
        <f t="shared" si="291"/>
        <v/>
      </c>
      <c r="AC251" s="301" t="str">
        <f t="shared" si="351"/>
        <v/>
      </c>
      <c r="AD251" s="302" t="str">
        <f t="shared" si="292"/>
        <v/>
      </c>
      <c r="AE251" s="301" t="str">
        <f t="shared" si="352"/>
        <v/>
      </c>
      <c r="AF251" s="302" t="str">
        <f t="shared" si="293"/>
        <v/>
      </c>
      <c r="AG251" s="301" t="str">
        <f t="shared" si="353"/>
        <v/>
      </c>
      <c r="AH251" s="302" t="str">
        <f t="shared" si="294"/>
        <v/>
      </c>
      <c r="AI251" s="301" t="str">
        <f t="shared" si="354"/>
        <v/>
      </c>
      <c r="AJ251" s="302" t="str">
        <f t="shared" si="295"/>
        <v/>
      </c>
      <c r="AK251" s="301" t="str">
        <f t="shared" si="355"/>
        <v/>
      </c>
      <c r="AL251" s="302" t="str">
        <f t="shared" si="296"/>
        <v/>
      </c>
      <c r="AM251" s="301" t="str">
        <f t="shared" si="356"/>
        <v/>
      </c>
      <c r="AN251" s="302" t="str">
        <f t="shared" si="297"/>
        <v/>
      </c>
      <c r="AO251" s="301" t="str">
        <f t="shared" si="357"/>
        <v/>
      </c>
      <c r="AP251" s="302" t="str">
        <f t="shared" si="298"/>
        <v/>
      </c>
      <c r="AQ251" s="301" t="str">
        <f t="shared" si="358"/>
        <v/>
      </c>
      <c r="AR251" s="302" t="str">
        <f t="shared" si="299"/>
        <v/>
      </c>
      <c r="AS251" s="301" t="str">
        <f t="shared" si="359"/>
        <v/>
      </c>
      <c r="AT251" s="302" t="str">
        <f t="shared" si="300"/>
        <v/>
      </c>
      <c r="AU251" s="301" t="str">
        <f t="shared" si="360"/>
        <v/>
      </c>
      <c r="AV251" s="302" t="str">
        <f t="shared" si="301"/>
        <v/>
      </c>
      <c r="AW251" s="301" t="str">
        <f t="shared" si="361"/>
        <v/>
      </c>
      <c r="AX251" s="302" t="str">
        <f t="shared" si="302"/>
        <v/>
      </c>
      <c r="AY251" s="301" t="str">
        <f t="shared" si="362"/>
        <v/>
      </c>
      <c r="AZ251" s="302" t="str">
        <f t="shared" si="303"/>
        <v/>
      </c>
      <c r="BA251" s="301" t="str">
        <f t="shared" si="333"/>
        <v/>
      </c>
      <c r="BB251" s="302" t="str">
        <f t="shared" si="304"/>
        <v/>
      </c>
      <c r="BC251" s="301" t="str">
        <f t="shared" si="334"/>
        <v/>
      </c>
      <c r="BD251" s="302" t="str">
        <f t="shared" si="305"/>
        <v/>
      </c>
      <c r="BE251" s="301" t="str">
        <f t="shared" si="335"/>
        <v/>
      </c>
    </row>
    <row r="252" spans="1:57" ht="26.25" hidden="1" customHeight="1">
      <c r="A252" s="242">
        <v>117</v>
      </c>
      <c r="B252" s="473"/>
      <c r="C252" s="474" t="str">
        <f t="shared" si="278"/>
        <v/>
      </c>
      <c r="D252" s="302" t="str">
        <f t="shared" ca="1" si="279"/>
        <v/>
      </c>
      <c r="E252" s="301" t="str">
        <f t="shared" si="339"/>
        <v/>
      </c>
      <c r="F252" s="302" t="str">
        <f t="shared" ca="1" si="280"/>
        <v/>
      </c>
      <c r="G252" s="301" t="str">
        <f t="shared" si="340"/>
        <v/>
      </c>
      <c r="H252" s="302" t="str">
        <f t="shared" ca="1" si="281"/>
        <v/>
      </c>
      <c r="I252" s="301" t="str">
        <f t="shared" si="341"/>
        <v/>
      </c>
      <c r="J252" s="302" t="str">
        <f t="shared" ca="1" si="282"/>
        <v/>
      </c>
      <c r="K252" s="301" t="str">
        <f t="shared" si="342"/>
        <v/>
      </c>
      <c r="L252" s="302" t="str">
        <f t="shared" ca="1" si="283"/>
        <v/>
      </c>
      <c r="M252" s="301" t="str">
        <f t="shared" si="343"/>
        <v/>
      </c>
      <c r="N252" s="302" t="str">
        <f t="shared" ca="1" si="284"/>
        <v/>
      </c>
      <c r="O252" s="301" t="str">
        <f t="shared" si="344"/>
        <v/>
      </c>
      <c r="P252" s="302" t="str">
        <f t="shared" ca="1" si="285"/>
        <v/>
      </c>
      <c r="Q252" s="301" t="str">
        <f t="shared" si="345"/>
        <v/>
      </c>
      <c r="R252" s="302" t="str">
        <f t="shared" ca="1" si="286"/>
        <v/>
      </c>
      <c r="S252" s="301" t="str">
        <f t="shared" si="346"/>
        <v/>
      </c>
      <c r="T252" s="302" t="str">
        <f t="shared" si="287"/>
        <v/>
      </c>
      <c r="U252" s="301" t="str">
        <f t="shared" si="347"/>
        <v/>
      </c>
      <c r="V252" s="302" t="str">
        <f t="shared" si="288"/>
        <v/>
      </c>
      <c r="W252" s="301" t="str">
        <f t="shared" si="348"/>
        <v/>
      </c>
      <c r="X252" s="302" t="str">
        <f t="shared" si="289"/>
        <v/>
      </c>
      <c r="Y252" s="301" t="str">
        <f t="shared" si="349"/>
        <v/>
      </c>
      <c r="Z252" s="302" t="str">
        <f t="shared" si="290"/>
        <v/>
      </c>
      <c r="AA252" s="301" t="str">
        <f t="shared" si="350"/>
        <v/>
      </c>
      <c r="AB252" s="302" t="str">
        <f t="shared" si="291"/>
        <v/>
      </c>
      <c r="AC252" s="301" t="str">
        <f t="shared" si="351"/>
        <v/>
      </c>
      <c r="AD252" s="302" t="str">
        <f t="shared" si="292"/>
        <v/>
      </c>
      <c r="AE252" s="301" t="str">
        <f t="shared" si="352"/>
        <v/>
      </c>
      <c r="AF252" s="302" t="str">
        <f t="shared" si="293"/>
        <v/>
      </c>
      <c r="AG252" s="301" t="str">
        <f t="shared" si="353"/>
        <v/>
      </c>
      <c r="AH252" s="302" t="str">
        <f t="shared" si="294"/>
        <v/>
      </c>
      <c r="AI252" s="301" t="str">
        <f t="shared" si="354"/>
        <v/>
      </c>
      <c r="AJ252" s="302" t="str">
        <f t="shared" si="295"/>
        <v/>
      </c>
      <c r="AK252" s="301" t="str">
        <f t="shared" si="355"/>
        <v/>
      </c>
      <c r="AL252" s="302" t="str">
        <f t="shared" si="296"/>
        <v/>
      </c>
      <c r="AM252" s="301" t="str">
        <f t="shared" si="356"/>
        <v/>
      </c>
      <c r="AN252" s="302" t="str">
        <f t="shared" si="297"/>
        <v/>
      </c>
      <c r="AO252" s="301" t="str">
        <f t="shared" si="357"/>
        <v/>
      </c>
      <c r="AP252" s="302" t="str">
        <f t="shared" si="298"/>
        <v/>
      </c>
      <c r="AQ252" s="301" t="str">
        <f t="shared" si="358"/>
        <v/>
      </c>
      <c r="AR252" s="302" t="str">
        <f t="shared" si="299"/>
        <v/>
      </c>
      <c r="AS252" s="301" t="str">
        <f t="shared" si="359"/>
        <v/>
      </c>
      <c r="AT252" s="302" t="str">
        <f t="shared" si="300"/>
        <v/>
      </c>
      <c r="AU252" s="301" t="str">
        <f t="shared" si="360"/>
        <v/>
      </c>
      <c r="AV252" s="302" t="str">
        <f t="shared" si="301"/>
        <v/>
      </c>
      <c r="AW252" s="301" t="str">
        <f t="shared" si="361"/>
        <v/>
      </c>
      <c r="AX252" s="302" t="str">
        <f t="shared" si="302"/>
        <v/>
      </c>
      <c r="AY252" s="301" t="str">
        <f t="shared" si="362"/>
        <v/>
      </c>
      <c r="AZ252" s="302" t="str">
        <f t="shared" si="303"/>
        <v/>
      </c>
      <c r="BA252" s="301" t="str">
        <f t="shared" si="333"/>
        <v/>
      </c>
      <c r="BB252" s="302" t="str">
        <f t="shared" si="304"/>
        <v/>
      </c>
      <c r="BC252" s="301" t="str">
        <f t="shared" si="334"/>
        <v/>
      </c>
      <c r="BD252" s="302" t="str">
        <f t="shared" si="305"/>
        <v/>
      </c>
      <c r="BE252" s="301" t="str">
        <f t="shared" si="335"/>
        <v/>
      </c>
    </row>
    <row r="253" spans="1:57" ht="26.25" hidden="1" customHeight="1">
      <c r="A253" s="242">
        <v>118</v>
      </c>
      <c r="B253" s="473"/>
      <c r="C253" s="474" t="str">
        <f t="shared" si="278"/>
        <v/>
      </c>
      <c r="D253" s="302" t="str">
        <f t="shared" ca="1" si="279"/>
        <v/>
      </c>
      <c r="E253" s="301" t="str">
        <f t="shared" si="339"/>
        <v/>
      </c>
      <c r="F253" s="302" t="str">
        <f t="shared" ca="1" si="280"/>
        <v/>
      </c>
      <c r="G253" s="301" t="str">
        <f t="shared" si="340"/>
        <v/>
      </c>
      <c r="H253" s="302" t="str">
        <f t="shared" ca="1" si="281"/>
        <v/>
      </c>
      <c r="I253" s="301" t="str">
        <f t="shared" si="341"/>
        <v/>
      </c>
      <c r="J253" s="302" t="str">
        <f t="shared" ca="1" si="282"/>
        <v/>
      </c>
      <c r="K253" s="301" t="str">
        <f t="shared" si="342"/>
        <v/>
      </c>
      <c r="L253" s="302" t="str">
        <f t="shared" ca="1" si="283"/>
        <v/>
      </c>
      <c r="M253" s="301" t="str">
        <f t="shared" si="343"/>
        <v/>
      </c>
      <c r="N253" s="302" t="str">
        <f t="shared" ca="1" si="284"/>
        <v/>
      </c>
      <c r="O253" s="301" t="str">
        <f t="shared" si="344"/>
        <v/>
      </c>
      <c r="P253" s="302" t="str">
        <f t="shared" ca="1" si="285"/>
        <v/>
      </c>
      <c r="Q253" s="301" t="str">
        <f t="shared" si="345"/>
        <v/>
      </c>
      <c r="R253" s="302" t="str">
        <f t="shared" ca="1" si="286"/>
        <v/>
      </c>
      <c r="S253" s="301" t="str">
        <f t="shared" si="346"/>
        <v/>
      </c>
      <c r="T253" s="302" t="str">
        <f t="shared" si="287"/>
        <v/>
      </c>
      <c r="U253" s="301" t="str">
        <f t="shared" si="347"/>
        <v/>
      </c>
      <c r="V253" s="302" t="str">
        <f t="shared" si="288"/>
        <v/>
      </c>
      <c r="W253" s="301" t="str">
        <f t="shared" si="348"/>
        <v/>
      </c>
      <c r="X253" s="302" t="str">
        <f t="shared" si="289"/>
        <v/>
      </c>
      <c r="Y253" s="301" t="str">
        <f t="shared" si="349"/>
        <v/>
      </c>
      <c r="Z253" s="302" t="str">
        <f t="shared" si="290"/>
        <v/>
      </c>
      <c r="AA253" s="301" t="str">
        <f t="shared" si="350"/>
        <v/>
      </c>
      <c r="AB253" s="302" t="str">
        <f t="shared" si="291"/>
        <v/>
      </c>
      <c r="AC253" s="301" t="str">
        <f t="shared" si="351"/>
        <v/>
      </c>
      <c r="AD253" s="302" t="str">
        <f t="shared" si="292"/>
        <v/>
      </c>
      <c r="AE253" s="301" t="str">
        <f t="shared" si="352"/>
        <v/>
      </c>
      <c r="AF253" s="302" t="str">
        <f t="shared" si="293"/>
        <v/>
      </c>
      <c r="AG253" s="301" t="str">
        <f t="shared" si="353"/>
        <v/>
      </c>
      <c r="AH253" s="302" t="str">
        <f t="shared" si="294"/>
        <v/>
      </c>
      <c r="AI253" s="301" t="str">
        <f t="shared" si="354"/>
        <v/>
      </c>
      <c r="AJ253" s="302" t="str">
        <f t="shared" si="295"/>
        <v/>
      </c>
      <c r="AK253" s="301" t="str">
        <f t="shared" si="355"/>
        <v/>
      </c>
      <c r="AL253" s="302" t="str">
        <f t="shared" si="296"/>
        <v/>
      </c>
      <c r="AM253" s="301" t="str">
        <f t="shared" si="356"/>
        <v/>
      </c>
      <c r="AN253" s="302" t="str">
        <f t="shared" si="297"/>
        <v/>
      </c>
      <c r="AO253" s="301" t="str">
        <f t="shared" si="357"/>
        <v/>
      </c>
      <c r="AP253" s="302" t="str">
        <f t="shared" si="298"/>
        <v/>
      </c>
      <c r="AQ253" s="301" t="str">
        <f t="shared" si="358"/>
        <v/>
      </c>
      <c r="AR253" s="302" t="str">
        <f t="shared" si="299"/>
        <v/>
      </c>
      <c r="AS253" s="301" t="str">
        <f t="shared" si="359"/>
        <v/>
      </c>
      <c r="AT253" s="302" t="str">
        <f t="shared" si="300"/>
        <v/>
      </c>
      <c r="AU253" s="301" t="str">
        <f t="shared" si="360"/>
        <v/>
      </c>
      <c r="AV253" s="302" t="str">
        <f t="shared" si="301"/>
        <v/>
      </c>
      <c r="AW253" s="301" t="str">
        <f t="shared" si="361"/>
        <v/>
      </c>
      <c r="AX253" s="302" t="str">
        <f t="shared" si="302"/>
        <v/>
      </c>
      <c r="AY253" s="301" t="str">
        <f t="shared" si="362"/>
        <v/>
      </c>
      <c r="AZ253" s="302" t="str">
        <f t="shared" si="303"/>
        <v/>
      </c>
      <c r="BA253" s="301" t="str">
        <f t="shared" si="333"/>
        <v/>
      </c>
      <c r="BB253" s="302" t="str">
        <f t="shared" si="304"/>
        <v/>
      </c>
      <c r="BC253" s="301" t="str">
        <f t="shared" si="334"/>
        <v/>
      </c>
      <c r="BD253" s="302" t="str">
        <f t="shared" si="305"/>
        <v/>
      </c>
      <c r="BE253" s="301" t="str">
        <f t="shared" si="335"/>
        <v/>
      </c>
    </row>
    <row r="254" spans="1:57" ht="26.25" hidden="1" customHeight="1">
      <c r="A254" s="242">
        <v>119</v>
      </c>
      <c r="B254" s="473"/>
      <c r="C254" s="474" t="str">
        <f t="shared" si="278"/>
        <v/>
      </c>
      <c r="D254" s="302" t="str">
        <f t="shared" ca="1" si="279"/>
        <v/>
      </c>
      <c r="E254" s="301" t="str">
        <f t="shared" si="339"/>
        <v/>
      </c>
      <c r="F254" s="302" t="str">
        <f t="shared" ca="1" si="280"/>
        <v/>
      </c>
      <c r="G254" s="301" t="str">
        <f t="shared" si="340"/>
        <v/>
      </c>
      <c r="H254" s="302" t="str">
        <f t="shared" ca="1" si="281"/>
        <v/>
      </c>
      <c r="I254" s="301" t="str">
        <f t="shared" si="341"/>
        <v/>
      </c>
      <c r="J254" s="302" t="str">
        <f t="shared" ca="1" si="282"/>
        <v/>
      </c>
      <c r="K254" s="301" t="str">
        <f t="shared" si="342"/>
        <v/>
      </c>
      <c r="L254" s="302" t="str">
        <f t="shared" ca="1" si="283"/>
        <v/>
      </c>
      <c r="M254" s="301" t="str">
        <f t="shared" si="343"/>
        <v/>
      </c>
      <c r="N254" s="302" t="str">
        <f t="shared" ca="1" si="284"/>
        <v/>
      </c>
      <c r="O254" s="301" t="str">
        <f t="shared" si="344"/>
        <v/>
      </c>
      <c r="P254" s="302" t="str">
        <f t="shared" ca="1" si="285"/>
        <v/>
      </c>
      <c r="Q254" s="301" t="str">
        <f t="shared" si="345"/>
        <v/>
      </c>
      <c r="R254" s="302" t="str">
        <f t="shared" ca="1" si="286"/>
        <v/>
      </c>
      <c r="S254" s="301" t="str">
        <f t="shared" si="346"/>
        <v/>
      </c>
      <c r="T254" s="302" t="str">
        <f t="shared" si="287"/>
        <v/>
      </c>
      <c r="U254" s="301" t="str">
        <f t="shared" si="347"/>
        <v/>
      </c>
      <c r="V254" s="302" t="str">
        <f t="shared" si="288"/>
        <v/>
      </c>
      <c r="W254" s="301" t="str">
        <f t="shared" si="348"/>
        <v/>
      </c>
      <c r="X254" s="302" t="str">
        <f t="shared" si="289"/>
        <v/>
      </c>
      <c r="Y254" s="301" t="str">
        <f t="shared" si="349"/>
        <v/>
      </c>
      <c r="Z254" s="302" t="str">
        <f t="shared" si="290"/>
        <v/>
      </c>
      <c r="AA254" s="301" t="str">
        <f t="shared" si="350"/>
        <v/>
      </c>
      <c r="AB254" s="302" t="str">
        <f t="shared" si="291"/>
        <v/>
      </c>
      <c r="AC254" s="301" t="str">
        <f t="shared" si="351"/>
        <v/>
      </c>
      <c r="AD254" s="302" t="str">
        <f t="shared" si="292"/>
        <v/>
      </c>
      <c r="AE254" s="301" t="str">
        <f t="shared" si="352"/>
        <v/>
      </c>
      <c r="AF254" s="302" t="str">
        <f t="shared" si="293"/>
        <v/>
      </c>
      <c r="AG254" s="301" t="str">
        <f t="shared" si="353"/>
        <v/>
      </c>
      <c r="AH254" s="302" t="str">
        <f t="shared" si="294"/>
        <v/>
      </c>
      <c r="AI254" s="301" t="str">
        <f t="shared" si="354"/>
        <v/>
      </c>
      <c r="AJ254" s="302" t="str">
        <f t="shared" si="295"/>
        <v/>
      </c>
      <c r="AK254" s="301" t="str">
        <f t="shared" si="355"/>
        <v/>
      </c>
      <c r="AL254" s="302" t="str">
        <f t="shared" si="296"/>
        <v/>
      </c>
      <c r="AM254" s="301" t="str">
        <f t="shared" si="356"/>
        <v/>
      </c>
      <c r="AN254" s="302" t="str">
        <f t="shared" si="297"/>
        <v/>
      </c>
      <c r="AO254" s="301" t="str">
        <f t="shared" si="357"/>
        <v/>
      </c>
      <c r="AP254" s="302" t="str">
        <f t="shared" si="298"/>
        <v/>
      </c>
      <c r="AQ254" s="301" t="str">
        <f t="shared" si="358"/>
        <v/>
      </c>
      <c r="AR254" s="302" t="str">
        <f t="shared" si="299"/>
        <v/>
      </c>
      <c r="AS254" s="301" t="str">
        <f t="shared" si="359"/>
        <v/>
      </c>
      <c r="AT254" s="302" t="str">
        <f t="shared" si="300"/>
        <v/>
      </c>
      <c r="AU254" s="301" t="str">
        <f t="shared" si="360"/>
        <v/>
      </c>
      <c r="AV254" s="302" t="str">
        <f t="shared" si="301"/>
        <v/>
      </c>
      <c r="AW254" s="301" t="str">
        <f t="shared" si="361"/>
        <v/>
      </c>
      <c r="AX254" s="302" t="str">
        <f t="shared" si="302"/>
        <v/>
      </c>
      <c r="AY254" s="301" t="str">
        <f t="shared" si="362"/>
        <v/>
      </c>
      <c r="AZ254" s="302" t="str">
        <f t="shared" si="303"/>
        <v/>
      </c>
      <c r="BA254" s="301" t="str">
        <f t="shared" si="333"/>
        <v/>
      </c>
      <c r="BB254" s="302" t="str">
        <f t="shared" si="304"/>
        <v/>
      </c>
      <c r="BC254" s="301" t="str">
        <f t="shared" si="334"/>
        <v/>
      </c>
      <c r="BD254" s="302" t="str">
        <f t="shared" si="305"/>
        <v/>
      </c>
      <c r="BE254" s="301" t="str">
        <f t="shared" si="335"/>
        <v/>
      </c>
    </row>
    <row r="255" spans="1:57" ht="26.25" hidden="1" customHeight="1">
      <c r="A255" s="242">
        <v>120</v>
      </c>
      <c r="B255" s="473"/>
      <c r="C255" s="474" t="str">
        <f t="shared" si="278"/>
        <v/>
      </c>
      <c r="D255" s="302" t="str">
        <f t="shared" ca="1" si="279"/>
        <v/>
      </c>
      <c r="E255" s="301" t="str">
        <f t="shared" si="339"/>
        <v/>
      </c>
      <c r="F255" s="302" t="str">
        <f t="shared" ca="1" si="280"/>
        <v/>
      </c>
      <c r="G255" s="301" t="str">
        <f t="shared" si="340"/>
        <v/>
      </c>
      <c r="H255" s="302" t="str">
        <f t="shared" ca="1" si="281"/>
        <v/>
      </c>
      <c r="I255" s="301" t="str">
        <f t="shared" si="341"/>
        <v/>
      </c>
      <c r="J255" s="302" t="str">
        <f t="shared" ca="1" si="282"/>
        <v/>
      </c>
      <c r="K255" s="301" t="str">
        <f t="shared" si="342"/>
        <v/>
      </c>
      <c r="L255" s="302" t="str">
        <f t="shared" ca="1" si="283"/>
        <v/>
      </c>
      <c r="M255" s="301" t="str">
        <f t="shared" si="343"/>
        <v/>
      </c>
      <c r="N255" s="302" t="str">
        <f t="shared" ca="1" si="284"/>
        <v/>
      </c>
      <c r="O255" s="301" t="str">
        <f t="shared" si="344"/>
        <v/>
      </c>
      <c r="P255" s="302" t="str">
        <f t="shared" ca="1" si="285"/>
        <v/>
      </c>
      <c r="Q255" s="301" t="str">
        <f t="shared" si="345"/>
        <v/>
      </c>
      <c r="R255" s="302" t="str">
        <f t="shared" ca="1" si="286"/>
        <v/>
      </c>
      <c r="S255" s="301" t="str">
        <f t="shared" si="346"/>
        <v/>
      </c>
      <c r="T255" s="302" t="str">
        <f t="shared" si="287"/>
        <v/>
      </c>
      <c r="U255" s="301" t="str">
        <f t="shared" si="347"/>
        <v/>
      </c>
      <c r="V255" s="302" t="str">
        <f t="shared" si="288"/>
        <v/>
      </c>
      <c r="W255" s="301" t="str">
        <f t="shared" si="348"/>
        <v/>
      </c>
      <c r="X255" s="302" t="str">
        <f t="shared" si="289"/>
        <v/>
      </c>
      <c r="Y255" s="301" t="str">
        <f t="shared" si="349"/>
        <v/>
      </c>
      <c r="Z255" s="302" t="str">
        <f t="shared" si="290"/>
        <v/>
      </c>
      <c r="AA255" s="301" t="str">
        <f t="shared" si="350"/>
        <v/>
      </c>
      <c r="AB255" s="302" t="str">
        <f t="shared" si="291"/>
        <v/>
      </c>
      <c r="AC255" s="301" t="str">
        <f t="shared" si="351"/>
        <v/>
      </c>
      <c r="AD255" s="302" t="str">
        <f t="shared" si="292"/>
        <v/>
      </c>
      <c r="AE255" s="301" t="str">
        <f t="shared" si="352"/>
        <v/>
      </c>
      <c r="AF255" s="302" t="str">
        <f t="shared" si="293"/>
        <v/>
      </c>
      <c r="AG255" s="301" t="str">
        <f t="shared" si="353"/>
        <v/>
      </c>
      <c r="AH255" s="302" t="str">
        <f t="shared" si="294"/>
        <v/>
      </c>
      <c r="AI255" s="301" t="str">
        <f t="shared" si="354"/>
        <v/>
      </c>
      <c r="AJ255" s="302" t="str">
        <f t="shared" si="295"/>
        <v/>
      </c>
      <c r="AK255" s="301" t="str">
        <f t="shared" si="355"/>
        <v/>
      </c>
      <c r="AL255" s="302" t="str">
        <f t="shared" si="296"/>
        <v/>
      </c>
      <c r="AM255" s="301" t="str">
        <f t="shared" si="356"/>
        <v/>
      </c>
      <c r="AN255" s="302" t="str">
        <f t="shared" si="297"/>
        <v/>
      </c>
      <c r="AO255" s="301" t="str">
        <f t="shared" si="357"/>
        <v/>
      </c>
      <c r="AP255" s="302" t="str">
        <f t="shared" si="298"/>
        <v/>
      </c>
      <c r="AQ255" s="301" t="str">
        <f t="shared" si="358"/>
        <v/>
      </c>
      <c r="AR255" s="302" t="str">
        <f t="shared" si="299"/>
        <v/>
      </c>
      <c r="AS255" s="301" t="str">
        <f t="shared" si="359"/>
        <v/>
      </c>
      <c r="AT255" s="302" t="str">
        <f t="shared" si="300"/>
        <v/>
      </c>
      <c r="AU255" s="301" t="str">
        <f t="shared" si="360"/>
        <v/>
      </c>
      <c r="AV255" s="302" t="str">
        <f t="shared" si="301"/>
        <v/>
      </c>
      <c r="AW255" s="301" t="str">
        <f t="shared" si="361"/>
        <v/>
      </c>
      <c r="AX255" s="302" t="str">
        <f t="shared" si="302"/>
        <v/>
      </c>
      <c r="AY255" s="301" t="str">
        <f t="shared" si="362"/>
        <v/>
      </c>
      <c r="AZ255" s="302" t="str">
        <f t="shared" si="303"/>
        <v/>
      </c>
      <c r="BA255" s="301" t="str">
        <f t="shared" si="333"/>
        <v/>
      </c>
      <c r="BB255" s="302" t="str">
        <f t="shared" si="304"/>
        <v/>
      </c>
      <c r="BC255" s="301" t="str">
        <f t="shared" si="334"/>
        <v/>
      </c>
      <c r="BD255" s="302" t="str">
        <f t="shared" si="305"/>
        <v/>
      </c>
      <c r="BE255" s="301" t="str">
        <f t="shared" si="335"/>
        <v/>
      </c>
    </row>
    <row r="256" spans="1:57" ht="26.25" hidden="1" customHeight="1">
      <c r="A256" s="242">
        <v>121</v>
      </c>
      <c r="B256" s="473"/>
      <c r="C256" s="474" t="str">
        <f t="shared" si="278"/>
        <v/>
      </c>
      <c r="D256" s="302" t="str">
        <f t="shared" ca="1" si="279"/>
        <v/>
      </c>
      <c r="E256" s="301" t="str">
        <f t="shared" si="339"/>
        <v/>
      </c>
      <c r="F256" s="302" t="str">
        <f t="shared" ca="1" si="280"/>
        <v/>
      </c>
      <c r="G256" s="301" t="str">
        <f t="shared" si="340"/>
        <v/>
      </c>
      <c r="H256" s="302" t="str">
        <f t="shared" ca="1" si="281"/>
        <v/>
      </c>
      <c r="I256" s="301" t="str">
        <f t="shared" si="341"/>
        <v/>
      </c>
      <c r="J256" s="302" t="str">
        <f t="shared" ca="1" si="282"/>
        <v/>
      </c>
      <c r="K256" s="301" t="str">
        <f t="shared" si="342"/>
        <v/>
      </c>
      <c r="L256" s="302" t="str">
        <f t="shared" ca="1" si="283"/>
        <v/>
      </c>
      <c r="M256" s="301" t="str">
        <f t="shared" si="343"/>
        <v/>
      </c>
      <c r="N256" s="302" t="str">
        <f t="shared" ca="1" si="284"/>
        <v/>
      </c>
      <c r="O256" s="301" t="str">
        <f t="shared" si="344"/>
        <v/>
      </c>
      <c r="P256" s="302" t="str">
        <f t="shared" ca="1" si="285"/>
        <v/>
      </c>
      <c r="Q256" s="301" t="str">
        <f t="shared" si="345"/>
        <v/>
      </c>
      <c r="R256" s="302" t="str">
        <f t="shared" ca="1" si="286"/>
        <v/>
      </c>
      <c r="S256" s="301" t="str">
        <f t="shared" si="346"/>
        <v/>
      </c>
      <c r="T256" s="302" t="str">
        <f t="shared" si="287"/>
        <v/>
      </c>
      <c r="U256" s="301" t="str">
        <f t="shared" si="347"/>
        <v/>
      </c>
      <c r="V256" s="302" t="str">
        <f t="shared" si="288"/>
        <v/>
      </c>
      <c r="W256" s="301" t="str">
        <f t="shared" si="348"/>
        <v/>
      </c>
      <c r="X256" s="302" t="str">
        <f t="shared" si="289"/>
        <v/>
      </c>
      <c r="Y256" s="301" t="str">
        <f t="shared" si="349"/>
        <v/>
      </c>
      <c r="Z256" s="302" t="str">
        <f t="shared" si="290"/>
        <v/>
      </c>
      <c r="AA256" s="301" t="str">
        <f t="shared" si="350"/>
        <v/>
      </c>
      <c r="AB256" s="302" t="str">
        <f t="shared" si="291"/>
        <v/>
      </c>
      <c r="AC256" s="301" t="str">
        <f t="shared" si="351"/>
        <v/>
      </c>
      <c r="AD256" s="302" t="str">
        <f t="shared" si="292"/>
        <v/>
      </c>
      <c r="AE256" s="301" t="str">
        <f t="shared" si="352"/>
        <v/>
      </c>
      <c r="AF256" s="302" t="str">
        <f t="shared" si="293"/>
        <v/>
      </c>
      <c r="AG256" s="301" t="str">
        <f t="shared" si="353"/>
        <v/>
      </c>
      <c r="AH256" s="302" t="str">
        <f t="shared" si="294"/>
        <v/>
      </c>
      <c r="AI256" s="301" t="str">
        <f t="shared" si="354"/>
        <v/>
      </c>
      <c r="AJ256" s="302" t="str">
        <f t="shared" si="295"/>
        <v/>
      </c>
      <c r="AK256" s="301" t="str">
        <f t="shared" si="355"/>
        <v/>
      </c>
      <c r="AL256" s="302" t="str">
        <f t="shared" si="296"/>
        <v/>
      </c>
      <c r="AM256" s="301" t="str">
        <f t="shared" si="356"/>
        <v/>
      </c>
      <c r="AN256" s="302" t="str">
        <f t="shared" si="297"/>
        <v/>
      </c>
      <c r="AO256" s="301" t="str">
        <f t="shared" si="357"/>
        <v/>
      </c>
      <c r="AP256" s="302" t="str">
        <f t="shared" si="298"/>
        <v/>
      </c>
      <c r="AQ256" s="301" t="str">
        <f t="shared" si="358"/>
        <v/>
      </c>
      <c r="AR256" s="302" t="str">
        <f t="shared" si="299"/>
        <v/>
      </c>
      <c r="AS256" s="301" t="str">
        <f t="shared" si="359"/>
        <v/>
      </c>
      <c r="AT256" s="302" t="str">
        <f t="shared" si="300"/>
        <v/>
      </c>
      <c r="AU256" s="301" t="str">
        <f t="shared" si="360"/>
        <v/>
      </c>
      <c r="AV256" s="302" t="str">
        <f t="shared" si="301"/>
        <v/>
      </c>
      <c r="AW256" s="301" t="str">
        <f t="shared" si="361"/>
        <v/>
      </c>
      <c r="AX256" s="302" t="str">
        <f t="shared" si="302"/>
        <v/>
      </c>
      <c r="AY256" s="301" t="str">
        <f t="shared" si="362"/>
        <v/>
      </c>
      <c r="AZ256" s="302" t="str">
        <f t="shared" si="303"/>
        <v/>
      </c>
      <c r="BA256" s="301" t="str">
        <f t="shared" si="333"/>
        <v/>
      </c>
      <c r="BB256" s="302" t="str">
        <f t="shared" si="304"/>
        <v/>
      </c>
      <c r="BC256" s="301" t="str">
        <f t="shared" si="334"/>
        <v/>
      </c>
      <c r="BD256" s="302" t="str">
        <f t="shared" si="305"/>
        <v/>
      </c>
      <c r="BE256" s="301" t="str">
        <f t="shared" si="335"/>
        <v/>
      </c>
    </row>
    <row r="257" spans="1:57" ht="26.25" hidden="1" customHeight="1">
      <c r="A257" s="242">
        <v>122</v>
      </c>
      <c r="B257" s="473"/>
      <c r="C257" s="474" t="str">
        <f t="shared" si="278"/>
        <v/>
      </c>
      <c r="D257" s="302" t="str">
        <f t="shared" ca="1" si="279"/>
        <v/>
      </c>
      <c r="E257" s="301" t="str">
        <f t="shared" si="339"/>
        <v/>
      </c>
      <c r="F257" s="302" t="str">
        <f t="shared" ca="1" si="280"/>
        <v/>
      </c>
      <c r="G257" s="301" t="str">
        <f t="shared" si="340"/>
        <v/>
      </c>
      <c r="H257" s="302" t="str">
        <f t="shared" ca="1" si="281"/>
        <v/>
      </c>
      <c r="I257" s="301" t="str">
        <f t="shared" si="341"/>
        <v/>
      </c>
      <c r="J257" s="302" t="str">
        <f t="shared" ca="1" si="282"/>
        <v/>
      </c>
      <c r="K257" s="301" t="str">
        <f t="shared" si="342"/>
        <v/>
      </c>
      <c r="L257" s="302" t="str">
        <f t="shared" ca="1" si="283"/>
        <v/>
      </c>
      <c r="M257" s="301" t="str">
        <f t="shared" si="343"/>
        <v/>
      </c>
      <c r="N257" s="302" t="str">
        <f t="shared" ca="1" si="284"/>
        <v/>
      </c>
      <c r="O257" s="301" t="str">
        <f t="shared" si="344"/>
        <v/>
      </c>
      <c r="P257" s="302" t="str">
        <f t="shared" ca="1" si="285"/>
        <v/>
      </c>
      <c r="Q257" s="301" t="str">
        <f t="shared" si="345"/>
        <v/>
      </c>
      <c r="R257" s="302" t="str">
        <f t="shared" ca="1" si="286"/>
        <v/>
      </c>
      <c r="S257" s="301" t="str">
        <f t="shared" si="346"/>
        <v/>
      </c>
      <c r="T257" s="302" t="str">
        <f t="shared" si="287"/>
        <v/>
      </c>
      <c r="U257" s="301" t="str">
        <f t="shared" si="347"/>
        <v/>
      </c>
      <c r="V257" s="302" t="str">
        <f t="shared" si="288"/>
        <v/>
      </c>
      <c r="W257" s="301" t="str">
        <f t="shared" si="348"/>
        <v/>
      </c>
      <c r="X257" s="302" t="str">
        <f t="shared" si="289"/>
        <v/>
      </c>
      <c r="Y257" s="301" t="str">
        <f t="shared" si="349"/>
        <v/>
      </c>
      <c r="Z257" s="302" t="str">
        <f t="shared" si="290"/>
        <v/>
      </c>
      <c r="AA257" s="301" t="str">
        <f t="shared" si="350"/>
        <v/>
      </c>
      <c r="AB257" s="302" t="str">
        <f t="shared" si="291"/>
        <v/>
      </c>
      <c r="AC257" s="301" t="str">
        <f t="shared" si="351"/>
        <v/>
      </c>
      <c r="AD257" s="302" t="str">
        <f t="shared" si="292"/>
        <v/>
      </c>
      <c r="AE257" s="301" t="str">
        <f t="shared" si="352"/>
        <v/>
      </c>
      <c r="AF257" s="302" t="str">
        <f t="shared" si="293"/>
        <v/>
      </c>
      <c r="AG257" s="301" t="str">
        <f t="shared" si="353"/>
        <v/>
      </c>
      <c r="AH257" s="302" t="str">
        <f t="shared" si="294"/>
        <v/>
      </c>
      <c r="AI257" s="301" t="str">
        <f t="shared" si="354"/>
        <v/>
      </c>
      <c r="AJ257" s="302" t="str">
        <f t="shared" si="295"/>
        <v/>
      </c>
      <c r="AK257" s="301" t="str">
        <f t="shared" si="355"/>
        <v/>
      </c>
      <c r="AL257" s="302" t="str">
        <f t="shared" si="296"/>
        <v/>
      </c>
      <c r="AM257" s="301" t="str">
        <f t="shared" si="356"/>
        <v/>
      </c>
      <c r="AN257" s="302" t="str">
        <f t="shared" si="297"/>
        <v/>
      </c>
      <c r="AO257" s="301" t="str">
        <f t="shared" si="357"/>
        <v/>
      </c>
      <c r="AP257" s="302" t="str">
        <f t="shared" si="298"/>
        <v/>
      </c>
      <c r="AQ257" s="301" t="str">
        <f t="shared" si="358"/>
        <v/>
      </c>
      <c r="AR257" s="302" t="str">
        <f t="shared" si="299"/>
        <v/>
      </c>
      <c r="AS257" s="301" t="str">
        <f t="shared" si="359"/>
        <v/>
      </c>
      <c r="AT257" s="302" t="str">
        <f t="shared" si="300"/>
        <v/>
      </c>
      <c r="AU257" s="301" t="str">
        <f t="shared" si="360"/>
        <v/>
      </c>
      <c r="AV257" s="302" t="str">
        <f t="shared" si="301"/>
        <v/>
      </c>
      <c r="AW257" s="301" t="str">
        <f t="shared" si="361"/>
        <v/>
      </c>
      <c r="AX257" s="302" t="str">
        <f t="shared" si="302"/>
        <v/>
      </c>
      <c r="AY257" s="301" t="str">
        <f t="shared" si="362"/>
        <v/>
      </c>
      <c r="AZ257" s="302" t="str">
        <f t="shared" si="303"/>
        <v/>
      </c>
      <c r="BA257" s="301" t="str">
        <f t="shared" si="333"/>
        <v/>
      </c>
      <c r="BB257" s="302" t="str">
        <f t="shared" si="304"/>
        <v/>
      </c>
      <c r="BC257" s="301" t="str">
        <f t="shared" si="334"/>
        <v/>
      </c>
      <c r="BD257" s="302" t="str">
        <f t="shared" si="305"/>
        <v/>
      </c>
      <c r="BE257" s="301" t="str">
        <f t="shared" si="335"/>
        <v/>
      </c>
    </row>
    <row r="258" spans="1:57" ht="26.25" hidden="1" customHeight="1">
      <c r="A258" s="242">
        <v>123</v>
      </c>
      <c r="B258" s="473"/>
      <c r="C258" s="474" t="str">
        <f t="shared" si="278"/>
        <v/>
      </c>
      <c r="D258" s="302" t="str">
        <f t="shared" ca="1" si="279"/>
        <v/>
      </c>
      <c r="E258" s="301" t="str">
        <f t="shared" si="339"/>
        <v/>
      </c>
      <c r="F258" s="302" t="str">
        <f t="shared" ca="1" si="280"/>
        <v/>
      </c>
      <c r="G258" s="301" t="str">
        <f t="shared" si="340"/>
        <v/>
      </c>
      <c r="H258" s="302" t="str">
        <f t="shared" ca="1" si="281"/>
        <v/>
      </c>
      <c r="I258" s="301" t="str">
        <f t="shared" si="341"/>
        <v/>
      </c>
      <c r="J258" s="302" t="str">
        <f t="shared" ca="1" si="282"/>
        <v/>
      </c>
      <c r="K258" s="301" t="str">
        <f t="shared" si="342"/>
        <v/>
      </c>
      <c r="L258" s="302" t="str">
        <f t="shared" ca="1" si="283"/>
        <v/>
      </c>
      <c r="M258" s="301" t="str">
        <f t="shared" si="343"/>
        <v/>
      </c>
      <c r="N258" s="302" t="str">
        <f t="shared" ca="1" si="284"/>
        <v/>
      </c>
      <c r="O258" s="301" t="str">
        <f t="shared" si="344"/>
        <v/>
      </c>
      <c r="P258" s="302" t="str">
        <f t="shared" ca="1" si="285"/>
        <v/>
      </c>
      <c r="Q258" s="301" t="str">
        <f t="shared" si="345"/>
        <v/>
      </c>
      <c r="R258" s="302" t="str">
        <f t="shared" ca="1" si="286"/>
        <v/>
      </c>
      <c r="S258" s="301" t="str">
        <f t="shared" si="346"/>
        <v/>
      </c>
      <c r="T258" s="302" t="str">
        <f t="shared" si="287"/>
        <v/>
      </c>
      <c r="U258" s="301" t="str">
        <f t="shared" si="347"/>
        <v/>
      </c>
      <c r="V258" s="302" t="str">
        <f t="shared" si="288"/>
        <v/>
      </c>
      <c r="W258" s="301" t="str">
        <f t="shared" si="348"/>
        <v/>
      </c>
      <c r="X258" s="302" t="str">
        <f t="shared" si="289"/>
        <v/>
      </c>
      <c r="Y258" s="301" t="str">
        <f t="shared" si="349"/>
        <v/>
      </c>
      <c r="Z258" s="302" t="str">
        <f t="shared" si="290"/>
        <v/>
      </c>
      <c r="AA258" s="301" t="str">
        <f t="shared" si="350"/>
        <v/>
      </c>
      <c r="AB258" s="302" t="str">
        <f t="shared" si="291"/>
        <v/>
      </c>
      <c r="AC258" s="301" t="str">
        <f t="shared" si="351"/>
        <v/>
      </c>
      <c r="AD258" s="302" t="str">
        <f t="shared" si="292"/>
        <v/>
      </c>
      <c r="AE258" s="301" t="str">
        <f t="shared" si="352"/>
        <v/>
      </c>
      <c r="AF258" s="302" t="str">
        <f t="shared" si="293"/>
        <v/>
      </c>
      <c r="AG258" s="301" t="str">
        <f t="shared" si="353"/>
        <v/>
      </c>
      <c r="AH258" s="302" t="str">
        <f t="shared" si="294"/>
        <v/>
      </c>
      <c r="AI258" s="301" t="str">
        <f t="shared" si="354"/>
        <v/>
      </c>
      <c r="AJ258" s="302" t="str">
        <f t="shared" si="295"/>
        <v/>
      </c>
      <c r="AK258" s="301" t="str">
        <f t="shared" si="355"/>
        <v/>
      </c>
      <c r="AL258" s="302" t="str">
        <f t="shared" si="296"/>
        <v/>
      </c>
      <c r="AM258" s="301" t="str">
        <f t="shared" si="356"/>
        <v/>
      </c>
      <c r="AN258" s="302" t="str">
        <f t="shared" si="297"/>
        <v/>
      </c>
      <c r="AO258" s="301" t="str">
        <f t="shared" si="357"/>
        <v/>
      </c>
      <c r="AP258" s="302" t="str">
        <f t="shared" si="298"/>
        <v/>
      </c>
      <c r="AQ258" s="301" t="str">
        <f t="shared" si="358"/>
        <v/>
      </c>
      <c r="AR258" s="302" t="str">
        <f t="shared" si="299"/>
        <v/>
      </c>
      <c r="AS258" s="301" t="str">
        <f t="shared" si="359"/>
        <v/>
      </c>
      <c r="AT258" s="302" t="str">
        <f t="shared" si="300"/>
        <v/>
      </c>
      <c r="AU258" s="301" t="str">
        <f t="shared" si="360"/>
        <v/>
      </c>
      <c r="AV258" s="302" t="str">
        <f t="shared" si="301"/>
        <v/>
      </c>
      <c r="AW258" s="301" t="str">
        <f t="shared" si="361"/>
        <v/>
      </c>
      <c r="AX258" s="302" t="str">
        <f t="shared" si="302"/>
        <v/>
      </c>
      <c r="AY258" s="301" t="str">
        <f t="shared" si="362"/>
        <v/>
      </c>
      <c r="AZ258" s="302" t="str">
        <f t="shared" si="303"/>
        <v/>
      </c>
      <c r="BA258" s="301" t="str">
        <f t="shared" si="333"/>
        <v/>
      </c>
      <c r="BB258" s="302" t="str">
        <f t="shared" si="304"/>
        <v/>
      </c>
      <c r="BC258" s="301" t="str">
        <f t="shared" si="334"/>
        <v/>
      </c>
      <c r="BD258" s="302" t="str">
        <f t="shared" si="305"/>
        <v/>
      </c>
      <c r="BE258" s="301" t="str">
        <f t="shared" si="335"/>
        <v/>
      </c>
    </row>
    <row r="259" spans="1:57" ht="26.25" hidden="1" customHeight="1">
      <c r="A259" s="242">
        <v>124</v>
      </c>
      <c r="B259" s="473"/>
      <c r="C259" s="474" t="str">
        <f t="shared" si="278"/>
        <v/>
      </c>
      <c r="D259" s="302" t="str">
        <f t="shared" ca="1" si="279"/>
        <v/>
      </c>
      <c r="E259" s="301" t="str">
        <f t="shared" si="339"/>
        <v/>
      </c>
      <c r="F259" s="302" t="str">
        <f t="shared" ca="1" si="280"/>
        <v/>
      </c>
      <c r="G259" s="301" t="str">
        <f t="shared" si="340"/>
        <v/>
      </c>
      <c r="H259" s="302" t="str">
        <f t="shared" ca="1" si="281"/>
        <v/>
      </c>
      <c r="I259" s="301" t="str">
        <f t="shared" si="341"/>
        <v/>
      </c>
      <c r="J259" s="302" t="str">
        <f t="shared" ca="1" si="282"/>
        <v/>
      </c>
      <c r="K259" s="301" t="str">
        <f t="shared" si="342"/>
        <v/>
      </c>
      <c r="L259" s="302" t="str">
        <f t="shared" ca="1" si="283"/>
        <v/>
      </c>
      <c r="M259" s="301" t="str">
        <f t="shared" si="343"/>
        <v/>
      </c>
      <c r="N259" s="302" t="str">
        <f t="shared" ca="1" si="284"/>
        <v/>
      </c>
      <c r="O259" s="301" t="str">
        <f t="shared" si="344"/>
        <v/>
      </c>
      <c r="P259" s="302" t="str">
        <f t="shared" ca="1" si="285"/>
        <v/>
      </c>
      <c r="Q259" s="301" t="str">
        <f t="shared" si="345"/>
        <v/>
      </c>
      <c r="R259" s="302" t="str">
        <f t="shared" ca="1" si="286"/>
        <v/>
      </c>
      <c r="S259" s="301" t="str">
        <f t="shared" si="346"/>
        <v/>
      </c>
      <c r="T259" s="302" t="str">
        <f t="shared" si="287"/>
        <v/>
      </c>
      <c r="U259" s="301" t="str">
        <f t="shared" si="347"/>
        <v/>
      </c>
      <c r="V259" s="302" t="str">
        <f t="shared" si="288"/>
        <v/>
      </c>
      <c r="W259" s="301" t="str">
        <f t="shared" si="348"/>
        <v/>
      </c>
      <c r="X259" s="302" t="str">
        <f t="shared" si="289"/>
        <v/>
      </c>
      <c r="Y259" s="301" t="str">
        <f t="shared" si="349"/>
        <v/>
      </c>
      <c r="Z259" s="302" t="str">
        <f t="shared" si="290"/>
        <v/>
      </c>
      <c r="AA259" s="301" t="str">
        <f t="shared" si="350"/>
        <v/>
      </c>
      <c r="AB259" s="302" t="str">
        <f t="shared" si="291"/>
        <v/>
      </c>
      <c r="AC259" s="301" t="str">
        <f t="shared" si="351"/>
        <v/>
      </c>
      <c r="AD259" s="302" t="str">
        <f t="shared" si="292"/>
        <v/>
      </c>
      <c r="AE259" s="301" t="str">
        <f t="shared" si="352"/>
        <v/>
      </c>
      <c r="AF259" s="302" t="str">
        <f t="shared" si="293"/>
        <v/>
      </c>
      <c r="AG259" s="301" t="str">
        <f t="shared" si="353"/>
        <v/>
      </c>
      <c r="AH259" s="302" t="str">
        <f t="shared" si="294"/>
        <v/>
      </c>
      <c r="AI259" s="301" t="str">
        <f t="shared" si="354"/>
        <v/>
      </c>
      <c r="AJ259" s="302" t="str">
        <f t="shared" si="295"/>
        <v/>
      </c>
      <c r="AK259" s="301" t="str">
        <f t="shared" si="355"/>
        <v/>
      </c>
      <c r="AL259" s="302" t="str">
        <f t="shared" si="296"/>
        <v/>
      </c>
      <c r="AM259" s="301" t="str">
        <f t="shared" si="356"/>
        <v/>
      </c>
      <c r="AN259" s="302" t="str">
        <f t="shared" si="297"/>
        <v/>
      </c>
      <c r="AO259" s="301" t="str">
        <f t="shared" si="357"/>
        <v/>
      </c>
      <c r="AP259" s="302" t="str">
        <f t="shared" si="298"/>
        <v/>
      </c>
      <c r="AQ259" s="301" t="str">
        <f t="shared" si="358"/>
        <v/>
      </c>
      <c r="AR259" s="302" t="str">
        <f t="shared" si="299"/>
        <v/>
      </c>
      <c r="AS259" s="301" t="str">
        <f t="shared" si="359"/>
        <v/>
      </c>
      <c r="AT259" s="302" t="str">
        <f t="shared" si="300"/>
        <v/>
      </c>
      <c r="AU259" s="301" t="str">
        <f t="shared" si="360"/>
        <v/>
      </c>
      <c r="AV259" s="302" t="str">
        <f t="shared" si="301"/>
        <v/>
      </c>
      <c r="AW259" s="301" t="str">
        <f t="shared" si="361"/>
        <v/>
      </c>
      <c r="AX259" s="302" t="str">
        <f t="shared" si="302"/>
        <v/>
      </c>
      <c r="AY259" s="301" t="str">
        <f t="shared" si="362"/>
        <v/>
      </c>
      <c r="AZ259" s="302" t="str">
        <f t="shared" si="303"/>
        <v/>
      </c>
      <c r="BA259" s="301" t="str">
        <f t="shared" si="333"/>
        <v/>
      </c>
      <c r="BB259" s="302" t="str">
        <f t="shared" si="304"/>
        <v/>
      </c>
      <c r="BC259" s="301" t="str">
        <f t="shared" si="334"/>
        <v/>
      </c>
      <c r="BD259" s="302" t="str">
        <f t="shared" si="305"/>
        <v/>
      </c>
      <c r="BE259" s="301" t="str">
        <f t="shared" si="335"/>
        <v/>
      </c>
    </row>
    <row r="260" spans="1:57" ht="26.25" hidden="1" customHeight="1">
      <c r="A260" s="242">
        <v>125</v>
      </c>
      <c r="B260" s="473"/>
      <c r="C260" s="474" t="str">
        <f t="shared" si="278"/>
        <v/>
      </c>
      <c r="D260" s="302" t="str">
        <f t="shared" ca="1" si="279"/>
        <v/>
      </c>
      <c r="E260" s="301" t="str">
        <f t="shared" si="339"/>
        <v/>
      </c>
      <c r="F260" s="302" t="str">
        <f t="shared" ca="1" si="280"/>
        <v/>
      </c>
      <c r="G260" s="301" t="str">
        <f t="shared" si="340"/>
        <v/>
      </c>
      <c r="H260" s="302" t="str">
        <f t="shared" ca="1" si="281"/>
        <v/>
      </c>
      <c r="I260" s="301" t="str">
        <f t="shared" si="341"/>
        <v/>
      </c>
      <c r="J260" s="302" t="str">
        <f t="shared" ca="1" si="282"/>
        <v/>
      </c>
      <c r="K260" s="301" t="str">
        <f t="shared" si="342"/>
        <v/>
      </c>
      <c r="L260" s="302" t="str">
        <f t="shared" ca="1" si="283"/>
        <v/>
      </c>
      <c r="M260" s="301" t="str">
        <f t="shared" si="343"/>
        <v/>
      </c>
      <c r="N260" s="302" t="str">
        <f t="shared" ca="1" si="284"/>
        <v/>
      </c>
      <c r="O260" s="301" t="str">
        <f t="shared" si="344"/>
        <v/>
      </c>
      <c r="P260" s="302" t="str">
        <f t="shared" ca="1" si="285"/>
        <v/>
      </c>
      <c r="Q260" s="301" t="str">
        <f t="shared" si="345"/>
        <v/>
      </c>
      <c r="R260" s="302" t="str">
        <f t="shared" ca="1" si="286"/>
        <v/>
      </c>
      <c r="S260" s="301" t="str">
        <f t="shared" si="346"/>
        <v/>
      </c>
      <c r="T260" s="302" t="str">
        <f t="shared" si="287"/>
        <v/>
      </c>
      <c r="U260" s="301" t="str">
        <f t="shared" si="347"/>
        <v/>
      </c>
      <c r="V260" s="302" t="str">
        <f t="shared" si="288"/>
        <v/>
      </c>
      <c r="W260" s="301" t="str">
        <f t="shared" si="348"/>
        <v/>
      </c>
      <c r="X260" s="302" t="str">
        <f t="shared" si="289"/>
        <v/>
      </c>
      <c r="Y260" s="301" t="str">
        <f t="shared" si="349"/>
        <v/>
      </c>
      <c r="Z260" s="302" t="str">
        <f t="shared" si="290"/>
        <v/>
      </c>
      <c r="AA260" s="301" t="str">
        <f t="shared" si="350"/>
        <v/>
      </c>
      <c r="AB260" s="302" t="str">
        <f t="shared" si="291"/>
        <v/>
      </c>
      <c r="AC260" s="301" t="str">
        <f t="shared" si="351"/>
        <v/>
      </c>
      <c r="AD260" s="302" t="str">
        <f t="shared" si="292"/>
        <v/>
      </c>
      <c r="AE260" s="301" t="str">
        <f t="shared" si="352"/>
        <v/>
      </c>
      <c r="AF260" s="302" t="str">
        <f t="shared" si="293"/>
        <v/>
      </c>
      <c r="AG260" s="301" t="str">
        <f t="shared" si="353"/>
        <v/>
      </c>
      <c r="AH260" s="302" t="str">
        <f t="shared" si="294"/>
        <v/>
      </c>
      <c r="AI260" s="301" t="str">
        <f t="shared" si="354"/>
        <v/>
      </c>
      <c r="AJ260" s="302" t="str">
        <f t="shared" si="295"/>
        <v/>
      </c>
      <c r="AK260" s="301" t="str">
        <f t="shared" si="355"/>
        <v/>
      </c>
      <c r="AL260" s="302" t="str">
        <f t="shared" si="296"/>
        <v/>
      </c>
      <c r="AM260" s="301" t="str">
        <f t="shared" si="356"/>
        <v/>
      </c>
      <c r="AN260" s="302" t="str">
        <f t="shared" si="297"/>
        <v/>
      </c>
      <c r="AO260" s="301" t="str">
        <f t="shared" si="357"/>
        <v/>
      </c>
      <c r="AP260" s="302" t="str">
        <f t="shared" si="298"/>
        <v/>
      </c>
      <c r="AQ260" s="301" t="str">
        <f t="shared" si="358"/>
        <v/>
      </c>
      <c r="AR260" s="302" t="str">
        <f t="shared" si="299"/>
        <v/>
      </c>
      <c r="AS260" s="301" t="str">
        <f t="shared" si="359"/>
        <v/>
      </c>
      <c r="AT260" s="302" t="str">
        <f t="shared" si="300"/>
        <v/>
      </c>
      <c r="AU260" s="301" t="str">
        <f t="shared" si="360"/>
        <v/>
      </c>
      <c r="AV260" s="302" t="str">
        <f t="shared" si="301"/>
        <v/>
      </c>
      <c r="AW260" s="301" t="str">
        <f t="shared" si="361"/>
        <v/>
      </c>
      <c r="AX260" s="302" t="str">
        <f t="shared" si="302"/>
        <v/>
      </c>
      <c r="AY260" s="301" t="str">
        <f t="shared" si="362"/>
        <v/>
      </c>
      <c r="AZ260" s="302" t="str">
        <f t="shared" si="303"/>
        <v/>
      </c>
      <c r="BA260" s="301" t="str">
        <f t="shared" si="333"/>
        <v/>
      </c>
      <c r="BB260" s="302" t="str">
        <f t="shared" si="304"/>
        <v/>
      </c>
      <c r="BC260" s="301" t="str">
        <f t="shared" si="334"/>
        <v/>
      </c>
      <c r="BD260" s="302" t="str">
        <f t="shared" si="305"/>
        <v/>
      </c>
      <c r="BE260" s="301" t="str">
        <f t="shared" si="335"/>
        <v/>
      </c>
    </row>
    <row r="261" spans="1:57" ht="26.25" hidden="1" customHeight="1">
      <c r="A261" s="242">
        <v>126</v>
      </c>
      <c r="B261" s="473"/>
      <c r="C261" s="474" t="str">
        <f t="shared" si="278"/>
        <v/>
      </c>
      <c r="D261" s="302" t="str">
        <f t="shared" ca="1" si="279"/>
        <v/>
      </c>
      <c r="E261" s="301" t="str">
        <f t="shared" si="339"/>
        <v/>
      </c>
      <c r="F261" s="302" t="str">
        <f t="shared" ca="1" si="280"/>
        <v/>
      </c>
      <c r="G261" s="301" t="str">
        <f t="shared" si="340"/>
        <v/>
      </c>
      <c r="H261" s="302" t="str">
        <f t="shared" ca="1" si="281"/>
        <v/>
      </c>
      <c r="I261" s="301" t="str">
        <f t="shared" si="341"/>
        <v/>
      </c>
      <c r="J261" s="302" t="str">
        <f t="shared" ca="1" si="282"/>
        <v/>
      </c>
      <c r="K261" s="301" t="str">
        <f t="shared" si="342"/>
        <v/>
      </c>
      <c r="L261" s="302" t="str">
        <f t="shared" ca="1" si="283"/>
        <v/>
      </c>
      <c r="M261" s="301" t="str">
        <f t="shared" si="343"/>
        <v/>
      </c>
      <c r="N261" s="302" t="str">
        <f t="shared" ca="1" si="284"/>
        <v/>
      </c>
      <c r="O261" s="301" t="str">
        <f t="shared" si="344"/>
        <v/>
      </c>
      <c r="P261" s="302" t="str">
        <f t="shared" ca="1" si="285"/>
        <v/>
      </c>
      <c r="Q261" s="301" t="str">
        <f t="shared" si="345"/>
        <v/>
      </c>
      <c r="R261" s="302" t="str">
        <f t="shared" ca="1" si="286"/>
        <v/>
      </c>
      <c r="S261" s="301" t="str">
        <f t="shared" si="346"/>
        <v/>
      </c>
      <c r="T261" s="302" t="str">
        <f t="shared" si="287"/>
        <v/>
      </c>
      <c r="U261" s="301" t="str">
        <f t="shared" si="347"/>
        <v/>
      </c>
      <c r="V261" s="302" t="str">
        <f t="shared" si="288"/>
        <v/>
      </c>
      <c r="W261" s="301" t="str">
        <f t="shared" si="348"/>
        <v/>
      </c>
      <c r="X261" s="302" t="str">
        <f t="shared" si="289"/>
        <v/>
      </c>
      <c r="Y261" s="301" t="str">
        <f t="shared" si="349"/>
        <v/>
      </c>
      <c r="Z261" s="302" t="str">
        <f t="shared" si="290"/>
        <v/>
      </c>
      <c r="AA261" s="301" t="str">
        <f t="shared" si="350"/>
        <v/>
      </c>
      <c r="AB261" s="302" t="str">
        <f t="shared" si="291"/>
        <v/>
      </c>
      <c r="AC261" s="301" t="str">
        <f t="shared" si="351"/>
        <v/>
      </c>
      <c r="AD261" s="302" t="str">
        <f t="shared" si="292"/>
        <v/>
      </c>
      <c r="AE261" s="301" t="str">
        <f t="shared" si="352"/>
        <v/>
      </c>
      <c r="AF261" s="302" t="str">
        <f t="shared" si="293"/>
        <v/>
      </c>
      <c r="AG261" s="301" t="str">
        <f t="shared" si="353"/>
        <v/>
      </c>
      <c r="AH261" s="302" t="str">
        <f t="shared" si="294"/>
        <v/>
      </c>
      <c r="AI261" s="301" t="str">
        <f t="shared" si="354"/>
        <v/>
      </c>
      <c r="AJ261" s="302" t="str">
        <f t="shared" si="295"/>
        <v/>
      </c>
      <c r="AK261" s="301" t="str">
        <f t="shared" si="355"/>
        <v/>
      </c>
      <c r="AL261" s="302" t="str">
        <f t="shared" si="296"/>
        <v/>
      </c>
      <c r="AM261" s="301" t="str">
        <f t="shared" si="356"/>
        <v/>
      </c>
      <c r="AN261" s="302" t="str">
        <f t="shared" si="297"/>
        <v/>
      </c>
      <c r="AO261" s="301" t="str">
        <f t="shared" si="357"/>
        <v/>
      </c>
      <c r="AP261" s="302" t="str">
        <f t="shared" si="298"/>
        <v/>
      </c>
      <c r="AQ261" s="301" t="str">
        <f t="shared" si="358"/>
        <v/>
      </c>
      <c r="AR261" s="302" t="str">
        <f t="shared" si="299"/>
        <v/>
      </c>
      <c r="AS261" s="301" t="str">
        <f t="shared" si="359"/>
        <v/>
      </c>
      <c r="AT261" s="302" t="str">
        <f t="shared" si="300"/>
        <v/>
      </c>
      <c r="AU261" s="301" t="str">
        <f t="shared" si="360"/>
        <v/>
      </c>
      <c r="AV261" s="302" t="str">
        <f t="shared" si="301"/>
        <v/>
      </c>
      <c r="AW261" s="301" t="str">
        <f t="shared" si="361"/>
        <v/>
      </c>
      <c r="AX261" s="302" t="str">
        <f t="shared" si="302"/>
        <v/>
      </c>
      <c r="AY261" s="301" t="str">
        <f t="shared" si="362"/>
        <v/>
      </c>
      <c r="AZ261" s="302" t="str">
        <f t="shared" si="303"/>
        <v/>
      </c>
      <c r="BA261" s="301" t="str">
        <f t="shared" si="333"/>
        <v/>
      </c>
      <c r="BB261" s="302" t="str">
        <f t="shared" si="304"/>
        <v/>
      </c>
      <c r="BC261" s="301" t="str">
        <f t="shared" si="334"/>
        <v/>
      </c>
      <c r="BD261" s="302" t="str">
        <f t="shared" si="305"/>
        <v/>
      </c>
      <c r="BE261" s="301" t="str">
        <f t="shared" si="335"/>
        <v/>
      </c>
    </row>
    <row r="262" spans="1:57" ht="26.25" hidden="1" customHeight="1">
      <c r="A262" s="242">
        <v>127</v>
      </c>
      <c r="B262" s="473"/>
      <c r="C262" s="474" t="str">
        <f t="shared" si="278"/>
        <v/>
      </c>
      <c r="D262" s="302" t="str">
        <f t="shared" ca="1" si="279"/>
        <v/>
      </c>
      <c r="E262" s="301" t="str">
        <f t="shared" si="339"/>
        <v/>
      </c>
      <c r="F262" s="302" t="str">
        <f t="shared" ca="1" si="280"/>
        <v/>
      </c>
      <c r="G262" s="301" t="str">
        <f t="shared" si="340"/>
        <v/>
      </c>
      <c r="H262" s="302" t="str">
        <f t="shared" ca="1" si="281"/>
        <v/>
      </c>
      <c r="I262" s="301" t="str">
        <f t="shared" si="341"/>
        <v/>
      </c>
      <c r="J262" s="302" t="str">
        <f t="shared" ca="1" si="282"/>
        <v/>
      </c>
      <c r="K262" s="301" t="str">
        <f t="shared" si="342"/>
        <v/>
      </c>
      <c r="L262" s="302" t="str">
        <f t="shared" ca="1" si="283"/>
        <v/>
      </c>
      <c r="M262" s="301" t="str">
        <f t="shared" si="343"/>
        <v/>
      </c>
      <c r="N262" s="302" t="str">
        <f t="shared" ca="1" si="284"/>
        <v/>
      </c>
      <c r="O262" s="301" t="str">
        <f t="shared" si="344"/>
        <v/>
      </c>
      <c r="P262" s="302" t="str">
        <f t="shared" ca="1" si="285"/>
        <v/>
      </c>
      <c r="Q262" s="301" t="str">
        <f t="shared" si="345"/>
        <v/>
      </c>
      <c r="R262" s="302" t="str">
        <f t="shared" ca="1" si="286"/>
        <v/>
      </c>
      <c r="S262" s="301" t="str">
        <f t="shared" si="346"/>
        <v/>
      </c>
      <c r="T262" s="302" t="str">
        <f t="shared" si="287"/>
        <v/>
      </c>
      <c r="U262" s="301" t="str">
        <f t="shared" si="347"/>
        <v/>
      </c>
      <c r="V262" s="302" t="str">
        <f t="shared" si="288"/>
        <v/>
      </c>
      <c r="W262" s="301" t="str">
        <f t="shared" si="348"/>
        <v/>
      </c>
      <c r="X262" s="302" t="str">
        <f t="shared" si="289"/>
        <v/>
      </c>
      <c r="Y262" s="301" t="str">
        <f t="shared" si="349"/>
        <v/>
      </c>
      <c r="Z262" s="302" t="str">
        <f t="shared" si="290"/>
        <v/>
      </c>
      <c r="AA262" s="301" t="str">
        <f t="shared" si="350"/>
        <v/>
      </c>
      <c r="AB262" s="302" t="str">
        <f t="shared" si="291"/>
        <v/>
      </c>
      <c r="AC262" s="301" t="str">
        <f t="shared" si="351"/>
        <v/>
      </c>
      <c r="AD262" s="302" t="str">
        <f t="shared" si="292"/>
        <v/>
      </c>
      <c r="AE262" s="301" t="str">
        <f t="shared" si="352"/>
        <v/>
      </c>
      <c r="AF262" s="302" t="str">
        <f t="shared" si="293"/>
        <v/>
      </c>
      <c r="AG262" s="301" t="str">
        <f t="shared" si="353"/>
        <v/>
      </c>
      <c r="AH262" s="302" t="str">
        <f t="shared" si="294"/>
        <v/>
      </c>
      <c r="AI262" s="301" t="str">
        <f t="shared" si="354"/>
        <v/>
      </c>
      <c r="AJ262" s="302" t="str">
        <f t="shared" si="295"/>
        <v/>
      </c>
      <c r="AK262" s="301" t="str">
        <f t="shared" si="355"/>
        <v/>
      </c>
      <c r="AL262" s="302" t="str">
        <f t="shared" si="296"/>
        <v/>
      </c>
      <c r="AM262" s="301" t="str">
        <f t="shared" si="356"/>
        <v/>
      </c>
      <c r="AN262" s="302" t="str">
        <f t="shared" si="297"/>
        <v/>
      </c>
      <c r="AO262" s="301" t="str">
        <f t="shared" si="357"/>
        <v/>
      </c>
      <c r="AP262" s="302" t="str">
        <f t="shared" si="298"/>
        <v/>
      </c>
      <c r="AQ262" s="301" t="str">
        <f t="shared" si="358"/>
        <v/>
      </c>
      <c r="AR262" s="302" t="str">
        <f t="shared" si="299"/>
        <v/>
      </c>
      <c r="AS262" s="301" t="str">
        <f t="shared" si="359"/>
        <v/>
      </c>
      <c r="AT262" s="302" t="str">
        <f t="shared" si="300"/>
        <v/>
      </c>
      <c r="AU262" s="301" t="str">
        <f t="shared" si="360"/>
        <v/>
      </c>
      <c r="AV262" s="302" t="str">
        <f t="shared" si="301"/>
        <v/>
      </c>
      <c r="AW262" s="301" t="str">
        <f t="shared" si="361"/>
        <v/>
      </c>
      <c r="AX262" s="302" t="str">
        <f t="shared" si="302"/>
        <v/>
      </c>
      <c r="AY262" s="301" t="str">
        <f t="shared" si="362"/>
        <v/>
      </c>
      <c r="AZ262" s="302" t="str">
        <f t="shared" si="303"/>
        <v/>
      </c>
      <c r="BA262" s="301" t="str">
        <f t="shared" si="333"/>
        <v/>
      </c>
      <c r="BB262" s="302" t="str">
        <f t="shared" si="304"/>
        <v/>
      </c>
      <c r="BC262" s="301" t="str">
        <f t="shared" si="334"/>
        <v/>
      </c>
      <c r="BD262" s="302" t="str">
        <f t="shared" si="305"/>
        <v/>
      </c>
      <c r="BE262" s="301" t="str">
        <f t="shared" si="335"/>
        <v/>
      </c>
    </row>
    <row r="263" spans="1:57" ht="26.25" hidden="1" customHeight="1">
      <c r="A263" s="242">
        <v>128</v>
      </c>
      <c r="B263" s="473"/>
      <c r="C263" s="474" t="str">
        <f t="shared" si="278"/>
        <v/>
      </c>
      <c r="D263" s="302" t="str">
        <f t="shared" ca="1" si="279"/>
        <v/>
      </c>
      <c r="E263" s="301" t="str">
        <f t="shared" si="339"/>
        <v/>
      </c>
      <c r="F263" s="302" t="str">
        <f t="shared" ca="1" si="280"/>
        <v/>
      </c>
      <c r="G263" s="301" t="str">
        <f t="shared" si="340"/>
        <v/>
      </c>
      <c r="H263" s="302" t="str">
        <f t="shared" ca="1" si="281"/>
        <v/>
      </c>
      <c r="I263" s="301" t="str">
        <f t="shared" si="341"/>
        <v/>
      </c>
      <c r="J263" s="302" t="str">
        <f t="shared" ca="1" si="282"/>
        <v/>
      </c>
      <c r="K263" s="301" t="str">
        <f t="shared" si="342"/>
        <v/>
      </c>
      <c r="L263" s="302" t="str">
        <f t="shared" ca="1" si="283"/>
        <v/>
      </c>
      <c r="M263" s="301" t="str">
        <f t="shared" si="343"/>
        <v/>
      </c>
      <c r="N263" s="302" t="str">
        <f t="shared" ca="1" si="284"/>
        <v/>
      </c>
      <c r="O263" s="301" t="str">
        <f t="shared" si="344"/>
        <v/>
      </c>
      <c r="P263" s="302" t="str">
        <f t="shared" ca="1" si="285"/>
        <v/>
      </c>
      <c r="Q263" s="301" t="str">
        <f t="shared" si="345"/>
        <v/>
      </c>
      <c r="R263" s="302" t="str">
        <f t="shared" ca="1" si="286"/>
        <v/>
      </c>
      <c r="S263" s="301" t="str">
        <f t="shared" si="346"/>
        <v/>
      </c>
      <c r="T263" s="302" t="str">
        <f t="shared" si="287"/>
        <v/>
      </c>
      <c r="U263" s="301" t="str">
        <f t="shared" si="347"/>
        <v/>
      </c>
      <c r="V263" s="302" t="str">
        <f t="shared" si="288"/>
        <v/>
      </c>
      <c r="W263" s="301" t="str">
        <f t="shared" si="348"/>
        <v/>
      </c>
      <c r="X263" s="302" t="str">
        <f t="shared" si="289"/>
        <v/>
      </c>
      <c r="Y263" s="301" t="str">
        <f t="shared" si="349"/>
        <v/>
      </c>
      <c r="Z263" s="302" t="str">
        <f t="shared" si="290"/>
        <v/>
      </c>
      <c r="AA263" s="301" t="str">
        <f t="shared" si="350"/>
        <v/>
      </c>
      <c r="AB263" s="302" t="str">
        <f t="shared" si="291"/>
        <v/>
      </c>
      <c r="AC263" s="301" t="str">
        <f t="shared" si="351"/>
        <v/>
      </c>
      <c r="AD263" s="302" t="str">
        <f t="shared" si="292"/>
        <v/>
      </c>
      <c r="AE263" s="301" t="str">
        <f t="shared" si="352"/>
        <v/>
      </c>
      <c r="AF263" s="302" t="str">
        <f t="shared" si="293"/>
        <v/>
      </c>
      <c r="AG263" s="301" t="str">
        <f t="shared" si="353"/>
        <v/>
      </c>
      <c r="AH263" s="302" t="str">
        <f t="shared" si="294"/>
        <v/>
      </c>
      <c r="AI263" s="301" t="str">
        <f t="shared" si="354"/>
        <v/>
      </c>
      <c r="AJ263" s="302" t="str">
        <f t="shared" si="295"/>
        <v/>
      </c>
      <c r="AK263" s="301" t="str">
        <f t="shared" si="355"/>
        <v/>
      </c>
      <c r="AL263" s="302" t="str">
        <f t="shared" si="296"/>
        <v/>
      </c>
      <c r="AM263" s="301" t="str">
        <f t="shared" si="356"/>
        <v/>
      </c>
      <c r="AN263" s="302" t="str">
        <f t="shared" si="297"/>
        <v/>
      </c>
      <c r="AO263" s="301" t="str">
        <f t="shared" si="357"/>
        <v/>
      </c>
      <c r="AP263" s="302" t="str">
        <f t="shared" si="298"/>
        <v/>
      </c>
      <c r="AQ263" s="301" t="str">
        <f t="shared" si="358"/>
        <v/>
      </c>
      <c r="AR263" s="302" t="str">
        <f t="shared" si="299"/>
        <v/>
      </c>
      <c r="AS263" s="301" t="str">
        <f t="shared" si="359"/>
        <v/>
      </c>
      <c r="AT263" s="302" t="str">
        <f t="shared" si="300"/>
        <v/>
      </c>
      <c r="AU263" s="301" t="str">
        <f t="shared" si="360"/>
        <v/>
      </c>
      <c r="AV263" s="302" t="str">
        <f t="shared" si="301"/>
        <v/>
      </c>
      <c r="AW263" s="301" t="str">
        <f t="shared" si="361"/>
        <v/>
      </c>
      <c r="AX263" s="302" t="str">
        <f t="shared" si="302"/>
        <v/>
      </c>
      <c r="AY263" s="301" t="str">
        <f t="shared" si="362"/>
        <v/>
      </c>
      <c r="AZ263" s="302" t="str">
        <f t="shared" si="303"/>
        <v/>
      </c>
      <c r="BA263" s="301" t="str">
        <f t="shared" si="333"/>
        <v/>
      </c>
      <c r="BB263" s="302" t="str">
        <f t="shared" si="304"/>
        <v/>
      </c>
      <c r="BC263" s="301" t="str">
        <f t="shared" si="334"/>
        <v/>
      </c>
      <c r="BD263" s="302" t="str">
        <f t="shared" si="305"/>
        <v/>
      </c>
      <c r="BE263" s="301" t="str">
        <f t="shared" si="335"/>
        <v/>
      </c>
    </row>
    <row r="264" spans="1:57" ht="26.25" hidden="1" customHeight="1">
      <c r="A264" s="242">
        <v>129</v>
      </c>
      <c r="B264" s="473"/>
      <c r="C264" s="474" t="str">
        <f t="shared" ref="C264:C327" si="363">IF(B264="","",IF($L$4="Media aritmética",ROUND(AVERAGE(D264,F264,H264,J264,L264,N264,P264,R264,T264,V264,X264,Z264,AB264,AF264,AH264,AD264,AJ264,AL264,AN264,AP264,AR264,AT264,AV264,AX264),2),ROUND(_xlfn.STDEV.P(D264,F264,H264,J264,L264,N264,P264,R264,T264,V264,X264,Z264,AB264,AF264,AH264,AD264,AJ264,AL264,AN264,AP264,AR264,AT264,AV264,AX264),2)))</f>
        <v/>
      </c>
      <c r="D264" s="302" t="str">
        <f t="shared" ref="D264:D327" ca="1" si="364">IF($D$8="Habilitado",IF($B264="","",ROUND(VLOOKUP($B264,OFERENTE_1,14,FALSE),2)),"")</f>
        <v/>
      </c>
      <c r="E264" s="301" t="str">
        <f t="shared" si="339"/>
        <v/>
      </c>
      <c r="F264" s="302" t="str">
        <f t="shared" ref="F264:F327" ca="1" si="365">IF($F$8="Habilitado",IF($B264="","",ROUND(VLOOKUP($B264,OFERENTE_2,14,FALSE),2)),"")</f>
        <v/>
      </c>
      <c r="G264" s="301" t="str">
        <f t="shared" si="340"/>
        <v/>
      </c>
      <c r="H264" s="302" t="str">
        <f t="shared" ref="H264:H327" ca="1" si="366">IF($H$8="Habilitado",IF($B264="","",ROUND(VLOOKUP($B264,OFERENTE_3,14,FALSE),2)),"")</f>
        <v/>
      </c>
      <c r="I264" s="301" t="str">
        <f t="shared" si="341"/>
        <v/>
      </c>
      <c r="J264" s="302" t="str">
        <f t="shared" ref="J264:J327" ca="1" si="367">IF($J$8="Habilitado",IF($B264="","",ROUND(VLOOKUP($B264,OFERENTE_4,14,FALSE),2)),"")</f>
        <v/>
      </c>
      <c r="K264" s="301" t="str">
        <f t="shared" si="342"/>
        <v/>
      </c>
      <c r="L264" s="302" t="str">
        <f t="shared" ref="L264:L327" ca="1" si="368">IF($L$8="Habilitado",IF($B264="","",ROUND(VLOOKUP($B264,OFERENTE_5,14,FALSE),2)),"")</f>
        <v/>
      </c>
      <c r="M264" s="301" t="str">
        <f t="shared" si="343"/>
        <v/>
      </c>
      <c r="N264" s="302" t="str">
        <f t="shared" ref="N264:N327" ca="1" si="369">IF($N$8="Habilitado",IF($B264="","",ROUND(VLOOKUP($B264,OFERENTE_6,14,FALSE),2)),"")</f>
        <v/>
      </c>
      <c r="O264" s="301" t="str">
        <f t="shared" si="344"/>
        <v/>
      </c>
      <c r="P264" s="302" t="str">
        <f t="shared" ref="P264:P327" ca="1" si="370">IF($P$8="Habilitado",IF($B264="","",ROUND(VLOOKUP($B264,OFERENTE_7,14,FALSE),2)),"")</f>
        <v/>
      </c>
      <c r="Q264" s="301" t="str">
        <f t="shared" si="345"/>
        <v/>
      </c>
      <c r="R264" s="302" t="str">
        <f t="shared" ref="R264:R327" ca="1" si="371">IF($R$8="Habilitado",IF($B264="","",ROUND(VLOOKUP($B264,OFERENTE_8,14,FALSE),2)),"")</f>
        <v/>
      </c>
      <c r="S264" s="301" t="str">
        <f t="shared" si="346"/>
        <v/>
      </c>
      <c r="T264" s="302" t="str">
        <f t="shared" ref="T264:T327" si="372">IF($T$8="Habilitado",IF($B264="","",ROUND(VLOOKUP($B264,OFERENTE_9,5,FALSE),2)),"")</f>
        <v/>
      </c>
      <c r="U264" s="301" t="str">
        <f t="shared" si="347"/>
        <v/>
      </c>
      <c r="V264" s="302" t="str">
        <f t="shared" ref="V264:V327" si="373">IF($V$8="Habilitado",IF($B264="","",ROUND(VLOOKUP($B264,OFERENTE_10,5,FALSE),2)),"")</f>
        <v/>
      </c>
      <c r="W264" s="301" t="str">
        <f t="shared" si="348"/>
        <v/>
      </c>
      <c r="X264" s="302" t="str">
        <f t="shared" ref="X264:X327" si="374">IF($X$8="Habilitado",IF($B264="","",ROUND(VLOOKUP($B264,OFERENTE_11,5,FALSE),2)),"")</f>
        <v/>
      </c>
      <c r="Y264" s="301" t="str">
        <f t="shared" si="349"/>
        <v/>
      </c>
      <c r="Z264" s="302" t="str">
        <f t="shared" ref="Z264:Z327" si="375">IF($Z$8="Habilitado",IF($B264="","",ROUND(VLOOKUP($B264,OFERENTE_12,5,FALSE),2)),"")</f>
        <v/>
      </c>
      <c r="AA264" s="301" t="str">
        <f t="shared" si="350"/>
        <v/>
      </c>
      <c r="AB264" s="302" t="str">
        <f t="shared" ref="AB264:AB327" si="376">IF($AB$8="Habilitado",IF($B264="","",ROUND(VLOOKUP($B264,OFERENTE_13,5,FALSE),2)),"")</f>
        <v/>
      </c>
      <c r="AC264" s="301" t="str">
        <f t="shared" si="351"/>
        <v/>
      </c>
      <c r="AD264" s="302" t="str">
        <f t="shared" ref="AD264:AD327" si="377">IF($AD$8="Habilitado",IF($B264="","",ROUND(VLOOKUP($B264,OFERENTE_14,5,FALSE),2)),"")</f>
        <v/>
      </c>
      <c r="AE264" s="301" t="str">
        <f t="shared" si="352"/>
        <v/>
      </c>
      <c r="AF264" s="302" t="str">
        <f t="shared" ref="AF264:AF327" si="378">IF($AF$8="Habilitado",IF($B264="","",ROUND(VLOOKUP($B264,OFERENTE_15,5,FALSE),2)),"")</f>
        <v/>
      </c>
      <c r="AG264" s="301" t="str">
        <f t="shared" si="353"/>
        <v/>
      </c>
      <c r="AH264" s="302" t="str">
        <f t="shared" ref="AH264:AH327" si="379">IF($AH$8="Habilitado",IF($B264="","",ROUND(VLOOKUP($B264,OFERENTE_16,5,FALSE),2)),"")</f>
        <v/>
      </c>
      <c r="AI264" s="301" t="str">
        <f t="shared" si="354"/>
        <v/>
      </c>
      <c r="AJ264" s="302" t="str">
        <f t="shared" ref="AJ264:AJ327" si="380">IF($AJ$8="Habilitado",IF($B264="","",ROUND(VLOOKUP($B264,OFERENTE_17,5,FALSE),2)),"")</f>
        <v/>
      </c>
      <c r="AK264" s="301" t="str">
        <f t="shared" si="355"/>
        <v/>
      </c>
      <c r="AL264" s="302" t="str">
        <f t="shared" ref="AL264:AL327" si="381">IF($AL$8="Habilitado",IF($B264="","",ROUND(VLOOKUP($B264,OFERENTE_18,5,FALSE),2)),"")</f>
        <v/>
      </c>
      <c r="AM264" s="301" t="str">
        <f t="shared" si="356"/>
        <v/>
      </c>
      <c r="AN264" s="302" t="str">
        <f t="shared" ref="AN264:AN327" si="382">IF($AN$8="Habilitado",IF($B264="","",ROUND(VLOOKUP($B264,OFERENTE_19,5,FALSE),2)),"")</f>
        <v/>
      </c>
      <c r="AO264" s="301" t="str">
        <f t="shared" si="357"/>
        <v/>
      </c>
      <c r="AP264" s="302" t="str">
        <f t="shared" ref="AP264:AP327" si="383">IF($AP$8="Habilitado",IF($B264="","",ROUND(VLOOKUP($B264,OFERENTE_20,5,FALSE),2)),"")</f>
        <v/>
      </c>
      <c r="AQ264" s="301" t="str">
        <f t="shared" si="358"/>
        <v/>
      </c>
      <c r="AR264" s="302" t="str">
        <f t="shared" ref="AR264:AR327" si="384">IF($AR$8="Habilitado",IF($B264="","",ROUND(VLOOKUP($B264,OFERENTE_21,5,FALSE),2)),"")</f>
        <v/>
      </c>
      <c r="AS264" s="301" t="str">
        <f t="shared" si="359"/>
        <v/>
      </c>
      <c r="AT264" s="302" t="str">
        <f t="shared" ref="AT264:AT327" si="385">IF($AT$8="Habilitado",IF($B264="","",ROUND(VLOOKUP($B264,OFERENTE_22,5,FALSE),2)),"")</f>
        <v/>
      </c>
      <c r="AU264" s="301" t="str">
        <f t="shared" si="360"/>
        <v/>
      </c>
      <c r="AV264" s="302" t="str">
        <f t="shared" ref="AV264:AV327" si="386">IF($AV$8="Habilitado",IF($B264="","",ROUND(VLOOKUP($B264,OFERENTE_23,5,FALSE),2)),"")</f>
        <v/>
      </c>
      <c r="AW264" s="301" t="str">
        <f t="shared" si="361"/>
        <v/>
      </c>
      <c r="AX264" s="302" t="str">
        <f t="shared" ref="AX264:AX327" si="387">IF($AX$8="Habilitado",IF($B264="","",ROUND(VLOOKUP($B264,OFERENTE_24,5,FALSE),2)),"")</f>
        <v/>
      </c>
      <c r="AY264" s="301" t="str">
        <f t="shared" si="362"/>
        <v/>
      </c>
      <c r="AZ264" s="302" t="str">
        <f t="shared" ref="AZ264:AZ327" si="388">IF($AZ$8="Habilitado",IF($B264="","",ROUND(VLOOKUP($B264,OFERENTE_25,5,FALSE),2)),"")</f>
        <v/>
      </c>
      <c r="BA264" s="301" t="str">
        <f t="shared" si="333"/>
        <v/>
      </c>
      <c r="BB264" s="302" t="str">
        <f t="shared" ref="BB264:BB327" si="389">IF($BB$8="Habilitado",IF($B264="","",ROUND(VLOOKUP($B264,OFERENTE_26,5,FALSE),2)),"")</f>
        <v/>
      </c>
      <c r="BC264" s="301" t="str">
        <f t="shared" si="334"/>
        <v/>
      </c>
      <c r="BD264" s="302" t="str">
        <f t="shared" ref="BD264:BD327" si="390">IF($BD$8="Habilitado",IF($B264="","",ROUND(VLOOKUP($B264,OFERENTE_27,5,FALSE),2)),"")</f>
        <v/>
      </c>
      <c r="BE264" s="301" t="str">
        <f t="shared" si="335"/>
        <v/>
      </c>
    </row>
    <row r="265" spans="1:57" ht="26.25" hidden="1" customHeight="1">
      <c r="A265" s="242">
        <v>130</v>
      </c>
      <c r="B265" s="473"/>
      <c r="C265" s="474" t="str">
        <f t="shared" si="363"/>
        <v/>
      </c>
      <c r="D265" s="302" t="str">
        <f t="shared" ca="1" si="364"/>
        <v/>
      </c>
      <c r="E265" s="301" t="str">
        <f t="shared" si="339"/>
        <v/>
      </c>
      <c r="F265" s="302" t="str">
        <f t="shared" ca="1" si="365"/>
        <v/>
      </c>
      <c r="G265" s="301" t="str">
        <f t="shared" si="340"/>
        <v/>
      </c>
      <c r="H265" s="302" t="str">
        <f t="shared" ca="1" si="366"/>
        <v/>
      </c>
      <c r="I265" s="301" t="str">
        <f t="shared" si="341"/>
        <v/>
      </c>
      <c r="J265" s="302" t="str">
        <f t="shared" ca="1" si="367"/>
        <v/>
      </c>
      <c r="K265" s="301" t="str">
        <f t="shared" si="342"/>
        <v/>
      </c>
      <c r="L265" s="302" t="str">
        <f t="shared" ca="1" si="368"/>
        <v/>
      </c>
      <c r="M265" s="301" t="str">
        <f t="shared" si="343"/>
        <v/>
      </c>
      <c r="N265" s="302" t="str">
        <f t="shared" ca="1" si="369"/>
        <v/>
      </c>
      <c r="O265" s="301" t="str">
        <f t="shared" si="344"/>
        <v/>
      </c>
      <c r="P265" s="302" t="str">
        <f t="shared" ca="1" si="370"/>
        <v/>
      </c>
      <c r="Q265" s="301" t="str">
        <f t="shared" si="345"/>
        <v/>
      </c>
      <c r="R265" s="302" t="str">
        <f t="shared" ca="1" si="371"/>
        <v/>
      </c>
      <c r="S265" s="301" t="str">
        <f t="shared" si="346"/>
        <v/>
      </c>
      <c r="T265" s="302" t="str">
        <f t="shared" si="372"/>
        <v/>
      </c>
      <c r="U265" s="301" t="str">
        <f t="shared" si="347"/>
        <v/>
      </c>
      <c r="V265" s="302" t="str">
        <f t="shared" si="373"/>
        <v/>
      </c>
      <c r="W265" s="301" t="str">
        <f t="shared" si="348"/>
        <v/>
      </c>
      <c r="X265" s="302" t="str">
        <f t="shared" si="374"/>
        <v/>
      </c>
      <c r="Y265" s="301" t="str">
        <f t="shared" si="349"/>
        <v/>
      </c>
      <c r="Z265" s="302" t="str">
        <f t="shared" si="375"/>
        <v/>
      </c>
      <c r="AA265" s="301" t="str">
        <f t="shared" si="350"/>
        <v/>
      </c>
      <c r="AB265" s="302" t="str">
        <f t="shared" si="376"/>
        <v/>
      </c>
      <c r="AC265" s="301" t="str">
        <f t="shared" si="351"/>
        <v/>
      </c>
      <c r="AD265" s="302" t="str">
        <f t="shared" si="377"/>
        <v/>
      </c>
      <c r="AE265" s="301" t="str">
        <f t="shared" si="352"/>
        <v/>
      </c>
      <c r="AF265" s="302" t="str">
        <f t="shared" si="378"/>
        <v/>
      </c>
      <c r="AG265" s="301" t="str">
        <f t="shared" si="353"/>
        <v/>
      </c>
      <c r="AH265" s="302" t="str">
        <f t="shared" si="379"/>
        <v/>
      </c>
      <c r="AI265" s="301" t="str">
        <f t="shared" si="354"/>
        <v/>
      </c>
      <c r="AJ265" s="302" t="str">
        <f t="shared" si="380"/>
        <v/>
      </c>
      <c r="AK265" s="301" t="str">
        <f t="shared" si="355"/>
        <v/>
      </c>
      <c r="AL265" s="302" t="str">
        <f t="shared" si="381"/>
        <v/>
      </c>
      <c r="AM265" s="301" t="str">
        <f t="shared" si="356"/>
        <v/>
      </c>
      <c r="AN265" s="302" t="str">
        <f t="shared" si="382"/>
        <v/>
      </c>
      <c r="AO265" s="301" t="str">
        <f t="shared" si="357"/>
        <v/>
      </c>
      <c r="AP265" s="302" t="str">
        <f t="shared" si="383"/>
        <v/>
      </c>
      <c r="AQ265" s="301" t="str">
        <f t="shared" si="358"/>
        <v/>
      </c>
      <c r="AR265" s="302" t="str">
        <f t="shared" si="384"/>
        <v/>
      </c>
      <c r="AS265" s="301" t="str">
        <f t="shared" si="359"/>
        <v/>
      </c>
      <c r="AT265" s="302" t="str">
        <f t="shared" si="385"/>
        <v/>
      </c>
      <c r="AU265" s="301" t="str">
        <f t="shared" si="360"/>
        <v/>
      </c>
      <c r="AV265" s="302" t="str">
        <f t="shared" si="386"/>
        <v/>
      </c>
      <c r="AW265" s="301" t="str">
        <f t="shared" si="361"/>
        <v/>
      </c>
      <c r="AX265" s="302" t="str">
        <f t="shared" si="387"/>
        <v/>
      </c>
      <c r="AY265" s="301" t="str">
        <f t="shared" si="362"/>
        <v/>
      </c>
      <c r="AZ265" s="302" t="str">
        <f t="shared" si="388"/>
        <v/>
      </c>
      <c r="BA265" s="301" t="str">
        <f t="shared" ref="BA265:BA328" si="391">IF($B265="","",IF(AZ265="","",IF($L$4="Media aritmética",(AZ265&lt;=$C265)*($H$5/$C$5)+(AZ265&gt;$C265)*0,IF(AND(ROUND(AVERAGE($D265,$F265,$H265,$J265,$L265,$N265,$P265,$R265,$T265,$V265,$X265,$Z265,$AB265,$AD265,$AF265,$AH265,$AJ265,AL265,AN265,AP265,AR265,AT265,AV265,AX265,AZ265,BB265,BD265,BF265,BH265,BJ265),2)-$C265/2&lt;=AZ265,(ROUND(AVERAGE($D265,$F265,$H265,$J265,$L265,$N265,$P265,$R265,$T265,$V265,$X265,$Z265,$AB265,$AD265,$AF265,$AH265,$AJ265,AL265,AN265,AP265,AR265,AT265,AV265,AX265,AZ265,BB265,BD265,BF265,BH265,BJ265),2)+$C265/2&gt;AZ265)),($H$5/$C$5),0))))</f>
        <v/>
      </c>
      <c r="BB265" s="302" t="str">
        <f t="shared" si="389"/>
        <v/>
      </c>
      <c r="BC265" s="301" t="str">
        <f t="shared" ref="BC265:BC328" si="392">IF($B265="","",IF(BB265="","",IF($L$4="Media aritmética",(BB265&lt;=$C265)*($H$5/$C$5)+(BB265&gt;$C265)*0,IF(AND(ROUND(AVERAGE($D265,$F265,$H265,$J265,$L265,$N265,$P265,$R265,$T265,$V265,$X265,$Z265,$AB265,$AD265,$AF265,$AH265,$AJ265,AL265,AN265,AP265,AR265,AT265,AV265,AX265,AZ265,BB265,BD265,BF265,BH265,BJ265),2)-$C265/2&lt;=BB265,(ROUND(AVERAGE($D265,$F265,$H265,$J265,$L265,$N265,$P265,$R265,$T265,$V265,$X265,$Z265,$AB265,$AD265,$AF265,$AH265,$AJ265,AL265,AN265,AP265,AR265,AT265,AV265,AX265,AZ265,BB265,BD265,BF265,BH265,BJ265),2)+$C265/2&gt;BB265)),($H$5/$C$5),0))))</f>
        <v/>
      </c>
      <c r="BD265" s="302" t="str">
        <f t="shared" si="390"/>
        <v/>
      </c>
      <c r="BE265" s="301" t="str">
        <f t="shared" ref="BE265:BE328" si="393">IF($B265="","",IF(BD265="","",IF($L$4="Media aritmética",(BD265&lt;=$C265)*($H$5/$C$5)+(BD265&gt;$C265)*0,IF(AND(ROUND(AVERAGE($D265,$F265,$H265,$J265,$L265,$N265,$P265,$R265,$T265,$V265,$X265,$Z265,$AB265,$AD265,$AF265,$AH265,$AJ265,AL265,AN265,AP265,AR265,AT265,AV265,AX265,AZ265,BB265,BD265,BF265,BH265,BJ265),2)-$C265/2&lt;=BD265,(ROUND(AVERAGE($D265,$F265,$H265,$J265,$L265,$N265,$P265,$R265,$T265,$V265,$X265,$Z265,$AB265,$AD265,$AF265,$AH265,$AJ265,AL265,AN265,AP265,AR265,AT265,AV265,AX265,AZ265,BB265,BD265,BF265,BH265,BJ265),2)+$C265/2&gt;BD265)),($H$5/$C$5),0))))</f>
        <v/>
      </c>
    </row>
    <row r="266" spans="1:57" ht="26.25" hidden="1" customHeight="1">
      <c r="A266" s="242">
        <v>131</v>
      </c>
      <c r="B266" s="473"/>
      <c r="C266" s="474" t="str">
        <f t="shared" si="363"/>
        <v/>
      </c>
      <c r="D266" s="302" t="str">
        <f t="shared" ca="1" si="364"/>
        <v/>
      </c>
      <c r="E266" s="301" t="str">
        <f t="shared" si="339"/>
        <v/>
      </c>
      <c r="F266" s="302" t="str">
        <f t="shared" ca="1" si="365"/>
        <v/>
      </c>
      <c r="G266" s="301" t="str">
        <f t="shared" si="340"/>
        <v/>
      </c>
      <c r="H266" s="302" t="str">
        <f t="shared" ca="1" si="366"/>
        <v/>
      </c>
      <c r="I266" s="301" t="str">
        <f t="shared" si="341"/>
        <v/>
      </c>
      <c r="J266" s="302" t="str">
        <f t="shared" ca="1" si="367"/>
        <v/>
      </c>
      <c r="K266" s="301" t="str">
        <f t="shared" si="342"/>
        <v/>
      </c>
      <c r="L266" s="302" t="str">
        <f t="shared" ca="1" si="368"/>
        <v/>
      </c>
      <c r="M266" s="301" t="str">
        <f t="shared" si="343"/>
        <v/>
      </c>
      <c r="N266" s="302" t="str">
        <f t="shared" ca="1" si="369"/>
        <v/>
      </c>
      <c r="O266" s="301" t="str">
        <f t="shared" si="344"/>
        <v/>
      </c>
      <c r="P266" s="302" t="str">
        <f t="shared" ca="1" si="370"/>
        <v/>
      </c>
      <c r="Q266" s="301" t="str">
        <f t="shared" si="345"/>
        <v/>
      </c>
      <c r="R266" s="302" t="str">
        <f t="shared" ca="1" si="371"/>
        <v/>
      </c>
      <c r="S266" s="301" t="str">
        <f t="shared" si="346"/>
        <v/>
      </c>
      <c r="T266" s="302" t="str">
        <f t="shared" si="372"/>
        <v/>
      </c>
      <c r="U266" s="301" t="str">
        <f t="shared" si="347"/>
        <v/>
      </c>
      <c r="V266" s="302" t="str">
        <f t="shared" si="373"/>
        <v/>
      </c>
      <c r="W266" s="301" t="str">
        <f t="shared" si="348"/>
        <v/>
      </c>
      <c r="X266" s="302" t="str">
        <f t="shared" si="374"/>
        <v/>
      </c>
      <c r="Y266" s="301" t="str">
        <f t="shared" si="349"/>
        <v/>
      </c>
      <c r="Z266" s="302" t="str">
        <f t="shared" si="375"/>
        <v/>
      </c>
      <c r="AA266" s="301" t="str">
        <f t="shared" si="350"/>
        <v/>
      </c>
      <c r="AB266" s="302" t="str">
        <f t="shared" si="376"/>
        <v/>
      </c>
      <c r="AC266" s="301" t="str">
        <f t="shared" si="351"/>
        <v/>
      </c>
      <c r="AD266" s="302" t="str">
        <f t="shared" si="377"/>
        <v/>
      </c>
      <c r="AE266" s="301" t="str">
        <f t="shared" si="352"/>
        <v/>
      </c>
      <c r="AF266" s="302" t="str">
        <f t="shared" si="378"/>
        <v/>
      </c>
      <c r="AG266" s="301" t="str">
        <f t="shared" si="353"/>
        <v/>
      </c>
      <c r="AH266" s="302" t="str">
        <f t="shared" si="379"/>
        <v/>
      </c>
      <c r="AI266" s="301" t="str">
        <f t="shared" si="354"/>
        <v/>
      </c>
      <c r="AJ266" s="302" t="str">
        <f t="shared" si="380"/>
        <v/>
      </c>
      <c r="AK266" s="301" t="str">
        <f t="shared" si="355"/>
        <v/>
      </c>
      <c r="AL266" s="302" t="str">
        <f t="shared" si="381"/>
        <v/>
      </c>
      <c r="AM266" s="301" t="str">
        <f t="shared" si="356"/>
        <v/>
      </c>
      <c r="AN266" s="302" t="str">
        <f t="shared" si="382"/>
        <v/>
      </c>
      <c r="AO266" s="301" t="str">
        <f t="shared" si="357"/>
        <v/>
      </c>
      <c r="AP266" s="302" t="str">
        <f t="shared" si="383"/>
        <v/>
      </c>
      <c r="AQ266" s="301" t="str">
        <f t="shared" si="358"/>
        <v/>
      </c>
      <c r="AR266" s="302" t="str">
        <f t="shared" si="384"/>
        <v/>
      </c>
      <c r="AS266" s="301" t="str">
        <f t="shared" si="359"/>
        <v/>
      </c>
      <c r="AT266" s="302" t="str">
        <f t="shared" si="385"/>
        <v/>
      </c>
      <c r="AU266" s="301" t="str">
        <f t="shared" si="360"/>
        <v/>
      </c>
      <c r="AV266" s="302" t="str">
        <f t="shared" si="386"/>
        <v/>
      </c>
      <c r="AW266" s="301" t="str">
        <f t="shared" si="361"/>
        <v/>
      </c>
      <c r="AX266" s="302" t="str">
        <f t="shared" si="387"/>
        <v/>
      </c>
      <c r="AY266" s="301" t="str">
        <f t="shared" si="362"/>
        <v/>
      </c>
      <c r="AZ266" s="302" t="str">
        <f t="shared" si="388"/>
        <v/>
      </c>
      <c r="BA266" s="301" t="str">
        <f t="shared" si="391"/>
        <v/>
      </c>
      <c r="BB266" s="302" t="str">
        <f t="shared" si="389"/>
        <v/>
      </c>
      <c r="BC266" s="301" t="str">
        <f t="shared" si="392"/>
        <v/>
      </c>
      <c r="BD266" s="302" t="str">
        <f t="shared" si="390"/>
        <v/>
      </c>
      <c r="BE266" s="301" t="str">
        <f t="shared" si="393"/>
        <v/>
      </c>
    </row>
    <row r="267" spans="1:57" ht="26.25" hidden="1" customHeight="1">
      <c r="A267" s="242">
        <v>132</v>
      </c>
      <c r="B267" s="473"/>
      <c r="C267" s="474" t="str">
        <f t="shared" si="363"/>
        <v/>
      </c>
      <c r="D267" s="302" t="str">
        <f t="shared" ca="1" si="364"/>
        <v/>
      </c>
      <c r="E267" s="301" t="str">
        <f t="shared" si="339"/>
        <v/>
      </c>
      <c r="F267" s="302" t="str">
        <f t="shared" ca="1" si="365"/>
        <v/>
      </c>
      <c r="G267" s="301" t="str">
        <f t="shared" si="340"/>
        <v/>
      </c>
      <c r="H267" s="302" t="str">
        <f t="shared" ca="1" si="366"/>
        <v/>
      </c>
      <c r="I267" s="301" t="str">
        <f t="shared" si="341"/>
        <v/>
      </c>
      <c r="J267" s="302" t="str">
        <f t="shared" ca="1" si="367"/>
        <v/>
      </c>
      <c r="K267" s="301" t="str">
        <f t="shared" si="342"/>
        <v/>
      </c>
      <c r="L267" s="302" t="str">
        <f t="shared" ca="1" si="368"/>
        <v/>
      </c>
      <c r="M267" s="301" t="str">
        <f t="shared" si="343"/>
        <v/>
      </c>
      <c r="N267" s="302" t="str">
        <f t="shared" ca="1" si="369"/>
        <v/>
      </c>
      <c r="O267" s="301" t="str">
        <f t="shared" si="344"/>
        <v/>
      </c>
      <c r="P267" s="302" t="str">
        <f t="shared" ca="1" si="370"/>
        <v/>
      </c>
      <c r="Q267" s="301" t="str">
        <f t="shared" si="345"/>
        <v/>
      </c>
      <c r="R267" s="302" t="str">
        <f t="shared" ca="1" si="371"/>
        <v/>
      </c>
      <c r="S267" s="301" t="str">
        <f t="shared" si="346"/>
        <v/>
      </c>
      <c r="T267" s="302" t="str">
        <f t="shared" si="372"/>
        <v/>
      </c>
      <c r="U267" s="301" t="str">
        <f t="shared" si="347"/>
        <v/>
      </c>
      <c r="V267" s="302" t="str">
        <f t="shared" si="373"/>
        <v/>
      </c>
      <c r="W267" s="301" t="str">
        <f t="shared" si="348"/>
        <v/>
      </c>
      <c r="X267" s="302" t="str">
        <f t="shared" si="374"/>
        <v/>
      </c>
      <c r="Y267" s="301" t="str">
        <f t="shared" si="349"/>
        <v/>
      </c>
      <c r="Z267" s="302" t="str">
        <f t="shared" si="375"/>
        <v/>
      </c>
      <c r="AA267" s="301" t="str">
        <f t="shared" si="350"/>
        <v/>
      </c>
      <c r="AB267" s="302" t="str">
        <f t="shared" si="376"/>
        <v/>
      </c>
      <c r="AC267" s="301" t="str">
        <f t="shared" si="351"/>
        <v/>
      </c>
      <c r="AD267" s="302" t="str">
        <f t="shared" si="377"/>
        <v/>
      </c>
      <c r="AE267" s="301" t="str">
        <f t="shared" si="352"/>
        <v/>
      </c>
      <c r="AF267" s="302" t="str">
        <f t="shared" si="378"/>
        <v/>
      </c>
      <c r="AG267" s="301" t="str">
        <f t="shared" si="353"/>
        <v/>
      </c>
      <c r="AH267" s="302" t="str">
        <f t="shared" si="379"/>
        <v/>
      </c>
      <c r="AI267" s="301" t="str">
        <f t="shared" si="354"/>
        <v/>
      </c>
      <c r="AJ267" s="302" t="str">
        <f t="shared" si="380"/>
        <v/>
      </c>
      <c r="AK267" s="301" t="str">
        <f t="shared" si="355"/>
        <v/>
      </c>
      <c r="AL267" s="302" t="str">
        <f t="shared" si="381"/>
        <v/>
      </c>
      <c r="AM267" s="301" t="str">
        <f t="shared" si="356"/>
        <v/>
      </c>
      <c r="AN267" s="302" t="str">
        <f t="shared" si="382"/>
        <v/>
      </c>
      <c r="AO267" s="301" t="str">
        <f t="shared" si="357"/>
        <v/>
      </c>
      <c r="AP267" s="302" t="str">
        <f t="shared" si="383"/>
        <v/>
      </c>
      <c r="AQ267" s="301" t="str">
        <f t="shared" si="358"/>
        <v/>
      </c>
      <c r="AR267" s="302" t="str">
        <f t="shared" si="384"/>
        <v/>
      </c>
      <c r="AS267" s="301" t="str">
        <f t="shared" si="359"/>
        <v/>
      </c>
      <c r="AT267" s="302" t="str">
        <f t="shared" si="385"/>
        <v/>
      </c>
      <c r="AU267" s="301" t="str">
        <f t="shared" si="360"/>
        <v/>
      </c>
      <c r="AV267" s="302" t="str">
        <f t="shared" si="386"/>
        <v/>
      </c>
      <c r="AW267" s="301" t="str">
        <f t="shared" si="361"/>
        <v/>
      </c>
      <c r="AX267" s="302" t="str">
        <f t="shared" si="387"/>
        <v/>
      </c>
      <c r="AY267" s="301" t="str">
        <f t="shared" si="362"/>
        <v/>
      </c>
      <c r="AZ267" s="302" t="str">
        <f t="shared" si="388"/>
        <v/>
      </c>
      <c r="BA267" s="301" t="str">
        <f t="shared" si="391"/>
        <v/>
      </c>
      <c r="BB267" s="302" t="str">
        <f t="shared" si="389"/>
        <v/>
      </c>
      <c r="BC267" s="301" t="str">
        <f t="shared" si="392"/>
        <v/>
      </c>
      <c r="BD267" s="302" t="str">
        <f t="shared" si="390"/>
        <v/>
      </c>
      <c r="BE267" s="301" t="str">
        <f t="shared" si="393"/>
        <v/>
      </c>
    </row>
    <row r="268" spans="1:57" ht="26.25" hidden="1" customHeight="1">
      <c r="A268" s="242">
        <v>133</v>
      </c>
      <c r="B268" s="473"/>
      <c r="C268" s="474" t="str">
        <f t="shared" si="363"/>
        <v/>
      </c>
      <c r="D268" s="302" t="str">
        <f t="shared" ca="1" si="364"/>
        <v/>
      </c>
      <c r="E268" s="301" t="str">
        <f t="shared" si="339"/>
        <v/>
      </c>
      <c r="F268" s="302" t="str">
        <f t="shared" ca="1" si="365"/>
        <v/>
      </c>
      <c r="G268" s="301" t="str">
        <f t="shared" si="340"/>
        <v/>
      </c>
      <c r="H268" s="302" t="str">
        <f t="shared" ca="1" si="366"/>
        <v/>
      </c>
      <c r="I268" s="301" t="str">
        <f t="shared" si="341"/>
        <v/>
      </c>
      <c r="J268" s="302" t="str">
        <f t="shared" ca="1" si="367"/>
        <v/>
      </c>
      <c r="K268" s="301" t="str">
        <f t="shared" si="342"/>
        <v/>
      </c>
      <c r="L268" s="302" t="str">
        <f t="shared" ca="1" si="368"/>
        <v/>
      </c>
      <c r="M268" s="301" t="str">
        <f t="shared" si="343"/>
        <v/>
      </c>
      <c r="N268" s="302" t="str">
        <f t="shared" ca="1" si="369"/>
        <v/>
      </c>
      <c r="O268" s="301" t="str">
        <f t="shared" si="344"/>
        <v/>
      </c>
      <c r="P268" s="302" t="str">
        <f t="shared" ca="1" si="370"/>
        <v/>
      </c>
      <c r="Q268" s="301" t="str">
        <f t="shared" si="345"/>
        <v/>
      </c>
      <c r="R268" s="302" t="str">
        <f t="shared" ca="1" si="371"/>
        <v/>
      </c>
      <c r="S268" s="301" t="str">
        <f t="shared" si="346"/>
        <v/>
      </c>
      <c r="T268" s="302" t="str">
        <f t="shared" si="372"/>
        <v/>
      </c>
      <c r="U268" s="301" t="str">
        <f t="shared" si="347"/>
        <v/>
      </c>
      <c r="V268" s="302" t="str">
        <f t="shared" si="373"/>
        <v/>
      </c>
      <c r="W268" s="301" t="str">
        <f t="shared" si="348"/>
        <v/>
      </c>
      <c r="X268" s="302" t="str">
        <f t="shared" si="374"/>
        <v/>
      </c>
      <c r="Y268" s="301" t="str">
        <f t="shared" si="349"/>
        <v/>
      </c>
      <c r="Z268" s="302" t="str">
        <f t="shared" si="375"/>
        <v/>
      </c>
      <c r="AA268" s="301" t="str">
        <f t="shared" si="350"/>
        <v/>
      </c>
      <c r="AB268" s="302" t="str">
        <f t="shared" si="376"/>
        <v/>
      </c>
      <c r="AC268" s="301" t="str">
        <f t="shared" si="351"/>
        <v/>
      </c>
      <c r="AD268" s="302" t="str">
        <f t="shared" si="377"/>
        <v/>
      </c>
      <c r="AE268" s="301" t="str">
        <f t="shared" si="352"/>
        <v/>
      </c>
      <c r="AF268" s="302" t="str">
        <f t="shared" si="378"/>
        <v/>
      </c>
      <c r="AG268" s="301" t="str">
        <f t="shared" si="353"/>
        <v/>
      </c>
      <c r="AH268" s="302" t="str">
        <f t="shared" si="379"/>
        <v/>
      </c>
      <c r="AI268" s="301" t="str">
        <f t="shared" si="354"/>
        <v/>
      </c>
      <c r="AJ268" s="302" t="str">
        <f t="shared" si="380"/>
        <v/>
      </c>
      <c r="AK268" s="301" t="str">
        <f t="shared" si="355"/>
        <v/>
      </c>
      <c r="AL268" s="302" t="str">
        <f t="shared" si="381"/>
        <v/>
      </c>
      <c r="AM268" s="301" t="str">
        <f t="shared" si="356"/>
        <v/>
      </c>
      <c r="AN268" s="302" t="str">
        <f t="shared" si="382"/>
        <v/>
      </c>
      <c r="AO268" s="301" t="str">
        <f t="shared" si="357"/>
        <v/>
      </c>
      <c r="AP268" s="302" t="str">
        <f t="shared" si="383"/>
        <v/>
      </c>
      <c r="AQ268" s="301" t="str">
        <f t="shared" si="358"/>
        <v/>
      </c>
      <c r="AR268" s="302" t="str">
        <f t="shared" si="384"/>
        <v/>
      </c>
      <c r="AS268" s="301" t="str">
        <f t="shared" si="359"/>
        <v/>
      </c>
      <c r="AT268" s="302" t="str">
        <f t="shared" si="385"/>
        <v/>
      </c>
      <c r="AU268" s="301" t="str">
        <f t="shared" si="360"/>
        <v/>
      </c>
      <c r="AV268" s="302" t="str">
        <f t="shared" si="386"/>
        <v/>
      </c>
      <c r="AW268" s="301" t="str">
        <f t="shared" si="361"/>
        <v/>
      </c>
      <c r="AX268" s="302" t="str">
        <f t="shared" si="387"/>
        <v/>
      </c>
      <c r="AY268" s="301" t="str">
        <f t="shared" si="362"/>
        <v/>
      </c>
      <c r="AZ268" s="302" t="str">
        <f t="shared" si="388"/>
        <v/>
      </c>
      <c r="BA268" s="301" t="str">
        <f t="shared" si="391"/>
        <v/>
      </c>
      <c r="BB268" s="302" t="str">
        <f t="shared" si="389"/>
        <v/>
      </c>
      <c r="BC268" s="301" t="str">
        <f t="shared" si="392"/>
        <v/>
      </c>
      <c r="BD268" s="302" t="str">
        <f t="shared" si="390"/>
        <v/>
      </c>
      <c r="BE268" s="301" t="str">
        <f t="shared" si="393"/>
        <v/>
      </c>
    </row>
    <row r="269" spans="1:57" ht="26.25" hidden="1" customHeight="1">
      <c r="A269" s="242">
        <v>134</v>
      </c>
      <c r="B269" s="473"/>
      <c r="C269" s="474" t="str">
        <f t="shared" si="363"/>
        <v/>
      </c>
      <c r="D269" s="302" t="str">
        <f t="shared" ca="1" si="364"/>
        <v/>
      </c>
      <c r="E269" s="301" t="str">
        <f t="shared" si="339"/>
        <v/>
      </c>
      <c r="F269" s="302" t="str">
        <f t="shared" ca="1" si="365"/>
        <v/>
      </c>
      <c r="G269" s="301" t="str">
        <f t="shared" si="340"/>
        <v/>
      </c>
      <c r="H269" s="302" t="str">
        <f t="shared" ca="1" si="366"/>
        <v/>
      </c>
      <c r="I269" s="301" t="str">
        <f t="shared" si="341"/>
        <v/>
      </c>
      <c r="J269" s="302" t="str">
        <f t="shared" ca="1" si="367"/>
        <v/>
      </c>
      <c r="K269" s="301" t="str">
        <f t="shared" si="342"/>
        <v/>
      </c>
      <c r="L269" s="302" t="str">
        <f t="shared" ca="1" si="368"/>
        <v/>
      </c>
      <c r="M269" s="301" t="str">
        <f t="shared" si="343"/>
        <v/>
      </c>
      <c r="N269" s="302" t="str">
        <f t="shared" ca="1" si="369"/>
        <v/>
      </c>
      <c r="O269" s="301" t="str">
        <f t="shared" si="344"/>
        <v/>
      </c>
      <c r="P269" s="302" t="str">
        <f t="shared" ca="1" si="370"/>
        <v/>
      </c>
      <c r="Q269" s="301" t="str">
        <f t="shared" si="345"/>
        <v/>
      </c>
      <c r="R269" s="302" t="str">
        <f t="shared" ca="1" si="371"/>
        <v/>
      </c>
      <c r="S269" s="301" t="str">
        <f t="shared" si="346"/>
        <v/>
      </c>
      <c r="T269" s="302" t="str">
        <f t="shared" si="372"/>
        <v/>
      </c>
      <c r="U269" s="301" t="str">
        <f t="shared" si="347"/>
        <v/>
      </c>
      <c r="V269" s="302" t="str">
        <f t="shared" si="373"/>
        <v/>
      </c>
      <c r="W269" s="301" t="str">
        <f t="shared" si="348"/>
        <v/>
      </c>
      <c r="X269" s="302" t="str">
        <f t="shared" si="374"/>
        <v/>
      </c>
      <c r="Y269" s="301" t="str">
        <f t="shared" si="349"/>
        <v/>
      </c>
      <c r="Z269" s="302" t="str">
        <f t="shared" si="375"/>
        <v/>
      </c>
      <c r="AA269" s="301" t="str">
        <f t="shared" si="350"/>
        <v/>
      </c>
      <c r="AB269" s="302" t="str">
        <f t="shared" si="376"/>
        <v/>
      </c>
      <c r="AC269" s="301" t="str">
        <f t="shared" si="351"/>
        <v/>
      </c>
      <c r="AD269" s="302" t="str">
        <f t="shared" si="377"/>
        <v/>
      </c>
      <c r="AE269" s="301" t="str">
        <f t="shared" si="352"/>
        <v/>
      </c>
      <c r="AF269" s="302" t="str">
        <f t="shared" si="378"/>
        <v/>
      </c>
      <c r="AG269" s="301" t="str">
        <f t="shared" si="353"/>
        <v/>
      </c>
      <c r="AH269" s="302" t="str">
        <f t="shared" si="379"/>
        <v/>
      </c>
      <c r="AI269" s="301" t="str">
        <f t="shared" si="354"/>
        <v/>
      </c>
      <c r="AJ269" s="302" t="str">
        <f t="shared" si="380"/>
        <v/>
      </c>
      <c r="AK269" s="301" t="str">
        <f t="shared" si="355"/>
        <v/>
      </c>
      <c r="AL269" s="302" t="str">
        <f t="shared" si="381"/>
        <v/>
      </c>
      <c r="AM269" s="301" t="str">
        <f t="shared" si="356"/>
        <v/>
      </c>
      <c r="AN269" s="302" t="str">
        <f t="shared" si="382"/>
        <v/>
      </c>
      <c r="AO269" s="301" t="str">
        <f t="shared" si="357"/>
        <v/>
      </c>
      <c r="AP269" s="302" t="str">
        <f t="shared" si="383"/>
        <v/>
      </c>
      <c r="AQ269" s="301" t="str">
        <f t="shared" si="358"/>
        <v/>
      </c>
      <c r="AR269" s="302" t="str">
        <f t="shared" si="384"/>
        <v/>
      </c>
      <c r="AS269" s="301" t="str">
        <f t="shared" si="359"/>
        <v/>
      </c>
      <c r="AT269" s="302" t="str">
        <f t="shared" si="385"/>
        <v/>
      </c>
      <c r="AU269" s="301" t="str">
        <f t="shared" si="360"/>
        <v/>
      </c>
      <c r="AV269" s="302" t="str">
        <f t="shared" si="386"/>
        <v/>
      </c>
      <c r="AW269" s="301" t="str">
        <f t="shared" si="361"/>
        <v/>
      </c>
      <c r="AX269" s="302" t="str">
        <f t="shared" si="387"/>
        <v/>
      </c>
      <c r="AY269" s="301" t="str">
        <f t="shared" si="362"/>
        <v/>
      </c>
      <c r="AZ269" s="302" t="str">
        <f t="shared" si="388"/>
        <v/>
      </c>
      <c r="BA269" s="301" t="str">
        <f t="shared" si="391"/>
        <v/>
      </c>
      <c r="BB269" s="302" t="str">
        <f t="shared" si="389"/>
        <v/>
      </c>
      <c r="BC269" s="301" t="str">
        <f t="shared" si="392"/>
        <v/>
      </c>
      <c r="BD269" s="302" t="str">
        <f t="shared" si="390"/>
        <v/>
      </c>
      <c r="BE269" s="301" t="str">
        <f t="shared" si="393"/>
        <v/>
      </c>
    </row>
    <row r="270" spans="1:57" ht="26.25" hidden="1" customHeight="1">
      <c r="A270" s="242">
        <v>135</v>
      </c>
      <c r="B270" s="473"/>
      <c r="C270" s="474" t="str">
        <f t="shared" si="363"/>
        <v/>
      </c>
      <c r="D270" s="302" t="str">
        <f t="shared" ca="1" si="364"/>
        <v/>
      </c>
      <c r="E270" s="301" t="str">
        <f t="shared" si="339"/>
        <v/>
      </c>
      <c r="F270" s="302" t="str">
        <f t="shared" ca="1" si="365"/>
        <v/>
      </c>
      <c r="G270" s="301" t="str">
        <f t="shared" si="340"/>
        <v/>
      </c>
      <c r="H270" s="302" t="str">
        <f t="shared" ca="1" si="366"/>
        <v/>
      </c>
      <c r="I270" s="301" t="str">
        <f t="shared" si="341"/>
        <v/>
      </c>
      <c r="J270" s="302" t="str">
        <f t="shared" ca="1" si="367"/>
        <v/>
      </c>
      <c r="K270" s="301" t="str">
        <f t="shared" si="342"/>
        <v/>
      </c>
      <c r="L270" s="302" t="str">
        <f t="shared" ca="1" si="368"/>
        <v/>
      </c>
      <c r="M270" s="301" t="str">
        <f t="shared" si="343"/>
        <v/>
      </c>
      <c r="N270" s="302" t="str">
        <f t="shared" ca="1" si="369"/>
        <v/>
      </c>
      <c r="O270" s="301" t="str">
        <f t="shared" si="344"/>
        <v/>
      </c>
      <c r="P270" s="302" t="str">
        <f t="shared" ca="1" si="370"/>
        <v/>
      </c>
      <c r="Q270" s="301" t="str">
        <f t="shared" si="345"/>
        <v/>
      </c>
      <c r="R270" s="302" t="str">
        <f t="shared" ca="1" si="371"/>
        <v/>
      </c>
      <c r="S270" s="301" t="str">
        <f t="shared" si="346"/>
        <v/>
      </c>
      <c r="T270" s="302" t="str">
        <f t="shared" si="372"/>
        <v/>
      </c>
      <c r="U270" s="301" t="str">
        <f t="shared" si="347"/>
        <v/>
      </c>
      <c r="V270" s="302" t="str">
        <f t="shared" si="373"/>
        <v/>
      </c>
      <c r="W270" s="301" t="str">
        <f t="shared" si="348"/>
        <v/>
      </c>
      <c r="X270" s="302" t="str">
        <f t="shared" si="374"/>
        <v/>
      </c>
      <c r="Y270" s="301" t="str">
        <f t="shared" si="349"/>
        <v/>
      </c>
      <c r="Z270" s="302" t="str">
        <f t="shared" si="375"/>
        <v/>
      </c>
      <c r="AA270" s="301" t="str">
        <f t="shared" si="350"/>
        <v/>
      </c>
      <c r="AB270" s="302" t="str">
        <f t="shared" si="376"/>
        <v/>
      </c>
      <c r="AC270" s="301" t="str">
        <f t="shared" si="351"/>
        <v/>
      </c>
      <c r="AD270" s="302" t="str">
        <f t="shared" si="377"/>
        <v/>
      </c>
      <c r="AE270" s="301" t="str">
        <f t="shared" si="352"/>
        <v/>
      </c>
      <c r="AF270" s="302" t="str">
        <f t="shared" si="378"/>
        <v/>
      </c>
      <c r="AG270" s="301" t="str">
        <f t="shared" si="353"/>
        <v/>
      </c>
      <c r="AH270" s="302" t="str">
        <f t="shared" si="379"/>
        <v/>
      </c>
      <c r="AI270" s="301" t="str">
        <f t="shared" si="354"/>
        <v/>
      </c>
      <c r="AJ270" s="302" t="str">
        <f t="shared" si="380"/>
        <v/>
      </c>
      <c r="AK270" s="301" t="str">
        <f t="shared" si="355"/>
        <v/>
      </c>
      <c r="AL270" s="302" t="str">
        <f t="shared" si="381"/>
        <v/>
      </c>
      <c r="AM270" s="301" t="str">
        <f t="shared" si="356"/>
        <v/>
      </c>
      <c r="AN270" s="302" t="str">
        <f t="shared" si="382"/>
        <v/>
      </c>
      <c r="AO270" s="301" t="str">
        <f t="shared" si="357"/>
        <v/>
      </c>
      <c r="AP270" s="302" t="str">
        <f t="shared" si="383"/>
        <v/>
      </c>
      <c r="AQ270" s="301" t="str">
        <f t="shared" si="358"/>
        <v/>
      </c>
      <c r="AR270" s="302" t="str">
        <f t="shared" si="384"/>
        <v/>
      </c>
      <c r="AS270" s="301" t="str">
        <f t="shared" si="359"/>
        <v/>
      </c>
      <c r="AT270" s="302" t="str">
        <f t="shared" si="385"/>
        <v/>
      </c>
      <c r="AU270" s="301" t="str">
        <f t="shared" si="360"/>
        <v/>
      </c>
      <c r="AV270" s="302" t="str">
        <f t="shared" si="386"/>
        <v/>
      </c>
      <c r="AW270" s="301" t="str">
        <f t="shared" si="361"/>
        <v/>
      </c>
      <c r="AX270" s="302" t="str">
        <f t="shared" si="387"/>
        <v/>
      </c>
      <c r="AY270" s="301" t="str">
        <f t="shared" si="362"/>
        <v/>
      </c>
      <c r="AZ270" s="302" t="str">
        <f t="shared" si="388"/>
        <v/>
      </c>
      <c r="BA270" s="301" t="str">
        <f t="shared" si="391"/>
        <v/>
      </c>
      <c r="BB270" s="302" t="str">
        <f t="shared" si="389"/>
        <v/>
      </c>
      <c r="BC270" s="301" t="str">
        <f t="shared" si="392"/>
        <v/>
      </c>
      <c r="BD270" s="302" t="str">
        <f t="shared" si="390"/>
        <v/>
      </c>
      <c r="BE270" s="301" t="str">
        <f t="shared" si="393"/>
        <v/>
      </c>
    </row>
    <row r="271" spans="1:57" ht="26.25" hidden="1" customHeight="1">
      <c r="A271" s="242">
        <v>136</v>
      </c>
      <c r="B271" s="473"/>
      <c r="C271" s="474" t="str">
        <f t="shared" si="363"/>
        <v/>
      </c>
      <c r="D271" s="302" t="str">
        <f t="shared" ca="1" si="364"/>
        <v/>
      </c>
      <c r="E271" s="301" t="str">
        <f t="shared" si="339"/>
        <v/>
      </c>
      <c r="F271" s="302" t="str">
        <f t="shared" ca="1" si="365"/>
        <v/>
      </c>
      <c r="G271" s="301" t="str">
        <f t="shared" si="340"/>
        <v/>
      </c>
      <c r="H271" s="302" t="str">
        <f t="shared" ca="1" si="366"/>
        <v/>
      </c>
      <c r="I271" s="301" t="str">
        <f t="shared" si="341"/>
        <v/>
      </c>
      <c r="J271" s="302" t="str">
        <f t="shared" ca="1" si="367"/>
        <v/>
      </c>
      <c r="K271" s="301" t="str">
        <f t="shared" si="342"/>
        <v/>
      </c>
      <c r="L271" s="302" t="str">
        <f t="shared" ca="1" si="368"/>
        <v/>
      </c>
      <c r="M271" s="301" t="str">
        <f t="shared" si="343"/>
        <v/>
      </c>
      <c r="N271" s="302" t="str">
        <f t="shared" ca="1" si="369"/>
        <v/>
      </c>
      <c r="O271" s="301" t="str">
        <f t="shared" si="344"/>
        <v/>
      </c>
      <c r="P271" s="302" t="str">
        <f t="shared" ca="1" si="370"/>
        <v/>
      </c>
      <c r="Q271" s="301" t="str">
        <f t="shared" si="345"/>
        <v/>
      </c>
      <c r="R271" s="302" t="str">
        <f t="shared" ca="1" si="371"/>
        <v/>
      </c>
      <c r="S271" s="301" t="str">
        <f t="shared" si="346"/>
        <v/>
      </c>
      <c r="T271" s="302" t="str">
        <f t="shared" si="372"/>
        <v/>
      </c>
      <c r="U271" s="301" t="str">
        <f t="shared" si="347"/>
        <v/>
      </c>
      <c r="V271" s="302" t="str">
        <f t="shared" si="373"/>
        <v/>
      </c>
      <c r="W271" s="301" t="str">
        <f t="shared" si="348"/>
        <v/>
      </c>
      <c r="X271" s="302" t="str">
        <f t="shared" si="374"/>
        <v/>
      </c>
      <c r="Y271" s="301" t="str">
        <f t="shared" si="349"/>
        <v/>
      </c>
      <c r="Z271" s="302" t="str">
        <f t="shared" si="375"/>
        <v/>
      </c>
      <c r="AA271" s="301" t="str">
        <f t="shared" si="350"/>
        <v/>
      </c>
      <c r="AB271" s="302" t="str">
        <f t="shared" si="376"/>
        <v/>
      </c>
      <c r="AC271" s="301" t="str">
        <f t="shared" si="351"/>
        <v/>
      </c>
      <c r="AD271" s="302" t="str">
        <f t="shared" si="377"/>
        <v/>
      </c>
      <c r="AE271" s="301" t="str">
        <f t="shared" si="352"/>
        <v/>
      </c>
      <c r="AF271" s="302" t="str">
        <f t="shared" si="378"/>
        <v/>
      </c>
      <c r="AG271" s="301" t="str">
        <f t="shared" si="353"/>
        <v/>
      </c>
      <c r="AH271" s="302" t="str">
        <f t="shared" si="379"/>
        <v/>
      </c>
      <c r="AI271" s="301" t="str">
        <f t="shared" si="354"/>
        <v/>
      </c>
      <c r="AJ271" s="302" t="str">
        <f t="shared" si="380"/>
        <v/>
      </c>
      <c r="AK271" s="301" t="str">
        <f t="shared" si="355"/>
        <v/>
      </c>
      <c r="AL271" s="302" t="str">
        <f t="shared" si="381"/>
        <v/>
      </c>
      <c r="AM271" s="301" t="str">
        <f t="shared" si="356"/>
        <v/>
      </c>
      <c r="AN271" s="302" t="str">
        <f t="shared" si="382"/>
        <v/>
      </c>
      <c r="AO271" s="301" t="str">
        <f t="shared" si="357"/>
        <v/>
      </c>
      <c r="AP271" s="302" t="str">
        <f t="shared" si="383"/>
        <v/>
      </c>
      <c r="AQ271" s="301" t="str">
        <f t="shared" si="358"/>
        <v/>
      </c>
      <c r="AR271" s="302" t="str">
        <f t="shared" si="384"/>
        <v/>
      </c>
      <c r="AS271" s="301" t="str">
        <f t="shared" si="359"/>
        <v/>
      </c>
      <c r="AT271" s="302" t="str">
        <f t="shared" si="385"/>
        <v/>
      </c>
      <c r="AU271" s="301" t="str">
        <f t="shared" si="360"/>
        <v/>
      </c>
      <c r="AV271" s="302" t="str">
        <f t="shared" si="386"/>
        <v/>
      </c>
      <c r="AW271" s="301" t="str">
        <f t="shared" si="361"/>
        <v/>
      </c>
      <c r="AX271" s="302" t="str">
        <f t="shared" si="387"/>
        <v/>
      </c>
      <c r="AY271" s="301" t="str">
        <f t="shared" si="362"/>
        <v/>
      </c>
      <c r="AZ271" s="302" t="str">
        <f t="shared" si="388"/>
        <v/>
      </c>
      <c r="BA271" s="301" t="str">
        <f t="shared" si="391"/>
        <v/>
      </c>
      <c r="BB271" s="302" t="str">
        <f t="shared" si="389"/>
        <v/>
      </c>
      <c r="BC271" s="301" t="str">
        <f t="shared" si="392"/>
        <v/>
      </c>
      <c r="BD271" s="302" t="str">
        <f t="shared" si="390"/>
        <v/>
      </c>
      <c r="BE271" s="301" t="str">
        <f t="shared" si="393"/>
        <v/>
      </c>
    </row>
    <row r="272" spans="1:57" ht="26.25" hidden="1" customHeight="1">
      <c r="A272" s="242">
        <v>137</v>
      </c>
      <c r="B272" s="473"/>
      <c r="C272" s="474" t="str">
        <f t="shared" si="363"/>
        <v/>
      </c>
      <c r="D272" s="302" t="str">
        <f t="shared" ca="1" si="364"/>
        <v/>
      </c>
      <c r="E272" s="301" t="str">
        <f t="shared" si="339"/>
        <v/>
      </c>
      <c r="F272" s="302" t="str">
        <f t="shared" ca="1" si="365"/>
        <v/>
      </c>
      <c r="G272" s="301" t="str">
        <f t="shared" si="340"/>
        <v/>
      </c>
      <c r="H272" s="302" t="str">
        <f t="shared" ca="1" si="366"/>
        <v/>
      </c>
      <c r="I272" s="301" t="str">
        <f t="shared" si="341"/>
        <v/>
      </c>
      <c r="J272" s="302" t="str">
        <f t="shared" ca="1" si="367"/>
        <v/>
      </c>
      <c r="K272" s="301" t="str">
        <f t="shared" si="342"/>
        <v/>
      </c>
      <c r="L272" s="302" t="str">
        <f t="shared" ca="1" si="368"/>
        <v/>
      </c>
      <c r="M272" s="301" t="str">
        <f t="shared" si="343"/>
        <v/>
      </c>
      <c r="N272" s="302" t="str">
        <f t="shared" ca="1" si="369"/>
        <v/>
      </c>
      <c r="O272" s="301" t="str">
        <f t="shared" si="344"/>
        <v/>
      </c>
      <c r="P272" s="302" t="str">
        <f t="shared" ca="1" si="370"/>
        <v/>
      </c>
      <c r="Q272" s="301" t="str">
        <f t="shared" si="345"/>
        <v/>
      </c>
      <c r="R272" s="302" t="str">
        <f t="shared" ca="1" si="371"/>
        <v/>
      </c>
      <c r="S272" s="301" t="str">
        <f t="shared" si="346"/>
        <v/>
      </c>
      <c r="T272" s="302" t="str">
        <f t="shared" si="372"/>
        <v/>
      </c>
      <c r="U272" s="301" t="str">
        <f t="shared" si="347"/>
        <v/>
      </c>
      <c r="V272" s="302" t="str">
        <f t="shared" si="373"/>
        <v/>
      </c>
      <c r="W272" s="301" t="str">
        <f t="shared" si="348"/>
        <v/>
      </c>
      <c r="X272" s="302" t="str">
        <f t="shared" si="374"/>
        <v/>
      </c>
      <c r="Y272" s="301" t="str">
        <f t="shared" si="349"/>
        <v/>
      </c>
      <c r="Z272" s="302" t="str">
        <f t="shared" si="375"/>
        <v/>
      </c>
      <c r="AA272" s="301" t="str">
        <f t="shared" si="350"/>
        <v/>
      </c>
      <c r="AB272" s="302" t="str">
        <f t="shared" si="376"/>
        <v/>
      </c>
      <c r="AC272" s="301" t="str">
        <f t="shared" si="351"/>
        <v/>
      </c>
      <c r="AD272" s="302" t="str">
        <f t="shared" si="377"/>
        <v/>
      </c>
      <c r="AE272" s="301" t="str">
        <f t="shared" si="352"/>
        <v/>
      </c>
      <c r="AF272" s="302" t="str">
        <f t="shared" si="378"/>
        <v/>
      </c>
      <c r="AG272" s="301" t="str">
        <f t="shared" si="353"/>
        <v/>
      </c>
      <c r="AH272" s="302" t="str">
        <f t="shared" si="379"/>
        <v/>
      </c>
      <c r="AI272" s="301" t="str">
        <f t="shared" si="354"/>
        <v/>
      </c>
      <c r="AJ272" s="302" t="str">
        <f t="shared" si="380"/>
        <v/>
      </c>
      <c r="AK272" s="301" t="str">
        <f t="shared" si="355"/>
        <v/>
      </c>
      <c r="AL272" s="302" t="str">
        <f t="shared" si="381"/>
        <v/>
      </c>
      <c r="AM272" s="301" t="str">
        <f t="shared" si="356"/>
        <v/>
      </c>
      <c r="AN272" s="302" t="str">
        <f t="shared" si="382"/>
        <v/>
      </c>
      <c r="AO272" s="301" t="str">
        <f t="shared" si="357"/>
        <v/>
      </c>
      <c r="AP272" s="302" t="str">
        <f t="shared" si="383"/>
        <v/>
      </c>
      <c r="AQ272" s="301" t="str">
        <f t="shared" si="358"/>
        <v/>
      </c>
      <c r="AR272" s="302" t="str">
        <f t="shared" si="384"/>
        <v/>
      </c>
      <c r="AS272" s="301" t="str">
        <f t="shared" si="359"/>
        <v/>
      </c>
      <c r="AT272" s="302" t="str">
        <f t="shared" si="385"/>
        <v/>
      </c>
      <c r="AU272" s="301" t="str">
        <f t="shared" si="360"/>
        <v/>
      </c>
      <c r="AV272" s="302" t="str">
        <f t="shared" si="386"/>
        <v/>
      </c>
      <c r="AW272" s="301" t="str">
        <f t="shared" si="361"/>
        <v/>
      </c>
      <c r="AX272" s="302" t="str">
        <f t="shared" si="387"/>
        <v/>
      </c>
      <c r="AY272" s="301" t="str">
        <f t="shared" si="362"/>
        <v/>
      </c>
      <c r="AZ272" s="302" t="str">
        <f t="shared" si="388"/>
        <v/>
      </c>
      <c r="BA272" s="301" t="str">
        <f t="shared" si="391"/>
        <v/>
      </c>
      <c r="BB272" s="302" t="str">
        <f t="shared" si="389"/>
        <v/>
      </c>
      <c r="BC272" s="301" t="str">
        <f t="shared" si="392"/>
        <v/>
      </c>
      <c r="BD272" s="302" t="str">
        <f t="shared" si="390"/>
        <v/>
      </c>
      <c r="BE272" s="301" t="str">
        <f t="shared" si="393"/>
        <v/>
      </c>
    </row>
    <row r="273" spans="1:57" ht="26.25" hidden="1" customHeight="1">
      <c r="A273" s="242">
        <v>138</v>
      </c>
      <c r="B273" s="473"/>
      <c r="C273" s="474" t="str">
        <f t="shared" si="363"/>
        <v/>
      </c>
      <c r="D273" s="302" t="str">
        <f t="shared" ca="1" si="364"/>
        <v/>
      </c>
      <c r="E273" s="301" t="str">
        <f t="shared" si="339"/>
        <v/>
      </c>
      <c r="F273" s="302" t="str">
        <f t="shared" ca="1" si="365"/>
        <v/>
      </c>
      <c r="G273" s="301" t="str">
        <f t="shared" si="340"/>
        <v/>
      </c>
      <c r="H273" s="302" t="str">
        <f t="shared" ca="1" si="366"/>
        <v/>
      </c>
      <c r="I273" s="301" t="str">
        <f t="shared" si="341"/>
        <v/>
      </c>
      <c r="J273" s="302" t="str">
        <f t="shared" ca="1" si="367"/>
        <v/>
      </c>
      <c r="K273" s="301" t="str">
        <f t="shared" si="342"/>
        <v/>
      </c>
      <c r="L273" s="302" t="str">
        <f t="shared" ca="1" si="368"/>
        <v/>
      </c>
      <c r="M273" s="301" t="str">
        <f t="shared" si="343"/>
        <v/>
      </c>
      <c r="N273" s="302" t="str">
        <f t="shared" ca="1" si="369"/>
        <v/>
      </c>
      <c r="O273" s="301" t="str">
        <f t="shared" si="344"/>
        <v/>
      </c>
      <c r="P273" s="302" t="str">
        <f t="shared" ca="1" si="370"/>
        <v/>
      </c>
      <c r="Q273" s="301" t="str">
        <f t="shared" si="345"/>
        <v/>
      </c>
      <c r="R273" s="302" t="str">
        <f t="shared" ca="1" si="371"/>
        <v/>
      </c>
      <c r="S273" s="301" t="str">
        <f t="shared" si="346"/>
        <v/>
      </c>
      <c r="T273" s="302" t="str">
        <f t="shared" si="372"/>
        <v/>
      </c>
      <c r="U273" s="301" t="str">
        <f t="shared" si="347"/>
        <v/>
      </c>
      <c r="V273" s="302" t="str">
        <f t="shared" si="373"/>
        <v/>
      </c>
      <c r="W273" s="301" t="str">
        <f t="shared" si="348"/>
        <v/>
      </c>
      <c r="X273" s="302" t="str">
        <f t="shared" si="374"/>
        <v/>
      </c>
      <c r="Y273" s="301" t="str">
        <f t="shared" si="349"/>
        <v/>
      </c>
      <c r="Z273" s="302" t="str">
        <f t="shared" si="375"/>
        <v/>
      </c>
      <c r="AA273" s="301" t="str">
        <f t="shared" si="350"/>
        <v/>
      </c>
      <c r="AB273" s="302" t="str">
        <f t="shared" si="376"/>
        <v/>
      </c>
      <c r="AC273" s="301" t="str">
        <f t="shared" si="351"/>
        <v/>
      </c>
      <c r="AD273" s="302" t="str">
        <f t="shared" si="377"/>
        <v/>
      </c>
      <c r="AE273" s="301" t="str">
        <f t="shared" si="352"/>
        <v/>
      </c>
      <c r="AF273" s="302" t="str">
        <f t="shared" si="378"/>
        <v/>
      </c>
      <c r="AG273" s="301" t="str">
        <f t="shared" si="353"/>
        <v/>
      </c>
      <c r="AH273" s="302" t="str">
        <f t="shared" si="379"/>
        <v/>
      </c>
      <c r="AI273" s="301" t="str">
        <f t="shared" si="354"/>
        <v/>
      </c>
      <c r="AJ273" s="302" t="str">
        <f t="shared" si="380"/>
        <v/>
      </c>
      <c r="AK273" s="301" t="str">
        <f t="shared" si="355"/>
        <v/>
      </c>
      <c r="AL273" s="302" t="str">
        <f t="shared" si="381"/>
        <v/>
      </c>
      <c r="AM273" s="301" t="str">
        <f t="shared" si="356"/>
        <v/>
      </c>
      <c r="AN273" s="302" t="str">
        <f t="shared" si="382"/>
        <v/>
      </c>
      <c r="AO273" s="301" t="str">
        <f t="shared" si="357"/>
        <v/>
      </c>
      <c r="AP273" s="302" t="str">
        <f t="shared" si="383"/>
        <v/>
      </c>
      <c r="AQ273" s="301" t="str">
        <f t="shared" si="358"/>
        <v/>
      </c>
      <c r="AR273" s="302" t="str">
        <f t="shared" si="384"/>
        <v/>
      </c>
      <c r="AS273" s="301" t="str">
        <f t="shared" si="359"/>
        <v/>
      </c>
      <c r="AT273" s="302" t="str">
        <f t="shared" si="385"/>
        <v/>
      </c>
      <c r="AU273" s="301" t="str">
        <f t="shared" si="360"/>
        <v/>
      </c>
      <c r="AV273" s="302" t="str">
        <f t="shared" si="386"/>
        <v/>
      </c>
      <c r="AW273" s="301" t="str">
        <f t="shared" si="361"/>
        <v/>
      </c>
      <c r="AX273" s="302" t="str">
        <f t="shared" si="387"/>
        <v/>
      </c>
      <c r="AY273" s="301" t="str">
        <f t="shared" si="362"/>
        <v/>
      </c>
      <c r="AZ273" s="302" t="str">
        <f t="shared" si="388"/>
        <v/>
      </c>
      <c r="BA273" s="301" t="str">
        <f t="shared" si="391"/>
        <v/>
      </c>
      <c r="BB273" s="302" t="str">
        <f t="shared" si="389"/>
        <v/>
      </c>
      <c r="BC273" s="301" t="str">
        <f t="shared" si="392"/>
        <v/>
      </c>
      <c r="BD273" s="302" t="str">
        <f t="shared" si="390"/>
        <v/>
      </c>
      <c r="BE273" s="301" t="str">
        <f t="shared" si="393"/>
        <v/>
      </c>
    </row>
    <row r="274" spans="1:57" ht="26.25" hidden="1" customHeight="1">
      <c r="A274" s="242">
        <v>139</v>
      </c>
      <c r="B274" s="473"/>
      <c r="C274" s="474" t="str">
        <f t="shared" si="363"/>
        <v/>
      </c>
      <c r="D274" s="302" t="str">
        <f t="shared" ca="1" si="364"/>
        <v/>
      </c>
      <c r="E274" s="301" t="str">
        <f t="shared" si="339"/>
        <v/>
      </c>
      <c r="F274" s="302" t="str">
        <f t="shared" ca="1" si="365"/>
        <v/>
      </c>
      <c r="G274" s="301" t="str">
        <f t="shared" si="340"/>
        <v/>
      </c>
      <c r="H274" s="302" t="str">
        <f t="shared" ca="1" si="366"/>
        <v/>
      </c>
      <c r="I274" s="301" t="str">
        <f t="shared" si="341"/>
        <v/>
      </c>
      <c r="J274" s="302" t="str">
        <f t="shared" ca="1" si="367"/>
        <v/>
      </c>
      <c r="K274" s="301" t="str">
        <f t="shared" si="342"/>
        <v/>
      </c>
      <c r="L274" s="302" t="str">
        <f t="shared" ca="1" si="368"/>
        <v/>
      </c>
      <c r="M274" s="301" t="str">
        <f t="shared" si="343"/>
        <v/>
      </c>
      <c r="N274" s="302" t="str">
        <f t="shared" ca="1" si="369"/>
        <v/>
      </c>
      <c r="O274" s="301" t="str">
        <f t="shared" si="344"/>
        <v/>
      </c>
      <c r="P274" s="302" t="str">
        <f t="shared" ca="1" si="370"/>
        <v/>
      </c>
      <c r="Q274" s="301" t="str">
        <f t="shared" si="345"/>
        <v/>
      </c>
      <c r="R274" s="302" t="str">
        <f t="shared" ca="1" si="371"/>
        <v/>
      </c>
      <c r="S274" s="301" t="str">
        <f t="shared" si="346"/>
        <v/>
      </c>
      <c r="T274" s="302" t="str">
        <f t="shared" si="372"/>
        <v/>
      </c>
      <c r="U274" s="301" t="str">
        <f t="shared" si="347"/>
        <v/>
      </c>
      <c r="V274" s="302" t="str">
        <f t="shared" si="373"/>
        <v/>
      </c>
      <c r="W274" s="301" t="str">
        <f t="shared" si="348"/>
        <v/>
      </c>
      <c r="X274" s="302" t="str">
        <f t="shared" si="374"/>
        <v/>
      </c>
      <c r="Y274" s="301" t="str">
        <f t="shared" si="349"/>
        <v/>
      </c>
      <c r="Z274" s="302" t="str">
        <f t="shared" si="375"/>
        <v/>
      </c>
      <c r="AA274" s="301" t="str">
        <f t="shared" si="350"/>
        <v/>
      </c>
      <c r="AB274" s="302" t="str">
        <f t="shared" si="376"/>
        <v/>
      </c>
      <c r="AC274" s="301" t="str">
        <f t="shared" si="351"/>
        <v/>
      </c>
      <c r="AD274" s="302" t="str">
        <f t="shared" si="377"/>
        <v/>
      </c>
      <c r="AE274" s="301" t="str">
        <f t="shared" si="352"/>
        <v/>
      </c>
      <c r="AF274" s="302" t="str">
        <f t="shared" si="378"/>
        <v/>
      </c>
      <c r="AG274" s="301" t="str">
        <f t="shared" si="353"/>
        <v/>
      </c>
      <c r="AH274" s="302" t="str">
        <f t="shared" si="379"/>
        <v/>
      </c>
      <c r="AI274" s="301" t="str">
        <f t="shared" si="354"/>
        <v/>
      </c>
      <c r="AJ274" s="302" t="str">
        <f t="shared" si="380"/>
        <v/>
      </c>
      <c r="AK274" s="301" t="str">
        <f t="shared" si="355"/>
        <v/>
      </c>
      <c r="AL274" s="302" t="str">
        <f t="shared" si="381"/>
        <v/>
      </c>
      <c r="AM274" s="301" t="str">
        <f t="shared" si="356"/>
        <v/>
      </c>
      <c r="AN274" s="302" t="str">
        <f t="shared" si="382"/>
        <v/>
      </c>
      <c r="AO274" s="301" t="str">
        <f t="shared" si="357"/>
        <v/>
      </c>
      <c r="AP274" s="302" t="str">
        <f t="shared" si="383"/>
        <v/>
      </c>
      <c r="AQ274" s="301" t="str">
        <f t="shared" si="358"/>
        <v/>
      </c>
      <c r="AR274" s="302" t="str">
        <f t="shared" si="384"/>
        <v/>
      </c>
      <c r="AS274" s="301" t="str">
        <f t="shared" si="359"/>
        <v/>
      </c>
      <c r="AT274" s="302" t="str">
        <f t="shared" si="385"/>
        <v/>
      </c>
      <c r="AU274" s="301" t="str">
        <f t="shared" si="360"/>
        <v/>
      </c>
      <c r="AV274" s="302" t="str">
        <f t="shared" si="386"/>
        <v/>
      </c>
      <c r="AW274" s="301" t="str">
        <f t="shared" si="361"/>
        <v/>
      </c>
      <c r="AX274" s="302" t="str">
        <f t="shared" si="387"/>
        <v/>
      </c>
      <c r="AY274" s="301" t="str">
        <f t="shared" si="362"/>
        <v/>
      </c>
      <c r="AZ274" s="302" t="str">
        <f t="shared" si="388"/>
        <v/>
      </c>
      <c r="BA274" s="301" t="str">
        <f t="shared" si="391"/>
        <v/>
      </c>
      <c r="BB274" s="302" t="str">
        <f t="shared" si="389"/>
        <v/>
      </c>
      <c r="BC274" s="301" t="str">
        <f t="shared" si="392"/>
        <v/>
      </c>
      <c r="BD274" s="302" t="str">
        <f t="shared" si="390"/>
        <v/>
      </c>
      <c r="BE274" s="301" t="str">
        <f t="shared" si="393"/>
        <v/>
      </c>
    </row>
    <row r="275" spans="1:57" ht="26.25" hidden="1" customHeight="1">
      <c r="A275" s="242">
        <v>140</v>
      </c>
      <c r="B275" s="473"/>
      <c r="C275" s="474" t="str">
        <f t="shared" si="363"/>
        <v/>
      </c>
      <c r="D275" s="302" t="str">
        <f t="shared" ca="1" si="364"/>
        <v/>
      </c>
      <c r="E275" s="301" t="str">
        <f t="shared" si="339"/>
        <v/>
      </c>
      <c r="F275" s="302" t="str">
        <f t="shared" ca="1" si="365"/>
        <v/>
      </c>
      <c r="G275" s="301" t="str">
        <f t="shared" si="340"/>
        <v/>
      </c>
      <c r="H275" s="302" t="str">
        <f t="shared" ca="1" si="366"/>
        <v/>
      </c>
      <c r="I275" s="301" t="str">
        <f t="shared" si="341"/>
        <v/>
      </c>
      <c r="J275" s="302" t="str">
        <f t="shared" ca="1" si="367"/>
        <v/>
      </c>
      <c r="K275" s="301" t="str">
        <f t="shared" si="342"/>
        <v/>
      </c>
      <c r="L275" s="302" t="str">
        <f t="shared" ca="1" si="368"/>
        <v/>
      </c>
      <c r="M275" s="301" t="str">
        <f t="shared" si="343"/>
        <v/>
      </c>
      <c r="N275" s="302" t="str">
        <f t="shared" ca="1" si="369"/>
        <v/>
      </c>
      <c r="O275" s="301" t="str">
        <f t="shared" si="344"/>
        <v/>
      </c>
      <c r="P275" s="302" t="str">
        <f t="shared" ca="1" si="370"/>
        <v/>
      </c>
      <c r="Q275" s="301" t="str">
        <f t="shared" si="345"/>
        <v/>
      </c>
      <c r="R275" s="302" t="str">
        <f t="shared" ca="1" si="371"/>
        <v/>
      </c>
      <c r="S275" s="301" t="str">
        <f t="shared" si="346"/>
        <v/>
      </c>
      <c r="T275" s="302" t="str">
        <f t="shared" si="372"/>
        <v/>
      </c>
      <c r="U275" s="301" t="str">
        <f t="shared" si="347"/>
        <v/>
      </c>
      <c r="V275" s="302" t="str">
        <f t="shared" si="373"/>
        <v/>
      </c>
      <c r="W275" s="301" t="str">
        <f t="shared" si="348"/>
        <v/>
      </c>
      <c r="X275" s="302" t="str">
        <f t="shared" si="374"/>
        <v/>
      </c>
      <c r="Y275" s="301" t="str">
        <f t="shared" si="349"/>
        <v/>
      </c>
      <c r="Z275" s="302" t="str">
        <f t="shared" si="375"/>
        <v/>
      </c>
      <c r="AA275" s="301" t="str">
        <f t="shared" si="350"/>
        <v/>
      </c>
      <c r="AB275" s="302" t="str">
        <f t="shared" si="376"/>
        <v/>
      </c>
      <c r="AC275" s="301" t="str">
        <f t="shared" si="351"/>
        <v/>
      </c>
      <c r="AD275" s="302" t="str">
        <f t="shared" si="377"/>
        <v/>
      </c>
      <c r="AE275" s="301" t="str">
        <f t="shared" si="352"/>
        <v/>
      </c>
      <c r="AF275" s="302" t="str">
        <f t="shared" si="378"/>
        <v/>
      </c>
      <c r="AG275" s="301" t="str">
        <f t="shared" si="353"/>
        <v/>
      </c>
      <c r="AH275" s="302" t="str">
        <f t="shared" si="379"/>
        <v/>
      </c>
      <c r="AI275" s="301" t="str">
        <f t="shared" si="354"/>
        <v/>
      </c>
      <c r="AJ275" s="302" t="str">
        <f t="shared" si="380"/>
        <v/>
      </c>
      <c r="AK275" s="301" t="str">
        <f t="shared" si="355"/>
        <v/>
      </c>
      <c r="AL275" s="302" t="str">
        <f t="shared" si="381"/>
        <v/>
      </c>
      <c r="AM275" s="301" t="str">
        <f t="shared" si="356"/>
        <v/>
      </c>
      <c r="AN275" s="302" t="str">
        <f t="shared" si="382"/>
        <v/>
      </c>
      <c r="AO275" s="301" t="str">
        <f t="shared" si="357"/>
        <v/>
      </c>
      <c r="AP275" s="302" t="str">
        <f t="shared" si="383"/>
        <v/>
      </c>
      <c r="AQ275" s="301" t="str">
        <f t="shared" si="358"/>
        <v/>
      </c>
      <c r="AR275" s="302" t="str">
        <f t="shared" si="384"/>
        <v/>
      </c>
      <c r="AS275" s="301" t="str">
        <f t="shared" si="359"/>
        <v/>
      </c>
      <c r="AT275" s="302" t="str">
        <f t="shared" si="385"/>
        <v/>
      </c>
      <c r="AU275" s="301" t="str">
        <f t="shared" si="360"/>
        <v/>
      </c>
      <c r="AV275" s="302" t="str">
        <f t="shared" si="386"/>
        <v/>
      </c>
      <c r="AW275" s="301" t="str">
        <f t="shared" si="361"/>
        <v/>
      </c>
      <c r="AX275" s="302" t="str">
        <f t="shared" si="387"/>
        <v/>
      </c>
      <c r="AY275" s="301" t="str">
        <f t="shared" si="362"/>
        <v/>
      </c>
      <c r="AZ275" s="302" t="str">
        <f t="shared" si="388"/>
        <v/>
      </c>
      <c r="BA275" s="301" t="str">
        <f t="shared" si="391"/>
        <v/>
      </c>
      <c r="BB275" s="302" t="str">
        <f t="shared" si="389"/>
        <v/>
      </c>
      <c r="BC275" s="301" t="str">
        <f t="shared" si="392"/>
        <v/>
      </c>
      <c r="BD275" s="302" t="str">
        <f t="shared" si="390"/>
        <v/>
      </c>
      <c r="BE275" s="301" t="str">
        <f t="shared" si="393"/>
        <v/>
      </c>
    </row>
    <row r="276" spans="1:57" ht="26.25" hidden="1" customHeight="1">
      <c r="A276" s="242">
        <v>141</v>
      </c>
      <c r="B276" s="473"/>
      <c r="C276" s="474" t="str">
        <f t="shared" si="363"/>
        <v/>
      </c>
      <c r="D276" s="302" t="str">
        <f t="shared" ca="1" si="364"/>
        <v/>
      </c>
      <c r="E276" s="301" t="str">
        <f t="shared" si="339"/>
        <v/>
      </c>
      <c r="F276" s="302" t="str">
        <f t="shared" ca="1" si="365"/>
        <v/>
      </c>
      <c r="G276" s="301" t="str">
        <f t="shared" si="340"/>
        <v/>
      </c>
      <c r="H276" s="302" t="str">
        <f t="shared" ca="1" si="366"/>
        <v/>
      </c>
      <c r="I276" s="301" t="str">
        <f t="shared" si="341"/>
        <v/>
      </c>
      <c r="J276" s="302" t="str">
        <f t="shared" ca="1" si="367"/>
        <v/>
      </c>
      <c r="K276" s="301" t="str">
        <f t="shared" si="342"/>
        <v/>
      </c>
      <c r="L276" s="302" t="str">
        <f t="shared" ca="1" si="368"/>
        <v/>
      </c>
      <c r="M276" s="301" t="str">
        <f t="shared" si="343"/>
        <v/>
      </c>
      <c r="N276" s="302" t="str">
        <f t="shared" ca="1" si="369"/>
        <v/>
      </c>
      <c r="O276" s="301" t="str">
        <f t="shared" si="344"/>
        <v/>
      </c>
      <c r="P276" s="302" t="str">
        <f t="shared" ca="1" si="370"/>
        <v/>
      </c>
      <c r="Q276" s="301" t="str">
        <f t="shared" si="345"/>
        <v/>
      </c>
      <c r="R276" s="302" t="str">
        <f t="shared" ca="1" si="371"/>
        <v/>
      </c>
      <c r="S276" s="301" t="str">
        <f t="shared" si="346"/>
        <v/>
      </c>
      <c r="T276" s="302" t="str">
        <f t="shared" si="372"/>
        <v/>
      </c>
      <c r="U276" s="301" t="str">
        <f t="shared" si="347"/>
        <v/>
      </c>
      <c r="V276" s="302" t="str">
        <f t="shared" si="373"/>
        <v/>
      </c>
      <c r="W276" s="301" t="str">
        <f t="shared" si="348"/>
        <v/>
      </c>
      <c r="X276" s="302" t="str">
        <f t="shared" si="374"/>
        <v/>
      </c>
      <c r="Y276" s="301" t="str">
        <f t="shared" si="349"/>
        <v/>
      </c>
      <c r="Z276" s="302" t="str">
        <f t="shared" si="375"/>
        <v/>
      </c>
      <c r="AA276" s="301" t="str">
        <f t="shared" si="350"/>
        <v/>
      </c>
      <c r="AB276" s="302" t="str">
        <f t="shared" si="376"/>
        <v/>
      </c>
      <c r="AC276" s="301" t="str">
        <f t="shared" si="351"/>
        <v/>
      </c>
      <c r="AD276" s="302" t="str">
        <f t="shared" si="377"/>
        <v/>
      </c>
      <c r="AE276" s="301" t="str">
        <f t="shared" si="352"/>
        <v/>
      </c>
      <c r="AF276" s="302" t="str">
        <f t="shared" si="378"/>
        <v/>
      </c>
      <c r="AG276" s="301" t="str">
        <f t="shared" si="353"/>
        <v/>
      </c>
      <c r="AH276" s="302" t="str">
        <f t="shared" si="379"/>
        <v/>
      </c>
      <c r="AI276" s="301" t="str">
        <f t="shared" si="354"/>
        <v/>
      </c>
      <c r="AJ276" s="302" t="str">
        <f t="shared" si="380"/>
        <v/>
      </c>
      <c r="AK276" s="301" t="str">
        <f t="shared" si="355"/>
        <v/>
      </c>
      <c r="AL276" s="302" t="str">
        <f t="shared" si="381"/>
        <v/>
      </c>
      <c r="AM276" s="301" t="str">
        <f t="shared" si="356"/>
        <v/>
      </c>
      <c r="AN276" s="302" t="str">
        <f t="shared" si="382"/>
        <v/>
      </c>
      <c r="AO276" s="301" t="str">
        <f t="shared" si="357"/>
        <v/>
      </c>
      <c r="AP276" s="302" t="str">
        <f t="shared" si="383"/>
        <v/>
      </c>
      <c r="AQ276" s="301" t="str">
        <f t="shared" si="358"/>
        <v/>
      </c>
      <c r="AR276" s="302" t="str">
        <f t="shared" si="384"/>
        <v/>
      </c>
      <c r="AS276" s="301" t="str">
        <f t="shared" si="359"/>
        <v/>
      </c>
      <c r="AT276" s="302" t="str">
        <f t="shared" si="385"/>
        <v/>
      </c>
      <c r="AU276" s="301" t="str">
        <f t="shared" si="360"/>
        <v/>
      </c>
      <c r="AV276" s="302" t="str">
        <f t="shared" si="386"/>
        <v/>
      </c>
      <c r="AW276" s="301" t="str">
        <f t="shared" si="361"/>
        <v/>
      </c>
      <c r="AX276" s="302" t="str">
        <f t="shared" si="387"/>
        <v/>
      </c>
      <c r="AY276" s="301" t="str">
        <f t="shared" si="362"/>
        <v/>
      </c>
      <c r="AZ276" s="302" t="str">
        <f t="shared" si="388"/>
        <v/>
      </c>
      <c r="BA276" s="301" t="str">
        <f t="shared" si="391"/>
        <v/>
      </c>
      <c r="BB276" s="302" t="str">
        <f t="shared" si="389"/>
        <v/>
      </c>
      <c r="BC276" s="301" t="str">
        <f t="shared" si="392"/>
        <v/>
      </c>
      <c r="BD276" s="302" t="str">
        <f t="shared" si="390"/>
        <v/>
      </c>
      <c r="BE276" s="301" t="str">
        <f t="shared" si="393"/>
        <v/>
      </c>
    </row>
    <row r="277" spans="1:57" ht="26.25" hidden="1" customHeight="1">
      <c r="A277" s="242">
        <v>142</v>
      </c>
      <c r="B277" s="473"/>
      <c r="C277" s="474" t="str">
        <f t="shared" si="363"/>
        <v/>
      </c>
      <c r="D277" s="302" t="str">
        <f t="shared" ca="1" si="364"/>
        <v/>
      </c>
      <c r="E277" s="301" t="str">
        <f t="shared" si="339"/>
        <v/>
      </c>
      <c r="F277" s="302" t="str">
        <f t="shared" ca="1" si="365"/>
        <v/>
      </c>
      <c r="G277" s="301" t="str">
        <f t="shared" si="340"/>
        <v/>
      </c>
      <c r="H277" s="302" t="str">
        <f t="shared" ca="1" si="366"/>
        <v/>
      </c>
      <c r="I277" s="301" t="str">
        <f t="shared" si="341"/>
        <v/>
      </c>
      <c r="J277" s="302" t="str">
        <f t="shared" ca="1" si="367"/>
        <v/>
      </c>
      <c r="K277" s="301" t="str">
        <f t="shared" si="342"/>
        <v/>
      </c>
      <c r="L277" s="302" t="str">
        <f t="shared" ca="1" si="368"/>
        <v/>
      </c>
      <c r="M277" s="301" t="str">
        <f t="shared" si="343"/>
        <v/>
      </c>
      <c r="N277" s="302" t="str">
        <f t="shared" ca="1" si="369"/>
        <v/>
      </c>
      <c r="O277" s="301" t="str">
        <f t="shared" si="344"/>
        <v/>
      </c>
      <c r="P277" s="302" t="str">
        <f t="shared" ca="1" si="370"/>
        <v/>
      </c>
      <c r="Q277" s="301" t="str">
        <f t="shared" si="345"/>
        <v/>
      </c>
      <c r="R277" s="302" t="str">
        <f t="shared" ca="1" si="371"/>
        <v/>
      </c>
      <c r="S277" s="301" t="str">
        <f t="shared" si="346"/>
        <v/>
      </c>
      <c r="T277" s="302" t="str">
        <f t="shared" si="372"/>
        <v/>
      </c>
      <c r="U277" s="301" t="str">
        <f t="shared" si="347"/>
        <v/>
      </c>
      <c r="V277" s="302" t="str">
        <f t="shared" si="373"/>
        <v/>
      </c>
      <c r="W277" s="301" t="str">
        <f t="shared" si="348"/>
        <v/>
      </c>
      <c r="X277" s="302" t="str">
        <f t="shared" si="374"/>
        <v/>
      </c>
      <c r="Y277" s="301" t="str">
        <f t="shared" si="349"/>
        <v/>
      </c>
      <c r="Z277" s="302" t="str">
        <f t="shared" si="375"/>
        <v/>
      </c>
      <c r="AA277" s="301" t="str">
        <f t="shared" si="350"/>
        <v/>
      </c>
      <c r="AB277" s="302" t="str">
        <f t="shared" si="376"/>
        <v/>
      </c>
      <c r="AC277" s="301" t="str">
        <f t="shared" si="351"/>
        <v/>
      </c>
      <c r="AD277" s="302" t="str">
        <f t="shared" si="377"/>
        <v/>
      </c>
      <c r="AE277" s="301" t="str">
        <f t="shared" si="352"/>
        <v/>
      </c>
      <c r="AF277" s="302" t="str">
        <f t="shared" si="378"/>
        <v/>
      </c>
      <c r="AG277" s="301" t="str">
        <f t="shared" si="353"/>
        <v/>
      </c>
      <c r="AH277" s="302" t="str">
        <f t="shared" si="379"/>
        <v/>
      </c>
      <c r="AI277" s="301" t="str">
        <f t="shared" si="354"/>
        <v/>
      </c>
      <c r="AJ277" s="302" t="str">
        <f t="shared" si="380"/>
        <v/>
      </c>
      <c r="AK277" s="301" t="str">
        <f t="shared" si="355"/>
        <v/>
      </c>
      <c r="AL277" s="302" t="str">
        <f t="shared" si="381"/>
        <v/>
      </c>
      <c r="AM277" s="301" t="str">
        <f t="shared" si="356"/>
        <v/>
      </c>
      <c r="AN277" s="302" t="str">
        <f t="shared" si="382"/>
        <v/>
      </c>
      <c r="AO277" s="301" t="str">
        <f t="shared" si="357"/>
        <v/>
      </c>
      <c r="AP277" s="302" t="str">
        <f t="shared" si="383"/>
        <v/>
      </c>
      <c r="AQ277" s="301" t="str">
        <f t="shared" si="358"/>
        <v/>
      </c>
      <c r="AR277" s="302" t="str">
        <f t="shared" si="384"/>
        <v/>
      </c>
      <c r="AS277" s="301" t="str">
        <f t="shared" si="359"/>
        <v/>
      </c>
      <c r="AT277" s="302" t="str">
        <f t="shared" si="385"/>
        <v/>
      </c>
      <c r="AU277" s="301" t="str">
        <f t="shared" si="360"/>
        <v/>
      </c>
      <c r="AV277" s="302" t="str">
        <f t="shared" si="386"/>
        <v/>
      </c>
      <c r="AW277" s="301" t="str">
        <f t="shared" si="361"/>
        <v/>
      </c>
      <c r="AX277" s="302" t="str">
        <f t="shared" si="387"/>
        <v/>
      </c>
      <c r="AY277" s="301" t="str">
        <f t="shared" si="362"/>
        <v/>
      </c>
      <c r="AZ277" s="302" t="str">
        <f t="shared" si="388"/>
        <v/>
      </c>
      <c r="BA277" s="301" t="str">
        <f t="shared" si="391"/>
        <v/>
      </c>
      <c r="BB277" s="302" t="str">
        <f t="shared" si="389"/>
        <v/>
      </c>
      <c r="BC277" s="301" t="str">
        <f t="shared" si="392"/>
        <v/>
      </c>
      <c r="BD277" s="302" t="str">
        <f t="shared" si="390"/>
        <v/>
      </c>
      <c r="BE277" s="301" t="str">
        <f t="shared" si="393"/>
        <v/>
      </c>
    </row>
    <row r="278" spans="1:57" ht="26.25" hidden="1" customHeight="1">
      <c r="A278" s="242">
        <v>143</v>
      </c>
      <c r="B278" s="473"/>
      <c r="C278" s="474" t="str">
        <f t="shared" si="363"/>
        <v/>
      </c>
      <c r="D278" s="302" t="str">
        <f t="shared" ca="1" si="364"/>
        <v/>
      </c>
      <c r="E278" s="301" t="str">
        <f t="shared" si="339"/>
        <v/>
      </c>
      <c r="F278" s="302" t="str">
        <f t="shared" ca="1" si="365"/>
        <v/>
      </c>
      <c r="G278" s="301" t="str">
        <f t="shared" si="340"/>
        <v/>
      </c>
      <c r="H278" s="302" t="str">
        <f t="shared" ca="1" si="366"/>
        <v/>
      </c>
      <c r="I278" s="301" t="str">
        <f t="shared" si="341"/>
        <v/>
      </c>
      <c r="J278" s="302" t="str">
        <f t="shared" ca="1" si="367"/>
        <v/>
      </c>
      <c r="K278" s="301" t="str">
        <f t="shared" si="342"/>
        <v/>
      </c>
      <c r="L278" s="302" t="str">
        <f t="shared" ca="1" si="368"/>
        <v/>
      </c>
      <c r="M278" s="301" t="str">
        <f t="shared" si="343"/>
        <v/>
      </c>
      <c r="N278" s="302" t="str">
        <f t="shared" ca="1" si="369"/>
        <v/>
      </c>
      <c r="O278" s="301" t="str">
        <f t="shared" si="344"/>
        <v/>
      </c>
      <c r="P278" s="302" t="str">
        <f t="shared" ca="1" si="370"/>
        <v/>
      </c>
      <c r="Q278" s="301" t="str">
        <f t="shared" si="345"/>
        <v/>
      </c>
      <c r="R278" s="302" t="str">
        <f t="shared" ca="1" si="371"/>
        <v/>
      </c>
      <c r="S278" s="301" t="str">
        <f t="shared" si="346"/>
        <v/>
      </c>
      <c r="T278" s="302" t="str">
        <f t="shared" si="372"/>
        <v/>
      </c>
      <c r="U278" s="301" t="str">
        <f t="shared" si="347"/>
        <v/>
      </c>
      <c r="V278" s="302" t="str">
        <f t="shared" si="373"/>
        <v/>
      </c>
      <c r="W278" s="301" t="str">
        <f t="shared" si="348"/>
        <v/>
      </c>
      <c r="X278" s="302" t="str">
        <f t="shared" si="374"/>
        <v/>
      </c>
      <c r="Y278" s="301" t="str">
        <f t="shared" si="349"/>
        <v/>
      </c>
      <c r="Z278" s="302" t="str">
        <f t="shared" si="375"/>
        <v/>
      </c>
      <c r="AA278" s="301" t="str">
        <f t="shared" si="350"/>
        <v/>
      </c>
      <c r="AB278" s="302" t="str">
        <f t="shared" si="376"/>
        <v/>
      </c>
      <c r="AC278" s="301" t="str">
        <f t="shared" si="351"/>
        <v/>
      </c>
      <c r="AD278" s="302" t="str">
        <f t="shared" si="377"/>
        <v/>
      </c>
      <c r="AE278" s="301" t="str">
        <f t="shared" si="352"/>
        <v/>
      </c>
      <c r="AF278" s="302" t="str">
        <f t="shared" si="378"/>
        <v/>
      </c>
      <c r="AG278" s="301" t="str">
        <f t="shared" si="353"/>
        <v/>
      </c>
      <c r="AH278" s="302" t="str">
        <f t="shared" si="379"/>
        <v/>
      </c>
      <c r="AI278" s="301" t="str">
        <f t="shared" si="354"/>
        <v/>
      </c>
      <c r="AJ278" s="302" t="str">
        <f t="shared" si="380"/>
        <v/>
      </c>
      <c r="AK278" s="301" t="str">
        <f t="shared" si="355"/>
        <v/>
      </c>
      <c r="AL278" s="302" t="str">
        <f t="shared" si="381"/>
        <v/>
      </c>
      <c r="AM278" s="301" t="str">
        <f t="shared" si="356"/>
        <v/>
      </c>
      <c r="AN278" s="302" t="str">
        <f t="shared" si="382"/>
        <v/>
      </c>
      <c r="AO278" s="301" t="str">
        <f t="shared" si="357"/>
        <v/>
      </c>
      <c r="AP278" s="302" t="str">
        <f t="shared" si="383"/>
        <v/>
      </c>
      <c r="AQ278" s="301" t="str">
        <f t="shared" si="358"/>
        <v/>
      </c>
      <c r="AR278" s="302" t="str">
        <f t="shared" si="384"/>
        <v/>
      </c>
      <c r="AS278" s="301" t="str">
        <f t="shared" si="359"/>
        <v/>
      </c>
      <c r="AT278" s="302" t="str">
        <f t="shared" si="385"/>
        <v/>
      </c>
      <c r="AU278" s="301" t="str">
        <f t="shared" si="360"/>
        <v/>
      </c>
      <c r="AV278" s="302" t="str">
        <f t="shared" si="386"/>
        <v/>
      </c>
      <c r="AW278" s="301" t="str">
        <f t="shared" si="361"/>
        <v/>
      </c>
      <c r="AX278" s="302" t="str">
        <f t="shared" si="387"/>
        <v/>
      </c>
      <c r="AY278" s="301" t="str">
        <f t="shared" si="362"/>
        <v/>
      </c>
      <c r="AZ278" s="302" t="str">
        <f t="shared" si="388"/>
        <v/>
      </c>
      <c r="BA278" s="301" t="str">
        <f t="shared" si="391"/>
        <v/>
      </c>
      <c r="BB278" s="302" t="str">
        <f t="shared" si="389"/>
        <v/>
      </c>
      <c r="BC278" s="301" t="str">
        <f t="shared" si="392"/>
        <v/>
      </c>
      <c r="BD278" s="302" t="str">
        <f t="shared" si="390"/>
        <v/>
      </c>
      <c r="BE278" s="301" t="str">
        <f t="shared" si="393"/>
        <v/>
      </c>
    </row>
    <row r="279" spans="1:57" ht="26.25" hidden="1" customHeight="1">
      <c r="A279" s="242">
        <v>144</v>
      </c>
      <c r="B279" s="473"/>
      <c r="C279" s="474" t="str">
        <f t="shared" si="363"/>
        <v/>
      </c>
      <c r="D279" s="302" t="str">
        <f t="shared" ca="1" si="364"/>
        <v/>
      </c>
      <c r="E279" s="301" t="str">
        <f t="shared" si="339"/>
        <v/>
      </c>
      <c r="F279" s="302" t="str">
        <f t="shared" ca="1" si="365"/>
        <v/>
      </c>
      <c r="G279" s="301" t="str">
        <f t="shared" si="340"/>
        <v/>
      </c>
      <c r="H279" s="302" t="str">
        <f t="shared" ca="1" si="366"/>
        <v/>
      </c>
      <c r="I279" s="301" t="str">
        <f t="shared" si="341"/>
        <v/>
      </c>
      <c r="J279" s="302" t="str">
        <f t="shared" ca="1" si="367"/>
        <v/>
      </c>
      <c r="K279" s="301" t="str">
        <f t="shared" si="342"/>
        <v/>
      </c>
      <c r="L279" s="302" t="str">
        <f t="shared" ca="1" si="368"/>
        <v/>
      </c>
      <c r="M279" s="301" t="str">
        <f t="shared" si="343"/>
        <v/>
      </c>
      <c r="N279" s="302" t="str">
        <f t="shared" ca="1" si="369"/>
        <v/>
      </c>
      <c r="O279" s="301" t="str">
        <f t="shared" si="344"/>
        <v/>
      </c>
      <c r="P279" s="302" t="str">
        <f t="shared" ca="1" si="370"/>
        <v/>
      </c>
      <c r="Q279" s="301" t="str">
        <f t="shared" si="345"/>
        <v/>
      </c>
      <c r="R279" s="302" t="str">
        <f t="shared" ca="1" si="371"/>
        <v/>
      </c>
      <c r="S279" s="301" t="str">
        <f t="shared" si="346"/>
        <v/>
      </c>
      <c r="T279" s="302" t="str">
        <f t="shared" si="372"/>
        <v/>
      </c>
      <c r="U279" s="301" t="str">
        <f t="shared" si="347"/>
        <v/>
      </c>
      <c r="V279" s="302" t="str">
        <f t="shared" si="373"/>
        <v/>
      </c>
      <c r="W279" s="301" t="str">
        <f t="shared" si="348"/>
        <v/>
      </c>
      <c r="X279" s="302" t="str">
        <f t="shared" si="374"/>
        <v/>
      </c>
      <c r="Y279" s="301" t="str">
        <f t="shared" si="349"/>
        <v/>
      </c>
      <c r="Z279" s="302" t="str">
        <f t="shared" si="375"/>
        <v/>
      </c>
      <c r="AA279" s="301" t="str">
        <f t="shared" si="350"/>
        <v/>
      </c>
      <c r="AB279" s="302" t="str">
        <f t="shared" si="376"/>
        <v/>
      </c>
      <c r="AC279" s="301" t="str">
        <f t="shared" si="351"/>
        <v/>
      </c>
      <c r="AD279" s="302" t="str">
        <f t="shared" si="377"/>
        <v/>
      </c>
      <c r="AE279" s="301" t="str">
        <f t="shared" si="352"/>
        <v/>
      </c>
      <c r="AF279" s="302" t="str">
        <f t="shared" si="378"/>
        <v/>
      </c>
      <c r="AG279" s="301" t="str">
        <f t="shared" si="353"/>
        <v/>
      </c>
      <c r="AH279" s="302" t="str">
        <f t="shared" si="379"/>
        <v/>
      </c>
      <c r="AI279" s="301" t="str">
        <f t="shared" si="354"/>
        <v/>
      </c>
      <c r="AJ279" s="302" t="str">
        <f t="shared" si="380"/>
        <v/>
      </c>
      <c r="AK279" s="301" t="str">
        <f t="shared" si="355"/>
        <v/>
      </c>
      <c r="AL279" s="302" t="str">
        <f t="shared" si="381"/>
        <v/>
      </c>
      <c r="AM279" s="301" t="str">
        <f t="shared" si="356"/>
        <v/>
      </c>
      <c r="AN279" s="302" t="str">
        <f t="shared" si="382"/>
        <v/>
      </c>
      <c r="AO279" s="301" t="str">
        <f t="shared" si="357"/>
        <v/>
      </c>
      <c r="AP279" s="302" t="str">
        <f t="shared" si="383"/>
        <v/>
      </c>
      <c r="AQ279" s="301" t="str">
        <f t="shared" si="358"/>
        <v/>
      </c>
      <c r="AR279" s="302" t="str">
        <f t="shared" si="384"/>
        <v/>
      </c>
      <c r="AS279" s="301" t="str">
        <f t="shared" si="359"/>
        <v/>
      </c>
      <c r="AT279" s="302" t="str">
        <f t="shared" si="385"/>
        <v/>
      </c>
      <c r="AU279" s="301" t="str">
        <f t="shared" si="360"/>
        <v/>
      </c>
      <c r="AV279" s="302" t="str">
        <f t="shared" si="386"/>
        <v/>
      </c>
      <c r="AW279" s="301" t="str">
        <f t="shared" si="361"/>
        <v/>
      </c>
      <c r="AX279" s="302" t="str">
        <f t="shared" si="387"/>
        <v/>
      </c>
      <c r="AY279" s="301" t="str">
        <f t="shared" si="362"/>
        <v/>
      </c>
      <c r="AZ279" s="302" t="str">
        <f t="shared" si="388"/>
        <v/>
      </c>
      <c r="BA279" s="301" t="str">
        <f t="shared" si="391"/>
        <v/>
      </c>
      <c r="BB279" s="302" t="str">
        <f t="shared" si="389"/>
        <v/>
      </c>
      <c r="BC279" s="301" t="str">
        <f t="shared" si="392"/>
        <v/>
      </c>
      <c r="BD279" s="302" t="str">
        <f t="shared" si="390"/>
        <v/>
      </c>
      <c r="BE279" s="301" t="str">
        <f t="shared" si="393"/>
        <v/>
      </c>
    </row>
    <row r="280" spans="1:57" ht="26.25" hidden="1" customHeight="1">
      <c r="A280" s="242">
        <v>145</v>
      </c>
      <c r="B280" s="473"/>
      <c r="C280" s="474" t="str">
        <f t="shared" si="363"/>
        <v/>
      </c>
      <c r="D280" s="302" t="str">
        <f t="shared" ca="1" si="364"/>
        <v/>
      </c>
      <c r="E280" s="301" t="str">
        <f t="shared" si="339"/>
        <v/>
      </c>
      <c r="F280" s="302" t="str">
        <f t="shared" ca="1" si="365"/>
        <v/>
      </c>
      <c r="G280" s="301" t="str">
        <f t="shared" si="340"/>
        <v/>
      </c>
      <c r="H280" s="302" t="str">
        <f t="shared" ca="1" si="366"/>
        <v/>
      </c>
      <c r="I280" s="301" t="str">
        <f t="shared" si="341"/>
        <v/>
      </c>
      <c r="J280" s="302" t="str">
        <f t="shared" ca="1" si="367"/>
        <v/>
      </c>
      <c r="K280" s="301" t="str">
        <f t="shared" si="342"/>
        <v/>
      </c>
      <c r="L280" s="302" t="str">
        <f t="shared" ca="1" si="368"/>
        <v/>
      </c>
      <c r="M280" s="301" t="str">
        <f t="shared" si="343"/>
        <v/>
      </c>
      <c r="N280" s="302" t="str">
        <f t="shared" ca="1" si="369"/>
        <v/>
      </c>
      <c r="O280" s="301" t="str">
        <f t="shared" si="344"/>
        <v/>
      </c>
      <c r="P280" s="302" t="str">
        <f t="shared" ca="1" si="370"/>
        <v/>
      </c>
      <c r="Q280" s="301" t="str">
        <f t="shared" si="345"/>
        <v/>
      </c>
      <c r="R280" s="302" t="str">
        <f t="shared" ca="1" si="371"/>
        <v/>
      </c>
      <c r="S280" s="301" t="str">
        <f t="shared" si="346"/>
        <v/>
      </c>
      <c r="T280" s="302" t="str">
        <f t="shared" si="372"/>
        <v/>
      </c>
      <c r="U280" s="301" t="str">
        <f t="shared" si="347"/>
        <v/>
      </c>
      <c r="V280" s="302" t="str">
        <f t="shared" si="373"/>
        <v/>
      </c>
      <c r="W280" s="301" t="str">
        <f t="shared" si="348"/>
        <v/>
      </c>
      <c r="X280" s="302" t="str">
        <f t="shared" si="374"/>
        <v/>
      </c>
      <c r="Y280" s="301" t="str">
        <f t="shared" si="349"/>
        <v/>
      </c>
      <c r="Z280" s="302" t="str">
        <f t="shared" si="375"/>
        <v/>
      </c>
      <c r="AA280" s="301" t="str">
        <f t="shared" si="350"/>
        <v/>
      </c>
      <c r="AB280" s="302" t="str">
        <f t="shared" si="376"/>
        <v/>
      </c>
      <c r="AC280" s="301" t="str">
        <f t="shared" si="351"/>
        <v/>
      </c>
      <c r="AD280" s="302" t="str">
        <f t="shared" si="377"/>
        <v/>
      </c>
      <c r="AE280" s="301" t="str">
        <f t="shared" si="352"/>
        <v/>
      </c>
      <c r="AF280" s="302" t="str">
        <f t="shared" si="378"/>
        <v/>
      </c>
      <c r="AG280" s="301" t="str">
        <f t="shared" si="353"/>
        <v/>
      </c>
      <c r="AH280" s="302" t="str">
        <f t="shared" si="379"/>
        <v/>
      </c>
      <c r="AI280" s="301" t="str">
        <f t="shared" si="354"/>
        <v/>
      </c>
      <c r="AJ280" s="302" t="str">
        <f t="shared" si="380"/>
        <v/>
      </c>
      <c r="AK280" s="301" t="str">
        <f t="shared" si="355"/>
        <v/>
      </c>
      <c r="AL280" s="302" t="str">
        <f t="shared" si="381"/>
        <v/>
      </c>
      <c r="AM280" s="301" t="str">
        <f t="shared" si="356"/>
        <v/>
      </c>
      <c r="AN280" s="302" t="str">
        <f t="shared" si="382"/>
        <v/>
      </c>
      <c r="AO280" s="301" t="str">
        <f t="shared" si="357"/>
        <v/>
      </c>
      <c r="AP280" s="302" t="str">
        <f t="shared" si="383"/>
        <v/>
      </c>
      <c r="AQ280" s="301" t="str">
        <f t="shared" si="358"/>
        <v/>
      </c>
      <c r="AR280" s="302" t="str">
        <f t="shared" si="384"/>
        <v/>
      </c>
      <c r="AS280" s="301" t="str">
        <f t="shared" si="359"/>
        <v/>
      </c>
      <c r="AT280" s="302" t="str">
        <f t="shared" si="385"/>
        <v/>
      </c>
      <c r="AU280" s="301" t="str">
        <f t="shared" si="360"/>
        <v/>
      </c>
      <c r="AV280" s="302" t="str">
        <f t="shared" si="386"/>
        <v/>
      </c>
      <c r="AW280" s="301" t="str">
        <f t="shared" si="361"/>
        <v/>
      </c>
      <c r="AX280" s="302" t="str">
        <f t="shared" si="387"/>
        <v/>
      </c>
      <c r="AY280" s="301" t="str">
        <f t="shared" si="362"/>
        <v/>
      </c>
      <c r="AZ280" s="302" t="str">
        <f t="shared" si="388"/>
        <v/>
      </c>
      <c r="BA280" s="301" t="str">
        <f t="shared" si="391"/>
        <v/>
      </c>
      <c r="BB280" s="302" t="str">
        <f t="shared" si="389"/>
        <v/>
      </c>
      <c r="BC280" s="301" t="str">
        <f t="shared" si="392"/>
        <v/>
      </c>
      <c r="BD280" s="302" t="str">
        <f t="shared" si="390"/>
        <v/>
      </c>
      <c r="BE280" s="301" t="str">
        <f t="shared" si="393"/>
        <v/>
      </c>
    </row>
    <row r="281" spans="1:57" ht="26.25" hidden="1" customHeight="1">
      <c r="A281" s="242">
        <v>146</v>
      </c>
      <c r="B281" s="473"/>
      <c r="C281" s="474" t="str">
        <f t="shared" si="363"/>
        <v/>
      </c>
      <c r="D281" s="302" t="str">
        <f t="shared" ca="1" si="364"/>
        <v/>
      </c>
      <c r="E281" s="301" t="str">
        <f t="shared" si="339"/>
        <v/>
      </c>
      <c r="F281" s="302" t="str">
        <f t="shared" ca="1" si="365"/>
        <v/>
      </c>
      <c r="G281" s="301" t="str">
        <f t="shared" si="340"/>
        <v/>
      </c>
      <c r="H281" s="302" t="str">
        <f t="shared" ca="1" si="366"/>
        <v/>
      </c>
      <c r="I281" s="301" t="str">
        <f t="shared" si="341"/>
        <v/>
      </c>
      <c r="J281" s="302" t="str">
        <f t="shared" ca="1" si="367"/>
        <v/>
      </c>
      <c r="K281" s="301" t="str">
        <f t="shared" si="342"/>
        <v/>
      </c>
      <c r="L281" s="302" t="str">
        <f t="shared" ca="1" si="368"/>
        <v/>
      </c>
      <c r="M281" s="301" t="str">
        <f t="shared" si="343"/>
        <v/>
      </c>
      <c r="N281" s="302" t="str">
        <f t="shared" ca="1" si="369"/>
        <v/>
      </c>
      <c r="O281" s="301" t="str">
        <f t="shared" si="344"/>
        <v/>
      </c>
      <c r="P281" s="302" t="str">
        <f t="shared" ca="1" si="370"/>
        <v/>
      </c>
      <c r="Q281" s="301" t="str">
        <f t="shared" si="345"/>
        <v/>
      </c>
      <c r="R281" s="302" t="str">
        <f t="shared" ca="1" si="371"/>
        <v/>
      </c>
      <c r="S281" s="301" t="str">
        <f t="shared" si="346"/>
        <v/>
      </c>
      <c r="T281" s="302" t="str">
        <f t="shared" si="372"/>
        <v/>
      </c>
      <c r="U281" s="301" t="str">
        <f t="shared" si="347"/>
        <v/>
      </c>
      <c r="V281" s="302" t="str">
        <f t="shared" si="373"/>
        <v/>
      </c>
      <c r="W281" s="301" t="str">
        <f t="shared" si="348"/>
        <v/>
      </c>
      <c r="X281" s="302" t="str">
        <f t="shared" si="374"/>
        <v/>
      </c>
      <c r="Y281" s="301" t="str">
        <f t="shared" si="349"/>
        <v/>
      </c>
      <c r="Z281" s="302" t="str">
        <f t="shared" si="375"/>
        <v/>
      </c>
      <c r="AA281" s="301" t="str">
        <f t="shared" si="350"/>
        <v/>
      </c>
      <c r="AB281" s="302" t="str">
        <f t="shared" si="376"/>
        <v/>
      </c>
      <c r="AC281" s="301" t="str">
        <f t="shared" si="351"/>
        <v/>
      </c>
      <c r="AD281" s="302" t="str">
        <f t="shared" si="377"/>
        <v/>
      </c>
      <c r="AE281" s="301" t="str">
        <f t="shared" si="352"/>
        <v/>
      </c>
      <c r="AF281" s="302" t="str">
        <f t="shared" si="378"/>
        <v/>
      </c>
      <c r="AG281" s="301" t="str">
        <f t="shared" si="353"/>
        <v/>
      </c>
      <c r="AH281" s="302" t="str">
        <f t="shared" si="379"/>
        <v/>
      </c>
      <c r="AI281" s="301" t="str">
        <f t="shared" si="354"/>
        <v/>
      </c>
      <c r="AJ281" s="302" t="str">
        <f t="shared" si="380"/>
        <v/>
      </c>
      <c r="AK281" s="301" t="str">
        <f t="shared" si="355"/>
        <v/>
      </c>
      <c r="AL281" s="302" t="str">
        <f t="shared" si="381"/>
        <v/>
      </c>
      <c r="AM281" s="301" t="str">
        <f t="shared" si="356"/>
        <v/>
      </c>
      <c r="AN281" s="302" t="str">
        <f t="shared" si="382"/>
        <v/>
      </c>
      <c r="AO281" s="301" t="str">
        <f t="shared" si="357"/>
        <v/>
      </c>
      <c r="AP281" s="302" t="str">
        <f t="shared" si="383"/>
        <v/>
      </c>
      <c r="AQ281" s="301" t="str">
        <f t="shared" si="358"/>
        <v/>
      </c>
      <c r="AR281" s="302" t="str">
        <f t="shared" si="384"/>
        <v/>
      </c>
      <c r="AS281" s="301" t="str">
        <f t="shared" si="359"/>
        <v/>
      </c>
      <c r="AT281" s="302" t="str">
        <f t="shared" si="385"/>
        <v/>
      </c>
      <c r="AU281" s="301" t="str">
        <f t="shared" si="360"/>
        <v/>
      </c>
      <c r="AV281" s="302" t="str">
        <f t="shared" si="386"/>
        <v/>
      </c>
      <c r="AW281" s="301" t="str">
        <f t="shared" si="361"/>
        <v/>
      </c>
      <c r="AX281" s="302" t="str">
        <f t="shared" si="387"/>
        <v/>
      </c>
      <c r="AY281" s="301" t="str">
        <f t="shared" si="362"/>
        <v/>
      </c>
      <c r="AZ281" s="302" t="str">
        <f t="shared" si="388"/>
        <v/>
      </c>
      <c r="BA281" s="301" t="str">
        <f t="shared" si="391"/>
        <v/>
      </c>
      <c r="BB281" s="302" t="str">
        <f t="shared" si="389"/>
        <v/>
      </c>
      <c r="BC281" s="301" t="str">
        <f t="shared" si="392"/>
        <v/>
      </c>
      <c r="BD281" s="302" t="str">
        <f t="shared" si="390"/>
        <v/>
      </c>
      <c r="BE281" s="301" t="str">
        <f t="shared" si="393"/>
        <v/>
      </c>
    </row>
    <row r="282" spans="1:57" ht="26.25" hidden="1" customHeight="1">
      <c r="A282" s="242">
        <v>147</v>
      </c>
      <c r="B282" s="473"/>
      <c r="C282" s="474" t="str">
        <f t="shared" si="363"/>
        <v/>
      </c>
      <c r="D282" s="302" t="str">
        <f t="shared" ca="1" si="364"/>
        <v/>
      </c>
      <c r="E282" s="301" t="str">
        <f t="shared" si="339"/>
        <v/>
      </c>
      <c r="F282" s="302" t="str">
        <f t="shared" ca="1" si="365"/>
        <v/>
      </c>
      <c r="G282" s="301" t="str">
        <f t="shared" si="340"/>
        <v/>
      </c>
      <c r="H282" s="302" t="str">
        <f t="shared" ca="1" si="366"/>
        <v/>
      </c>
      <c r="I282" s="301" t="str">
        <f t="shared" si="341"/>
        <v/>
      </c>
      <c r="J282" s="302" t="str">
        <f t="shared" ca="1" si="367"/>
        <v/>
      </c>
      <c r="K282" s="301" t="str">
        <f t="shared" si="342"/>
        <v/>
      </c>
      <c r="L282" s="302" t="str">
        <f t="shared" ca="1" si="368"/>
        <v/>
      </c>
      <c r="M282" s="301" t="str">
        <f t="shared" si="343"/>
        <v/>
      </c>
      <c r="N282" s="302" t="str">
        <f t="shared" ca="1" si="369"/>
        <v/>
      </c>
      <c r="O282" s="301" t="str">
        <f t="shared" si="344"/>
        <v/>
      </c>
      <c r="P282" s="302" t="str">
        <f t="shared" ca="1" si="370"/>
        <v/>
      </c>
      <c r="Q282" s="301" t="str">
        <f t="shared" si="345"/>
        <v/>
      </c>
      <c r="R282" s="302" t="str">
        <f t="shared" ca="1" si="371"/>
        <v/>
      </c>
      <c r="S282" s="301" t="str">
        <f t="shared" si="346"/>
        <v/>
      </c>
      <c r="T282" s="302" t="str">
        <f t="shared" si="372"/>
        <v/>
      </c>
      <c r="U282" s="301" t="str">
        <f t="shared" si="347"/>
        <v/>
      </c>
      <c r="V282" s="302" t="str">
        <f t="shared" si="373"/>
        <v/>
      </c>
      <c r="W282" s="301" t="str">
        <f t="shared" si="348"/>
        <v/>
      </c>
      <c r="X282" s="302" t="str">
        <f t="shared" si="374"/>
        <v/>
      </c>
      <c r="Y282" s="301" t="str">
        <f t="shared" si="349"/>
        <v/>
      </c>
      <c r="Z282" s="302" t="str">
        <f t="shared" si="375"/>
        <v/>
      </c>
      <c r="AA282" s="301" t="str">
        <f t="shared" si="350"/>
        <v/>
      </c>
      <c r="AB282" s="302" t="str">
        <f t="shared" si="376"/>
        <v/>
      </c>
      <c r="AC282" s="301" t="str">
        <f t="shared" si="351"/>
        <v/>
      </c>
      <c r="AD282" s="302" t="str">
        <f t="shared" si="377"/>
        <v/>
      </c>
      <c r="AE282" s="301" t="str">
        <f t="shared" si="352"/>
        <v/>
      </c>
      <c r="AF282" s="302" t="str">
        <f t="shared" si="378"/>
        <v/>
      </c>
      <c r="AG282" s="301" t="str">
        <f t="shared" si="353"/>
        <v/>
      </c>
      <c r="AH282" s="302" t="str">
        <f t="shared" si="379"/>
        <v/>
      </c>
      <c r="AI282" s="301" t="str">
        <f t="shared" si="354"/>
        <v/>
      </c>
      <c r="AJ282" s="302" t="str">
        <f t="shared" si="380"/>
        <v/>
      </c>
      <c r="AK282" s="301" t="str">
        <f t="shared" si="355"/>
        <v/>
      </c>
      <c r="AL282" s="302" t="str">
        <f t="shared" si="381"/>
        <v/>
      </c>
      <c r="AM282" s="301" t="str">
        <f t="shared" si="356"/>
        <v/>
      </c>
      <c r="AN282" s="302" t="str">
        <f t="shared" si="382"/>
        <v/>
      </c>
      <c r="AO282" s="301" t="str">
        <f t="shared" si="357"/>
        <v/>
      </c>
      <c r="AP282" s="302" t="str">
        <f t="shared" si="383"/>
        <v/>
      </c>
      <c r="AQ282" s="301" t="str">
        <f t="shared" si="358"/>
        <v/>
      </c>
      <c r="AR282" s="302" t="str">
        <f t="shared" si="384"/>
        <v/>
      </c>
      <c r="AS282" s="301" t="str">
        <f t="shared" si="359"/>
        <v/>
      </c>
      <c r="AT282" s="302" t="str">
        <f t="shared" si="385"/>
        <v/>
      </c>
      <c r="AU282" s="301" t="str">
        <f t="shared" si="360"/>
        <v/>
      </c>
      <c r="AV282" s="302" t="str">
        <f t="shared" si="386"/>
        <v/>
      </c>
      <c r="AW282" s="301" t="str">
        <f t="shared" si="361"/>
        <v/>
      </c>
      <c r="AX282" s="302" t="str">
        <f t="shared" si="387"/>
        <v/>
      </c>
      <c r="AY282" s="301" t="str">
        <f t="shared" si="362"/>
        <v/>
      </c>
      <c r="AZ282" s="302" t="str">
        <f t="shared" si="388"/>
        <v/>
      </c>
      <c r="BA282" s="301" t="str">
        <f t="shared" si="391"/>
        <v/>
      </c>
      <c r="BB282" s="302" t="str">
        <f t="shared" si="389"/>
        <v/>
      </c>
      <c r="BC282" s="301" t="str">
        <f t="shared" si="392"/>
        <v/>
      </c>
      <c r="BD282" s="302" t="str">
        <f t="shared" si="390"/>
        <v/>
      </c>
      <c r="BE282" s="301" t="str">
        <f t="shared" si="393"/>
        <v/>
      </c>
    </row>
    <row r="283" spans="1:57" ht="26.25" hidden="1" customHeight="1">
      <c r="A283" s="242">
        <v>148</v>
      </c>
      <c r="B283" s="473"/>
      <c r="C283" s="474" t="str">
        <f t="shared" si="363"/>
        <v/>
      </c>
      <c r="D283" s="302" t="str">
        <f t="shared" ca="1" si="364"/>
        <v/>
      </c>
      <c r="E283" s="301" t="str">
        <f t="shared" si="339"/>
        <v/>
      </c>
      <c r="F283" s="302" t="str">
        <f t="shared" ca="1" si="365"/>
        <v/>
      </c>
      <c r="G283" s="301" t="str">
        <f t="shared" si="340"/>
        <v/>
      </c>
      <c r="H283" s="302" t="str">
        <f t="shared" ca="1" si="366"/>
        <v/>
      </c>
      <c r="I283" s="301" t="str">
        <f t="shared" si="341"/>
        <v/>
      </c>
      <c r="J283" s="302" t="str">
        <f t="shared" ca="1" si="367"/>
        <v/>
      </c>
      <c r="K283" s="301" t="str">
        <f t="shared" si="342"/>
        <v/>
      </c>
      <c r="L283" s="302" t="str">
        <f t="shared" ca="1" si="368"/>
        <v/>
      </c>
      <c r="M283" s="301" t="str">
        <f t="shared" si="343"/>
        <v/>
      </c>
      <c r="N283" s="302" t="str">
        <f t="shared" ca="1" si="369"/>
        <v/>
      </c>
      <c r="O283" s="301" t="str">
        <f t="shared" si="344"/>
        <v/>
      </c>
      <c r="P283" s="302" t="str">
        <f t="shared" ca="1" si="370"/>
        <v/>
      </c>
      <c r="Q283" s="301" t="str">
        <f t="shared" si="345"/>
        <v/>
      </c>
      <c r="R283" s="302" t="str">
        <f t="shared" ca="1" si="371"/>
        <v/>
      </c>
      <c r="S283" s="301" t="str">
        <f t="shared" si="346"/>
        <v/>
      </c>
      <c r="T283" s="302" t="str">
        <f t="shared" si="372"/>
        <v/>
      </c>
      <c r="U283" s="301" t="str">
        <f t="shared" si="347"/>
        <v/>
      </c>
      <c r="V283" s="302" t="str">
        <f t="shared" si="373"/>
        <v/>
      </c>
      <c r="W283" s="301" t="str">
        <f t="shared" si="348"/>
        <v/>
      </c>
      <c r="X283" s="302" t="str">
        <f t="shared" si="374"/>
        <v/>
      </c>
      <c r="Y283" s="301" t="str">
        <f t="shared" si="349"/>
        <v/>
      </c>
      <c r="Z283" s="302" t="str">
        <f t="shared" si="375"/>
        <v/>
      </c>
      <c r="AA283" s="301" t="str">
        <f t="shared" si="350"/>
        <v/>
      </c>
      <c r="AB283" s="302" t="str">
        <f t="shared" si="376"/>
        <v/>
      </c>
      <c r="AC283" s="301" t="str">
        <f t="shared" si="351"/>
        <v/>
      </c>
      <c r="AD283" s="302" t="str">
        <f t="shared" si="377"/>
        <v/>
      </c>
      <c r="AE283" s="301" t="str">
        <f t="shared" si="352"/>
        <v/>
      </c>
      <c r="AF283" s="302" t="str">
        <f t="shared" si="378"/>
        <v/>
      </c>
      <c r="AG283" s="301" t="str">
        <f t="shared" si="353"/>
        <v/>
      </c>
      <c r="AH283" s="302" t="str">
        <f t="shared" si="379"/>
        <v/>
      </c>
      <c r="AI283" s="301" t="str">
        <f t="shared" si="354"/>
        <v/>
      </c>
      <c r="AJ283" s="302" t="str">
        <f t="shared" si="380"/>
        <v/>
      </c>
      <c r="AK283" s="301" t="str">
        <f t="shared" si="355"/>
        <v/>
      </c>
      <c r="AL283" s="302" t="str">
        <f t="shared" si="381"/>
        <v/>
      </c>
      <c r="AM283" s="301" t="str">
        <f t="shared" si="356"/>
        <v/>
      </c>
      <c r="AN283" s="302" t="str">
        <f t="shared" si="382"/>
        <v/>
      </c>
      <c r="AO283" s="301" t="str">
        <f t="shared" si="357"/>
        <v/>
      </c>
      <c r="AP283" s="302" t="str">
        <f t="shared" si="383"/>
        <v/>
      </c>
      <c r="AQ283" s="301" t="str">
        <f t="shared" si="358"/>
        <v/>
      </c>
      <c r="AR283" s="302" t="str">
        <f t="shared" si="384"/>
        <v/>
      </c>
      <c r="AS283" s="301" t="str">
        <f t="shared" si="359"/>
        <v/>
      </c>
      <c r="AT283" s="302" t="str">
        <f t="shared" si="385"/>
        <v/>
      </c>
      <c r="AU283" s="301" t="str">
        <f t="shared" si="360"/>
        <v/>
      </c>
      <c r="AV283" s="302" t="str">
        <f t="shared" si="386"/>
        <v/>
      </c>
      <c r="AW283" s="301" t="str">
        <f t="shared" si="361"/>
        <v/>
      </c>
      <c r="AX283" s="302" t="str">
        <f t="shared" si="387"/>
        <v/>
      </c>
      <c r="AY283" s="301" t="str">
        <f t="shared" si="362"/>
        <v/>
      </c>
      <c r="AZ283" s="302" t="str">
        <f t="shared" si="388"/>
        <v/>
      </c>
      <c r="BA283" s="301" t="str">
        <f t="shared" si="391"/>
        <v/>
      </c>
      <c r="BB283" s="302" t="str">
        <f t="shared" si="389"/>
        <v/>
      </c>
      <c r="BC283" s="301" t="str">
        <f t="shared" si="392"/>
        <v/>
      </c>
      <c r="BD283" s="302" t="str">
        <f t="shared" si="390"/>
        <v/>
      </c>
      <c r="BE283" s="301" t="str">
        <f t="shared" si="393"/>
        <v/>
      </c>
    </row>
    <row r="284" spans="1:57" ht="26.25" hidden="1" customHeight="1">
      <c r="A284" s="242">
        <v>149</v>
      </c>
      <c r="B284" s="473"/>
      <c r="C284" s="474" t="str">
        <f t="shared" si="363"/>
        <v/>
      </c>
      <c r="D284" s="302" t="str">
        <f t="shared" ca="1" si="364"/>
        <v/>
      </c>
      <c r="E284" s="301" t="str">
        <f t="shared" si="339"/>
        <v/>
      </c>
      <c r="F284" s="302" t="str">
        <f t="shared" ca="1" si="365"/>
        <v/>
      </c>
      <c r="G284" s="301" t="str">
        <f t="shared" si="340"/>
        <v/>
      </c>
      <c r="H284" s="302" t="str">
        <f t="shared" ca="1" si="366"/>
        <v/>
      </c>
      <c r="I284" s="301" t="str">
        <f t="shared" si="341"/>
        <v/>
      </c>
      <c r="J284" s="302" t="str">
        <f t="shared" ca="1" si="367"/>
        <v/>
      </c>
      <c r="K284" s="301" t="str">
        <f t="shared" si="342"/>
        <v/>
      </c>
      <c r="L284" s="302" t="str">
        <f t="shared" ca="1" si="368"/>
        <v/>
      </c>
      <c r="M284" s="301" t="str">
        <f t="shared" si="343"/>
        <v/>
      </c>
      <c r="N284" s="302" t="str">
        <f t="shared" ca="1" si="369"/>
        <v/>
      </c>
      <c r="O284" s="301" t="str">
        <f t="shared" si="344"/>
        <v/>
      </c>
      <c r="P284" s="302" t="str">
        <f t="shared" ca="1" si="370"/>
        <v/>
      </c>
      <c r="Q284" s="301" t="str">
        <f t="shared" si="345"/>
        <v/>
      </c>
      <c r="R284" s="302" t="str">
        <f t="shared" ca="1" si="371"/>
        <v/>
      </c>
      <c r="S284" s="301" t="str">
        <f t="shared" si="346"/>
        <v/>
      </c>
      <c r="T284" s="302" t="str">
        <f t="shared" si="372"/>
        <v/>
      </c>
      <c r="U284" s="301" t="str">
        <f t="shared" si="347"/>
        <v/>
      </c>
      <c r="V284" s="302" t="str">
        <f t="shared" si="373"/>
        <v/>
      </c>
      <c r="W284" s="301" t="str">
        <f t="shared" si="348"/>
        <v/>
      </c>
      <c r="X284" s="302" t="str">
        <f t="shared" si="374"/>
        <v/>
      </c>
      <c r="Y284" s="301" t="str">
        <f t="shared" si="349"/>
        <v/>
      </c>
      <c r="Z284" s="302" t="str">
        <f t="shared" si="375"/>
        <v/>
      </c>
      <c r="AA284" s="301" t="str">
        <f t="shared" si="350"/>
        <v/>
      </c>
      <c r="AB284" s="302" t="str">
        <f t="shared" si="376"/>
        <v/>
      </c>
      <c r="AC284" s="301" t="str">
        <f t="shared" si="351"/>
        <v/>
      </c>
      <c r="AD284" s="302" t="str">
        <f t="shared" si="377"/>
        <v/>
      </c>
      <c r="AE284" s="301" t="str">
        <f t="shared" si="352"/>
        <v/>
      </c>
      <c r="AF284" s="302" t="str">
        <f t="shared" si="378"/>
        <v/>
      </c>
      <c r="AG284" s="301" t="str">
        <f t="shared" si="353"/>
        <v/>
      </c>
      <c r="AH284" s="302" t="str">
        <f t="shared" si="379"/>
        <v/>
      </c>
      <c r="AI284" s="301" t="str">
        <f t="shared" si="354"/>
        <v/>
      </c>
      <c r="AJ284" s="302" t="str">
        <f t="shared" si="380"/>
        <v/>
      </c>
      <c r="AK284" s="301" t="str">
        <f t="shared" si="355"/>
        <v/>
      </c>
      <c r="AL284" s="302" t="str">
        <f t="shared" si="381"/>
        <v/>
      </c>
      <c r="AM284" s="301" t="str">
        <f t="shared" si="356"/>
        <v/>
      </c>
      <c r="AN284" s="302" t="str">
        <f t="shared" si="382"/>
        <v/>
      </c>
      <c r="AO284" s="301" t="str">
        <f t="shared" si="357"/>
        <v/>
      </c>
      <c r="AP284" s="302" t="str">
        <f t="shared" si="383"/>
        <v/>
      </c>
      <c r="AQ284" s="301" t="str">
        <f t="shared" si="358"/>
        <v/>
      </c>
      <c r="AR284" s="302" t="str">
        <f t="shared" si="384"/>
        <v/>
      </c>
      <c r="AS284" s="301" t="str">
        <f t="shared" si="359"/>
        <v/>
      </c>
      <c r="AT284" s="302" t="str">
        <f t="shared" si="385"/>
        <v/>
      </c>
      <c r="AU284" s="301" t="str">
        <f t="shared" si="360"/>
        <v/>
      </c>
      <c r="AV284" s="302" t="str">
        <f t="shared" si="386"/>
        <v/>
      </c>
      <c r="AW284" s="301" t="str">
        <f t="shared" si="361"/>
        <v/>
      </c>
      <c r="AX284" s="302" t="str">
        <f t="shared" si="387"/>
        <v/>
      </c>
      <c r="AY284" s="301" t="str">
        <f t="shared" si="362"/>
        <v/>
      </c>
      <c r="AZ284" s="302" t="str">
        <f t="shared" si="388"/>
        <v/>
      </c>
      <c r="BA284" s="301" t="str">
        <f t="shared" si="391"/>
        <v/>
      </c>
      <c r="BB284" s="302" t="str">
        <f t="shared" si="389"/>
        <v/>
      </c>
      <c r="BC284" s="301" t="str">
        <f t="shared" si="392"/>
        <v/>
      </c>
      <c r="BD284" s="302" t="str">
        <f t="shared" si="390"/>
        <v/>
      </c>
      <c r="BE284" s="301" t="str">
        <f t="shared" si="393"/>
        <v/>
      </c>
    </row>
    <row r="285" spans="1:57" ht="26.25" hidden="1" customHeight="1">
      <c r="A285" s="242">
        <v>150</v>
      </c>
      <c r="B285" s="473"/>
      <c r="C285" s="474" t="str">
        <f t="shared" si="363"/>
        <v/>
      </c>
      <c r="D285" s="302" t="str">
        <f t="shared" ca="1" si="364"/>
        <v/>
      </c>
      <c r="E285" s="301" t="str">
        <f t="shared" si="339"/>
        <v/>
      </c>
      <c r="F285" s="302" t="str">
        <f t="shared" ca="1" si="365"/>
        <v/>
      </c>
      <c r="G285" s="301" t="str">
        <f t="shared" si="340"/>
        <v/>
      </c>
      <c r="H285" s="302" t="str">
        <f t="shared" ca="1" si="366"/>
        <v/>
      </c>
      <c r="I285" s="301" t="str">
        <f t="shared" si="341"/>
        <v/>
      </c>
      <c r="J285" s="302" t="str">
        <f t="shared" ca="1" si="367"/>
        <v/>
      </c>
      <c r="K285" s="301" t="str">
        <f t="shared" si="342"/>
        <v/>
      </c>
      <c r="L285" s="302" t="str">
        <f t="shared" ca="1" si="368"/>
        <v/>
      </c>
      <c r="M285" s="301" t="str">
        <f t="shared" si="343"/>
        <v/>
      </c>
      <c r="N285" s="302" t="str">
        <f t="shared" ca="1" si="369"/>
        <v/>
      </c>
      <c r="O285" s="301" t="str">
        <f t="shared" si="344"/>
        <v/>
      </c>
      <c r="P285" s="302" t="str">
        <f t="shared" ca="1" si="370"/>
        <v/>
      </c>
      <c r="Q285" s="301" t="str">
        <f t="shared" si="345"/>
        <v/>
      </c>
      <c r="R285" s="302" t="str">
        <f t="shared" ca="1" si="371"/>
        <v/>
      </c>
      <c r="S285" s="301" t="str">
        <f t="shared" si="346"/>
        <v/>
      </c>
      <c r="T285" s="302" t="str">
        <f t="shared" si="372"/>
        <v/>
      </c>
      <c r="U285" s="301" t="str">
        <f t="shared" si="347"/>
        <v/>
      </c>
      <c r="V285" s="302" t="str">
        <f t="shared" si="373"/>
        <v/>
      </c>
      <c r="W285" s="301" t="str">
        <f t="shared" si="348"/>
        <v/>
      </c>
      <c r="X285" s="302" t="str">
        <f t="shared" si="374"/>
        <v/>
      </c>
      <c r="Y285" s="301" t="str">
        <f t="shared" si="349"/>
        <v/>
      </c>
      <c r="Z285" s="302" t="str">
        <f t="shared" si="375"/>
        <v/>
      </c>
      <c r="AA285" s="301" t="str">
        <f t="shared" si="350"/>
        <v/>
      </c>
      <c r="AB285" s="302" t="str">
        <f t="shared" si="376"/>
        <v/>
      </c>
      <c r="AC285" s="301" t="str">
        <f t="shared" si="351"/>
        <v/>
      </c>
      <c r="AD285" s="302" t="str">
        <f t="shared" si="377"/>
        <v/>
      </c>
      <c r="AE285" s="301" t="str">
        <f t="shared" si="352"/>
        <v/>
      </c>
      <c r="AF285" s="302" t="str">
        <f t="shared" si="378"/>
        <v/>
      </c>
      <c r="AG285" s="301" t="str">
        <f t="shared" si="353"/>
        <v/>
      </c>
      <c r="AH285" s="302" t="str">
        <f t="shared" si="379"/>
        <v/>
      </c>
      <c r="AI285" s="301" t="str">
        <f t="shared" si="354"/>
        <v/>
      </c>
      <c r="AJ285" s="302" t="str">
        <f t="shared" si="380"/>
        <v/>
      </c>
      <c r="AK285" s="301" t="str">
        <f t="shared" si="355"/>
        <v/>
      </c>
      <c r="AL285" s="302" t="str">
        <f t="shared" si="381"/>
        <v/>
      </c>
      <c r="AM285" s="301" t="str">
        <f t="shared" si="356"/>
        <v/>
      </c>
      <c r="AN285" s="302" t="str">
        <f t="shared" si="382"/>
        <v/>
      </c>
      <c r="AO285" s="301" t="str">
        <f t="shared" si="357"/>
        <v/>
      </c>
      <c r="AP285" s="302" t="str">
        <f t="shared" si="383"/>
        <v/>
      </c>
      <c r="AQ285" s="301" t="str">
        <f t="shared" si="358"/>
        <v/>
      </c>
      <c r="AR285" s="302" t="str">
        <f t="shared" si="384"/>
        <v/>
      </c>
      <c r="AS285" s="301" t="str">
        <f t="shared" si="359"/>
        <v/>
      </c>
      <c r="AT285" s="302" t="str">
        <f t="shared" si="385"/>
        <v/>
      </c>
      <c r="AU285" s="301" t="str">
        <f t="shared" si="360"/>
        <v/>
      </c>
      <c r="AV285" s="302" t="str">
        <f t="shared" si="386"/>
        <v/>
      </c>
      <c r="AW285" s="301" t="str">
        <f t="shared" si="361"/>
        <v/>
      </c>
      <c r="AX285" s="302" t="str">
        <f t="shared" si="387"/>
        <v/>
      </c>
      <c r="AY285" s="301" t="str">
        <f t="shared" si="362"/>
        <v/>
      </c>
      <c r="AZ285" s="302" t="str">
        <f t="shared" si="388"/>
        <v/>
      </c>
      <c r="BA285" s="301" t="str">
        <f t="shared" si="391"/>
        <v/>
      </c>
      <c r="BB285" s="302" t="str">
        <f t="shared" si="389"/>
        <v/>
      </c>
      <c r="BC285" s="301" t="str">
        <f t="shared" si="392"/>
        <v/>
      </c>
      <c r="BD285" s="302" t="str">
        <f t="shared" si="390"/>
        <v/>
      </c>
      <c r="BE285" s="301" t="str">
        <f t="shared" si="393"/>
        <v/>
      </c>
    </row>
    <row r="286" spans="1:57" ht="26.25" hidden="1" customHeight="1">
      <c r="A286" s="242">
        <v>151</v>
      </c>
      <c r="B286" s="473"/>
      <c r="C286" s="474" t="str">
        <f t="shared" si="363"/>
        <v/>
      </c>
      <c r="D286" s="302" t="str">
        <f t="shared" ca="1" si="364"/>
        <v/>
      </c>
      <c r="E286" s="301" t="str">
        <f t="shared" si="339"/>
        <v/>
      </c>
      <c r="F286" s="302" t="str">
        <f t="shared" ca="1" si="365"/>
        <v/>
      </c>
      <c r="G286" s="301" t="str">
        <f t="shared" si="340"/>
        <v/>
      </c>
      <c r="H286" s="302" t="str">
        <f t="shared" ca="1" si="366"/>
        <v/>
      </c>
      <c r="I286" s="301" t="str">
        <f t="shared" si="341"/>
        <v/>
      </c>
      <c r="J286" s="302" t="str">
        <f t="shared" ca="1" si="367"/>
        <v/>
      </c>
      <c r="K286" s="301" t="str">
        <f t="shared" si="342"/>
        <v/>
      </c>
      <c r="L286" s="302" t="str">
        <f t="shared" ca="1" si="368"/>
        <v/>
      </c>
      <c r="M286" s="301" t="str">
        <f t="shared" si="343"/>
        <v/>
      </c>
      <c r="N286" s="302" t="str">
        <f t="shared" ca="1" si="369"/>
        <v/>
      </c>
      <c r="O286" s="301" t="str">
        <f t="shared" si="344"/>
        <v/>
      </c>
      <c r="P286" s="302" t="str">
        <f t="shared" ca="1" si="370"/>
        <v/>
      </c>
      <c r="Q286" s="301" t="str">
        <f t="shared" si="345"/>
        <v/>
      </c>
      <c r="R286" s="302" t="str">
        <f t="shared" ca="1" si="371"/>
        <v/>
      </c>
      <c r="S286" s="301" t="str">
        <f t="shared" si="346"/>
        <v/>
      </c>
      <c r="T286" s="302" t="str">
        <f t="shared" si="372"/>
        <v/>
      </c>
      <c r="U286" s="301" t="str">
        <f t="shared" si="347"/>
        <v/>
      </c>
      <c r="V286" s="302" t="str">
        <f t="shared" si="373"/>
        <v/>
      </c>
      <c r="W286" s="301" t="str">
        <f t="shared" si="348"/>
        <v/>
      </c>
      <c r="X286" s="302" t="str">
        <f t="shared" si="374"/>
        <v/>
      </c>
      <c r="Y286" s="301" t="str">
        <f t="shared" si="349"/>
        <v/>
      </c>
      <c r="Z286" s="302" t="str">
        <f t="shared" si="375"/>
        <v/>
      </c>
      <c r="AA286" s="301" t="str">
        <f t="shared" si="350"/>
        <v/>
      </c>
      <c r="AB286" s="302" t="str">
        <f t="shared" si="376"/>
        <v/>
      </c>
      <c r="AC286" s="301" t="str">
        <f t="shared" si="351"/>
        <v/>
      </c>
      <c r="AD286" s="302" t="str">
        <f t="shared" si="377"/>
        <v/>
      </c>
      <c r="AE286" s="301" t="str">
        <f t="shared" si="352"/>
        <v/>
      </c>
      <c r="AF286" s="302" t="str">
        <f t="shared" si="378"/>
        <v/>
      </c>
      <c r="AG286" s="301" t="str">
        <f t="shared" si="353"/>
        <v/>
      </c>
      <c r="AH286" s="302" t="str">
        <f t="shared" si="379"/>
        <v/>
      </c>
      <c r="AI286" s="301" t="str">
        <f t="shared" si="354"/>
        <v/>
      </c>
      <c r="AJ286" s="302" t="str">
        <f t="shared" si="380"/>
        <v/>
      </c>
      <c r="AK286" s="301" t="str">
        <f t="shared" si="355"/>
        <v/>
      </c>
      <c r="AL286" s="302" t="str">
        <f t="shared" si="381"/>
        <v/>
      </c>
      <c r="AM286" s="301" t="str">
        <f t="shared" si="356"/>
        <v/>
      </c>
      <c r="AN286" s="302" t="str">
        <f t="shared" si="382"/>
        <v/>
      </c>
      <c r="AO286" s="301" t="str">
        <f t="shared" si="357"/>
        <v/>
      </c>
      <c r="AP286" s="302" t="str">
        <f t="shared" si="383"/>
        <v/>
      </c>
      <c r="AQ286" s="301" t="str">
        <f t="shared" si="358"/>
        <v/>
      </c>
      <c r="AR286" s="302" t="str">
        <f t="shared" si="384"/>
        <v/>
      </c>
      <c r="AS286" s="301" t="str">
        <f t="shared" si="359"/>
        <v/>
      </c>
      <c r="AT286" s="302" t="str">
        <f t="shared" si="385"/>
        <v/>
      </c>
      <c r="AU286" s="301" t="str">
        <f t="shared" si="360"/>
        <v/>
      </c>
      <c r="AV286" s="302" t="str">
        <f t="shared" si="386"/>
        <v/>
      </c>
      <c r="AW286" s="301" t="str">
        <f t="shared" si="361"/>
        <v/>
      </c>
      <c r="AX286" s="302" t="str">
        <f t="shared" si="387"/>
        <v/>
      </c>
      <c r="AY286" s="301" t="str">
        <f t="shared" si="362"/>
        <v/>
      </c>
      <c r="AZ286" s="302" t="str">
        <f t="shared" si="388"/>
        <v/>
      </c>
      <c r="BA286" s="301" t="str">
        <f t="shared" si="391"/>
        <v/>
      </c>
      <c r="BB286" s="302" t="str">
        <f t="shared" si="389"/>
        <v/>
      </c>
      <c r="BC286" s="301" t="str">
        <f t="shared" si="392"/>
        <v/>
      </c>
      <c r="BD286" s="302" t="str">
        <f t="shared" si="390"/>
        <v/>
      </c>
      <c r="BE286" s="301" t="str">
        <f t="shared" si="393"/>
        <v/>
      </c>
    </row>
    <row r="287" spans="1:57" ht="26.25" hidden="1" customHeight="1">
      <c r="A287" s="242">
        <v>152</v>
      </c>
      <c r="B287" s="473"/>
      <c r="C287" s="474" t="str">
        <f t="shared" si="363"/>
        <v/>
      </c>
      <c r="D287" s="302" t="str">
        <f t="shared" ca="1" si="364"/>
        <v/>
      </c>
      <c r="E287" s="301" t="str">
        <f t="shared" si="339"/>
        <v/>
      </c>
      <c r="F287" s="302" t="str">
        <f t="shared" ca="1" si="365"/>
        <v/>
      </c>
      <c r="G287" s="301" t="str">
        <f t="shared" si="340"/>
        <v/>
      </c>
      <c r="H287" s="302" t="str">
        <f t="shared" ca="1" si="366"/>
        <v/>
      </c>
      <c r="I287" s="301" t="str">
        <f t="shared" si="341"/>
        <v/>
      </c>
      <c r="J287" s="302" t="str">
        <f t="shared" ca="1" si="367"/>
        <v/>
      </c>
      <c r="K287" s="301" t="str">
        <f t="shared" si="342"/>
        <v/>
      </c>
      <c r="L287" s="302" t="str">
        <f t="shared" ca="1" si="368"/>
        <v/>
      </c>
      <c r="M287" s="301" t="str">
        <f t="shared" si="343"/>
        <v/>
      </c>
      <c r="N287" s="302" t="str">
        <f t="shared" ca="1" si="369"/>
        <v/>
      </c>
      <c r="O287" s="301" t="str">
        <f t="shared" si="344"/>
        <v/>
      </c>
      <c r="P287" s="302" t="str">
        <f t="shared" ca="1" si="370"/>
        <v/>
      </c>
      <c r="Q287" s="301" t="str">
        <f t="shared" si="345"/>
        <v/>
      </c>
      <c r="R287" s="302" t="str">
        <f t="shared" ca="1" si="371"/>
        <v/>
      </c>
      <c r="S287" s="301" t="str">
        <f t="shared" si="346"/>
        <v/>
      </c>
      <c r="T287" s="302" t="str">
        <f t="shared" si="372"/>
        <v/>
      </c>
      <c r="U287" s="301" t="str">
        <f t="shared" si="347"/>
        <v/>
      </c>
      <c r="V287" s="302" t="str">
        <f t="shared" si="373"/>
        <v/>
      </c>
      <c r="W287" s="301" t="str">
        <f t="shared" si="348"/>
        <v/>
      </c>
      <c r="X287" s="302" t="str">
        <f t="shared" si="374"/>
        <v/>
      </c>
      <c r="Y287" s="301" t="str">
        <f t="shared" si="349"/>
        <v/>
      </c>
      <c r="Z287" s="302" t="str">
        <f t="shared" si="375"/>
        <v/>
      </c>
      <c r="AA287" s="301" t="str">
        <f t="shared" si="350"/>
        <v/>
      </c>
      <c r="AB287" s="302" t="str">
        <f t="shared" si="376"/>
        <v/>
      </c>
      <c r="AC287" s="301" t="str">
        <f t="shared" si="351"/>
        <v/>
      </c>
      <c r="AD287" s="302" t="str">
        <f t="shared" si="377"/>
        <v/>
      </c>
      <c r="AE287" s="301" t="str">
        <f t="shared" si="352"/>
        <v/>
      </c>
      <c r="AF287" s="302" t="str">
        <f t="shared" si="378"/>
        <v/>
      </c>
      <c r="AG287" s="301" t="str">
        <f t="shared" si="353"/>
        <v/>
      </c>
      <c r="AH287" s="302" t="str">
        <f t="shared" si="379"/>
        <v/>
      </c>
      <c r="AI287" s="301" t="str">
        <f t="shared" si="354"/>
        <v/>
      </c>
      <c r="AJ287" s="302" t="str">
        <f t="shared" si="380"/>
        <v/>
      </c>
      <c r="AK287" s="301" t="str">
        <f t="shared" si="355"/>
        <v/>
      </c>
      <c r="AL287" s="302" t="str">
        <f t="shared" si="381"/>
        <v/>
      </c>
      <c r="AM287" s="301" t="str">
        <f t="shared" si="356"/>
        <v/>
      </c>
      <c r="AN287" s="302" t="str">
        <f t="shared" si="382"/>
        <v/>
      </c>
      <c r="AO287" s="301" t="str">
        <f t="shared" si="357"/>
        <v/>
      </c>
      <c r="AP287" s="302" t="str">
        <f t="shared" si="383"/>
        <v/>
      </c>
      <c r="AQ287" s="301" t="str">
        <f t="shared" si="358"/>
        <v/>
      </c>
      <c r="AR287" s="302" t="str">
        <f t="shared" si="384"/>
        <v/>
      </c>
      <c r="AS287" s="301" t="str">
        <f t="shared" si="359"/>
        <v/>
      </c>
      <c r="AT287" s="302" t="str">
        <f t="shared" si="385"/>
        <v/>
      </c>
      <c r="AU287" s="301" t="str">
        <f t="shared" si="360"/>
        <v/>
      </c>
      <c r="AV287" s="302" t="str">
        <f t="shared" si="386"/>
        <v/>
      </c>
      <c r="AW287" s="301" t="str">
        <f t="shared" si="361"/>
        <v/>
      </c>
      <c r="AX287" s="302" t="str">
        <f t="shared" si="387"/>
        <v/>
      </c>
      <c r="AY287" s="301" t="str">
        <f t="shared" si="362"/>
        <v/>
      </c>
      <c r="AZ287" s="302" t="str">
        <f t="shared" si="388"/>
        <v/>
      </c>
      <c r="BA287" s="301" t="str">
        <f t="shared" si="391"/>
        <v/>
      </c>
      <c r="BB287" s="302" t="str">
        <f t="shared" si="389"/>
        <v/>
      </c>
      <c r="BC287" s="301" t="str">
        <f t="shared" si="392"/>
        <v/>
      </c>
      <c r="BD287" s="302" t="str">
        <f t="shared" si="390"/>
        <v/>
      </c>
      <c r="BE287" s="301" t="str">
        <f t="shared" si="393"/>
        <v/>
      </c>
    </row>
    <row r="288" spans="1:57" ht="26.25" hidden="1" customHeight="1">
      <c r="A288" s="242">
        <v>153</v>
      </c>
      <c r="B288" s="473"/>
      <c r="C288" s="474" t="str">
        <f t="shared" si="363"/>
        <v/>
      </c>
      <c r="D288" s="302" t="str">
        <f t="shared" ca="1" si="364"/>
        <v/>
      </c>
      <c r="E288" s="301" t="str">
        <f t="shared" si="339"/>
        <v/>
      </c>
      <c r="F288" s="302" t="str">
        <f t="shared" ca="1" si="365"/>
        <v/>
      </c>
      <c r="G288" s="301" t="str">
        <f t="shared" si="340"/>
        <v/>
      </c>
      <c r="H288" s="302" t="str">
        <f t="shared" ca="1" si="366"/>
        <v/>
      </c>
      <c r="I288" s="301" t="str">
        <f t="shared" si="341"/>
        <v/>
      </c>
      <c r="J288" s="302" t="str">
        <f t="shared" ca="1" si="367"/>
        <v/>
      </c>
      <c r="K288" s="301" t="str">
        <f t="shared" si="342"/>
        <v/>
      </c>
      <c r="L288" s="302" t="str">
        <f t="shared" ca="1" si="368"/>
        <v/>
      </c>
      <c r="M288" s="301" t="str">
        <f t="shared" si="343"/>
        <v/>
      </c>
      <c r="N288" s="302" t="str">
        <f t="shared" ca="1" si="369"/>
        <v/>
      </c>
      <c r="O288" s="301" t="str">
        <f t="shared" si="344"/>
        <v/>
      </c>
      <c r="P288" s="302" t="str">
        <f t="shared" ca="1" si="370"/>
        <v/>
      </c>
      <c r="Q288" s="301" t="str">
        <f t="shared" si="345"/>
        <v/>
      </c>
      <c r="R288" s="302" t="str">
        <f t="shared" ca="1" si="371"/>
        <v/>
      </c>
      <c r="S288" s="301" t="str">
        <f t="shared" si="346"/>
        <v/>
      </c>
      <c r="T288" s="302" t="str">
        <f t="shared" si="372"/>
        <v/>
      </c>
      <c r="U288" s="301" t="str">
        <f t="shared" si="347"/>
        <v/>
      </c>
      <c r="V288" s="302" t="str">
        <f t="shared" si="373"/>
        <v/>
      </c>
      <c r="W288" s="301" t="str">
        <f t="shared" si="348"/>
        <v/>
      </c>
      <c r="X288" s="302" t="str">
        <f t="shared" si="374"/>
        <v/>
      </c>
      <c r="Y288" s="301" t="str">
        <f t="shared" si="349"/>
        <v/>
      </c>
      <c r="Z288" s="302" t="str">
        <f t="shared" si="375"/>
        <v/>
      </c>
      <c r="AA288" s="301" t="str">
        <f t="shared" si="350"/>
        <v/>
      </c>
      <c r="AB288" s="302" t="str">
        <f t="shared" si="376"/>
        <v/>
      </c>
      <c r="AC288" s="301" t="str">
        <f t="shared" si="351"/>
        <v/>
      </c>
      <c r="AD288" s="302" t="str">
        <f t="shared" si="377"/>
        <v/>
      </c>
      <c r="AE288" s="301" t="str">
        <f t="shared" si="352"/>
        <v/>
      </c>
      <c r="AF288" s="302" t="str">
        <f t="shared" si="378"/>
        <v/>
      </c>
      <c r="AG288" s="301" t="str">
        <f t="shared" si="353"/>
        <v/>
      </c>
      <c r="AH288" s="302" t="str">
        <f t="shared" si="379"/>
        <v/>
      </c>
      <c r="AI288" s="301" t="str">
        <f t="shared" si="354"/>
        <v/>
      </c>
      <c r="AJ288" s="302" t="str">
        <f t="shared" si="380"/>
        <v/>
      </c>
      <c r="AK288" s="301" t="str">
        <f t="shared" si="355"/>
        <v/>
      </c>
      <c r="AL288" s="302" t="str">
        <f t="shared" si="381"/>
        <v/>
      </c>
      <c r="AM288" s="301" t="str">
        <f t="shared" si="356"/>
        <v/>
      </c>
      <c r="AN288" s="302" t="str">
        <f t="shared" si="382"/>
        <v/>
      </c>
      <c r="AO288" s="301" t="str">
        <f t="shared" si="357"/>
        <v/>
      </c>
      <c r="AP288" s="302" t="str">
        <f t="shared" si="383"/>
        <v/>
      </c>
      <c r="AQ288" s="301" t="str">
        <f t="shared" si="358"/>
        <v/>
      </c>
      <c r="AR288" s="302" t="str">
        <f t="shared" si="384"/>
        <v/>
      </c>
      <c r="AS288" s="301" t="str">
        <f t="shared" si="359"/>
        <v/>
      </c>
      <c r="AT288" s="302" t="str">
        <f t="shared" si="385"/>
        <v/>
      </c>
      <c r="AU288" s="301" t="str">
        <f t="shared" si="360"/>
        <v/>
      </c>
      <c r="AV288" s="302" t="str">
        <f t="shared" si="386"/>
        <v/>
      </c>
      <c r="AW288" s="301" t="str">
        <f t="shared" si="361"/>
        <v/>
      </c>
      <c r="AX288" s="302" t="str">
        <f t="shared" si="387"/>
        <v/>
      </c>
      <c r="AY288" s="301" t="str">
        <f t="shared" si="362"/>
        <v/>
      </c>
      <c r="AZ288" s="302" t="str">
        <f t="shared" si="388"/>
        <v/>
      </c>
      <c r="BA288" s="301" t="str">
        <f t="shared" si="391"/>
        <v/>
      </c>
      <c r="BB288" s="302" t="str">
        <f t="shared" si="389"/>
        <v/>
      </c>
      <c r="BC288" s="301" t="str">
        <f t="shared" si="392"/>
        <v/>
      </c>
      <c r="BD288" s="302" t="str">
        <f t="shared" si="390"/>
        <v/>
      </c>
      <c r="BE288" s="301" t="str">
        <f t="shared" si="393"/>
        <v/>
      </c>
    </row>
    <row r="289" spans="1:57" ht="26.25" hidden="1" customHeight="1">
      <c r="A289" s="242">
        <v>154</v>
      </c>
      <c r="B289" s="473"/>
      <c r="C289" s="474" t="str">
        <f t="shared" si="363"/>
        <v/>
      </c>
      <c r="D289" s="302" t="str">
        <f t="shared" ca="1" si="364"/>
        <v/>
      </c>
      <c r="E289" s="301" t="str">
        <f t="shared" si="339"/>
        <v/>
      </c>
      <c r="F289" s="302" t="str">
        <f t="shared" ca="1" si="365"/>
        <v/>
      </c>
      <c r="G289" s="301" t="str">
        <f t="shared" si="340"/>
        <v/>
      </c>
      <c r="H289" s="302" t="str">
        <f t="shared" ca="1" si="366"/>
        <v/>
      </c>
      <c r="I289" s="301" t="str">
        <f t="shared" si="341"/>
        <v/>
      </c>
      <c r="J289" s="302" t="str">
        <f t="shared" ca="1" si="367"/>
        <v/>
      </c>
      <c r="K289" s="301" t="str">
        <f t="shared" si="342"/>
        <v/>
      </c>
      <c r="L289" s="302" t="str">
        <f t="shared" ca="1" si="368"/>
        <v/>
      </c>
      <c r="M289" s="301" t="str">
        <f t="shared" si="343"/>
        <v/>
      </c>
      <c r="N289" s="302" t="str">
        <f t="shared" ca="1" si="369"/>
        <v/>
      </c>
      <c r="O289" s="301" t="str">
        <f t="shared" si="344"/>
        <v/>
      </c>
      <c r="P289" s="302" t="str">
        <f t="shared" ca="1" si="370"/>
        <v/>
      </c>
      <c r="Q289" s="301" t="str">
        <f t="shared" si="345"/>
        <v/>
      </c>
      <c r="R289" s="302" t="str">
        <f t="shared" ca="1" si="371"/>
        <v/>
      </c>
      <c r="S289" s="301" t="str">
        <f t="shared" si="346"/>
        <v/>
      </c>
      <c r="T289" s="302" t="str">
        <f t="shared" si="372"/>
        <v/>
      </c>
      <c r="U289" s="301" t="str">
        <f t="shared" si="347"/>
        <v/>
      </c>
      <c r="V289" s="302" t="str">
        <f t="shared" si="373"/>
        <v/>
      </c>
      <c r="W289" s="301" t="str">
        <f t="shared" si="348"/>
        <v/>
      </c>
      <c r="X289" s="302" t="str">
        <f t="shared" si="374"/>
        <v/>
      </c>
      <c r="Y289" s="301" t="str">
        <f t="shared" si="349"/>
        <v/>
      </c>
      <c r="Z289" s="302" t="str">
        <f t="shared" si="375"/>
        <v/>
      </c>
      <c r="AA289" s="301" t="str">
        <f t="shared" si="350"/>
        <v/>
      </c>
      <c r="AB289" s="302" t="str">
        <f t="shared" si="376"/>
        <v/>
      </c>
      <c r="AC289" s="301" t="str">
        <f t="shared" si="351"/>
        <v/>
      </c>
      <c r="AD289" s="302" t="str">
        <f t="shared" si="377"/>
        <v/>
      </c>
      <c r="AE289" s="301" t="str">
        <f t="shared" si="352"/>
        <v/>
      </c>
      <c r="AF289" s="302" t="str">
        <f t="shared" si="378"/>
        <v/>
      </c>
      <c r="AG289" s="301" t="str">
        <f t="shared" si="353"/>
        <v/>
      </c>
      <c r="AH289" s="302" t="str">
        <f t="shared" si="379"/>
        <v/>
      </c>
      <c r="AI289" s="301" t="str">
        <f t="shared" si="354"/>
        <v/>
      </c>
      <c r="AJ289" s="302" t="str">
        <f t="shared" si="380"/>
        <v/>
      </c>
      <c r="AK289" s="301" t="str">
        <f t="shared" si="355"/>
        <v/>
      </c>
      <c r="AL289" s="302" t="str">
        <f t="shared" si="381"/>
        <v/>
      </c>
      <c r="AM289" s="301" t="str">
        <f t="shared" si="356"/>
        <v/>
      </c>
      <c r="AN289" s="302" t="str">
        <f t="shared" si="382"/>
        <v/>
      </c>
      <c r="AO289" s="301" t="str">
        <f t="shared" si="357"/>
        <v/>
      </c>
      <c r="AP289" s="302" t="str">
        <f t="shared" si="383"/>
        <v/>
      </c>
      <c r="AQ289" s="301" t="str">
        <f t="shared" si="358"/>
        <v/>
      </c>
      <c r="AR289" s="302" t="str">
        <f t="shared" si="384"/>
        <v/>
      </c>
      <c r="AS289" s="301" t="str">
        <f t="shared" si="359"/>
        <v/>
      </c>
      <c r="AT289" s="302" t="str">
        <f t="shared" si="385"/>
        <v/>
      </c>
      <c r="AU289" s="301" t="str">
        <f t="shared" si="360"/>
        <v/>
      </c>
      <c r="AV289" s="302" t="str">
        <f t="shared" si="386"/>
        <v/>
      </c>
      <c r="AW289" s="301" t="str">
        <f t="shared" si="361"/>
        <v/>
      </c>
      <c r="AX289" s="302" t="str">
        <f t="shared" si="387"/>
        <v/>
      </c>
      <c r="AY289" s="301" t="str">
        <f t="shared" si="362"/>
        <v/>
      </c>
      <c r="AZ289" s="302" t="str">
        <f t="shared" si="388"/>
        <v/>
      </c>
      <c r="BA289" s="301" t="str">
        <f t="shared" si="391"/>
        <v/>
      </c>
      <c r="BB289" s="302" t="str">
        <f t="shared" si="389"/>
        <v/>
      </c>
      <c r="BC289" s="301" t="str">
        <f t="shared" si="392"/>
        <v/>
      </c>
      <c r="BD289" s="302" t="str">
        <f t="shared" si="390"/>
        <v/>
      </c>
      <c r="BE289" s="301" t="str">
        <f t="shared" si="393"/>
        <v/>
      </c>
    </row>
    <row r="290" spans="1:57" ht="26.25" hidden="1" customHeight="1">
      <c r="A290" s="242">
        <v>155</v>
      </c>
      <c r="B290" s="473"/>
      <c r="C290" s="474" t="str">
        <f t="shared" si="363"/>
        <v/>
      </c>
      <c r="D290" s="302" t="str">
        <f t="shared" ca="1" si="364"/>
        <v/>
      </c>
      <c r="E290" s="301" t="str">
        <f t="shared" ref="E290:E337" si="394">IF($B290="","",IF(D290="","",IF($L$4="Media aritmética",(D290&lt;=$C290)*($H$5/$C$5)+(D290&gt;$C290)*0,IF(AND(ROUND(AVERAGE($D290,$F290,$H290,$J290,$L290,$N290,$P290,$R290,$T290,$V290,$X290,$Z290,$AB290,$AD290,$AF290,$AH290,$AJ290,AL290,AN290,AP290,AR290,AT290,AV290,AX290,AZ290,BB290,BD290,BF290,BH290,BJ290),2)-$C290/2&lt;=D290,(ROUND(AVERAGE($D290,$F290,$H290,$J290,$L290,$N290,$P290,$R290,$T290,$V290,$X290,$Z290,$AB290,$AD290,$AF290,$AH290,$AJ290,AL290,AN290,AP290,AR290,AT290,AV290,AX290,AZ290,BB290,BD290,BF290,BH290,BJ290),2)+$C290/2&gt;D290)),($H$5/$C$5),0))))</f>
        <v/>
      </c>
      <c r="F290" s="302" t="str">
        <f t="shared" ca="1" si="365"/>
        <v/>
      </c>
      <c r="G290" s="301" t="str">
        <f t="shared" ref="G290:G337" si="395">IF($B290="","",IF(F290="","",IF($L$4="Media aritmética",(F290&lt;=$C290)*($H$5/$C$5)+(F290&gt;$C290)*0,IF(AND(ROUND(AVERAGE($D290,$F290,$H290,$J290,$L290,$N290,$P290,$R290,$T290,$V290,$X290,$Z290,$AB290,$AD290,$AF290,$AH290,$AJ290,AL290,AN290,AP290,AR290,AT290,AV290,AX290,AZ290,BB290,BD290,BF290,BH290,BJ290),2)-$C290/2&lt;=F290,(ROUND(AVERAGE($D290,$F290,$H290,$J290,$L290,$N290,$P290,$R290,$T290,$V290,$X290,$Z290,$AB290,$AD290,$AF290,$AH290,$AJ290,AL290,AN290,AP290,AR290,AT290,AV290,AX290,AZ290,BB290,BD290,BF290,BH290,BJ290),2)+$C290/2&gt;F290)),($H$5/$C$5),0))))</f>
        <v/>
      </c>
      <c r="H290" s="302" t="str">
        <f t="shared" ca="1" si="366"/>
        <v/>
      </c>
      <c r="I290" s="301" t="str">
        <f t="shared" ref="I290:I337" si="396">IF($B290="","",IF(H290="","",IF($L$4="Media aritmética",(H290&lt;=$C290)*($H$5/$C$5)+(H290&gt;$C290)*0,IF(AND(ROUND(AVERAGE($D290,$F290,$H290,$J290,$L290,$N290,$P290,$R290,$T290,$V290,$X290,$Z290,$AB290,$AD290,$AF290,$AH290,$AJ290,AL290,AN290,AP290,AR290,AT290,AV290,AX290,AZ290,BB290,BD290,BF290,BH290,BJ290),2)-$C290/2&lt;=H290,(ROUND(AVERAGE($D290,$F290,$H290,$J290,$L290,$N290,$P290,$R290,$T290,$V290,$X290,$Z290,$AB290,$AD290,$AF290,$AH290,$AJ290,AL290,AN290,AP290,AR290,AT290,AV290,AX290,AZ290,BB290,BD290,BF290,BH290,BJ290),2)+$C290/2&gt;H290)),($H$5/$C$5),0))))</f>
        <v/>
      </c>
      <c r="J290" s="302" t="str">
        <f t="shared" ca="1" si="367"/>
        <v/>
      </c>
      <c r="K290" s="301" t="str">
        <f t="shared" ref="K290:K337" si="397">IF($B290="","",IF(J290="","",IF($L$4="Media aritmética",(J290&lt;=$C290)*($H$5/$C$5)+(J290&gt;$C290)*0,IF(AND(ROUND(AVERAGE($D290,$F290,$H290,$J290,$L290,$N290,$P290,$R290,$T290,$V290,$X290,$Z290,$AB290,$AD290,$AF290,$AH290,$AJ290,AL290,AN290,AP290,AR290,AT290,AV290,AX290,AZ290,BB290,BD290,BF290,BH290,BJ290),2)-$C290/2&lt;=J290,(ROUND(AVERAGE($D290,$F290,$H290,$J290,$L290,$N290,$P290,$R290,$T290,$V290,$X290,$Z290,$AB290,$AD290,$AF290,$AH290,$AJ290,AL290,AN290,AP290,AR290,AT290,AV290,AX290,AZ290,BB290,BD290,BF290,BH290,BJ290),2)+$C290/2&gt;J290)),($H$5/$C$5),0))))</f>
        <v/>
      </c>
      <c r="L290" s="302" t="str">
        <f t="shared" ca="1" si="368"/>
        <v/>
      </c>
      <c r="M290" s="301" t="str">
        <f t="shared" ref="M290:M337" si="398">IF($B290="","",IF(L290="","",IF($L$4="Media aritmética",(L290&lt;=$C290)*($H$5/$C$5)+(L290&gt;$C290)*0,IF(AND(ROUND(AVERAGE($D290,$F290,$H290,$J290,$L290,$N290,$P290,$R290,$T290,$V290,$X290,$Z290,$AB290,$AD290,$AF290,$AH290,$AJ290,AL290,AN290,AP290,AR290,AT290,AV290,AX290,AZ290,BB290,BD290,BF290,BH290,BJ290),2)-$C290/2&lt;=L290,(ROUND(AVERAGE($D290,$F290,$H290,$J290,$L290,$N290,$P290,$R290,$T290,$V290,$X290,$Z290,$AB290,$AD290,$AF290,$AH290,$AJ290,AL290,AN290,AP290,AR290,AT290,AV290,AX290,AZ290,BB290,BD290,BF290,BH290,BJ290),2)+$C290/2&gt;L290)),($H$5/$C$5),0))))</f>
        <v/>
      </c>
      <c r="N290" s="302" t="str">
        <f t="shared" ca="1" si="369"/>
        <v/>
      </c>
      <c r="O290" s="301" t="str">
        <f t="shared" ref="O290:O337" si="399">IF($B290="","",IF(N290="","",IF($L$4="Media aritmética",(N290&lt;=$C290)*($H$5/$C$5)+(N290&gt;$C290)*0,IF(AND(ROUND(AVERAGE($D290,$F290,$H290,$J290,$L290,$N290,$P290,$R290,$T290,$V290,$X290,$Z290,$AB290,$AD290,$AF290,$AH290,$AJ290,AL290,AN290,AP290,AR290,AT290,AV290,AX290,AZ290,BB290,BD290,BF290,BH290,BJ290),2)-$C290/2&lt;=N290,(ROUND(AVERAGE($D290,$F290,$H290,$J290,$L290,$N290,$P290,$R290,$T290,$V290,$X290,$Z290,$AB290,$AD290,$AF290,$AH290,$AJ290,AL290,AN290,AP290,AR290,AT290,AV290,AX290,AZ290,BB290,BD290,BF290,BH290,BJ290),2)+$C290/2&gt;N290)),($H$5/$C$5),0))))</f>
        <v/>
      </c>
      <c r="P290" s="302" t="str">
        <f t="shared" ca="1" si="370"/>
        <v/>
      </c>
      <c r="Q290" s="301" t="str">
        <f t="shared" ref="Q290:Q337" si="400">IF($B290="","",IF(P290="","",IF($L$4="Media aritmética",(P290&lt;=$C290)*($H$5/$C$5)+(P290&gt;$C290)*0,IF(AND(ROUND(AVERAGE($D290,$F290,$H290,$J290,$L290,$N290,$P290,$R290,$T290,$V290,$X290,$Z290,$AB290,$AD290,$AF290,$AH290,$AJ290,AL290,AN290,AP290,AR290,AT290,AV290,AX290,AZ290,BB290,BD290,BF290,BH290,BJ290),2)-$C290/2&lt;=P290,(ROUND(AVERAGE($D290,$F290,$H290,$J290,$L290,$N290,$P290,$R290,$T290,$V290,$X290,$Z290,$AB290,$AD290,$AF290,$AH290,$AJ290,AL290,AN290,AP290,AR290,AT290,AV290,AX290,AZ290,BB290,BD290,BF290,BH290,BJ290),2)+$C290/2&gt;P290)),($H$5/$C$5),0))))</f>
        <v/>
      </c>
      <c r="R290" s="302" t="str">
        <f t="shared" ca="1" si="371"/>
        <v/>
      </c>
      <c r="S290" s="301" t="str">
        <f t="shared" ref="S290:S337" si="401">IF($B290="","",IF(R290="","",IF($L$4="Media aritmética",(R290&lt;=$C290)*($H$5/$C$5)+(R290&gt;$C290)*0,IF(AND(ROUND(AVERAGE($D290,$F290,$H290,$J290,$L290,$N290,$P290,$R290,$T290,$V290,$X290,$Z290,$AB290,$AD290,$AF290,$AH290,$AJ290,AL290,AN290,AP290,AR290,AT290,AV290,AX290,AZ290,BB290,BD290,BF290,BH290,BJ290),2)-$C290/2&lt;=R290,(ROUND(AVERAGE($D290,$F290,$H290,$J290,$L290,$N290,$P290,$R290,$T290,$V290,$X290,$Z290,$AB290,$AD290,$AF290,$AH290,$AJ290,AL290,AN290,AP290,AR290,AT290,AV290,AX290,AZ290,BB290,BD290,BF290,BH290,BJ290),2)+$C290/2&gt;R290)),($H$5/$C$5),0))))</f>
        <v/>
      </c>
      <c r="T290" s="302" t="str">
        <f t="shared" si="372"/>
        <v/>
      </c>
      <c r="U290" s="301" t="str">
        <f t="shared" ref="U290:U337" si="402">IF($B290="","",IF(T290="","",IF($L$4="Media aritmética",(T290&lt;=$C290)*($H$5/$C$5)+(T290&gt;$C290)*0,IF(AND(ROUND(AVERAGE($D290,$F290,$H290,$J290,$L290,$N290,$P290,$R290,$T290,$V290,$X290,$Z290,$AB290,$AD290,$AF290,$AH290,$AJ290,AL290,AN290,AP290,AR290,AT290,AV290,AX290,AZ290,BB290,BD290,BF290,BH290,BJ290),2)-$C290/2&lt;=T290,(ROUND(AVERAGE($D290,$F290,$H290,$J290,$L290,$N290,$P290,$R290,$T290,$V290,$X290,$Z290,$AB290,$AD290,$AF290,$AH290,$AJ290,AL290,AN290,AP290,AR290,AT290,AV290,AX290,AZ290,BB290,BD290,BF290,BH290,BJ290),2)+$C290/2&gt;T290)),($H$5/$C$5),0))))</f>
        <v/>
      </c>
      <c r="V290" s="302" t="str">
        <f t="shared" si="373"/>
        <v/>
      </c>
      <c r="W290" s="301" t="str">
        <f t="shared" ref="W290:W337" si="403">IF($B290="","",IF(V290="","",IF($L$4="Media aritmética",(V290&lt;=$C290)*($H$5/$C$5)+(V290&gt;$C290)*0,IF(AND(ROUND(AVERAGE($D290,$F290,$H290,$J290,$L290,$N290,$P290,$R290,$T290,$V290,$X290,$Z290,$AB290,$AD290,$AF290,$AH290,$AJ290,AL290,AN290,AP290,AR290,AT290,AV290,AX290,AZ290,BB290,BD290,BF290,BH290,BJ290),2)-$C290/2&lt;=V290,(ROUND(AVERAGE($D290,$F290,$H290,$J290,$L290,$N290,$P290,$R290,$T290,$V290,$X290,$Z290,$AB290,$AD290,$AF290,$AH290,$AJ290,AL290,AN290,AP290,AR290,AT290,AV290,AX290,AZ290,BB290,BD290,BF290,BH290,BJ290),2)+$C290/2&gt;V290)),($H$5/$C$5),0))))</f>
        <v/>
      </c>
      <c r="X290" s="302" t="str">
        <f t="shared" si="374"/>
        <v/>
      </c>
      <c r="Y290" s="301" t="str">
        <f t="shared" ref="Y290:Y337" si="404">IF($B290="","",IF(X290="","",IF($L$4="Media aritmética",(X290&lt;=$C290)*($H$5/$C$5)+(X290&gt;$C290)*0,IF(AND(ROUND(AVERAGE($D290,$F290,$H290,$J290,$L290,$N290,$P290,$R290,$T290,$V290,$X290,$Z290,$AB290,$AD290,$AF290,$AH290,$AJ290,AL290,AN290,AP290,AR290,AT290,AV290,AX290,AZ290,BB290,BD290,BF290,BH290,BJ290),2)-$C290/2&lt;=X290,(ROUND(AVERAGE($D290,$F290,$H290,$J290,$L290,$N290,$P290,$R290,$T290,$V290,$X290,$Z290,$AB290,$AD290,$AF290,$AH290,$AJ290,AL290,AN290,AP290,AR290,AT290,AV290,AX290,AZ290,BB290,BD290,BF290,BH290,BJ290),2)+$C290/2&gt;X290)),($H$5/$C$5),0))))</f>
        <v/>
      </c>
      <c r="Z290" s="302" t="str">
        <f t="shared" si="375"/>
        <v/>
      </c>
      <c r="AA290" s="301" t="str">
        <f t="shared" ref="AA290:AA337" si="405">IF($B290="","",IF(Z290="","",IF($L$4="Media aritmética",(Z290&lt;=$C290)*($H$5/$C$5)+(Z290&gt;$C290)*0,IF(AND(ROUND(AVERAGE($D290,$F290,$H290,$J290,$L290,$N290,$P290,$R290,$T290,$V290,$X290,$Z290,$AB290,$AD290,$AF290,$AH290,$AJ290,AL290,AN290,AP290,AR290,AT290,AV290,AX290,AZ290,BB290,BD290,BF290,BH290,BJ290),2)-$C290/2&lt;=Z290,(ROUND(AVERAGE($D290,$F290,$H290,$J290,$L290,$N290,$P290,$R290,$T290,$V290,$X290,$Z290,$AB290,$AD290,$AF290,$AH290,$AJ290,AL290,AN290,AP290,AR290,AT290,AV290,AX290,AZ290,BB290,BD290,BF290,BH290,BJ290),2)+$C290/2&gt;Z290)),($H$5/$C$5),0))))</f>
        <v/>
      </c>
      <c r="AB290" s="302" t="str">
        <f t="shared" si="376"/>
        <v/>
      </c>
      <c r="AC290" s="301" t="str">
        <f t="shared" ref="AC290:AC337" si="406">IF($B290="","",IF(AB290="","",IF($L$4="Media aritmética",(AB290&lt;=$C290)*($H$5/$C$5)+(AB290&gt;$C290)*0,IF(AND(ROUND(AVERAGE($D290,$F290,$H290,$J290,$L290,$N290,$P290,$R290,$T290,$V290,$X290,$Z290,$AB290,$AD290,$AF290,$AH290,$AJ290,AL290,AN290,AP290,AR290,AT290,AV290,AX290,AZ290,BB290,BD290,BF290,BH290,BJ290),2)-$C290/2&lt;=AB290,(ROUND(AVERAGE($D290,$F290,$H290,$J290,$L290,$N290,$P290,$R290,$T290,$V290,$X290,$Z290,$AB290,$AD290,$AF290,$AH290,$AJ290,AL290,AN290,AP290,AR290,AT290,AV290,AX290,AZ290,BB290,BD290,BF290,BH290,BJ290),2)+$C290/2&gt;AB290)),($H$5/$C$5),0))))</f>
        <v/>
      </c>
      <c r="AD290" s="302" t="str">
        <f t="shared" si="377"/>
        <v/>
      </c>
      <c r="AE290" s="301" t="str">
        <f t="shared" ref="AE290:AE337" si="407">IF($B290="","",IF(AD290="","",IF($L$4="Media aritmética",(AD290&lt;=$C290)*($H$5/$C$5)+(AD290&gt;$C290)*0,IF(AND(ROUND(AVERAGE($D290,$F290,$H290,$J290,$L290,$N290,$P290,$R290,$T290,$V290,$X290,$Z290,$AB290,$AD290,$AF290,$AH290,$AJ290,AL290,AN290,AP290,AR290,AT290,AV290,AX290,AZ290,BB290,BD290,BF290,BH290,BJ290),2)-$C290/2&lt;=AD290,(ROUND(AVERAGE($D290,$F290,$H290,$J290,$L290,$N290,$P290,$R290,$T290,$V290,$X290,$Z290,$AB290,$AD290,$AF290,$AH290,$AJ290,AL290,AN290,AP290,AR290,AT290,AV290,AX290,AZ290,BB290,BD290,BF290,BH290,BJ290),2)+$C290/2&gt;AD290)),($H$5/$C$5),0))))</f>
        <v/>
      </c>
      <c r="AF290" s="302" t="str">
        <f t="shared" si="378"/>
        <v/>
      </c>
      <c r="AG290" s="301" t="str">
        <f t="shared" ref="AG290:AG337" si="408">IF($B290="","",IF(AF290="","",IF($L$4="Media aritmética",(AF290&lt;=$C290)*($H$5/$C$5)+(AF290&gt;$C290)*0,IF(AND(ROUND(AVERAGE($D290,$F290,$H290,$J290,$L290,$N290,$P290,$R290,$T290,$V290,$X290,$Z290,$AB290,$AD290,$AF290,$AH290,$AJ290,AL290,AN290,AP290,AR290,AT290,AV290,AX290,AZ290,BB290,BD290,BF290,BH290,BJ290),2)-$C290/2&lt;=AF290,(ROUND(AVERAGE($D290,$F290,$H290,$J290,$L290,$N290,$P290,$R290,$T290,$V290,$X290,$Z290,$AB290,$AD290,$AF290,$AH290,$AJ290,AL290,AN290,AP290,AR290,AT290,AV290,AX290,AZ290,BB290,BD290,BF290,BH290,BJ290),2)+$C290/2&gt;AF290)),($H$5/$C$5),0))))</f>
        <v/>
      </c>
      <c r="AH290" s="302" t="str">
        <f t="shared" si="379"/>
        <v/>
      </c>
      <c r="AI290" s="301" t="str">
        <f t="shared" ref="AI290:AI337" si="409">IF($B290="","",IF(AH290="","",IF($L$4="Media aritmética",(AH290&lt;=$C290)*($H$5/$C$5)+(AH290&gt;$C290)*0,IF(AND(ROUND(AVERAGE($D290,$F290,$H290,$J290,$L290,$N290,$P290,$R290,$T290,$V290,$X290,$Z290,$AB290,$AD290,$AF290,$AH290,$AJ290,AL290,AN290,AP290,AR290,AT290,AV290,AX290,AZ290,BB290,BD290,BF290,BH290,BJ290),2)-$C290/2&lt;=AH290,(ROUND(AVERAGE($D290,$F290,$H290,$J290,$L290,$N290,$P290,$R290,$T290,$V290,$X290,$Z290,$AB290,$AD290,$AF290,$AH290,$AJ290,AL290,AN290,AP290,AR290,AT290,AV290,AX290,AZ290,BB290,BD290,BF290,BH290,BJ290),2)+$C290/2&gt;AH290)),($H$5/$C$5),0))))</f>
        <v/>
      </c>
      <c r="AJ290" s="302" t="str">
        <f t="shared" si="380"/>
        <v/>
      </c>
      <c r="AK290" s="301" t="str">
        <f t="shared" ref="AK290:AK337" si="410">IF($B290="","",IF(AJ290="","",IF($L$4="Media aritmética",(AJ290&lt;=$C290)*($H$5/$C$5)+(AJ290&gt;$C290)*0,IF(AND(ROUND(AVERAGE($D290,$F290,$H290,$J290,$L290,$N290,$P290,$R290,$T290,$V290,$X290,$Z290,$AB290,$AD290,$AF290,$AH290,$AJ290,AL290,AN290,AP290,AR290,AT290,AV290,AX290,AZ290,BB290,BD290,BF290,BH290,BJ290),2)-$C290/2&lt;=AJ290,(ROUND(AVERAGE($D290,$F290,$H290,$J290,$L290,$N290,$P290,$R290,$T290,$V290,$X290,$Z290,$AB290,$AD290,$AF290,$AH290,$AJ290,AL290,AN290,AP290,AR290,AT290,AV290,AX290,AZ290,BB290,BD290,BF290,BH290,BJ290),2)+$C290/2&gt;AJ290)),($H$5/$C$5),0))))</f>
        <v/>
      </c>
      <c r="AL290" s="302" t="str">
        <f t="shared" si="381"/>
        <v/>
      </c>
      <c r="AM290" s="301" t="str">
        <f t="shared" ref="AM290:AM337" si="411">IF($B290="","",IF(AL290="","",IF($L$4="Media aritmética",(AL290&lt;=$C290)*($H$5/$C$5)+(AL290&gt;$C290)*0,IF(AND(ROUND(AVERAGE($D290,$F290,$H290,$J290,$L290,$N290,$P290,$R290,$T290,$V290,$X290,$Z290,$AB290,$AD290,$AF290,$AH290,$AJ290,AL290,AN290,AP290,AR290,AT290,AV290,AX290,AZ290,BB290,BD290,BF290,BH290,BJ290),2)-$C290/2&lt;=AL290,(ROUND(AVERAGE($D290,$F290,$H290,$J290,$L290,$N290,$P290,$R290,$T290,$V290,$X290,$Z290,$AB290,$AD290,$AF290,$AH290,$AJ290,AL290,AN290,AP290,AR290,AT290,AV290,AX290,AZ290,BB290,BD290,BF290,BH290,BJ290),2)+$C290/2&gt;AL290)),($H$5/$C$5),0))))</f>
        <v/>
      </c>
      <c r="AN290" s="302" t="str">
        <f t="shared" si="382"/>
        <v/>
      </c>
      <c r="AO290" s="301" t="str">
        <f t="shared" ref="AO290:AO337" si="412">IF($B290="","",IF(AN290="","",IF($L$4="Media aritmética",(AN290&lt;=$C290)*($H$5/$C$5)+(AN290&gt;$C290)*0,IF(AND(ROUND(AVERAGE($D290,$F290,$H290,$J290,$L290,$N290,$P290,$R290,$T290,$V290,$X290,$Z290,$AB290,$AD290,$AF290,$AH290,$AJ290,AL290,AN290,AP290,AR290,AT290,AV290,AX290,AZ290,BB290,BD290,BF290,BH290,BJ290),2)-$C290/2&lt;=AN290,(ROUND(AVERAGE($D290,$F290,$H290,$J290,$L290,$N290,$P290,$R290,$T290,$V290,$X290,$Z290,$AB290,$AD290,$AF290,$AH290,$AJ290,AL290,AN290,AP290,AR290,AT290,AV290,AX290,AZ290,BB290,BD290,BF290,BH290,BJ290),2)+$C290/2&gt;AN290)),($H$5/$C$5),0))))</f>
        <v/>
      </c>
      <c r="AP290" s="302" t="str">
        <f t="shared" si="383"/>
        <v/>
      </c>
      <c r="AQ290" s="301" t="str">
        <f t="shared" ref="AQ290:AQ337" si="413">IF($B290="","",IF(AP290="","",IF($L$4="Media aritmética",(AP290&lt;=$C290)*($H$5/$C$5)+(AP290&gt;$C290)*0,IF(AND(ROUND(AVERAGE($D290,$F290,$H290,$J290,$L290,$N290,$P290,$R290,$T290,$V290,$X290,$Z290,$AB290,$AD290,$AF290,$AH290,$AJ290,AL290,AN290,AP290,AR290,AT290,AV290,AX290,AZ290,BB290,BD290,BF290,BH290,BJ290),2)-$C290/2&lt;=AP290,(ROUND(AVERAGE($D290,$F290,$H290,$J290,$L290,$N290,$P290,$R290,$T290,$V290,$X290,$Z290,$AB290,$AD290,$AF290,$AH290,$AJ290,AL290,AN290,AP290,AR290,AT290,AV290,AX290,AZ290,BB290,BD290,BF290,BH290,BJ290),2)+$C290/2&gt;AP290)),($H$5/$C$5),0))))</f>
        <v/>
      </c>
      <c r="AR290" s="302" t="str">
        <f t="shared" si="384"/>
        <v/>
      </c>
      <c r="AS290" s="301" t="str">
        <f t="shared" ref="AS290:AS337" si="414">IF($B290="","",IF(AR290="","",IF($L$4="Media aritmética",(AR290&lt;=$C290)*($H$5/$C$5)+(AR290&gt;$C290)*0,IF(AND(ROUND(AVERAGE($D290,$F290,$H290,$J290,$L290,$N290,$P290,$R290,$T290,$V290,$X290,$Z290,$AB290,$AD290,$AF290,$AH290,$AJ290,AL290,AN290,AP290,AR290,AT290,AV290,AX290,AZ290,BB290,BD290,BF290,BH290,BJ290),2)-$C290/2&lt;=AR290,(ROUND(AVERAGE($D290,$F290,$H290,$J290,$L290,$N290,$P290,$R290,$T290,$V290,$X290,$Z290,$AB290,$AD290,$AF290,$AH290,$AJ290,AL290,AN290,AP290,AR290,AT290,AV290,AX290,AZ290,BB290,BD290,BF290,BH290,BJ290),2)+$C290/2&gt;AR290)),($H$5/$C$5),0))))</f>
        <v/>
      </c>
      <c r="AT290" s="302" t="str">
        <f t="shared" si="385"/>
        <v/>
      </c>
      <c r="AU290" s="301" t="str">
        <f t="shared" ref="AU290:AU337" si="415">IF($B290="","",IF(AT290="","",IF($L$4="Media aritmética",(AT290&lt;=$C290)*($H$5/$C$5)+(AT290&gt;$C290)*0,IF(AND(ROUND(AVERAGE($D290,$F290,$H290,$J290,$L290,$N290,$P290,$R290,$T290,$V290,$X290,$Z290,$AB290,$AD290,$AF290,$AH290,$AJ290,AL290,AN290,AP290,AR290,AT290,AV290,AX290,AZ290,BB290,BD290,BF290,BH290,BJ290),2)-$C290/2&lt;=AT290,(ROUND(AVERAGE($D290,$F290,$H290,$J290,$L290,$N290,$P290,$R290,$T290,$V290,$X290,$Z290,$AB290,$AD290,$AF290,$AH290,$AJ290,AL290,AN290,AP290,AR290,AT290,AV290,AX290,AZ290,BB290,BD290,BF290,BH290,BJ290),2)+$C290/2&gt;AT290)),($H$5/$C$5),0))))</f>
        <v/>
      </c>
      <c r="AV290" s="302" t="str">
        <f t="shared" si="386"/>
        <v/>
      </c>
      <c r="AW290" s="301" t="str">
        <f t="shared" ref="AW290:AW337" si="416">IF($B290="","",IF(AV290="","",IF($L$4="Media aritmética",(AV290&lt;=$C290)*($H$5/$C$5)+(AV290&gt;$C290)*0,IF(AND(ROUND(AVERAGE($D290,$F290,$H290,$J290,$L290,$N290,$P290,$R290,$T290,$V290,$X290,$Z290,$AB290,$AD290,$AF290,$AH290,$AJ290,AL290,AN290,AP290,AR290,AT290,AV290,AX290,AZ290,BB290,BD290,BF290,BH290,BJ290),2)-$C290/2&lt;=AV290,(ROUND(AVERAGE($D290,$F290,$H290,$J290,$L290,$N290,$P290,$R290,$T290,$V290,$X290,$Z290,$AB290,$AD290,$AF290,$AH290,$AJ290,AL290,AN290,AP290,AR290,AT290,AV290,AX290,AZ290,BB290,BD290,BF290,BH290,BJ290),2)+$C290/2&gt;AV290)),($H$5/$C$5),0))))</f>
        <v/>
      </c>
      <c r="AX290" s="302" t="str">
        <f t="shared" si="387"/>
        <v/>
      </c>
      <c r="AY290" s="301" t="str">
        <f t="shared" ref="AY290:AY337" si="417">IF($B290="","",IF(AX290="","",IF($L$4="Media aritmética",(AX290&lt;=$C290)*($H$5/$C$5)+(AX290&gt;$C290)*0,IF(AND(ROUND(AVERAGE($D290,$F290,$H290,$J290,$L290,$N290,$P290,$R290,$T290,$V290,$X290,$Z290,$AB290,$AD290,$AF290,$AH290,$AJ290,AL290,AN290,AP290,AR290,AT290,AV290,AX290,AZ290,BB290,BD290,BF290,BH290,BJ290),2)-$C290/2&lt;=AX290,(ROUND(AVERAGE($D290,$F290,$H290,$J290,$L290,$N290,$P290,$R290,$T290,$V290,$X290,$Z290,$AB290,$AD290,$AF290,$AH290,$AJ290,AL290,AN290,AP290,AR290,AT290,AV290,AX290,AZ290,BB290,BD290,BF290,BH290,BJ290),2)+$C290/2&gt;AX290)),($H$5/$C$5),0))))</f>
        <v/>
      </c>
      <c r="AZ290" s="302" t="str">
        <f t="shared" si="388"/>
        <v/>
      </c>
      <c r="BA290" s="301" t="str">
        <f t="shared" si="391"/>
        <v/>
      </c>
      <c r="BB290" s="302" t="str">
        <f t="shared" si="389"/>
        <v/>
      </c>
      <c r="BC290" s="301" t="str">
        <f t="shared" si="392"/>
        <v/>
      </c>
      <c r="BD290" s="302" t="str">
        <f t="shared" si="390"/>
        <v/>
      </c>
      <c r="BE290" s="301" t="str">
        <f t="shared" si="393"/>
        <v/>
      </c>
    </row>
    <row r="291" spans="1:57" ht="26.25" hidden="1" customHeight="1">
      <c r="A291" s="242">
        <v>156</v>
      </c>
      <c r="B291" s="473"/>
      <c r="C291" s="474" t="str">
        <f t="shared" si="363"/>
        <v/>
      </c>
      <c r="D291" s="302" t="str">
        <f t="shared" ca="1" si="364"/>
        <v/>
      </c>
      <c r="E291" s="301" t="str">
        <f t="shared" si="394"/>
        <v/>
      </c>
      <c r="F291" s="302" t="str">
        <f t="shared" ca="1" si="365"/>
        <v/>
      </c>
      <c r="G291" s="301" t="str">
        <f t="shared" si="395"/>
        <v/>
      </c>
      <c r="H291" s="302" t="str">
        <f t="shared" ca="1" si="366"/>
        <v/>
      </c>
      <c r="I291" s="301" t="str">
        <f t="shared" si="396"/>
        <v/>
      </c>
      <c r="J291" s="302" t="str">
        <f t="shared" ca="1" si="367"/>
        <v/>
      </c>
      <c r="K291" s="301" t="str">
        <f t="shared" si="397"/>
        <v/>
      </c>
      <c r="L291" s="302" t="str">
        <f t="shared" ca="1" si="368"/>
        <v/>
      </c>
      <c r="M291" s="301" t="str">
        <f t="shared" si="398"/>
        <v/>
      </c>
      <c r="N291" s="302" t="str">
        <f t="shared" ca="1" si="369"/>
        <v/>
      </c>
      <c r="O291" s="301" t="str">
        <f t="shared" si="399"/>
        <v/>
      </c>
      <c r="P291" s="302" t="str">
        <f t="shared" ca="1" si="370"/>
        <v/>
      </c>
      <c r="Q291" s="301" t="str">
        <f t="shared" si="400"/>
        <v/>
      </c>
      <c r="R291" s="302" t="str">
        <f t="shared" ca="1" si="371"/>
        <v/>
      </c>
      <c r="S291" s="301" t="str">
        <f t="shared" si="401"/>
        <v/>
      </c>
      <c r="T291" s="302" t="str">
        <f t="shared" si="372"/>
        <v/>
      </c>
      <c r="U291" s="301" t="str">
        <f t="shared" si="402"/>
        <v/>
      </c>
      <c r="V291" s="302" t="str">
        <f t="shared" si="373"/>
        <v/>
      </c>
      <c r="W291" s="301" t="str">
        <f t="shared" si="403"/>
        <v/>
      </c>
      <c r="X291" s="302" t="str">
        <f t="shared" si="374"/>
        <v/>
      </c>
      <c r="Y291" s="301" t="str">
        <f t="shared" si="404"/>
        <v/>
      </c>
      <c r="Z291" s="302" t="str">
        <f t="shared" si="375"/>
        <v/>
      </c>
      <c r="AA291" s="301" t="str">
        <f t="shared" si="405"/>
        <v/>
      </c>
      <c r="AB291" s="302" t="str">
        <f t="shared" si="376"/>
        <v/>
      </c>
      <c r="AC291" s="301" t="str">
        <f t="shared" si="406"/>
        <v/>
      </c>
      <c r="AD291" s="302" t="str">
        <f t="shared" si="377"/>
        <v/>
      </c>
      <c r="AE291" s="301" t="str">
        <f t="shared" si="407"/>
        <v/>
      </c>
      <c r="AF291" s="302" t="str">
        <f t="shared" si="378"/>
        <v/>
      </c>
      <c r="AG291" s="301" t="str">
        <f t="shared" si="408"/>
        <v/>
      </c>
      <c r="AH291" s="302" t="str">
        <f t="shared" si="379"/>
        <v/>
      </c>
      <c r="AI291" s="301" t="str">
        <f t="shared" si="409"/>
        <v/>
      </c>
      <c r="AJ291" s="302" t="str">
        <f t="shared" si="380"/>
        <v/>
      </c>
      <c r="AK291" s="301" t="str">
        <f t="shared" si="410"/>
        <v/>
      </c>
      <c r="AL291" s="302" t="str">
        <f t="shared" si="381"/>
        <v/>
      </c>
      <c r="AM291" s="301" t="str">
        <f t="shared" si="411"/>
        <v/>
      </c>
      <c r="AN291" s="302" t="str">
        <f t="shared" si="382"/>
        <v/>
      </c>
      <c r="AO291" s="301" t="str">
        <f t="shared" si="412"/>
        <v/>
      </c>
      <c r="AP291" s="302" t="str">
        <f t="shared" si="383"/>
        <v/>
      </c>
      <c r="AQ291" s="301" t="str">
        <f t="shared" si="413"/>
        <v/>
      </c>
      <c r="AR291" s="302" t="str">
        <f t="shared" si="384"/>
        <v/>
      </c>
      <c r="AS291" s="301" t="str">
        <f t="shared" si="414"/>
        <v/>
      </c>
      <c r="AT291" s="302" t="str">
        <f t="shared" si="385"/>
        <v/>
      </c>
      <c r="AU291" s="301" t="str">
        <f t="shared" si="415"/>
        <v/>
      </c>
      <c r="AV291" s="302" t="str">
        <f t="shared" si="386"/>
        <v/>
      </c>
      <c r="AW291" s="301" t="str">
        <f t="shared" si="416"/>
        <v/>
      </c>
      <c r="AX291" s="302" t="str">
        <f t="shared" si="387"/>
        <v/>
      </c>
      <c r="AY291" s="301" t="str">
        <f t="shared" si="417"/>
        <v/>
      </c>
      <c r="AZ291" s="302" t="str">
        <f t="shared" si="388"/>
        <v/>
      </c>
      <c r="BA291" s="301" t="str">
        <f t="shared" si="391"/>
        <v/>
      </c>
      <c r="BB291" s="302" t="str">
        <f t="shared" si="389"/>
        <v/>
      </c>
      <c r="BC291" s="301" t="str">
        <f t="shared" si="392"/>
        <v/>
      </c>
      <c r="BD291" s="302" t="str">
        <f t="shared" si="390"/>
        <v/>
      </c>
      <c r="BE291" s="301" t="str">
        <f t="shared" si="393"/>
        <v/>
      </c>
    </row>
    <row r="292" spans="1:57" ht="26.25" hidden="1" customHeight="1">
      <c r="A292" s="242">
        <v>157</v>
      </c>
      <c r="B292" s="473"/>
      <c r="C292" s="474" t="str">
        <f t="shared" si="363"/>
        <v/>
      </c>
      <c r="D292" s="302" t="str">
        <f t="shared" ca="1" si="364"/>
        <v/>
      </c>
      <c r="E292" s="301" t="str">
        <f t="shared" si="394"/>
        <v/>
      </c>
      <c r="F292" s="302" t="str">
        <f t="shared" ca="1" si="365"/>
        <v/>
      </c>
      <c r="G292" s="301" t="str">
        <f t="shared" si="395"/>
        <v/>
      </c>
      <c r="H292" s="302" t="str">
        <f t="shared" ca="1" si="366"/>
        <v/>
      </c>
      <c r="I292" s="301" t="str">
        <f t="shared" si="396"/>
        <v/>
      </c>
      <c r="J292" s="302" t="str">
        <f t="shared" ca="1" si="367"/>
        <v/>
      </c>
      <c r="K292" s="301" t="str">
        <f t="shared" si="397"/>
        <v/>
      </c>
      <c r="L292" s="302" t="str">
        <f t="shared" ca="1" si="368"/>
        <v/>
      </c>
      <c r="M292" s="301" t="str">
        <f t="shared" si="398"/>
        <v/>
      </c>
      <c r="N292" s="302" t="str">
        <f t="shared" ca="1" si="369"/>
        <v/>
      </c>
      <c r="O292" s="301" t="str">
        <f t="shared" si="399"/>
        <v/>
      </c>
      <c r="P292" s="302" t="str">
        <f t="shared" ca="1" si="370"/>
        <v/>
      </c>
      <c r="Q292" s="301" t="str">
        <f t="shared" si="400"/>
        <v/>
      </c>
      <c r="R292" s="302" t="str">
        <f t="shared" ca="1" si="371"/>
        <v/>
      </c>
      <c r="S292" s="301" t="str">
        <f t="shared" si="401"/>
        <v/>
      </c>
      <c r="T292" s="302" t="str">
        <f t="shared" si="372"/>
        <v/>
      </c>
      <c r="U292" s="301" t="str">
        <f t="shared" si="402"/>
        <v/>
      </c>
      <c r="V292" s="302" t="str">
        <f t="shared" si="373"/>
        <v/>
      </c>
      <c r="W292" s="301" t="str">
        <f t="shared" si="403"/>
        <v/>
      </c>
      <c r="X292" s="302" t="str">
        <f t="shared" si="374"/>
        <v/>
      </c>
      <c r="Y292" s="301" t="str">
        <f t="shared" si="404"/>
        <v/>
      </c>
      <c r="Z292" s="302" t="str">
        <f t="shared" si="375"/>
        <v/>
      </c>
      <c r="AA292" s="301" t="str">
        <f t="shared" si="405"/>
        <v/>
      </c>
      <c r="AB292" s="302" t="str">
        <f t="shared" si="376"/>
        <v/>
      </c>
      <c r="AC292" s="301" t="str">
        <f t="shared" si="406"/>
        <v/>
      </c>
      <c r="AD292" s="302" t="str">
        <f t="shared" si="377"/>
        <v/>
      </c>
      <c r="AE292" s="301" t="str">
        <f t="shared" si="407"/>
        <v/>
      </c>
      <c r="AF292" s="302" t="str">
        <f t="shared" si="378"/>
        <v/>
      </c>
      <c r="AG292" s="301" t="str">
        <f t="shared" si="408"/>
        <v/>
      </c>
      <c r="AH292" s="302" t="str">
        <f t="shared" si="379"/>
        <v/>
      </c>
      <c r="AI292" s="301" t="str">
        <f t="shared" si="409"/>
        <v/>
      </c>
      <c r="AJ292" s="302" t="str">
        <f t="shared" si="380"/>
        <v/>
      </c>
      <c r="AK292" s="301" t="str">
        <f t="shared" si="410"/>
        <v/>
      </c>
      <c r="AL292" s="302" t="str">
        <f t="shared" si="381"/>
        <v/>
      </c>
      <c r="AM292" s="301" t="str">
        <f t="shared" si="411"/>
        <v/>
      </c>
      <c r="AN292" s="302" t="str">
        <f t="shared" si="382"/>
        <v/>
      </c>
      <c r="AO292" s="301" t="str">
        <f t="shared" si="412"/>
        <v/>
      </c>
      <c r="AP292" s="302" t="str">
        <f t="shared" si="383"/>
        <v/>
      </c>
      <c r="AQ292" s="301" t="str">
        <f t="shared" si="413"/>
        <v/>
      </c>
      <c r="AR292" s="302" t="str">
        <f t="shared" si="384"/>
        <v/>
      </c>
      <c r="AS292" s="301" t="str">
        <f t="shared" si="414"/>
        <v/>
      </c>
      <c r="AT292" s="302" t="str">
        <f t="shared" si="385"/>
        <v/>
      </c>
      <c r="AU292" s="301" t="str">
        <f t="shared" si="415"/>
        <v/>
      </c>
      <c r="AV292" s="302" t="str">
        <f t="shared" si="386"/>
        <v/>
      </c>
      <c r="AW292" s="301" t="str">
        <f t="shared" si="416"/>
        <v/>
      </c>
      <c r="AX292" s="302" t="str">
        <f t="shared" si="387"/>
        <v/>
      </c>
      <c r="AY292" s="301" t="str">
        <f t="shared" si="417"/>
        <v/>
      </c>
      <c r="AZ292" s="302" t="str">
        <f t="shared" si="388"/>
        <v/>
      </c>
      <c r="BA292" s="301" t="str">
        <f t="shared" si="391"/>
        <v/>
      </c>
      <c r="BB292" s="302" t="str">
        <f t="shared" si="389"/>
        <v/>
      </c>
      <c r="BC292" s="301" t="str">
        <f t="shared" si="392"/>
        <v/>
      </c>
      <c r="BD292" s="302" t="str">
        <f t="shared" si="390"/>
        <v/>
      </c>
      <c r="BE292" s="301" t="str">
        <f t="shared" si="393"/>
        <v/>
      </c>
    </row>
    <row r="293" spans="1:57" ht="26.25" hidden="1" customHeight="1">
      <c r="A293" s="242">
        <v>158</v>
      </c>
      <c r="B293" s="473"/>
      <c r="C293" s="474" t="str">
        <f t="shared" si="363"/>
        <v/>
      </c>
      <c r="D293" s="302" t="str">
        <f t="shared" ca="1" si="364"/>
        <v/>
      </c>
      <c r="E293" s="301" t="str">
        <f t="shared" si="394"/>
        <v/>
      </c>
      <c r="F293" s="302" t="str">
        <f t="shared" ca="1" si="365"/>
        <v/>
      </c>
      <c r="G293" s="301" t="str">
        <f t="shared" si="395"/>
        <v/>
      </c>
      <c r="H293" s="302" t="str">
        <f t="shared" ca="1" si="366"/>
        <v/>
      </c>
      <c r="I293" s="301" t="str">
        <f t="shared" si="396"/>
        <v/>
      </c>
      <c r="J293" s="302" t="str">
        <f t="shared" ca="1" si="367"/>
        <v/>
      </c>
      <c r="K293" s="301" t="str">
        <f t="shared" si="397"/>
        <v/>
      </c>
      <c r="L293" s="302" t="str">
        <f t="shared" ca="1" si="368"/>
        <v/>
      </c>
      <c r="M293" s="301" t="str">
        <f t="shared" si="398"/>
        <v/>
      </c>
      <c r="N293" s="302" t="str">
        <f t="shared" ca="1" si="369"/>
        <v/>
      </c>
      <c r="O293" s="301" t="str">
        <f t="shared" si="399"/>
        <v/>
      </c>
      <c r="P293" s="302" t="str">
        <f t="shared" ca="1" si="370"/>
        <v/>
      </c>
      <c r="Q293" s="301" t="str">
        <f t="shared" si="400"/>
        <v/>
      </c>
      <c r="R293" s="302" t="str">
        <f t="shared" ca="1" si="371"/>
        <v/>
      </c>
      <c r="S293" s="301" t="str">
        <f t="shared" si="401"/>
        <v/>
      </c>
      <c r="T293" s="302" t="str">
        <f t="shared" si="372"/>
        <v/>
      </c>
      <c r="U293" s="301" t="str">
        <f t="shared" si="402"/>
        <v/>
      </c>
      <c r="V293" s="302" t="str">
        <f t="shared" si="373"/>
        <v/>
      </c>
      <c r="W293" s="301" t="str">
        <f t="shared" si="403"/>
        <v/>
      </c>
      <c r="X293" s="302" t="str">
        <f t="shared" si="374"/>
        <v/>
      </c>
      <c r="Y293" s="301" t="str">
        <f t="shared" si="404"/>
        <v/>
      </c>
      <c r="Z293" s="302" t="str">
        <f t="shared" si="375"/>
        <v/>
      </c>
      <c r="AA293" s="301" t="str">
        <f t="shared" si="405"/>
        <v/>
      </c>
      <c r="AB293" s="302" t="str">
        <f t="shared" si="376"/>
        <v/>
      </c>
      <c r="AC293" s="301" t="str">
        <f t="shared" si="406"/>
        <v/>
      </c>
      <c r="AD293" s="302" t="str">
        <f t="shared" si="377"/>
        <v/>
      </c>
      <c r="AE293" s="301" t="str">
        <f t="shared" si="407"/>
        <v/>
      </c>
      <c r="AF293" s="302" t="str">
        <f t="shared" si="378"/>
        <v/>
      </c>
      <c r="AG293" s="301" t="str">
        <f t="shared" si="408"/>
        <v/>
      </c>
      <c r="AH293" s="302" t="str">
        <f t="shared" si="379"/>
        <v/>
      </c>
      <c r="AI293" s="301" t="str">
        <f t="shared" si="409"/>
        <v/>
      </c>
      <c r="AJ293" s="302" t="str">
        <f t="shared" si="380"/>
        <v/>
      </c>
      <c r="AK293" s="301" t="str">
        <f t="shared" si="410"/>
        <v/>
      </c>
      <c r="AL293" s="302" t="str">
        <f t="shared" si="381"/>
        <v/>
      </c>
      <c r="AM293" s="301" t="str">
        <f t="shared" si="411"/>
        <v/>
      </c>
      <c r="AN293" s="302" t="str">
        <f t="shared" si="382"/>
        <v/>
      </c>
      <c r="AO293" s="301" t="str">
        <f t="shared" si="412"/>
        <v/>
      </c>
      <c r="AP293" s="302" t="str">
        <f t="shared" si="383"/>
        <v/>
      </c>
      <c r="AQ293" s="301" t="str">
        <f t="shared" si="413"/>
        <v/>
      </c>
      <c r="AR293" s="302" t="str">
        <f t="shared" si="384"/>
        <v/>
      </c>
      <c r="AS293" s="301" t="str">
        <f t="shared" si="414"/>
        <v/>
      </c>
      <c r="AT293" s="302" t="str">
        <f t="shared" si="385"/>
        <v/>
      </c>
      <c r="AU293" s="301" t="str">
        <f t="shared" si="415"/>
        <v/>
      </c>
      <c r="AV293" s="302" t="str">
        <f t="shared" si="386"/>
        <v/>
      </c>
      <c r="AW293" s="301" t="str">
        <f t="shared" si="416"/>
        <v/>
      </c>
      <c r="AX293" s="302" t="str">
        <f t="shared" si="387"/>
        <v/>
      </c>
      <c r="AY293" s="301" t="str">
        <f t="shared" si="417"/>
        <v/>
      </c>
      <c r="AZ293" s="302" t="str">
        <f t="shared" si="388"/>
        <v/>
      </c>
      <c r="BA293" s="301" t="str">
        <f t="shared" si="391"/>
        <v/>
      </c>
      <c r="BB293" s="302" t="str">
        <f t="shared" si="389"/>
        <v/>
      </c>
      <c r="BC293" s="301" t="str">
        <f t="shared" si="392"/>
        <v/>
      </c>
      <c r="BD293" s="302" t="str">
        <f t="shared" si="390"/>
        <v/>
      </c>
      <c r="BE293" s="301" t="str">
        <f t="shared" si="393"/>
        <v/>
      </c>
    </row>
    <row r="294" spans="1:57" ht="26.25" hidden="1" customHeight="1">
      <c r="A294" s="242">
        <v>159</v>
      </c>
      <c r="B294" s="473"/>
      <c r="C294" s="474" t="str">
        <f t="shared" si="363"/>
        <v/>
      </c>
      <c r="D294" s="302" t="str">
        <f t="shared" ca="1" si="364"/>
        <v/>
      </c>
      <c r="E294" s="301" t="str">
        <f t="shared" si="394"/>
        <v/>
      </c>
      <c r="F294" s="302" t="str">
        <f t="shared" ca="1" si="365"/>
        <v/>
      </c>
      <c r="G294" s="301" t="str">
        <f t="shared" si="395"/>
        <v/>
      </c>
      <c r="H294" s="302" t="str">
        <f t="shared" ca="1" si="366"/>
        <v/>
      </c>
      <c r="I294" s="301" t="str">
        <f t="shared" si="396"/>
        <v/>
      </c>
      <c r="J294" s="302" t="str">
        <f t="shared" ca="1" si="367"/>
        <v/>
      </c>
      <c r="K294" s="301" t="str">
        <f t="shared" si="397"/>
        <v/>
      </c>
      <c r="L294" s="302" t="str">
        <f t="shared" ca="1" si="368"/>
        <v/>
      </c>
      <c r="M294" s="301" t="str">
        <f t="shared" si="398"/>
        <v/>
      </c>
      <c r="N294" s="302" t="str">
        <f t="shared" ca="1" si="369"/>
        <v/>
      </c>
      <c r="O294" s="301" t="str">
        <f t="shared" si="399"/>
        <v/>
      </c>
      <c r="P294" s="302" t="str">
        <f t="shared" ca="1" si="370"/>
        <v/>
      </c>
      <c r="Q294" s="301" t="str">
        <f t="shared" si="400"/>
        <v/>
      </c>
      <c r="R294" s="302" t="str">
        <f t="shared" ca="1" si="371"/>
        <v/>
      </c>
      <c r="S294" s="301" t="str">
        <f t="shared" si="401"/>
        <v/>
      </c>
      <c r="T294" s="302" t="str">
        <f t="shared" si="372"/>
        <v/>
      </c>
      <c r="U294" s="301" t="str">
        <f t="shared" si="402"/>
        <v/>
      </c>
      <c r="V294" s="302" t="str">
        <f t="shared" si="373"/>
        <v/>
      </c>
      <c r="W294" s="301" t="str">
        <f t="shared" si="403"/>
        <v/>
      </c>
      <c r="X294" s="302" t="str">
        <f t="shared" si="374"/>
        <v/>
      </c>
      <c r="Y294" s="301" t="str">
        <f t="shared" si="404"/>
        <v/>
      </c>
      <c r="Z294" s="302" t="str">
        <f t="shared" si="375"/>
        <v/>
      </c>
      <c r="AA294" s="301" t="str">
        <f t="shared" si="405"/>
        <v/>
      </c>
      <c r="AB294" s="302" t="str">
        <f t="shared" si="376"/>
        <v/>
      </c>
      <c r="AC294" s="301" t="str">
        <f t="shared" si="406"/>
        <v/>
      </c>
      <c r="AD294" s="302" t="str">
        <f t="shared" si="377"/>
        <v/>
      </c>
      <c r="AE294" s="301" t="str">
        <f t="shared" si="407"/>
        <v/>
      </c>
      <c r="AF294" s="302" t="str">
        <f t="shared" si="378"/>
        <v/>
      </c>
      <c r="AG294" s="301" t="str">
        <f t="shared" si="408"/>
        <v/>
      </c>
      <c r="AH294" s="302" t="str">
        <f t="shared" si="379"/>
        <v/>
      </c>
      <c r="AI294" s="301" t="str">
        <f t="shared" si="409"/>
        <v/>
      </c>
      <c r="AJ294" s="302" t="str">
        <f t="shared" si="380"/>
        <v/>
      </c>
      <c r="AK294" s="301" t="str">
        <f t="shared" si="410"/>
        <v/>
      </c>
      <c r="AL294" s="302" t="str">
        <f t="shared" si="381"/>
        <v/>
      </c>
      <c r="AM294" s="301" t="str">
        <f t="shared" si="411"/>
        <v/>
      </c>
      <c r="AN294" s="302" t="str">
        <f t="shared" si="382"/>
        <v/>
      </c>
      <c r="AO294" s="301" t="str">
        <f t="shared" si="412"/>
        <v/>
      </c>
      <c r="AP294" s="302" t="str">
        <f t="shared" si="383"/>
        <v/>
      </c>
      <c r="AQ294" s="301" t="str">
        <f t="shared" si="413"/>
        <v/>
      </c>
      <c r="AR294" s="302" t="str">
        <f t="shared" si="384"/>
        <v/>
      </c>
      <c r="AS294" s="301" t="str">
        <f t="shared" si="414"/>
        <v/>
      </c>
      <c r="AT294" s="302" t="str">
        <f t="shared" si="385"/>
        <v/>
      </c>
      <c r="AU294" s="301" t="str">
        <f t="shared" si="415"/>
        <v/>
      </c>
      <c r="AV294" s="302" t="str">
        <f t="shared" si="386"/>
        <v/>
      </c>
      <c r="AW294" s="301" t="str">
        <f t="shared" si="416"/>
        <v/>
      </c>
      <c r="AX294" s="302" t="str">
        <f t="shared" si="387"/>
        <v/>
      </c>
      <c r="AY294" s="301" t="str">
        <f t="shared" si="417"/>
        <v/>
      </c>
      <c r="AZ294" s="302" t="str">
        <f t="shared" si="388"/>
        <v/>
      </c>
      <c r="BA294" s="301" t="str">
        <f t="shared" si="391"/>
        <v/>
      </c>
      <c r="BB294" s="302" t="str">
        <f t="shared" si="389"/>
        <v/>
      </c>
      <c r="BC294" s="301" t="str">
        <f t="shared" si="392"/>
        <v/>
      </c>
      <c r="BD294" s="302" t="str">
        <f t="shared" si="390"/>
        <v/>
      </c>
      <c r="BE294" s="301" t="str">
        <f t="shared" si="393"/>
        <v/>
      </c>
    </row>
    <row r="295" spans="1:57" ht="26.25" hidden="1" customHeight="1">
      <c r="A295" s="242">
        <v>160</v>
      </c>
      <c r="B295" s="473"/>
      <c r="C295" s="474" t="str">
        <f t="shared" si="363"/>
        <v/>
      </c>
      <c r="D295" s="302" t="str">
        <f t="shared" ca="1" si="364"/>
        <v/>
      </c>
      <c r="E295" s="301" t="str">
        <f t="shared" si="394"/>
        <v/>
      </c>
      <c r="F295" s="302" t="str">
        <f t="shared" ca="1" si="365"/>
        <v/>
      </c>
      <c r="G295" s="301" t="str">
        <f t="shared" si="395"/>
        <v/>
      </c>
      <c r="H295" s="302" t="str">
        <f t="shared" ca="1" si="366"/>
        <v/>
      </c>
      <c r="I295" s="301" t="str">
        <f t="shared" si="396"/>
        <v/>
      </c>
      <c r="J295" s="302" t="str">
        <f t="shared" ca="1" si="367"/>
        <v/>
      </c>
      <c r="K295" s="301" t="str">
        <f t="shared" si="397"/>
        <v/>
      </c>
      <c r="L295" s="302" t="str">
        <f t="shared" ca="1" si="368"/>
        <v/>
      </c>
      <c r="M295" s="301" t="str">
        <f t="shared" si="398"/>
        <v/>
      </c>
      <c r="N295" s="302" t="str">
        <f t="shared" ca="1" si="369"/>
        <v/>
      </c>
      <c r="O295" s="301" t="str">
        <f t="shared" si="399"/>
        <v/>
      </c>
      <c r="P295" s="302" t="str">
        <f t="shared" ca="1" si="370"/>
        <v/>
      </c>
      <c r="Q295" s="301" t="str">
        <f t="shared" si="400"/>
        <v/>
      </c>
      <c r="R295" s="302" t="str">
        <f t="shared" ca="1" si="371"/>
        <v/>
      </c>
      <c r="S295" s="301" t="str">
        <f t="shared" si="401"/>
        <v/>
      </c>
      <c r="T295" s="302" t="str">
        <f t="shared" si="372"/>
        <v/>
      </c>
      <c r="U295" s="301" t="str">
        <f t="shared" si="402"/>
        <v/>
      </c>
      <c r="V295" s="302" t="str">
        <f t="shared" si="373"/>
        <v/>
      </c>
      <c r="W295" s="301" t="str">
        <f t="shared" si="403"/>
        <v/>
      </c>
      <c r="X295" s="302" t="str">
        <f t="shared" si="374"/>
        <v/>
      </c>
      <c r="Y295" s="301" t="str">
        <f t="shared" si="404"/>
        <v/>
      </c>
      <c r="Z295" s="302" t="str">
        <f t="shared" si="375"/>
        <v/>
      </c>
      <c r="AA295" s="301" t="str">
        <f t="shared" si="405"/>
        <v/>
      </c>
      <c r="AB295" s="302" t="str">
        <f t="shared" si="376"/>
        <v/>
      </c>
      <c r="AC295" s="301" t="str">
        <f t="shared" si="406"/>
        <v/>
      </c>
      <c r="AD295" s="302" t="str">
        <f t="shared" si="377"/>
        <v/>
      </c>
      <c r="AE295" s="301" t="str">
        <f t="shared" si="407"/>
        <v/>
      </c>
      <c r="AF295" s="302" t="str">
        <f t="shared" si="378"/>
        <v/>
      </c>
      <c r="AG295" s="301" t="str">
        <f t="shared" si="408"/>
        <v/>
      </c>
      <c r="AH295" s="302" t="str">
        <f t="shared" si="379"/>
        <v/>
      </c>
      <c r="AI295" s="301" t="str">
        <f t="shared" si="409"/>
        <v/>
      </c>
      <c r="AJ295" s="302" t="str">
        <f t="shared" si="380"/>
        <v/>
      </c>
      <c r="AK295" s="301" t="str">
        <f t="shared" si="410"/>
        <v/>
      </c>
      <c r="AL295" s="302" t="str">
        <f t="shared" si="381"/>
        <v/>
      </c>
      <c r="AM295" s="301" t="str">
        <f t="shared" si="411"/>
        <v/>
      </c>
      <c r="AN295" s="302" t="str">
        <f t="shared" si="382"/>
        <v/>
      </c>
      <c r="AO295" s="301" t="str">
        <f t="shared" si="412"/>
        <v/>
      </c>
      <c r="AP295" s="302" t="str">
        <f t="shared" si="383"/>
        <v/>
      </c>
      <c r="AQ295" s="301" t="str">
        <f t="shared" si="413"/>
        <v/>
      </c>
      <c r="AR295" s="302" t="str">
        <f t="shared" si="384"/>
        <v/>
      </c>
      <c r="AS295" s="301" t="str">
        <f t="shared" si="414"/>
        <v/>
      </c>
      <c r="AT295" s="302" t="str">
        <f t="shared" si="385"/>
        <v/>
      </c>
      <c r="AU295" s="301" t="str">
        <f t="shared" si="415"/>
        <v/>
      </c>
      <c r="AV295" s="302" t="str">
        <f t="shared" si="386"/>
        <v/>
      </c>
      <c r="AW295" s="301" t="str">
        <f t="shared" si="416"/>
        <v/>
      </c>
      <c r="AX295" s="302" t="str">
        <f t="shared" si="387"/>
        <v/>
      </c>
      <c r="AY295" s="301" t="str">
        <f t="shared" si="417"/>
        <v/>
      </c>
      <c r="AZ295" s="302" t="str">
        <f t="shared" si="388"/>
        <v/>
      </c>
      <c r="BA295" s="301" t="str">
        <f t="shared" si="391"/>
        <v/>
      </c>
      <c r="BB295" s="302" t="str">
        <f t="shared" si="389"/>
        <v/>
      </c>
      <c r="BC295" s="301" t="str">
        <f t="shared" si="392"/>
        <v/>
      </c>
      <c r="BD295" s="302" t="str">
        <f t="shared" si="390"/>
        <v/>
      </c>
      <c r="BE295" s="301" t="str">
        <f t="shared" si="393"/>
        <v/>
      </c>
    </row>
    <row r="296" spans="1:57" ht="26.25" hidden="1" customHeight="1">
      <c r="A296" s="242">
        <v>161</v>
      </c>
      <c r="B296" s="473"/>
      <c r="C296" s="474" t="str">
        <f t="shared" si="363"/>
        <v/>
      </c>
      <c r="D296" s="302" t="str">
        <f t="shared" ca="1" si="364"/>
        <v/>
      </c>
      <c r="E296" s="301" t="str">
        <f t="shared" si="394"/>
        <v/>
      </c>
      <c r="F296" s="302" t="str">
        <f t="shared" ca="1" si="365"/>
        <v/>
      </c>
      <c r="G296" s="301" t="str">
        <f t="shared" si="395"/>
        <v/>
      </c>
      <c r="H296" s="302" t="str">
        <f t="shared" ca="1" si="366"/>
        <v/>
      </c>
      <c r="I296" s="301" t="str">
        <f t="shared" si="396"/>
        <v/>
      </c>
      <c r="J296" s="302" t="str">
        <f t="shared" ca="1" si="367"/>
        <v/>
      </c>
      <c r="K296" s="301" t="str">
        <f t="shared" si="397"/>
        <v/>
      </c>
      <c r="L296" s="302" t="str">
        <f t="shared" ca="1" si="368"/>
        <v/>
      </c>
      <c r="M296" s="301" t="str">
        <f t="shared" si="398"/>
        <v/>
      </c>
      <c r="N296" s="302" t="str">
        <f t="shared" ca="1" si="369"/>
        <v/>
      </c>
      <c r="O296" s="301" t="str">
        <f t="shared" si="399"/>
        <v/>
      </c>
      <c r="P296" s="302" t="str">
        <f t="shared" ca="1" si="370"/>
        <v/>
      </c>
      <c r="Q296" s="301" t="str">
        <f t="shared" si="400"/>
        <v/>
      </c>
      <c r="R296" s="302" t="str">
        <f t="shared" ca="1" si="371"/>
        <v/>
      </c>
      <c r="S296" s="301" t="str">
        <f t="shared" si="401"/>
        <v/>
      </c>
      <c r="T296" s="302" t="str">
        <f t="shared" si="372"/>
        <v/>
      </c>
      <c r="U296" s="301" t="str">
        <f t="shared" si="402"/>
        <v/>
      </c>
      <c r="V296" s="302" t="str">
        <f t="shared" si="373"/>
        <v/>
      </c>
      <c r="W296" s="301" t="str">
        <f t="shared" si="403"/>
        <v/>
      </c>
      <c r="X296" s="302" t="str">
        <f t="shared" si="374"/>
        <v/>
      </c>
      <c r="Y296" s="301" t="str">
        <f t="shared" si="404"/>
        <v/>
      </c>
      <c r="Z296" s="302" t="str">
        <f t="shared" si="375"/>
        <v/>
      </c>
      <c r="AA296" s="301" t="str">
        <f t="shared" si="405"/>
        <v/>
      </c>
      <c r="AB296" s="302" t="str">
        <f t="shared" si="376"/>
        <v/>
      </c>
      <c r="AC296" s="301" t="str">
        <f t="shared" si="406"/>
        <v/>
      </c>
      <c r="AD296" s="302" t="str">
        <f t="shared" si="377"/>
        <v/>
      </c>
      <c r="AE296" s="301" t="str">
        <f t="shared" si="407"/>
        <v/>
      </c>
      <c r="AF296" s="302" t="str">
        <f t="shared" si="378"/>
        <v/>
      </c>
      <c r="AG296" s="301" t="str">
        <f t="shared" si="408"/>
        <v/>
      </c>
      <c r="AH296" s="302" t="str">
        <f t="shared" si="379"/>
        <v/>
      </c>
      <c r="AI296" s="301" t="str">
        <f t="shared" si="409"/>
        <v/>
      </c>
      <c r="AJ296" s="302" t="str">
        <f t="shared" si="380"/>
        <v/>
      </c>
      <c r="AK296" s="301" t="str">
        <f t="shared" si="410"/>
        <v/>
      </c>
      <c r="AL296" s="302" t="str">
        <f t="shared" si="381"/>
        <v/>
      </c>
      <c r="AM296" s="301" t="str">
        <f t="shared" si="411"/>
        <v/>
      </c>
      <c r="AN296" s="302" t="str">
        <f t="shared" si="382"/>
        <v/>
      </c>
      <c r="AO296" s="301" t="str">
        <f t="shared" si="412"/>
        <v/>
      </c>
      <c r="AP296" s="302" t="str">
        <f t="shared" si="383"/>
        <v/>
      </c>
      <c r="AQ296" s="301" t="str">
        <f t="shared" si="413"/>
        <v/>
      </c>
      <c r="AR296" s="302" t="str">
        <f t="shared" si="384"/>
        <v/>
      </c>
      <c r="AS296" s="301" t="str">
        <f t="shared" si="414"/>
        <v/>
      </c>
      <c r="AT296" s="302" t="str">
        <f t="shared" si="385"/>
        <v/>
      </c>
      <c r="AU296" s="301" t="str">
        <f t="shared" si="415"/>
        <v/>
      </c>
      <c r="AV296" s="302" t="str">
        <f t="shared" si="386"/>
        <v/>
      </c>
      <c r="AW296" s="301" t="str">
        <f t="shared" si="416"/>
        <v/>
      </c>
      <c r="AX296" s="302" t="str">
        <f t="shared" si="387"/>
        <v/>
      </c>
      <c r="AY296" s="301" t="str">
        <f t="shared" si="417"/>
        <v/>
      </c>
      <c r="AZ296" s="302" t="str">
        <f t="shared" si="388"/>
        <v/>
      </c>
      <c r="BA296" s="301" t="str">
        <f t="shared" si="391"/>
        <v/>
      </c>
      <c r="BB296" s="302" t="str">
        <f t="shared" si="389"/>
        <v/>
      </c>
      <c r="BC296" s="301" t="str">
        <f t="shared" si="392"/>
        <v/>
      </c>
      <c r="BD296" s="302" t="str">
        <f t="shared" si="390"/>
        <v/>
      </c>
      <c r="BE296" s="301" t="str">
        <f t="shared" si="393"/>
        <v/>
      </c>
    </row>
    <row r="297" spans="1:57" ht="26.25" hidden="1" customHeight="1">
      <c r="A297" s="242">
        <v>162</v>
      </c>
      <c r="B297" s="473"/>
      <c r="C297" s="474" t="str">
        <f t="shared" si="363"/>
        <v/>
      </c>
      <c r="D297" s="302" t="str">
        <f t="shared" ca="1" si="364"/>
        <v/>
      </c>
      <c r="E297" s="301" t="str">
        <f t="shared" si="394"/>
        <v/>
      </c>
      <c r="F297" s="302" t="str">
        <f t="shared" ca="1" si="365"/>
        <v/>
      </c>
      <c r="G297" s="301" t="str">
        <f t="shared" si="395"/>
        <v/>
      </c>
      <c r="H297" s="302" t="str">
        <f t="shared" ca="1" si="366"/>
        <v/>
      </c>
      <c r="I297" s="301" t="str">
        <f t="shared" si="396"/>
        <v/>
      </c>
      <c r="J297" s="302" t="str">
        <f t="shared" ca="1" si="367"/>
        <v/>
      </c>
      <c r="K297" s="301" t="str">
        <f t="shared" si="397"/>
        <v/>
      </c>
      <c r="L297" s="302" t="str">
        <f t="shared" ca="1" si="368"/>
        <v/>
      </c>
      <c r="M297" s="301" t="str">
        <f t="shared" si="398"/>
        <v/>
      </c>
      <c r="N297" s="302" t="str">
        <f t="shared" ca="1" si="369"/>
        <v/>
      </c>
      <c r="O297" s="301" t="str">
        <f t="shared" si="399"/>
        <v/>
      </c>
      <c r="P297" s="302" t="str">
        <f t="shared" ca="1" si="370"/>
        <v/>
      </c>
      <c r="Q297" s="301" t="str">
        <f t="shared" si="400"/>
        <v/>
      </c>
      <c r="R297" s="302" t="str">
        <f t="shared" ca="1" si="371"/>
        <v/>
      </c>
      <c r="S297" s="301" t="str">
        <f t="shared" si="401"/>
        <v/>
      </c>
      <c r="T297" s="302" t="str">
        <f t="shared" si="372"/>
        <v/>
      </c>
      <c r="U297" s="301" t="str">
        <f t="shared" si="402"/>
        <v/>
      </c>
      <c r="V297" s="302" t="str">
        <f t="shared" si="373"/>
        <v/>
      </c>
      <c r="W297" s="301" t="str">
        <f t="shared" si="403"/>
        <v/>
      </c>
      <c r="X297" s="302" t="str">
        <f t="shared" si="374"/>
        <v/>
      </c>
      <c r="Y297" s="301" t="str">
        <f t="shared" si="404"/>
        <v/>
      </c>
      <c r="Z297" s="302" t="str">
        <f t="shared" si="375"/>
        <v/>
      </c>
      <c r="AA297" s="301" t="str">
        <f t="shared" si="405"/>
        <v/>
      </c>
      <c r="AB297" s="302" t="str">
        <f t="shared" si="376"/>
        <v/>
      </c>
      <c r="AC297" s="301" t="str">
        <f t="shared" si="406"/>
        <v/>
      </c>
      <c r="AD297" s="302" t="str">
        <f t="shared" si="377"/>
        <v/>
      </c>
      <c r="AE297" s="301" t="str">
        <f t="shared" si="407"/>
        <v/>
      </c>
      <c r="AF297" s="302" t="str">
        <f t="shared" si="378"/>
        <v/>
      </c>
      <c r="AG297" s="301" t="str">
        <f t="shared" si="408"/>
        <v/>
      </c>
      <c r="AH297" s="302" t="str">
        <f t="shared" si="379"/>
        <v/>
      </c>
      <c r="AI297" s="301" t="str">
        <f t="shared" si="409"/>
        <v/>
      </c>
      <c r="AJ297" s="302" t="str">
        <f t="shared" si="380"/>
        <v/>
      </c>
      <c r="AK297" s="301" t="str">
        <f t="shared" si="410"/>
        <v/>
      </c>
      <c r="AL297" s="302" t="str">
        <f t="shared" si="381"/>
        <v/>
      </c>
      <c r="AM297" s="301" t="str">
        <f t="shared" si="411"/>
        <v/>
      </c>
      <c r="AN297" s="302" t="str">
        <f t="shared" si="382"/>
        <v/>
      </c>
      <c r="AO297" s="301" t="str">
        <f t="shared" si="412"/>
        <v/>
      </c>
      <c r="AP297" s="302" t="str">
        <f t="shared" si="383"/>
        <v/>
      </c>
      <c r="AQ297" s="301" t="str">
        <f t="shared" si="413"/>
        <v/>
      </c>
      <c r="AR297" s="302" t="str">
        <f t="shared" si="384"/>
        <v/>
      </c>
      <c r="AS297" s="301" t="str">
        <f t="shared" si="414"/>
        <v/>
      </c>
      <c r="AT297" s="302" t="str">
        <f t="shared" si="385"/>
        <v/>
      </c>
      <c r="AU297" s="301" t="str">
        <f t="shared" si="415"/>
        <v/>
      </c>
      <c r="AV297" s="302" t="str">
        <f t="shared" si="386"/>
        <v/>
      </c>
      <c r="AW297" s="301" t="str">
        <f t="shared" si="416"/>
        <v/>
      </c>
      <c r="AX297" s="302" t="str">
        <f t="shared" si="387"/>
        <v/>
      </c>
      <c r="AY297" s="301" t="str">
        <f t="shared" si="417"/>
        <v/>
      </c>
      <c r="AZ297" s="302" t="str">
        <f t="shared" si="388"/>
        <v/>
      </c>
      <c r="BA297" s="301" t="str">
        <f t="shared" si="391"/>
        <v/>
      </c>
      <c r="BB297" s="302" t="str">
        <f t="shared" si="389"/>
        <v/>
      </c>
      <c r="BC297" s="301" t="str">
        <f t="shared" si="392"/>
        <v/>
      </c>
      <c r="BD297" s="302" t="str">
        <f t="shared" si="390"/>
        <v/>
      </c>
      <c r="BE297" s="301" t="str">
        <f t="shared" si="393"/>
        <v/>
      </c>
    </row>
    <row r="298" spans="1:57" ht="26.25" hidden="1" customHeight="1">
      <c r="A298" s="242">
        <v>163</v>
      </c>
      <c r="B298" s="473"/>
      <c r="C298" s="474" t="str">
        <f t="shared" si="363"/>
        <v/>
      </c>
      <c r="D298" s="302" t="str">
        <f t="shared" ca="1" si="364"/>
        <v/>
      </c>
      <c r="E298" s="301" t="str">
        <f t="shared" si="394"/>
        <v/>
      </c>
      <c r="F298" s="302" t="str">
        <f t="shared" ca="1" si="365"/>
        <v/>
      </c>
      <c r="G298" s="301" t="str">
        <f t="shared" si="395"/>
        <v/>
      </c>
      <c r="H298" s="302" t="str">
        <f t="shared" ca="1" si="366"/>
        <v/>
      </c>
      <c r="I298" s="301" t="str">
        <f t="shared" si="396"/>
        <v/>
      </c>
      <c r="J298" s="302" t="str">
        <f t="shared" ca="1" si="367"/>
        <v/>
      </c>
      <c r="K298" s="301" t="str">
        <f t="shared" si="397"/>
        <v/>
      </c>
      <c r="L298" s="302" t="str">
        <f t="shared" ca="1" si="368"/>
        <v/>
      </c>
      <c r="M298" s="301" t="str">
        <f t="shared" si="398"/>
        <v/>
      </c>
      <c r="N298" s="302" t="str">
        <f t="shared" ca="1" si="369"/>
        <v/>
      </c>
      <c r="O298" s="301" t="str">
        <f t="shared" si="399"/>
        <v/>
      </c>
      <c r="P298" s="302" t="str">
        <f t="shared" ca="1" si="370"/>
        <v/>
      </c>
      <c r="Q298" s="301" t="str">
        <f t="shared" si="400"/>
        <v/>
      </c>
      <c r="R298" s="302" t="str">
        <f t="shared" ca="1" si="371"/>
        <v/>
      </c>
      <c r="S298" s="301" t="str">
        <f t="shared" si="401"/>
        <v/>
      </c>
      <c r="T298" s="302" t="str">
        <f t="shared" si="372"/>
        <v/>
      </c>
      <c r="U298" s="301" t="str">
        <f t="shared" si="402"/>
        <v/>
      </c>
      <c r="V298" s="302" t="str">
        <f t="shared" si="373"/>
        <v/>
      </c>
      <c r="W298" s="301" t="str">
        <f t="shared" si="403"/>
        <v/>
      </c>
      <c r="X298" s="302" t="str">
        <f t="shared" si="374"/>
        <v/>
      </c>
      <c r="Y298" s="301" t="str">
        <f t="shared" si="404"/>
        <v/>
      </c>
      <c r="Z298" s="302" t="str">
        <f t="shared" si="375"/>
        <v/>
      </c>
      <c r="AA298" s="301" t="str">
        <f t="shared" si="405"/>
        <v/>
      </c>
      <c r="AB298" s="302" t="str">
        <f t="shared" si="376"/>
        <v/>
      </c>
      <c r="AC298" s="301" t="str">
        <f t="shared" si="406"/>
        <v/>
      </c>
      <c r="AD298" s="302" t="str">
        <f t="shared" si="377"/>
        <v/>
      </c>
      <c r="AE298" s="301" t="str">
        <f t="shared" si="407"/>
        <v/>
      </c>
      <c r="AF298" s="302" t="str">
        <f t="shared" si="378"/>
        <v/>
      </c>
      <c r="AG298" s="301" t="str">
        <f t="shared" si="408"/>
        <v/>
      </c>
      <c r="AH298" s="302" t="str">
        <f t="shared" si="379"/>
        <v/>
      </c>
      <c r="AI298" s="301" t="str">
        <f t="shared" si="409"/>
        <v/>
      </c>
      <c r="AJ298" s="302" t="str">
        <f t="shared" si="380"/>
        <v/>
      </c>
      <c r="AK298" s="301" t="str">
        <f t="shared" si="410"/>
        <v/>
      </c>
      <c r="AL298" s="302" t="str">
        <f t="shared" si="381"/>
        <v/>
      </c>
      <c r="AM298" s="301" t="str">
        <f t="shared" si="411"/>
        <v/>
      </c>
      <c r="AN298" s="302" t="str">
        <f t="shared" si="382"/>
        <v/>
      </c>
      <c r="AO298" s="301" t="str">
        <f t="shared" si="412"/>
        <v/>
      </c>
      <c r="AP298" s="302" t="str">
        <f t="shared" si="383"/>
        <v/>
      </c>
      <c r="AQ298" s="301" t="str">
        <f t="shared" si="413"/>
        <v/>
      </c>
      <c r="AR298" s="302" t="str">
        <f t="shared" si="384"/>
        <v/>
      </c>
      <c r="AS298" s="301" t="str">
        <f t="shared" si="414"/>
        <v/>
      </c>
      <c r="AT298" s="302" t="str">
        <f t="shared" si="385"/>
        <v/>
      </c>
      <c r="AU298" s="301" t="str">
        <f t="shared" si="415"/>
        <v/>
      </c>
      <c r="AV298" s="302" t="str">
        <f t="shared" si="386"/>
        <v/>
      </c>
      <c r="AW298" s="301" t="str">
        <f t="shared" si="416"/>
        <v/>
      </c>
      <c r="AX298" s="302" t="str">
        <f t="shared" si="387"/>
        <v/>
      </c>
      <c r="AY298" s="301" t="str">
        <f t="shared" si="417"/>
        <v/>
      </c>
      <c r="AZ298" s="302" t="str">
        <f t="shared" si="388"/>
        <v/>
      </c>
      <c r="BA298" s="301" t="str">
        <f t="shared" si="391"/>
        <v/>
      </c>
      <c r="BB298" s="302" t="str">
        <f t="shared" si="389"/>
        <v/>
      </c>
      <c r="BC298" s="301" t="str">
        <f t="shared" si="392"/>
        <v/>
      </c>
      <c r="BD298" s="302" t="str">
        <f t="shared" si="390"/>
        <v/>
      </c>
      <c r="BE298" s="301" t="str">
        <f t="shared" si="393"/>
        <v/>
      </c>
    </row>
    <row r="299" spans="1:57" ht="26.25" hidden="1" customHeight="1">
      <c r="A299" s="242">
        <v>164</v>
      </c>
      <c r="B299" s="473"/>
      <c r="C299" s="474" t="str">
        <f t="shared" si="363"/>
        <v/>
      </c>
      <c r="D299" s="302" t="str">
        <f t="shared" ca="1" si="364"/>
        <v/>
      </c>
      <c r="E299" s="301" t="str">
        <f t="shared" si="394"/>
        <v/>
      </c>
      <c r="F299" s="302" t="str">
        <f t="shared" ca="1" si="365"/>
        <v/>
      </c>
      <c r="G299" s="301" t="str">
        <f t="shared" si="395"/>
        <v/>
      </c>
      <c r="H299" s="302" t="str">
        <f t="shared" ca="1" si="366"/>
        <v/>
      </c>
      <c r="I299" s="301" t="str">
        <f t="shared" si="396"/>
        <v/>
      </c>
      <c r="J299" s="302" t="str">
        <f t="shared" ca="1" si="367"/>
        <v/>
      </c>
      <c r="K299" s="301" t="str">
        <f t="shared" si="397"/>
        <v/>
      </c>
      <c r="L299" s="302" t="str">
        <f t="shared" ca="1" si="368"/>
        <v/>
      </c>
      <c r="M299" s="301" t="str">
        <f t="shared" si="398"/>
        <v/>
      </c>
      <c r="N299" s="302" t="str">
        <f t="shared" ca="1" si="369"/>
        <v/>
      </c>
      <c r="O299" s="301" t="str">
        <f t="shared" si="399"/>
        <v/>
      </c>
      <c r="P299" s="302" t="str">
        <f t="shared" ca="1" si="370"/>
        <v/>
      </c>
      <c r="Q299" s="301" t="str">
        <f t="shared" si="400"/>
        <v/>
      </c>
      <c r="R299" s="302" t="str">
        <f t="shared" ca="1" si="371"/>
        <v/>
      </c>
      <c r="S299" s="301" t="str">
        <f t="shared" si="401"/>
        <v/>
      </c>
      <c r="T299" s="302" t="str">
        <f t="shared" si="372"/>
        <v/>
      </c>
      <c r="U299" s="301" t="str">
        <f t="shared" si="402"/>
        <v/>
      </c>
      <c r="V299" s="302" t="str">
        <f t="shared" si="373"/>
        <v/>
      </c>
      <c r="W299" s="301" t="str">
        <f t="shared" si="403"/>
        <v/>
      </c>
      <c r="X299" s="302" t="str">
        <f t="shared" si="374"/>
        <v/>
      </c>
      <c r="Y299" s="301" t="str">
        <f t="shared" si="404"/>
        <v/>
      </c>
      <c r="Z299" s="302" t="str">
        <f t="shared" si="375"/>
        <v/>
      </c>
      <c r="AA299" s="301" t="str">
        <f t="shared" si="405"/>
        <v/>
      </c>
      <c r="AB299" s="302" t="str">
        <f t="shared" si="376"/>
        <v/>
      </c>
      <c r="AC299" s="301" t="str">
        <f t="shared" si="406"/>
        <v/>
      </c>
      <c r="AD299" s="302" t="str">
        <f t="shared" si="377"/>
        <v/>
      </c>
      <c r="AE299" s="301" t="str">
        <f t="shared" si="407"/>
        <v/>
      </c>
      <c r="AF299" s="302" t="str">
        <f t="shared" si="378"/>
        <v/>
      </c>
      <c r="AG299" s="301" t="str">
        <f t="shared" si="408"/>
        <v/>
      </c>
      <c r="AH299" s="302" t="str">
        <f t="shared" si="379"/>
        <v/>
      </c>
      <c r="AI299" s="301" t="str">
        <f t="shared" si="409"/>
        <v/>
      </c>
      <c r="AJ299" s="302" t="str">
        <f t="shared" si="380"/>
        <v/>
      </c>
      <c r="AK299" s="301" t="str">
        <f t="shared" si="410"/>
        <v/>
      </c>
      <c r="AL299" s="302" t="str">
        <f t="shared" si="381"/>
        <v/>
      </c>
      <c r="AM299" s="301" t="str">
        <f t="shared" si="411"/>
        <v/>
      </c>
      <c r="AN299" s="302" t="str">
        <f t="shared" si="382"/>
        <v/>
      </c>
      <c r="AO299" s="301" t="str">
        <f t="shared" si="412"/>
        <v/>
      </c>
      <c r="AP299" s="302" t="str">
        <f t="shared" si="383"/>
        <v/>
      </c>
      <c r="AQ299" s="301" t="str">
        <f t="shared" si="413"/>
        <v/>
      </c>
      <c r="AR299" s="302" t="str">
        <f t="shared" si="384"/>
        <v/>
      </c>
      <c r="AS299" s="301" t="str">
        <f t="shared" si="414"/>
        <v/>
      </c>
      <c r="AT299" s="302" t="str">
        <f t="shared" si="385"/>
        <v/>
      </c>
      <c r="AU299" s="301" t="str">
        <f t="shared" si="415"/>
        <v/>
      </c>
      <c r="AV299" s="302" t="str">
        <f t="shared" si="386"/>
        <v/>
      </c>
      <c r="AW299" s="301" t="str">
        <f t="shared" si="416"/>
        <v/>
      </c>
      <c r="AX299" s="302" t="str">
        <f t="shared" si="387"/>
        <v/>
      </c>
      <c r="AY299" s="301" t="str">
        <f t="shared" si="417"/>
        <v/>
      </c>
      <c r="AZ299" s="302" t="str">
        <f t="shared" si="388"/>
        <v/>
      </c>
      <c r="BA299" s="301" t="str">
        <f t="shared" si="391"/>
        <v/>
      </c>
      <c r="BB299" s="302" t="str">
        <f t="shared" si="389"/>
        <v/>
      </c>
      <c r="BC299" s="301" t="str">
        <f t="shared" si="392"/>
        <v/>
      </c>
      <c r="BD299" s="302" t="str">
        <f t="shared" si="390"/>
        <v/>
      </c>
      <c r="BE299" s="301" t="str">
        <f t="shared" si="393"/>
        <v/>
      </c>
    </row>
    <row r="300" spans="1:57" ht="26.25" hidden="1" customHeight="1">
      <c r="A300" s="242">
        <v>165</v>
      </c>
      <c r="B300" s="473"/>
      <c r="C300" s="474" t="str">
        <f t="shared" si="363"/>
        <v/>
      </c>
      <c r="D300" s="302" t="str">
        <f t="shared" ca="1" si="364"/>
        <v/>
      </c>
      <c r="E300" s="301" t="str">
        <f t="shared" si="394"/>
        <v/>
      </c>
      <c r="F300" s="302" t="str">
        <f t="shared" ca="1" si="365"/>
        <v/>
      </c>
      <c r="G300" s="301" t="str">
        <f t="shared" si="395"/>
        <v/>
      </c>
      <c r="H300" s="302" t="str">
        <f t="shared" ca="1" si="366"/>
        <v/>
      </c>
      <c r="I300" s="301" t="str">
        <f t="shared" si="396"/>
        <v/>
      </c>
      <c r="J300" s="302" t="str">
        <f t="shared" ca="1" si="367"/>
        <v/>
      </c>
      <c r="K300" s="301" t="str">
        <f t="shared" si="397"/>
        <v/>
      </c>
      <c r="L300" s="302" t="str">
        <f t="shared" ca="1" si="368"/>
        <v/>
      </c>
      <c r="M300" s="301" t="str">
        <f t="shared" si="398"/>
        <v/>
      </c>
      <c r="N300" s="302" t="str">
        <f t="shared" ca="1" si="369"/>
        <v/>
      </c>
      <c r="O300" s="301" t="str">
        <f t="shared" si="399"/>
        <v/>
      </c>
      <c r="P300" s="302" t="str">
        <f t="shared" ca="1" si="370"/>
        <v/>
      </c>
      <c r="Q300" s="301" t="str">
        <f t="shared" si="400"/>
        <v/>
      </c>
      <c r="R300" s="302" t="str">
        <f t="shared" ca="1" si="371"/>
        <v/>
      </c>
      <c r="S300" s="301" t="str">
        <f t="shared" si="401"/>
        <v/>
      </c>
      <c r="T300" s="302" t="str">
        <f t="shared" si="372"/>
        <v/>
      </c>
      <c r="U300" s="301" t="str">
        <f t="shared" si="402"/>
        <v/>
      </c>
      <c r="V300" s="302" t="str">
        <f t="shared" si="373"/>
        <v/>
      </c>
      <c r="W300" s="301" t="str">
        <f t="shared" si="403"/>
        <v/>
      </c>
      <c r="X300" s="302" t="str">
        <f t="shared" si="374"/>
        <v/>
      </c>
      <c r="Y300" s="301" t="str">
        <f t="shared" si="404"/>
        <v/>
      </c>
      <c r="Z300" s="302" t="str">
        <f t="shared" si="375"/>
        <v/>
      </c>
      <c r="AA300" s="301" t="str">
        <f t="shared" si="405"/>
        <v/>
      </c>
      <c r="AB300" s="302" t="str">
        <f t="shared" si="376"/>
        <v/>
      </c>
      <c r="AC300" s="301" t="str">
        <f t="shared" si="406"/>
        <v/>
      </c>
      <c r="AD300" s="302" t="str">
        <f t="shared" si="377"/>
        <v/>
      </c>
      <c r="AE300" s="301" t="str">
        <f t="shared" si="407"/>
        <v/>
      </c>
      <c r="AF300" s="302" t="str">
        <f t="shared" si="378"/>
        <v/>
      </c>
      <c r="AG300" s="301" t="str">
        <f t="shared" si="408"/>
        <v/>
      </c>
      <c r="AH300" s="302" t="str">
        <f t="shared" si="379"/>
        <v/>
      </c>
      <c r="AI300" s="301" t="str">
        <f t="shared" si="409"/>
        <v/>
      </c>
      <c r="AJ300" s="302" t="str">
        <f t="shared" si="380"/>
        <v/>
      </c>
      <c r="AK300" s="301" t="str">
        <f t="shared" si="410"/>
        <v/>
      </c>
      <c r="AL300" s="302" t="str">
        <f t="shared" si="381"/>
        <v/>
      </c>
      <c r="AM300" s="301" t="str">
        <f t="shared" si="411"/>
        <v/>
      </c>
      <c r="AN300" s="302" t="str">
        <f t="shared" si="382"/>
        <v/>
      </c>
      <c r="AO300" s="301" t="str">
        <f t="shared" si="412"/>
        <v/>
      </c>
      <c r="AP300" s="302" t="str">
        <f t="shared" si="383"/>
        <v/>
      </c>
      <c r="AQ300" s="301" t="str">
        <f t="shared" si="413"/>
        <v/>
      </c>
      <c r="AR300" s="302" t="str">
        <f t="shared" si="384"/>
        <v/>
      </c>
      <c r="AS300" s="301" t="str">
        <f t="shared" si="414"/>
        <v/>
      </c>
      <c r="AT300" s="302" t="str">
        <f t="shared" si="385"/>
        <v/>
      </c>
      <c r="AU300" s="301" t="str">
        <f t="shared" si="415"/>
        <v/>
      </c>
      <c r="AV300" s="302" t="str">
        <f t="shared" si="386"/>
        <v/>
      </c>
      <c r="AW300" s="301" t="str">
        <f t="shared" si="416"/>
        <v/>
      </c>
      <c r="AX300" s="302" t="str">
        <f t="shared" si="387"/>
        <v/>
      </c>
      <c r="AY300" s="301" t="str">
        <f t="shared" si="417"/>
        <v/>
      </c>
      <c r="AZ300" s="302" t="str">
        <f t="shared" si="388"/>
        <v/>
      </c>
      <c r="BA300" s="301" t="str">
        <f t="shared" si="391"/>
        <v/>
      </c>
      <c r="BB300" s="302" t="str">
        <f t="shared" si="389"/>
        <v/>
      </c>
      <c r="BC300" s="301" t="str">
        <f t="shared" si="392"/>
        <v/>
      </c>
      <c r="BD300" s="302" t="str">
        <f t="shared" si="390"/>
        <v/>
      </c>
      <c r="BE300" s="301" t="str">
        <f t="shared" si="393"/>
        <v/>
      </c>
    </row>
    <row r="301" spans="1:57" ht="26.25" hidden="1" customHeight="1">
      <c r="A301" s="242">
        <v>166</v>
      </c>
      <c r="B301" s="473"/>
      <c r="C301" s="474" t="str">
        <f t="shared" si="363"/>
        <v/>
      </c>
      <c r="D301" s="302" t="str">
        <f t="shared" ca="1" si="364"/>
        <v/>
      </c>
      <c r="E301" s="301" t="str">
        <f t="shared" si="394"/>
        <v/>
      </c>
      <c r="F301" s="302" t="str">
        <f t="shared" ca="1" si="365"/>
        <v/>
      </c>
      <c r="G301" s="301" t="str">
        <f t="shared" si="395"/>
        <v/>
      </c>
      <c r="H301" s="302" t="str">
        <f t="shared" ca="1" si="366"/>
        <v/>
      </c>
      <c r="I301" s="301" t="str">
        <f t="shared" si="396"/>
        <v/>
      </c>
      <c r="J301" s="302" t="str">
        <f t="shared" ca="1" si="367"/>
        <v/>
      </c>
      <c r="K301" s="301" t="str">
        <f t="shared" si="397"/>
        <v/>
      </c>
      <c r="L301" s="302" t="str">
        <f t="shared" ca="1" si="368"/>
        <v/>
      </c>
      <c r="M301" s="301" t="str">
        <f t="shared" si="398"/>
        <v/>
      </c>
      <c r="N301" s="302" t="str">
        <f t="shared" ca="1" si="369"/>
        <v/>
      </c>
      <c r="O301" s="301" t="str">
        <f t="shared" si="399"/>
        <v/>
      </c>
      <c r="P301" s="302" t="str">
        <f t="shared" ca="1" si="370"/>
        <v/>
      </c>
      <c r="Q301" s="301" t="str">
        <f t="shared" si="400"/>
        <v/>
      </c>
      <c r="R301" s="302" t="str">
        <f t="shared" ca="1" si="371"/>
        <v/>
      </c>
      <c r="S301" s="301" t="str">
        <f t="shared" si="401"/>
        <v/>
      </c>
      <c r="T301" s="302" t="str">
        <f t="shared" si="372"/>
        <v/>
      </c>
      <c r="U301" s="301" t="str">
        <f t="shared" si="402"/>
        <v/>
      </c>
      <c r="V301" s="302" t="str">
        <f t="shared" si="373"/>
        <v/>
      </c>
      <c r="W301" s="301" t="str">
        <f t="shared" si="403"/>
        <v/>
      </c>
      <c r="X301" s="302" t="str">
        <f t="shared" si="374"/>
        <v/>
      </c>
      <c r="Y301" s="301" t="str">
        <f t="shared" si="404"/>
        <v/>
      </c>
      <c r="Z301" s="302" t="str">
        <f t="shared" si="375"/>
        <v/>
      </c>
      <c r="AA301" s="301" t="str">
        <f t="shared" si="405"/>
        <v/>
      </c>
      <c r="AB301" s="302" t="str">
        <f t="shared" si="376"/>
        <v/>
      </c>
      <c r="AC301" s="301" t="str">
        <f t="shared" si="406"/>
        <v/>
      </c>
      <c r="AD301" s="302" t="str">
        <f t="shared" si="377"/>
        <v/>
      </c>
      <c r="AE301" s="301" t="str">
        <f t="shared" si="407"/>
        <v/>
      </c>
      <c r="AF301" s="302" t="str">
        <f t="shared" si="378"/>
        <v/>
      </c>
      <c r="AG301" s="301" t="str">
        <f t="shared" si="408"/>
        <v/>
      </c>
      <c r="AH301" s="302" t="str">
        <f t="shared" si="379"/>
        <v/>
      </c>
      <c r="AI301" s="301" t="str">
        <f t="shared" si="409"/>
        <v/>
      </c>
      <c r="AJ301" s="302" t="str">
        <f t="shared" si="380"/>
        <v/>
      </c>
      <c r="AK301" s="301" t="str">
        <f t="shared" si="410"/>
        <v/>
      </c>
      <c r="AL301" s="302" t="str">
        <f t="shared" si="381"/>
        <v/>
      </c>
      <c r="AM301" s="301" t="str">
        <f t="shared" si="411"/>
        <v/>
      </c>
      <c r="AN301" s="302" t="str">
        <f t="shared" si="382"/>
        <v/>
      </c>
      <c r="AO301" s="301" t="str">
        <f t="shared" si="412"/>
        <v/>
      </c>
      <c r="AP301" s="302" t="str">
        <f t="shared" si="383"/>
        <v/>
      </c>
      <c r="AQ301" s="301" t="str">
        <f t="shared" si="413"/>
        <v/>
      </c>
      <c r="AR301" s="302" t="str">
        <f t="shared" si="384"/>
        <v/>
      </c>
      <c r="AS301" s="301" t="str">
        <f t="shared" si="414"/>
        <v/>
      </c>
      <c r="AT301" s="302" t="str">
        <f t="shared" si="385"/>
        <v/>
      </c>
      <c r="AU301" s="301" t="str">
        <f t="shared" si="415"/>
        <v/>
      </c>
      <c r="AV301" s="302" t="str">
        <f t="shared" si="386"/>
        <v/>
      </c>
      <c r="AW301" s="301" t="str">
        <f t="shared" si="416"/>
        <v/>
      </c>
      <c r="AX301" s="302" t="str">
        <f t="shared" si="387"/>
        <v/>
      </c>
      <c r="AY301" s="301" t="str">
        <f t="shared" si="417"/>
        <v/>
      </c>
      <c r="AZ301" s="302" t="str">
        <f t="shared" si="388"/>
        <v/>
      </c>
      <c r="BA301" s="301" t="str">
        <f t="shared" si="391"/>
        <v/>
      </c>
      <c r="BB301" s="302" t="str">
        <f t="shared" si="389"/>
        <v/>
      </c>
      <c r="BC301" s="301" t="str">
        <f t="shared" si="392"/>
        <v/>
      </c>
      <c r="BD301" s="302" t="str">
        <f t="shared" si="390"/>
        <v/>
      </c>
      <c r="BE301" s="301" t="str">
        <f t="shared" si="393"/>
        <v/>
      </c>
    </row>
    <row r="302" spans="1:57" ht="26.25" hidden="1" customHeight="1">
      <c r="A302" s="242">
        <v>167</v>
      </c>
      <c r="B302" s="473"/>
      <c r="C302" s="474" t="str">
        <f t="shared" si="363"/>
        <v/>
      </c>
      <c r="D302" s="302" t="str">
        <f t="shared" ca="1" si="364"/>
        <v/>
      </c>
      <c r="E302" s="301" t="str">
        <f t="shared" si="394"/>
        <v/>
      </c>
      <c r="F302" s="302" t="str">
        <f t="shared" ca="1" si="365"/>
        <v/>
      </c>
      <c r="G302" s="301" t="str">
        <f t="shared" si="395"/>
        <v/>
      </c>
      <c r="H302" s="302" t="str">
        <f t="shared" ca="1" si="366"/>
        <v/>
      </c>
      <c r="I302" s="301" t="str">
        <f t="shared" si="396"/>
        <v/>
      </c>
      <c r="J302" s="302" t="str">
        <f t="shared" ca="1" si="367"/>
        <v/>
      </c>
      <c r="K302" s="301" t="str">
        <f t="shared" si="397"/>
        <v/>
      </c>
      <c r="L302" s="302" t="str">
        <f t="shared" ca="1" si="368"/>
        <v/>
      </c>
      <c r="M302" s="301" t="str">
        <f t="shared" si="398"/>
        <v/>
      </c>
      <c r="N302" s="302" t="str">
        <f t="shared" ca="1" si="369"/>
        <v/>
      </c>
      <c r="O302" s="301" t="str">
        <f t="shared" si="399"/>
        <v/>
      </c>
      <c r="P302" s="302" t="str">
        <f t="shared" ca="1" si="370"/>
        <v/>
      </c>
      <c r="Q302" s="301" t="str">
        <f t="shared" si="400"/>
        <v/>
      </c>
      <c r="R302" s="302" t="str">
        <f t="shared" ca="1" si="371"/>
        <v/>
      </c>
      <c r="S302" s="301" t="str">
        <f t="shared" si="401"/>
        <v/>
      </c>
      <c r="T302" s="302" t="str">
        <f t="shared" si="372"/>
        <v/>
      </c>
      <c r="U302" s="301" t="str">
        <f t="shared" si="402"/>
        <v/>
      </c>
      <c r="V302" s="302" t="str">
        <f t="shared" si="373"/>
        <v/>
      </c>
      <c r="W302" s="301" t="str">
        <f t="shared" si="403"/>
        <v/>
      </c>
      <c r="X302" s="302" t="str">
        <f t="shared" si="374"/>
        <v/>
      </c>
      <c r="Y302" s="301" t="str">
        <f t="shared" si="404"/>
        <v/>
      </c>
      <c r="Z302" s="302" t="str">
        <f t="shared" si="375"/>
        <v/>
      </c>
      <c r="AA302" s="301" t="str">
        <f t="shared" si="405"/>
        <v/>
      </c>
      <c r="AB302" s="302" t="str">
        <f t="shared" si="376"/>
        <v/>
      </c>
      <c r="AC302" s="301" t="str">
        <f t="shared" si="406"/>
        <v/>
      </c>
      <c r="AD302" s="302" t="str">
        <f t="shared" si="377"/>
        <v/>
      </c>
      <c r="AE302" s="301" t="str">
        <f t="shared" si="407"/>
        <v/>
      </c>
      <c r="AF302" s="302" t="str">
        <f t="shared" si="378"/>
        <v/>
      </c>
      <c r="AG302" s="301" t="str">
        <f t="shared" si="408"/>
        <v/>
      </c>
      <c r="AH302" s="302" t="str">
        <f t="shared" si="379"/>
        <v/>
      </c>
      <c r="AI302" s="301" t="str">
        <f t="shared" si="409"/>
        <v/>
      </c>
      <c r="AJ302" s="302" t="str">
        <f t="shared" si="380"/>
        <v/>
      </c>
      <c r="AK302" s="301" t="str">
        <f t="shared" si="410"/>
        <v/>
      </c>
      <c r="AL302" s="302" t="str">
        <f t="shared" si="381"/>
        <v/>
      </c>
      <c r="AM302" s="301" t="str">
        <f t="shared" si="411"/>
        <v/>
      </c>
      <c r="AN302" s="302" t="str">
        <f t="shared" si="382"/>
        <v/>
      </c>
      <c r="AO302" s="301" t="str">
        <f t="shared" si="412"/>
        <v/>
      </c>
      <c r="AP302" s="302" t="str">
        <f t="shared" si="383"/>
        <v/>
      </c>
      <c r="AQ302" s="301" t="str">
        <f t="shared" si="413"/>
        <v/>
      </c>
      <c r="AR302" s="302" t="str">
        <f t="shared" si="384"/>
        <v/>
      </c>
      <c r="AS302" s="301" t="str">
        <f t="shared" si="414"/>
        <v/>
      </c>
      <c r="AT302" s="302" t="str">
        <f t="shared" si="385"/>
        <v/>
      </c>
      <c r="AU302" s="301" t="str">
        <f t="shared" si="415"/>
        <v/>
      </c>
      <c r="AV302" s="302" t="str">
        <f t="shared" si="386"/>
        <v/>
      </c>
      <c r="AW302" s="301" t="str">
        <f t="shared" si="416"/>
        <v/>
      </c>
      <c r="AX302" s="302" t="str">
        <f t="shared" si="387"/>
        <v/>
      </c>
      <c r="AY302" s="301" t="str">
        <f t="shared" si="417"/>
        <v/>
      </c>
      <c r="AZ302" s="302" t="str">
        <f t="shared" si="388"/>
        <v/>
      </c>
      <c r="BA302" s="301" t="str">
        <f t="shared" si="391"/>
        <v/>
      </c>
      <c r="BB302" s="302" t="str">
        <f t="shared" si="389"/>
        <v/>
      </c>
      <c r="BC302" s="301" t="str">
        <f t="shared" si="392"/>
        <v/>
      </c>
      <c r="BD302" s="302" t="str">
        <f t="shared" si="390"/>
        <v/>
      </c>
      <c r="BE302" s="301" t="str">
        <f t="shared" si="393"/>
        <v/>
      </c>
    </row>
    <row r="303" spans="1:57" ht="26.25" hidden="1" customHeight="1">
      <c r="A303" s="242">
        <v>168</v>
      </c>
      <c r="B303" s="473"/>
      <c r="C303" s="474" t="str">
        <f t="shared" si="363"/>
        <v/>
      </c>
      <c r="D303" s="302" t="str">
        <f t="shared" ca="1" si="364"/>
        <v/>
      </c>
      <c r="E303" s="301" t="str">
        <f t="shared" si="394"/>
        <v/>
      </c>
      <c r="F303" s="302" t="str">
        <f t="shared" ca="1" si="365"/>
        <v/>
      </c>
      <c r="G303" s="301" t="str">
        <f t="shared" si="395"/>
        <v/>
      </c>
      <c r="H303" s="302" t="str">
        <f t="shared" ca="1" si="366"/>
        <v/>
      </c>
      <c r="I303" s="301" t="str">
        <f t="shared" si="396"/>
        <v/>
      </c>
      <c r="J303" s="302" t="str">
        <f t="shared" ca="1" si="367"/>
        <v/>
      </c>
      <c r="K303" s="301" t="str">
        <f t="shared" si="397"/>
        <v/>
      </c>
      <c r="L303" s="302" t="str">
        <f t="shared" ca="1" si="368"/>
        <v/>
      </c>
      <c r="M303" s="301" t="str">
        <f t="shared" si="398"/>
        <v/>
      </c>
      <c r="N303" s="302" t="str">
        <f t="shared" ca="1" si="369"/>
        <v/>
      </c>
      <c r="O303" s="301" t="str">
        <f t="shared" si="399"/>
        <v/>
      </c>
      <c r="P303" s="302" t="str">
        <f t="shared" ca="1" si="370"/>
        <v/>
      </c>
      <c r="Q303" s="301" t="str">
        <f t="shared" si="400"/>
        <v/>
      </c>
      <c r="R303" s="302" t="str">
        <f t="shared" ca="1" si="371"/>
        <v/>
      </c>
      <c r="S303" s="301" t="str">
        <f t="shared" si="401"/>
        <v/>
      </c>
      <c r="T303" s="302" t="str">
        <f t="shared" si="372"/>
        <v/>
      </c>
      <c r="U303" s="301" t="str">
        <f t="shared" si="402"/>
        <v/>
      </c>
      <c r="V303" s="302" t="str">
        <f t="shared" si="373"/>
        <v/>
      </c>
      <c r="W303" s="301" t="str">
        <f t="shared" si="403"/>
        <v/>
      </c>
      <c r="X303" s="302" t="str">
        <f t="shared" si="374"/>
        <v/>
      </c>
      <c r="Y303" s="301" t="str">
        <f t="shared" si="404"/>
        <v/>
      </c>
      <c r="Z303" s="302" t="str">
        <f t="shared" si="375"/>
        <v/>
      </c>
      <c r="AA303" s="301" t="str">
        <f t="shared" si="405"/>
        <v/>
      </c>
      <c r="AB303" s="302" t="str">
        <f t="shared" si="376"/>
        <v/>
      </c>
      <c r="AC303" s="301" t="str">
        <f t="shared" si="406"/>
        <v/>
      </c>
      <c r="AD303" s="302" t="str">
        <f t="shared" si="377"/>
        <v/>
      </c>
      <c r="AE303" s="301" t="str">
        <f t="shared" si="407"/>
        <v/>
      </c>
      <c r="AF303" s="302" t="str">
        <f t="shared" si="378"/>
        <v/>
      </c>
      <c r="AG303" s="301" t="str">
        <f t="shared" si="408"/>
        <v/>
      </c>
      <c r="AH303" s="302" t="str">
        <f t="shared" si="379"/>
        <v/>
      </c>
      <c r="AI303" s="301" t="str">
        <f t="shared" si="409"/>
        <v/>
      </c>
      <c r="AJ303" s="302" t="str">
        <f t="shared" si="380"/>
        <v/>
      </c>
      <c r="AK303" s="301" t="str">
        <f t="shared" si="410"/>
        <v/>
      </c>
      <c r="AL303" s="302" t="str">
        <f t="shared" si="381"/>
        <v/>
      </c>
      <c r="AM303" s="301" t="str">
        <f t="shared" si="411"/>
        <v/>
      </c>
      <c r="AN303" s="302" t="str">
        <f t="shared" si="382"/>
        <v/>
      </c>
      <c r="AO303" s="301" t="str">
        <f t="shared" si="412"/>
        <v/>
      </c>
      <c r="AP303" s="302" t="str">
        <f t="shared" si="383"/>
        <v/>
      </c>
      <c r="AQ303" s="301" t="str">
        <f t="shared" si="413"/>
        <v/>
      </c>
      <c r="AR303" s="302" t="str">
        <f t="shared" si="384"/>
        <v/>
      </c>
      <c r="AS303" s="301" t="str">
        <f t="shared" si="414"/>
        <v/>
      </c>
      <c r="AT303" s="302" t="str">
        <f t="shared" si="385"/>
        <v/>
      </c>
      <c r="AU303" s="301" t="str">
        <f t="shared" si="415"/>
        <v/>
      </c>
      <c r="AV303" s="302" t="str">
        <f t="shared" si="386"/>
        <v/>
      </c>
      <c r="AW303" s="301" t="str">
        <f t="shared" si="416"/>
        <v/>
      </c>
      <c r="AX303" s="302" t="str">
        <f t="shared" si="387"/>
        <v/>
      </c>
      <c r="AY303" s="301" t="str">
        <f t="shared" si="417"/>
        <v/>
      </c>
      <c r="AZ303" s="302" t="str">
        <f t="shared" si="388"/>
        <v/>
      </c>
      <c r="BA303" s="301" t="str">
        <f t="shared" si="391"/>
        <v/>
      </c>
      <c r="BB303" s="302" t="str">
        <f t="shared" si="389"/>
        <v/>
      </c>
      <c r="BC303" s="301" t="str">
        <f t="shared" si="392"/>
        <v/>
      </c>
      <c r="BD303" s="302" t="str">
        <f t="shared" si="390"/>
        <v/>
      </c>
      <c r="BE303" s="301" t="str">
        <f t="shared" si="393"/>
        <v/>
      </c>
    </row>
    <row r="304" spans="1:57" ht="26.25" hidden="1" customHeight="1">
      <c r="A304" s="242">
        <v>169</v>
      </c>
      <c r="B304" s="473"/>
      <c r="C304" s="474" t="str">
        <f t="shared" si="363"/>
        <v/>
      </c>
      <c r="D304" s="302" t="str">
        <f t="shared" ca="1" si="364"/>
        <v/>
      </c>
      <c r="E304" s="301" t="str">
        <f t="shared" si="394"/>
        <v/>
      </c>
      <c r="F304" s="302" t="str">
        <f t="shared" ca="1" si="365"/>
        <v/>
      </c>
      <c r="G304" s="301" t="str">
        <f t="shared" si="395"/>
        <v/>
      </c>
      <c r="H304" s="302" t="str">
        <f t="shared" ca="1" si="366"/>
        <v/>
      </c>
      <c r="I304" s="301" t="str">
        <f t="shared" si="396"/>
        <v/>
      </c>
      <c r="J304" s="302" t="str">
        <f t="shared" ca="1" si="367"/>
        <v/>
      </c>
      <c r="K304" s="301" t="str">
        <f t="shared" si="397"/>
        <v/>
      </c>
      <c r="L304" s="302" t="str">
        <f t="shared" ca="1" si="368"/>
        <v/>
      </c>
      <c r="M304" s="301" t="str">
        <f t="shared" si="398"/>
        <v/>
      </c>
      <c r="N304" s="302" t="str">
        <f t="shared" ca="1" si="369"/>
        <v/>
      </c>
      <c r="O304" s="301" t="str">
        <f t="shared" si="399"/>
        <v/>
      </c>
      <c r="P304" s="302" t="str">
        <f t="shared" ca="1" si="370"/>
        <v/>
      </c>
      <c r="Q304" s="301" t="str">
        <f t="shared" si="400"/>
        <v/>
      </c>
      <c r="R304" s="302" t="str">
        <f t="shared" ca="1" si="371"/>
        <v/>
      </c>
      <c r="S304" s="301" t="str">
        <f t="shared" si="401"/>
        <v/>
      </c>
      <c r="T304" s="302" t="str">
        <f t="shared" si="372"/>
        <v/>
      </c>
      <c r="U304" s="301" t="str">
        <f t="shared" si="402"/>
        <v/>
      </c>
      <c r="V304" s="302" t="str">
        <f t="shared" si="373"/>
        <v/>
      </c>
      <c r="W304" s="301" t="str">
        <f t="shared" si="403"/>
        <v/>
      </c>
      <c r="X304" s="302" t="str">
        <f t="shared" si="374"/>
        <v/>
      </c>
      <c r="Y304" s="301" t="str">
        <f t="shared" si="404"/>
        <v/>
      </c>
      <c r="Z304" s="302" t="str">
        <f t="shared" si="375"/>
        <v/>
      </c>
      <c r="AA304" s="301" t="str">
        <f t="shared" si="405"/>
        <v/>
      </c>
      <c r="AB304" s="302" t="str">
        <f t="shared" si="376"/>
        <v/>
      </c>
      <c r="AC304" s="301" t="str">
        <f t="shared" si="406"/>
        <v/>
      </c>
      <c r="AD304" s="302" t="str">
        <f t="shared" si="377"/>
        <v/>
      </c>
      <c r="AE304" s="301" t="str">
        <f t="shared" si="407"/>
        <v/>
      </c>
      <c r="AF304" s="302" t="str">
        <f t="shared" si="378"/>
        <v/>
      </c>
      <c r="AG304" s="301" t="str">
        <f t="shared" si="408"/>
        <v/>
      </c>
      <c r="AH304" s="302" t="str">
        <f t="shared" si="379"/>
        <v/>
      </c>
      <c r="AI304" s="301" t="str">
        <f t="shared" si="409"/>
        <v/>
      </c>
      <c r="AJ304" s="302" t="str">
        <f t="shared" si="380"/>
        <v/>
      </c>
      <c r="AK304" s="301" t="str">
        <f t="shared" si="410"/>
        <v/>
      </c>
      <c r="AL304" s="302" t="str">
        <f t="shared" si="381"/>
        <v/>
      </c>
      <c r="AM304" s="301" t="str">
        <f t="shared" si="411"/>
        <v/>
      </c>
      <c r="AN304" s="302" t="str">
        <f t="shared" si="382"/>
        <v/>
      </c>
      <c r="AO304" s="301" t="str">
        <f t="shared" si="412"/>
        <v/>
      </c>
      <c r="AP304" s="302" t="str">
        <f t="shared" si="383"/>
        <v/>
      </c>
      <c r="AQ304" s="301" t="str">
        <f t="shared" si="413"/>
        <v/>
      </c>
      <c r="AR304" s="302" t="str">
        <f t="shared" si="384"/>
        <v/>
      </c>
      <c r="AS304" s="301" t="str">
        <f t="shared" si="414"/>
        <v/>
      </c>
      <c r="AT304" s="302" t="str">
        <f t="shared" si="385"/>
        <v/>
      </c>
      <c r="AU304" s="301" t="str">
        <f t="shared" si="415"/>
        <v/>
      </c>
      <c r="AV304" s="302" t="str">
        <f t="shared" si="386"/>
        <v/>
      </c>
      <c r="AW304" s="301" t="str">
        <f t="shared" si="416"/>
        <v/>
      </c>
      <c r="AX304" s="302" t="str">
        <f t="shared" si="387"/>
        <v/>
      </c>
      <c r="AY304" s="301" t="str">
        <f t="shared" si="417"/>
        <v/>
      </c>
      <c r="AZ304" s="302" t="str">
        <f t="shared" si="388"/>
        <v/>
      </c>
      <c r="BA304" s="301" t="str">
        <f t="shared" si="391"/>
        <v/>
      </c>
      <c r="BB304" s="302" t="str">
        <f t="shared" si="389"/>
        <v/>
      </c>
      <c r="BC304" s="301" t="str">
        <f t="shared" si="392"/>
        <v/>
      </c>
      <c r="BD304" s="302" t="str">
        <f t="shared" si="390"/>
        <v/>
      </c>
      <c r="BE304" s="301" t="str">
        <f t="shared" si="393"/>
        <v/>
      </c>
    </row>
    <row r="305" spans="1:57" ht="26.25" hidden="1" customHeight="1">
      <c r="A305" s="242">
        <v>170</v>
      </c>
      <c r="B305" s="473"/>
      <c r="C305" s="474" t="str">
        <f t="shared" si="363"/>
        <v/>
      </c>
      <c r="D305" s="302" t="str">
        <f t="shared" ca="1" si="364"/>
        <v/>
      </c>
      <c r="E305" s="301" t="str">
        <f t="shared" si="394"/>
        <v/>
      </c>
      <c r="F305" s="302" t="str">
        <f t="shared" ca="1" si="365"/>
        <v/>
      </c>
      <c r="G305" s="301" t="str">
        <f t="shared" si="395"/>
        <v/>
      </c>
      <c r="H305" s="302" t="str">
        <f t="shared" ca="1" si="366"/>
        <v/>
      </c>
      <c r="I305" s="301" t="str">
        <f t="shared" si="396"/>
        <v/>
      </c>
      <c r="J305" s="302" t="str">
        <f t="shared" ca="1" si="367"/>
        <v/>
      </c>
      <c r="K305" s="301" t="str">
        <f t="shared" si="397"/>
        <v/>
      </c>
      <c r="L305" s="302" t="str">
        <f t="shared" ca="1" si="368"/>
        <v/>
      </c>
      <c r="M305" s="301" t="str">
        <f t="shared" si="398"/>
        <v/>
      </c>
      <c r="N305" s="302" t="str">
        <f t="shared" ca="1" si="369"/>
        <v/>
      </c>
      <c r="O305" s="301" t="str">
        <f t="shared" si="399"/>
        <v/>
      </c>
      <c r="P305" s="302" t="str">
        <f t="shared" ca="1" si="370"/>
        <v/>
      </c>
      <c r="Q305" s="301" t="str">
        <f t="shared" si="400"/>
        <v/>
      </c>
      <c r="R305" s="302" t="str">
        <f t="shared" ca="1" si="371"/>
        <v/>
      </c>
      <c r="S305" s="301" t="str">
        <f t="shared" si="401"/>
        <v/>
      </c>
      <c r="T305" s="302" t="str">
        <f t="shared" si="372"/>
        <v/>
      </c>
      <c r="U305" s="301" t="str">
        <f t="shared" si="402"/>
        <v/>
      </c>
      <c r="V305" s="302" t="str">
        <f t="shared" si="373"/>
        <v/>
      </c>
      <c r="W305" s="301" t="str">
        <f t="shared" si="403"/>
        <v/>
      </c>
      <c r="X305" s="302" t="str">
        <f t="shared" si="374"/>
        <v/>
      </c>
      <c r="Y305" s="301" t="str">
        <f t="shared" si="404"/>
        <v/>
      </c>
      <c r="Z305" s="302" t="str">
        <f t="shared" si="375"/>
        <v/>
      </c>
      <c r="AA305" s="301" t="str">
        <f t="shared" si="405"/>
        <v/>
      </c>
      <c r="AB305" s="302" t="str">
        <f t="shared" si="376"/>
        <v/>
      </c>
      <c r="AC305" s="301" t="str">
        <f t="shared" si="406"/>
        <v/>
      </c>
      <c r="AD305" s="302" t="str">
        <f t="shared" si="377"/>
        <v/>
      </c>
      <c r="AE305" s="301" t="str">
        <f t="shared" si="407"/>
        <v/>
      </c>
      <c r="AF305" s="302" t="str">
        <f t="shared" si="378"/>
        <v/>
      </c>
      <c r="AG305" s="301" t="str">
        <f t="shared" si="408"/>
        <v/>
      </c>
      <c r="AH305" s="302" t="str">
        <f t="shared" si="379"/>
        <v/>
      </c>
      <c r="AI305" s="301" t="str">
        <f t="shared" si="409"/>
        <v/>
      </c>
      <c r="AJ305" s="302" t="str">
        <f t="shared" si="380"/>
        <v/>
      </c>
      <c r="AK305" s="301" t="str">
        <f t="shared" si="410"/>
        <v/>
      </c>
      <c r="AL305" s="302" t="str">
        <f t="shared" si="381"/>
        <v/>
      </c>
      <c r="AM305" s="301" t="str">
        <f t="shared" si="411"/>
        <v/>
      </c>
      <c r="AN305" s="302" t="str">
        <f t="shared" si="382"/>
        <v/>
      </c>
      <c r="AO305" s="301" t="str">
        <f t="shared" si="412"/>
        <v/>
      </c>
      <c r="AP305" s="302" t="str">
        <f t="shared" si="383"/>
        <v/>
      </c>
      <c r="AQ305" s="301" t="str">
        <f t="shared" si="413"/>
        <v/>
      </c>
      <c r="AR305" s="302" t="str">
        <f t="shared" si="384"/>
        <v/>
      </c>
      <c r="AS305" s="301" t="str">
        <f t="shared" si="414"/>
        <v/>
      </c>
      <c r="AT305" s="302" t="str">
        <f t="shared" si="385"/>
        <v/>
      </c>
      <c r="AU305" s="301" t="str">
        <f t="shared" si="415"/>
        <v/>
      </c>
      <c r="AV305" s="302" t="str">
        <f t="shared" si="386"/>
        <v/>
      </c>
      <c r="AW305" s="301" t="str">
        <f t="shared" si="416"/>
        <v/>
      </c>
      <c r="AX305" s="302" t="str">
        <f t="shared" si="387"/>
        <v/>
      </c>
      <c r="AY305" s="301" t="str">
        <f t="shared" si="417"/>
        <v/>
      </c>
      <c r="AZ305" s="302" t="str">
        <f t="shared" si="388"/>
        <v/>
      </c>
      <c r="BA305" s="301" t="str">
        <f t="shared" si="391"/>
        <v/>
      </c>
      <c r="BB305" s="302" t="str">
        <f t="shared" si="389"/>
        <v/>
      </c>
      <c r="BC305" s="301" t="str">
        <f t="shared" si="392"/>
        <v/>
      </c>
      <c r="BD305" s="302" t="str">
        <f t="shared" si="390"/>
        <v/>
      </c>
      <c r="BE305" s="301" t="str">
        <f t="shared" si="393"/>
        <v/>
      </c>
    </row>
    <row r="306" spans="1:57" ht="26.25" hidden="1" customHeight="1">
      <c r="A306" s="242">
        <v>171</v>
      </c>
      <c r="B306" s="473"/>
      <c r="C306" s="474" t="str">
        <f t="shared" si="363"/>
        <v/>
      </c>
      <c r="D306" s="302" t="str">
        <f t="shared" ca="1" si="364"/>
        <v/>
      </c>
      <c r="E306" s="301" t="str">
        <f t="shared" si="394"/>
        <v/>
      </c>
      <c r="F306" s="302" t="str">
        <f t="shared" ca="1" si="365"/>
        <v/>
      </c>
      <c r="G306" s="301" t="str">
        <f t="shared" si="395"/>
        <v/>
      </c>
      <c r="H306" s="302" t="str">
        <f t="shared" ca="1" si="366"/>
        <v/>
      </c>
      <c r="I306" s="301" t="str">
        <f t="shared" si="396"/>
        <v/>
      </c>
      <c r="J306" s="302" t="str">
        <f t="shared" ca="1" si="367"/>
        <v/>
      </c>
      <c r="K306" s="301" t="str">
        <f t="shared" si="397"/>
        <v/>
      </c>
      <c r="L306" s="302" t="str">
        <f t="shared" ca="1" si="368"/>
        <v/>
      </c>
      <c r="M306" s="301" t="str">
        <f t="shared" si="398"/>
        <v/>
      </c>
      <c r="N306" s="302" t="str">
        <f t="shared" ca="1" si="369"/>
        <v/>
      </c>
      <c r="O306" s="301" t="str">
        <f t="shared" si="399"/>
        <v/>
      </c>
      <c r="P306" s="302" t="str">
        <f t="shared" ca="1" si="370"/>
        <v/>
      </c>
      <c r="Q306" s="301" t="str">
        <f t="shared" si="400"/>
        <v/>
      </c>
      <c r="R306" s="302" t="str">
        <f t="shared" ca="1" si="371"/>
        <v/>
      </c>
      <c r="S306" s="301" t="str">
        <f t="shared" si="401"/>
        <v/>
      </c>
      <c r="T306" s="302" t="str">
        <f t="shared" si="372"/>
        <v/>
      </c>
      <c r="U306" s="301" t="str">
        <f t="shared" si="402"/>
        <v/>
      </c>
      <c r="V306" s="302" t="str">
        <f t="shared" si="373"/>
        <v/>
      </c>
      <c r="W306" s="301" t="str">
        <f t="shared" si="403"/>
        <v/>
      </c>
      <c r="X306" s="302" t="str">
        <f t="shared" si="374"/>
        <v/>
      </c>
      <c r="Y306" s="301" t="str">
        <f t="shared" si="404"/>
        <v/>
      </c>
      <c r="Z306" s="302" t="str">
        <f t="shared" si="375"/>
        <v/>
      </c>
      <c r="AA306" s="301" t="str">
        <f t="shared" si="405"/>
        <v/>
      </c>
      <c r="AB306" s="302" t="str">
        <f t="shared" si="376"/>
        <v/>
      </c>
      <c r="AC306" s="301" t="str">
        <f t="shared" si="406"/>
        <v/>
      </c>
      <c r="AD306" s="302" t="str">
        <f t="shared" si="377"/>
        <v/>
      </c>
      <c r="AE306" s="301" t="str">
        <f t="shared" si="407"/>
        <v/>
      </c>
      <c r="AF306" s="302" t="str">
        <f t="shared" si="378"/>
        <v/>
      </c>
      <c r="AG306" s="301" t="str">
        <f t="shared" si="408"/>
        <v/>
      </c>
      <c r="AH306" s="302" t="str">
        <f t="shared" si="379"/>
        <v/>
      </c>
      <c r="AI306" s="301" t="str">
        <f t="shared" si="409"/>
        <v/>
      </c>
      <c r="AJ306" s="302" t="str">
        <f t="shared" si="380"/>
        <v/>
      </c>
      <c r="AK306" s="301" t="str">
        <f t="shared" si="410"/>
        <v/>
      </c>
      <c r="AL306" s="302" t="str">
        <f t="shared" si="381"/>
        <v/>
      </c>
      <c r="AM306" s="301" t="str">
        <f t="shared" si="411"/>
        <v/>
      </c>
      <c r="AN306" s="302" t="str">
        <f t="shared" si="382"/>
        <v/>
      </c>
      <c r="AO306" s="301" t="str">
        <f t="shared" si="412"/>
        <v/>
      </c>
      <c r="AP306" s="302" t="str">
        <f t="shared" si="383"/>
        <v/>
      </c>
      <c r="AQ306" s="301" t="str">
        <f t="shared" si="413"/>
        <v/>
      </c>
      <c r="AR306" s="302" t="str">
        <f t="shared" si="384"/>
        <v/>
      </c>
      <c r="AS306" s="301" t="str">
        <f t="shared" si="414"/>
        <v/>
      </c>
      <c r="AT306" s="302" t="str">
        <f t="shared" si="385"/>
        <v/>
      </c>
      <c r="AU306" s="301" t="str">
        <f t="shared" si="415"/>
        <v/>
      </c>
      <c r="AV306" s="302" t="str">
        <f t="shared" si="386"/>
        <v/>
      </c>
      <c r="AW306" s="301" t="str">
        <f t="shared" si="416"/>
        <v/>
      </c>
      <c r="AX306" s="302" t="str">
        <f t="shared" si="387"/>
        <v/>
      </c>
      <c r="AY306" s="301" t="str">
        <f t="shared" si="417"/>
        <v/>
      </c>
      <c r="AZ306" s="302" t="str">
        <f t="shared" si="388"/>
        <v/>
      </c>
      <c r="BA306" s="301" t="str">
        <f t="shared" si="391"/>
        <v/>
      </c>
      <c r="BB306" s="302" t="str">
        <f t="shared" si="389"/>
        <v/>
      </c>
      <c r="BC306" s="301" t="str">
        <f t="shared" si="392"/>
        <v/>
      </c>
      <c r="BD306" s="302" t="str">
        <f t="shared" si="390"/>
        <v/>
      </c>
      <c r="BE306" s="301" t="str">
        <f t="shared" si="393"/>
        <v/>
      </c>
    </row>
    <row r="307" spans="1:57" ht="26.25" hidden="1" customHeight="1">
      <c r="A307" s="242">
        <v>172</v>
      </c>
      <c r="B307" s="473"/>
      <c r="C307" s="474" t="str">
        <f t="shared" si="363"/>
        <v/>
      </c>
      <c r="D307" s="302" t="str">
        <f t="shared" ca="1" si="364"/>
        <v/>
      </c>
      <c r="E307" s="301" t="str">
        <f t="shared" si="394"/>
        <v/>
      </c>
      <c r="F307" s="302" t="str">
        <f t="shared" ca="1" si="365"/>
        <v/>
      </c>
      <c r="G307" s="301" t="str">
        <f t="shared" si="395"/>
        <v/>
      </c>
      <c r="H307" s="302" t="str">
        <f t="shared" ca="1" si="366"/>
        <v/>
      </c>
      <c r="I307" s="301" t="str">
        <f t="shared" si="396"/>
        <v/>
      </c>
      <c r="J307" s="302" t="str">
        <f t="shared" ca="1" si="367"/>
        <v/>
      </c>
      <c r="K307" s="301" t="str">
        <f t="shared" si="397"/>
        <v/>
      </c>
      <c r="L307" s="302" t="str">
        <f t="shared" ca="1" si="368"/>
        <v/>
      </c>
      <c r="M307" s="301" t="str">
        <f t="shared" si="398"/>
        <v/>
      </c>
      <c r="N307" s="302" t="str">
        <f t="shared" ca="1" si="369"/>
        <v/>
      </c>
      <c r="O307" s="301" t="str">
        <f t="shared" si="399"/>
        <v/>
      </c>
      <c r="P307" s="302" t="str">
        <f t="shared" ca="1" si="370"/>
        <v/>
      </c>
      <c r="Q307" s="301" t="str">
        <f t="shared" si="400"/>
        <v/>
      </c>
      <c r="R307" s="302" t="str">
        <f t="shared" ca="1" si="371"/>
        <v/>
      </c>
      <c r="S307" s="301" t="str">
        <f t="shared" si="401"/>
        <v/>
      </c>
      <c r="T307" s="302" t="str">
        <f t="shared" si="372"/>
        <v/>
      </c>
      <c r="U307" s="301" t="str">
        <f t="shared" si="402"/>
        <v/>
      </c>
      <c r="V307" s="302" t="str">
        <f t="shared" si="373"/>
        <v/>
      </c>
      <c r="W307" s="301" t="str">
        <f t="shared" si="403"/>
        <v/>
      </c>
      <c r="X307" s="302" t="str">
        <f t="shared" si="374"/>
        <v/>
      </c>
      <c r="Y307" s="301" t="str">
        <f t="shared" si="404"/>
        <v/>
      </c>
      <c r="Z307" s="302" t="str">
        <f t="shared" si="375"/>
        <v/>
      </c>
      <c r="AA307" s="301" t="str">
        <f t="shared" si="405"/>
        <v/>
      </c>
      <c r="AB307" s="302" t="str">
        <f t="shared" si="376"/>
        <v/>
      </c>
      <c r="AC307" s="301" t="str">
        <f t="shared" si="406"/>
        <v/>
      </c>
      <c r="AD307" s="302" t="str">
        <f t="shared" si="377"/>
        <v/>
      </c>
      <c r="AE307" s="301" t="str">
        <f t="shared" si="407"/>
        <v/>
      </c>
      <c r="AF307" s="302" t="str">
        <f t="shared" si="378"/>
        <v/>
      </c>
      <c r="AG307" s="301" t="str">
        <f t="shared" si="408"/>
        <v/>
      </c>
      <c r="AH307" s="302" t="str">
        <f t="shared" si="379"/>
        <v/>
      </c>
      <c r="AI307" s="301" t="str">
        <f t="shared" si="409"/>
        <v/>
      </c>
      <c r="AJ307" s="302" t="str">
        <f t="shared" si="380"/>
        <v/>
      </c>
      <c r="AK307" s="301" t="str">
        <f t="shared" si="410"/>
        <v/>
      </c>
      <c r="AL307" s="302" t="str">
        <f t="shared" si="381"/>
        <v/>
      </c>
      <c r="AM307" s="301" t="str">
        <f t="shared" si="411"/>
        <v/>
      </c>
      <c r="AN307" s="302" t="str">
        <f t="shared" si="382"/>
        <v/>
      </c>
      <c r="AO307" s="301" t="str">
        <f t="shared" si="412"/>
        <v/>
      </c>
      <c r="AP307" s="302" t="str">
        <f t="shared" si="383"/>
        <v/>
      </c>
      <c r="AQ307" s="301" t="str">
        <f t="shared" si="413"/>
        <v/>
      </c>
      <c r="AR307" s="302" t="str">
        <f t="shared" si="384"/>
        <v/>
      </c>
      <c r="AS307" s="301" t="str">
        <f t="shared" si="414"/>
        <v/>
      </c>
      <c r="AT307" s="302" t="str">
        <f t="shared" si="385"/>
        <v/>
      </c>
      <c r="AU307" s="301" t="str">
        <f t="shared" si="415"/>
        <v/>
      </c>
      <c r="AV307" s="302" t="str">
        <f t="shared" si="386"/>
        <v/>
      </c>
      <c r="AW307" s="301" t="str">
        <f t="shared" si="416"/>
        <v/>
      </c>
      <c r="AX307" s="302" t="str">
        <f t="shared" si="387"/>
        <v/>
      </c>
      <c r="AY307" s="301" t="str">
        <f t="shared" si="417"/>
        <v/>
      </c>
      <c r="AZ307" s="302" t="str">
        <f t="shared" si="388"/>
        <v/>
      </c>
      <c r="BA307" s="301" t="str">
        <f t="shared" si="391"/>
        <v/>
      </c>
      <c r="BB307" s="302" t="str">
        <f t="shared" si="389"/>
        <v/>
      </c>
      <c r="BC307" s="301" t="str">
        <f t="shared" si="392"/>
        <v/>
      </c>
      <c r="BD307" s="302" t="str">
        <f t="shared" si="390"/>
        <v/>
      </c>
      <c r="BE307" s="301" t="str">
        <f t="shared" si="393"/>
        <v/>
      </c>
    </row>
    <row r="308" spans="1:57" ht="26.25" hidden="1" customHeight="1">
      <c r="A308" s="242">
        <v>173</v>
      </c>
      <c r="B308" s="473"/>
      <c r="C308" s="474" t="str">
        <f t="shared" si="363"/>
        <v/>
      </c>
      <c r="D308" s="302" t="str">
        <f t="shared" ca="1" si="364"/>
        <v/>
      </c>
      <c r="E308" s="301" t="str">
        <f t="shared" si="394"/>
        <v/>
      </c>
      <c r="F308" s="302" t="str">
        <f t="shared" ca="1" si="365"/>
        <v/>
      </c>
      <c r="G308" s="301" t="str">
        <f t="shared" si="395"/>
        <v/>
      </c>
      <c r="H308" s="302" t="str">
        <f t="shared" ca="1" si="366"/>
        <v/>
      </c>
      <c r="I308" s="301" t="str">
        <f t="shared" si="396"/>
        <v/>
      </c>
      <c r="J308" s="302" t="str">
        <f t="shared" ca="1" si="367"/>
        <v/>
      </c>
      <c r="K308" s="301" t="str">
        <f t="shared" si="397"/>
        <v/>
      </c>
      <c r="L308" s="302" t="str">
        <f t="shared" ca="1" si="368"/>
        <v/>
      </c>
      <c r="M308" s="301" t="str">
        <f t="shared" si="398"/>
        <v/>
      </c>
      <c r="N308" s="302" t="str">
        <f t="shared" ca="1" si="369"/>
        <v/>
      </c>
      <c r="O308" s="301" t="str">
        <f t="shared" si="399"/>
        <v/>
      </c>
      <c r="P308" s="302" t="str">
        <f t="shared" ca="1" si="370"/>
        <v/>
      </c>
      <c r="Q308" s="301" t="str">
        <f t="shared" si="400"/>
        <v/>
      </c>
      <c r="R308" s="302" t="str">
        <f t="shared" ca="1" si="371"/>
        <v/>
      </c>
      <c r="S308" s="301" t="str">
        <f t="shared" si="401"/>
        <v/>
      </c>
      <c r="T308" s="302" t="str">
        <f t="shared" si="372"/>
        <v/>
      </c>
      <c r="U308" s="301" t="str">
        <f t="shared" si="402"/>
        <v/>
      </c>
      <c r="V308" s="302" t="str">
        <f t="shared" si="373"/>
        <v/>
      </c>
      <c r="W308" s="301" t="str">
        <f t="shared" si="403"/>
        <v/>
      </c>
      <c r="X308" s="302" t="str">
        <f t="shared" si="374"/>
        <v/>
      </c>
      <c r="Y308" s="301" t="str">
        <f t="shared" si="404"/>
        <v/>
      </c>
      <c r="Z308" s="302" t="str">
        <f t="shared" si="375"/>
        <v/>
      </c>
      <c r="AA308" s="301" t="str">
        <f t="shared" si="405"/>
        <v/>
      </c>
      <c r="AB308" s="302" t="str">
        <f t="shared" si="376"/>
        <v/>
      </c>
      <c r="AC308" s="301" t="str">
        <f t="shared" si="406"/>
        <v/>
      </c>
      <c r="AD308" s="302" t="str">
        <f t="shared" si="377"/>
        <v/>
      </c>
      <c r="AE308" s="301" t="str">
        <f t="shared" si="407"/>
        <v/>
      </c>
      <c r="AF308" s="302" t="str">
        <f t="shared" si="378"/>
        <v/>
      </c>
      <c r="AG308" s="301" t="str">
        <f t="shared" si="408"/>
        <v/>
      </c>
      <c r="AH308" s="302" t="str">
        <f t="shared" si="379"/>
        <v/>
      </c>
      <c r="AI308" s="301" t="str">
        <f t="shared" si="409"/>
        <v/>
      </c>
      <c r="AJ308" s="302" t="str">
        <f t="shared" si="380"/>
        <v/>
      </c>
      <c r="AK308" s="301" t="str">
        <f t="shared" si="410"/>
        <v/>
      </c>
      <c r="AL308" s="302" t="str">
        <f t="shared" si="381"/>
        <v/>
      </c>
      <c r="AM308" s="301" t="str">
        <f t="shared" si="411"/>
        <v/>
      </c>
      <c r="AN308" s="302" t="str">
        <f t="shared" si="382"/>
        <v/>
      </c>
      <c r="AO308" s="301" t="str">
        <f t="shared" si="412"/>
        <v/>
      </c>
      <c r="AP308" s="302" t="str">
        <f t="shared" si="383"/>
        <v/>
      </c>
      <c r="AQ308" s="301" t="str">
        <f t="shared" si="413"/>
        <v/>
      </c>
      <c r="AR308" s="302" t="str">
        <f t="shared" si="384"/>
        <v/>
      </c>
      <c r="AS308" s="301" t="str">
        <f t="shared" si="414"/>
        <v/>
      </c>
      <c r="AT308" s="302" t="str">
        <f t="shared" si="385"/>
        <v/>
      </c>
      <c r="AU308" s="301" t="str">
        <f t="shared" si="415"/>
        <v/>
      </c>
      <c r="AV308" s="302" t="str">
        <f t="shared" si="386"/>
        <v/>
      </c>
      <c r="AW308" s="301" t="str">
        <f t="shared" si="416"/>
        <v/>
      </c>
      <c r="AX308" s="302" t="str">
        <f t="shared" si="387"/>
        <v/>
      </c>
      <c r="AY308" s="301" t="str">
        <f t="shared" si="417"/>
        <v/>
      </c>
      <c r="AZ308" s="302" t="str">
        <f t="shared" si="388"/>
        <v/>
      </c>
      <c r="BA308" s="301" t="str">
        <f t="shared" si="391"/>
        <v/>
      </c>
      <c r="BB308" s="302" t="str">
        <f t="shared" si="389"/>
        <v/>
      </c>
      <c r="BC308" s="301" t="str">
        <f t="shared" si="392"/>
        <v/>
      </c>
      <c r="BD308" s="302" t="str">
        <f t="shared" si="390"/>
        <v/>
      </c>
      <c r="BE308" s="301" t="str">
        <f t="shared" si="393"/>
        <v/>
      </c>
    </row>
    <row r="309" spans="1:57" ht="26.25" hidden="1" customHeight="1">
      <c r="A309" s="242">
        <v>174</v>
      </c>
      <c r="B309" s="473"/>
      <c r="C309" s="474" t="str">
        <f t="shared" si="363"/>
        <v/>
      </c>
      <c r="D309" s="302" t="str">
        <f t="shared" ca="1" si="364"/>
        <v/>
      </c>
      <c r="E309" s="301" t="str">
        <f t="shared" si="394"/>
        <v/>
      </c>
      <c r="F309" s="302" t="str">
        <f t="shared" ca="1" si="365"/>
        <v/>
      </c>
      <c r="G309" s="301" t="str">
        <f t="shared" si="395"/>
        <v/>
      </c>
      <c r="H309" s="302" t="str">
        <f t="shared" ca="1" si="366"/>
        <v/>
      </c>
      <c r="I309" s="301" t="str">
        <f t="shared" si="396"/>
        <v/>
      </c>
      <c r="J309" s="302" t="str">
        <f t="shared" ca="1" si="367"/>
        <v/>
      </c>
      <c r="K309" s="301" t="str">
        <f t="shared" si="397"/>
        <v/>
      </c>
      <c r="L309" s="302" t="str">
        <f t="shared" ca="1" si="368"/>
        <v/>
      </c>
      <c r="M309" s="301" t="str">
        <f t="shared" si="398"/>
        <v/>
      </c>
      <c r="N309" s="302" t="str">
        <f t="shared" ca="1" si="369"/>
        <v/>
      </c>
      <c r="O309" s="301" t="str">
        <f t="shared" si="399"/>
        <v/>
      </c>
      <c r="P309" s="302" t="str">
        <f t="shared" ca="1" si="370"/>
        <v/>
      </c>
      <c r="Q309" s="301" t="str">
        <f t="shared" si="400"/>
        <v/>
      </c>
      <c r="R309" s="302" t="str">
        <f t="shared" ca="1" si="371"/>
        <v/>
      </c>
      <c r="S309" s="301" t="str">
        <f t="shared" si="401"/>
        <v/>
      </c>
      <c r="T309" s="302" t="str">
        <f t="shared" si="372"/>
        <v/>
      </c>
      <c r="U309" s="301" t="str">
        <f t="shared" si="402"/>
        <v/>
      </c>
      <c r="V309" s="302" t="str">
        <f t="shared" si="373"/>
        <v/>
      </c>
      <c r="W309" s="301" t="str">
        <f t="shared" si="403"/>
        <v/>
      </c>
      <c r="X309" s="302" t="str">
        <f t="shared" si="374"/>
        <v/>
      </c>
      <c r="Y309" s="301" t="str">
        <f t="shared" si="404"/>
        <v/>
      </c>
      <c r="Z309" s="302" t="str">
        <f t="shared" si="375"/>
        <v/>
      </c>
      <c r="AA309" s="301" t="str">
        <f t="shared" si="405"/>
        <v/>
      </c>
      <c r="AB309" s="302" t="str">
        <f t="shared" si="376"/>
        <v/>
      </c>
      <c r="AC309" s="301" t="str">
        <f t="shared" si="406"/>
        <v/>
      </c>
      <c r="AD309" s="302" t="str">
        <f t="shared" si="377"/>
        <v/>
      </c>
      <c r="AE309" s="301" t="str">
        <f t="shared" si="407"/>
        <v/>
      </c>
      <c r="AF309" s="302" t="str">
        <f t="shared" si="378"/>
        <v/>
      </c>
      <c r="AG309" s="301" t="str">
        <f t="shared" si="408"/>
        <v/>
      </c>
      <c r="AH309" s="302" t="str">
        <f t="shared" si="379"/>
        <v/>
      </c>
      <c r="AI309" s="301" t="str">
        <f t="shared" si="409"/>
        <v/>
      </c>
      <c r="AJ309" s="302" t="str">
        <f t="shared" si="380"/>
        <v/>
      </c>
      <c r="AK309" s="301" t="str">
        <f t="shared" si="410"/>
        <v/>
      </c>
      <c r="AL309" s="302" t="str">
        <f t="shared" si="381"/>
        <v/>
      </c>
      <c r="AM309" s="301" t="str">
        <f t="shared" si="411"/>
        <v/>
      </c>
      <c r="AN309" s="302" t="str">
        <f t="shared" si="382"/>
        <v/>
      </c>
      <c r="AO309" s="301" t="str">
        <f t="shared" si="412"/>
        <v/>
      </c>
      <c r="AP309" s="302" t="str">
        <f t="shared" si="383"/>
        <v/>
      </c>
      <c r="AQ309" s="301" t="str">
        <f t="shared" si="413"/>
        <v/>
      </c>
      <c r="AR309" s="302" t="str">
        <f t="shared" si="384"/>
        <v/>
      </c>
      <c r="AS309" s="301" t="str">
        <f t="shared" si="414"/>
        <v/>
      </c>
      <c r="AT309" s="302" t="str">
        <f t="shared" si="385"/>
        <v/>
      </c>
      <c r="AU309" s="301" t="str">
        <f t="shared" si="415"/>
        <v/>
      </c>
      <c r="AV309" s="302" t="str">
        <f t="shared" si="386"/>
        <v/>
      </c>
      <c r="AW309" s="301" t="str">
        <f t="shared" si="416"/>
        <v/>
      </c>
      <c r="AX309" s="302" t="str">
        <f t="shared" si="387"/>
        <v/>
      </c>
      <c r="AY309" s="301" t="str">
        <f t="shared" si="417"/>
        <v/>
      </c>
      <c r="AZ309" s="302" t="str">
        <f t="shared" si="388"/>
        <v/>
      </c>
      <c r="BA309" s="301" t="str">
        <f t="shared" si="391"/>
        <v/>
      </c>
      <c r="BB309" s="302" t="str">
        <f t="shared" si="389"/>
        <v/>
      </c>
      <c r="BC309" s="301" t="str">
        <f t="shared" si="392"/>
        <v/>
      </c>
      <c r="BD309" s="302" t="str">
        <f t="shared" si="390"/>
        <v/>
      </c>
      <c r="BE309" s="301" t="str">
        <f t="shared" si="393"/>
        <v/>
      </c>
    </row>
    <row r="310" spans="1:57" ht="26.25" hidden="1" customHeight="1">
      <c r="A310" s="242">
        <v>175</v>
      </c>
      <c r="B310" s="473"/>
      <c r="C310" s="474" t="str">
        <f t="shared" si="363"/>
        <v/>
      </c>
      <c r="D310" s="302" t="str">
        <f t="shared" ca="1" si="364"/>
        <v/>
      </c>
      <c r="E310" s="301" t="str">
        <f t="shared" si="394"/>
        <v/>
      </c>
      <c r="F310" s="302" t="str">
        <f t="shared" ca="1" si="365"/>
        <v/>
      </c>
      <c r="G310" s="301" t="str">
        <f t="shared" si="395"/>
        <v/>
      </c>
      <c r="H310" s="302" t="str">
        <f t="shared" ca="1" si="366"/>
        <v/>
      </c>
      <c r="I310" s="301" t="str">
        <f t="shared" si="396"/>
        <v/>
      </c>
      <c r="J310" s="302" t="str">
        <f t="shared" ca="1" si="367"/>
        <v/>
      </c>
      <c r="K310" s="301" t="str">
        <f t="shared" si="397"/>
        <v/>
      </c>
      <c r="L310" s="302" t="str">
        <f t="shared" ca="1" si="368"/>
        <v/>
      </c>
      <c r="M310" s="301" t="str">
        <f t="shared" si="398"/>
        <v/>
      </c>
      <c r="N310" s="302" t="str">
        <f t="shared" ca="1" si="369"/>
        <v/>
      </c>
      <c r="O310" s="301" t="str">
        <f t="shared" si="399"/>
        <v/>
      </c>
      <c r="P310" s="302" t="str">
        <f t="shared" ca="1" si="370"/>
        <v/>
      </c>
      <c r="Q310" s="301" t="str">
        <f t="shared" si="400"/>
        <v/>
      </c>
      <c r="R310" s="302" t="str">
        <f t="shared" ca="1" si="371"/>
        <v/>
      </c>
      <c r="S310" s="301" t="str">
        <f t="shared" si="401"/>
        <v/>
      </c>
      <c r="T310" s="302" t="str">
        <f t="shared" si="372"/>
        <v/>
      </c>
      <c r="U310" s="301" t="str">
        <f t="shared" si="402"/>
        <v/>
      </c>
      <c r="V310" s="302" t="str">
        <f t="shared" si="373"/>
        <v/>
      </c>
      <c r="W310" s="301" t="str">
        <f t="shared" si="403"/>
        <v/>
      </c>
      <c r="X310" s="302" t="str">
        <f t="shared" si="374"/>
        <v/>
      </c>
      <c r="Y310" s="301" t="str">
        <f t="shared" si="404"/>
        <v/>
      </c>
      <c r="Z310" s="302" t="str">
        <f t="shared" si="375"/>
        <v/>
      </c>
      <c r="AA310" s="301" t="str">
        <f t="shared" si="405"/>
        <v/>
      </c>
      <c r="AB310" s="302" t="str">
        <f t="shared" si="376"/>
        <v/>
      </c>
      <c r="AC310" s="301" t="str">
        <f t="shared" si="406"/>
        <v/>
      </c>
      <c r="AD310" s="302" t="str">
        <f t="shared" si="377"/>
        <v/>
      </c>
      <c r="AE310" s="301" t="str">
        <f t="shared" si="407"/>
        <v/>
      </c>
      <c r="AF310" s="302" t="str">
        <f t="shared" si="378"/>
        <v/>
      </c>
      <c r="AG310" s="301" t="str">
        <f t="shared" si="408"/>
        <v/>
      </c>
      <c r="AH310" s="302" t="str">
        <f t="shared" si="379"/>
        <v/>
      </c>
      <c r="AI310" s="301" t="str">
        <f t="shared" si="409"/>
        <v/>
      </c>
      <c r="AJ310" s="302" t="str">
        <f t="shared" si="380"/>
        <v/>
      </c>
      <c r="AK310" s="301" t="str">
        <f t="shared" si="410"/>
        <v/>
      </c>
      <c r="AL310" s="302" t="str">
        <f t="shared" si="381"/>
        <v/>
      </c>
      <c r="AM310" s="301" t="str">
        <f t="shared" si="411"/>
        <v/>
      </c>
      <c r="AN310" s="302" t="str">
        <f t="shared" si="382"/>
        <v/>
      </c>
      <c r="AO310" s="301" t="str">
        <f t="shared" si="412"/>
        <v/>
      </c>
      <c r="AP310" s="302" t="str">
        <f t="shared" si="383"/>
        <v/>
      </c>
      <c r="AQ310" s="301" t="str">
        <f t="shared" si="413"/>
        <v/>
      </c>
      <c r="AR310" s="302" t="str">
        <f t="shared" si="384"/>
        <v/>
      </c>
      <c r="AS310" s="301" t="str">
        <f t="shared" si="414"/>
        <v/>
      </c>
      <c r="AT310" s="302" t="str">
        <f t="shared" si="385"/>
        <v/>
      </c>
      <c r="AU310" s="301" t="str">
        <f t="shared" si="415"/>
        <v/>
      </c>
      <c r="AV310" s="302" t="str">
        <f t="shared" si="386"/>
        <v/>
      </c>
      <c r="AW310" s="301" t="str">
        <f t="shared" si="416"/>
        <v/>
      </c>
      <c r="AX310" s="302" t="str">
        <f t="shared" si="387"/>
        <v/>
      </c>
      <c r="AY310" s="301" t="str">
        <f t="shared" si="417"/>
        <v/>
      </c>
      <c r="AZ310" s="302" t="str">
        <f t="shared" si="388"/>
        <v/>
      </c>
      <c r="BA310" s="301" t="str">
        <f t="shared" si="391"/>
        <v/>
      </c>
      <c r="BB310" s="302" t="str">
        <f t="shared" si="389"/>
        <v/>
      </c>
      <c r="BC310" s="301" t="str">
        <f t="shared" si="392"/>
        <v/>
      </c>
      <c r="BD310" s="302" t="str">
        <f t="shared" si="390"/>
        <v/>
      </c>
      <c r="BE310" s="301" t="str">
        <f t="shared" si="393"/>
        <v/>
      </c>
    </row>
    <row r="311" spans="1:57" ht="26.25" hidden="1" customHeight="1">
      <c r="A311" s="242">
        <v>176</v>
      </c>
      <c r="B311" s="473"/>
      <c r="C311" s="474" t="str">
        <f t="shared" si="363"/>
        <v/>
      </c>
      <c r="D311" s="302" t="str">
        <f t="shared" ca="1" si="364"/>
        <v/>
      </c>
      <c r="E311" s="301" t="str">
        <f t="shared" si="394"/>
        <v/>
      </c>
      <c r="F311" s="302" t="str">
        <f t="shared" ca="1" si="365"/>
        <v/>
      </c>
      <c r="G311" s="301" t="str">
        <f t="shared" si="395"/>
        <v/>
      </c>
      <c r="H311" s="302" t="str">
        <f t="shared" ca="1" si="366"/>
        <v/>
      </c>
      <c r="I311" s="301" t="str">
        <f t="shared" si="396"/>
        <v/>
      </c>
      <c r="J311" s="302" t="str">
        <f t="shared" ca="1" si="367"/>
        <v/>
      </c>
      <c r="K311" s="301" t="str">
        <f t="shared" si="397"/>
        <v/>
      </c>
      <c r="L311" s="302" t="str">
        <f t="shared" ca="1" si="368"/>
        <v/>
      </c>
      <c r="M311" s="301" t="str">
        <f t="shared" si="398"/>
        <v/>
      </c>
      <c r="N311" s="302" t="str">
        <f t="shared" ca="1" si="369"/>
        <v/>
      </c>
      <c r="O311" s="301" t="str">
        <f t="shared" si="399"/>
        <v/>
      </c>
      <c r="P311" s="302" t="str">
        <f t="shared" ca="1" si="370"/>
        <v/>
      </c>
      <c r="Q311" s="301" t="str">
        <f t="shared" si="400"/>
        <v/>
      </c>
      <c r="R311" s="302" t="str">
        <f t="shared" ca="1" si="371"/>
        <v/>
      </c>
      <c r="S311" s="301" t="str">
        <f t="shared" si="401"/>
        <v/>
      </c>
      <c r="T311" s="302" t="str">
        <f t="shared" si="372"/>
        <v/>
      </c>
      <c r="U311" s="301" t="str">
        <f t="shared" si="402"/>
        <v/>
      </c>
      <c r="V311" s="302" t="str">
        <f t="shared" si="373"/>
        <v/>
      </c>
      <c r="W311" s="301" t="str">
        <f t="shared" si="403"/>
        <v/>
      </c>
      <c r="X311" s="302" t="str">
        <f t="shared" si="374"/>
        <v/>
      </c>
      <c r="Y311" s="301" t="str">
        <f t="shared" si="404"/>
        <v/>
      </c>
      <c r="Z311" s="302" t="str">
        <f t="shared" si="375"/>
        <v/>
      </c>
      <c r="AA311" s="301" t="str">
        <f t="shared" si="405"/>
        <v/>
      </c>
      <c r="AB311" s="302" t="str">
        <f t="shared" si="376"/>
        <v/>
      </c>
      <c r="AC311" s="301" t="str">
        <f t="shared" si="406"/>
        <v/>
      </c>
      <c r="AD311" s="302" t="str">
        <f t="shared" si="377"/>
        <v/>
      </c>
      <c r="AE311" s="301" t="str">
        <f t="shared" si="407"/>
        <v/>
      </c>
      <c r="AF311" s="302" t="str">
        <f t="shared" si="378"/>
        <v/>
      </c>
      <c r="AG311" s="301" t="str">
        <f t="shared" si="408"/>
        <v/>
      </c>
      <c r="AH311" s="302" t="str">
        <f t="shared" si="379"/>
        <v/>
      </c>
      <c r="AI311" s="301" t="str">
        <f t="shared" si="409"/>
        <v/>
      </c>
      <c r="AJ311" s="302" t="str">
        <f t="shared" si="380"/>
        <v/>
      </c>
      <c r="AK311" s="301" t="str">
        <f t="shared" si="410"/>
        <v/>
      </c>
      <c r="AL311" s="302" t="str">
        <f t="shared" si="381"/>
        <v/>
      </c>
      <c r="AM311" s="301" t="str">
        <f t="shared" si="411"/>
        <v/>
      </c>
      <c r="AN311" s="302" t="str">
        <f t="shared" si="382"/>
        <v/>
      </c>
      <c r="AO311" s="301" t="str">
        <f t="shared" si="412"/>
        <v/>
      </c>
      <c r="AP311" s="302" t="str">
        <f t="shared" si="383"/>
        <v/>
      </c>
      <c r="AQ311" s="301" t="str">
        <f t="shared" si="413"/>
        <v/>
      </c>
      <c r="AR311" s="302" t="str">
        <f t="shared" si="384"/>
        <v/>
      </c>
      <c r="AS311" s="301" t="str">
        <f t="shared" si="414"/>
        <v/>
      </c>
      <c r="AT311" s="302" t="str">
        <f t="shared" si="385"/>
        <v/>
      </c>
      <c r="AU311" s="301" t="str">
        <f t="shared" si="415"/>
        <v/>
      </c>
      <c r="AV311" s="302" t="str">
        <f t="shared" si="386"/>
        <v/>
      </c>
      <c r="AW311" s="301" t="str">
        <f t="shared" si="416"/>
        <v/>
      </c>
      <c r="AX311" s="302" t="str">
        <f t="shared" si="387"/>
        <v/>
      </c>
      <c r="AY311" s="301" t="str">
        <f t="shared" si="417"/>
        <v/>
      </c>
      <c r="AZ311" s="302" t="str">
        <f t="shared" si="388"/>
        <v/>
      </c>
      <c r="BA311" s="301" t="str">
        <f t="shared" si="391"/>
        <v/>
      </c>
      <c r="BB311" s="302" t="str">
        <f t="shared" si="389"/>
        <v/>
      </c>
      <c r="BC311" s="301" t="str">
        <f t="shared" si="392"/>
        <v/>
      </c>
      <c r="BD311" s="302" t="str">
        <f t="shared" si="390"/>
        <v/>
      </c>
      <c r="BE311" s="301" t="str">
        <f t="shared" si="393"/>
        <v/>
      </c>
    </row>
    <row r="312" spans="1:57" ht="26.25" hidden="1" customHeight="1">
      <c r="A312" s="242">
        <v>177</v>
      </c>
      <c r="B312" s="473"/>
      <c r="C312" s="474" t="str">
        <f t="shared" si="363"/>
        <v/>
      </c>
      <c r="D312" s="302" t="str">
        <f t="shared" ca="1" si="364"/>
        <v/>
      </c>
      <c r="E312" s="301" t="str">
        <f t="shared" si="394"/>
        <v/>
      </c>
      <c r="F312" s="302" t="str">
        <f t="shared" ca="1" si="365"/>
        <v/>
      </c>
      <c r="G312" s="301" t="str">
        <f t="shared" si="395"/>
        <v/>
      </c>
      <c r="H312" s="302" t="str">
        <f t="shared" ca="1" si="366"/>
        <v/>
      </c>
      <c r="I312" s="301" t="str">
        <f t="shared" si="396"/>
        <v/>
      </c>
      <c r="J312" s="302" t="str">
        <f t="shared" ca="1" si="367"/>
        <v/>
      </c>
      <c r="K312" s="301" t="str">
        <f t="shared" si="397"/>
        <v/>
      </c>
      <c r="L312" s="302" t="str">
        <f t="shared" ca="1" si="368"/>
        <v/>
      </c>
      <c r="M312" s="301" t="str">
        <f t="shared" si="398"/>
        <v/>
      </c>
      <c r="N312" s="302" t="str">
        <f t="shared" ca="1" si="369"/>
        <v/>
      </c>
      <c r="O312" s="301" t="str">
        <f t="shared" si="399"/>
        <v/>
      </c>
      <c r="P312" s="302" t="str">
        <f t="shared" ca="1" si="370"/>
        <v/>
      </c>
      <c r="Q312" s="301" t="str">
        <f t="shared" si="400"/>
        <v/>
      </c>
      <c r="R312" s="302" t="str">
        <f t="shared" ca="1" si="371"/>
        <v/>
      </c>
      <c r="S312" s="301" t="str">
        <f t="shared" si="401"/>
        <v/>
      </c>
      <c r="T312" s="302" t="str">
        <f t="shared" si="372"/>
        <v/>
      </c>
      <c r="U312" s="301" t="str">
        <f t="shared" si="402"/>
        <v/>
      </c>
      <c r="V312" s="302" t="str">
        <f t="shared" si="373"/>
        <v/>
      </c>
      <c r="W312" s="301" t="str">
        <f t="shared" si="403"/>
        <v/>
      </c>
      <c r="X312" s="302" t="str">
        <f t="shared" si="374"/>
        <v/>
      </c>
      <c r="Y312" s="301" t="str">
        <f t="shared" si="404"/>
        <v/>
      </c>
      <c r="Z312" s="302" t="str">
        <f t="shared" si="375"/>
        <v/>
      </c>
      <c r="AA312" s="301" t="str">
        <f t="shared" si="405"/>
        <v/>
      </c>
      <c r="AB312" s="302" t="str">
        <f t="shared" si="376"/>
        <v/>
      </c>
      <c r="AC312" s="301" t="str">
        <f t="shared" si="406"/>
        <v/>
      </c>
      <c r="AD312" s="302" t="str">
        <f t="shared" si="377"/>
        <v/>
      </c>
      <c r="AE312" s="301" t="str">
        <f t="shared" si="407"/>
        <v/>
      </c>
      <c r="AF312" s="302" t="str">
        <f t="shared" si="378"/>
        <v/>
      </c>
      <c r="AG312" s="301" t="str">
        <f t="shared" si="408"/>
        <v/>
      </c>
      <c r="AH312" s="302" t="str">
        <f t="shared" si="379"/>
        <v/>
      </c>
      <c r="AI312" s="301" t="str">
        <f t="shared" si="409"/>
        <v/>
      </c>
      <c r="AJ312" s="302" t="str">
        <f t="shared" si="380"/>
        <v/>
      </c>
      <c r="AK312" s="301" t="str">
        <f t="shared" si="410"/>
        <v/>
      </c>
      <c r="AL312" s="302" t="str">
        <f t="shared" si="381"/>
        <v/>
      </c>
      <c r="AM312" s="301" t="str">
        <f t="shared" si="411"/>
        <v/>
      </c>
      <c r="AN312" s="302" t="str">
        <f t="shared" si="382"/>
        <v/>
      </c>
      <c r="AO312" s="301" t="str">
        <f t="shared" si="412"/>
        <v/>
      </c>
      <c r="AP312" s="302" t="str">
        <f t="shared" si="383"/>
        <v/>
      </c>
      <c r="AQ312" s="301" t="str">
        <f t="shared" si="413"/>
        <v/>
      </c>
      <c r="AR312" s="302" t="str">
        <f t="shared" si="384"/>
        <v/>
      </c>
      <c r="AS312" s="301" t="str">
        <f t="shared" si="414"/>
        <v/>
      </c>
      <c r="AT312" s="302" t="str">
        <f t="shared" si="385"/>
        <v/>
      </c>
      <c r="AU312" s="301" t="str">
        <f t="shared" si="415"/>
        <v/>
      </c>
      <c r="AV312" s="302" t="str">
        <f t="shared" si="386"/>
        <v/>
      </c>
      <c r="AW312" s="301" t="str">
        <f t="shared" si="416"/>
        <v/>
      </c>
      <c r="AX312" s="302" t="str">
        <f t="shared" si="387"/>
        <v/>
      </c>
      <c r="AY312" s="301" t="str">
        <f t="shared" si="417"/>
        <v/>
      </c>
      <c r="AZ312" s="302" t="str">
        <f t="shared" si="388"/>
        <v/>
      </c>
      <c r="BA312" s="301" t="str">
        <f t="shared" si="391"/>
        <v/>
      </c>
      <c r="BB312" s="302" t="str">
        <f t="shared" si="389"/>
        <v/>
      </c>
      <c r="BC312" s="301" t="str">
        <f t="shared" si="392"/>
        <v/>
      </c>
      <c r="BD312" s="302" t="str">
        <f t="shared" si="390"/>
        <v/>
      </c>
      <c r="BE312" s="301" t="str">
        <f t="shared" si="393"/>
        <v/>
      </c>
    </row>
    <row r="313" spans="1:57" ht="26.25" hidden="1" customHeight="1">
      <c r="A313" s="242">
        <v>178</v>
      </c>
      <c r="B313" s="473"/>
      <c r="C313" s="474" t="str">
        <f t="shared" si="363"/>
        <v/>
      </c>
      <c r="D313" s="302" t="str">
        <f t="shared" ca="1" si="364"/>
        <v/>
      </c>
      <c r="E313" s="301" t="str">
        <f t="shared" si="394"/>
        <v/>
      </c>
      <c r="F313" s="302" t="str">
        <f t="shared" ca="1" si="365"/>
        <v/>
      </c>
      <c r="G313" s="301" t="str">
        <f t="shared" si="395"/>
        <v/>
      </c>
      <c r="H313" s="302" t="str">
        <f t="shared" ca="1" si="366"/>
        <v/>
      </c>
      <c r="I313" s="301" t="str">
        <f t="shared" si="396"/>
        <v/>
      </c>
      <c r="J313" s="302" t="str">
        <f t="shared" ca="1" si="367"/>
        <v/>
      </c>
      <c r="K313" s="301" t="str">
        <f t="shared" si="397"/>
        <v/>
      </c>
      <c r="L313" s="302" t="str">
        <f t="shared" ca="1" si="368"/>
        <v/>
      </c>
      <c r="M313" s="301" t="str">
        <f t="shared" si="398"/>
        <v/>
      </c>
      <c r="N313" s="302" t="str">
        <f t="shared" ca="1" si="369"/>
        <v/>
      </c>
      <c r="O313" s="301" t="str">
        <f t="shared" si="399"/>
        <v/>
      </c>
      <c r="P313" s="302" t="str">
        <f t="shared" ca="1" si="370"/>
        <v/>
      </c>
      <c r="Q313" s="301" t="str">
        <f t="shared" si="400"/>
        <v/>
      </c>
      <c r="R313" s="302" t="str">
        <f t="shared" ca="1" si="371"/>
        <v/>
      </c>
      <c r="S313" s="301" t="str">
        <f t="shared" si="401"/>
        <v/>
      </c>
      <c r="T313" s="302" t="str">
        <f t="shared" si="372"/>
        <v/>
      </c>
      <c r="U313" s="301" t="str">
        <f t="shared" si="402"/>
        <v/>
      </c>
      <c r="V313" s="302" t="str">
        <f t="shared" si="373"/>
        <v/>
      </c>
      <c r="W313" s="301" t="str">
        <f t="shared" si="403"/>
        <v/>
      </c>
      <c r="X313" s="302" t="str">
        <f t="shared" si="374"/>
        <v/>
      </c>
      <c r="Y313" s="301" t="str">
        <f t="shared" si="404"/>
        <v/>
      </c>
      <c r="Z313" s="302" t="str">
        <f t="shared" si="375"/>
        <v/>
      </c>
      <c r="AA313" s="301" t="str">
        <f t="shared" si="405"/>
        <v/>
      </c>
      <c r="AB313" s="302" t="str">
        <f t="shared" si="376"/>
        <v/>
      </c>
      <c r="AC313" s="301" t="str">
        <f t="shared" si="406"/>
        <v/>
      </c>
      <c r="AD313" s="302" t="str">
        <f t="shared" si="377"/>
        <v/>
      </c>
      <c r="AE313" s="301" t="str">
        <f t="shared" si="407"/>
        <v/>
      </c>
      <c r="AF313" s="302" t="str">
        <f t="shared" si="378"/>
        <v/>
      </c>
      <c r="AG313" s="301" t="str">
        <f t="shared" si="408"/>
        <v/>
      </c>
      <c r="AH313" s="302" t="str">
        <f t="shared" si="379"/>
        <v/>
      </c>
      <c r="AI313" s="301" t="str">
        <f t="shared" si="409"/>
        <v/>
      </c>
      <c r="AJ313" s="302" t="str">
        <f t="shared" si="380"/>
        <v/>
      </c>
      <c r="AK313" s="301" t="str">
        <f t="shared" si="410"/>
        <v/>
      </c>
      <c r="AL313" s="302" t="str">
        <f t="shared" si="381"/>
        <v/>
      </c>
      <c r="AM313" s="301" t="str">
        <f t="shared" si="411"/>
        <v/>
      </c>
      <c r="AN313" s="302" t="str">
        <f t="shared" si="382"/>
        <v/>
      </c>
      <c r="AO313" s="301" t="str">
        <f t="shared" si="412"/>
        <v/>
      </c>
      <c r="AP313" s="302" t="str">
        <f t="shared" si="383"/>
        <v/>
      </c>
      <c r="AQ313" s="301" t="str">
        <f t="shared" si="413"/>
        <v/>
      </c>
      <c r="AR313" s="302" t="str">
        <f t="shared" si="384"/>
        <v/>
      </c>
      <c r="AS313" s="301" t="str">
        <f t="shared" si="414"/>
        <v/>
      </c>
      <c r="AT313" s="302" t="str">
        <f t="shared" si="385"/>
        <v/>
      </c>
      <c r="AU313" s="301" t="str">
        <f t="shared" si="415"/>
        <v/>
      </c>
      <c r="AV313" s="302" t="str">
        <f t="shared" si="386"/>
        <v/>
      </c>
      <c r="AW313" s="301" t="str">
        <f t="shared" si="416"/>
        <v/>
      </c>
      <c r="AX313" s="302" t="str">
        <f t="shared" si="387"/>
        <v/>
      </c>
      <c r="AY313" s="301" t="str">
        <f t="shared" si="417"/>
        <v/>
      </c>
      <c r="AZ313" s="302" t="str">
        <f t="shared" si="388"/>
        <v/>
      </c>
      <c r="BA313" s="301" t="str">
        <f t="shared" si="391"/>
        <v/>
      </c>
      <c r="BB313" s="302" t="str">
        <f t="shared" si="389"/>
        <v/>
      </c>
      <c r="BC313" s="301" t="str">
        <f t="shared" si="392"/>
        <v/>
      </c>
      <c r="BD313" s="302" t="str">
        <f t="shared" si="390"/>
        <v/>
      </c>
      <c r="BE313" s="301" t="str">
        <f t="shared" si="393"/>
        <v/>
      </c>
    </row>
    <row r="314" spans="1:57" ht="26.25" hidden="1" customHeight="1">
      <c r="A314" s="242">
        <v>179</v>
      </c>
      <c r="B314" s="473"/>
      <c r="C314" s="474" t="str">
        <f t="shared" si="363"/>
        <v/>
      </c>
      <c r="D314" s="302" t="str">
        <f t="shared" ca="1" si="364"/>
        <v/>
      </c>
      <c r="E314" s="301" t="str">
        <f t="shared" si="394"/>
        <v/>
      </c>
      <c r="F314" s="302" t="str">
        <f t="shared" ca="1" si="365"/>
        <v/>
      </c>
      <c r="G314" s="301" t="str">
        <f t="shared" si="395"/>
        <v/>
      </c>
      <c r="H314" s="302" t="str">
        <f t="shared" ca="1" si="366"/>
        <v/>
      </c>
      <c r="I314" s="301" t="str">
        <f t="shared" si="396"/>
        <v/>
      </c>
      <c r="J314" s="302" t="str">
        <f t="shared" ca="1" si="367"/>
        <v/>
      </c>
      <c r="K314" s="301" t="str">
        <f t="shared" si="397"/>
        <v/>
      </c>
      <c r="L314" s="302" t="str">
        <f t="shared" ca="1" si="368"/>
        <v/>
      </c>
      <c r="M314" s="301" t="str">
        <f t="shared" si="398"/>
        <v/>
      </c>
      <c r="N314" s="302" t="str">
        <f t="shared" ca="1" si="369"/>
        <v/>
      </c>
      <c r="O314" s="301" t="str">
        <f t="shared" si="399"/>
        <v/>
      </c>
      <c r="P314" s="302" t="str">
        <f t="shared" ca="1" si="370"/>
        <v/>
      </c>
      <c r="Q314" s="301" t="str">
        <f t="shared" si="400"/>
        <v/>
      </c>
      <c r="R314" s="302" t="str">
        <f t="shared" ca="1" si="371"/>
        <v/>
      </c>
      <c r="S314" s="301" t="str">
        <f t="shared" si="401"/>
        <v/>
      </c>
      <c r="T314" s="302" t="str">
        <f t="shared" si="372"/>
        <v/>
      </c>
      <c r="U314" s="301" t="str">
        <f t="shared" si="402"/>
        <v/>
      </c>
      <c r="V314" s="302" t="str">
        <f t="shared" si="373"/>
        <v/>
      </c>
      <c r="W314" s="301" t="str">
        <f t="shared" si="403"/>
        <v/>
      </c>
      <c r="X314" s="302" t="str">
        <f t="shared" si="374"/>
        <v/>
      </c>
      <c r="Y314" s="301" t="str">
        <f t="shared" si="404"/>
        <v/>
      </c>
      <c r="Z314" s="302" t="str">
        <f t="shared" si="375"/>
        <v/>
      </c>
      <c r="AA314" s="301" t="str">
        <f t="shared" si="405"/>
        <v/>
      </c>
      <c r="AB314" s="302" t="str">
        <f t="shared" si="376"/>
        <v/>
      </c>
      <c r="AC314" s="301" t="str">
        <f t="shared" si="406"/>
        <v/>
      </c>
      <c r="AD314" s="302" t="str">
        <f t="shared" si="377"/>
        <v/>
      </c>
      <c r="AE314" s="301" t="str">
        <f t="shared" si="407"/>
        <v/>
      </c>
      <c r="AF314" s="302" t="str">
        <f t="shared" si="378"/>
        <v/>
      </c>
      <c r="AG314" s="301" t="str">
        <f t="shared" si="408"/>
        <v/>
      </c>
      <c r="AH314" s="302" t="str">
        <f t="shared" si="379"/>
        <v/>
      </c>
      <c r="AI314" s="301" t="str">
        <f t="shared" si="409"/>
        <v/>
      </c>
      <c r="AJ314" s="302" t="str">
        <f t="shared" si="380"/>
        <v/>
      </c>
      <c r="AK314" s="301" t="str">
        <f t="shared" si="410"/>
        <v/>
      </c>
      <c r="AL314" s="302" t="str">
        <f t="shared" si="381"/>
        <v/>
      </c>
      <c r="AM314" s="301" t="str">
        <f t="shared" si="411"/>
        <v/>
      </c>
      <c r="AN314" s="302" t="str">
        <f t="shared" si="382"/>
        <v/>
      </c>
      <c r="AO314" s="301" t="str">
        <f t="shared" si="412"/>
        <v/>
      </c>
      <c r="AP314" s="302" t="str">
        <f t="shared" si="383"/>
        <v/>
      </c>
      <c r="AQ314" s="301" t="str">
        <f t="shared" si="413"/>
        <v/>
      </c>
      <c r="AR314" s="302" t="str">
        <f t="shared" si="384"/>
        <v/>
      </c>
      <c r="AS314" s="301" t="str">
        <f t="shared" si="414"/>
        <v/>
      </c>
      <c r="AT314" s="302" t="str">
        <f t="shared" si="385"/>
        <v/>
      </c>
      <c r="AU314" s="301" t="str">
        <f t="shared" si="415"/>
        <v/>
      </c>
      <c r="AV314" s="302" t="str">
        <f t="shared" si="386"/>
        <v/>
      </c>
      <c r="AW314" s="301" t="str">
        <f t="shared" si="416"/>
        <v/>
      </c>
      <c r="AX314" s="302" t="str">
        <f t="shared" si="387"/>
        <v/>
      </c>
      <c r="AY314" s="301" t="str">
        <f t="shared" si="417"/>
        <v/>
      </c>
      <c r="AZ314" s="302" t="str">
        <f t="shared" si="388"/>
        <v/>
      </c>
      <c r="BA314" s="301" t="str">
        <f t="shared" si="391"/>
        <v/>
      </c>
      <c r="BB314" s="302" t="str">
        <f t="shared" si="389"/>
        <v/>
      </c>
      <c r="BC314" s="301" t="str">
        <f t="shared" si="392"/>
        <v/>
      </c>
      <c r="BD314" s="302" t="str">
        <f t="shared" si="390"/>
        <v/>
      </c>
      <c r="BE314" s="301" t="str">
        <f t="shared" si="393"/>
        <v/>
      </c>
    </row>
    <row r="315" spans="1:57" ht="26.25" hidden="1" customHeight="1">
      <c r="A315" s="242">
        <v>180</v>
      </c>
      <c r="B315" s="473"/>
      <c r="C315" s="474" t="str">
        <f t="shared" si="363"/>
        <v/>
      </c>
      <c r="D315" s="302" t="str">
        <f t="shared" ca="1" si="364"/>
        <v/>
      </c>
      <c r="E315" s="301" t="str">
        <f t="shared" si="394"/>
        <v/>
      </c>
      <c r="F315" s="302" t="str">
        <f t="shared" ca="1" si="365"/>
        <v/>
      </c>
      <c r="G315" s="301" t="str">
        <f t="shared" si="395"/>
        <v/>
      </c>
      <c r="H315" s="302" t="str">
        <f t="shared" ca="1" si="366"/>
        <v/>
      </c>
      <c r="I315" s="301" t="str">
        <f t="shared" si="396"/>
        <v/>
      </c>
      <c r="J315" s="302" t="str">
        <f t="shared" ca="1" si="367"/>
        <v/>
      </c>
      <c r="K315" s="301" t="str">
        <f t="shared" si="397"/>
        <v/>
      </c>
      <c r="L315" s="302" t="str">
        <f t="shared" ca="1" si="368"/>
        <v/>
      </c>
      <c r="M315" s="301" t="str">
        <f t="shared" si="398"/>
        <v/>
      </c>
      <c r="N315" s="302" t="str">
        <f t="shared" ca="1" si="369"/>
        <v/>
      </c>
      <c r="O315" s="301" t="str">
        <f t="shared" si="399"/>
        <v/>
      </c>
      <c r="P315" s="302" t="str">
        <f t="shared" ca="1" si="370"/>
        <v/>
      </c>
      <c r="Q315" s="301" t="str">
        <f t="shared" si="400"/>
        <v/>
      </c>
      <c r="R315" s="302" t="str">
        <f t="shared" ca="1" si="371"/>
        <v/>
      </c>
      <c r="S315" s="301" t="str">
        <f t="shared" si="401"/>
        <v/>
      </c>
      <c r="T315" s="302" t="str">
        <f t="shared" si="372"/>
        <v/>
      </c>
      <c r="U315" s="301" t="str">
        <f t="shared" si="402"/>
        <v/>
      </c>
      <c r="V315" s="302" t="str">
        <f t="shared" si="373"/>
        <v/>
      </c>
      <c r="W315" s="301" t="str">
        <f t="shared" si="403"/>
        <v/>
      </c>
      <c r="X315" s="302" t="str">
        <f t="shared" si="374"/>
        <v/>
      </c>
      <c r="Y315" s="301" t="str">
        <f t="shared" si="404"/>
        <v/>
      </c>
      <c r="Z315" s="302" t="str">
        <f t="shared" si="375"/>
        <v/>
      </c>
      <c r="AA315" s="301" t="str">
        <f t="shared" si="405"/>
        <v/>
      </c>
      <c r="AB315" s="302" t="str">
        <f t="shared" si="376"/>
        <v/>
      </c>
      <c r="AC315" s="301" t="str">
        <f t="shared" si="406"/>
        <v/>
      </c>
      <c r="AD315" s="302" t="str">
        <f t="shared" si="377"/>
        <v/>
      </c>
      <c r="AE315" s="301" t="str">
        <f t="shared" si="407"/>
        <v/>
      </c>
      <c r="AF315" s="302" t="str">
        <f t="shared" si="378"/>
        <v/>
      </c>
      <c r="AG315" s="301" t="str">
        <f t="shared" si="408"/>
        <v/>
      </c>
      <c r="AH315" s="302" t="str">
        <f t="shared" si="379"/>
        <v/>
      </c>
      <c r="AI315" s="301" t="str">
        <f t="shared" si="409"/>
        <v/>
      </c>
      <c r="AJ315" s="302" t="str">
        <f t="shared" si="380"/>
        <v/>
      </c>
      <c r="AK315" s="301" t="str">
        <f t="shared" si="410"/>
        <v/>
      </c>
      <c r="AL315" s="302" t="str">
        <f t="shared" si="381"/>
        <v/>
      </c>
      <c r="AM315" s="301" t="str">
        <f t="shared" si="411"/>
        <v/>
      </c>
      <c r="AN315" s="302" t="str">
        <f t="shared" si="382"/>
        <v/>
      </c>
      <c r="AO315" s="301" t="str">
        <f t="shared" si="412"/>
        <v/>
      </c>
      <c r="AP315" s="302" t="str">
        <f t="shared" si="383"/>
        <v/>
      </c>
      <c r="AQ315" s="301" t="str">
        <f t="shared" si="413"/>
        <v/>
      </c>
      <c r="AR315" s="302" t="str">
        <f t="shared" si="384"/>
        <v/>
      </c>
      <c r="AS315" s="301" t="str">
        <f t="shared" si="414"/>
        <v/>
      </c>
      <c r="AT315" s="302" t="str">
        <f t="shared" si="385"/>
        <v/>
      </c>
      <c r="AU315" s="301" t="str">
        <f t="shared" si="415"/>
        <v/>
      </c>
      <c r="AV315" s="302" t="str">
        <f t="shared" si="386"/>
        <v/>
      </c>
      <c r="AW315" s="301" t="str">
        <f t="shared" si="416"/>
        <v/>
      </c>
      <c r="AX315" s="302" t="str">
        <f t="shared" si="387"/>
        <v/>
      </c>
      <c r="AY315" s="301" t="str">
        <f t="shared" si="417"/>
        <v/>
      </c>
      <c r="AZ315" s="302" t="str">
        <f t="shared" si="388"/>
        <v/>
      </c>
      <c r="BA315" s="301" t="str">
        <f t="shared" si="391"/>
        <v/>
      </c>
      <c r="BB315" s="302" t="str">
        <f t="shared" si="389"/>
        <v/>
      </c>
      <c r="BC315" s="301" t="str">
        <f t="shared" si="392"/>
        <v/>
      </c>
      <c r="BD315" s="302" t="str">
        <f t="shared" si="390"/>
        <v/>
      </c>
      <c r="BE315" s="301" t="str">
        <f t="shared" si="393"/>
        <v/>
      </c>
    </row>
    <row r="316" spans="1:57" ht="26.25" hidden="1" customHeight="1">
      <c r="A316" s="242">
        <v>181</v>
      </c>
      <c r="B316" s="473"/>
      <c r="C316" s="474" t="str">
        <f t="shared" si="363"/>
        <v/>
      </c>
      <c r="D316" s="302" t="str">
        <f t="shared" ca="1" si="364"/>
        <v/>
      </c>
      <c r="E316" s="301" t="str">
        <f t="shared" si="394"/>
        <v/>
      </c>
      <c r="F316" s="302" t="str">
        <f t="shared" ca="1" si="365"/>
        <v/>
      </c>
      <c r="G316" s="301" t="str">
        <f t="shared" si="395"/>
        <v/>
      </c>
      <c r="H316" s="302" t="str">
        <f t="shared" ca="1" si="366"/>
        <v/>
      </c>
      <c r="I316" s="301" t="str">
        <f t="shared" si="396"/>
        <v/>
      </c>
      <c r="J316" s="302" t="str">
        <f t="shared" ca="1" si="367"/>
        <v/>
      </c>
      <c r="K316" s="301" t="str">
        <f t="shared" si="397"/>
        <v/>
      </c>
      <c r="L316" s="302" t="str">
        <f t="shared" ca="1" si="368"/>
        <v/>
      </c>
      <c r="M316" s="301" t="str">
        <f t="shared" si="398"/>
        <v/>
      </c>
      <c r="N316" s="302" t="str">
        <f t="shared" ca="1" si="369"/>
        <v/>
      </c>
      <c r="O316" s="301" t="str">
        <f t="shared" si="399"/>
        <v/>
      </c>
      <c r="P316" s="302" t="str">
        <f t="shared" ca="1" si="370"/>
        <v/>
      </c>
      <c r="Q316" s="301" t="str">
        <f t="shared" si="400"/>
        <v/>
      </c>
      <c r="R316" s="302" t="str">
        <f t="shared" ca="1" si="371"/>
        <v/>
      </c>
      <c r="S316" s="301" t="str">
        <f t="shared" si="401"/>
        <v/>
      </c>
      <c r="T316" s="302" t="str">
        <f t="shared" si="372"/>
        <v/>
      </c>
      <c r="U316" s="301" t="str">
        <f t="shared" si="402"/>
        <v/>
      </c>
      <c r="V316" s="302" t="str">
        <f t="shared" si="373"/>
        <v/>
      </c>
      <c r="W316" s="301" t="str">
        <f t="shared" si="403"/>
        <v/>
      </c>
      <c r="X316" s="302" t="str">
        <f t="shared" si="374"/>
        <v/>
      </c>
      <c r="Y316" s="301" t="str">
        <f t="shared" si="404"/>
        <v/>
      </c>
      <c r="Z316" s="302" t="str">
        <f t="shared" si="375"/>
        <v/>
      </c>
      <c r="AA316" s="301" t="str">
        <f t="shared" si="405"/>
        <v/>
      </c>
      <c r="AB316" s="302" t="str">
        <f t="shared" si="376"/>
        <v/>
      </c>
      <c r="AC316" s="301" t="str">
        <f t="shared" si="406"/>
        <v/>
      </c>
      <c r="AD316" s="302" t="str">
        <f t="shared" si="377"/>
        <v/>
      </c>
      <c r="AE316" s="301" t="str">
        <f t="shared" si="407"/>
        <v/>
      </c>
      <c r="AF316" s="302" t="str">
        <f t="shared" si="378"/>
        <v/>
      </c>
      <c r="AG316" s="301" t="str">
        <f t="shared" si="408"/>
        <v/>
      </c>
      <c r="AH316" s="302" t="str">
        <f t="shared" si="379"/>
        <v/>
      </c>
      <c r="AI316" s="301" t="str">
        <f t="shared" si="409"/>
        <v/>
      </c>
      <c r="AJ316" s="302" t="str">
        <f t="shared" si="380"/>
        <v/>
      </c>
      <c r="AK316" s="301" t="str">
        <f t="shared" si="410"/>
        <v/>
      </c>
      <c r="AL316" s="302" t="str">
        <f t="shared" si="381"/>
        <v/>
      </c>
      <c r="AM316" s="301" t="str">
        <f t="shared" si="411"/>
        <v/>
      </c>
      <c r="AN316" s="302" t="str">
        <f t="shared" si="382"/>
        <v/>
      </c>
      <c r="AO316" s="301" t="str">
        <f t="shared" si="412"/>
        <v/>
      </c>
      <c r="AP316" s="302" t="str">
        <f t="shared" si="383"/>
        <v/>
      </c>
      <c r="AQ316" s="301" t="str">
        <f t="shared" si="413"/>
        <v/>
      </c>
      <c r="AR316" s="302" t="str">
        <f t="shared" si="384"/>
        <v/>
      </c>
      <c r="AS316" s="301" t="str">
        <f t="shared" si="414"/>
        <v/>
      </c>
      <c r="AT316" s="302" t="str">
        <f t="shared" si="385"/>
        <v/>
      </c>
      <c r="AU316" s="301" t="str">
        <f t="shared" si="415"/>
        <v/>
      </c>
      <c r="AV316" s="302" t="str">
        <f t="shared" si="386"/>
        <v/>
      </c>
      <c r="AW316" s="301" t="str">
        <f t="shared" si="416"/>
        <v/>
      </c>
      <c r="AX316" s="302" t="str">
        <f t="shared" si="387"/>
        <v/>
      </c>
      <c r="AY316" s="301" t="str">
        <f t="shared" si="417"/>
        <v/>
      </c>
      <c r="AZ316" s="302" t="str">
        <f t="shared" si="388"/>
        <v/>
      </c>
      <c r="BA316" s="301" t="str">
        <f t="shared" si="391"/>
        <v/>
      </c>
      <c r="BB316" s="302" t="str">
        <f t="shared" si="389"/>
        <v/>
      </c>
      <c r="BC316" s="301" t="str">
        <f t="shared" si="392"/>
        <v/>
      </c>
      <c r="BD316" s="302" t="str">
        <f t="shared" si="390"/>
        <v/>
      </c>
      <c r="BE316" s="301" t="str">
        <f t="shared" si="393"/>
        <v/>
      </c>
    </row>
    <row r="317" spans="1:57" ht="26.25" hidden="1" customHeight="1">
      <c r="A317" s="242">
        <v>182</v>
      </c>
      <c r="B317" s="473"/>
      <c r="C317" s="474" t="str">
        <f t="shared" si="363"/>
        <v/>
      </c>
      <c r="D317" s="302" t="str">
        <f t="shared" ca="1" si="364"/>
        <v/>
      </c>
      <c r="E317" s="301" t="str">
        <f t="shared" si="394"/>
        <v/>
      </c>
      <c r="F317" s="302" t="str">
        <f t="shared" ca="1" si="365"/>
        <v/>
      </c>
      <c r="G317" s="301" t="str">
        <f t="shared" si="395"/>
        <v/>
      </c>
      <c r="H317" s="302" t="str">
        <f t="shared" ca="1" si="366"/>
        <v/>
      </c>
      <c r="I317" s="301" t="str">
        <f t="shared" si="396"/>
        <v/>
      </c>
      <c r="J317" s="302" t="str">
        <f t="shared" ca="1" si="367"/>
        <v/>
      </c>
      <c r="K317" s="301" t="str">
        <f t="shared" si="397"/>
        <v/>
      </c>
      <c r="L317" s="302" t="str">
        <f t="shared" ca="1" si="368"/>
        <v/>
      </c>
      <c r="M317" s="301" t="str">
        <f t="shared" si="398"/>
        <v/>
      </c>
      <c r="N317" s="302" t="str">
        <f t="shared" ca="1" si="369"/>
        <v/>
      </c>
      <c r="O317" s="301" t="str">
        <f t="shared" si="399"/>
        <v/>
      </c>
      <c r="P317" s="302" t="str">
        <f t="shared" ca="1" si="370"/>
        <v/>
      </c>
      <c r="Q317" s="301" t="str">
        <f t="shared" si="400"/>
        <v/>
      </c>
      <c r="R317" s="302" t="str">
        <f t="shared" ca="1" si="371"/>
        <v/>
      </c>
      <c r="S317" s="301" t="str">
        <f t="shared" si="401"/>
        <v/>
      </c>
      <c r="T317" s="302" t="str">
        <f t="shared" si="372"/>
        <v/>
      </c>
      <c r="U317" s="301" t="str">
        <f t="shared" si="402"/>
        <v/>
      </c>
      <c r="V317" s="302" t="str">
        <f t="shared" si="373"/>
        <v/>
      </c>
      <c r="W317" s="301" t="str">
        <f t="shared" si="403"/>
        <v/>
      </c>
      <c r="X317" s="302" t="str">
        <f t="shared" si="374"/>
        <v/>
      </c>
      <c r="Y317" s="301" t="str">
        <f t="shared" si="404"/>
        <v/>
      </c>
      <c r="Z317" s="302" t="str">
        <f t="shared" si="375"/>
        <v/>
      </c>
      <c r="AA317" s="301" t="str">
        <f t="shared" si="405"/>
        <v/>
      </c>
      <c r="AB317" s="302" t="str">
        <f t="shared" si="376"/>
        <v/>
      </c>
      <c r="AC317" s="301" t="str">
        <f t="shared" si="406"/>
        <v/>
      </c>
      <c r="AD317" s="302" t="str">
        <f t="shared" si="377"/>
        <v/>
      </c>
      <c r="AE317" s="301" t="str">
        <f t="shared" si="407"/>
        <v/>
      </c>
      <c r="AF317" s="302" t="str">
        <f t="shared" si="378"/>
        <v/>
      </c>
      <c r="AG317" s="301" t="str">
        <f t="shared" si="408"/>
        <v/>
      </c>
      <c r="AH317" s="302" t="str">
        <f t="shared" si="379"/>
        <v/>
      </c>
      <c r="AI317" s="301" t="str">
        <f t="shared" si="409"/>
        <v/>
      </c>
      <c r="AJ317" s="302" t="str">
        <f t="shared" si="380"/>
        <v/>
      </c>
      <c r="AK317" s="301" t="str">
        <f t="shared" si="410"/>
        <v/>
      </c>
      <c r="AL317" s="302" t="str">
        <f t="shared" si="381"/>
        <v/>
      </c>
      <c r="AM317" s="301" t="str">
        <f t="shared" si="411"/>
        <v/>
      </c>
      <c r="AN317" s="302" t="str">
        <f t="shared" si="382"/>
        <v/>
      </c>
      <c r="AO317" s="301" t="str">
        <f t="shared" si="412"/>
        <v/>
      </c>
      <c r="AP317" s="302" t="str">
        <f t="shared" si="383"/>
        <v/>
      </c>
      <c r="AQ317" s="301" t="str">
        <f t="shared" si="413"/>
        <v/>
      </c>
      <c r="AR317" s="302" t="str">
        <f t="shared" si="384"/>
        <v/>
      </c>
      <c r="AS317" s="301" t="str">
        <f t="shared" si="414"/>
        <v/>
      </c>
      <c r="AT317" s="302" t="str">
        <f t="shared" si="385"/>
        <v/>
      </c>
      <c r="AU317" s="301" t="str">
        <f t="shared" si="415"/>
        <v/>
      </c>
      <c r="AV317" s="302" t="str">
        <f t="shared" si="386"/>
        <v/>
      </c>
      <c r="AW317" s="301" t="str">
        <f t="shared" si="416"/>
        <v/>
      </c>
      <c r="AX317" s="302" t="str">
        <f t="shared" si="387"/>
        <v/>
      </c>
      <c r="AY317" s="301" t="str">
        <f t="shared" si="417"/>
        <v/>
      </c>
      <c r="AZ317" s="302" t="str">
        <f t="shared" si="388"/>
        <v/>
      </c>
      <c r="BA317" s="301" t="str">
        <f t="shared" si="391"/>
        <v/>
      </c>
      <c r="BB317" s="302" t="str">
        <f t="shared" si="389"/>
        <v/>
      </c>
      <c r="BC317" s="301" t="str">
        <f t="shared" si="392"/>
        <v/>
      </c>
      <c r="BD317" s="302" t="str">
        <f t="shared" si="390"/>
        <v/>
      </c>
      <c r="BE317" s="301" t="str">
        <f t="shared" si="393"/>
        <v/>
      </c>
    </row>
    <row r="318" spans="1:57" ht="26.25" hidden="1" customHeight="1">
      <c r="A318" s="242">
        <v>183</v>
      </c>
      <c r="B318" s="473"/>
      <c r="C318" s="474" t="str">
        <f t="shared" si="363"/>
        <v/>
      </c>
      <c r="D318" s="302" t="str">
        <f t="shared" ca="1" si="364"/>
        <v/>
      </c>
      <c r="E318" s="301" t="str">
        <f t="shared" si="394"/>
        <v/>
      </c>
      <c r="F318" s="302" t="str">
        <f t="shared" ca="1" si="365"/>
        <v/>
      </c>
      <c r="G318" s="301" t="str">
        <f t="shared" si="395"/>
        <v/>
      </c>
      <c r="H318" s="302" t="str">
        <f t="shared" ca="1" si="366"/>
        <v/>
      </c>
      <c r="I318" s="301" t="str">
        <f t="shared" si="396"/>
        <v/>
      </c>
      <c r="J318" s="302" t="str">
        <f t="shared" ca="1" si="367"/>
        <v/>
      </c>
      <c r="K318" s="301" t="str">
        <f t="shared" si="397"/>
        <v/>
      </c>
      <c r="L318" s="302" t="str">
        <f t="shared" ca="1" si="368"/>
        <v/>
      </c>
      <c r="M318" s="301" t="str">
        <f t="shared" si="398"/>
        <v/>
      </c>
      <c r="N318" s="302" t="str">
        <f t="shared" ca="1" si="369"/>
        <v/>
      </c>
      <c r="O318" s="301" t="str">
        <f t="shared" si="399"/>
        <v/>
      </c>
      <c r="P318" s="302" t="str">
        <f t="shared" ca="1" si="370"/>
        <v/>
      </c>
      <c r="Q318" s="301" t="str">
        <f t="shared" si="400"/>
        <v/>
      </c>
      <c r="R318" s="302" t="str">
        <f t="shared" ca="1" si="371"/>
        <v/>
      </c>
      <c r="S318" s="301" t="str">
        <f t="shared" si="401"/>
        <v/>
      </c>
      <c r="T318" s="302" t="str">
        <f t="shared" si="372"/>
        <v/>
      </c>
      <c r="U318" s="301" t="str">
        <f t="shared" si="402"/>
        <v/>
      </c>
      <c r="V318" s="302" t="str">
        <f t="shared" si="373"/>
        <v/>
      </c>
      <c r="W318" s="301" t="str">
        <f t="shared" si="403"/>
        <v/>
      </c>
      <c r="X318" s="302" t="str">
        <f t="shared" si="374"/>
        <v/>
      </c>
      <c r="Y318" s="301" t="str">
        <f t="shared" si="404"/>
        <v/>
      </c>
      <c r="Z318" s="302" t="str">
        <f t="shared" si="375"/>
        <v/>
      </c>
      <c r="AA318" s="301" t="str">
        <f t="shared" si="405"/>
        <v/>
      </c>
      <c r="AB318" s="302" t="str">
        <f t="shared" si="376"/>
        <v/>
      </c>
      <c r="AC318" s="301" t="str">
        <f t="shared" si="406"/>
        <v/>
      </c>
      <c r="AD318" s="302" t="str">
        <f t="shared" si="377"/>
        <v/>
      </c>
      <c r="AE318" s="301" t="str">
        <f t="shared" si="407"/>
        <v/>
      </c>
      <c r="AF318" s="302" t="str">
        <f t="shared" si="378"/>
        <v/>
      </c>
      <c r="AG318" s="301" t="str">
        <f t="shared" si="408"/>
        <v/>
      </c>
      <c r="AH318" s="302" t="str">
        <f t="shared" si="379"/>
        <v/>
      </c>
      <c r="AI318" s="301" t="str">
        <f t="shared" si="409"/>
        <v/>
      </c>
      <c r="AJ318" s="302" t="str">
        <f t="shared" si="380"/>
        <v/>
      </c>
      <c r="AK318" s="301" t="str">
        <f t="shared" si="410"/>
        <v/>
      </c>
      <c r="AL318" s="302" t="str">
        <f t="shared" si="381"/>
        <v/>
      </c>
      <c r="AM318" s="301" t="str">
        <f t="shared" si="411"/>
        <v/>
      </c>
      <c r="AN318" s="302" t="str">
        <f t="shared" si="382"/>
        <v/>
      </c>
      <c r="AO318" s="301" t="str">
        <f t="shared" si="412"/>
        <v/>
      </c>
      <c r="AP318" s="302" t="str">
        <f t="shared" si="383"/>
        <v/>
      </c>
      <c r="AQ318" s="301" t="str">
        <f t="shared" si="413"/>
        <v/>
      </c>
      <c r="AR318" s="302" t="str">
        <f t="shared" si="384"/>
        <v/>
      </c>
      <c r="AS318" s="301" t="str">
        <f t="shared" si="414"/>
        <v/>
      </c>
      <c r="AT318" s="302" t="str">
        <f t="shared" si="385"/>
        <v/>
      </c>
      <c r="AU318" s="301" t="str">
        <f t="shared" si="415"/>
        <v/>
      </c>
      <c r="AV318" s="302" t="str">
        <f t="shared" si="386"/>
        <v/>
      </c>
      <c r="AW318" s="301" t="str">
        <f t="shared" si="416"/>
        <v/>
      </c>
      <c r="AX318" s="302" t="str">
        <f t="shared" si="387"/>
        <v/>
      </c>
      <c r="AY318" s="301" t="str">
        <f t="shared" si="417"/>
        <v/>
      </c>
      <c r="AZ318" s="302" t="str">
        <f t="shared" si="388"/>
        <v/>
      </c>
      <c r="BA318" s="301" t="str">
        <f t="shared" si="391"/>
        <v/>
      </c>
      <c r="BB318" s="302" t="str">
        <f t="shared" si="389"/>
        <v/>
      </c>
      <c r="BC318" s="301" t="str">
        <f t="shared" si="392"/>
        <v/>
      </c>
      <c r="BD318" s="302" t="str">
        <f t="shared" si="390"/>
        <v/>
      </c>
      <c r="BE318" s="301" t="str">
        <f t="shared" si="393"/>
        <v/>
      </c>
    </row>
    <row r="319" spans="1:57" ht="26.25" hidden="1" customHeight="1">
      <c r="A319" s="242">
        <v>184</v>
      </c>
      <c r="B319" s="473"/>
      <c r="C319" s="474" t="str">
        <f t="shared" si="363"/>
        <v/>
      </c>
      <c r="D319" s="302" t="str">
        <f t="shared" ca="1" si="364"/>
        <v/>
      </c>
      <c r="E319" s="301" t="str">
        <f t="shared" si="394"/>
        <v/>
      </c>
      <c r="F319" s="302" t="str">
        <f t="shared" ca="1" si="365"/>
        <v/>
      </c>
      <c r="G319" s="301" t="str">
        <f t="shared" si="395"/>
        <v/>
      </c>
      <c r="H319" s="302" t="str">
        <f t="shared" ca="1" si="366"/>
        <v/>
      </c>
      <c r="I319" s="301" t="str">
        <f t="shared" si="396"/>
        <v/>
      </c>
      <c r="J319" s="302" t="str">
        <f t="shared" ca="1" si="367"/>
        <v/>
      </c>
      <c r="K319" s="301" t="str">
        <f t="shared" si="397"/>
        <v/>
      </c>
      <c r="L319" s="302" t="str">
        <f t="shared" ca="1" si="368"/>
        <v/>
      </c>
      <c r="M319" s="301" t="str">
        <f t="shared" si="398"/>
        <v/>
      </c>
      <c r="N319" s="302" t="str">
        <f t="shared" ca="1" si="369"/>
        <v/>
      </c>
      <c r="O319" s="301" t="str">
        <f t="shared" si="399"/>
        <v/>
      </c>
      <c r="P319" s="302" t="str">
        <f t="shared" ca="1" si="370"/>
        <v/>
      </c>
      <c r="Q319" s="301" t="str">
        <f t="shared" si="400"/>
        <v/>
      </c>
      <c r="R319" s="302" t="str">
        <f t="shared" ca="1" si="371"/>
        <v/>
      </c>
      <c r="S319" s="301" t="str">
        <f t="shared" si="401"/>
        <v/>
      </c>
      <c r="T319" s="302" t="str">
        <f t="shared" si="372"/>
        <v/>
      </c>
      <c r="U319" s="301" t="str">
        <f t="shared" si="402"/>
        <v/>
      </c>
      <c r="V319" s="302" t="str">
        <f t="shared" si="373"/>
        <v/>
      </c>
      <c r="W319" s="301" t="str">
        <f t="shared" si="403"/>
        <v/>
      </c>
      <c r="X319" s="302" t="str">
        <f t="shared" si="374"/>
        <v/>
      </c>
      <c r="Y319" s="301" t="str">
        <f t="shared" si="404"/>
        <v/>
      </c>
      <c r="Z319" s="302" t="str">
        <f t="shared" si="375"/>
        <v/>
      </c>
      <c r="AA319" s="301" t="str">
        <f t="shared" si="405"/>
        <v/>
      </c>
      <c r="AB319" s="302" t="str">
        <f t="shared" si="376"/>
        <v/>
      </c>
      <c r="AC319" s="301" t="str">
        <f t="shared" si="406"/>
        <v/>
      </c>
      <c r="AD319" s="302" t="str">
        <f t="shared" si="377"/>
        <v/>
      </c>
      <c r="AE319" s="301" t="str">
        <f t="shared" si="407"/>
        <v/>
      </c>
      <c r="AF319" s="302" t="str">
        <f t="shared" si="378"/>
        <v/>
      </c>
      <c r="AG319" s="301" t="str">
        <f t="shared" si="408"/>
        <v/>
      </c>
      <c r="AH319" s="302" t="str">
        <f t="shared" si="379"/>
        <v/>
      </c>
      <c r="AI319" s="301" t="str">
        <f t="shared" si="409"/>
        <v/>
      </c>
      <c r="AJ319" s="302" t="str">
        <f t="shared" si="380"/>
        <v/>
      </c>
      <c r="AK319" s="301" t="str">
        <f t="shared" si="410"/>
        <v/>
      </c>
      <c r="AL319" s="302" t="str">
        <f t="shared" si="381"/>
        <v/>
      </c>
      <c r="AM319" s="301" t="str">
        <f t="shared" si="411"/>
        <v/>
      </c>
      <c r="AN319" s="302" t="str">
        <f t="shared" si="382"/>
        <v/>
      </c>
      <c r="AO319" s="301" t="str">
        <f t="shared" si="412"/>
        <v/>
      </c>
      <c r="AP319" s="302" t="str">
        <f t="shared" si="383"/>
        <v/>
      </c>
      <c r="AQ319" s="301" t="str">
        <f t="shared" si="413"/>
        <v/>
      </c>
      <c r="AR319" s="302" t="str">
        <f t="shared" si="384"/>
        <v/>
      </c>
      <c r="AS319" s="301" t="str">
        <f t="shared" si="414"/>
        <v/>
      </c>
      <c r="AT319" s="302" t="str">
        <f t="shared" si="385"/>
        <v/>
      </c>
      <c r="AU319" s="301" t="str">
        <f t="shared" si="415"/>
        <v/>
      </c>
      <c r="AV319" s="302" t="str">
        <f t="shared" si="386"/>
        <v/>
      </c>
      <c r="AW319" s="301" t="str">
        <f t="shared" si="416"/>
        <v/>
      </c>
      <c r="AX319" s="302" t="str">
        <f t="shared" si="387"/>
        <v/>
      </c>
      <c r="AY319" s="301" t="str">
        <f t="shared" si="417"/>
        <v/>
      </c>
      <c r="AZ319" s="302" t="str">
        <f t="shared" si="388"/>
        <v/>
      </c>
      <c r="BA319" s="301" t="str">
        <f t="shared" si="391"/>
        <v/>
      </c>
      <c r="BB319" s="302" t="str">
        <f t="shared" si="389"/>
        <v/>
      </c>
      <c r="BC319" s="301" t="str">
        <f t="shared" si="392"/>
        <v/>
      </c>
      <c r="BD319" s="302" t="str">
        <f t="shared" si="390"/>
        <v/>
      </c>
      <c r="BE319" s="301" t="str">
        <f t="shared" si="393"/>
        <v/>
      </c>
    </row>
    <row r="320" spans="1:57" ht="26.25" hidden="1" customHeight="1">
      <c r="A320" s="242">
        <v>185</v>
      </c>
      <c r="B320" s="473"/>
      <c r="C320" s="474" t="str">
        <f t="shared" si="363"/>
        <v/>
      </c>
      <c r="D320" s="302" t="str">
        <f t="shared" ca="1" si="364"/>
        <v/>
      </c>
      <c r="E320" s="301" t="str">
        <f t="shared" si="394"/>
        <v/>
      </c>
      <c r="F320" s="302" t="str">
        <f t="shared" ca="1" si="365"/>
        <v/>
      </c>
      <c r="G320" s="301" t="str">
        <f t="shared" si="395"/>
        <v/>
      </c>
      <c r="H320" s="302" t="str">
        <f t="shared" ca="1" si="366"/>
        <v/>
      </c>
      <c r="I320" s="301" t="str">
        <f t="shared" si="396"/>
        <v/>
      </c>
      <c r="J320" s="302" t="str">
        <f t="shared" ca="1" si="367"/>
        <v/>
      </c>
      <c r="K320" s="301" t="str">
        <f t="shared" si="397"/>
        <v/>
      </c>
      <c r="L320" s="302" t="str">
        <f t="shared" ca="1" si="368"/>
        <v/>
      </c>
      <c r="M320" s="301" t="str">
        <f t="shared" si="398"/>
        <v/>
      </c>
      <c r="N320" s="302" t="str">
        <f t="shared" ca="1" si="369"/>
        <v/>
      </c>
      <c r="O320" s="301" t="str">
        <f t="shared" si="399"/>
        <v/>
      </c>
      <c r="P320" s="302" t="str">
        <f t="shared" ca="1" si="370"/>
        <v/>
      </c>
      <c r="Q320" s="301" t="str">
        <f t="shared" si="400"/>
        <v/>
      </c>
      <c r="R320" s="302" t="str">
        <f t="shared" ca="1" si="371"/>
        <v/>
      </c>
      <c r="S320" s="301" t="str">
        <f t="shared" si="401"/>
        <v/>
      </c>
      <c r="T320" s="302" t="str">
        <f t="shared" si="372"/>
        <v/>
      </c>
      <c r="U320" s="301" t="str">
        <f t="shared" si="402"/>
        <v/>
      </c>
      <c r="V320" s="302" t="str">
        <f t="shared" si="373"/>
        <v/>
      </c>
      <c r="W320" s="301" t="str">
        <f t="shared" si="403"/>
        <v/>
      </c>
      <c r="X320" s="302" t="str">
        <f t="shared" si="374"/>
        <v/>
      </c>
      <c r="Y320" s="301" t="str">
        <f t="shared" si="404"/>
        <v/>
      </c>
      <c r="Z320" s="302" t="str">
        <f t="shared" si="375"/>
        <v/>
      </c>
      <c r="AA320" s="301" t="str">
        <f t="shared" si="405"/>
        <v/>
      </c>
      <c r="AB320" s="302" t="str">
        <f t="shared" si="376"/>
        <v/>
      </c>
      <c r="AC320" s="301" t="str">
        <f t="shared" si="406"/>
        <v/>
      </c>
      <c r="AD320" s="302" t="str">
        <f t="shared" si="377"/>
        <v/>
      </c>
      <c r="AE320" s="301" t="str">
        <f t="shared" si="407"/>
        <v/>
      </c>
      <c r="AF320" s="302" t="str">
        <f t="shared" si="378"/>
        <v/>
      </c>
      <c r="AG320" s="301" t="str">
        <f t="shared" si="408"/>
        <v/>
      </c>
      <c r="AH320" s="302" t="str">
        <f t="shared" si="379"/>
        <v/>
      </c>
      <c r="AI320" s="301" t="str">
        <f t="shared" si="409"/>
        <v/>
      </c>
      <c r="AJ320" s="302" t="str">
        <f t="shared" si="380"/>
        <v/>
      </c>
      <c r="AK320" s="301" t="str">
        <f t="shared" si="410"/>
        <v/>
      </c>
      <c r="AL320" s="302" t="str">
        <f t="shared" si="381"/>
        <v/>
      </c>
      <c r="AM320" s="301" t="str">
        <f t="shared" si="411"/>
        <v/>
      </c>
      <c r="AN320" s="302" t="str">
        <f t="shared" si="382"/>
        <v/>
      </c>
      <c r="AO320" s="301" t="str">
        <f t="shared" si="412"/>
        <v/>
      </c>
      <c r="AP320" s="302" t="str">
        <f t="shared" si="383"/>
        <v/>
      </c>
      <c r="AQ320" s="301" t="str">
        <f t="shared" si="413"/>
        <v/>
      </c>
      <c r="AR320" s="302" t="str">
        <f t="shared" si="384"/>
        <v/>
      </c>
      <c r="AS320" s="301" t="str">
        <f t="shared" si="414"/>
        <v/>
      </c>
      <c r="AT320" s="302" t="str">
        <f t="shared" si="385"/>
        <v/>
      </c>
      <c r="AU320" s="301" t="str">
        <f t="shared" si="415"/>
        <v/>
      </c>
      <c r="AV320" s="302" t="str">
        <f t="shared" si="386"/>
        <v/>
      </c>
      <c r="AW320" s="301" t="str">
        <f t="shared" si="416"/>
        <v/>
      </c>
      <c r="AX320" s="302" t="str">
        <f t="shared" si="387"/>
        <v/>
      </c>
      <c r="AY320" s="301" t="str">
        <f t="shared" si="417"/>
        <v/>
      </c>
      <c r="AZ320" s="302" t="str">
        <f t="shared" si="388"/>
        <v/>
      </c>
      <c r="BA320" s="301" t="str">
        <f t="shared" si="391"/>
        <v/>
      </c>
      <c r="BB320" s="302" t="str">
        <f t="shared" si="389"/>
        <v/>
      </c>
      <c r="BC320" s="301" t="str">
        <f t="shared" si="392"/>
        <v/>
      </c>
      <c r="BD320" s="302" t="str">
        <f t="shared" si="390"/>
        <v/>
      </c>
      <c r="BE320" s="301" t="str">
        <f t="shared" si="393"/>
        <v/>
      </c>
    </row>
    <row r="321" spans="1:57" ht="26.25" hidden="1" customHeight="1">
      <c r="A321" s="242">
        <v>186</v>
      </c>
      <c r="B321" s="473"/>
      <c r="C321" s="474" t="str">
        <f t="shared" si="363"/>
        <v/>
      </c>
      <c r="D321" s="302" t="str">
        <f t="shared" ca="1" si="364"/>
        <v/>
      </c>
      <c r="E321" s="301" t="str">
        <f t="shared" si="394"/>
        <v/>
      </c>
      <c r="F321" s="302" t="str">
        <f t="shared" ca="1" si="365"/>
        <v/>
      </c>
      <c r="G321" s="301" t="str">
        <f t="shared" si="395"/>
        <v/>
      </c>
      <c r="H321" s="302" t="str">
        <f t="shared" ca="1" si="366"/>
        <v/>
      </c>
      <c r="I321" s="301" t="str">
        <f t="shared" si="396"/>
        <v/>
      </c>
      <c r="J321" s="302" t="str">
        <f t="shared" ca="1" si="367"/>
        <v/>
      </c>
      <c r="K321" s="301" t="str">
        <f t="shared" si="397"/>
        <v/>
      </c>
      <c r="L321" s="302" t="str">
        <f t="shared" ca="1" si="368"/>
        <v/>
      </c>
      <c r="M321" s="301" t="str">
        <f t="shared" si="398"/>
        <v/>
      </c>
      <c r="N321" s="302" t="str">
        <f t="shared" ca="1" si="369"/>
        <v/>
      </c>
      <c r="O321" s="301" t="str">
        <f t="shared" si="399"/>
        <v/>
      </c>
      <c r="P321" s="302" t="str">
        <f t="shared" ca="1" si="370"/>
        <v/>
      </c>
      <c r="Q321" s="301" t="str">
        <f t="shared" si="400"/>
        <v/>
      </c>
      <c r="R321" s="302" t="str">
        <f t="shared" ca="1" si="371"/>
        <v/>
      </c>
      <c r="S321" s="301" t="str">
        <f t="shared" si="401"/>
        <v/>
      </c>
      <c r="T321" s="302" t="str">
        <f t="shared" si="372"/>
        <v/>
      </c>
      <c r="U321" s="301" t="str">
        <f t="shared" si="402"/>
        <v/>
      </c>
      <c r="V321" s="302" t="str">
        <f t="shared" si="373"/>
        <v/>
      </c>
      <c r="W321" s="301" t="str">
        <f t="shared" si="403"/>
        <v/>
      </c>
      <c r="X321" s="302" t="str">
        <f t="shared" si="374"/>
        <v/>
      </c>
      <c r="Y321" s="301" t="str">
        <f t="shared" si="404"/>
        <v/>
      </c>
      <c r="Z321" s="302" t="str">
        <f t="shared" si="375"/>
        <v/>
      </c>
      <c r="AA321" s="301" t="str">
        <f t="shared" si="405"/>
        <v/>
      </c>
      <c r="AB321" s="302" t="str">
        <f t="shared" si="376"/>
        <v/>
      </c>
      <c r="AC321" s="301" t="str">
        <f t="shared" si="406"/>
        <v/>
      </c>
      <c r="AD321" s="302" t="str">
        <f t="shared" si="377"/>
        <v/>
      </c>
      <c r="AE321" s="301" t="str">
        <f t="shared" si="407"/>
        <v/>
      </c>
      <c r="AF321" s="302" t="str">
        <f t="shared" si="378"/>
        <v/>
      </c>
      <c r="AG321" s="301" t="str">
        <f t="shared" si="408"/>
        <v/>
      </c>
      <c r="AH321" s="302" t="str">
        <f t="shared" si="379"/>
        <v/>
      </c>
      <c r="AI321" s="301" t="str">
        <f t="shared" si="409"/>
        <v/>
      </c>
      <c r="AJ321" s="302" t="str">
        <f t="shared" si="380"/>
        <v/>
      </c>
      <c r="AK321" s="301" t="str">
        <f t="shared" si="410"/>
        <v/>
      </c>
      <c r="AL321" s="302" t="str">
        <f t="shared" si="381"/>
        <v/>
      </c>
      <c r="AM321" s="301" t="str">
        <f t="shared" si="411"/>
        <v/>
      </c>
      <c r="AN321" s="302" t="str">
        <f t="shared" si="382"/>
        <v/>
      </c>
      <c r="AO321" s="301" t="str">
        <f t="shared" si="412"/>
        <v/>
      </c>
      <c r="AP321" s="302" t="str">
        <f t="shared" si="383"/>
        <v/>
      </c>
      <c r="AQ321" s="301" t="str">
        <f t="shared" si="413"/>
        <v/>
      </c>
      <c r="AR321" s="302" t="str">
        <f t="shared" si="384"/>
        <v/>
      </c>
      <c r="AS321" s="301" t="str">
        <f t="shared" si="414"/>
        <v/>
      </c>
      <c r="AT321" s="302" t="str">
        <f t="shared" si="385"/>
        <v/>
      </c>
      <c r="AU321" s="301" t="str">
        <f t="shared" si="415"/>
        <v/>
      </c>
      <c r="AV321" s="302" t="str">
        <f t="shared" si="386"/>
        <v/>
      </c>
      <c r="AW321" s="301" t="str">
        <f t="shared" si="416"/>
        <v/>
      </c>
      <c r="AX321" s="302" t="str">
        <f t="shared" si="387"/>
        <v/>
      </c>
      <c r="AY321" s="301" t="str">
        <f t="shared" si="417"/>
        <v/>
      </c>
      <c r="AZ321" s="302" t="str">
        <f t="shared" si="388"/>
        <v/>
      </c>
      <c r="BA321" s="301" t="str">
        <f t="shared" si="391"/>
        <v/>
      </c>
      <c r="BB321" s="302" t="str">
        <f t="shared" si="389"/>
        <v/>
      </c>
      <c r="BC321" s="301" t="str">
        <f t="shared" si="392"/>
        <v/>
      </c>
      <c r="BD321" s="302" t="str">
        <f t="shared" si="390"/>
        <v/>
      </c>
      <c r="BE321" s="301" t="str">
        <f t="shared" si="393"/>
        <v/>
      </c>
    </row>
    <row r="322" spans="1:57" ht="26.25" hidden="1" customHeight="1">
      <c r="A322" s="242">
        <v>187</v>
      </c>
      <c r="B322" s="473"/>
      <c r="C322" s="474" t="str">
        <f t="shared" si="363"/>
        <v/>
      </c>
      <c r="D322" s="302" t="str">
        <f t="shared" ca="1" si="364"/>
        <v/>
      </c>
      <c r="E322" s="301" t="str">
        <f t="shared" si="394"/>
        <v/>
      </c>
      <c r="F322" s="302" t="str">
        <f t="shared" ca="1" si="365"/>
        <v/>
      </c>
      <c r="G322" s="301" t="str">
        <f t="shared" si="395"/>
        <v/>
      </c>
      <c r="H322" s="302" t="str">
        <f t="shared" ca="1" si="366"/>
        <v/>
      </c>
      <c r="I322" s="301" t="str">
        <f t="shared" si="396"/>
        <v/>
      </c>
      <c r="J322" s="302" t="str">
        <f t="shared" ca="1" si="367"/>
        <v/>
      </c>
      <c r="K322" s="301" t="str">
        <f t="shared" si="397"/>
        <v/>
      </c>
      <c r="L322" s="302" t="str">
        <f t="shared" ca="1" si="368"/>
        <v/>
      </c>
      <c r="M322" s="301" t="str">
        <f t="shared" si="398"/>
        <v/>
      </c>
      <c r="N322" s="302" t="str">
        <f t="shared" ca="1" si="369"/>
        <v/>
      </c>
      <c r="O322" s="301" t="str">
        <f t="shared" si="399"/>
        <v/>
      </c>
      <c r="P322" s="302" t="str">
        <f t="shared" ca="1" si="370"/>
        <v/>
      </c>
      <c r="Q322" s="301" t="str">
        <f t="shared" si="400"/>
        <v/>
      </c>
      <c r="R322" s="302" t="str">
        <f t="shared" ca="1" si="371"/>
        <v/>
      </c>
      <c r="S322" s="301" t="str">
        <f t="shared" si="401"/>
        <v/>
      </c>
      <c r="T322" s="302" t="str">
        <f t="shared" si="372"/>
        <v/>
      </c>
      <c r="U322" s="301" t="str">
        <f t="shared" si="402"/>
        <v/>
      </c>
      <c r="V322" s="302" t="str">
        <f t="shared" si="373"/>
        <v/>
      </c>
      <c r="W322" s="301" t="str">
        <f t="shared" si="403"/>
        <v/>
      </c>
      <c r="X322" s="302" t="str">
        <f t="shared" si="374"/>
        <v/>
      </c>
      <c r="Y322" s="301" t="str">
        <f t="shared" si="404"/>
        <v/>
      </c>
      <c r="Z322" s="302" t="str">
        <f t="shared" si="375"/>
        <v/>
      </c>
      <c r="AA322" s="301" t="str">
        <f t="shared" si="405"/>
        <v/>
      </c>
      <c r="AB322" s="302" t="str">
        <f t="shared" si="376"/>
        <v/>
      </c>
      <c r="AC322" s="301" t="str">
        <f t="shared" si="406"/>
        <v/>
      </c>
      <c r="AD322" s="302" t="str">
        <f t="shared" si="377"/>
        <v/>
      </c>
      <c r="AE322" s="301" t="str">
        <f t="shared" si="407"/>
        <v/>
      </c>
      <c r="AF322" s="302" t="str">
        <f t="shared" si="378"/>
        <v/>
      </c>
      <c r="AG322" s="301" t="str">
        <f t="shared" si="408"/>
        <v/>
      </c>
      <c r="AH322" s="302" t="str">
        <f t="shared" si="379"/>
        <v/>
      </c>
      <c r="AI322" s="301" t="str">
        <f t="shared" si="409"/>
        <v/>
      </c>
      <c r="AJ322" s="302" t="str">
        <f t="shared" si="380"/>
        <v/>
      </c>
      <c r="AK322" s="301" t="str">
        <f t="shared" si="410"/>
        <v/>
      </c>
      <c r="AL322" s="302" t="str">
        <f t="shared" si="381"/>
        <v/>
      </c>
      <c r="AM322" s="301" t="str">
        <f t="shared" si="411"/>
        <v/>
      </c>
      <c r="AN322" s="302" t="str">
        <f t="shared" si="382"/>
        <v/>
      </c>
      <c r="AO322" s="301" t="str">
        <f t="shared" si="412"/>
        <v/>
      </c>
      <c r="AP322" s="302" t="str">
        <f t="shared" si="383"/>
        <v/>
      </c>
      <c r="AQ322" s="301" t="str">
        <f t="shared" si="413"/>
        <v/>
      </c>
      <c r="AR322" s="302" t="str">
        <f t="shared" si="384"/>
        <v/>
      </c>
      <c r="AS322" s="301" t="str">
        <f t="shared" si="414"/>
        <v/>
      </c>
      <c r="AT322" s="302" t="str">
        <f t="shared" si="385"/>
        <v/>
      </c>
      <c r="AU322" s="301" t="str">
        <f t="shared" si="415"/>
        <v/>
      </c>
      <c r="AV322" s="302" t="str">
        <f t="shared" si="386"/>
        <v/>
      </c>
      <c r="AW322" s="301" t="str">
        <f t="shared" si="416"/>
        <v/>
      </c>
      <c r="AX322" s="302" t="str">
        <f t="shared" si="387"/>
        <v/>
      </c>
      <c r="AY322" s="301" t="str">
        <f t="shared" si="417"/>
        <v/>
      </c>
      <c r="AZ322" s="302" t="str">
        <f t="shared" si="388"/>
        <v/>
      </c>
      <c r="BA322" s="301" t="str">
        <f t="shared" si="391"/>
        <v/>
      </c>
      <c r="BB322" s="302" t="str">
        <f t="shared" si="389"/>
        <v/>
      </c>
      <c r="BC322" s="301" t="str">
        <f t="shared" si="392"/>
        <v/>
      </c>
      <c r="BD322" s="302" t="str">
        <f t="shared" si="390"/>
        <v/>
      </c>
      <c r="BE322" s="301" t="str">
        <f t="shared" si="393"/>
        <v/>
      </c>
    </row>
    <row r="323" spans="1:57" ht="26.25" hidden="1" customHeight="1">
      <c r="A323" s="242">
        <v>188</v>
      </c>
      <c r="B323" s="475"/>
      <c r="C323" s="474" t="str">
        <f t="shared" si="363"/>
        <v/>
      </c>
      <c r="D323" s="302" t="str">
        <f t="shared" ca="1" si="364"/>
        <v/>
      </c>
      <c r="E323" s="301" t="str">
        <f t="shared" si="394"/>
        <v/>
      </c>
      <c r="F323" s="302" t="str">
        <f t="shared" ca="1" si="365"/>
        <v/>
      </c>
      <c r="G323" s="301" t="str">
        <f t="shared" si="395"/>
        <v/>
      </c>
      <c r="H323" s="302" t="str">
        <f t="shared" ca="1" si="366"/>
        <v/>
      </c>
      <c r="I323" s="301" t="str">
        <f t="shared" si="396"/>
        <v/>
      </c>
      <c r="J323" s="302" t="str">
        <f t="shared" ca="1" si="367"/>
        <v/>
      </c>
      <c r="K323" s="301" t="str">
        <f t="shared" si="397"/>
        <v/>
      </c>
      <c r="L323" s="302" t="str">
        <f t="shared" ca="1" si="368"/>
        <v/>
      </c>
      <c r="M323" s="301" t="str">
        <f t="shared" si="398"/>
        <v/>
      </c>
      <c r="N323" s="302" t="str">
        <f t="shared" ca="1" si="369"/>
        <v/>
      </c>
      <c r="O323" s="301" t="str">
        <f t="shared" si="399"/>
        <v/>
      </c>
      <c r="P323" s="302" t="str">
        <f t="shared" ca="1" si="370"/>
        <v/>
      </c>
      <c r="Q323" s="301" t="str">
        <f t="shared" si="400"/>
        <v/>
      </c>
      <c r="R323" s="302" t="str">
        <f t="shared" ca="1" si="371"/>
        <v/>
      </c>
      <c r="S323" s="301" t="str">
        <f t="shared" si="401"/>
        <v/>
      </c>
      <c r="T323" s="302" t="str">
        <f t="shared" si="372"/>
        <v/>
      </c>
      <c r="U323" s="301" t="str">
        <f t="shared" si="402"/>
        <v/>
      </c>
      <c r="V323" s="302" t="str">
        <f t="shared" si="373"/>
        <v/>
      </c>
      <c r="W323" s="301" t="str">
        <f t="shared" si="403"/>
        <v/>
      </c>
      <c r="X323" s="302" t="str">
        <f t="shared" si="374"/>
        <v/>
      </c>
      <c r="Y323" s="301" t="str">
        <f t="shared" si="404"/>
        <v/>
      </c>
      <c r="Z323" s="302" t="str">
        <f t="shared" si="375"/>
        <v/>
      </c>
      <c r="AA323" s="301" t="str">
        <f t="shared" si="405"/>
        <v/>
      </c>
      <c r="AB323" s="302" t="str">
        <f t="shared" si="376"/>
        <v/>
      </c>
      <c r="AC323" s="301" t="str">
        <f t="shared" si="406"/>
        <v/>
      </c>
      <c r="AD323" s="302" t="str">
        <f t="shared" si="377"/>
        <v/>
      </c>
      <c r="AE323" s="301" t="str">
        <f t="shared" si="407"/>
        <v/>
      </c>
      <c r="AF323" s="302" t="str">
        <f t="shared" si="378"/>
        <v/>
      </c>
      <c r="AG323" s="301" t="str">
        <f t="shared" si="408"/>
        <v/>
      </c>
      <c r="AH323" s="302" t="str">
        <f t="shared" si="379"/>
        <v/>
      </c>
      <c r="AI323" s="301" t="str">
        <f t="shared" si="409"/>
        <v/>
      </c>
      <c r="AJ323" s="302" t="str">
        <f t="shared" si="380"/>
        <v/>
      </c>
      <c r="AK323" s="301" t="str">
        <f t="shared" si="410"/>
        <v/>
      </c>
      <c r="AL323" s="302" t="str">
        <f t="shared" si="381"/>
        <v/>
      </c>
      <c r="AM323" s="301" t="str">
        <f t="shared" si="411"/>
        <v/>
      </c>
      <c r="AN323" s="302" t="str">
        <f t="shared" si="382"/>
        <v/>
      </c>
      <c r="AO323" s="301" t="str">
        <f t="shared" si="412"/>
        <v/>
      </c>
      <c r="AP323" s="302" t="str">
        <f t="shared" si="383"/>
        <v/>
      </c>
      <c r="AQ323" s="301" t="str">
        <f t="shared" si="413"/>
        <v/>
      </c>
      <c r="AR323" s="302" t="str">
        <f t="shared" si="384"/>
        <v/>
      </c>
      <c r="AS323" s="301" t="str">
        <f t="shared" si="414"/>
        <v/>
      </c>
      <c r="AT323" s="302" t="str">
        <f t="shared" si="385"/>
        <v/>
      </c>
      <c r="AU323" s="301" t="str">
        <f t="shared" si="415"/>
        <v/>
      </c>
      <c r="AV323" s="302" t="str">
        <f t="shared" si="386"/>
        <v/>
      </c>
      <c r="AW323" s="301" t="str">
        <f t="shared" si="416"/>
        <v/>
      </c>
      <c r="AX323" s="302" t="str">
        <f t="shared" si="387"/>
        <v/>
      </c>
      <c r="AY323" s="301" t="str">
        <f t="shared" si="417"/>
        <v/>
      </c>
      <c r="AZ323" s="302" t="str">
        <f t="shared" si="388"/>
        <v/>
      </c>
      <c r="BA323" s="301" t="str">
        <f t="shared" si="391"/>
        <v/>
      </c>
      <c r="BB323" s="302" t="str">
        <f t="shared" si="389"/>
        <v/>
      </c>
      <c r="BC323" s="301" t="str">
        <f t="shared" si="392"/>
        <v/>
      </c>
      <c r="BD323" s="302" t="str">
        <f t="shared" si="390"/>
        <v/>
      </c>
      <c r="BE323" s="301" t="str">
        <f t="shared" si="393"/>
        <v/>
      </c>
    </row>
    <row r="324" spans="1:57" ht="26.25" hidden="1" customHeight="1">
      <c r="A324" s="242">
        <v>189</v>
      </c>
      <c r="B324" s="475"/>
      <c r="C324" s="474" t="str">
        <f t="shared" si="363"/>
        <v/>
      </c>
      <c r="D324" s="302" t="str">
        <f t="shared" ca="1" si="364"/>
        <v/>
      </c>
      <c r="E324" s="301" t="str">
        <f t="shared" si="394"/>
        <v/>
      </c>
      <c r="F324" s="302" t="str">
        <f t="shared" ca="1" si="365"/>
        <v/>
      </c>
      <c r="G324" s="301" t="str">
        <f t="shared" si="395"/>
        <v/>
      </c>
      <c r="H324" s="302" t="str">
        <f t="shared" ca="1" si="366"/>
        <v/>
      </c>
      <c r="I324" s="301" t="str">
        <f t="shared" si="396"/>
        <v/>
      </c>
      <c r="J324" s="302" t="str">
        <f t="shared" ca="1" si="367"/>
        <v/>
      </c>
      <c r="K324" s="301" t="str">
        <f t="shared" si="397"/>
        <v/>
      </c>
      <c r="L324" s="302" t="str">
        <f t="shared" ca="1" si="368"/>
        <v/>
      </c>
      <c r="M324" s="301" t="str">
        <f t="shared" si="398"/>
        <v/>
      </c>
      <c r="N324" s="302" t="str">
        <f t="shared" ca="1" si="369"/>
        <v/>
      </c>
      <c r="O324" s="301" t="str">
        <f t="shared" si="399"/>
        <v/>
      </c>
      <c r="P324" s="302" t="str">
        <f t="shared" ca="1" si="370"/>
        <v/>
      </c>
      <c r="Q324" s="301" t="str">
        <f t="shared" si="400"/>
        <v/>
      </c>
      <c r="R324" s="302" t="str">
        <f t="shared" ca="1" si="371"/>
        <v/>
      </c>
      <c r="S324" s="301" t="str">
        <f t="shared" si="401"/>
        <v/>
      </c>
      <c r="T324" s="302" t="str">
        <f t="shared" si="372"/>
        <v/>
      </c>
      <c r="U324" s="301" t="str">
        <f t="shared" si="402"/>
        <v/>
      </c>
      <c r="V324" s="302" t="str">
        <f t="shared" si="373"/>
        <v/>
      </c>
      <c r="W324" s="301" t="str">
        <f t="shared" si="403"/>
        <v/>
      </c>
      <c r="X324" s="302" t="str">
        <f t="shared" si="374"/>
        <v/>
      </c>
      <c r="Y324" s="301" t="str">
        <f t="shared" si="404"/>
        <v/>
      </c>
      <c r="Z324" s="302" t="str">
        <f t="shared" si="375"/>
        <v/>
      </c>
      <c r="AA324" s="301" t="str">
        <f t="shared" si="405"/>
        <v/>
      </c>
      <c r="AB324" s="302" t="str">
        <f t="shared" si="376"/>
        <v/>
      </c>
      <c r="AC324" s="301" t="str">
        <f t="shared" si="406"/>
        <v/>
      </c>
      <c r="AD324" s="302" t="str">
        <f t="shared" si="377"/>
        <v/>
      </c>
      <c r="AE324" s="301" t="str">
        <f t="shared" si="407"/>
        <v/>
      </c>
      <c r="AF324" s="302" t="str">
        <f t="shared" si="378"/>
        <v/>
      </c>
      <c r="AG324" s="301" t="str">
        <f t="shared" si="408"/>
        <v/>
      </c>
      <c r="AH324" s="302" t="str">
        <f t="shared" si="379"/>
        <v/>
      </c>
      <c r="AI324" s="301" t="str">
        <f t="shared" si="409"/>
        <v/>
      </c>
      <c r="AJ324" s="302" t="str">
        <f t="shared" si="380"/>
        <v/>
      </c>
      <c r="AK324" s="301" t="str">
        <f t="shared" si="410"/>
        <v/>
      </c>
      <c r="AL324" s="302" t="str">
        <f t="shared" si="381"/>
        <v/>
      </c>
      <c r="AM324" s="301" t="str">
        <f t="shared" si="411"/>
        <v/>
      </c>
      <c r="AN324" s="302" t="str">
        <f t="shared" si="382"/>
        <v/>
      </c>
      <c r="AO324" s="301" t="str">
        <f t="shared" si="412"/>
        <v/>
      </c>
      <c r="AP324" s="302" t="str">
        <f t="shared" si="383"/>
        <v/>
      </c>
      <c r="AQ324" s="301" t="str">
        <f t="shared" si="413"/>
        <v/>
      </c>
      <c r="AR324" s="302" t="str">
        <f t="shared" si="384"/>
        <v/>
      </c>
      <c r="AS324" s="301" t="str">
        <f t="shared" si="414"/>
        <v/>
      </c>
      <c r="AT324" s="302" t="str">
        <f t="shared" si="385"/>
        <v/>
      </c>
      <c r="AU324" s="301" t="str">
        <f t="shared" si="415"/>
        <v/>
      </c>
      <c r="AV324" s="302" t="str">
        <f t="shared" si="386"/>
        <v/>
      </c>
      <c r="AW324" s="301" t="str">
        <f t="shared" si="416"/>
        <v/>
      </c>
      <c r="AX324" s="302" t="str">
        <f t="shared" si="387"/>
        <v/>
      </c>
      <c r="AY324" s="301" t="str">
        <f t="shared" si="417"/>
        <v/>
      </c>
      <c r="AZ324" s="302" t="str">
        <f t="shared" si="388"/>
        <v/>
      </c>
      <c r="BA324" s="301" t="str">
        <f t="shared" si="391"/>
        <v/>
      </c>
      <c r="BB324" s="302" t="str">
        <f t="shared" si="389"/>
        <v/>
      </c>
      <c r="BC324" s="301" t="str">
        <f t="shared" si="392"/>
        <v/>
      </c>
      <c r="BD324" s="302" t="str">
        <f t="shared" si="390"/>
        <v/>
      </c>
      <c r="BE324" s="301" t="str">
        <f t="shared" si="393"/>
        <v/>
      </c>
    </row>
    <row r="325" spans="1:57" ht="26.25" hidden="1" customHeight="1">
      <c r="A325" s="242">
        <v>190</v>
      </c>
      <c r="B325" s="475"/>
      <c r="C325" s="474" t="str">
        <f t="shared" si="363"/>
        <v/>
      </c>
      <c r="D325" s="302" t="str">
        <f t="shared" ca="1" si="364"/>
        <v/>
      </c>
      <c r="E325" s="301" t="str">
        <f t="shared" si="394"/>
        <v/>
      </c>
      <c r="F325" s="302" t="str">
        <f t="shared" ca="1" si="365"/>
        <v/>
      </c>
      <c r="G325" s="301" t="str">
        <f t="shared" si="395"/>
        <v/>
      </c>
      <c r="H325" s="302" t="str">
        <f t="shared" ca="1" si="366"/>
        <v/>
      </c>
      <c r="I325" s="301" t="str">
        <f t="shared" si="396"/>
        <v/>
      </c>
      <c r="J325" s="302" t="str">
        <f t="shared" ca="1" si="367"/>
        <v/>
      </c>
      <c r="K325" s="301" t="str">
        <f t="shared" si="397"/>
        <v/>
      </c>
      <c r="L325" s="302" t="str">
        <f t="shared" ca="1" si="368"/>
        <v/>
      </c>
      <c r="M325" s="301" t="str">
        <f t="shared" si="398"/>
        <v/>
      </c>
      <c r="N325" s="302" t="str">
        <f t="shared" ca="1" si="369"/>
        <v/>
      </c>
      <c r="O325" s="301" t="str">
        <f t="shared" si="399"/>
        <v/>
      </c>
      <c r="P325" s="302" t="str">
        <f t="shared" ca="1" si="370"/>
        <v/>
      </c>
      <c r="Q325" s="301" t="str">
        <f t="shared" si="400"/>
        <v/>
      </c>
      <c r="R325" s="302" t="str">
        <f t="shared" ca="1" si="371"/>
        <v/>
      </c>
      <c r="S325" s="301" t="str">
        <f t="shared" si="401"/>
        <v/>
      </c>
      <c r="T325" s="302" t="str">
        <f t="shared" si="372"/>
        <v/>
      </c>
      <c r="U325" s="301" t="str">
        <f t="shared" si="402"/>
        <v/>
      </c>
      <c r="V325" s="302" t="str">
        <f t="shared" si="373"/>
        <v/>
      </c>
      <c r="W325" s="301" t="str">
        <f t="shared" si="403"/>
        <v/>
      </c>
      <c r="X325" s="302" t="str">
        <f t="shared" si="374"/>
        <v/>
      </c>
      <c r="Y325" s="301" t="str">
        <f t="shared" si="404"/>
        <v/>
      </c>
      <c r="Z325" s="302" t="str">
        <f t="shared" si="375"/>
        <v/>
      </c>
      <c r="AA325" s="301" t="str">
        <f t="shared" si="405"/>
        <v/>
      </c>
      <c r="AB325" s="302" t="str">
        <f t="shared" si="376"/>
        <v/>
      </c>
      <c r="AC325" s="301" t="str">
        <f t="shared" si="406"/>
        <v/>
      </c>
      <c r="AD325" s="302" t="str">
        <f t="shared" si="377"/>
        <v/>
      </c>
      <c r="AE325" s="301" t="str">
        <f t="shared" si="407"/>
        <v/>
      </c>
      <c r="AF325" s="302" t="str">
        <f t="shared" si="378"/>
        <v/>
      </c>
      <c r="AG325" s="301" t="str">
        <f t="shared" si="408"/>
        <v/>
      </c>
      <c r="AH325" s="302" t="str">
        <f t="shared" si="379"/>
        <v/>
      </c>
      <c r="AI325" s="301" t="str">
        <f t="shared" si="409"/>
        <v/>
      </c>
      <c r="AJ325" s="302" t="str">
        <f t="shared" si="380"/>
        <v/>
      </c>
      <c r="AK325" s="301" t="str">
        <f t="shared" si="410"/>
        <v/>
      </c>
      <c r="AL325" s="302" t="str">
        <f t="shared" si="381"/>
        <v/>
      </c>
      <c r="AM325" s="301" t="str">
        <f t="shared" si="411"/>
        <v/>
      </c>
      <c r="AN325" s="302" t="str">
        <f t="shared" si="382"/>
        <v/>
      </c>
      <c r="AO325" s="301" t="str">
        <f t="shared" si="412"/>
        <v/>
      </c>
      <c r="AP325" s="302" t="str">
        <f t="shared" si="383"/>
        <v/>
      </c>
      <c r="AQ325" s="301" t="str">
        <f t="shared" si="413"/>
        <v/>
      </c>
      <c r="AR325" s="302" t="str">
        <f t="shared" si="384"/>
        <v/>
      </c>
      <c r="AS325" s="301" t="str">
        <f t="shared" si="414"/>
        <v/>
      </c>
      <c r="AT325" s="302" t="str">
        <f t="shared" si="385"/>
        <v/>
      </c>
      <c r="AU325" s="301" t="str">
        <f t="shared" si="415"/>
        <v/>
      </c>
      <c r="AV325" s="302" t="str">
        <f t="shared" si="386"/>
        <v/>
      </c>
      <c r="AW325" s="301" t="str">
        <f t="shared" si="416"/>
        <v/>
      </c>
      <c r="AX325" s="302" t="str">
        <f t="shared" si="387"/>
        <v/>
      </c>
      <c r="AY325" s="301" t="str">
        <f t="shared" si="417"/>
        <v/>
      </c>
      <c r="AZ325" s="302" t="str">
        <f t="shared" si="388"/>
        <v/>
      </c>
      <c r="BA325" s="301" t="str">
        <f t="shared" si="391"/>
        <v/>
      </c>
      <c r="BB325" s="302" t="str">
        <f t="shared" si="389"/>
        <v/>
      </c>
      <c r="BC325" s="301" t="str">
        <f t="shared" si="392"/>
        <v/>
      </c>
      <c r="BD325" s="302" t="str">
        <f t="shared" si="390"/>
        <v/>
      </c>
      <c r="BE325" s="301" t="str">
        <f t="shared" si="393"/>
        <v/>
      </c>
    </row>
    <row r="326" spans="1:57" ht="26.25" hidden="1" customHeight="1">
      <c r="A326" s="242">
        <v>191</v>
      </c>
      <c r="B326" s="475"/>
      <c r="C326" s="474" t="str">
        <f t="shared" si="363"/>
        <v/>
      </c>
      <c r="D326" s="302" t="str">
        <f t="shared" ca="1" si="364"/>
        <v/>
      </c>
      <c r="E326" s="301" t="str">
        <f t="shared" si="394"/>
        <v/>
      </c>
      <c r="F326" s="302" t="str">
        <f t="shared" ca="1" si="365"/>
        <v/>
      </c>
      <c r="G326" s="301" t="str">
        <f t="shared" si="395"/>
        <v/>
      </c>
      <c r="H326" s="302" t="str">
        <f t="shared" ca="1" si="366"/>
        <v/>
      </c>
      <c r="I326" s="301" t="str">
        <f t="shared" si="396"/>
        <v/>
      </c>
      <c r="J326" s="302" t="str">
        <f t="shared" ca="1" si="367"/>
        <v/>
      </c>
      <c r="K326" s="301" t="str">
        <f t="shared" si="397"/>
        <v/>
      </c>
      <c r="L326" s="302" t="str">
        <f t="shared" ca="1" si="368"/>
        <v/>
      </c>
      <c r="M326" s="301" t="str">
        <f t="shared" si="398"/>
        <v/>
      </c>
      <c r="N326" s="302" t="str">
        <f t="shared" ca="1" si="369"/>
        <v/>
      </c>
      <c r="O326" s="301" t="str">
        <f t="shared" si="399"/>
        <v/>
      </c>
      <c r="P326" s="302" t="str">
        <f t="shared" ca="1" si="370"/>
        <v/>
      </c>
      <c r="Q326" s="301" t="str">
        <f t="shared" si="400"/>
        <v/>
      </c>
      <c r="R326" s="302" t="str">
        <f t="shared" ca="1" si="371"/>
        <v/>
      </c>
      <c r="S326" s="301" t="str">
        <f t="shared" si="401"/>
        <v/>
      </c>
      <c r="T326" s="302" t="str">
        <f t="shared" si="372"/>
        <v/>
      </c>
      <c r="U326" s="301" t="str">
        <f t="shared" si="402"/>
        <v/>
      </c>
      <c r="V326" s="302" t="str">
        <f t="shared" si="373"/>
        <v/>
      </c>
      <c r="W326" s="301" t="str">
        <f t="shared" si="403"/>
        <v/>
      </c>
      <c r="X326" s="302" t="str">
        <f t="shared" si="374"/>
        <v/>
      </c>
      <c r="Y326" s="301" t="str">
        <f t="shared" si="404"/>
        <v/>
      </c>
      <c r="Z326" s="302" t="str">
        <f t="shared" si="375"/>
        <v/>
      </c>
      <c r="AA326" s="301" t="str">
        <f t="shared" si="405"/>
        <v/>
      </c>
      <c r="AB326" s="302" t="str">
        <f t="shared" si="376"/>
        <v/>
      </c>
      <c r="AC326" s="301" t="str">
        <f t="shared" si="406"/>
        <v/>
      </c>
      <c r="AD326" s="302" t="str">
        <f t="shared" si="377"/>
        <v/>
      </c>
      <c r="AE326" s="301" t="str">
        <f t="shared" si="407"/>
        <v/>
      </c>
      <c r="AF326" s="302" t="str">
        <f t="shared" si="378"/>
        <v/>
      </c>
      <c r="AG326" s="301" t="str">
        <f t="shared" si="408"/>
        <v/>
      </c>
      <c r="AH326" s="302" t="str">
        <f t="shared" si="379"/>
        <v/>
      </c>
      <c r="AI326" s="301" t="str">
        <f t="shared" si="409"/>
        <v/>
      </c>
      <c r="AJ326" s="302" t="str">
        <f t="shared" si="380"/>
        <v/>
      </c>
      <c r="AK326" s="301" t="str">
        <f t="shared" si="410"/>
        <v/>
      </c>
      <c r="AL326" s="302" t="str">
        <f t="shared" si="381"/>
        <v/>
      </c>
      <c r="AM326" s="301" t="str">
        <f t="shared" si="411"/>
        <v/>
      </c>
      <c r="AN326" s="302" t="str">
        <f t="shared" si="382"/>
        <v/>
      </c>
      <c r="AO326" s="301" t="str">
        <f t="shared" si="412"/>
        <v/>
      </c>
      <c r="AP326" s="302" t="str">
        <f t="shared" si="383"/>
        <v/>
      </c>
      <c r="AQ326" s="301" t="str">
        <f t="shared" si="413"/>
        <v/>
      </c>
      <c r="AR326" s="302" t="str">
        <f t="shared" si="384"/>
        <v/>
      </c>
      <c r="AS326" s="301" t="str">
        <f t="shared" si="414"/>
        <v/>
      </c>
      <c r="AT326" s="302" t="str">
        <f t="shared" si="385"/>
        <v/>
      </c>
      <c r="AU326" s="301" t="str">
        <f t="shared" si="415"/>
        <v/>
      </c>
      <c r="AV326" s="302" t="str">
        <f t="shared" si="386"/>
        <v/>
      </c>
      <c r="AW326" s="301" t="str">
        <f t="shared" si="416"/>
        <v/>
      </c>
      <c r="AX326" s="302" t="str">
        <f t="shared" si="387"/>
        <v/>
      </c>
      <c r="AY326" s="301" t="str">
        <f t="shared" si="417"/>
        <v/>
      </c>
      <c r="AZ326" s="302" t="str">
        <f t="shared" si="388"/>
        <v/>
      </c>
      <c r="BA326" s="301" t="str">
        <f t="shared" si="391"/>
        <v/>
      </c>
      <c r="BB326" s="302" t="str">
        <f t="shared" si="389"/>
        <v/>
      </c>
      <c r="BC326" s="301" t="str">
        <f t="shared" si="392"/>
        <v/>
      </c>
      <c r="BD326" s="302" t="str">
        <f t="shared" si="390"/>
        <v/>
      </c>
      <c r="BE326" s="301" t="str">
        <f t="shared" si="393"/>
        <v/>
      </c>
    </row>
    <row r="327" spans="1:57" ht="26.25" hidden="1" customHeight="1">
      <c r="A327" s="242">
        <v>192</v>
      </c>
      <c r="B327" s="475"/>
      <c r="C327" s="474" t="str">
        <f t="shared" si="363"/>
        <v/>
      </c>
      <c r="D327" s="302" t="str">
        <f t="shared" ca="1" si="364"/>
        <v/>
      </c>
      <c r="E327" s="301" t="str">
        <f t="shared" si="394"/>
        <v/>
      </c>
      <c r="F327" s="302" t="str">
        <f t="shared" ca="1" si="365"/>
        <v/>
      </c>
      <c r="G327" s="301" t="str">
        <f t="shared" si="395"/>
        <v/>
      </c>
      <c r="H327" s="302" t="str">
        <f t="shared" ca="1" si="366"/>
        <v/>
      </c>
      <c r="I327" s="301" t="str">
        <f t="shared" si="396"/>
        <v/>
      </c>
      <c r="J327" s="302" t="str">
        <f t="shared" ca="1" si="367"/>
        <v/>
      </c>
      <c r="K327" s="301" t="str">
        <f t="shared" si="397"/>
        <v/>
      </c>
      <c r="L327" s="302" t="str">
        <f t="shared" ca="1" si="368"/>
        <v/>
      </c>
      <c r="M327" s="301" t="str">
        <f t="shared" si="398"/>
        <v/>
      </c>
      <c r="N327" s="302" t="str">
        <f t="shared" ca="1" si="369"/>
        <v/>
      </c>
      <c r="O327" s="301" t="str">
        <f t="shared" si="399"/>
        <v/>
      </c>
      <c r="P327" s="302" t="str">
        <f t="shared" ca="1" si="370"/>
        <v/>
      </c>
      <c r="Q327" s="301" t="str">
        <f t="shared" si="400"/>
        <v/>
      </c>
      <c r="R327" s="302" t="str">
        <f t="shared" ca="1" si="371"/>
        <v/>
      </c>
      <c r="S327" s="301" t="str">
        <f t="shared" si="401"/>
        <v/>
      </c>
      <c r="T327" s="302" t="str">
        <f t="shared" si="372"/>
        <v/>
      </c>
      <c r="U327" s="301" t="str">
        <f t="shared" si="402"/>
        <v/>
      </c>
      <c r="V327" s="302" t="str">
        <f t="shared" si="373"/>
        <v/>
      </c>
      <c r="W327" s="301" t="str">
        <f t="shared" si="403"/>
        <v/>
      </c>
      <c r="X327" s="302" t="str">
        <f t="shared" si="374"/>
        <v/>
      </c>
      <c r="Y327" s="301" t="str">
        <f t="shared" si="404"/>
        <v/>
      </c>
      <c r="Z327" s="302" t="str">
        <f t="shared" si="375"/>
        <v/>
      </c>
      <c r="AA327" s="301" t="str">
        <f t="shared" si="405"/>
        <v/>
      </c>
      <c r="AB327" s="302" t="str">
        <f t="shared" si="376"/>
        <v/>
      </c>
      <c r="AC327" s="301" t="str">
        <f t="shared" si="406"/>
        <v/>
      </c>
      <c r="AD327" s="302" t="str">
        <f t="shared" si="377"/>
        <v/>
      </c>
      <c r="AE327" s="301" t="str">
        <f t="shared" si="407"/>
        <v/>
      </c>
      <c r="AF327" s="302" t="str">
        <f t="shared" si="378"/>
        <v/>
      </c>
      <c r="AG327" s="301" t="str">
        <f t="shared" si="408"/>
        <v/>
      </c>
      <c r="AH327" s="302" t="str">
        <f t="shared" si="379"/>
        <v/>
      </c>
      <c r="AI327" s="301" t="str">
        <f t="shared" si="409"/>
        <v/>
      </c>
      <c r="AJ327" s="302" t="str">
        <f t="shared" si="380"/>
        <v/>
      </c>
      <c r="AK327" s="301" t="str">
        <f t="shared" si="410"/>
        <v/>
      </c>
      <c r="AL327" s="302" t="str">
        <f t="shared" si="381"/>
        <v/>
      </c>
      <c r="AM327" s="301" t="str">
        <f t="shared" si="411"/>
        <v/>
      </c>
      <c r="AN327" s="302" t="str">
        <f t="shared" si="382"/>
        <v/>
      </c>
      <c r="AO327" s="301" t="str">
        <f t="shared" si="412"/>
        <v/>
      </c>
      <c r="AP327" s="302" t="str">
        <f t="shared" si="383"/>
        <v/>
      </c>
      <c r="AQ327" s="301" t="str">
        <f t="shared" si="413"/>
        <v/>
      </c>
      <c r="AR327" s="302" t="str">
        <f t="shared" si="384"/>
        <v/>
      </c>
      <c r="AS327" s="301" t="str">
        <f t="shared" si="414"/>
        <v/>
      </c>
      <c r="AT327" s="302" t="str">
        <f t="shared" si="385"/>
        <v/>
      </c>
      <c r="AU327" s="301" t="str">
        <f t="shared" si="415"/>
        <v/>
      </c>
      <c r="AV327" s="302" t="str">
        <f t="shared" si="386"/>
        <v/>
      </c>
      <c r="AW327" s="301" t="str">
        <f t="shared" si="416"/>
        <v/>
      </c>
      <c r="AX327" s="302" t="str">
        <f t="shared" si="387"/>
        <v/>
      </c>
      <c r="AY327" s="301" t="str">
        <f t="shared" si="417"/>
        <v/>
      </c>
      <c r="AZ327" s="302" t="str">
        <f t="shared" si="388"/>
        <v/>
      </c>
      <c r="BA327" s="301" t="str">
        <f t="shared" si="391"/>
        <v/>
      </c>
      <c r="BB327" s="302" t="str">
        <f t="shared" si="389"/>
        <v/>
      </c>
      <c r="BC327" s="301" t="str">
        <f t="shared" si="392"/>
        <v/>
      </c>
      <c r="BD327" s="302" t="str">
        <f t="shared" si="390"/>
        <v/>
      </c>
      <c r="BE327" s="301" t="str">
        <f t="shared" si="393"/>
        <v/>
      </c>
    </row>
    <row r="328" spans="1:57" ht="26.25" hidden="1" customHeight="1">
      <c r="A328" s="242">
        <v>193</v>
      </c>
      <c r="B328" s="475"/>
      <c r="C328" s="474" t="str">
        <f t="shared" ref="C328:C352" si="418">IF(B328="","",IF($L$4="Media aritmética",ROUND(AVERAGE(D328,F328,H328,J328,L328,N328,P328,R328,T328,V328,X328,Z328,AB328,AF328,AH328,AD328,AJ328,AL328,AN328,AP328,AR328,AT328,AV328,AX328),2),ROUND(_xlfn.STDEV.P(D328,F328,H328,J328,L328,N328,P328,R328,T328,V328,X328,Z328,AB328,AF328,AH328,AD328,AJ328,AL328,AN328,AP328,AR328,AT328,AV328,AX328),2)))</f>
        <v/>
      </c>
      <c r="D328" s="302" t="str">
        <f t="shared" ref="D328:D391" ca="1" si="419">IF($D$8="Habilitado",IF($B328="","",ROUND(VLOOKUP($B328,OFERENTE_1,14,FALSE),2)),"")</f>
        <v/>
      </c>
      <c r="E328" s="301" t="str">
        <f t="shared" si="394"/>
        <v/>
      </c>
      <c r="F328" s="302" t="str">
        <f t="shared" ref="F328:F391" ca="1" si="420">IF($F$8="Habilitado",IF($B328="","",ROUND(VLOOKUP($B328,OFERENTE_2,14,FALSE),2)),"")</f>
        <v/>
      </c>
      <c r="G328" s="301" t="str">
        <f t="shared" si="395"/>
        <v/>
      </c>
      <c r="H328" s="302" t="str">
        <f t="shared" ref="H328:H391" ca="1" si="421">IF($H$8="Habilitado",IF($B328="","",ROUND(VLOOKUP($B328,OFERENTE_3,14,FALSE),2)),"")</f>
        <v/>
      </c>
      <c r="I328" s="301" t="str">
        <f t="shared" si="396"/>
        <v/>
      </c>
      <c r="J328" s="302" t="str">
        <f t="shared" ref="J328:J391" ca="1" si="422">IF($J$8="Habilitado",IF($B328="","",ROUND(VLOOKUP($B328,OFERENTE_4,14,FALSE),2)),"")</f>
        <v/>
      </c>
      <c r="K328" s="301" t="str">
        <f t="shared" si="397"/>
        <v/>
      </c>
      <c r="L328" s="302" t="str">
        <f t="shared" ref="L328:L391" ca="1" si="423">IF($L$8="Habilitado",IF($B328="","",ROUND(VLOOKUP($B328,OFERENTE_5,14,FALSE),2)),"")</f>
        <v/>
      </c>
      <c r="M328" s="301" t="str">
        <f t="shared" si="398"/>
        <v/>
      </c>
      <c r="N328" s="302" t="str">
        <f t="shared" ref="N328:N391" ca="1" si="424">IF($N$8="Habilitado",IF($B328="","",ROUND(VLOOKUP($B328,OFERENTE_6,14,FALSE),2)),"")</f>
        <v/>
      </c>
      <c r="O328" s="301" t="str">
        <f t="shared" si="399"/>
        <v/>
      </c>
      <c r="P328" s="302" t="str">
        <f t="shared" ref="P328:P391" ca="1" si="425">IF($P$8="Habilitado",IF($B328="","",ROUND(VLOOKUP($B328,OFERENTE_7,14,FALSE),2)),"")</f>
        <v/>
      </c>
      <c r="Q328" s="301" t="str">
        <f t="shared" si="400"/>
        <v/>
      </c>
      <c r="R328" s="302" t="str">
        <f t="shared" ref="R328:R391" ca="1" si="426">IF($R$8="Habilitado",IF($B328="","",ROUND(VLOOKUP($B328,OFERENTE_8,14,FALSE),2)),"")</f>
        <v/>
      </c>
      <c r="S328" s="301" t="str">
        <f t="shared" si="401"/>
        <v/>
      </c>
      <c r="T328" s="302" t="str">
        <f t="shared" ref="T328:T391" si="427">IF($T$8="Habilitado",IF($B328="","",ROUND(VLOOKUP($B328,OFERENTE_9,5,FALSE),2)),"")</f>
        <v/>
      </c>
      <c r="U328" s="301" t="str">
        <f t="shared" si="402"/>
        <v/>
      </c>
      <c r="V328" s="302" t="str">
        <f t="shared" ref="V328:V391" si="428">IF($V$8="Habilitado",IF($B328="","",ROUND(VLOOKUP($B328,OFERENTE_10,5,FALSE),2)),"")</f>
        <v/>
      </c>
      <c r="W328" s="301" t="str">
        <f t="shared" si="403"/>
        <v/>
      </c>
      <c r="X328" s="302" t="str">
        <f t="shared" ref="X328:X391" si="429">IF($X$8="Habilitado",IF($B328="","",ROUND(VLOOKUP($B328,OFERENTE_11,5,FALSE),2)),"")</f>
        <v/>
      </c>
      <c r="Y328" s="301" t="str">
        <f t="shared" si="404"/>
        <v/>
      </c>
      <c r="Z328" s="302" t="str">
        <f t="shared" ref="Z328:Z391" si="430">IF($Z$8="Habilitado",IF($B328="","",ROUND(VLOOKUP($B328,OFERENTE_12,5,FALSE),2)),"")</f>
        <v/>
      </c>
      <c r="AA328" s="301" t="str">
        <f t="shared" si="405"/>
        <v/>
      </c>
      <c r="AB328" s="302" t="str">
        <f t="shared" ref="AB328:AB391" si="431">IF($AB$8="Habilitado",IF($B328="","",ROUND(VLOOKUP($B328,OFERENTE_13,5,FALSE),2)),"")</f>
        <v/>
      </c>
      <c r="AC328" s="301" t="str">
        <f t="shared" si="406"/>
        <v/>
      </c>
      <c r="AD328" s="302" t="str">
        <f t="shared" ref="AD328:AD391" si="432">IF($AD$8="Habilitado",IF($B328="","",ROUND(VLOOKUP($B328,OFERENTE_14,5,FALSE),2)),"")</f>
        <v/>
      </c>
      <c r="AE328" s="301" t="str">
        <f t="shared" si="407"/>
        <v/>
      </c>
      <c r="AF328" s="302" t="str">
        <f t="shared" ref="AF328:AF391" si="433">IF($AF$8="Habilitado",IF($B328="","",ROUND(VLOOKUP($B328,OFERENTE_15,5,FALSE),2)),"")</f>
        <v/>
      </c>
      <c r="AG328" s="301" t="str">
        <f t="shared" si="408"/>
        <v/>
      </c>
      <c r="AH328" s="302" t="str">
        <f t="shared" ref="AH328:AH391" si="434">IF($AH$8="Habilitado",IF($B328="","",ROUND(VLOOKUP($B328,OFERENTE_16,5,FALSE),2)),"")</f>
        <v/>
      </c>
      <c r="AI328" s="301" t="str">
        <f t="shared" si="409"/>
        <v/>
      </c>
      <c r="AJ328" s="302" t="str">
        <f t="shared" ref="AJ328:AJ391" si="435">IF($AJ$8="Habilitado",IF($B328="","",ROUND(VLOOKUP($B328,OFERENTE_17,5,FALSE),2)),"")</f>
        <v/>
      </c>
      <c r="AK328" s="301" t="str">
        <f t="shared" si="410"/>
        <v/>
      </c>
      <c r="AL328" s="302" t="str">
        <f t="shared" ref="AL328:AL391" si="436">IF($AL$8="Habilitado",IF($B328="","",ROUND(VLOOKUP($B328,OFERENTE_18,5,FALSE),2)),"")</f>
        <v/>
      </c>
      <c r="AM328" s="301" t="str">
        <f t="shared" si="411"/>
        <v/>
      </c>
      <c r="AN328" s="302" t="str">
        <f t="shared" ref="AN328:AN391" si="437">IF($AN$8="Habilitado",IF($B328="","",ROUND(VLOOKUP($B328,OFERENTE_19,5,FALSE),2)),"")</f>
        <v/>
      </c>
      <c r="AO328" s="301" t="str">
        <f t="shared" si="412"/>
        <v/>
      </c>
      <c r="AP328" s="302" t="str">
        <f t="shared" ref="AP328:AP391" si="438">IF($AP$8="Habilitado",IF($B328="","",ROUND(VLOOKUP($B328,OFERENTE_20,5,FALSE),2)),"")</f>
        <v/>
      </c>
      <c r="AQ328" s="301" t="str">
        <f t="shared" si="413"/>
        <v/>
      </c>
      <c r="AR328" s="302" t="str">
        <f t="shared" ref="AR328:AR391" si="439">IF($AR$8="Habilitado",IF($B328="","",ROUND(VLOOKUP($B328,OFERENTE_21,5,FALSE),2)),"")</f>
        <v/>
      </c>
      <c r="AS328" s="301" t="str">
        <f t="shared" si="414"/>
        <v/>
      </c>
      <c r="AT328" s="302" t="str">
        <f t="shared" ref="AT328:AT391" si="440">IF($AT$8="Habilitado",IF($B328="","",ROUND(VLOOKUP($B328,OFERENTE_22,5,FALSE),2)),"")</f>
        <v/>
      </c>
      <c r="AU328" s="301" t="str">
        <f t="shared" si="415"/>
        <v/>
      </c>
      <c r="AV328" s="302" t="str">
        <f t="shared" ref="AV328:AV391" si="441">IF($AV$8="Habilitado",IF($B328="","",ROUND(VLOOKUP($B328,OFERENTE_23,5,FALSE),2)),"")</f>
        <v/>
      </c>
      <c r="AW328" s="301" t="str">
        <f t="shared" si="416"/>
        <v/>
      </c>
      <c r="AX328" s="302" t="str">
        <f t="shared" ref="AX328:AX391" si="442">IF($AX$8="Habilitado",IF($B328="","",ROUND(VLOOKUP($B328,OFERENTE_24,5,FALSE),2)),"")</f>
        <v/>
      </c>
      <c r="AY328" s="301" t="str">
        <f t="shared" si="417"/>
        <v/>
      </c>
      <c r="AZ328" s="302" t="str">
        <f t="shared" ref="AZ328:AZ391" si="443">IF($AZ$8="Habilitado",IF($B328="","",ROUND(VLOOKUP($B328,OFERENTE_25,5,FALSE),2)),"")</f>
        <v/>
      </c>
      <c r="BA328" s="301" t="str">
        <f t="shared" si="391"/>
        <v/>
      </c>
      <c r="BB328" s="302" t="str">
        <f t="shared" ref="BB328:BB391" si="444">IF($BB$8="Habilitado",IF($B328="","",ROUND(VLOOKUP($B328,OFERENTE_26,5,FALSE),2)),"")</f>
        <v/>
      </c>
      <c r="BC328" s="301" t="str">
        <f t="shared" si="392"/>
        <v/>
      </c>
      <c r="BD328" s="302" t="str">
        <f t="shared" ref="BD328:BD391" si="445">IF($BD$8="Habilitado",IF($B328="","",ROUND(VLOOKUP($B328,OFERENTE_27,5,FALSE),2)),"")</f>
        <v/>
      </c>
      <c r="BE328" s="301" t="str">
        <f t="shared" si="393"/>
        <v/>
      </c>
    </row>
    <row r="329" spans="1:57" ht="26.25" hidden="1" customHeight="1">
      <c r="A329" s="242">
        <v>194</v>
      </c>
      <c r="B329" s="475"/>
      <c r="C329" s="474" t="str">
        <f t="shared" si="418"/>
        <v/>
      </c>
      <c r="D329" s="302" t="str">
        <f t="shared" ca="1" si="419"/>
        <v/>
      </c>
      <c r="E329" s="301" t="str">
        <f t="shared" si="394"/>
        <v/>
      </c>
      <c r="F329" s="302" t="str">
        <f t="shared" ca="1" si="420"/>
        <v/>
      </c>
      <c r="G329" s="301" t="str">
        <f t="shared" si="395"/>
        <v/>
      </c>
      <c r="H329" s="302" t="str">
        <f t="shared" ca="1" si="421"/>
        <v/>
      </c>
      <c r="I329" s="301" t="str">
        <f t="shared" si="396"/>
        <v/>
      </c>
      <c r="J329" s="302" t="str">
        <f t="shared" ca="1" si="422"/>
        <v/>
      </c>
      <c r="K329" s="301" t="str">
        <f t="shared" si="397"/>
        <v/>
      </c>
      <c r="L329" s="302" t="str">
        <f t="shared" ca="1" si="423"/>
        <v/>
      </c>
      <c r="M329" s="301" t="str">
        <f t="shared" si="398"/>
        <v/>
      </c>
      <c r="N329" s="302" t="str">
        <f t="shared" ca="1" si="424"/>
        <v/>
      </c>
      <c r="O329" s="301" t="str">
        <f t="shared" si="399"/>
        <v/>
      </c>
      <c r="P329" s="302" t="str">
        <f t="shared" ca="1" si="425"/>
        <v/>
      </c>
      <c r="Q329" s="301" t="str">
        <f t="shared" si="400"/>
        <v/>
      </c>
      <c r="R329" s="302" t="str">
        <f t="shared" ca="1" si="426"/>
        <v/>
      </c>
      <c r="S329" s="301" t="str">
        <f t="shared" si="401"/>
        <v/>
      </c>
      <c r="T329" s="302" t="str">
        <f t="shared" si="427"/>
        <v/>
      </c>
      <c r="U329" s="301" t="str">
        <f t="shared" si="402"/>
        <v/>
      </c>
      <c r="V329" s="302" t="str">
        <f t="shared" si="428"/>
        <v/>
      </c>
      <c r="W329" s="301" t="str">
        <f t="shared" si="403"/>
        <v/>
      </c>
      <c r="X329" s="302" t="str">
        <f t="shared" si="429"/>
        <v/>
      </c>
      <c r="Y329" s="301" t="str">
        <f t="shared" si="404"/>
        <v/>
      </c>
      <c r="Z329" s="302" t="str">
        <f t="shared" si="430"/>
        <v/>
      </c>
      <c r="AA329" s="301" t="str">
        <f t="shared" si="405"/>
        <v/>
      </c>
      <c r="AB329" s="302" t="str">
        <f t="shared" si="431"/>
        <v/>
      </c>
      <c r="AC329" s="301" t="str">
        <f t="shared" si="406"/>
        <v/>
      </c>
      <c r="AD329" s="302" t="str">
        <f t="shared" si="432"/>
        <v/>
      </c>
      <c r="AE329" s="301" t="str">
        <f t="shared" si="407"/>
        <v/>
      </c>
      <c r="AF329" s="302" t="str">
        <f t="shared" si="433"/>
        <v/>
      </c>
      <c r="AG329" s="301" t="str">
        <f t="shared" si="408"/>
        <v/>
      </c>
      <c r="AH329" s="302" t="str">
        <f t="shared" si="434"/>
        <v/>
      </c>
      <c r="AI329" s="301" t="str">
        <f t="shared" si="409"/>
        <v/>
      </c>
      <c r="AJ329" s="302" t="str">
        <f t="shared" si="435"/>
        <v/>
      </c>
      <c r="AK329" s="301" t="str">
        <f t="shared" si="410"/>
        <v/>
      </c>
      <c r="AL329" s="302" t="str">
        <f t="shared" si="436"/>
        <v/>
      </c>
      <c r="AM329" s="301" t="str">
        <f t="shared" si="411"/>
        <v/>
      </c>
      <c r="AN329" s="302" t="str">
        <f t="shared" si="437"/>
        <v/>
      </c>
      <c r="AO329" s="301" t="str">
        <f t="shared" si="412"/>
        <v/>
      </c>
      <c r="AP329" s="302" t="str">
        <f t="shared" si="438"/>
        <v/>
      </c>
      <c r="AQ329" s="301" t="str">
        <f t="shared" si="413"/>
        <v/>
      </c>
      <c r="AR329" s="302" t="str">
        <f t="shared" si="439"/>
        <v/>
      </c>
      <c r="AS329" s="301" t="str">
        <f t="shared" si="414"/>
        <v/>
      </c>
      <c r="AT329" s="302" t="str">
        <f t="shared" si="440"/>
        <v/>
      </c>
      <c r="AU329" s="301" t="str">
        <f t="shared" si="415"/>
        <v/>
      </c>
      <c r="AV329" s="302" t="str">
        <f t="shared" si="441"/>
        <v/>
      </c>
      <c r="AW329" s="301" t="str">
        <f t="shared" si="416"/>
        <v/>
      </c>
      <c r="AX329" s="302" t="str">
        <f t="shared" si="442"/>
        <v/>
      </c>
      <c r="AY329" s="301" t="str">
        <f t="shared" si="417"/>
        <v/>
      </c>
      <c r="AZ329" s="302" t="str">
        <f t="shared" si="443"/>
        <v/>
      </c>
      <c r="BA329" s="301" t="str">
        <f t="shared" ref="BA329:BA352" si="446">IF($B329="","",IF(AZ329="","",IF($L$4="Media aritmética",(AZ329&lt;=$C329)*($H$5/$C$5)+(AZ329&gt;$C329)*0,IF(AND(ROUND(AVERAGE($D329,$F329,$H329,$J329,$L329,$N329,$P329,$R329,$T329,$V329,$X329,$Z329,$AB329,$AD329,$AF329,$AH329,$AJ329,AL329,AN329,AP329,AR329,AT329,AV329,AX329,AZ329,BB329,BD329,BF329,BH329,BJ329),2)-$C329/2&lt;=AZ329,(ROUND(AVERAGE($D329,$F329,$H329,$J329,$L329,$N329,$P329,$R329,$T329,$V329,$X329,$Z329,$AB329,$AD329,$AF329,$AH329,$AJ329,AL329,AN329,AP329,AR329,AT329,AV329,AX329,AZ329,BB329,BD329,BF329,BH329,BJ329),2)+$C329/2&gt;AZ329)),($H$5/$C$5),0))))</f>
        <v/>
      </c>
      <c r="BB329" s="302" t="str">
        <f t="shared" si="444"/>
        <v/>
      </c>
      <c r="BC329" s="301" t="str">
        <f t="shared" ref="BC329:BC352" si="447">IF($B329="","",IF(BB329="","",IF($L$4="Media aritmética",(BB329&lt;=$C329)*($H$5/$C$5)+(BB329&gt;$C329)*0,IF(AND(ROUND(AVERAGE($D329,$F329,$H329,$J329,$L329,$N329,$P329,$R329,$T329,$V329,$X329,$Z329,$AB329,$AD329,$AF329,$AH329,$AJ329,AL329,AN329,AP329,AR329,AT329,AV329,AX329,AZ329,BB329,BD329,BF329,BH329,BJ329),2)-$C329/2&lt;=BB329,(ROUND(AVERAGE($D329,$F329,$H329,$J329,$L329,$N329,$P329,$R329,$T329,$V329,$X329,$Z329,$AB329,$AD329,$AF329,$AH329,$AJ329,AL329,AN329,AP329,AR329,AT329,AV329,AX329,AZ329,BB329,BD329,BF329,BH329,BJ329),2)+$C329/2&gt;BB329)),($H$5/$C$5),0))))</f>
        <v/>
      </c>
      <c r="BD329" s="302" t="str">
        <f t="shared" si="445"/>
        <v/>
      </c>
      <c r="BE329" s="301" t="str">
        <f t="shared" ref="BE329:BE352" si="448">IF($B329="","",IF(BD329="","",IF($L$4="Media aritmética",(BD329&lt;=$C329)*($H$5/$C$5)+(BD329&gt;$C329)*0,IF(AND(ROUND(AVERAGE($D329,$F329,$H329,$J329,$L329,$N329,$P329,$R329,$T329,$V329,$X329,$Z329,$AB329,$AD329,$AF329,$AH329,$AJ329,AL329,AN329,AP329,AR329,AT329,AV329,AX329,AZ329,BB329,BD329,BF329,BH329,BJ329),2)-$C329/2&lt;=BD329,(ROUND(AVERAGE($D329,$F329,$H329,$J329,$L329,$N329,$P329,$R329,$T329,$V329,$X329,$Z329,$AB329,$AD329,$AF329,$AH329,$AJ329,AL329,AN329,AP329,AR329,AT329,AV329,AX329,AZ329,BB329,BD329,BF329,BH329,BJ329),2)+$C329/2&gt;BD329)),($H$5/$C$5),0))))</f>
        <v/>
      </c>
    </row>
    <row r="330" spans="1:57" ht="26.25" hidden="1" customHeight="1">
      <c r="A330" s="242">
        <v>195</v>
      </c>
      <c r="B330" s="475"/>
      <c r="C330" s="474" t="str">
        <f t="shared" si="418"/>
        <v/>
      </c>
      <c r="D330" s="302" t="str">
        <f t="shared" ca="1" si="419"/>
        <v/>
      </c>
      <c r="E330" s="301" t="str">
        <f t="shared" si="394"/>
        <v/>
      </c>
      <c r="F330" s="302" t="str">
        <f t="shared" ca="1" si="420"/>
        <v/>
      </c>
      <c r="G330" s="301" t="str">
        <f t="shared" si="395"/>
        <v/>
      </c>
      <c r="H330" s="302" t="str">
        <f t="shared" ca="1" si="421"/>
        <v/>
      </c>
      <c r="I330" s="301" t="str">
        <f t="shared" si="396"/>
        <v/>
      </c>
      <c r="J330" s="302" t="str">
        <f t="shared" ca="1" si="422"/>
        <v/>
      </c>
      <c r="K330" s="301" t="str">
        <f t="shared" si="397"/>
        <v/>
      </c>
      <c r="L330" s="302" t="str">
        <f t="shared" ca="1" si="423"/>
        <v/>
      </c>
      <c r="M330" s="301" t="str">
        <f t="shared" si="398"/>
        <v/>
      </c>
      <c r="N330" s="302" t="str">
        <f t="shared" ca="1" si="424"/>
        <v/>
      </c>
      <c r="O330" s="301" t="str">
        <f t="shared" si="399"/>
        <v/>
      </c>
      <c r="P330" s="302" t="str">
        <f t="shared" ca="1" si="425"/>
        <v/>
      </c>
      <c r="Q330" s="301" t="str">
        <f t="shared" si="400"/>
        <v/>
      </c>
      <c r="R330" s="302" t="str">
        <f t="shared" ca="1" si="426"/>
        <v/>
      </c>
      <c r="S330" s="301" t="str">
        <f t="shared" si="401"/>
        <v/>
      </c>
      <c r="T330" s="302" t="str">
        <f t="shared" si="427"/>
        <v/>
      </c>
      <c r="U330" s="301" t="str">
        <f t="shared" si="402"/>
        <v/>
      </c>
      <c r="V330" s="302" t="str">
        <f t="shared" si="428"/>
        <v/>
      </c>
      <c r="W330" s="301" t="str">
        <f t="shared" si="403"/>
        <v/>
      </c>
      <c r="X330" s="302" t="str">
        <f t="shared" si="429"/>
        <v/>
      </c>
      <c r="Y330" s="301" t="str">
        <f t="shared" si="404"/>
        <v/>
      </c>
      <c r="Z330" s="302" t="str">
        <f t="shared" si="430"/>
        <v/>
      </c>
      <c r="AA330" s="301" t="str">
        <f t="shared" si="405"/>
        <v/>
      </c>
      <c r="AB330" s="302" t="str">
        <f t="shared" si="431"/>
        <v/>
      </c>
      <c r="AC330" s="301" t="str">
        <f t="shared" si="406"/>
        <v/>
      </c>
      <c r="AD330" s="302" t="str">
        <f t="shared" si="432"/>
        <v/>
      </c>
      <c r="AE330" s="301" t="str">
        <f t="shared" si="407"/>
        <v/>
      </c>
      <c r="AF330" s="302" t="str">
        <f t="shared" si="433"/>
        <v/>
      </c>
      <c r="AG330" s="301" t="str">
        <f t="shared" si="408"/>
        <v/>
      </c>
      <c r="AH330" s="302" t="str">
        <f t="shared" si="434"/>
        <v/>
      </c>
      <c r="AI330" s="301" t="str">
        <f t="shared" si="409"/>
        <v/>
      </c>
      <c r="AJ330" s="302" t="str">
        <f t="shared" si="435"/>
        <v/>
      </c>
      <c r="AK330" s="301" t="str">
        <f t="shared" si="410"/>
        <v/>
      </c>
      <c r="AL330" s="302" t="str">
        <f t="shared" si="436"/>
        <v/>
      </c>
      <c r="AM330" s="301" t="str">
        <f t="shared" si="411"/>
        <v/>
      </c>
      <c r="AN330" s="302" t="str">
        <f t="shared" si="437"/>
        <v/>
      </c>
      <c r="AO330" s="301" t="str">
        <f t="shared" si="412"/>
        <v/>
      </c>
      <c r="AP330" s="302" t="str">
        <f t="shared" si="438"/>
        <v/>
      </c>
      <c r="AQ330" s="301" t="str">
        <f t="shared" si="413"/>
        <v/>
      </c>
      <c r="AR330" s="302" t="str">
        <f t="shared" si="439"/>
        <v/>
      </c>
      <c r="AS330" s="301" t="str">
        <f t="shared" si="414"/>
        <v/>
      </c>
      <c r="AT330" s="302" t="str">
        <f t="shared" si="440"/>
        <v/>
      </c>
      <c r="AU330" s="301" t="str">
        <f t="shared" si="415"/>
        <v/>
      </c>
      <c r="AV330" s="302" t="str">
        <f t="shared" si="441"/>
        <v/>
      </c>
      <c r="AW330" s="301" t="str">
        <f t="shared" si="416"/>
        <v/>
      </c>
      <c r="AX330" s="302" t="str">
        <f t="shared" si="442"/>
        <v/>
      </c>
      <c r="AY330" s="301" t="str">
        <f t="shared" si="417"/>
        <v/>
      </c>
      <c r="AZ330" s="302" t="str">
        <f t="shared" si="443"/>
        <v/>
      </c>
      <c r="BA330" s="301" t="str">
        <f t="shared" si="446"/>
        <v/>
      </c>
      <c r="BB330" s="302" t="str">
        <f t="shared" si="444"/>
        <v/>
      </c>
      <c r="BC330" s="301" t="str">
        <f t="shared" si="447"/>
        <v/>
      </c>
      <c r="BD330" s="302" t="str">
        <f t="shared" si="445"/>
        <v/>
      </c>
      <c r="BE330" s="301" t="str">
        <f t="shared" si="448"/>
        <v/>
      </c>
    </row>
    <row r="331" spans="1:57" ht="26.25" hidden="1" customHeight="1">
      <c r="A331" s="242">
        <v>196</v>
      </c>
      <c r="B331" s="475"/>
      <c r="C331" s="474" t="str">
        <f t="shared" si="418"/>
        <v/>
      </c>
      <c r="D331" s="302" t="str">
        <f t="shared" ca="1" si="419"/>
        <v/>
      </c>
      <c r="E331" s="301" t="str">
        <f t="shared" si="394"/>
        <v/>
      </c>
      <c r="F331" s="302" t="str">
        <f t="shared" ca="1" si="420"/>
        <v/>
      </c>
      <c r="G331" s="301" t="str">
        <f t="shared" si="395"/>
        <v/>
      </c>
      <c r="H331" s="302" t="str">
        <f t="shared" ca="1" si="421"/>
        <v/>
      </c>
      <c r="I331" s="301" t="str">
        <f t="shared" si="396"/>
        <v/>
      </c>
      <c r="J331" s="302" t="str">
        <f t="shared" ca="1" si="422"/>
        <v/>
      </c>
      <c r="K331" s="301" t="str">
        <f t="shared" si="397"/>
        <v/>
      </c>
      <c r="L331" s="302" t="str">
        <f t="shared" ca="1" si="423"/>
        <v/>
      </c>
      <c r="M331" s="301" t="str">
        <f t="shared" si="398"/>
        <v/>
      </c>
      <c r="N331" s="302" t="str">
        <f t="shared" ca="1" si="424"/>
        <v/>
      </c>
      <c r="O331" s="301" t="str">
        <f t="shared" si="399"/>
        <v/>
      </c>
      <c r="P331" s="302" t="str">
        <f t="shared" ca="1" si="425"/>
        <v/>
      </c>
      <c r="Q331" s="301" t="str">
        <f t="shared" si="400"/>
        <v/>
      </c>
      <c r="R331" s="302" t="str">
        <f t="shared" ca="1" si="426"/>
        <v/>
      </c>
      <c r="S331" s="301" t="str">
        <f t="shared" si="401"/>
        <v/>
      </c>
      <c r="T331" s="302" t="str">
        <f t="shared" si="427"/>
        <v/>
      </c>
      <c r="U331" s="301" t="str">
        <f t="shared" si="402"/>
        <v/>
      </c>
      <c r="V331" s="302" t="str">
        <f t="shared" si="428"/>
        <v/>
      </c>
      <c r="W331" s="301" t="str">
        <f t="shared" si="403"/>
        <v/>
      </c>
      <c r="X331" s="302" t="str">
        <f t="shared" si="429"/>
        <v/>
      </c>
      <c r="Y331" s="301" t="str">
        <f t="shared" si="404"/>
        <v/>
      </c>
      <c r="Z331" s="302" t="str">
        <f t="shared" si="430"/>
        <v/>
      </c>
      <c r="AA331" s="301" t="str">
        <f t="shared" si="405"/>
        <v/>
      </c>
      <c r="AB331" s="302" t="str">
        <f t="shared" si="431"/>
        <v/>
      </c>
      <c r="AC331" s="301" t="str">
        <f t="shared" si="406"/>
        <v/>
      </c>
      <c r="AD331" s="302" t="str">
        <f t="shared" si="432"/>
        <v/>
      </c>
      <c r="AE331" s="301" t="str">
        <f t="shared" si="407"/>
        <v/>
      </c>
      <c r="AF331" s="302" t="str">
        <f t="shared" si="433"/>
        <v/>
      </c>
      <c r="AG331" s="301" t="str">
        <f t="shared" si="408"/>
        <v/>
      </c>
      <c r="AH331" s="302" t="str">
        <f t="shared" si="434"/>
        <v/>
      </c>
      <c r="AI331" s="301" t="str">
        <f t="shared" si="409"/>
        <v/>
      </c>
      <c r="AJ331" s="302" t="str">
        <f t="shared" si="435"/>
        <v/>
      </c>
      <c r="AK331" s="301" t="str">
        <f t="shared" si="410"/>
        <v/>
      </c>
      <c r="AL331" s="302" t="str">
        <f t="shared" si="436"/>
        <v/>
      </c>
      <c r="AM331" s="301" t="str">
        <f t="shared" si="411"/>
        <v/>
      </c>
      <c r="AN331" s="302" t="str">
        <f t="shared" si="437"/>
        <v/>
      </c>
      <c r="AO331" s="301" t="str">
        <f t="shared" si="412"/>
        <v/>
      </c>
      <c r="AP331" s="302" t="str">
        <f t="shared" si="438"/>
        <v/>
      </c>
      <c r="AQ331" s="301" t="str">
        <f t="shared" si="413"/>
        <v/>
      </c>
      <c r="AR331" s="302" t="str">
        <f t="shared" si="439"/>
        <v/>
      </c>
      <c r="AS331" s="301" t="str">
        <f t="shared" si="414"/>
        <v/>
      </c>
      <c r="AT331" s="302" t="str">
        <f t="shared" si="440"/>
        <v/>
      </c>
      <c r="AU331" s="301" t="str">
        <f t="shared" si="415"/>
        <v/>
      </c>
      <c r="AV331" s="302" t="str">
        <f t="shared" si="441"/>
        <v/>
      </c>
      <c r="AW331" s="301" t="str">
        <f t="shared" si="416"/>
        <v/>
      </c>
      <c r="AX331" s="302" t="str">
        <f t="shared" si="442"/>
        <v/>
      </c>
      <c r="AY331" s="301" t="str">
        <f t="shared" si="417"/>
        <v/>
      </c>
      <c r="AZ331" s="302" t="str">
        <f t="shared" si="443"/>
        <v/>
      </c>
      <c r="BA331" s="301" t="str">
        <f t="shared" si="446"/>
        <v/>
      </c>
      <c r="BB331" s="302" t="str">
        <f t="shared" si="444"/>
        <v/>
      </c>
      <c r="BC331" s="301" t="str">
        <f t="shared" si="447"/>
        <v/>
      </c>
      <c r="BD331" s="302" t="str">
        <f t="shared" si="445"/>
        <v/>
      </c>
      <c r="BE331" s="301" t="str">
        <f t="shared" si="448"/>
        <v/>
      </c>
    </row>
    <row r="332" spans="1:57" ht="26.25" hidden="1" customHeight="1">
      <c r="A332" s="242">
        <v>197</v>
      </c>
      <c r="B332" s="475"/>
      <c r="C332" s="474" t="str">
        <f t="shared" si="418"/>
        <v/>
      </c>
      <c r="D332" s="302" t="str">
        <f t="shared" ca="1" si="419"/>
        <v/>
      </c>
      <c r="E332" s="301" t="str">
        <f t="shared" si="394"/>
        <v/>
      </c>
      <c r="F332" s="302" t="str">
        <f t="shared" ca="1" si="420"/>
        <v/>
      </c>
      <c r="G332" s="301" t="str">
        <f t="shared" si="395"/>
        <v/>
      </c>
      <c r="H332" s="302" t="str">
        <f t="shared" ca="1" si="421"/>
        <v/>
      </c>
      <c r="I332" s="301" t="str">
        <f t="shared" si="396"/>
        <v/>
      </c>
      <c r="J332" s="302" t="str">
        <f t="shared" ca="1" si="422"/>
        <v/>
      </c>
      <c r="K332" s="301" t="str">
        <f t="shared" si="397"/>
        <v/>
      </c>
      <c r="L332" s="302" t="str">
        <f t="shared" ca="1" si="423"/>
        <v/>
      </c>
      <c r="M332" s="301" t="str">
        <f t="shared" si="398"/>
        <v/>
      </c>
      <c r="N332" s="302" t="str">
        <f t="shared" ca="1" si="424"/>
        <v/>
      </c>
      <c r="O332" s="301" t="str">
        <f t="shared" si="399"/>
        <v/>
      </c>
      <c r="P332" s="302" t="str">
        <f t="shared" ca="1" si="425"/>
        <v/>
      </c>
      <c r="Q332" s="301" t="str">
        <f t="shared" si="400"/>
        <v/>
      </c>
      <c r="R332" s="302" t="str">
        <f t="shared" ca="1" si="426"/>
        <v/>
      </c>
      <c r="S332" s="301" t="str">
        <f t="shared" si="401"/>
        <v/>
      </c>
      <c r="T332" s="302" t="str">
        <f t="shared" si="427"/>
        <v/>
      </c>
      <c r="U332" s="301" t="str">
        <f t="shared" si="402"/>
        <v/>
      </c>
      <c r="V332" s="302" t="str">
        <f t="shared" si="428"/>
        <v/>
      </c>
      <c r="W332" s="301" t="str">
        <f t="shared" si="403"/>
        <v/>
      </c>
      <c r="X332" s="302" t="str">
        <f t="shared" si="429"/>
        <v/>
      </c>
      <c r="Y332" s="301" t="str">
        <f t="shared" si="404"/>
        <v/>
      </c>
      <c r="Z332" s="302" t="str">
        <f t="shared" si="430"/>
        <v/>
      </c>
      <c r="AA332" s="301" t="str">
        <f t="shared" si="405"/>
        <v/>
      </c>
      <c r="AB332" s="302" t="str">
        <f t="shared" si="431"/>
        <v/>
      </c>
      <c r="AC332" s="301" t="str">
        <f t="shared" si="406"/>
        <v/>
      </c>
      <c r="AD332" s="302" t="str">
        <f t="shared" si="432"/>
        <v/>
      </c>
      <c r="AE332" s="301" t="str">
        <f t="shared" si="407"/>
        <v/>
      </c>
      <c r="AF332" s="302" t="str">
        <f t="shared" si="433"/>
        <v/>
      </c>
      <c r="AG332" s="301" t="str">
        <f t="shared" si="408"/>
        <v/>
      </c>
      <c r="AH332" s="302" t="str">
        <f t="shared" si="434"/>
        <v/>
      </c>
      <c r="AI332" s="301" t="str">
        <f t="shared" si="409"/>
        <v/>
      </c>
      <c r="AJ332" s="302" t="str">
        <f t="shared" si="435"/>
        <v/>
      </c>
      <c r="AK332" s="301" t="str">
        <f t="shared" si="410"/>
        <v/>
      </c>
      <c r="AL332" s="302" t="str">
        <f t="shared" si="436"/>
        <v/>
      </c>
      <c r="AM332" s="301" t="str">
        <f t="shared" si="411"/>
        <v/>
      </c>
      <c r="AN332" s="302" t="str">
        <f t="shared" si="437"/>
        <v/>
      </c>
      <c r="AO332" s="301" t="str">
        <f t="shared" si="412"/>
        <v/>
      </c>
      <c r="AP332" s="302" t="str">
        <f t="shared" si="438"/>
        <v/>
      </c>
      <c r="AQ332" s="301" t="str">
        <f t="shared" si="413"/>
        <v/>
      </c>
      <c r="AR332" s="302" t="str">
        <f t="shared" si="439"/>
        <v/>
      </c>
      <c r="AS332" s="301" t="str">
        <f t="shared" si="414"/>
        <v/>
      </c>
      <c r="AT332" s="302" t="str">
        <f t="shared" si="440"/>
        <v/>
      </c>
      <c r="AU332" s="301" t="str">
        <f t="shared" si="415"/>
        <v/>
      </c>
      <c r="AV332" s="302" t="str">
        <f t="shared" si="441"/>
        <v/>
      </c>
      <c r="AW332" s="301" t="str">
        <f t="shared" si="416"/>
        <v/>
      </c>
      <c r="AX332" s="302" t="str">
        <f t="shared" si="442"/>
        <v/>
      </c>
      <c r="AY332" s="301" t="str">
        <f t="shared" si="417"/>
        <v/>
      </c>
      <c r="AZ332" s="302" t="str">
        <f t="shared" si="443"/>
        <v/>
      </c>
      <c r="BA332" s="301" t="str">
        <f t="shared" si="446"/>
        <v/>
      </c>
      <c r="BB332" s="302" t="str">
        <f t="shared" si="444"/>
        <v/>
      </c>
      <c r="BC332" s="301" t="str">
        <f t="shared" si="447"/>
        <v/>
      </c>
      <c r="BD332" s="302" t="str">
        <f t="shared" si="445"/>
        <v/>
      </c>
      <c r="BE332" s="301" t="str">
        <f t="shared" si="448"/>
        <v/>
      </c>
    </row>
    <row r="333" spans="1:57" ht="26.25" hidden="1" customHeight="1">
      <c r="A333" s="242">
        <v>198</v>
      </c>
      <c r="B333" s="475"/>
      <c r="C333" s="474" t="str">
        <f t="shared" si="418"/>
        <v/>
      </c>
      <c r="D333" s="302" t="str">
        <f t="shared" ca="1" si="419"/>
        <v/>
      </c>
      <c r="E333" s="301" t="str">
        <f t="shared" si="394"/>
        <v/>
      </c>
      <c r="F333" s="302" t="str">
        <f t="shared" ca="1" si="420"/>
        <v/>
      </c>
      <c r="G333" s="301" t="str">
        <f t="shared" si="395"/>
        <v/>
      </c>
      <c r="H333" s="302" t="str">
        <f t="shared" ca="1" si="421"/>
        <v/>
      </c>
      <c r="I333" s="301" t="str">
        <f t="shared" si="396"/>
        <v/>
      </c>
      <c r="J333" s="302" t="str">
        <f t="shared" ca="1" si="422"/>
        <v/>
      </c>
      <c r="K333" s="301" t="str">
        <f t="shared" si="397"/>
        <v/>
      </c>
      <c r="L333" s="302" t="str">
        <f t="shared" ca="1" si="423"/>
        <v/>
      </c>
      <c r="M333" s="301" t="str">
        <f t="shared" si="398"/>
        <v/>
      </c>
      <c r="N333" s="302" t="str">
        <f t="shared" ca="1" si="424"/>
        <v/>
      </c>
      <c r="O333" s="301" t="str">
        <f t="shared" si="399"/>
        <v/>
      </c>
      <c r="P333" s="302" t="str">
        <f t="shared" ca="1" si="425"/>
        <v/>
      </c>
      <c r="Q333" s="301" t="str">
        <f t="shared" si="400"/>
        <v/>
      </c>
      <c r="R333" s="302" t="str">
        <f t="shared" ca="1" si="426"/>
        <v/>
      </c>
      <c r="S333" s="301" t="str">
        <f t="shared" si="401"/>
        <v/>
      </c>
      <c r="T333" s="302" t="str">
        <f t="shared" si="427"/>
        <v/>
      </c>
      <c r="U333" s="301" t="str">
        <f t="shared" si="402"/>
        <v/>
      </c>
      <c r="V333" s="302" t="str">
        <f t="shared" si="428"/>
        <v/>
      </c>
      <c r="W333" s="301" t="str">
        <f t="shared" si="403"/>
        <v/>
      </c>
      <c r="X333" s="302" t="str">
        <f t="shared" si="429"/>
        <v/>
      </c>
      <c r="Y333" s="301" t="str">
        <f t="shared" si="404"/>
        <v/>
      </c>
      <c r="Z333" s="302" t="str">
        <f t="shared" si="430"/>
        <v/>
      </c>
      <c r="AA333" s="301" t="str">
        <f t="shared" si="405"/>
        <v/>
      </c>
      <c r="AB333" s="302" t="str">
        <f t="shared" si="431"/>
        <v/>
      </c>
      <c r="AC333" s="301" t="str">
        <f t="shared" si="406"/>
        <v/>
      </c>
      <c r="AD333" s="302" t="str">
        <f t="shared" si="432"/>
        <v/>
      </c>
      <c r="AE333" s="301" t="str">
        <f t="shared" si="407"/>
        <v/>
      </c>
      <c r="AF333" s="302" t="str">
        <f t="shared" si="433"/>
        <v/>
      </c>
      <c r="AG333" s="301" t="str">
        <f t="shared" si="408"/>
        <v/>
      </c>
      <c r="AH333" s="302" t="str">
        <f t="shared" si="434"/>
        <v/>
      </c>
      <c r="AI333" s="301" t="str">
        <f t="shared" si="409"/>
        <v/>
      </c>
      <c r="AJ333" s="302" t="str">
        <f t="shared" si="435"/>
        <v/>
      </c>
      <c r="AK333" s="301" t="str">
        <f t="shared" si="410"/>
        <v/>
      </c>
      <c r="AL333" s="302" t="str">
        <f t="shared" si="436"/>
        <v/>
      </c>
      <c r="AM333" s="301" t="str">
        <f t="shared" si="411"/>
        <v/>
      </c>
      <c r="AN333" s="302" t="str">
        <f t="shared" si="437"/>
        <v/>
      </c>
      <c r="AO333" s="301" t="str">
        <f t="shared" si="412"/>
        <v/>
      </c>
      <c r="AP333" s="302" t="str">
        <f t="shared" si="438"/>
        <v/>
      </c>
      <c r="AQ333" s="301" t="str">
        <f t="shared" si="413"/>
        <v/>
      </c>
      <c r="AR333" s="302" t="str">
        <f t="shared" si="439"/>
        <v/>
      </c>
      <c r="AS333" s="301" t="str">
        <f t="shared" si="414"/>
        <v/>
      </c>
      <c r="AT333" s="302" t="str">
        <f t="shared" si="440"/>
        <v/>
      </c>
      <c r="AU333" s="301" t="str">
        <f t="shared" si="415"/>
        <v/>
      </c>
      <c r="AV333" s="302" t="str">
        <f t="shared" si="441"/>
        <v/>
      </c>
      <c r="AW333" s="301" t="str">
        <f t="shared" si="416"/>
        <v/>
      </c>
      <c r="AX333" s="302" t="str">
        <f t="shared" si="442"/>
        <v/>
      </c>
      <c r="AY333" s="301" t="str">
        <f t="shared" si="417"/>
        <v/>
      </c>
      <c r="AZ333" s="302" t="str">
        <f t="shared" si="443"/>
        <v/>
      </c>
      <c r="BA333" s="301" t="str">
        <f t="shared" si="446"/>
        <v/>
      </c>
      <c r="BB333" s="302" t="str">
        <f t="shared" si="444"/>
        <v/>
      </c>
      <c r="BC333" s="301" t="str">
        <f t="shared" si="447"/>
        <v/>
      </c>
      <c r="BD333" s="302" t="str">
        <f t="shared" si="445"/>
        <v/>
      </c>
      <c r="BE333" s="301" t="str">
        <f t="shared" si="448"/>
        <v/>
      </c>
    </row>
    <row r="334" spans="1:57" ht="26.25" hidden="1" customHeight="1">
      <c r="A334" s="242">
        <v>199</v>
      </c>
      <c r="B334" s="475"/>
      <c r="C334" s="474" t="str">
        <f t="shared" si="418"/>
        <v/>
      </c>
      <c r="D334" s="302" t="str">
        <f t="shared" ca="1" si="419"/>
        <v/>
      </c>
      <c r="E334" s="301" t="str">
        <f t="shared" si="394"/>
        <v/>
      </c>
      <c r="F334" s="302" t="str">
        <f t="shared" ca="1" si="420"/>
        <v/>
      </c>
      <c r="G334" s="301" t="str">
        <f t="shared" si="395"/>
        <v/>
      </c>
      <c r="H334" s="302" t="str">
        <f t="shared" ca="1" si="421"/>
        <v/>
      </c>
      <c r="I334" s="301" t="str">
        <f t="shared" si="396"/>
        <v/>
      </c>
      <c r="J334" s="302" t="str">
        <f t="shared" ca="1" si="422"/>
        <v/>
      </c>
      <c r="K334" s="301" t="str">
        <f t="shared" si="397"/>
        <v/>
      </c>
      <c r="L334" s="302" t="str">
        <f t="shared" ca="1" si="423"/>
        <v/>
      </c>
      <c r="M334" s="301" t="str">
        <f t="shared" si="398"/>
        <v/>
      </c>
      <c r="N334" s="302" t="str">
        <f t="shared" ca="1" si="424"/>
        <v/>
      </c>
      <c r="O334" s="301" t="str">
        <f t="shared" si="399"/>
        <v/>
      </c>
      <c r="P334" s="302" t="str">
        <f t="shared" ca="1" si="425"/>
        <v/>
      </c>
      <c r="Q334" s="301" t="str">
        <f t="shared" si="400"/>
        <v/>
      </c>
      <c r="R334" s="302" t="str">
        <f t="shared" ca="1" si="426"/>
        <v/>
      </c>
      <c r="S334" s="301" t="str">
        <f t="shared" si="401"/>
        <v/>
      </c>
      <c r="T334" s="302" t="str">
        <f t="shared" si="427"/>
        <v/>
      </c>
      <c r="U334" s="301" t="str">
        <f t="shared" si="402"/>
        <v/>
      </c>
      <c r="V334" s="302" t="str">
        <f t="shared" si="428"/>
        <v/>
      </c>
      <c r="W334" s="301" t="str">
        <f t="shared" si="403"/>
        <v/>
      </c>
      <c r="X334" s="302" t="str">
        <f t="shared" si="429"/>
        <v/>
      </c>
      <c r="Y334" s="301" t="str">
        <f t="shared" si="404"/>
        <v/>
      </c>
      <c r="Z334" s="302" t="str">
        <f t="shared" si="430"/>
        <v/>
      </c>
      <c r="AA334" s="301" t="str">
        <f t="shared" si="405"/>
        <v/>
      </c>
      <c r="AB334" s="302" t="str">
        <f t="shared" si="431"/>
        <v/>
      </c>
      <c r="AC334" s="301" t="str">
        <f t="shared" si="406"/>
        <v/>
      </c>
      <c r="AD334" s="302" t="str">
        <f t="shared" si="432"/>
        <v/>
      </c>
      <c r="AE334" s="301" t="str">
        <f t="shared" si="407"/>
        <v/>
      </c>
      <c r="AF334" s="302" t="str">
        <f t="shared" si="433"/>
        <v/>
      </c>
      <c r="AG334" s="301" t="str">
        <f t="shared" si="408"/>
        <v/>
      </c>
      <c r="AH334" s="302" t="str">
        <f t="shared" si="434"/>
        <v/>
      </c>
      <c r="AI334" s="301" t="str">
        <f t="shared" si="409"/>
        <v/>
      </c>
      <c r="AJ334" s="302" t="str">
        <f t="shared" si="435"/>
        <v/>
      </c>
      <c r="AK334" s="301" t="str">
        <f t="shared" si="410"/>
        <v/>
      </c>
      <c r="AL334" s="302" t="str">
        <f t="shared" si="436"/>
        <v/>
      </c>
      <c r="AM334" s="301" t="str">
        <f t="shared" si="411"/>
        <v/>
      </c>
      <c r="AN334" s="302" t="str">
        <f t="shared" si="437"/>
        <v/>
      </c>
      <c r="AO334" s="301" t="str">
        <f t="shared" si="412"/>
        <v/>
      </c>
      <c r="AP334" s="302" t="str">
        <f t="shared" si="438"/>
        <v/>
      </c>
      <c r="AQ334" s="301" t="str">
        <f t="shared" si="413"/>
        <v/>
      </c>
      <c r="AR334" s="302" t="str">
        <f t="shared" si="439"/>
        <v/>
      </c>
      <c r="AS334" s="301" t="str">
        <f t="shared" si="414"/>
        <v/>
      </c>
      <c r="AT334" s="302" t="str">
        <f t="shared" si="440"/>
        <v/>
      </c>
      <c r="AU334" s="301" t="str">
        <f t="shared" si="415"/>
        <v/>
      </c>
      <c r="AV334" s="302" t="str">
        <f t="shared" si="441"/>
        <v/>
      </c>
      <c r="AW334" s="301" t="str">
        <f t="shared" si="416"/>
        <v/>
      </c>
      <c r="AX334" s="302" t="str">
        <f t="shared" si="442"/>
        <v/>
      </c>
      <c r="AY334" s="301" t="str">
        <f t="shared" si="417"/>
        <v/>
      </c>
      <c r="AZ334" s="302" t="str">
        <f t="shared" si="443"/>
        <v/>
      </c>
      <c r="BA334" s="301" t="str">
        <f t="shared" si="446"/>
        <v/>
      </c>
      <c r="BB334" s="302" t="str">
        <f t="shared" si="444"/>
        <v/>
      </c>
      <c r="BC334" s="301" t="str">
        <f t="shared" si="447"/>
        <v/>
      </c>
      <c r="BD334" s="302" t="str">
        <f t="shared" si="445"/>
        <v/>
      </c>
      <c r="BE334" s="301" t="str">
        <f t="shared" si="448"/>
        <v/>
      </c>
    </row>
    <row r="335" spans="1:57" ht="26.25" hidden="1" customHeight="1">
      <c r="A335" s="242">
        <v>200</v>
      </c>
      <c r="B335" s="475"/>
      <c r="C335" s="474" t="str">
        <f t="shared" si="418"/>
        <v/>
      </c>
      <c r="D335" s="302" t="str">
        <f t="shared" ca="1" si="419"/>
        <v/>
      </c>
      <c r="E335" s="301" t="str">
        <f t="shared" si="394"/>
        <v/>
      </c>
      <c r="F335" s="302" t="str">
        <f t="shared" ca="1" si="420"/>
        <v/>
      </c>
      <c r="G335" s="301" t="str">
        <f t="shared" si="395"/>
        <v/>
      </c>
      <c r="H335" s="302" t="str">
        <f t="shared" ca="1" si="421"/>
        <v/>
      </c>
      <c r="I335" s="301" t="str">
        <f t="shared" si="396"/>
        <v/>
      </c>
      <c r="J335" s="302" t="str">
        <f t="shared" ca="1" si="422"/>
        <v/>
      </c>
      <c r="K335" s="301" t="str">
        <f t="shared" si="397"/>
        <v/>
      </c>
      <c r="L335" s="302" t="str">
        <f t="shared" ca="1" si="423"/>
        <v/>
      </c>
      <c r="M335" s="301" t="str">
        <f t="shared" si="398"/>
        <v/>
      </c>
      <c r="N335" s="302" t="str">
        <f t="shared" ca="1" si="424"/>
        <v/>
      </c>
      <c r="O335" s="301" t="str">
        <f t="shared" si="399"/>
        <v/>
      </c>
      <c r="P335" s="302" t="str">
        <f t="shared" ca="1" si="425"/>
        <v/>
      </c>
      <c r="Q335" s="301" t="str">
        <f t="shared" si="400"/>
        <v/>
      </c>
      <c r="R335" s="302" t="str">
        <f t="shared" ca="1" si="426"/>
        <v/>
      </c>
      <c r="S335" s="301" t="str">
        <f t="shared" si="401"/>
        <v/>
      </c>
      <c r="T335" s="302" t="str">
        <f t="shared" si="427"/>
        <v/>
      </c>
      <c r="U335" s="301" t="str">
        <f t="shared" si="402"/>
        <v/>
      </c>
      <c r="V335" s="302" t="str">
        <f t="shared" si="428"/>
        <v/>
      </c>
      <c r="W335" s="301" t="str">
        <f t="shared" si="403"/>
        <v/>
      </c>
      <c r="X335" s="302" t="str">
        <f t="shared" si="429"/>
        <v/>
      </c>
      <c r="Y335" s="301" t="str">
        <f t="shared" si="404"/>
        <v/>
      </c>
      <c r="Z335" s="302" t="str">
        <f t="shared" si="430"/>
        <v/>
      </c>
      <c r="AA335" s="301" t="str">
        <f t="shared" si="405"/>
        <v/>
      </c>
      <c r="AB335" s="302" t="str">
        <f t="shared" si="431"/>
        <v/>
      </c>
      <c r="AC335" s="301" t="str">
        <f t="shared" si="406"/>
        <v/>
      </c>
      <c r="AD335" s="302" t="str">
        <f t="shared" si="432"/>
        <v/>
      </c>
      <c r="AE335" s="301" t="str">
        <f t="shared" si="407"/>
        <v/>
      </c>
      <c r="AF335" s="302" t="str">
        <f t="shared" si="433"/>
        <v/>
      </c>
      <c r="AG335" s="301" t="str">
        <f t="shared" si="408"/>
        <v/>
      </c>
      <c r="AH335" s="302" t="str">
        <f t="shared" si="434"/>
        <v/>
      </c>
      <c r="AI335" s="301" t="str">
        <f t="shared" si="409"/>
        <v/>
      </c>
      <c r="AJ335" s="302" t="str">
        <f t="shared" si="435"/>
        <v/>
      </c>
      <c r="AK335" s="301" t="str">
        <f t="shared" si="410"/>
        <v/>
      </c>
      <c r="AL335" s="302" t="str">
        <f t="shared" si="436"/>
        <v/>
      </c>
      <c r="AM335" s="301" t="str">
        <f t="shared" si="411"/>
        <v/>
      </c>
      <c r="AN335" s="302" t="str">
        <f t="shared" si="437"/>
        <v/>
      </c>
      <c r="AO335" s="301" t="str">
        <f t="shared" si="412"/>
        <v/>
      </c>
      <c r="AP335" s="302" t="str">
        <f t="shared" si="438"/>
        <v/>
      </c>
      <c r="AQ335" s="301" t="str">
        <f t="shared" si="413"/>
        <v/>
      </c>
      <c r="AR335" s="302" t="str">
        <f t="shared" si="439"/>
        <v/>
      </c>
      <c r="AS335" s="301" t="str">
        <f t="shared" si="414"/>
        <v/>
      </c>
      <c r="AT335" s="302" t="str">
        <f t="shared" si="440"/>
        <v/>
      </c>
      <c r="AU335" s="301" t="str">
        <f t="shared" si="415"/>
        <v/>
      </c>
      <c r="AV335" s="302" t="str">
        <f t="shared" si="441"/>
        <v/>
      </c>
      <c r="AW335" s="301" t="str">
        <f t="shared" si="416"/>
        <v/>
      </c>
      <c r="AX335" s="302" t="str">
        <f t="shared" si="442"/>
        <v/>
      </c>
      <c r="AY335" s="301" t="str">
        <f t="shared" si="417"/>
        <v/>
      </c>
      <c r="AZ335" s="302" t="str">
        <f t="shared" si="443"/>
        <v/>
      </c>
      <c r="BA335" s="301" t="str">
        <f t="shared" si="446"/>
        <v/>
      </c>
      <c r="BB335" s="302" t="str">
        <f t="shared" si="444"/>
        <v/>
      </c>
      <c r="BC335" s="301" t="str">
        <f t="shared" si="447"/>
        <v/>
      </c>
      <c r="BD335" s="302" t="str">
        <f t="shared" si="445"/>
        <v/>
      </c>
      <c r="BE335" s="301" t="str">
        <f t="shared" si="448"/>
        <v/>
      </c>
    </row>
    <row r="336" spans="1:57" ht="26.25" hidden="1" customHeight="1">
      <c r="A336" s="242">
        <v>201</v>
      </c>
      <c r="B336" s="475"/>
      <c r="C336" s="474" t="str">
        <f t="shared" si="418"/>
        <v/>
      </c>
      <c r="D336" s="302" t="str">
        <f t="shared" ca="1" si="419"/>
        <v/>
      </c>
      <c r="E336" s="301" t="str">
        <f t="shared" si="394"/>
        <v/>
      </c>
      <c r="F336" s="302" t="str">
        <f t="shared" ca="1" si="420"/>
        <v/>
      </c>
      <c r="G336" s="301" t="str">
        <f t="shared" si="395"/>
        <v/>
      </c>
      <c r="H336" s="302" t="str">
        <f t="shared" ca="1" si="421"/>
        <v/>
      </c>
      <c r="I336" s="301" t="str">
        <f t="shared" si="396"/>
        <v/>
      </c>
      <c r="J336" s="302" t="str">
        <f t="shared" ca="1" si="422"/>
        <v/>
      </c>
      <c r="K336" s="301" t="str">
        <f t="shared" si="397"/>
        <v/>
      </c>
      <c r="L336" s="302" t="str">
        <f t="shared" ca="1" si="423"/>
        <v/>
      </c>
      <c r="M336" s="301" t="str">
        <f t="shared" si="398"/>
        <v/>
      </c>
      <c r="N336" s="302" t="str">
        <f t="shared" ca="1" si="424"/>
        <v/>
      </c>
      <c r="O336" s="301" t="str">
        <f t="shared" si="399"/>
        <v/>
      </c>
      <c r="P336" s="302" t="str">
        <f t="shared" ca="1" si="425"/>
        <v/>
      </c>
      <c r="Q336" s="301" t="str">
        <f t="shared" si="400"/>
        <v/>
      </c>
      <c r="R336" s="302" t="str">
        <f t="shared" ca="1" si="426"/>
        <v/>
      </c>
      <c r="S336" s="301" t="str">
        <f t="shared" si="401"/>
        <v/>
      </c>
      <c r="T336" s="302" t="str">
        <f t="shared" si="427"/>
        <v/>
      </c>
      <c r="U336" s="301" t="str">
        <f t="shared" si="402"/>
        <v/>
      </c>
      <c r="V336" s="302" t="str">
        <f t="shared" si="428"/>
        <v/>
      </c>
      <c r="W336" s="301" t="str">
        <f t="shared" si="403"/>
        <v/>
      </c>
      <c r="X336" s="302" t="str">
        <f t="shared" si="429"/>
        <v/>
      </c>
      <c r="Y336" s="301" t="str">
        <f t="shared" si="404"/>
        <v/>
      </c>
      <c r="Z336" s="302" t="str">
        <f t="shared" si="430"/>
        <v/>
      </c>
      <c r="AA336" s="301" t="str">
        <f t="shared" si="405"/>
        <v/>
      </c>
      <c r="AB336" s="302" t="str">
        <f t="shared" si="431"/>
        <v/>
      </c>
      <c r="AC336" s="301" t="str">
        <f t="shared" si="406"/>
        <v/>
      </c>
      <c r="AD336" s="302" t="str">
        <f t="shared" si="432"/>
        <v/>
      </c>
      <c r="AE336" s="301" t="str">
        <f t="shared" si="407"/>
        <v/>
      </c>
      <c r="AF336" s="302" t="str">
        <f t="shared" si="433"/>
        <v/>
      </c>
      <c r="AG336" s="301" t="str">
        <f t="shared" si="408"/>
        <v/>
      </c>
      <c r="AH336" s="302" t="str">
        <f t="shared" si="434"/>
        <v/>
      </c>
      <c r="AI336" s="301" t="str">
        <f t="shared" si="409"/>
        <v/>
      </c>
      <c r="AJ336" s="302" t="str">
        <f t="shared" si="435"/>
        <v/>
      </c>
      <c r="AK336" s="301" t="str">
        <f t="shared" si="410"/>
        <v/>
      </c>
      <c r="AL336" s="302" t="str">
        <f t="shared" si="436"/>
        <v/>
      </c>
      <c r="AM336" s="301" t="str">
        <f t="shared" si="411"/>
        <v/>
      </c>
      <c r="AN336" s="302" t="str">
        <f t="shared" si="437"/>
        <v/>
      </c>
      <c r="AO336" s="301" t="str">
        <f t="shared" si="412"/>
        <v/>
      </c>
      <c r="AP336" s="302" t="str">
        <f t="shared" si="438"/>
        <v/>
      </c>
      <c r="AQ336" s="301" t="str">
        <f t="shared" si="413"/>
        <v/>
      </c>
      <c r="AR336" s="302" t="str">
        <f t="shared" si="439"/>
        <v/>
      </c>
      <c r="AS336" s="301" t="str">
        <f t="shared" si="414"/>
        <v/>
      </c>
      <c r="AT336" s="302" t="str">
        <f t="shared" si="440"/>
        <v/>
      </c>
      <c r="AU336" s="301" t="str">
        <f t="shared" si="415"/>
        <v/>
      </c>
      <c r="AV336" s="302" t="str">
        <f t="shared" si="441"/>
        <v/>
      </c>
      <c r="AW336" s="301" t="str">
        <f t="shared" si="416"/>
        <v/>
      </c>
      <c r="AX336" s="302" t="str">
        <f t="shared" si="442"/>
        <v/>
      </c>
      <c r="AY336" s="301" t="str">
        <f t="shared" si="417"/>
        <v/>
      </c>
      <c r="AZ336" s="302" t="str">
        <f t="shared" si="443"/>
        <v/>
      </c>
      <c r="BA336" s="301" t="str">
        <f t="shared" si="446"/>
        <v/>
      </c>
      <c r="BB336" s="302" t="str">
        <f t="shared" si="444"/>
        <v/>
      </c>
      <c r="BC336" s="301" t="str">
        <f t="shared" si="447"/>
        <v/>
      </c>
      <c r="BD336" s="302" t="str">
        <f t="shared" si="445"/>
        <v/>
      </c>
      <c r="BE336" s="301" t="str">
        <f t="shared" si="448"/>
        <v/>
      </c>
    </row>
    <row r="337" spans="1:57" ht="26.25" hidden="1" customHeight="1">
      <c r="A337" s="242">
        <v>202</v>
      </c>
      <c r="B337" s="475"/>
      <c r="C337" s="474" t="str">
        <f t="shared" si="418"/>
        <v/>
      </c>
      <c r="D337" s="302" t="str">
        <f t="shared" ca="1" si="419"/>
        <v/>
      </c>
      <c r="E337" s="301" t="str">
        <f t="shared" si="394"/>
        <v/>
      </c>
      <c r="F337" s="302" t="str">
        <f t="shared" ca="1" si="420"/>
        <v/>
      </c>
      <c r="G337" s="301" t="str">
        <f t="shared" si="395"/>
        <v/>
      </c>
      <c r="H337" s="302" t="str">
        <f t="shared" ca="1" si="421"/>
        <v/>
      </c>
      <c r="I337" s="301" t="str">
        <f t="shared" si="396"/>
        <v/>
      </c>
      <c r="J337" s="302" t="str">
        <f t="shared" ca="1" si="422"/>
        <v/>
      </c>
      <c r="K337" s="301" t="str">
        <f t="shared" si="397"/>
        <v/>
      </c>
      <c r="L337" s="302" t="str">
        <f t="shared" ca="1" si="423"/>
        <v/>
      </c>
      <c r="M337" s="301" t="str">
        <f t="shared" si="398"/>
        <v/>
      </c>
      <c r="N337" s="302" t="str">
        <f t="shared" ca="1" si="424"/>
        <v/>
      </c>
      <c r="O337" s="301" t="str">
        <f t="shared" si="399"/>
        <v/>
      </c>
      <c r="P337" s="302" t="str">
        <f t="shared" ca="1" si="425"/>
        <v/>
      </c>
      <c r="Q337" s="301" t="str">
        <f t="shared" si="400"/>
        <v/>
      </c>
      <c r="R337" s="302" t="str">
        <f t="shared" ca="1" si="426"/>
        <v/>
      </c>
      <c r="S337" s="301" t="str">
        <f t="shared" si="401"/>
        <v/>
      </c>
      <c r="T337" s="302" t="str">
        <f t="shared" si="427"/>
        <v/>
      </c>
      <c r="U337" s="301" t="str">
        <f t="shared" si="402"/>
        <v/>
      </c>
      <c r="V337" s="302" t="str">
        <f t="shared" si="428"/>
        <v/>
      </c>
      <c r="W337" s="301" t="str">
        <f t="shared" si="403"/>
        <v/>
      </c>
      <c r="X337" s="302" t="str">
        <f t="shared" si="429"/>
        <v/>
      </c>
      <c r="Y337" s="301" t="str">
        <f t="shared" si="404"/>
        <v/>
      </c>
      <c r="Z337" s="302" t="str">
        <f t="shared" si="430"/>
        <v/>
      </c>
      <c r="AA337" s="301" t="str">
        <f t="shared" si="405"/>
        <v/>
      </c>
      <c r="AB337" s="302" t="str">
        <f t="shared" si="431"/>
        <v/>
      </c>
      <c r="AC337" s="301" t="str">
        <f t="shared" si="406"/>
        <v/>
      </c>
      <c r="AD337" s="302" t="str">
        <f t="shared" si="432"/>
        <v/>
      </c>
      <c r="AE337" s="301" t="str">
        <f t="shared" si="407"/>
        <v/>
      </c>
      <c r="AF337" s="302" t="str">
        <f t="shared" si="433"/>
        <v/>
      </c>
      <c r="AG337" s="301" t="str">
        <f t="shared" si="408"/>
        <v/>
      </c>
      <c r="AH337" s="302" t="str">
        <f t="shared" si="434"/>
        <v/>
      </c>
      <c r="AI337" s="301" t="str">
        <f t="shared" si="409"/>
        <v/>
      </c>
      <c r="AJ337" s="302" t="str">
        <f t="shared" si="435"/>
        <v/>
      </c>
      <c r="AK337" s="301" t="str">
        <f t="shared" si="410"/>
        <v/>
      </c>
      <c r="AL337" s="302" t="str">
        <f t="shared" si="436"/>
        <v/>
      </c>
      <c r="AM337" s="301" t="str">
        <f t="shared" si="411"/>
        <v/>
      </c>
      <c r="AN337" s="302" t="str">
        <f t="shared" si="437"/>
        <v/>
      </c>
      <c r="AO337" s="301" t="str">
        <f t="shared" si="412"/>
        <v/>
      </c>
      <c r="AP337" s="302" t="str">
        <f t="shared" si="438"/>
        <v/>
      </c>
      <c r="AQ337" s="301" t="str">
        <f t="shared" si="413"/>
        <v/>
      </c>
      <c r="AR337" s="302" t="str">
        <f t="shared" si="439"/>
        <v/>
      </c>
      <c r="AS337" s="301" t="str">
        <f t="shared" si="414"/>
        <v/>
      </c>
      <c r="AT337" s="302" t="str">
        <f t="shared" si="440"/>
        <v/>
      </c>
      <c r="AU337" s="301" t="str">
        <f t="shared" si="415"/>
        <v/>
      </c>
      <c r="AV337" s="302" t="str">
        <f t="shared" si="441"/>
        <v/>
      </c>
      <c r="AW337" s="301" t="str">
        <f t="shared" si="416"/>
        <v/>
      </c>
      <c r="AX337" s="302" t="str">
        <f t="shared" si="442"/>
        <v/>
      </c>
      <c r="AY337" s="301" t="str">
        <f t="shared" si="417"/>
        <v/>
      </c>
      <c r="AZ337" s="302" t="str">
        <f t="shared" si="443"/>
        <v/>
      </c>
      <c r="BA337" s="301" t="str">
        <f t="shared" si="446"/>
        <v/>
      </c>
      <c r="BB337" s="302" t="str">
        <f t="shared" si="444"/>
        <v/>
      </c>
      <c r="BC337" s="301" t="str">
        <f t="shared" si="447"/>
        <v/>
      </c>
      <c r="BD337" s="302" t="str">
        <f t="shared" si="445"/>
        <v/>
      </c>
      <c r="BE337" s="301" t="str">
        <f t="shared" si="448"/>
        <v/>
      </c>
    </row>
    <row r="338" spans="1:57" ht="26.25" hidden="1" customHeight="1">
      <c r="A338" s="242">
        <f>+A337+1</f>
        <v>203</v>
      </c>
      <c r="B338" s="475"/>
      <c r="C338" s="474" t="str">
        <f t="shared" si="418"/>
        <v/>
      </c>
      <c r="D338" s="302" t="str">
        <f t="shared" ca="1" si="419"/>
        <v/>
      </c>
      <c r="E338" s="301" t="str">
        <f t="shared" ref="E338:E345" si="449">IF($B338="","",IF(D338="","",IF($L$4="Media aritmética",(D338&lt;=$C338)*($H$5/$C$5)+(D338&gt;$C338)*0,IF(AND(ROUND(AVERAGE($D338,$F338,$H338,$J338,$L338,$N338,$P338,$R338,$T338,$V338,$X338,$Z338,$AB338,$AD338,$AF338,$AH338,$AJ338,AL338,AN338,AP338,AR338,AT338,AV338,AX338,AZ338,BB338,BD338,BF338,BH338,BJ338),2)-$C338/2&lt;=D338,(ROUND(AVERAGE($D338,$F338,$H338,$J338,$L338,$N338,$P338,$R338,$T338,$V338,$X338,$Z338,$AB338,$AD338,$AF338,$AH338,$AJ338,AL338,AN338,AP338,AR338,AT338,AV338,AX338,AZ338,BB338,BD338,BF338,BH338,BJ338),2)+$C338/2&gt;D338)),($H$5/$C$5),0))))</f>
        <v/>
      </c>
      <c r="F338" s="302" t="str">
        <f t="shared" ca="1" si="420"/>
        <v/>
      </c>
      <c r="G338" s="301" t="str">
        <f t="shared" ref="G338:G345" si="450">IF($B338="","",IF(F338="","",IF($L$4="Media aritmética",(F338&lt;=$C338)*($H$5/$C$5)+(F338&gt;$C338)*0,IF(AND(ROUND(AVERAGE($D338,$F338,$H338,$J338,$L338,$N338,$P338,$R338,$T338,$V338,$X338,$Z338,$AB338,$AD338,$AF338,$AH338,$AJ338,AL338,AN338,AP338,AR338,AT338,AV338,AX338,AZ338,BB338,BD338,BF338,BH338,BJ338),2)-$C338/2&lt;=F338,(ROUND(AVERAGE($D338,$F338,$H338,$J338,$L338,$N338,$P338,$R338,$T338,$V338,$X338,$Z338,$AB338,$AD338,$AF338,$AH338,$AJ338,AL338,AN338,AP338,AR338,AT338,AV338,AX338,AZ338,BB338,BD338,BF338,BH338,BJ338),2)+$C338/2&gt;F338)),($H$5/$C$5),0))))</f>
        <v/>
      </c>
      <c r="H338" s="302" t="str">
        <f t="shared" ca="1" si="421"/>
        <v/>
      </c>
      <c r="I338" s="301" t="str">
        <f t="shared" ref="I338:I345" si="451">IF($B338="","",IF(H338="","",IF($L$4="Media aritmética",(H338&lt;=$C338)*($H$5/$C$5)+(H338&gt;$C338)*0,IF(AND(ROUND(AVERAGE($D338,$F338,$H338,$J338,$L338,$N338,$P338,$R338,$T338,$V338,$X338,$Z338,$AB338,$AD338,$AF338,$AH338,$AJ338,AL338,AN338,AP338,AR338,AT338,AV338,AX338,AZ338,BB338,BD338,BF338,BH338,BJ338),2)-$C338/2&lt;=H338,(ROUND(AVERAGE($D338,$F338,$H338,$J338,$L338,$N338,$P338,$R338,$T338,$V338,$X338,$Z338,$AB338,$AD338,$AF338,$AH338,$AJ338,AL338,AN338,AP338,AR338,AT338,AV338,AX338,AZ338,BB338,BD338,BF338,BH338,BJ338),2)+$C338/2&gt;H338)),($H$5/$C$5),0))))</f>
        <v/>
      </c>
      <c r="J338" s="302" t="str">
        <f t="shared" ca="1" si="422"/>
        <v/>
      </c>
      <c r="K338" s="301" t="str">
        <f t="shared" ref="K338:K345" si="452">IF($B338="","",IF(J338="","",IF($L$4="Media aritmética",(J338&lt;=$C338)*($H$5/$C$5)+(J338&gt;$C338)*0,IF(AND(ROUND(AVERAGE($D338,$F338,$H338,$J338,$L338,$N338,$P338,$R338,$T338,$V338,$X338,$Z338,$AB338,$AD338,$AF338,$AH338,$AJ338,AL338,AN338,AP338,AR338,AT338,AV338,AX338,AZ338,BB338,BD338,BF338,BH338,BJ338),2)-$C338/2&lt;=J338,(ROUND(AVERAGE($D338,$F338,$H338,$J338,$L338,$N338,$P338,$R338,$T338,$V338,$X338,$Z338,$AB338,$AD338,$AF338,$AH338,$AJ338,AL338,AN338,AP338,AR338,AT338,AV338,AX338,AZ338,BB338,BD338,BF338,BH338,BJ338),2)+$C338/2&gt;J338)),($H$5/$C$5),0))))</f>
        <v/>
      </c>
      <c r="L338" s="302" t="str">
        <f t="shared" ca="1" si="423"/>
        <v/>
      </c>
      <c r="M338" s="301" t="str">
        <f t="shared" ref="M338:M345" si="453">IF($B338="","",IF(L338="","",IF($L$4="Media aritmética",(L338&lt;=$C338)*($H$5/$C$5)+(L338&gt;$C338)*0,IF(AND(ROUND(AVERAGE($D338,$F338,$H338,$J338,$L338,$N338,$P338,$R338,$T338,$V338,$X338,$Z338,$AB338,$AD338,$AF338,$AH338,$AJ338,AL338,AN338,AP338,AR338,AT338,AV338,AX338,AZ338,BB338,BD338,BF338,BH338,BJ338),2)-$C338/2&lt;=L338,(ROUND(AVERAGE($D338,$F338,$H338,$J338,$L338,$N338,$P338,$R338,$T338,$V338,$X338,$Z338,$AB338,$AD338,$AF338,$AH338,$AJ338,AL338,AN338,AP338,AR338,AT338,AV338,AX338,AZ338,BB338,BD338,BF338,BH338,BJ338),2)+$C338/2&gt;L338)),($H$5/$C$5),0))))</f>
        <v/>
      </c>
      <c r="N338" s="302" t="str">
        <f t="shared" ca="1" si="424"/>
        <v/>
      </c>
      <c r="O338" s="301" t="str">
        <f t="shared" ref="O338:O345" si="454">IF($B338="","",IF(N338="","",IF($L$4="Media aritmética",(N338&lt;=$C338)*($H$5/$C$5)+(N338&gt;$C338)*0,IF(AND(ROUND(AVERAGE($D338,$F338,$H338,$J338,$L338,$N338,$P338,$R338,$T338,$V338,$X338,$Z338,$AB338,$AD338,$AF338,$AH338,$AJ338,AL338,AN338,AP338,AR338,AT338,AV338,AX338,AZ338,BB338,BD338,BF338,BH338,BJ338),2)-$C338/2&lt;=N338,(ROUND(AVERAGE($D338,$F338,$H338,$J338,$L338,$N338,$P338,$R338,$T338,$V338,$X338,$Z338,$AB338,$AD338,$AF338,$AH338,$AJ338,AL338,AN338,AP338,AR338,AT338,AV338,AX338,AZ338,BB338,BD338,BF338,BH338,BJ338),2)+$C338/2&gt;N338)),($H$5/$C$5),0))))</f>
        <v/>
      </c>
      <c r="P338" s="302" t="str">
        <f t="shared" ca="1" si="425"/>
        <v/>
      </c>
      <c r="Q338" s="301" t="str">
        <f t="shared" ref="Q338:Q345" si="455">IF($B338="","",IF(P338="","",IF($L$4="Media aritmética",(P338&lt;=$C338)*($H$5/$C$5)+(P338&gt;$C338)*0,IF(AND(ROUND(AVERAGE($D338,$F338,$H338,$J338,$L338,$N338,$P338,$R338,$T338,$V338,$X338,$Z338,$AB338,$AD338,$AF338,$AH338,$AJ338,AL338,AN338,AP338,AR338,AT338,AV338,AX338,AZ338,BB338,BD338,BF338,BH338,BJ338),2)-$C338/2&lt;=P338,(ROUND(AVERAGE($D338,$F338,$H338,$J338,$L338,$N338,$P338,$R338,$T338,$V338,$X338,$Z338,$AB338,$AD338,$AF338,$AH338,$AJ338,AL338,AN338,AP338,AR338,AT338,AV338,AX338,AZ338,BB338,BD338,BF338,BH338,BJ338),2)+$C338/2&gt;P338)),($H$5/$C$5),0))))</f>
        <v/>
      </c>
      <c r="R338" s="302" t="str">
        <f t="shared" ca="1" si="426"/>
        <v/>
      </c>
      <c r="S338" s="301" t="str">
        <f t="shared" ref="S338:S345" si="456">IF($B338="","",IF(R338="","",IF($L$4="Media aritmética",(R338&lt;=$C338)*($H$5/$C$5)+(R338&gt;$C338)*0,IF(AND(ROUND(AVERAGE($D338,$F338,$H338,$J338,$L338,$N338,$P338,$R338,$T338,$V338,$X338,$Z338,$AB338,$AD338,$AF338,$AH338,$AJ338,AL338,AN338,AP338,AR338,AT338,AV338,AX338,AZ338,BB338,BD338,BF338,BH338,BJ338),2)-$C338/2&lt;=R338,(ROUND(AVERAGE($D338,$F338,$H338,$J338,$L338,$N338,$P338,$R338,$T338,$V338,$X338,$Z338,$AB338,$AD338,$AF338,$AH338,$AJ338,AL338,AN338,AP338,AR338,AT338,AV338,AX338,AZ338,BB338,BD338,BF338,BH338,BJ338),2)+$C338/2&gt;R338)),($H$5/$C$5),0))))</f>
        <v/>
      </c>
      <c r="T338" s="302" t="str">
        <f t="shared" si="427"/>
        <v/>
      </c>
      <c r="U338" s="301" t="str">
        <f t="shared" ref="U338:U345" si="457">IF($B338="","",IF(T338="","",IF($L$4="Media aritmética",(T338&lt;=$C338)*($H$5/$C$5)+(T338&gt;$C338)*0,IF(AND(ROUND(AVERAGE($D338,$F338,$H338,$J338,$L338,$N338,$P338,$R338,$T338,$V338,$X338,$Z338,$AB338,$AD338,$AF338,$AH338,$AJ338,AL338,AN338,AP338,AR338,AT338,AV338,AX338,AZ338,BB338,BD338,BF338,BH338,BJ338),2)-$C338/2&lt;=T338,(ROUND(AVERAGE($D338,$F338,$H338,$J338,$L338,$N338,$P338,$R338,$T338,$V338,$X338,$Z338,$AB338,$AD338,$AF338,$AH338,$AJ338,AL338,AN338,AP338,AR338,AT338,AV338,AX338,AZ338,BB338,BD338,BF338,BH338,BJ338),2)+$C338/2&gt;T338)),($H$5/$C$5),0))))</f>
        <v/>
      </c>
      <c r="V338" s="302" t="str">
        <f t="shared" si="428"/>
        <v/>
      </c>
      <c r="W338" s="301" t="str">
        <f t="shared" ref="W338:W345" si="458">IF($B338="","",IF(V338="","",IF($L$4="Media aritmética",(V338&lt;=$C338)*($H$5/$C$5)+(V338&gt;$C338)*0,IF(AND(ROUND(AVERAGE($D338,$F338,$H338,$J338,$L338,$N338,$P338,$R338,$T338,$V338,$X338,$Z338,$AB338,$AD338,$AF338,$AH338,$AJ338,AL338,AN338,AP338,AR338,AT338,AV338,AX338,AZ338,BB338,BD338,BF338,BH338,BJ338),2)-$C338/2&lt;=V338,(ROUND(AVERAGE($D338,$F338,$H338,$J338,$L338,$N338,$P338,$R338,$T338,$V338,$X338,$Z338,$AB338,$AD338,$AF338,$AH338,$AJ338,AL338,AN338,AP338,AR338,AT338,AV338,AX338,AZ338,BB338,BD338,BF338,BH338,BJ338),2)+$C338/2&gt;V338)),($H$5/$C$5),0))))</f>
        <v/>
      </c>
      <c r="X338" s="302" t="str">
        <f t="shared" si="429"/>
        <v/>
      </c>
      <c r="Y338" s="301" t="str">
        <f t="shared" ref="Y338:Y345" si="459">IF($B338="","",IF(X338="","",IF($L$4="Media aritmética",(X338&lt;=$C338)*($H$5/$C$5)+(X338&gt;$C338)*0,IF(AND(ROUND(AVERAGE($D338,$F338,$H338,$J338,$L338,$N338,$P338,$R338,$T338,$V338,$X338,$Z338,$AB338,$AD338,$AF338,$AH338,$AJ338,AL338,AN338,AP338,AR338,AT338,AV338,AX338,AZ338,BB338,BD338,BF338,BH338,BJ338),2)-$C338/2&lt;=X338,(ROUND(AVERAGE($D338,$F338,$H338,$J338,$L338,$N338,$P338,$R338,$T338,$V338,$X338,$Z338,$AB338,$AD338,$AF338,$AH338,$AJ338,AL338,AN338,AP338,AR338,AT338,AV338,AX338,AZ338,BB338,BD338,BF338,BH338,BJ338),2)+$C338/2&gt;X338)),($H$5/$C$5),0))))</f>
        <v/>
      </c>
      <c r="Z338" s="302" t="str">
        <f t="shared" si="430"/>
        <v/>
      </c>
      <c r="AA338" s="301" t="str">
        <f t="shared" ref="AA338:AA345" si="460">IF($B338="","",IF(Z338="","",IF($L$4="Media aritmética",(Z338&lt;=$C338)*($H$5/$C$5)+(Z338&gt;$C338)*0,IF(AND(ROUND(AVERAGE($D338,$F338,$H338,$J338,$L338,$N338,$P338,$R338,$T338,$V338,$X338,$Z338,$AB338,$AD338,$AF338,$AH338,$AJ338,AL338,AN338,AP338,AR338,AT338,AV338,AX338,AZ338,BB338,BD338,BF338,BH338,BJ338),2)-$C338/2&lt;=Z338,(ROUND(AVERAGE($D338,$F338,$H338,$J338,$L338,$N338,$P338,$R338,$T338,$V338,$X338,$Z338,$AB338,$AD338,$AF338,$AH338,$AJ338,AL338,AN338,AP338,AR338,AT338,AV338,AX338,AZ338,BB338,BD338,BF338,BH338,BJ338),2)+$C338/2&gt;Z338)),($H$5/$C$5),0))))</f>
        <v/>
      </c>
      <c r="AB338" s="302" t="str">
        <f t="shared" si="431"/>
        <v/>
      </c>
      <c r="AC338" s="301" t="str">
        <f t="shared" ref="AC338:AC345" si="461">IF($B338="","",IF(AB338="","",IF($L$4="Media aritmética",(AB338&lt;=$C338)*($H$5/$C$5)+(AB338&gt;$C338)*0,IF(AND(ROUND(AVERAGE($D338,$F338,$H338,$J338,$L338,$N338,$P338,$R338,$T338,$V338,$X338,$Z338,$AB338,$AD338,$AF338,$AH338,$AJ338,AL338,AN338,AP338,AR338,AT338,AV338,AX338,AZ338,BB338,BD338,BF338,BH338,BJ338),2)-$C338/2&lt;=AB338,(ROUND(AVERAGE($D338,$F338,$H338,$J338,$L338,$N338,$P338,$R338,$T338,$V338,$X338,$Z338,$AB338,$AD338,$AF338,$AH338,$AJ338,AL338,AN338,AP338,AR338,AT338,AV338,AX338,AZ338,BB338,BD338,BF338,BH338,BJ338),2)+$C338/2&gt;AB338)),($H$5/$C$5),0))))</f>
        <v/>
      </c>
      <c r="AD338" s="302" t="str">
        <f t="shared" si="432"/>
        <v/>
      </c>
      <c r="AE338" s="301" t="str">
        <f t="shared" ref="AE338:AE345" si="462">IF($B338="","",IF(AD338="","",IF($L$4="Media aritmética",(AD338&lt;=$C338)*($H$5/$C$5)+(AD338&gt;$C338)*0,IF(AND(ROUND(AVERAGE($D338,$F338,$H338,$J338,$L338,$N338,$P338,$R338,$T338,$V338,$X338,$Z338,$AB338,$AD338,$AF338,$AH338,$AJ338,AL338,AN338,AP338,AR338,AT338,AV338,AX338,AZ338,BB338,BD338,BF338,BH338,BJ338),2)-$C338/2&lt;=AD338,(ROUND(AVERAGE($D338,$F338,$H338,$J338,$L338,$N338,$P338,$R338,$T338,$V338,$X338,$Z338,$AB338,$AD338,$AF338,$AH338,$AJ338,AL338,AN338,AP338,AR338,AT338,AV338,AX338,AZ338,BB338,BD338,BF338,BH338,BJ338),2)+$C338/2&gt;AD338)),($H$5/$C$5),0))))</f>
        <v/>
      </c>
      <c r="AF338" s="302" t="str">
        <f t="shared" si="433"/>
        <v/>
      </c>
      <c r="AG338" s="301" t="str">
        <f t="shared" ref="AG338:AG345" si="463">IF($B338="","",IF(AF338="","",IF($L$4="Media aritmética",(AF338&lt;=$C338)*($H$5/$C$5)+(AF338&gt;$C338)*0,IF(AND(ROUND(AVERAGE($D338,$F338,$H338,$J338,$L338,$N338,$P338,$R338,$T338,$V338,$X338,$Z338,$AB338,$AD338,$AF338,$AH338,$AJ338,AL338,AN338,AP338,AR338,AT338,AV338,AX338,AZ338,BB338,BD338,BF338,BH338,BJ338),2)-$C338/2&lt;=AF338,(ROUND(AVERAGE($D338,$F338,$H338,$J338,$L338,$N338,$P338,$R338,$T338,$V338,$X338,$Z338,$AB338,$AD338,$AF338,$AH338,$AJ338,AL338,AN338,AP338,AR338,AT338,AV338,AX338,AZ338,BB338,BD338,BF338,BH338,BJ338),2)+$C338/2&gt;AF338)),($H$5/$C$5),0))))</f>
        <v/>
      </c>
      <c r="AH338" s="302" t="str">
        <f t="shared" si="434"/>
        <v/>
      </c>
      <c r="AI338" s="301" t="str">
        <f t="shared" ref="AI338:AI345" si="464">IF($B338="","",IF(AH338="","",IF($L$4="Media aritmética",(AH338&lt;=$C338)*($H$5/$C$5)+(AH338&gt;$C338)*0,IF(AND(ROUND(AVERAGE($D338,$F338,$H338,$J338,$L338,$N338,$P338,$R338,$T338,$V338,$X338,$Z338,$AB338,$AD338,$AF338,$AH338,$AJ338,AL338,AN338,AP338,AR338,AT338,AV338,AX338,AZ338,BB338,BD338,BF338,BH338,BJ338),2)-$C338/2&lt;=AH338,(ROUND(AVERAGE($D338,$F338,$H338,$J338,$L338,$N338,$P338,$R338,$T338,$V338,$X338,$Z338,$AB338,$AD338,$AF338,$AH338,$AJ338,AL338,AN338,AP338,AR338,AT338,AV338,AX338,AZ338,BB338,BD338,BF338,BH338,BJ338),2)+$C338/2&gt;AH338)),($H$5/$C$5),0))))</f>
        <v/>
      </c>
      <c r="AJ338" s="302" t="str">
        <f t="shared" si="435"/>
        <v/>
      </c>
      <c r="AK338" s="301" t="str">
        <f t="shared" ref="AK338:AK345" si="465">IF($B338="","",IF(AJ338="","",IF($L$4="Media aritmética",(AJ338&lt;=$C338)*($H$5/$C$5)+(AJ338&gt;$C338)*0,IF(AND(ROUND(AVERAGE($D338,$F338,$H338,$J338,$L338,$N338,$P338,$R338,$T338,$V338,$X338,$Z338,$AB338,$AD338,$AF338,$AH338,$AJ338,AL338,AN338,AP338,AR338,AT338,AV338,AX338,AZ338,BB338,BD338,BF338,BH338,BJ338),2)-$C338/2&lt;=AJ338,(ROUND(AVERAGE($D338,$F338,$H338,$J338,$L338,$N338,$P338,$R338,$T338,$V338,$X338,$Z338,$AB338,$AD338,$AF338,$AH338,$AJ338,AL338,AN338,AP338,AR338,AT338,AV338,AX338,AZ338,BB338,BD338,BF338,BH338,BJ338),2)+$C338/2&gt;AJ338)),($H$5/$C$5),0))))</f>
        <v/>
      </c>
      <c r="AL338" s="302" t="str">
        <f t="shared" si="436"/>
        <v/>
      </c>
      <c r="AM338" s="301" t="str">
        <f t="shared" ref="AM338:AM345" si="466">IF($B338="","",IF(AL338="","",IF($L$4="Media aritmética",(AL338&lt;=$C338)*($H$5/$C$5)+(AL338&gt;$C338)*0,IF(AND(ROUND(AVERAGE($D338,$F338,$H338,$J338,$L338,$N338,$P338,$R338,$T338,$V338,$X338,$Z338,$AB338,$AD338,$AF338,$AH338,$AJ338,AL338,AN338,AP338,AR338,AT338,AV338,AX338,AZ338,BB338,BD338,BF338,BH338,BJ338),2)-$C338/2&lt;=AL338,(ROUND(AVERAGE($D338,$F338,$H338,$J338,$L338,$N338,$P338,$R338,$T338,$V338,$X338,$Z338,$AB338,$AD338,$AF338,$AH338,$AJ338,AL338,AN338,AP338,AR338,AT338,AV338,AX338,AZ338,BB338,BD338,BF338,BH338,BJ338),2)+$C338/2&gt;AL338)),($H$5/$C$5),0))))</f>
        <v/>
      </c>
      <c r="AN338" s="302" t="str">
        <f t="shared" si="437"/>
        <v/>
      </c>
      <c r="AO338" s="301" t="str">
        <f t="shared" ref="AO338:AO345" si="467">IF($B338="","",IF(AN338="","",IF($L$4="Media aritmética",(AN338&lt;=$C338)*($H$5/$C$5)+(AN338&gt;$C338)*0,IF(AND(ROUND(AVERAGE($D338,$F338,$H338,$J338,$L338,$N338,$P338,$R338,$T338,$V338,$X338,$Z338,$AB338,$AD338,$AF338,$AH338,$AJ338,AL338,AN338,AP338,AR338,AT338,AV338,AX338,AZ338,BB338,BD338,BF338,BH338,BJ338),2)-$C338/2&lt;=AN338,(ROUND(AVERAGE($D338,$F338,$H338,$J338,$L338,$N338,$P338,$R338,$T338,$V338,$X338,$Z338,$AB338,$AD338,$AF338,$AH338,$AJ338,AL338,AN338,AP338,AR338,AT338,AV338,AX338,AZ338,BB338,BD338,BF338,BH338,BJ338),2)+$C338/2&gt;AN338)),($H$5/$C$5),0))))</f>
        <v/>
      </c>
      <c r="AP338" s="302" t="str">
        <f t="shared" si="438"/>
        <v/>
      </c>
      <c r="AQ338" s="301" t="str">
        <f t="shared" ref="AQ338:AQ345" si="468">IF($B338="","",IF(AP338="","",IF($L$4="Media aritmética",(AP338&lt;=$C338)*($H$5/$C$5)+(AP338&gt;$C338)*0,IF(AND(ROUND(AVERAGE($D338,$F338,$H338,$J338,$L338,$N338,$P338,$R338,$T338,$V338,$X338,$Z338,$AB338,$AD338,$AF338,$AH338,$AJ338,AL338,AN338,AP338,AR338,AT338,AV338,AX338,AZ338,BB338,BD338,BF338,BH338,BJ338),2)-$C338/2&lt;=AP338,(ROUND(AVERAGE($D338,$F338,$H338,$J338,$L338,$N338,$P338,$R338,$T338,$V338,$X338,$Z338,$AB338,$AD338,$AF338,$AH338,$AJ338,AL338,AN338,AP338,AR338,AT338,AV338,AX338,AZ338,BB338,BD338,BF338,BH338,BJ338),2)+$C338/2&gt;AP338)),($H$5/$C$5),0))))</f>
        <v/>
      </c>
      <c r="AR338" s="302" t="str">
        <f t="shared" si="439"/>
        <v/>
      </c>
      <c r="AS338" s="301" t="str">
        <f t="shared" ref="AS338:AS345" si="469">IF($B338="","",IF(AR338="","",IF($L$4="Media aritmética",(AR338&lt;=$C338)*($H$5/$C$5)+(AR338&gt;$C338)*0,IF(AND(ROUND(AVERAGE($D338,$F338,$H338,$J338,$L338,$N338,$P338,$R338,$T338,$V338,$X338,$Z338,$AB338,$AD338,$AF338,$AH338,$AJ338,AL338,AN338,AP338,AR338,AT338,AV338,AX338,AZ338,BB338,BD338,BF338,BH338,BJ338),2)-$C338/2&lt;=AR338,(ROUND(AVERAGE($D338,$F338,$H338,$J338,$L338,$N338,$P338,$R338,$T338,$V338,$X338,$Z338,$AB338,$AD338,$AF338,$AH338,$AJ338,AL338,AN338,AP338,AR338,AT338,AV338,AX338,AZ338,BB338,BD338,BF338,BH338,BJ338),2)+$C338/2&gt;AR338)),($H$5/$C$5),0))))</f>
        <v/>
      </c>
      <c r="AT338" s="302" t="str">
        <f t="shared" si="440"/>
        <v/>
      </c>
      <c r="AU338" s="301" t="str">
        <f t="shared" ref="AU338:AU345" si="470">IF($B338="","",IF(AT338="","",IF($L$4="Media aritmética",(AT338&lt;=$C338)*($H$5/$C$5)+(AT338&gt;$C338)*0,IF(AND(ROUND(AVERAGE($D338,$F338,$H338,$J338,$L338,$N338,$P338,$R338,$T338,$V338,$X338,$Z338,$AB338,$AD338,$AF338,$AH338,$AJ338,AL338,AN338,AP338,AR338,AT338,AV338,AX338,AZ338,BB338,BD338,BF338,BH338,BJ338),2)-$C338/2&lt;=AT338,(ROUND(AVERAGE($D338,$F338,$H338,$J338,$L338,$N338,$P338,$R338,$T338,$V338,$X338,$Z338,$AB338,$AD338,$AF338,$AH338,$AJ338,AL338,AN338,AP338,AR338,AT338,AV338,AX338,AZ338,BB338,BD338,BF338,BH338,BJ338),2)+$C338/2&gt;AT338)),($H$5/$C$5),0))))</f>
        <v/>
      </c>
      <c r="AV338" s="302" t="str">
        <f t="shared" si="441"/>
        <v/>
      </c>
      <c r="AW338" s="301" t="str">
        <f t="shared" ref="AW338:AW345" si="471">IF($B338="","",IF(AV338="","",IF($L$4="Media aritmética",(AV338&lt;=$C338)*($H$5/$C$5)+(AV338&gt;$C338)*0,IF(AND(ROUND(AVERAGE($D338,$F338,$H338,$J338,$L338,$N338,$P338,$R338,$T338,$V338,$X338,$Z338,$AB338,$AD338,$AF338,$AH338,$AJ338,AL338,AN338,AP338,AR338,AT338,AV338,AX338,AZ338,BB338,BD338,BF338,BH338,BJ338),2)-$C338/2&lt;=AV338,(ROUND(AVERAGE($D338,$F338,$H338,$J338,$L338,$N338,$P338,$R338,$T338,$V338,$X338,$Z338,$AB338,$AD338,$AF338,$AH338,$AJ338,AL338,AN338,AP338,AR338,AT338,AV338,AX338,AZ338,BB338,BD338,BF338,BH338,BJ338),2)+$C338/2&gt;AV338)),($H$5/$C$5),0))))</f>
        <v/>
      </c>
      <c r="AX338" s="302" t="str">
        <f t="shared" si="442"/>
        <v/>
      </c>
      <c r="AY338" s="301" t="str">
        <f t="shared" ref="AY338:AY345" si="472">IF($B338="","",IF(AX338="","",IF($L$4="Media aritmética",(AX338&lt;=$C338)*($H$5/$C$5)+(AX338&gt;$C338)*0,IF(AND(ROUND(AVERAGE($D338,$F338,$H338,$J338,$L338,$N338,$P338,$R338,$T338,$V338,$X338,$Z338,$AB338,$AD338,$AF338,$AH338,$AJ338,AL338,AN338,AP338,AR338,AT338,AV338,AX338,AZ338,BB338,BD338,BF338,BH338,BJ338),2)-$C338/2&lt;=AX338,(ROUND(AVERAGE($D338,$F338,$H338,$J338,$L338,$N338,$P338,$R338,$T338,$V338,$X338,$Z338,$AB338,$AD338,$AF338,$AH338,$AJ338,AL338,AN338,AP338,AR338,AT338,AV338,AX338,AZ338,BB338,BD338,BF338,BH338,BJ338),2)+$C338/2&gt;AX338)),($H$5/$C$5),0))))</f>
        <v/>
      </c>
      <c r="AZ338" s="302" t="str">
        <f t="shared" si="443"/>
        <v/>
      </c>
      <c r="BA338" s="301" t="str">
        <f t="shared" si="446"/>
        <v/>
      </c>
      <c r="BB338" s="302" t="str">
        <f t="shared" si="444"/>
        <v/>
      </c>
      <c r="BC338" s="301" t="str">
        <f t="shared" si="447"/>
        <v/>
      </c>
      <c r="BD338" s="302" t="str">
        <f t="shared" si="445"/>
        <v/>
      </c>
      <c r="BE338" s="301" t="str">
        <f t="shared" si="448"/>
        <v/>
      </c>
    </row>
    <row r="339" spans="1:57" ht="26.25" hidden="1" customHeight="1">
      <c r="A339" s="242">
        <f t="shared" ref="A339:A402" si="473">+A338+1</f>
        <v>204</v>
      </c>
      <c r="B339" s="475"/>
      <c r="C339" s="474" t="str">
        <f t="shared" si="418"/>
        <v/>
      </c>
      <c r="D339" s="302" t="str">
        <f t="shared" ca="1" si="419"/>
        <v/>
      </c>
      <c r="E339" s="301" t="str">
        <f t="shared" si="449"/>
        <v/>
      </c>
      <c r="F339" s="302" t="str">
        <f t="shared" ca="1" si="420"/>
        <v/>
      </c>
      <c r="G339" s="301" t="str">
        <f t="shared" si="450"/>
        <v/>
      </c>
      <c r="H339" s="302" t="str">
        <f t="shared" ca="1" si="421"/>
        <v/>
      </c>
      <c r="I339" s="301" t="str">
        <f t="shared" si="451"/>
        <v/>
      </c>
      <c r="J339" s="302" t="str">
        <f t="shared" ca="1" si="422"/>
        <v/>
      </c>
      <c r="K339" s="301" t="str">
        <f t="shared" si="452"/>
        <v/>
      </c>
      <c r="L339" s="302" t="str">
        <f t="shared" ca="1" si="423"/>
        <v/>
      </c>
      <c r="M339" s="301" t="str">
        <f t="shared" si="453"/>
        <v/>
      </c>
      <c r="N339" s="302" t="str">
        <f t="shared" ca="1" si="424"/>
        <v/>
      </c>
      <c r="O339" s="301" t="str">
        <f t="shared" si="454"/>
        <v/>
      </c>
      <c r="P339" s="302" t="str">
        <f t="shared" ca="1" si="425"/>
        <v/>
      </c>
      <c r="Q339" s="301" t="str">
        <f t="shared" si="455"/>
        <v/>
      </c>
      <c r="R339" s="302" t="str">
        <f t="shared" ca="1" si="426"/>
        <v/>
      </c>
      <c r="S339" s="301" t="str">
        <f t="shared" si="456"/>
        <v/>
      </c>
      <c r="T339" s="302" t="str">
        <f t="shared" si="427"/>
        <v/>
      </c>
      <c r="U339" s="301" t="str">
        <f t="shared" si="457"/>
        <v/>
      </c>
      <c r="V339" s="302" t="str">
        <f t="shared" si="428"/>
        <v/>
      </c>
      <c r="W339" s="301" t="str">
        <f t="shared" si="458"/>
        <v/>
      </c>
      <c r="X339" s="302" t="str">
        <f t="shared" si="429"/>
        <v/>
      </c>
      <c r="Y339" s="301" t="str">
        <f t="shared" si="459"/>
        <v/>
      </c>
      <c r="Z339" s="302" t="str">
        <f t="shared" si="430"/>
        <v/>
      </c>
      <c r="AA339" s="301" t="str">
        <f t="shared" si="460"/>
        <v/>
      </c>
      <c r="AB339" s="302" t="str">
        <f t="shared" si="431"/>
        <v/>
      </c>
      <c r="AC339" s="301" t="str">
        <f t="shared" si="461"/>
        <v/>
      </c>
      <c r="AD339" s="302" t="str">
        <f t="shared" si="432"/>
        <v/>
      </c>
      <c r="AE339" s="301" t="str">
        <f t="shared" si="462"/>
        <v/>
      </c>
      <c r="AF339" s="302" t="str">
        <f t="shared" si="433"/>
        <v/>
      </c>
      <c r="AG339" s="301" t="str">
        <f t="shared" si="463"/>
        <v/>
      </c>
      <c r="AH339" s="302" t="str">
        <f t="shared" si="434"/>
        <v/>
      </c>
      <c r="AI339" s="301" t="str">
        <f t="shared" si="464"/>
        <v/>
      </c>
      <c r="AJ339" s="302" t="str">
        <f t="shared" si="435"/>
        <v/>
      </c>
      <c r="AK339" s="301" t="str">
        <f t="shared" si="465"/>
        <v/>
      </c>
      <c r="AL339" s="302" t="str">
        <f t="shared" si="436"/>
        <v/>
      </c>
      <c r="AM339" s="301" t="str">
        <f t="shared" si="466"/>
        <v/>
      </c>
      <c r="AN339" s="302" t="str">
        <f t="shared" si="437"/>
        <v/>
      </c>
      <c r="AO339" s="301" t="str">
        <f t="shared" si="467"/>
        <v/>
      </c>
      <c r="AP339" s="302" t="str">
        <f t="shared" si="438"/>
        <v/>
      </c>
      <c r="AQ339" s="301" t="str">
        <f t="shared" si="468"/>
        <v/>
      </c>
      <c r="AR339" s="302" t="str">
        <f t="shared" si="439"/>
        <v/>
      </c>
      <c r="AS339" s="301" t="str">
        <f t="shared" si="469"/>
        <v/>
      </c>
      <c r="AT339" s="302" t="str">
        <f t="shared" si="440"/>
        <v/>
      </c>
      <c r="AU339" s="301" t="str">
        <f t="shared" si="470"/>
        <v/>
      </c>
      <c r="AV339" s="302" t="str">
        <f t="shared" si="441"/>
        <v/>
      </c>
      <c r="AW339" s="301" t="str">
        <f t="shared" si="471"/>
        <v/>
      </c>
      <c r="AX339" s="302" t="str">
        <f t="shared" si="442"/>
        <v/>
      </c>
      <c r="AY339" s="301" t="str">
        <f t="shared" si="472"/>
        <v/>
      </c>
      <c r="AZ339" s="302" t="str">
        <f t="shared" si="443"/>
        <v/>
      </c>
      <c r="BA339" s="301" t="str">
        <f t="shared" si="446"/>
        <v/>
      </c>
      <c r="BB339" s="302" t="str">
        <f t="shared" si="444"/>
        <v/>
      </c>
      <c r="BC339" s="301" t="str">
        <f t="shared" si="447"/>
        <v/>
      </c>
      <c r="BD339" s="302" t="str">
        <f t="shared" si="445"/>
        <v/>
      </c>
      <c r="BE339" s="301" t="str">
        <f t="shared" si="448"/>
        <v/>
      </c>
    </row>
    <row r="340" spans="1:57" ht="26.25" hidden="1" customHeight="1">
      <c r="A340" s="242">
        <f t="shared" si="473"/>
        <v>205</v>
      </c>
      <c r="B340" s="475"/>
      <c r="C340" s="474" t="str">
        <f t="shared" si="418"/>
        <v/>
      </c>
      <c r="D340" s="302" t="str">
        <f t="shared" ca="1" si="419"/>
        <v/>
      </c>
      <c r="E340" s="301" t="str">
        <f t="shared" si="449"/>
        <v/>
      </c>
      <c r="F340" s="302" t="str">
        <f t="shared" ca="1" si="420"/>
        <v/>
      </c>
      <c r="G340" s="301" t="str">
        <f t="shared" si="450"/>
        <v/>
      </c>
      <c r="H340" s="302" t="str">
        <f t="shared" ca="1" si="421"/>
        <v/>
      </c>
      <c r="I340" s="301" t="str">
        <f t="shared" si="451"/>
        <v/>
      </c>
      <c r="J340" s="302" t="str">
        <f t="shared" ca="1" si="422"/>
        <v/>
      </c>
      <c r="K340" s="301" t="str">
        <f t="shared" si="452"/>
        <v/>
      </c>
      <c r="L340" s="302" t="str">
        <f t="shared" ca="1" si="423"/>
        <v/>
      </c>
      <c r="M340" s="301" t="str">
        <f t="shared" si="453"/>
        <v/>
      </c>
      <c r="N340" s="302" t="str">
        <f t="shared" ca="1" si="424"/>
        <v/>
      </c>
      <c r="O340" s="301" t="str">
        <f t="shared" si="454"/>
        <v/>
      </c>
      <c r="P340" s="302" t="str">
        <f t="shared" ca="1" si="425"/>
        <v/>
      </c>
      <c r="Q340" s="301" t="str">
        <f t="shared" si="455"/>
        <v/>
      </c>
      <c r="R340" s="302" t="str">
        <f t="shared" ca="1" si="426"/>
        <v/>
      </c>
      <c r="S340" s="301" t="str">
        <f t="shared" si="456"/>
        <v/>
      </c>
      <c r="T340" s="302" t="str">
        <f t="shared" si="427"/>
        <v/>
      </c>
      <c r="U340" s="301" t="str">
        <f t="shared" si="457"/>
        <v/>
      </c>
      <c r="V340" s="302" t="str">
        <f t="shared" si="428"/>
        <v/>
      </c>
      <c r="W340" s="301" t="str">
        <f t="shared" si="458"/>
        <v/>
      </c>
      <c r="X340" s="302" t="str">
        <f t="shared" si="429"/>
        <v/>
      </c>
      <c r="Y340" s="301" t="str">
        <f t="shared" si="459"/>
        <v/>
      </c>
      <c r="Z340" s="302" t="str">
        <f t="shared" si="430"/>
        <v/>
      </c>
      <c r="AA340" s="301" t="str">
        <f t="shared" si="460"/>
        <v/>
      </c>
      <c r="AB340" s="302" t="str">
        <f t="shared" si="431"/>
        <v/>
      </c>
      <c r="AC340" s="301" t="str">
        <f t="shared" si="461"/>
        <v/>
      </c>
      <c r="AD340" s="302" t="str">
        <f t="shared" si="432"/>
        <v/>
      </c>
      <c r="AE340" s="301" t="str">
        <f t="shared" si="462"/>
        <v/>
      </c>
      <c r="AF340" s="302" t="str">
        <f t="shared" si="433"/>
        <v/>
      </c>
      <c r="AG340" s="301" t="str">
        <f t="shared" si="463"/>
        <v/>
      </c>
      <c r="AH340" s="302" t="str">
        <f t="shared" si="434"/>
        <v/>
      </c>
      <c r="AI340" s="301" t="str">
        <f t="shared" si="464"/>
        <v/>
      </c>
      <c r="AJ340" s="302" t="str">
        <f t="shared" si="435"/>
        <v/>
      </c>
      <c r="AK340" s="301" t="str">
        <f t="shared" si="465"/>
        <v/>
      </c>
      <c r="AL340" s="302" t="str">
        <f t="shared" si="436"/>
        <v/>
      </c>
      <c r="AM340" s="301" t="str">
        <f t="shared" si="466"/>
        <v/>
      </c>
      <c r="AN340" s="302" t="str">
        <f t="shared" si="437"/>
        <v/>
      </c>
      <c r="AO340" s="301" t="str">
        <f t="shared" si="467"/>
        <v/>
      </c>
      <c r="AP340" s="302" t="str">
        <f t="shared" si="438"/>
        <v/>
      </c>
      <c r="AQ340" s="301" t="str">
        <f t="shared" si="468"/>
        <v/>
      </c>
      <c r="AR340" s="302" t="str">
        <f t="shared" si="439"/>
        <v/>
      </c>
      <c r="AS340" s="301" t="str">
        <f t="shared" si="469"/>
        <v/>
      </c>
      <c r="AT340" s="302" t="str">
        <f t="shared" si="440"/>
        <v/>
      </c>
      <c r="AU340" s="301" t="str">
        <f t="shared" si="470"/>
        <v/>
      </c>
      <c r="AV340" s="302" t="str">
        <f t="shared" si="441"/>
        <v/>
      </c>
      <c r="AW340" s="301" t="str">
        <f t="shared" si="471"/>
        <v/>
      </c>
      <c r="AX340" s="302" t="str">
        <f t="shared" si="442"/>
        <v/>
      </c>
      <c r="AY340" s="301" t="str">
        <f t="shared" si="472"/>
        <v/>
      </c>
      <c r="AZ340" s="302" t="str">
        <f t="shared" si="443"/>
        <v/>
      </c>
      <c r="BA340" s="301" t="str">
        <f t="shared" si="446"/>
        <v/>
      </c>
      <c r="BB340" s="302" t="str">
        <f t="shared" si="444"/>
        <v/>
      </c>
      <c r="BC340" s="301" t="str">
        <f t="shared" si="447"/>
        <v/>
      </c>
      <c r="BD340" s="302" t="str">
        <f t="shared" si="445"/>
        <v/>
      </c>
      <c r="BE340" s="301" t="str">
        <f t="shared" si="448"/>
        <v/>
      </c>
    </row>
    <row r="341" spans="1:57" ht="26.25" hidden="1" customHeight="1">
      <c r="A341" s="242">
        <f t="shared" si="473"/>
        <v>206</v>
      </c>
      <c r="B341" s="475"/>
      <c r="C341" s="474" t="str">
        <f t="shared" si="418"/>
        <v/>
      </c>
      <c r="D341" s="302" t="str">
        <f t="shared" ca="1" si="419"/>
        <v/>
      </c>
      <c r="E341" s="301" t="str">
        <f t="shared" si="449"/>
        <v/>
      </c>
      <c r="F341" s="302" t="str">
        <f t="shared" ca="1" si="420"/>
        <v/>
      </c>
      <c r="G341" s="301" t="str">
        <f t="shared" si="450"/>
        <v/>
      </c>
      <c r="H341" s="302" t="str">
        <f t="shared" ca="1" si="421"/>
        <v/>
      </c>
      <c r="I341" s="301" t="str">
        <f t="shared" si="451"/>
        <v/>
      </c>
      <c r="J341" s="302" t="str">
        <f t="shared" ca="1" si="422"/>
        <v/>
      </c>
      <c r="K341" s="301" t="str">
        <f t="shared" si="452"/>
        <v/>
      </c>
      <c r="L341" s="302" t="str">
        <f t="shared" ca="1" si="423"/>
        <v/>
      </c>
      <c r="M341" s="301" t="str">
        <f t="shared" si="453"/>
        <v/>
      </c>
      <c r="N341" s="302" t="str">
        <f t="shared" ca="1" si="424"/>
        <v/>
      </c>
      <c r="O341" s="301" t="str">
        <f t="shared" si="454"/>
        <v/>
      </c>
      <c r="P341" s="302" t="str">
        <f t="shared" ca="1" si="425"/>
        <v/>
      </c>
      <c r="Q341" s="301" t="str">
        <f t="shared" si="455"/>
        <v/>
      </c>
      <c r="R341" s="302" t="str">
        <f t="shared" ca="1" si="426"/>
        <v/>
      </c>
      <c r="S341" s="301" t="str">
        <f t="shared" si="456"/>
        <v/>
      </c>
      <c r="T341" s="302" t="str">
        <f t="shared" si="427"/>
        <v/>
      </c>
      <c r="U341" s="301" t="str">
        <f t="shared" si="457"/>
        <v/>
      </c>
      <c r="V341" s="302" t="str">
        <f t="shared" si="428"/>
        <v/>
      </c>
      <c r="W341" s="301" t="str">
        <f t="shared" si="458"/>
        <v/>
      </c>
      <c r="X341" s="302" t="str">
        <f t="shared" si="429"/>
        <v/>
      </c>
      <c r="Y341" s="301" t="str">
        <f t="shared" si="459"/>
        <v/>
      </c>
      <c r="Z341" s="302" t="str">
        <f t="shared" si="430"/>
        <v/>
      </c>
      <c r="AA341" s="301" t="str">
        <f t="shared" si="460"/>
        <v/>
      </c>
      <c r="AB341" s="302" t="str">
        <f t="shared" si="431"/>
        <v/>
      </c>
      <c r="AC341" s="301" t="str">
        <f t="shared" si="461"/>
        <v/>
      </c>
      <c r="AD341" s="302" t="str">
        <f t="shared" si="432"/>
        <v/>
      </c>
      <c r="AE341" s="301" t="str">
        <f t="shared" si="462"/>
        <v/>
      </c>
      <c r="AF341" s="302" t="str">
        <f t="shared" si="433"/>
        <v/>
      </c>
      <c r="AG341" s="301" t="str">
        <f t="shared" si="463"/>
        <v/>
      </c>
      <c r="AH341" s="302" t="str">
        <f t="shared" si="434"/>
        <v/>
      </c>
      <c r="AI341" s="301" t="str">
        <f t="shared" si="464"/>
        <v/>
      </c>
      <c r="AJ341" s="302" t="str">
        <f t="shared" si="435"/>
        <v/>
      </c>
      <c r="AK341" s="301" t="str">
        <f t="shared" si="465"/>
        <v/>
      </c>
      <c r="AL341" s="302" t="str">
        <f t="shared" si="436"/>
        <v/>
      </c>
      <c r="AM341" s="301" t="str">
        <f t="shared" si="466"/>
        <v/>
      </c>
      <c r="AN341" s="302" t="str">
        <f t="shared" si="437"/>
        <v/>
      </c>
      <c r="AO341" s="301" t="str">
        <f t="shared" si="467"/>
        <v/>
      </c>
      <c r="AP341" s="302" t="str">
        <f t="shared" si="438"/>
        <v/>
      </c>
      <c r="AQ341" s="301" t="str">
        <f t="shared" si="468"/>
        <v/>
      </c>
      <c r="AR341" s="302" t="str">
        <f t="shared" si="439"/>
        <v/>
      </c>
      <c r="AS341" s="301" t="str">
        <f t="shared" si="469"/>
        <v/>
      </c>
      <c r="AT341" s="302" t="str">
        <f t="shared" si="440"/>
        <v/>
      </c>
      <c r="AU341" s="301" t="str">
        <f t="shared" si="470"/>
        <v/>
      </c>
      <c r="AV341" s="302" t="str">
        <f t="shared" si="441"/>
        <v/>
      </c>
      <c r="AW341" s="301" t="str">
        <f t="shared" si="471"/>
        <v/>
      </c>
      <c r="AX341" s="302" t="str">
        <f t="shared" si="442"/>
        <v/>
      </c>
      <c r="AY341" s="301" t="str">
        <f t="shared" si="472"/>
        <v/>
      </c>
      <c r="AZ341" s="302" t="str">
        <f t="shared" si="443"/>
        <v/>
      </c>
      <c r="BA341" s="301" t="str">
        <f t="shared" si="446"/>
        <v/>
      </c>
      <c r="BB341" s="302" t="str">
        <f t="shared" si="444"/>
        <v/>
      </c>
      <c r="BC341" s="301" t="str">
        <f t="shared" si="447"/>
        <v/>
      </c>
      <c r="BD341" s="302" t="str">
        <f t="shared" si="445"/>
        <v/>
      </c>
      <c r="BE341" s="301" t="str">
        <f t="shared" si="448"/>
        <v/>
      </c>
    </row>
    <row r="342" spans="1:57" ht="26.25" hidden="1" customHeight="1">
      <c r="A342" s="242">
        <f t="shared" si="473"/>
        <v>207</v>
      </c>
      <c r="B342" s="475"/>
      <c r="C342" s="474" t="str">
        <f t="shared" si="418"/>
        <v/>
      </c>
      <c r="D342" s="302" t="str">
        <f t="shared" ca="1" si="419"/>
        <v/>
      </c>
      <c r="E342" s="301" t="str">
        <f t="shared" si="449"/>
        <v/>
      </c>
      <c r="F342" s="302" t="str">
        <f t="shared" ca="1" si="420"/>
        <v/>
      </c>
      <c r="G342" s="301" t="str">
        <f t="shared" si="450"/>
        <v/>
      </c>
      <c r="H342" s="302" t="str">
        <f t="shared" ca="1" si="421"/>
        <v/>
      </c>
      <c r="I342" s="301" t="str">
        <f t="shared" si="451"/>
        <v/>
      </c>
      <c r="J342" s="302" t="str">
        <f t="shared" ca="1" si="422"/>
        <v/>
      </c>
      <c r="K342" s="301" t="str">
        <f t="shared" si="452"/>
        <v/>
      </c>
      <c r="L342" s="302" t="str">
        <f t="shared" ca="1" si="423"/>
        <v/>
      </c>
      <c r="M342" s="301" t="str">
        <f t="shared" si="453"/>
        <v/>
      </c>
      <c r="N342" s="302" t="str">
        <f t="shared" ca="1" si="424"/>
        <v/>
      </c>
      <c r="O342" s="301" t="str">
        <f t="shared" si="454"/>
        <v/>
      </c>
      <c r="P342" s="302" t="str">
        <f t="shared" ca="1" si="425"/>
        <v/>
      </c>
      <c r="Q342" s="301" t="str">
        <f t="shared" si="455"/>
        <v/>
      </c>
      <c r="R342" s="302" t="str">
        <f t="shared" ca="1" si="426"/>
        <v/>
      </c>
      <c r="S342" s="301" t="str">
        <f t="shared" si="456"/>
        <v/>
      </c>
      <c r="T342" s="302" t="str">
        <f t="shared" si="427"/>
        <v/>
      </c>
      <c r="U342" s="301" t="str">
        <f t="shared" si="457"/>
        <v/>
      </c>
      <c r="V342" s="302" t="str">
        <f t="shared" si="428"/>
        <v/>
      </c>
      <c r="W342" s="301" t="str">
        <f t="shared" si="458"/>
        <v/>
      </c>
      <c r="X342" s="302" t="str">
        <f t="shared" si="429"/>
        <v/>
      </c>
      <c r="Y342" s="301" t="str">
        <f t="shared" si="459"/>
        <v/>
      </c>
      <c r="Z342" s="302" t="str">
        <f t="shared" si="430"/>
        <v/>
      </c>
      <c r="AA342" s="301" t="str">
        <f t="shared" si="460"/>
        <v/>
      </c>
      <c r="AB342" s="302" t="str">
        <f t="shared" si="431"/>
        <v/>
      </c>
      <c r="AC342" s="301" t="str">
        <f t="shared" si="461"/>
        <v/>
      </c>
      <c r="AD342" s="302" t="str">
        <f t="shared" si="432"/>
        <v/>
      </c>
      <c r="AE342" s="301" t="str">
        <f t="shared" si="462"/>
        <v/>
      </c>
      <c r="AF342" s="302" t="str">
        <f t="shared" si="433"/>
        <v/>
      </c>
      <c r="AG342" s="301" t="str">
        <f t="shared" si="463"/>
        <v/>
      </c>
      <c r="AH342" s="302" t="str">
        <f t="shared" si="434"/>
        <v/>
      </c>
      <c r="AI342" s="301" t="str">
        <f t="shared" si="464"/>
        <v/>
      </c>
      <c r="AJ342" s="302" t="str">
        <f t="shared" si="435"/>
        <v/>
      </c>
      <c r="AK342" s="301" t="str">
        <f t="shared" si="465"/>
        <v/>
      </c>
      <c r="AL342" s="302" t="str">
        <f t="shared" si="436"/>
        <v/>
      </c>
      <c r="AM342" s="301" t="str">
        <f t="shared" si="466"/>
        <v/>
      </c>
      <c r="AN342" s="302" t="str">
        <f t="shared" si="437"/>
        <v/>
      </c>
      <c r="AO342" s="301" t="str">
        <f t="shared" si="467"/>
        <v/>
      </c>
      <c r="AP342" s="302" t="str">
        <f t="shared" si="438"/>
        <v/>
      </c>
      <c r="AQ342" s="301" t="str">
        <f t="shared" si="468"/>
        <v/>
      </c>
      <c r="AR342" s="302" t="str">
        <f t="shared" si="439"/>
        <v/>
      </c>
      <c r="AS342" s="301" t="str">
        <f t="shared" si="469"/>
        <v/>
      </c>
      <c r="AT342" s="302" t="str">
        <f t="shared" si="440"/>
        <v/>
      </c>
      <c r="AU342" s="301" t="str">
        <f t="shared" si="470"/>
        <v/>
      </c>
      <c r="AV342" s="302" t="str">
        <f t="shared" si="441"/>
        <v/>
      </c>
      <c r="AW342" s="301" t="str">
        <f t="shared" si="471"/>
        <v/>
      </c>
      <c r="AX342" s="302" t="str">
        <f t="shared" si="442"/>
        <v/>
      </c>
      <c r="AY342" s="301" t="str">
        <f t="shared" si="472"/>
        <v/>
      </c>
      <c r="AZ342" s="302" t="str">
        <f t="shared" si="443"/>
        <v/>
      </c>
      <c r="BA342" s="301" t="str">
        <f t="shared" si="446"/>
        <v/>
      </c>
      <c r="BB342" s="302" t="str">
        <f t="shared" si="444"/>
        <v/>
      </c>
      <c r="BC342" s="301" t="str">
        <f t="shared" si="447"/>
        <v/>
      </c>
      <c r="BD342" s="302" t="str">
        <f t="shared" si="445"/>
        <v/>
      </c>
      <c r="BE342" s="301" t="str">
        <f t="shared" si="448"/>
        <v/>
      </c>
    </row>
    <row r="343" spans="1:57" ht="26.25" hidden="1" customHeight="1">
      <c r="A343" s="242">
        <f t="shared" si="473"/>
        <v>208</v>
      </c>
      <c r="B343" s="475"/>
      <c r="C343" s="474" t="str">
        <f t="shared" si="418"/>
        <v/>
      </c>
      <c r="D343" s="302" t="str">
        <f t="shared" ca="1" si="419"/>
        <v/>
      </c>
      <c r="E343" s="301" t="str">
        <f t="shared" si="449"/>
        <v/>
      </c>
      <c r="F343" s="302" t="str">
        <f t="shared" ca="1" si="420"/>
        <v/>
      </c>
      <c r="G343" s="301" t="str">
        <f t="shared" si="450"/>
        <v/>
      </c>
      <c r="H343" s="302" t="str">
        <f t="shared" ca="1" si="421"/>
        <v/>
      </c>
      <c r="I343" s="301" t="str">
        <f t="shared" si="451"/>
        <v/>
      </c>
      <c r="J343" s="302" t="str">
        <f t="shared" ca="1" si="422"/>
        <v/>
      </c>
      <c r="K343" s="301" t="str">
        <f t="shared" si="452"/>
        <v/>
      </c>
      <c r="L343" s="302" t="str">
        <f t="shared" ca="1" si="423"/>
        <v/>
      </c>
      <c r="M343" s="301" t="str">
        <f t="shared" si="453"/>
        <v/>
      </c>
      <c r="N343" s="302" t="str">
        <f t="shared" ca="1" si="424"/>
        <v/>
      </c>
      <c r="O343" s="301" t="str">
        <f t="shared" si="454"/>
        <v/>
      </c>
      <c r="P343" s="302" t="str">
        <f t="shared" ca="1" si="425"/>
        <v/>
      </c>
      <c r="Q343" s="301" t="str">
        <f t="shared" si="455"/>
        <v/>
      </c>
      <c r="R343" s="302" t="str">
        <f t="shared" ca="1" si="426"/>
        <v/>
      </c>
      <c r="S343" s="301" t="str">
        <f t="shared" si="456"/>
        <v/>
      </c>
      <c r="T343" s="302" t="str">
        <f t="shared" si="427"/>
        <v/>
      </c>
      <c r="U343" s="301" t="str">
        <f t="shared" si="457"/>
        <v/>
      </c>
      <c r="V343" s="302" t="str">
        <f t="shared" si="428"/>
        <v/>
      </c>
      <c r="W343" s="301" t="str">
        <f t="shared" si="458"/>
        <v/>
      </c>
      <c r="X343" s="302" t="str">
        <f t="shared" si="429"/>
        <v/>
      </c>
      <c r="Y343" s="301" t="str">
        <f t="shared" si="459"/>
        <v/>
      </c>
      <c r="Z343" s="302" t="str">
        <f t="shared" si="430"/>
        <v/>
      </c>
      <c r="AA343" s="301" t="str">
        <f t="shared" si="460"/>
        <v/>
      </c>
      <c r="AB343" s="302" t="str">
        <f t="shared" si="431"/>
        <v/>
      </c>
      <c r="AC343" s="301" t="str">
        <f t="shared" si="461"/>
        <v/>
      </c>
      <c r="AD343" s="302" t="str">
        <f t="shared" si="432"/>
        <v/>
      </c>
      <c r="AE343" s="301" t="str">
        <f t="shared" si="462"/>
        <v/>
      </c>
      <c r="AF343" s="302" t="str">
        <f t="shared" si="433"/>
        <v/>
      </c>
      <c r="AG343" s="301" t="str">
        <f t="shared" si="463"/>
        <v/>
      </c>
      <c r="AH343" s="302" t="str">
        <f t="shared" si="434"/>
        <v/>
      </c>
      <c r="AI343" s="301" t="str">
        <f t="shared" si="464"/>
        <v/>
      </c>
      <c r="AJ343" s="302" t="str">
        <f t="shared" si="435"/>
        <v/>
      </c>
      <c r="AK343" s="301" t="str">
        <f t="shared" si="465"/>
        <v/>
      </c>
      <c r="AL343" s="302" t="str">
        <f t="shared" si="436"/>
        <v/>
      </c>
      <c r="AM343" s="301" t="str">
        <f t="shared" si="466"/>
        <v/>
      </c>
      <c r="AN343" s="302" t="str">
        <f t="shared" si="437"/>
        <v/>
      </c>
      <c r="AO343" s="301" t="str">
        <f t="shared" si="467"/>
        <v/>
      </c>
      <c r="AP343" s="302" t="str">
        <f t="shared" si="438"/>
        <v/>
      </c>
      <c r="AQ343" s="301" t="str">
        <f t="shared" si="468"/>
        <v/>
      </c>
      <c r="AR343" s="302" t="str">
        <f t="shared" si="439"/>
        <v/>
      </c>
      <c r="AS343" s="301" t="str">
        <f t="shared" si="469"/>
        <v/>
      </c>
      <c r="AT343" s="302" t="str">
        <f t="shared" si="440"/>
        <v/>
      </c>
      <c r="AU343" s="301" t="str">
        <f t="shared" si="470"/>
        <v/>
      </c>
      <c r="AV343" s="302" t="str">
        <f t="shared" si="441"/>
        <v/>
      </c>
      <c r="AW343" s="301" t="str">
        <f t="shared" si="471"/>
        <v/>
      </c>
      <c r="AX343" s="302" t="str">
        <f t="shared" si="442"/>
        <v/>
      </c>
      <c r="AY343" s="301" t="str">
        <f t="shared" si="472"/>
        <v/>
      </c>
      <c r="AZ343" s="302" t="str">
        <f t="shared" si="443"/>
        <v/>
      </c>
      <c r="BA343" s="301" t="str">
        <f t="shared" si="446"/>
        <v/>
      </c>
      <c r="BB343" s="302" t="str">
        <f t="shared" si="444"/>
        <v/>
      </c>
      <c r="BC343" s="301" t="str">
        <f t="shared" si="447"/>
        <v/>
      </c>
      <c r="BD343" s="302" t="str">
        <f t="shared" si="445"/>
        <v/>
      </c>
      <c r="BE343" s="301" t="str">
        <f t="shared" si="448"/>
        <v/>
      </c>
    </row>
    <row r="344" spans="1:57" ht="26.25" hidden="1" customHeight="1">
      <c r="A344" s="242">
        <f t="shared" si="473"/>
        <v>209</v>
      </c>
      <c r="B344" s="475"/>
      <c r="C344" s="474" t="str">
        <f t="shared" si="418"/>
        <v/>
      </c>
      <c r="D344" s="302" t="str">
        <f t="shared" ca="1" si="419"/>
        <v/>
      </c>
      <c r="E344" s="301" t="str">
        <f t="shared" si="449"/>
        <v/>
      </c>
      <c r="F344" s="302" t="str">
        <f t="shared" ca="1" si="420"/>
        <v/>
      </c>
      <c r="G344" s="301" t="str">
        <f t="shared" si="450"/>
        <v/>
      </c>
      <c r="H344" s="302" t="str">
        <f t="shared" ca="1" si="421"/>
        <v/>
      </c>
      <c r="I344" s="301" t="str">
        <f t="shared" si="451"/>
        <v/>
      </c>
      <c r="J344" s="302" t="str">
        <f t="shared" ca="1" si="422"/>
        <v/>
      </c>
      <c r="K344" s="301" t="str">
        <f t="shared" si="452"/>
        <v/>
      </c>
      <c r="L344" s="302" t="str">
        <f t="shared" ca="1" si="423"/>
        <v/>
      </c>
      <c r="M344" s="301" t="str">
        <f t="shared" si="453"/>
        <v/>
      </c>
      <c r="N344" s="302" t="str">
        <f t="shared" ca="1" si="424"/>
        <v/>
      </c>
      <c r="O344" s="301" t="str">
        <f t="shared" si="454"/>
        <v/>
      </c>
      <c r="P344" s="302" t="str">
        <f t="shared" ca="1" si="425"/>
        <v/>
      </c>
      <c r="Q344" s="301" t="str">
        <f t="shared" si="455"/>
        <v/>
      </c>
      <c r="R344" s="302" t="str">
        <f t="shared" ca="1" si="426"/>
        <v/>
      </c>
      <c r="S344" s="301" t="str">
        <f t="shared" si="456"/>
        <v/>
      </c>
      <c r="T344" s="302" t="str">
        <f t="shared" si="427"/>
        <v/>
      </c>
      <c r="U344" s="301" t="str">
        <f t="shared" si="457"/>
        <v/>
      </c>
      <c r="V344" s="302" t="str">
        <f t="shared" si="428"/>
        <v/>
      </c>
      <c r="W344" s="301" t="str">
        <f t="shared" si="458"/>
        <v/>
      </c>
      <c r="X344" s="302" t="str">
        <f t="shared" si="429"/>
        <v/>
      </c>
      <c r="Y344" s="301" t="str">
        <f t="shared" si="459"/>
        <v/>
      </c>
      <c r="Z344" s="302" t="str">
        <f t="shared" si="430"/>
        <v/>
      </c>
      <c r="AA344" s="301" t="str">
        <f t="shared" si="460"/>
        <v/>
      </c>
      <c r="AB344" s="302" t="str">
        <f t="shared" si="431"/>
        <v/>
      </c>
      <c r="AC344" s="301" t="str">
        <f t="shared" si="461"/>
        <v/>
      </c>
      <c r="AD344" s="302" t="str">
        <f t="shared" si="432"/>
        <v/>
      </c>
      <c r="AE344" s="301" t="str">
        <f t="shared" si="462"/>
        <v/>
      </c>
      <c r="AF344" s="302" t="str">
        <f t="shared" si="433"/>
        <v/>
      </c>
      <c r="AG344" s="301" t="str">
        <f t="shared" si="463"/>
        <v/>
      </c>
      <c r="AH344" s="302" t="str">
        <f t="shared" si="434"/>
        <v/>
      </c>
      <c r="AI344" s="301" t="str">
        <f t="shared" si="464"/>
        <v/>
      </c>
      <c r="AJ344" s="302" t="str">
        <f t="shared" si="435"/>
        <v/>
      </c>
      <c r="AK344" s="301" t="str">
        <f t="shared" si="465"/>
        <v/>
      </c>
      <c r="AL344" s="302" t="str">
        <f t="shared" si="436"/>
        <v/>
      </c>
      <c r="AM344" s="301" t="str">
        <f t="shared" si="466"/>
        <v/>
      </c>
      <c r="AN344" s="302" t="str">
        <f t="shared" si="437"/>
        <v/>
      </c>
      <c r="AO344" s="301" t="str">
        <f t="shared" si="467"/>
        <v/>
      </c>
      <c r="AP344" s="302" t="str">
        <f t="shared" si="438"/>
        <v/>
      </c>
      <c r="AQ344" s="301" t="str">
        <f t="shared" si="468"/>
        <v/>
      </c>
      <c r="AR344" s="302" t="str">
        <f t="shared" si="439"/>
        <v/>
      </c>
      <c r="AS344" s="301" t="str">
        <f t="shared" si="469"/>
        <v/>
      </c>
      <c r="AT344" s="302" t="str">
        <f t="shared" si="440"/>
        <v/>
      </c>
      <c r="AU344" s="301" t="str">
        <f t="shared" si="470"/>
        <v/>
      </c>
      <c r="AV344" s="302" t="str">
        <f t="shared" si="441"/>
        <v/>
      </c>
      <c r="AW344" s="301" t="str">
        <f t="shared" si="471"/>
        <v/>
      </c>
      <c r="AX344" s="302" t="str">
        <f t="shared" si="442"/>
        <v/>
      </c>
      <c r="AY344" s="301" t="str">
        <f t="shared" si="472"/>
        <v/>
      </c>
      <c r="AZ344" s="302" t="str">
        <f t="shared" si="443"/>
        <v/>
      </c>
      <c r="BA344" s="301" t="str">
        <f t="shared" si="446"/>
        <v/>
      </c>
      <c r="BB344" s="302" t="str">
        <f t="shared" si="444"/>
        <v/>
      </c>
      <c r="BC344" s="301" t="str">
        <f t="shared" si="447"/>
        <v/>
      </c>
      <c r="BD344" s="302" t="str">
        <f t="shared" si="445"/>
        <v/>
      </c>
      <c r="BE344" s="301" t="str">
        <f t="shared" si="448"/>
        <v/>
      </c>
    </row>
    <row r="345" spans="1:57" ht="26.25" hidden="1" customHeight="1">
      <c r="A345" s="242">
        <f t="shared" si="473"/>
        <v>210</v>
      </c>
      <c r="B345" s="475"/>
      <c r="C345" s="474" t="str">
        <f t="shared" si="418"/>
        <v/>
      </c>
      <c r="D345" s="302" t="str">
        <f t="shared" ca="1" si="419"/>
        <v/>
      </c>
      <c r="E345" s="301" t="str">
        <f t="shared" si="449"/>
        <v/>
      </c>
      <c r="F345" s="302" t="str">
        <f t="shared" ca="1" si="420"/>
        <v/>
      </c>
      <c r="G345" s="301" t="str">
        <f t="shared" si="450"/>
        <v/>
      </c>
      <c r="H345" s="302" t="str">
        <f t="shared" ca="1" si="421"/>
        <v/>
      </c>
      <c r="I345" s="301" t="str">
        <f t="shared" si="451"/>
        <v/>
      </c>
      <c r="J345" s="302" t="str">
        <f t="shared" ca="1" si="422"/>
        <v/>
      </c>
      <c r="K345" s="301" t="str">
        <f t="shared" si="452"/>
        <v/>
      </c>
      <c r="L345" s="302" t="str">
        <f t="shared" ca="1" si="423"/>
        <v/>
      </c>
      <c r="M345" s="301" t="str">
        <f t="shared" si="453"/>
        <v/>
      </c>
      <c r="N345" s="302" t="str">
        <f t="shared" ca="1" si="424"/>
        <v/>
      </c>
      <c r="O345" s="301" t="str">
        <f t="shared" si="454"/>
        <v/>
      </c>
      <c r="P345" s="302" t="str">
        <f t="shared" ca="1" si="425"/>
        <v/>
      </c>
      <c r="Q345" s="301" t="str">
        <f t="shared" si="455"/>
        <v/>
      </c>
      <c r="R345" s="302" t="str">
        <f t="shared" ca="1" si="426"/>
        <v/>
      </c>
      <c r="S345" s="301" t="str">
        <f t="shared" si="456"/>
        <v/>
      </c>
      <c r="T345" s="302" t="str">
        <f t="shared" si="427"/>
        <v/>
      </c>
      <c r="U345" s="301" t="str">
        <f t="shared" si="457"/>
        <v/>
      </c>
      <c r="V345" s="302" t="str">
        <f t="shared" si="428"/>
        <v/>
      </c>
      <c r="W345" s="301" t="str">
        <f t="shared" si="458"/>
        <v/>
      </c>
      <c r="X345" s="302" t="str">
        <f t="shared" si="429"/>
        <v/>
      </c>
      <c r="Y345" s="301" t="str">
        <f t="shared" si="459"/>
        <v/>
      </c>
      <c r="Z345" s="302" t="str">
        <f t="shared" si="430"/>
        <v/>
      </c>
      <c r="AA345" s="301" t="str">
        <f t="shared" si="460"/>
        <v/>
      </c>
      <c r="AB345" s="302" t="str">
        <f t="shared" si="431"/>
        <v/>
      </c>
      <c r="AC345" s="301" t="str">
        <f t="shared" si="461"/>
        <v/>
      </c>
      <c r="AD345" s="302" t="str">
        <f t="shared" si="432"/>
        <v/>
      </c>
      <c r="AE345" s="301" t="str">
        <f t="shared" si="462"/>
        <v/>
      </c>
      <c r="AF345" s="302" t="str">
        <f t="shared" si="433"/>
        <v/>
      </c>
      <c r="AG345" s="301" t="str">
        <f t="shared" si="463"/>
        <v/>
      </c>
      <c r="AH345" s="302" t="str">
        <f t="shared" si="434"/>
        <v/>
      </c>
      <c r="AI345" s="301" t="str">
        <f t="shared" si="464"/>
        <v/>
      </c>
      <c r="AJ345" s="302" t="str">
        <f t="shared" si="435"/>
        <v/>
      </c>
      <c r="AK345" s="301" t="str">
        <f t="shared" si="465"/>
        <v/>
      </c>
      <c r="AL345" s="302" t="str">
        <f t="shared" si="436"/>
        <v/>
      </c>
      <c r="AM345" s="301" t="str">
        <f t="shared" si="466"/>
        <v/>
      </c>
      <c r="AN345" s="302" t="str">
        <f t="shared" si="437"/>
        <v/>
      </c>
      <c r="AO345" s="301" t="str">
        <f t="shared" si="467"/>
        <v/>
      </c>
      <c r="AP345" s="302" t="str">
        <f t="shared" si="438"/>
        <v/>
      </c>
      <c r="AQ345" s="301" t="str">
        <f t="shared" si="468"/>
        <v/>
      </c>
      <c r="AR345" s="302" t="str">
        <f t="shared" si="439"/>
        <v/>
      </c>
      <c r="AS345" s="301" t="str">
        <f t="shared" si="469"/>
        <v/>
      </c>
      <c r="AT345" s="302" t="str">
        <f t="shared" si="440"/>
        <v/>
      </c>
      <c r="AU345" s="301" t="str">
        <f t="shared" si="470"/>
        <v/>
      </c>
      <c r="AV345" s="302" t="str">
        <f t="shared" si="441"/>
        <v/>
      </c>
      <c r="AW345" s="301" t="str">
        <f t="shared" si="471"/>
        <v/>
      </c>
      <c r="AX345" s="302" t="str">
        <f t="shared" si="442"/>
        <v/>
      </c>
      <c r="AY345" s="301" t="str">
        <f t="shared" si="472"/>
        <v/>
      </c>
      <c r="AZ345" s="302" t="str">
        <f t="shared" si="443"/>
        <v/>
      </c>
      <c r="BA345" s="301" t="str">
        <f t="shared" si="446"/>
        <v/>
      </c>
      <c r="BB345" s="302" t="str">
        <f t="shared" si="444"/>
        <v/>
      </c>
      <c r="BC345" s="301" t="str">
        <f t="shared" si="447"/>
        <v/>
      </c>
      <c r="BD345" s="302" t="str">
        <f t="shared" si="445"/>
        <v/>
      </c>
      <c r="BE345" s="301" t="str">
        <f t="shared" si="448"/>
        <v/>
      </c>
    </row>
    <row r="346" spans="1:57" ht="26.25" hidden="1" customHeight="1">
      <c r="A346" s="242">
        <f t="shared" si="473"/>
        <v>211</v>
      </c>
      <c r="B346" s="475"/>
      <c r="C346" s="474" t="str">
        <f t="shared" si="418"/>
        <v/>
      </c>
      <c r="D346" s="302" t="str">
        <f t="shared" ca="1" si="419"/>
        <v/>
      </c>
      <c r="E346" s="301" t="str">
        <f t="shared" ref="E346:E352" si="474">IF($B346="","",IF(D346="","",IF($L$4="Media aritmética",(D346&lt;=$C346)*($H$5/$C$5)+(D346&gt;$C346)*0,IF(AND(ROUND(AVERAGE($D346,$F346,$H346,$J346,$L346,$N346,$P346,$R346,$T346,$V346,$X346,$Z346,$AB346,$AD346,$AF346,$AH346,$AJ346,AL346,AN346,AP346,AR346,AT346,AV346,AX346,AZ346,BB346,BD346,BF346,BH346,BJ346),2)-$C346/2&lt;=D346,(ROUND(AVERAGE($D346,$F346,$H346,$J346,$L346,$N346,$P346,$R346,$T346,$V346,$X346,$Z346,$AB346,$AD346,$AF346,$AH346,$AJ346,AL346,AN346,AP346,AR346,AT346,AV346,AX346,AZ346,BB346,BD346,BF346,BH346,BJ346),2)+$C346/2&gt;D346)),($H$5/$C$5),0))))</f>
        <v/>
      </c>
      <c r="F346" s="302" t="str">
        <f t="shared" ca="1" si="420"/>
        <v/>
      </c>
      <c r="G346" s="301" t="str">
        <f t="shared" ref="G346:G352" si="475">IF($B346="","",IF(F346="","",IF($L$4="Media aritmética",(F346&lt;=$C346)*($H$5/$C$5)+(F346&gt;$C346)*0,IF(AND(ROUND(AVERAGE($D346,$F346,$H346,$J346,$L346,$N346,$P346,$R346,$T346,$V346,$X346,$Z346,$AB346,$AD346,$AF346,$AH346,$AJ346,AL346,AN346,AP346,AR346,AT346,AV346,AX346,AZ346,BB346,BD346,BF346,BH346,BJ346),2)-$C346/2&lt;=F346,(ROUND(AVERAGE($D346,$F346,$H346,$J346,$L346,$N346,$P346,$R346,$T346,$V346,$X346,$Z346,$AB346,$AD346,$AF346,$AH346,$AJ346,AL346,AN346,AP346,AR346,AT346,AV346,AX346,AZ346,BB346,BD346,BF346,BH346,BJ346),2)+$C346/2&gt;F346)),($H$5/$C$5),0))))</f>
        <v/>
      </c>
      <c r="H346" s="302" t="str">
        <f t="shared" ca="1" si="421"/>
        <v/>
      </c>
      <c r="I346" s="301" t="str">
        <f t="shared" ref="I346:I352" si="476">IF($B346="","",IF(H346="","",IF($L$4="Media aritmética",(H346&lt;=$C346)*($H$5/$C$5)+(H346&gt;$C346)*0,IF(AND(ROUND(AVERAGE($D346,$F346,$H346,$J346,$L346,$N346,$P346,$R346,$T346,$V346,$X346,$Z346,$AB346,$AD346,$AF346,$AH346,$AJ346,AL346,AN346,AP346,AR346,AT346,AV346,AX346,AZ346,BB346,BD346,BF346,BH346,BJ346),2)-$C346/2&lt;=H346,(ROUND(AVERAGE($D346,$F346,$H346,$J346,$L346,$N346,$P346,$R346,$T346,$V346,$X346,$Z346,$AB346,$AD346,$AF346,$AH346,$AJ346,AL346,AN346,AP346,AR346,AT346,AV346,AX346,AZ346,BB346,BD346,BF346,BH346,BJ346),2)+$C346/2&gt;H346)),($H$5/$C$5),0))))</f>
        <v/>
      </c>
      <c r="J346" s="302" t="str">
        <f t="shared" ca="1" si="422"/>
        <v/>
      </c>
      <c r="K346" s="301" t="str">
        <f t="shared" ref="K346:K352" si="477">IF($B346="","",IF(J346="","",IF($L$4="Media aritmética",(J346&lt;=$C346)*($H$5/$C$5)+(J346&gt;$C346)*0,IF(AND(ROUND(AVERAGE($D346,$F346,$H346,$J346,$L346,$N346,$P346,$R346,$T346,$V346,$X346,$Z346,$AB346,$AD346,$AF346,$AH346,$AJ346,AL346,AN346,AP346,AR346,AT346,AV346,AX346,AZ346,BB346,BD346,BF346,BH346,BJ346),2)-$C346/2&lt;=J346,(ROUND(AVERAGE($D346,$F346,$H346,$J346,$L346,$N346,$P346,$R346,$T346,$V346,$X346,$Z346,$AB346,$AD346,$AF346,$AH346,$AJ346,AL346,AN346,AP346,AR346,AT346,AV346,AX346,AZ346,BB346,BD346,BF346,BH346,BJ346),2)+$C346/2&gt;J346)),($H$5/$C$5),0))))</f>
        <v/>
      </c>
      <c r="L346" s="302" t="str">
        <f t="shared" ca="1" si="423"/>
        <v/>
      </c>
      <c r="M346" s="301" t="str">
        <f t="shared" ref="M346:M352" si="478">IF($B346="","",IF(L346="","",IF($L$4="Media aritmética",(L346&lt;=$C346)*($H$5/$C$5)+(L346&gt;$C346)*0,IF(AND(ROUND(AVERAGE($D346,$F346,$H346,$J346,$L346,$N346,$P346,$R346,$T346,$V346,$X346,$Z346,$AB346,$AD346,$AF346,$AH346,$AJ346,AL346,AN346,AP346,AR346,AT346,AV346,AX346,AZ346,BB346,BD346,BF346,BH346,BJ346),2)-$C346/2&lt;=L346,(ROUND(AVERAGE($D346,$F346,$H346,$J346,$L346,$N346,$P346,$R346,$T346,$V346,$X346,$Z346,$AB346,$AD346,$AF346,$AH346,$AJ346,AL346,AN346,AP346,AR346,AT346,AV346,AX346,AZ346,BB346,BD346,BF346,BH346,BJ346),2)+$C346/2&gt;L346)),($H$5/$C$5),0))))</f>
        <v/>
      </c>
      <c r="N346" s="302" t="str">
        <f t="shared" ca="1" si="424"/>
        <v/>
      </c>
      <c r="O346" s="301" t="str">
        <f t="shared" ref="O346:O352" si="479">IF($B346="","",IF(N346="","",IF($L$4="Media aritmética",(N346&lt;=$C346)*($H$5/$C$5)+(N346&gt;$C346)*0,IF(AND(ROUND(AVERAGE($D346,$F346,$H346,$J346,$L346,$N346,$P346,$R346,$T346,$V346,$X346,$Z346,$AB346,$AD346,$AF346,$AH346,$AJ346,AL346,AN346,AP346,AR346,AT346,AV346,AX346,AZ346,BB346,BD346,BF346,BH346,BJ346),2)-$C346/2&lt;=N346,(ROUND(AVERAGE($D346,$F346,$H346,$J346,$L346,$N346,$P346,$R346,$T346,$V346,$X346,$Z346,$AB346,$AD346,$AF346,$AH346,$AJ346,AL346,AN346,AP346,AR346,AT346,AV346,AX346,AZ346,BB346,BD346,BF346,BH346,BJ346),2)+$C346/2&gt;N346)),($H$5/$C$5),0))))</f>
        <v/>
      </c>
      <c r="P346" s="302" t="str">
        <f t="shared" ca="1" si="425"/>
        <v/>
      </c>
      <c r="Q346" s="301" t="str">
        <f t="shared" ref="Q346:Q352" si="480">IF($B346="","",IF(P346="","",IF($L$4="Media aritmética",(P346&lt;=$C346)*($H$5/$C$5)+(P346&gt;$C346)*0,IF(AND(ROUND(AVERAGE($D346,$F346,$H346,$J346,$L346,$N346,$P346,$R346,$T346,$V346,$X346,$Z346,$AB346,$AD346,$AF346,$AH346,$AJ346,AL346,AN346,AP346,AR346,AT346,AV346,AX346,AZ346,BB346,BD346,BF346,BH346,BJ346),2)-$C346/2&lt;=P346,(ROUND(AVERAGE($D346,$F346,$H346,$J346,$L346,$N346,$P346,$R346,$T346,$V346,$X346,$Z346,$AB346,$AD346,$AF346,$AH346,$AJ346,AL346,AN346,AP346,AR346,AT346,AV346,AX346,AZ346,BB346,BD346,BF346,BH346,BJ346),2)+$C346/2&gt;P346)),($H$5/$C$5),0))))</f>
        <v/>
      </c>
      <c r="R346" s="302" t="str">
        <f t="shared" ca="1" si="426"/>
        <v/>
      </c>
      <c r="S346" s="301" t="str">
        <f t="shared" ref="S346:S352" si="481">IF($B346="","",IF(R346="","",IF($L$4="Media aritmética",(R346&lt;=$C346)*($H$5/$C$5)+(R346&gt;$C346)*0,IF(AND(ROUND(AVERAGE($D346,$F346,$H346,$J346,$L346,$N346,$P346,$R346,$T346,$V346,$X346,$Z346,$AB346,$AD346,$AF346,$AH346,$AJ346,AL346,AN346,AP346,AR346,AT346,AV346,AX346,AZ346,BB346,BD346,BF346,BH346,BJ346),2)-$C346/2&lt;=R346,(ROUND(AVERAGE($D346,$F346,$H346,$J346,$L346,$N346,$P346,$R346,$T346,$V346,$X346,$Z346,$AB346,$AD346,$AF346,$AH346,$AJ346,AL346,AN346,AP346,AR346,AT346,AV346,AX346,AZ346,BB346,BD346,BF346,BH346,BJ346),2)+$C346/2&gt;R346)),($H$5/$C$5),0))))</f>
        <v/>
      </c>
      <c r="T346" s="302" t="str">
        <f t="shared" si="427"/>
        <v/>
      </c>
      <c r="U346" s="301" t="str">
        <f t="shared" ref="U346:U352" si="482">IF($B346="","",IF(T346="","",IF($L$4="Media aritmética",(T346&lt;=$C346)*($H$5/$C$5)+(T346&gt;$C346)*0,IF(AND(ROUND(AVERAGE($D346,$F346,$H346,$J346,$L346,$N346,$P346,$R346,$T346,$V346,$X346,$Z346,$AB346,$AD346,$AF346,$AH346,$AJ346,AL346,AN346,AP346,AR346,AT346,AV346,AX346,AZ346,BB346,BD346,BF346,BH346,BJ346),2)-$C346/2&lt;=T346,(ROUND(AVERAGE($D346,$F346,$H346,$J346,$L346,$N346,$P346,$R346,$T346,$V346,$X346,$Z346,$AB346,$AD346,$AF346,$AH346,$AJ346,AL346,AN346,AP346,AR346,AT346,AV346,AX346,AZ346,BB346,BD346,BF346,BH346,BJ346),2)+$C346/2&gt;T346)),($H$5/$C$5),0))))</f>
        <v/>
      </c>
      <c r="V346" s="302" t="str">
        <f t="shared" si="428"/>
        <v/>
      </c>
      <c r="W346" s="301" t="str">
        <f t="shared" ref="W346:W352" si="483">IF($B346="","",IF(V346="","",IF($L$4="Media aritmética",(V346&lt;=$C346)*($H$5/$C$5)+(V346&gt;$C346)*0,IF(AND(ROUND(AVERAGE($D346,$F346,$H346,$J346,$L346,$N346,$P346,$R346,$T346,$V346,$X346,$Z346,$AB346,$AD346,$AF346,$AH346,$AJ346,AL346,AN346,AP346,AR346,AT346,AV346,AX346,AZ346,BB346,BD346,BF346,BH346,BJ346),2)-$C346/2&lt;=V346,(ROUND(AVERAGE($D346,$F346,$H346,$J346,$L346,$N346,$P346,$R346,$T346,$V346,$X346,$Z346,$AB346,$AD346,$AF346,$AH346,$AJ346,AL346,AN346,AP346,AR346,AT346,AV346,AX346,AZ346,BB346,BD346,BF346,BH346,BJ346),2)+$C346/2&gt;V346)),($H$5/$C$5),0))))</f>
        <v/>
      </c>
      <c r="X346" s="302" t="str">
        <f t="shared" si="429"/>
        <v/>
      </c>
      <c r="Y346" s="301" t="str">
        <f t="shared" ref="Y346:Y352" si="484">IF($B346="","",IF(X346="","",IF($L$4="Media aritmética",(X346&lt;=$C346)*($H$5/$C$5)+(X346&gt;$C346)*0,IF(AND(ROUND(AVERAGE($D346,$F346,$H346,$J346,$L346,$N346,$P346,$R346,$T346,$V346,$X346,$Z346,$AB346,$AD346,$AF346,$AH346,$AJ346,AL346,AN346,AP346,AR346,AT346,AV346,AX346,AZ346,BB346,BD346,BF346,BH346,BJ346),2)-$C346/2&lt;=X346,(ROUND(AVERAGE($D346,$F346,$H346,$J346,$L346,$N346,$P346,$R346,$T346,$V346,$X346,$Z346,$AB346,$AD346,$AF346,$AH346,$AJ346,AL346,AN346,AP346,AR346,AT346,AV346,AX346,AZ346,BB346,BD346,BF346,BH346,BJ346),2)+$C346/2&gt;X346)),($H$5/$C$5),0))))</f>
        <v/>
      </c>
      <c r="Z346" s="302" t="str">
        <f t="shared" si="430"/>
        <v/>
      </c>
      <c r="AA346" s="301" t="str">
        <f t="shared" ref="AA346:AA352" si="485">IF($B346="","",IF(Z346="","",IF($L$4="Media aritmética",(Z346&lt;=$C346)*($H$5/$C$5)+(Z346&gt;$C346)*0,IF(AND(ROUND(AVERAGE($D346,$F346,$H346,$J346,$L346,$N346,$P346,$R346,$T346,$V346,$X346,$Z346,$AB346,$AD346,$AF346,$AH346,$AJ346,AL346,AN346,AP346,AR346,AT346,AV346,AX346,AZ346,BB346,BD346,BF346,BH346,BJ346),2)-$C346/2&lt;=Z346,(ROUND(AVERAGE($D346,$F346,$H346,$J346,$L346,$N346,$P346,$R346,$T346,$V346,$X346,$Z346,$AB346,$AD346,$AF346,$AH346,$AJ346,AL346,AN346,AP346,AR346,AT346,AV346,AX346,AZ346,BB346,BD346,BF346,BH346,BJ346),2)+$C346/2&gt;Z346)),($H$5/$C$5),0))))</f>
        <v/>
      </c>
      <c r="AB346" s="302" t="str">
        <f t="shared" si="431"/>
        <v/>
      </c>
      <c r="AC346" s="301" t="str">
        <f t="shared" ref="AC346:AC352" si="486">IF($B346="","",IF(AB346="","",IF($L$4="Media aritmética",(AB346&lt;=$C346)*($H$5/$C$5)+(AB346&gt;$C346)*0,IF(AND(ROUND(AVERAGE($D346,$F346,$H346,$J346,$L346,$N346,$P346,$R346,$T346,$V346,$X346,$Z346,$AB346,$AD346,$AF346,$AH346,$AJ346,AL346,AN346,AP346,AR346,AT346,AV346,AX346,AZ346,BB346,BD346,BF346,BH346,BJ346),2)-$C346/2&lt;=AB346,(ROUND(AVERAGE($D346,$F346,$H346,$J346,$L346,$N346,$P346,$R346,$T346,$V346,$X346,$Z346,$AB346,$AD346,$AF346,$AH346,$AJ346,AL346,AN346,AP346,AR346,AT346,AV346,AX346,AZ346,BB346,BD346,BF346,BH346,BJ346),2)+$C346/2&gt;AB346)),($H$5/$C$5),0))))</f>
        <v/>
      </c>
      <c r="AD346" s="302" t="str">
        <f t="shared" si="432"/>
        <v/>
      </c>
      <c r="AE346" s="301" t="str">
        <f t="shared" ref="AE346:AE352" si="487">IF($B346="","",IF(AD346="","",IF($L$4="Media aritmética",(AD346&lt;=$C346)*($H$5/$C$5)+(AD346&gt;$C346)*0,IF(AND(ROUND(AVERAGE($D346,$F346,$H346,$J346,$L346,$N346,$P346,$R346,$T346,$V346,$X346,$Z346,$AB346,$AD346,$AF346,$AH346,$AJ346,AL346,AN346,AP346,AR346,AT346,AV346,AX346,AZ346,BB346,BD346,BF346,BH346,BJ346),2)-$C346/2&lt;=AD346,(ROUND(AVERAGE($D346,$F346,$H346,$J346,$L346,$N346,$P346,$R346,$T346,$V346,$X346,$Z346,$AB346,$AD346,$AF346,$AH346,$AJ346,AL346,AN346,AP346,AR346,AT346,AV346,AX346,AZ346,BB346,BD346,BF346,BH346,BJ346),2)+$C346/2&gt;AD346)),($H$5/$C$5),0))))</f>
        <v/>
      </c>
      <c r="AF346" s="302" t="str">
        <f t="shared" si="433"/>
        <v/>
      </c>
      <c r="AG346" s="301" t="str">
        <f t="shared" ref="AG346:AG352" si="488">IF($B346="","",IF(AF346="","",IF($L$4="Media aritmética",(AF346&lt;=$C346)*($H$5/$C$5)+(AF346&gt;$C346)*0,IF(AND(ROUND(AVERAGE($D346,$F346,$H346,$J346,$L346,$N346,$P346,$R346,$T346,$V346,$X346,$Z346,$AB346,$AD346,$AF346,$AH346,$AJ346,AL346,AN346,AP346,AR346,AT346,AV346,AX346,AZ346,BB346,BD346,BF346,BH346,BJ346),2)-$C346/2&lt;=AF346,(ROUND(AVERAGE($D346,$F346,$H346,$J346,$L346,$N346,$P346,$R346,$T346,$V346,$X346,$Z346,$AB346,$AD346,$AF346,$AH346,$AJ346,AL346,AN346,AP346,AR346,AT346,AV346,AX346,AZ346,BB346,BD346,BF346,BH346,BJ346),2)+$C346/2&gt;AF346)),($H$5/$C$5),0))))</f>
        <v/>
      </c>
      <c r="AH346" s="302" t="str">
        <f t="shared" si="434"/>
        <v/>
      </c>
      <c r="AI346" s="301" t="str">
        <f t="shared" ref="AI346:AI352" si="489">IF($B346="","",IF(AH346="","",IF($L$4="Media aritmética",(AH346&lt;=$C346)*($H$5/$C$5)+(AH346&gt;$C346)*0,IF(AND(ROUND(AVERAGE($D346,$F346,$H346,$J346,$L346,$N346,$P346,$R346,$T346,$V346,$X346,$Z346,$AB346,$AD346,$AF346,$AH346,$AJ346,AL346,AN346,AP346,AR346,AT346,AV346,AX346,AZ346,BB346,BD346,BF346,BH346,BJ346),2)-$C346/2&lt;=AH346,(ROUND(AVERAGE($D346,$F346,$H346,$J346,$L346,$N346,$P346,$R346,$T346,$V346,$X346,$Z346,$AB346,$AD346,$AF346,$AH346,$AJ346,AL346,AN346,AP346,AR346,AT346,AV346,AX346,AZ346,BB346,BD346,BF346,BH346,BJ346),2)+$C346/2&gt;AH346)),($H$5/$C$5),0))))</f>
        <v/>
      </c>
      <c r="AJ346" s="302" t="str">
        <f t="shared" si="435"/>
        <v/>
      </c>
      <c r="AK346" s="301" t="str">
        <f t="shared" ref="AK346:AK352" si="490">IF($B346="","",IF(AJ346="","",IF($L$4="Media aritmética",(AJ346&lt;=$C346)*($H$5/$C$5)+(AJ346&gt;$C346)*0,IF(AND(ROUND(AVERAGE($D346,$F346,$H346,$J346,$L346,$N346,$P346,$R346,$T346,$V346,$X346,$Z346,$AB346,$AD346,$AF346,$AH346,$AJ346,AL346,AN346,AP346,AR346,AT346,AV346,AX346,AZ346,BB346,BD346,BF346,BH346,BJ346),2)-$C346/2&lt;=AJ346,(ROUND(AVERAGE($D346,$F346,$H346,$J346,$L346,$N346,$P346,$R346,$T346,$V346,$X346,$Z346,$AB346,$AD346,$AF346,$AH346,$AJ346,AL346,AN346,AP346,AR346,AT346,AV346,AX346,AZ346,BB346,BD346,BF346,BH346,BJ346),2)+$C346/2&gt;AJ346)),($H$5/$C$5),0))))</f>
        <v/>
      </c>
      <c r="AL346" s="302" t="str">
        <f t="shared" si="436"/>
        <v/>
      </c>
      <c r="AM346" s="301" t="str">
        <f t="shared" ref="AM346:AM352" si="491">IF($B346="","",IF(AL346="","",IF($L$4="Media aritmética",(AL346&lt;=$C346)*($H$5/$C$5)+(AL346&gt;$C346)*0,IF(AND(ROUND(AVERAGE($D346,$F346,$H346,$J346,$L346,$N346,$P346,$R346,$T346,$V346,$X346,$Z346,$AB346,$AD346,$AF346,$AH346,$AJ346,AL346,AN346,AP346,AR346,AT346,AV346,AX346,AZ346,BB346,BD346,BF346,BH346,BJ346),2)-$C346/2&lt;=AL346,(ROUND(AVERAGE($D346,$F346,$H346,$J346,$L346,$N346,$P346,$R346,$T346,$V346,$X346,$Z346,$AB346,$AD346,$AF346,$AH346,$AJ346,AL346,AN346,AP346,AR346,AT346,AV346,AX346,AZ346,BB346,BD346,BF346,BH346,BJ346),2)+$C346/2&gt;AL346)),($H$5/$C$5),0))))</f>
        <v/>
      </c>
      <c r="AN346" s="302" t="str">
        <f t="shared" si="437"/>
        <v/>
      </c>
      <c r="AO346" s="301" t="str">
        <f t="shared" ref="AO346:AO352" si="492">IF($B346="","",IF(AN346="","",IF($L$4="Media aritmética",(AN346&lt;=$C346)*($H$5/$C$5)+(AN346&gt;$C346)*0,IF(AND(ROUND(AVERAGE($D346,$F346,$H346,$J346,$L346,$N346,$P346,$R346,$T346,$V346,$X346,$Z346,$AB346,$AD346,$AF346,$AH346,$AJ346,AL346,AN346,AP346,AR346,AT346,AV346,AX346,AZ346,BB346,BD346,BF346,BH346,BJ346),2)-$C346/2&lt;=AN346,(ROUND(AVERAGE($D346,$F346,$H346,$J346,$L346,$N346,$P346,$R346,$T346,$V346,$X346,$Z346,$AB346,$AD346,$AF346,$AH346,$AJ346,AL346,AN346,AP346,AR346,AT346,AV346,AX346,AZ346,BB346,BD346,BF346,BH346,BJ346),2)+$C346/2&gt;AN346)),($H$5/$C$5),0))))</f>
        <v/>
      </c>
      <c r="AP346" s="302" t="str">
        <f t="shared" si="438"/>
        <v/>
      </c>
      <c r="AQ346" s="301" t="str">
        <f t="shared" ref="AQ346:AQ352" si="493">IF($B346="","",IF(AP346="","",IF($L$4="Media aritmética",(AP346&lt;=$C346)*($H$5/$C$5)+(AP346&gt;$C346)*0,IF(AND(ROUND(AVERAGE($D346,$F346,$H346,$J346,$L346,$N346,$P346,$R346,$T346,$V346,$X346,$Z346,$AB346,$AD346,$AF346,$AH346,$AJ346,AL346,AN346,AP346,AR346,AT346,AV346,AX346,AZ346,BB346,BD346,BF346,BH346,BJ346),2)-$C346/2&lt;=AP346,(ROUND(AVERAGE($D346,$F346,$H346,$J346,$L346,$N346,$P346,$R346,$T346,$V346,$X346,$Z346,$AB346,$AD346,$AF346,$AH346,$AJ346,AL346,AN346,AP346,AR346,AT346,AV346,AX346,AZ346,BB346,BD346,BF346,BH346,BJ346),2)+$C346/2&gt;AP346)),($H$5/$C$5),0))))</f>
        <v/>
      </c>
      <c r="AR346" s="302" t="str">
        <f t="shared" si="439"/>
        <v/>
      </c>
      <c r="AS346" s="301" t="str">
        <f t="shared" ref="AS346:AS352" si="494">IF($B346="","",IF(AR346="","",IF($L$4="Media aritmética",(AR346&lt;=$C346)*($H$5/$C$5)+(AR346&gt;$C346)*0,IF(AND(ROUND(AVERAGE($D346,$F346,$H346,$J346,$L346,$N346,$P346,$R346,$T346,$V346,$X346,$Z346,$AB346,$AD346,$AF346,$AH346,$AJ346,AL346,AN346,AP346,AR346,AT346,AV346,AX346,AZ346,BB346,BD346,BF346,BH346,BJ346),2)-$C346/2&lt;=AR346,(ROUND(AVERAGE($D346,$F346,$H346,$J346,$L346,$N346,$P346,$R346,$T346,$V346,$X346,$Z346,$AB346,$AD346,$AF346,$AH346,$AJ346,AL346,AN346,AP346,AR346,AT346,AV346,AX346,AZ346,BB346,BD346,BF346,BH346,BJ346),2)+$C346/2&gt;AR346)),($H$5/$C$5),0))))</f>
        <v/>
      </c>
      <c r="AT346" s="302" t="str">
        <f t="shared" si="440"/>
        <v/>
      </c>
      <c r="AU346" s="301" t="str">
        <f t="shared" ref="AU346:AU352" si="495">IF($B346="","",IF(AT346="","",IF($L$4="Media aritmética",(AT346&lt;=$C346)*($H$5/$C$5)+(AT346&gt;$C346)*0,IF(AND(ROUND(AVERAGE($D346,$F346,$H346,$J346,$L346,$N346,$P346,$R346,$T346,$V346,$X346,$Z346,$AB346,$AD346,$AF346,$AH346,$AJ346,AL346,AN346,AP346,AR346,AT346,AV346,AX346,AZ346,BB346,BD346,BF346,BH346,BJ346),2)-$C346/2&lt;=AT346,(ROUND(AVERAGE($D346,$F346,$H346,$J346,$L346,$N346,$P346,$R346,$T346,$V346,$X346,$Z346,$AB346,$AD346,$AF346,$AH346,$AJ346,AL346,AN346,AP346,AR346,AT346,AV346,AX346,AZ346,BB346,BD346,BF346,BH346,BJ346),2)+$C346/2&gt;AT346)),($H$5/$C$5),0))))</f>
        <v/>
      </c>
      <c r="AV346" s="302" t="str">
        <f t="shared" si="441"/>
        <v/>
      </c>
      <c r="AW346" s="301" t="str">
        <f t="shared" ref="AW346:AW352" si="496">IF($B346="","",IF(AV346="","",IF($L$4="Media aritmética",(AV346&lt;=$C346)*($H$5/$C$5)+(AV346&gt;$C346)*0,IF(AND(ROUND(AVERAGE($D346,$F346,$H346,$J346,$L346,$N346,$P346,$R346,$T346,$V346,$X346,$Z346,$AB346,$AD346,$AF346,$AH346,$AJ346,AL346,AN346,AP346,AR346,AT346,AV346,AX346,AZ346,BB346,BD346,BF346,BH346,BJ346),2)-$C346/2&lt;=AV346,(ROUND(AVERAGE($D346,$F346,$H346,$J346,$L346,$N346,$P346,$R346,$T346,$V346,$X346,$Z346,$AB346,$AD346,$AF346,$AH346,$AJ346,AL346,AN346,AP346,AR346,AT346,AV346,AX346,AZ346,BB346,BD346,BF346,BH346,BJ346),2)+$C346/2&gt;AV346)),($H$5/$C$5),0))))</f>
        <v/>
      </c>
      <c r="AX346" s="302" t="str">
        <f t="shared" si="442"/>
        <v/>
      </c>
      <c r="AY346" s="301" t="str">
        <f t="shared" ref="AY346:AY352" si="497">IF($B346="","",IF(AX346="","",IF($L$4="Media aritmética",(AX346&lt;=$C346)*($H$5/$C$5)+(AX346&gt;$C346)*0,IF(AND(ROUND(AVERAGE($D346,$F346,$H346,$J346,$L346,$N346,$P346,$R346,$T346,$V346,$X346,$Z346,$AB346,$AD346,$AF346,$AH346,$AJ346,AL346,AN346,AP346,AR346,AT346,AV346,AX346,AZ346,BB346,BD346,BF346,BH346,BJ346),2)-$C346/2&lt;=AX346,(ROUND(AVERAGE($D346,$F346,$H346,$J346,$L346,$N346,$P346,$R346,$T346,$V346,$X346,$Z346,$AB346,$AD346,$AF346,$AH346,$AJ346,AL346,AN346,AP346,AR346,AT346,AV346,AX346,AZ346,BB346,BD346,BF346,BH346,BJ346),2)+$C346/2&gt;AX346)),($H$5/$C$5),0))))</f>
        <v/>
      </c>
      <c r="AZ346" s="302" t="str">
        <f t="shared" si="443"/>
        <v/>
      </c>
      <c r="BA346" s="301" t="str">
        <f t="shared" si="446"/>
        <v/>
      </c>
      <c r="BB346" s="302" t="str">
        <f t="shared" si="444"/>
        <v/>
      </c>
      <c r="BC346" s="301" t="str">
        <f t="shared" si="447"/>
        <v/>
      </c>
      <c r="BD346" s="302" t="str">
        <f t="shared" si="445"/>
        <v/>
      </c>
      <c r="BE346" s="301" t="str">
        <f t="shared" si="448"/>
        <v/>
      </c>
    </row>
    <row r="347" spans="1:57" ht="26.25" hidden="1" customHeight="1">
      <c r="A347" s="242">
        <f t="shared" si="473"/>
        <v>212</v>
      </c>
      <c r="B347" s="475"/>
      <c r="C347" s="474" t="str">
        <f t="shared" si="418"/>
        <v/>
      </c>
      <c r="D347" s="302" t="str">
        <f t="shared" ca="1" si="419"/>
        <v/>
      </c>
      <c r="E347" s="301" t="str">
        <f t="shared" si="474"/>
        <v/>
      </c>
      <c r="F347" s="302" t="str">
        <f t="shared" ca="1" si="420"/>
        <v/>
      </c>
      <c r="G347" s="301" t="str">
        <f t="shared" si="475"/>
        <v/>
      </c>
      <c r="H347" s="302" t="str">
        <f t="shared" ca="1" si="421"/>
        <v/>
      </c>
      <c r="I347" s="301" t="str">
        <f t="shared" si="476"/>
        <v/>
      </c>
      <c r="J347" s="302" t="str">
        <f t="shared" ca="1" si="422"/>
        <v/>
      </c>
      <c r="K347" s="301" t="str">
        <f t="shared" si="477"/>
        <v/>
      </c>
      <c r="L347" s="302" t="str">
        <f t="shared" ca="1" si="423"/>
        <v/>
      </c>
      <c r="M347" s="301" t="str">
        <f t="shared" si="478"/>
        <v/>
      </c>
      <c r="N347" s="302" t="str">
        <f t="shared" ca="1" si="424"/>
        <v/>
      </c>
      <c r="O347" s="301" t="str">
        <f t="shared" si="479"/>
        <v/>
      </c>
      <c r="P347" s="302" t="str">
        <f t="shared" ca="1" si="425"/>
        <v/>
      </c>
      <c r="Q347" s="301" t="str">
        <f t="shared" si="480"/>
        <v/>
      </c>
      <c r="R347" s="302" t="str">
        <f t="shared" ca="1" si="426"/>
        <v/>
      </c>
      <c r="S347" s="301" t="str">
        <f t="shared" si="481"/>
        <v/>
      </c>
      <c r="T347" s="302" t="str">
        <f t="shared" si="427"/>
        <v/>
      </c>
      <c r="U347" s="301" t="str">
        <f t="shared" si="482"/>
        <v/>
      </c>
      <c r="V347" s="302" t="str">
        <f t="shared" si="428"/>
        <v/>
      </c>
      <c r="W347" s="301" t="str">
        <f t="shared" si="483"/>
        <v/>
      </c>
      <c r="X347" s="302" t="str">
        <f t="shared" si="429"/>
        <v/>
      </c>
      <c r="Y347" s="301" t="str">
        <f t="shared" si="484"/>
        <v/>
      </c>
      <c r="Z347" s="302" t="str">
        <f t="shared" si="430"/>
        <v/>
      </c>
      <c r="AA347" s="301" t="str">
        <f t="shared" si="485"/>
        <v/>
      </c>
      <c r="AB347" s="302" t="str">
        <f t="shared" si="431"/>
        <v/>
      </c>
      <c r="AC347" s="301" t="str">
        <f t="shared" si="486"/>
        <v/>
      </c>
      <c r="AD347" s="302" t="str">
        <f t="shared" si="432"/>
        <v/>
      </c>
      <c r="AE347" s="301" t="str">
        <f t="shared" si="487"/>
        <v/>
      </c>
      <c r="AF347" s="302" t="str">
        <f t="shared" si="433"/>
        <v/>
      </c>
      <c r="AG347" s="301" t="str">
        <f t="shared" si="488"/>
        <v/>
      </c>
      <c r="AH347" s="302" t="str">
        <f t="shared" si="434"/>
        <v/>
      </c>
      <c r="AI347" s="301" t="str">
        <f t="shared" si="489"/>
        <v/>
      </c>
      <c r="AJ347" s="302" t="str">
        <f t="shared" si="435"/>
        <v/>
      </c>
      <c r="AK347" s="301" t="str">
        <f t="shared" si="490"/>
        <v/>
      </c>
      <c r="AL347" s="302" t="str">
        <f t="shared" si="436"/>
        <v/>
      </c>
      <c r="AM347" s="301" t="str">
        <f t="shared" si="491"/>
        <v/>
      </c>
      <c r="AN347" s="302" t="str">
        <f t="shared" si="437"/>
        <v/>
      </c>
      <c r="AO347" s="301" t="str">
        <f t="shared" si="492"/>
        <v/>
      </c>
      <c r="AP347" s="302" t="str">
        <f t="shared" si="438"/>
        <v/>
      </c>
      <c r="AQ347" s="301" t="str">
        <f t="shared" si="493"/>
        <v/>
      </c>
      <c r="AR347" s="302" t="str">
        <f t="shared" si="439"/>
        <v/>
      </c>
      <c r="AS347" s="301" t="str">
        <f t="shared" si="494"/>
        <v/>
      </c>
      <c r="AT347" s="302" t="str">
        <f t="shared" si="440"/>
        <v/>
      </c>
      <c r="AU347" s="301" t="str">
        <f t="shared" si="495"/>
        <v/>
      </c>
      <c r="AV347" s="302" t="str">
        <f t="shared" si="441"/>
        <v/>
      </c>
      <c r="AW347" s="301" t="str">
        <f t="shared" si="496"/>
        <v/>
      </c>
      <c r="AX347" s="302" t="str">
        <f t="shared" si="442"/>
        <v/>
      </c>
      <c r="AY347" s="301" t="str">
        <f t="shared" si="497"/>
        <v/>
      </c>
      <c r="AZ347" s="302" t="str">
        <f t="shared" si="443"/>
        <v/>
      </c>
      <c r="BA347" s="301" t="str">
        <f t="shared" si="446"/>
        <v/>
      </c>
      <c r="BB347" s="302" t="str">
        <f t="shared" si="444"/>
        <v/>
      </c>
      <c r="BC347" s="301" t="str">
        <f t="shared" si="447"/>
        <v/>
      </c>
      <c r="BD347" s="302" t="str">
        <f t="shared" si="445"/>
        <v/>
      </c>
      <c r="BE347" s="301" t="str">
        <f t="shared" si="448"/>
        <v/>
      </c>
    </row>
    <row r="348" spans="1:57" ht="26.25" hidden="1" customHeight="1">
      <c r="A348" s="242">
        <f t="shared" si="473"/>
        <v>213</v>
      </c>
      <c r="B348" s="475"/>
      <c r="C348" s="474" t="str">
        <f t="shared" si="418"/>
        <v/>
      </c>
      <c r="D348" s="302" t="str">
        <f t="shared" ca="1" si="419"/>
        <v/>
      </c>
      <c r="E348" s="301" t="str">
        <f t="shared" si="474"/>
        <v/>
      </c>
      <c r="F348" s="302" t="str">
        <f t="shared" ca="1" si="420"/>
        <v/>
      </c>
      <c r="G348" s="301" t="str">
        <f t="shared" si="475"/>
        <v/>
      </c>
      <c r="H348" s="302" t="str">
        <f t="shared" ca="1" si="421"/>
        <v/>
      </c>
      <c r="I348" s="301" t="str">
        <f t="shared" si="476"/>
        <v/>
      </c>
      <c r="J348" s="302" t="str">
        <f t="shared" ca="1" si="422"/>
        <v/>
      </c>
      <c r="K348" s="301" t="str">
        <f t="shared" si="477"/>
        <v/>
      </c>
      <c r="L348" s="302" t="str">
        <f t="shared" ca="1" si="423"/>
        <v/>
      </c>
      <c r="M348" s="301" t="str">
        <f t="shared" si="478"/>
        <v/>
      </c>
      <c r="N348" s="302" t="str">
        <f t="shared" ca="1" si="424"/>
        <v/>
      </c>
      <c r="O348" s="301" t="str">
        <f t="shared" si="479"/>
        <v/>
      </c>
      <c r="P348" s="302" t="str">
        <f t="shared" ca="1" si="425"/>
        <v/>
      </c>
      <c r="Q348" s="301" t="str">
        <f t="shared" si="480"/>
        <v/>
      </c>
      <c r="R348" s="302" t="str">
        <f t="shared" ca="1" si="426"/>
        <v/>
      </c>
      <c r="S348" s="301" t="str">
        <f t="shared" si="481"/>
        <v/>
      </c>
      <c r="T348" s="302" t="str">
        <f t="shared" si="427"/>
        <v/>
      </c>
      <c r="U348" s="301" t="str">
        <f t="shared" si="482"/>
        <v/>
      </c>
      <c r="V348" s="302" t="str">
        <f t="shared" si="428"/>
        <v/>
      </c>
      <c r="W348" s="301" t="str">
        <f t="shared" si="483"/>
        <v/>
      </c>
      <c r="X348" s="302" t="str">
        <f t="shared" si="429"/>
        <v/>
      </c>
      <c r="Y348" s="301" t="str">
        <f t="shared" si="484"/>
        <v/>
      </c>
      <c r="Z348" s="302" t="str">
        <f t="shared" si="430"/>
        <v/>
      </c>
      <c r="AA348" s="301" t="str">
        <f t="shared" si="485"/>
        <v/>
      </c>
      <c r="AB348" s="302" t="str">
        <f t="shared" si="431"/>
        <v/>
      </c>
      <c r="AC348" s="301" t="str">
        <f t="shared" si="486"/>
        <v/>
      </c>
      <c r="AD348" s="302" t="str">
        <f t="shared" si="432"/>
        <v/>
      </c>
      <c r="AE348" s="301" t="str">
        <f t="shared" si="487"/>
        <v/>
      </c>
      <c r="AF348" s="302" t="str">
        <f t="shared" si="433"/>
        <v/>
      </c>
      <c r="AG348" s="301" t="str">
        <f t="shared" si="488"/>
        <v/>
      </c>
      <c r="AH348" s="302" t="str">
        <f t="shared" si="434"/>
        <v/>
      </c>
      <c r="AI348" s="301" t="str">
        <f t="shared" si="489"/>
        <v/>
      </c>
      <c r="AJ348" s="302" t="str">
        <f t="shared" si="435"/>
        <v/>
      </c>
      <c r="AK348" s="301" t="str">
        <f t="shared" si="490"/>
        <v/>
      </c>
      <c r="AL348" s="302" t="str">
        <f t="shared" si="436"/>
        <v/>
      </c>
      <c r="AM348" s="301" t="str">
        <f t="shared" si="491"/>
        <v/>
      </c>
      <c r="AN348" s="302" t="str">
        <f t="shared" si="437"/>
        <v/>
      </c>
      <c r="AO348" s="301" t="str">
        <f t="shared" si="492"/>
        <v/>
      </c>
      <c r="AP348" s="302" t="str">
        <f t="shared" si="438"/>
        <v/>
      </c>
      <c r="AQ348" s="301" t="str">
        <f t="shared" si="493"/>
        <v/>
      </c>
      <c r="AR348" s="302" t="str">
        <f t="shared" si="439"/>
        <v/>
      </c>
      <c r="AS348" s="301" t="str">
        <f t="shared" si="494"/>
        <v/>
      </c>
      <c r="AT348" s="302" t="str">
        <f t="shared" si="440"/>
        <v/>
      </c>
      <c r="AU348" s="301" t="str">
        <f t="shared" si="495"/>
        <v/>
      </c>
      <c r="AV348" s="302" t="str">
        <f t="shared" si="441"/>
        <v/>
      </c>
      <c r="AW348" s="301" t="str">
        <f t="shared" si="496"/>
        <v/>
      </c>
      <c r="AX348" s="302" t="str">
        <f t="shared" si="442"/>
        <v/>
      </c>
      <c r="AY348" s="301" t="str">
        <f t="shared" si="497"/>
        <v/>
      </c>
      <c r="AZ348" s="302" t="str">
        <f t="shared" si="443"/>
        <v/>
      </c>
      <c r="BA348" s="301" t="str">
        <f t="shared" si="446"/>
        <v/>
      </c>
      <c r="BB348" s="302" t="str">
        <f t="shared" si="444"/>
        <v/>
      </c>
      <c r="BC348" s="301" t="str">
        <f t="shared" si="447"/>
        <v/>
      </c>
      <c r="BD348" s="302" t="str">
        <f t="shared" si="445"/>
        <v/>
      </c>
      <c r="BE348" s="301" t="str">
        <f t="shared" si="448"/>
        <v/>
      </c>
    </row>
    <row r="349" spans="1:57" ht="26.25" hidden="1" customHeight="1">
      <c r="A349" s="242">
        <f t="shared" si="473"/>
        <v>214</v>
      </c>
      <c r="B349" s="475"/>
      <c r="C349" s="474" t="str">
        <f t="shared" si="418"/>
        <v/>
      </c>
      <c r="D349" s="302" t="str">
        <f t="shared" ca="1" si="419"/>
        <v/>
      </c>
      <c r="E349" s="301" t="str">
        <f t="shared" si="474"/>
        <v/>
      </c>
      <c r="F349" s="302" t="str">
        <f t="shared" ca="1" si="420"/>
        <v/>
      </c>
      <c r="G349" s="301" t="str">
        <f t="shared" si="475"/>
        <v/>
      </c>
      <c r="H349" s="302" t="str">
        <f t="shared" ca="1" si="421"/>
        <v/>
      </c>
      <c r="I349" s="301" t="str">
        <f t="shared" si="476"/>
        <v/>
      </c>
      <c r="J349" s="302" t="str">
        <f t="shared" ca="1" si="422"/>
        <v/>
      </c>
      <c r="K349" s="301" t="str">
        <f t="shared" si="477"/>
        <v/>
      </c>
      <c r="L349" s="302" t="str">
        <f t="shared" ca="1" si="423"/>
        <v/>
      </c>
      <c r="M349" s="301" t="str">
        <f t="shared" si="478"/>
        <v/>
      </c>
      <c r="N349" s="302" t="str">
        <f t="shared" ca="1" si="424"/>
        <v/>
      </c>
      <c r="O349" s="301" t="str">
        <f t="shared" si="479"/>
        <v/>
      </c>
      <c r="P349" s="302" t="str">
        <f t="shared" ca="1" si="425"/>
        <v/>
      </c>
      <c r="Q349" s="301" t="str">
        <f t="shared" si="480"/>
        <v/>
      </c>
      <c r="R349" s="302" t="str">
        <f t="shared" ca="1" si="426"/>
        <v/>
      </c>
      <c r="S349" s="301" t="str">
        <f t="shared" si="481"/>
        <v/>
      </c>
      <c r="T349" s="302" t="str">
        <f t="shared" si="427"/>
        <v/>
      </c>
      <c r="U349" s="301" t="str">
        <f t="shared" si="482"/>
        <v/>
      </c>
      <c r="V349" s="302" t="str">
        <f t="shared" si="428"/>
        <v/>
      </c>
      <c r="W349" s="301" t="str">
        <f t="shared" si="483"/>
        <v/>
      </c>
      <c r="X349" s="302" t="str">
        <f t="shared" si="429"/>
        <v/>
      </c>
      <c r="Y349" s="301" t="str">
        <f t="shared" si="484"/>
        <v/>
      </c>
      <c r="Z349" s="302" t="str">
        <f t="shared" si="430"/>
        <v/>
      </c>
      <c r="AA349" s="301" t="str">
        <f t="shared" si="485"/>
        <v/>
      </c>
      <c r="AB349" s="302" t="str">
        <f t="shared" si="431"/>
        <v/>
      </c>
      <c r="AC349" s="301" t="str">
        <f t="shared" si="486"/>
        <v/>
      </c>
      <c r="AD349" s="302" t="str">
        <f t="shared" si="432"/>
        <v/>
      </c>
      <c r="AE349" s="301" t="str">
        <f t="shared" si="487"/>
        <v/>
      </c>
      <c r="AF349" s="302" t="str">
        <f t="shared" si="433"/>
        <v/>
      </c>
      <c r="AG349" s="301" t="str">
        <f t="shared" si="488"/>
        <v/>
      </c>
      <c r="AH349" s="302" t="str">
        <f t="shared" si="434"/>
        <v/>
      </c>
      <c r="AI349" s="301" t="str">
        <f t="shared" si="489"/>
        <v/>
      </c>
      <c r="AJ349" s="302" t="str">
        <f t="shared" si="435"/>
        <v/>
      </c>
      <c r="AK349" s="301" t="str">
        <f t="shared" si="490"/>
        <v/>
      </c>
      <c r="AL349" s="302" t="str">
        <f t="shared" si="436"/>
        <v/>
      </c>
      <c r="AM349" s="301" t="str">
        <f t="shared" si="491"/>
        <v/>
      </c>
      <c r="AN349" s="302" t="str">
        <f t="shared" si="437"/>
        <v/>
      </c>
      <c r="AO349" s="301" t="str">
        <f t="shared" si="492"/>
        <v/>
      </c>
      <c r="AP349" s="302" t="str">
        <f t="shared" si="438"/>
        <v/>
      </c>
      <c r="AQ349" s="301" t="str">
        <f t="shared" si="493"/>
        <v/>
      </c>
      <c r="AR349" s="302" t="str">
        <f t="shared" si="439"/>
        <v/>
      </c>
      <c r="AS349" s="301" t="str">
        <f t="shared" si="494"/>
        <v/>
      </c>
      <c r="AT349" s="302" t="str">
        <f t="shared" si="440"/>
        <v/>
      </c>
      <c r="AU349" s="301" t="str">
        <f t="shared" si="495"/>
        <v/>
      </c>
      <c r="AV349" s="302" t="str">
        <f t="shared" si="441"/>
        <v/>
      </c>
      <c r="AW349" s="301" t="str">
        <f t="shared" si="496"/>
        <v/>
      </c>
      <c r="AX349" s="302" t="str">
        <f t="shared" si="442"/>
        <v/>
      </c>
      <c r="AY349" s="301" t="str">
        <f t="shared" si="497"/>
        <v/>
      </c>
      <c r="AZ349" s="302" t="str">
        <f t="shared" si="443"/>
        <v/>
      </c>
      <c r="BA349" s="301" t="str">
        <f t="shared" si="446"/>
        <v/>
      </c>
      <c r="BB349" s="302" t="str">
        <f t="shared" si="444"/>
        <v/>
      </c>
      <c r="BC349" s="301" t="str">
        <f t="shared" si="447"/>
        <v/>
      </c>
      <c r="BD349" s="302" t="str">
        <f t="shared" si="445"/>
        <v/>
      </c>
      <c r="BE349" s="301" t="str">
        <f t="shared" si="448"/>
        <v/>
      </c>
    </row>
    <row r="350" spans="1:57" ht="27" hidden="1" customHeight="1">
      <c r="A350" s="242">
        <f t="shared" si="473"/>
        <v>215</v>
      </c>
      <c r="B350" s="475"/>
      <c r="C350" s="474" t="str">
        <f t="shared" si="418"/>
        <v/>
      </c>
      <c r="D350" s="302" t="str">
        <f t="shared" ca="1" si="419"/>
        <v/>
      </c>
      <c r="E350" s="301" t="str">
        <f t="shared" si="474"/>
        <v/>
      </c>
      <c r="F350" s="302" t="str">
        <f t="shared" ca="1" si="420"/>
        <v/>
      </c>
      <c r="G350" s="301" t="str">
        <f t="shared" si="475"/>
        <v/>
      </c>
      <c r="H350" s="302" t="str">
        <f t="shared" ca="1" si="421"/>
        <v/>
      </c>
      <c r="I350" s="301" t="str">
        <f t="shared" si="476"/>
        <v/>
      </c>
      <c r="J350" s="302" t="str">
        <f t="shared" ca="1" si="422"/>
        <v/>
      </c>
      <c r="K350" s="301" t="str">
        <f t="shared" si="477"/>
        <v/>
      </c>
      <c r="L350" s="302" t="str">
        <f t="shared" ca="1" si="423"/>
        <v/>
      </c>
      <c r="M350" s="301" t="str">
        <f t="shared" si="478"/>
        <v/>
      </c>
      <c r="N350" s="302" t="str">
        <f t="shared" ca="1" si="424"/>
        <v/>
      </c>
      <c r="O350" s="301" t="str">
        <f t="shared" si="479"/>
        <v/>
      </c>
      <c r="P350" s="302" t="str">
        <f t="shared" ca="1" si="425"/>
        <v/>
      </c>
      <c r="Q350" s="301" t="str">
        <f t="shared" si="480"/>
        <v/>
      </c>
      <c r="R350" s="302" t="str">
        <f t="shared" ca="1" si="426"/>
        <v/>
      </c>
      <c r="S350" s="301" t="str">
        <f t="shared" si="481"/>
        <v/>
      </c>
      <c r="T350" s="302" t="str">
        <f t="shared" si="427"/>
        <v/>
      </c>
      <c r="U350" s="301" t="str">
        <f t="shared" si="482"/>
        <v/>
      </c>
      <c r="V350" s="302" t="str">
        <f t="shared" si="428"/>
        <v/>
      </c>
      <c r="W350" s="301" t="str">
        <f t="shared" si="483"/>
        <v/>
      </c>
      <c r="X350" s="302" t="str">
        <f t="shared" si="429"/>
        <v/>
      </c>
      <c r="Y350" s="301" t="str">
        <f t="shared" si="484"/>
        <v/>
      </c>
      <c r="Z350" s="302" t="str">
        <f t="shared" si="430"/>
        <v/>
      </c>
      <c r="AA350" s="301" t="str">
        <f t="shared" si="485"/>
        <v/>
      </c>
      <c r="AB350" s="302" t="str">
        <f t="shared" si="431"/>
        <v/>
      </c>
      <c r="AC350" s="301" t="str">
        <f t="shared" si="486"/>
        <v/>
      </c>
      <c r="AD350" s="302" t="str">
        <f t="shared" si="432"/>
        <v/>
      </c>
      <c r="AE350" s="301" t="str">
        <f t="shared" si="487"/>
        <v/>
      </c>
      <c r="AF350" s="302" t="str">
        <f t="shared" si="433"/>
        <v/>
      </c>
      <c r="AG350" s="301" t="str">
        <f t="shared" si="488"/>
        <v/>
      </c>
      <c r="AH350" s="302" t="str">
        <f t="shared" si="434"/>
        <v/>
      </c>
      <c r="AI350" s="301" t="str">
        <f t="shared" si="489"/>
        <v/>
      </c>
      <c r="AJ350" s="302" t="str">
        <f t="shared" si="435"/>
        <v/>
      </c>
      <c r="AK350" s="301" t="str">
        <f t="shared" si="490"/>
        <v/>
      </c>
      <c r="AL350" s="302" t="str">
        <f t="shared" si="436"/>
        <v/>
      </c>
      <c r="AM350" s="301" t="str">
        <f t="shared" si="491"/>
        <v/>
      </c>
      <c r="AN350" s="302" t="str">
        <f t="shared" si="437"/>
        <v/>
      </c>
      <c r="AO350" s="301" t="str">
        <f t="shared" si="492"/>
        <v/>
      </c>
      <c r="AP350" s="302" t="str">
        <f t="shared" si="438"/>
        <v/>
      </c>
      <c r="AQ350" s="301" t="str">
        <f t="shared" si="493"/>
        <v/>
      </c>
      <c r="AR350" s="302" t="str">
        <f t="shared" si="439"/>
        <v/>
      </c>
      <c r="AS350" s="301" t="str">
        <f t="shared" si="494"/>
        <v/>
      </c>
      <c r="AT350" s="302" t="str">
        <f t="shared" si="440"/>
        <v/>
      </c>
      <c r="AU350" s="301" t="str">
        <f t="shared" si="495"/>
        <v/>
      </c>
      <c r="AV350" s="302" t="str">
        <f t="shared" si="441"/>
        <v/>
      </c>
      <c r="AW350" s="301" t="str">
        <f t="shared" si="496"/>
        <v/>
      </c>
      <c r="AX350" s="302" t="str">
        <f t="shared" si="442"/>
        <v/>
      </c>
      <c r="AY350" s="301" t="str">
        <f t="shared" si="497"/>
        <v/>
      </c>
      <c r="AZ350" s="302" t="str">
        <f t="shared" si="443"/>
        <v/>
      </c>
      <c r="BA350" s="301" t="str">
        <f t="shared" si="446"/>
        <v/>
      </c>
      <c r="BB350" s="302" t="str">
        <f t="shared" si="444"/>
        <v/>
      </c>
      <c r="BC350" s="301" t="str">
        <f t="shared" si="447"/>
        <v/>
      </c>
      <c r="BD350" s="302" t="str">
        <f t="shared" si="445"/>
        <v/>
      </c>
      <c r="BE350" s="301" t="str">
        <f t="shared" si="448"/>
        <v/>
      </c>
    </row>
    <row r="351" spans="1:57" ht="26.25" hidden="1" customHeight="1">
      <c r="A351" s="242">
        <f t="shared" si="473"/>
        <v>216</v>
      </c>
      <c r="B351" s="475"/>
      <c r="C351" s="474" t="str">
        <f t="shared" si="418"/>
        <v/>
      </c>
      <c r="D351" s="302" t="str">
        <f t="shared" ca="1" si="419"/>
        <v/>
      </c>
      <c r="E351" s="301" t="str">
        <f t="shared" si="474"/>
        <v/>
      </c>
      <c r="F351" s="302" t="str">
        <f t="shared" ca="1" si="420"/>
        <v/>
      </c>
      <c r="G351" s="301" t="str">
        <f t="shared" si="475"/>
        <v/>
      </c>
      <c r="H351" s="302" t="str">
        <f t="shared" ca="1" si="421"/>
        <v/>
      </c>
      <c r="I351" s="301" t="str">
        <f t="shared" si="476"/>
        <v/>
      </c>
      <c r="J351" s="302" t="str">
        <f t="shared" ca="1" si="422"/>
        <v/>
      </c>
      <c r="K351" s="301" t="str">
        <f t="shared" si="477"/>
        <v/>
      </c>
      <c r="L351" s="302" t="str">
        <f t="shared" ca="1" si="423"/>
        <v/>
      </c>
      <c r="M351" s="301" t="str">
        <f t="shared" si="478"/>
        <v/>
      </c>
      <c r="N351" s="302" t="str">
        <f t="shared" ca="1" si="424"/>
        <v/>
      </c>
      <c r="O351" s="301" t="str">
        <f t="shared" si="479"/>
        <v/>
      </c>
      <c r="P351" s="302" t="str">
        <f t="shared" ca="1" si="425"/>
        <v/>
      </c>
      <c r="Q351" s="301" t="str">
        <f t="shared" si="480"/>
        <v/>
      </c>
      <c r="R351" s="302" t="str">
        <f t="shared" ca="1" si="426"/>
        <v/>
      </c>
      <c r="S351" s="301" t="str">
        <f t="shared" si="481"/>
        <v/>
      </c>
      <c r="T351" s="302" t="str">
        <f t="shared" si="427"/>
        <v/>
      </c>
      <c r="U351" s="301" t="str">
        <f t="shared" si="482"/>
        <v/>
      </c>
      <c r="V351" s="302" t="str">
        <f t="shared" si="428"/>
        <v/>
      </c>
      <c r="W351" s="301" t="str">
        <f t="shared" si="483"/>
        <v/>
      </c>
      <c r="X351" s="302" t="str">
        <f t="shared" si="429"/>
        <v/>
      </c>
      <c r="Y351" s="301" t="str">
        <f t="shared" si="484"/>
        <v/>
      </c>
      <c r="Z351" s="302" t="str">
        <f t="shared" si="430"/>
        <v/>
      </c>
      <c r="AA351" s="301" t="str">
        <f t="shared" si="485"/>
        <v/>
      </c>
      <c r="AB351" s="302" t="str">
        <f t="shared" si="431"/>
        <v/>
      </c>
      <c r="AC351" s="301" t="str">
        <f t="shared" si="486"/>
        <v/>
      </c>
      <c r="AD351" s="302" t="str">
        <f t="shared" si="432"/>
        <v/>
      </c>
      <c r="AE351" s="301" t="str">
        <f t="shared" si="487"/>
        <v/>
      </c>
      <c r="AF351" s="302" t="str">
        <f t="shared" si="433"/>
        <v/>
      </c>
      <c r="AG351" s="301" t="str">
        <f t="shared" si="488"/>
        <v/>
      </c>
      <c r="AH351" s="302" t="str">
        <f t="shared" si="434"/>
        <v/>
      </c>
      <c r="AI351" s="301" t="str">
        <f t="shared" si="489"/>
        <v/>
      </c>
      <c r="AJ351" s="302" t="str">
        <f t="shared" si="435"/>
        <v/>
      </c>
      <c r="AK351" s="301" t="str">
        <f t="shared" si="490"/>
        <v/>
      </c>
      <c r="AL351" s="302" t="str">
        <f t="shared" si="436"/>
        <v/>
      </c>
      <c r="AM351" s="301" t="str">
        <f t="shared" si="491"/>
        <v/>
      </c>
      <c r="AN351" s="302" t="str">
        <f t="shared" si="437"/>
        <v/>
      </c>
      <c r="AO351" s="301" t="str">
        <f t="shared" si="492"/>
        <v/>
      </c>
      <c r="AP351" s="302" t="str">
        <f t="shared" si="438"/>
        <v/>
      </c>
      <c r="AQ351" s="301" t="str">
        <f t="shared" si="493"/>
        <v/>
      </c>
      <c r="AR351" s="302" t="str">
        <f t="shared" si="439"/>
        <v/>
      </c>
      <c r="AS351" s="301" t="str">
        <f t="shared" si="494"/>
        <v/>
      </c>
      <c r="AT351" s="302" t="str">
        <f t="shared" si="440"/>
        <v/>
      </c>
      <c r="AU351" s="301" t="str">
        <f t="shared" si="495"/>
        <v/>
      </c>
      <c r="AV351" s="302" t="str">
        <f t="shared" si="441"/>
        <v/>
      </c>
      <c r="AW351" s="301" t="str">
        <f t="shared" si="496"/>
        <v/>
      </c>
      <c r="AX351" s="302" t="str">
        <f t="shared" si="442"/>
        <v/>
      </c>
      <c r="AY351" s="301" t="str">
        <f t="shared" si="497"/>
        <v/>
      </c>
      <c r="AZ351" s="302" t="str">
        <f t="shared" si="443"/>
        <v/>
      </c>
      <c r="BA351" s="301" t="str">
        <f t="shared" si="446"/>
        <v/>
      </c>
      <c r="BB351" s="302" t="str">
        <f t="shared" si="444"/>
        <v/>
      </c>
      <c r="BC351" s="301" t="str">
        <f t="shared" si="447"/>
        <v/>
      </c>
      <c r="BD351" s="302" t="str">
        <f t="shared" si="445"/>
        <v/>
      </c>
      <c r="BE351" s="301" t="str">
        <f t="shared" si="448"/>
        <v/>
      </c>
    </row>
    <row r="352" spans="1:57" ht="26.25" hidden="1" customHeight="1">
      <c r="A352" s="242">
        <f t="shared" si="473"/>
        <v>217</v>
      </c>
      <c r="B352" s="475"/>
      <c r="C352" s="474" t="str">
        <f t="shared" si="418"/>
        <v/>
      </c>
      <c r="D352" s="302" t="str">
        <f t="shared" ca="1" si="419"/>
        <v/>
      </c>
      <c r="E352" s="301" t="str">
        <f t="shared" si="474"/>
        <v/>
      </c>
      <c r="F352" s="302" t="str">
        <f t="shared" ca="1" si="420"/>
        <v/>
      </c>
      <c r="G352" s="301" t="str">
        <f t="shared" si="475"/>
        <v/>
      </c>
      <c r="H352" s="302" t="str">
        <f t="shared" ca="1" si="421"/>
        <v/>
      </c>
      <c r="I352" s="301" t="str">
        <f t="shared" si="476"/>
        <v/>
      </c>
      <c r="J352" s="302" t="str">
        <f t="shared" ca="1" si="422"/>
        <v/>
      </c>
      <c r="K352" s="301" t="str">
        <f t="shared" si="477"/>
        <v/>
      </c>
      <c r="L352" s="302" t="str">
        <f t="shared" ca="1" si="423"/>
        <v/>
      </c>
      <c r="M352" s="301" t="str">
        <f t="shared" si="478"/>
        <v/>
      </c>
      <c r="N352" s="302" t="str">
        <f t="shared" ca="1" si="424"/>
        <v/>
      </c>
      <c r="O352" s="301" t="str">
        <f t="shared" si="479"/>
        <v/>
      </c>
      <c r="P352" s="302" t="str">
        <f t="shared" ca="1" si="425"/>
        <v/>
      </c>
      <c r="Q352" s="301" t="str">
        <f t="shared" si="480"/>
        <v/>
      </c>
      <c r="R352" s="302" t="str">
        <f t="shared" ca="1" si="426"/>
        <v/>
      </c>
      <c r="S352" s="301" t="str">
        <f t="shared" si="481"/>
        <v/>
      </c>
      <c r="T352" s="302" t="str">
        <f t="shared" si="427"/>
        <v/>
      </c>
      <c r="U352" s="301" t="str">
        <f t="shared" si="482"/>
        <v/>
      </c>
      <c r="V352" s="302" t="str">
        <f t="shared" si="428"/>
        <v/>
      </c>
      <c r="W352" s="301" t="str">
        <f t="shared" si="483"/>
        <v/>
      </c>
      <c r="X352" s="302" t="str">
        <f t="shared" si="429"/>
        <v/>
      </c>
      <c r="Y352" s="301" t="str">
        <f t="shared" si="484"/>
        <v/>
      </c>
      <c r="Z352" s="302" t="str">
        <f t="shared" si="430"/>
        <v/>
      </c>
      <c r="AA352" s="301" t="str">
        <f t="shared" si="485"/>
        <v/>
      </c>
      <c r="AB352" s="302" t="str">
        <f t="shared" si="431"/>
        <v/>
      </c>
      <c r="AC352" s="301" t="str">
        <f t="shared" si="486"/>
        <v/>
      </c>
      <c r="AD352" s="302" t="str">
        <f t="shared" si="432"/>
        <v/>
      </c>
      <c r="AE352" s="301" t="str">
        <f t="shared" si="487"/>
        <v/>
      </c>
      <c r="AF352" s="302" t="str">
        <f t="shared" si="433"/>
        <v/>
      </c>
      <c r="AG352" s="301" t="str">
        <f t="shared" si="488"/>
        <v/>
      </c>
      <c r="AH352" s="302" t="str">
        <f t="shared" si="434"/>
        <v/>
      </c>
      <c r="AI352" s="301" t="str">
        <f t="shared" si="489"/>
        <v/>
      </c>
      <c r="AJ352" s="302" t="str">
        <f t="shared" si="435"/>
        <v/>
      </c>
      <c r="AK352" s="301" t="str">
        <f t="shared" si="490"/>
        <v/>
      </c>
      <c r="AL352" s="302" t="str">
        <f t="shared" si="436"/>
        <v/>
      </c>
      <c r="AM352" s="301" t="str">
        <f t="shared" si="491"/>
        <v/>
      </c>
      <c r="AN352" s="302" t="str">
        <f t="shared" si="437"/>
        <v/>
      </c>
      <c r="AO352" s="301" t="str">
        <f t="shared" si="492"/>
        <v/>
      </c>
      <c r="AP352" s="302" t="str">
        <f t="shared" si="438"/>
        <v/>
      </c>
      <c r="AQ352" s="301" t="str">
        <f t="shared" si="493"/>
        <v/>
      </c>
      <c r="AR352" s="302" t="str">
        <f t="shared" si="439"/>
        <v/>
      </c>
      <c r="AS352" s="301" t="str">
        <f t="shared" si="494"/>
        <v/>
      </c>
      <c r="AT352" s="302" t="str">
        <f t="shared" si="440"/>
        <v/>
      </c>
      <c r="AU352" s="301" t="str">
        <f t="shared" si="495"/>
        <v/>
      </c>
      <c r="AV352" s="302" t="str">
        <f t="shared" si="441"/>
        <v/>
      </c>
      <c r="AW352" s="301" t="str">
        <f t="shared" si="496"/>
        <v/>
      </c>
      <c r="AX352" s="302" t="str">
        <f t="shared" si="442"/>
        <v/>
      </c>
      <c r="AY352" s="301" t="str">
        <f t="shared" si="497"/>
        <v/>
      </c>
      <c r="AZ352" s="302" t="str">
        <f t="shared" si="443"/>
        <v/>
      </c>
      <c r="BA352" s="301" t="str">
        <f t="shared" si="446"/>
        <v/>
      </c>
      <c r="BB352" s="302" t="str">
        <f t="shared" si="444"/>
        <v/>
      </c>
      <c r="BC352" s="301" t="str">
        <f t="shared" si="447"/>
        <v/>
      </c>
      <c r="BD352" s="302" t="str">
        <f t="shared" si="445"/>
        <v/>
      </c>
      <c r="BE352" s="301" t="str">
        <f t="shared" si="448"/>
        <v/>
      </c>
    </row>
    <row r="353" spans="1:57" ht="24.75" hidden="1" customHeight="1">
      <c r="A353" s="242">
        <f t="shared" si="473"/>
        <v>218</v>
      </c>
      <c r="B353" s="475"/>
      <c r="C353" s="474" t="str">
        <f t="shared" ref="C353:C416" si="498">IF(B353="","",IF($L$4="Media aritmética",ROUND(AVERAGE(D353,F353,H353,J353,L353,N353,P353,R353,T353,V353,X353,Z353,AB353,AF353,AH353,AD353,AJ353,AL353,AN353,AP353,AR353,AT353,AV353,AX353),2),ROUND(_xlfn.STDEV.P(D353,F353,H353,J353,L353,N353,P353,R353,T353,V353,X353,Z353,AB353,AF353,AH353,AD353,AJ353,AL353,AN353,AP353,AR353,AT353,AV353,AX353),2)))</f>
        <v/>
      </c>
      <c r="D353" s="302" t="str">
        <f t="shared" ca="1" si="419"/>
        <v/>
      </c>
      <c r="E353" s="301" t="str">
        <f t="shared" ref="E353:E416" si="499">IF($B353="","",IF(D353="","",IF($L$4="Media aritmética",(D353&lt;=$C353)*($H$5/$C$5)+(D353&gt;$C353)*0,IF(AND(ROUND(AVERAGE($D353,$F353,$H353,$J353,$L353,$N353,$P353,$R353,$T353,$V353,$X353,$Z353,$AB353,$AD353,$AF353,$AH353,$AJ353,AL353,AN353,AP353,AR353,AT353,AV353,AX353,AZ353,BB353,BD353,BF353,BH353,BJ353),2)-$C353/2&lt;=D353,(ROUND(AVERAGE($D353,$F353,$H353,$J353,$L353,$N353,$P353,$R353,$T353,$V353,$X353,$Z353,$AB353,$AD353,$AF353,$AH353,$AJ353,AL353,AN353,AP353,AR353,AT353,AV353,AX353,AZ353,BB353,BD353,BF353,BH353,BJ353),2)+$C353/2&gt;D353)),($H$5/$C$5),0))))</f>
        <v/>
      </c>
      <c r="F353" s="302" t="str">
        <f t="shared" ca="1" si="420"/>
        <v/>
      </c>
      <c r="G353" s="301" t="str">
        <f t="shared" ref="G353:G416" si="500">IF($B353="","",IF(F353="","",IF($L$4="Media aritmética",(F353&lt;=$C353)*($H$5/$C$5)+(F353&gt;$C353)*0,IF(AND(ROUND(AVERAGE($D353,$F353,$H353,$J353,$L353,$N353,$P353,$R353,$T353,$V353,$X353,$Z353,$AB353,$AD353,$AF353,$AH353,$AJ353,AL353,AN353,AP353,AR353,AT353,AV353,AX353,AZ353,BB353,BD353,BF353,BH353,BJ353),2)-$C353/2&lt;=F353,(ROUND(AVERAGE($D353,$F353,$H353,$J353,$L353,$N353,$P353,$R353,$T353,$V353,$X353,$Z353,$AB353,$AD353,$AF353,$AH353,$AJ353,AL353,AN353,AP353,AR353,AT353,AV353,AX353,AZ353,BB353,BD353,BF353,BH353,BJ353),2)+$C353/2&gt;F353)),($H$5/$C$5),0))))</f>
        <v/>
      </c>
      <c r="H353" s="302" t="str">
        <f t="shared" ca="1" si="421"/>
        <v/>
      </c>
      <c r="I353" s="301" t="str">
        <f t="shared" ref="I353:I416" si="501">IF($B353="","",IF(H353="","",IF($L$4="Media aritmética",(H353&lt;=$C353)*($H$5/$C$5)+(H353&gt;$C353)*0,IF(AND(ROUND(AVERAGE($D353,$F353,$H353,$J353,$L353,$N353,$P353,$R353,$T353,$V353,$X353,$Z353,$AB353,$AD353,$AF353,$AH353,$AJ353,AL353,AN353,AP353,AR353,AT353,AV353,AX353,AZ353,BB353,BD353,BF353,BH353,BJ353),2)-$C353/2&lt;=H353,(ROUND(AVERAGE($D353,$F353,$H353,$J353,$L353,$N353,$P353,$R353,$T353,$V353,$X353,$Z353,$AB353,$AD353,$AF353,$AH353,$AJ353,AL353,AN353,AP353,AR353,AT353,AV353,AX353,AZ353,BB353,BD353,BF353,BH353,BJ353),2)+$C353/2&gt;H353)),($H$5/$C$5),0))))</f>
        <v/>
      </c>
      <c r="J353" s="302" t="str">
        <f t="shared" ca="1" si="422"/>
        <v/>
      </c>
      <c r="K353" s="301" t="str">
        <f t="shared" ref="K353:K416" si="502">IF($B353="","",IF(J353="","",IF($L$4="Media aritmética",(J353&lt;=$C353)*($H$5/$C$5)+(J353&gt;$C353)*0,IF(AND(ROUND(AVERAGE($D353,$F353,$H353,$J353,$L353,$N353,$P353,$R353,$T353,$V353,$X353,$Z353,$AB353,$AD353,$AF353,$AH353,$AJ353,AL353,AN353,AP353,AR353,AT353,AV353,AX353,AZ353,BB353,BD353,BF353,BH353,BJ353),2)-$C353/2&lt;=J353,(ROUND(AVERAGE($D353,$F353,$H353,$J353,$L353,$N353,$P353,$R353,$T353,$V353,$X353,$Z353,$AB353,$AD353,$AF353,$AH353,$AJ353,AL353,AN353,AP353,AR353,AT353,AV353,AX353,AZ353,BB353,BD353,BF353,BH353,BJ353),2)+$C353/2&gt;J353)),($H$5/$C$5),0))))</f>
        <v/>
      </c>
      <c r="L353" s="302" t="str">
        <f t="shared" ca="1" si="423"/>
        <v/>
      </c>
      <c r="M353" s="301" t="str">
        <f t="shared" ref="M353:M416" si="503">IF($B353="","",IF(L353="","",IF($L$4="Media aritmética",(L353&lt;=$C353)*($H$5/$C$5)+(L353&gt;$C353)*0,IF(AND(ROUND(AVERAGE($D353,$F353,$H353,$J353,$L353,$N353,$P353,$R353,$T353,$V353,$X353,$Z353,$AB353,$AD353,$AF353,$AH353,$AJ353,AL353,AN353,AP353,AR353,AT353,AV353,AX353,AZ353,BB353,BD353,BF353,BH353,BJ353),2)-$C353/2&lt;=L353,(ROUND(AVERAGE($D353,$F353,$H353,$J353,$L353,$N353,$P353,$R353,$T353,$V353,$X353,$Z353,$AB353,$AD353,$AF353,$AH353,$AJ353,AL353,AN353,AP353,AR353,AT353,AV353,AX353,AZ353,BB353,BD353,BF353,BH353,BJ353),2)+$C353/2&gt;L353)),($H$5/$C$5),0))))</f>
        <v/>
      </c>
      <c r="N353" s="302" t="str">
        <f t="shared" ca="1" si="424"/>
        <v/>
      </c>
      <c r="O353" s="301" t="str">
        <f t="shared" ref="O353:O416" si="504">IF($B353="","",IF(N353="","",IF($L$4="Media aritmética",(N353&lt;=$C353)*($H$5/$C$5)+(N353&gt;$C353)*0,IF(AND(ROUND(AVERAGE($D353,$F353,$H353,$J353,$L353,$N353,$P353,$R353,$T353,$V353,$X353,$Z353,$AB353,$AD353,$AF353,$AH353,$AJ353,AL353,AN353,AP353,AR353,AT353,AV353,AX353,AZ353,BB353,BD353,BF353,BH353,BJ353),2)-$C353/2&lt;=N353,(ROUND(AVERAGE($D353,$F353,$H353,$J353,$L353,$N353,$P353,$R353,$T353,$V353,$X353,$Z353,$AB353,$AD353,$AF353,$AH353,$AJ353,AL353,AN353,AP353,AR353,AT353,AV353,AX353,AZ353,BB353,BD353,BF353,BH353,BJ353),2)+$C353/2&gt;N353)),($H$5/$C$5),0))))</f>
        <v/>
      </c>
      <c r="P353" s="302" t="str">
        <f t="shared" ca="1" si="425"/>
        <v/>
      </c>
      <c r="Q353" s="301" t="str">
        <f t="shared" ref="Q353:Q416" si="505">IF($B353="","",IF(P353="","",IF($L$4="Media aritmética",(P353&lt;=$C353)*($H$5/$C$5)+(P353&gt;$C353)*0,IF(AND(ROUND(AVERAGE($D353,$F353,$H353,$J353,$L353,$N353,$P353,$R353,$T353,$V353,$X353,$Z353,$AB353,$AD353,$AF353,$AH353,$AJ353,AL353,AN353,AP353,AR353,AT353,AV353,AX353,AZ353,BB353,BD353,BF353,BH353,BJ353),2)-$C353/2&lt;=P353,(ROUND(AVERAGE($D353,$F353,$H353,$J353,$L353,$N353,$P353,$R353,$T353,$V353,$X353,$Z353,$AB353,$AD353,$AF353,$AH353,$AJ353,AL353,AN353,AP353,AR353,AT353,AV353,AX353,AZ353,BB353,BD353,BF353,BH353,BJ353),2)+$C353/2&gt;P353)),($H$5/$C$5),0))))</f>
        <v/>
      </c>
      <c r="R353" s="302" t="str">
        <f t="shared" ca="1" si="426"/>
        <v/>
      </c>
      <c r="S353" s="301" t="str">
        <f t="shared" ref="S353:S416" si="506">IF($B353="","",IF(R353="","",IF($L$4="Media aritmética",(R353&lt;=$C353)*($H$5/$C$5)+(R353&gt;$C353)*0,IF(AND(ROUND(AVERAGE($D353,$F353,$H353,$J353,$L353,$N353,$P353,$R353,$T353,$V353,$X353,$Z353,$AB353,$AD353,$AF353,$AH353,$AJ353,AL353,AN353,AP353,AR353,AT353,AV353,AX353,AZ353,BB353,BD353,BF353,BH353,BJ353),2)-$C353/2&lt;=R353,(ROUND(AVERAGE($D353,$F353,$H353,$J353,$L353,$N353,$P353,$R353,$T353,$V353,$X353,$Z353,$AB353,$AD353,$AF353,$AH353,$AJ353,AL353,AN353,AP353,AR353,AT353,AV353,AX353,AZ353,BB353,BD353,BF353,BH353,BJ353),2)+$C353/2&gt;R353)),($H$5/$C$5),0))))</f>
        <v/>
      </c>
      <c r="T353" s="302" t="str">
        <f t="shared" si="427"/>
        <v/>
      </c>
      <c r="U353" s="301" t="str">
        <f t="shared" ref="U353:U416" si="507">IF($B353="","",IF(T353="","",IF($L$4="Media aritmética",(T353&lt;=$C353)*($H$5/$C$5)+(T353&gt;$C353)*0,IF(AND(ROUND(AVERAGE($D353,$F353,$H353,$J353,$L353,$N353,$P353,$R353,$T353,$V353,$X353,$Z353,$AB353,$AD353,$AF353,$AH353,$AJ353,AL353,AN353,AP353,AR353,AT353,AV353,AX353,AZ353,BB353,BD353,BF353,BH353,BJ353),2)-$C353/2&lt;=T353,(ROUND(AVERAGE($D353,$F353,$H353,$J353,$L353,$N353,$P353,$R353,$T353,$V353,$X353,$Z353,$AB353,$AD353,$AF353,$AH353,$AJ353,AL353,AN353,AP353,AR353,AT353,AV353,AX353,AZ353,BB353,BD353,BF353,BH353,BJ353),2)+$C353/2&gt;T353)),($H$5/$C$5),0))))</f>
        <v/>
      </c>
      <c r="V353" s="302" t="str">
        <f t="shared" si="428"/>
        <v/>
      </c>
      <c r="W353" s="301" t="str">
        <f t="shared" ref="W353:W416" si="508">IF($B353="","",IF(V353="","",IF($L$4="Media aritmética",(V353&lt;=$C353)*($H$5/$C$5)+(V353&gt;$C353)*0,IF(AND(ROUND(AVERAGE($D353,$F353,$H353,$J353,$L353,$N353,$P353,$R353,$T353,$V353,$X353,$Z353,$AB353,$AD353,$AF353,$AH353,$AJ353,AL353,AN353,AP353,AR353,AT353,AV353,AX353,AZ353,BB353,BD353,BF353,BH353,BJ353),2)-$C353/2&lt;=V353,(ROUND(AVERAGE($D353,$F353,$H353,$J353,$L353,$N353,$P353,$R353,$T353,$V353,$X353,$Z353,$AB353,$AD353,$AF353,$AH353,$AJ353,AL353,AN353,AP353,AR353,AT353,AV353,AX353,AZ353,BB353,BD353,BF353,BH353,BJ353),2)+$C353/2&gt;V353)),($H$5/$C$5),0))))</f>
        <v/>
      </c>
      <c r="X353" s="302" t="str">
        <f t="shared" si="429"/>
        <v/>
      </c>
      <c r="Y353" s="301" t="str">
        <f t="shared" ref="Y353:Y416" si="509">IF($B353="","",IF(X353="","",IF($L$4="Media aritmética",(X353&lt;=$C353)*($H$5/$C$5)+(X353&gt;$C353)*0,IF(AND(ROUND(AVERAGE($D353,$F353,$H353,$J353,$L353,$N353,$P353,$R353,$T353,$V353,$X353,$Z353,$AB353,$AD353,$AF353,$AH353,$AJ353,AL353,AN353,AP353,AR353,AT353,AV353,AX353,AZ353,BB353,BD353,BF353,BH353,BJ353),2)-$C353/2&lt;=X353,(ROUND(AVERAGE($D353,$F353,$H353,$J353,$L353,$N353,$P353,$R353,$T353,$V353,$X353,$Z353,$AB353,$AD353,$AF353,$AH353,$AJ353,AL353,AN353,AP353,AR353,AT353,AV353,AX353,AZ353,BB353,BD353,BF353,BH353,BJ353),2)+$C353/2&gt;X353)),($H$5/$C$5),0))))</f>
        <v/>
      </c>
      <c r="Z353" s="302" t="str">
        <f t="shared" si="430"/>
        <v/>
      </c>
      <c r="AA353" s="301" t="str">
        <f t="shared" ref="AA353:AA416" si="510">IF($B353="","",IF(Z353="","",IF($L$4="Media aritmética",(Z353&lt;=$C353)*($H$5/$C$5)+(Z353&gt;$C353)*0,IF(AND(ROUND(AVERAGE($D353,$F353,$H353,$J353,$L353,$N353,$P353,$R353,$T353,$V353,$X353,$Z353,$AB353,$AD353,$AF353,$AH353,$AJ353,AL353,AN353,AP353,AR353,AT353,AV353,AX353,AZ353,BB353,BD353,BF353,BH353,BJ353),2)-$C353/2&lt;=Z353,(ROUND(AVERAGE($D353,$F353,$H353,$J353,$L353,$N353,$P353,$R353,$T353,$V353,$X353,$Z353,$AB353,$AD353,$AF353,$AH353,$AJ353,AL353,AN353,AP353,AR353,AT353,AV353,AX353,AZ353,BB353,BD353,BF353,BH353,BJ353),2)+$C353/2&gt;Z353)),($H$5/$C$5),0))))</f>
        <v/>
      </c>
      <c r="AB353" s="302" t="str">
        <f t="shared" si="431"/>
        <v/>
      </c>
      <c r="AC353" s="301" t="str">
        <f t="shared" ref="AC353:AC416" si="511">IF($B353="","",IF(AB353="","",IF($L$4="Media aritmética",(AB353&lt;=$C353)*($H$5/$C$5)+(AB353&gt;$C353)*0,IF(AND(ROUND(AVERAGE($D353,$F353,$H353,$J353,$L353,$N353,$P353,$R353,$T353,$V353,$X353,$Z353,$AB353,$AD353,$AF353,$AH353,$AJ353,AL353,AN353,AP353,AR353,AT353,AV353,AX353,AZ353,BB353,BD353,BF353,BH353,BJ353),2)-$C353/2&lt;=AB353,(ROUND(AVERAGE($D353,$F353,$H353,$J353,$L353,$N353,$P353,$R353,$T353,$V353,$X353,$Z353,$AB353,$AD353,$AF353,$AH353,$AJ353,AL353,AN353,AP353,AR353,AT353,AV353,AX353,AZ353,BB353,BD353,BF353,BH353,BJ353),2)+$C353/2&gt;AB353)),($H$5/$C$5),0))))</f>
        <v/>
      </c>
      <c r="AD353" s="302" t="str">
        <f t="shared" si="432"/>
        <v/>
      </c>
      <c r="AE353" s="301" t="str">
        <f t="shared" ref="AE353:AE416" si="512">IF($B353="","",IF(AD353="","",IF($L$4="Media aritmética",(AD353&lt;=$C353)*($H$5/$C$5)+(AD353&gt;$C353)*0,IF(AND(ROUND(AVERAGE($D353,$F353,$H353,$J353,$L353,$N353,$P353,$R353,$T353,$V353,$X353,$Z353,$AB353,$AD353,$AF353,$AH353,$AJ353,AL353,AN353,AP353,AR353,AT353,AV353,AX353,AZ353,BB353,BD353,BF353,BH353,BJ353),2)-$C353/2&lt;=AD353,(ROUND(AVERAGE($D353,$F353,$H353,$J353,$L353,$N353,$P353,$R353,$T353,$V353,$X353,$Z353,$AB353,$AD353,$AF353,$AH353,$AJ353,AL353,AN353,AP353,AR353,AT353,AV353,AX353,AZ353,BB353,BD353,BF353,BH353,BJ353),2)+$C353/2&gt;AD353)),($H$5/$C$5),0))))</f>
        <v/>
      </c>
      <c r="AF353" s="302" t="str">
        <f t="shared" si="433"/>
        <v/>
      </c>
      <c r="AG353" s="301" t="str">
        <f t="shared" ref="AG353:AG416" si="513">IF($B353="","",IF(AF353="","",IF($L$4="Media aritmética",(AF353&lt;=$C353)*($H$5/$C$5)+(AF353&gt;$C353)*0,IF(AND(ROUND(AVERAGE($D353,$F353,$H353,$J353,$L353,$N353,$P353,$R353,$T353,$V353,$X353,$Z353,$AB353,$AD353,$AF353,$AH353,$AJ353,AL353,AN353,AP353,AR353,AT353,AV353,AX353,AZ353,BB353,BD353,BF353,BH353,BJ353),2)-$C353/2&lt;=AF353,(ROUND(AVERAGE($D353,$F353,$H353,$J353,$L353,$N353,$P353,$R353,$T353,$V353,$X353,$Z353,$AB353,$AD353,$AF353,$AH353,$AJ353,AL353,AN353,AP353,AR353,AT353,AV353,AX353,AZ353,BB353,BD353,BF353,BH353,BJ353),2)+$C353/2&gt;AF353)),($H$5/$C$5),0))))</f>
        <v/>
      </c>
      <c r="AH353" s="302" t="str">
        <f t="shared" si="434"/>
        <v/>
      </c>
      <c r="AI353" s="301" t="str">
        <f t="shared" ref="AI353:AI416" si="514">IF($B353="","",IF(AH353="","",IF($L$4="Media aritmética",(AH353&lt;=$C353)*($H$5/$C$5)+(AH353&gt;$C353)*0,IF(AND(ROUND(AVERAGE($D353,$F353,$H353,$J353,$L353,$N353,$P353,$R353,$T353,$V353,$X353,$Z353,$AB353,$AD353,$AF353,$AH353,$AJ353,AL353,AN353,AP353,AR353,AT353,AV353,AX353,AZ353,BB353,BD353,BF353,BH353,BJ353),2)-$C353/2&lt;=AH353,(ROUND(AVERAGE($D353,$F353,$H353,$J353,$L353,$N353,$P353,$R353,$T353,$V353,$X353,$Z353,$AB353,$AD353,$AF353,$AH353,$AJ353,AL353,AN353,AP353,AR353,AT353,AV353,AX353,AZ353,BB353,BD353,BF353,BH353,BJ353),2)+$C353/2&gt;AH353)),($H$5/$C$5),0))))</f>
        <v/>
      </c>
      <c r="AJ353" s="302" t="str">
        <f t="shared" si="435"/>
        <v/>
      </c>
      <c r="AK353" s="301" t="str">
        <f t="shared" ref="AK353:AK416" si="515">IF($B353="","",IF(AJ353="","",IF($L$4="Media aritmética",(AJ353&lt;=$C353)*($H$5/$C$5)+(AJ353&gt;$C353)*0,IF(AND(ROUND(AVERAGE($D353,$F353,$H353,$J353,$L353,$N353,$P353,$R353,$T353,$V353,$X353,$Z353,$AB353,$AD353,$AF353,$AH353,$AJ353,AL353,AN353,AP353,AR353,AT353,AV353,AX353,AZ353,BB353,BD353,BF353,BH353,BJ353),2)-$C353/2&lt;=AJ353,(ROUND(AVERAGE($D353,$F353,$H353,$J353,$L353,$N353,$P353,$R353,$T353,$V353,$X353,$Z353,$AB353,$AD353,$AF353,$AH353,$AJ353,AL353,AN353,AP353,AR353,AT353,AV353,AX353,AZ353,BB353,BD353,BF353,BH353,BJ353),2)+$C353/2&gt;AJ353)),($H$5/$C$5),0))))</f>
        <v/>
      </c>
      <c r="AL353" s="302" t="str">
        <f t="shared" si="436"/>
        <v/>
      </c>
      <c r="AM353" s="301" t="str">
        <f t="shared" ref="AM353:AM416" si="516">IF($B353="","",IF(AL353="","",IF($L$4="Media aritmética",(AL353&lt;=$C353)*($H$5/$C$5)+(AL353&gt;$C353)*0,IF(AND(ROUND(AVERAGE($D353,$F353,$H353,$J353,$L353,$N353,$P353,$R353,$T353,$V353,$X353,$Z353,$AB353,$AD353,$AF353,$AH353,$AJ353,AL353,AN353,AP353,AR353,AT353,AV353,AX353,AZ353,BB353,BD353,BF353,BH353,BJ353),2)-$C353/2&lt;=AL353,(ROUND(AVERAGE($D353,$F353,$H353,$J353,$L353,$N353,$P353,$R353,$T353,$V353,$X353,$Z353,$AB353,$AD353,$AF353,$AH353,$AJ353,AL353,AN353,AP353,AR353,AT353,AV353,AX353,AZ353,BB353,BD353,BF353,BH353,BJ353),2)+$C353/2&gt;AL353)),($H$5/$C$5),0))))</f>
        <v/>
      </c>
      <c r="AN353" s="302" t="str">
        <f t="shared" si="437"/>
        <v/>
      </c>
      <c r="AO353" s="301" t="str">
        <f t="shared" ref="AO353:AO416" si="517">IF($B353="","",IF(AN353="","",IF($L$4="Media aritmética",(AN353&lt;=$C353)*($H$5/$C$5)+(AN353&gt;$C353)*0,IF(AND(ROUND(AVERAGE($D353,$F353,$H353,$J353,$L353,$N353,$P353,$R353,$T353,$V353,$X353,$Z353,$AB353,$AD353,$AF353,$AH353,$AJ353,AL353,AN353,AP353,AR353,AT353,AV353,AX353,AZ353,BB353,BD353,BF353,BH353,BJ353),2)-$C353/2&lt;=AN353,(ROUND(AVERAGE($D353,$F353,$H353,$J353,$L353,$N353,$P353,$R353,$T353,$V353,$X353,$Z353,$AB353,$AD353,$AF353,$AH353,$AJ353,AL353,AN353,AP353,AR353,AT353,AV353,AX353,AZ353,BB353,BD353,BF353,BH353,BJ353),2)+$C353/2&gt;AN353)),($H$5/$C$5),0))))</f>
        <v/>
      </c>
      <c r="AP353" s="302" t="str">
        <f t="shared" si="438"/>
        <v/>
      </c>
      <c r="AQ353" s="301" t="str">
        <f t="shared" ref="AQ353:AQ416" si="518">IF($B353="","",IF(AP353="","",IF($L$4="Media aritmética",(AP353&lt;=$C353)*($H$5/$C$5)+(AP353&gt;$C353)*0,IF(AND(ROUND(AVERAGE($D353,$F353,$H353,$J353,$L353,$N353,$P353,$R353,$T353,$V353,$X353,$Z353,$AB353,$AD353,$AF353,$AH353,$AJ353,AL353,AN353,AP353,AR353,AT353,AV353,AX353,AZ353,BB353,BD353,BF353,BH353,BJ353),2)-$C353/2&lt;=AP353,(ROUND(AVERAGE($D353,$F353,$H353,$J353,$L353,$N353,$P353,$R353,$T353,$V353,$X353,$Z353,$AB353,$AD353,$AF353,$AH353,$AJ353,AL353,AN353,AP353,AR353,AT353,AV353,AX353,AZ353,BB353,BD353,BF353,BH353,BJ353),2)+$C353/2&gt;AP353)),($H$5/$C$5),0))))</f>
        <v/>
      </c>
      <c r="AR353" s="302" t="str">
        <f t="shared" si="439"/>
        <v/>
      </c>
      <c r="AS353" s="301" t="str">
        <f t="shared" ref="AS353:AS416" si="519">IF($B353="","",IF(AR353="","",IF($L$4="Media aritmética",(AR353&lt;=$C353)*($H$5/$C$5)+(AR353&gt;$C353)*0,IF(AND(ROUND(AVERAGE($D353,$F353,$H353,$J353,$L353,$N353,$P353,$R353,$T353,$V353,$X353,$Z353,$AB353,$AD353,$AF353,$AH353,$AJ353,AL353,AN353,AP353,AR353,AT353,AV353,AX353,AZ353,BB353,BD353,BF353,BH353,BJ353),2)-$C353/2&lt;=AR353,(ROUND(AVERAGE($D353,$F353,$H353,$J353,$L353,$N353,$P353,$R353,$T353,$V353,$X353,$Z353,$AB353,$AD353,$AF353,$AH353,$AJ353,AL353,AN353,AP353,AR353,AT353,AV353,AX353,AZ353,BB353,BD353,BF353,BH353,BJ353),2)+$C353/2&gt;AR353)),($H$5/$C$5),0))))</f>
        <v/>
      </c>
      <c r="AT353" s="302" t="str">
        <f t="shared" si="440"/>
        <v/>
      </c>
      <c r="AU353" s="301" t="str">
        <f t="shared" ref="AU353:AU416" si="520">IF($B353="","",IF(AT353="","",IF($L$4="Media aritmética",(AT353&lt;=$C353)*($H$5/$C$5)+(AT353&gt;$C353)*0,IF(AND(ROUND(AVERAGE($D353,$F353,$H353,$J353,$L353,$N353,$P353,$R353,$T353,$V353,$X353,$Z353,$AB353,$AD353,$AF353,$AH353,$AJ353,AL353,AN353,AP353,AR353,AT353,AV353,AX353,AZ353,BB353,BD353,BF353,BH353,BJ353),2)-$C353/2&lt;=AT353,(ROUND(AVERAGE($D353,$F353,$H353,$J353,$L353,$N353,$P353,$R353,$T353,$V353,$X353,$Z353,$AB353,$AD353,$AF353,$AH353,$AJ353,AL353,AN353,AP353,AR353,AT353,AV353,AX353,AZ353,BB353,BD353,BF353,BH353,BJ353),2)+$C353/2&gt;AT353)),($H$5/$C$5),0))))</f>
        <v/>
      </c>
      <c r="AV353" s="302" t="str">
        <f t="shared" si="441"/>
        <v/>
      </c>
      <c r="AW353" s="301" t="str">
        <f t="shared" ref="AW353:AW416" si="521">IF($B353="","",IF(AV353="","",IF($L$4="Media aritmética",(AV353&lt;=$C353)*($H$5/$C$5)+(AV353&gt;$C353)*0,IF(AND(ROUND(AVERAGE($D353,$F353,$H353,$J353,$L353,$N353,$P353,$R353,$T353,$V353,$X353,$Z353,$AB353,$AD353,$AF353,$AH353,$AJ353,AL353,AN353,AP353,AR353,AT353,AV353,AX353,AZ353,BB353,BD353,BF353,BH353,BJ353),2)-$C353/2&lt;=AV353,(ROUND(AVERAGE($D353,$F353,$H353,$J353,$L353,$N353,$P353,$R353,$T353,$V353,$X353,$Z353,$AB353,$AD353,$AF353,$AH353,$AJ353,AL353,AN353,AP353,AR353,AT353,AV353,AX353,AZ353,BB353,BD353,BF353,BH353,BJ353),2)+$C353/2&gt;AV353)),($H$5/$C$5),0))))</f>
        <v/>
      </c>
      <c r="AX353" s="302" t="str">
        <f t="shared" si="442"/>
        <v/>
      </c>
      <c r="AY353" s="301" t="str">
        <f t="shared" ref="AY353:AY416" si="522">IF($B353="","",IF(AX353="","",IF($L$4="Media aritmética",(AX353&lt;=$C353)*($H$5/$C$5)+(AX353&gt;$C353)*0,IF(AND(ROUND(AVERAGE($D353,$F353,$H353,$J353,$L353,$N353,$P353,$R353,$T353,$V353,$X353,$Z353,$AB353,$AD353,$AF353,$AH353,$AJ353,AL353,AN353,AP353,AR353,AT353,AV353,AX353,AZ353,BB353,BD353,BF353,BH353,BJ353),2)-$C353/2&lt;=AX353,(ROUND(AVERAGE($D353,$F353,$H353,$J353,$L353,$N353,$P353,$R353,$T353,$V353,$X353,$Z353,$AB353,$AD353,$AF353,$AH353,$AJ353,AL353,AN353,AP353,AR353,AT353,AV353,AX353,AZ353,BB353,BD353,BF353,BH353,BJ353),2)+$C353/2&gt;AX353)),($H$5/$C$5),0))))</f>
        <v/>
      </c>
      <c r="AZ353" s="302" t="str">
        <f t="shared" si="443"/>
        <v/>
      </c>
      <c r="BA353" s="301" t="str">
        <f t="shared" ref="BA353:BA416" si="523">IF($B353="","",IF(AZ353="","",IF($L$4="Media aritmética",(AZ353&lt;=$C353)*($H$5/$C$5)+(AZ353&gt;$C353)*0,IF(AND(ROUND(AVERAGE($D353,$F353,$H353,$J353,$L353,$N353,$P353,$R353,$T353,$V353,$X353,$Z353,$AB353,$AD353,$AF353,$AH353,$AJ353,AL353,AN353,AP353,AR353,AT353,AV353,AX353,AZ353,BB353,BD353,BF353,BH353,BJ353),2)-$C353/2&lt;=AZ353,(ROUND(AVERAGE($D353,$F353,$H353,$J353,$L353,$N353,$P353,$R353,$T353,$V353,$X353,$Z353,$AB353,$AD353,$AF353,$AH353,$AJ353,AL353,AN353,AP353,AR353,AT353,AV353,AX353,AZ353,BB353,BD353,BF353,BH353,BJ353),2)+$C353/2&gt;AZ353)),($H$5/$C$5),0))))</f>
        <v/>
      </c>
      <c r="BB353" s="302" t="str">
        <f t="shared" si="444"/>
        <v/>
      </c>
      <c r="BC353" s="301" t="str">
        <f t="shared" ref="BC353:BC416" si="524">IF($B353="","",IF(BB353="","",IF($L$4="Media aritmética",(BB353&lt;=$C353)*($H$5/$C$5)+(BB353&gt;$C353)*0,IF(AND(ROUND(AVERAGE($D353,$F353,$H353,$J353,$L353,$N353,$P353,$R353,$T353,$V353,$X353,$Z353,$AB353,$AD353,$AF353,$AH353,$AJ353,AL353,AN353,AP353,AR353,AT353,AV353,AX353,AZ353,BB353,BD353,BF353,BH353,BJ353),2)-$C353/2&lt;=BB353,(ROUND(AVERAGE($D353,$F353,$H353,$J353,$L353,$N353,$P353,$R353,$T353,$V353,$X353,$Z353,$AB353,$AD353,$AF353,$AH353,$AJ353,AL353,AN353,AP353,AR353,AT353,AV353,AX353,AZ353,BB353,BD353,BF353,BH353,BJ353),2)+$C353/2&gt;BB353)),($H$5/$C$5),0))))</f>
        <v/>
      </c>
      <c r="BD353" s="302" t="str">
        <f t="shared" si="445"/>
        <v/>
      </c>
      <c r="BE353" s="301" t="str">
        <f t="shared" ref="BE353:BE416" si="525">IF($B353="","",IF(BD353="","",IF($L$4="Media aritmética",(BD353&lt;=$C353)*($H$5/$C$5)+(BD353&gt;$C353)*0,IF(AND(ROUND(AVERAGE($D353,$F353,$H353,$J353,$L353,$N353,$P353,$R353,$T353,$V353,$X353,$Z353,$AB353,$AD353,$AF353,$AH353,$AJ353,AL353,AN353,AP353,AR353,AT353,AV353,AX353,AZ353,BB353,BD353,BF353,BH353,BJ353),2)-$C353/2&lt;=BD353,(ROUND(AVERAGE($D353,$F353,$H353,$J353,$L353,$N353,$P353,$R353,$T353,$V353,$X353,$Z353,$AB353,$AD353,$AF353,$AH353,$AJ353,AL353,AN353,AP353,AR353,AT353,AV353,AX353,AZ353,BB353,BD353,BF353,BH353,BJ353),2)+$C353/2&gt;BD353)),($H$5/$C$5),0))))</f>
        <v/>
      </c>
    </row>
    <row r="354" spans="1:57" ht="24.75" hidden="1" customHeight="1">
      <c r="A354" s="242">
        <f t="shared" si="473"/>
        <v>219</v>
      </c>
      <c r="B354" s="475"/>
      <c r="C354" s="474" t="str">
        <f t="shared" si="498"/>
        <v/>
      </c>
      <c r="D354" s="302" t="str">
        <f t="shared" ca="1" si="419"/>
        <v/>
      </c>
      <c r="E354" s="301" t="str">
        <f t="shared" si="499"/>
        <v/>
      </c>
      <c r="F354" s="302" t="str">
        <f t="shared" ca="1" si="420"/>
        <v/>
      </c>
      <c r="G354" s="301" t="str">
        <f t="shared" si="500"/>
        <v/>
      </c>
      <c r="H354" s="302" t="str">
        <f t="shared" ca="1" si="421"/>
        <v/>
      </c>
      <c r="I354" s="301" t="str">
        <f t="shared" si="501"/>
        <v/>
      </c>
      <c r="J354" s="302" t="str">
        <f t="shared" ca="1" si="422"/>
        <v/>
      </c>
      <c r="K354" s="301" t="str">
        <f t="shared" si="502"/>
        <v/>
      </c>
      <c r="L354" s="302" t="str">
        <f t="shared" ca="1" si="423"/>
        <v/>
      </c>
      <c r="M354" s="301" t="str">
        <f t="shared" si="503"/>
        <v/>
      </c>
      <c r="N354" s="302" t="str">
        <f t="shared" ca="1" si="424"/>
        <v/>
      </c>
      <c r="O354" s="301" t="str">
        <f t="shared" si="504"/>
        <v/>
      </c>
      <c r="P354" s="302" t="str">
        <f t="shared" ca="1" si="425"/>
        <v/>
      </c>
      <c r="Q354" s="301" t="str">
        <f t="shared" si="505"/>
        <v/>
      </c>
      <c r="R354" s="302" t="str">
        <f t="shared" ca="1" si="426"/>
        <v/>
      </c>
      <c r="S354" s="301" t="str">
        <f t="shared" si="506"/>
        <v/>
      </c>
      <c r="T354" s="302" t="str">
        <f t="shared" si="427"/>
        <v/>
      </c>
      <c r="U354" s="301" t="str">
        <f t="shared" si="507"/>
        <v/>
      </c>
      <c r="V354" s="302" t="str">
        <f t="shared" si="428"/>
        <v/>
      </c>
      <c r="W354" s="301" t="str">
        <f t="shared" si="508"/>
        <v/>
      </c>
      <c r="X354" s="302" t="str">
        <f t="shared" si="429"/>
        <v/>
      </c>
      <c r="Y354" s="301" t="str">
        <f t="shared" si="509"/>
        <v/>
      </c>
      <c r="Z354" s="302" t="str">
        <f t="shared" si="430"/>
        <v/>
      </c>
      <c r="AA354" s="301" t="str">
        <f t="shared" si="510"/>
        <v/>
      </c>
      <c r="AB354" s="302" t="str">
        <f t="shared" si="431"/>
        <v/>
      </c>
      <c r="AC354" s="301" t="str">
        <f t="shared" si="511"/>
        <v/>
      </c>
      <c r="AD354" s="302" t="str">
        <f t="shared" si="432"/>
        <v/>
      </c>
      <c r="AE354" s="301" t="str">
        <f t="shared" si="512"/>
        <v/>
      </c>
      <c r="AF354" s="302" t="str">
        <f t="shared" si="433"/>
        <v/>
      </c>
      <c r="AG354" s="301" t="str">
        <f t="shared" si="513"/>
        <v/>
      </c>
      <c r="AH354" s="302" t="str">
        <f t="shared" si="434"/>
        <v/>
      </c>
      <c r="AI354" s="301" t="str">
        <f t="shared" si="514"/>
        <v/>
      </c>
      <c r="AJ354" s="302" t="str">
        <f t="shared" si="435"/>
        <v/>
      </c>
      <c r="AK354" s="301" t="str">
        <f t="shared" si="515"/>
        <v/>
      </c>
      <c r="AL354" s="302" t="str">
        <f t="shared" si="436"/>
        <v/>
      </c>
      <c r="AM354" s="301" t="str">
        <f t="shared" si="516"/>
        <v/>
      </c>
      <c r="AN354" s="302" t="str">
        <f t="shared" si="437"/>
        <v/>
      </c>
      <c r="AO354" s="301" t="str">
        <f t="shared" si="517"/>
        <v/>
      </c>
      <c r="AP354" s="302" t="str">
        <f t="shared" si="438"/>
        <v/>
      </c>
      <c r="AQ354" s="301" t="str">
        <f t="shared" si="518"/>
        <v/>
      </c>
      <c r="AR354" s="302" t="str">
        <f t="shared" si="439"/>
        <v/>
      </c>
      <c r="AS354" s="301" t="str">
        <f t="shared" si="519"/>
        <v/>
      </c>
      <c r="AT354" s="302" t="str">
        <f t="shared" si="440"/>
        <v/>
      </c>
      <c r="AU354" s="301" t="str">
        <f t="shared" si="520"/>
        <v/>
      </c>
      <c r="AV354" s="302" t="str">
        <f t="shared" si="441"/>
        <v/>
      </c>
      <c r="AW354" s="301" t="str">
        <f t="shared" si="521"/>
        <v/>
      </c>
      <c r="AX354" s="302" t="str">
        <f t="shared" si="442"/>
        <v/>
      </c>
      <c r="AY354" s="301" t="str">
        <f t="shared" si="522"/>
        <v/>
      </c>
      <c r="AZ354" s="302" t="str">
        <f t="shared" si="443"/>
        <v/>
      </c>
      <c r="BA354" s="301" t="str">
        <f t="shared" si="523"/>
        <v/>
      </c>
      <c r="BB354" s="302" t="str">
        <f t="shared" si="444"/>
        <v/>
      </c>
      <c r="BC354" s="301" t="str">
        <f t="shared" si="524"/>
        <v/>
      </c>
      <c r="BD354" s="302" t="str">
        <f t="shared" si="445"/>
        <v/>
      </c>
      <c r="BE354" s="301" t="str">
        <f t="shared" si="525"/>
        <v/>
      </c>
    </row>
    <row r="355" spans="1:57" ht="24.75" hidden="1" customHeight="1">
      <c r="A355" s="242">
        <f t="shared" si="473"/>
        <v>220</v>
      </c>
      <c r="B355" s="475"/>
      <c r="C355" s="474" t="str">
        <f t="shared" si="498"/>
        <v/>
      </c>
      <c r="D355" s="302" t="str">
        <f t="shared" ca="1" si="419"/>
        <v/>
      </c>
      <c r="E355" s="301" t="str">
        <f t="shared" si="499"/>
        <v/>
      </c>
      <c r="F355" s="302" t="str">
        <f t="shared" ca="1" si="420"/>
        <v/>
      </c>
      <c r="G355" s="301" t="str">
        <f t="shared" si="500"/>
        <v/>
      </c>
      <c r="H355" s="302" t="str">
        <f t="shared" ca="1" si="421"/>
        <v/>
      </c>
      <c r="I355" s="301" t="str">
        <f t="shared" si="501"/>
        <v/>
      </c>
      <c r="J355" s="302" t="str">
        <f t="shared" ca="1" si="422"/>
        <v/>
      </c>
      <c r="K355" s="301" t="str">
        <f t="shared" si="502"/>
        <v/>
      </c>
      <c r="L355" s="302" t="str">
        <f t="shared" ca="1" si="423"/>
        <v/>
      </c>
      <c r="M355" s="301" t="str">
        <f t="shared" si="503"/>
        <v/>
      </c>
      <c r="N355" s="302" t="str">
        <f t="shared" ca="1" si="424"/>
        <v/>
      </c>
      <c r="O355" s="301" t="str">
        <f t="shared" si="504"/>
        <v/>
      </c>
      <c r="P355" s="302" t="str">
        <f t="shared" ca="1" si="425"/>
        <v/>
      </c>
      <c r="Q355" s="301" t="str">
        <f t="shared" si="505"/>
        <v/>
      </c>
      <c r="R355" s="302" t="str">
        <f t="shared" ca="1" si="426"/>
        <v/>
      </c>
      <c r="S355" s="301" t="str">
        <f t="shared" si="506"/>
        <v/>
      </c>
      <c r="T355" s="302" t="str">
        <f t="shared" si="427"/>
        <v/>
      </c>
      <c r="U355" s="301" t="str">
        <f t="shared" si="507"/>
        <v/>
      </c>
      <c r="V355" s="302" t="str">
        <f t="shared" si="428"/>
        <v/>
      </c>
      <c r="W355" s="301" t="str">
        <f t="shared" si="508"/>
        <v/>
      </c>
      <c r="X355" s="302" t="str">
        <f t="shared" si="429"/>
        <v/>
      </c>
      <c r="Y355" s="301" t="str">
        <f t="shared" si="509"/>
        <v/>
      </c>
      <c r="Z355" s="302" t="str">
        <f t="shared" si="430"/>
        <v/>
      </c>
      <c r="AA355" s="301" t="str">
        <f t="shared" si="510"/>
        <v/>
      </c>
      <c r="AB355" s="302" t="str">
        <f t="shared" si="431"/>
        <v/>
      </c>
      <c r="AC355" s="301" t="str">
        <f t="shared" si="511"/>
        <v/>
      </c>
      <c r="AD355" s="302" t="str">
        <f t="shared" si="432"/>
        <v/>
      </c>
      <c r="AE355" s="301" t="str">
        <f t="shared" si="512"/>
        <v/>
      </c>
      <c r="AF355" s="302" t="str">
        <f t="shared" si="433"/>
        <v/>
      </c>
      <c r="AG355" s="301" t="str">
        <f t="shared" si="513"/>
        <v/>
      </c>
      <c r="AH355" s="302" t="str">
        <f t="shared" si="434"/>
        <v/>
      </c>
      <c r="AI355" s="301" t="str">
        <f t="shared" si="514"/>
        <v/>
      </c>
      <c r="AJ355" s="302" t="str">
        <f t="shared" si="435"/>
        <v/>
      </c>
      <c r="AK355" s="301" t="str">
        <f t="shared" si="515"/>
        <v/>
      </c>
      <c r="AL355" s="302" t="str">
        <f t="shared" si="436"/>
        <v/>
      </c>
      <c r="AM355" s="301" t="str">
        <f t="shared" si="516"/>
        <v/>
      </c>
      <c r="AN355" s="302" t="str">
        <f t="shared" si="437"/>
        <v/>
      </c>
      <c r="AO355" s="301" t="str">
        <f t="shared" si="517"/>
        <v/>
      </c>
      <c r="AP355" s="302" t="str">
        <f t="shared" si="438"/>
        <v/>
      </c>
      <c r="AQ355" s="301" t="str">
        <f t="shared" si="518"/>
        <v/>
      </c>
      <c r="AR355" s="302" t="str">
        <f t="shared" si="439"/>
        <v/>
      </c>
      <c r="AS355" s="301" t="str">
        <f t="shared" si="519"/>
        <v/>
      </c>
      <c r="AT355" s="302" t="str">
        <f t="shared" si="440"/>
        <v/>
      </c>
      <c r="AU355" s="301" t="str">
        <f t="shared" si="520"/>
        <v/>
      </c>
      <c r="AV355" s="302" t="str">
        <f t="shared" si="441"/>
        <v/>
      </c>
      <c r="AW355" s="301" t="str">
        <f t="shared" si="521"/>
        <v/>
      </c>
      <c r="AX355" s="302" t="str">
        <f t="shared" si="442"/>
        <v/>
      </c>
      <c r="AY355" s="301" t="str">
        <f t="shared" si="522"/>
        <v/>
      </c>
      <c r="AZ355" s="302" t="str">
        <f t="shared" si="443"/>
        <v/>
      </c>
      <c r="BA355" s="301" t="str">
        <f t="shared" si="523"/>
        <v/>
      </c>
      <c r="BB355" s="302" t="str">
        <f t="shared" si="444"/>
        <v/>
      </c>
      <c r="BC355" s="301" t="str">
        <f t="shared" si="524"/>
        <v/>
      </c>
      <c r="BD355" s="302" t="str">
        <f t="shared" si="445"/>
        <v/>
      </c>
      <c r="BE355" s="301" t="str">
        <f t="shared" si="525"/>
        <v/>
      </c>
    </row>
    <row r="356" spans="1:57" ht="24.75" hidden="1" customHeight="1">
      <c r="A356" s="242">
        <f t="shared" si="473"/>
        <v>221</v>
      </c>
      <c r="B356" s="475"/>
      <c r="C356" s="474" t="str">
        <f t="shared" si="498"/>
        <v/>
      </c>
      <c r="D356" s="302" t="str">
        <f t="shared" ca="1" si="419"/>
        <v/>
      </c>
      <c r="E356" s="301" t="str">
        <f t="shared" si="499"/>
        <v/>
      </c>
      <c r="F356" s="302" t="str">
        <f t="shared" ca="1" si="420"/>
        <v/>
      </c>
      <c r="G356" s="301" t="str">
        <f t="shared" si="500"/>
        <v/>
      </c>
      <c r="H356" s="302" t="str">
        <f t="shared" ca="1" si="421"/>
        <v/>
      </c>
      <c r="I356" s="301" t="str">
        <f t="shared" si="501"/>
        <v/>
      </c>
      <c r="J356" s="302" t="str">
        <f t="shared" ca="1" si="422"/>
        <v/>
      </c>
      <c r="K356" s="301" t="str">
        <f t="shared" si="502"/>
        <v/>
      </c>
      <c r="L356" s="302" t="str">
        <f t="shared" ca="1" si="423"/>
        <v/>
      </c>
      <c r="M356" s="301" t="str">
        <f t="shared" si="503"/>
        <v/>
      </c>
      <c r="N356" s="302" t="str">
        <f t="shared" ca="1" si="424"/>
        <v/>
      </c>
      <c r="O356" s="301" t="str">
        <f t="shared" si="504"/>
        <v/>
      </c>
      <c r="P356" s="302" t="str">
        <f t="shared" ca="1" si="425"/>
        <v/>
      </c>
      <c r="Q356" s="301" t="str">
        <f t="shared" si="505"/>
        <v/>
      </c>
      <c r="R356" s="302" t="str">
        <f t="shared" ca="1" si="426"/>
        <v/>
      </c>
      <c r="S356" s="301" t="str">
        <f t="shared" si="506"/>
        <v/>
      </c>
      <c r="T356" s="302" t="str">
        <f t="shared" si="427"/>
        <v/>
      </c>
      <c r="U356" s="301" t="str">
        <f t="shared" si="507"/>
        <v/>
      </c>
      <c r="V356" s="302" t="str">
        <f t="shared" si="428"/>
        <v/>
      </c>
      <c r="W356" s="301" t="str">
        <f t="shared" si="508"/>
        <v/>
      </c>
      <c r="X356" s="302" t="str">
        <f t="shared" si="429"/>
        <v/>
      </c>
      <c r="Y356" s="301" t="str">
        <f t="shared" si="509"/>
        <v/>
      </c>
      <c r="Z356" s="302" t="str">
        <f t="shared" si="430"/>
        <v/>
      </c>
      <c r="AA356" s="301" t="str">
        <f t="shared" si="510"/>
        <v/>
      </c>
      <c r="AB356" s="302" t="str">
        <f t="shared" si="431"/>
        <v/>
      </c>
      <c r="AC356" s="301" t="str">
        <f t="shared" si="511"/>
        <v/>
      </c>
      <c r="AD356" s="302" t="str">
        <f t="shared" si="432"/>
        <v/>
      </c>
      <c r="AE356" s="301" t="str">
        <f t="shared" si="512"/>
        <v/>
      </c>
      <c r="AF356" s="302" t="str">
        <f t="shared" si="433"/>
        <v/>
      </c>
      <c r="AG356" s="301" t="str">
        <f t="shared" si="513"/>
        <v/>
      </c>
      <c r="AH356" s="302" t="str">
        <f t="shared" si="434"/>
        <v/>
      </c>
      <c r="AI356" s="301" t="str">
        <f t="shared" si="514"/>
        <v/>
      </c>
      <c r="AJ356" s="302" t="str">
        <f t="shared" si="435"/>
        <v/>
      </c>
      <c r="AK356" s="301" t="str">
        <f t="shared" si="515"/>
        <v/>
      </c>
      <c r="AL356" s="302" t="str">
        <f t="shared" si="436"/>
        <v/>
      </c>
      <c r="AM356" s="301" t="str">
        <f t="shared" si="516"/>
        <v/>
      </c>
      <c r="AN356" s="302" t="str">
        <f t="shared" si="437"/>
        <v/>
      </c>
      <c r="AO356" s="301" t="str">
        <f t="shared" si="517"/>
        <v/>
      </c>
      <c r="AP356" s="302" t="str">
        <f t="shared" si="438"/>
        <v/>
      </c>
      <c r="AQ356" s="301" t="str">
        <f t="shared" si="518"/>
        <v/>
      </c>
      <c r="AR356" s="302" t="str">
        <f t="shared" si="439"/>
        <v/>
      </c>
      <c r="AS356" s="301" t="str">
        <f t="shared" si="519"/>
        <v/>
      </c>
      <c r="AT356" s="302" t="str">
        <f t="shared" si="440"/>
        <v/>
      </c>
      <c r="AU356" s="301" t="str">
        <f t="shared" si="520"/>
        <v/>
      </c>
      <c r="AV356" s="302" t="str">
        <f t="shared" si="441"/>
        <v/>
      </c>
      <c r="AW356" s="301" t="str">
        <f t="shared" si="521"/>
        <v/>
      </c>
      <c r="AX356" s="302" t="str">
        <f t="shared" si="442"/>
        <v/>
      </c>
      <c r="AY356" s="301" t="str">
        <f t="shared" si="522"/>
        <v/>
      </c>
      <c r="AZ356" s="302" t="str">
        <f t="shared" si="443"/>
        <v/>
      </c>
      <c r="BA356" s="301" t="str">
        <f t="shared" si="523"/>
        <v/>
      </c>
      <c r="BB356" s="302" t="str">
        <f t="shared" si="444"/>
        <v/>
      </c>
      <c r="BC356" s="301" t="str">
        <f t="shared" si="524"/>
        <v/>
      </c>
      <c r="BD356" s="302" t="str">
        <f t="shared" si="445"/>
        <v/>
      </c>
      <c r="BE356" s="301" t="str">
        <f t="shared" si="525"/>
        <v/>
      </c>
    </row>
    <row r="357" spans="1:57" ht="24.75" hidden="1" customHeight="1">
      <c r="A357" s="242">
        <f t="shared" si="473"/>
        <v>222</v>
      </c>
      <c r="B357" s="475"/>
      <c r="C357" s="474" t="str">
        <f t="shared" si="498"/>
        <v/>
      </c>
      <c r="D357" s="302" t="str">
        <f t="shared" ca="1" si="419"/>
        <v/>
      </c>
      <c r="E357" s="301" t="str">
        <f t="shared" si="499"/>
        <v/>
      </c>
      <c r="F357" s="302" t="str">
        <f t="shared" ca="1" si="420"/>
        <v/>
      </c>
      <c r="G357" s="301" t="str">
        <f t="shared" si="500"/>
        <v/>
      </c>
      <c r="H357" s="302" t="str">
        <f t="shared" ca="1" si="421"/>
        <v/>
      </c>
      <c r="I357" s="301" t="str">
        <f t="shared" si="501"/>
        <v/>
      </c>
      <c r="J357" s="302" t="str">
        <f t="shared" ca="1" si="422"/>
        <v/>
      </c>
      <c r="K357" s="301" t="str">
        <f t="shared" si="502"/>
        <v/>
      </c>
      <c r="L357" s="302" t="str">
        <f t="shared" ca="1" si="423"/>
        <v/>
      </c>
      <c r="M357" s="301" t="str">
        <f t="shared" si="503"/>
        <v/>
      </c>
      <c r="N357" s="302" t="str">
        <f t="shared" ca="1" si="424"/>
        <v/>
      </c>
      <c r="O357" s="301" t="str">
        <f t="shared" si="504"/>
        <v/>
      </c>
      <c r="P357" s="302" t="str">
        <f t="shared" ca="1" si="425"/>
        <v/>
      </c>
      <c r="Q357" s="301" t="str">
        <f t="shared" si="505"/>
        <v/>
      </c>
      <c r="R357" s="302" t="str">
        <f t="shared" ca="1" si="426"/>
        <v/>
      </c>
      <c r="S357" s="301" t="str">
        <f t="shared" si="506"/>
        <v/>
      </c>
      <c r="T357" s="302" t="str">
        <f t="shared" si="427"/>
        <v/>
      </c>
      <c r="U357" s="301" t="str">
        <f t="shared" si="507"/>
        <v/>
      </c>
      <c r="V357" s="302" t="str">
        <f t="shared" si="428"/>
        <v/>
      </c>
      <c r="W357" s="301" t="str">
        <f t="shared" si="508"/>
        <v/>
      </c>
      <c r="X357" s="302" t="str">
        <f t="shared" si="429"/>
        <v/>
      </c>
      <c r="Y357" s="301" t="str">
        <f t="shared" si="509"/>
        <v/>
      </c>
      <c r="Z357" s="302" t="str">
        <f t="shared" si="430"/>
        <v/>
      </c>
      <c r="AA357" s="301" t="str">
        <f t="shared" si="510"/>
        <v/>
      </c>
      <c r="AB357" s="302" t="str">
        <f t="shared" si="431"/>
        <v/>
      </c>
      <c r="AC357" s="301" t="str">
        <f t="shared" si="511"/>
        <v/>
      </c>
      <c r="AD357" s="302" t="str">
        <f t="shared" si="432"/>
        <v/>
      </c>
      <c r="AE357" s="301" t="str">
        <f t="shared" si="512"/>
        <v/>
      </c>
      <c r="AF357" s="302" t="str">
        <f t="shared" si="433"/>
        <v/>
      </c>
      <c r="AG357" s="301" t="str">
        <f t="shared" si="513"/>
        <v/>
      </c>
      <c r="AH357" s="302" t="str">
        <f t="shared" si="434"/>
        <v/>
      </c>
      <c r="AI357" s="301" t="str">
        <f t="shared" si="514"/>
        <v/>
      </c>
      <c r="AJ357" s="302" t="str">
        <f t="shared" si="435"/>
        <v/>
      </c>
      <c r="AK357" s="301" t="str">
        <f t="shared" si="515"/>
        <v/>
      </c>
      <c r="AL357" s="302" t="str">
        <f t="shared" si="436"/>
        <v/>
      </c>
      <c r="AM357" s="301" t="str">
        <f t="shared" si="516"/>
        <v/>
      </c>
      <c r="AN357" s="302" t="str">
        <f t="shared" si="437"/>
        <v/>
      </c>
      <c r="AO357" s="301" t="str">
        <f t="shared" si="517"/>
        <v/>
      </c>
      <c r="AP357" s="302" t="str">
        <f t="shared" si="438"/>
        <v/>
      </c>
      <c r="AQ357" s="301" t="str">
        <f t="shared" si="518"/>
        <v/>
      </c>
      <c r="AR357" s="302" t="str">
        <f t="shared" si="439"/>
        <v/>
      </c>
      <c r="AS357" s="301" t="str">
        <f t="shared" si="519"/>
        <v/>
      </c>
      <c r="AT357" s="302" t="str">
        <f t="shared" si="440"/>
        <v/>
      </c>
      <c r="AU357" s="301" t="str">
        <f t="shared" si="520"/>
        <v/>
      </c>
      <c r="AV357" s="302" t="str">
        <f t="shared" si="441"/>
        <v/>
      </c>
      <c r="AW357" s="301" t="str">
        <f t="shared" si="521"/>
        <v/>
      </c>
      <c r="AX357" s="302" t="str">
        <f t="shared" si="442"/>
        <v/>
      </c>
      <c r="AY357" s="301" t="str">
        <f t="shared" si="522"/>
        <v/>
      </c>
      <c r="AZ357" s="302" t="str">
        <f t="shared" si="443"/>
        <v/>
      </c>
      <c r="BA357" s="301" t="str">
        <f t="shared" si="523"/>
        <v/>
      </c>
      <c r="BB357" s="302" t="str">
        <f t="shared" si="444"/>
        <v/>
      </c>
      <c r="BC357" s="301" t="str">
        <f t="shared" si="524"/>
        <v/>
      </c>
      <c r="BD357" s="302" t="str">
        <f t="shared" si="445"/>
        <v/>
      </c>
      <c r="BE357" s="301" t="str">
        <f t="shared" si="525"/>
        <v/>
      </c>
    </row>
    <row r="358" spans="1:57" ht="24.75" hidden="1" customHeight="1">
      <c r="A358" s="242">
        <f t="shared" si="473"/>
        <v>223</v>
      </c>
      <c r="B358" s="475"/>
      <c r="C358" s="474" t="str">
        <f t="shared" si="498"/>
        <v/>
      </c>
      <c r="D358" s="302" t="str">
        <f t="shared" ca="1" si="419"/>
        <v/>
      </c>
      <c r="E358" s="301" t="str">
        <f t="shared" si="499"/>
        <v/>
      </c>
      <c r="F358" s="302" t="str">
        <f t="shared" ca="1" si="420"/>
        <v/>
      </c>
      <c r="G358" s="301" t="str">
        <f t="shared" si="500"/>
        <v/>
      </c>
      <c r="H358" s="302" t="str">
        <f t="shared" ca="1" si="421"/>
        <v/>
      </c>
      <c r="I358" s="301" t="str">
        <f t="shared" si="501"/>
        <v/>
      </c>
      <c r="J358" s="302" t="str">
        <f t="shared" ca="1" si="422"/>
        <v/>
      </c>
      <c r="K358" s="301" t="str">
        <f t="shared" si="502"/>
        <v/>
      </c>
      <c r="L358" s="302" t="str">
        <f t="shared" ca="1" si="423"/>
        <v/>
      </c>
      <c r="M358" s="301" t="str">
        <f t="shared" si="503"/>
        <v/>
      </c>
      <c r="N358" s="302" t="str">
        <f t="shared" ca="1" si="424"/>
        <v/>
      </c>
      <c r="O358" s="301" t="str">
        <f t="shared" si="504"/>
        <v/>
      </c>
      <c r="P358" s="302" t="str">
        <f t="shared" ca="1" si="425"/>
        <v/>
      </c>
      <c r="Q358" s="301" t="str">
        <f t="shared" si="505"/>
        <v/>
      </c>
      <c r="R358" s="302" t="str">
        <f t="shared" ca="1" si="426"/>
        <v/>
      </c>
      <c r="S358" s="301" t="str">
        <f t="shared" si="506"/>
        <v/>
      </c>
      <c r="T358" s="302" t="str">
        <f t="shared" si="427"/>
        <v/>
      </c>
      <c r="U358" s="301" t="str">
        <f t="shared" si="507"/>
        <v/>
      </c>
      <c r="V358" s="302" t="str">
        <f t="shared" si="428"/>
        <v/>
      </c>
      <c r="W358" s="301" t="str">
        <f t="shared" si="508"/>
        <v/>
      </c>
      <c r="X358" s="302" t="str">
        <f t="shared" si="429"/>
        <v/>
      </c>
      <c r="Y358" s="301" t="str">
        <f t="shared" si="509"/>
        <v/>
      </c>
      <c r="Z358" s="302" t="str">
        <f t="shared" si="430"/>
        <v/>
      </c>
      <c r="AA358" s="301" t="str">
        <f t="shared" si="510"/>
        <v/>
      </c>
      <c r="AB358" s="302" t="str">
        <f t="shared" si="431"/>
        <v/>
      </c>
      <c r="AC358" s="301" t="str">
        <f t="shared" si="511"/>
        <v/>
      </c>
      <c r="AD358" s="302" t="str">
        <f t="shared" si="432"/>
        <v/>
      </c>
      <c r="AE358" s="301" t="str">
        <f t="shared" si="512"/>
        <v/>
      </c>
      <c r="AF358" s="302" t="str">
        <f t="shared" si="433"/>
        <v/>
      </c>
      <c r="AG358" s="301" t="str">
        <f t="shared" si="513"/>
        <v/>
      </c>
      <c r="AH358" s="302" t="str">
        <f t="shared" si="434"/>
        <v/>
      </c>
      <c r="AI358" s="301" t="str">
        <f t="shared" si="514"/>
        <v/>
      </c>
      <c r="AJ358" s="302" t="str">
        <f t="shared" si="435"/>
        <v/>
      </c>
      <c r="AK358" s="301" t="str">
        <f t="shared" si="515"/>
        <v/>
      </c>
      <c r="AL358" s="302" t="str">
        <f t="shared" si="436"/>
        <v/>
      </c>
      <c r="AM358" s="301" t="str">
        <f t="shared" si="516"/>
        <v/>
      </c>
      <c r="AN358" s="302" t="str">
        <f t="shared" si="437"/>
        <v/>
      </c>
      <c r="AO358" s="301" t="str">
        <f t="shared" si="517"/>
        <v/>
      </c>
      <c r="AP358" s="302" t="str">
        <f t="shared" si="438"/>
        <v/>
      </c>
      <c r="AQ358" s="301" t="str">
        <f t="shared" si="518"/>
        <v/>
      </c>
      <c r="AR358" s="302" t="str">
        <f t="shared" si="439"/>
        <v/>
      </c>
      <c r="AS358" s="301" t="str">
        <f t="shared" si="519"/>
        <v/>
      </c>
      <c r="AT358" s="302" t="str">
        <f t="shared" si="440"/>
        <v/>
      </c>
      <c r="AU358" s="301" t="str">
        <f t="shared" si="520"/>
        <v/>
      </c>
      <c r="AV358" s="302" t="str">
        <f t="shared" si="441"/>
        <v/>
      </c>
      <c r="AW358" s="301" t="str">
        <f t="shared" si="521"/>
        <v/>
      </c>
      <c r="AX358" s="302" t="str">
        <f t="shared" si="442"/>
        <v/>
      </c>
      <c r="AY358" s="301" t="str">
        <f t="shared" si="522"/>
        <v/>
      </c>
      <c r="AZ358" s="302" t="str">
        <f t="shared" si="443"/>
        <v/>
      </c>
      <c r="BA358" s="301" t="str">
        <f t="shared" si="523"/>
        <v/>
      </c>
      <c r="BB358" s="302" t="str">
        <f t="shared" si="444"/>
        <v/>
      </c>
      <c r="BC358" s="301" t="str">
        <f t="shared" si="524"/>
        <v/>
      </c>
      <c r="BD358" s="302" t="str">
        <f t="shared" si="445"/>
        <v/>
      </c>
      <c r="BE358" s="301" t="str">
        <f t="shared" si="525"/>
        <v/>
      </c>
    </row>
    <row r="359" spans="1:57" ht="24.75" hidden="1" customHeight="1">
      <c r="A359" s="242">
        <f t="shared" si="473"/>
        <v>224</v>
      </c>
      <c r="B359" s="475"/>
      <c r="C359" s="474" t="str">
        <f t="shared" si="498"/>
        <v/>
      </c>
      <c r="D359" s="302" t="str">
        <f t="shared" ca="1" si="419"/>
        <v/>
      </c>
      <c r="E359" s="301" t="str">
        <f t="shared" si="499"/>
        <v/>
      </c>
      <c r="F359" s="302" t="str">
        <f t="shared" ca="1" si="420"/>
        <v/>
      </c>
      <c r="G359" s="301" t="str">
        <f t="shared" si="500"/>
        <v/>
      </c>
      <c r="H359" s="302" t="str">
        <f t="shared" ca="1" si="421"/>
        <v/>
      </c>
      <c r="I359" s="301" t="str">
        <f t="shared" si="501"/>
        <v/>
      </c>
      <c r="J359" s="302" t="str">
        <f t="shared" ca="1" si="422"/>
        <v/>
      </c>
      <c r="K359" s="301" t="str">
        <f t="shared" si="502"/>
        <v/>
      </c>
      <c r="L359" s="302" t="str">
        <f t="shared" ca="1" si="423"/>
        <v/>
      </c>
      <c r="M359" s="301" t="str">
        <f t="shared" si="503"/>
        <v/>
      </c>
      <c r="N359" s="302" t="str">
        <f t="shared" ca="1" si="424"/>
        <v/>
      </c>
      <c r="O359" s="301" t="str">
        <f t="shared" si="504"/>
        <v/>
      </c>
      <c r="P359" s="302" t="str">
        <f t="shared" ca="1" si="425"/>
        <v/>
      </c>
      <c r="Q359" s="301" t="str">
        <f t="shared" si="505"/>
        <v/>
      </c>
      <c r="R359" s="302" t="str">
        <f t="shared" ca="1" si="426"/>
        <v/>
      </c>
      <c r="S359" s="301" t="str">
        <f t="shared" si="506"/>
        <v/>
      </c>
      <c r="T359" s="302" t="str">
        <f t="shared" si="427"/>
        <v/>
      </c>
      <c r="U359" s="301" t="str">
        <f t="shared" si="507"/>
        <v/>
      </c>
      <c r="V359" s="302" t="str">
        <f t="shared" si="428"/>
        <v/>
      </c>
      <c r="W359" s="301" t="str">
        <f t="shared" si="508"/>
        <v/>
      </c>
      <c r="X359" s="302" t="str">
        <f t="shared" si="429"/>
        <v/>
      </c>
      <c r="Y359" s="301" t="str">
        <f t="shared" si="509"/>
        <v/>
      </c>
      <c r="Z359" s="302" t="str">
        <f t="shared" si="430"/>
        <v/>
      </c>
      <c r="AA359" s="301" t="str">
        <f t="shared" si="510"/>
        <v/>
      </c>
      <c r="AB359" s="302" t="str">
        <f t="shared" si="431"/>
        <v/>
      </c>
      <c r="AC359" s="301" t="str">
        <f t="shared" si="511"/>
        <v/>
      </c>
      <c r="AD359" s="302" t="str">
        <f t="shared" si="432"/>
        <v/>
      </c>
      <c r="AE359" s="301" t="str">
        <f t="shared" si="512"/>
        <v/>
      </c>
      <c r="AF359" s="302" t="str">
        <f t="shared" si="433"/>
        <v/>
      </c>
      <c r="AG359" s="301" t="str">
        <f t="shared" si="513"/>
        <v/>
      </c>
      <c r="AH359" s="302" t="str">
        <f t="shared" si="434"/>
        <v/>
      </c>
      <c r="AI359" s="301" t="str">
        <f t="shared" si="514"/>
        <v/>
      </c>
      <c r="AJ359" s="302" t="str">
        <f t="shared" si="435"/>
        <v/>
      </c>
      <c r="AK359" s="301" t="str">
        <f t="shared" si="515"/>
        <v/>
      </c>
      <c r="AL359" s="302" t="str">
        <f t="shared" si="436"/>
        <v/>
      </c>
      <c r="AM359" s="301" t="str">
        <f t="shared" si="516"/>
        <v/>
      </c>
      <c r="AN359" s="302" t="str">
        <f t="shared" si="437"/>
        <v/>
      </c>
      <c r="AO359" s="301" t="str">
        <f t="shared" si="517"/>
        <v/>
      </c>
      <c r="AP359" s="302" t="str">
        <f t="shared" si="438"/>
        <v/>
      </c>
      <c r="AQ359" s="301" t="str">
        <f t="shared" si="518"/>
        <v/>
      </c>
      <c r="AR359" s="302" t="str">
        <f t="shared" si="439"/>
        <v/>
      </c>
      <c r="AS359" s="301" t="str">
        <f t="shared" si="519"/>
        <v/>
      </c>
      <c r="AT359" s="302" t="str">
        <f t="shared" si="440"/>
        <v/>
      </c>
      <c r="AU359" s="301" t="str">
        <f t="shared" si="520"/>
        <v/>
      </c>
      <c r="AV359" s="302" t="str">
        <f t="shared" si="441"/>
        <v/>
      </c>
      <c r="AW359" s="301" t="str">
        <f t="shared" si="521"/>
        <v/>
      </c>
      <c r="AX359" s="302" t="str">
        <f t="shared" si="442"/>
        <v/>
      </c>
      <c r="AY359" s="301" t="str">
        <f t="shared" si="522"/>
        <v/>
      </c>
      <c r="AZ359" s="302" t="str">
        <f t="shared" si="443"/>
        <v/>
      </c>
      <c r="BA359" s="301" t="str">
        <f t="shared" si="523"/>
        <v/>
      </c>
      <c r="BB359" s="302" t="str">
        <f t="shared" si="444"/>
        <v/>
      </c>
      <c r="BC359" s="301" t="str">
        <f t="shared" si="524"/>
        <v/>
      </c>
      <c r="BD359" s="302" t="str">
        <f t="shared" si="445"/>
        <v/>
      </c>
      <c r="BE359" s="301" t="str">
        <f t="shared" si="525"/>
        <v/>
      </c>
    </row>
    <row r="360" spans="1:57" ht="24.75" hidden="1" customHeight="1">
      <c r="A360" s="242">
        <f t="shared" si="473"/>
        <v>225</v>
      </c>
      <c r="B360" s="475"/>
      <c r="C360" s="474" t="str">
        <f t="shared" si="498"/>
        <v/>
      </c>
      <c r="D360" s="302" t="str">
        <f t="shared" ca="1" si="419"/>
        <v/>
      </c>
      <c r="E360" s="301" t="str">
        <f t="shared" si="499"/>
        <v/>
      </c>
      <c r="F360" s="302" t="str">
        <f t="shared" ca="1" si="420"/>
        <v/>
      </c>
      <c r="G360" s="301" t="str">
        <f t="shared" si="500"/>
        <v/>
      </c>
      <c r="H360" s="302" t="str">
        <f t="shared" ca="1" si="421"/>
        <v/>
      </c>
      <c r="I360" s="301" t="str">
        <f t="shared" si="501"/>
        <v/>
      </c>
      <c r="J360" s="302" t="str">
        <f t="shared" ca="1" si="422"/>
        <v/>
      </c>
      <c r="K360" s="301" t="str">
        <f t="shared" si="502"/>
        <v/>
      </c>
      <c r="L360" s="302" t="str">
        <f t="shared" ca="1" si="423"/>
        <v/>
      </c>
      <c r="M360" s="301" t="str">
        <f t="shared" si="503"/>
        <v/>
      </c>
      <c r="N360" s="302" t="str">
        <f t="shared" ca="1" si="424"/>
        <v/>
      </c>
      <c r="O360" s="301" t="str">
        <f t="shared" si="504"/>
        <v/>
      </c>
      <c r="P360" s="302" t="str">
        <f t="shared" ca="1" si="425"/>
        <v/>
      </c>
      <c r="Q360" s="301" t="str">
        <f t="shared" si="505"/>
        <v/>
      </c>
      <c r="R360" s="302" t="str">
        <f t="shared" ca="1" si="426"/>
        <v/>
      </c>
      <c r="S360" s="301" t="str">
        <f t="shared" si="506"/>
        <v/>
      </c>
      <c r="T360" s="302" t="str">
        <f t="shared" si="427"/>
        <v/>
      </c>
      <c r="U360" s="301" t="str">
        <f t="shared" si="507"/>
        <v/>
      </c>
      <c r="V360" s="302" t="str">
        <f t="shared" si="428"/>
        <v/>
      </c>
      <c r="W360" s="301" t="str">
        <f t="shared" si="508"/>
        <v/>
      </c>
      <c r="X360" s="302" t="str">
        <f t="shared" si="429"/>
        <v/>
      </c>
      <c r="Y360" s="301" t="str">
        <f t="shared" si="509"/>
        <v/>
      </c>
      <c r="Z360" s="302" t="str">
        <f t="shared" si="430"/>
        <v/>
      </c>
      <c r="AA360" s="301" t="str">
        <f t="shared" si="510"/>
        <v/>
      </c>
      <c r="AB360" s="302" t="str">
        <f t="shared" si="431"/>
        <v/>
      </c>
      <c r="AC360" s="301" t="str">
        <f t="shared" si="511"/>
        <v/>
      </c>
      <c r="AD360" s="302" t="str">
        <f t="shared" si="432"/>
        <v/>
      </c>
      <c r="AE360" s="301" t="str">
        <f t="shared" si="512"/>
        <v/>
      </c>
      <c r="AF360" s="302" t="str">
        <f t="shared" si="433"/>
        <v/>
      </c>
      <c r="AG360" s="301" t="str">
        <f t="shared" si="513"/>
        <v/>
      </c>
      <c r="AH360" s="302" t="str">
        <f t="shared" si="434"/>
        <v/>
      </c>
      <c r="AI360" s="301" t="str">
        <f t="shared" si="514"/>
        <v/>
      </c>
      <c r="AJ360" s="302" t="str">
        <f t="shared" si="435"/>
        <v/>
      </c>
      <c r="AK360" s="301" t="str">
        <f t="shared" si="515"/>
        <v/>
      </c>
      <c r="AL360" s="302" t="str">
        <f t="shared" si="436"/>
        <v/>
      </c>
      <c r="AM360" s="301" t="str">
        <f t="shared" si="516"/>
        <v/>
      </c>
      <c r="AN360" s="302" t="str">
        <f t="shared" si="437"/>
        <v/>
      </c>
      <c r="AO360" s="301" t="str">
        <f t="shared" si="517"/>
        <v/>
      </c>
      <c r="AP360" s="302" t="str">
        <f t="shared" si="438"/>
        <v/>
      </c>
      <c r="AQ360" s="301" t="str">
        <f t="shared" si="518"/>
        <v/>
      </c>
      <c r="AR360" s="302" t="str">
        <f t="shared" si="439"/>
        <v/>
      </c>
      <c r="AS360" s="301" t="str">
        <f t="shared" si="519"/>
        <v/>
      </c>
      <c r="AT360" s="302" t="str">
        <f t="shared" si="440"/>
        <v/>
      </c>
      <c r="AU360" s="301" t="str">
        <f t="shared" si="520"/>
        <v/>
      </c>
      <c r="AV360" s="302" t="str">
        <f t="shared" si="441"/>
        <v/>
      </c>
      <c r="AW360" s="301" t="str">
        <f t="shared" si="521"/>
        <v/>
      </c>
      <c r="AX360" s="302" t="str">
        <f t="shared" si="442"/>
        <v/>
      </c>
      <c r="AY360" s="301" t="str">
        <f t="shared" si="522"/>
        <v/>
      </c>
      <c r="AZ360" s="302" t="str">
        <f t="shared" si="443"/>
        <v/>
      </c>
      <c r="BA360" s="301" t="str">
        <f t="shared" si="523"/>
        <v/>
      </c>
      <c r="BB360" s="302" t="str">
        <f t="shared" si="444"/>
        <v/>
      </c>
      <c r="BC360" s="301" t="str">
        <f t="shared" si="524"/>
        <v/>
      </c>
      <c r="BD360" s="302" t="str">
        <f t="shared" si="445"/>
        <v/>
      </c>
      <c r="BE360" s="301" t="str">
        <f t="shared" si="525"/>
        <v/>
      </c>
    </row>
    <row r="361" spans="1:57" ht="24.75" hidden="1" customHeight="1">
      <c r="A361" s="242">
        <f t="shared" si="473"/>
        <v>226</v>
      </c>
      <c r="B361" s="475"/>
      <c r="C361" s="474" t="str">
        <f t="shared" si="498"/>
        <v/>
      </c>
      <c r="D361" s="302" t="str">
        <f t="shared" ca="1" si="419"/>
        <v/>
      </c>
      <c r="E361" s="301" t="str">
        <f t="shared" si="499"/>
        <v/>
      </c>
      <c r="F361" s="302" t="str">
        <f t="shared" ca="1" si="420"/>
        <v/>
      </c>
      <c r="G361" s="301" t="str">
        <f t="shared" si="500"/>
        <v/>
      </c>
      <c r="H361" s="302" t="str">
        <f t="shared" ca="1" si="421"/>
        <v/>
      </c>
      <c r="I361" s="301" t="str">
        <f t="shared" si="501"/>
        <v/>
      </c>
      <c r="J361" s="302" t="str">
        <f t="shared" ca="1" si="422"/>
        <v/>
      </c>
      <c r="K361" s="301" t="str">
        <f t="shared" si="502"/>
        <v/>
      </c>
      <c r="L361" s="302" t="str">
        <f t="shared" ca="1" si="423"/>
        <v/>
      </c>
      <c r="M361" s="301" t="str">
        <f t="shared" si="503"/>
        <v/>
      </c>
      <c r="N361" s="302" t="str">
        <f t="shared" ca="1" si="424"/>
        <v/>
      </c>
      <c r="O361" s="301" t="str">
        <f t="shared" si="504"/>
        <v/>
      </c>
      <c r="P361" s="302" t="str">
        <f t="shared" ca="1" si="425"/>
        <v/>
      </c>
      <c r="Q361" s="301" t="str">
        <f t="shared" si="505"/>
        <v/>
      </c>
      <c r="R361" s="302" t="str">
        <f t="shared" ca="1" si="426"/>
        <v/>
      </c>
      <c r="S361" s="301" t="str">
        <f t="shared" si="506"/>
        <v/>
      </c>
      <c r="T361" s="302" t="str">
        <f t="shared" si="427"/>
        <v/>
      </c>
      <c r="U361" s="301" t="str">
        <f t="shared" si="507"/>
        <v/>
      </c>
      <c r="V361" s="302" t="str">
        <f t="shared" si="428"/>
        <v/>
      </c>
      <c r="W361" s="301" t="str">
        <f t="shared" si="508"/>
        <v/>
      </c>
      <c r="X361" s="302" t="str">
        <f t="shared" si="429"/>
        <v/>
      </c>
      <c r="Y361" s="301" t="str">
        <f t="shared" si="509"/>
        <v/>
      </c>
      <c r="Z361" s="302" t="str">
        <f t="shared" si="430"/>
        <v/>
      </c>
      <c r="AA361" s="301" t="str">
        <f t="shared" si="510"/>
        <v/>
      </c>
      <c r="AB361" s="302" t="str">
        <f t="shared" si="431"/>
        <v/>
      </c>
      <c r="AC361" s="301" t="str">
        <f t="shared" si="511"/>
        <v/>
      </c>
      <c r="AD361" s="302" t="str">
        <f t="shared" si="432"/>
        <v/>
      </c>
      <c r="AE361" s="301" t="str">
        <f t="shared" si="512"/>
        <v/>
      </c>
      <c r="AF361" s="302" t="str">
        <f t="shared" si="433"/>
        <v/>
      </c>
      <c r="AG361" s="301" t="str">
        <f t="shared" si="513"/>
        <v/>
      </c>
      <c r="AH361" s="302" t="str">
        <f t="shared" si="434"/>
        <v/>
      </c>
      <c r="AI361" s="301" t="str">
        <f t="shared" si="514"/>
        <v/>
      </c>
      <c r="AJ361" s="302" t="str">
        <f t="shared" si="435"/>
        <v/>
      </c>
      <c r="AK361" s="301" t="str">
        <f t="shared" si="515"/>
        <v/>
      </c>
      <c r="AL361" s="302" t="str">
        <f t="shared" si="436"/>
        <v/>
      </c>
      <c r="AM361" s="301" t="str">
        <f t="shared" si="516"/>
        <v/>
      </c>
      <c r="AN361" s="302" t="str">
        <f t="shared" si="437"/>
        <v/>
      </c>
      <c r="AO361" s="301" t="str">
        <f t="shared" si="517"/>
        <v/>
      </c>
      <c r="AP361" s="302" t="str">
        <f t="shared" si="438"/>
        <v/>
      </c>
      <c r="AQ361" s="301" t="str">
        <f t="shared" si="518"/>
        <v/>
      </c>
      <c r="AR361" s="302" t="str">
        <f t="shared" si="439"/>
        <v/>
      </c>
      <c r="AS361" s="301" t="str">
        <f t="shared" si="519"/>
        <v/>
      </c>
      <c r="AT361" s="302" t="str">
        <f t="shared" si="440"/>
        <v/>
      </c>
      <c r="AU361" s="301" t="str">
        <f t="shared" si="520"/>
        <v/>
      </c>
      <c r="AV361" s="302" t="str">
        <f t="shared" si="441"/>
        <v/>
      </c>
      <c r="AW361" s="301" t="str">
        <f t="shared" si="521"/>
        <v/>
      </c>
      <c r="AX361" s="302" t="str">
        <f t="shared" si="442"/>
        <v/>
      </c>
      <c r="AY361" s="301" t="str">
        <f t="shared" si="522"/>
        <v/>
      </c>
      <c r="AZ361" s="302" t="str">
        <f t="shared" si="443"/>
        <v/>
      </c>
      <c r="BA361" s="301" t="str">
        <f t="shared" si="523"/>
        <v/>
      </c>
      <c r="BB361" s="302" t="str">
        <f t="shared" si="444"/>
        <v/>
      </c>
      <c r="BC361" s="301" t="str">
        <f t="shared" si="524"/>
        <v/>
      </c>
      <c r="BD361" s="302" t="str">
        <f t="shared" si="445"/>
        <v/>
      </c>
      <c r="BE361" s="301" t="str">
        <f t="shared" si="525"/>
        <v/>
      </c>
    </row>
    <row r="362" spans="1:57" ht="24.75" hidden="1" customHeight="1">
      <c r="A362" s="242">
        <f t="shared" si="473"/>
        <v>227</v>
      </c>
      <c r="B362" s="475"/>
      <c r="C362" s="474" t="str">
        <f t="shared" si="498"/>
        <v/>
      </c>
      <c r="D362" s="302" t="str">
        <f t="shared" ca="1" si="419"/>
        <v/>
      </c>
      <c r="E362" s="301" t="str">
        <f t="shared" si="499"/>
        <v/>
      </c>
      <c r="F362" s="302" t="str">
        <f t="shared" ca="1" si="420"/>
        <v/>
      </c>
      <c r="G362" s="301" t="str">
        <f t="shared" si="500"/>
        <v/>
      </c>
      <c r="H362" s="302" t="str">
        <f t="shared" ca="1" si="421"/>
        <v/>
      </c>
      <c r="I362" s="301" t="str">
        <f t="shared" si="501"/>
        <v/>
      </c>
      <c r="J362" s="302" t="str">
        <f t="shared" ca="1" si="422"/>
        <v/>
      </c>
      <c r="K362" s="301" t="str">
        <f t="shared" si="502"/>
        <v/>
      </c>
      <c r="L362" s="302" t="str">
        <f t="shared" ca="1" si="423"/>
        <v/>
      </c>
      <c r="M362" s="301" t="str">
        <f t="shared" si="503"/>
        <v/>
      </c>
      <c r="N362" s="302" t="str">
        <f t="shared" ca="1" si="424"/>
        <v/>
      </c>
      <c r="O362" s="301" t="str">
        <f t="shared" si="504"/>
        <v/>
      </c>
      <c r="P362" s="302" t="str">
        <f t="shared" ca="1" si="425"/>
        <v/>
      </c>
      <c r="Q362" s="301" t="str">
        <f t="shared" si="505"/>
        <v/>
      </c>
      <c r="R362" s="302" t="str">
        <f t="shared" ca="1" si="426"/>
        <v/>
      </c>
      <c r="S362" s="301" t="str">
        <f t="shared" si="506"/>
        <v/>
      </c>
      <c r="T362" s="302" t="str">
        <f t="shared" si="427"/>
        <v/>
      </c>
      <c r="U362" s="301" t="str">
        <f t="shared" si="507"/>
        <v/>
      </c>
      <c r="V362" s="302" t="str">
        <f t="shared" si="428"/>
        <v/>
      </c>
      <c r="W362" s="301" t="str">
        <f t="shared" si="508"/>
        <v/>
      </c>
      <c r="X362" s="302" t="str">
        <f t="shared" si="429"/>
        <v/>
      </c>
      <c r="Y362" s="301" t="str">
        <f t="shared" si="509"/>
        <v/>
      </c>
      <c r="Z362" s="302" t="str">
        <f t="shared" si="430"/>
        <v/>
      </c>
      <c r="AA362" s="301" t="str">
        <f t="shared" si="510"/>
        <v/>
      </c>
      <c r="AB362" s="302" t="str">
        <f t="shared" si="431"/>
        <v/>
      </c>
      <c r="AC362" s="301" t="str">
        <f t="shared" si="511"/>
        <v/>
      </c>
      <c r="AD362" s="302" t="str">
        <f t="shared" si="432"/>
        <v/>
      </c>
      <c r="AE362" s="301" t="str">
        <f t="shared" si="512"/>
        <v/>
      </c>
      <c r="AF362" s="302" t="str">
        <f t="shared" si="433"/>
        <v/>
      </c>
      <c r="AG362" s="301" t="str">
        <f t="shared" si="513"/>
        <v/>
      </c>
      <c r="AH362" s="302" t="str">
        <f t="shared" si="434"/>
        <v/>
      </c>
      <c r="AI362" s="301" t="str">
        <f t="shared" si="514"/>
        <v/>
      </c>
      <c r="AJ362" s="302" t="str">
        <f t="shared" si="435"/>
        <v/>
      </c>
      <c r="AK362" s="301" t="str">
        <f t="shared" si="515"/>
        <v/>
      </c>
      <c r="AL362" s="302" t="str">
        <f t="shared" si="436"/>
        <v/>
      </c>
      <c r="AM362" s="301" t="str">
        <f t="shared" si="516"/>
        <v/>
      </c>
      <c r="AN362" s="302" t="str">
        <f t="shared" si="437"/>
        <v/>
      </c>
      <c r="AO362" s="301" t="str">
        <f t="shared" si="517"/>
        <v/>
      </c>
      <c r="AP362" s="302" t="str">
        <f t="shared" si="438"/>
        <v/>
      </c>
      <c r="AQ362" s="301" t="str">
        <f t="shared" si="518"/>
        <v/>
      </c>
      <c r="AR362" s="302" t="str">
        <f t="shared" si="439"/>
        <v/>
      </c>
      <c r="AS362" s="301" t="str">
        <f t="shared" si="519"/>
        <v/>
      </c>
      <c r="AT362" s="302" t="str">
        <f t="shared" si="440"/>
        <v/>
      </c>
      <c r="AU362" s="301" t="str">
        <f t="shared" si="520"/>
        <v/>
      </c>
      <c r="AV362" s="302" t="str">
        <f t="shared" si="441"/>
        <v/>
      </c>
      <c r="AW362" s="301" t="str">
        <f t="shared" si="521"/>
        <v/>
      </c>
      <c r="AX362" s="302" t="str">
        <f t="shared" si="442"/>
        <v/>
      </c>
      <c r="AY362" s="301" t="str">
        <f t="shared" si="522"/>
        <v/>
      </c>
      <c r="AZ362" s="302" t="str">
        <f t="shared" si="443"/>
        <v/>
      </c>
      <c r="BA362" s="301" t="str">
        <f t="shared" si="523"/>
        <v/>
      </c>
      <c r="BB362" s="302" t="str">
        <f t="shared" si="444"/>
        <v/>
      </c>
      <c r="BC362" s="301" t="str">
        <f t="shared" si="524"/>
        <v/>
      </c>
      <c r="BD362" s="302" t="str">
        <f t="shared" si="445"/>
        <v/>
      </c>
      <c r="BE362" s="301" t="str">
        <f t="shared" si="525"/>
        <v/>
      </c>
    </row>
    <row r="363" spans="1:57" ht="24.75" hidden="1" customHeight="1">
      <c r="A363" s="242">
        <f t="shared" si="473"/>
        <v>228</v>
      </c>
      <c r="B363" s="475"/>
      <c r="C363" s="474" t="str">
        <f t="shared" si="498"/>
        <v/>
      </c>
      <c r="D363" s="302" t="str">
        <f t="shared" ca="1" si="419"/>
        <v/>
      </c>
      <c r="E363" s="301" t="str">
        <f t="shared" si="499"/>
        <v/>
      </c>
      <c r="F363" s="302" t="str">
        <f t="shared" ca="1" si="420"/>
        <v/>
      </c>
      <c r="G363" s="301" t="str">
        <f t="shared" si="500"/>
        <v/>
      </c>
      <c r="H363" s="302" t="str">
        <f t="shared" ca="1" si="421"/>
        <v/>
      </c>
      <c r="I363" s="301" t="str">
        <f t="shared" si="501"/>
        <v/>
      </c>
      <c r="J363" s="302" t="str">
        <f t="shared" ca="1" si="422"/>
        <v/>
      </c>
      <c r="K363" s="301" t="str">
        <f t="shared" si="502"/>
        <v/>
      </c>
      <c r="L363" s="302" t="str">
        <f t="shared" ca="1" si="423"/>
        <v/>
      </c>
      <c r="M363" s="301" t="str">
        <f t="shared" si="503"/>
        <v/>
      </c>
      <c r="N363" s="302" t="str">
        <f t="shared" ca="1" si="424"/>
        <v/>
      </c>
      <c r="O363" s="301" t="str">
        <f t="shared" si="504"/>
        <v/>
      </c>
      <c r="P363" s="302" t="str">
        <f t="shared" ca="1" si="425"/>
        <v/>
      </c>
      <c r="Q363" s="301" t="str">
        <f t="shared" si="505"/>
        <v/>
      </c>
      <c r="R363" s="302" t="str">
        <f t="shared" ca="1" si="426"/>
        <v/>
      </c>
      <c r="S363" s="301" t="str">
        <f t="shared" si="506"/>
        <v/>
      </c>
      <c r="T363" s="302" t="str">
        <f t="shared" si="427"/>
        <v/>
      </c>
      <c r="U363" s="301" t="str">
        <f t="shared" si="507"/>
        <v/>
      </c>
      <c r="V363" s="302" t="str">
        <f t="shared" si="428"/>
        <v/>
      </c>
      <c r="W363" s="301" t="str">
        <f t="shared" si="508"/>
        <v/>
      </c>
      <c r="X363" s="302" t="str">
        <f t="shared" si="429"/>
        <v/>
      </c>
      <c r="Y363" s="301" t="str">
        <f t="shared" si="509"/>
        <v/>
      </c>
      <c r="Z363" s="302" t="str">
        <f t="shared" si="430"/>
        <v/>
      </c>
      <c r="AA363" s="301" t="str">
        <f t="shared" si="510"/>
        <v/>
      </c>
      <c r="AB363" s="302" t="str">
        <f t="shared" si="431"/>
        <v/>
      </c>
      <c r="AC363" s="301" t="str">
        <f t="shared" si="511"/>
        <v/>
      </c>
      <c r="AD363" s="302" t="str">
        <f t="shared" si="432"/>
        <v/>
      </c>
      <c r="AE363" s="301" t="str">
        <f t="shared" si="512"/>
        <v/>
      </c>
      <c r="AF363" s="302" t="str">
        <f t="shared" si="433"/>
        <v/>
      </c>
      <c r="AG363" s="301" t="str">
        <f t="shared" si="513"/>
        <v/>
      </c>
      <c r="AH363" s="302" t="str">
        <f t="shared" si="434"/>
        <v/>
      </c>
      <c r="AI363" s="301" t="str">
        <f t="shared" si="514"/>
        <v/>
      </c>
      <c r="AJ363" s="302" t="str">
        <f t="shared" si="435"/>
        <v/>
      </c>
      <c r="AK363" s="301" t="str">
        <f t="shared" si="515"/>
        <v/>
      </c>
      <c r="AL363" s="302" t="str">
        <f t="shared" si="436"/>
        <v/>
      </c>
      <c r="AM363" s="301" t="str">
        <f t="shared" si="516"/>
        <v/>
      </c>
      <c r="AN363" s="302" t="str">
        <f t="shared" si="437"/>
        <v/>
      </c>
      <c r="AO363" s="301" t="str">
        <f t="shared" si="517"/>
        <v/>
      </c>
      <c r="AP363" s="302" t="str">
        <f t="shared" si="438"/>
        <v/>
      </c>
      <c r="AQ363" s="301" t="str">
        <f t="shared" si="518"/>
        <v/>
      </c>
      <c r="AR363" s="302" t="str">
        <f t="shared" si="439"/>
        <v/>
      </c>
      <c r="AS363" s="301" t="str">
        <f t="shared" si="519"/>
        <v/>
      </c>
      <c r="AT363" s="302" t="str">
        <f t="shared" si="440"/>
        <v/>
      </c>
      <c r="AU363" s="301" t="str">
        <f t="shared" si="520"/>
        <v/>
      </c>
      <c r="AV363" s="302" t="str">
        <f t="shared" si="441"/>
        <v/>
      </c>
      <c r="AW363" s="301" t="str">
        <f t="shared" si="521"/>
        <v/>
      </c>
      <c r="AX363" s="302" t="str">
        <f t="shared" si="442"/>
        <v/>
      </c>
      <c r="AY363" s="301" t="str">
        <f t="shared" si="522"/>
        <v/>
      </c>
      <c r="AZ363" s="302" t="str">
        <f t="shared" si="443"/>
        <v/>
      </c>
      <c r="BA363" s="301" t="str">
        <f t="shared" si="523"/>
        <v/>
      </c>
      <c r="BB363" s="302" t="str">
        <f t="shared" si="444"/>
        <v/>
      </c>
      <c r="BC363" s="301" t="str">
        <f t="shared" si="524"/>
        <v/>
      </c>
      <c r="BD363" s="302" t="str">
        <f t="shared" si="445"/>
        <v/>
      </c>
      <c r="BE363" s="301" t="str">
        <f t="shared" si="525"/>
        <v/>
      </c>
    </row>
    <row r="364" spans="1:57" ht="24.75" hidden="1" customHeight="1">
      <c r="A364" s="242">
        <f t="shared" si="473"/>
        <v>229</v>
      </c>
      <c r="B364" s="475"/>
      <c r="C364" s="474" t="str">
        <f t="shared" si="498"/>
        <v/>
      </c>
      <c r="D364" s="302" t="str">
        <f t="shared" ca="1" si="419"/>
        <v/>
      </c>
      <c r="E364" s="301" t="str">
        <f t="shared" si="499"/>
        <v/>
      </c>
      <c r="F364" s="302" t="str">
        <f t="shared" ca="1" si="420"/>
        <v/>
      </c>
      <c r="G364" s="301" t="str">
        <f t="shared" si="500"/>
        <v/>
      </c>
      <c r="H364" s="302" t="str">
        <f t="shared" ca="1" si="421"/>
        <v/>
      </c>
      <c r="I364" s="301" t="str">
        <f t="shared" si="501"/>
        <v/>
      </c>
      <c r="J364" s="302" t="str">
        <f t="shared" ca="1" si="422"/>
        <v/>
      </c>
      <c r="K364" s="301" t="str">
        <f t="shared" si="502"/>
        <v/>
      </c>
      <c r="L364" s="302" t="str">
        <f t="shared" ca="1" si="423"/>
        <v/>
      </c>
      <c r="M364" s="301" t="str">
        <f t="shared" si="503"/>
        <v/>
      </c>
      <c r="N364" s="302" t="str">
        <f t="shared" ca="1" si="424"/>
        <v/>
      </c>
      <c r="O364" s="301" t="str">
        <f t="shared" si="504"/>
        <v/>
      </c>
      <c r="P364" s="302" t="str">
        <f t="shared" ca="1" si="425"/>
        <v/>
      </c>
      <c r="Q364" s="301" t="str">
        <f t="shared" si="505"/>
        <v/>
      </c>
      <c r="R364" s="302" t="str">
        <f t="shared" ca="1" si="426"/>
        <v/>
      </c>
      <c r="S364" s="301" t="str">
        <f t="shared" si="506"/>
        <v/>
      </c>
      <c r="T364" s="302" t="str">
        <f t="shared" si="427"/>
        <v/>
      </c>
      <c r="U364" s="301" t="str">
        <f t="shared" si="507"/>
        <v/>
      </c>
      <c r="V364" s="302" t="str">
        <f t="shared" si="428"/>
        <v/>
      </c>
      <c r="W364" s="301" t="str">
        <f t="shared" si="508"/>
        <v/>
      </c>
      <c r="X364" s="302" t="str">
        <f t="shared" si="429"/>
        <v/>
      </c>
      <c r="Y364" s="301" t="str">
        <f t="shared" si="509"/>
        <v/>
      </c>
      <c r="Z364" s="302" t="str">
        <f t="shared" si="430"/>
        <v/>
      </c>
      <c r="AA364" s="301" t="str">
        <f t="shared" si="510"/>
        <v/>
      </c>
      <c r="AB364" s="302" t="str">
        <f t="shared" si="431"/>
        <v/>
      </c>
      <c r="AC364" s="301" t="str">
        <f t="shared" si="511"/>
        <v/>
      </c>
      <c r="AD364" s="302" t="str">
        <f t="shared" si="432"/>
        <v/>
      </c>
      <c r="AE364" s="301" t="str">
        <f t="shared" si="512"/>
        <v/>
      </c>
      <c r="AF364" s="302" t="str">
        <f t="shared" si="433"/>
        <v/>
      </c>
      <c r="AG364" s="301" t="str">
        <f t="shared" si="513"/>
        <v/>
      </c>
      <c r="AH364" s="302" t="str">
        <f t="shared" si="434"/>
        <v/>
      </c>
      <c r="AI364" s="301" t="str">
        <f t="shared" si="514"/>
        <v/>
      </c>
      <c r="AJ364" s="302" t="str">
        <f t="shared" si="435"/>
        <v/>
      </c>
      <c r="AK364" s="301" t="str">
        <f t="shared" si="515"/>
        <v/>
      </c>
      <c r="AL364" s="302" t="str">
        <f t="shared" si="436"/>
        <v/>
      </c>
      <c r="AM364" s="301" t="str">
        <f t="shared" si="516"/>
        <v/>
      </c>
      <c r="AN364" s="302" t="str">
        <f t="shared" si="437"/>
        <v/>
      </c>
      <c r="AO364" s="301" t="str">
        <f t="shared" si="517"/>
        <v/>
      </c>
      <c r="AP364" s="302" t="str">
        <f t="shared" si="438"/>
        <v/>
      </c>
      <c r="AQ364" s="301" t="str">
        <f t="shared" si="518"/>
        <v/>
      </c>
      <c r="AR364" s="302" t="str">
        <f t="shared" si="439"/>
        <v/>
      </c>
      <c r="AS364" s="301" t="str">
        <f t="shared" si="519"/>
        <v/>
      </c>
      <c r="AT364" s="302" t="str">
        <f t="shared" si="440"/>
        <v/>
      </c>
      <c r="AU364" s="301" t="str">
        <f t="shared" si="520"/>
        <v/>
      </c>
      <c r="AV364" s="302" t="str">
        <f t="shared" si="441"/>
        <v/>
      </c>
      <c r="AW364" s="301" t="str">
        <f t="shared" si="521"/>
        <v/>
      </c>
      <c r="AX364" s="302" t="str">
        <f t="shared" si="442"/>
        <v/>
      </c>
      <c r="AY364" s="301" t="str">
        <f t="shared" si="522"/>
        <v/>
      </c>
      <c r="AZ364" s="302" t="str">
        <f t="shared" si="443"/>
        <v/>
      </c>
      <c r="BA364" s="301" t="str">
        <f t="shared" si="523"/>
        <v/>
      </c>
      <c r="BB364" s="302" t="str">
        <f t="shared" si="444"/>
        <v/>
      </c>
      <c r="BC364" s="301" t="str">
        <f t="shared" si="524"/>
        <v/>
      </c>
      <c r="BD364" s="302" t="str">
        <f t="shared" si="445"/>
        <v/>
      </c>
      <c r="BE364" s="301" t="str">
        <f t="shared" si="525"/>
        <v/>
      </c>
    </row>
    <row r="365" spans="1:57" ht="24.75" hidden="1" customHeight="1">
      <c r="A365" s="242">
        <f t="shared" si="473"/>
        <v>230</v>
      </c>
      <c r="B365" s="475"/>
      <c r="C365" s="474" t="str">
        <f t="shared" si="498"/>
        <v/>
      </c>
      <c r="D365" s="302" t="str">
        <f t="shared" ca="1" si="419"/>
        <v/>
      </c>
      <c r="E365" s="301" t="str">
        <f t="shared" si="499"/>
        <v/>
      </c>
      <c r="F365" s="302" t="str">
        <f t="shared" ca="1" si="420"/>
        <v/>
      </c>
      <c r="G365" s="301" t="str">
        <f t="shared" si="500"/>
        <v/>
      </c>
      <c r="H365" s="302" t="str">
        <f t="shared" ca="1" si="421"/>
        <v/>
      </c>
      <c r="I365" s="301" t="str">
        <f t="shared" si="501"/>
        <v/>
      </c>
      <c r="J365" s="302" t="str">
        <f t="shared" ca="1" si="422"/>
        <v/>
      </c>
      <c r="K365" s="301" t="str">
        <f t="shared" si="502"/>
        <v/>
      </c>
      <c r="L365" s="302" t="str">
        <f t="shared" ca="1" si="423"/>
        <v/>
      </c>
      <c r="M365" s="301" t="str">
        <f t="shared" si="503"/>
        <v/>
      </c>
      <c r="N365" s="302" t="str">
        <f t="shared" ca="1" si="424"/>
        <v/>
      </c>
      <c r="O365" s="301" t="str">
        <f t="shared" si="504"/>
        <v/>
      </c>
      <c r="P365" s="302" t="str">
        <f t="shared" ca="1" si="425"/>
        <v/>
      </c>
      <c r="Q365" s="301" t="str">
        <f t="shared" si="505"/>
        <v/>
      </c>
      <c r="R365" s="302" t="str">
        <f t="shared" ca="1" si="426"/>
        <v/>
      </c>
      <c r="S365" s="301" t="str">
        <f t="shared" si="506"/>
        <v/>
      </c>
      <c r="T365" s="302" t="str">
        <f t="shared" si="427"/>
        <v/>
      </c>
      <c r="U365" s="301" t="str">
        <f t="shared" si="507"/>
        <v/>
      </c>
      <c r="V365" s="302" t="str">
        <f t="shared" si="428"/>
        <v/>
      </c>
      <c r="W365" s="301" t="str">
        <f t="shared" si="508"/>
        <v/>
      </c>
      <c r="X365" s="302" t="str">
        <f t="shared" si="429"/>
        <v/>
      </c>
      <c r="Y365" s="301" t="str">
        <f t="shared" si="509"/>
        <v/>
      </c>
      <c r="Z365" s="302" t="str">
        <f t="shared" si="430"/>
        <v/>
      </c>
      <c r="AA365" s="301" t="str">
        <f t="shared" si="510"/>
        <v/>
      </c>
      <c r="AB365" s="302" t="str">
        <f t="shared" si="431"/>
        <v/>
      </c>
      <c r="AC365" s="301" t="str">
        <f t="shared" si="511"/>
        <v/>
      </c>
      <c r="AD365" s="302" t="str">
        <f t="shared" si="432"/>
        <v/>
      </c>
      <c r="AE365" s="301" t="str">
        <f t="shared" si="512"/>
        <v/>
      </c>
      <c r="AF365" s="302" t="str">
        <f t="shared" si="433"/>
        <v/>
      </c>
      <c r="AG365" s="301" t="str">
        <f t="shared" si="513"/>
        <v/>
      </c>
      <c r="AH365" s="302" t="str">
        <f t="shared" si="434"/>
        <v/>
      </c>
      <c r="AI365" s="301" t="str">
        <f t="shared" si="514"/>
        <v/>
      </c>
      <c r="AJ365" s="302" t="str">
        <f t="shared" si="435"/>
        <v/>
      </c>
      <c r="AK365" s="301" t="str">
        <f t="shared" si="515"/>
        <v/>
      </c>
      <c r="AL365" s="302" t="str">
        <f t="shared" si="436"/>
        <v/>
      </c>
      <c r="AM365" s="301" t="str">
        <f t="shared" si="516"/>
        <v/>
      </c>
      <c r="AN365" s="302" t="str">
        <f t="shared" si="437"/>
        <v/>
      </c>
      <c r="AO365" s="301" t="str">
        <f t="shared" si="517"/>
        <v/>
      </c>
      <c r="AP365" s="302" t="str">
        <f t="shared" si="438"/>
        <v/>
      </c>
      <c r="AQ365" s="301" t="str">
        <f t="shared" si="518"/>
        <v/>
      </c>
      <c r="AR365" s="302" t="str">
        <f t="shared" si="439"/>
        <v/>
      </c>
      <c r="AS365" s="301" t="str">
        <f t="shared" si="519"/>
        <v/>
      </c>
      <c r="AT365" s="302" t="str">
        <f t="shared" si="440"/>
        <v/>
      </c>
      <c r="AU365" s="301" t="str">
        <f t="shared" si="520"/>
        <v/>
      </c>
      <c r="AV365" s="302" t="str">
        <f t="shared" si="441"/>
        <v/>
      </c>
      <c r="AW365" s="301" t="str">
        <f t="shared" si="521"/>
        <v/>
      </c>
      <c r="AX365" s="302" t="str">
        <f t="shared" si="442"/>
        <v/>
      </c>
      <c r="AY365" s="301" t="str">
        <f t="shared" si="522"/>
        <v/>
      </c>
      <c r="AZ365" s="302" t="str">
        <f t="shared" si="443"/>
        <v/>
      </c>
      <c r="BA365" s="301" t="str">
        <f t="shared" si="523"/>
        <v/>
      </c>
      <c r="BB365" s="302" t="str">
        <f t="shared" si="444"/>
        <v/>
      </c>
      <c r="BC365" s="301" t="str">
        <f t="shared" si="524"/>
        <v/>
      </c>
      <c r="BD365" s="302" t="str">
        <f t="shared" si="445"/>
        <v/>
      </c>
      <c r="BE365" s="301" t="str">
        <f t="shared" si="525"/>
        <v/>
      </c>
    </row>
    <row r="366" spans="1:57" ht="24.75" hidden="1" customHeight="1">
      <c r="A366" s="242">
        <f t="shared" si="473"/>
        <v>231</v>
      </c>
      <c r="B366" s="475"/>
      <c r="C366" s="474" t="str">
        <f t="shared" si="498"/>
        <v/>
      </c>
      <c r="D366" s="302" t="str">
        <f t="shared" ca="1" si="419"/>
        <v/>
      </c>
      <c r="E366" s="301" t="str">
        <f t="shared" si="499"/>
        <v/>
      </c>
      <c r="F366" s="302" t="str">
        <f t="shared" ca="1" si="420"/>
        <v/>
      </c>
      <c r="G366" s="301" t="str">
        <f t="shared" si="500"/>
        <v/>
      </c>
      <c r="H366" s="302" t="str">
        <f t="shared" ca="1" si="421"/>
        <v/>
      </c>
      <c r="I366" s="301" t="str">
        <f t="shared" si="501"/>
        <v/>
      </c>
      <c r="J366" s="302" t="str">
        <f t="shared" ca="1" si="422"/>
        <v/>
      </c>
      <c r="K366" s="301" t="str">
        <f t="shared" si="502"/>
        <v/>
      </c>
      <c r="L366" s="302" t="str">
        <f t="shared" ca="1" si="423"/>
        <v/>
      </c>
      <c r="M366" s="301" t="str">
        <f t="shared" si="503"/>
        <v/>
      </c>
      <c r="N366" s="302" t="str">
        <f t="shared" ca="1" si="424"/>
        <v/>
      </c>
      <c r="O366" s="301" t="str">
        <f t="shared" si="504"/>
        <v/>
      </c>
      <c r="P366" s="302" t="str">
        <f t="shared" ca="1" si="425"/>
        <v/>
      </c>
      <c r="Q366" s="301" t="str">
        <f t="shared" si="505"/>
        <v/>
      </c>
      <c r="R366" s="302" t="str">
        <f t="shared" ca="1" si="426"/>
        <v/>
      </c>
      <c r="S366" s="301" t="str">
        <f t="shared" si="506"/>
        <v/>
      </c>
      <c r="T366" s="302" t="str">
        <f t="shared" si="427"/>
        <v/>
      </c>
      <c r="U366" s="301" t="str">
        <f t="shared" si="507"/>
        <v/>
      </c>
      <c r="V366" s="302" t="str">
        <f t="shared" si="428"/>
        <v/>
      </c>
      <c r="W366" s="301" t="str">
        <f t="shared" si="508"/>
        <v/>
      </c>
      <c r="X366" s="302" t="str">
        <f t="shared" si="429"/>
        <v/>
      </c>
      <c r="Y366" s="301" t="str">
        <f t="shared" si="509"/>
        <v/>
      </c>
      <c r="Z366" s="302" t="str">
        <f t="shared" si="430"/>
        <v/>
      </c>
      <c r="AA366" s="301" t="str">
        <f t="shared" si="510"/>
        <v/>
      </c>
      <c r="AB366" s="302" t="str">
        <f t="shared" si="431"/>
        <v/>
      </c>
      <c r="AC366" s="301" t="str">
        <f t="shared" si="511"/>
        <v/>
      </c>
      <c r="AD366" s="302" t="str">
        <f t="shared" si="432"/>
        <v/>
      </c>
      <c r="AE366" s="301" t="str">
        <f t="shared" si="512"/>
        <v/>
      </c>
      <c r="AF366" s="302" t="str">
        <f t="shared" si="433"/>
        <v/>
      </c>
      <c r="AG366" s="301" t="str">
        <f t="shared" si="513"/>
        <v/>
      </c>
      <c r="AH366" s="302" t="str">
        <f t="shared" si="434"/>
        <v/>
      </c>
      <c r="AI366" s="301" t="str">
        <f t="shared" si="514"/>
        <v/>
      </c>
      <c r="AJ366" s="302" t="str">
        <f t="shared" si="435"/>
        <v/>
      </c>
      <c r="AK366" s="301" t="str">
        <f t="shared" si="515"/>
        <v/>
      </c>
      <c r="AL366" s="302" t="str">
        <f t="shared" si="436"/>
        <v/>
      </c>
      <c r="AM366" s="301" t="str">
        <f t="shared" si="516"/>
        <v/>
      </c>
      <c r="AN366" s="302" t="str">
        <f t="shared" si="437"/>
        <v/>
      </c>
      <c r="AO366" s="301" t="str">
        <f t="shared" si="517"/>
        <v/>
      </c>
      <c r="AP366" s="302" t="str">
        <f t="shared" si="438"/>
        <v/>
      </c>
      <c r="AQ366" s="301" t="str">
        <f t="shared" si="518"/>
        <v/>
      </c>
      <c r="AR366" s="302" t="str">
        <f t="shared" si="439"/>
        <v/>
      </c>
      <c r="AS366" s="301" t="str">
        <f t="shared" si="519"/>
        <v/>
      </c>
      <c r="AT366" s="302" t="str">
        <f t="shared" si="440"/>
        <v/>
      </c>
      <c r="AU366" s="301" t="str">
        <f t="shared" si="520"/>
        <v/>
      </c>
      <c r="AV366" s="302" t="str">
        <f t="shared" si="441"/>
        <v/>
      </c>
      <c r="AW366" s="301" t="str">
        <f t="shared" si="521"/>
        <v/>
      </c>
      <c r="AX366" s="302" t="str">
        <f t="shared" si="442"/>
        <v/>
      </c>
      <c r="AY366" s="301" t="str">
        <f t="shared" si="522"/>
        <v/>
      </c>
      <c r="AZ366" s="302" t="str">
        <f t="shared" si="443"/>
        <v/>
      </c>
      <c r="BA366" s="301" t="str">
        <f t="shared" si="523"/>
        <v/>
      </c>
      <c r="BB366" s="302" t="str">
        <f t="shared" si="444"/>
        <v/>
      </c>
      <c r="BC366" s="301" t="str">
        <f t="shared" si="524"/>
        <v/>
      </c>
      <c r="BD366" s="302" t="str">
        <f t="shared" si="445"/>
        <v/>
      </c>
      <c r="BE366" s="301" t="str">
        <f t="shared" si="525"/>
        <v/>
      </c>
    </row>
    <row r="367" spans="1:57" ht="24.75" hidden="1" customHeight="1">
      <c r="A367" s="242">
        <f t="shared" si="473"/>
        <v>232</v>
      </c>
      <c r="B367" s="475"/>
      <c r="C367" s="474" t="str">
        <f t="shared" si="498"/>
        <v/>
      </c>
      <c r="D367" s="302" t="str">
        <f t="shared" ca="1" si="419"/>
        <v/>
      </c>
      <c r="E367" s="301" t="str">
        <f t="shared" si="499"/>
        <v/>
      </c>
      <c r="F367" s="302" t="str">
        <f t="shared" ca="1" si="420"/>
        <v/>
      </c>
      <c r="G367" s="301" t="str">
        <f t="shared" si="500"/>
        <v/>
      </c>
      <c r="H367" s="302" t="str">
        <f t="shared" ca="1" si="421"/>
        <v/>
      </c>
      <c r="I367" s="301" t="str">
        <f t="shared" si="501"/>
        <v/>
      </c>
      <c r="J367" s="302" t="str">
        <f t="shared" ca="1" si="422"/>
        <v/>
      </c>
      <c r="K367" s="301" t="str">
        <f t="shared" si="502"/>
        <v/>
      </c>
      <c r="L367" s="302" t="str">
        <f t="shared" ca="1" si="423"/>
        <v/>
      </c>
      <c r="M367" s="301" t="str">
        <f t="shared" si="503"/>
        <v/>
      </c>
      <c r="N367" s="302" t="str">
        <f t="shared" ca="1" si="424"/>
        <v/>
      </c>
      <c r="O367" s="301" t="str">
        <f t="shared" si="504"/>
        <v/>
      </c>
      <c r="P367" s="302" t="str">
        <f t="shared" ca="1" si="425"/>
        <v/>
      </c>
      <c r="Q367" s="301" t="str">
        <f t="shared" si="505"/>
        <v/>
      </c>
      <c r="R367" s="302" t="str">
        <f t="shared" ca="1" si="426"/>
        <v/>
      </c>
      <c r="S367" s="301" t="str">
        <f t="shared" si="506"/>
        <v/>
      </c>
      <c r="T367" s="302" t="str">
        <f t="shared" si="427"/>
        <v/>
      </c>
      <c r="U367" s="301" t="str">
        <f t="shared" si="507"/>
        <v/>
      </c>
      <c r="V367" s="302" t="str">
        <f t="shared" si="428"/>
        <v/>
      </c>
      <c r="W367" s="301" t="str">
        <f t="shared" si="508"/>
        <v/>
      </c>
      <c r="X367" s="302" t="str">
        <f t="shared" si="429"/>
        <v/>
      </c>
      <c r="Y367" s="301" t="str">
        <f t="shared" si="509"/>
        <v/>
      </c>
      <c r="Z367" s="302" t="str">
        <f t="shared" si="430"/>
        <v/>
      </c>
      <c r="AA367" s="301" t="str">
        <f t="shared" si="510"/>
        <v/>
      </c>
      <c r="AB367" s="302" t="str">
        <f t="shared" si="431"/>
        <v/>
      </c>
      <c r="AC367" s="301" t="str">
        <f t="shared" si="511"/>
        <v/>
      </c>
      <c r="AD367" s="302" t="str">
        <f t="shared" si="432"/>
        <v/>
      </c>
      <c r="AE367" s="301" t="str">
        <f t="shared" si="512"/>
        <v/>
      </c>
      <c r="AF367" s="302" t="str">
        <f t="shared" si="433"/>
        <v/>
      </c>
      <c r="AG367" s="301" t="str">
        <f t="shared" si="513"/>
        <v/>
      </c>
      <c r="AH367" s="302" t="str">
        <f t="shared" si="434"/>
        <v/>
      </c>
      <c r="AI367" s="301" t="str">
        <f t="shared" si="514"/>
        <v/>
      </c>
      <c r="AJ367" s="302" t="str">
        <f t="shared" si="435"/>
        <v/>
      </c>
      <c r="AK367" s="301" t="str">
        <f t="shared" si="515"/>
        <v/>
      </c>
      <c r="AL367" s="302" t="str">
        <f t="shared" si="436"/>
        <v/>
      </c>
      <c r="AM367" s="301" t="str">
        <f t="shared" si="516"/>
        <v/>
      </c>
      <c r="AN367" s="302" t="str">
        <f t="shared" si="437"/>
        <v/>
      </c>
      <c r="AO367" s="301" t="str">
        <f t="shared" si="517"/>
        <v/>
      </c>
      <c r="AP367" s="302" t="str">
        <f t="shared" si="438"/>
        <v/>
      </c>
      <c r="AQ367" s="301" t="str">
        <f t="shared" si="518"/>
        <v/>
      </c>
      <c r="AR367" s="302" t="str">
        <f t="shared" si="439"/>
        <v/>
      </c>
      <c r="AS367" s="301" t="str">
        <f t="shared" si="519"/>
        <v/>
      </c>
      <c r="AT367" s="302" t="str">
        <f t="shared" si="440"/>
        <v/>
      </c>
      <c r="AU367" s="301" t="str">
        <f t="shared" si="520"/>
        <v/>
      </c>
      <c r="AV367" s="302" t="str">
        <f t="shared" si="441"/>
        <v/>
      </c>
      <c r="AW367" s="301" t="str">
        <f t="shared" si="521"/>
        <v/>
      </c>
      <c r="AX367" s="302" t="str">
        <f t="shared" si="442"/>
        <v/>
      </c>
      <c r="AY367" s="301" t="str">
        <f t="shared" si="522"/>
        <v/>
      </c>
      <c r="AZ367" s="302" t="str">
        <f t="shared" si="443"/>
        <v/>
      </c>
      <c r="BA367" s="301" t="str">
        <f t="shared" si="523"/>
        <v/>
      </c>
      <c r="BB367" s="302" t="str">
        <f t="shared" si="444"/>
        <v/>
      </c>
      <c r="BC367" s="301" t="str">
        <f t="shared" si="524"/>
        <v/>
      </c>
      <c r="BD367" s="302" t="str">
        <f t="shared" si="445"/>
        <v/>
      </c>
      <c r="BE367" s="301" t="str">
        <f t="shared" si="525"/>
        <v/>
      </c>
    </row>
    <row r="368" spans="1:57" ht="24.75" hidden="1" customHeight="1">
      <c r="A368" s="242">
        <f t="shared" si="473"/>
        <v>233</v>
      </c>
      <c r="B368" s="475"/>
      <c r="C368" s="474" t="str">
        <f t="shared" si="498"/>
        <v/>
      </c>
      <c r="D368" s="302" t="str">
        <f t="shared" ca="1" si="419"/>
        <v/>
      </c>
      <c r="E368" s="301" t="str">
        <f t="shared" si="499"/>
        <v/>
      </c>
      <c r="F368" s="302" t="str">
        <f t="shared" ca="1" si="420"/>
        <v/>
      </c>
      <c r="G368" s="301" t="str">
        <f t="shared" si="500"/>
        <v/>
      </c>
      <c r="H368" s="302" t="str">
        <f t="shared" ca="1" si="421"/>
        <v/>
      </c>
      <c r="I368" s="301" t="str">
        <f t="shared" si="501"/>
        <v/>
      </c>
      <c r="J368" s="302" t="str">
        <f t="shared" ca="1" si="422"/>
        <v/>
      </c>
      <c r="K368" s="301" t="str">
        <f t="shared" si="502"/>
        <v/>
      </c>
      <c r="L368" s="302" t="str">
        <f t="shared" ca="1" si="423"/>
        <v/>
      </c>
      <c r="M368" s="301" t="str">
        <f t="shared" si="503"/>
        <v/>
      </c>
      <c r="N368" s="302" t="str">
        <f t="shared" ca="1" si="424"/>
        <v/>
      </c>
      <c r="O368" s="301" t="str">
        <f t="shared" si="504"/>
        <v/>
      </c>
      <c r="P368" s="302" t="str">
        <f t="shared" ca="1" si="425"/>
        <v/>
      </c>
      <c r="Q368" s="301" t="str">
        <f t="shared" si="505"/>
        <v/>
      </c>
      <c r="R368" s="302" t="str">
        <f t="shared" ca="1" si="426"/>
        <v/>
      </c>
      <c r="S368" s="301" t="str">
        <f t="shared" si="506"/>
        <v/>
      </c>
      <c r="T368" s="302" t="str">
        <f t="shared" si="427"/>
        <v/>
      </c>
      <c r="U368" s="301" t="str">
        <f t="shared" si="507"/>
        <v/>
      </c>
      <c r="V368" s="302" t="str">
        <f t="shared" si="428"/>
        <v/>
      </c>
      <c r="W368" s="301" t="str">
        <f t="shared" si="508"/>
        <v/>
      </c>
      <c r="X368" s="302" t="str">
        <f t="shared" si="429"/>
        <v/>
      </c>
      <c r="Y368" s="301" t="str">
        <f t="shared" si="509"/>
        <v/>
      </c>
      <c r="Z368" s="302" t="str">
        <f t="shared" si="430"/>
        <v/>
      </c>
      <c r="AA368" s="301" t="str">
        <f t="shared" si="510"/>
        <v/>
      </c>
      <c r="AB368" s="302" t="str">
        <f t="shared" si="431"/>
        <v/>
      </c>
      <c r="AC368" s="301" t="str">
        <f t="shared" si="511"/>
        <v/>
      </c>
      <c r="AD368" s="302" t="str">
        <f t="shared" si="432"/>
        <v/>
      </c>
      <c r="AE368" s="301" t="str">
        <f t="shared" si="512"/>
        <v/>
      </c>
      <c r="AF368" s="302" t="str">
        <f t="shared" si="433"/>
        <v/>
      </c>
      <c r="AG368" s="301" t="str">
        <f t="shared" si="513"/>
        <v/>
      </c>
      <c r="AH368" s="302" t="str">
        <f t="shared" si="434"/>
        <v/>
      </c>
      <c r="AI368" s="301" t="str">
        <f t="shared" si="514"/>
        <v/>
      </c>
      <c r="AJ368" s="302" t="str">
        <f t="shared" si="435"/>
        <v/>
      </c>
      <c r="AK368" s="301" t="str">
        <f t="shared" si="515"/>
        <v/>
      </c>
      <c r="AL368" s="302" t="str">
        <f t="shared" si="436"/>
        <v/>
      </c>
      <c r="AM368" s="301" t="str">
        <f t="shared" si="516"/>
        <v/>
      </c>
      <c r="AN368" s="302" t="str">
        <f t="shared" si="437"/>
        <v/>
      </c>
      <c r="AO368" s="301" t="str">
        <f t="shared" si="517"/>
        <v/>
      </c>
      <c r="AP368" s="302" t="str">
        <f t="shared" si="438"/>
        <v/>
      </c>
      <c r="AQ368" s="301" t="str">
        <f t="shared" si="518"/>
        <v/>
      </c>
      <c r="AR368" s="302" t="str">
        <f t="shared" si="439"/>
        <v/>
      </c>
      <c r="AS368" s="301" t="str">
        <f t="shared" si="519"/>
        <v/>
      </c>
      <c r="AT368" s="302" t="str">
        <f t="shared" si="440"/>
        <v/>
      </c>
      <c r="AU368" s="301" t="str">
        <f t="shared" si="520"/>
        <v/>
      </c>
      <c r="AV368" s="302" t="str">
        <f t="shared" si="441"/>
        <v/>
      </c>
      <c r="AW368" s="301" t="str">
        <f t="shared" si="521"/>
        <v/>
      </c>
      <c r="AX368" s="302" t="str">
        <f t="shared" si="442"/>
        <v/>
      </c>
      <c r="AY368" s="301" t="str">
        <f t="shared" si="522"/>
        <v/>
      </c>
      <c r="AZ368" s="302" t="str">
        <f t="shared" si="443"/>
        <v/>
      </c>
      <c r="BA368" s="301" t="str">
        <f t="shared" si="523"/>
        <v/>
      </c>
      <c r="BB368" s="302" t="str">
        <f t="shared" si="444"/>
        <v/>
      </c>
      <c r="BC368" s="301" t="str">
        <f t="shared" si="524"/>
        <v/>
      </c>
      <c r="BD368" s="302" t="str">
        <f t="shared" si="445"/>
        <v/>
      </c>
      <c r="BE368" s="301" t="str">
        <f t="shared" si="525"/>
        <v/>
      </c>
    </row>
    <row r="369" spans="1:57" ht="24.75" hidden="1" customHeight="1">
      <c r="A369" s="242">
        <f t="shared" si="473"/>
        <v>234</v>
      </c>
      <c r="B369" s="475"/>
      <c r="C369" s="474" t="str">
        <f t="shared" si="498"/>
        <v/>
      </c>
      <c r="D369" s="302" t="str">
        <f t="shared" ca="1" si="419"/>
        <v/>
      </c>
      <c r="E369" s="301" t="str">
        <f t="shared" si="499"/>
        <v/>
      </c>
      <c r="F369" s="302" t="str">
        <f t="shared" ca="1" si="420"/>
        <v/>
      </c>
      <c r="G369" s="301" t="str">
        <f t="shared" si="500"/>
        <v/>
      </c>
      <c r="H369" s="302" t="str">
        <f t="shared" ca="1" si="421"/>
        <v/>
      </c>
      <c r="I369" s="301" t="str">
        <f t="shared" si="501"/>
        <v/>
      </c>
      <c r="J369" s="302" t="str">
        <f t="shared" ca="1" si="422"/>
        <v/>
      </c>
      <c r="K369" s="301" t="str">
        <f t="shared" si="502"/>
        <v/>
      </c>
      <c r="L369" s="302" t="str">
        <f t="shared" ca="1" si="423"/>
        <v/>
      </c>
      <c r="M369" s="301" t="str">
        <f t="shared" si="503"/>
        <v/>
      </c>
      <c r="N369" s="302" t="str">
        <f t="shared" ca="1" si="424"/>
        <v/>
      </c>
      <c r="O369" s="301" t="str">
        <f t="shared" si="504"/>
        <v/>
      </c>
      <c r="P369" s="302" t="str">
        <f t="shared" ca="1" si="425"/>
        <v/>
      </c>
      <c r="Q369" s="301" t="str">
        <f t="shared" si="505"/>
        <v/>
      </c>
      <c r="R369" s="302" t="str">
        <f t="shared" ca="1" si="426"/>
        <v/>
      </c>
      <c r="S369" s="301" t="str">
        <f t="shared" si="506"/>
        <v/>
      </c>
      <c r="T369" s="302" t="str">
        <f t="shared" si="427"/>
        <v/>
      </c>
      <c r="U369" s="301" t="str">
        <f t="shared" si="507"/>
        <v/>
      </c>
      <c r="V369" s="302" t="str">
        <f t="shared" si="428"/>
        <v/>
      </c>
      <c r="W369" s="301" t="str">
        <f t="shared" si="508"/>
        <v/>
      </c>
      <c r="X369" s="302" t="str">
        <f t="shared" si="429"/>
        <v/>
      </c>
      <c r="Y369" s="301" t="str">
        <f t="shared" si="509"/>
        <v/>
      </c>
      <c r="Z369" s="302" t="str">
        <f t="shared" si="430"/>
        <v/>
      </c>
      <c r="AA369" s="301" t="str">
        <f t="shared" si="510"/>
        <v/>
      </c>
      <c r="AB369" s="302" t="str">
        <f t="shared" si="431"/>
        <v/>
      </c>
      <c r="AC369" s="301" t="str">
        <f t="shared" si="511"/>
        <v/>
      </c>
      <c r="AD369" s="302" t="str">
        <f t="shared" si="432"/>
        <v/>
      </c>
      <c r="AE369" s="301" t="str">
        <f t="shared" si="512"/>
        <v/>
      </c>
      <c r="AF369" s="302" t="str">
        <f t="shared" si="433"/>
        <v/>
      </c>
      <c r="AG369" s="301" t="str">
        <f t="shared" si="513"/>
        <v/>
      </c>
      <c r="AH369" s="302" t="str">
        <f t="shared" si="434"/>
        <v/>
      </c>
      <c r="AI369" s="301" t="str">
        <f t="shared" si="514"/>
        <v/>
      </c>
      <c r="AJ369" s="302" t="str">
        <f t="shared" si="435"/>
        <v/>
      </c>
      <c r="AK369" s="301" t="str">
        <f t="shared" si="515"/>
        <v/>
      </c>
      <c r="AL369" s="302" t="str">
        <f t="shared" si="436"/>
        <v/>
      </c>
      <c r="AM369" s="301" t="str">
        <f t="shared" si="516"/>
        <v/>
      </c>
      <c r="AN369" s="302" t="str">
        <f t="shared" si="437"/>
        <v/>
      </c>
      <c r="AO369" s="301" t="str">
        <f t="shared" si="517"/>
        <v/>
      </c>
      <c r="AP369" s="302" t="str">
        <f t="shared" si="438"/>
        <v/>
      </c>
      <c r="AQ369" s="301" t="str">
        <f t="shared" si="518"/>
        <v/>
      </c>
      <c r="AR369" s="302" t="str">
        <f t="shared" si="439"/>
        <v/>
      </c>
      <c r="AS369" s="301" t="str">
        <f t="shared" si="519"/>
        <v/>
      </c>
      <c r="AT369" s="302" t="str">
        <f t="shared" si="440"/>
        <v/>
      </c>
      <c r="AU369" s="301" t="str">
        <f t="shared" si="520"/>
        <v/>
      </c>
      <c r="AV369" s="302" t="str">
        <f t="shared" si="441"/>
        <v/>
      </c>
      <c r="AW369" s="301" t="str">
        <f t="shared" si="521"/>
        <v/>
      </c>
      <c r="AX369" s="302" t="str">
        <f t="shared" si="442"/>
        <v/>
      </c>
      <c r="AY369" s="301" t="str">
        <f t="shared" si="522"/>
        <v/>
      </c>
      <c r="AZ369" s="302" t="str">
        <f t="shared" si="443"/>
        <v/>
      </c>
      <c r="BA369" s="301" t="str">
        <f t="shared" si="523"/>
        <v/>
      </c>
      <c r="BB369" s="302" t="str">
        <f t="shared" si="444"/>
        <v/>
      </c>
      <c r="BC369" s="301" t="str">
        <f t="shared" si="524"/>
        <v/>
      </c>
      <c r="BD369" s="302" t="str">
        <f t="shared" si="445"/>
        <v/>
      </c>
      <c r="BE369" s="301" t="str">
        <f t="shared" si="525"/>
        <v/>
      </c>
    </row>
    <row r="370" spans="1:57" ht="24.75" hidden="1" customHeight="1">
      <c r="A370" s="242">
        <f t="shared" si="473"/>
        <v>235</v>
      </c>
      <c r="B370" s="475"/>
      <c r="C370" s="474" t="str">
        <f t="shared" si="498"/>
        <v/>
      </c>
      <c r="D370" s="302" t="str">
        <f t="shared" ca="1" si="419"/>
        <v/>
      </c>
      <c r="E370" s="301" t="str">
        <f t="shared" si="499"/>
        <v/>
      </c>
      <c r="F370" s="302" t="str">
        <f t="shared" ca="1" si="420"/>
        <v/>
      </c>
      <c r="G370" s="301" t="str">
        <f t="shared" si="500"/>
        <v/>
      </c>
      <c r="H370" s="302" t="str">
        <f t="shared" ca="1" si="421"/>
        <v/>
      </c>
      <c r="I370" s="301" t="str">
        <f t="shared" si="501"/>
        <v/>
      </c>
      <c r="J370" s="302" t="str">
        <f t="shared" ca="1" si="422"/>
        <v/>
      </c>
      <c r="K370" s="301" t="str">
        <f t="shared" si="502"/>
        <v/>
      </c>
      <c r="L370" s="302" t="str">
        <f t="shared" ca="1" si="423"/>
        <v/>
      </c>
      <c r="M370" s="301" t="str">
        <f t="shared" si="503"/>
        <v/>
      </c>
      <c r="N370" s="302" t="str">
        <f t="shared" ca="1" si="424"/>
        <v/>
      </c>
      <c r="O370" s="301" t="str">
        <f t="shared" si="504"/>
        <v/>
      </c>
      <c r="P370" s="302" t="str">
        <f t="shared" ca="1" si="425"/>
        <v/>
      </c>
      <c r="Q370" s="301" t="str">
        <f t="shared" si="505"/>
        <v/>
      </c>
      <c r="R370" s="302" t="str">
        <f t="shared" ca="1" si="426"/>
        <v/>
      </c>
      <c r="S370" s="301" t="str">
        <f t="shared" si="506"/>
        <v/>
      </c>
      <c r="T370" s="302" t="str">
        <f t="shared" si="427"/>
        <v/>
      </c>
      <c r="U370" s="301" t="str">
        <f t="shared" si="507"/>
        <v/>
      </c>
      <c r="V370" s="302" t="str">
        <f t="shared" si="428"/>
        <v/>
      </c>
      <c r="W370" s="301" t="str">
        <f t="shared" si="508"/>
        <v/>
      </c>
      <c r="X370" s="302" t="str">
        <f t="shared" si="429"/>
        <v/>
      </c>
      <c r="Y370" s="301" t="str">
        <f t="shared" si="509"/>
        <v/>
      </c>
      <c r="Z370" s="302" t="str">
        <f t="shared" si="430"/>
        <v/>
      </c>
      <c r="AA370" s="301" t="str">
        <f t="shared" si="510"/>
        <v/>
      </c>
      <c r="AB370" s="302" t="str">
        <f t="shared" si="431"/>
        <v/>
      </c>
      <c r="AC370" s="301" t="str">
        <f t="shared" si="511"/>
        <v/>
      </c>
      <c r="AD370" s="302" t="str">
        <f t="shared" si="432"/>
        <v/>
      </c>
      <c r="AE370" s="301" t="str">
        <f t="shared" si="512"/>
        <v/>
      </c>
      <c r="AF370" s="302" t="str">
        <f t="shared" si="433"/>
        <v/>
      </c>
      <c r="AG370" s="301" t="str">
        <f t="shared" si="513"/>
        <v/>
      </c>
      <c r="AH370" s="302" t="str">
        <f t="shared" si="434"/>
        <v/>
      </c>
      <c r="AI370" s="301" t="str">
        <f t="shared" si="514"/>
        <v/>
      </c>
      <c r="AJ370" s="302" t="str">
        <f t="shared" si="435"/>
        <v/>
      </c>
      <c r="AK370" s="301" t="str">
        <f t="shared" si="515"/>
        <v/>
      </c>
      <c r="AL370" s="302" t="str">
        <f t="shared" si="436"/>
        <v/>
      </c>
      <c r="AM370" s="301" t="str">
        <f t="shared" si="516"/>
        <v/>
      </c>
      <c r="AN370" s="302" t="str">
        <f t="shared" si="437"/>
        <v/>
      </c>
      <c r="AO370" s="301" t="str">
        <f t="shared" si="517"/>
        <v/>
      </c>
      <c r="AP370" s="302" t="str">
        <f t="shared" si="438"/>
        <v/>
      </c>
      <c r="AQ370" s="301" t="str">
        <f t="shared" si="518"/>
        <v/>
      </c>
      <c r="AR370" s="302" t="str">
        <f t="shared" si="439"/>
        <v/>
      </c>
      <c r="AS370" s="301" t="str">
        <f t="shared" si="519"/>
        <v/>
      </c>
      <c r="AT370" s="302" t="str">
        <f t="shared" si="440"/>
        <v/>
      </c>
      <c r="AU370" s="301" t="str">
        <f t="shared" si="520"/>
        <v/>
      </c>
      <c r="AV370" s="302" t="str">
        <f t="shared" si="441"/>
        <v/>
      </c>
      <c r="AW370" s="301" t="str">
        <f t="shared" si="521"/>
        <v/>
      </c>
      <c r="AX370" s="302" t="str">
        <f t="shared" si="442"/>
        <v/>
      </c>
      <c r="AY370" s="301" t="str">
        <f t="shared" si="522"/>
        <v/>
      </c>
      <c r="AZ370" s="302" t="str">
        <f t="shared" si="443"/>
        <v/>
      </c>
      <c r="BA370" s="301" t="str">
        <f t="shared" si="523"/>
        <v/>
      </c>
      <c r="BB370" s="302" t="str">
        <f t="shared" si="444"/>
        <v/>
      </c>
      <c r="BC370" s="301" t="str">
        <f t="shared" si="524"/>
        <v/>
      </c>
      <c r="BD370" s="302" t="str">
        <f t="shared" si="445"/>
        <v/>
      </c>
      <c r="BE370" s="301" t="str">
        <f t="shared" si="525"/>
        <v/>
      </c>
    </row>
    <row r="371" spans="1:57" ht="24.75" hidden="1" customHeight="1">
      <c r="A371" s="242">
        <f t="shared" si="473"/>
        <v>236</v>
      </c>
      <c r="B371" s="475"/>
      <c r="C371" s="474" t="str">
        <f t="shared" si="498"/>
        <v/>
      </c>
      <c r="D371" s="302" t="str">
        <f t="shared" ca="1" si="419"/>
        <v/>
      </c>
      <c r="E371" s="301" t="str">
        <f t="shared" si="499"/>
        <v/>
      </c>
      <c r="F371" s="302" t="str">
        <f t="shared" ca="1" si="420"/>
        <v/>
      </c>
      <c r="G371" s="301" t="str">
        <f t="shared" si="500"/>
        <v/>
      </c>
      <c r="H371" s="302" t="str">
        <f t="shared" ca="1" si="421"/>
        <v/>
      </c>
      <c r="I371" s="301" t="str">
        <f t="shared" si="501"/>
        <v/>
      </c>
      <c r="J371" s="302" t="str">
        <f t="shared" ca="1" si="422"/>
        <v/>
      </c>
      <c r="K371" s="301" t="str">
        <f t="shared" si="502"/>
        <v/>
      </c>
      <c r="L371" s="302" t="str">
        <f t="shared" ca="1" si="423"/>
        <v/>
      </c>
      <c r="M371" s="301" t="str">
        <f t="shared" si="503"/>
        <v/>
      </c>
      <c r="N371" s="302" t="str">
        <f t="shared" ca="1" si="424"/>
        <v/>
      </c>
      <c r="O371" s="301" t="str">
        <f t="shared" si="504"/>
        <v/>
      </c>
      <c r="P371" s="302" t="str">
        <f t="shared" ca="1" si="425"/>
        <v/>
      </c>
      <c r="Q371" s="301" t="str">
        <f t="shared" si="505"/>
        <v/>
      </c>
      <c r="R371" s="302" t="str">
        <f t="shared" ca="1" si="426"/>
        <v/>
      </c>
      <c r="S371" s="301" t="str">
        <f t="shared" si="506"/>
        <v/>
      </c>
      <c r="T371" s="302" t="str">
        <f t="shared" si="427"/>
        <v/>
      </c>
      <c r="U371" s="301" t="str">
        <f t="shared" si="507"/>
        <v/>
      </c>
      <c r="V371" s="302" t="str">
        <f t="shared" si="428"/>
        <v/>
      </c>
      <c r="W371" s="301" t="str">
        <f t="shared" si="508"/>
        <v/>
      </c>
      <c r="X371" s="302" t="str">
        <f t="shared" si="429"/>
        <v/>
      </c>
      <c r="Y371" s="301" t="str">
        <f t="shared" si="509"/>
        <v/>
      </c>
      <c r="Z371" s="302" t="str">
        <f t="shared" si="430"/>
        <v/>
      </c>
      <c r="AA371" s="301" t="str">
        <f t="shared" si="510"/>
        <v/>
      </c>
      <c r="AB371" s="302" t="str">
        <f t="shared" si="431"/>
        <v/>
      </c>
      <c r="AC371" s="301" t="str">
        <f t="shared" si="511"/>
        <v/>
      </c>
      <c r="AD371" s="302" t="str">
        <f t="shared" si="432"/>
        <v/>
      </c>
      <c r="AE371" s="301" t="str">
        <f t="shared" si="512"/>
        <v/>
      </c>
      <c r="AF371" s="302" t="str">
        <f t="shared" si="433"/>
        <v/>
      </c>
      <c r="AG371" s="301" t="str">
        <f t="shared" si="513"/>
        <v/>
      </c>
      <c r="AH371" s="302" t="str">
        <f t="shared" si="434"/>
        <v/>
      </c>
      <c r="AI371" s="301" t="str">
        <f t="shared" si="514"/>
        <v/>
      </c>
      <c r="AJ371" s="302" t="str">
        <f t="shared" si="435"/>
        <v/>
      </c>
      <c r="AK371" s="301" t="str">
        <f t="shared" si="515"/>
        <v/>
      </c>
      <c r="AL371" s="302" t="str">
        <f t="shared" si="436"/>
        <v/>
      </c>
      <c r="AM371" s="301" t="str">
        <f t="shared" si="516"/>
        <v/>
      </c>
      <c r="AN371" s="302" t="str">
        <f t="shared" si="437"/>
        <v/>
      </c>
      <c r="AO371" s="301" t="str">
        <f t="shared" si="517"/>
        <v/>
      </c>
      <c r="AP371" s="302" t="str">
        <f t="shared" si="438"/>
        <v/>
      </c>
      <c r="AQ371" s="301" t="str">
        <f t="shared" si="518"/>
        <v/>
      </c>
      <c r="AR371" s="302" t="str">
        <f t="shared" si="439"/>
        <v/>
      </c>
      <c r="AS371" s="301" t="str">
        <f t="shared" si="519"/>
        <v/>
      </c>
      <c r="AT371" s="302" t="str">
        <f t="shared" si="440"/>
        <v/>
      </c>
      <c r="AU371" s="301" t="str">
        <f t="shared" si="520"/>
        <v/>
      </c>
      <c r="AV371" s="302" t="str">
        <f t="shared" si="441"/>
        <v/>
      </c>
      <c r="AW371" s="301" t="str">
        <f t="shared" si="521"/>
        <v/>
      </c>
      <c r="AX371" s="302" t="str">
        <f t="shared" si="442"/>
        <v/>
      </c>
      <c r="AY371" s="301" t="str">
        <f t="shared" si="522"/>
        <v/>
      </c>
      <c r="AZ371" s="302" t="str">
        <f t="shared" si="443"/>
        <v/>
      </c>
      <c r="BA371" s="301" t="str">
        <f t="shared" si="523"/>
        <v/>
      </c>
      <c r="BB371" s="302" t="str">
        <f t="shared" si="444"/>
        <v/>
      </c>
      <c r="BC371" s="301" t="str">
        <f t="shared" si="524"/>
        <v/>
      </c>
      <c r="BD371" s="302" t="str">
        <f t="shared" si="445"/>
        <v/>
      </c>
      <c r="BE371" s="301" t="str">
        <f t="shared" si="525"/>
        <v/>
      </c>
    </row>
    <row r="372" spans="1:57" ht="24.75" hidden="1" customHeight="1">
      <c r="A372" s="242">
        <f t="shared" si="473"/>
        <v>237</v>
      </c>
      <c r="B372" s="475"/>
      <c r="C372" s="474" t="str">
        <f t="shared" si="498"/>
        <v/>
      </c>
      <c r="D372" s="302" t="str">
        <f t="shared" ca="1" si="419"/>
        <v/>
      </c>
      <c r="E372" s="301" t="str">
        <f t="shared" si="499"/>
        <v/>
      </c>
      <c r="F372" s="302" t="str">
        <f t="shared" ca="1" si="420"/>
        <v/>
      </c>
      <c r="G372" s="301" t="str">
        <f t="shared" si="500"/>
        <v/>
      </c>
      <c r="H372" s="302" t="str">
        <f t="shared" ca="1" si="421"/>
        <v/>
      </c>
      <c r="I372" s="301" t="str">
        <f t="shared" si="501"/>
        <v/>
      </c>
      <c r="J372" s="302" t="str">
        <f t="shared" ca="1" si="422"/>
        <v/>
      </c>
      <c r="K372" s="301" t="str">
        <f t="shared" si="502"/>
        <v/>
      </c>
      <c r="L372" s="302" t="str">
        <f t="shared" ca="1" si="423"/>
        <v/>
      </c>
      <c r="M372" s="301" t="str">
        <f t="shared" si="503"/>
        <v/>
      </c>
      <c r="N372" s="302" t="str">
        <f t="shared" ca="1" si="424"/>
        <v/>
      </c>
      <c r="O372" s="301" t="str">
        <f t="shared" si="504"/>
        <v/>
      </c>
      <c r="P372" s="302" t="str">
        <f t="shared" ca="1" si="425"/>
        <v/>
      </c>
      <c r="Q372" s="301" t="str">
        <f t="shared" si="505"/>
        <v/>
      </c>
      <c r="R372" s="302" t="str">
        <f t="shared" ca="1" si="426"/>
        <v/>
      </c>
      <c r="S372" s="301" t="str">
        <f t="shared" si="506"/>
        <v/>
      </c>
      <c r="T372" s="302" t="str">
        <f t="shared" si="427"/>
        <v/>
      </c>
      <c r="U372" s="301" t="str">
        <f t="shared" si="507"/>
        <v/>
      </c>
      <c r="V372" s="302" t="str">
        <f t="shared" si="428"/>
        <v/>
      </c>
      <c r="W372" s="301" t="str">
        <f t="shared" si="508"/>
        <v/>
      </c>
      <c r="X372" s="302" t="str">
        <f t="shared" si="429"/>
        <v/>
      </c>
      <c r="Y372" s="301" t="str">
        <f t="shared" si="509"/>
        <v/>
      </c>
      <c r="Z372" s="302" t="str">
        <f t="shared" si="430"/>
        <v/>
      </c>
      <c r="AA372" s="301" t="str">
        <f t="shared" si="510"/>
        <v/>
      </c>
      <c r="AB372" s="302" t="str">
        <f t="shared" si="431"/>
        <v/>
      </c>
      <c r="AC372" s="301" t="str">
        <f t="shared" si="511"/>
        <v/>
      </c>
      <c r="AD372" s="302" t="str">
        <f t="shared" si="432"/>
        <v/>
      </c>
      <c r="AE372" s="301" t="str">
        <f t="shared" si="512"/>
        <v/>
      </c>
      <c r="AF372" s="302" t="str">
        <f t="shared" si="433"/>
        <v/>
      </c>
      <c r="AG372" s="301" t="str">
        <f t="shared" si="513"/>
        <v/>
      </c>
      <c r="AH372" s="302" t="str">
        <f t="shared" si="434"/>
        <v/>
      </c>
      <c r="AI372" s="301" t="str">
        <f t="shared" si="514"/>
        <v/>
      </c>
      <c r="AJ372" s="302" t="str">
        <f t="shared" si="435"/>
        <v/>
      </c>
      <c r="AK372" s="301" t="str">
        <f t="shared" si="515"/>
        <v/>
      </c>
      <c r="AL372" s="302" t="str">
        <f t="shared" si="436"/>
        <v/>
      </c>
      <c r="AM372" s="301" t="str">
        <f t="shared" si="516"/>
        <v/>
      </c>
      <c r="AN372" s="302" t="str">
        <f t="shared" si="437"/>
        <v/>
      </c>
      <c r="AO372" s="301" t="str">
        <f t="shared" si="517"/>
        <v/>
      </c>
      <c r="AP372" s="302" t="str">
        <f t="shared" si="438"/>
        <v/>
      </c>
      <c r="AQ372" s="301" t="str">
        <f t="shared" si="518"/>
        <v/>
      </c>
      <c r="AR372" s="302" t="str">
        <f t="shared" si="439"/>
        <v/>
      </c>
      <c r="AS372" s="301" t="str">
        <f t="shared" si="519"/>
        <v/>
      </c>
      <c r="AT372" s="302" t="str">
        <f t="shared" si="440"/>
        <v/>
      </c>
      <c r="AU372" s="301" t="str">
        <f t="shared" si="520"/>
        <v/>
      </c>
      <c r="AV372" s="302" t="str">
        <f t="shared" si="441"/>
        <v/>
      </c>
      <c r="AW372" s="301" t="str">
        <f t="shared" si="521"/>
        <v/>
      </c>
      <c r="AX372" s="302" t="str">
        <f t="shared" si="442"/>
        <v/>
      </c>
      <c r="AY372" s="301" t="str">
        <f t="shared" si="522"/>
        <v/>
      </c>
      <c r="AZ372" s="302" t="str">
        <f t="shared" si="443"/>
        <v/>
      </c>
      <c r="BA372" s="301" t="str">
        <f t="shared" si="523"/>
        <v/>
      </c>
      <c r="BB372" s="302" t="str">
        <f t="shared" si="444"/>
        <v/>
      </c>
      <c r="BC372" s="301" t="str">
        <f t="shared" si="524"/>
        <v/>
      </c>
      <c r="BD372" s="302" t="str">
        <f t="shared" si="445"/>
        <v/>
      </c>
      <c r="BE372" s="301" t="str">
        <f t="shared" si="525"/>
        <v/>
      </c>
    </row>
    <row r="373" spans="1:57" ht="24.75" hidden="1" customHeight="1">
      <c r="A373" s="242">
        <f t="shared" si="473"/>
        <v>238</v>
      </c>
      <c r="B373" s="475"/>
      <c r="C373" s="474" t="str">
        <f t="shared" si="498"/>
        <v/>
      </c>
      <c r="D373" s="302" t="str">
        <f t="shared" ca="1" si="419"/>
        <v/>
      </c>
      <c r="E373" s="301" t="str">
        <f t="shared" si="499"/>
        <v/>
      </c>
      <c r="F373" s="302" t="str">
        <f t="shared" ca="1" si="420"/>
        <v/>
      </c>
      <c r="G373" s="301" t="str">
        <f t="shared" si="500"/>
        <v/>
      </c>
      <c r="H373" s="302" t="str">
        <f t="shared" ca="1" si="421"/>
        <v/>
      </c>
      <c r="I373" s="301" t="str">
        <f t="shared" si="501"/>
        <v/>
      </c>
      <c r="J373" s="302" t="str">
        <f t="shared" ca="1" si="422"/>
        <v/>
      </c>
      <c r="K373" s="301" t="str">
        <f t="shared" si="502"/>
        <v/>
      </c>
      <c r="L373" s="302" t="str">
        <f t="shared" ca="1" si="423"/>
        <v/>
      </c>
      <c r="M373" s="301" t="str">
        <f t="shared" si="503"/>
        <v/>
      </c>
      <c r="N373" s="302" t="str">
        <f t="shared" ca="1" si="424"/>
        <v/>
      </c>
      <c r="O373" s="301" t="str">
        <f t="shared" si="504"/>
        <v/>
      </c>
      <c r="P373" s="302" t="str">
        <f t="shared" ca="1" si="425"/>
        <v/>
      </c>
      <c r="Q373" s="301" t="str">
        <f t="shared" si="505"/>
        <v/>
      </c>
      <c r="R373" s="302" t="str">
        <f t="shared" ca="1" si="426"/>
        <v/>
      </c>
      <c r="S373" s="301" t="str">
        <f t="shared" si="506"/>
        <v/>
      </c>
      <c r="T373" s="302" t="str">
        <f t="shared" si="427"/>
        <v/>
      </c>
      <c r="U373" s="301" t="str">
        <f t="shared" si="507"/>
        <v/>
      </c>
      <c r="V373" s="302" t="str">
        <f t="shared" si="428"/>
        <v/>
      </c>
      <c r="W373" s="301" t="str">
        <f t="shared" si="508"/>
        <v/>
      </c>
      <c r="X373" s="302" t="str">
        <f t="shared" si="429"/>
        <v/>
      </c>
      <c r="Y373" s="301" t="str">
        <f t="shared" si="509"/>
        <v/>
      </c>
      <c r="Z373" s="302" t="str">
        <f t="shared" si="430"/>
        <v/>
      </c>
      <c r="AA373" s="301" t="str">
        <f t="shared" si="510"/>
        <v/>
      </c>
      <c r="AB373" s="302" t="str">
        <f t="shared" si="431"/>
        <v/>
      </c>
      <c r="AC373" s="301" t="str">
        <f t="shared" si="511"/>
        <v/>
      </c>
      <c r="AD373" s="302" t="str">
        <f t="shared" si="432"/>
        <v/>
      </c>
      <c r="AE373" s="301" t="str">
        <f t="shared" si="512"/>
        <v/>
      </c>
      <c r="AF373" s="302" t="str">
        <f t="shared" si="433"/>
        <v/>
      </c>
      <c r="AG373" s="301" t="str">
        <f t="shared" si="513"/>
        <v/>
      </c>
      <c r="AH373" s="302" t="str">
        <f t="shared" si="434"/>
        <v/>
      </c>
      <c r="AI373" s="301" t="str">
        <f t="shared" si="514"/>
        <v/>
      </c>
      <c r="AJ373" s="302" t="str">
        <f t="shared" si="435"/>
        <v/>
      </c>
      <c r="AK373" s="301" t="str">
        <f t="shared" si="515"/>
        <v/>
      </c>
      <c r="AL373" s="302" t="str">
        <f t="shared" si="436"/>
        <v/>
      </c>
      <c r="AM373" s="301" t="str">
        <f t="shared" si="516"/>
        <v/>
      </c>
      <c r="AN373" s="302" t="str">
        <f t="shared" si="437"/>
        <v/>
      </c>
      <c r="AO373" s="301" t="str">
        <f t="shared" si="517"/>
        <v/>
      </c>
      <c r="AP373" s="302" t="str">
        <f t="shared" si="438"/>
        <v/>
      </c>
      <c r="AQ373" s="301" t="str">
        <f t="shared" si="518"/>
        <v/>
      </c>
      <c r="AR373" s="302" t="str">
        <f t="shared" si="439"/>
        <v/>
      </c>
      <c r="AS373" s="301" t="str">
        <f t="shared" si="519"/>
        <v/>
      </c>
      <c r="AT373" s="302" t="str">
        <f t="shared" si="440"/>
        <v/>
      </c>
      <c r="AU373" s="301" t="str">
        <f t="shared" si="520"/>
        <v/>
      </c>
      <c r="AV373" s="302" t="str">
        <f t="shared" si="441"/>
        <v/>
      </c>
      <c r="AW373" s="301" t="str">
        <f t="shared" si="521"/>
        <v/>
      </c>
      <c r="AX373" s="302" t="str">
        <f t="shared" si="442"/>
        <v/>
      </c>
      <c r="AY373" s="301" t="str">
        <f t="shared" si="522"/>
        <v/>
      </c>
      <c r="AZ373" s="302" t="str">
        <f t="shared" si="443"/>
        <v/>
      </c>
      <c r="BA373" s="301" t="str">
        <f t="shared" si="523"/>
        <v/>
      </c>
      <c r="BB373" s="302" t="str">
        <f t="shared" si="444"/>
        <v/>
      </c>
      <c r="BC373" s="301" t="str">
        <f t="shared" si="524"/>
        <v/>
      </c>
      <c r="BD373" s="302" t="str">
        <f t="shared" si="445"/>
        <v/>
      </c>
      <c r="BE373" s="301" t="str">
        <f t="shared" si="525"/>
        <v/>
      </c>
    </row>
    <row r="374" spans="1:57" ht="24.75" hidden="1" customHeight="1">
      <c r="A374" s="242">
        <f t="shared" si="473"/>
        <v>239</v>
      </c>
      <c r="B374" s="475"/>
      <c r="C374" s="474" t="str">
        <f t="shared" si="498"/>
        <v/>
      </c>
      <c r="D374" s="302" t="str">
        <f t="shared" ca="1" si="419"/>
        <v/>
      </c>
      <c r="E374" s="301" t="str">
        <f t="shared" si="499"/>
        <v/>
      </c>
      <c r="F374" s="302" t="str">
        <f t="shared" ca="1" si="420"/>
        <v/>
      </c>
      <c r="G374" s="301" t="str">
        <f t="shared" si="500"/>
        <v/>
      </c>
      <c r="H374" s="302" t="str">
        <f t="shared" ca="1" si="421"/>
        <v/>
      </c>
      <c r="I374" s="301" t="str">
        <f t="shared" si="501"/>
        <v/>
      </c>
      <c r="J374" s="302" t="str">
        <f t="shared" ca="1" si="422"/>
        <v/>
      </c>
      <c r="K374" s="301" t="str">
        <f t="shared" si="502"/>
        <v/>
      </c>
      <c r="L374" s="302" t="str">
        <f t="shared" ca="1" si="423"/>
        <v/>
      </c>
      <c r="M374" s="301" t="str">
        <f t="shared" si="503"/>
        <v/>
      </c>
      <c r="N374" s="302" t="str">
        <f t="shared" ca="1" si="424"/>
        <v/>
      </c>
      <c r="O374" s="301" t="str">
        <f t="shared" si="504"/>
        <v/>
      </c>
      <c r="P374" s="302" t="str">
        <f t="shared" ca="1" si="425"/>
        <v/>
      </c>
      <c r="Q374" s="301" t="str">
        <f t="shared" si="505"/>
        <v/>
      </c>
      <c r="R374" s="302" t="str">
        <f t="shared" ca="1" si="426"/>
        <v/>
      </c>
      <c r="S374" s="301" t="str">
        <f t="shared" si="506"/>
        <v/>
      </c>
      <c r="T374" s="302" t="str">
        <f t="shared" si="427"/>
        <v/>
      </c>
      <c r="U374" s="301" t="str">
        <f t="shared" si="507"/>
        <v/>
      </c>
      <c r="V374" s="302" t="str">
        <f t="shared" si="428"/>
        <v/>
      </c>
      <c r="W374" s="301" t="str">
        <f t="shared" si="508"/>
        <v/>
      </c>
      <c r="X374" s="302" t="str">
        <f t="shared" si="429"/>
        <v/>
      </c>
      <c r="Y374" s="301" t="str">
        <f t="shared" si="509"/>
        <v/>
      </c>
      <c r="Z374" s="302" t="str">
        <f t="shared" si="430"/>
        <v/>
      </c>
      <c r="AA374" s="301" t="str">
        <f t="shared" si="510"/>
        <v/>
      </c>
      <c r="AB374" s="302" t="str">
        <f t="shared" si="431"/>
        <v/>
      </c>
      <c r="AC374" s="301" t="str">
        <f t="shared" si="511"/>
        <v/>
      </c>
      <c r="AD374" s="302" t="str">
        <f t="shared" si="432"/>
        <v/>
      </c>
      <c r="AE374" s="301" t="str">
        <f t="shared" si="512"/>
        <v/>
      </c>
      <c r="AF374" s="302" t="str">
        <f t="shared" si="433"/>
        <v/>
      </c>
      <c r="AG374" s="301" t="str">
        <f t="shared" si="513"/>
        <v/>
      </c>
      <c r="AH374" s="302" t="str">
        <f t="shared" si="434"/>
        <v/>
      </c>
      <c r="AI374" s="301" t="str">
        <f t="shared" si="514"/>
        <v/>
      </c>
      <c r="AJ374" s="302" t="str">
        <f t="shared" si="435"/>
        <v/>
      </c>
      <c r="AK374" s="301" t="str">
        <f t="shared" si="515"/>
        <v/>
      </c>
      <c r="AL374" s="302" t="str">
        <f t="shared" si="436"/>
        <v/>
      </c>
      <c r="AM374" s="301" t="str">
        <f t="shared" si="516"/>
        <v/>
      </c>
      <c r="AN374" s="302" t="str">
        <f t="shared" si="437"/>
        <v/>
      </c>
      <c r="AO374" s="301" t="str">
        <f t="shared" si="517"/>
        <v/>
      </c>
      <c r="AP374" s="302" t="str">
        <f t="shared" si="438"/>
        <v/>
      </c>
      <c r="AQ374" s="301" t="str">
        <f t="shared" si="518"/>
        <v/>
      </c>
      <c r="AR374" s="302" t="str">
        <f t="shared" si="439"/>
        <v/>
      </c>
      <c r="AS374" s="301" t="str">
        <f t="shared" si="519"/>
        <v/>
      </c>
      <c r="AT374" s="302" t="str">
        <f t="shared" si="440"/>
        <v/>
      </c>
      <c r="AU374" s="301" t="str">
        <f t="shared" si="520"/>
        <v/>
      </c>
      <c r="AV374" s="302" t="str">
        <f t="shared" si="441"/>
        <v/>
      </c>
      <c r="AW374" s="301" t="str">
        <f t="shared" si="521"/>
        <v/>
      </c>
      <c r="AX374" s="302" t="str">
        <f t="shared" si="442"/>
        <v/>
      </c>
      <c r="AY374" s="301" t="str">
        <f t="shared" si="522"/>
        <v/>
      </c>
      <c r="AZ374" s="302" t="str">
        <f t="shared" si="443"/>
        <v/>
      </c>
      <c r="BA374" s="301" t="str">
        <f t="shared" si="523"/>
        <v/>
      </c>
      <c r="BB374" s="302" t="str">
        <f t="shared" si="444"/>
        <v/>
      </c>
      <c r="BC374" s="301" t="str">
        <f t="shared" si="524"/>
        <v/>
      </c>
      <c r="BD374" s="302" t="str">
        <f t="shared" si="445"/>
        <v/>
      </c>
      <c r="BE374" s="301" t="str">
        <f t="shared" si="525"/>
        <v/>
      </c>
    </row>
    <row r="375" spans="1:57" ht="24.75" hidden="1" customHeight="1">
      <c r="A375" s="242">
        <f t="shared" si="473"/>
        <v>240</v>
      </c>
      <c r="B375" s="475"/>
      <c r="C375" s="474" t="str">
        <f t="shared" si="498"/>
        <v/>
      </c>
      <c r="D375" s="302" t="str">
        <f t="shared" ca="1" si="419"/>
        <v/>
      </c>
      <c r="E375" s="301" t="str">
        <f t="shared" si="499"/>
        <v/>
      </c>
      <c r="F375" s="302" t="str">
        <f t="shared" ca="1" si="420"/>
        <v/>
      </c>
      <c r="G375" s="301" t="str">
        <f t="shared" si="500"/>
        <v/>
      </c>
      <c r="H375" s="302" t="str">
        <f t="shared" ca="1" si="421"/>
        <v/>
      </c>
      <c r="I375" s="301" t="str">
        <f t="shared" si="501"/>
        <v/>
      </c>
      <c r="J375" s="302" t="str">
        <f t="shared" ca="1" si="422"/>
        <v/>
      </c>
      <c r="K375" s="301" t="str">
        <f t="shared" si="502"/>
        <v/>
      </c>
      <c r="L375" s="302" t="str">
        <f t="shared" ca="1" si="423"/>
        <v/>
      </c>
      <c r="M375" s="301" t="str">
        <f t="shared" si="503"/>
        <v/>
      </c>
      <c r="N375" s="302" t="str">
        <f t="shared" ca="1" si="424"/>
        <v/>
      </c>
      <c r="O375" s="301" t="str">
        <f t="shared" si="504"/>
        <v/>
      </c>
      <c r="P375" s="302" t="str">
        <f t="shared" ca="1" si="425"/>
        <v/>
      </c>
      <c r="Q375" s="301" t="str">
        <f t="shared" si="505"/>
        <v/>
      </c>
      <c r="R375" s="302" t="str">
        <f t="shared" ca="1" si="426"/>
        <v/>
      </c>
      <c r="S375" s="301" t="str">
        <f t="shared" si="506"/>
        <v/>
      </c>
      <c r="T375" s="302" t="str">
        <f t="shared" si="427"/>
        <v/>
      </c>
      <c r="U375" s="301" t="str">
        <f t="shared" si="507"/>
        <v/>
      </c>
      <c r="V375" s="302" t="str">
        <f t="shared" si="428"/>
        <v/>
      </c>
      <c r="W375" s="301" t="str">
        <f t="shared" si="508"/>
        <v/>
      </c>
      <c r="X375" s="302" t="str">
        <f t="shared" si="429"/>
        <v/>
      </c>
      <c r="Y375" s="301" t="str">
        <f t="shared" si="509"/>
        <v/>
      </c>
      <c r="Z375" s="302" t="str">
        <f t="shared" si="430"/>
        <v/>
      </c>
      <c r="AA375" s="301" t="str">
        <f t="shared" si="510"/>
        <v/>
      </c>
      <c r="AB375" s="302" t="str">
        <f t="shared" si="431"/>
        <v/>
      </c>
      <c r="AC375" s="301" t="str">
        <f t="shared" si="511"/>
        <v/>
      </c>
      <c r="AD375" s="302" t="str">
        <f t="shared" si="432"/>
        <v/>
      </c>
      <c r="AE375" s="301" t="str">
        <f t="shared" si="512"/>
        <v/>
      </c>
      <c r="AF375" s="302" t="str">
        <f t="shared" si="433"/>
        <v/>
      </c>
      <c r="AG375" s="301" t="str">
        <f t="shared" si="513"/>
        <v/>
      </c>
      <c r="AH375" s="302" t="str">
        <f t="shared" si="434"/>
        <v/>
      </c>
      <c r="AI375" s="301" t="str">
        <f t="shared" si="514"/>
        <v/>
      </c>
      <c r="AJ375" s="302" t="str">
        <f t="shared" si="435"/>
        <v/>
      </c>
      <c r="AK375" s="301" t="str">
        <f t="shared" si="515"/>
        <v/>
      </c>
      <c r="AL375" s="302" t="str">
        <f t="shared" si="436"/>
        <v/>
      </c>
      <c r="AM375" s="301" t="str">
        <f t="shared" si="516"/>
        <v/>
      </c>
      <c r="AN375" s="302" t="str">
        <f t="shared" si="437"/>
        <v/>
      </c>
      <c r="AO375" s="301" t="str">
        <f t="shared" si="517"/>
        <v/>
      </c>
      <c r="AP375" s="302" t="str">
        <f t="shared" si="438"/>
        <v/>
      </c>
      <c r="AQ375" s="301" t="str">
        <f t="shared" si="518"/>
        <v/>
      </c>
      <c r="AR375" s="302" t="str">
        <f t="shared" si="439"/>
        <v/>
      </c>
      <c r="AS375" s="301" t="str">
        <f t="shared" si="519"/>
        <v/>
      </c>
      <c r="AT375" s="302" t="str">
        <f t="shared" si="440"/>
        <v/>
      </c>
      <c r="AU375" s="301" t="str">
        <f t="shared" si="520"/>
        <v/>
      </c>
      <c r="AV375" s="302" t="str">
        <f t="shared" si="441"/>
        <v/>
      </c>
      <c r="AW375" s="301" t="str">
        <f t="shared" si="521"/>
        <v/>
      </c>
      <c r="AX375" s="302" t="str">
        <f t="shared" si="442"/>
        <v/>
      </c>
      <c r="AY375" s="301" t="str">
        <f t="shared" si="522"/>
        <v/>
      </c>
      <c r="AZ375" s="302" t="str">
        <f t="shared" si="443"/>
        <v/>
      </c>
      <c r="BA375" s="301" t="str">
        <f t="shared" si="523"/>
        <v/>
      </c>
      <c r="BB375" s="302" t="str">
        <f t="shared" si="444"/>
        <v/>
      </c>
      <c r="BC375" s="301" t="str">
        <f t="shared" si="524"/>
        <v/>
      </c>
      <c r="BD375" s="302" t="str">
        <f t="shared" si="445"/>
        <v/>
      </c>
      <c r="BE375" s="301" t="str">
        <f t="shared" si="525"/>
        <v/>
      </c>
    </row>
    <row r="376" spans="1:57" ht="24.75" hidden="1" customHeight="1">
      <c r="A376" s="242">
        <f t="shared" si="473"/>
        <v>241</v>
      </c>
      <c r="B376" s="475"/>
      <c r="C376" s="474" t="str">
        <f t="shared" si="498"/>
        <v/>
      </c>
      <c r="D376" s="302" t="str">
        <f t="shared" ca="1" si="419"/>
        <v/>
      </c>
      <c r="E376" s="301" t="str">
        <f t="shared" si="499"/>
        <v/>
      </c>
      <c r="F376" s="302" t="str">
        <f t="shared" ca="1" si="420"/>
        <v/>
      </c>
      <c r="G376" s="301" t="str">
        <f t="shared" si="500"/>
        <v/>
      </c>
      <c r="H376" s="302" t="str">
        <f t="shared" ca="1" si="421"/>
        <v/>
      </c>
      <c r="I376" s="301" t="str">
        <f t="shared" si="501"/>
        <v/>
      </c>
      <c r="J376" s="302" t="str">
        <f t="shared" ca="1" si="422"/>
        <v/>
      </c>
      <c r="K376" s="301" t="str">
        <f t="shared" si="502"/>
        <v/>
      </c>
      <c r="L376" s="302" t="str">
        <f t="shared" ca="1" si="423"/>
        <v/>
      </c>
      <c r="M376" s="301" t="str">
        <f t="shared" si="503"/>
        <v/>
      </c>
      <c r="N376" s="302" t="str">
        <f t="shared" ca="1" si="424"/>
        <v/>
      </c>
      <c r="O376" s="301" t="str">
        <f t="shared" si="504"/>
        <v/>
      </c>
      <c r="P376" s="302" t="str">
        <f t="shared" ca="1" si="425"/>
        <v/>
      </c>
      <c r="Q376" s="301" t="str">
        <f t="shared" si="505"/>
        <v/>
      </c>
      <c r="R376" s="302" t="str">
        <f t="shared" ca="1" si="426"/>
        <v/>
      </c>
      <c r="S376" s="301" t="str">
        <f t="shared" si="506"/>
        <v/>
      </c>
      <c r="T376" s="302" t="str">
        <f t="shared" si="427"/>
        <v/>
      </c>
      <c r="U376" s="301" t="str">
        <f t="shared" si="507"/>
        <v/>
      </c>
      <c r="V376" s="302" t="str">
        <f t="shared" si="428"/>
        <v/>
      </c>
      <c r="W376" s="301" t="str">
        <f t="shared" si="508"/>
        <v/>
      </c>
      <c r="X376" s="302" t="str">
        <f t="shared" si="429"/>
        <v/>
      </c>
      <c r="Y376" s="301" t="str">
        <f t="shared" si="509"/>
        <v/>
      </c>
      <c r="Z376" s="302" t="str">
        <f t="shared" si="430"/>
        <v/>
      </c>
      <c r="AA376" s="301" t="str">
        <f t="shared" si="510"/>
        <v/>
      </c>
      <c r="AB376" s="302" t="str">
        <f t="shared" si="431"/>
        <v/>
      </c>
      <c r="AC376" s="301" t="str">
        <f t="shared" si="511"/>
        <v/>
      </c>
      <c r="AD376" s="302" t="str">
        <f t="shared" si="432"/>
        <v/>
      </c>
      <c r="AE376" s="301" t="str">
        <f t="shared" si="512"/>
        <v/>
      </c>
      <c r="AF376" s="302" t="str">
        <f t="shared" si="433"/>
        <v/>
      </c>
      <c r="AG376" s="301" t="str">
        <f t="shared" si="513"/>
        <v/>
      </c>
      <c r="AH376" s="302" t="str">
        <f t="shared" si="434"/>
        <v/>
      </c>
      <c r="AI376" s="301" t="str">
        <f t="shared" si="514"/>
        <v/>
      </c>
      <c r="AJ376" s="302" t="str">
        <f t="shared" si="435"/>
        <v/>
      </c>
      <c r="AK376" s="301" t="str">
        <f t="shared" si="515"/>
        <v/>
      </c>
      <c r="AL376" s="302" t="str">
        <f t="shared" si="436"/>
        <v/>
      </c>
      <c r="AM376" s="301" t="str">
        <f t="shared" si="516"/>
        <v/>
      </c>
      <c r="AN376" s="302" t="str">
        <f t="shared" si="437"/>
        <v/>
      </c>
      <c r="AO376" s="301" t="str">
        <f t="shared" si="517"/>
        <v/>
      </c>
      <c r="AP376" s="302" t="str">
        <f t="shared" si="438"/>
        <v/>
      </c>
      <c r="AQ376" s="301" t="str">
        <f t="shared" si="518"/>
        <v/>
      </c>
      <c r="AR376" s="302" t="str">
        <f t="shared" si="439"/>
        <v/>
      </c>
      <c r="AS376" s="301" t="str">
        <f t="shared" si="519"/>
        <v/>
      </c>
      <c r="AT376" s="302" t="str">
        <f t="shared" si="440"/>
        <v/>
      </c>
      <c r="AU376" s="301" t="str">
        <f t="shared" si="520"/>
        <v/>
      </c>
      <c r="AV376" s="302" t="str">
        <f t="shared" si="441"/>
        <v/>
      </c>
      <c r="AW376" s="301" t="str">
        <f t="shared" si="521"/>
        <v/>
      </c>
      <c r="AX376" s="302" t="str">
        <f t="shared" si="442"/>
        <v/>
      </c>
      <c r="AY376" s="301" t="str">
        <f t="shared" si="522"/>
        <v/>
      </c>
      <c r="AZ376" s="302" t="str">
        <f t="shared" si="443"/>
        <v/>
      </c>
      <c r="BA376" s="301" t="str">
        <f t="shared" si="523"/>
        <v/>
      </c>
      <c r="BB376" s="302" t="str">
        <f t="shared" si="444"/>
        <v/>
      </c>
      <c r="BC376" s="301" t="str">
        <f t="shared" si="524"/>
        <v/>
      </c>
      <c r="BD376" s="302" t="str">
        <f t="shared" si="445"/>
        <v/>
      </c>
      <c r="BE376" s="301" t="str">
        <f t="shared" si="525"/>
        <v/>
      </c>
    </row>
    <row r="377" spans="1:57" ht="24.75" hidden="1" customHeight="1">
      <c r="A377" s="242">
        <f t="shared" si="473"/>
        <v>242</v>
      </c>
      <c r="B377" s="475"/>
      <c r="C377" s="474" t="str">
        <f t="shared" si="498"/>
        <v/>
      </c>
      <c r="D377" s="302" t="str">
        <f t="shared" ca="1" si="419"/>
        <v/>
      </c>
      <c r="E377" s="301" t="str">
        <f t="shared" si="499"/>
        <v/>
      </c>
      <c r="F377" s="302" t="str">
        <f t="shared" ca="1" si="420"/>
        <v/>
      </c>
      <c r="G377" s="301" t="str">
        <f t="shared" si="500"/>
        <v/>
      </c>
      <c r="H377" s="302" t="str">
        <f t="shared" ca="1" si="421"/>
        <v/>
      </c>
      <c r="I377" s="301" t="str">
        <f t="shared" si="501"/>
        <v/>
      </c>
      <c r="J377" s="302" t="str">
        <f t="shared" ca="1" si="422"/>
        <v/>
      </c>
      <c r="K377" s="301" t="str">
        <f t="shared" si="502"/>
        <v/>
      </c>
      <c r="L377" s="302" t="str">
        <f t="shared" ca="1" si="423"/>
        <v/>
      </c>
      <c r="M377" s="301" t="str">
        <f t="shared" si="503"/>
        <v/>
      </c>
      <c r="N377" s="302" t="str">
        <f t="shared" ca="1" si="424"/>
        <v/>
      </c>
      <c r="O377" s="301" t="str">
        <f t="shared" si="504"/>
        <v/>
      </c>
      <c r="P377" s="302" t="str">
        <f t="shared" ca="1" si="425"/>
        <v/>
      </c>
      <c r="Q377" s="301" t="str">
        <f t="shared" si="505"/>
        <v/>
      </c>
      <c r="R377" s="302" t="str">
        <f t="shared" ca="1" si="426"/>
        <v/>
      </c>
      <c r="S377" s="301" t="str">
        <f t="shared" si="506"/>
        <v/>
      </c>
      <c r="T377" s="302" t="str">
        <f t="shared" si="427"/>
        <v/>
      </c>
      <c r="U377" s="301" t="str">
        <f t="shared" si="507"/>
        <v/>
      </c>
      <c r="V377" s="302" t="str">
        <f t="shared" si="428"/>
        <v/>
      </c>
      <c r="W377" s="301" t="str">
        <f t="shared" si="508"/>
        <v/>
      </c>
      <c r="X377" s="302" t="str">
        <f t="shared" si="429"/>
        <v/>
      </c>
      <c r="Y377" s="301" t="str">
        <f t="shared" si="509"/>
        <v/>
      </c>
      <c r="Z377" s="302" t="str">
        <f t="shared" si="430"/>
        <v/>
      </c>
      <c r="AA377" s="301" t="str">
        <f t="shared" si="510"/>
        <v/>
      </c>
      <c r="AB377" s="302" t="str">
        <f t="shared" si="431"/>
        <v/>
      </c>
      <c r="AC377" s="301" t="str">
        <f t="shared" si="511"/>
        <v/>
      </c>
      <c r="AD377" s="302" t="str">
        <f t="shared" si="432"/>
        <v/>
      </c>
      <c r="AE377" s="301" t="str">
        <f t="shared" si="512"/>
        <v/>
      </c>
      <c r="AF377" s="302" t="str">
        <f t="shared" si="433"/>
        <v/>
      </c>
      <c r="AG377" s="301" t="str">
        <f t="shared" si="513"/>
        <v/>
      </c>
      <c r="AH377" s="302" t="str">
        <f t="shared" si="434"/>
        <v/>
      </c>
      <c r="AI377" s="301" t="str">
        <f t="shared" si="514"/>
        <v/>
      </c>
      <c r="AJ377" s="302" t="str">
        <f t="shared" si="435"/>
        <v/>
      </c>
      <c r="AK377" s="301" t="str">
        <f t="shared" si="515"/>
        <v/>
      </c>
      <c r="AL377" s="302" t="str">
        <f t="shared" si="436"/>
        <v/>
      </c>
      <c r="AM377" s="301" t="str">
        <f t="shared" si="516"/>
        <v/>
      </c>
      <c r="AN377" s="302" t="str">
        <f t="shared" si="437"/>
        <v/>
      </c>
      <c r="AO377" s="301" t="str">
        <f t="shared" si="517"/>
        <v/>
      </c>
      <c r="AP377" s="302" t="str">
        <f t="shared" si="438"/>
        <v/>
      </c>
      <c r="AQ377" s="301" t="str">
        <f t="shared" si="518"/>
        <v/>
      </c>
      <c r="AR377" s="302" t="str">
        <f t="shared" si="439"/>
        <v/>
      </c>
      <c r="AS377" s="301" t="str">
        <f t="shared" si="519"/>
        <v/>
      </c>
      <c r="AT377" s="302" t="str">
        <f t="shared" si="440"/>
        <v/>
      </c>
      <c r="AU377" s="301" t="str">
        <f t="shared" si="520"/>
        <v/>
      </c>
      <c r="AV377" s="302" t="str">
        <f t="shared" si="441"/>
        <v/>
      </c>
      <c r="AW377" s="301" t="str">
        <f t="shared" si="521"/>
        <v/>
      </c>
      <c r="AX377" s="302" t="str">
        <f t="shared" si="442"/>
        <v/>
      </c>
      <c r="AY377" s="301" t="str">
        <f t="shared" si="522"/>
        <v/>
      </c>
      <c r="AZ377" s="302" t="str">
        <f t="shared" si="443"/>
        <v/>
      </c>
      <c r="BA377" s="301" t="str">
        <f t="shared" si="523"/>
        <v/>
      </c>
      <c r="BB377" s="302" t="str">
        <f t="shared" si="444"/>
        <v/>
      </c>
      <c r="BC377" s="301" t="str">
        <f t="shared" si="524"/>
        <v/>
      </c>
      <c r="BD377" s="302" t="str">
        <f t="shared" si="445"/>
        <v/>
      </c>
      <c r="BE377" s="301" t="str">
        <f t="shared" si="525"/>
        <v/>
      </c>
    </row>
    <row r="378" spans="1:57" ht="24.75" hidden="1" customHeight="1">
      <c r="A378" s="242">
        <f t="shared" si="473"/>
        <v>243</v>
      </c>
      <c r="B378" s="475"/>
      <c r="C378" s="474" t="str">
        <f t="shared" si="498"/>
        <v/>
      </c>
      <c r="D378" s="302" t="str">
        <f t="shared" ca="1" si="419"/>
        <v/>
      </c>
      <c r="E378" s="301" t="str">
        <f t="shared" si="499"/>
        <v/>
      </c>
      <c r="F378" s="302" t="str">
        <f t="shared" ca="1" si="420"/>
        <v/>
      </c>
      <c r="G378" s="301" t="str">
        <f t="shared" si="500"/>
        <v/>
      </c>
      <c r="H378" s="302" t="str">
        <f t="shared" ca="1" si="421"/>
        <v/>
      </c>
      <c r="I378" s="301" t="str">
        <f t="shared" si="501"/>
        <v/>
      </c>
      <c r="J378" s="302" t="str">
        <f t="shared" ca="1" si="422"/>
        <v/>
      </c>
      <c r="K378" s="301" t="str">
        <f t="shared" si="502"/>
        <v/>
      </c>
      <c r="L378" s="302" t="str">
        <f t="shared" ca="1" si="423"/>
        <v/>
      </c>
      <c r="M378" s="301" t="str">
        <f t="shared" si="503"/>
        <v/>
      </c>
      <c r="N378" s="302" t="str">
        <f t="shared" ca="1" si="424"/>
        <v/>
      </c>
      <c r="O378" s="301" t="str">
        <f t="shared" si="504"/>
        <v/>
      </c>
      <c r="P378" s="302" t="str">
        <f t="shared" ca="1" si="425"/>
        <v/>
      </c>
      <c r="Q378" s="301" t="str">
        <f t="shared" si="505"/>
        <v/>
      </c>
      <c r="R378" s="302" t="str">
        <f t="shared" ca="1" si="426"/>
        <v/>
      </c>
      <c r="S378" s="301" t="str">
        <f t="shared" si="506"/>
        <v/>
      </c>
      <c r="T378" s="302" t="str">
        <f t="shared" si="427"/>
        <v/>
      </c>
      <c r="U378" s="301" t="str">
        <f t="shared" si="507"/>
        <v/>
      </c>
      <c r="V378" s="302" t="str">
        <f t="shared" si="428"/>
        <v/>
      </c>
      <c r="W378" s="301" t="str">
        <f t="shared" si="508"/>
        <v/>
      </c>
      <c r="X378" s="302" t="str">
        <f t="shared" si="429"/>
        <v/>
      </c>
      <c r="Y378" s="301" t="str">
        <f t="shared" si="509"/>
        <v/>
      </c>
      <c r="Z378" s="302" t="str">
        <f t="shared" si="430"/>
        <v/>
      </c>
      <c r="AA378" s="301" t="str">
        <f t="shared" si="510"/>
        <v/>
      </c>
      <c r="AB378" s="302" t="str">
        <f t="shared" si="431"/>
        <v/>
      </c>
      <c r="AC378" s="301" t="str">
        <f t="shared" si="511"/>
        <v/>
      </c>
      <c r="AD378" s="302" t="str">
        <f t="shared" si="432"/>
        <v/>
      </c>
      <c r="AE378" s="301" t="str">
        <f t="shared" si="512"/>
        <v/>
      </c>
      <c r="AF378" s="302" t="str">
        <f t="shared" si="433"/>
        <v/>
      </c>
      <c r="AG378" s="301" t="str">
        <f t="shared" si="513"/>
        <v/>
      </c>
      <c r="AH378" s="302" t="str">
        <f t="shared" si="434"/>
        <v/>
      </c>
      <c r="AI378" s="301" t="str">
        <f t="shared" si="514"/>
        <v/>
      </c>
      <c r="AJ378" s="302" t="str">
        <f t="shared" si="435"/>
        <v/>
      </c>
      <c r="AK378" s="301" t="str">
        <f t="shared" si="515"/>
        <v/>
      </c>
      <c r="AL378" s="302" t="str">
        <f t="shared" si="436"/>
        <v/>
      </c>
      <c r="AM378" s="301" t="str">
        <f t="shared" si="516"/>
        <v/>
      </c>
      <c r="AN378" s="302" t="str">
        <f t="shared" si="437"/>
        <v/>
      </c>
      <c r="AO378" s="301" t="str">
        <f t="shared" si="517"/>
        <v/>
      </c>
      <c r="AP378" s="302" t="str">
        <f t="shared" si="438"/>
        <v/>
      </c>
      <c r="AQ378" s="301" t="str">
        <f t="shared" si="518"/>
        <v/>
      </c>
      <c r="AR378" s="302" t="str">
        <f t="shared" si="439"/>
        <v/>
      </c>
      <c r="AS378" s="301" t="str">
        <f t="shared" si="519"/>
        <v/>
      </c>
      <c r="AT378" s="302" t="str">
        <f t="shared" si="440"/>
        <v/>
      </c>
      <c r="AU378" s="301" t="str">
        <f t="shared" si="520"/>
        <v/>
      </c>
      <c r="AV378" s="302" t="str">
        <f t="shared" si="441"/>
        <v/>
      </c>
      <c r="AW378" s="301" t="str">
        <f t="shared" si="521"/>
        <v/>
      </c>
      <c r="AX378" s="302" t="str">
        <f t="shared" si="442"/>
        <v/>
      </c>
      <c r="AY378" s="301" t="str">
        <f t="shared" si="522"/>
        <v/>
      </c>
      <c r="AZ378" s="302" t="str">
        <f t="shared" si="443"/>
        <v/>
      </c>
      <c r="BA378" s="301" t="str">
        <f t="shared" si="523"/>
        <v/>
      </c>
      <c r="BB378" s="302" t="str">
        <f t="shared" si="444"/>
        <v/>
      </c>
      <c r="BC378" s="301" t="str">
        <f t="shared" si="524"/>
        <v/>
      </c>
      <c r="BD378" s="302" t="str">
        <f t="shared" si="445"/>
        <v/>
      </c>
      <c r="BE378" s="301" t="str">
        <f t="shared" si="525"/>
        <v/>
      </c>
    </row>
    <row r="379" spans="1:57" ht="24.75" hidden="1" customHeight="1">
      <c r="A379" s="242">
        <f t="shared" si="473"/>
        <v>244</v>
      </c>
      <c r="B379" s="475"/>
      <c r="C379" s="474" t="str">
        <f t="shared" si="498"/>
        <v/>
      </c>
      <c r="D379" s="302" t="str">
        <f t="shared" ca="1" si="419"/>
        <v/>
      </c>
      <c r="E379" s="301" t="str">
        <f t="shared" si="499"/>
        <v/>
      </c>
      <c r="F379" s="302" t="str">
        <f t="shared" ca="1" si="420"/>
        <v/>
      </c>
      <c r="G379" s="301" t="str">
        <f t="shared" si="500"/>
        <v/>
      </c>
      <c r="H379" s="302" t="str">
        <f t="shared" ca="1" si="421"/>
        <v/>
      </c>
      <c r="I379" s="301" t="str">
        <f t="shared" si="501"/>
        <v/>
      </c>
      <c r="J379" s="302" t="str">
        <f t="shared" ca="1" si="422"/>
        <v/>
      </c>
      <c r="K379" s="301" t="str">
        <f t="shared" si="502"/>
        <v/>
      </c>
      <c r="L379" s="302" t="str">
        <f t="shared" ca="1" si="423"/>
        <v/>
      </c>
      <c r="M379" s="301" t="str">
        <f t="shared" si="503"/>
        <v/>
      </c>
      <c r="N379" s="302" t="str">
        <f t="shared" ca="1" si="424"/>
        <v/>
      </c>
      <c r="O379" s="301" t="str">
        <f t="shared" si="504"/>
        <v/>
      </c>
      <c r="P379" s="302" t="str">
        <f t="shared" ca="1" si="425"/>
        <v/>
      </c>
      <c r="Q379" s="301" t="str">
        <f t="shared" si="505"/>
        <v/>
      </c>
      <c r="R379" s="302" t="str">
        <f t="shared" ca="1" si="426"/>
        <v/>
      </c>
      <c r="S379" s="301" t="str">
        <f t="shared" si="506"/>
        <v/>
      </c>
      <c r="T379" s="302" t="str">
        <f t="shared" si="427"/>
        <v/>
      </c>
      <c r="U379" s="301" t="str">
        <f t="shared" si="507"/>
        <v/>
      </c>
      <c r="V379" s="302" t="str">
        <f t="shared" si="428"/>
        <v/>
      </c>
      <c r="W379" s="301" t="str">
        <f t="shared" si="508"/>
        <v/>
      </c>
      <c r="X379" s="302" t="str">
        <f t="shared" si="429"/>
        <v/>
      </c>
      <c r="Y379" s="301" t="str">
        <f t="shared" si="509"/>
        <v/>
      </c>
      <c r="Z379" s="302" t="str">
        <f t="shared" si="430"/>
        <v/>
      </c>
      <c r="AA379" s="301" t="str">
        <f t="shared" si="510"/>
        <v/>
      </c>
      <c r="AB379" s="302" t="str">
        <f t="shared" si="431"/>
        <v/>
      </c>
      <c r="AC379" s="301" t="str">
        <f t="shared" si="511"/>
        <v/>
      </c>
      <c r="AD379" s="302" t="str">
        <f t="shared" si="432"/>
        <v/>
      </c>
      <c r="AE379" s="301" t="str">
        <f t="shared" si="512"/>
        <v/>
      </c>
      <c r="AF379" s="302" t="str">
        <f t="shared" si="433"/>
        <v/>
      </c>
      <c r="AG379" s="301" t="str">
        <f t="shared" si="513"/>
        <v/>
      </c>
      <c r="AH379" s="302" t="str">
        <f t="shared" si="434"/>
        <v/>
      </c>
      <c r="AI379" s="301" t="str">
        <f t="shared" si="514"/>
        <v/>
      </c>
      <c r="AJ379" s="302" t="str">
        <f t="shared" si="435"/>
        <v/>
      </c>
      <c r="AK379" s="301" t="str">
        <f t="shared" si="515"/>
        <v/>
      </c>
      <c r="AL379" s="302" t="str">
        <f t="shared" si="436"/>
        <v/>
      </c>
      <c r="AM379" s="301" t="str">
        <f t="shared" si="516"/>
        <v/>
      </c>
      <c r="AN379" s="302" t="str">
        <f t="shared" si="437"/>
        <v/>
      </c>
      <c r="AO379" s="301" t="str">
        <f t="shared" si="517"/>
        <v/>
      </c>
      <c r="AP379" s="302" t="str">
        <f t="shared" si="438"/>
        <v/>
      </c>
      <c r="AQ379" s="301" t="str">
        <f t="shared" si="518"/>
        <v/>
      </c>
      <c r="AR379" s="302" t="str">
        <f t="shared" si="439"/>
        <v/>
      </c>
      <c r="AS379" s="301" t="str">
        <f t="shared" si="519"/>
        <v/>
      </c>
      <c r="AT379" s="302" t="str">
        <f t="shared" si="440"/>
        <v/>
      </c>
      <c r="AU379" s="301" t="str">
        <f t="shared" si="520"/>
        <v/>
      </c>
      <c r="AV379" s="302" t="str">
        <f t="shared" si="441"/>
        <v/>
      </c>
      <c r="AW379" s="301" t="str">
        <f t="shared" si="521"/>
        <v/>
      </c>
      <c r="AX379" s="302" t="str">
        <f t="shared" si="442"/>
        <v/>
      </c>
      <c r="AY379" s="301" t="str">
        <f t="shared" si="522"/>
        <v/>
      </c>
      <c r="AZ379" s="302" t="str">
        <f t="shared" si="443"/>
        <v/>
      </c>
      <c r="BA379" s="301" t="str">
        <f t="shared" si="523"/>
        <v/>
      </c>
      <c r="BB379" s="302" t="str">
        <f t="shared" si="444"/>
        <v/>
      </c>
      <c r="BC379" s="301" t="str">
        <f t="shared" si="524"/>
        <v/>
      </c>
      <c r="BD379" s="302" t="str">
        <f t="shared" si="445"/>
        <v/>
      </c>
      <c r="BE379" s="301" t="str">
        <f t="shared" si="525"/>
        <v/>
      </c>
    </row>
    <row r="380" spans="1:57" ht="24.75" hidden="1" customHeight="1">
      <c r="A380" s="242">
        <f t="shared" si="473"/>
        <v>245</v>
      </c>
      <c r="B380" s="475"/>
      <c r="C380" s="474" t="str">
        <f t="shared" si="498"/>
        <v/>
      </c>
      <c r="D380" s="302" t="str">
        <f t="shared" ca="1" si="419"/>
        <v/>
      </c>
      <c r="E380" s="301" t="str">
        <f t="shared" si="499"/>
        <v/>
      </c>
      <c r="F380" s="302" t="str">
        <f t="shared" ca="1" si="420"/>
        <v/>
      </c>
      <c r="G380" s="301" t="str">
        <f t="shared" si="500"/>
        <v/>
      </c>
      <c r="H380" s="302" t="str">
        <f t="shared" ca="1" si="421"/>
        <v/>
      </c>
      <c r="I380" s="301" t="str">
        <f t="shared" si="501"/>
        <v/>
      </c>
      <c r="J380" s="302" t="str">
        <f t="shared" ca="1" si="422"/>
        <v/>
      </c>
      <c r="K380" s="301" t="str">
        <f t="shared" si="502"/>
        <v/>
      </c>
      <c r="L380" s="302" t="str">
        <f t="shared" ca="1" si="423"/>
        <v/>
      </c>
      <c r="M380" s="301" t="str">
        <f t="shared" si="503"/>
        <v/>
      </c>
      <c r="N380" s="302" t="str">
        <f t="shared" ca="1" si="424"/>
        <v/>
      </c>
      <c r="O380" s="301" t="str">
        <f t="shared" si="504"/>
        <v/>
      </c>
      <c r="P380" s="302" t="str">
        <f t="shared" ca="1" si="425"/>
        <v/>
      </c>
      <c r="Q380" s="301" t="str">
        <f t="shared" si="505"/>
        <v/>
      </c>
      <c r="R380" s="302" t="str">
        <f t="shared" ca="1" si="426"/>
        <v/>
      </c>
      <c r="S380" s="301" t="str">
        <f t="shared" si="506"/>
        <v/>
      </c>
      <c r="T380" s="302" t="str">
        <f t="shared" si="427"/>
        <v/>
      </c>
      <c r="U380" s="301" t="str">
        <f t="shared" si="507"/>
        <v/>
      </c>
      <c r="V380" s="302" t="str">
        <f t="shared" si="428"/>
        <v/>
      </c>
      <c r="W380" s="301" t="str">
        <f t="shared" si="508"/>
        <v/>
      </c>
      <c r="X380" s="302" t="str">
        <f t="shared" si="429"/>
        <v/>
      </c>
      <c r="Y380" s="301" t="str">
        <f t="shared" si="509"/>
        <v/>
      </c>
      <c r="Z380" s="302" t="str">
        <f t="shared" si="430"/>
        <v/>
      </c>
      <c r="AA380" s="301" t="str">
        <f t="shared" si="510"/>
        <v/>
      </c>
      <c r="AB380" s="302" t="str">
        <f t="shared" si="431"/>
        <v/>
      </c>
      <c r="AC380" s="301" t="str">
        <f t="shared" si="511"/>
        <v/>
      </c>
      <c r="AD380" s="302" t="str">
        <f t="shared" si="432"/>
        <v/>
      </c>
      <c r="AE380" s="301" t="str">
        <f t="shared" si="512"/>
        <v/>
      </c>
      <c r="AF380" s="302" t="str">
        <f t="shared" si="433"/>
        <v/>
      </c>
      <c r="AG380" s="301" t="str">
        <f t="shared" si="513"/>
        <v/>
      </c>
      <c r="AH380" s="302" t="str">
        <f t="shared" si="434"/>
        <v/>
      </c>
      <c r="AI380" s="301" t="str">
        <f t="shared" si="514"/>
        <v/>
      </c>
      <c r="AJ380" s="302" t="str">
        <f t="shared" si="435"/>
        <v/>
      </c>
      <c r="AK380" s="301" t="str">
        <f t="shared" si="515"/>
        <v/>
      </c>
      <c r="AL380" s="302" t="str">
        <f t="shared" si="436"/>
        <v/>
      </c>
      <c r="AM380" s="301" t="str">
        <f t="shared" si="516"/>
        <v/>
      </c>
      <c r="AN380" s="302" t="str">
        <f t="shared" si="437"/>
        <v/>
      </c>
      <c r="AO380" s="301" t="str">
        <f t="shared" si="517"/>
        <v/>
      </c>
      <c r="AP380" s="302" t="str">
        <f t="shared" si="438"/>
        <v/>
      </c>
      <c r="AQ380" s="301" t="str">
        <f t="shared" si="518"/>
        <v/>
      </c>
      <c r="AR380" s="302" t="str">
        <f t="shared" si="439"/>
        <v/>
      </c>
      <c r="AS380" s="301" t="str">
        <f t="shared" si="519"/>
        <v/>
      </c>
      <c r="AT380" s="302" t="str">
        <f t="shared" si="440"/>
        <v/>
      </c>
      <c r="AU380" s="301" t="str">
        <f t="shared" si="520"/>
        <v/>
      </c>
      <c r="AV380" s="302" t="str">
        <f t="shared" si="441"/>
        <v/>
      </c>
      <c r="AW380" s="301" t="str">
        <f t="shared" si="521"/>
        <v/>
      </c>
      <c r="AX380" s="302" t="str">
        <f t="shared" si="442"/>
        <v/>
      </c>
      <c r="AY380" s="301" t="str">
        <f t="shared" si="522"/>
        <v/>
      </c>
      <c r="AZ380" s="302" t="str">
        <f t="shared" si="443"/>
        <v/>
      </c>
      <c r="BA380" s="301" t="str">
        <f t="shared" si="523"/>
        <v/>
      </c>
      <c r="BB380" s="302" t="str">
        <f t="shared" si="444"/>
        <v/>
      </c>
      <c r="BC380" s="301" t="str">
        <f t="shared" si="524"/>
        <v/>
      </c>
      <c r="BD380" s="302" t="str">
        <f t="shared" si="445"/>
        <v/>
      </c>
      <c r="BE380" s="301" t="str">
        <f t="shared" si="525"/>
        <v/>
      </c>
    </row>
    <row r="381" spans="1:57" ht="24.75" hidden="1" customHeight="1">
      <c r="A381" s="242">
        <f t="shared" si="473"/>
        <v>246</v>
      </c>
      <c r="B381" s="475"/>
      <c r="C381" s="474" t="str">
        <f t="shared" si="498"/>
        <v/>
      </c>
      <c r="D381" s="302" t="str">
        <f t="shared" ca="1" si="419"/>
        <v/>
      </c>
      <c r="E381" s="301" t="str">
        <f t="shared" si="499"/>
        <v/>
      </c>
      <c r="F381" s="302" t="str">
        <f t="shared" ca="1" si="420"/>
        <v/>
      </c>
      <c r="G381" s="301" t="str">
        <f t="shared" si="500"/>
        <v/>
      </c>
      <c r="H381" s="302" t="str">
        <f t="shared" ca="1" si="421"/>
        <v/>
      </c>
      <c r="I381" s="301" t="str">
        <f t="shared" si="501"/>
        <v/>
      </c>
      <c r="J381" s="302" t="str">
        <f t="shared" ca="1" si="422"/>
        <v/>
      </c>
      <c r="K381" s="301" t="str">
        <f t="shared" si="502"/>
        <v/>
      </c>
      <c r="L381" s="302" t="str">
        <f t="shared" ca="1" si="423"/>
        <v/>
      </c>
      <c r="M381" s="301" t="str">
        <f t="shared" si="503"/>
        <v/>
      </c>
      <c r="N381" s="302" t="str">
        <f t="shared" ca="1" si="424"/>
        <v/>
      </c>
      <c r="O381" s="301" t="str">
        <f t="shared" si="504"/>
        <v/>
      </c>
      <c r="P381" s="302" t="str">
        <f t="shared" ca="1" si="425"/>
        <v/>
      </c>
      <c r="Q381" s="301" t="str">
        <f t="shared" si="505"/>
        <v/>
      </c>
      <c r="R381" s="302" t="str">
        <f t="shared" ca="1" si="426"/>
        <v/>
      </c>
      <c r="S381" s="301" t="str">
        <f t="shared" si="506"/>
        <v/>
      </c>
      <c r="T381" s="302" t="str">
        <f t="shared" si="427"/>
        <v/>
      </c>
      <c r="U381" s="301" t="str">
        <f t="shared" si="507"/>
        <v/>
      </c>
      <c r="V381" s="302" t="str">
        <f t="shared" si="428"/>
        <v/>
      </c>
      <c r="W381" s="301" t="str">
        <f t="shared" si="508"/>
        <v/>
      </c>
      <c r="X381" s="302" t="str">
        <f t="shared" si="429"/>
        <v/>
      </c>
      <c r="Y381" s="301" t="str">
        <f t="shared" si="509"/>
        <v/>
      </c>
      <c r="Z381" s="302" t="str">
        <f t="shared" si="430"/>
        <v/>
      </c>
      <c r="AA381" s="301" t="str">
        <f t="shared" si="510"/>
        <v/>
      </c>
      <c r="AB381" s="302" t="str">
        <f t="shared" si="431"/>
        <v/>
      </c>
      <c r="AC381" s="301" t="str">
        <f t="shared" si="511"/>
        <v/>
      </c>
      <c r="AD381" s="302" t="str">
        <f t="shared" si="432"/>
        <v/>
      </c>
      <c r="AE381" s="301" t="str">
        <f t="shared" si="512"/>
        <v/>
      </c>
      <c r="AF381" s="302" t="str">
        <f t="shared" si="433"/>
        <v/>
      </c>
      <c r="AG381" s="301" t="str">
        <f t="shared" si="513"/>
        <v/>
      </c>
      <c r="AH381" s="302" t="str">
        <f t="shared" si="434"/>
        <v/>
      </c>
      <c r="AI381" s="301" t="str">
        <f t="shared" si="514"/>
        <v/>
      </c>
      <c r="AJ381" s="302" t="str">
        <f t="shared" si="435"/>
        <v/>
      </c>
      <c r="AK381" s="301" t="str">
        <f t="shared" si="515"/>
        <v/>
      </c>
      <c r="AL381" s="302" t="str">
        <f t="shared" si="436"/>
        <v/>
      </c>
      <c r="AM381" s="301" t="str">
        <f t="shared" si="516"/>
        <v/>
      </c>
      <c r="AN381" s="302" t="str">
        <f t="shared" si="437"/>
        <v/>
      </c>
      <c r="AO381" s="301" t="str">
        <f t="shared" si="517"/>
        <v/>
      </c>
      <c r="AP381" s="302" t="str">
        <f t="shared" si="438"/>
        <v/>
      </c>
      <c r="AQ381" s="301" t="str">
        <f t="shared" si="518"/>
        <v/>
      </c>
      <c r="AR381" s="302" t="str">
        <f t="shared" si="439"/>
        <v/>
      </c>
      <c r="AS381" s="301" t="str">
        <f t="shared" si="519"/>
        <v/>
      </c>
      <c r="AT381" s="302" t="str">
        <f t="shared" si="440"/>
        <v/>
      </c>
      <c r="AU381" s="301" t="str">
        <f t="shared" si="520"/>
        <v/>
      </c>
      <c r="AV381" s="302" t="str">
        <f t="shared" si="441"/>
        <v/>
      </c>
      <c r="AW381" s="301" t="str">
        <f t="shared" si="521"/>
        <v/>
      </c>
      <c r="AX381" s="302" t="str">
        <f t="shared" si="442"/>
        <v/>
      </c>
      <c r="AY381" s="301" t="str">
        <f t="shared" si="522"/>
        <v/>
      </c>
      <c r="AZ381" s="302" t="str">
        <f t="shared" si="443"/>
        <v/>
      </c>
      <c r="BA381" s="301" t="str">
        <f t="shared" si="523"/>
        <v/>
      </c>
      <c r="BB381" s="302" t="str">
        <f t="shared" si="444"/>
        <v/>
      </c>
      <c r="BC381" s="301" t="str">
        <f t="shared" si="524"/>
        <v/>
      </c>
      <c r="BD381" s="302" t="str">
        <f t="shared" si="445"/>
        <v/>
      </c>
      <c r="BE381" s="301" t="str">
        <f t="shared" si="525"/>
        <v/>
      </c>
    </row>
    <row r="382" spans="1:57" ht="24.75" hidden="1" customHeight="1">
      <c r="A382" s="242">
        <f t="shared" si="473"/>
        <v>247</v>
      </c>
      <c r="B382" s="475"/>
      <c r="C382" s="474" t="str">
        <f t="shared" si="498"/>
        <v/>
      </c>
      <c r="D382" s="302" t="str">
        <f t="shared" ca="1" si="419"/>
        <v/>
      </c>
      <c r="E382" s="301" t="str">
        <f t="shared" si="499"/>
        <v/>
      </c>
      <c r="F382" s="302" t="str">
        <f t="shared" ca="1" si="420"/>
        <v/>
      </c>
      <c r="G382" s="301" t="str">
        <f t="shared" si="500"/>
        <v/>
      </c>
      <c r="H382" s="302" t="str">
        <f t="shared" ca="1" si="421"/>
        <v/>
      </c>
      <c r="I382" s="301" t="str">
        <f t="shared" si="501"/>
        <v/>
      </c>
      <c r="J382" s="302" t="str">
        <f t="shared" ca="1" si="422"/>
        <v/>
      </c>
      <c r="K382" s="301" t="str">
        <f t="shared" si="502"/>
        <v/>
      </c>
      <c r="L382" s="302" t="str">
        <f t="shared" ca="1" si="423"/>
        <v/>
      </c>
      <c r="M382" s="301" t="str">
        <f t="shared" si="503"/>
        <v/>
      </c>
      <c r="N382" s="302" t="str">
        <f t="shared" ca="1" si="424"/>
        <v/>
      </c>
      <c r="O382" s="301" t="str">
        <f t="shared" si="504"/>
        <v/>
      </c>
      <c r="P382" s="302" t="str">
        <f t="shared" ca="1" si="425"/>
        <v/>
      </c>
      <c r="Q382" s="301" t="str">
        <f t="shared" si="505"/>
        <v/>
      </c>
      <c r="R382" s="302" t="str">
        <f t="shared" ca="1" si="426"/>
        <v/>
      </c>
      <c r="S382" s="301" t="str">
        <f t="shared" si="506"/>
        <v/>
      </c>
      <c r="T382" s="302" t="str">
        <f t="shared" si="427"/>
        <v/>
      </c>
      <c r="U382" s="301" t="str">
        <f t="shared" si="507"/>
        <v/>
      </c>
      <c r="V382" s="302" t="str">
        <f t="shared" si="428"/>
        <v/>
      </c>
      <c r="W382" s="301" t="str">
        <f t="shared" si="508"/>
        <v/>
      </c>
      <c r="X382" s="302" t="str">
        <f t="shared" si="429"/>
        <v/>
      </c>
      <c r="Y382" s="301" t="str">
        <f t="shared" si="509"/>
        <v/>
      </c>
      <c r="Z382" s="302" t="str">
        <f t="shared" si="430"/>
        <v/>
      </c>
      <c r="AA382" s="301" t="str">
        <f t="shared" si="510"/>
        <v/>
      </c>
      <c r="AB382" s="302" t="str">
        <f t="shared" si="431"/>
        <v/>
      </c>
      <c r="AC382" s="301" t="str">
        <f t="shared" si="511"/>
        <v/>
      </c>
      <c r="AD382" s="302" t="str">
        <f t="shared" si="432"/>
        <v/>
      </c>
      <c r="AE382" s="301" t="str">
        <f t="shared" si="512"/>
        <v/>
      </c>
      <c r="AF382" s="302" t="str">
        <f t="shared" si="433"/>
        <v/>
      </c>
      <c r="AG382" s="301" t="str">
        <f t="shared" si="513"/>
        <v/>
      </c>
      <c r="AH382" s="302" t="str">
        <f t="shared" si="434"/>
        <v/>
      </c>
      <c r="AI382" s="301" t="str">
        <f t="shared" si="514"/>
        <v/>
      </c>
      <c r="AJ382" s="302" t="str">
        <f t="shared" si="435"/>
        <v/>
      </c>
      <c r="AK382" s="301" t="str">
        <f t="shared" si="515"/>
        <v/>
      </c>
      <c r="AL382" s="302" t="str">
        <f t="shared" si="436"/>
        <v/>
      </c>
      <c r="AM382" s="301" t="str">
        <f t="shared" si="516"/>
        <v/>
      </c>
      <c r="AN382" s="302" t="str">
        <f t="shared" si="437"/>
        <v/>
      </c>
      <c r="AO382" s="301" t="str">
        <f t="shared" si="517"/>
        <v/>
      </c>
      <c r="AP382" s="302" t="str">
        <f t="shared" si="438"/>
        <v/>
      </c>
      <c r="AQ382" s="301" t="str">
        <f t="shared" si="518"/>
        <v/>
      </c>
      <c r="AR382" s="302" t="str">
        <f t="shared" si="439"/>
        <v/>
      </c>
      <c r="AS382" s="301" t="str">
        <f t="shared" si="519"/>
        <v/>
      </c>
      <c r="AT382" s="302" t="str">
        <f t="shared" si="440"/>
        <v/>
      </c>
      <c r="AU382" s="301" t="str">
        <f t="shared" si="520"/>
        <v/>
      </c>
      <c r="AV382" s="302" t="str">
        <f t="shared" si="441"/>
        <v/>
      </c>
      <c r="AW382" s="301" t="str">
        <f t="shared" si="521"/>
        <v/>
      </c>
      <c r="AX382" s="302" t="str">
        <f t="shared" si="442"/>
        <v/>
      </c>
      <c r="AY382" s="301" t="str">
        <f t="shared" si="522"/>
        <v/>
      </c>
      <c r="AZ382" s="302" t="str">
        <f t="shared" si="443"/>
        <v/>
      </c>
      <c r="BA382" s="301" t="str">
        <f t="shared" si="523"/>
        <v/>
      </c>
      <c r="BB382" s="302" t="str">
        <f t="shared" si="444"/>
        <v/>
      </c>
      <c r="BC382" s="301" t="str">
        <f t="shared" si="524"/>
        <v/>
      </c>
      <c r="BD382" s="302" t="str">
        <f t="shared" si="445"/>
        <v/>
      </c>
      <c r="BE382" s="301" t="str">
        <f t="shared" si="525"/>
        <v/>
      </c>
    </row>
    <row r="383" spans="1:57" ht="24.75" hidden="1" customHeight="1">
      <c r="A383" s="242">
        <f t="shared" si="473"/>
        <v>248</v>
      </c>
      <c r="B383" s="475"/>
      <c r="C383" s="474" t="str">
        <f t="shared" si="498"/>
        <v/>
      </c>
      <c r="D383" s="302" t="str">
        <f t="shared" ca="1" si="419"/>
        <v/>
      </c>
      <c r="E383" s="301" t="str">
        <f t="shared" si="499"/>
        <v/>
      </c>
      <c r="F383" s="302" t="str">
        <f t="shared" ca="1" si="420"/>
        <v/>
      </c>
      <c r="G383" s="301" t="str">
        <f t="shared" si="500"/>
        <v/>
      </c>
      <c r="H383" s="302" t="str">
        <f t="shared" ca="1" si="421"/>
        <v/>
      </c>
      <c r="I383" s="301" t="str">
        <f t="shared" si="501"/>
        <v/>
      </c>
      <c r="J383" s="302" t="str">
        <f t="shared" ca="1" si="422"/>
        <v/>
      </c>
      <c r="K383" s="301" t="str">
        <f t="shared" si="502"/>
        <v/>
      </c>
      <c r="L383" s="302" t="str">
        <f t="shared" ca="1" si="423"/>
        <v/>
      </c>
      <c r="M383" s="301" t="str">
        <f t="shared" si="503"/>
        <v/>
      </c>
      <c r="N383" s="302" t="str">
        <f t="shared" ca="1" si="424"/>
        <v/>
      </c>
      <c r="O383" s="301" t="str">
        <f t="shared" si="504"/>
        <v/>
      </c>
      <c r="P383" s="302" t="str">
        <f t="shared" ca="1" si="425"/>
        <v/>
      </c>
      <c r="Q383" s="301" t="str">
        <f t="shared" si="505"/>
        <v/>
      </c>
      <c r="R383" s="302" t="str">
        <f t="shared" ca="1" si="426"/>
        <v/>
      </c>
      <c r="S383" s="301" t="str">
        <f t="shared" si="506"/>
        <v/>
      </c>
      <c r="T383" s="302" t="str">
        <f t="shared" si="427"/>
        <v/>
      </c>
      <c r="U383" s="301" t="str">
        <f t="shared" si="507"/>
        <v/>
      </c>
      <c r="V383" s="302" t="str">
        <f t="shared" si="428"/>
        <v/>
      </c>
      <c r="W383" s="301" t="str">
        <f t="shared" si="508"/>
        <v/>
      </c>
      <c r="X383" s="302" t="str">
        <f t="shared" si="429"/>
        <v/>
      </c>
      <c r="Y383" s="301" t="str">
        <f t="shared" si="509"/>
        <v/>
      </c>
      <c r="Z383" s="302" t="str">
        <f t="shared" si="430"/>
        <v/>
      </c>
      <c r="AA383" s="301" t="str">
        <f t="shared" si="510"/>
        <v/>
      </c>
      <c r="AB383" s="302" t="str">
        <f t="shared" si="431"/>
        <v/>
      </c>
      <c r="AC383" s="301" t="str">
        <f t="shared" si="511"/>
        <v/>
      </c>
      <c r="AD383" s="302" t="str">
        <f t="shared" si="432"/>
        <v/>
      </c>
      <c r="AE383" s="301" t="str">
        <f t="shared" si="512"/>
        <v/>
      </c>
      <c r="AF383" s="302" t="str">
        <f t="shared" si="433"/>
        <v/>
      </c>
      <c r="AG383" s="301" t="str">
        <f t="shared" si="513"/>
        <v/>
      </c>
      <c r="AH383" s="302" t="str">
        <f t="shared" si="434"/>
        <v/>
      </c>
      <c r="AI383" s="301" t="str">
        <f t="shared" si="514"/>
        <v/>
      </c>
      <c r="AJ383" s="302" t="str">
        <f t="shared" si="435"/>
        <v/>
      </c>
      <c r="AK383" s="301" t="str">
        <f t="shared" si="515"/>
        <v/>
      </c>
      <c r="AL383" s="302" t="str">
        <f t="shared" si="436"/>
        <v/>
      </c>
      <c r="AM383" s="301" t="str">
        <f t="shared" si="516"/>
        <v/>
      </c>
      <c r="AN383" s="302" t="str">
        <f t="shared" si="437"/>
        <v/>
      </c>
      <c r="AO383" s="301" t="str">
        <f t="shared" si="517"/>
        <v/>
      </c>
      <c r="AP383" s="302" t="str">
        <f t="shared" si="438"/>
        <v/>
      </c>
      <c r="AQ383" s="301" t="str">
        <f t="shared" si="518"/>
        <v/>
      </c>
      <c r="AR383" s="302" t="str">
        <f t="shared" si="439"/>
        <v/>
      </c>
      <c r="AS383" s="301" t="str">
        <f t="shared" si="519"/>
        <v/>
      </c>
      <c r="AT383" s="302" t="str">
        <f t="shared" si="440"/>
        <v/>
      </c>
      <c r="AU383" s="301" t="str">
        <f t="shared" si="520"/>
        <v/>
      </c>
      <c r="AV383" s="302" t="str">
        <f t="shared" si="441"/>
        <v/>
      </c>
      <c r="AW383" s="301" t="str">
        <f t="shared" si="521"/>
        <v/>
      </c>
      <c r="AX383" s="302" t="str">
        <f t="shared" si="442"/>
        <v/>
      </c>
      <c r="AY383" s="301" t="str">
        <f t="shared" si="522"/>
        <v/>
      </c>
      <c r="AZ383" s="302" t="str">
        <f t="shared" si="443"/>
        <v/>
      </c>
      <c r="BA383" s="301" t="str">
        <f t="shared" si="523"/>
        <v/>
      </c>
      <c r="BB383" s="302" t="str">
        <f t="shared" si="444"/>
        <v/>
      </c>
      <c r="BC383" s="301" t="str">
        <f t="shared" si="524"/>
        <v/>
      </c>
      <c r="BD383" s="302" t="str">
        <f t="shared" si="445"/>
        <v/>
      </c>
      <c r="BE383" s="301" t="str">
        <f t="shared" si="525"/>
        <v/>
      </c>
    </row>
    <row r="384" spans="1:57" ht="24.75" hidden="1" customHeight="1">
      <c r="A384" s="242">
        <f t="shared" si="473"/>
        <v>249</v>
      </c>
      <c r="B384" s="475"/>
      <c r="C384" s="474" t="str">
        <f t="shared" si="498"/>
        <v/>
      </c>
      <c r="D384" s="302" t="str">
        <f t="shared" ca="1" si="419"/>
        <v/>
      </c>
      <c r="E384" s="301" t="str">
        <f t="shared" si="499"/>
        <v/>
      </c>
      <c r="F384" s="302" t="str">
        <f t="shared" ca="1" si="420"/>
        <v/>
      </c>
      <c r="G384" s="301" t="str">
        <f t="shared" si="500"/>
        <v/>
      </c>
      <c r="H384" s="302" t="str">
        <f t="shared" ca="1" si="421"/>
        <v/>
      </c>
      <c r="I384" s="301" t="str">
        <f t="shared" si="501"/>
        <v/>
      </c>
      <c r="J384" s="302" t="str">
        <f t="shared" ca="1" si="422"/>
        <v/>
      </c>
      <c r="K384" s="301" t="str">
        <f t="shared" si="502"/>
        <v/>
      </c>
      <c r="L384" s="302" t="str">
        <f t="shared" ca="1" si="423"/>
        <v/>
      </c>
      <c r="M384" s="301" t="str">
        <f t="shared" si="503"/>
        <v/>
      </c>
      <c r="N384" s="302" t="str">
        <f t="shared" ca="1" si="424"/>
        <v/>
      </c>
      <c r="O384" s="301" t="str">
        <f t="shared" si="504"/>
        <v/>
      </c>
      <c r="P384" s="302" t="str">
        <f t="shared" ca="1" si="425"/>
        <v/>
      </c>
      <c r="Q384" s="301" t="str">
        <f t="shared" si="505"/>
        <v/>
      </c>
      <c r="R384" s="302" t="str">
        <f t="shared" ca="1" si="426"/>
        <v/>
      </c>
      <c r="S384" s="301" t="str">
        <f t="shared" si="506"/>
        <v/>
      </c>
      <c r="T384" s="302" t="str">
        <f t="shared" si="427"/>
        <v/>
      </c>
      <c r="U384" s="301" t="str">
        <f t="shared" si="507"/>
        <v/>
      </c>
      <c r="V384" s="302" t="str">
        <f t="shared" si="428"/>
        <v/>
      </c>
      <c r="W384" s="301" t="str">
        <f t="shared" si="508"/>
        <v/>
      </c>
      <c r="X384" s="302" t="str">
        <f t="shared" si="429"/>
        <v/>
      </c>
      <c r="Y384" s="301" t="str">
        <f t="shared" si="509"/>
        <v/>
      </c>
      <c r="Z384" s="302" t="str">
        <f t="shared" si="430"/>
        <v/>
      </c>
      <c r="AA384" s="301" t="str">
        <f t="shared" si="510"/>
        <v/>
      </c>
      <c r="AB384" s="302" t="str">
        <f t="shared" si="431"/>
        <v/>
      </c>
      <c r="AC384" s="301" t="str">
        <f t="shared" si="511"/>
        <v/>
      </c>
      <c r="AD384" s="302" t="str">
        <f t="shared" si="432"/>
        <v/>
      </c>
      <c r="AE384" s="301" t="str">
        <f t="shared" si="512"/>
        <v/>
      </c>
      <c r="AF384" s="302" t="str">
        <f t="shared" si="433"/>
        <v/>
      </c>
      <c r="AG384" s="301" t="str">
        <f t="shared" si="513"/>
        <v/>
      </c>
      <c r="AH384" s="302" t="str">
        <f t="shared" si="434"/>
        <v/>
      </c>
      <c r="AI384" s="301" t="str">
        <f t="shared" si="514"/>
        <v/>
      </c>
      <c r="AJ384" s="302" t="str">
        <f t="shared" si="435"/>
        <v/>
      </c>
      <c r="AK384" s="301" t="str">
        <f t="shared" si="515"/>
        <v/>
      </c>
      <c r="AL384" s="302" t="str">
        <f t="shared" si="436"/>
        <v/>
      </c>
      <c r="AM384" s="301" t="str">
        <f t="shared" si="516"/>
        <v/>
      </c>
      <c r="AN384" s="302" t="str">
        <f t="shared" si="437"/>
        <v/>
      </c>
      <c r="AO384" s="301" t="str">
        <f t="shared" si="517"/>
        <v/>
      </c>
      <c r="AP384" s="302" t="str">
        <f t="shared" si="438"/>
        <v/>
      </c>
      <c r="AQ384" s="301" t="str">
        <f t="shared" si="518"/>
        <v/>
      </c>
      <c r="AR384" s="302" t="str">
        <f t="shared" si="439"/>
        <v/>
      </c>
      <c r="AS384" s="301" t="str">
        <f t="shared" si="519"/>
        <v/>
      </c>
      <c r="AT384" s="302" t="str">
        <f t="shared" si="440"/>
        <v/>
      </c>
      <c r="AU384" s="301" t="str">
        <f t="shared" si="520"/>
        <v/>
      </c>
      <c r="AV384" s="302" t="str">
        <f t="shared" si="441"/>
        <v/>
      </c>
      <c r="AW384" s="301" t="str">
        <f t="shared" si="521"/>
        <v/>
      </c>
      <c r="AX384" s="302" t="str">
        <f t="shared" si="442"/>
        <v/>
      </c>
      <c r="AY384" s="301" t="str">
        <f t="shared" si="522"/>
        <v/>
      </c>
      <c r="AZ384" s="302" t="str">
        <f t="shared" si="443"/>
        <v/>
      </c>
      <c r="BA384" s="301" t="str">
        <f t="shared" si="523"/>
        <v/>
      </c>
      <c r="BB384" s="302" t="str">
        <f t="shared" si="444"/>
        <v/>
      </c>
      <c r="BC384" s="301" t="str">
        <f t="shared" si="524"/>
        <v/>
      </c>
      <c r="BD384" s="302" t="str">
        <f t="shared" si="445"/>
        <v/>
      </c>
      <c r="BE384" s="301" t="str">
        <f t="shared" si="525"/>
        <v/>
      </c>
    </row>
    <row r="385" spans="1:57" ht="24.75" hidden="1" customHeight="1">
      <c r="A385" s="242">
        <f t="shared" si="473"/>
        <v>250</v>
      </c>
      <c r="B385" s="475"/>
      <c r="C385" s="474" t="str">
        <f t="shared" si="498"/>
        <v/>
      </c>
      <c r="D385" s="302" t="str">
        <f t="shared" ca="1" si="419"/>
        <v/>
      </c>
      <c r="E385" s="301" t="str">
        <f t="shared" si="499"/>
        <v/>
      </c>
      <c r="F385" s="302" t="str">
        <f t="shared" ca="1" si="420"/>
        <v/>
      </c>
      <c r="G385" s="301" t="str">
        <f t="shared" si="500"/>
        <v/>
      </c>
      <c r="H385" s="302" t="str">
        <f t="shared" ca="1" si="421"/>
        <v/>
      </c>
      <c r="I385" s="301" t="str">
        <f t="shared" si="501"/>
        <v/>
      </c>
      <c r="J385" s="302" t="str">
        <f t="shared" ca="1" si="422"/>
        <v/>
      </c>
      <c r="K385" s="301" t="str">
        <f t="shared" si="502"/>
        <v/>
      </c>
      <c r="L385" s="302" t="str">
        <f t="shared" ca="1" si="423"/>
        <v/>
      </c>
      <c r="M385" s="301" t="str">
        <f t="shared" si="503"/>
        <v/>
      </c>
      <c r="N385" s="302" t="str">
        <f t="shared" ca="1" si="424"/>
        <v/>
      </c>
      <c r="O385" s="301" t="str">
        <f t="shared" si="504"/>
        <v/>
      </c>
      <c r="P385" s="302" t="str">
        <f t="shared" ca="1" si="425"/>
        <v/>
      </c>
      <c r="Q385" s="301" t="str">
        <f t="shared" si="505"/>
        <v/>
      </c>
      <c r="R385" s="302" t="str">
        <f t="shared" ca="1" si="426"/>
        <v/>
      </c>
      <c r="S385" s="301" t="str">
        <f t="shared" si="506"/>
        <v/>
      </c>
      <c r="T385" s="302" t="str">
        <f t="shared" si="427"/>
        <v/>
      </c>
      <c r="U385" s="301" t="str">
        <f t="shared" si="507"/>
        <v/>
      </c>
      <c r="V385" s="302" t="str">
        <f t="shared" si="428"/>
        <v/>
      </c>
      <c r="W385" s="301" t="str">
        <f t="shared" si="508"/>
        <v/>
      </c>
      <c r="X385" s="302" t="str">
        <f t="shared" si="429"/>
        <v/>
      </c>
      <c r="Y385" s="301" t="str">
        <f t="shared" si="509"/>
        <v/>
      </c>
      <c r="Z385" s="302" t="str">
        <f t="shared" si="430"/>
        <v/>
      </c>
      <c r="AA385" s="301" t="str">
        <f t="shared" si="510"/>
        <v/>
      </c>
      <c r="AB385" s="302" t="str">
        <f t="shared" si="431"/>
        <v/>
      </c>
      <c r="AC385" s="301" t="str">
        <f t="shared" si="511"/>
        <v/>
      </c>
      <c r="AD385" s="302" t="str">
        <f t="shared" si="432"/>
        <v/>
      </c>
      <c r="AE385" s="301" t="str">
        <f t="shared" si="512"/>
        <v/>
      </c>
      <c r="AF385" s="302" t="str">
        <f t="shared" si="433"/>
        <v/>
      </c>
      <c r="AG385" s="301" t="str">
        <f t="shared" si="513"/>
        <v/>
      </c>
      <c r="AH385" s="302" t="str">
        <f t="shared" si="434"/>
        <v/>
      </c>
      <c r="AI385" s="301" t="str">
        <f t="shared" si="514"/>
        <v/>
      </c>
      <c r="AJ385" s="302" t="str">
        <f t="shared" si="435"/>
        <v/>
      </c>
      <c r="AK385" s="301" t="str">
        <f t="shared" si="515"/>
        <v/>
      </c>
      <c r="AL385" s="302" t="str">
        <f t="shared" si="436"/>
        <v/>
      </c>
      <c r="AM385" s="301" t="str">
        <f t="shared" si="516"/>
        <v/>
      </c>
      <c r="AN385" s="302" t="str">
        <f t="shared" si="437"/>
        <v/>
      </c>
      <c r="AO385" s="301" t="str">
        <f t="shared" si="517"/>
        <v/>
      </c>
      <c r="AP385" s="302" t="str">
        <f t="shared" si="438"/>
        <v/>
      </c>
      <c r="AQ385" s="301" t="str">
        <f t="shared" si="518"/>
        <v/>
      </c>
      <c r="AR385" s="302" t="str">
        <f t="shared" si="439"/>
        <v/>
      </c>
      <c r="AS385" s="301" t="str">
        <f t="shared" si="519"/>
        <v/>
      </c>
      <c r="AT385" s="302" t="str">
        <f t="shared" si="440"/>
        <v/>
      </c>
      <c r="AU385" s="301" t="str">
        <f t="shared" si="520"/>
        <v/>
      </c>
      <c r="AV385" s="302" t="str">
        <f t="shared" si="441"/>
        <v/>
      </c>
      <c r="AW385" s="301" t="str">
        <f t="shared" si="521"/>
        <v/>
      </c>
      <c r="AX385" s="302" t="str">
        <f t="shared" si="442"/>
        <v/>
      </c>
      <c r="AY385" s="301" t="str">
        <f t="shared" si="522"/>
        <v/>
      </c>
      <c r="AZ385" s="302" t="str">
        <f t="shared" si="443"/>
        <v/>
      </c>
      <c r="BA385" s="301" t="str">
        <f t="shared" si="523"/>
        <v/>
      </c>
      <c r="BB385" s="302" t="str">
        <f t="shared" si="444"/>
        <v/>
      </c>
      <c r="BC385" s="301" t="str">
        <f t="shared" si="524"/>
        <v/>
      </c>
      <c r="BD385" s="302" t="str">
        <f t="shared" si="445"/>
        <v/>
      </c>
      <c r="BE385" s="301" t="str">
        <f t="shared" si="525"/>
        <v/>
      </c>
    </row>
    <row r="386" spans="1:57" ht="24.75" hidden="1" customHeight="1">
      <c r="A386" s="242">
        <f t="shared" si="473"/>
        <v>251</v>
      </c>
      <c r="B386" s="475"/>
      <c r="C386" s="474" t="str">
        <f t="shared" si="498"/>
        <v/>
      </c>
      <c r="D386" s="302" t="str">
        <f t="shared" ca="1" si="419"/>
        <v/>
      </c>
      <c r="E386" s="301" t="str">
        <f t="shared" si="499"/>
        <v/>
      </c>
      <c r="F386" s="302" t="str">
        <f t="shared" ca="1" si="420"/>
        <v/>
      </c>
      <c r="G386" s="301" t="str">
        <f t="shared" si="500"/>
        <v/>
      </c>
      <c r="H386" s="302" t="str">
        <f t="shared" ca="1" si="421"/>
        <v/>
      </c>
      <c r="I386" s="301" t="str">
        <f t="shared" si="501"/>
        <v/>
      </c>
      <c r="J386" s="302" t="str">
        <f t="shared" ca="1" si="422"/>
        <v/>
      </c>
      <c r="K386" s="301" t="str">
        <f t="shared" si="502"/>
        <v/>
      </c>
      <c r="L386" s="302" t="str">
        <f t="shared" ca="1" si="423"/>
        <v/>
      </c>
      <c r="M386" s="301" t="str">
        <f t="shared" si="503"/>
        <v/>
      </c>
      <c r="N386" s="302" t="str">
        <f t="shared" ca="1" si="424"/>
        <v/>
      </c>
      <c r="O386" s="301" t="str">
        <f t="shared" si="504"/>
        <v/>
      </c>
      <c r="P386" s="302" t="str">
        <f t="shared" ca="1" si="425"/>
        <v/>
      </c>
      <c r="Q386" s="301" t="str">
        <f t="shared" si="505"/>
        <v/>
      </c>
      <c r="R386" s="302" t="str">
        <f t="shared" ca="1" si="426"/>
        <v/>
      </c>
      <c r="S386" s="301" t="str">
        <f t="shared" si="506"/>
        <v/>
      </c>
      <c r="T386" s="302" t="str">
        <f t="shared" si="427"/>
        <v/>
      </c>
      <c r="U386" s="301" t="str">
        <f t="shared" si="507"/>
        <v/>
      </c>
      <c r="V386" s="302" t="str">
        <f t="shared" si="428"/>
        <v/>
      </c>
      <c r="W386" s="301" t="str">
        <f t="shared" si="508"/>
        <v/>
      </c>
      <c r="X386" s="302" t="str">
        <f t="shared" si="429"/>
        <v/>
      </c>
      <c r="Y386" s="301" t="str">
        <f t="shared" si="509"/>
        <v/>
      </c>
      <c r="Z386" s="302" t="str">
        <f t="shared" si="430"/>
        <v/>
      </c>
      <c r="AA386" s="301" t="str">
        <f t="shared" si="510"/>
        <v/>
      </c>
      <c r="AB386" s="302" t="str">
        <f t="shared" si="431"/>
        <v/>
      </c>
      <c r="AC386" s="301" t="str">
        <f t="shared" si="511"/>
        <v/>
      </c>
      <c r="AD386" s="302" t="str">
        <f t="shared" si="432"/>
        <v/>
      </c>
      <c r="AE386" s="301" t="str">
        <f t="shared" si="512"/>
        <v/>
      </c>
      <c r="AF386" s="302" t="str">
        <f t="shared" si="433"/>
        <v/>
      </c>
      <c r="AG386" s="301" t="str">
        <f t="shared" si="513"/>
        <v/>
      </c>
      <c r="AH386" s="302" t="str">
        <f t="shared" si="434"/>
        <v/>
      </c>
      <c r="AI386" s="301" t="str">
        <f t="shared" si="514"/>
        <v/>
      </c>
      <c r="AJ386" s="302" t="str">
        <f t="shared" si="435"/>
        <v/>
      </c>
      <c r="AK386" s="301" t="str">
        <f t="shared" si="515"/>
        <v/>
      </c>
      <c r="AL386" s="302" t="str">
        <f t="shared" si="436"/>
        <v/>
      </c>
      <c r="AM386" s="301" t="str">
        <f t="shared" si="516"/>
        <v/>
      </c>
      <c r="AN386" s="302" t="str">
        <f t="shared" si="437"/>
        <v/>
      </c>
      <c r="AO386" s="301" t="str">
        <f t="shared" si="517"/>
        <v/>
      </c>
      <c r="AP386" s="302" t="str">
        <f t="shared" si="438"/>
        <v/>
      </c>
      <c r="AQ386" s="301" t="str">
        <f t="shared" si="518"/>
        <v/>
      </c>
      <c r="AR386" s="302" t="str">
        <f t="shared" si="439"/>
        <v/>
      </c>
      <c r="AS386" s="301" t="str">
        <f t="shared" si="519"/>
        <v/>
      </c>
      <c r="AT386" s="302" t="str">
        <f t="shared" si="440"/>
        <v/>
      </c>
      <c r="AU386" s="301" t="str">
        <f t="shared" si="520"/>
        <v/>
      </c>
      <c r="AV386" s="302" t="str">
        <f t="shared" si="441"/>
        <v/>
      </c>
      <c r="AW386" s="301" t="str">
        <f t="shared" si="521"/>
        <v/>
      </c>
      <c r="AX386" s="302" t="str">
        <f t="shared" si="442"/>
        <v/>
      </c>
      <c r="AY386" s="301" t="str">
        <f t="shared" si="522"/>
        <v/>
      </c>
      <c r="AZ386" s="302" t="str">
        <f t="shared" si="443"/>
        <v/>
      </c>
      <c r="BA386" s="301" t="str">
        <f t="shared" si="523"/>
        <v/>
      </c>
      <c r="BB386" s="302" t="str">
        <f t="shared" si="444"/>
        <v/>
      </c>
      <c r="BC386" s="301" t="str">
        <f t="shared" si="524"/>
        <v/>
      </c>
      <c r="BD386" s="302" t="str">
        <f t="shared" si="445"/>
        <v/>
      </c>
      <c r="BE386" s="301" t="str">
        <f t="shared" si="525"/>
        <v/>
      </c>
    </row>
    <row r="387" spans="1:57" ht="24.75" hidden="1" customHeight="1">
      <c r="A387" s="242">
        <f t="shared" si="473"/>
        <v>252</v>
      </c>
      <c r="B387" s="475"/>
      <c r="C387" s="474" t="str">
        <f t="shared" si="498"/>
        <v/>
      </c>
      <c r="D387" s="302" t="str">
        <f t="shared" ca="1" si="419"/>
        <v/>
      </c>
      <c r="E387" s="301" t="str">
        <f t="shared" si="499"/>
        <v/>
      </c>
      <c r="F387" s="302" t="str">
        <f t="shared" ca="1" si="420"/>
        <v/>
      </c>
      <c r="G387" s="301" t="str">
        <f t="shared" si="500"/>
        <v/>
      </c>
      <c r="H387" s="302" t="str">
        <f t="shared" ca="1" si="421"/>
        <v/>
      </c>
      <c r="I387" s="301" t="str">
        <f t="shared" si="501"/>
        <v/>
      </c>
      <c r="J387" s="302" t="str">
        <f t="shared" ca="1" si="422"/>
        <v/>
      </c>
      <c r="K387" s="301" t="str">
        <f t="shared" si="502"/>
        <v/>
      </c>
      <c r="L387" s="302" t="str">
        <f t="shared" ca="1" si="423"/>
        <v/>
      </c>
      <c r="M387" s="301" t="str">
        <f t="shared" si="503"/>
        <v/>
      </c>
      <c r="N387" s="302" t="str">
        <f t="shared" ca="1" si="424"/>
        <v/>
      </c>
      <c r="O387" s="301" t="str">
        <f t="shared" si="504"/>
        <v/>
      </c>
      <c r="P387" s="302" t="str">
        <f t="shared" ca="1" si="425"/>
        <v/>
      </c>
      <c r="Q387" s="301" t="str">
        <f t="shared" si="505"/>
        <v/>
      </c>
      <c r="R387" s="302" t="str">
        <f t="shared" ca="1" si="426"/>
        <v/>
      </c>
      <c r="S387" s="301" t="str">
        <f t="shared" si="506"/>
        <v/>
      </c>
      <c r="T387" s="302" t="str">
        <f t="shared" si="427"/>
        <v/>
      </c>
      <c r="U387" s="301" t="str">
        <f t="shared" si="507"/>
        <v/>
      </c>
      <c r="V387" s="302" t="str">
        <f t="shared" si="428"/>
        <v/>
      </c>
      <c r="W387" s="301" t="str">
        <f t="shared" si="508"/>
        <v/>
      </c>
      <c r="X387" s="302" t="str">
        <f t="shared" si="429"/>
        <v/>
      </c>
      <c r="Y387" s="301" t="str">
        <f t="shared" si="509"/>
        <v/>
      </c>
      <c r="Z387" s="302" t="str">
        <f t="shared" si="430"/>
        <v/>
      </c>
      <c r="AA387" s="301" t="str">
        <f t="shared" si="510"/>
        <v/>
      </c>
      <c r="AB387" s="302" t="str">
        <f t="shared" si="431"/>
        <v/>
      </c>
      <c r="AC387" s="301" t="str">
        <f t="shared" si="511"/>
        <v/>
      </c>
      <c r="AD387" s="302" t="str">
        <f t="shared" si="432"/>
        <v/>
      </c>
      <c r="AE387" s="301" t="str">
        <f t="shared" si="512"/>
        <v/>
      </c>
      <c r="AF387" s="302" t="str">
        <f t="shared" si="433"/>
        <v/>
      </c>
      <c r="AG387" s="301" t="str">
        <f t="shared" si="513"/>
        <v/>
      </c>
      <c r="AH387" s="302" t="str">
        <f t="shared" si="434"/>
        <v/>
      </c>
      <c r="AI387" s="301" t="str">
        <f t="shared" si="514"/>
        <v/>
      </c>
      <c r="AJ387" s="302" t="str">
        <f t="shared" si="435"/>
        <v/>
      </c>
      <c r="AK387" s="301" t="str">
        <f t="shared" si="515"/>
        <v/>
      </c>
      <c r="AL387" s="302" t="str">
        <f t="shared" si="436"/>
        <v/>
      </c>
      <c r="AM387" s="301" t="str">
        <f t="shared" si="516"/>
        <v/>
      </c>
      <c r="AN387" s="302" t="str">
        <f t="shared" si="437"/>
        <v/>
      </c>
      <c r="AO387" s="301" t="str">
        <f t="shared" si="517"/>
        <v/>
      </c>
      <c r="AP387" s="302" t="str">
        <f t="shared" si="438"/>
        <v/>
      </c>
      <c r="AQ387" s="301" t="str">
        <f t="shared" si="518"/>
        <v/>
      </c>
      <c r="AR387" s="302" t="str">
        <f t="shared" si="439"/>
        <v/>
      </c>
      <c r="AS387" s="301" t="str">
        <f t="shared" si="519"/>
        <v/>
      </c>
      <c r="AT387" s="302" t="str">
        <f t="shared" si="440"/>
        <v/>
      </c>
      <c r="AU387" s="301" t="str">
        <f t="shared" si="520"/>
        <v/>
      </c>
      <c r="AV387" s="302" t="str">
        <f t="shared" si="441"/>
        <v/>
      </c>
      <c r="AW387" s="301" t="str">
        <f t="shared" si="521"/>
        <v/>
      </c>
      <c r="AX387" s="302" t="str">
        <f t="shared" si="442"/>
        <v/>
      </c>
      <c r="AY387" s="301" t="str">
        <f t="shared" si="522"/>
        <v/>
      </c>
      <c r="AZ387" s="302" t="str">
        <f t="shared" si="443"/>
        <v/>
      </c>
      <c r="BA387" s="301" t="str">
        <f t="shared" si="523"/>
        <v/>
      </c>
      <c r="BB387" s="302" t="str">
        <f t="shared" si="444"/>
        <v/>
      </c>
      <c r="BC387" s="301" t="str">
        <f t="shared" si="524"/>
        <v/>
      </c>
      <c r="BD387" s="302" t="str">
        <f t="shared" si="445"/>
        <v/>
      </c>
      <c r="BE387" s="301" t="str">
        <f t="shared" si="525"/>
        <v/>
      </c>
    </row>
    <row r="388" spans="1:57" ht="24.75" hidden="1" customHeight="1">
      <c r="A388" s="242">
        <f t="shared" si="473"/>
        <v>253</v>
      </c>
      <c r="B388" s="475"/>
      <c r="C388" s="474" t="str">
        <f t="shared" si="498"/>
        <v/>
      </c>
      <c r="D388" s="302" t="str">
        <f t="shared" ca="1" si="419"/>
        <v/>
      </c>
      <c r="E388" s="301" t="str">
        <f t="shared" si="499"/>
        <v/>
      </c>
      <c r="F388" s="302" t="str">
        <f t="shared" ca="1" si="420"/>
        <v/>
      </c>
      <c r="G388" s="301" t="str">
        <f t="shared" si="500"/>
        <v/>
      </c>
      <c r="H388" s="302" t="str">
        <f t="shared" ca="1" si="421"/>
        <v/>
      </c>
      <c r="I388" s="301" t="str">
        <f t="shared" si="501"/>
        <v/>
      </c>
      <c r="J388" s="302" t="str">
        <f t="shared" ca="1" si="422"/>
        <v/>
      </c>
      <c r="K388" s="301" t="str">
        <f t="shared" si="502"/>
        <v/>
      </c>
      <c r="L388" s="302" t="str">
        <f t="shared" ca="1" si="423"/>
        <v/>
      </c>
      <c r="M388" s="301" t="str">
        <f t="shared" si="503"/>
        <v/>
      </c>
      <c r="N388" s="302" t="str">
        <f t="shared" ca="1" si="424"/>
        <v/>
      </c>
      <c r="O388" s="301" t="str">
        <f t="shared" si="504"/>
        <v/>
      </c>
      <c r="P388" s="302" t="str">
        <f t="shared" ca="1" si="425"/>
        <v/>
      </c>
      <c r="Q388" s="301" t="str">
        <f t="shared" si="505"/>
        <v/>
      </c>
      <c r="R388" s="302" t="str">
        <f t="shared" ca="1" si="426"/>
        <v/>
      </c>
      <c r="S388" s="301" t="str">
        <f t="shared" si="506"/>
        <v/>
      </c>
      <c r="T388" s="302" t="str">
        <f t="shared" si="427"/>
        <v/>
      </c>
      <c r="U388" s="301" t="str">
        <f t="shared" si="507"/>
        <v/>
      </c>
      <c r="V388" s="302" t="str">
        <f t="shared" si="428"/>
        <v/>
      </c>
      <c r="W388" s="301" t="str">
        <f t="shared" si="508"/>
        <v/>
      </c>
      <c r="X388" s="302" t="str">
        <f t="shared" si="429"/>
        <v/>
      </c>
      <c r="Y388" s="301" t="str">
        <f t="shared" si="509"/>
        <v/>
      </c>
      <c r="Z388" s="302" t="str">
        <f t="shared" si="430"/>
        <v/>
      </c>
      <c r="AA388" s="301" t="str">
        <f t="shared" si="510"/>
        <v/>
      </c>
      <c r="AB388" s="302" t="str">
        <f t="shared" si="431"/>
        <v/>
      </c>
      <c r="AC388" s="301" t="str">
        <f t="shared" si="511"/>
        <v/>
      </c>
      <c r="AD388" s="302" t="str">
        <f t="shared" si="432"/>
        <v/>
      </c>
      <c r="AE388" s="301" t="str">
        <f t="shared" si="512"/>
        <v/>
      </c>
      <c r="AF388" s="302" t="str">
        <f t="shared" si="433"/>
        <v/>
      </c>
      <c r="AG388" s="301" t="str">
        <f t="shared" si="513"/>
        <v/>
      </c>
      <c r="AH388" s="302" t="str">
        <f t="shared" si="434"/>
        <v/>
      </c>
      <c r="AI388" s="301" t="str">
        <f t="shared" si="514"/>
        <v/>
      </c>
      <c r="AJ388" s="302" t="str">
        <f t="shared" si="435"/>
        <v/>
      </c>
      <c r="AK388" s="301" t="str">
        <f t="shared" si="515"/>
        <v/>
      </c>
      <c r="AL388" s="302" t="str">
        <f t="shared" si="436"/>
        <v/>
      </c>
      <c r="AM388" s="301" t="str">
        <f t="shared" si="516"/>
        <v/>
      </c>
      <c r="AN388" s="302" t="str">
        <f t="shared" si="437"/>
        <v/>
      </c>
      <c r="AO388" s="301" t="str">
        <f t="shared" si="517"/>
        <v/>
      </c>
      <c r="AP388" s="302" t="str">
        <f t="shared" si="438"/>
        <v/>
      </c>
      <c r="AQ388" s="301" t="str">
        <f t="shared" si="518"/>
        <v/>
      </c>
      <c r="AR388" s="302" t="str">
        <f t="shared" si="439"/>
        <v/>
      </c>
      <c r="AS388" s="301" t="str">
        <f t="shared" si="519"/>
        <v/>
      </c>
      <c r="AT388" s="302" t="str">
        <f t="shared" si="440"/>
        <v/>
      </c>
      <c r="AU388" s="301" t="str">
        <f t="shared" si="520"/>
        <v/>
      </c>
      <c r="AV388" s="302" t="str">
        <f t="shared" si="441"/>
        <v/>
      </c>
      <c r="AW388" s="301" t="str">
        <f t="shared" si="521"/>
        <v/>
      </c>
      <c r="AX388" s="302" t="str">
        <f t="shared" si="442"/>
        <v/>
      </c>
      <c r="AY388" s="301" t="str">
        <f t="shared" si="522"/>
        <v/>
      </c>
      <c r="AZ388" s="302" t="str">
        <f t="shared" si="443"/>
        <v/>
      </c>
      <c r="BA388" s="301" t="str">
        <f t="shared" si="523"/>
        <v/>
      </c>
      <c r="BB388" s="302" t="str">
        <f t="shared" si="444"/>
        <v/>
      </c>
      <c r="BC388" s="301" t="str">
        <f t="shared" si="524"/>
        <v/>
      </c>
      <c r="BD388" s="302" t="str">
        <f t="shared" si="445"/>
        <v/>
      </c>
      <c r="BE388" s="301" t="str">
        <f t="shared" si="525"/>
        <v/>
      </c>
    </row>
    <row r="389" spans="1:57" ht="24.75" hidden="1" customHeight="1">
      <c r="A389" s="242">
        <f t="shared" si="473"/>
        <v>254</v>
      </c>
      <c r="B389" s="475"/>
      <c r="C389" s="474" t="str">
        <f t="shared" si="498"/>
        <v/>
      </c>
      <c r="D389" s="302" t="str">
        <f t="shared" ca="1" si="419"/>
        <v/>
      </c>
      <c r="E389" s="301" t="str">
        <f t="shared" si="499"/>
        <v/>
      </c>
      <c r="F389" s="302" t="str">
        <f t="shared" ca="1" si="420"/>
        <v/>
      </c>
      <c r="G389" s="301" t="str">
        <f t="shared" si="500"/>
        <v/>
      </c>
      <c r="H389" s="302" t="str">
        <f t="shared" ca="1" si="421"/>
        <v/>
      </c>
      <c r="I389" s="301" t="str">
        <f t="shared" si="501"/>
        <v/>
      </c>
      <c r="J389" s="302" t="str">
        <f t="shared" ca="1" si="422"/>
        <v/>
      </c>
      <c r="K389" s="301" t="str">
        <f t="shared" si="502"/>
        <v/>
      </c>
      <c r="L389" s="302" t="str">
        <f t="shared" ca="1" si="423"/>
        <v/>
      </c>
      <c r="M389" s="301" t="str">
        <f t="shared" si="503"/>
        <v/>
      </c>
      <c r="N389" s="302" t="str">
        <f t="shared" ca="1" si="424"/>
        <v/>
      </c>
      <c r="O389" s="301" t="str">
        <f t="shared" si="504"/>
        <v/>
      </c>
      <c r="P389" s="302" t="str">
        <f t="shared" ca="1" si="425"/>
        <v/>
      </c>
      <c r="Q389" s="301" t="str">
        <f t="shared" si="505"/>
        <v/>
      </c>
      <c r="R389" s="302" t="str">
        <f t="shared" ca="1" si="426"/>
        <v/>
      </c>
      <c r="S389" s="301" t="str">
        <f t="shared" si="506"/>
        <v/>
      </c>
      <c r="T389" s="302" t="str">
        <f t="shared" si="427"/>
        <v/>
      </c>
      <c r="U389" s="301" t="str">
        <f t="shared" si="507"/>
        <v/>
      </c>
      <c r="V389" s="302" t="str">
        <f t="shared" si="428"/>
        <v/>
      </c>
      <c r="W389" s="301" t="str">
        <f t="shared" si="508"/>
        <v/>
      </c>
      <c r="X389" s="302" t="str">
        <f t="shared" si="429"/>
        <v/>
      </c>
      <c r="Y389" s="301" t="str">
        <f t="shared" si="509"/>
        <v/>
      </c>
      <c r="Z389" s="302" t="str">
        <f t="shared" si="430"/>
        <v/>
      </c>
      <c r="AA389" s="301" t="str">
        <f t="shared" si="510"/>
        <v/>
      </c>
      <c r="AB389" s="302" t="str">
        <f t="shared" si="431"/>
        <v/>
      </c>
      <c r="AC389" s="301" t="str">
        <f t="shared" si="511"/>
        <v/>
      </c>
      <c r="AD389" s="302" t="str">
        <f t="shared" si="432"/>
        <v/>
      </c>
      <c r="AE389" s="301" t="str">
        <f t="shared" si="512"/>
        <v/>
      </c>
      <c r="AF389" s="302" t="str">
        <f t="shared" si="433"/>
        <v/>
      </c>
      <c r="AG389" s="301" t="str">
        <f t="shared" si="513"/>
        <v/>
      </c>
      <c r="AH389" s="302" t="str">
        <f t="shared" si="434"/>
        <v/>
      </c>
      <c r="AI389" s="301" t="str">
        <f t="shared" si="514"/>
        <v/>
      </c>
      <c r="AJ389" s="302" t="str">
        <f t="shared" si="435"/>
        <v/>
      </c>
      <c r="AK389" s="301" t="str">
        <f t="shared" si="515"/>
        <v/>
      </c>
      <c r="AL389" s="302" t="str">
        <f t="shared" si="436"/>
        <v/>
      </c>
      <c r="AM389" s="301" t="str">
        <f t="shared" si="516"/>
        <v/>
      </c>
      <c r="AN389" s="302" t="str">
        <f t="shared" si="437"/>
        <v/>
      </c>
      <c r="AO389" s="301" t="str">
        <f t="shared" si="517"/>
        <v/>
      </c>
      <c r="AP389" s="302" t="str">
        <f t="shared" si="438"/>
        <v/>
      </c>
      <c r="AQ389" s="301" t="str">
        <f t="shared" si="518"/>
        <v/>
      </c>
      <c r="AR389" s="302" t="str">
        <f t="shared" si="439"/>
        <v/>
      </c>
      <c r="AS389" s="301" t="str">
        <f t="shared" si="519"/>
        <v/>
      </c>
      <c r="AT389" s="302" t="str">
        <f t="shared" si="440"/>
        <v/>
      </c>
      <c r="AU389" s="301" t="str">
        <f t="shared" si="520"/>
        <v/>
      </c>
      <c r="AV389" s="302" t="str">
        <f t="shared" si="441"/>
        <v/>
      </c>
      <c r="AW389" s="301" t="str">
        <f t="shared" si="521"/>
        <v/>
      </c>
      <c r="AX389" s="302" t="str">
        <f t="shared" si="442"/>
        <v/>
      </c>
      <c r="AY389" s="301" t="str">
        <f t="shared" si="522"/>
        <v/>
      </c>
      <c r="AZ389" s="302" t="str">
        <f t="shared" si="443"/>
        <v/>
      </c>
      <c r="BA389" s="301" t="str">
        <f t="shared" si="523"/>
        <v/>
      </c>
      <c r="BB389" s="302" t="str">
        <f t="shared" si="444"/>
        <v/>
      </c>
      <c r="BC389" s="301" t="str">
        <f t="shared" si="524"/>
        <v/>
      </c>
      <c r="BD389" s="302" t="str">
        <f t="shared" si="445"/>
        <v/>
      </c>
      <c r="BE389" s="301" t="str">
        <f t="shared" si="525"/>
        <v/>
      </c>
    </row>
    <row r="390" spans="1:57" ht="24.75" hidden="1" customHeight="1">
      <c r="A390" s="242">
        <f t="shared" si="473"/>
        <v>255</v>
      </c>
      <c r="B390" s="475"/>
      <c r="C390" s="474" t="str">
        <f t="shared" si="498"/>
        <v/>
      </c>
      <c r="D390" s="302" t="str">
        <f t="shared" ca="1" si="419"/>
        <v/>
      </c>
      <c r="E390" s="301" t="str">
        <f t="shared" si="499"/>
        <v/>
      </c>
      <c r="F390" s="302" t="str">
        <f t="shared" ca="1" si="420"/>
        <v/>
      </c>
      <c r="G390" s="301" t="str">
        <f t="shared" si="500"/>
        <v/>
      </c>
      <c r="H390" s="302" t="str">
        <f t="shared" ca="1" si="421"/>
        <v/>
      </c>
      <c r="I390" s="301" t="str">
        <f t="shared" si="501"/>
        <v/>
      </c>
      <c r="J390" s="302" t="str">
        <f t="shared" ca="1" si="422"/>
        <v/>
      </c>
      <c r="K390" s="301" t="str">
        <f t="shared" si="502"/>
        <v/>
      </c>
      <c r="L390" s="302" t="str">
        <f t="shared" ca="1" si="423"/>
        <v/>
      </c>
      <c r="M390" s="301" t="str">
        <f t="shared" si="503"/>
        <v/>
      </c>
      <c r="N390" s="302" t="str">
        <f t="shared" ca="1" si="424"/>
        <v/>
      </c>
      <c r="O390" s="301" t="str">
        <f t="shared" si="504"/>
        <v/>
      </c>
      <c r="P390" s="302" t="str">
        <f t="shared" ca="1" si="425"/>
        <v/>
      </c>
      <c r="Q390" s="301" t="str">
        <f t="shared" si="505"/>
        <v/>
      </c>
      <c r="R390" s="302" t="str">
        <f t="shared" ca="1" si="426"/>
        <v/>
      </c>
      <c r="S390" s="301" t="str">
        <f t="shared" si="506"/>
        <v/>
      </c>
      <c r="T390" s="302" t="str">
        <f t="shared" si="427"/>
        <v/>
      </c>
      <c r="U390" s="301" t="str">
        <f t="shared" si="507"/>
        <v/>
      </c>
      <c r="V390" s="302" t="str">
        <f t="shared" si="428"/>
        <v/>
      </c>
      <c r="W390" s="301" t="str">
        <f t="shared" si="508"/>
        <v/>
      </c>
      <c r="X390" s="302" t="str">
        <f t="shared" si="429"/>
        <v/>
      </c>
      <c r="Y390" s="301" t="str">
        <f t="shared" si="509"/>
        <v/>
      </c>
      <c r="Z390" s="302" t="str">
        <f t="shared" si="430"/>
        <v/>
      </c>
      <c r="AA390" s="301" t="str">
        <f t="shared" si="510"/>
        <v/>
      </c>
      <c r="AB390" s="302" t="str">
        <f t="shared" si="431"/>
        <v/>
      </c>
      <c r="AC390" s="301" t="str">
        <f t="shared" si="511"/>
        <v/>
      </c>
      <c r="AD390" s="302" t="str">
        <f t="shared" si="432"/>
        <v/>
      </c>
      <c r="AE390" s="301" t="str">
        <f t="shared" si="512"/>
        <v/>
      </c>
      <c r="AF390" s="302" t="str">
        <f t="shared" si="433"/>
        <v/>
      </c>
      <c r="AG390" s="301" t="str">
        <f t="shared" si="513"/>
        <v/>
      </c>
      <c r="AH390" s="302" t="str">
        <f t="shared" si="434"/>
        <v/>
      </c>
      <c r="AI390" s="301" t="str">
        <f t="shared" si="514"/>
        <v/>
      </c>
      <c r="AJ390" s="302" t="str">
        <f t="shared" si="435"/>
        <v/>
      </c>
      <c r="AK390" s="301" t="str">
        <f t="shared" si="515"/>
        <v/>
      </c>
      <c r="AL390" s="302" t="str">
        <f t="shared" si="436"/>
        <v/>
      </c>
      <c r="AM390" s="301" t="str">
        <f t="shared" si="516"/>
        <v/>
      </c>
      <c r="AN390" s="302" t="str">
        <f t="shared" si="437"/>
        <v/>
      </c>
      <c r="AO390" s="301" t="str">
        <f t="shared" si="517"/>
        <v/>
      </c>
      <c r="AP390" s="302" t="str">
        <f t="shared" si="438"/>
        <v/>
      </c>
      <c r="AQ390" s="301" t="str">
        <f t="shared" si="518"/>
        <v/>
      </c>
      <c r="AR390" s="302" t="str">
        <f t="shared" si="439"/>
        <v/>
      </c>
      <c r="AS390" s="301" t="str">
        <f t="shared" si="519"/>
        <v/>
      </c>
      <c r="AT390" s="302" t="str">
        <f t="shared" si="440"/>
        <v/>
      </c>
      <c r="AU390" s="301" t="str">
        <f t="shared" si="520"/>
        <v/>
      </c>
      <c r="AV390" s="302" t="str">
        <f t="shared" si="441"/>
        <v/>
      </c>
      <c r="AW390" s="301" t="str">
        <f t="shared" si="521"/>
        <v/>
      </c>
      <c r="AX390" s="302" t="str">
        <f t="shared" si="442"/>
        <v/>
      </c>
      <c r="AY390" s="301" t="str">
        <f t="shared" si="522"/>
        <v/>
      </c>
      <c r="AZ390" s="302" t="str">
        <f t="shared" si="443"/>
        <v/>
      </c>
      <c r="BA390" s="301" t="str">
        <f t="shared" si="523"/>
        <v/>
      </c>
      <c r="BB390" s="302" t="str">
        <f t="shared" si="444"/>
        <v/>
      </c>
      <c r="BC390" s="301" t="str">
        <f t="shared" si="524"/>
        <v/>
      </c>
      <c r="BD390" s="302" t="str">
        <f t="shared" si="445"/>
        <v/>
      </c>
      <c r="BE390" s="301" t="str">
        <f t="shared" si="525"/>
        <v/>
      </c>
    </row>
    <row r="391" spans="1:57" ht="24.75" hidden="1" customHeight="1">
      <c r="A391" s="242">
        <f t="shared" si="473"/>
        <v>256</v>
      </c>
      <c r="B391" s="475"/>
      <c r="C391" s="474" t="str">
        <f t="shared" si="498"/>
        <v/>
      </c>
      <c r="D391" s="302" t="str">
        <f t="shared" ca="1" si="419"/>
        <v/>
      </c>
      <c r="E391" s="301" t="str">
        <f t="shared" si="499"/>
        <v/>
      </c>
      <c r="F391" s="302" t="str">
        <f t="shared" ca="1" si="420"/>
        <v/>
      </c>
      <c r="G391" s="301" t="str">
        <f t="shared" si="500"/>
        <v/>
      </c>
      <c r="H391" s="302" t="str">
        <f t="shared" ca="1" si="421"/>
        <v/>
      </c>
      <c r="I391" s="301" t="str">
        <f t="shared" si="501"/>
        <v/>
      </c>
      <c r="J391" s="302" t="str">
        <f t="shared" ca="1" si="422"/>
        <v/>
      </c>
      <c r="K391" s="301" t="str">
        <f t="shared" si="502"/>
        <v/>
      </c>
      <c r="L391" s="302" t="str">
        <f t="shared" ca="1" si="423"/>
        <v/>
      </c>
      <c r="M391" s="301" t="str">
        <f t="shared" si="503"/>
        <v/>
      </c>
      <c r="N391" s="302" t="str">
        <f t="shared" ca="1" si="424"/>
        <v/>
      </c>
      <c r="O391" s="301" t="str">
        <f t="shared" si="504"/>
        <v/>
      </c>
      <c r="P391" s="302" t="str">
        <f t="shared" ca="1" si="425"/>
        <v/>
      </c>
      <c r="Q391" s="301" t="str">
        <f t="shared" si="505"/>
        <v/>
      </c>
      <c r="R391" s="302" t="str">
        <f t="shared" ca="1" si="426"/>
        <v/>
      </c>
      <c r="S391" s="301" t="str">
        <f t="shared" si="506"/>
        <v/>
      </c>
      <c r="T391" s="302" t="str">
        <f t="shared" si="427"/>
        <v/>
      </c>
      <c r="U391" s="301" t="str">
        <f t="shared" si="507"/>
        <v/>
      </c>
      <c r="V391" s="302" t="str">
        <f t="shared" si="428"/>
        <v/>
      </c>
      <c r="W391" s="301" t="str">
        <f t="shared" si="508"/>
        <v/>
      </c>
      <c r="X391" s="302" t="str">
        <f t="shared" si="429"/>
        <v/>
      </c>
      <c r="Y391" s="301" t="str">
        <f t="shared" si="509"/>
        <v/>
      </c>
      <c r="Z391" s="302" t="str">
        <f t="shared" si="430"/>
        <v/>
      </c>
      <c r="AA391" s="301" t="str">
        <f t="shared" si="510"/>
        <v/>
      </c>
      <c r="AB391" s="302" t="str">
        <f t="shared" si="431"/>
        <v/>
      </c>
      <c r="AC391" s="301" t="str">
        <f t="shared" si="511"/>
        <v/>
      </c>
      <c r="AD391" s="302" t="str">
        <f t="shared" si="432"/>
        <v/>
      </c>
      <c r="AE391" s="301" t="str">
        <f t="shared" si="512"/>
        <v/>
      </c>
      <c r="AF391" s="302" t="str">
        <f t="shared" si="433"/>
        <v/>
      </c>
      <c r="AG391" s="301" t="str">
        <f t="shared" si="513"/>
        <v/>
      </c>
      <c r="AH391" s="302" t="str">
        <f t="shared" si="434"/>
        <v/>
      </c>
      <c r="AI391" s="301" t="str">
        <f t="shared" si="514"/>
        <v/>
      </c>
      <c r="AJ391" s="302" t="str">
        <f t="shared" si="435"/>
        <v/>
      </c>
      <c r="AK391" s="301" t="str">
        <f t="shared" si="515"/>
        <v/>
      </c>
      <c r="AL391" s="302" t="str">
        <f t="shared" si="436"/>
        <v/>
      </c>
      <c r="AM391" s="301" t="str">
        <f t="shared" si="516"/>
        <v/>
      </c>
      <c r="AN391" s="302" t="str">
        <f t="shared" si="437"/>
        <v/>
      </c>
      <c r="AO391" s="301" t="str">
        <f t="shared" si="517"/>
        <v/>
      </c>
      <c r="AP391" s="302" t="str">
        <f t="shared" si="438"/>
        <v/>
      </c>
      <c r="AQ391" s="301" t="str">
        <f t="shared" si="518"/>
        <v/>
      </c>
      <c r="AR391" s="302" t="str">
        <f t="shared" si="439"/>
        <v/>
      </c>
      <c r="AS391" s="301" t="str">
        <f t="shared" si="519"/>
        <v/>
      </c>
      <c r="AT391" s="302" t="str">
        <f t="shared" si="440"/>
        <v/>
      </c>
      <c r="AU391" s="301" t="str">
        <f t="shared" si="520"/>
        <v/>
      </c>
      <c r="AV391" s="302" t="str">
        <f t="shared" si="441"/>
        <v/>
      </c>
      <c r="AW391" s="301" t="str">
        <f t="shared" si="521"/>
        <v/>
      </c>
      <c r="AX391" s="302" t="str">
        <f t="shared" si="442"/>
        <v/>
      </c>
      <c r="AY391" s="301" t="str">
        <f t="shared" si="522"/>
        <v/>
      </c>
      <c r="AZ391" s="302" t="str">
        <f t="shared" si="443"/>
        <v/>
      </c>
      <c r="BA391" s="301" t="str">
        <f t="shared" si="523"/>
        <v/>
      </c>
      <c r="BB391" s="302" t="str">
        <f t="shared" si="444"/>
        <v/>
      </c>
      <c r="BC391" s="301" t="str">
        <f t="shared" si="524"/>
        <v/>
      </c>
      <c r="BD391" s="302" t="str">
        <f t="shared" si="445"/>
        <v/>
      </c>
      <c r="BE391" s="301" t="str">
        <f t="shared" si="525"/>
        <v/>
      </c>
    </row>
    <row r="392" spans="1:57" ht="24.75" hidden="1" customHeight="1">
      <c r="A392" s="242">
        <f t="shared" si="473"/>
        <v>257</v>
      </c>
      <c r="B392" s="475"/>
      <c r="C392" s="474" t="str">
        <f t="shared" si="498"/>
        <v/>
      </c>
      <c r="D392" s="302" t="str">
        <f t="shared" ref="D392:D437" ca="1" si="526">IF($D$8="Habilitado",IF($B392="","",ROUND(VLOOKUP($B392,OFERENTE_1,14,FALSE),2)),"")</f>
        <v/>
      </c>
      <c r="E392" s="301" t="str">
        <f t="shared" si="499"/>
        <v/>
      </c>
      <c r="F392" s="302" t="str">
        <f t="shared" ref="F392:F437" ca="1" si="527">IF($F$8="Habilitado",IF($B392="","",ROUND(VLOOKUP($B392,OFERENTE_2,14,FALSE),2)),"")</f>
        <v/>
      </c>
      <c r="G392" s="301" t="str">
        <f t="shared" si="500"/>
        <v/>
      </c>
      <c r="H392" s="302" t="str">
        <f t="shared" ref="H392:H437" ca="1" si="528">IF($H$8="Habilitado",IF($B392="","",ROUND(VLOOKUP($B392,OFERENTE_3,14,FALSE),2)),"")</f>
        <v/>
      </c>
      <c r="I392" s="301" t="str">
        <f t="shared" si="501"/>
        <v/>
      </c>
      <c r="J392" s="302" t="str">
        <f t="shared" ref="J392:J437" ca="1" si="529">IF($J$8="Habilitado",IF($B392="","",ROUND(VLOOKUP($B392,OFERENTE_4,14,FALSE),2)),"")</f>
        <v/>
      </c>
      <c r="K392" s="301" t="str">
        <f t="shared" si="502"/>
        <v/>
      </c>
      <c r="L392" s="302" t="str">
        <f t="shared" ref="L392:L437" ca="1" si="530">IF($L$8="Habilitado",IF($B392="","",ROUND(VLOOKUP($B392,OFERENTE_5,14,FALSE),2)),"")</f>
        <v/>
      </c>
      <c r="M392" s="301" t="str">
        <f t="shared" si="503"/>
        <v/>
      </c>
      <c r="N392" s="302" t="str">
        <f t="shared" ref="N392:N437" ca="1" si="531">IF($N$8="Habilitado",IF($B392="","",ROUND(VLOOKUP($B392,OFERENTE_6,14,FALSE),2)),"")</f>
        <v/>
      </c>
      <c r="O392" s="301" t="str">
        <f t="shared" si="504"/>
        <v/>
      </c>
      <c r="P392" s="302" t="str">
        <f t="shared" ref="P392:P437" ca="1" si="532">IF($P$8="Habilitado",IF($B392="","",ROUND(VLOOKUP($B392,OFERENTE_7,14,FALSE),2)),"")</f>
        <v/>
      </c>
      <c r="Q392" s="301" t="str">
        <f t="shared" si="505"/>
        <v/>
      </c>
      <c r="R392" s="302" t="str">
        <f t="shared" ref="R392:R437" ca="1" si="533">IF($R$8="Habilitado",IF($B392="","",ROUND(VLOOKUP($B392,OFERENTE_8,14,FALSE),2)),"")</f>
        <v/>
      </c>
      <c r="S392" s="301" t="str">
        <f t="shared" si="506"/>
        <v/>
      </c>
      <c r="T392" s="302" t="str">
        <f t="shared" ref="T392:T437" si="534">IF($T$8="Habilitado",IF($B392="","",ROUND(VLOOKUP($B392,OFERENTE_9,5,FALSE),2)),"")</f>
        <v/>
      </c>
      <c r="U392" s="301" t="str">
        <f t="shared" si="507"/>
        <v/>
      </c>
      <c r="V392" s="302" t="str">
        <f t="shared" ref="V392:V437" si="535">IF($V$8="Habilitado",IF($B392="","",ROUND(VLOOKUP($B392,OFERENTE_10,5,FALSE),2)),"")</f>
        <v/>
      </c>
      <c r="W392" s="301" t="str">
        <f t="shared" si="508"/>
        <v/>
      </c>
      <c r="X392" s="302" t="str">
        <f t="shared" ref="X392:X437" si="536">IF($X$8="Habilitado",IF($B392="","",ROUND(VLOOKUP($B392,OFERENTE_11,5,FALSE),2)),"")</f>
        <v/>
      </c>
      <c r="Y392" s="301" t="str">
        <f t="shared" si="509"/>
        <v/>
      </c>
      <c r="Z392" s="302" t="str">
        <f t="shared" ref="Z392:Z437" si="537">IF($Z$8="Habilitado",IF($B392="","",ROUND(VLOOKUP($B392,OFERENTE_12,5,FALSE),2)),"")</f>
        <v/>
      </c>
      <c r="AA392" s="301" t="str">
        <f t="shared" si="510"/>
        <v/>
      </c>
      <c r="AB392" s="302" t="str">
        <f t="shared" ref="AB392:AB437" si="538">IF($AB$8="Habilitado",IF($B392="","",ROUND(VLOOKUP($B392,OFERENTE_13,5,FALSE),2)),"")</f>
        <v/>
      </c>
      <c r="AC392" s="301" t="str">
        <f t="shared" si="511"/>
        <v/>
      </c>
      <c r="AD392" s="302" t="str">
        <f t="shared" ref="AD392:AD437" si="539">IF($AD$8="Habilitado",IF($B392="","",ROUND(VLOOKUP($B392,OFERENTE_14,5,FALSE),2)),"")</f>
        <v/>
      </c>
      <c r="AE392" s="301" t="str">
        <f t="shared" si="512"/>
        <v/>
      </c>
      <c r="AF392" s="302" t="str">
        <f t="shared" ref="AF392:AF437" si="540">IF($AF$8="Habilitado",IF($B392="","",ROUND(VLOOKUP($B392,OFERENTE_15,5,FALSE),2)),"")</f>
        <v/>
      </c>
      <c r="AG392" s="301" t="str">
        <f t="shared" si="513"/>
        <v/>
      </c>
      <c r="AH392" s="302" t="str">
        <f t="shared" ref="AH392:AH437" si="541">IF($AH$8="Habilitado",IF($B392="","",ROUND(VLOOKUP($B392,OFERENTE_16,5,FALSE),2)),"")</f>
        <v/>
      </c>
      <c r="AI392" s="301" t="str">
        <f t="shared" si="514"/>
        <v/>
      </c>
      <c r="AJ392" s="302" t="str">
        <f t="shared" ref="AJ392:AJ437" si="542">IF($AJ$8="Habilitado",IF($B392="","",ROUND(VLOOKUP($B392,OFERENTE_17,5,FALSE),2)),"")</f>
        <v/>
      </c>
      <c r="AK392" s="301" t="str">
        <f t="shared" si="515"/>
        <v/>
      </c>
      <c r="AL392" s="302" t="str">
        <f t="shared" ref="AL392:AL437" si="543">IF($AL$8="Habilitado",IF($B392="","",ROUND(VLOOKUP($B392,OFERENTE_18,5,FALSE),2)),"")</f>
        <v/>
      </c>
      <c r="AM392" s="301" t="str">
        <f t="shared" si="516"/>
        <v/>
      </c>
      <c r="AN392" s="302" t="str">
        <f t="shared" ref="AN392:AN437" si="544">IF($AN$8="Habilitado",IF($B392="","",ROUND(VLOOKUP($B392,OFERENTE_19,5,FALSE),2)),"")</f>
        <v/>
      </c>
      <c r="AO392" s="301" t="str">
        <f t="shared" si="517"/>
        <v/>
      </c>
      <c r="AP392" s="302" t="str">
        <f t="shared" ref="AP392:AP437" si="545">IF($AP$8="Habilitado",IF($B392="","",ROUND(VLOOKUP($B392,OFERENTE_20,5,FALSE),2)),"")</f>
        <v/>
      </c>
      <c r="AQ392" s="301" t="str">
        <f t="shared" si="518"/>
        <v/>
      </c>
      <c r="AR392" s="302" t="str">
        <f t="shared" ref="AR392:AR437" si="546">IF($AR$8="Habilitado",IF($B392="","",ROUND(VLOOKUP($B392,OFERENTE_21,5,FALSE),2)),"")</f>
        <v/>
      </c>
      <c r="AS392" s="301" t="str">
        <f t="shared" si="519"/>
        <v/>
      </c>
      <c r="AT392" s="302" t="str">
        <f t="shared" ref="AT392:AT437" si="547">IF($AT$8="Habilitado",IF($B392="","",ROUND(VLOOKUP($B392,OFERENTE_22,5,FALSE),2)),"")</f>
        <v/>
      </c>
      <c r="AU392" s="301" t="str">
        <f t="shared" si="520"/>
        <v/>
      </c>
      <c r="AV392" s="302" t="str">
        <f t="shared" ref="AV392:AV437" si="548">IF($AV$8="Habilitado",IF($B392="","",ROUND(VLOOKUP($B392,OFERENTE_23,5,FALSE),2)),"")</f>
        <v/>
      </c>
      <c r="AW392" s="301" t="str">
        <f t="shared" si="521"/>
        <v/>
      </c>
      <c r="AX392" s="302" t="str">
        <f t="shared" ref="AX392:AX437" si="549">IF($AX$8="Habilitado",IF($B392="","",ROUND(VLOOKUP($B392,OFERENTE_24,5,FALSE),2)),"")</f>
        <v/>
      </c>
      <c r="AY392" s="301" t="str">
        <f t="shared" si="522"/>
        <v/>
      </c>
      <c r="AZ392" s="302" t="str">
        <f t="shared" ref="AZ392:AZ437" si="550">IF($AZ$8="Habilitado",IF($B392="","",ROUND(VLOOKUP($B392,OFERENTE_25,5,FALSE),2)),"")</f>
        <v/>
      </c>
      <c r="BA392" s="301" t="str">
        <f t="shared" si="523"/>
        <v/>
      </c>
      <c r="BB392" s="302" t="str">
        <f t="shared" ref="BB392:BB437" si="551">IF($BB$8="Habilitado",IF($B392="","",ROUND(VLOOKUP($B392,OFERENTE_26,5,FALSE),2)),"")</f>
        <v/>
      </c>
      <c r="BC392" s="301" t="str">
        <f t="shared" si="524"/>
        <v/>
      </c>
      <c r="BD392" s="302" t="str">
        <f t="shared" ref="BD392:BD437" si="552">IF($BD$8="Habilitado",IF($B392="","",ROUND(VLOOKUP($B392,OFERENTE_27,5,FALSE),2)),"")</f>
        <v/>
      </c>
      <c r="BE392" s="301" t="str">
        <f t="shared" si="525"/>
        <v/>
      </c>
    </row>
    <row r="393" spans="1:57" ht="24.75" hidden="1" customHeight="1">
      <c r="A393" s="242">
        <f t="shared" si="473"/>
        <v>258</v>
      </c>
      <c r="B393" s="475"/>
      <c r="C393" s="474" t="str">
        <f t="shared" si="498"/>
        <v/>
      </c>
      <c r="D393" s="302" t="str">
        <f t="shared" ca="1" si="526"/>
        <v/>
      </c>
      <c r="E393" s="301" t="str">
        <f t="shared" si="499"/>
        <v/>
      </c>
      <c r="F393" s="302" t="str">
        <f t="shared" ca="1" si="527"/>
        <v/>
      </c>
      <c r="G393" s="301" t="str">
        <f t="shared" si="500"/>
        <v/>
      </c>
      <c r="H393" s="302" t="str">
        <f t="shared" ca="1" si="528"/>
        <v/>
      </c>
      <c r="I393" s="301" t="str">
        <f t="shared" si="501"/>
        <v/>
      </c>
      <c r="J393" s="302" t="str">
        <f t="shared" ca="1" si="529"/>
        <v/>
      </c>
      <c r="K393" s="301" t="str">
        <f t="shared" si="502"/>
        <v/>
      </c>
      <c r="L393" s="302" t="str">
        <f t="shared" ca="1" si="530"/>
        <v/>
      </c>
      <c r="M393" s="301" t="str">
        <f t="shared" si="503"/>
        <v/>
      </c>
      <c r="N393" s="302" t="str">
        <f t="shared" ca="1" si="531"/>
        <v/>
      </c>
      <c r="O393" s="301" t="str">
        <f t="shared" si="504"/>
        <v/>
      </c>
      <c r="P393" s="302" t="str">
        <f t="shared" ca="1" si="532"/>
        <v/>
      </c>
      <c r="Q393" s="301" t="str">
        <f t="shared" si="505"/>
        <v/>
      </c>
      <c r="R393" s="302" t="str">
        <f t="shared" ca="1" si="533"/>
        <v/>
      </c>
      <c r="S393" s="301" t="str">
        <f t="shared" si="506"/>
        <v/>
      </c>
      <c r="T393" s="302" t="str">
        <f t="shared" si="534"/>
        <v/>
      </c>
      <c r="U393" s="301" t="str">
        <f t="shared" si="507"/>
        <v/>
      </c>
      <c r="V393" s="302" t="str">
        <f t="shared" si="535"/>
        <v/>
      </c>
      <c r="W393" s="301" t="str">
        <f t="shared" si="508"/>
        <v/>
      </c>
      <c r="X393" s="302" t="str">
        <f t="shared" si="536"/>
        <v/>
      </c>
      <c r="Y393" s="301" t="str">
        <f t="shared" si="509"/>
        <v/>
      </c>
      <c r="Z393" s="302" t="str">
        <f t="shared" si="537"/>
        <v/>
      </c>
      <c r="AA393" s="301" t="str">
        <f t="shared" si="510"/>
        <v/>
      </c>
      <c r="AB393" s="302" t="str">
        <f t="shared" si="538"/>
        <v/>
      </c>
      <c r="AC393" s="301" t="str">
        <f t="shared" si="511"/>
        <v/>
      </c>
      <c r="AD393" s="302" t="str">
        <f t="shared" si="539"/>
        <v/>
      </c>
      <c r="AE393" s="301" t="str">
        <f t="shared" si="512"/>
        <v/>
      </c>
      <c r="AF393" s="302" t="str">
        <f t="shared" si="540"/>
        <v/>
      </c>
      <c r="AG393" s="301" t="str">
        <f t="shared" si="513"/>
        <v/>
      </c>
      <c r="AH393" s="302" t="str">
        <f t="shared" si="541"/>
        <v/>
      </c>
      <c r="AI393" s="301" t="str">
        <f t="shared" si="514"/>
        <v/>
      </c>
      <c r="AJ393" s="302" t="str">
        <f t="shared" si="542"/>
        <v/>
      </c>
      <c r="AK393" s="301" t="str">
        <f t="shared" si="515"/>
        <v/>
      </c>
      <c r="AL393" s="302" t="str">
        <f t="shared" si="543"/>
        <v/>
      </c>
      <c r="AM393" s="301" t="str">
        <f t="shared" si="516"/>
        <v/>
      </c>
      <c r="AN393" s="302" t="str">
        <f t="shared" si="544"/>
        <v/>
      </c>
      <c r="AO393" s="301" t="str">
        <f t="shared" si="517"/>
        <v/>
      </c>
      <c r="AP393" s="302" t="str">
        <f t="shared" si="545"/>
        <v/>
      </c>
      <c r="AQ393" s="301" t="str">
        <f t="shared" si="518"/>
        <v/>
      </c>
      <c r="AR393" s="302" t="str">
        <f t="shared" si="546"/>
        <v/>
      </c>
      <c r="AS393" s="301" t="str">
        <f t="shared" si="519"/>
        <v/>
      </c>
      <c r="AT393" s="302" t="str">
        <f t="shared" si="547"/>
        <v/>
      </c>
      <c r="AU393" s="301" t="str">
        <f t="shared" si="520"/>
        <v/>
      </c>
      <c r="AV393" s="302" t="str">
        <f t="shared" si="548"/>
        <v/>
      </c>
      <c r="AW393" s="301" t="str">
        <f t="shared" si="521"/>
        <v/>
      </c>
      <c r="AX393" s="302" t="str">
        <f t="shared" si="549"/>
        <v/>
      </c>
      <c r="AY393" s="301" t="str">
        <f t="shared" si="522"/>
        <v/>
      </c>
      <c r="AZ393" s="302" t="str">
        <f t="shared" si="550"/>
        <v/>
      </c>
      <c r="BA393" s="301" t="str">
        <f t="shared" si="523"/>
        <v/>
      </c>
      <c r="BB393" s="302" t="str">
        <f t="shared" si="551"/>
        <v/>
      </c>
      <c r="BC393" s="301" t="str">
        <f t="shared" si="524"/>
        <v/>
      </c>
      <c r="BD393" s="302" t="str">
        <f t="shared" si="552"/>
        <v/>
      </c>
      <c r="BE393" s="301" t="str">
        <f t="shared" si="525"/>
        <v/>
      </c>
    </row>
    <row r="394" spans="1:57" ht="24.75" hidden="1" customHeight="1">
      <c r="A394" s="242">
        <f t="shared" si="473"/>
        <v>259</v>
      </c>
      <c r="B394" s="475"/>
      <c r="C394" s="474" t="str">
        <f t="shared" si="498"/>
        <v/>
      </c>
      <c r="D394" s="302" t="str">
        <f t="shared" ca="1" si="526"/>
        <v/>
      </c>
      <c r="E394" s="301" t="str">
        <f t="shared" si="499"/>
        <v/>
      </c>
      <c r="F394" s="302" t="str">
        <f t="shared" ca="1" si="527"/>
        <v/>
      </c>
      <c r="G394" s="301" t="str">
        <f t="shared" si="500"/>
        <v/>
      </c>
      <c r="H394" s="302" t="str">
        <f t="shared" ca="1" si="528"/>
        <v/>
      </c>
      <c r="I394" s="301" t="str">
        <f t="shared" si="501"/>
        <v/>
      </c>
      <c r="J394" s="302" t="str">
        <f t="shared" ca="1" si="529"/>
        <v/>
      </c>
      <c r="K394" s="301" t="str">
        <f t="shared" si="502"/>
        <v/>
      </c>
      <c r="L394" s="302" t="str">
        <f t="shared" ca="1" si="530"/>
        <v/>
      </c>
      <c r="M394" s="301" t="str">
        <f t="shared" si="503"/>
        <v/>
      </c>
      <c r="N394" s="302" t="str">
        <f t="shared" ca="1" si="531"/>
        <v/>
      </c>
      <c r="O394" s="301" t="str">
        <f t="shared" si="504"/>
        <v/>
      </c>
      <c r="P394" s="302" t="str">
        <f t="shared" ca="1" si="532"/>
        <v/>
      </c>
      <c r="Q394" s="301" t="str">
        <f t="shared" si="505"/>
        <v/>
      </c>
      <c r="R394" s="302" t="str">
        <f t="shared" ca="1" si="533"/>
        <v/>
      </c>
      <c r="S394" s="301" t="str">
        <f t="shared" si="506"/>
        <v/>
      </c>
      <c r="T394" s="302" t="str">
        <f t="shared" si="534"/>
        <v/>
      </c>
      <c r="U394" s="301" t="str">
        <f t="shared" si="507"/>
        <v/>
      </c>
      <c r="V394" s="302" t="str">
        <f t="shared" si="535"/>
        <v/>
      </c>
      <c r="W394" s="301" t="str">
        <f t="shared" si="508"/>
        <v/>
      </c>
      <c r="X394" s="302" t="str">
        <f t="shared" si="536"/>
        <v/>
      </c>
      <c r="Y394" s="301" t="str">
        <f t="shared" si="509"/>
        <v/>
      </c>
      <c r="Z394" s="302" t="str">
        <f t="shared" si="537"/>
        <v/>
      </c>
      <c r="AA394" s="301" t="str">
        <f t="shared" si="510"/>
        <v/>
      </c>
      <c r="AB394" s="302" t="str">
        <f t="shared" si="538"/>
        <v/>
      </c>
      <c r="AC394" s="301" t="str">
        <f t="shared" si="511"/>
        <v/>
      </c>
      <c r="AD394" s="302" t="str">
        <f t="shared" si="539"/>
        <v/>
      </c>
      <c r="AE394" s="301" t="str">
        <f t="shared" si="512"/>
        <v/>
      </c>
      <c r="AF394" s="302" t="str">
        <f t="shared" si="540"/>
        <v/>
      </c>
      <c r="AG394" s="301" t="str">
        <f t="shared" si="513"/>
        <v/>
      </c>
      <c r="AH394" s="302" t="str">
        <f t="shared" si="541"/>
        <v/>
      </c>
      <c r="AI394" s="301" t="str">
        <f t="shared" si="514"/>
        <v/>
      </c>
      <c r="AJ394" s="302" t="str">
        <f t="shared" si="542"/>
        <v/>
      </c>
      <c r="AK394" s="301" t="str">
        <f t="shared" si="515"/>
        <v/>
      </c>
      <c r="AL394" s="302" t="str">
        <f t="shared" si="543"/>
        <v/>
      </c>
      <c r="AM394" s="301" t="str">
        <f t="shared" si="516"/>
        <v/>
      </c>
      <c r="AN394" s="302" t="str">
        <f t="shared" si="544"/>
        <v/>
      </c>
      <c r="AO394" s="301" t="str">
        <f t="shared" si="517"/>
        <v/>
      </c>
      <c r="AP394" s="302" t="str">
        <f t="shared" si="545"/>
        <v/>
      </c>
      <c r="AQ394" s="301" t="str">
        <f t="shared" si="518"/>
        <v/>
      </c>
      <c r="AR394" s="302" t="str">
        <f t="shared" si="546"/>
        <v/>
      </c>
      <c r="AS394" s="301" t="str">
        <f t="shared" si="519"/>
        <v/>
      </c>
      <c r="AT394" s="302" t="str">
        <f t="shared" si="547"/>
        <v/>
      </c>
      <c r="AU394" s="301" t="str">
        <f t="shared" si="520"/>
        <v/>
      </c>
      <c r="AV394" s="302" t="str">
        <f t="shared" si="548"/>
        <v/>
      </c>
      <c r="AW394" s="301" t="str">
        <f t="shared" si="521"/>
        <v/>
      </c>
      <c r="AX394" s="302" t="str">
        <f t="shared" si="549"/>
        <v/>
      </c>
      <c r="AY394" s="301" t="str">
        <f t="shared" si="522"/>
        <v/>
      </c>
      <c r="AZ394" s="302" t="str">
        <f t="shared" si="550"/>
        <v/>
      </c>
      <c r="BA394" s="301" t="str">
        <f t="shared" si="523"/>
        <v/>
      </c>
      <c r="BB394" s="302" t="str">
        <f t="shared" si="551"/>
        <v/>
      </c>
      <c r="BC394" s="301" t="str">
        <f t="shared" si="524"/>
        <v/>
      </c>
      <c r="BD394" s="302" t="str">
        <f t="shared" si="552"/>
        <v/>
      </c>
      <c r="BE394" s="301" t="str">
        <f t="shared" si="525"/>
        <v/>
      </c>
    </row>
    <row r="395" spans="1:57" ht="24.75" hidden="1" customHeight="1">
      <c r="A395" s="242">
        <f t="shared" si="473"/>
        <v>260</v>
      </c>
      <c r="B395" s="475"/>
      <c r="C395" s="474" t="str">
        <f t="shared" si="498"/>
        <v/>
      </c>
      <c r="D395" s="302" t="str">
        <f t="shared" ca="1" si="526"/>
        <v/>
      </c>
      <c r="E395" s="301" t="str">
        <f t="shared" si="499"/>
        <v/>
      </c>
      <c r="F395" s="302" t="str">
        <f t="shared" ca="1" si="527"/>
        <v/>
      </c>
      <c r="G395" s="301" t="str">
        <f t="shared" si="500"/>
        <v/>
      </c>
      <c r="H395" s="302" t="str">
        <f t="shared" ca="1" si="528"/>
        <v/>
      </c>
      <c r="I395" s="301" t="str">
        <f t="shared" si="501"/>
        <v/>
      </c>
      <c r="J395" s="302" t="str">
        <f t="shared" ca="1" si="529"/>
        <v/>
      </c>
      <c r="K395" s="301" t="str">
        <f t="shared" si="502"/>
        <v/>
      </c>
      <c r="L395" s="302" t="str">
        <f t="shared" ca="1" si="530"/>
        <v/>
      </c>
      <c r="M395" s="301" t="str">
        <f t="shared" si="503"/>
        <v/>
      </c>
      <c r="N395" s="302" t="str">
        <f t="shared" ca="1" si="531"/>
        <v/>
      </c>
      <c r="O395" s="301" t="str">
        <f t="shared" si="504"/>
        <v/>
      </c>
      <c r="P395" s="302" t="str">
        <f t="shared" ca="1" si="532"/>
        <v/>
      </c>
      <c r="Q395" s="301" t="str">
        <f t="shared" si="505"/>
        <v/>
      </c>
      <c r="R395" s="302" t="str">
        <f t="shared" ca="1" si="533"/>
        <v/>
      </c>
      <c r="S395" s="301" t="str">
        <f t="shared" si="506"/>
        <v/>
      </c>
      <c r="T395" s="302" t="str">
        <f t="shared" si="534"/>
        <v/>
      </c>
      <c r="U395" s="301" t="str">
        <f t="shared" si="507"/>
        <v/>
      </c>
      <c r="V395" s="302" t="str">
        <f t="shared" si="535"/>
        <v/>
      </c>
      <c r="W395" s="301" t="str">
        <f t="shared" si="508"/>
        <v/>
      </c>
      <c r="X395" s="302" t="str">
        <f t="shared" si="536"/>
        <v/>
      </c>
      <c r="Y395" s="301" t="str">
        <f t="shared" si="509"/>
        <v/>
      </c>
      <c r="Z395" s="302" t="str">
        <f t="shared" si="537"/>
        <v/>
      </c>
      <c r="AA395" s="301" t="str">
        <f t="shared" si="510"/>
        <v/>
      </c>
      <c r="AB395" s="302" t="str">
        <f t="shared" si="538"/>
        <v/>
      </c>
      <c r="AC395" s="301" t="str">
        <f t="shared" si="511"/>
        <v/>
      </c>
      <c r="AD395" s="302" t="str">
        <f t="shared" si="539"/>
        <v/>
      </c>
      <c r="AE395" s="301" t="str">
        <f t="shared" si="512"/>
        <v/>
      </c>
      <c r="AF395" s="302" t="str">
        <f t="shared" si="540"/>
        <v/>
      </c>
      <c r="AG395" s="301" t="str">
        <f t="shared" si="513"/>
        <v/>
      </c>
      <c r="AH395" s="302" t="str">
        <f t="shared" si="541"/>
        <v/>
      </c>
      <c r="AI395" s="301" t="str">
        <f t="shared" si="514"/>
        <v/>
      </c>
      <c r="AJ395" s="302" t="str">
        <f t="shared" si="542"/>
        <v/>
      </c>
      <c r="AK395" s="301" t="str">
        <f t="shared" si="515"/>
        <v/>
      </c>
      <c r="AL395" s="302" t="str">
        <f t="shared" si="543"/>
        <v/>
      </c>
      <c r="AM395" s="301" t="str">
        <f t="shared" si="516"/>
        <v/>
      </c>
      <c r="AN395" s="302" t="str">
        <f t="shared" si="544"/>
        <v/>
      </c>
      <c r="AO395" s="301" t="str">
        <f t="shared" si="517"/>
        <v/>
      </c>
      <c r="AP395" s="302" t="str">
        <f t="shared" si="545"/>
        <v/>
      </c>
      <c r="AQ395" s="301" t="str">
        <f t="shared" si="518"/>
        <v/>
      </c>
      <c r="AR395" s="302" t="str">
        <f t="shared" si="546"/>
        <v/>
      </c>
      <c r="AS395" s="301" t="str">
        <f t="shared" si="519"/>
        <v/>
      </c>
      <c r="AT395" s="302" t="str">
        <f t="shared" si="547"/>
        <v/>
      </c>
      <c r="AU395" s="301" t="str">
        <f t="shared" si="520"/>
        <v/>
      </c>
      <c r="AV395" s="302" t="str">
        <f t="shared" si="548"/>
        <v/>
      </c>
      <c r="AW395" s="301" t="str">
        <f t="shared" si="521"/>
        <v/>
      </c>
      <c r="AX395" s="302" t="str">
        <f t="shared" si="549"/>
        <v/>
      </c>
      <c r="AY395" s="301" t="str">
        <f t="shared" si="522"/>
        <v/>
      </c>
      <c r="AZ395" s="302" t="str">
        <f t="shared" si="550"/>
        <v/>
      </c>
      <c r="BA395" s="301" t="str">
        <f t="shared" si="523"/>
        <v/>
      </c>
      <c r="BB395" s="302" t="str">
        <f t="shared" si="551"/>
        <v/>
      </c>
      <c r="BC395" s="301" t="str">
        <f t="shared" si="524"/>
        <v/>
      </c>
      <c r="BD395" s="302" t="str">
        <f t="shared" si="552"/>
        <v/>
      </c>
      <c r="BE395" s="301" t="str">
        <f t="shared" si="525"/>
        <v/>
      </c>
    </row>
    <row r="396" spans="1:57" ht="24.75" hidden="1" customHeight="1">
      <c r="A396" s="242">
        <f t="shared" si="473"/>
        <v>261</v>
      </c>
      <c r="B396" s="475"/>
      <c r="C396" s="474" t="str">
        <f t="shared" si="498"/>
        <v/>
      </c>
      <c r="D396" s="302" t="str">
        <f t="shared" ca="1" si="526"/>
        <v/>
      </c>
      <c r="E396" s="301" t="str">
        <f t="shared" si="499"/>
        <v/>
      </c>
      <c r="F396" s="302" t="str">
        <f t="shared" ca="1" si="527"/>
        <v/>
      </c>
      <c r="G396" s="301" t="str">
        <f t="shared" si="500"/>
        <v/>
      </c>
      <c r="H396" s="302" t="str">
        <f t="shared" ca="1" si="528"/>
        <v/>
      </c>
      <c r="I396" s="301" t="str">
        <f t="shared" si="501"/>
        <v/>
      </c>
      <c r="J396" s="302" t="str">
        <f t="shared" ca="1" si="529"/>
        <v/>
      </c>
      <c r="K396" s="301" t="str">
        <f t="shared" si="502"/>
        <v/>
      </c>
      <c r="L396" s="302" t="str">
        <f t="shared" ca="1" si="530"/>
        <v/>
      </c>
      <c r="M396" s="301" t="str">
        <f t="shared" si="503"/>
        <v/>
      </c>
      <c r="N396" s="302" t="str">
        <f t="shared" ca="1" si="531"/>
        <v/>
      </c>
      <c r="O396" s="301" t="str">
        <f t="shared" si="504"/>
        <v/>
      </c>
      <c r="P396" s="302" t="str">
        <f t="shared" ca="1" si="532"/>
        <v/>
      </c>
      <c r="Q396" s="301" t="str">
        <f t="shared" si="505"/>
        <v/>
      </c>
      <c r="R396" s="302" t="str">
        <f t="shared" ca="1" si="533"/>
        <v/>
      </c>
      <c r="S396" s="301" t="str">
        <f t="shared" si="506"/>
        <v/>
      </c>
      <c r="T396" s="302" t="str">
        <f t="shared" si="534"/>
        <v/>
      </c>
      <c r="U396" s="301" t="str">
        <f t="shared" si="507"/>
        <v/>
      </c>
      <c r="V396" s="302" t="str">
        <f t="shared" si="535"/>
        <v/>
      </c>
      <c r="W396" s="301" t="str">
        <f t="shared" si="508"/>
        <v/>
      </c>
      <c r="X396" s="302" t="str">
        <f t="shared" si="536"/>
        <v/>
      </c>
      <c r="Y396" s="301" t="str">
        <f t="shared" si="509"/>
        <v/>
      </c>
      <c r="Z396" s="302" t="str">
        <f t="shared" si="537"/>
        <v/>
      </c>
      <c r="AA396" s="301" t="str">
        <f t="shared" si="510"/>
        <v/>
      </c>
      <c r="AB396" s="302" t="str">
        <f t="shared" si="538"/>
        <v/>
      </c>
      <c r="AC396" s="301" t="str">
        <f t="shared" si="511"/>
        <v/>
      </c>
      <c r="AD396" s="302" t="str">
        <f t="shared" si="539"/>
        <v/>
      </c>
      <c r="AE396" s="301" t="str">
        <f t="shared" si="512"/>
        <v/>
      </c>
      <c r="AF396" s="302" t="str">
        <f t="shared" si="540"/>
        <v/>
      </c>
      <c r="AG396" s="301" t="str">
        <f t="shared" si="513"/>
        <v/>
      </c>
      <c r="AH396" s="302" t="str">
        <f t="shared" si="541"/>
        <v/>
      </c>
      <c r="AI396" s="301" t="str">
        <f t="shared" si="514"/>
        <v/>
      </c>
      <c r="AJ396" s="302" t="str">
        <f t="shared" si="542"/>
        <v/>
      </c>
      <c r="AK396" s="301" t="str">
        <f t="shared" si="515"/>
        <v/>
      </c>
      <c r="AL396" s="302" t="str">
        <f t="shared" si="543"/>
        <v/>
      </c>
      <c r="AM396" s="301" t="str">
        <f t="shared" si="516"/>
        <v/>
      </c>
      <c r="AN396" s="302" t="str">
        <f t="shared" si="544"/>
        <v/>
      </c>
      <c r="AO396" s="301" t="str">
        <f t="shared" si="517"/>
        <v/>
      </c>
      <c r="AP396" s="302" t="str">
        <f t="shared" si="545"/>
        <v/>
      </c>
      <c r="AQ396" s="301" t="str">
        <f t="shared" si="518"/>
        <v/>
      </c>
      <c r="AR396" s="302" t="str">
        <f t="shared" si="546"/>
        <v/>
      </c>
      <c r="AS396" s="301" t="str">
        <f t="shared" si="519"/>
        <v/>
      </c>
      <c r="AT396" s="302" t="str">
        <f t="shared" si="547"/>
        <v/>
      </c>
      <c r="AU396" s="301" t="str">
        <f t="shared" si="520"/>
        <v/>
      </c>
      <c r="AV396" s="302" t="str">
        <f t="shared" si="548"/>
        <v/>
      </c>
      <c r="AW396" s="301" t="str">
        <f t="shared" si="521"/>
        <v/>
      </c>
      <c r="AX396" s="302" t="str">
        <f t="shared" si="549"/>
        <v/>
      </c>
      <c r="AY396" s="301" t="str">
        <f t="shared" si="522"/>
        <v/>
      </c>
      <c r="AZ396" s="302" t="str">
        <f t="shared" si="550"/>
        <v/>
      </c>
      <c r="BA396" s="301" t="str">
        <f t="shared" si="523"/>
        <v/>
      </c>
      <c r="BB396" s="302" t="str">
        <f t="shared" si="551"/>
        <v/>
      </c>
      <c r="BC396" s="301" t="str">
        <f t="shared" si="524"/>
        <v/>
      </c>
      <c r="BD396" s="302" t="str">
        <f t="shared" si="552"/>
        <v/>
      </c>
      <c r="BE396" s="301" t="str">
        <f t="shared" si="525"/>
        <v/>
      </c>
    </row>
    <row r="397" spans="1:57" ht="24.75" hidden="1" customHeight="1">
      <c r="A397" s="242">
        <f t="shared" si="473"/>
        <v>262</v>
      </c>
      <c r="B397" s="475"/>
      <c r="C397" s="474" t="str">
        <f t="shared" si="498"/>
        <v/>
      </c>
      <c r="D397" s="302" t="str">
        <f t="shared" ca="1" si="526"/>
        <v/>
      </c>
      <c r="E397" s="301" t="str">
        <f t="shared" si="499"/>
        <v/>
      </c>
      <c r="F397" s="302" t="str">
        <f t="shared" ca="1" si="527"/>
        <v/>
      </c>
      <c r="G397" s="301" t="str">
        <f t="shared" si="500"/>
        <v/>
      </c>
      <c r="H397" s="302" t="str">
        <f t="shared" ca="1" si="528"/>
        <v/>
      </c>
      <c r="I397" s="301" t="str">
        <f t="shared" si="501"/>
        <v/>
      </c>
      <c r="J397" s="302" t="str">
        <f t="shared" ca="1" si="529"/>
        <v/>
      </c>
      <c r="K397" s="301" t="str">
        <f t="shared" si="502"/>
        <v/>
      </c>
      <c r="L397" s="302" t="str">
        <f t="shared" ca="1" si="530"/>
        <v/>
      </c>
      <c r="M397" s="301" t="str">
        <f t="shared" si="503"/>
        <v/>
      </c>
      <c r="N397" s="302" t="str">
        <f t="shared" ca="1" si="531"/>
        <v/>
      </c>
      <c r="O397" s="301" t="str">
        <f t="shared" si="504"/>
        <v/>
      </c>
      <c r="P397" s="302" t="str">
        <f t="shared" ca="1" si="532"/>
        <v/>
      </c>
      <c r="Q397" s="301" t="str">
        <f t="shared" si="505"/>
        <v/>
      </c>
      <c r="R397" s="302" t="str">
        <f t="shared" ca="1" si="533"/>
        <v/>
      </c>
      <c r="S397" s="301" t="str">
        <f t="shared" si="506"/>
        <v/>
      </c>
      <c r="T397" s="302" t="str">
        <f t="shared" si="534"/>
        <v/>
      </c>
      <c r="U397" s="301" t="str">
        <f t="shared" si="507"/>
        <v/>
      </c>
      <c r="V397" s="302" t="str">
        <f t="shared" si="535"/>
        <v/>
      </c>
      <c r="W397" s="301" t="str">
        <f t="shared" si="508"/>
        <v/>
      </c>
      <c r="X397" s="302" t="str">
        <f t="shared" si="536"/>
        <v/>
      </c>
      <c r="Y397" s="301" t="str">
        <f t="shared" si="509"/>
        <v/>
      </c>
      <c r="Z397" s="302" t="str">
        <f t="shared" si="537"/>
        <v/>
      </c>
      <c r="AA397" s="301" t="str">
        <f t="shared" si="510"/>
        <v/>
      </c>
      <c r="AB397" s="302" t="str">
        <f t="shared" si="538"/>
        <v/>
      </c>
      <c r="AC397" s="301" t="str">
        <f t="shared" si="511"/>
        <v/>
      </c>
      <c r="AD397" s="302" t="str">
        <f t="shared" si="539"/>
        <v/>
      </c>
      <c r="AE397" s="301" t="str">
        <f t="shared" si="512"/>
        <v/>
      </c>
      <c r="AF397" s="302" t="str">
        <f t="shared" si="540"/>
        <v/>
      </c>
      <c r="AG397" s="301" t="str">
        <f t="shared" si="513"/>
        <v/>
      </c>
      <c r="AH397" s="302" t="str">
        <f t="shared" si="541"/>
        <v/>
      </c>
      <c r="AI397" s="301" t="str">
        <f t="shared" si="514"/>
        <v/>
      </c>
      <c r="AJ397" s="302" t="str">
        <f t="shared" si="542"/>
        <v/>
      </c>
      <c r="AK397" s="301" t="str">
        <f t="shared" si="515"/>
        <v/>
      </c>
      <c r="AL397" s="302" t="str">
        <f t="shared" si="543"/>
        <v/>
      </c>
      <c r="AM397" s="301" t="str">
        <f t="shared" si="516"/>
        <v/>
      </c>
      <c r="AN397" s="302" t="str">
        <f t="shared" si="544"/>
        <v/>
      </c>
      <c r="AO397" s="301" t="str">
        <f t="shared" si="517"/>
        <v/>
      </c>
      <c r="AP397" s="302" t="str">
        <f t="shared" si="545"/>
        <v/>
      </c>
      <c r="AQ397" s="301" t="str">
        <f t="shared" si="518"/>
        <v/>
      </c>
      <c r="AR397" s="302" t="str">
        <f t="shared" si="546"/>
        <v/>
      </c>
      <c r="AS397" s="301" t="str">
        <f t="shared" si="519"/>
        <v/>
      </c>
      <c r="AT397" s="302" t="str">
        <f t="shared" si="547"/>
        <v/>
      </c>
      <c r="AU397" s="301" t="str">
        <f t="shared" si="520"/>
        <v/>
      </c>
      <c r="AV397" s="302" t="str">
        <f t="shared" si="548"/>
        <v/>
      </c>
      <c r="AW397" s="301" t="str">
        <f t="shared" si="521"/>
        <v/>
      </c>
      <c r="AX397" s="302" t="str">
        <f t="shared" si="549"/>
        <v/>
      </c>
      <c r="AY397" s="301" t="str">
        <f t="shared" si="522"/>
        <v/>
      </c>
      <c r="AZ397" s="302" t="str">
        <f t="shared" si="550"/>
        <v/>
      </c>
      <c r="BA397" s="301" t="str">
        <f t="shared" si="523"/>
        <v/>
      </c>
      <c r="BB397" s="302" t="str">
        <f t="shared" si="551"/>
        <v/>
      </c>
      <c r="BC397" s="301" t="str">
        <f t="shared" si="524"/>
        <v/>
      </c>
      <c r="BD397" s="302" t="str">
        <f t="shared" si="552"/>
        <v/>
      </c>
      <c r="BE397" s="301" t="str">
        <f t="shared" si="525"/>
        <v/>
      </c>
    </row>
    <row r="398" spans="1:57" ht="24.75" hidden="1" customHeight="1">
      <c r="A398" s="242">
        <f t="shared" si="473"/>
        <v>263</v>
      </c>
      <c r="B398" s="475"/>
      <c r="C398" s="474" t="str">
        <f t="shared" si="498"/>
        <v/>
      </c>
      <c r="D398" s="302" t="str">
        <f t="shared" ca="1" si="526"/>
        <v/>
      </c>
      <c r="E398" s="301" t="str">
        <f t="shared" si="499"/>
        <v/>
      </c>
      <c r="F398" s="302" t="str">
        <f t="shared" ca="1" si="527"/>
        <v/>
      </c>
      <c r="G398" s="301" t="str">
        <f t="shared" si="500"/>
        <v/>
      </c>
      <c r="H398" s="302" t="str">
        <f t="shared" ca="1" si="528"/>
        <v/>
      </c>
      <c r="I398" s="301" t="str">
        <f t="shared" si="501"/>
        <v/>
      </c>
      <c r="J398" s="302" t="str">
        <f t="shared" ca="1" si="529"/>
        <v/>
      </c>
      <c r="K398" s="301" t="str">
        <f t="shared" si="502"/>
        <v/>
      </c>
      <c r="L398" s="302" t="str">
        <f t="shared" ca="1" si="530"/>
        <v/>
      </c>
      <c r="M398" s="301" t="str">
        <f t="shared" si="503"/>
        <v/>
      </c>
      <c r="N398" s="302" t="str">
        <f t="shared" ca="1" si="531"/>
        <v/>
      </c>
      <c r="O398" s="301" t="str">
        <f t="shared" si="504"/>
        <v/>
      </c>
      <c r="P398" s="302" t="str">
        <f t="shared" ca="1" si="532"/>
        <v/>
      </c>
      <c r="Q398" s="301" t="str">
        <f t="shared" si="505"/>
        <v/>
      </c>
      <c r="R398" s="302" t="str">
        <f t="shared" ca="1" si="533"/>
        <v/>
      </c>
      <c r="S398" s="301" t="str">
        <f t="shared" si="506"/>
        <v/>
      </c>
      <c r="T398" s="302" t="str">
        <f t="shared" si="534"/>
        <v/>
      </c>
      <c r="U398" s="301" t="str">
        <f t="shared" si="507"/>
        <v/>
      </c>
      <c r="V398" s="302" t="str">
        <f t="shared" si="535"/>
        <v/>
      </c>
      <c r="W398" s="301" t="str">
        <f t="shared" si="508"/>
        <v/>
      </c>
      <c r="X398" s="302" t="str">
        <f t="shared" si="536"/>
        <v/>
      </c>
      <c r="Y398" s="301" t="str">
        <f t="shared" si="509"/>
        <v/>
      </c>
      <c r="Z398" s="302" t="str">
        <f t="shared" si="537"/>
        <v/>
      </c>
      <c r="AA398" s="301" t="str">
        <f t="shared" si="510"/>
        <v/>
      </c>
      <c r="AB398" s="302" t="str">
        <f t="shared" si="538"/>
        <v/>
      </c>
      <c r="AC398" s="301" t="str">
        <f t="shared" si="511"/>
        <v/>
      </c>
      <c r="AD398" s="302" t="str">
        <f t="shared" si="539"/>
        <v/>
      </c>
      <c r="AE398" s="301" t="str">
        <f t="shared" si="512"/>
        <v/>
      </c>
      <c r="AF398" s="302" t="str">
        <f t="shared" si="540"/>
        <v/>
      </c>
      <c r="AG398" s="301" t="str">
        <f t="shared" si="513"/>
        <v/>
      </c>
      <c r="AH398" s="302" t="str">
        <f t="shared" si="541"/>
        <v/>
      </c>
      <c r="AI398" s="301" t="str">
        <f t="shared" si="514"/>
        <v/>
      </c>
      <c r="AJ398" s="302" t="str">
        <f t="shared" si="542"/>
        <v/>
      </c>
      <c r="AK398" s="301" t="str">
        <f t="shared" si="515"/>
        <v/>
      </c>
      <c r="AL398" s="302" t="str">
        <f t="shared" si="543"/>
        <v/>
      </c>
      <c r="AM398" s="301" t="str">
        <f t="shared" si="516"/>
        <v/>
      </c>
      <c r="AN398" s="302" t="str">
        <f t="shared" si="544"/>
        <v/>
      </c>
      <c r="AO398" s="301" t="str">
        <f t="shared" si="517"/>
        <v/>
      </c>
      <c r="AP398" s="302" t="str">
        <f t="shared" si="545"/>
        <v/>
      </c>
      <c r="AQ398" s="301" t="str">
        <f t="shared" si="518"/>
        <v/>
      </c>
      <c r="AR398" s="302" t="str">
        <f t="shared" si="546"/>
        <v/>
      </c>
      <c r="AS398" s="301" t="str">
        <f t="shared" si="519"/>
        <v/>
      </c>
      <c r="AT398" s="302" t="str">
        <f t="shared" si="547"/>
        <v/>
      </c>
      <c r="AU398" s="301" t="str">
        <f t="shared" si="520"/>
        <v/>
      </c>
      <c r="AV398" s="302" t="str">
        <f t="shared" si="548"/>
        <v/>
      </c>
      <c r="AW398" s="301" t="str">
        <f t="shared" si="521"/>
        <v/>
      </c>
      <c r="AX398" s="302" t="str">
        <f t="shared" si="549"/>
        <v/>
      </c>
      <c r="AY398" s="301" t="str">
        <f t="shared" si="522"/>
        <v/>
      </c>
      <c r="AZ398" s="302" t="str">
        <f t="shared" si="550"/>
        <v/>
      </c>
      <c r="BA398" s="301" t="str">
        <f t="shared" si="523"/>
        <v/>
      </c>
      <c r="BB398" s="302" t="str">
        <f t="shared" si="551"/>
        <v/>
      </c>
      <c r="BC398" s="301" t="str">
        <f t="shared" si="524"/>
        <v/>
      </c>
      <c r="BD398" s="302" t="str">
        <f t="shared" si="552"/>
        <v/>
      </c>
      <c r="BE398" s="301" t="str">
        <f t="shared" si="525"/>
        <v/>
      </c>
    </row>
    <row r="399" spans="1:57" ht="24.75" hidden="1" customHeight="1">
      <c r="A399" s="242">
        <f t="shared" si="473"/>
        <v>264</v>
      </c>
      <c r="B399" s="475"/>
      <c r="C399" s="474" t="str">
        <f t="shared" si="498"/>
        <v/>
      </c>
      <c r="D399" s="302" t="str">
        <f t="shared" ca="1" si="526"/>
        <v/>
      </c>
      <c r="E399" s="301" t="str">
        <f t="shared" si="499"/>
        <v/>
      </c>
      <c r="F399" s="302" t="str">
        <f t="shared" ca="1" si="527"/>
        <v/>
      </c>
      <c r="G399" s="301" t="str">
        <f t="shared" si="500"/>
        <v/>
      </c>
      <c r="H399" s="302" t="str">
        <f t="shared" ca="1" si="528"/>
        <v/>
      </c>
      <c r="I399" s="301" t="str">
        <f t="shared" si="501"/>
        <v/>
      </c>
      <c r="J399" s="302" t="str">
        <f t="shared" ca="1" si="529"/>
        <v/>
      </c>
      <c r="K399" s="301" t="str">
        <f t="shared" si="502"/>
        <v/>
      </c>
      <c r="L399" s="302" t="str">
        <f t="shared" ca="1" si="530"/>
        <v/>
      </c>
      <c r="M399" s="301" t="str">
        <f t="shared" si="503"/>
        <v/>
      </c>
      <c r="N399" s="302" t="str">
        <f t="shared" ca="1" si="531"/>
        <v/>
      </c>
      <c r="O399" s="301" t="str">
        <f t="shared" si="504"/>
        <v/>
      </c>
      <c r="P399" s="302" t="str">
        <f t="shared" ca="1" si="532"/>
        <v/>
      </c>
      <c r="Q399" s="301" t="str">
        <f t="shared" si="505"/>
        <v/>
      </c>
      <c r="R399" s="302" t="str">
        <f t="shared" ca="1" si="533"/>
        <v/>
      </c>
      <c r="S399" s="301" t="str">
        <f t="shared" si="506"/>
        <v/>
      </c>
      <c r="T399" s="302" t="str">
        <f t="shared" si="534"/>
        <v/>
      </c>
      <c r="U399" s="301" t="str">
        <f t="shared" si="507"/>
        <v/>
      </c>
      <c r="V399" s="302" t="str">
        <f t="shared" si="535"/>
        <v/>
      </c>
      <c r="W399" s="301" t="str">
        <f t="shared" si="508"/>
        <v/>
      </c>
      <c r="X399" s="302" t="str">
        <f t="shared" si="536"/>
        <v/>
      </c>
      <c r="Y399" s="301" t="str">
        <f t="shared" si="509"/>
        <v/>
      </c>
      <c r="Z399" s="302" t="str">
        <f t="shared" si="537"/>
        <v/>
      </c>
      <c r="AA399" s="301" t="str">
        <f t="shared" si="510"/>
        <v/>
      </c>
      <c r="AB399" s="302" t="str">
        <f t="shared" si="538"/>
        <v/>
      </c>
      <c r="AC399" s="301" t="str">
        <f t="shared" si="511"/>
        <v/>
      </c>
      <c r="AD399" s="302" t="str">
        <f t="shared" si="539"/>
        <v/>
      </c>
      <c r="AE399" s="301" t="str">
        <f t="shared" si="512"/>
        <v/>
      </c>
      <c r="AF399" s="302" t="str">
        <f t="shared" si="540"/>
        <v/>
      </c>
      <c r="AG399" s="301" t="str">
        <f t="shared" si="513"/>
        <v/>
      </c>
      <c r="AH399" s="302" t="str">
        <f t="shared" si="541"/>
        <v/>
      </c>
      <c r="AI399" s="301" t="str">
        <f t="shared" si="514"/>
        <v/>
      </c>
      <c r="AJ399" s="302" t="str">
        <f t="shared" si="542"/>
        <v/>
      </c>
      <c r="AK399" s="301" t="str">
        <f t="shared" si="515"/>
        <v/>
      </c>
      <c r="AL399" s="302" t="str">
        <f t="shared" si="543"/>
        <v/>
      </c>
      <c r="AM399" s="301" t="str">
        <f t="shared" si="516"/>
        <v/>
      </c>
      <c r="AN399" s="302" t="str">
        <f t="shared" si="544"/>
        <v/>
      </c>
      <c r="AO399" s="301" t="str">
        <f t="shared" si="517"/>
        <v/>
      </c>
      <c r="AP399" s="302" t="str">
        <f t="shared" si="545"/>
        <v/>
      </c>
      <c r="AQ399" s="301" t="str">
        <f t="shared" si="518"/>
        <v/>
      </c>
      <c r="AR399" s="302" t="str">
        <f t="shared" si="546"/>
        <v/>
      </c>
      <c r="AS399" s="301" t="str">
        <f t="shared" si="519"/>
        <v/>
      </c>
      <c r="AT399" s="302" t="str">
        <f t="shared" si="547"/>
        <v/>
      </c>
      <c r="AU399" s="301" t="str">
        <f t="shared" si="520"/>
        <v/>
      </c>
      <c r="AV399" s="302" t="str">
        <f t="shared" si="548"/>
        <v/>
      </c>
      <c r="AW399" s="301" t="str">
        <f t="shared" si="521"/>
        <v/>
      </c>
      <c r="AX399" s="302" t="str">
        <f t="shared" si="549"/>
        <v/>
      </c>
      <c r="AY399" s="301" t="str">
        <f t="shared" si="522"/>
        <v/>
      </c>
      <c r="AZ399" s="302" t="str">
        <f t="shared" si="550"/>
        <v/>
      </c>
      <c r="BA399" s="301" t="str">
        <f t="shared" si="523"/>
        <v/>
      </c>
      <c r="BB399" s="302" t="str">
        <f t="shared" si="551"/>
        <v/>
      </c>
      <c r="BC399" s="301" t="str">
        <f t="shared" si="524"/>
        <v/>
      </c>
      <c r="BD399" s="302" t="str">
        <f t="shared" si="552"/>
        <v/>
      </c>
      <c r="BE399" s="301" t="str">
        <f t="shared" si="525"/>
        <v/>
      </c>
    </row>
    <row r="400" spans="1:57" ht="24.75" hidden="1" customHeight="1">
      <c r="A400" s="242">
        <f t="shared" si="473"/>
        <v>265</v>
      </c>
      <c r="B400" s="475"/>
      <c r="C400" s="474" t="str">
        <f t="shared" si="498"/>
        <v/>
      </c>
      <c r="D400" s="302" t="str">
        <f t="shared" ca="1" si="526"/>
        <v/>
      </c>
      <c r="E400" s="301" t="str">
        <f t="shared" si="499"/>
        <v/>
      </c>
      <c r="F400" s="302" t="str">
        <f t="shared" ca="1" si="527"/>
        <v/>
      </c>
      <c r="G400" s="301" t="str">
        <f t="shared" si="500"/>
        <v/>
      </c>
      <c r="H400" s="302" t="str">
        <f t="shared" ca="1" si="528"/>
        <v/>
      </c>
      <c r="I400" s="301" t="str">
        <f t="shared" si="501"/>
        <v/>
      </c>
      <c r="J400" s="302" t="str">
        <f t="shared" ca="1" si="529"/>
        <v/>
      </c>
      <c r="K400" s="301" t="str">
        <f t="shared" si="502"/>
        <v/>
      </c>
      <c r="L400" s="302" t="str">
        <f t="shared" ca="1" si="530"/>
        <v/>
      </c>
      <c r="M400" s="301" t="str">
        <f t="shared" si="503"/>
        <v/>
      </c>
      <c r="N400" s="302" t="str">
        <f t="shared" ca="1" si="531"/>
        <v/>
      </c>
      <c r="O400" s="301" t="str">
        <f t="shared" si="504"/>
        <v/>
      </c>
      <c r="P400" s="302" t="str">
        <f t="shared" ca="1" si="532"/>
        <v/>
      </c>
      <c r="Q400" s="301" t="str">
        <f t="shared" si="505"/>
        <v/>
      </c>
      <c r="R400" s="302" t="str">
        <f t="shared" ca="1" si="533"/>
        <v/>
      </c>
      <c r="S400" s="301" t="str">
        <f t="shared" si="506"/>
        <v/>
      </c>
      <c r="T400" s="302" t="str">
        <f t="shared" si="534"/>
        <v/>
      </c>
      <c r="U400" s="301" t="str">
        <f t="shared" si="507"/>
        <v/>
      </c>
      <c r="V400" s="302" t="str">
        <f t="shared" si="535"/>
        <v/>
      </c>
      <c r="W400" s="301" t="str">
        <f t="shared" si="508"/>
        <v/>
      </c>
      <c r="X400" s="302" t="str">
        <f t="shared" si="536"/>
        <v/>
      </c>
      <c r="Y400" s="301" t="str">
        <f t="shared" si="509"/>
        <v/>
      </c>
      <c r="Z400" s="302" t="str">
        <f t="shared" si="537"/>
        <v/>
      </c>
      <c r="AA400" s="301" t="str">
        <f t="shared" si="510"/>
        <v/>
      </c>
      <c r="AB400" s="302" t="str">
        <f t="shared" si="538"/>
        <v/>
      </c>
      <c r="AC400" s="301" t="str">
        <f t="shared" si="511"/>
        <v/>
      </c>
      <c r="AD400" s="302" t="str">
        <f t="shared" si="539"/>
        <v/>
      </c>
      <c r="AE400" s="301" t="str">
        <f t="shared" si="512"/>
        <v/>
      </c>
      <c r="AF400" s="302" t="str">
        <f t="shared" si="540"/>
        <v/>
      </c>
      <c r="AG400" s="301" t="str">
        <f t="shared" si="513"/>
        <v/>
      </c>
      <c r="AH400" s="302" t="str">
        <f t="shared" si="541"/>
        <v/>
      </c>
      <c r="AI400" s="301" t="str">
        <f t="shared" si="514"/>
        <v/>
      </c>
      <c r="AJ400" s="302" t="str">
        <f t="shared" si="542"/>
        <v/>
      </c>
      <c r="AK400" s="301" t="str">
        <f t="shared" si="515"/>
        <v/>
      </c>
      <c r="AL400" s="302" t="str">
        <f t="shared" si="543"/>
        <v/>
      </c>
      <c r="AM400" s="301" t="str">
        <f t="shared" si="516"/>
        <v/>
      </c>
      <c r="AN400" s="302" t="str">
        <f t="shared" si="544"/>
        <v/>
      </c>
      <c r="AO400" s="301" t="str">
        <f t="shared" si="517"/>
        <v/>
      </c>
      <c r="AP400" s="302" t="str">
        <f t="shared" si="545"/>
        <v/>
      </c>
      <c r="AQ400" s="301" t="str">
        <f t="shared" si="518"/>
        <v/>
      </c>
      <c r="AR400" s="302" t="str">
        <f t="shared" si="546"/>
        <v/>
      </c>
      <c r="AS400" s="301" t="str">
        <f t="shared" si="519"/>
        <v/>
      </c>
      <c r="AT400" s="302" t="str">
        <f t="shared" si="547"/>
        <v/>
      </c>
      <c r="AU400" s="301" t="str">
        <f t="shared" si="520"/>
        <v/>
      </c>
      <c r="AV400" s="302" t="str">
        <f t="shared" si="548"/>
        <v/>
      </c>
      <c r="AW400" s="301" t="str">
        <f t="shared" si="521"/>
        <v/>
      </c>
      <c r="AX400" s="302" t="str">
        <f t="shared" si="549"/>
        <v/>
      </c>
      <c r="AY400" s="301" t="str">
        <f t="shared" si="522"/>
        <v/>
      </c>
      <c r="AZ400" s="302" t="str">
        <f t="shared" si="550"/>
        <v/>
      </c>
      <c r="BA400" s="301" t="str">
        <f t="shared" si="523"/>
        <v/>
      </c>
      <c r="BB400" s="302" t="str">
        <f t="shared" si="551"/>
        <v/>
      </c>
      <c r="BC400" s="301" t="str">
        <f t="shared" si="524"/>
        <v/>
      </c>
      <c r="BD400" s="302" t="str">
        <f t="shared" si="552"/>
        <v/>
      </c>
      <c r="BE400" s="301" t="str">
        <f t="shared" si="525"/>
        <v/>
      </c>
    </row>
    <row r="401" spans="1:57" ht="24.75" hidden="1" customHeight="1">
      <c r="A401" s="242">
        <f t="shared" si="473"/>
        <v>266</v>
      </c>
      <c r="B401" s="475"/>
      <c r="C401" s="474" t="str">
        <f t="shared" si="498"/>
        <v/>
      </c>
      <c r="D401" s="302" t="str">
        <f t="shared" ca="1" si="526"/>
        <v/>
      </c>
      <c r="E401" s="301" t="str">
        <f t="shared" si="499"/>
        <v/>
      </c>
      <c r="F401" s="302" t="str">
        <f t="shared" ca="1" si="527"/>
        <v/>
      </c>
      <c r="G401" s="301" t="str">
        <f t="shared" si="500"/>
        <v/>
      </c>
      <c r="H401" s="302" t="str">
        <f t="shared" ca="1" si="528"/>
        <v/>
      </c>
      <c r="I401" s="301" t="str">
        <f t="shared" si="501"/>
        <v/>
      </c>
      <c r="J401" s="302" t="str">
        <f t="shared" ca="1" si="529"/>
        <v/>
      </c>
      <c r="K401" s="301" t="str">
        <f t="shared" si="502"/>
        <v/>
      </c>
      <c r="L401" s="302" t="str">
        <f t="shared" ca="1" si="530"/>
        <v/>
      </c>
      <c r="M401" s="301" t="str">
        <f t="shared" si="503"/>
        <v/>
      </c>
      <c r="N401" s="302" t="str">
        <f t="shared" ca="1" si="531"/>
        <v/>
      </c>
      <c r="O401" s="301" t="str">
        <f t="shared" si="504"/>
        <v/>
      </c>
      <c r="P401" s="302" t="str">
        <f t="shared" ca="1" si="532"/>
        <v/>
      </c>
      <c r="Q401" s="301" t="str">
        <f t="shared" si="505"/>
        <v/>
      </c>
      <c r="R401" s="302" t="str">
        <f t="shared" ca="1" si="533"/>
        <v/>
      </c>
      <c r="S401" s="301" t="str">
        <f t="shared" si="506"/>
        <v/>
      </c>
      <c r="T401" s="302" t="str">
        <f t="shared" si="534"/>
        <v/>
      </c>
      <c r="U401" s="301" t="str">
        <f t="shared" si="507"/>
        <v/>
      </c>
      <c r="V401" s="302" t="str">
        <f t="shared" si="535"/>
        <v/>
      </c>
      <c r="W401" s="301" t="str">
        <f t="shared" si="508"/>
        <v/>
      </c>
      <c r="X401" s="302" t="str">
        <f t="shared" si="536"/>
        <v/>
      </c>
      <c r="Y401" s="301" t="str">
        <f t="shared" si="509"/>
        <v/>
      </c>
      <c r="Z401" s="302" t="str">
        <f t="shared" si="537"/>
        <v/>
      </c>
      <c r="AA401" s="301" t="str">
        <f t="shared" si="510"/>
        <v/>
      </c>
      <c r="AB401" s="302" t="str">
        <f t="shared" si="538"/>
        <v/>
      </c>
      <c r="AC401" s="301" t="str">
        <f t="shared" si="511"/>
        <v/>
      </c>
      <c r="AD401" s="302" t="str">
        <f t="shared" si="539"/>
        <v/>
      </c>
      <c r="AE401" s="301" t="str">
        <f t="shared" si="512"/>
        <v/>
      </c>
      <c r="AF401" s="302" t="str">
        <f t="shared" si="540"/>
        <v/>
      </c>
      <c r="AG401" s="301" t="str">
        <f t="shared" si="513"/>
        <v/>
      </c>
      <c r="AH401" s="302" t="str">
        <f t="shared" si="541"/>
        <v/>
      </c>
      <c r="AI401" s="301" t="str">
        <f t="shared" si="514"/>
        <v/>
      </c>
      <c r="AJ401" s="302" t="str">
        <f t="shared" si="542"/>
        <v/>
      </c>
      <c r="AK401" s="301" t="str">
        <f t="shared" si="515"/>
        <v/>
      </c>
      <c r="AL401" s="302" t="str">
        <f t="shared" si="543"/>
        <v/>
      </c>
      <c r="AM401" s="301" t="str">
        <f t="shared" si="516"/>
        <v/>
      </c>
      <c r="AN401" s="302" t="str">
        <f t="shared" si="544"/>
        <v/>
      </c>
      <c r="AO401" s="301" t="str">
        <f t="shared" si="517"/>
        <v/>
      </c>
      <c r="AP401" s="302" t="str">
        <f t="shared" si="545"/>
        <v/>
      </c>
      <c r="AQ401" s="301" t="str">
        <f t="shared" si="518"/>
        <v/>
      </c>
      <c r="AR401" s="302" t="str">
        <f t="shared" si="546"/>
        <v/>
      </c>
      <c r="AS401" s="301" t="str">
        <f t="shared" si="519"/>
        <v/>
      </c>
      <c r="AT401" s="302" t="str">
        <f t="shared" si="547"/>
        <v/>
      </c>
      <c r="AU401" s="301" t="str">
        <f t="shared" si="520"/>
        <v/>
      </c>
      <c r="AV401" s="302" t="str">
        <f t="shared" si="548"/>
        <v/>
      </c>
      <c r="AW401" s="301" t="str">
        <f t="shared" si="521"/>
        <v/>
      </c>
      <c r="AX401" s="302" t="str">
        <f t="shared" si="549"/>
        <v/>
      </c>
      <c r="AY401" s="301" t="str">
        <f t="shared" si="522"/>
        <v/>
      </c>
      <c r="AZ401" s="302" t="str">
        <f t="shared" si="550"/>
        <v/>
      </c>
      <c r="BA401" s="301" t="str">
        <f t="shared" si="523"/>
        <v/>
      </c>
      <c r="BB401" s="302" t="str">
        <f t="shared" si="551"/>
        <v/>
      </c>
      <c r="BC401" s="301" t="str">
        <f t="shared" si="524"/>
        <v/>
      </c>
      <c r="BD401" s="302" t="str">
        <f t="shared" si="552"/>
        <v/>
      </c>
      <c r="BE401" s="301" t="str">
        <f t="shared" si="525"/>
        <v/>
      </c>
    </row>
    <row r="402" spans="1:57" ht="24.75" hidden="1" customHeight="1">
      <c r="A402" s="242">
        <f t="shared" si="473"/>
        <v>267</v>
      </c>
      <c r="B402" s="475"/>
      <c r="C402" s="474" t="str">
        <f t="shared" si="498"/>
        <v/>
      </c>
      <c r="D402" s="302" t="str">
        <f t="shared" ca="1" si="526"/>
        <v/>
      </c>
      <c r="E402" s="301" t="str">
        <f t="shared" si="499"/>
        <v/>
      </c>
      <c r="F402" s="302" t="str">
        <f t="shared" ca="1" si="527"/>
        <v/>
      </c>
      <c r="G402" s="301" t="str">
        <f t="shared" si="500"/>
        <v/>
      </c>
      <c r="H402" s="302" t="str">
        <f t="shared" ca="1" si="528"/>
        <v/>
      </c>
      <c r="I402" s="301" t="str">
        <f t="shared" si="501"/>
        <v/>
      </c>
      <c r="J402" s="302" t="str">
        <f t="shared" ca="1" si="529"/>
        <v/>
      </c>
      <c r="K402" s="301" t="str">
        <f t="shared" si="502"/>
        <v/>
      </c>
      <c r="L402" s="302" t="str">
        <f t="shared" ca="1" si="530"/>
        <v/>
      </c>
      <c r="M402" s="301" t="str">
        <f t="shared" si="503"/>
        <v/>
      </c>
      <c r="N402" s="302" t="str">
        <f t="shared" ca="1" si="531"/>
        <v/>
      </c>
      <c r="O402" s="301" t="str">
        <f t="shared" si="504"/>
        <v/>
      </c>
      <c r="P402" s="302" t="str">
        <f t="shared" ca="1" si="532"/>
        <v/>
      </c>
      <c r="Q402" s="301" t="str">
        <f t="shared" si="505"/>
        <v/>
      </c>
      <c r="R402" s="302" t="str">
        <f t="shared" ca="1" si="533"/>
        <v/>
      </c>
      <c r="S402" s="301" t="str">
        <f t="shared" si="506"/>
        <v/>
      </c>
      <c r="T402" s="302" t="str">
        <f t="shared" si="534"/>
        <v/>
      </c>
      <c r="U402" s="301" t="str">
        <f t="shared" si="507"/>
        <v/>
      </c>
      <c r="V402" s="302" t="str">
        <f t="shared" si="535"/>
        <v/>
      </c>
      <c r="W402" s="301" t="str">
        <f t="shared" si="508"/>
        <v/>
      </c>
      <c r="X402" s="302" t="str">
        <f t="shared" si="536"/>
        <v/>
      </c>
      <c r="Y402" s="301" t="str">
        <f t="shared" si="509"/>
        <v/>
      </c>
      <c r="Z402" s="302" t="str">
        <f t="shared" si="537"/>
        <v/>
      </c>
      <c r="AA402" s="301" t="str">
        <f t="shared" si="510"/>
        <v/>
      </c>
      <c r="AB402" s="302" t="str">
        <f t="shared" si="538"/>
        <v/>
      </c>
      <c r="AC402" s="301" t="str">
        <f t="shared" si="511"/>
        <v/>
      </c>
      <c r="AD402" s="302" t="str">
        <f t="shared" si="539"/>
        <v/>
      </c>
      <c r="AE402" s="301" t="str">
        <f t="shared" si="512"/>
        <v/>
      </c>
      <c r="AF402" s="302" t="str">
        <f t="shared" si="540"/>
        <v/>
      </c>
      <c r="AG402" s="301" t="str">
        <f t="shared" si="513"/>
        <v/>
      </c>
      <c r="AH402" s="302" t="str">
        <f t="shared" si="541"/>
        <v/>
      </c>
      <c r="AI402" s="301" t="str">
        <f t="shared" si="514"/>
        <v/>
      </c>
      <c r="AJ402" s="302" t="str">
        <f t="shared" si="542"/>
        <v/>
      </c>
      <c r="AK402" s="301" t="str">
        <f t="shared" si="515"/>
        <v/>
      </c>
      <c r="AL402" s="302" t="str">
        <f t="shared" si="543"/>
        <v/>
      </c>
      <c r="AM402" s="301" t="str">
        <f t="shared" si="516"/>
        <v/>
      </c>
      <c r="AN402" s="302" t="str">
        <f t="shared" si="544"/>
        <v/>
      </c>
      <c r="AO402" s="301" t="str">
        <f t="shared" si="517"/>
        <v/>
      </c>
      <c r="AP402" s="302" t="str">
        <f t="shared" si="545"/>
        <v/>
      </c>
      <c r="AQ402" s="301" t="str">
        <f t="shared" si="518"/>
        <v/>
      </c>
      <c r="AR402" s="302" t="str">
        <f t="shared" si="546"/>
        <v/>
      </c>
      <c r="AS402" s="301" t="str">
        <f t="shared" si="519"/>
        <v/>
      </c>
      <c r="AT402" s="302" t="str">
        <f t="shared" si="547"/>
        <v/>
      </c>
      <c r="AU402" s="301" t="str">
        <f t="shared" si="520"/>
        <v/>
      </c>
      <c r="AV402" s="302" t="str">
        <f t="shared" si="548"/>
        <v/>
      </c>
      <c r="AW402" s="301" t="str">
        <f t="shared" si="521"/>
        <v/>
      </c>
      <c r="AX402" s="302" t="str">
        <f t="shared" si="549"/>
        <v/>
      </c>
      <c r="AY402" s="301" t="str">
        <f t="shared" si="522"/>
        <v/>
      </c>
      <c r="AZ402" s="302" t="str">
        <f t="shared" si="550"/>
        <v/>
      </c>
      <c r="BA402" s="301" t="str">
        <f t="shared" si="523"/>
        <v/>
      </c>
      <c r="BB402" s="302" t="str">
        <f t="shared" si="551"/>
        <v/>
      </c>
      <c r="BC402" s="301" t="str">
        <f t="shared" si="524"/>
        <v/>
      </c>
      <c r="BD402" s="302" t="str">
        <f t="shared" si="552"/>
        <v/>
      </c>
      <c r="BE402" s="301" t="str">
        <f t="shared" si="525"/>
        <v/>
      </c>
    </row>
    <row r="403" spans="1:57" ht="24.75" hidden="1" customHeight="1">
      <c r="A403" s="242">
        <f t="shared" ref="A403:A437" si="553">+A402+1</f>
        <v>268</v>
      </c>
      <c r="B403" s="475"/>
      <c r="C403" s="474" t="str">
        <f t="shared" si="498"/>
        <v/>
      </c>
      <c r="D403" s="302" t="str">
        <f t="shared" ca="1" si="526"/>
        <v/>
      </c>
      <c r="E403" s="301" t="str">
        <f t="shared" si="499"/>
        <v/>
      </c>
      <c r="F403" s="302" t="str">
        <f t="shared" ca="1" si="527"/>
        <v/>
      </c>
      <c r="G403" s="301" t="str">
        <f t="shared" si="500"/>
        <v/>
      </c>
      <c r="H403" s="302" t="str">
        <f t="shared" ca="1" si="528"/>
        <v/>
      </c>
      <c r="I403" s="301" t="str">
        <f t="shared" si="501"/>
        <v/>
      </c>
      <c r="J403" s="302" t="str">
        <f t="shared" ca="1" si="529"/>
        <v/>
      </c>
      <c r="K403" s="301" t="str">
        <f t="shared" si="502"/>
        <v/>
      </c>
      <c r="L403" s="302" t="str">
        <f t="shared" ca="1" si="530"/>
        <v/>
      </c>
      <c r="M403" s="301" t="str">
        <f t="shared" si="503"/>
        <v/>
      </c>
      <c r="N403" s="302" t="str">
        <f t="shared" ca="1" si="531"/>
        <v/>
      </c>
      <c r="O403" s="301" t="str">
        <f t="shared" si="504"/>
        <v/>
      </c>
      <c r="P403" s="302" t="str">
        <f t="shared" ca="1" si="532"/>
        <v/>
      </c>
      <c r="Q403" s="301" t="str">
        <f t="shared" si="505"/>
        <v/>
      </c>
      <c r="R403" s="302" t="str">
        <f t="shared" ca="1" si="533"/>
        <v/>
      </c>
      <c r="S403" s="301" t="str">
        <f t="shared" si="506"/>
        <v/>
      </c>
      <c r="T403" s="302" t="str">
        <f t="shared" si="534"/>
        <v/>
      </c>
      <c r="U403" s="301" t="str">
        <f t="shared" si="507"/>
        <v/>
      </c>
      <c r="V403" s="302" t="str">
        <f t="shared" si="535"/>
        <v/>
      </c>
      <c r="W403" s="301" t="str">
        <f t="shared" si="508"/>
        <v/>
      </c>
      <c r="X403" s="302" t="str">
        <f t="shared" si="536"/>
        <v/>
      </c>
      <c r="Y403" s="301" t="str">
        <f t="shared" si="509"/>
        <v/>
      </c>
      <c r="Z403" s="302" t="str">
        <f t="shared" si="537"/>
        <v/>
      </c>
      <c r="AA403" s="301" t="str">
        <f t="shared" si="510"/>
        <v/>
      </c>
      <c r="AB403" s="302" t="str">
        <f t="shared" si="538"/>
        <v/>
      </c>
      <c r="AC403" s="301" t="str">
        <f t="shared" si="511"/>
        <v/>
      </c>
      <c r="AD403" s="302" t="str">
        <f t="shared" si="539"/>
        <v/>
      </c>
      <c r="AE403" s="301" t="str">
        <f t="shared" si="512"/>
        <v/>
      </c>
      <c r="AF403" s="302" t="str">
        <f t="shared" si="540"/>
        <v/>
      </c>
      <c r="AG403" s="301" t="str">
        <f t="shared" si="513"/>
        <v/>
      </c>
      <c r="AH403" s="302" t="str">
        <f t="shared" si="541"/>
        <v/>
      </c>
      <c r="AI403" s="301" t="str">
        <f t="shared" si="514"/>
        <v/>
      </c>
      <c r="AJ403" s="302" t="str">
        <f t="shared" si="542"/>
        <v/>
      </c>
      <c r="AK403" s="301" t="str">
        <f t="shared" si="515"/>
        <v/>
      </c>
      <c r="AL403" s="302" t="str">
        <f t="shared" si="543"/>
        <v/>
      </c>
      <c r="AM403" s="301" t="str">
        <f t="shared" si="516"/>
        <v/>
      </c>
      <c r="AN403" s="302" t="str">
        <f t="shared" si="544"/>
        <v/>
      </c>
      <c r="AO403" s="301" t="str">
        <f t="shared" si="517"/>
        <v/>
      </c>
      <c r="AP403" s="302" t="str">
        <f t="shared" si="545"/>
        <v/>
      </c>
      <c r="AQ403" s="301" t="str">
        <f t="shared" si="518"/>
        <v/>
      </c>
      <c r="AR403" s="302" t="str">
        <f t="shared" si="546"/>
        <v/>
      </c>
      <c r="AS403" s="301" t="str">
        <f t="shared" si="519"/>
        <v/>
      </c>
      <c r="AT403" s="302" t="str">
        <f t="shared" si="547"/>
        <v/>
      </c>
      <c r="AU403" s="301" t="str">
        <f t="shared" si="520"/>
        <v/>
      </c>
      <c r="AV403" s="302" t="str">
        <f t="shared" si="548"/>
        <v/>
      </c>
      <c r="AW403" s="301" t="str">
        <f t="shared" si="521"/>
        <v/>
      </c>
      <c r="AX403" s="302" t="str">
        <f t="shared" si="549"/>
        <v/>
      </c>
      <c r="AY403" s="301" t="str">
        <f t="shared" si="522"/>
        <v/>
      </c>
      <c r="AZ403" s="302" t="str">
        <f t="shared" si="550"/>
        <v/>
      </c>
      <c r="BA403" s="301" t="str">
        <f t="shared" si="523"/>
        <v/>
      </c>
      <c r="BB403" s="302" t="str">
        <f t="shared" si="551"/>
        <v/>
      </c>
      <c r="BC403" s="301" t="str">
        <f t="shared" si="524"/>
        <v/>
      </c>
      <c r="BD403" s="302" t="str">
        <f t="shared" si="552"/>
        <v/>
      </c>
      <c r="BE403" s="301" t="str">
        <f t="shared" si="525"/>
        <v/>
      </c>
    </row>
    <row r="404" spans="1:57" ht="24.75" hidden="1" customHeight="1">
      <c r="A404" s="242">
        <f t="shared" si="553"/>
        <v>269</v>
      </c>
      <c r="B404" s="475"/>
      <c r="C404" s="474" t="str">
        <f t="shared" si="498"/>
        <v/>
      </c>
      <c r="D404" s="302" t="str">
        <f t="shared" ca="1" si="526"/>
        <v/>
      </c>
      <c r="E404" s="301" t="str">
        <f t="shared" si="499"/>
        <v/>
      </c>
      <c r="F404" s="302" t="str">
        <f t="shared" ca="1" si="527"/>
        <v/>
      </c>
      <c r="G404" s="301" t="str">
        <f t="shared" si="500"/>
        <v/>
      </c>
      <c r="H404" s="302" t="str">
        <f t="shared" ca="1" si="528"/>
        <v/>
      </c>
      <c r="I404" s="301" t="str">
        <f t="shared" si="501"/>
        <v/>
      </c>
      <c r="J404" s="302" t="str">
        <f t="shared" ca="1" si="529"/>
        <v/>
      </c>
      <c r="K404" s="301" t="str">
        <f t="shared" si="502"/>
        <v/>
      </c>
      <c r="L404" s="302" t="str">
        <f t="shared" ca="1" si="530"/>
        <v/>
      </c>
      <c r="M404" s="301" t="str">
        <f t="shared" si="503"/>
        <v/>
      </c>
      <c r="N404" s="302" t="str">
        <f t="shared" ca="1" si="531"/>
        <v/>
      </c>
      <c r="O404" s="301" t="str">
        <f t="shared" si="504"/>
        <v/>
      </c>
      <c r="P404" s="302" t="str">
        <f t="shared" ca="1" si="532"/>
        <v/>
      </c>
      <c r="Q404" s="301" t="str">
        <f t="shared" si="505"/>
        <v/>
      </c>
      <c r="R404" s="302" t="str">
        <f t="shared" ca="1" si="533"/>
        <v/>
      </c>
      <c r="S404" s="301" t="str">
        <f t="shared" si="506"/>
        <v/>
      </c>
      <c r="T404" s="302" t="str">
        <f t="shared" si="534"/>
        <v/>
      </c>
      <c r="U404" s="301" t="str">
        <f t="shared" si="507"/>
        <v/>
      </c>
      <c r="V404" s="302" t="str">
        <f t="shared" si="535"/>
        <v/>
      </c>
      <c r="W404" s="301" t="str">
        <f t="shared" si="508"/>
        <v/>
      </c>
      <c r="X404" s="302" t="str">
        <f t="shared" si="536"/>
        <v/>
      </c>
      <c r="Y404" s="301" t="str">
        <f t="shared" si="509"/>
        <v/>
      </c>
      <c r="Z404" s="302" t="str">
        <f t="shared" si="537"/>
        <v/>
      </c>
      <c r="AA404" s="301" t="str">
        <f t="shared" si="510"/>
        <v/>
      </c>
      <c r="AB404" s="302" t="str">
        <f t="shared" si="538"/>
        <v/>
      </c>
      <c r="AC404" s="301" t="str">
        <f t="shared" si="511"/>
        <v/>
      </c>
      <c r="AD404" s="302" t="str">
        <f t="shared" si="539"/>
        <v/>
      </c>
      <c r="AE404" s="301" t="str">
        <f t="shared" si="512"/>
        <v/>
      </c>
      <c r="AF404" s="302" t="str">
        <f t="shared" si="540"/>
        <v/>
      </c>
      <c r="AG404" s="301" t="str">
        <f t="shared" si="513"/>
        <v/>
      </c>
      <c r="AH404" s="302" t="str">
        <f t="shared" si="541"/>
        <v/>
      </c>
      <c r="AI404" s="301" t="str">
        <f t="shared" si="514"/>
        <v/>
      </c>
      <c r="AJ404" s="302" t="str">
        <f t="shared" si="542"/>
        <v/>
      </c>
      <c r="AK404" s="301" t="str">
        <f t="shared" si="515"/>
        <v/>
      </c>
      <c r="AL404" s="302" t="str">
        <f t="shared" si="543"/>
        <v/>
      </c>
      <c r="AM404" s="301" t="str">
        <f t="shared" si="516"/>
        <v/>
      </c>
      <c r="AN404" s="302" t="str">
        <f t="shared" si="544"/>
        <v/>
      </c>
      <c r="AO404" s="301" t="str">
        <f t="shared" si="517"/>
        <v/>
      </c>
      <c r="AP404" s="302" t="str">
        <f t="shared" si="545"/>
        <v/>
      </c>
      <c r="AQ404" s="301" t="str">
        <f t="shared" si="518"/>
        <v/>
      </c>
      <c r="AR404" s="302" t="str">
        <f t="shared" si="546"/>
        <v/>
      </c>
      <c r="AS404" s="301" t="str">
        <f t="shared" si="519"/>
        <v/>
      </c>
      <c r="AT404" s="302" t="str">
        <f t="shared" si="547"/>
        <v/>
      </c>
      <c r="AU404" s="301" t="str">
        <f t="shared" si="520"/>
        <v/>
      </c>
      <c r="AV404" s="302" t="str">
        <f t="shared" si="548"/>
        <v/>
      </c>
      <c r="AW404" s="301" t="str">
        <f t="shared" si="521"/>
        <v/>
      </c>
      <c r="AX404" s="302" t="str">
        <f t="shared" si="549"/>
        <v/>
      </c>
      <c r="AY404" s="301" t="str">
        <f t="shared" si="522"/>
        <v/>
      </c>
      <c r="AZ404" s="302" t="str">
        <f t="shared" si="550"/>
        <v/>
      </c>
      <c r="BA404" s="301" t="str">
        <f t="shared" si="523"/>
        <v/>
      </c>
      <c r="BB404" s="302" t="str">
        <f t="shared" si="551"/>
        <v/>
      </c>
      <c r="BC404" s="301" t="str">
        <f t="shared" si="524"/>
        <v/>
      </c>
      <c r="BD404" s="302" t="str">
        <f t="shared" si="552"/>
        <v/>
      </c>
      <c r="BE404" s="301" t="str">
        <f t="shared" si="525"/>
        <v/>
      </c>
    </row>
    <row r="405" spans="1:57" ht="24.75" hidden="1" customHeight="1">
      <c r="A405" s="242">
        <f t="shared" si="553"/>
        <v>270</v>
      </c>
      <c r="B405" s="475"/>
      <c r="C405" s="474" t="str">
        <f t="shared" si="498"/>
        <v/>
      </c>
      <c r="D405" s="302" t="str">
        <f t="shared" ca="1" si="526"/>
        <v/>
      </c>
      <c r="E405" s="301" t="str">
        <f t="shared" si="499"/>
        <v/>
      </c>
      <c r="F405" s="302" t="str">
        <f t="shared" ca="1" si="527"/>
        <v/>
      </c>
      <c r="G405" s="301" t="str">
        <f t="shared" si="500"/>
        <v/>
      </c>
      <c r="H405" s="302" t="str">
        <f t="shared" ca="1" si="528"/>
        <v/>
      </c>
      <c r="I405" s="301" t="str">
        <f t="shared" si="501"/>
        <v/>
      </c>
      <c r="J405" s="302" t="str">
        <f t="shared" ca="1" si="529"/>
        <v/>
      </c>
      <c r="K405" s="301" t="str">
        <f t="shared" si="502"/>
        <v/>
      </c>
      <c r="L405" s="302" t="str">
        <f t="shared" ca="1" si="530"/>
        <v/>
      </c>
      <c r="M405" s="301" t="str">
        <f t="shared" si="503"/>
        <v/>
      </c>
      <c r="N405" s="302" t="str">
        <f t="shared" ca="1" si="531"/>
        <v/>
      </c>
      <c r="O405" s="301" t="str">
        <f t="shared" si="504"/>
        <v/>
      </c>
      <c r="P405" s="302" t="str">
        <f t="shared" ca="1" si="532"/>
        <v/>
      </c>
      <c r="Q405" s="301" t="str">
        <f t="shared" si="505"/>
        <v/>
      </c>
      <c r="R405" s="302" t="str">
        <f t="shared" ca="1" si="533"/>
        <v/>
      </c>
      <c r="S405" s="301" t="str">
        <f t="shared" si="506"/>
        <v/>
      </c>
      <c r="T405" s="302" t="str">
        <f t="shared" si="534"/>
        <v/>
      </c>
      <c r="U405" s="301" t="str">
        <f t="shared" si="507"/>
        <v/>
      </c>
      <c r="V405" s="302" t="str">
        <f t="shared" si="535"/>
        <v/>
      </c>
      <c r="W405" s="301" t="str">
        <f t="shared" si="508"/>
        <v/>
      </c>
      <c r="X405" s="302" t="str">
        <f t="shared" si="536"/>
        <v/>
      </c>
      <c r="Y405" s="301" t="str">
        <f t="shared" si="509"/>
        <v/>
      </c>
      <c r="Z405" s="302" t="str">
        <f t="shared" si="537"/>
        <v/>
      </c>
      <c r="AA405" s="301" t="str">
        <f t="shared" si="510"/>
        <v/>
      </c>
      <c r="AB405" s="302" t="str">
        <f t="shared" si="538"/>
        <v/>
      </c>
      <c r="AC405" s="301" t="str">
        <f t="shared" si="511"/>
        <v/>
      </c>
      <c r="AD405" s="302" t="str">
        <f t="shared" si="539"/>
        <v/>
      </c>
      <c r="AE405" s="301" t="str">
        <f t="shared" si="512"/>
        <v/>
      </c>
      <c r="AF405" s="302" t="str">
        <f t="shared" si="540"/>
        <v/>
      </c>
      <c r="AG405" s="301" t="str">
        <f t="shared" si="513"/>
        <v/>
      </c>
      <c r="AH405" s="302" t="str">
        <f t="shared" si="541"/>
        <v/>
      </c>
      <c r="AI405" s="301" t="str">
        <f t="shared" si="514"/>
        <v/>
      </c>
      <c r="AJ405" s="302" t="str">
        <f t="shared" si="542"/>
        <v/>
      </c>
      <c r="AK405" s="301" t="str">
        <f t="shared" si="515"/>
        <v/>
      </c>
      <c r="AL405" s="302" t="str">
        <f t="shared" si="543"/>
        <v/>
      </c>
      <c r="AM405" s="301" t="str">
        <f t="shared" si="516"/>
        <v/>
      </c>
      <c r="AN405" s="302" t="str">
        <f t="shared" si="544"/>
        <v/>
      </c>
      <c r="AO405" s="301" t="str">
        <f t="shared" si="517"/>
        <v/>
      </c>
      <c r="AP405" s="302" t="str">
        <f t="shared" si="545"/>
        <v/>
      </c>
      <c r="AQ405" s="301" t="str">
        <f t="shared" si="518"/>
        <v/>
      </c>
      <c r="AR405" s="302" t="str">
        <f t="shared" si="546"/>
        <v/>
      </c>
      <c r="AS405" s="301" t="str">
        <f t="shared" si="519"/>
        <v/>
      </c>
      <c r="AT405" s="302" t="str">
        <f t="shared" si="547"/>
        <v/>
      </c>
      <c r="AU405" s="301" t="str">
        <f t="shared" si="520"/>
        <v/>
      </c>
      <c r="AV405" s="302" t="str">
        <f t="shared" si="548"/>
        <v/>
      </c>
      <c r="AW405" s="301" t="str">
        <f t="shared" si="521"/>
        <v/>
      </c>
      <c r="AX405" s="302" t="str">
        <f t="shared" si="549"/>
        <v/>
      </c>
      <c r="AY405" s="301" t="str">
        <f t="shared" si="522"/>
        <v/>
      </c>
      <c r="AZ405" s="302" t="str">
        <f t="shared" si="550"/>
        <v/>
      </c>
      <c r="BA405" s="301" t="str">
        <f t="shared" si="523"/>
        <v/>
      </c>
      <c r="BB405" s="302" t="str">
        <f t="shared" si="551"/>
        <v/>
      </c>
      <c r="BC405" s="301" t="str">
        <f t="shared" si="524"/>
        <v/>
      </c>
      <c r="BD405" s="302" t="str">
        <f t="shared" si="552"/>
        <v/>
      </c>
      <c r="BE405" s="301" t="str">
        <f t="shared" si="525"/>
        <v/>
      </c>
    </row>
    <row r="406" spans="1:57" ht="24.75" hidden="1" customHeight="1">
      <c r="A406" s="242">
        <f t="shared" si="553"/>
        <v>271</v>
      </c>
      <c r="B406" s="475"/>
      <c r="C406" s="474" t="str">
        <f t="shared" si="498"/>
        <v/>
      </c>
      <c r="D406" s="302" t="str">
        <f t="shared" ca="1" si="526"/>
        <v/>
      </c>
      <c r="E406" s="301" t="str">
        <f t="shared" si="499"/>
        <v/>
      </c>
      <c r="F406" s="302" t="str">
        <f t="shared" ca="1" si="527"/>
        <v/>
      </c>
      <c r="G406" s="301" t="str">
        <f t="shared" si="500"/>
        <v/>
      </c>
      <c r="H406" s="302" t="str">
        <f t="shared" ca="1" si="528"/>
        <v/>
      </c>
      <c r="I406" s="301" t="str">
        <f t="shared" si="501"/>
        <v/>
      </c>
      <c r="J406" s="302" t="str">
        <f t="shared" ca="1" si="529"/>
        <v/>
      </c>
      <c r="K406" s="301" t="str">
        <f t="shared" si="502"/>
        <v/>
      </c>
      <c r="L406" s="302" t="str">
        <f t="shared" ca="1" si="530"/>
        <v/>
      </c>
      <c r="M406" s="301" t="str">
        <f t="shared" si="503"/>
        <v/>
      </c>
      <c r="N406" s="302" t="str">
        <f t="shared" ca="1" si="531"/>
        <v/>
      </c>
      <c r="O406" s="301" t="str">
        <f t="shared" si="504"/>
        <v/>
      </c>
      <c r="P406" s="302" t="str">
        <f t="shared" ca="1" si="532"/>
        <v/>
      </c>
      <c r="Q406" s="301" t="str">
        <f t="shared" si="505"/>
        <v/>
      </c>
      <c r="R406" s="302" t="str">
        <f t="shared" ca="1" si="533"/>
        <v/>
      </c>
      <c r="S406" s="301" t="str">
        <f t="shared" si="506"/>
        <v/>
      </c>
      <c r="T406" s="302" t="str">
        <f t="shared" si="534"/>
        <v/>
      </c>
      <c r="U406" s="301" t="str">
        <f t="shared" si="507"/>
        <v/>
      </c>
      <c r="V406" s="302" t="str">
        <f t="shared" si="535"/>
        <v/>
      </c>
      <c r="W406" s="301" t="str">
        <f t="shared" si="508"/>
        <v/>
      </c>
      <c r="X406" s="302" t="str">
        <f t="shared" si="536"/>
        <v/>
      </c>
      <c r="Y406" s="301" t="str">
        <f t="shared" si="509"/>
        <v/>
      </c>
      <c r="Z406" s="302" t="str">
        <f t="shared" si="537"/>
        <v/>
      </c>
      <c r="AA406" s="301" t="str">
        <f t="shared" si="510"/>
        <v/>
      </c>
      <c r="AB406" s="302" t="str">
        <f t="shared" si="538"/>
        <v/>
      </c>
      <c r="AC406" s="301" t="str">
        <f t="shared" si="511"/>
        <v/>
      </c>
      <c r="AD406" s="302" t="str">
        <f t="shared" si="539"/>
        <v/>
      </c>
      <c r="AE406" s="301" t="str">
        <f t="shared" si="512"/>
        <v/>
      </c>
      <c r="AF406" s="302" t="str">
        <f t="shared" si="540"/>
        <v/>
      </c>
      <c r="AG406" s="301" t="str">
        <f t="shared" si="513"/>
        <v/>
      </c>
      <c r="AH406" s="302" t="str">
        <f t="shared" si="541"/>
        <v/>
      </c>
      <c r="AI406" s="301" t="str">
        <f t="shared" si="514"/>
        <v/>
      </c>
      <c r="AJ406" s="302" t="str">
        <f t="shared" si="542"/>
        <v/>
      </c>
      <c r="AK406" s="301" t="str">
        <f t="shared" si="515"/>
        <v/>
      </c>
      <c r="AL406" s="302" t="str">
        <f t="shared" si="543"/>
        <v/>
      </c>
      <c r="AM406" s="301" t="str">
        <f t="shared" si="516"/>
        <v/>
      </c>
      <c r="AN406" s="302" t="str">
        <f t="shared" si="544"/>
        <v/>
      </c>
      <c r="AO406" s="301" t="str">
        <f t="shared" si="517"/>
        <v/>
      </c>
      <c r="AP406" s="302" t="str">
        <f t="shared" si="545"/>
        <v/>
      </c>
      <c r="AQ406" s="301" t="str">
        <f t="shared" si="518"/>
        <v/>
      </c>
      <c r="AR406" s="302" t="str">
        <f t="shared" si="546"/>
        <v/>
      </c>
      <c r="AS406" s="301" t="str">
        <f t="shared" si="519"/>
        <v/>
      </c>
      <c r="AT406" s="302" t="str">
        <f t="shared" si="547"/>
        <v/>
      </c>
      <c r="AU406" s="301" t="str">
        <f t="shared" si="520"/>
        <v/>
      </c>
      <c r="AV406" s="302" t="str">
        <f t="shared" si="548"/>
        <v/>
      </c>
      <c r="AW406" s="301" t="str">
        <f t="shared" si="521"/>
        <v/>
      </c>
      <c r="AX406" s="302" t="str">
        <f t="shared" si="549"/>
        <v/>
      </c>
      <c r="AY406" s="301" t="str">
        <f t="shared" si="522"/>
        <v/>
      </c>
      <c r="AZ406" s="302" t="str">
        <f t="shared" si="550"/>
        <v/>
      </c>
      <c r="BA406" s="301" t="str">
        <f t="shared" si="523"/>
        <v/>
      </c>
      <c r="BB406" s="302" t="str">
        <f t="shared" si="551"/>
        <v/>
      </c>
      <c r="BC406" s="301" t="str">
        <f t="shared" si="524"/>
        <v/>
      </c>
      <c r="BD406" s="302" t="str">
        <f t="shared" si="552"/>
        <v/>
      </c>
      <c r="BE406" s="301" t="str">
        <f t="shared" si="525"/>
        <v/>
      </c>
    </row>
    <row r="407" spans="1:57" ht="24.75" hidden="1" customHeight="1">
      <c r="A407" s="242">
        <f t="shared" si="553"/>
        <v>272</v>
      </c>
      <c r="B407" s="475"/>
      <c r="C407" s="474" t="str">
        <f t="shared" si="498"/>
        <v/>
      </c>
      <c r="D407" s="302" t="str">
        <f t="shared" ca="1" si="526"/>
        <v/>
      </c>
      <c r="E407" s="301" t="str">
        <f t="shared" si="499"/>
        <v/>
      </c>
      <c r="F407" s="302" t="str">
        <f t="shared" ca="1" si="527"/>
        <v/>
      </c>
      <c r="G407" s="301" t="str">
        <f t="shared" si="500"/>
        <v/>
      </c>
      <c r="H407" s="302" t="str">
        <f t="shared" ca="1" si="528"/>
        <v/>
      </c>
      <c r="I407" s="301" t="str">
        <f t="shared" si="501"/>
        <v/>
      </c>
      <c r="J407" s="302" t="str">
        <f t="shared" ca="1" si="529"/>
        <v/>
      </c>
      <c r="K407" s="301" t="str">
        <f t="shared" si="502"/>
        <v/>
      </c>
      <c r="L407" s="302" t="str">
        <f t="shared" ca="1" si="530"/>
        <v/>
      </c>
      <c r="M407" s="301" t="str">
        <f t="shared" si="503"/>
        <v/>
      </c>
      <c r="N407" s="302" t="str">
        <f t="shared" ca="1" si="531"/>
        <v/>
      </c>
      <c r="O407" s="301" t="str">
        <f t="shared" si="504"/>
        <v/>
      </c>
      <c r="P407" s="302" t="str">
        <f t="shared" ca="1" si="532"/>
        <v/>
      </c>
      <c r="Q407" s="301" t="str">
        <f t="shared" si="505"/>
        <v/>
      </c>
      <c r="R407" s="302" t="str">
        <f t="shared" ca="1" si="533"/>
        <v/>
      </c>
      <c r="S407" s="301" t="str">
        <f t="shared" si="506"/>
        <v/>
      </c>
      <c r="T407" s="302" t="str">
        <f t="shared" si="534"/>
        <v/>
      </c>
      <c r="U407" s="301" t="str">
        <f t="shared" si="507"/>
        <v/>
      </c>
      <c r="V407" s="302" t="str">
        <f t="shared" si="535"/>
        <v/>
      </c>
      <c r="W407" s="301" t="str">
        <f t="shared" si="508"/>
        <v/>
      </c>
      <c r="X407" s="302" t="str">
        <f t="shared" si="536"/>
        <v/>
      </c>
      <c r="Y407" s="301" t="str">
        <f t="shared" si="509"/>
        <v/>
      </c>
      <c r="Z407" s="302" t="str">
        <f t="shared" si="537"/>
        <v/>
      </c>
      <c r="AA407" s="301" t="str">
        <f t="shared" si="510"/>
        <v/>
      </c>
      <c r="AB407" s="302" t="str">
        <f t="shared" si="538"/>
        <v/>
      </c>
      <c r="AC407" s="301" t="str">
        <f t="shared" si="511"/>
        <v/>
      </c>
      <c r="AD407" s="302" t="str">
        <f t="shared" si="539"/>
        <v/>
      </c>
      <c r="AE407" s="301" t="str">
        <f t="shared" si="512"/>
        <v/>
      </c>
      <c r="AF407" s="302" t="str">
        <f t="shared" si="540"/>
        <v/>
      </c>
      <c r="AG407" s="301" t="str">
        <f t="shared" si="513"/>
        <v/>
      </c>
      <c r="AH407" s="302" t="str">
        <f t="shared" si="541"/>
        <v/>
      </c>
      <c r="AI407" s="301" t="str">
        <f t="shared" si="514"/>
        <v/>
      </c>
      <c r="AJ407" s="302" t="str">
        <f t="shared" si="542"/>
        <v/>
      </c>
      <c r="AK407" s="301" t="str">
        <f t="shared" si="515"/>
        <v/>
      </c>
      <c r="AL407" s="302" t="str">
        <f t="shared" si="543"/>
        <v/>
      </c>
      <c r="AM407" s="301" t="str">
        <f t="shared" si="516"/>
        <v/>
      </c>
      <c r="AN407" s="302" t="str">
        <f t="shared" si="544"/>
        <v/>
      </c>
      <c r="AO407" s="301" t="str">
        <f t="shared" si="517"/>
        <v/>
      </c>
      <c r="AP407" s="302" t="str">
        <f t="shared" si="545"/>
        <v/>
      </c>
      <c r="AQ407" s="301" t="str">
        <f t="shared" si="518"/>
        <v/>
      </c>
      <c r="AR407" s="302" t="str">
        <f t="shared" si="546"/>
        <v/>
      </c>
      <c r="AS407" s="301" t="str">
        <f t="shared" si="519"/>
        <v/>
      </c>
      <c r="AT407" s="302" t="str">
        <f t="shared" si="547"/>
        <v/>
      </c>
      <c r="AU407" s="301" t="str">
        <f t="shared" si="520"/>
        <v/>
      </c>
      <c r="AV407" s="302" t="str">
        <f t="shared" si="548"/>
        <v/>
      </c>
      <c r="AW407" s="301" t="str">
        <f t="shared" si="521"/>
        <v/>
      </c>
      <c r="AX407" s="302" t="str">
        <f t="shared" si="549"/>
        <v/>
      </c>
      <c r="AY407" s="301" t="str">
        <f t="shared" si="522"/>
        <v/>
      </c>
      <c r="AZ407" s="302" t="str">
        <f t="shared" si="550"/>
        <v/>
      </c>
      <c r="BA407" s="301" t="str">
        <f t="shared" si="523"/>
        <v/>
      </c>
      <c r="BB407" s="302" t="str">
        <f t="shared" si="551"/>
        <v/>
      </c>
      <c r="BC407" s="301" t="str">
        <f t="shared" si="524"/>
        <v/>
      </c>
      <c r="BD407" s="302" t="str">
        <f t="shared" si="552"/>
        <v/>
      </c>
      <c r="BE407" s="301" t="str">
        <f t="shared" si="525"/>
        <v/>
      </c>
    </row>
    <row r="408" spans="1:57" ht="24.75" hidden="1" customHeight="1">
      <c r="A408" s="242">
        <f t="shared" si="553"/>
        <v>273</v>
      </c>
      <c r="B408" s="475"/>
      <c r="C408" s="474" t="str">
        <f t="shared" si="498"/>
        <v/>
      </c>
      <c r="D408" s="302" t="str">
        <f t="shared" ca="1" si="526"/>
        <v/>
      </c>
      <c r="E408" s="301" t="str">
        <f t="shared" si="499"/>
        <v/>
      </c>
      <c r="F408" s="302" t="str">
        <f t="shared" ca="1" si="527"/>
        <v/>
      </c>
      <c r="G408" s="301" t="str">
        <f t="shared" si="500"/>
        <v/>
      </c>
      <c r="H408" s="302" t="str">
        <f t="shared" ca="1" si="528"/>
        <v/>
      </c>
      <c r="I408" s="301" t="str">
        <f t="shared" si="501"/>
        <v/>
      </c>
      <c r="J408" s="302" t="str">
        <f t="shared" ca="1" si="529"/>
        <v/>
      </c>
      <c r="K408" s="301" t="str">
        <f t="shared" si="502"/>
        <v/>
      </c>
      <c r="L408" s="302" t="str">
        <f t="shared" ca="1" si="530"/>
        <v/>
      </c>
      <c r="M408" s="301" t="str">
        <f t="shared" si="503"/>
        <v/>
      </c>
      <c r="N408" s="302" t="str">
        <f t="shared" ca="1" si="531"/>
        <v/>
      </c>
      <c r="O408" s="301" t="str">
        <f t="shared" si="504"/>
        <v/>
      </c>
      <c r="P408" s="302" t="str">
        <f t="shared" ca="1" si="532"/>
        <v/>
      </c>
      <c r="Q408" s="301" t="str">
        <f t="shared" si="505"/>
        <v/>
      </c>
      <c r="R408" s="302" t="str">
        <f t="shared" ca="1" si="533"/>
        <v/>
      </c>
      <c r="S408" s="301" t="str">
        <f t="shared" si="506"/>
        <v/>
      </c>
      <c r="T408" s="302" t="str">
        <f t="shared" si="534"/>
        <v/>
      </c>
      <c r="U408" s="301" t="str">
        <f t="shared" si="507"/>
        <v/>
      </c>
      <c r="V408" s="302" t="str">
        <f t="shared" si="535"/>
        <v/>
      </c>
      <c r="W408" s="301" t="str">
        <f t="shared" si="508"/>
        <v/>
      </c>
      <c r="X408" s="302" t="str">
        <f t="shared" si="536"/>
        <v/>
      </c>
      <c r="Y408" s="301" t="str">
        <f t="shared" si="509"/>
        <v/>
      </c>
      <c r="Z408" s="302" t="str">
        <f t="shared" si="537"/>
        <v/>
      </c>
      <c r="AA408" s="301" t="str">
        <f t="shared" si="510"/>
        <v/>
      </c>
      <c r="AB408" s="302" t="str">
        <f t="shared" si="538"/>
        <v/>
      </c>
      <c r="AC408" s="301" t="str">
        <f t="shared" si="511"/>
        <v/>
      </c>
      <c r="AD408" s="302" t="str">
        <f t="shared" si="539"/>
        <v/>
      </c>
      <c r="AE408" s="301" t="str">
        <f t="shared" si="512"/>
        <v/>
      </c>
      <c r="AF408" s="302" t="str">
        <f t="shared" si="540"/>
        <v/>
      </c>
      <c r="AG408" s="301" t="str">
        <f t="shared" si="513"/>
        <v/>
      </c>
      <c r="AH408" s="302" t="str">
        <f t="shared" si="541"/>
        <v/>
      </c>
      <c r="AI408" s="301" t="str">
        <f t="shared" si="514"/>
        <v/>
      </c>
      <c r="AJ408" s="302" t="str">
        <f t="shared" si="542"/>
        <v/>
      </c>
      <c r="AK408" s="301" t="str">
        <f t="shared" si="515"/>
        <v/>
      </c>
      <c r="AL408" s="302" t="str">
        <f t="shared" si="543"/>
        <v/>
      </c>
      <c r="AM408" s="301" t="str">
        <f t="shared" si="516"/>
        <v/>
      </c>
      <c r="AN408" s="302" t="str">
        <f t="shared" si="544"/>
        <v/>
      </c>
      <c r="AO408" s="301" t="str">
        <f t="shared" si="517"/>
        <v/>
      </c>
      <c r="AP408" s="302" t="str">
        <f t="shared" si="545"/>
        <v/>
      </c>
      <c r="AQ408" s="301" t="str">
        <f t="shared" si="518"/>
        <v/>
      </c>
      <c r="AR408" s="302" t="str">
        <f t="shared" si="546"/>
        <v/>
      </c>
      <c r="AS408" s="301" t="str">
        <f t="shared" si="519"/>
        <v/>
      </c>
      <c r="AT408" s="302" t="str">
        <f t="shared" si="547"/>
        <v/>
      </c>
      <c r="AU408" s="301" t="str">
        <f t="shared" si="520"/>
        <v/>
      </c>
      <c r="AV408" s="302" t="str">
        <f t="shared" si="548"/>
        <v/>
      </c>
      <c r="AW408" s="301" t="str">
        <f t="shared" si="521"/>
        <v/>
      </c>
      <c r="AX408" s="302" t="str">
        <f t="shared" si="549"/>
        <v/>
      </c>
      <c r="AY408" s="301" t="str">
        <f t="shared" si="522"/>
        <v/>
      </c>
      <c r="AZ408" s="302" t="str">
        <f t="shared" si="550"/>
        <v/>
      </c>
      <c r="BA408" s="301" t="str">
        <f t="shared" si="523"/>
        <v/>
      </c>
      <c r="BB408" s="302" t="str">
        <f t="shared" si="551"/>
        <v/>
      </c>
      <c r="BC408" s="301" t="str">
        <f t="shared" si="524"/>
        <v/>
      </c>
      <c r="BD408" s="302" t="str">
        <f t="shared" si="552"/>
        <v/>
      </c>
      <c r="BE408" s="301" t="str">
        <f t="shared" si="525"/>
        <v/>
      </c>
    </row>
    <row r="409" spans="1:57" ht="24.75" hidden="1" customHeight="1">
      <c r="A409" s="242">
        <f t="shared" si="553"/>
        <v>274</v>
      </c>
      <c r="B409" s="475"/>
      <c r="C409" s="474" t="str">
        <f t="shared" si="498"/>
        <v/>
      </c>
      <c r="D409" s="302" t="str">
        <f t="shared" ca="1" si="526"/>
        <v/>
      </c>
      <c r="E409" s="301" t="str">
        <f t="shared" si="499"/>
        <v/>
      </c>
      <c r="F409" s="302" t="str">
        <f t="shared" ca="1" si="527"/>
        <v/>
      </c>
      <c r="G409" s="301" t="str">
        <f t="shared" si="500"/>
        <v/>
      </c>
      <c r="H409" s="302" t="str">
        <f t="shared" ca="1" si="528"/>
        <v/>
      </c>
      <c r="I409" s="301" t="str">
        <f t="shared" si="501"/>
        <v/>
      </c>
      <c r="J409" s="302" t="str">
        <f t="shared" ca="1" si="529"/>
        <v/>
      </c>
      <c r="K409" s="301" t="str">
        <f t="shared" si="502"/>
        <v/>
      </c>
      <c r="L409" s="302" t="str">
        <f t="shared" ca="1" si="530"/>
        <v/>
      </c>
      <c r="M409" s="301" t="str">
        <f t="shared" si="503"/>
        <v/>
      </c>
      <c r="N409" s="302" t="str">
        <f t="shared" ca="1" si="531"/>
        <v/>
      </c>
      <c r="O409" s="301" t="str">
        <f t="shared" si="504"/>
        <v/>
      </c>
      <c r="P409" s="302" t="str">
        <f t="shared" ca="1" si="532"/>
        <v/>
      </c>
      <c r="Q409" s="301" t="str">
        <f t="shared" si="505"/>
        <v/>
      </c>
      <c r="R409" s="302" t="str">
        <f t="shared" ca="1" si="533"/>
        <v/>
      </c>
      <c r="S409" s="301" t="str">
        <f t="shared" si="506"/>
        <v/>
      </c>
      <c r="T409" s="302" t="str">
        <f t="shared" si="534"/>
        <v/>
      </c>
      <c r="U409" s="301" t="str">
        <f t="shared" si="507"/>
        <v/>
      </c>
      <c r="V409" s="302" t="str">
        <f t="shared" si="535"/>
        <v/>
      </c>
      <c r="W409" s="301" t="str">
        <f t="shared" si="508"/>
        <v/>
      </c>
      <c r="X409" s="302" t="str">
        <f t="shared" si="536"/>
        <v/>
      </c>
      <c r="Y409" s="301" t="str">
        <f t="shared" si="509"/>
        <v/>
      </c>
      <c r="Z409" s="302" t="str">
        <f t="shared" si="537"/>
        <v/>
      </c>
      <c r="AA409" s="301" t="str">
        <f t="shared" si="510"/>
        <v/>
      </c>
      <c r="AB409" s="302" t="str">
        <f t="shared" si="538"/>
        <v/>
      </c>
      <c r="AC409" s="301" t="str">
        <f t="shared" si="511"/>
        <v/>
      </c>
      <c r="AD409" s="302" t="str">
        <f t="shared" si="539"/>
        <v/>
      </c>
      <c r="AE409" s="301" t="str">
        <f t="shared" si="512"/>
        <v/>
      </c>
      <c r="AF409" s="302" t="str">
        <f t="shared" si="540"/>
        <v/>
      </c>
      <c r="AG409" s="301" t="str">
        <f t="shared" si="513"/>
        <v/>
      </c>
      <c r="AH409" s="302" t="str">
        <f t="shared" si="541"/>
        <v/>
      </c>
      <c r="AI409" s="301" t="str">
        <f t="shared" si="514"/>
        <v/>
      </c>
      <c r="AJ409" s="302" t="str">
        <f t="shared" si="542"/>
        <v/>
      </c>
      <c r="AK409" s="301" t="str">
        <f t="shared" si="515"/>
        <v/>
      </c>
      <c r="AL409" s="302" t="str">
        <f t="shared" si="543"/>
        <v/>
      </c>
      <c r="AM409" s="301" t="str">
        <f t="shared" si="516"/>
        <v/>
      </c>
      <c r="AN409" s="302" t="str">
        <f t="shared" si="544"/>
        <v/>
      </c>
      <c r="AO409" s="301" t="str">
        <f t="shared" si="517"/>
        <v/>
      </c>
      <c r="AP409" s="302" t="str">
        <f t="shared" si="545"/>
        <v/>
      </c>
      <c r="AQ409" s="301" t="str">
        <f t="shared" si="518"/>
        <v/>
      </c>
      <c r="AR409" s="302" t="str">
        <f t="shared" si="546"/>
        <v/>
      </c>
      <c r="AS409" s="301" t="str">
        <f t="shared" si="519"/>
        <v/>
      </c>
      <c r="AT409" s="302" t="str">
        <f t="shared" si="547"/>
        <v/>
      </c>
      <c r="AU409" s="301" t="str">
        <f t="shared" si="520"/>
        <v/>
      </c>
      <c r="AV409" s="302" t="str">
        <f t="shared" si="548"/>
        <v/>
      </c>
      <c r="AW409" s="301" t="str">
        <f t="shared" si="521"/>
        <v/>
      </c>
      <c r="AX409" s="302" t="str">
        <f t="shared" si="549"/>
        <v/>
      </c>
      <c r="AY409" s="301" t="str">
        <f t="shared" si="522"/>
        <v/>
      </c>
      <c r="AZ409" s="302" t="str">
        <f t="shared" si="550"/>
        <v/>
      </c>
      <c r="BA409" s="301" t="str">
        <f t="shared" si="523"/>
        <v/>
      </c>
      <c r="BB409" s="302" t="str">
        <f t="shared" si="551"/>
        <v/>
      </c>
      <c r="BC409" s="301" t="str">
        <f t="shared" si="524"/>
        <v/>
      </c>
      <c r="BD409" s="302" t="str">
        <f t="shared" si="552"/>
        <v/>
      </c>
      <c r="BE409" s="301" t="str">
        <f t="shared" si="525"/>
        <v/>
      </c>
    </row>
    <row r="410" spans="1:57" ht="24.75" hidden="1" customHeight="1">
      <c r="A410" s="242">
        <f t="shared" si="553"/>
        <v>275</v>
      </c>
      <c r="B410" s="475"/>
      <c r="C410" s="474" t="str">
        <f t="shared" si="498"/>
        <v/>
      </c>
      <c r="D410" s="302" t="str">
        <f t="shared" ca="1" si="526"/>
        <v/>
      </c>
      <c r="E410" s="301" t="str">
        <f t="shared" si="499"/>
        <v/>
      </c>
      <c r="F410" s="302" t="str">
        <f t="shared" ca="1" si="527"/>
        <v/>
      </c>
      <c r="G410" s="301" t="str">
        <f t="shared" si="500"/>
        <v/>
      </c>
      <c r="H410" s="302" t="str">
        <f t="shared" ca="1" si="528"/>
        <v/>
      </c>
      <c r="I410" s="301" t="str">
        <f t="shared" si="501"/>
        <v/>
      </c>
      <c r="J410" s="302" t="str">
        <f t="shared" ca="1" si="529"/>
        <v/>
      </c>
      <c r="K410" s="301" t="str">
        <f t="shared" si="502"/>
        <v/>
      </c>
      <c r="L410" s="302" t="str">
        <f t="shared" ca="1" si="530"/>
        <v/>
      </c>
      <c r="M410" s="301" t="str">
        <f t="shared" si="503"/>
        <v/>
      </c>
      <c r="N410" s="302" t="str">
        <f t="shared" ca="1" si="531"/>
        <v/>
      </c>
      <c r="O410" s="301" t="str">
        <f t="shared" si="504"/>
        <v/>
      </c>
      <c r="P410" s="302" t="str">
        <f t="shared" ca="1" si="532"/>
        <v/>
      </c>
      <c r="Q410" s="301" t="str">
        <f t="shared" si="505"/>
        <v/>
      </c>
      <c r="R410" s="302" t="str">
        <f t="shared" ca="1" si="533"/>
        <v/>
      </c>
      <c r="S410" s="301" t="str">
        <f t="shared" si="506"/>
        <v/>
      </c>
      <c r="T410" s="302" t="str">
        <f t="shared" si="534"/>
        <v/>
      </c>
      <c r="U410" s="301" t="str">
        <f t="shared" si="507"/>
        <v/>
      </c>
      <c r="V410" s="302" t="str">
        <f t="shared" si="535"/>
        <v/>
      </c>
      <c r="W410" s="301" t="str">
        <f t="shared" si="508"/>
        <v/>
      </c>
      <c r="X410" s="302" t="str">
        <f t="shared" si="536"/>
        <v/>
      </c>
      <c r="Y410" s="301" t="str">
        <f t="shared" si="509"/>
        <v/>
      </c>
      <c r="Z410" s="302" t="str">
        <f t="shared" si="537"/>
        <v/>
      </c>
      <c r="AA410" s="301" t="str">
        <f t="shared" si="510"/>
        <v/>
      </c>
      <c r="AB410" s="302" t="str">
        <f t="shared" si="538"/>
        <v/>
      </c>
      <c r="AC410" s="301" t="str">
        <f t="shared" si="511"/>
        <v/>
      </c>
      <c r="AD410" s="302" t="str">
        <f t="shared" si="539"/>
        <v/>
      </c>
      <c r="AE410" s="301" t="str">
        <f t="shared" si="512"/>
        <v/>
      </c>
      <c r="AF410" s="302" t="str">
        <f t="shared" si="540"/>
        <v/>
      </c>
      <c r="AG410" s="301" t="str">
        <f t="shared" si="513"/>
        <v/>
      </c>
      <c r="AH410" s="302" t="str">
        <f t="shared" si="541"/>
        <v/>
      </c>
      <c r="AI410" s="301" t="str">
        <f t="shared" si="514"/>
        <v/>
      </c>
      <c r="AJ410" s="302" t="str">
        <f t="shared" si="542"/>
        <v/>
      </c>
      <c r="AK410" s="301" t="str">
        <f t="shared" si="515"/>
        <v/>
      </c>
      <c r="AL410" s="302" t="str">
        <f t="shared" si="543"/>
        <v/>
      </c>
      <c r="AM410" s="301" t="str">
        <f t="shared" si="516"/>
        <v/>
      </c>
      <c r="AN410" s="302" t="str">
        <f t="shared" si="544"/>
        <v/>
      </c>
      <c r="AO410" s="301" t="str">
        <f t="shared" si="517"/>
        <v/>
      </c>
      <c r="AP410" s="302" t="str">
        <f t="shared" si="545"/>
        <v/>
      </c>
      <c r="AQ410" s="301" t="str">
        <f t="shared" si="518"/>
        <v/>
      </c>
      <c r="AR410" s="302" t="str">
        <f t="shared" si="546"/>
        <v/>
      </c>
      <c r="AS410" s="301" t="str">
        <f t="shared" si="519"/>
        <v/>
      </c>
      <c r="AT410" s="302" t="str">
        <f t="shared" si="547"/>
        <v/>
      </c>
      <c r="AU410" s="301" t="str">
        <f t="shared" si="520"/>
        <v/>
      </c>
      <c r="AV410" s="302" t="str">
        <f t="shared" si="548"/>
        <v/>
      </c>
      <c r="AW410" s="301" t="str">
        <f t="shared" si="521"/>
        <v/>
      </c>
      <c r="AX410" s="302" t="str">
        <f t="shared" si="549"/>
        <v/>
      </c>
      <c r="AY410" s="301" t="str">
        <f t="shared" si="522"/>
        <v/>
      </c>
      <c r="AZ410" s="302" t="str">
        <f t="shared" si="550"/>
        <v/>
      </c>
      <c r="BA410" s="301" t="str">
        <f t="shared" si="523"/>
        <v/>
      </c>
      <c r="BB410" s="302" t="str">
        <f t="shared" si="551"/>
        <v/>
      </c>
      <c r="BC410" s="301" t="str">
        <f t="shared" si="524"/>
        <v/>
      </c>
      <c r="BD410" s="302" t="str">
        <f t="shared" si="552"/>
        <v/>
      </c>
      <c r="BE410" s="301" t="str">
        <f t="shared" si="525"/>
        <v/>
      </c>
    </row>
    <row r="411" spans="1:57" ht="24.75" hidden="1" customHeight="1">
      <c r="A411" s="242">
        <f t="shared" si="553"/>
        <v>276</v>
      </c>
      <c r="B411" s="475"/>
      <c r="C411" s="474" t="str">
        <f t="shared" si="498"/>
        <v/>
      </c>
      <c r="D411" s="302" t="str">
        <f t="shared" ca="1" si="526"/>
        <v/>
      </c>
      <c r="E411" s="301" t="str">
        <f t="shared" si="499"/>
        <v/>
      </c>
      <c r="F411" s="302" t="str">
        <f t="shared" ca="1" si="527"/>
        <v/>
      </c>
      <c r="G411" s="301" t="str">
        <f t="shared" si="500"/>
        <v/>
      </c>
      <c r="H411" s="302" t="str">
        <f t="shared" ca="1" si="528"/>
        <v/>
      </c>
      <c r="I411" s="301" t="str">
        <f t="shared" si="501"/>
        <v/>
      </c>
      <c r="J411" s="302" t="str">
        <f t="shared" ca="1" si="529"/>
        <v/>
      </c>
      <c r="K411" s="301" t="str">
        <f t="shared" si="502"/>
        <v/>
      </c>
      <c r="L411" s="302" t="str">
        <f t="shared" ca="1" si="530"/>
        <v/>
      </c>
      <c r="M411" s="301" t="str">
        <f t="shared" si="503"/>
        <v/>
      </c>
      <c r="N411" s="302" t="str">
        <f t="shared" ca="1" si="531"/>
        <v/>
      </c>
      <c r="O411" s="301" t="str">
        <f t="shared" si="504"/>
        <v/>
      </c>
      <c r="P411" s="302" t="str">
        <f t="shared" ca="1" si="532"/>
        <v/>
      </c>
      <c r="Q411" s="301" t="str">
        <f t="shared" si="505"/>
        <v/>
      </c>
      <c r="R411" s="302" t="str">
        <f t="shared" ca="1" si="533"/>
        <v/>
      </c>
      <c r="S411" s="301" t="str">
        <f t="shared" si="506"/>
        <v/>
      </c>
      <c r="T411" s="302" t="str">
        <f t="shared" si="534"/>
        <v/>
      </c>
      <c r="U411" s="301" t="str">
        <f t="shared" si="507"/>
        <v/>
      </c>
      <c r="V411" s="302" t="str">
        <f t="shared" si="535"/>
        <v/>
      </c>
      <c r="W411" s="301" t="str">
        <f t="shared" si="508"/>
        <v/>
      </c>
      <c r="X411" s="302" t="str">
        <f t="shared" si="536"/>
        <v/>
      </c>
      <c r="Y411" s="301" t="str">
        <f t="shared" si="509"/>
        <v/>
      </c>
      <c r="Z411" s="302" t="str">
        <f t="shared" si="537"/>
        <v/>
      </c>
      <c r="AA411" s="301" t="str">
        <f t="shared" si="510"/>
        <v/>
      </c>
      <c r="AB411" s="302" t="str">
        <f t="shared" si="538"/>
        <v/>
      </c>
      <c r="AC411" s="301" t="str">
        <f t="shared" si="511"/>
        <v/>
      </c>
      <c r="AD411" s="302" t="str">
        <f t="shared" si="539"/>
        <v/>
      </c>
      <c r="AE411" s="301" t="str">
        <f t="shared" si="512"/>
        <v/>
      </c>
      <c r="AF411" s="302" t="str">
        <f t="shared" si="540"/>
        <v/>
      </c>
      <c r="AG411" s="301" t="str">
        <f t="shared" si="513"/>
        <v/>
      </c>
      <c r="AH411" s="302" t="str">
        <f t="shared" si="541"/>
        <v/>
      </c>
      <c r="AI411" s="301" t="str">
        <f t="shared" si="514"/>
        <v/>
      </c>
      <c r="AJ411" s="302" t="str">
        <f t="shared" si="542"/>
        <v/>
      </c>
      <c r="AK411" s="301" t="str">
        <f t="shared" si="515"/>
        <v/>
      </c>
      <c r="AL411" s="302" t="str">
        <f t="shared" si="543"/>
        <v/>
      </c>
      <c r="AM411" s="301" t="str">
        <f t="shared" si="516"/>
        <v/>
      </c>
      <c r="AN411" s="302" t="str">
        <f t="shared" si="544"/>
        <v/>
      </c>
      <c r="AO411" s="301" t="str">
        <f t="shared" si="517"/>
        <v/>
      </c>
      <c r="AP411" s="302" t="str">
        <f t="shared" si="545"/>
        <v/>
      </c>
      <c r="AQ411" s="301" t="str">
        <f t="shared" si="518"/>
        <v/>
      </c>
      <c r="AR411" s="302" t="str">
        <f t="shared" si="546"/>
        <v/>
      </c>
      <c r="AS411" s="301" t="str">
        <f t="shared" si="519"/>
        <v/>
      </c>
      <c r="AT411" s="302" t="str">
        <f t="shared" si="547"/>
        <v/>
      </c>
      <c r="AU411" s="301" t="str">
        <f t="shared" si="520"/>
        <v/>
      </c>
      <c r="AV411" s="302" t="str">
        <f t="shared" si="548"/>
        <v/>
      </c>
      <c r="AW411" s="301" t="str">
        <f t="shared" si="521"/>
        <v/>
      </c>
      <c r="AX411" s="302" t="str">
        <f t="shared" si="549"/>
        <v/>
      </c>
      <c r="AY411" s="301" t="str">
        <f t="shared" si="522"/>
        <v/>
      </c>
      <c r="AZ411" s="302" t="str">
        <f t="shared" si="550"/>
        <v/>
      </c>
      <c r="BA411" s="301" t="str">
        <f t="shared" si="523"/>
        <v/>
      </c>
      <c r="BB411" s="302" t="str">
        <f t="shared" si="551"/>
        <v/>
      </c>
      <c r="BC411" s="301" t="str">
        <f t="shared" si="524"/>
        <v/>
      </c>
      <c r="BD411" s="302" t="str">
        <f t="shared" si="552"/>
        <v/>
      </c>
      <c r="BE411" s="301" t="str">
        <f t="shared" si="525"/>
        <v/>
      </c>
    </row>
    <row r="412" spans="1:57" ht="24.75" hidden="1" customHeight="1">
      <c r="A412" s="242">
        <f t="shared" si="553"/>
        <v>277</v>
      </c>
      <c r="B412" s="475"/>
      <c r="C412" s="474" t="str">
        <f t="shared" si="498"/>
        <v/>
      </c>
      <c r="D412" s="302" t="str">
        <f t="shared" ca="1" si="526"/>
        <v/>
      </c>
      <c r="E412" s="301" t="str">
        <f t="shared" si="499"/>
        <v/>
      </c>
      <c r="F412" s="302" t="str">
        <f t="shared" ca="1" si="527"/>
        <v/>
      </c>
      <c r="G412" s="301" t="str">
        <f t="shared" si="500"/>
        <v/>
      </c>
      <c r="H412" s="302" t="str">
        <f t="shared" ca="1" si="528"/>
        <v/>
      </c>
      <c r="I412" s="301" t="str">
        <f t="shared" si="501"/>
        <v/>
      </c>
      <c r="J412" s="302" t="str">
        <f t="shared" ca="1" si="529"/>
        <v/>
      </c>
      <c r="K412" s="301" t="str">
        <f t="shared" si="502"/>
        <v/>
      </c>
      <c r="L412" s="302" t="str">
        <f t="shared" ca="1" si="530"/>
        <v/>
      </c>
      <c r="M412" s="301" t="str">
        <f t="shared" si="503"/>
        <v/>
      </c>
      <c r="N412" s="302" t="str">
        <f t="shared" ca="1" si="531"/>
        <v/>
      </c>
      <c r="O412" s="301" t="str">
        <f t="shared" si="504"/>
        <v/>
      </c>
      <c r="P412" s="302" t="str">
        <f t="shared" ca="1" si="532"/>
        <v/>
      </c>
      <c r="Q412" s="301" t="str">
        <f t="shared" si="505"/>
        <v/>
      </c>
      <c r="R412" s="302" t="str">
        <f t="shared" ca="1" si="533"/>
        <v/>
      </c>
      <c r="S412" s="301" t="str">
        <f t="shared" si="506"/>
        <v/>
      </c>
      <c r="T412" s="302" t="str">
        <f t="shared" si="534"/>
        <v/>
      </c>
      <c r="U412" s="301" t="str">
        <f t="shared" si="507"/>
        <v/>
      </c>
      <c r="V412" s="302" t="str">
        <f t="shared" si="535"/>
        <v/>
      </c>
      <c r="W412" s="301" t="str">
        <f t="shared" si="508"/>
        <v/>
      </c>
      <c r="X412" s="302" t="str">
        <f t="shared" si="536"/>
        <v/>
      </c>
      <c r="Y412" s="301" t="str">
        <f t="shared" si="509"/>
        <v/>
      </c>
      <c r="Z412" s="302" t="str">
        <f t="shared" si="537"/>
        <v/>
      </c>
      <c r="AA412" s="301" t="str">
        <f t="shared" si="510"/>
        <v/>
      </c>
      <c r="AB412" s="302" t="str">
        <f t="shared" si="538"/>
        <v/>
      </c>
      <c r="AC412" s="301" t="str">
        <f t="shared" si="511"/>
        <v/>
      </c>
      <c r="AD412" s="302" t="str">
        <f t="shared" si="539"/>
        <v/>
      </c>
      <c r="AE412" s="301" t="str">
        <f t="shared" si="512"/>
        <v/>
      </c>
      <c r="AF412" s="302" t="str">
        <f t="shared" si="540"/>
        <v/>
      </c>
      <c r="AG412" s="301" t="str">
        <f t="shared" si="513"/>
        <v/>
      </c>
      <c r="AH412" s="302" t="str">
        <f t="shared" si="541"/>
        <v/>
      </c>
      <c r="AI412" s="301" t="str">
        <f t="shared" si="514"/>
        <v/>
      </c>
      <c r="AJ412" s="302" t="str">
        <f t="shared" si="542"/>
        <v/>
      </c>
      <c r="AK412" s="301" t="str">
        <f t="shared" si="515"/>
        <v/>
      </c>
      <c r="AL412" s="302" t="str">
        <f t="shared" si="543"/>
        <v/>
      </c>
      <c r="AM412" s="301" t="str">
        <f t="shared" si="516"/>
        <v/>
      </c>
      <c r="AN412" s="302" t="str">
        <f t="shared" si="544"/>
        <v/>
      </c>
      <c r="AO412" s="301" t="str">
        <f t="shared" si="517"/>
        <v/>
      </c>
      <c r="AP412" s="302" t="str">
        <f t="shared" si="545"/>
        <v/>
      </c>
      <c r="AQ412" s="301" t="str">
        <f t="shared" si="518"/>
        <v/>
      </c>
      <c r="AR412" s="302" t="str">
        <f t="shared" si="546"/>
        <v/>
      </c>
      <c r="AS412" s="301" t="str">
        <f t="shared" si="519"/>
        <v/>
      </c>
      <c r="AT412" s="302" t="str">
        <f t="shared" si="547"/>
        <v/>
      </c>
      <c r="AU412" s="301" t="str">
        <f t="shared" si="520"/>
        <v/>
      </c>
      <c r="AV412" s="302" t="str">
        <f t="shared" si="548"/>
        <v/>
      </c>
      <c r="AW412" s="301" t="str">
        <f t="shared" si="521"/>
        <v/>
      </c>
      <c r="AX412" s="302" t="str">
        <f t="shared" si="549"/>
        <v/>
      </c>
      <c r="AY412" s="301" t="str">
        <f t="shared" si="522"/>
        <v/>
      </c>
      <c r="AZ412" s="302" t="str">
        <f t="shared" si="550"/>
        <v/>
      </c>
      <c r="BA412" s="301" t="str">
        <f t="shared" si="523"/>
        <v/>
      </c>
      <c r="BB412" s="302" t="str">
        <f t="shared" si="551"/>
        <v/>
      </c>
      <c r="BC412" s="301" t="str">
        <f t="shared" si="524"/>
        <v/>
      </c>
      <c r="BD412" s="302" t="str">
        <f t="shared" si="552"/>
        <v/>
      </c>
      <c r="BE412" s="301" t="str">
        <f t="shared" si="525"/>
        <v/>
      </c>
    </row>
    <row r="413" spans="1:57" ht="24.75" hidden="1" customHeight="1">
      <c r="A413" s="242">
        <f t="shared" si="553"/>
        <v>278</v>
      </c>
      <c r="B413" s="475"/>
      <c r="C413" s="474" t="str">
        <f t="shared" si="498"/>
        <v/>
      </c>
      <c r="D413" s="302" t="str">
        <f t="shared" ca="1" si="526"/>
        <v/>
      </c>
      <c r="E413" s="301" t="str">
        <f t="shared" si="499"/>
        <v/>
      </c>
      <c r="F413" s="302" t="str">
        <f t="shared" ca="1" si="527"/>
        <v/>
      </c>
      <c r="G413" s="301" t="str">
        <f t="shared" si="500"/>
        <v/>
      </c>
      <c r="H413" s="302" t="str">
        <f t="shared" ca="1" si="528"/>
        <v/>
      </c>
      <c r="I413" s="301" t="str">
        <f t="shared" si="501"/>
        <v/>
      </c>
      <c r="J413" s="302" t="str">
        <f t="shared" ca="1" si="529"/>
        <v/>
      </c>
      <c r="K413" s="301" t="str">
        <f t="shared" si="502"/>
        <v/>
      </c>
      <c r="L413" s="302" t="str">
        <f t="shared" ca="1" si="530"/>
        <v/>
      </c>
      <c r="M413" s="301" t="str">
        <f t="shared" si="503"/>
        <v/>
      </c>
      <c r="N413" s="302" t="str">
        <f t="shared" ca="1" si="531"/>
        <v/>
      </c>
      <c r="O413" s="301" t="str">
        <f t="shared" si="504"/>
        <v/>
      </c>
      <c r="P413" s="302" t="str">
        <f t="shared" ca="1" si="532"/>
        <v/>
      </c>
      <c r="Q413" s="301" t="str">
        <f t="shared" si="505"/>
        <v/>
      </c>
      <c r="R413" s="302" t="str">
        <f t="shared" ca="1" si="533"/>
        <v/>
      </c>
      <c r="S413" s="301" t="str">
        <f t="shared" si="506"/>
        <v/>
      </c>
      <c r="T413" s="302" t="str">
        <f t="shared" si="534"/>
        <v/>
      </c>
      <c r="U413" s="301" t="str">
        <f t="shared" si="507"/>
        <v/>
      </c>
      <c r="V413" s="302" t="str">
        <f t="shared" si="535"/>
        <v/>
      </c>
      <c r="W413" s="301" t="str">
        <f t="shared" si="508"/>
        <v/>
      </c>
      <c r="X413" s="302" t="str">
        <f t="shared" si="536"/>
        <v/>
      </c>
      <c r="Y413" s="301" t="str">
        <f t="shared" si="509"/>
        <v/>
      </c>
      <c r="Z413" s="302" t="str">
        <f t="shared" si="537"/>
        <v/>
      </c>
      <c r="AA413" s="301" t="str">
        <f t="shared" si="510"/>
        <v/>
      </c>
      <c r="AB413" s="302" t="str">
        <f t="shared" si="538"/>
        <v/>
      </c>
      <c r="AC413" s="301" t="str">
        <f t="shared" si="511"/>
        <v/>
      </c>
      <c r="AD413" s="302" t="str">
        <f t="shared" si="539"/>
        <v/>
      </c>
      <c r="AE413" s="301" t="str">
        <f t="shared" si="512"/>
        <v/>
      </c>
      <c r="AF413" s="302" t="str">
        <f t="shared" si="540"/>
        <v/>
      </c>
      <c r="AG413" s="301" t="str">
        <f t="shared" si="513"/>
        <v/>
      </c>
      <c r="AH413" s="302" t="str">
        <f t="shared" si="541"/>
        <v/>
      </c>
      <c r="AI413" s="301" t="str">
        <f t="shared" si="514"/>
        <v/>
      </c>
      <c r="AJ413" s="302" t="str">
        <f t="shared" si="542"/>
        <v/>
      </c>
      <c r="AK413" s="301" t="str">
        <f t="shared" si="515"/>
        <v/>
      </c>
      <c r="AL413" s="302" t="str">
        <f t="shared" si="543"/>
        <v/>
      </c>
      <c r="AM413" s="301" t="str">
        <f t="shared" si="516"/>
        <v/>
      </c>
      <c r="AN413" s="302" t="str">
        <f t="shared" si="544"/>
        <v/>
      </c>
      <c r="AO413" s="301" t="str">
        <f t="shared" si="517"/>
        <v/>
      </c>
      <c r="AP413" s="302" t="str">
        <f t="shared" si="545"/>
        <v/>
      </c>
      <c r="AQ413" s="301" t="str">
        <f t="shared" si="518"/>
        <v/>
      </c>
      <c r="AR413" s="302" t="str">
        <f t="shared" si="546"/>
        <v/>
      </c>
      <c r="AS413" s="301" t="str">
        <f t="shared" si="519"/>
        <v/>
      </c>
      <c r="AT413" s="302" t="str">
        <f t="shared" si="547"/>
        <v/>
      </c>
      <c r="AU413" s="301" t="str">
        <f t="shared" si="520"/>
        <v/>
      </c>
      <c r="AV413" s="302" t="str">
        <f t="shared" si="548"/>
        <v/>
      </c>
      <c r="AW413" s="301" t="str">
        <f t="shared" si="521"/>
        <v/>
      </c>
      <c r="AX413" s="302" t="str">
        <f t="shared" si="549"/>
        <v/>
      </c>
      <c r="AY413" s="301" t="str">
        <f t="shared" si="522"/>
        <v/>
      </c>
      <c r="AZ413" s="302" t="str">
        <f t="shared" si="550"/>
        <v/>
      </c>
      <c r="BA413" s="301" t="str">
        <f t="shared" si="523"/>
        <v/>
      </c>
      <c r="BB413" s="302" t="str">
        <f t="shared" si="551"/>
        <v/>
      </c>
      <c r="BC413" s="301" t="str">
        <f t="shared" si="524"/>
        <v/>
      </c>
      <c r="BD413" s="302" t="str">
        <f t="shared" si="552"/>
        <v/>
      </c>
      <c r="BE413" s="301" t="str">
        <f t="shared" si="525"/>
        <v/>
      </c>
    </row>
    <row r="414" spans="1:57" ht="24.75" hidden="1" customHeight="1">
      <c r="A414" s="242">
        <f t="shared" si="553"/>
        <v>279</v>
      </c>
      <c r="B414" s="475"/>
      <c r="C414" s="474" t="str">
        <f t="shared" si="498"/>
        <v/>
      </c>
      <c r="D414" s="302" t="str">
        <f t="shared" ca="1" si="526"/>
        <v/>
      </c>
      <c r="E414" s="301" t="str">
        <f t="shared" si="499"/>
        <v/>
      </c>
      <c r="F414" s="302" t="str">
        <f t="shared" ca="1" si="527"/>
        <v/>
      </c>
      <c r="G414" s="301" t="str">
        <f t="shared" si="500"/>
        <v/>
      </c>
      <c r="H414" s="302" t="str">
        <f t="shared" ca="1" si="528"/>
        <v/>
      </c>
      <c r="I414" s="301" t="str">
        <f t="shared" si="501"/>
        <v/>
      </c>
      <c r="J414" s="302" t="str">
        <f t="shared" ca="1" si="529"/>
        <v/>
      </c>
      <c r="K414" s="301" t="str">
        <f t="shared" si="502"/>
        <v/>
      </c>
      <c r="L414" s="302" t="str">
        <f t="shared" ca="1" si="530"/>
        <v/>
      </c>
      <c r="M414" s="301" t="str">
        <f t="shared" si="503"/>
        <v/>
      </c>
      <c r="N414" s="302" t="str">
        <f t="shared" ca="1" si="531"/>
        <v/>
      </c>
      <c r="O414" s="301" t="str">
        <f t="shared" si="504"/>
        <v/>
      </c>
      <c r="P414" s="302" t="str">
        <f t="shared" ca="1" si="532"/>
        <v/>
      </c>
      <c r="Q414" s="301" t="str">
        <f t="shared" si="505"/>
        <v/>
      </c>
      <c r="R414" s="302" t="str">
        <f t="shared" ca="1" si="533"/>
        <v/>
      </c>
      <c r="S414" s="301" t="str">
        <f t="shared" si="506"/>
        <v/>
      </c>
      <c r="T414" s="302" t="str">
        <f t="shared" si="534"/>
        <v/>
      </c>
      <c r="U414" s="301" t="str">
        <f t="shared" si="507"/>
        <v/>
      </c>
      <c r="V414" s="302" t="str">
        <f t="shared" si="535"/>
        <v/>
      </c>
      <c r="W414" s="301" t="str">
        <f t="shared" si="508"/>
        <v/>
      </c>
      <c r="X414" s="302" t="str">
        <f t="shared" si="536"/>
        <v/>
      </c>
      <c r="Y414" s="301" t="str">
        <f t="shared" si="509"/>
        <v/>
      </c>
      <c r="Z414" s="302" t="str">
        <f t="shared" si="537"/>
        <v/>
      </c>
      <c r="AA414" s="301" t="str">
        <f t="shared" si="510"/>
        <v/>
      </c>
      <c r="AB414" s="302" t="str">
        <f t="shared" si="538"/>
        <v/>
      </c>
      <c r="AC414" s="301" t="str">
        <f t="shared" si="511"/>
        <v/>
      </c>
      <c r="AD414" s="302" t="str">
        <f t="shared" si="539"/>
        <v/>
      </c>
      <c r="AE414" s="301" t="str">
        <f t="shared" si="512"/>
        <v/>
      </c>
      <c r="AF414" s="302" t="str">
        <f t="shared" si="540"/>
        <v/>
      </c>
      <c r="AG414" s="301" t="str">
        <f t="shared" si="513"/>
        <v/>
      </c>
      <c r="AH414" s="302" t="str">
        <f t="shared" si="541"/>
        <v/>
      </c>
      <c r="AI414" s="301" t="str">
        <f t="shared" si="514"/>
        <v/>
      </c>
      <c r="AJ414" s="302" t="str">
        <f t="shared" si="542"/>
        <v/>
      </c>
      <c r="AK414" s="301" t="str">
        <f t="shared" si="515"/>
        <v/>
      </c>
      <c r="AL414" s="302" t="str">
        <f t="shared" si="543"/>
        <v/>
      </c>
      <c r="AM414" s="301" t="str">
        <f t="shared" si="516"/>
        <v/>
      </c>
      <c r="AN414" s="302" t="str">
        <f t="shared" si="544"/>
        <v/>
      </c>
      <c r="AO414" s="301" t="str">
        <f t="shared" si="517"/>
        <v/>
      </c>
      <c r="AP414" s="302" t="str">
        <f t="shared" si="545"/>
        <v/>
      </c>
      <c r="AQ414" s="301" t="str">
        <f t="shared" si="518"/>
        <v/>
      </c>
      <c r="AR414" s="302" t="str">
        <f t="shared" si="546"/>
        <v/>
      </c>
      <c r="AS414" s="301" t="str">
        <f t="shared" si="519"/>
        <v/>
      </c>
      <c r="AT414" s="302" t="str">
        <f t="shared" si="547"/>
        <v/>
      </c>
      <c r="AU414" s="301" t="str">
        <f t="shared" si="520"/>
        <v/>
      </c>
      <c r="AV414" s="302" t="str">
        <f t="shared" si="548"/>
        <v/>
      </c>
      <c r="AW414" s="301" t="str">
        <f t="shared" si="521"/>
        <v/>
      </c>
      <c r="AX414" s="302" t="str">
        <f t="shared" si="549"/>
        <v/>
      </c>
      <c r="AY414" s="301" t="str">
        <f t="shared" si="522"/>
        <v/>
      </c>
      <c r="AZ414" s="302" t="str">
        <f t="shared" si="550"/>
        <v/>
      </c>
      <c r="BA414" s="301" t="str">
        <f t="shared" si="523"/>
        <v/>
      </c>
      <c r="BB414" s="302" t="str">
        <f t="shared" si="551"/>
        <v/>
      </c>
      <c r="BC414" s="301" t="str">
        <f t="shared" si="524"/>
        <v/>
      </c>
      <c r="BD414" s="302" t="str">
        <f t="shared" si="552"/>
        <v/>
      </c>
      <c r="BE414" s="301" t="str">
        <f t="shared" si="525"/>
        <v/>
      </c>
    </row>
    <row r="415" spans="1:57" ht="24.75" hidden="1" customHeight="1">
      <c r="A415" s="242">
        <f t="shared" si="553"/>
        <v>280</v>
      </c>
      <c r="B415" s="475"/>
      <c r="C415" s="474" t="str">
        <f t="shared" si="498"/>
        <v/>
      </c>
      <c r="D415" s="302" t="str">
        <f t="shared" ca="1" si="526"/>
        <v/>
      </c>
      <c r="E415" s="301" t="str">
        <f t="shared" si="499"/>
        <v/>
      </c>
      <c r="F415" s="302" t="str">
        <f t="shared" ca="1" si="527"/>
        <v/>
      </c>
      <c r="G415" s="301" t="str">
        <f t="shared" si="500"/>
        <v/>
      </c>
      <c r="H415" s="302" t="str">
        <f t="shared" ca="1" si="528"/>
        <v/>
      </c>
      <c r="I415" s="301" t="str">
        <f t="shared" si="501"/>
        <v/>
      </c>
      <c r="J415" s="302" t="str">
        <f t="shared" ca="1" si="529"/>
        <v/>
      </c>
      <c r="K415" s="301" t="str">
        <f t="shared" si="502"/>
        <v/>
      </c>
      <c r="L415" s="302" t="str">
        <f t="shared" ca="1" si="530"/>
        <v/>
      </c>
      <c r="M415" s="301" t="str">
        <f t="shared" si="503"/>
        <v/>
      </c>
      <c r="N415" s="302" t="str">
        <f t="shared" ca="1" si="531"/>
        <v/>
      </c>
      <c r="O415" s="301" t="str">
        <f t="shared" si="504"/>
        <v/>
      </c>
      <c r="P415" s="302" t="str">
        <f t="shared" ca="1" si="532"/>
        <v/>
      </c>
      <c r="Q415" s="301" t="str">
        <f t="shared" si="505"/>
        <v/>
      </c>
      <c r="R415" s="302" t="str">
        <f t="shared" ca="1" si="533"/>
        <v/>
      </c>
      <c r="S415" s="301" t="str">
        <f t="shared" si="506"/>
        <v/>
      </c>
      <c r="T415" s="302" t="str">
        <f t="shared" si="534"/>
        <v/>
      </c>
      <c r="U415" s="301" t="str">
        <f t="shared" si="507"/>
        <v/>
      </c>
      <c r="V415" s="302" t="str">
        <f t="shared" si="535"/>
        <v/>
      </c>
      <c r="W415" s="301" t="str">
        <f t="shared" si="508"/>
        <v/>
      </c>
      <c r="X415" s="302" t="str">
        <f t="shared" si="536"/>
        <v/>
      </c>
      <c r="Y415" s="301" t="str">
        <f t="shared" si="509"/>
        <v/>
      </c>
      <c r="Z415" s="302" t="str">
        <f t="shared" si="537"/>
        <v/>
      </c>
      <c r="AA415" s="301" t="str">
        <f t="shared" si="510"/>
        <v/>
      </c>
      <c r="AB415" s="302" t="str">
        <f t="shared" si="538"/>
        <v/>
      </c>
      <c r="AC415" s="301" t="str">
        <f t="shared" si="511"/>
        <v/>
      </c>
      <c r="AD415" s="302" t="str">
        <f t="shared" si="539"/>
        <v/>
      </c>
      <c r="AE415" s="301" t="str">
        <f t="shared" si="512"/>
        <v/>
      </c>
      <c r="AF415" s="302" t="str">
        <f t="shared" si="540"/>
        <v/>
      </c>
      <c r="AG415" s="301" t="str">
        <f t="shared" si="513"/>
        <v/>
      </c>
      <c r="AH415" s="302" t="str">
        <f t="shared" si="541"/>
        <v/>
      </c>
      <c r="AI415" s="301" t="str">
        <f t="shared" si="514"/>
        <v/>
      </c>
      <c r="AJ415" s="302" t="str">
        <f t="shared" si="542"/>
        <v/>
      </c>
      <c r="AK415" s="301" t="str">
        <f t="shared" si="515"/>
        <v/>
      </c>
      <c r="AL415" s="302" t="str">
        <f t="shared" si="543"/>
        <v/>
      </c>
      <c r="AM415" s="301" t="str">
        <f t="shared" si="516"/>
        <v/>
      </c>
      <c r="AN415" s="302" t="str">
        <f t="shared" si="544"/>
        <v/>
      </c>
      <c r="AO415" s="301" t="str">
        <f t="shared" si="517"/>
        <v/>
      </c>
      <c r="AP415" s="302" t="str">
        <f t="shared" si="545"/>
        <v/>
      </c>
      <c r="AQ415" s="301" t="str">
        <f t="shared" si="518"/>
        <v/>
      </c>
      <c r="AR415" s="302" t="str">
        <f t="shared" si="546"/>
        <v/>
      </c>
      <c r="AS415" s="301" t="str">
        <f t="shared" si="519"/>
        <v/>
      </c>
      <c r="AT415" s="302" t="str">
        <f t="shared" si="547"/>
        <v/>
      </c>
      <c r="AU415" s="301" t="str">
        <f t="shared" si="520"/>
        <v/>
      </c>
      <c r="AV415" s="302" t="str">
        <f t="shared" si="548"/>
        <v/>
      </c>
      <c r="AW415" s="301" t="str">
        <f t="shared" si="521"/>
        <v/>
      </c>
      <c r="AX415" s="302" t="str">
        <f t="shared" si="549"/>
        <v/>
      </c>
      <c r="AY415" s="301" t="str">
        <f t="shared" si="522"/>
        <v/>
      </c>
      <c r="AZ415" s="302" t="str">
        <f t="shared" si="550"/>
        <v/>
      </c>
      <c r="BA415" s="301" t="str">
        <f t="shared" si="523"/>
        <v/>
      </c>
      <c r="BB415" s="302" t="str">
        <f t="shared" si="551"/>
        <v/>
      </c>
      <c r="BC415" s="301" t="str">
        <f t="shared" si="524"/>
        <v/>
      </c>
      <c r="BD415" s="302" t="str">
        <f t="shared" si="552"/>
        <v/>
      </c>
      <c r="BE415" s="301" t="str">
        <f t="shared" si="525"/>
        <v/>
      </c>
    </row>
    <row r="416" spans="1:57" ht="24.75" hidden="1" customHeight="1">
      <c r="A416" s="242">
        <f t="shared" si="553"/>
        <v>281</v>
      </c>
      <c r="B416" s="475"/>
      <c r="C416" s="474" t="str">
        <f t="shared" si="498"/>
        <v/>
      </c>
      <c r="D416" s="302" t="str">
        <f t="shared" ca="1" si="526"/>
        <v/>
      </c>
      <c r="E416" s="301" t="str">
        <f t="shared" si="499"/>
        <v/>
      </c>
      <c r="F416" s="302" t="str">
        <f t="shared" ca="1" si="527"/>
        <v/>
      </c>
      <c r="G416" s="301" t="str">
        <f t="shared" si="500"/>
        <v/>
      </c>
      <c r="H416" s="302" t="str">
        <f t="shared" ca="1" si="528"/>
        <v/>
      </c>
      <c r="I416" s="301" t="str">
        <f t="shared" si="501"/>
        <v/>
      </c>
      <c r="J416" s="302" t="str">
        <f t="shared" ca="1" si="529"/>
        <v/>
      </c>
      <c r="K416" s="301" t="str">
        <f t="shared" si="502"/>
        <v/>
      </c>
      <c r="L416" s="302" t="str">
        <f t="shared" ca="1" si="530"/>
        <v/>
      </c>
      <c r="M416" s="301" t="str">
        <f t="shared" si="503"/>
        <v/>
      </c>
      <c r="N416" s="302" t="str">
        <f t="shared" ca="1" si="531"/>
        <v/>
      </c>
      <c r="O416" s="301" t="str">
        <f t="shared" si="504"/>
        <v/>
      </c>
      <c r="P416" s="302" t="str">
        <f t="shared" ca="1" si="532"/>
        <v/>
      </c>
      <c r="Q416" s="301" t="str">
        <f t="shared" si="505"/>
        <v/>
      </c>
      <c r="R416" s="302" t="str">
        <f t="shared" ca="1" si="533"/>
        <v/>
      </c>
      <c r="S416" s="301" t="str">
        <f t="shared" si="506"/>
        <v/>
      </c>
      <c r="T416" s="302" t="str">
        <f t="shared" si="534"/>
        <v/>
      </c>
      <c r="U416" s="301" t="str">
        <f t="shared" si="507"/>
        <v/>
      </c>
      <c r="V416" s="302" t="str">
        <f t="shared" si="535"/>
        <v/>
      </c>
      <c r="W416" s="301" t="str">
        <f t="shared" si="508"/>
        <v/>
      </c>
      <c r="X416" s="302" t="str">
        <f t="shared" si="536"/>
        <v/>
      </c>
      <c r="Y416" s="301" t="str">
        <f t="shared" si="509"/>
        <v/>
      </c>
      <c r="Z416" s="302" t="str">
        <f t="shared" si="537"/>
        <v/>
      </c>
      <c r="AA416" s="301" t="str">
        <f t="shared" si="510"/>
        <v/>
      </c>
      <c r="AB416" s="302" t="str">
        <f t="shared" si="538"/>
        <v/>
      </c>
      <c r="AC416" s="301" t="str">
        <f t="shared" si="511"/>
        <v/>
      </c>
      <c r="AD416" s="302" t="str">
        <f t="shared" si="539"/>
        <v/>
      </c>
      <c r="AE416" s="301" t="str">
        <f t="shared" si="512"/>
        <v/>
      </c>
      <c r="AF416" s="302" t="str">
        <f t="shared" si="540"/>
        <v/>
      </c>
      <c r="AG416" s="301" t="str">
        <f t="shared" si="513"/>
        <v/>
      </c>
      <c r="AH416" s="302" t="str">
        <f t="shared" si="541"/>
        <v/>
      </c>
      <c r="AI416" s="301" t="str">
        <f t="shared" si="514"/>
        <v/>
      </c>
      <c r="AJ416" s="302" t="str">
        <f t="shared" si="542"/>
        <v/>
      </c>
      <c r="AK416" s="301" t="str">
        <f t="shared" si="515"/>
        <v/>
      </c>
      <c r="AL416" s="302" t="str">
        <f t="shared" si="543"/>
        <v/>
      </c>
      <c r="AM416" s="301" t="str">
        <f t="shared" si="516"/>
        <v/>
      </c>
      <c r="AN416" s="302" t="str">
        <f t="shared" si="544"/>
        <v/>
      </c>
      <c r="AO416" s="301" t="str">
        <f t="shared" si="517"/>
        <v/>
      </c>
      <c r="AP416" s="302" t="str">
        <f t="shared" si="545"/>
        <v/>
      </c>
      <c r="AQ416" s="301" t="str">
        <f t="shared" si="518"/>
        <v/>
      </c>
      <c r="AR416" s="302" t="str">
        <f t="shared" si="546"/>
        <v/>
      </c>
      <c r="AS416" s="301" t="str">
        <f t="shared" si="519"/>
        <v/>
      </c>
      <c r="AT416" s="302" t="str">
        <f t="shared" si="547"/>
        <v/>
      </c>
      <c r="AU416" s="301" t="str">
        <f t="shared" si="520"/>
        <v/>
      </c>
      <c r="AV416" s="302" t="str">
        <f t="shared" si="548"/>
        <v/>
      </c>
      <c r="AW416" s="301" t="str">
        <f t="shared" si="521"/>
        <v/>
      </c>
      <c r="AX416" s="302" t="str">
        <f t="shared" si="549"/>
        <v/>
      </c>
      <c r="AY416" s="301" t="str">
        <f t="shared" si="522"/>
        <v/>
      </c>
      <c r="AZ416" s="302" t="str">
        <f t="shared" si="550"/>
        <v/>
      </c>
      <c r="BA416" s="301" t="str">
        <f t="shared" si="523"/>
        <v/>
      </c>
      <c r="BB416" s="302" t="str">
        <f t="shared" si="551"/>
        <v/>
      </c>
      <c r="BC416" s="301" t="str">
        <f t="shared" si="524"/>
        <v/>
      </c>
      <c r="BD416" s="302" t="str">
        <f t="shared" si="552"/>
        <v/>
      </c>
      <c r="BE416" s="301" t="str">
        <f t="shared" si="525"/>
        <v/>
      </c>
    </row>
    <row r="417" spans="1:57" ht="24.75" hidden="1" customHeight="1">
      <c r="A417" s="242">
        <f t="shared" si="553"/>
        <v>282</v>
      </c>
      <c r="B417" s="475"/>
      <c r="C417" s="474" t="str">
        <f t="shared" ref="C417:C437" si="554">IF(B417="","",IF($L$4="Media aritmética",ROUND(AVERAGE(D417,F417,H417,J417,L417,N417,P417,R417,T417,V417,X417,Z417,AB417,AF417,AH417,AD417,AJ417,AL417,AN417,AP417,AR417,AT417,AV417,AX417),2),ROUND(_xlfn.STDEV.P(D417,F417,H417,J417,L417,N417,P417,R417,T417,V417,X417,Z417,AB417,AF417,AH417,AD417,AJ417,AL417,AN417,AP417,AR417,AT417,AV417,AX417),2)))</f>
        <v/>
      </c>
      <c r="D417" s="302" t="str">
        <f t="shared" ca="1" si="526"/>
        <v/>
      </c>
      <c r="E417" s="301" t="str">
        <f t="shared" ref="E417:E437" si="555">IF($B417="","",IF(D417="","",IF($L$4="Media aritmética",(D417&lt;=$C417)*($H$5/$C$5)+(D417&gt;$C417)*0,IF(AND(ROUND(AVERAGE($D417,$F417,$H417,$J417,$L417,$N417,$P417,$R417,$T417,$V417,$X417,$Z417,$AB417,$AD417,$AF417,$AH417,$AJ417,AL417,AN417,AP417,AR417,AT417,AV417,AX417,AZ417,BB417,BD417,BF417,BH417,BJ417),2)-$C417/2&lt;=D417,(ROUND(AVERAGE($D417,$F417,$H417,$J417,$L417,$N417,$P417,$R417,$T417,$V417,$X417,$Z417,$AB417,$AD417,$AF417,$AH417,$AJ417,AL417,AN417,AP417,AR417,AT417,AV417,AX417,AZ417,BB417,BD417,BF417,BH417,BJ417),2)+$C417/2&gt;D417)),($H$5/$C$5),0))))</f>
        <v/>
      </c>
      <c r="F417" s="302" t="str">
        <f t="shared" ca="1" si="527"/>
        <v/>
      </c>
      <c r="G417" s="301" t="str">
        <f t="shared" ref="G417:G437" si="556">IF($B417="","",IF(F417="","",IF($L$4="Media aritmética",(F417&lt;=$C417)*($H$5/$C$5)+(F417&gt;$C417)*0,IF(AND(ROUND(AVERAGE($D417,$F417,$H417,$J417,$L417,$N417,$P417,$R417,$T417,$V417,$X417,$Z417,$AB417,$AD417,$AF417,$AH417,$AJ417,AL417,AN417,AP417,AR417,AT417,AV417,AX417,AZ417,BB417,BD417,BF417,BH417,BJ417),2)-$C417/2&lt;=F417,(ROUND(AVERAGE($D417,$F417,$H417,$J417,$L417,$N417,$P417,$R417,$T417,$V417,$X417,$Z417,$AB417,$AD417,$AF417,$AH417,$AJ417,AL417,AN417,AP417,AR417,AT417,AV417,AX417,AZ417,BB417,BD417,BF417,BH417,BJ417),2)+$C417/2&gt;F417)),($H$5/$C$5),0))))</f>
        <v/>
      </c>
      <c r="H417" s="302" t="str">
        <f t="shared" ca="1" si="528"/>
        <v/>
      </c>
      <c r="I417" s="301" t="str">
        <f t="shared" ref="I417:I437" si="557">IF($B417="","",IF(H417="","",IF($L$4="Media aritmética",(H417&lt;=$C417)*($H$5/$C$5)+(H417&gt;$C417)*0,IF(AND(ROUND(AVERAGE($D417,$F417,$H417,$J417,$L417,$N417,$P417,$R417,$T417,$V417,$X417,$Z417,$AB417,$AD417,$AF417,$AH417,$AJ417,AL417,AN417,AP417,AR417,AT417,AV417,AX417,AZ417,BB417,BD417,BF417,BH417,BJ417),2)-$C417/2&lt;=H417,(ROUND(AVERAGE($D417,$F417,$H417,$J417,$L417,$N417,$P417,$R417,$T417,$V417,$X417,$Z417,$AB417,$AD417,$AF417,$AH417,$AJ417,AL417,AN417,AP417,AR417,AT417,AV417,AX417,AZ417,BB417,BD417,BF417,BH417,BJ417),2)+$C417/2&gt;H417)),($H$5/$C$5),0))))</f>
        <v/>
      </c>
      <c r="J417" s="302" t="str">
        <f t="shared" ca="1" si="529"/>
        <v/>
      </c>
      <c r="K417" s="301" t="str">
        <f t="shared" ref="K417:K437" si="558">IF($B417="","",IF(J417="","",IF($L$4="Media aritmética",(J417&lt;=$C417)*($H$5/$C$5)+(J417&gt;$C417)*0,IF(AND(ROUND(AVERAGE($D417,$F417,$H417,$J417,$L417,$N417,$P417,$R417,$T417,$V417,$X417,$Z417,$AB417,$AD417,$AF417,$AH417,$AJ417,AL417,AN417,AP417,AR417,AT417,AV417,AX417,AZ417,BB417,BD417,BF417,BH417,BJ417),2)-$C417/2&lt;=J417,(ROUND(AVERAGE($D417,$F417,$H417,$J417,$L417,$N417,$P417,$R417,$T417,$V417,$X417,$Z417,$AB417,$AD417,$AF417,$AH417,$AJ417,AL417,AN417,AP417,AR417,AT417,AV417,AX417,AZ417,BB417,BD417,BF417,BH417,BJ417),2)+$C417/2&gt;J417)),($H$5/$C$5),0))))</f>
        <v/>
      </c>
      <c r="L417" s="302" t="str">
        <f t="shared" ca="1" si="530"/>
        <v/>
      </c>
      <c r="M417" s="301" t="str">
        <f t="shared" ref="M417:M437" si="559">IF($B417="","",IF(L417="","",IF($L$4="Media aritmética",(L417&lt;=$C417)*($H$5/$C$5)+(L417&gt;$C417)*0,IF(AND(ROUND(AVERAGE($D417,$F417,$H417,$J417,$L417,$N417,$P417,$R417,$T417,$V417,$X417,$Z417,$AB417,$AD417,$AF417,$AH417,$AJ417,AL417,AN417,AP417,AR417,AT417,AV417,AX417,AZ417,BB417,BD417,BF417,BH417,BJ417),2)-$C417/2&lt;=L417,(ROUND(AVERAGE($D417,$F417,$H417,$J417,$L417,$N417,$P417,$R417,$T417,$V417,$X417,$Z417,$AB417,$AD417,$AF417,$AH417,$AJ417,AL417,AN417,AP417,AR417,AT417,AV417,AX417,AZ417,BB417,BD417,BF417,BH417,BJ417),2)+$C417/2&gt;L417)),($H$5/$C$5),0))))</f>
        <v/>
      </c>
      <c r="N417" s="302" t="str">
        <f t="shared" ca="1" si="531"/>
        <v/>
      </c>
      <c r="O417" s="301" t="str">
        <f t="shared" ref="O417:O437" si="560">IF($B417="","",IF(N417="","",IF($L$4="Media aritmética",(N417&lt;=$C417)*($H$5/$C$5)+(N417&gt;$C417)*0,IF(AND(ROUND(AVERAGE($D417,$F417,$H417,$J417,$L417,$N417,$P417,$R417,$T417,$V417,$X417,$Z417,$AB417,$AD417,$AF417,$AH417,$AJ417,AL417,AN417,AP417,AR417,AT417,AV417,AX417,AZ417,BB417,BD417,BF417,BH417,BJ417),2)-$C417/2&lt;=N417,(ROUND(AVERAGE($D417,$F417,$H417,$J417,$L417,$N417,$P417,$R417,$T417,$V417,$X417,$Z417,$AB417,$AD417,$AF417,$AH417,$AJ417,AL417,AN417,AP417,AR417,AT417,AV417,AX417,AZ417,BB417,BD417,BF417,BH417,BJ417),2)+$C417/2&gt;N417)),($H$5/$C$5),0))))</f>
        <v/>
      </c>
      <c r="P417" s="302" t="str">
        <f t="shared" ca="1" si="532"/>
        <v/>
      </c>
      <c r="Q417" s="301" t="str">
        <f t="shared" ref="Q417:Q437" si="561">IF($B417="","",IF(P417="","",IF($L$4="Media aritmética",(P417&lt;=$C417)*($H$5/$C$5)+(P417&gt;$C417)*0,IF(AND(ROUND(AVERAGE($D417,$F417,$H417,$J417,$L417,$N417,$P417,$R417,$T417,$V417,$X417,$Z417,$AB417,$AD417,$AF417,$AH417,$AJ417,AL417,AN417,AP417,AR417,AT417,AV417,AX417,AZ417,BB417,BD417,BF417,BH417,BJ417),2)-$C417/2&lt;=P417,(ROUND(AVERAGE($D417,$F417,$H417,$J417,$L417,$N417,$P417,$R417,$T417,$V417,$X417,$Z417,$AB417,$AD417,$AF417,$AH417,$AJ417,AL417,AN417,AP417,AR417,AT417,AV417,AX417,AZ417,BB417,BD417,BF417,BH417,BJ417),2)+$C417/2&gt;P417)),($H$5/$C$5),0))))</f>
        <v/>
      </c>
      <c r="R417" s="302" t="str">
        <f t="shared" ca="1" si="533"/>
        <v/>
      </c>
      <c r="S417" s="301" t="str">
        <f t="shared" ref="S417:S437" si="562">IF($B417="","",IF(R417="","",IF($L$4="Media aritmética",(R417&lt;=$C417)*($H$5/$C$5)+(R417&gt;$C417)*0,IF(AND(ROUND(AVERAGE($D417,$F417,$H417,$J417,$L417,$N417,$P417,$R417,$T417,$V417,$X417,$Z417,$AB417,$AD417,$AF417,$AH417,$AJ417,AL417,AN417,AP417,AR417,AT417,AV417,AX417,AZ417,BB417,BD417,BF417,BH417,BJ417),2)-$C417/2&lt;=R417,(ROUND(AVERAGE($D417,$F417,$H417,$J417,$L417,$N417,$P417,$R417,$T417,$V417,$X417,$Z417,$AB417,$AD417,$AF417,$AH417,$AJ417,AL417,AN417,AP417,AR417,AT417,AV417,AX417,AZ417,BB417,BD417,BF417,BH417,BJ417),2)+$C417/2&gt;R417)),($H$5/$C$5),0))))</f>
        <v/>
      </c>
      <c r="T417" s="302" t="str">
        <f t="shared" si="534"/>
        <v/>
      </c>
      <c r="U417" s="301" t="str">
        <f t="shared" ref="U417:U437" si="563">IF($B417="","",IF(T417="","",IF($L$4="Media aritmética",(T417&lt;=$C417)*($H$5/$C$5)+(T417&gt;$C417)*0,IF(AND(ROUND(AVERAGE($D417,$F417,$H417,$J417,$L417,$N417,$P417,$R417,$T417,$V417,$X417,$Z417,$AB417,$AD417,$AF417,$AH417,$AJ417,AL417,AN417,AP417,AR417,AT417,AV417,AX417,AZ417,BB417,BD417,BF417,BH417,BJ417),2)-$C417/2&lt;=T417,(ROUND(AVERAGE($D417,$F417,$H417,$J417,$L417,$N417,$P417,$R417,$T417,$V417,$X417,$Z417,$AB417,$AD417,$AF417,$AH417,$AJ417,AL417,AN417,AP417,AR417,AT417,AV417,AX417,AZ417,BB417,BD417,BF417,BH417,BJ417),2)+$C417/2&gt;T417)),($H$5/$C$5),0))))</f>
        <v/>
      </c>
      <c r="V417" s="302" t="str">
        <f t="shared" si="535"/>
        <v/>
      </c>
      <c r="W417" s="301" t="str">
        <f t="shared" ref="W417:W437" si="564">IF($B417="","",IF(V417="","",IF($L$4="Media aritmética",(V417&lt;=$C417)*($H$5/$C$5)+(V417&gt;$C417)*0,IF(AND(ROUND(AVERAGE($D417,$F417,$H417,$J417,$L417,$N417,$P417,$R417,$T417,$V417,$X417,$Z417,$AB417,$AD417,$AF417,$AH417,$AJ417,AL417,AN417,AP417,AR417,AT417,AV417,AX417,AZ417,BB417,BD417,BF417,BH417,BJ417),2)-$C417/2&lt;=V417,(ROUND(AVERAGE($D417,$F417,$H417,$J417,$L417,$N417,$P417,$R417,$T417,$V417,$X417,$Z417,$AB417,$AD417,$AF417,$AH417,$AJ417,AL417,AN417,AP417,AR417,AT417,AV417,AX417,AZ417,BB417,BD417,BF417,BH417,BJ417),2)+$C417/2&gt;V417)),($H$5/$C$5),0))))</f>
        <v/>
      </c>
      <c r="X417" s="302" t="str">
        <f t="shared" si="536"/>
        <v/>
      </c>
      <c r="Y417" s="301" t="str">
        <f t="shared" ref="Y417:Y437" si="565">IF($B417="","",IF(X417="","",IF($L$4="Media aritmética",(X417&lt;=$C417)*($H$5/$C$5)+(X417&gt;$C417)*0,IF(AND(ROUND(AVERAGE($D417,$F417,$H417,$J417,$L417,$N417,$P417,$R417,$T417,$V417,$X417,$Z417,$AB417,$AD417,$AF417,$AH417,$AJ417,AL417,AN417,AP417,AR417,AT417,AV417,AX417,AZ417,BB417,BD417,BF417,BH417,BJ417),2)-$C417/2&lt;=X417,(ROUND(AVERAGE($D417,$F417,$H417,$J417,$L417,$N417,$P417,$R417,$T417,$V417,$X417,$Z417,$AB417,$AD417,$AF417,$AH417,$AJ417,AL417,AN417,AP417,AR417,AT417,AV417,AX417,AZ417,BB417,BD417,BF417,BH417,BJ417),2)+$C417/2&gt;X417)),($H$5/$C$5),0))))</f>
        <v/>
      </c>
      <c r="Z417" s="302" t="str">
        <f t="shared" si="537"/>
        <v/>
      </c>
      <c r="AA417" s="301" t="str">
        <f t="shared" ref="AA417:AA437" si="566">IF($B417="","",IF(Z417="","",IF($L$4="Media aritmética",(Z417&lt;=$C417)*($H$5/$C$5)+(Z417&gt;$C417)*0,IF(AND(ROUND(AVERAGE($D417,$F417,$H417,$J417,$L417,$N417,$P417,$R417,$T417,$V417,$X417,$Z417,$AB417,$AD417,$AF417,$AH417,$AJ417,AL417,AN417,AP417,AR417,AT417,AV417,AX417,AZ417,BB417,BD417,BF417,BH417,BJ417),2)-$C417/2&lt;=Z417,(ROUND(AVERAGE($D417,$F417,$H417,$J417,$L417,$N417,$P417,$R417,$T417,$V417,$X417,$Z417,$AB417,$AD417,$AF417,$AH417,$AJ417,AL417,AN417,AP417,AR417,AT417,AV417,AX417,AZ417,BB417,BD417,BF417,BH417,BJ417),2)+$C417/2&gt;Z417)),($H$5/$C$5),0))))</f>
        <v/>
      </c>
      <c r="AB417" s="302" t="str">
        <f t="shared" si="538"/>
        <v/>
      </c>
      <c r="AC417" s="301" t="str">
        <f t="shared" ref="AC417:AC437" si="567">IF($B417="","",IF(AB417="","",IF($L$4="Media aritmética",(AB417&lt;=$C417)*($H$5/$C$5)+(AB417&gt;$C417)*0,IF(AND(ROUND(AVERAGE($D417,$F417,$H417,$J417,$L417,$N417,$P417,$R417,$T417,$V417,$X417,$Z417,$AB417,$AD417,$AF417,$AH417,$AJ417,AL417,AN417,AP417,AR417,AT417,AV417,AX417,AZ417,BB417,BD417,BF417,BH417,BJ417),2)-$C417/2&lt;=AB417,(ROUND(AVERAGE($D417,$F417,$H417,$J417,$L417,$N417,$P417,$R417,$T417,$V417,$X417,$Z417,$AB417,$AD417,$AF417,$AH417,$AJ417,AL417,AN417,AP417,AR417,AT417,AV417,AX417,AZ417,BB417,BD417,BF417,BH417,BJ417),2)+$C417/2&gt;AB417)),($H$5/$C$5),0))))</f>
        <v/>
      </c>
      <c r="AD417" s="302" t="str">
        <f t="shared" si="539"/>
        <v/>
      </c>
      <c r="AE417" s="301" t="str">
        <f t="shared" ref="AE417:AE437" si="568">IF($B417="","",IF(AD417="","",IF($L$4="Media aritmética",(AD417&lt;=$C417)*($H$5/$C$5)+(AD417&gt;$C417)*0,IF(AND(ROUND(AVERAGE($D417,$F417,$H417,$J417,$L417,$N417,$P417,$R417,$T417,$V417,$X417,$Z417,$AB417,$AD417,$AF417,$AH417,$AJ417,AL417,AN417,AP417,AR417,AT417,AV417,AX417,AZ417,BB417,BD417,BF417,BH417,BJ417),2)-$C417/2&lt;=AD417,(ROUND(AVERAGE($D417,$F417,$H417,$J417,$L417,$N417,$P417,$R417,$T417,$V417,$X417,$Z417,$AB417,$AD417,$AF417,$AH417,$AJ417,AL417,AN417,AP417,AR417,AT417,AV417,AX417,AZ417,BB417,BD417,BF417,BH417,BJ417),2)+$C417/2&gt;AD417)),($H$5/$C$5),0))))</f>
        <v/>
      </c>
      <c r="AF417" s="302" t="str">
        <f t="shared" si="540"/>
        <v/>
      </c>
      <c r="AG417" s="301" t="str">
        <f t="shared" ref="AG417:AG437" si="569">IF($B417="","",IF(AF417="","",IF($L$4="Media aritmética",(AF417&lt;=$C417)*($H$5/$C$5)+(AF417&gt;$C417)*0,IF(AND(ROUND(AVERAGE($D417,$F417,$H417,$J417,$L417,$N417,$P417,$R417,$T417,$V417,$X417,$Z417,$AB417,$AD417,$AF417,$AH417,$AJ417,AL417,AN417,AP417,AR417,AT417,AV417,AX417,AZ417,BB417,BD417,BF417,BH417,BJ417),2)-$C417/2&lt;=AF417,(ROUND(AVERAGE($D417,$F417,$H417,$J417,$L417,$N417,$P417,$R417,$T417,$V417,$X417,$Z417,$AB417,$AD417,$AF417,$AH417,$AJ417,AL417,AN417,AP417,AR417,AT417,AV417,AX417,AZ417,BB417,BD417,BF417,BH417,BJ417),2)+$C417/2&gt;AF417)),($H$5/$C$5),0))))</f>
        <v/>
      </c>
      <c r="AH417" s="302" t="str">
        <f t="shared" si="541"/>
        <v/>
      </c>
      <c r="AI417" s="301" t="str">
        <f t="shared" ref="AI417:AI437" si="570">IF($B417="","",IF(AH417="","",IF($L$4="Media aritmética",(AH417&lt;=$C417)*($H$5/$C$5)+(AH417&gt;$C417)*0,IF(AND(ROUND(AVERAGE($D417,$F417,$H417,$J417,$L417,$N417,$P417,$R417,$T417,$V417,$X417,$Z417,$AB417,$AD417,$AF417,$AH417,$AJ417,AL417,AN417,AP417,AR417,AT417,AV417,AX417,AZ417,BB417,BD417,BF417,BH417,BJ417),2)-$C417/2&lt;=AH417,(ROUND(AVERAGE($D417,$F417,$H417,$J417,$L417,$N417,$P417,$R417,$T417,$V417,$X417,$Z417,$AB417,$AD417,$AF417,$AH417,$AJ417,AL417,AN417,AP417,AR417,AT417,AV417,AX417,AZ417,BB417,BD417,BF417,BH417,BJ417),2)+$C417/2&gt;AH417)),($H$5/$C$5),0))))</f>
        <v/>
      </c>
      <c r="AJ417" s="302" t="str">
        <f t="shared" si="542"/>
        <v/>
      </c>
      <c r="AK417" s="301" t="str">
        <f t="shared" ref="AK417:AK437" si="571">IF($B417="","",IF(AJ417="","",IF($L$4="Media aritmética",(AJ417&lt;=$C417)*($H$5/$C$5)+(AJ417&gt;$C417)*0,IF(AND(ROUND(AVERAGE($D417,$F417,$H417,$J417,$L417,$N417,$P417,$R417,$T417,$V417,$X417,$Z417,$AB417,$AD417,$AF417,$AH417,$AJ417,AL417,AN417,AP417,AR417,AT417,AV417,AX417,AZ417,BB417,BD417,BF417,BH417,BJ417),2)-$C417/2&lt;=AJ417,(ROUND(AVERAGE($D417,$F417,$H417,$J417,$L417,$N417,$P417,$R417,$T417,$V417,$X417,$Z417,$AB417,$AD417,$AF417,$AH417,$AJ417,AL417,AN417,AP417,AR417,AT417,AV417,AX417,AZ417,BB417,BD417,BF417,BH417,BJ417),2)+$C417/2&gt;AJ417)),($H$5/$C$5),0))))</f>
        <v/>
      </c>
      <c r="AL417" s="302" t="str">
        <f t="shared" si="543"/>
        <v/>
      </c>
      <c r="AM417" s="301" t="str">
        <f t="shared" ref="AM417:AM437" si="572">IF($B417="","",IF(AL417="","",IF($L$4="Media aritmética",(AL417&lt;=$C417)*($H$5/$C$5)+(AL417&gt;$C417)*0,IF(AND(ROUND(AVERAGE($D417,$F417,$H417,$J417,$L417,$N417,$P417,$R417,$T417,$V417,$X417,$Z417,$AB417,$AD417,$AF417,$AH417,$AJ417,AL417,AN417,AP417,AR417,AT417,AV417,AX417,AZ417,BB417,BD417,BF417,BH417,BJ417),2)-$C417/2&lt;=AL417,(ROUND(AVERAGE($D417,$F417,$H417,$J417,$L417,$N417,$P417,$R417,$T417,$V417,$X417,$Z417,$AB417,$AD417,$AF417,$AH417,$AJ417,AL417,AN417,AP417,AR417,AT417,AV417,AX417,AZ417,BB417,BD417,BF417,BH417,BJ417),2)+$C417/2&gt;AL417)),($H$5/$C$5),0))))</f>
        <v/>
      </c>
      <c r="AN417" s="302" t="str">
        <f t="shared" si="544"/>
        <v/>
      </c>
      <c r="AO417" s="301" t="str">
        <f t="shared" ref="AO417:AO437" si="573">IF($B417="","",IF(AN417="","",IF($L$4="Media aritmética",(AN417&lt;=$C417)*($H$5/$C$5)+(AN417&gt;$C417)*0,IF(AND(ROUND(AVERAGE($D417,$F417,$H417,$J417,$L417,$N417,$P417,$R417,$T417,$V417,$X417,$Z417,$AB417,$AD417,$AF417,$AH417,$AJ417,AL417,AN417,AP417,AR417,AT417,AV417,AX417,AZ417,BB417,BD417,BF417,BH417,BJ417),2)-$C417/2&lt;=AN417,(ROUND(AVERAGE($D417,$F417,$H417,$J417,$L417,$N417,$P417,$R417,$T417,$V417,$X417,$Z417,$AB417,$AD417,$AF417,$AH417,$AJ417,AL417,AN417,AP417,AR417,AT417,AV417,AX417,AZ417,BB417,BD417,BF417,BH417,BJ417),2)+$C417/2&gt;AN417)),($H$5/$C$5),0))))</f>
        <v/>
      </c>
      <c r="AP417" s="302" t="str">
        <f t="shared" si="545"/>
        <v/>
      </c>
      <c r="AQ417" s="301" t="str">
        <f t="shared" ref="AQ417:AQ437" si="574">IF($B417="","",IF(AP417="","",IF($L$4="Media aritmética",(AP417&lt;=$C417)*($H$5/$C$5)+(AP417&gt;$C417)*0,IF(AND(ROUND(AVERAGE($D417,$F417,$H417,$J417,$L417,$N417,$P417,$R417,$T417,$V417,$X417,$Z417,$AB417,$AD417,$AF417,$AH417,$AJ417,AL417,AN417,AP417,AR417,AT417,AV417,AX417,AZ417,BB417,BD417,BF417,BH417,BJ417),2)-$C417/2&lt;=AP417,(ROUND(AVERAGE($D417,$F417,$H417,$J417,$L417,$N417,$P417,$R417,$T417,$V417,$X417,$Z417,$AB417,$AD417,$AF417,$AH417,$AJ417,AL417,AN417,AP417,AR417,AT417,AV417,AX417,AZ417,BB417,BD417,BF417,BH417,BJ417),2)+$C417/2&gt;AP417)),($H$5/$C$5),0))))</f>
        <v/>
      </c>
      <c r="AR417" s="302" t="str">
        <f t="shared" si="546"/>
        <v/>
      </c>
      <c r="AS417" s="301" t="str">
        <f t="shared" ref="AS417:AS437" si="575">IF($B417="","",IF(AR417="","",IF($L$4="Media aritmética",(AR417&lt;=$C417)*($H$5/$C$5)+(AR417&gt;$C417)*0,IF(AND(ROUND(AVERAGE($D417,$F417,$H417,$J417,$L417,$N417,$P417,$R417,$T417,$V417,$X417,$Z417,$AB417,$AD417,$AF417,$AH417,$AJ417,AL417,AN417,AP417,AR417,AT417,AV417,AX417,AZ417,BB417,BD417,BF417,BH417,BJ417),2)-$C417/2&lt;=AR417,(ROUND(AVERAGE($D417,$F417,$H417,$J417,$L417,$N417,$P417,$R417,$T417,$V417,$X417,$Z417,$AB417,$AD417,$AF417,$AH417,$AJ417,AL417,AN417,AP417,AR417,AT417,AV417,AX417,AZ417,BB417,BD417,BF417,BH417,BJ417),2)+$C417/2&gt;AR417)),($H$5/$C$5),0))))</f>
        <v/>
      </c>
      <c r="AT417" s="302" t="str">
        <f t="shared" si="547"/>
        <v/>
      </c>
      <c r="AU417" s="301" t="str">
        <f t="shared" ref="AU417:AU437" si="576">IF($B417="","",IF(AT417="","",IF($L$4="Media aritmética",(AT417&lt;=$C417)*($H$5/$C$5)+(AT417&gt;$C417)*0,IF(AND(ROUND(AVERAGE($D417,$F417,$H417,$J417,$L417,$N417,$P417,$R417,$T417,$V417,$X417,$Z417,$AB417,$AD417,$AF417,$AH417,$AJ417,AL417,AN417,AP417,AR417,AT417,AV417,AX417,AZ417,BB417,BD417,BF417,BH417,BJ417),2)-$C417/2&lt;=AT417,(ROUND(AVERAGE($D417,$F417,$H417,$J417,$L417,$N417,$P417,$R417,$T417,$V417,$X417,$Z417,$AB417,$AD417,$AF417,$AH417,$AJ417,AL417,AN417,AP417,AR417,AT417,AV417,AX417,AZ417,BB417,BD417,BF417,BH417,BJ417),2)+$C417/2&gt;AT417)),($H$5/$C$5),0))))</f>
        <v/>
      </c>
      <c r="AV417" s="302" t="str">
        <f t="shared" si="548"/>
        <v/>
      </c>
      <c r="AW417" s="301" t="str">
        <f t="shared" ref="AW417:AW437" si="577">IF($B417="","",IF(AV417="","",IF($L$4="Media aritmética",(AV417&lt;=$C417)*($H$5/$C$5)+(AV417&gt;$C417)*0,IF(AND(ROUND(AVERAGE($D417,$F417,$H417,$J417,$L417,$N417,$P417,$R417,$T417,$V417,$X417,$Z417,$AB417,$AD417,$AF417,$AH417,$AJ417,AL417,AN417,AP417,AR417,AT417,AV417,AX417,AZ417,BB417,BD417,BF417,BH417,BJ417),2)-$C417/2&lt;=AV417,(ROUND(AVERAGE($D417,$F417,$H417,$J417,$L417,$N417,$P417,$R417,$T417,$V417,$X417,$Z417,$AB417,$AD417,$AF417,$AH417,$AJ417,AL417,AN417,AP417,AR417,AT417,AV417,AX417,AZ417,BB417,BD417,BF417,BH417,BJ417),2)+$C417/2&gt;AV417)),($H$5/$C$5),0))))</f>
        <v/>
      </c>
      <c r="AX417" s="302" t="str">
        <f t="shared" si="549"/>
        <v/>
      </c>
      <c r="AY417" s="301" t="str">
        <f t="shared" ref="AY417:AY437" si="578">IF($B417="","",IF(AX417="","",IF($L$4="Media aritmética",(AX417&lt;=$C417)*($H$5/$C$5)+(AX417&gt;$C417)*0,IF(AND(ROUND(AVERAGE($D417,$F417,$H417,$J417,$L417,$N417,$P417,$R417,$T417,$V417,$X417,$Z417,$AB417,$AD417,$AF417,$AH417,$AJ417,AL417,AN417,AP417,AR417,AT417,AV417,AX417,AZ417,BB417,BD417,BF417,BH417,BJ417),2)-$C417/2&lt;=AX417,(ROUND(AVERAGE($D417,$F417,$H417,$J417,$L417,$N417,$P417,$R417,$T417,$V417,$X417,$Z417,$AB417,$AD417,$AF417,$AH417,$AJ417,AL417,AN417,AP417,AR417,AT417,AV417,AX417,AZ417,BB417,BD417,BF417,BH417,BJ417),2)+$C417/2&gt;AX417)),($H$5/$C$5),0))))</f>
        <v/>
      </c>
      <c r="AZ417" s="302" t="str">
        <f t="shared" si="550"/>
        <v/>
      </c>
      <c r="BA417" s="301" t="str">
        <f t="shared" ref="BA417:BA437" si="579">IF($B417="","",IF(AZ417="","",IF($L$4="Media aritmética",(AZ417&lt;=$C417)*($H$5/$C$5)+(AZ417&gt;$C417)*0,IF(AND(ROUND(AVERAGE($D417,$F417,$H417,$J417,$L417,$N417,$P417,$R417,$T417,$V417,$X417,$Z417,$AB417,$AD417,$AF417,$AH417,$AJ417,AL417,AN417,AP417,AR417,AT417,AV417,AX417,AZ417,BB417,BD417,BF417,BH417,BJ417),2)-$C417/2&lt;=AZ417,(ROUND(AVERAGE($D417,$F417,$H417,$J417,$L417,$N417,$P417,$R417,$T417,$V417,$X417,$Z417,$AB417,$AD417,$AF417,$AH417,$AJ417,AL417,AN417,AP417,AR417,AT417,AV417,AX417,AZ417,BB417,BD417,BF417,BH417,BJ417),2)+$C417/2&gt;AZ417)),($H$5/$C$5),0))))</f>
        <v/>
      </c>
      <c r="BB417" s="302" t="str">
        <f t="shared" si="551"/>
        <v/>
      </c>
      <c r="BC417" s="301" t="str">
        <f t="shared" ref="BC417:BC437" si="580">IF($B417="","",IF(BB417="","",IF($L$4="Media aritmética",(BB417&lt;=$C417)*($H$5/$C$5)+(BB417&gt;$C417)*0,IF(AND(ROUND(AVERAGE($D417,$F417,$H417,$J417,$L417,$N417,$P417,$R417,$T417,$V417,$X417,$Z417,$AB417,$AD417,$AF417,$AH417,$AJ417,AL417,AN417,AP417,AR417,AT417,AV417,AX417,AZ417,BB417,BD417,BF417,BH417,BJ417),2)-$C417/2&lt;=BB417,(ROUND(AVERAGE($D417,$F417,$H417,$J417,$L417,$N417,$P417,$R417,$T417,$V417,$X417,$Z417,$AB417,$AD417,$AF417,$AH417,$AJ417,AL417,AN417,AP417,AR417,AT417,AV417,AX417,AZ417,BB417,BD417,BF417,BH417,BJ417),2)+$C417/2&gt;BB417)),($H$5/$C$5),0))))</f>
        <v/>
      </c>
      <c r="BD417" s="302" t="str">
        <f t="shared" si="552"/>
        <v/>
      </c>
      <c r="BE417" s="301" t="str">
        <f t="shared" ref="BE417:BE437" si="581">IF($B417="","",IF(BD417="","",IF($L$4="Media aritmética",(BD417&lt;=$C417)*($H$5/$C$5)+(BD417&gt;$C417)*0,IF(AND(ROUND(AVERAGE($D417,$F417,$H417,$J417,$L417,$N417,$P417,$R417,$T417,$V417,$X417,$Z417,$AB417,$AD417,$AF417,$AH417,$AJ417,AL417,AN417,AP417,AR417,AT417,AV417,AX417,AZ417,BB417,BD417,BF417,BH417,BJ417),2)-$C417/2&lt;=BD417,(ROUND(AVERAGE($D417,$F417,$H417,$J417,$L417,$N417,$P417,$R417,$T417,$V417,$X417,$Z417,$AB417,$AD417,$AF417,$AH417,$AJ417,AL417,AN417,AP417,AR417,AT417,AV417,AX417,AZ417,BB417,BD417,BF417,BH417,BJ417),2)+$C417/2&gt;BD417)),($H$5/$C$5),0))))</f>
        <v/>
      </c>
    </row>
    <row r="418" spans="1:57" ht="24.75" hidden="1" customHeight="1">
      <c r="A418" s="242">
        <f t="shared" si="553"/>
        <v>283</v>
      </c>
      <c r="B418" s="475"/>
      <c r="C418" s="474" t="str">
        <f t="shared" si="554"/>
        <v/>
      </c>
      <c r="D418" s="302" t="str">
        <f t="shared" ca="1" si="526"/>
        <v/>
      </c>
      <c r="E418" s="301" t="str">
        <f t="shared" si="555"/>
        <v/>
      </c>
      <c r="F418" s="302" t="str">
        <f t="shared" ca="1" si="527"/>
        <v/>
      </c>
      <c r="G418" s="301" t="str">
        <f t="shared" si="556"/>
        <v/>
      </c>
      <c r="H418" s="302" t="str">
        <f t="shared" ca="1" si="528"/>
        <v/>
      </c>
      <c r="I418" s="301" t="str">
        <f t="shared" si="557"/>
        <v/>
      </c>
      <c r="J418" s="302" t="str">
        <f t="shared" ca="1" si="529"/>
        <v/>
      </c>
      <c r="K418" s="301" t="str">
        <f t="shared" si="558"/>
        <v/>
      </c>
      <c r="L418" s="302" t="str">
        <f t="shared" ca="1" si="530"/>
        <v/>
      </c>
      <c r="M418" s="301" t="str">
        <f t="shared" si="559"/>
        <v/>
      </c>
      <c r="N418" s="302" t="str">
        <f t="shared" ca="1" si="531"/>
        <v/>
      </c>
      <c r="O418" s="301" t="str">
        <f t="shared" si="560"/>
        <v/>
      </c>
      <c r="P418" s="302" t="str">
        <f t="shared" ca="1" si="532"/>
        <v/>
      </c>
      <c r="Q418" s="301" t="str">
        <f t="shared" si="561"/>
        <v/>
      </c>
      <c r="R418" s="302" t="str">
        <f t="shared" ca="1" si="533"/>
        <v/>
      </c>
      <c r="S418" s="301" t="str">
        <f t="shared" si="562"/>
        <v/>
      </c>
      <c r="T418" s="302" t="str">
        <f t="shared" si="534"/>
        <v/>
      </c>
      <c r="U418" s="301" t="str">
        <f t="shared" si="563"/>
        <v/>
      </c>
      <c r="V418" s="302" t="str">
        <f t="shared" si="535"/>
        <v/>
      </c>
      <c r="W418" s="301" t="str">
        <f t="shared" si="564"/>
        <v/>
      </c>
      <c r="X418" s="302" t="str">
        <f t="shared" si="536"/>
        <v/>
      </c>
      <c r="Y418" s="301" t="str">
        <f t="shared" si="565"/>
        <v/>
      </c>
      <c r="Z418" s="302" t="str">
        <f t="shared" si="537"/>
        <v/>
      </c>
      <c r="AA418" s="301" t="str">
        <f t="shared" si="566"/>
        <v/>
      </c>
      <c r="AB418" s="302" t="str">
        <f t="shared" si="538"/>
        <v/>
      </c>
      <c r="AC418" s="301" t="str">
        <f t="shared" si="567"/>
        <v/>
      </c>
      <c r="AD418" s="302" t="str">
        <f t="shared" si="539"/>
        <v/>
      </c>
      <c r="AE418" s="301" t="str">
        <f t="shared" si="568"/>
        <v/>
      </c>
      <c r="AF418" s="302" t="str">
        <f t="shared" si="540"/>
        <v/>
      </c>
      <c r="AG418" s="301" t="str">
        <f t="shared" si="569"/>
        <v/>
      </c>
      <c r="AH418" s="302" t="str">
        <f t="shared" si="541"/>
        <v/>
      </c>
      <c r="AI418" s="301" t="str">
        <f t="shared" si="570"/>
        <v/>
      </c>
      <c r="AJ418" s="302" t="str">
        <f t="shared" si="542"/>
        <v/>
      </c>
      <c r="AK418" s="301" t="str">
        <f t="shared" si="571"/>
        <v/>
      </c>
      <c r="AL418" s="302" t="str">
        <f t="shared" si="543"/>
        <v/>
      </c>
      <c r="AM418" s="301" t="str">
        <f t="shared" si="572"/>
        <v/>
      </c>
      <c r="AN418" s="302" t="str">
        <f t="shared" si="544"/>
        <v/>
      </c>
      <c r="AO418" s="301" t="str">
        <f t="shared" si="573"/>
        <v/>
      </c>
      <c r="AP418" s="302" t="str">
        <f t="shared" si="545"/>
        <v/>
      </c>
      <c r="AQ418" s="301" t="str">
        <f t="shared" si="574"/>
        <v/>
      </c>
      <c r="AR418" s="302" t="str">
        <f t="shared" si="546"/>
        <v/>
      </c>
      <c r="AS418" s="301" t="str">
        <f t="shared" si="575"/>
        <v/>
      </c>
      <c r="AT418" s="302" t="str">
        <f t="shared" si="547"/>
        <v/>
      </c>
      <c r="AU418" s="301" t="str">
        <f t="shared" si="576"/>
        <v/>
      </c>
      <c r="AV418" s="302" t="str">
        <f t="shared" si="548"/>
        <v/>
      </c>
      <c r="AW418" s="301" t="str">
        <f t="shared" si="577"/>
        <v/>
      </c>
      <c r="AX418" s="302" t="str">
        <f t="shared" si="549"/>
        <v/>
      </c>
      <c r="AY418" s="301" t="str">
        <f t="shared" si="578"/>
        <v/>
      </c>
      <c r="AZ418" s="302" t="str">
        <f t="shared" si="550"/>
        <v/>
      </c>
      <c r="BA418" s="301" t="str">
        <f t="shared" si="579"/>
        <v/>
      </c>
      <c r="BB418" s="302" t="str">
        <f t="shared" si="551"/>
        <v/>
      </c>
      <c r="BC418" s="301" t="str">
        <f t="shared" si="580"/>
        <v/>
      </c>
      <c r="BD418" s="302" t="str">
        <f t="shared" si="552"/>
        <v/>
      </c>
      <c r="BE418" s="301" t="str">
        <f t="shared" si="581"/>
        <v/>
      </c>
    </row>
    <row r="419" spans="1:57" ht="24.75" hidden="1" customHeight="1">
      <c r="A419" s="242">
        <f t="shared" si="553"/>
        <v>284</v>
      </c>
      <c r="B419" s="475"/>
      <c r="C419" s="474" t="str">
        <f t="shared" si="554"/>
        <v/>
      </c>
      <c r="D419" s="302" t="str">
        <f t="shared" ca="1" si="526"/>
        <v/>
      </c>
      <c r="E419" s="301" t="str">
        <f t="shared" si="555"/>
        <v/>
      </c>
      <c r="F419" s="302" t="str">
        <f t="shared" ca="1" si="527"/>
        <v/>
      </c>
      <c r="G419" s="301" t="str">
        <f t="shared" si="556"/>
        <v/>
      </c>
      <c r="H419" s="302" t="str">
        <f t="shared" ca="1" si="528"/>
        <v/>
      </c>
      <c r="I419" s="301" t="str">
        <f t="shared" si="557"/>
        <v/>
      </c>
      <c r="J419" s="302" t="str">
        <f t="shared" ca="1" si="529"/>
        <v/>
      </c>
      <c r="K419" s="301" t="str">
        <f t="shared" si="558"/>
        <v/>
      </c>
      <c r="L419" s="302" t="str">
        <f t="shared" ca="1" si="530"/>
        <v/>
      </c>
      <c r="M419" s="301" t="str">
        <f t="shared" si="559"/>
        <v/>
      </c>
      <c r="N419" s="302" t="str">
        <f t="shared" ca="1" si="531"/>
        <v/>
      </c>
      <c r="O419" s="301" t="str">
        <f t="shared" si="560"/>
        <v/>
      </c>
      <c r="P419" s="302" t="str">
        <f t="shared" ca="1" si="532"/>
        <v/>
      </c>
      <c r="Q419" s="301" t="str">
        <f t="shared" si="561"/>
        <v/>
      </c>
      <c r="R419" s="302" t="str">
        <f t="shared" ca="1" si="533"/>
        <v/>
      </c>
      <c r="S419" s="301" t="str">
        <f t="shared" si="562"/>
        <v/>
      </c>
      <c r="T419" s="302" t="str">
        <f t="shared" si="534"/>
        <v/>
      </c>
      <c r="U419" s="301" t="str">
        <f t="shared" si="563"/>
        <v/>
      </c>
      <c r="V419" s="302" t="str">
        <f t="shared" si="535"/>
        <v/>
      </c>
      <c r="W419" s="301" t="str">
        <f t="shared" si="564"/>
        <v/>
      </c>
      <c r="X419" s="302" t="str">
        <f t="shared" si="536"/>
        <v/>
      </c>
      <c r="Y419" s="301" t="str">
        <f t="shared" si="565"/>
        <v/>
      </c>
      <c r="Z419" s="302" t="str">
        <f t="shared" si="537"/>
        <v/>
      </c>
      <c r="AA419" s="301" t="str">
        <f t="shared" si="566"/>
        <v/>
      </c>
      <c r="AB419" s="302" t="str">
        <f t="shared" si="538"/>
        <v/>
      </c>
      <c r="AC419" s="301" t="str">
        <f t="shared" si="567"/>
        <v/>
      </c>
      <c r="AD419" s="302" t="str">
        <f t="shared" si="539"/>
        <v/>
      </c>
      <c r="AE419" s="301" t="str">
        <f t="shared" si="568"/>
        <v/>
      </c>
      <c r="AF419" s="302" t="str">
        <f t="shared" si="540"/>
        <v/>
      </c>
      <c r="AG419" s="301" t="str">
        <f t="shared" si="569"/>
        <v/>
      </c>
      <c r="AH419" s="302" t="str">
        <f t="shared" si="541"/>
        <v/>
      </c>
      <c r="AI419" s="301" t="str">
        <f t="shared" si="570"/>
        <v/>
      </c>
      <c r="AJ419" s="302" t="str">
        <f t="shared" si="542"/>
        <v/>
      </c>
      <c r="AK419" s="301" t="str">
        <f t="shared" si="571"/>
        <v/>
      </c>
      <c r="AL419" s="302" t="str">
        <f t="shared" si="543"/>
        <v/>
      </c>
      <c r="AM419" s="301" t="str">
        <f t="shared" si="572"/>
        <v/>
      </c>
      <c r="AN419" s="302" t="str">
        <f t="shared" si="544"/>
        <v/>
      </c>
      <c r="AO419" s="301" t="str">
        <f t="shared" si="573"/>
        <v/>
      </c>
      <c r="AP419" s="302" t="str">
        <f t="shared" si="545"/>
        <v/>
      </c>
      <c r="AQ419" s="301" t="str">
        <f t="shared" si="574"/>
        <v/>
      </c>
      <c r="AR419" s="302" t="str">
        <f t="shared" si="546"/>
        <v/>
      </c>
      <c r="AS419" s="301" t="str">
        <f t="shared" si="575"/>
        <v/>
      </c>
      <c r="AT419" s="302" t="str">
        <f t="shared" si="547"/>
        <v/>
      </c>
      <c r="AU419" s="301" t="str">
        <f t="shared" si="576"/>
        <v/>
      </c>
      <c r="AV419" s="302" t="str">
        <f t="shared" si="548"/>
        <v/>
      </c>
      <c r="AW419" s="301" t="str">
        <f t="shared" si="577"/>
        <v/>
      </c>
      <c r="AX419" s="302" t="str">
        <f t="shared" si="549"/>
        <v/>
      </c>
      <c r="AY419" s="301" t="str">
        <f t="shared" si="578"/>
        <v/>
      </c>
      <c r="AZ419" s="302" t="str">
        <f t="shared" si="550"/>
        <v/>
      </c>
      <c r="BA419" s="301" t="str">
        <f t="shared" si="579"/>
        <v/>
      </c>
      <c r="BB419" s="302" t="str">
        <f t="shared" si="551"/>
        <v/>
      </c>
      <c r="BC419" s="301" t="str">
        <f t="shared" si="580"/>
        <v/>
      </c>
      <c r="BD419" s="302" t="str">
        <f t="shared" si="552"/>
        <v/>
      </c>
      <c r="BE419" s="301" t="str">
        <f t="shared" si="581"/>
        <v/>
      </c>
    </row>
    <row r="420" spans="1:57" ht="24.75" hidden="1" customHeight="1">
      <c r="A420" s="242">
        <f t="shared" si="553"/>
        <v>285</v>
      </c>
      <c r="B420" s="475"/>
      <c r="C420" s="474" t="str">
        <f t="shared" si="554"/>
        <v/>
      </c>
      <c r="D420" s="302" t="str">
        <f t="shared" ca="1" si="526"/>
        <v/>
      </c>
      <c r="E420" s="301" t="str">
        <f t="shared" si="555"/>
        <v/>
      </c>
      <c r="F420" s="302" t="str">
        <f t="shared" ca="1" si="527"/>
        <v/>
      </c>
      <c r="G420" s="301" t="str">
        <f t="shared" si="556"/>
        <v/>
      </c>
      <c r="H420" s="302" t="str">
        <f t="shared" ca="1" si="528"/>
        <v/>
      </c>
      <c r="I420" s="301" t="str">
        <f t="shared" si="557"/>
        <v/>
      </c>
      <c r="J420" s="302" t="str">
        <f t="shared" ca="1" si="529"/>
        <v/>
      </c>
      <c r="K420" s="301" t="str">
        <f t="shared" si="558"/>
        <v/>
      </c>
      <c r="L420" s="302" t="str">
        <f t="shared" ca="1" si="530"/>
        <v/>
      </c>
      <c r="M420" s="301" t="str">
        <f t="shared" si="559"/>
        <v/>
      </c>
      <c r="N420" s="302" t="str">
        <f t="shared" ca="1" si="531"/>
        <v/>
      </c>
      <c r="O420" s="301" t="str">
        <f t="shared" si="560"/>
        <v/>
      </c>
      <c r="P420" s="302" t="str">
        <f t="shared" ca="1" si="532"/>
        <v/>
      </c>
      <c r="Q420" s="301" t="str">
        <f t="shared" si="561"/>
        <v/>
      </c>
      <c r="R420" s="302" t="str">
        <f t="shared" ca="1" si="533"/>
        <v/>
      </c>
      <c r="S420" s="301" t="str">
        <f t="shared" si="562"/>
        <v/>
      </c>
      <c r="T420" s="302" t="str">
        <f t="shared" si="534"/>
        <v/>
      </c>
      <c r="U420" s="301" t="str">
        <f t="shared" si="563"/>
        <v/>
      </c>
      <c r="V420" s="302" t="str">
        <f t="shared" si="535"/>
        <v/>
      </c>
      <c r="W420" s="301" t="str">
        <f t="shared" si="564"/>
        <v/>
      </c>
      <c r="X420" s="302" t="str">
        <f t="shared" si="536"/>
        <v/>
      </c>
      <c r="Y420" s="301" t="str">
        <f t="shared" si="565"/>
        <v/>
      </c>
      <c r="Z420" s="302" t="str">
        <f t="shared" si="537"/>
        <v/>
      </c>
      <c r="AA420" s="301" t="str">
        <f t="shared" si="566"/>
        <v/>
      </c>
      <c r="AB420" s="302" t="str">
        <f t="shared" si="538"/>
        <v/>
      </c>
      <c r="AC420" s="301" t="str">
        <f t="shared" si="567"/>
        <v/>
      </c>
      <c r="AD420" s="302" t="str">
        <f t="shared" si="539"/>
        <v/>
      </c>
      <c r="AE420" s="301" t="str">
        <f t="shared" si="568"/>
        <v/>
      </c>
      <c r="AF420" s="302" t="str">
        <f t="shared" si="540"/>
        <v/>
      </c>
      <c r="AG420" s="301" t="str">
        <f t="shared" si="569"/>
        <v/>
      </c>
      <c r="AH420" s="302" t="str">
        <f t="shared" si="541"/>
        <v/>
      </c>
      <c r="AI420" s="301" t="str">
        <f t="shared" si="570"/>
        <v/>
      </c>
      <c r="AJ420" s="302" t="str">
        <f t="shared" si="542"/>
        <v/>
      </c>
      <c r="AK420" s="301" t="str">
        <f t="shared" si="571"/>
        <v/>
      </c>
      <c r="AL420" s="302" t="str">
        <f t="shared" si="543"/>
        <v/>
      </c>
      <c r="AM420" s="301" t="str">
        <f t="shared" si="572"/>
        <v/>
      </c>
      <c r="AN420" s="302" t="str">
        <f t="shared" si="544"/>
        <v/>
      </c>
      <c r="AO420" s="301" t="str">
        <f t="shared" si="573"/>
        <v/>
      </c>
      <c r="AP420" s="302" t="str">
        <f t="shared" si="545"/>
        <v/>
      </c>
      <c r="AQ420" s="301" t="str">
        <f t="shared" si="574"/>
        <v/>
      </c>
      <c r="AR420" s="302" t="str">
        <f t="shared" si="546"/>
        <v/>
      </c>
      <c r="AS420" s="301" t="str">
        <f t="shared" si="575"/>
        <v/>
      </c>
      <c r="AT420" s="302" t="str">
        <f t="shared" si="547"/>
        <v/>
      </c>
      <c r="AU420" s="301" t="str">
        <f t="shared" si="576"/>
        <v/>
      </c>
      <c r="AV420" s="302" t="str">
        <f t="shared" si="548"/>
        <v/>
      </c>
      <c r="AW420" s="301" t="str">
        <f t="shared" si="577"/>
        <v/>
      </c>
      <c r="AX420" s="302" t="str">
        <f t="shared" si="549"/>
        <v/>
      </c>
      <c r="AY420" s="301" t="str">
        <f t="shared" si="578"/>
        <v/>
      </c>
      <c r="AZ420" s="302" t="str">
        <f t="shared" si="550"/>
        <v/>
      </c>
      <c r="BA420" s="301" t="str">
        <f t="shared" si="579"/>
        <v/>
      </c>
      <c r="BB420" s="302" t="str">
        <f t="shared" si="551"/>
        <v/>
      </c>
      <c r="BC420" s="301" t="str">
        <f t="shared" si="580"/>
        <v/>
      </c>
      <c r="BD420" s="302" t="str">
        <f t="shared" si="552"/>
        <v/>
      </c>
      <c r="BE420" s="301" t="str">
        <f t="shared" si="581"/>
        <v/>
      </c>
    </row>
    <row r="421" spans="1:57" ht="24.75" hidden="1" customHeight="1">
      <c r="A421" s="242">
        <f t="shared" si="553"/>
        <v>286</v>
      </c>
      <c r="B421" s="475"/>
      <c r="C421" s="474" t="str">
        <f t="shared" si="554"/>
        <v/>
      </c>
      <c r="D421" s="302" t="str">
        <f t="shared" ca="1" si="526"/>
        <v/>
      </c>
      <c r="E421" s="301" t="str">
        <f t="shared" si="555"/>
        <v/>
      </c>
      <c r="F421" s="302" t="str">
        <f t="shared" ca="1" si="527"/>
        <v/>
      </c>
      <c r="G421" s="301" t="str">
        <f t="shared" si="556"/>
        <v/>
      </c>
      <c r="H421" s="302" t="str">
        <f t="shared" ca="1" si="528"/>
        <v/>
      </c>
      <c r="I421" s="301" t="str">
        <f t="shared" si="557"/>
        <v/>
      </c>
      <c r="J421" s="302" t="str">
        <f t="shared" ca="1" si="529"/>
        <v/>
      </c>
      <c r="K421" s="301" t="str">
        <f t="shared" si="558"/>
        <v/>
      </c>
      <c r="L421" s="302" t="str">
        <f t="shared" ca="1" si="530"/>
        <v/>
      </c>
      <c r="M421" s="301" t="str">
        <f t="shared" si="559"/>
        <v/>
      </c>
      <c r="N421" s="302" t="str">
        <f t="shared" ca="1" si="531"/>
        <v/>
      </c>
      <c r="O421" s="301" t="str">
        <f t="shared" si="560"/>
        <v/>
      </c>
      <c r="P421" s="302" t="str">
        <f t="shared" ca="1" si="532"/>
        <v/>
      </c>
      <c r="Q421" s="301" t="str">
        <f t="shared" si="561"/>
        <v/>
      </c>
      <c r="R421" s="302" t="str">
        <f t="shared" ca="1" si="533"/>
        <v/>
      </c>
      <c r="S421" s="301" t="str">
        <f t="shared" si="562"/>
        <v/>
      </c>
      <c r="T421" s="302" t="str">
        <f t="shared" si="534"/>
        <v/>
      </c>
      <c r="U421" s="301" t="str">
        <f t="shared" si="563"/>
        <v/>
      </c>
      <c r="V421" s="302" t="str">
        <f t="shared" si="535"/>
        <v/>
      </c>
      <c r="W421" s="301" t="str">
        <f t="shared" si="564"/>
        <v/>
      </c>
      <c r="X421" s="302" t="str">
        <f t="shared" si="536"/>
        <v/>
      </c>
      <c r="Y421" s="301" t="str">
        <f t="shared" si="565"/>
        <v/>
      </c>
      <c r="Z421" s="302" t="str">
        <f t="shared" si="537"/>
        <v/>
      </c>
      <c r="AA421" s="301" t="str">
        <f t="shared" si="566"/>
        <v/>
      </c>
      <c r="AB421" s="302" t="str">
        <f t="shared" si="538"/>
        <v/>
      </c>
      <c r="AC421" s="301" t="str">
        <f t="shared" si="567"/>
        <v/>
      </c>
      <c r="AD421" s="302" t="str">
        <f t="shared" si="539"/>
        <v/>
      </c>
      <c r="AE421" s="301" t="str">
        <f t="shared" si="568"/>
        <v/>
      </c>
      <c r="AF421" s="302" t="str">
        <f t="shared" si="540"/>
        <v/>
      </c>
      <c r="AG421" s="301" t="str">
        <f t="shared" si="569"/>
        <v/>
      </c>
      <c r="AH421" s="302" t="str">
        <f t="shared" si="541"/>
        <v/>
      </c>
      <c r="AI421" s="301" t="str">
        <f t="shared" si="570"/>
        <v/>
      </c>
      <c r="AJ421" s="302" t="str">
        <f t="shared" si="542"/>
        <v/>
      </c>
      <c r="AK421" s="301" t="str">
        <f t="shared" si="571"/>
        <v/>
      </c>
      <c r="AL421" s="302" t="str">
        <f t="shared" si="543"/>
        <v/>
      </c>
      <c r="AM421" s="301" t="str">
        <f t="shared" si="572"/>
        <v/>
      </c>
      <c r="AN421" s="302" t="str">
        <f t="shared" si="544"/>
        <v/>
      </c>
      <c r="AO421" s="301" t="str">
        <f t="shared" si="573"/>
        <v/>
      </c>
      <c r="AP421" s="302" t="str">
        <f t="shared" si="545"/>
        <v/>
      </c>
      <c r="AQ421" s="301" t="str">
        <f t="shared" si="574"/>
        <v/>
      </c>
      <c r="AR421" s="302" t="str">
        <f t="shared" si="546"/>
        <v/>
      </c>
      <c r="AS421" s="301" t="str">
        <f t="shared" si="575"/>
        <v/>
      </c>
      <c r="AT421" s="302" t="str">
        <f t="shared" si="547"/>
        <v/>
      </c>
      <c r="AU421" s="301" t="str">
        <f t="shared" si="576"/>
        <v/>
      </c>
      <c r="AV421" s="302" t="str">
        <f t="shared" si="548"/>
        <v/>
      </c>
      <c r="AW421" s="301" t="str">
        <f t="shared" si="577"/>
        <v/>
      </c>
      <c r="AX421" s="302" t="str">
        <f t="shared" si="549"/>
        <v/>
      </c>
      <c r="AY421" s="301" t="str">
        <f t="shared" si="578"/>
        <v/>
      </c>
      <c r="AZ421" s="302" t="str">
        <f t="shared" si="550"/>
        <v/>
      </c>
      <c r="BA421" s="301" t="str">
        <f t="shared" si="579"/>
        <v/>
      </c>
      <c r="BB421" s="302" t="str">
        <f t="shared" si="551"/>
        <v/>
      </c>
      <c r="BC421" s="301" t="str">
        <f t="shared" si="580"/>
        <v/>
      </c>
      <c r="BD421" s="302" t="str">
        <f t="shared" si="552"/>
        <v/>
      </c>
      <c r="BE421" s="301" t="str">
        <f t="shared" si="581"/>
        <v/>
      </c>
    </row>
    <row r="422" spans="1:57" ht="24.75" hidden="1" customHeight="1">
      <c r="A422" s="242">
        <f t="shared" si="553"/>
        <v>287</v>
      </c>
      <c r="B422" s="475"/>
      <c r="C422" s="474" t="str">
        <f t="shared" si="554"/>
        <v/>
      </c>
      <c r="D422" s="302" t="str">
        <f t="shared" ca="1" si="526"/>
        <v/>
      </c>
      <c r="E422" s="301" t="str">
        <f t="shared" si="555"/>
        <v/>
      </c>
      <c r="F422" s="302" t="str">
        <f t="shared" ca="1" si="527"/>
        <v/>
      </c>
      <c r="G422" s="301" t="str">
        <f t="shared" si="556"/>
        <v/>
      </c>
      <c r="H422" s="302" t="str">
        <f t="shared" ca="1" si="528"/>
        <v/>
      </c>
      <c r="I422" s="301" t="str">
        <f t="shared" si="557"/>
        <v/>
      </c>
      <c r="J422" s="302" t="str">
        <f t="shared" ca="1" si="529"/>
        <v/>
      </c>
      <c r="K422" s="301" t="str">
        <f t="shared" si="558"/>
        <v/>
      </c>
      <c r="L422" s="302" t="str">
        <f t="shared" ca="1" si="530"/>
        <v/>
      </c>
      <c r="M422" s="301" t="str">
        <f t="shared" si="559"/>
        <v/>
      </c>
      <c r="N422" s="302" t="str">
        <f t="shared" ca="1" si="531"/>
        <v/>
      </c>
      <c r="O422" s="301" t="str">
        <f t="shared" si="560"/>
        <v/>
      </c>
      <c r="P422" s="302" t="str">
        <f t="shared" ca="1" si="532"/>
        <v/>
      </c>
      <c r="Q422" s="301" t="str">
        <f t="shared" si="561"/>
        <v/>
      </c>
      <c r="R422" s="302" t="str">
        <f t="shared" ca="1" si="533"/>
        <v/>
      </c>
      <c r="S422" s="301" t="str">
        <f t="shared" si="562"/>
        <v/>
      </c>
      <c r="T422" s="302" t="str">
        <f t="shared" si="534"/>
        <v/>
      </c>
      <c r="U422" s="301" t="str">
        <f t="shared" si="563"/>
        <v/>
      </c>
      <c r="V422" s="302" t="str">
        <f t="shared" si="535"/>
        <v/>
      </c>
      <c r="W422" s="301" t="str">
        <f t="shared" si="564"/>
        <v/>
      </c>
      <c r="X422" s="302" t="str">
        <f t="shared" si="536"/>
        <v/>
      </c>
      <c r="Y422" s="301" t="str">
        <f t="shared" si="565"/>
        <v/>
      </c>
      <c r="Z422" s="302" t="str">
        <f t="shared" si="537"/>
        <v/>
      </c>
      <c r="AA422" s="301" t="str">
        <f t="shared" si="566"/>
        <v/>
      </c>
      <c r="AB422" s="302" t="str">
        <f t="shared" si="538"/>
        <v/>
      </c>
      <c r="AC422" s="301" t="str">
        <f t="shared" si="567"/>
        <v/>
      </c>
      <c r="AD422" s="302" t="str">
        <f t="shared" si="539"/>
        <v/>
      </c>
      <c r="AE422" s="301" t="str">
        <f t="shared" si="568"/>
        <v/>
      </c>
      <c r="AF422" s="302" t="str">
        <f t="shared" si="540"/>
        <v/>
      </c>
      <c r="AG422" s="301" t="str">
        <f t="shared" si="569"/>
        <v/>
      </c>
      <c r="AH422" s="302" t="str">
        <f t="shared" si="541"/>
        <v/>
      </c>
      <c r="AI422" s="301" t="str">
        <f t="shared" si="570"/>
        <v/>
      </c>
      <c r="AJ422" s="302" t="str">
        <f t="shared" si="542"/>
        <v/>
      </c>
      <c r="AK422" s="301" t="str">
        <f t="shared" si="571"/>
        <v/>
      </c>
      <c r="AL422" s="302" t="str">
        <f t="shared" si="543"/>
        <v/>
      </c>
      <c r="AM422" s="301" t="str">
        <f t="shared" si="572"/>
        <v/>
      </c>
      <c r="AN422" s="302" t="str">
        <f t="shared" si="544"/>
        <v/>
      </c>
      <c r="AO422" s="301" t="str">
        <f t="shared" si="573"/>
        <v/>
      </c>
      <c r="AP422" s="302" t="str">
        <f t="shared" si="545"/>
        <v/>
      </c>
      <c r="AQ422" s="301" t="str">
        <f t="shared" si="574"/>
        <v/>
      </c>
      <c r="AR422" s="302" t="str">
        <f t="shared" si="546"/>
        <v/>
      </c>
      <c r="AS422" s="301" t="str">
        <f t="shared" si="575"/>
        <v/>
      </c>
      <c r="AT422" s="302" t="str">
        <f t="shared" si="547"/>
        <v/>
      </c>
      <c r="AU422" s="301" t="str">
        <f t="shared" si="576"/>
        <v/>
      </c>
      <c r="AV422" s="302" t="str">
        <f t="shared" si="548"/>
        <v/>
      </c>
      <c r="AW422" s="301" t="str">
        <f t="shared" si="577"/>
        <v/>
      </c>
      <c r="AX422" s="302" t="str">
        <f t="shared" si="549"/>
        <v/>
      </c>
      <c r="AY422" s="301" t="str">
        <f t="shared" si="578"/>
        <v/>
      </c>
      <c r="AZ422" s="302" t="str">
        <f t="shared" si="550"/>
        <v/>
      </c>
      <c r="BA422" s="301" t="str">
        <f t="shared" si="579"/>
        <v/>
      </c>
      <c r="BB422" s="302" t="str">
        <f t="shared" si="551"/>
        <v/>
      </c>
      <c r="BC422" s="301" t="str">
        <f t="shared" si="580"/>
        <v/>
      </c>
      <c r="BD422" s="302" t="str">
        <f t="shared" si="552"/>
        <v/>
      </c>
      <c r="BE422" s="301" t="str">
        <f t="shared" si="581"/>
        <v/>
      </c>
    </row>
    <row r="423" spans="1:57" ht="24.75" hidden="1" customHeight="1">
      <c r="A423" s="242">
        <f t="shared" si="553"/>
        <v>288</v>
      </c>
      <c r="B423" s="475"/>
      <c r="C423" s="474" t="str">
        <f t="shared" si="554"/>
        <v/>
      </c>
      <c r="D423" s="302" t="str">
        <f t="shared" ca="1" si="526"/>
        <v/>
      </c>
      <c r="E423" s="301" t="str">
        <f t="shared" si="555"/>
        <v/>
      </c>
      <c r="F423" s="302" t="str">
        <f t="shared" ca="1" si="527"/>
        <v/>
      </c>
      <c r="G423" s="301" t="str">
        <f t="shared" si="556"/>
        <v/>
      </c>
      <c r="H423" s="302" t="str">
        <f t="shared" ca="1" si="528"/>
        <v/>
      </c>
      <c r="I423" s="301" t="str">
        <f t="shared" si="557"/>
        <v/>
      </c>
      <c r="J423" s="302" t="str">
        <f t="shared" ca="1" si="529"/>
        <v/>
      </c>
      <c r="K423" s="301" t="str">
        <f t="shared" si="558"/>
        <v/>
      </c>
      <c r="L423" s="302" t="str">
        <f t="shared" ca="1" si="530"/>
        <v/>
      </c>
      <c r="M423" s="301" t="str">
        <f t="shared" si="559"/>
        <v/>
      </c>
      <c r="N423" s="302" t="str">
        <f t="shared" ca="1" si="531"/>
        <v/>
      </c>
      <c r="O423" s="301" t="str">
        <f t="shared" si="560"/>
        <v/>
      </c>
      <c r="P423" s="302" t="str">
        <f t="shared" ca="1" si="532"/>
        <v/>
      </c>
      <c r="Q423" s="301" t="str">
        <f t="shared" si="561"/>
        <v/>
      </c>
      <c r="R423" s="302" t="str">
        <f t="shared" ca="1" si="533"/>
        <v/>
      </c>
      <c r="S423" s="301" t="str">
        <f t="shared" si="562"/>
        <v/>
      </c>
      <c r="T423" s="302" t="str">
        <f t="shared" si="534"/>
        <v/>
      </c>
      <c r="U423" s="301" t="str">
        <f t="shared" si="563"/>
        <v/>
      </c>
      <c r="V423" s="302" t="str">
        <f t="shared" si="535"/>
        <v/>
      </c>
      <c r="W423" s="301" t="str">
        <f t="shared" si="564"/>
        <v/>
      </c>
      <c r="X423" s="302" t="str">
        <f t="shared" si="536"/>
        <v/>
      </c>
      <c r="Y423" s="301" t="str">
        <f t="shared" si="565"/>
        <v/>
      </c>
      <c r="Z423" s="302" t="str">
        <f t="shared" si="537"/>
        <v/>
      </c>
      <c r="AA423" s="301" t="str">
        <f t="shared" si="566"/>
        <v/>
      </c>
      <c r="AB423" s="302" t="str">
        <f t="shared" si="538"/>
        <v/>
      </c>
      <c r="AC423" s="301" t="str">
        <f t="shared" si="567"/>
        <v/>
      </c>
      <c r="AD423" s="302" t="str">
        <f t="shared" si="539"/>
        <v/>
      </c>
      <c r="AE423" s="301" t="str">
        <f t="shared" si="568"/>
        <v/>
      </c>
      <c r="AF423" s="302" t="str">
        <f t="shared" si="540"/>
        <v/>
      </c>
      <c r="AG423" s="301" t="str">
        <f t="shared" si="569"/>
        <v/>
      </c>
      <c r="AH423" s="302" t="str">
        <f t="shared" si="541"/>
        <v/>
      </c>
      <c r="AI423" s="301" t="str">
        <f t="shared" si="570"/>
        <v/>
      </c>
      <c r="AJ423" s="302" t="str">
        <f t="shared" si="542"/>
        <v/>
      </c>
      <c r="AK423" s="301" t="str">
        <f t="shared" si="571"/>
        <v/>
      </c>
      <c r="AL423" s="302" t="str">
        <f t="shared" si="543"/>
        <v/>
      </c>
      <c r="AM423" s="301" t="str">
        <f t="shared" si="572"/>
        <v/>
      </c>
      <c r="AN423" s="302" t="str">
        <f t="shared" si="544"/>
        <v/>
      </c>
      <c r="AO423" s="301" t="str">
        <f t="shared" si="573"/>
        <v/>
      </c>
      <c r="AP423" s="302" t="str">
        <f t="shared" si="545"/>
        <v/>
      </c>
      <c r="AQ423" s="301" t="str">
        <f t="shared" si="574"/>
        <v/>
      </c>
      <c r="AR423" s="302" t="str">
        <f t="shared" si="546"/>
        <v/>
      </c>
      <c r="AS423" s="301" t="str">
        <f t="shared" si="575"/>
        <v/>
      </c>
      <c r="AT423" s="302" t="str">
        <f t="shared" si="547"/>
        <v/>
      </c>
      <c r="AU423" s="301" t="str">
        <f t="shared" si="576"/>
        <v/>
      </c>
      <c r="AV423" s="302" t="str">
        <f t="shared" si="548"/>
        <v/>
      </c>
      <c r="AW423" s="301" t="str">
        <f t="shared" si="577"/>
        <v/>
      </c>
      <c r="AX423" s="302" t="str">
        <f t="shared" si="549"/>
        <v/>
      </c>
      <c r="AY423" s="301" t="str">
        <f t="shared" si="578"/>
        <v/>
      </c>
      <c r="AZ423" s="302" t="str">
        <f t="shared" si="550"/>
        <v/>
      </c>
      <c r="BA423" s="301" t="str">
        <f t="shared" si="579"/>
        <v/>
      </c>
      <c r="BB423" s="302" t="str">
        <f t="shared" si="551"/>
        <v/>
      </c>
      <c r="BC423" s="301" t="str">
        <f t="shared" si="580"/>
        <v/>
      </c>
      <c r="BD423" s="302" t="str">
        <f t="shared" si="552"/>
        <v/>
      </c>
      <c r="BE423" s="301" t="str">
        <f t="shared" si="581"/>
        <v/>
      </c>
    </row>
    <row r="424" spans="1:57" ht="24.75" hidden="1" customHeight="1">
      <c r="A424" s="242">
        <f t="shared" si="553"/>
        <v>289</v>
      </c>
      <c r="B424" s="475"/>
      <c r="C424" s="474" t="str">
        <f t="shared" si="554"/>
        <v/>
      </c>
      <c r="D424" s="302" t="str">
        <f t="shared" ca="1" si="526"/>
        <v/>
      </c>
      <c r="E424" s="301" t="str">
        <f t="shared" si="555"/>
        <v/>
      </c>
      <c r="F424" s="302" t="str">
        <f t="shared" ca="1" si="527"/>
        <v/>
      </c>
      <c r="G424" s="301" t="str">
        <f t="shared" si="556"/>
        <v/>
      </c>
      <c r="H424" s="302" t="str">
        <f t="shared" ca="1" si="528"/>
        <v/>
      </c>
      <c r="I424" s="301" t="str">
        <f t="shared" si="557"/>
        <v/>
      </c>
      <c r="J424" s="302" t="str">
        <f t="shared" ca="1" si="529"/>
        <v/>
      </c>
      <c r="K424" s="301" t="str">
        <f t="shared" si="558"/>
        <v/>
      </c>
      <c r="L424" s="302" t="str">
        <f t="shared" ca="1" si="530"/>
        <v/>
      </c>
      <c r="M424" s="301" t="str">
        <f t="shared" si="559"/>
        <v/>
      </c>
      <c r="N424" s="302" t="str">
        <f t="shared" ca="1" si="531"/>
        <v/>
      </c>
      <c r="O424" s="301" t="str">
        <f t="shared" si="560"/>
        <v/>
      </c>
      <c r="P424" s="302" t="str">
        <f t="shared" ca="1" si="532"/>
        <v/>
      </c>
      <c r="Q424" s="301" t="str">
        <f t="shared" si="561"/>
        <v/>
      </c>
      <c r="R424" s="302" t="str">
        <f t="shared" ca="1" si="533"/>
        <v/>
      </c>
      <c r="S424" s="301" t="str">
        <f t="shared" si="562"/>
        <v/>
      </c>
      <c r="T424" s="302" t="str">
        <f t="shared" si="534"/>
        <v/>
      </c>
      <c r="U424" s="301" t="str">
        <f t="shared" si="563"/>
        <v/>
      </c>
      <c r="V424" s="302" t="str">
        <f t="shared" si="535"/>
        <v/>
      </c>
      <c r="W424" s="301" t="str">
        <f t="shared" si="564"/>
        <v/>
      </c>
      <c r="X424" s="302" t="str">
        <f t="shared" si="536"/>
        <v/>
      </c>
      <c r="Y424" s="301" t="str">
        <f t="shared" si="565"/>
        <v/>
      </c>
      <c r="Z424" s="302" t="str">
        <f t="shared" si="537"/>
        <v/>
      </c>
      <c r="AA424" s="301" t="str">
        <f t="shared" si="566"/>
        <v/>
      </c>
      <c r="AB424" s="302" t="str">
        <f t="shared" si="538"/>
        <v/>
      </c>
      <c r="AC424" s="301" t="str">
        <f t="shared" si="567"/>
        <v/>
      </c>
      <c r="AD424" s="302" t="str">
        <f t="shared" si="539"/>
        <v/>
      </c>
      <c r="AE424" s="301" t="str">
        <f t="shared" si="568"/>
        <v/>
      </c>
      <c r="AF424" s="302" t="str">
        <f t="shared" si="540"/>
        <v/>
      </c>
      <c r="AG424" s="301" t="str">
        <f t="shared" si="569"/>
        <v/>
      </c>
      <c r="AH424" s="302" t="str">
        <f t="shared" si="541"/>
        <v/>
      </c>
      <c r="AI424" s="301" t="str">
        <f t="shared" si="570"/>
        <v/>
      </c>
      <c r="AJ424" s="302" t="str">
        <f t="shared" si="542"/>
        <v/>
      </c>
      <c r="AK424" s="301" t="str">
        <f t="shared" si="571"/>
        <v/>
      </c>
      <c r="AL424" s="302" t="str">
        <f t="shared" si="543"/>
        <v/>
      </c>
      <c r="AM424" s="301" t="str">
        <f t="shared" si="572"/>
        <v/>
      </c>
      <c r="AN424" s="302" t="str">
        <f t="shared" si="544"/>
        <v/>
      </c>
      <c r="AO424" s="301" t="str">
        <f t="shared" si="573"/>
        <v/>
      </c>
      <c r="AP424" s="302" t="str">
        <f t="shared" si="545"/>
        <v/>
      </c>
      <c r="AQ424" s="301" t="str">
        <f t="shared" si="574"/>
        <v/>
      </c>
      <c r="AR424" s="302" t="str">
        <f t="shared" si="546"/>
        <v/>
      </c>
      <c r="AS424" s="301" t="str">
        <f t="shared" si="575"/>
        <v/>
      </c>
      <c r="AT424" s="302" t="str">
        <f t="shared" si="547"/>
        <v/>
      </c>
      <c r="AU424" s="301" t="str">
        <f t="shared" si="576"/>
        <v/>
      </c>
      <c r="AV424" s="302" t="str">
        <f t="shared" si="548"/>
        <v/>
      </c>
      <c r="AW424" s="301" t="str">
        <f t="shared" si="577"/>
        <v/>
      </c>
      <c r="AX424" s="302" t="str">
        <f t="shared" si="549"/>
        <v/>
      </c>
      <c r="AY424" s="301" t="str">
        <f t="shared" si="578"/>
        <v/>
      </c>
      <c r="AZ424" s="302" t="str">
        <f t="shared" si="550"/>
        <v/>
      </c>
      <c r="BA424" s="301" t="str">
        <f t="shared" si="579"/>
        <v/>
      </c>
      <c r="BB424" s="302" t="str">
        <f t="shared" si="551"/>
        <v/>
      </c>
      <c r="BC424" s="301" t="str">
        <f t="shared" si="580"/>
        <v/>
      </c>
      <c r="BD424" s="302" t="str">
        <f t="shared" si="552"/>
        <v/>
      </c>
      <c r="BE424" s="301" t="str">
        <f t="shared" si="581"/>
        <v/>
      </c>
    </row>
    <row r="425" spans="1:57" ht="24.75" hidden="1" customHeight="1">
      <c r="A425" s="242">
        <f t="shared" si="553"/>
        <v>290</v>
      </c>
      <c r="B425" s="475"/>
      <c r="C425" s="474" t="str">
        <f t="shared" si="554"/>
        <v/>
      </c>
      <c r="D425" s="302" t="str">
        <f t="shared" ca="1" si="526"/>
        <v/>
      </c>
      <c r="E425" s="301" t="str">
        <f t="shared" si="555"/>
        <v/>
      </c>
      <c r="F425" s="302" t="str">
        <f t="shared" ca="1" si="527"/>
        <v/>
      </c>
      <c r="G425" s="301" t="str">
        <f t="shared" si="556"/>
        <v/>
      </c>
      <c r="H425" s="302" t="str">
        <f t="shared" ca="1" si="528"/>
        <v/>
      </c>
      <c r="I425" s="301" t="str">
        <f t="shared" si="557"/>
        <v/>
      </c>
      <c r="J425" s="302" t="str">
        <f t="shared" ca="1" si="529"/>
        <v/>
      </c>
      <c r="K425" s="301" t="str">
        <f t="shared" si="558"/>
        <v/>
      </c>
      <c r="L425" s="302" t="str">
        <f t="shared" ca="1" si="530"/>
        <v/>
      </c>
      <c r="M425" s="301" t="str">
        <f t="shared" si="559"/>
        <v/>
      </c>
      <c r="N425" s="302" t="str">
        <f t="shared" ca="1" si="531"/>
        <v/>
      </c>
      <c r="O425" s="301" t="str">
        <f t="shared" si="560"/>
        <v/>
      </c>
      <c r="P425" s="302" t="str">
        <f t="shared" ca="1" si="532"/>
        <v/>
      </c>
      <c r="Q425" s="301" t="str">
        <f t="shared" si="561"/>
        <v/>
      </c>
      <c r="R425" s="302" t="str">
        <f t="shared" ca="1" si="533"/>
        <v/>
      </c>
      <c r="S425" s="301" t="str">
        <f t="shared" si="562"/>
        <v/>
      </c>
      <c r="T425" s="302" t="str">
        <f t="shared" si="534"/>
        <v/>
      </c>
      <c r="U425" s="301" t="str">
        <f t="shared" si="563"/>
        <v/>
      </c>
      <c r="V425" s="302" t="str">
        <f t="shared" si="535"/>
        <v/>
      </c>
      <c r="W425" s="301" t="str">
        <f t="shared" si="564"/>
        <v/>
      </c>
      <c r="X425" s="302" t="str">
        <f t="shared" si="536"/>
        <v/>
      </c>
      <c r="Y425" s="301" t="str">
        <f t="shared" si="565"/>
        <v/>
      </c>
      <c r="Z425" s="302" t="str">
        <f t="shared" si="537"/>
        <v/>
      </c>
      <c r="AA425" s="301" t="str">
        <f t="shared" si="566"/>
        <v/>
      </c>
      <c r="AB425" s="302" t="str">
        <f t="shared" si="538"/>
        <v/>
      </c>
      <c r="AC425" s="301" t="str">
        <f t="shared" si="567"/>
        <v/>
      </c>
      <c r="AD425" s="302" t="str">
        <f t="shared" si="539"/>
        <v/>
      </c>
      <c r="AE425" s="301" t="str">
        <f t="shared" si="568"/>
        <v/>
      </c>
      <c r="AF425" s="302" t="str">
        <f t="shared" si="540"/>
        <v/>
      </c>
      <c r="AG425" s="301" t="str">
        <f t="shared" si="569"/>
        <v/>
      </c>
      <c r="AH425" s="302" t="str">
        <f t="shared" si="541"/>
        <v/>
      </c>
      <c r="AI425" s="301" t="str">
        <f t="shared" si="570"/>
        <v/>
      </c>
      <c r="AJ425" s="302" t="str">
        <f t="shared" si="542"/>
        <v/>
      </c>
      <c r="AK425" s="301" t="str">
        <f t="shared" si="571"/>
        <v/>
      </c>
      <c r="AL425" s="302" t="str">
        <f t="shared" si="543"/>
        <v/>
      </c>
      <c r="AM425" s="301" t="str">
        <f t="shared" si="572"/>
        <v/>
      </c>
      <c r="AN425" s="302" t="str">
        <f t="shared" si="544"/>
        <v/>
      </c>
      <c r="AO425" s="301" t="str">
        <f t="shared" si="573"/>
        <v/>
      </c>
      <c r="AP425" s="302" t="str">
        <f t="shared" si="545"/>
        <v/>
      </c>
      <c r="AQ425" s="301" t="str">
        <f t="shared" si="574"/>
        <v/>
      </c>
      <c r="AR425" s="302" t="str">
        <f t="shared" si="546"/>
        <v/>
      </c>
      <c r="AS425" s="301" t="str">
        <f t="shared" si="575"/>
        <v/>
      </c>
      <c r="AT425" s="302" t="str">
        <f t="shared" si="547"/>
        <v/>
      </c>
      <c r="AU425" s="301" t="str">
        <f t="shared" si="576"/>
        <v/>
      </c>
      <c r="AV425" s="302" t="str">
        <f t="shared" si="548"/>
        <v/>
      </c>
      <c r="AW425" s="301" t="str">
        <f t="shared" si="577"/>
        <v/>
      </c>
      <c r="AX425" s="302" t="str">
        <f t="shared" si="549"/>
        <v/>
      </c>
      <c r="AY425" s="301" t="str">
        <f t="shared" si="578"/>
        <v/>
      </c>
      <c r="AZ425" s="302" t="str">
        <f t="shared" si="550"/>
        <v/>
      </c>
      <c r="BA425" s="301" t="str">
        <f t="shared" si="579"/>
        <v/>
      </c>
      <c r="BB425" s="302" t="str">
        <f t="shared" si="551"/>
        <v/>
      </c>
      <c r="BC425" s="301" t="str">
        <f t="shared" si="580"/>
        <v/>
      </c>
      <c r="BD425" s="302" t="str">
        <f t="shared" si="552"/>
        <v/>
      </c>
      <c r="BE425" s="301" t="str">
        <f t="shared" si="581"/>
        <v/>
      </c>
    </row>
    <row r="426" spans="1:57" ht="24.75" hidden="1" customHeight="1">
      <c r="A426" s="242">
        <f t="shared" si="553"/>
        <v>291</v>
      </c>
      <c r="B426" s="475"/>
      <c r="C426" s="474" t="str">
        <f t="shared" si="554"/>
        <v/>
      </c>
      <c r="D426" s="302" t="str">
        <f t="shared" ca="1" si="526"/>
        <v/>
      </c>
      <c r="E426" s="301" t="str">
        <f t="shared" si="555"/>
        <v/>
      </c>
      <c r="F426" s="302" t="str">
        <f t="shared" ca="1" si="527"/>
        <v/>
      </c>
      <c r="G426" s="301" t="str">
        <f t="shared" si="556"/>
        <v/>
      </c>
      <c r="H426" s="302" t="str">
        <f t="shared" ca="1" si="528"/>
        <v/>
      </c>
      <c r="I426" s="301" t="str">
        <f t="shared" si="557"/>
        <v/>
      </c>
      <c r="J426" s="302" t="str">
        <f t="shared" ca="1" si="529"/>
        <v/>
      </c>
      <c r="K426" s="301" t="str">
        <f t="shared" si="558"/>
        <v/>
      </c>
      <c r="L426" s="302" t="str">
        <f t="shared" ca="1" si="530"/>
        <v/>
      </c>
      <c r="M426" s="301" t="str">
        <f t="shared" si="559"/>
        <v/>
      </c>
      <c r="N426" s="302" t="str">
        <f t="shared" ca="1" si="531"/>
        <v/>
      </c>
      <c r="O426" s="301" t="str">
        <f t="shared" si="560"/>
        <v/>
      </c>
      <c r="P426" s="302" t="str">
        <f t="shared" ca="1" si="532"/>
        <v/>
      </c>
      <c r="Q426" s="301" t="str">
        <f t="shared" si="561"/>
        <v/>
      </c>
      <c r="R426" s="302" t="str">
        <f t="shared" ca="1" si="533"/>
        <v/>
      </c>
      <c r="S426" s="301" t="str">
        <f t="shared" si="562"/>
        <v/>
      </c>
      <c r="T426" s="302" t="str">
        <f t="shared" si="534"/>
        <v/>
      </c>
      <c r="U426" s="301" t="str">
        <f t="shared" si="563"/>
        <v/>
      </c>
      <c r="V426" s="302" t="str">
        <f t="shared" si="535"/>
        <v/>
      </c>
      <c r="W426" s="301" t="str">
        <f t="shared" si="564"/>
        <v/>
      </c>
      <c r="X426" s="302" t="str">
        <f t="shared" si="536"/>
        <v/>
      </c>
      <c r="Y426" s="301" t="str">
        <f t="shared" si="565"/>
        <v/>
      </c>
      <c r="Z426" s="302" t="str">
        <f t="shared" si="537"/>
        <v/>
      </c>
      <c r="AA426" s="301" t="str">
        <f t="shared" si="566"/>
        <v/>
      </c>
      <c r="AB426" s="302" t="str">
        <f t="shared" si="538"/>
        <v/>
      </c>
      <c r="AC426" s="301" t="str">
        <f t="shared" si="567"/>
        <v/>
      </c>
      <c r="AD426" s="302" t="str">
        <f t="shared" si="539"/>
        <v/>
      </c>
      <c r="AE426" s="301" t="str">
        <f t="shared" si="568"/>
        <v/>
      </c>
      <c r="AF426" s="302" t="str">
        <f t="shared" si="540"/>
        <v/>
      </c>
      <c r="AG426" s="301" t="str">
        <f t="shared" si="569"/>
        <v/>
      </c>
      <c r="AH426" s="302" t="str">
        <f t="shared" si="541"/>
        <v/>
      </c>
      <c r="AI426" s="301" t="str">
        <f t="shared" si="570"/>
        <v/>
      </c>
      <c r="AJ426" s="302" t="str">
        <f t="shared" si="542"/>
        <v/>
      </c>
      <c r="AK426" s="301" t="str">
        <f t="shared" si="571"/>
        <v/>
      </c>
      <c r="AL426" s="302" t="str">
        <f t="shared" si="543"/>
        <v/>
      </c>
      <c r="AM426" s="301" t="str">
        <f t="shared" si="572"/>
        <v/>
      </c>
      <c r="AN426" s="302" t="str">
        <f t="shared" si="544"/>
        <v/>
      </c>
      <c r="AO426" s="301" t="str">
        <f t="shared" si="573"/>
        <v/>
      </c>
      <c r="AP426" s="302" t="str">
        <f t="shared" si="545"/>
        <v/>
      </c>
      <c r="AQ426" s="301" t="str">
        <f t="shared" si="574"/>
        <v/>
      </c>
      <c r="AR426" s="302" t="str">
        <f t="shared" si="546"/>
        <v/>
      </c>
      <c r="AS426" s="301" t="str">
        <f t="shared" si="575"/>
        <v/>
      </c>
      <c r="AT426" s="302" t="str">
        <f t="shared" si="547"/>
        <v/>
      </c>
      <c r="AU426" s="301" t="str">
        <f t="shared" si="576"/>
        <v/>
      </c>
      <c r="AV426" s="302" t="str">
        <f t="shared" si="548"/>
        <v/>
      </c>
      <c r="AW426" s="301" t="str">
        <f t="shared" si="577"/>
        <v/>
      </c>
      <c r="AX426" s="302" t="str">
        <f t="shared" si="549"/>
        <v/>
      </c>
      <c r="AY426" s="301" t="str">
        <f t="shared" si="578"/>
        <v/>
      </c>
      <c r="AZ426" s="302" t="str">
        <f t="shared" si="550"/>
        <v/>
      </c>
      <c r="BA426" s="301" t="str">
        <f t="shared" si="579"/>
        <v/>
      </c>
      <c r="BB426" s="302" t="str">
        <f t="shared" si="551"/>
        <v/>
      </c>
      <c r="BC426" s="301" t="str">
        <f t="shared" si="580"/>
        <v/>
      </c>
      <c r="BD426" s="302" t="str">
        <f t="shared" si="552"/>
        <v/>
      </c>
      <c r="BE426" s="301" t="str">
        <f t="shared" si="581"/>
        <v/>
      </c>
    </row>
    <row r="427" spans="1:57" ht="24.75" hidden="1" customHeight="1">
      <c r="A427" s="242">
        <f t="shared" si="553"/>
        <v>292</v>
      </c>
      <c r="B427" s="475"/>
      <c r="C427" s="474" t="str">
        <f t="shared" si="554"/>
        <v/>
      </c>
      <c r="D427" s="302" t="str">
        <f t="shared" ca="1" si="526"/>
        <v/>
      </c>
      <c r="E427" s="301" t="str">
        <f t="shared" si="555"/>
        <v/>
      </c>
      <c r="F427" s="302" t="str">
        <f t="shared" ca="1" si="527"/>
        <v/>
      </c>
      <c r="G427" s="301" t="str">
        <f t="shared" si="556"/>
        <v/>
      </c>
      <c r="H427" s="302" t="str">
        <f t="shared" ca="1" si="528"/>
        <v/>
      </c>
      <c r="I427" s="301" t="str">
        <f t="shared" si="557"/>
        <v/>
      </c>
      <c r="J427" s="302" t="str">
        <f t="shared" ca="1" si="529"/>
        <v/>
      </c>
      <c r="K427" s="301" t="str">
        <f t="shared" si="558"/>
        <v/>
      </c>
      <c r="L427" s="302" t="str">
        <f t="shared" ca="1" si="530"/>
        <v/>
      </c>
      <c r="M427" s="301" t="str">
        <f t="shared" si="559"/>
        <v/>
      </c>
      <c r="N427" s="302" t="str">
        <f t="shared" ca="1" si="531"/>
        <v/>
      </c>
      <c r="O427" s="301" t="str">
        <f t="shared" si="560"/>
        <v/>
      </c>
      <c r="P427" s="302" t="str">
        <f t="shared" ca="1" si="532"/>
        <v/>
      </c>
      <c r="Q427" s="301" t="str">
        <f t="shared" si="561"/>
        <v/>
      </c>
      <c r="R427" s="302" t="str">
        <f t="shared" ca="1" si="533"/>
        <v/>
      </c>
      <c r="S427" s="301" t="str">
        <f t="shared" si="562"/>
        <v/>
      </c>
      <c r="T427" s="302" t="str">
        <f t="shared" si="534"/>
        <v/>
      </c>
      <c r="U427" s="301" t="str">
        <f t="shared" si="563"/>
        <v/>
      </c>
      <c r="V427" s="302" t="str">
        <f t="shared" si="535"/>
        <v/>
      </c>
      <c r="W427" s="301" t="str">
        <f t="shared" si="564"/>
        <v/>
      </c>
      <c r="X427" s="302" t="str">
        <f t="shared" si="536"/>
        <v/>
      </c>
      <c r="Y427" s="301" t="str">
        <f t="shared" si="565"/>
        <v/>
      </c>
      <c r="Z427" s="302" t="str">
        <f t="shared" si="537"/>
        <v/>
      </c>
      <c r="AA427" s="301" t="str">
        <f t="shared" si="566"/>
        <v/>
      </c>
      <c r="AB427" s="302" t="str">
        <f t="shared" si="538"/>
        <v/>
      </c>
      <c r="AC427" s="301" t="str">
        <f t="shared" si="567"/>
        <v/>
      </c>
      <c r="AD427" s="302" t="str">
        <f t="shared" si="539"/>
        <v/>
      </c>
      <c r="AE427" s="301" t="str">
        <f t="shared" si="568"/>
        <v/>
      </c>
      <c r="AF427" s="302" t="str">
        <f t="shared" si="540"/>
        <v/>
      </c>
      <c r="AG427" s="301" t="str">
        <f t="shared" si="569"/>
        <v/>
      </c>
      <c r="AH427" s="302" t="str">
        <f t="shared" si="541"/>
        <v/>
      </c>
      <c r="AI427" s="301" t="str">
        <f t="shared" si="570"/>
        <v/>
      </c>
      <c r="AJ427" s="302" t="str">
        <f t="shared" si="542"/>
        <v/>
      </c>
      <c r="AK427" s="301" t="str">
        <f t="shared" si="571"/>
        <v/>
      </c>
      <c r="AL427" s="302" t="str">
        <f t="shared" si="543"/>
        <v/>
      </c>
      <c r="AM427" s="301" t="str">
        <f t="shared" si="572"/>
        <v/>
      </c>
      <c r="AN427" s="302" t="str">
        <f t="shared" si="544"/>
        <v/>
      </c>
      <c r="AO427" s="301" t="str">
        <f t="shared" si="573"/>
        <v/>
      </c>
      <c r="AP427" s="302" t="str">
        <f t="shared" si="545"/>
        <v/>
      </c>
      <c r="AQ427" s="301" t="str">
        <f t="shared" si="574"/>
        <v/>
      </c>
      <c r="AR427" s="302" t="str">
        <f t="shared" si="546"/>
        <v/>
      </c>
      <c r="AS427" s="301" t="str">
        <f t="shared" si="575"/>
        <v/>
      </c>
      <c r="AT427" s="302" t="str">
        <f t="shared" si="547"/>
        <v/>
      </c>
      <c r="AU427" s="301" t="str">
        <f t="shared" si="576"/>
        <v/>
      </c>
      <c r="AV427" s="302" t="str">
        <f t="shared" si="548"/>
        <v/>
      </c>
      <c r="AW427" s="301" t="str">
        <f t="shared" si="577"/>
        <v/>
      </c>
      <c r="AX427" s="302" t="str">
        <f t="shared" si="549"/>
        <v/>
      </c>
      <c r="AY427" s="301" t="str">
        <f t="shared" si="578"/>
        <v/>
      </c>
      <c r="AZ427" s="302" t="str">
        <f t="shared" si="550"/>
        <v/>
      </c>
      <c r="BA427" s="301" t="str">
        <f t="shared" si="579"/>
        <v/>
      </c>
      <c r="BB427" s="302" t="str">
        <f t="shared" si="551"/>
        <v/>
      </c>
      <c r="BC427" s="301" t="str">
        <f t="shared" si="580"/>
        <v/>
      </c>
      <c r="BD427" s="302" t="str">
        <f t="shared" si="552"/>
        <v/>
      </c>
      <c r="BE427" s="301" t="str">
        <f t="shared" si="581"/>
        <v/>
      </c>
    </row>
    <row r="428" spans="1:57" ht="24.75" hidden="1" customHeight="1">
      <c r="A428" s="242">
        <f t="shared" si="553"/>
        <v>293</v>
      </c>
      <c r="B428" s="475"/>
      <c r="C428" s="474" t="str">
        <f t="shared" si="554"/>
        <v/>
      </c>
      <c r="D428" s="302" t="str">
        <f t="shared" ca="1" si="526"/>
        <v/>
      </c>
      <c r="E428" s="301" t="str">
        <f t="shared" si="555"/>
        <v/>
      </c>
      <c r="F428" s="302" t="str">
        <f t="shared" ca="1" si="527"/>
        <v/>
      </c>
      <c r="G428" s="301" t="str">
        <f t="shared" si="556"/>
        <v/>
      </c>
      <c r="H428" s="302" t="str">
        <f t="shared" ca="1" si="528"/>
        <v/>
      </c>
      <c r="I428" s="301" t="str">
        <f t="shared" si="557"/>
        <v/>
      </c>
      <c r="J428" s="302" t="str">
        <f t="shared" ca="1" si="529"/>
        <v/>
      </c>
      <c r="K428" s="301" t="str">
        <f t="shared" si="558"/>
        <v/>
      </c>
      <c r="L428" s="302" t="str">
        <f t="shared" ca="1" si="530"/>
        <v/>
      </c>
      <c r="M428" s="301" t="str">
        <f t="shared" si="559"/>
        <v/>
      </c>
      <c r="N428" s="302" t="str">
        <f t="shared" ca="1" si="531"/>
        <v/>
      </c>
      <c r="O428" s="301" t="str">
        <f t="shared" si="560"/>
        <v/>
      </c>
      <c r="P428" s="302" t="str">
        <f t="shared" ca="1" si="532"/>
        <v/>
      </c>
      <c r="Q428" s="301" t="str">
        <f t="shared" si="561"/>
        <v/>
      </c>
      <c r="R428" s="302" t="str">
        <f t="shared" ca="1" si="533"/>
        <v/>
      </c>
      <c r="S428" s="301" t="str">
        <f t="shared" si="562"/>
        <v/>
      </c>
      <c r="T428" s="302" t="str">
        <f t="shared" si="534"/>
        <v/>
      </c>
      <c r="U428" s="301" t="str">
        <f t="shared" si="563"/>
        <v/>
      </c>
      <c r="V428" s="302" t="str">
        <f t="shared" si="535"/>
        <v/>
      </c>
      <c r="W428" s="301" t="str">
        <f t="shared" si="564"/>
        <v/>
      </c>
      <c r="X428" s="302" t="str">
        <f t="shared" si="536"/>
        <v/>
      </c>
      <c r="Y428" s="301" t="str">
        <f t="shared" si="565"/>
        <v/>
      </c>
      <c r="Z428" s="302" t="str">
        <f t="shared" si="537"/>
        <v/>
      </c>
      <c r="AA428" s="301" t="str">
        <f t="shared" si="566"/>
        <v/>
      </c>
      <c r="AB428" s="302" t="str">
        <f t="shared" si="538"/>
        <v/>
      </c>
      <c r="AC428" s="301" t="str">
        <f t="shared" si="567"/>
        <v/>
      </c>
      <c r="AD428" s="302" t="str">
        <f t="shared" si="539"/>
        <v/>
      </c>
      <c r="AE428" s="301" t="str">
        <f t="shared" si="568"/>
        <v/>
      </c>
      <c r="AF428" s="302" t="str">
        <f t="shared" si="540"/>
        <v/>
      </c>
      <c r="AG428" s="301" t="str">
        <f t="shared" si="569"/>
        <v/>
      </c>
      <c r="AH428" s="302" t="str">
        <f t="shared" si="541"/>
        <v/>
      </c>
      <c r="AI428" s="301" t="str">
        <f t="shared" si="570"/>
        <v/>
      </c>
      <c r="AJ428" s="302" t="str">
        <f t="shared" si="542"/>
        <v/>
      </c>
      <c r="AK428" s="301" t="str">
        <f t="shared" si="571"/>
        <v/>
      </c>
      <c r="AL428" s="302" t="str">
        <f t="shared" si="543"/>
        <v/>
      </c>
      <c r="AM428" s="301" t="str">
        <f t="shared" si="572"/>
        <v/>
      </c>
      <c r="AN428" s="302" t="str">
        <f t="shared" si="544"/>
        <v/>
      </c>
      <c r="AO428" s="301" t="str">
        <f t="shared" si="573"/>
        <v/>
      </c>
      <c r="AP428" s="302" t="str">
        <f t="shared" si="545"/>
        <v/>
      </c>
      <c r="AQ428" s="301" t="str">
        <f t="shared" si="574"/>
        <v/>
      </c>
      <c r="AR428" s="302" t="str">
        <f t="shared" si="546"/>
        <v/>
      </c>
      <c r="AS428" s="301" t="str">
        <f t="shared" si="575"/>
        <v/>
      </c>
      <c r="AT428" s="302" t="str">
        <f t="shared" si="547"/>
        <v/>
      </c>
      <c r="AU428" s="301" t="str">
        <f t="shared" si="576"/>
        <v/>
      </c>
      <c r="AV428" s="302" t="str">
        <f t="shared" si="548"/>
        <v/>
      </c>
      <c r="AW428" s="301" t="str">
        <f t="shared" si="577"/>
        <v/>
      </c>
      <c r="AX428" s="302" t="str">
        <f t="shared" si="549"/>
        <v/>
      </c>
      <c r="AY428" s="301" t="str">
        <f t="shared" si="578"/>
        <v/>
      </c>
      <c r="AZ428" s="302" t="str">
        <f t="shared" si="550"/>
        <v/>
      </c>
      <c r="BA428" s="301" t="str">
        <f t="shared" si="579"/>
        <v/>
      </c>
      <c r="BB428" s="302" t="str">
        <f t="shared" si="551"/>
        <v/>
      </c>
      <c r="BC428" s="301" t="str">
        <f t="shared" si="580"/>
        <v/>
      </c>
      <c r="BD428" s="302" t="str">
        <f t="shared" si="552"/>
        <v/>
      </c>
      <c r="BE428" s="301" t="str">
        <f t="shared" si="581"/>
        <v/>
      </c>
    </row>
    <row r="429" spans="1:57" ht="24.75" hidden="1" customHeight="1">
      <c r="A429" s="242">
        <f t="shared" si="553"/>
        <v>294</v>
      </c>
      <c r="B429" s="475"/>
      <c r="C429" s="474" t="str">
        <f t="shared" si="554"/>
        <v/>
      </c>
      <c r="D429" s="302" t="str">
        <f t="shared" ca="1" si="526"/>
        <v/>
      </c>
      <c r="E429" s="301" t="str">
        <f t="shared" si="555"/>
        <v/>
      </c>
      <c r="F429" s="302" t="str">
        <f t="shared" ca="1" si="527"/>
        <v/>
      </c>
      <c r="G429" s="301" t="str">
        <f t="shared" si="556"/>
        <v/>
      </c>
      <c r="H429" s="302" t="str">
        <f t="shared" ca="1" si="528"/>
        <v/>
      </c>
      <c r="I429" s="301" t="str">
        <f t="shared" si="557"/>
        <v/>
      </c>
      <c r="J429" s="302" t="str">
        <f t="shared" ca="1" si="529"/>
        <v/>
      </c>
      <c r="K429" s="301" t="str">
        <f t="shared" si="558"/>
        <v/>
      </c>
      <c r="L429" s="302" t="str">
        <f t="shared" ca="1" si="530"/>
        <v/>
      </c>
      <c r="M429" s="301" t="str">
        <f t="shared" si="559"/>
        <v/>
      </c>
      <c r="N429" s="302" t="str">
        <f t="shared" ca="1" si="531"/>
        <v/>
      </c>
      <c r="O429" s="301" t="str">
        <f t="shared" si="560"/>
        <v/>
      </c>
      <c r="P429" s="302" t="str">
        <f t="shared" ca="1" si="532"/>
        <v/>
      </c>
      <c r="Q429" s="301" t="str">
        <f t="shared" si="561"/>
        <v/>
      </c>
      <c r="R429" s="302" t="str">
        <f t="shared" ca="1" si="533"/>
        <v/>
      </c>
      <c r="S429" s="301" t="str">
        <f t="shared" si="562"/>
        <v/>
      </c>
      <c r="T429" s="302" t="str">
        <f t="shared" si="534"/>
        <v/>
      </c>
      <c r="U429" s="301" t="str">
        <f t="shared" si="563"/>
        <v/>
      </c>
      <c r="V429" s="302" t="str">
        <f t="shared" si="535"/>
        <v/>
      </c>
      <c r="W429" s="301" t="str">
        <f t="shared" si="564"/>
        <v/>
      </c>
      <c r="X429" s="302" t="str">
        <f t="shared" si="536"/>
        <v/>
      </c>
      <c r="Y429" s="301" t="str">
        <f t="shared" si="565"/>
        <v/>
      </c>
      <c r="Z429" s="302" t="str">
        <f t="shared" si="537"/>
        <v/>
      </c>
      <c r="AA429" s="301" t="str">
        <f t="shared" si="566"/>
        <v/>
      </c>
      <c r="AB429" s="302" t="str">
        <f t="shared" si="538"/>
        <v/>
      </c>
      <c r="AC429" s="301" t="str">
        <f t="shared" si="567"/>
        <v/>
      </c>
      <c r="AD429" s="302" t="str">
        <f t="shared" si="539"/>
        <v/>
      </c>
      <c r="AE429" s="301" t="str">
        <f t="shared" si="568"/>
        <v/>
      </c>
      <c r="AF429" s="302" t="str">
        <f t="shared" si="540"/>
        <v/>
      </c>
      <c r="AG429" s="301" t="str">
        <f t="shared" si="569"/>
        <v/>
      </c>
      <c r="AH429" s="302" t="str">
        <f t="shared" si="541"/>
        <v/>
      </c>
      <c r="AI429" s="301" t="str">
        <f t="shared" si="570"/>
        <v/>
      </c>
      <c r="AJ429" s="302" t="str">
        <f t="shared" si="542"/>
        <v/>
      </c>
      <c r="AK429" s="301" t="str">
        <f t="shared" si="571"/>
        <v/>
      </c>
      <c r="AL429" s="302" t="str">
        <f t="shared" si="543"/>
        <v/>
      </c>
      <c r="AM429" s="301" t="str">
        <f t="shared" si="572"/>
        <v/>
      </c>
      <c r="AN429" s="302" t="str">
        <f t="shared" si="544"/>
        <v/>
      </c>
      <c r="AO429" s="301" t="str">
        <f t="shared" si="573"/>
        <v/>
      </c>
      <c r="AP429" s="302" t="str">
        <f t="shared" si="545"/>
        <v/>
      </c>
      <c r="AQ429" s="301" t="str">
        <f t="shared" si="574"/>
        <v/>
      </c>
      <c r="AR429" s="302" t="str">
        <f t="shared" si="546"/>
        <v/>
      </c>
      <c r="AS429" s="301" t="str">
        <f t="shared" si="575"/>
        <v/>
      </c>
      <c r="AT429" s="302" t="str">
        <f t="shared" si="547"/>
        <v/>
      </c>
      <c r="AU429" s="301" t="str">
        <f t="shared" si="576"/>
        <v/>
      </c>
      <c r="AV429" s="302" t="str">
        <f t="shared" si="548"/>
        <v/>
      </c>
      <c r="AW429" s="301" t="str">
        <f t="shared" si="577"/>
        <v/>
      </c>
      <c r="AX429" s="302" t="str">
        <f t="shared" si="549"/>
        <v/>
      </c>
      <c r="AY429" s="301" t="str">
        <f t="shared" si="578"/>
        <v/>
      </c>
      <c r="AZ429" s="302" t="str">
        <f t="shared" si="550"/>
        <v/>
      </c>
      <c r="BA429" s="301" t="str">
        <f t="shared" si="579"/>
        <v/>
      </c>
      <c r="BB429" s="302" t="str">
        <f t="shared" si="551"/>
        <v/>
      </c>
      <c r="BC429" s="301" t="str">
        <f t="shared" si="580"/>
        <v/>
      </c>
      <c r="BD429" s="302" t="str">
        <f t="shared" si="552"/>
        <v/>
      </c>
      <c r="BE429" s="301" t="str">
        <f t="shared" si="581"/>
        <v/>
      </c>
    </row>
    <row r="430" spans="1:57" ht="24.75" hidden="1" customHeight="1">
      <c r="A430" s="242">
        <f t="shared" si="553"/>
        <v>295</v>
      </c>
      <c r="B430" s="475"/>
      <c r="C430" s="474" t="str">
        <f t="shared" si="554"/>
        <v/>
      </c>
      <c r="D430" s="302" t="str">
        <f t="shared" ca="1" si="526"/>
        <v/>
      </c>
      <c r="E430" s="301" t="str">
        <f t="shared" si="555"/>
        <v/>
      </c>
      <c r="F430" s="302" t="str">
        <f t="shared" ca="1" si="527"/>
        <v/>
      </c>
      <c r="G430" s="301" t="str">
        <f t="shared" si="556"/>
        <v/>
      </c>
      <c r="H430" s="302" t="str">
        <f t="shared" ca="1" si="528"/>
        <v/>
      </c>
      <c r="I430" s="301" t="str">
        <f t="shared" si="557"/>
        <v/>
      </c>
      <c r="J430" s="302" t="str">
        <f t="shared" ca="1" si="529"/>
        <v/>
      </c>
      <c r="K430" s="301" t="str">
        <f t="shared" si="558"/>
        <v/>
      </c>
      <c r="L430" s="302" t="str">
        <f t="shared" ca="1" si="530"/>
        <v/>
      </c>
      <c r="M430" s="301" t="str">
        <f t="shared" si="559"/>
        <v/>
      </c>
      <c r="N430" s="302" t="str">
        <f t="shared" ca="1" si="531"/>
        <v/>
      </c>
      <c r="O430" s="301" t="str">
        <f t="shared" si="560"/>
        <v/>
      </c>
      <c r="P430" s="302" t="str">
        <f t="shared" ca="1" si="532"/>
        <v/>
      </c>
      <c r="Q430" s="301" t="str">
        <f t="shared" si="561"/>
        <v/>
      </c>
      <c r="R430" s="302" t="str">
        <f t="shared" ca="1" si="533"/>
        <v/>
      </c>
      <c r="S430" s="301" t="str">
        <f t="shared" si="562"/>
        <v/>
      </c>
      <c r="T430" s="302" t="str">
        <f t="shared" si="534"/>
        <v/>
      </c>
      <c r="U430" s="301" t="str">
        <f t="shared" si="563"/>
        <v/>
      </c>
      <c r="V430" s="302" t="str">
        <f t="shared" si="535"/>
        <v/>
      </c>
      <c r="W430" s="301" t="str">
        <f t="shared" si="564"/>
        <v/>
      </c>
      <c r="X430" s="302" t="str">
        <f t="shared" si="536"/>
        <v/>
      </c>
      <c r="Y430" s="301" t="str">
        <f t="shared" si="565"/>
        <v/>
      </c>
      <c r="Z430" s="302" t="str">
        <f t="shared" si="537"/>
        <v/>
      </c>
      <c r="AA430" s="301" t="str">
        <f t="shared" si="566"/>
        <v/>
      </c>
      <c r="AB430" s="302" t="str">
        <f t="shared" si="538"/>
        <v/>
      </c>
      <c r="AC430" s="301" t="str">
        <f t="shared" si="567"/>
        <v/>
      </c>
      <c r="AD430" s="302" t="str">
        <f t="shared" si="539"/>
        <v/>
      </c>
      <c r="AE430" s="301" t="str">
        <f t="shared" si="568"/>
        <v/>
      </c>
      <c r="AF430" s="302" t="str">
        <f t="shared" si="540"/>
        <v/>
      </c>
      <c r="AG430" s="301" t="str">
        <f t="shared" si="569"/>
        <v/>
      </c>
      <c r="AH430" s="302" t="str">
        <f t="shared" si="541"/>
        <v/>
      </c>
      <c r="AI430" s="301" t="str">
        <f t="shared" si="570"/>
        <v/>
      </c>
      <c r="AJ430" s="302" t="str">
        <f t="shared" si="542"/>
        <v/>
      </c>
      <c r="AK430" s="301" t="str">
        <f t="shared" si="571"/>
        <v/>
      </c>
      <c r="AL430" s="302" t="str">
        <f t="shared" si="543"/>
        <v/>
      </c>
      <c r="AM430" s="301" t="str">
        <f t="shared" si="572"/>
        <v/>
      </c>
      <c r="AN430" s="302" t="str">
        <f t="shared" si="544"/>
        <v/>
      </c>
      <c r="AO430" s="301" t="str">
        <f t="shared" si="573"/>
        <v/>
      </c>
      <c r="AP430" s="302" t="str">
        <f t="shared" si="545"/>
        <v/>
      </c>
      <c r="AQ430" s="301" t="str">
        <f t="shared" si="574"/>
        <v/>
      </c>
      <c r="AR430" s="302" t="str">
        <f t="shared" si="546"/>
        <v/>
      </c>
      <c r="AS430" s="301" t="str">
        <f t="shared" si="575"/>
        <v/>
      </c>
      <c r="AT430" s="302" t="str">
        <f t="shared" si="547"/>
        <v/>
      </c>
      <c r="AU430" s="301" t="str">
        <f t="shared" si="576"/>
        <v/>
      </c>
      <c r="AV430" s="302" t="str">
        <f t="shared" si="548"/>
        <v/>
      </c>
      <c r="AW430" s="301" t="str">
        <f t="shared" si="577"/>
        <v/>
      </c>
      <c r="AX430" s="302" t="str">
        <f t="shared" si="549"/>
        <v/>
      </c>
      <c r="AY430" s="301" t="str">
        <f t="shared" si="578"/>
        <v/>
      </c>
      <c r="AZ430" s="302" t="str">
        <f t="shared" si="550"/>
        <v/>
      </c>
      <c r="BA430" s="301" t="str">
        <f t="shared" si="579"/>
        <v/>
      </c>
      <c r="BB430" s="302" t="str">
        <f t="shared" si="551"/>
        <v/>
      </c>
      <c r="BC430" s="301" t="str">
        <f t="shared" si="580"/>
        <v/>
      </c>
      <c r="BD430" s="302" t="str">
        <f t="shared" si="552"/>
        <v/>
      </c>
      <c r="BE430" s="301" t="str">
        <f t="shared" si="581"/>
        <v/>
      </c>
    </row>
    <row r="431" spans="1:57" ht="24.75" hidden="1" customHeight="1">
      <c r="A431" s="242">
        <f t="shared" si="553"/>
        <v>296</v>
      </c>
      <c r="B431" s="475"/>
      <c r="C431" s="474" t="str">
        <f t="shared" si="554"/>
        <v/>
      </c>
      <c r="D431" s="302" t="str">
        <f t="shared" ca="1" si="526"/>
        <v/>
      </c>
      <c r="E431" s="301" t="str">
        <f t="shared" si="555"/>
        <v/>
      </c>
      <c r="F431" s="302" t="str">
        <f t="shared" ca="1" si="527"/>
        <v/>
      </c>
      <c r="G431" s="301" t="str">
        <f t="shared" si="556"/>
        <v/>
      </c>
      <c r="H431" s="302" t="str">
        <f t="shared" ca="1" si="528"/>
        <v/>
      </c>
      <c r="I431" s="301" t="str">
        <f t="shared" si="557"/>
        <v/>
      </c>
      <c r="J431" s="302" t="str">
        <f t="shared" ca="1" si="529"/>
        <v/>
      </c>
      <c r="K431" s="301" t="str">
        <f t="shared" si="558"/>
        <v/>
      </c>
      <c r="L431" s="302" t="str">
        <f t="shared" ca="1" si="530"/>
        <v/>
      </c>
      <c r="M431" s="301" t="str">
        <f t="shared" si="559"/>
        <v/>
      </c>
      <c r="N431" s="302" t="str">
        <f t="shared" ca="1" si="531"/>
        <v/>
      </c>
      <c r="O431" s="301" t="str">
        <f t="shared" si="560"/>
        <v/>
      </c>
      <c r="P431" s="302" t="str">
        <f t="shared" ca="1" si="532"/>
        <v/>
      </c>
      <c r="Q431" s="301" t="str">
        <f t="shared" si="561"/>
        <v/>
      </c>
      <c r="R431" s="302" t="str">
        <f t="shared" ca="1" si="533"/>
        <v/>
      </c>
      <c r="S431" s="301" t="str">
        <f t="shared" si="562"/>
        <v/>
      </c>
      <c r="T431" s="302" t="str">
        <f t="shared" si="534"/>
        <v/>
      </c>
      <c r="U431" s="301" t="str">
        <f t="shared" si="563"/>
        <v/>
      </c>
      <c r="V431" s="302" t="str">
        <f t="shared" si="535"/>
        <v/>
      </c>
      <c r="W431" s="301" t="str">
        <f t="shared" si="564"/>
        <v/>
      </c>
      <c r="X431" s="302" t="str">
        <f t="shared" si="536"/>
        <v/>
      </c>
      <c r="Y431" s="301" t="str">
        <f t="shared" si="565"/>
        <v/>
      </c>
      <c r="Z431" s="302" t="str">
        <f t="shared" si="537"/>
        <v/>
      </c>
      <c r="AA431" s="301" t="str">
        <f t="shared" si="566"/>
        <v/>
      </c>
      <c r="AB431" s="302" t="str">
        <f t="shared" si="538"/>
        <v/>
      </c>
      <c r="AC431" s="301" t="str">
        <f t="shared" si="567"/>
        <v/>
      </c>
      <c r="AD431" s="302" t="str">
        <f t="shared" si="539"/>
        <v/>
      </c>
      <c r="AE431" s="301" t="str">
        <f t="shared" si="568"/>
        <v/>
      </c>
      <c r="AF431" s="302" t="str">
        <f t="shared" si="540"/>
        <v/>
      </c>
      <c r="AG431" s="301" t="str">
        <f t="shared" si="569"/>
        <v/>
      </c>
      <c r="AH431" s="302" t="str">
        <f t="shared" si="541"/>
        <v/>
      </c>
      <c r="AI431" s="301" t="str">
        <f t="shared" si="570"/>
        <v/>
      </c>
      <c r="AJ431" s="302" t="str">
        <f t="shared" si="542"/>
        <v/>
      </c>
      <c r="AK431" s="301" t="str">
        <f t="shared" si="571"/>
        <v/>
      </c>
      <c r="AL431" s="302" t="str">
        <f t="shared" si="543"/>
        <v/>
      </c>
      <c r="AM431" s="301" t="str">
        <f t="shared" si="572"/>
        <v/>
      </c>
      <c r="AN431" s="302" t="str">
        <f t="shared" si="544"/>
        <v/>
      </c>
      <c r="AO431" s="301" t="str">
        <f t="shared" si="573"/>
        <v/>
      </c>
      <c r="AP431" s="302" t="str">
        <f t="shared" si="545"/>
        <v/>
      </c>
      <c r="AQ431" s="301" t="str">
        <f t="shared" si="574"/>
        <v/>
      </c>
      <c r="AR431" s="302" t="str">
        <f t="shared" si="546"/>
        <v/>
      </c>
      <c r="AS431" s="301" t="str">
        <f t="shared" si="575"/>
        <v/>
      </c>
      <c r="AT431" s="302" t="str">
        <f t="shared" si="547"/>
        <v/>
      </c>
      <c r="AU431" s="301" t="str">
        <f t="shared" si="576"/>
        <v/>
      </c>
      <c r="AV431" s="302" t="str">
        <f t="shared" si="548"/>
        <v/>
      </c>
      <c r="AW431" s="301" t="str">
        <f t="shared" si="577"/>
        <v/>
      </c>
      <c r="AX431" s="302" t="str">
        <f t="shared" si="549"/>
        <v/>
      </c>
      <c r="AY431" s="301" t="str">
        <f t="shared" si="578"/>
        <v/>
      </c>
      <c r="AZ431" s="302" t="str">
        <f t="shared" si="550"/>
        <v/>
      </c>
      <c r="BA431" s="301" t="str">
        <f t="shared" si="579"/>
        <v/>
      </c>
      <c r="BB431" s="302" t="str">
        <f t="shared" si="551"/>
        <v/>
      </c>
      <c r="BC431" s="301" t="str">
        <f t="shared" si="580"/>
        <v/>
      </c>
      <c r="BD431" s="302" t="str">
        <f t="shared" si="552"/>
        <v/>
      </c>
      <c r="BE431" s="301" t="str">
        <f t="shared" si="581"/>
        <v/>
      </c>
    </row>
    <row r="432" spans="1:57" ht="24.75" hidden="1" customHeight="1">
      <c r="A432" s="242">
        <f t="shared" si="553"/>
        <v>297</v>
      </c>
      <c r="B432" s="475"/>
      <c r="C432" s="474" t="str">
        <f t="shared" si="554"/>
        <v/>
      </c>
      <c r="D432" s="302" t="str">
        <f t="shared" ca="1" si="526"/>
        <v/>
      </c>
      <c r="E432" s="301" t="str">
        <f t="shared" si="555"/>
        <v/>
      </c>
      <c r="F432" s="302" t="str">
        <f t="shared" ca="1" si="527"/>
        <v/>
      </c>
      <c r="G432" s="301" t="str">
        <f t="shared" si="556"/>
        <v/>
      </c>
      <c r="H432" s="302" t="str">
        <f t="shared" ca="1" si="528"/>
        <v/>
      </c>
      <c r="I432" s="301" t="str">
        <f t="shared" si="557"/>
        <v/>
      </c>
      <c r="J432" s="302" t="str">
        <f t="shared" ca="1" si="529"/>
        <v/>
      </c>
      <c r="K432" s="301" t="str">
        <f t="shared" si="558"/>
        <v/>
      </c>
      <c r="L432" s="302" t="str">
        <f t="shared" ca="1" si="530"/>
        <v/>
      </c>
      <c r="M432" s="301" t="str">
        <f t="shared" si="559"/>
        <v/>
      </c>
      <c r="N432" s="302" t="str">
        <f t="shared" ca="1" si="531"/>
        <v/>
      </c>
      <c r="O432" s="301" t="str">
        <f t="shared" si="560"/>
        <v/>
      </c>
      <c r="P432" s="302" t="str">
        <f t="shared" ca="1" si="532"/>
        <v/>
      </c>
      <c r="Q432" s="301" t="str">
        <f t="shared" si="561"/>
        <v/>
      </c>
      <c r="R432" s="302" t="str">
        <f t="shared" ca="1" si="533"/>
        <v/>
      </c>
      <c r="S432" s="301" t="str">
        <f t="shared" si="562"/>
        <v/>
      </c>
      <c r="T432" s="302" t="str">
        <f t="shared" si="534"/>
        <v/>
      </c>
      <c r="U432" s="301" t="str">
        <f t="shared" si="563"/>
        <v/>
      </c>
      <c r="V432" s="302" t="str">
        <f t="shared" si="535"/>
        <v/>
      </c>
      <c r="W432" s="301" t="str">
        <f t="shared" si="564"/>
        <v/>
      </c>
      <c r="X432" s="302" t="str">
        <f t="shared" si="536"/>
        <v/>
      </c>
      <c r="Y432" s="301" t="str">
        <f t="shared" si="565"/>
        <v/>
      </c>
      <c r="Z432" s="302" t="str">
        <f t="shared" si="537"/>
        <v/>
      </c>
      <c r="AA432" s="301" t="str">
        <f t="shared" si="566"/>
        <v/>
      </c>
      <c r="AB432" s="302" t="str">
        <f t="shared" si="538"/>
        <v/>
      </c>
      <c r="AC432" s="301" t="str">
        <f t="shared" si="567"/>
        <v/>
      </c>
      <c r="AD432" s="302" t="str">
        <f t="shared" si="539"/>
        <v/>
      </c>
      <c r="AE432" s="301" t="str">
        <f t="shared" si="568"/>
        <v/>
      </c>
      <c r="AF432" s="302" t="str">
        <f t="shared" si="540"/>
        <v/>
      </c>
      <c r="AG432" s="301" t="str">
        <f t="shared" si="569"/>
        <v/>
      </c>
      <c r="AH432" s="302" t="str">
        <f t="shared" si="541"/>
        <v/>
      </c>
      <c r="AI432" s="301" t="str">
        <f t="shared" si="570"/>
        <v/>
      </c>
      <c r="AJ432" s="302" t="str">
        <f t="shared" si="542"/>
        <v/>
      </c>
      <c r="AK432" s="301" t="str">
        <f t="shared" si="571"/>
        <v/>
      </c>
      <c r="AL432" s="302" t="str">
        <f t="shared" si="543"/>
        <v/>
      </c>
      <c r="AM432" s="301" t="str">
        <f t="shared" si="572"/>
        <v/>
      </c>
      <c r="AN432" s="302" t="str">
        <f t="shared" si="544"/>
        <v/>
      </c>
      <c r="AO432" s="301" t="str">
        <f t="shared" si="573"/>
        <v/>
      </c>
      <c r="AP432" s="302" t="str">
        <f t="shared" si="545"/>
        <v/>
      </c>
      <c r="AQ432" s="301" t="str">
        <f t="shared" si="574"/>
        <v/>
      </c>
      <c r="AR432" s="302" t="str">
        <f t="shared" si="546"/>
        <v/>
      </c>
      <c r="AS432" s="301" t="str">
        <f t="shared" si="575"/>
        <v/>
      </c>
      <c r="AT432" s="302" t="str">
        <f t="shared" si="547"/>
        <v/>
      </c>
      <c r="AU432" s="301" t="str">
        <f t="shared" si="576"/>
        <v/>
      </c>
      <c r="AV432" s="302" t="str">
        <f t="shared" si="548"/>
        <v/>
      </c>
      <c r="AW432" s="301" t="str">
        <f t="shared" si="577"/>
        <v/>
      </c>
      <c r="AX432" s="302" t="str">
        <f t="shared" si="549"/>
        <v/>
      </c>
      <c r="AY432" s="301" t="str">
        <f t="shared" si="578"/>
        <v/>
      </c>
      <c r="AZ432" s="302" t="str">
        <f t="shared" si="550"/>
        <v/>
      </c>
      <c r="BA432" s="301" t="str">
        <f t="shared" si="579"/>
        <v/>
      </c>
      <c r="BB432" s="302" t="str">
        <f t="shared" si="551"/>
        <v/>
      </c>
      <c r="BC432" s="301" t="str">
        <f t="shared" si="580"/>
        <v/>
      </c>
      <c r="BD432" s="302" t="str">
        <f t="shared" si="552"/>
        <v/>
      </c>
      <c r="BE432" s="301" t="str">
        <f t="shared" si="581"/>
        <v/>
      </c>
    </row>
    <row r="433" spans="1:57" ht="24.75" hidden="1" customHeight="1">
      <c r="A433" s="242">
        <f t="shared" si="553"/>
        <v>298</v>
      </c>
      <c r="B433" s="475"/>
      <c r="C433" s="474" t="str">
        <f t="shared" si="554"/>
        <v/>
      </c>
      <c r="D433" s="302" t="str">
        <f t="shared" ca="1" si="526"/>
        <v/>
      </c>
      <c r="E433" s="301" t="str">
        <f t="shared" si="555"/>
        <v/>
      </c>
      <c r="F433" s="302" t="str">
        <f t="shared" ca="1" si="527"/>
        <v/>
      </c>
      <c r="G433" s="301" t="str">
        <f t="shared" si="556"/>
        <v/>
      </c>
      <c r="H433" s="302" t="str">
        <f t="shared" ca="1" si="528"/>
        <v/>
      </c>
      <c r="I433" s="301" t="str">
        <f t="shared" si="557"/>
        <v/>
      </c>
      <c r="J433" s="302" t="str">
        <f t="shared" ca="1" si="529"/>
        <v/>
      </c>
      <c r="K433" s="301" t="str">
        <f t="shared" si="558"/>
        <v/>
      </c>
      <c r="L433" s="302" t="str">
        <f t="shared" ca="1" si="530"/>
        <v/>
      </c>
      <c r="M433" s="301" t="str">
        <f t="shared" si="559"/>
        <v/>
      </c>
      <c r="N433" s="302" t="str">
        <f t="shared" ca="1" si="531"/>
        <v/>
      </c>
      <c r="O433" s="301" t="str">
        <f t="shared" si="560"/>
        <v/>
      </c>
      <c r="P433" s="302" t="str">
        <f t="shared" ca="1" si="532"/>
        <v/>
      </c>
      <c r="Q433" s="301" t="str">
        <f t="shared" si="561"/>
        <v/>
      </c>
      <c r="R433" s="302" t="str">
        <f t="shared" ca="1" si="533"/>
        <v/>
      </c>
      <c r="S433" s="301" t="str">
        <f t="shared" si="562"/>
        <v/>
      </c>
      <c r="T433" s="302" t="str">
        <f t="shared" si="534"/>
        <v/>
      </c>
      <c r="U433" s="301" t="str">
        <f t="shared" si="563"/>
        <v/>
      </c>
      <c r="V433" s="302" t="str">
        <f t="shared" si="535"/>
        <v/>
      </c>
      <c r="W433" s="301" t="str">
        <f t="shared" si="564"/>
        <v/>
      </c>
      <c r="X433" s="302" t="str">
        <f t="shared" si="536"/>
        <v/>
      </c>
      <c r="Y433" s="301" t="str">
        <f t="shared" si="565"/>
        <v/>
      </c>
      <c r="Z433" s="302" t="str">
        <f t="shared" si="537"/>
        <v/>
      </c>
      <c r="AA433" s="301" t="str">
        <f t="shared" si="566"/>
        <v/>
      </c>
      <c r="AB433" s="302" t="str">
        <f t="shared" si="538"/>
        <v/>
      </c>
      <c r="AC433" s="301" t="str">
        <f t="shared" si="567"/>
        <v/>
      </c>
      <c r="AD433" s="302" t="str">
        <f t="shared" si="539"/>
        <v/>
      </c>
      <c r="AE433" s="301" t="str">
        <f t="shared" si="568"/>
        <v/>
      </c>
      <c r="AF433" s="302" t="str">
        <f t="shared" si="540"/>
        <v/>
      </c>
      <c r="AG433" s="301" t="str">
        <f t="shared" si="569"/>
        <v/>
      </c>
      <c r="AH433" s="302" t="str">
        <f t="shared" si="541"/>
        <v/>
      </c>
      <c r="AI433" s="301" t="str">
        <f t="shared" si="570"/>
        <v/>
      </c>
      <c r="AJ433" s="302" t="str">
        <f t="shared" si="542"/>
        <v/>
      </c>
      <c r="AK433" s="301" t="str">
        <f t="shared" si="571"/>
        <v/>
      </c>
      <c r="AL433" s="302" t="str">
        <f t="shared" si="543"/>
        <v/>
      </c>
      <c r="AM433" s="301" t="str">
        <f t="shared" si="572"/>
        <v/>
      </c>
      <c r="AN433" s="302" t="str">
        <f t="shared" si="544"/>
        <v/>
      </c>
      <c r="AO433" s="301" t="str">
        <f t="shared" si="573"/>
        <v/>
      </c>
      <c r="AP433" s="302" t="str">
        <f t="shared" si="545"/>
        <v/>
      </c>
      <c r="AQ433" s="301" t="str">
        <f t="shared" si="574"/>
        <v/>
      </c>
      <c r="AR433" s="302" t="str">
        <f t="shared" si="546"/>
        <v/>
      </c>
      <c r="AS433" s="301" t="str">
        <f t="shared" si="575"/>
        <v/>
      </c>
      <c r="AT433" s="302" t="str">
        <f t="shared" si="547"/>
        <v/>
      </c>
      <c r="AU433" s="301" t="str">
        <f t="shared" si="576"/>
        <v/>
      </c>
      <c r="AV433" s="302" t="str">
        <f t="shared" si="548"/>
        <v/>
      </c>
      <c r="AW433" s="301" t="str">
        <f t="shared" si="577"/>
        <v/>
      </c>
      <c r="AX433" s="302" t="str">
        <f t="shared" si="549"/>
        <v/>
      </c>
      <c r="AY433" s="301" t="str">
        <f t="shared" si="578"/>
        <v/>
      </c>
      <c r="AZ433" s="302" t="str">
        <f t="shared" si="550"/>
        <v/>
      </c>
      <c r="BA433" s="301" t="str">
        <f t="shared" si="579"/>
        <v/>
      </c>
      <c r="BB433" s="302" t="str">
        <f t="shared" si="551"/>
        <v/>
      </c>
      <c r="BC433" s="301" t="str">
        <f t="shared" si="580"/>
        <v/>
      </c>
      <c r="BD433" s="302" t="str">
        <f t="shared" si="552"/>
        <v/>
      </c>
      <c r="BE433" s="301" t="str">
        <f t="shared" si="581"/>
        <v/>
      </c>
    </row>
    <row r="434" spans="1:57" ht="24.75" hidden="1" customHeight="1">
      <c r="A434" s="242">
        <f t="shared" si="553"/>
        <v>299</v>
      </c>
      <c r="B434" s="475"/>
      <c r="C434" s="474" t="str">
        <f t="shared" si="554"/>
        <v/>
      </c>
      <c r="D434" s="302" t="str">
        <f t="shared" ca="1" si="526"/>
        <v/>
      </c>
      <c r="E434" s="301" t="str">
        <f t="shared" si="555"/>
        <v/>
      </c>
      <c r="F434" s="302" t="str">
        <f t="shared" ca="1" si="527"/>
        <v/>
      </c>
      <c r="G434" s="301" t="str">
        <f t="shared" si="556"/>
        <v/>
      </c>
      <c r="H434" s="302" t="str">
        <f t="shared" ca="1" si="528"/>
        <v/>
      </c>
      <c r="I434" s="301" t="str">
        <f t="shared" si="557"/>
        <v/>
      </c>
      <c r="J434" s="302" t="str">
        <f t="shared" ca="1" si="529"/>
        <v/>
      </c>
      <c r="K434" s="301" t="str">
        <f t="shared" si="558"/>
        <v/>
      </c>
      <c r="L434" s="302" t="str">
        <f t="shared" ca="1" si="530"/>
        <v/>
      </c>
      <c r="M434" s="301" t="str">
        <f t="shared" si="559"/>
        <v/>
      </c>
      <c r="N434" s="302" t="str">
        <f t="shared" ca="1" si="531"/>
        <v/>
      </c>
      <c r="O434" s="301" t="str">
        <f t="shared" si="560"/>
        <v/>
      </c>
      <c r="P434" s="302" t="str">
        <f t="shared" ca="1" si="532"/>
        <v/>
      </c>
      <c r="Q434" s="301" t="str">
        <f t="shared" si="561"/>
        <v/>
      </c>
      <c r="R434" s="302" t="str">
        <f t="shared" ca="1" si="533"/>
        <v/>
      </c>
      <c r="S434" s="301" t="str">
        <f t="shared" si="562"/>
        <v/>
      </c>
      <c r="T434" s="302" t="str">
        <f t="shared" si="534"/>
        <v/>
      </c>
      <c r="U434" s="301" t="str">
        <f t="shared" si="563"/>
        <v/>
      </c>
      <c r="V434" s="302" t="str">
        <f t="shared" si="535"/>
        <v/>
      </c>
      <c r="W434" s="301" t="str">
        <f t="shared" si="564"/>
        <v/>
      </c>
      <c r="X434" s="302" t="str">
        <f t="shared" si="536"/>
        <v/>
      </c>
      <c r="Y434" s="301" t="str">
        <f t="shared" si="565"/>
        <v/>
      </c>
      <c r="Z434" s="302" t="str">
        <f t="shared" si="537"/>
        <v/>
      </c>
      <c r="AA434" s="301" t="str">
        <f t="shared" si="566"/>
        <v/>
      </c>
      <c r="AB434" s="302" t="str">
        <f t="shared" si="538"/>
        <v/>
      </c>
      <c r="AC434" s="301" t="str">
        <f t="shared" si="567"/>
        <v/>
      </c>
      <c r="AD434" s="302" t="str">
        <f t="shared" si="539"/>
        <v/>
      </c>
      <c r="AE434" s="301" t="str">
        <f t="shared" si="568"/>
        <v/>
      </c>
      <c r="AF434" s="302" t="str">
        <f t="shared" si="540"/>
        <v/>
      </c>
      <c r="AG434" s="301" t="str">
        <f t="shared" si="569"/>
        <v/>
      </c>
      <c r="AH434" s="302" t="str">
        <f t="shared" si="541"/>
        <v/>
      </c>
      <c r="AI434" s="301" t="str">
        <f t="shared" si="570"/>
        <v/>
      </c>
      <c r="AJ434" s="302" t="str">
        <f t="shared" si="542"/>
        <v/>
      </c>
      <c r="AK434" s="301" t="str">
        <f t="shared" si="571"/>
        <v/>
      </c>
      <c r="AL434" s="302" t="str">
        <f t="shared" si="543"/>
        <v/>
      </c>
      <c r="AM434" s="301" t="str">
        <f t="shared" si="572"/>
        <v/>
      </c>
      <c r="AN434" s="302" t="str">
        <f t="shared" si="544"/>
        <v/>
      </c>
      <c r="AO434" s="301" t="str">
        <f t="shared" si="573"/>
        <v/>
      </c>
      <c r="AP434" s="302" t="str">
        <f t="shared" si="545"/>
        <v/>
      </c>
      <c r="AQ434" s="301" t="str">
        <f t="shared" si="574"/>
        <v/>
      </c>
      <c r="AR434" s="302" t="str">
        <f t="shared" si="546"/>
        <v/>
      </c>
      <c r="AS434" s="301" t="str">
        <f t="shared" si="575"/>
        <v/>
      </c>
      <c r="AT434" s="302" t="str">
        <f t="shared" si="547"/>
        <v/>
      </c>
      <c r="AU434" s="301" t="str">
        <f t="shared" si="576"/>
        <v/>
      </c>
      <c r="AV434" s="302" t="str">
        <f t="shared" si="548"/>
        <v/>
      </c>
      <c r="AW434" s="301" t="str">
        <f t="shared" si="577"/>
        <v/>
      </c>
      <c r="AX434" s="302" t="str">
        <f t="shared" si="549"/>
        <v/>
      </c>
      <c r="AY434" s="301" t="str">
        <f t="shared" si="578"/>
        <v/>
      </c>
      <c r="AZ434" s="302" t="str">
        <f t="shared" si="550"/>
        <v/>
      </c>
      <c r="BA434" s="301" t="str">
        <f t="shared" si="579"/>
        <v/>
      </c>
      <c r="BB434" s="302" t="str">
        <f t="shared" si="551"/>
        <v/>
      </c>
      <c r="BC434" s="301" t="str">
        <f t="shared" si="580"/>
        <v/>
      </c>
      <c r="BD434" s="302" t="str">
        <f t="shared" si="552"/>
        <v/>
      </c>
      <c r="BE434" s="301" t="str">
        <f t="shared" si="581"/>
        <v/>
      </c>
    </row>
    <row r="435" spans="1:57" ht="24.75" hidden="1" customHeight="1">
      <c r="A435" s="242">
        <f t="shared" si="553"/>
        <v>300</v>
      </c>
      <c r="B435" s="475"/>
      <c r="C435" s="474" t="str">
        <f t="shared" si="554"/>
        <v/>
      </c>
      <c r="D435" s="302" t="str">
        <f t="shared" ca="1" si="526"/>
        <v/>
      </c>
      <c r="E435" s="301" t="str">
        <f t="shared" si="555"/>
        <v/>
      </c>
      <c r="F435" s="302" t="str">
        <f t="shared" ca="1" si="527"/>
        <v/>
      </c>
      <c r="G435" s="301" t="str">
        <f t="shared" si="556"/>
        <v/>
      </c>
      <c r="H435" s="302" t="str">
        <f t="shared" ca="1" si="528"/>
        <v/>
      </c>
      <c r="I435" s="301" t="str">
        <f t="shared" si="557"/>
        <v/>
      </c>
      <c r="J435" s="302" t="str">
        <f t="shared" ca="1" si="529"/>
        <v/>
      </c>
      <c r="K435" s="301" t="str">
        <f t="shared" si="558"/>
        <v/>
      </c>
      <c r="L435" s="302" t="str">
        <f t="shared" ca="1" si="530"/>
        <v/>
      </c>
      <c r="M435" s="301" t="str">
        <f t="shared" si="559"/>
        <v/>
      </c>
      <c r="N435" s="302" t="str">
        <f t="shared" ca="1" si="531"/>
        <v/>
      </c>
      <c r="O435" s="301" t="str">
        <f t="shared" si="560"/>
        <v/>
      </c>
      <c r="P435" s="302" t="str">
        <f t="shared" ca="1" si="532"/>
        <v/>
      </c>
      <c r="Q435" s="301" t="str">
        <f t="shared" si="561"/>
        <v/>
      </c>
      <c r="R435" s="302" t="str">
        <f t="shared" ca="1" si="533"/>
        <v/>
      </c>
      <c r="S435" s="301" t="str">
        <f t="shared" si="562"/>
        <v/>
      </c>
      <c r="T435" s="302" t="str">
        <f t="shared" si="534"/>
        <v/>
      </c>
      <c r="U435" s="301" t="str">
        <f t="shared" si="563"/>
        <v/>
      </c>
      <c r="V435" s="302" t="str">
        <f t="shared" si="535"/>
        <v/>
      </c>
      <c r="W435" s="301" t="str">
        <f t="shared" si="564"/>
        <v/>
      </c>
      <c r="X435" s="302" t="str">
        <f t="shared" si="536"/>
        <v/>
      </c>
      <c r="Y435" s="301" t="str">
        <f t="shared" si="565"/>
        <v/>
      </c>
      <c r="Z435" s="302" t="str">
        <f t="shared" si="537"/>
        <v/>
      </c>
      <c r="AA435" s="301" t="str">
        <f t="shared" si="566"/>
        <v/>
      </c>
      <c r="AB435" s="302" t="str">
        <f t="shared" si="538"/>
        <v/>
      </c>
      <c r="AC435" s="301" t="str">
        <f t="shared" si="567"/>
        <v/>
      </c>
      <c r="AD435" s="302" t="str">
        <f t="shared" si="539"/>
        <v/>
      </c>
      <c r="AE435" s="301" t="str">
        <f t="shared" si="568"/>
        <v/>
      </c>
      <c r="AF435" s="302" t="str">
        <f t="shared" si="540"/>
        <v/>
      </c>
      <c r="AG435" s="301" t="str">
        <f t="shared" si="569"/>
        <v/>
      </c>
      <c r="AH435" s="302" t="str">
        <f t="shared" si="541"/>
        <v/>
      </c>
      <c r="AI435" s="301" t="str">
        <f t="shared" si="570"/>
        <v/>
      </c>
      <c r="AJ435" s="302" t="str">
        <f t="shared" si="542"/>
        <v/>
      </c>
      <c r="AK435" s="301" t="str">
        <f t="shared" si="571"/>
        <v/>
      </c>
      <c r="AL435" s="302" t="str">
        <f t="shared" si="543"/>
        <v/>
      </c>
      <c r="AM435" s="301" t="str">
        <f t="shared" si="572"/>
        <v/>
      </c>
      <c r="AN435" s="302" t="str">
        <f t="shared" si="544"/>
        <v/>
      </c>
      <c r="AO435" s="301" t="str">
        <f t="shared" si="573"/>
        <v/>
      </c>
      <c r="AP435" s="302" t="str">
        <f t="shared" si="545"/>
        <v/>
      </c>
      <c r="AQ435" s="301" t="str">
        <f t="shared" si="574"/>
        <v/>
      </c>
      <c r="AR435" s="302" t="str">
        <f t="shared" si="546"/>
        <v/>
      </c>
      <c r="AS435" s="301" t="str">
        <f t="shared" si="575"/>
        <v/>
      </c>
      <c r="AT435" s="302" t="str">
        <f t="shared" si="547"/>
        <v/>
      </c>
      <c r="AU435" s="301" t="str">
        <f t="shared" si="576"/>
        <v/>
      </c>
      <c r="AV435" s="302" t="str">
        <f t="shared" si="548"/>
        <v/>
      </c>
      <c r="AW435" s="301" t="str">
        <f t="shared" si="577"/>
        <v/>
      </c>
      <c r="AX435" s="302" t="str">
        <f t="shared" si="549"/>
        <v/>
      </c>
      <c r="AY435" s="301" t="str">
        <f t="shared" si="578"/>
        <v/>
      </c>
      <c r="AZ435" s="302" t="str">
        <f t="shared" si="550"/>
        <v/>
      </c>
      <c r="BA435" s="301" t="str">
        <f t="shared" si="579"/>
        <v/>
      </c>
      <c r="BB435" s="302" t="str">
        <f t="shared" si="551"/>
        <v/>
      </c>
      <c r="BC435" s="301" t="str">
        <f t="shared" si="580"/>
        <v/>
      </c>
      <c r="BD435" s="302" t="str">
        <f t="shared" si="552"/>
        <v/>
      </c>
      <c r="BE435" s="301" t="str">
        <f t="shared" si="581"/>
        <v/>
      </c>
    </row>
    <row r="436" spans="1:57" ht="24.75" hidden="1" customHeight="1">
      <c r="A436" s="242">
        <f t="shared" si="553"/>
        <v>301</v>
      </c>
      <c r="B436" s="475"/>
      <c r="C436" s="474" t="str">
        <f t="shared" si="554"/>
        <v/>
      </c>
      <c r="D436" s="302" t="str">
        <f t="shared" ca="1" si="526"/>
        <v/>
      </c>
      <c r="E436" s="301" t="str">
        <f t="shared" si="555"/>
        <v/>
      </c>
      <c r="F436" s="302" t="str">
        <f t="shared" ca="1" si="527"/>
        <v/>
      </c>
      <c r="G436" s="301" t="str">
        <f t="shared" si="556"/>
        <v/>
      </c>
      <c r="H436" s="302" t="str">
        <f t="shared" ca="1" si="528"/>
        <v/>
      </c>
      <c r="I436" s="301" t="str">
        <f t="shared" si="557"/>
        <v/>
      </c>
      <c r="J436" s="302" t="str">
        <f t="shared" ca="1" si="529"/>
        <v/>
      </c>
      <c r="K436" s="301" t="str">
        <f t="shared" si="558"/>
        <v/>
      </c>
      <c r="L436" s="302" t="str">
        <f t="shared" ca="1" si="530"/>
        <v/>
      </c>
      <c r="M436" s="301" t="str">
        <f t="shared" si="559"/>
        <v/>
      </c>
      <c r="N436" s="302" t="str">
        <f t="shared" ca="1" si="531"/>
        <v/>
      </c>
      <c r="O436" s="301" t="str">
        <f t="shared" si="560"/>
        <v/>
      </c>
      <c r="P436" s="302" t="str">
        <f t="shared" ca="1" si="532"/>
        <v/>
      </c>
      <c r="Q436" s="301" t="str">
        <f t="shared" si="561"/>
        <v/>
      </c>
      <c r="R436" s="302" t="str">
        <f t="shared" ca="1" si="533"/>
        <v/>
      </c>
      <c r="S436" s="301" t="str">
        <f t="shared" si="562"/>
        <v/>
      </c>
      <c r="T436" s="302" t="str">
        <f t="shared" si="534"/>
        <v/>
      </c>
      <c r="U436" s="301" t="str">
        <f t="shared" si="563"/>
        <v/>
      </c>
      <c r="V436" s="302" t="str">
        <f t="shared" si="535"/>
        <v/>
      </c>
      <c r="W436" s="301" t="str">
        <f t="shared" si="564"/>
        <v/>
      </c>
      <c r="X436" s="302" t="str">
        <f t="shared" si="536"/>
        <v/>
      </c>
      <c r="Y436" s="301" t="str">
        <f t="shared" si="565"/>
        <v/>
      </c>
      <c r="Z436" s="302" t="str">
        <f t="shared" si="537"/>
        <v/>
      </c>
      <c r="AA436" s="301" t="str">
        <f t="shared" si="566"/>
        <v/>
      </c>
      <c r="AB436" s="302" t="str">
        <f t="shared" si="538"/>
        <v/>
      </c>
      <c r="AC436" s="301" t="str">
        <f t="shared" si="567"/>
        <v/>
      </c>
      <c r="AD436" s="302" t="str">
        <f t="shared" si="539"/>
        <v/>
      </c>
      <c r="AE436" s="301" t="str">
        <f t="shared" si="568"/>
        <v/>
      </c>
      <c r="AF436" s="302" t="str">
        <f t="shared" si="540"/>
        <v/>
      </c>
      <c r="AG436" s="301" t="str">
        <f t="shared" si="569"/>
        <v/>
      </c>
      <c r="AH436" s="302" t="str">
        <f t="shared" si="541"/>
        <v/>
      </c>
      <c r="AI436" s="301" t="str">
        <f t="shared" si="570"/>
        <v/>
      </c>
      <c r="AJ436" s="302" t="str">
        <f t="shared" si="542"/>
        <v/>
      </c>
      <c r="AK436" s="301" t="str">
        <f t="shared" si="571"/>
        <v/>
      </c>
      <c r="AL436" s="302" t="str">
        <f t="shared" si="543"/>
        <v/>
      </c>
      <c r="AM436" s="301" t="str">
        <f t="shared" si="572"/>
        <v/>
      </c>
      <c r="AN436" s="302" t="str">
        <f t="shared" si="544"/>
        <v/>
      </c>
      <c r="AO436" s="301" t="str">
        <f t="shared" si="573"/>
        <v/>
      </c>
      <c r="AP436" s="302" t="str">
        <f t="shared" si="545"/>
        <v/>
      </c>
      <c r="AQ436" s="301" t="str">
        <f t="shared" si="574"/>
        <v/>
      </c>
      <c r="AR436" s="302" t="str">
        <f t="shared" si="546"/>
        <v/>
      </c>
      <c r="AS436" s="301" t="str">
        <f t="shared" si="575"/>
        <v/>
      </c>
      <c r="AT436" s="302" t="str">
        <f t="shared" si="547"/>
        <v/>
      </c>
      <c r="AU436" s="301" t="str">
        <f t="shared" si="576"/>
        <v/>
      </c>
      <c r="AV436" s="302" t="str">
        <f t="shared" si="548"/>
        <v/>
      </c>
      <c r="AW436" s="301" t="str">
        <f t="shared" si="577"/>
        <v/>
      </c>
      <c r="AX436" s="302" t="str">
        <f t="shared" si="549"/>
        <v/>
      </c>
      <c r="AY436" s="301" t="str">
        <f t="shared" si="578"/>
        <v/>
      </c>
      <c r="AZ436" s="302" t="str">
        <f t="shared" si="550"/>
        <v/>
      </c>
      <c r="BA436" s="301" t="str">
        <f t="shared" si="579"/>
        <v/>
      </c>
      <c r="BB436" s="302" t="str">
        <f t="shared" si="551"/>
        <v/>
      </c>
      <c r="BC436" s="301" t="str">
        <f t="shared" si="580"/>
        <v/>
      </c>
      <c r="BD436" s="302" t="str">
        <f t="shared" si="552"/>
        <v/>
      </c>
      <c r="BE436" s="301" t="str">
        <f t="shared" si="581"/>
        <v/>
      </c>
    </row>
    <row r="437" spans="1:57" ht="27.75" hidden="1" customHeight="1">
      <c r="A437" s="242">
        <f t="shared" si="553"/>
        <v>302</v>
      </c>
      <c r="B437" s="475"/>
      <c r="C437" s="474" t="str">
        <f t="shared" si="554"/>
        <v/>
      </c>
      <c r="D437" s="302" t="str">
        <f t="shared" ca="1" si="526"/>
        <v/>
      </c>
      <c r="E437" s="301" t="str">
        <f t="shared" si="555"/>
        <v/>
      </c>
      <c r="F437" s="302" t="str">
        <f t="shared" ca="1" si="527"/>
        <v/>
      </c>
      <c r="G437" s="301" t="str">
        <f t="shared" si="556"/>
        <v/>
      </c>
      <c r="H437" s="302" t="str">
        <f t="shared" ca="1" si="528"/>
        <v/>
      </c>
      <c r="I437" s="301" t="str">
        <f t="shared" si="557"/>
        <v/>
      </c>
      <c r="J437" s="302" t="str">
        <f t="shared" ca="1" si="529"/>
        <v/>
      </c>
      <c r="K437" s="301" t="str">
        <f t="shared" si="558"/>
        <v/>
      </c>
      <c r="L437" s="302" t="str">
        <f t="shared" ca="1" si="530"/>
        <v/>
      </c>
      <c r="M437" s="301" t="str">
        <f t="shared" si="559"/>
        <v/>
      </c>
      <c r="N437" s="302" t="str">
        <f t="shared" ca="1" si="531"/>
        <v/>
      </c>
      <c r="O437" s="301" t="str">
        <f t="shared" si="560"/>
        <v/>
      </c>
      <c r="P437" s="302" t="str">
        <f t="shared" ca="1" si="532"/>
        <v/>
      </c>
      <c r="Q437" s="301" t="str">
        <f t="shared" si="561"/>
        <v/>
      </c>
      <c r="R437" s="302" t="str">
        <f t="shared" ca="1" si="533"/>
        <v/>
      </c>
      <c r="S437" s="301" t="str">
        <f t="shared" si="562"/>
        <v/>
      </c>
      <c r="T437" s="302" t="str">
        <f t="shared" si="534"/>
        <v/>
      </c>
      <c r="U437" s="301" t="str">
        <f t="shared" si="563"/>
        <v/>
      </c>
      <c r="V437" s="302" t="str">
        <f t="shared" si="535"/>
        <v/>
      </c>
      <c r="W437" s="301" t="str">
        <f t="shared" si="564"/>
        <v/>
      </c>
      <c r="X437" s="302" t="str">
        <f t="shared" si="536"/>
        <v/>
      </c>
      <c r="Y437" s="301" t="str">
        <f t="shared" si="565"/>
        <v/>
      </c>
      <c r="Z437" s="302" t="str">
        <f t="shared" si="537"/>
        <v/>
      </c>
      <c r="AA437" s="301" t="str">
        <f t="shared" si="566"/>
        <v/>
      </c>
      <c r="AB437" s="302" t="str">
        <f t="shared" si="538"/>
        <v/>
      </c>
      <c r="AC437" s="301" t="str">
        <f t="shared" si="567"/>
        <v/>
      </c>
      <c r="AD437" s="302" t="str">
        <f t="shared" si="539"/>
        <v/>
      </c>
      <c r="AE437" s="301" t="str">
        <f t="shared" si="568"/>
        <v/>
      </c>
      <c r="AF437" s="302" t="str">
        <f t="shared" si="540"/>
        <v/>
      </c>
      <c r="AG437" s="301" t="str">
        <f t="shared" si="569"/>
        <v/>
      </c>
      <c r="AH437" s="302" t="str">
        <f t="shared" si="541"/>
        <v/>
      </c>
      <c r="AI437" s="301" t="str">
        <f t="shared" si="570"/>
        <v/>
      </c>
      <c r="AJ437" s="302" t="str">
        <f t="shared" si="542"/>
        <v/>
      </c>
      <c r="AK437" s="301" t="str">
        <f t="shared" si="571"/>
        <v/>
      </c>
      <c r="AL437" s="302" t="str">
        <f t="shared" si="543"/>
        <v/>
      </c>
      <c r="AM437" s="301" t="str">
        <f t="shared" si="572"/>
        <v/>
      </c>
      <c r="AN437" s="302" t="str">
        <f t="shared" si="544"/>
        <v/>
      </c>
      <c r="AO437" s="301" t="str">
        <f t="shared" si="573"/>
        <v/>
      </c>
      <c r="AP437" s="302" t="str">
        <f t="shared" si="545"/>
        <v/>
      </c>
      <c r="AQ437" s="301" t="str">
        <f t="shared" si="574"/>
        <v/>
      </c>
      <c r="AR437" s="302" t="str">
        <f t="shared" si="546"/>
        <v/>
      </c>
      <c r="AS437" s="301" t="str">
        <f t="shared" si="575"/>
        <v/>
      </c>
      <c r="AT437" s="302" t="str">
        <f t="shared" si="547"/>
        <v/>
      </c>
      <c r="AU437" s="301" t="str">
        <f t="shared" si="576"/>
        <v/>
      </c>
      <c r="AV437" s="302" t="str">
        <f t="shared" si="548"/>
        <v/>
      </c>
      <c r="AW437" s="301" t="str">
        <f t="shared" si="577"/>
        <v/>
      </c>
      <c r="AX437" s="302" t="str">
        <f t="shared" si="549"/>
        <v/>
      </c>
      <c r="AY437" s="301" t="str">
        <f t="shared" si="578"/>
        <v/>
      </c>
      <c r="AZ437" s="302" t="str">
        <f t="shared" si="550"/>
        <v/>
      </c>
      <c r="BA437" s="301" t="str">
        <f t="shared" si="579"/>
        <v/>
      </c>
      <c r="BB437" s="302" t="str">
        <f t="shared" si="551"/>
        <v/>
      </c>
      <c r="BC437" s="301" t="str">
        <f t="shared" si="580"/>
        <v/>
      </c>
      <c r="BD437" s="302" t="str">
        <f t="shared" si="552"/>
        <v/>
      </c>
      <c r="BE437" s="301" t="str">
        <f t="shared" si="581"/>
        <v/>
      </c>
    </row>
  </sheetData>
  <sheetProtection algorithmName="SHA-512" hashValue="8hsxllEN/4ldkec+fHI8dcbjcjA7PB9CjSNph3WnZ6pG3SY2lX+7pjR1GaPQfHjaw4Fc/H2O2dPMg0oIJVM6lw==" saltValue="XeNg894ah1JncaGRUzo2kQ==" spinCount="100000" sheet="1" objects="1" scenarios="1"/>
  <mergeCells count="165">
    <mergeCell ref="F7:G7"/>
    <mergeCell ref="D8:E8"/>
    <mergeCell ref="D7:E7"/>
    <mergeCell ref="H8:I8"/>
    <mergeCell ref="J8:K8"/>
    <mergeCell ref="L8:M8"/>
    <mergeCell ref="N8:O8"/>
    <mergeCell ref="P8:Q8"/>
    <mergeCell ref="T7:U7"/>
    <mergeCell ref="V7:W7"/>
    <mergeCell ref="X7:Y7"/>
    <mergeCell ref="T8:U8"/>
    <mergeCell ref="V8:W8"/>
    <mergeCell ref="X8:Y8"/>
    <mergeCell ref="R8:S8"/>
    <mergeCell ref="B3:C3"/>
    <mergeCell ref="B1:AK1"/>
    <mergeCell ref="F5:G5"/>
    <mergeCell ref="F4:G4"/>
    <mergeCell ref="H4:I4"/>
    <mergeCell ref="H5:I5"/>
    <mergeCell ref="F3:I3"/>
    <mergeCell ref="L3:N3"/>
    <mergeCell ref="L4:N5"/>
    <mergeCell ref="B7:B8"/>
    <mergeCell ref="R7:S7"/>
    <mergeCell ref="H7:I7"/>
    <mergeCell ref="J7:K7"/>
    <mergeCell ref="L7:M7"/>
    <mergeCell ref="N7:O7"/>
    <mergeCell ref="P7:Q7"/>
    <mergeCell ref="F8:G8"/>
    <mergeCell ref="AJ7:AK7"/>
    <mergeCell ref="Z7:AA7"/>
    <mergeCell ref="AB7:AC7"/>
    <mergeCell ref="AB11:AC11"/>
    <mergeCell ref="V9:W9"/>
    <mergeCell ref="AD11:AE11"/>
    <mergeCell ref="AJ11:AK11"/>
    <mergeCell ref="AJ9:AK9"/>
    <mergeCell ref="AJ10:AK10"/>
    <mergeCell ref="AD7:AE7"/>
    <mergeCell ref="AD8:AE8"/>
    <mergeCell ref="AJ8:AK8"/>
    <mergeCell ref="Z8:AA8"/>
    <mergeCell ref="AB8:AC8"/>
    <mergeCell ref="V10:W10"/>
    <mergeCell ref="V11:W11"/>
    <mergeCell ref="AB9:AC9"/>
    <mergeCell ref="AD9:AE9"/>
    <mergeCell ref="AD10:AE10"/>
    <mergeCell ref="AH7:AI7"/>
    <mergeCell ref="AH8:AI8"/>
    <mergeCell ref="AH9:AI9"/>
    <mergeCell ref="AH10:AI10"/>
    <mergeCell ref="AH11:AI11"/>
    <mergeCell ref="AF7:AG7"/>
    <mergeCell ref="X10:Y10"/>
    <mergeCell ref="Z10:AA10"/>
    <mergeCell ref="AB10:AC10"/>
    <mergeCell ref="D9:E9"/>
    <mergeCell ref="R9:S9"/>
    <mergeCell ref="T9:U9"/>
    <mergeCell ref="D10:E10"/>
    <mergeCell ref="F10:G10"/>
    <mergeCell ref="L9:M9"/>
    <mergeCell ref="N9:O9"/>
    <mergeCell ref="P9:Q9"/>
    <mergeCell ref="F9:G9"/>
    <mergeCell ref="H9:I9"/>
    <mergeCell ref="J9:K9"/>
    <mergeCell ref="H10:I10"/>
    <mergeCell ref="B13:G13"/>
    <mergeCell ref="B135:G135"/>
    <mergeCell ref="B10:C10"/>
    <mergeCell ref="X9:Y9"/>
    <mergeCell ref="Z9:AA9"/>
    <mergeCell ref="B11:C11"/>
    <mergeCell ref="D11:E11"/>
    <mergeCell ref="F11:G11"/>
    <mergeCell ref="H11:I11"/>
    <mergeCell ref="J11:K11"/>
    <mergeCell ref="L11:M11"/>
    <mergeCell ref="N11:O11"/>
    <mergeCell ref="P11:Q11"/>
    <mergeCell ref="R11:S11"/>
    <mergeCell ref="T11:U11"/>
    <mergeCell ref="X11:Y11"/>
    <mergeCell ref="Z11:AA11"/>
    <mergeCell ref="J10:K10"/>
    <mergeCell ref="B9:C9"/>
    <mergeCell ref="L10:M10"/>
    <mergeCell ref="N10:O10"/>
    <mergeCell ref="P10:Q10"/>
    <mergeCell ref="R10:S10"/>
    <mergeCell ref="T10:U10"/>
    <mergeCell ref="AF10:AG10"/>
    <mergeCell ref="AF11:AG11"/>
    <mergeCell ref="AL11:AM11"/>
    <mergeCell ref="AN11:AO11"/>
    <mergeCell ref="AP11:AQ11"/>
    <mergeCell ref="AR11:AS11"/>
    <mergeCell ref="AT7:AU7"/>
    <mergeCell ref="AT9:AU9"/>
    <mergeCell ref="AT11:AU11"/>
    <mergeCell ref="AL9:AM9"/>
    <mergeCell ref="AN9:AO9"/>
    <mergeCell ref="AP9:AQ9"/>
    <mergeCell ref="AR9:AS9"/>
    <mergeCell ref="AL10:AM10"/>
    <mergeCell ref="AN10:AO10"/>
    <mergeCell ref="AP10:AQ10"/>
    <mergeCell ref="AR10:AS10"/>
    <mergeCell ref="AL7:AM7"/>
    <mergeCell ref="AN7:AO7"/>
    <mergeCell ref="AP7:AQ7"/>
    <mergeCell ref="AR7:AS7"/>
    <mergeCell ref="AL8:AM8"/>
    <mergeCell ref="AV7:AW7"/>
    <mergeCell ref="AX7:AY7"/>
    <mergeCell ref="AZ7:BA7"/>
    <mergeCell ref="AT8:AU8"/>
    <mergeCell ref="AV8:AW8"/>
    <mergeCell ref="AX8:AY8"/>
    <mergeCell ref="AZ8:BA8"/>
    <mergeCell ref="AF8:AG8"/>
    <mergeCell ref="AF9:AG9"/>
    <mergeCell ref="AV9:AW9"/>
    <mergeCell ref="AX9:AY9"/>
    <mergeCell ref="AZ9:BA9"/>
    <mergeCell ref="BB10:BC10"/>
    <mergeCell ref="BD10:BE10"/>
    <mergeCell ref="BB8:BC8"/>
    <mergeCell ref="BD8:BE8"/>
    <mergeCell ref="AN8:AO8"/>
    <mergeCell ref="AP8:AQ8"/>
    <mergeCell ref="AR8:AS8"/>
    <mergeCell ref="AT10:AU10"/>
    <mergeCell ref="AV10:AW10"/>
    <mergeCell ref="AX10:AY10"/>
    <mergeCell ref="AZ10:BA10"/>
    <mergeCell ref="BF8:BG8"/>
    <mergeCell ref="BH8:BI8"/>
    <mergeCell ref="BF11:BG11"/>
    <mergeCell ref="BH11:BI11"/>
    <mergeCell ref="AV11:AW11"/>
    <mergeCell ref="AX11:AY11"/>
    <mergeCell ref="AZ11:BA11"/>
    <mergeCell ref="BJ7:BK7"/>
    <mergeCell ref="BJ8:BK8"/>
    <mergeCell ref="BJ9:BK9"/>
    <mergeCell ref="BJ10:BK10"/>
    <mergeCell ref="BJ11:BK11"/>
    <mergeCell ref="BF9:BG9"/>
    <mergeCell ref="BH9:BI9"/>
    <mergeCell ref="BF10:BG10"/>
    <mergeCell ref="BH10:BI10"/>
    <mergeCell ref="BF7:BG7"/>
    <mergeCell ref="BH7:BI7"/>
    <mergeCell ref="BB7:BC7"/>
    <mergeCell ref="BD7:BE7"/>
    <mergeCell ref="BB9:BC9"/>
    <mergeCell ref="BD9:BE9"/>
    <mergeCell ref="BB11:BC11"/>
    <mergeCell ref="BD11:BE11"/>
  </mergeCells>
  <printOptions horizontalCentered="1"/>
  <pageMargins left="0.39370078740157483" right="0.19685039370078741" top="0.39370078740157483" bottom="0.19685039370078741" header="0.31496062992125984" footer="0.31496062992125984"/>
  <pageSetup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0"/>
  <sheetViews>
    <sheetView showGridLines="0" tabSelected="1" zoomScale="70" zoomScaleNormal="70" workbookViewId="0">
      <selection activeCell="N9" sqref="N9"/>
    </sheetView>
  </sheetViews>
  <sheetFormatPr baseColWidth="10" defaultColWidth="11.42578125" defaultRowHeight="15.75"/>
  <cols>
    <col min="1" max="1" width="4.42578125" style="525" customWidth="1"/>
    <col min="2" max="2" width="6.140625" style="525" customWidth="1"/>
    <col min="3" max="3" width="17" style="525" customWidth="1"/>
    <col min="4" max="4" width="22.7109375" style="525" customWidth="1"/>
    <col min="5" max="5" width="5.5703125" style="525" customWidth="1"/>
    <col min="6" max="6" width="10" style="525" customWidth="1"/>
    <col min="7" max="7" width="26.42578125" style="525" customWidth="1"/>
    <col min="8" max="8" width="8.5703125" style="525" bestFit="1" customWidth="1"/>
    <col min="9" max="9" width="17" style="525" customWidth="1"/>
    <col min="10" max="10" width="17.7109375" style="525" customWidth="1"/>
    <col min="11" max="11" width="11.140625" style="525" customWidth="1"/>
    <col min="12" max="12" width="10" style="525" customWidth="1"/>
    <col min="13" max="13" width="10.140625" style="525" customWidth="1"/>
    <col min="14" max="14" width="13.85546875" style="525" customWidth="1"/>
    <col min="15" max="15" width="18.85546875" style="525" customWidth="1"/>
    <col min="16" max="16" width="34.7109375" style="525" customWidth="1"/>
    <col min="17" max="17" width="47.28515625" style="525" customWidth="1"/>
    <col min="18" max="18" width="13.7109375" style="524" customWidth="1"/>
    <col min="19" max="19" width="8.28515625" style="524" customWidth="1"/>
    <col min="20" max="21" width="13.7109375" style="525" hidden="1" customWidth="1"/>
    <col min="22" max="22" width="0" style="525" hidden="1" customWidth="1"/>
    <col min="23" max="16384" width="11.42578125" style="525"/>
  </cols>
  <sheetData>
    <row r="2" spans="2:21" ht="25.5" customHeight="1">
      <c r="B2" s="1492" t="str">
        <f>+'1_ENTREGA'!A1</f>
        <v>UNIVERSIDAD DE ANTIOQUIA</v>
      </c>
      <c r="C2" s="1493"/>
      <c r="D2" s="1493"/>
      <c r="E2" s="1493"/>
      <c r="F2" s="1493"/>
      <c r="G2" s="1493"/>
      <c r="H2" s="1493"/>
      <c r="I2" s="1493"/>
      <c r="J2" s="1493"/>
      <c r="K2" s="1493"/>
      <c r="L2" s="1493"/>
      <c r="M2" s="1493"/>
      <c r="N2" s="1493"/>
      <c r="O2" s="1493"/>
      <c r="P2" s="1493"/>
      <c r="Q2" s="1494"/>
    </row>
    <row r="3" spans="2:21" ht="48" customHeight="1">
      <c r="B3" s="1495" t="str">
        <f>+'1_ENTREGA'!A2</f>
        <v>Invitación Pública N° VA-014-2021</v>
      </c>
      <c r="C3" s="1496"/>
      <c r="D3" s="1496"/>
      <c r="E3" s="1496"/>
      <c r="F3" s="1496"/>
      <c r="G3" s="1496"/>
      <c r="H3" s="1496"/>
      <c r="I3" s="1496"/>
      <c r="J3" s="1496"/>
      <c r="K3" s="1496"/>
      <c r="L3" s="1496"/>
      <c r="M3" s="1496"/>
      <c r="N3" s="1496"/>
      <c r="O3" s="1496"/>
      <c r="P3" s="1496"/>
      <c r="Q3" s="1497"/>
    </row>
    <row r="4" spans="2:21" ht="90.75" customHeight="1">
      <c r="B4" s="1495"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C4" s="1496"/>
      <c r="D4" s="1496"/>
      <c r="E4" s="1496"/>
      <c r="F4" s="1496"/>
      <c r="G4" s="1496"/>
      <c r="H4" s="1496"/>
      <c r="I4" s="1496"/>
      <c r="J4" s="1496"/>
      <c r="K4" s="1496"/>
      <c r="L4" s="1496"/>
      <c r="M4" s="1496"/>
      <c r="N4" s="1496"/>
      <c r="O4" s="1496"/>
      <c r="P4" s="1496"/>
      <c r="Q4" s="1497"/>
    </row>
    <row r="5" spans="2:21" ht="26.25" customHeight="1">
      <c r="B5" s="1498" t="s">
        <v>163</v>
      </c>
      <c r="C5" s="1499"/>
      <c r="D5" s="1499"/>
      <c r="E5" s="1499"/>
      <c r="F5" s="1499"/>
      <c r="G5" s="1499"/>
      <c r="H5" s="1499"/>
      <c r="I5" s="1499"/>
      <c r="J5" s="1499"/>
      <c r="K5" s="1499"/>
      <c r="L5" s="1499"/>
      <c r="M5" s="1499"/>
      <c r="N5" s="1499"/>
      <c r="O5" s="1499"/>
      <c r="P5" s="1499"/>
      <c r="Q5" s="1500"/>
    </row>
    <row r="6" spans="2:21" ht="16.5" thickBot="1">
      <c r="B6" s="526"/>
      <c r="C6" s="526"/>
      <c r="D6" s="526"/>
      <c r="E6" s="526"/>
      <c r="F6" s="526"/>
      <c r="G6" s="526"/>
      <c r="H6" s="526"/>
      <c r="I6" s="526"/>
      <c r="J6" s="526"/>
      <c r="K6" s="526"/>
      <c r="L6" s="526"/>
      <c r="M6" s="526"/>
      <c r="N6" s="526"/>
      <c r="O6" s="526"/>
      <c r="P6" s="526"/>
    </row>
    <row r="7" spans="2:21" ht="18" customHeight="1" thickBot="1">
      <c r="B7" s="1501" t="s">
        <v>27</v>
      </c>
      <c r="C7" s="1501"/>
      <c r="D7" s="290">
        <v>3945.18</v>
      </c>
      <c r="E7" s="1501" t="s">
        <v>55</v>
      </c>
      <c r="F7" s="1501"/>
      <c r="G7" s="1501"/>
      <c r="H7" s="1502" t="s">
        <v>43</v>
      </c>
      <c r="I7" s="1502"/>
      <c r="J7" s="1502"/>
      <c r="K7" s="1502"/>
      <c r="L7" s="1502"/>
      <c r="M7" s="526"/>
      <c r="N7" s="526"/>
      <c r="O7" s="527" t="s">
        <v>26</v>
      </c>
      <c r="P7" s="528">
        <f>+'5.3 CAP FINANCIERA'!J4</f>
        <v>171321912</v>
      </c>
    </row>
    <row r="8" spans="2:21" ht="20.25" customHeight="1" thickBot="1">
      <c r="B8" s="1487" t="s">
        <v>41</v>
      </c>
      <c r="C8" s="1487"/>
      <c r="D8" s="291">
        <v>44533</v>
      </c>
      <c r="E8" s="292">
        <v>1</v>
      </c>
      <c r="F8" s="1503" t="s">
        <v>73</v>
      </c>
      <c r="G8" s="1503"/>
      <c r="H8" s="529">
        <f>IF(($D$7-TRUNC($D$7))&lt;=0.5,1,2)</f>
        <v>1</v>
      </c>
      <c r="I8" s="1504" t="str">
        <f>IF(H8=3,VLOOKUP(H8,$E$8:$F$9,2,FALSE),IF(H8=2,VLOOKUP(H8,$E$8:$F$9,2,FALSE),IF(H8=1,VLOOKUP(H8,$E$8:$F$9,2,FALSE),"NINGUNO")))</f>
        <v>Desviación estándar</v>
      </c>
      <c r="J8" s="1504"/>
      <c r="K8" s="1505">
        <f ca="1">IF($I$8="Media aritmética",ROUND(SUM(G14:G21)/P8,2),ROUND(_xlfn.STDEV.P(G14:G21),2))</f>
        <v>705428.2</v>
      </c>
      <c r="L8" s="1505"/>
      <c r="M8" s="526"/>
      <c r="N8" s="526"/>
      <c r="O8" s="530" t="s">
        <v>54</v>
      </c>
      <c r="P8" s="531">
        <f ca="1">COUNT(G14:G21)</f>
        <v>6</v>
      </c>
    </row>
    <row r="9" spans="2:21" ht="36.75" customHeight="1" thickBot="1">
      <c r="B9" s="1487" t="s">
        <v>160</v>
      </c>
      <c r="C9" s="1487"/>
      <c r="D9" s="293">
        <v>147158488</v>
      </c>
      <c r="E9" s="292">
        <v>2</v>
      </c>
      <c r="F9" s="1503" t="s">
        <v>53</v>
      </c>
      <c r="G9" s="1503"/>
      <c r="H9" s="526"/>
      <c r="I9" s="526"/>
      <c r="J9" s="526"/>
      <c r="K9" s="526"/>
      <c r="L9" s="526"/>
      <c r="M9" s="526"/>
      <c r="N9" s="532"/>
      <c r="O9" s="526"/>
      <c r="P9" s="526"/>
    </row>
    <row r="10" spans="2:21" ht="21" customHeight="1" thickBot="1">
      <c r="B10" s="1487" t="s">
        <v>111</v>
      </c>
      <c r="C10" s="1487"/>
      <c r="D10" s="294">
        <v>0.1527</v>
      </c>
      <c r="E10" s="526"/>
      <c r="F10" s="526"/>
      <c r="G10" s="526"/>
      <c r="H10" s="526"/>
      <c r="I10" s="526"/>
      <c r="J10" s="526"/>
      <c r="K10" s="526"/>
      <c r="L10" s="526"/>
      <c r="M10" s="526"/>
      <c r="N10" s="526"/>
      <c r="O10" s="526"/>
      <c r="P10" s="786"/>
    </row>
    <row r="11" spans="2:21" ht="28.5" customHeight="1">
      <c r="B11" s="526"/>
      <c r="C11" s="526"/>
      <c r="D11" s="533"/>
      <c r="E11" s="526"/>
      <c r="F11" s="526"/>
      <c r="G11" s="526" t="b">
        <f ca="1">+G14&gt;=K8*100</f>
        <v>1</v>
      </c>
      <c r="I11" s="1488" t="s">
        <v>67</v>
      </c>
      <c r="J11" s="1489"/>
      <c r="K11" s="1489"/>
      <c r="L11" s="1490"/>
      <c r="M11" s="534" t="s">
        <v>2</v>
      </c>
      <c r="N11" s="526"/>
    </row>
    <row r="12" spans="2:21" ht="18" customHeight="1">
      <c r="B12" s="535"/>
      <c r="C12" s="532"/>
      <c r="D12" s="535"/>
      <c r="E12" s="532"/>
      <c r="F12" s="536" t="s">
        <v>49</v>
      </c>
      <c r="G12" s="532"/>
      <c r="I12" s="295">
        <v>100</v>
      </c>
      <c r="J12" s="295">
        <v>140</v>
      </c>
      <c r="K12" s="295">
        <v>60</v>
      </c>
      <c r="L12" s="295">
        <v>100</v>
      </c>
      <c r="M12" s="534">
        <f>+SUM(I12:L12)</f>
        <v>400</v>
      </c>
      <c r="N12" s="526"/>
    </row>
    <row r="13" spans="2:21" ht="47.25" customHeight="1">
      <c r="B13" s="537" t="s">
        <v>29</v>
      </c>
      <c r="C13" s="1488" t="s">
        <v>30</v>
      </c>
      <c r="D13" s="1489"/>
      <c r="E13" s="1490"/>
      <c r="F13" s="538" t="s">
        <v>50</v>
      </c>
      <c r="G13" s="537" t="s">
        <v>108</v>
      </c>
      <c r="H13" s="537" t="s">
        <v>118</v>
      </c>
      <c r="I13" s="539" t="s">
        <v>42</v>
      </c>
      <c r="J13" s="539" t="s">
        <v>68</v>
      </c>
      <c r="K13" s="539" t="s">
        <v>69</v>
      </c>
      <c r="L13" s="539" t="s">
        <v>161</v>
      </c>
      <c r="M13" s="540" t="s">
        <v>46</v>
      </c>
      <c r="N13" s="540" t="s">
        <v>162</v>
      </c>
      <c r="O13" s="1488" t="s">
        <v>33</v>
      </c>
      <c r="P13" s="1489"/>
      <c r="Q13" s="1490"/>
      <c r="T13" s="1491" t="s">
        <v>28</v>
      </c>
      <c r="U13" s="1491"/>
    </row>
    <row r="14" spans="2:21" s="548" customFormat="1">
      <c r="B14" s="541">
        <f>+IF('1_ENTREGA'!A8="","",'1_ENTREGA'!A8)</f>
        <v>1</v>
      </c>
      <c r="C14" s="1472" t="str">
        <f>IF(B14="","",VLOOKUP(B14,LISTA_OFERENTES,2,FALSE))</f>
        <v>Luis Carlos Parra Velásquez</v>
      </c>
      <c r="D14" s="1473"/>
      <c r="E14" s="1474"/>
      <c r="F14" s="542" t="str">
        <f t="shared" ref="F14:F43" ca="1" si="0">IFERROR(IF(VLOOKUP(B14,ESTATUS,7,FALSE)=0, " ",VLOOKUP(B14,ESTATUS,8,FALSE))," ")</f>
        <v>H</v>
      </c>
      <c r="G14" s="543">
        <f t="shared" ref="G14:G43" ca="1" si="1">IF(OR(F14="NH",F14=""),"",IF(VLOOKUP(B14,COSTO_D,2,FALSE)&gt;$D$9,"REVISAR",ROUND(VLOOKUP(B14,COSTO_D,2,FALSE),0)))</f>
        <v>143473038</v>
      </c>
      <c r="H14" s="544">
        <f ca="1">IF(OR(F14="NH",F14=""),"",IF(VLOOKUP(B14,AU,2,FALSE)&gt;$D$10,"REVISAR",VLOOKUP(B14,AU,2,FALSE)))</f>
        <v>0.12000000000000001</v>
      </c>
      <c r="I14" s="545">
        <f ca="1">IF(G14="","",IF($I$8="Media aritmética",(G14&lt;=$K$8)*100+(G14&gt;$K$8)*0,IF(AND((AVERAGE($G$14:$G$21)-$K$8/2&lt;=G14),(G14&lt;=(AVERAGE($G$14:$G$21)+$K$8/2))),100,0)))</f>
        <v>0</v>
      </c>
      <c r="J14" s="545">
        <f ca="1">+IF(F14="H",HLOOKUP(B14,'Cálculo Pt2'!$D$7:$BK$11,3,FALSE),"")</f>
        <v>41.999999999999993</v>
      </c>
      <c r="K14" s="545">
        <f ca="1">+IF(F14="H",HLOOKUP(B14,'Cálculo Pt2'!$D$7:$BK$11,4,FALSE),"")</f>
        <v>11.428571428571429</v>
      </c>
      <c r="L14" s="545">
        <f ca="1">IF(F14="H",($L$12*(MIN($H$14:$H$21)/H14))," ")</f>
        <v>100</v>
      </c>
      <c r="M14" s="546">
        <f ca="1">IF(OR(F14="",F14="NH"),"",SUM(I14:L14))</f>
        <v>153.42857142857142</v>
      </c>
      <c r="N14" s="547">
        <f ca="1">IFERROR(IF(OR(F14=" ",F14="NH")," ",VLOOKUP(M14,ORDEN,2,FALSE))," ")</f>
        <v>4</v>
      </c>
      <c r="O14" s="1475">
        <f>+RESUMEN!I5</f>
        <v>0</v>
      </c>
      <c r="P14" s="1476"/>
      <c r="Q14" s="1477"/>
      <c r="T14" s="549">
        <f ca="1">IFERROR(LARGE($M$14:$M$43,U14)," ")</f>
        <v>257.8104097452935</v>
      </c>
      <c r="U14" s="550">
        <v>1</v>
      </c>
    </row>
    <row r="15" spans="2:21" s="548" customFormat="1" ht="67.5" customHeight="1">
      <c r="B15" s="541">
        <f>+IF('1_ENTREGA'!A9="","",'1_ENTREGA'!A9)</f>
        <v>2</v>
      </c>
      <c r="C15" s="1472" t="str">
        <f t="shared" ref="C15:C29" si="2">IF(B15="","",VLOOKUP(B15,LISTA_OFERENTES,2,FALSE))</f>
        <v>Ka S.A.</v>
      </c>
      <c r="D15" s="1473"/>
      <c r="E15" s="1474"/>
      <c r="F15" s="542" t="str">
        <f t="shared" ca="1" si="0"/>
        <v>NH</v>
      </c>
      <c r="G15" s="543" t="str">
        <f t="shared" ca="1" si="1"/>
        <v/>
      </c>
      <c r="H15" s="544" t="str">
        <f t="shared" ref="H15:H43" ca="1" si="3">IF(OR(F15="NH",F15=""),"",IF(VLOOKUP(B15,AU,2,FALSE)&gt;$D$10,"REVISAR",VLOOKUP(B15,AU,2,FALSE)))</f>
        <v/>
      </c>
      <c r="I15" s="545" t="str">
        <f t="shared" ref="I15:I43" ca="1" si="4">IF(G15="","",IF($I$8="Media aritmética",(G15&lt;=$K$8)*100+(G15&gt;$K$8)*0,IF(AND((AVERAGE($G$14:$G$21)-$K$8/2&lt;=G15),(G15&lt;=(AVERAGE($G$14:$G$21)+$K$8/2))),100,0)))</f>
        <v/>
      </c>
      <c r="J15" s="545" t="str">
        <f ca="1">+IF(F15="H",HLOOKUP(B15,'Cálculo Pt2'!$D$7:$BK$11,3,FALSE),"")</f>
        <v/>
      </c>
      <c r="K15" s="545" t="str">
        <f ca="1">+IF(F15="H",HLOOKUP(B15,'Cálculo Pt2'!$D$7:$BK$11,4,FALSE),"")</f>
        <v/>
      </c>
      <c r="L15" s="545" t="str">
        <f t="shared" ref="L15:L43" ca="1" si="5">IF(F15="H",($L$12*(MIN($H$14:$H$21)/H15))," ")</f>
        <v xml:space="preserve"> </v>
      </c>
      <c r="M15" s="546" t="str">
        <f t="shared" ref="M15:M43" ca="1" si="6">IF(OR(F15="",F15="NH"),"",SUM(I15:L15))</f>
        <v/>
      </c>
      <c r="N15" s="547" t="str">
        <f t="shared" ref="N15:N43" ca="1" si="7">IFERROR(IF(OR(F15=" ",F15="NH")," ",VLOOKUP(M15,ORDEN,2,FALSE))," ")</f>
        <v xml:space="preserve"> </v>
      </c>
      <c r="O15" s="1478" t="str">
        <f>+RESUMEN!I6</f>
        <v>Se inhabilita la propuesta para la Fase II, conforme lo indicado en el subnumeral 14,10 de los Términos de Referencia:  Cuando se modifiquen las descripciones, los ítems o las cantidades del formato de presentación de la propuesta económica y el formulario.
 El proponente modificó el Anexo 3 Formato Propuesta, en la descripción del ítem 5.3</v>
      </c>
      <c r="P15" s="1479"/>
      <c r="Q15" s="1480"/>
      <c r="T15" s="549">
        <f t="shared" ref="T15:T43" ca="1" si="8">IFERROR(LARGE($M$14:$M$43,U15)," ")</f>
        <v>257.12380952380954</v>
      </c>
      <c r="U15" s="550">
        <v>2</v>
      </c>
    </row>
    <row r="16" spans="2:21" s="548" customFormat="1">
      <c r="B16" s="541">
        <f>+IF('1_ENTREGA'!A10="","",'1_ENTREGA'!A10)</f>
        <v>3</v>
      </c>
      <c r="C16" s="1472" t="str">
        <f t="shared" si="2"/>
        <v>Construcciones y valores construvalores S.A.S</v>
      </c>
      <c r="D16" s="1473"/>
      <c r="E16" s="1474"/>
      <c r="F16" s="542" t="str">
        <f t="shared" ca="1" si="0"/>
        <v>H</v>
      </c>
      <c r="G16" s="543">
        <f t="shared" ca="1" si="1"/>
        <v>143817991</v>
      </c>
      <c r="H16" s="544">
        <f t="shared" ca="1" si="3"/>
        <v>0.13999999999999999</v>
      </c>
      <c r="I16" s="545">
        <f t="shared" ca="1" si="4"/>
        <v>0</v>
      </c>
      <c r="J16" s="545">
        <f ca="1">+IF(F16="H",HLOOKUP(B16,'Cálculo Pt2'!$D$7:$BK$11,3,FALSE),"")</f>
        <v>39.199999999999996</v>
      </c>
      <c r="K16" s="545">
        <f ca="1">+IF(F16="H",HLOOKUP(B16,'Cálculo Pt2'!$D$7:$BK$11,4,FALSE),"")</f>
        <v>15.238095238095239</v>
      </c>
      <c r="L16" s="545">
        <f t="shared" ca="1" si="5"/>
        <v>85.714285714285737</v>
      </c>
      <c r="M16" s="546">
        <f t="shared" ca="1" si="6"/>
        <v>140.15238095238098</v>
      </c>
      <c r="N16" s="547">
        <f t="shared" ca="1" si="7"/>
        <v>5</v>
      </c>
      <c r="O16" s="1478"/>
      <c r="P16" s="1479"/>
      <c r="Q16" s="1480"/>
      <c r="T16" s="549">
        <f t="shared" ca="1" si="8"/>
        <v>156.59400819930619</v>
      </c>
      <c r="U16" s="550">
        <v>3</v>
      </c>
    </row>
    <row r="17" spans="2:21" s="548" customFormat="1" ht="78.75" customHeight="1">
      <c r="B17" s="541">
        <f>+IF('1_ENTREGA'!A11="","",'1_ENTREGA'!A11)</f>
        <v>4</v>
      </c>
      <c r="C17" s="1472" t="str">
        <f t="shared" si="2"/>
        <v>Enetel S.A.S</v>
      </c>
      <c r="D17" s="1473"/>
      <c r="E17" s="1474"/>
      <c r="F17" s="542" t="str">
        <f t="shared" ca="1" si="0"/>
        <v>NH</v>
      </c>
      <c r="G17" s="543" t="str">
        <f t="shared" ca="1" si="1"/>
        <v/>
      </c>
      <c r="H17" s="544" t="str">
        <f t="shared" ca="1" si="3"/>
        <v/>
      </c>
      <c r="I17" s="545" t="str">
        <f t="shared" ca="1" si="4"/>
        <v/>
      </c>
      <c r="J17" s="545" t="str">
        <f ca="1">+IF(F17="H",HLOOKUP(B17,'Cálculo Pt2'!$D$7:$BK$11,3,FALSE),"")</f>
        <v/>
      </c>
      <c r="K17" s="545" t="str">
        <f ca="1">+IF(F17="H",HLOOKUP(B17,'Cálculo Pt2'!$D$7:$BK$11,4,FALSE),"")</f>
        <v/>
      </c>
      <c r="L17" s="545" t="str">
        <f t="shared" ca="1" si="5"/>
        <v xml:space="preserve"> </v>
      </c>
      <c r="M17" s="546" t="str">
        <f t="shared" ca="1" si="6"/>
        <v/>
      </c>
      <c r="N17" s="547" t="str">
        <f t="shared" ca="1" si="7"/>
        <v xml:space="preserve"> </v>
      </c>
      <c r="O17" s="1478" t="str">
        <f>+RESUMEN!I8</f>
        <v>Se inhabilita la propuesta para la Fase II, conforme lo indicado en el subnumeral 14,10 de los Términos de Referencia:  Cuando se modifiquen las descripciones, los ítems o las cantidades del formato de presentación de la propuesta económica y el formulario.
El proponente modificó el Anexo 3 Formato Propuesta, en la descripción del ítem 6.2</v>
      </c>
      <c r="P17" s="1479"/>
      <c r="Q17" s="1480"/>
      <c r="T17" s="549">
        <f t="shared" ca="1" si="8"/>
        <v>153.42857142857142</v>
      </c>
      <c r="U17" s="550">
        <v>4</v>
      </c>
    </row>
    <row r="18" spans="2:21" s="548" customFormat="1">
      <c r="B18" s="541">
        <f>+IF('1_ENTREGA'!A12="","",'1_ENTREGA'!A12)</f>
        <v>5</v>
      </c>
      <c r="C18" s="1472" t="str">
        <f t="shared" si="2"/>
        <v>Eduar Alfonso Montiel Peralta</v>
      </c>
      <c r="D18" s="1473"/>
      <c r="E18" s="1474"/>
      <c r="F18" s="542" t="str">
        <f t="shared" ca="1" si="0"/>
        <v>H</v>
      </c>
      <c r="G18" s="543">
        <f t="shared" ca="1" si="1"/>
        <v>144951111</v>
      </c>
      <c r="H18" s="544">
        <f t="shared" ca="1" si="3"/>
        <v>0.151</v>
      </c>
      <c r="I18" s="545">
        <f t="shared" ca="1" si="4"/>
        <v>0</v>
      </c>
      <c r="J18" s="545">
        <f ca="1">+IF(F18="H",HLOOKUP(B18,'Cálculo Pt2'!$D$7:$BK$11,3,FALSE),"")</f>
        <v>47.599999999999987</v>
      </c>
      <c r="K18" s="545">
        <f ca="1">+IF(F18="H",HLOOKUP(B18,'Cálculo Pt2'!$D$7:$BK$11,4,FALSE),"")</f>
        <v>29.523809523809526</v>
      </c>
      <c r="L18" s="545">
        <f t="shared" ca="1" si="5"/>
        <v>79.47019867549669</v>
      </c>
      <c r="M18" s="546">
        <f t="shared" ca="1" si="6"/>
        <v>156.59400819930619</v>
      </c>
      <c r="N18" s="547">
        <f t="shared" ca="1" si="7"/>
        <v>3</v>
      </c>
      <c r="O18" s="1478"/>
      <c r="P18" s="1479"/>
      <c r="Q18" s="1480"/>
      <c r="T18" s="549">
        <f t="shared" ca="1" si="8"/>
        <v>140.15238095238098</v>
      </c>
      <c r="U18" s="550">
        <v>5</v>
      </c>
    </row>
    <row r="19" spans="2:21" s="548" customFormat="1">
      <c r="B19" s="541">
        <f>+IF('1_ENTREGA'!A13="","",'1_ENTREGA'!A13)</f>
        <v>6</v>
      </c>
      <c r="C19" s="1472" t="str">
        <f t="shared" si="2"/>
        <v>Equipos e ingeniería del caribe S.A.S</v>
      </c>
      <c r="D19" s="1473"/>
      <c r="E19" s="1474"/>
      <c r="F19" s="542" t="str">
        <f t="shared" ca="1" si="0"/>
        <v>H</v>
      </c>
      <c r="G19" s="543">
        <f t="shared" ca="1" si="1"/>
        <v>144746330</v>
      </c>
      <c r="H19" s="544">
        <f t="shared" ca="1" si="3"/>
        <v>0.15</v>
      </c>
      <c r="I19" s="545">
        <f t="shared" ca="1" si="4"/>
        <v>100</v>
      </c>
      <c r="J19" s="545">
        <f ca="1">+IF(F19="H",HLOOKUP(B19,'Cálculo Pt2'!$D$7:$BK$11,3,FALSE),"")</f>
        <v>47.599999999999987</v>
      </c>
      <c r="K19" s="545">
        <f ca="1">+IF(F19="H",HLOOKUP(B19,'Cálculo Pt2'!$D$7:$BK$11,4,FALSE),"")</f>
        <v>29.523809523809526</v>
      </c>
      <c r="L19" s="545">
        <f t="shared" ca="1" si="5"/>
        <v>80</v>
      </c>
      <c r="M19" s="546">
        <f t="shared" ca="1" si="6"/>
        <v>257.12380952380954</v>
      </c>
      <c r="N19" s="547">
        <f t="shared" ca="1" si="7"/>
        <v>2</v>
      </c>
      <c r="O19" s="1478"/>
      <c r="P19" s="1479"/>
      <c r="Q19" s="1480"/>
      <c r="T19" s="549">
        <f t="shared" ca="1" si="8"/>
        <v>111.98095238095237</v>
      </c>
      <c r="U19" s="550">
        <v>6</v>
      </c>
    </row>
    <row r="20" spans="2:21" s="548" customFormat="1">
      <c r="B20" s="541">
        <f>+IF('1_ENTREGA'!A14="","",'1_ENTREGA'!A14)</f>
        <v>7</v>
      </c>
      <c r="C20" s="1472" t="str">
        <f t="shared" si="2"/>
        <v>WILLIAMS.CO SAS</v>
      </c>
      <c r="D20" s="1473"/>
      <c r="E20" s="1474"/>
      <c r="F20" s="542" t="str">
        <f t="shared" ca="1" si="0"/>
        <v>H</v>
      </c>
      <c r="G20" s="543">
        <f t="shared" ca="1" si="1"/>
        <v>145544700</v>
      </c>
      <c r="H20" s="544">
        <f t="shared" ca="1" si="3"/>
        <v>0.15000000000000002</v>
      </c>
      <c r="I20" s="545">
        <f t="shared" ca="1" si="4"/>
        <v>0</v>
      </c>
      <c r="J20" s="545">
        <f ca="1">+IF(F20="H",HLOOKUP(B20,'Cálculo Pt2'!$D$7:$BK$11,3,FALSE),"")</f>
        <v>19.600000000000001</v>
      </c>
      <c r="K20" s="545">
        <f ca="1">+IF(F20="H",HLOOKUP(B20,'Cálculo Pt2'!$D$7:$BK$11,4,FALSE),"")</f>
        <v>12.380952380952381</v>
      </c>
      <c r="L20" s="545">
        <f t="shared" ca="1" si="5"/>
        <v>80</v>
      </c>
      <c r="M20" s="546">
        <f t="shared" ca="1" si="6"/>
        <v>111.98095238095237</v>
      </c>
      <c r="N20" s="547">
        <f t="shared" ca="1" si="7"/>
        <v>6</v>
      </c>
      <c r="O20" s="1478"/>
      <c r="P20" s="1479"/>
      <c r="Q20" s="1480"/>
      <c r="T20" s="549">
        <f t="shared" ca="1" si="8"/>
        <v>0</v>
      </c>
      <c r="U20" s="550">
        <v>7</v>
      </c>
    </row>
    <row r="21" spans="2:21" s="548" customFormat="1">
      <c r="B21" s="541">
        <f>+IF('1_ENTREGA'!A15="","",'1_ENTREGA'!A15)</f>
        <v>8</v>
      </c>
      <c r="C21" s="1472" t="str">
        <f t="shared" si="2"/>
        <v>Luis Enrique Oyola Quintero</v>
      </c>
      <c r="D21" s="1473"/>
      <c r="E21" s="1474"/>
      <c r="F21" s="542" t="str">
        <f t="shared" ca="1" si="0"/>
        <v>H</v>
      </c>
      <c r="G21" s="543">
        <f t="shared" ca="1" si="1"/>
        <v>144870989</v>
      </c>
      <c r="H21" s="544">
        <f t="shared" ca="1" si="3"/>
        <v>0.15049999999999999</v>
      </c>
      <c r="I21" s="545">
        <f t="shared" ca="1" si="4"/>
        <v>100</v>
      </c>
      <c r="J21" s="545">
        <f ca="1">+IF(F21="H",HLOOKUP(B21,'Cálculo Pt2'!$D$7:$BK$11,3,FALSE),"")</f>
        <v>47.599999999999987</v>
      </c>
      <c r="K21" s="545">
        <f ca="1">+IF(F21="H",HLOOKUP(B21,'Cálculo Pt2'!$D$7:$BK$11,4,FALSE),"")</f>
        <v>30.476190476190478</v>
      </c>
      <c r="L21" s="545">
        <f t="shared" ca="1" si="5"/>
        <v>79.734219269103008</v>
      </c>
      <c r="M21" s="546">
        <f t="shared" ca="1" si="6"/>
        <v>257.8104097452935</v>
      </c>
      <c r="N21" s="547">
        <f t="shared" ca="1" si="7"/>
        <v>1</v>
      </c>
      <c r="O21" s="1478"/>
      <c r="P21" s="1479"/>
      <c r="Q21" s="1480"/>
      <c r="T21" s="549">
        <f t="shared" ca="1" si="8"/>
        <v>0</v>
      </c>
      <c r="U21" s="550">
        <v>8</v>
      </c>
    </row>
    <row r="22" spans="2:21" s="548" customFormat="1" ht="68.25" hidden="1" customHeight="1">
      <c r="B22" s="541">
        <f>+IF('1_ENTREGA'!A16="","",'1_ENTREGA'!A16)</f>
        <v>9</v>
      </c>
      <c r="C22" s="1472" t="str">
        <f t="shared" si="2"/>
        <v>O9</v>
      </c>
      <c r="D22" s="1473"/>
      <c r="E22" s="1474"/>
      <c r="F22" s="542" t="str">
        <f t="shared" si="0"/>
        <v xml:space="preserve"> </v>
      </c>
      <c r="G22" s="543">
        <f t="shared" ca="1" si="1"/>
        <v>0</v>
      </c>
      <c r="H22" s="544">
        <f t="shared" ca="1" si="3"/>
        <v>0</v>
      </c>
      <c r="I22" s="545">
        <f t="shared" ca="1" si="4"/>
        <v>0</v>
      </c>
      <c r="J22" s="545" t="str">
        <f>+IF(F22="H",HLOOKUP(B22,'Cálculo Pt2'!$D$7:$BK$11,3,FALSE),"")</f>
        <v/>
      </c>
      <c r="K22" s="545" t="str">
        <f>+IF(F22="H",HLOOKUP(B22,'Cálculo Pt2'!$D$7:$BK$11,4,FALSE),"")</f>
        <v/>
      </c>
      <c r="L22" s="545" t="str">
        <f t="shared" si="5"/>
        <v xml:space="preserve"> </v>
      </c>
      <c r="M22" s="546">
        <f t="shared" ca="1" si="6"/>
        <v>0</v>
      </c>
      <c r="N22" s="547" t="str">
        <f t="shared" si="7"/>
        <v xml:space="preserve"> </v>
      </c>
      <c r="O22" s="1478"/>
      <c r="P22" s="1479"/>
      <c r="Q22" s="1480"/>
      <c r="T22" s="549">
        <f t="shared" ca="1" si="8"/>
        <v>0</v>
      </c>
      <c r="U22" s="550">
        <v>9</v>
      </c>
    </row>
    <row r="23" spans="2:21" s="548" customFormat="1" ht="68.25" hidden="1" customHeight="1">
      <c r="B23" s="541">
        <f>+IF('1_ENTREGA'!A17="","",'1_ENTREGA'!A17)</f>
        <v>10</v>
      </c>
      <c r="C23" s="1472" t="str">
        <f t="shared" si="2"/>
        <v>O10</v>
      </c>
      <c r="D23" s="1473"/>
      <c r="E23" s="1474"/>
      <c r="F23" s="542" t="str">
        <f t="shared" si="0"/>
        <v xml:space="preserve"> </v>
      </c>
      <c r="G23" s="543">
        <f t="shared" ca="1" si="1"/>
        <v>0</v>
      </c>
      <c r="H23" s="544">
        <f t="shared" ca="1" si="3"/>
        <v>0</v>
      </c>
      <c r="I23" s="545">
        <f t="shared" ca="1" si="4"/>
        <v>0</v>
      </c>
      <c r="J23" s="545" t="str">
        <f>+IF(F23="H",HLOOKUP(B23,'Cálculo Pt2'!$D$7:$BK$11,3,FALSE),"")</f>
        <v/>
      </c>
      <c r="K23" s="545" t="str">
        <f>+IF(F23="H",HLOOKUP(B23,'Cálculo Pt2'!$D$7:$BK$11,4,FALSE),"")</f>
        <v/>
      </c>
      <c r="L23" s="545" t="str">
        <f t="shared" si="5"/>
        <v xml:space="preserve"> </v>
      </c>
      <c r="M23" s="546">
        <f t="shared" ca="1" si="6"/>
        <v>0</v>
      </c>
      <c r="N23" s="547" t="str">
        <f t="shared" si="7"/>
        <v xml:space="preserve"> </v>
      </c>
      <c r="O23" s="1478"/>
      <c r="P23" s="1479"/>
      <c r="Q23" s="1480"/>
      <c r="T23" s="549">
        <f t="shared" ca="1" si="8"/>
        <v>0</v>
      </c>
      <c r="U23" s="550">
        <v>10</v>
      </c>
    </row>
    <row r="24" spans="2:21" s="548" customFormat="1" hidden="1">
      <c r="B24" s="541">
        <f>+IF('1_ENTREGA'!A18="","",'1_ENTREGA'!A18)</f>
        <v>11</v>
      </c>
      <c r="C24" s="1472" t="str">
        <f t="shared" si="2"/>
        <v>O11</v>
      </c>
      <c r="D24" s="1473"/>
      <c r="E24" s="1474"/>
      <c r="F24" s="542" t="str">
        <f t="shared" si="0"/>
        <v xml:space="preserve"> </v>
      </c>
      <c r="G24" s="543">
        <f t="shared" ca="1" si="1"/>
        <v>0</v>
      </c>
      <c r="H24" s="544">
        <f t="shared" ca="1" si="3"/>
        <v>0</v>
      </c>
      <c r="I24" s="545">
        <f t="shared" ca="1" si="4"/>
        <v>0</v>
      </c>
      <c r="J24" s="545" t="str">
        <f>+IF(F24="H",HLOOKUP(B24,'Cálculo Pt2'!$D$7:$BK$11,3,FALSE),"")</f>
        <v/>
      </c>
      <c r="K24" s="545" t="str">
        <f>+IF(F24="H",HLOOKUP(B24,'Cálculo Pt2'!$D$7:$BK$11,4,FALSE),"")</f>
        <v/>
      </c>
      <c r="L24" s="545" t="str">
        <f t="shared" si="5"/>
        <v xml:space="preserve"> </v>
      </c>
      <c r="M24" s="546">
        <f t="shared" ca="1" si="6"/>
        <v>0</v>
      </c>
      <c r="N24" s="547" t="str">
        <f t="shared" si="7"/>
        <v xml:space="preserve"> </v>
      </c>
      <c r="O24" s="1475"/>
      <c r="P24" s="1476"/>
      <c r="Q24" s="1477"/>
      <c r="T24" s="549">
        <f t="shared" ca="1" si="8"/>
        <v>0</v>
      </c>
      <c r="U24" s="550">
        <v>11</v>
      </c>
    </row>
    <row r="25" spans="2:21" s="548" customFormat="1" ht="106.5" hidden="1" customHeight="1">
      <c r="B25" s="541">
        <f>+IF('1_ENTREGA'!A19="","",'1_ENTREGA'!A19)</f>
        <v>12</v>
      </c>
      <c r="C25" s="1472" t="str">
        <f t="shared" si="2"/>
        <v>O12</v>
      </c>
      <c r="D25" s="1473"/>
      <c r="E25" s="1474"/>
      <c r="F25" s="542" t="str">
        <f t="shared" si="0"/>
        <v xml:space="preserve"> </v>
      </c>
      <c r="G25" s="543">
        <f t="shared" ca="1" si="1"/>
        <v>0</v>
      </c>
      <c r="H25" s="544">
        <f t="shared" ca="1" si="3"/>
        <v>0</v>
      </c>
      <c r="I25" s="545">
        <f t="shared" ca="1" si="4"/>
        <v>0</v>
      </c>
      <c r="J25" s="545" t="str">
        <f>+IF(F25="H",HLOOKUP(B25,'Cálculo Pt2'!$D$7:$BK$11,3,FALSE),"")</f>
        <v/>
      </c>
      <c r="K25" s="545" t="str">
        <f>+IF(F25="H",HLOOKUP(B25,'Cálculo Pt2'!$D$7:$BK$11,4,FALSE),"")</f>
        <v/>
      </c>
      <c r="L25" s="545" t="str">
        <f t="shared" si="5"/>
        <v xml:space="preserve"> </v>
      </c>
      <c r="M25" s="546">
        <f t="shared" ca="1" si="6"/>
        <v>0</v>
      </c>
      <c r="N25" s="547" t="str">
        <f t="shared" si="7"/>
        <v xml:space="preserve"> </v>
      </c>
      <c r="O25" s="1478"/>
      <c r="P25" s="1479"/>
      <c r="Q25" s="1480"/>
      <c r="T25" s="549">
        <f t="shared" ca="1" si="8"/>
        <v>0</v>
      </c>
      <c r="U25" s="550">
        <v>12</v>
      </c>
    </row>
    <row r="26" spans="2:21" s="548" customFormat="1" hidden="1">
      <c r="B26" s="541">
        <f>+IF('1_ENTREGA'!A20="","",'1_ENTREGA'!A20)</f>
        <v>13</v>
      </c>
      <c r="C26" s="1472" t="str">
        <f t="shared" si="2"/>
        <v>O13</v>
      </c>
      <c r="D26" s="1473"/>
      <c r="E26" s="1474"/>
      <c r="F26" s="542" t="str">
        <f t="shared" si="0"/>
        <v xml:space="preserve"> </v>
      </c>
      <c r="G26" s="543">
        <f t="shared" ca="1" si="1"/>
        <v>0</v>
      </c>
      <c r="H26" s="544">
        <f t="shared" ca="1" si="3"/>
        <v>0</v>
      </c>
      <c r="I26" s="545">
        <f t="shared" ca="1" si="4"/>
        <v>0</v>
      </c>
      <c r="J26" s="545" t="str">
        <f>+IF(F26="H",HLOOKUP(B26,'Cálculo Pt2'!$D$7:$BK$11,3,FALSE),"")</f>
        <v/>
      </c>
      <c r="K26" s="545" t="str">
        <f>+IF(F26="H",HLOOKUP(B26,'Cálculo Pt2'!$D$7:$BK$11,4,FALSE),"")</f>
        <v/>
      </c>
      <c r="L26" s="545" t="str">
        <f t="shared" si="5"/>
        <v xml:space="preserve"> </v>
      </c>
      <c r="M26" s="546">
        <f t="shared" ca="1" si="6"/>
        <v>0</v>
      </c>
      <c r="N26" s="547" t="str">
        <f t="shared" si="7"/>
        <v xml:space="preserve"> </v>
      </c>
      <c r="O26" s="1475"/>
      <c r="P26" s="1476"/>
      <c r="Q26" s="1477"/>
      <c r="T26" s="549">
        <f t="shared" ca="1" si="8"/>
        <v>0</v>
      </c>
      <c r="U26" s="550">
        <v>13</v>
      </c>
    </row>
    <row r="27" spans="2:21" s="548" customFormat="1" hidden="1">
      <c r="B27" s="541">
        <f>+IF('1_ENTREGA'!A21="","",'1_ENTREGA'!A21)</f>
        <v>14</v>
      </c>
      <c r="C27" s="1472" t="str">
        <f t="shared" si="2"/>
        <v>O14</v>
      </c>
      <c r="D27" s="1473"/>
      <c r="E27" s="1474"/>
      <c r="F27" s="542" t="str">
        <f t="shared" si="0"/>
        <v xml:space="preserve"> </v>
      </c>
      <c r="G27" s="543">
        <f t="shared" ca="1" si="1"/>
        <v>0</v>
      </c>
      <c r="H27" s="544">
        <f t="shared" ca="1" si="3"/>
        <v>0</v>
      </c>
      <c r="I27" s="545">
        <f t="shared" ca="1" si="4"/>
        <v>0</v>
      </c>
      <c r="J27" s="545" t="str">
        <f>+IF(F27="H",HLOOKUP(B27,'Cálculo Pt2'!$D$7:$BK$11,3,FALSE),"")</f>
        <v/>
      </c>
      <c r="K27" s="545" t="str">
        <f>+IF(F27="H",HLOOKUP(B27,'Cálculo Pt2'!$D$7:$BK$11,4,FALSE),"")</f>
        <v/>
      </c>
      <c r="L27" s="545" t="str">
        <f t="shared" si="5"/>
        <v xml:space="preserve"> </v>
      </c>
      <c r="M27" s="546">
        <f t="shared" ca="1" si="6"/>
        <v>0</v>
      </c>
      <c r="N27" s="547" t="str">
        <f t="shared" si="7"/>
        <v xml:space="preserve"> </v>
      </c>
      <c r="O27" s="1475"/>
      <c r="P27" s="1476"/>
      <c r="Q27" s="1477"/>
      <c r="T27" s="549">
        <f t="shared" ca="1" si="8"/>
        <v>0</v>
      </c>
      <c r="U27" s="550">
        <v>14</v>
      </c>
    </row>
    <row r="28" spans="2:21" s="548" customFormat="1" hidden="1">
      <c r="B28" s="541">
        <f>+IF('1_ENTREGA'!A22="","",'1_ENTREGA'!A22)</f>
        <v>15</v>
      </c>
      <c r="C28" s="1472" t="str">
        <f t="shared" si="2"/>
        <v>O15</v>
      </c>
      <c r="D28" s="1473"/>
      <c r="E28" s="1474"/>
      <c r="F28" s="542" t="str">
        <f t="shared" si="0"/>
        <v xml:space="preserve"> </v>
      </c>
      <c r="G28" s="543">
        <f t="shared" ca="1" si="1"/>
        <v>0</v>
      </c>
      <c r="H28" s="544">
        <f t="shared" ca="1" si="3"/>
        <v>0</v>
      </c>
      <c r="I28" s="545">
        <f t="shared" ca="1" si="4"/>
        <v>0</v>
      </c>
      <c r="J28" s="545" t="str">
        <f>+IF(F28="H",HLOOKUP(B28,'Cálculo Pt2'!$D$7:$BK$11,3,FALSE),"")</f>
        <v/>
      </c>
      <c r="K28" s="545" t="str">
        <f>+IF(F28="H",HLOOKUP(B28,'Cálculo Pt2'!$D$7:$BK$11,4,FALSE),"")</f>
        <v/>
      </c>
      <c r="L28" s="545" t="str">
        <f t="shared" si="5"/>
        <v xml:space="preserve"> </v>
      </c>
      <c r="M28" s="546">
        <f t="shared" ca="1" si="6"/>
        <v>0</v>
      </c>
      <c r="N28" s="547" t="str">
        <f t="shared" si="7"/>
        <v xml:space="preserve"> </v>
      </c>
      <c r="O28" s="1475"/>
      <c r="P28" s="1476"/>
      <c r="Q28" s="1477"/>
      <c r="T28" s="549">
        <f t="shared" ca="1" si="8"/>
        <v>0</v>
      </c>
      <c r="U28" s="550">
        <v>15</v>
      </c>
    </row>
    <row r="29" spans="2:21" s="548" customFormat="1" hidden="1">
      <c r="B29" s="541">
        <f>+IF('1_ENTREGA'!A23="","",'1_ENTREGA'!A23)</f>
        <v>16</v>
      </c>
      <c r="C29" s="1472" t="str">
        <f t="shared" si="2"/>
        <v>O16</v>
      </c>
      <c r="D29" s="1473"/>
      <c r="E29" s="1474"/>
      <c r="F29" s="542" t="str">
        <f t="shared" si="0"/>
        <v xml:space="preserve"> </v>
      </c>
      <c r="G29" s="543">
        <f t="shared" ca="1" si="1"/>
        <v>0</v>
      </c>
      <c r="H29" s="544">
        <f t="shared" ca="1" si="3"/>
        <v>0</v>
      </c>
      <c r="I29" s="545">
        <f t="shared" ca="1" si="4"/>
        <v>0</v>
      </c>
      <c r="J29" s="545" t="str">
        <f>+IF(F29="H",HLOOKUP(B29,'Cálculo Pt2'!$D$7:$BK$11,3,FALSE),"")</f>
        <v/>
      </c>
      <c r="K29" s="545" t="str">
        <f>+IF(F29="H",HLOOKUP(B29,'Cálculo Pt2'!$D$7:$BK$11,4,FALSE),"")</f>
        <v/>
      </c>
      <c r="L29" s="545" t="str">
        <f t="shared" si="5"/>
        <v xml:space="preserve"> </v>
      </c>
      <c r="M29" s="546">
        <f t="shared" ca="1" si="6"/>
        <v>0</v>
      </c>
      <c r="N29" s="547" t="str">
        <f t="shared" si="7"/>
        <v xml:space="preserve"> </v>
      </c>
      <c r="O29" s="1475"/>
      <c r="P29" s="1476"/>
      <c r="Q29" s="1477"/>
      <c r="T29" s="549">
        <f t="shared" ca="1" si="8"/>
        <v>0</v>
      </c>
      <c r="U29" s="550">
        <v>16</v>
      </c>
    </row>
    <row r="30" spans="2:21" s="548" customFormat="1" hidden="1">
      <c r="B30" s="541">
        <f>+IF('1_ENTREGA'!A24="","",'1_ENTREGA'!A24)</f>
        <v>17</v>
      </c>
      <c r="C30" s="1472" t="str">
        <f t="shared" ref="C30:C42" si="9">IF(B30="","",VLOOKUP(B30,LISTA_OFERENTES,2,FALSE))</f>
        <v>O17</v>
      </c>
      <c r="D30" s="1473"/>
      <c r="E30" s="1474"/>
      <c r="F30" s="542" t="str">
        <f t="shared" si="0"/>
        <v xml:space="preserve"> </v>
      </c>
      <c r="G30" s="543">
        <f t="shared" ca="1" si="1"/>
        <v>0</v>
      </c>
      <c r="H30" s="544">
        <f t="shared" ca="1" si="3"/>
        <v>0</v>
      </c>
      <c r="I30" s="545">
        <f t="shared" ca="1" si="4"/>
        <v>0</v>
      </c>
      <c r="J30" s="545" t="str">
        <f>+IF(F30="H",HLOOKUP(B30,'Cálculo Pt2'!$D$7:$BK$11,3,FALSE),"")</f>
        <v/>
      </c>
      <c r="K30" s="545" t="str">
        <f>+IF(F30="H",HLOOKUP(B30,'Cálculo Pt2'!$D$7:$BK$11,4,FALSE),"")</f>
        <v/>
      </c>
      <c r="L30" s="545" t="str">
        <f t="shared" si="5"/>
        <v xml:space="preserve"> </v>
      </c>
      <c r="M30" s="546">
        <f t="shared" ca="1" si="6"/>
        <v>0</v>
      </c>
      <c r="N30" s="547" t="str">
        <f t="shared" si="7"/>
        <v xml:space="preserve"> </v>
      </c>
      <c r="O30" s="1475"/>
      <c r="P30" s="1476"/>
      <c r="Q30" s="1477"/>
      <c r="T30" s="549">
        <f t="shared" ca="1" si="8"/>
        <v>0</v>
      </c>
      <c r="U30" s="550">
        <v>17</v>
      </c>
    </row>
    <row r="31" spans="2:21" s="548" customFormat="1" hidden="1">
      <c r="B31" s="541">
        <f>+IF('1_ENTREGA'!A25="","",'1_ENTREGA'!A25)</f>
        <v>18</v>
      </c>
      <c r="C31" s="1472" t="str">
        <f t="shared" si="9"/>
        <v>O18</v>
      </c>
      <c r="D31" s="1473"/>
      <c r="E31" s="1474"/>
      <c r="F31" s="542" t="str">
        <f t="shared" si="0"/>
        <v xml:space="preserve"> </v>
      </c>
      <c r="G31" s="543">
        <f t="shared" ca="1" si="1"/>
        <v>0</v>
      </c>
      <c r="H31" s="544">
        <f t="shared" ca="1" si="3"/>
        <v>0</v>
      </c>
      <c r="I31" s="545">
        <f t="shared" ca="1" si="4"/>
        <v>0</v>
      </c>
      <c r="J31" s="545" t="str">
        <f>+IF(F31="H",HLOOKUP(B31,'Cálculo Pt2'!$D$7:$BK$11,3,FALSE),"")</f>
        <v/>
      </c>
      <c r="K31" s="545" t="str">
        <f>+IF(F31="H",HLOOKUP(B31,'Cálculo Pt2'!$D$7:$BK$11,4,FALSE),"")</f>
        <v/>
      </c>
      <c r="L31" s="545" t="str">
        <f t="shared" si="5"/>
        <v xml:space="preserve"> </v>
      </c>
      <c r="M31" s="546">
        <f t="shared" ca="1" si="6"/>
        <v>0</v>
      </c>
      <c r="N31" s="547" t="str">
        <f t="shared" si="7"/>
        <v xml:space="preserve"> </v>
      </c>
      <c r="O31" s="1475"/>
      <c r="P31" s="1476"/>
      <c r="Q31" s="1477"/>
      <c r="T31" s="549">
        <f t="shared" ca="1" si="8"/>
        <v>0</v>
      </c>
      <c r="U31" s="550">
        <v>18</v>
      </c>
    </row>
    <row r="32" spans="2:21" s="548" customFormat="1" ht="81.75" hidden="1" customHeight="1">
      <c r="B32" s="541">
        <f>+IF('1_ENTREGA'!A26="","",'1_ENTREGA'!A26)</f>
        <v>19</v>
      </c>
      <c r="C32" s="1472" t="str">
        <f t="shared" si="9"/>
        <v>O19</v>
      </c>
      <c r="D32" s="1473"/>
      <c r="E32" s="1474"/>
      <c r="F32" s="542" t="str">
        <f t="shared" si="0"/>
        <v xml:space="preserve"> </v>
      </c>
      <c r="G32" s="543">
        <f t="shared" ca="1" si="1"/>
        <v>0</v>
      </c>
      <c r="H32" s="544">
        <f t="shared" ca="1" si="3"/>
        <v>0</v>
      </c>
      <c r="I32" s="545">
        <f t="shared" ca="1" si="4"/>
        <v>0</v>
      </c>
      <c r="J32" s="545" t="str">
        <f>+IF(F32="H",HLOOKUP(B32,'Cálculo Pt2'!$D$7:$BK$11,3,FALSE),"")</f>
        <v/>
      </c>
      <c r="K32" s="545" t="str">
        <f>+IF(F32="H",HLOOKUP(B32,'Cálculo Pt2'!$D$7:$BK$11,4,FALSE),"")</f>
        <v/>
      </c>
      <c r="L32" s="545" t="str">
        <f t="shared" si="5"/>
        <v xml:space="preserve"> </v>
      </c>
      <c r="M32" s="546">
        <f t="shared" ca="1" si="6"/>
        <v>0</v>
      </c>
      <c r="N32" s="547" t="str">
        <f t="shared" si="7"/>
        <v xml:space="preserve"> </v>
      </c>
      <c r="O32" s="1478"/>
      <c r="P32" s="1479"/>
      <c r="Q32" s="1480"/>
      <c r="T32" s="549">
        <f t="shared" ca="1" si="8"/>
        <v>0</v>
      </c>
      <c r="U32" s="550">
        <v>19</v>
      </c>
    </row>
    <row r="33" spans="2:21" s="548" customFormat="1" hidden="1">
      <c r="B33" s="541">
        <f>+IF('1_ENTREGA'!A27="","",'1_ENTREGA'!A27)</f>
        <v>20</v>
      </c>
      <c r="C33" s="1472" t="str">
        <f t="shared" si="9"/>
        <v>O20</v>
      </c>
      <c r="D33" s="1473"/>
      <c r="E33" s="1474"/>
      <c r="F33" s="542" t="str">
        <f t="shared" si="0"/>
        <v xml:space="preserve"> </v>
      </c>
      <c r="G33" s="543">
        <f t="shared" ca="1" si="1"/>
        <v>0</v>
      </c>
      <c r="H33" s="544">
        <f t="shared" ca="1" si="3"/>
        <v>0</v>
      </c>
      <c r="I33" s="545">
        <f t="shared" ca="1" si="4"/>
        <v>0</v>
      </c>
      <c r="J33" s="545" t="str">
        <f>+IF(F33="H",HLOOKUP(B33,'Cálculo Pt2'!$D$7:$BK$11,3,FALSE),"")</f>
        <v/>
      </c>
      <c r="K33" s="545" t="str">
        <f>+IF(F33="H",HLOOKUP(B33,'Cálculo Pt2'!$D$7:$BK$11,4,FALSE),"")</f>
        <v/>
      </c>
      <c r="L33" s="545" t="str">
        <f t="shared" si="5"/>
        <v xml:space="preserve"> </v>
      </c>
      <c r="M33" s="546">
        <f t="shared" ca="1" si="6"/>
        <v>0</v>
      </c>
      <c r="N33" s="547" t="str">
        <f t="shared" si="7"/>
        <v xml:space="preserve"> </v>
      </c>
      <c r="O33" s="1475"/>
      <c r="P33" s="1476"/>
      <c r="Q33" s="1477"/>
      <c r="T33" s="549">
        <f t="shared" ca="1" si="8"/>
        <v>0</v>
      </c>
      <c r="U33" s="550">
        <v>20</v>
      </c>
    </row>
    <row r="34" spans="2:21" s="548" customFormat="1" ht="69" hidden="1" customHeight="1">
      <c r="B34" s="541">
        <f>+IF('1_ENTREGA'!A28="","",'1_ENTREGA'!A28)</f>
        <v>21</v>
      </c>
      <c r="C34" s="1472" t="str">
        <f t="shared" si="9"/>
        <v>O21</v>
      </c>
      <c r="D34" s="1473"/>
      <c r="E34" s="1474"/>
      <c r="F34" s="542" t="str">
        <f t="shared" si="0"/>
        <v xml:space="preserve"> </v>
      </c>
      <c r="G34" s="543">
        <f t="shared" ca="1" si="1"/>
        <v>0</v>
      </c>
      <c r="H34" s="544">
        <f t="shared" ca="1" si="3"/>
        <v>0</v>
      </c>
      <c r="I34" s="545">
        <f t="shared" ca="1" si="4"/>
        <v>0</v>
      </c>
      <c r="J34" s="545" t="str">
        <f>+IF(F34="H",HLOOKUP(B34,'Cálculo Pt2'!$D$7:$BK$11,3,FALSE),"")</f>
        <v/>
      </c>
      <c r="K34" s="545" t="str">
        <f>+IF(F34="H",HLOOKUP(B34,'Cálculo Pt2'!$D$7:$BK$11,4,FALSE),"")</f>
        <v/>
      </c>
      <c r="L34" s="545" t="str">
        <f t="shared" si="5"/>
        <v xml:space="preserve"> </v>
      </c>
      <c r="M34" s="546">
        <f t="shared" ca="1" si="6"/>
        <v>0</v>
      </c>
      <c r="N34" s="547" t="str">
        <f t="shared" si="7"/>
        <v xml:space="preserve"> </v>
      </c>
      <c r="O34" s="1478"/>
      <c r="P34" s="1479"/>
      <c r="Q34" s="1480"/>
      <c r="T34" s="549">
        <f t="shared" ca="1" si="8"/>
        <v>0</v>
      </c>
      <c r="U34" s="550">
        <v>21</v>
      </c>
    </row>
    <row r="35" spans="2:21" s="548" customFormat="1" ht="63" hidden="1" customHeight="1">
      <c r="B35" s="541">
        <f>+IF('1_ENTREGA'!A29="","",'1_ENTREGA'!A29)</f>
        <v>22</v>
      </c>
      <c r="C35" s="1472" t="str">
        <f t="shared" si="9"/>
        <v>O22</v>
      </c>
      <c r="D35" s="1473"/>
      <c r="E35" s="1474"/>
      <c r="F35" s="542" t="str">
        <f t="shared" si="0"/>
        <v xml:space="preserve"> </v>
      </c>
      <c r="G35" s="543">
        <f t="shared" ca="1" si="1"/>
        <v>0</v>
      </c>
      <c r="H35" s="544">
        <f t="shared" ca="1" si="3"/>
        <v>0</v>
      </c>
      <c r="I35" s="545">
        <f t="shared" ca="1" si="4"/>
        <v>0</v>
      </c>
      <c r="J35" s="545" t="str">
        <f>+IF(F35="H",HLOOKUP(B35,'Cálculo Pt2'!$D$7:$BK$11,3,FALSE),"")</f>
        <v/>
      </c>
      <c r="K35" s="545" t="str">
        <f>+IF(F35="H",HLOOKUP(B35,'Cálculo Pt2'!$D$7:$BK$11,4,FALSE),"")</f>
        <v/>
      </c>
      <c r="L35" s="545" t="str">
        <f t="shared" si="5"/>
        <v xml:space="preserve"> </v>
      </c>
      <c r="M35" s="546">
        <f t="shared" ca="1" si="6"/>
        <v>0</v>
      </c>
      <c r="N35" s="547" t="str">
        <f t="shared" si="7"/>
        <v xml:space="preserve"> </v>
      </c>
      <c r="O35" s="1478"/>
      <c r="P35" s="1479"/>
      <c r="Q35" s="1480"/>
      <c r="T35" s="549">
        <f t="shared" ca="1" si="8"/>
        <v>0</v>
      </c>
      <c r="U35" s="550">
        <v>22</v>
      </c>
    </row>
    <row r="36" spans="2:21" s="548" customFormat="1" ht="65.25" hidden="1" customHeight="1">
      <c r="B36" s="541">
        <f>+IF('1_ENTREGA'!A30="","",'1_ENTREGA'!A30)</f>
        <v>23</v>
      </c>
      <c r="C36" s="1472" t="str">
        <f t="shared" si="9"/>
        <v>O23</v>
      </c>
      <c r="D36" s="1473"/>
      <c r="E36" s="1474"/>
      <c r="F36" s="542" t="str">
        <f t="shared" si="0"/>
        <v xml:space="preserve"> </v>
      </c>
      <c r="G36" s="543">
        <f t="shared" ca="1" si="1"/>
        <v>0</v>
      </c>
      <c r="H36" s="544">
        <f t="shared" ca="1" si="3"/>
        <v>0</v>
      </c>
      <c r="I36" s="545">
        <f t="shared" ca="1" si="4"/>
        <v>0</v>
      </c>
      <c r="J36" s="545" t="str">
        <f>+IF(F36="H",HLOOKUP(B36,'Cálculo Pt2'!$D$7:$BK$11,3,FALSE),"")</f>
        <v/>
      </c>
      <c r="K36" s="545" t="str">
        <f>+IF(F36="H",HLOOKUP(B36,'Cálculo Pt2'!$D$7:$BK$11,4,FALSE),"")</f>
        <v/>
      </c>
      <c r="L36" s="545" t="str">
        <f t="shared" si="5"/>
        <v xml:space="preserve"> </v>
      </c>
      <c r="M36" s="546">
        <f t="shared" ca="1" si="6"/>
        <v>0</v>
      </c>
      <c r="N36" s="547" t="str">
        <f t="shared" si="7"/>
        <v xml:space="preserve"> </v>
      </c>
      <c r="O36" s="1478"/>
      <c r="P36" s="1479"/>
      <c r="Q36" s="1480"/>
      <c r="T36" s="549">
        <f t="shared" ca="1" si="8"/>
        <v>0</v>
      </c>
      <c r="U36" s="550">
        <v>23</v>
      </c>
    </row>
    <row r="37" spans="2:21" s="548" customFormat="1" ht="70.5" hidden="1" customHeight="1">
      <c r="B37" s="541">
        <f>+IF('1_ENTREGA'!A31="","",'1_ENTREGA'!A31)</f>
        <v>24</v>
      </c>
      <c r="C37" s="1472" t="str">
        <f t="shared" si="9"/>
        <v>O24</v>
      </c>
      <c r="D37" s="1473"/>
      <c r="E37" s="1474"/>
      <c r="F37" s="542" t="str">
        <f t="shared" si="0"/>
        <v xml:space="preserve"> </v>
      </c>
      <c r="G37" s="543">
        <f t="shared" ca="1" si="1"/>
        <v>0</v>
      </c>
      <c r="H37" s="544">
        <f t="shared" ca="1" si="3"/>
        <v>0</v>
      </c>
      <c r="I37" s="545">
        <f t="shared" ca="1" si="4"/>
        <v>0</v>
      </c>
      <c r="J37" s="545" t="str">
        <f>+IF(F37="H",HLOOKUP(B37,'Cálculo Pt2'!$D$7:$BK$11,3,FALSE),"")</f>
        <v/>
      </c>
      <c r="K37" s="545" t="str">
        <f>+IF(F37="H",HLOOKUP(B37,'Cálculo Pt2'!$D$7:$BK$11,4,FALSE),"")</f>
        <v/>
      </c>
      <c r="L37" s="545" t="str">
        <f t="shared" si="5"/>
        <v xml:space="preserve"> </v>
      </c>
      <c r="M37" s="546">
        <f t="shared" ca="1" si="6"/>
        <v>0</v>
      </c>
      <c r="N37" s="547" t="str">
        <f t="shared" si="7"/>
        <v xml:space="preserve"> </v>
      </c>
      <c r="O37" s="1478"/>
      <c r="P37" s="1479"/>
      <c r="Q37" s="1480"/>
      <c r="T37" s="549">
        <f t="shared" ca="1" si="8"/>
        <v>0</v>
      </c>
      <c r="U37" s="550">
        <v>24</v>
      </c>
    </row>
    <row r="38" spans="2:21" s="548" customFormat="1" ht="78.75" hidden="1" customHeight="1">
      <c r="B38" s="541">
        <f>+IF('1_ENTREGA'!A32="","",'1_ENTREGA'!A32)</f>
        <v>25</v>
      </c>
      <c r="C38" s="1472" t="str">
        <f t="shared" si="9"/>
        <v>O25</v>
      </c>
      <c r="D38" s="1473"/>
      <c r="E38" s="1474"/>
      <c r="F38" s="542" t="str">
        <f t="shared" si="0"/>
        <v xml:space="preserve"> </v>
      </c>
      <c r="G38" s="543">
        <f t="shared" ca="1" si="1"/>
        <v>0</v>
      </c>
      <c r="H38" s="544">
        <f t="shared" ca="1" si="3"/>
        <v>0</v>
      </c>
      <c r="I38" s="545">
        <f t="shared" ca="1" si="4"/>
        <v>0</v>
      </c>
      <c r="J38" s="545" t="str">
        <f>+IF(F38="H",HLOOKUP(B38,'Cálculo Pt2'!$D$7:$BK$11,3,FALSE),"")</f>
        <v/>
      </c>
      <c r="K38" s="545" t="str">
        <f>+IF(F38="H",HLOOKUP(B38,'Cálculo Pt2'!$D$7:$BK$11,4,FALSE),"")</f>
        <v/>
      </c>
      <c r="L38" s="545" t="str">
        <f t="shared" si="5"/>
        <v xml:space="preserve"> </v>
      </c>
      <c r="M38" s="546">
        <f t="shared" ca="1" si="6"/>
        <v>0</v>
      </c>
      <c r="N38" s="547" t="str">
        <f t="shared" si="7"/>
        <v xml:space="preserve"> </v>
      </c>
      <c r="O38" s="1478"/>
      <c r="P38" s="1479"/>
      <c r="Q38" s="1480"/>
      <c r="T38" s="549">
        <f t="shared" ca="1" si="8"/>
        <v>0</v>
      </c>
      <c r="U38" s="550">
        <v>25</v>
      </c>
    </row>
    <row r="39" spans="2:21" s="548" customFormat="1" hidden="1">
      <c r="B39" s="541">
        <f>+IF('1_ENTREGA'!A33="","",'1_ENTREGA'!A33)</f>
        <v>26</v>
      </c>
      <c r="C39" s="1472" t="str">
        <f t="shared" si="9"/>
        <v>O26</v>
      </c>
      <c r="D39" s="1473"/>
      <c r="E39" s="1474"/>
      <c r="F39" s="542" t="str">
        <f t="shared" si="0"/>
        <v xml:space="preserve"> </v>
      </c>
      <c r="G39" s="543">
        <f t="shared" ca="1" si="1"/>
        <v>0</v>
      </c>
      <c r="H39" s="544">
        <f t="shared" ca="1" si="3"/>
        <v>0</v>
      </c>
      <c r="I39" s="545">
        <f t="shared" ca="1" si="4"/>
        <v>0</v>
      </c>
      <c r="J39" s="545" t="str">
        <f>+IF(F39="H",HLOOKUP(B39,'Cálculo Pt2'!$D$7:$BK$11,3,FALSE),"")</f>
        <v/>
      </c>
      <c r="K39" s="545" t="str">
        <f>+IF(F39="H",HLOOKUP(B39,'Cálculo Pt2'!$D$7:$BK$11,4,FALSE),"")</f>
        <v/>
      </c>
      <c r="L39" s="545" t="str">
        <f t="shared" si="5"/>
        <v xml:space="preserve"> </v>
      </c>
      <c r="M39" s="546">
        <f t="shared" ca="1" si="6"/>
        <v>0</v>
      </c>
      <c r="N39" s="547" t="str">
        <f t="shared" si="7"/>
        <v xml:space="preserve"> </v>
      </c>
      <c r="O39" s="1475"/>
      <c r="P39" s="1476"/>
      <c r="Q39" s="1477"/>
      <c r="T39" s="549">
        <f t="shared" ca="1" si="8"/>
        <v>0</v>
      </c>
      <c r="U39" s="550">
        <v>26</v>
      </c>
    </row>
    <row r="40" spans="2:21" s="548" customFormat="1" ht="43.5" hidden="1" customHeight="1">
      <c r="B40" s="541">
        <f>+IF('1_ENTREGA'!A34="","",'1_ENTREGA'!A34)</f>
        <v>27</v>
      </c>
      <c r="C40" s="1472" t="str">
        <f t="shared" si="9"/>
        <v>O27</v>
      </c>
      <c r="D40" s="1473"/>
      <c r="E40" s="1474"/>
      <c r="F40" s="542" t="str">
        <f t="shared" si="0"/>
        <v xml:space="preserve"> </v>
      </c>
      <c r="G40" s="543">
        <f t="shared" ca="1" si="1"/>
        <v>0</v>
      </c>
      <c r="H40" s="544">
        <f t="shared" ca="1" si="3"/>
        <v>0</v>
      </c>
      <c r="I40" s="545">
        <f t="shared" ca="1" si="4"/>
        <v>0</v>
      </c>
      <c r="J40" s="545" t="str">
        <f>+IF(F40="H",HLOOKUP(B40,'Cálculo Pt2'!$D$7:$BK$11,3,FALSE),"")</f>
        <v/>
      </c>
      <c r="K40" s="545" t="str">
        <f>+IF(F40="H",HLOOKUP(B40,'Cálculo Pt2'!$D$7:$BK$11,4,FALSE),"")</f>
        <v/>
      </c>
      <c r="L40" s="545" t="str">
        <f t="shared" si="5"/>
        <v xml:space="preserve"> </v>
      </c>
      <c r="M40" s="546">
        <f t="shared" ca="1" si="6"/>
        <v>0</v>
      </c>
      <c r="N40" s="547" t="str">
        <f t="shared" si="7"/>
        <v xml:space="preserve"> </v>
      </c>
      <c r="O40" s="1481"/>
      <c r="P40" s="1482"/>
      <c r="Q40" s="1483"/>
      <c r="T40" s="549">
        <f t="shared" ca="1" si="8"/>
        <v>0</v>
      </c>
      <c r="U40" s="550">
        <v>27</v>
      </c>
    </row>
    <row r="41" spans="2:21" s="548" customFormat="1" ht="18" hidden="1" customHeight="1">
      <c r="B41" s="541">
        <f>+IF('1_ENTREGA'!A35="","",'1_ENTREGA'!A35)</f>
        <v>28</v>
      </c>
      <c r="C41" s="1472" t="str">
        <f t="shared" si="9"/>
        <v>O28</v>
      </c>
      <c r="D41" s="1473"/>
      <c r="E41" s="1474"/>
      <c r="F41" s="542" t="str">
        <f t="shared" si="0"/>
        <v xml:space="preserve"> </v>
      </c>
      <c r="G41" s="543">
        <f t="shared" ca="1" si="1"/>
        <v>0</v>
      </c>
      <c r="H41" s="544">
        <f t="shared" ca="1" si="3"/>
        <v>0</v>
      </c>
      <c r="I41" s="545">
        <f t="shared" ca="1" si="4"/>
        <v>0</v>
      </c>
      <c r="J41" s="545" t="str">
        <f>+IF(F41="H",HLOOKUP(B41,'Cálculo Pt2'!$D$7:$BK$11,3,FALSE),"")</f>
        <v/>
      </c>
      <c r="K41" s="545" t="str">
        <f>+IF(F41="H",HLOOKUP(B41,'Cálculo Pt2'!$D$7:$BK$11,4,FALSE),"")</f>
        <v/>
      </c>
      <c r="L41" s="545" t="str">
        <f t="shared" si="5"/>
        <v xml:space="preserve"> </v>
      </c>
      <c r="M41" s="546">
        <f t="shared" ca="1" si="6"/>
        <v>0</v>
      </c>
      <c r="N41" s="547" t="str">
        <f t="shared" si="7"/>
        <v xml:space="preserve"> </v>
      </c>
      <c r="O41" s="470"/>
      <c r="P41" s="471"/>
      <c r="Q41" s="472"/>
      <c r="T41" s="549">
        <f t="shared" ca="1" si="8"/>
        <v>0</v>
      </c>
      <c r="U41" s="550">
        <v>28</v>
      </c>
    </row>
    <row r="42" spans="2:21" s="548" customFormat="1" hidden="1">
      <c r="B42" s="541">
        <f>+IF('1_ENTREGA'!A36="","",'1_ENTREGA'!A36)</f>
        <v>29</v>
      </c>
      <c r="C42" s="1472" t="str">
        <f t="shared" si="9"/>
        <v>O29</v>
      </c>
      <c r="D42" s="1473"/>
      <c r="E42" s="1474"/>
      <c r="F42" s="542" t="str">
        <f t="shared" si="0"/>
        <v xml:space="preserve"> </v>
      </c>
      <c r="G42" s="543">
        <f t="shared" ca="1" si="1"/>
        <v>0</v>
      </c>
      <c r="H42" s="544">
        <f t="shared" ca="1" si="3"/>
        <v>0</v>
      </c>
      <c r="I42" s="545">
        <f t="shared" ca="1" si="4"/>
        <v>0</v>
      </c>
      <c r="J42" s="545" t="str">
        <f>+IF(F42="H",HLOOKUP(B42,'Cálculo Pt2'!$D$7:$BK$11,3,FALSE),"")</f>
        <v/>
      </c>
      <c r="K42" s="545" t="str">
        <f>+IF(F42="H",HLOOKUP(B42,'Cálculo Pt2'!$D$7:$BK$11,4,FALSE),"")</f>
        <v/>
      </c>
      <c r="L42" s="545" t="str">
        <f t="shared" si="5"/>
        <v xml:space="preserve"> </v>
      </c>
      <c r="M42" s="546">
        <f t="shared" ca="1" si="6"/>
        <v>0</v>
      </c>
      <c r="N42" s="547" t="str">
        <f t="shared" si="7"/>
        <v xml:space="preserve"> </v>
      </c>
      <c r="O42" s="470"/>
      <c r="P42" s="471"/>
      <c r="Q42" s="472"/>
      <c r="T42" s="549" t="str">
        <f t="shared" ca="1" si="8"/>
        <v xml:space="preserve"> </v>
      </c>
      <c r="U42" s="550">
        <v>29</v>
      </c>
    </row>
    <row r="43" spans="2:21" s="548" customFormat="1" hidden="1">
      <c r="B43" s="541">
        <f>+IF('1_ENTREGA'!A37="","",'1_ENTREGA'!A37)</f>
        <v>30</v>
      </c>
      <c r="C43" s="1472" t="str">
        <f>IF(B43="","",VLOOKUP(B43,LISTA_OFERENTES,2,FALSE))</f>
        <v>O30</v>
      </c>
      <c r="D43" s="1473"/>
      <c r="E43" s="1474"/>
      <c r="F43" s="542" t="str">
        <f t="shared" si="0"/>
        <v xml:space="preserve"> </v>
      </c>
      <c r="G43" s="543">
        <f t="shared" ca="1" si="1"/>
        <v>0</v>
      </c>
      <c r="H43" s="544">
        <f t="shared" ca="1" si="3"/>
        <v>0</v>
      </c>
      <c r="I43" s="545">
        <f t="shared" ca="1" si="4"/>
        <v>0</v>
      </c>
      <c r="J43" s="545" t="str">
        <f>+IF(F43="H",HLOOKUP(B43,'Cálculo Pt2'!$D$7:$BK$11,3,FALSE),"")</f>
        <v/>
      </c>
      <c r="K43" s="545" t="str">
        <f>+IF(F43="H",HLOOKUP(B43,'Cálculo Pt2'!$D$7:$BK$11,4,FALSE),"")</f>
        <v/>
      </c>
      <c r="L43" s="545" t="str">
        <f t="shared" si="5"/>
        <v xml:space="preserve"> </v>
      </c>
      <c r="M43" s="546">
        <f t="shared" ca="1" si="6"/>
        <v>0</v>
      </c>
      <c r="N43" s="547" t="str">
        <f t="shared" si="7"/>
        <v xml:space="preserve"> </v>
      </c>
      <c r="O43" s="1484"/>
      <c r="P43" s="1485"/>
      <c r="Q43" s="1486"/>
      <c r="T43" s="549" t="str">
        <f t="shared" ca="1" si="8"/>
        <v xml:space="preserve"> </v>
      </c>
      <c r="U43" s="550">
        <v>30</v>
      </c>
    </row>
    <row r="45" spans="2:21">
      <c r="F45" s="551" t="s">
        <v>105</v>
      </c>
      <c r="G45" s="552">
        <f ca="1">+AVERAGE(G14:G40)</f>
        <v>34696166.359999999</v>
      </c>
      <c r="H45" s="551"/>
      <c r="I45" s="553">
        <f ca="1">+G45-(G46/2)</f>
        <v>34343452.259890407</v>
      </c>
      <c r="J45" s="553">
        <f ca="1">+AVERAGE(I45:I46)</f>
        <v>34343452.259890407</v>
      </c>
      <c r="K45" s="551"/>
      <c r="L45" s="551"/>
    </row>
    <row r="46" spans="2:21" hidden="1">
      <c r="F46" s="1098" t="s">
        <v>733</v>
      </c>
      <c r="G46" s="1097">
        <f ca="1">+_xlfn.STDEV.P(G14:G21)</f>
        <v>705428.20021918055</v>
      </c>
      <c r="H46" s="1098"/>
      <c r="I46" s="1114" t="s">
        <v>745</v>
      </c>
      <c r="J46" s="1107">
        <f ca="1">+G19-G18</f>
        <v>-204781</v>
      </c>
      <c r="K46" s="1098"/>
      <c r="L46" s="1098"/>
      <c r="M46" s="1106"/>
      <c r="N46" s="1106"/>
      <c r="O46" s="1106"/>
      <c r="P46" s="1106"/>
    </row>
    <row r="47" spans="2:21" hidden="1">
      <c r="F47" s="1098" t="s">
        <v>734</v>
      </c>
      <c r="G47" s="1107">
        <f ca="1">AVERAGE(G14:G21)</f>
        <v>144567359.83333334</v>
      </c>
      <c r="H47" s="1098"/>
      <c r="I47" s="1098" t="s">
        <v>746</v>
      </c>
      <c r="J47" s="1107">
        <f ca="1">+G18-G21</f>
        <v>80122</v>
      </c>
      <c r="K47" s="1098"/>
      <c r="L47" s="1098"/>
      <c r="M47" s="1106"/>
      <c r="N47" s="1106"/>
      <c r="O47" s="1106"/>
      <c r="P47" s="1106"/>
    </row>
    <row r="48" spans="2:21" hidden="1">
      <c r="F48" s="1098" t="s">
        <v>735</v>
      </c>
      <c r="G48" s="1099">
        <f ca="1">+G47-(G46/2)</f>
        <v>144214645.73322377</v>
      </c>
      <c r="H48" s="1098"/>
      <c r="I48" s="1098" t="s">
        <v>747</v>
      </c>
      <c r="J48" s="1107">
        <f ca="1">+G21-G19</f>
        <v>124659</v>
      </c>
      <c r="K48" s="1098"/>
      <c r="L48" s="1113"/>
      <c r="M48" s="1106"/>
      <c r="N48" s="1106"/>
      <c r="O48" s="1106"/>
      <c r="P48" s="1106"/>
    </row>
    <row r="49" spans="6:12" hidden="1">
      <c r="F49" s="1098" t="s">
        <v>736</v>
      </c>
      <c r="G49" s="1099">
        <f ca="1">+G47+(G46/2)</f>
        <v>144920073.93344292</v>
      </c>
      <c r="H49" s="1098"/>
      <c r="I49" s="551"/>
      <c r="J49" s="551"/>
      <c r="K49" s="551"/>
      <c r="L49" s="551"/>
    </row>
    <row r="50" spans="6:12">
      <c r="F50" s="1106"/>
      <c r="G50" s="1106"/>
      <c r="H50" s="1106"/>
    </row>
  </sheetData>
  <sheetProtection algorithmName="SHA-512" hashValue="j3Z0go15AXWrs0LjTVDgEOk5WAjdk3nt+AG5NvUVmbwkTh+ax+0NAHDtqbQBZSRVGFZzj20nAaofV71Ay2F2Gg==" saltValue="Rf0sgvh3idGcbEdP/luXoA==" spinCount="100000" sheet="1" objects="1" scenarios="1"/>
  <mergeCells count="76">
    <mergeCell ref="B8:C8"/>
    <mergeCell ref="F8:G8"/>
    <mergeCell ref="I8:J8"/>
    <mergeCell ref="K8:L8"/>
    <mergeCell ref="B9:C9"/>
    <mergeCell ref="F9:G9"/>
    <mergeCell ref="B2:Q2"/>
    <mergeCell ref="B3:Q3"/>
    <mergeCell ref="B4:Q4"/>
    <mergeCell ref="B5:Q5"/>
    <mergeCell ref="B7:C7"/>
    <mergeCell ref="E7:G7"/>
    <mergeCell ref="H7:L7"/>
    <mergeCell ref="T13:U13"/>
    <mergeCell ref="C15:E15"/>
    <mergeCell ref="O15:Q15"/>
    <mergeCell ref="C16:E16"/>
    <mergeCell ref="O16:Q16"/>
    <mergeCell ref="C14:E14"/>
    <mergeCell ref="O14:Q14"/>
    <mergeCell ref="B10:C10"/>
    <mergeCell ref="I11:L11"/>
    <mergeCell ref="C13:E13"/>
    <mergeCell ref="O13:Q13"/>
    <mergeCell ref="C17:E17"/>
    <mergeCell ref="O17:Q17"/>
    <mergeCell ref="C18:E18"/>
    <mergeCell ref="O18:Q18"/>
    <mergeCell ref="C19:E19"/>
    <mergeCell ref="O19:Q19"/>
    <mergeCell ref="C20:E20"/>
    <mergeCell ref="O20:Q20"/>
    <mergeCell ref="O26:Q26"/>
    <mergeCell ref="C24:E24"/>
    <mergeCell ref="C25:E25"/>
    <mergeCell ref="C26:E26"/>
    <mergeCell ref="C21:E21"/>
    <mergeCell ref="C22:E22"/>
    <mergeCell ref="C23:E23"/>
    <mergeCell ref="O21:Q21"/>
    <mergeCell ref="O22:Q22"/>
    <mergeCell ref="O23:Q23"/>
    <mergeCell ref="O24:Q24"/>
    <mergeCell ref="O25:Q25"/>
    <mergeCell ref="O43:Q43"/>
    <mergeCell ref="C28:E28"/>
    <mergeCell ref="C29:E29"/>
    <mergeCell ref="C27:E27"/>
    <mergeCell ref="C43:E43"/>
    <mergeCell ref="C30:E30"/>
    <mergeCell ref="C31:E31"/>
    <mergeCell ref="C32:E32"/>
    <mergeCell ref="C33:E33"/>
    <mergeCell ref="C34:E34"/>
    <mergeCell ref="C35:E35"/>
    <mergeCell ref="C36:E36"/>
    <mergeCell ref="C37:E37"/>
    <mergeCell ref="O37:Q37"/>
    <mergeCell ref="C41:E41"/>
    <mergeCell ref="C42:E42"/>
    <mergeCell ref="C38:E38"/>
    <mergeCell ref="C39:E39"/>
    <mergeCell ref="C40:E40"/>
    <mergeCell ref="O27:Q27"/>
    <mergeCell ref="O28:Q28"/>
    <mergeCell ref="O29:Q29"/>
    <mergeCell ref="O30:Q30"/>
    <mergeCell ref="O35:Q35"/>
    <mergeCell ref="O36:Q36"/>
    <mergeCell ref="O38:Q38"/>
    <mergeCell ref="O31:Q31"/>
    <mergeCell ref="O32:Q32"/>
    <mergeCell ref="O33:Q33"/>
    <mergeCell ref="O34:Q34"/>
    <mergeCell ref="O39:Q39"/>
    <mergeCell ref="O40:Q40"/>
  </mergeCells>
  <conditionalFormatting sqref="N14:N43">
    <cfRule type="cellIs" dxfId="2" priority="3" operator="equal">
      <formula>1</formula>
    </cfRule>
  </conditionalFormatting>
  <conditionalFormatting sqref="F14:F43">
    <cfRule type="cellIs" dxfId="1" priority="1" operator="equal">
      <formula>"NH"</formula>
    </cfRule>
    <cfRule type="cellIs" dxfId="0" priority="2" operator="equal">
      <formula>"H"</formula>
    </cfRule>
  </conditionalFormatting>
  <printOptions horizontalCentered="1"/>
  <pageMargins left="0.39370078740157483" right="0.19685039370078741" top="0.59055118110236227" bottom="0.39370078740157483" header="0.31496062992125984" footer="0.31496062992125984"/>
  <pageSetup scale="76"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38"/>
  <sheetViews>
    <sheetView showGridLines="0" zoomScale="85" zoomScaleNormal="85" workbookViewId="0">
      <selection activeCell="F14" sqref="F14"/>
    </sheetView>
  </sheetViews>
  <sheetFormatPr baseColWidth="10" defaultColWidth="11.42578125" defaultRowHeight="14.25"/>
  <cols>
    <col min="1" max="1" width="3.5703125" style="20" bestFit="1" customWidth="1"/>
    <col min="2" max="2" width="18.85546875" style="20" bestFit="1" customWidth="1"/>
    <col min="3" max="3" width="35.85546875" style="20" customWidth="1"/>
    <col min="4" max="4" width="26.140625" style="20" customWidth="1"/>
    <col min="5" max="5" width="16" style="20" customWidth="1"/>
    <col min="6" max="6" width="28" style="20" bestFit="1" customWidth="1"/>
    <col min="7" max="7" width="25.7109375" style="20" bestFit="1" customWidth="1"/>
    <col min="8" max="10" width="25.5703125" style="20" customWidth="1"/>
    <col min="11" max="11" width="26.140625" style="20" customWidth="1"/>
    <col min="12" max="12" width="22.85546875" style="20" customWidth="1"/>
    <col min="13" max="16384" width="11.42578125" style="20"/>
  </cols>
  <sheetData>
    <row r="1" spans="1:12" ht="34.5" customHeight="1">
      <c r="A1" s="1126"/>
      <c r="B1" s="1128" t="s">
        <v>4</v>
      </c>
      <c r="C1" s="1128"/>
      <c r="D1" s="1128"/>
      <c r="E1" s="1128"/>
      <c r="F1" s="1128"/>
      <c r="G1" s="1128"/>
      <c r="H1" s="1129"/>
      <c r="I1" s="1129"/>
      <c r="J1" s="1129"/>
      <c r="K1" s="1128"/>
      <c r="L1" s="1130"/>
    </row>
    <row r="2" spans="1:12" ht="32.25" customHeight="1">
      <c r="A2" s="1127"/>
      <c r="B2" s="1131" t="str">
        <f>+'1_ENTREGA'!A2</f>
        <v>Invitación Pública N° VA-014-2021</v>
      </c>
      <c r="C2" s="1131"/>
      <c r="D2" s="1131"/>
      <c r="E2" s="1131"/>
      <c r="F2" s="1131"/>
      <c r="G2" s="1131"/>
      <c r="H2" s="1131"/>
      <c r="I2" s="1131"/>
      <c r="J2" s="1131"/>
      <c r="K2" s="1131"/>
      <c r="L2" s="1132"/>
    </row>
    <row r="3" spans="1:12" ht="95.25" customHeight="1">
      <c r="A3" s="1127"/>
      <c r="B3" s="1133"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C3" s="1133"/>
      <c r="D3" s="1133"/>
      <c r="E3" s="1133"/>
      <c r="F3" s="1133"/>
      <c r="G3" s="1133"/>
      <c r="H3" s="1133"/>
      <c r="I3" s="1133"/>
      <c r="J3" s="1133"/>
      <c r="K3" s="1133"/>
      <c r="L3" s="1134"/>
    </row>
    <row r="4" spans="1:12" ht="18" customHeight="1">
      <c r="A4" s="1135" t="s">
        <v>40</v>
      </c>
      <c r="B4" s="1136"/>
      <c r="C4" s="1136"/>
      <c r="D4" s="1136"/>
      <c r="E4" s="1136"/>
      <c r="F4" s="1136"/>
      <c r="G4" s="1136"/>
      <c r="H4" s="1136"/>
      <c r="I4" s="1136"/>
      <c r="J4" s="1136"/>
      <c r="K4" s="1136"/>
      <c r="L4" s="1137"/>
    </row>
    <row r="5" spans="1:12" ht="33" customHeight="1">
      <c r="A5" s="1138" t="s">
        <v>328</v>
      </c>
      <c r="B5" s="1139"/>
      <c r="C5" s="1140"/>
      <c r="D5" s="21"/>
      <c r="E5" s="22"/>
      <c r="F5" s="22"/>
      <c r="G5" s="22"/>
      <c r="H5" s="22"/>
      <c r="I5" s="22"/>
      <c r="J5" s="22"/>
      <c r="K5" s="22"/>
      <c r="L5" s="23"/>
    </row>
    <row r="6" spans="1:12" ht="47.25">
      <c r="A6" s="795" t="s">
        <v>34</v>
      </c>
      <c r="B6" s="796" t="s">
        <v>257</v>
      </c>
      <c r="C6" s="796" t="s">
        <v>258</v>
      </c>
      <c r="D6" s="795" t="s">
        <v>31</v>
      </c>
      <c r="E6" s="796" t="s">
        <v>35</v>
      </c>
      <c r="F6" s="796" t="s">
        <v>36</v>
      </c>
      <c r="G6" s="796" t="s">
        <v>259</v>
      </c>
      <c r="H6" s="796" t="s">
        <v>307</v>
      </c>
      <c r="I6" s="796" t="s">
        <v>308</v>
      </c>
      <c r="J6" s="796" t="s">
        <v>309</v>
      </c>
      <c r="K6" s="796" t="s">
        <v>37</v>
      </c>
      <c r="L6" s="796" t="s">
        <v>13</v>
      </c>
    </row>
    <row r="7" spans="1:12" ht="60.75" customHeight="1">
      <c r="A7" s="797">
        <f>IF('1_ENTREGA'!A8="","",'1_ENTREGA'!A8)</f>
        <v>1</v>
      </c>
      <c r="B7" s="798">
        <v>44532.35864583333</v>
      </c>
      <c r="C7" s="799" t="s">
        <v>330</v>
      </c>
      <c r="D7" s="800" t="s">
        <v>338</v>
      </c>
      <c r="E7" s="801">
        <v>912780390</v>
      </c>
      <c r="F7" s="800" t="s">
        <v>338</v>
      </c>
      <c r="G7" s="802">
        <v>100021774</v>
      </c>
      <c r="H7" s="805">
        <v>143473038</v>
      </c>
      <c r="I7" s="801">
        <v>10</v>
      </c>
      <c r="J7" s="800">
        <v>2</v>
      </c>
      <c r="K7" s="806">
        <v>161235000</v>
      </c>
      <c r="L7" s="800"/>
    </row>
    <row r="8" spans="1:12" ht="60.75" customHeight="1">
      <c r="A8" s="797">
        <f>IF('1_ENTREGA'!A9="","",'1_ENTREGA'!A9)</f>
        <v>2</v>
      </c>
      <c r="B8" s="798">
        <v>44532.370682870373</v>
      </c>
      <c r="C8" s="799" t="s">
        <v>331</v>
      </c>
      <c r="D8" s="800" t="s">
        <v>339</v>
      </c>
      <c r="E8" s="801">
        <v>830141859</v>
      </c>
      <c r="F8" s="800" t="s">
        <v>346</v>
      </c>
      <c r="G8" s="802" t="s">
        <v>351</v>
      </c>
      <c r="H8" s="805">
        <v>144480860</v>
      </c>
      <c r="I8" s="801" t="s">
        <v>363</v>
      </c>
      <c r="J8" s="800">
        <v>5</v>
      </c>
      <c r="K8" s="806">
        <v>167453317</v>
      </c>
      <c r="L8" s="800"/>
    </row>
    <row r="9" spans="1:12" ht="60" customHeight="1">
      <c r="A9" s="797">
        <f>IF('1_ENTREGA'!A10="","",'1_ENTREGA'!A10)</f>
        <v>3</v>
      </c>
      <c r="B9" s="798">
        <v>44532.381504629629</v>
      </c>
      <c r="C9" s="799" t="s">
        <v>332</v>
      </c>
      <c r="D9" s="800" t="s">
        <v>340</v>
      </c>
      <c r="E9" s="801">
        <v>9005182117</v>
      </c>
      <c r="F9" s="800" t="s">
        <v>347</v>
      </c>
      <c r="G9" s="802" t="s">
        <v>352</v>
      </c>
      <c r="H9" s="805">
        <v>143817991</v>
      </c>
      <c r="I9" s="801">
        <v>12</v>
      </c>
      <c r="J9" s="800">
        <v>2</v>
      </c>
      <c r="K9" s="806">
        <v>164499018</v>
      </c>
      <c r="L9" s="800"/>
    </row>
    <row r="10" spans="1:12" ht="60.75" customHeight="1">
      <c r="A10" s="797">
        <f>IF('1_ENTREGA'!A11="","",'1_ENTREGA'!A11)</f>
        <v>4</v>
      </c>
      <c r="B10" s="798">
        <v>44532.430833333332</v>
      </c>
      <c r="C10" s="799" t="s">
        <v>333</v>
      </c>
      <c r="D10" s="800" t="s">
        <v>341</v>
      </c>
      <c r="E10" s="801">
        <v>9010606652</v>
      </c>
      <c r="F10" s="800" t="s">
        <v>348</v>
      </c>
      <c r="G10" s="802" t="s">
        <v>353</v>
      </c>
      <c r="H10" s="805">
        <v>146740484</v>
      </c>
      <c r="I10" s="801">
        <v>10</v>
      </c>
      <c r="J10" s="800">
        <v>5</v>
      </c>
      <c r="K10" s="806">
        <v>170145591</v>
      </c>
      <c r="L10" s="800"/>
    </row>
    <row r="11" spans="1:12" ht="42" customHeight="1">
      <c r="A11" s="797">
        <f>IF('1_ENTREGA'!A12="","",'1_ENTREGA'!A12)</f>
        <v>5</v>
      </c>
      <c r="B11" s="798">
        <v>44532.43509259259</v>
      </c>
      <c r="C11" s="799" t="s">
        <v>334</v>
      </c>
      <c r="D11" s="800" t="s">
        <v>342</v>
      </c>
      <c r="E11" s="801">
        <v>78734804</v>
      </c>
      <c r="F11" s="800" t="s">
        <v>342</v>
      </c>
      <c r="G11" s="802" t="s">
        <v>354</v>
      </c>
      <c r="H11" s="805">
        <v>144951111</v>
      </c>
      <c r="I11" s="801" t="s">
        <v>364</v>
      </c>
      <c r="J11" s="800">
        <v>3</v>
      </c>
      <c r="K11" s="806">
        <v>167664950</v>
      </c>
      <c r="L11" s="800"/>
    </row>
    <row r="12" spans="1:12" ht="57" customHeight="1">
      <c r="A12" s="797">
        <f>IF('1_ENTREGA'!A13="","",'1_ENTREGA'!A13)</f>
        <v>6</v>
      </c>
      <c r="B12" s="798">
        <v>44532.437916666669</v>
      </c>
      <c r="C12" s="799" t="s">
        <v>335</v>
      </c>
      <c r="D12" s="800" t="s">
        <v>343</v>
      </c>
      <c r="E12" s="801">
        <v>9002677366</v>
      </c>
      <c r="F12" s="800" t="s">
        <v>349</v>
      </c>
      <c r="G12" s="802" t="s">
        <v>355</v>
      </c>
      <c r="H12" s="805">
        <v>144746330</v>
      </c>
      <c r="I12" s="801" t="s">
        <v>365</v>
      </c>
      <c r="J12" s="800" t="s">
        <v>367</v>
      </c>
      <c r="K12" s="806">
        <v>167283334</v>
      </c>
      <c r="L12" s="800"/>
    </row>
    <row r="13" spans="1:12" ht="42" customHeight="1">
      <c r="A13" s="797">
        <f>IF('1_ENTREGA'!A14="","",'1_ENTREGA'!A14)</f>
        <v>7</v>
      </c>
      <c r="B13" s="798">
        <v>44532.439976851849</v>
      </c>
      <c r="C13" s="799" t="s">
        <v>336</v>
      </c>
      <c r="D13" s="800" t="s">
        <v>344</v>
      </c>
      <c r="E13" s="803">
        <v>9001018344</v>
      </c>
      <c r="F13" s="800" t="s">
        <v>350</v>
      </c>
      <c r="G13" s="804">
        <v>2144101369040</v>
      </c>
      <c r="H13" s="805">
        <v>145544700</v>
      </c>
      <c r="I13" s="803">
        <v>10</v>
      </c>
      <c r="J13" s="800">
        <v>5</v>
      </c>
      <c r="K13" s="807">
        <v>168759080</v>
      </c>
      <c r="L13" s="800"/>
    </row>
    <row r="14" spans="1:12" ht="42" customHeight="1">
      <c r="A14" s="797">
        <f>IF('1_ENTREGA'!A15="","",'1_ENTREGA'!A15)</f>
        <v>8</v>
      </c>
      <c r="B14" s="798">
        <v>44532.444247685184</v>
      </c>
      <c r="C14" s="799" t="s">
        <v>337</v>
      </c>
      <c r="D14" s="800" t="s">
        <v>345</v>
      </c>
      <c r="E14" s="803">
        <v>73077245</v>
      </c>
      <c r="F14" s="800" t="s">
        <v>345</v>
      </c>
      <c r="G14" s="804" t="s">
        <v>356</v>
      </c>
      <c r="H14" s="805">
        <v>144870989</v>
      </c>
      <c r="I14" s="803" t="s">
        <v>366</v>
      </c>
      <c r="J14" s="800" t="s">
        <v>368</v>
      </c>
      <c r="K14" s="807">
        <v>167499837</v>
      </c>
      <c r="L14" s="800"/>
    </row>
    <row r="15" spans="1:12" ht="42" hidden="1" customHeight="1">
      <c r="A15" s="24">
        <f>IF('1_ENTREGA'!A16="","",'1_ENTREGA'!A16)</f>
        <v>9</v>
      </c>
      <c r="B15" s="791"/>
      <c r="C15" s="792"/>
      <c r="D15" s="126" t="str">
        <f t="shared" ref="D15:D30" si="0">IF(A15="","",VLOOKUP(A15,LISTA_OFERENTES,2,FALSE))</f>
        <v>O9</v>
      </c>
      <c r="E15" s="792"/>
      <c r="F15" s="792"/>
      <c r="G15" s="793"/>
      <c r="H15" s="793"/>
      <c r="I15" s="793"/>
      <c r="J15" s="793"/>
      <c r="K15" s="794"/>
      <c r="L15" s="95"/>
    </row>
    <row r="16" spans="1:12" ht="42" hidden="1" customHeight="1">
      <c r="A16" s="310">
        <f>IF('1_ENTREGA'!A17="","",'1_ENTREGA'!A17)</f>
        <v>10</v>
      </c>
      <c r="B16" s="311"/>
      <c r="C16" s="312"/>
      <c r="D16" s="313" t="str">
        <f t="shared" si="0"/>
        <v>O10</v>
      </c>
      <c r="E16" s="312"/>
      <c r="F16" s="312"/>
      <c r="G16" s="314"/>
      <c r="H16" s="314"/>
      <c r="I16" s="314"/>
      <c r="J16" s="314"/>
      <c r="K16" s="315"/>
      <c r="L16" s="316"/>
    </row>
    <row r="17" spans="1:12" ht="42" hidden="1" customHeight="1">
      <c r="A17" s="310">
        <f>IF('1_ENTREGA'!A18="","",'1_ENTREGA'!A18)</f>
        <v>11</v>
      </c>
      <c r="B17" s="311"/>
      <c r="C17" s="312"/>
      <c r="D17" s="313" t="str">
        <f t="shared" si="0"/>
        <v>O11</v>
      </c>
      <c r="E17" s="312"/>
      <c r="F17" s="312"/>
      <c r="G17" s="314"/>
      <c r="H17" s="314"/>
      <c r="I17" s="314"/>
      <c r="J17" s="314"/>
      <c r="K17" s="315"/>
      <c r="L17" s="316"/>
    </row>
    <row r="18" spans="1:12" ht="42" hidden="1" customHeight="1">
      <c r="A18" s="310">
        <f>IF('1_ENTREGA'!A19="","",'1_ENTREGA'!A19)</f>
        <v>12</v>
      </c>
      <c r="B18" s="311"/>
      <c r="C18" s="312"/>
      <c r="D18" s="313" t="str">
        <f t="shared" si="0"/>
        <v>O12</v>
      </c>
      <c r="E18" s="312"/>
      <c r="F18" s="312"/>
      <c r="G18" s="314"/>
      <c r="H18" s="314"/>
      <c r="I18" s="314"/>
      <c r="J18" s="314"/>
      <c r="K18" s="315"/>
      <c r="L18" s="316"/>
    </row>
    <row r="19" spans="1:12" ht="42" hidden="1" customHeight="1">
      <c r="A19" s="310">
        <f>IF('1_ENTREGA'!A20="","",'1_ENTREGA'!A20)</f>
        <v>13</v>
      </c>
      <c r="B19" s="311"/>
      <c r="C19" s="312"/>
      <c r="D19" s="313" t="str">
        <f t="shared" si="0"/>
        <v>O13</v>
      </c>
      <c r="E19" s="312"/>
      <c r="F19" s="312"/>
      <c r="G19" s="314"/>
      <c r="H19" s="314"/>
      <c r="I19" s="314"/>
      <c r="J19" s="314"/>
      <c r="K19" s="315"/>
      <c r="L19" s="316"/>
    </row>
    <row r="20" spans="1:12" ht="42" hidden="1" customHeight="1">
      <c r="A20" s="310">
        <f>IF('1_ENTREGA'!A21="","",'1_ENTREGA'!A21)</f>
        <v>14</v>
      </c>
      <c r="B20" s="311"/>
      <c r="C20" s="312"/>
      <c r="D20" s="313" t="str">
        <f t="shared" si="0"/>
        <v>O14</v>
      </c>
      <c r="E20" s="312"/>
      <c r="F20" s="312"/>
      <c r="G20" s="314"/>
      <c r="H20" s="314"/>
      <c r="I20" s="314"/>
      <c r="J20" s="314"/>
      <c r="K20" s="315"/>
      <c r="L20" s="316"/>
    </row>
    <row r="21" spans="1:12" ht="42" hidden="1" customHeight="1">
      <c r="A21" s="310">
        <f>IF('1_ENTREGA'!A22="","",'1_ENTREGA'!A22)</f>
        <v>15</v>
      </c>
      <c r="B21" s="311"/>
      <c r="C21" s="312"/>
      <c r="D21" s="313" t="str">
        <f t="shared" si="0"/>
        <v>O15</v>
      </c>
      <c r="E21" s="312"/>
      <c r="F21" s="312"/>
      <c r="G21" s="314"/>
      <c r="H21" s="314"/>
      <c r="I21" s="314"/>
      <c r="J21" s="314"/>
      <c r="K21" s="315"/>
      <c r="L21" s="316"/>
    </row>
    <row r="22" spans="1:12" ht="42" hidden="1" customHeight="1">
      <c r="A22" s="310">
        <f>IF('1_ENTREGA'!A23="","",'1_ENTREGA'!A23)</f>
        <v>16</v>
      </c>
      <c r="B22" s="311"/>
      <c r="C22" s="312"/>
      <c r="D22" s="313" t="str">
        <f t="shared" si="0"/>
        <v>O16</v>
      </c>
      <c r="E22" s="312"/>
      <c r="F22" s="312"/>
      <c r="G22" s="314"/>
      <c r="H22" s="314"/>
      <c r="I22" s="314"/>
      <c r="J22" s="314"/>
      <c r="K22" s="315"/>
      <c r="L22" s="316"/>
    </row>
    <row r="23" spans="1:12" ht="57" hidden="1" customHeight="1">
      <c r="A23" s="310">
        <f>IF('1_ENTREGA'!A24="","",'1_ENTREGA'!A24)</f>
        <v>17</v>
      </c>
      <c r="B23" s="311"/>
      <c r="C23" s="312"/>
      <c r="D23" s="313" t="str">
        <f t="shared" si="0"/>
        <v>O17</v>
      </c>
      <c r="E23" s="312"/>
      <c r="F23" s="312"/>
      <c r="G23" s="314"/>
      <c r="H23" s="314"/>
      <c r="I23" s="314"/>
      <c r="J23" s="314"/>
      <c r="K23" s="315"/>
      <c r="L23" s="316"/>
    </row>
    <row r="24" spans="1:12" ht="42" hidden="1" customHeight="1">
      <c r="A24" s="310">
        <f>IF('1_ENTREGA'!A25="","",'1_ENTREGA'!A25)</f>
        <v>18</v>
      </c>
      <c r="B24" s="311"/>
      <c r="C24" s="312"/>
      <c r="D24" s="313" t="str">
        <f t="shared" si="0"/>
        <v>O18</v>
      </c>
      <c r="E24" s="312"/>
      <c r="F24" s="312"/>
      <c r="G24" s="314"/>
      <c r="H24" s="314"/>
      <c r="I24" s="314"/>
      <c r="J24" s="314"/>
      <c r="K24" s="315"/>
      <c r="L24" s="316"/>
    </row>
    <row r="25" spans="1:12" ht="42" hidden="1" customHeight="1">
      <c r="A25" s="310">
        <f>IF('1_ENTREGA'!A26="","",'1_ENTREGA'!A26)</f>
        <v>19</v>
      </c>
      <c r="B25" s="311"/>
      <c r="C25" s="312"/>
      <c r="D25" s="313" t="str">
        <f t="shared" si="0"/>
        <v>O19</v>
      </c>
      <c r="E25" s="312"/>
      <c r="F25" s="312"/>
      <c r="G25" s="314"/>
      <c r="H25" s="314"/>
      <c r="I25" s="314"/>
      <c r="J25" s="314"/>
      <c r="K25" s="315"/>
      <c r="L25" s="316"/>
    </row>
    <row r="26" spans="1:12" ht="42" hidden="1" customHeight="1">
      <c r="A26" s="310">
        <f>IF('1_ENTREGA'!A27="","",'1_ENTREGA'!A27)</f>
        <v>20</v>
      </c>
      <c r="B26" s="311"/>
      <c r="C26" s="312"/>
      <c r="D26" s="313" t="str">
        <f t="shared" si="0"/>
        <v>O20</v>
      </c>
      <c r="E26" s="312"/>
      <c r="F26" s="312"/>
      <c r="G26" s="314"/>
      <c r="H26" s="314"/>
      <c r="I26" s="314"/>
      <c r="J26" s="314"/>
      <c r="K26" s="315"/>
      <c r="L26" s="316"/>
    </row>
    <row r="27" spans="1:12" ht="42" hidden="1" customHeight="1">
      <c r="A27" s="310">
        <f>IF('1_ENTREGA'!A28="","",'1_ENTREGA'!A28)</f>
        <v>21</v>
      </c>
      <c r="B27" s="311"/>
      <c r="C27" s="312"/>
      <c r="D27" s="313" t="str">
        <f t="shared" si="0"/>
        <v>O21</v>
      </c>
      <c r="E27" s="312"/>
      <c r="F27" s="312"/>
      <c r="G27" s="314"/>
      <c r="H27" s="314"/>
      <c r="I27" s="314"/>
      <c r="J27" s="314"/>
      <c r="K27" s="315"/>
      <c r="L27" s="316"/>
    </row>
    <row r="28" spans="1:12" ht="42" hidden="1" customHeight="1">
      <c r="A28" s="310">
        <f>IF('1_ENTREGA'!A29="","",'1_ENTREGA'!A29)</f>
        <v>22</v>
      </c>
      <c r="B28" s="311"/>
      <c r="C28" s="312"/>
      <c r="D28" s="313" t="str">
        <f t="shared" si="0"/>
        <v>O22</v>
      </c>
      <c r="E28" s="312"/>
      <c r="F28" s="312"/>
      <c r="G28" s="314"/>
      <c r="H28" s="314"/>
      <c r="I28" s="314"/>
      <c r="J28" s="314"/>
      <c r="K28" s="315"/>
      <c r="L28" s="316"/>
    </row>
    <row r="29" spans="1:12" ht="42" hidden="1" customHeight="1">
      <c r="A29" s="310">
        <f>IF('1_ENTREGA'!A30="","",'1_ENTREGA'!A30)</f>
        <v>23</v>
      </c>
      <c r="B29" s="311"/>
      <c r="C29" s="312"/>
      <c r="D29" s="313" t="str">
        <f t="shared" si="0"/>
        <v>O23</v>
      </c>
      <c r="E29" s="312"/>
      <c r="F29" s="312"/>
      <c r="G29" s="314"/>
      <c r="H29" s="314"/>
      <c r="I29" s="314"/>
      <c r="J29" s="314"/>
      <c r="K29" s="315"/>
      <c r="L29" s="316"/>
    </row>
    <row r="30" spans="1:12" ht="42" hidden="1" customHeight="1">
      <c r="A30" s="310">
        <f>IF('1_ENTREGA'!A31="","",'1_ENTREGA'!A31)</f>
        <v>24</v>
      </c>
      <c r="B30" s="311"/>
      <c r="C30" s="312"/>
      <c r="D30" s="313" t="str">
        <f t="shared" si="0"/>
        <v>O24</v>
      </c>
      <c r="E30" s="312"/>
      <c r="F30" s="312"/>
      <c r="G30" s="314"/>
      <c r="H30" s="314"/>
      <c r="I30" s="314"/>
      <c r="J30" s="314"/>
      <c r="K30" s="315"/>
      <c r="L30" s="316"/>
    </row>
    <row r="31" spans="1:12" ht="42" hidden="1" customHeight="1">
      <c r="A31" s="310">
        <f>IF('1_ENTREGA'!A32="","",'1_ENTREGA'!A32)</f>
        <v>25</v>
      </c>
      <c r="B31" s="311"/>
      <c r="C31" s="317"/>
      <c r="D31" s="313" t="str">
        <f t="shared" ref="D31:D36" si="1">IF(A31="","",VLOOKUP(A31,LISTA_OFERENTES,2,FALSE))</f>
        <v>O25</v>
      </c>
      <c r="E31" s="318"/>
      <c r="F31" s="318"/>
      <c r="G31" s="314"/>
      <c r="H31" s="314"/>
      <c r="I31" s="314"/>
      <c r="J31" s="314"/>
      <c r="K31" s="315"/>
      <c r="L31" s="316"/>
    </row>
    <row r="32" spans="1:12" ht="42" hidden="1" customHeight="1">
      <c r="A32" s="310">
        <f>IF('1_ENTREGA'!A33="","",'1_ENTREGA'!A33)</f>
        <v>26</v>
      </c>
      <c r="B32" s="311"/>
      <c r="C32" s="317"/>
      <c r="D32" s="313" t="str">
        <f t="shared" si="1"/>
        <v>O26</v>
      </c>
      <c r="E32" s="318"/>
      <c r="F32" s="318"/>
      <c r="G32" s="314"/>
      <c r="H32" s="314"/>
      <c r="I32" s="314"/>
      <c r="J32" s="314"/>
      <c r="K32" s="315"/>
      <c r="L32" s="316"/>
    </row>
    <row r="33" spans="1:12" ht="42" hidden="1" customHeight="1">
      <c r="A33" s="310">
        <f>IF('1_ENTREGA'!A34="","",'1_ENTREGA'!A34)</f>
        <v>27</v>
      </c>
      <c r="B33" s="311"/>
      <c r="C33" s="317"/>
      <c r="D33" s="313" t="str">
        <f t="shared" si="1"/>
        <v>O27</v>
      </c>
      <c r="E33" s="318"/>
      <c r="F33" s="318"/>
      <c r="G33" s="314"/>
      <c r="H33" s="314"/>
      <c r="I33" s="314"/>
      <c r="J33" s="314"/>
      <c r="K33" s="315"/>
      <c r="L33" s="316"/>
    </row>
    <row r="34" spans="1:12" ht="42" hidden="1" customHeight="1">
      <c r="A34" s="24">
        <f>IF('1_ENTREGA'!A35="","",'1_ENTREGA'!A35)</f>
        <v>28</v>
      </c>
      <c r="B34" s="90"/>
      <c r="C34" s="91"/>
      <c r="D34" s="126" t="str">
        <f t="shared" si="1"/>
        <v>O28</v>
      </c>
      <c r="E34" s="92"/>
      <c r="F34" s="93"/>
      <c r="G34" s="93"/>
      <c r="H34" s="93"/>
      <c r="I34" s="93"/>
      <c r="J34" s="93"/>
      <c r="K34" s="94"/>
      <c r="L34" s="95"/>
    </row>
    <row r="35" spans="1:12" ht="42" hidden="1" customHeight="1">
      <c r="A35" s="24">
        <f>IF('1_ENTREGA'!A36="","",'1_ENTREGA'!A36)</f>
        <v>29</v>
      </c>
      <c r="B35" s="90"/>
      <c r="C35" s="91"/>
      <c r="D35" s="126" t="str">
        <f t="shared" si="1"/>
        <v>O29</v>
      </c>
      <c r="E35" s="92"/>
      <c r="F35" s="93"/>
      <c r="G35" s="93"/>
      <c r="H35" s="93"/>
      <c r="I35" s="93"/>
      <c r="J35" s="93"/>
      <c r="K35" s="94"/>
      <c r="L35" s="95"/>
    </row>
    <row r="36" spans="1:12" ht="42" hidden="1" customHeight="1">
      <c r="A36" s="24">
        <f>IF('1_ENTREGA'!A37="","",'1_ENTREGA'!A37)</f>
        <v>30</v>
      </c>
      <c r="B36" s="90"/>
      <c r="C36" s="91"/>
      <c r="D36" s="126" t="str">
        <f t="shared" si="1"/>
        <v>O30</v>
      </c>
      <c r="E36" s="92"/>
      <c r="F36" s="93"/>
      <c r="G36" s="93"/>
      <c r="H36" s="93"/>
      <c r="I36" s="93"/>
      <c r="J36" s="93"/>
      <c r="K36" s="94"/>
      <c r="L36" s="95"/>
    </row>
    <row r="37" spans="1:12">
      <c r="A37" s="25"/>
      <c r="B37" s="25"/>
      <c r="C37" s="25"/>
      <c r="D37" s="25"/>
      <c r="E37" s="25"/>
      <c r="F37" s="25"/>
      <c r="G37" s="25"/>
      <c r="H37" s="25"/>
      <c r="I37" s="25"/>
      <c r="J37" s="25"/>
      <c r="K37" s="25"/>
      <c r="L37" s="25"/>
    </row>
    <row r="38" spans="1:12" ht="54.75" customHeight="1">
      <c r="A38" s="1124" t="s">
        <v>369</v>
      </c>
      <c r="B38" s="1124"/>
      <c r="C38" s="1124"/>
      <c r="D38" s="1125"/>
      <c r="E38" s="1125"/>
      <c r="F38" s="1125"/>
      <c r="G38" s="1125"/>
      <c r="H38" s="1125"/>
      <c r="I38" s="1125"/>
      <c r="J38" s="1125"/>
      <c r="K38" s="1125"/>
      <c r="L38" s="1125"/>
    </row>
  </sheetData>
  <sheetProtection algorithmName="SHA-512" hashValue="pmeVqS/LeY02HsUTRFNNyWNUOQ1AKAOrISwm2beFVwIpchdD7k/KY7c7dXV74eTh9l0OFUvzcMCPV/FGthXFJA==" saltValue="4fuO7JOfhujoJZxBe2kGkQ==" spinCount="100000" sheet="1" objects="1" scenarios="1"/>
  <mergeCells count="7">
    <mergeCell ref="A38:L38"/>
    <mergeCell ref="A1:A3"/>
    <mergeCell ref="B1:L1"/>
    <mergeCell ref="B2:L2"/>
    <mergeCell ref="B3:L3"/>
    <mergeCell ref="A4:L4"/>
    <mergeCell ref="A5:C5"/>
  </mergeCells>
  <printOptions horizontalCentered="1"/>
  <pageMargins left="0.70866141732283472" right="0.70866141732283472" top="0.74803149606299213" bottom="0.74803149606299213" header="0.31496062992125984" footer="0.31496062992125984"/>
  <pageSetup scale="5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G46"/>
  <sheetViews>
    <sheetView zoomScaleNormal="100" zoomScaleSheetLayoutView="55" workbookViewId="0">
      <pane xSplit="2" ySplit="5" topLeftCell="I6" activePane="bottomRight" state="frozen"/>
      <selection pane="topRight" activeCell="C1" sqref="C1"/>
      <selection pane="bottomLeft" activeCell="A6" sqref="A6"/>
      <selection pane="bottomRight" activeCell="K37" sqref="K25:K37"/>
    </sheetView>
  </sheetViews>
  <sheetFormatPr baseColWidth="10" defaultColWidth="11.42578125" defaultRowHeight="15"/>
  <cols>
    <col min="1" max="1" width="13.140625" style="369" bestFit="1" customWidth="1"/>
    <col min="2" max="2" width="81.42578125" style="369" bestFit="1" customWidth="1"/>
    <col min="3" max="3" width="81.42578125" style="369" customWidth="1"/>
    <col min="4" max="11" width="39.28515625" style="369" customWidth="1"/>
    <col min="12" max="30" width="39.28515625" style="369" hidden="1" customWidth="1"/>
    <col min="31" max="33" width="66.5703125" style="369" hidden="1" customWidth="1"/>
    <col min="34" max="16384" width="11.42578125" style="330"/>
  </cols>
  <sheetData>
    <row r="1" spans="1:33" ht="41.25" customHeight="1">
      <c r="A1" s="329"/>
      <c r="B1" s="319" t="s">
        <v>61</v>
      </c>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row>
    <row r="2" spans="1:33" ht="15.75">
      <c r="A2" s="25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33" ht="15.75">
      <c r="A3" s="331"/>
      <c r="B3" s="127" t="s">
        <v>25</v>
      </c>
      <c r="C3" s="555"/>
      <c r="D3" s="128">
        <v>1</v>
      </c>
      <c r="E3" s="128">
        <v>2</v>
      </c>
      <c r="F3" s="128">
        <v>3</v>
      </c>
      <c r="G3" s="128">
        <v>4</v>
      </c>
      <c r="H3" s="128">
        <v>5</v>
      </c>
      <c r="I3" s="128">
        <v>6</v>
      </c>
      <c r="J3" s="128">
        <v>7</v>
      </c>
      <c r="K3" s="128">
        <v>8</v>
      </c>
      <c r="L3" s="128">
        <v>9</v>
      </c>
      <c r="M3" s="128">
        <v>10</v>
      </c>
      <c r="N3" s="128">
        <v>11</v>
      </c>
      <c r="O3" s="128">
        <v>12</v>
      </c>
      <c r="P3" s="128">
        <v>13</v>
      </c>
      <c r="Q3" s="128">
        <v>14</v>
      </c>
      <c r="R3" s="128">
        <v>15</v>
      </c>
      <c r="S3" s="128">
        <v>16</v>
      </c>
      <c r="T3" s="128">
        <v>17</v>
      </c>
      <c r="U3" s="128">
        <v>18</v>
      </c>
      <c r="V3" s="128">
        <v>19</v>
      </c>
      <c r="W3" s="128">
        <v>20</v>
      </c>
      <c r="X3" s="128">
        <v>21</v>
      </c>
      <c r="Y3" s="128">
        <v>22</v>
      </c>
      <c r="Z3" s="128">
        <v>23</v>
      </c>
      <c r="AA3" s="128">
        <v>24</v>
      </c>
      <c r="AB3" s="128">
        <v>25</v>
      </c>
      <c r="AC3" s="128">
        <v>26</v>
      </c>
      <c r="AD3" s="128">
        <v>27</v>
      </c>
      <c r="AE3" s="128">
        <v>28</v>
      </c>
      <c r="AF3" s="128">
        <v>29</v>
      </c>
      <c r="AG3" s="128">
        <v>30</v>
      </c>
    </row>
    <row r="4" spans="1:33" ht="64.5" customHeight="1">
      <c r="A4" s="331"/>
      <c r="B4" s="127" t="s">
        <v>31</v>
      </c>
      <c r="C4" s="555"/>
      <c r="D4" s="128" t="str">
        <f t="shared" ref="D4:Q4" si="0">+VLOOKUP(D3,LISTA_OFERENTES,2,FALSE)</f>
        <v>Luis Carlos Parra Velásquez</v>
      </c>
      <c r="E4" s="128" t="str">
        <f t="shared" si="0"/>
        <v>Ka S.A.</v>
      </c>
      <c r="F4" s="128" t="str">
        <f t="shared" si="0"/>
        <v>Construcciones y valores construvalores S.A.S</v>
      </c>
      <c r="G4" s="128" t="str">
        <f t="shared" si="0"/>
        <v>Enetel S.A.S</v>
      </c>
      <c r="H4" s="128" t="str">
        <f t="shared" si="0"/>
        <v>Eduar Alfonso Montiel Peralta</v>
      </c>
      <c r="I4" s="128" t="str">
        <f t="shared" si="0"/>
        <v>Equipos e ingeniería del caribe S.A.S</v>
      </c>
      <c r="J4" s="128" t="str">
        <f t="shared" si="0"/>
        <v>WILLIAMS.CO SAS</v>
      </c>
      <c r="K4" s="128" t="str">
        <f t="shared" si="0"/>
        <v>Luis Enrique Oyola Quintero</v>
      </c>
      <c r="L4" s="128" t="str">
        <f t="shared" si="0"/>
        <v>O9</v>
      </c>
      <c r="M4" s="128" t="str">
        <f t="shared" si="0"/>
        <v>O10</v>
      </c>
      <c r="N4" s="128" t="str">
        <f t="shared" si="0"/>
        <v>O11</v>
      </c>
      <c r="O4" s="128" t="str">
        <f t="shared" si="0"/>
        <v>O12</v>
      </c>
      <c r="P4" s="128" t="str">
        <f t="shared" si="0"/>
        <v>O13</v>
      </c>
      <c r="Q4" s="128" t="str">
        <f t="shared" si="0"/>
        <v>O14</v>
      </c>
      <c r="R4" s="128" t="str">
        <f>+VLOOKUP(R3,LISTA_OFERENTES,2,FALSE)</f>
        <v>O15</v>
      </c>
      <c r="S4" s="128" t="str">
        <f>+VLOOKUP(S3,LISTA_OFERENTES,2,FALSE)</f>
        <v>O16</v>
      </c>
      <c r="T4" s="128" t="str">
        <f t="shared" ref="T4:AG4" si="1">+VLOOKUP(T3,LISTA_OFERENTES,2,FALSE)</f>
        <v>O17</v>
      </c>
      <c r="U4" s="128" t="str">
        <f t="shared" si="1"/>
        <v>O18</v>
      </c>
      <c r="V4" s="128" t="str">
        <f t="shared" si="1"/>
        <v>O19</v>
      </c>
      <c r="W4" s="128" t="str">
        <f t="shared" si="1"/>
        <v>O20</v>
      </c>
      <c r="X4" s="128" t="str">
        <f t="shared" si="1"/>
        <v>O21</v>
      </c>
      <c r="Y4" s="128" t="str">
        <f t="shared" si="1"/>
        <v>O22</v>
      </c>
      <c r="Z4" s="128" t="str">
        <f t="shared" si="1"/>
        <v>O23</v>
      </c>
      <c r="AA4" s="128" t="str">
        <f t="shared" si="1"/>
        <v>O24</v>
      </c>
      <c r="AB4" s="128" t="str">
        <f t="shared" si="1"/>
        <v>O25</v>
      </c>
      <c r="AC4" s="128" t="str">
        <f t="shared" si="1"/>
        <v>O26</v>
      </c>
      <c r="AD4" s="128" t="str">
        <f t="shared" si="1"/>
        <v>O27</v>
      </c>
      <c r="AE4" s="128" t="str">
        <f t="shared" si="1"/>
        <v>O28</v>
      </c>
      <c r="AF4" s="128" t="str">
        <f t="shared" si="1"/>
        <v>O29</v>
      </c>
      <c r="AG4" s="128" t="str">
        <f t="shared" si="1"/>
        <v>O30</v>
      </c>
    </row>
    <row r="5" spans="1:33" ht="20.25" customHeight="1">
      <c r="A5" s="331"/>
      <c r="B5" s="127" t="s">
        <v>38</v>
      </c>
      <c r="C5" s="555"/>
      <c r="D5" s="128">
        <f>IF('1_ENTREGA'!$A7="","",VLOOKUP(D3,'2_APERTURA DE SOBRES'!$A$7:$L$36,5,FALSE))</f>
        <v>912780390</v>
      </c>
      <c r="E5" s="128">
        <f>IF('1_ENTREGA'!$A7="","",VLOOKUP(E3,'2_APERTURA DE SOBRES'!$A$7:$L$36,5,FALSE))</f>
        <v>830141859</v>
      </c>
      <c r="F5" s="128">
        <f>IF('1_ENTREGA'!$A7="","",VLOOKUP(F3,'2_APERTURA DE SOBRES'!$A$7:$L$36,5,FALSE))</f>
        <v>9005182117</v>
      </c>
      <c r="G5" s="128">
        <f>IF('1_ENTREGA'!$A7="","",VLOOKUP(G3,'2_APERTURA DE SOBRES'!$A$7:$L$36,5,FALSE))</f>
        <v>9010606652</v>
      </c>
      <c r="H5" s="128">
        <f>IF('1_ENTREGA'!$A7="","",VLOOKUP(H3,'2_APERTURA DE SOBRES'!$A$7:$L$36,5,FALSE))</f>
        <v>78734804</v>
      </c>
      <c r="I5" s="128">
        <f>IF('1_ENTREGA'!$A7="","",VLOOKUP(I3,'2_APERTURA DE SOBRES'!$A$7:$L$36,5,FALSE))</f>
        <v>9002677366</v>
      </c>
      <c r="J5" s="128">
        <f>IF('1_ENTREGA'!$A7="","",VLOOKUP(J3,'2_APERTURA DE SOBRES'!$A$7:$L$36,5,FALSE))</f>
        <v>9001018344</v>
      </c>
      <c r="K5" s="128">
        <f>IF('1_ENTREGA'!$A7="","",VLOOKUP(K3,'2_APERTURA DE SOBRES'!$A$7:$L$36,5,FALSE))</f>
        <v>73077245</v>
      </c>
      <c r="L5" s="128">
        <f>IF('1_ENTREGA'!$A7="","",VLOOKUP(L3,'2_APERTURA DE SOBRES'!$A$7:$L$36,5,FALSE))</f>
        <v>0</v>
      </c>
      <c r="M5" s="128">
        <f>IF('1_ENTREGA'!$A7="","",VLOOKUP(M3,'2_APERTURA DE SOBRES'!$A$7:$L$36,5,FALSE))</f>
        <v>0</v>
      </c>
      <c r="N5" s="128">
        <f>IF('1_ENTREGA'!$A7="","",VLOOKUP(N3,'2_APERTURA DE SOBRES'!$A$7:$L$36,5,FALSE))</f>
        <v>0</v>
      </c>
      <c r="O5" s="128">
        <f>IF('1_ENTREGA'!$A7="","",VLOOKUP(O3,'2_APERTURA DE SOBRES'!$A$7:$L$36,5,FALSE))</f>
        <v>0</v>
      </c>
      <c r="P5" s="128">
        <f>IF('1_ENTREGA'!$A7="","",VLOOKUP(P3,'2_APERTURA DE SOBRES'!$A$7:$L$36,5,FALSE))</f>
        <v>0</v>
      </c>
      <c r="Q5" s="128">
        <f>IF('1_ENTREGA'!$A7="","",VLOOKUP(Q3,'2_APERTURA DE SOBRES'!$A$7:$L$36,5,FALSE))</f>
        <v>0</v>
      </c>
      <c r="R5" s="128">
        <f>IF('1_ENTREGA'!$A7="","",VLOOKUP(R3,'2_APERTURA DE SOBRES'!$A$7:$L$36,5,FALSE))</f>
        <v>0</v>
      </c>
      <c r="S5" s="128">
        <f>IF('1_ENTREGA'!$A7="","",VLOOKUP(S3,'2_APERTURA DE SOBRES'!$A$7:$L$36,5,FALSE))</f>
        <v>0</v>
      </c>
      <c r="T5" s="128">
        <f>IF('1_ENTREGA'!$A7="","",VLOOKUP(T3,'2_APERTURA DE SOBRES'!$A$7:$L$36,5,FALSE))</f>
        <v>0</v>
      </c>
      <c r="U5" s="128">
        <f>IF('1_ENTREGA'!$A7="","",VLOOKUP(U3,'2_APERTURA DE SOBRES'!$A$7:$L$36,5,FALSE))</f>
        <v>0</v>
      </c>
      <c r="V5" s="128">
        <f>IF('1_ENTREGA'!$A7="","",VLOOKUP(V3,'2_APERTURA DE SOBRES'!$A$7:$L$36,5,FALSE))</f>
        <v>0</v>
      </c>
      <c r="W5" s="128">
        <f>IF('1_ENTREGA'!$A7="","",VLOOKUP(W3,'2_APERTURA DE SOBRES'!$A$7:$L$36,5,FALSE))</f>
        <v>0</v>
      </c>
      <c r="X5" s="128">
        <f>IF('1_ENTREGA'!$A7="","",VLOOKUP(X3,'2_APERTURA DE SOBRES'!$A$7:$L$36,5,FALSE))</f>
        <v>0</v>
      </c>
      <c r="Y5" s="128">
        <f>IF('1_ENTREGA'!$A7="","",VLOOKUP(Y3,'2_APERTURA DE SOBRES'!$A$7:$L$36,5,FALSE))</f>
        <v>0</v>
      </c>
      <c r="Z5" s="128">
        <f>IF('1_ENTREGA'!$A7="","",VLOOKUP(Z3,'2_APERTURA DE SOBRES'!$A$7:$L$36,5,FALSE))</f>
        <v>0</v>
      </c>
      <c r="AA5" s="128">
        <f>IF('1_ENTREGA'!$A7="","",VLOOKUP(AA3,'2_APERTURA DE SOBRES'!$A$7:$L$36,5,FALSE))</f>
        <v>0</v>
      </c>
      <c r="AB5" s="128">
        <f>IF('1_ENTREGA'!$A7="","",VLOOKUP(AB3,'2_APERTURA DE SOBRES'!$A$7:$L$36,5,FALSE))</f>
        <v>0</v>
      </c>
      <c r="AC5" s="128">
        <f>IF('1_ENTREGA'!$A7="","",VLOOKUP(AC3,'2_APERTURA DE SOBRES'!$A$7:$L$36,5,FALSE))</f>
        <v>0</v>
      </c>
      <c r="AD5" s="128">
        <f>IF('1_ENTREGA'!$A7="","",VLOOKUP(AD3,'2_APERTURA DE SOBRES'!$A$7:$L$36,5,FALSE))</f>
        <v>0</v>
      </c>
      <c r="AE5" s="128">
        <f>IF('1_ENTREGA'!$A7="","",VLOOKUP(AE3,'2_APERTURA DE SOBRES'!$A$7:$L$36,5,FALSE))</f>
        <v>0</v>
      </c>
      <c r="AF5" s="128">
        <f>IF('1_ENTREGA'!$A7="","",VLOOKUP(AF3,'2_APERTURA DE SOBRES'!$A$7:$L$36,5,FALSE))</f>
        <v>0</v>
      </c>
      <c r="AG5" s="128">
        <f>IF('1_ENTREGA'!$A7="","",VLOOKUP(AG3,'2_APERTURA DE SOBRES'!$A$7:$L$36,5,FALSE))</f>
        <v>0</v>
      </c>
    </row>
    <row r="6" spans="1:33" ht="49.5" customHeight="1">
      <c r="A6" s="332"/>
      <c r="B6" s="256" t="s">
        <v>255</v>
      </c>
      <c r="C6" s="256" t="s">
        <v>310</v>
      </c>
      <c r="D6" s="257"/>
      <c r="E6" s="257"/>
      <c r="F6" s="257"/>
      <c r="G6" s="257"/>
      <c r="H6" s="257"/>
      <c r="I6" s="257"/>
      <c r="J6" s="257"/>
      <c r="K6" s="257"/>
      <c r="L6" s="257"/>
      <c r="M6" s="257"/>
      <c r="N6" s="257"/>
      <c r="O6" s="257"/>
      <c r="P6" s="257"/>
      <c r="Q6" s="257"/>
      <c r="R6" s="257"/>
      <c r="S6" s="257"/>
      <c r="T6" s="258"/>
      <c r="U6" s="258"/>
      <c r="V6" s="258"/>
      <c r="W6" s="258"/>
      <c r="X6" s="258"/>
      <c r="Y6" s="258"/>
      <c r="Z6" s="258"/>
      <c r="AA6" s="258"/>
      <c r="AB6" s="258"/>
      <c r="AC6" s="258"/>
      <c r="AD6" s="258"/>
      <c r="AE6" s="258"/>
      <c r="AF6" s="258"/>
      <c r="AG6" s="257"/>
    </row>
    <row r="7" spans="1:33" ht="33" customHeight="1">
      <c r="A7" s="259" t="s">
        <v>12</v>
      </c>
      <c r="B7" s="320" t="s">
        <v>311</v>
      </c>
      <c r="C7" s="556"/>
      <c r="D7" s="333"/>
      <c r="E7" s="333"/>
      <c r="F7" s="333"/>
      <c r="G7" s="333"/>
      <c r="H7" s="333"/>
      <c r="I7" s="333"/>
      <c r="J7" s="333"/>
      <c r="K7" s="333"/>
      <c r="L7" s="333"/>
      <c r="M7" s="333"/>
      <c r="N7" s="333"/>
      <c r="O7" s="333"/>
      <c r="P7" s="333"/>
      <c r="Q7" s="333"/>
      <c r="R7" s="333"/>
      <c r="S7" s="333"/>
      <c r="T7" s="334"/>
      <c r="U7" s="334"/>
      <c r="V7" s="334"/>
      <c r="W7" s="334"/>
      <c r="X7" s="334"/>
      <c r="Y7" s="334"/>
      <c r="Z7" s="334"/>
      <c r="AA7" s="334"/>
      <c r="AB7" s="334"/>
      <c r="AC7" s="334"/>
      <c r="AD7" s="334"/>
      <c r="AE7" s="334"/>
      <c r="AF7" s="334"/>
      <c r="AG7" s="333"/>
    </row>
    <row r="8" spans="1:33" ht="165">
      <c r="A8" s="335">
        <v>1</v>
      </c>
      <c r="B8" s="260" t="s">
        <v>370</v>
      </c>
      <c r="C8" s="557" t="s">
        <v>371</v>
      </c>
      <c r="D8" s="781" t="s">
        <v>690</v>
      </c>
      <c r="E8" s="781" t="s">
        <v>703</v>
      </c>
      <c r="F8" s="781" t="s">
        <v>703</v>
      </c>
      <c r="G8" s="781" t="s">
        <v>703</v>
      </c>
      <c r="H8" s="781" t="s">
        <v>690</v>
      </c>
      <c r="I8" s="781" t="s">
        <v>703</v>
      </c>
      <c r="J8" s="781" t="s">
        <v>703</v>
      </c>
      <c r="K8" s="784" t="s">
        <v>690</v>
      </c>
      <c r="L8" s="296"/>
      <c r="M8" s="308"/>
      <c r="N8" s="296"/>
      <c r="O8" s="296"/>
      <c r="P8" s="308"/>
      <c r="Q8" s="308"/>
      <c r="R8" s="308"/>
      <c r="S8" s="296"/>
      <c r="T8" s="308"/>
      <c r="U8" s="308"/>
      <c r="V8" s="308"/>
      <c r="W8" s="296"/>
      <c r="X8" s="308"/>
      <c r="Y8" s="296"/>
      <c r="Z8" s="296"/>
      <c r="AA8" s="308"/>
      <c r="AB8" s="308"/>
      <c r="AC8" s="308"/>
      <c r="AD8" s="308"/>
      <c r="AE8" s="262"/>
      <c r="AF8" s="262"/>
      <c r="AG8" s="336"/>
    </row>
    <row r="9" spans="1:33" ht="60">
      <c r="A9" s="335">
        <v>2</v>
      </c>
      <c r="B9" s="261" t="s">
        <v>372</v>
      </c>
      <c r="C9" s="557" t="s">
        <v>373</v>
      </c>
      <c r="D9" s="781" t="s">
        <v>690</v>
      </c>
      <c r="E9" s="781" t="s">
        <v>703</v>
      </c>
      <c r="F9" s="781" t="s">
        <v>703</v>
      </c>
      <c r="G9" s="781" t="s">
        <v>703</v>
      </c>
      <c r="H9" s="781" t="s">
        <v>690</v>
      </c>
      <c r="I9" s="781" t="s">
        <v>703</v>
      </c>
      <c r="J9" s="781" t="s">
        <v>703</v>
      </c>
      <c r="K9" s="784" t="s">
        <v>690</v>
      </c>
      <c r="L9" s="296"/>
      <c r="M9" s="308"/>
      <c r="N9" s="296"/>
      <c r="O9" s="296"/>
      <c r="P9" s="308"/>
      <c r="Q9" s="308"/>
      <c r="R9" s="308"/>
      <c r="S9" s="296"/>
      <c r="T9" s="308"/>
      <c r="U9" s="308"/>
      <c r="V9" s="308"/>
      <c r="W9" s="296"/>
      <c r="X9" s="308"/>
      <c r="Y9" s="296"/>
      <c r="Z9" s="296"/>
      <c r="AA9" s="308"/>
      <c r="AB9" s="308"/>
      <c r="AC9" s="308"/>
      <c r="AD9" s="308"/>
      <c r="AE9" s="262"/>
      <c r="AF9" s="262"/>
      <c r="AG9" s="337"/>
    </row>
    <row r="10" spans="1:33" ht="105">
      <c r="A10" s="335">
        <v>3</v>
      </c>
      <c r="B10" s="260" t="s">
        <v>374</v>
      </c>
      <c r="C10" s="557" t="s">
        <v>313</v>
      </c>
      <c r="D10" s="781" t="s">
        <v>690</v>
      </c>
      <c r="E10" s="781" t="s">
        <v>703</v>
      </c>
      <c r="F10" s="781" t="s">
        <v>703</v>
      </c>
      <c r="G10" s="781" t="s">
        <v>703</v>
      </c>
      <c r="H10" s="781" t="s">
        <v>690</v>
      </c>
      <c r="I10" s="781" t="s">
        <v>703</v>
      </c>
      <c r="J10" s="781" t="s">
        <v>703</v>
      </c>
      <c r="K10" s="784" t="s">
        <v>690</v>
      </c>
      <c r="L10" s="296"/>
      <c r="M10" s="308"/>
      <c r="N10" s="296"/>
      <c r="O10" s="296"/>
      <c r="P10" s="308"/>
      <c r="Q10" s="308"/>
      <c r="R10" s="308"/>
      <c r="S10" s="296"/>
      <c r="T10" s="308"/>
      <c r="U10" s="308"/>
      <c r="V10" s="308"/>
      <c r="W10" s="296"/>
      <c r="X10" s="308"/>
      <c r="Y10" s="296"/>
      <c r="Z10" s="338"/>
      <c r="AA10" s="308"/>
      <c r="AB10" s="308"/>
      <c r="AC10" s="308"/>
      <c r="AD10" s="308"/>
      <c r="AE10" s="262"/>
      <c r="AF10" s="262"/>
      <c r="AG10" s="336"/>
    </row>
    <row r="11" spans="1:33" ht="45">
      <c r="A11" s="335">
        <v>4</v>
      </c>
      <c r="B11" s="260" t="s">
        <v>375</v>
      </c>
      <c r="C11" s="557" t="s">
        <v>376</v>
      </c>
      <c r="D11" s="781" t="s">
        <v>690</v>
      </c>
      <c r="E11" s="781" t="s">
        <v>703</v>
      </c>
      <c r="F11" s="781" t="s">
        <v>703</v>
      </c>
      <c r="G11" s="781" t="s">
        <v>703</v>
      </c>
      <c r="H11" s="781" t="s">
        <v>690</v>
      </c>
      <c r="I11" s="781" t="s">
        <v>703</v>
      </c>
      <c r="J11" s="781" t="s">
        <v>703</v>
      </c>
      <c r="K11" s="784" t="s">
        <v>690</v>
      </c>
      <c r="L11" s="296"/>
      <c r="M11" s="308"/>
      <c r="N11" s="296"/>
      <c r="O11" s="296"/>
      <c r="P11" s="308"/>
      <c r="Q11" s="308"/>
      <c r="R11" s="308"/>
      <c r="S11" s="296"/>
      <c r="T11" s="308"/>
      <c r="U11" s="308"/>
      <c r="V11" s="308"/>
      <c r="W11" s="296"/>
      <c r="X11" s="308"/>
      <c r="Y11" s="296"/>
      <c r="Z11" s="296"/>
      <c r="AA11" s="308"/>
      <c r="AB11" s="308"/>
      <c r="AC11" s="308"/>
      <c r="AD11" s="308"/>
      <c r="AE11" s="262"/>
      <c r="AF11" s="262"/>
      <c r="AG11" s="336"/>
    </row>
    <row r="12" spans="1:33" ht="30">
      <c r="A12" s="335">
        <v>5</v>
      </c>
      <c r="B12" s="260" t="s">
        <v>315</v>
      </c>
      <c r="C12" s="557" t="s">
        <v>377</v>
      </c>
      <c r="D12" s="781" t="s">
        <v>690</v>
      </c>
      <c r="E12" s="781" t="s">
        <v>703</v>
      </c>
      <c r="F12" s="781" t="s">
        <v>703</v>
      </c>
      <c r="G12" s="781" t="s">
        <v>703</v>
      </c>
      <c r="H12" s="781" t="s">
        <v>690</v>
      </c>
      <c r="I12" s="781" t="s">
        <v>703</v>
      </c>
      <c r="J12" s="781" t="s">
        <v>703</v>
      </c>
      <c r="K12" s="784" t="s">
        <v>690</v>
      </c>
      <c r="L12" s="296"/>
      <c r="M12" s="308"/>
      <c r="N12" s="296"/>
      <c r="O12" s="296"/>
      <c r="P12" s="308"/>
      <c r="Q12" s="308"/>
      <c r="R12" s="308"/>
      <c r="S12" s="296"/>
      <c r="T12" s="308"/>
      <c r="U12" s="308"/>
      <c r="V12" s="308"/>
      <c r="W12" s="296"/>
      <c r="X12" s="308"/>
      <c r="Y12" s="296"/>
      <c r="Z12" s="296"/>
      <c r="AA12" s="308"/>
      <c r="AB12" s="308"/>
      <c r="AC12" s="308"/>
      <c r="AD12" s="308"/>
      <c r="AE12" s="262"/>
      <c r="AF12" s="262"/>
      <c r="AG12" s="336"/>
    </row>
    <row r="13" spans="1:33" ht="30">
      <c r="A13" s="335">
        <v>6</v>
      </c>
      <c r="B13" s="260" t="s">
        <v>316</v>
      </c>
      <c r="C13" s="557" t="s">
        <v>378</v>
      </c>
      <c r="D13" s="781" t="s">
        <v>690</v>
      </c>
      <c r="E13" s="781" t="s">
        <v>703</v>
      </c>
      <c r="F13" s="781" t="s">
        <v>703</v>
      </c>
      <c r="G13" s="781" t="s">
        <v>703</v>
      </c>
      <c r="H13" s="781" t="s">
        <v>690</v>
      </c>
      <c r="I13" s="781" t="s">
        <v>703</v>
      </c>
      <c r="J13" s="781" t="s">
        <v>703</v>
      </c>
      <c r="K13" s="784" t="s">
        <v>690</v>
      </c>
      <c r="L13" s="296"/>
      <c r="M13" s="308"/>
      <c r="N13" s="296"/>
      <c r="O13" s="296"/>
      <c r="P13" s="308"/>
      <c r="Q13" s="308"/>
      <c r="R13" s="308"/>
      <c r="S13" s="296"/>
      <c r="T13" s="308"/>
      <c r="U13" s="308"/>
      <c r="V13" s="308"/>
      <c r="W13" s="296"/>
      <c r="X13" s="308"/>
      <c r="Y13" s="296"/>
      <c r="Z13" s="296"/>
      <c r="AA13" s="308"/>
      <c r="AB13" s="308"/>
      <c r="AC13" s="308"/>
      <c r="AD13" s="308"/>
      <c r="AE13" s="262"/>
      <c r="AF13" s="262"/>
      <c r="AG13" s="336"/>
    </row>
    <row r="14" spans="1:33" ht="45">
      <c r="A14" s="335">
        <v>7</v>
      </c>
      <c r="B14" s="260" t="s">
        <v>317</v>
      </c>
      <c r="C14" s="557" t="s">
        <v>378</v>
      </c>
      <c r="D14" s="781" t="s">
        <v>690</v>
      </c>
      <c r="E14" s="781" t="s">
        <v>703</v>
      </c>
      <c r="F14" s="781" t="s">
        <v>703</v>
      </c>
      <c r="G14" s="781" t="s">
        <v>703</v>
      </c>
      <c r="H14" s="781" t="s">
        <v>690</v>
      </c>
      <c r="I14" s="781" t="s">
        <v>703</v>
      </c>
      <c r="J14" s="781" t="s">
        <v>703</v>
      </c>
      <c r="K14" s="784" t="s">
        <v>690</v>
      </c>
      <c r="L14" s="296"/>
      <c r="M14" s="308"/>
      <c r="N14" s="296"/>
      <c r="O14" s="296"/>
      <c r="P14" s="308"/>
      <c r="Q14" s="308"/>
      <c r="R14" s="308"/>
      <c r="S14" s="296"/>
      <c r="T14" s="308"/>
      <c r="U14" s="308"/>
      <c r="V14" s="308"/>
      <c r="W14" s="296"/>
      <c r="X14" s="308"/>
      <c r="Y14" s="296"/>
      <c r="Z14" s="296"/>
      <c r="AA14" s="308"/>
      <c r="AB14" s="308"/>
      <c r="AC14" s="308"/>
      <c r="AD14" s="308"/>
      <c r="AE14" s="262"/>
      <c r="AF14" s="262"/>
      <c r="AG14" s="336"/>
    </row>
    <row r="15" spans="1:33" ht="25.5" customHeight="1">
      <c r="A15" s="335">
        <v>8</v>
      </c>
      <c r="B15" s="260" t="s">
        <v>379</v>
      </c>
      <c r="C15" s="557" t="s">
        <v>319</v>
      </c>
      <c r="D15" s="781" t="s">
        <v>690</v>
      </c>
      <c r="E15" s="781" t="s">
        <v>703</v>
      </c>
      <c r="F15" s="781" t="s">
        <v>703</v>
      </c>
      <c r="G15" s="781" t="s">
        <v>703</v>
      </c>
      <c r="H15" s="781" t="s">
        <v>690</v>
      </c>
      <c r="I15" s="781" t="s">
        <v>703</v>
      </c>
      <c r="J15" s="781" t="s">
        <v>703</v>
      </c>
      <c r="K15" s="784" t="s">
        <v>690</v>
      </c>
      <c r="L15" s="296"/>
      <c r="M15" s="308"/>
      <c r="N15" s="296"/>
      <c r="O15" s="296"/>
      <c r="P15" s="308"/>
      <c r="Q15" s="308"/>
      <c r="R15" s="308"/>
      <c r="S15" s="296"/>
      <c r="T15" s="308"/>
      <c r="U15" s="308"/>
      <c r="V15" s="308"/>
      <c r="W15" s="296"/>
      <c r="X15" s="308"/>
      <c r="Y15" s="296"/>
      <c r="Z15" s="296"/>
      <c r="AA15" s="308"/>
      <c r="AB15" s="308"/>
      <c r="AC15" s="308"/>
      <c r="AD15" s="308"/>
      <c r="AE15" s="262"/>
      <c r="AF15" s="262"/>
      <c r="AG15" s="336"/>
    </row>
    <row r="16" spans="1:33" ht="105">
      <c r="A16" s="335">
        <v>9</v>
      </c>
      <c r="B16" s="260" t="s">
        <v>380</v>
      </c>
      <c r="C16" s="557" t="s">
        <v>381</v>
      </c>
      <c r="D16" s="781" t="s">
        <v>690</v>
      </c>
      <c r="E16" s="781" t="s">
        <v>703</v>
      </c>
      <c r="F16" s="781" t="s">
        <v>703</v>
      </c>
      <c r="G16" s="781" t="s">
        <v>703</v>
      </c>
      <c r="H16" s="781" t="s">
        <v>690</v>
      </c>
      <c r="I16" s="781" t="s">
        <v>703</v>
      </c>
      <c r="J16" s="781" t="s">
        <v>703</v>
      </c>
      <c r="K16" s="784" t="s">
        <v>690</v>
      </c>
      <c r="L16" s="296"/>
      <c r="M16" s="308"/>
      <c r="N16" s="296"/>
      <c r="O16" s="296"/>
      <c r="P16" s="308"/>
      <c r="Q16" s="308"/>
      <c r="R16" s="308"/>
      <c r="S16" s="296"/>
      <c r="T16" s="308"/>
      <c r="U16" s="308"/>
      <c r="V16" s="308"/>
      <c r="W16" s="296"/>
      <c r="X16" s="308"/>
      <c r="Y16" s="296"/>
      <c r="Z16" s="296"/>
      <c r="AA16" s="308"/>
      <c r="AB16" s="308"/>
      <c r="AC16" s="308"/>
      <c r="AD16" s="308"/>
      <c r="AE16" s="262"/>
      <c r="AF16" s="262"/>
      <c r="AG16" s="336"/>
    </row>
    <row r="17" spans="1:33" ht="60">
      <c r="A17" s="335">
        <v>10</v>
      </c>
      <c r="B17" s="260" t="s">
        <v>256</v>
      </c>
      <c r="C17" s="557" t="s">
        <v>382</v>
      </c>
      <c r="D17" s="781" t="s">
        <v>690</v>
      </c>
      <c r="E17" s="781" t="s">
        <v>703</v>
      </c>
      <c r="F17" s="781" t="s">
        <v>703</v>
      </c>
      <c r="G17" s="781" t="s">
        <v>703</v>
      </c>
      <c r="H17" s="781" t="s">
        <v>690</v>
      </c>
      <c r="I17" s="781" t="s">
        <v>703</v>
      </c>
      <c r="J17" s="781" t="s">
        <v>703</v>
      </c>
      <c r="K17" s="784" t="s">
        <v>690</v>
      </c>
      <c r="L17" s="296"/>
      <c r="M17" s="308"/>
      <c r="N17" s="296"/>
      <c r="O17" s="296"/>
      <c r="P17" s="308"/>
      <c r="Q17" s="308"/>
      <c r="R17" s="308"/>
      <c r="S17" s="296"/>
      <c r="T17" s="308"/>
      <c r="U17" s="308"/>
      <c r="V17" s="308"/>
      <c r="W17" s="296"/>
      <c r="X17" s="308"/>
      <c r="Y17" s="262"/>
      <c r="Z17" s="296"/>
      <c r="AA17" s="308"/>
      <c r="AB17" s="308"/>
      <c r="AC17" s="308"/>
      <c r="AD17" s="308"/>
      <c r="AE17" s="262"/>
      <c r="AF17" s="262"/>
      <c r="AG17" s="336"/>
    </row>
    <row r="18" spans="1:33" ht="15.75">
      <c r="A18" s="335"/>
      <c r="B18" s="261" t="s">
        <v>131</v>
      </c>
      <c r="C18" s="557"/>
      <c r="D18" s="781" t="s">
        <v>691</v>
      </c>
      <c r="E18" s="781" t="s">
        <v>703</v>
      </c>
      <c r="F18" s="781" t="s">
        <v>703</v>
      </c>
      <c r="G18" s="781" t="s">
        <v>703</v>
      </c>
      <c r="H18" s="781" t="s">
        <v>692</v>
      </c>
      <c r="I18" s="781" t="s">
        <v>703</v>
      </c>
      <c r="J18" s="781" t="s">
        <v>703</v>
      </c>
      <c r="K18" s="780" t="s">
        <v>693</v>
      </c>
      <c r="L18" s="296"/>
      <c r="M18" s="296"/>
      <c r="N18" s="296"/>
      <c r="O18" s="296"/>
      <c r="P18" s="296"/>
      <c r="Q18" s="296"/>
      <c r="R18" s="296"/>
      <c r="S18" s="296"/>
      <c r="T18" s="339"/>
      <c r="U18" s="340"/>
      <c r="V18" s="296"/>
      <c r="W18" s="296"/>
      <c r="X18" s="296"/>
      <c r="Y18" s="262"/>
      <c r="Z18" s="296"/>
      <c r="AA18" s="296"/>
      <c r="AB18" s="262"/>
      <c r="AC18" s="262"/>
      <c r="AD18" s="262"/>
      <c r="AE18" s="262"/>
      <c r="AF18" s="262"/>
      <c r="AG18" s="337"/>
    </row>
    <row r="19" spans="1:33" ht="15.75">
      <c r="A19" s="335"/>
      <c r="B19" s="261" t="s">
        <v>134</v>
      </c>
      <c r="C19" s="557"/>
      <c r="D19" s="781">
        <v>100021774</v>
      </c>
      <c r="E19" s="781" t="s">
        <v>703</v>
      </c>
      <c r="F19" s="781" t="s">
        <v>703</v>
      </c>
      <c r="G19" s="781" t="s">
        <v>703</v>
      </c>
      <c r="H19" s="781" t="s">
        <v>354</v>
      </c>
      <c r="I19" s="781" t="s">
        <v>703</v>
      </c>
      <c r="J19" s="781" t="s">
        <v>703</v>
      </c>
      <c r="K19" s="780" t="s">
        <v>356</v>
      </c>
      <c r="L19" s="296"/>
      <c r="M19" s="296"/>
      <c r="N19" s="296"/>
      <c r="O19" s="296"/>
      <c r="P19" s="296"/>
      <c r="Q19" s="296"/>
      <c r="R19" s="296"/>
      <c r="S19" s="296"/>
      <c r="T19" s="341"/>
      <c r="U19" s="341"/>
      <c r="V19" s="296"/>
      <c r="W19" s="296"/>
      <c r="X19" s="296"/>
      <c r="Y19" s="262"/>
      <c r="Z19" s="296"/>
      <c r="AA19" s="296"/>
      <c r="AB19" s="262"/>
      <c r="AC19" s="262"/>
      <c r="AD19" s="262"/>
      <c r="AE19" s="262"/>
      <c r="AF19" s="262"/>
      <c r="AG19" s="336"/>
    </row>
    <row r="20" spans="1:33" ht="15.75">
      <c r="A20" s="335"/>
      <c r="B20" s="261" t="s">
        <v>135</v>
      </c>
      <c r="C20" s="557"/>
      <c r="D20" s="1090">
        <v>17132191</v>
      </c>
      <c r="E20" s="781" t="s">
        <v>703</v>
      </c>
      <c r="F20" s="781" t="s">
        <v>703</v>
      </c>
      <c r="G20" s="781" t="s">
        <v>703</v>
      </c>
      <c r="H20" s="1090">
        <v>17132191</v>
      </c>
      <c r="I20" s="781" t="s">
        <v>703</v>
      </c>
      <c r="J20" s="781" t="s">
        <v>703</v>
      </c>
      <c r="K20" s="1091">
        <v>17132191</v>
      </c>
      <c r="L20" s="296"/>
      <c r="M20" s="296"/>
      <c r="N20" s="296"/>
      <c r="O20" s="296"/>
      <c r="P20" s="296"/>
      <c r="Q20" s="296"/>
      <c r="R20" s="296"/>
      <c r="S20" s="296"/>
      <c r="T20" s="342"/>
      <c r="U20" s="342"/>
      <c r="V20" s="296"/>
      <c r="W20" s="296"/>
      <c r="X20" s="296"/>
      <c r="Y20" s="262"/>
      <c r="Z20" s="296"/>
      <c r="AA20" s="296"/>
      <c r="AB20" s="262"/>
      <c r="AC20" s="262"/>
      <c r="AD20" s="262"/>
      <c r="AE20" s="262"/>
      <c r="AF20" s="262"/>
      <c r="AG20" s="336"/>
    </row>
    <row r="21" spans="1:33" ht="15.75">
      <c r="A21" s="335"/>
      <c r="B21" s="261" t="s">
        <v>136</v>
      </c>
      <c r="C21" s="557"/>
      <c r="D21" s="781" t="s">
        <v>694</v>
      </c>
      <c r="E21" s="781" t="s">
        <v>703</v>
      </c>
      <c r="F21" s="781" t="s">
        <v>703</v>
      </c>
      <c r="G21" s="781" t="s">
        <v>703</v>
      </c>
      <c r="H21" s="781" t="s">
        <v>695</v>
      </c>
      <c r="I21" s="781" t="s">
        <v>703</v>
      </c>
      <c r="J21" s="781" t="s">
        <v>703</v>
      </c>
      <c r="K21" s="780" t="s">
        <v>695</v>
      </c>
      <c r="L21" s="296"/>
      <c r="M21" s="296"/>
      <c r="N21" s="296"/>
      <c r="O21" s="296"/>
      <c r="P21" s="296"/>
      <c r="Q21" s="296"/>
      <c r="R21" s="296"/>
      <c r="S21" s="296"/>
      <c r="T21" s="339"/>
      <c r="U21" s="342"/>
      <c r="V21" s="296"/>
      <c r="W21" s="296"/>
      <c r="X21" s="296"/>
      <c r="Y21" s="262"/>
      <c r="Z21" s="296"/>
      <c r="AA21" s="296"/>
      <c r="AB21" s="262"/>
      <c r="AC21" s="262"/>
      <c r="AD21" s="262"/>
      <c r="AE21" s="262"/>
      <c r="AF21" s="262"/>
      <c r="AG21" s="336"/>
    </row>
    <row r="22" spans="1:33" ht="15.75">
      <c r="A22" s="343"/>
      <c r="B22" s="263" t="s">
        <v>141</v>
      </c>
      <c r="C22" s="558"/>
      <c r="D22" s="783" t="s">
        <v>282</v>
      </c>
      <c r="E22" s="781" t="s">
        <v>703</v>
      </c>
      <c r="F22" s="781" t="s">
        <v>703</v>
      </c>
      <c r="G22" s="781" t="s">
        <v>703</v>
      </c>
      <c r="H22" s="783" t="s">
        <v>282</v>
      </c>
      <c r="I22" s="781" t="s">
        <v>703</v>
      </c>
      <c r="J22" s="781" t="s">
        <v>703</v>
      </c>
      <c r="K22" s="783" t="s">
        <v>282</v>
      </c>
      <c r="L22" s="344"/>
      <c r="M22" s="296"/>
      <c r="N22" s="344"/>
      <c r="O22" s="344"/>
      <c r="P22" s="308"/>
      <c r="Q22" s="308"/>
      <c r="R22" s="308"/>
      <c r="S22" s="344"/>
      <c r="T22" s="308"/>
      <c r="U22" s="308"/>
      <c r="V22" s="308"/>
      <c r="W22" s="344"/>
      <c r="X22" s="308"/>
      <c r="Y22" s="344"/>
      <c r="Z22" s="344"/>
      <c r="AA22" s="308"/>
      <c r="AB22" s="308"/>
      <c r="AC22" s="308"/>
      <c r="AD22" s="308"/>
      <c r="AE22" s="344"/>
      <c r="AF22" s="344"/>
      <c r="AG22" s="345"/>
    </row>
    <row r="23" spans="1:33" s="348" customFormat="1" ht="15.75">
      <c r="A23" s="264"/>
      <c r="B23" s="321"/>
      <c r="C23" s="559"/>
      <c r="D23" s="346"/>
      <c r="E23" s="347"/>
      <c r="F23" s="347"/>
      <c r="G23" s="347"/>
      <c r="H23" s="346"/>
      <c r="I23" s="347"/>
      <c r="J23" s="347"/>
      <c r="K23" s="347"/>
      <c r="L23" s="346"/>
      <c r="M23" s="347"/>
      <c r="N23" s="347"/>
      <c r="O23" s="347"/>
      <c r="P23" s="347"/>
      <c r="Q23" s="347"/>
      <c r="R23" s="347"/>
      <c r="S23" s="347"/>
      <c r="T23" s="347"/>
      <c r="U23" s="347"/>
      <c r="V23" s="347"/>
      <c r="W23" s="347"/>
      <c r="X23" s="347"/>
      <c r="Y23" s="347"/>
      <c r="Z23" s="347"/>
      <c r="AA23" s="347"/>
      <c r="AB23" s="347"/>
      <c r="AC23" s="347"/>
      <c r="AD23" s="347"/>
      <c r="AE23" s="347"/>
      <c r="AF23" s="347"/>
      <c r="AG23" s="347"/>
    </row>
    <row r="24" spans="1:33" ht="24.75" customHeight="1">
      <c r="A24" s="322" t="s">
        <v>12</v>
      </c>
      <c r="B24" s="323" t="s">
        <v>312</v>
      </c>
      <c r="C24" s="560"/>
      <c r="D24" s="349"/>
      <c r="E24" s="349"/>
      <c r="F24" s="349"/>
      <c r="G24" s="349"/>
      <c r="H24" s="349"/>
      <c r="I24" s="349"/>
      <c r="J24" s="349"/>
      <c r="K24" s="349"/>
      <c r="L24" s="349"/>
      <c r="M24" s="349"/>
      <c r="N24" s="349"/>
      <c r="O24" s="349"/>
      <c r="P24" s="349"/>
      <c r="Q24" s="349"/>
      <c r="R24" s="349"/>
      <c r="S24" s="349"/>
      <c r="T24" s="350"/>
      <c r="U24" s="350"/>
      <c r="V24" s="350"/>
      <c r="W24" s="350"/>
      <c r="X24" s="350"/>
      <c r="Y24" s="350"/>
      <c r="Z24" s="350"/>
      <c r="AA24" s="350"/>
      <c r="AB24" s="350"/>
      <c r="AC24" s="350"/>
      <c r="AD24" s="350"/>
      <c r="AE24" s="350"/>
      <c r="AF24" s="350"/>
      <c r="AG24" s="349"/>
    </row>
    <row r="25" spans="1:33" ht="315">
      <c r="A25" s="351">
        <v>1</v>
      </c>
      <c r="B25" s="265" t="s">
        <v>383</v>
      </c>
      <c r="C25" s="561" t="s">
        <v>384</v>
      </c>
      <c r="D25" s="781" t="s">
        <v>703</v>
      </c>
      <c r="E25" s="1092" t="s">
        <v>690</v>
      </c>
      <c r="F25" s="781" t="s">
        <v>690</v>
      </c>
      <c r="G25" s="781" t="s">
        <v>690</v>
      </c>
      <c r="H25" s="781" t="s">
        <v>703</v>
      </c>
      <c r="I25" s="782" t="s">
        <v>690</v>
      </c>
      <c r="J25" s="780" t="s">
        <v>690</v>
      </c>
      <c r="K25" s="781" t="s">
        <v>703</v>
      </c>
      <c r="L25" s="308"/>
      <c r="M25" s="1144"/>
      <c r="N25" s="308"/>
      <c r="O25" s="308"/>
      <c r="P25" s="296"/>
      <c r="Q25" s="296"/>
      <c r="R25" s="296"/>
      <c r="S25" s="308"/>
      <c r="T25" s="296"/>
      <c r="U25" s="296"/>
      <c r="V25" s="296"/>
      <c r="W25" s="308"/>
      <c r="X25" s="296"/>
      <c r="Y25" s="308"/>
      <c r="Z25" s="308"/>
      <c r="AA25" s="296"/>
      <c r="AB25" s="296"/>
      <c r="AC25" s="296"/>
      <c r="AD25" s="296"/>
      <c r="AE25" s="266"/>
      <c r="AF25" s="266"/>
      <c r="AG25" s="267"/>
    </row>
    <row r="26" spans="1:33" ht="135">
      <c r="A26" s="352">
        <v>2</v>
      </c>
      <c r="B26" s="265" t="s">
        <v>385</v>
      </c>
      <c r="C26" s="561" t="s">
        <v>386</v>
      </c>
      <c r="D26" s="781" t="s">
        <v>703</v>
      </c>
      <c r="E26" s="780" t="s">
        <v>690</v>
      </c>
      <c r="F26" s="781" t="s">
        <v>690</v>
      </c>
      <c r="G26" s="781" t="s">
        <v>690</v>
      </c>
      <c r="H26" s="781" t="s">
        <v>703</v>
      </c>
      <c r="I26" s="782" t="s">
        <v>690</v>
      </c>
      <c r="J26" s="780" t="s">
        <v>690</v>
      </c>
      <c r="K26" s="781" t="s">
        <v>703</v>
      </c>
      <c r="L26" s="308"/>
      <c r="M26" s="1145"/>
      <c r="N26" s="308"/>
      <c r="O26" s="308"/>
      <c r="P26" s="296"/>
      <c r="Q26" s="296"/>
      <c r="R26" s="296"/>
      <c r="S26" s="308"/>
      <c r="T26" s="296"/>
      <c r="U26" s="296"/>
      <c r="V26" s="296"/>
      <c r="W26" s="308"/>
      <c r="X26" s="296"/>
      <c r="Y26" s="308"/>
      <c r="Z26" s="308"/>
      <c r="AA26" s="296"/>
      <c r="AB26" s="296"/>
      <c r="AC26" s="296"/>
      <c r="AD26" s="296"/>
      <c r="AE26" s="266"/>
      <c r="AF26" s="266"/>
      <c r="AG26" s="268"/>
    </row>
    <row r="27" spans="1:33" ht="60">
      <c r="A27" s="351">
        <v>3</v>
      </c>
      <c r="B27" s="269" t="s">
        <v>387</v>
      </c>
      <c r="C27" s="298" t="s">
        <v>388</v>
      </c>
      <c r="D27" s="781" t="s">
        <v>703</v>
      </c>
      <c r="E27" s="780" t="s">
        <v>690</v>
      </c>
      <c r="F27" s="781" t="s">
        <v>690</v>
      </c>
      <c r="G27" s="781" t="s">
        <v>690</v>
      </c>
      <c r="H27" s="781" t="s">
        <v>703</v>
      </c>
      <c r="I27" s="782" t="s">
        <v>690</v>
      </c>
      <c r="J27" s="780" t="s">
        <v>690</v>
      </c>
      <c r="K27" s="781" t="s">
        <v>703</v>
      </c>
      <c r="L27" s="308"/>
      <c r="M27" s="1145"/>
      <c r="N27" s="308"/>
      <c r="O27" s="308"/>
      <c r="P27" s="296"/>
      <c r="Q27" s="296"/>
      <c r="R27" s="296"/>
      <c r="S27" s="308"/>
      <c r="T27" s="296"/>
      <c r="U27" s="296"/>
      <c r="V27" s="296"/>
      <c r="W27" s="308"/>
      <c r="X27" s="296"/>
      <c r="Y27" s="308"/>
      <c r="Z27" s="308"/>
      <c r="AA27" s="296"/>
      <c r="AB27" s="296"/>
      <c r="AC27" s="296"/>
      <c r="AD27" s="296"/>
      <c r="AE27" s="297"/>
      <c r="AF27" s="297"/>
      <c r="AG27" s="324"/>
    </row>
    <row r="28" spans="1:33" ht="75">
      <c r="A28" s="351">
        <v>4</v>
      </c>
      <c r="B28" s="269" t="s">
        <v>314</v>
      </c>
      <c r="C28" s="298" t="s">
        <v>389</v>
      </c>
      <c r="D28" s="781" t="s">
        <v>703</v>
      </c>
      <c r="E28" s="780" t="s">
        <v>690</v>
      </c>
      <c r="F28" s="781" t="s">
        <v>690</v>
      </c>
      <c r="G28" s="781" t="s">
        <v>690</v>
      </c>
      <c r="H28" s="781" t="s">
        <v>703</v>
      </c>
      <c r="I28" s="782" t="s">
        <v>690</v>
      </c>
      <c r="J28" s="780" t="s">
        <v>690</v>
      </c>
      <c r="K28" s="781" t="s">
        <v>703</v>
      </c>
      <c r="L28" s="308"/>
      <c r="M28" s="1145"/>
      <c r="N28" s="308"/>
      <c r="O28" s="308"/>
      <c r="P28" s="296"/>
      <c r="Q28" s="296"/>
      <c r="R28" s="296"/>
      <c r="S28" s="308"/>
      <c r="T28" s="296"/>
      <c r="U28" s="296"/>
      <c r="V28" s="296"/>
      <c r="W28" s="308"/>
      <c r="X28" s="296"/>
      <c r="Y28" s="308"/>
      <c r="Z28" s="308"/>
      <c r="AA28" s="296"/>
      <c r="AB28" s="296"/>
      <c r="AC28" s="296"/>
      <c r="AD28" s="296"/>
      <c r="AE28" s="297"/>
      <c r="AF28" s="297"/>
      <c r="AG28" s="324"/>
    </row>
    <row r="29" spans="1:33" ht="45">
      <c r="A29" s="351">
        <v>5</v>
      </c>
      <c r="B29" s="269" t="s">
        <v>317</v>
      </c>
      <c r="C29" s="298" t="s">
        <v>378</v>
      </c>
      <c r="D29" s="781" t="s">
        <v>703</v>
      </c>
      <c r="E29" s="780" t="s">
        <v>690</v>
      </c>
      <c r="F29" s="781" t="s">
        <v>690</v>
      </c>
      <c r="G29" s="781" t="s">
        <v>690</v>
      </c>
      <c r="H29" s="781" t="s">
        <v>703</v>
      </c>
      <c r="I29" s="782" t="s">
        <v>690</v>
      </c>
      <c r="J29" s="780" t="s">
        <v>690</v>
      </c>
      <c r="K29" s="781" t="s">
        <v>703</v>
      </c>
      <c r="L29" s="308"/>
      <c r="M29" s="1145"/>
      <c r="N29" s="308"/>
      <c r="O29" s="308"/>
      <c r="P29" s="296"/>
      <c r="Q29" s="296"/>
      <c r="R29" s="296"/>
      <c r="S29" s="308"/>
      <c r="T29" s="296"/>
      <c r="U29" s="296"/>
      <c r="V29" s="296"/>
      <c r="W29" s="308"/>
      <c r="X29" s="296"/>
      <c r="Y29" s="308"/>
      <c r="Z29" s="308"/>
      <c r="AA29" s="296"/>
      <c r="AB29" s="296"/>
      <c r="AC29" s="296"/>
      <c r="AD29" s="296"/>
      <c r="AE29" s="266"/>
      <c r="AF29" s="266"/>
      <c r="AG29" s="267"/>
    </row>
    <row r="30" spans="1:33" ht="15.75">
      <c r="A30" s="351">
        <v>6</v>
      </c>
      <c r="B30" s="269" t="s">
        <v>318</v>
      </c>
      <c r="C30" s="298" t="s">
        <v>319</v>
      </c>
      <c r="D30" s="781" t="s">
        <v>703</v>
      </c>
      <c r="E30" s="780" t="s">
        <v>690</v>
      </c>
      <c r="F30" s="781" t="s">
        <v>690</v>
      </c>
      <c r="G30" s="781" t="s">
        <v>690</v>
      </c>
      <c r="H30" s="781" t="s">
        <v>703</v>
      </c>
      <c r="I30" s="782" t="s">
        <v>690</v>
      </c>
      <c r="J30" s="780" t="s">
        <v>690</v>
      </c>
      <c r="K30" s="781" t="s">
        <v>703</v>
      </c>
      <c r="L30" s="308"/>
      <c r="M30" s="1145"/>
      <c r="N30" s="308"/>
      <c r="O30" s="308"/>
      <c r="P30" s="296"/>
      <c r="Q30" s="296"/>
      <c r="R30" s="296"/>
      <c r="S30" s="308"/>
      <c r="T30" s="296"/>
      <c r="U30" s="296"/>
      <c r="V30" s="296"/>
      <c r="W30" s="308"/>
      <c r="X30" s="296"/>
      <c r="Y30" s="308"/>
      <c r="Z30" s="308"/>
      <c r="AA30" s="296"/>
      <c r="AB30" s="296"/>
      <c r="AC30" s="296"/>
      <c r="AD30" s="296"/>
      <c r="AE30" s="353"/>
      <c r="AF30" s="353"/>
      <c r="AG30" s="354"/>
    </row>
    <row r="31" spans="1:33" ht="105">
      <c r="A31" s="351">
        <v>7</v>
      </c>
      <c r="B31" s="269" t="s">
        <v>380</v>
      </c>
      <c r="C31" s="298" t="s">
        <v>381</v>
      </c>
      <c r="D31" s="781" t="s">
        <v>703</v>
      </c>
      <c r="E31" s="780" t="s">
        <v>690</v>
      </c>
      <c r="F31" s="781" t="s">
        <v>690</v>
      </c>
      <c r="G31" s="781" t="s">
        <v>690</v>
      </c>
      <c r="H31" s="781" t="s">
        <v>703</v>
      </c>
      <c r="I31" s="782" t="s">
        <v>690</v>
      </c>
      <c r="J31" s="780" t="s">
        <v>690</v>
      </c>
      <c r="K31" s="781" t="s">
        <v>703</v>
      </c>
      <c r="L31" s="308"/>
      <c r="M31" s="1145"/>
      <c r="N31" s="308"/>
      <c r="O31" s="308"/>
      <c r="P31" s="296"/>
      <c r="Q31" s="296"/>
      <c r="R31" s="296"/>
      <c r="S31" s="308"/>
      <c r="T31" s="296"/>
      <c r="U31" s="296"/>
      <c r="V31" s="296"/>
      <c r="W31" s="308"/>
      <c r="X31" s="296"/>
      <c r="Y31" s="308"/>
      <c r="Z31" s="308"/>
      <c r="AA31" s="296"/>
      <c r="AB31" s="296"/>
      <c r="AC31" s="296"/>
      <c r="AD31" s="296"/>
      <c r="AE31" s="355"/>
      <c r="AF31" s="355"/>
      <c r="AG31" s="356"/>
    </row>
    <row r="32" spans="1:33" ht="60">
      <c r="A32" s="1141">
        <v>8</v>
      </c>
      <c r="B32" s="269" t="s">
        <v>256</v>
      </c>
      <c r="C32" s="298" t="s">
        <v>390</v>
      </c>
      <c r="D32" s="781" t="s">
        <v>703</v>
      </c>
      <c r="E32" s="781" t="s">
        <v>690</v>
      </c>
      <c r="F32" s="781" t="s">
        <v>690</v>
      </c>
      <c r="G32" s="781" t="s">
        <v>690</v>
      </c>
      <c r="H32" s="781" t="s">
        <v>703</v>
      </c>
      <c r="I32" s="781" t="s">
        <v>690</v>
      </c>
      <c r="J32" s="1093" t="s">
        <v>690</v>
      </c>
      <c r="K32" s="781" t="s">
        <v>703</v>
      </c>
      <c r="L32" s="308"/>
      <c r="M32" s="1146"/>
      <c r="N32" s="308"/>
      <c r="O32" s="308"/>
      <c r="P32" s="358"/>
      <c r="Q32" s="357"/>
      <c r="R32" s="358"/>
      <c r="S32" s="308"/>
      <c r="T32" s="297"/>
      <c r="U32" s="297"/>
      <c r="V32" s="357"/>
      <c r="W32" s="308"/>
      <c r="X32" s="358"/>
      <c r="Y32" s="308"/>
      <c r="Z32" s="308"/>
      <c r="AA32" s="357"/>
      <c r="AB32" s="270"/>
      <c r="AC32" s="270"/>
      <c r="AD32" s="270"/>
      <c r="AE32" s="270"/>
      <c r="AF32" s="270"/>
      <c r="AG32" s="271"/>
    </row>
    <row r="33" spans="1:33" ht="15.75">
      <c r="A33" s="1142"/>
      <c r="B33" s="272" t="s">
        <v>131</v>
      </c>
      <c r="C33" s="298"/>
      <c r="D33" s="781" t="s">
        <v>703</v>
      </c>
      <c r="E33" s="781" t="s">
        <v>693</v>
      </c>
      <c r="F33" s="781" t="s">
        <v>696</v>
      </c>
      <c r="G33" s="781" t="s">
        <v>691</v>
      </c>
      <c r="H33" s="781" t="s">
        <v>703</v>
      </c>
      <c r="I33" s="781" t="s">
        <v>696</v>
      </c>
      <c r="J33" s="1093" t="s">
        <v>696</v>
      </c>
      <c r="K33" s="781" t="s">
        <v>703</v>
      </c>
      <c r="L33" s="360"/>
      <c r="M33" s="360"/>
      <c r="N33" s="340"/>
      <c r="O33" s="340"/>
      <c r="P33" s="340"/>
      <c r="Q33" s="340"/>
      <c r="R33" s="340"/>
      <c r="S33" s="340"/>
      <c r="T33" s="297"/>
      <c r="U33" s="297"/>
      <c r="V33" s="340"/>
      <c r="W33" s="340"/>
      <c r="X33" s="340"/>
      <c r="Y33" s="297"/>
      <c r="Z33" s="340"/>
      <c r="AA33" s="340"/>
      <c r="AB33" s="270"/>
      <c r="AC33" s="270"/>
      <c r="AD33" s="270"/>
      <c r="AE33" s="270"/>
      <c r="AF33" s="270"/>
      <c r="AG33" s="273"/>
    </row>
    <row r="34" spans="1:33" ht="15.75">
      <c r="A34" s="1142"/>
      <c r="B34" s="269" t="s">
        <v>132</v>
      </c>
      <c r="C34" s="298"/>
      <c r="D34" s="781" t="s">
        <v>703</v>
      </c>
      <c r="E34" s="781" t="s">
        <v>697</v>
      </c>
      <c r="F34" s="781" t="s">
        <v>352</v>
      </c>
      <c r="G34" s="781" t="s">
        <v>353</v>
      </c>
      <c r="H34" s="781" t="s">
        <v>703</v>
      </c>
      <c r="I34" s="781" t="s">
        <v>355</v>
      </c>
      <c r="J34" s="1093" t="s">
        <v>698</v>
      </c>
      <c r="K34" s="781" t="s">
        <v>703</v>
      </c>
      <c r="L34" s="360"/>
      <c r="M34" s="360"/>
      <c r="N34" s="340"/>
      <c r="O34" s="361"/>
      <c r="P34" s="340"/>
      <c r="Q34" s="340"/>
      <c r="R34" s="340"/>
      <c r="S34" s="340"/>
      <c r="T34" s="297"/>
      <c r="U34" s="297"/>
      <c r="V34" s="340"/>
      <c r="W34" s="340"/>
      <c r="X34" s="340"/>
      <c r="Y34" s="297"/>
      <c r="Z34" s="340"/>
      <c r="AA34" s="340"/>
      <c r="AB34" s="270"/>
      <c r="AC34" s="270"/>
      <c r="AD34" s="270"/>
      <c r="AE34" s="270"/>
      <c r="AF34" s="270"/>
      <c r="AG34" s="271"/>
    </row>
    <row r="35" spans="1:33" ht="15.75">
      <c r="A35" s="1142"/>
      <c r="B35" s="269" t="s">
        <v>133</v>
      </c>
      <c r="C35" s="298"/>
      <c r="D35" s="781" t="s">
        <v>703</v>
      </c>
      <c r="E35" s="1090" t="s">
        <v>699</v>
      </c>
      <c r="F35" s="781" t="s">
        <v>700</v>
      </c>
      <c r="G35" s="781" t="s">
        <v>695</v>
      </c>
      <c r="H35" s="781" t="s">
        <v>703</v>
      </c>
      <c r="I35" s="1094" t="s">
        <v>701</v>
      </c>
      <c r="J35" s="1094" t="s">
        <v>702</v>
      </c>
      <c r="K35" s="781" t="s">
        <v>703</v>
      </c>
      <c r="L35" s="362"/>
      <c r="M35" s="362"/>
      <c r="N35" s="362"/>
      <c r="O35" s="362"/>
      <c r="P35" s="362"/>
      <c r="Q35" s="363"/>
      <c r="R35" s="363"/>
      <c r="S35" s="363"/>
      <c r="T35" s="297"/>
      <c r="U35" s="297"/>
      <c r="V35" s="363"/>
      <c r="W35" s="363"/>
      <c r="X35" s="363"/>
      <c r="Y35" s="297"/>
      <c r="Z35" s="363"/>
      <c r="AA35" s="363"/>
      <c r="AB35" s="270"/>
      <c r="AC35" s="270"/>
      <c r="AD35" s="270"/>
      <c r="AE35" s="270"/>
      <c r="AF35" s="270"/>
      <c r="AG35" s="271"/>
    </row>
    <row r="36" spans="1:33" ht="15.75">
      <c r="A36" s="1143"/>
      <c r="B36" s="269" t="s">
        <v>138</v>
      </c>
      <c r="C36" s="298"/>
      <c r="D36" s="781" t="s">
        <v>703</v>
      </c>
      <c r="E36" s="1090">
        <v>17132191</v>
      </c>
      <c r="F36" s="1090">
        <v>17132192</v>
      </c>
      <c r="G36" s="1090">
        <v>17132191.199999999</v>
      </c>
      <c r="H36" s="781" t="s">
        <v>703</v>
      </c>
      <c r="I36" s="1090">
        <v>17132191</v>
      </c>
      <c r="J36" s="1095">
        <v>17132191</v>
      </c>
      <c r="K36" s="781" t="s">
        <v>703</v>
      </c>
      <c r="L36" s="365"/>
      <c r="M36" s="365"/>
      <c r="N36" s="364"/>
      <c r="O36" s="359"/>
      <c r="P36" s="366"/>
      <c r="Q36" s="366"/>
      <c r="R36" s="364"/>
      <c r="S36" s="364"/>
      <c r="T36" s="297"/>
      <c r="U36" s="297"/>
      <c r="V36" s="364"/>
      <c r="W36" s="364"/>
      <c r="X36" s="364"/>
      <c r="Y36" s="297"/>
      <c r="Z36" s="364"/>
      <c r="AA36" s="364"/>
      <c r="AB36" s="367"/>
      <c r="AC36" s="367"/>
      <c r="AD36" s="367"/>
      <c r="AE36" s="367"/>
      <c r="AF36" s="367"/>
      <c r="AG36" s="368"/>
    </row>
    <row r="37" spans="1:33" s="328" customFormat="1" ht="15.75">
      <c r="A37" s="322"/>
      <c r="B37" s="325" t="s">
        <v>142</v>
      </c>
      <c r="C37" s="562"/>
      <c r="D37" s="781" t="s">
        <v>703</v>
      </c>
      <c r="E37" s="783" t="s">
        <v>282</v>
      </c>
      <c r="F37" s="783" t="s">
        <v>282</v>
      </c>
      <c r="G37" s="783" t="s">
        <v>282</v>
      </c>
      <c r="H37" s="781" t="s">
        <v>703</v>
      </c>
      <c r="I37" s="783" t="s">
        <v>282</v>
      </c>
      <c r="J37" s="783" t="s">
        <v>282</v>
      </c>
      <c r="K37" s="781" t="s">
        <v>703</v>
      </c>
      <c r="L37" s="308"/>
      <c r="M37" s="308"/>
      <c r="N37" s="308"/>
      <c r="O37" s="308"/>
      <c r="P37" s="344"/>
      <c r="Q37" s="344"/>
      <c r="R37" s="344"/>
      <c r="S37" s="308"/>
      <c r="T37" s="344"/>
      <c r="U37" s="344"/>
      <c r="V37" s="344"/>
      <c r="W37" s="308"/>
      <c r="X37" s="344"/>
      <c r="Y37" s="308"/>
      <c r="Z37" s="308"/>
      <c r="AA37" s="344"/>
      <c r="AB37" s="344"/>
      <c r="AC37" s="344"/>
      <c r="AD37" s="344"/>
      <c r="AE37" s="326"/>
      <c r="AF37" s="326"/>
      <c r="AG37" s="327"/>
    </row>
    <row r="45" spans="1:33">
      <c r="D45" s="370"/>
    </row>
    <row r="46" spans="1:33">
      <c r="D46" s="370"/>
    </row>
  </sheetData>
  <sheetProtection algorithmName="SHA-512" hashValue="+ClwJnmmiF7Doadf5QV0T91fCbkpXkRKSfOP02vLWzfLn3S4agxw7pyancC2O08EfMTIHNEXzCWPgQJiqaMJYw==" saltValue="bBzQ221oNR55S8RpmTYSwQ==" spinCount="100000" sheet="1" objects="1" scenarios="1"/>
  <mergeCells count="2">
    <mergeCell ref="A32:A36"/>
    <mergeCell ref="M25:M32"/>
  </mergeCells>
  <conditionalFormatting sqref="Y22 AE22:AG22">
    <cfRule type="cellIs" dxfId="18577" priority="135" operator="equal">
      <formula>"NO CUMPLE"</formula>
    </cfRule>
    <cfRule type="cellIs" dxfId="18576" priority="136" operator="equal">
      <formula>"CUMPLE"</formula>
    </cfRule>
  </conditionalFormatting>
  <conditionalFormatting sqref="L22">
    <cfRule type="cellIs" dxfId="18575" priority="89" operator="equal">
      <formula>"NO CUMPLE"</formula>
    </cfRule>
    <cfRule type="cellIs" dxfId="18574" priority="90" operator="equal">
      <formula>"CUMPLE"</formula>
    </cfRule>
  </conditionalFormatting>
  <conditionalFormatting sqref="N22">
    <cfRule type="cellIs" dxfId="18573" priority="87" operator="equal">
      <formula>"NO CUMPLE"</formula>
    </cfRule>
    <cfRule type="cellIs" dxfId="18572" priority="88" operator="equal">
      <formula>"CUMPLE"</formula>
    </cfRule>
  </conditionalFormatting>
  <conditionalFormatting sqref="O22">
    <cfRule type="cellIs" dxfId="18571" priority="85" operator="equal">
      <formula>"NO CUMPLE"</formula>
    </cfRule>
    <cfRule type="cellIs" dxfId="18570" priority="86" operator="equal">
      <formula>"CUMPLE"</formula>
    </cfRule>
  </conditionalFormatting>
  <conditionalFormatting sqref="S22">
    <cfRule type="cellIs" dxfId="18569" priority="83" operator="equal">
      <formula>"NO CUMPLE"</formula>
    </cfRule>
    <cfRule type="cellIs" dxfId="18568" priority="84" operator="equal">
      <formula>"CUMPLE"</formula>
    </cfRule>
  </conditionalFormatting>
  <conditionalFormatting sqref="W22">
    <cfRule type="cellIs" dxfId="18567" priority="81" operator="equal">
      <formula>"NO CUMPLE"</formula>
    </cfRule>
    <cfRule type="cellIs" dxfId="18566" priority="82" operator="equal">
      <formula>"CUMPLE"</formula>
    </cfRule>
  </conditionalFormatting>
  <conditionalFormatting sqref="Z22">
    <cfRule type="cellIs" dxfId="18565" priority="79" operator="equal">
      <formula>"NO CUMPLE"</formula>
    </cfRule>
    <cfRule type="cellIs" dxfId="18564" priority="80" operator="equal">
      <formula>"CUMPLE"</formula>
    </cfRule>
  </conditionalFormatting>
  <conditionalFormatting sqref="AA37">
    <cfRule type="cellIs" dxfId="18563" priority="77" operator="equal">
      <formula>"NO CUMPLE"</formula>
    </cfRule>
    <cfRule type="cellIs" dxfId="18562" priority="78" operator="equal">
      <formula>"CUMPLE"</formula>
    </cfRule>
  </conditionalFormatting>
  <conditionalFormatting sqref="AB37">
    <cfRule type="cellIs" dxfId="18561" priority="75" operator="equal">
      <formula>"NO CUMPLE"</formula>
    </cfRule>
    <cfRule type="cellIs" dxfId="18560" priority="76" operator="equal">
      <formula>"CUMPLE"</formula>
    </cfRule>
  </conditionalFormatting>
  <conditionalFormatting sqref="AC37">
    <cfRule type="cellIs" dxfId="18559" priority="73" operator="equal">
      <formula>"NO CUMPLE"</formula>
    </cfRule>
    <cfRule type="cellIs" dxfId="18558" priority="74" operator="equal">
      <formula>"CUMPLE"</formula>
    </cfRule>
  </conditionalFormatting>
  <conditionalFormatting sqref="AD37">
    <cfRule type="cellIs" dxfId="18557" priority="71" operator="equal">
      <formula>"NO CUMPLE"</formula>
    </cfRule>
    <cfRule type="cellIs" dxfId="18556" priority="72" operator="equal">
      <formula>"CUMPLE"</formula>
    </cfRule>
  </conditionalFormatting>
  <conditionalFormatting sqref="P37">
    <cfRule type="cellIs" dxfId="18555" priority="55" operator="equal">
      <formula>"NO CUMPLE"</formula>
    </cfRule>
    <cfRule type="cellIs" dxfId="18554" priority="56" operator="equal">
      <formula>"CUMPLE"</formula>
    </cfRule>
  </conditionalFormatting>
  <conditionalFormatting sqref="Q37">
    <cfRule type="cellIs" dxfId="18553" priority="53" operator="equal">
      <formula>"NO CUMPLE"</formula>
    </cfRule>
    <cfRule type="cellIs" dxfId="18552" priority="54" operator="equal">
      <formula>"CUMPLE"</formula>
    </cfRule>
  </conditionalFormatting>
  <conditionalFormatting sqref="R37">
    <cfRule type="cellIs" dxfId="18551" priority="51" operator="equal">
      <formula>"NO CUMPLE"</formula>
    </cfRule>
    <cfRule type="cellIs" dxfId="18550" priority="52" operator="equal">
      <formula>"CUMPLE"</formula>
    </cfRule>
  </conditionalFormatting>
  <conditionalFormatting sqref="T37">
    <cfRule type="cellIs" dxfId="18549" priority="49" operator="equal">
      <formula>"NO CUMPLE"</formula>
    </cfRule>
    <cfRule type="cellIs" dxfId="18548" priority="50" operator="equal">
      <formula>"CUMPLE"</formula>
    </cfRule>
  </conditionalFormatting>
  <conditionalFormatting sqref="U37">
    <cfRule type="cellIs" dxfId="18547" priority="47" operator="equal">
      <formula>"NO CUMPLE"</formula>
    </cfRule>
    <cfRule type="cellIs" dxfId="18546" priority="48" operator="equal">
      <formula>"CUMPLE"</formula>
    </cfRule>
  </conditionalFormatting>
  <conditionalFormatting sqref="V37">
    <cfRule type="cellIs" dxfId="18545" priority="45" operator="equal">
      <formula>"NO CUMPLE"</formula>
    </cfRule>
    <cfRule type="cellIs" dxfId="18544" priority="46" operator="equal">
      <formula>"CUMPLE"</formula>
    </cfRule>
  </conditionalFormatting>
  <conditionalFormatting sqref="X37">
    <cfRule type="cellIs" dxfId="18543" priority="43" operator="equal">
      <formula>"NO CUMPLE"</formula>
    </cfRule>
    <cfRule type="cellIs" dxfId="18542" priority="44" operator="equal">
      <formula>"CUMPLE"</formula>
    </cfRule>
  </conditionalFormatting>
  <conditionalFormatting sqref="G22">
    <cfRule type="cellIs" dxfId="18541" priority="25" operator="equal">
      <formula>"NO CUMPLE"</formula>
    </cfRule>
    <cfRule type="cellIs" dxfId="18540" priority="26" operator="equal">
      <formula>"CUMPLE"</formula>
    </cfRule>
  </conditionalFormatting>
  <conditionalFormatting sqref="F22">
    <cfRule type="cellIs" dxfId="18539" priority="23" operator="equal">
      <formula>"NO CUMPLE"</formula>
    </cfRule>
    <cfRule type="cellIs" dxfId="18538" priority="24" operator="equal">
      <formula>"CUMPLE"</formula>
    </cfRule>
  </conditionalFormatting>
  <conditionalFormatting sqref="J37">
    <cfRule type="cellIs" dxfId="18537" priority="21" operator="equal">
      <formula>"NO CUMPLE"</formula>
    </cfRule>
    <cfRule type="cellIs" dxfId="18536" priority="22" operator="equal">
      <formula>"CUMPLE"</formula>
    </cfRule>
  </conditionalFormatting>
  <conditionalFormatting sqref="E37">
    <cfRule type="cellIs" dxfId="18535" priority="15" operator="equal">
      <formula>"NO CUMPLE"</formula>
    </cfRule>
    <cfRule type="cellIs" dxfId="18534" priority="16" operator="equal">
      <formula>"CUMPLE"</formula>
    </cfRule>
  </conditionalFormatting>
  <conditionalFormatting sqref="I37">
    <cfRule type="cellIs" dxfId="18533" priority="11" operator="equal">
      <formula>"NO CUMPLE"</formula>
    </cfRule>
    <cfRule type="cellIs" dxfId="18532" priority="12" operator="equal">
      <formula>"CUMPLE"</formula>
    </cfRule>
  </conditionalFormatting>
  <conditionalFormatting sqref="F37">
    <cfRule type="cellIs" dxfId="18531" priority="9" operator="equal">
      <formula>"NO CUMPLE"</formula>
    </cfRule>
    <cfRule type="cellIs" dxfId="18530" priority="10" operator="equal">
      <formula>"CUMPLE"</formula>
    </cfRule>
  </conditionalFormatting>
  <conditionalFormatting sqref="G37">
    <cfRule type="cellIs" dxfId="18529" priority="7" operator="equal">
      <formula>"NO CUMPLE"</formula>
    </cfRule>
    <cfRule type="cellIs" dxfId="18528" priority="8" operator="equal">
      <formula>"CUMPLE"</formula>
    </cfRule>
  </conditionalFormatting>
  <conditionalFormatting sqref="D22">
    <cfRule type="cellIs" dxfId="18527" priority="5" operator="equal">
      <formula>"NO CUMPLE"</formula>
    </cfRule>
    <cfRule type="cellIs" dxfId="18526" priority="6" operator="equal">
      <formula>"CUMPLE"</formula>
    </cfRule>
  </conditionalFormatting>
  <conditionalFormatting sqref="H22">
    <cfRule type="cellIs" dxfId="18525" priority="3" operator="equal">
      <formula>"NO CUMPLE"</formula>
    </cfRule>
    <cfRule type="cellIs" dxfId="18524" priority="4" operator="equal">
      <formula>"CUMPLE"</formula>
    </cfRule>
  </conditionalFormatting>
  <conditionalFormatting sqref="K22">
    <cfRule type="cellIs" dxfId="18523" priority="1" operator="equal">
      <formula>"NO CUMPLE"</formula>
    </cfRule>
    <cfRule type="cellIs" dxfId="18522" priority="2" operator="equal">
      <formula>"CUMPLE"</formula>
    </cfRule>
  </conditionalFormatting>
  <dataValidations count="1">
    <dataValidation type="list" allowBlank="1" showInputMessage="1" showErrorMessage="1" sqref="X37 T37:V37 AA37:AD37 D22 P37:R37 Y22:Z22 S22 K22:L22 N22:O22 W22 AE22:AG22 H22 E37:G37 I37:J37">
      <formula1>"CUMPLE,NO CUMPLE"</formula1>
    </dataValidation>
  </dataValidations>
  <printOptions horizontalCentered="1"/>
  <pageMargins left="0.39370078740157483" right="0.19685039370078741" top="0.39370078740157483" bottom="0.39370078740157483" header="0.31496062992125984" footer="0.31496062992125984"/>
  <pageSetup scale="10" orientation="portrait" horizontalDpi="300" verticalDpi="300" r:id="rId1"/>
  <rowBreaks count="1" manualBreakCount="1">
    <brk id="2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I667"/>
  <sheetViews>
    <sheetView topLeftCell="A75" zoomScale="70" zoomScaleNormal="70" workbookViewId="0">
      <selection activeCell="P162" sqref="P162"/>
    </sheetView>
  </sheetViews>
  <sheetFormatPr baseColWidth="10" defaultColWidth="11.42578125" defaultRowHeight="30" customHeight="1"/>
  <cols>
    <col min="1" max="1" width="6" style="37" customWidth="1"/>
    <col min="2" max="2" width="10.28515625" style="37" customWidth="1"/>
    <col min="3" max="3" width="27.85546875" style="26" customWidth="1"/>
    <col min="4" max="4" width="17" style="26" customWidth="1"/>
    <col min="5" max="5" width="28" style="38" customWidth="1"/>
    <col min="6" max="6" width="29.42578125" style="39" customWidth="1"/>
    <col min="7" max="7" width="19.28515625" style="39" customWidth="1"/>
    <col min="8" max="8" width="16.7109375" style="26" customWidth="1"/>
    <col min="9" max="9" width="18.28515625" style="26" customWidth="1"/>
    <col min="10" max="10" width="18.42578125" style="26" bestFit="1" customWidth="1"/>
    <col min="11" max="11" width="11.28515625" style="26" customWidth="1"/>
    <col min="12" max="12" width="18.42578125" style="26" customWidth="1"/>
    <col min="13" max="13" width="12" style="26" customWidth="1"/>
    <col min="14" max="14" width="24.7109375" style="26" customWidth="1"/>
    <col min="15" max="15" width="25.5703125" style="26" customWidth="1"/>
    <col min="16" max="16" width="39.5703125" style="26" customWidth="1"/>
    <col min="17" max="17" width="32.28515625" style="26" customWidth="1"/>
    <col min="18" max="18" width="24.42578125" style="26" customWidth="1"/>
    <col min="19" max="19" width="22.140625" style="26" customWidth="1"/>
    <col min="20" max="20" width="48.140625" style="26" customWidth="1"/>
    <col min="21" max="22" width="11.42578125" style="26"/>
    <col min="23" max="23" width="0" style="40" hidden="1" customWidth="1"/>
    <col min="24" max="24" width="39.5703125" style="40" hidden="1" customWidth="1"/>
    <col min="25" max="25" width="22.85546875" style="40" hidden="1" customWidth="1"/>
    <col min="26" max="26" width="32.42578125" style="40" hidden="1" customWidth="1"/>
    <col min="27" max="27" width="11.42578125" style="26"/>
    <col min="28" max="29" width="11.42578125" style="26" customWidth="1"/>
    <col min="30" max="30" width="35.140625" style="26" hidden="1" customWidth="1"/>
    <col min="31" max="31" width="23.5703125" style="26" hidden="1" customWidth="1"/>
    <col min="32" max="35" width="11.42578125" style="26" hidden="1" customWidth="1"/>
    <col min="36" max="36" width="11.42578125" style="26" customWidth="1"/>
    <col min="37" max="16384" width="11.42578125" style="26"/>
  </cols>
  <sheetData>
    <row r="1" spans="1:35" ht="39.950000000000003" customHeight="1">
      <c r="B1" s="1273" t="s">
        <v>62</v>
      </c>
      <c r="C1" s="1274"/>
      <c r="D1" s="1274"/>
      <c r="E1" s="1274"/>
      <c r="F1" s="1274"/>
      <c r="G1" s="1274"/>
      <c r="H1" s="1274"/>
      <c r="I1" s="1274"/>
      <c r="J1" s="1274"/>
      <c r="K1" s="1274"/>
      <c r="L1" s="1274"/>
      <c r="M1" s="1274"/>
      <c r="N1" s="1274"/>
      <c r="O1" s="1274"/>
      <c r="P1" s="1274"/>
      <c r="Q1" s="1274"/>
      <c r="R1" s="1274"/>
      <c r="S1" s="1275"/>
      <c r="W1" s="26"/>
      <c r="X1" s="26"/>
      <c r="Y1" s="26"/>
      <c r="Z1" s="26"/>
    </row>
    <row r="2" spans="1:35" s="29" customFormat="1" ht="12.75" customHeight="1">
      <c r="A2" s="27"/>
      <c r="B2" s="27"/>
      <c r="C2" s="28"/>
      <c r="D2" s="28"/>
      <c r="E2" s="28"/>
      <c r="F2" s="28"/>
      <c r="G2" s="28"/>
      <c r="H2" s="28"/>
      <c r="I2" s="26"/>
      <c r="J2" s="26"/>
      <c r="K2" s="26"/>
      <c r="L2" s="26"/>
      <c r="M2" s="26"/>
    </row>
    <row r="3" spans="1:35" s="29" customFormat="1" ht="199.5" customHeight="1">
      <c r="B3" s="1270" t="s">
        <v>391</v>
      </c>
      <c r="C3" s="1271"/>
      <c r="D3" s="1271"/>
      <c r="E3" s="1271"/>
      <c r="F3" s="1271"/>
      <c r="G3" s="1271"/>
      <c r="H3" s="1271"/>
      <c r="I3" s="1271"/>
      <c r="J3" s="1271"/>
      <c r="K3" s="1271"/>
      <c r="L3" s="1271"/>
      <c r="M3" s="1271"/>
      <c r="N3" s="1271"/>
      <c r="O3" s="1271"/>
      <c r="P3" s="1271"/>
      <c r="Q3" s="1271"/>
      <c r="R3" s="1271"/>
      <c r="S3" s="1272"/>
    </row>
    <row r="4" spans="1:35" s="29" customFormat="1" ht="12.75" customHeight="1">
      <c r="F4" s="1276"/>
      <c r="G4" s="1276"/>
      <c r="H4" s="1276"/>
      <c r="I4" s="1276"/>
      <c r="J4" s="1276"/>
      <c r="K4" s="1276"/>
      <c r="L4" s="1276"/>
      <c r="M4" s="1276"/>
      <c r="N4" s="1276"/>
      <c r="O4" s="26"/>
      <c r="P4" s="26"/>
    </row>
    <row r="5" spans="1:35" s="29" customFormat="1" ht="30.75" customHeight="1">
      <c r="F5" s="1277" t="s">
        <v>64</v>
      </c>
      <c r="G5" s="1278"/>
      <c r="H5" s="30" t="s">
        <v>65</v>
      </c>
      <c r="L5" s="1279" t="s">
        <v>32</v>
      </c>
      <c r="M5" s="1279"/>
      <c r="N5" s="1280" t="s">
        <v>0</v>
      </c>
      <c r="O5" s="1280"/>
      <c r="P5" s="467" t="s">
        <v>1</v>
      </c>
    </row>
    <row r="6" spans="1:35" s="29" customFormat="1" ht="18">
      <c r="F6" s="1281">
        <v>908526</v>
      </c>
      <c r="G6" s="1282"/>
      <c r="H6" s="274">
        <v>3</v>
      </c>
      <c r="L6" s="1279"/>
      <c r="M6" s="1279"/>
      <c r="N6" s="1283">
        <v>171321912</v>
      </c>
      <c r="O6" s="1283"/>
      <c r="P6" s="31">
        <f>+ROUND(N6/$F$6,0)</f>
        <v>189</v>
      </c>
    </row>
    <row r="7" spans="1:35" s="29" customFormat="1" ht="12.75" customHeight="1">
      <c r="A7" s="32"/>
      <c r="B7" s="32"/>
      <c r="C7" s="33"/>
      <c r="D7" s="34"/>
      <c r="E7" s="35"/>
      <c r="F7" s="26"/>
      <c r="G7" s="26"/>
      <c r="H7" s="26"/>
      <c r="I7" s="36"/>
      <c r="J7" s="26"/>
      <c r="K7" s="26"/>
      <c r="L7" s="26"/>
      <c r="M7" s="26"/>
    </row>
    <row r="8" spans="1:35" ht="15">
      <c r="W8" s="26"/>
      <c r="X8" s="26"/>
      <c r="Y8" s="26"/>
      <c r="Z8" s="26"/>
    </row>
    <row r="9" spans="1:35" ht="15">
      <c r="W9" s="26"/>
      <c r="X9" s="26"/>
      <c r="Y9" s="26"/>
      <c r="Z9" s="26"/>
    </row>
    <row r="10" spans="1:35" ht="74.25" customHeight="1">
      <c r="B10" s="96">
        <v>1</v>
      </c>
      <c r="C10" s="1201" t="s">
        <v>123</v>
      </c>
      <c r="D10" s="1202"/>
      <c r="E10" s="1203"/>
      <c r="F10" s="1204" t="str">
        <f>IFERROR(VLOOKUP(B10,LISTA_OFERENTES,2,FALSE)," ")</f>
        <v>Luis Carlos Parra Velásquez</v>
      </c>
      <c r="G10" s="1205"/>
      <c r="H10" s="1205"/>
      <c r="I10" s="1205"/>
      <c r="J10" s="1205"/>
      <c r="K10" s="1205"/>
      <c r="L10" s="1205"/>
      <c r="M10" s="1205"/>
      <c r="N10" s="1205"/>
      <c r="O10" s="1206"/>
      <c r="P10" s="1207" t="s">
        <v>101</v>
      </c>
      <c r="Q10" s="1208"/>
      <c r="R10" s="1209"/>
      <c r="S10" s="2">
        <f>5-(INT(COUNTBLANK(C13:C27))-10)</f>
        <v>4</v>
      </c>
      <c r="T10" s="3"/>
    </row>
    <row r="11" spans="1:35" s="131" customFormat="1" ht="33.75" customHeight="1">
      <c r="B11" s="1218" t="s">
        <v>45</v>
      </c>
      <c r="C11" s="1210" t="s">
        <v>15</v>
      </c>
      <c r="D11" s="1210" t="s">
        <v>16</v>
      </c>
      <c r="E11" s="1210" t="s">
        <v>283</v>
      </c>
      <c r="F11" s="1210" t="s">
        <v>284</v>
      </c>
      <c r="G11" s="1210" t="s">
        <v>285</v>
      </c>
      <c r="H11" s="1210" t="s">
        <v>286</v>
      </c>
      <c r="I11" s="1210" t="s">
        <v>287</v>
      </c>
      <c r="J11" s="1215" t="s">
        <v>52</v>
      </c>
      <c r="K11" s="1216"/>
      <c r="L11" s="1216"/>
      <c r="M11" s="1217"/>
      <c r="N11" s="1210" t="s">
        <v>77</v>
      </c>
      <c r="O11" s="1210" t="s">
        <v>78</v>
      </c>
      <c r="P11" s="132" t="s">
        <v>79</v>
      </c>
      <c r="Q11" s="132"/>
      <c r="R11" s="1210" t="s">
        <v>80</v>
      </c>
      <c r="S11" s="1210" t="s">
        <v>81</v>
      </c>
      <c r="T11" s="1210" t="s">
        <v>392</v>
      </c>
      <c r="U11" s="133"/>
      <c r="V11" s="133"/>
      <c r="W11" s="1284" t="s">
        <v>97</v>
      </c>
      <c r="X11" s="1285"/>
      <c r="Y11" s="1286"/>
      <c r="Z11" s="152" t="s">
        <v>98</v>
      </c>
    </row>
    <row r="12" spans="1:35" s="131" customFormat="1" ht="63" customHeight="1">
      <c r="B12" s="1219"/>
      <c r="C12" s="1211"/>
      <c r="D12" s="1211"/>
      <c r="E12" s="1211"/>
      <c r="F12" s="1211"/>
      <c r="G12" s="1211"/>
      <c r="H12" s="1211"/>
      <c r="I12" s="1211"/>
      <c r="J12" s="1212" t="s">
        <v>122</v>
      </c>
      <c r="K12" s="1213"/>
      <c r="L12" s="1213"/>
      <c r="M12" s="1214"/>
      <c r="N12" s="1211"/>
      <c r="O12" s="1211"/>
      <c r="P12" s="4" t="s">
        <v>13</v>
      </c>
      <c r="Q12" s="4" t="s">
        <v>82</v>
      </c>
      <c r="R12" s="1211"/>
      <c r="S12" s="1211"/>
      <c r="T12" s="1211"/>
      <c r="U12" s="133"/>
      <c r="V12" s="133"/>
      <c r="W12" s="371">
        <v>1</v>
      </c>
      <c r="X12" s="372" t="str">
        <f>IFERROR(VLOOKUP(W12,LISTA_OFERENTES,2,FALSE)," ")</f>
        <v>Luis Carlos Parra Velásquez</v>
      </c>
      <c r="Y12" s="372" t="str">
        <f t="shared" ref="Y12:Y27" ca="1" si="0">VLOOKUP(X12,BANDERA,2,FALSE)</f>
        <v>CUMPLE</v>
      </c>
      <c r="Z12" s="11" t="str">
        <f ca="1">IF(Y12="CUMPLE","H","NH")</f>
        <v>H</v>
      </c>
      <c r="AD12" s="372" t="str">
        <f>X12</f>
        <v>Luis Carlos Parra Velásquez</v>
      </c>
      <c r="AE12" s="85" t="str">
        <f ca="1">INDIRECT("T"&amp;AH12)</f>
        <v>CUMPLE</v>
      </c>
      <c r="AG12" s="11" t="s">
        <v>109</v>
      </c>
      <c r="AH12" s="84">
        <v>28</v>
      </c>
      <c r="AI12" s="83"/>
    </row>
    <row r="13" spans="1:35" s="6" customFormat="1" ht="36" customHeight="1">
      <c r="A13" s="10"/>
      <c r="B13" s="1181">
        <v>1</v>
      </c>
      <c r="C13" s="1226">
        <v>79</v>
      </c>
      <c r="D13" s="1226" t="s">
        <v>673</v>
      </c>
      <c r="E13" s="1226" t="s">
        <v>677</v>
      </c>
      <c r="F13" s="1226" t="s">
        <v>681</v>
      </c>
      <c r="G13" s="1238">
        <v>245.58</v>
      </c>
      <c r="H13" s="1241" t="s">
        <v>685</v>
      </c>
      <c r="I13" s="1244">
        <v>1</v>
      </c>
      <c r="J13" s="275" t="s">
        <v>282</v>
      </c>
      <c r="K13" s="130">
        <v>721015</v>
      </c>
      <c r="L13" s="275" t="s">
        <v>282</v>
      </c>
      <c r="M13" s="130">
        <v>721517</v>
      </c>
      <c r="N13" s="1247" t="s">
        <v>704</v>
      </c>
      <c r="O13" s="1247" t="s">
        <v>705</v>
      </c>
      <c r="P13" s="1250"/>
      <c r="Q13" s="1253" t="s">
        <v>706</v>
      </c>
      <c r="R13" s="1253" t="s">
        <v>707</v>
      </c>
      <c r="S13" s="1178">
        <f>IF(COUNTIF(J13:M15,"CUMPLE")&gt;=1,(G13*I13),0)* (IF(N13="PRESENTÓ CERTIFICADO",1,0))* (IF(O13="ACORDE A ITEM 5.2.1 (T.R.)",1,0) )* ( IF(OR(Q13="SIN OBSERVACIÓN", Q13="REQUERIMIENTOS SUBSANADOS"),1,0)) *(IF(OR(R13="NINGUNO", R13="CUMPLEN CON LO SOLICITADO"),1,0))</f>
        <v>245.58</v>
      </c>
      <c r="T13" s="1262" t="s">
        <v>708</v>
      </c>
      <c r="W13" s="371">
        <v>2</v>
      </c>
      <c r="X13" s="372" t="str">
        <f t="shared" ref="X13:X25" si="1">IFERROR(VLOOKUP(W13,LISTA_OFERENTES,2,FALSE)," ")</f>
        <v>Ka S.A.</v>
      </c>
      <c r="Y13" s="372" t="str">
        <f t="shared" ca="1" si="0"/>
        <v>CUMPLE</v>
      </c>
      <c r="Z13" s="11" t="str">
        <f t="shared" ref="Z13:Z25" ca="1" si="2">IF(Y13="CUMPLE","H","NH")</f>
        <v>H</v>
      </c>
      <c r="AD13" s="372" t="str">
        <f t="shared" ref="AD13:AD41" si="3">X13</f>
        <v>Ka S.A.</v>
      </c>
      <c r="AE13" s="85" t="str">
        <f t="shared" ref="AE13:AE41" ca="1" si="4">INDIRECT("T"&amp;AH13)</f>
        <v>CUMPLE</v>
      </c>
      <c r="AF13" s="8"/>
      <c r="AG13" s="11" t="s">
        <v>109</v>
      </c>
      <c r="AH13" s="84">
        <f>AH12+AI$13</f>
        <v>50</v>
      </c>
      <c r="AI13" s="1199">
        <v>22</v>
      </c>
    </row>
    <row r="14" spans="1:35" s="6" customFormat="1" ht="63" customHeight="1">
      <c r="A14" s="10"/>
      <c r="B14" s="1182"/>
      <c r="C14" s="1227"/>
      <c r="D14" s="1227"/>
      <c r="E14" s="1227"/>
      <c r="F14" s="1227"/>
      <c r="G14" s="1239"/>
      <c r="H14" s="1242"/>
      <c r="I14" s="1245"/>
      <c r="J14" s="275" t="s">
        <v>282</v>
      </c>
      <c r="K14" s="130">
        <v>721214</v>
      </c>
      <c r="L14" s="275" t="s">
        <v>686</v>
      </c>
      <c r="M14" s="130">
        <v>921217</v>
      </c>
      <c r="N14" s="1248"/>
      <c r="O14" s="1248"/>
      <c r="P14" s="1251"/>
      <c r="Q14" s="1254"/>
      <c r="R14" s="1254"/>
      <c r="S14" s="1179"/>
      <c r="T14" s="1263"/>
      <c r="W14" s="371">
        <v>3</v>
      </c>
      <c r="X14" s="372" t="str">
        <f t="shared" si="1"/>
        <v>Construcciones y valores construvalores S.A.S</v>
      </c>
      <c r="Y14" s="372" t="str">
        <f t="shared" ca="1" si="0"/>
        <v>CUMPLE</v>
      </c>
      <c r="Z14" s="11" t="str">
        <f t="shared" ca="1" si="2"/>
        <v>H</v>
      </c>
      <c r="AD14" s="372" t="str">
        <f t="shared" si="3"/>
        <v>Construcciones y valores construvalores S.A.S</v>
      </c>
      <c r="AE14" s="85" t="str">
        <f t="shared" ca="1" si="4"/>
        <v>CUMPLE</v>
      </c>
      <c r="AF14" s="8"/>
      <c r="AG14" s="11" t="s">
        <v>109</v>
      </c>
      <c r="AH14" s="84">
        <f>AH13+AI$13</f>
        <v>72</v>
      </c>
      <c r="AI14" s="1200"/>
    </row>
    <row r="15" spans="1:35" s="6" customFormat="1" ht="42.75" customHeight="1">
      <c r="A15" s="10"/>
      <c r="B15" s="1183"/>
      <c r="C15" s="1228"/>
      <c r="D15" s="1228"/>
      <c r="E15" s="1228"/>
      <c r="F15" s="1228"/>
      <c r="G15" s="1240"/>
      <c r="H15" s="1243"/>
      <c r="I15" s="1246"/>
      <c r="J15" s="275" t="s">
        <v>282</v>
      </c>
      <c r="K15" s="130">
        <v>721515</v>
      </c>
      <c r="L15" s="275"/>
      <c r="M15" s="130"/>
      <c r="N15" s="1249"/>
      <c r="O15" s="1249"/>
      <c r="P15" s="1252"/>
      <c r="Q15" s="1255"/>
      <c r="R15" s="1255"/>
      <c r="S15" s="1180"/>
      <c r="T15" s="1263"/>
      <c r="W15" s="371">
        <v>4</v>
      </c>
      <c r="X15" s="372" t="str">
        <f t="shared" si="1"/>
        <v>Enetel S.A.S</v>
      </c>
      <c r="Y15" s="372" t="str">
        <f t="shared" ca="1" si="0"/>
        <v>CUMPLE</v>
      </c>
      <c r="Z15" s="11" t="str">
        <f t="shared" ca="1" si="2"/>
        <v>H</v>
      </c>
      <c r="AD15" s="372" t="str">
        <f t="shared" si="3"/>
        <v>Enetel S.A.S</v>
      </c>
      <c r="AE15" s="85" t="str">
        <f t="shared" ca="1" si="4"/>
        <v>CUMPLE</v>
      </c>
      <c r="AF15" s="8"/>
      <c r="AG15" s="11" t="s">
        <v>109</v>
      </c>
      <c r="AH15" s="84">
        <f>AH14+AI$13</f>
        <v>94</v>
      </c>
      <c r="AI15" s="1200"/>
    </row>
    <row r="16" spans="1:35" s="6" customFormat="1" ht="48" customHeight="1">
      <c r="A16" s="10"/>
      <c r="B16" s="1181">
        <v>2</v>
      </c>
      <c r="C16" s="1223">
        <v>49</v>
      </c>
      <c r="D16" s="1223" t="s">
        <v>674</v>
      </c>
      <c r="E16" s="1223" t="s">
        <v>678</v>
      </c>
      <c r="F16" s="1223" t="s">
        <v>682</v>
      </c>
      <c r="G16" s="1256">
        <v>677.76</v>
      </c>
      <c r="H16" s="1241" t="s">
        <v>685</v>
      </c>
      <c r="I16" s="1244">
        <v>1</v>
      </c>
      <c r="J16" s="275" t="s">
        <v>282</v>
      </c>
      <c r="K16" s="130">
        <f>+$K$13</f>
        <v>721015</v>
      </c>
      <c r="L16" s="275" t="s">
        <v>282</v>
      </c>
      <c r="M16" s="130">
        <f>+$M$13</f>
        <v>721517</v>
      </c>
      <c r="N16" s="1247" t="s">
        <v>704</v>
      </c>
      <c r="O16" s="1247" t="s">
        <v>705</v>
      </c>
      <c r="P16" s="1250"/>
      <c r="Q16" s="1253" t="s">
        <v>706</v>
      </c>
      <c r="R16" s="1253" t="s">
        <v>707</v>
      </c>
      <c r="S16" s="1178">
        <f t="shared" ref="S16" si="5">IF(COUNTIF(J16:M18,"CUMPLE")&gt;=1,(G16*I16),0)* (IF(N16="PRESENTÓ CERTIFICADO",1,0))* (IF(O16="ACORDE A ITEM 5.2.1 (T.R.)",1,0) )* ( IF(OR(Q16="SIN OBSERVACIÓN", Q16="REQUERIMIENTOS SUBSANADOS"),1,0)) *(IF(OR(R16="NINGUNO", R16="CUMPLEN CON LO SOLICITADO"),1,0))</f>
        <v>677.76</v>
      </c>
      <c r="T16" s="1263"/>
      <c r="W16" s="371">
        <v>5</v>
      </c>
      <c r="X16" s="372" t="str">
        <f t="shared" si="1"/>
        <v>Eduar Alfonso Montiel Peralta</v>
      </c>
      <c r="Y16" s="372" t="str">
        <f t="shared" ca="1" si="0"/>
        <v>CUMPLE</v>
      </c>
      <c r="Z16" s="11" t="str">
        <f t="shared" ca="1" si="2"/>
        <v>H</v>
      </c>
      <c r="AD16" s="372" t="str">
        <f t="shared" si="3"/>
        <v>Eduar Alfonso Montiel Peralta</v>
      </c>
      <c r="AE16" s="85" t="str">
        <f t="shared" ca="1" si="4"/>
        <v>CUMPLE</v>
      </c>
      <c r="AF16" s="8"/>
      <c r="AG16" s="11" t="s">
        <v>109</v>
      </c>
      <c r="AH16" s="84">
        <f>AH15+AI$13</f>
        <v>116</v>
      </c>
      <c r="AI16" s="1200"/>
    </row>
    <row r="17" spans="1:35" s="6" customFormat="1" ht="50.25" customHeight="1">
      <c r="A17" s="10"/>
      <c r="B17" s="1182"/>
      <c r="C17" s="1224"/>
      <c r="D17" s="1224"/>
      <c r="E17" s="1224"/>
      <c r="F17" s="1224"/>
      <c r="G17" s="1257"/>
      <c r="H17" s="1242"/>
      <c r="I17" s="1245"/>
      <c r="J17" s="275" t="s">
        <v>282</v>
      </c>
      <c r="K17" s="130">
        <f>+$K$14</f>
        <v>721214</v>
      </c>
      <c r="L17" s="275" t="s">
        <v>282</v>
      </c>
      <c r="M17" s="130">
        <f>+$M$14</f>
        <v>921217</v>
      </c>
      <c r="N17" s="1248"/>
      <c r="O17" s="1248"/>
      <c r="P17" s="1251"/>
      <c r="Q17" s="1254"/>
      <c r="R17" s="1254"/>
      <c r="S17" s="1179"/>
      <c r="T17" s="1263"/>
      <c r="W17" s="371">
        <v>6</v>
      </c>
      <c r="X17" s="372" t="str">
        <f t="shared" si="1"/>
        <v>Equipos e ingeniería del caribe S.A.S</v>
      </c>
      <c r="Y17" s="372" t="str">
        <f t="shared" ca="1" si="0"/>
        <v>CUMPLE</v>
      </c>
      <c r="Z17" s="11" t="str">
        <f t="shared" ca="1" si="2"/>
        <v>H</v>
      </c>
      <c r="AD17" s="372" t="str">
        <f t="shared" si="3"/>
        <v>Equipos e ingeniería del caribe S.A.S</v>
      </c>
      <c r="AE17" s="85" t="str">
        <f t="shared" ca="1" si="4"/>
        <v>CUMPLE</v>
      </c>
      <c r="AF17" s="8"/>
      <c r="AG17" s="11" t="s">
        <v>109</v>
      </c>
      <c r="AH17" s="84">
        <f>AH16+AI$13</f>
        <v>138</v>
      </c>
      <c r="AI17" s="1200"/>
    </row>
    <row r="18" spans="1:35" s="6" customFormat="1" ht="57.75" customHeight="1">
      <c r="A18" s="10"/>
      <c r="B18" s="1183"/>
      <c r="C18" s="1225"/>
      <c r="D18" s="1225"/>
      <c r="E18" s="1225"/>
      <c r="F18" s="1225"/>
      <c r="G18" s="1258"/>
      <c r="H18" s="1243"/>
      <c r="I18" s="1246"/>
      <c r="J18" s="275" t="s">
        <v>282</v>
      </c>
      <c r="K18" s="130">
        <f>+$K$15</f>
        <v>721515</v>
      </c>
      <c r="L18" s="275"/>
      <c r="M18" s="130"/>
      <c r="N18" s="1249"/>
      <c r="O18" s="1249"/>
      <c r="P18" s="1252"/>
      <c r="Q18" s="1255"/>
      <c r="R18" s="1255"/>
      <c r="S18" s="1180"/>
      <c r="T18" s="1263"/>
      <c r="W18" s="371">
        <v>7</v>
      </c>
      <c r="X18" s="372" t="str">
        <f t="shared" si="1"/>
        <v>WILLIAMS.CO SAS</v>
      </c>
      <c r="Y18" s="372" t="str">
        <f t="shared" ca="1" si="0"/>
        <v>CUMPLE</v>
      </c>
      <c r="Z18" s="11" t="str">
        <f t="shared" ca="1" si="2"/>
        <v>H</v>
      </c>
      <c r="AD18" s="372" t="str">
        <f t="shared" si="3"/>
        <v>WILLIAMS.CO SAS</v>
      </c>
      <c r="AE18" s="85" t="str">
        <f t="shared" ca="1" si="4"/>
        <v>CUMPLE</v>
      </c>
      <c r="AF18" s="89"/>
      <c r="AG18" s="11" t="s">
        <v>109</v>
      </c>
      <c r="AH18" s="84">
        <f t="shared" ref="AH18:AH26" si="6">AH17+AI$13</f>
        <v>160</v>
      </c>
      <c r="AI18" s="1200"/>
    </row>
    <row r="19" spans="1:35" s="6" customFormat="1" ht="24.95" customHeight="1">
      <c r="A19" s="10"/>
      <c r="B19" s="1181">
        <v>3</v>
      </c>
      <c r="C19" s="1226">
        <v>68</v>
      </c>
      <c r="D19" s="1226" t="s">
        <v>675</v>
      </c>
      <c r="E19" s="1226" t="s">
        <v>679</v>
      </c>
      <c r="F19" s="1226" t="s">
        <v>683</v>
      </c>
      <c r="G19" s="1238">
        <v>581.32000000000005</v>
      </c>
      <c r="H19" s="1241" t="s">
        <v>685</v>
      </c>
      <c r="I19" s="1244">
        <v>1</v>
      </c>
      <c r="J19" s="275" t="s">
        <v>282</v>
      </c>
      <c r="K19" s="130">
        <f>+$K$13</f>
        <v>721015</v>
      </c>
      <c r="L19" s="275" t="s">
        <v>282</v>
      </c>
      <c r="M19" s="130">
        <f>+$M$13</f>
        <v>721517</v>
      </c>
      <c r="N19" s="1247" t="s">
        <v>704</v>
      </c>
      <c r="O19" s="1247" t="s">
        <v>705</v>
      </c>
      <c r="P19" s="1250"/>
      <c r="Q19" s="1253" t="s">
        <v>706</v>
      </c>
      <c r="R19" s="1253" t="s">
        <v>707</v>
      </c>
      <c r="S19" s="1178">
        <f t="shared" ref="S19" si="7">IF(COUNTIF(J19:M21,"CUMPLE")&gt;=1,(G19*I19),0)* (IF(N19="PRESENTÓ CERTIFICADO",1,0))* (IF(O19="ACORDE A ITEM 5.2.1 (T.R.)",1,0) )* ( IF(OR(Q19="SIN OBSERVACIÓN", Q19="REQUERIMIENTOS SUBSANADOS"),1,0)) *(IF(OR(R19="NINGUNO", R19="CUMPLEN CON LO SOLICITADO"),1,0))</f>
        <v>581.32000000000005</v>
      </c>
      <c r="T19" s="1263"/>
      <c r="W19" s="371">
        <v>8</v>
      </c>
      <c r="X19" s="372" t="str">
        <f t="shared" si="1"/>
        <v>Luis Enrique Oyola Quintero</v>
      </c>
      <c r="Y19" s="372" t="str">
        <f t="shared" ca="1" si="0"/>
        <v>CUMPLE</v>
      </c>
      <c r="Z19" s="11" t="str">
        <f t="shared" ca="1" si="2"/>
        <v>H</v>
      </c>
      <c r="AD19" s="372" t="str">
        <f t="shared" si="3"/>
        <v>Luis Enrique Oyola Quintero</v>
      </c>
      <c r="AE19" s="85" t="str">
        <f t="shared" ca="1" si="4"/>
        <v>CUMPLE</v>
      </c>
      <c r="AF19" s="89"/>
      <c r="AG19" s="11" t="s">
        <v>109</v>
      </c>
      <c r="AH19" s="84">
        <f t="shared" si="6"/>
        <v>182</v>
      </c>
      <c r="AI19" s="1200"/>
    </row>
    <row r="20" spans="1:35" s="6" customFormat="1" ht="55.5" customHeight="1">
      <c r="A20" s="10"/>
      <c r="B20" s="1182"/>
      <c r="C20" s="1227"/>
      <c r="D20" s="1227"/>
      <c r="E20" s="1227"/>
      <c r="F20" s="1227"/>
      <c r="G20" s="1239"/>
      <c r="H20" s="1242"/>
      <c r="I20" s="1245"/>
      <c r="J20" s="275" t="s">
        <v>282</v>
      </c>
      <c r="K20" s="130">
        <f>+$K$14</f>
        <v>721214</v>
      </c>
      <c r="L20" s="275" t="s">
        <v>686</v>
      </c>
      <c r="M20" s="130">
        <f>+$M$14</f>
        <v>921217</v>
      </c>
      <c r="N20" s="1248"/>
      <c r="O20" s="1248"/>
      <c r="P20" s="1251"/>
      <c r="Q20" s="1254"/>
      <c r="R20" s="1254"/>
      <c r="S20" s="1179"/>
      <c r="T20" s="1263"/>
      <c r="W20" s="371">
        <v>9</v>
      </c>
      <c r="X20" s="372" t="str">
        <f t="shared" si="1"/>
        <v>O9</v>
      </c>
      <c r="Y20" s="372" t="str">
        <f t="shared" ca="1" si="0"/>
        <v>NO CUMPLE</v>
      </c>
      <c r="Z20" s="11" t="str">
        <f t="shared" ca="1" si="2"/>
        <v>NH</v>
      </c>
      <c r="AD20" s="372" t="str">
        <f t="shared" si="3"/>
        <v>O9</v>
      </c>
      <c r="AE20" s="85" t="str">
        <f t="shared" ca="1" si="4"/>
        <v>NO CUMPLE</v>
      </c>
      <c r="AF20" s="89"/>
      <c r="AG20" s="11" t="s">
        <v>109</v>
      </c>
      <c r="AH20" s="84">
        <f t="shared" si="6"/>
        <v>204</v>
      </c>
      <c r="AI20" s="1200"/>
    </row>
    <row r="21" spans="1:35" s="6" customFormat="1" ht="55.5" customHeight="1">
      <c r="A21" s="10"/>
      <c r="B21" s="1183"/>
      <c r="C21" s="1228"/>
      <c r="D21" s="1228"/>
      <c r="E21" s="1228"/>
      <c r="F21" s="1228"/>
      <c r="G21" s="1240"/>
      <c r="H21" s="1243"/>
      <c r="I21" s="1246"/>
      <c r="J21" s="275" t="s">
        <v>282</v>
      </c>
      <c r="K21" s="130">
        <f>+$K$15</f>
        <v>721515</v>
      </c>
      <c r="L21" s="275"/>
      <c r="M21" s="130"/>
      <c r="N21" s="1249"/>
      <c r="O21" s="1249"/>
      <c r="P21" s="1252"/>
      <c r="Q21" s="1255"/>
      <c r="R21" s="1255"/>
      <c r="S21" s="1180"/>
      <c r="T21" s="1263"/>
      <c r="W21" s="371">
        <v>10</v>
      </c>
      <c r="X21" s="372" t="str">
        <f t="shared" si="1"/>
        <v>O10</v>
      </c>
      <c r="Y21" s="372" t="str">
        <f t="shared" ca="1" si="0"/>
        <v>NO CUMPLE</v>
      </c>
      <c r="Z21" s="11" t="str">
        <f t="shared" ca="1" si="2"/>
        <v>NH</v>
      </c>
      <c r="AD21" s="372" t="str">
        <f t="shared" si="3"/>
        <v>O10</v>
      </c>
      <c r="AE21" s="85" t="str">
        <f t="shared" ca="1" si="4"/>
        <v>NO CUMPLE</v>
      </c>
      <c r="AF21" s="89"/>
      <c r="AG21" s="11" t="s">
        <v>109</v>
      </c>
      <c r="AH21" s="84">
        <f t="shared" si="6"/>
        <v>226</v>
      </c>
      <c r="AI21" s="1200"/>
    </row>
    <row r="22" spans="1:35" s="6" customFormat="1" ht="42" customHeight="1">
      <c r="A22" s="10"/>
      <c r="B22" s="1181">
        <v>4</v>
      </c>
      <c r="C22" s="1223">
        <v>83</v>
      </c>
      <c r="D22" s="1223" t="s">
        <v>676</v>
      </c>
      <c r="E22" s="1223" t="s">
        <v>680</v>
      </c>
      <c r="F22" s="1223" t="s">
        <v>684</v>
      </c>
      <c r="G22" s="1256">
        <v>503.73</v>
      </c>
      <c r="H22" s="1241" t="s">
        <v>685</v>
      </c>
      <c r="I22" s="1244">
        <v>1</v>
      </c>
      <c r="J22" s="275" t="s">
        <v>282</v>
      </c>
      <c r="K22" s="130">
        <f>+$K$13</f>
        <v>721015</v>
      </c>
      <c r="L22" s="275" t="s">
        <v>282</v>
      </c>
      <c r="M22" s="130">
        <f>+$M$13</f>
        <v>721517</v>
      </c>
      <c r="N22" s="1247" t="s">
        <v>704</v>
      </c>
      <c r="O22" s="1247" t="s">
        <v>705</v>
      </c>
      <c r="P22" s="1250"/>
      <c r="Q22" s="1253" t="s">
        <v>706</v>
      </c>
      <c r="R22" s="1253" t="s">
        <v>707</v>
      </c>
      <c r="S22" s="1178">
        <f t="shared" ref="S22" si="8">IF(COUNTIF(J22:M24,"CUMPLE")&gt;=1,(G22*I22),0)* (IF(N22="PRESENTÓ CERTIFICADO",1,0))* (IF(O22="ACORDE A ITEM 5.2.1 (T.R.)",1,0) )* ( IF(OR(Q22="SIN OBSERVACIÓN", Q22="REQUERIMIENTOS SUBSANADOS"),1,0)) *(IF(OR(R22="NINGUNO", R22="CUMPLEN CON LO SOLICITADO"),1,0))</f>
        <v>503.73</v>
      </c>
      <c r="T22" s="1263"/>
      <c r="W22" s="371">
        <v>11</v>
      </c>
      <c r="X22" s="372" t="str">
        <f t="shared" si="1"/>
        <v>O11</v>
      </c>
      <c r="Y22" s="372" t="str">
        <f t="shared" ca="1" si="0"/>
        <v>NO CUMPLE</v>
      </c>
      <c r="Z22" s="11" t="str">
        <f t="shared" ca="1" si="2"/>
        <v>NH</v>
      </c>
      <c r="AD22" s="372" t="str">
        <f t="shared" si="3"/>
        <v>O11</v>
      </c>
      <c r="AE22" s="85" t="str">
        <f t="shared" ca="1" si="4"/>
        <v>NO CUMPLE</v>
      </c>
      <c r="AF22" s="89"/>
      <c r="AG22" s="11" t="s">
        <v>109</v>
      </c>
      <c r="AH22" s="84">
        <f t="shared" si="6"/>
        <v>248</v>
      </c>
      <c r="AI22" s="1200"/>
    </row>
    <row r="23" spans="1:35" s="6" customFormat="1" ht="44.25" customHeight="1">
      <c r="A23" s="10"/>
      <c r="B23" s="1182"/>
      <c r="C23" s="1224"/>
      <c r="D23" s="1224"/>
      <c r="E23" s="1224"/>
      <c r="F23" s="1224"/>
      <c r="G23" s="1257"/>
      <c r="H23" s="1242"/>
      <c r="I23" s="1245"/>
      <c r="J23" s="275" t="s">
        <v>282</v>
      </c>
      <c r="K23" s="130">
        <f>+$K$14</f>
        <v>721214</v>
      </c>
      <c r="L23" s="275" t="s">
        <v>686</v>
      </c>
      <c r="M23" s="130">
        <f>+$M$14</f>
        <v>921217</v>
      </c>
      <c r="N23" s="1248"/>
      <c r="O23" s="1248"/>
      <c r="P23" s="1251"/>
      <c r="Q23" s="1254"/>
      <c r="R23" s="1254"/>
      <c r="S23" s="1179"/>
      <c r="T23" s="1263"/>
      <c r="W23" s="371">
        <v>12</v>
      </c>
      <c r="X23" s="372" t="str">
        <f t="shared" si="1"/>
        <v>O12</v>
      </c>
      <c r="Y23" s="372" t="str">
        <f t="shared" ca="1" si="0"/>
        <v>NO CUMPLE</v>
      </c>
      <c r="Z23" s="11" t="str">
        <f t="shared" ca="1" si="2"/>
        <v>NH</v>
      </c>
      <c r="AD23" s="372" t="str">
        <f t="shared" si="3"/>
        <v>O12</v>
      </c>
      <c r="AE23" s="85" t="str">
        <f t="shared" ca="1" si="4"/>
        <v>NO CUMPLE</v>
      </c>
      <c r="AF23" s="89"/>
      <c r="AG23" s="11" t="s">
        <v>109</v>
      </c>
      <c r="AH23" s="84">
        <f t="shared" si="6"/>
        <v>270</v>
      </c>
      <c r="AI23" s="1200"/>
    </row>
    <row r="24" spans="1:35" s="6" customFormat="1" ht="54.75" customHeight="1">
      <c r="A24" s="10"/>
      <c r="B24" s="1183"/>
      <c r="C24" s="1225"/>
      <c r="D24" s="1225"/>
      <c r="E24" s="1225"/>
      <c r="F24" s="1225"/>
      <c r="G24" s="1258"/>
      <c r="H24" s="1243"/>
      <c r="I24" s="1246"/>
      <c r="J24" s="275" t="s">
        <v>282</v>
      </c>
      <c r="K24" s="130">
        <f>+$K$15</f>
        <v>721515</v>
      </c>
      <c r="L24" s="275"/>
      <c r="M24" s="130"/>
      <c r="N24" s="1249"/>
      <c r="O24" s="1249"/>
      <c r="P24" s="1252"/>
      <c r="Q24" s="1255"/>
      <c r="R24" s="1255"/>
      <c r="S24" s="1180"/>
      <c r="T24" s="1263"/>
      <c r="W24" s="371">
        <v>13</v>
      </c>
      <c r="X24" s="372" t="str">
        <f t="shared" si="1"/>
        <v>O13</v>
      </c>
      <c r="Y24" s="372" t="str">
        <f t="shared" ca="1" si="0"/>
        <v>NO CUMPLE</v>
      </c>
      <c r="Z24" s="11" t="str">
        <f t="shared" ca="1" si="2"/>
        <v>NH</v>
      </c>
      <c r="AD24" s="372" t="str">
        <f t="shared" si="3"/>
        <v>O13</v>
      </c>
      <c r="AE24" s="85" t="str">
        <f t="shared" ca="1" si="4"/>
        <v>NO CUMPLE</v>
      </c>
      <c r="AF24" s="89"/>
      <c r="AG24" s="11" t="s">
        <v>109</v>
      </c>
      <c r="AH24" s="84">
        <f t="shared" si="6"/>
        <v>292</v>
      </c>
      <c r="AI24" s="1200"/>
    </row>
    <row r="25" spans="1:35" s="6" customFormat="1" ht="24.95" hidden="1" customHeight="1">
      <c r="A25" s="10"/>
      <c r="B25" s="1181">
        <v>5</v>
      </c>
      <c r="C25" s="1226"/>
      <c r="D25" s="1226"/>
      <c r="E25" s="1226"/>
      <c r="F25" s="1226"/>
      <c r="G25" s="1238"/>
      <c r="H25" s="1241"/>
      <c r="I25" s="1244"/>
      <c r="J25" s="275"/>
      <c r="K25" s="130">
        <f>+$K$13</f>
        <v>721015</v>
      </c>
      <c r="L25" s="275"/>
      <c r="M25" s="130">
        <f>+$M$13</f>
        <v>721517</v>
      </c>
      <c r="N25" s="1247"/>
      <c r="O25" s="1247"/>
      <c r="P25" s="1250"/>
      <c r="Q25" s="1253"/>
      <c r="R25" s="1253"/>
      <c r="S25" s="1178"/>
      <c r="T25" s="1263"/>
      <c r="W25" s="371">
        <v>14</v>
      </c>
      <c r="X25" s="372" t="str">
        <f t="shared" si="1"/>
        <v>O14</v>
      </c>
      <c r="Y25" s="372" t="str">
        <f t="shared" ca="1" si="0"/>
        <v>NO CUMPLE</v>
      </c>
      <c r="Z25" s="11" t="str">
        <f t="shared" ca="1" si="2"/>
        <v>NH</v>
      </c>
      <c r="AD25" s="372" t="str">
        <f t="shared" si="3"/>
        <v>O14</v>
      </c>
      <c r="AE25" s="85" t="str">
        <f t="shared" ca="1" si="4"/>
        <v>NO CUMPLE</v>
      </c>
      <c r="AF25" s="89"/>
      <c r="AG25" s="11" t="s">
        <v>109</v>
      </c>
      <c r="AH25" s="84">
        <f t="shared" si="6"/>
        <v>314</v>
      </c>
      <c r="AI25" s="1200"/>
    </row>
    <row r="26" spans="1:35" s="6" customFormat="1" ht="24.95" hidden="1" customHeight="1">
      <c r="A26" s="10"/>
      <c r="B26" s="1182"/>
      <c r="C26" s="1227"/>
      <c r="D26" s="1227"/>
      <c r="E26" s="1227"/>
      <c r="F26" s="1227"/>
      <c r="G26" s="1239"/>
      <c r="H26" s="1242"/>
      <c r="I26" s="1245"/>
      <c r="J26" s="275"/>
      <c r="K26" s="130">
        <f>+$K$14</f>
        <v>721214</v>
      </c>
      <c r="L26" s="275"/>
      <c r="M26" s="130">
        <f>+$M$14</f>
        <v>921217</v>
      </c>
      <c r="N26" s="1248"/>
      <c r="O26" s="1248"/>
      <c r="P26" s="1251"/>
      <c r="Q26" s="1254"/>
      <c r="R26" s="1254"/>
      <c r="S26" s="1179"/>
      <c r="T26" s="1263"/>
      <c r="W26" s="371">
        <v>15</v>
      </c>
      <c r="X26" s="372" t="str">
        <f t="shared" ref="X26:X41" si="9">IFERROR(VLOOKUP(W26,LISTA_OFERENTES,2,FALSE)," ")</f>
        <v>O15</v>
      </c>
      <c r="Y26" s="372" t="str">
        <f t="shared" ca="1" si="0"/>
        <v>NO CUMPLE</v>
      </c>
      <c r="Z26" s="11" t="str">
        <f ca="1">IF(Y26="CUMPLE","H","NH")</f>
        <v>NH</v>
      </c>
      <c r="AD26" s="372" t="str">
        <f t="shared" si="3"/>
        <v>O15</v>
      </c>
      <c r="AE26" s="85" t="str">
        <f t="shared" ca="1" si="4"/>
        <v>NO CUMPLE</v>
      </c>
      <c r="AF26" s="89"/>
      <c r="AG26" s="11" t="s">
        <v>109</v>
      </c>
      <c r="AH26" s="84">
        <f t="shared" si="6"/>
        <v>336</v>
      </c>
      <c r="AI26" s="1200"/>
    </row>
    <row r="27" spans="1:35" s="6" customFormat="1" ht="24.95" hidden="1" customHeight="1">
      <c r="A27" s="10"/>
      <c r="B27" s="1183"/>
      <c r="C27" s="1228"/>
      <c r="D27" s="1228"/>
      <c r="E27" s="1228"/>
      <c r="F27" s="1228"/>
      <c r="G27" s="1240"/>
      <c r="H27" s="1243"/>
      <c r="I27" s="1246"/>
      <c r="J27" s="275"/>
      <c r="K27" s="130">
        <f>+$K$15</f>
        <v>721515</v>
      </c>
      <c r="L27" s="275"/>
      <c r="M27" s="130"/>
      <c r="N27" s="1249"/>
      <c r="O27" s="1249"/>
      <c r="P27" s="1252"/>
      <c r="Q27" s="1255"/>
      <c r="R27" s="1255"/>
      <c r="S27" s="1180"/>
      <c r="T27" s="1264"/>
      <c r="W27" s="371">
        <v>16</v>
      </c>
      <c r="X27" s="372" t="str">
        <f t="shared" si="9"/>
        <v>O16</v>
      </c>
      <c r="Y27" s="372" t="str">
        <f t="shared" ca="1" si="0"/>
        <v>NO CUMPLE</v>
      </c>
      <c r="Z27" s="11" t="str">
        <f ca="1">IF(Y27="CUMPLE","H","NH")</f>
        <v>NH</v>
      </c>
      <c r="AD27" s="372" t="str">
        <f t="shared" si="3"/>
        <v>O16</v>
      </c>
      <c r="AE27" s="85" t="str">
        <f t="shared" ca="1" si="4"/>
        <v>NO CUMPLE</v>
      </c>
      <c r="AG27" s="11" t="s">
        <v>109</v>
      </c>
      <c r="AH27" s="84">
        <f t="shared" ref="AH27:AH41" si="10">AH26+AI$13</f>
        <v>358</v>
      </c>
      <c r="AI27" s="1200"/>
    </row>
    <row r="28" spans="1:35" s="3" customFormat="1" ht="24.95" customHeight="1">
      <c r="B28" s="1147" t="str">
        <f>IF(S29=" "," ",IF(S29&gt;=$H$6,"CUMPLE CON LA EXPERIENCIA REQUERIDA","NO CUMPLE CON LA EXPERIENCIA REQUERIDA"))</f>
        <v>CUMPLE CON LA EXPERIENCIA REQUERIDA</v>
      </c>
      <c r="C28" s="1148"/>
      <c r="D28" s="1148"/>
      <c r="E28" s="1148"/>
      <c r="F28" s="1148"/>
      <c r="G28" s="1148"/>
      <c r="H28" s="1148"/>
      <c r="I28" s="1148"/>
      <c r="J28" s="1148"/>
      <c r="K28" s="1148"/>
      <c r="L28" s="1148"/>
      <c r="M28" s="1148"/>
      <c r="N28" s="1148"/>
      <c r="O28" s="1149"/>
      <c r="P28" s="1153" t="s">
        <v>22</v>
      </c>
      <c r="Q28" s="1154"/>
      <c r="R28" s="373"/>
      <c r="S28" s="7">
        <f>IF(T13="SI",SUM(S13:S27),0)</f>
        <v>2008.39</v>
      </c>
      <c r="T28" s="1155" t="str">
        <f>IF(S29=" "," ",IF(S29&gt;=$H$6,"CUMPLE","NO CUMPLE"))</f>
        <v>CUMPLE</v>
      </c>
      <c r="W28" s="371">
        <v>17</v>
      </c>
      <c r="X28" s="372" t="str">
        <f t="shared" si="9"/>
        <v>O17</v>
      </c>
      <c r="Y28" s="372" t="str">
        <f t="shared" ref="Y28:Y41" ca="1" si="11">VLOOKUP(X28,BANDERA,2,FALSE)</f>
        <v>NO CUMPLE</v>
      </c>
      <c r="Z28" s="11" t="str">
        <f t="shared" ref="Z28:Z41" ca="1" si="12">IF(Y28="CUMPLE","H","NH")</f>
        <v>NH</v>
      </c>
      <c r="AA28" s="6"/>
      <c r="AB28" s="6"/>
      <c r="AC28" s="6"/>
      <c r="AD28" s="372" t="str">
        <f t="shared" si="3"/>
        <v>O17</v>
      </c>
      <c r="AE28" s="85" t="str">
        <f t="shared" ca="1" si="4"/>
        <v>NO CUMPLE</v>
      </c>
      <c r="AF28" s="6"/>
      <c r="AG28" s="11" t="s">
        <v>109</v>
      </c>
      <c r="AH28" s="84">
        <f t="shared" si="10"/>
        <v>380</v>
      </c>
      <c r="AI28" s="1200"/>
    </row>
    <row r="29" spans="1:35" s="6" customFormat="1" ht="46.5" customHeight="1">
      <c r="B29" s="1150"/>
      <c r="C29" s="1151"/>
      <c r="D29" s="1151"/>
      <c r="E29" s="1151"/>
      <c r="F29" s="1151"/>
      <c r="G29" s="1151"/>
      <c r="H29" s="1151"/>
      <c r="I29" s="1151"/>
      <c r="J29" s="1151"/>
      <c r="K29" s="1151"/>
      <c r="L29" s="1151"/>
      <c r="M29" s="1151"/>
      <c r="N29" s="1151"/>
      <c r="O29" s="1152"/>
      <c r="P29" s="1153" t="s">
        <v>24</v>
      </c>
      <c r="Q29" s="1154"/>
      <c r="R29" s="373"/>
      <c r="S29" s="75">
        <f>IFERROR((S28/$P$6)," ")</f>
        <v>10.626402116402117</v>
      </c>
      <c r="T29" s="1156"/>
      <c r="W29" s="371">
        <v>18</v>
      </c>
      <c r="X29" s="372" t="str">
        <f t="shared" si="9"/>
        <v>O18</v>
      </c>
      <c r="Y29" s="372" t="str">
        <f t="shared" ca="1" si="11"/>
        <v>NO CUMPLE</v>
      </c>
      <c r="Z29" s="11" t="str">
        <f t="shared" ca="1" si="12"/>
        <v>NH</v>
      </c>
      <c r="AD29" s="372" t="str">
        <f t="shared" si="3"/>
        <v>O18</v>
      </c>
      <c r="AE29" s="85" t="str">
        <f t="shared" ca="1" si="4"/>
        <v>NO CUMPLE</v>
      </c>
      <c r="AG29" s="11" t="s">
        <v>109</v>
      </c>
      <c r="AH29" s="84">
        <f t="shared" si="10"/>
        <v>402</v>
      </c>
      <c r="AI29" s="1200"/>
    </row>
    <row r="30" spans="1:35" s="6" customFormat="1" ht="30" customHeight="1">
      <c r="W30" s="371">
        <v>19</v>
      </c>
      <c r="X30" s="372" t="str">
        <f t="shared" si="9"/>
        <v>O19</v>
      </c>
      <c r="Y30" s="372" t="str">
        <f t="shared" ca="1" si="11"/>
        <v>NO CUMPLE</v>
      </c>
      <c r="Z30" s="11" t="str">
        <f t="shared" ca="1" si="12"/>
        <v>NH</v>
      </c>
      <c r="AD30" s="372" t="str">
        <f t="shared" si="3"/>
        <v>O19</v>
      </c>
      <c r="AE30" s="85" t="str">
        <f t="shared" ca="1" si="4"/>
        <v>NO CUMPLE</v>
      </c>
      <c r="AG30" s="11" t="s">
        <v>109</v>
      </c>
      <c r="AH30" s="84">
        <f t="shared" si="10"/>
        <v>424</v>
      </c>
      <c r="AI30" s="1200"/>
    </row>
    <row r="31" spans="1:35" ht="30" customHeight="1">
      <c r="W31" s="371">
        <v>20</v>
      </c>
      <c r="X31" s="372" t="str">
        <f t="shared" si="9"/>
        <v>O20</v>
      </c>
      <c r="Y31" s="372" t="str">
        <f t="shared" ca="1" si="11"/>
        <v>NO CUMPLE</v>
      </c>
      <c r="Z31" s="11" t="str">
        <f t="shared" ca="1" si="12"/>
        <v>NH</v>
      </c>
      <c r="AA31" s="6"/>
      <c r="AB31" s="6"/>
      <c r="AC31" s="6"/>
      <c r="AD31" s="372" t="str">
        <f t="shared" si="3"/>
        <v>O20</v>
      </c>
      <c r="AE31" s="85" t="str">
        <f t="shared" ca="1" si="4"/>
        <v>NO CUMPLE</v>
      </c>
      <c r="AF31" s="6"/>
      <c r="AG31" s="11" t="s">
        <v>109</v>
      </c>
      <c r="AH31" s="84">
        <f t="shared" si="10"/>
        <v>446</v>
      </c>
      <c r="AI31" s="1200"/>
    </row>
    <row r="32" spans="1:35" ht="54.75" customHeight="1">
      <c r="B32" s="96">
        <v>2</v>
      </c>
      <c r="C32" s="1201" t="s">
        <v>76</v>
      </c>
      <c r="D32" s="1202"/>
      <c r="E32" s="1203"/>
      <c r="F32" s="1204" t="str">
        <f>IFERROR(VLOOKUP(B32,LISTA_OFERENTES,2,FALSE)," ")</f>
        <v>Ka S.A.</v>
      </c>
      <c r="G32" s="1205"/>
      <c r="H32" s="1205"/>
      <c r="I32" s="1205"/>
      <c r="J32" s="1205"/>
      <c r="K32" s="1205"/>
      <c r="L32" s="1205"/>
      <c r="M32" s="1205"/>
      <c r="N32" s="1205"/>
      <c r="O32" s="1206"/>
      <c r="P32" s="1207" t="s">
        <v>101</v>
      </c>
      <c r="Q32" s="1208"/>
      <c r="R32" s="1209"/>
      <c r="S32" s="2">
        <f>5-(INT(COUNTBLANK(C35:C49))-10)</f>
        <v>1</v>
      </c>
      <c r="T32" s="3"/>
      <c r="W32" s="371">
        <v>21</v>
      </c>
      <c r="X32" s="372" t="str">
        <f t="shared" si="9"/>
        <v>O21</v>
      </c>
      <c r="Y32" s="372" t="str">
        <f t="shared" ca="1" si="11"/>
        <v>NO CUMPLE</v>
      </c>
      <c r="Z32" s="11" t="str">
        <f t="shared" ca="1" si="12"/>
        <v>NH</v>
      </c>
      <c r="AA32" s="6"/>
      <c r="AB32" s="6"/>
      <c r="AC32" s="6"/>
      <c r="AD32" s="372" t="str">
        <f t="shared" si="3"/>
        <v>O21</v>
      </c>
      <c r="AE32" s="85" t="str">
        <f t="shared" ca="1" si="4"/>
        <v>NO CUMPLE</v>
      </c>
      <c r="AF32" s="6"/>
      <c r="AG32" s="11" t="s">
        <v>109</v>
      </c>
      <c r="AH32" s="84">
        <f t="shared" si="10"/>
        <v>468</v>
      </c>
      <c r="AI32" s="1200"/>
    </row>
    <row r="33" spans="1:35" s="8" customFormat="1" ht="38.25" customHeight="1">
      <c r="B33" s="1218" t="s">
        <v>45</v>
      </c>
      <c r="C33" s="1210" t="s">
        <v>15</v>
      </c>
      <c r="D33" s="1210" t="s">
        <v>16</v>
      </c>
      <c r="E33" s="1210" t="s">
        <v>17</v>
      </c>
      <c r="F33" s="1210" t="s">
        <v>18</v>
      </c>
      <c r="G33" s="1210" t="s">
        <v>19</v>
      </c>
      <c r="H33" s="1210" t="s">
        <v>20</v>
      </c>
      <c r="I33" s="1210" t="s">
        <v>21</v>
      </c>
      <c r="J33" s="1215" t="s">
        <v>52</v>
      </c>
      <c r="K33" s="1216"/>
      <c r="L33" s="1216"/>
      <c r="M33" s="1217"/>
      <c r="N33" s="1210" t="s">
        <v>77</v>
      </c>
      <c r="O33" s="1210" t="s">
        <v>78</v>
      </c>
      <c r="P33" s="5" t="s">
        <v>79</v>
      </c>
      <c r="Q33" s="5"/>
      <c r="R33" s="1210" t="s">
        <v>80</v>
      </c>
      <c r="S33" s="1210" t="s">
        <v>81</v>
      </c>
      <c r="T33" s="1210" t="str">
        <f>T11</f>
        <v>CUMPLE CON LOS CÓDIGOS DE CLASIFICACIÓN DE LA UNSPCS</v>
      </c>
      <c r="U33" s="9"/>
      <c r="V33" s="9"/>
      <c r="W33" s="371">
        <v>22</v>
      </c>
      <c r="X33" s="372" t="str">
        <f t="shared" si="9"/>
        <v>O22</v>
      </c>
      <c r="Y33" s="372" t="str">
        <f t="shared" ca="1" si="11"/>
        <v>NO CUMPLE</v>
      </c>
      <c r="Z33" s="11" t="str">
        <f t="shared" ca="1" si="12"/>
        <v>NH</v>
      </c>
      <c r="AA33" s="6"/>
      <c r="AB33" s="6"/>
      <c r="AC33" s="6"/>
      <c r="AD33" s="372" t="str">
        <f t="shared" si="3"/>
        <v>O22</v>
      </c>
      <c r="AE33" s="85" t="str">
        <f t="shared" ca="1" si="4"/>
        <v>NO CUMPLE</v>
      </c>
      <c r="AF33" s="6"/>
      <c r="AG33" s="11" t="s">
        <v>109</v>
      </c>
      <c r="AH33" s="84">
        <f t="shared" si="10"/>
        <v>490</v>
      </c>
      <c r="AI33" s="1200"/>
    </row>
    <row r="34" spans="1:35" s="8" customFormat="1" ht="59.25" customHeight="1">
      <c r="B34" s="1219"/>
      <c r="C34" s="1211"/>
      <c r="D34" s="1211"/>
      <c r="E34" s="1211"/>
      <c r="F34" s="1211"/>
      <c r="G34" s="1211"/>
      <c r="H34" s="1211"/>
      <c r="I34" s="1211"/>
      <c r="J34" s="1212" t="s">
        <v>83</v>
      </c>
      <c r="K34" s="1213"/>
      <c r="L34" s="1213"/>
      <c r="M34" s="1214"/>
      <c r="N34" s="1211"/>
      <c r="O34" s="1211"/>
      <c r="P34" s="4" t="s">
        <v>13</v>
      </c>
      <c r="Q34" s="4" t="s">
        <v>82</v>
      </c>
      <c r="R34" s="1211"/>
      <c r="S34" s="1211"/>
      <c r="T34" s="1211"/>
      <c r="U34" s="9"/>
      <c r="V34" s="9"/>
      <c r="W34" s="371">
        <v>23</v>
      </c>
      <c r="X34" s="372" t="str">
        <f t="shared" si="9"/>
        <v>O23</v>
      </c>
      <c r="Y34" s="372" t="str">
        <f t="shared" ca="1" si="11"/>
        <v>NO CUMPLE</v>
      </c>
      <c r="Z34" s="11" t="str">
        <f t="shared" ca="1" si="12"/>
        <v>NH</v>
      </c>
      <c r="AA34" s="6"/>
      <c r="AB34" s="6"/>
      <c r="AC34" s="6"/>
      <c r="AD34" s="372" t="str">
        <f t="shared" si="3"/>
        <v>O23</v>
      </c>
      <c r="AE34" s="85" t="str">
        <f t="shared" ca="1" si="4"/>
        <v>NO CUMPLE</v>
      </c>
      <c r="AF34" s="6"/>
      <c r="AG34" s="11" t="s">
        <v>109</v>
      </c>
      <c r="AH34" s="84">
        <f t="shared" si="10"/>
        <v>512</v>
      </c>
      <c r="AI34" s="1200"/>
    </row>
    <row r="35" spans="1:35" s="6" customFormat="1" ht="24.95" customHeight="1">
      <c r="A35" s="10"/>
      <c r="B35" s="1181">
        <v>1</v>
      </c>
      <c r="C35" s="1226">
        <v>41</v>
      </c>
      <c r="D35" s="1226" t="s">
        <v>709</v>
      </c>
      <c r="E35" s="1226" t="s">
        <v>710</v>
      </c>
      <c r="F35" s="1226" t="s">
        <v>711</v>
      </c>
      <c r="G35" s="1265">
        <v>6155.56</v>
      </c>
      <c r="H35" s="1241" t="s">
        <v>712</v>
      </c>
      <c r="I35" s="1244">
        <v>0.5</v>
      </c>
      <c r="J35" s="275" t="s">
        <v>282</v>
      </c>
      <c r="K35" s="130">
        <f>+$K$13</f>
        <v>721015</v>
      </c>
      <c r="L35" s="275" t="s">
        <v>282</v>
      </c>
      <c r="M35" s="130">
        <f>+$M$13</f>
        <v>721517</v>
      </c>
      <c r="N35" s="1247" t="s">
        <v>704</v>
      </c>
      <c r="O35" s="1247" t="s">
        <v>705</v>
      </c>
      <c r="P35" s="1250"/>
      <c r="Q35" s="1253" t="s">
        <v>706</v>
      </c>
      <c r="R35" s="1253" t="s">
        <v>707</v>
      </c>
      <c r="S35" s="1178">
        <f>IF(COUNTIF(J35:M37,"CUMPLE")&gt;=1,(G35*I35),0)* (IF(N35="PRESENTÓ CERTIFICADO",1,0))* (IF(O35="ACORDE A ITEM 5.2.1 (T.R.)",1,0) )* ( IF(OR(Q35="SIN OBSERVACIÓN", Q35="REQUERIMIENTOS SUBSANADOS"),1,0)) *(IF(OR(R35="NINGUNO", R35="CUMPLEN CON LO SOLICITADO"),1,0))</f>
        <v>3077.78</v>
      </c>
      <c r="T35" s="1262" t="s">
        <v>708</v>
      </c>
      <c r="W35" s="371">
        <v>24</v>
      </c>
      <c r="X35" s="372" t="str">
        <f t="shared" si="9"/>
        <v>O24</v>
      </c>
      <c r="Y35" s="372" t="str">
        <f t="shared" ca="1" si="11"/>
        <v>NO CUMPLE</v>
      </c>
      <c r="Z35" s="11" t="str">
        <f t="shared" ca="1" si="12"/>
        <v>NH</v>
      </c>
      <c r="AD35" s="372" t="str">
        <f t="shared" si="3"/>
        <v>O24</v>
      </c>
      <c r="AE35" s="85" t="str">
        <f t="shared" ca="1" si="4"/>
        <v>NO CUMPLE</v>
      </c>
      <c r="AG35" s="11" t="s">
        <v>109</v>
      </c>
      <c r="AH35" s="84">
        <f t="shared" si="10"/>
        <v>534</v>
      </c>
      <c r="AI35" s="1200"/>
    </row>
    <row r="36" spans="1:35" s="6" customFormat="1" ht="24.95" customHeight="1">
      <c r="A36" s="10"/>
      <c r="B36" s="1182"/>
      <c r="C36" s="1227"/>
      <c r="D36" s="1227"/>
      <c r="E36" s="1227"/>
      <c r="F36" s="1227"/>
      <c r="G36" s="1239"/>
      <c r="H36" s="1242"/>
      <c r="I36" s="1245"/>
      <c r="J36" s="275" t="s">
        <v>282</v>
      </c>
      <c r="K36" s="130">
        <f>+$K$14</f>
        <v>721214</v>
      </c>
      <c r="L36" s="275" t="s">
        <v>686</v>
      </c>
      <c r="M36" s="130">
        <f>+$M$14</f>
        <v>921217</v>
      </c>
      <c r="N36" s="1248"/>
      <c r="O36" s="1248"/>
      <c r="P36" s="1251"/>
      <c r="Q36" s="1254"/>
      <c r="R36" s="1254"/>
      <c r="S36" s="1179"/>
      <c r="T36" s="1263"/>
      <c r="W36" s="371">
        <v>25</v>
      </c>
      <c r="X36" s="372" t="str">
        <f t="shared" si="9"/>
        <v>O25</v>
      </c>
      <c r="Y36" s="372" t="str">
        <f t="shared" ca="1" si="11"/>
        <v>NO CUMPLE</v>
      </c>
      <c r="Z36" s="11" t="str">
        <f t="shared" ca="1" si="12"/>
        <v>NH</v>
      </c>
      <c r="AD36" s="372" t="str">
        <f t="shared" si="3"/>
        <v>O25</v>
      </c>
      <c r="AE36" s="85" t="str">
        <f t="shared" ca="1" si="4"/>
        <v>NO CUMPLE</v>
      </c>
      <c r="AG36" s="11" t="s">
        <v>109</v>
      </c>
      <c r="AH36" s="84">
        <f t="shared" si="10"/>
        <v>556</v>
      </c>
      <c r="AI36" s="1200"/>
    </row>
    <row r="37" spans="1:35" s="6" customFormat="1" ht="24.95" customHeight="1">
      <c r="A37" s="10"/>
      <c r="B37" s="1183"/>
      <c r="C37" s="1228"/>
      <c r="D37" s="1228"/>
      <c r="E37" s="1228"/>
      <c r="F37" s="1228"/>
      <c r="G37" s="1240"/>
      <c r="H37" s="1243"/>
      <c r="I37" s="1246"/>
      <c r="J37" s="275" t="s">
        <v>282</v>
      </c>
      <c r="K37" s="130">
        <f>+$K$15</f>
        <v>721515</v>
      </c>
      <c r="L37" s="275"/>
      <c r="M37" s="130"/>
      <c r="N37" s="1249"/>
      <c r="O37" s="1249"/>
      <c r="P37" s="1252"/>
      <c r="Q37" s="1255"/>
      <c r="R37" s="1255"/>
      <c r="S37" s="1180"/>
      <c r="T37" s="1263"/>
      <c r="W37" s="371">
        <v>26</v>
      </c>
      <c r="X37" s="372" t="str">
        <f t="shared" si="9"/>
        <v>O26</v>
      </c>
      <c r="Y37" s="372" t="str">
        <f t="shared" ca="1" si="11"/>
        <v>NO CUMPLE</v>
      </c>
      <c r="Z37" s="11" t="str">
        <f t="shared" ca="1" si="12"/>
        <v>NH</v>
      </c>
      <c r="AD37" s="372" t="str">
        <f t="shared" si="3"/>
        <v>O26</v>
      </c>
      <c r="AE37" s="85" t="str">
        <f t="shared" ca="1" si="4"/>
        <v>NO CUMPLE</v>
      </c>
      <c r="AG37" s="11" t="s">
        <v>109</v>
      </c>
      <c r="AH37" s="84">
        <f t="shared" si="10"/>
        <v>578</v>
      </c>
      <c r="AI37" s="1200"/>
    </row>
    <row r="38" spans="1:35" s="6" customFormat="1" ht="24.95" hidden="1" customHeight="1">
      <c r="A38" s="10"/>
      <c r="B38" s="1181">
        <v>2</v>
      </c>
      <c r="C38" s="1223"/>
      <c r="D38" s="1223"/>
      <c r="E38" s="1223"/>
      <c r="F38" s="1226"/>
      <c r="G38" s="1290"/>
      <c r="H38" s="1241"/>
      <c r="I38" s="1244"/>
      <c r="J38" s="275"/>
      <c r="K38" s="130">
        <f>+$K$13</f>
        <v>721015</v>
      </c>
      <c r="L38" s="275"/>
      <c r="M38" s="130">
        <f>+$M$13</f>
        <v>721517</v>
      </c>
      <c r="N38" s="1247"/>
      <c r="O38" s="1247"/>
      <c r="P38" s="1250"/>
      <c r="Q38" s="1253"/>
      <c r="R38" s="1253"/>
      <c r="S38" s="1178">
        <f>IF(COUNTIF(J38:M40,"CUMPLE")&gt;=1,(G38*I38),0)* (IF(N38="PRESENTÓ CERTIFICADO",1,0))* (IF(O38="ACORDE A ITEM 5.2.1 (T.R.)",1,0) )* ( IF(OR(Q38="SIN OBSERVACIÓN", Q38="REQUERIMIENTOS SUBSANADOS"),1,0)) *(IF(OR(R38="NINGUNO", R38="CUMPLEN CON LO SOLICITADO"),1,0))</f>
        <v>0</v>
      </c>
      <c r="T38" s="1263"/>
      <c r="W38" s="371">
        <v>27</v>
      </c>
      <c r="X38" s="372" t="str">
        <f t="shared" si="9"/>
        <v>O27</v>
      </c>
      <c r="Y38" s="372" t="str">
        <f t="shared" ca="1" si="11"/>
        <v>NO CUMPLE</v>
      </c>
      <c r="Z38" s="11" t="str">
        <f t="shared" ca="1" si="12"/>
        <v>NH</v>
      </c>
      <c r="AD38" s="372" t="str">
        <f t="shared" si="3"/>
        <v>O27</v>
      </c>
      <c r="AE38" s="85" t="str">
        <f t="shared" ca="1" si="4"/>
        <v>NO CUMPLE</v>
      </c>
      <c r="AG38" s="11" t="s">
        <v>109</v>
      </c>
      <c r="AH38" s="84">
        <f t="shared" si="10"/>
        <v>600</v>
      </c>
      <c r="AI38" s="1200"/>
    </row>
    <row r="39" spans="1:35" s="6" customFormat="1" ht="24.95" hidden="1" customHeight="1">
      <c r="A39" s="10"/>
      <c r="B39" s="1182"/>
      <c r="C39" s="1224"/>
      <c r="D39" s="1224"/>
      <c r="E39" s="1224"/>
      <c r="F39" s="1227"/>
      <c r="G39" s="1257"/>
      <c r="H39" s="1242"/>
      <c r="I39" s="1245"/>
      <c r="J39" s="275"/>
      <c r="K39" s="130">
        <f>+$K$14</f>
        <v>721214</v>
      </c>
      <c r="L39" s="275"/>
      <c r="M39" s="130">
        <f>+$M$14</f>
        <v>921217</v>
      </c>
      <c r="N39" s="1248"/>
      <c r="O39" s="1248"/>
      <c r="P39" s="1251"/>
      <c r="Q39" s="1254"/>
      <c r="R39" s="1254"/>
      <c r="S39" s="1179"/>
      <c r="T39" s="1263"/>
      <c r="V39" s="305"/>
      <c r="W39" s="305">
        <v>28</v>
      </c>
      <c r="X39" s="305" t="str">
        <f t="shared" si="9"/>
        <v>O28</v>
      </c>
      <c r="Y39" s="305" t="str">
        <f t="shared" ca="1" si="11"/>
        <v>NO CUMPLE</v>
      </c>
      <c r="Z39" s="305" t="str">
        <f t="shared" ca="1" si="12"/>
        <v>NH</v>
      </c>
      <c r="AA39" s="306"/>
      <c r="AD39" s="372" t="str">
        <f t="shared" si="3"/>
        <v>O28</v>
      </c>
      <c r="AE39" s="85" t="str">
        <f t="shared" ca="1" si="4"/>
        <v>NO CUMPLE</v>
      </c>
      <c r="AG39" s="11" t="s">
        <v>109</v>
      </c>
      <c r="AH39" s="84">
        <f t="shared" si="10"/>
        <v>622</v>
      </c>
      <c r="AI39" s="1200"/>
    </row>
    <row r="40" spans="1:35" s="6" customFormat="1" ht="24.95" hidden="1" customHeight="1">
      <c r="A40" s="10"/>
      <c r="B40" s="1183"/>
      <c r="C40" s="1225"/>
      <c r="D40" s="1225"/>
      <c r="E40" s="1225"/>
      <c r="F40" s="1228"/>
      <c r="G40" s="1258"/>
      <c r="H40" s="1243"/>
      <c r="I40" s="1246"/>
      <c r="J40" s="275"/>
      <c r="K40" s="130">
        <f>+$K$15</f>
        <v>721515</v>
      </c>
      <c r="L40" s="275"/>
      <c r="M40" s="130"/>
      <c r="N40" s="1249"/>
      <c r="O40" s="1249"/>
      <c r="P40" s="1252"/>
      <c r="Q40" s="1255"/>
      <c r="R40" s="1255"/>
      <c r="S40" s="1180"/>
      <c r="T40" s="1263"/>
      <c r="V40" s="305"/>
      <c r="W40" s="305">
        <v>29</v>
      </c>
      <c r="X40" s="305" t="str">
        <f t="shared" si="9"/>
        <v>O29</v>
      </c>
      <c r="Y40" s="305" t="str">
        <f t="shared" ca="1" si="11"/>
        <v>NO CUMPLE</v>
      </c>
      <c r="Z40" s="305" t="str">
        <f t="shared" ca="1" si="12"/>
        <v>NH</v>
      </c>
      <c r="AA40" s="306"/>
      <c r="AD40" s="372" t="str">
        <f t="shared" si="3"/>
        <v>O29</v>
      </c>
      <c r="AE40" s="85" t="str">
        <f t="shared" ca="1" si="4"/>
        <v>NO CUMPLE</v>
      </c>
      <c r="AG40" s="11" t="s">
        <v>109</v>
      </c>
      <c r="AH40" s="84">
        <f t="shared" si="10"/>
        <v>644</v>
      </c>
      <c r="AI40" s="1200"/>
    </row>
    <row r="41" spans="1:35" s="6" customFormat="1" ht="24.95" hidden="1" customHeight="1">
      <c r="A41" s="10"/>
      <c r="B41" s="1181">
        <v>3</v>
      </c>
      <c r="C41" s="1226"/>
      <c r="D41" s="1226"/>
      <c r="E41" s="1226"/>
      <c r="F41" s="1226"/>
      <c r="G41" s="1265"/>
      <c r="H41" s="1241"/>
      <c r="I41" s="1244"/>
      <c r="J41" s="275"/>
      <c r="K41" s="130">
        <f>+$K$13</f>
        <v>721015</v>
      </c>
      <c r="L41" s="275"/>
      <c r="M41" s="130">
        <f>+$M$13</f>
        <v>721517</v>
      </c>
      <c r="N41" s="1247"/>
      <c r="O41" s="1247"/>
      <c r="P41" s="1250"/>
      <c r="Q41" s="1253"/>
      <c r="R41" s="1253"/>
      <c r="S41" s="1178">
        <f>IF(COUNTIF(J41:M43,"CUMPLE")&gt;=1,(G41*I41),0)* (IF(N41="PRESENTÓ CERTIFICADO",1,0))* (IF(O41="ACORDE A ITEM 5.2.1 (T.R.)",1,0) )* ( IF(OR(Q41="SIN OBSERVACIÓN", Q41="REQUERIMIENTOS SUBSANADOS"),1,0)) *(IF(OR(R41="NINGUNO", R41="CUMPLEN CON LO SOLICITADO"),1,0))</f>
        <v>0</v>
      </c>
      <c r="T41" s="1263"/>
      <c r="V41" s="305"/>
      <c r="W41" s="305">
        <v>30</v>
      </c>
      <c r="X41" s="305" t="str">
        <f t="shared" si="9"/>
        <v>O30</v>
      </c>
      <c r="Y41" s="305" t="str">
        <f t="shared" ca="1" si="11"/>
        <v>NO CUMPLE</v>
      </c>
      <c r="Z41" s="305" t="str">
        <f t="shared" ca="1" si="12"/>
        <v>NH</v>
      </c>
      <c r="AA41" s="307"/>
      <c r="AB41" s="3"/>
      <c r="AC41" s="3"/>
      <c r="AD41" s="372" t="str">
        <f t="shared" si="3"/>
        <v>O30</v>
      </c>
      <c r="AE41" s="85" t="str">
        <f t="shared" ca="1" si="4"/>
        <v>NO CUMPLE</v>
      </c>
      <c r="AF41" s="3"/>
      <c r="AG41" s="11" t="s">
        <v>109</v>
      </c>
      <c r="AH41" s="84">
        <f t="shared" si="10"/>
        <v>666</v>
      </c>
      <c r="AI41" s="1200"/>
    </row>
    <row r="42" spans="1:35" s="6" customFormat="1" ht="24.95" hidden="1" customHeight="1">
      <c r="A42" s="10"/>
      <c r="B42" s="1182"/>
      <c r="C42" s="1227"/>
      <c r="D42" s="1227"/>
      <c r="E42" s="1227"/>
      <c r="F42" s="1227"/>
      <c r="G42" s="1239"/>
      <c r="H42" s="1242"/>
      <c r="I42" s="1245"/>
      <c r="J42" s="275"/>
      <c r="K42" s="130">
        <f>+$K$14</f>
        <v>721214</v>
      </c>
      <c r="L42" s="275"/>
      <c r="M42" s="130">
        <f>+$M$14</f>
        <v>921217</v>
      </c>
      <c r="N42" s="1248"/>
      <c r="O42" s="1248"/>
      <c r="P42" s="1251"/>
      <c r="Q42" s="1254"/>
      <c r="R42" s="1254"/>
      <c r="S42" s="1179"/>
      <c r="T42" s="1263"/>
      <c r="V42" s="305"/>
      <c r="W42" s="305"/>
      <c r="X42" s="305"/>
      <c r="Y42" s="305"/>
      <c r="Z42" s="305"/>
      <c r="AA42" s="306"/>
    </row>
    <row r="43" spans="1:35" s="6" customFormat="1" ht="24.95" hidden="1" customHeight="1">
      <c r="A43" s="10"/>
      <c r="B43" s="1183"/>
      <c r="C43" s="1228"/>
      <c r="D43" s="1228"/>
      <c r="E43" s="1228"/>
      <c r="F43" s="1228"/>
      <c r="G43" s="1240"/>
      <c r="H43" s="1243"/>
      <c r="I43" s="1246"/>
      <c r="J43" s="275"/>
      <c r="K43" s="130">
        <f>+$K$15</f>
        <v>721515</v>
      </c>
      <c r="L43" s="275"/>
      <c r="M43" s="130"/>
      <c r="N43" s="1249"/>
      <c r="O43" s="1249"/>
      <c r="P43" s="1252"/>
      <c r="Q43" s="1255"/>
      <c r="R43" s="1255"/>
      <c r="S43" s="1180"/>
      <c r="T43" s="1263"/>
      <c r="V43" s="305"/>
      <c r="W43" s="305"/>
      <c r="X43" s="305"/>
      <c r="Y43" s="305"/>
      <c r="Z43" s="305"/>
      <c r="AA43" s="306"/>
    </row>
    <row r="44" spans="1:35" s="6" customFormat="1" ht="24.95" hidden="1" customHeight="1">
      <c r="A44" s="10"/>
      <c r="B44" s="1181">
        <v>4</v>
      </c>
      <c r="C44" s="1223"/>
      <c r="D44" s="1223"/>
      <c r="E44" s="1223"/>
      <c r="F44" s="1223"/>
      <c r="G44" s="1256"/>
      <c r="H44" s="1241"/>
      <c r="I44" s="1259"/>
      <c r="J44" s="275"/>
      <c r="K44" s="130">
        <f>+$K$13</f>
        <v>721015</v>
      </c>
      <c r="L44" s="275"/>
      <c r="M44" s="130">
        <f>+$M$13</f>
        <v>721517</v>
      </c>
      <c r="N44" s="1247"/>
      <c r="O44" s="1247"/>
      <c r="P44" s="1266"/>
      <c r="Q44" s="1287"/>
      <c r="R44" s="1287"/>
      <c r="S44" s="1178">
        <f>IF(COUNTIF(J44:M46,"CUMPLE")&gt;=1,(G44*I44),0)* (IF(N44="PRESENTÓ CERTIFICADO",1,0))* (IF(O44="ACORDE A ITEM 5.2.1 (T.R.)",1,0) )* ( IF(OR(Q44="SIN OBSERVACIÓN", Q44="REQUERIMIENTOS SUBSANADOS"),1,0)) *(IF(OR(R44="NINGUNO", R44="CUMPLEN CON LO SOLICITADO"),1,0))</f>
        <v>0</v>
      </c>
      <c r="T44" s="1263"/>
      <c r="V44" s="305"/>
      <c r="W44" s="305"/>
      <c r="X44" s="305"/>
      <c r="Y44" s="305"/>
      <c r="Z44" s="305"/>
      <c r="AA44" s="26"/>
      <c r="AB44" s="26"/>
      <c r="AC44" s="26"/>
      <c r="AD44" s="26"/>
      <c r="AE44" s="26"/>
      <c r="AF44" s="26"/>
      <c r="AG44" s="26"/>
    </row>
    <row r="45" spans="1:35" s="6" customFormat="1" ht="24.95" hidden="1" customHeight="1">
      <c r="A45" s="10"/>
      <c r="B45" s="1182"/>
      <c r="C45" s="1224"/>
      <c r="D45" s="1224"/>
      <c r="E45" s="1224"/>
      <c r="F45" s="1224"/>
      <c r="G45" s="1257"/>
      <c r="H45" s="1242"/>
      <c r="I45" s="1260"/>
      <c r="J45" s="275"/>
      <c r="K45" s="130">
        <f>+$K$14</f>
        <v>721214</v>
      </c>
      <c r="L45" s="275"/>
      <c r="M45" s="130">
        <f>+$M$14</f>
        <v>921217</v>
      </c>
      <c r="N45" s="1248"/>
      <c r="O45" s="1248"/>
      <c r="P45" s="1267"/>
      <c r="Q45" s="1288"/>
      <c r="R45" s="1288"/>
      <c r="S45" s="1179"/>
      <c r="T45" s="1263"/>
      <c r="V45" s="305"/>
      <c r="W45" s="305"/>
      <c r="X45" s="305"/>
      <c r="Y45" s="305"/>
      <c r="Z45" s="305"/>
      <c r="AA45" s="26"/>
      <c r="AB45" s="26"/>
      <c r="AC45" s="26"/>
      <c r="AD45" s="26"/>
      <c r="AE45" s="26"/>
      <c r="AF45" s="26"/>
      <c r="AG45" s="26"/>
    </row>
    <row r="46" spans="1:35" s="6" customFormat="1" ht="24.95" hidden="1" customHeight="1">
      <c r="A46" s="10"/>
      <c r="B46" s="1183"/>
      <c r="C46" s="1225"/>
      <c r="D46" s="1225"/>
      <c r="E46" s="1225"/>
      <c r="F46" s="1225"/>
      <c r="G46" s="1258"/>
      <c r="H46" s="1243"/>
      <c r="I46" s="1261"/>
      <c r="J46" s="275"/>
      <c r="K46" s="130">
        <f>+$K$15</f>
        <v>721515</v>
      </c>
      <c r="L46" s="275"/>
      <c r="M46" s="130"/>
      <c r="N46" s="1249"/>
      <c r="O46" s="1249"/>
      <c r="P46" s="1268"/>
      <c r="Q46" s="1289"/>
      <c r="R46" s="1289"/>
      <c r="S46" s="1180"/>
      <c r="T46" s="1263"/>
      <c r="W46" s="40"/>
      <c r="X46" s="40"/>
      <c r="Y46" s="40"/>
      <c r="Z46" s="40"/>
      <c r="AA46" s="40"/>
      <c r="AB46" s="40"/>
      <c r="AC46" s="40"/>
      <c r="AD46" s="8"/>
      <c r="AE46" s="8"/>
      <c r="AF46" s="8"/>
      <c r="AG46" s="8"/>
    </row>
    <row r="47" spans="1:35" s="6" customFormat="1" ht="24.95" hidden="1" customHeight="1">
      <c r="A47" s="10"/>
      <c r="B47" s="1181">
        <v>5</v>
      </c>
      <c r="C47" s="1226"/>
      <c r="D47" s="1226"/>
      <c r="E47" s="1226"/>
      <c r="F47" s="1226"/>
      <c r="G47" s="1238"/>
      <c r="H47" s="1241"/>
      <c r="I47" s="1244"/>
      <c r="J47" s="275"/>
      <c r="K47" s="130">
        <f>+$K$13</f>
        <v>721015</v>
      </c>
      <c r="L47" s="275"/>
      <c r="M47" s="130">
        <f>+$M$13</f>
        <v>721517</v>
      </c>
      <c r="N47" s="1247"/>
      <c r="O47" s="1247"/>
      <c r="P47" s="1250"/>
      <c r="Q47" s="1253"/>
      <c r="R47" s="1253"/>
      <c r="S47" s="1178">
        <f>IF(COUNTIF(J47:M49,"CUMPLE")&gt;=1,(G47*I47),0)* (IF(N47="PRESENTÓ CERTIFICADO",1,0))* (IF(O47="ACORDE A ITEM 5.2.1 (T.R.)",1,0) )* ( IF(OR(Q47="SIN OBSERVACIÓN", Q47="REQUERIMIENTOS SUBSANADOS"),1,0)) *(IF(OR(R47="NINGUNO", R47="CUMPLEN CON LO SOLICITADO"),1,0))</f>
        <v>0</v>
      </c>
      <c r="T47" s="1263"/>
      <c r="W47" s="40"/>
      <c r="X47" s="40"/>
      <c r="Y47" s="40"/>
      <c r="Z47" s="40"/>
      <c r="AA47" s="40"/>
      <c r="AB47" s="40"/>
      <c r="AC47" s="40"/>
      <c r="AD47" s="8"/>
      <c r="AE47" s="8"/>
      <c r="AF47" s="8"/>
      <c r="AG47" s="8"/>
    </row>
    <row r="48" spans="1:35" s="6" customFormat="1" ht="24.95" hidden="1" customHeight="1">
      <c r="A48" s="10"/>
      <c r="B48" s="1182"/>
      <c r="C48" s="1227"/>
      <c r="D48" s="1227"/>
      <c r="E48" s="1227"/>
      <c r="F48" s="1227"/>
      <c r="G48" s="1239"/>
      <c r="H48" s="1242"/>
      <c r="I48" s="1245"/>
      <c r="J48" s="275"/>
      <c r="K48" s="130">
        <f>+$K$14</f>
        <v>721214</v>
      </c>
      <c r="L48" s="275"/>
      <c r="M48" s="130">
        <f>+$M$14</f>
        <v>921217</v>
      </c>
      <c r="N48" s="1248"/>
      <c r="O48" s="1248"/>
      <c r="P48" s="1251"/>
      <c r="Q48" s="1254"/>
      <c r="R48" s="1254"/>
      <c r="S48" s="1179"/>
      <c r="T48" s="1263"/>
      <c r="W48" s="40"/>
      <c r="X48" s="40"/>
      <c r="Y48" s="40"/>
      <c r="Z48" s="40"/>
      <c r="AA48" s="40"/>
      <c r="AB48" s="40"/>
      <c r="AC48" s="40"/>
    </row>
    <row r="49" spans="1:34" s="6" customFormat="1" ht="24.95" hidden="1" customHeight="1">
      <c r="A49" s="10"/>
      <c r="B49" s="1183"/>
      <c r="C49" s="1228"/>
      <c r="D49" s="1228"/>
      <c r="E49" s="1228"/>
      <c r="F49" s="1228"/>
      <c r="G49" s="1240"/>
      <c r="H49" s="1243"/>
      <c r="I49" s="1246"/>
      <c r="J49" s="275"/>
      <c r="K49" s="130">
        <f>+$K$15</f>
        <v>721515</v>
      </c>
      <c r="L49" s="275"/>
      <c r="M49" s="130"/>
      <c r="N49" s="1249"/>
      <c r="O49" s="1249"/>
      <c r="P49" s="1252"/>
      <c r="Q49" s="1255"/>
      <c r="R49" s="1255"/>
      <c r="S49" s="1180"/>
      <c r="T49" s="1264"/>
      <c r="W49" s="40"/>
      <c r="X49" s="40"/>
      <c r="Y49" s="40"/>
      <c r="Z49" s="40"/>
      <c r="AA49" s="40"/>
      <c r="AB49" s="40"/>
      <c r="AC49" s="40"/>
    </row>
    <row r="50" spans="1:34" s="3" customFormat="1" ht="24.95" customHeight="1">
      <c r="B50" s="1147" t="str">
        <f>IF(S51=" "," ",IF(S51&gt;=$H$6,"CUMPLE CON LA EXPERIENCIA REQUERIDA","NO CUMPLE CON LA EXPERIENCIA REQUERIDA"))</f>
        <v>CUMPLE CON LA EXPERIENCIA REQUERIDA</v>
      </c>
      <c r="C50" s="1148"/>
      <c r="D50" s="1148"/>
      <c r="E50" s="1148"/>
      <c r="F50" s="1148"/>
      <c r="G50" s="1148"/>
      <c r="H50" s="1148"/>
      <c r="I50" s="1148"/>
      <c r="J50" s="1148"/>
      <c r="K50" s="1148"/>
      <c r="L50" s="1148"/>
      <c r="M50" s="1148"/>
      <c r="N50" s="1148"/>
      <c r="O50" s="1149"/>
      <c r="P50" s="1153" t="s">
        <v>22</v>
      </c>
      <c r="Q50" s="1154"/>
      <c r="R50" s="373"/>
      <c r="S50" s="7">
        <f>IF(T35="SI",SUM(S35:S49),0)</f>
        <v>3077.78</v>
      </c>
      <c r="T50" s="1155" t="str">
        <f>IF(S51=" "," ",IF(S51&gt;=$H$6,"CUMPLE","NO CUMPLE"))</f>
        <v>CUMPLE</v>
      </c>
      <c r="W50" s="40"/>
      <c r="X50" s="40"/>
      <c r="Y50" s="40"/>
      <c r="Z50" s="40"/>
      <c r="AA50" s="40"/>
      <c r="AB50" s="40"/>
      <c r="AC50" s="40"/>
      <c r="AD50" s="6"/>
      <c r="AE50" s="6"/>
      <c r="AF50" s="6"/>
      <c r="AG50" s="6"/>
      <c r="AH50" s="6"/>
    </row>
    <row r="51" spans="1:34" s="6" customFormat="1" ht="48" customHeight="1">
      <c r="B51" s="1150"/>
      <c r="C51" s="1151"/>
      <c r="D51" s="1151"/>
      <c r="E51" s="1151"/>
      <c r="F51" s="1151"/>
      <c r="G51" s="1151"/>
      <c r="H51" s="1151"/>
      <c r="I51" s="1151"/>
      <c r="J51" s="1151"/>
      <c r="K51" s="1151"/>
      <c r="L51" s="1151"/>
      <c r="M51" s="1151"/>
      <c r="N51" s="1151"/>
      <c r="O51" s="1152"/>
      <c r="P51" s="1153" t="s">
        <v>24</v>
      </c>
      <c r="Q51" s="1154"/>
      <c r="R51" s="373"/>
      <c r="S51" s="75">
        <f>IFERROR((S50/$P$6)," ")</f>
        <v>16.284550264550266</v>
      </c>
      <c r="T51" s="1156"/>
      <c r="W51" s="40"/>
      <c r="X51" s="40"/>
      <c r="Y51" s="40"/>
      <c r="Z51" s="40"/>
      <c r="AA51" s="40"/>
      <c r="AB51" s="40"/>
      <c r="AC51" s="40"/>
    </row>
    <row r="52" spans="1:34" ht="30" customHeight="1">
      <c r="AA52" s="40"/>
      <c r="AB52" s="40"/>
      <c r="AC52" s="40"/>
      <c r="AD52" s="6"/>
      <c r="AE52" s="6"/>
      <c r="AF52" s="6"/>
      <c r="AG52" s="6"/>
      <c r="AH52" s="3"/>
    </row>
    <row r="53" spans="1:34" ht="30" customHeight="1">
      <c r="AA53" s="40"/>
      <c r="AB53" s="40"/>
      <c r="AC53" s="40"/>
      <c r="AD53" s="6"/>
      <c r="AE53" s="6"/>
      <c r="AF53" s="6"/>
      <c r="AG53" s="6"/>
      <c r="AH53" s="6"/>
    </row>
    <row r="54" spans="1:34" ht="36" customHeight="1">
      <c r="B54" s="96">
        <v>3</v>
      </c>
      <c r="C54" s="1201" t="s">
        <v>76</v>
      </c>
      <c r="D54" s="1202"/>
      <c r="E54" s="1203"/>
      <c r="F54" s="1204" t="str">
        <f>IFERROR(VLOOKUP(B54,LISTA_OFERENTES,2,FALSE)," ")</f>
        <v>Construcciones y valores construvalores S.A.S</v>
      </c>
      <c r="G54" s="1205"/>
      <c r="H54" s="1205"/>
      <c r="I54" s="1205"/>
      <c r="J54" s="1205"/>
      <c r="K54" s="1205"/>
      <c r="L54" s="1205"/>
      <c r="M54" s="1205"/>
      <c r="N54" s="1205"/>
      <c r="O54" s="1206"/>
      <c r="P54" s="1207" t="s">
        <v>101</v>
      </c>
      <c r="Q54" s="1208"/>
      <c r="R54" s="1209"/>
      <c r="S54" s="2">
        <f>5-(INT(COUNTBLANK(C57:C71))-10)</f>
        <v>1</v>
      </c>
      <c r="T54" s="3"/>
      <c r="AA54" s="40"/>
      <c r="AB54" s="40"/>
      <c r="AC54" s="40"/>
      <c r="AD54" s="6"/>
      <c r="AE54" s="6"/>
      <c r="AF54" s="6"/>
      <c r="AG54" s="6"/>
    </row>
    <row r="55" spans="1:34" s="8" customFormat="1" ht="30" customHeight="1">
      <c r="B55" s="1218" t="s">
        <v>45</v>
      </c>
      <c r="C55" s="1210" t="s">
        <v>15</v>
      </c>
      <c r="D55" s="1210" t="s">
        <v>16</v>
      </c>
      <c r="E55" s="1210" t="s">
        <v>17</v>
      </c>
      <c r="F55" s="1210" t="s">
        <v>18</v>
      </c>
      <c r="G55" s="1210" t="s">
        <v>19</v>
      </c>
      <c r="H55" s="1210" t="s">
        <v>20</v>
      </c>
      <c r="I55" s="1210" t="s">
        <v>21</v>
      </c>
      <c r="J55" s="1215" t="s">
        <v>52</v>
      </c>
      <c r="K55" s="1216"/>
      <c r="L55" s="1216"/>
      <c r="M55" s="1217"/>
      <c r="N55" s="1210" t="s">
        <v>77</v>
      </c>
      <c r="O55" s="1210" t="s">
        <v>78</v>
      </c>
      <c r="P55" s="5" t="s">
        <v>79</v>
      </c>
      <c r="Q55" s="5"/>
      <c r="R55" s="1210" t="s">
        <v>80</v>
      </c>
      <c r="S55" s="1210" t="s">
        <v>81</v>
      </c>
      <c r="T55" s="1210" t="str">
        <f>T11</f>
        <v>CUMPLE CON LOS CÓDIGOS DE CLASIFICACIÓN DE LA UNSPCS</v>
      </c>
      <c r="U55" s="9"/>
      <c r="V55" s="9"/>
      <c r="W55" s="40"/>
      <c r="X55" s="40"/>
      <c r="Y55" s="40"/>
      <c r="Z55" s="40"/>
      <c r="AA55" s="40"/>
      <c r="AB55" s="40"/>
      <c r="AC55" s="40"/>
      <c r="AD55" s="6"/>
      <c r="AE55" s="6"/>
      <c r="AF55" s="6"/>
      <c r="AG55" s="6"/>
      <c r="AH55" s="26"/>
    </row>
    <row r="56" spans="1:34" s="8" customFormat="1" ht="59.25" customHeight="1">
      <c r="B56" s="1219"/>
      <c r="C56" s="1211"/>
      <c r="D56" s="1211"/>
      <c r="E56" s="1211"/>
      <c r="F56" s="1211"/>
      <c r="G56" s="1211"/>
      <c r="H56" s="1211"/>
      <c r="I56" s="1211"/>
      <c r="J56" s="1291" t="s">
        <v>83</v>
      </c>
      <c r="K56" s="1292"/>
      <c r="L56" s="1292"/>
      <c r="M56" s="1293"/>
      <c r="N56" s="1211"/>
      <c r="O56" s="1211"/>
      <c r="P56" s="4" t="s">
        <v>13</v>
      </c>
      <c r="Q56" s="4" t="s">
        <v>82</v>
      </c>
      <c r="R56" s="1211"/>
      <c r="S56" s="1211"/>
      <c r="T56" s="1211"/>
      <c r="U56" s="9"/>
      <c r="V56" s="9"/>
      <c r="W56" s="40"/>
      <c r="X56" s="40"/>
      <c r="Y56" s="40"/>
      <c r="Z56" s="40"/>
      <c r="AA56" s="40"/>
      <c r="AB56" s="40"/>
      <c r="AC56" s="40"/>
      <c r="AD56" s="6"/>
      <c r="AE56" s="6"/>
      <c r="AF56" s="6"/>
      <c r="AG56" s="6"/>
      <c r="AH56" s="26"/>
    </row>
    <row r="57" spans="1:34" s="6" customFormat="1" ht="24.95" customHeight="1">
      <c r="A57" s="10"/>
      <c r="B57" s="1181">
        <v>1</v>
      </c>
      <c r="C57" s="1226">
        <v>41</v>
      </c>
      <c r="D57" s="1226" t="s">
        <v>713</v>
      </c>
      <c r="E57" s="1269" t="s">
        <v>714</v>
      </c>
      <c r="F57" s="1226" t="s">
        <v>715</v>
      </c>
      <c r="G57" s="1238">
        <v>6832.84</v>
      </c>
      <c r="H57" s="1241" t="s">
        <v>712</v>
      </c>
      <c r="I57" s="1244">
        <v>0.33</v>
      </c>
      <c r="J57" s="275" t="s">
        <v>282</v>
      </c>
      <c r="K57" s="130">
        <f>+$K$13</f>
        <v>721015</v>
      </c>
      <c r="L57" s="275" t="s">
        <v>686</v>
      </c>
      <c r="M57" s="130">
        <f>+$M$13</f>
        <v>721517</v>
      </c>
      <c r="N57" s="1247" t="s">
        <v>704</v>
      </c>
      <c r="O57" s="1247" t="s">
        <v>705</v>
      </c>
      <c r="P57" s="1250"/>
      <c r="Q57" s="1253" t="s">
        <v>706</v>
      </c>
      <c r="R57" s="1253" t="s">
        <v>707</v>
      </c>
      <c r="S57" s="1178">
        <f>IF(COUNTIF(J57:M59,"CUMPLE")&gt;=1,(G57*I57),0)* (IF(N57="PRESENTÓ CERTIFICADO",1,0))* (IF(O57="ACORDE A ITEM 5.2.1 (T.R.)",1,0) )* ( IF(OR(Q57="SIN OBSERVACIÓN", Q57="REQUERIMIENTOS SUBSANADOS"),1,0)) *(IF(OR(R57="NINGUNO", R57="CUMPLEN CON LO SOLICITADO"),1,0))</f>
        <v>2254.8371999999999</v>
      </c>
      <c r="T57" s="1262" t="s">
        <v>708</v>
      </c>
      <c r="W57" s="40"/>
      <c r="X57" s="40"/>
      <c r="Y57" s="40"/>
      <c r="Z57" s="40"/>
      <c r="AA57" s="40"/>
      <c r="AB57" s="40"/>
      <c r="AC57" s="40"/>
      <c r="AH57" s="8"/>
    </row>
    <row r="58" spans="1:34" s="6" customFormat="1" ht="24.95" customHeight="1">
      <c r="A58" s="10"/>
      <c r="B58" s="1182"/>
      <c r="C58" s="1227"/>
      <c r="D58" s="1227"/>
      <c r="E58" s="1227"/>
      <c r="F58" s="1227"/>
      <c r="G58" s="1239"/>
      <c r="H58" s="1242"/>
      <c r="I58" s="1245"/>
      <c r="J58" s="275" t="s">
        <v>282</v>
      </c>
      <c r="K58" s="130">
        <f>+$K$14</f>
        <v>721214</v>
      </c>
      <c r="L58" s="275" t="s">
        <v>686</v>
      </c>
      <c r="M58" s="130">
        <f>+$M$14</f>
        <v>921217</v>
      </c>
      <c r="N58" s="1248"/>
      <c r="O58" s="1248"/>
      <c r="P58" s="1251"/>
      <c r="Q58" s="1254"/>
      <c r="R58" s="1254"/>
      <c r="S58" s="1179"/>
      <c r="T58" s="1263"/>
      <c r="W58" s="40"/>
      <c r="X58" s="40"/>
      <c r="Y58" s="40"/>
      <c r="Z58" s="40"/>
      <c r="AA58" s="40"/>
      <c r="AB58" s="40"/>
      <c r="AC58" s="40"/>
      <c r="AH58" s="8"/>
    </row>
    <row r="59" spans="1:34" s="6" customFormat="1" ht="24.95" customHeight="1">
      <c r="A59" s="10"/>
      <c r="B59" s="1183"/>
      <c r="C59" s="1228"/>
      <c r="D59" s="1228"/>
      <c r="E59" s="1228"/>
      <c r="F59" s="1228"/>
      <c r="G59" s="1240"/>
      <c r="H59" s="1243"/>
      <c r="I59" s="1246"/>
      <c r="J59" s="275" t="s">
        <v>282</v>
      </c>
      <c r="K59" s="130">
        <f>+$K$15</f>
        <v>721515</v>
      </c>
      <c r="L59" s="275"/>
      <c r="M59" s="130"/>
      <c r="N59" s="1249"/>
      <c r="O59" s="1249"/>
      <c r="P59" s="1252"/>
      <c r="Q59" s="1255"/>
      <c r="R59" s="1255"/>
      <c r="S59" s="1180"/>
      <c r="T59" s="1263"/>
      <c r="W59" s="40"/>
      <c r="X59" s="40"/>
      <c r="Y59" s="40"/>
      <c r="Z59" s="40"/>
      <c r="AA59" s="40"/>
      <c r="AB59" s="40"/>
      <c r="AC59" s="40"/>
    </row>
    <row r="60" spans="1:34" s="6" customFormat="1" ht="24.95" hidden="1" customHeight="1">
      <c r="A60" s="10"/>
      <c r="B60" s="1181">
        <v>2</v>
      </c>
      <c r="C60" s="1223"/>
      <c r="D60" s="1223"/>
      <c r="E60" s="1223"/>
      <c r="F60" s="1226"/>
      <c r="G60" s="1256"/>
      <c r="H60" s="1241"/>
      <c r="I60" s="1259"/>
      <c r="J60" s="275"/>
      <c r="K60" s="130">
        <f>+$K$13</f>
        <v>721015</v>
      </c>
      <c r="L60" s="275"/>
      <c r="M60" s="130">
        <f>+$M$13</f>
        <v>721517</v>
      </c>
      <c r="N60" s="1247"/>
      <c r="O60" s="1247"/>
      <c r="P60" s="1266"/>
      <c r="Q60" s="1253"/>
      <c r="R60" s="1253"/>
      <c r="S60" s="1178">
        <f>IF(COUNTIF(J60:M62,"CUMPLE")&gt;=1,(G60*I60),0)* (IF(N60="PRESENTÓ CERTIFICADO",1,0))* (IF(O60="ACORDE A ITEM 5.2.1 (T.R.)",1,0) )* ( IF(OR(Q60="SIN OBSERVACIÓN", Q60="REQUERIMIENTOS SUBSANADOS"),1,0)) *(IF(OR(R60="NINGUNO", R60="CUMPLEN CON LO SOLICITADO"),1,0))</f>
        <v>0</v>
      </c>
      <c r="T60" s="1263"/>
      <c r="W60" s="40"/>
      <c r="X60" s="40"/>
      <c r="Y60" s="40"/>
      <c r="Z60" s="40"/>
      <c r="AA60" s="40"/>
      <c r="AB60" s="40"/>
      <c r="AC60" s="40"/>
    </row>
    <row r="61" spans="1:34" s="6" customFormat="1" ht="24.95" hidden="1" customHeight="1">
      <c r="A61" s="10"/>
      <c r="B61" s="1182"/>
      <c r="C61" s="1224"/>
      <c r="D61" s="1224"/>
      <c r="E61" s="1224"/>
      <c r="F61" s="1227"/>
      <c r="G61" s="1257"/>
      <c r="H61" s="1242"/>
      <c r="I61" s="1260"/>
      <c r="J61" s="275"/>
      <c r="K61" s="130">
        <f>+$K$14</f>
        <v>721214</v>
      </c>
      <c r="L61" s="275"/>
      <c r="M61" s="130">
        <f>+$M$14</f>
        <v>921217</v>
      </c>
      <c r="N61" s="1248"/>
      <c r="O61" s="1248"/>
      <c r="P61" s="1267"/>
      <c r="Q61" s="1254"/>
      <c r="R61" s="1254"/>
      <c r="S61" s="1179"/>
      <c r="T61" s="1263"/>
      <c r="W61" s="40"/>
      <c r="X61" s="40"/>
      <c r="Y61" s="40"/>
      <c r="Z61" s="40"/>
      <c r="AA61" s="40"/>
      <c r="AB61" s="40"/>
      <c r="AC61" s="40"/>
    </row>
    <row r="62" spans="1:34" s="6" customFormat="1" ht="24.95" hidden="1" customHeight="1">
      <c r="A62" s="10"/>
      <c r="B62" s="1183"/>
      <c r="C62" s="1225"/>
      <c r="D62" s="1225"/>
      <c r="E62" s="1225"/>
      <c r="F62" s="1228"/>
      <c r="G62" s="1258"/>
      <c r="H62" s="1243"/>
      <c r="I62" s="1261"/>
      <c r="J62" s="275"/>
      <c r="K62" s="130">
        <f>+$K$15</f>
        <v>721515</v>
      </c>
      <c r="L62" s="275"/>
      <c r="M62" s="130"/>
      <c r="N62" s="1249"/>
      <c r="O62" s="1249"/>
      <c r="P62" s="1268"/>
      <c r="Q62" s="1255"/>
      <c r="R62" s="1255"/>
      <c r="S62" s="1180"/>
      <c r="T62" s="1263"/>
      <c r="W62" s="40"/>
      <c r="X62" s="40"/>
      <c r="Y62" s="40"/>
      <c r="Z62" s="40"/>
    </row>
    <row r="63" spans="1:34" s="6" customFormat="1" ht="24.95" hidden="1" customHeight="1">
      <c r="A63" s="10"/>
      <c r="B63" s="1181">
        <v>3</v>
      </c>
      <c r="C63" s="1226"/>
      <c r="D63" s="1226"/>
      <c r="E63" s="1226"/>
      <c r="F63" s="1226"/>
      <c r="G63" s="1238"/>
      <c r="H63" s="1241"/>
      <c r="I63" s="1244"/>
      <c r="J63" s="275"/>
      <c r="K63" s="130">
        <f>+$K$13</f>
        <v>721015</v>
      </c>
      <c r="L63" s="275"/>
      <c r="M63" s="130">
        <f>+$M$13</f>
        <v>721517</v>
      </c>
      <c r="N63" s="1247"/>
      <c r="O63" s="1247"/>
      <c r="P63" s="1250"/>
      <c r="Q63" s="1253"/>
      <c r="R63" s="1253"/>
      <c r="S63" s="1178">
        <f>IF(COUNTIF(J63:M65,"CUMPLE")&gt;=1,(G63*I63),0)* (IF(N63="PRESENTÓ CERTIFICADO",1,0))* (IF(O63="ACORDE A ITEM 5.2.1 (T.R.)",1,0) )* ( IF(OR(Q63="SIN OBSERVACIÓN", Q63="REQUERIMIENTOS SUBSANADOS"),1,0)) *(IF(OR(R63="NINGUNO", R63="CUMPLEN CON LO SOLICITADO"),1,0))</f>
        <v>0</v>
      </c>
      <c r="T63" s="1263"/>
      <c r="W63" s="40"/>
      <c r="X63" s="40"/>
      <c r="Y63" s="40"/>
      <c r="Z63" s="40"/>
      <c r="AA63" s="3"/>
      <c r="AB63" s="3"/>
      <c r="AC63" s="3"/>
      <c r="AD63" s="3"/>
      <c r="AE63" s="3"/>
      <c r="AF63" s="3"/>
      <c r="AG63" s="3"/>
    </row>
    <row r="64" spans="1:34" s="6" customFormat="1" ht="24.95" hidden="1" customHeight="1">
      <c r="A64" s="10"/>
      <c r="B64" s="1182"/>
      <c r="C64" s="1227"/>
      <c r="D64" s="1227"/>
      <c r="E64" s="1227"/>
      <c r="F64" s="1227"/>
      <c r="G64" s="1239"/>
      <c r="H64" s="1242"/>
      <c r="I64" s="1245"/>
      <c r="J64" s="275"/>
      <c r="K64" s="130">
        <f>+$K$14</f>
        <v>721214</v>
      </c>
      <c r="L64" s="275"/>
      <c r="M64" s="130">
        <f>+$M$14</f>
        <v>921217</v>
      </c>
      <c r="N64" s="1248"/>
      <c r="O64" s="1248"/>
      <c r="P64" s="1251"/>
      <c r="Q64" s="1254"/>
      <c r="R64" s="1254"/>
      <c r="S64" s="1179"/>
      <c r="T64" s="1263"/>
      <c r="W64" s="40"/>
      <c r="X64" s="40"/>
      <c r="Y64" s="40"/>
      <c r="Z64" s="40"/>
    </row>
    <row r="65" spans="1:34" s="6" customFormat="1" ht="24.95" hidden="1" customHeight="1">
      <c r="A65" s="10"/>
      <c r="B65" s="1183"/>
      <c r="C65" s="1228"/>
      <c r="D65" s="1228"/>
      <c r="E65" s="1228"/>
      <c r="F65" s="1228"/>
      <c r="G65" s="1240"/>
      <c r="H65" s="1243"/>
      <c r="I65" s="1246"/>
      <c r="J65" s="275"/>
      <c r="K65" s="130">
        <f>+$K$15</f>
        <v>721515</v>
      </c>
      <c r="L65" s="275"/>
      <c r="M65" s="130"/>
      <c r="N65" s="1249"/>
      <c r="O65" s="1249"/>
      <c r="P65" s="1252"/>
      <c r="Q65" s="1255"/>
      <c r="R65" s="1255"/>
      <c r="S65" s="1180"/>
      <c r="T65" s="1263"/>
      <c r="W65" s="40"/>
      <c r="X65" s="40"/>
      <c r="Y65" s="40"/>
      <c r="Z65" s="40"/>
      <c r="AA65" s="26"/>
      <c r="AB65" s="26"/>
      <c r="AC65" s="26"/>
      <c r="AD65" s="26"/>
      <c r="AE65" s="26"/>
      <c r="AF65" s="26"/>
      <c r="AG65" s="26"/>
    </row>
    <row r="66" spans="1:34" s="6" customFormat="1" ht="24.95" hidden="1" customHeight="1">
      <c r="A66" s="10"/>
      <c r="B66" s="1181">
        <v>4</v>
      </c>
      <c r="C66" s="1223"/>
      <c r="D66" s="1223"/>
      <c r="E66" s="1223"/>
      <c r="F66" s="1223"/>
      <c r="G66" s="1256"/>
      <c r="H66" s="1241"/>
      <c r="I66" s="1259"/>
      <c r="J66" s="275"/>
      <c r="K66" s="130">
        <f>+$K$13</f>
        <v>721015</v>
      </c>
      <c r="L66" s="275"/>
      <c r="M66" s="130">
        <f>+$M$13</f>
        <v>721517</v>
      </c>
      <c r="N66" s="1247"/>
      <c r="O66" s="1247"/>
      <c r="P66" s="1250"/>
      <c r="Q66" s="1253"/>
      <c r="R66" s="1253"/>
      <c r="S66" s="1178">
        <f>IF(COUNTIF(J66:M68,"CUMPLE")&gt;=1,(G66*I66),0)* (IF(N66="PRESENTÓ CERTIFICADO",1,0))* (IF(O66="ACORDE A ITEM 5.2.1 (T.R.)",1,0) )* ( IF(OR(Q66="SIN OBSERVACIÓN", Q66="REQUERIMIENTOS SUBSANADOS"),1,0)) *(IF(OR(R66="NINGUNO", R66="CUMPLEN CON LO SOLICITADO"),1,0))</f>
        <v>0</v>
      </c>
      <c r="T66" s="1263"/>
      <c r="W66" s="40"/>
      <c r="X66" s="40"/>
      <c r="Y66" s="40"/>
      <c r="Z66" s="40"/>
      <c r="AA66" s="26"/>
      <c r="AB66" s="26"/>
      <c r="AC66" s="26"/>
      <c r="AD66" s="26"/>
      <c r="AE66" s="26"/>
      <c r="AF66" s="26"/>
      <c r="AG66" s="26"/>
    </row>
    <row r="67" spans="1:34" s="6" customFormat="1" ht="24.95" hidden="1" customHeight="1">
      <c r="A67" s="10"/>
      <c r="B67" s="1182"/>
      <c r="C67" s="1224"/>
      <c r="D67" s="1224"/>
      <c r="E67" s="1224"/>
      <c r="F67" s="1224"/>
      <c r="G67" s="1257"/>
      <c r="H67" s="1242"/>
      <c r="I67" s="1260"/>
      <c r="J67" s="275"/>
      <c r="K67" s="130">
        <f>+$K$14</f>
        <v>721214</v>
      </c>
      <c r="L67" s="275"/>
      <c r="M67" s="130">
        <f>+$M$14</f>
        <v>921217</v>
      </c>
      <c r="N67" s="1248"/>
      <c r="O67" s="1248"/>
      <c r="P67" s="1251"/>
      <c r="Q67" s="1254"/>
      <c r="R67" s="1254"/>
      <c r="S67" s="1179"/>
      <c r="T67" s="1263"/>
      <c r="W67" s="40"/>
      <c r="X67" s="40"/>
      <c r="Y67" s="40"/>
      <c r="Z67" s="40"/>
      <c r="AA67" s="26"/>
      <c r="AB67" s="26"/>
      <c r="AC67" s="26"/>
      <c r="AD67" s="26"/>
      <c r="AE67" s="26"/>
      <c r="AF67" s="26"/>
      <c r="AG67" s="26"/>
    </row>
    <row r="68" spans="1:34" s="6" customFormat="1" ht="24.95" hidden="1" customHeight="1">
      <c r="A68" s="10"/>
      <c r="B68" s="1183"/>
      <c r="C68" s="1225"/>
      <c r="D68" s="1225"/>
      <c r="E68" s="1225"/>
      <c r="F68" s="1225"/>
      <c r="G68" s="1258"/>
      <c r="H68" s="1243"/>
      <c r="I68" s="1261"/>
      <c r="J68" s="275"/>
      <c r="K68" s="130">
        <f>+$K$15</f>
        <v>721515</v>
      </c>
      <c r="L68" s="275"/>
      <c r="M68" s="130"/>
      <c r="N68" s="1249"/>
      <c r="O68" s="1249"/>
      <c r="P68" s="1252"/>
      <c r="Q68" s="1255"/>
      <c r="R68" s="1255"/>
      <c r="S68" s="1180"/>
      <c r="T68" s="1263"/>
      <c r="W68" s="40"/>
      <c r="X68" s="40"/>
      <c r="Y68" s="40"/>
      <c r="Z68" s="40"/>
      <c r="AA68" s="40"/>
      <c r="AB68" s="40"/>
      <c r="AC68" s="40"/>
      <c r="AD68" s="8"/>
      <c r="AE68" s="8"/>
      <c r="AF68" s="8"/>
      <c r="AG68" s="8"/>
    </row>
    <row r="69" spans="1:34" s="6" customFormat="1" ht="24.95" hidden="1" customHeight="1">
      <c r="A69" s="10"/>
      <c r="B69" s="1181">
        <v>5</v>
      </c>
      <c r="C69" s="1226"/>
      <c r="D69" s="1226"/>
      <c r="E69" s="1226"/>
      <c r="F69" s="1226"/>
      <c r="G69" s="1238"/>
      <c r="H69" s="1241"/>
      <c r="I69" s="1244"/>
      <c r="J69" s="275"/>
      <c r="K69" s="130">
        <f>+$K$13</f>
        <v>721015</v>
      </c>
      <c r="L69" s="275"/>
      <c r="M69" s="130">
        <f>+$M$13</f>
        <v>721517</v>
      </c>
      <c r="N69" s="1247"/>
      <c r="O69" s="1247"/>
      <c r="P69" s="1250"/>
      <c r="Q69" s="1253"/>
      <c r="R69" s="1253"/>
      <c r="S69" s="1178">
        <f>IF(COUNTIF(J69:M71,"CUMPLE")&gt;=1,(G69*I69),0)* (IF(N69="PRESENTÓ CERTIFICADO",1,0))* (IF(O69="ACORDE A ITEM 5.2.1 (T.R.)",1,0) )* ( IF(OR(Q69="SIN OBSERVACIÓN", Q69="REQUERIMIENTOS SUBSANADOS"),1,0)) *(IF(OR(R69="NINGUNO", R69="CUMPLEN CON LO SOLICITADO"),1,0))</f>
        <v>0</v>
      </c>
      <c r="T69" s="1263"/>
      <c r="W69" s="40"/>
      <c r="X69" s="40"/>
      <c r="Y69" s="40"/>
      <c r="Z69" s="40"/>
      <c r="AA69" s="40"/>
      <c r="AB69" s="40"/>
      <c r="AC69" s="40"/>
      <c r="AD69" s="8"/>
      <c r="AE69" s="8"/>
      <c r="AF69" s="8"/>
      <c r="AG69" s="8"/>
    </row>
    <row r="70" spans="1:34" s="6" customFormat="1" ht="24.95" hidden="1" customHeight="1">
      <c r="A70" s="10"/>
      <c r="B70" s="1182"/>
      <c r="C70" s="1227"/>
      <c r="D70" s="1227"/>
      <c r="E70" s="1227"/>
      <c r="F70" s="1227"/>
      <c r="G70" s="1239"/>
      <c r="H70" s="1242"/>
      <c r="I70" s="1245"/>
      <c r="J70" s="275"/>
      <c r="K70" s="130">
        <f>+$K$14</f>
        <v>721214</v>
      </c>
      <c r="L70" s="275"/>
      <c r="M70" s="130">
        <f>+$M$14</f>
        <v>921217</v>
      </c>
      <c r="N70" s="1248"/>
      <c r="O70" s="1248"/>
      <c r="P70" s="1251"/>
      <c r="Q70" s="1254"/>
      <c r="R70" s="1254"/>
      <c r="S70" s="1179"/>
      <c r="T70" s="1263"/>
      <c r="W70" s="40"/>
      <c r="X70" s="40"/>
      <c r="Y70" s="40"/>
      <c r="Z70" s="40"/>
      <c r="AA70" s="40"/>
      <c r="AB70" s="40"/>
      <c r="AC70" s="40"/>
    </row>
    <row r="71" spans="1:34" s="6" customFormat="1" ht="24.95" hidden="1" customHeight="1">
      <c r="A71" s="10"/>
      <c r="B71" s="1183"/>
      <c r="C71" s="1228"/>
      <c r="D71" s="1228"/>
      <c r="E71" s="1228"/>
      <c r="F71" s="1228"/>
      <c r="G71" s="1240"/>
      <c r="H71" s="1243"/>
      <c r="I71" s="1246"/>
      <c r="J71" s="275"/>
      <c r="K71" s="130">
        <f>+$K$15</f>
        <v>721515</v>
      </c>
      <c r="L71" s="275"/>
      <c r="M71" s="130"/>
      <c r="N71" s="1249"/>
      <c r="O71" s="1249"/>
      <c r="P71" s="1252"/>
      <c r="Q71" s="1255"/>
      <c r="R71" s="1255"/>
      <c r="S71" s="1180"/>
      <c r="T71" s="1264"/>
      <c r="W71" s="40"/>
      <c r="X71" s="40"/>
      <c r="Y71" s="40"/>
      <c r="Z71" s="40"/>
      <c r="AA71" s="40"/>
      <c r="AB71" s="40"/>
      <c r="AC71" s="40"/>
    </row>
    <row r="72" spans="1:34" s="3" customFormat="1" ht="24.95" customHeight="1">
      <c r="B72" s="1147" t="str">
        <f>IF(S73=" "," ",IF(S73&gt;=$H$6,"CUMPLE CON LA EXPERIENCIA REQUERIDA","NO CUMPLE CON LA EXPERIENCIA REQUERIDA"))</f>
        <v>CUMPLE CON LA EXPERIENCIA REQUERIDA</v>
      </c>
      <c r="C72" s="1148"/>
      <c r="D72" s="1148"/>
      <c r="E72" s="1148"/>
      <c r="F72" s="1148"/>
      <c r="G72" s="1148"/>
      <c r="H72" s="1148"/>
      <c r="I72" s="1148"/>
      <c r="J72" s="1148"/>
      <c r="K72" s="1148"/>
      <c r="L72" s="1148"/>
      <c r="M72" s="1148"/>
      <c r="N72" s="1148"/>
      <c r="O72" s="1149"/>
      <c r="P72" s="1153" t="s">
        <v>22</v>
      </c>
      <c r="Q72" s="1154"/>
      <c r="R72" s="373"/>
      <c r="S72" s="7">
        <f>IF(T57="SI",SUM(S57:S71),0)</f>
        <v>2254.8371999999999</v>
      </c>
      <c r="T72" s="1155" t="str">
        <f>IF(S73=" "," ",IF(S73&gt;=$H$6,"CUMPLE","NO CUMPLE"))</f>
        <v>CUMPLE</v>
      </c>
      <c r="W72" s="40"/>
      <c r="X72" s="40"/>
      <c r="Y72" s="40"/>
      <c r="Z72" s="40"/>
      <c r="AA72" s="40"/>
      <c r="AB72" s="40"/>
      <c r="AC72" s="40"/>
      <c r="AD72" s="6"/>
      <c r="AE72" s="6"/>
      <c r="AF72" s="6"/>
      <c r="AG72" s="6"/>
      <c r="AH72" s="6"/>
    </row>
    <row r="73" spans="1:34" s="6" customFormat="1" ht="42.75" customHeight="1">
      <c r="B73" s="1150"/>
      <c r="C73" s="1151"/>
      <c r="D73" s="1151"/>
      <c r="E73" s="1151"/>
      <c r="F73" s="1151"/>
      <c r="G73" s="1151"/>
      <c r="H73" s="1151"/>
      <c r="I73" s="1151"/>
      <c r="J73" s="1151"/>
      <c r="K73" s="1151"/>
      <c r="L73" s="1151"/>
      <c r="M73" s="1151"/>
      <c r="N73" s="1151"/>
      <c r="O73" s="1152"/>
      <c r="P73" s="1153" t="s">
        <v>24</v>
      </c>
      <c r="Q73" s="1154"/>
      <c r="R73" s="373"/>
      <c r="S73" s="75">
        <f>IFERROR((S72/$P$6)," ")</f>
        <v>11.930355555555556</v>
      </c>
      <c r="T73" s="1156"/>
      <c r="W73" s="40"/>
      <c r="X73" s="40"/>
      <c r="Y73" s="40"/>
      <c r="Z73" s="40"/>
      <c r="AA73" s="40"/>
      <c r="AB73" s="40"/>
      <c r="AC73" s="40"/>
    </row>
    <row r="74" spans="1:34" ht="30" customHeight="1">
      <c r="AA74" s="40"/>
      <c r="AB74" s="40"/>
      <c r="AC74" s="40"/>
      <c r="AD74" s="6"/>
      <c r="AE74" s="6"/>
      <c r="AF74" s="6"/>
      <c r="AG74" s="6"/>
      <c r="AH74" s="3"/>
    </row>
    <row r="75" spans="1:34" ht="30" customHeight="1">
      <c r="AA75" s="40"/>
      <c r="AB75" s="40"/>
      <c r="AC75" s="40"/>
      <c r="AD75" s="6"/>
      <c r="AE75" s="6"/>
      <c r="AF75" s="6"/>
      <c r="AG75" s="6"/>
      <c r="AH75" s="6"/>
    </row>
    <row r="76" spans="1:34" ht="36" customHeight="1">
      <c r="B76" s="96">
        <v>4</v>
      </c>
      <c r="C76" s="1201" t="s">
        <v>76</v>
      </c>
      <c r="D76" s="1202"/>
      <c r="E76" s="1203"/>
      <c r="F76" s="1204" t="str">
        <f>IFERROR(VLOOKUP(B76,LISTA_OFERENTES,2,FALSE)," ")</f>
        <v>Enetel S.A.S</v>
      </c>
      <c r="G76" s="1205"/>
      <c r="H76" s="1205"/>
      <c r="I76" s="1205"/>
      <c r="J76" s="1205"/>
      <c r="K76" s="1205"/>
      <c r="L76" s="1205"/>
      <c r="M76" s="1205"/>
      <c r="N76" s="1205"/>
      <c r="O76" s="1206"/>
      <c r="P76" s="1207" t="s">
        <v>101</v>
      </c>
      <c r="Q76" s="1208"/>
      <c r="R76" s="1209"/>
      <c r="S76" s="2">
        <f>5-(INT(COUNTBLANK(C79:C93))-10)</f>
        <v>1</v>
      </c>
      <c r="T76" s="3"/>
      <c r="AA76" s="40"/>
      <c r="AB76" s="40"/>
      <c r="AC76" s="40"/>
      <c r="AD76" s="6"/>
      <c r="AE76" s="6"/>
      <c r="AF76" s="6"/>
      <c r="AG76" s="6"/>
    </row>
    <row r="77" spans="1:34" s="8" customFormat="1" ht="30" customHeight="1">
      <c r="B77" s="1218" t="s">
        <v>45</v>
      </c>
      <c r="C77" s="1210" t="s">
        <v>15</v>
      </c>
      <c r="D77" s="1210" t="s">
        <v>16</v>
      </c>
      <c r="E77" s="1210" t="s">
        <v>17</v>
      </c>
      <c r="F77" s="1210" t="s">
        <v>18</v>
      </c>
      <c r="G77" s="1210" t="s">
        <v>19</v>
      </c>
      <c r="H77" s="1210" t="s">
        <v>20</v>
      </c>
      <c r="I77" s="1210" t="s">
        <v>21</v>
      </c>
      <c r="J77" s="1215" t="s">
        <v>52</v>
      </c>
      <c r="K77" s="1216"/>
      <c r="L77" s="1216"/>
      <c r="M77" s="1217"/>
      <c r="N77" s="1210" t="s">
        <v>77</v>
      </c>
      <c r="O77" s="1210" t="s">
        <v>78</v>
      </c>
      <c r="P77" s="5" t="s">
        <v>79</v>
      </c>
      <c r="Q77" s="5"/>
      <c r="R77" s="1210" t="s">
        <v>80</v>
      </c>
      <c r="S77" s="1210" t="s">
        <v>81</v>
      </c>
      <c r="T77" s="1210" t="str">
        <f>+T55</f>
        <v>CUMPLE CON LOS CÓDIGOS DE CLASIFICACIÓN DE LA UNSPCS</v>
      </c>
      <c r="U77" s="9"/>
      <c r="V77" s="9"/>
      <c r="W77" s="40"/>
      <c r="X77" s="40"/>
      <c r="Y77" s="40"/>
      <c r="Z77" s="40"/>
      <c r="AA77" s="40"/>
      <c r="AB77" s="40"/>
      <c r="AC77" s="40"/>
      <c r="AD77" s="6"/>
      <c r="AE77" s="6"/>
      <c r="AF77" s="6"/>
      <c r="AG77" s="6"/>
      <c r="AH77" s="26"/>
    </row>
    <row r="78" spans="1:34" s="8" customFormat="1" ht="74.25" customHeight="1">
      <c r="B78" s="1219"/>
      <c r="C78" s="1211"/>
      <c r="D78" s="1211"/>
      <c r="E78" s="1211"/>
      <c r="F78" s="1211"/>
      <c r="G78" s="1211"/>
      <c r="H78" s="1211"/>
      <c r="I78" s="1211"/>
      <c r="J78" s="1212" t="s">
        <v>83</v>
      </c>
      <c r="K78" s="1213"/>
      <c r="L78" s="1213"/>
      <c r="M78" s="1214"/>
      <c r="N78" s="1211"/>
      <c r="O78" s="1211"/>
      <c r="P78" s="4" t="s">
        <v>13</v>
      </c>
      <c r="Q78" s="4" t="s">
        <v>82</v>
      </c>
      <c r="R78" s="1211"/>
      <c r="S78" s="1211"/>
      <c r="T78" s="1211"/>
      <c r="U78" s="9"/>
      <c r="V78" s="9"/>
      <c r="W78" s="40"/>
      <c r="X78" s="40"/>
      <c r="Y78" s="40"/>
      <c r="Z78" s="40"/>
      <c r="AA78" s="40"/>
      <c r="AB78" s="40"/>
      <c r="AC78" s="40"/>
      <c r="AD78" s="6"/>
      <c r="AE78" s="6"/>
      <c r="AF78" s="6"/>
      <c r="AG78" s="6"/>
      <c r="AH78" s="26"/>
    </row>
    <row r="79" spans="1:34" s="6" customFormat="1" ht="24.95" customHeight="1">
      <c r="A79" s="10"/>
      <c r="B79" s="1181">
        <v>1</v>
      </c>
      <c r="C79" s="1226">
        <v>62</v>
      </c>
      <c r="D79" s="1226" t="s">
        <v>716</v>
      </c>
      <c r="E79" s="1226" t="s">
        <v>717</v>
      </c>
      <c r="F79" s="1226" t="s">
        <v>718</v>
      </c>
      <c r="G79" s="1238">
        <v>1153.67</v>
      </c>
      <c r="H79" s="1241" t="s">
        <v>685</v>
      </c>
      <c r="I79" s="1244">
        <v>1</v>
      </c>
      <c r="J79" s="275" t="s">
        <v>282</v>
      </c>
      <c r="K79" s="130">
        <f>+$K$13</f>
        <v>721015</v>
      </c>
      <c r="L79" s="275" t="s">
        <v>282</v>
      </c>
      <c r="M79" s="130">
        <f>+$M$13</f>
        <v>721517</v>
      </c>
      <c r="N79" s="1247" t="s">
        <v>704</v>
      </c>
      <c r="O79" s="1247" t="s">
        <v>705</v>
      </c>
      <c r="P79" s="1250"/>
      <c r="Q79" s="1253" t="s">
        <v>706</v>
      </c>
      <c r="R79" s="1253" t="s">
        <v>707</v>
      </c>
      <c r="S79" s="1178">
        <f>IF(COUNTIF(J79:M81,"CUMPLE")&gt;=1,(G79*I79),0)* (IF(N79="PRESENTÓ CERTIFICADO",1,0))* (IF(O79="ACORDE A ITEM 5.2.1 (T.R.)",1,0) )* ( IF(OR(Q79="SIN OBSERVACIÓN", Q79="REQUERIMIENTOS SUBSANADOS"),1,0)) *(IF(OR(R79="NINGUNO", R79="CUMPLEN CON LO SOLICITADO"),1,0))</f>
        <v>1153.67</v>
      </c>
      <c r="T79" s="1262" t="s">
        <v>708</v>
      </c>
      <c r="W79" s="40"/>
      <c r="X79" s="40"/>
      <c r="Y79" s="40"/>
      <c r="Z79" s="40"/>
      <c r="AA79" s="40"/>
      <c r="AB79" s="40"/>
      <c r="AC79" s="40"/>
      <c r="AH79" s="8"/>
    </row>
    <row r="80" spans="1:34" s="6" customFormat="1" ht="24.95" customHeight="1">
      <c r="A80" s="10"/>
      <c r="B80" s="1182"/>
      <c r="C80" s="1227"/>
      <c r="D80" s="1227"/>
      <c r="E80" s="1227"/>
      <c r="F80" s="1227"/>
      <c r="G80" s="1239"/>
      <c r="H80" s="1242"/>
      <c r="I80" s="1245"/>
      <c r="J80" s="275" t="s">
        <v>282</v>
      </c>
      <c r="K80" s="130">
        <f>+$K$14</f>
        <v>721214</v>
      </c>
      <c r="L80" s="275" t="s">
        <v>686</v>
      </c>
      <c r="M80" s="130">
        <f>+$M$14</f>
        <v>921217</v>
      </c>
      <c r="N80" s="1248"/>
      <c r="O80" s="1248"/>
      <c r="P80" s="1251"/>
      <c r="Q80" s="1254"/>
      <c r="R80" s="1254"/>
      <c r="S80" s="1179"/>
      <c r="T80" s="1263"/>
      <c r="W80" s="40"/>
      <c r="X80" s="40"/>
      <c r="Y80" s="40"/>
      <c r="Z80" s="40"/>
      <c r="AA80" s="40"/>
      <c r="AB80" s="40"/>
      <c r="AC80" s="40"/>
      <c r="AH80" s="8"/>
    </row>
    <row r="81" spans="1:34" s="6" customFormat="1" ht="24.95" customHeight="1">
      <c r="A81" s="10"/>
      <c r="B81" s="1183"/>
      <c r="C81" s="1228"/>
      <c r="D81" s="1228"/>
      <c r="E81" s="1228"/>
      <c r="F81" s="1228"/>
      <c r="G81" s="1240"/>
      <c r="H81" s="1243"/>
      <c r="I81" s="1246"/>
      <c r="J81" s="275" t="s">
        <v>282</v>
      </c>
      <c r="K81" s="130">
        <f>+$K$15</f>
        <v>721515</v>
      </c>
      <c r="L81" s="275"/>
      <c r="M81" s="130"/>
      <c r="N81" s="1249"/>
      <c r="O81" s="1249"/>
      <c r="P81" s="1252"/>
      <c r="Q81" s="1255"/>
      <c r="R81" s="1255"/>
      <c r="S81" s="1180"/>
      <c r="T81" s="1263"/>
      <c r="W81" s="40"/>
      <c r="X81" s="40"/>
      <c r="Y81" s="40"/>
      <c r="Z81" s="40"/>
      <c r="AA81" s="40"/>
      <c r="AB81" s="40"/>
      <c r="AC81" s="40"/>
    </row>
    <row r="82" spans="1:34" s="6" customFormat="1" ht="24.95" hidden="1" customHeight="1">
      <c r="A82" s="10"/>
      <c r="B82" s="1181">
        <v>2</v>
      </c>
      <c r="C82" s="1223"/>
      <c r="D82" s="1223"/>
      <c r="E82" s="1223"/>
      <c r="F82" s="1226"/>
      <c r="G82" s="1256"/>
      <c r="H82" s="1241"/>
      <c r="I82" s="1259"/>
      <c r="J82" s="275"/>
      <c r="K82" s="130">
        <f>+$K$13</f>
        <v>721015</v>
      </c>
      <c r="L82" s="275"/>
      <c r="M82" s="130">
        <f>+$M$13</f>
        <v>721517</v>
      </c>
      <c r="N82" s="1247"/>
      <c r="O82" s="1247"/>
      <c r="P82" s="1266"/>
      <c r="Q82" s="1253"/>
      <c r="R82" s="1253"/>
      <c r="S82" s="1178">
        <f>IF(COUNTIF(J82:M84,"CUMPLE")&gt;=1,(G82*I82),0)* (IF(N82="PRESENTÓ CERTIFICADO",1,0))* (IF(O82="ACORDE A ITEM 5.2.1 (T.R.)",1,0) )* ( IF(OR(Q82="SIN OBSERVACIÓN", Q82="REQUERIMIENTOS SUBSANADOS"),1,0)) *(IF(OR(R82="NINGUNO", R82="CUMPLEN CON LO SOLICITADO"),1,0))</f>
        <v>0</v>
      </c>
      <c r="T82" s="1263"/>
      <c r="W82" s="40"/>
      <c r="X82" s="40"/>
      <c r="Y82" s="40"/>
      <c r="Z82" s="40"/>
      <c r="AA82" s="40"/>
      <c r="AB82" s="40"/>
      <c r="AC82" s="40"/>
    </row>
    <row r="83" spans="1:34" s="6" customFormat="1" ht="24.95" hidden="1" customHeight="1">
      <c r="A83" s="10"/>
      <c r="B83" s="1182"/>
      <c r="C83" s="1224"/>
      <c r="D83" s="1224"/>
      <c r="E83" s="1224"/>
      <c r="F83" s="1227"/>
      <c r="G83" s="1257"/>
      <c r="H83" s="1242"/>
      <c r="I83" s="1260"/>
      <c r="J83" s="275"/>
      <c r="K83" s="130">
        <f>+$K$14</f>
        <v>721214</v>
      </c>
      <c r="L83" s="275"/>
      <c r="M83" s="130">
        <f>+$M$14</f>
        <v>921217</v>
      </c>
      <c r="N83" s="1248"/>
      <c r="O83" s="1248"/>
      <c r="P83" s="1267"/>
      <c r="Q83" s="1254"/>
      <c r="R83" s="1254"/>
      <c r="S83" s="1179"/>
      <c r="T83" s="1263"/>
      <c r="W83" s="40"/>
      <c r="X83" s="40"/>
      <c r="Y83" s="40"/>
      <c r="Z83" s="40"/>
      <c r="AA83" s="40"/>
      <c r="AB83" s="40"/>
      <c r="AC83" s="40"/>
    </row>
    <row r="84" spans="1:34" s="6" customFormat="1" ht="24.95" hidden="1" customHeight="1">
      <c r="A84" s="10"/>
      <c r="B84" s="1183"/>
      <c r="C84" s="1225"/>
      <c r="D84" s="1225"/>
      <c r="E84" s="1225"/>
      <c r="F84" s="1228"/>
      <c r="G84" s="1258"/>
      <c r="H84" s="1243"/>
      <c r="I84" s="1261"/>
      <c r="J84" s="275"/>
      <c r="K84" s="130">
        <f>+$K$15</f>
        <v>721515</v>
      </c>
      <c r="L84" s="275"/>
      <c r="M84" s="130"/>
      <c r="N84" s="1249"/>
      <c r="O84" s="1249"/>
      <c r="P84" s="1268"/>
      <c r="Q84" s="1255"/>
      <c r="R84" s="1255"/>
      <c r="S84" s="1180"/>
      <c r="T84" s="1263"/>
      <c r="W84" s="40"/>
      <c r="X84" s="40"/>
      <c r="Y84" s="40"/>
      <c r="Z84" s="40"/>
    </row>
    <row r="85" spans="1:34" s="6" customFormat="1" ht="24.95" hidden="1" customHeight="1">
      <c r="A85" s="10"/>
      <c r="B85" s="1181">
        <v>3</v>
      </c>
      <c r="C85" s="1226"/>
      <c r="D85" s="1226"/>
      <c r="E85" s="1226"/>
      <c r="F85" s="1226"/>
      <c r="G85" s="1238"/>
      <c r="H85" s="1241"/>
      <c r="I85" s="1244"/>
      <c r="J85" s="275"/>
      <c r="K85" s="130">
        <f>+$K$13</f>
        <v>721015</v>
      </c>
      <c r="L85" s="275"/>
      <c r="M85" s="130">
        <f>+$M$13</f>
        <v>721517</v>
      </c>
      <c r="N85" s="1247"/>
      <c r="O85" s="1247"/>
      <c r="P85" s="1250"/>
      <c r="Q85" s="1253"/>
      <c r="R85" s="1253"/>
      <c r="S85" s="1178">
        <f>IF(COUNTIF(J85:M87,"CUMPLE")&gt;=1,(G85*I85),0)* (IF(N85="PRESENTÓ CERTIFICADO",1,0))* (IF(O85="ACORDE A ITEM 5.2.1 (T.R.)",1,0) )* ( IF(OR(Q85="SIN OBSERVACIÓN", Q85="REQUERIMIENTOS SUBSANADOS"),1,0)) *(IF(OR(R85="NINGUNO", R85="CUMPLEN CON LO SOLICITADO"),1,0))</f>
        <v>0</v>
      </c>
      <c r="T85" s="1263"/>
      <c r="W85" s="40"/>
      <c r="X85" s="40"/>
      <c r="Y85" s="40"/>
      <c r="Z85" s="40"/>
      <c r="AA85" s="3"/>
      <c r="AB85" s="3"/>
      <c r="AC85" s="3"/>
      <c r="AD85" s="3"/>
      <c r="AE85" s="3"/>
      <c r="AF85" s="3"/>
      <c r="AG85" s="3"/>
    </row>
    <row r="86" spans="1:34" s="6" customFormat="1" ht="24.95" hidden="1" customHeight="1">
      <c r="A86" s="10"/>
      <c r="B86" s="1182"/>
      <c r="C86" s="1227"/>
      <c r="D86" s="1227"/>
      <c r="E86" s="1227"/>
      <c r="F86" s="1227"/>
      <c r="G86" s="1239"/>
      <c r="H86" s="1242"/>
      <c r="I86" s="1245"/>
      <c r="J86" s="275"/>
      <c r="K86" s="130">
        <f>+$K$14</f>
        <v>721214</v>
      </c>
      <c r="L86" s="275"/>
      <c r="M86" s="130">
        <f>+$M$14</f>
        <v>921217</v>
      </c>
      <c r="N86" s="1248"/>
      <c r="O86" s="1248"/>
      <c r="P86" s="1251"/>
      <c r="Q86" s="1254"/>
      <c r="R86" s="1254"/>
      <c r="S86" s="1179"/>
      <c r="T86" s="1263"/>
      <c r="W86" s="40"/>
      <c r="X86" s="40"/>
      <c r="Y86" s="40"/>
      <c r="Z86" s="40"/>
    </row>
    <row r="87" spans="1:34" s="6" customFormat="1" ht="24.95" hidden="1" customHeight="1">
      <c r="A87" s="10"/>
      <c r="B87" s="1183"/>
      <c r="C87" s="1228"/>
      <c r="D87" s="1228"/>
      <c r="E87" s="1228"/>
      <c r="F87" s="1228"/>
      <c r="G87" s="1240"/>
      <c r="H87" s="1243"/>
      <c r="I87" s="1246"/>
      <c r="J87" s="275"/>
      <c r="K87" s="130">
        <f>+$K$15</f>
        <v>721515</v>
      </c>
      <c r="L87" s="275"/>
      <c r="M87" s="130"/>
      <c r="N87" s="1249"/>
      <c r="O87" s="1249"/>
      <c r="P87" s="1252"/>
      <c r="Q87" s="1255"/>
      <c r="R87" s="1255"/>
      <c r="S87" s="1180"/>
      <c r="T87" s="1263"/>
      <c r="W87" s="40"/>
      <c r="X87" s="40"/>
      <c r="Y87" s="40"/>
      <c r="Z87" s="40"/>
      <c r="AA87" s="26"/>
      <c r="AB87" s="26"/>
      <c r="AC87" s="26"/>
      <c r="AD87" s="26"/>
      <c r="AE87" s="26"/>
      <c r="AF87" s="26"/>
      <c r="AG87" s="26"/>
    </row>
    <row r="88" spans="1:34" s="6" customFormat="1" ht="24.95" hidden="1" customHeight="1">
      <c r="A88" s="10"/>
      <c r="B88" s="1181">
        <v>4</v>
      </c>
      <c r="C88" s="1223"/>
      <c r="D88" s="1223"/>
      <c r="E88" s="1223"/>
      <c r="F88" s="1223"/>
      <c r="G88" s="1256"/>
      <c r="H88" s="1241"/>
      <c r="I88" s="1259"/>
      <c r="J88" s="275"/>
      <c r="K88" s="130">
        <f>+$K$13</f>
        <v>721015</v>
      </c>
      <c r="L88" s="275"/>
      <c r="M88" s="130">
        <f>+$M$13</f>
        <v>721517</v>
      </c>
      <c r="N88" s="1247"/>
      <c r="O88" s="1247"/>
      <c r="P88" s="1266"/>
      <c r="Q88" s="1253"/>
      <c r="R88" s="1253"/>
      <c r="S88" s="1178">
        <f>IF(COUNTIF(J88:M90,"CUMPLE")&gt;=1,(G88*I88),0)* (IF(N88="PRESENTÓ CERTIFICADO",1,0))* (IF(O88="ACORDE A ITEM 5.2.1 (T.R.)",1,0) )* ( IF(OR(Q88="SIN OBSERVACIÓN", Q88="REQUERIMIENTOS SUBSANADOS"),1,0)) *(IF(OR(R88="NINGUNO", R88="CUMPLEN CON LO SOLICITADO"),1,0))</f>
        <v>0</v>
      </c>
      <c r="T88" s="1263"/>
      <c r="W88" s="40"/>
      <c r="X88" s="40"/>
      <c r="Y88" s="40"/>
      <c r="Z88" s="40"/>
      <c r="AA88" s="26"/>
      <c r="AB88" s="26"/>
      <c r="AC88" s="26"/>
      <c r="AD88" s="26"/>
      <c r="AE88" s="26"/>
      <c r="AF88" s="26"/>
      <c r="AG88" s="26"/>
    </row>
    <row r="89" spans="1:34" s="6" customFormat="1" ht="24.95" hidden="1" customHeight="1">
      <c r="A89" s="10"/>
      <c r="B89" s="1182"/>
      <c r="C89" s="1224"/>
      <c r="D89" s="1224"/>
      <c r="E89" s="1224"/>
      <c r="F89" s="1224"/>
      <c r="G89" s="1257"/>
      <c r="H89" s="1242"/>
      <c r="I89" s="1260"/>
      <c r="J89" s="275"/>
      <c r="K89" s="130">
        <f>+$K$14</f>
        <v>721214</v>
      </c>
      <c r="L89" s="275"/>
      <c r="M89" s="130">
        <f>+$M$14</f>
        <v>921217</v>
      </c>
      <c r="N89" s="1248"/>
      <c r="O89" s="1248"/>
      <c r="P89" s="1267"/>
      <c r="Q89" s="1254"/>
      <c r="R89" s="1254"/>
      <c r="S89" s="1179"/>
      <c r="T89" s="1263"/>
      <c r="W89" s="40"/>
      <c r="X89" s="40"/>
      <c r="Y89" s="40"/>
      <c r="Z89" s="40"/>
      <c r="AA89" s="26"/>
      <c r="AB89" s="26"/>
      <c r="AC89" s="26"/>
      <c r="AD89" s="26"/>
      <c r="AE89" s="26"/>
      <c r="AF89" s="26"/>
      <c r="AG89" s="26"/>
    </row>
    <row r="90" spans="1:34" s="6" customFormat="1" ht="24.95" hidden="1" customHeight="1">
      <c r="A90" s="10"/>
      <c r="B90" s="1183"/>
      <c r="C90" s="1225"/>
      <c r="D90" s="1225"/>
      <c r="E90" s="1225"/>
      <c r="F90" s="1225"/>
      <c r="G90" s="1258"/>
      <c r="H90" s="1243"/>
      <c r="I90" s="1261"/>
      <c r="J90" s="275"/>
      <c r="K90" s="130">
        <f>+$K$15</f>
        <v>721515</v>
      </c>
      <c r="L90" s="275"/>
      <c r="M90" s="130"/>
      <c r="N90" s="1249"/>
      <c r="O90" s="1249"/>
      <c r="P90" s="1268"/>
      <c r="Q90" s="1255"/>
      <c r="R90" s="1255"/>
      <c r="S90" s="1180"/>
      <c r="T90" s="1263"/>
      <c r="W90" s="40"/>
      <c r="X90" s="40"/>
      <c r="Y90" s="40"/>
      <c r="Z90" s="40"/>
      <c r="AA90" s="40"/>
      <c r="AB90" s="40"/>
      <c r="AC90" s="40"/>
      <c r="AD90" s="8"/>
      <c r="AE90" s="8"/>
      <c r="AF90" s="8"/>
      <c r="AG90" s="8"/>
    </row>
    <row r="91" spans="1:34" s="6" customFormat="1" ht="24.95" hidden="1" customHeight="1">
      <c r="A91" s="10"/>
      <c r="B91" s="1181">
        <v>5</v>
      </c>
      <c r="C91" s="1226"/>
      <c r="D91" s="1226"/>
      <c r="E91" s="1226"/>
      <c r="F91" s="1226"/>
      <c r="G91" s="1238"/>
      <c r="H91" s="1241"/>
      <c r="I91" s="1244"/>
      <c r="J91" s="275"/>
      <c r="K91" s="130">
        <f>+$K$13</f>
        <v>721015</v>
      </c>
      <c r="L91" s="275"/>
      <c r="M91" s="130">
        <f>+$M$13</f>
        <v>721517</v>
      </c>
      <c r="N91" s="1247"/>
      <c r="O91" s="1247"/>
      <c r="P91" s="1250"/>
      <c r="Q91" s="1253"/>
      <c r="R91" s="1253"/>
      <c r="S91" s="1178">
        <f>IF(COUNTIF(J91:M93,"CUMPLE")&gt;=1,(G91*I91),0)* (IF(N91="PRESENTÓ CERTIFICADO",1,0))* (IF(O91="ACORDE A ITEM 5.2.1 (T.R.)",1,0) )* ( IF(OR(Q91="SIN OBSERVACIÓN", Q91="REQUERIMIENTOS SUBSANADOS"),1,0)) *(IF(OR(R91="NINGUNO", R91="CUMPLEN CON LO SOLICITADO"),1,0))</f>
        <v>0</v>
      </c>
      <c r="T91" s="1263"/>
      <c r="W91" s="40"/>
      <c r="X91" s="40"/>
      <c r="Y91" s="40"/>
      <c r="Z91" s="40"/>
      <c r="AA91" s="40"/>
      <c r="AB91" s="40"/>
      <c r="AC91" s="40"/>
      <c r="AD91" s="8"/>
      <c r="AE91" s="8"/>
      <c r="AF91" s="8"/>
      <c r="AG91" s="8"/>
    </row>
    <row r="92" spans="1:34" s="6" customFormat="1" ht="38.25" hidden="1" customHeight="1">
      <c r="A92" s="10"/>
      <c r="B92" s="1182"/>
      <c r="C92" s="1227"/>
      <c r="D92" s="1227"/>
      <c r="E92" s="1227"/>
      <c r="F92" s="1227"/>
      <c r="G92" s="1239"/>
      <c r="H92" s="1242"/>
      <c r="I92" s="1245"/>
      <c r="J92" s="275"/>
      <c r="K92" s="130">
        <f>+$K$14</f>
        <v>721214</v>
      </c>
      <c r="L92" s="275"/>
      <c r="M92" s="130">
        <f>+$M$14</f>
        <v>921217</v>
      </c>
      <c r="N92" s="1248"/>
      <c r="O92" s="1248"/>
      <c r="P92" s="1251"/>
      <c r="Q92" s="1254"/>
      <c r="R92" s="1254"/>
      <c r="S92" s="1179"/>
      <c r="T92" s="1263"/>
      <c r="W92" s="40"/>
      <c r="X92" s="40"/>
      <c r="Y92" s="40"/>
      <c r="Z92" s="40"/>
      <c r="AA92" s="40"/>
      <c r="AB92" s="40"/>
      <c r="AC92" s="40"/>
    </row>
    <row r="93" spans="1:34" s="6" customFormat="1" ht="24.95" hidden="1" customHeight="1">
      <c r="A93" s="10"/>
      <c r="B93" s="1183"/>
      <c r="C93" s="1228"/>
      <c r="D93" s="1228"/>
      <c r="E93" s="1228"/>
      <c r="F93" s="1228"/>
      <c r="G93" s="1240"/>
      <c r="H93" s="1243"/>
      <c r="I93" s="1246"/>
      <c r="J93" s="275"/>
      <c r="K93" s="130">
        <f>+$K$15</f>
        <v>721515</v>
      </c>
      <c r="L93" s="275"/>
      <c r="M93" s="130"/>
      <c r="N93" s="1249"/>
      <c r="O93" s="1249"/>
      <c r="P93" s="1252"/>
      <c r="Q93" s="1255"/>
      <c r="R93" s="1255"/>
      <c r="S93" s="1180"/>
      <c r="T93" s="1264"/>
      <c r="W93" s="40"/>
      <c r="X93" s="40"/>
      <c r="Y93" s="40"/>
      <c r="Z93" s="40"/>
      <c r="AA93" s="40"/>
      <c r="AB93" s="40"/>
      <c r="AC93" s="40"/>
    </row>
    <row r="94" spans="1:34" s="3" customFormat="1" ht="24.95" customHeight="1">
      <c r="B94" s="1147" t="str">
        <f>IF(S95=" "," ",IF(S95&gt;=$H$6,"CUMPLE CON LA EXPERIENCIA REQUERIDA","NO CUMPLE CON LA EXPERIENCIA REQUERIDA"))</f>
        <v>CUMPLE CON LA EXPERIENCIA REQUERIDA</v>
      </c>
      <c r="C94" s="1148"/>
      <c r="D94" s="1148"/>
      <c r="E94" s="1148"/>
      <c r="F94" s="1148"/>
      <c r="G94" s="1148"/>
      <c r="H94" s="1148"/>
      <c r="I94" s="1148"/>
      <c r="J94" s="1148"/>
      <c r="K94" s="1148"/>
      <c r="L94" s="1148"/>
      <c r="M94" s="1148"/>
      <c r="N94" s="1148"/>
      <c r="O94" s="1149"/>
      <c r="P94" s="1153" t="s">
        <v>22</v>
      </c>
      <c r="Q94" s="1154"/>
      <c r="R94" s="373"/>
      <c r="S94" s="7">
        <f>IF(T79="SI",SUM(S79:S93),0)</f>
        <v>1153.67</v>
      </c>
      <c r="T94" s="1155" t="str">
        <f>IF(S95=" "," ",IF(S95&gt;=$H$6,"CUMPLE","NO CUMPLE"))</f>
        <v>CUMPLE</v>
      </c>
      <c r="W94" s="40"/>
      <c r="X94" s="40"/>
      <c r="Y94" s="40"/>
      <c r="Z94" s="40"/>
      <c r="AA94" s="40"/>
      <c r="AB94" s="40"/>
      <c r="AC94" s="40"/>
      <c r="AD94" s="6"/>
      <c r="AE94" s="6"/>
      <c r="AF94" s="6"/>
      <c r="AG94" s="6"/>
      <c r="AH94" s="6"/>
    </row>
    <row r="95" spans="1:34" s="6" customFormat="1" ht="53.25" customHeight="1">
      <c r="B95" s="1150"/>
      <c r="C95" s="1151"/>
      <c r="D95" s="1151"/>
      <c r="E95" s="1151"/>
      <c r="F95" s="1151"/>
      <c r="G95" s="1151"/>
      <c r="H95" s="1151"/>
      <c r="I95" s="1151"/>
      <c r="J95" s="1151"/>
      <c r="K95" s="1151"/>
      <c r="L95" s="1151"/>
      <c r="M95" s="1151"/>
      <c r="N95" s="1151"/>
      <c r="O95" s="1152"/>
      <c r="P95" s="1153" t="s">
        <v>24</v>
      </c>
      <c r="Q95" s="1154"/>
      <c r="R95" s="373"/>
      <c r="S95" s="75">
        <f>IFERROR((S94/$P$6)," ")</f>
        <v>6.1040740740740747</v>
      </c>
      <c r="T95" s="1156"/>
      <c r="W95" s="40"/>
      <c r="X95" s="40"/>
      <c r="Y95" s="40"/>
      <c r="Z95" s="40"/>
      <c r="AA95" s="40"/>
      <c r="AB95" s="40"/>
      <c r="AC95" s="40"/>
    </row>
    <row r="96" spans="1:34" ht="30" customHeight="1">
      <c r="AA96" s="40"/>
      <c r="AB96" s="40"/>
      <c r="AC96" s="40"/>
      <c r="AD96" s="6"/>
      <c r="AE96" s="6"/>
      <c r="AF96" s="6"/>
      <c r="AG96" s="6"/>
      <c r="AH96" s="3"/>
    </row>
    <row r="97" spans="1:34" ht="30" customHeight="1">
      <c r="AA97" s="40"/>
      <c r="AB97" s="40"/>
      <c r="AC97" s="40"/>
      <c r="AD97" s="6"/>
      <c r="AE97" s="6"/>
      <c r="AF97" s="6"/>
      <c r="AG97" s="6"/>
      <c r="AH97" s="6"/>
    </row>
    <row r="98" spans="1:34" ht="36" customHeight="1">
      <c r="B98" s="96">
        <v>5</v>
      </c>
      <c r="C98" s="1201" t="s">
        <v>76</v>
      </c>
      <c r="D98" s="1202"/>
      <c r="E98" s="1203"/>
      <c r="F98" s="1204" t="str">
        <f>IFERROR(VLOOKUP(B98,LISTA_OFERENTES,2,FALSE)," ")</f>
        <v>Eduar Alfonso Montiel Peralta</v>
      </c>
      <c r="G98" s="1205"/>
      <c r="H98" s="1205"/>
      <c r="I98" s="1205"/>
      <c r="J98" s="1205"/>
      <c r="K98" s="1205"/>
      <c r="L98" s="1205"/>
      <c r="M98" s="1205"/>
      <c r="N98" s="1205"/>
      <c r="O98" s="1206"/>
      <c r="P98" s="1207" t="s">
        <v>101</v>
      </c>
      <c r="Q98" s="1208"/>
      <c r="R98" s="1209"/>
      <c r="S98" s="2">
        <f>5-(INT(COUNTBLANK(C101:C115))-10)</f>
        <v>2</v>
      </c>
      <c r="T98" s="3"/>
      <c r="AA98" s="40"/>
      <c r="AB98" s="40"/>
      <c r="AC98" s="40"/>
      <c r="AD98" s="6"/>
      <c r="AE98" s="6"/>
      <c r="AF98" s="6"/>
      <c r="AG98" s="6"/>
    </row>
    <row r="99" spans="1:34" s="8" customFormat="1" ht="30" customHeight="1">
      <c r="B99" s="1218" t="s">
        <v>45</v>
      </c>
      <c r="C99" s="1210" t="s">
        <v>15</v>
      </c>
      <c r="D99" s="1210" t="s">
        <v>16</v>
      </c>
      <c r="E99" s="1210" t="s">
        <v>17</v>
      </c>
      <c r="F99" s="1210" t="s">
        <v>18</v>
      </c>
      <c r="G99" s="1210" t="s">
        <v>19</v>
      </c>
      <c r="H99" s="1210" t="s">
        <v>20</v>
      </c>
      <c r="I99" s="1210" t="s">
        <v>21</v>
      </c>
      <c r="J99" s="1215" t="s">
        <v>52</v>
      </c>
      <c r="K99" s="1216"/>
      <c r="L99" s="1216"/>
      <c r="M99" s="1217"/>
      <c r="N99" s="1210" t="s">
        <v>77</v>
      </c>
      <c r="O99" s="1210" t="s">
        <v>78</v>
      </c>
      <c r="P99" s="5" t="s">
        <v>79</v>
      </c>
      <c r="Q99" s="5"/>
      <c r="R99" s="1210" t="s">
        <v>80</v>
      </c>
      <c r="S99" s="1210" t="s">
        <v>81</v>
      </c>
      <c r="T99" s="1210" t="str">
        <f>T11</f>
        <v>CUMPLE CON LOS CÓDIGOS DE CLASIFICACIÓN DE LA UNSPCS</v>
      </c>
      <c r="U99" s="9"/>
      <c r="V99" s="9"/>
      <c r="W99" s="40"/>
      <c r="X99" s="40"/>
      <c r="Y99" s="40"/>
      <c r="Z99" s="40"/>
      <c r="AA99" s="40"/>
      <c r="AB99" s="40"/>
      <c r="AC99" s="40"/>
      <c r="AD99" s="6"/>
      <c r="AE99" s="6"/>
      <c r="AF99" s="6"/>
      <c r="AG99" s="6"/>
      <c r="AH99" s="26"/>
    </row>
    <row r="100" spans="1:34" s="8" customFormat="1" ht="90.75" customHeight="1">
      <c r="B100" s="1219"/>
      <c r="C100" s="1211"/>
      <c r="D100" s="1211"/>
      <c r="E100" s="1211"/>
      <c r="F100" s="1211"/>
      <c r="G100" s="1211"/>
      <c r="H100" s="1211"/>
      <c r="I100" s="1211"/>
      <c r="J100" s="1212" t="s">
        <v>83</v>
      </c>
      <c r="K100" s="1213"/>
      <c r="L100" s="1213"/>
      <c r="M100" s="1214"/>
      <c r="N100" s="1211"/>
      <c r="O100" s="1211"/>
      <c r="P100" s="4" t="s">
        <v>13</v>
      </c>
      <c r="Q100" s="4" t="s">
        <v>82</v>
      </c>
      <c r="R100" s="1211"/>
      <c r="S100" s="1211"/>
      <c r="T100" s="1211"/>
      <c r="U100" s="9"/>
      <c r="V100" s="9"/>
      <c r="W100" s="40"/>
      <c r="X100" s="40"/>
      <c r="Y100" s="40"/>
      <c r="Z100" s="40"/>
      <c r="AA100" s="40"/>
      <c r="AB100" s="40"/>
      <c r="AC100" s="40"/>
      <c r="AD100" s="6"/>
      <c r="AE100" s="6"/>
      <c r="AF100" s="6"/>
      <c r="AG100" s="6"/>
      <c r="AH100" s="26"/>
    </row>
    <row r="101" spans="1:34" s="6" customFormat="1" ht="24.95" customHeight="1">
      <c r="A101" s="10"/>
      <c r="B101" s="1181">
        <v>1</v>
      </c>
      <c r="C101" s="1226">
        <v>99</v>
      </c>
      <c r="D101" s="1226">
        <v>95</v>
      </c>
      <c r="E101" s="1226" t="s">
        <v>719</v>
      </c>
      <c r="F101" s="1226" t="s">
        <v>722</v>
      </c>
      <c r="G101" s="1238">
        <v>1558.8</v>
      </c>
      <c r="H101" s="1241" t="s">
        <v>712</v>
      </c>
      <c r="I101" s="1244">
        <v>0.2</v>
      </c>
      <c r="J101" s="275" t="s">
        <v>282</v>
      </c>
      <c r="K101" s="130">
        <f>+$K$13</f>
        <v>721015</v>
      </c>
      <c r="L101" s="275" t="s">
        <v>686</v>
      </c>
      <c r="M101" s="130">
        <f>+$M$13</f>
        <v>721517</v>
      </c>
      <c r="N101" s="1247" t="s">
        <v>704</v>
      </c>
      <c r="O101" s="1247" t="s">
        <v>705</v>
      </c>
      <c r="P101" s="1250"/>
      <c r="Q101" s="1253" t="s">
        <v>706</v>
      </c>
      <c r="R101" s="1253" t="s">
        <v>707</v>
      </c>
      <c r="S101" s="1178">
        <f>IF(COUNTIF(J101:M103,"CUMPLE")&gt;=1,(G101*I101),0)* (IF(N101="PRESENTÓ CERTIFICADO",1,0))* (IF(O101="ACORDE A ITEM 5.2.1 (T.R.)",1,0) )* ( IF(OR(Q101="SIN OBSERVACIÓN", Q101="REQUERIMIENTOS SUBSANADOS"),1,0)) *(IF(OR(R101="NINGUNO", R101="CUMPLEN CON LO SOLICITADO"),1,0))</f>
        <v>311.76</v>
      </c>
      <c r="T101" s="1262" t="s">
        <v>708</v>
      </c>
      <c r="W101" s="40"/>
      <c r="X101" s="40"/>
      <c r="Y101" s="40"/>
      <c r="Z101" s="40"/>
      <c r="AA101" s="40"/>
      <c r="AB101" s="40"/>
      <c r="AC101" s="40"/>
      <c r="AH101" s="8"/>
    </row>
    <row r="102" spans="1:34" s="6" customFormat="1" ht="24.95" customHeight="1">
      <c r="A102" s="10"/>
      <c r="B102" s="1182"/>
      <c r="C102" s="1227"/>
      <c r="D102" s="1227"/>
      <c r="E102" s="1227"/>
      <c r="F102" s="1227"/>
      <c r="G102" s="1239"/>
      <c r="H102" s="1242"/>
      <c r="I102" s="1245"/>
      <c r="J102" s="275" t="s">
        <v>282</v>
      </c>
      <c r="K102" s="130">
        <f>+$K$14</f>
        <v>721214</v>
      </c>
      <c r="L102" s="275" t="s">
        <v>686</v>
      </c>
      <c r="M102" s="130">
        <f>+$M$14</f>
        <v>921217</v>
      </c>
      <c r="N102" s="1248"/>
      <c r="O102" s="1248"/>
      <c r="P102" s="1251"/>
      <c r="Q102" s="1254"/>
      <c r="R102" s="1254"/>
      <c r="S102" s="1179"/>
      <c r="T102" s="1263"/>
      <c r="W102" s="40"/>
      <c r="X102" s="40"/>
      <c r="Y102" s="40"/>
      <c r="Z102" s="40"/>
      <c r="AA102" s="40"/>
      <c r="AB102" s="40"/>
      <c r="AC102" s="40"/>
      <c r="AH102" s="8"/>
    </row>
    <row r="103" spans="1:34" s="6" customFormat="1" ht="24.95" customHeight="1">
      <c r="A103" s="10"/>
      <c r="B103" s="1183"/>
      <c r="C103" s="1228"/>
      <c r="D103" s="1228"/>
      <c r="E103" s="1228"/>
      <c r="F103" s="1228"/>
      <c r="G103" s="1240"/>
      <c r="H103" s="1243"/>
      <c r="I103" s="1246"/>
      <c r="J103" s="275" t="s">
        <v>282</v>
      </c>
      <c r="K103" s="130">
        <f>+$K$15</f>
        <v>721515</v>
      </c>
      <c r="L103" s="275"/>
      <c r="M103" s="130"/>
      <c r="N103" s="1249"/>
      <c r="O103" s="1249"/>
      <c r="P103" s="1252"/>
      <c r="Q103" s="1255"/>
      <c r="R103" s="1255"/>
      <c r="S103" s="1180"/>
      <c r="T103" s="1263"/>
      <c r="W103" s="40"/>
      <c r="X103" s="40"/>
      <c r="Y103" s="40"/>
      <c r="Z103" s="40"/>
      <c r="AA103" s="40"/>
      <c r="AB103" s="40"/>
      <c r="AC103" s="40"/>
    </row>
    <row r="104" spans="1:34" s="6" customFormat="1" ht="24.95" customHeight="1">
      <c r="A104" s="10"/>
      <c r="B104" s="1181">
        <v>2</v>
      </c>
      <c r="C104" s="1223">
        <v>98</v>
      </c>
      <c r="D104" s="1223">
        <v>93</v>
      </c>
      <c r="E104" s="1223" t="s">
        <v>720</v>
      </c>
      <c r="F104" s="1223" t="s">
        <v>721</v>
      </c>
      <c r="G104" s="1256">
        <v>279.99</v>
      </c>
      <c r="H104" s="1241" t="s">
        <v>685</v>
      </c>
      <c r="I104" s="1259">
        <v>1</v>
      </c>
      <c r="J104" s="275" t="s">
        <v>282</v>
      </c>
      <c r="K104" s="130">
        <f>+$K$13</f>
        <v>721015</v>
      </c>
      <c r="L104" s="275" t="s">
        <v>686</v>
      </c>
      <c r="M104" s="130">
        <f>+$M$13</f>
        <v>721517</v>
      </c>
      <c r="N104" s="1247" t="s">
        <v>704</v>
      </c>
      <c r="O104" s="1247" t="s">
        <v>705</v>
      </c>
      <c r="P104" s="1250"/>
      <c r="Q104" s="1253" t="s">
        <v>706</v>
      </c>
      <c r="R104" s="1253" t="s">
        <v>707</v>
      </c>
      <c r="S104" s="1178">
        <f>IF(COUNTIF(J104:M106,"CUMPLE")&gt;=1,(G104*I104),0)* (IF(N104="PRESENTÓ CERTIFICADO",1,0))* (IF(O104="ACORDE A ITEM 5.2.1 (T.R.)",1,0) )* ( IF(OR(Q104="SIN OBSERVACIÓN", Q104="REQUERIMIENTOS SUBSANADOS"),1,0)) *(IF(OR(R104="NINGUNO", R104="CUMPLEN CON LO SOLICITADO"),1,0))</f>
        <v>279.99</v>
      </c>
      <c r="T104" s="1263"/>
      <c r="W104" s="40"/>
      <c r="X104" s="40"/>
      <c r="Y104" s="40"/>
      <c r="Z104" s="40"/>
      <c r="AA104" s="40"/>
      <c r="AB104" s="40"/>
      <c r="AC104" s="40"/>
    </row>
    <row r="105" spans="1:34" s="6" customFormat="1" ht="24.95" customHeight="1">
      <c r="A105" s="10"/>
      <c r="B105" s="1182"/>
      <c r="C105" s="1224"/>
      <c r="D105" s="1224"/>
      <c r="E105" s="1224"/>
      <c r="F105" s="1224"/>
      <c r="G105" s="1257"/>
      <c r="H105" s="1242"/>
      <c r="I105" s="1260"/>
      <c r="J105" s="275" t="s">
        <v>282</v>
      </c>
      <c r="K105" s="130">
        <f>+$K$14</f>
        <v>721214</v>
      </c>
      <c r="L105" s="275" t="s">
        <v>686</v>
      </c>
      <c r="M105" s="130">
        <f>+$M$14</f>
        <v>921217</v>
      </c>
      <c r="N105" s="1248"/>
      <c r="O105" s="1248"/>
      <c r="P105" s="1251"/>
      <c r="Q105" s="1254"/>
      <c r="R105" s="1254"/>
      <c r="S105" s="1179"/>
      <c r="T105" s="1263"/>
      <c r="W105" s="40"/>
      <c r="X105" s="40"/>
      <c r="Y105" s="40"/>
      <c r="Z105" s="40"/>
      <c r="AA105" s="40"/>
      <c r="AB105" s="40"/>
      <c r="AC105" s="40"/>
    </row>
    <row r="106" spans="1:34" s="6" customFormat="1" ht="24.95" customHeight="1">
      <c r="A106" s="10"/>
      <c r="B106" s="1183"/>
      <c r="C106" s="1225"/>
      <c r="D106" s="1225"/>
      <c r="E106" s="1225"/>
      <c r="F106" s="1225"/>
      <c r="G106" s="1258"/>
      <c r="H106" s="1243"/>
      <c r="I106" s="1261"/>
      <c r="J106" s="275" t="s">
        <v>282</v>
      </c>
      <c r="K106" s="130">
        <f>+$K$15</f>
        <v>721515</v>
      </c>
      <c r="L106" s="275"/>
      <c r="M106" s="130"/>
      <c r="N106" s="1249"/>
      <c r="O106" s="1249"/>
      <c r="P106" s="1252"/>
      <c r="Q106" s="1255"/>
      <c r="R106" s="1255"/>
      <c r="S106" s="1180"/>
      <c r="T106" s="1263"/>
      <c r="W106" s="40"/>
      <c r="X106" s="40"/>
      <c r="Y106" s="40"/>
      <c r="Z106" s="40"/>
    </row>
    <row r="107" spans="1:34" s="6" customFormat="1" ht="24.95" hidden="1" customHeight="1">
      <c r="A107" s="10"/>
      <c r="B107" s="1181">
        <v>3</v>
      </c>
      <c r="C107" s="1226"/>
      <c r="D107" s="1226"/>
      <c r="E107" s="1226"/>
      <c r="F107" s="1226"/>
      <c r="G107" s="1238"/>
      <c r="H107" s="1241"/>
      <c r="I107" s="1244"/>
      <c r="J107" s="275"/>
      <c r="K107" s="130">
        <f>+$K$13</f>
        <v>721015</v>
      </c>
      <c r="L107" s="275"/>
      <c r="M107" s="130">
        <f>+$M$13</f>
        <v>721517</v>
      </c>
      <c r="N107" s="1229"/>
      <c r="O107" s="1229"/>
      <c r="P107" s="1294"/>
      <c r="Q107" s="1297"/>
      <c r="R107" s="1297"/>
      <c r="S107" s="1178">
        <f>IF(COUNTIF(J107:M109,"CUMPLE")&gt;=1,(G107*I107),0)* (IF(N107="PRESENTÓ CERTIFICADO",1,0))* (IF(O107="ACORDE A ITEM 5.2.1 (T.R.)",1,0) )* ( IF(OR(Q107="SIN OBSERVACIÓN", Q107="REQUERIMIENTOS SUBSANADOS"),1,0)) *(IF(OR(R107="NINGUNO", R107="CUMPLEN CON LO SOLICITADO"),1,0))</f>
        <v>0</v>
      </c>
      <c r="T107" s="1263"/>
      <c r="W107" s="40"/>
      <c r="X107" s="40"/>
      <c r="Y107" s="40"/>
      <c r="Z107" s="40"/>
      <c r="AA107" s="3"/>
      <c r="AB107" s="3"/>
      <c r="AC107" s="3"/>
      <c r="AD107" s="3"/>
      <c r="AE107" s="3"/>
      <c r="AF107" s="3"/>
      <c r="AG107" s="3"/>
    </row>
    <row r="108" spans="1:34" s="6" customFormat="1" ht="24.95" hidden="1" customHeight="1">
      <c r="A108" s="10"/>
      <c r="B108" s="1182"/>
      <c r="C108" s="1227"/>
      <c r="D108" s="1227"/>
      <c r="E108" s="1227"/>
      <c r="F108" s="1227"/>
      <c r="G108" s="1239"/>
      <c r="H108" s="1242"/>
      <c r="I108" s="1245"/>
      <c r="J108" s="275"/>
      <c r="K108" s="130">
        <f>+$K$14</f>
        <v>721214</v>
      </c>
      <c r="L108" s="275"/>
      <c r="M108" s="130">
        <f>+$M$14</f>
        <v>921217</v>
      </c>
      <c r="N108" s="1230"/>
      <c r="O108" s="1230"/>
      <c r="P108" s="1295"/>
      <c r="Q108" s="1298"/>
      <c r="R108" s="1298"/>
      <c r="S108" s="1179"/>
      <c r="T108" s="1263"/>
      <c r="W108" s="40"/>
      <c r="X108" s="40"/>
      <c r="Y108" s="40"/>
      <c r="Z108" s="40"/>
    </row>
    <row r="109" spans="1:34" s="6" customFormat="1" ht="24.95" hidden="1" customHeight="1">
      <c r="A109" s="10"/>
      <c r="B109" s="1183"/>
      <c r="C109" s="1228"/>
      <c r="D109" s="1228"/>
      <c r="E109" s="1228"/>
      <c r="F109" s="1228"/>
      <c r="G109" s="1240"/>
      <c r="H109" s="1243"/>
      <c r="I109" s="1246"/>
      <c r="J109" s="275"/>
      <c r="K109" s="130">
        <f>+$K$15</f>
        <v>721515</v>
      </c>
      <c r="L109" s="275"/>
      <c r="M109" s="130"/>
      <c r="N109" s="1231"/>
      <c r="O109" s="1231"/>
      <c r="P109" s="1296"/>
      <c r="Q109" s="1299"/>
      <c r="R109" s="1299"/>
      <c r="S109" s="1180"/>
      <c r="T109" s="1263"/>
      <c r="W109" s="40"/>
      <c r="X109" s="40"/>
      <c r="Y109" s="40"/>
      <c r="Z109" s="40"/>
      <c r="AA109" s="26"/>
      <c r="AB109" s="26"/>
      <c r="AC109" s="26"/>
      <c r="AD109" s="26"/>
      <c r="AE109" s="26"/>
      <c r="AF109" s="26"/>
      <c r="AG109" s="26"/>
    </row>
    <row r="110" spans="1:34" s="6" customFormat="1" ht="24.95" hidden="1" customHeight="1">
      <c r="A110" s="10"/>
      <c r="B110" s="1181">
        <v>4</v>
      </c>
      <c r="C110" s="1223"/>
      <c r="D110" s="1223"/>
      <c r="E110" s="1223"/>
      <c r="F110" s="1226"/>
      <c r="G110" s="1256"/>
      <c r="H110" s="1241"/>
      <c r="I110" s="1259"/>
      <c r="J110" s="275"/>
      <c r="K110" s="130">
        <f>+$K$13</f>
        <v>721015</v>
      </c>
      <c r="L110" s="275"/>
      <c r="M110" s="130">
        <f>+$M$13</f>
        <v>721517</v>
      </c>
      <c r="N110" s="1229"/>
      <c r="O110" s="1229"/>
      <c r="P110" s="1232"/>
      <c r="Q110" s="1235"/>
      <c r="R110" s="1235"/>
      <c r="S110" s="1178">
        <f>IF(COUNTIF(J110:M112,"CUMPLE")&gt;=1,(G110*I110),0)* (IF(N110="PRESENTÓ CERTIFICADO",1,0))* (IF(O110="ACORDE A ITEM 5.2.1 (T.R.)",1,0) )* ( IF(OR(Q110="SIN OBSERVACIÓN", Q110="REQUERIMIENTOS SUBSANADOS"),1,0)) *(IF(OR(R110="NINGUNO", R110="CUMPLEN CON LO SOLICITADO"),1,0))</f>
        <v>0</v>
      </c>
      <c r="T110" s="1263"/>
      <c r="W110" s="40"/>
      <c r="X110" s="40"/>
      <c r="Y110" s="40"/>
      <c r="Z110" s="40"/>
      <c r="AA110" s="26"/>
      <c r="AB110" s="26"/>
      <c r="AC110" s="26"/>
      <c r="AD110" s="26"/>
      <c r="AE110" s="26"/>
      <c r="AF110" s="26"/>
      <c r="AG110" s="26"/>
    </row>
    <row r="111" spans="1:34" s="6" customFormat="1" ht="24.95" hidden="1" customHeight="1">
      <c r="A111" s="10"/>
      <c r="B111" s="1182"/>
      <c r="C111" s="1224"/>
      <c r="D111" s="1224"/>
      <c r="E111" s="1224"/>
      <c r="F111" s="1227"/>
      <c r="G111" s="1257"/>
      <c r="H111" s="1242"/>
      <c r="I111" s="1260"/>
      <c r="J111" s="275"/>
      <c r="K111" s="130">
        <f>+$K$14</f>
        <v>721214</v>
      </c>
      <c r="L111" s="275"/>
      <c r="M111" s="130">
        <f>+$M$14</f>
        <v>921217</v>
      </c>
      <c r="N111" s="1230"/>
      <c r="O111" s="1230"/>
      <c r="P111" s="1233"/>
      <c r="Q111" s="1236"/>
      <c r="R111" s="1236"/>
      <c r="S111" s="1179"/>
      <c r="T111" s="1263"/>
      <c r="W111" s="40"/>
      <c r="X111" s="40"/>
      <c r="Y111" s="40"/>
      <c r="Z111" s="40"/>
      <c r="AA111" s="26"/>
      <c r="AB111" s="26"/>
      <c r="AC111" s="26"/>
      <c r="AD111" s="26"/>
      <c r="AE111" s="26"/>
      <c r="AF111" s="26"/>
      <c r="AG111" s="26"/>
    </row>
    <row r="112" spans="1:34" s="6" customFormat="1" ht="24.95" hidden="1" customHeight="1">
      <c r="A112" s="10"/>
      <c r="B112" s="1183"/>
      <c r="C112" s="1225"/>
      <c r="D112" s="1225"/>
      <c r="E112" s="1225"/>
      <c r="F112" s="1228"/>
      <c r="G112" s="1258"/>
      <c r="H112" s="1243"/>
      <c r="I112" s="1261"/>
      <c r="J112" s="275"/>
      <c r="K112" s="130">
        <f>+$K$15</f>
        <v>721515</v>
      </c>
      <c r="L112" s="275"/>
      <c r="M112" s="130"/>
      <c r="N112" s="1231"/>
      <c r="O112" s="1231"/>
      <c r="P112" s="1234"/>
      <c r="Q112" s="1237"/>
      <c r="R112" s="1237"/>
      <c r="S112" s="1180"/>
      <c r="T112" s="1263"/>
      <c r="W112" s="40"/>
      <c r="X112" s="40"/>
      <c r="Y112" s="40"/>
      <c r="Z112" s="40"/>
      <c r="AA112" s="40"/>
      <c r="AB112" s="40"/>
      <c r="AC112" s="40"/>
      <c r="AD112" s="8"/>
      <c r="AE112" s="8"/>
      <c r="AF112" s="8"/>
      <c r="AG112" s="8"/>
    </row>
    <row r="113" spans="1:34" s="6" customFormat="1" ht="24.95" hidden="1" customHeight="1">
      <c r="A113" s="10"/>
      <c r="B113" s="1181">
        <v>5</v>
      </c>
      <c r="C113" s="1226"/>
      <c r="D113" s="1226"/>
      <c r="E113" s="1226"/>
      <c r="F113" s="1226"/>
      <c r="G113" s="1238"/>
      <c r="H113" s="1241"/>
      <c r="I113" s="1244"/>
      <c r="J113" s="275"/>
      <c r="K113" s="130">
        <f>+$K$13</f>
        <v>721015</v>
      </c>
      <c r="L113" s="275"/>
      <c r="M113" s="130">
        <f>+$M$13</f>
        <v>721517</v>
      </c>
      <c r="N113" s="1247"/>
      <c r="O113" s="1247"/>
      <c r="P113" s="1250"/>
      <c r="Q113" s="1253"/>
      <c r="R113" s="1253"/>
      <c r="S113" s="1178">
        <f>IF(COUNTIF(J113:M115,"CUMPLE")&gt;=1,(G113*I113),0)* (IF(N113="PRESENTÓ CERTIFICADO",1,0))* (IF(O113="ACORDE A ITEM 5.2.1 (T.R.)",1,0) )* ( IF(OR(Q113="SIN OBSERVACIÓN", Q113="REQUERIMIENTOS SUBSANADOS"),1,0)) *(IF(OR(R113="NINGUNO", R113="CUMPLEN CON LO SOLICITADO"),1,0))</f>
        <v>0</v>
      </c>
      <c r="T113" s="1263"/>
      <c r="W113" s="40"/>
      <c r="X113" s="40"/>
      <c r="Y113" s="40"/>
      <c r="Z113" s="40"/>
      <c r="AA113" s="40"/>
      <c r="AB113" s="40"/>
      <c r="AC113" s="40"/>
      <c r="AD113" s="8"/>
      <c r="AE113" s="8"/>
      <c r="AF113" s="8"/>
      <c r="AG113" s="8"/>
    </row>
    <row r="114" spans="1:34" s="6" customFormat="1" ht="24.95" hidden="1" customHeight="1">
      <c r="A114" s="10"/>
      <c r="B114" s="1182"/>
      <c r="C114" s="1227"/>
      <c r="D114" s="1227"/>
      <c r="E114" s="1227"/>
      <c r="F114" s="1227"/>
      <c r="G114" s="1239"/>
      <c r="H114" s="1242"/>
      <c r="I114" s="1245"/>
      <c r="J114" s="275"/>
      <c r="K114" s="130">
        <f>+$K$14</f>
        <v>721214</v>
      </c>
      <c r="L114" s="275"/>
      <c r="M114" s="130">
        <f>+$M$14</f>
        <v>921217</v>
      </c>
      <c r="N114" s="1248"/>
      <c r="O114" s="1248"/>
      <c r="P114" s="1251"/>
      <c r="Q114" s="1254"/>
      <c r="R114" s="1254"/>
      <c r="S114" s="1179"/>
      <c r="T114" s="1263"/>
      <c r="W114" s="40"/>
      <c r="X114" s="40"/>
      <c r="Y114" s="40"/>
      <c r="Z114" s="40"/>
      <c r="AA114" s="40"/>
      <c r="AB114" s="40"/>
      <c r="AC114" s="40"/>
    </row>
    <row r="115" spans="1:34" s="6" customFormat="1" ht="24.95" hidden="1" customHeight="1">
      <c r="A115" s="10"/>
      <c r="B115" s="1183"/>
      <c r="C115" s="1228"/>
      <c r="D115" s="1228"/>
      <c r="E115" s="1228"/>
      <c r="F115" s="1228"/>
      <c r="G115" s="1240"/>
      <c r="H115" s="1243"/>
      <c r="I115" s="1246"/>
      <c r="J115" s="275"/>
      <c r="K115" s="130">
        <f>+$K$15</f>
        <v>721515</v>
      </c>
      <c r="L115" s="275"/>
      <c r="M115" s="130"/>
      <c r="N115" s="1249"/>
      <c r="O115" s="1249"/>
      <c r="P115" s="1252"/>
      <c r="Q115" s="1255"/>
      <c r="R115" s="1255"/>
      <c r="S115" s="1180"/>
      <c r="T115" s="1264"/>
      <c r="W115" s="40"/>
      <c r="X115" s="40"/>
      <c r="Y115" s="40"/>
      <c r="Z115" s="40"/>
      <c r="AA115" s="40"/>
      <c r="AB115" s="40"/>
      <c r="AC115" s="40"/>
    </row>
    <row r="116" spans="1:34" s="3" customFormat="1" ht="24.95" customHeight="1">
      <c r="B116" s="1147" t="str">
        <f>IF(S117=" "," ",IF(S117&gt;=$H$6,"CUMPLE CON LA EXPERIENCIA REQUERIDA","NO CUMPLE CON LA EXPERIENCIA REQUERIDA"))</f>
        <v>CUMPLE CON LA EXPERIENCIA REQUERIDA</v>
      </c>
      <c r="C116" s="1148"/>
      <c r="D116" s="1148"/>
      <c r="E116" s="1148"/>
      <c r="F116" s="1148"/>
      <c r="G116" s="1148"/>
      <c r="H116" s="1148"/>
      <c r="I116" s="1148"/>
      <c r="J116" s="1148"/>
      <c r="K116" s="1148"/>
      <c r="L116" s="1148"/>
      <c r="M116" s="1148"/>
      <c r="N116" s="1148"/>
      <c r="O116" s="1149"/>
      <c r="P116" s="1153" t="s">
        <v>22</v>
      </c>
      <c r="Q116" s="1154"/>
      <c r="R116" s="373"/>
      <c r="S116" s="7">
        <f>IF(T101="SI",SUM(S101:S115),0)</f>
        <v>591.75</v>
      </c>
      <c r="T116" s="1155" t="str">
        <f>IF(S117=" "," ",IF(S117&gt;=$H$6,"CUMPLE","NO CUMPLE"))</f>
        <v>CUMPLE</v>
      </c>
      <c r="W116" s="40"/>
      <c r="X116" s="40"/>
      <c r="Y116" s="40"/>
      <c r="Z116" s="40"/>
      <c r="AA116" s="40"/>
      <c r="AB116" s="40"/>
      <c r="AC116" s="40"/>
      <c r="AD116" s="6"/>
      <c r="AE116" s="6"/>
      <c r="AF116" s="6"/>
      <c r="AG116" s="6"/>
      <c r="AH116" s="6"/>
    </row>
    <row r="117" spans="1:34" s="6" customFormat="1" ht="43.5" customHeight="1">
      <c r="B117" s="1150"/>
      <c r="C117" s="1151"/>
      <c r="D117" s="1151"/>
      <c r="E117" s="1151"/>
      <c r="F117" s="1151"/>
      <c r="G117" s="1151"/>
      <c r="H117" s="1151"/>
      <c r="I117" s="1151"/>
      <c r="J117" s="1151"/>
      <c r="K117" s="1151"/>
      <c r="L117" s="1151"/>
      <c r="M117" s="1151"/>
      <c r="N117" s="1151"/>
      <c r="O117" s="1152"/>
      <c r="P117" s="1153" t="s">
        <v>24</v>
      </c>
      <c r="Q117" s="1154"/>
      <c r="R117" s="373"/>
      <c r="S117" s="75">
        <f>IFERROR((S116/$P$6)," ")</f>
        <v>3.1309523809523809</v>
      </c>
      <c r="T117" s="1156"/>
      <c r="W117" s="40"/>
      <c r="X117" s="40"/>
      <c r="Y117" s="40"/>
      <c r="Z117" s="40"/>
      <c r="AA117" s="40"/>
      <c r="AB117" s="40"/>
      <c r="AC117" s="40"/>
    </row>
    <row r="118" spans="1:34" ht="30" customHeight="1">
      <c r="AA118" s="40"/>
      <c r="AB118" s="40"/>
      <c r="AC118" s="40"/>
      <c r="AD118" s="6"/>
      <c r="AE118" s="6"/>
      <c r="AF118" s="6"/>
      <c r="AG118" s="6"/>
      <c r="AH118" s="3"/>
    </row>
    <row r="119" spans="1:34" ht="30" customHeight="1">
      <c r="AA119" s="40"/>
      <c r="AB119" s="40"/>
      <c r="AC119" s="40"/>
      <c r="AD119" s="6"/>
      <c r="AE119" s="6"/>
      <c r="AF119" s="6"/>
      <c r="AG119" s="6"/>
      <c r="AH119" s="6"/>
    </row>
    <row r="120" spans="1:34" ht="36" customHeight="1">
      <c r="B120" s="96">
        <v>6</v>
      </c>
      <c r="C120" s="1201" t="s">
        <v>76</v>
      </c>
      <c r="D120" s="1202"/>
      <c r="E120" s="1203"/>
      <c r="F120" s="1204" t="str">
        <f>IFERROR(VLOOKUP(B120,LISTA_OFERENTES,2,FALSE)," ")</f>
        <v>Equipos e ingeniería del caribe S.A.S</v>
      </c>
      <c r="G120" s="1205"/>
      <c r="H120" s="1205"/>
      <c r="I120" s="1205"/>
      <c r="J120" s="1205"/>
      <c r="K120" s="1205"/>
      <c r="L120" s="1205"/>
      <c r="M120" s="1205"/>
      <c r="N120" s="1205"/>
      <c r="O120" s="1206"/>
      <c r="P120" s="1207" t="s">
        <v>101</v>
      </c>
      <c r="Q120" s="1208"/>
      <c r="R120" s="1209"/>
      <c r="S120" s="2">
        <f>5-(INT(COUNTBLANK(C123:C137))-10)</f>
        <v>2</v>
      </c>
      <c r="T120" s="3"/>
      <c r="AA120" s="40"/>
      <c r="AB120" s="40"/>
      <c r="AC120" s="40"/>
      <c r="AD120" s="6"/>
      <c r="AE120" s="6"/>
      <c r="AF120" s="6"/>
      <c r="AG120" s="6"/>
    </row>
    <row r="121" spans="1:34" s="8" customFormat="1" ht="30" customHeight="1">
      <c r="B121" s="1218" t="s">
        <v>45</v>
      </c>
      <c r="C121" s="1210" t="s">
        <v>15</v>
      </c>
      <c r="D121" s="1210" t="s">
        <v>16</v>
      </c>
      <c r="E121" s="1210" t="s">
        <v>17</v>
      </c>
      <c r="F121" s="1210" t="s">
        <v>18</v>
      </c>
      <c r="G121" s="1210" t="s">
        <v>19</v>
      </c>
      <c r="H121" s="1210" t="s">
        <v>20</v>
      </c>
      <c r="I121" s="1210" t="s">
        <v>21</v>
      </c>
      <c r="J121" s="1215" t="s">
        <v>52</v>
      </c>
      <c r="K121" s="1216"/>
      <c r="L121" s="1216"/>
      <c r="M121" s="1217"/>
      <c r="N121" s="1210" t="s">
        <v>77</v>
      </c>
      <c r="O121" s="1210" t="s">
        <v>78</v>
      </c>
      <c r="P121" s="5" t="s">
        <v>79</v>
      </c>
      <c r="Q121" s="5"/>
      <c r="R121" s="1210" t="s">
        <v>80</v>
      </c>
      <c r="S121" s="1210" t="s">
        <v>81</v>
      </c>
      <c r="T121" s="1210" t="str">
        <f>T11</f>
        <v>CUMPLE CON LOS CÓDIGOS DE CLASIFICACIÓN DE LA UNSPCS</v>
      </c>
      <c r="U121" s="9"/>
      <c r="V121" s="9"/>
      <c r="W121" s="40"/>
      <c r="X121" s="40"/>
      <c r="Y121" s="40"/>
      <c r="Z121" s="40"/>
      <c r="AA121" s="40"/>
      <c r="AB121" s="40"/>
      <c r="AC121" s="40"/>
      <c r="AD121" s="6"/>
      <c r="AE121" s="6"/>
      <c r="AF121" s="6"/>
      <c r="AG121" s="6"/>
      <c r="AH121" s="26"/>
    </row>
    <row r="122" spans="1:34" s="8" customFormat="1" ht="106.5" customHeight="1">
      <c r="B122" s="1219"/>
      <c r="C122" s="1211"/>
      <c r="D122" s="1211"/>
      <c r="E122" s="1211"/>
      <c r="F122" s="1211"/>
      <c r="G122" s="1211"/>
      <c r="H122" s="1211"/>
      <c r="I122" s="1211"/>
      <c r="J122" s="1212" t="s">
        <v>83</v>
      </c>
      <c r="K122" s="1213"/>
      <c r="L122" s="1213"/>
      <c r="M122" s="1214"/>
      <c r="N122" s="1211"/>
      <c r="O122" s="1211"/>
      <c r="P122" s="4" t="s">
        <v>13</v>
      </c>
      <c r="Q122" s="4" t="s">
        <v>82</v>
      </c>
      <c r="R122" s="1211"/>
      <c r="S122" s="1211"/>
      <c r="T122" s="1211"/>
      <c r="U122" s="9"/>
      <c r="V122" s="9"/>
      <c r="W122" s="40"/>
      <c r="X122" s="40"/>
      <c r="Y122" s="40"/>
      <c r="Z122" s="40"/>
      <c r="AA122" s="40"/>
      <c r="AB122" s="40"/>
      <c r="AC122" s="40"/>
      <c r="AD122" s="6"/>
      <c r="AE122" s="6"/>
      <c r="AF122" s="6"/>
      <c r="AG122" s="6"/>
      <c r="AH122" s="26"/>
    </row>
    <row r="123" spans="1:34" s="6" customFormat="1" ht="24.95" customHeight="1">
      <c r="A123" s="10"/>
      <c r="B123" s="1181">
        <v>1</v>
      </c>
      <c r="C123" s="1226">
        <v>60</v>
      </c>
      <c r="D123" s="1226">
        <v>1044</v>
      </c>
      <c r="E123" s="1226" t="s">
        <v>724</v>
      </c>
      <c r="F123" s="1226" t="s">
        <v>725</v>
      </c>
      <c r="G123" s="1238">
        <v>622.35</v>
      </c>
      <c r="H123" s="1241" t="s">
        <v>712</v>
      </c>
      <c r="I123" s="1244">
        <v>0.8</v>
      </c>
      <c r="J123" s="275" t="s">
        <v>282</v>
      </c>
      <c r="K123" s="130">
        <f>+$K$13</f>
        <v>721015</v>
      </c>
      <c r="L123" s="275" t="s">
        <v>282</v>
      </c>
      <c r="M123" s="130">
        <f>+$M$13</f>
        <v>721517</v>
      </c>
      <c r="N123" s="1247" t="s">
        <v>704</v>
      </c>
      <c r="O123" s="1247" t="s">
        <v>705</v>
      </c>
      <c r="P123" s="1250"/>
      <c r="Q123" s="1253" t="s">
        <v>706</v>
      </c>
      <c r="R123" s="1253" t="s">
        <v>707</v>
      </c>
      <c r="S123" s="1178">
        <f>IF(COUNTIF(J123:M125,"CUMPLE")&gt;=1,(G123*I123),0)* (IF(N123="PRESENTÓ CERTIFICADO",1,0))* (IF(O123="ACORDE A ITEM 5.2.1 (T.R.)",1,0) )* ( IF(OR(Q123="SIN OBSERVACIÓN", Q123="REQUERIMIENTOS SUBSANADOS"),1,0)) *(IF(OR(R123="NINGUNO", R123="CUMPLEN CON LO SOLICITADO"),1,0))</f>
        <v>497.88000000000005</v>
      </c>
      <c r="T123" s="1262" t="s">
        <v>708</v>
      </c>
      <c r="W123" s="40"/>
      <c r="X123" s="40"/>
      <c r="Y123" s="40"/>
      <c r="Z123" s="40"/>
      <c r="AA123" s="40"/>
      <c r="AB123" s="40"/>
      <c r="AC123" s="40"/>
      <c r="AH123" s="8"/>
    </row>
    <row r="124" spans="1:34" s="6" customFormat="1" ht="24.95" customHeight="1">
      <c r="A124" s="10"/>
      <c r="B124" s="1182"/>
      <c r="C124" s="1227"/>
      <c r="D124" s="1227"/>
      <c r="E124" s="1227"/>
      <c r="F124" s="1227"/>
      <c r="G124" s="1239"/>
      <c r="H124" s="1242"/>
      <c r="I124" s="1245"/>
      <c r="J124" s="275" t="s">
        <v>282</v>
      </c>
      <c r="K124" s="130">
        <f>+$K$14</f>
        <v>721214</v>
      </c>
      <c r="L124" s="275" t="s">
        <v>686</v>
      </c>
      <c r="M124" s="130">
        <f>+$M$14</f>
        <v>921217</v>
      </c>
      <c r="N124" s="1248"/>
      <c r="O124" s="1248"/>
      <c r="P124" s="1251"/>
      <c r="Q124" s="1254"/>
      <c r="R124" s="1254"/>
      <c r="S124" s="1179"/>
      <c r="T124" s="1263"/>
      <c r="W124" s="40"/>
      <c r="X124" s="40"/>
      <c r="Y124" s="40"/>
      <c r="Z124" s="40"/>
      <c r="AA124" s="40"/>
      <c r="AB124" s="40"/>
      <c r="AC124" s="40"/>
      <c r="AH124" s="8"/>
    </row>
    <row r="125" spans="1:34" s="6" customFormat="1" ht="24.95" customHeight="1">
      <c r="A125" s="10"/>
      <c r="B125" s="1183"/>
      <c r="C125" s="1228"/>
      <c r="D125" s="1228"/>
      <c r="E125" s="1228"/>
      <c r="F125" s="1228"/>
      <c r="G125" s="1240"/>
      <c r="H125" s="1243"/>
      <c r="I125" s="1246"/>
      <c r="J125" s="275" t="s">
        <v>282</v>
      </c>
      <c r="K125" s="130">
        <f>+$K$15</f>
        <v>721515</v>
      </c>
      <c r="L125" s="275"/>
      <c r="M125" s="130"/>
      <c r="N125" s="1249"/>
      <c r="O125" s="1249"/>
      <c r="P125" s="1252"/>
      <c r="Q125" s="1255"/>
      <c r="R125" s="1255"/>
      <c r="S125" s="1180"/>
      <c r="T125" s="1263"/>
      <c r="W125" s="40"/>
      <c r="X125" s="40"/>
      <c r="Y125" s="40"/>
      <c r="Z125" s="40"/>
      <c r="AA125" s="40"/>
      <c r="AB125" s="40"/>
      <c r="AC125" s="40"/>
    </row>
    <row r="126" spans="1:34" s="6" customFormat="1" ht="24.95" customHeight="1">
      <c r="A126" s="10"/>
      <c r="B126" s="1181">
        <v>2</v>
      </c>
      <c r="C126" s="1223">
        <v>31</v>
      </c>
      <c r="D126" s="1223">
        <v>432</v>
      </c>
      <c r="E126" s="1223" t="s">
        <v>723</v>
      </c>
      <c r="F126" s="1223" t="s">
        <v>726</v>
      </c>
      <c r="G126" s="1256">
        <v>93.87</v>
      </c>
      <c r="H126" s="1241" t="s">
        <v>685</v>
      </c>
      <c r="I126" s="1244">
        <v>1</v>
      </c>
      <c r="J126" s="275" t="s">
        <v>282</v>
      </c>
      <c r="K126" s="130">
        <f>+$K$13</f>
        <v>721015</v>
      </c>
      <c r="L126" s="275" t="s">
        <v>282</v>
      </c>
      <c r="M126" s="130">
        <f>+$M$13</f>
        <v>721517</v>
      </c>
      <c r="N126" s="1247" t="s">
        <v>704</v>
      </c>
      <c r="O126" s="1247" t="s">
        <v>705</v>
      </c>
      <c r="P126" s="1250"/>
      <c r="Q126" s="1253" t="s">
        <v>706</v>
      </c>
      <c r="R126" s="1253" t="s">
        <v>707</v>
      </c>
      <c r="S126" s="1178">
        <f>IF(COUNTIF(J126:M128,"CUMPLE")&gt;=1,(G126*I126),0)* (IF(N126="PRESENTÓ CERTIFICADO",1,0))* (IF(O126="ACORDE A ITEM 5.2.1 (T.R.)",1,0) )* ( IF(OR(Q126="SIN OBSERVACIÓN", Q126="REQUERIMIENTOS SUBSANADOS"),1,0)) *(IF(OR(R126="NINGUNO", R126="CUMPLEN CON LO SOLICITADO"),1,0))</f>
        <v>93.87</v>
      </c>
      <c r="T126" s="1263"/>
      <c r="W126" s="40"/>
      <c r="X126" s="40"/>
      <c r="Y126" s="40"/>
      <c r="Z126" s="40"/>
      <c r="AA126" s="40"/>
      <c r="AB126" s="40"/>
      <c r="AC126" s="40"/>
    </row>
    <row r="127" spans="1:34" s="6" customFormat="1" ht="24.95" customHeight="1">
      <c r="A127" s="10"/>
      <c r="B127" s="1182"/>
      <c r="C127" s="1224"/>
      <c r="D127" s="1224"/>
      <c r="E127" s="1224"/>
      <c r="F127" s="1224"/>
      <c r="G127" s="1257"/>
      <c r="H127" s="1242"/>
      <c r="I127" s="1245"/>
      <c r="J127" s="275" t="s">
        <v>282</v>
      </c>
      <c r="K127" s="130">
        <f>+$K$14</f>
        <v>721214</v>
      </c>
      <c r="L127" s="275" t="s">
        <v>282</v>
      </c>
      <c r="M127" s="130">
        <f>+$M$14</f>
        <v>921217</v>
      </c>
      <c r="N127" s="1248"/>
      <c r="O127" s="1248"/>
      <c r="P127" s="1251"/>
      <c r="Q127" s="1254"/>
      <c r="R127" s="1254"/>
      <c r="S127" s="1179"/>
      <c r="T127" s="1263"/>
      <c r="W127" s="40"/>
      <c r="X127" s="40"/>
      <c r="Y127" s="40"/>
      <c r="Z127" s="40"/>
      <c r="AA127" s="40"/>
      <c r="AB127" s="40"/>
      <c r="AC127" s="40"/>
    </row>
    <row r="128" spans="1:34" s="6" customFormat="1" ht="24.95" customHeight="1">
      <c r="A128" s="10"/>
      <c r="B128" s="1183"/>
      <c r="C128" s="1225"/>
      <c r="D128" s="1225"/>
      <c r="E128" s="1225"/>
      <c r="F128" s="1225"/>
      <c r="G128" s="1258"/>
      <c r="H128" s="1243"/>
      <c r="I128" s="1246"/>
      <c r="J128" s="275" t="s">
        <v>282</v>
      </c>
      <c r="K128" s="130">
        <f>+$K$15</f>
        <v>721515</v>
      </c>
      <c r="L128" s="275"/>
      <c r="M128" s="130"/>
      <c r="N128" s="1249"/>
      <c r="O128" s="1249"/>
      <c r="P128" s="1252"/>
      <c r="Q128" s="1255"/>
      <c r="R128" s="1255"/>
      <c r="S128" s="1180"/>
      <c r="T128" s="1263"/>
      <c r="W128" s="40"/>
      <c r="X128" s="40"/>
      <c r="Y128" s="40"/>
      <c r="Z128" s="40"/>
    </row>
    <row r="129" spans="1:34" s="6" customFormat="1" ht="24.95" hidden="1" customHeight="1">
      <c r="A129" s="10"/>
      <c r="B129" s="1181">
        <v>3</v>
      </c>
      <c r="C129" s="1226"/>
      <c r="D129" s="1226"/>
      <c r="E129" s="1226"/>
      <c r="F129" s="1223"/>
      <c r="G129" s="1238"/>
      <c r="H129" s="1241"/>
      <c r="I129" s="1244"/>
      <c r="J129" s="275"/>
      <c r="K129" s="130">
        <f>+$K$13</f>
        <v>721015</v>
      </c>
      <c r="L129" s="275"/>
      <c r="M129" s="130">
        <f>+$M$13</f>
        <v>721517</v>
      </c>
      <c r="N129" s="1300"/>
      <c r="O129" s="1300"/>
      <c r="P129" s="1301"/>
      <c r="Q129" s="1253"/>
      <c r="R129" s="1253"/>
      <c r="S129" s="1178">
        <f>IF(COUNTIF(J129:M131,"CUMPLE")&gt;=1,(G129*I129),0)* (IF(N129="PRESENTÓ CERTIFICADO",1,0))* (IF(O129="ACORDE A ITEM 5.2.1 (T.R.)",1,0) )* ( IF(OR(Q129="SIN OBSERVACIÓN", Q129="REQUERIMIENTOS SUBSANADOS"),1,0)) *(IF(OR(R129="NINGUNO", R129="CUMPLEN CON LO SOLICITADO"),1,0))</f>
        <v>0</v>
      </c>
      <c r="T129" s="1263"/>
      <c r="W129" s="40"/>
      <c r="X129" s="40"/>
      <c r="Y129" s="40"/>
      <c r="Z129" s="40"/>
      <c r="AA129" s="3"/>
      <c r="AB129" s="3"/>
      <c r="AC129" s="3"/>
      <c r="AD129" s="3"/>
      <c r="AE129" s="3"/>
      <c r="AF129" s="3"/>
      <c r="AG129" s="3"/>
    </row>
    <row r="130" spans="1:34" s="6" customFormat="1" ht="24.95" hidden="1" customHeight="1">
      <c r="A130" s="10"/>
      <c r="B130" s="1182"/>
      <c r="C130" s="1227"/>
      <c r="D130" s="1227"/>
      <c r="E130" s="1227"/>
      <c r="F130" s="1224"/>
      <c r="G130" s="1239"/>
      <c r="H130" s="1242"/>
      <c r="I130" s="1245"/>
      <c r="J130" s="275"/>
      <c r="K130" s="130">
        <f>+$K$14</f>
        <v>721214</v>
      </c>
      <c r="L130" s="275"/>
      <c r="M130" s="130">
        <f>+$M$14</f>
        <v>921217</v>
      </c>
      <c r="N130" s="1248"/>
      <c r="O130" s="1248"/>
      <c r="P130" s="1251"/>
      <c r="Q130" s="1254"/>
      <c r="R130" s="1254"/>
      <c r="S130" s="1179"/>
      <c r="T130" s="1263"/>
      <c r="W130" s="40"/>
      <c r="X130" s="40"/>
      <c r="Y130" s="40"/>
      <c r="Z130" s="40"/>
    </row>
    <row r="131" spans="1:34" s="6" customFormat="1" ht="24.95" hidden="1" customHeight="1">
      <c r="A131" s="10"/>
      <c r="B131" s="1183"/>
      <c r="C131" s="1228"/>
      <c r="D131" s="1228"/>
      <c r="E131" s="1228"/>
      <c r="F131" s="1225"/>
      <c r="G131" s="1240"/>
      <c r="H131" s="1243"/>
      <c r="I131" s="1246"/>
      <c r="J131" s="275"/>
      <c r="K131" s="130">
        <f>+$K$15</f>
        <v>721515</v>
      </c>
      <c r="L131" s="275"/>
      <c r="M131" s="130"/>
      <c r="N131" s="1249"/>
      <c r="O131" s="1249"/>
      <c r="P131" s="1252"/>
      <c r="Q131" s="1255"/>
      <c r="R131" s="1255"/>
      <c r="S131" s="1180"/>
      <c r="T131" s="1263"/>
      <c r="W131" s="40"/>
      <c r="X131" s="40"/>
      <c r="Y131" s="40"/>
      <c r="Z131" s="40"/>
      <c r="AA131" s="26"/>
      <c r="AB131" s="26"/>
      <c r="AC131" s="26"/>
      <c r="AD131" s="26"/>
      <c r="AE131" s="26"/>
      <c r="AF131" s="26"/>
      <c r="AG131" s="26"/>
    </row>
    <row r="132" spans="1:34" s="6" customFormat="1" ht="24.95" hidden="1" customHeight="1">
      <c r="A132" s="10"/>
      <c r="B132" s="1181">
        <v>4</v>
      </c>
      <c r="C132" s="1223"/>
      <c r="D132" s="1223"/>
      <c r="E132" s="1223"/>
      <c r="F132" s="1223"/>
      <c r="G132" s="1256"/>
      <c r="H132" s="1241"/>
      <c r="I132" s="1259"/>
      <c r="J132" s="275"/>
      <c r="K132" s="130">
        <f>+$K$13</f>
        <v>721015</v>
      </c>
      <c r="L132" s="275"/>
      <c r="M132" s="130">
        <f>+$M$13</f>
        <v>721517</v>
      </c>
      <c r="N132" s="1300"/>
      <c r="O132" s="1300"/>
      <c r="P132" s="1301"/>
      <c r="Q132" s="1302"/>
      <c r="R132" s="1302"/>
      <c r="S132" s="1178">
        <f>IF(COUNTIF(J132:M134,"CUMPLE")&gt;=1,(G132*I132),0)* (IF(N132="PRESENTÓ CERTIFICADO",1,0))* (IF(O132="ACORDE A ITEM 5.2.1 (T.R.)",1,0) )* ( IF(OR(Q132="SIN OBSERVACIÓN", Q132="REQUERIMIENTOS SUBSANADOS"),1,0)) *(IF(OR(R132="NINGUNO", R132="CUMPLEN CON LO SOLICITADO"),1,0))</f>
        <v>0</v>
      </c>
      <c r="T132" s="1263"/>
      <c r="W132" s="40"/>
      <c r="X132" s="40"/>
      <c r="Y132" s="40"/>
      <c r="Z132" s="40"/>
      <c r="AA132" s="26"/>
      <c r="AB132" s="26"/>
      <c r="AC132" s="26"/>
      <c r="AD132" s="26"/>
      <c r="AE132" s="26"/>
      <c r="AF132" s="26"/>
      <c r="AG132" s="26"/>
    </row>
    <row r="133" spans="1:34" s="6" customFormat="1" ht="24.95" hidden="1" customHeight="1">
      <c r="A133" s="10"/>
      <c r="B133" s="1182"/>
      <c r="C133" s="1224"/>
      <c r="D133" s="1224"/>
      <c r="E133" s="1224"/>
      <c r="F133" s="1224"/>
      <c r="G133" s="1257"/>
      <c r="H133" s="1242"/>
      <c r="I133" s="1260"/>
      <c r="J133" s="275"/>
      <c r="K133" s="130">
        <f>+$K$14</f>
        <v>721214</v>
      </c>
      <c r="L133" s="275"/>
      <c r="M133" s="130">
        <f>+$M$14</f>
        <v>921217</v>
      </c>
      <c r="N133" s="1248"/>
      <c r="O133" s="1248"/>
      <c r="P133" s="1251"/>
      <c r="Q133" s="1288"/>
      <c r="R133" s="1288"/>
      <c r="S133" s="1179"/>
      <c r="T133" s="1263"/>
      <c r="W133" s="40"/>
      <c r="X133" s="40"/>
      <c r="Y133" s="40"/>
      <c r="Z133" s="40"/>
      <c r="AA133" s="26"/>
      <c r="AB133" s="26"/>
      <c r="AC133" s="26"/>
      <c r="AD133" s="26"/>
      <c r="AE133" s="26"/>
      <c r="AF133" s="26"/>
      <c r="AG133" s="26"/>
    </row>
    <row r="134" spans="1:34" s="6" customFormat="1" ht="24.95" hidden="1" customHeight="1">
      <c r="A134" s="10"/>
      <c r="B134" s="1183"/>
      <c r="C134" s="1225"/>
      <c r="D134" s="1225"/>
      <c r="E134" s="1225"/>
      <c r="F134" s="1225"/>
      <c r="G134" s="1258"/>
      <c r="H134" s="1243"/>
      <c r="I134" s="1261"/>
      <c r="J134" s="275"/>
      <c r="K134" s="130">
        <f>+$K$15</f>
        <v>721515</v>
      </c>
      <c r="L134" s="275"/>
      <c r="M134" s="130"/>
      <c r="N134" s="1249"/>
      <c r="O134" s="1249"/>
      <c r="P134" s="1252"/>
      <c r="Q134" s="1289"/>
      <c r="R134" s="1289"/>
      <c r="S134" s="1180"/>
      <c r="T134" s="1263"/>
      <c r="W134" s="40"/>
      <c r="X134" s="40"/>
      <c r="Y134" s="40"/>
      <c r="Z134" s="40"/>
      <c r="AA134" s="40"/>
      <c r="AB134" s="40"/>
      <c r="AC134" s="40"/>
      <c r="AD134" s="8"/>
      <c r="AE134" s="8"/>
      <c r="AF134" s="8"/>
      <c r="AG134" s="8"/>
    </row>
    <row r="135" spans="1:34" s="6" customFormat="1" ht="24.95" hidden="1" customHeight="1">
      <c r="A135" s="10"/>
      <c r="B135" s="1181">
        <v>5</v>
      </c>
      <c r="C135" s="1226"/>
      <c r="D135" s="1226"/>
      <c r="E135" s="1226"/>
      <c r="F135" s="1223"/>
      <c r="G135" s="1238"/>
      <c r="H135" s="1241"/>
      <c r="I135" s="1259"/>
      <c r="J135" s="275"/>
      <c r="K135" s="130">
        <f>+$K$13</f>
        <v>721015</v>
      </c>
      <c r="L135" s="275"/>
      <c r="M135" s="130">
        <f>+$M$13</f>
        <v>721517</v>
      </c>
      <c r="N135" s="1300"/>
      <c r="O135" s="1300"/>
      <c r="P135" s="1301"/>
      <c r="Q135" s="1303"/>
      <c r="R135" s="1303"/>
      <c r="S135" s="1178">
        <f>IF(COUNTIF(J135:M137,"CUMPLE")&gt;=1,(G135*I135),0)* (IF(N135="PRESENTÓ CERTIFICADO",1,0))* (IF(O135="ACORDE A ITEM 5.2.1 (T.R.)",1,0) )* ( IF(OR(Q135="SIN OBSERVACIÓN", Q135="REQUERIMIENTOS SUBSANADOS"),1,0)) *(IF(OR(R135="NINGUNO", R135="CUMPLEN CON LO SOLICITADO"),1,0))</f>
        <v>0</v>
      </c>
      <c r="T135" s="1263"/>
      <c r="W135" s="40"/>
      <c r="X135" s="40"/>
      <c r="Y135" s="40"/>
      <c r="Z135" s="40"/>
      <c r="AA135" s="40"/>
      <c r="AB135" s="40"/>
      <c r="AC135" s="40"/>
      <c r="AD135" s="8"/>
      <c r="AE135" s="8"/>
      <c r="AF135" s="8"/>
      <c r="AG135" s="8"/>
    </row>
    <row r="136" spans="1:34" s="6" customFormat="1" ht="24.95" hidden="1" customHeight="1">
      <c r="A136" s="10"/>
      <c r="B136" s="1182"/>
      <c r="C136" s="1227"/>
      <c r="D136" s="1227"/>
      <c r="E136" s="1227"/>
      <c r="F136" s="1224"/>
      <c r="G136" s="1239"/>
      <c r="H136" s="1242"/>
      <c r="I136" s="1260"/>
      <c r="J136" s="275"/>
      <c r="K136" s="130">
        <f>+$K$14</f>
        <v>721214</v>
      </c>
      <c r="L136" s="275"/>
      <c r="M136" s="130">
        <f>+$M$14</f>
        <v>921217</v>
      </c>
      <c r="N136" s="1248"/>
      <c r="O136" s="1248"/>
      <c r="P136" s="1251"/>
      <c r="Q136" s="1254"/>
      <c r="R136" s="1254"/>
      <c r="S136" s="1179"/>
      <c r="T136" s="1263"/>
      <c r="W136" s="40"/>
      <c r="X136" s="40"/>
      <c r="Y136" s="40"/>
      <c r="Z136" s="40"/>
      <c r="AA136" s="40"/>
      <c r="AB136" s="40"/>
      <c r="AC136" s="40"/>
    </row>
    <row r="137" spans="1:34" s="6" customFormat="1" ht="24.95" hidden="1" customHeight="1">
      <c r="A137" s="10"/>
      <c r="B137" s="1183"/>
      <c r="C137" s="1228"/>
      <c r="D137" s="1228"/>
      <c r="E137" s="1228"/>
      <c r="F137" s="1225"/>
      <c r="G137" s="1240"/>
      <c r="H137" s="1243"/>
      <c r="I137" s="1261"/>
      <c r="J137" s="275"/>
      <c r="K137" s="130">
        <f>+$K$15</f>
        <v>721515</v>
      </c>
      <c r="L137" s="275"/>
      <c r="M137" s="130"/>
      <c r="N137" s="1249"/>
      <c r="O137" s="1249"/>
      <c r="P137" s="1252"/>
      <c r="Q137" s="1255"/>
      <c r="R137" s="1255"/>
      <c r="S137" s="1180"/>
      <c r="T137" s="1264"/>
      <c r="W137" s="40"/>
      <c r="X137" s="40"/>
      <c r="Y137" s="40"/>
      <c r="Z137" s="40"/>
      <c r="AA137" s="40"/>
      <c r="AB137" s="40"/>
      <c r="AC137" s="40"/>
    </row>
    <row r="138" spans="1:34" s="3" customFormat="1" ht="24.95" customHeight="1">
      <c r="B138" s="1147" t="str">
        <f>IF(S139=" "," ",IF(S139&gt;=$H$6,"CUMPLE CON LA EXPERIENCIA REQUERIDA","NO CUMPLE CON LA EXPERIENCIA REQUERIDA"))</f>
        <v>CUMPLE CON LA EXPERIENCIA REQUERIDA</v>
      </c>
      <c r="C138" s="1148"/>
      <c r="D138" s="1148"/>
      <c r="E138" s="1148"/>
      <c r="F138" s="1148"/>
      <c r="G138" s="1148"/>
      <c r="H138" s="1148"/>
      <c r="I138" s="1148"/>
      <c r="J138" s="1148"/>
      <c r="K138" s="1148"/>
      <c r="L138" s="1148"/>
      <c r="M138" s="1148"/>
      <c r="N138" s="1148"/>
      <c r="O138" s="1149"/>
      <c r="P138" s="1153" t="s">
        <v>22</v>
      </c>
      <c r="Q138" s="1154"/>
      <c r="R138" s="373"/>
      <c r="S138" s="7">
        <f>IF(T123="SI",SUM(S123:S137),0)</f>
        <v>591.75</v>
      </c>
      <c r="T138" s="1155" t="str">
        <f>IF(S139=" "," ",IF(S139&gt;=$H$6,"CUMPLE","NO CUMPLE"))</f>
        <v>CUMPLE</v>
      </c>
      <c r="W138" s="40"/>
      <c r="X138" s="40"/>
      <c r="Y138" s="40"/>
      <c r="Z138" s="40"/>
      <c r="AA138" s="40"/>
      <c r="AB138" s="40"/>
      <c r="AC138" s="40"/>
      <c r="AD138" s="6"/>
      <c r="AE138" s="6"/>
      <c r="AF138" s="6"/>
      <c r="AG138" s="6"/>
      <c r="AH138" s="6"/>
    </row>
    <row r="139" spans="1:34" s="6" customFormat="1" ht="61.5" customHeight="1">
      <c r="B139" s="1150"/>
      <c r="C139" s="1151"/>
      <c r="D139" s="1151"/>
      <c r="E139" s="1151"/>
      <c r="F139" s="1151"/>
      <c r="G139" s="1151"/>
      <c r="H139" s="1151"/>
      <c r="I139" s="1151"/>
      <c r="J139" s="1151"/>
      <c r="K139" s="1151"/>
      <c r="L139" s="1151"/>
      <c r="M139" s="1151"/>
      <c r="N139" s="1151"/>
      <c r="O139" s="1152"/>
      <c r="P139" s="1153" t="s">
        <v>24</v>
      </c>
      <c r="Q139" s="1154"/>
      <c r="R139" s="373"/>
      <c r="S139" s="75">
        <f>IFERROR((S138/$P$6)," ")</f>
        <v>3.1309523809523809</v>
      </c>
      <c r="T139" s="1156"/>
      <c r="W139" s="40"/>
      <c r="X139" s="40"/>
      <c r="Y139" s="40"/>
      <c r="Z139" s="40"/>
      <c r="AA139" s="40"/>
      <c r="AB139" s="40"/>
      <c r="AC139" s="40"/>
    </row>
    <row r="140" spans="1:34" ht="30" customHeight="1">
      <c r="AA140" s="40"/>
      <c r="AB140" s="40"/>
      <c r="AC140" s="40"/>
      <c r="AD140" s="6"/>
      <c r="AE140" s="6"/>
      <c r="AF140" s="6"/>
      <c r="AG140" s="6"/>
      <c r="AH140" s="3"/>
    </row>
    <row r="141" spans="1:34" ht="30" customHeight="1">
      <c r="AA141" s="40"/>
      <c r="AB141" s="40"/>
      <c r="AC141" s="40"/>
      <c r="AD141" s="6"/>
      <c r="AE141" s="6"/>
      <c r="AF141" s="6"/>
      <c r="AG141" s="6"/>
      <c r="AH141" s="6"/>
    </row>
    <row r="142" spans="1:34" ht="36" customHeight="1">
      <c r="B142" s="96">
        <v>7</v>
      </c>
      <c r="C142" s="1201" t="s">
        <v>76</v>
      </c>
      <c r="D142" s="1202"/>
      <c r="E142" s="1203"/>
      <c r="F142" s="1204" t="str">
        <f>IFERROR(VLOOKUP(B142,LISTA_OFERENTES,2,FALSE)," ")</f>
        <v>WILLIAMS.CO SAS</v>
      </c>
      <c r="G142" s="1205"/>
      <c r="H142" s="1205"/>
      <c r="I142" s="1205"/>
      <c r="J142" s="1205"/>
      <c r="K142" s="1205"/>
      <c r="L142" s="1205"/>
      <c r="M142" s="1205"/>
      <c r="N142" s="1205"/>
      <c r="O142" s="1206"/>
      <c r="P142" s="1207" t="s">
        <v>101</v>
      </c>
      <c r="Q142" s="1208"/>
      <c r="R142" s="1209"/>
      <c r="S142" s="2">
        <f>5-(INT(COUNTBLANK(C145:C159))-10)</f>
        <v>2</v>
      </c>
      <c r="T142" s="3"/>
      <c r="AA142" s="40"/>
      <c r="AB142" s="40"/>
      <c r="AC142" s="40"/>
      <c r="AD142" s="6"/>
      <c r="AE142" s="6"/>
      <c r="AF142" s="6"/>
      <c r="AG142" s="6"/>
    </row>
    <row r="143" spans="1:34" s="8" customFormat="1" ht="30" customHeight="1">
      <c r="B143" s="1218" t="s">
        <v>45</v>
      </c>
      <c r="C143" s="1210" t="s">
        <v>15</v>
      </c>
      <c r="D143" s="1210" t="s">
        <v>16</v>
      </c>
      <c r="E143" s="1210" t="s">
        <v>17</v>
      </c>
      <c r="F143" s="1210" t="s">
        <v>18</v>
      </c>
      <c r="G143" s="1210" t="s">
        <v>19</v>
      </c>
      <c r="H143" s="1210" t="s">
        <v>20</v>
      </c>
      <c r="I143" s="1210" t="s">
        <v>21</v>
      </c>
      <c r="J143" s="1215" t="s">
        <v>52</v>
      </c>
      <c r="K143" s="1216"/>
      <c r="L143" s="1216"/>
      <c r="M143" s="1217"/>
      <c r="N143" s="1210" t="s">
        <v>77</v>
      </c>
      <c r="O143" s="1210" t="s">
        <v>78</v>
      </c>
      <c r="P143" s="5" t="s">
        <v>79</v>
      </c>
      <c r="Q143" s="5"/>
      <c r="R143" s="1210" t="s">
        <v>80</v>
      </c>
      <c r="S143" s="1210" t="s">
        <v>81</v>
      </c>
      <c r="T143" s="1210" t="str">
        <f>T11</f>
        <v>CUMPLE CON LOS CÓDIGOS DE CLASIFICACIÓN DE LA UNSPCS</v>
      </c>
      <c r="U143" s="9"/>
      <c r="V143" s="9"/>
      <c r="W143" s="40"/>
      <c r="X143" s="40"/>
      <c r="Y143" s="40"/>
      <c r="Z143" s="40"/>
      <c r="AA143" s="40"/>
      <c r="AB143" s="40"/>
      <c r="AC143" s="40"/>
      <c r="AD143" s="6"/>
      <c r="AE143" s="6"/>
      <c r="AF143" s="6"/>
      <c r="AG143" s="6"/>
      <c r="AH143" s="26"/>
    </row>
    <row r="144" spans="1:34" s="8" customFormat="1" ht="113.25" customHeight="1">
      <c r="B144" s="1219"/>
      <c r="C144" s="1211"/>
      <c r="D144" s="1211"/>
      <c r="E144" s="1211"/>
      <c r="F144" s="1211"/>
      <c r="G144" s="1211"/>
      <c r="H144" s="1211"/>
      <c r="I144" s="1211"/>
      <c r="J144" s="1212" t="s">
        <v>83</v>
      </c>
      <c r="K144" s="1213"/>
      <c r="L144" s="1213"/>
      <c r="M144" s="1214"/>
      <c r="N144" s="1211"/>
      <c r="O144" s="1211"/>
      <c r="P144" s="4" t="s">
        <v>13</v>
      </c>
      <c r="Q144" s="4" t="s">
        <v>82</v>
      </c>
      <c r="R144" s="1211"/>
      <c r="S144" s="1211"/>
      <c r="T144" s="1211"/>
      <c r="U144" s="9"/>
      <c r="V144" s="9"/>
      <c r="W144" s="40"/>
      <c r="X144" s="40"/>
      <c r="Y144" s="40"/>
      <c r="Z144" s="40"/>
      <c r="AA144" s="40"/>
      <c r="AB144" s="40"/>
      <c r="AC144" s="40"/>
      <c r="AD144" s="6"/>
      <c r="AE144" s="6"/>
      <c r="AF144" s="6"/>
      <c r="AG144" s="6"/>
      <c r="AH144" s="26"/>
    </row>
    <row r="145" spans="1:34" s="6" customFormat="1" ht="24.95" customHeight="1">
      <c r="A145" s="10"/>
      <c r="B145" s="1181">
        <v>1</v>
      </c>
      <c r="C145" s="1157">
        <v>50</v>
      </c>
      <c r="D145" s="1157">
        <v>677</v>
      </c>
      <c r="E145" s="1157" t="s">
        <v>727</v>
      </c>
      <c r="F145" s="1157" t="s">
        <v>729</v>
      </c>
      <c r="G145" s="1160">
        <v>7286.55</v>
      </c>
      <c r="H145" s="1163" t="s">
        <v>712</v>
      </c>
      <c r="I145" s="1166">
        <v>0.4</v>
      </c>
      <c r="J145" s="275" t="s">
        <v>282</v>
      </c>
      <c r="K145" s="130">
        <f>+$K$13</f>
        <v>721015</v>
      </c>
      <c r="L145" s="275" t="s">
        <v>282</v>
      </c>
      <c r="M145" s="130">
        <f>+$M$13</f>
        <v>721517</v>
      </c>
      <c r="N145" s="1169" t="s">
        <v>704</v>
      </c>
      <c r="O145" s="1169" t="s">
        <v>705</v>
      </c>
      <c r="P145" s="1187" t="s">
        <v>748</v>
      </c>
      <c r="Q145" s="1175" t="s">
        <v>706</v>
      </c>
      <c r="R145" s="1175" t="s">
        <v>707</v>
      </c>
      <c r="S145" s="1178">
        <f>IF(COUNTIF(J145:M147,"CUMPLE")&gt;=1,(G145*I145),0)* (IF(N145="PRESENTÓ CERTIFICADO",1,0))* (IF(O145="ACORDE A ITEM 5.2.1 (T.R.)",1,0) )* ( IF(OR(Q145="SIN OBSERVACIÓN", Q145="REQUERIMIENTOS SUBSANADOS"),1,0)) *(IF(OR(R145="NINGUNO", R145="CUMPLEN CON LO SOLICITADO"),1,0))</f>
        <v>2914.6200000000003</v>
      </c>
      <c r="T145" s="1193" t="s">
        <v>708</v>
      </c>
      <c r="W145" s="40"/>
      <c r="X145" s="40"/>
      <c r="Y145" s="40"/>
      <c r="Z145" s="40"/>
      <c r="AA145" s="40"/>
      <c r="AB145" s="40"/>
      <c r="AC145" s="40"/>
      <c r="AH145" s="8"/>
    </row>
    <row r="146" spans="1:34" s="6" customFormat="1" ht="24.95" customHeight="1">
      <c r="A146" s="10"/>
      <c r="B146" s="1182"/>
      <c r="C146" s="1158"/>
      <c r="D146" s="1158"/>
      <c r="E146" s="1158"/>
      <c r="F146" s="1158"/>
      <c r="G146" s="1161"/>
      <c r="H146" s="1164"/>
      <c r="I146" s="1167"/>
      <c r="J146" s="275" t="s">
        <v>282</v>
      </c>
      <c r="K146" s="130">
        <f>+$K$14</f>
        <v>721214</v>
      </c>
      <c r="L146" s="275" t="s">
        <v>282</v>
      </c>
      <c r="M146" s="130">
        <f>+$M$14</f>
        <v>921217</v>
      </c>
      <c r="N146" s="1170"/>
      <c r="O146" s="1170"/>
      <c r="P146" s="1188"/>
      <c r="Q146" s="1176"/>
      <c r="R146" s="1176"/>
      <c r="S146" s="1179"/>
      <c r="T146" s="1194"/>
      <c r="W146" s="40"/>
      <c r="X146" s="40"/>
      <c r="Y146" s="40"/>
      <c r="Z146" s="40"/>
      <c r="AA146" s="40"/>
      <c r="AB146" s="40"/>
      <c r="AC146" s="40"/>
      <c r="AH146" s="8"/>
    </row>
    <row r="147" spans="1:34" s="6" customFormat="1" ht="24.95" customHeight="1">
      <c r="A147" s="10"/>
      <c r="B147" s="1183"/>
      <c r="C147" s="1159"/>
      <c r="D147" s="1159"/>
      <c r="E147" s="1159"/>
      <c r="F147" s="1159"/>
      <c r="G147" s="1162"/>
      <c r="H147" s="1165"/>
      <c r="I147" s="1168"/>
      <c r="J147" s="275" t="s">
        <v>282</v>
      </c>
      <c r="K147" s="130">
        <f>+$K$15</f>
        <v>721515</v>
      </c>
      <c r="L147" s="275"/>
      <c r="M147" s="130"/>
      <c r="N147" s="1171"/>
      <c r="O147" s="1171"/>
      <c r="P147" s="1189"/>
      <c r="Q147" s="1177"/>
      <c r="R147" s="1177"/>
      <c r="S147" s="1180"/>
      <c r="T147" s="1194"/>
      <c r="W147" s="40"/>
      <c r="X147" s="40"/>
      <c r="Y147" s="40"/>
      <c r="Z147" s="40"/>
      <c r="AA147" s="40"/>
      <c r="AB147" s="40"/>
      <c r="AC147" s="40"/>
    </row>
    <row r="148" spans="1:34" s="6" customFormat="1" ht="24.95" customHeight="1">
      <c r="A148" s="10"/>
      <c r="B148" s="1181">
        <v>2</v>
      </c>
      <c r="C148" s="1184">
        <v>49</v>
      </c>
      <c r="D148" s="1184">
        <v>653</v>
      </c>
      <c r="E148" s="1184" t="s">
        <v>728</v>
      </c>
      <c r="F148" s="1184" t="s">
        <v>730</v>
      </c>
      <c r="G148" s="1196">
        <v>889.11</v>
      </c>
      <c r="H148" s="1163" t="s">
        <v>712</v>
      </c>
      <c r="I148" s="1166">
        <v>0.5</v>
      </c>
      <c r="J148" s="275" t="s">
        <v>282</v>
      </c>
      <c r="K148" s="130">
        <f>+$K$13</f>
        <v>721015</v>
      </c>
      <c r="L148" s="275" t="s">
        <v>686</v>
      </c>
      <c r="M148" s="130">
        <f>+$M$13</f>
        <v>721517</v>
      </c>
      <c r="N148" s="1247" t="s">
        <v>704</v>
      </c>
      <c r="O148" s="1247" t="s">
        <v>705</v>
      </c>
      <c r="P148" s="1250"/>
      <c r="Q148" s="1253" t="s">
        <v>706</v>
      </c>
      <c r="R148" s="1253" t="s">
        <v>707</v>
      </c>
      <c r="S148" s="1178">
        <f>IF(COUNTIF(J148:M150,"CUMPLE")&gt;=1,(G148*I148),0)* (IF(N148="PRESENTÓ CERTIFICADO",1,0))* (IF(O148="ACORDE A ITEM 5.2.1 (T.R.)",1,0) )* ( IF(OR(Q148="SIN OBSERVACIÓN", Q148="REQUERIMIENTOS SUBSANADOS"),1,0)) *(IF(OR(R148="NINGUNO", R148="CUMPLEN CON LO SOLICITADO"),1,0))</f>
        <v>444.55500000000001</v>
      </c>
      <c r="T148" s="1194"/>
      <c r="W148" s="40"/>
      <c r="X148" s="40"/>
      <c r="Y148" s="40"/>
      <c r="Z148" s="40"/>
      <c r="AA148" s="40"/>
      <c r="AB148" s="40"/>
      <c r="AC148" s="40"/>
    </row>
    <row r="149" spans="1:34" s="6" customFormat="1" ht="24.95" customHeight="1">
      <c r="A149" s="10"/>
      <c r="B149" s="1182"/>
      <c r="C149" s="1185"/>
      <c r="D149" s="1185"/>
      <c r="E149" s="1185"/>
      <c r="F149" s="1185"/>
      <c r="G149" s="1197"/>
      <c r="H149" s="1164"/>
      <c r="I149" s="1167"/>
      <c r="J149" s="275" t="s">
        <v>282</v>
      </c>
      <c r="K149" s="130">
        <f>+$K$14</f>
        <v>721214</v>
      </c>
      <c r="L149" s="275" t="s">
        <v>282</v>
      </c>
      <c r="M149" s="130">
        <f>+$M$14</f>
        <v>921217</v>
      </c>
      <c r="N149" s="1248"/>
      <c r="O149" s="1248"/>
      <c r="P149" s="1251"/>
      <c r="Q149" s="1254"/>
      <c r="R149" s="1254"/>
      <c r="S149" s="1179"/>
      <c r="T149" s="1194"/>
      <c r="W149" s="40"/>
      <c r="X149" s="40"/>
      <c r="Y149" s="40"/>
      <c r="Z149" s="40"/>
      <c r="AA149" s="40"/>
      <c r="AB149" s="40"/>
      <c r="AC149" s="40"/>
    </row>
    <row r="150" spans="1:34" s="6" customFormat="1" ht="24.95" customHeight="1">
      <c r="A150" s="10"/>
      <c r="B150" s="1183"/>
      <c r="C150" s="1186"/>
      <c r="D150" s="1186"/>
      <c r="E150" s="1186"/>
      <c r="F150" s="1186"/>
      <c r="G150" s="1198"/>
      <c r="H150" s="1165"/>
      <c r="I150" s="1168"/>
      <c r="J150" s="275" t="s">
        <v>282</v>
      </c>
      <c r="K150" s="130">
        <f>+$K$15</f>
        <v>721515</v>
      </c>
      <c r="L150" s="275"/>
      <c r="M150" s="130"/>
      <c r="N150" s="1249"/>
      <c r="O150" s="1249"/>
      <c r="P150" s="1252"/>
      <c r="Q150" s="1255"/>
      <c r="R150" s="1255"/>
      <c r="S150" s="1180"/>
      <c r="T150" s="1194"/>
      <c r="W150" s="40"/>
      <c r="X150" s="40"/>
      <c r="Y150" s="40"/>
      <c r="Z150" s="40"/>
    </row>
    <row r="151" spans="1:34" s="6" customFormat="1" ht="24.95" hidden="1" customHeight="1">
      <c r="A151" s="10"/>
      <c r="B151" s="1181">
        <v>3</v>
      </c>
      <c r="C151" s="1157"/>
      <c r="D151" s="1157"/>
      <c r="E151" s="1157"/>
      <c r="F151" s="1157"/>
      <c r="G151" s="1160"/>
      <c r="H151" s="1163"/>
      <c r="I151" s="1166"/>
      <c r="J151" s="275"/>
      <c r="K151" s="130">
        <f>+$K$13</f>
        <v>721015</v>
      </c>
      <c r="L151" s="275"/>
      <c r="M151" s="130">
        <f>+$M$13</f>
        <v>721517</v>
      </c>
      <c r="N151" s="1169"/>
      <c r="O151" s="1169"/>
      <c r="P151" s="1187"/>
      <c r="Q151" s="1175"/>
      <c r="R151" s="1175"/>
      <c r="S151" s="1178">
        <f>IF(COUNTIF(J151:M153,"CUMPLE")&gt;=1,(G151*I151),0)* (IF(N151="PRESENTÓ CERTIFICADO",1,0))* (IF(O151="ACORDE A ITEM 5.2.1 (T.R.)",1,0) )* ( IF(OR(Q151="SIN OBSERVACIÓN", Q151="REQUERIMIENTOS SUBSANADOS"),1,0)) *(IF(OR(R151="NINGUNO", R151="CUMPLEN CON LO SOLICITADO"),1,0))</f>
        <v>0</v>
      </c>
      <c r="T151" s="1194"/>
      <c r="W151" s="40"/>
      <c r="X151" s="40"/>
      <c r="Y151" s="40"/>
      <c r="Z151" s="40"/>
      <c r="AA151" s="3"/>
      <c r="AB151" s="3"/>
      <c r="AC151" s="3"/>
      <c r="AD151" s="3"/>
      <c r="AE151" s="3"/>
      <c r="AF151" s="3"/>
      <c r="AG151" s="3"/>
    </row>
    <row r="152" spans="1:34" s="6" customFormat="1" ht="24.95" hidden="1" customHeight="1">
      <c r="A152" s="10"/>
      <c r="B152" s="1182"/>
      <c r="C152" s="1158"/>
      <c r="D152" s="1158"/>
      <c r="E152" s="1158"/>
      <c r="F152" s="1158"/>
      <c r="G152" s="1161"/>
      <c r="H152" s="1164"/>
      <c r="I152" s="1167"/>
      <c r="J152" s="275"/>
      <c r="K152" s="130">
        <f>+$K$14</f>
        <v>721214</v>
      </c>
      <c r="L152" s="275"/>
      <c r="M152" s="130">
        <f>+$M$14</f>
        <v>921217</v>
      </c>
      <c r="N152" s="1170"/>
      <c r="O152" s="1170"/>
      <c r="P152" s="1188"/>
      <c r="Q152" s="1176"/>
      <c r="R152" s="1176"/>
      <c r="S152" s="1179"/>
      <c r="T152" s="1194"/>
      <c r="W152" s="40"/>
      <c r="X152" s="40"/>
      <c r="Y152" s="40"/>
      <c r="Z152" s="40"/>
    </row>
    <row r="153" spans="1:34" s="6" customFormat="1" ht="24.95" hidden="1" customHeight="1">
      <c r="A153" s="10"/>
      <c r="B153" s="1183"/>
      <c r="C153" s="1159"/>
      <c r="D153" s="1159"/>
      <c r="E153" s="1159"/>
      <c r="F153" s="1159"/>
      <c r="G153" s="1162"/>
      <c r="H153" s="1165"/>
      <c r="I153" s="1168"/>
      <c r="J153" s="275"/>
      <c r="K153" s="130">
        <f>+$K$15</f>
        <v>721515</v>
      </c>
      <c r="L153" s="275"/>
      <c r="M153" s="130"/>
      <c r="N153" s="1171"/>
      <c r="O153" s="1171"/>
      <c r="P153" s="1189"/>
      <c r="Q153" s="1177"/>
      <c r="R153" s="1177"/>
      <c r="S153" s="1180"/>
      <c r="T153" s="1194"/>
      <c r="W153" s="40"/>
      <c r="X153" s="40"/>
      <c r="Y153" s="40"/>
      <c r="Z153" s="40"/>
      <c r="AA153" s="26"/>
      <c r="AB153" s="26"/>
      <c r="AC153" s="26"/>
      <c r="AD153" s="26"/>
      <c r="AE153" s="26"/>
      <c r="AF153" s="26"/>
      <c r="AG153" s="26"/>
    </row>
    <row r="154" spans="1:34" s="6" customFormat="1" ht="24.95" hidden="1" customHeight="1">
      <c r="A154" s="10"/>
      <c r="B154" s="1181">
        <v>4</v>
      </c>
      <c r="C154" s="1184"/>
      <c r="D154" s="1184"/>
      <c r="E154" s="1184"/>
      <c r="F154" s="1157"/>
      <c r="G154" s="1196"/>
      <c r="H154" s="1163"/>
      <c r="I154" s="1166"/>
      <c r="J154" s="275"/>
      <c r="K154" s="130">
        <f>+$K$13</f>
        <v>721015</v>
      </c>
      <c r="L154" s="275"/>
      <c r="M154" s="130">
        <f>+$M$13</f>
        <v>721517</v>
      </c>
      <c r="N154" s="1169"/>
      <c r="O154" s="1169"/>
      <c r="P154" s="1187"/>
      <c r="Q154" s="1175"/>
      <c r="R154" s="1175"/>
      <c r="S154" s="1178">
        <f>IF(COUNTIF(J154:M156,"CUMPLE")&gt;=1,(G154*I154),0)* (IF(N154="PRESENTÓ CERTIFICADO",1,0))* (IF(O154="ACORDE A ITEM 5.2.1 (T.R.)",1,0) )* ( IF(OR(Q154="SIN OBSERVACIÓN", Q154="REQUERIMIENTOS SUBSANADOS"),1,0)) *(IF(OR(R154="NINGUNO", R154="CUMPLEN CON LO SOLICITADO"),1,0))</f>
        <v>0</v>
      </c>
      <c r="T154" s="1194"/>
      <c r="W154" s="40"/>
      <c r="X154" s="40"/>
      <c r="Y154" s="40"/>
      <c r="Z154" s="40"/>
      <c r="AA154" s="26"/>
      <c r="AB154" s="26"/>
      <c r="AC154" s="26"/>
      <c r="AD154" s="26"/>
      <c r="AE154" s="26"/>
      <c r="AF154" s="26"/>
      <c r="AG154" s="26"/>
    </row>
    <row r="155" spans="1:34" s="6" customFormat="1" ht="24.95" hidden="1" customHeight="1">
      <c r="A155" s="10"/>
      <c r="B155" s="1182"/>
      <c r="C155" s="1185"/>
      <c r="D155" s="1185"/>
      <c r="E155" s="1185"/>
      <c r="F155" s="1158"/>
      <c r="G155" s="1197"/>
      <c r="H155" s="1164"/>
      <c r="I155" s="1167"/>
      <c r="J155" s="275"/>
      <c r="K155" s="130">
        <f>+$K$14</f>
        <v>721214</v>
      </c>
      <c r="L155" s="275"/>
      <c r="M155" s="130">
        <f>+$M$14</f>
        <v>921217</v>
      </c>
      <c r="N155" s="1170"/>
      <c r="O155" s="1170"/>
      <c r="P155" s="1188"/>
      <c r="Q155" s="1176"/>
      <c r="R155" s="1176"/>
      <c r="S155" s="1179"/>
      <c r="T155" s="1194"/>
      <c r="W155" s="40"/>
      <c r="X155" s="40"/>
      <c r="Y155" s="40"/>
      <c r="Z155" s="40"/>
      <c r="AA155" s="26"/>
      <c r="AB155" s="26"/>
      <c r="AC155" s="26"/>
      <c r="AD155" s="26"/>
      <c r="AE155" s="26"/>
      <c r="AF155" s="26"/>
      <c r="AG155" s="26"/>
    </row>
    <row r="156" spans="1:34" s="6" customFormat="1" ht="24.95" hidden="1" customHeight="1">
      <c r="A156" s="10"/>
      <c r="B156" s="1183"/>
      <c r="C156" s="1186"/>
      <c r="D156" s="1186"/>
      <c r="E156" s="1186"/>
      <c r="F156" s="1159"/>
      <c r="G156" s="1198"/>
      <c r="H156" s="1165"/>
      <c r="I156" s="1168"/>
      <c r="J156" s="275"/>
      <c r="K156" s="130">
        <f>+$K$15</f>
        <v>721515</v>
      </c>
      <c r="L156" s="275"/>
      <c r="M156" s="130"/>
      <c r="N156" s="1171"/>
      <c r="O156" s="1171"/>
      <c r="P156" s="1189"/>
      <c r="Q156" s="1177"/>
      <c r="R156" s="1177"/>
      <c r="S156" s="1180"/>
      <c r="T156" s="1194"/>
      <c r="W156" s="40"/>
      <c r="X156" s="40"/>
      <c r="Y156" s="40"/>
      <c r="Z156" s="40"/>
      <c r="AA156" s="40"/>
      <c r="AB156" s="40"/>
      <c r="AC156" s="40"/>
      <c r="AD156" s="8"/>
      <c r="AE156" s="8"/>
      <c r="AF156" s="8"/>
      <c r="AG156" s="8"/>
    </row>
    <row r="157" spans="1:34" s="6" customFormat="1" ht="24.95" hidden="1" customHeight="1">
      <c r="A157" s="10"/>
      <c r="B157" s="1181">
        <v>5</v>
      </c>
      <c r="C157" s="1157"/>
      <c r="D157" s="1157"/>
      <c r="E157" s="1157"/>
      <c r="F157" s="1157"/>
      <c r="G157" s="1160"/>
      <c r="H157" s="1163"/>
      <c r="I157" s="1166"/>
      <c r="J157" s="275"/>
      <c r="K157" s="130">
        <f>+$K$13</f>
        <v>721015</v>
      </c>
      <c r="L157" s="275"/>
      <c r="M157" s="130">
        <f>+$M$13</f>
        <v>721517</v>
      </c>
      <c r="N157" s="1169"/>
      <c r="O157" s="1169"/>
      <c r="P157" s="1187"/>
      <c r="Q157" s="1175"/>
      <c r="R157" s="1175"/>
      <c r="S157" s="1178">
        <f>IF(COUNTIF(J157:M159,"CUMPLE")&gt;=1,(G157*I157),0)* (IF(N157="PRESENTÓ CERTIFICADO",1,0))* (IF(O157="ACORDE A ITEM 5.2.1 (T.R.)",1,0) )* ( IF(OR(Q157="SIN OBSERVACIÓN", Q157="REQUERIMIENTOS SUBSANADOS"),1,0)) *(IF(OR(R157="NINGUNO", R157="CUMPLEN CON LO SOLICITADO"),1,0))</f>
        <v>0</v>
      </c>
      <c r="T157" s="1194"/>
      <c r="W157" s="40"/>
      <c r="X157" s="40"/>
      <c r="Y157" s="40"/>
      <c r="Z157" s="40"/>
      <c r="AA157" s="40"/>
      <c r="AB157" s="40"/>
      <c r="AC157" s="40"/>
      <c r="AD157" s="8"/>
      <c r="AE157" s="8"/>
      <c r="AF157" s="8"/>
      <c r="AG157" s="8"/>
    </row>
    <row r="158" spans="1:34" s="6" customFormat="1" ht="24.95" hidden="1" customHeight="1">
      <c r="A158" s="10"/>
      <c r="B158" s="1182"/>
      <c r="C158" s="1158"/>
      <c r="D158" s="1158"/>
      <c r="E158" s="1158"/>
      <c r="F158" s="1158"/>
      <c r="G158" s="1161"/>
      <c r="H158" s="1164"/>
      <c r="I158" s="1167"/>
      <c r="J158" s="275"/>
      <c r="K158" s="130">
        <f>+$K$14</f>
        <v>721214</v>
      </c>
      <c r="L158" s="275"/>
      <c r="M158" s="130">
        <f>+$M$14</f>
        <v>921217</v>
      </c>
      <c r="N158" s="1170"/>
      <c r="O158" s="1170"/>
      <c r="P158" s="1188"/>
      <c r="Q158" s="1176"/>
      <c r="R158" s="1176"/>
      <c r="S158" s="1179"/>
      <c r="T158" s="1194"/>
      <c r="W158" s="40"/>
      <c r="X158" s="40"/>
      <c r="Y158" s="40"/>
      <c r="Z158" s="40"/>
      <c r="AA158" s="40"/>
      <c r="AB158" s="40"/>
      <c r="AC158" s="40"/>
    </row>
    <row r="159" spans="1:34" s="6" customFormat="1" ht="24.95" hidden="1" customHeight="1">
      <c r="A159" s="10"/>
      <c r="B159" s="1183"/>
      <c r="C159" s="1159"/>
      <c r="D159" s="1159"/>
      <c r="E159" s="1159"/>
      <c r="F159" s="1159"/>
      <c r="G159" s="1162"/>
      <c r="H159" s="1165"/>
      <c r="I159" s="1168"/>
      <c r="J159" s="275"/>
      <c r="K159" s="130">
        <f>+$K$15</f>
        <v>721515</v>
      </c>
      <c r="L159" s="275"/>
      <c r="M159" s="130"/>
      <c r="N159" s="1171"/>
      <c r="O159" s="1171"/>
      <c r="P159" s="1189"/>
      <c r="Q159" s="1177"/>
      <c r="R159" s="1177"/>
      <c r="S159" s="1180"/>
      <c r="T159" s="1195"/>
      <c r="W159" s="40"/>
      <c r="X159" s="40"/>
      <c r="Y159" s="40"/>
      <c r="Z159" s="40"/>
      <c r="AA159" s="40"/>
      <c r="AB159" s="40"/>
      <c r="AC159" s="40"/>
    </row>
    <row r="160" spans="1:34" s="3" customFormat="1" ht="24.95" customHeight="1">
      <c r="B160" s="1147" t="str">
        <f>IF(S161=" "," ",IF(S161&gt;=$H$6,"CUMPLE CON LA EXPERIENCIA REQUERIDA","NO CUMPLE CON LA EXPERIENCIA REQUERIDA"))</f>
        <v>CUMPLE CON LA EXPERIENCIA REQUERIDA</v>
      </c>
      <c r="C160" s="1148"/>
      <c r="D160" s="1148"/>
      <c r="E160" s="1148"/>
      <c r="F160" s="1148"/>
      <c r="G160" s="1148"/>
      <c r="H160" s="1148"/>
      <c r="I160" s="1148"/>
      <c r="J160" s="1148"/>
      <c r="K160" s="1148"/>
      <c r="L160" s="1148"/>
      <c r="M160" s="1148"/>
      <c r="N160" s="1148"/>
      <c r="O160" s="1149"/>
      <c r="P160" s="1153" t="s">
        <v>22</v>
      </c>
      <c r="Q160" s="1154"/>
      <c r="R160" s="373"/>
      <c r="S160" s="7">
        <f>IF(T145="SI",SUM(S145:S159),0)</f>
        <v>3359.1750000000002</v>
      </c>
      <c r="T160" s="1155" t="str">
        <f>IF(S161=" "," ",IF(S161&gt;=$H$6,"CUMPLE","NO CUMPLE"))</f>
        <v>CUMPLE</v>
      </c>
      <c r="W160" s="40"/>
      <c r="X160" s="40"/>
      <c r="Y160" s="40"/>
      <c r="Z160" s="40"/>
      <c r="AA160" s="40"/>
      <c r="AB160" s="40"/>
      <c r="AC160" s="40"/>
      <c r="AD160" s="6"/>
      <c r="AE160" s="6"/>
      <c r="AF160" s="6"/>
      <c r="AG160" s="6"/>
      <c r="AH160" s="6"/>
    </row>
    <row r="161" spans="1:34" s="6" customFormat="1" ht="41.25" customHeight="1">
      <c r="B161" s="1150"/>
      <c r="C161" s="1151"/>
      <c r="D161" s="1151"/>
      <c r="E161" s="1151"/>
      <c r="F161" s="1151"/>
      <c r="G161" s="1151"/>
      <c r="H161" s="1151"/>
      <c r="I161" s="1151"/>
      <c r="J161" s="1151"/>
      <c r="K161" s="1151"/>
      <c r="L161" s="1151"/>
      <c r="M161" s="1151"/>
      <c r="N161" s="1151"/>
      <c r="O161" s="1152"/>
      <c r="P161" s="1153" t="s">
        <v>24</v>
      </c>
      <c r="Q161" s="1154"/>
      <c r="R161" s="373"/>
      <c r="S161" s="75">
        <f>IFERROR((S160/$P$6)," ")</f>
        <v>17.773412698412699</v>
      </c>
      <c r="T161" s="1156"/>
      <c r="W161" s="40"/>
      <c r="X161" s="40"/>
      <c r="Y161" s="40"/>
      <c r="Z161" s="40"/>
      <c r="AA161" s="40"/>
      <c r="AB161" s="40"/>
      <c r="AC161" s="40"/>
    </row>
    <row r="162" spans="1:34" ht="30" customHeight="1">
      <c r="AA162" s="40"/>
      <c r="AB162" s="40"/>
      <c r="AC162" s="40"/>
      <c r="AD162" s="6"/>
      <c r="AE162" s="6"/>
      <c r="AF162" s="6"/>
      <c r="AG162" s="6"/>
      <c r="AH162" s="3"/>
    </row>
    <row r="163" spans="1:34" ht="30" customHeight="1">
      <c r="AA163" s="40"/>
      <c r="AB163" s="40"/>
      <c r="AC163" s="40"/>
      <c r="AD163" s="6"/>
      <c r="AE163" s="6"/>
      <c r="AF163" s="6"/>
      <c r="AG163" s="6"/>
      <c r="AH163" s="6"/>
    </row>
    <row r="164" spans="1:34" ht="36" customHeight="1">
      <c r="B164" s="96">
        <v>8</v>
      </c>
      <c r="C164" s="1201" t="s">
        <v>76</v>
      </c>
      <c r="D164" s="1202"/>
      <c r="E164" s="1203"/>
      <c r="F164" s="1204" t="str">
        <f>IFERROR(VLOOKUP(B164,LISTA_OFERENTES,2,FALSE)," ")</f>
        <v>Luis Enrique Oyola Quintero</v>
      </c>
      <c r="G164" s="1205"/>
      <c r="H164" s="1205"/>
      <c r="I164" s="1205"/>
      <c r="J164" s="1205"/>
      <c r="K164" s="1205"/>
      <c r="L164" s="1205"/>
      <c r="M164" s="1205"/>
      <c r="N164" s="1205"/>
      <c r="O164" s="1206"/>
      <c r="P164" s="1207" t="s">
        <v>101</v>
      </c>
      <c r="Q164" s="1208"/>
      <c r="R164" s="1209"/>
      <c r="S164" s="2">
        <f>5-(INT(COUNTBLANK(C167:C181))-10)</f>
        <v>1</v>
      </c>
      <c r="T164" s="3"/>
      <c r="AA164" s="40"/>
      <c r="AB164" s="40"/>
      <c r="AC164" s="40"/>
      <c r="AD164" s="6"/>
      <c r="AE164" s="6"/>
      <c r="AF164" s="6"/>
      <c r="AG164" s="6"/>
    </row>
    <row r="165" spans="1:34" s="8" customFormat="1" ht="30" customHeight="1">
      <c r="B165" s="1218" t="s">
        <v>45</v>
      </c>
      <c r="C165" s="1210" t="s">
        <v>15</v>
      </c>
      <c r="D165" s="1210" t="s">
        <v>16</v>
      </c>
      <c r="E165" s="1210" t="s">
        <v>17</v>
      </c>
      <c r="F165" s="1210" t="s">
        <v>18</v>
      </c>
      <c r="G165" s="1210" t="s">
        <v>19</v>
      </c>
      <c r="H165" s="1210" t="s">
        <v>20</v>
      </c>
      <c r="I165" s="1210" t="s">
        <v>21</v>
      </c>
      <c r="J165" s="1215" t="s">
        <v>52</v>
      </c>
      <c r="K165" s="1216"/>
      <c r="L165" s="1216"/>
      <c r="M165" s="1217"/>
      <c r="N165" s="1210" t="s">
        <v>77</v>
      </c>
      <c r="O165" s="1210" t="s">
        <v>78</v>
      </c>
      <c r="P165" s="5" t="s">
        <v>79</v>
      </c>
      <c r="Q165" s="5"/>
      <c r="R165" s="1210" t="s">
        <v>80</v>
      </c>
      <c r="S165" s="1210" t="s">
        <v>81</v>
      </c>
      <c r="T165" s="1210" t="str">
        <f>T11</f>
        <v>CUMPLE CON LOS CÓDIGOS DE CLASIFICACIÓN DE LA UNSPCS</v>
      </c>
      <c r="U165" s="9"/>
      <c r="V165" s="9"/>
      <c r="W165" s="40"/>
      <c r="X165" s="40"/>
      <c r="Y165" s="40"/>
      <c r="Z165" s="40"/>
      <c r="AA165" s="40"/>
      <c r="AB165" s="40"/>
      <c r="AC165" s="40"/>
      <c r="AD165" s="6"/>
      <c r="AE165" s="6"/>
      <c r="AF165" s="6"/>
      <c r="AG165" s="6"/>
      <c r="AH165" s="26"/>
    </row>
    <row r="166" spans="1:34" s="8" customFormat="1" ht="83.25" customHeight="1">
      <c r="B166" s="1219"/>
      <c r="C166" s="1211"/>
      <c r="D166" s="1211"/>
      <c r="E166" s="1211"/>
      <c r="F166" s="1211"/>
      <c r="G166" s="1211"/>
      <c r="H166" s="1211"/>
      <c r="I166" s="1211"/>
      <c r="J166" s="1212" t="s">
        <v>83</v>
      </c>
      <c r="K166" s="1213"/>
      <c r="L166" s="1213"/>
      <c r="M166" s="1214"/>
      <c r="N166" s="1211"/>
      <c r="O166" s="1211"/>
      <c r="P166" s="4" t="s">
        <v>13</v>
      </c>
      <c r="Q166" s="4" t="s">
        <v>82</v>
      </c>
      <c r="R166" s="1211"/>
      <c r="S166" s="1211"/>
      <c r="T166" s="1211"/>
      <c r="U166" s="9"/>
      <c r="V166" s="9"/>
      <c r="W166" s="40"/>
      <c r="X166" s="40"/>
      <c r="Y166" s="40"/>
      <c r="Z166" s="40"/>
      <c r="AA166" s="40"/>
      <c r="AB166" s="40"/>
      <c r="AC166" s="40"/>
      <c r="AD166" s="6"/>
      <c r="AE166" s="6"/>
      <c r="AF166" s="6"/>
      <c r="AG166" s="6"/>
      <c r="AH166" s="26"/>
    </row>
    <row r="167" spans="1:34" s="6" customFormat="1" ht="45" customHeight="1">
      <c r="A167" s="10"/>
      <c r="B167" s="1181">
        <v>1</v>
      </c>
      <c r="C167" s="1157">
        <v>23</v>
      </c>
      <c r="D167" s="1157">
        <v>35</v>
      </c>
      <c r="E167" s="1157" t="s">
        <v>731</v>
      </c>
      <c r="F167" s="1157" t="s">
        <v>732</v>
      </c>
      <c r="G167" s="1160">
        <v>2764.49</v>
      </c>
      <c r="H167" s="1163" t="s">
        <v>712</v>
      </c>
      <c r="I167" s="1166">
        <v>0.5</v>
      </c>
      <c r="J167" s="275" t="s">
        <v>282</v>
      </c>
      <c r="K167" s="130">
        <f>+$K$13</f>
        <v>721015</v>
      </c>
      <c r="L167" s="275" t="s">
        <v>282</v>
      </c>
      <c r="M167" s="130">
        <f>+$M$13</f>
        <v>721517</v>
      </c>
      <c r="N167" s="1247" t="s">
        <v>704</v>
      </c>
      <c r="O167" s="1247" t="s">
        <v>705</v>
      </c>
      <c r="P167" s="1250"/>
      <c r="Q167" s="1253" t="s">
        <v>706</v>
      </c>
      <c r="R167" s="1253" t="s">
        <v>707</v>
      </c>
      <c r="S167" s="1178">
        <f>IF(COUNTIF(J167:M169,"CUMPLE")&gt;=1,(G167*I167),0)* (IF(N167="PRESENTÓ CERTIFICADO",1,0))* (IF(O167="ACORDE A ITEM 5.2.1 (T.R.)",1,0) )* ( IF(OR(Q167="SIN OBSERVACIÓN", Q167="REQUERIMIENTOS SUBSANADOS"),1,0)) *(IF(OR(R167="NINGUNO", R167="CUMPLEN CON LO SOLICITADO"),1,0))</f>
        <v>1382.2449999999999</v>
      </c>
      <c r="T167" s="1193" t="s">
        <v>708</v>
      </c>
      <c r="W167" s="40"/>
      <c r="X167" s="40"/>
      <c r="Y167" s="40"/>
      <c r="Z167" s="40"/>
      <c r="AA167" s="40"/>
      <c r="AB167" s="40"/>
      <c r="AC167" s="40"/>
      <c r="AH167" s="8"/>
    </row>
    <row r="168" spans="1:34" s="6" customFormat="1" ht="39.75" customHeight="1">
      <c r="A168" s="10"/>
      <c r="B168" s="1182"/>
      <c r="C168" s="1158"/>
      <c r="D168" s="1158"/>
      <c r="E168" s="1158"/>
      <c r="F168" s="1158"/>
      <c r="G168" s="1161"/>
      <c r="H168" s="1164"/>
      <c r="I168" s="1167"/>
      <c r="J168" s="275" t="s">
        <v>282</v>
      </c>
      <c r="K168" s="130">
        <f>+$K$14</f>
        <v>721214</v>
      </c>
      <c r="L168" s="275" t="s">
        <v>686</v>
      </c>
      <c r="M168" s="130">
        <f>+$M$14</f>
        <v>921217</v>
      </c>
      <c r="N168" s="1248"/>
      <c r="O168" s="1248"/>
      <c r="P168" s="1251"/>
      <c r="Q168" s="1254"/>
      <c r="R168" s="1254"/>
      <c r="S168" s="1179"/>
      <c r="T168" s="1194"/>
      <c r="W168" s="40"/>
      <c r="X168" s="40"/>
      <c r="Y168" s="40"/>
      <c r="Z168" s="40"/>
      <c r="AA168" s="40"/>
      <c r="AB168" s="40"/>
      <c r="AC168" s="40"/>
      <c r="AH168" s="8"/>
    </row>
    <row r="169" spans="1:34" s="6" customFormat="1" ht="48" customHeight="1">
      <c r="A169" s="10"/>
      <c r="B169" s="1183"/>
      <c r="C169" s="1159"/>
      <c r="D169" s="1159"/>
      <c r="E169" s="1159"/>
      <c r="F169" s="1159"/>
      <c r="G169" s="1162"/>
      <c r="H169" s="1165"/>
      <c r="I169" s="1168"/>
      <c r="J169" s="275" t="s">
        <v>282</v>
      </c>
      <c r="K169" s="130">
        <f>+$K$15</f>
        <v>721515</v>
      </c>
      <c r="L169" s="275"/>
      <c r="M169" s="130"/>
      <c r="N169" s="1249"/>
      <c r="O169" s="1249"/>
      <c r="P169" s="1252"/>
      <c r="Q169" s="1255"/>
      <c r="R169" s="1255"/>
      <c r="S169" s="1180"/>
      <c r="T169" s="1194"/>
      <c r="W169" s="40"/>
      <c r="X169" s="40"/>
      <c r="Y169" s="40"/>
      <c r="Z169" s="40"/>
      <c r="AA169" s="40"/>
      <c r="AB169" s="40"/>
      <c r="AC169" s="40"/>
    </row>
    <row r="170" spans="1:34" s="6" customFormat="1" ht="26.25" hidden="1" customHeight="1">
      <c r="A170" s="10"/>
      <c r="B170" s="1181">
        <v>2</v>
      </c>
      <c r="C170" s="1184"/>
      <c r="D170" s="1184"/>
      <c r="E170" s="1184"/>
      <c r="F170" s="1184"/>
      <c r="G170" s="1196"/>
      <c r="H170" s="1163"/>
      <c r="I170" s="1166"/>
      <c r="J170" s="275"/>
      <c r="K170" s="130">
        <f>+$K$13</f>
        <v>721015</v>
      </c>
      <c r="L170" s="275"/>
      <c r="M170" s="130">
        <f>+$M$13</f>
        <v>721517</v>
      </c>
      <c r="N170" s="1169"/>
      <c r="O170" s="1169"/>
      <c r="P170" s="1187"/>
      <c r="Q170" s="1175"/>
      <c r="R170" s="1175"/>
      <c r="S170" s="1178">
        <f>IF(COUNTIF(J170:M172,"CUMPLE")&gt;=1,(G170*I170),0)* (IF(N170="PRESENTÓ CERTIFICADO",1,0))* (IF(O170="ACORDE A ITEM 5.2.1 (T.R.)",1,0) )* ( IF(OR(Q170="SIN OBSERVACIÓN", Q170="REQUERIMIENTOS SUBSANADOS"),1,0)) *(IF(OR(R170="NINGUNO", R170="CUMPLEN CON LO SOLICITADO"),1,0))</f>
        <v>0</v>
      </c>
      <c r="T170" s="1194"/>
      <c r="W170" s="40"/>
      <c r="X170" s="40"/>
      <c r="Y170" s="40"/>
      <c r="Z170" s="40"/>
      <c r="AA170" s="40"/>
      <c r="AB170" s="40"/>
      <c r="AC170" s="40"/>
    </row>
    <row r="171" spans="1:34" s="6" customFormat="1" ht="24.95" hidden="1" customHeight="1">
      <c r="A171" s="10"/>
      <c r="B171" s="1182"/>
      <c r="C171" s="1185"/>
      <c r="D171" s="1185"/>
      <c r="E171" s="1185"/>
      <c r="F171" s="1185"/>
      <c r="G171" s="1197"/>
      <c r="H171" s="1164"/>
      <c r="I171" s="1167"/>
      <c r="J171" s="275"/>
      <c r="K171" s="130">
        <f>+$K$14</f>
        <v>721214</v>
      </c>
      <c r="L171" s="275"/>
      <c r="M171" s="130">
        <f>+$M$14</f>
        <v>921217</v>
      </c>
      <c r="N171" s="1170"/>
      <c r="O171" s="1170"/>
      <c r="P171" s="1188"/>
      <c r="Q171" s="1176"/>
      <c r="R171" s="1176"/>
      <c r="S171" s="1179"/>
      <c r="T171" s="1194"/>
      <c r="W171" s="40"/>
      <c r="X171" s="40"/>
      <c r="Y171" s="40"/>
      <c r="Z171" s="40"/>
      <c r="AA171" s="40"/>
      <c r="AB171" s="40"/>
      <c r="AC171" s="40"/>
    </row>
    <row r="172" spans="1:34" s="6" customFormat="1" ht="23.25" hidden="1" customHeight="1">
      <c r="A172" s="10"/>
      <c r="B172" s="1183"/>
      <c r="C172" s="1186"/>
      <c r="D172" s="1186"/>
      <c r="E172" s="1186"/>
      <c r="F172" s="1186"/>
      <c r="G172" s="1198"/>
      <c r="H172" s="1165"/>
      <c r="I172" s="1168"/>
      <c r="J172" s="275"/>
      <c r="K172" s="130">
        <f>+$K$15</f>
        <v>721515</v>
      </c>
      <c r="L172" s="275"/>
      <c r="M172" s="130"/>
      <c r="N172" s="1171"/>
      <c r="O172" s="1171"/>
      <c r="P172" s="1189"/>
      <c r="Q172" s="1177"/>
      <c r="R172" s="1177"/>
      <c r="S172" s="1180"/>
      <c r="T172" s="1194"/>
      <c r="W172" s="40"/>
      <c r="X172" s="40"/>
      <c r="Y172" s="40"/>
      <c r="Z172" s="40"/>
    </row>
    <row r="173" spans="1:34" s="6" customFormat="1" ht="24.95" hidden="1" customHeight="1">
      <c r="A173" s="10"/>
      <c r="B173" s="1181">
        <v>3</v>
      </c>
      <c r="C173" s="1157"/>
      <c r="D173" s="1157"/>
      <c r="E173" s="1184"/>
      <c r="F173" s="1184"/>
      <c r="G173" s="1160"/>
      <c r="H173" s="1163"/>
      <c r="I173" s="1166"/>
      <c r="J173" s="275"/>
      <c r="K173" s="130">
        <f>+$K$13</f>
        <v>721015</v>
      </c>
      <c r="L173" s="275"/>
      <c r="M173" s="130">
        <f>+$M$13</f>
        <v>721517</v>
      </c>
      <c r="N173" s="1169"/>
      <c r="O173" s="1169"/>
      <c r="P173" s="1187"/>
      <c r="Q173" s="1175"/>
      <c r="R173" s="1175"/>
      <c r="S173" s="1178">
        <f>IF(COUNTIF(J173:M175,"CUMPLE")&gt;=1,(G173*I173),0)* (IF(N173="PRESENTÓ CERTIFICADO",1,0))* (IF(O173="ACORDE A ITEM 5.2.1 (T.R.)",1,0) )* ( IF(OR(Q173="SIN OBSERVACIÓN", Q173="REQUERIMIENTOS SUBSANADOS"),1,0)) *(IF(OR(R173="NINGUNO", R173="CUMPLEN CON LO SOLICITADO"),1,0))</f>
        <v>0</v>
      </c>
      <c r="T173" s="1194"/>
      <c r="W173" s="40"/>
      <c r="X173" s="40"/>
      <c r="Y173" s="40"/>
      <c r="Z173" s="40"/>
      <c r="AA173" s="3"/>
      <c r="AB173" s="3"/>
      <c r="AC173" s="3"/>
      <c r="AD173" s="3"/>
      <c r="AE173" s="3"/>
      <c r="AF173" s="3"/>
      <c r="AG173" s="3"/>
    </row>
    <row r="174" spans="1:34" s="6" customFormat="1" ht="24.95" hidden="1" customHeight="1">
      <c r="A174" s="10"/>
      <c r="B174" s="1182"/>
      <c r="C174" s="1158"/>
      <c r="D174" s="1158"/>
      <c r="E174" s="1185"/>
      <c r="F174" s="1185"/>
      <c r="G174" s="1161"/>
      <c r="H174" s="1164"/>
      <c r="I174" s="1167"/>
      <c r="J174" s="275"/>
      <c r="K174" s="130">
        <f>+$K$14</f>
        <v>721214</v>
      </c>
      <c r="L174" s="275"/>
      <c r="M174" s="130">
        <f>+$M$14</f>
        <v>921217</v>
      </c>
      <c r="N174" s="1170"/>
      <c r="O174" s="1170"/>
      <c r="P174" s="1188"/>
      <c r="Q174" s="1176"/>
      <c r="R174" s="1176"/>
      <c r="S174" s="1179"/>
      <c r="T174" s="1194"/>
      <c r="W174" s="40"/>
      <c r="X174" s="40"/>
      <c r="Y174" s="40"/>
      <c r="Z174" s="40"/>
    </row>
    <row r="175" spans="1:34" s="6" customFormat="1" ht="24.95" hidden="1" customHeight="1">
      <c r="A175" s="10"/>
      <c r="B175" s="1183"/>
      <c r="C175" s="1159"/>
      <c r="D175" s="1159"/>
      <c r="E175" s="1186"/>
      <c r="F175" s="1186"/>
      <c r="G175" s="1162"/>
      <c r="H175" s="1165"/>
      <c r="I175" s="1168"/>
      <c r="J175" s="275"/>
      <c r="K175" s="130">
        <f>+$K$15</f>
        <v>721515</v>
      </c>
      <c r="L175" s="275"/>
      <c r="M175" s="130"/>
      <c r="N175" s="1171"/>
      <c r="O175" s="1171"/>
      <c r="P175" s="1189"/>
      <c r="Q175" s="1177"/>
      <c r="R175" s="1177"/>
      <c r="S175" s="1180"/>
      <c r="T175" s="1194"/>
      <c r="W175" s="40"/>
      <c r="X175" s="40"/>
      <c r="Y175" s="40"/>
      <c r="Z175" s="40"/>
      <c r="AA175" s="26"/>
      <c r="AB175" s="26"/>
      <c r="AC175" s="26"/>
      <c r="AD175" s="26"/>
      <c r="AE175" s="26"/>
      <c r="AF175" s="26"/>
      <c r="AG175" s="26"/>
    </row>
    <row r="176" spans="1:34" s="6" customFormat="1" ht="24.95" hidden="1" customHeight="1">
      <c r="A176" s="10"/>
      <c r="B176" s="1181">
        <v>4</v>
      </c>
      <c r="C176" s="1184"/>
      <c r="D176" s="1184"/>
      <c r="E176" s="1184"/>
      <c r="F176" s="1184"/>
      <c r="G176" s="1196"/>
      <c r="H176" s="1163"/>
      <c r="I176" s="1166"/>
      <c r="J176" s="275"/>
      <c r="K176" s="130">
        <f>+$K$13</f>
        <v>721015</v>
      </c>
      <c r="L176" s="275"/>
      <c r="M176" s="130">
        <f>+$M$13</f>
        <v>721517</v>
      </c>
      <c r="N176" s="1169"/>
      <c r="O176" s="1169"/>
      <c r="P176" s="1187"/>
      <c r="Q176" s="1175"/>
      <c r="R176" s="1175"/>
      <c r="S176" s="1178">
        <f>IF(COUNTIF(J176:M178,"CUMPLE")&gt;=1,(G176*I176),0)* (IF(N176="PRESENTÓ CERTIFICADO",1,0))* (IF(O176="ACORDE A ITEM 5.2.1 (T.R.)",1,0) )* ( IF(OR(Q176="SIN OBSERVACIÓN", Q176="REQUERIMIENTOS SUBSANADOS"),1,0)) *(IF(OR(R176="NINGUNO", R176="CUMPLEN CON LO SOLICITADO"),1,0))</f>
        <v>0</v>
      </c>
      <c r="T176" s="1194"/>
      <c r="W176" s="40"/>
      <c r="X176" s="40"/>
      <c r="Y176" s="40"/>
      <c r="Z176" s="40"/>
      <c r="AA176" s="26"/>
      <c r="AB176" s="26"/>
      <c r="AC176" s="26"/>
      <c r="AD176" s="26"/>
      <c r="AE176" s="26"/>
      <c r="AF176" s="26"/>
      <c r="AG176" s="26"/>
    </row>
    <row r="177" spans="1:34" s="6" customFormat="1" ht="24.95" hidden="1" customHeight="1">
      <c r="A177" s="10"/>
      <c r="B177" s="1182"/>
      <c r="C177" s="1185"/>
      <c r="D177" s="1185"/>
      <c r="E177" s="1185"/>
      <c r="F177" s="1185"/>
      <c r="G177" s="1197"/>
      <c r="H177" s="1164"/>
      <c r="I177" s="1167"/>
      <c r="J177" s="275"/>
      <c r="K177" s="130">
        <f>+$K$14</f>
        <v>721214</v>
      </c>
      <c r="L177" s="275"/>
      <c r="M177" s="130">
        <f>+$M$14</f>
        <v>921217</v>
      </c>
      <c r="N177" s="1170"/>
      <c r="O177" s="1170"/>
      <c r="P177" s="1188"/>
      <c r="Q177" s="1176"/>
      <c r="R177" s="1176"/>
      <c r="S177" s="1179"/>
      <c r="T177" s="1194"/>
      <c r="W177" s="40"/>
      <c r="X177" s="40"/>
      <c r="Y177" s="40"/>
      <c r="Z177" s="40"/>
      <c r="AA177" s="26"/>
      <c r="AB177" s="26"/>
      <c r="AC177" s="26"/>
      <c r="AD177" s="26"/>
      <c r="AE177" s="26"/>
      <c r="AF177" s="26"/>
      <c r="AG177" s="26"/>
    </row>
    <row r="178" spans="1:34" s="6" customFormat="1" ht="24.95" hidden="1" customHeight="1">
      <c r="A178" s="10"/>
      <c r="B178" s="1183"/>
      <c r="C178" s="1186"/>
      <c r="D178" s="1186"/>
      <c r="E178" s="1186"/>
      <c r="F178" s="1186"/>
      <c r="G178" s="1198"/>
      <c r="H178" s="1165"/>
      <c r="I178" s="1168"/>
      <c r="J178" s="275"/>
      <c r="K178" s="130">
        <f>+$K$15</f>
        <v>721515</v>
      </c>
      <c r="L178" s="275"/>
      <c r="M178" s="130"/>
      <c r="N178" s="1171"/>
      <c r="O178" s="1171"/>
      <c r="P178" s="1189"/>
      <c r="Q178" s="1177"/>
      <c r="R178" s="1177"/>
      <c r="S178" s="1180"/>
      <c r="T178" s="1194"/>
      <c r="W178" s="40"/>
      <c r="X178" s="40"/>
      <c r="Y178" s="40"/>
      <c r="Z178" s="40"/>
      <c r="AA178" s="40"/>
      <c r="AB178" s="40"/>
      <c r="AC178" s="40"/>
      <c r="AD178" s="8"/>
      <c r="AE178" s="8"/>
      <c r="AF178" s="8"/>
      <c r="AG178" s="8"/>
    </row>
    <row r="179" spans="1:34" s="6" customFormat="1" ht="24.95" hidden="1" customHeight="1">
      <c r="A179" s="10"/>
      <c r="B179" s="1181">
        <v>5</v>
      </c>
      <c r="C179" s="1157"/>
      <c r="D179" s="1157"/>
      <c r="E179" s="1157"/>
      <c r="F179" s="1157"/>
      <c r="G179" s="1160"/>
      <c r="H179" s="1163"/>
      <c r="I179" s="1166"/>
      <c r="J179" s="275"/>
      <c r="K179" s="130">
        <f>+$K$13</f>
        <v>721015</v>
      </c>
      <c r="L179" s="275"/>
      <c r="M179" s="130">
        <f>+$M$13</f>
        <v>721517</v>
      </c>
      <c r="N179" s="1169"/>
      <c r="O179" s="1169"/>
      <c r="P179" s="1187"/>
      <c r="Q179" s="1175"/>
      <c r="R179" s="1175"/>
      <c r="S179" s="1178">
        <f>IF(COUNTIF(J179:M181,"CUMPLE")&gt;=1,(G179*I179),0)* (IF(N179="PRESENTÓ CERTIFICADO",1,0))* (IF(O179="ACORDE A ITEM 5.2.1 (T.R.)",1,0) )* ( IF(OR(Q179="SIN OBSERVACIÓN", Q179="REQUERIMIENTOS SUBSANADOS"),1,0)) *(IF(OR(R179="NINGUNO", R179="CUMPLEN CON LO SOLICITADO"),1,0))</f>
        <v>0</v>
      </c>
      <c r="T179" s="1194"/>
      <c r="W179" s="40"/>
      <c r="X179" s="40"/>
      <c r="Y179" s="40"/>
      <c r="Z179" s="40"/>
      <c r="AA179" s="40"/>
      <c r="AB179" s="40"/>
      <c r="AC179" s="40"/>
      <c r="AD179" s="8"/>
      <c r="AE179" s="8"/>
      <c r="AF179" s="8"/>
      <c r="AG179" s="8"/>
    </row>
    <row r="180" spans="1:34" s="6" customFormat="1" ht="24.95" hidden="1" customHeight="1">
      <c r="A180" s="10"/>
      <c r="B180" s="1182"/>
      <c r="C180" s="1158"/>
      <c r="D180" s="1158"/>
      <c r="E180" s="1158"/>
      <c r="F180" s="1158"/>
      <c r="G180" s="1161"/>
      <c r="H180" s="1164"/>
      <c r="I180" s="1167"/>
      <c r="J180" s="275"/>
      <c r="K180" s="130">
        <f>+$K$14</f>
        <v>721214</v>
      </c>
      <c r="L180" s="275"/>
      <c r="M180" s="130">
        <f>+$M$14</f>
        <v>921217</v>
      </c>
      <c r="N180" s="1170"/>
      <c r="O180" s="1170"/>
      <c r="P180" s="1188"/>
      <c r="Q180" s="1176"/>
      <c r="R180" s="1176"/>
      <c r="S180" s="1179"/>
      <c r="T180" s="1194"/>
      <c r="W180" s="40"/>
      <c r="X180" s="40"/>
      <c r="Y180" s="40"/>
      <c r="Z180" s="40"/>
      <c r="AA180" s="40"/>
      <c r="AB180" s="40"/>
      <c r="AC180" s="40"/>
    </row>
    <row r="181" spans="1:34" s="6" customFormat="1" ht="24.95" hidden="1" customHeight="1">
      <c r="A181" s="10"/>
      <c r="B181" s="1183"/>
      <c r="C181" s="1159"/>
      <c r="D181" s="1159"/>
      <c r="E181" s="1159"/>
      <c r="F181" s="1159"/>
      <c r="G181" s="1162"/>
      <c r="H181" s="1165"/>
      <c r="I181" s="1168"/>
      <c r="J181" s="275"/>
      <c r="K181" s="130">
        <f>+$K$15</f>
        <v>721515</v>
      </c>
      <c r="L181" s="275"/>
      <c r="M181" s="130"/>
      <c r="N181" s="1171"/>
      <c r="O181" s="1171"/>
      <c r="P181" s="1189"/>
      <c r="Q181" s="1177"/>
      <c r="R181" s="1177"/>
      <c r="S181" s="1180"/>
      <c r="T181" s="1195"/>
      <c r="W181" s="40"/>
      <c r="X181" s="40"/>
      <c r="Y181" s="40"/>
      <c r="Z181" s="40"/>
      <c r="AA181" s="40"/>
      <c r="AB181" s="40"/>
      <c r="AC181" s="40"/>
    </row>
    <row r="182" spans="1:34" s="3" customFormat="1" ht="36.75" customHeight="1">
      <c r="B182" s="1147" t="str">
        <f>IF(S183=" "," ",IF(S183&gt;=$H$6,"CUMPLE CON LA EXPERIENCIA REQUERIDA","NO CUMPLE CON LA EXPERIENCIA REQUERIDA"))</f>
        <v>CUMPLE CON LA EXPERIENCIA REQUERIDA</v>
      </c>
      <c r="C182" s="1148"/>
      <c r="D182" s="1148"/>
      <c r="E182" s="1148"/>
      <c r="F182" s="1148"/>
      <c r="G182" s="1148"/>
      <c r="H182" s="1148"/>
      <c r="I182" s="1148"/>
      <c r="J182" s="1148"/>
      <c r="K182" s="1148"/>
      <c r="L182" s="1148"/>
      <c r="M182" s="1148"/>
      <c r="N182" s="1148"/>
      <c r="O182" s="1149"/>
      <c r="P182" s="1153" t="s">
        <v>22</v>
      </c>
      <c r="Q182" s="1154"/>
      <c r="R182" s="373"/>
      <c r="S182" s="7">
        <f>IF(T167="SI",SUM(S167:S181),0)</f>
        <v>1382.2449999999999</v>
      </c>
      <c r="T182" s="1155" t="str">
        <f>IF(S183=" "," ",IF(S183&gt;=$H$6,"CUMPLE","NO CUMPLE"))</f>
        <v>CUMPLE</v>
      </c>
      <c r="W182" s="40"/>
      <c r="X182" s="40"/>
      <c r="Y182" s="40"/>
      <c r="Z182" s="40"/>
      <c r="AA182" s="40"/>
      <c r="AB182" s="40"/>
      <c r="AC182" s="40"/>
      <c r="AD182" s="6"/>
      <c r="AE182" s="6"/>
      <c r="AF182" s="6"/>
      <c r="AG182" s="6"/>
      <c r="AH182" s="6"/>
    </row>
    <row r="183" spans="1:34" s="6" customFormat="1" ht="48" customHeight="1">
      <c r="B183" s="1150"/>
      <c r="C183" s="1151"/>
      <c r="D183" s="1151"/>
      <c r="E183" s="1151"/>
      <c r="F183" s="1151"/>
      <c r="G183" s="1151"/>
      <c r="H183" s="1151"/>
      <c r="I183" s="1151"/>
      <c r="J183" s="1151"/>
      <c r="K183" s="1151"/>
      <c r="L183" s="1151"/>
      <c r="M183" s="1151"/>
      <c r="N183" s="1151"/>
      <c r="O183" s="1152"/>
      <c r="P183" s="1153" t="s">
        <v>24</v>
      </c>
      <c r="Q183" s="1154"/>
      <c r="R183" s="373"/>
      <c r="S183" s="75">
        <f>IFERROR((S182/$P$6)," ")</f>
        <v>7.3134656084656076</v>
      </c>
      <c r="T183" s="1156"/>
      <c r="W183" s="40"/>
      <c r="X183" s="40"/>
      <c r="Y183" s="40"/>
      <c r="Z183" s="40"/>
      <c r="AA183" s="40"/>
      <c r="AB183" s="40"/>
      <c r="AC183" s="40"/>
    </row>
    <row r="184" spans="1:34" ht="30" customHeight="1">
      <c r="AA184" s="40"/>
      <c r="AB184" s="40"/>
      <c r="AC184" s="40"/>
      <c r="AD184" s="6"/>
      <c r="AE184" s="6"/>
      <c r="AF184" s="6"/>
      <c r="AG184" s="6"/>
      <c r="AH184" s="3"/>
    </row>
    <row r="185" spans="1:34" ht="30" customHeight="1">
      <c r="AA185" s="40"/>
      <c r="AB185" s="40"/>
      <c r="AC185" s="40"/>
      <c r="AD185" s="6"/>
      <c r="AE185" s="6"/>
      <c r="AF185" s="6"/>
      <c r="AG185" s="6"/>
      <c r="AH185" s="6"/>
    </row>
    <row r="186" spans="1:34" ht="36" hidden="1" customHeight="1">
      <c r="B186" s="96">
        <v>9</v>
      </c>
      <c r="C186" s="1201" t="s">
        <v>76</v>
      </c>
      <c r="D186" s="1202"/>
      <c r="E186" s="1203"/>
      <c r="F186" s="1204" t="str">
        <f>IFERROR(VLOOKUP(B186,LISTA_OFERENTES,2,FALSE)," ")</f>
        <v>O9</v>
      </c>
      <c r="G186" s="1205"/>
      <c r="H186" s="1205"/>
      <c r="I186" s="1205"/>
      <c r="J186" s="1205"/>
      <c r="K186" s="1205"/>
      <c r="L186" s="1205"/>
      <c r="M186" s="1205"/>
      <c r="N186" s="1205"/>
      <c r="O186" s="1206"/>
      <c r="P186" s="1207" t="s">
        <v>101</v>
      </c>
      <c r="Q186" s="1208"/>
      <c r="R186" s="1209"/>
      <c r="S186" s="2">
        <f>5-(INT(COUNTBLANK(C189:C203))-10)</f>
        <v>0</v>
      </c>
      <c r="T186" s="3"/>
      <c r="AA186" s="40"/>
      <c r="AB186" s="40"/>
      <c r="AC186" s="40"/>
      <c r="AD186" s="6"/>
      <c r="AE186" s="6"/>
      <c r="AF186" s="6"/>
      <c r="AG186" s="6"/>
    </row>
    <row r="187" spans="1:34" s="8" customFormat="1" ht="30" hidden="1" customHeight="1">
      <c r="B187" s="1218" t="s">
        <v>45</v>
      </c>
      <c r="C187" s="1210" t="s">
        <v>15</v>
      </c>
      <c r="D187" s="1210" t="s">
        <v>16</v>
      </c>
      <c r="E187" s="1210" t="s">
        <v>17</v>
      </c>
      <c r="F187" s="1210" t="s">
        <v>18</v>
      </c>
      <c r="G187" s="1210" t="s">
        <v>19</v>
      </c>
      <c r="H187" s="1210" t="s">
        <v>20</v>
      </c>
      <c r="I187" s="1210" t="s">
        <v>21</v>
      </c>
      <c r="J187" s="1215" t="s">
        <v>52</v>
      </c>
      <c r="K187" s="1216"/>
      <c r="L187" s="1216"/>
      <c r="M187" s="1217"/>
      <c r="N187" s="1210" t="s">
        <v>77</v>
      </c>
      <c r="O187" s="1210" t="s">
        <v>78</v>
      </c>
      <c r="P187" s="5" t="s">
        <v>79</v>
      </c>
      <c r="Q187" s="5"/>
      <c r="R187" s="1210" t="s">
        <v>80</v>
      </c>
      <c r="S187" s="1210" t="s">
        <v>81</v>
      </c>
      <c r="T187" s="1210" t="str">
        <f>T11</f>
        <v>CUMPLE CON LOS CÓDIGOS DE CLASIFICACIÓN DE LA UNSPCS</v>
      </c>
      <c r="U187" s="9"/>
      <c r="V187" s="9"/>
      <c r="W187" s="40"/>
      <c r="X187" s="40"/>
      <c r="Y187" s="40"/>
      <c r="Z187" s="40"/>
      <c r="AA187" s="40"/>
      <c r="AB187" s="40"/>
      <c r="AC187" s="40"/>
      <c r="AD187" s="6"/>
      <c r="AE187" s="6"/>
      <c r="AF187" s="6"/>
      <c r="AG187" s="6"/>
      <c r="AH187" s="26"/>
    </row>
    <row r="188" spans="1:34" s="8" customFormat="1" ht="118.5" hidden="1" customHeight="1">
      <c r="B188" s="1219"/>
      <c r="C188" s="1211"/>
      <c r="D188" s="1211"/>
      <c r="E188" s="1211"/>
      <c r="F188" s="1211"/>
      <c r="G188" s="1211"/>
      <c r="H188" s="1211"/>
      <c r="I188" s="1211"/>
      <c r="J188" s="1212" t="s">
        <v>83</v>
      </c>
      <c r="K188" s="1213"/>
      <c r="L188" s="1213"/>
      <c r="M188" s="1214"/>
      <c r="N188" s="1211"/>
      <c r="O188" s="1211"/>
      <c r="P188" s="4" t="s">
        <v>13</v>
      </c>
      <c r="Q188" s="4" t="s">
        <v>82</v>
      </c>
      <c r="R188" s="1211"/>
      <c r="S188" s="1211"/>
      <c r="T188" s="1211"/>
      <c r="U188" s="9"/>
      <c r="V188" s="9"/>
      <c r="W188" s="40"/>
      <c r="X188" s="40"/>
      <c r="Y188" s="40"/>
      <c r="Z188" s="40"/>
      <c r="AA188" s="40"/>
      <c r="AB188" s="40"/>
      <c r="AC188" s="40"/>
      <c r="AD188" s="6"/>
      <c r="AE188" s="6"/>
      <c r="AF188" s="6"/>
      <c r="AG188" s="6"/>
      <c r="AH188" s="26"/>
    </row>
    <row r="189" spans="1:34" s="6" customFormat="1" ht="24.95" hidden="1" customHeight="1">
      <c r="A189" s="10"/>
      <c r="B189" s="1181">
        <v>1</v>
      </c>
      <c r="C189" s="1220"/>
      <c r="D189" s="1220"/>
      <c r="E189" s="1220"/>
      <c r="F189" s="1220"/>
      <c r="G189" s="1304"/>
      <c r="H189" s="1221"/>
      <c r="I189" s="1222"/>
      <c r="J189" s="275"/>
      <c r="K189" s="130">
        <f>+$K$13</f>
        <v>721015</v>
      </c>
      <c r="L189" s="275"/>
      <c r="M189" s="130">
        <f>+$M$13</f>
        <v>721517</v>
      </c>
      <c r="N189" s="1169"/>
      <c r="O189" s="1169"/>
      <c r="P189" s="1187"/>
      <c r="Q189" s="1175"/>
      <c r="R189" s="1175"/>
      <c r="S189" s="1178">
        <f>IF(COUNTIF(J189:M191,"CUMPLE")&gt;=1,(G189*I189),0)* (IF(N189="PRESENTÓ CERTIFICADO",1,0))* (IF(O189="ACORDE A ITEM 5.2.1 (T.R.)",1,0) )* ( IF(OR(Q189="SIN OBSERVACIÓN", Q189="REQUERIMIENTOS SUBSANADOS"),1,0)) *(IF(OR(R189="NINGUNO", R189="CUMPLEN CON LO SOLICITADO"),1,0))</f>
        <v>0</v>
      </c>
      <c r="T189" s="1193"/>
      <c r="W189" s="40"/>
      <c r="X189" s="40"/>
      <c r="Y189" s="40"/>
      <c r="Z189" s="40"/>
      <c r="AA189" s="40"/>
      <c r="AB189" s="40"/>
      <c r="AC189" s="40"/>
      <c r="AH189" s="8"/>
    </row>
    <row r="190" spans="1:34" s="6" customFormat="1" ht="24.95" hidden="1" customHeight="1">
      <c r="A190" s="10"/>
      <c r="B190" s="1182"/>
      <c r="C190" s="1158"/>
      <c r="D190" s="1158"/>
      <c r="E190" s="1158"/>
      <c r="F190" s="1158"/>
      <c r="G190" s="1161"/>
      <c r="H190" s="1164"/>
      <c r="I190" s="1167"/>
      <c r="J190" s="275"/>
      <c r="K190" s="130">
        <f>+$K$14</f>
        <v>721214</v>
      </c>
      <c r="L190" s="275"/>
      <c r="M190" s="130">
        <f>+$M$14</f>
        <v>921217</v>
      </c>
      <c r="N190" s="1170"/>
      <c r="O190" s="1170"/>
      <c r="P190" s="1188"/>
      <c r="Q190" s="1176"/>
      <c r="R190" s="1176"/>
      <c r="S190" s="1179"/>
      <c r="T190" s="1194"/>
      <c r="W190" s="40"/>
      <c r="X190" s="40"/>
      <c r="Y190" s="40"/>
      <c r="Z190" s="40"/>
      <c r="AA190" s="40"/>
      <c r="AB190" s="40"/>
      <c r="AC190" s="40"/>
      <c r="AH190" s="8"/>
    </row>
    <row r="191" spans="1:34" s="6" customFormat="1" ht="24.95" hidden="1" customHeight="1">
      <c r="A191" s="10"/>
      <c r="B191" s="1183"/>
      <c r="C191" s="1159"/>
      <c r="D191" s="1159"/>
      <c r="E191" s="1159"/>
      <c r="F191" s="1159"/>
      <c r="G191" s="1162"/>
      <c r="H191" s="1165"/>
      <c r="I191" s="1168"/>
      <c r="J191" s="275"/>
      <c r="K191" s="130">
        <f>+$K$15</f>
        <v>721515</v>
      </c>
      <c r="L191" s="275"/>
      <c r="M191" s="130"/>
      <c r="N191" s="1171"/>
      <c r="O191" s="1171"/>
      <c r="P191" s="1189"/>
      <c r="Q191" s="1177"/>
      <c r="R191" s="1177"/>
      <c r="S191" s="1180"/>
      <c r="T191" s="1194"/>
      <c r="W191" s="40"/>
      <c r="X191" s="40"/>
      <c r="Y191" s="40"/>
      <c r="Z191" s="40"/>
      <c r="AA191" s="40"/>
      <c r="AB191" s="40"/>
      <c r="AC191" s="40"/>
    </row>
    <row r="192" spans="1:34" s="6" customFormat="1" ht="24.95" hidden="1" customHeight="1">
      <c r="A192" s="10"/>
      <c r="B192" s="1181">
        <v>2</v>
      </c>
      <c r="C192" s="1220"/>
      <c r="D192" s="1184"/>
      <c r="E192" s="1184"/>
      <c r="F192" s="1184"/>
      <c r="G192" s="1196"/>
      <c r="H192" s="1163"/>
      <c r="I192" s="1305"/>
      <c r="J192" s="275"/>
      <c r="K192" s="130">
        <f>+$K$13</f>
        <v>721015</v>
      </c>
      <c r="L192" s="275"/>
      <c r="M192" s="130">
        <f>+$M$13</f>
        <v>721517</v>
      </c>
      <c r="N192" s="1169"/>
      <c r="O192" s="1169"/>
      <c r="P192" s="1172"/>
      <c r="Q192" s="1175"/>
      <c r="R192" s="1175"/>
      <c r="S192" s="1178">
        <f>IF(COUNTIF(J192:M194,"CUMPLE")&gt;=1,(G192*I192),0)* (IF(N192="PRESENTÓ CERTIFICADO",1,0))* (IF(O192="ACORDE A ITEM 5.2.1 (T.R.)",1,0) )* ( IF(OR(Q192="SIN OBSERVACIÓN", Q192="REQUERIMIENTOS SUBSANADOS"),1,0)) *(IF(OR(R192="NINGUNO", R192="CUMPLEN CON LO SOLICITADO"),1,0))</f>
        <v>0</v>
      </c>
      <c r="T192" s="1194"/>
      <c r="W192" s="40"/>
      <c r="X192" s="40"/>
      <c r="Y192" s="40"/>
      <c r="Z192" s="40"/>
      <c r="AA192" s="40"/>
      <c r="AB192" s="40"/>
      <c r="AC192" s="40"/>
    </row>
    <row r="193" spans="1:34" s="6" customFormat="1" ht="24.95" hidden="1" customHeight="1">
      <c r="A193" s="10"/>
      <c r="B193" s="1182"/>
      <c r="C193" s="1158"/>
      <c r="D193" s="1185"/>
      <c r="E193" s="1185"/>
      <c r="F193" s="1185"/>
      <c r="G193" s="1197"/>
      <c r="H193" s="1164"/>
      <c r="I193" s="1306"/>
      <c r="J193" s="275"/>
      <c r="K193" s="130">
        <f>+$K$14</f>
        <v>721214</v>
      </c>
      <c r="L193" s="275"/>
      <c r="M193" s="130">
        <f>+$M$14</f>
        <v>921217</v>
      </c>
      <c r="N193" s="1170"/>
      <c r="O193" s="1170"/>
      <c r="P193" s="1173"/>
      <c r="Q193" s="1176"/>
      <c r="R193" s="1176"/>
      <c r="S193" s="1179"/>
      <c r="T193" s="1194"/>
      <c r="W193" s="40"/>
      <c r="X193" s="40"/>
      <c r="Y193" s="40"/>
      <c r="Z193" s="40"/>
      <c r="AA193" s="40"/>
      <c r="AB193" s="40"/>
      <c r="AC193" s="40"/>
    </row>
    <row r="194" spans="1:34" s="6" customFormat="1" ht="24.95" hidden="1" customHeight="1">
      <c r="A194" s="10"/>
      <c r="B194" s="1183"/>
      <c r="C194" s="1159"/>
      <c r="D194" s="1186"/>
      <c r="E194" s="1186"/>
      <c r="F194" s="1186"/>
      <c r="G194" s="1198"/>
      <c r="H194" s="1165"/>
      <c r="I194" s="1307"/>
      <c r="J194" s="275"/>
      <c r="K194" s="130">
        <f>+$K$15</f>
        <v>721515</v>
      </c>
      <c r="L194" s="275"/>
      <c r="M194" s="130"/>
      <c r="N194" s="1171"/>
      <c r="O194" s="1171"/>
      <c r="P194" s="1174"/>
      <c r="Q194" s="1177"/>
      <c r="R194" s="1177"/>
      <c r="S194" s="1180"/>
      <c r="T194" s="1194"/>
      <c r="W194" s="40"/>
      <c r="X194" s="40"/>
      <c r="Y194" s="40"/>
      <c r="Z194" s="40"/>
    </row>
    <row r="195" spans="1:34" s="6" customFormat="1" ht="24.95" hidden="1" customHeight="1">
      <c r="A195" s="10"/>
      <c r="B195" s="1181">
        <v>3</v>
      </c>
      <c r="C195" s="1220"/>
      <c r="D195" s="1157"/>
      <c r="E195" s="1157"/>
      <c r="F195" s="1157"/>
      <c r="G195" s="1160"/>
      <c r="H195" s="1221"/>
      <c r="I195" s="1222"/>
      <c r="J195" s="275"/>
      <c r="K195" s="130">
        <f>+$K$13</f>
        <v>721015</v>
      </c>
      <c r="L195" s="275"/>
      <c r="M195" s="130">
        <f>+$M$13</f>
        <v>721517</v>
      </c>
      <c r="N195" s="1169"/>
      <c r="O195" s="1169"/>
      <c r="P195" s="1187"/>
      <c r="Q195" s="1175"/>
      <c r="R195" s="1175"/>
      <c r="S195" s="1178">
        <f>IF(COUNTIF(J195:M197,"CUMPLE")&gt;=1,(G195*I195),0)* (IF(N195="PRESENTÓ CERTIFICADO",1,0))* (IF(O195="ACORDE A ITEM 5.2.1 (T.R.)",1,0) )* ( IF(OR(Q195="SIN OBSERVACIÓN", Q195="REQUERIMIENTOS SUBSANADOS"),1,0)) *(IF(OR(R195="NINGUNO", R195="CUMPLEN CON LO SOLICITADO"),1,0))</f>
        <v>0</v>
      </c>
      <c r="T195" s="1194"/>
      <c r="W195" s="40"/>
      <c r="X195" s="40"/>
      <c r="Y195" s="40"/>
      <c r="Z195" s="40"/>
      <c r="AA195" s="3"/>
      <c r="AB195" s="3"/>
      <c r="AC195" s="3"/>
      <c r="AD195" s="3"/>
      <c r="AE195" s="3"/>
      <c r="AF195" s="3"/>
      <c r="AG195" s="3"/>
    </row>
    <row r="196" spans="1:34" s="6" customFormat="1" ht="24.95" hidden="1" customHeight="1">
      <c r="A196" s="10"/>
      <c r="B196" s="1182"/>
      <c r="C196" s="1158"/>
      <c r="D196" s="1158"/>
      <c r="E196" s="1158"/>
      <c r="F196" s="1158"/>
      <c r="G196" s="1161"/>
      <c r="H196" s="1164"/>
      <c r="I196" s="1167"/>
      <c r="J196" s="275"/>
      <c r="K196" s="130">
        <f>+$K$14</f>
        <v>721214</v>
      </c>
      <c r="L196" s="275"/>
      <c r="M196" s="130">
        <f>+$M$14</f>
        <v>921217</v>
      </c>
      <c r="N196" s="1170"/>
      <c r="O196" s="1170"/>
      <c r="P196" s="1188"/>
      <c r="Q196" s="1176"/>
      <c r="R196" s="1176"/>
      <c r="S196" s="1179"/>
      <c r="T196" s="1194"/>
      <c r="W196" s="40"/>
      <c r="X196" s="40"/>
      <c r="Y196" s="40"/>
      <c r="Z196" s="40"/>
    </row>
    <row r="197" spans="1:34" s="6" customFormat="1" ht="24.95" hidden="1" customHeight="1">
      <c r="A197" s="10"/>
      <c r="B197" s="1183"/>
      <c r="C197" s="1159"/>
      <c r="D197" s="1159"/>
      <c r="E197" s="1159"/>
      <c r="F197" s="1159"/>
      <c r="G197" s="1162"/>
      <c r="H197" s="1165"/>
      <c r="I197" s="1168"/>
      <c r="J197" s="275"/>
      <c r="K197" s="130">
        <f>+$K$15</f>
        <v>721515</v>
      </c>
      <c r="L197" s="275"/>
      <c r="M197" s="130"/>
      <c r="N197" s="1171"/>
      <c r="O197" s="1171"/>
      <c r="P197" s="1189"/>
      <c r="Q197" s="1177"/>
      <c r="R197" s="1177"/>
      <c r="S197" s="1180"/>
      <c r="T197" s="1194"/>
      <c r="W197" s="40"/>
      <c r="X197" s="40"/>
      <c r="Y197" s="40"/>
      <c r="Z197" s="40"/>
      <c r="AA197" s="26"/>
      <c r="AB197" s="26"/>
      <c r="AC197" s="26"/>
      <c r="AD197" s="26"/>
      <c r="AE197" s="26"/>
      <c r="AF197" s="26"/>
      <c r="AG197" s="26"/>
    </row>
    <row r="198" spans="1:34" s="6" customFormat="1" ht="24.95" hidden="1" customHeight="1">
      <c r="A198" s="10"/>
      <c r="B198" s="1181">
        <v>4</v>
      </c>
      <c r="C198" s="1220"/>
      <c r="D198" s="1184"/>
      <c r="E198" s="1184"/>
      <c r="F198" s="1184"/>
      <c r="G198" s="1196"/>
      <c r="H198" s="1221"/>
      <c r="I198" s="1222"/>
      <c r="J198" s="275"/>
      <c r="K198" s="130">
        <f>+$K$13</f>
        <v>721015</v>
      </c>
      <c r="L198" s="275"/>
      <c r="M198" s="130">
        <f>+$M$13</f>
        <v>721517</v>
      </c>
      <c r="N198" s="1169"/>
      <c r="O198" s="1169"/>
      <c r="P198" s="1187"/>
      <c r="Q198" s="1175"/>
      <c r="R198" s="1175"/>
      <c r="S198" s="1178">
        <f>IF(COUNTIF(J198:M200,"CUMPLE")&gt;=1,(G198*I198),0)* (IF(N198="PRESENTÓ CERTIFICADO",1,0))* (IF(O198="ACORDE A ITEM 5.2.1 (T.R.)",1,0) )* ( IF(OR(Q198="SIN OBSERVACIÓN", Q198="REQUERIMIENTOS SUBSANADOS"),1,0)) *(IF(OR(R198="NINGUNO", R198="CUMPLEN CON LO SOLICITADO"),1,0))</f>
        <v>0</v>
      </c>
      <c r="T198" s="1194"/>
      <c r="W198" s="40"/>
      <c r="X198" s="40"/>
      <c r="Y198" s="40"/>
      <c r="Z198" s="40"/>
      <c r="AA198" s="26"/>
      <c r="AB198" s="26"/>
      <c r="AC198" s="26"/>
      <c r="AD198" s="26"/>
      <c r="AE198" s="26"/>
      <c r="AF198" s="26"/>
      <c r="AG198" s="26"/>
    </row>
    <row r="199" spans="1:34" s="6" customFormat="1" ht="24.95" hidden="1" customHeight="1">
      <c r="A199" s="10"/>
      <c r="B199" s="1182"/>
      <c r="C199" s="1158"/>
      <c r="D199" s="1185"/>
      <c r="E199" s="1185"/>
      <c r="F199" s="1185"/>
      <c r="G199" s="1197"/>
      <c r="H199" s="1164"/>
      <c r="I199" s="1167"/>
      <c r="J199" s="275"/>
      <c r="K199" s="130">
        <f>+$K$14</f>
        <v>721214</v>
      </c>
      <c r="L199" s="275"/>
      <c r="M199" s="130">
        <f>+$M$14</f>
        <v>921217</v>
      </c>
      <c r="N199" s="1170"/>
      <c r="O199" s="1170"/>
      <c r="P199" s="1188"/>
      <c r="Q199" s="1176"/>
      <c r="R199" s="1176"/>
      <c r="S199" s="1179"/>
      <c r="T199" s="1194"/>
      <c r="W199" s="40"/>
      <c r="X199" s="40"/>
      <c r="Y199" s="40"/>
      <c r="Z199" s="40"/>
      <c r="AA199" s="26"/>
      <c r="AB199" s="26"/>
      <c r="AC199" s="26"/>
      <c r="AD199" s="26"/>
      <c r="AE199" s="26"/>
      <c r="AF199" s="26"/>
      <c r="AG199" s="26"/>
    </row>
    <row r="200" spans="1:34" s="6" customFormat="1" ht="24.95" hidden="1" customHeight="1">
      <c r="A200" s="10"/>
      <c r="B200" s="1183"/>
      <c r="C200" s="1159"/>
      <c r="D200" s="1186"/>
      <c r="E200" s="1186"/>
      <c r="F200" s="1186"/>
      <c r="G200" s="1198"/>
      <c r="H200" s="1165"/>
      <c r="I200" s="1168"/>
      <c r="J200" s="275"/>
      <c r="K200" s="130">
        <f>+$K$15</f>
        <v>721515</v>
      </c>
      <c r="L200" s="275"/>
      <c r="M200" s="130"/>
      <c r="N200" s="1171"/>
      <c r="O200" s="1171"/>
      <c r="P200" s="1189"/>
      <c r="Q200" s="1177"/>
      <c r="R200" s="1177"/>
      <c r="S200" s="1180"/>
      <c r="T200" s="1194"/>
      <c r="W200" s="40"/>
      <c r="X200" s="40"/>
      <c r="Y200" s="40"/>
      <c r="Z200" s="40"/>
      <c r="AA200" s="40"/>
      <c r="AB200" s="40"/>
      <c r="AC200" s="40"/>
      <c r="AD200" s="8"/>
      <c r="AE200" s="8"/>
      <c r="AF200" s="8"/>
      <c r="AG200" s="8"/>
    </row>
    <row r="201" spans="1:34" s="6" customFormat="1" ht="24.95" hidden="1" customHeight="1">
      <c r="A201" s="10"/>
      <c r="B201" s="1181">
        <v>5</v>
      </c>
      <c r="C201" s="1220"/>
      <c r="D201" s="1157"/>
      <c r="E201" s="1157"/>
      <c r="F201" s="1157"/>
      <c r="G201" s="1160"/>
      <c r="H201" s="1221"/>
      <c r="I201" s="1222"/>
      <c r="J201" s="275"/>
      <c r="K201" s="130">
        <f>+$K$13</f>
        <v>721015</v>
      </c>
      <c r="L201" s="275"/>
      <c r="M201" s="130">
        <f>+$M$13</f>
        <v>721517</v>
      </c>
      <c r="N201" s="1169"/>
      <c r="O201" s="1169"/>
      <c r="P201" s="1187"/>
      <c r="Q201" s="1175"/>
      <c r="R201" s="1175"/>
      <c r="S201" s="1178">
        <f>IF(COUNTIF(J201:M203,"CUMPLE")&gt;=1,(G201*I201),0)* (IF(N201="PRESENTÓ CERTIFICADO",1,0))* (IF(O201="ACORDE A ITEM 5.2.1 (T.R.)",1,0) )* ( IF(OR(Q201="SIN OBSERVACIÓN", Q201="REQUERIMIENTOS SUBSANADOS"),1,0)) *(IF(OR(R201="NINGUNO", R201="CUMPLEN CON LO SOLICITADO"),1,0))</f>
        <v>0</v>
      </c>
      <c r="T201" s="1194"/>
      <c r="W201" s="40"/>
      <c r="X201" s="40"/>
      <c r="Y201" s="40"/>
      <c r="Z201" s="40"/>
      <c r="AA201" s="40"/>
      <c r="AB201" s="40"/>
      <c r="AC201" s="40"/>
      <c r="AD201" s="8"/>
      <c r="AE201" s="8"/>
      <c r="AF201" s="8"/>
      <c r="AG201" s="8"/>
    </row>
    <row r="202" spans="1:34" s="6" customFormat="1" ht="24.95" hidden="1" customHeight="1">
      <c r="A202" s="10"/>
      <c r="B202" s="1182"/>
      <c r="C202" s="1158"/>
      <c r="D202" s="1158"/>
      <c r="E202" s="1158"/>
      <c r="F202" s="1158"/>
      <c r="G202" s="1161"/>
      <c r="H202" s="1164"/>
      <c r="I202" s="1167"/>
      <c r="J202" s="275"/>
      <c r="K202" s="130">
        <f>+$K$14</f>
        <v>721214</v>
      </c>
      <c r="L202" s="275"/>
      <c r="M202" s="130">
        <f>+$M$14</f>
        <v>921217</v>
      </c>
      <c r="N202" s="1170"/>
      <c r="O202" s="1170"/>
      <c r="P202" s="1188"/>
      <c r="Q202" s="1176"/>
      <c r="R202" s="1176"/>
      <c r="S202" s="1179"/>
      <c r="T202" s="1194"/>
      <c r="W202" s="40"/>
      <c r="X202" s="40"/>
      <c r="Y202" s="40"/>
      <c r="Z202" s="40"/>
      <c r="AA202" s="40"/>
      <c r="AB202" s="40"/>
      <c r="AC202" s="40"/>
    </row>
    <row r="203" spans="1:34" s="6" customFormat="1" ht="24.95" hidden="1" customHeight="1">
      <c r="A203" s="10"/>
      <c r="B203" s="1183"/>
      <c r="C203" s="1159"/>
      <c r="D203" s="1159"/>
      <c r="E203" s="1159"/>
      <c r="F203" s="1159"/>
      <c r="G203" s="1162"/>
      <c r="H203" s="1165"/>
      <c r="I203" s="1168"/>
      <c r="J203" s="275"/>
      <c r="K203" s="130">
        <f>+$K$15</f>
        <v>721515</v>
      </c>
      <c r="L203" s="275"/>
      <c r="M203" s="130"/>
      <c r="N203" s="1171"/>
      <c r="O203" s="1171"/>
      <c r="P203" s="1189"/>
      <c r="Q203" s="1177"/>
      <c r="R203" s="1177"/>
      <c r="S203" s="1180"/>
      <c r="T203" s="1195"/>
      <c r="W203" s="40"/>
      <c r="X203" s="40"/>
      <c r="Y203" s="40"/>
      <c r="Z203" s="40"/>
      <c r="AA203" s="40"/>
      <c r="AB203" s="40"/>
      <c r="AC203" s="40"/>
    </row>
    <row r="204" spans="1:34" s="3" customFormat="1" ht="24.95" hidden="1" customHeight="1">
      <c r="B204" s="1147" t="str">
        <f>IF(S205=" "," ",IF(S205&gt;=$H$6,"CUMPLE CON LA EXPERIENCIA REQUERIDA","NO CUMPLE CON LA EXPERIENCIA REQUERIDA"))</f>
        <v>NO CUMPLE CON LA EXPERIENCIA REQUERIDA</v>
      </c>
      <c r="C204" s="1148"/>
      <c r="D204" s="1148"/>
      <c r="E204" s="1148"/>
      <c r="F204" s="1148"/>
      <c r="G204" s="1148"/>
      <c r="H204" s="1148"/>
      <c r="I204" s="1148"/>
      <c r="J204" s="1148"/>
      <c r="K204" s="1148"/>
      <c r="L204" s="1148"/>
      <c r="M204" s="1148"/>
      <c r="N204" s="1148"/>
      <c r="O204" s="1149"/>
      <c r="P204" s="1153" t="s">
        <v>22</v>
      </c>
      <c r="Q204" s="1154"/>
      <c r="R204" s="373"/>
      <c r="S204" s="7">
        <f>IF(T189="SI",SUM(S189:S203),0)</f>
        <v>0</v>
      </c>
      <c r="T204" s="1155" t="str">
        <f>IF(S205=" "," ",IF(S205&gt;=$H$6,"CUMPLE","NO CUMPLE"))</f>
        <v>NO CUMPLE</v>
      </c>
      <c r="W204" s="40"/>
      <c r="X204" s="40"/>
      <c r="Y204" s="40"/>
      <c r="Z204" s="40"/>
      <c r="AA204" s="40"/>
      <c r="AB204" s="40"/>
      <c r="AC204" s="40"/>
      <c r="AD204" s="6"/>
      <c r="AE204" s="6"/>
      <c r="AF204" s="6"/>
      <c r="AG204" s="6"/>
      <c r="AH204" s="6"/>
    </row>
    <row r="205" spans="1:34" s="6" customFormat="1" ht="24.95" hidden="1" customHeight="1">
      <c r="B205" s="1150"/>
      <c r="C205" s="1151"/>
      <c r="D205" s="1151"/>
      <c r="E205" s="1151"/>
      <c r="F205" s="1151"/>
      <c r="G205" s="1151"/>
      <c r="H205" s="1151"/>
      <c r="I205" s="1151"/>
      <c r="J205" s="1151"/>
      <c r="K205" s="1151"/>
      <c r="L205" s="1151"/>
      <c r="M205" s="1151"/>
      <c r="N205" s="1151"/>
      <c r="O205" s="1152"/>
      <c r="P205" s="1153" t="s">
        <v>24</v>
      </c>
      <c r="Q205" s="1154"/>
      <c r="R205" s="373"/>
      <c r="S205" s="75">
        <f>IFERROR((S204/$P$6)," ")</f>
        <v>0</v>
      </c>
      <c r="T205" s="1156"/>
      <c r="W205" s="40"/>
      <c r="X205" s="40"/>
      <c r="Y205" s="40"/>
      <c r="Z205" s="40"/>
      <c r="AA205" s="40"/>
      <c r="AB205" s="40"/>
      <c r="AC205" s="40"/>
    </row>
    <row r="206" spans="1:34" ht="30" hidden="1" customHeight="1">
      <c r="AA206" s="40"/>
      <c r="AB206" s="40"/>
      <c r="AC206" s="40"/>
      <c r="AD206" s="6"/>
      <c r="AE206" s="6"/>
      <c r="AF206" s="6"/>
      <c r="AG206" s="6"/>
      <c r="AH206" s="3"/>
    </row>
    <row r="207" spans="1:34" ht="30" hidden="1" customHeight="1">
      <c r="AA207" s="40"/>
      <c r="AB207" s="40"/>
      <c r="AC207" s="40"/>
      <c r="AD207" s="6"/>
      <c r="AE207" s="6"/>
      <c r="AF207" s="6"/>
      <c r="AG207" s="6"/>
      <c r="AH207" s="6"/>
    </row>
    <row r="208" spans="1:34" ht="36" hidden="1" customHeight="1">
      <c r="B208" s="96">
        <v>10</v>
      </c>
      <c r="C208" s="1201" t="s">
        <v>76</v>
      </c>
      <c r="D208" s="1202"/>
      <c r="E208" s="1203"/>
      <c r="F208" s="1204" t="str">
        <f>IFERROR(VLOOKUP(B208,LISTA_OFERENTES,2,FALSE)," ")</f>
        <v>O10</v>
      </c>
      <c r="G208" s="1205"/>
      <c r="H208" s="1205"/>
      <c r="I208" s="1205"/>
      <c r="J208" s="1205"/>
      <c r="K208" s="1205"/>
      <c r="L208" s="1205"/>
      <c r="M208" s="1205"/>
      <c r="N208" s="1205"/>
      <c r="O208" s="1206"/>
      <c r="P208" s="1207" t="s">
        <v>101</v>
      </c>
      <c r="Q208" s="1208"/>
      <c r="R208" s="1209"/>
      <c r="S208" s="2">
        <f>5-(INT(COUNTBLANK(C211:C225))-10)</f>
        <v>0</v>
      </c>
      <c r="T208" s="3"/>
      <c r="AA208" s="40"/>
      <c r="AB208" s="40"/>
      <c r="AC208" s="40"/>
      <c r="AD208" s="6"/>
      <c r="AE208" s="6"/>
      <c r="AF208" s="6"/>
      <c r="AG208" s="6"/>
    </row>
    <row r="209" spans="1:34" s="8" customFormat="1" ht="30" hidden="1" customHeight="1">
      <c r="B209" s="1218" t="s">
        <v>45</v>
      </c>
      <c r="C209" s="1210" t="s">
        <v>15</v>
      </c>
      <c r="D209" s="1210" t="s">
        <v>16</v>
      </c>
      <c r="E209" s="1210" t="s">
        <v>17</v>
      </c>
      <c r="F209" s="1210" t="s">
        <v>18</v>
      </c>
      <c r="G209" s="1210" t="s">
        <v>19</v>
      </c>
      <c r="H209" s="1210" t="s">
        <v>20</v>
      </c>
      <c r="I209" s="1210" t="s">
        <v>21</v>
      </c>
      <c r="J209" s="1215" t="s">
        <v>52</v>
      </c>
      <c r="K209" s="1216"/>
      <c r="L209" s="1216"/>
      <c r="M209" s="1217"/>
      <c r="N209" s="1210" t="s">
        <v>77</v>
      </c>
      <c r="O209" s="1210" t="s">
        <v>78</v>
      </c>
      <c r="P209" s="5" t="s">
        <v>79</v>
      </c>
      <c r="Q209" s="5"/>
      <c r="R209" s="1210" t="s">
        <v>80</v>
      </c>
      <c r="S209" s="1210" t="s">
        <v>81</v>
      </c>
      <c r="T209" s="1210" t="str">
        <f>T11</f>
        <v>CUMPLE CON LOS CÓDIGOS DE CLASIFICACIÓN DE LA UNSPCS</v>
      </c>
      <c r="U209" s="9"/>
      <c r="V209" s="9"/>
      <c r="W209" s="40"/>
      <c r="X209" s="40"/>
      <c r="Y209" s="40"/>
      <c r="Z209" s="40"/>
      <c r="AA209" s="40"/>
      <c r="AB209" s="40"/>
      <c r="AC209" s="40"/>
      <c r="AD209" s="6"/>
      <c r="AE209" s="6"/>
      <c r="AF209" s="6"/>
      <c r="AG209" s="6"/>
      <c r="AH209" s="26"/>
    </row>
    <row r="210" spans="1:34" s="8" customFormat="1" ht="112.5" hidden="1" customHeight="1">
      <c r="B210" s="1219"/>
      <c r="C210" s="1211"/>
      <c r="D210" s="1211"/>
      <c r="E210" s="1211"/>
      <c r="F210" s="1211"/>
      <c r="G210" s="1211"/>
      <c r="H210" s="1211"/>
      <c r="I210" s="1211"/>
      <c r="J210" s="1212" t="s">
        <v>83</v>
      </c>
      <c r="K210" s="1213"/>
      <c r="L210" s="1213"/>
      <c r="M210" s="1214"/>
      <c r="N210" s="1211"/>
      <c r="O210" s="1211"/>
      <c r="P210" s="4" t="s">
        <v>13</v>
      </c>
      <c r="Q210" s="4" t="s">
        <v>82</v>
      </c>
      <c r="R210" s="1211"/>
      <c r="S210" s="1211"/>
      <c r="T210" s="1211"/>
      <c r="U210" s="9"/>
      <c r="V210" s="9"/>
      <c r="W210" s="40"/>
      <c r="X210" s="40"/>
      <c r="Y210" s="40"/>
      <c r="Z210" s="40"/>
      <c r="AA210" s="40"/>
      <c r="AB210" s="40"/>
      <c r="AC210" s="40"/>
      <c r="AD210" s="6"/>
      <c r="AE210" s="6"/>
      <c r="AF210" s="6"/>
      <c r="AG210" s="6"/>
      <c r="AH210" s="26"/>
    </row>
    <row r="211" spans="1:34" s="6" customFormat="1" ht="24.95" hidden="1" customHeight="1">
      <c r="A211" s="10"/>
      <c r="B211" s="1181">
        <v>1</v>
      </c>
      <c r="C211" s="1157"/>
      <c r="D211" s="1157"/>
      <c r="E211" s="1157"/>
      <c r="F211" s="1157"/>
      <c r="G211" s="1160"/>
      <c r="H211" s="1163"/>
      <c r="I211" s="1166"/>
      <c r="J211" s="275"/>
      <c r="K211" s="130">
        <f>+$K$13</f>
        <v>721015</v>
      </c>
      <c r="L211" s="275"/>
      <c r="M211" s="130">
        <f>+$M$13</f>
        <v>721517</v>
      </c>
      <c r="N211" s="1169"/>
      <c r="O211" s="1169"/>
      <c r="P211" s="1187"/>
      <c r="Q211" s="1175"/>
      <c r="R211" s="1175"/>
      <c r="S211" s="1178">
        <f>IF(COUNTIF(J211:M213,"CUMPLE")&gt;=1,(G211*I211),0)* (IF(N211="PRESENTÓ CERTIFICADO",1,0))* (IF(O211="ACORDE A ITEM 5.2.1 (T.R.)",1,0) )* ( IF(OR(Q211="SIN OBSERVACIÓN", Q211="REQUERIMIENTOS SUBSANADOS"),1,0)) *(IF(OR(R211="NINGUNO", R211="CUMPLEN CON LO SOLICITADO"),1,0))</f>
        <v>0</v>
      </c>
      <c r="T211" s="1193"/>
      <c r="W211" s="40"/>
      <c r="X211" s="40"/>
      <c r="Y211" s="40"/>
      <c r="Z211" s="40"/>
      <c r="AA211" s="40"/>
      <c r="AB211" s="40"/>
      <c r="AC211" s="40"/>
      <c r="AH211" s="8"/>
    </row>
    <row r="212" spans="1:34" s="6" customFormat="1" ht="24.95" hidden="1" customHeight="1">
      <c r="A212" s="10"/>
      <c r="B212" s="1182"/>
      <c r="C212" s="1158"/>
      <c r="D212" s="1158"/>
      <c r="E212" s="1158"/>
      <c r="F212" s="1158"/>
      <c r="G212" s="1161"/>
      <c r="H212" s="1164"/>
      <c r="I212" s="1167"/>
      <c r="J212" s="275"/>
      <c r="K212" s="130">
        <f>+$K$14</f>
        <v>721214</v>
      </c>
      <c r="L212" s="275"/>
      <c r="M212" s="130">
        <f>+$M$14</f>
        <v>921217</v>
      </c>
      <c r="N212" s="1170"/>
      <c r="O212" s="1170"/>
      <c r="P212" s="1188"/>
      <c r="Q212" s="1176"/>
      <c r="R212" s="1176"/>
      <c r="S212" s="1179"/>
      <c r="T212" s="1194"/>
      <c r="W212" s="40"/>
      <c r="X212" s="40"/>
      <c r="Y212" s="40"/>
      <c r="Z212" s="40"/>
      <c r="AA212" s="40"/>
      <c r="AB212" s="40"/>
      <c r="AC212" s="40"/>
      <c r="AH212" s="8"/>
    </row>
    <row r="213" spans="1:34" s="6" customFormat="1" ht="24.95" hidden="1" customHeight="1">
      <c r="A213" s="10"/>
      <c r="B213" s="1183"/>
      <c r="C213" s="1159"/>
      <c r="D213" s="1159"/>
      <c r="E213" s="1159"/>
      <c r="F213" s="1159"/>
      <c r="G213" s="1162"/>
      <c r="H213" s="1165"/>
      <c r="I213" s="1168"/>
      <c r="J213" s="275"/>
      <c r="K213" s="130">
        <f>+$K$15</f>
        <v>721515</v>
      </c>
      <c r="L213" s="275"/>
      <c r="M213" s="130"/>
      <c r="N213" s="1171"/>
      <c r="O213" s="1171"/>
      <c r="P213" s="1189"/>
      <c r="Q213" s="1177"/>
      <c r="R213" s="1177"/>
      <c r="S213" s="1180"/>
      <c r="T213" s="1194"/>
      <c r="W213" s="40"/>
      <c r="X213" s="40"/>
      <c r="Y213" s="40"/>
      <c r="Z213" s="40"/>
      <c r="AA213" s="40"/>
      <c r="AB213" s="40"/>
      <c r="AC213" s="40"/>
    </row>
    <row r="214" spans="1:34" s="6" customFormat="1" ht="24.95" hidden="1" customHeight="1">
      <c r="A214" s="10"/>
      <c r="B214" s="1181">
        <v>2</v>
      </c>
      <c r="C214" s="1184"/>
      <c r="D214" s="1184"/>
      <c r="E214" s="1184"/>
      <c r="F214" s="1157"/>
      <c r="G214" s="1196"/>
      <c r="H214" s="1163"/>
      <c r="I214" s="1166"/>
      <c r="J214" s="275"/>
      <c r="K214" s="130">
        <f>+$K$13</f>
        <v>721015</v>
      </c>
      <c r="L214" s="275"/>
      <c r="M214" s="130">
        <f>+$M$13</f>
        <v>721517</v>
      </c>
      <c r="N214" s="1169"/>
      <c r="O214" s="1169"/>
      <c r="P214" s="1187"/>
      <c r="Q214" s="1175"/>
      <c r="R214" s="1175"/>
      <c r="S214" s="1178">
        <f>IF(COUNTIF(J214:M216,"CUMPLE")&gt;=1,(G214*I214),0)* (IF(N214="PRESENTÓ CERTIFICADO",1,0))* (IF(O214="ACORDE A ITEM 5.2.1 (T.R.)",1,0) )* ( IF(OR(Q214="SIN OBSERVACIÓN", Q214="REQUERIMIENTOS SUBSANADOS"),1,0)) *(IF(OR(R214="NINGUNO", R214="CUMPLEN CON LO SOLICITADO"),1,0))</f>
        <v>0</v>
      </c>
      <c r="T214" s="1194"/>
      <c r="W214" s="40"/>
      <c r="X214" s="40"/>
      <c r="Y214" s="40"/>
      <c r="Z214" s="40"/>
      <c r="AA214" s="40"/>
      <c r="AB214" s="40"/>
      <c r="AC214" s="40"/>
    </row>
    <row r="215" spans="1:34" s="6" customFormat="1" ht="24.95" hidden="1" customHeight="1">
      <c r="A215" s="10"/>
      <c r="B215" s="1182"/>
      <c r="C215" s="1185"/>
      <c r="D215" s="1185"/>
      <c r="E215" s="1185"/>
      <c r="F215" s="1158"/>
      <c r="G215" s="1197"/>
      <c r="H215" s="1164"/>
      <c r="I215" s="1167"/>
      <c r="J215" s="275"/>
      <c r="K215" s="130">
        <f>+$K$14</f>
        <v>721214</v>
      </c>
      <c r="L215" s="275"/>
      <c r="M215" s="130">
        <f>+$M$14</f>
        <v>921217</v>
      </c>
      <c r="N215" s="1170"/>
      <c r="O215" s="1170"/>
      <c r="P215" s="1188"/>
      <c r="Q215" s="1176"/>
      <c r="R215" s="1176"/>
      <c r="S215" s="1179"/>
      <c r="T215" s="1194"/>
      <c r="W215" s="40"/>
      <c r="X215" s="40"/>
      <c r="Y215" s="40"/>
      <c r="Z215" s="40"/>
      <c r="AA215" s="40"/>
      <c r="AB215" s="40"/>
      <c r="AC215" s="40"/>
    </row>
    <row r="216" spans="1:34" s="6" customFormat="1" ht="24.95" hidden="1" customHeight="1">
      <c r="A216" s="10"/>
      <c r="B216" s="1183"/>
      <c r="C216" s="1186"/>
      <c r="D216" s="1186"/>
      <c r="E216" s="1186"/>
      <c r="F216" s="1159"/>
      <c r="G216" s="1198"/>
      <c r="H216" s="1165"/>
      <c r="I216" s="1168"/>
      <c r="J216" s="275"/>
      <c r="K216" s="130">
        <f>+$K$15</f>
        <v>721515</v>
      </c>
      <c r="L216" s="275"/>
      <c r="M216" s="130"/>
      <c r="N216" s="1171"/>
      <c r="O216" s="1171"/>
      <c r="P216" s="1189"/>
      <c r="Q216" s="1177"/>
      <c r="R216" s="1177"/>
      <c r="S216" s="1180"/>
      <c r="T216" s="1194"/>
      <c r="W216" s="40"/>
      <c r="X216" s="40"/>
      <c r="Y216" s="40"/>
      <c r="Z216" s="40"/>
    </row>
    <row r="217" spans="1:34" s="6" customFormat="1" ht="24.95" hidden="1" customHeight="1">
      <c r="A217" s="10"/>
      <c r="B217" s="1181">
        <v>3</v>
      </c>
      <c r="C217" s="1157"/>
      <c r="D217" s="1157"/>
      <c r="E217" s="1157"/>
      <c r="F217" s="1157"/>
      <c r="G217" s="1160"/>
      <c r="H217" s="1163"/>
      <c r="I217" s="1166"/>
      <c r="J217" s="275"/>
      <c r="K217" s="130">
        <f>+$K$13</f>
        <v>721015</v>
      </c>
      <c r="L217" s="275"/>
      <c r="M217" s="130">
        <f>+$M$13</f>
        <v>721517</v>
      </c>
      <c r="N217" s="1169"/>
      <c r="O217" s="1169"/>
      <c r="P217" s="1187"/>
      <c r="Q217" s="1175"/>
      <c r="R217" s="1175"/>
      <c r="S217" s="1178">
        <f>IF(COUNTIF(J217:M219,"CUMPLE")&gt;=1,(G217*I217),0)* (IF(N217="PRESENTÓ CERTIFICADO",1,0))* (IF(O217="ACORDE A ITEM 5.2.1 (T.R.)",1,0) )* ( IF(OR(Q217="SIN OBSERVACIÓN", Q217="REQUERIMIENTOS SUBSANADOS"),1,0)) *(IF(OR(R217="NINGUNO", R217="CUMPLEN CON LO SOLICITADO"),1,0))</f>
        <v>0</v>
      </c>
      <c r="T217" s="1194"/>
      <c r="W217" s="40"/>
      <c r="X217" s="40"/>
      <c r="Y217" s="40"/>
      <c r="Z217" s="40"/>
      <c r="AA217" s="3"/>
      <c r="AB217" s="3"/>
      <c r="AC217" s="3"/>
      <c r="AD217" s="3"/>
      <c r="AE217" s="3"/>
      <c r="AF217" s="3"/>
      <c r="AG217" s="3"/>
    </row>
    <row r="218" spans="1:34" s="6" customFormat="1" ht="24.95" hidden="1" customHeight="1">
      <c r="A218" s="10"/>
      <c r="B218" s="1182"/>
      <c r="C218" s="1158"/>
      <c r="D218" s="1158"/>
      <c r="E218" s="1158"/>
      <c r="F218" s="1158"/>
      <c r="G218" s="1161"/>
      <c r="H218" s="1164"/>
      <c r="I218" s="1167"/>
      <c r="J218" s="275"/>
      <c r="K218" s="130">
        <f>+$K$14</f>
        <v>721214</v>
      </c>
      <c r="L218" s="275"/>
      <c r="M218" s="130">
        <f>+$M$14</f>
        <v>921217</v>
      </c>
      <c r="N218" s="1170"/>
      <c r="O218" s="1170"/>
      <c r="P218" s="1188"/>
      <c r="Q218" s="1176"/>
      <c r="R218" s="1176"/>
      <c r="S218" s="1179"/>
      <c r="T218" s="1194"/>
      <c r="W218" s="40"/>
      <c r="X218" s="40"/>
      <c r="Y218" s="40"/>
      <c r="Z218" s="40"/>
    </row>
    <row r="219" spans="1:34" s="6" customFormat="1" ht="24.95" hidden="1" customHeight="1">
      <c r="A219" s="10"/>
      <c r="B219" s="1183"/>
      <c r="C219" s="1159"/>
      <c r="D219" s="1159"/>
      <c r="E219" s="1159"/>
      <c r="F219" s="1159"/>
      <c r="G219" s="1162"/>
      <c r="H219" s="1165"/>
      <c r="I219" s="1168"/>
      <c r="J219" s="275"/>
      <c r="K219" s="130">
        <f>+$K$15</f>
        <v>721515</v>
      </c>
      <c r="L219" s="275"/>
      <c r="M219" s="130"/>
      <c r="N219" s="1171"/>
      <c r="O219" s="1171"/>
      <c r="P219" s="1189"/>
      <c r="Q219" s="1177"/>
      <c r="R219" s="1177"/>
      <c r="S219" s="1180"/>
      <c r="T219" s="1194"/>
      <c r="W219" s="40"/>
      <c r="X219" s="40"/>
      <c r="Y219" s="40"/>
      <c r="Z219" s="40"/>
      <c r="AA219" s="26"/>
      <c r="AB219" s="26"/>
      <c r="AC219" s="26"/>
      <c r="AD219" s="26"/>
      <c r="AE219" s="26"/>
      <c r="AF219" s="26"/>
      <c r="AG219" s="26"/>
    </row>
    <row r="220" spans="1:34" s="6" customFormat="1" ht="24.95" hidden="1" customHeight="1">
      <c r="A220" s="10"/>
      <c r="B220" s="1181">
        <v>4</v>
      </c>
      <c r="C220" s="1184"/>
      <c r="D220" s="1184"/>
      <c r="E220" s="1184"/>
      <c r="F220" s="1184"/>
      <c r="G220" s="1196"/>
      <c r="H220" s="1163"/>
      <c r="I220" s="1305"/>
      <c r="J220" s="275"/>
      <c r="K220" s="130">
        <f>+$K$13</f>
        <v>721015</v>
      </c>
      <c r="L220" s="275"/>
      <c r="M220" s="130">
        <f>+$M$13</f>
        <v>721517</v>
      </c>
      <c r="N220" s="1169"/>
      <c r="O220" s="1169"/>
      <c r="P220" s="1172"/>
      <c r="Q220" s="1190"/>
      <c r="R220" s="1190"/>
      <c r="S220" s="1178">
        <f>IF(COUNTIF(J220:M222,"CUMPLE")&gt;=1,(G220*I220),0)* (IF(N220="PRESENTÓ CERTIFICADO",1,0))* (IF(O220="ACORDE A ITEM 5.2.1 (T.R.)",1,0) )* ( IF(OR(Q220="SIN OBSERVACIÓN", Q220="REQUERIMIENTOS SUBSANADOS"),1,0)) *(IF(OR(R220="NINGUNO", R220="CUMPLEN CON LO SOLICITADO"),1,0))</f>
        <v>0</v>
      </c>
      <c r="T220" s="1194"/>
      <c r="W220" s="40"/>
      <c r="X220" s="40"/>
      <c r="Y220" s="40"/>
      <c r="Z220" s="40"/>
      <c r="AA220" s="26"/>
      <c r="AB220" s="26"/>
      <c r="AC220" s="26"/>
      <c r="AD220" s="26"/>
      <c r="AE220" s="26"/>
      <c r="AF220" s="26"/>
      <c r="AG220" s="26"/>
    </row>
    <row r="221" spans="1:34" s="6" customFormat="1" ht="24.95" hidden="1" customHeight="1">
      <c r="A221" s="10"/>
      <c r="B221" s="1182"/>
      <c r="C221" s="1185"/>
      <c r="D221" s="1185"/>
      <c r="E221" s="1185"/>
      <c r="F221" s="1185"/>
      <c r="G221" s="1197"/>
      <c r="H221" s="1164"/>
      <c r="I221" s="1306"/>
      <c r="J221" s="275"/>
      <c r="K221" s="130">
        <f>+$K$14</f>
        <v>721214</v>
      </c>
      <c r="L221" s="275"/>
      <c r="M221" s="130">
        <f>+$M$14</f>
        <v>921217</v>
      </c>
      <c r="N221" s="1170"/>
      <c r="O221" s="1170"/>
      <c r="P221" s="1173"/>
      <c r="Q221" s="1191"/>
      <c r="R221" s="1191"/>
      <c r="S221" s="1179"/>
      <c r="T221" s="1194"/>
      <c r="W221" s="40"/>
      <c r="X221" s="40"/>
      <c r="Y221" s="40"/>
      <c r="Z221" s="40"/>
      <c r="AA221" s="26"/>
      <c r="AB221" s="26"/>
      <c r="AC221" s="26"/>
      <c r="AD221" s="26"/>
      <c r="AE221" s="26"/>
      <c r="AF221" s="26"/>
      <c r="AG221" s="26"/>
    </row>
    <row r="222" spans="1:34" s="6" customFormat="1" ht="24.95" hidden="1" customHeight="1">
      <c r="A222" s="10"/>
      <c r="B222" s="1183"/>
      <c r="C222" s="1186"/>
      <c r="D222" s="1186"/>
      <c r="E222" s="1186"/>
      <c r="F222" s="1186"/>
      <c r="G222" s="1198"/>
      <c r="H222" s="1165"/>
      <c r="I222" s="1307"/>
      <c r="J222" s="275"/>
      <c r="K222" s="130">
        <f>+$K$15</f>
        <v>721515</v>
      </c>
      <c r="L222" s="275"/>
      <c r="M222" s="130"/>
      <c r="N222" s="1171"/>
      <c r="O222" s="1171"/>
      <c r="P222" s="1174"/>
      <c r="Q222" s="1192"/>
      <c r="R222" s="1192"/>
      <c r="S222" s="1180"/>
      <c r="T222" s="1194"/>
      <c r="W222" s="40"/>
      <c r="X222" s="40"/>
      <c r="Y222" s="40"/>
      <c r="Z222" s="40"/>
      <c r="AA222" s="40"/>
      <c r="AB222" s="40"/>
      <c r="AC222" s="40"/>
      <c r="AD222" s="8"/>
      <c r="AE222" s="8"/>
      <c r="AF222" s="8"/>
      <c r="AG222" s="8"/>
    </row>
    <row r="223" spans="1:34" s="6" customFormat="1" ht="24.95" hidden="1" customHeight="1">
      <c r="A223" s="10"/>
      <c r="B223" s="1181">
        <v>5</v>
      </c>
      <c r="C223" s="1157"/>
      <c r="D223" s="1157"/>
      <c r="E223" s="1157"/>
      <c r="F223" s="1157"/>
      <c r="G223" s="1160"/>
      <c r="H223" s="1163"/>
      <c r="I223" s="1166"/>
      <c r="J223" s="275"/>
      <c r="K223" s="130">
        <f>+$K$13</f>
        <v>721015</v>
      </c>
      <c r="L223" s="275"/>
      <c r="M223" s="130">
        <f>+$M$13</f>
        <v>721517</v>
      </c>
      <c r="N223" s="1169"/>
      <c r="O223" s="1169"/>
      <c r="P223" s="1187"/>
      <c r="Q223" s="1175"/>
      <c r="R223" s="1175"/>
      <c r="S223" s="1178">
        <f>IF(COUNTIF(J223:M225,"CUMPLE")&gt;=1,(G223*I223),0)* (IF(N223="PRESENTÓ CERTIFICADO",1,0))* (IF(O223="ACORDE A ITEM 5.2.1 (T.R.)",1,0) )* ( IF(OR(Q223="SIN OBSERVACIÓN", Q223="REQUERIMIENTOS SUBSANADOS"),1,0)) *(IF(OR(R223="NINGUNO", R223="CUMPLEN CON LO SOLICITADO"),1,0))</f>
        <v>0</v>
      </c>
      <c r="T223" s="1194"/>
      <c r="W223" s="40"/>
      <c r="X223" s="40"/>
      <c r="Y223" s="40"/>
      <c r="Z223" s="40"/>
      <c r="AA223" s="40"/>
      <c r="AB223" s="40"/>
      <c r="AC223" s="40"/>
      <c r="AD223" s="8"/>
      <c r="AE223" s="8"/>
      <c r="AF223" s="8"/>
      <c r="AG223" s="8"/>
    </row>
    <row r="224" spans="1:34" s="6" customFormat="1" ht="24.95" hidden="1" customHeight="1">
      <c r="A224" s="10"/>
      <c r="B224" s="1182"/>
      <c r="C224" s="1158"/>
      <c r="D224" s="1158"/>
      <c r="E224" s="1158"/>
      <c r="F224" s="1158"/>
      <c r="G224" s="1161"/>
      <c r="H224" s="1164"/>
      <c r="I224" s="1167"/>
      <c r="J224" s="275"/>
      <c r="K224" s="130">
        <f>+$K$14</f>
        <v>721214</v>
      </c>
      <c r="L224" s="275"/>
      <c r="M224" s="130">
        <f>+$M$14</f>
        <v>921217</v>
      </c>
      <c r="N224" s="1170"/>
      <c r="O224" s="1170"/>
      <c r="P224" s="1188"/>
      <c r="Q224" s="1176"/>
      <c r="R224" s="1176"/>
      <c r="S224" s="1179"/>
      <c r="T224" s="1194"/>
      <c r="W224" s="40"/>
      <c r="X224" s="40"/>
      <c r="Y224" s="40"/>
      <c r="Z224" s="40"/>
      <c r="AA224" s="40"/>
      <c r="AB224" s="40"/>
      <c r="AC224" s="40"/>
    </row>
    <row r="225" spans="1:34" s="6" customFormat="1" ht="24.95" hidden="1" customHeight="1">
      <c r="A225" s="10"/>
      <c r="B225" s="1183"/>
      <c r="C225" s="1159"/>
      <c r="D225" s="1159"/>
      <c r="E225" s="1159"/>
      <c r="F225" s="1159"/>
      <c r="G225" s="1162"/>
      <c r="H225" s="1165"/>
      <c r="I225" s="1168"/>
      <c r="J225" s="275"/>
      <c r="K225" s="130">
        <f>+$K$15</f>
        <v>721515</v>
      </c>
      <c r="L225" s="275"/>
      <c r="M225" s="130"/>
      <c r="N225" s="1171"/>
      <c r="O225" s="1171"/>
      <c r="P225" s="1189"/>
      <c r="Q225" s="1177"/>
      <c r="R225" s="1177"/>
      <c r="S225" s="1180"/>
      <c r="T225" s="1195"/>
      <c r="W225" s="40"/>
      <c r="X225" s="40"/>
      <c r="Y225" s="40"/>
      <c r="Z225" s="40"/>
      <c r="AA225" s="40"/>
      <c r="AB225" s="40"/>
      <c r="AC225" s="40"/>
    </row>
    <row r="226" spans="1:34" s="3" customFormat="1" ht="24.95" hidden="1" customHeight="1">
      <c r="B226" s="1147" t="str">
        <f>IF(S227=" "," ",IF(S227&gt;=$H$6,"CUMPLE CON LA EXPERIENCIA REQUERIDA","NO CUMPLE CON LA EXPERIENCIA REQUERIDA"))</f>
        <v>NO CUMPLE CON LA EXPERIENCIA REQUERIDA</v>
      </c>
      <c r="C226" s="1148"/>
      <c r="D226" s="1148"/>
      <c r="E226" s="1148"/>
      <c r="F226" s="1148"/>
      <c r="G226" s="1148"/>
      <c r="H226" s="1148"/>
      <c r="I226" s="1148"/>
      <c r="J226" s="1148"/>
      <c r="K226" s="1148"/>
      <c r="L226" s="1148"/>
      <c r="M226" s="1148"/>
      <c r="N226" s="1148"/>
      <c r="O226" s="1149"/>
      <c r="P226" s="1153" t="s">
        <v>22</v>
      </c>
      <c r="Q226" s="1154"/>
      <c r="R226" s="373"/>
      <c r="S226" s="7">
        <f>IF(T211="SI",SUM(S211:S225),0)</f>
        <v>0</v>
      </c>
      <c r="T226" s="1155" t="str">
        <f>IF(S227=" "," ",IF(S227&gt;=$H$6,"CUMPLE","NO CUMPLE"))</f>
        <v>NO CUMPLE</v>
      </c>
      <c r="W226" s="40"/>
      <c r="X226" s="40"/>
      <c r="Y226" s="40"/>
      <c r="Z226" s="40"/>
      <c r="AA226" s="40"/>
      <c r="AB226" s="40"/>
      <c r="AC226" s="40"/>
      <c r="AD226" s="6"/>
      <c r="AE226" s="6"/>
      <c r="AF226" s="6"/>
      <c r="AG226" s="6"/>
      <c r="AH226" s="6"/>
    </row>
    <row r="227" spans="1:34" s="6" customFormat="1" ht="24.95" hidden="1" customHeight="1">
      <c r="B227" s="1150"/>
      <c r="C227" s="1151"/>
      <c r="D227" s="1151"/>
      <c r="E227" s="1151"/>
      <c r="F227" s="1151"/>
      <c r="G227" s="1151"/>
      <c r="H227" s="1151"/>
      <c r="I227" s="1151"/>
      <c r="J227" s="1151"/>
      <c r="K227" s="1151"/>
      <c r="L227" s="1151"/>
      <c r="M227" s="1151"/>
      <c r="N227" s="1151"/>
      <c r="O227" s="1152"/>
      <c r="P227" s="1153" t="s">
        <v>24</v>
      </c>
      <c r="Q227" s="1154"/>
      <c r="R227" s="373"/>
      <c r="S227" s="75">
        <f>IFERROR((S226/$P$6)," ")</f>
        <v>0</v>
      </c>
      <c r="T227" s="1156"/>
      <c r="W227" s="40"/>
      <c r="X227" s="40"/>
      <c r="Y227" s="40"/>
      <c r="Z227" s="40"/>
      <c r="AA227" s="40"/>
      <c r="AB227" s="40"/>
      <c r="AC227" s="40"/>
    </row>
    <row r="228" spans="1:34" ht="30" hidden="1" customHeight="1">
      <c r="AA228" s="40"/>
      <c r="AB228" s="40"/>
      <c r="AC228" s="40"/>
      <c r="AD228" s="6"/>
      <c r="AE228" s="6"/>
      <c r="AF228" s="6"/>
      <c r="AG228" s="6"/>
      <c r="AH228" s="3"/>
    </row>
    <row r="229" spans="1:34" ht="30" hidden="1" customHeight="1">
      <c r="AA229" s="40"/>
      <c r="AB229" s="40"/>
      <c r="AC229" s="40"/>
      <c r="AD229" s="6"/>
      <c r="AE229" s="6"/>
      <c r="AF229" s="6"/>
      <c r="AG229" s="6"/>
      <c r="AH229" s="6"/>
    </row>
    <row r="230" spans="1:34" ht="36" hidden="1" customHeight="1">
      <c r="B230" s="96">
        <v>11</v>
      </c>
      <c r="C230" s="1201" t="s">
        <v>76</v>
      </c>
      <c r="D230" s="1202"/>
      <c r="E230" s="1203"/>
      <c r="F230" s="1204" t="str">
        <f>IFERROR(VLOOKUP(B230,LISTA_OFERENTES,2,FALSE)," ")</f>
        <v>O11</v>
      </c>
      <c r="G230" s="1205"/>
      <c r="H230" s="1205"/>
      <c r="I230" s="1205"/>
      <c r="J230" s="1205"/>
      <c r="K230" s="1205"/>
      <c r="L230" s="1205"/>
      <c r="M230" s="1205"/>
      <c r="N230" s="1205"/>
      <c r="O230" s="1206"/>
      <c r="P230" s="1207" t="s">
        <v>101</v>
      </c>
      <c r="Q230" s="1208"/>
      <c r="R230" s="1209"/>
      <c r="S230" s="2">
        <f>5-(INT(COUNTBLANK(C233:C247))-10)</f>
        <v>0</v>
      </c>
      <c r="T230" s="3"/>
      <c r="AA230" s="40"/>
      <c r="AB230" s="40"/>
      <c r="AC230" s="40"/>
      <c r="AD230" s="6"/>
      <c r="AE230" s="6"/>
      <c r="AF230" s="6"/>
      <c r="AG230" s="6"/>
    </row>
    <row r="231" spans="1:34" s="8" customFormat="1" ht="30" hidden="1" customHeight="1">
      <c r="B231" s="1218" t="s">
        <v>45</v>
      </c>
      <c r="C231" s="1210" t="s">
        <v>15</v>
      </c>
      <c r="D231" s="1210" t="s">
        <v>16</v>
      </c>
      <c r="E231" s="1210" t="s">
        <v>17</v>
      </c>
      <c r="F231" s="1210" t="s">
        <v>18</v>
      </c>
      <c r="G231" s="1210" t="s">
        <v>19</v>
      </c>
      <c r="H231" s="1210" t="s">
        <v>20</v>
      </c>
      <c r="I231" s="1210" t="s">
        <v>21</v>
      </c>
      <c r="J231" s="1215" t="s">
        <v>52</v>
      </c>
      <c r="K231" s="1216"/>
      <c r="L231" s="1216"/>
      <c r="M231" s="1217"/>
      <c r="N231" s="1210" t="s">
        <v>77</v>
      </c>
      <c r="O231" s="1210" t="s">
        <v>78</v>
      </c>
      <c r="P231" s="5" t="s">
        <v>79</v>
      </c>
      <c r="Q231" s="5"/>
      <c r="R231" s="1210" t="s">
        <v>80</v>
      </c>
      <c r="S231" s="1210" t="s">
        <v>81</v>
      </c>
      <c r="T231" s="1210" t="str">
        <f>T11</f>
        <v>CUMPLE CON LOS CÓDIGOS DE CLASIFICACIÓN DE LA UNSPCS</v>
      </c>
      <c r="U231" s="9"/>
      <c r="V231" s="9"/>
      <c r="W231" s="40"/>
      <c r="X231" s="40"/>
      <c r="Y231" s="40"/>
      <c r="Z231" s="40"/>
      <c r="AA231" s="40"/>
      <c r="AB231" s="40"/>
      <c r="AC231" s="40"/>
      <c r="AD231" s="6"/>
      <c r="AE231" s="6"/>
      <c r="AF231" s="6"/>
      <c r="AG231" s="6"/>
      <c r="AH231" s="26"/>
    </row>
    <row r="232" spans="1:34" s="8" customFormat="1" ht="113.25" hidden="1" customHeight="1">
      <c r="B232" s="1219"/>
      <c r="C232" s="1211"/>
      <c r="D232" s="1211"/>
      <c r="E232" s="1211"/>
      <c r="F232" s="1211"/>
      <c r="G232" s="1211"/>
      <c r="H232" s="1211"/>
      <c r="I232" s="1211"/>
      <c r="J232" s="1212" t="s">
        <v>83</v>
      </c>
      <c r="K232" s="1213"/>
      <c r="L232" s="1213"/>
      <c r="M232" s="1214"/>
      <c r="N232" s="1211"/>
      <c r="O232" s="1211"/>
      <c r="P232" s="4" t="s">
        <v>13</v>
      </c>
      <c r="Q232" s="4" t="s">
        <v>82</v>
      </c>
      <c r="R232" s="1211"/>
      <c r="S232" s="1211"/>
      <c r="T232" s="1211"/>
      <c r="U232" s="9"/>
      <c r="V232" s="9"/>
      <c r="W232" s="40"/>
      <c r="X232" s="40"/>
      <c r="Y232" s="40"/>
      <c r="Z232" s="40"/>
      <c r="AA232" s="40"/>
      <c r="AB232" s="40"/>
      <c r="AC232" s="40"/>
      <c r="AD232" s="6"/>
      <c r="AE232" s="6"/>
      <c r="AF232" s="6"/>
      <c r="AG232" s="6"/>
      <c r="AH232" s="26"/>
    </row>
    <row r="233" spans="1:34" s="6" customFormat="1" ht="24.95" hidden="1" customHeight="1">
      <c r="A233" s="10"/>
      <c r="B233" s="1181">
        <v>1</v>
      </c>
      <c r="C233" s="1157"/>
      <c r="D233" s="1157"/>
      <c r="E233" s="1157"/>
      <c r="F233" s="1157"/>
      <c r="G233" s="1160"/>
      <c r="H233" s="1163"/>
      <c r="I233" s="1166"/>
      <c r="J233" s="275"/>
      <c r="K233" s="130">
        <f>+$K$13</f>
        <v>721015</v>
      </c>
      <c r="L233" s="275"/>
      <c r="M233" s="130">
        <f>+$M$13</f>
        <v>721517</v>
      </c>
      <c r="N233" s="1169"/>
      <c r="O233" s="1169"/>
      <c r="P233" s="1172"/>
      <c r="Q233" s="1190"/>
      <c r="R233" s="1190"/>
      <c r="S233" s="1178">
        <f>IF(COUNTIF(J233:M235,"CUMPLE")&gt;=1,(G233*I233),0)* (IF(N233="PRESENTÓ CERTIFICADO",1,0))* (IF(O233="ACORDE A ITEM 5.2.1 (T.R.)",1,0) )* ( IF(OR(Q233="SIN OBSERVACIÓN", Q233="REQUERIMIENTOS SUBSANADOS"),1,0)) *(IF(OR(R233="NINGUNO", R233="CUMPLEN CON LO SOLICITADO"),1,0))</f>
        <v>0</v>
      </c>
      <c r="T233" s="1193"/>
      <c r="W233" s="40"/>
      <c r="X233" s="40"/>
      <c r="Y233" s="40"/>
      <c r="Z233" s="40"/>
      <c r="AA233" s="40"/>
      <c r="AB233" s="40"/>
      <c r="AC233" s="40"/>
      <c r="AH233" s="8"/>
    </row>
    <row r="234" spans="1:34" s="6" customFormat="1" ht="24.95" hidden="1" customHeight="1">
      <c r="A234" s="10"/>
      <c r="B234" s="1182"/>
      <c r="C234" s="1158"/>
      <c r="D234" s="1158"/>
      <c r="E234" s="1158"/>
      <c r="F234" s="1158"/>
      <c r="G234" s="1161"/>
      <c r="H234" s="1164"/>
      <c r="I234" s="1167"/>
      <c r="J234" s="275"/>
      <c r="K234" s="130">
        <f>+$K$14</f>
        <v>721214</v>
      </c>
      <c r="L234" s="275"/>
      <c r="M234" s="130">
        <f>+$M$14</f>
        <v>921217</v>
      </c>
      <c r="N234" s="1170"/>
      <c r="O234" s="1170"/>
      <c r="P234" s="1173"/>
      <c r="Q234" s="1191"/>
      <c r="R234" s="1191"/>
      <c r="S234" s="1179"/>
      <c r="T234" s="1194"/>
      <c r="W234" s="40"/>
      <c r="X234" s="40"/>
      <c r="Y234" s="40"/>
      <c r="Z234" s="40"/>
      <c r="AA234" s="40"/>
      <c r="AB234" s="40"/>
      <c r="AC234" s="40"/>
      <c r="AH234" s="8"/>
    </row>
    <row r="235" spans="1:34" s="6" customFormat="1" ht="24.95" hidden="1" customHeight="1">
      <c r="A235" s="10"/>
      <c r="B235" s="1183"/>
      <c r="C235" s="1159"/>
      <c r="D235" s="1159"/>
      <c r="E235" s="1159"/>
      <c r="F235" s="1159"/>
      <c r="G235" s="1162"/>
      <c r="H235" s="1165"/>
      <c r="I235" s="1168"/>
      <c r="J235" s="275"/>
      <c r="K235" s="130">
        <f>+$K$15</f>
        <v>721515</v>
      </c>
      <c r="L235" s="275"/>
      <c r="M235" s="130"/>
      <c r="N235" s="1171"/>
      <c r="O235" s="1171"/>
      <c r="P235" s="1174"/>
      <c r="Q235" s="1192"/>
      <c r="R235" s="1192"/>
      <c r="S235" s="1180"/>
      <c r="T235" s="1194"/>
      <c r="W235" s="40"/>
      <c r="X235" s="40"/>
      <c r="Y235" s="40"/>
      <c r="Z235" s="40"/>
      <c r="AA235" s="40"/>
      <c r="AB235" s="40"/>
      <c r="AC235" s="40"/>
    </row>
    <row r="236" spans="1:34" s="6" customFormat="1" ht="24.95" hidden="1" customHeight="1">
      <c r="A236" s="10"/>
      <c r="B236" s="1181">
        <v>2</v>
      </c>
      <c r="C236" s="1184"/>
      <c r="D236" s="1184"/>
      <c r="E236" s="1184"/>
      <c r="F236" s="1157"/>
      <c r="G236" s="1196"/>
      <c r="H236" s="1163"/>
      <c r="I236" s="1305"/>
      <c r="J236" s="275"/>
      <c r="K236" s="130">
        <f>+$K$13</f>
        <v>721015</v>
      </c>
      <c r="L236" s="275"/>
      <c r="M236" s="130">
        <f>+$M$13</f>
        <v>721517</v>
      </c>
      <c r="N236" s="1169"/>
      <c r="O236" s="1169"/>
      <c r="P236" s="1172"/>
      <c r="Q236" s="1190"/>
      <c r="R236" s="1190"/>
      <c r="S236" s="1178">
        <f>IF(COUNTIF(J236:M238,"CUMPLE")&gt;=1,(G236*I236),0)* (IF(N236="PRESENTÓ CERTIFICADO",1,0))* (IF(O236="ACORDE A ITEM 5.2.1 (T.R.)",1,0) )* ( IF(OR(Q236="SIN OBSERVACIÓN", Q236="REQUERIMIENTOS SUBSANADOS"),1,0)) *(IF(OR(R236="NINGUNO", R236="CUMPLEN CON LO SOLICITADO"),1,0))</f>
        <v>0</v>
      </c>
      <c r="T236" s="1194"/>
      <c r="W236" s="40"/>
      <c r="X236" s="40"/>
      <c r="Y236" s="40"/>
      <c r="Z236" s="40"/>
      <c r="AA236" s="40"/>
      <c r="AB236" s="40"/>
      <c r="AC236" s="40"/>
    </row>
    <row r="237" spans="1:34" s="6" customFormat="1" ht="24.95" hidden="1" customHeight="1">
      <c r="A237" s="10"/>
      <c r="B237" s="1182"/>
      <c r="C237" s="1185"/>
      <c r="D237" s="1185"/>
      <c r="E237" s="1185"/>
      <c r="F237" s="1158"/>
      <c r="G237" s="1197"/>
      <c r="H237" s="1164"/>
      <c r="I237" s="1306"/>
      <c r="J237" s="275"/>
      <c r="K237" s="130">
        <f>+$K$14</f>
        <v>721214</v>
      </c>
      <c r="L237" s="275"/>
      <c r="M237" s="130">
        <f>+$M$14</f>
        <v>921217</v>
      </c>
      <c r="N237" s="1170"/>
      <c r="O237" s="1170"/>
      <c r="P237" s="1173"/>
      <c r="Q237" s="1191"/>
      <c r="R237" s="1191"/>
      <c r="S237" s="1179"/>
      <c r="T237" s="1194"/>
      <c r="W237" s="40"/>
      <c r="X237" s="40"/>
      <c r="Y237" s="40"/>
      <c r="Z237" s="40"/>
      <c r="AA237" s="40"/>
      <c r="AB237" s="40"/>
      <c r="AC237" s="40"/>
    </row>
    <row r="238" spans="1:34" s="6" customFormat="1" ht="24.95" hidden="1" customHeight="1">
      <c r="A238" s="10"/>
      <c r="B238" s="1183"/>
      <c r="C238" s="1186"/>
      <c r="D238" s="1186"/>
      <c r="E238" s="1186"/>
      <c r="F238" s="1159"/>
      <c r="G238" s="1198"/>
      <c r="H238" s="1165"/>
      <c r="I238" s="1307"/>
      <c r="J238" s="275"/>
      <c r="K238" s="130">
        <f>+$K$15</f>
        <v>721515</v>
      </c>
      <c r="L238" s="275"/>
      <c r="M238" s="130"/>
      <c r="N238" s="1171"/>
      <c r="O238" s="1171"/>
      <c r="P238" s="1174"/>
      <c r="Q238" s="1192"/>
      <c r="R238" s="1192"/>
      <c r="S238" s="1180"/>
      <c r="T238" s="1194"/>
      <c r="W238" s="40"/>
      <c r="X238" s="40"/>
      <c r="Y238" s="40"/>
      <c r="Z238" s="40"/>
    </row>
    <row r="239" spans="1:34" s="6" customFormat="1" ht="24.95" hidden="1" customHeight="1">
      <c r="A239" s="10"/>
      <c r="B239" s="1181">
        <v>3</v>
      </c>
      <c r="C239" s="1157"/>
      <c r="D239" s="1157"/>
      <c r="E239" s="1157"/>
      <c r="F239" s="1157"/>
      <c r="G239" s="1160"/>
      <c r="H239" s="1163"/>
      <c r="I239" s="1166"/>
      <c r="J239" s="275"/>
      <c r="K239" s="130">
        <f>+$K$13</f>
        <v>721015</v>
      </c>
      <c r="L239" s="275"/>
      <c r="M239" s="130">
        <f>+$M$13</f>
        <v>721517</v>
      </c>
      <c r="N239" s="1169"/>
      <c r="O239" s="1169"/>
      <c r="P239" s="1187"/>
      <c r="Q239" s="1175"/>
      <c r="R239" s="1175"/>
      <c r="S239" s="1178">
        <f>IF(COUNTIF(J239:M241,"CUMPLE")&gt;=1,(G239*I239),0)* (IF(N239="PRESENTÓ CERTIFICADO",1,0))* (IF(O239="ACORDE A ITEM 5.2.1 (T.R.)",1,0) )* ( IF(OR(Q239="SIN OBSERVACIÓN", Q239="REQUERIMIENTOS SUBSANADOS"),1,0)) *(IF(OR(R239="NINGUNO", R239="CUMPLEN CON LO SOLICITADO"),1,0))</f>
        <v>0</v>
      </c>
      <c r="T239" s="1194"/>
      <c r="W239" s="40"/>
      <c r="X239" s="40"/>
      <c r="Y239" s="40"/>
      <c r="Z239" s="40"/>
      <c r="AA239" s="3"/>
      <c r="AB239" s="3"/>
      <c r="AC239" s="3"/>
      <c r="AD239" s="3"/>
      <c r="AE239" s="3"/>
      <c r="AF239" s="3"/>
      <c r="AG239" s="3"/>
    </row>
    <row r="240" spans="1:34" s="6" customFormat="1" ht="24.95" hidden="1" customHeight="1">
      <c r="A240" s="10"/>
      <c r="B240" s="1182"/>
      <c r="C240" s="1158"/>
      <c r="D240" s="1158"/>
      <c r="E240" s="1158"/>
      <c r="F240" s="1158"/>
      <c r="G240" s="1161"/>
      <c r="H240" s="1164"/>
      <c r="I240" s="1167"/>
      <c r="J240" s="275"/>
      <c r="K240" s="130">
        <f>+$K$14</f>
        <v>721214</v>
      </c>
      <c r="L240" s="275"/>
      <c r="M240" s="130">
        <f>+$M$14</f>
        <v>921217</v>
      </c>
      <c r="N240" s="1170"/>
      <c r="O240" s="1170"/>
      <c r="P240" s="1188"/>
      <c r="Q240" s="1176"/>
      <c r="R240" s="1176"/>
      <c r="S240" s="1179"/>
      <c r="T240" s="1194"/>
      <c r="W240" s="40"/>
      <c r="X240" s="40"/>
      <c r="Y240" s="40"/>
      <c r="Z240" s="40"/>
    </row>
    <row r="241" spans="1:34" s="6" customFormat="1" ht="24.95" hidden="1" customHeight="1">
      <c r="A241" s="10"/>
      <c r="B241" s="1183"/>
      <c r="C241" s="1159"/>
      <c r="D241" s="1159"/>
      <c r="E241" s="1159"/>
      <c r="F241" s="1159"/>
      <c r="G241" s="1162"/>
      <c r="H241" s="1165"/>
      <c r="I241" s="1168"/>
      <c r="J241" s="275"/>
      <c r="K241" s="130">
        <f>+$K$15</f>
        <v>721515</v>
      </c>
      <c r="L241" s="275"/>
      <c r="M241" s="130"/>
      <c r="N241" s="1171"/>
      <c r="O241" s="1171"/>
      <c r="P241" s="1189"/>
      <c r="Q241" s="1177"/>
      <c r="R241" s="1177"/>
      <c r="S241" s="1180"/>
      <c r="T241" s="1194"/>
      <c r="W241" s="40"/>
      <c r="X241" s="40"/>
      <c r="Y241" s="40"/>
      <c r="Z241" s="40"/>
      <c r="AA241" s="26"/>
      <c r="AB241" s="26"/>
      <c r="AC241" s="26"/>
      <c r="AD241" s="26"/>
      <c r="AE241" s="26"/>
      <c r="AF241" s="26"/>
      <c r="AG241" s="26"/>
    </row>
    <row r="242" spans="1:34" s="6" customFormat="1" ht="24.95" hidden="1" customHeight="1">
      <c r="A242" s="10"/>
      <c r="B242" s="1181">
        <v>4</v>
      </c>
      <c r="C242" s="1184"/>
      <c r="D242" s="1184"/>
      <c r="E242" s="1184"/>
      <c r="F242" s="1184"/>
      <c r="G242" s="1196"/>
      <c r="H242" s="1163"/>
      <c r="I242" s="1305"/>
      <c r="J242" s="275"/>
      <c r="K242" s="130">
        <f>+$K$13</f>
        <v>721015</v>
      </c>
      <c r="L242" s="275"/>
      <c r="M242" s="130">
        <f>+$M$13</f>
        <v>721517</v>
      </c>
      <c r="N242" s="1169"/>
      <c r="O242" s="1169"/>
      <c r="P242" s="1172"/>
      <c r="Q242" s="1190"/>
      <c r="R242" s="1190"/>
      <c r="S242" s="1178">
        <f>IF(COUNTIF(J242:M244,"CUMPLE")&gt;=1,(G242*I242),0)* (IF(N242="PRESENTÓ CERTIFICADO",1,0))* (IF(O242="ACORDE A ITEM 5.2.1 (T.R.)",1,0) )* ( IF(OR(Q242="SIN OBSERVACIÓN", Q242="REQUERIMIENTOS SUBSANADOS"),1,0)) *(IF(OR(R242="NINGUNO", R242="CUMPLEN CON LO SOLICITADO"),1,0))</f>
        <v>0</v>
      </c>
      <c r="T242" s="1194"/>
      <c r="W242" s="40"/>
      <c r="X242" s="40"/>
      <c r="Y242" s="40"/>
      <c r="Z242" s="40"/>
      <c r="AA242" s="26"/>
      <c r="AB242" s="26"/>
      <c r="AC242" s="26"/>
      <c r="AD242" s="26"/>
      <c r="AE242" s="26"/>
      <c r="AF242" s="26"/>
      <c r="AG242" s="26"/>
    </row>
    <row r="243" spans="1:34" s="6" customFormat="1" ht="24.95" hidden="1" customHeight="1">
      <c r="A243" s="10"/>
      <c r="B243" s="1182"/>
      <c r="C243" s="1185"/>
      <c r="D243" s="1185"/>
      <c r="E243" s="1185"/>
      <c r="F243" s="1185"/>
      <c r="G243" s="1197"/>
      <c r="H243" s="1164"/>
      <c r="I243" s="1306"/>
      <c r="J243" s="275"/>
      <c r="K243" s="130">
        <f>+$K$14</f>
        <v>721214</v>
      </c>
      <c r="L243" s="275"/>
      <c r="M243" s="130">
        <f>+$M$14</f>
        <v>921217</v>
      </c>
      <c r="N243" s="1170"/>
      <c r="O243" s="1170"/>
      <c r="P243" s="1173"/>
      <c r="Q243" s="1191"/>
      <c r="R243" s="1191"/>
      <c r="S243" s="1179"/>
      <c r="T243" s="1194"/>
      <c r="W243" s="40"/>
      <c r="X243" s="40"/>
      <c r="Y243" s="40"/>
      <c r="Z243" s="40"/>
      <c r="AA243" s="26"/>
      <c r="AB243" s="26"/>
      <c r="AC243" s="26"/>
      <c r="AD243" s="26"/>
      <c r="AE243" s="26"/>
      <c r="AF243" s="26"/>
      <c r="AG243" s="26"/>
    </row>
    <row r="244" spans="1:34" s="6" customFormat="1" ht="24.95" hidden="1" customHeight="1">
      <c r="A244" s="10"/>
      <c r="B244" s="1183"/>
      <c r="C244" s="1186"/>
      <c r="D244" s="1186"/>
      <c r="E244" s="1186"/>
      <c r="F244" s="1186"/>
      <c r="G244" s="1198"/>
      <c r="H244" s="1165"/>
      <c r="I244" s="1307"/>
      <c r="J244" s="275"/>
      <c r="K244" s="130">
        <f>+$K$15</f>
        <v>721515</v>
      </c>
      <c r="L244" s="275"/>
      <c r="M244" s="130"/>
      <c r="N244" s="1171"/>
      <c r="O244" s="1171"/>
      <c r="P244" s="1174"/>
      <c r="Q244" s="1192"/>
      <c r="R244" s="1192"/>
      <c r="S244" s="1180"/>
      <c r="T244" s="1194"/>
      <c r="W244" s="40"/>
      <c r="X244" s="40"/>
      <c r="Y244" s="40"/>
      <c r="Z244" s="40"/>
      <c r="AA244" s="40"/>
      <c r="AB244" s="40"/>
      <c r="AC244" s="40"/>
      <c r="AD244" s="8"/>
      <c r="AE244" s="8"/>
      <c r="AF244" s="8"/>
      <c r="AG244" s="8"/>
    </row>
    <row r="245" spans="1:34" s="6" customFormat="1" ht="24.95" hidden="1" customHeight="1">
      <c r="A245" s="10"/>
      <c r="B245" s="1181">
        <v>5</v>
      </c>
      <c r="C245" s="1157"/>
      <c r="D245" s="1157"/>
      <c r="E245" s="1157"/>
      <c r="F245" s="1157"/>
      <c r="G245" s="1160"/>
      <c r="H245" s="1163"/>
      <c r="I245" s="1166"/>
      <c r="J245" s="275"/>
      <c r="K245" s="130">
        <f>+$K$13</f>
        <v>721015</v>
      </c>
      <c r="L245" s="275"/>
      <c r="M245" s="130">
        <f>+$M$13</f>
        <v>721517</v>
      </c>
      <c r="N245" s="1169"/>
      <c r="O245" s="1169"/>
      <c r="P245" s="1187"/>
      <c r="Q245" s="1175"/>
      <c r="R245" s="1175"/>
      <c r="S245" s="1178">
        <f>IF(COUNTIF(J245:M247,"CUMPLE")&gt;=1,(G245*I245),0)* (IF(N245="PRESENTÓ CERTIFICADO",1,0))* (IF(O245="ACORDE A ITEM 5.2.1 (T.R.)",1,0) )* ( IF(OR(Q245="SIN OBSERVACIÓN", Q245="REQUERIMIENTOS SUBSANADOS"),1,0)) *(IF(OR(R245="NINGUNO", R245="CUMPLEN CON LO SOLICITADO"),1,0))</f>
        <v>0</v>
      </c>
      <c r="T245" s="1194"/>
      <c r="W245" s="40"/>
      <c r="X245" s="40"/>
      <c r="Y245" s="40"/>
      <c r="Z245" s="40"/>
      <c r="AA245" s="40"/>
      <c r="AB245" s="40"/>
      <c r="AC245" s="40"/>
      <c r="AD245" s="8"/>
      <c r="AE245" s="8"/>
      <c r="AF245" s="8"/>
      <c r="AG245" s="8"/>
    </row>
    <row r="246" spans="1:34" s="6" customFormat="1" ht="24.95" hidden="1" customHeight="1">
      <c r="A246" s="10"/>
      <c r="B246" s="1182"/>
      <c r="C246" s="1158"/>
      <c r="D246" s="1158"/>
      <c r="E246" s="1158"/>
      <c r="F246" s="1158"/>
      <c r="G246" s="1161"/>
      <c r="H246" s="1164"/>
      <c r="I246" s="1167"/>
      <c r="J246" s="275"/>
      <c r="K246" s="130">
        <f>+$K$14</f>
        <v>721214</v>
      </c>
      <c r="L246" s="275"/>
      <c r="M246" s="130">
        <f>+$M$14</f>
        <v>921217</v>
      </c>
      <c r="N246" s="1170"/>
      <c r="O246" s="1170"/>
      <c r="P246" s="1188"/>
      <c r="Q246" s="1176"/>
      <c r="R246" s="1176"/>
      <c r="S246" s="1179"/>
      <c r="T246" s="1194"/>
      <c r="W246" s="40"/>
      <c r="X246" s="40"/>
      <c r="Y246" s="40"/>
      <c r="Z246" s="40"/>
      <c r="AA246" s="40"/>
      <c r="AB246" s="40"/>
      <c r="AC246" s="40"/>
    </row>
    <row r="247" spans="1:34" s="6" customFormat="1" ht="24.95" hidden="1" customHeight="1">
      <c r="A247" s="10"/>
      <c r="B247" s="1183"/>
      <c r="C247" s="1159"/>
      <c r="D247" s="1159"/>
      <c r="E247" s="1159"/>
      <c r="F247" s="1159"/>
      <c r="G247" s="1162"/>
      <c r="H247" s="1165"/>
      <c r="I247" s="1168"/>
      <c r="J247" s="275"/>
      <c r="K247" s="130">
        <f>+$K$15</f>
        <v>721515</v>
      </c>
      <c r="L247" s="275"/>
      <c r="M247" s="130"/>
      <c r="N247" s="1171"/>
      <c r="O247" s="1171"/>
      <c r="P247" s="1189"/>
      <c r="Q247" s="1177"/>
      <c r="R247" s="1177"/>
      <c r="S247" s="1180"/>
      <c r="T247" s="1195"/>
      <c r="W247" s="40"/>
      <c r="X247" s="40"/>
      <c r="Y247" s="40"/>
      <c r="Z247" s="40"/>
      <c r="AA247" s="40"/>
      <c r="AB247" s="40"/>
      <c r="AC247" s="40"/>
    </row>
    <row r="248" spans="1:34" s="3" customFormat="1" ht="24.95" hidden="1" customHeight="1">
      <c r="B248" s="1147" t="str">
        <f>IF(S249=" "," ",IF(S249&gt;=$H$6,"CUMPLE CON LA EXPERIENCIA REQUERIDA","NO CUMPLE CON LA EXPERIENCIA REQUERIDA"))</f>
        <v>NO CUMPLE CON LA EXPERIENCIA REQUERIDA</v>
      </c>
      <c r="C248" s="1148"/>
      <c r="D248" s="1148"/>
      <c r="E248" s="1148"/>
      <c r="F248" s="1148"/>
      <c r="G248" s="1148"/>
      <c r="H248" s="1148"/>
      <c r="I248" s="1148"/>
      <c r="J248" s="1148"/>
      <c r="K248" s="1148"/>
      <c r="L248" s="1148"/>
      <c r="M248" s="1148"/>
      <c r="N248" s="1148"/>
      <c r="O248" s="1149"/>
      <c r="P248" s="1153" t="s">
        <v>22</v>
      </c>
      <c r="Q248" s="1154"/>
      <c r="R248" s="373"/>
      <c r="S248" s="7">
        <f>IF(T233="SI",SUM(S233:S247),0)</f>
        <v>0</v>
      </c>
      <c r="T248" s="1155" t="str">
        <f>IF(S249=" "," ",IF(S249&gt;=$H$6,"CUMPLE","NO CUMPLE"))</f>
        <v>NO CUMPLE</v>
      </c>
      <c r="W248" s="40"/>
      <c r="X248" s="40"/>
      <c r="Y248" s="40"/>
      <c r="Z248" s="40"/>
      <c r="AA248" s="40"/>
      <c r="AB248" s="40"/>
      <c r="AC248" s="40"/>
      <c r="AD248" s="6"/>
      <c r="AE248" s="6"/>
      <c r="AF248" s="6"/>
      <c r="AG248" s="6"/>
      <c r="AH248" s="6"/>
    </row>
    <row r="249" spans="1:34" s="6" customFormat="1" ht="24.95" hidden="1" customHeight="1">
      <c r="B249" s="1150"/>
      <c r="C249" s="1151"/>
      <c r="D249" s="1151"/>
      <c r="E249" s="1151"/>
      <c r="F249" s="1151"/>
      <c r="G249" s="1151"/>
      <c r="H249" s="1151"/>
      <c r="I249" s="1151"/>
      <c r="J249" s="1151"/>
      <c r="K249" s="1151"/>
      <c r="L249" s="1151"/>
      <c r="M249" s="1151"/>
      <c r="N249" s="1151"/>
      <c r="O249" s="1152"/>
      <c r="P249" s="1153" t="s">
        <v>24</v>
      </c>
      <c r="Q249" s="1154"/>
      <c r="R249" s="373"/>
      <c r="S249" s="75">
        <f>IFERROR((S248/$P$6)," ")</f>
        <v>0</v>
      </c>
      <c r="T249" s="1156"/>
      <c r="W249" s="40"/>
      <c r="X249" s="40"/>
      <c r="Y249" s="40"/>
      <c r="Z249" s="40"/>
      <c r="AA249" s="40"/>
      <c r="AB249" s="40"/>
      <c r="AC249" s="40"/>
    </row>
    <row r="250" spans="1:34" ht="30" hidden="1" customHeight="1">
      <c r="AA250" s="40"/>
      <c r="AB250" s="40"/>
      <c r="AC250" s="40"/>
      <c r="AD250" s="6"/>
      <c r="AE250" s="6"/>
      <c r="AF250" s="6"/>
      <c r="AG250" s="6"/>
      <c r="AH250" s="3"/>
    </row>
    <row r="251" spans="1:34" ht="30" hidden="1" customHeight="1">
      <c r="AA251" s="40"/>
      <c r="AB251" s="40"/>
      <c r="AC251" s="40"/>
      <c r="AD251" s="6"/>
      <c r="AE251" s="6"/>
      <c r="AF251" s="6"/>
      <c r="AG251" s="6"/>
      <c r="AH251" s="6"/>
    </row>
    <row r="252" spans="1:34" ht="36" hidden="1" customHeight="1">
      <c r="B252" s="96">
        <v>12</v>
      </c>
      <c r="C252" s="1201" t="s">
        <v>76</v>
      </c>
      <c r="D252" s="1202"/>
      <c r="E252" s="1203"/>
      <c r="F252" s="1204" t="str">
        <f>IFERROR(VLOOKUP(B252,LISTA_OFERENTES,2,FALSE)," ")</f>
        <v>O12</v>
      </c>
      <c r="G252" s="1205"/>
      <c r="H252" s="1205"/>
      <c r="I252" s="1205"/>
      <c r="J252" s="1205"/>
      <c r="K252" s="1205"/>
      <c r="L252" s="1205"/>
      <c r="M252" s="1205"/>
      <c r="N252" s="1205"/>
      <c r="O252" s="1206"/>
      <c r="P252" s="1207" t="s">
        <v>101</v>
      </c>
      <c r="Q252" s="1208"/>
      <c r="R252" s="1209"/>
      <c r="S252" s="2">
        <f>5-(INT(COUNTBLANK(C255:C269))-10)</f>
        <v>0</v>
      </c>
      <c r="T252" s="3"/>
      <c r="AA252" s="40"/>
      <c r="AB252" s="40"/>
      <c r="AC252" s="40"/>
      <c r="AD252" s="6"/>
      <c r="AE252" s="6"/>
      <c r="AF252" s="6"/>
      <c r="AG252" s="6"/>
    </row>
    <row r="253" spans="1:34" s="8" customFormat="1" ht="30" hidden="1" customHeight="1">
      <c r="B253" s="1218" t="s">
        <v>45</v>
      </c>
      <c r="C253" s="1210" t="s">
        <v>15</v>
      </c>
      <c r="D253" s="1210" t="s">
        <v>16</v>
      </c>
      <c r="E253" s="1210" t="s">
        <v>17</v>
      </c>
      <c r="F253" s="1210" t="s">
        <v>18</v>
      </c>
      <c r="G253" s="1210" t="s">
        <v>19</v>
      </c>
      <c r="H253" s="1210" t="s">
        <v>20</v>
      </c>
      <c r="I253" s="1210" t="s">
        <v>21</v>
      </c>
      <c r="J253" s="1215" t="s">
        <v>52</v>
      </c>
      <c r="K253" s="1216"/>
      <c r="L253" s="1216"/>
      <c r="M253" s="1217"/>
      <c r="N253" s="1210" t="s">
        <v>77</v>
      </c>
      <c r="O253" s="1210" t="s">
        <v>78</v>
      </c>
      <c r="P253" s="5" t="s">
        <v>79</v>
      </c>
      <c r="Q253" s="5"/>
      <c r="R253" s="1210" t="s">
        <v>80</v>
      </c>
      <c r="S253" s="1210" t="s">
        <v>81</v>
      </c>
      <c r="T253" s="1210" t="str">
        <f>T11</f>
        <v>CUMPLE CON LOS CÓDIGOS DE CLASIFICACIÓN DE LA UNSPCS</v>
      </c>
      <c r="U253" s="9"/>
      <c r="V253" s="9"/>
      <c r="W253" s="40"/>
      <c r="X253" s="40"/>
      <c r="Y253" s="40"/>
      <c r="Z253" s="40"/>
      <c r="AA253" s="40"/>
      <c r="AB253" s="40"/>
      <c r="AC253" s="40"/>
      <c r="AD253" s="6"/>
      <c r="AE253" s="6"/>
      <c r="AF253" s="6"/>
      <c r="AG253" s="6"/>
      <c r="AH253" s="26"/>
    </row>
    <row r="254" spans="1:34" s="8" customFormat="1" ht="111" hidden="1" customHeight="1">
      <c r="B254" s="1219"/>
      <c r="C254" s="1211"/>
      <c r="D254" s="1211"/>
      <c r="E254" s="1211"/>
      <c r="F254" s="1211"/>
      <c r="G254" s="1211"/>
      <c r="H254" s="1211"/>
      <c r="I254" s="1211"/>
      <c r="J254" s="1212" t="s">
        <v>83</v>
      </c>
      <c r="K254" s="1213"/>
      <c r="L254" s="1213"/>
      <c r="M254" s="1214"/>
      <c r="N254" s="1211"/>
      <c r="O254" s="1211"/>
      <c r="P254" s="4" t="s">
        <v>13</v>
      </c>
      <c r="Q254" s="4" t="s">
        <v>82</v>
      </c>
      <c r="R254" s="1211"/>
      <c r="S254" s="1211"/>
      <c r="T254" s="1211"/>
      <c r="U254" s="9"/>
      <c r="V254" s="9"/>
      <c r="W254" s="40"/>
      <c r="X254" s="40"/>
      <c r="Y254" s="40"/>
      <c r="Z254" s="40"/>
      <c r="AA254" s="40"/>
      <c r="AB254" s="40"/>
      <c r="AC254" s="40"/>
      <c r="AD254" s="6"/>
      <c r="AE254" s="6"/>
      <c r="AF254" s="6"/>
      <c r="AG254" s="6"/>
      <c r="AH254" s="26"/>
    </row>
    <row r="255" spans="1:34" s="6" customFormat="1" ht="24.95" hidden="1" customHeight="1">
      <c r="A255" s="10"/>
      <c r="B255" s="1181">
        <v>1</v>
      </c>
      <c r="C255" s="1157"/>
      <c r="D255" s="1157"/>
      <c r="E255" s="1157"/>
      <c r="F255" s="1157"/>
      <c r="G255" s="1160"/>
      <c r="H255" s="1163"/>
      <c r="I255" s="1166"/>
      <c r="J255" s="275"/>
      <c r="K255" s="130">
        <f>+$K$13</f>
        <v>721015</v>
      </c>
      <c r="L255" s="275"/>
      <c r="M255" s="130">
        <f>+$M$13</f>
        <v>721517</v>
      </c>
      <c r="N255" s="1169"/>
      <c r="O255" s="1169"/>
      <c r="P255" s="1187"/>
      <c r="Q255" s="1175"/>
      <c r="R255" s="1175"/>
      <c r="S255" s="1178">
        <f>IF(COUNTIF(J255:M257,"CUMPLE")&gt;=1,(G255*I255),0)* (IF(N255="PRESENTÓ CERTIFICADO",1,0))* (IF(O255="ACORDE A ITEM 5.2.1 (T.R.)",1,0) )* ( IF(OR(Q255="SIN OBSERVACIÓN", Q255="REQUERIMIENTOS SUBSANADOS"),1,0)) *(IF(OR(R255="NINGUNO", R255="CUMPLEN CON LO SOLICITADO"),1,0))</f>
        <v>0</v>
      </c>
      <c r="T255" s="1193"/>
      <c r="W255" s="40"/>
      <c r="X255" s="40"/>
      <c r="Y255" s="40"/>
      <c r="Z255" s="40"/>
      <c r="AA255" s="40"/>
      <c r="AB255" s="40"/>
      <c r="AC255" s="40"/>
      <c r="AH255" s="8"/>
    </row>
    <row r="256" spans="1:34" s="6" customFormat="1" ht="24.95" hidden="1" customHeight="1">
      <c r="A256" s="10"/>
      <c r="B256" s="1182"/>
      <c r="C256" s="1158"/>
      <c r="D256" s="1158"/>
      <c r="E256" s="1158"/>
      <c r="F256" s="1158"/>
      <c r="G256" s="1161"/>
      <c r="H256" s="1164"/>
      <c r="I256" s="1167"/>
      <c r="J256" s="275"/>
      <c r="K256" s="130">
        <f>+$K$14</f>
        <v>721214</v>
      </c>
      <c r="L256" s="275"/>
      <c r="M256" s="130">
        <f>+$M$14</f>
        <v>921217</v>
      </c>
      <c r="N256" s="1170"/>
      <c r="O256" s="1170"/>
      <c r="P256" s="1188"/>
      <c r="Q256" s="1176"/>
      <c r="R256" s="1176"/>
      <c r="S256" s="1179"/>
      <c r="T256" s="1194"/>
      <c r="W256" s="40"/>
      <c r="X256" s="40"/>
      <c r="Y256" s="40"/>
      <c r="Z256" s="40"/>
      <c r="AA256" s="40"/>
      <c r="AB256" s="40"/>
      <c r="AC256" s="40"/>
      <c r="AH256" s="8"/>
    </row>
    <row r="257" spans="1:34" s="6" customFormat="1" ht="24.95" hidden="1" customHeight="1">
      <c r="A257" s="10"/>
      <c r="B257" s="1183"/>
      <c r="C257" s="1159"/>
      <c r="D257" s="1159"/>
      <c r="E257" s="1159"/>
      <c r="F257" s="1159"/>
      <c r="G257" s="1162"/>
      <c r="H257" s="1165"/>
      <c r="I257" s="1168"/>
      <c r="J257" s="275"/>
      <c r="K257" s="130">
        <f>+$K$15</f>
        <v>721515</v>
      </c>
      <c r="L257" s="275"/>
      <c r="M257" s="130"/>
      <c r="N257" s="1171"/>
      <c r="O257" s="1171"/>
      <c r="P257" s="1189"/>
      <c r="Q257" s="1177"/>
      <c r="R257" s="1177"/>
      <c r="S257" s="1180"/>
      <c r="T257" s="1194"/>
      <c r="W257" s="40"/>
      <c r="X257" s="40"/>
      <c r="Y257" s="40"/>
      <c r="Z257" s="40"/>
      <c r="AA257" s="40"/>
      <c r="AB257" s="40"/>
      <c r="AC257" s="40"/>
    </row>
    <row r="258" spans="1:34" s="6" customFormat="1" ht="24.95" hidden="1" customHeight="1">
      <c r="A258" s="10"/>
      <c r="B258" s="1181">
        <v>2</v>
      </c>
      <c r="C258" s="1184"/>
      <c r="D258" s="1184"/>
      <c r="E258" s="1184"/>
      <c r="F258" s="1184"/>
      <c r="G258" s="1196"/>
      <c r="H258" s="1163"/>
      <c r="I258" s="1308"/>
      <c r="J258" s="275"/>
      <c r="K258" s="130">
        <f>+$K$13</f>
        <v>721015</v>
      </c>
      <c r="L258" s="275"/>
      <c r="M258" s="130">
        <f>+$M$13</f>
        <v>721517</v>
      </c>
      <c r="N258" s="1169"/>
      <c r="O258" s="1169"/>
      <c r="P258" s="1187"/>
      <c r="Q258" s="1175"/>
      <c r="R258" s="1175"/>
      <c r="S258" s="1178">
        <f>IF(COUNTIF(J258:M260,"CUMPLE")&gt;=1,(G258*I258),0)* (IF(N258="PRESENTÓ CERTIFICADO",1,0))* (IF(O258="ACORDE A ITEM 5.2.1 (T.R.)",1,0) )* ( IF(OR(Q258="SIN OBSERVACIÓN", Q258="REQUERIMIENTOS SUBSANADOS"),1,0)) *(IF(OR(R258="NINGUNO", R258="CUMPLEN CON LO SOLICITADO"),1,0))</f>
        <v>0</v>
      </c>
      <c r="T258" s="1194"/>
      <c r="W258" s="40"/>
      <c r="X258" s="40"/>
      <c r="Y258" s="40"/>
      <c r="Z258" s="40"/>
      <c r="AA258" s="40"/>
      <c r="AB258" s="40"/>
      <c r="AC258" s="40"/>
    </row>
    <row r="259" spans="1:34" s="6" customFormat="1" ht="24.95" hidden="1" customHeight="1">
      <c r="A259" s="10"/>
      <c r="B259" s="1182"/>
      <c r="C259" s="1185"/>
      <c r="D259" s="1185"/>
      <c r="E259" s="1185"/>
      <c r="F259" s="1185"/>
      <c r="G259" s="1197"/>
      <c r="H259" s="1164"/>
      <c r="I259" s="1309"/>
      <c r="J259" s="275"/>
      <c r="K259" s="130">
        <f>+$K$14</f>
        <v>721214</v>
      </c>
      <c r="L259" s="275"/>
      <c r="M259" s="130">
        <f>+$M$14</f>
        <v>921217</v>
      </c>
      <c r="N259" s="1170"/>
      <c r="O259" s="1170"/>
      <c r="P259" s="1188"/>
      <c r="Q259" s="1176"/>
      <c r="R259" s="1176"/>
      <c r="S259" s="1179"/>
      <c r="T259" s="1194"/>
      <c r="W259" s="40"/>
      <c r="X259" s="40"/>
      <c r="Y259" s="40"/>
      <c r="Z259" s="40"/>
      <c r="AA259" s="40"/>
      <c r="AB259" s="40"/>
      <c r="AC259" s="40"/>
    </row>
    <row r="260" spans="1:34" s="6" customFormat="1" ht="24.95" hidden="1" customHeight="1">
      <c r="A260" s="10"/>
      <c r="B260" s="1183"/>
      <c r="C260" s="1186"/>
      <c r="D260" s="1186"/>
      <c r="E260" s="1186"/>
      <c r="F260" s="1186"/>
      <c r="G260" s="1198"/>
      <c r="H260" s="1165"/>
      <c r="I260" s="1310"/>
      <c r="J260" s="275"/>
      <c r="K260" s="130">
        <f>+$K$15</f>
        <v>721515</v>
      </c>
      <c r="L260" s="275"/>
      <c r="M260" s="130"/>
      <c r="N260" s="1171"/>
      <c r="O260" s="1171"/>
      <c r="P260" s="1189"/>
      <c r="Q260" s="1177"/>
      <c r="R260" s="1177"/>
      <c r="S260" s="1180"/>
      <c r="T260" s="1194"/>
      <c r="W260" s="40"/>
      <c r="X260" s="40"/>
      <c r="Y260" s="40"/>
      <c r="Z260" s="40"/>
    </row>
    <row r="261" spans="1:34" s="6" customFormat="1" ht="24.95" hidden="1" customHeight="1">
      <c r="A261" s="10"/>
      <c r="B261" s="1181">
        <v>3</v>
      </c>
      <c r="C261" s="1157"/>
      <c r="D261" s="1157"/>
      <c r="E261" s="1157"/>
      <c r="F261" s="1157"/>
      <c r="G261" s="1160"/>
      <c r="H261" s="1163"/>
      <c r="I261" s="1166"/>
      <c r="J261" s="275"/>
      <c r="K261" s="130">
        <f>+$K$13</f>
        <v>721015</v>
      </c>
      <c r="L261" s="275"/>
      <c r="M261" s="130">
        <f>+$M$13</f>
        <v>721517</v>
      </c>
      <c r="N261" s="1169"/>
      <c r="O261" s="1169"/>
      <c r="P261" s="1187"/>
      <c r="Q261" s="1175"/>
      <c r="R261" s="1175"/>
      <c r="S261" s="1178">
        <f>IF(COUNTIF(J261:M263,"CUMPLE")&gt;=1,(G261*I261),0)* (IF(N261="PRESENTÓ CERTIFICADO",1,0))* (IF(O261="ACORDE A ITEM 5.2.1 (T.R.)",1,0) )* ( IF(OR(Q261="SIN OBSERVACIÓN", Q261="REQUERIMIENTOS SUBSANADOS"),1,0)) *(IF(OR(R261="NINGUNO", R261="CUMPLEN CON LO SOLICITADO"),1,0))</f>
        <v>0</v>
      </c>
      <c r="T261" s="1194"/>
      <c r="W261" s="40"/>
      <c r="X261" s="40"/>
      <c r="Y261" s="40"/>
      <c r="Z261" s="40"/>
      <c r="AA261" s="3"/>
      <c r="AB261" s="3"/>
      <c r="AC261" s="3"/>
      <c r="AD261" s="3"/>
      <c r="AE261" s="3"/>
      <c r="AF261" s="3"/>
      <c r="AG261" s="3"/>
    </row>
    <row r="262" spans="1:34" s="6" customFormat="1" ht="24.95" hidden="1" customHeight="1">
      <c r="A262" s="10"/>
      <c r="B262" s="1182"/>
      <c r="C262" s="1158"/>
      <c r="D262" s="1158"/>
      <c r="E262" s="1158"/>
      <c r="F262" s="1158"/>
      <c r="G262" s="1161"/>
      <c r="H262" s="1164"/>
      <c r="I262" s="1167"/>
      <c r="J262" s="275"/>
      <c r="K262" s="130">
        <f>+$K$14</f>
        <v>721214</v>
      </c>
      <c r="L262" s="275"/>
      <c r="M262" s="130">
        <f>+$M$14</f>
        <v>921217</v>
      </c>
      <c r="N262" s="1170"/>
      <c r="O262" s="1170"/>
      <c r="P262" s="1188"/>
      <c r="Q262" s="1176"/>
      <c r="R262" s="1176"/>
      <c r="S262" s="1179"/>
      <c r="T262" s="1194"/>
      <c r="W262" s="40"/>
      <c r="X262" s="40"/>
      <c r="Y262" s="40"/>
      <c r="Z262" s="40"/>
    </row>
    <row r="263" spans="1:34" s="6" customFormat="1" ht="24.95" hidden="1" customHeight="1">
      <c r="A263" s="10"/>
      <c r="B263" s="1183"/>
      <c r="C263" s="1159"/>
      <c r="D263" s="1159"/>
      <c r="E263" s="1159"/>
      <c r="F263" s="1159"/>
      <c r="G263" s="1162"/>
      <c r="H263" s="1165"/>
      <c r="I263" s="1168"/>
      <c r="J263" s="275"/>
      <c r="K263" s="130">
        <f>+$K$15</f>
        <v>721515</v>
      </c>
      <c r="L263" s="275"/>
      <c r="M263" s="130"/>
      <c r="N263" s="1171"/>
      <c r="O263" s="1171"/>
      <c r="P263" s="1189"/>
      <c r="Q263" s="1177"/>
      <c r="R263" s="1177"/>
      <c r="S263" s="1180"/>
      <c r="T263" s="1194"/>
      <c r="W263" s="40"/>
      <c r="X263" s="40"/>
      <c r="Y263" s="40"/>
      <c r="Z263" s="40"/>
      <c r="AA263" s="26"/>
      <c r="AB263" s="26"/>
      <c r="AC263" s="26"/>
      <c r="AD263" s="26"/>
      <c r="AE263" s="26"/>
      <c r="AF263" s="26"/>
      <c r="AG263" s="26"/>
    </row>
    <row r="264" spans="1:34" s="6" customFormat="1" ht="24.95" hidden="1" customHeight="1">
      <c r="A264" s="10"/>
      <c r="B264" s="1181">
        <v>4</v>
      </c>
      <c r="C264" s="1184"/>
      <c r="D264" s="1184"/>
      <c r="E264" s="1157"/>
      <c r="F264" s="1184"/>
      <c r="G264" s="1196"/>
      <c r="H264" s="1163"/>
      <c r="I264" s="1166"/>
      <c r="J264" s="275"/>
      <c r="K264" s="130">
        <f>+$K$13</f>
        <v>721015</v>
      </c>
      <c r="L264" s="275"/>
      <c r="M264" s="130">
        <f>+$M$13</f>
        <v>721517</v>
      </c>
      <c r="N264" s="1169"/>
      <c r="O264" s="1169"/>
      <c r="P264" s="1187"/>
      <c r="Q264" s="1175"/>
      <c r="R264" s="1175"/>
      <c r="S264" s="1178">
        <f>IF(COUNTIF(J264:M266,"CUMPLE")&gt;=1,(G264*I264),0)* (IF(N264="PRESENTÓ CERTIFICADO",1,0))* (IF(O264="ACORDE A ITEM 5.2.1 (T.R.)",1,0) )* ( IF(OR(Q264="SIN OBSERVACIÓN", Q264="REQUERIMIENTOS SUBSANADOS"),1,0)) *(IF(OR(R264="NINGUNO", R264="CUMPLEN CON LO SOLICITADO"),1,0))</f>
        <v>0</v>
      </c>
      <c r="T264" s="1194"/>
      <c r="W264" s="40"/>
      <c r="X264" s="40"/>
      <c r="Y264" s="40"/>
      <c r="Z264" s="40"/>
      <c r="AA264" s="26"/>
      <c r="AB264" s="26"/>
      <c r="AC264" s="26"/>
      <c r="AD264" s="26"/>
      <c r="AE264" s="26"/>
      <c r="AF264" s="26"/>
      <c r="AG264" s="26"/>
    </row>
    <row r="265" spans="1:34" s="6" customFormat="1" ht="24.95" hidden="1" customHeight="1">
      <c r="A265" s="10"/>
      <c r="B265" s="1182"/>
      <c r="C265" s="1185"/>
      <c r="D265" s="1185"/>
      <c r="E265" s="1158"/>
      <c r="F265" s="1185"/>
      <c r="G265" s="1197"/>
      <c r="H265" s="1164"/>
      <c r="I265" s="1167"/>
      <c r="J265" s="275"/>
      <c r="K265" s="130">
        <f>+$K$14</f>
        <v>721214</v>
      </c>
      <c r="L265" s="275"/>
      <c r="M265" s="130">
        <f>+$M$14</f>
        <v>921217</v>
      </c>
      <c r="N265" s="1170"/>
      <c r="O265" s="1170"/>
      <c r="P265" s="1188"/>
      <c r="Q265" s="1176"/>
      <c r="R265" s="1176"/>
      <c r="S265" s="1179"/>
      <c r="T265" s="1194"/>
      <c r="W265" s="40"/>
      <c r="X265" s="40"/>
      <c r="Y265" s="40"/>
      <c r="Z265" s="40"/>
      <c r="AA265" s="26"/>
      <c r="AB265" s="26"/>
      <c r="AC265" s="26"/>
      <c r="AD265" s="26"/>
      <c r="AE265" s="26"/>
      <c r="AF265" s="26"/>
      <c r="AG265" s="26"/>
    </row>
    <row r="266" spans="1:34" s="6" customFormat="1" ht="24.95" hidden="1" customHeight="1">
      <c r="A266" s="10"/>
      <c r="B266" s="1183"/>
      <c r="C266" s="1186"/>
      <c r="D266" s="1186"/>
      <c r="E266" s="1159"/>
      <c r="F266" s="1186"/>
      <c r="G266" s="1198"/>
      <c r="H266" s="1165"/>
      <c r="I266" s="1168"/>
      <c r="J266" s="275"/>
      <c r="K266" s="130">
        <f>+$K$15</f>
        <v>721515</v>
      </c>
      <c r="L266" s="275"/>
      <c r="M266" s="130"/>
      <c r="N266" s="1171"/>
      <c r="O266" s="1171"/>
      <c r="P266" s="1189"/>
      <c r="Q266" s="1177"/>
      <c r="R266" s="1177"/>
      <c r="S266" s="1180"/>
      <c r="T266" s="1194"/>
      <c r="W266" s="40"/>
      <c r="X266" s="40"/>
      <c r="Y266" s="40"/>
      <c r="Z266" s="40"/>
      <c r="AA266" s="40"/>
      <c r="AB266" s="40"/>
      <c r="AC266" s="40"/>
      <c r="AD266" s="8"/>
      <c r="AE266" s="8"/>
      <c r="AF266" s="8"/>
      <c r="AG266" s="8"/>
    </row>
    <row r="267" spans="1:34" s="6" customFormat="1" ht="24.95" hidden="1" customHeight="1">
      <c r="A267" s="10"/>
      <c r="B267" s="1181">
        <v>5</v>
      </c>
      <c r="C267" s="1157"/>
      <c r="D267" s="1157"/>
      <c r="E267" s="1157"/>
      <c r="F267" s="1184"/>
      <c r="G267" s="1160"/>
      <c r="H267" s="1163"/>
      <c r="I267" s="1166"/>
      <c r="J267" s="275"/>
      <c r="K267" s="130">
        <f>+$K$13</f>
        <v>721015</v>
      </c>
      <c r="L267" s="275"/>
      <c r="M267" s="130">
        <f>+$M$13</f>
        <v>721517</v>
      </c>
      <c r="N267" s="1169"/>
      <c r="O267" s="1169"/>
      <c r="P267" s="1187"/>
      <c r="Q267" s="1175"/>
      <c r="R267" s="1175"/>
      <c r="S267" s="1178">
        <f>IF(COUNTIF(J267:M269,"CUMPLE")&gt;=1,(G267*I267),0)* (IF(N267="PRESENTÓ CERTIFICADO",1,0))* (IF(O267="ACORDE A ITEM 5.2.1 (T.R.)",1,0) )* ( IF(OR(Q267="SIN OBSERVACIÓN", Q267="REQUERIMIENTOS SUBSANADOS"),1,0)) *(IF(OR(R267="NINGUNO", R267="CUMPLEN CON LO SOLICITADO"),1,0))</f>
        <v>0</v>
      </c>
      <c r="T267" s="1194"/>
      <c r="W267" s="40"/>
      <c r="X267" s="40"/>
      <c r="Y267" s="40"/>
      <c r="Z267" s="40"/>
      <c r="AA267" s="40"/>
      <c r="AB267" s="40"/>
      <c r="AC267" s="40"/>
      <c r="AD267" s="8"/>
      <c r="AE267" s="8"/>
      <c r="AF267" s="8"/>
      <c r="AG267" s="8"/>
    </row>
    <row r="268" spans="1:34" s="6" customFormat="1" ht="24.95" hidden="1" customHeight="1">
      <c r="A268" s="10"/>
      <c r="B268" s="1182"/>
      <c r="C268" s="1158"/>
      <c r="D268" s="1158"/>
      <c r="E268" s="1158"/>
      <c r="F268" s="1185"/>
      <c r="G268" s="1161"/>
      <c r="H268" s="1164"/>
      <c r="I268" s="1167"/>
      <c r="J268" s="275"/>
      <c r="K268" s="130">
        <f>+$K$14</f>
        <v>721214</v>
      </c>
      <c r="L268" s="275"/>
      <c r="M268" s="130">
        <f>+$M$14</f>
        <v>921217</v>
      </c>
      <c r="N268" s="1170"/>
      <c r="O268" s="1170"/>
      <c r="P268" s="1188"/>
      <c r="Q268" s="1176"/>
      <c r="R268" s="1176"/>
      <c r="S268" s="1179"/>
      <c r="T268" s="1194"/>
      <c r="W268" s="40"/>
      <c r="X268" s="40"/>
      <c r="Y268" s="40"/>
      <c r="Z268" s="40"/>
      <c r="AA268" s="40"/>
      <c r="AB268" s="40"/>
      <c r="AC268" s="40"/>
    </row>
    <row r="269" spans="1:34" s="6" customFormat="1" ht="24.95" hidden="1" customHeight="1">
      <c r="A269" s="10"/>
      <c r="B269" s="1183"/>
      <c r="C269" s="1159"/>
      <c r="D269" s="1159"/>
      <c r="E269" s="1159"/>
      <c r="F269" s="1186"/>
      <c r="G269" s="1162"/>
      <c r="H269" s="1165"/>
      <c r="I269" s="1168"/>
      <c r="J269" s="275"/>
      <c r="K269" s="130">
        <f>+$K$15</f>
        <v>721515</v>
      </c>
      <c r="L269" s="275"/>
      <c r="M269" s="130"/>
      <c r="N269" s="1171"/>
      <c r="O269" s="1171"/>
      <c r="P269" s="1189"/>
      <c r="Q269" s="1177"/>
      <c r="R269" s="1177"/>
      <c r="S269" s="1180"/>
      <c r="T269" s="1195"/>
      <c r="W269" s="40"/>
      <c r="X269" s="40"/>
      <c r="Y269" s="40"/>
      <c r="Z269" s="40"/>
      <c r="AA269" s="40"/>
      <c r="AB269" s="40"/>
      <c r="AC269" s="40"/>
    </row>
    <row r="270" spans="1:34" s="3" customFormat="1" ht="24.95" hidden="1" customHeight="1">
      <c r="B270" s="1147" t="str">
        <f>IF(S271=" "," ",IF(S271&gt;=$H$6,"CUMPLE CON LA EXPERIENCIA REQUERIDA","NO CUMPLE CON LA EXPERIENCIA REQUERIDA"))</f>
        <v>NO CUMPLE CON LA EXPERIENCIA REQUERIDA</v>
      </c>
      <c r="C270" s="1148"/>
      <c r="D270" s="1148"/>
      <c r="E270" s="1148"/>
      <c r="F270" s="1148"/>
      <c r="G270" s="1148"/>
      <c r="H270" s="1148"/>
      <c r="I270" s="1148"/>
      <c r="J270" s="1148"/>
      <c r="K270" s="1148"/>
      <c r="L270" s="1148"/>
      <c r="M270" s="1148"/>
      <c r="N270" s="1148"/>
      <c r="O270" s="1149"/>
      <c r="P270" s="1153" t="s">
        <v>22</v>
      </c>
      <c r="Q270" s="1154"/>
      <c r="R270" s="373"/>
      <c r="S270" s="7">
        <f>IF(T255="SI",SUM(S255:S269),0)</f>
        <v>0</v>
      </c>
      <c r="T270" s="1155" t="str">
        <f>IF(S271=" "," ",IF(S271&gt;=$H$6,"CUMPLE","NO CUMPLE"))</f>
        <v>NO CUMPLE</v>
      </c>
      <c r="W270" s="40"/>
      <c r="X270" s="40"/>
      <c r="Y270" s="40"/>
      <c r="Z270" s="40"/>
      <c r="AA270" s="40"/>
      <c r="AB270" s="40"/>
      <c r="AC270" s="40"/>
      <c r="AD270" s="6"/>
      <c r="AE270" s="6"/>
      <c r="AF270" s="6"/>
      <c r="AG270" s="6"/>
      <c r="AH270" s="6"/>
    </row>
    <row r="271" spans="1:34" s="6" customFormat="1" ht="24.95" hidden="1" customHeight="1">
      <c r="B271" s="1150"/>
      <c r="C271" s="1151"/>
      <c r="D271" s="1151"/>
      <c r="E271" s="1151"/>
      <c r="F271" s="1151"/>
      <c r="G271" s="1151"/>
      <c r="H271" s="1151"/>
      <c r="I271" s="1151"/>
      <c r="J271" s="1151"/>
      <c r="K271" s="1151"/>
      <c r="L271" s="1151"/>
      <c r="M271" s="1151"/>
      <c r="N271" s="1151"/>
      <c r="O271" s="1152"/>
      <c r="P271" s="1153" t="s">
        <v>24</v>
      </c>
      <c r="Q271" s="1154"/>
      <c r="R271" s="373"/>
      <c r="S271" s="7">
        <f>IFERROR((S270/$P$6)," ")</f>
        <v>0</v>
      </c>
      <c r="T271" s="1156"/>
      <c r="W271" s="40"/>
      <c r="X271" s="40"/>
      <c r="Y271" s="40"/>
      <c r="Z271" s="40"/>
      <c r="AA271" s="40"/>
      <c r="AB271" s="40"/>
      <c r="AC271" s="40"/>
    </row>
    <row r="272" spans="1:34" ht="30" hidden="1" customHeight="1">
      <c r="AA272" s="40"/>
      <c r="AB272" s="40"/>
      <c r="AC272" s="40"/>
      <c r="AD272" s="6"/>
      <c r="AE272" s="6"/>
      <c r="AF272" s="6"/>
      <c r="AG272" s="6"/>
      <c r="AH272" s="3"/>
    </row>
    <row r="273" spans="1:34" ht="30" hidden="1" customHeight="1">
      <c r="AA273" s="40"/>
      <c r="AB273" s="40"/>
      <c r="AC273" s="40"/>
      <c r="AD273" s="6"/>
      <c r="AE273" s="6"/>
      <c r="AF273" s="6"/>
      <c r="AG273" s="6"/>
      <c r="AH273" s="6"/>
    </row>
    <row r="274" spans="1:34" ht="36" hidden="1" customHeight="1">
      <c r="B274" s="96">
        <v>13</v>
      </c>
      <c r="C274" s="1201" t="s">
        <v>76</v>
      </c>
      <c r="D274" s="1202"/>
      <c r="E274" s="1203"/>
      <c r="F274" s="1204" t="str">
        <f>IFERROR(VLOOKUP(B274,LISTA_OFERENTES,2,FALSE)," ")</f>
        <v>O13</v>
      </c>
      <c r="G274" s="1205"/>
      <c r="H274" s="1205"/>
      <c r="I274" s="1205"/>
      <c r="J274" s="1205"/>
      <c r="K274" s="1205"/>
      <c r="L274" s="1205"/>
      <c r="M274" s="1205"/>
      <c r="N274" s="1205"/>
      <c r="O274" s="1206"/>
      <c r="P274" s="1207" t="s">
        <v>101</v>
      </c>
      <c r="Q274" s="1208"/>
      <c r="R274" s="1209"/>
      <c r="S274" s="2">
        <f>5-(INT(COUNTBLANK(C277:C291))-10)</f>
        <v>0</v>
      </c>
      <c r="T274" s="3"/>
      <c r="AA274" s="40"/>
      <c r="AB274" s="40"/>
      <c r="AC274" s="40"/>
      <c r="AD274" s="6"/>
      <c r="AE274" s="6"/>
      <c r="AF274" s="6"/>
      <c r="AG274" s="6"/>
    </row>
    <row r="275" spans="1:34" s="8" customFormat="1" ht="30" hidden="1" customHeight="1">
      <c r="B275" s="1218" t="s">
        <v>45</v>
      </c>
      <c r="C275" s="1210" t="s">
        <v>15</v>
      </c>
      <c r="D275" s="1210" t="s">
        <v>16</v>
      </c>
      <c r="E275" s="1210" t="s">
        <v>17</v>
      </c>
      <c r="F275" s="1210" t="s">
        <v>18</v>
      </c>
      <c r="G275" s="1210" t="s">
        <v>19</v>
      </c>
      <c r="H275" s="1210" t="s">
        <v>20</v>
      </c>
      <c r="I275" s="1210" t="s">
        <v>21</v>
      </c>
      <c r="J275" s="1215" t="s">
        <v>52</v>
      </c>
      <c r="K275" s="1216"/>
      <c r="L275" s="1216"/>
      <c r="M275" s="1217"/>
      <c r="N275" s="1210" t="s">
        <v>77</v>
      </c>
      <c r="O275" s="1210" t="s">
        <v>78</v>
      </c>
      <c r="P275" s="5" t="s">
        <v>79</v>
      </c>
      <c r="Q275" s="5"/>
      <c r="R275" s="1210" t="s">
        <v>80</v>
      </c>
      <c r="S275" s="1210" t="s">
        <v>81</v>
      </c>
      <c r="T275" s="1210" t="str">
        <f>T11</f>
        <v>CUMPLE CON LOS CÓDIGOS DE CLASIFICACIÓN DE LA UNSPCS</v>
      </c>
      <c r="U275" s="9"/>
      <c r="V275" s="9"/>
      <c r="W275" s="40"/>
      <c r="X275" s="40"/>
      <c r="Y275" s="40"/>
      <c r="Z275" s="40"/>
      <c r="AA275" s="40"/>
      <c r="AB275" s="40"/>
      <c r="AC275" s="40"/>
      <c r="AD275" s="6"/>
      <c r="AE275" s="6"/>
      <c r="AF275" s="6"/>
      <c r="AG275" s="6"/>
      <c r="AH275" s="26"/>
    </row>
    <row r="276" spans="1:34" s="8" customFormat="1" ht="105" hidden="1" customHeight="1">
      <c r="B276" s="1219"/>
      <c r="C276" s="1211"/>
      <c r="D276" s="1211"/>
      <c r="E276" s="1211"/>
      <c r="F276" s="1211"/>
      <c r="G276" s="1211"/>
      <c r="H276" s="1211"/>
      <c r="I276" s="1211"/>
      <c r="J276" s="1212" t="s">
        <v>83</v>
      </c>
      <c r="K276" s="1213"/>
      <c r="L276" s="1213"/>
      <c r="M276" s="1214"/>
      <c r="N276" s="1211"/>
      <c r="O276" s="1211"/>
      <c r="P276" s="4" t="s">
        <v>13</v>
      </c>
      <c r="Q276" s="4" t="s">
        <v>82</v>
      </c>
      <c r="R276" s="1211"/>
      <c r="S276" s="1211"/>
      <c r="T276" s="1211"/>
      <c r="U276" s="9"/>
      <c r="V276" s="9"/>
      <c r="W276" s="40"/>
      <c r="X276" s="40"/>
      <c r="Y276" s="40"/>
      <c r="Z276" s="40"/>
      <c r="AA276" s="40"/>
      <c r="AB276" s="40"/>
      <c r="AC276" s="40"/>
      <c r="AD276" s="6"/>
      <c r="AE276" s="6"/>
      <c r="AF276" s="6"/>
      <c r="AG276" s="6"/>
      <c r="AH276" s="26"/>
    </row>
    <row r="277" spans="1:34" s="6" customFormat="1" ht="24.95" hidden="1" customHeight="1">
      <c r="A277" s="10"/>
      <c r="B277" s="1181">
        <v>1</v>
      </c>
      <c r="C277" s="1157"/>
      <c r="D277" s="1157"/>
      <c r="E277" s="1157"/>
      <c r="F277" s="1157"/>
      <c r="G277" s="1160"/>
      <c r="H277" s="1163"/>
      <c r="I277" s="1166"/>
      <c r="J277" s="275"/>
      <c r="K277" s="130">
        <f>+$K$13</f>
        <v>721015</v>
      </c>
      <c r="L277" s="275"/>
      <c r="M277" s="130">
        <f>+$M$13</f>
        <v>721517</v>
      </c>
      <c r="N277" s="1169"/>
      <c r="O277" s="1169"/>
      <c r="P277" s="1187"/>
      <c r="Q277" s="1175"/>
      <c r="R277" s="1175"/>
      <c r="S277" s="1178">
        <f>IF(COUNTIF(J277:M279,"CUMPLE")&gt;=1,(G277*I277),0)* (IF(N277="PRESENTÓ CERTIFICADO",1,0))* (IF(O277="ACORDE A ITEM 5.2.1 (T.R.)",1,0) )* ( IF(OR(Q277="SIN OBSERVACIÓN", Q277="REQUERIMIENTOS SUBSANADOS"),1,0)) *(IF(OR(R277="NINGUNO", R277="CUMPLEN CON LO SOLICITADO"),1,0))</f>
        <v>0</v>
      </c>
      <c r="T277" s="1193"/>
      <c r="W277" s="40"/>
      <c r="X277" s="40"/>
      <c r="Y277" s="40"/>
      <c r="Z277" s="40"/>
      <c r="AA277" s="40"/>
      <c r="AB277" s="40"/>
      <c r="AC277" s="40"/>
      <c r="AH277" s="8"/>
    </row>
    <row r="278" spans="1:34" s="6" customFormat="1" ht="24.95" hidden="1" customHeight="1">
      <c r="A278" s="10"/>
      <c r="B278" s="1182"/>
      <c r="C278" s="1158"/>
      <c r="D278" s="1158"/>
      <c r="E278" s="1158"/>
      <c r="F278" s="1158"/>
      <c r="G278" s="1161"/>
      <c r="H278" s="1164"/>
      <c r="I278" s="1167"/>
      <c r="J278" s="275"/>
      <c r="K278" s="130">
        <f>+$K$14</f>
        <v>721214</v>
      </c>
      <c r="L278" s="275"/>
      <c r="M278" s="130">
        <f>+$M$14</f>
        <v>921217</v>
      </c>
      <c r="N278" s="1170"/>
      <c r="O278" s="1170"/>
      <c r="P278" s="1188"/>
      <c r="Q278" s="1176"/>
      <c r="R278" s="1176"/>
      <c r="S278" s="1179"/>
      <c r="T278" s="1194"/>
      <c r="W278" s="40"/>
      <c r="X278" s="40"/>
      <c r="Y278" s="40"/>
      <c r="Z278" s="40"/>
      <c r="AA278" s="40"/>
      <c r="AB278" s="40"/>
      <c r="AC278" s="40"/>
      <c r="AH278" s="8"/>
    </row>
    <row r="279" spans="1:34" s="6" customFormat="1" ht="42.75" hidden="1" customHeight="1">
      <c r="A279" s="10"/>
      <c r="B279" s="1183"/>
      <c r="C279" s="1159"/>
      <c r="D279" s="1159"/>
      <c r="E279" s="1159"/>
      <c r="F279" s="1159"/>
      <c r="G279" s="1162"/>
      <c r="H279" s="1165"/>
      <c r="I279" s="1168"/>
      <c r="J279" s="275"/>
      <c r="K279" s="130">
        <f>+$K$15</f>
        <v>721515</v>
      </c>
      <c r="L279" s="275"/>
      <c r="M279" s="130"/>
      <c r="N279" s="1171"/>
      <c r="O279" s="1171"/>
      <c r="P279" s="1189"/>
      <c r="Q279" s="1177"/>
      <c r="R279" s="1177"/>
      <c r="S279" s="1180"/>
      <c r="T279" s="1194"/>
      <c r="W279" s="40"/>
      <c r="X279" s="40"/>
      <c r="Y279" s="40"/>
      <c r="Z279" s="40"/>
      <c r="AA279" s="40"/>
      <c r="AB279" s="40"/>
      <c r="AC279" s="40"/>
    </row>
    <row r="280" spans="1:34" s="6" customFormat="1" ht="24.95" hidden="1" customHeight="1">
      <c r="A280" s="10"/>
      <c r="B280" s="1181">
        <v>2</v>
      </c>
      <c r="C280" s="1184"/>
      <c r="D280" s="1184"/>
      <c r="E280" s="1184"/>
      <c r="F280" s="1184"/>
      <c r="G280" s="1196"/>
      <c r="H280" s="1163"/>
      <c r="I280" s="1305"/>
      <c r="J280" s="275"/>
      <c r="K280" s="130">
        <f>+$K$13</f>
        <v>721015</v>
      </c>
      <c r="L280" s="275"/>
      <c r="M280" s="130">
        <f>+$M$13</f>
        <v>721517</v>
      </c>
      <c r="N280" s="1169"/>
      <c r="O280" s="1169"/>
      <c r="P280" s="1187"/>
      <c r="Q280" s="1175"/>
      <c r="R280" s="1175"/>
      <c r="S280" s="1178">
        <f>IF(COUNTIF(J280:M282,"CUMPLE")&gt;=1,(G280*I280),0)* (IF(N280="PRESENTÓ CERTIFICADO",1,0))* (IF(O280="ACORDE A ITEM 5.2.1 (T.R.)",1,0) )* ( IF(OR(Q280="SIN OBSERVACIÓN", Q280="REQUERIMIENTOS SUBSANADOS"),1,0)) *(IF(OR(R280="NINGUNO", R280="CUMPLEN CON LO SOLICITADO"),1,0))</f>
        <v>0</v>
      </c>
      <c r="T280" s="1194"/>
      <c r="W280" s="40"/>
      <c r="X280" s="40"/>
      <c r="Y280" s="40"/>
      <c r="Z280" s="40"/>
      <c r="AA280" s="40"/>
      <c r="AB280" s="40"/>
      <c r="AC280" s="40"/>
    </row>
    <row r="281" spans="1:34" s="6" customFormat="1" ht="24.95" hidden="1" customHeight="1">
      <c r="A281" s="10"/>
      <c r="B281" s="1182"/>
      <c r="C281" s="1185"/>
      <c r="D281" s="1185"/>
      <c r="E281" s="1185"/>
      <c r="F281" s="1185"/>
      <c r="G281" s="1197"/>
      <c r="H281" s="1164"/>
      <c r="I281" s="1306"/>
      <c r="J281" s="275"/>
      <c r="K281" s="130">
        <f>+$K$14</f>
        <v>721214</v>
      </c>
      <c r="L281" s="275"/>
      <c r="M281" s="130">
        <f>+$M$14</f>
        <v>921217</v>
      </c>
      <c r="N281" s="1170"/>
      <c r="O281" s="1170"/>
      <c r="P281" s="1188"/>
      <c r="Q281" s="1176"/>
      <c r="R281" s="1176"/>
      <c r="S281" s="1179"/>
      <c r="T281" s="1194"/>
      <c r="W281" s="40"/>
      <c r="X281" s="40"/>
      <c r="Y281" s="40"/>
      <c r="Z281" s="40"/>
      <c r="AA281" s="40"/>
      <c r="AB281" s="40"/>
      <c r="AC281" s="40"/>
    </row>
    <row r="282" spans="1:34" s="6" customFormat="1" ht="51.75" hidden="1" customHeight="1">
      <c r="A282" s="10"/>
      <c r="B282" s="1183"/>
      <c r="C282" s="1186"/>
      <c r="D282" s="1186"/>
      <c r="E282" s="1186"/>
      <c r="F282" s="1186"/>
      <c r="G282" s="1198"/>
      <c r="H282" s="1165"/>
      <c r="I282" s="1307"/>
      <c r="J282" s="275"/>
      <c r="K282" s="130">
        <f>+$K$15</f>
        <v>721515</v>
      </c>
      <c r="L282" s="275"/>
      <c r="M282" s="130"/>
      <c r="N282" s="1171"/>
      <c r="O282" s="1171"/>
      <c r="P282" s="1189"/>
      <c r="Q282" s="1177"/>
      <c r="R282" s="1177"/>
      <c r="S282" s="1180"/>
      <c r="T282" s="1194"/>
      <c r="W282" s="40"/>
      <c r="X282" s="40"/>
      <c r="Y282" s="40"/>
      <c r="Z282" s="40"/>
    </row>
    <row r="283" spans="1:34" s="6" customFormat="1" ht="24.95" hidden="1" customHeight="1">
      <c r="A283" s="10"/>
      <c r="B283" s="1181">
        <v>3</v>
      </c>
      <c r="C283" s="1157"/>
      <c r="D283" s="1157"/>
      <c r="E283" s="1157"/>
      <c r="F283" s="1184"/>
      <c r="G283" s="1160"/>
      <c r="H283" s="1163"/>
      <c r="I283" s="1166"/>
      <c r="J283" s="275"/>
      <c r="K283" s="130">
        <f>+$K$13</f>
        <v>721015</v>
      </c>
      <c r="L283" s="275"/>
      <c r="M283" s="130">
        <f>+$M$13</f>
        <v>721517</v>
      </c>
      <c r="N283" s="1169"/>
      <c r="O283" s="1169"/>
      <c r="P283" s="1187"/>
      <c r="Q283" s="1175"/>
      <c r="R283" s="1175"/>
      <c r="S283" s="1178">
        <f>IF(COUNTIF(J283:M285,"CUMPLE")&gt;=1,(G283*I283),0)* (IF(N283="PRESENTÓ CERTIFICADO",1,0))* (IF(O283="ACORDE A ITEM 5.2.1 (T.R.)",1,0) )* ( IF(OR(Q283="SIN OBSERVACIÓN", Q283="REQUERIMIENTOS SUBSANADOS"),1,0)) *(IF(OR(R283="NINGUNO", R283="CUMPLEN CON LO SOLICITADO"),1,0))</f>
        <v>0</v>
      </c>
      <c r="T283" s="1194"/>
      <c r="W283" s="40"/>
      <c r="X283" s="40"/>
      <c r="Y283" s="40"/>
      <c r="Z283" s="40"/>
      <c r="AA283" s="3"/>
      <c r="AB283" s="3"/>
      <c r="AC283" s="3"/>
      <c r="AD283" s="3"/>
      <c r="AE283" s="3"/>
      <c r="AF283" s="3"/>
      <c r="AG283" s="3"/>
    </row>
    <row r="284" spans="1:34" s="6" customFormat="1" ht="24.95" hidden="1" customHeight="1">
      <c r="A284" s="10"/>
      <c r="B284" s="1182"/>
      <c r="C284" s="1158"/>
      <c r="D284" s="1158"/>
      <c r="E284" s="1158"/>
      <c r="F284" s="1185"/>
      <c r="G284" s="1161"/>
      <c r="H284" s="1164"/>
      <c r="I284" s="1167"/>
      <c r="J284" s="275"/>
      <c r="K284" s="130">
        <f>+$K$14</f>
        <v>721214</v>
      </c>
      <c r="L284" s="275"/>
      <c r="M284" s="130">
        <f>+$M$14</f>
        <v>921217</v>
      </c>
      <c r="N284" s="1170"/>
      <c r="O284" s="1170"/>
      <c r="P284" s="1188"/>
      <c r="Q284" s="1176"/>
      <c r="R284" s="1176"/>
      <c r="S284" s="1179"/>
      <c r="T284" s="1194"/>
      <c r="W284" s="40"/>
      <c r="X284" s="40"/>
      <c r="Y284" s="40"/>
      <c r="Z284" s="40"/>
    </row>
    <row r="285" spans="1:34" s="6" customFormat="1" ht="24.95" hidden="1" customHeight="1">
      <c r="A285" s="10"/>
      <c r="B285" s="1183"/>
      <c r="C285" s="1159"/>
      <c r="D285" s="1159"/>
      <c r="E285" s="1159"/>
      <c r="F285" s="1186"/>
      <c r="G285" s="1162"/>
      <c r="H285" s="1165"/>
      <c r="I285" s="1168"/>
      <c r="J285" s="275"/>
      <c r="K285" s="130">
        <f>+$K$15</f>
        <v>721515</v>
      </c>
      <c r="L285" s="275"/>
      <c r="M285" s="130"/>
      <c r="N285" s="1171"/>
      <c r="O285" s="1171"/>
      <c r="P285" s="1189"/>
      <c r="Q285" s="1177"/>
      <c r="R285" s="1177"/>
      <c r="S285" s="1180"/>
      <c r="T285" s="1194"/>
      <c r="W285" s="40"/>
      <c r="X285" s="40"/>
      <c r="Y285" s="40"/>
      <c r="Z285" s="40"/>
      <c r="AA285" s="26"/>
      <c r="AB285" s="26"/>
      <c r="AC285" s="26"/>
      <c r="AD285" s="26"/>
      <c r="AE285" s="26"/>
      <c r="AF285" s="26"/>
      <c r="AG285" s="26"/>
    </row>
    <row r="286" spans="1:34" s="6" customFormat="1" ht="24.95" hidden="1" customHeight="1">
      <c r="A286" s="10"/>
      <c r="B286" s="1181">
        <v>4</v>
      </c>
      <c r="C286" s="1184"/>
      <c r="D286" s="1184"/>
      <c r="E286" s="1184"/>
      <c r="F286" s="1184"/>
      <c r="G286" s="1196"/>
      <c r="H286" s="1163"/>
      <c r="I286" s="1305"/>
      <c r="J286" s="275"/>
      <c r="K286" s="130">
        <f>+$K$13</f>
        <v>721015</v>
      </c>
      <c r="L286" s="275"/>
      <c r="M286" s="130">
        <f>+$M$13</f>
        <v>721517</v>
      </c>
      <c r="N286" s="1169"/>
      <c r="O286" s="1169"/>
      <c r="P286" s="1172"/>
      <c r="Q286" s="1190"/>
      <c r="R286" s="1190"/>
      <c r="S286" s="1178">
        <f>IF(COUNTIF(J286:M288,"CUMPLE")&gt;=1,(G286*I286),0)* (IF(N286="PRESENTÓ CERTIFICADO",1,0))* (IF(O286="ACORDE A ITEM 5.2.1 (T.R.)",1,0) )* ( IF(OR(Q286="SIN OBSERVACIÓN", Q286="REQUERIMIENTOS SUBSANADOS"),1,0)) *(IF(OR(R286="NINGUNO", R286="CUMPLEN CON LO SOLICITADO"),1,0))</f>
        <v>0</v>
      </c>
      <c r="T286" s="1194"/>
      <c r="W286" s="40"/>
      <c r="X286" s="40"/>
      <c r="Y286" s="40"/>
      <c r="Z286" s="40"/>
      <c r="AA286" s="26"/>
      <c r="AB286" s="26"/>
      <c r="AC286" s="26"/>
      <c r="AD286" s="26"/>
      <c r="AE286" s="26"/>
      <c r="AF286" s="26"/>
      <c r="AG286" s="26"/>
    </row>
    <row r="287" spans="1:34" s="6" customFormat="1" ht="24.95" hidden="1" customHeight="1">
      <c r="A287" s="10"/>
      <c r="B287" s="1182"/>
      <c r="C287" s="1185"/>
      <c r="D287" s="1185"/>
      <c r="E287" s="1185"/>
      <c r="F287" s="1185"/>
      <c r="G287" s="1197"/>
      <c r="H287" s="1164"/>
      <c r="I287" s="1306"/>
      <c r="J287" s="275"/>
      <c r="K287" s="130">
        <f>+$K$14</f>
        <v>721214</v>
      </c>
      <c r="L287" s="275"/>
      <c r="M287" s="130">
        <f>+$M$14</f>
        <v>921217</v>
      </c>
      <c r="N287" s="1170"/>
      <c r="O287" s="1170"/>
      <c r="P287" s="1173"/>
      <c r="Q287" s="1191"/>
      <c r="R287" s="1191"/>
      <c r="S287" s="1179"/>
      <c r="T287" s="1194"/>
      <c r="W287" s="40"/>
      <c r="X287" s="40"/>
      <c r="Y287" s="40"/>
      <c r="Z287" s="40"/>
      <c r="AA287" s="26"/>
      <c r="AB287" s="26"/>
      <c r="AC287" s="26"/>
      <c r="AD287" s="26"/>
      <c r="AE287" s="26"/>
      <c r="AF287" s="26"/>
      <c r="AG287" s="26"/>
    </row>
    <row r="288" spans="1:34" s="6" customFormat="1" ht="24.95" hidden="1" customHeight="1">
      <c r="A288" s="10"/>
      <c r="B288" s="1183"/>
      <c r="C288" s="1186"/>
      <c r="D288" s="1186"/>
      <c r="E288" s="1186"/>
      <c r="F288" s="1186"/>
      <c r="G288" s="1198"/>
      <c r="H288" s="1165"/>
      <c r="I288" s="1307"/>
      <c r="J288" s="275"/>
      <c r="K288" s="130">
        <f>+$K$15</f>
        <v>721515</v>
      </c>
      <c r="L288" s="275"/>
      <c r="M288" s="130"/>
      <c r="N288" s="1171"/>
      <c r="O288" s="1171"/>
      <c r="P288" s="1174"/>
      <c r="Q288" s="1192"/>
      <c r="R288" s="1192"/>
      <c r="S288" s="1180"/>
      <c r="T288" s="1194"/>
      <c r="W288" s="40"/>
      <c r="X288" s="40"/>
      <c r="Y288" s="40"/>
      <c r="Z288" s="40"/>
      <c r="AA288" s="40"/>
      <c r="AB288" s="40"/>
      <c r="AC288" s="40"/>
      <c r="AD288" s="8"/>
      <c r="AE288" s="8"/>
      <c r="AF288" s="8"/>
      <c r="AG288" s="8"/>
    </row>
    <row r="289" spans="1:34" s="6" customFormat="1" ht="24.95" hidden="1" customHeight="1">
      <c r="A289" s="10"/>
      <c r="B289" s="1181">
        <v>5</v>
      </c>
      <c r="C289" s="1157"/>
      <c r="D289" s="1157"/>
      <c r="E289" s="1157"/>
      <c r="F289" s="1157"/>
      <c r="G289" s="1160"/>
      <c r="H289" s="1163"/>
      <c r="I289" s="1166"/>
      <c r="J289" s="275"/>
      <c r="K289" s="130">
        <f>+$K$13</f>
        <v>721015</v>
      </c>
      <c r="L289" s="275"/>
      <c r="M289" s="130">
        <f>+$M$13</f>
        <v>721517</v>
      </c>
      <c r="N289" s="1169"/>
      <c r="O289" s="1169"/>
      <c r="P289" s="1187"/>
      <c r="Q289" s="1175"/>
      <c r="R289" s="1175"/>
      <c r="S289" s="1178">
        <f>IF(COUNTIF(J289:M291,"CUMPLE")&gt;=1,(G289*I289),0)* (IF(N289="PRESENTÓ CERTIFICADO",1,0))* (IF(O289="ACORDE A ITEM 5.2.1 (T.R.)",1,0) )* ( IF(OR(Q289="SIN OBSERVACIÓN", Q289="REQUERIMIENTOS SUBSANADOS"),1,0)) *(IF(OR(R289="NINGUNO", R289="CUMPLEN CON LO SOLICITADO"),1,0))</f>
        <v>0</v>
      </c>
      <c r="T289" s="1194"/>
      <c r="W289" s="40"/>
      <c r="X289" s="40"/>
      <c r="Y289" s="40"/>
      <c r="Z289" s="40"/>
      <c r="AA289" s="40"/>
      <c r="AB289" s="40"/>
      <c r="AC289" s="40"/>
      <c r="AD289" s="8"/>
      <c r="AE289" s="8"/>
      <c r="AF289" s="8"/>
      <c r="AG289" s="8"/>
    </row>
    <row r="290" spans="1:34" s="6" customFormat="1" ht="24.95" hidden="1" customHeight="1">
      <c r="A290" s="10"/>
      <c r="B290" s="1182"/>
      <c r="C290" s="1158"/>
      <c r="D290" s="1158"/>
      <c r="E290" s="1158"/>
      <c r="F290" s="1158"/>
      <c r="G290" s="1161"/>
      <c r="H290" s="1164"/>
      <c r="I290" s="1167"/>
      <c r="J290" s="275"/>
      <c r="K290" s="130">
        <f>+$K$14</f>
        <v>721214</v>
      </c>
      <c r="L290" s="275"/>
      <c r="M290" s="130">
        <f>+$M$14</f>
        <v>921217</v>
      </c>
      <c r="N290" s="1170"/>
      <c r="O290" s="1170"/>
      <c r="P290" s="1188"/>
      <c r="Q290" s="1176"/>
      <c r="R290" s="1176"/>
      <c r="S290" s="1179"/>
      <c r="T290" s="1194"/>
      <c r="W290" s="40"/>
      <c r="X290" s="40"/>
      <c r="Y290" s="40"/>
      <c r="Z290" s="40"/>
      <c r="AA290" s="40"/>
      <c r="AB290" s="40"/>
      <c r="AC290" s="40"/>
    </row>
    <row r="291" spans="1:34" s="6" customFormat="1" ht="24.95" hidden="1" customHeight="1">
      <c r="A291" s="10"/>
      <c r="B291" s="1183"/>
      <c r="C291" s="1159"/>
      <c r="D291" s="1159"/>
      <c r="E291" s="1159"/>
      <c r="F291" s="1159"/>
      <c r="G291" s="1162"/>
      <c r="H291" s="1165"/>
      <c r="I291" s="1168"/>
      <c r="J291" s="275"/>
      <c r="K291" s="130">
        <f>+$K$15</f>
        <v>721515</v>
      </c>
      <c r="L291" s="275"/>
      <c r="M291" s="130"/>
      <c r="N291" s="1171"/>
      <c r="O291" s="1171"/>
      <c r="P291" s="1189"/>
      <c r="Q291" s="1177"/>
      <c r="R291" s="1177"/>
      <c r="S291" s="1180"/>
      <c r="T291" s="1195"/>
      <c r="W291" s="40"/>
      <c r="X291" s="40"/>
      <c r="Y291" s="40"/>
      <c r="Z291" s="40"/>
      <c r="AA291" s="40"/>
      <c r="AB291" s="40"/>
      <c r="AC291" s="40"/>
    </row>
    <row r="292" spans="1:34" s="3" customFormat="1" ht="24.95" hidden="1" customHeight="1">
      <c r="B292" s="1147" t="str">
        <f>IF(S293=" "," ",IF(S293&gt;=$H$6,"CUMPLE CON LA EXPERIENCIA REQUERIDA","NO CUMPLE CON LA EXPERIENCIA REQUERIDA"))</f>
        <v>NO CUMPLE CON LA EXPERIENCIA REQUERIDA</v>
      </c>
      <c r="C292" s="1148"/>
      <c r="D292" s="1148"/>
      <c r="E292" s="1148"/>
      <c r="F292" s="1148"/>
      <c r="G292" s="1148"/>
      <c r="H292" s="1148"/>
      <c r="I292" s="1148"/>
      <c r="J292" s="1148"/>
      <c r="K292" s="1148"/>
      <c r="L292" s="1148"/>
      <c r="M292" s="1148"/>
      <c r="N292" s="1148"/>
      <c r="O292" s="1149"/>
      <c r="P292" s="1153" t="s">
        <v>22</v>
      </c>
      <c r="Q292" s="1154"/>
      <c r="R292" s="373"/>
      <c r="S292" s="7">
        <f>IF(T277="SI",SUM(S277:S291),0)</f>
        <v>0</v>
      </c>
      <c r="T292" s="1155" t="str">
        <f>IF(S293=" "," ",IF(S293&gt;=$H$6,"CUMPLE","NO CUMPLE"))</f>
        <v>NO CUMPLE</v>
      </c>
      <c r="W292" s="40"/>
      <c r="X292" s="40"/>
      <c r="Y292" s="40"/>
      <c r="Z292" s="40"/>
      <c r="AA292" s="40"/>
      <c r="AB292" s="40"/>
      <c r="AC292" s="40"/>
      <c r="AD292" s="6"/>
      <c r="AE292" s="6"/>
      <c r="AF292" s="6"/>
      <c r="AG292" s="6"/>
      <c r="AH292" s="6"/>
    </row>
    <row r="293" spans="1:34" s="6" customFormat="1" ht="24.95" hidden="1" customHeight="1">
      <c r="B293" s="1150"/>
      <c r="C293" s="1151"/>
      <c r="D293" s="1151"/>
      <c r="E293" s="1151"/>
      <c r="F293" s="1151"/>
      <c r="G293" s="1151"/>
      <c r="H293" s="1151"/>
      <c r="I293" s="1151"/>
      <c r="J293" s="1151"/>
      <c r="K293" s="1151"/>
      <c r="L293" s="1151"/>
      <c r="M293" s="1151"/>
      <c r="N293" s="1151"/>
      <c r="O293" s="1152"/>
      <c r="P293" s="1153" t="s">
        <v>24</v>
      </c>
      <c r="Q293" s="1154"/>
      <c r="R293" s="373"/>
      <c r="S293" s="75">
        <f>IFERROR((S292/$P$6)," ")</f>
        <v>0</v>
      </c>
      <c r="T293" s="1156"/>
      <c r="W293" s="40"/>
      <c r="X293" s="40"/>
      <c r="Y293" s="40"/>
      <c r="Z293" s="40"/>
      <c r="AA293" s="40"/>
      <c r="AB293" s="40"/>
      <c r="AC293" s="40"/>
    </row>
    <row r="294" spans="1:34" ht="30" hidden="1" customHeight="1">
      <c r="AA294" s="40"/>
      <c r="AB294" s="40"/>
      <c r="AC294" s="40"/>
      <c r="AD294" s="6"/>
      <c r="AE294" s="6"/>
      <c r="AF294" s="6"/>
      <c r="AG294" s="6"/>
      <c r="AH294" s="3"/>
    </row>
    <row r="295" spans="1:34" ht="30" hidden="1" customHeight="1">
      <c r="AA295" s="40"/>
      <c r="AB295" s="40"/>
      <c r="AC295" s="40"/>
      <c r="AD295" s="6"/>
      <c r="AE295" s="6"/>
      <c r="AF295" s="6"/>
      <c r="AG295" s="6"/>
      <c r="AH295" s="6"/>
    </row>
    <row r="296" spans="1:34" ht="36" hidden="1" customHeight="1">
      <c r="B296" s="96">
        <v>14</v>
      </c>
      <c r="C296" s="1201" t="s">
        <v>76</v>
      </c>
      <c r="D296" s="1202"/>
      <c r="E296" s="1203"/>
      <c r="F296" s="1204" t="str">
        <f>IFERROR(VLOOKUP(B296,LISTA_OFERENTES,2,FALSE)," ")</f>
        <v>O14</v>
      </c>
      <c r="G296" s="1205"/>
      <c r="H296" s="1205"/>
      <c r="I296" s="1205"/>
      <c r="J296" s="1205"/>
      <c r="K296" s="1205"/>
      <c r="L296" s="1205"/>
      <c r="M296" s="1205"/>
      <c r="N296" s="1205"/>
      <c r="O296" s="1206"/>
      <c r="P296" s="1207" t="s">
        <v>101</v>
      </c>
      <c r="Q296" s="1208"/>
      <c r="R296" s="1209"/>
      <c r="S296" s="2">
        <f>5-(INT(COUNTBLANK(C299:C313))-10)</f>
        <v>0</v>
      </c>
      <c r="T296" s="3"/>
      <c r="AA296" s="40"/>
      <c r="AB296" s="40"/>
      <c r="AC296" s="40"/>
      <c r="AD296" s="6"/>
      <c r="AE296" s="6"/>
      <c r="AF296" s="6"/>
      <c r="AG296" s="6"/>
    </row>
    <row r="297" spans="1:34" s="8" customFormat="1" ht="30" hidden="1" customHeight="1">
      <c r="B297" s="1218" t="s">
        <v>45</v>
      </c>
      <c r="C297" s="1210" t="s">
        <v>15</v>
      </c>
      <c r="D297" s="1210" t="s">
        <v>16</v>
      </c>
      <c r="E297" s="1210" t="s">
        <v>17</v>
      </c>
      <c r="F297" s="1210" t="s">
        <v>18</v>
      </c>
      <c r="G297" s="1210" t="s">
        <v>19</v>
      </c>
      <c r="H297" s="1210" t="s">
        <v>20</v>
      </c>
      <c r="I297" s="1210" t="s">
        <v>21</v>
      </c>
      <c r="J297" s="1215" t="s">
        <v>52</v>
      </c>
      <c r="K297" s="1216"/>
      <c r="L297" s="1216"/>
      <c r="M297" s="1217"/>
      <c r="N297" s="1210" t="s">
        <v>77</v>
      </c>
      <c r="O297" s="1210" t="s">
        <v>78</v>
      </c>
      <c r="P297" s="5" t="s">
        <v>79</v>
      </c>
      <c r="Q297" s="5"/>
      <c r="R297" s="1210" t="s">
        <v>80</v>
      </c>
      <c r="S297" s="1210" t="s">
        <v>81</v>
      </c>
      <c r="T297" s="1210" t="str">
        <f>T11</f>
        <v>CUMPLE CON LOS CÓDIGOS DE CLASIFICACIÓN DE LA UNSPCS</v>
      </c>
      <c r="U297" s="9"/>
      <c r="V297" s="9"/>
      <c r="W297" s="40"/>
      <c r="X297" s="40"/>
      <c r="Y297" s="40"/>
      <c r="Z297" s="40"/>
      <c r="AA297" s="40"/>
      <c r="AB297" s="40"/>
      <c r="AC297" s="40"/>
      <c r="AD297" s="6"/>
      <c r="AE297" s="6"/>
      <c r="AF297" s="6"/>
      <c r="AG297" s="6"/>
      <c r="AH297" s="26"/>
    </row>
    <row r="298" spans="1:34" s="8" customFormat="1" ht="103.5" hidden="1" customHeight="1">
      <c r="B298" s="1219"/>
      <c r="C298" s="1211"/>
      <c r="D298" s="1211"/>
      <c r="E298" s="1211"/>
      <c r="F298" s="1211"/>
      <c r="G298" s="1211"/>
      <c r="H298" s="1211"/>
      <c r="I298" s="1211"/>
      <c r="J298" s="1212" t="s">
        <v>83</v>
      </c>
      <c r="K298" s="1213"/>
      <c r="L298" s="1213"/>
      <c r="M298" s="1214"/>
      <c r="N298" s="1211"/>
      <c r="O298" s="1211"/>
      <c r="P298" s="4" t="s">
        <v>13</v>
      </c>
      <c r="Q298" s="4" t="s">
        <v>82</v>
      </c>
      <c r="R298" s="1211"/>
      <c r="S298" s="1211"/>
      <c r="T298" s="1211"/>
      <c r="U298" s="9"/>
      <c r="V298" s="9"/>
      <c r="W298" s="40"/>
      <c r="X298" s="40"/>
      <c r="Y298" s="40"/>
      <c r="Z298" s="40"/>
      <c r="AA298" s="40"/>
      <c r="AB298" s="40"/>
      <c r="AC298" s="40"/>
      <c r="AD298" s="6"/>
      <c r="AE298" s="6"/>
      <c r="AF298" s="6"/>
      <c r="AG298" s="6"/>
      <c r="AH298" s="26"/>
    </row>
    <row r="299" spans="1:34" s="6" customFormat="1" ht="24.95" hidden="1" customHeight="1">
      <c r="A299" s="10"/>
      <c r="B299" s="1181">
        <v>1</v>
      </c>
      <c r="C299" s="1157"/>
      <c r="D299" s="1157"/>
      <c r="E299" s="1157"/>
      <c r="F299" s="1157"/>
      <c r="G299" s="1160"/>
      <c r="H299" s="1163"/>
      <c r="I299" s="1166"/>
      <c r="J299" s="275"/>
      <c r="K299" s="130">
        <f>+$K$13</f>
        <v>721015</v>
      </c>
      <c r="L299" s="275"/>
      <c r="M299" s="130">
        <f>+$M$13</f>
        <v>721517</v>
      </c>
      <c r="N299" s="1169"/>
      <c r="O299" s="1169"/>
      <c r="P299" s="1187"/>
      <c r="Q299" s="1175"/>
      <c r="R299" s="1175"/>
      <c r="S299" s="1178">
        <f>IF(COUNTIF(J299:M301,"CUMPLE")&gt;=1,(G299*I299),0)* (IF(N299="PRESENTÓ CERTIFICADO",1,0))* (IF(O299="ACORDE A ITEM 5.2.1 (T.R.)",1,0) )* ( IF(OR(Q299="SIN OBSERVACIÓN", Q299="REQUERIMIENTOS SUBSANADOS"),1,0)) *(IF(OR(R299="NINGUNO", R299="CUMPLEN CON LO SOLICITADO"),1,0))</f>
        <v>0</v>
      </c>
      <c r="T299" s="1193"/>
      <c r="W299" s="40"/>
      <c r="X299" s="40"/>
      <c r="Y299" s="40"/>
      <c r="Z299" s="40"/>
      <c r="AA299" s="40"/>
      <c r="AB299" s="40"/>
      <c r="AC299" s="40"/>
      <c r="AH299" s="8"/>
    </row>
    <row r="300" spans="1:34" s="6" customFormat="1" ht="24.95" hidden="1" customHeight="1">
      <c r="A300" s="10"/>
      <c r="B300" s="1182"/>
      <c r="C300" s="1158"/>
      <c r="D300" s="1158"/>
      <c r="E300" s="1158"/>
      <c r="F300" s="1158"/>
      <c r="G300" s="1161"/>
      <c r="H300" s="1164"/>
      <c r="I300" s="1167"/>
      <c r="J300" s="275"/>
      <c r="K300" s="130">
        <f>+$K$14</f>
        <v>721214</v>
      </c>
      <c r="L300" s="275"/>
      <c r="M300" s="130">
        <f>+$M$14</f>
        <v>921217</v>
      </c>
      <c r="N300" s="1170"/>
      <c r="O300" s="1170"/>
      <c r="P300" s="1188"/>
      <c r="Q300" s="1176"/>
      <c r="R300" s="1176"/>
      <c r="S300" s="1179"/>
      <c r="T300" s="1194"/>
      <c r="W300" s="40"/>
      <c r="X300" s="40"/>
      <c r="Y300" s="40"/>
      <c r="Z300" s="40"/>
      <c r="AA300" s="40"/>
      <c r="AB300" s="40"/>
      <c r="AC300" s="40"/>
      <c r="AH300" s="8"/>
    </row>
    <row r="301" spans="1:34" s="6" customFormat="1" ht="24.95" hidden="1" customHeight="1">
      <c r="A301" s="10"/>
      <c r="B301" s="1183"/>
      <c r="C301" s="1159"/>
      <c r="D301" s="1159"/>
      <c r="E301" s="1159"/>
      <c r="F301" s="1159"/>
      <c r="G301" s="1162"/>
      <c r="H301" s="1165"/>
      <c r="I301" s="1168"/>
      <c r="J301" s="275"/>
      <c r="K301" s="130">
        <f>+$K$15</f>
        <v>721515</v>
      </c>
      <c r="L301" s="275"/>
      <c r="M301" s="130"/>
      <c r="N301" s="1171"/>
      <c r="O301" s="1171"/>
      <c r="P301" s="1189"/>
      <c r="Q301" s="1177"/>
      <c r="R301" s="1177"/>
      <c r="S301" s="1180"/>
      <c r="T301" s="1194"/>
      <c r="W301" s="40"/>
      <c r="X301" s="40"/>
      <c r="Y301" s="40"/>
      <c r="Z301" s="40"/>
      <c r="AA301" s="40"/>
      <c r="AB301" s="40"/>
      <c r="AC301" s="40"/>
    </row>
    <row r="302" spans="1:34" s="6" customFormat="1" ht="24.95" hidden="1" customHeight="1">
      <c r="A302" s="10"/>
      <c r="B302" s="1181">
        <v>2</v>
      </c>
      <c r="C302" s="1184"/>
      <c r="D302" s="1184"/>
      <c r="E302" s="1184"/>
      <c r="F302" s="1184"/>
      <c r="G302" s="1196"/>
      <c r="H302" s="1163"/>
      <c r="I302" s="1166"/>
      <c r="J302" s="275"/>
      <c r="K302" s="130">
        <f>+$K$13</f>
        <v>721015</v>
      </c>
      <c r="L302" s="275"/>
      <c r="M302" s="130">
        <f>+$M$13</f>
        <v>721517</v>
      </c>
      <c r="N302" s="1169"/>
      <c r="O302" s="1169"/>
      <c r="P302" s="1187"/>
      <c r="Q302" s="1175"/>
      <c r="R302" s="1175"/>
      <c r="S302" s="1178">
        <f>IF(COUNTIF(J302:M304,"CUMPLE")&gt;=1,(G302*I302),0)* (IF(N302="PRESENTÓ CERTIFICADO",1,0))* (IF(O302="ACORDE A ITEM 5.2.1 (T.R.)",1,0) )* ( IF(OR(Q302="SIN OBSERVACIÓN", Q302="REQUERIMIENTOS SUBSANADOS"),1,0)) *(IF(OR(R302="NINGUNO", R302="CUMPLEN CON LO SOLICITADO"),1,0))</f>
        <v>0</v>
      </c>
      <c r="T302" s="1194"/>
      <c r="W302" s="40"/>
      <c r="X302" s="40"/>
      <c r="Y302" s="40"/>
      <c r="Z302" s="40"/>
      <c r="AA302" s="40"/>
      <c r="AB302" s="40"/>
      <c r="AC302" s="40"/>
    </row>
    <row r="303" spans="1:34" s="6" customFormat="1" ht="24.95" hidden="1" customHeight="1">
      <c r="A303" s="10"/>
      <c r="B303" s="1182"/>
      <c r="C303" s="1185"/>
      <c r="D303" s="1185"/>
      <c r="E303" s="1185"/>
      <c r="F303" s="1185"/>
      <c r="G303" s="1197"/>
      <c r="H303" s="1164"/>
      <c r="I303" s="1167"/>
      <c r="J303" s="275"/>
      <c r="K303" s="130">
        <f>+$K$14</f>
        <v>721214</v>
      </c>
      <c r="L303" s="275"/>
      <c r="M303" s="130">
        <f>+$M$14</f>
        <v>921217</v>
      </c>
      <c r="N303" s="1170"/>
      <c r="O303" s="1170"/>
      <c r="P303" s="1188"/>
      <c r="Q303" s="1176"/>
      <c r="R303" s="1176"/>
      <c r="S303" s="1179"/>
      <c r="T303" s="1194"/>
      <c r="W303" s="40"/>
      <c r="X303" s="40"/>
      <c r="Y303" s="40"/>
      <c r="Z303" s="40"/>
      <c r="AA303" s="40"/>
      <c r="AB303" s="40"/>
      <c r="AC303" s="40"/>
    </row>
    <row r="304" spans="1:34" s="6" customFormat="1" ht="24.95" hidden="1" customHeight="1">
      <c r="A304" s="10"/>
      <c r="B304" s="1183"/>
      <c r="C304" s="1186"/>
      <c r="D304" s="1186"/>
      <c r="E304" s="1186"/>
      <c r="F304" s="1186"/>
      <c r="G304" s="1198"/>
      <c r="H304" s="1165"/>
      <c r="I304" s="1168"/>
      <c r="J304" s="275"/>
      <c r="K304" s="130">
        <f>+$K$15</f>
        <v>721515</v>
      </c>
      <c r="L304" s="275"/>
      <c r="M304" s="130"/>
      <c r="N304" s="1171"/>
      <c r="O304" s="1171"/>
      <c r="P304" s="1189"/>
      <c r="Q304" s="1177"/>
      <c r="R304" s="1177"/>
      <c r="S304" s="1180"/>
      <c r="T304" s="1194"/>
      <c r="W304" s="40"/>
      <c r="X304" s="40"/>
      <c r="Y304" s="40"/>
      <c r="Z304" s="40"/>
    </row>
    <row r="305" spans="1:34" s="6" customFormat="1" ht="24.95" hidden="1" customHeight="1">
      <c r="A305" s="10"/>
      <c r="B305" s="1181">
        <v>3</v>
      </c>
      <c r="C305" s="1157"/>
      <c r="D305" s="1157"/>
      <c r="E305" s="1157"/>
      <c r="F305" s="1157"/>
      <c r="G305" s="1160"/>
      <c r="H305" s="1163"/>
      <c r="I305" s="1166"/>
      <c r="J305" s="275"/>
      <c r="K305" s="130">
        <f>+$K$13</f>
        <v>721015</v>
      </c>
      <c r="L305" s="275"/>
      <c r="M305" s="130">
        <f>+$M$13</f>
        <v>721517</v>
      </c>
      <c r="N305" s="1169"/>
      <c r="O305" s="1169"/>
      <c r="P305" s="1187"/>
      <c r="Q305" s="1175"/>
      <c r="R305" s="1175"/>
      <c r="S305" s="1178">
        <f>IF(COUNTIF(J305:M307,"CUMPLE")&gt;=1,(G305*I305),0)* (IF(N305="PRESENTÓ CERTIFICADO",1,0))* (IF(O305="ACORDE A ITEM 5.2.1 (T.R.)",1,0) )* ( IF(OR(Q305="SIN OBSERVACIÓN", Q305="REQUERIMIENTOS SUBSANADOS"),1,0)) *(IF(OR(R305="NINGUNO", R305="CUMPLEN CON LO SOLICITADO"),1,0))</f>
        <v>0</v>
      </c>
      <c r="T305" s="1194"/>
      <c r="W305" s="40"/>
      <c r="X305" s="40"/>
      <c r="Y305" s="40"/>
      <c r="Z305" s="40"/>
      <c r="AA305" s="3"/>
      <c r="AB305" s="3"/>
      <c r="AC305" s="3"/>
      <c r="AD305" s="3"/>
      <c r="AE305" s="3"/>
      <c r="AF305" s="3"/>
      <c r="AG305" s="3"/>
    </row>
    <row r="306" spans="1:34" s="6" customFormat="1" ht="24.95" hidden="1" customHeight="1">
      <c r="A306" s="10"/>
      <c r="B306" s="1182"/>
      <c r="C306" s="1158"/>
      <c r="D306" s="1158"/>
      <c r="E306" s="1158"/>
      <c r="F306" s="1158"/>
      <c r="G306" s="1161"/>
      <c r="H306" s="1164"/>
      <c r="I306" s="1167"/>
      <c r="J306" s="275"/>
      <c r="K306" s="130">
        <f>+$K$14</f>
        <v>721214</v>
      </c>
      <c r="L306" s="275"/>
      <c r="M306" s="130">
        <f>+$M$14</f>
        <v>921217</v>
      </c>
      <c r="N306" s="1170"/>
      <c r="O306" s="1170"/>
      <c r="P306" s="1188"/>
      <c r="Q306" s="1176"/>
      <c r="R306" s="1176"/>
      <c r="S306" s="1179"/>
      <c r="T306" s="1194"/>
      <c r="W306" s="40"/>
      <c r="X306" s="40"/>
      <c r="Y306" s="40"/>
      <c r="Z306" s="40"/>
    </row>
    <row r="307" spans="1:34" s="6" customFormat="1" ht="24.95" hidden="1" customHeight="1">
      <c r="A307" s="10"/>
      <c r="B307" s="1183"/>
      <c r="C307" s="1159"/>
      <c r="D307" s="1159"/>
      <c r="E307" s="1159"/>
      <c r="F307" s="1159"/>
      <c r="G307" s="1162"/>
      <c r="H307" s="1165"/>
      <c r="I307" s="1168"/>
      <c r="J307" s="275"/>
      <c r="K307" s="130">
        <f>+$K$15</f>
        <v>721515</v>
      </c>
      <c r="L307" s="275"/>
      <c r="M307" s="130"/>
      <c r="N307" s="1171"/>
      <c r="O307" s="1171"/>
      <c r="P307" s="1189"/>
      <c r="Q307" s="1177"/>
      <c r="R307" s="1177"/>
      <c r="S307" s="1180"/>
      <c r="T307" s="1194"/>
      <c r="W307" s="40"/>
      <c r="X307" s="40"/>
      <c r="Y307" s="40"/>
      <c r="Z307" s="40"/>
      <c r="AA307" s="26"/>
      <c r="AB307" s="26"/>
      <c r="AC307" s="26"/>
      <c r="AD307" s="26"/>
      <c r="AE307" s="26"/>
      <c r="AF307" s="26"/>
      <c r="AG307" s="26"/>
    </row>
    <row r="308" spans="1:34" s="6" customFormat="1" ht="24.95" hidden="1" customHeight="1">
      <c r="A308" s="10"/>
      <c r="B308" s="1181">
        <v>4</v>
      </c>
      <c r="C308" s="1184"/>
      <c r="D308" s="1184"/>
      <c r="E308" s="1184"/>
      <c r="F308" s="1184"/>
      <c r="G308" s="1196"/>
      <c r="H308" s="1163"/>
      <c r="I308" s="1305"/>
      <c r="J308" s="275"/>
      <c r="K308" s="130">
        <f>+$K$13</f>
        <v>721015</v>
      </c>
      <c r="L308" s="275"/>
      <c r="M308" s="130">
        <f>+$M$13</f>
        <v>721517</v>
      </c>
      <c r="N308" s="1169"/>
      <c r="O308" s="1169"/>
      <c r="P308" s="1172"/>
      <c r="Q308" s="1190"/>
      <c r="R308" s="1190"/>
      <c r="S308" s="1178">
        <f>IF(COUNTIF(J308:M310,"CUMPLE")&gt;=1,(G308*I308),0)* (IF(N308="PRESENTÓ CERTIFICADO",1,0))* (IF(O308="ACORDE A ITEM 5.2.1 (T.R.)",1,0) )* ( IF(OR(Q308="SIN OBSERVACIÓN", Q308="REQUERIMIENTOS SUBSANADOS"),1,0)) *(IF(OR(R308="NINGUNO", R308="CUMPLEN CON LO SOLICITADO"),1,0))</f>
        <v>0</v>
      </c>
      <c r="T308" s="1194"/>
      <c r="W308" s="40"/>
      <c r="X308" s="40"/>
      <c r="Y308" s="40"/>
      <c r="Z308" s="40"/>
      <c r="AA308" s="26"/>
      <c r="AB308" s="26"/>
      <c r="AC308" s="26"/>
      <c r="AD308" s="26"/>
      <c r="AE308" s="26"/>
      <c r="AF308" s="26"/>
      <c r="AG308" s="26"/>
    </row>
    <row r="309" spans="1:34" s="6" customFormat="1" ht="24.95" hidden="1" customHeight="1">
      <c r="A309" s="10"/>
      <c r="B309" s="1182"/>
      <c r="C309" s="1185"/>
      <c r="D309" s="1185"/>
      <c r="E309" s="1185"/>
      <c r="F309" s="1185"/>
      <c r="G309" s="1197"/>
      <c r="H309" s="1164"/>
      <c r="I309" s="1306"/>
      <c r="J309" s="275"/>
      <c r="K309" s="130">
        <f>+$K$14</f>
        <v>721214</v>
      </c>
      <c r="L309" s="275"/>
      <c r="M309" s="130">
        <f>+$M$14</f>
        <v>921217</v>
      </c>
      <c r="N309" s="1170"/>
      <c r="O309" s="1170"/>
      <c r="P309" s="1173"/>
      <c r="Q309" s="1191"/>
      <c r="R309" s="1191"/>
      <c r="S309" s="1179"/>
      <c r="T309" s="1194"/>
      <c r="W309" s="40"/>
      <c r="X309" s="40"/>
      <c r="Y309" s="40"/>
      <c r="Z309" s="40"/>
      <c r="AA309" s="26"/>
      <c r="AB309" s="26"/>
      <c r="AC309" s="26"/>
      <c r="AD309" s="26"/>
      <c r="AE309" s="26"/>
      <c r="AF309" s="26"/>
      <c r="AG309" s="26"/>
    </row>
    <row r="310" spans="1:34" s="6" customFormat="1" ht="24.95" hidden="1" customHeight="1">
      <c r="A310" s="10"/>
      <c r="B310" s="1183"/>
      <c r="C310" s="1186"/>
      <c r="D310" s="1186"/>
      <c r="E310" s="1186"/>
      <c r="F310" s="1186"/>
      <c r="G310" s="1198"/>
      <c r="H310" s="1165"/>
      <c r="I310" s="1307"/>
      <c r="J310" s="275"/>
      <c r="K310" s="130">
        <f>+$K$15</f>
        <v>721515</v>
      </c>
      <c r="L310" s="275"/>
      <c r="M310" s="130"/>
      <c r="N310" s="1171"/>
      <c r="O310" s="1171"/>
      <c r="P310" s="1174"/>
      <c r="Q310" s="1192"/>
      <c r="R310" s="1192"/>
      <c r="S310" s="1180"/>
      <c r="T310" s="1194"/>
      <c r="W310" s="40"/>
      <c r="X310" s="40"/>
      <c r="Y310" s="40"/>
      <c r="Z310" s="40"/>
      <c r="AA310" s="40"/>
      <c r="AB310" s="40"/>
      <c r="AC310" s="40"/>
      <c r="AD310" s="8"/>
      <c r="AE310" s="8"/>
      <c r="AF310" s="8"/>
      <c r="AG310" s="8"/>
    </row>
    <row r="311" spans="1:34" s="6" customFormat="1" ht="24.95" hidden="1" customHeight="1">
      <c r="A311" s="10"/>
      <c r="B311" s="1181">
        <v>5</v>
      </c>
      <c r="C311" s="1157"/>
      <c r="D311" s="1157"/>
      <c r="E311" s="1157"/>
      <c r="F311" s="1157"/>
      <c r="G311" s="1160"/>
      <c r="H311" s="1163"/>
      <c r="I311" s="1166"/>
      <c r="J311" s="275"/>
      <c r="K311" s="130">
        <f>+$K$13</f>
        <v>721015</v>
      </c>
      <c r="L311" s="275"/>
      <c r="M311" s="130">
        <f>+$M$13</f>
        <v>721517</v>
      </c>
      <c r="N311" s="1169"/>
      <c r="O311" s="1169"/>
      <c r="P311" s="1187"/>
      <c r="Q311" s="1175"/>
      <c r="R311" s="1175"/>
      <c r="S311" s="1178">
        <f>IF(COUNTIF(J311:M313,"CUMPLE")&gt;=1,(G311*I311),0)* (IF(N311="PRESENTÓ CERTIFICADO",1,0))* (IF(O311="ACORDE A ITEM 5.2.1 (T.R.)",1,0) )* ( IF(OR(Q311="SIN OBSERVACIÓN", Q311="REQUERIMIENTOS SUBSANADOS"),1,0)) *(IF(OR(R311="NINGUNO", R311="CUMPLEN CON LO SOLICITADO"),1,0))</f>
        <v>0</v>
      </c>
      <c r="T311" s="1194"/>
      <c r="W311" s="40"/>
      <c r="X311" s="40"/>
      <c r="Y311" s="40"/>
      <c r="Z311" s="40"/>
      <c r="AA311" s="40"/>
      <c r="AB311" s="40"/>
      <c r="AC311" s="40"/>
      <c r="AD311" s="8"/>
      <c r="AE311" s="8"/>
      <c r="AF311" s="8"/>
      <c r="AG311" s="8"/>
    </row>
    <row r="312" spans="1:34" s="6" customFormat="1" ht="24.95" hidden="1" customHeight="1">
      <c r="A312" s="10"/>
      <c r="B312" s="1182"/>
      <c r="C312" s="1158"/>
      <c r="D312" s="1158"/>
      <c r="E312" s="1158"/>
      <c r="F312" s="1158"/>
      <c r="G312" s="1161"/>
      <c r="H312" s="1164"/>
      <c r="I312" s="1167"/>
      <c r="J312" s="275"/>
      <c r="K312" s="130">
        <f>+$K$14</f>
        <v>721214</v>
      </c>
      <c r="L312" s="275"/>
      <c r="M312" s="130">
        <f>+$M$14</f>
        <v>921217</v>
      </c>
      <c r="N312" s="1170"/>
      <c r="O312" s="1170"/>
      <c r="P312" s="1188"/>
      <c r="Q312" s="1176"/>
      <c r="R312" s="1176"/>
      <c r="S312" s="1179"/>
      <c r="T312" s="1194"/>
      <c r="W312" s="40"/>
      <c r="X312" s="40"/>
      <c r="Y312" s="40"/>
      <c r="Z312" s="40"/>
      <c r="AA312" s="40"/>
      <c r="AB312" s="40"/>
      <c r="AC312" s="40"/>
    </row>
    <row r="313" spans="1:34" s="6" customFormat="1" ht="24.95" hidden="1" customHeight="1">
      <c r="A313" s="10"/>
      <c r="B313" s="1183"/>
      <c r="C313" s="1159"/>
      <c r="D313" s="1159"/>
      <c r="E313" s="1159"/>
      <c r="F313" s="1159"/>
      <c r="G313" s="1162"/>
      <c r="H313" s="1165"/>
      <c r="I313" s="1168"/>
      <c r="J313" s="275"/>
      <c r="K313" s="130">
        <f>+$K$15</f>
        <v>721515</v>
      </c>
      <c r="L313" s="275"/>
      <c r="M313" s="130"/>
      <c r="N313" s="1171"/>
      <c r="O313" s="1171"/>
      <c r="P313" s="1189"/>
      <c r="Q313" s="1177"/>
      <c r="R313" s="1177"/>
      <c r="S313" s="1180"/>
      <c r="T313" s="1195"/>
      <c r="W313" s="40"/>
      <c r="X313" s="40"/>
      <c r="Y313" s="40"/>
      <c r="Z313" s="40"/>
      <c r="AA313" s="40"/>
      <c r="AB313" s="40"/>
      <c r="AC313" s="40"/>
    </row>
    <row r="314" spans="1:34" s="3" customFormat="1" ht="24.95" hidden="1" customHeight="1">
      <c r="B314" s="1147" t="str">
        <f>IF(S315=" "," ",IF(S315&gt;=$H$6,"CUMPLE CON LA EXPERIENCIA REQUERIDA","NO CUMPLE CON LA EXPERIENCIA REQUERIDA"))</f>
        <v>NO CUMPLE CON LA EXPERIENCIA REQUERIDA</v>
      </c>
      <c r="C314" s="1148"/>
      <c r="D314" s="1148"/>
      <c r="E314" s="1148"/>
      <c r="F314" s="1148"/>
      <c r="G314" s="1148"/>
      <c r="H314" s="1148"/>
      <c r="I314" s="1148"/>
      <c r="J314" s="1148"/>
      <c r="K314" s="1148"/>
      <c r="L314" s="1148"/>
      <c r="M314" s="1148"/>
      <c r="N314" s="1148"/>
      <c r="O314" s="1149"/>
      <c r="P314" s="1153" t="s">
        <v>22</v>
      </c>
      <c r="Q314" s="1154"/>
      <c r="R314" s="373"/>
      <c r="S314" s="7">
        <f>IF(T299="SI",SUM(S299:S313),0)</f>
        <v>0</v>
      </c>
      <c r="T314" s="1155" t="str">
        <f>IF(S315=" "," ",IF(S315&gt;=$H$6,"CUMPLE","NO CUMPLE"))</f>
        <v>NO CUMPLE</v>
      </c>
      <c r="W314" s="40"/>
      <c r="X314" s="40"/>
      <c r="Y314" s="40"/>
      <c r="Z314" s="40"/>
      <c r="AA314" s="40"/>
      <c r="AB314" s="40"/>
      <c r="AC314" s="40"/>
      <c r="AD314" s="6"/>
      <c r="AE314" s="6"/>
      <c r="AF314" s="6"/>
      <c r="AG314" s="6"/>
      <c r="AH314" s="6"/>
    </row>
    <row r="315" spans="1:34" s="6" customFormat="1" ht="24.95" hidden="1" customHeight="1">
      <c r="B315" s="1150"/>
      <c r="C315" s="1151"/>
      <c r="D315" s="1151"/>
      <c r="E315" s="1151"/>
      <c r="F315" s="1151"/>
      <c r="G315" s="1151"/>
      <c r="H315" s="1151"/>
      <c r="I315" s="1151"/>
      <c r="J315" s="1151"/>
      <c r="K315" s="1151"/>
      <c r="L315" s="1151"/>
      <c r="M315" s="1151"/>
      <c r="N315" s="1151"/>
      <c r="O315" s="1152"/>
      <c r="P315" s="1153" t="s">
        <v>24</v>
      </c>
      <c r="Q315" s="1154"/>
      <c r="R315" s="373"/>
      <c r="S315" s="75">
        <f>IFERROR((S314/$P$6)," ")</f>
        <v>0</v>
      </c>
      <c r="T315" s="1156"/>
      <c r="W315" s="40"/>
      <c r="X315" s="40"/>
      <c r="Y315" s="40"/>
      <c r="Z315" s="40"/>
      <c r="AA315" s="40"/>
      <c r="AB315" s="40"/>
      <c r="AC315" s="40"/>
    </row>
    <row r="316" spans="1:34" ht="30" hidden="1" customHeight="1">
      <c r="AA316" s="40"/>
      <c r="AB316" s="40"/>
      <c r="AC316" s="40"/>
      <c r="AD316" s="6"/>
      <c r="AE316" s="6"/>
      <c r="AF316" s="6"/>
      <c r="AG316" s="6"/>
      <c r="AH316" s="3"/>
    </row>
    <row r="317" spans="1:34" ht="30" hidden="1" customHeight="1">
      <c r="AA317" s="40"/>
      <c r="AB317" s="40"/>
      <c r="AC317" s="40"/>
      <c r="AD317" s="6"/>
      <c r="AE317" s="6"/>
      <c r="AF317" s="6"/>
      <c r="AG317" s="6"/>
      <c r="AH317" s="6"/>
    </row>
    <row r="318" spans="1:34" ht="36" hidden="1" customHeight="1">
      <c r="B318" s="96">
        <v>15</v>
      </c>
      <c r="C318" s="1201" t="s">
        <v>76</v>
      </c>
      <c r="D318" s="1202"/>
      <c r="E318" s="1203"/>
      <c r="F318" s="1204" t="str">
        <f>IFERROR(VLOOKUP(B318,LISTA_OFERENTES,2,FALSE)," ")</f>
        <v>O15</v>
      </c>
      <c r="G318" s="1205"/>
      <c r="H318" s="1205"/>
      <c r="I318" s="1205"/>
      <c r="J318" s="1205"/>
      <c r="K318" s="1205"/>
      <c r="L318" s="1205"/>
      <c r="M318" s="1205"/>
      <c r="N318" s="1205"/>
      <c r="O318" s="1206"/>
      <c r="P318" s="1207" t="s">
        <v>101</v>
      </c>
      <c r="Q318" s="1208"/>
      <c r="R318" s="1209"/>
      <c r="S318" s="2">
        <f>5-(INT(COUNTBLANK(C321:C335))-10)</f>
        <v>0</v>
      </c>
      <c r="T318" s="3"/>
      <c r="AA318" s="40"/>
      <c r="AB318" s="40"/>
      <c r="AC318" s="40"/>
      <c r="AD318" s="6"/>
      <c r="AE318" s="6"/>
      <c r="AF318" s="6"/>
      <c r="AG318" s="6"/>
    </row>
    <row r="319" spans="1:34" s="8" customFormat="1" ht="30" hidden="1" customHeight="1">
      <c r="B319" s="1218" t="s">
        <v>45</v>
      </c>
      <c r="C319" s="1210" t="s">
        <v>15</v>
      </c>
      <c r="D319" s="1210" t="s">
        <v>16</v>
      </c>
      <c r="E319" s="1210" t="s">
        <v>17</v>
      </c>
      <c r="F319" s="1210" t="s">
        <v>18</v>
      </c>
      <c r="G319" s="1210" t="s">
        <v>19</v>
      </c>
      <c r="H319" s="1210" t="s">
        <v>20</v>
      </c>
      <c r="I319" s="1210" t="s">
        <v>21</v>
      </c>
      <c r="J319" s="1215" t="s">
        <v>52</v>
      </c>
      <c r="K319" s="1216"/>
      <c r="L319" s="1216"/>
      <c r="M319" s="1217"/>
      <c r="N319" s="1210" t="s">
        <v>77</v>
      </c>
      <c r="O319" s="1210" t="s">
        <v>78</v>
      </c>
      <c r="P319" s="5" t="s">
        <v>79</v>
      </c>
      <c r="Q319" s="5"/>
      <c r="R319" s="1210" t="s">
        <v>80</v>
      </c>
      <c r="S319" s="1210" t="s">
        <v>81</v>
      </c>
      <c r="T319" s="1210" t="str">
        <f>T11</f>
        <v>CUMPLE CON LOS CÓDIGOS DE CLASIFICACIÓN DE LA UNSPCS</v>
      </c>
      <c r="U319" s="9"/>
      <c r="V319" s="9"/>
      <c r="W319" s="40"/>
      <c r="X319" s="40"/>
      <c r="Y319" s="40"/>
      <c r="Z319" s="40"/>
      <c r="AA319" s="40"/>
      <c r="AB319" s="40"/>
      <c r="AC319" s="40"/>
      <c r="AD319" s="6"/>
      <c r="AE319" s="6"/>
      <c r="AF319" s="6"/>
      <c r="AG319" s="6"/>
      <c r="AH319" s="26"/>
    </row>
    <row r="320" spans="1:34" s="8" customFormat="1" ht="108.75" hidden="1" customHeight="1">
      <c r="B320" s="1219"/>
      <c r="C320" s="1211"/>
      <c r="D320" s="1211"/>
      <c r="E320" s="1211"/>
      <c r="F320" s="1211"/>
      <c r="G320" s="1211"/>
      <c r="H320" s="1211"/>
      <c r="I320" s="1211"/>
      <c r="J320" s="1212" t="s">
        <v>83</v>
      </c>
      <c r="K320" s="1213"/>
      <c r="L320" s="1213"/>
      <c r="M320" s="1214"/>
      <c r="N320" s="1211"/>
      <c r="O320" s="1211"/>
      <c r="P320" s="4" t="s">
        <v>13</v>
      </c>
      <c r="Q320" s="4" t="s">
        <v>82</v>
      </c>
      <c r="R320" s="1211"/>
      <c r="S320" s="1211"/>
      <c r="T320" s="1211"/>
      <c r="U320" s="9"/>
      <c r="V320" s="9"/>
      <c r="W320" s="40"/>
      <c r="X320" s="40"/>
      <c r="Y320" s="40"/>
      <c r="Z320" s="40"/>
      <c r="AA320" s="40"/>
      <c r="AB320" s="40"/>
      <c r="AC320" s="40"/>
      <c r="AD320" s="6"/>
      <c r="AE320" s="6"/>
      <c r="AF320" s="6"/>
      <c r="AG320" s="6"/>
      <c r="AH320" s="26"/>
    </row>
    <row r="321" spans="1:34" s="6" customFormat="1" ht="24.95" hidden="1" customHeight="1">
      <c r="A321" s="10"/>
      <c r="B321" s="1181">
        <v>1</v>
      </c>
      <c r="C321" s="1157"/>
      <c r="D321" s="1157"/>
      <c r="E321" s="1157"/>
      <c r="F321" s="1157"/>
      <c r="G321" s="1160"/>
      <c r="H321" s="1163"/>
      <c r="I321" s="1166"/>
      <c r="J321" s="275"/>
      <c r="K321" s="130">
        <f>+$K$13</f>
        <v>721015</v>
      </c>
      <c r="L321" s="275"/>
      <c r="M321" s="130">
        <f>+$M$13</f>
        <v>721517</v>
      </c>
      <c r="N321" s="1169"/>
      <c r="O321" s="1169"/>
      <c r="P321" s="1187"/>
      <c r="Q321" s="1175"/>
      <c r="R321" s="1175"/>
      <c r="S321" s="1178">
        <f>IF(COUNTIF(J321:M323,"CUMPLE")&gt;=1,(G321*I321),0)* (IF(N321="PRESENTÓ CERTIFICADO",1,0))* (IF(O321="ACORDE A ITEM 5.2.1 (T.R.)",1,0) )* ( IF(OR(Q321="SIN OBSERVACIÓN", Q321="REQUERIMIENTOS SUBSANADOS"),1,0)) *(IF(OR(R321="NINGUNO", R321="CUMPLEN CON LO SOLICITADO"),1,0))</f>
        <v>0</v>
      </c>
      <c r="T321" s="1193"/>
      <c r="W321" s="40"/>
      <c r="X321" s="40"/>
      <c r="Y321" s="40"/>
      <c r="Z321" s="40"/>
      <c r="AA321" s="40"/>
      <c r="AB321" s="40"/>
      <c r="AC321" s="40"/>
      <c r="AH321" s="8"/>
    </row>
    <row r="322" spans="1:34" s="6" customFormat="1" ht="24.95" hidden="1" customHeight="1">
      <c r="A322" s="10"/>
      <c r="B322" s="1182"/>
      <c r="C322" s="1158"/>
      <c r="D322" s="1158"/>
      <c r="E322" s="1158"/>
      <c r="F322" s="1158"/>
      <c r="G322" s="1161"/>
      <c r="H322" s="1164"/>
      <c r="I322" s="1167"/>
      <c r="J322" s="275"/>
      <c r="K322" s="130">
        <f>+$K$14</f>
        <v>721214</v>
      </c>
      <c r="L322" s="275"/>
      <c r="M322" s="130">
        <f>+$M$14</f>
        <v>921217</v>
      </c>
      <c r="N322" s="1170"/>
      <c r="O322" s="1170"/>
      <c r="P322" s="1188"/>
      <c r="Q322" s="1176"/>
      <c r="R322" s="1176"/>
      <c r="S322" s="1179"/>
      <c r="T322" s="1194"/>
      <c r="W322" s="40"/>
      <c r="X322" s="40"/>
      <c r="Y322" s="40"/>
      <c r="Z322" s="40"/>
      <c r="AA322" s="40"/>
      <c r="AB322" s="40"/>
      <c r="AC322" s="40"/>
      <c r="AH322" s="8"/>
    </row>
    <row r="323" spans="1:34" s="6" customFormat="1" ht="24.95" hidden="1" customHeight="1">
      <c r="A323" s="10"/>
      <c r="B323" s="1183"/>
      <c r="C323" s="1159"/>
      <c r="D323" s="1159"/>
      <c r="E323" s="1159"/>
      <c r="F323" s="1159"/>
      <c r="G323" s="1162"/>
      <c r="H323" s="1165"/>
      <c r="I323" s="1168"/>
      <c r="J323" s="275"/>
      <c r="K323" s="130">
        <f>+$K$15</f>
        <v>721515</v>
      </c>
      <c r="L323" s="275"/>
      <c r="M323" s="130"/>
      <c r="N323" s="1171"/>
      <c r="O323" s="1171"/>
      <c r="P323" s="1189"/>
      <c r="Q323" s="1177"/>
      <c r="R323" s="1177"/>
      <c r="S323" s="1180"/>
      <c r="T323" s="1194"/>
      <c r="W323" s="40"/>
      <c r="X323" s="40"/>
      <c r="Y323" s="40"/>
      <c r="Z323" s="40"/>
      <c r="AA323" s="40"/>
      <c r="AB323" s="40"/>
      <c r="AC323" s="40"/>
    </row>
    <row r="324" spans="1:34" s="6" customFormat="1" ht="24.95" hidden="1" customHeight="1">
      <c r="A324" s="10"/>
      <c r="B324" s="1181">
        <v>2</v>
      </c>
      <c r="C324" s="1184"/>
      <c r="D324" s="1184"/>
      <c r="E324" s="1184"/>
      <c r="F324" s="1184"/>
      <c r="G324" s="1196"/>
      <c r="H324" s="1163"/>
      <c r="I324" s="1305"/>
      <c r="J324" s="275"/>
      <c r="K324" s="130">
        <f>+$K$13</f>
        <v>721015</v>
      </c>
      <c r="L324" s="275"/>
      <c r="M324" s="130">
        <f>+$M$13</f>
        <v>721517</v>
      </c>
      <c r="N324" s="1169"/>
      <c r="O324" s="1169"/>
      <c r="P324" s="1187"/>
      <c r="Q324" s="1175"/>
      <c r="R324" s="1175"/>
      <c r="S324" s="1178">
        <f>IF(COUNTIF(J324:M326,"CUMPLE")&gt;=1,(G324*I324),0)* (IF(N324="PRESENTÓ CERTIFICADO",1,0))* (IF(O324="ACORDE A ITEM 5.2.1 (T.R.)",1,0) )* ( IF(OR(Q324="SIN OBSERVACIÓN", Q324="REQUERIMIENTOS SUBSANADOS"),1,0)) *(IF(OR(R324="NINGUNO", R324="CUMPLEN CON LO SOLICITADO"),1,0))</f>
        <v>0</v>
      </c>
      <c r="T324" s="1194"/>
      <c r="W324" s="40"/>
      <c r="X324" s="40"/>
      <c r="Y324" s="40"/>
      <c r="Z324" s="40"/>
      <c r="AA324" s="40"/>
      <c r="AB324" s="40"/>
      <c r="AC324" s="40"/>
    </row>
    <row r="325" spans="1:34" s="6" customFormat="1" ht="24.95" hidden="1" customHeight="1">
      <c r="A325" s="10"/>
      <c r="B325" s="1182"/>
      <c r="C325" s="1185"/>
      <c r="D325" s="1185"/>
      <c r="E325" s="1185"/>
      <c r="F325" s="1185"/>
      <c r="G325" s="1197"/>
      <c r="H325" s="1164"/>
      <c r="I325" s="1306"/>
      <c r="J325" s="275"/>
      <c r="K325" s="130">
        <f>+$K$14</f>
        <v>721214</v>
      </c>
      <c r="L325" s="275"/>
      <c r="M325" s="130">
        <f>+$M$14</f>
        <v>921217</v>
      </c>
      <c r="N325" s="1170"/>
      <c r="O325" s="1170"/>
      <c r="P325" s="1188"/>
      <c r="Q325" s="1176"/>
      <c r="R325" s="1176"/>
      <c r="S325" s="1179"/>
      <c r="T325" s="1194"/>
      <c r="W325" s="40"/>
      <c r="X325" s="40"/>
      <c r="Y325" s="40"/>
      <c r="Z325" s="40"/>
      <c r="AA325" s="40"/>
      <c r="AB325" s="40"/>
      <c r="AC325" s="40"/>
    </row>
    <row r="326" spans="1:34" s="6" customFormat="1" ht="24.95" hidden="1" customHeight="1">
      <c r="A326" s="10"/>
      <c r="B326" s="1183"/>
      <c r="C326" s="1186"/>
      <c r="D326" s="1186"/>
      <c r="E326" s="1186"/>
      <c r="F326" s="1186"/>
      <c r="G326" s="1198"/>
      <c r="H326" s="1165"/>
      <c r="I326" s="1307"/>
      <c r="J326" s="275"/>
      <c r="K326" s="130">
        <f>+$K$15</f>
        <v>721515</v>
      </c>
      <c r="L326" s="275"/>
      <c r="M326" s="130"/>
      <c r="N326" s="1171"/>
      <c r="O326" s="1171"/>
      <c r="P326" s="1189"/>
      <c r="Q326" s="1177"/>
      <c r="R326" s="1177"/>
      <c r="S326" s="1180"/>
      <c r="T326" s="1194"/>
      <c r="W326" s="40"/>
      <c r="X326" s="40"/>
      <c r="Y326" s="40"/>
      <c r="Z326" s="40"/>
    </row>
    <row r="327" spans="1:34" s="6" customFormat="1" ht="24.95" hidden="1" customHeight="1">
      <c r="A327" s="10"/>
      <c r="B327" s="1181">
        <v>3</v>
      </c>
      <c r="C327" s="1157"/>
      <c r="D327" s="1157"/>
      <c r="E327" s="1157"/>
      <c r="F327" s="1157"/>
      <c r="G327" s="1160"/>
      <c r="H327" s="1163"/>
      <c r="I327" s="1166"/>
      <c r="J327" s="275"/>
      <c r="K327" s="130">
        <f>+$K$13</f>
        <v>721015</v>
      </c>
      <c r="L327" s="275"/>
      <c r="M327" s="130">
        <f>+$M$13</f>
        <v>721517</v>
      </c>
      <c r="N327" s="1169"/>
      <c r="O327" s="1169"/>
      <c r="P327" s="1187"/>
      <c r="Q327" s="1175"/>
      <c r="R327" s="1175"/>
      <c r="S327" s="1178">
        <f>IF(COUNTIF(J327:M329,"CUMPLE")&gt;=1,(G327*I327),0)* (IF(N327="PRESENTÓ CERTIFICADO",1,0))* (IF(O327="ACORDE A ITEM 5.2.1 (T.R.)",1,0) )* ( IF(OR(Q327="SIN OBSERVACIÓN", Q327="REQUERIMIENTOS SUBSANADOS"),1,0)) *(IF(OR(R327="NINGUNO", R327="CUMPLEN CON LO SOLICITADO"),1,0))</f>
        <v>0</v>
      </c>
      <c r="T327" s="1194"/>
      <c r="W327" s="40"/>
      <c r="X327" s="40"/>
      <c r="Y327" s="40"/>
      <c r="Z327" s="40"/>
      <c r="AA327" s="3"/>
      <c r="AB327" s="3"/>
      <c r="AC327" s="3"/>
      <c r="AD327" s="3"/>
      <c r="AE327" s="3"/>
      <c r="AF327" s="3"/>
      <c r="AG327" s="3"/>
    </row>
    <row r="328" spans="1:34" s="6" customFormat="1" ht="24.95" hidden="1" customHeight="1">
      <c r="A328" s="10"/>
      <c r="B328" s="1182"/>
      <c r="C328" s="1158"/>
      <c r="D328" s="1158"/>
      <c r="E328" s="1158"/>
      <c r="F328" s="1158"/>
      <c r="G328" s="1161"/>
      <c r="H328" s="1164"/>
      <c r="I328" s="1167"/>
      <c r="J328" s="275"/>
      <c r="K328" s="130">
        <f>+$K$14</f>
        <v>721214</v>
      </c>
      <c r="L328" s="275"/>
      <c r="M328" s="130">
        <f>+$M$14</f>
        <v>921217</v>
      </c>
      <c r="N328" s="1170"/>
      <c r="O328" s="1170"/>
      <c r="P328" s="1188"/>
      <c r="Q328" s="1176"/>
      <c r="R328" s="1176"/>
      <c r="S328" s="1179"/>
      <c r="T328" s="1194"/>
      <c r="W328" s="40"/>
      <c r="X328" s="40"/>
      <c r="Y328" s="40"/>
      <c r="Z328" s="40"/>
    </row>
    <row r="329" spans="1:34" s="6" customFormat="1" ht="24.95" hidden="1" customHeight="1">
      <c r="A329" s="10"/>
      <c r="B329" s="1183"/>
      <c r="C329" s="1159"/>
      <c r="D329" s="1159"/>
      <c r="E329" s="1159"/>
      <c r="F329" s="1159"/>
      <c r="G329" s="1162"/>
      <c r="H329" s="1165"/>
      <c r="I329" s="1168"/>
      <c r="J329" s="275"/>
      <c r="K329" s="130">
        <f>+$K$15</f>
        <v>721515</v>
      </c>
      <c r="L329" s="275"/>
      <c r="M329" s="130"/>
      <c r="N329" s="1171"/>
      <c r="O329" s="1171"/>
      <c r="P329" s="1189"/>
      <c r="Q329" s="1177"/>
      <c r="R329" s="1177"/>
      <c r="S329" s="1180"/>
      <c r="T329" s="1194"/>
      <c r="W329" s="40"/>
      <c r="X329" s="40"/>
      <c r="Y329" s="40"/>
      <c r="Z329" s="40"/>
      <c r="AA329" s="26"/>
      <c r="AB329" s="26"/>
      <c r="AC329" s="26"/>
      <c r="AD329" s="26"/>
      <c r="AE329" s="26"/>
      <c r="AF329" s="26"/>
      <c r="AG329" s="26"/>
    </row>
    <row r="330" spans="1:34" s="6" customFormat="1" ht="24.95" hidden="1" customHeight="1">
      <c r="A330" s="10"/>
      <c r="B330" s="1181">
        <v>4</v>
      </c>
      <c r="C330" s="1184"/>
      <c r="D330" s="1184"/>
      <c r="E330" s="1184"/>
      <c r="F330" s="1184"/>
      <c r="G330" s="1196"/>
      <c r="H330" s="1163"/>
      <c r="I330" s="1305"/>
      <c r="J330" s="275"/>
      <c r="K330" s="130">
        <f>+$K$13</f>
        <v>721015</v>
      </c>
      <c r="L330" s="275"/>
      <c r="M330" s="130">
        <f>+$M$13</f>
        <v>721517</v>
      </c>
      <c r="N330" s="1169"/>
      <c r="O330" s="1169"/>
      <c r="P330" s="1172"/>
      <c r="Q330" s="1190"/>
      <c r="R330" s="1190"/>
      <c r="S330" s="1178">
        <f>IF(COUNTIF(J330:M332,"CUMPLE")&gt;=1,(G330*I330),0)* (IF(N330="PRESENTÓ CERTIFICADO",1,0))* (IF(O330="ACORDE A ITEM 5.2.1 (T.R.)",1,0) )* ( IF(OR(Q330="SIN OBSERVACIÓN", Q330="REQUERIMIENTOS SUBSANADOS"),1,0)) *(IF(OR(R330="NINGUNO", R330="CUMPLEN CON LO SOLICITADO"),1,0))</f>
        <v>0</v>
      </c>
      <c r="T330" s="1194"/>
      <c r="W330" s="40"/>
      <c r="X330" s="40"/>
      <c r="Y330" s="40"/>
      <c r="Z330" s="40"/>
      <c r="AA330" s="26"/>
      <c r="AB330" s="26"/>
      <c r="AC330" s="26"/>
      <c r="AD330" s="26"/>
      <c r="AE330" s="26"/>
      <c r="AF330" s="26"/>
      <c r="AG330" s="26"/>
    </row>
    <row r="331" spans="1:34" s="6" customFormat="1" ht="24.95" hidden="1" customHeight="1">
      <c r="A331" s="10"/>
      <c r="B331" s="1182"/>
      <c r="C331" s="1185"/>
      <c r="D331" s="1185"/>
      <c r="E331" s="1185"/>
      <c r="F331" s="1185"/>
      <c r="G331" s="1197"/>
      <c r="H331" s="1164"/>
      <c r="I331" s="1306"/>
      <c r="J331" s="275"/>
      <c r="K331" s="130">
        <f>+$K$14</f>
        <v>721214</v>
      </c>
      <c r="L331" s="275"/>
      <c r="M331" s="130">
        <f>+$M$14</f>
        <v>921217</v>
      </c>
      <c r="N331" s="1170"/>
      <c r="O331" s="1170"/>
      <c r="P331" s="1173"/>
      <c r="Q331" s="1191"/>
      <c r="R331" s="1191"/>
      <c r="S331" s="1179"/>
      <c r="T331" s="1194"/>
      <c r="W331" s="40"/>
      <c r="X331" s="40"/>
      <c r="Y331" s="40"/>
      <c r="Z331" s="40"/>
      <c r="AA331" s="26"/>
      <c r="AB331" s="26"/>
      <c r="AC331" s="26"/>
      <c r="AD331" s="26"/>
      <c r="AE331" s="26"/>
      <c r="AF331" s="26"/>
      <c r="AG331" s="26"/>
    </row>
    <row r="332" spans="1:34" s="6" customFormat="1" ht="24.95" hidden="1" customHeight="1">
      <c r="A332" s="10"/>
      <c r="B332" s="1183"/>
      <c r="C332" s="1186"/>
      <c r="D332" s="1186"/>
      <c r="E332" s="1186"/>
      <c r="F332" s="1186"/>
      <c r="G332" s="1198"/>
      <c r="H332" s="1165"/>
      <c r="I332" s="1307"/>
      <c r="J332" s="275"/>
      <c r="K332" s="130">
        <f>+$K$15</f>
        <v>721515</v>
      </c>
      <c r="L332" s="275"/>
      <c r="M332" s="130"/>
      <c r="N332" s="1171"/>
      <c r="O332" s="1171"/>
      <c r="P332" s="1174"/>
      <c r="Q332" s="1192"/>
      <c r="R332" s="1192"/>
      <c r="S332" s="1180"/>
      <c r="T332" s="1194"/>
      <c r="W332" s="40"/>
      <c r="X332" s="40"/>
      <c r="Y332" s="40"/>
      <c r="Z332" s="40"/>
      <c r="AA332" s="40"/>
      <c r="AB332" s="40"/>
      <c r="AC332" s="40"/>
      <c r="AD332" s="8"/>
      <c r="AE332" s="8"/>
      <c r="AF332" s="8"/>
      <c r="AG332" s="8"/>
    </row>
    <row r="333" spans="1:34" s="6" customFormat="1" ht="24.95" hidden="1" customHeight="1">
      <c r="A333" s="10"/>
      <c r="B333" s="1181">
        <v>5</v>
      </c>
      <c r="C333" s="1157"/>
      <c r="D333" s="1157"/>
      <c r="E333" s="1157"/>
      <c r="F333" s="1157"/>
      <c r="G333" s="1160"/>
      <c r="H333" s="1163"/>
      <c r="I333" s="1166"/>
      <c r="J333" s="275"/>
      <c r="K333" s="130">
        <f>+$K$13</f>
        <v>721015</v>
      </c>
      <c r="L333" s="275"/>
      <c r="M333" s="130">
        <f>+$M$13</f>
        <v>721517</v>
      </c>
      <c r="N333" s="1169"/>
      <c r="O333" s="1169"/>
      <c r="P333" s="1187"/>
      <c r="Q333" s="1175"/>
      <c r="R333" s="1175"/>
      <c r="S333" s="1178">
        <f>IF(COUNTIF(J333:M335,"CUMPLE")&gt;=1,(G333*I333),0)* (IF(N333="PRESENTÓ CERTIFICADO",1,0))* (IF(O333="ACORDE A ITEM 5.2.1 (T.R.)",1,0) )* ( IF(OR(Q333="SIN OBSERVACIÓN", Q333="REQUERIMIENTOS SUBSANADOS"),1,0)) *(IF(OR(R333="NINGUNO", R333="CUMPLEN CON LO SOLICITADO"),1,0))</f>
        <v>0</v>
      </c>
      <c r="T333" s="1194"/>
      <c r="W333" s="40"/>
      <c r="X333" s="40"/>
      <c r="Y333" s="40"/>
      <c r="Z333" s="40"/>
      <c r="AA333" s="40"/>
      <c r="AB333" s="40"/>
      <c r="AC333" s="40"/>
      <c r="AD333" s="8"/>
      <c r="AE333" s="8"/>
      <c r="AF333" s="8"/>
      <c r="AG333" s="8"/>
    </row>
    <row r="334" spans="1:34" s="6" customFormat="1" ht="24.95" hidden="1" customHeight="1">
      <c r="A334" s="10"/>
      <c r="B334" s="1182"/>
      <c r="C334" s="1158"/>
      <c r="D334" s="1158"/>
      <c r="E334" s="1158"/>
      <c r="F334" s="1158"/>
      <c r="G334" s="1161"/>
      <c r="H334" s="1164"/>
      <c r="I334" s="1167"/>
      <c r="J334" s="275"/>
      <c r="K334" s="130">
        <f>+$K$14</f>
        <v>721214</v>
      </c>
      <c r="L334" s="275"/>
      <c r="M334" s="130">
        <f>+$M$14</f>
        <v>921217</v>
      </c>
      <c r="N334" s="1170"/>
      <c r="O334" s="1170"/>
      <c r="P334" s="1188"/>
      <c r="Q334" s="1176"/>
      <c r="R334" s="1176"/>
      <c r="S334" s="1179"/>
      <c r="T334" s="1194"/>
      <c r="W334" s="40"/>
      <c r="X334" s="40"/>
      <c r="Y334" s="40"/>
      <c r="Z334" s="40"/>
      <c r="AA334" s="40"/>
      <c r="AB334" s="40"/>
      <c r="AC334" s="40"/>
    </row>
    <row r="335" spans="1:34" s="6" customFormat="1" ht="24.95" hidden="1" customHeight="1">
      <c r="A335" s="10"/>
      <c r="B335" s="1183"/>
      <c r="C335" s="1159"/>
      <c r="D335" s="1159"/>
      <c r="E335" s="1159"/>
      <c r="F335" s="1159"/>
      <c r="G335" s="1162"/>
      <c r="H335" s="1165"/>
      <c r="I335" s="1168"/>
      <c r="J335" s="275"/>
      <c r="K335" s="130">
        <f>+$K$15</f>
        <v>721515</v>
      </c>
      <c r="L335" s="275"/>
      <c r="M335" s="130"/>
      <c r="N335" s="1171"/>
      <c r="O335" s="1171"/>
      <c r="P335" s="1189"/>
      <c r="Q335" s="1177"/>
      <c r="R335" s="1177"/>
      <c r="S335" s="1180"/>
      <c r="T335" s="1195"/>
      <c r="W335" s="40"/>
      <c r="X335" s="40"/>
      <c r="Y335" s="40"/>
      <c r="Z335" s="40"/>
      <c r="AA335" s="40"/>
      <c r="AB335" s="40"/>
      <c r="AC335" s="40"/>
    </row>
    <row r="336" spans="1:34" s="3" customFormat="1" ht="24.95" hidden="1" customHeight="1">
      <c r="B336" s="1147" t="str">
        <f>IF(S337=" "," ",IF(S337&gt;=$H$6,"CUMPLE CON LA EXPERIENCIA REQUERIDA","NO CUMPLE CON LA EXPERIENCIA REQUERIDA"))</f>
        <v>NO CUMPLE CON LA EXPERIENCIA REQUERIDA</v>
      </c>
      <c r="C336" s="1148"/>
      <c r="D336" s="1148"/>
      <c r="E336" s="1148"/>
      <c r="F336" s="1148"/>
      <c r="G336" s="1148"/>
      <c r="H336" s="1148"/>
      <c r="I336" s="1148"/>
      <c r="J336" s="1148"/>
      <c r="K336" s="1148"/>
      <c r="L336" s="1148"/>
      <c r="M336" s="1148"/>
      <c r="N336" s="1148"/>
      <c r="O336" s="1149"/>
      <c r="P336" s="1153" t="s">
        <v>22</v>
      </c>
      <c r="Q336" s="1154"/>
      <c r="R336" s="373"/>
      <c r="S336" s="7">
        <f>IF(T321="SI",SUM(S321:S335),0)</f>
        <v>0</v>
      </c>
      <c r="T336" s="1155" t="str">
        <f>IF(S337=" "," ",IF(S337&gt;=$H$6,"CUMPLE","NO CUMPLE"))</f>
        <v>NO CUMPLE</v>
      </c>
      <c r="W336" s="40"/>
      <c r="X336" s="40"/>
      <c r="Y336" s="40"/>
      <c r="Z336" s="40"/>
      <c r="AA336" s="40"/>
      <c r="AB336" s="40"/>
      <c r="AC336" s="40"/>
      <c r="AD336" s="6"/>
      <c r="AE336" s="6"/>
      <c r="AF336" s="6"/>
      <c r="AG336" s="6"/>
      <c r="AH336" s="6"/>
    </row>
    <row r="337" spans="2:34" s="6" customFormat="1" ht="45" hidden="1" customHeight="1">
      <c r="B337" s="1150"/>
      <c r="C337" s="1151"/>
      <c r="D337" s="1151"/>
      <c r="E337" s="1151"/>
      <c r="F337" s="1151"/>
      <c r="G337" s="1151"/>
      <c r="H337" s="1151"/>
      <c r="I337" s="1151"/>
      <c r="J337" s="1151"/>
      <c r="K337" s="1151"/>
      <c r="L337" s="1151"/>
      <c r="M337" s="1151"/>
      <c r="N337" s="1151"/>
      <c r="O337" s="1152"/>
      <c r="P337" s="1153" t="s">
        <v>24</v>
      </c>
      <c r="Q337" s="1154"/>
      <c r="R337" s="373"/>
      <c r="S337" s="75">
        <f>IFERROR((S336/$P$6)," ")</f>
        <v>0</v>
      </c>
      <c r="T337" s="1156"/>
      <c r="W337" s="40"/>
      <c r="X337" s="40"/>
      <c r="Y337" s="40"/>
      <c r="Z337" s="40"/>
      <c r="AA337" s="40"/>
      <c r="AB337" s="40"/>
      <c r="AC337" s="40"/>
    </row>
    <row r="338" spans="2:34" ht="30" hidden="1" customHeight="1">
      <c r="AA338" s="40"/>
      <c r="AB338" s="40"/>
      <c r="AC338" s="40"/>
      <c r="AD338" s="6"/>
      <c r="AE338" s="6"/>
      <c r="AF338" s="6"/>
      <c r="AG338" s="6"/>
      <c r="AH338" s="3"/>
    </row>
    <row r="339" spans="2:34" ht="30" hidden="1" customHeight="1">
      <c r="AA339" s="40"/>
      <c r="AB339" s="40"/>
      <c r="AC339" s="40"/>
      <c r="AD339" s="6"/>
      <c r="AE339" s="6"/>
      <c r="AF339" s="6"/>
      <c r="AG339" s="6"/>
      <c r="AH339" s="6"/>
    </row>
    <row r="340" spans="2:34" ht="30" hidden="1" customHeight="1">
      <c r="B340" s="96">
        <v>16</v>
      </c>
      <c r="C340" s="1201" t="s">
        <v>76</v>
      </c>
      <c r="D340" s="1202"/>
      <c r="E340" s="1203"/>
      <c r="F340" s="1204" t="str">
        <f>IFERROR(VLOOKUP(B340,LISTA_OFERENTES,2,FALSE)," ")</f>
        <v>O16</v>
      </c>
      <c r="G340" s="1205"/>
      <c r="H340" s="1205"/>
      <c r="I340" s="1205"/>
      <c r="J340" s="1205"/>
      <c r="K340" s="1205"/>
      <c r="L340" s="1205"/>
      <c r="M340" s="1205"/>
      <c r="N340" s="1205"/>
      <c r="O340" s="1206"/>
      <c r="P340" s="1207" t="s">
        <v>101</v>
      </c>
      <c r="Q340" s="1208"/>
      <c r="R340" s="1209"/>
      <c r="S340" s="2">
        <f>5-(INT(COUNTBLANK(C343:C357))-10)</f>
        <v>0</v>
      </c>
      <c r="T340" s="3"/>
      <c r="AA340" s="40"/>
      <c r="AB340" s="40"/>
      <c r="AC340" s="40"/>
      <c r="AD340" s="6"/>
      <c r="AE340" s="6"/>
      <c r="AF340" s="6"/>
      <c r="AG340" s="6"/>
    </row>
    <row r="341" spans="2:34" ht="33.75" hidden="1" customHeight="1">
      <c r="B341" s="1218" t="s">
        <v>45</v>
      </c>
      <c r="C341" s="1210" t="s">
        <v>15</v>
      </c>
      <c r="D341" s="1210" t="s">
        <v>16</v>
      </c>
      <c r="E341" s="1210" t="s">
        <v>17</v>
      </c>
      <c r="F341" s="1210" t="s">
        <v>18</v>
      </c>
      <c r="G341" s="1210" t="s">
        <v>19</v>
      </c>
      <c r="H341" s="1210" t="s">
        <v>20</v>
      </c>
      <c r="I341" s="1210" t="s">
        <v>21</v>
      </c>
      <c r="J341" s="1215" t="s">
        <v>52</v>
      </c>
      <c r="K341" s="1216"/>
      <c r="L341" s="1216"/>
      <c r="M341" s="1217"/>
      <c r="N341" s="1210" t="s">
        <v>77</v>
      </c>
      <c r="O341" s="1210" t="s">
        <v>78</v>
      </c>
      <c r="P341" s="5" t="s">
        <v>79</v>
      </c>
      <c r="Q341" s="5"/>
      <c r="R341" s="1210" t="s">
        <v>80</v>
      </c>
      <c r="S341" s="1210" t="s">
        <v>81</v>
      </c>
      <c r="T341" s="1210" t="str">
        <f>T33</f>
        <v>CUMPLE CON LOS CÓDIGOS DE CLASIFICACIÓN DE LA UNSPCS</v>
      </c>
      <c r="AA341" s="40"/>
      <c r="AB341" s="40"/>
      <c r="AC341" s="40"/>
      <c r="AD341" s="6"/>
      <c r="AE341" s="6"/>
      <c r="AF341" s="6"/>
      <c r="AG341" s="6"/>
    </row>
    <row r="342" spans="2:34" ht="67.5" hidden="1" customHeight="1">
      <c r="B342" s="1219"/>
      <c r="C342" s="1211"/>
      <c r="D342" s="1211"/>
      <c r="E342" s="1211"/>
      <c r="F342" s="1211"/>
      <c r="G342" s="1211"/>
      <c r="H342" s="1211"/>
      <c r="I342" s="1211"/>
      <c r="J342" s="1212" t="s">
        <v>83</v>
      </c>
      <c r="K342" s="1213"/>
      <c r="L342" s="1213"/>
      <c r="M342" s="1214"/>
      <c r="N342" s="1211"/>
      <c r="O342" s="1211"/>
      <c r="P342" s="4" t="s">
        <v>13</v>
      </c>
      <c r="Q342" s="4" t="s">
        <v>82</v>
      </c>
      <c r="R342" s="1211"/>
      <c r="S342" s="1211"/>
      <c r="T342" s="1211"/>
      <c r="AA342" s="40"/>
      <c r="AB342" s="40"/>
      <c r="AC342" s="40"/>
      <c r="AD342" s="6"/>
      <c r="AE342" s="6"/>
      <c r="AF342" s="6"/>
      <c r="AG342" s="6"/>
    </row>
    <row r="343" spans="2:34" ht="30" hidden="1" customHeight="1">
      <c r="B343" s="1181">
        <v>1</v>
      </c>
      <c r="C343" s="1157"/>
      <c r="D343" s="1157"/>
      <c r="E343" s="1157"/>
      <c r="F343" s="1157"/>
      <c r="G343" s="1160"/>
      <c r="H343" s="1163"/>
      <c r="I343" s="1166"/>
      <c r="J343" s="275"/>
      <c r="K343" s="130">
        <f>+$K$13</f>
        <v>721015</v>
      </c>
      <c r="L343" s="275"/>
      <c r="M343" s="130">
        <f>+$M$13</f>
        <v>721517</v>
      </c>
      <c r="N343" s="1169"/>
      <c r="O343" s="1169"/>
      <c r="P343" s="1187"/>
      <c r="Q343" s="1175"/>
      <c r="R343" s="1175"/>
      <c r="S343" s="1178">
        <f>IF(COUNTIF(J343:M345,"CUMPLE")&gt;=1,(G343*I343),0)* (IF(N343="PRESENTÓ CERTIFICADO",1,0))* (IF(O343="ACORDE A ITEM 5.2.1 (T.R.)",1,0) )* ( IF(OR(Q343="SIN OBSERVACIÓN", Q343="REQUERIMIENTOS SUBSANADOS"),1,0)) *(IF(OR(R343="NINGUNO", R343="CUMPLEN CON LO SOLICITADO"),1,0))</f>
        <v>0</v>
      </c>
      <c r="T343" s="1193"/>
      <c r="AA343" s="40"/>
      <c r="AB343" s="40"/>
      <c r="AC343" s="40"/>
      <c r="AD343" s="6"/>
      <c r="AE343" s="6"/>
      <c r="AF343" s="6"/>
      <c r="AG343" s="6"/>
    </row>
    <row r="344" spans="2:34" ht="30" hidden="1" customHeight="1">
      <c r="B344" s="1182"/>
      <c r="C344" s="1158"/>
      <c r="D344" s="1158"/>
      <c r="E344" s="1158"/>
      <c r="F344" s="1158"/>
      <c r="G344" s="1161"/>
      <c r="H344" s="1164"/>
      <c r="I344" s="1167"/>
      <c r="J344" s="275"/>
      <c r="K344" s="130">
        <f>+$K$14</f>
        <v>721214</v>
      </c>
      <c r="L344" s="275"/>
      <c r="M344" s="130">
        <f>+$M$14</f>
        <v>921217</v>
      </c>
      <c r="N344" s="1170"/>
      <c r="O344" s="1170"/>
      <c r="P344" s="1188"/>
      <c r="Q344" s="1176"/>
      <c r="R344" s="1176"/>
      <c r="S344" s="1179"/>
      <c r="T344" s="1194"/>
      <c r="AA344" s="40"/>
      <c r="AB344" s="40"/>
      <c r="AC344" s="40"/>
      <c r="AD344" s="6"/>
      <c r="AE344" s="6"/>
      <c r="AF344" s="6"/>
      <c r="AG344" s="6"/>
    </row>
    <row r="345" spans="2:34" ht="30" hidden="1" customHeight="1">
      <c r="B345" s="1183"/>
      <c r="C345" s="1159"/>
      <c r="D345" s="1159"/>
      <c r="E345" s="1159"/>
      <c r="F345" s="1159"/>
      <c r="G345" s="1162"/>
      <c r="H345" s="1165"/>
      <c r="I345" s="1168"/>
      <c r="J345" s="275"/>
      <c r="K345" s="130">
        <f>+$K$15</f>
        <v>721515</v>
      </c>
      <c r="L345" s="275"/>
      <c r="M345" s="130"/>
      <c r="N345" s="1171"/>
      <c r="O345" s="1171"/>
      <c r="P345" s="1189"/>
      <c r="Q345" s="1177"/>
      <c r="R345" s="1177"/>
      <c r="S345" s="1180"/>
      <c r="T345" s="1194"/>
      <c r="AA345" s="40"/>
      <c r="AB345" s="40"/>
      <c r="AC345" s="40"/>
      <c r="AD345" s="6"/>
      <c r="AE345" s="6"/>
      <c r="AF345" s="6"/>
      <c r="AG345" s="6"/>
    </row>
    <row r="346" spans="2:34" ht="30" hidden="1" customHeight="1">
      <c r="B346" s="1181">
        <v>2</v>
      </c>
      <c r="C346" s="1184"/>
      <c r="D346" s="1184"/>
      <c r="E346" s="1184"/>
      <c r="F346" s="1184"/>
      <c r="G346" s="1196"/>
      <c r="H346" s="1163"/>
      <c r="I346" s="1166"/>
      <c r="J346" s="275"/>
      <c r="K346" s="130">
        <f>+$K$13</f>
        <v>721015</v>
      </c>
      <c r="L346" s="275"/>
      <c r="M346" s="130">
        <f>+$M$13</f>
        <v>721517</v>
      </c>
      <c r="N346" s="1169"/>
      <c r="O346" s="1169"/>
      <c r="P346" s="1187"/>
      <c r="Q346" s="1175"/>
      <c r="R346" s="1175"/>
      <c r="S346" s="1178">
        <f>IF(COUNTIF(J346:M348,"CUMPLE")&gt;=1,(G346*I346),0)* (IF(N346="PRESENTÓ CERTIFICADO",1,0))* (IF(O346="ACORDE A ITEM 5.2.1 (T.R.)",1,0) )* ( IF(OR(Q346="SIN OBSERVACIÓN", Q346="REQUERIMIENTOS SUBSANADOS"),1,0)) *(IF(OR(R346="NINGUNO", R346="CUMPLEN CON LO SOLICITADO"),1,0))</f>
        <v>0</v>
      </c>
      <c r="T346" s="1194"/>
      <c r="AA346" s="40"/>
      <c r="AB346" s="40"/>
      <c r="AC346" s="40"/>
      <c r="AD346" s="6"/>
      <c r="AE346" s="6"/>
      <c r="AF346" s="6"/>
      <c r="AG346" s="6"/>
    </row>
    <row r="347" spans="2:34" ht="30" hidden="1" customHeight="1">
      <c r="B347" s="1182"/>
      <c r="C347" s="1185"/>
      <c r="D347" s="1185"/>
      <c r="E347" s="1185"/>
      <c r="F347" s="1185"/>
      <c r="G347" s="1197"/>
      <c r="H347" s="1164"/>
      <c r="I347" s="1167"/>
      <c r="J347" s="275"/>
      <c r="K347" s="130">
        <f>+$K$14</f>
        <v>721214</v>
      </c>
      <c r="L347" s="275"/>
      <c r="M347" s="130">
        <f>+$M$14</f>
        <v>921217</v>
      </c>
      <c r="N347" s="1170"/>
      <c r="O347" s="1170"/>
      <c r="P347" s="1188"/>
      <c r="Q347" s="1176"/>
      <c r="R347" s="1176"/>
      <c r="S347" s="1179"/>
      <c r="T347" s="1194"/>
      <c r="AA347" s="40"/>
      <c r="AB347" s="40"/>
      <c r="AC347" s="40"/>
      <c r="AD347" s="6"/>
      <c r="AE347" s="6"/>
      <c r="AF347" s="6"/>
      <c r="AG347" s="6"/>
    </row>
    <row r="348" spans="2:34" ht="30" hidden="1" customHeight="1">
      <c r="B348" s="1183"/>
      <c r="C348" s="1186"/>
      <c r="D348" s="1186"/>
      <c r="E348" s="1186"/>
      <c r="F348" s="1186"/>
      <c r="G348" s="1198"/>
      <c r="H348" s="1165"/>
      <c r="I348" s="1168"/>
      <c r="J348" s="275"/>
      <c r="K348" s="130">
        <f>+$K$15</f>
        <v>721515</v>
      </c>
      <c r="L348" s="275"/>
      <c r="M348" s="130"/>
      <c r="N348" s="1171"/>
      <c r="O348" s="1171"/>
      <c r="P348" s="1189"/>
      <c r="Q348" s="1177"/>
      <c r="R348" s="1177"/>
      <c r="S348" s="1180"/>
      <c r="T348" s="1194"/>
      <c r="AA348" s="6"/>
      <c r="AB348" s="6"/>
      <c r="AC348" s="6"/>
      <c r="AD348" s="6"/>
      <c r="AE348" s="6"/>
      <c r="AF348" s="6"/>
      <c r="AG348" s="6"/>
    </row>
    <row r="349" spans="2:34" ht="30" hidden="1" customHeight="1">
      <c r="B349" s="1181">
        <v>3</v>
      </c>
      <c r="C349" s="1157"/>
      <c r="D349" s="1157"/>
      <c r="E349" s="1157"/>
      <c r="F349" s="1157"/>
      <c r="G349" s="1160"/>
      <c r="H349" s="1163"/>
      <c r="I349" s="1166"/>
      <c r="J349" s="275"/>
      <c r="K349" s="130">
        <f>+$K$13</f>
        <v>721015</v>
      </c>
      <c r="L349" s="275"/>
      <c r="M349" s="130">
        <f>+$M$13</f>
        <v>721517</v>
      </c>
      <c r="N349" s="1169"/>
      <c r="O349" s="1169"/>
      <c r="P349" s="1187"/>
      <c r="Q349" s="1175"/>
      <c r="R349" s="1175"/>
      <c r="S349" s="1178">
        <f>IF(COUNTIF(J349:M351,"CUMPLE")&gt;=1,(G349*I349),0)* (IF(N349="PRESENTÓ CERTIFICADO",1,0))* (IF(O349="ACORDE A ITEM 5.2.1 (T.R.)",1,0) )* ( IF(OR(Q349="SIN OBSERVACIÓN", Q349="REQUERIMIENTOS SUBSANADOS"),1,0)) *(IF(OR(R349="NINGUNO", R349="CUMPLEN CON LO SOLICITADO"),1,0))</f>
        <v>0</v>
      </c>
      <c r="T349" s="1194"/>
      <c r="AA349" s="3"/>
      <c r="AB349" s="3"/>
      <c r="AC349" s="3"/>
      <c r="AD349" s="3"/>
      <c r="AE349" s="3"/>
      <c r="AF349" s="3"/>
      <c r="AG349" s="3"/>
    </row>
    <row r="350" spans="2:34" ht="30" hidden="1" customHeight="1">
      <c r="B350" s="1182"/>
      <c r="C350" s="1158"/>
      <c r="D350" s="1158"/>
      <c r="E350" s="1158"/>
      <c r="F350" s="1158"/>
      <c r="G350" s="1161"/>
      <c r="H350" s="1164"/>
      <c r="I350" s="1167"/>
      <c r="J350" s="275"/>
      <c r="K350" s="130">
        <f>+$K$14</f>
        <v>721214</v>
      </c>
      <c r="L350" s="275"/>
      <c r="M350" s="130">
        <f>+$M$14</f>
        <v>921217</v>
      </c>
      <c r="N350" s="1170"/>
      <c r="O350" s="1170"/>
      <c r="P350" s="1188"/>
      <c r="Q350" s="1176"/>
      <c r="R350" s="1176"/>
      <c r="S350" s="1179"/>
      <c r="T350" s="1194"/>
      <c r="AA350" s="6"/>
      <c r="AB350" s="6"/>
      <c r="AC350" s="6"/>
      <c r="AD350" s="6"/>
      <c r="AE350" s="6"/>
      <c r="AF350" s="6"/>
      <c r="AG350" s="6"/>
    </row>
    <row r="351" spans="2:34" ht="30" hidden="1" customHeight="1">
      <c r="B351" s="1183"/>
      <c r="C351" s="1159"/>
      <c r="D351" s="1159"/>
      <c r="E351" s="1159"/>
      <c r="F351" s="1159"/>
      <c r="G351" s="1162"/>
      <c r="H351" s="1165"/>
      <c r="I351" s="1168"/>
      <c r="J351" s="275"/>
      <c r="K351" s="130">
        <f>+$K$15</f>
        <v>721515</v>
      </c>
      <c r="L351" s="275"/>
      <c r="M351" s="130"/>
      <c r="N351" s="1171"/>
      <c r="O351" s="1171"/>
      <c r="P351" s="1189"/>
      <c r="Q351" s="1177"/>
      <c r="R351" s="1177"/>
      <c r="S351" s="1180"/>
      <c r="T351" s="1194"/>
    </row>
    <row r="352" spans="2:34" ht="30" hidden="1" customHeight="1">
      <c r="B352" s="1181">
        <v>4</v>
      </c>
      <c r="C352" s="1184"/>
      <c r="D352" s="1184"/>
      <c r="E352" s="1184"/>
      <c r="F352" s="1157"/>
      <c r="G352" s="1196"/>
      <c r="H352" s="1163"/>
      <c r="I352" s="1166"/>
      <c r="J352" s="275"/>
      <c r="K352" s="130">
        <f>+$K$13</f>
        <v>721015</v>
      </c>
      <c r="L352" s="275"/>
      <c r="M352" s="130">
        <f>+$M$13</f>
        <v>721517</v>
      </c>
      <c r="N352" s="1169"/>
      <c r="O352" s="1169"/>
      <c r="P352" s="1187"/>
      <c r="Q352" s="1175"/>
      <c r="R352" s="1175"/>
      <c r="S352" s="1178">
        <f>IF(COUNTIF(J352:M354,"CUMPLE")&gt;=1,(G352*I352),0)* (IF(N352="PRESENTÓ CERTIFICADO",1,0))* (IF(O352="ACORDE A ITEM 5.2.1 (T.R.)",1,0) )* ( IF(OR(Q352="SIN OBSERVACIÓN", Q352="REQUERIMIENTOS SUBSANADOS"),1,0)) *(IF(OR(R352="NINGUNO", R352="CUMPLEN CON LO SOLICITADO"),1,0))</f>
        <v>0</v>
      </c>
      <c r="T352" s="1194"/>
    </row>
    <row r="353" spans="2:20" ht="30" hidden="1" customHeight="1">
      <c r="B353" s="1182"/>
      <c r="C353" s="1185"/>
      <c r="D353" s="1185"/>
      <c r="E353" s="1185"/>
      <c r="F353" s="1158"/>
      <c r="G353" s="1197"/>
      <c r="H353" s="1164"/>
      <c r="I353" s="1167"/>
      <c r="J353" s="275"/>
      <c r="K353" s="130">
        <f>+$K$14</f>
        <v>721214</v>
      </c>
      <c r="L353" s="275"/>
      <c r="M353" s="130">
        <f>+$M$14</f>
        <v>921217</v>
      </c>
      <c r="N353" s="1170"/>
      <c r="O353" s="1170"/>
      <c r="P353" s="1188"/>
      <c r="Q353" s="1176"/>
      <c r="R353" s="1176"/>
      <c r="S353" s="1179"/>
      <c r="T353" s="1194"/>
    </row>
    <row r="354" spans="2:20" ht="30" hidden="1" customHeight="1">
      <c r="B354" s="1183"/>
      <c r="C354" s="1186"/>
      <c r="D354" s="1186"/>
      <c r="E354" s="1186"/>
      <c r="F354" s="1159"/>
      <c r="G354" s="1198"/>
      <c r="H354" s="1165"/>
      <c r="I354" s="1168"/>
      <c r="J354" s="275"/>
      <c r="K354" s="130">
        <f>+$K$15</f>
        <v>721515</v>
      </c>
      <c r="L354" s="275"/>
      <c r="M354" s="130"/>
      <c r="N354" s="1171"/>
      <c r="O354" s="1171"/>
      <c r="P354" s="1189"/>
      <c r="Q354" s="1177"/>
      <c r="R354" s="1177"/>
      <c r="S354" s="1180"/>
      <c r="T354" s="1194"/>
    </row>
    <row r="355" spans="2:20" ht="30" hidden="1" customHeight="1">
      <c r="B355" s="1181">
        <v>5</v>
      </c>
      <c r="C355" s="1157"/>
      <c r="D355" s="1157"/>
      <c r="E355" s="1157"/>
      <c r="F355" s="1157"/>
      <c r="G355" s="1160"/>
      <c r="H355" s="1163"/>
      <c r="I355" s="1166"/>
      <c r="J355" s="275"/>
      <c r="K355" s="130">
        <f>+$K$13</f>
        <v>721015</v>
      </c>
      <c r="L355" s="275"/>
      <c r="M355" s="130">
        <f>+$M$13</f>
        <v>721517</v>
      </c>
      <c r="N355" s="1169"/>
      <c r="O355" s="1169"/>
      <c r="P355" s="1187"/>
      <c r="Q355" s="1175"/>
      <c r="R355" s="1175"/>
      <c r="S355" s="1178">
        <f>IF(COUNTIF(J355:M357,"CUMPLE")&gt;=1,(G355*I355),0)* (IF(N355="PRESENTÓ CERTIFICADO",1,0))* (IF(O355="ACORDE A ITEM 5.2.1 (T.R.)",1,0) )* ( IF(OR(Q355="SIN OBSERVACIÓN", Q355="REQUERIMIENTOS SUBSANADOS"),1,0)) *(IF(OR(R355="NINGUNO", R355="CUMPLEN CON LO SOLICITADO"),1,0))</f>
        <v>0</v>
      </c>
      <c r="T355" s="1194"/>
    </row>
    <row r="356" spans="2:20" ht="30" hidden="1" customHeight="1">
      <c r="B356" s="1182"/>
      <c r="C356" s="1158"/>
      <c r="D356" s="1158"/>
      <c r="E356" s="1158"/>
      <c r="F356" s="1158"/>
      <c r="G356" s="1161"/>
      <c r="H356" s="1164"/>
      <c r="I356" s="1167"/>
      <c r="J356" s="275"/>
      <c r="K356" s="130">
        <f>+$K$14</f>
        <v>721214</v>
      </c>
      <c r="L356" s="275"/>
      <c r="M356" s="130">
        <f>+$M$14</f>
        <v>921217</v>
      </c>
      <c r="N356" s="1170"/>
      <c r="O356" s="1170"/>
      <c r="P356" s="1188"/>
      <c r="Q356" s="1176"/>
      <c r="R356" s="1176"/>
      <c r="S356" s="1179"/>
      <c r="T356" s="1194"/>
    </row>
    <row r="357" spans="2:20" ht="30" hidden="1" customHeight="1">
      <c r="B357" s="1183"/>
      <c r="C357" s="1159"/>
      <c r="D357" s="1159"/>
      <c r="E357" s="1159"/>
      <c r="F357" s="1159"/>
      <c r="G357" s="1162"/>
      <c r="H357" s="1165"/>
      <c r="I357" s="1168"/>
      <c r="J357" s="275"/>
      <c r="K357" s="130">
        <f>+$K$15</f>
        <v>721515</v>
      </c>
      <c r="L357" s="275"/>
      <c r="M357" s="130"/>
      <c r="N357" s="1171"/>
      <c r="O357" s="1171"/>
      <c r="P357" s="1189"/>
      <c r="Q357" s="1177"/>
      <c r="R357" s="1177"/>
      <c r="S357" s="1180"/>
      <c r="T357" s="1195"/>
    </row>
    <row r="358" spans="2:20" ht="30" hidden="1" customHeight="1">
      <c r="B358" s="1147" t="str">
        <f>IF(S359=" "," ",IF(S359&gt;=$H$6,"CUMPLE CON LA EXPERIENCIA REQUERIDA","NO CUMPLE CON LA EXPERIENCIA REQUERIDA"))</f>
        <v>NO CUMPLE CON LA EXPERIENCIA REQUERIDA</v>
      </c>
      <c r="C358" s="1148"/>
      <c r="D358" s="1148"/>
      <c r="E358" s="1148"/>
      <c r="F358" s="1148"/>
      <c r="G358" s="1148"/>
      <c r="H358" s="1148"/>
      <c r="I358" s="1148"/>
      <c r="J358" s="1148"/>
      <c r="K358" s="1148"/>
      <c r="L358" s="1148"/>
      <c r="M358" s="1148"/>
      <c r="N358" s="1148"/>
      <c r="O358" s="1149"/>
      <c r="P358" s="1153" t="s">
        <v>22</v>
      </c>
      <c r="Q358" s="1154"/>
      <c r="R358" s="373"/>
      <c r="S358" s="7">
        <f>IF(T343="SI",SUM(S343:S357),0)</f>
        <v>0</v>
      </c>
      <c r="T358" s="1155" t="str">
        <f>IF(S359=" "," ",IF(S359&gt;=$H$6,"CUMPLE","NO CUMPLE"))</f>
        <v>NO CUMPLE</v>
      </c>
    </row>
    <row r="359" spans="2:20" ht="30" hidden="1" customHeight="1">
      <c r="B359" s="1150"/>
      <c r="C359" s="1151"/>
      <c r="D359" s="1151"/>
      <c r="E359" s="1151"/>
      <c r="F359" s="1151"/>
      <c r="G359" s="1151"/>
      <c r="H359" s="1151"/>
      <c r="I359" s="1151"/>
      <c r="J359" s="1151"/>
      <c r="K359" s="1151"/>
      <c r="L359" s="1151"/>
      <c r="M359" s="1151"/>
      <c r="N359" s="1151"/>
      <c r="O359" s="1152"/>
      <c r="P359" s="1153" t="s">
        <v>24</v>
      </c>
      <c r="Q359" s="1154"/>
      <c r="R359" s="373"/>
      <c r="S359" s="75">
        <f>IFERROR((S358/$P$6)," ")</f>
        <v>0</v>
      </c>
      <c r="T359" s="1156"/>
    </row>
    <row r="360" spans="2:20" ht="30" hidden="1" customHeight="1"/>
    <row r="361" spans="2:20" ht="30" hidden="1" customHeight="1"/>
    <row r="362" spans="2:20" ht="30" hidden="1" customHeight="1">
      <c r="B362" s="96">
        <v>17</v>
      </c>
      <c r="C362" s="1201" t="s">
        <v>76</v>
      </c>
      <c r="D362" s="1202"/>
      <c r="E362" s="1203"/>
      <c r="F362" s="1204" t="str">
        <f>IFERROR(VLOOKUP(B362,LISTA_OFERENTES,2,FALSE)," ")</f>
        <v>O17</v>
      </c>
      <c r="G362" s="1205"/>
      <c r="H362" s="1205"/>
      <c r="I362" s="1205"/>
      <c r="J362" s="1205"/>
      <c r="K362" s="1205"/>
      <c r="L362" s="1205"/>
      <c r="M362" s="1205"/>
      <c r="N362" s="1205"/>
      <c r="O362" s="1206"/>
      <c r="P362" s="1207" t="s">
        <v>101</v>
      </c>
      <c r="Q362" s="1208"/>
      <c r="R362" s="1209"/>
      <c r="S362" s="2">
        <f>5-(INT(COUNTBLANK(C365:C379))-10)</f>
        <v>0</v>
      </c>
      <c r="T362" s="3"/>
    </row>
    <row r="363" spans="2:20" ht="45" hidden="1" customHeight="1">
      <c r="B363" s="1218" t="s">
        <v>45</v>
      </c>
      <c r="C363" s="1210" t="s">
        <v>15</v>
      </c>
      <c r="D363" s="1210" t="s">
        <v>16</v>
      </c>
      <c r="E363" s="1210" t="s">
        <v>17</v>
      </c>
      <c r="F363" s="1210" t="s">
        <v>18</v>
      </c>
      <c r="G363" s="1210" t="s">
        <v>19</v>
      </c>
      <c r="H363" s="1210" t="s">
        <v>20</v>
      </c>
      <c r="I363" s="1210" t="s">
        <v>21</v>
      </c>
      <c r="J363" s="1215" t="s">
        <v>52</v>
      </c>
      <c r="K363" s="1216"/>
      <c r="L363" s="1216"/>
      <c r="M363" s="1217"/>
      <c r="N363" s="1210" t="s">
        <v>77</v>
      </c>
      <c r="O363" s="1210" t="s">
        <v>78</v>
      </c>
      <c r="P363" s="5" t="s">
        <v>79</v>
      </c>
      <c r="Q363" s="5"/>
      <c r="R363" s="1210" t="s">
        <v>80</v>
      </c>
      <c r="S363" s="1210" t="s">
        <v>81</v>
      </c>
      <c r="T363" s="1210" t="str">
        <f>T55</f>
        <v>CUMPLE CON LOS CÓDIGOS DE CLASIFICACIÓN DE LA UNSPCS</v>
      </c>
    </row>
    <row r="364" spans="2:20" ht="56.25" hidden="1" customHeight="1">
      <c r="B364" s="1219"/>
      <c r="C364" s="1211"/>
      <c r="D364" s="1211"/>
      <c r="E364" s="1211"/>
      <c r="F364" s="1211"/>
      <c r="G364" s="1211"/>
      <c r="H364" s="1211"/>
      <c r="I364" s="1211"/>
      <c r="J364" s="1212" t="s">
        <v>83</v>
      </c>
      <c r="K364" s="1213"/>
      <c r="L364" s="1213"/>
      <c r="M364" s="1214"/>
      <c r="N364" s="1211"/>
      <c r="O364" s="1211"/>
      <c r="P364" s="4" t="s">
        <v>13</v>
      </c>
      <c r="Q364" s="4" t="s">
        <v>82</v>
      </c>
      <c r="R364" s="1211"/>
      <c r="S364" s="1211"/>
      <c r="T364" s="1211"/>
    </row>
    <row r="365" spans="2:20" ht="30" hidden="1" customHeight="1">
      <c r="B365" s="1181">
        <v>1</v>
      </c>
      <c r="C365" s="1157"/>
      <c r="D365" s="1157"/>
      <c r="E365" s="1157"/>
      <c r="F365" s="1157"/>
      <c r="G365" s="1160"/>
      <c r="H365" s="1163"/>
      <c r="I365" s="1166"/>
      <c r="J365" s="275"/>
      <c r="K365" s="130">
        <f>+$K$13</f>
        <v>721015</v>
      </c>
      <c r="L365" s="275"/>
      <c r="M365" s="130">
        <f>+$M$13</f>
        <v>721517</v>
      </c>
      <c r="N365" s="1169"/>
      <c r="O365" s="1169"/>
      <c r="P365" s="1172"/>
      <c r="Q365" s="1175"/>
      <c r="R365" s="1175"/>
      <c r="S365" s="1178">
        <f>IF(COUNTIF(J365:M367,"CUMPLE")&gt;=1,(G365*I365),0)* (IF(N365="PRESENTÓ CERTIFICADO",1,0))* (IF(O365="ACORDE A ITEM 5.2.1 (T.R.)",1,0) )* ( IF(OR(Q365="SIN OBSERVACIÓN", Q365="REQUERIMIENTOS SUBSANADOS"),1,0)) *(IF(OR(R365="NINGUNO", R365="CUMPLEN CON LO SOLICITADO"),1,0))</f>
        <v>0</v>
      </c>
      <c r="T365" s="1193"/>
    </row>
    <row r="366" spans="2:20" ht="30" hidden="1" customHeight="1">
      <c r="B366" s="1182"/>
      <c r="C366" s="1158"/>
      <c r="D366" s="1158"/>
      <c r="E366" s="1158"/>
      <c r="F366" s="1158"/>
      <c r="G366" s="1161"/>
      <c r="H366" s="1164"/>
      <c r="I366" s="1167"/>
      <c r="J366" s="275"/>
      <c r="K366" s="130">
        <f>+$K$14</f>
        <v>721214</v>
      </c>
      <c r="L366" s="275"/>
      <c r="M366" s="130">
        <f>+$M$14</f>
        <v>921217</v>
      </c>
      <c r="N366" s="1170"/>
      <c r="O366" s="1170"/>
      <c r="P366" s="1173"/>
      <c r="Q366" s="1176"/>
      <c r="R366" s="1176"/>
      <c r="S366" s="1179"/>
      <c r="T366" s="1194"/>
    </row>
    <row r="367" spans="2:20" ht="30" hidden="1" customHeight="1">
      <c r="B367" s="1183"/>
      <c r="C367" s="1159"/>
      <c r="D367" s="1159"/>
      <c r="E367" s="1159"/>
      <c r="F367" s="1159"/>
      <c r="G367" s="1162"/>
      <c r="H367" s="1165"/>
      <c r="I367" s="1168"/>
      <c r="J367" s="275"/>
      <c r="K367" s="130">
        <f>+$K$15</f>
        <v>721515</v>
      </c>
      <c r="L367" s="275"/>
      <c r="M367" s="130"/>
      <c r="N367" s="1171"/>
      <c r="O367" s="1171"/>
      <c r="P367" s="1174"/>
      <c r="Q367" s="1177"/>
      <c r="R367" s="1177"/>
      <c r="S367" s="1180"/>
      <c r="T367" s="1194"/>
    </row>
    <row r="368" spans="2:20" ht="30" hidden="1" customHeight="1">
      <c r="B368" s="1181">
        <v>2</v>
      </c>
      <c r="C368" s="1184"/>
      <c r="D368" s="1184"/>
      <c r="E368" s="1184"/>
      <c r="F368" s="1184"/>
      <c r="G368" s="1196"/>
      <c r="H368" s="1163"/>
      <c r="I368" s="1166"/>
      <c r="J368" s="275"/>
      <c r="K368" s="130">
        <f>+$K$13</f>
        <v>721015</v>
      </c>
      <c r="L368" s="275"/>
      <c r="M368" s="130">
        <f>+$M$13</f>
        <v>721517</v>
      </c>
      <c r="N368" s="1169"/>
      <c r="O368" s="1169"/>
      <c r="P368" s="1172"/>
      <c r="Q368" s="1175"/>
      <c r="R368" s="1175"/>
      <c r="S368" s="1178">
        <f>IF(COUNTIF(J368:M370,"CUMPLE")&gt;=1,(G368*I368),0)* (IF(N368="PRESENTÓ CERTIFICADO",1,0))* (IF(O368="ACORDE A ITEM 5.2.1 (T.R.)",1,0) )* ( IF(OR(Q368="SIN OBSERVACIÓN", Q368="REQUERIMIENTOS SUBSANADOS"),1,0)) *(IF(OR(R368="NINGUNO", R368="CUMPLEN CON LO SOLICITADO"),1,0))</f>
        <v>0</v>
      </c>
      <c r="T368" s="1194"/>
    </row>
    <row r="369" spans="2:20" ht="30" hidden="1" customHeight="1">
      <c r="B369" s="1182"/>
      <c r="C369" s="1185"/>
      <c r="D369" s="1185"/>
      <c r="E369" s="1185"/>
      <c r="F369" s="1185"/>
      <c r="G369" s="1197"/>
      <c r="H369" s="1164"/>
      <c r="I369" s="1167"/>
      <c r="J369" s="275"/>
      <c r="K369" s="130">
        <f>+$K$14</f>
        <v>721214</v>
      </c>
      <c r="L369" s="275"/>
      <c r="M369" s="130">
        <f>+$M$14</f>
        <v>921217</v>
      </c>
      <c r="N369" s="1170"/>
      <c r="O369" s="1170"/>
      <c r="P369" s="1173"/>
      <c r="Q369" s="1176"/>
      <c r="R369" s="1176"/>
      <c r="S369" s="1179"/>
      <c r="T369" s="1194"/>
    </row>
    <row r="370" spans="2:20" ht="30" hidden="1" customHeight="1">
      <c r="B370" s="1183"/>
      <c r="C370" s="1186"/>
      <c r="D370" s="1186"/>
      <c r="E370" s="1186"/>
      <c r="F370" s="1186"/>
      <c r="G370" s="1198"/>
      <c r="H370" s="1165"/>
      <c r="I370" s="1168"/>
      <c r="J370" s="275"/>
      <c r="K370" s="130">
        <f>+$K$15</f>
        <v>721515</v>
      </c>
      <c r="L370" s="275"/>
      <c r="M370" s="130"/>
      <c r="N370" s="1171"/>
      <c r="O370" s="1171"/>
      <c r="P370" s="1174"/>
      <c r="Q370" s="1177"/>
      <c r="R370" s="1177"/>
      <c r="S370" s="1180"/>
      <c r="T370" s="1194"/>
    </row>
    <row r="371" spans="2:20" ht="30" hidden="1" customHeight="1">
      <c r="B371" s="1181">
        <v>3</v>
      </c>
      <c r="C371" s="1157"/>
      <c r="D371" s="1157"/>
      <c r="E371" s="1157"/>
      <c r="F371" s="1157"/>
      <c r="G371" s="1160"/>
      <c r="H371" s="1163"/>
      <c r="I371" s="1166"/>
      <c r="J371" s="275"/>
      <c r="K371" s="130">
        <f>+$K$13</f>
        <v>721015</v>
      </c>
      <c r="L371" s="275"/>
      <c r="M371" s="130">
        <f>+$M$13</f>
        <v>721517</v>
      </c>
      <c r="N371" s="1169"/>
      <c r="O371" s="1169"/>
      <c r="P371" s="1172"/>
      <c r="Q371" s="1175"/>
      <c r="R371" s="1175"/>
      <c r="S371" s="1178">
        <f>IF(COUNTIF(J371:M373,"CUMPLE")&gt;=1,(G371*I371),0)* (IF(N371="PRESENTÓ CERTIFICADO",1,0))* (IF(O371="ACORDE A ITEM 5.2.1 (T.R.)",1,0) )* ( IF(OR(Q371="SIN OBSERVACIÓN", Q371="REQUERIMIENTOS SUBSANADOS"),1,0)) *(IF(OR(R371="NINGUNO", R371="CUMPLEN CON LO SOLICITADO"),1,0))</f>
        <v>0</v>
      </c>
      <c r="T371" s="1194"/>
    </row>
    <row r="372" spans="2:20" ht="30" hidden="1" customHeight="1">
      <c r="B372" s="1182"/>
      <c r="C372" s="1158"/>
      <c r="D372" s="1158"/>
      <c r="E372" s="1158"/>
      <c r="F372" s="1158"/>
      <c r="G372" s="1161"/>
      <c r="H372" s="1164"/>
      <c r="I372" s="1167"/>
      <c r="J372" s="275"/>
      <c r="K372" s="130">
        <f>+$K$14</f>
        <v>721214</v>
      </c>
      <c r="L372" s="275"/>
      <c r="M372" s="130">
        <f>+$M$14</f>
        <v>921217</v>
      </c>
      <c r="N372" s="1170"/>
      <c r="O372" s="1170"/>
      <c r="P372" s="1173"/>
      <c r="Q372" s="1176"/>
      <c r="R372" s="1176"/>
      <c r="S372" s="1179"/>
      <c r="T372" s="1194"/>
    </row>
    <row r="373" spans="2:20" ht="30" hidden="1" customHeight="1">
      <c r="B373" s="1183"/>
      <c r="C373" s="1159"/>
      <c r="D373" s="1159"/>
      <c r="E373" s="1159"/>
      <c r="F373" s="1159"/>
      <c r="G373" s="1162"/>
      <c r="H373" s="1165"/>
      <c r="I373" s="1168"/>
      <c r="J373" s="275"/>
      <c r="K373" s="130">
        <f>+$K$15</f>
        <v>721515</v>
      </c>
      <c r="L373" s="275"/>
      <c r="M373" s="130"/>
      <c r="N373" s="1171"/>
      <c r="O373" s="1171"/>
      <c r="P373" s="1174"/>
      <c r="Q373" s="1177"/>
      <c r="R373" s="1177"/>
      <c r="S373" s="1180"/>
      <c r="T373" s="1194"/>
    </row>
    <row r="374" spans="2:20" ht="30" hidden="1" customHeight="1">
      <c r="B374" s="1181">
        <v>4</v>
      </c>
      <c r="C374" s="1184"/>
      <c r="D374" s="1184"/>
      <c r="E374" s="1184"/>
      <c r="F374" s="1184"/>
      <c r="G374" s="1196"/>
      <c r="H374" s="1163"/>
      <c r="I374" s="1166"/>
      <c r="J374" s="275"/>
      <c r="K374" s="130">
        <f>+$K$13</f>
        <v>721015</v>
      </c>
      <c r="L374" s="275"/>
      <c r="M374" s="130">
        <f>+$M$13</f>
        <v>721517</v>
      </c>
      <c r="N374" s="1169"/>
      <c r="O374" s="1169"/>
      <c r="P374" s="1187"/>
      <c r="Q374" s="1190"/>
      <c r="R374" s="1190"/>
      <c r="S374" s="1178">
        <f>IF(COUNTIF(J374:M376,"CUMPLE")&gt;=1,(G374*I374),0)* (IF(N374="PRESENTÓ CERTIFICADO",1,0))* (IF(O374="ACORDE A ITEM 5.2.1 (T.R.)",1,0) )* ( IF(OR(Q374="SIN OBSERVACIÓN", Q374="REQUERIMIENTOS SUBSANADOS"),1,0)) *(IF(OR(R374="NINGUNO", R374="CUMPLEN CON LO SOLICITADO"),1,0))</f>
        <v>0</v>
      </c>
      <c r="T374" s="1194"/>
    </row>
    <row r="375" spans="2:20" ht="30" hidden="1" customHeight="1">
      <c r="B375" s="1182"/>
      <c r="C375" s="1185"/>
      <c r="D375" s="1185"/>
      <c r="E375" s="1185"/>
      <c r="F375" s="1185"/>
      <c r="G375" s="1197"/>
      <c r="H375" s="1164"/>
      <c r="I375" s="1167"/>
      <c r="J375" s="275"/>
      <c r="K375" s="130">
        <f>+$K$14</f>
        <v>721214</v>
      </c>
      <c r="L375" s="275"/>
      <c r="M375" s="130">
        <f>+$M$14</f>
        <v>921217</v>
      </c>
      <c r="N375" s="1170"/>
      <c r="O375" s="1170"/>
      <c r="P375" s="1188"/>
      <c r="Q375" s="1191"/>
      <c r="R375" s="1191"/>
      <c r="S375" s="1179"/>
      <c r="T375" s="1194"/>
    </row>
    <row r="376" spans="2:20" ht="30" hidden="1" customHeight="1">
      <c r="B376" s="1183"/>
      <c r="C376" s="1186"/>
      <c r="D376" s="1186"/>
      <c r="E376" s="1186"/>
      <c r="F376" s="1186"/>
      <c r="G376" s="1198"/>
      <c r="H376" s="1165"/>
      <c r="I376" s="1168"/>
      <c r="J376" s="275"/>
      <c r="K376" s="130">
        <f>+$K$15</f>
        <v>721515</v>
      </c>
      <c r="L376" s="275"/>
      <c r="M376" s="130"/>
      <c r="N376" s="1171"/>
      <c r="O376" s="1171"/>
      <c r="P376" s="1189"/>
      <c r="Q376" s="1192"/>
      <c r="R376" s="1192"/>
      <c r="S376" s="1180"/>
      <c r="T376" s="1194"/>
    </row>
    <row r="377" spans="2:20" ht="30" hidden="1" customHeight="1">
      <c r="B377" s="1181">
        <v>5</v>
      </c>
      <c r="C377" s="1157"/>
      <c r="D377" s="1157"/>
      <c r="E377" s="1157"/>
      <c r="F377" s="1157"/>
      <c r="G377" s="1160"/>
      <c r="H377" s="1163"/>
      <c r="I377" s="1166"/>
      <c r="J377" s="275"/>
      <c r="K377" s="130">
        <f>+$K$13</f>
        <v>721015</v>
      </c>
      <c r="L377" s="275"/>
      <c r="M377" s="130">
        <f>+$M$13</f>
        <v>721517</v>
      </c>
      <c r="N377" s="1169"/>
      <c r="O377" s="1169"/>
      <c r="P377" s="1172"/>
      <c r="Q377" s="1190"/>
      <c r="R377" s="1175"/>
      <c r="S377" s="1178">
        <f>IF(COUNTIF(J377:M379,"CUMPLE")&gt;=1,(G377*I377),0)* (IF(N377="PRESENTÓ CERTIFICADO",1,0))* (IF(O377="ACORDE A ITEM 5.2.1 (T.R.)",1,0) )* ( IF(OR(Q377="SIN OBSERVACIÓN", Q377="REQUERIMIENTOS SUBSANADOS"),1,0)) *(IF(OR(R377="NINGUNO", R377="CUMPLEN CON LO SOLICITADO"),1,0))</f>
        <v>0</v>
      </c>
      <c r="T377" s="1194"/>
    </row>
    <row r="378" spans="2:20" ht="30" hidden="1" customHeight="1">
      <c r="B378" s="1182"/>
      <c r="C378" s="1158"/>
      <c r="D378" s="1158"/>
      <c r="E378" s="1158"/>
      <c r="F378" s="1158"/>
      <c r="G378" s="1161"/>
      <c r="H378" s="1164"/>
      <c r="I378" s="1167"/>
      <c r="J378" s="275"/>
      <c r="K378" s="130">
        <f>+$K$14</f>
        <v>721214</v>
      </c>
      <c r="L378" s="275"/>
      <c r="M378" s="130">
        <f>+$M$14</f>
        <v>921217</v>
      </c>
      <c r="N378" s="1170"/>
      <c r="O378" s="1170"/>
      <c r="P378" s="1173"/>
      <c r="Q378" s="1191"/>
      <c r="R378" s="1176"/>
      <c r="S378" s="1179"/>
      <c r="T378" s="1194"/>
    </row>
    <row r="379" spans="2:20" ht="30" hidden="1" customHeight="1">
      <c r="B379" s="1183"/>
      <c r="C379" s="1159"/>
      <c r="D379" s="1159"/>
      <c r="E379" s="1159"/>
      <c r="F379" s="1159"/>
      <c r="G379" s="1162"/>
      <c r="H379" s="1165"/>
      <c r="I379" s="1168"/>
      <c r="J379" s="275"/>
      <c r="K379" s="130">
        <f>+$K$15</f>
        <v>721515</v>
      </c>
      <c r="L379" s="275"/>
      <c r="M379" s="130"/>
      <c r="N379" s="1171"/>
      <c r="O379" s="1171"/>
      <c r="P379" s="1174"/>
      <c r="Q379" s="1192"/>
      <c r="R379" s="1177"/>
      <c r="S379" s="1180"/>
      <c r="T379" s="1195"/>
    </row>
    <row r="380" spans="2:20" ht="30" hidden="1" customHeight="1">
      <c r="B380" s="1147" t="str">
        <f>IF(S381=" "," ",IF(S381&gt;=$H$6,"CUMPLE CON LA EXPERIENCIA REQUERIDA","NO CUMPLE CON LA EXPERIENCIA REQUERIDA"))</f>
        <v>NO CUMPLE CON LA EXPERIENCIA REQUERIDA</v>
      </c>
      <c r="C380" s="1148"/>
      <c r="D380" s="1148"/>
      <c r="E380" s="1148"/>
      <c r="F380" s="1148"/>
      <c r="G380" s="1148"/>
      <c r="H380" s="1148"/>
      <c r="I380" s="1148"/>
      <c r="J380" s="1148"/>
      <c r="K380" s="1148"/>
      <c r="L380" s="1148"/>
      <c r="M380" s="1148"/>
      <c r="N380" s="1148"/>
      <c r="O380" s="1149"/>
      <c r="P380" s="1153" t="s">
        <v>22</v>
      </c>
      <c r="Q380" s="1154"/>
      <c r="R380" s="373"/>
      <c r="S380" s="7">
        <f>IF(T365="SI",SUM(S365:S379),0)</f>
        <v>0</v>
      </c>
      <c r="T380" s="1155" t="str">
        <f>IF(S381=" "," ",IF(S381&gt;=$H$6,"CUMPLE","NO CUMPLE"))</f>
        <v>NO CUMPLE</v>
      </c>
    </row>
    <row r="381" spans="2:20" ht="30" hidden="1" customHeight="1">
      <c r="B381" s="1150"/>
      <c r="C381" s="1151"/>
      <c r="D381" s="1151"/>
      <c r="E381" s="1151"/>
      <c r="F381" s="1151"/>
      <c r="G381" s="1151"/>
      <c r="H381" s="1151"/>
      <c r="I381" s="1151"/>
      <c r="J381" s="1151"/>
      <c r="K381" s="1151"/>
      <c r="L381" s="1151"/>
      <c r="M381" s="1151"/>
      <c r="N381" s="1151"/>
      <c r="O381" s="1152"/>
      <c r="P381" s="1153" t="s">
        <v>24</v>
      </c>
      <c r="Q381" s="1154"/>
      <c r="R381" s="373"/>
      <c r="S381" s="75">
        <f>IFERROR((S380/$P$6)," ")</f>
        <v>0</v>
      </c>
      <c r="T381" s="1156"/>
    </row>
    <row r="382" spans="2:20" ht="30" hidden="1" customHeight="1"/>
    <row r="383" spans="2:20" ht="30" hidden="1" customHeight="1"/>
    <row r="384" spans="2:20" ht="30" hidden="1" customHeight="1">
      <c r="B384" s="96">
        <v>18</v>
      </c>
      <c r="C384" s="1201" t="s">
        <v>76</v>
      </c>
      <c r="D384" s="1202"/>
      <c r="E384" s="1203"/>
      <c r="F384" s="1204" t="str">
        <f>IFERROR(VLOOKUP(B384,LISTA_OFERENTES,2,FALSE)," ")</f>
        <v>O18</v>
      </c>
      <c r="G384" s="1205"/>
      <c r="H384" s="1205"/>
      <c r="I384" s="1205"/>
      <c r="J384" s="1205"/>
      <c r="K384" s="1205"/>
      <c r="L384" s="1205"/>
      <c r="M384" s="1205"/>
      <c r="N384" s="1205"/>
      <c r="O384" s="1206"/>
      <c r="P384" s="1207" t="s">
        <v>101</v>
      </c>
      <c r="Q384" s="1208"/>
      <c r="R384" s="1209"/>
      <c r="S384" s="2">
        <f>5-(INT(COUNTBLANK(C387:C401))-10)</f>
        <v>0</v>
      </c>
      <c r="T384" s="3"/>
    </row>
    <row r="385" spans="2:20" ht="42" hidden="1" customHeight="1">
      <c r="B385" s="1218" t="s">
        <v>45</v>
      </c>
      <c r="C385" s="1210" t="s">
        <v>15</v>
      </c>
      <c r="D385" s="1210" t="s">
        <v>16</v>
      </c>
      <c r="E385" s="1210" t="s">
        <v>17</v>
      </c>
      <c r="F385" s="1210" t="s">
        <v>18</v>
      </c>
      <c r="G385" s="1210" t="s">
        <v>19</v>
      </c>
      <c r="H385" s="1210" t="s">
        <v>20</v>
      </c>
      <c r="I385" s="1210" t="s">
        <v>21</v>
      </c>
      <c r="J385" s="1215" t="s">
        <v>52</v>
      </c>
      <c r="K385" s="1216"/>
      <c r="L385" s="1216"/>
      <c r="M385" s="1217"/>
      <c r="N385" s="1210" t="s">
        <v>77</v>
      </c>
      <c r="O385" s="1210" t="s">
        <v>78</v>
      </c>
      <c r="P385" s="5" t="s">
        <v>79</v>
      </c>
      <c r="Q385" s="5"/>
      <c r="R385" s="1210" t="s">
        <v>80</v>
      </c>
      <c r="S385" s="1210" t="s">
        <v>81</v>
      </c>
      <c r="T385" s="1210" t="str">
        <f>+T363</f>
        <v>CUMPLE CON LOS CÓDIGOS DE CLASIFICACIÓN DE LA UNSPCS</v>
      </c>
    </row>
    <row r="386" spans="2:20" ht="38.25" hidden="1" customHeight="1">
      <c r="B386" s="1219"/>
      <c r="C386" s="1211"/>
      <c r="D386" s="1211"/>
      <c r="E386" s="1211"/>
      <c r="F386" s="1211"/>
      <c r="G386" s="1211"/>
      <c r="H386" s="1211"/>
      <c r="I386" s="1211"/>
      <c r="J386" s="1212" t="s">
        <v>83</v>
      </c>
      <c r="K386" s="1213"/>
      <c r="L386" s="1213"/>
      <c r="M386" s="1214"/>
      <c r="N386" s="1211"/>
      <c r="O386" s="1211"/>
      <c r="P386" s="4" t="s">
        <v>13</v>
      </c>
      <c r="Q386" s="4" t="s">
        <v>82</v>
      </c>
      <c r="R386" s="1211"/>
      <c r="S386" s="1211"/>
      <c r="T386" s="1211"/>
    </row>
    <row r="387" spans="2:20" ht="30" hidden="1" customHeight="1">
      <c r="B387" s="1181">
        <v>1</v>
      </c>
      <c r="C387" s="1157"/>
      <c r="D387" s="1157"/>
      <c r="E387" s="1157"/>
      <c r="F387" s="1157"/>
      <c r="G387" s="1160"/>
      <c r="H387" s="1163"/>
      <c r="I387" s="1166"/>
      <c r="J387" s="275"/>
      <c r="K387" s="130">
        <f>+$K$13</f>
        <v>721015</v>
      </c>
      <c r="L387" s="275"/>
      <c r="M387" s="130">
        <f>+$M$13</f>
        <v>721517</v>
      </c>
      <c r="N387" s="1169"/>
      <c r="O387" s="1169"/>
      <c r="P387" s="1187"/>
      <c r="Q387" s="1175"/>
      <c r="R387" s="1175"/>
      <c r="S387" s="1178">
        <f>IF(COUNTIF(J387:M389,"CUMPLE")&gt;=1,(G387*I387),0)* (IF(N387="PRESENTÓ CERTIFICADO",1,0))* (IF(O387="ACORDE A ITEM 5.2.1 (T.R.)",1,0) )* ( IF(OR(Q387="SIN OBSERVACIÓN", Q387="REQUERIMIENTOS SUBSANADOS"),1,0)) *(IF(OR(R387="NINGUNO", R387="CUMPLEN CON LO SOLICITADO"),1,0))</f>
        <v>0</v>
      </c>
      <c r="T387" s="1193"/>
    </row>
    <row r="388" spans="2:20" ht="30" hidden="1" customHeight="1">
      <c r="B388" s="1182"/>
      <c r="C388" s="1158"/>
      <c r="D388" s="1158"/>
      <c r="E388" s="1158"/>
      <c r="F388" s="1158"/>
      <c r="G388" s="1161"/>
      <c r="H388" s="1164"/>
      <c r="I388" s="1167"/>
      <c r="J388" s="275"/>
      <c r="K388" s="130">
        <f>+$K$14</f>
        <v>721214</v>
      </c>
      <c r="L388" s="275"/>
      <c r="M388" s="130">
        <f>+$M$14</f>
        <v>921217</v>
      </c>
      <c r="N388" s="1170"/>
      <c r="O388" s="1170"/>
      <c r="P388" s="1188"/>
      <c r="Q388" s="1176"/>
      <c r="R388" s="1176"/>
      <c r="S388" s="1179"/>
      <c r="T388" s="1194"/>
    </row>
    <row r="389" spans="2:20" ht="30" hidden="1" customHeight="1">
      <c r="B389" s="1183"/>
      <c r="C389" s="1159"/>
      <c r="D389" s="1159"/>
      <c r="E389" s="1159"/>
      <c r="F389" s="1159"/>
      <c r="G389" s="1162"/>
      <c r="H389" s="1165"/>
      <c r="I389" s="1168"/>
      <c r="J389" s="275"/>
      <c r="K389" s="130">
        <f>+$K$15</f>
        <v>721515</v>
      </c>
      <c r="L389" s="275"/>
      <c r="M389" s="130"/>
      <c r="N389" s="1171"/>
      <c r="O389" s="1171"/>
      <c r="P389" s="1189"/>
      <c r="Q389" s="1177"/>
      <c r="R389" s="1177"/>
      <c r="S389" s="1180"/>
      <c r="T389" s="1194"/>
    </row>
    <row r="390" spans="2:20" ht="30" hidden="1" customHeight="1">
      <c r="B390" s="1181">
        <v>2</v>
      </c>
      <c r="C390" s="1184"/>
      <c r="D390" s="1184"/>
      <c r="E390" s="1184"/>
      <c r="F390" s="1184"/>
      <c r="G390" s="1196"/>
      <c r="H390" s="1163"/>
      <c r="I390" s="1166"/>
      <c r="J390" s="275"/>
      <c r="K390" s="130">
        <f>+$K$13</f>
        <v>721015</v>
      </c>
      <c r="L390" s="275"/>
      <c r="M390" s="130">
        <f>+$M$13</f>
        <v>721517</v>
      </c>
      <c r="N390" s="1169"/>
      <c r="O390" s="1169"/>
      <c r="P390" s="1187"/>
      <c r="Q390" s="1175"/>
      <c r="R390" s="1175"/>
      <c r="S390" s="1178">
        <f>IF(COUNTIF(J390:M392,"CUMPLE")&gt;=1,(G390*I390),0)* (IF(N390="PRESENTÓ CERTIFICADO",1,0))* (IF(O390="ACORDE A ITEM 5.2.1 (T.R.)",1,0) )* ( IF(OR(Q390="SIN OBSERVACIÓN", Q390="REQUERIMIENTOS SUBSANADOS"),1,0)) *(IF(OR(R390="NINGUNO", R390="CUMPLEN CON LO SOLICITADO"),1,0))</f>
        <v>0</v>
      </c>
      <c r="T390" s="1194"/>
    </row>
    <row r="391" spans="2:20" ht="30" hidden="1" customHeight="1">
      <c r="B391" s="1182"/>
      <c r="C391" s="1185"/>
      <c r="D391" s="1185"/>
      <c r="E391" s="1185"/>
      <c r="F391" s="1185"/>
      <c r="G391" s="1197"/>
      <c r="H391" s="1164"/>
      <c r="I391" s="1167"/>
      <c r="J391" s="275"/>
      <c r="K391" s="130">
        <f>+$K$14</f>
        <v>721214</v>
      </c>
      <c r="L391" s="275"/>
      <c r="M391" s="130">
        <f>+$M$14</f>
        <v>921217</v>
      </c>
      <c r="N391" s="1170"/>
      <c r="O391" s="1170"/>
      <c r="P391" s="1188"/>
      <c r="Q391" s="1176"/>
      <c r="R391" s="1176"/>
      <c r="S391" s="1179"/>
      <c r="T391" s="1194"/>
    </row>
    <row r="392" spans="2:20" ht="30" hidden="1" customHeight="1">
      <c r="B392" s="1183"/>
      <c r="C392" s="1186"/>
      <c r="D392" s="1186"/>
      <c r="E392" s="1186"/>
      <c r="F392" s="1186"/>
      <c r="G392" s="1198"/>
      <c r="H392" s="1165"/>
      <c r="I392" s="1168"/>
      <c r="J392" s="275"/>
      <c r="K392" s="130">
        <f>+$K$15</f>
        <v>721515</v>
      </c>
      <c r="L392" s="275"/>
      <c r="M392" s="130"/>
      <c r="N392" s="1171"/>
      <c r="O392" s="1171"/>
      <c r="P392" s="1189"/>
      <c r="Q392" s="1177"/>
      <c r="R392" s="1177"/>
      <c r="S392" s="1180"/>
      <c r="T392" s="1194"/>
    </row>
    <row r="393" spans="2:20" ht="30" hidden="1" customHeight="1">
      <c r="B393" s="1181">
        <v>3</v>
      </c>
      <c r="C393" s="1157"/>
      <c r="D393" s="1157"/>
      <c r="E393" s="1157"/>
      <c r="F393" s="1184"/>
      <c r="G393" s="1160"/>
      <c r="H393" s="1163"/>
      <c r="I393" s="1166"/>
      <c r="J393" s="275"/>
      <c r="K393" s="130">
        <f>+$K$13</f>
        <v>721015</v>
      </c>
      <c r="L393" s="275"/>
      <c r="M393" s="130">
        <f>+$M$13</f>
        <v>721517</v>
      </c>
      <c r="N393" s="1169"/>
      <c r="O393" s="1169"/>
      <c r="P393" s="1187"/>
      <c r="Q393" s="1175"/>
      <c r="R393" s="1175"/>
      <c r="S393" s="1178">
        <f>IF(COUNTIF(J393:M395,"CUMPLE")&gt;=1,(G393*I393),0)* (IF(N393="PRESENTÓ CERTIFICADO",1,0))* (IF(O393="ACORDE A ITEM 5.2.1 (T.R.)",1,0) )* ( IF(OR(Q393="SIN OBSERVACIÓN", Q393="REQUERIMIENTOS SUBSANADOS"),1,0)) *(IF(OR(R393="NINGUNO", R393="CUMPLEN CON LO SOLICITADO"),1,0))</f>
        <v>0</v>
      </c>
      <c r="T393" s="1194"/>
    </row>
    <row r="394" spans="2:20" ht="30" hidden="1" customHeight="1">
      <c r="B394" s="1182"/>
      <c r="C394" s="1158"/>
      <c r="D394" s="1158"/>
      <c r="E394" s="1158"/>
      <c r="F394" s="1185"/>
      <c r="G394" s="1161"/>
      <c r="H394" s="1164"/>
      <c r="I394" s="1167"/>
      <c r="J394" s="275"/>
      <c r="K394" s="130">
        <f>+$K$14</f>
        <v>721214</v>
      </c>
      <c r="L394" s="275"/>
      <c r="M394" s="130">
        <f>+$M$14</f>
        <v>921217</v>
      </c>
      <c r="N394" s="1170"/>
      <c r="O394" s="1170"/>
      <c r="P394" s="1188"/>
      <c r="Q394" s="1176"/>
      <c r="R394" s="1176"/>
      <c r="S394" s="1179"/>
      <c r="T394" s="1194"/>
    </row>
    <row r="395" spans="2:20" ht="30" hidden="1" customHeight="1">
      <c r="B395" s="1183"/>
      <c r="C395" s="1159"/>
      <c r="D395" s="1159"/>
      <c r="E395" s="1159"/>
      <c r="F395" s="1186"/>
      <c r="G395" s="1162"/>
      <c r="H395" s="1165"/>
      <c r="I395" s="1168"/>
      <c r="J395" s="275"/>
      <c r="K395" s="130">
        <f>+$K$15</f>
        <v>721515</v>
      </c>
      <c r="L395" s="275"/>
      <c r="M395" s="130"/>
      <c r="N395" s="1171"/>
      <c r="O395" s="1171"/>
      <c r="P395" s="1189"/>
      <c r="Q395" s="1177"/>
      <c r="R395" s="1177"/>
      <c r="S395" s="1180"/>
      <c r="T395" s="1194"/>
    </row>
    <row r="396" spans="2:20" ht="30" hidden="1" customHeight="1">
      <c r="B396" s="1181">
        <v>4</v>
      </c>
      <c r="C396" s="1184"/>
      <c r="D396" s="1184"/>
      <c r="E396" s="1184"/>
      <c r="F396" s="1184"/>
      <c r="G396" s="1196"/>
      <c r="H396" s="1163"/>
      <c r="I396" s="1166"/>
      <c r="J396" s="275"/>
      <c r="K396" s="130">
        <f>+$K$13</f>
        <v>721015</v>
      </c>
      <c r="L396" s="275"/>
      <c r="M396" s="130">
        <f>+$M$13</f>
        <v>721517</v>
      </c>
      <c r="N396" s="1169"/>
      <c r="O396" s="1169"/>
      <c r="P396" s="1187"/>
      <c r="Q396" s="1175"/>
      <c r="R396" s="1175"/>
      <c r="S396" s="1178">
        <f>IF(COUNTIF(J396:M398,"CUMPLE")&gt;=1,(G396*I396),0)* (IF(N396="PRESENTÓ CERTIFICADO",1,0))* (IF(O396="ACORDE A ITEM 5.2.1 (T.R.)",1,0) )* ( IF(OR(Q396="SIN OBSERVACIÓN", Q396="REQUERIMIENTOS SUBSANADOS"),1,0)) *(IF(OR(R396="NINGUNO", R396="CUMPLEN CON LO SOLICITADO"),1,0))</f>
        <v>0</v>
      </c>
      <c r="T396" s="1194"/>
    </row>
    <row r="397" spans="2:20" ht="30" hidden="1" customHeight="1">
      <c r="B397" s="1182"/>
      <c r="C397" s="1185"/>
      <c r="D397" s="1185"/>
      <c r="E397" s="1185"/>
      <c r="F397" s="1185"/>
      <c r="G397" s="1197"/>
      <c r="H397" s="1164"/>
      <c r="I397" s="1167"/>
      <c r="J397" s="275"/>
      <c r="K397" s="130">
        <f>+$K$14</f>
        <v>721214</v>
      </c>
      <c r="L397" s="275"/>
      <c r="M397" s="130">
        <f>+$M$14</f>
        <v>921217</v>
      </c>
      <c r="N397" s="1170"/>
      <c r="O397" s="1170"/>
      <c r="P397" s="1188"/>
      <c r="Q397" s="1176"/>
      <c r="R397" s="1176"/>
      <c r="S397" s="1179"/>
      <c r="T397" s="1194"/>
    </row>
    <row r="398" spans="2:20" ht="30" hidden="1" customHeight="1">
      <c r="B398" s="1183"/>
      <c r="C398" s="1186"/>
      <c r="D398" s="1186"/>
      <c r="E398" s="1186"/>
      <c r="F398" s="1186"/>
      <c r="G398" s="1198"/>
      <c r="H398" s="1165"/>
      <c r="I398" s="1168"/>
      <c r="J398" s="275"/>
      <c r="K398" s="130">
        <f>+$K$15</f>
        <v>721515</v>
      </c>
      <c r="L398" s="275"/>
      <c r="M398" s="130"/>
      <c r="N398" s="1171"/>
      <c r="O398" s="1171"/>
      <c r="P398" s="1189"/>
      <c r="Q398" s="1177"/>
      <c r="R398" s="1177"/>
      <c r="S398" s="1180"/>
      <c r="T398" s="1194"/>
    </row>
    <row r="399" spans="2:20" ht="30" hidden="1" customHeight="1">
      <c r="B399" s="1181">
        <v>5</v>
      </c>
      <c r="C399" s="1157"/>
      <c r="D399" s="1157"/>
      <c r="E399" s="1157"/>
      <c r="F399" s="1184"/>
      <c r="G399" s="1160"/>
      <c r="H399" s="1163"/>
      <c r="I399" s="1166"/>
      <c r="J399" s="275"/>
      <c r="K399" s="130">
        <f>+$K$13</f>
        <v>721015</v>
      </c>
      <c r="L399" s="275"/>
      <c r="M399" s="130">
        <f>+$M$13</f>
        <v>721517</v>
      </c>
      <c r="N399" s="1169"/>
      <c r="O399" s="1169"/>
      <c r="P399" s="1187"/>
      <c r="Q399" s="1175"/>
      <c r="R399" s="1175"/>
      <c r="S399" s="1178">
        <f>IF(COUNTIF(J399:M401,"CUMPLE")&gt;=1,(G399*I399),0)* (IF(N399="PRESENTÓ CERTIFICADO",1,0))* (IF(O399="ACORDE A ITEM 5.2.1 (T.R.)",1,0) )* ( IF(OR(Q399="SIN OBSERVACIÓN", Q399="REQUERIMIENTOS SUBSANADOS"),1,0)) *(IF(OR(R399="NINGUNO", R399="CUMPLEN CON LO SOLICITADO"),1,0))</f>
        <v>0</v>
      </c>
      <c r="T399" s="1194"/>
    </row>
    <row r="400" spans="2:20" ht="30" hidden="1" customHeight="1">
      <c r="B400" s="1182"/>
      <c r="C400" s="1158"/>
      <c r="D400" s="1158"/>
      <c r="E400" s="1158"/>
      <c r="F400" s="1185"/>
      <c r="G400" s="1161"/>
      <c r="H400" s="1164"/>
      <c r="I400" s="1167"/>
      <c r="J400" s="275"/>
      <c r="K400" s="130">
        <f>+$K$14</f>
        <v>721214</v>
      </c>
      <c r="L400" s="275"/>
      <c r="M400" s="130">
        <f>+$M$14</f>
        <v>921217</v>
      </c>
      <c r="N400" s="1170"/>
      <c r="O400" s="1170"/>
      <c r="P400" s="1188"/>
      <c r="Q400" s="1176"/>
      <c r="R400" s="1176"/>
      <c r="S400" s="1179"/>
      <c r="T400" s="1194"/>
    </row>
    <row r="401" spans="2:24" ht="30" hidden="1" customHeight="1">
      <c r="B401" s="1183"/>
      <c r="C401" s="1159"/>
      <c r="D401" s="1159"/>
      <c r="E401" s="1159"/>
      <c r="F401" s="1186"/>
      <c r="G401" s="1162"/>
      <c r="H401" s="1165"/>
      <c r="I401" s="1168"/>
      <c r="J401" s="275"/>
      <c r="K401" s="130">
        <f>+$K$15</f>
        <v>721515</v>
      </c>
      <c r="L401" s="275"/>
      <c r="M401" s="130"/>
      <c r="N401" s="1171"/>
      <c r="O401" s="1171"/>
      <c r="P401" s="1189"/>
      <c r="Q401" s="1177"/>
      <c r="R401" s="1177"/>
      <c r="S401" s="1180"/>
      <c r="T401" s="1195"/>
    </row>
    <row r="402" spans="2:24" ht="30" hidden="1" customHeight="1">
      <c r="B402" s="1147" t="str">
        <f>IF(S403=" "," ",IF(S403&gt;=$H$6,"CUMPLE CON LA EXPERIENCIA REQUERIDA","NO CUMPLE CON LA EXPERIENCIA REQUERIDA"))</f>
        <v>NO CUMPLE CON LA EXPERIENCIA REQUERIDA</v>
      </c>
      <c r="C402" s="1148"/>
      <c r="D402" s="1148"/>
      <c r="E402" s="1148"/>
      <c r="F402" s="1148"/>
      <c r="G402" s="1148"/>
      <c r="H402" s="1148"/>
      <c r="I402" s="1148"/>
      <c r="J402" s="1148"/>
      <c r="K402" s="1148"/>
      <c r="L402" s="1148"/>
      <c r="M402" s="1148"/>
      <c r="N402" s="1148"/>
      <c r="O402" s="1149"/>
      <c r="P402" s="1153" t="s">
        <v>22</v>
      </c>
      <c r="Q402" s="1154"/>
      <c r="R402" s="373"/>
      <c r="S402" s="7">
        <f>IF(T387="SI",SUM(S387:S401),0)</f>
        <v>0</v>
      </c>
      <c r="T402" s="1155" t="str">
        <f>IF(S403=" "," ",IF(S403&gt;=$H$6,"CUMPLE","NO CUMPLE"))</f>
        <v>NO CUMPLE</v>
      </c>
    </row>
    <row r="403" spans="2:24" ht="30" hidden="1" customHeight="1">
      <c r="B403" s="1150"/>
      <c r="C403" s="1151"/>
      <c r="D403" s="1151"/>
      <c r="E403" s="1151"/>
      <c r="F403" s="1151"/>
      <c r="G403" s="1151"/>
      <c r="H403" s="1151"/>
      <c r="I403" s="1151"/>
      <c r="J403" s="1151"/>
      <c r="K403" s="1151"/>
      <c r="L403" s="1151"/>
      <c r="M403" s="1151"/>
      <c r="N403" s="1151"/>
      <c r="O403" s="1152"/>
      <c r="P403" s="1153" t="s">
        <v>24</v>
      </c>
      <c r="Q403" s="1154"/>
      <c r="R403" s="373"/>
      <c r="S403" s="75">
        <f>IFERROR((S402/$P$6)," ")</f>
        <v>0</v>
      </c>
      <c r="T403" s="1156"/>
    </row>
    <row r="404" spans="2:24" ht="30" hidden="1" customHeight="1"/>
    <row r="405" spans="2:24" ht="30" hidden="1" customHeight="1"/>
    <row r="406" spans="2:24" ht="30" hidden="1" customHeight="1">
      <c r="B406" s="96">
        <v>19</v>
      </c>
      <c r="C406" s="1201" t="s">
        <v>76</v>
      </c>
      <c r="D406" s="1202"/>
      <c r="E406" s="1203"/>
      <c r="F406" s="1204" t="str">
        <f>IFERROR(VLOOKUP(B406,LISTA_OFERENTES,2,FALSE)," ")</f>
        <v>O19</v>
      </c>
      <c r="G406" s="1205"/>
      <c r="H406" s="1205"/>
      <c r="I406" s="1205"/>
      <c r="J406" s="1205"/>
      <c r="K406" s="1205"/>
      <c r="L406" s="1205"/>
      <c r="M406" s="1205"/>
      <c r="N406" s="1205"/>
      <c r="O406" s="1206"/>
      <c r="P406" s="1207" t="s">
        <v>101</v>
      </c>
      <c r="Q406" s="1208"/>
      <c r="R406" s="1209"/>
      <c r="S406" s="2">
        <f>5-(INT(COUNTBLANK(C409:C423))-10)</f>
        <v>0</v>
      </c>
      <c r="T406" s="3"/>
    </row>
    <row r="407" spans="2:24" ht="46.5" hidden="1" customHeight="1">
      <c r="B407" s="1218" t="s">
        <v>45</v>
      </c>
      <c r="C407" s="1210" t="s">
        <v>15</v>
      </c>
      <c r="D407" s="1210" t="s">
        <v>16</v>
      </c>
      <c r="E407" s="1210" t="s">
        <v>17</v>
      </c>
      <c r="F407" s="1210" t="s">
        <v>18</v>
      </c>
      <c r="G407" s="1210" t="s">
        <v>19</v>
      </c>
      <c r="H407" s="1210" t="s">
        <v>20</v>
      </c>
      <c r="I407" s="1210" t="s">
        <v>21</v>
      </c>
      <c r="J407" s="1215" t="s">
        <v>52</v>
      </c>
      <c r="K407" s="1216"/>
      <c r="L407" s="1216"/>
      <c r="M407" s="1217"/>
      <c r="N407" s="1210" t="s">
        <v>77</v>
      </c>
      <c r="O407" s="1210" t="s">
        <v>78</v>
      </c>
      <c r="P407" s="5" t="s">
        <v>79</v>
      </c>
      <c r="Q407" s="5"/>
      <c r="R407" s="1210" t="s">
        <v>80</v>
      </c>
      <c r="S407" s="1210" t="s">
        <v>81</v>
      </c>
      <c r="T407" s="1210" t="str">
        <f>T99</f>
        <v>CUMPLE CON LOS CÓDIGOS DE CLASIFICACIÓN DE LA UNSPCS</v>
      </c>
      <c r="X407" s="40">
        <f>140/8</f>
        <v>17.5</v>
      </c>
    </row>
    <row r="408" spans="2:24" ht="30" hidden="1" customHeight="1">
      <c r="B408" s="1219"/>
      <c r="C408" s="1211"/>
      <c r="D408" s="1211"/>
      <c r="E408" s="1211"/>
      <c r="F408" s="1211"/>
      <c r="G408" s="1211"/>
      <c r="H408" s="1211"/>
      <c r="I408" s="1211"/>
      <c r="J408" s="1212" t="s">
        <v>83</v>
      </c>
      <c r="K408" s="1213"/>
      <c r="L408" s="1213"/>
      <c r="M408" s="1214"/>
      <c r="N408" s="1211"/>
      <c r="O408" s="1211"/>
      <c r="P408" s="4" t="s">
        <v>13</v>
      </c>
      <c r="Q408" s="4" t="s">
        <v>82</v>
      </c>
      <c r="R408" s="1211"/>
      <c r="S408" s="1211"/>
      <c r="T408" s="1211"/>
    </row>
    <row r="409" spans="2:24" ht="30" hidden="1" customHeight="1">
      <c r="B409" s="1181">
        <v>1</v>
      </c>
      <c r="C409" s="1157"/>
      <c r="D409" s="1157"/>
      <c r="E409" s="1157"/>
      <c r="F409" s="1157"/>
      <c r="G409" s="1160"/>
      <c r="H409" s="1163"/>
      <c r="I409" s="1166"/>
      <c r="J409" s="275"/>
      <c r="K409" s="130">
        <f>+$K$13</f>
        <v>721015</v>
      </c>
      <c r="L409" s="275"/>
      <c r="M409" s="130">
        <f>+$M$13</f>
        <v>721517</v>
      </c>
      <c r="N409" s="1169"/>
      <c r="O409" s="1169"/>
      <c r="P409" s="1187"/>
      <c r="Q409" s="1175"/>
      <c r="R409" s="1175"/>
      <c r="S409" s="1178">
        <f>IF(COUNTIF(J409:M411,"CUMPLE")&gt;=1,(G409*I409),0)* (IF(N409="PRESENTÓ CERTIFICADO",1,0))* (IF(O409="ACORDE A ITEM 5.2.1 (T.R.)",1,0) )* ( IF(OR(Q409="SIN OBSERVACIÓN", Q409="REQUERIMIENTOS SUBSANADOS"),1,0)) *(IF(OR(R409="NINGUNO", R409="CUMPLEN CON LO SOLICITADO"),1,0))</f>
        <v>0</v>
      </c>
      <c r="T409" s="1193"/>
    </row>
    <row r="410" spans="2:24" ht="30" hidden="1" customHeight="1">
      <c r="B410" s="1182"/>
      <c r="C410" s="1158"/>
      <c r="D410" s="1158"/>
      <c r="E410" s="1158"/>
      <c r="F410" s="1158"/>
      <c r="G410" s="1161"/>
      <c r="H410" s="1164"/>
      <c r="I410" s="1167"/>
      <c r="J410" s="275"/>
      <c r="K410" s="130">
        <f>+$K$14</f>
        <v>721214</v>
      </c>
      <c r="L410" s="275"/>
      <c r="M410" s="130">
        <f>+$M$14</f>
        <v>921217</v>
      </c>
      <c r="N410" s="1170"/>
      <c r="O410" s="1170"/>
      <c r="P410" s="1188"/>
      <c r="Q410" s="1176"/>
      <c r="R410" s="1176"/>
      <c r="S410" s="1179"/>
      <c r="T410" s="1194"/>
    </row>
    <row r="411" spans="2:24" ht="30" hidden="1" customHeight="1">
      <c r="B411" s="1183"/>
      <c r="C411" s="1159"/>
      <c r="D411" s="1159"/>
      <c r="E411" s="1159"/>
      <c r="F411" s="1159"/>
      <c r="G411" s="1162"/>
      <c r="H411" s="1165"/>
      <c r="I411" s="1168"/>
      <c r="J411" s="275"/>
      <c r="K411" s="130">
        <f>+$K$15</f>
        <v>721515</v>
      </c>
      <c r="L411" s="275"/>
      <c r="M411" s="130"/>
      <c r="N411" s="1171"/>
      <c r="O411" s="1171"/>
      <c r="P411" s="1189"/>
      <c r="Q411" s="1177"/>
      <c r="R411" s="1177"/>
      <c r="S411" s="1180"/>
      <c r="T411" s="1194"/>
    </row>
    <row r="412" spans="2:24" ht="30" hidden="1" customHeight="1">
      <c r="B412" s="1181">
        <v>2</v>
      </c>
      <c r="C412" s="1184"/>
      <c r="D412" s="1184"/>
      <c r="E412" s="1184"/>
      <c r="F412" s="1184"/>
      <c r="G412" s="1196"/>
      <c r="H412" s="1163"/>
      <c r="I412" s="1166"/>
      <c r="J412" s="275"/>
      <c r="K412" s="130">
        <f>+$K$13</f>
        <v>721015</v>
      </c>
      <c r="L412" s="275"/>
      <c r="M412" s="130">
        <f>+$M$13</f>
        <v>721517</v>
      </c>
      <c r="N412" s="1169"/>
      <c r="O412" s="1169"/>
      <c r="P412" s="1187"/>
      <c r="Q412" s="1175"/>
      <c r="R412" s="1175"/>
      <c r="S412" s="1178">
        <f>IF(COUNTIF(J412:M414,"CUMPLE")&gt;=1,(G412*I412),0)* (IF(N412="PRESENTÓ CERTIFICADO",1,0))* (IF(O412="ACORDE A ITEM 5.2.1 (T.R.)",1,0) )* ( IF(OR(Q412="SIN OBSERVACIÓN", Q412="REQUERIMIENTOS SUBSANADOS"),1,0)) *(IF(OR(R412="NINGUNO", R412="CUMPLEN CON LO SOLICITADO"),1,0))</f>
        <v>0</v>
      </c>
      <c r="T412" s="1194"/>
    </row>
    <row r="413" spans="2:24" ht="30" hidden="1" customHeight="1">
      <c r="B413" s="1182"/>
      <c r="C413" s="1185"/>
      <c r="D413" s="1185"/>
      <c r="E413" s="1185"/>
      <c r="F413" s="1185"/>
      <c r="G413" s="1197"/>
      <c r="H413" s="1164"/>
      <c r="I413" s="1167"/>
      <c r="J413" s="275"/>
      <c r="K413" s="130">
        <f>+$K$14</f>
        <v>721214</v>
      </c>
      <c r="L413" s="275"/>
      <c r="M413" s="130">
        <f>+$M$14</f>
        <v>921217</v>
      </c>
      <c r="N413" s="1170"/>
      <c r="O413" s="1170"/>
      <c r="P413" s="1188"/>
      <c r="Q413" s="1176"/>
      <c r="R413" s="1176"/>
      <c r="S413" s="1179"/>
      <c r="T413" s="1194"/>
    </row>
    <row r="414" spans="2:24" ht="30" hidden="1" customHeight="1">
      <c r="B414" s="1183"/>
      <c r="C414" s="1186"/>
      <c r="D414" s="1186"/>
      <c r="E414" s="1186"/>
      <c r="F414" s="1186"/>
      <c r="G414" s="1198"/>
      <c r="H414" s="1165"/>
      <c r="I414" s="1168"/>
      <c r="J414" s="275"/>
      <c r="K414" s="130">
        <f>+$K$15</f>
        <v>721515</v>
      </c>
      <c r="L414" s="275"/>
      <c r="M414" s="130"/>
      <c r="N414" s="1171"/>
      <c r="O414" s="1171"/>
      <c r="P414" s="1189"/>
      <c r="Q414" s="1177"/>
      <c r="R414" s="1177"/>
      <c r="S414" s="1180"/>
      <c r="T414" s="1194"/>
    </row>
    <row r="415" spans="2:24" ht="30" hidden="1" customHeight="1">
      <c r="B415" s="1181">
        <v>3</v>
      </c>
      <c r="C415" s="1157"/>
      <c r="D415" s="1157"/>
      <c r="E415" s="1157"/>
      <c r="F415" s="1157"/>
      <c r="G415" s="1160"/>
      <c r="H415" s="1163"/>
      <c r="I415" s="1166"/>
      <c r="J415" s="275"/>
      <c r="K415" s="130">
        <f>+$K$13</f>
        <v>721015</v>
      </c>
      <c r="L415" s="275"/>
      <c r="M415" s="130">
        <f>+$M$13</f>
        <v>721517</v>
      </c>
      <c r="N415" s="1169"/>
      <c r="O415" s="1169"/>
      <c r="P415" s="1187"/>
      <c r="Q415" s="1175"/>
      <c r="R415" s="1175"/>
      <c r="S415" s="1178">
        <f>IF(COUNTIF(J415:M417,"CUMPLE")&gt;=1,(G415*I415),0)* (IF(N415="PRESENTÓ CERTIFICADO",1,0))* (IF(O415="ACORDE A ITEM 5.2.1 (T.R.)",1,0) )* ( IF(OR(Q415="SIN OBSERVACIÓN", Q415="REQUERIMIENTOS SUBSANADOS"),1,0)) *(IF(OR(R415="NINGUNO", R415="CUMPLEN CON LO SOLICITADO"),1,0))</f>
        <v>0</v>
      </c>
      <c r="T415" s="1194"/>
    </row>
    <row r="416" spans="2:24" ht="30" hidden="1" customHeight="1">
      <c r="B416" s="1182"/>
      <c r="C416" s="1158"/>
      <c r="D416" s="1158"/>
      <c r="E416" s="1158"/>
      <c r="F416" s="1158"/>
      <c r="G416" s="1161"/>
      <c r="H416" s="1164"/>
      <c r="I416" s="1167"/>
      <c r="J416" s="275"/>
      <c r="K416" s="130">
        <f>+$K$14</f>
        <v>721214</v>
      </c>
      <c r="L416" s="275"/>
      <c r="M416" s="130">
        <f>+$M$14</f>
        <v>921217</v>
      </c>
      <c r="N416" s="1170"/>
      <c r="O416" s="1170"/>
      <c r="P416" s="1188"/>
      <c r="Q416" s="1176"/>
      <c r="R416" s="1176"/>
      <c r="S416" s="1179"/>
      <c r="T416" s="1194"/>
    </row>
    <row r="417" spans="2:20" ht="30" hidden="1" customHeight="1">
      <c r="B417" s="1183"/>
      <c r="C417" s="1159"/>
      <c r="D417" s="1159"/>
      <c r="E417" s="1159"/>
      <c r="F417" s="1159"/>
      <c r="G417" s="1162"/>
      <c r="H417" s="1165"/>
      <c r="I417" s="1168"/>
      <c r="J417" s="275"/>
      <c r="K417" s="130">
        <f>+$K$15</f>
        <v>721515</v>
      </c>
      <c r="L417" s="275"/>
      <c r="M417" s="130"/>
      <c r="N417" s="1171"/>
      <c r="O417" s="1171"/>
      <c r="P417" s="1189"/>
      <c r="Q417" s="1177"/>
      <c r="R417" s="1177"/>
      <c r="S417" s="1180"/>
      <c r="T417" s="1194"/>
    </row>
    <row r="418" spans="2:20" ht="30" hidden="1" customHeight="1">
      <c r="B418" s="1181">
        <v>4</v>
      </c>
      <c r="C418" s="1184"/>
      <c r="D418" s="1184"/>
      <c r="E418" s="1184"/>
      <c r="F418" s="1184"/>
      <c r="G418" s="1196"/>
      <c r="H418" s="1163"/>
      <c r="I418" s="1166"/>
      <c r="J418" s="275"/>
      <c r="K418" s="130">
        <f>+$K$13</f>
        <v>721015</v>
      </c>
      <c r="L418" s="275"/>
      <c r="M418" s="130">
        <f>+$M$13</f>
        <v>721517</v>
      </c>
      <c r="N418" s="1169"/>
      <c r="O418" s="1169"/>
      <c r="P418" s="1187"/>
      <c r="Q418" s="1175"/>
      <c r="R418" s="1175"/>
      <c r="S418" s="1178">
        <f>IF(COUNTIF(J418:M420,"CUMPLE")&gt;=1,(G418*I418),0)* (IF(N418="PRESENTÓ CERTIFICADO",1,0))* (IF(O418="ACORDE A ITEM 5.2.1 (T.R.)",1,0) )* ( IF(OR(Q418="SIN OBSERVACIÓN", Q418="REQUERIMIENTOS SUBSANADOS"),1,0)) *(IF(OR(R418="NINGUNO", R418="CUMPLEN CON LO SOLICITADO"),1,0))</f>
        <v>0</v>
      </c>
      <c r="T418" s="1194"/>
    </row>
    <row r="419" spans="2:20" ht="30" hidden="1" customHeight="1">
      <c r="B419" s="1182"/>
      <c r="C419" s="1185"/>
      <c r="D419" s="1185"/>
      <c r="E419" s="1185"/>
      <c r="F419" s="1185"/>
      <c r="G419" s="1197"/>
      <c r="H419" s="1164"/>
      <c r="I419" s="1167"/>
      <c r="J419" s="275"/>
      <c r="K419" s="130">
        <f>+$K$14</f>
        <v>721214</v>
      </c>
      <c r="L419" s="275"/>
      <c r="M419" s="130">
        <f>+$M$14</f>
        <v>921217</v>
      </c>
      <c r="N419" s="1170"/>
      <c r="O419" s="1170"/>
      <c r="P419" s="1188"/>
      <c r="Q419" s="1176"/>
      <c r="R419" s="1176"/>
      <c r="S419" s="1179"/>
      <c r="T419" s="1194"/>
    </row>
    <row r="420" spans="2:20" ht="30" hidden="1" customHeight="1">
      <c r="B420" s="1183"/>
      <c r="C420" s="1186"/>
      <c r="D420" s="1186"/>
      <c r="E420" s="1186"/>
      <c r="F420" s="1186"/>
      <c r="G420" s="1198"/>
      <c r="H420" s="1165"/>
      <c r="I420" s="1168"/>
      <c r="J420" s="275"/>
      <c r="K420" s="130">
        <f>+$K$15</f>
        <v>721515</v>
      </c>
      <c r="L420" s="275"/>
      <c r="M420" s="130"/>
      <c r="N420" s="1171"/>
      <c r="O420" s="1171"/>
      <c r="P420" s="1189"/>
      <c r="Q420" s="1177"/>
      <c r="R420" s="1177"/>
      <c r="S420" s="1180"/>
      <c r="T420" s="1194"/>
    </row>
    <row r="421" spans="2:20" ht="30" hidden="1" customHeight="1">
      <c r="B421" s="1181">
        <v>5</v>
      </c>
      <c r="C421" s="1157"/>
      <c r="D421" s="1157"/>
      <c r="E421" s="1157"/>
      <c r="F421" s="1157"/>
      <c r="G421" s="1160"/>
      <c r="H421" s="1163"/>
      <c r="I421" s="1166"/>
      <c r="J421" s="275"/>
      <c r="K421" s="130">
        <f>+$K$13</f>
        <v>721015</v>
      </c>
      <c r="L421" s="275"/>
      <c r="M421" s="130">
        <f>+$M$13</f>
        <v>721517</v>
      </c>
      <c r="N421" s="1169"/>
      <c r="O421" s="1169"/>
      <c r="P421" s="1187"/>
      <c r="Q421" s="1175"/>
      <c r="R421" s="1175"/>
      <c r="S421" s="1178">
        <f>IF(COUNTIF(J421:M423,"CUMPLE")&gt;=1,(G421*I421),0)* (IF(N421="PRESENTÓ CERTIFICADO",1,0))* (IF(O421="ACORDE A ITEM 5.2.1 (T.R.)",1,0) )* ( IF(OR(Q421="SIN OBSERVACIÓN", Q421="REQUERIMIENTOS SUBSANADOS"),1,0)) *(IF(OR(R421="NINGUNO", R421="CUMPLEN CON LO SOLICITADO"),1,0))</f>
        <v>0</v>
      </c>
      <c r="T421" s="1194"/>
    </row>
    <row r="422" spans="2:20" ht="30" hidden="1" customHeight="1">
      <c r="B422" s="1182"/>
      <c r="C422" s="1158"/>
      <c r="D422" s="1158"/>
      <c r="E422" s="1158"/>
      <c r="F422" s="1158"/>
      <c r="G422" s="1161"/>
      <c r="H422" s="1164"/>
      <c r="I422" s="1167"/>
      <c r="J422" s="275"/>
      <c r="K422" s="130">
        <f>+$K$14</f>
        <v>721214</v>
      </c>
      <c r="L422" s="275"/>
      <c r="M422" s="130">
        <f>+$M$14</f>
        <v>921217</v>
      </c>
      <c r="N422" s="1170"/>
      <c r="O422" s="1170"/>
      <c r="P422" s="1188"/>
      <c r="Q422" s="1176"/>
      <c r="R422" s="1176"/>
      <c r="S422" s="1179"/>
      <c r="T422" s="1194"/>
    </row>
    <row r="423" spans="2:20" ht="30" hidden="1" customHeight="1">
      <c r="B423" s="1183"/>
      <c r="C423" s="1159"/>
      <c r="D423" s="1159"/>
      <c r="E423" s="1159"/>
      <c r="F423" s="1159"/>
      <c r="G423" s="1162"/>
      <c r="H423" s="1165"/>
      <c r="I423" s="1168"/>
      <c r="J423" s="275"/>
      <c r="K423" s="130">
        <f>+$K$15</f>
        <v>721515</v>
      </c>
      <c r="L423" s="275"/>
      <c r="M423" s="130"/>
      <c r="N423" s="1171"/>
      <c r="O423" s="1171"/>
      <c r="P423" s="1189"/>
      <c r="Q423" s="1177"/>
      <c r="R423" s="1177"/>
      <c r="S423" s="1180"/>
      <c r="T423" s="1195"/>
    </row>
    <row r="424" spans="2:20" ht="30" hidden="1" customHeight="1">
      <c r="B424" s="1147" t="str">
        <f>IF(S425=" "," ",IF(S425&gt;=$H$6,"CUMPLE CON LA EXPERIENCIA REQUERIDA","NO CUMPLE CON LA EXPERIENCIA REQUERIDA"))</f>
        <v>NO CUMPLE CON LA EXPERIENCIA REQUERIDA</v>
      </c>
      <c r="C424" s="1148"/>
      <c r="D424" s="1148"/>
      <c r="E424" s="1148"/>
      <c r="F424" s="1148"/>
      <c r="G424" s="1148"/>
      <c r="H424" s="1148"/>
      <c r="I424" s="1148"/>
      <c r="J424" s="1148"/>
      <c r="K424" s="1148"/>
      <c r="L424" s="1148"/>
      <c r="M424" s="1148"/>
      <c r="N424" s="1148"/>
      <c r="O424" s="1149"/>
      <c r="P424" s="1153" t="s">
        <v>22</v>
      </c>
      <c r="Q424" s="1154"/>
      <c r="R424" s="373"/>
      <c r="S424" s="7">
        <f>IF(T409="SI",SUM(S409:S423),0)</f>
        <v>0</v>
      </c>
      <c r="T424" s="1155" t="str">
        <f>IF(S425=" "," ",IF(S425&gt;=$H$6,"CUMPLE","NO CUMPLE"))</f>
        <v>NO CUMPLE</v>
      </c>
    </row>
    <row r="425" spans="2:20" ht="48.75" hidden="1" customHeight="1">
      <c r="B425" s="1150"/>
      <c r="C425" s="1151"/>
      <c r="D425" s="1151"/>
      <c r="E425" s="1151"/>
      <c r="F425" s="1151"/>
      <c r="G425" s="1151"/>
      <c r="H425" s="1151"/>
      <c r="I425" s="1151"/>
      <c r="J425" s="1151"/>
      <c r="K425" s="1151"/>
      <c r="L425" s="1151"/>
      <c r="M425" s="1151"/>
      <c r="N425" s="1151"/>
      <c r="O425" s="1152"/>
      <c r="P425" s="1153" t="s">
        <v>24</v>
      </c>
      <c r="Q425" s="1154"/>
      <c r="R425" s="373"/>
      <c r="S425" s="75">
        <f>IFERROR((S424/$P$6)," ")</f>
        <v>0</v>
      </c>
      <c r="T425" s="1156"/>
    </row>
    <row r="426" spans="2:20" ht="30" hidden="1" customHeight="1"/>
    <row r="427" spans="2:20" ht="30" hidden="1" customHeight="1"/>
    <row r="428" spans="2:20" ht="30" hidden="1" customHeight="1">
      <c r="B428" s="96">
        <v>20</v>
      </c>
      <c r="C428" s="1201" t="s">
        <v>76</v>
      </c>
      <c r="D428" s="1202"/>
      <c r="E428" s="1203"/>
      <c r="F428" s="1204" t="str">
        <f>IFERROR(VLOOKUP(B428,LISTA_OFERENTES,2,FALSE)," ")</f>
        <v>O20</v>
      </c>
      <c r="G428" s="1205"/>
      <c r="H428" s="1205"/>
      <c r="I428" s="1205"/>
      <c r="J428" s="1205"/>
      <c r="K428" s="1205"/>
      <c r="L428" s="1205"/>
      <c r="M428" s="1205"/>
      <c r="N428" s="1205"/>
      <c r="O428" s="1206"/>
      <c r="P428" s="1207" t="s">
        <v>101</v>
      </c>
      <c r="Q428" s="1208"/>
      <c r="R428" s="1209"/>
      <c r="S428" s="2">
        <f>5-(INT(COUNTBLANK(C431:C445))-10)</f>
        <v>0</v>
      </c>
      <c r="T428" s="3"/>
    </row>
    <row r="429" spans="2:20" ht="30" hidden="1" customHeight="1">
      <c r="B429" s="1218" t="s">
        <v>45</v>
      </c>
      <c r="C429" s="1210" t="s">
        <v>15</v>
      </c>
      <c r="D429" s="1210" t="s">
        <v>16</v>
      </c>
      <c r="E429" s="1210" t="s">
        <v>17</v>
      </c>
      <c r="F429" s="1210" t="s">
        <v>18</v>
      </c>
      <c r="G429" s="1210" t="s">
        <v>19</v>
      </c>
      <c r="H429" s="1210" t="s">
        <v>20</v>
      </c>
      <c r="I429" s="1210" t="s">
        <v>21</v>
      </c>
      <c r="J429" s="1215" t="s">
        <v>52</v>
      </c>
      <c r="K429" s="1216"/>
      <c r="L429" s="1216"/>
      <c r="M429" s="1217"/>
      <c r="N429" s="1210" t="s">
        <v>77</v>
      </c>
      <c r="O429" s="1210" t="s">
        <v>78</v>
      </c>
      <c r="P429" s="5" t="s">
        <v>79</v>
      </c>
      <c r="Q429" s="5"/>
      <c r="R429" s="1210" t="s">
        <v>80</v>
      </c>
      <c r="S429" s="1210" t="s">
        <v>81</v>
      </c>
      <c r="T429" s="1210" t="str">
        <f>T121</f>
        <v>CUMPLE CON LOS CÓDIGOS DE CLASIFICACIÓN DE LA UNSPCS</v>
      </c>
    </row>
    <row r="430" spans="2:20" ht="84" hidden="1" customHeight="1">
      <c r="B430" s="1219"/>
      <c r="C430" s="1211"/>
      <c r="D430" s="1211"/>
      <c r="E430" s="1211"/>
      <c r="F430" s="1211"/>
      <c r="G430" s="1211"/>
      <c r="H430" s="1211"/>
      <c r="I430" s="1211"/>
      <c r="J430" s="1212" t="s">
        <v>83</v>
      </c>
      <c r="K430" s="1213"/>
      <c r="L430" s="1213"/>
      <c r="M430" s="1214"/>
      <c r="N430" s="1211"/>
      <c r="O430" s="1211"/>
      <c r="P430" s="4" t="s">
        <v>13</v>
      </c>
      <c r="Q430" s="4" t="s">
        <v>82</v>
      </c>
      <c r="R430" s="1211"/>
      <c r="S430" s="1211"/>
      <c r="T430" s="1211"/>
    </row>
    <row r="431" spans="2:20" ht="30" hidden="1" customHeight="1">
      <c r="B431" s="1181">
        <v>1</v>
      </c>
      <c r="C431" s="1157"/>
      <c r="D431" s="1157"/>
      <c r="E431" s="1157"/>
      <c r="F431" s="1157"/>
      <c r="G431" s="1160"/>
      <c r="H431" s="1163"/>
      <c r="I431" s="1166"/>
      <c r="J431" s="275"/>
      <c r="K431" s="130">
        <f>+$K$13</f>
        <v>721015</v>
      </c>
      <c r="L431" s="275"/>
      <c r="M431" s="130">
        <f>+$M$13</f>
        <v>721517</v>
      </c>
      <c r="N431" s="1169"/>
      <c r="O431" s="1169"/>
      <c r="P431" s="1187"/>
      <c r="Q431" s="1175"/>
      <c r="R431" s="1175"/>
      <c r="S431" s="1178">
        <f>IF(COUNTIF(J431:M433,"CUMPLE")&gt;=1,(G431*I431),0)* (IF(N431="PRESENTÓ CERTIFICADO",1,0))* (IF(O431="ACORDE A ITEM 5.2.1 (T.R.)",1,0) )* ( IF(OR(Q431="SIN OBSERVACIÓN", Q431="REQUERIMIENTOS SUBSANADOS"),1,0)) *(IF(OR(R431="NINGUNO", R431="CUMPLEN CON LO SOLICITADO"),1,0))</f>
        <v>0</v>
      </c>
      <c r="T431" s="1193"/>
    </row>
    <row r="432" spans="2:20" ht="30" hidden="1" customHeight="1">
      <c r="B432" s="1182"/>
      <c r="C432" s="1158"/>
      <c r="D432" s="1158"/>
      <c r="E432" s="1158"/>
      <c r="F432" s="1158"/>
      <c r="G432" s="1161"/>
      <c r="H432" s="1164"/>
      <c r="I432" s="1167"/>
      <c r="J432" s="275"/>
      <c r="K432" s="130">
        <f>+$K$14</f>
        <v>721214</v>
      </c>
      <c r="L432" s="275"/>
      <c r="M432" s="130">
        <f>+$M$14</f>
        <v>921217</v>
      </c>
      <c r="N432" s="1170"/>
      <c r="O432" s="1170"/>
      <c r="P432" s="1188"/>
      <c r="Q432" s="1176"/>
      <c r="R432" s="1176"/>
      <c r="S432" s="1179"/>
      <c r="T432" s="1194"/>
    </row>
    <row r="433" spans="2:20" ht="30" hidden="1" customHeight="1">
      <c r="B433" s="1183"/>
      <c r="C433" s="1159"/>
      <c r="D433" s="1159"/>
      <c r="E433" s="1159"/>
      <c r="F433" s="1159"/>
      <c r="G433" s="1162"/>
      <c r="H433" s="1165"/>
      <c r="I433" s="1168"/>
      <c r="J433" s="275"/>
      <c r="K433" s="130">
        <f>+$K$15</f>
        <v>721515</v>
      </c>
      <c r="L433" s="275"/>
      <c r="M433" s="130"/>
      <c r="N433" s="1171"/>
      <c r="O433" s="1171"/>
      <c r="P433" s="1189"/>
      <c r="Q433" s="1177"/>
      <c r="R433" s="1177"/>
      <c r="S433" s="1180"/>
      <c r="T433" s="1194"/>
    </row>
    <row r="434" spans="2:20" ht="30" hidden="1" customHeight="1">
      <c r="B434" s="1181">
        <v>2</v>
      </c>
      <c r="C434" s="1184"/>
      <c r="D434" s="1184"/>
      <c r="E434" s="1184"/>
      <c r="F434" s="1184"/>
      <c r="G434" s="1196"/>
      <c r="H434" s="1163"/>
      <c r="I434" s="1166"/>
      <c r="J434" s="275"/>
      <c r="K434" s="130">
        <f>+$K$13</f>
        <v>721015</v>
      </c>
      <c r="L434" s="275"/>
      <c r="M434" s="130">
        <f>+$M$13</f>
        <v>721517</v>
      </c>
      <c r="N434" s="1169"/>
      <c r="O434" s="1169"/>
      <c r="P434" s="1187"/>
      <c r="Q434" s="1175"/>
      <c r="R434" s="1175"/>
      <c r="S434" s="1178">
        <f>IF(COUNTIF(J434:M436,"CUMPLE")&gt;=1,(G434*I434),0)* (IF(N434="PRESENTÓ CERTIFICADO",1,0))* (IF(O434="ACORDE A ITEM 5.2.1 (T.R.)",1,0) )* ( IF(OR(Q434="SIN OBSERVACIÓN", Q434="REQUERIMIENTOS SUBSANADOS"),1,0)) *(IF(OR(R434="NINGUNO", R434="CUMPLEN CON LO SOLICITADO"),1,0))</f>
        <v>0</v>
      </c>
      <c r="T434" s="1194"/>
    </row>
    <row r="435" spans="2:20" ht="30" hidden="1" customHeight="1">
      <c r="B435" s="1182"/>
      <c r="C435" s="1185"/>
      <c r="D435" s="1185"/>
      <c r="E435" s="1185"/>
      <c r="F435" s="1185"/>
      <c r="G435" s="1197"/>
      <c r="H435" s="1164"/>
      <c r="I435" s="1167"/>
      <c r="J435" s="275"/>
      <c r="K435" s="130">
        <f>+$K$14</f>
        <v>721214</v>
      </c>
      <c r="L435" s="275"/>
      <c r="M435" s="130">
        <f>+$M$14</f>
        <v>921217</v>
      </c>
      <c r="N435" s="1170"/>
      <c r="O435" s="1170"/>
      <c r="P435" s="1188"/>
      <c r="Q435" s="1176"/>
      <c r="R435" s="1176"/>
      <c r="S435" s="1179"/>
      <c r="T435" s="1194"/>
    </row>
    <row r="436" spans="2:20" ht="30" hidden="1" customHeight="1">
      <c r="B436" s="1183"/>
      <c r="C436" s="1186"/>
      <c r="D436" s="1186"/>
      <c r="E436" s="1186"/>
      <c r="F436" s="1186"/>
      <c r="G436" s="1198"/>
      <c r="H436" s="1165"/>
      <c r="I436" s="1168"/>
      <c r="J436" s="275"/>
      <c r="K436" s="130">
        <f>+$K$15</f>
        <v>721515</v>
      </c>
      <c r="L436" s="275"/>
      <c r="M436" s="130"/>
      <c r="N436" s="1171"/>
      <c r="O436" s="1171"/>
      <c r="P436" s="1189"/>
      <c r="Q436" s="1177"/>
      <c r="R436" s="1177"/>
      <c r="S436" s="1180"/>
      <c r="T436" s="1194"/>
    </row>
    <row r="437" spans="2:20" ht="30" hidden="1" customHeight="1">
      <c r="B437" s="1181">
        <v>3</v>
      </c>
      <c r="C437" s="1157"/>
      <c r="D437" s="1157"/>
      <c r="E437" s="1157"/>
      <c r="F437" s="1157"/>
      <c r="G437" s="1160"/>
      <c r="H437" s="1163"/>
      <c r="I437" s="1166"/>
      <c r="J437" s="275"/>
      <c r="K437" s="130">
        <f>+$K$13</f>
        <v>721015</v>
      </c>
      <c r="L437" s="275"/>
      <c r="M437" s="130">
        <f>+$M$13</f>
        <v>721517</v>
      </c>
      <c r="N437" s="1169"/>
      <c r="O437" s="1169"/>
      <c r="P437" s="1187"/>
      <c r="Q437" s="1175"/>
      <c r="R437" s="1175"/>
      <c r="S437" s="1178">
        <f>IF(COUNTIF(J437:M439,"CUMPLE")&gt;=1,(G437*I437),0)* (IF(N437="PRESENTÓ CERTIFICADO",1,0))* (IF(O437="ACORDE A ITEM 5.2.1 (T.R.)",1,0) )* ( IF(OR(Q437="SIN OBSERVACIÓN", Q437="REQUERIMIENTOS SUBSANADOS"),1,0)) *(IF(OR(R437="NINGUNO", R437="CUMPLEN CON LO SOLICITADO"),1,0))</f>
        <v>0</v>
      </c>
      <c r="T437" s="1194"/>
    </row>
    <row r="438" spans="2:20" ht="30" hidden="1" customHeight="1">
      <c r="B438" s="1182"/>
      <c r="C438" s="1158"/>
      <c r="D438" s="1158"/>
      <c r="E438" s="1158"/>
      <c r="F438" s="1158"/>
      <c r="G438" s="1161"/>
      <c r="H438" s="1164"/>
      <c r="I438" s="1167"/>
      <c r="J438" s="275"/>
      <c r="K438" s="130">
        <f>+$K$14</f>
        <v>721214</v>
      </c>
      <c r="L438" s="275"/>
      <c r="M438" s="130">
        <f>+$M$14</f>
        <v>921217</v>
      </c>
      <c r="N438" s="1170"/>
      <c r="O438" s="1170"/>
      <c r="P438" s="1188"/>
      <c r="Q438" s="1176"/>
      <c r="R438" s="1176"/>
      <c r="S438" s="1179"/>
      <c r="T438" s="1194"/>
    </row>
    <row r="439" spans="2:20" ht="30" hidden="1" customHeight="1">
      <c r="B439" s="1183"/>
      <c r="C439" s="1159"/>
      <c r="D439" s="1159"/>
      <c r="E439" s="1159"/>
      <c r="F439" s="1159"/>
      <c r="G439" s="1162"/>
      <c r="H439" s="1165"/>
      <c r="I439" s="1168"/>
      <c r="J439" s="275"/>
      <c r="K439" s="130">
        <f>+$K$15</f>
        <v>721515</v>
      </c>
      <c r="L439" s="275"/>
      <c r="M439" s="130"/>
      <c r="N439" s="1171"/>
      <c r="O439" s="1171"/>
      <c r="P439" s="1189"/>
      <c r="Q439" s="1177"/>
      <c r="R439" s="1177"/>
      <c r="S439" s="1180"/>
      <c r="T439" s="1194"/>
    </row>
    <row r="440" spans="2:20" ht="30" hidden="1" customHeight="1">
      <c r="B440" s="1181">
        <v>4</v>
      </c>
      <c r="C440" s="1184"/>
      <c r="D440" s="1184"/>
      <c r="E440" s="1184"/>
      <c r="F440" s="1184"/>
      <c r="G440" s="1196"/>
      <c r="H440" s="1163"/>
      <c r="I440" s="1166"/>
      <c r="J440" s="275"/>
      <c r="K440" s="130">
        <f>+$K$13</f>
        <v>721015</v>
      </c>
      <c r="L440" s="275"/>
      <c r="M440" s="130">
        <f>+$M$13</f>
        <v>721517</v>
      </c>
      <c r="N440" s="1169"/>
      <c r="O440" s="1169"/>
      <c r="P440" s="1187"/>
      <c r="Q440" s="1175"/>
      <c r="R440" s="1175"/>
      <c r="S440" s="1178">
        <f>IF(COUNTIF(J440:M442,"CUMPLE")&gt;=1,(G440*I440),0)* (IF(N440="PRESENTÓ CERTIFICADO",1,0))* (IF(O440="ACORDE A ITEM 5.2.1 (T.R.)",1,0) )* ( IF(OR(Q440="SIN OBSERVACIÓN", Q440="REQUERIMIENTOS SUBSANADOS"),1,0)) *(IF(OR(R440="NINGUNO", R440="CUMPLEN CON LO SOLICITADO"),1,0))</f>
        <v>0</v>
      </c>
      <c r="T440" s="1194"/>
    </row>
    <row r="441" spans="2:20" ht="30" hidden="1" customHeight="1">
      <c r="B441" s="1182"/>
      <c r="C441" s="1185"/>
      <c r="D441" s="1185"/>
      <c r="E441" s="1185"/>
      <c r="F441" s="1185"/>
      <c r="G441" s="1197"/>
      <c r="H441" s="1164"/>
      <c r="I441" s="1167"/>
      <c r="J441" s="275"/>
      <c r="K441" s="130">
        <f>+$K$14</f>
        <v>721214</v>
      </c>
      <c r="L441" s="275"/>
      <c r="M441" s="130">
        <f>+$M$14</f>
        <v>921217</v>
      </c>
      <c r="N441" s="1170"/>
      <c r="O441" s="1170"/>
      <c r="P441" s="1188"/>
      <c r="Q441" s="1176"/>
      <c r="R441" s="1176"/>
      <c r="S441" s="1179"/>
      <c r="T441" s="1194"/>
    </row>
    <row r="442" spans="2:20" ht="30" hidden="1" customHeight="1">
      <c r="B442" s="1183"/>
      <c r="C442" s="1186"/>
      <c r="D442" s="1186"/>
      <c r="E442" s="1186"/>
      <c r="F442" s="1186"/>
      <c r="G442" s="1198"/>
      <c r="H442" s="1165"/>
      <c r="I442" s="1168"/>
      <c r="J442" s="275"/>
      <c r="K442" s="130">
        <f>+$K$15</f>
        <v>721515</v>
      </c>
      <c r="L442" s="275"/>
      <c r="M442" s="130"/>
      <c r="N442" s="1171"/>
      <c r="O442" s="1171"/>
      <c r="P442" s="1189"/>
      <c r="Q442" s="1177"/>
      <c r="R442" s="1177"/>
      <c r="S442" s="1180"/>
      <c r="T442" s="1194"/>
    </row>
    <row r="443" spans="2:20" ht="30" hidden="1" customHeight="1">
      <c r="B443" s="1181">
        <v>5</v>
      </c>
      <c r="C443" s="1157"/>
      <c r="D443" s="1157"/>
      <c r="E443" s="1157"/>
      <c r="F443" s="1157"/>
      <c r="G443" s="1160"/>
      <c r="H443" s="1163"/>
      <c r="I443" s="1166"/>
      <c r="J443" s="275"/>
      <c r="K443" s="130">
        <f>+$K$13</f>
        <v>721015</v>
      </c>
      <c r="L443" s="275"/>
      <c r="M443" s="130">
        <f>+$M$13</f>
        <v>721517</v>
      </c>
      <c r="N443" s="1169"/>
      <c r="O443" s="1169"/>
      <c r="P443" s="1187"/>
      <c r="Q443" s="1175"/>
      <c r="R443" s="1175"/>
      <c r="S443" s="1178">
        <f>IF(COUNTIF(J443:M445,"CUMPLE")&gt;=1,(G443*I443),0)* (IF(N443="PRESENTÓ CERTIFICADO",1,0))* (IF(O443="ACORDE A ITEM 5.2.1 (T.R.)",1,0) )* ( IF(OR(Q443="SIN OBSERVACIÓN", Q443="REQUERIMIENTOS SUBSANADOS"),1,0)) *(IF(OR(R443="NINGUNO", R443="CUMPLEN CON LO SOLICITADO"),1,0))</f>
        <v>0</v>
      </c>
      <c r="T443" s="1194"/>
    </row>
    <row r="444" spans="2:20" ht="30" hidden="1" customHeight="1">
      <c r="B444" s="1182"/>
      <c r="C444" s="1158"/>
      <c r="D444" s="1158"/>
      <c r="E444" s="1158"/>
      <c r="F444" s="1158"/>
      <c r="G444" s="1161"/>
      <c r="H444" s="1164"/>
      <c r="I444" s="1167"/>
      <c r="J444" s="275"/>
      <c r="K444" s="130">
        <f>+$K$14</f>
        <v>721214</v>
      </c>
      <c r="L444" s="275"/>
      <c r="M444" s="130">
        <f>+$M$14</f>
        <v>921217</v>
      </c>
      <c r="N444" s="1170"/>
      <c r="O444" s="1170"/>
      <c r="P444" s="1188"/>
      <c r="Q444" s="1176"/>
      <c r="R444" s="1176"/>
      <c r="S444" s="1179"/>
      <c r="T444" s="1194"/>
    </row>
    <row r="445" spans="2:20" ht="30" hidden="1" customHeight="1">
      <c r="B445" s="1183"/>
      <c r="C445" s="1159"/>
      <c r="D445" s="1159"/>
      <c r="E445" s="1159"/>
      <c r="F445" s="1159"/>
      <c r="G445" s="1162"/>
      <c r="H445" s="1165"/>
      <c r="I445" s="1168"/>
      <c r="J445" s="275"/>
      <c r="K445" s="130">
        <f>+$K$15</f>
        <v>721515</v>
      </c>
      <c r="L445" s="275"/>
      <c r="M445" s="130"/>
      <c r="N445" s="1171"/>
      <c r="O445" s="1171"/>
      <c r="P445" s="1189"/>
      <c r="Q445" s="1177"/>
      <c r="R445" s="1177"/>
      <c r="S445" s="1180"/>
      <c r="T445" s="1195"/>
    </row>
    <row r="446" spans="2:20" ht="30" hidden="1" customHeight="1">
      <c r="B446" s="1147" t="str">
        <f>IF(S447=" "," ",IF(S447&gt;=$H$6,"CUMPLE CON LA EXPERIENCIA REQUERIDA","NO CUMPLE CON LA EXPERIENCIA REQUERIDA"))</f>
        <v>NO CUMPLE CON LA EXPERIENCIA REQUERIDA</v>
      </c>
      <c r="C446" s="1148"/>
      <c r="D446" s="1148"/>
      <c r="E446" s="1148"/>
      <c r="F446" s="1148"/>
      <c r="G446" s="1148"/>
      <c r="H446" s="1148"/>
      <c r="I446" s="1148"/>
      <c r="J446" s="1148"/>
      <c r="K446" s="1148"/>
      <c r="L446" s="1148"/>
      <c r="M446" s="1148"/>
      <c r="N446" s="1148"/>
      <c r="O446" s="1149"/>
      <c r="P446" s="1153" t="s">
        <v>22</v>
      </c>
      <c r="Q446" s="1154"/>
      <c r="R446" s="373"/>
      <c r="S446" s="7">
        <f>IF(T431="SI",SUM(S431:S445),0)</f>
        <v>0</v>
      </c>
      <c r="T446" s="1155" t="str">
        <f>IF(S447=" "," ",IF(S447&gt;=$H$6,"CUMPLE","NO CUMPLE"))</f>
        <v>NO CUMPLE</v>
      </c>
    </row>
    <row r="447" spans="2:20" ht="30" hidden="1" customHeight="1">
      <c r="B447" s="1150"/>
      <c r="C447" s="1151"/>
      <c r="D447" s="1151"/>
      <c r="E447" s="1151"/>
      <c r="F447" s="1151"/>
      <c r="G447" s="1151"/>
      <c r="H447" s="1151"/>
      <c r="I447" s="1151"/>
      <c r="J447" s="1151"/>
      <c r="K447" s="1151"/>
      <c r="L447" s="1151"/>
      <c r="M447" s="1151"/>
      <c r="N447" s="1151"/>
      <c r="O447" s="1152"/>
      <c r="P447" s="1153" t="s">
        <v>24</v>
      </c>
      <c r="Q447" s="1154"/>
      <c r="R447" s="373"/>
      <c r="S447" s="75">
        <f>IFERROR((S446/$P$6)," ")</f>
        <v>0</v>
      </c>
      <c r="T447" s="1156"/>
    </row>
    <row r="448" spans="2:20" ht="30" hidden="1" customHeight="1"/>
    <row r="449" spans="2:20" ht="30" hidden="1" customHeight="1"/>
    <row r="450" spans="2:20" ht="30" hidden="1" customHeight="1">
      <c r="B450" s="96">
        <v>21</v>
      </c>
      <c r="C450" s="1201" t="s">
        <v>76</v>
      </c>
      <c r="D450" s="1202"/>
      <c r="E450" s="1203"/>
      <c r="F450" s="1204" t="str">
        <f>IFERROR(VLOOKUP(B450,LISTA_OFERENTES,2,FALSE)," ")</f>
        <v>O21</v>
      </c>
      <c r="G450" s="1205"/>
      <c r="H450" s="1205"/>
      <c r="I450" s="1205"/>
      <c r="J450" s="1205"/>
      <c r="K450" s="1205"/>
      <c r="L450" s="1205"/>
      <c r="M450" s="1205"/>
      <c r="N450" s="1205"/>
      <c r="O450" s="1206"/>
      <c r="P450" s="1207" t="s">
        <v>101</v>
      </c>
      <c r="Q450" s="1208"/>
      <c r="R450" s="1209"/>
      <c r="S450" s="2">
        <f>5-(INT(COUNTBLANK(C453:C467))-10)</f>
        <v>0</v>
      </c>
      <c r="T450" s="3"/>
    </row>
    <row r="451" spans="2:20" ht="82.5" hidden="1" customHeight="1">
      <c r="B451" s="1218" t="s">
        <v>45</v>
      </c>
      <c r="C451" s="1210" t="s">
        <v>15</v>
      </c>
      <c r="D451" s="1210" t="s">
        <v>16</v>
      </c>
      <c r="E451" s="1210" t="s">
        <v>17</v>
      </c>
      <c r="F451" s="1210" t="s">
        <v>18</v>
      </c>
      <c r="G451" s="1210" t="s">
        <v>19</v>
      </c>
      <c r="H451" s="1210" t="s">
        <v>20</v>
      </c>
      <c r="I451" s="1210" t="s">
        <v>21</v>
      </c>
      <c r="J451" s="1215" t="s">
        <v>52</v>
      </c>
      <c r="K451" s="1216"/>
      <c r="L451" s="1216"/>
      <c r="M451" s="1217"/>
      <c r="N451" s="1210" t="s">
        <v>77</v>
      </c>
      <c r="O451" s="1210" t="s">
        <v>78</v>
      </c>
      <c r="P451" s="5" t="s">
        <v>79</v>
      </c>
      <c r="Q451" s="5"/>
      <c r="R451" s="1210" t="s">
        <v>80</v>
      </c>
      <c r="S451" s="1210" t="s">
        <v>81</v>
      </c>
      <c r="T451" s="1210" t="str">
        <f>T143</f>
        <v>CUMPLE CON LOS CÓDIGOS DE CLASIFICACIÓN DE LA UNSPCS</v>
      </c>
    </row>
    <row r="452" spans="2:20" ht="30" hidden="1" customHeight="1">
      <c r="B452" s="1219"/>
      <c r="C452" s="1211"/>
      <c r="D452" s="1211"/>
      <c r="E452" s="1211"/>
      <c r="F452" s="1211"/>
      <c r="G452" s="1211"/>
      <c r="H452" s="1211"/>
      <c r="I452" s="1211"/>
      <c r="J452" s="1212" t="s">
        <v>83</v>
      </c>
      <c r="K452" s="1213"/>
      <c r="L452" s="1213"/>
      <c r="M452" s="1214"/>
      <c r="N452" s="1211"/>
      <c r="O452" s="1211"/>
      <c r="P452" s="4" t="s">
        <v>13</v>
      </c>
      <c r="Q452" s="4" t="s">
        <v>82</v>
      </c>
      <c r="R452" s="1211"/>
      <c r="S452" s="1211"/>
      <c r="T452" s="1211"/>
    </row>
    <row r="453" spans="2:20" ht="30" hidden="1" customHeight="1">
      <c r="B453" s="1181">
        <v>1</v>
      </c>
      <c r="C453" s="1157"/>
      <c r="D453" s="1157"/>
      <c r="E453" s="1157"/>
      <c r="F453" s="1157"/>
      <c r="G453" s="1160"/>
      <c r="H453" s="1163"/>
      <c r="I453" s="1166"/>
      <c r="J453" s="275"/>
      <c r="K453" s="130">
        <f>+$K$13</f>
        <v>721015</v>
      </c>
      <c r="L453" s="275"/>
      <c r="M453" s="130">
        <f>+$M$13</f>
        <v>721517</v>
      </c>
      <c r="N453" s="1169"/>
      <c r="O453" s="1169"/>
      <c r="P453" s="1187"/>
      <c r="Q453" s="1175"/>
      <c r="R453" s="1175"/>
      <c r="S453" s="1178">
        <f>IF(COUNTIF(J453:M455,"CUMPLE")&gt;=1,(G453*I453),0)* (IF(N453="PRESENTÓ CERTIFICADO",1,0))* (IF(O453="ACORDE A ITEM 5.2.1 (T.R.)",1,0) )* ( IF(OR(Q453="SIN OBSERVACIÓN", Q453="REQUERIMIENTOS SUBSANADOS"),1,0)) *(IF(OR(R453="NINGUNO", R453="CUMPLEN CON LO SOLICITADO"),1,0))</f>
        <v>0</v>
      </c>
      <c r="T453" s="1193"/>
    </row>
    <row r="454" spans="2:20" ht="30" hidden="1" customHeight="1">
      <c r="B454" s="1182"/>
      <c r="C454" s="1158"/>
      <c r="D454" s="1158"/>
      <c r="E454" s="1158"/>
      <c r="F454" s="1158"/>
      <c r="G454" s="1161"/>
      <c r="H454" s="1164"/>
      <c r="I454" s="1167"/>
      <c r="J454" s="275"/>
      <c r="K454" s="130">
        <f>+$K$14</f>
        <v>721214</v>
      </c>
      <c r="L454" s="275"/>
      <c r="M454" s="130">
        <f>+$M$14</f>
        <v>921217</v>
      </c>
      <c r="N454" s="1170"/>
      <c r="O454" s="1170"/>
      <c r="P454" s="1188"/>
      <c r="Q454" s="1176"/>
      <c r="R454" s="1176"/>
      <c r="S454" s="1179"/>
      <c r="T454" s="1194"/>
    </row>
    <row r="455" spans="2:20" ht="30" hidden="1" customHeight="1">
      <c r="B455" s="1183"/>
      <c r="C455" s="1159"/>
      <c r="D455" s="1159"/>
      <c r="E455" s="1159"/>
      <c r="F455" s="1159"/>
      <c r="G455" s="1162"/>
      <c r="H455" s="1165"/>
      <c r="I455" s="1168"/>
      <c r="J455" s="275"/>
      <c r="K455" s="130">
        <f>+$K$15</f>
        <v>721515</v>
      </c>
      <c r="L455" s="275"/>
      <c r="M455" s="130"/>
      <c r="N455" s="1171"/>
      <c r="O455" s="1171"/>
      <c r="P455" s="1189"/>
      <c r="Q455" s="1177"/>
      <c r="R455" s="1177"/>
      <c r="S455" s="1180"/>
      <c r="T455" s="1194"/>
    </row>
    <row r="456" spans="2:20" ht="30" hidden="1" customHeight="1">
      <c r="B456" s="1181">
        <v>2</v>
      </c>
      <c r="C456" s="1184"/>
      <c r="D456" s="1184"/>
      <c r="E456" s="1184"/>
      <c r="F456" s="1184"/>
      <c r="G456" s="1196"/>
      <c r="H456" s="1163"/>
      <c r="I456" s="1305"/>
      <c r="J456" s="275"/>
      <c r="K456" s="130">
        <f>+$K$13</f>
        <v>721015</v>
      </c>
      <c r="L456" s="275"/>
      <c r="M456" s="130">
        <f>+$M$13</f>
        <v>721517</v>
      </c>
      <c r="N456" s="1169"/>
      <c r="O456" s="1169"/>
      <c r="P456" s="1187"/>
      <c r="Q456" s="1175"/>
      <c r="R456" s="1175"/>
      <c r="S456" s="1178">
        <f>IF(COUNTIF(J456:M458,"CUMPLE")&gt;=1,(G456*I456),0)* (IF(N456="PRESENTÓ CERTIFICADO",1,0))* (IF(O456="ACORDE A ITEM 5.2.1 (T.R.)",1,0) )* ( IF(OR(Q456="SIN OBSERVACIÓN", Q456="REQUERIMIENTOS SUBSANADOS"),1,0)) *(IF(OR(R456="NINGUNO", R456="CUMPLEN CON LO SOLICITADO"),1,0))</f>
        <v>0</v>
      </c>
      <c r="T456" s="1194"/>
    </row>
    <row r="457" spans="2:20" ht="30" hidden="1" customHeight="1">
      <c r="B457" s="1182"/>
      <c r="C457" s="1185"/>
      <c r="D457" s="1185"/>
      <c r="E457" s="1185"/>
      <c r="F457" s="1185"/>
      <c r="G457" s="1197"/>
      <c r="H457" s="1164"/>
      <c r="I457" s="1306"/>
      <c r="J457" s="275"/>
      <c r="K457" s="130">
        <f>+$K$14</f>
        <v>721214</v>
      </c>
      <c r="L457" s="275"/>
      <c r="M457" s="130">
        <f>+$M$14</f>
        <v>921217</v>
      </c>
      <c r="N457" s="1170"/>
      <c r="O457" s="1170"/>
      <c r="P457" s="1188"/>
      <c r="Q457" s="1176"/>
      <c r="R457" s="1176"/>
      <c r="S457" s="1179"/>
      <c r="T457" s="1194"/>
    </row>
    <row r="458" spans="2:20" ht="30" hidden="1" customHeight="1">
      <c r="B458" s="1183"/>
      <c r="C458" s="1186"/>
      <c r="D458" s="1186"/>
      <c r="E458" s="1186"/>
      <c r="F458" s="1186"/>
      <c r="G458" s="1198"/>
      <c r="H458" s="1165"/>
      <c r="I458" s="1307"/>
      <c r="J458" s="275"/>
      <c r="K458" s="130">
        <f>+$K$15</f>
        <v>721515</v>
      </c>
      <c r="L458" s="275"/>
      <c r="M458" s="130"/>
      <c r="N458" s="1171"/>
      <c r="O458" s="1171"/>
      <c r="P458" s="1189"/>
      <c r="Q458" s="1177"/>
      <c r="R458" s="1177"/>
      <c r="S458" s="1180"/>
      <c r="T458" s="1194"/>
    </row>
    <row r="459" spans="2:20" ht="30" hidden="1" customHeight="1">
      <c r="B459" s="1181">
        <v>3</v>
      </c>
      <c r="C459" s="1157"/>
      <c r="D459" s="1157"/>
      <c r="E459" s="1157"/>
      <c r="F459" s="1157"/>
      <c r="G459" s="1160"/>
      <c r="H459" s="1163"/>
      <c r="I459" s="1166"/>
      <c r="J459" s="275"/>
      <c r="K459" s="130">
        <f>+$K$13</f>
        <v>721015</v>
      </c>
      <c r="L459" s="275"/>
      <c r="M459" s="130">
        <f>+$M$13</f>
        <v>721517</v>
      </c>
      <c r="N459" s="1169"/>
      <c r="O459" s="1169"/>
      <c r="P459" s="1187"/>
      <c r="Q459" s="1175"/>
      <c r="R459" s="1175"/>
      <c r="S459" s="1178">
        <f>IF(COUNTIF(J459:M461,"CUMPLE")&gt;=1,(G459*I459),0)* (IF(N459="PRESENTÓ CERTIFICADO",1,0))* (IF(O459="ACORDE A ITEM 5.2.1 (T.R.)",1,0) )* ( IF(OR(Q459="SIN OBSERVACIÓN", Q459="REQUERIMIENTOS SUBSANADOS"),1,0)) *(IF(OR(R459="NINGUNO", R459="CUMPLEN CON LO SOLICITADO"),1,0))</f>
        <v>0</v>
      </c>
      <c r="T459" s="1194"/>
    </row>
    <row r="460" spans="2:20" ht="30" hidden="1" customHeight="1">
      <c r="B460" s="1182"/>
      <c r="C460" s="1158"/>
      <c r="D460" s="1158"/>
      <c r="E460" s="1158"/>
      <c r="F460" s="1158"/>
      <c r="G460" s="1161"/>
      <c r="H460" s="1164"/>
      <c r="I460" s="1167"/>
      <c r="J460" s="275"/>
      <c r="K460" s="130">
        <f>+$K$14</f>
        <v>721214</v>
      </c>
      <c r="L460" s="275"/>
      <c r="M460" s="130">
        <f>+$M$14</f>
        <v>921217</v>
      </c>
      <c r="N460" s="1170"/>
      <c r="O460" s="1170"/>
      <c r="P460" s="1188"/>
      <c r="Q460" s="1176"/>
      <c r="R460" s="1176"/>
      <c r="S460" s="1179"/>
      <c r="T460" s="1194"/>
    </row>
    <row r="461" spans="2:20" ht="30" hidden="1" customHeight="1">
      <c r="B461" s="1183"/>
      <c r="C461" s="1159"/>
      <c r="D461" s="1159"/>
      <c r="E461" s="1159"/>
      <c r="F461" s="1159"/>
      <c r="G461" s="1162"/>
      <c r="H461" s="1165"/>
      <c r="I461" s="1168"/>
      <c r="J461" s="275"/>
      <c r="K461" s="130">
        <f>+$K$15</f>
        <v>721515</v>
      </c>
      <c r="L461" s="275"/>
      <c r="M461" s="130"/>
      <c r="N461" s="1171"/>
      <c r="O461" s="1171"/>
      <c r="P461" s="1189"/>
      <c r="Q461" s="1177"/>
      <c r="R461" s="1177"/>
      <c r="S461" s="1180"/>
      <c r="T461" s="1194"/>
    </row>
    <row r="462" spans="2:20" ht="30" hidden="1" customHeight="1">
      <c r="B462" s="1181">
        <v>4</v>
      </c>
      <c r="C462" s="1184"/>
      <c r="D462" s="1184"/>
      <c r="E462" s="1184"/>
      <c r="F462" s="1184"/>
      <c r="G462" s="1196"/>
      <c r="H462" s="1163"/>
      <c r="I462" s="1305"/>
      <c r="J462" s="275"/>
      <c r="K462" s="130">
        <f>+$K$13</f>
        <v>721015</v>
      </c>
      <c r="L462" s="275"/>
      <c r="M462" s="130">
        <f>+$M$13</f>
        <v>721517</v>
      </c>
      <c r="N462" s="1169"/>
      <c r="O462" s="1169"/>
      <c r="P462" s="1172"/>
      <c r="Q462" s="1190"/>
      <c r="R462" s="1190"/>
      <c r="S462" s="1178">
        <f>IF(COUNTIF(J462:M464,"CUMPLE")&gt;=1,(G462*I462),0)* (IF(N462="PRESENTÓ CERTIFICADO",1,0))* (IF(O462="ACORDE A ITEM 5.2.1 (T.R.)",1,0) )* ( IF(OR(Q462="SIN OBSERVACIÓN", Q462="REQUERIMIENTOS SUBSANADOS"),1,0)) *(IF(OR(R462="NINGUNO", R462="CUMPLEN CON LO SOLICITADO"),1,0))</f>
        <v>0</v>
      </c>
      <c r="T462" s="1194"/>
    </row>
    <row r="463" spans="2:20" ht="30" hidden="1" customHeight="1">
      <c r="B463" s="1182"/>
      <c r="C463" s="1185"/>
      <c r="D463" s="1185"/>
      <c r="E463" s="1185"/>
      <c r="F463" s="1185"/>
      <c r="G463" s="1197"/>
      <c r="H463" s="1164"/>
      <c r="I463" s="1306"/>
      <c r="J463" s="275"/>
      <c r="K463" s="130">
        <f>+$K$14</f>
        <v>721214</v>
      </c>
      <c r="L463" s="275"/>
      <c r="M463" s="130">
        <f>+$M$14</f>
        <v>921217</v>
      </c>
      <c r="N463" s="1170"/>
      <c r="O463" s="1170"/>
      <c r="P463" s="1173"/>
      <c r="Q463" s="1191"/>
      <c r="R463" s="1191"/>
      <c r="S463" s="1179"/>
      <c r="T463" s="1194"/>
    </row>
    <row r="464" spans="2:20" ht="30" hidden="1" customHeight="1">
      <c r="B464" s="1183"/>
      <c r="C464" s="1186"/>
      <c r="D464" s="1186"/>
      <c r="E464" s="1186"/>
      <c r="F464" s="1186"/>
      <c r="G464" s="1198"/>
      <c r="H464" s="1165"/>
      <c r="I464" s="1307"/>
      <c r="J464" s="275"/>
      <c r="K464" s="130">
        <f>+$K$15</f>
        <v>721515</v>
      </c>
      <c r="L464" s="275"/>
      <c r="M464" s="130"/>
      <c r="N464" s="1171"/>
      <c r="O464" s="1171"/>
      <c r="P464" s="1174"/>
      <c r="Q464" s="1192"/>
      <c r="R464" s="1192"/>
      <c r="S464" s="1180"/>
      <c r="T464" s="1194"/>
    </row>
    <row r="465" spans="2:20" ht="30" hidden="1" customHeight="1">
      <c r="B465" s="1181">
        <v>5</v>
      </c>
      <c r="C465" s="1157"/>
      <c r="D465" s="1157"/>
      <c r="E465" s="1157"/>
      <c r="F465" s="1157"/>
      <c r="G465" s="1160"/>
      <c r="H465" s="1163"/>
      <c r="I465" s="1166"/>
      <c r="J465" s="275"/>
      <c r="K465" s="130">
        <f>+$K$13</f>
        <v>721015</v>
      </c>
      <c r="L465" s="275"/>
      <c r="M465" s="130">
        <f>+$M$13</f>
        <v>721517</v>
      </c>
      <c r="N465" s="1169"/>
      <c r="O465" s="1169"/>
      <c r="P465" s="1187"/>
      <c r="Q465" s="1175"/>
      <c r="R465" s="1175"/>
      <c r="S465" s="1178">
        <f>IF(COUNTIF(J465:M467,"CUMPLE")&gt;=1,(G465*I465),0)* (IF(N465="PRESENTÓ CERTIFICADO",1,0))* (IF(O465="ACORDE A ITEM 5.2.1 (T.R.)",1,0) )* ( IF(OR(Q465="SIN OBSERVACIÓN", Q465="REQUERIMIENTOS SUBSANADOS"),1,0)) *(IF(OR(R465="NINGUNO", R465="CUMPLEN CON LO SOLICITADO"),1,0))</f>
        <v>0</v>
      </c>
      <c r="T465" s="1194"/>
    </row>
    <row r="466" spans="2:20" ht="30" hidden="1" customHeight="1">
      <c r="B466" s="1182"/>
      <c r="C466" s="1158"/>
      <c r="D466" s="1158"/>
      <c r="E466" s="1158"/>
      <c r="F466" s="1158"/>
      <c r="G466" s="1161"/>
      <c r="H466" s="1164"/>
      <c r="I466" s="1167"/>
      <c r="J466" s="275"/>
      <c r="K466" s="130">
        <f>+$K$14</f>
        <v>721214</v>
      </c>
      <c r="L466" s="275"/>
      <c r="M466" s="130">
        <f>+$M$14</f>
        <v>921217</v>
      </c>
      <c r="N466" s="1170"/>
      <c r="O466" s="1170"/>
      <c r="P466" s="1188"/>
      <c r="Q466" s="1176"/>
      <c r="R466" s="1176"/>
      <c r="S466" s="1179"/>
      <c r="T466" s="1194"/>
    </row>
    <row r="467" spans="2:20" ht="30" hidden="1" customHeight="1">
      <c r="B467" s="1183"/>
      <c r="C467" s="1159"/>
      <c r="D467" s="1159"/>
      <c r="E467" s="1159"/>
      <c r="F467" s="1159"/>
      <c r="G467" s="1162"/>
      <c r="H467" s="1165"/>
      <c r="I467" s="1168"/>
      <c r="J467" s="275"/>
      <c r="K467" s="130">
        <f>+$K$15</f>
        <v>721515</v>
      </c>
      <c r="L467" s="275"/>
      <c r="M467" s="130"/>
      <c r="N467" s="1171"/>
      <c r="O467" s="1171"/>
      <c r="P467" s="1189"/>
      <c r="Q467" s="1177"/>
      <c r="R467" s="1177"/>
      <c r="S467" s="1180"/>
      <c r="T467" s="1195"/>
    </row>
    <row r="468" spans="2:20" ht="30" hidden="1" customHeight="1">
      <c r="B468" s="1147" t="str">
        <f>IF(S469=" "," ",IF(S469&gt;=$H$6,"CUMPLE CON LA EXPERIENCIA REQUERIDA","NO CUMPLE CON LA EXPERIENCIA REQUERIDA"))</f>
        <v>NO CUMPLE CON LA EXPERIENCIA REQUERIDA</v>
      </c>
      <c r="C468" s="1148"/>
      <c r="D468" s="1148"/>
      <c r="E468" s="1148"/>
      <c r="F468" s="1148"/>
      <c r="G468" s="1148"/>
      <c r="H468" s="1148"/>
      <c r="I468" s="1148"/>
      <c r="J468" s="1148"/>
      <c r="K468" s="1148"/>
      <c r="L468" s="1148"/>
      <c r="M468" s="1148"/>
      <c r="N468" s="1148"/>
      <c r="O468" s="1149"/>
      <c r="P468" s="1153" t="s">
        <v>22</v>
      </c>
      <c r="Q468" s="1154"/>
      <c r="R468" s="373"/>
      <c r="S468" s="7">
        <f>IF(T453="SI",SUM(S453:S467),0)</f>
        <v>0</v>
      </c>
      <c r="T468" s="1155" t="str">
        <f>IF(S469=" "," ",IF(S469&gt;=$H$6,"CUMPLE","NO CUMPLE"))</f>
        <v>NO CUMPLE</v>
      </c>
    </row>
    <row r="469" spans="2:20" ht="30" hidden="1" customHeight="1">
      <c r="B469" s="1150"/>
      <c r="C469" s="1151"/>
      <c r="D469" s="1151"/>
      <c r="E469" s="1151"/>
      <c r="F469" s="1151"/>
      <c r="G469" s="1151"/>
      <c r="H469" s="1151"/>
      <c r="I469" s="1151"/>
      <c r="J469" s="1151"/>
      <c r="K469" s="1151"/>
      <c r="L469" s="1151"/>
      <c r="M469" s="1151"/>
      <c r="N469" s="1151"/>
      <c r="O469" s="1152"/>
      <c r="P469" s="1153" t="s">
        <v>24</v>
      </c>
      <c r="Q469" s="1154"/>
      <c r="R469" s="373"/>
      <c r="S469" s="75">
        <f>IFERROR((S468/$P$6)," ")</f>
        <v>0</v>
      </c>
      <c r="T469" s="1156"/>
    </row>
    <row r="470" spans="2:20" ht="30" hidden="1" customHeight="1"/>
    <row r="471" spans="2:20" ht="30" hidden="1" customHeight="1"/>
    <row r="472" spans="2:20" ht="30" hidden="1" customHeight="1">
      <c r="B472" s="96">
        <v>22</v>
      </c>
      <c r="C472" s="1201" t="s">
        <v>76</v>
      </c>
      <c r="D472" s="1202"/>
      <c r="E472" s="1203"/>
      <c r="F472" s="1204" t="str">
        <f>IFERROR(VLOOKUP(B472,LISTA_OFERENTES,2,FALSE)," ")</f>
        <v>O22</v>
      </c>
      <c r="G472" s="1205"/>
      <c r="H472" s="1205"/>
      <c r="I472" s="1205"/>
      <c r="J472" s="1205"/>
      <c r="K472" s="1205"/>
      <c r="L472" s="1205"/>
      <c r="M472" s="1205"/>
      <c r="N472" s="1205"/>
      <c r="O472" s="1206"/>
      <c r="P472" s="1207" t="s">
        <v>101</v>
      </c>
      <c r="Q472" s="1208"/>
      <c r="R472" s="1209"/>
      <c r="S472" s="2">
        <f>5-(INT(COUNTBLANK(C475:C489))-10)</f>
        <v>0</v>
      </c>
      <c r="T472" s="3"/>
    </row>
    <row r="473" spans="2:20" ht="43.5" hidden="1" customHeight="1">
      <c r="B473" s="1218" t="s">
        <v>45</v>
      </c>
      <c r="C473" s="1210" t="s">
        <v>15</v>
      </c>
      <c r="D473" s="1210" t="s">
        <v>16</v>
      </c>
      <c r="E473" s="1210" t="s">
        <v>17</v>
      </c>
      <c r="F473" s="1210" t="s">
        <v>18</v>
      </c>
      <c r="G473" s="1210" t="s">
        <v>19</v>
      </c>
      <c r="H473" s="1210" t="s">
        <v>20</v>
      </c>
      <c r="I473" s="1210" t="s">
        <v>21</v>
      </c>
      <c r="J473" s="1215" t="s">
        <v>52</v>
      </c>
      <c r="K473" s="1216"/>
      <c r="L473" s="1216"/>
      <c r="M473" s="1217"/>
      <c r="N473" s="1210" t="s">
        <v>77</v>
      </c>
      <c r="O473" s="1210" t="s">
        <v>78</v>
      </c>
      <c r="P473" s="5" t="s">
        <v>79</v>
      </c>
      <c r="Q473" s="5"/>
      <c r="R473" s="1210" t="s">
        <v>80</v>
      </c>
      <c r="S473" s="1210" t="s">
        <v>81</v>
      </c>
      <c r="T473" s="1210" t="str">
        <f>T165</f>
        <v>CUMPLE CON LOS CÓDIGOS DE CLASIFICACIÓN DE LA UNSPCS</v>
      </c>
    </row>
    <row r="474" spans="2:20" ht="43.5" hidden="1" customHeight="1">
      <c r="B474" s="1219"/>
      <c r="C474" s="1211"/>
      <c r="D474" s="1211"/>
      <c r="E474" s="1211"/>
      <c r="F474" s="1211"/>
      <c r="G474" s="1211"/>
      <c r="H474" s="1211"/>
      <c r="I474" s="1211"/>
      <c r="J474" s="1212" t="s">
        <v>83</v>
      </c>
      <c r="K474" s="1213"/>
      <c r="L474" s="1213"/>
      <c r="M474" s="1214"/>
      <c r="N474" s="1211"/>
      <c r="O474" s="1211"/>
      <c r="P474" s="4" t="s">
        <v>13</v>
      </c>
      <c r="Q474" s="4" t="s">
        <v>82</v>
      </c>
      <c r="R474" s="1211"/>
      <c r="S474" s="1211"/>
      <c r="T474" s="1211"/>
    </row>
    <row r="475" spans="2:20" ht="30" hidden="1" customHeight="1">
      <c r="B475" s="1181">
        <v>1</v>
      </c>
      <c r="C475" s="1157"/>
      <c r="D475" s="1157"/>
      <c r="E475" s="1157"/>
      <c r="F475" s="1157"/>
      <c r="G475" s="1160"/>
      <c r="H475" s="1163"/>
      <c r="I475" s="1166"/>
      <c r="J475" s="275"/>
      <c r="K475" s="130">
        <f>+$K$13</f>
        <v>721015</v>
      </c>
      <c r="L475" s="275"/>
      <c r="M475" s="130">
        <f>+$M$13</f>
        <v>721517</v>
      </c>
      <c r="N475" s="1169"/>
      <c r="O475" s="1169"/>
      <c r="P475" s="1187"/>
      <c r="Q475" s="1175"/>
      <c r="R475" s="1175"/>
      <c r="S475" s="1178">
        <f>IF(COUNTIF(J475:M477,"CUMPLE")&gt;=1,(G475*I475),0)* (IF(N475="PRESENTÓ CERTIFICADO",1,0))* (IF(O475="ACORDE A ITEM 5.2.1 (T.R.)",1,0) )* ( IF(OR(Q475="SIN OBSERVACIÓN", Q475="REQUERIMIENTOS SUBSANADOS"),1,0)) *(IF(OR(R475="NINGUNO", R475="CUMPLEN CON LO SOLICITADO"),1,0))</f>
        <v>0</v>
      </c>
      <c r="T475" s="1193"/>
    </row>
    <row r="476" spans="2:20" ht="30" hidden="1" customHeight="1">
      <c r="B476" s="1182"/>
      <c r="C476" s="1158"/>
      <c r="D476" s="1158"/>
      <c r="E476" s="1158"/>
      <c r="F476" s="1158"/>
      <c r="G476" s="1161"/>
      <c r="H476" s="1164"/>
      <c r="I476" s="1167"/>
      <c r="J476" s="275"/>
      <c r="K476" s="130">
        <f>+$K$14</f>
        <v>721214</v>
      </c>
      <c r="L476" s="275"/>
      <c r="M476" s="130">
        <f>+$M$14</f>
        <v>921217</v>
      </c>
      <c r="N476" s="1170"/>
      <c r="O476" s="1170"/>
      <c r="P476" s="1188"/>
      <c r="Q476" s="1176"/>
      <c r="R476" s="1176"/>
      <c r="S476" s="1179"/>
      <c r="T476" s="1194"/>
    </row>
    <row r="477" spans="2:20" ht="30" hidden="1" customHeight="1">
      <c r="B477" s="1183"/>
      <c r="C477" s="1159"/>
      <c r="D477" s="1159"/>
      <c r="E477" s="1159"/>
      <c r="F477" s="1159"/>
      <c r="G477" s="1162"/>
      <c r="H477" s="1165"/>
      <c r="I477" s="1168"/>
      <c r="J477" s="275"/>
      <c r="K477" s="130">
        <f>+$K$15</f>
        <v>721515</v>
      </c>
      <c r="L477" s="275"/>
      <c r="M477" s="130"/>
      <c r="N477" s="1171"/>
      <c r="O477" s="1171"/>
      <c r="P477" s="1189"/>
      <c r="Q477" s="1177"/>
      <c r="R477" s="1177"/>
      <c r="S477" s="1180"/>
      <c r="T477" s="1194"/>
    </row>
    <row r="478" spans="2:20" ht="30" hidden="1" customHeight="1">
      <c r="B478" s="1181">
        <v>2</v>
      </c>
      <c r="C478" s="1184"/>
      <c r="D478" s="1184"/>
      <c r="E478" s="1184"/>
      <c r="F478" s="1184"/>
      <c r="G478" s="1196"/>
      <c r="H478" s="1163"/>
      <c r="I478" s="1166"/>
      <c r="J478" s="275"/>
      <c r="K478" s="130">
        <f>+$K$13</f>
        <v>721015</v>
      </c>
      <c r="L478" s="275"/>
      <c r="M478" s="130">
        <f>+$M$13</f>
        <v>721517</v>
      </c>
      <c r="N478" s="1169"/>
      <c r="O478" s="1169"/>
      <c r="P478" s="1187"/>
      <c r="Q478" s="1175"/>
      <c r="R478" s="1175"/>
      <c r="S478" s="1178">
        <f>IF(COUNTIF(J478:M480,"CUMPLE")&gt;=1,(G478*I478),0)* (IF(N478="PRESENTÓ CERTIFICADO",1,0))* (IF(O478="ACORDE A ITEM 5.2.1 (T.R.)",1,0) )* ( IF(OR(Q478="SIN OBSERVACIÓN", Q478="REQUERIMIENTOS SUBSANADOS"),1,0)) *(IF(OR(R478="NINGUNO", R478="CUMPLEN CON LO SOLICITADO"),1,0))</f>
        <v>0</v>
      </c>
      <c r="T478" s="1194"/>
    </row>
    <row r="479" spans="2:20" ht="30" hidden="1" customHeight="1">
      <c r="B479" s="1182"/>
      <c r="C479" s="1185"/>
      <c r="D479" s="1185"/>
      <c r="E479" s="1185"/>
      <c r="F479" s="1185"/>
      <c r="G479" s="1197"/>
      <c r="H479" s="1164"/>
      <c r="I479" s="1167"/>
      <c r="J479" s="275"/>
      <c r="K479" s="130">
        <f>+$K$14</f>
        <v>721214</v>
      </c>
      <c r="L479" s="275"/>
      <c r="M479" s="130">
        <f>+$M$14</f>
        <v>921217</v>
      </c>
      <c r="N479" s="1170"/>
      <c r="O479" s="1170"/>
      <c r="P479" s="1188"/>
      <c r="Q479" s="1176"/>
      <c r="R479" s="1176"/>
      <c r="S479" s="1179"/>
      <c r="T479" s="1194"/>
    </row>
    <row r="480" spans="2:20" ht="30" hidden="1" customHeight="1">
      <c r="B480" s="1183"/>
      <c r="C480" s="1186"/>
      <c r="D480" s="1186"/>
      <c r="E480" s="1186"/>
      <c r="F480" s="1186"/>
      <c r="G480" s="1198"/>
      <c r="H480" s="1165"/>
      <c r="I480" s="1168"/>
      <c r="J480" s="275"/>
      <c r="K480" s="130">
        <f>+$K$15</f>
        <v>721515</v>
      </c>
      <c r="L480" s="275"/>
      <c r="M480" s="130"/>
      <c r="N480" s="1171"/>
      <c r="O480" s="1171"/>
      <c r="P480" s="1189"/>
      <c r="Q480" s="1177"/>
      <c r="R480" s="1177"/>
      <c r="S480" s="1180"/>
      <c r="T480" s="1194"/>
    </row>
    <row r="481" spans="2:20" ht="30" hidden="1" customHeight="1">
      <c r="B481" s="1181">
        <v>3</v>
      </c>
      <c r="C481" s="1157"/>
      <c r="D481" s="1157"/>
      <c r="E481" s="1157"/>
      <c r="F481" s="1184"/>
      <c r="G481" s="1160"/>
      <c r="H481" s="1163"/>
      <c r="I481" s="1166"/>
      <c r="J481" s="275"/>
      <c r="K481" s="130">
        <f>+$K$13</f>
        <v>721015</v>
      </c>
      <c r="L481" s="275"/>
      <c r="M481" s="130">
        <f>+$M$13</f>
        <v>721517</v>
      </c>
      <c r="N481" s="1169"/>
      <c r="O481" s="1169"/>
      <c r="P481" s="1187"/>
      <c r="Q481" s="1175"/>
      <c r="R481" s="1175"/>
      <c r="S481" s="1178">
        <f>IF(COUNTIF(J481:M483,"CUMPLE")&gt;=1,(G481*I481),0)* (IF(N481="PRESENTÓ CERTIFICADO",1,0))* (IF(O481="ACORDE A ITEM 5.2.1 (T.R.)",1,0) )* ( IF(OR(Q481="SIN OBSERVACIÓN", Q481="REQUERIMIENTOS SUBSANADOS"),1,0)) *(IF(OR(R481="NINGUNO", R481="CUMPLEN CON LO SOLICITADO"),1,0))</f>
        <v>0</v>
      </c>
      <c r="T481" s="1194"/>
    </row>
    <row r="482" spans="2:20" ht="30" hidden="1" customHeight="1">
      <c r="B482" s="1182"/>
      <c r="C482" s="1158"/>
      <c r="D482" s="1158"/>
      <c r="E482" s="1158"/>
      <c r="F482" s="1185"/>
      <c r="G482" s="1161"/>
      <c r="H482" s="1164"/>
      <c r="I482" s="1167"/>
      <c r="J482" s="275"/>
      <c r="K482" s="130">
        <f>+$K$14</f>
        <v>721214</v>
      </c>
      <c r="L482" s="275"/>
      <c r="M482" s="130">
        <f>+$M$14</f>
        <v>921217</v>
      </c>
      <c r="N482" s="1170"/>
      <c r="O482" s="1170"/>
      <c r="P482" s="1188"/>
      <c r="Q482" s="1176"/>
      <c r="R482" s="1176"/>
      <c r="S482" s="1179"/>
      <c r="T482" s="1194"/>
    </row>
    <row r="483" spans="2:20" ht="48" hidden="1" customHeight="1">
      <c r="B483" s="1183"/>
      <c r="C483" s="1159"/>
      <c r="D483" s="1159"/>
      <c r="E483" s="1159"/>
      <c r="F483" s="1186"/>
      <c r="G483" s="1162"/>
      <c r="H483" s="1165"/>
      <c r="I483" s="1168"/>
      <c r="J483" s="275"/>
      <c r="K483" s="130">
        <f>+$K$15</f>
        <v>721515</v>
      </c>
      <c r="L483" s="275"/>
      <c r="M483" s="130"/>
      <c r="N483" s="1171"/>
      <c r="O483" s="1171"/>
      <c r="P483" s="1189"/>
      <c r="Q483" s="1177"/>
      <c r="R483" s="1177"/>
      <c r="S483" s="1180"/>
      <c r="T483" s="1194"/>
    </row>
    <row r="484" spans="2:20" ht="30" hidden="1" customHeight="1">
      <c r="B484" s="1181">
        <v>4</v>
      </c>
      <c r="C484" s="1184"/>
      <c r="D484" s="1184"/>
      <c r="E484" s="1184"/>
      <c r="F484" s="1184"/>
      <c r="G484" s="1196"/>
      <c r="H484" s="1163"/>
      <c r="I484" s="1166"/>
      <c r="J484" s="275"/>
      <c r="K484" s="130">
        <f>+$K$13</f>
        <v>721015</v>
      </c>
      <c r="L484" s="275"/>
      <c r="M484" s="130">
        <f>+$M$13</f>
        <v>721517</v>
      </c>
      <c r="N484" s="1169"/>
      <c r="O484" s="1169"/>
      <c r="P484" s="1187"/>
      <c r="Q484" s="1175"/>
      <c r="R484" s="1175"/>
      <c r="S484" s="1178">
        <f>IF(COUNTIF(J484:M486,"CUMPLE")&gt;=1,(G484*I484),0)* (IF(N484="PRESENTÓ CERTIFICADO",1,0))* (IF(O484="ACORDE A ITEM 5.2.1 (T.R.)",1,0) )* ( IF(OR(Q484="SIN OBSERVACIÓN", Q484="REQUERIMIENTOS SUBSANADOS"),1,0)) *(IF(OR(R484="NINGUNO", R484="CUMPLEN CON LO SOLICITADO"),1,0))</f>
        <v>0</v>
      </c>
      <c r="T484" s="1194"/>
    </row>
    <row r="485" spans="2:20" ht="30" hidden="1" customHeight="1">
      <c r="B485" s="1182"/>
      <c r="C485" s="1185"/>
      <c r="D485" s="1185"/>
      <c r="E485" s="1185"/>
      <c r="F485" s="1185"/>
      <c r="G485" s="1197"/>
      <c r="H485" s="1164"/>
      <c r="I485" s="1167"/>
      <c r="J485" s="275"/>
      <c r="K485" s="130">
        <f>+$K$14</f>
        <v>721214</v>
      </c>
      <c r="L485" s="275"/>
      <c r="M485" s="130">
        <f>+$M$14</f>
        <v>921217</v>
      </c>
      <c r="N485" s="1170"/>
      <c r="O485" s="1170"/>
      <c r="P485" s="1188"/>
      <c r="Q485" s="1176"/>
      <c r="R485" s="1176"/>
      <c r="S485" s="1179"/>
      <c r="T485" s="1194"/>
    </row>
    <row r="486" spans="2:20" ht="30" hidden="1" customHeight="1">
      <c r="B486" s="1183"/>
      <c r="C486" s="1186"/>
      <c r="D486" s="1186"/>
      <c r="E486" s="1186"/>
      <c r="F486" s="1186"/>
      <c r="G486" s="1198"/>
      <c r="H486" s="1165"/>
      <c r="I486" s="1168"/>
      <c r="J486" s="275"/>
      <c r="K486" s="130">
        <f>+$K$15</f>
        <v>721515</v>
      </c>
      <c r="L486" s="275"/>
      <c r="M486" s="130"/>
      <c r="N486" s="1171"/>
      <c r="O486" s="1171"/>
      <c r="P486" s="1189"/>
      <c r="Q486" s="1177"/>
      <c r="R486" s="1177"/>
      <c r="S486" s="1180"/>
      <c r="T486" s="1194"/>
    </row>
    <row r="487" spans="2:20" ht="30" hidden="1" customHeight="1">
      <c r="B487" s="1181">
        <v>5</v>
      </c>
      <c r="C487" s="1157"/>
      <c r="D487" s="1157"/>
      <c r="E487" s="1157"/>
      <c r="F487" s="1184"/>
      <c r="G487" s="1160"/>
      <c r="H487" s="1163"/>
      <c r="I487" s="1166"/>
      <c r="J487" s="275"/>
      <c r="K487" s="130">
        <f>+$K$13</f>
        <v>721015</v>
      </c>
      <c r="L487" s="275"/>
      <c r="M487" s="130">
        <f>+$M$13</f>
        <v>721517</v>
      </c>
      <c r="N487" s="1169"/>
      <c r="O487" s="1169"/>
      <c r="P487" s="1187"/>
      <c r="Q487" s="1175"/>
      <c r="R487" s="1175"/>
      <c r="S487" s="1178">
        <f>IF(COUNTIF(J487:M489,"CUMPLE")&gt;=1,(G487*I487),0)* (IF(N487="PRESENTÓ CERTIFICADO",1,0))* (IF(O487="ACORDE A ITEM 5.2.1 (T.R.)",1,0) )* ( IF(OR(Q487="SIN OBSERVACIÓN", Q487="REQUERIMIENTOS SUBSANADOS"),1,0)) *(IF(OR(R487="NINGUNO", R487="CUMPLEN CON LO SOLICITADO"),1,0))</f>
        <v>0</v>
      </c>
      <c r="T487" s="1194"/>
    </row>
    <row r="488" spans="2:20" ht="30" hidden="1" customHeight="1">
      <c r="B488" s="1182"/>
      <c r="C488" s="1158"/>
      <c r="D488" s="1158"/>
      <c r="E488" s="1158"/>
      <c r="F488" s="1185"/>
      <c r="G488" s="1161"/>
      <c r="H488" s="1164"/>
      <c r="I488" s="1167"/>
      <c r="J488" s="275"/>
      <c r="K488" s="130">
        <f>+$K$14</f>
        <v>721214</v>
      </c>
      <c r="L488" s="275"/>
      <c r="M488" s="130">
        <f>+$M$14</f>
        <v>921217</v>
      </c>
      <c r="N488" s="1170"/>
      <c r="O488" s="1170"/>
      <c r="P488" s="1188"/>
      <c r="Q488" s="1176"/>
      <c r="R488" s="1176"/>
      <c r="S488" s="1179"/>
      <c r="T488" s="1194"/>
    </row>
    <row r="489" spans="2:20" ht="30" hidden="1" customHeight="1">
      <c r="B489" s="1183"/>
      <c r="C489" s="1159"/>
      <c r="D489" s="1159"/>
      <c r="E489" s="1159"/>
      <c r="F489" s="1186"/>
      <c r="G489" s="1162"/>
      <c r="H489" s="1165"/>
      <c r="I489" s="1168"/>
      <c r="J489" s="275"/>
      <c r="K489" s="130">
        <f>+$K$15</f>
        <v>721515</v>
      </c>
      <c r="L489" s="275"/>
      <c r="M489" s="130"/>
      <c r="N489" s="1171"/>
      <c r="O489" s="1171"/>
      <c r="P489" s="1189"/>
      <c r="Q489" s="1177"/>
      <c r="R489" s="1177"/>
      <c r="S489" s="1180"/>
      <c r="T489" s="1195"/>
    </row>
    <row r="490" spans="2:20" ht="30" hidden="1" customHeight="1">
      <c r="B490" s="1147" t="str">
        <f>IF(S491=" "," ",IF(S491&gt;=$H$6,"CUMPLE CON LA EXPERIENCIA REQUERIDA","NO CUMPLE CON LA EXPERIENCIA REQUERIDA"))</f>
        <v>NO CUMPLE CON LA EXPERIENCIA REQUERIDA</v>
      </c>
      <c r="C490" s="1148"/>
      <c r="D490" s="1148"/>
      <c r="E490" s="1148"/>
      <c r="F490" s="1148"/>
      <c r="G490" s="1148"/>
      <c r="H490" s="1148"/>
      <c r="I490" s="1148"/>
      <c r="J490" s="1148"/>
      <c r="K490" s="1148"/>
      <c r="L490" s="1148"/>
      <c r="M490" s="1148"/>
      <c r="N490" s="1148"/>
      <c r="O490" s="1149"/>
      <c r="P490" s="1153" t="s">
        <v>22</v>
      </c>
      <c r="Q490" s="1154"/>
      <c r="R490" s="373"/>
      <c r="S490" s="7">
        <f>IF(T475="SI",SUM(S475:S489),0)</f>
        <v>0</v>
      </c>
      <c r="T490" s="1155" t="str">
        <f>IF(S491=" "," ",IF(S491&gt;=$H$6,"CUMPLE","NO CUMPLE"))</f>
        <v>NO CUMPLE</v>
      </c>
    </row>
    <row r="491" spans="2:20" ht="30" hidden="1" customHeight="1">
      <c r="B491" s="1150"/>
      <c r="C491" s="1151"/>
      <c r="D491" s="1151"/>
      <c r="E491" s="1151"/>
      <c r="F491" s="1151"/>
      <c r="G491" s="1151"/>
      <c r="H491" s="1151"/>
      <c r="I491" s="1151"/>
      <c r="J491" s="1151"/>
      <c r="K491" s="1151"/>
      <c r="L491" s="1151"/>
      <c r="M491" s="1151"/>
      <c r="N491" s="1151"/>
      <c r="O491" s="1152"/>
      <c r="P491" s="1153" t="s">
        <v>24</v>
      </c>
      <c r="Q491" s="1154"/>
      <c r="R491" s="373"/>
      <c r="S491" s="75">
        <f>IFERROR((S490/$P$6)," ")</f>
        <v>0</v>
      </c>
      <c r="T491" s="1156"/>
    </row>
    <row r="492" spans="2:20" ht="30" hidden="1" customHeight="1"/>
    <row r="493" spans="2:20" ht="30" hidden="1" customHeight="1"/>
    <row r="494" spans="2:20" ht="30" hidden="1" customHeight="1">
      <c r="B494" s="96">
        <v>23</v>
      </c>
      <c r="C494" s="1201" t="s">
        <v>76</v>
      </c>
      <c r="D494" s="1202"/>
      <c r="E494" s="1203"/>
      <c r="F494" s="1204" t="str">
        <f>IFERROR(VLOOKUP(B494,LISTA_OFERENTES,2,FALSE)," ")</f>
        <v>O23</v>
      </c>
      <c r="G494" s="1205"/>
      <c r="H494" s="1205"/>
      <c r="I494" s="1205"/>
      <c r="J494" s="1205"/>
      <c r="K494" s="1205"/>
      <c r="L494" s="1205"/>
      <c r="M494" s="1205"/>
      <c r="N494" s="1205"/>
      <c r="O494" s="1206"/>
      <c r="P494" s="1207" t="s">
        <v>101</v>
      </c>
      <c r="Q494" s="1208"/>
      <c r="R494" s="1209"/>
      <c r="S494" s="2">
        <f>5-(INT(COUNTBLANK(C497:C511))-10)</f>
        <v>0</v>
      </c>
      <c r="T494" s="3"/>
    </row>
    <row r="495" spans="2:20" ht="30" hidden="1" customHeight="1">
      <c r="B495" s="1218" t="s">
        <v>45</v>
      </c>
      <c r="C495" s="1210" t="s">
        <v>15</v>
      </c>
      <c r="D495" s="1210" t="s">
        <v>16</v>
      </c>
      <c r="E495" s="1210" t="s">
        <v>17</v>
      </c>
      <c r="F495" s="1210" t="s">
        <v>18</v>
      </c>
      <c r="G495" s="1210" t="s">
        <v>19</v>
      </c>
      <c r="H495" s="1210" t="s">
        <v>20</v>
      </c>
      <c r="I495" s="1210" t="s">
        <v>21</v>
      </c>
      <c r="J495" s="1215" t="s">
        <v>52</v>
      </c>
      <c r="K495" s="1216"/>
      <c r="L495" s="1216"/>
      <c r="M495" s="1217"/>
      <c r="N495" s="1210" t="s">
        <v>77</v>
      </c>
      <c r="O495" s="1210" t="s">
        <v>78</v>
      </c>
      <c r="P495" s="5" t="s">
        <v>79</v>
      </c>
      <c r="Q495" s="5"/>
      <c r="R495" s="1210" t="s">
        <v>80</v>
      </c>
      <c r="S495" s="1210" t="s">
        <v>81</v>
      </c>
      <c r="T495" s="1210" t="str">
        <f>T187</f>
        <v>CUMPLE CON LOS CÓDIGOS DE CLASIFICACIÓN DE LA UNSPCS</v>
      </c>
    </row>
    <row r="496" spans="2:20" ht="73.5" hidden="1" customHeight="1">
      <c r="B496" s="1219"/>
      <c r="C496" s="1211"/>
      <c r="D496" s="1211"/>
      <c r="E496" s="1211"/>
      <c r="F496" s="1211"/>
      <c r="G496" s="1211"/>
      <c r="H496" s="1211"/>
      <c r="I496" s="1211"/>
      <c r="J496" s="1212" t="s">
        <v>83</v>
      </c>
      <c r="K496" s="1213"/>
      <c r="L496" s="1213"/>
      <c r="M496" s="1214"/>
      <c r="N496" s="1211"/>
      <c r="O496" s="1211"/>
      <c r="P496" s="4" t="s">
        <v>13</v>
      </c>
      <c r="Q496" s="4" t="s">
        <v>82</v>
      </c>
      <c r="R496" s="1211"/>
      <c r="S496" s="1211"/>
      <c r="T496" s="1211"/>
    </row>
    <row r="497" spans="2:20" ht="30" hidden="1" customHeight="1">
      <c r="B497" s="1181">
        <v>1</v>
      </c>
      <c r="C497" s="1157"/>
      <c r="D497" s="1157"/>
      <c r="E497" s="1157"/>
      <c r="F497" s="1157"/>
      <c r="G497" s="1160"/>
      <c r="H497" s="1163"/>
      <c r="I497" s="1166"/>
      <c r="J497" s="275"/>
      <c r="K497" s="130">
        <f>+$K$13</f>
        <v>721015</v>
      </c>
      <c r="L497" s="275"/>
      <c r="M497" s="130">
        <f>+$M$13</f>
        <v>721517</v>
      </c>
      <c r="N497" s="1169"/>
      <c r="O497" s="1169"/>
      <c r="P497" s="1187"/>
      <c r="Q497" s="1175"/>
      <c r="R497" s="1175"/>
      <c r="S497" s="1178">
        <f>IF(COUNTIF(J497:M499,"CUMPLE")&gt;=1,(G497*I497),0)* (IF(N497="PRESENTÓ CERTIFICADO",1,0))* (IF(O497="ACORDE A ITEM 5.2.1 (T.R.)",1,0) )* ( IF(OR(Q497="SIN OBSERVACIÓN", Q497="REQUERIMIENTOS SUBSANADOS"),1,0)) *(IF(OR(R497="NINGUNO", R497="CUMPLEN CON LO SOLICITADO"),1,0))</f>
        <v>0</v>
      </c>
      <c r="T497" s="1193"/>
    </row>
    <row r="498" spans="2:20" ht="30" hidden="1" customHeight="1">
      <c r="B498" s="1182"/>
      <c r="C498" s="1158"/>
      <c r="D498" s="1158"/>
      <c r="E498" s="1158"/>
      <c r="F498" s="1158"/>
      <c r="G498" s="1161"/>
      <c r="H498" s="1164"/>
      <c r="I498" s="1167"/>
      <c r="J498" s="275"/>
      <c r="K498" s="130">
        <f>+$K$14</f>
        <v>721214</v>
      </c>
      <c r="L498" s="275"/>
      <c r="M498" s="130">
        <f>+$M$14</f>
        <v>921217</v>
      </c>
      <c r="N498" s="1170"/>
      <c r="O498" s="1170"/>
      <c r="P498" s="1188"/>
      <c r="Q498" s="1176"/>
      <c r="R498" s="1176"/>
      <c r="S498" s="1179"/>
      <c r="T498" s="1194"/>
    </row>
    <row r="499" spans="2:20" ht="30" hidden="1" customHeight="1">
      <c r="B499" s="1183"/>
      <c r="C499" s="1159"/>
      <c r="D499" s="1159"/>
      <c r="E499" s="1159"/>
      <c r="F499" s="1159"/>
      <c r="G499" s="1162"/>
      <c r="H499" s="1165"/>
      <c r="I499" s="1168"/>
      <c r="J499" s="275"/>
      <c r="K499" s="130">
        <f>+$K$15</f>
        <v>721515</v>
      </c>
      <c r="L499" s="275"/>
      <c r="M499" s="130"/>
      <c r="N499" s="1171"/>
      <c r="O499" s="1171"/>
      <c r="P499" s="1189"/>
      <c r="Q499" s="1177"/>
      <c r="R499" s="1177"/>
      <c r="S499" s="1180"/>
      <c r="T499" s="1194"/>
    </row>
    <row r="500" spans="2:20" ht="30" hidden="1" customHeight="1">
      <c r="B500" s="1181">
        <v>2</v>
      </c>
      <c r="C500" s="1184"/>
      <c r="D500" s="1184"/>
      <c r="E500" s="1184"/>
      <c r="F500" s="1184"/>
      <c r="G500" s="1196"/>
      <c r="H500" s="1163"/>
      <c r="I500" s="1166"/>
      <c r="J500" s="275"/>
      <c r="K500" s="130">
        <f>+$K$13</f>
        <v>721015</v>
      </c>
      <c r="L500" s="275"/>
      <c r="M500" s="130">
        <f>+$M$13</f>
        <v>721517</v>
      </c>
      <c r="N500" s="1169"/>
      <c r="O500" s="1169"/>
      <c r="P500" s="1172"/>
      <c r="Q500" s="1175"/>
      <c r="R500" s="1175"/>
      <c r="S500" s="1178">
        <f>IF(COUNTIF(J500:M502,"CUMPLE")&gt;=1,(G500*I500),0)* (IF(N500="PRESENTÓ CERTIFICADO",1,0))* (IF(O500="ACORDE A ITEM 5.2.1 (T.R.)",1,0) )* ( IF(OR(Q500="SIN OBSERVACIÓN", Q500="REQUERIMIENTOS SUBSANADOS"),1,0)) *(IF(OR(R500="NINGUNO", R500="CUMPLEN CON LO SOLICITADO"),1,0))</f>
        <v>0</v>
      </c>
      <c r="T500" s="1194"/>
    </row>
    <row r="501" spans="2:20" ht="30" hidden="1" customHeight="1">
      <c r="B501" s="1182"/>
      <c r="C501" s="1185"/>
      <c r="D501" s="1185"/>
      <c r="E501" s="1185"/>
      <c r="F501" s="1185"/>
      <c r="G501" s="1197"/>
      <c r="H501" s="1164"/>
      <c r="I501" s="1167"/>
      <c r="J501" s="275"/>
      <c r="K501" s="130">
        <f>+$K$14</f>
        <v>721214</v>
      </c>
      <c r="L501" s="275"/>
      <c r="M501" s="130">
        <f>+$M$14</f>
        <v>921217</v>
      </c>
      <c r="N501" s="1170"/>
      <c r="O501" s="1170"/>
      <c r="P501" s="1173"/>
      <c r="Q501" s="1176"/>
      <c r="R501" s="1176"/>
      <c r="S501" s="1179"/>
      <c r="T501" s="1194"/>
    </row>
    <row r="502" spans="2:20" ht="30" hidden="1" customHeight="1">
      <c r="B502" s="1183"/>
      <c r="C502" s="1186"/>
      <c r="D502" s="1186"/>
      <c r="E502" s="1186"/>
      <c r="F502" s="1186"/>
      <c r="G502" s="1198"/>
      <c r="H502" s="1165"/>
      <c r="I502" s="1168"/>
      <c r="J502" s="275"/>
      <c r="K502" s="130">
        <f>+$K$15</f>
        <v>721515</v>
      </c>
      <c r="L502" s="275"/>
      <c r="M502" s="130"/>
      <c r="N502" s="1171"/>
      <c r="O502" s="1171"/>
      <c r="P502" s="1174"/>
      <c r="Q502" s="1177"/>
      <c r="R502" s="1177"/>
      <c r="S502" s="1180"/>
      <c r="T502" s="1194"/>
    </row>
    <row r="503" spans="2:20" ht="30" hidden="1" customHeight="1">
      <c r="B503" s="1181">
        <v>3</v>
      </c>
      <c r="C503" s="1157"/>
      <c r="D503" s="1157"/>
      <c r="E503" s="1157"/>
      <c r="F503" s="1157"/>
      <c r="G503" s="1160"/>
      <c r="H503" s="1163"/>
      <c r="I503" s="1166"/>
      <c r="J503" s="275"/>
      <c r="K503" s="130">
        <f>+$K$13</f>
        <v>721015</v>
      </c>
      <c r="L503" s="275"/>
      <c r="M503" s="130">
        <f>+$M$13</f>
        <v>721517</v>
      </c>
      <c r="N503" s="1169"/>
      <c r="O503" s="1169"/>
      <c r="P503" s="1172"/>
      <c r="Q503" s="1175"/>
      <c r="R503" s="1175"/>
      <c r="S503" s="1178">
        <f>IF(COUNTIF(J503:M505,"CUMPLE")&gt;=1,(G503*I503),0)* (IF(N503="PRESENTÓ CERTIFICADO",1,0))* (IF(O503="ACORDE A ITEM 5.2.1 (T.R.)",1,0) )* ( IF(OR(Q503="SIN OBSERVACIÓN", Q503="REQUERIMIENTOS SUBSANADOS"),1,0)) *(IF(OR(R503="NINGUNO", R503="CUMPLEN CON LO SOLICITADO"),1,0))</f>
        <v>0</v>
      </c>
      <c r="T503" s="1194"/>
    </row>
    <row r="504" spans="2:20" ht="30" hidden="1" customHeight="1">
      <c r="B504" s="1182"/>
      <c r="C504" s="1158"/>
      <c r="D504" s="1158"/>
      <c r="E504" s="1158"/>
      <c r="F504" s="1158"/>
      <c r="G504" s="1161"/>
      <c r="H504" s="1164"/>
      <c r="I504" s="1167"/>
      <c r="J504" s="275"/>
      <c r="K504" s="130">
        <f>+$K$14</f>
        <v>721214</v>
      </c>
      <c r="L504" s="275"/>
      <c r="M504" s="130">
        <f>+$M$14</f>
        <v>921217</v>
      </c>
      <c r="N504" s="1170"/>
      <c r="O504" s="1170"/>
      <c r="P504" s="1173"/>
      <c r="Q504" s="1176"/>
      <c r="R504" s="1176"/>
      <c r="S504" s="1179"/>
      <c r="T504" s="1194"/>
    </row>
    <row r="505" spans="2:20" ht="30" hidden="1" customHeight="1">
      <c r="B505" s="1183"/>
      <c r="C505" s="1159"/>
      <c r="D505" s="1159"/>
      <c r="E505" s="1159"/>
      <c r="F505" s="1159"/>
      <c r="G505" s="1162"/>
      <c r="H505" s="1165"/>
      <c r="I505" s="1168"/>
      <c r="J505" s="275"/>
      <c r="K505" s="130">
        <f>+$K$15</f>
        <v>721515</v>
      </c>
      <c r="L505" s="275"/>
      <c r="M505" s="130"/>
      <c r="N505" s="1171"/>
      <c r="O505" s="1171"/>
      <c r="P505" s="1174"/>
      <c r="Q505" s="1177"/>
      <c r="R505" s="1177"/>
      <c r="S505" s="1180"/>
      <c r="T505" s="1194"/>
    </row>
    <row r="506" spans="2:20" ht="30" hidden="1" customHeight="1">
      <c r="B506" s="1181">
        <v>4</v>
      </c>
      <c r="C506" s="1184"/>
      <c r="D506" s="1184"/>
      <c r="E506" s="1184"/>
      <c r="F506" s="1184"/>
      <c r="G506" s="1196"/>
      <c r="H506" s="1163"/>
      <c r="I506" s="1305"/>
      <c r="J506" s="275"/>
      <c r="K506" s="130">
        <f>+$K$13</f>
        <v>721015</v>
      </c>
      <c r="L506" s="275"/>
      <c r="M506" s="130">
        <f>+$M$13</f>
        <v>721517</v>
      </c>
      <c r="N506" s="1169"/>
      <c r="O506" s="1169"/>
      <c r="P506" s="1172"/>
      <c r="Q506" s="1175"/>
      <c r="R506" s="1175"/>
      <c r="S506" s="1178">
        <f>IF(COUNTIF(J506:M508,"CUMPLE")&gt;=1,(G506*I506),0)* (IF(N506="PRESENTÓ CERTIFICADO",1,0))* (IF(O506="ACORDE A ITEM 5.2.1 (T.R.)",1,0) )* ( IF(OR(Q506="SIN OBSERVACIÓN", Q506="REQUERIMIENTOS SUBSANADOS"),1,0)) *(IF(OR(R506="NINGUNO", R506="CUMPLEN CON LO SOLICITADO"),1,0))</f>
        <v>0</v>
      </c>
      <c r="T506" s="1194"/>
    </row>
    <row r="507" spans="2:20" ht="30" hidden="1" customHeight="1">
      <c r="B507" s="1182"/>
      <c r="C507" s="1185"/>
      <c r="D507" s="1185"/>
      <c r="E507" s="1185"/>
      <c r="F507" s="1185"/>
      <c r="G507" s="1197"/>
      <c r="H507" s="1164"/>
      <c r="I507" s="1306"/>
      <c r="J507" s="275"/>
      <c r="K507" s="130">
        <f>+$K$14</f>
        <v>721214</v>
      </c>
      <c r="L507" s="275"/>
      <c r="M507" s="130">
        <f>+$M$14</f>
        <v>921217</v>
      </c>
      <c r="N507" s="1170"/>
      <c r="O507" s="1170"/>
      <c r="P507" s="1173"/>
      <c r="Q507" s="1176"/>
      <c r="R507" s="1176"/>
      <c r="S507" s="1179"/>
      <c r="T507" s="1194"/>
    </row>
    <row r="508" spans="2:20" ht="30" hidden="1" customHeight="1">
      <c r="B508" s="1183"/>
      <c r="C508" s="1186"/>
      <c r="D508" s="1186"/>
      <c r="E508" s="1186"/>
      <c r="F508" s="1186"/>
      <c r="G508" s="1198"/>
      <c r="H508" s="1165"/>
      <c r="I508" s="1307"/>
      <c r="J508" s="275"/>
      <c r="K508" s="130">
        <f>+$K$15</f>
        <v>721515</v>
      </c>
      <c r="L508" s="275"/>
      <c r="M508" s="130"/>
      <c r="N508" s="1171"/>
      <c r="O508" s="1171"/>
      <c r="P508" s="1174"/>
      <c r="Q508" s="1177"/>
      <c r="R508" s="1177"/>
      <c r="S508" s="1180"/>
      <c r="T508" s="1194"/>
    </row>
    <row r="509" spans="2:20" ht="30" hidden="1" customHeight="1">
      <c r="B509" s="1181">
        <v>5</v>
      </c>
      <c r="C509" s="1157"/>
      <c r="D509" s="1157"/>
      <c r="E509" s="1157"/>
      <c r="F509" s="1157"/>
      <c r="G509" s="1160"/>
      <c r="H509" s="1163"/>
      <c r="I509" s="1166"/>
      <c r="J509" s="275"/>
      <c r="K509" s="130">
        <f>+$K$13</f>
        <v>721015</v>
      </c>
      <c r="L509" s="275"/>
      <c r="M509" s="130">
        <f>+$M$13</f>
        <v>721517</v>
      </c>
      <c r="N509" s="1169"/>
      <c r="O509" s="1169"/>
      <c r="P509" s="1187"/>
      <c r="Q509" s="1175"/>
      <c r="R509" s="1175"/>
      <c r="S509" s="1178">
        <f>IF(COUNTIF(J509:M511,"CUMPLE")&gt;=1,(G509*I509),0)* (IF(N509="PRESENTÓ CERTIFICADO",1,0))* (IF(O509="ACORDE A ITEM 5.2.1 (T.R.)",1,0) )* ( IF(OR(Q509="SIN OBSERVACIÓN", Q509="REQUERIMIENTOS SUBSANADOS"),1,0)) *(IF(OR(R509="NINGUNO", R509="CUMPLEN CON LO SOLICITADO"),1,0))</f>
        <v>0</v>
      </c>
      <c r="T509" s="1194"/>
    </row>
    <row r="510" spans="2:20" ht="30" hidden="1" customHeight="1">
      <c r="B510" s="1182"/>
      <c r="C510" s="1158"/>
      <c r="D510" s="1158"/>
      <c r="E510" s="1158"/>
      <c r="F510" s="1158"/>
      <c r="G510" s="1161"/>
      <c r="H510" s="1164"/>
      <c r="I510" s="1167"/>
      <c r="J510" s="275"/>
      <c r="K510" s="130">
        <f>+$K$14</f>
        <v>721214</v>
      </c>
      <c r="L510" s="275"/>
      <c r="M510" s="130">
        <f>+$M$14</f>
        <v>921217</v>
      </c>
      <c r="N510" s="1170"/>
      <c r="O510" s="1170"/>
      <c r="P510" s="1188"/>
      <c r="Q510" s="1176"/>
      <c r="R510" s="1176"/>
      <c r="S510" s="1179"/>
      <c r="T510" s="1194"/>
    </row>
    <row r="511" spans="2:20" ht="30" hidden="1" customHeight="1">
      <c r="B511" s="1183"/>
      <c r="C511" s="1159"/>
      <c r="D511" s="1159"/>
      <c r="E511" s="1159"/>
      <c r="F511" s="1159"/>
      <c r="G511" s="1162"/>
      <c r="H511" s="1165"/>
      <c r="I511" s="1168"/>
      <c r="J511" s="275"/>
      <c r="K511" s="130">
        <f>+$K$15</f>
        <v>721515</v>
      </c>
      <c r="L511" s="275"/>
      <c r="M511" s="130"/>
      <c r="N511" s="1171"/>
      <c r="O511" s="1171"/>
      <c r="P511" s="1189"/>
      <c r="Q511" s="1177"/>
      <c r="R511" s="1177"/>
      <c r="S511" s="1180"/>
      <c r="T511" s="1195"/>
    </row>
    <row r="512" spans="2:20" ht="30" hidden="1" customHeight="1">
      <c r="B512" s="1147" t="str">
        <f>IF(S513=" "," ",IF(S513&gt;=$H$6,"CUMPLE CON LA EXPERIENCIA REQUERIDA","NO CUMPLE CON LA EXPERIENCIA REQUERIDA"))</f>
        <v>NO CUMPLE CON LA EXPERIENCIA REQUERIDA</v>
      </c>
      <c r="C512" s="1148"/>
      <c r="D512" s="1148"/>
      <c r="E512" s="1148"/>
      <c r="F512" s="1148"/>
      <c r="G512" s="1148"/>
      <c r="H512" s="1148"/>
      <c r="I512" s="1148"/>
      <c r="J512" s="1148"/>
      <c r="K512" s="1148"/>
      <c r="L512" s="1148"/>
      <c r="M512" s="1148"/>
      <c r="N512" s="1148"/>
      <c r="O512" s="1149"/>
      <c r="P512" s="1153" t="s">
        <v>22</v>
      </c>
      <c r="Q512" s="1154"/>
      <c r="R512" s="373"/>
      <c r="S512" s="7">
        <f>IF(T497="SI",SUM(S497:S511),0)</f>
        <v>0</v>
      </c>
      <c r="T512" s="1155" t="str">
        <f>IF(S513=" "," ",IF(S513&gt;=$H$6,"CUMPLE","NO CUMPLE"))</f>
        <v>NO CUMPLE</v>
      </c>
    </row>
    <row r="513" spans="2:20" ht="30" hidden="1" customHeight="1">
      <c r="B513" s="1150"/>
      <c r="C513" s="1151"/>
      <c r="D513" s="1151"/>
      <c r="E513" s="1151"/>
      <c r="F513" s="1151"/>
      <c r="G513" s="1151"/>
      <c r="H513" s="1151"/>
      <c r="I513" s="1151"/>
      <c r="J513" s="1151"/>
      <c r="K513" s="1151"/>
      <c r="L513" s="1151"/>
      <c r="M513" s="1151"/>
      <c r="N513" s="1151"/>
      <c r="O513" s="1152"/>
      <c r="P513" s="1153" t="s">
        <v>24</v>
      </c>
      <c r="Q513" s="1154"/>
      <c r="R513" s="373"/>
      <c r="S513" s="75">
        <f>IFERROR((S512/$P$6)," ")</f>
        <v>0</v>
      </c>
      <c r="T513" s="1156"/>
    </row>
    <row r="514" spans="2:20" ht="30" hidden="1" customHeight="1"/>
    <row r="515" spans="2:20" ht="30" hidden="1" customHeight="1"/>
    <row r="516" spans="2:20" ht="30" hidden="1" customHeight="1">
      <c r="B516" s="96">
        <v>24</v>
      </c>
      <c r="C516" s="1201" t="s">
        <v>76</v>
      </c>
      <c r="D516" s="1202"/>
      <c r="E516" s="1203"/>
      <c r="F516" s="1204" t="str">
        <f>IFERROR(VLOOKUP(B516,LISTA_OFERENTES,2,FALSE)," ")</f>
        <v>O24</v>
      </c>
      <c r="G516" s="1205"/>
      <c r="H516" s="1205"/>
      <c r="I516" s="1205"/>
      <c r="J516" s="1205"/>
      <c r="K516" s="1205"/>
      <c r="L516" s="1205"/>
      <c r="M516" s="1205"/>
      <c r="N516" s="1205"/>
      <c r="O516" s="1206"/>
      <c r="P516" s="1207" t="s">
        <v>101</v>
      </c>
      <c r="Q516" s="1208"/>
      <c r="R516" s="1209"/>
      <c r="S516" s="2">
        <f>5-(INT(COUNTBLANK(C519:C533))-10)</f>
        <v>0</v>
      </c>
      <c r="T516" s="3"/>
    </row>
    <row r="517" spans="2:20" ht="57" hidden="1" customHeight="1">
      <c r="B517" s="1218" t="s">
        <v>45</v>
      </c>
      <c r="C517" s="1210" t="s">
        <v>15</v>
      </c>
      <c r="D517" s="1210" t="s">
        <v>16</v>
      </c>
      <c r="E517" s="1210" t="s">
        <v>17</v>
      </c>
      <c r="F517" s="1210" t="s">
        <v>18</v>
      </c>
      <c r="G517" s="1210" t="s">
        <v>19</v>
      </c>
      <c r="H517" s="1210" t="s">
        <v>20</v>
      </c>
      <c r="I517" s="1210" t="s">
        <v>21</v>
      </c>
      <c r="J517" s="1215" t="s">
        <v>52</v>
      </c>
      <c r="K517" s="1216"/>
      <c r="L517" s="1216"/>
      <c r="M517" s="1217"/>
      <c r="N517" s="1210" t="s">
        <v>77</v>
      </c>
      <c r="O517" s="1210" t="s">
        <v>78</v>
      </c>
      <c r="P517" s="5" t="s">
        <v>79</v>
      </c>
      <c r="Q517" s="5"/>
      <c r="R517" s="1210" t="s">
        <v>80</v>
      </c>
      <c r="S517" s="1210" t="s">
        <v>81</v>
      </c>
      <c r="T517" s="1210" t="str">
        <f>T209</f>
        <v>CUMPLE CON LOS CÓDIGOS DE CLASIFICACIÓN DE LA UNSPCS</v>
      </c>
    </row>
    <row r="518" spans="2:20" ht="61.5" hidden="1" customHeight="1">
      <c r="B518" s="1219"/>
      <c r="C518" s="1211"/>
      <c r="D518" s="1211"/>
      <c r="E518" s="1211"/>
      <c r="F518" s="1211"/>
      <c r="G518" s="1211"/>
      <c r="H518" s="1211"/>
      <c r="I518" s="1211"/>
      <c r="J518" s="1212" t="s">
        <v>83</v>
      </c>
      <c r="K518" s="1213"/>
      <c r="L518" s="1213"/>
      <c r="M518" s="1214"/>
      <c r="N518" s="1211"/>
      <c r="O518" s="1211"/>
      <c r="P518" s="4" t="s">
        <v>13</v>
      </c>
      <c r="Q518" s="4" t="s">
        <v>82</v>
      </c>
      <c r="R518" s="1211"/>
      <c r="S518" s="1211"/>
      <c r="T518" s="1211"/>
    </row>
    <row r="519" spans="2:20" ht="30" hidden="1" customHeight="1">
      <c r="B519" s="1181">
        <v>1</v>
      </c>
      <c r="C519" s="1157"/>
      <c r="D519" s="1157"/>
      <c r="E519" s="1157"/>
      <c r="F519" s="1157"/>
      <c r="G519" s="1160"/>
      <c r="H519" s="1163"/>
      <c r="I519" s="1166"/>
      <c r="J519" s="275"/>
      <c r="K519" s="130">
        <f>+$K$13</f>
        <v>721015</v>
      </c>
      <c r="L519" s="275"/>
      <c r="M519" s="130">
        <f>+$M$13</f>
        <v>721517</v>
      </c>
      <c r="N519" s="1169"/>
      <c r="O519" s="1169"/>
      <c r="P519" s="1187"/>
      <c r="Q519" s="1175"/>
      <c r="R519" s="1175"/>
      <c r="S519" s="1178">
        <f>IF(COUNTIF(J519:M521,"CUMPLE")&gt;=1,(G519*I519),0)* (IF(N519="PRESENTÓ CERTIFICADO",1,0))* (IF(O519="ACORDE A ITEM 5.2.1 (T.R.)",1,0) )* ( IF(OR(Q519="SIN OBSERVACIÓN", Q519="REQUERIMIENTOS SUBSANADOS"),1,0)) *(IF(OR(R519="NINGUNO", R519="CUMPLEN CON LO SOLICITADO"),1,0))</f>
        <v>0</v>
      </c>
      <c r="T519" s="1193"/>
    </row>
    <row r="520" spans="2:20" ht="30" hidden="1" customHeight="1">
      <c r="B520" s="1182"/>
      <c r="C520" s="1158"/>
      <c r="D520" s="1158"/>
      <c r="E520" s="1158"/>
      <c r="F520" s="1158"/>
      <c r="G520" s="1161"/>
      <c r="H520" s="1164"/>
      <c r="I520" s="1167"/>
      <c r="J520" s="275"/>
      <c r="K520" s="130">
        <f>+$K$14</f>
        <v>721214</v>
      </c>
      <c r="L520" s="275"/>
      <c r="M520" s="130">
        <f>+$M$14</f>
        <v>921217</v>
      </c>
      <c r="N520" s="1170"/>
      <c r="O520" s="1170"/>
      <c r="P520" s="1188"/>
      <c r="Q520" s="1176"/>
      <c r="R520" s="1176"/>
      <c r="S520" s="1179"/>
      <c r="T520" s="1194"/>
    </row>
    <row r="521" spans="2:20" ht="30" hidden="1" customHeight="1">
      <c r="B521" s="1183"/>
      <c r="C521" s="1159"/>
      <c r="D521" s="1159"/>
      <c r="E521" s="1159"/>
      <c r="F521" s="1159"/>
      <c r="G521" s="1162"/>
      <c r="H521" s="1165"/>
      <c r="I521" s="1168"/>
      <c r="J521" s="275"/>
      <c r="K521" s="130">
        <f>+$K$15</f>
        <v>721515</v>
      </c>
      <c r="L521" s="275"/>
      <c r="M521" s="130"/>
      <c r="N521" s="1171"/>
      <c r="O521" s="1171"/>
      <c r="P521" s="1189"/>
      <c r="Q521" s="1177"/>
      <c r="R521" s="1177"/>
      <c r="S521" s="1180"/>
      <c r="T521" s="1194"/>
    </row>
    <row r="522" spans="2:20" ht="30" hidden="1" customHeight="1">
      <c r="B522" s="1181">
        <v>2</v>
      </c>
      <c r="C522" s="1184"/>
      <c r="D522" s="1184"/>
      <c r="E522" s="1184"/>
      <c r="F522" s="1184"/>
      <c r="G522" s="1196"/>
      <c r="H522" s="1163"/>
      <c r="I522" s="1305"/>
      <c r="J522" s="275"/>
      <c r="K522" s="130">
        <f>+$K$13</f>
        <v>721015</v>
      </c>
      <c r="L522" s="275"/>
      <c r="M522" s="130">
        <f>+$M$13</f>
        <v>721517</v>
      </c>
      <c r="N522" s="1169"/>
      <c r="O522" s="1169"/>
      <c r="P522" s="1172"/>
      <c r="Q522" s="1175"/>
      <c r="R522" s="1175"/>
      <c r="S522" s="1178">
        <f>IF(COUNTIF(J522:M524,"CUMPLE")&gt;=1,(G522*I522),0)* (IF(N522="PRESENTÓ CERTIFICADO",1,0))* (IF(O522="ACORDE A ITEM 5.2.1 (T.R.)",1,0) )* ( IF(OR(Q522="SIN OBSERVACIÓN", Q522="REQUERIMIENTOS SUBSANADOS"),1,0)) *(IF(OR(R522="NINGUNO", R522="CUMPLEN CON LO SOLICITADO"),1,0))</f>
        <v>0</v>
      </c>
      <c r="T522" s="1194"/>
    </row>
    <row r="523" spans="2:20" ht="30" hidden="1" customHeight="1">
      <c r="B523" s="1182"/>
      <c r="C523" s="1185"/>
      <c r="D523" s="1185"/>
      <c r="E523" s="1185"/>
      <c r="F523" s="1185"/>
      <c r="G523" s="1197"/>
      <c r="H523" s="1164"/>
      <c r="I523" s="1306"/>
      <c r="J523" s="275"/>
      <c r="K523" s="130">
        <f>+$K$14</f>
        <v>721214</v>
      </c>
      <c r="L523" s="275"/>
      <c r="M523" s="130">
        <f>+$M$14</f>
        <v>921217</v>
      </c>
      <c r="N523" s="1170"/>
      <c r="O523" s="1170"/>
      <c r="P523" s="1173"/>
      <c r="Q523" s="1176"/>
      <c r="R523" s="1176"/>
      <c r="S523" s="1179"/>
      <c r="T523" s="1194"/>
    </row>
    <row r="524" spans="2:20" ht="30" hidden="1" customHeight="1">
      <c r="B524" s="1183"/>
      <c r="C524" s="1186"/>
      <c r="D524" s="1186"/>
      <c r="E524" s="1186"/>
      <c r="F524" s="1186"/>
      <c r="G524" s="1198"/>
      <c r="H524" s="1165"/>
      <c r="I524" s="1307"/>
      <c r="J524" s="275"/>
      <c r="K524" s="130">
        <f>+$K$15</f>
        <v>721515</v>
      </c>
      <c r="L524" s="275"/>
      <c r="M524" s="130"/>
      <c r="N524" s="1171"/>
      <c r="O524" s="1171"/>
      <c r="P524" s="1174"/>
      <c r="Q524" s="1177"/>
      <c r="R524" s="1177"/>
      <c r="S524" s="1180"/>
      <c r="T524" s="1194"/>
    </row>
    <row r="525" spans="2:20" ht="30" hidden="1" customHeight="1">
      <c r="B525" s="1181">
        <v>3</v>
      </c>
      <c r="C525" s="1157"/>
      <c r="D525" s="1157"/>
      <c r="E525" s="1157"/>
      <c r="F525" s="1157"/>
      <c r="G525" s="1160"/>
      <c r="H525" s="1163"/>
      <c r="I525" s="1166"/>
      <c r="J525" s="275"/>
      <c r="K525" s="130">
        <f>+$K$13</f>
        <v>721015</v>
      </c>
      <c r="L525" s="275"/>
      <c r="M525" s="130">
        <f>+$M$13</f>
        <v>721517</v>
      </c>
      <c r="N525" s="1169"/>
      <c r="O525" s="1169"/>
      <c r="P525" s="1187"/>
      <c r="Q525" s="1175"/>
      <c r="R525" s="1175"/>
      <c r="S525" s="1178">
        <f>IF(COUNTIF(J525:M527,"CUMPLE")&gt;=1,(G525*I525),0)* (IF(N525="PRESENTÓ CERTIFICADO",1,0))* (IF(O525="ACORDE A ITEM 5.2.1 (T.R.)",1,0) )* ( IF(OR(Q525="SIN OBSERVACIÓN", Q525="REQUERIMIENTOS SUBSANADOS"),1,0)) *(IF(OR(R525="NINGUNO", R525="CUMPLEN CON LO SOLICITADO"),1,0))</f>
        <v>0</v>
      </c>
      <c r="T525" s="1194"/>
    </row>
    <row r="526" spans="2:20" ht="30" hidden="1" customHeight="1">
      <c r="B526" s="1182"/>
      <c r="C526" s="1158"/>
      <c r="D526" s="1158"/>
      <c r="E526" s="1158"/>
      <c r="F526" s="1158"/>
      <c r="G526" s="1161"/>
      <c r="H526" s="1164"/>
      <c r="I526" s="1167"/>
      <c r="J526" s="275"/>
      <c r="K526" s="130">
        <f>+$K$14</f>
        <v>721214</v>
      </c>
      <c r="L526" s="275"/>
      <c r="M526" s="130">
        <f>+$M$14</f>
        <v>921217</v>
      </c>
      <c r="N526" s="1170"/>
      <c r="O526" s="1170"/>
      <c r="P526" s="1188"/>
      <c r="Q526" s="1176"/>
      <c r="R526" s="1176"/>
      <c r="S526" s="1179"/>
      <c r="T526" s="1194"/>
    </row>
    <row r="527" spans="2:20" ht="30" hidden="1" customHeight="1">
      <c r="B527" s="1183"/>
      <c r="C527" s="1159"/>
      <c r="D527" s="1159"/>
      <c r="E527" s="1159"/>
      <c r="F527" s="1159"/>
      <c r="G527" s="1162"/>
      <c r="H527" s="1165"/>
      <c r="I527" s="1168"/>
      <c r="J527" s="275"/>
      <c r="K527" s="130">
        <f>+$K$15</f>
        <v>721515</v>
      </c>
      <c r="L527" s="275"/>
      <c r="M527" s="130"/>
      <c r="N527" s="1171"/>
      <c r="O527" s="1171"/>
      <c r="P527" s="1189"/>
      <c r="Q527" s="1177"/>
      <c r="R527" s="1177"/>
      <c r="S527" s="1180"/>
      <c r="T527" s="1194"/>
    </row>
    <row r="528" spans="2:20" ht="30" hidden="1" customHeight="1">
      <c r="B528" s="1181">
        <v>4</v>
      </c>
      <c r="C528" s="1184"/>
      <c r="D528" s="1184"/>
      <c r="E528" s="1184"/>
      <c r="F528" s="1184"/>
      <c r="G528" s="1196"/>
      <c r="H528" s="1163"/>
      <c r="I528" s="1305"/>
      <c r="J528" s="275"/>
      <c r="K528" s="130">
        <f>+$K$13</f>
        <v>721015</v>
      </c>
      <c r="L528" s="275"/>
      <c r="M528" s="130">
        <f>+$M$13</f>
        <v>721517</v>
      </c>
      <c r="N528" s="1169"/>
      <c r="O528" s="1169"/>
      <c r="P528" s="1172"/>
      <c r="Q528" s="1190"/>
      <c r="R528" s="1190"/>
      <c r="S528" s="1178">
        <f>IF(COUNTIF(J528:M530,"CUMPLE")&gt;=1,(G528*I528),0)* (IF(N528="PRESENTÓ CERTIFICADO",1,0))* (IF(O528="ACORDE A ITEM 5.2.1 (T.R.)",1,0) )* ( IF(OR(Q528="SIN OBSERVACIÓN", Q528="REQUERIMIENTOS SUBSANADOS"),1,0)) *(IF(OR(R528="NINGUNO", R528="CUMPLEN CON LO SOLICITADO"),1,0))</f>
        <v>0</v>
      </c>
      <c r="T528" s="1194"/>
    </row>
    <row r="529" spans="2:20" ht="30" hidden="1" customHeight="1">
      <c r="B529" s="1182"/>
      <c r="C529" s="1185"/>
      <c r="D529" s="1185"/>
      <c r="E529" s="1185"/>
      <c r="F529" s="1185"/>
      <c r="G529" s="1197"/>
      <c r="H529" s="1164"/>
      <c r="I529" s="1306"/>
      <c r="J529" s="275"/>
      <c r="K529" s="130">
        <f>+$K$14</f>
        <v>721214</v>
      </c>
      <c r="L529" s="275"/>
      <c r="M529" s="130">
        <f>+$M$14</f>
        <v>921217</v>
      </c>
      <c r="N529" s="1170"/>
      <c r="O529" s="1170"/>
      <c r="P529" s="1173"/>
      <c r="Q529" s="1191"/>
      <c r="R529" s="1191"/>
      <c r="S529" s="1179"/>
      <c r="T529" s="1194"/>
    </row>
    <row r="530" spans="2:20" ht="30" hidden="1" customHeight="1">
      <c r="B530" s="1183"/>
      <c r="C530" s="1186"/>
      <c r="D530" s="1186"/>
      <c r="E530" s="1186"/>
      <c r="F530" s="1186"/>
      <c r="G530" s="1198"/>
      <c r="H530" s="1165"/>
      <c r="I530" s="1307"/>
      <c r="J530" s="275"/>
      <c r="K530" s="130">
        <f>+$K$15</f>
        <v>721515</v>
      </c>
      <c r="L530" s="275"/>
      <c r="M530" s="130"/>
      <c r="N530" s="1171"/>
      <c r="O530" s="1171"/>
      <c r="P530" s="1174"/>
      <c r="Q530" s="1192"/>
      <c r="R530" s="1192"/>
      <c r="S530" s="1180"/>
      <c r="T530" s="1194"/>
    </row>
    <row r="531" spans="2:20" ht="30" hidden="1" customHeight="1">
      <c r="B531" s="1181">
        <v>5</v>
      </c>
      <c r="C531" s="1157"/>
      <c r="D531" s="1157"/>
      <c r="E531" s="1157"/>
      <c r="F531" s="1157"/>
      <c r="G531" s="1160"/>
      <c r="H531" s="1163"/>
      <c r="I531" s="1166"/>
      <c r="J531" s="275"/>
      <c r="K531" s="130">
        <f>+$K$13</f>
        <v>721015</v>
      </c>
      <c r="L531" s="275"/>
      <c r="M531" s="130">
        <f>+$M$13</f>
        <v>721517</v>
      </c>
      <c r="N531" s="1169"/>
      <c r="O531" s="1169"/>
      <c r="P531" s="1187"/>
      <c r="Q531" s="1175"/>
      <c r="R531" s="1175"/>
      <c r="S531" s="1178">
        <f>IF(COUNTIF(J531:M533,"CUMPLE")&gt;=1,(G531*I531),0)* (IF(N531="PRESENTÓ CERTIFICADO",1,0))* (IF(O531="ACORDE A ITEM 5.2.1 (T.R.)",1,0) )* ( IF(OR(Q531="SIN OBSERVACIÓN", Q531="REQUERIMIENTOS SUBSANADOS"),1,0)) *(IF(OR(R531="NINGUNO", R531="CUMPLEN CON LO SOLICITADO"),1,0))</f>
        <v>0</v>
      </c>
      <c r="T531" s="1194"/>
    </row>
    <row r="532" spans="2:20" ht="30" hidden="1" customHeight="1">
      <c r="B532" s="1182"/>
      <c r="C532" s="1158"/>
      <c r="D532" s="1158"/>
      <c r="E532" s="1158"/>
      <c r="F532" s="1158"/>
      <c r="G532" s="1161"/>
      <c r="H532" s="1164"/>
      <c r="I532" s="1167"/>
      <c r="J532" s="275"/>
      <c r="K532" s="130">
        <f>+$K$14</f>
        <v>721214</v>
      </c>
      <c r="L532" s="275"/>
      <c r="M532" s="130">
        <f>+$M$14</f>
        <v>921217</v>
      </c>
      <c r="N532" s="1170"/>
      <c r="O532" s="1170"/>
      <c r="P532" s="1188"/>
      <c r="Q532" s="1176"/>
      <c r="R532" s="1176"/>
      <c r="S532" s="1179"/>
      <c r="T532" s="1194"/>
    </row>
    <row r="533" spans="2:20" ht="30" hidden="1" customHeight="1">
      <c r="B533" s="1183"/>
      <c r="C533" s="1159"/>
      <c r="D533" s="1159"/>
      <c r="E533" s="1159"/>
      <c r="F533" s="1159"/>
      <c r="G533" s="1162"/>
      <c r="H533" s="1165"/>
      <c r="I533" s="1168"/>
      <c r="J533" s="275"/>
      <c r="K533" s="130">
        <f>+$K$15</f>
        <v>721515</v>
      </c>
      <c r="L533" s="275"/>
      <c r="M533" s="130"/>
      <c r="N533" s="1171"/>
      <c r="O533" s="1171"/>
      <c r="P533" s="1189"/>
      <c r="Q533" s="1177"/>
      <c r="R533" s="1177"/>
      <c r="S533" s="1180"/>
      <c r="T533" s="1195"/>
    </row>
    <row r="534" spans="2:20" ht="30" hidden="1" customHeight="1">
      <c r="B534" s="1147" t="str">
        <f>IF(S535=" "," ",IF(S535&gt;=$H$6,"CUMPLE CON LA EXPERIENCIA REQUERIDA","NO CUMPLE CON LA EXPERIENCIA REQUERIDA"))</f>
        <v>NO CUMPLE CON LA EXPERIENCIA REQUERIDA</v>
      </c>
      <c r="C534" s="1148"/>
      <c r="D534" s="1148"/>
      <c r="E534" s="1148"/>
      <c r="F534" s="1148"/>
      <c r="G534" s="1148"/>
      <c r="H534" s="1148"/>
      <c r="I534" s="1148"/>
      <c r="J534" s="1148"/>
      <c r="K534" s="1148"/>
      <c r="L534" s="1148"/>
      <c r="M534" s="1148"/>
      <c r="N534" s="1148"/>
      <c r="O534" s="1149"/>
      <c r="P534" s="1153" t="s">
        <v>22</v>
      </c>
      <c r="Q534" s="1154"/>
      <c r="R534" s="373"/>
      <c r="S534" s="7">
        <f>IF(T519="SI",SUM(S519:S533),0)</f>
        <v>0</v>
      </c>
      <c r="T534" s="1155" t="str">
        <f>IF(S535=" "," ",IF(S535&gt;=$H$6,"CUMPLE","NO CUMPLE"))</f>
        <v>NO CUMPLE</v>
      </c>
    </row>
    <row r="535" spans="2:20" ht="30" hidden="1" customHeight="1">
      <c r="B535" s="1150"/>
      <c r="C535" s="1151"/>
      <c r="D535" s="1151"/>
      <c r="E535" s="1151"/>
      <c r="F535" s="1151"/>
      <c r="G535" s="1151"/>
      <c r="H535" s="1151"/>
      <c r="I535" s="1151"/>
      <c r="J535" s="1151"/>
      <c r="K535" s="1151"/>
      <c r="L535" s="1151"/>
      <c r="M535" s="1151"/>
      <c r="N535" s="1151"/>
      <c r="O535" s="1152"/>
      <c r="P535" s="1153" t="s">
        <v>24</v>
      </c>
      <c r="Q535" s="1154"/>
      <c r="R535" s="373"/>
      <c r="S535" s="75">
        <f>IFERROR((S534/$P$6)," ")</f>
        <v>0</v>
      </c>
      <c r="T535" s="1156"/>
    </row>
    <row r="536" spans="2:20" ht="30" hidden="1" customHeight="1"/>
    <row r="537" spans="2:20" ht="30" hidden="1" customHeight="1"/>
    <row r="538" spans="2:20" ht="30" hidden="1" customHeight="1">
      <c r="B538" s="96">
        <v>25</v>
      </c>
      <c r="C538" s="1201" t="s">
        <v>76</v>
      </c>
      <c r="D538" s="1202"/>
      <c r="E538" s="1203"/>
      <c r="F538" s="1204" t="str">
        <f>IFERROR(VLOOKUP(B538,LISTA_OFERENTES,2,FALSE)," ")</f>
        <v>O25</v>
      </c>
      <c r="G538" s="1205"/>
      <c r="H538" s="1205"/>
      <c r="I538" s="1205"/>
      <c r="J538" s="1205"/>
      <c r="K538" s="1205"/>
      <c r="L538" s="1205"/>
      <c r="M538" s="1205"/>
      <c r="N538" s="1205"/>
      <c r="O538" s="1206"/>
      <c r="P538" s="1207" t="s">
        <v>101</v>
      </c>
      <c r="Q538" s="1208"/>
      <c r="R538" s="1209"/>
      <c r="S538" s="2">
        <f>5-(INT(COUNTBLANK(C541:C555))-10)</f>
        <v>0</v>
      </c>
      <c r="T538" s="3"/>
    </row>
    <row r="539" spans="2:20" ht="48" hidden="1" customHeight="1">
      <c r="B539" s="1218" t="s">
        <v>45</v>
      </c>
      <c r="C539" s="1210" t="s">
        <v>15</v>
      </c>
      <c r="D539" s="1210" t="s">
        <v>16</v>
      </c>
      <c r="E539" s="1210" t="s">
        <v>17</v>
      </c>
      <c r="F539" s="1210" t="s">
        <v>18</v>
      </c>
      <c r="G539" s="1210" t="s">
        <v>19</v>
      </c>
      <c r="H539" s="1210" t="s">
        <v>20</v>
      </c>
      <c r="I539" s="1210" t="s">
        <v>21</v>
      </c>
      <c r="J539" s="1215" t="s">
        <v>52</v>
      </c>
      <c r="K539" s="1216"/>
      <c r="L539" s="1216"/>
      <c r="M539" s="1217"/>
      <c r="N539" s="1210" t="s">
        <v>77</v>
      </c>
      <c r="O539" s="1210" t="s">
        <v>78</v>
      </c>
      <c r="P539" s="5" t="s">
        <v>79</v>
      </c>
      <c r="Q539" s="5"/>
      <c r="R539" s="1210" t="s">
        <v>80</v>
      </c>
      <c r="S539" s="1210" t="s">
        <v>81</v>
      </c>
      <c r="T539" s="1210" t="str">
        <f>T231</f>
        <v>CUMPLE CON LOS CÓDIGOS DE CLASIFICACIÓN DE LA UNSPCS</v>
      </c>
    </row>
    <row r="540" spans="2:20" ht="76.5" hidden="1" customHeight="1">
      <c r="B540" s="1219"/>
      <c r="C540" s="1211"/>
      <c r="D540" s="1211"/>
      <c r="E540" s="1211"/>
      <c r="F540" s="1211"/>
      <c r="G540" s="1211"/>
      <c r="H540" s="1211"/>
      <c r="I540" s="1211"/>
      <c r="J540" s="1212" t="s">
        <v>83</v>
      </c>
      <c r="K540" s="1213"/>
      <c r="L540" s="1213"/>
      <c r="M540" s="1214"/>
      <c r="N540" s="1211"/>
      <c r="O540" s="1211"/>
      <c r="P540" s="4" t="s">
        <v>13</v>
      </c>
      <c r="Q540" s="4" t="s">
        <v>82</v>
      </c>
      <c r="R540" s="1211"/>
      <c r="S540" s="1211"/>
      <c r="T540" s="1211"/>
    </row>
    <row r="541" spans="2:20" ht="30" hidden="1" customHeight="1">
      <c r="B541" s="1181">
        <v>1</v>
      </c>
      <c r="C541" s="1157"/>
      <c r="D541" s="1157"/>
      <c r="E541" s="1157"/>
      <c r="F541" s="1157"/>
      <c r="G541" s="1160"/>
      <c r="H541" s="1163"/>
      <c r="I541" s="1166"/>
      <c r="J541" s="275"/>
      <c r="K541" s="130">
        <f>+$K$13</f>
        <v>721015</v>
      </c>
      <c r="L541" s="275"/>
      <c r="M541" s="130">
        <f>+$M$13</f>
        <v>721517</v>
      </c>
      <c r="N541" s="1169"/>
      <c r="O541" s="1169"/>
      <c r="P541" s="1187"/>
      <c r="Q541" s="1175"/>
      <c r="R541" s="1175"/>
      <c r="S541" s="1178">
        <f>IF(COUNTIF(J541:M543,"CUMPLE")&gt;=1,(G541*I541),0)* (IF(N541="PRESENTÓ CERTIFICADO",1,0))* (IF(O541="ACORDE A ITEM 5.2.1 (T.R.)",1,0) )* ( IF(OR(Q541="SIN OBSERVACIÓN", Q541="REQUERIMIENTOS SUBSANADOS"),1,0)) *(IF(OR(R541="NINGUNO", R541="CUMPLEN CON LO SOLICITADO"),1,0))</f>
        <v>0</v>
      </c>
      <c r="T541" s="1193"/>
    </row>
    <row r="542" spans="2:20" ht="30" hidden="1" customHeight="1">
      <c r="B542" s="1182"/>
      <c r="C542" s="1158"/>
      <c r="D542" s="1158"/>
      <c r="E542" s="1158"/>
      <c r="F542" s="1158"/>
      <c r="G542" s="1161"/>
      <c r="H542" s="1164"/>
      <c r="I542" s="1167"/>
      <c r="J542" s="275"/>
      <c r="K542" s="130">
        <f>+$K$14</f>
        <v>721214</v>
      </c>
      <c r="L542" s="275"/>
      <c r="M542" s="130">
        <f>+$M$14</f>
        <v>921217</v>
      </c>
      <c r="N542" s="1170"/>
      <c r="O542" s="1170"/>
      <c r="P542" s="1188"/>
      <c r="Q542" s="1176"/>
      <c r="R542" s="1176"/>
      <c r="S542" s="1179"/>
      <c r="T542" s="1194"/>
    </row>
    <row r="543" spans="2:20" ht="30" hidden="1" customHeight="1">
      <c r="B543" s="1183"/>
      <c r="C543" s="1159"/>
      <c r="D543" s="1159"/>
      <c r="E543" s="1159"/>
      <c r="F543" s="1159"/>
      <c r="G543" s="1162"/>
      <c r="H543" s="1165"/>
      <c r="I543" s="1168"/>
      <c r="J543" s="275"/>
      <c r="K543" s="130">
        <f>+$K$15</f>
        <v>721515</v>
      </c>
      <c r="L543" s="275"/>
      <c r="M543" s="130"/>
      <c r="N543" s="1171"/>
      <c r="O543" s="1171"/>
      <c r="P543" s="1189"/>
      <c r="Q543" s="1177"/>
      <c r="R543" s="1177"/>
      <c r="S543" s="1180"/>
      <c r="T543" s="1194"/>
    </row>
    <row r="544" spans="2:20" ht="30" hidden="1" customHeight="1">
      <c r="B544" s="1181">
        <v>2</v>
      </c>
      <c r="C544" s="1184"/>
      <c r="D544" s="1184"/>
      <c r="E544" s="1184"/>
      <c r="F544" s="1184"/>
      <c r="G544" s="1196"/>
      <c r="H544" s="1163"/>
      <c r="I544" s="1166"/>
      <c r="J544" s="275"/>
      <c r="K544" s="130">
        <f>+$K$13</f>
        <v>721015</v>
      </c>
      <c r="L544" s="275"/>
      <c r="M544" s="130">
        <f>+$M$13</f>
        <v>721517</v>
      </c>
      <c r="N544" s="1169"/>
      <c r="O544" s="1169"/>
      <c r="P544" s="1187"/>
      <c r="Q544" s="1175"/>
      <c r="R544" s="1175"/>
      <c r="S544" s="1178">
        <f>IF(COUNTIF(J544:M546,"CUMPLE")&gt;=1,(G544*I544),0)* (IF(N544="PRESENTÓ CERTIFICADO",1,0))* (IF(O544="ACORDE A ITEM 5.2.1 (T.R.)",1,0) )* ( IF(OR(Q544="SIN OBSERVACIÓN", Q544="REQUERIMIENTOS SUBSANADOS"),1,0)) *(IF(OR(R544="NINGUNO", R544="CUMPLEN CON LO SOLICITADO"),1,0))</f>
        <v>0</v>
      </c>
      <c r="T544" s="1194"/>
    </row>
    <row r="545" spans="2:20" ht="30" hidden="1" customHeight="1">
      <c r="B545" s="1182"/>
      <c r="C545" s="1185"/>
      <c r="D545" s="1185"/>
      <c r="E545" s="1185"/>
      <c r="F545" s="1185"/>
      <c r="G545" s="1197"/>
      <c r="H545" s="1164"/>
      <c r="I545" s="1167"/>
      <c r="J545" s="275"/>
      <c r="K545" s="130">
        <f>+$K$14</f>
        <v>721214</v>
      </c>
      <c r="L545" s="275"/>
      <c r="M545" s="130">
        <f>+$M$14</f>
        <v>921217</v>
      </c>
      <c r="N545" s="1170"/>
      <c r="O545" s="1170"/>
      <c r="P545" s="1188"/>
      <c r="Q545" s="1176"/>
      <c r="R545" s="1176"/>
      <c r="S545" s="1179"/>
      <c r="T545" s="1194"/>
    </row>
    <row r="546" spans="2:20" ht="30" hidden="1" customHeight="1">
      <c r="B546" s="1183"/>
      <c r="C546" s="1186"/>
      <c r="D546" s="1186"/>
      <c r="E546" s="1186"/>
      <c r="F546" s="1186"/>
      <c r="G546" s="1198"/>
      <c r="H546" s="1165"/>
      <c r="I546" s="1168"/>
      <c r="J546" s="275"/>
      <c r="K546" s="130">
        <f>+$K$15</f>
        <v>721515</v>
      </c>
      <c r="L546" s="275"/>
      <c r="M546" s="130"/>
      <c r="N546" s="1171"/>
      <c r="O546" s="1171"/>
      <c r="P546" s="1189"/>
      <c r="Q546" s="1177"/>
      <c r="R546" s="1177"/>
      <c r="S546" s="1180"/>
      <c r="T546" s="1194"/>
    </row>
    <row r="547" spans="2:20" ht="30" hidden="1" customHeight="1">
      <c r="B547" s="1181">
        <v>3</v>
      </c>
      <c r="C547" s="1157"/>
      <c r="D547" s="1157"/>
      <c r="E547" s="1157"/>
      <c r="F547" s="1157"/>
      <c r="G547" s="1160"/>
      <c r="H547" s="1163"/>
      <c r="I547" s="1166"/>
      <c r="J547" s="275"/>
      <c r="K547" s="130">
        <f>+$K$13</f>
        <v>721015</v>
      </c>
      <c r="L547" s="275"/>
      <c r="M547" s="130">
        <f>+$M$13</f>
        <v>721517</v>
      </c>
      <c r="N547" s="1169"/>
      <c r="O547" s="1169"/>
      <c r="P547" s="1187"/>
      <c r="Q547" s="1175"/>
      <c r="R547" s="1175"/>
      <c r="S547" s="1178">
        <f>IF(COUNTIF(J547:M549,"CUMPLE")&gt;=1,(G547*I547),0)* (IF(N547="PRESENTÓ CERTIFICADO",1,0))* (IF(O547="ACORDE A ITEM 5.2.1 (T.R.)",1,0) )* ( IF(OR(Q547="SIN OBSERVACIÓN", Q547="REQUERIMIENTOS SUBSANADOS"),1,0)) *(IF(OR(R547="NINGUNO", R547="CUMPLEN CON LO SOLICITADO"),1,0))</f>
        <v>0</v>
      </c>
      <c r="T547" s="1194"/>
    </row>
    <row r="548" spans="2:20" ht="30" hidden="1" customHeight="1">
      <c r="B548" s="1182"/>
      <c r="C548" s="1158"/>
      <c r="D548" s="1158"/>
      <c r="E548" s="1158"/>
      <c r="F548" s="1158"/>
      <c r="G548" s="1161"/>
      <c r="H548" s="1164"/>
      <c r="I548" s="1167"/>
      <c r="J548" s="275"/>
      <c r="K548" s="130">
        <f>+$K$14</f>
        <v>721214</v>
      </c>
      <c r="L548" s="275"/>
      <c r="M548" s="130">
        <f>+$M$14</f>
        <v>921217</v>
      </c>
      <c r="N548" s="1170"/>
      <c r="O548" s="1170"/>
      <c r="P548" s="1188"/>
      <c r="Q548" s="1176"/>
      <c r="R548" s="1176"/>
      <c r="S548" s="1179"/>
      <c r="T548" s="1194"/>
    </row>
    <row r="549" spans="2:20" ht="30" hidden="1" customHeight="1">
      <c r="B549" s="1183"/>
      <c r="C549" s="1159"/>
      <c r="D549" s="1159"/>
      <c r="E549" s="1159"/>
      <c r="F549" s="1159"/>
      <c r="G549" s="1162"/>
      <c r="H549" s="1165"/>
      <c r="I549" s="1168"/>
      <c r="J549" s="275"/>
      <c r="K549" s="130">
        <f>+$K$15</f>
        <v>721515</v>
      </c>
      <c r="L549" s="275"/>
      <c r="M549" s="130"/>
      <c r="N549" s="1171"/>
      <c r="O549" s="1171"/>
      <c r="P549" s="1189"/>
      <c r="Q549" s="1177"/>
      <c r="R549" s="1177"/>
      <c r="S549" s="1180"/>
      <c r="T549" s="1194"/>
    </row>
    <row r="550" spans="2:20" ht="30" hidden="1" customHeight="1">
      <c r="B550" s="1181">
        <v>4</v>
      </c>
      <c r="C550" s="1184"/>
      <c r="D550" s="1184"/>
      <c r="E550" s="1184"/>
      <c r="F550" s="1184"/>
      <c r="G550" s="1196"/>
      <c r="H550" s="1163"/>
      <c r="I550" s="1305"/>
      <c r="J550" s="275"/>
      <c r="K550" s="130">
        <f>+$K$13</f>
        <v>721015</v>
      </c>
      <c r="L550" s="275"/>
      <c r="M550" s="130">
        <f>+$M$13</f>
        <v>721517</v>
      </c>
      <c r="N550" s="1169"/>
      <c r="O550" s="1169"/>
      <c r="P550" s="1172"/>
      <c r="Q550" s="1190"/>
      <c r="R550" s="1190"/>
      <c r="S550" s="1178">
        <f>IF(COUNTIF(J550:M552,"CUMPLE")&gt;=1,(G550*I550),0)* (IF(N550="PRESENTÓ CERTIFICADO",1,0))* (IF(O550="ACORDE A ITEM 5.2.1 (T.R.)",1,0) )* ( IF(OR(Q550="SIN OBSERVACIÓN", Q550="REQUERIMIENTOS SUBSANADOS"),1,0)) *(IF(OR(R550="NINGUNO", R550="CUMPLEN CON LO SOLICITADO"),1,0))</f>
        <v>0</v>
      </c>
      <c r="T550" s="1194"/>
    </row>
    <row r="551" spans="2:20" ht="30" hidden="1" customHeight="1">
      <c r="B551" s="1182"/>
      <c r="C551" s="1185"/>
      <c r="D551" s="1185"/>
      <c r="E551" s="1185"/>
      <c r="F551" s="1185"/>
      <c r="G551" s="1197"/>
      <c r="H551" s="1164"/>
      <c r="I551" s="1306"/>
      <c r="J551" s="275"/>
      <c r="K551" s="130">
        <f>+$K$14</f>
        <v>721214</v>
      </c>
      <c r="L551" s="275"/>
      <c r="M551" s="130">
        <f>+$M$14</f>
        <v>921217</v>
      </c>
      <c r="N551" s="1170"/>
      <c r="O551" s="1170"/>
      <c r="P551" s="1173"/>
      <c r="Q551" s="1191"/>
      <c r="R551" s="1191"/>
      <c r="S551" s="1179"/>
      <c r="T551" s="1194"/>
    </row>
    <row r="552" spans="2:20" ht="30" hidden="1" customHeight="1">
      <c r="B552" s="1183"/>
      <c r="C552" s="1186"/>
      <c r="D552" s="1186"/>
      <c r="E552" s="1186"/>
      <c r="F552" s="1186"/>
      <c r="G552" s="1198"/>
      <c r="H552" s="1165"/>
      <c r="I552" s="1307"/>
      <c r="J552" s="275"/>
      <c r="K552" s="130">
        <f>+$K$15</f>
        <v>721515</v>
      </c>
      <c r="L552" s="275"/>
      <c r="M552" s="130"/>
      <c r="N552" s="1171"/>
      <c r="O552" s="1171"/>
      <c r="P552" s="1174"/>
      <c r="Q552" s="1192"/>
      <c r="R552" s="1192"/>
      <c r="S552" s="1180"/>
      <c r="T552" s="1194"/>
    </row>
    <row r="553" spans="2:20" ht="30" hidden="1" customHeight="1">
      <c r="B553" s="1181">
        <v>5</v>
      </c>
      <c r="C553" s="1157"/>
      <c r="D553" s="1157"/>
      <c r="E553" s="1157"/>
      <c r="F553" s="1157"/>
      <c r="G553" s="1160"/>
      <c r="H553" s="1163"/>
      <c r="I553" s="1166"/>
      <c r="J553" s="275"/>
      <c r="K553" s="130">
        <f>+$K$13</f>
        <v>721015</v>
      </c>
      <c r="L553" s="275"/>
      <c r="M553" s="130">
        <f>+$M$13</f>
        <v>721517</v>
      </c>
      <c r="N553" s="1169"/>
      <c r="O553" s="1169"/>
      <c r="P553" s="1187"/>
      <c r="Q553" s="1175"/>
      <c r="R553" s="1175"/>
      <c r="S553" s="1178">
        <f>IF(COUNTIF(J553:M555,"CUMPLE")&gt;=1,(G553*I553),0)* (IF(N553="PRESENTÓ CERTIFICADO",1,0))* (IF(O553="ACORDE A ITEM 5.2.1 (T.R.)",1,0) )* ( IF(OR(Q553="SIN OBSERVACIÓN", Q553="REQUERIMIENTOS SUBSANADOS"),1,0)) *(IF(OR(R553="NINGUNO", R553="CUMPLEN CON LO SOLICITADO"),1,0))</f>
        <v>0</v>
      </c>
      <c r="T553" s="1194"/>
    </row>
    <row r="554" spans="2:20" ht="30" hidden="1" customHeight="1">
      <c r="B554" s="1182"/>
      <c r="C554" s="1158"/>
      <c r="D554" s="1158"/>
      <c r="E554" s="1158"/>
      <c r="F554" s="1158"/>
      <c r="G554" s="1161"/>
      <c r="H554" s="1164"/>
      <c r="I554" s="1167"/>
      <c r="J554" s="275"/>
      <c r="K554" s="130">
        <f>+$K$14</f>
        <v>721214</v>
      </c>
      <c r="L554" s="275"/>
      <c r="M554" s="130">
        <f>+$M$14</f>
        <v>921217</v>
      </c>
      <c r="N554" s="1170"/>
      <c r="O554" s="1170"/>
      <c r="P554" s="1188"/>
      <c r="Q554" s="1176"/>
      <c r="R554" s="1176"/>
      <c r="S554" s="1179"/>
      <c r="T554" s="1194"/>
    </row>
    <row r="555" spans="2:20" ht="30" hidden="1" customHeight="1">
      <c r="B555" s="1183"/>
      <c r="C555" s="1159"/>
      <c r="D555" s="1159"/>
      <c r="E555" s="1159"/>
      <c r="F555" s="1159"/>
      <c r="G555" s="1162"/>
      <c r="H555" s="1165"/>
      <c r="I555" s="1168"/>
      <c r="J555" s="275"/>
      <c r="K555" s="130">
        <f>+$K$15</f>
        <v>721515</v>
      </c>
      <c r="L555" s="275"/>
      <c r="M555" s="130"/>
      <c r="N555" s="1171"/>
      <c r="O555" s="1171"/>
      <c r="P555" s="1189"/>
      <c r="Q555" s="1177"/>
      <c r="R555" s="1177"/>
      <c r="S555" s="1180"/>
      <c r="T555" s="1195"/>
    </row>
    <row r="556" spans="2:20" ht="30" hidden="1" customHeight="1">
      <c r="B556" s="1147" t="str">
        <f>IF(S557=" "," ",IF(S557&gt;=$H$6,"CUMPLE CON LA EXPERIENCIA REQUERIDA","NO CUMPLE CON LA EXPERIENCIA REQUERIDA"))</f>
        <v>NO CUMPLE CON LA EXPERIENCIA REQUERIDA</v>
      </c>
      <c r="C556" s="1148"/>
      <c r="D556" s="1148"/>
      <c r="E556" s="1148"/>
      <c r="F556" s="1148"/>
      <c r="G556" s="1148"/>
      <c r="H556" s="1148"/>
      <c r="I556" s="1148"/>
      <c r="J556" s="1148"/>
      <c r="K556" s="1148"/>
      <c r="L556" s="1148"/>
      <c r="M556" s="1148"/>
      <c r="N556" s="1148"/>
      <c r="O556" s="1149"/>
      <c r="P556" s="1153" t="s">
        <v>22</v>
      </c>
      <c r="Q556" s="1154"/>
      <c r="R556" s="373"/>
      <c r="S556" s="7">
        <f>IF(T541="SI",SUM(S541:S555),0)</f>
        <v>0</v>
      </c>
      <c r="T556" s="1155" t="str">
        <f>IF(S557=" "," ",IF(S557&gt;=$H$6,"CUMPLE","NO CUMPLE"))</f>
        <v>NO CUMPLE</v>
      </c>
    </row>
    <row r="557" spans="2:20" ht="30" hidden="1" customHeight="1">
      <c r="B557" s="1150"/>
      <c r="C557" s="1151"/>
      <c r="D557" s="1151"/>
      <c r="E557" s="1151"/>
      <c r="F557" s="1151"/>
      <c r="G557" s="1151"/>
      <c r="H557" s="1151"/>
      <c r="I557" s="1151"/>
      <c r="J557" s="1151"/>
      <c r="K557" s="1151"/>
      <c r="L557" s="1151"/>
      <c r="M557" s="1151"/>
      <c r="N557" s="1151"/>
      <c r="O557" s="1152"/>
      <c r="P557" s="1153" t="s">
        <v>24</v>
      </c>
      <c r="Q557" s="1154"/>
      <c r="R557" s="373"/>
      <c r="S557" s="75">
        <f>IFERROR((S556/$P$6)," ")</f>
        <v>0</v>
      </c>
      <c r="T557" s="1156"/>
    </row>
    <row r="558" spans="2:20" ht="30" hidden="1" customHeight="1"/>
    <row r="559" spans="2:20" ht="30" hidden="1" customHeight="1"/>
    <row r="560" spans="2:20" ht="30" hidden="1" customHeight="1">
      <c r="B560" s="96">
        <v>26</v>
      </c>
      <c r="C560" s="1201" t="s">
        <v>76</v>
      </c>
      <c r="D560" s="1202"/>
      <c r="E560" s="1203"/>
      <c r="F560" s="1204" t="str">
        <f>IFERROR(VLOOKUP(B560,LISTA_OFERENTES,2,FALSE)," ")</f>
        <v>O26</v>
      </c>
      <c r="G560" s="1205"/>
      <c r="H560" s="1205"/>
      <c r="I560" s="1205"/>
      <c r="J560" s="1205"/>
      <c r="K560" s="1205"/>
      <c r="L560" s="1205"/>
      <c r="M560" s="1205"/>
      <c r="N560" s="1205"/>
      <c r="O560" s="1206"/>
      <c r="P560" s="1207" t="s">
        <v>101</v>
      </c>
      <c r="Q560" s="1208"/>
      <c r="R560" s="1209"/>
      <c r="S560" s="2">
        <f>5-(INT(COUNTBLANK(C563:C577))-10)</f>
        <v>0</v>
      </c>
      <c r="T560" s="3"/>
    </row>
    <row r="561" spans="2:20" ht="30" hidden="1" customHeight="1">
      <c r="B561" s="1218" t="s">
        <v>45</v>
      </c>
      <c r="C561" s="1210" t="s">
        <v>15</v>
      </c>
      <c r="D561" s="1210" t="s">
        <v>16</v>
      </c>
      <c r="E561" s="1210" t="s">
        <v>17</v>
      </c>
      <c r="F561" s="1210" t="s">
        <v>18</v>
      </c>
      <c r="G561" s="1210" t="s">
        <v>19</v>
      </c>
      <c r="H561" s="1210" t="s">
        <v>20</v>
      </c>
      <c r="I561" s="1210" t="s">
        <v>21</v>
      </c>
      <c r="J561" s="1215" t="s">
        <v>52</v>
      </c>
      <c r="K561" s="1216"/>
      <c r="L561" s="1216"/>
      <c r="M561" s="1217"/>
      <c r="N561" s="1210" t="s">
        <v>77</v>
      </c>
      <c r="O561" s="1210" t="s">
        <v>78</v>
      </c>
      <c r="P561" s="5" t="s">
        <v>79</v>
      </c>
      <c r="Q561" s="5"/>
      <c r="R561" s="1210" t="s">
        <v>80</v>
      </c>
      <c r="S561" s="1210" t="s">
        <v>81</v>
      </c>
      <c r="T561" s="1210" t="str">
        <f>T253</f>
        <v>CUMPLE CON LOS CÓDIGOS DE CLASIFICACIÓN DE LA UNSPCS</v>
      </c>
    </row>
    <row r="562" spans="2:20" ht="87" hidden="1" customHeight="1">
      <c r="B562" s="1219"/>
      <c r="C562" s="1211"/>
      <c r="D562" s="1211"/>
      <c r="E562" s="1211"/>
      <c r="F562" s="1211"/>
      <c r="G562" s="1211"/>
      <c r="H562" s="1211"/>
      <c r="I562" s="1211"/>
      <c r="J562" s="1212" t="s">
        <v>83</v>
      </c>
      <c r="K562" s="1213"/>
      <c r="L562" s="1213"/>
      <c r="M562" s="1214"/>
      <c r="N562" s="1211"/>
      <c r="O562" s="1211"/>
      <c r="P562" s="4" t="s">
        <v>13</v>
      </c>
      <c r="Q562" s="4" t="s">
        <v>82</v>
      </c>
      <c r="R562" s="1211"/>
      <c r="S562" s="1211"/>
      <c r="T562" s="1211"/>
    </row>
    <row r="563" spans="2:20" ht="30" hidden="1" customHeight="1">
      <c r="B563" s="1181">
        <v>1</v>
      </c>
      <c r="C563" s="1157"/>
      <c r="D563" s="1157"/>
      <c r="E563" s="1157"/>
      <c r="F563" s="1157"/>
      <c r="G563" s="1160"/>
      <c r="H563" s="1163"/>
      <c r="I563" s="1166"/>
      <c r="J563" s="275"/>
      <c r="K563" s="130">
        <f>+$K$13</f>
        <v>721015</v>
      </c>
      <c r="L563" s="275"/>
      <c r="M563" s="130">
        <f>+$M$13</f>
        <v>721517</v>
      </c>
      <c r="N563" s="1169"/>
      <c r="O563" s="1169"/>
      <c r="P563" s="1187"/>
      <c r="Q563" s="1175"/>
      <c r="R563" s="1175"/>
      <c r="S563" s="1178">
        <f>IF(COUNTIF(J563:M565,"CUMPLE")&gt;=1,(G563*I563),0)* (IF(N563="PRESENTÓ CERTIFICADO",1,0))* (IF(O563="ACORDE A ITEM 5.2.1 (T.R.)",1,0) )* ( IF(OR(Q563="SIN OBSERVACIÓN", Q563="REQUERIMIENTOS SUBSANADOS"),1,0)) *(IF(OR(R563="NINGUNO", R563="CUMPLEN CON LO SOLICITADO"),1,0))</f>
        <v>0</v>
      </c>
      <c r="T563" s="1193"/>
    </row>
    <row r="564" spans="2:20" ht="30" hidden="1" customHeight="1">
      <c r="B564" s="1182"/>
      <c r="C564" s="1158"/>
      <c r="D564" s="1158"/>
      <c r="E564" s="1158"/>
      <c r="F564" s="1158"/>
      <c r="G564" s="1161"/>
      <c r="H564" s="1164"/>
      <c r="I564" s="1167"/>
      <c r="J564" s="275"/>
      <c r="K564" s="130">
        <f>+$K$14</f>
        <v>721214</v>
      </c>
      <c r="L564" s="275"/>
      <c r="M564" s="130">
        <f>+$M$14</f>
        <v>921217</v>
      </c>
      <c r="N564" s="1170"/>
      <c r="O564" s="1170"/>
      <c r="P564" s="1188"/>
      <c r="Q564" s="1176"/>
      <c r="R564" s="1176"/>
      <c r="S564" s="1179"/>
      <c r="T564" s="1194"/>
    </row>
    <row r="565" spans="2:20" ht="30" hidden="1" customHeight="1">
      <c r="B565" s="1183"/>
      <c r="C565" s="1159"/>
      <c r="D565" s="1159"/>
      <c r="E565" s="1159"/>
      <c r="F565" s="1159"/>
      <c r="G565" s="1162"/>
      <c r="H565" s="1165"/>
      <c r="I565" s="1168"/>
      <c r="J565" s="275"/>
      <c r="K565" s="130">
        <f>+$K$15</f>
        <v>721515</v>
      </c>
      <c r="L565" s="275"/>
      <c r="M565" s="130"/>
      <c r="N565" s="1171"/>
      <c r="O565" s="1171"/>
      <c r="P565" s="1189"/>
      <c r="Q565" s="1177"/>
      <c r="R565" s="1177"/>
      <c r="S565" s="1180"/>
      <c r="T565" s="1194"/>
    </row>
    <row r="566" spans="2:20" ht="30" hidden="1" customHeight="1">
      <c r="B566" s="1181">
        <v>2</v>
      </c>
      <c r="C566" s="1184"/>
      <c r="D566" s="1184"/>
      <c r="E566" s="1184"/>
      <c r="F566" s="1184"/>
      <c r="G566" s="1196"/>
      <c r="H566" s="1163"/>
      <c r="I566" s="1305"/>
      <c r="J566" s="275"/>
      <c r="K566" s="130">
        <f>+$K$13</f>
        <v>721015</v>
      </c>
      <c r="L566" s="275"/>
      <c r="M566" s="130">
        <f>+$M$13</f>
        <v>721517</v>
      </c>
      <c r="N566" s="1169"/>
      <c r="O566" s="1169"/>
      <c r="P566" s="1187"/>
      <c r="Q566" s="1175"/>
      <c r="R566" s="1175"/>
      <c r="S566" s="1178">
        <f>IF(COUNTIF(J566:M568,"CUMPLE")&gt;=1,(G566*I566),0)* (IF(N566="PRESENTÓ CERTIFICADO",1,0))* (IF(O566="ACORDE A ITEM 5.2.1 (T.R.)",1,0) )* ( IF(OR(Q566="SIN OBSERVACIÓN", Q566="REQUERIMIENTOS SUBSANADOS"),1,0)) *(IF(OR(R566="NINGUNO", R566="CUMPLEN CON LO SOLICITADO"),1,0))</f>
        <v>0</v>
      </c>
      <c r="T566" s="1194"/>
    </row>
    <row r="567" spans="2:20" ht="30" hidden="1" customHeight="1">
      <c r="B567" s="1182"/>
      <c r="C567" s="1185"/>
      <c r="D567" s="1185"/>
      <c r="E567" s="1185"/>
      <c r="F567" s="1185"/>
      <c r="G567" s="1197"/>
      <c r="H567" s="1164"/>
      <c r="I567" s="1306"/>
      <c r="J567" s="275"/>
      <c r="K567" s="130">
        <f>+$K$14</f>
        <v>721214</v>
      </c>
      <c r="L567" s="275"/>
      <c r="M567" s="130">
        <f>+$M$14</f>
        <v>921217</v>
      </c>
      <c r="N567" s="1170"/>
      <c r="O567" s="1170"/>
      <c r="P567" s="1188"/>
      <c r="Q567" s="1176"/>
      <c r="R567" s="1176"/>
      <c r="S567" s="1179"/>
      <c r="T567" s="1194"/>
    </row>
    <row r="568" spans="2:20" ht="30" hidden="1" customHeight="1">
      <c r="B568" s="1183"/>
      <c r="C568" s="1186"/>
      <c r="D568" s="1186"/>
      <c r="E568" s="1186"/>
      <c r="F568" s="1186"/>
      <c r="G568" s="1198"/>
      <c r="H568" s="1165"/>
      <c r="I568" s="1307"/>
      <c r="J568" s="275"/>
      <c r="K568" s="130">
        <f>+$K$15</f>
        <v>721515</v>
      </c>
      <c r="L568" s="275"/>
      <c r="M568" s="130"/>
      <c r="N568" s="1171"/>
      <c r="O568" s="1171"/>
      <c r="P568" s="1189"/>
      <c r="Q568" s="1177"/>
      <c r="R568" s="1177"/>
      <c r="S568" s="1180"/>
      <c r="T568" s="1194"/>
    </row>
    <row r="569" spans="2:20" ht="30" hidden="1" customHeight="1">
      <c r="B569" s="1181">
        <v>3</v>
      </c>
      <c r="C569" s="1157"/>
      <c r="D569" s="1157"/>
      <c r="E569" s="1157"/>
      <c r="F569" s="1157"/>
      <c r="G569" s="1160"/>
      <c r="H569" s="1163"/>
      <c r="I569" s="1305"/>
      <c r="J569" s="275"/>
      <c r="K569" s="130">
        <f>+$K$13</f>
        <v>721015</v>
      </c>
      <c r="L569" s="275"/>
      <c r="M569" s="130">
        <f>+$M$13</f>
        <v>721517</v>
      </c>
      <c r="N569" s="1169"/>
      <c r="O569" s="1169"/>
      <c r="P569" s="1187"/>
      <c r="Q569" s="1175"/>
      <c r="R569" s="1175"/>
      <c r="S569" s="1178">
        <f>IF(COUNTIF(J569:M571,"CUMPLE")&gt;=1,(G569*I569),0)* (IF(N569="PRESENTÓ CERTIFICADO",1,0))* (IF(O569="ACORDE A ITEM 5.2.1 (T.R.)",1,0) )* ( IF(OR(Q569="SIN OBSERVACIÓN", Q569="REQUERIMIENTOS SUBSANADOS"),1,0)) *(IF(OR(R569="NINGUNO", R569="CUMPLEN CON LO SOLICITADO"),1,0))</f>
        <v>0</v>
      </c>
      <c r="T569" s="1194"/>
    </row>
    <row r="570" spans="2:20" ht="30" hidden="1" customHeight="1">
      <c r="B570" s="1182"/>
      <c r="C570" s="1158"/>
      <c r="D570" s="1158"/>
      <c r="E570" s="1158"/>
      <c r="F570" s="1158"/>
      <c r="G570" s="1161"/>
      <c r="H570" s="1164"/>
      <c r="I570" s="1306"/>
      <c r="J570" s="275"/>
      <c r="K570" s="130">
        <f>+$K$14</f>
        <v>721214</v>
      </c>
      <c r="L570" s="275"/>
      <c r="M570" s="130">
        <f>+$M$14</f>
        <v>921217</v>
      </c>
      <c r="N570" s="1170"/>
      <c r="O570" s="1170"/>
      <c r="P570" s="1188"/>
      <c r="Q570" s="1176"/>
      <c r="R570" s="1176"/>
      <c r="S570" s="1179"/>
      <c r="T570" s="1194"/>
    </row>
    <row r="571" spans="2:20" ht="30" hidden="1" customHeight="1">
      <c r="B571" s="1183"/>
      <c r="C571" s="1159"/>
      <c r="D571" s="1159"/>
      <c r="E571" s="1159"/>
      <c r="F571" s="1159"/>
      <c r="G571" s="1162"/>
      <c r="H571" s="1165"/>
      <c r="I571" s="1307"/>
      <c r="J571" s="275"/>
      <c r="K571" s="130">
        <f>+$K$15</f>
        <v>721515</v>
      </c>
      <c r="L571" s="275"/>
      <c r="M571" s="130"/>
      <c r="N571" s="1171"/>
      <c r="O571" s="1171"/>
      <c r="P571" s="1189"/>
      <c r="Q571" s="1177"/>
      <c r="R571" s="1177"/>
      <c r="S571" s="1180"/>
      <c r="T571" s="1194"/>
    </row>
    <row r="572" spans="2:20" ht="30" hidden="1" customHeight="1">
      <c r="B572" s="1181">
        <v>4</v>
      </c>
      <c r="C572" s="1184"/>
      <c r="D572" s="1184"/>
      <c r="E572" s="1184"/>
      <c r="F572" s="1184"/>
      <c r="G572" s="1196"/>
      <c r="H572" s="1163"/>
      <c r="I572" s="1305"/>
      <c r="J572" s="275"/>
      <c r="K572" s="130">
        <f>+$K$13</f>
        <v>721015</v>
      </c>
      <c r="L572" s="275"/>
      <c r="M572" s="130">
        <f>+$M$13</f>
        <v>721517</v>
      </c>
      <c r="N572" s="1169"/>
      <c r="O572" s="1169"/>
      <c r="P572" s="1187"/>
      <c r="Q572" s="1175"/>
      <c r="R572" s="1175"/>
      <c r="S572" s="1178">
        <f>IF(COUNTIF(J572:M574,"CUMPLE")&gt;=1,(G572*I572),0)* (IF(N572="PRESENTÓ CERTIFICADO",1,0))* (IF(O572="ACORDE A ITEM 5.2.1 (T.R.)",1,0) )* ( IF(OR(Q572="SIN OBSERVACIÓN", Q572="REQUERIMIENTOS SUBSANADOS"),1,0)) *(IF(OR(R572="NINGUNO", R572="CUMPLEN CON LO SOLICITADO"),1,0))</f>
        <v>0</v>
      </c>
      <c r="T572" s="1194"/>
    </row>
    <row r="573" spans="2:20" ht="30" hidden="1" customHeight="1">
      <c r="B573" s="1182"/>
      <c r="C573" s="1185"/>
      <c r="D573" s="1185"/>
      <c r="E573" s="1185"/>
      <c r="F573" s="1185"/>
      <c r="G573" s="1197"/>
      <c r="H573" s="1164"/>
      <c r="I573" s="1306"/>
      <c r="J573" s="275"/>
      <c r="K573" s="130">
        <f>+$K$14</f>
        <v>721214</v>
      </c>
      <c r="L573" s="275"/>
      <c r="M573" s="130">
        <f>+$M$14</f>
        <v>921217</v>
      </c>
      <c r="N573" s="1170"/>
      <c r="O573" s="1170"/>
      <c r="P573" s="1188"/>
      <c r="Q573" s="1176"/>
      <c r="R573" s="1176"/>
      <c r="S573" s="1179"/>
      <c r="T573" s="1194"/>
    </row>
    <row r="574" spans="2:20" ht="30" hidden="1" customHeight="1">
      <c r="B574" s="1183"/>
      <c r="C574" s="1186"/>
      <c r="D574" s="1186"/>
      <c r="E574" s="1186"/>
      <c r="F574" s="1186"/>
      <c r="G574" s="1198"/>
      <c r="H574" s="1165"/>
      <c r="I574" s="1307"/>
      <c r="J574" s="275"/>
      <c r="K574" s="130">
        <f>+$K$15</f>
        <v>721515</v>
      </c>
      <c r="L574" s="275"/>
      <c r="M574" s="130"/>
      <c r="N574" s="1171"/>
      <c r="O574" s="1171"/>
      <c r="P574" s="1189"/>
      <c r="Q574" s="1177"/>
      <c r="R574" s="1177"/>
      <c r="S574" s="1180"/>
      <c r="T574" s="1194"/>
    </row>
    <row r="575" spans="2:20" ht="30" hidden="1" customHeight="1">
      <c r="B575" s="1181">
        <v>5</v>
      </c>
      <c r="C575" s="1157"/>
      <c r="D575" s="1157"/>
      <c r="E575" s="1157"/>
      <c r="F575" s="1157"/>
      <c r="G575" s="1160"/>
      <c r="H575" s="1163"/>
      <c r="I575" s="1166"/>
      <c r="J575" s="275"/>
      <c r="K575" s="130">
        <f>+$K$13</f>
        <v>721015</v>
      </c>
      <c r="L575" s="275"/>
      <c r="M575" s="130">
        <f>+$M$13</f>
        <v>721517</v>
      </c>
      <c r="N575" s="1169"/>
      <c r="O575" s="1169"/>
      <c r="P575" s="1187"/>
      <c r="Q575" s="1175"/>
      <c r="R575" s="1175"/>
      <c r="S575" s="1178">
        <f>IF(COUNTIF(J575:M577,"CUMPLE")&gt;=1,(G575*I575),0)* (IF(N575="PRESENTÓ CERTIFICADO",1,0))* (IF(O575="ACORDE A ITEM 5.2.1 (T.R.)",1,0) )* ( IF(OR(Q575="SIN OBSERVACIÓN", Q575="REQUERIMIENTOS SUBSANADOS"),1,0)) *(IF(OR(R575="NINGUNO", R575="CUMPLEN CON LO SOLICITADO"),1,0))</f>
        <v>0</v>
      </c>
      <c r="T575" s="1194"/>
    </row>
    <row r="576" spans="2:20" ht="30" hidden="1" customHeight="1">
      <c r="B576" s="1182"/>
      <c r="C576" s="1158"/>
      <c r="D576" s="1158"/>
      <c r="E576" s="1158"/>
      <c r="F576" s="1158"/>
      <c r="G576" s="1161"/>
      <c r="H576" s="1164"/>
      <c r="I576" s="1167"/>
      <c r="J576" s="275"/>
      <c r="K576" s="130">
        <f>+$K$14</f>
        <v>721214</v>
      </c>
      <c r="L576" s="275"/>
      <c r="M576" s="130">
        <f>+$M$14</f>
        <v>921217</v>
      </c>
      <c r="N576" s="1170"/>
      <c r="O576" s="1170"/>
      <c r="P576" s="1188"/>
      <c r="Q576" s="1176"/>
      <c r="R576" s="1176"/>
      <c r="S576" s="1179"/>
      <c r="T576" s="1194"/>
    </row>
    <row r="577" spans="2:20" ht="30" hidden="1" customHeight="1">
      <c r="B577" s="1183"/>
      <c r="C577" s="1159"/>
      <c r="D577" s="1159"/>
      <c r="E577" s="1159"/>
      <c r="F577" s="1159"/>
      <c r="G577" s="1162"/>
      <c r="H577" s="1165"/>
      <c r="I577" s="1168"/>
      <c r="J577" s="275"/>
      <c r="K577" s="130">
        <f>+$K$15</f>
        <v>721515</v>
      </c>
      <c r="L577" s="275"/>
      <c r="M577" s="130"/>
      <c r="N577" s="1171"/>
      <c r="O577" s="1171"/>
      <c r="P577" s="1189"/>
      <c r="Q577" s="1177"/>
      <c r="R577" s="1177"/>
      <c r="S577" s="1180"/>
      <c r="T577" s="1195"/>
    </row>
    <row r="578" spans="2:20" ht="30" hidden="1" customHeight="1">
      <c r="B578" s="1147" t="str">
        <f>IF(S579=" "," ",IF(S579&gt;=$H$6,"CUMPLE CON LA EXPERIENCIA REQUERIDA","NO CUMPLE CON LA EXPERIENCIA REQUERIDA"))</f>
        <v>NO CUMPLE CON LA EXPERIENCIA REQUERIDA</v>
      </c>
      <c r="C578" s="1148"/>
      <c r="D578" s="1148"/>
      <c r="E578" s="1148"/>
      <c r="F578" s="1148"/>
      <c r="G578" s="1148"/>
      <c r="H578" s="1148"/>
      <c r="I578" s="1148"/>
      <c r="J578" s="1148"/>
      <c r="K578" s="1148"/>
      <c r="L578" s="1148"/>
      <c r="M578" s="1148"/>
      <c r="N578" s="1148"/>
      <c r="O578" s="1149"/>
      <c r="P578" s="1153" t="s">
        <v>22</v>
      </c>
      <c r="Q578" s="1154"/>
      <c r="R578" s="373"/>
      <c r="S578" s="7">
        <f>IF(T563="SI",SUM(S563:S577),0)</f>
        <v>0</v>
      </c>
      <c r="T578" s="1155" t="str">
        <f>IF(S579=" "," ",IF(S579&gt;=$H$6,"CUMPLE","NO CUMPLE"))</f>
        <v>NO CUMPLE</v>
      </c>
    </row>
    <row r="579" spans="2:20" ht="30" hidden="1" customHeight="1">
      <c r="B579" s="1150"/>
      <c r="C579" s="1151"/>
      <c r="D579" s="1151"/>
      <c r="E579" s="1151"/>
      <c r="F579" s="1151"/>
      <c r="G579" s="1151"/>
      <c r="H579" s="1151"/>
      <c r="I579" s="1151"/>
      <c r="J579" s="1151"/>
      <c r="K579" s="1151"/>
      <c r="L579" s="1151"/>
      <c r="M579" s="1151"/>
      <c r="N579" s="1151"/>
      <c r="O579" s="1152"/>
      <c r="P579" s="1153" t="s">
        <v>24</v>
      </c>
      <c r="Q579" s="1154"/>
      <c r="R579" s="373"/>
      <c r="S579" s="75">
        <f>IFERROR((S578/$P$6)," ")</f>
        <v>0</v>
      </c>
      <c r="T579" s="1156"/>
    </row>
    <row r="580" spans="2:20" ht="30" hidden="1" customHeight="1"/>
    <row r="581" spans="2:20" ht="30" hidden="1" customHeight="1"/>
    <row r="582" spans="2:20" ht="30" hidden="1" customHeight="1">
      <c r="B582" s="96">
        <v>27</v>
      </c>
      <c r="C582" s="1201" t="s">
        <v>76</v>
      </c>
      <c r="D582" s="1202"/>
      <c r="E582" s="1203"/>
      <c r="F582" s="1204" t="str">
        <f>IFERROR(VLOOKUP(B582,LISTA_OFERENTES,2,FALSE)," ")</f>
        <v>O27</v>
      </c>
      <c r="G582" s="1205"/>
      <c r="H582" s="1205"/>
      <c r="I582" s="1205"/>
      <c r="J582" s="1205"/>
      <c r="K582" s="1205"/>
      <c r="L582" s="1205"/>
      <c r="M582" s="1205"/>
      <c r="N582" s="1205"/>
      <c r="O582" s="1206"/>
      <c r="P582" s="1207" t="s">
        <v>101</v>
      </c>
      <c r="Q582" s="1208"/>
      <c r="R582" s="1209"/>
      <c r="S582" s="2">
        <f>5-(INT(COUNTBLANK(C585:C599))-10)</f>
        <v>0</v>
      </c>
      <c r="T582" s="3"/>
    </row>
    <row r="583" spans="2:20" ht="30" hidden="1" customHeight="1">
      <c r="B583" s="1218" t="s">
        <v>45</v>
      </c>
      <c r="C583" s="1210" t="s">
        <v>15</v>
      </c>
      <c r="D583" s="1210" t="s">
        <v>16</v>
      </c>
      <c r="E583" s="1210" t="s">
        <v>17</v>
      </c>
      <c r="F583" s="1210" t="s">
        <v>18</v>
      </c>
      <c r="G583" s="1210" t="s">
        <v>19</v>
      </c>
      <c r="H583" s="1210" t="s">
        <v>20</v>
      </c>
      <c r="I583" s="1210" t="s">
        <v>21</v>
      </c>
      <c r="J583" s="1215" t="s">
        <v>52</v>
      </c>
      <c r="K583" s="1216"/>
      <c r="L583" s="1216"/>
      <c r="M583" s="1217"/>
      <c r="N583" s="1210" t="s">
        <v>77</v>
      </c>
      <c r="O583" s="1210" t="s">
        <v>78</v>
      </c>
      <c r="P583" s="5" t="s">
        <v>79</v>
      </c>
      <c r="Q583" s="5"/>
      <c r="R583" s="1210" t="s">
        <v>80</v>
      </c>
      <c r="S583" s="1210" t="s">
        <v>81</v>
      </c>
      <c r="T583" s="1210" t="str">
        <f>T275</f>
        <v>CUMPLE CON LOS CÓDIGOS DE CLASIFICACIÓN DE LA UNSPCS</v>
      </c>
    </row>
    <row r="584" spans="2:20" ht="30" hidden="1" customHeight="1">
      <c r="B584" s="1219"/>
      <c r="C584" s="1211"/>
      <c r="D584" s="1211"/>
      <c r="E584" s="1211"/>
      <c r="F584" s="1211"/>
      <c r="G584" s="1211"/>
      <c r="H584" s="1211"/>
      <c r="I584" s="1211"/>
      <c r="J584" s="1212" t="s">
        <v>83</v>
      </c>
      <c r="K584" s="1213"/>
      <c r="L584" s="1213"/>
      <c r="M584" s="1214"/>
      <c r="N584" s="1211"/>
      <c r="O584" s="1211"/>
      <c r="P584" s="4" t="s">
        <v>13</v>
      </c>
      <c r="Q584" s="4" t="s">
        <v>82</v>
      </c>
      <c r="R584" s="1211"/>
      <c r="S584" s="1211"/>
      <c r="T584" s="1211"/>
    </row>
    <row r="585" spans="2:20" ht="30" hidden="1" customHeight="1">
      <c r="B585" s="1181">
        <v>1</v>
      </c>
      <c r="C585" s="1157"/>
      <c r="D585" s="1157"/>
      <c r="E585" s="1157"/>
      <c r="F585" s="1157"/>
      <c r="G585" s="1160"/>
      <c r="H585" s="1163"/>
      <c r="I585" s="1166"/>
      <c r="J585" s="275"/>
      <c r="K585" s="130">
        <f>+$K$13</f>
        <v>721015</v>
      </c>
      <c r="L585" s="275"/>
      <c r="M585" s="130">
        <f>+$M$13</f>
        <v>721517</v>
      </c>
      <c r="N585" s="1169"/>
      <c r="O585" s="1169"/>
      <c r="P585" s="1187"/>
      <c r="Q585" s="1175"/>
      <c r="R585" s="1175"/>
      <c r="S585" s="1178">
        <f>IF(COUNTIF(J585:M587,"CUMPLE")&gt;=1,(G585*I585),0)* (IF(N585="PRESENTÓ CERTIFICADO",1,0))* (IF(O585="ACORDE A ITEM 5.2.1 (T.R.)",1,0) )* ( IF(OR(Q585="SIN OBSERVACIÓN", Q585="REQUERIMIENTOS SUBSANADOS"),1,0)) *(IF(OR(R585="NINGUNO", R585="CUMPLEN CON LO SOLICITADO"),1,0))</f>
        <v>0</v>
      </c>
      <c r="T585" s="1193"/>
    </row>
    <row r="586" spans="2:20" ht="30" hidden="1" customHeight="1">
      <c r="B586" s="1182"/>
      <c r="C586" s="1158"/>
      <c r="D586" s="1158"/>
      <c r="E586" s="1158"/>
      <c r="F586" s="1158"/>
      <c r="G586" s="1161"/>
      <c r="H586" s="1164"/>
      <c r="I586" s="1167"/>
      <c r="J586" s="275"/>
      <c r="K586" s="130">
        <f>+$K$14</f>
        <v>721214</v>
      </c>
      <c r="L586" s="275"/>
      <c r="M586" s="130">
        <f>+$M$14</f>
        <v>921217</v>
      </c>
      <c r="N586" s="1170"/>
      <c r="O586" s="1170"/>
      <c r="P586" s="1188"/>
      <c r="Q586" s="1176"/>
      <c r="R586" s="1176"/>
      <c r="S586" s="1179"/>
      <c r="T586" s="1194"/>
    </row>
    <row r="587" spans="2:20" ht="30" hidden="1" customHeight="1">
      <c r="B587" s="1183"/>
      <c r="C587" s="1159"/>
      <c r="D587" s="1159"/>
      <c r="E587" s="1159"/>
      <c r="F587" s="1159"/>
      <c r="G587" s="1162"/>
      <c r="H587" s="1165"/>
      <c r="I587" s="1168"/>
      <c r="J587" s="275"/>
      <c r="K587" s="130">
        <f>+$K$15</f>
        <v>721515</v>
      </c>
      <c r="L587" s="275"/>
      <c r="M587" s="130"/>
      <c r="N587" s="1171"/>
      <c r="O587" s="1171"/>
      <c r="P587" s="1189"/>
      <c r="Q587" s="1177"/>
      <c r="R587" s="1177"/>
      <c r="S587" s="1180"/>
      <c r="T587" s="1194"/>
    </row>
    <row r="588" spans="2:20" ht="30" hidden="1" customHeight="1">
      <c r="B588" s="1181">
        <v>2</v>
      </c>
      <c r="C588" s="1184"/>
      <c r="D588" s="1184"/>
      <c r="E588" s="1184"/>
      <c r="F588" s="1184"/>
      <c r="G588" s="1196"/>
      <c r="H588" s="1163"/>
      <c r="I588" s="1305"/>
      <c r="J588" s="275"/>
      <c r="K588" s="130">
        <f>+$K$13</f>
        <v>721015</v>
      </c>
      <c r="L588" s="275"/>
      <c r="M588" s="130">
        <f>+$M$13</f>
        <v>721517</v>
      </c>
      <c r="N588" s="1169"/>
      <c r="O588" s="1169"/>
      <c r="P588" s="1187"/>
      <c r="Q588" s="1175"/>
      <c r="R588" s="1175"/>
      <c r="S588" s="1178">
        <f>IF(COUNTIF(J588:M590,"CUMPLE")&gt;=1,(G588*I588),0)* (IF(N588="PRESENTÓ CERTIFICADO",1,0))* (IF(O588="ACORDE A ITEM 5.2.1 (T.R.)",1,0) )* ( IF(OR(Q588="SIN OBSERVACIÓN", Q588="REQUERIMIENTOS SUBSANADOS"),1,0)) *(IF(OR(R588="NINGUNO", R588="CUMPLEN CON LO SOLICITADO"),1,0))</f>
        <v>0</v>
      </c>
      <c r="T588" s="1194"/>
    </row>
    <row r="589" spans="2:20" ht="30" hidden="1" customHeight="1">
      <c r="B589" s="1182"/>
      <c r="C589" s="1185"/>
      <c r="D589" s="1185"/>
      <c r="E589" s="1185"/>
      <c r="F589" s="1185"/>
      <c r="G589" s="1197"/>
      <c r="H589" s="1164"/>
      <c r="I589" s="1306"/>
      <c r="J589" s="275"/>
      <c r="K589" s="130">
        <f>+$K$14</f>
        <v>721214</v>
      </c>
      <c r="L589" s="275"/>
      <c r="M589" s="130">
        <f>+$M$14</f>
        <v>921217</v>
      </c>
      <c r="N589" s="1170"/>
      <c r="O589" s="1170"/>
      <c r="P589" s="1188"/>
      <c r="Q589" s="1176"/>
      <c r="R589" s="1176"/>
      <c r="S589" s="1179"/>
      <c r="T589" s="1194"/>
    </row>
    <row r="590" spans="2:20" ht="30" hidden="1" customHeight="1">
      <c r="B590" s="1183"/>
      <c r="C590" s="1186"/>
      <c r="D590" s="1186"/>
      <c r="E590" s="1186"/>
      <c r="F590" s="1186"/>
      <c r="G590" s="1198"/>
      <c r="H590" s="1165"/>
      <c r="I590" s="1307"/>
      <c r="J590" s="275"/>
      <c r="K590" s="130">
        <f>+$K$15</f>
        <v>721515</v>
      </c>
      <c r="L590" s="275"/>
      <c r="M590" s="130"/>
      <c r="N590" s="1171"/>
      <c r="O590" s="1171"/>
      <c r="P590" s="1189"/>
      <c r="Q590" s="1177"/>
      <c r="R590" s="1177"/>
      <c r="S590" s="1180"/>
      <c r="T590" s="1194"/>
    </row>
    <row r="591" spans="2:20" ht="30" hidden="1" customHeight="1">
      <c r="B591" s="1181">
        <v>3</v>
      </c>
      <c r="C591" s="1157"/>
      <c r="D591" s="1157"/>
      <c r="E591" s="1157"/>
      <c r="F591" s="1157"/>
      <c r="G591" s="1160"/>
      <c r="H591" s="1163"/>
      <c r="I591" s="1166"/>
      <c r="J591" s="275"/>
      <c r="K591" s="130">
        <f>+$K$13</f>
        <v>721015</v>
      </c>
      <c r="L591" s="275"/>
      <c r="M591" s="130">
        <f>+$M$13</f>
        <v>721517</v>
      </c>
      <c r="N591" s="1169"/>
      <c r="O591" s="1169"/>
      <c r="P591" s="1187"/>
      <c r="Q591" s="1175"/>
      <c r="R591" s="1175"/>
      <c r="S591" s="1178">
        <f>IF(COUNTIF(J591:M593,"CUMPLE")&gt;=1,(G591*I591),0)* (IF(N591="PRESENTÓ CERTIFICADO",1,0))* (IF(O591="ACORDE A ITEM 5.2.1 (T.R.)",1,0) )* ( IF(OR(Q591="SIN OBSERVACIÓN", Q591="REQUERIMIENTOS SUBSANADOS"),1,0)) *(IF(OR(R591="NINGUNO", R591="CUMPLEN CON LO SOLICITADO"),1,0))</f>
        <v>0</v>
      </c>
      <c r="T591" s="1194"/>
    </row>
    <row r="592" spans="2:20" ht="30" hidden="1" customHeight="1">
      <c r="B592" s="1182"/>
      <c r="C592" s="1158"/>
      <c r="D592" s="1158"/>
      <c r="E592" s="1158"/>
      <c r="F592" s="1158"/>
      <c r="G592" s="1161"/>
      <c r="H592" s="1164"/>
      <c r="I592" s="1167"/>
      <c r="J592" s="275"/>
      <c r="K592" s="130">
        <f>+$K$14</f>
        <v>721214</v>
      </c>
      <c r="L592" s="275"/>
      <c r="M592" s="130">
        <f>+$M$14</f>
        <v>921217</v>
      </c>
      <c r="N592" s="1170"/>
      <c r="O592" s="1170"/>
      <c r="P592" s="1188"/>
      <c r="Q592" s="1176"/>
      <c r="R592" s="1176"/>
      <c r="S592" s="1179"/>
      <c r="T592" s="1194"/>
    </row>
    <row r="593" spans="2:20" ht="30" hidden="1" customHeight="1">
      <c r="B593" s="1183"/>
      <c r="C593" s="1159"/>
      <c r="D593" s="1159"/>
      <c r="E593" s="1159"/>
      <c r="F593" s="1159"/>
      <c r="G593" s="1162"/>
      <c r="H593" s="1165"/>
      <c r="I593" s="1168"/>
      <c r="J593" s="275"/>
      <c r="K593" s="130">
        <f>+$K$15</f>
        <v>721515</v>
      </c>
      <c r="L593" s="275"/>
      <c r="M593" s="130"/>
      <c r="N593" s="1171"/>
      <c r="O593" s="1171"/>
      <c r="P593" s="1189"/>
      <c r="Q593" s="1177"/>
      <c r="R593" s="1177"/>
      <c r="S593" s="1180"/>
      <c r="T593" s="1194"/>
    </row>
    <row r="594" spans="2:20" ht="30" hidden="1" customHeight="1">
      <c r="B594" s="1181">
        <v>4</v>
      </c>
      <c r="C594" s="1184"/>
      <c r="D594" s="1184"/>
      <c r="E594" s="1184"/>
      <c r="F594" s="1184"/>
      <c r="G594" s="1196"/>
      <c r="H594" s="1163"/>
      <c r="I594" s="1305"/>
      <c r="J594" s="275"/>
      <c r="K594" s="130">
        <f>+$K$13</f>
        <v>721015</v>
      </c>
      <c r="L594" s="275"/>
      <c r="M594" s="130">
        <f>+$M$13</f>
        <v>721517</v>
      </c>
      <c r="N594" s="1169"/>
      <c r="O594" s="1169"/>
      <c r="P594" s="1172"/>
      <c r="Q594" s="1190"/>
      <c r="R594" s="1190"/>
      <c r="S594" s="1178">
        <f>IF(COUNTIF(J594:M596,"CUMPLE")&gt;=1,(G594*I594),0)* (IF(N594="PRESENTÓ CERTIFICADO",1,0))* (IF(O594="ACORDE A ITEM 5.2.1 (T.R.)",1,0) )* ( IF(OR(Q594="SIN OBSERVACIÓN", Q594="REQUERIMIENTOS SUBSANADOS"),1,0)) *(IF(OR(R594="NINGUNO", R594="CUMPLEN CON LO SOLICITADO"),1,0))</f>
        <v>0</v>
      </c>
      <c r="T594" s="1194"/>
    </row>
    <row r="595" spans="2:20" ht="30" hidden="1" customHeight="1">
      <c r="B595" s="1182"/>
      <c r="C595" s="1185"/>
      <c r="D595" s="1185"/>
      <c r="E595" s="1185"/>
      <c r="F595" s="1185"/>
      <c r="G595" s="1197"/>
      <c r="H595" s="1164"/>
      <c r="I595" s="1306"/>
      <c r="J595" s="275"/>
      <c r="K595" s="130">
        <f>+$K$14</f>
        <v>721214</v>
      </c>
      <c r="L595" s="275"/>
      <c r="M595" s="130">
        <f>+$M$14</f>
        <v>921217</v>
      </c>
      <c r="N595" s="1170"/>
      <c r="O595" s="1170"/>
      <c r="P595" s="1173"/>
      <c r="Q595" s="1191"/>
      <c r="R595" s="1191"/>
      <c r="S595" s="1179"/>
      <c r="T595" s="1194"/>
    </row>
    <row r="596" spans="2:20" ht="30" hidden="1" customHeight="1">
      <c r="B596" s="1183"/>
      <c r="C596" s="1186"/>
      <c r="D596" s="1186"/>
      <c r="E596" s="1186"/>
      <c r="F596" s="1186"/>
      <c r="G596" s="1198"/>
      <c r="H596" s="1165"/>
      <c r="I596" s="1307"/>
      <c r="J596" s="275"/>
      <c r="K596" s="130">
        <f>+$K$15</f>
        <v>721515</v>
      </c>
      <c r="L596" s="275"/>
      <c r="M596" s="130"/>
      <c r="N596" s="1171"/>
      <c r="O596" s="1171"/>
      <c r="P596" s="1174"/>
      <c r="Q596" s="1192"/>
      <c r="R596" s="1192"/>
      <c r="S596" s="1180"/>
      <c r="T596" s="1194"/>
    </row>
    <row r="597" spans="2:20" ht="30" hidden="1" customHeight="1">
      <c r="B597" s="1181">
        <v>5</v>
      </c>
      <c r="C597" s="1157"/>
      <c r="D597" s="1157"/>
      <c r="E597" s="1157"/>
      <c r="F597" s="1157"/>
      <c r="G597" s="1160"/>
      <c r="H597" s="1163"/>
      <c r="I597" s="1166"/>
      <c r="J597" s="275"/>
      <c r="K597" s="130">
        <f>+$K$13</f>
        <v>721015</v>
      </c>
      <c r="L597" s="275"/>
      <c r="M597" s="130">
        <f>+$M$13</f>
        <v>721517</v>
      </c>
      <c r="N597" s="1169"/>
      <c r="O597" s="1169"/>
      <c r="P597" s="1187"/>
      <c r="Q597" s="1175"/>
      <c r="R597" s="1175"/>
      <c r="S597" s="1178">
        <f>IF(COUNTIF(J597:M599,"CUMPLE")&gt;=1,(G597*I597),0)* (IF(N597="PRESENTÓ CERTIFICADO",1,0))* (IF(O597="ACORDE A ITEM 5.2.1 (T.R.)",1,0) )* ( IF(OR(Q597="SIN OBSERVACIÓN", Q597="REQUERIMIENTOS SUBSANADOS"),1,0)) *(IF(OR(R597="NINGUNO", R597="CUMPLEN CON LO SOLICITADO"),1,0))</f>
        <v>0</v>
      </c>
      <c r="T597" s="1194"/>
    </row>
    <row r="598" spans="2:20" ht="30" hidden="1" customHeight="1">
      <c r="B598" s="1182"/>
      <c r="C598" s="1158"/>
      <c r="D598" s="1158"/>
      <c r="E598" s="1158"/>
      <c r="F598" s="1158"/>
      <c r="G598" s="1161"/>
      <c r="H598" s="1164"/>
      <c r="I598" s="1167"/>
      <c r="J598" s="275"/>
      <c r="K598" s="130">
        <f>+$K$14</f>
        <v>721214</v>
      </c>
      <c r="L598" s="275"/>
      <c r="M598" s="130">
        <f>+$M$14</f>
        <v>921217</v>
      </c>
      <c r="N598" s="1170"/>
      <c r="O598" s="1170"/>
      <c r="P598" s="1188"/>
      <c r="Q598" s="1176"/>
      <c r="R598" s="1176"/>
      <c r="S598" s="1179"/>
      <c r="T598" s="1194"/>
    </row>
    <row r="599" spans="2:20" ht="30" hidden="1" customHeight="1">
      <c r="B599" s="1183"/>
      <c r="C599" s="1159"/>
      <c r="D599" s="1159"/>
      <c r="E599" s="1159"/>
      <c r="F599" s="1159"/>
      <c r="G599" s="1162"/>
      <c r="H599" s="1165"/>
      <c r="I599" s="1168"/>
      <c r="J599" s="275"/>
      <c r="K599" s="130">
        <f>+$K$15</f>
        <v>721515</v>
      </c>
      <c r="L599" s="275"/>
      <c r="M599" s="130"/>
      <c r="N599" s="1171"/>
      <c r="O599" s="1171"/>
      <c r="P599" s="1189"/>
      <c r="Q599" s="1177"/>
      <c r="R599" s="1177"/>
      <c r="S599" s="1180"/>
      <c r="T599" s="1195"/>
    </row>
    <row r="600" spans="2:20" ht="30" hidden="1" customHeight="1">
      <c r="B600" s="1147" t="str">
        <f>IF(S601=" "," ",IF(S601&gt;=$H$6,"CUMPLE CON LA EXPERIENCIA REQUERIDA","NO CUMPLE CON LA EXPERIENCIA REQUERIDA"))</f>
        <v>NO CUMPLE CON LA EXPERIENCIA REQUERIDA</v>
      </c>
      <c r="C600" s="1148"/>
      <c r="D600" s="1148"/>
      <c r="E600" s="1148"/>
      <c r="F600" s="1148"/>
      <c r="G600" s="1148"/>
      <c r="H600" s="1148"/>
      <c r="I600" s="1148"/>
      <c r="J600" s="1148"/>
      <c r="K600" s="1148"/>
      <c r="L600" s="1148"/>
      <c r="M600" s="1148"/>
      <c r="N600" s="1148"/>
      <c r="O600" s="1149"/>
      <c r="P600" s="1153" t="s">
        <v>22</v>
      </c>
      <c r="Q600" s="1154"/>
      <c r="R600" s="373"/>
      <c r="S600" s="7">
        <f>IF(T585="SI",SUM(S585:S599),0)</f>
        <v>0</v>
      </c>
      <c r="T600" s="1155" t="str">
        <f>IF(S601=" "," ",IF(S601&gt;=$H$6,"CUMPLE","NO CUMPLE"))</f>
        <v>NO CUMPLE</v>
      </c>
    </row>
    <row r="601" spans="2:20" ht="30" hidden="1" customHeight="1">
      <c r="B601" s="1150"/>
      <c r="C601" s="1151"/>
      <c r="D601" s="1151"/>
      <c r="E601" s="1151"/>
      <c r="F601" s="1151"/>
      <c r="G601" s="1151"/>
      <c r="H601" s="1151"/>
      <c r="I601" s="1151"/>
      <c r="J601" s="1151"/>
      <c r="K601" s="1151"/>
      <c r="L601" s="1151"/>
      <c r="M601" s="1151"/>
      <c r="N601" s="1151"/>
      <c r="O601" s="1152"/>
      <c r="P601" s="1153" t="s">
        <v>24</v>
      </c>
      <c r="Q601" s="1154"/>
      <c r="R601" s="373"/>
      <c r="S601" s="75">
        <f>IFERROR((S600/$P$6)," ")</f>
        <v>0</v>
      </c>
      <c r="T601" s="1156"/>
    </row>
    <row r="602" spans="2:20" ht="30" hidden="1" customHeight="1"/>
    <row r="603" spans="2:20" ht="30" hidden="1" customHeight="1"/>
    <row r="604" spans="2:20" ht="30" hidden="1" customHeight="1">
      <c r="B604" s="96">
        <v>28</v>
      </c>
      <c r="C604" s="1201" t="s">
        <v>76</v>
      </c>
      <c r="D604" s="1202"/>
      <c r="E604" s="1203"/>
      <c r="F604" s="1204" t="str">
        <f>IFERROR(VLOOKUP(B604,LISTA_OFERENTES,2,FALSE)," ")</f>
        <v>O28</v>
      </c>
      <c r="G604" s="1205"/>
      <c r="H604" s="1205"/>
      <c r="I604" s="1205"/>
      <c r="J604" s="1205"/>
      <c r="K604" s="1205"/>
      <c r="L604" s="1205"/>
      <c r="M604" s="1205"/>
      <c r="N604" s="1205"/>
      <c r="O604" s="1206"/>
      <c r="P604" s="1207" t="s">
        <v>101</v>
      </c>
      <c r="Q604" s="1208"/>
      <c r="R604" s="1209"/>
      <c r="S604" s="2">
        <f>5-(INT(COUNTBLANK(C607:C621))-10)</f>
        <v>0</v>
      </c>
      <c r="T604" s="3"/>
    </row>
    <row r="605" spans="2:20" ht="30" hidden="1" customHeight="1">
      <c r="B605" s="1218" t="s">
        <v>45</v>
      </c>
      <c r="C605" s="1210" t="s">
        <v>15</v>
      </c>
      <c r="D605" s="1210" t="s">
        <v>16</v>
      </c>
      <c r="E605" s="1210" t="s">
        <v>17</v>
      </c>
      <c r="F605" s="1210" t="s">
        <v>18</v>
      </c>
      <c r="G605" s="1210" t="s">
        <v>19</v>
      </c>
      <c r="H605" s="1210" t="s">
        <v>20</v>
      </c>
      <c r="I605" s="1210" t="s">
        <v>21</v>
      </c>
      <c r="J605" s="1215" t="s">
        <v>52</v>
      </c>
      <c r="K605" s="1216"/>
      <c r="L605" s="1216"/>
      <c r="M605" s="1217"/>
      <c r="N605" s="1210" t="s">
        <v>77</v>
      </c>
      <c r="O605" s="1210" t="s">
        <v>78</v>
      </c>
      <c r="P605" s="5" t="s">
        <v>79</v>
      </c>
      <c r="Q605" s="5"/>
      <c r="R605" s="1210" t="s">
        <v>80</v>
      </c>
      <c r="S605" s="1210" t="s">
        <v>81</v>
      </c>
      <c r="T605" s="1210" t="str">
        <f>T297</f>
        <v>CUMPLE CON LOS CÓDIGOS DE CLASIFICACIÓN DE LA UNSPCS</v>
      </c>
    </row>
    <row r="606" spans="2:20" ht="30" hidden="1" customHeight="1">
      <c r="B606" s="1219"/>
      <c r="C606" s="1211"/>
      <c r="D606" s="1211"/>
      <c r="E606" s="1211"/>
      <c r="F606" s="1211"/>
      <c r="G606" s="1211"/>
      <c r="H606" s="1211"/>
      <c r="I606" s="1211"/>
      <c r="J606" s="1212" t="s">
        <v>83</v>
      </c>
      <c r="K606" s="1213"/>
      <c r="L606" s="1213"/>
      <c r="M606" s="1214"/>
      <c r="N606" s="1211"/>
      <c r="O606" s="1211"/>
      <c r="P606" s="4" t="s">
        <v>13</v>
      </c>
      <c r="Q606" s="4" t="s">
        <v>82</v>
      </c>
      <c r="R606" s="1211"/>
      <c r="S606" s="1211"/>
      <c r="T606" s="1211"/>
    </row>
    <row r="607" spans="2:20" ht="30" hidden="1" customHeight="1">
      <c r="B607" s="1181">
        <v>1</v>
      </c>
      <c r="C607" s="1157"/>
      <c r="D607" s="1157"/>
      <c r="E607" s="1157"/>
      <c r="F607" s="1157"/>
      <c r="G607" s="1160"/>
      <c r="H607" s="1163"/>
      <c r="I607" s="1166"/>
      <c r="J607" s="275"/>
      <c r="K607" s="130">
        <v>721015</v>
      </c>
      <c r="L607" s="275"/>
      <c r="M607" s="130">
        <v>721214</v>
      </c>
      <c r="N607" s="1169"/>
      <c r="O607" s="1169"/>
      <c r="P607" s="1187"/>
      <c r="Q607" s="1175"/>
      <c r="R607" s="1175"/>
      <c r="S607" s="1178">
        <f>IF(COUNTIF(J607:M609,"CUMPLE")&gt;=1,(G607*I607),0)* (IF(N607="PRESENTÓ CERTIFICADO",1,0))* (IF(O607="ACORDE A ITEM 5.2.1 (T.R.)",1,0) )* ( IF(OR(Q607="SIN OBSERVACIÓN", Q607="REQUERIMIENTOS SUBSANADOS"),1,0)) *(IF(OR(R607="NINGUNO", R607="CUMPLEN CON LO SOLICITADO"),1,0))</f>
        <v>0</v>
      </c>
      <c r="T607" s="1193"/>
    </row>
    <row r="608" spans="2:20" ht="30" hidden="1" customHeight="1">
      <c r="B608" s="1182"/>
      <c r="C608" s="1158"/>
      <c r="D608" s="1158"/>
      <c r="E608" s="1158"/>
      <c r="F608" s="1158"/>
      <c r="G608" s="1161"/>
      <c r="H608" s="1164"/>
      <c r="I608" s="1167"/>
      <c r="J608" s="275"/>
      <c r="K608" s="130">
        <v>721029</v>
      </c>
      <c r="L608" s="275"/>
      <c r="M608" s="130">
        <v>261216</v>
      </c>
      <c r="N608" s="1170"/>
      <c r="O608" s="1170"/>
      <c r="P608" s="1188"/>
      <c r="Q608" s="1176"/>
      <c r="R608" s="1176"/>
      <c r="S608" s="1179"/>
      <c r="T608" s="1194"/>
    </row>
    <row r="609" spans="2:20" ht="30" hidden="1" customHeight="1">
      <c r="B609" s="1183"/>
      <c r="C609" s="1159"/>
      <c r="D609" s="1159"/>
      <c r="E609" s="1159"/>
      <c r="F609" s="1159"/>
      <c r="G609" s="1162"/>
      <c r="H609" s="1165"/>
      <c r="I609" s="1168"/>
      <c r="J609" s="275"/>
      <c r="K609" s="130">
        <v>721033</v>
      </c>
      <c r="L609" s="275"/>
      <c r="M609" s="130"/>
      <c r="N609" s="1171"/>
      <c r="O609" s="1171"/>
      <c r="P609" s="1189"/>
      <c r="Q609" s="1177"/>
      <c r="R609" s="1177"/>
      <c r="S609" s="1180"/>
      <c r="T609" s="1194"/>
    </row>
    <row r="610" spans="2:20" ht="30" hidden="1" customHeight="1">
      <c r="B610" s="1181">
        <v>2</v>
      </c>
      <c r="C610" s="1184"/>
      <c r="D610" s="1184"/>
      <c r="E610" s="1184"/>
      <c r="F610" s="1184"/>
      <c r="G610" s="1196"/>
      <c r="H610" s="1163"/>
      <c r="I610" s="1305"/>
      <c r="J610" s="275"/>
      <c r="K610" s="130">
        <f>K607</f>
        <v>721015</v>
      </c>
      <c r="L610" s="275"/>
      <c r="M610" s="130">
        <f>M607</f>
        <v>721214</v>
      </c>
      <c r="N610" s="1169"/>
      <c r="O610" s="1169"/>
      <c r="P610" s="1172"/>
      <c r="Q610" s="1190"/>
      <c r="R610" s="1190"/>
      <c r="S610" s="1178">
        <f>IF(COUNTIF(J610:M612,"CUMPLE")&gt;=1,(G610*I610),0)* (IF(N610="PRESENTÓ CERTIFICADO",1,0))* (IF(O610="ACORDE A ITEM 5.2.1 (T.R.)",1,0) )* ( IF(OR(Q610="SIN OBSERVACIÓN", Q610="REQUERIMIENTOS SUBSANADOS"),1,0)) *(IF(OR(R610="NINGUNO", R610="CUMPLEN CON LO SOLICITADO"),1,0))</f>
        <v>0</v>
      </c>
      <c r="T610" s="1194"/>
    </row>
    <row r="611" spans="2:20" ht="30" hidden="1" customHeight="1">
      <c r="B611" s="1182"/>
      <c r="C611" s="1185"/>
      <c r="D611" s="1185"/>
      <c r="E611" s="1185"/>
      <c r="F611" s="1185"/>
      <c r="G611" s="1197"/>
      <c r="H611" s="1164"/>
      <c r="I611" s="1306"/>
      <c r="J611" s="275"/>
      <c r="K611" s="130">
        <f>K608</f>
        <v>721029</v>
      </c>
      <c r="L611" s="275"/>
      <c r="M611" s="130">
        <f>M608</f>
        <v>261216</v>
      </c>
      <c r="N611" s="1170"/>
      <c r="O611" s="1170"/>
      <c r="P611" s="1173"/>
      <c r="Q611" s="1191"/>
      <c r="R611" s="1191"/>
      <c r="S611" s="1179"/>
      <c r="T611" s="1194"/>
    </row>
    <row r="612" spans="2:20" ht="30" hidden="1" customHeight="1">
      <c r="B612" s="1183"/>
      <c r="C612" s="1186"/>
      <c r="D612" s="1186"/>
      <c r="E612" s="1186"/>
      <c r="F612" s="1186"/>
      <c r="G612" s="1198"/>
      <c r="H612" s="1165"/>
      <c r="I612" s="1307"/>
      <c r="J612" s="275"/>
      <c r="K612" s="130">
        <f>K609</f>
        <v>721033</v>
      </c>
      <c r="L612" s="275"/>
      <c r="M612" s="130"/>
      <c r="N612" s="1171"/>
      <c r="O612" s="1171"/>
      <c r="P612" s="1174"/>
      <c r="Q612" s="1192"/>
      <c r="R612" s="1192"/>
      <c r="S612" s="1180"/>
      <c r="T612" s="1194"/>
    </row>
    <row r="613" spans="2:20" ht="30" hidden="1" customHeight="1">
      <c r="B613" s="1181">
        <v>3</v>
      </c>
      <c r="C613" s="1157"/>
      <c r="D613" s="1157"/>
      <c r="E613" s="1157"/>
      <c r="F613" s="1157"/>
      <c r="G613" s="1160"/>
      <c r="H613" s="1163"/>
      <c r="I613" s="1166"/>
      <c r="J613" s="275"/>
      <c r="K613" s="130">
        <f>K607</f>
        <v>721015</v>
      </c>
      <c r="L613" s="275"/>
      <c r="M613" s="130">
        <f>M607</f>
        <v>721214</v>
      </c>
      <c r="N613" s="1169"/>
      <c r="O613" s="1169"/>
      <c r="P613" s="1187"/>
      <c r="Q613" s="1175"/>
      <c r="R613" s="1175"/>
      <c r="S613" s="1178">
        <f>IF(COUNTIF(J613:M615,"CUMPLE")&gt;=1,(G613*I613),0)* (IF(N613="PRESENTÓ CERTIFICADO",1,0))* (IF(O613="ACORDE A ITEM 5.2.1 (T.R.)",1,0) )* ( IF(OR(Q613="SIN OBSERVACIÓN", Q613="REQUERIMIENTOS SUBSANADOS"),1,0)) *(IF(OR(R613="NINGUNO", R613="CUMPLEN CON LO SOLICITADO"),1,0))</f>
        <v>0</v>
      </c>
      <c r="T613" s="1194"/>
    </row>
    <row r="614" spans="2:20" ht="30" hidden="1" customHeight="1">
      <c r="B614" s="1182"/>
      <c r="C614" s="1158"/>
      <c r="D614" s="1158"/>
      <c r="E614" s="1158"/>
      <c r="F614" s="1158"/>
      <c r="G614" s="1161"/>
      <c r="H614" s="1164"/>
      <c r="I614" s="1167"/>
      <c r="J614" s="275"/>
      <c r="K614" s="130">
        <f>K608</f>
        <v>721029</v>
      </c>
      <c r="L614" s="275"/>
      <c r="M614" s="130">
        <f>M608</f>
        <v>261216</v>
      </c>
      <c r="N614" s="1170"/>
      <c r="O614" s="1170"/>
      <c r="P614" s="1188"/>
      <c r="Q614" s="1176"/>
      <c r="R614" s="1176"/>
      <c r="S614" s="1179"/>
      <c r="T614" s="1194"/>
    </row>
    <row r="615" spans="2:20" ht="30" hidden="1" customHeight="1">
      <c r="B615" s="1183"/>
      <c r="C615" s="1159"/>
      <c r="D615" s="1159"/>
      <c r="E615" s="1159"/>
      <c r="F615" s="1159"/>
      <c r="G615" s="1162"/>
      <c r="H615" s="1165"/>
      <c r="I615" s="1168"/>
      <c r="J615" s="275"/>
      <c r="K615" s="130">
        <f>K609</f>
        <v>721033</v>
      </c>
      <c r="L615" s="275"/>
      <c r="M615" s="130"/>
      <c r="N615" s="1171"/>
      <c r="O615" s="1171"/>
      <c r="P615" s="1189"/>
      <c r="Q615" s="1177"/>
      <c r="R615" s="1177"/>
      <c r="S615" s="1180"/>
      <c r="T615" s="1194"/>
    </row>
    <row r="616" spans="2:20" ht="30" hidden="1" customHeight="1">
      <c r="B616" s="1181">
        <v>4</v>
      </c>
      <c r="C616" s="1184"/>
      <c r="D616" s="1184"/>
      <c r="E616" s="1184"/>
      <c r="F616" s="1184"/>
      <c r="G616" s="1196"/>
      <c r="H616" s="1163"/>
      <c r="I616" s="1305"/>
      <c r="J616" s="275"/>
      <c r="K616" s="130">
        <f>K607</f>
        <v>721015</v>
      </c>
      <c r="L616" s="275"/>
      <c r="M616" s="130">
        <f>M607</f>
        <v>721214</v>
      </c>
      <c r="N616" s="1169"/>
      <c r="O616" s="1169"/>
      <c r="P616" s="1172"/>
      <c r="Q616" s="1190"/>
      <c r="R616" s="1190"/>
      <c r="S616" s="1178">
        <f>IF(COUNTIF(J616:M618,"CUMPLE")&gt;=1,(G616*I616),0)* (IF(N616="PRESENTÓ CERTIFICADO",1,0))* (IF(O616="ACORDE A ITEM 5.2.1 (T.R.)",1,0) )* ( IF(OR(Q616="SIN OBSERVACIÓN", Q616="REQUERIMIENTOS SUBSANADOS"),1,0)) *(IF(OR(R616="NINGUNO", R616="CUMPLEN CON LO SOLICITADO"),1,0))</f>
        <v>0</v>
      </c>
      <c r="T616" s="1194"/>
    </row>
    <row r="617" spans="2:20" ht="30" hidden="1" customHeight="1">
      <c r="B617" s="1182"/>
      <c r="C617" s="1185"/>
      <c r="D617" s="1185"/>
      <c r="E617" s="1185"/>
      <c r="F617" s="1185"/>
      <c r="G617" s="1197"/>
      <c r="H617" s="1164"/>
      <c r="I617" s="1306"/>
      <c r="J617" s="275"/>
      <c r="K617" s="130">
        <f>K608</f>
        <v>721029</v>
      </c>
      <c r="L617" s="275"/>
      <c r="M617" s="130">
        <f>M608</f>
        <v>261216</v>
      </c>
      <c r="N617" s="1170"/>
      <c r="O617" s="1170"/>
      <c r="P617" s="1173"/>
      <c r="Q617" s="1191"/>
      <c r="R617" s="1191"/>
      <c r="S617" s="1179"/>
      <c r="T617" s="1194"/>
    </row>
    <row r="618" spans="2:20" ht="30" hidden="1" customHeight="1">
      <c r="B618" s="1183"/>
      <c r="C618" s="1186"/>
      <c r="D618" s="1186"/>
      <c r="E618" s="1186"/>
      <c r="F618" s="1186"/>
      <c r="G618" s="1198"/>
      <c r="H618" s="1165"/>
      <c r="I618" s="1307"/>
      <c r="J618" s="275"/>
      <c r="K618" s="130">
        <f>K609</f>
        <v>721033</v>
      </c>
      <c r="L618" s="275"/>
      <c r="M618" s="130"/>
      <c r="N618" s="1171"/>
      <c r="O618" s="1171"/>
      <c r="P618" s="1174"/>
      <c r="Q618" s="1192"/>
      <c r="R618" s="1192"/>
      <c r="S618" s="1180"/>
      <c r="T618" s="1194"/>
    </row>
    <row r="619" spans="2:20" ht="30" hidden="1" customHeight="1">
      <c r="B619" s="1181">
        <v>5</v>
      </c>
      <c r="C619" s="1157"/>
      <c r="D619" s="1157"/>
      <c r="E619" s="1157"/>
      <c r="F619" s="1157"/>
      <c r="G619" s="1160"/>
      <c r="H619" s="1163"/>
      <c r="I619" s="1166"/>
      <c r="J619" s="275"/>
      <c r="K619" s="130">
        <f>K607</f>
        <v>721015</v>
      </c>
      <c r="L619" s="275"/>
      <c r="M619" s="130">
        <f>M607</f>
        <v>721214</v>
      </c>
      <c r="N619" s="1169"/>
      <c r="O619" s="1169"/>
      <c r="P619" s="1187"/>
      <c r="Q619" s="1175"/>
      <c r="R619" s="1175"/>
      <c r="S619" s="1178">
        <f>IF(COUNTIF(J619:M621,"CUMPLE")&gt;=1,(G619*I619),0)* (IF(N619="PRESENTÓ CERTIFICADO",1,0))* (IF(O619="ACORDE A ITEM 5.2.1 (T.R.)",1,0) )* ( IF(OR(Q619="SIN OBSERVACIÓN", Q619="REQUERIMIENTOS SUBSANADOS"),1,0)) *(IF(OR(R619="NINGUNO", R619="CUMPLEN CON LO SOLICITADO"),1,0))</f>
        <v>0</v>
      </c>
      <c r="T619" s="1194"/>
    </row>
    <row r="620" spans="2:20" ht="30" hidden="1" customHeight="1">
      <c r="B620" s="1182"/>
      <c r="C620" s="1158"/>
      <c r="D620" s="1158"/>
      <c r="E620" s="1158"/>
      <c r="F620" s="1158"/>
      <c r="G620" s="1161"/>
      <c r="H620" s="1164"/>
      <c r="I620" s="1167"/>
      <c r="J620" s="275"/>
      <c r="K620" s="130">
        <f>K608</f>
        <v>721029</v>
      </c>
      <c r="L620" s="275"/>
      <c r="M620" s="130">
        <f>M608</f>
        <v>261216</v>
      </c>
      <c r="N620" s="1170"/>
      <c r="O620" s="1170"/>
      <c r="P620" s="1188"/>
      <c r="Q620" s="1176"/>
      <c r="R620" s="1176"/>
      <c r="S620" s="1179"/>
      <c r="T620" s="1194"/>
    </row>
    <row r="621" spans="2:20" ht="30" hidden="1" customHeight="1">
      <c r="B621" s="1183"/>
      <c r="C621" s="1159"/>
      <c r="D621" s="1159"/>
      <c r="E621" s="1159"/>
      <c r="F621" s="1159"/>
      <c r="G621" s="1162"/>
      <c r="H621" s="1165"/>
      <c r="I621" s="1168"/>
      <c r="J621" s="275"/>
      <c r="K621" s="130">
        <f>K609</f>
        <v>721033</v>
      </c>
      <c r="L621" s="275"/>
      <c r="M621" s="130"/>
      <c r="N621" s="1171"/>
      <c r="O621" s="1171"/>
      <c r="P621" s="1189"/>
      <c r="Q621" s="1177"/>
      <c r="R621" s="1177"/>
      <c r="S621" s="1180"/>
      <c r="T621" s="1195"/>
    </row>
    <row r="622" spans="2:20" ht="30" hidden="1" customHeight="1">
      <c r="B622" s="1147" t="str">
        <f>IF(S623=" "," ",IF(S623&gt;=$H$6,"CUMPLE CON LA EXPERIENCIA REQUERIDA","NO CUMPLE CON LA EXPERIENCIA REQUERIDA"))</f>
        <v>NO CUMPLE CON LA EXPERIENCIA REQUERIDA</v>
      </c>
      <c r="C622" s="1148"/>
      <c r="D622" s="1148"/>
      <c r="E622" s="1148"/>
      <c r="F622" s="1148"/>
      <c r="G622" s="1148"/>
      <c r="H622" s="1148"/>
      <c r="I622" s="1148"/>
      <c r="J622" s="1148"/>
      <c r="K622" s="1148"/>
      <c r="L622" s="1148"/>
      <c r="M622" s="1148"/>
      <c r="N622" s="1148"/>
      <c r="O622" s="1149"/>
      <c r="P622" s="1153" t="s">
        <v>22</v>
      </c>
      <c r="Q622" s="1154"/>
      <c r="R622" s="373"/>
      <c r="S622" s="7">
        <f>IF(T607="SI",SUM(S607:S621),0)</f>
        <v>0</v>
      </c>
      <c r="T622" s="1155" t="str">
        <f>IF(S623=" "," ",IF(S623&gt;=$H$6,"CUMPLE","NO CUMPLE"))</f>
        <v>NO CUMPLE</v>
      </c>
    </row>
    <row r="623" spans="2:20" ht="30" hidden="1" customHeight="1">
      <c r="B623" s="1150"/>
      <c r="C623" s="1151"/>
      <c r="D623" s="1151"/>
      <c r="E623" s="1151"/>
      <c r="F623" s="1151"/>
      <c r="G623" s="1151"/>
      <c r="H623" s="1151"/>
      <c r="I623" s="1151"/>
      <c r="J623" s="1151"/>
      <c r="K623" s="1151"/>
      <c r="L623" s="1151"/>
      <c r="M623" s="1151"/>
      <c r="N623" s="1151"/>
      <c r="O623" s="1152"/>
      <c r="P623" s="1153" t="s">
        <v>24</v>
      </c>
      <c r="Q623" s="1154"/>
      <c r="R623" s="373"/>
      <c r="S623" s="75">
        <f>IFERROR((S622/$P$6)," ")</f>
        <v>0</v>
      </c>
      <c r="T623" s="1156"/>
    </row>
    <row r="624" spans="2:20" ht="30" hidden="1" customHeight="1"/>
    <row r="625" spans="2:20" ht="30" hidden="1" customHeight="1"/>
    <row r="626" spans="2:20" ht="30" hidden="1" customHeight="1">
      <c r="B626" s="96">
        <v>29</v>
      </c>
      <c r="C626" s="1201" t="s">
        <v>76</v>
      </c>
      <c r="D626" s="1202"/>
      <c r="E626" s="1203"/>
      <c r="F626" s="1204" t="str">
        <f>IFERROR(VLOOKUP(B626,LISTA_OFERENTES,2,FALSE)," ")</f>
        <v>O29</v>
      </c>
      <c r="G626" s="1205"/>
      <c r="H626" s="1205"/>
      <c r="I626" s="1205"/>
      <c r="J626" s="1205"/>
      <c r="K626" s="1205"/>
      <c r="L626" s="1205"/>
      <c r="M626" s="1205"/>
      <c r="N626" s="1205"/>
      <c r="O626" s="1206"/>
      <c r="P626" s="1207" t="s">
        <v>101</v>
      </c>
      <c r="Q626" s="1208"/>
      <c r="R626" s="1209"/>
      <c r="S626" s="2">
        <f>5-(INT(COUNTBLANK(C629:C643))-10)</f>
        <v>0</v>
      </c>
      <c r="T626" s="3"/>
    </row>
    <row r="627" spans="2:20" ht="30" hidden="1" customHeight="1">
      <c r="B627" s="1218" t="s">
        <v>45</v>
      </c>
      <c r="C627" s="1210" t="s">
        <v>15</v>
      </c>
      <c r="D627" s="1210" t="s">
        <v>16</v>
      </c>
      <c r="E627" s="1210" t="s">
        <v>17</v>
      </c>
      <c r="F627" s="1210" t="s">
        <v>18</v>
      </c>
      <c r="G627" s="1210" t="s">
        <v>19</v>
      </c>
      <c r="H627" s="1210" t="s">
        <v>20</v>
      </c>
      <c r="I627" s="1210" t="s">
        <v>21</v>
      </c>
      <c r="J627" s="1215" t="s">
        <v>52</v>
      </c>
      <c r="K627" s="1216"/>
      <c r="L627" s="1216"/>
      <c r="M627" s="1217"/>
      <c r="N627" s="1210" t="s">
        <v>77</v>
      </c>
      <c r="O627" s="1210" t="s">
        <v>78</v>
      </c>
      <c r="P627" s="5" t="s">
        <v>79</v>
      </c>
      <c r="Q627" s="5"/>
      <c r="R627" s="1210" t="s">
        <v>80</v>
      </c>
      <c r="S627" s="1210" t="s">
        <v>81</v>
      </c>
      <c r="T627" s="1210" t="str">
        <f>T319</f>
        <v>CUMPLE CON LOS CÓDIGOS DE CLASIFICACIÓN DE LA UNSPCS</v>
      </c>
    </row>
    <row r="628" spans="2:20" ht="30" hidden="1" customHeight="1">
      <c r="B628" s="1219"/>
      <c r="C628" s="1211"/>
      <c r="D628" s="1211"/>
      <c r="E628" s="1211"/>
      <c r="F628" s="1211"/>
      <c r="G628" s="1211"/>
      <c r="H628" s="1211"/>
      <c r="I628" s="1211"/>
      <c r="J628" s="1212" t="s">
        <v>83</v>
      </c>
      <c r="K628" s="1213"/>
      <c r="L628" s="1213"/>
      <c r="M628" s="1214"/>
      <c r="N628" s="1211"/>
      <c r="O628" s="1211"/>
      <c r="P628" s="4" t="s">
        <v>13</v>
      </c>
      <c r="Q628" s="4" t="s">
        <v>82</v>
      </c>
      <c r="R628" s="1211"/>
      <c r="S628" s="1211"/>
      <c r="T628" s="1211"/>
    </row>
    <row r="629" spans="2:20" ht="30" hidden="1" customHeight="1">
      <c r="B629" s="1181">
        <v>1</v>
      </c>
      <c r="C629" s="1157"/>
      <c r="D629" s="1157"/>
      <c r="E629" s="1157"/>
      <c r="F629" s="1157"/>
      <c r="G629" s="1160"/>
      <c r="H629" s="1163"/>
      <c r="I629" s="1166"/>
      <c r="J629" s="275"/>
      <c r="K629" s="130">
        <v>721015</v>
      </c>
      <c r="L629" s="275"/>
      <c r="M629" s="130">
        <v>721214</v>
      </c>
      <c r="N629" s="1169"/>
      <c r="O629" s="1169"/>
      <c r="P629" s="1187"/>
      <c r="Q629" s="1175"/>
      <c r="R629" s="1175"/>
      <c r="S629" s="1178">
        <f>IF(COUNTIF(J629:M631,"CUMPLE")&gt;=1,(G629*I629),0)* (IF(N629="PRESENTÓ CERTIFICADO",1,0))* (IF(O629="ACORDE A ITEM 5.2.1 (T.R.)",1,0) )* ( IF(OR(Q629="SIN OBSERVACIÓN", Q629="REQUERIMIENTOS SUBSANADOS"),1,0)) *(IF(OR(R629="NINGUNO", R629="CUMPLEN CON LO SOLICITADO"),1,0))</f>
        <v>0</v>
      </c>
      <c r="T629" s="1193"/>
    </row>
    <row r="630" spans="2:20" ht="30" hidden="1" customHeight="1">
      <c r="B630" s="1182"/>
      <c r="C630" s="1158"/>
      <c r="D630" s="1158"/>
      <c r="E630" s="1158"/>
      <c r="F630" s="1158"/>
      <c r="G630" s="1161"/>
      <c r="H630" s="1164"/>
      <c r="I630" s="1167"/>
      <c r="J630" s="275"/>
      <c r="K630" s="130">
        <v>721029</v>
      </c>
      <c r="L630" s="275"/>
      <c r="M630" s="130">
        <v>261216</v>
      </c>
      <c r="N630" s="1170"/>
      <c r="O630" s="1170"/>
      <c r="P630" s="1188"/>
      <c r="Q630" s="1176"/>
      <c r="R630" s="1176"/>
      <c r="S630" s="1179"/>
      <c r="T630" s="1194"/>
    </row>
    <row r="631" spans="2:20" ht="30" hidden="1" customHeight="1">
      <c r="B631" s="1183"/>
      <c r="C631" s="1159"/>
      <c r="D631" s="1159"/>
      <c r="E631" s="1159"/>
      <c r="F631" s="1159"/>
      <c r="G631" s="1162"/>
      <c r="H631" s="1165"/>
      <c r="I631" s="1168"/>
      <c r="J631" s="275"/>
      <c r="K631" s="130">
        <v>721033</v>
      </c>
      <c r="L631" s="275"/>
      <c r="M631" s="130"/>
      <c r="N631" s="1171"/>
      <c r="O631" s="1171"/>
      <c r="P631" s="1189"/>
      <c r="Q631" s="1177"/>
      <c r="R631" s="1177"/>
      <c r="S631" s="1180"/>
      <c r="T631" s="1194"/>
    </row>
    <row r="632" spans="2:20" ht="30" hidden="1" customHeight="1">
      <c r="B632" s="1181">
        <v>2</v>
      </c>
      <c r="C632" s="1184"/>
      <c r="D632" s="1184"/>
      <c r="E632" s="1184"/>
      <c r="F632" s="1184"/>
      <c r="G632" s="1196"/>
      <c r="H632" s="1163"/>
      <c r="I632" s="1305"/>
      <c r="J632" s="275"/>
      <c r="K632" s="130">
        <f>K629</f>
        <v>721015</v>
      </c>
      <c r="L632" s="275"/>
      <c r="M632" s="130">
        <f>M629</f>
        <v>721214</v>
      </c>
      <c r="N632" s="1169"/>
      <c r="O632" s="1169"/>
      <c r="P632" s="1172"/>
      <c r="Q632" s="1190"/>
      <c r="R632" s="1190"/>
      <c r="S632" s="1178">
        <f>IF(COUNTIF(J632:M634,"CUMPLE")&gt;=1,(G632*I632),0)* (IF(N632="PRESENTÓ CERTIFICADO",1,0))* (IF(O632="ACORDE A ITEM 5.2.1 (T.R.)",1,0) )* ( IF(OR(Q632="SIN OBSERVACIÓN", Q632="REQUERIMIENTOS SUBSANADOS"),1,0)) *(IF(OR(R632="NINGUNO", R632="CUMPLEN CON LO SOLICITADO"),1,0))</f>
        <v>0</v>
      </c>
      <c r="T632" s="1194"/>
    </row>
    <row r="633" spans="2:20" ht="30" hidden="1" customHeight="1">
      <c r="B633" s="1182"/>
      <c r="C633" s="1185"/>
      <c r="D633" s="1185"/>
      <c r="E633" s="1185"/>
      <c r="F633" s="1185"/>
      <c r="G633" s="1197"/>
      <c r="H633" s="1164"/>
      <c r="I633" s="1306"/>
      <c r="J633" s="275"/>
      <c r="K633" s="130">
        <f>K630</f>
        <v>721029</v>
      </c>
      <c r="L633" s="275"/>
      <c r="M633" s="130">
        <f>M630</f>
        <v>261216</v>
      </c>
      <c r="N633" s="1170"/>
      <c r="O633" s="1170"/>
      <c r="P633" s="1173"/>
      <c r="Q633" s="1191"/>
      <c r="R633" s="1191"/>
      <c r="S633" s="1179"/>
      <c r="T633" s="1194"/>
    </row>
    <row r="634" spans="2:20" ht="30" hidden="1" customHeight="1">
      <c r="B634" s="1183"/>
      <c r="C634" s="1186"/>
      <c r="D634" s="1186"/>
      <c r="E634" s="1186"/>
      <c r="F634" s="1186"/>
      <c r="G634" s="1198"/>
      <c r="H634" s="1165"/>
      <c r="I634" s="1307"/>
      <c r="J634" s="275"/>
      <c r="K634" s="130">
        <f>K631</f>
        <v>721033</v>
      </c>
      <c r="L634" s="275"/>
      <c r="M634" s="130"/>
      <c r="N634" s="1171"/>
      <c r="O634" s="1171"/>
      <c r="P634" s="1174"/>
      <c r="Q634" s="1192"/>
      <c r="R634" s="1192"/>
      <c r="S634" s="1180"/>
      <c r="T634" s="1194"/>
    </row>
    <row r="635" spans="2:20" ht="30" hidden="1" customHeight="1">
      <c r="B635" s="1181">
        <v>3</v>
      </c>
      <c r="C635" s="1157"/>
      <c r="D635" s="1157"/>
      <c r="E635" s="1157"/>
      <c r="F635" s="1157"/>
      <c r="G635" s="1160"/>
      <c r="H635" s="1163"/>
      <c r="I635" s="1166"/>
      <c r="J635" s="275"/>
      <c r="K635" s="130">
        <f>K629</f>
        <v>721015</v>
      </c>
      <c r="L635" s="275"/>
      <c r="M635" s="130">
        <f>M629</f>
        <v>721214</v>
      </c>
      <c r="N635" s="1169"/>
      <c r="O635" s="1169"/>
      <c r="P635" s="1187"/>
      <c r="Q635" s="1175"/>
      <c r="R635" s="1175"/>
      <c r="S635" s="1178">
        <f>IF(COUNTIF(J635:M637,"CUMPLE")&gt;=1,(G635*I635),0)* (IF(N635="PRESENTÓ CERTIFICADO",1,0))* (IF(O635="ACORDE A ITEM 5.2.1 (T.R.)",1,0) )* ( IF(OR(Q635="SIN OBSERVACIÓN", Q635="REQUERIMIENTOS SUBSANADOS"),1,0)) *(IF(OR(R635="NINGUNO", R635="CUMPLEN CON LO SOLICITADO"),1,0))</f>
        <v>0</v>
      </c>
      <c r="T635" s="1194"/>
    </row>
    <row r="636" spans="2:20" ht="30" hidden="1" customHeight="1">
      <c r="B636" s="1182"/>
      <c r="C636" s="1158"/>
      <c r="D636" s="1158"/>
      <c r="E636" s="1158"/>
      <c r="F636" s="1158"/>
      <c r="G636" s="1161"/>
      <c r="H636" s="1164"/>
      <c r="I636" s="1167"/>
      <c r="J636" s="275"/>
      <c r="K636" s="130">
        <f>K630</f>
        <v>721029</v>
      </c>
      <c r="L636" s="275"/>
      <c r="M636" s="130">
        <f>M630</f>
        <v>261216</v>
      </c>
      <c r="N636" s="1170"/>
      <c r="O636" s="1170"/>
      <c r="P636" s="1188"/>
      <c r="Q636" s="1176"/>
      <c r="R636" s="1176"/>
      <c r="S636" s="1179"/>
      <c r="T636" s="1194"/>
    </row>
    <row r="637" spans="2:20" ht="30" hidden="1" customHeight="1">
      <c r="B637" s="1183"/>
      <c r="C637" s="1159"/>
      <c r="D637" s="1159"/>
      <c r="E637" s="1159"/>
      <c r="F637" s="1159"/>
      <c r="G637" s="1162"/>
      <c r="H637" s="1165"/>
      <c r="I637" s="1168"/>
      <c r="J637" s="275"/>
      <c r="K637" s="130">
        <f>K631</f>
        <v>721033</v>
      </c>
      <c r="L637" s="275"/>
      <c r="M637" s="130"/>
      <c r="N637" s="1171"/>
      <c r="O637" s="1171"/>
      <c r="P637" s="1189"/>
      <c r="Q637" s="1177"/>
      <c r="R637" s="1177"/>
      <c r="S637" s="1180"/>
      <c r="T637" s="1194"/>
    </row>
    <row r="638" spans="2:20" ht="30" hidden="1" customHeight="1">
      <c r="B638" s="1181">
        <v>4</v>
      </c>
      <c r="C638" s="1184"/>
      <c r="D638" s="1184"/>
      <c r="E638" s="1184"/>
      <c r="F638" s="1184"/>
      <c r="G638" s="1196"/>
      <c r="H638" s="1163"/>
      <c r="I638" s="1305"/>
      <c r="J638" s="275"/>
      <c r="K638" s="130">
        <f>K629</f>
        <v>721015</v>
      </c>
      <c r="L638" s="275"/>
      <c r="M638" s="130">
        <f>M629</f>
        <v>721214</v>
      </c>
      <c r="N638" s="1169"/>
      <c r="O638" s="1169"/>
      <c r="P638" s="1172"/>
      <c r="Q638" s="1190"/>
      <c r="R638" s="1190"/>
      <c r="S638" s="1178">
        <f>IF(COUNTIF(J638:M640,"CUMPLE")&gt;=1,(G638*I638),0)* (IF(N638="PRESENTÓ CERTIFICADO",1,0))* (IF(O638="ACORDE A ITEM 5.2.1 (T.R.)",1,0) )* ( IF(OR(Q638="SIN OBSERVACIÓN", Q638="REQUERIMIENTOS SUBSANADOS"),1,0)) *(IF(OR(R638="NINGUNO", R638="CUMPLEN CON LO SOLICITADO"),1,0))</f>
        <v>0</v>
      </c>
      <c r="T638" s="1194"/>
    </row>
    <row r="639" spans="2:20" ht="30" hidden="1" customHeight="1">
      <c r="B639" s="1182"/>
      <c r="C639" s="1185"/>
      <c r="D639" s="1185"/>
      <c r="E639" s="1185"/>
      <c r="F639" s="1185"/>
      <c r="G639" s="1197"/>
      <c r="H639" s="1164"/>
      <c r="I639" s="1306"/>
      <c r="J639" s="275"/>
      <c r="K639" s="130">
        <f>K630</f>
        <v>721029</v>
      </c>
      <c r="L639" s="275"/>
      <c r="M639" s="130">
        <f>M630</f>
        <v>261216</v>
      </c>
      <c r="N639" s="1170"/>
      <c r="O639" s="1170"/>
      <c r="P639" s="1173"/>
      <c r="Q639" s="1191"/>
      <c r="R639" s="1191"/>
      <c r="S639" s="1179"/>
      <c r="T639" s="1194"/>
    </row>
    <row r="640" spans="2:20" ht="30" hidden="1" customHeight="1">
      <c r="B640" s="1183"/>
      <c r="C640" s="1186"/>
      <c r="D640" s="1186"/>
      <c r="E640" s="1186"/>
      <c r="F640" s="1186"/>
      <c r="G640" s="1198"/>
      <c r="H640" s="1165"/>
      <c r="I640" s="1307"/>
      <c r="J640" s="275"/>
      <c r="K640" s="130">
        <f>K631</f>
        <v>721033</v>
      </c>
      <c r="L640" s="275"/>
      <c r="M640" s="130"/>
      <c r="N640" s="1171"/>
      <c r="O640" s="1171"/>
      <c r="P640" s="1174"/>
      <c r="Q640" s="1192"/>
      <c r="R640" s="1192"/>
      <c r="S640" s="1180"/>
      <c r="T640" s="1194"/>
    </row>
    <row r="641" spans="2:20" ht="30" hidden="1" customHeight="1">
      <c r="B641" s="1181">
        <v>5</v>
      </c>
      <c r="C641" s="1157"/>
      <c r="D641" s="1157"/>
      <c r="E641" s="1157"/>
      <c r="F641" s="1157"/>
      <c r="G641" s="1160"/>
      <c r="H641" s="1163"/>
      <c r="I641" s="1166"/>
      <c r="J641" s="275"/>
      <c r="K641" s="130">
        <f>K629</f>
        <v>721015</v>
      </c>
      <c r="L641" s="275"/>
      <c r="M641" s="130">
        <f>M629</f>
        <v>721214</v>
      </c>
      <c r="N641" s="1169"/>
      <c r="O641" s="1169"/>
      <c r="P641" s="1187"/>
      <c r="Q641" s="1175"/>
      <c r="R641" s="1175"/>
      <c r="S641" s="1178">
        <f>IF(COUNTIF(J641:M643,"CUMPLE")&gt;=1,(G641*I641),0)* (IF(N641="PRESENTÓ CERTIFICADO",1,0))* (IF(O641="ACORDE A ITEM 5.2.1 (T.R.)",1,0) )* ( IF(OR(Q641="SIN OBSERVACIÓN", Q641="REQUERIMIENTOS SUBSANADOS"),1,0)) *(IF(OR(R641="NINGUNO", R641="CUMPLEN CON LO SOLICITADO"),1,0))</f>
        <v>0</v>
      </c>
      <c r="T641" s="1194"/>
    </row>
    <row r="642" spans="2:20" ht="30" hidden="1" customHeight="1">
      <c r="B642" s="1182"/>
      <c r="C642" s="1158"/>
      <c r="D642" s="1158"/>
      <c r="E642" s="1158"/>
      <c r="F642" s="1158"/>
      <c r="G642" s="1161"/>
      <c r="H642" s="1164"/>
      <c r="I642" s="1167"/>
      <c r="J642" s="275"/>
      <c r="K642" s="130">
        <f>K630</f>
        <v>721029</v>
      </c>
      <c r="L642" s="275"/>
      <c r="M642" s="130">
        <f>M630</f>
        <v>261216</v>
      </c>
      <c r="N642" s="1170"/>
      <c r="O642" s="1170"/>
      <c r="P642" s="1188"/>
      <c r="Q642" s="1176"/>
      <c r="R642" s="1176"/>
      <c r="S642" s="1179"/>
      <c r="T642" s="1194"/>
    </row>
    <row r="643" spans="2:20" ht="30" hidden="1" customHeight="1">
      <c r="B643" s="1183"/>
      <c r="C643" s="1159"/>
      <c r="D643" s="1159"/>
      <c r="E643" s="1159"/>
      <c r="F643" s="1159"/>
      <c r="G643" s="1162"/>
      <c r="H643" s="1165"/>
      <c r="I643" s="1168"/>
      <c r="J643" s="275"/>
      <c r="K643" s="130">
        <f>K631</f>
        <v>721033</v>
      </c>
      <c r="L643" s="275"/>
      <c r="M643" s="130"/>
      <c r="N643" s="1171"/>
      <c r="O643" s="1171"/>
      <c r="P643" s="1189"/>
      <c r="Q643" s="1177"/>
      <c r="R643" s="1177"/>
      <c r="S643" s="1180"/>
      <c r="T643" s="1195"/>
    </row>
    <row r="644" spans="2:20" ht="30" hidden="1" customHeight="1">
      <c r="B644" s="1147" t="str">
        <f>IF(S645=" "," ",IF(S645&gt;=$H$6,"CUMPLE CON LA EXPERIENCIA REQUERIDA","NO CUMPLE CON LA EXPERIENCIA REQUERIDA"))</f>
        <v>NO CUMPLE CON LA EXPERIENCIA REQUERIDA</v>
      </c>
      <c r="C644" s="1148"/>
      <c r="D644" s="1148"/>
      <c r="E644" s="1148"/>
      <c r="F644" s="1148"/>
      <c r="G644" s="1148"/>
      <c r="H644" s="1148"/>
      <c r="I644" s="1148"/>
      <c r="J644" s="1148"/>
      <c r="K644" s="1148"/>
      <c r="L644" s="1148"/>
      <c r="M644" s="1148"/>
      <c r="N644" s="1148"/>
      <c r="O644" s="1149"/>
      <c r="P644" s="1153" t="s">
        <v>22</v>
      </c>
      <c r="Q644" s="1154"/>
      <c r="R644" s="373"/>
      <c r="S644" s="7">
        <f>IF(T629="SI",SUM(S629:S643),0)</f>
        <v>0</v>
      </c>
      <c r="T644" s="1155" t="str">
        <f>IF(S645=" "," ",IF(S645&gt;=$H$6,"CUMPLE","NO CUMPLE"))</f>
        <v>NO CUMPLE</v>
      </c>
    </row>
    <row r="645" spans="2:20" ht="30" hidden="1" customHeight="1">
      <c r="B645" s="1150"/>
      <c r="C645" s="1151"/>
      <c r="D645" s="1151"/>
      <c r="E645" s="1151"/>
      <c r="F645" s="1151"/>
      <c r="G645" s="1151"/>
      <c r="H645" s="1151"/>
      <c r="I645" s="1151"/>
      <c r="J645" s="1151"/>
      <c r="K645" s="1151"/>
      <c r="L645" s="1151"/>
      <c r="M645" s="1151"/>
      <c r="N645" s="1151"/>
      <c r="O645" s="1152"/>
      <c r="P645" s="1153" t="s">
        <v>24</v>
      </c>
      <c r="Q645" s="1154"/>
      <c r="R645" s="373"/>
      <c r="S645" s="75">
        <f>IFERROR((S644/$P$6)," ")</f>
        <v>0</v>
      </c>
      <c r="T645" s="1156"/>
    </row>
    <row r="646" spans="2:20" ht="30" hidden="1" customHeight="1"/>
    <row r="647" spans="2:20" ht="30" hidden="1" customHeight="1"/>
    <row r="648" spans="2:20" ht="30" hidden="1" customHeight="1">
      <c r="B648" s="96">
        <v>30</v>
      </c>
      <c r="C648" s="1201" t="s">
        <v>76</v>
      </c>
      <c r="D648" s="1202"/>
      <c r="E648" s="1203"/>
      <c r="F648" s="1204" t="str">
        <f>IFERROR(VLOOKUP(B648,LISTA_OFERENTES,2,FALSE)," ")</f>
        <v>O30</v>
      </c>
      <c r="G648" s="1205"/>
      <c r="H648" s="1205"/>
      <c r="I648" s="1205"/>
      <c r="J648" s="1205"/>
      <c r="K648" s="1205"/>
      <c r="L648" s="1205"/>
      <c r="M648" s="1205"/>
      <c r="N648" s="1205"/>
      <c r="O648" s="1206"/>
      <c r="P648" s="1207" t="s">
        <v>101</v>
      </c>
      <c r="Q648" s="1208"/>
      <c r="R648" s="1209"/>
      <c r="S648" s="2">
        <f>5-(INT(COUNTBLANK(C651:C665))-10)</f>
        <v>0</v>
      </c>
      <c r="T648" s="3"/>
    </row>
    <row r="649" spans="2:20" ht="30" hidden="1" customHeight="1">
      <c r="B649" s="1218" t="s">
        <v>45</v>
      </c>
      <c r="C649" s="1210" t="s">
        <v>15</v>
      </c>
      <c r="D649" s="1210" t="s">
        <v>16</v>
      </c>
      <c r="E649" s="1210" t="s">
        <v>17</v>
      </c>
      <c r="F649" s="1210" t="s">
        <v>18</v>
      </c>
      <c r="G649" s="1210" t="s">
        <v>19</v>
      </c>
      <c r="H649" s="1210" t="s">
        <v>20</v>
      </c>
      <c r="I649" s="1210" t="s">
        <v>21</v>
      </c>
      <c r="J649" s="1215" t="s">
        <v>52</v>
      </c>
      <c r="K649" s="1216"/>
      <c r="L649" s="1216"/>
      <c r="M649" s="1217"/>
      <c r="N649" s="1210" t="s">
        <v>77</v>
      </c>
      <c r="O649" s="1210" t="s">
        <v>78</v>
      </c>
      <c r="P649" s="5" t="s">
        <v>79</v>
      </c>
      <c r="Q649" s="5"/>
      <c r="R649" s="1210" t="s">
        <v>80</v>
      </c>
      <c r="S649" s="1210" t="s">
        <v>81</v>
      </c>
      <c r="T649" s="1210" t="str">
        <f>T341</f>
        <v>CUMPLE CON LOS CÓDIGOS DE CLASIFICACIÓN DE LA UNSPCS</v>
      </c>
    </row>
    <row r="650" spans="2:20" ht="56.25" hidden="1" customHeight="1">
      <c r="B650" s="1219"/>
      <c r="C650" s="1211"/>
      <c r="D650" s="1211"/>
      <c r="E650" s="1211"/>
      <c r="F650" s="1211"/>
      <c r="G650" s="1211"/>
      <c r="H650" s="1211"/>
      <c r="I650" s="1211"/>
      <c r="J650" s="1212" t="s">
        <v>83</v>
      </c>
      <c r="K650" s="1213"/>
      <c r="L650" s="1213"/>
      <c r="M650" s="1214"/>
      <c r="N650" s="1211"/>
      <c r="O650" s="1211"/>
      <c r="P650" s="4" t="s">
        <v>13</v>
      </c>
      <c r="Q650" s="4" t="s">
        <v>82</v>
      </c>
      <c r="R650" s="1211"/>
      <c r="S650" s="1211"/>
      <c r="T650" s="1211"/>
    </row>
    <row r="651" spans="2:20" ht="30" hidden="1" customHeight="1">
      <c r="B651" s="1181">
        <v>1</v>
      </c>
      <c r="C651" s="1157"/>
      <c r="D651" s="1157"/>
      <c r="E651" s="1157"/>
      <c r="F651" s="1157"/>
      <c r="G651" s="1160"/>
      <c r="H651" s="1163"/>
      <c r="I651" s="1166"/>
      <c r="J651" s="275"/>
      <c r="K651" s="130">
        <v>721015</v>
      </c>
      <c r="L651" s="275"/>
      <c r="M651" s="130">
        <v>721214</v>
      </c>
      <c r="N651" s="1169"/>
      <c r="O651" s="1169"/>
      <c r="P651" s="1187"/>
      <c r="Q651" s="1175"/>
      <c r="R651" s="1175"/>
      <c r="S651" s="1178">
        <f>IF(COUNTIF(J651:M653,"CUMPLE")&gt;=1,(G651*I651),0)* (IF(N651="PRESENTÓ CERTIFICADO",1,0))* (IF(O651="ACORDE A ITEM 5.2.1 (T.R.)",1,0) )* ( IF(OR(Q651="SIN OBSERVACIÓN", Q651="REQUERIMIENTOS SUBSANADOS"),1,0)) *(IF(OR(R651="NINGUNO", R651="CUMPLEN CON LO SOLICITADO"),1,0))</f>
        <v>0</v>
      </c>
      <c r="T651" s="1193"/>
    </row>
    <row r="652" spans="2:20" ht="30" hidden="1" customHeight="1">
      <c r="B652" s="1182"/>
      <c r="C652" s="1158"/>
      <c r="D652" s="1158"/>
      <c r="E652" s="1158"/>
      <c r="F652" s="1158"/>
      <c r="G652" s="1161"/>
      <c r="H652" s="1164"/>
      <c r="I652" s="1167"/>
      <c r="J652" s="275"/>
      <c r="K652" s="130">
        <v>721029</v>
      </c>
      <c r="L652" s="275"/>
      <c r="M652" s="130">
        <v>261216</v>
      </c>
      <c r="N652" s="1170"/>
      <c r="O652" s="1170"/>
      <c r="P652" s="1188"/>
      <c r="Q652" s="1176"/>
      <c r="R652" s="1176"/>
      <c r="S652" s="1179"/>
      <c r="T652" s="1194"/>
    </row>
    <row r="653" spans="2:20" ht="30" hidden="1" customHeight="1">
      <c r="B653" s="1183"/>
      <c r="C653" s="1159"/>
      <c r="D653" s="1159"/>
      <c r="E653" s="1159"/>
      <c r="F653" s="1159"/>
      <c r="G653" s="1162"/>
      <c r="H653" s="1165"/>
      <c r="I653" s="1168"/>
      <c r="J653" s="275"/>
      <c r="K653" s="130">
        <v>721033</v>
      </c>
      <c r="L653" s="275"/>
      <c r="M653" s="130"/>
      <c r="N653" s="1171"/>
      <c r="O653" s="1171"/>
      <c r="P653" s="1189"/>
      <c r="Q653" s="1177"/>
      <c r="R653" s="1177"/>
      <c r="S653" s="1180"/>
      <c r="T653" s="1194"/>
    </row>
    <row r="654" spans="2:20" ht="30" hidden="1" customHeight="1">
      <c r="B654" s="1181">
        <v>2</v>
      </c>
      <c r="C654" s="1184"/>
      <c r="D654" s="1184"/>
      <c r="E654" s="1184"/>
      <c r="F654" s="1184"/>
      <c r="G654" s="1196"/>
      <c r="H654" s="1163"/>
      <c r="I654" s="1305"/>
      <c r="J654" s="275"/>
      <c r="K654" s="130">
        <f>K651</f>
        <v>721015</v>
      </c>
      <c r="L654" s="275"/>
      <c r="M654" s="130">
        <f>M651</f>
        <v>721214</v>
      </c>
      <c r="N654" s="1169"/>
      <c r="O654" s="1169"/>
      <c r="P654" s="1172"/>
      <c r="Q654" s="1190"/>
      <c r="R654" s="1190"/>
      <c r="S654" s="1178">
        <f>IF(COUNTIF(J654:M656,"CUMPLE")&gt;=1,(G654*I654),0)* (IF(N654="PRESENTÓ CERTIFICADO",1,0))* (IF(O654="ACORDE A ITEM 5.2.1 (T.R.)",1,0) )* ( IF(OR(Q654="SIN OBSERVACIÓN", Q654="REQUERIMIENTOS SUBSANADOS"),1,0)) *(IF(OR(R654="NINGUNO", R654="CUMPLEN CON LO SOLICITADO"),1,0))</f>
        <v>0</v>
      </c>
      <c r="T654" s="1194"/>
    </row>
    <row r="655" spans="2:20" ht="30" hidden="1" customHeight="1">
      <c r="B655" s="1182"/>
      <c r="C655" s="1185"/>
      <c r="D655" s="1185"/>
      <c r="E655" s="1185"/>
      <c r="F655" s="1185"/>
      <c r="G655" s="1197"/>
      <c r="H655" s="1164"/>
      <c r="I655" s="1306"/>
      <c r="J655" s="275"/>
      <c r="K655" s="130">
        <f>K652</f>
        <v>721029</v>
      </c>
      <c r="L655" s="275"/>
      <c r="M655" s="130">
        <f>M652</f>
        <v>261216</v>
      </c>
      <c r="N655" s="1170"/>
      <c r="O655" s="1170"/>
      <c r="P655" s="1173"/>
      <c r="Q655" s="1191"/>
      <c r="R655" s="1191"/>
      <c r="S655" s="1179"/>
      <c r="T655" s="1194"/>
    </row>
    <row r="656" spans="2:20" ht="30" hidden="1" customHeight="1">
      <c r="B656" s="1183"/>
      <c r="C656" s="1186"/>
      <c r="D656" s="1186"/>
      <c r="E656" s="1186"/>
      <c r="F656" s="1186"/>
      <c r="G656" s="1198"/>
      <c r="H656" s="1165"/>
      <c r="I656" s="1307"/>
      <c r="J656" s="275"/>
      <c r="K656" s="130">
        <f>K653</f>
        <v>721033</v>
      </c>
      <c r="L656" s="275"/>
      <c r="M656" s="130"/>
      <c r="N656" s="1171"/>
      <c r="O656" s="1171"/>
      <c r="P656" s="1174"/>
      <c r="Q656" s="1192"/>
      <c r="R656" s="1192"/>
      <c r="S656" s="1180"/>
      <c r="T656" s="1194"/>
    </row>
    <row r="657" spans="2:20" ht="30" hidden="1" customHeight="1">
      <c r="B657" s="1181">
        <v>3</v>
      </c>
      <c r="C657" s="1157"/>
      <c r="D657" s="1157"/>
      <c r="E657" s="1157"/>
      <c r="F657" s="1157"/>
      <c r="G657" s="1160"/>
      <c r="H657" s="1163"/>
      <c r="I657" s="1166"/>
      <c r="J657" s="275"/>
      <c r="K657" s="130">
        <f>K651</f>
        <v>721015</v>
      </c>
      <c r="L657" s="275"/>
      <c r="M657" s="130">
        <f>M651</f>
        <v>721214</v>
      </c>
      <c r="N657" s="1169"/>
      <c r="O657" s="1169"/>
      <c r="P657" s="1187"/>
      <c r="Q657" s="1175"/>
      <c r="R657" s="1175"/>
      <c r="S657" s="1178">
        <f>IF(COUNTIF(J657:M659,"CUMPLE")&gt;=1,(G657*I657),0)* (IF(N657="PRESENTÓ CERTIFICADO",1,0))* (IF(O657="ACORDE A ITEM 5.2.1 (T.R.)",1,0) )* ( IF(OR(Q657="SIN OBSERVACIÓN", Q657="REQUERIMIENTOS SUBSANADOS"),1,0)) *(IF(OR(R657="NINGUNO", R657="CUMPLEN CON LO SOLICITADO"),1,0))</f>
        <v>0</v>
      </c>
      <c r="T657" s="1194"/>
    </row>
    <row r="658" spans="2:20" ht="30" hidden="1" customHeight="1">
      <c r="B658" s="1182"/>
      <c r="C658" s="1158"/>
      <c r="D658" s="1158"/>
      <c r="E658" s="1158"/>
      <c r="F658" s="1158"/>
      <c r="G658" s="1161"/>
      <c r="H658" s="1164"/>
      <c r="I658" s="1167"/>
      <c r="J658" s="275"/>
      <c r="K658" s="130">
        <f>K652</f>
        <v>721029</v>
      </c>
      <c r="L658" s="275"/>
      <c r="M658" s="130">
        <f>M652</f>
        <v>261216</v>
      </c>
      <c r="N658" s="1170"/>
      <c r="O658" s="1170"/>
      <c r="P658" s="1188"/>
      <c r="Q658" s="1176"/>
      <c r="R658" s="1176"/>
      <c r="S658" s="1179"/>
      <c r="T658" s="1194"/>
    </row>
    <row r="659" spans="2:20" ht="30" hidden="1" customHeight="1">
      <c r="B659" s="1183"/>
      <c r="C659" s="1159"/>
      <c r="D659" s="1159"/>
      <c r="E659" s="1159"/>
      <c r="F659" s="1159"/>
      <c r="G659" s="1162"/>
      <c r="H659" s="1165"/>
      <c r="I659" s="1168"/>
      <c r="J659" s="275"/>
      <c r="K659" s="130">
        <f>K653</f>
        <v>721033</v>
      </c>
      <c r="L659" s="275"/>
      <c r="M659" s="130"/>
      <c r="N659" s="1171"/>
      <c r="O659" s="1171"/>
      <c r="P659" s="1189"/>
      <c r="Q659" s="1177"/>
      <c r="R659" s="1177"/>
      <c r="S659" s="1180"/>
      <c r="T659" s="1194"/>
    </row>
    <row r="660" spans="2:20" ht="30" hidden="1" customHeight="1">
      <c r="B660" s="1181">
        <v>4</v>
      </c>
      <c r="C660" s="1184"/>
      <c r="D660" s="1184"/>
      <c r="E660" s="1184"/>
      <c r="F660" s="1184"/>
      <c r="G660" s="1196"/>
      <c r="H660" s="1163"/>
      <c r="I660" s="1305"/>
      <c r="J660" s="275"/>
      <c r="K660" s="130">
        <f>K651</f>
        <v>721015</v>
      </c>
      <c r="L660" s="275"/>
      <c r="M660" s="130">
        <f>M651</f>
        <v>721214</v>
      </c>
      <c r="N660" s="1169"/>
      <c r="O660" s="1169"/>
      <c r="P660" s="1172"/>
      <c r="Q660" s="1190"/>
      <c r="R660" s="1190"/>
      <c r="S660" s="1178">
        <f>IF(COUNTIF(J660:M662,"CUMPLE")&gt;=1,(G660*I660),0)* (IF(N660="PRESENTÓ CERTIFICADO",1,0))* (IF(O660="ACORDE A ITEM 5.2.1 (T.R.)",1,0) )* ( IF(OR(Q660="SIN OBSERVACIÓN", Q660="REQUERIMIENTOS SUBSANADOS"),1,0)) *(IF(OR(R660="NINGUNO", R660="CUMPLEN CON LO SOLICITADO"),1,0))</f>
        <v>0</v>
      </c>
      <c r="T660" s="1194"/>
    </row>
    <row r="661" spans="2:20" ht="30" hidden="1" customHeight="1">
      <c r="B661" s="1182"/>
      <c r="C661" s="1185"/>
      <c r="D661" s="1185"/>
      <c r="E661" s="1185"/>
      <c r="F661" s="1185"/>
      <c r="G661" s="1197"/>
      <c r="H661" s="1164"/>
      <c r="I661" s="1306"/>
      <c r="J661" s="275"/>
      <c r="K661" s="130">
        <f>K652</f>
        <v>721029</v>
      </c>
      <c r="L661" s="275"/>
      <c r="M661" s="130">
        <f>M652</f>
        <v>261216</v>
      </c>
      <c r="N661" s="1170"/>
      <c r="O661" s="1170"/>
      <c r="P661" s="1173"/>
      <c r="Q661" s="1191"/>
      <c r="R661" s="1191"/>
      <c r="S661" s="1179"/>
      <c r="T661" s="1194"/>
    </row>
    <row r="662" spans="2:20" ht="30" hidden="1" customHeight="1">
      <c r="B662" s="1183"/>
      <c r="C662" s="1186"/>
      <c r="D662" s="1186"/>
      <c r="E662" s="1186"/>
      <c r="F662" s="1186"/>
      <c r="G662" s="1198"/>
      <c r="H662" s="1165"/>
      <c r="I662" s="1307"/>
      <c r="J662" s="275"/>
      <c r="K662" s="130">
        <f>K653</f>
        <v>721033</v>
      </c>
      <c r="L662" s="275"/>
      <c r="M662" s="130"/>
      <c r="N662" s="1171"/>
      <c r="O662" s="1171"/>
      <c r="P662" s="1174"/>
      <c r="Q662" s="1192"/>
      <c r="R662" s="1192"/>
      <c r="S662" s="1180"/>
      <c r="T662" s="1194"/>
    </row>
    <row r="663" spans="2:20" ht="30" hidden="1" customHeight="1">
      <c r="B663" s="1181">
        <v>5</v>
      </c>
      <c r="C663" s="1157"/>
      <c r="D663" s="1157"/>
      <c r="E663" s="1157"/>
      <c r="F663" s="1157"/>
      <c r="G663" s="1160"/>
      <c r="H663" s="1163"/>
      <c r="I663" s="1166"/>
      <c r="J663" s="275"/>
      <c r="K663" s="130">
        <f>K651</f>
        <v>721015</v>
      </c>
      <c r="L663" s="275"/>
      <c r="M663" s="130">
        <f>M651</f>
        <v>721214</v>
      </c>
      <c r="N663" s="1169"/>
      <c r="O663" s="1169"/>
      <c r="P663" s="1187"/>
      <c r="Q663" s="1175"/>
      <c r="R663" s="1175"/>
      <c r="S663" s="1178">
        <f>IF(COUNTIF(J663:M665,"CUMPLE")&gt;=1,(G663*I663),0)* (IF(N663="PRESENTÓ CERTIFICADO",1,0))* (IF(O663="ACORDE A ITEM 5.2.1 (T.R.)",1,0) )* ( IF(OR(Q663="SIN OBSERVACIÓN", Q663="REQUERIMIENTOS SUBSANADOS"),1,0)) *(IF(OR(R663="NINGUNO", R663="CUMPLEN CON LO SOLICITADO"),1,0))</f>
        <v>0</v>
      </c>
      <c r="T663" s="1194"/>
    </row>
    <row r="664" spans="2:20" ht="30" hidden="1" customHeight="1">
      <c r="B664" s="1182"/>
      <c r="C664" s="1158"/>
      <c r="D664" s="1158"/>
      <c r="E664" s="1158"/>
      <c r="F664" s="1158"/>
      <c r="G664" s="1161"/>
      <c r="H664" s="1164"/>
      <c r="I664" s="1167"/>
      <c r="J664" s="275"/>
      <c r="K664" s="130">
        <f>K652</f>
        <v>721029</v>
      </c>
      <c r="L664" s="275"/>
      <c r="M664" s="130">
        <f>M652</f>
        <v>261216</v>
      </c>
      <c r="N664" s="1170"/>
      <c r="O664" s="1170"/>
      <c r="P664" s="1188"/>
      <c r="Q664" s="1176"/>
      <c r="R664" s="1176"/>
      <c r="S664" s="1179"/>
      <c r="T664" s="1194"/>
    </row>
    <row r="665" spans="2:20" ht="30" hidden="1" customHeight="1">
      <c r="B665" s="1183"/>
      <c r="C665" s="1159"/>
      <c r="D665" s="1159"/>
      <c r="E665" s="1159"/>
      <c r="F665" s="1159"/>
      <c r="G665" s="1162"/>
      <c r="H665" s="1165"/>
      <c r="I665" s="1168"/>
      <c r="J665" s="275"/>
      <c r="K665" s="130">
        <f>K653</f>
        <v>721033</v>
      </c>
      <c r="L665" s="275"/>
      <c r="M665" s="130"/>
      <c r="N665" s="1171"/>
      <c r="O665" s="1171"/>
      <c r="P665" s="1189"/>
      <c r="Q665" s="1177"/>
      <c r="R665" s="1177"/>
      <c r="S665" s="1180"/>
      <c r="T665" s="1195"/>
    </row>
    <row r="666" spans="2:20" ht="30" hidden="1" customHeight="1">
      <c r="B666" s="1147" t="str">
        <f>IF(S667=" "," ",IF(S667&gt;=$H$6,"CUMPLE CON LA EXPERIENCIA REQUERIDA","NO CUMPLE CON LA EXPERIENCIA REQUERIDA"))</f>
        <v>NO CUMPLE CON LA EXPERIENCIA REQUERIDA</v>
      </c>
      <c r="C666" s="1148"/>
      <c r="D666" s="1148"/>
      <c r="E666" s="1148"/>
      <c r="F666" s="1148"/>
      <c r="G666" s="1148"/>
      <c r="H666" s="1148"/>
      <c r="I666" s="1148"/>
      <c r="J666" s="1148"/>
      <c r="K666" s="1148"/>
      <c r="L666" s="1148"/>
      <c r="M666" s="1148"/>
      <c r="N666" s="1148"/>
      <c r="O666" s="1149"/>
      <c r="P666" s="1153" t="s">
        <v>22</v>
      </c>
      <c r="Q666" s="1154"/>
      <c r="R666" s="373"/>
      <c r="S666" s="7">
        <f>IF(T651="SI",SUM(S651:S665),0)</f>
        <v>0</v>
      </c>
      <c r="T666" s="1155" t="str">
        <f>IF(S667=" "," ",IF(S667&gt;=$H$6,"CUMPLE","NO CUMPLE"))</f>
        <v>NO CUMPLE</v>
      </c>
    </row>
    <row r="667" spans="2:20" ht="30" hidden="1" customHeight="1">
      <c r="B667" s="1150"/>
      <c r="C667" s="1151"/>
      <c r="D667" s="1151"/>
      <c r="E667" s="1151"/>
      <c r="F667" s="1151"/>
      <c r="G667" s="1151"/>
      <c r="H667" s="1151"/>
      <c r="I667" s="1151"/>
      <c r="J667" s="1151"/>
      <c r="K667" s="1151"/>
      <c r="L667" s="1151"/>
      <c r="M667" s="1151"/>
      <c r="N667" s="1151"/>
      <c r="O667" s="1152"/>
      <c r="P667" s="1153" t="s">
        <v>24</v>
      </c>
      <c r="Q667" s="1154"/>
      <c r="R667" s="373"/>
      <c r="S667" s="75">
        <f>IFERROR((S666/$P$6)," ")</f>
        <v>0</v>
      </c>
      <c r="T667" s="1156"/>
    </row>
  </sheetData>
  <sheetProtection algorithmName="SHA-512" hashValue="3XvsujghBHjvAzDYTuUX5146fOmVCvdXt3+B+Zt2njwLrzSXoLgnwcW0/iG+gbT9DI5xliZo02lVuUJ/YYA/hA==" saltValue="k3zrO6I4efXlysptakt1Qw==" spinCount="100000" sheet="1" objects="1" scenarios="1"/>
  <mergeCells count="2800">
    <mergeCell ref="E261:E263"/>
    <mergeCell ref="B663:B665"/>
    <mergeCell ref="C663:C665"/>
    <mergeCell ref="D663:D665"/>
    <mergeCell ref="E663:E665"/>
    <mergeCell ref="F663:F665"/>
    <mergeCell ref="G663:G665"/>
    <mergeCell ref="H663:H665"/>
    <mergeCell ref="I663:I665"/>
    <mergeCell ref="N663:N665"/>
    <mergeCell ref="O663:O665"/>
    <mergeCell ref="P663:P665"/>
    <mergeCell ref="Q663:Q665"/>
    <mergeCell ref="R663:R665"/>
    <mergeCell ref="S663:S665"/>
    <mergeCell ref="B666:O667"/>
    <mergeCell ref="P666:Q666"/>
    <mergeCell ref="B651:B653"/>
    <mergeCell ref="C651:C653"/>
    <mergeCell ref="D651:D653"/>
    <mergeCell ref="E651:E653"/>
    <mergeCell ref="F651:F653"/>
    <mergeCell ref="G651:G653"/>
    <mergeCell ref="H651:H653"/>
    <mergeCell ref="I651:I653"/>
    <mergeCell ref="N651:N653"/>
    <mergeCell ref="O651:O653"/>
    <mergeCell ref="P651:P653"/>
    <mergeCell ref="Q651:Q653"/>
    <mergeCell ref="R651:R653"/>
    <mergeCell ref="S651:S653"/>
    <mergeCell ref="F654:F656"/>
    <mergeCell ref="T666:T667"/>
    <mergeCell ref="P667:Q667"/>
    <mergeCell ref="E657:E659"/>
    <mergeCell ref="F657:F659"/>
    <mergeCell ref="G657:G659"/>
    <mergeCell ref="H657:H659"/>
    <mergeCell ref="I657:I659"/>
    <mergeCell ref="N657:N659"/>
    <mergeCell ref="O657:O659"/>
    <mergeCell ref="P657:P659"/>
    <mergeCell ref="Q657:Q659"/>
    <mergeCell ref="R657:R659"/>
    <mergeCell ref="S657:S659"/>
    <mergeCell ref="B660:B662"/>
    <mergeCell ref="C660:C662"/>
    <mergeCell ref="D660:D662"/>
    <mergeCell ref="E660:E662"/>
    <mergeCell ref="F660:F662"/>
    <mergeCell ref="G660:G662"/>
    <mergeCell ref="H660:H662"/>
    <mergeCell ref="I660:I662"/>
    <mergeCell ref="N660:N662"/>
    <mergeCell ref="O660:O662"/>
    <mergeCell ref="P660:P662"/>
    <mergeCell ref="Q660:Q662"/>
    <mergeCell ref="R660:R662"/>
    <mergeCell ref="S660:S662"/>
    <mergeCell ref="T651:T665"/>
    <mergeCell ref="B654:B656"/>
    <mergeCell ref="C654:C656"/>
    <mergeCell ref="D654:D656"/>
    <mergeCell ref="E654:E656"/>
    <mergeCell ref="G654:G656"/>
    <mergeCell ref="H654:H656"/>
    <mergeCell ref="I654:I656"/>
    <mergeCell ref="N654:N656"/>
    <mergeCell ref="O654:O656"/>
    <mergeCell ref="P654:P656"/>
    <mergeCell ref="Q654:Q656"/>
    <mergeCell ref="R654:R656"/>
    <mergeCell ref="S654:S656"/>
    <mergeCell ref="B657:B659"/>
    <mergeCell ref="C657:C659"/>
    <mergeCell ref="D657:D659"/>
    <mergeCell ref="C648:E648"/>
    <mergeCell ref="F648:O648"/>
    <mergeCell ref="P648:R648"/>
    <mergeCell ref="B649:B650"/>
    <mergeCell ref="C649:C650"/>
    <mergeCell ref="D649:D650"/>
    <mergeCell ref="E649:E650"/>
    <mergeCell ref="F649:F650"/>
    <mergeCell ref="G649:G650"/>
    <mergeCell ref="H649:H650"/>
    <mergeCell ref="I649:I650"/>
    <mergeCell ref="J649:M649"/>
    <mergeCell ref="N649:N650"/>
    <mergeCell ref="O649:O650"/>
    <mergeCell ref="R649:R650"/>
    <mergeCell ref="S649:S650"/>
    <mergeCell ref="T649:T650"/>
    <mergeCell ref="J650:M650"/>
    <mergeCell ref="B641:B643"/>
    <mergeCell ref="C641:C643"/>
    <mergeCell ref="D641:D643"/>
    <mergeCell ref="E641:E643"/>
    <mergeCell ref="F641:F643"/>
    <mergeCell ref="G641:G643"/>
    <mergeCell ref="H641:H643"/>
    <mergeCell ref="I641:I643"/>
    <mergeCell ref="N641:N643"/>
    <mergeCell ref="O641:O643"/>
    <mergeCell ref="P641:P643"/>
    <mergeCell ref="Q641:Q643"/>
    <mergeCell ref="R641:R643"/>
    <mergeCell ref="S641:S643"/>
    <mergeCell ref="B644:O645"/>
    <mergeCell ref="P644:Q644"/>
    <mergeCell ref="T644:T645"/>
    <mergeCell ref="P645:Q645"/>
    <mergeCell ref="E635:E637"/>
    <mergeCell ref="F635:F637"/>
    <mergeCell ref="G635:G637"/>
    <mergeCell ref="H635:H637"/>
    <mergeCell ref="I635:I637"/>
    <mergeCell ref="N635:N637"/>
    <mergeCell ref="O635:O637"/>
    <mergeCell ref="P635:P637"/>
    <mergeCell ref="Q635:Q637"/>
    <mergeCell ref="R635:R637"/>
    <mergeCell ref="S635:S637"/>
    <mergeCell ref="B638:B640"/>
    <mergeCell ref="C638:C640"/>
    <mergeCell ref="D638:D640"/>
    <mergeCell ref="E638:E640"/>
    <mergeCell ref="F638:F640"/>
    <mergeCell ref="G638:G640"/>
    <mergeCell ref="H638:H640"/>
    <mergeCell ref="I638:I640"/>
    <mergeCell ref="N638:N640"/>
    <mergeCell ref="O638:O640"/>
    <mergeCell ref="P638:P640"/>
    <mergeCell ref="Q638:Q640"/>
    <mergeCell ref="R638:R640"/>
    <mergeCell ref="S638:S640"/>
    <mergeCell ref="B629:B631"/>
    <mergeCell ref="C629:C631"/>
    <mergeCell ref="D629:D631"/>
    <mergeCell ref="E629:E631"/>
    <mergeCell ref="F629:F631"/>
    <mergeCell ref="G629:G631"/>
    <mergeCell ref="H629:H631"/>
    <mergeCell ref="I629:I631"/>
    <mergeCell ref="N629:N631"/>
    <mergeCell ref="O629:O631"/>
    <mergeCell ref="P629:P631"/>
    <mergeCell ref="Q629:Q631"/>
    <mergeCell ref="R629:R631"/>
    <mergeCell ref="S629:S631"/>
    <mergeCell ref="T629:T643"/>
    <mergeCell ref="B632:B634"/>
    <mergeCell ref="C632:C634"/>
    <mergeCell ref="D632:D634"/>
    <mergeCell ref="E632:E634"/>
    <mergeCell ref="F632:F634"/>
    <mergeCell ref="G632:G634"/>
    <mergeCell ref="H632:H634"/>
    <mergeCell ref="I632:I634"/>
    <mergeCell ref="N632:N634"/>
    <mergeCell ref="O632:O634"/>
    <mergeCell ref="P632:P634"/>
    <mergeCell ref="Q632:Q634"/>
    <mergeCell ref="R632:R634"/>
    <mergeCell ref="S632:S634"/>
    <mergeCell ref="B635:B637"/>
    <mergeCell ref="C635:C637"/>
    <mergeCell ref="D635:D637"/>
    <mergeCell ref="C626:E626"/>
    <mergeCell ref="F626:O626"/>
    <mergeCell ref="P626:R626"/>
    <mergeCell ref="B627:B628"/>
    <mergeCell ref="C627:C628"/>
    <mergeCell ref="D627:D628"/>
    <mergeCell ref="E627:E628"/>
    <mergeCell ref="F627:F628"/>
    <mergeCell ref="G627:G628"/>
    <mergeCell ref="H627:H628"/>
    <mergeCell ref="I627:I628"/>
    <mergeCell ref="J627:M627"/>
    <mergeCell ref="N627:N628"/>
    <mergeCell ref="O627:O628"/>
    <mergeCell ref="R627:R628"/>
    <mergeCell ref="S627:S628"/>
    <mergeCell ref="T627:T628"/>
    <mergeCell ref="J628:M628"/>
    <mergeCell ref="B619:B621"/>
    <mergeCell ref="C619:C621"/>
    <mergeCell ref="D619:D621"/>
    <mergeCell ref="E619:E621"/>
    <mergeCell ref="F619:F621"/>
    <mergeCell ref="G619:G621"/>
    <mergeCell ref="H619:H621"/>
    <mergeCell ref="I619:I621"/>
    <mergeCell ref="N619:N621"/>
    <mergeCell ref="O619:O621"/>
    <mergeCell ref="P619:P621"/>
    <mergeCell ref="Q619:Q621"/>
    <mergeCell ref="R619:R621"/>
    <mergeCell ref="S619:S621"/>
    <mergeCell ref="B622:O623"/>
    <mergeCell ref="P622:Q622"/>
    <mergeCell ref="T622:T623"/>
    <mergeCell ref="P623:Q623"/>
    <mergeCell ref="E613:E615"/>
    <mergeCell ref="F613:F615"/>
    <mergeCell ref="G613:G615"/>
    <mergeCell ref="H613:H615"/>
    <mergeCell ref="I613:I615"/>
    <mergeCell ref="N613:N615"/>
    <mergeCell ref="O613:O615"/>
    <mergeCell ref="P613:P615"/>
    <mergeCell ref="Q613:Q615"/>
    <mergeCell ref="R613:R615"/>
    <mergeCell ref="S613:S615"/>
    <mergeCell ref="B616:B618"/>
    <mergeCell ref="C616:C618"/>
    <mergeCell ref="D616:D618"/>
    <mergeCell ref="E616:E618"/>
    <mergeCell ref="F616:F618"/>
    <mergeCell ref="G616:G618"/>
    <mergeCell ref="H616:H618"/>
    <mergeCell ref="I616:I618"/>
    <mergeCell ref="N616:N618"/>
    <mergeCell ref="O616:O618"/>
    <mergeCell ref="P616:P618"/>
    <mergeCell ref="Q616:Q618"/>
    <mergeCell ref="R616:R618"/>
    <mergeCell ref="S616:S618"/>
    <mergeCell ref="B607:B609"/>
    <mergeCell ref="C607:C609"/>
    <mergeCell ref="D607:D609"/>
    <mergeCell ref="E607:E609"/>
    <mergeCell ref="F607:F609"/>
    <mergeCell ref="G607:G609"/>
    <mergeCell ref="H607:H609"/>
    <mergeCell ref="I607:I609"/>
    <mergeCell ref="N607:N609"/>
    <mergeCell ref="O607:O609"/>
    <mergeCell ref="P607:P609"/>
    <mergeCell ref="Q607:Q609"/>
    <mergeCell ref="R607:R609"/>
    <mergeCell ref="S607:S609"/>
    <mergeCell ref="T607:T621"/>
    <mergeCell ref="B610:B612"/>
    <mergeCell ref="C610:C612"/>
    <mergeCell ref="D610:D612"/>
    <mergeCell ref="E610:E612"/>
    <mergeCell ref="F610:F612"/>
    <mergeCell ref="G610:G612"/>
    <mergeCell ref="H610:H612"/>
    <mergeCell ref="I610:I612"/>
    <mergeCell ref="N610:N612"/>
    <mergeCell ref="O610:O612"/>
    <mergeCell ref="P610:P612"/>
    <mergeCell ref="Q610:Q612"/>
    <mergeCell ref="R610:R612"/>
    <mergeCell ref="S610:S612"/>
    <mergeCell ref="B613:B615"/>
    <mergeCell ref="C613:C615"/>
    <mergeCell ref="D613:D615"/>
    <mergeCell ref="C604:E604"/>
    <mergeCell ref="F604:O604"/>
    <mergeCell ref="P604:R604"/>
    <mergeCell ref="B605:B606"/>
    <mergeCell ref="C605:C606"/>
    <mergeCell ref="D605:D606"/>
    <mergeCell ref="E605:E606"/>
    <mergeCell ref="F605:F606"/>
    <mergeCell ref="G605:G606"/>
    <mergeCell ref="H605:H606"/>
    <mergeCell ref="I605:I606"/>
    <mergeCell ref="J605:M605"/>
    <mergeCell ref="N605:N606"/>
    <mergeCell ref="O605:O606"/>
    <mergeCell ref="R605:R606"/>
    <mergeCell ref="S605:S606"/>
    <mergeCell ref="T605:T606"/>
    <mergeCell ref="J606:M606"/>
    <mergeCell ref="B597:B599"/>
    <mergeCell ref="C597:C599"/>
    <mergeCell ref="D597:D599"/>
    <mergeCell ref="E597:E599"/>
    <mergeCell ref="F597:F599"/>
    <mergeCell ref="G597:G599"/>
    <mergeCell ref="H597:H599"/>
    <mergeCell ref="I597:I599"/>
    <mergeCell ref="N597:N599"/>
    <mergeCell ref="O597:O599"/>
    <mergeCell ref="P597:P599"/>
    <mergeCell ref="Q597:Q599"/>
    <mergeCell ref="R597:R599"/>
    <mergeCell ref="S597:S599"/>
    <mergeCell ref="B600:O601"/>
    <mergeCell ref="P600:Q600"/>
    <mergeCell ref="T600:T601"/>
    <mergeCell ref="P601:Q601"/>
    <mergeCell ref="E591:E593"/>
    <mergeCell ref="F591:F593"/>
    <mergeCell ref="G591:G593"/>
    <mergeCell ref="H591:H593"/>
    <mergeCell ref="I591:I593"/>
    <mergeCell ref="N591:N593"/>
    <mergeCell ref="O591:O593"/>
    <mergeCell ref="P591:P593"/>
    <mergeCell ref="Q591:Q593"/>
    <mergeCell ref="R591:R593"/>
    <mergeCell ref="S591:S593"/>
    <mergeCell ref="B594:B596"/>
    <mergeCell ref="C594:C596"/>
    <mergeCell ref="D594:D596"/>
    <mergeCell ref="E594:E596"/>
    <mergeCell ref="F594:F596"/>
    <mergeCell ref="G594:G596"/>
    <mergeCell ref="H594:H596"/>
    <mergeCell ref="I594:I596"/>
    <mergeCell ref="N594:N596"/>
    <mergeCell ref="O594:O596"/>
    <mergeCell ref="P594:P596"/>
    <mergeCell ref="Q594:Q596"/>
    <mergeCell ref="R594:R596"/>
    <mergeCell ref="S594:S596"/>
    <mergeCell ref="B585:B587"/>
    <mergeCell ref="C585:C587"/>
    <mergeCell ref="D585:D587"/>
    <mergeCell ref="E585:E587"/>
    <mergeCell ref="F585:F587"/>
    <mergeCell ref="G585:G587"/>
    <mergeCell ref="H585:H587"/>
    <mergeCell ref="I585:I587"/>
    <mergeCell ref="N585:N587"/>
    <mergeCell ref="O585:O587"/>
    <mergeCell ref="P585:P587"/>
    <mergeCell ref="Q585:Q587"/>
    <mergeCell ref="R585:R587"/>
    <mergeCell ref="S585:S587"/>
    <mergeCell ref="T585:T599"/>
    <mergeCell ref="B588:B590"/>
    <mergeCell ref="C588:C590"/>
    <mergeCell ref="D588:D590"/>
    <mergeCell ref="E588:E590"/>
    <mergeCell ref="F588:F590"/>
    <mergeCell ref="G588:G590"/>
    <mergeCell ref="H588:H590"/>
    <mergeCell ref="I588:I590"/>
    <mergeCell ref="N588:N590"/>
    <mergeCell ref="O588:O590"/>
    <mergeCell ref="P588:P590"/>
    <mergeCell ref="Q588:Q590"/>
    <mergeCell ref="R588:R590"/>
    <mergeCell ref="S588:S590"/>
    <mergeCell ref="B591:B593"/>
    <mergeCell ref="C591:C593"/>
    <mergeCell ref="D591:D593"/>
    <mergeCell ref="C582:E582"/>
    <mergeCell ref="F582:O582"/>
    <mergeCell ref="P582:R582"/>
    <mergeCell ref="B583:B584"/>
    <mergeCell ref="C583:C584"/>
    <mergeCell ref="D583:D584"/>
    <mergeCell ref="E583:E584"/>
    <mergeCell ref="F583:F584"/>
    <mergeCell ref="G583:G584"/>
    <mergeCell ref="H583:H584"/>
    <mergeCell ref="I583:I584"/>
    <mergeCell ref="J583:M583"/>
    <mergeCell ref="N583:N584"/>
    <mergeCell ref="O583:O584"/>
    <mergeCell ref="R583:R584"/>
    <mergeCell ref="S583:S584"/>
    <mergeCell ref="T583:T584"/>
    <mergeCell ref="J584:M584"/>
    <mergeCell ref="B575:B577"/>
    <mergeCell ref="C575:C577"/>
    <mergeCell ref="D575:D577"/>
    <mergeCell ref="E575:E577"/>
    <mergeCell ref="F575:F577"/>
    <mergeCell ref="G575:G577"/>
    <mergeCell ref="H575:H577"/>
    <mergeCell ref="I575:I577"/>
    <mergeCell ref="N575:N577"/>
    <mergeCell ref="O575:O577"/>
    <mergeCell ref="P575:P577"/>
    <mergeCell ref="Q575:Q577"/>
    <mergeCell ref="R575:R577"/>
    <mergeCell ref="S575:S577"/>
    <mergeCell ref="B578:O579"/>
    <mergeCell ref="P578:Q578"/>
    <mergeCell ref="T578:T579"/>
    <mergeCell ref="P579:Q579"/>
    <mergeCell ref="E569:E571"/>
    <mergeCell ref="F569:F571"/>
    <mergeCell ref="G569:G571"/>
    <mergeCell ref="H569:H571"/>
    <mergeCell ref="I569:I571"/>
    <mergeCell ref="N569:N571"/>
    <mergeCell ref="O569:O571"/>
    <mergeCell ref="P569:P571"/>
    <mergeCell ref="Q569:Q571"/>
    <mergeCell ref="R569:R571"/>
    <mergeCell ref="S569:S571"/>
    <mergeCell ref="B572:B574"/>
    <mergeCell ref="C572:C574"/>
    <mergeCell ref="D572:D574"/>
    <mergeCell ref="E572:E574"/>
    <mergeCell ref="F572:F574"/>
    <mergeCell ref="G572:G574"/>
    <mergeCell ref="H572:H574"/>
    <mergeCell ref="I572:I574"/>
    <mergeCell ref="N572:N574"/>
    <mergeCell ref="O572:O574"/>
    <mergeCell ref="P572:P574"/>
    <mergeCell ref="Q572:Q574"/>
    <mergeCell ref="R572:R574"/>
    <mergeCell ref="S572:S574"/>
    <mergeCell ref="B563:B565"/>
    <mergeCell ref="C563:C565"/>
    <mergeCell ref="D563:D565"/>
    <mergeCell ref="E563:E565"/>
    <mergeCell ref="F563:F565"/>
    <mergeCell ref="G563:G565"/>
    <mergeCell ref="H563:H565"/>
    <mergeCell ref="I563:I565"/>
    <mergeCell ref="N563:N565"/>
    <mergeCell ref="O563:O565"/>
    <mergeCell ref="P563:P565"/>
    <mergeCell ref="Q563:Q565"/>
    <mergeCell ref="R563:R565"/>
    <mergeCell ref="S563:S565"/>
    <mergeCell ref="T563:T577"/>
    <mergeCell ref="B566:B568"/>
    <mergeCell ref="C566:C568"/>
    <mergeCell ref="D566:D568"/>
    <mergeCell ref="E566:E568"/>
    <mergeCell ref="F566:F568"/>
    <mergeCell ref="G566:G568"/>
    <mergeCell ref="H566:H568"/>
    <mergeCell ref="I566:I568"/>
    <mergeCell ref="N566:N568"/>
    <mergeCell ref="O566:O568"/>
    <mergeCell ref="P566:P568"/>
    <mergeCell ref="Q566:Q568"/>
    <mergeCell ref="R566:R568"/>
    <mergeCell ref="S566:S568"/>
    <mergeCell ref="B569:B571"/>
    <mergeCell ref="C569:C571"/>
    <mergeCell ref="D569:D571"/>
    <mergeCell ref="C560:E560"/>
    <mergeCell ref="F560:O560"/>
    <mergeCell ref="P560:R560"/>
    <mergeCell ref="B561:B562"/>
    <mergeCell ref="C561:C562"/>
    <mergeCell ref="D561:D562"/>
    <mergeCell ref="E561:E562"/>
    <mergeCell ref="F561:F562"/>
    <mergeCell ref="G561:G562"/>
    <mergeCell ref="H561:H562"/>
    <mergeCell ref="I561:I562"/>
    <mergeCell ref="J561:M561"/>
    <mergeCell ref="N561:N562"/>
    <mergeCell ref="O561:O562"/>
    <mergeCell ref="R561:R562"/>
    <mergeCell ref="S561:S562"/>
    <mergeCell ref="T561:T562"/>
    <mergeCell ref="J562:M562"/>
    <mergeCell ref="B553:B555"/>
    <mergeCell ref="C553:C555"/>
    <mergeCell ref="D553:D555"/>
    <mergeCell ref="E553:E555"/>
    <mergeCell ref="F553:F555"/>
    <mergeCell ref="G553:G555"/>
    <mergeCell ref="H553:H555"/>
    <mergeCell ref="I553:I555"/>
    <mergeCell ref="N553:N555"/>
    <mergeCell ref="O553:O555"/>
    <mergeCell ref="P553:P555"/>
    <mergeCell ref="Q553:Q555"/>
    <mergeCell ref="R553:R555"/>
    <mergeCell ref="S553:S555"/>
    <mergeCell ref="B556:O557"/>
    <mergeCell ref="P556:Q556"/>
    <mergeCell ref="T556:T557"/>
    <mergeCell ref="P557:Q557"/>
    <mergeCell ref="E547:E549"/>
    <mergeCell ref="F547:F549"/>
    <mergeCell ref="G547:G549"/>
    <mergeCell ref="H547:H549"/>
    <mergeCell ref="I547:I549"/>
    <mergeCell ref="N547:N549"/>
    <mergeCell ref="O547:O549"/>
    <mergeCell ref="P547:P549"/>
    <mergeCell ref="Q547:Q549"/>
    <mergeCell ref="R547:R549"/>
    <mergeCell ref="S547:S549"/>
    <mergeCell ref="B550:B552"/>
    <mergeCell ref="C550:C552"/>
    <mergeCell ref="D550:D552"/>
    <mergeCell ref="E550:E552"/>
    <mergeCell ref="F550:F552"/>
    <mergeCell ref="G550:G552"/>
    <mergeCell ref="H550:H552"/>
    <mergeCell ref="I550:I552"/>
    <mergeCell ref="N550:N552"/>
    <mergeCell ref="O550:O552"/>
    <mergeCell ref="P550:P552"/>
    <mergeCell ref="Q550:Q552"/>
    <mergeCell ref="R550:R552"/>
    <mergeCell ref="S550:S552"/>
    <mergeCell ref="B541:B543"/>
    <mergeCell ref="C541:C543"/>
    <mergeCell ref="D541:D543"/>
    <mergeCell ref="E541:E543"/>
    <mergeCell ref="F541:F543"/>
    <mergeCell ref="G541:G543"/>
    <mergeCell ref="H541:H543"/>
    <mergeCell ref="I541:I543"/>
    <mergeCell ref="N541:N543"/>
    <mergeCell ref="O541:O543"/>
    <mergeCell ref="P541:P543"/>
    <mergeCell ref="Q541:Q543"/>
    <mergeCell ref="R541:R543"/>
    <mergeCell ref="S541:S543"/>
    <mergeCell ref="T541:T555"/>
    <mergeCell ref="B544:B546"/>
    <mergeCell ref="C544:C546"/>
    <mergeCell ref="D544:D546"/>
    <mergeCell ref="E544:E546"/>
    <mergeCell ref="F544:F546"/>
    <mergeCell ref="G544:G546"/>
    <mergeCell ref="H544:H546"/>
    <mergeCell ref="I544:I546"/>
    <mergeCell ref="N544:N546"/>
    <mergeCell ref="O544:O546"/>
    <mergeCell ref="P544:P546"/>
    <mergeCell ref="Q544:Q546"/>
    <mergeCell ref="R544:R546"/>
    <mergeCell ref="S544:S546"/>
    <mergeCell ref="B547:B549"/>
    <mergeCell ref="C547:C549"/>
    <mergeCell ref="D547:D549"/>
    <mergeCell ref="C538:E538"/>
    <mergeCell ref="F538:O538"/>
    <mergeCell ref="P538:R538"/>
    <mergeCell ref="B539:B540"/>
    <mergeCell ref="C539:C540"/>
    <mergeCell ref="D539:D540"/>
    <mergeCell ref="E539:E540"/>
    <mergeCell ref="F539:F540"/>
    <mergeCell ref="G539:G540"/>
    <mergeCell ref="H539:H540"/>
    <mergeCell ref="I539:I540"/>
    <mergeCell ref="J539:M539"/>
    <mergeCell ref="N539:N540"/>
    <mergeCell ref="O539:O540"/>
    <mergeCell ref="R539:R540"/>
    <mergeCell ref="S539:S540"/>
    <mergeCell ref="T539:T540"/>
    <mergeCell ref="J540:M540"/>
    <mergeCell ref="B531:B533"/>
    <mergeCell ref="C531:C533"/>
    <mergeCell ref="D531:D533"/>
    <mergeCell ref="E531:E533"/>
    <mergeCell ref="F531:F533"/>
    <mergeCell ref="G531:G533"/>
    <mergeCell ref="H531:H533"/>
    <mergeCell ref="I531:I533"/>
    <mergeCell ref="N531:N533"/>
    <mergeCell ref="O531:O533"/>
    <mergeCell ref="P531:P533"/>
    <mergeCell ref="Q531:Q533"/>
    <mergeCell ref="R531:R533"/>
    <mergeCell ref="S531:S533"/>
    <mergeCell ref="B534:O535"/>
    <mergeCell ref="P534:Q534"/>
    <mergeCell ref="T534:T535"/>
    <mergeCell ref="P535:Q535"/>
    <mergeCell ref="E525:E527"/>
    <mergeCell ref="F525:F527"/>
    <mergeCell ref="G525:G527"/>
    <mergeCell ref="H525:H527"/>
    <mergeCell ref="I525:I527"/>
    <mergeCell ref="N525:N527"/>
    <mergeCell ref="O525:O527"/>
    <mergeCell ref="P525:P527"/>
    <mergeCell ref="Q525:Q527"/>
    <mergeCell ref="R525:R527"/>
    <mergeCell ref="S525:S527"/>
    <mergeCell ref="B528:B530"/>
    <mergeCell ref="C528:C530"/>
    <mergeCell ref="D528:D530"/>
    <mergeCell ref="E528:E530"/>
    <mergeCell ref="F528:F530"/>
    <mergeCell ref="G528:G530"/>
    <mergeCell ref="H528:H530"/>
    <mergeCell ref="I528:I530"/>
    <mergeCell ref="N528:N530"/>
    <mergeCell ref="O528:O530"/>
    <mergeCell ref="P528:P530"/>
    <mergeCell ref="Q528:Q530"/>
    <mergeCell ref="R528:R530"/>
    <mergeCell ref="S528:S530"/>
    <mergeCell ref="B519:B521"/>
    <mergeCell ref="C519:C521"/>
    <mergeCell ref="D519:D521"/>
    <mergeCell ref="E519:E521"/>
    <mergeCell ref="F519:F521"/>
    <mergeCell ref="G519:G521"/>
    <mergeCell ref="H519:H521"/>
    <mergeCell ref="I519:I521"/>
    <mergeCell ref="N519:N521"/>
    <mergeCell ref="O519:O521"/>
    <mergeCell ref="P519:P521"/>
    <mergeCell ref="Q519:Q521"/>
    <mergeCell ref="R519:R521"/>
    <mergeCell ref="S519:S521"/>
    <mergeCell ref="T519:T533"/>
    <mergeCell ref="B522:B524"/>
    <mergeCell ref="C522:C524"/>
    <mergeCell ref="D522:D524"/>
    <mergeCell ref="E522:E524"/>
    <mergeCell ref="F522:F524"/>
    <mergeCell ref="G522:G524"/>
    <mergeCell ref="H522:H524"/>
    <mergeCell ref="I522:I524"/>
    <mergeCell ref="N522:N524"/>
    <mergeCell ref="O522:O524"/>
    <mergeCell ref="P522:P524"/>
    <mergeCell ref="Q522:Q524"/>
    <mergeCell ref="R522:R524"/>
    <mergeCell ref="S522:S524"/>
    <mergeCell ref="B525:B527"/>
    <mergeCell ref="C525:C527"/>
    <mergeCell ref="D525:D527"/>
    <mergeCell ref="C516:E516"/>
    <mergeCell ref="F516:O516"/>
    <mergeCell ref="P516:R516"/>
    <mergeCell ref="B517:B518"/>
    <mergeCell ref="C517:C518"/>
    <mergeCell ref="D517:D518"/>
    <mergeCell ref="E517:E518"/>
    <mergeCell ref="F517:F518"/>
    <mergeCell ref="G517:G518"/>
    <mergeCell ref="H517:H518"/>
    <mergeCell ref="I517:I518"/>
    <mergeCell ref="J517:M517"/>
    <mergeCell ref="N517:N518"/>
    <mergeCell ref="O517:O518"/>
    <mergeCell ref="R517:R518"/>
    <mergeCell ref="S517:S518"/>
    <mergeCell ref="T517:T518"/>
    <mergeCell ref="J518:M518"/>
    <mergeCell ref="B509:B511"/>
    <mergeCell ref="C509:C511"/>
    <mergeCell ref="D509:D511"/>
    <mergeCell ref="E509:E511"/>
    <mergeCell ref="F509:F511"/>
    <mergeCell ref="G509:G511"/>
    <mergeCell ref="H509:H511"/>
    <mergeCell ref="I509:I511"/>
    <mergeCell ref="N509:N511"/>
    <mergeCell ref="O509:O511"/>
    <mergeCell ref="P509:P511"/>
    <mergeCell ref="Q509:Q511"/>
    <mergeCell ref="R509:R511"/>
    <mergeCell ref="S509:S511"/>
    <mergeCell ref="B512:O513"/>
    <mergeCell ref="P512:Q512"/>
    <mergeCell ref="T512:T513"/>
    <mergeCell ref="P513:Q513"/>
    <mergeCell ref="E503:E505"/>
    <mergeCell ref="F503:F505"/>
    <mergeCell ref="G503:G505"/>
    <mergeCell ref="H503:H505"/>
    <mergeCell ref="I503:I505"/>
    <mergeCell ref="N503:N505"/>
    <mergeCell ref="O503:O505"/>
    <mergeCell ref="P503:P505"/>
    <mergeCell ref="Q503:Q505"/>
    <mergeCell ref="R503:R505"/>
    <mergeCell ref="S503:S505"/>
    <mergeCell ref="B506:B508"/>
    <mergeCell ref="C506:C508"/>
    <mergeCell ref="D506:D508"/>
    <mergeCell ref="E506:E508"/>
    <mergeCell ref="F506:F508"/>
    <mergeCell ref="G506:G508"/>
    <mergeCell ref="H506:H508"/>
    <mergeCell ref="I506:I508"/>
    <mergeCell ref="N506:N508"/>
    <mergeCell ref="O506:O508"/>
    <mergeCell ref="P506:P508"/>
    <mergeCell ref="Q506:Q508"/>
    <mergeCell ref="R506:R508"/>
    <mergeCell ref="S506:S508"/>
    <mergeCell ref="B497:B499"/>
    <mergeCell ref="C497:C499"/>
    <mergeCell ref="D497:D499"/>
    <mergeCell ref="E497:E499"/>
    <mergeCell ref="F497:F499"/>
    <mergeCell ref="G497:G499"/>
    <mergeCell ref="H497:H499"/>
    <mergeCell ref="I497:I499"/>
    <mergeCell ref="N497:N499"/>
    <mergeCell ref="O497:O499"/>
    <mergeCell ref="P497:P499"/>
    <mergeCell ref="Q497:Q499"/>
    <mergeCell ref="R497:R499"/>
    <mergeCell ref="S497:S499"/>
    <mergeCell ref="T497:T511"/>
    <mergeCell ref="B500:B502"/>
    <mergeCell ref="C500:C502"/>
    <mergeCell ref="D500:D502"/>
    <mergeCell ref="E500:E502"/>
    <mergeCell ref="F500:F502"/>
    <mergeCell ref="G500:G502"/>
    <mergeCell ref="H500:H502"/>
    <mergeCell ref="I500:I502"/>
    <mergeCell ref="N500:N502"/>
    <mergeCell ref="O500:O502"/>
    <mergeCell ref="P500:P502"/>
    <mergeCell ref="Q500:Q502"/>
    <mergeCell ref="R500:R502"/>
    <mergeCell ref="S500:S502"/>
    <mergeCell ref="B503:B505"/>
    <mergeCell ref="C503:C505"/>
    <mergeCell ref="D503:D505"/>
    <mergeCell ref="C494:E494"/>
    <mergeCell ref="F494:O494"/>
    <mergeCell ref="P494:R494"/>
    <mergeCell ref="B495:B496"/>
    <mergeCell ref="C495:C496"/>
    <mergeCell ref="D495:D496"/>
    <mergeCell ref="E495:E496"/>
    <mergeCell ref="F495:F496"/>
    <mergeCell ref="G495:G496"/>
    <mergeCell ref="H495:H496"/>
    <mergeCell ref="I495:I496"/>
    <mergeCell ref="J495:M495"/>
    <mergeCell ref="N495:N496"/>
    <mergeCell ref="O495:O496"/>
    <mergeCell ref="R495:R496"/>
    <mergeCell ref="S495:S496"/>
    <mergeCell ref="T495:T496"/>
    <mergeCell ref="J496:M496"/>
    <mergeCell ref="B487:B489"/>
    <mergeCell ref="C487:C489"/>
    <mergeCell ref="D487:D489"/>
    <mergeCell ref="E487:E489"/>
    <mergeCell ref="F487:F489"/>
    <mergeCell ref="G487:G489"/>
    <mergeCell ref="H487:H489"/>
    <mergeCell ref="I487:I489"/>
    <mergeCell ref="N487:N489"/>
    <mergeCell ref="O487:O489"/>
    <mergeCell ref="P487:P489"/>
    <mergeCell ref="Q487:Q489"/>
    <mergeCell ref="R487:R489"/>
    <mergeCell ref="S487:S489"/>
    <mergeCell ref="B490:O491"/>
    <mergeCell ref="P490:Q490"/>
    <mergeCell ref="T490:T491"/>
    <mergeCell ref="P491:Q491"/>
    <mergeCell ref="E481:E483"/>
    <mergeCell ref="F481:F483"/>
    <mergeCell ref="G481:G483"/>
    <mergeCell ref="H481:H483"/>
    <mergeCell ref="I481:I483"/>
    <mergeCell ref="N481:N483"/>
    <mergeCell ref="O481:O483"/>
    <mergeCell ref="P481:P483"/>
    <mergeCell ref="Q481:Q483"/>
    <mergeCell ref="R481:R483"/>
    <mergeCell ref="S481:S483"/>
    <mergeCell ref="B484:B486"/>
    <mergeCell ref="C484:C486"/>
    <mergeCell ref="D484:D486"/>
    <mergeCell ref="E484:E486"/>
    <mergeCell ref="F484:F486"/>
    <mergeCell ref="G484:G486"/>
    <mergeCell ref="H484:H486"/>
    <mergeCell ref="I484:I486"/>
    <mergeCell ref="N484:N486"/>
    <mergeCell ref="O484:O486"/>
    <mergeCell ref="P484:P486"/>
    <mergeCell ref="Q484:Q486"/>
    <mergeCell ref="R484:R486"/>
    <mergeCell ref="S484:S486"/>
    <mergeCell ref="B475:B477"/>
    <mergeCell ref="C475:C477"/>
    <mergeCell ref="D475:D477"/>
    <mergeCell ref="E475:E477"/>
    <mergeCell ref="F475:F477"/>
    <mergeCell ref="G475:G477"/>
    <mergeCell ref="H475:H477"/>
    <mergeCell ref="I475:I477"/>
    <mergeCell ref="N475:N477"/>
    <mergeCell ref="O475:O477"/>
    <mergeCell ref="P475:P477"/>
    <mergeCell ref="Q475:Q477"/>
    <mergeCell ref="R475:R477"/>
    <mergeCell ref="S475:S477"/>
    <mergeCell ref="T475:T489"/>
    <mergeCell ref="B478:B480"/>
    <mergeCell ref="C478:C480"/>
    <mergeCell ref="D478:D480"/>
    <mergeCell ref="E478:E480"/>
    <mergeCell ref="F478:F480"/>
    <mergeCell ref="G478:G480"/>
    <mergeCell ref="H478:H480"/>
    <mergeCell ref="I478:I480"/>
    <mergeCell ref="N478:N480"/>
    <mergeCell ref="O478:O480"/>
    <mergeCell ref="P478:P480"/>
    <mergeCell ref="Q478:Q480"/>
    <mergeCell ref="R478:R480"/>
    <mergeCell ref="S478:S480"/>
    <mergeCell ref="B481:B483"/>
    <mergeCell ref="C481:C483"/>
    <mergeCell ref="D481:D483"/>
    <mergeCell ref="C472:E472"/>
    <mergeCell ref="F472:O472"/>
    <mergeCell ref="P472:R472"/>
    <mergeCell ref="B473:B474"/>
    <mergeCell ref="C473:C474"/>
    <mergeCell ref="D473:D474"/>
    <mergeCell ref="E473:E474"/>
    <mergeCell ref="F473:F474"/>
    <mergeCell ref="G473:G474"/>
    <mergeCell ref="H473:H474"/>
    <mergeCell ref="I473:I474"/>
    <mergeCell ref="J473:M473"/>
    <mergeCell ref="N473:N474"/>
    <mergeCell ref="O473:O474"/>
    <mergeCell ref="R473:R474"/>
    <mergeCell ref="S473:S474"/>
    <mergeCell ref="T473:T474"/>
    <mergeCell ref="J474:M474"/>
    <mergeCell ref="B465:B467"/>
    <mergeCell ref="C465:C467"/>
    <mergeCell ref="D465:D467"/>
    <mergeCell ref="E465:E467"/>
    <mergeCell ref="F465:F467"/>
    <mergeCell ref="G465:G467"/>
    <mergeCell ref="H465:H467"/>
    <mergeCell ref="I465:I467"/>
    <mergeCell ref="N465:N467"/>
    <mergeCell ref="O465:O467"/>
    <mergeCell ref="P465:P467"/>
    <mergeCell ref="Q465:Q467"/>
    <mergeCell ref="R465:R467"/>
    <mergeCell ref="S465:S467"/>
    <mergeCell ref="B468:O469"/>
    <mergeCell ref="P468:Q468"/>
    <mergeCell ref="T468:T469"/>
    <mergeCell ref="P469:Q469"/>
    <mergeCell ref="E459:E461"/>
    <mergeCell ref="F459:F461"/>
    <mergeCell ref="G459:G461"/>
    <mergeCell ref="H459:H461"/>
    <mergeCell ref="I459:I461"/>
    <mergeCell ref="N459:N461"/>
    <mergeCell ref="O459:O461"/>
    <mergeCell ref="P459:P461"/>
    <mergeCell ref="Q459:Q461"/>
    <mergeCell ref="R459:R461"/>
    <mergeCell ref="S459:S461"/>
    <mergeCell ref="B462:B464"/>
    <mergeCell ref="C462:C464"/>
    <mergeCell ref="D462:D464"/>
    <mergeCell ref="E462:E464"/>
    <mergeCell ref="F462:F464"/>
    <mergeCell ref="G462:G464"/>
    <mergeCell ref="H462:H464"/>
    <mergeCell ref="I462:I464"/>
    <mergeCell ref="N462:N464"/>
    <mergeCell ref="O462:O464"/>
    <mergeCell ref="P462:P464"/>
    <mergeCell ref="Q462:Q464"/>
    <mergeCell ref="R462:R464"/>
    <mergeCell ref="S462:S464"/>
    <mergeCell ref="B453:B455"/>
    <mergeCell ref="C453:C455"/>
    <mergeCell ref="D453:D455"/>
    <mergeCell ref="E453:E455"/>
    <mergeCell ref="F453:F455"/>
    <mergeCell ref="G453:G455"/>
    <mergeCell ref="H453:H455"/>
    <mergeCell ref="I453:I455"/>
    <mergeCell ref="N453:N455"/>
    <mergeCell ref="O453:O455"/>
    <mergeCell ref="P453:P455"/>
    <mergeCell ref="Q453:Q455"/>
    <mergeCell ref="R453:R455"/>
    <mergeCell ref="S453:S455"/>
    <mergeCell ref="T453:T467"/>
    <mergeCell ref="B456:B458"/>
    <mergeCell ref="C456:C458"/>
    <mergeCell ref="D456:D458"/>
    <mergeCell ref="E456:E458"/>
    <mergeCell ref="F456:F458"/>
    <mergeCell ref="G456:G458"/>
    <mergeCell ref="H456:H458"/>
    <mergeCell ref="I456:I458"/>
    <mergeCell ref="N456:N458"/>
    <mergeCell ref="O456:O458"/>
    <mergeCell ref="P456:P458"/>
    <mergeCell ref="Q456:Q458"/>
    <mergeCell ref="R456:R458"/>
    <mergeCell ref="S456:S458"/>
    <mergeCell ref="B459:B461"/>
    <mergeCell ref="C459:C461"/>
    <mergeCell ref="D459:D461"/>
    <mergeCell ref="C450:E450"/>
    <mergeCell ref="F450:O450"/>
    <mergeCell ref="P450:R450"/>
    <mergeCell ref="B451:B452"/>
    <mergeCell ref="C451:C452"/>
    <mergeCell ref="D451:D452"/>
    <mergeCell ref="E451:E452"/>
    <mergeCell ref="F451:F452"/>
    <mergeCell ref="G451:G452"/>
    <mergeCell ref="H451:H452"/>
    <mergeCell ref="I451:I452"/>
    <mergeCell ref="J451:M451"/>
    <mergeCell ref="N451:N452"/>
    <mergeCell ref="O451:O452"/>
    <mergeCell ref="R451:R452"/>
    <mergeCell ref="S451:S452"/>
    <mergeCell ref="T451:T452"/>
    <mergeCell ref="J452:M452"/>
    <mergeCell ref="B443:B445"/>
    <mergeCell ref="C443:C445"/>
    <mergeCell ref="D443:D445"/>
    <mergeCell ref="E443:E445"/>
    <mergeCell ref="F443:F445"/>
    <mergeCell ref="G443:G445"/>
    <mergeCell ref="H443:H445"/>
    <mergeCell ref="I443:I445"/>
    <mergeCell ref="N443:N445"/>
    <mergeCell ref="O443:O445"/>
    <mergeCell ref="P443:P445"/>
    <mergeCell ref="Q443:Q445"/>
    <mergeCell ref="R443:R445"/>
    <mergeCell ref="S443:S445"/>
    <mergeCell ref="B446:O447"/>
    <mergeCell ref="P446:Q446"/>
    <mergeCell ref="T446:T447"/>
    <mergeCell ref="P447:Q447"/>
    <mergeCell ref="E437:E439"/>
    <mergeCell ref="F437:F439"/>
    <mergeCell ref="G437:G439"/>
    <mergeCell ref="H437:H439"/>
    <mergeCell ref="I437:I439"/>
    <mergeCell ref="N437:N439"/>
    <mergeCell ref="O437:O439"/>
    <mergeCell ref="P437:P439"/>
    <mergeCell ref="Q437:Q439"/>
    <mergeCell ref="R437:R439"/>
    <mergeCell ref="S437:S439"/>
    <mergeCell ref="B440:B442"/>
    <mergeCell ref="C440:C442"/>
    <mergeCell ref="D440:D442"/>
    <mergeCell ref="E440:E442"/>
    <mergeCell ref="F440:F442"/>
    <mergeCell ref="G440:G442"/>
    <mergeCell ref="H440:H442"/>
    <mergeCell ref="I440:I442"/>
    <mergeCell ref="N440:N442"/>
    <mergeCell ref="O440:O442"/>
    <mergeCell ref="P440:P442"/>
    <mergeCell ref="Q440:Q442"/>
    <mergeCell ref="R440:R442"/>
    <mergeCell ref="S440:S442"/>
    <mergeCell ref="B431:B433"/>
    <mergeCell ref="C431:C433"/>
    <mergeCell ref="D431:D433"/>
    <mergeCell ref="E431:E433"/>
    <mergeCell ref="F431:F433"/>
    <mergeCell ref="G431:G433"/>
    <mergeCell ref="H431:H433"/>
    <mergeCell ref="I431:I433"/>
    <mergeCell ref="N431:N433"/>
    <mergeCell ref="O431:O433"/>
    <mergeCell ref="P431:P433"/>
    <mergeCell ref="Q431:Q433"/>
    <mergeCell ref="R431:R433"/>
    <mergeCell ref="S431:S433"/>
    <mergeCell ref="T431:T445"/>
    <mergeCell ref="B434:B436"/>
    <mergeCell ref="C434:C436"/>
    <mergeCell ref="D434:D436"/>
    <mergeCell ref="E434:E436"/>
    <mergeCell ref="F434:F436"/>
    <mergeCell ref="G434:G436"/>
    <mergeCell ref="H434:H436"/>
    <mergeCell ref="I434:I436"/>
    <mergeCell ref="N434:N436"/>
    <mergeCell ref="O434:O436"/>
    <mergeCell ref="P434:P436"/>
    <mergeCell ref="Q434:Q436"/>
    <mergeCell ref="R434:R436"/>
    <mergeCell ref="S434:S436"/>
    <mergeCell ref="B437:B439"/>
    <mergeCell ref="C437:C439"/>
    <mergeCell ref="D437:D439"/>
    <mergeCell ref="C428:E428"/>
    <mergeCell ref="F428:O428"/>
    <mergeCell ref="P428:R428"/>
    <mergeCell ref="B429:B430"/>
    <mergeCell ref="C429:C430"/>
    <mergeCell ref="D429:D430"/>
    <mergeCell ref="E429:E430"/>
    <mergeCell ref="F429:F430"/>
    <mergeCell ref="G429:G430"/>
    <mergeCell ref="H429:H430"/>
    <mergeCell ref="I429:I430"/>
    <mergeCell ref="J429:M429"/>
    <mergeCell ref="N429:N430"/>
    <mergeCell ref="O429:O430"/>
    <mergeCell ref="R429:R430"/>
    <mergeCell ref="S429:S430"/>
    <mergeCell ref="T429:T430"/>
    <mergeCell ref="J430:M430"/>
    <mergeCell ref="B421:B423"/>
    <mergeCell ref="C421:C423"/>
    <mergeCell ref="D421:D423"/>
    <mergeCell ref="E421:E423"/>
    <mergeCell ref="F421:F423"/>
    <mergeCell ref="G421:G423"/>
    <mergeCell ref="H421:H423"/>
    <mergeCell ref="I421:I423"/>
    <mergeCell ref="N421:N423"/>
    <mergeCell ref="O421:O423"/>
    <mergeCell ref="P421:P423"/>
    <mergeCell ref="Q421:Q423"/>
    <mergeCell ref="R421:R423"/>
    <mergeCell ref="S421:S423"/>
    <mergeCell ref="B424:O425"/>
    <mergeCell ref="P424:Q424"/>
    <mergeCell ref="T424:T425"/>
    <mergeCell ref="P425:Q425"/>
    <mergeCell ref="E415:E417"/>
    <mergeCell ref="F415:F417"/>
    <mergeCell ref="G415:G417"/>
    <mergeCell ref="H415:H417"/>
    <mergeCell ref="I415:I417"/>
    <mergeCell ref="N415:N417"/>
    <mergeCell ref="O415:O417"/>
    <mergeCell ref="P415:P417"/>
    <mergeCell ref="Q415:Q417"/>
    <mergeCell ref="R415:R417"/>
    <mergeCell ref="S415:S417"/>
    <mergeCell ref="B418:B420"/>
    <mergeCell ref="C418:C420"/>
    <mergeCell ref="D418:D420"/>
    <mergeCell ref="E418:E420"/>
    <mergeCell ref="F418:F420"/>
    <mergeCell ref="G418:G420"/>
    <mergeCell ref="H418:H420"/>
    <mergeCell ref="I418:I420"/>
    <mergeCell ref="N418:N420"/>
    <mergeCell ref="O418:O420"/>
    <mergeCell ref="P418:P420"/>
    <mergeCell ref="Q418:Q420"/>
    <mergeCell ref="R418:R420"/>
    <mergeCell ref="S418:S420"/>
    <mergeCell ref="B409:B411"/>
    <mergeCell ref="C409:C411"/>
    <mergeCell ref="D409:D411"/>
    <mergeCell ref="E409:E411"/>
    <mergeCell ref="F409:F411"/>
    <mergeCell ref="G409:G411"/>
    <mergeCell ref="H409:H411"/>
    <mergeCell ref="I409:I411"/>
    <mergeCell ref="N409:N411"/>
    <mergeCell ref="O409:O411"/>
    <mergeCell ref="P409:P411"/>
    <mergeCell ref="Q409:Q411"/>
    <mergeCell ref="R409:R411"/>
    <mergeCell ref="S409:S411"/>
    <mergeCell ref="T409:T423"/>
    <mergeCell ref="B412:B414"/>
    <mergeCell ref="C412:C414"/>
    <mergeCell ref="D412:D414"/>
    <mergeCell ref="E412:E414"/>
    <mergeCell ref="F412:F414"/>
    <mergeCell ref="G412:G414"/>
    <mergeCell ref="H412:H414"/>
    <mergeCell ref="I412:I414"/>
    <mergeCell ref="N412:N414"/>
    <mergeCell ref="O412:O414"/>
    <mergeCell ref="P412:P414"/>
    <mergeCell ref="Q412:Q414"/>
    <mergeCell ref="R412:R414"/>
    <mergeCell ref="S412:S414"/>
    <mergeCell ref="B415:B417"/>
    <mergeCell ref="C415:C417"/>
    <mergeCell ref="D415:D417"/>
    <mergeCell ref="C406:E406"/>
    <mergeCell ref="F406:O406"/>
    <mergeCell ref="P406:R406"/>
    <mergeCell ref="B407:B408"/>
    <mergeCell ref="C407:C408"/>
    <mergeCell ref="D407:D408"/>
    <mergeCell ref="E407:E408"/>
    <mergeCell ref="F407:F408"/>
    <mergeCell ref="G407:G408"/>
    <mergeCell ref="H407:H408"/>
    <mergeCell ref="I407:I408"/>
    <mergeCell ref="J407:M407"/>
    <mergeCell ref="N407:N408"/>
    <mergeCell ref="O407:O408"/>
    <mergeCell ref="R407:R408"/>
    <mergeCell ref="S407:S408"/>
    <mergeCell ref="T407:T408"/>
    <mergeCell ref="J408:M408"/>
    <mergeCell ref="B399:B401"/>
    <mergeCell ref="C399:C401"/>
    <mergeCell ref="D399:D401"/>
    <mergeCell ref="E399:E401"/>
    <mergeCell ref="F399:F401"/>
    <mergeCell ref="G399:G401"/>
    <mergeCell ref="H399:H401"/>
    <mergeCell ref="I399:I401"/>
    <mergeCell ref="N399:N401"/>
    <mergeCell ref="O399:O401"/>
    <mergeCell ref="P399:P401"/>
    <mergeCell ref="Q399:Q401"/>
    <mergeCell ref="R399:R401"/>
    <mergeCell ref="S399:S401"/>
    <mergeCell ref="B402:O403"/>
    <mergeCell ref="P402:Q402"/>
    <mergeCell ref="T402:T403"/>
    <mergeCell ref="P403:Q403"/>
    <mergeCell ref="E393:E395"/>
    <mergeCell ref="F393:F395"/>
    <mergeCell ref="G393:G395"/>
    <mergeCell ref="H393:H395"/>
    <mergeCell ref="I393:I395"/>
    <mergeCell ref="N393:N395"/>
    <mergeCell ref="O393:O395"/>
    <mergeCell ref="P393:P395"/>
    <mergeCell ref="Q393:Q395"/>
    <mergeCell ref="R393:R395"/>
    <mergeCell ref="S393:S395"/>
    <mergeCell ref="B396:B398"/>
    <mergeCell ref="C396:C398"/>
    <mergeCell ref="D396:D398"/>
    <mergeCell ref="E396:E398"/>
    <mergeCell ref="F396:F398"/>
    <mergeCell ref="G396:G398"/>
    <mergeCell ref="H396:H398"/>
    <mergeCell ref="I396:I398"/>
    <mergeCell ref="N396:N398"/>
    <mergeCell ref="O396:O398"/>
    <mergeCell ref="P396:P398"/>
    <mergeCell ref="Q396:Q398"/>
    <mergeCell ref="R396:R398"/>
    <mergeCell ref="S396:S398"/>
    <mergeCell ref="B387:B389"/>
    <mergeCell ref="C387:C389"/>
    <mergeCell ref="D387:D389"/>
    <mergeCell ref="E387:E389"/>
    <mergeCell ref="F387:F389"/>
    <mergeCell ref="G387:G389"/>
    <mergeCell ref="H387:H389"/>
    <mergeCell ref="I387:I389"/>
    <mergeCell ref="N387:N389"/>
    <mergeCell ref="O387:O389"/>
    <mergeCell ref="P387:P389"/>
    <mergeCell ref="Q387:Q389"/>
    <mergeCell ref="R387:R389"/>
    <mergeCell ref="S387:S389"/>
    <mergeCell ref="T387:T401"/>
    <mergeCell ref="B390:B392"/>
    <mergeCell ref="C390:C392"/>
    <mergeCell ref="D390:D392"/>
    <mergeCell ref="E390:E392"/>
    <mergeCell ref="F390:F392"/>
    <mergeCell ref="G390:G392"/>
    <mergeCell ref="H390:H392"/>
    <mergeCell ref="I390:I392"/>
    <mergeCell ref="N390:N392"/>
    <mergeCell ref="O390:O392"/>
    <mergeCell ref="P390:P392"/>
    <mergeCell ref="Q390:Q392"/>
    <mergeCell ref="R390:R392"/>
    <mergeCell ref="S390:S392"/>
    <mergeCell ref="B393:B395"/>
    <mergeCell ref="C393:C395"/>
    <mergeCell ref="D393:D395"/>
    <mergeCell ref="C384:E384"/>
    <mergeCell ref="F384:O384"/>
    <mergeCell ref="P384:R384"/>
    <mergeCell ref="B385:B386"/>
    <mergeCell ref="C385:C386"/>
    <mergeCell ref="D385:D386"/>
    <mergeCell ref="E385:E386"/>
    <mergeCell ref="F385:F386"/>
    <mergeCell ref="G385:G386"/>
    <mergeCell ref="H385:H386"/>
    <mergeCell ref="I385:I386"/>
    <mergeCell ref="J385:M385"/>
    <mergeCell ref="N385:N386"/>
    <mergeCell ref="O385:O386"/>
    <mergeCell ref="R385:R386"/>
    <mergeCell ref="S385:S386"/>
    <mergeCell ref="T385:T386"/>
    <mergeCell ref="J386:M386"/>
    <mergeCell ref="B336:O337"/>
    <mergeCell ref="P336:Q336"/>
    <mergeCell ref="T336:T337"/>
    <mergeCell ref="P337:Q337"/>
    <mergeCell ref="B330:B332"/>
    <mergeCell ref="C330:C332"/>
    <mergeCell ref="D330:D332"/>
    <mergeCell ref="E330:E332"/>
    <mergeCell ref="F330:F332"/>
    <mergeCell ref="G330:G332"/>
    <mergeCell ref="H330:H332"/>
    <mergeCell ref="I330:I332"/>
    <mergeCell ref="N330:N332"/>
    <mergeCell ref="O330:O332"/>
    <mergeCell ref="P330:P332"/>
    <mergeCell ref="Q330:Q332"/>
    <mergeCell ref="R330:R332"/>
    <mergeCell ref="S330:S332"/>
    <mergeCell ref="B333:B335"/>
    <mergeCell ref="C333:C335"/>
    <mergeCell ref="D333:D335"/>
    <mergeCell ref="E333:E335"/>
    <mergeCell ref="F333:F335"/>
    <mergeCell ref="G333:G335"/>
    <mergeCell ref="H333:H335"/>
    <mergeCell ref="I333:I335"/>
    <mergeCell ref="N333:N335"/>
    <mergeCell ref="O333:O335"/>
    <mergeCell ref="P333:P335"/>
    <mergeCell ref="Q333:Q335"/>
    <mergeCell ref="R333:R335"/>
    <mergeCell ref="S333:S335"/>
    <mergeCell ref="B327:B329"/>
    <mergeCell ref="C327:C329"/>
    <mergeCell ref="D327:D329"/>
    <mergeCell ref="E327:E329"/>
    <mergeCell ref="F327:F329"/>
    <mergeCell ref="G327:G329"/>
    <mergeCell ref="H327:H329"/>
    <mergeCell ref="I327:I329"/>
    <mergeCell ref="N327:N329"/>
    <mergeCell ref="O327:O329"/>
    <mergeCell ref="P327:P329"/>
    <mergeCell ref="Q327:Q329"/>
    <mergeCell ref="R327:R329"/>
    <mergeCell ref="S327:S329"/>
    <mergeCell ref="B321:B323"/>
    <mergeCell ref="C321:C323"/>
    <mergeCell ref="D321:D323"/>
    <mergeCell ref="E321:E323"/>
    <mergeCell ref="F321:F323"/>
    <mergeCell ref="G321:G323"/>
    <mergeCell ref="H321:H323"/>
    <mergeCell ref="I321:I323"/>
    <mergeCell ref="N321:N323"/>
    <mergeCell ref="O321:O323"/>
    <mergeCell ref="P321:P323"/>
    <mergeCell ref="Q321:Q323"/>
    <mergeCell ref="R321:R323"/>
    <mergeCell ref="S321:S323"/>
    <mergeCell ref="T321:T335"/>
    <mergeCell ref="B324:B326"/>
    <mergeCell ref="C324:C326"/>
    <mergeCell ref="D324:D326"/>
    <mergeCell ref="E324:E326"/>
    <mergeCell ref="F324:F326"/>
    <mergeCell ref="G324:G326"/>
    <mergeCell ref="H324:H326"/>
    <mergeCell ref="I324:I326"/>
    <mergeCell ref="N324:N326"/>
    <mergeCell ref="O324:O326"/>
    <mergeCell ref="P324:P326"/>
    <mergeCell ref="Q324:Q326"/>
    <mergeCell ref="R324:R326"/>
    <mergeCell ref="S324:S326"/>
    <mergeCell ref="B314:O315"/>
    <mergeCell ref="P314:Q314"/>
    <mergeCell ref="T314:T315"/>
    <mergeCell ref="P315:Q315"/>
    <mergeCell ref="C318:E318"/>
    <mergeCell ref="F318:O318"/>
    <mergeCell ref="P318:R318"/>
    <mergeCell ref="B319:B320"/>
    <mergeCell ref="C319:C320"/>
    <mergeCell ref="D319:D320"/>
    <mergeCell ref="E319:E320"/>
    <mergeCell ref="F319:F320"/>
    <mergeCell ref="G319:G320"/>
    <mergeCell ref="H319:H320"/>
    <mergeCell ref="I319:I320"/>
    <mergeCell ref="J319:M319"/>
    <mergeCell ref="N319:N320"/>
    <mergeCell ref="B308:B310"/>
    <mergeCell ref="C308:C310"/>
    <mergeCell ref="D308:D310"/>
    <mergeCell ref="E308:E310"/>
    <mergeCell ref="F308:F310"/>
    <mergeCell ref="G308:G310"/>
    <mergeCell ref="H308:H310"/>
    <mergeCell ref="I308:I310"/>
    <mergeCell ref="N308:N310"/>
    <mergeCell ref="O308:O310"/>
    <mergeCell ref="P308:P310"/>
    <mergeCell ref="Q308:Q310"/>
    <mergeCell ref="R308:R310"/>
    <mergeCell ref="S308:S310"/>
    <mergeCell ref="B311:B313"/>
    <mergeCell ref="C311:C313"/>
    <mergeCell ref="D311:D313"/>
    <mergeCell ref="E311:E313"/>
    <mergeCell ref="F311:F313"/>
    <mergeCell ref="G311:G313"/>
    <mergeCell ref="H311:H313"/>
    <mergeCell ref="I311:I313"/>
    <mergeCell ref="N311:N313"/>
    <mergeCell ref="O311:O313"/>
    <mergeCell ref="P311:P313"/>
    <mergeCell ref="Q311:Q313"/>
    <mergeCell ref="R311:R313"/>
    <mergeCell ref="D305:D307"/>
    <mergeCell ref="E305:E307"/>
    <mergeCell ref="F305:F307"/>
    <mergeCell ref="G305:G307"/>
    <mergeCell ref="H305:H307"/>
    <mergeCell ref="I305:I307"/>
    <mergeCell ref="N305:N307"/>
    <mergeCell ref="O305:O307"/>
    <mergeCell ref="P305:P307"/>
    <mergeCell ref="Q305:Q307"/>
    <mergeCell ref="R305:R307"/>
    <mergeCell ref="S305:S307"/>
    <mergeCell ref="O319:O320"/>
    <mergeCell ref="R319:R320"/>
    <mergeCell ref="S319:S320"/>
    <mergeCell ref="T319:T320"/>
    <mergeCell ref="J320:M320"/>
    <mergeCell ref="B299:B301"/>
    <mergeCell ref="C299:C301"/>
    <mergeCell ref="D299:D301"/>
    <mergeCell ref="E299:E301"/>
    <mergeCell ref="F299:F301"/>
    <mergeCell ref="G299:G301"/>
    <mergeCell ref="H299:H301"/>
    <mergeCell ref="I299:I301"/>
    <mergeCell ref="N299:N301"/>
    <mergeCell ref="O299:O301"/>
    <mergeCell ref="P299:P301"/>
    <mergeCell ref="Q299:Q301"/>
    <mergeCell ref="R299:R301"/>
    <mergeCell ref="S299:S301"/>
    <mergeCell ref="T299:T313"/>
    <mergeCell ref="S311:S313"/>
    <mergeCell ref="B302:B304"/>
    <mergeCell ref="C302:C304"/>
    <mergeCell ref="D302:D304"/>
    <mergeCell ref="E302:E304"/>
    <mergeCell ref="F302:F304"/>
    <mergeCell ref="G302:G304"/>
    <mergeCell ref="H302:H304"/>
    <mergeCell ref="I302:I304"/>
    <mergeCell ref="N302:N304"/>
    <mergeCell ref="O302:O304"/>
    <mergeCell ref="P302:P304"/>
    <mergeCell ref="Q302:Q304"/>
    <mergeCell ref="R302:R304"/>
    <mergeCell ref="S302:S304"/>
    <mergeCell ref="B305:B307"/>
    <mergeCell ref="C305:C307"/>
    <mergeCell ref="B292:O293"/>
    <mergeCell ref="P292:Q292"/>
    <mergeCell ref="T292:T293"/>
    <mergeCell ref="P293:Q293"/>
    <mergeCell ref="C296:E296"/>
    <mergeCell ref="F296:O296"/>
    <mergeCell ref="P296:R296"/>
    <mergeCell ref="B289:B291"/>
    <mergeCell ref="C289:C291"/>
    <mergeCell ref="D289:D291"/>
    <mergeCell ref="E289:E291"/>
    <mergeCell ref="B297:B298"/>
    <mergeCell ref="C297:C298"/>
    <mergeCell ref="D297:D298"/>
    <mergeCell ref="E297:E298"/>
    <mergeCell ref="F297:F298"/>
    <mergeCell ref="G297:G298"/>
    <mergeCell ref="H297:H298"/>
    <mergeCell ref="I297:I298"/>
    <mergeCell ref="J297:M297"/>
    <mergeCell ref="N297:N298"/>
    <mergeCell ref="O297:O298"/>
    <mergeCell ref="R297:R298"/>
    <mergeCell ref="S297:S298"/>
    <mergeCell ref="T297:T298"/>
    <mergeCell ref="J298:M298"/>
    <mergeCell ref="E286:E288"/>
    <mergeCell ref="F286:F288"/>
    <mergeCell ref="G286:G288"/>
    <mergeCell ref="H286:H288"/>
    <mergeCell ref="I286:I288"/>
    <mergeCell ref="N286:N288"/>
    <mergeCell ref="O286:O288"/>
    <mergeCell ref="P286:P288"/>
    <mergeCell ref="Q286:Q288"/>
    <mergeCell ref="R286:R288"/>
    <mergeCell ref="S286:S288"/>
    <mergeCell ref="O283:O285"/>
    <mergeCell ref="P283:P285"/>
    <mergeCell ref="Q283:Q285"/>
    <mergeCell ref="R283:R285"/>
    <mergeCell ref="F289:F291"/>
    <mergeCell ref="G289:G291"/>
    <mergeCell ref="H289:H291"/>
    <mergeCell ref="I289:I291"/>
    <mergeCell ref="N289:N291"/>
    <mergeCell ref="O289:O291"/>
    <mergeCell ref="P289:P291"/>
    <mergeCell ref="Q289:Q291"/>
    <mergeCell ref="R289:R291"/>
    <mergeCell ref="S289:S291"/>
    <mergeCell ref="P277:P279"/>
    <mergeCell ref="Q277:Q279"/>
    <mergeCell ref="R277:R279"/>
    <mergeCell ref="S277:S279"/>
    <mergeCell ref="T277:T291"/>
    <mergeCell ref="B280:B282"/>
    <mergeCell ref="C280:C282"/>
    <mergeCell ref="D280:D282"/>
    <mergeCell ref="E280:E282"/>
    <mergeCell ref="F280:F282"/>
    <mergeCell ref="G280:G282"/>
    <mergeCell ref="H280:H282"/>
    <mergeCell ref="I280:I282"/>
    <mergeCell ref="N280:N282"/>
    <mergeCell ref="O280:O282"/>
    <mergeCell ref="P280:P282"/>
    <mergeCell ref="Q280:Q282"/>
    <mergeCell ref="R280:R282"/>
    <mergeCell ref="S280:S282"/>
    <mergeCell ref="B283:B285"/>
    <mergeCell ref="C283:C285"/>
    <mergeCell ref="D283:D285"/>
    <mergeCell ref="E283:E285"/>
    <mergeCell ref="F283:F285"/>
    <mergeCell ref="G283:G285"/>
    <mergeCell ref="H283:H285"/>
    <mergeCell ref="I283:I285"/>
    <mergeCell ref="N283:N285"/>
    <mergeCell ref="S283:S285"/>
    <mergeCell ref="B286:B288"/>
    <mergeCell ref="C286:C288"/>
    <mergeCell ref="D286:D288"/>
    <mergeCell ref="B270:O271"/>
    <mergeCell ref="P270:Q270"/>
    <mergeCell ref="T270:T271"/>
    <mergeCell ref="P271:Q271"/>
    <mergeCell ref="C274:E274"/>
    <mergeCell ref="F274:O274"/>
    <mergeCell ref="P274:R274"/>
    <mergeCell ref="B275:B276"/>
    <mergeCell ref="C275:C276"/>
    <mergeCell ref="D275:D276"/>
    <mergeCell ref="E275:E276"/>
    <mergeCell ref="F275:F276"/>
    <mergeCell ref="G275:G276"/>
    <mergeCell ref="H275:H276"/>
    <mergeCell ref="I275:I276"/>
    <mergeCell ref="J275:M275"/>
    <mergeCell ref="N275:N276"/>
    <mergeCell ref="O275:O276"/>
    <mergeCell ref="R275:R276"/>
    <mergeCell ref="S275:S276"/>
    <mergeCell ref="J276:M276"/>
    <mergeCell ref="T275:T276"/>
    <mergeCell ref="I264:I266"/>
    <mergeCell ref="N264:N266"/>
    <mergeCell ref="O264:O266"/>
    <mergeCell ref="P264:P266"/>
    <mergeCell ref="Q264:Q266"/>
    <mergeCell ref="R264:R266"/>
    <mergeCell ref="S264:S266"/>
    <mergeCell ref="N267:N269"/>
    <mergeCell ref="O267:O269"/>
    <mergeCell ref="P267:P269"/>
    <mergeCell ref="Q267:Q269"/>
    <mergeCell ref="R267:R269"/>
    <mergeCell ref="S267:S269"/>
    <mergeCell ref="S255:S257"/>
    <mergeCell ref="T255:T269"/>
    <mergeCell ref="B258:B260"/>
    <mergeCell ref="C258:C260"/>
    <mergeCell ref="D258:D260"/>
    <mergeCell ref="E258:E260"/>
    <mergeCell ref="F258:F260"/>
    <mergeCell ref="G258:G260"/>
    <mergeCell ref="H258:H260"/>
    <mergeCell ref="I258:I260"/>
    <mergeCell ref="N258:N260"/>
    <mergeCell ref="O258:O260"/>
    <mergeCell ref="P258:P260"/>
    <mergeCell ref="Q258:Q260"/>
    <mergeCell ref="R258:R260"/>
    <mergeCell ref="S258:S260"/>
    <mergeCell ref="B261:B263"/>
    <mergeCell ref="C261:C263"/>
    <mergeCell ref="D261:D263"/>
    <mergeCell ref="E264:E266"/>
    <mergeCell ref="F261:F263"/>
    <mergeCell ref="G261:G263"/>
    <mergeCell ref="H261:H263"/>
    <mergeCell ref="I261:I263"/>
    <mergeCell ref="N261:N263"/>
    <mergeCell ref="S261:S263"/>
    <mergeCell ref="T248:T249"/>
    <mergeCell ref="P249:Q249"/>
    <mergeCell ref="C252:E252"/>
    <mergeCell ref="F252:O252"/>
    <mergeCell ref="P252:R252"/>
    <mergeCell ref="B253:B254"/>
    <mergeCell ref="C253:C254"/>
    <mergeCell ref="D253:D254"/>
    <mergeCell ref="E253:E254"/>
    <mergeCell ref="F253:F254"/>
    <mergeCell ref="G253:G254"/>
    <mergeCell ref="H253:H254"/>
    <mergeCell ref="I253:I254"/>
    <mergeCell ref="J253:M253"/>
    <mergeCell ref="N253:N254"/>
    <mergeCell ref="O253:O254"/>
    <mergeCell ref="R253:R254"/>
    <mergeCell ref="S253:S254"/>
    <mergeCell ref="T253:T254"/>
    <mergeCell ref="J254:M254"/>
    <mergeCell ref="B255:B257"/>
    <mergeCell ref="C255:C257"/>
    <mergeCell ref="D255:D257"/>
    <mergeCell ref="E255:E257"/>
    <mergeCell ref="F255:F257"/>
    <mergeCell ref="B245:B247"/>
    <mergeCell ref="C245:C247"/>
    <mergeCell ref="D245:D247"/>
    <mergeCell ref="E245:E247"/>
    <mergeCell ref="F245:F247"/>
    <mergeCell ref="G245:G247"/>
    <mergeCell ref="H245:H247"/>
    <mergeCell ref="I245:I247"/>
    <mergeCell ref="N245:N247"/>
    <mergeCell ref="O245:O247"/>
    <mergeCell ref="P245:P247"/>
    <mergeCell ref="Q245:Q247"/>
    <mergeCell ref="R245:R247"/>
    <mergeCell ref="S245:S247"/>
    <mergeCell ref="B248:O249"/>
    <mergeCell ref="P248:Q248"/>
    <mergeCell ref="F239:F241"/>
    <mergeCell ref="G239:G241"/>
    <mergeCell ref="H239:H241"/>
    <mergeCell ref="I239:I241"/>
    <mergeCell ref="N239:N241"/>
    <mergeCell ref="O239:O241"/>
    <mergeCell ref="P239:P241"/>
    <mergeCell ref="Q239:Q241"/>
    <mergeCell ref="R239:R241"/>
    <mergeCell ref="S239:S241"/>
    <mergeCell ref="B242:B244"/>
    <mergeCell ref="C242:C244"/>
    <mergeCell ref="D242:D244"/>
    <mergeCell ref="E242:E244"/>
    <mergeCell ref="F242:F244"/>
    <mergeCell ref="G242:G244"/>
    <mergeCell ref="I242:I244"/>
    <mergeCell ref="N242:N244"/>
    <mergeCell ref="O242:O244"/>
    <mergeCell ref="P242:P244"/>
    <mergeCell ref="Q242:Q244"/>
    <mergeCell ref="R242:R244"/>
    <mergeCell ref="S242:S244"/>
    <mergeCell ref="B239:B241"/>
    <mergeCell ref="C239:C241"/>
    <mergeCell ref="D239:D241"/>
    <mergeCell ref="E239:E241"/>
    <mergeCell ref="B231:B232"/>
    <mergeCell ref="C231:C232"/>
    <mergeCell ref="D231:D232"/>
    <mergeCell ref="E231:E232"/>
    <mergeCell ref="F231:F232"/>
    <mergeCell ref="G231:G232"/>
    <mergeCell ref="H231:H232"/>
    <mergeCell ref="I231:I232"/>
    <mergeCell ref="J231:M231"/>
    <mergeCell ref="N231:N232"/>
    <mergeCell ref="O231:O232"/>
    <mergeCell ref="R231:R232"/>
    <mergeCell ref="S231:S232"/>
    <mergeCell ref="T231:T232"/>
    <mergeCell ref="J232:M232"/>
    <mergeCell ref="B233:B235"/>
    <mergeCell ref="C233:C235"/>
    <mergeCell ref="D233:D235"/>
    <mergeCell ref="E233:E235"/>
    <mergeCell ref="F233:F235"/>
    <mergeCell ref="G233:G235"/>
    <mergeCell ref="H233:H235"/>
    <mergeCell ref="I233:I235"/>
    <mergeCell ref="N233:N235"/>
    <mergeCell ref="O233:O235"/>
    <mergeCell ref="P233:P235"/>
    <mergeCell ref="Q233:Q235"/>
    <mergeCell ref="R233:R235"/>
    <mergeCell ref="S233:S235"/>
    <mergeCell ref="T233:T247"/>
    <mergeCell ref="B236:B238"/>
    <mergeCell ref="C236:C238"/>
    <mergeCell ref="D236:D238"/>
    <mergeCell ref="E236:E238"/>
    <mergeCell ref="F236:F238"/>
    <mergeCell ref="G236:G238"/>
    <mergeCell ref="H236:H238"/>
    <mergeCell ref="I236:I238"/>
    <mergeCell ref="N236:N238"/>
    <mergeCell ref="O236:O238"/>
    <mergeCell ref="P236:P238"/>
    <mergeCell ref="Q236:Q238"/>
    <mergeCell ref="R236:R238"/>
    <mergeCell ref="S236:S238"/>
    <mergeCell ref="H242:H244"/>
    <mergeCell ref="F223:F225"/>
    <mergeCell ref="G223:G225"/>
    <mergeCell ref="H223:H225"/>
    <mergeCell ref="I223:I225"/>
    <mergeCell ref="N223:N225"/>
    <mergeCell ref="O223:O225"/>
    <mergeCell ref="P223:P225"/>
    <mergeCell ref="Q223:Q225"/>
    <mergeCell ref="R223:R225"/>
    <mergeCell ref="S223:S225"/>
    <mergeCell ref="B226:O227"/>
    <mergeCell ref="P226:Q226"/>
    <mergeCell ref="T226:T227"/>
    <mergeCell ref="P227:Q227"/>
    <mergeCell ref="C230:E230"/>
    <mergeCell ref="F230:O230"/>
    <mergeCell ref="P230:R230"/>
    <mergeCell ref="B223:B225"/>
    <mergeCell ref="C223:C225"/>
    <mergeCell ref="D223:D225"/>
    <mergeCell ref="E223:E225"/>
    <mergeCell ref="S217:S219"/>
    <mergeCell ref="B220:B222"/>
    <mergeCell ref="C220:C222"/>
    <mergeCell ref="D220:D222"/>
    <mergeCell ref="E220:E222"/>
    <mergeCell ref="F220:F222"/>
    <mergeCell ref="G220:G222"/>
    <mergeCell ref="H220:H222"/>
    <mergeCell ref="I220:I222"/>
    <mergeCell ref="N220:N222"/>
    <mergeCell ref="O220:O222"/>
    <mergeCell ref="P220:P222"/>
    <mergeCell ref="Q220:Q222"/>
    <mergeCell ref="R220:R222"/>
    <mergeCell ref="S220:S222"/>
    <mergeCell ref="H217:H219"/>
    <mergeCell ref="I217:I219"/>
    <mergeCell ref="N217:N219"/>
    <mergeCell ref="O217:O219"/>
    <mergeCell ref="P217:P219"/>
    <mergeCell ref="Q217:Q219"/>
    <mergeCell ref="S209:S210"/>
    <mergeCell ref="T209:T210"/>
    <mergeCell ref="J210:M210"/>
    <mergeCell ref="B211:B213"/>
    <mergeCell ref="C211:C213"/>
    <mergeCell ref="D211:D213"/>
    <mergeCell ref="E211:E213"/>
    <mergeCell ref="F211:F213"/>
    <mergeCell ref="G211:G213"/>
    <mergeCell ref="H211:H213"/>
    <mergeCell ref="I211:I213"/>
    <mergeCell ref="N211:N213"/>
    <mergeCell ref="O211:O213"/>
    <mergeCell ref="P211:P213"/>
    <mergeCell ref="Q211:Q213"/>
    <mergeCell ref="R211:R213"/>
    <mergeCell ref="S211:S213"/>
    <mergeCell ref="T211:T225"/>
    <mergeCell ref="B214:B216"/>
    <mergeCell ref="C214:C216"/>
    <mergeCell ref="D214:D216"/>
    <mergeCell ref="E214:E216"/>
    <mergeCell ref="F214:F216"/>
    <mergeCell ref="G214:G216"/>
    <mergeCell ref="H214:H216"/>
    <mergeCell ref="I214:I216"/>
    <mergeCell ref="N214:N216"/>
    <mergeCell ref="O214:O216"/>
    <mergeCell ref="P214:P216"/>
    <mergeCell ref="Q214:Q216"/>
    <mergeCell ref="R214:R216"/>
    <mergeCell ref="R217:R219"/>
    <mergeCell ref="P204:Q204"/>
    <mergeCell ref="P205:Q205"/>
    <mergeCell ref="C208:E208"/>
    <mergeCell ref="F208:O208"/>
    <mergeCell ref="P208:R208"/>
    <mergeCell ref="B209:B210"/>
    <mergeCell ref="C209:C210"/>
    <mergeCell ref="D209:D210"/>
    <mergeCell ref="E209:E210"/>
    <mergeCell ref="F209:F210"/>
    <mergeCell ref="G209:G210"/>
    <mergeCell ref="H209:H210"/>
    <mergeCell ref="I209:I210"/>
    <mergeCell ref="J209:M209"/>
    <mergeCell ref="N209:N210"/>
    <mergeCell ref="O209:O210"/>
    <mergeCell ref="R209:R210"/>
    <mergeCell ref="E179:E181"/>
    <mergeCell ref="E189:E191"/>
    <mergeCell ref="F189:F191"/>
    <mergeCell ref="G189:G191"/>
    <mergeCell ref="H189:H191"/>
    <mergeCell ref="I189:I191"/>
    <mergeCell ref="N189:N191"/>
    <mergeCell ref="O189:O191"/>
    <mergeCell ref="P189:P191"/>
    <mergeCell ref="Q189:Q191"/>
    <mergeCell ref="R189:R191"/>
    <mergeCell ref="S189:S191"/>
    <mergeCell ref="T189:T203"/>
    <mergeCell ref="B192:B194"/>
    <mergeCell ref="C192:C194"/>
    <mergeCell ref="D192:D194"/>
    <mergeCell ref="E192:E194"/>
    <mergeCell ref="F192:F194"/>
    <mergeCell ref="G192:G194"/>
    <mergeCell ref="H192:H194"/>
    <mergeCell ref="I192:I194"/>
    <mergeCell ref="N192:N194"/>
    <mergeCell ref="O192:O194"/>
    <mergeCell ref="P192:P194"/>
    <mergeCell ref="Q192:Q194"/>
    <mergeCell ref="R192:R194"/>
    <mergeCell ref="S192:S194"/>
    <mergeCell ref="B195:B197"/>
    <mergeCell ref="T182:T183"/>
    <mergeCell ref="P183:Q183"/>
    <mergeCell ref="C186:E186"/>
    <mergeCell ref="F186:O186"/>
    <mergeCell ref="P186:R186"/>
    <mergeCell ref="B187:B188"/>
    <mergeCell ref="C187:C188"/>
    <mergeCell ref="D187:D188"/>
    <mergeCell ref="E187:E188"/>
    <mergeCell ref="F187:F188"/>
    <mergeCell ref="G187:G188"/>
    <mergeCell ref="H187:H188"/>
    <mergeCell ref="I187:I188"/>
    <mergeCell ref="J187:M187"/>
    <mergeCell ref="N187:N188"/>
    <mergeCell ref="O187:O188"/>
    <mergeCell ref="R187:R188"/>
    <mergeCell ref="S187:S188"/>
    <mergeCell ref="T187:T188"/>
    <mergeCell ref="J188:M188"/>
    <mergeCell ref="E173:E175"/>
    <mergeCell ref="F173:F175"/>
    <mergeCell ref="G173:G175"/>
    <mergeCell ref="H173:H175"/>
    <mergeCell ref="I173:I175"/>
    <mergeCell ref="N173:N175"/>
    <mergeCell ref="O173:O175"/>
    <mergeCell ref="P173:P175"/>
    <mergeCell ref="Q173:Q175"/>
    <mergeCell ref="R173:R175"/>
    <mergeCell ref="S173:S175"/>
    <mergeCell ref="B176:B178"/>
    <mergeCell ref="C176:C178"/>
    <mergeCell ref="D176:D178"/>
    <mergeCell ref="E176:E178"/>
    <mergeCell ref="F176:F178"/>
    <mergeCell ref="G176:G178"/>
    <mergeCell ref="H176:H178"/>
    <mergeCell ref="I176:I178"/>
    <mergeCell ref="N176:N178"/>
    <mergeCell ref="O176:O178"/>
    <mergeCell ref="P176:P178"/>
    <mergeCell ref="Q176:Q178"/>
    <mergeCell ref="R176:R178"/>
    <mergeCell ref="S176:S178"/>
    <mergeCell ref="B173:B175"/>
    <mergeCell ref="C173:C175"/>
    <mergeCell ref="D173:D175"/>
    <mergeCell ref="C167:C169"/>
    <mergeCell ref="D167:D169"/>
    <mergeCell ref="E167:E169"/>
    <mergeCell ref="F167:F169"/>
    <mergeCell ref="G167:G169"/>
    <mergeCell ref="H167:H169"/>
    <mergeCell ref="I167:I169"/>
    <mergeCell ref="N167:N169"/>
    <mergeCell ref="O167:O169"/>
    <mergeCell ref="P167:P169"/>
    <mergeCell ref="Q167:Q169"/>
    <mergeCell ref="R167:R169"/>
    <mergeCell ref="S167:S169"/>
    <mergeCell ref="B167:B169"/>
    <mergeCell ref="T167:T181"/>
    <mergeCell ref="B170:B172"/>
    <mergeCell ref="C170:C172"/>
    <mergeCell ref="D170:D172"/>
    <mergeCell ref="E170:E172"/>
    <mergeCell ref="F170:F172"/>
    <mergeCell ref="G170:G172"/>
    <mergeCell ref="H170:H172"/>
    <mergeCell ref="I170:I172"/>
    <mergeCell ref="N170:N172"/>
    <mergeCell ref="O170:O172"/>
    <mergeCell ref="P170:P172"/>
    <mergeCell ref="Q170:Q172"/>
    <mergeCell ref="R170:R172"/>
    <mergeCell ref="S170:S172"/>
    <mergeCell ref="B160:O161"/>
    <mergeCell ref="P160:Q160"/>
    <mergeCell ref="T160:T161"/>
    <mergeCell ref="C164:E164"/>
    <mergeCell ref="F164:O164"/>
    <mergeCell ref="P164:R164"/>
    <mergeCell ref="B165:B166"/>
    <mergeCell ref="C165:C166"/>
    <mergeCell ref="D165:D166"/>
    <mergeCell ref="E165:E166"/>
    <mergeCell ref="F165:F166"/>
    <mergeCell ref="G165:G166"/>
    <mergeCell ref="H165:H166"/>
    <mergeCell ref="I165:I166"/>
    <mergeCell ref="J165:M165"/>
    <mergeCell ref="N165:N166"/>
    <mergeCell ref="O165:O166"/>
    <mergeCell ref="R165:R166"/>
    <mergeCell ref="S165:S166"/>
    <mergeCell ref="T165:T166"/>
    <mergeCell ref="O157:O159"/>
    <mergeCell ref="P157:P159"/>
    <mergeCell ref="Q157:Q159"/>
    <mergeCell ref="R157:R159"/>
    <mergeCell ref="S157:S159"/>
    <mergeCell ref="J166:M166"/>
    <mergeCell ref="S151:S153"/>
    <mergeCell ref="B154:B156"/>
    <mergeCell ref="C154:C156"/>
    <mergeCell ref="D154:D156"/>
    <mergeCell ref="E154:E156"/>
    <mergeCell ref="F154:F156"/>
    <mergeCell ref="G154:G156"/>
    <mergeCell ref="H154:H156"/>
    <mergeCell ref="I154:I156"/>
    <mergeCell ref="N154:N156"/>
    <mergeCell ref="O154:O156"/>
    <mergeCell ref="P154:P156"/>
    <mergeCell ref="Q154:Q156"/>
    <mergeCell ref="R154:R156"/>
    <mergeCell ref="S154:S156"/>
    <mergeCell ref="Q145:Q147"/>
    <mergeCell ref="R145:R147"/>
    <mergeCell ref="S145:S147"/>
    <mergeCell ref="T145:T159"/>
    <mergeCell ref="B148:B150"/>
    <mergeCell ref="C148:C150"/>
    <mergeCell ref="D148:D150"/>
    <mergeCell ref="E148:E150"/>
    <mergeCell ref="F148:F150"/>
    <mergeCell ref="G148:G150"/>
    <mergeCell ref="H148:H150"/>
    <mergeCell ref="I148:I150"/>
    <mergeCell ref="N148:N150"/>
    <mergeCell ref="O148:O150"/>
    <mergeCell ref="P148:P150"/>
    <mergeCell ref="Q148:Q150"/>
    <mergeCell ref="R148:R150"/>
    <mergeCell ref="S148:S150"/>
    <mergeCell ref="B151:B153"/>
    <mergeCell ref="C151:C153"/>
    <mergeCell ref="D151:D153"/>
    <mergeCell ref="E151:E153"/>
    <mergeCell ref="F151:F153"/>
    <mergeCell ref="G151:G153"/>
    <mergeCell ref="H151:H153"/>
    <mergeCell ref="I151:I153"/>
    <mergeCell ref="N151:N153"/>
    <mergeCell ref="O151:O153"/>
    <mergeCell ref="N145:N147"/>
    <mergeCell ref="O145:O147"/>
    <mergeCell ref="P145:P147"/>
    <mergeCell ref="T138:T139"/>
    <mergeCell ref="P139:Q139"/>
    <mergeCell ref="C142:E142"/>
    <mergeCell ref="F142:O142"/>
    <mergeCell ref="P142:R142"/>
    <mergeCell ref="B143:B144"/>
    <mergeCell ref="C143:C144"/>
    <mergeCell ref="D143:D144"/>
    <mergeCell ref="E143:E144"/>
    <mergeCell ref="F143:F144"/>
    <mergeCell ref="G143:G144"/>
    <mergeCell ref="H143:H144"/>
    <mergeCell ref="I143:I144"/>
    <mergeCell ref="J143:M143"/>
    <mergeCell ref="N143:N144"/>
    <mergeCell ref="O143:O144"/>
    <mergeCell ref="R143:R144"/>
    <mergeCell ref="S143:S144"/>
    <mergeCell ref="T143:T144"/>
    <mergeCell ref="J144:M144"/>
    <mergeCell ref="B135:B137"/>
    <mergeCell ref="C135:C137"/>
    <mergeCell ref="D135:D137"/>
    <mergeCell ref="E135:E137"/>
    <mergeCell ref="F135:F137"/>
    <mergeCell ref="G135:G137"/>
    <mergeCell ref="H135:H137"/>
    <mergeCell ref="I135:I137"/>
    <mergeCell ref="N135:N137"/>
    <mergeCell ref="O135:O137"/>
    <mergeCell ref="P135:P137"/>
    <mergeCell ref="Q135:Q137"/>
    <mergeCell ref="R135:R137"/>
    <mergeCell ref="S135:S137"/>
    <mergeCell ref="B132:B134"/>
    <mergeCell ref="C132:C134"/>
    <mergeCell ref="B138:O139"/>
    <mergeCell ref="P138:Q138"/>
    <mergeCell ref="C123:C125"/>
    <mergeCell ref="D123:D125"/>
    <mergeCell ref="E123:E125"/>
    <mergeCell ref="F123:F125"/>
    <mergeCell ref="G123:G125"/>
    <mergeCell ref="H123:H125"/>
    <mergeCell ref="I123:I125"/>
    <mergeCell ref="N123:N125"/>
    <mergeCell ref="O123:O125"/>
    <mergeCell ref="P123:P125"/>
    <mergeCell ref="Q123:Q125"/>
    <mergeCell ref="R123:R125"/>
    <mergeCell ref="S123:S125"/>
    <mergeCell ref="D132:D134"/>
    <mergeCell ref="E132:E134"/>
    <mergeCell ref="F132:F134"/>
    <mergeCell ref="G132:G134"/>
    <mergeCell ref="H132:H134"/>
    <mergeCell ref="I132:I134"/>
    <mergeCell ref="N132:N134"/>
    <mergeCell ref="O132:O134"/>
    <mergeCell ref="P132:P134"/>
    <mergeCell ref="Q132:Q134"/>
    <mergeCell ref="R132:R134"/>
    <mergeCell ref="S132:S134"/>
    <mergeCell ref="T123:T137"/>
    <mergeCell ref="B126:B128"/>
    <mergeCell ref="C126:C128"/>
    <mergeCell ref="D126:D128"/>
    <mergeCell ref="E126:E128"/>
    <mergeCell ref="F126:F128"/>
    <mergeCell ref="G126:G128"/>
    <mergeCell ref="H126:H128"/>
    <mergeCell ref="I126:I128"/>
    <mergeCell ref="N126:N128"/>
    <mergeCell ref="O126:O128"/>
    <mergeCell ref="P126:P128"/>
    <mergeCell ref="Q126:Q128"/>
    <mergeCell ref="R126:R128"/>
    <mergeCell ref="S126:S128"/>
    <mergeCell ref="T116:T117"/>
    <mergeCell ref="P117:Q117"/>
    <mergeCell ref="B129:B131"/>
    <mergeCell ref="C129:C131"/>
    <mergeCell ref="D129:D131"/>
    <mergeCell ref="E129:E131"/>
    <mergeCell ref="F129:F131"/>
    <mergeCell ref="G129:G131"/>
    <mergeCell ref="H129:H131"/>
    <mergeCell ref="I129:I131"/>
    <mergeCell ref="N129:N131"/>
    <mergeCell ref="O129:O131"/>
    <mergeCell ref="P129:P131"/>
    <mergeCell ref="Q129:Q131"/>
    <mergeCell ref="R129:R131"/>
    <mergeCell ref="S129:S131"/>
    <mergeCell ref="B123:B125"/>
    <mergeCell ref="C120:E120"/>
    <mergeCell ref="F120:O120"/>
    <mergeCell ref="P120:R120"/>
    <mergeCell ref="B121:B122"/>
    <mergeCell ref="C121:C122"/>
    <mergeCell ref="D121:D122"/>
    <mergeCell ref="E121:E122"/>
    <mergeCell ref="F121:F122"/>
    <mergeCell ref="G121:G122"/>
    <mergeCell ref="H121:H122"/>
    <mergeCell ref="I121:I122"/>
    <mergeCell ref="J121:M121"/>
    <mergeCell ref="N121:N122"/>
    <mergeCell ref="O121:O122"/>
    <mergeCell ref="R121:R122"/>
    <mergeCell ref="S121:S122"/>
    <mergeCell ref="T121:T122"/>
    <mergeCell ref="J122:M122"/>
    <mergeCell ref="T101:T115"/>
    <mergeCell ref="C104:C106"/>
    <mergeCell ref="D104:D106"/>
    <mergeCell ref="E104:E106"/>
    <mergeCell ref="F104:F106"/>
    <mergeCell ref="G104:G106"/>
    <mergeCell ref="H104:H106"/>
    <mergeCell ref="I104:I106"/>
    <mergeCell ref="N104:N106"/>
    <mergeCell ref="S104:S106"/>
    <mergeCell ref="C107:C109"/>
    <mergeCell ref="D107:D109"/>
    <mergeCell ref="E107:E109"/>
    <mergeCell ref="F107:F109"/>
    <mergeCell ref="G107:G109"/>
    <mergeCell ref="H107:H109"/>
    <mergeCell ref="I107:I109"/>
    <mergeCell ref="N107:N109"/>
    <mergeCell ref="O107:O109"/>
    <mergeCell ref="P107:P109"/>
    <mergeCell ref="Q107:Q109"/>
    <mergeCell ref="R107:R109"/>
    <mergeCell ref="S107:S109"/>
    <mergeCell ref="G110:G112"/>
    <mergeCell ref="H110:H112"/>
    <mergeCell ref="I110:I112"/>
    <mergeCell ref="O82:O84"/>
    <mergeCell ref="H88:H90"/>
    <mergeCell ref="I88:I90"/>
    <mergeCell ref="P82:P84"/>
    <mergeCell ref="T94:T95"/>
    <mergeCell ref="P95:Q95"/>
    <mergeCell ref="C98:E98"/>
    <mergeCell ref="F98:O98"/>
    <mergeCell ref="P98:R98"/>
    <mergeCell ref="B99:B100"/>
    <mergeCell ref="C99:C100"/>
    <mergeCell ref="D99:D100"/>
    <mergeCell ref="E99:E100"/>
    <mergeCell ref="F99:F100"/>
    <mergeCell ref="G99:G100"/>
    <mergeCell ref="H99:H100"/>
    <mergeCell ref="I99:I100"/>
    <mergeCell ref="J99:M99"/>
    <mergeCell ref="N99:N100"/>
    <mergeCell ref="O99:O100"/>
    <mergeCell ref="R99:R100"/>
    <mergeCell ref="S99:S100"/>
    <mergeCell ref="T99:T100"/>
    <mergeCell ref="J100:M100"/>
    <mergeCell ref="Q82:Q84"/>
    <mergeCell ref="R82:R84"/>
    <mergeCell ref="N88:N90"/>
    <mergeCell ref="O88:O90"/>
    <mergeCell ref="P88:P90"/>
    <mergeCell ref="Q88:Q90"/>
    <mergeCell ref="R88:R90"/>
    <mergeCell ref="S88:S90"/>
    <mergeCell ref="D63:D65"/>
    <mergeCell ref="E63:E65"/>
    <mergeCell ref="F63:F65"/>
    <mergeCell ref="G63:G65"/>
    <mergeCell ref="Q79:Q81"/>
    <mergeCell ref="R79:R81"/>
    <mergeCell ref="S79:S81"/>
    <mergeCell ref="T79:T93"/>
    <mergeCell ref="B85:B87"/>
    <mergeCell ref="C85:C87"/>
    <mergeCell ref="D85:D87"/>
    <mergeCell ref="E85:E87"/>
    <mergeCell ref="F85:F87"/>
    <mergeCell ref="G85:G87"/>
    <mergeCell ref="H85:H87"/>
    <mergeCell ref="I85:I87"/>
    <mergeCell ref="N85:N87"/>
    <mergeCell ref="O85:O87"/>
    <mergeCell ref="P85:P87"/>
    <mergeCell ref="Q85:Q87"/>
    <mergeCell ref="R85:R87"/>
    <mergeCell ref="S85:S87"/>
    <mergeCell ref="B88:B90"/>
    <mergeCell ref="C88:C90"/>
    <mergeCell ref="D88:D90"/>
    <mergeCell ref="E88:E90"/>
    <mergeCell ref="F88:F90"/>
    <mergeCell ref="G88:G90"/>
    <mergeCell ref="O91:O93"/>
    <mergeCell ref="P91:P93"/>
    <mergeCell ref="Q91:Q93"/>
    <mergeCell ref="R91:R93"/>
    <mergeCell ref="T72:T73"/>
    <mergeCell ref="P73:Q73"/>
    <mergeCell ref="C76:E76"/>
    <mergeCell ref="F76:O76"/>
    <mergeCell ref="P76:R76"/>
    <mergeCell ref="B77:B78"/>
    <mergeCell ref="C77:C78"/>
    <mergeCell ref="D77:D78"/>
    <mergeCell ref="E77:E78"/>
    <mergeCell ref="F77:F78"/>
    <mergeCell ref="G77:G78"/>
    <mergeCell ref="H77:H78"/>
    <mergeCell ref="I77:I78"/>
    <mergeCell ref="J77:M77"/>
    <mergeCell ref="N77:N78"/>
    <mergeCell ref="O77:O78"/>
    <mergeCell ref="R77:R78"/>
    <mergeCell ref="S77:S78"/>
    <mergeCell ref="T77:T78"/>
    <mergeCell ref="J78:M78"/>
    <mergeCell ref="S47:S49"/>
    <mergeCell ref="B50:O51"/>
    <mergeCell ref="P50:Q50"/>
    <mergeCell ref="P51:Q51"/>
    <mergeCell ref="C55:C56"/>
    <mergeCell ref="D55:D56"/>
    <mergeCell ref="E55:E56"/>
    <mergeCell ref="F55:F56"/>
    <mergeCell ref="G55:G56"/>
    <mergeCell ref="H55:H56"/>
    <mergeCell ref="I55:I56"/>
    <mergeCell ref="J55:M55"/>
    <mergeCell ref="N55:N56"/>
    <mergeCell ref="O55:O56"/>
    <mergeCell ref="R55:R56"/>
    <mergeCell ref="S55:S56"/>
    <mergeCell ref="T55:T56"/>
    <mergeCell ref="J56:M56"/>
    <mergeCell ref="T50:T51"/>
    <mergeCell ref="S33:S34"/>
    <mergeCell ref="T33:T34"/>
    <mergeCell ref="N35:N37"/>
    <mergeCell ref="O35:O37"/>
    <mergeCell ref="P35:P37"/>
    <mergeCell ref="Q35:Q37"/>
    <mergeCell ref="R35:R37"/>
    <mergeCell ref="S35:S37"/>
    <mergeCell ref="T35:T49"/>
    <mergeCell ref="B38:B40"/>
    <mergeCell ref="C38:C40"/>
    <mergeCell ref="D38:D40"/>
    <mergeCell ref="E38:E40"/>
    <mergeCell ref="F38:F40"/>
    <mergeCell ref="G38:G40"/>
    <mergeCell ref="H38:H40"/>
    <mergeCell ref="I38:I40"/>
    <mergeCell ref="Q41:Q43"/>
    <mergeCell ref="R41:R43"/>
    <mergeCell ref="B41:B43"/>
    <mergeCell ref="C41:C43"/>
    <mergeCell ref="D41:D43"/>
    <mergeCell ref="E41:E43"/>
    <mergeCell ref="F41:F43"/>
    <mergeCell ref="G41:G43"/>
    <mergeCell ref="H41:H43"/>
    <mergeCell ref="I41:I43"/>
    <mergeCell ref="N41:N43"/>
    <mergeCell ref="O41:O43"/>
    <mergeCell ref="P41:P43"/>
    <mergeCell ref="B47:B49"/>
    <mergeCell ref="C47:C49"/>
    <mergeCell ref="S41:S43"/>
    <mergeCell ref="I44:I46"/>
    <mergeCell ref="N44:N46"/>
    <mergeCell ref="O44:O46"/>
    <mergeCell ref="P44:P46"/>
    <mergeCell ref="Q44:Q46"/>
    <mergeCell ref="R44:R46"/>
    <mergeCell ref="S44:S46"/>
    <mergeCell ref="F44:F46"/>
    <mergeCell ref="G44:G46"/>
    <mergeCell ref="H44:H46"/>
    <mergeCell ref="B16:B18"/>
    <mergeCell ref="C16:C18"/>
    <mergeCell ref="D16:D18"/>
    <mergeCell ref="E16:E18"/>
    <mergeCell ref="F16:F18"/>
    <mergeCell ref="N19:N21"/>
    <mergeCell ref="O19:O21"/>
    <mergeCell ref="D44:D46"/>
    <mergeCell ref="E44:E46"/>
    <mergeCell ref="N25:N27"/>
    <mergeCell ref="O25:O27"/>
    <mergeCell ref="P25:P27"/>
    <mergeCell ref="Q25:Q27"/>
    <mergeCell ref="R25:R27"/>
    <mergeCell ref="S25:S27"/>
    <mergeCell ref="C32:E32"/>
    <mergeCell ref="F32:O32"/>
    <mergeCell ref="B35:B37"/>
    <mergeCell ref="C35:C37"/>
    <mergeCell ref="D35:D37"/>
    <mergeCell ref="E35:E37"/>
    <mergeCell ref="N6:O6"/>
    <mergeCell ref="P13:P15"/>
    <mergeCell ref="O11:O12"/>
    <mergeCell ref="O13:O15"/>
    <mergeCell ref="D22:D24"/>
    <mergeCell ref="E22:E24"/>
    <mergeCell ref="N22:N24"/>
    <mergeCell ref="O22:O24"/>
    <mergeCell ref="P22:P24"/>
    <mergeCell ref="Q22:Q24"/>
    <mergeCell ref="R22:R24"/>
    <mergeCell ref="S22:S24"/>
    <mergeCell ref="W11:Y11"/>
    <mergeCell ref="T28:T29"/>
    <mergeCell ref="R16:R18"/>
    <mergeCell ref="S16:S18"/>
    <mergeCell ref="P28:Q28"/>
    <mergeCell ref="P29:Q29"/>
    <mergeCell ref="B28:O29"/>
    <mergeCell ref="H16:H18"/>
    <mergeCell ref="I16:I18"/>
    <mergeCell ref="N16:N18"/>
    <mergeCell ref="O16:O18"/>
    <mergeCell ref="P16:P18"/>
    <mergeCell ref="Q16:Q18"/>
    <mergeCell ref="P19:P21"/>
    <mergeCell ref="Q19:Q21"/>
    <mergeCell ref="B19:B21"/>
    <mergeCell ref="C19:C21"/>
    <mergeCell ref="D19:D21"/>
    <mergeCell ref="E19:E21"/>
    <mergeCell ref="F19:F21"/>
    <mergeCell ref="S38:S40"/>
    <mergeCell ref="B44:B46"/>
    <mergeCell ref="C44:C46"/>
    <mergeCell ref="B11:B12"/>
    <mergeCell ref="C11:C12"/>
    <mergeCell ref="D11:D12"/>
    <mergeCell ref="E11:E12"/>
    <mergeCell ref="F11:F12"/>
    <mergeCell ref="G11:G12"/>
    <mergeCell ref="H11:H12"/>
    <mergeCell ref="B3:S3"/>
    <mergeCell ref="B1:S1"/>
    <mergeCell ref="I11:I12"/>
    <mergeCell ref="J12:M12"/>
    <mergeCell ref="S11:S12"/>
    <mergeCell ref="R11:R12"/>
    <mergeCell ref="C13:C15"/>
    <mergeCell ref="D13:D15"/>
    <mergeCell ref="E13:E15"/>
    <mergeCell ref="F13:F15"/>
    <mergeCell ref="G13:G15"/>
    <mergeCell ref="H13:H15"/>
    <mergeCell ref="I13:I15"/>
    <mergeCell ref="Q13:Q15"/>
    <mergeCell ref="J11:M11"/>
    <mergeCell ref="N11:N12"/>
    <mergeCell ref="N13:N15"/>
    <mergeCell ref="F4:N4"/>
    <mergeCell ref="F5:G5"/>
    <mergeCell ref="L5:M6"/>
    <mergeCell ref="N5:O5"/>
    <mergeCell ref="F6:G6"/>
    <mergeCell ref="C10:E10"/>
    <mergeCell ref="F10:O10"/>
    <mergeCell ref="P10:R10"/>
    <mergeCell ref="B13:B15"/>
    <mergeCell ref="B57:B59"/>
    <mergeCell ref="C57:C59"/>
    <mergeCell ref="D57:D59"/>
    <mergeCell ref="E57:E59"/>
    <mergeCell ref="F57:F59"/>
    <mergeCell ref="G57:G59"/>
    <mergeCell ref="H57:H59"/>
    <mergeCell ref="I57:I59"/>
    <mergeCell ref="N57:N59"/>
    <mergeCell ref="O57:O59"/>
    <mergeCell ref="P57:P59"/>
    <mergeCell ref="Q57:Q59"/>
    <mergeCell ref="R57:R59"/>
    <mergeCell ref="C54:E54"/>
    <mergeCell ref="F54:O54"/>
    <mergeCell ref="P54:R54"/>
    <mergeCell ref="B55:B56"/>
    <mergeCell ref="N38:N40"/>
    <mergeCell ref="O38:O40"/>
    <mergeCell ref="P38:P40"/>
    <mergeCell ref="Q38:Q40"/>
    <mergeCell ref="R38:R40"/>
    <mergeCell ref="G19:G21"/>
    <mergeCell ref="H19:H21"/>
    <mergeCell ref="I19:I21"/>
    <mergeCell ref="P32:R32"/>
    <mergeCell ref="B33:B34"/>
    <mergeCell ref="C33:C34"/>
    <mergeCell ref="C189:C191"/>
    <mergeCell ref="D189:D191"/>
    <mergeCell ref="P151:P153"/>
    <mergeCell ref="Q151:Q153"/>
    <mergeCell ref="R151:R153"/>
    <mergeCell ref="P161:Q161"/>
    <mergeCell ref="B157:B159"/>
    <mergeCell ref="C157:C159"/>
    <mergeCell ref="D157:D159"/>
    <mergeCell ref="E157:E159"/>
    <mergeCell ref="F157:F159"/>
    <mergeCell ref="G157:G159"/>
    <mergeCell ref="H157:H159"/>
    <mergeCell ref="I157:I159"/>
    <mergeCell ref="N157:N159"/>
    <mergeCell ref="B94:O95"/>
    <mergeCell ref="P94:Q94"/>
    <mergeCell ref="O104:O106"/>
    <mergeCell ref="P104:P106"/>
    <mergeCell ref="Q104:Q106"/>
    <mergeCell ref="R104:R106"/>
    <mergeCell ref="B107:B109"/>
    <mergeCell ref="B104:B106"/>
    <mergeCell ref="B145:B147"/>
    <mergeCell ref="C145:C147"/>
    <mergeCell ref="D145:D147"/>
    <mergeCell ref="E145:E147"/>
    <mergeCell ref="F145:F147"/>
    <mergeCell ref="G145:G147"/>
    <mergeCell ref="H145:H147"/>
    <mergeCell ref="I145:I147"/>
    <mergeCell ref="N110:N112"/>
    <mergeCell ref="T11:T12"/>
    <mergeCell ref="G16:G18"/>
    <mergeCell ref="F22:F24"/>
    <mergeCell ref="G22:G24"/>
    <mergeCell ref="H22:H24"/>
    <mergeCell ref="I22:I24"/>
    <mergeCell ref="B25:B27"/>
    <mergeCell ref="C25:C27"/>
    <mergeCell ref="D25:D27"/>
    <mergeCell ref="E25:E27"/>
    <mergeCell ref="F25:F27"/>
    <mergeCell ref="G25:G27"/>
    <mergeCell ref="H25:H27"/>
    <mergeCell ref="I25:I27"/>
    <mergeCell ref="B22:B24"/>
    <mergeCell ref="C22:C24"/>
    <mergeCell ref="J34:M34"/>
    <mergeCell ref="T13:T27"/>
    <mergeCell ref="R19:R21"/>
    <mergeCell ref="S19:S21"/>
    <mergeCell ref="R13:R15"/>
    <mergeCell ref="S13:S15"/>
    <mergeCell ref="D33:D34"/>
    <mergeCell ref="E33:E34"/>
    <mergeCell ref="F33:F34"/>
    <mergeCell ref="G33:G34"/>
    <mergeCell ref="H33:H34"/>
    <mergeCell ref="I33:I34"/>
    <mergeCell ref="J33:M33"/>
    <mergeCell ref="N33:N34"/>
    <mergeCell ref="O33:O34"/>
    <mergeCell ref="R33:R34"/>
    <mergeCell ref="F35:F37"/>
    <mergeCell ref="G35:G37"/>
    <mergeCell ref="H35:H37"/>
    <mergeCell ref="I35:I37"/>
    <mergeCell ref="B60:B62"/>
    <mergeCell ref="C60:C62"/>
    <mergeCell ref="D60:D62"/>
    <mergeCell ref="E60:E62"/>
    <mergeCell ref="F60:F62"/>
    <mergeCell ref="G60:G62"/>
    <mergeCell ref="H60:H62"/>
    <mergeCell ref="I60:I62"/>
    <mergeCell ref="N60:N62"/>
    <mergeCell ref="O60:O62"/>
    <mergeCell ref="P60:P62"/>
    <mergeCell ref="Q60:Q62"/>
    <mergeCell ref="R60:R62"/>
    <mergeCell ref="D47:D49"/>
    <mergeCell ref="E47:E49"/>
    <mergeCell ref="F47:F49"/>
    <mergeCell ref="G47:G49"/>
    <mergeCell ref="H47:H49"/>
    <mergeCell ref="I47:I49"/>
    <mergeCell ref="N47:N49"/>
    <mergeCell ref="O47:O49"/>
    <mergeCell ref="P47:P49"/>
    <mergeCell ref="Q47:Q49"/>
    <mergeCell ref="R47:R49"/>
    <mergeCell ref="H63:H65"/>
    <mergeCell ref="I63:I65"/>
    <mergeCell ref="N63:N65"/>
    <mergeCell ref="O63:O65"/>
    <mergeCell ref="P63:P65"/>
    <mergeCell ref="Q63:Q65"/>
    <mergeCell ref="R63:R65"/>
    <mergeCell ref="S63:S65"/>
    <mergeCell ref="B66:B68"/>
    <mergeCell ref="R66:R68"/>
    <mergeCell ref="S66:S68"/>
    <mergeCell ref="S57:S59"/>
    <mergeCell ref="T57:T71"/>
    <mergeCell ref="C66:C68"/>
    <mergeCell ref="D66:D68"/>
    <mergeCell ref="E66:E68"/>
    <mergeCell ref="F66:F68"/>
    <mergeCell ref="G66:G68"/>
    <mergeCell ref="H66:H68"/>
    <mergeCell ref="I66:I68"/>
    <mergeCell ref="N66:N68"/>
    <mergeCell ref="O66:O68"/>
    <mergeCell ref="P66:P68"/>
    <mergeCell ref="Q66:Q68"/>
    <mergeCell ref="P69:P71"/>
    <mergeCell ref="B69:B71"/>
    <mergeCell ref="Q69:Q71"/>
    <mergeCell ref="R69:R71"/>
    <mergeCell ref="S69:S71"/>
    <mergeCell ref="S60:S62"/>
    <mergeCell ref="B63:B65"/>
    <mergeCell ref="C63:C65"/>
    <mergeCell ref="C69:C71"/>
    <mergeCell ref="D69:D71"/>
    <mergeCell ref="E69:E71"/>
    <mergeCell ref="F69:F71"/>
    <mergeCell ref="G69:G71"/>
    <mergeCell ref="H69:H71"/>
    <mergeCell ref="I69:I71"/>
    <mergeCell ref="N69:N71"/>
    <mergeCell ref="O69:O71"/>
    <mergeCell ref="S82:S84"/>
    <mergeCell ref="B79:B81"/>
    <mergeCell ref="C79:C81"/>
    <mergeCell ref="D79:D81"/>
    <mergeCell ref="E79:E81"/>
    <mergeCell ref="F79:F81"/>
    <mergeCell ref="G79:G81"/>
    <mergeCell ref="H79:H81"/>
    <mergeCell ref="I79:I81"/>
    <mergeCell ref="N79:N81"/>
    <mergeCell ref="B82:B84"/>
    <mergeCell ref="C82:C84"/>
    <mergeCell ref="D82:D84"/>
    <mergeCell ref="E82:E84"/>
    <mergeCell ref="F82:F84"/>
    <mergeCell ref="G82:G84"/>
    <mergeCell ref="H82:H84"/>
    <mergeCell ref="I82:I84"/>
    <mergeCell ref="N82:N84"/>
    <mergeCell ref="B72:O73"/>
    <mergeCell ref="P72:Q72"/>
    <mergeCell ref="O79:O81"/>
    <mergeCell ref="P79:P81"/>
    <mergeCell ref="S91:S93"/>
    <mergeCell ref="B101:B103"/>
    <mergeCell ref="C101:C103"/>
    <mergeCell ref="D101:D103"/>
    <mergeCell ref="E101:E103"/>
    <mergeCell ref="F101:F103"/>
    <mergeCell ref="G101:G103"/>
    <mergeCell ref="H101:H103"/>
    <mergeCell ref="I101:I103"/>
    <mergeCell ref="N101:N103"/>
    <mergeCell ref="O101:O103"/>
    <mergeCell ref="P101:P103"/>
    <mergeCell ref="Q101:Q103"/>
    <mergeCell ref="R101:R103"/>
    <mergeCell ref="S101:S103"/>
    <mergeCell ref="B91:B93"/>
    <mergeCell ref="C91:C93"/>
    <mergeCell ref="D91:D93"/>
    <mergeCell ref="E91:E93"/>
    <mergeCell ref="F91:F93"/>
    <mergeCell ref="G91:G93"/>
    <mergeCell ref="H91:H93"/>
    <mergeCell ref="I91:I93"/>
    <mergeCell ref="N91:N93"/>
    <mergeCell ref="B110:B112"/>
    <mergeCell ref="C110:C112"/>
    <mergeCell ref="D110:D112"/>
    <mergeCell ref="E110:E112"/>
    <mergeCell ref="F110:F112"/>
    <mergeCell ref="O110:O112"/>
    <mergeCell ref="P110:P112"/>
    <mergeCell ref="Q110:Q112"/>
    <mergeCell ref="R110:R112"/>
    <mergeCell ref="S110:S112"/>
    <mergeCell ref="S179:S181"/>
    <mergeCell ref="B182:O183"/>
    <mergeCell ref="P182:Q182"/>
    <mergeCell ref="B179:B181"/>
    <mergeCell ref="C179:C181"/>
    <mergeCell ref="D179:D181"/>
    <mergeCell ref="B113:B115"/>
    <mergeCell ref="C113:C115"/>
    <mergeCell ref="D113:D115"/>
    <mergeCell ref="E113:E115"/>
    <mergeCell ref="F113:F115"/>
    <mergeCell ref="G113:G115"/>
    <mergeCell ref="H113:H115"/>
    <mergeCell ref="I113:I115"/>
    <mergeCell ref="N113:N115"/>
    <mergeCell ref="O113:O115"/>
    <mergeCell ref="P113:P115"/>
    <mergeCell ref="Q113:Q115"/>
    <mergeCell ref="R113:R115"/>
    <mergeCell ref="S113:S115"/>
    <mergeCell ref="B116:O117"/>
    <mergeCell ref="P116:Q116"/>
    <mergeCell ref="E195:E197"/>
    <mergeCell ref="F195:F197"/>
    <mergeCell ref="G195:G197"/>
    <mergeCell ref="H195:H197"/>
    <mergeCell ref="I195:I197"/>
    <mergeCell ref="N195:N197"/>
    <mergeCell ref="O195:O197"/>
    <mergeCell ref="P195:P197"/>
    <mergeCell ref="T204:T205"/>
    <mergeCell ref="B201:B203"/>
    <mergeCell ref="C201:C203"/>
    <mergeCell ref="D201:D203"/>
    <mergeCell ref="E201:E203"/>
    <mergeCell ref="F201:F203"/>
    <mergeCell ref="G201:G203"/>
    <mergeCell ref="H201:H203"/>
    <mergeCell ref="I201:I203"/>
    <mergeCell ref="N201:N203"/>
    <mergeCell ref="O201:O203"/>
    <mergeCell ref="P201:P203"/>
    <mergeCell ref="C195:C197"/>
    <mergeCell ref="Q195:Q197"/>
    <mergeCell ref="R195:R197"/>
    <mergeCell ref="S195:S197"/>
    <mergeCell ref="B198:B200"/>
    <mergeCell ref="Q198:Q200"/>
    <mergeCell ref="R198:R200"/>
    <mergeCell ref="S198:S200"/>
    <mergeCell ref="Q201:Q203"/>
    <mergeCell ref="R201:R203"/>
    <mergeCell ref="S201:S203"/>
    <mergeCell ref="B204:O205"/>
    <mergeCell ref="H267:H269"/>
    <mergeCell ref="I267:I269"/>
    <mergeCell ref="P255:P257"/>
    <mergeCell ref="Q255:Q257"/>
    <mergeCell ref="R255:R257"/>
    <mergeCell ref="B264:B266"/>
    <mergeCell ref="C264:C266"/>
    <mergeCell ref="D264:D266"/>
    <mergeCell ref="F264:F266"/>
    <mergeCell ref="G264:G266"/>
    <mergeCell ref="H264:H266"/>
    <mergeCell ref="F179:F181"/>
    <mergeCell ref="G179:G181"/>
    <mergeCell ref="H179:H181"/>
    <mergeCell ref="I179:I181"/>
    <mergeCell ref="N179:N181"/>
    <mergeCell ref="O179:O181"/>
    <mergeCell ref="P179:P181"/>
    <mergeCell ref="Q179:Q181"/>
    <mergeCell ref="R179:R181"/>
    <mergeCell ref="C198:C200"/>
    <mergeCell ref="D198:D200"/>
    <mergeCell ref="E198:E200"/>
    <mergeCell ref="F198:F200"/>
    <mergeCell ref="G198:G200"/>
    <mergeCell ref="H198:H200"/>
    <mergeCell ref="I198:I200"/>
    <mergeCell ref="N198:N200"/>
    <mergeCell ref="O198:O200"/>
    <mergeCell ref="P198:P200"/>
    <mergeCell ref="B189:B191"/>
    <mergeCell ref="D195:D197"/>
    <mergeCell ref="B277:B279"/>
    <mergeCell ref="C277:C279"/>
    <mergeCell ref="D277:D279"/>
    <mergeCell ref="E277:E279"/>
    <mergeCell ref="F277:F279"/>
    <mergeCell ref="G277:G279"/>
    <mergeCell ref="H277:H279"/>
    <mergeCell ref="I277:I279"/>
    <mergeCell ref="N277:N279"/>
    <mergeCell ref="O277:O279"/>
    <mergeCell ref="S214:S216"/>
    <mergeCell ref="B217:B219"/>
    <mergeCell ref="C217:C219"/>
    <mergeCell ref="D217:D219"/>
    <mergeCell ref="E217:E219"/>
    <mergeCell ref="F217:F219"/>
    <mergeCell ref="G217:G219"/>
    <mergeCell ref="G255:G257"/>
    <mergeCell ref="H255:H257"/>
    <mergeCell ref="I255:I257"/>
    <mergeCell ref="N255:N257"/>
    <mergeCell ref="O255:O257"/>
    <mergeCell ref="O261:O263"/>
    <mergeCell ref="P261:P263"/>
    <mergeCell ref="Q261:Q263"/>
    <mergeCell ref="R261:R263"/>
    <mergeCell ref="B267:B269"/>
    <mergeCell ref="C267:C269"/>
    <mergeCell ref="D267:D269"/>
    <mergeCell ref="E267:E269"/>
    <mergeCell ref="F267:F269"/>
    <mergeCell ref="G267:G269"/>
    <mergeCell ref="C340:E340"/>
    <mergeCell ref="F340:O340"/>
    <mergeCell ref="P340:R340"/>
    <mergeCell ref="B341:B342"/>
    <mergeCell ref="C341:C342"/>
    <mergeCell ref="D341:D342"/>
    <mergeCell ref="E341:E342"/>
    <mergeCell ref="F341:F342"/>
    <mergeCell ref="G341:G342"/>
    <mergeCell ref="H341:H342"/>
    <mergeCell ref="I341:I342"/>
    <mergeCell ref="J341:M341"/>
    <mergeCell ref="N341:N342"/>
    <mergeCell ref="O341:O342"/>
    <mergeCell ref="R341:R342"/>
    <mergeCell ref="S341:S342"/>
    <mergeCell ref="T341:T342"/>
    <mergeCell ref="J342:M342"/>
    <mergeCell ref="Q352:Q354"/>
    <mergeCell ref="R352:R354"/>
    <mergeCell ref="S352:S354"/>
    <mergeCell ref="B343:B345"/>
    <mergeCell ref="C343:C345"/>
    <mergeCell ref="D343:D345"/>
    <mergeCell ref="E343:E345"/>
    <mergeCell ref="F343:F345"/>
    <mergeCell ref="G343:G345"/>
    <mergeCell ref="H343:H345"/>
    <mergeCell ref="I343:I345"/>
    <mergeCell ref="N343:N345"/>
    <mergeCell ref="O343:O345"/>
    <mergeCell ref="P343:P345"/>
    <mergeCell ref="Q343:Q345"/>
    <mergeCell ref="R343:R345"/>
    <mergeCell ref="S343:S345"/>
    <mergeCell ref="B346:B348"/>
    <mergeCell ref="C346:C348"/>
    <mergeCell ref="D346:D348"/>
    <mergeCell ref="F363:F364"/>
    <mergeCell ref="G363:G364"/>
    <mergeCell ref="H363:H364"/>
    <mergeCell ref="I363:I364"/>
    <mergeCell ref="J363:M363"/>
    <mergeCell ref="N363:N364"/>
    <mergeCell ref="O363:O364"/>
    <mergeCell ref="R363:R364"/>
    <mergeCell ref="B363:B364"/>
    <mergeCell ref="E349:E351"/>
    <mergeCell ref="F349:F351"/>
    <mergeCell ref="G349:G351"/>
    <mergeCell ref="H349:H351"/>
    <mergeCell ref="I349:I351"/>
    <mergeCell ref="N349:N351"/>
    <mergeCell ref="O349:O351"/>
    <mergeCell ref="P349:P351"/>
    <mergeCell ref="Q349:Q351"/>
    <mergeCell ref="R349:R351"/>
    <mergeCell ref="B349:B351"/>
    <mergeCell ref="C349:C351"/>
    <mergeCell ref="D349:D351"/>
    <mergeCell ref="B355:B357"/>
    <mergeCell ref="C355:C357"/>
    <mergeCell ref="D355:D357"/>
    <mergeCell ref="E355:E357"/>
    <mergeCell ref="F355:F357"/>
    <mergeCell ref="G355:G357"/>
    <mergeCell ref="H355:H357"/>
    <mergeCell ref="I355:I357"/>
    <mergeCell ref="N355:N357"/>
    <mergeCell ref="O355:O357"/>
    <mergeCell ref="P355:P357"/>
    <mergeCell ref="Q355:Q357"/>
    <mergeCell ref="R355:R357"/>
    <mergeCell ref="S355:S357"/>
    <mergeCell ref="B358:O359"/>
    <mergeCell ref="P358:Q358"/>
    <mergeCell ref="T358:T359"/>
    <mergeCell ref="P359:Q359"/>
    <mergeCell ref="T343:T357"/>
    <mergeCell ref="E346:E348"/>
    <mergeCell ref="F346:F348"/>
    <mergeCell ref="G346:G348"/>
    <mergeCell ref="H346:H348"/>
    <mergeCell ref="I346:I348"/>
    <mergeCell ref="N346:N348"/>
    <mergeCell ref="O346:O348"/>
    <mergeCell ref="P346:P348"/>
    <mergeCell ref="Q346:Q348"/>
    <mergeCell ref="R346:R348"/>
    <mergeCell ref="S346:S348"/>
    <mergeCell ref="S349:S351"/>
    <mergeCell ref="B352:B354"/>
    <mergeCell ref="C352:C354"/>
    <mergeCell ref="D352:D354"/>
    <mergeCell ref="E352:E354"/>
    <mergeCell ref="F352:F354"/>
    <mergeCell ref="G352:G354"/>
    <mergeCell ref="H352:H354"/>
    <mergeCell ref="I352:I354"/>
    <mergeCell ref="N352:N354"/>
    <mergeCell ref="O352:O354"/>
    <mergeCell ref="P352:P354"/>
    <mergeCell ref="C365:C367"/>
    <mergeCell ref="D365:D367"/>
    <mergeCell ref="E365:E367"/>
    <mergeCell ref="F365:F367"/>
    <mergeCell ref="G365:G367"/>
    <mergeCell ref="H365:H367"/>
    <mergeCell ref="I365:I367"/>
    <mergeCell ref="N365:N367"/>
    <mergeCell ref="O365:O367"/>
    <mergeCell ref="P365:P367"/>
    <mergeCell ref="Q365:Q367"/>
    <mergeCell ref="R365:R367"/>
    <mergeCell ref="AI13:AI41"/>
    <mergeCell ref="F368:F370"/>
    <mergeCell ref="G368:G370"/>
    <mergeCell ref="H368:H370"/>
    <mergeCell ref="I368:I370"/>
    <mergeCell ref="N368:N370"/>
    <mergeCell ref="O368:O370"/>
    <mergeCell ref="P368:P370"/>
    <mergeCell ref="Q368:Q370"/>
    <mergeCell ref="R368:R370"/>
    <mergeCell ref="S368:S370"/>
    <mergeCell ref="C362:E362"/>
    <mergeCell ref="F362:O362"/>
    <mergeCell ref="P362:R362"/>
    <mergeCell ref="S363:S364"/>
    <mergeCell ref="T363:T364"/>
    <mergeCell ref="J364:M364"/>
    <mergeCell ref="C363:C364"/>
    <mergeCell ref="D363:D364"/>
    <mergeCell ref="E363:E364"/>
    <mergeCell ref="S365:S367"/>
    <mergeCell ref="B377:B379"/>
    <mergeCell ref="C377:C379"/>
    <mergeCell ref="D377:D379"/>
    <mergeCell ref="E377:E379"/>
    <mergeCell ref="F377:F379"/>
    <mergeCell ref="G377:G379"/>
    <mergeCell ref="H377:H379"/>
    <mergeCell ref="I377:I379"/>
    <mergeCell ref="N377:N379"/>
    <mergeCell ref="O377:O379"/>
    <mergeCell ref="P377:P379"/>
    <mergeCell ref="Q377:Q379"/>
    <mergeCell ref="R377:R379"/>
    <mergeCell ref="S377:S379"/>
    <mergeCell ref="T365:T379"/>
    <mergeCell ref="B368:B370"/>
    <mergeCell ref="C368:C370"/>
    <mergeCell ref="D368:D370"/>
    <mergeCell ref="E368:E370"/>
    <mergeCell ref="B371:B373"/>
    <mergeCell ref="C371:C373"/>
    <mergeCell ref="D371:D373"/>
    <mergeCell ref="D374:D376"/>
    <mergeCell ref="E374:E376"/>
    <mergeCell ref="F374:F376"/>
    <mergeCell ref="G374:G376"/>
    <mergeCell ref="H374:H376"/>
    <mergeCell ref="I374:I376"/>
    <mergeCell ref="N374:N376"/>
    <mergeCell ref="O374:O376"/>
    <mergeCell ref="B365:B367"/>
    <mergeCell ref="B380:O381"/>
    <mergeCell ref="P380:Q380"/>
    <mergeCell ref="T380:T381"/>
    <mergeCell ref="P381:Q381"/>
    <mergeCell ref="E371:E373"/>
    <mergeCell ref="F371:F373"/>
    <mergeCell ref="G371:G373"/>
    <mergeCell ref="H371:H373"/>
    <mergeCell ref="I371:I373"/>
    <mergeCell ref="N371:N373"/>
    <mergeCell ref="O371:O373"/>
    <mergeCell ref="P371:P373"/>
    <mergeCell ref="Q371:Q373"/>
    <mergeCell ref="R371:R373"/>
    <mergeCell ref="S371:S373"/>
    <mergeCell ref="B374:B376"/>
    <mergeCell ref="C374:C376"/>
    <mergeCell ref="P374:P376"/>
    <mergeCell ref="Q374:Q376"/>
    <mergeCell ref="R374:R376"/>
    <mergeCell ref="S374:S376"/>
  </mergeCells>
  <conditionalFormatting sqref="K13">
    <cfRule type="expression" dxfId="18521" priority="34577">
      <formula>J13="NO CUMPLE"</formula>
    </cfRule>
    <cfRule type="expression" dxfId="18520" priority="34578">
      <formula>J13="CUMPLE"</formula>
    </cfRule>
  </conditionalFormatting>
  <conditionalFormatting sqref="M13">
    <cfRule type="expression" dxfId="18519" priority="34575">
      <formula>L13="NO CUMPLE"</formula>
    </cfRule>
    <cfRule type="expression" dxfId="18518" priority="34576">
      <formula>L13="CUMPLE"</formula>
    </cfRule>
  </conditionalFormatting>
  <conditionalFormatting sqref="N13">
    <cfRule type="expression" dxfId="18517" priority="34572">
      <formula>N13=" "</formula>
    </cfRule>
    <cfRule type="expression" dxfId="18516" priority="34573">
      <formula>N13="NO PRESENTÓ CERTIFICADO"</formula>
    </cfRule>
    <cfRule type="expression" dxfId="18515" priority="34574">
      <formula>N13="PRESENTÓ CERTIFICADO"</formula>
    </cfRule>
  </conditionalFormatting>
  <conditionalFormatting sqref="J13">
    <cfRule type="cellIs" dxfId="18514" priority="34570" operator="equal">
      <formula>"NO CUMPLE"</formula>
    </cfRule>
    <cfRule type="cellIs" dxfId="18513" priority="34571" operator="equal">
      <formula>"CUMPLE"</formula>
    </cfRule>
  </conditionalFormatting>
  <conditionalFormatting sqref="L14:L15">
    <cfRule type="cellIs" dxfId="18512" priority="34568" operator="equal">
      <formula>"NO CUMPLE"</formula>
    </cfRule>
    <cfRule type="cellIs" dxfId="18511" priority="34569" operator="equal">
      <formula>"CUMPLE"</formula>
    </cfRule>
  </conditionalFormatting>
  <conditionalFormatting sqref="P13">
    <cfRule type="expression" dxfId="18510" priority="34545">
      <formula>Q13="NO SUBSANABLE"</formula>
    </cfRule>
    <cfRule type="expression" dxfId="18509" priority="34555">
      <formula>Q13="REQUERIMIENTOS SUBSANADOS"</formula>
    </cfRule>
    <cfRule type="expression" dxfId="18508" priority="34556">
      <formula>Q13="PENDIENTES POR SUBSANAR"</formula>
    </cfRule>
    <cfRule type="expression" dxfId="18507" priority="34561">
      <formula>Q13="SIN OBSERVACIÓN"</formula>
    </cfRule>
    <cfRule type="containsBlanks" dxfId="18506" priority="34562">
      <formula>LEN(TRIM(P13))=0</formula>
    </cfRule>
  </conditionalFormatting>
  <conditionalFormatting sqref="Q13">
    <cfRule type="containsBlanks" dxfId="18505" priority="34540">
      <formula>LEN(TRIM(Q13))=0</formula>
    </cfRule>
    <cfRule type="cellIs" dxfId="18504" priority="34557" operator="equal">
      <formula>"REQUERIMIENTOS SUBSANADOS"</formula>
    </cfRule>
    <cfRule type="containsText" dxfId="18503" priority="34563" operator="containsText" text="NO SUBSANABLE">
      <formula>NOT(ISERROR(SEARCH("NO SUBSANABLE",Q13)))</formula>
    </cfRule>
    <cfRule type="containsText" dxfId="18502" priority="34564" operator="containsText" text="PENDIENTES POR SUBSANAR">
      <formula>NOT(ISERROR(SEARCH("PENDIENTES POR SUBSANAR",Q13)))</formula>
    </cfRule>
    <cfRule type="containsText" dxfId="18501" priority="34565" operator="containsText" text="SIN OBSERVACIÓN">
      <formula>NOT(ISERROR(SEARCH("SIN OBSERVACIÓN",Q13)))</formula>
    </cfRule>
  </conditionalFormatting>
  <conditionalFormatting sqref="R13">
    <cfRule type="containsBlanks" dxfId="18500" priority="34539">
      <formula>LEN(TRIM(R13))=0</formula>
    </cfRule>
    <cfRule type="cellIs" dxfId="18499" priority="34541" operator="equal">
      <formula>"NO CUMPLEN CON LO SOLICITADO"</formula>
    </cfRule>
    <cfRule type="cellIs" dxfId="18498" priority="34542" operator="equal">
      <formula>"CUMPLEN CON LO SOLICITADO"</formula>
    </cfRule>
    <cfRule type="cellIs" dxfId="18497" priority="34543" operator="equal">
      <formula>"PENDIENTES"</formula>
    </cfRule>
    <cfRule type="cellIs" dxfId="18496" priority="34544" operator="equal">
      <formula>"NINGUNO"</formula>
    </cfRule>
  </conditionalFormatting>
  <conditionalFormatting sqref="T28">
    <cfRule type="cellIs" dxfId="18495" priority="34377" operator="equal">
      <formula>"NO CUMPLE"</formula>
    </cfRule>
    <cfRule type="cellIs" dxfId="18494" priority="34378" operator="equal">
      <formula>"CUMPLE"</formula>
    </cfRule>
  </conditionalFormatting>
  <conditionalFormatting sqref="B28">
    <cfRule type="cellIs" dxfId="18493" priority="34375" operator="equal">
      <formula>"NO CUMPLE CON LA EXPERIENCIA REQUERIDA"</formula>
    </cfRule>
    <cfRule type="cellIs" dxfId="18492" priority="34376" operator="equal">
      <formula>"CUMPLE CON LA EXPERIENCIA REQUERIDA"</formula>
    </cfRule>
  </conditionalFormatting>
  <conditionalFormatting sqref="H13">
    <cfRule type="notContainsBlanks" dxfId="18491" priority="34374">
      <formula>LEN(TRIM(H13))&gt;0</formula>
    </cfRule>
  </conditionalFormatting>
  <conditionalFormatting sqref="G13">
    <cfRule type="notContainsBlanks" dxfId="18490" priority="34373">
      <formula>LEN(TRIM(G13))&gt;0</formula>
    </cfRule>
  </conditionalFormatting>
  <conditionalFormatting sqref="F13">
    <cfRule type="notContainsBlanks" dxfId="18489" priority="34372">
      <formula>LEN(TRIM(F13))&gt;0</formula>
    </cfRule>
  </conditionalFormatting>
  <conditionalFormatting sqref="E13">
    <cfRule type="notContainsBlanks" dxfId="18488" priority="34371">
      <formula>LEN(TRIM(E13))&gt;0</formula>
    </cfRule>
  </conditionalFormatting>
  <conditionalFormatting sqref="D13">
    <cfRule type="notContainsBlanks" dxfId="18487" priority="34370">
      <formula>LEN(TRIM(D13))&gt;0</formula>
    </cfRule>
  </conditionalFormatting>
  <conditionalFormatting sqref="C13">
    <cfRule type="notContainsBlanks" dxfId="18486" priority="34369">
      <formula>LEN(TRIM(C13))&gt;0</formula>
    </cfRule>
  </conditionalFormatting>
  <conditionalFormatting sqref="I13">
    <cfRule type="notContainsBlanks" dxfId="18485" priority="34368">
      <formula>LEN(TRIM(I13))&gt;0</formula>
    </cfRule>
  </conditionalFormatting>
  <conditionalFormatting sqref="H16 H19">
    <cfRule type="notContainsBlanks" dxfId="18484" priority="26903">
      <formula>LEN(TRIM(H16))&gt;0</formula>
    </cfRule>
  </conditionalFormatting>
  <conditionalFormatting sqref="G16 G19">
    <cfRule type="notContainsBlanks" dxfId="18483" priority="26902">
      <formula>LEN(TRIM(G16))&gt;0</formula>
    </cfRule>
  </conditionalFormatting>
  <conditionalFormatting sqref="F16 F19">
    <cfRule type="notContainsBlanks" dxfId="18482" priority="26901">
      <formula>LEN(TRIM(F16))&gt;0</formula>
    </cfRule>
  </conditionalFormatting>
  <conditionalFormatting sqref="E16 E19">
    <cfRule type="notContainsBlanks" dxfId="18481" priority="26900">
      <formula>LEN(TRIM(E16))&gt;0</formula>
    </cfRule>
  </conditionalFormatting>
  <conditionalFormatting sqref="D16 D19">
    <cfRule type="notContainsBlanks" dxfId="18480" priority="26899">
      <formula>LEN(TRIM(D16))&gt;0</formula>
    </cfRule>
  </conditionalFormatting>
  <conditionalFormatting sqref="C16 C19">
    <cfRule type="notContainsBlanks" dxfId="18479" priority="26898">
      <formula>LEN(TRIM(C16))&gt;0</formula>
    </cfRule>
  </conditionalFormatting>
  <conditionalFormatting sqref="H22">
    <cfRule type="notContainsBlanks" dxfId="18478" priority="25240">
      <formula>LEN(TRIM(H22))&gt;0</formula>
    </cfRule>
  </conditionalFormatting>
  <conditionalFormatting sqref="G22">
    <cfRule type="notContainsBlanks" dxfId="18477" priority="25239">
      <formula>LEN(TRIM(G22))&gt;0</formula>
    </cfRule>
  </conditionalFormatting>
  <conditionalFormatting sqref="F22">
    <cfRule type="notContainsBlanks" dxfId="18476" priority="25238">
      <formula>LEN(TRIM(F22))&gt;0</formula>
    </cfRule>
  </conditionalFormatting>
  <conditionalFormatting sqref="E22">
    <cfRule type="notContainsBlanks" dxfId="18475" priority="25237">
      <formula>LEN(TRIM(E22))&gt;0</formula>
    </cfRule>
  </conditionalFormatting>
  <conditionalFormatting sqref="D22">
    <cfRule type="notContainsBlanks" dxfId="18474" priority="25236">
      <formula>LEN(TRIM(D22))&gt;0</formula>
    </cfRule>
  </conditionalFormatting>
  <conditionalFormatting sqref="C22">
    <cfRule type="notContainsBlanks" dxfId="18473" priority="25235">
      <formula>LEN(TRIM(C22))&gt;0</formula>
    </cfRule>
  </conditionalFormatting>
  <conditionalFormatting sqref="T13">
    <cfRule type="cellIs" dxfId="18472" priority="25232" operator="equal">
      <formula>"NO"</formula>
    </cfRule>
    <cfRule type="cellIs" dxfId="18471" priority="25233" operator="equal">
      <formula>"SI"</formula>
    </cfRule>
  </conditionalFormatting>
  <conditionalFormatting sqref="N25">
    <cfRule type="expression" dxfId="18470" priority="21835">
      <formula>N25=" "</formula>
    </cfRule>
    <cfRule type="expression" dxfId="18469" priority="21836">
      <formula>N25="NO PRESENTÓ CERTIFICADO"</formula>
    </cfRule>
    <cfRule type="expression" dxfId="18468" priority="21837">
      <formula>N25="PRESENTÓ CERTIFICADO"</formula>
    </cfRule>
  </conditionalFormatting>
  <conditionalFormatting sqref="P25">
    <cfRule type="expression" dxfId="18467" priority="21818">
      <formula>Q25="NO SUBSANABLE"</formula>
    </cfRule>
    <cfRule type="expression" dxfId="18466" priority="21820">
      <formula>Q25="REQUERIMIENTOS SUBSANADOS"</formula>
    </cfRule>
    <cfRule type="expression" dxfId="18465" priority="21821">
      <formula>Q25="PENDIENTES POR SUBSANAR"</formula>
    </cfRule>
    <cfRule type="expression" dxfId="18464" priority="21826">
      <formula>Q25="SIN OBSERVACIÓN"</formula>
    </cfRule>
    <cfRule type="containsBlanks" dxfId="18463" priority="21827">
      <formula>LEN(TRIM(P25))=0</formula>
    </cfRule>
  </conditionalFormatting>
  <conditionalFormatting sqref="O25">
    <cfRule type="cellIs" dxfId="18462" priority="21819" operator="equal">
      <formula>"PENDIENTE POR DESCRIPCIÓN"</formula>
    </cfRule>
    <cfRule type="cellIs" dxfId="18461" priority="21823" operator="equal">
      <formula>"DESCRIPCIÓN INSUFICIENTE"</formula>
    </cfRule>
    <cfRule type="cellIs" dxfId="18460" priority="21824" operator="equal">
      <formula>"NO ESTÁ ACORDE A ITEM 5.2.1 (T.R.)"</formula>
    </cfRule>
    <cfRule type="cellIs" dxfId="18459" priority="21825" operator="equal">
      <formula>"ACORDE A ITEM 5.2.1 (T.R.)"</formula>
    </cfRule>
  </conditionalFormatting>
  <conditionalFormatting sqref="Q25">
    <cfRule type="containsBlanks" dxfId="18458" priority="21813">
      <formula>LEN(TRIM(Q25))=0</formula>
    </cfRule>
    <cfRule type="cellIs" dxfId="18457" priority="21822" operator="equal">
      <formula>"REQUERIMIENTOS SUBSANADOS"</formula>
    </cfRule>
    <cfRule type="containsText" dxfId="18456" priority="21828" operator="containsText" text="NO SUBSANABLE">
      <formula>NOT(ISERROR(SEARCH("NO SUBSANABLE",Q25)))</formula>
    </cfRule>
    <cfRule type="containsText" dxfId="18455" priority="21829" operator="containsText" text="PENDIENTES POR SUBSANAR">
      <formula>NOT(ISERROR(SEARCH("PENDIENTES POR SUBSANAR",Q25)))</formula>
    </cfRule>
    <cfRule type="containsText" dxfId="18454" priority="21830" operator="containsText" text="SIN OBSERVACIÓN">
      <formula>NOT(ISERROR(SEARCH("SIN OBSERVACIÓN",Q25)))</formula>
    </cfRule>
  </conditionalFormatting>
  <conditionalFormatting sqref="R25">
    <cfRule type="containsBlanks" dxfId="18453" priority="21812">
      <formula>LEN(TRIM(R25))=0</formula>
    </cfRule>
    <cfRule type="cellIs" dxfId="18452" priority="21814" operator="equal">
      <formula>"NO CUMPLEN CON LO SOLICITADO"</formula>
    </cfRule>
    <cfRule type="cellIs" dxfId="18451" priority="21815" operator="equal">
      <formula>"CUMPLEN CON LO SOLICITADO"</formula>
    </cfRule>
    <cfRule type="cellIs" dxfId="18450" priority="21816" operator="equal">
      <formula>"PENDIENTES"</formula>
    </cfRule>
    <cfRule type="cellIs" dxfId="18449" priority="21817" operator="equal">
      <formula>"NINGUNO"</formula>
    </cfRule>
  </conditionalFormatting>
  <conditionalFormatting sqref="H25">
    <cfRule type="notContainsBlanks" dxfId="18448" priority="21811">
      <formula>LEN(TRIM(H25))&gt;0</formula>
    </cfRule>
  </conditionalFormatting>
  <conditionalFormatting sqref="G25">
    <cfRule type="notContainsBlanks" dxfId="18447" priority="21810">
      <formula>LEN(TRIM(G25))&gt;0</formula>
    </cfRule>
  </conditionalFormatting>
  <conditionalFormatting sqref="F25">
    <cfRule type="notContainsBlanks" dxfId="18446" priority="21809">
      <formula>LEN(TRIM(F25))&gt;0</formula>
    </cfRule>
  </conditionalFormatting>
  <conditionalFormatting sqref="E25">
    <cfRule type="notContainsBlanks" dxfId="18445" priority="21808">
      <formula>LEN(TRIM(E25))&gt;0</formula>
    </cfRule>
  </conditionalFormatting>
  <conditionalFormatting sqref="D25">
    <cfRule type="notContainsBlanks" dxfId="18444" priority="21807">
      <formula>LEN(TRIM(D25))&gt;0</formula>
    </cfRule>
  </conditionalFormatting>
  <conditionalFormatting sqref="C25">
    <cfRule type="notContainsBlanks" dxfId="18443" priority="21806">
      <formula>LEN(TRIM(C25))&gt;0</formula>
    </cfRule>
  </conditionalFormatting>
  <conditionalFormatting sqref="I25">
    <cfRule type="notContainsBlanks" dxfId="18442" priority="21805">
      <formula>LEN(TRIM(I25))&gt;0</formula>
    </cfRule>
  </conditionalFormatting>
  <conditionalFormatting sqref="K14:K15">
    <cfRule type="expression" dxfId="18441" priority="21799">
      <formula>J14="NO CUMPLE"</formula>
    </cfRule>
    <cfRule type="expression" dxfId="18440" priority="21800">
      <formula>J14="CUMPLE"</formula>
    </cfRule>
  </conditionalFormatting>
  <conditionalFormatting sqref="J14:J15">
    <cfRule type="cellIs" dxfId="18439" priority="21797" operator="equal">
      <formula>"NO CUMPLE"</formula>
    </cfRule>
    <cfRule type="cellIs" dxfId="18438" priority="21798" operator="equal">
      <formula>"CUMPLE"</formula>
    </cfRule>
  </conditionalFormatting>
  <conditionalFormatting sqref="M14">
    <cfRule type="expression" dxfId="18437" priority="21795">
      <formula>L14="NO CUMPLE"</formula>
    </cfRule>
    <cfRule type="expression" dxfId="18436" priority="21796">
      <formula>L14="CUMPLE"</formula>
    </cfRule>
  </conditionalFormatting>
  <conditionalFormatting sqref="B50">
    <cfRule type="cellIs" dxfId="18435" priority="21693" operator="equal">
      <formula>"NO CUMPLE CON LA EXPERIENCIA REQUERIDA"</formula>
    </cfRule>
    <cfRule type="cellIs" dxfId="18434" priority="21694" operator="equal">
      <formula>"CUMPLE CON LA EXPERIENCIA REQUERIDA"</formula>
    </cfRule>
  </conditionalFormatting>
  <conditionalFormatting sqref="B72">
    <cfRule type="cellIs" dxfId="18433" priority="21485" operator="equal">
      <formula>"NO CUMPLE CON LA EXPERIENCIA REQUERIDA"</formula>
    </cfRule>
    <cfRule type="cellIs" dxfId="18432" priority="21486" operator="equal">
      <formula>"CUMPLE CON LA EXPERIENCIA REQUERIDA"</formula>
    </cfRule>
  </conditionalFormatting>
  <conditionalFormatting sqref="B94">
    <cfRule type="cellIs" dxfId="18431" priority="21277" operator="equal">
      <formula>"NO CUMPLE CON LA EXPERIENCIA REQUERIDA"</formula>
    </cfRule>
    <cfRule type="cellIs" dxfId="18430" priority="21278" operator="equal">
      <formula>"CUMPLE CON LA EXPERIENCIA REQUERIDA"</formula>
    </cfRule>
  </conditionalFormatting>
  <conditionalFormatting sqref="B116">
    <cfRule type="cellIs" dxfId="18429" priority="21069" operator="equal">
      <formula>"NO CUMPLE CON LA EXPERIENCIA REQUERIDA"</formula>
    </cfRule>
    <cfRule type="cellIs" dxfId="18428" priority="21070" operator="equal">
      <formula>"CUMPLE CON LA EXPERIENCIA REQUERIDA"</formula>
    </cfRule>
  </conditionalFormatting>
  <conditionalFormatting sqref="B138">
    <cfRule type="cellIs" dxfId="18427" priority="20861" operator="equal">
      <formula>"NO CUMPLE CON LA EXPERIENCIA REQUERIDA"</formula>
    </cfRule>
    <cfRule type="cellIs" dxfId="18426" priority="20862" operator="equal">
      <formula>"CUMPLE CON LA EXPERIENCIA REQUERIDA"</formula>
    </cfRule>
  </conditionalFormatting>
  <conditionalFormatting sqref="N145">
    <cfRule type="expression" dxfId="18425" priority="20682">
      <formula>N145=" "</formula>
    </cfRule>
    <cfRule type="expression" dxfId="18424" priority="20683">
      <formula>N145="NO PRESENTÓ CERTIFICADO"</formula>
    </cfRule>
    <cfRule type="expression" dxfId="18423" priority="20684">
      <formula>N145="PRESENTÓ CERTIFICADO"</formula>
    </cfRule>
  </conditionalFormatting>
  <conditionalFormatting sqref="O145">
    <cfRule type="cellIs" dxfId="18422" priority="20664" operator="equal">
      <formula>"PENDIENTE POR DESCRIPCIÓN"</formula>
    </cfRule>
    <cfRule type="cellIs" dxfId="18421" priority="20668" operator="equal">
      <formula>"DESCRIPCIÓN INSUFICIENTE"</formula>
    </cfRule>
    <cfRule type="cellIs" dxfId="18420" priority="20669" operator="equal">
      <formula>"NO ESTÁ ACORDE A ITEM 5.2.1 (T.R.)"</formula>
    </cfRule>
    <cfRule type="cellIs" dxfId="18419" priority="20670" operator="equal">
      <formula>"ACORDE A ITEM 5.2.1 (T.R.)"</formula>
    </cfRule>
  </conditionalFormatting>
  <conditionalFormatting sqref="B160">
    <cfRule type="cellIs" dxfId="18418" priority="20653" operator="equal">
      <formula>"NO CUMPLE CON LA EXPERIENCIA REQUERIDA"</formula>
    </cfRule>
    <cfRule type="cellIs" dxfId="18417" priority="20654" operator="equal">
      <formula>"CUMPLE CON LA EXPERIENCIA REQUERIDA"</formula>
    </cfRule>
  </conditionalFormatting>
  <conditionalFormatting sqref="H145">
    <cfRule type="notContainsBlanks" dxfId="18416" priority="20652">
      <formula>LEN(TRIM(H145))&gt;0</formula>
    </cfRule>
  </conditionalFormatting>
  <conditionalFormatting sqref="G145">
    <cfRule type="notContainsBlanks" dxfId="18415" priority="20651">
      <formula>LEN(TRIM(G145))&gt;0</formula>
    </cfRule>
  </conditionalFormatting>
  <conditionalFormatting sqref="F145">
    <cfRule type="notContainsBlanks" dxfId="18414" priority="20650">
      <formula>LEN(TRIM(F145))&gt;0</formula>
    </cfRule>
  </conditionalFormatting>
  <conditionalFormatting sqref="E145">
    <cfRule type="notContainsBlanks" dxfId="18413" priority="20649">
      <formula>LEN(TRIM(E145))&gt;0</formula>
    </cfRule>
  </conditionalFormatting>
  <conditionalFormatting sqref="D145">
    <cfRule type="notContainsBlanks" dxfId="18412" priority="20648">
      <formula>LEN(TRIM(D145))&gt;0</formula>
    </cfRule>
  </conditionalFormatting>
  <conditionalFormatting sqref="C145">
    <cfRule type="notContainsBlanks" dxfId="18411" priority="20647">
      <formula>LEN(TRIM(C145))&gt;0</formula>
    </cfRule>
  </conditionalFormatting>
  <conditionalFormatting sqref="I145">
    <cfRule type="notContainsBlanks" dxfId="18410" priority="20646">
      <formula>LEN(TRIM(I145))&gt;0</formula>
    </cfRule>
  </conditionalFormatting>
  <conditionalFormatting sqref="G148 G151">
    <cfRule type="notContainsBlanks" dxfId="18409" priority="20622">
      <formula>LEN(TRIM(G148))&gt;0</formula>
    </cfRule>
  </conditionalFormatting>
  <conditionalFormatting sqref="F148 F151">
    <cfRule type="notContainsBlanks" dxfId="18408" priority="20621">
      <formula>LEN(TRIM(F148))&gt;0</formula>
    </cfRule>
  </conditionalFormatting>
  <conditionalFormatting sqref="E148 E151">
    <cfRule type="notContainsBlanks" dxfId="18407" priority="20620">
      <formula>LEN(TRIM(E148))&gt;0</formula>
    </cfRule>
  </conditionalFormatting>
  <conditionalFormatting sqref="D148 D151">
    <cfRule type="notContainsBlanks" dxfId="18406" priority="20619">
      <formula>LEN(TRIM(D148))&gt;0</formula>
    </cfRule>
  </conditionalFormatting>
  <conditionalFormatting sqref="C148 C151">
    <cfRule type="notContainsBlanks" dxfId="18405" priority="20618">
      <formula>LEN(TRIM(C148))&gt;0</formula>
    </cfRule>
  </conditionalFormatting>
  <conditionalFormatting sqref="G154">
    <cfRule type="notContainsBlanks" dxfId="18404" priority="20593">
      <formula>LEN(TRIM(G154))&gt;0</formula>
    </cfRule>
  </conditionalFormatting>
  <conditionalFormatting sqref="E154">
    <cfRule type="notContainsBlanks" dxfId="18403" priority="20591">
      <formula>LEN(TRIM(E154))&gt;0</formula>
    </cfRule>
  </conditionalFormatting>
  <conditionalFormatting sqref="D154">
    <cfRule type="notContainsBlanks" dxfId="18402" priority="20590">
      <formula>LEN(TRIM(D154))&gt;0</formula>
    </cfRule>
  </conditionalFormatting>
  <conditionalFormatting sqref="C154">
    <cfRule type="notContainsBlanks" dxfId="18401" priority="20589">
      <formula>LEN(TRIM(C154))&gt;0</formula>
    </cfRule>
  </conditionalFormatting>
  <conditionalFormatting sqref="T145">
    <cfRule type="cellIs" dxfId="18400" priority="20586" operator="equal">
      <formula>"NO"</formula>
    </cfRule>
    <cfRule type="cellIs" dxfId="18399" priority="20587" operator="equal">
      <formula>"SI"</formula>
    </cfRule>
  </conditionalFormatting>
  <conditionalFormatting sqref="P157">
    <cfRule type="expression" dxfId="18398" priority="20568">
      <formula>Q157="NO SUBSANABLE"</formula>
    </cfRule>
    <cfRule type="expression" dxfId="18397" priority="20570">
      <formula>Q157="REQUERIMIENTOS SUBSANADOS"</formula>
    </cfRule>
    <cfRule type="expression" dxfId="18396" priority="20571">
      <formula>Q157="PENDIENTES POR SUBSANAR"</formula>
    </cfRule>
    <cfRule type="expression" dxfId="18395" priority="20576">
      <formula>Q157="SIN OBSERVACIÓN"</formula>
    </cfRule>
    <cfRule type="containsBlanks" dxfId="18394" priority="20577">
      <formula>LEN(TRIM(P157))=0</formula>
    </cfRule>
  </conditionalFormatting>
  <conditionalFormatting sqref="Q157">
    <cfRule type="containsBlanks" dxfId="18393" priority="20563">
      <formula>LEN(TRIM(Q157))=0</formula>
    </cfRule>
    <cfRule type="cellIs" dxfId="18392" priority="20572" operator="equal">
      <formula>"REQUERIMIENTOS SUBSANADOS"</formula>
    </cfRule>
    <cfRule type="containsText" dxfId="18391" priority="20578" operator="containsText" text="NO SUBSANABLE">
      <formula>NOT(ISERROR(SEARCH("NO SUBSANABLE",Q157)))</formula>
    </cfRule>
    <cfRule type="containsText" dxfId="18390" priority="20579" operator="containsText" text="PENDIENTES POR SUBSANAR">
      <formula>NOT(ISERROR(SEARCH("PENDIENTES POR SUBSANAR",Q157)))</formula>
    </cfRule>
    <cfRule type="containsText" dxfId="18389" priority="20580" operator="containsText" text="SIN OBSERVACIÓN">
      <formula>NOT(ISERROR(SEARCH("SIN OBSERVACIÓN",Q157)))</formula>
    </cfRule>
  </conditionalFormatting>
  <conditionalFormatting sqref="R157">
    <cfRule type="containsBlanks" dxfId="18388" priority="20562">
      <formula>LEN(TRIM(R157))=0</formula>
    </cfRule>
    <cfRule type="cellIs" dxfId="18387" priority="20564" operator="equal">
      <formula>"NO CUMPLEN CON LO SOLICITADO"</formula>
    </cfRule>
    <cfRule type="cellIs" dxfId="18386" priority="20565" operator="equal">
      <formula>"CUMPLEN CON LO SOLICITADO"</formula>
    </cfRule>
    <cfRule type="cellIs" dxfId="18385" priority="20566" operator="equal">
      <formula>"PENDIENTES"</formula>
    </cfRule>
    <cfRule type="cellIs" dxfId="18384" priority="20567" operator="equal">
      <formula>"NINGUNO"</formula>
    </cfRule>
  </conditionalFormatting>
  <conditionalFormatting sqref="G157">
    <cfRule type="notContainsBlanks" dxfId="18383" priority="20560">
      <formula>LEN(TRIM(G157))&gt;0</formula>
    </cfRule>
  </conditionalFormatting>
  <conditionalFormatting sqref="F157">
    <cfRule type="notContainsBlanks" dxfId="18382" priority="20559">
      <formula>LEN(TRIM(F157))&gt;0</formula>
    </cfRule>
  </conditionalFormatting>
  <conditionalFormatting sqref="E157">
    <cfRule type="notContainsBlanks" dxfId="18381" priority="20558">
      <formula>LEN(TRIM(E157))&gt;0</formula>
    </cfRule>
  </conditionalFormatting>
  <conditionalFormatting sqref="D157">
    <cfRule type="notContainsBlanks" dxfId="18380" priority="20557">
      <formula>LEN(TRIM(D157))&gt;0</formula>
    </cfRule>
  </conditionalFormatting>
  <conditionalFormatting sqref="C157">
    <cfRule type="notContainsBlanks" dxfId="18379" priority="20556">
      <formula>LEN(TRIM(C157))&gt;0</formula>
    </cfRule>
  </conditionalFormatting>
  <conditionalFormatting sqref="I157">
    <cfRule type="notContainsBlanks" dxfId="18378" priority="20555">
      <formula>LEN(TRIM(I157))&gt;0</formula>
    </cfRule>
  </conditionalFormatting>
  <conditionalFormatting sqref="B182">
    <cfRule type="cellIs" dxfId="18377" priority="20445" operator="equal">
      <formula>"NO CUMPLE CON LA EXPERIENCIA REQUERIDA"</formula>
    </cfRule>
    <cfRule type="cellIs" dxfId="18376" priority="20446" operator="equal">
      <formula>"CUMPLE CON LA EXPERIENCIA REQUERIDA"</formula>
    </cfRule>
  </conditionalFormatting>
  <conditionalFormatting sqref="H167">
    <cfRule type="notContainsBlanks" dxfId="18375" priority="20444">
      <formula>LEN(TRIM(H167))&gt;0</formula>
    </cfRule>
  </conditionalFormatting>
  <conditionalFormatting sqref="G167">
    <cfRule type="notContainsBlanks" dxfId="18374" priority="20443">
      <formula>LEN(TRIM(G167))&gt;0</formula>
    </cfRule>
  </conditionalFormatting>
  <conditionalFormatting sqref="E167">
    <cfRule type="notContainsBlanks" dxfId="18373" priority="20441">
      <formula>LEN(TRIM(E167))&gt;0</formula>
    </cfRule>
  </conditionalFormatting>
  <conditionalFormatting sqref="D167">
    <cfRule type="notContainsBlanks" dxfId="18372" priority="20440">
      <formula>LEN(TRIM(D167))&gt;0</formula>
    </cfRule>
  </conditionalFormatting>
  <conditionalFormatting sqref="C167">
    <cfRule type="notContainsBlanks" dxfId="18371" priority="20439">
      <formula>LEN(TRIM(C167))&gt;0</formula>
    </cfRule>
  </conditionalFormatting>
  <conditionalFormatting sqref="I167">
    <cfRule type="notContainsBlanks" dxfId="18370" priority="20438">
      <formula>LEN(TRIM(I167))&gt;0</formula>
    </cfRule>
  </conditionalFormatting>
  <conditionalFormatting sqref="F176">
    <cfRule type="notContainsBlanks" dxfId="18369" priority="20384">
      <formula>LEN(TRIM(F176))&gt;0</formula>
    </cfRule>
  </conditionalFormatting>
  <conditionalFormatting sqref="G170 G173">
    <cfRule type="notContainsBlanks" dxfId="18368" priority="20414">
      <formula>LEN(TRIM(G170))&gt;0</formula>
    </cfRule>
  </conditionalFormatting>
  <conditionalFormatting sqref="E170">
    <cfRule type="notContainsBlanks" dxfId="18367" priority="20412">
      <formula>LEN(TRIM(E170))&gt;0</formula>
    </cfRule>
  </conditionalFormatting>
  <conditionalFormatting sqref="D170 D173">
    <cfRule type="notContainsBlanks" dxfId="18366" priority="20411">
      <formula>LEN(TRIM(D170))&gt;0</formula>
    </cfRule>
  </conditionalFormatting>
  <conditionalFormatting sqref="C170 C173">
    <cfRule type="notContainsBlanks" dxfId="18365" priority="20410">
      <formula>LEN(TRIM(C170))&gt;0</formula>
    </cfRule>
  </conditionalFormatting>
  <conditionalFormatting sqref="N176">
    <cfRule type="expression" dxfId="18364" priority="20406">
      <formula>N176=" "</formula>
    </cfRule>
    <cfRule type="expression" dxfId="18363" priority="20407">
      <formula>N176="NO PRESENTÓ CERTIFICADO"</formula>
    </cfRule>
    <cfRule type="expression" dxfId="18362" priority="20408">
      <formula>N176="PRESENTÓ CERTIFICADO"</formula>
    </cfRule>
  </conditionalFormatting>
  <conditionalFormatting sqref="G176">
    <cfRule type="notContainsBlanks" dxfId="18361" priority="20385">
      <formula>LEN(TRIM(G176))&gt;0</formula>
    </cfRule>
  </conditionalFormatting>
  <conditionalFormatting sqref="D176">
    <cfRule type="notContainsBlanks" dxfId="18360" priority="20382">
      <formula>LEN(TRIM(D176))&gt;0</formula>
    </cfRule>
  </conditionalFormatting>
  <conditionalFormatting sqref="C176">
    <cfRule type="notContainsBlanks" dxfId="18359" priority="20381">
      <formula>LEN(TRIM(C176))&gt;0</formula>
    </cfRule>
  </conditionalFormatting>
  <conditionalFormatting sqref="T167">
    <cfRule type="cellIs" dxfId="18358" priority="20378" operator="equal">
      <formula>"NO"</formula>
    </cfRule>
    <cfRule type="cellIs" dxfId="18357" priority="20379" operator="equal">
      <formula>"SI"</formula>
    </cfRule>
  </conditionalFormatting>
  <conditionalFormatting sqref="N179">
    <cfRule type="expression" dxfId="18356" priority="20373">
      <formula>N179=" "</formula>
    </cfRule>
    <cfRule type="expression" dxfId="18355" priority="20374">
      <formula>N179="NO PRESENTÓ CERTIFICADO"</formula>
    </cfRule>
    <cfRule type="expression" dxfId="18354" priority="20375">
      <formula>N179="PRESENTÓ CERTIFICADO"</formula>
    </cfRule>
  </conditionalFormatting>
  <conditionalFormatting sqref="P179">
    <cfRule type="expression" dxfId="18353" priority="20360">
      <formula>Q179="NO SUBSANABLE"</formula>
    </cfRule>
    <cfRule type="expression" dxfId="18352" priority="20362">
      <formula>Q179="REQUERIMIENTOS SUBSANADOS"</formula>
    </cfRule>
    <cfRule type="expression" dxfId="18351" priority="20363">
      <formula>Q179="PENDIENTES POR SUBSANAR"</formula>
    </cfRule>
    <cfRule type="expression" dxfId="18350" priority="20368">
      <formula>Q179="SIN OBSERVACIÓN"</formula>
    </cfRule>
    <cfRule type="containsBlanks" dxfId="18349" priority="20369">
      <formula>LEN(TRIM(P179))=0</formula>
    </cfRule>
  </conditionalFormatting>
  <conditionalFormatting sqref="O179">
    <cfRule type="cellIs" dxfId="18348" priority="20361" operator="equal">
      <formula>"PENDIENTE POR DESCRIPCIÓN"</formula>
    </cfRule>
    <cfRule type="cellIs" dxfId="18347" priority="20365" operator="equal">
      <formula>"DESCRIPCIÓN INSUFICIENTE"</formula>
    </cfRule>
    <cfRule type="cellIs" dxfId="18346" priority="20366" operator="equal">
      <formula>"NO ESTÁ ACORDE A ITEM 5.2.1 (T.R.)"</formula>
    </cfRule>
    <cfRule type="cellIs" dxfId="18345" priority="20367" operator="equal">
      <formula>"ACORDE A ITEM 5.2.1 (T.R.)"</formula>
    </cfRule>
  </conditionalFormatting>
  <conditionalFormatting sqref="Q179">
    <cfRule type="containsBlanks" dxfId="18344" priority="20355">
      <formula>LEN(TRIM(Q179))=0</formula>
    </cfRule>
    <cfRule type="cellIs" dxfId="18343" priority="20364" operator="equal">
      <formula>"REQUERIMIENTOS SUBSANADOS"</formula>
    </cfRule>
    <cfRule type="containsText" dxfId="18342" priority="20370" operator="containsText" text="NO SUBSANABLE">
      <formula>NOT(ISERROR(SEARCH("NO SUBSANABLE",Q179)))</formula>
    </cfRule>
    <cfRule type="containsText" dxfId="18341" priority="20371" operator="containsText" text="PENDIENTES POR SUBSANAR">
      <formula>NOT(ISERROR(SEARCH("PENDIENTES POR SUBSANAR",Q179)))</formula>
    </cfRule>
    <cfRule type="containsText" dxfId="18340" priority="20372" operator="containsText" text="SIN OBSERVACIÓN">
      <formula>NOT(ISERROR(SEARCH("SIN OBSERVACIÓN",Q179)))</formula>
    </cfRule>
  </conditionalFormatting>
  <conditionalFormatting sqref="R179">
    <cfRule type="containsBlanks" dxfId="18339" priority="20354">
      <formula>LEN(TRIM(R179))=0</formula>
    </cfRule>
    <cfRule type="cellIs" dxfId="18338" priority="20356" operator="equal">
      <formula>"NO CUMPLEN CON LO SOLICITADO"</formula>
    </cfRule>
    <cfRule type="cellIs" dxfId="18337" priority="20357" operator="equal">
      <formula>"CUMPLEN CON LO SOLICITADO"</formula>
    </cfRule>
    <cfRule type="cellIs" dxfId="18336" priority="20358" operator="equal">
      <formula>"PENDIENTES"</formula>
    </cfRule>
    <cfRule type="cellIs" dxfId="18335" priority="20359" operator="equal">
      <formula>"NINGUNO"</formula>
    </cfRule>
  </conditionalFormatting>
  <conditionalFormatting sqref="H179">
    <cfRule type="notContainsBlanks" dxfId="18334" priority="20353">
      <formula>LEN(TRIM(H179))&gt;0</formula>
    </cfRule>
  </conditionalFormatting>
  <conditionalFormatting sqref="G179">
    <cfRule type="notContainsBlanks" dxfId="18333" priority="20352">
      <formula>LEN(TRIM(G179))&gt;0</formula>
    </cfRule>
  </conditionalFormatting>
  <conditionalFormatting sqref="F179">
    <cfRule type="notContainsBlanks" dxfId="18332" priority="20351">
      <formula>LEN(TRIM(F179))&gt;0</formula>
    </cfRule>
  </conditionalFormatting>
  <conditionalFormatting sqref="E179">
    <cfRule type="notContainsBlanks" dxfId="18331" priority="20350">
      <formula>LEN(TRIM(E179))&gt;0</formula>
    </cfRule>
  </conditionalFormatting>
  <conditionalFormatting sqref="D179">
    <cfRule type="notContainsBlanks" dxfId="18330" priority="20349">
      <formula>LEN(TRIM(D179))&gt;0</formula>
    </cfRule>
  </conditionalFormatting>
  <conditionalFormatting sqref="C179">
    <cfRule type="notContainsBlanks" dxfId="18329" priority="20348">
      <formula>LEN(TRIM(C179))&gt;0</formula>
    </cfRule>
  </conditionalFormatting>
  <conditionalFormatting sqref="I179">
    <cfRule type="notContainsBlanks" dxfId="18328" priority="20347">
      <formula>LEN(TRIM(I179))&gt;0</formula>
    </cfRule>
  </conditionalFormatting>
  <conditionalFormatting sqref="N189">
    <cfRule type="expression" dxfId="18327" priority="20266">
      <formula>N189=" "</formula>
    </cfRule>
    <cfRule type="expression" dxfId="18326" priority="20267">
      <formula>N189="NO PRESENTÓ CERTIFICADO"</formula>
    </cfRule>
    <cfRule type="expression" dxfId="18325" priority="20268">
      <formula>N189="PRESENTÓ CERTIFICADO"</formula>
    </cfRule>
  </conditionalFormatting>
  <conditionalFormatting sqref="P189">
    <cfRule type="expression" dxfId="18324" priority="20247">
      <formula>Q189="NO SUBSANABLE"</formula>
    </cfRule>
    <cfRule type="expression" dxfId="18323" priority="20249">
      <formula>Q189="REQUERIMIENTOS SUBSANADOS"</formula>
    </cfRule>
    <cfRule type="expression" dxfId="18322" priority="20250">
      <formula>Q189="PENDIENTES POR SUBSANAR"</formula>
    </cfRule>
    <cfRule type="expression" dxfId="18321" priority="20255">
      <formula>Q189="SIN OBSERVACIÓN"</formula>
    </cfRule>
    <cfRule type="containsBlanks" dxfId="18320" priority="20256">
      <formula>LEN(TRIM(P189))=0</formula>
    </cfRule>
  </conditionalFormatting>
  <conditionalFormatting sqref="O189">
    <cfRule type="cellIs" dxfId="18319" priority="20248" operator="equal">
      <formula>"PENDIENTE POR DESCRIPCIÓN"</formula>
    </cfRule>
    <cfRule type="cellIs" dxfId="18318" priority="20252" operator="equal">
      <formula>"DESCRIPCIÓN INSUFICIENTE"</formula>
    </cfRule>
    <cfRule type="cellIs" dxfId="18317" priority="20253" operator="equal">
      <formula>"NO ESTÁ ACORDE A ITEM 5.2.1 (T.R.)"</formula>
    </cfRule>
    <cfRule type="cellIs" dxfId="18316" priority="20254" operator="equal">
      <formula>"ACORDE A ITEM 5.2.1 (T.R.)"</formula>
    </cfRule>
  </conditionalFormatting>
  <conditionalFormatting sqref="Q189">
    <cfRule type="containsBlanks" dxfId="18315" priority="20242">
      <formula>LEN(TRIM(Q189))=0</formula>
    </cfRule>
    <cfRule type="cellIs" dxfId="18314" priority="20251" operator="equal">
      <formula>"REQUERIMIENTOS SUBSANADOS"</formula>
    </cfRule>
    <cfRule type="containsText" dxfId="18313" priority="20257" operator="containsText" text="NO SUBSANABLE">
      <formula>NOT(ISERROR(SEARCH("NO SUBSANABLE",Q189)))</formula>
    </cfRule>
    <cfRule type="containsText" dxfId="18312" priority="20258" operator="containsText" text="PENDIENTES POR SUBSANAR">
      <formula>NOT(ISERROR(SEARCH("PENDIENTES POR SUBSANAR",Q189)))</formula>
    </cfRule>
    <cfRule type="containsText" dxfId="18311" priority="20259" operator="containsText" text="SIN OBSERVACIÓN">
      <formula>NOT(ISERROR(SEARCH("SIN OBSERVACIÓN",Q189)))</formula>
    </cfRule>
  </conditionalFormatting>
  <conditionalFormatting sqref="R189">
    <cfRule type="containsBlanks" dxfId="18310" priority="20241">
      <formula>LEN(TRIM(R189))=0</formula>
    </cfRule>
    <cfRule type="cellIs" dxfId="18309" priority="20243" operator="equal">
      <formula>"NO CUMPLEN CON LO SOLICITADO"</formula>
    </cfRule>
    <cfRule type="cellIs" dxfId="18308" priority="20244" operator="equal">
      <formula>"CUMPLEN CON LO SOLICITADO"</formula>
    </cfRule>
    <cfRule type="cellIs" dxfId="18307" priority="20245" operator="equal">
      <formula>"PENDIENTES"</formula>
    </cfRule>
    <cfRule type="cellIs" dxfId="18306" priority="20246" operator="equal">
      <formula>"NINGUNO"</formula>
    </cfRule>
  </conditionalFormatting>
  <conditionalFormatting sqref="B204">
    <cfRule type="cellIs" dxfId="18305" priority="20237" operator="equal">
      <formula>"NO CUMPLE CON LA EXPERIENCIA REQUERIDA"</formula>
    </cfRule>
    <cfRule type="cellIs" dxfId="18304" priority="20238" operator="equal">
      <formula>"CUMPLE CON LA EXPERIENCIA REQUERIDA"</formula>
    </cfRule>
  </conditionalFormatting>
  <conditionalFormatting sqref="H189">
    <cfRule type="notContainsBlanks" dxfId="18303" priority="20236">
      <formula>LEN(TRIM(H189))&gt;0</formula>
    </cfRule>
  </conditionalFormatting>
  <conditionalFormatting sqref="G189">
    <cfRule type="notContainsBlanks" dxfId="18302" priority="20235">
      <formula>LEN(TRIM(G189))&gt;0</formula>
    </cfRule>
  </conditionalFormatting>
  <conditionalFormatting sqref="F189">
    <cfRule type="notContainsBlanks" dxfId="18301" priority="20234">
      <formula>LEN(TRIM(F189))&gt;0</formula>
    </cfRule>
  </conditionalFormatting>
  <conditionalFormatting sqref="E189">
    <cfRule type="notContainsBlanks" dxfId="18300" priority="20233">
      <formula>LEN(TRIM(E189))&gt;0</formula>
    </cfRule>
  </conditionalFormatting>
  <conditionalFormatting sqref="D189">
    <cfRule type="notContainsBlanks" dxfId="18299" priority="20232">
      <formula>LEN(TRIM(D189))&gt;0</formula>
    </cfRule>
  </conditionalFormatting>
  <conditionalFormatting sqref="C189 C192 C195 C198 C201">
    <cfRule type="notContainsBlanks" dxfId="18298" priority="20231">
      <formula>LEN(TRIM(C189))&gt;0</formula>
    </cfRule>
  </conditionalFormatting>
  <conditionalFormatting sqref="I189">
    <cfRule type="notContainsBlanks" dxfId="18297" priority="20230">
      <formula>LEN(TRIM(I189))&gt;0</formula>
    </cfRule>
  </conditionalFormatting>
  <conditionalFormatting sqref="P192">
    <cfRule type="expression" dxfId="18296" priority="20214">
      <formula>Q192="NO SUBSANABLE"</formula>
    </cfRule>
    <cfRule type="expression" dxfId="18295" priority="20216">
      <formula>Q192="REQUERIMIENTOS SUBSANADOS"</formula>
    </cfRule>
    <cfRule type="expression" dxfId="18294" priority="20217">
      <formula>Q192="PENDIENTES POR SUBSANAR"</formula>
    </cfRule>
    <cfRule type="expression" dxfId="18293" priority="20222">
      <formula>Q192="SIN OBSERVACIÓN"</formula>
    </cfRule>
    <cfRule type="containsBlanks" dxfId="18292" priority="20223">
      <formula>LEN(TRIM(P192))=0</formula>
    </cfRule>
  </conditionalFormatting>
  <conditionalFormatting sqref="H192">
    <cfRule type="notContainsBlanks" dxfId="18291" priority="20207">
      <formula>LEN(TRIM(H192))&gt;0</formula>
    </cfRule>
  </conditionalFormatting>
  <conditionalFormatting sqref="G192 G195">
    <cfRule type="notContainsBlanks" dxfId="18290" priority="20206">
      <formula>LEN(TRIM(G192))&gt;0</formula>
    </cfRule>
  </conditionalFormatting>
  <conditionalFormatting sqref="F192 F195">
    <cfRule type="notContainsBlanks" dxfId="18289" priority="20205">
      <formula>LEN(TRIM(F192))&gt;0</formula>
    </cfRule>
  </conditionalFormatting>
  <conditionalFormatting sqref="E192 E195">
    <cfRule type="notContainsBlanks" dxfId="18288" priority="20204">
      <formula>LEN(TRIM(E192))&gt;0</formula>
    </cfRule>
  </conditionalFormatting>
  <conditionalFormatting sqref="D192 D195">
    <cfRule type="notContainsBlanks" dxfId="18287" priority="20203">
      <formula>LEN(TRIM(D192))&gt;0</formula>
    </cfRule>
  </conditionalFormatting>
  <conditionalFormatting sqref="I192">
    <cfRule type="notContainsBlanks" dxfId="18286" priority="20201">
      <formula>LEN(TRIM(I192))&gt;0</formula>
    </cfRule>
  </conditionalFormatting>
  <conditionalFormatting sqref="G198">
    <cfRule type="notContainsBlanks" dxfId="18285" priority="20177">
      <formula>LEN(TRIM(G198))&gt;0</formula>
    </cfRule>
  </conditionalFormatting>
  <conditionalFormatting sqref="F198">
    <cfRule type="notContainsBlanks" dxfId="18284" priority="20176">
      <formula>LEN(TRIM(F198))&gt;0</formula>
    </cfRule>
  </conditionalFormatting>
  <conditionalFormatting sqref="E198">
    <cfRule type="notContainsBlanks" dxfId="18283" priority="20175">
      <formula>LEN(TRIM(E198))&gt;0</formula>
    </cfRule>
  </conditionalFormatting>
  <conditionalFormatting sqref="D198">
    <cfRule type="notContainsBlanks" dxfId="18282" priority="20174">
      <formula>LEN(TRIM(D198))&gt;0</formula>
    </cfRule>
  </conditionalFormatting>
  <conditionalFormatting sqref="T189">
    <cfRule type="cellIs" dxfId="18281" priority="20170" operator="equal">
      <formula>"NO"</formula>
    </cfRule>
    <cfRule type="cellIs" dxfId="18280" priority="20171" operator="equal">
      <formula>"SI"</formula>
    </cfRule>
  </conditionalFormatting>
  <conditionalFormatting sqref="G201">
    <cfRule type="notContainsBlanks" dxfId="18279" priority="20144">
      <formula>LEN(TRIM(G201))&gt;0</formula>
    </cfRule>
  </conditionalFormatting>
  <conditionalFormatting sqref="F201">
    <cfRule type="notContainsBlanks" dxfId="18278" priority="20143">
      <formula>LEN(TRIM(F201))&gt;0</formula>
    </cfRule>
  </conditionalFormatting>
  <conditionalFormatting sqref="E201">
    <cfRule type="notContainsBlanks" dxfId="18277" priority="20142">
      <formula>LEN(TRIM(E201))&gt;0</formula>
    </cfRule>
  </conditionalFormatting>
  <conditionalFormatting sqref="D201">
    <cfRule type="notContainsBlanks" dxfId="18276" priority="20141">
      <formula>LEN(TRIM(D201))&gt;0</formula>
    </cfRule>
  </conditionalFormatting>
  <conditionalFormatting sqref="N211">
    <cfRule type="expression" dxfId="18275" priority="20058">
      <formula>N211=" "</formula>
    </cfRule>
    <cfRule type="expression" dxfId="18274" priority="20059">
      <formula>N211="NO PRESENTÓ CERTIFICADO"</formula>
    </cfRule>
    <cfRule type="expression" dxfId="18273" priority="20060">
      <formula>N211="PRESENTÓ CERTIFICADO"</formula>
    </cfRule>
  </conditionalFormatting>
  <conditionalFormatting sqref="P211">
    <cfRule type="expression" dxfId="18272" priority="20039">
      <formula>Q211="NO SUBSANABLE"</formula>
    </cfRule>
    <cfRule type="expression" dxfId="18271" priority="20041">
      <formula>Q211="REQUERIMIENTOS SUBSANADOS"</formula>
    </cfRule>
    <cfRule type="expression" dxfId="18270" priority="20042">
      <formula>Q211="PENDIENTES POR SUBSANAR"</formula>
    </cfRule>
    <cfRule type="expression" dxfId="18269" priority="20047">
      <formula>Q211="SIN OBSERVACIÓN"</formula>
    </cfRule>
    <cfRule type="containsBlanks" dxfId="18268" priority="20048">
      <formula>LEN(TRIM(P211))=0</formula>
    </cfRule>
  </conditionalFormatting>
  <conditionalFormatting sqref="O211">
    <cfRule type="cellIs" dxfId="18267" priority="20040" operator="equal">
      <formula>"PENDIENTE POR DESCRIPCIÓN"</formula>
    </cfRule>
    <cfRule type="cellIs" dxfId="18266" priority="20044" operator="equal">
      <formula>"DESCRIPCIÓN INSUFICIENTE"</formula>
    </cfRule>
    <cfRule type="cellIs" dxfId="18265" priority="20045" operator="equal">
      <formula>"NO ESTÁ ACORDE A ITEM 5.2.1 (T.R.)"</formula>
    </cfRule>
    <cfRule type="cellIs" dxfId="18264" priority="20046" operator="equal">
      <formula>"ACORDE A ITEM 5.2.1 (T.R.)"</formula>
    </cfRule>
  </conditionalFormatting>
  <conditionalFormatting sqref="Q211">
    <cfRule type="containsBlanks" dxfId="18263" priority="20034">
      <formula>LEN(TRIM(Q211))=0</formula>
    </cfRule>
    <cfRule type="cellIs" dxfId="18262" priority="20043" operator="equal">
      <formula>"REQUERIMIENTOS SUBSANADOS"</formula>
    </cfRule>
    <cfRule type="containsText" dxfId="18261" priority="20049" operator="containsText" text="NO SUBSANABLE">
      <formula>NOT(ISERROR(SEARCH("NO SUBSANABLE",Q211)))</formula>
    </cfRule>
    <cfRule type="containsText" dxfId="18260" priority="20050" operator="containsText" text="PENDIENTES POR SUBSANAR">
      <formula>NOT(ISERROR(SEARCH("PENDIENTES POR SUBSANAR",Q211)))</formula>
    </cfRule>
    <cfRule type="containsText" dxfId="18259" priority="20051" operator="containsText" text="SIN OBSERVACIÓN">
      <formula>NOT(ISERROR(SEARCH("SIN OBSERVACIÓN",Q211)))</formula>
    </cfRule>
  </conditionalFormatting>
  <conditionalFormatting sqref="R211">
    <cfRule type="containsBlanks" dxfId="18258" priority="20033">
      <formula>LEN(TRIM(R211))=0</formula>
    </cfRule>
    <cfRule type="cellIs" dxfId="18257" priority="20035" operator="equal">
      <formula>"NO CUMPLEN CON LO SOLICITADO"</formula>
    </cfRule>
    <cfRule type="cellIs" dxfId="18256" priority="20036" operator="equal">
      <formula>"CUMPLEN CON LO SOLICITADO"</formula>
    </cfRule>
    <cfRule type="cellIs" dxfId="18255" priority="20037" operator="equal">
      <formula>"PENDIENTES"</formula>
    </cfRule>
    <cfRule type="cellIs" dxfId="18254" priority="20038" operator="equal">
      <formula>"NINGUNO"</formula>
    </cfRule>
  </conditionalFormatting>
  <conditionalFormatting sqref="B226">
    <cfRule type="cellIs" dxfId="18253" priority="20029" operator="equal">
      <formula>"NO CUMPLE CON LA EXPERIENCIA REQUERIDA"</formula>
    </cfRule>
    <cfRule type="cellIs" dxfId="18252" priority="20030" operator="equal">
      <formula>"CUMPLE CON LA EXPERIENCIA REQUERIDA"</formula>
    </cfRule>
  </conditionalFormatting>
  <conditionalFormatting sqref="H211">
    <cfRule type="notContainsBlanks" dxfId="18251" priority="20028">
      <formula>LEN(TRIM(H211))&gt;0</formula>
    </cfRule>
  </conditionalFormatting>
  <conditionalFormatting sqref="G211">
    <cfRule type="notContainsBlanks" dxfId="18250" priority="20027">
      <formula>LEN(TRIM(G211))&gt;0</formula>
    </cfRule>
  </conditionalFormatting>
  <conditionalFormatting sqref="F211">
    <cfRule type="notContainsBlanks" dxfId="18249" priority="20026">
      <formula>LEN(TRIM(F211))&gt;0</formula>
    </cfRule>
  </conditionalFormatting>
  <conditionalFormatting sqref="E211">
    <cfRule type="notContainsBlanks" dxfId="18248" priority="20025">
      <formula>LEN(TRIM(E211))&gt;0</formula>
    </cfRule>
  </conditionalFormatting>
  <conditionalFormatting sqref="D211">
    <cfRule type="notContainsBlanks" dxfId="18247" priority="20024">
      <formula>LEN(TRIM(D211))&gt;0</formula>
    </cfRule>
  </conditionalFormatting>
  <conditionalFormatting sqref="C211">
    <cfRule type="notContainsBlanks" dxfId="18246" priority="20023">
      <formula>LEN(TRIM(C211))&gt;0</formula>
    </cfRule>
  </conditionalFormatting>
  <conditionalFormatting sqref="I211">
    <cfRule type="notContainsBlanks" dxfId="18245" priority="20022">
      <formula>LEN(TRIM(I211))&gt;0</formula>
    </cfRule>
  </conditionalFormatting>
  <conditionalFormatting sqref="G214 G217">
    <cfRule type="notContainsBlanks" dxfId="18244" priority="19998">
      <formula>LEN(TRIM(G214))&gt;0</formula>
    </cfRule>
  </conditionalFormatting>
  <conditionalFormatting sqref="E214 E217">
    <cfRule type="notContainsBlanks" dxfId="18243" priority="19996">
      <formula>LEN(TRIM(E214))&gt;0</formula>
    </cfRule>
  </conditionalFormatting>
  <conditionalFormatting sqref="D214 D217">
    <cfRule type="notContainsBlanks" dxfId="18242" priority="19995">
      <formula>LEN(TRIM(D214))&gt;0</formula>
    </cfRule>
  </conditionalFormatting>
  <conditionalFormatting sqref="C214 C217">
    <cfRule type="notContainsBlanks" dxfId="18241" priority="19994">
      <formula>LEN(TRIM(C214))&gt;0</formula>
    </cfRule>
  </conditionalFormatting>
  <conditionalFormatting sqref="N220">
    <cfRule type="expression" dxfId="18240" priority="19990">
      <formula>N220=" "</formula>
    </cfRule>
    <cfRule type="expression" dxfId="18239" priority="19991">
      <formula>N220="NO PRESENTÓ CERTIFICADO"</formula>
    </cfRule>
    <cfRule type="expression" dxfId="18238" priority="19992">
      <formula>N220="PRESENTÓ CERTIFICADO"</formula>
    </cfRule>
  </conditionalFormatting>
  <conditionalFormatting sqref="P220">
    <cfRule type="expression" dxfId="18237" priority="19977">
      <formula>Q220="NO SUBSANABLE"</formula>
    </cfRule>
    <cfRule type="expression" dxfId="18236" priority="19979">
      <formula>Q220="REQUERIMIENTOS SUBSANADOS"</formula>
    </cfRule>
    <cfRule type="expression" dxfId="18235" priority="19980">
      <formula>Q220="PENDIENTES POR SUBSANAR"</formula>
    </cfRule>
    <cfRule type="expression" dxfId="18234" priority="19985">
      <formula>Q220="SIN OBSERVACIÓN"</formula>
    </cfRule>
    <cfRule type="containsBlanks" dxfId="18233" priority="19986">
      <formula>LEN(TRIM(P220))=0</formula>
    </cfRule>
  </conditionalFormatting>
  <conditionalFormatting sqref="O220">
    <cfRule type="cellIs" dxfId="18232" priority="19978" operator="equal">
      <formula>"PENDIENTE POR DESCRIPCIÓN"</formula>
    </cfRule>
    <cfRule type="cellIs" dxfId="18231" priority="19982" operator="equal">
      <formula>"DESCRIPCIÓN INSUFICIENTE"</formula>
    </cfRule>
    <cfRule type="cellIs" dxfId="18230" priority="19983" operator="equal">
      <formula>"NO ESTÁ ACORDE A ITEM 5.2.1 (T.R.)"</formula>
    </cfRule>
    <cfRule type="cellIs" dxfId="18229" priority="19984" operator="equal">
      <formula>"ACORDE A ITEM 5.2.1 (T.R.)"</formula>
    </cfRule>
  </conditionalFormatting>
  <conditionalFormatting sqref="Q220">
    <cfRule type="containsBlanks" dxfId="18228" priority="19972">
      <formula>LEN(TRIM(Q220))=0</formula>
    </cfRule>
    <cfRule type="cellIs" dxfId="18227" priority="19981" operator="equal">
      <formula>"REQUERIMIENTOS SUBSANADOS"</formula>
    </cfRule>
    <cfRule type="containsText" dxfId="18226" priority="19987" operator="containsText" text="NO SUBSANABLE">
      <formula>NOT(ISERROR(SEARCH("NO SUBSANABLE",Q220)))</formula>
    </cfRule>
    <cfRule type="containsText" dxfId="18225" priority="19988" operator="containsText" text="PENDIENTES POR SUBSANAR">
      <formula>NOT(ISERROR(SEARCH("PENDIENTES POR SUBSANAR",Q220)))</formula>
    </cfRule>
    <cfRule type="containsText" dxfId="18224" priority="19989" operator="containsText" text="SIN OBSERVACIÓN">
      <formula>NOT(ISERROR(SEARCH("SIN OBSERVACIÓN",Q220)))</formula>
    </cfRule>
  </conditionalFormatting>
  <conditionalFormatting sqref="R220">
    <cfRule type="containsBlanks" dxfId="18223" priority="19971">
      <formula>LEN(TRIM(R220))=0</formula>
    </cfRule>
    <cfRule type="cellIs" dxfId="18222" priority="19973" operator="equal">
      <formula>"NO CUMPLEN CON LO SOLICITADO"</formula>
    </cfRule>
    <cfRule type="cellIs" dxfId="18221" priority="19974" operator="equal">
      <formula>"CUMPLEN CON LO SOLICITADO"</formula>
    </cfRule>
    <cfRule type="cellIs" dxfId="18220" priority="19975" operator="equal">
      <formula>"PENDIENTES"</formula>
    </cfRule>
    <cfRule type="cellIs" dxfId="18219" priority="19976" operator="equal">
      <formula>"NINGUNO"</formula>
    </cfRule>
  </conditionalFormatting>
  <conditionalFormatting sqref="H220">
    <cfRule type="notContainsBlanks" dxfId="18218" priority="19970">
      <formula>LEN(TRIM(H220))&gt;0</formula>
    </cfRule>
  </conditionalFormatting>
  <conditionalFormatting sqref="G220">
    <cfRule type="notContainsBlanks" dxfId="18217" priority="19969">
      <formula>LEN(TRIM(G220))&gt;0</formula>
    </cfRule>
  </conditionalFormatting>
  <conditionalFormatting sqref="F220">
    <cfRule type="notContainsBlanks" dxfId="18216" priority="19968">
      <formula>LEN(TRIM(F220))&gt;0</formula>
    </cfRule>
  </conditionalFormatting>
  <conditionalFormatting sqref="E220">
    <cfRule type="notContainsBlanks" dxfId="18215" priority="19967">
      <formula>LEN(TRIM(E220))&gt;0</formula>
    </cfRule>
  </conditionalFormatting>
  <conditionalFormatting sqref="D220">
    <cfRule type="notContainsBlanks" dxfId="18214" priority="19966">
      <formula>LEN(TRIM(D220))&gt;0</formula>
    </cfRule>
  </conditionalFormatting>
  <conditionalFormatting sqref="C220">
    <cfRule type="notContainsBlanks" dxfId="18213" priority="19965">
      <formula>LEN(TRIM(C220))&gt;0</formula>
    </cfRule>
  </conditionalFormatting>
  <conditionalFormatting sqref="I220">
    <cfRule type="notContainsBlanks" dxfId="18212" priority="19964">
      <formula>LEN(TRIM(I220))&gt;0</formula>
    </cfRule>
  </conditionalFormatting>
  <conditionalFormatting sqref="T211">
    <cfRule type="cellIs" dxfId="18211" priority="19962" operator="equal">
      <formula>"NO"</formula>
    </cfRule>
    <cfRule type="cellIs" dxfId="18210" priority="19963" operator="equal">
      <formula>"SI"</formula>
    </cfRule>
  </conditionalFormatting>
  <conditionalFormatting sqref="N223">
    <cfRule type="expression" dxfId="18209" priority="19957">
      <formula>N223=" "</formula>
    </cfRule>
    <cfRule type="expression" dxfId="18208" priority="19958">
      <formula>N223="NO PRESENTÓ CERTIFICADO"</formula>
    </cfRule>
    <cfRule type="expression" dxfId="18207" priority="19959">
      <formula>N223="PRESENTÓ CERTIFICADO"</formula>
    </cfRule>
  </conditionalFormatting>
  <conditionalFormatting sqref="P223">
    <cfRule type="expression" dxfId="18206" priority="19944">
      <formula>Q223="NO SUBSANABLE"</formula>
    </cfRule>
    <cfRule type="expression" dxfId="18205" priority="19946">
      <formula>Q223="REQUERIMIENTOS SUBSANADOS"</formula>
    </cfRule>
    <cfRule type="expression" dxfId="18204" priority="19947">
      <formula>Q223="PENDIENTES POR SUBSANAR"</formula>
    </cfRule>
    <cfRule type="expression" dxfId="18203" priority="19952">
      <formula>Q223="SIN OBSERVACIÓN"</formula>
    </cfRule>
    <cfRule type="containsBlanks" dxfId="18202" priority="19953">
      <formula>LEN(TRIM(P223))=0</formula>
    </cfRule>
  </conditionalFormatting>
  <conditionalFormatting sqref="O223">
    <cfRule type="cellIs" dxfId="18201" priority="19945" operator="equal">
      <formula>"PENDIENTE POR DESCRIPCIÓN"</formula>
    </cfRule>
    <cfRule type="cellIs" dxfId="18200" priority="19949" operator="equal">
      <formula>"DESCRIPCIÓN INSUFICIENTE"</formula>
    </cfRule>
    <cfRule type="cellIs" dxfId="18199" priority="19950" operator="equal">
      <formula>"NO ESTÁ ACORDE A ITEM 5.2.1 (T.R.)"</formula>
    </cfRule>
    <cfRule type="cellIs" dxfId="18198" priority="19951" operator="equal">
      <formula>"ACORDE A ITEM 5.2.1 (T.R.)"</formula>
    </cfRule>
  </conditionalFormatting>
  <conditionalFormatting sqref="Q223">
    <cfRule type="containsBlanks" dxfId="18197" priority="19939">
      <formula>LEN(TRIM(Q223))=0</formula>
    </cfRule>
    <cfRule type="cellIs" dxfId="18196" priority="19948" operator="equal">
      <formula>"REQUERIMIENTOS SUBSANADOS"</formula>
    </cfRule>
    <cfRule type="containsText" dxfId="18195" priority="19954" operator="containsText" text="NO SUBSANABLE">
      <formula>NOT(ISERROR(SEARCH("NO SUBSANABLE",Q223)))</formula>
    </cfRule>
    <cfRule type="containsText" dxfId="18194" priority="19955" operator="containsText" text="PENDIENTES POR SUBSANAR">
      <formula>NOT(ISERROR(SEARCH("PENDIENTES POR SUBSANAR",Q223)))</formula>
    </cfRule>
    <cfRule type="containsText" dxfId="18193" priority="19956" operator="containsText" text="SIN OBSERVACIÓN">
      <formula>NOT(ISERROR(SEARCH("SIN OBSERVACIÓN",Q223)))</formula>
    </cfRule>
  </conditionalFormatting>
  <conditionalFormatting sqref="R223">
    <cfRule type="containsBlanks" dxfId="18192" priority="19938">
      <formula>LEN(TRIM(R223))=0</formula>
    </cfRule>
    <cfRule type="cellIs" dxfId="18191" priority="19940" operator="equal">
      <formula>"NO CUMPLEN CON LO SOLICITADO"</formula>
    </cfRule>
    <cfRule type="cellIs" dxfId="18190" priority="19941" operator="equal">
      <formula>"CUMPLEN CON LO SOLICITADO"</formula>
    </cfRule>
    <cfRule type="cellIs" dxfId="18189" priority="19942" operator="equal">
      <formula>"PENDIENTES"</formula>
    </cfRule>
    <cfRule type="cellIs" dxfId="18188" priority="19943" operator="equal">
      <formula>"NINGUNO"</formula>
    </cfRule>
  </conditionalFormatting>
  <conditionalFormatting sqref="H223">
    <cfRule type="notContainsBlanks" dxfId="18187" priority="19937">
      <formula>LEN(TRIM(H223))&gt;0</formula>
    </cfRule>
  </conditionalFormatting>
  <conditionalFormatting sqref="G223">
    <cfRule type="notContainsBlanks" dxfId="18186" priority="19936">
      <formula>LEN(TRIM(G223))&gt;0</formula>
    </cfRule>
  </conditionalFormatting>
  <conditionalFormatting sqref="F223">
    <cfRule type="notContainsBlanks" dxfId="18185" priority="19935">
      <formula>LEN(TRIM(F223))&gt;0</formula>
    </cfRule>
  </conditionalFormatting>
  <conditionalFormatting sqref="E223">
    <cfRule type="notContainsBlanks" dxfId="18184" priority="19934">
      <formula>LEN(TRIM(E223))&gt;0</formula>
    </cfRule>
  </conditionalFormatting>
  <conditionalFormatting sqref="D223">
    <cfRule type="notContainsBlanks" dxfId="18183" priority="19933">
      <formula>LEN(TRIM(D223))&gt;0</formula>
    </cfRule>
  </conditionalFormatting>
  <conditionalFormatting sqref="C223">
    <cfRule type="notContainsBlanks" dxfId="18182" priority="19932">
      <formula>LEN(TRIM(C223))&gt;0</formula>
    </cfRule>
  </conditionalFormatting>
  <conditionalFormatting sqref="I223">
    <cfRule type="notContainsBlanks" dxfId="18181" priority="19931">
      <formula>LEN(TRIM(I223))&gt;0</formula>
    </cfRule>
  </conditionalFormatting>
  <conditionalFormatting sqref="B248">
    <cfRule type="cellIs" dxfId="18180" priority="19821" operator="equal">
      <formula>"NO CUMPLE CON LA EXPERIENCIA REQUERIDA"</formula>
    </cfRule>
    <cfRule type="cellIs" dxfId="18179" priority="19822" operator="equal">
      <formula>"CUMPLE CON LA EXPERIENCIA REQUERIDA"</formula>
    </cfRule>
  </conditionalFormatting>
  <conditionalFormatting sqref="H233">
    <cfRule type="notContainsBlanks" dxfId="18178" priority="19820">
      <formula>LEN(TRIM(H233))&gt;0</formula>
    </cfRule>
  </conditionalFormatting>
  <conditionalFormatting sqref="G233">
    <cfRule type="notContainsBlanks" dxfId="18177" priority="19819">
      <formula>LEN(TRIM(G233))&gt;0</formula>
    </cfRule>
  </conditionalFormatting>
  <conditionalFormatting sqref="F233">
    <cfRule type="notContainsBlanks" dxfId="18176" priority="19818">
      <formula>LEN(TRIM(F233))&gt;0</formula>
    </cfRule>
  </conditionalFormatting>
  <conditionalFormatting sqref="E233">
    <cfRule type="notContainsBlanks" dxfId="18175" priority="19817">
      <formula>LEN(TRIM(E233))&gt;0</formula>
    </cfRule>
  </conditionalFormatting>
  <conditionalFormatting sqref="D233">
    <cfRule type="notContainsBlanks" dxfId="18174" priority="19816">
      <formula>LEN(TRIM(D233))&gt;0</formula>
    </cfRule>
  </conditionalFormatting>
  <conditionalFormatting sqref="C233">
    <cfRule type="notContainsBlanks" dxfId="18173" priority="19815">
      <formula>LEN(TRIM(C233))&gt;0</formula>
    </cfRule>
  </conditionalFormatting>
  <conditionalFormatting sqref="I233">
    <cfRule type="notContainsBlanks" dxfId="18172" priority="19814">
      <formula>LEN(TRIM(I233))&gt;0</formula>
    </cfRule>
  </conditionalFormatting>
  <conditionalFormatting sqref="N239">
    <cfRule type="expression" dxfId="18171" priority="19811">
      <formula>N239=" "</formula>
    </cfRule>
    <cfRule type="expression" dxfId="18170" priority="19812">
      <formula>N239="NO PRESENTÓ CERTIFICADO"</formula>
    </cfRule>
    <cfRule type="expression" dxfId="18169" priority="19813">
      <formula>N239="PRESENTÓ CERTIFICADO"</formula>
    </cfRule>
  </conditionalFormatting>
  <conditionalFormatting sqref="P236 P239">
    <cfRule type="expression" dxfId="18168" priority="19798">
      <formula>Q236="NO SUBSANABLE"</formula>
    </cfRule>
    <cfRule type="expression" dxfId="18167" priority="19800">
      <formula>Q236="REQUERIMIENTOS SUBSANADOS"</formula>
    </cfRule>
    <cfRule type="expression" dxfId="18166" priority="19801">
      <formula>Q236="PENDIENTES POR SUBSANAR"</formula>
    </cfRule>
    <cfRule type="expression" dxfId="18165" priority="19806">
      <formula>Q236="SIN OBSERVACIÓN"</formula>
    </cfRule>
    <cfRule type="containsBlanks" dxfId="18164" priority="19807">
      <formula>LEN(TRIM(P236))=0</formula>
    </cfRule>
  </conditionalFormatting>
  <conditionalFormatting sqref="O239">
    <cfRule type="cellIs" dxfId="18163" priority="19799" operator="equal">
      <formula>"PENDIENTE POR DESCRIPCIÓN"</formula>
    </cfRule>
    <cfRule type="cellIs" dxfId="18162" priority="19803" operator="equal">
      <formula>"DESCRIPCIÓN INSUFICIENTE"</formula>
    </cfRule>
    <cfRule type="cellIs" dxfId="18161" priority="19804" operator="equal">
      <formula>"NO ESTÁ ACORDE A ITEM 5.2.1 (T.R.)"</formula>
    </cfRule>
    <cfRule type="cellIs" dxfId="18160" priority="19805" operator="equal">
      <formula>"ACORDE A ITEM 5.2.1 (T.R.)"</formula>
    </cfRule>
  </conditionalFormatting>
  <conditionalFormatting sqref="Q236 Q239">
    <cfRule type="containsBlanks" dxfId="18159" priority="19793">
      <formula>LEN(TRIM(Q236))=0</formula>
    </cfRule>
    <cfRule type="cellIs" dxfId="18158" priority="19802" operator="equal">
      <formula>"REQUERIMIENTOS SUBSANADOS"</formula>
    </cfRule>
    <cfRule type="containsText" dxfId="18157" priority="19808" operator="containsText" text="NO SUBSANABLE">
      <formula>NOT(ISERROR(SEARCH("NO SUBSANABLE",Q236)))</formula>
    </cfRule>
    <cfRule type="containsText" dxfId="18156" priority="19809" operator="containsText" text="PENDIENTES POR SUBSANAR">
      <formula>NOT(ISERROR(SEARCH("PENDIENTES POR SUBSANAR",Q236)))</formula>
    </cfRule>
    <cfRule type="containsText" dxfId="18155" priority="19810" operator="containsText" text="SIN OBSERVACIÓN">
      <formula>NOT(ISERROR(SEARCH("SIN OBSERVACIÓN",Q236)))</formula>
    </cfRule>
  </conditionalFormatting>
  <conditionalFormatting sqref="R236 R239">
    <cfRule type="containsBlanks" dxfId="18154" priority="19792">
      <formula>LEN(TRIM(R236))=0</formula>
    </cfRule>
    <cfRule type="cellIs" dxfId="18153" priority="19794" operator="equal">
      <formula>"NO CUMPLEN CON LO SOLICITADO"</formula>
    </cfRule>
    <cfRule type="cellIs" dxfId="18152" priority="19795" operator="equal">
      <formula>"CUMPLEN CON LO SOLICITADO"</formula>
    </cfRule>
    <cfRule type="cellIs" dxfId="18151" priority="19796" operator="equal">
      <formula>"PENDIENTES"</formula>
    </cfRule>
    <cfRule type="cellIs" dxfId="18150" priority="19797" operator="equal">
      <formula>"NINGUNO"</formula>
    </cfRule>
  </conditionalFormatting>
  <conditionalFormatting sqref="H236 H239">
    <cfRule type="notContainsBlanks" dxfId="18149" priority="19791">
      <formula>LEN(TRIM(H236))&gt;0</formula>
    </cfRule>
  </conditionalFormatting>
  <conditionalFormatting sqref="G236 G239">
    <cfRule type="notContainsBlanks" dxfId="18148" priority="19790">
      <formula>LEN(TRIM(G236))&gt;0</formula>
    </cfRule>
  </conditionalFormatting>
  <conditionalFormatting sqref="F239">
    <cfRule type="notContainsBlanks" dxfId="18147" priority="19789">
      <formula>LEN(TRIM(F239))&gt;0</formula>
    </cfRule>
  </conditionalFormatting>
  <conditionalFormatting sqref="E236 E239">
    <cfRule type="notContainsBlanks" dxfId="18146" priority="19788">
      <formula>LEN(TRIM(E236))&gt;0</formula>
    </cfRule>
  </conditionalFormatting>
  <conditionalFormatting sqref="D236 D239">
    <cfRule type="notContainsBlanks" dxfId="18145" priority="19787">
      <formula>LEN(TRIM(D236))&gt;0</formula>
    </cfRule>
  </conditionalFormatting>
  <conditionalFormatting sqref="C236 C239">
    <cfRule type="notContainsBlanks" dxfId="18144" priority="19786">
      <formula>LEN(TRIM(C236))&gt;0</formula>
    </cfRule>
  </conditionalFormatting>
  <conditionalFormatting sqref="I236 I239">
    <cfRule type="notContainsBlanks" dxfId="18143" priority="19785">
      <formula>LEN(TRIM(I236))&gt;0</formula>
    </cfRule>
  </conditionalFormatting>
  <conditionalFormatting sqref="N242">
    <cfRule type="expression" dxfId="18142" priority="19782">
      <formula>N242=" "</formula>
    </cfRule>
    <cfRule type="expression" dxfId="18141" priority="19783">
      <formula>N242="NO PRESENTÓ CERTIFICADO"</formula>
    </cfRule>
    <cfRule type="expression" dxfId="18140" priority="19784">
      <formula>N242="PRESENTÓ CERTIFICADO"</formula>
    </cfRule>
  </conditionalFormatting>
  <conditionalFormatting sqref="P242">
    <cfRule type="expression" dxfId="18139" priority="19769">
      <formula>Q242="NO SUBSANABLE"</formula>
    </cfRule>
    <cfRule type="expression" dxfId="18138" priority="19771">
      <formula>Q242="REQUERIMIENTOS SUBSANADOS"</formula>
    </cfRule>
    <cfRule type="expression" dxfId="18137" priority="19772">
      <formula>Q242="PENDIENTES POR SUBSANAR"</formula>
    </cfRule>
    <cfRule type="expression" dxfId="18136" priority="19777">
      <formula>Q242="SIN OBSERVACIÓN"</formula>
    </cfRule>
    <cfRule type="containsBlanks" dxfId="18135" priority="19778">
      <formula>LEN(TRIM(P242))=0</formula>
    </cfRule>
  </conditionalFormatting>
  <conditionalFormatting sqref="O242">
    <cfRule type="cellIs" dxfId="18134" priority="19770" operator="equal">
      <formula>"PENDIENTE POR DESCRIPCIÓN"</formula>
    </cfRule>
    <cfRule type="cellIs" dxfId="18133" priority="19774" operator="equal">
      <formula>"DESCRIPCIÓN INSUFICIENTE"</formula>
    </cfRule>
    <cfRule type="cellIs" dxfId="18132" priority="19775" operator="equal">
      <formula>"NO ESTÁ ACORDE A ITEM 5.2.1 (T.R.)"</formula>
    </cfRule>
    <cfRule type="cellIs" dxfId="18131" priority="19776" operator="equal">
      <formula>"ACORDE A ITEM 5.2.1 (T.R.)"</formula>
    </cfRule>
  </conditionalFormatting>
  <conditionalFormatting sqref="Q242">
    <cfRule type="containsBlanks" dxfId="18130" priority="19764">
      <formula>LEN(TRIM(Q242))=0</formula>
    </cfRule>
    <cfRule type="cellIs" dxfId="18129" priority="19773" operator="equal">
      <formula>"REQUERIMIENTOS SUBSANADOS"</formula>
    </cfRule>
    <cfRule type="containsText" dxfId="18128" priority="19779" operator="containsText" text="NO SUBSANABLE">
      <formula>NOT(ISERROR(SEARCH("NO SUBSANABLE",Q242)))</formula>
    </cfRule>
    <cfRule type="containsText" dxfId="18127" priority="19780" operator="containsText" text="PENDIENTES POR SUBSANAR">
      <formula>NOT(ISERROR(SEARCH("PENDIENTES POR SUBSANAR",Q242)))</formula>
    </cfRule>
    <cfRule type="containsText" dxfId="18126" priority="19781" operator="containsText" text="SIN OBSERVACIÓN">
      <formula>NOT(ISERROR(SEARCH("SIN OBSERVACIÓN",Q242)))</formula>
    </cfRule>
  </conditionalFormatting>
  <conditionalFormatting sqref="R242">
    <cfRule type="containsBlanks" dxfId="18125" priority="19763">
      <formula>LEN(TRIM(R242))=0</formula>
    </cfRule>
    <cfRule type="cellIs" dxfId="18124" priority="19765" operator="equal">
      <formula>"NO CUMPLEN CON LO SOLICITADO"</formula>
    </cfRule>
    <cfRule type="cellIs" dxfId="18123" priority="19766" operator="equal">
      <formula>"CUMPLEN CON LO SOLICITADO"</formula>
    </cfRule>
    <cfRule type="cellIs" dxfId="18122" priority="19767" operator="equal">
      <formula>"PENDIENTES"</formula>
    </cfRule>
    <cfRule type="cellIs" dxfId="18121" priority="19768" operator="equal">
      <formula>"NINGUNO"</formula>
    </cfRule>
  </conditionalFormatting>
  <conditionalFormatting sqref="H242">
    <cfRule type="notContainsBlanks" dxfId="18120" priority="19762">
      <formula>LEN(TRIM(H242))&gt;0</formula>
    </cfRule>
  </conditionalFormatting>
  <conditionalFormatting sqref="G242">
    <cfRule type="notContainsBlanks" dxfId="18119" priority="19761">
      <formula>LEN(TRIM(G242))&gt;0</formula>
    </cfRule>
  </conditionalFormatting>
  <conditionalFormatting sqref="F242">
    <cfRule type="notContainsBlanks" dxfId="18118" priority="19760">
      <formula>LEN(TRIM(F242))&gt;0</formula>
    </cfRule>
  </conditionalFormatting>
  <conditionalFormatting sqref="E242">
    <cfRule type="notContainsBlanks" dxfId="18117" priority="19759">
      <formula>LEN(TRIM(E242))&gt;0</formula>
    </cfRule>
  </conditionalFormatting>
  <conditionalFormatting sqref="D242">
    <cfRule type="notContainsBlanks" dxfId="18116" priority="19758">
      <formula>LEN(TRIM(D242))&gt;0</formula>
    </cfRule>
  </conditionalFormatting>
  <conditionalFormatting sqref="C242">
    <cfRule type="notContainsBlanks" dxfId="18115" priority="19757">
      <formula>LEN(TRIM(C242))&gt;0</formula>
    </cfRule>
  </conditionalFormatting>
  <conditionalFormatting sqref="I242">
    <cfRule type="notContainsBlanks" dxfId="18114" priority="19756">
      <formula>LEN(TRIM(I242))&gt;0</formula>
    </cfRule>
  </conditionalFormatting>
  <conditionalFormatting sqref="T233">
    <cfRule type="cellIs" dxfId="18113" priority="19754" operator="equal">
      <formula>"NO"</formula>
    </cfRule>
    <cfRule type="cellIs" dxfId="18112" priority="19755" operator="equal">
      <formula>"SI"</formula>
    </cfRule>
  </conditionalFormatting>
  <conditionalFormatting sqref="N245">
    <cfRule type="expression" dxfId="18111" priority="19749">
      <formula>N245=" "</formula>
    </cfRule>
    <cfRule type="expression" dxfId="18110" priority="19750">
      <formula>N245="NO PRESENTÓ CERTIFICADO"</formula>
    </cfRule>
    <cfRule type="expression" dxfId="18109" priority="19751">
      <formula>N245="PRESENTÓ CERTIFICADO"</formula>
    </cfRule>
  </conditionalFormatting>
  <conditionalFormatting sqref="P245">
    <cfRule type="expression" dxfId="18108" priority="19736">
      <formula>Q245="NO SUBSANABLE"</formula>
    </cfRule>
    <cfRule type="expression" dxfId="18107" priority="19738">
      <formula>Q245="REQUERIMIENTOS SUBSANADOS"</formula>
    </cfRule>
    <cfRule type="expression" dxfId="18106" priority="19739">
      <formula>Q245="PENDIENTES POR SUBSANAR"</formula>
    </cfRule>
    <cfRule type="expression" dxfId="18105" priority="19744">
      <formula>Q245="SIN OBSERVACIÓN"</formula>
    </cfRule>
    <cfRule type="containsBlanks" dxfId="18104" priority="19745">
      <formula>LEN(TRIM(P245))=0</formula>
    </cfRule>
  </conditionalFormatting>
  <conditionalFormatting sqref="O245">
    <cfRule type="cellIs" dxfId="18103" priority="19737" operator="equal">
      <formula>"PENDIENTE POR DESCRIPCIÓN"</formula>
    </cfRule>
    <cfRule type="cellIs" dxfId="18102" priority="19741" operator="equal">
      <formula>"DESCRIPCIÓN INSUFICIENTE"</formula>
    </cfRule>
    <cfRule type="cellIs" dxfId="18101" priority="19742" operator="equal">
      <formula>"NO ESTÁ ACORDE A ITEM 5.2.1 (T.R.)"</formula>
    </cfRule>
    <cfRule type="cellIs" dxfId="18100" priority="19743" operator="equal">
      <formula>"ACORDE A ITEM 5.2.1 (T.R.)"</formula>
    </cfRule>
  </conditionalFormatting>
  <conditionalFormatting sqref="Q245">
    <cfRule type="containsBlanks" dxfId="18099" priority="19731">
      <formula>LEN(TRIM(Q245))=0</formula>
    </cfRule>
    <cfRule type="cellIs" dxfId="18098" priority="19740" operator="equal">
      <formula>"REQUERIMIENTOS SUBSANADOS"</formula>
    </cfRule>
    <cfRule type="containsText" dxfId="18097" priority="19746" operator="containsText" text="NO SUBSANABLE">
      <formula>NOT(ISERROR(SEARCH("NO SUBSANABLE",Q245)))</formula>
    </cfRule>
    <cfRule type="containsText" dxfId="18096" priority="19747" operator="containsText" text="PENDIENTES POR SUBSANAR">
      <formula>NOT(ISERROR(SEARCH("PENDIENTES POR SUBSANAR",Q245)))</formula>
    </cfRule>
    <cfRule type="containsText" dxfId="18095" priority="19748" operator="containsText" text="SIN OBSERVACIÓN">
      <formula>NOT(ISERROR(SEARCH("SIN OBSERVACIÓN",Q245)))</formula>
    </cfRule>
  </conditionalFormatting>
  <conditionalFormatting sqref="R245">
    <cfRule type="containsBlanks" dxfId="18094" priority="19730">
      <formula>LEN(TRIM(R245))=0</formula>
    </cfRule>
    <cfRule type="cellIs" dxfId="18093" priority="19732" operator="equal">
      <formula>"NO CUMPLEN CON LO SOLICITADO"</formula>
    </cfRule>
    <cfRule type="cellIs" dxfId="18092" priority="19733" operator="equal">
      <formula>"CUMPLEN CON LO SOLICITADO"</formula>
    </cfRule>
    <cfRule type="cellIs" dxfId="18091" priority="19734" operator="equal">
      <formula>"PENDIENTES"</formula>
    </cfRule>
    <cfRule type="cellIs" dxfId="18090" priority="19735" operator="equal">
      <formula>"NINGUNO"</formula>
    </cfRule>
  </conditionalFormatting>
  <conditionalFormatting sqref="H245">
    <cfRule type="notContainsBlanks" dxfId="18089" priority="19729">
      <formula>LEN(TRIM(H245))&gt;0</formula>
    </cfRule>
  </conditionalFormatting>
  <conditionalFormatting sqref="G245">
    <cfRule type="notContainsBlanks" dxfId="18088" priority="19728">
      <formula>LEN(TRIM(G245))&gt;0</formula>
    </cfRule>
  </conditionalFormatting>
  <conditionalFormatting sqref="F245">
    <cfRule type="notContainsBlanks" dxfId="18087" priority="19727">
      <formula>LEN(TRIM(F245))&gt;0</formula>
    </cfRule>
  </conditionalFormatting>
  <conditionalFormatting sqref="E245">
    <cfRule type="notContainsBlanks" dxfId="18086" priority="19726">
      <formula>LEN(TRIM(E245))&gt;0</formula>
    </cfRule>
  </conditionalFormatting>
  <conditionalFormatting sqref="D245">
    <cfRule type="notContainsBlanks" dxfId="18085" priority="19725">
      <formula>LEN(TRIM(D245))&gt;0</formula>
    </cfRule>
  </conditionalFormatting>
  <conditionalFormatting sqref="C245">
    <cfRule type="notContainsBlanks" dxfId="18084" priority="19724">
      <formula>LEN(TRIM(C245))&gt;0</formula>
    </cfRule>
  </conditionalFormatting>
  <conditionalFormatting sqref="I245">
    <cfRule type="notContainsBlanks" dxfId="18083" priority="19723">
      <formula>LEN(TRIM(I245))&gt;0</formula>
    </cfRule>
  </conditionalFormatting>
  <conditionalFormatting sqref="N255">
    <cfRule type="expression" dxfId="18082" priority="19642">
      <formula>N255=" "</formula>
    </cfRule>
    <cfRule type="expression" dxfId="18081" priority="19643">
      <formula>N255="NO PRESENTÓ CERTIFICADO"</formula>
    </cfRule>
    <cfRule type="expression" dxfId="18080" priority="19644">
      <formula>N255="PRESENTÓ CERTIFICADO"</formula>
    </cfRule>
  </conditionalFormatting>
  <conditionalFormatting sqref="P255">
    <cfRule type="expression" dxfId="18079" priority="19623">
      <formula>Q255="NO SUBSANABLE"</formula>
    </cfRule>
    <cfRule type="expression" dxfId="18078" priority="19625">
      <formula>Q255="REQUERIMIENTOS SUBSANADOS"</formula>
    </cfRule>
    <cfRule type="expression" dxfId="18077" priority="19626">
      <formula>Q255="PENDIENTES POR SUBSANAR"</formula>
    </cfRule>
    <cfRule type="expression" dxfId="18076" priority="19631">
      <formula>Q255="SIN OBSERVACIÓN"</formula>
    </cfRule>
    <cfRule type="containsBlanks" dxfId="18075" priority="19632">
      <formula>LEN(TRIM(P255))=0</formula>
    </cfRule>
  </conditionalFormatting>
  <conditionalFormatting sqref="O255">
    <cfRule type="cellIs" dxfId="18074" priority="19624" operator="equal">
      <formula>"PENDIENTE POR DESCRIPCIÓN"</formula>
    </cfRule>
    <cfRule type="cellIs" dxfId="18073" priority="19628" operator="equal">
      <formula>"DESCRIPCIÓN INSUFICIENTE"</formula>
    </cfRule>
    <cfRule type="cellIs" dxfId="18072" priority="19629" operator="equal">
      <formula>"NO ESTÁ ACORDE A ITEM 5.2.1 (T.R.)"</formula>
    </cfRule>
    <cfRule type="cellIs" dxfId="18071" priority="19630" operator="equal">
      <formula>"ACORDE A ITEM 5.2.1 (T.R.)"</formula>
    </cfRule>
  </conditionalFormatting>
  <conditionalFormatting sqref="Q255">
    <cfRule type="containsBlanks" dxfId="18070" priority="19618">
      <formula>LEN(TRIM(Q255))=0</formula>
    </cfRule>
    <cfRule type="cellIs" dxfId="18069" priority="19627" operator="equal">
      <formula>"REQUERIMIENTOS SUBSANADOS"</formula>
    </cfRule>
    <cfRule type="containsText" dxfId="18068" priority="19633" operator="containsText" text="NO SUBSANABLE">
      <formula>NOT(ISERROR(SEARCH("NO SUBSANABLE",Q255)))</formula>
    </cfRule>
    <cfRule type="containsText" dxfId="18067" priority="19634" operator="containsText" text="PENDIENTES POR SUBSANAR">
      <formula>NOT(ISERROR(SEARCH("PENDIENTES POR SUBSANAR",Q255)))</formula>
    </cfRule>
    <cfRule type="containsText" dxfId="18066" priority="19635" operator="containsText" text="SIN OBSERVACIÓN">
      <formula>NOT(ISERROR(SEARCH("SIN OBSERVACIÓN",Q255)))</formula>
    </cfRule>
  </conditionalFormatting>
  <conditionalFormatting sqref="R255">
    <cfRule type="containsBlanks" dxfId="18065" priority="19617">
      <formula>LEN(TRIM(R255))=0</formula>
    </cfRule>
    <cfRule type="cellIs" dxfId="18064" priority="19619" operator="equal">
      <formula>"NO CUMPLEN CON LO SOLICITADO"</formula>
    </cfRule>
    <cfRule type="cellIs" dxfId="18063" priority="19620" operator="equal">
      <formula>"CUMPLEN CON LO SOLICITADO"</formula>
    </cfRule>
    <cfRule type="cellIs" dxfId="18062" priority="19621" operator="equal">
      <formula>"PENDIENTES"</formula>
    </cfRule>
    <cfRule type="cellIs" dxfId="18061" priority="19622" operator="equal">
      <formula>"NINGUNO"</formula>
    </cfRule>
  </conditionalFormatting>
  <conditionalFormatting sqref="H255">
    <cfRule type="notContainsBlanks" dxfId="18060" priority="19612">
      <formula>LEN(TRIM(H255))&gt;0</formula>
    </cfRule>
  </conditionalFormatting>
  <conditionalFormatting sqref="G255">
    <cfRule type="notContainsBlanks" dxfId="18059" priority="19611">
      <formula>LEN(TRIM(G255))&gt;0</formula>
    </cfRule>
  </conditionalFormatting>
  <conditionalFormatting sqref="F255">
    <cfRule type="notContainsBlanks" dxfId="18058" priority="19610">
      <formula>LEN(TRIM(F255))&gt;0</formula>
    </cfRule>
  </conditionalFormatting>
  <conditionalFormatting sqref="E255">
    <cfRule type="notContainsBlanks" dxfId="18057" priority="19609">
      <formula>LEN(TRIM(E255))&gt;0</formula>
    </cfRule>
  </conditionalFormatting>
  <conditionalFormatting sqref="D255">
    <cfRule type="notContainsBlanks" dxfId="18056" priority="19608">
      <formula>LEN(TRIM(D255))&gt;0</formula>
    </cfRule>
  </conditionalFormatting>
  <conditionalFormatting sqref="C255">
    <cfRule type="notContainsBlanks" dxfId="18055" priority="19607">
      <formula>LEN(TRIM(C255))&gt;0</formula>
    </cfRule>
  </conditionalFormatting>
  <conditionalFormatting sqref="I255">
    <cfRule type="notContainsBlanks" dxfId="18054" priority="19606">
      <formula>LEN(TRIM(I255))&gt;0</formula>
    </cfRule>
  </conditionalFormatting>
  <conditionalFormatting sqref="G258 G261">
    <cfRule type="notContainsBlanks" dxfId="18053" priority="19582">
      <formula>LEN(TRIM(G258))&gt;0</formula>
    </cfRule>
  </conditionalFormatting>
  <conditionalFormatting sqref="F258 F261">
    <cfRule type="notContainsBlanks" dxfId="18052" priority="19581">
      <formula>LEN(TRIM(F258))&gt;0</formula>
    </cfRule>
  </conditionalFormatting>
  <conditionalFormatting sqref="E258 E264">
    <cfRule type="notContainsBlanks" dxfId="18051" priority="19580">
      <formula>LEN(TRIM(E258))&gt;0</formula>
    </cfRule>
  </conditionalFormatting>
  <conditionalFormatting sqref="D258 D261">
    <cfRule type="notContainsBlanks" dxfId="18050" priority="19579">
      <formula>LEN(TRIM(D258))&gt;0</formula>
    </cfRule>
  </conditionalFormatting>
  <conditionalFormatting sqref="C258 C261">
    <cfRule type="notContainsBlanks" dxfId="18049" priority="19578">
      <formula>LEN(TRIM(C258))&gt;0</formula>
    </cfRule>
  </conditionalFormatting>
  <conditionalFormatting sqref="I258">
    <cfRule type="notContainsBlanks" dxfId="18048" priority="19577">
      <formula>LEN(TRIM(I258))&gt;0</formula>
    </cfRule>
  </conditionalFormatting>
  <conditionalFormatting sqref="G264">
    <cfRule type="notContainsBlanks" dxfId="18047" priority="19553">
      <formula>LEN(TRIM(G264))&gt;0</formula>
    </cfRule>
  </conditionalFormatting>
  <conditionalFormatting sqref="F264">
    <cfRule type="notContainsBlanks" dxfId="18046" priority="19552">
      <formula>LEN(TRIM(F264))&gt;0</formula>
    </cfRule>
  </conditionalFormatting>
  <conditionalFormatting sqref="D264">
    <cfRule type="notContainsBlanks" dxfId="18045" priority="19550">
      <formula>LEN(TRIM(D264))&gt;0</formula>
    </cfRule>
  </conditionalFormatting>
  <conditionalFormatting sqref="C264">
    <cfRule type="notContainsBlanks" dxfId="18044" priority="19549">
      <formula>LEN(TRIM(C264))&gt;0</formula>
    </cfRule>
  </conditionalFormatting>
  <conditionalFormatting sqref="T255">
    <cfRule type="cellIs" dxfId="18043" priority="19546" operator="equal">
      <formula>"NO"</formula>
    </cfRule>
    <cfRule type="cellIs" dxfId="18042" priority="19547" operator="equal">
      <formula>"SI"</formula>
    </cfRule>
  </conditionalFormatting>
  <conditionalFormatting sqref="G267">
    <cfRule type="notContainsBlanks" dxfId="18041" priority="19520">
      <formula>LEN(TRIM(G267))&gt;0</formula>
    </cfRule>
  </conditionalFormatting>
  <conditionalFormatting sqref="E267">
    <cfRule type="notContainsBlanks" dxfId="18040" priority="19518">
      <formula>LEN(TRIM(E267))&gt;0</formula>
    </cfRule>
  </conditionalFormatting>
  <conditionalFormatting sqref="D267">
    <cfRule type="notContainsBlanks" dxfId="18039" priority="19517">
      <formula>LEN(TRIM(D267))&gt;0</formula>
    </cfRule>
  </conditionalFormatting>
  <conditionalFormatting sqref="C267">
    <cfRule type="notContainsBlanks" dxfId="18038" priority="19516">
      <formula>LEN(TRIM(C267))&gt;0</formula>
    </cfRule>
  </conditionalFormatting>
  <conditionalFormatting sqref="N277">
    <cfRule type="expression" dxfId="18037" priority="19434">
      <formula>N277=" "</formula>
    </cfRule>
    <cfRule type="expression" dxfId="18036" priority="19435">
      <formula>N277="NO PRESENTÓ CERTIFICADO"</formula>
    </cfRule>
    <cfRule type="expression" dxfId="18035" priority="19436">
      <formula>N277="PRESENTÓ CERTIFICADO"</formula>
    </cfRule>
  </conditionalFormatting>
  <conditionalFormatting sqref="P277">
    <cfRule type="expression" dxfId="18034" priority="19415">
      <formula>Q277="NO SUBSANABLE"</formula>
    </cfRule>
    <cfRule type="expression" dxfId="18033" priority="19417">
      <formula>Q277="REQUERIMIENTOS SUBSANADOS"</formula>
    </cfRule>
    <cfRule type="expression" dxfId="18032" priority="19418">
      <formula>Q277="PENDIENTES POR SUBSANAR"</formula>
    </cfRule>
    <cfRule type="expression" dxfId="18031" priority="19423">
      <formula>Q277="SIN OBSERVACIÓN"</formula>
    </cfRule>
    <cfRule type="containsBlanks" dxfId="18030" priority="19424">
      <formula>LEN(TRIM(P277))=0</formula>
    </cfRule>
  </conditionalFormatting>
  <conditionalFormatting sqref="O277">
    <cfRule type="cellIs" dxfId="18029" priority="19416" operator="equal">
      <formula>"PENDIENTE POR DESCRIPCIÓN"</formula>
    </cfRule>
    <cfRule type="cellIs" dxfId="18028" priority="19420" operator="equal">
      <formula>"DESCRIPCIÓN INSUFICIENTE"</formula>
    </cfRule>
    <cfRule type="cellIs" dxfId="18027" priority="19421" operator="equal">
      <formula>"NO ESTÁ ACORDE A ITEM 5.2.1 (T.R.)"</formula>
    </cfRule>
    <cfRule type="cellIs" dxfId="18026" priority="19422" operator="equal">
      <formula>"ACORDE A ITEM 5.2.1 (T.R.)"</formula>
    </cfRule>
  </conditionalFormatting>
  <conditionalFormatting sqref="Q277">
    <cfRule type="containsBlanks" dxfId="18025" priority="19410">
      <formula>LEN(TRIM(Q277))=0</formula>
    </cfRule>
    <cfRule type="cellIs" dxfId="18024" priority="19419" operator="equal">
      <formula>"REQUERIMIENTOS SUBSANADOS"</formula>
    </cfRule>
    <cfRule type="containsText" dxfId="18023" priority="19425" operator="containsText" text="NO SUBSANABLE">
      <formula>NOT(ISERROR(SEARCH("NO SUBSANABLE",Q277)))</formula>
    </cfRule>
    <cfRule type="containsText" dxfId="18022" priority="19426" operator="containsText" text="PENDIENTES POR SUBSANAR">
      <formula>NOT(ISERROR(SEARCH("PENDIENTES POR SUBSANAR",Q277)))</formula>
    </cfRule>
    <cfRule type="containsText" dxfId="18021" priority="19427" operator="containsText" text="SIN OBSERVACIÓN">
      <formula>NOT(ISERROR(SEARCH("SIN OBSERVACIÓN",Q277)))</formula>
    </cfRule>
  </conditionalFormatting>
  <conditionalFormatting sqref="R277">
    <cfRule type="containsBlanks" dxfId="18020" priority="19409">
      <formula>LEN(TRIM(R277))=0</formula>
    </cfRule>
    <cfRule type="cellIs" dxfId="18019" priority="19411" operator="equal">
      <formula>"NO CUMPLEN CON LO SOLICITADO"</formula>
    </cfRule>
    <cfRule type="cellIs" dxfId="18018" priority="19412" operator="equal">
      <formula>"CUMPLEN CON LO SOLICITADO"</formula>
    </cfRule>
    <cfRule type="cellIs" dxfId="18017" priority="19413" operator="equal">
      <formula>"PENDIENTES"</formula>
    </cfRule>
    <cfRule type="cellIs" dxfId="18016" priority="19414" operator="equal">
      <formula>"NINGUNO"</formula>
    </cfRule>
  </conditionalFormatting>
  <conditionalFormatting sqref="B292">
    <cfRule type="cellIs" dxfId="18015" priority="19405" operator="equal">
      <formula>"NO CUMPLE CON LA EXPERIENCIA REQUERIDA"</formula>
    </cfRule>
    <cfRule type="cellIs" dxfId="18014" priority="19406" operator="equal">
      <formula>"CUMPLE CON LA EXPERIENCIA REQUERIDA"</formula>
    </cfRule>
  </conditionalFormatting>
  <conditionalFormatting sqref="H277">
    <cfRule type="notContainsBlanks" dxfId="18013" priority="19404">
      <formula>LEN(TRIM(H277))&gt;0</formula>
    </cfRule>
  </conditionalFormatting>
  <conditionalFormatting sqref="G277">
    <cfRule type="notContainsBlanks" dxfId="18012" priority="19403">
      <formula>LEN(TRIM(G277))&gt;0</formula>
    </cfRule>
  </conditionalFormatting>
  <conditionalFormatting sqref="F277">
    <cfRule type="notContainsBlanks" dxfId="18011" priority="19402">
      <formula>LEN(TRIM(F277))&gt;0</formula>
    </cfRule>
  </conditionalFormatting>
  <conditionalFormatting sqref="E277">
    <cfRule type="notContainsBlanks" dxfId="18010" priority="19401">
      <formula>LEN(TRIM(E277))&gt;0</formula>
    </cfRule>
  </conditionalFormatting>
  <conditionalFormatting sqref="D277">
    <cfRule type="notContainsBlanks" dxfId="18009" priority="19400">
      <formula>LEN(TRIM(D277))&gt;0</formula>
    </cfRule>
  </conditionalFormatting>
  <conditionalFormatting sqref="C277">
    <cfRule type="notContainsBlanks" dxfId="18008" priority="19399">
      <formula>LEN(TRIM(C277))&gt;0</formula>
    </cfRule>
  </conditionalFormatting>
  <conditionalFormatting sqref="I277">
    <cfRule type="notContainsBlanks" dxfId="18007" priority="19398">
      <formula>LEN(TRIM(I277))&gt;0</formula>
    </cfRule>
  </conditionalFormatting>
  <conditionalFormatting sqref="H280 H283">
    <cfRule type="notContainsBlanks" dxfId="18006" priority="19375">
      <formula>LEN(TRIM(H280))&gt;0</formula>
    </cfRule>
  </conditionalFormatting>
  <conditionalFormatting sqref="G280 G283">
    <cfRule type="notContainsBlanks" dxfId="18005" priority="19374">
      <formula>LEN(TRIM(G280))&gt;0</formula>
    </cfRule>
  </conditionalFormatting>
  <conditionalFormatting sqref="F280">
    <cfRule type="notContainsBlanks" dxfId="18004" priority="19373">
      <formula>LEN(TRIM(F280))&gt;0</formula>
    </cfRule>
  </conditionalFormatting>
  <conditionalFormatting sqref="E280 E283">
    <cfRule type="notContainsBlanks" dxfId="18003" priority="19372">
      <formula>LEN(TRIM(E280))&gt;0</formula>
    </cfRule>
  </conditionalFormatting>
  <conditionalFormatting sqref="D280 D283">
    <cfRule type="notContainsBlanks" dxfId="18002" priority="19371">
      <formula>LEN(TRIM(D280))&gt;0</formula>
    </cfRule>
  </conditionalFormatting>
  <conditionalFormatting sqref="C280 C283">
    <cfRule type="notContainsBlanks" dxfId="18001" priority="19370">
      <formula>LEN(TRIM(C280))&gt;0</formula>
    </cfRule>
  </conditionalFormatting>
  <conditionalFormatting sqref="I280 I283">
    <cfRule type="notContainsBlanks" dxfId="18000" priority="19369">
      <formula>LEN(TRIM(I280))&gt;0</formula>
    </cfRule>
  </conditionalFormatting>
  <conditionalFormatting sqref="N286">
    <cfRule type="expression" dxfId="17999" priority="19366">
      <formula>N286=" "</formula>
    </cfRule>
    <cfRule type="expression" dxfId="17998" priority="19367">
      <formula>N286="NO PRESENTÓ CERTIFICADO"</formula>
    </cfRule>
    <cfRule type="expression" dxfId="17997" priority="19368">
      <formula>N286="PRESENTÓ CERTIFICADO"</formula>
    </cfRule>
  </conditionalFormatting>
  <conditionalFormatting sqref="P286">
    <cfRule type="expression" dxfId="17996" priority="19353">
      <formula>Q286="NO SUBSANABLE"</formula>
    </cfRule>
    <cfRule type="expression" dxfId="17995" priority="19355">
      <formula>Q286="REQUERIMIENTOS SUBSANADOS"</formula>
    </cfRule>
    <cfRule type="expression" dxfId="17994" priority="19356">
      <formula>Q286="PENDIENTES POR SUBSANAR"</formula>
    </cfRule>
    <cfRule type="expression" dxfId="17993" priority="19361">
      <formula>Q286="SIN OBSERVACIÓN"</formula>
    </cfRule>
    <cfRule type="containsBlanks" dxfId="17992" priority="19362">
      <formula>LEN(TRIM(P286))=0</formula>
    </cfRule>
  </conditionalFormatting>
  <conditionalFormatting sqref="O286">
    <cfRule type="cellIs" dxfId="17991" priority="19354" operator="equal">
      <formula>"PENDIENTE POR DESCRIPCIÓN"</formula>
    </cfRule>
    <cfRule type="cellIs" dxfId="17990" priority="19358" operator="equal">
      <formula>"DESCRIPCIÓN INSUFICIENTE"</formula>
    </cfRule>
    <cfRule type="cellIs" dxfId="17989" priority="19359" operator="equal">
      <formula>"NO ESTÁ ACORDE A ITEM 5.2.1 (T.R.)"</formula>
    </cfRule>
    <cfRule type="cellIs" dxfId="17988" priority="19360" operator="equal">
      <formula>"ACORDE A ITEM 5.2.1 (T.R.)"</formula>
    </cfRule>
  </conditionalFormatting>
  <conditionalFormatting sqref="Q286">
    <cfRule type="containsBlanks" dxfId="17987" priority="19348">
      <formula>LEN(TRIM(Q286))=0</formula>
    </cfRule>
    <cfRule type="cellIs" dxfId="17986" priority="19357" operator="equal">
      <formula>"REQUERIMIENTOS SUBSANADOS"</formula>
    </cfRule>
    <cfRule type="containsText" dxfId="17985" priority="19363" operator="containsText" text="NO SUBSANABLE">
      <formula>NOT(ISERROR(SEARCH("NO SUBSANABLE",Q286)))</formula>
    </cfRule>
    <cfRule type="containsText" dxfId="17984" priority="19364" operator="containsText" text="PENDIENTES POR SUBSANAR">
      <formula>NOT(ISERROR(SEARCH("PENDIENTES POR SUBSANAR",Q286)))</formula>
    </cfRule>
    <cfRule type="containsText" dxfId="17983" priority="19365" operator="containsText" text="SIN OBSERVACIÓN">
      <formula>NOT(ISERROR(SEARCH("SIN OBSERVACIÓN",Q286)))</formula>
    </cfRule>
  </conditionalFormatting>
  <conditionalFormatting sqref="R286">
    <cfRule type="containsBlanks" dxfId="17982" priority="19347">
      <formula>LEN(TRIM(R286))=0</formula>
    </cfRule>
    <cfRule type="cellIs" dxfId="17981" priority="19349" operator="equal">
      <formula>"NO CUMPLEN CON LO SOLICITADO"</formula>
    </cfRule>
    <cfRule type="cellIs" dxfId="17980" priority="19350" operator="equal">
      <formula>"CUMPLEN CON LO SOLICITADO"</formula>
    </cfRule>
    <cfRule type="cellIs" dxfId="17979" priority="19351" operator="equal">
      <formula>"PENDIENTES"</formula>
    </cfRule>
    <cfRule type="cellIs" dxfId="17978" priority="19352" operator="equal">
      <formula>"NINGUNO"</formula>
    </cfRule>
  </conditionalFormatting>
  <conditionalFormatting sqref="H286">
    <cfRule type="notContainsBlanks" dxfId="17977" priority="19346">
      <formula>LEN(TRIM(H286))&gt;0</formula>
    </cfRule>
  </conditionalFormatting>
  <conditionalFormatting sqref="G286">
    <cfRule type="notContainsBlanks" dxfId="17976" priority="19345">
      <formula>LEN(TRIM(G286))&gt;0</formula>
    </cfRule>
  </conditionalFormatting>
  <conditionalFormatting sqref="F286">
    <cfRule type="notContainsBlanks" dxfId="17975" priority="19344">
      <formula>LEN(TRIM(F286))&gt;0</formula>
    </cfRule>
  </conditionalFormatting>
  <conditionalFormatting sqref="E286">
    <cfRule type="notContainsBlanks" dxfId="17974" priority="19343">
      <formula>LEN(TRIM(E286))&gt;0</formula>
    </cfRule>
  </conditionalFormatting>
  <conditionalFormatting sqref="D286">
    <cfRule type="notContainsBlanks" dxfId="17973" priority="19342">
      <formula>LEN(TRIM(D286))&gt;0</formula>
    </cfRule>
  </conditionalFormatting>
  <conditionalFormatting sqref="C286">
    <cfRule type="notContainsBlanks" dxfId="17972" priority="19341">
      <formula>LEN(TRIM(C286))&gt;0</formula>
    </cfRule>
  </conditionalFormatting>
  <conditionalFormatting sqref="I286">
    <cfRule type="notContainsBlanks" dxfId="17971" priority="19340">
      <formula>LEN(TRIM(I286))&gt;0</formula>
    </cfRule>
  </conditionalFormatting>
  <conditionalFormatting sqref="T277">
    <cfRule type="cellIs" dxfId="17970" priority="19338" operator="equal">
      <formula>"NO"</formula>
    </cfRule>
    <cfRule type="cellIs" dxfId="17969" priority="19339" operator="equal">
      <formula>"SI"</formula>
    </cfRule>
  </conditionalFormatting>
  <conditionalFormatting sqref="N289">
    <cfRule type="expression" dxfId="17968" priority="19333">
      <formula>N289=" "</formula>
    </cfRule>
    <cfRule type="expression" dxfId="17967" priority="19334">
      <formula>N289="NO PRESENTÓ CERTIFICADO"</formula>
    </cfRule>
    <cfRule type="expression" dxfId="17966" priority="19335">
      <formula>N289="PRESENTÓ CERTIFICADO"</formula>
    </cfRule>
  </conditionalFormatting>
  <conditionalFormatting sqref="P289">
    <cfRule type="expression" dxfId="17965" priority="19320">
      <formula>Q289="NO SUBSANABLE"</formula>
    </cfRule>
    <cfRule type="expression" dxfId="17964" priority="19322">
      <formula>Q289="REQUERIMIENTOS SUBSANADOS"</formula>
    </cfRule>
    <cfRule type="expression" dxfId="17963" priority="19323">
      <formula>Q289="PENDIENTES POR SUBSANAR"</formula>
    </cfRule>
    <cfRule type="expression" dxfId="17962" priority="19328">
      <formula>Q289="SIN OBSERVACIÓN"</formula>
    </cfRule>
    <cfRule type="containsBlanks" dxfId="17961" priority="19329">
      <formula>LEN(TRIM(P289))=0</formula>
    </cfRule>
  </conditionalFormatting>
  <conditionalFormatting sqref="O289">
    <cfRule type="cellIs" dxfId="17960" priority="19321" operator="equal">
      <formula>"PENDIENTE POR DESCRIPCIÓN"</formula>
    </cfRule>
    <cfRule type="cellIs" dxfId="17959" priority="19325" operator="equal">
      <formula>"DESCRIPCIÓN INSUFICIENTE"</formula>
    </cfRule>
    <cfRule type="cellIs" dxfId="17958" priority="19326" operator="equal">
      <formula>"NO ESTÁ ACORDE A ITEM 5.2.1 (T.R.)"</formula>
    </cfRule>
    <cfRule type="cellIs" dxfId="17957" priority="19327" operator="equal">
      <formula>"ACORDE A ITEM 5.2.1 (T.R.)"</formula>
    </cfRule>
  </conditionalFormatting>
  <conditionalFormatting sqref="Q289">
    <cfRule type="containsBlanks" dxfId="17956" priority="19315">
      <formula>LEN(TRIM(Q289))=0</formula>
    </cfRule>
    <cfRule type="cellIs" dxfId="17955" priority="19324" operator="equal">
      <formula>"REQUERIMIENTOS SUBSANADOS"</formula>
    </cfRule>
    <cfRule type="containsText" dxfId="17954" priority="19330" operator="containsText" text="NO SUBSANABLE">
      <formula>NOT(ISERROR(SEARCH("NO SUBSANABLE",Q289)))</formula>
    </cfRule>
    <cfRule type="containsText" dxfId="17953" priority="19331" operator="containsText" text="PENDIENTES POR SUBSANAR">
      <formula>NOT(ISERROR(SEARCH("PENDIENTES POR SUBSANAR",Q289)))</formula>
    </cfRule>
    <cfRule type="containsText" dxfId="17952" priority="19332" operator="containsText" text="SIN OBSERVACIÓN">
      <formula>NOT(ISERROR(SEARCH("SIN OBSERVACIÓN",Q289)))</formula>
    </cfRule>
  </conditionalFormatting>
  <conditionalFormatting sqref="R289">
    <cfRule type="containsBlanks" dxfId="17951" priority="19314">
      <formula>LEN(TRIM(R289))=0</formula>
    </cfRule>
    <cfRule type="cellIs" dxfId="17950" priority="19316" operator="equal">
      <formula>"NO CUMPLEN CON LO SOLICITADO"</formula>
    </cfRule>
    <cfRule type="cellIs" dxfId="17949" priority="19317" operator="equal">
      <formula>"CUMPLEN CON LO SOLICITADO"</formula>
    </cfRule>
    <cfRule type="cellIs" dxfId="17948" priority="19318" operator="equal">
      <formula>"PENDIENTES"</formula>
    </cfRule>
    <cfRule type="cellIs" dxfId="17947" priority="19319" operator="equal">
      <formula>"NINGUNO"</formula>
    </cfRule>
  </conditionalFormatting>
  <conditionalFormatting sqref="H289">
    <cfRule type="notContainsBlanks" dxfId="17946" priority="19313">
      <formula>LEN(TRIM(H289))&gt;0</formula>
    </cfRule>
  </conditionalFormatting>
  <conditionalFormatting sqref="G289">
    <cfRule type="notContainsBlanks" dxfId="17945" priority="19312">
      <formula>LEN(TRIM(G289))&gt;0</formula>
    </cfRule>
  </conditionalFormatting>
  <conditionalFormatting sqref="F289">
    <cfRule type="notContainsBlanks" dxfId="17944" priority="19311">
      <formula>LEN(TRIM(F289))&gt;0</formula>
    </cfRule>
  </conditionalFormatting>
  <conditionalFormatting sqref="E289">
    <cfRule type="notContainsBlanks" dxfId="17943" priority="19310">
      <formula>LEN(TRIM(E289))&gt;0</formula>
    </cfRule>
  </conditionalFormatting>
  <conditionalFormatting sqref="D289">
    <cfRule type="notContainsBlanks" dxfId="17942" priority="19309">
      <formula>LEN(TRIM(D289))&gt;0</formula>
    </cfRule>
  </conditionalFormatting>
  <conditionalFormatting sqref="C289">
    <cfRule type="notContainsBlanks" dxfId="17941" priority="19308">
      <formula>LEN(TRIM(C289))&gt;0</formula>
    </cfRule>
  </conditionalFormatting>
  <conditionalFormatting sqref="I289">
    <cfRule type="notContainsBlanks" dxfId="17940" priority="19307">
      <formula>LEN(TRIM(I289))&gt;0</formula>
    </cfRule>
  </conditionalFormatting>
  <conditionalFormatting sqref="B314">
    <cfRule type="cellIs" dxfId="17939" priority="19197" operator="equal">
      <formula>"NO CUMPLE CON LA EXPERIENCIA REQUERIDA"</formula>
    </cfRule>
    <cfRule type="cellIs" dxfId="17938" priority="19198" operator="equal">
      <formula>"CUMPLE CON LA EXPERIENCIA REQUERIDA"</formula>
    </cfRule>
  </conditionalFormatting>
  <conditionalFormatting sqref="H299">
    <cfRule type="notContainsBlanks" dxfId="17937" priority="19196">
      <formula>LEN(TRIM(H299))&gt;0</formula>
    </cfRule>
  </conditionalFormatting>
  <conditionalFormatting sqref="G299">
    <cfRule type="notContainsBlanks" dxfId="17936" priority="19195">
      <formula>LEN(TRIM(G299))&gt;0</formula>
    </cfRule>
  </conditionalFormatting>
  <conditionalFormatting sqref="F299">
    <cfRule type="notContainsBlanks" dxfId="17935" priority="19194">
      <formula>LEN(TRIM(F299))&gt;0</formula>
    </cfRule>
  </conditionalFormatting>
  <conditionalFormatting sqref="E299">
    <cfRule type="notContainsBlanks" dxfId="17934" priority="19193">
      <formula>LEN(TRIM(E299))&gt;0</formula>
    </cfRule>
  </conditionalFormatting>
  <conditionalFormatting sqref="D299">
    <cfRule type="notContainsBlanks" dxfId="17933" priority="19192">
      <formula>LEN(TRIM(D299))&gt;0</formula>
    </cfRule>
  </conditionalFormatting>
  <conditionalFormatting sqref="C299">
    <cfRule type="notContainsBlanks" dxfId="17932" priority="19191">
      <formula>LEN(TRIM(C299))&gt;0</formula>
    </cfRule>
  </conditionalFormatting>
  <conditionalFormatting sqref="I299">
    <cfRule type="notContainsBlanks" dxfId="17931" priority="19190">
      <formula>LEN(TRIM(I299))&gt;0</formula>
    </cfRule>
  </conditionalFormatting>
  <conditionalFormatting sqref="G302 G305">
    <cfRule type="notContainsBlanks" dxfId="17930" priority="19166">
      <formula>LEN(TRIM(G302))&gt;0</formula>
    </cfRule>
  </conditionalFormatting>
  <conditionalFormatting sqref="F302 F305">
    <cfRule type="notContainsBlanks" dxfId="17929" priority="19165">
      <formula>LEN(TRIM(F302))&gt;0</formula>
    </cfRule>
  </conditionalFormatting>
  <conditionalFormatting sqref="E302 E305">
    <cfRule type="notContainsBlanks" dxfId="17928" priority="19164">
      <formula>LEN(TRIM(E302))&gt;0</formula>
    </cfRule>
  </conditionalFormatting>
  <conditionalFormatting sqref="D302 D305">
    <cfRule type="notContainsBlanks" dxfId="17927" priority="19163">
      <formula>LEN(TRIM(D302))&gt;0</formula>
    </cfRule>
  </conditionalFormatting>
  <conditionalFormatting sqref="C302 C305">
    <cfRule type="notContainsBlanks" dxfId="17926" priority="19162">
      <formula>LEN(TRIM(C302))&gt;0</formula>
    </cfRule>
  </conditionalFormatting>
  <conditionalFormatting sqref="N308">
    <cfRule type="expression" dxfId="17925" priority="19158">
      <formula>N308=" "</formula>
    </cfRule>
    <cfRule type="expression" dxfId="17924" priority="19159">
      <formula>N308="NO PRESENTÓ CERTIFICADO"</formula>
    </cfRule>
    <cfRule type="expression" dxfId="17923" priority="19160">
      <formula>N308="PRESENTÓ CERTIFICADO"</formula>
    </cfRule>
  </conditionalFormatting>
  <conditionalFormatting sqref="P308">
    <cfRule type="expression" dxfId="17922" priority="19145">
      <formula>Q308="NO SUBSANABLE"</formula>
    </cfRule>
    <cfRule type="expression" dxfId="17921" priority="19147">
      <formula>Q308="REQUERIMIENTOS SUBSANADOS"</formula>
    </cfRule>
    <cfRule type="expression" dxfId="17920" priority="19148">
      <formula>Q308="PENDIENTES POR SUBSANAR"</formula>
    </cfRule>
    <cfRule type="expression" dxfId="17919" priority="19153">
      <formula>Q308="SIN OBSERVACIÓN"</formula>
    </cfRule>
    <cfRule type="containsBlanks" dxfId="17918" priority="19154">
      <formula>LEN(TRIM(P308))=0</formula>
    </cfRule>
  </conditionalFormatting>
  <conditionalFormatting sqref="O308">
    <cfRule type="cellIs" dxfId="17917" priority="19146" operator="equal">
      <formula>"PENDIENTE POR DESCRIPCIÓN"</formula>
    </cfRule>
    <cfRule type="cellIs" dxfId="17916" priority="19150" operator="equal">
      <formula>"DESCRIPCIÓN INSUFICIENTE"</formula>
    </cfRule>
    <cfRule type="cellIs" dxfId="17915" priority="19151" operator="equal">
      <formula>"NO ESTÁ ACORDE A ITEM 5.2.1 (T.R.)"</formula>
    </cfRule>
    <cfRule type="cellIs" dxfId="17914" priority="19152" operator="equal">
      <formula>"ACORDE A ITEM 5.2.1 (T.R.)"</formula>
    </cfRule>
  </conditionalFormatting>
  <conditionalFormatting sqref="Q308">
    <cfRule type="containsBlanks" dxfId="17913" priority="19140">
      <formula>LEN(TRIM(Q308))=0</formula>
    </cfRule>
    <cfRule type="cellIs" dxfId="17912" priority="19149" operator="equal">
      <formula>"REQUERIMIENTOS SUBSANADOS"</formula>
    </cfRule>
    <cfRule type="containsText" dxfId="17911" priority="19155" operator="containsText" text="NO SUBSANABLE">
      <formula>NOT(ISERROR(SEARCH("NO SUBSANABLE",Q308)))</formula>
    </cfRule>
    <cfRule type="containsText" dxfId="17910" priority="19156" operator="containsText" text="PENDIENTES POR SUBSANAR">
      <formula>NOT(ISERROR(SEARCH("PENDIENTES POR SUBSANAR",Q308)))</formula>
    </cfRule>
    <cfRule type="containsText" dxfId="17909" priority="19157" operator="containsText" text="SIN OBSERVACIÓN">
      <formula>NOT(ISERROR(SEARCH("SIN OBSERVACIÓN",Q308)))</formula>
    </cfRule>
  </conditionalFormatting>
  <conditionalFormatting sqref="R308">
    <cfRule type="containsBlanks" dxfId="17908" priority="19139">
      <formula>LEN(TRIM(R308))=0</formula>
    </cfRule>
    <cfRule type="cellIs" dxfId="17907" priority="19141" operator="equal">
      <formula>"NO CUMPLEN CON LO SOLICITADO"</formula>
    </cfRule>
    <cfRule type="cellIs" dxfId="17906" priority="19142" operator="equal">
      <formula>"CUMPLEN CON LO SOLICITADO"</formula>
    </cfRule>
    <cfRule type="cellIs" dxfId="17905" priority="19143" operator="equal">
      <formula>"PENDIENTES"</formula>
    </cfRule>
    <cfRule type="cellIs" dxfId="17904" priority="19144" operator="equal">
      <formula>"NINGUNO"</formula>
    </cfRule>
  </conditionalFormatting>
  <conditionalFormatting sqref="H308">
    <cfRule type="notContainsBlanks" dxfId="17903" priority="19138">
      <formula>LEN(TRIM(H308))&gt;0</formula>
    </cfRule>
  </conditionalFormatting>
  <conditionalFormatting sqref="G308">
    <cfRule type="notContainsBlanks" dxfId="17902" priority="19137">
      <formula>LEN(TRIM(G308))&gt;0</formula>
    </cfRule>
  </conditionalFormatting>
  <conditionalFormatting sqref="F308">
    <cfRule type="notContainsBlanks" dxfId="17901" priority="19136">
      <formula>LEN(TRIM(F308))&gt;0</formula>
    </cfRule>
  </conditionalFormatting>
  <conditionalFormatting sqref="E308">
    <cfRule type="notContainsBlanks" dxfId="17900" priority="19135">
      <formula>LEN(TRIM(E308))&gt;0</formula>
    </cfRule>
  </conditionalFormatting>
  <conditionalFormatting sqref="D308">
    <cfRule type="notContainsBlanks" dxfId="17899" priority="19134">
      <formula>LEN(TRIM(D308))&gt;0</formula>
    </cfRule>
  </conditionalFormatting>
  <conditionalFormatting sqref="C308">
    <cfRule type="notContainsBlanks" dxfId="17898" priority="19133">
      <formula>LEN(TRIM(C308))&gt;0</formula>
    </cfRule>
  </conditionalFormatting>
  <conditionalFormatting sqref="I308">
    <cfRule type="notContainsBlanks" dxfId="17897" priority="19132">
      <formula>LEN(TRIM(I308))&gt;0</formula>
    </cfRule>
  </conditionalFormatting>
  <conditionalFormatting sqref="T299">
    <cfRule type="cellIs" dxfId="17896" priority="19130" operator="equal">
      <formula>"NO"</formula>
    </cfRule>
    <cfRule type="cellIs" dxfId="17895" priority="19131" operator="equal">
      <formula>"SI"</formula>
    </cfRule>
  </conditionalFormatting>
  <conditionalFormatting sqref="N311">
    <cfRule type="expression" dxfId="17894" priority="19125">
      <formula>N311=" "</formula>
    </cfRule>
    <cfRule type="expression" dxfId="17893" priority="19126">
      <formula>N311="NO PRESENTÓ CERTIFICADO"</formula>
    </cfRule>
    <cfRule type="expression" dxfId="17892" priority="19127">
      <formula>N311="PRESENTÓ CERTIFICADO"</formula>
    </cfRule>
  </conditionalFormatting>
  <conditionalFormatting sqref="P311">
    <cfRule type="expression" dxfId="17891" priority="19112">
      <formula>Q311="NO SUBSANABLE"</formula>
    </cfRule>
    <cfRule type="expression" dxfId="17890" priority="19114">
      <formula>Q311="REQUERIMIENTOS SUBSANADOS"</formula>
    </cfRule>
    <cfRule type="expression" dxfId="17889" priority="19115">
      <formula>Q311="PENDIENTES POR SUBSANAR"</formula>
    </cfRule>
    <cfRule type="expression" dxfId="17888" priority="19120">
      <formula>Q311="SIN OBSERVACIÓN"</formula>
    </cfRule>
    <cfRule type="containsBlanks" dxfId="17887" priority="19121">
      <formula>LEN(TRIM(P311))=0</formula>
    </cfRule>
  </conditionalFormatting>
  <conditionalFormatting sqref="O311">
    <cfRule type="cellIs" dxfId="17886" priority="19113" operator="equal">
      <formula>"PENDIENTE POR DESCRIPCIÓN"</formula>
    </cfRule>
    <cfRule type="cellIs" dxfId="17885" priority="19117" operator="equal">
      <formula>"DESCRIPCIÓN INSUFICIENTE"</formula>
    </cfRule>
    <cfRule type="cellIs" dxfId="17884" priority="19118" operator="equal">
      <formula>"NO ESTÁ ACORDE A ITEM 5.2.1 (T.R.)"</formula>
    </cfRule>
    <cfRule type="cellIs" dxfId="17883" priority="19119" operator="equal">
      <formula>"ACORDE A ITEM 5.2.1 (T.R.)"</formula>
    </cfRule>
  </conditionalFormatting>
  <conditionalFormatting sqref="Q311">
    <cfRule type="containsBlanks" dxfId="17882" priority="19107">
      <formula>LEN(TRIM(Q311))=0</formula>
    </cfRule>
    <cfRule type="cellIs" dxfId="17881" priority="19116" operator="equal">
      <formula>"REQUERIMIENTOS SUBSANADOS"</formula>
    </cfRule>
    <cfRule type="containsText" dxfId="17880" priority="19122" operator="containsText" text="NO SUBSANABLE">
      <formula>NOT(ISERROR(SEARCH("NO SUBSANABLE",Q311)))</formula>
    </cfRule>
    <cfRule type="containsText" dxfId="17879" priority="19123" operator="containsText" text="PENDIENTES POR SUBSANAR">
      <formula>NOT(ISERROR(SEARCH("PENDIENTES POR SUBSANAR",Q311)))</formula>
    </cfRule>
    <cfRule type="containsText" dxfId="17878" priority="19124" operator="containsText" text="SIN OBSERVACIÓN">
      <formula>NOT(ISERROR(SEARCH("SIN OBSERVACIÓN",Q311)))</formula>
    </cfRule>
  </conditionalFormatting>
  <conditionalFormatting sqref="R311">
    <cfRule type="containsBlanks" dxfId="17877" priority="19106">
      <formula>LEN(TRIM(R311))=0</formula>
    </cfRule>
    <cfRule type="cellIs" dxfId="17876" priority="19108" operator="equal">
      <formula>"NO CUMPLEN CON LO SOLICITADO"</formula>
    </cfRule>
    <cfRule type="cellIs" dxfId="17875" priority="19109" operator="equal">
      <formula>"CUMPLEN CON LO SOLICITADO"</formula>
    </cfRule>
    <cfRule type="cellIs" dxfId="17874" priority="19110" operator="equal">
      <formula>"PENDIENTES"</formula>
    </cfRule>
    <cfRule type="cellIs" dxfId="17873" priority="19111" operator="equal">
      <formula>"NINGUNO"</formula>
    </cfRule>
  </conditionalFormatting>
  <conditionalFormatting sqref="H311">
    <cfRule type="notContainsBlanks" dxfId="17872" priority="19105">
      <formula>LEN(TRIM(H311))&gt;0</formula>
    </cfRule>
  </conditionalFormatting>
  <conditionalFormatting sqref="G311">
    <cfRule type="notContainsBlanks" dxfId="17871" priority="19104">
      <formula>LEN(TRIM(G311))&gt;0</formula>
    </cfRule>
  </conditionalFormatting>
  <conditionalFormatting sqref="F311">
    <cfRule type="notContainsBlanks" dxfId="17870" priority="19103">
      <formula>LEN(TRIM(F311))&gt;0</formula>
    </cfRule>
  </conditionalFormatting>
  <conditionalFormatting sqref="E311">
    <cfRule type="notContainsBlanks" dxfId="17869" priority="19102">
      <formula>LEN(TRIM(E311))&gt;0</formula>
    </cfRule>
  </conditionalFormatting>
  <conditionalFormatting sqref="D311">
    <cfRule type="notContainsBlanks" dxfId="17868" priority="19101">
      <formula>LEN(TRIM(D311))&gt;0</formula>
    </cfRule>
  </conditionalFormatting>
  <conditionalFormatting sqref="C311">
    <cfRule type="notContainsBlanks" dxfId="17867" priority="19100">
      <formula>LEN(TRIM(C311))&gt;0</formula>
    </cfRule>
  </conditionalFormatting>
  <conditionalFormatting sqref="I311">
    <cfRule type="notContainsBlanks" dxfId="17866" priority="19099">
      <formula>LEN(TRIM(I311))&gt;0</formula>
    </cfRule>
  </conditionalFormatting>
  <conditionalFormatting sqref="B336">
    <cfRule type="cellIs" dxfId="17865" priority="18989" operator="equal">
      <formula>"NO CUMPLE CON LA EXPERIENCIA REQUERIDA"</formula>
    </cfRule>
    <cfRule type="cellIs" dxfId="17864" priority="18990" operator="equal">
      <formula>"CUMPLE CON LA EXPERIENCIA REQUERIDA"</formula>
    </cfRule>
  </conditionalFormatting>
  <conditionalFormatting sqref="H321">
    <cfRule type="notContainsBlanks" dxfId="17863" priority="18988">
      <formula>LEN(TRIM(H321))&gt;0</formula>
    </cfRule>
  </conditionalFormatting>
  <conditionalFormatting sqref="G321">
    <cfRule type="notContainsBlanks" dxfId="17862" priority="18987">
      <formula>LEN(TRIM(G321))&gt;0</formula>
    </cfRule>
  </conditionalFormatting>
  <conditionalFormatting sqref="F321">
    <cfRule type="notContainsBlanks" dxfId="17861" priority="18986">
      <formula>LEN(TRIM(F321))&gt;0</formula>
    </cfRule>
  </conditionalFormatting>
  <conditionalFormatting sqref="E321">
    <cfRule type="notContainsBlanks" dxfId="17860" priority="18985">
      <formula>LEN(TRIM(E321))&gt;0</formula>
    </cfRule>
  </conditionalFormatting>
  <conditionalFormatting sqref="D321">
    <cfRule type="notContainsBlanks" dxfId="17859" priority="18984">
      <formula>LEN(TRIM(D321))&gt;0</formula>
    </cfRule>
  </conditionalFormatting>
  <conditionalFormatting sqref="C321">
    <cfRule type="notContainsBlanks" dxfId="17858" priority="18983">
      <formula>LEN(TRIM(C321))&gt;0</formula>
    </cfRule>
  </conditionalFormatting>
  <conditionalFormatting sqref="I321">
    <cfRule type="notContainsBlanks" dxfId="17857" priority="18982">
      <formula>LEN(TRIM(I321))&gt;0</formula>
    </cfRule>
  </conditionalFormatting>
  <conditionalFormatting sqref="H327">
    <cfRule type="notContainsBlanks" dxfId="17856" priority="18959">
      <formula>LEN(TRIM(H327))&gt;0</formula>
    </cfRule>
  </conditionalFormatting>
  <conditionalFormatting sqref="G324 G327">
    <cfRule type="notContainsBlanks" dxfId="17855" priority="18958">
      <formula>LEN(TRIM(G324))&gt;0</formula>
    </cfRule>
  </conditionalFormatting>
  <conditionalFormatting sqref="F324 F327">
    <cfRule type="notContainsBlanks" dxfId="17854" priority="18957">
      <formula>LEN(TRIM(F324))&gt;0</formula>
    </cfRule>
  </conditionalFormatting>
  <conditionalFormatting sqref="E324 E327">
    <cfRule type="notContainsBlanks" dxfId="17853" priority="18956">
      <formula>LEN(TRIM(E324))&gt;0</formula>
    </cfRule>
  </conditionalFormatting>
  <conditionalFormatting sqref="D324 D327">
    <cfRule type="notContainsBlanks" dxfId="17852" priority="18955">
      <formula>LEN(TRIM(D324))&gt;0</formula>
    </cfRule>
  </conditionalFormatting>
  <conditionalFormatting sqref="C324 C327">
    <cfRule type="notContainsBlanks" dxfId="17851" priority="18954">
      <formula>LEN(TRIM(C324))&gt;0</formula>
    </cfRule>
  </conditionalFormatting>
  <conditionalFormatting sqref="I324 I327">
    <cfRule type="notContainsBlanks" dxfId="17850" priority="18953">
      <formula>LEN(TRIM(I324))&gt;0</formula>
    </cfRule>
  </conditionalFormatting>
  <conditionalFormatting sqref="P330">
    <cfRule type="expression" dxfId="17849" priority="18937">
      <formula>Q330="NO SUBSANABLE"</formula>
    </cfRule>
    <cfRule type="expression" dxfId="17848" priority="18939">
      <formula>Q330="REQUERIMIENTOS SUBSANADOS"</formula>
    </cfRule>
    <cfRule type="expression" dxfId="17847" priority="18940">
      <formula>Q330="PENDIENTES POR SUBSANAR"</formula>
    </cfRule>
    <cfRule type="expression" dxfId="17846" priority="18945">
      <formula>Q330="SIN OBSERVACIÓN"</formula>
    </cfRule>
    <cfRule type="containsBlanks" dxfId="17845" priority="18946">
      <formula>LEN(TRIM(P330))=0</formula>
    </cfRule>
  </conditionalFormatting>
  <conditionalFormatting sqref="Q330">
    <cfRule type="containsBlanks" dxfId="17844" priority="18932">
      <formula>LEN(TRIM(Q330))=0</formula>
    </cfRule>
    <cfRule type="cellIs" dxfId="17843" priority="18941" operator="equal">
      <formula>"REQUERIMIENTOS SUBSANADOS"</formula>
    </cfRule>
    <cfRule type="containsText" dxfId="17842" priority="18947" operator="containsText" text="NO SUBSANABLE">
      <formula>NOT(ISERROR(SEARCH("NO SUBSANABLE",Q330)))</formula>
    </cfRule>
    <cfRule type="containsText" dxfId="17841" priority="18948" operator="containsText" text="PENDIENTES POR SUBSANAR">
      <formula>NOT(ISERROR(SEARCH("PENDIENTES POR SUBSANAR",Q330)))</formula>
    </cfRule>
    <cfRule type="containsText" dxfId="17840" priority="18949" operator="containsText" text="SIN OBSERVACIÓN">
      <formula>NOT(ISERROR(SEARCH("SIN OBSERVACIÓN",Q330)))</formula>
    </cfRule>
  </conditionalFormatting>
  <conditionalFormatting sqref="R330">
    <cfRule type="containsBlanks" dxfId="17839" priority="18931">
      <formula>LEN(TRIM(R330))=0</formula>
    </cfRule>
    <cfRule type="cellIs" dxfId="17838" priority="18933" operator="equal">
      <formula>"NO CUMPLEN CON LO SOLICITADO"</formula>
    </cfRule>
    <cfRule type="cellIs" dxfId="17837" priority="18934" operator="equal">
      <formula>"CUMPLEN CON LO SOLICITADO"</formula>
    </cfRule>
    <cfRule type="cellIs" dxfId="17836" priority="18935" operator="equal">
      <formula>"PENDIENTES"</formula>
    </cfRule>
    <cfRule type="cellIs" dxfId="17835" priority="18936" operator="equal">
      <formula>"NINGUNO"</formula>
    </cfRule>
  </conditionalFormatting>
  <conditionalFormatting sqref="H330">
    <cfRule type="notContainsBlanks" dxfId="17834" priority="18930">
      <formula>LEN(TRIM(H330))&gt;0</formula>
    </cfRule>
  </conditionalFormatting>
  <conditionalFormatting sqref="G330">
    <cfRule type="notContainsBlanks" dxfId="17833" priority="18929">
      <formula>LEN(TRIM(G330))&gt;0</formula>
    </cfRule>
  </conditionalFormatting>
  <conditionalFormatting sqref="F330">
    <cfRule type="notContainsBlanks" dxfId="17832" priority="18928">
      <formula>LEN(TRIM(F330))&gt;0</formula>
    </cfRule>
  </conditionalFormatting>
  <conditionalFormatting sqref="E330">
    <cfRule type="notContainsBlanks" dxfId="17831" priority="18927">
      <formula>LEN(TRIM(E330))&gt;0</formula>
    </cfRule>
  </conditionalFormatting>
  <conditionalFormatting sqref="D330">
    <cfRule type="notContainsBlanks" dxfId="17830" priority="18926">
      <formula>LEN(TRIM(D330))&gt;0</formula>
    </cfRule>
  </conditionalFormatting>
  <conditionalFormatting sqref="C330">
    <cfRule type="notContainsBlanks" dxfId="17829" priority="18925">
      <formula>LEN(TRIM(C330))&gt;0</formula>
    </cfRule>
  </conditionalFormatting>
  <conditionalFormatting sqref="I330">
    <cfRule type="notContainsBlanks" dxfId="17828" priority="18924">
      <formula>LEN(TRIM(I330))&gt;0</formula>
    </cfRule>
  </conditionalFormatting>
  <conditionalFormatting sqref="T321">
    <cfRule type="cellIs" dxfId="17827" priority="18922" operator="equal">
      <formula>"NO"</formula>
    </cfRule>
    <cfRule type="cellIs" dxfId="17826" priority="18923" operator="equal">
      <formula>"SI"</formula>
    </cfRule>
  </conditionalFormatting>
  <conditionalFormatting sqref="P333">
    <cfRule type="expression" dxfId="17825" priority="18904">
      <formula>Q333="NO SUBSANABLE"</formula>
    </cfRule>
    <cfRule type="expression" dxfId="17824" priority="18906">
      <formula>Q333="REQUERIMIENTOS SUBSANADOS"</formula>
    </cfRule>
    <cfRule type="expression" dxfId="17823" priority="18907">
      <formula>Q333="PENDIENTES POR SUBSANAR"</formula>
    </cfRule>
    <cfRule type="expression" dxfId="17822" priority="18912">
      <formula>Q333="SIN OBSERVACIÓN"</formula>
    </cfRule>
    <cfRule type="containsBlanks" dxfId="17821" priority="18913">
      <formula>LEN(TRIM(P333))=0</formula>
    </cfRule>
  </conditionalFormatting>
  <conditionalFormatting sqref="H333">
    <cfRule type="notContainsBlanks" dxfId="17820" priority="18897">
      <formula>LEN(TRIM(H333))&gt;0</formula>
    </cfRule>
  </conditionalFormatting>
  <conditionalFormatting sqref="G333">
    <cfRule type="notContainsBlanks" dxfId="17819" priority="18896">
      <formula>LEN(TRIM(G333))&gt;0</formula>
    </cfRule>
  </conditionalFormatting>
  <conditionalFormatting sqref="F333">
    <cfRule type="notContainsBlanks" dxfId="17818" priority="18895">
      <formula>LEN(TRIM(F333))&gt;0</formula>
    </cfRule>
  </conditionalFormatting>
  <conditionalFormatting sqref="E333">
    <cfRule type="notContainsBlanks" dxfId="17817" priority="18894">
      <formula>LEN(TRIM(E333))&gt;0</formula>
    </cfRule>
  </conditionalFormatting>
  <conditionalFormatting sqref="D333">
    <cfRule type="notContainsBlanks" dxfId="17816" priority="18893">
      <formula>LEN(TRIM(D333))&gt;0</formula>
    </cfRule>
  </conditionalFormatting>
  <conditionalFormatting sqref="C333">
    <cfRule type="notContainsBlanks" dxfId="17815" priority="18892">
      <formula>LEN(TRIM(C333))&gt;0</formula>
    </cfRule>
  </conditionalFormatting>
  <conditionalFormatting sqref="I333">
    <cfRule type="notContainsBlanks" dxfId="17814" priority="18891">
      <formula>LEN(TRIM(I333))&gt;0</formula>
    </cfRule>
  </conditionalFormatting>
  <conditionalFormatting sqref="Z12:Z38">
    <cfRule type="cellIs" dxfId="17813" priority="18815" operator="equal">
      <formula>"NH"</formula>
    </cfRule>
    <cfRule type="cellIs" dxfId="17812" priority="18816" operator="equal">
      <formula>"H"</formula>
    </cfRule>
  </conditionalFormatting>
  <conditionalFormatting sqref="N35">
    <cfRule type="expression" dxfId="17811" priority="18805">
      <formula>N35=" "</formula>
    </cfRule>
    <cfRule type="expression" dxfId="17810" priority="18806">
      <formula>N35="NO PRESENTÓ CERTIFICADO"</formula>
    </cfRule>
    <cfRule type="expression" dxfId="17809" priority="18807">
      <formula>N35="PRESENTÓ CERTIFICADO"</formula>
    </cfRule>
  </conditionalFormatting>
  <conditionalFormatting sqref="P35">
    <cfRule type="expression" dxfId="17808" priority="18786">
      <formula>Q35="NO SUBSANABLE"</formula>
    </cfRule>
    <cfRule type="expression" dxfId="17807" priority="18788">
      <formula>Q35="REQUERIMIENTOS SUBSANADOS"</formula>
    </cfRule>
    <cfRule type="expression" dxfId="17806" priority="18789">
      <formula>Q35="PENDIENTES POR SUBSANAR"</formula>
    </cfRule>
    <cfRule type="expression" dxfId="17805" priority="18794">
      <formula>Q35="SIN OBSERVACIÓN"</formula>
    </cfRule>
    <cfRule type="containsBlanks" dxfId="17804" priority="18795">
      <formula>LEN(TRIM(P35))=0</formula>
    </cfRule>
  </conditionalFormatting>
  <conditionalFormatting sqref="O35">
    <cfRule type="cellIs" dxfId="17803" priority="18787" operator="equal">
      <formula>"PENDIENTE POR DESCRIPCIÓN"</formula>
    </cfRule>
    <cfRule type="cellIs" dxfId="17802" priority="18791" operator="equal">
      <formula>"DESCRIPCIÓN INSUFICIENTE"</formula>
    </cfRule>
    <cfRule type="cellIs" dxfId="17801" priority="18792" operator="equal">
      <formula>"NO ESTÁ ACORDE A ITEM 5.2.1 (T.R.)"</formula>
    </cfRule>
    <cfRule type="cellIs" dxfId="17800" priority="18793" operator="equal">
      <formula>"ACORDE A ITEM 5.2.1 (T.R.)"</formula>
    </cfRule>
  </conditionalFormatting>
  <conditionalFormatting sqref="H35">
    <cfRule type="notContainsBlanks" dxfId="17799" priority="18779">
      <formula>LEN(TRIM(H35))&gt;0</formula>
    </cfRule>
  </conditionalFormatting>
  <conditionalFormatting sqref="G35">
    <cfRule type="notContainsBlanks" dxfId="17798" priority="18778">
      <formula>LEN(TRIM(G35))&gt;0</formula>
    </cfRule>
  </conditionalFormatting>
  <conditionalFormatting sqref="F35 F38 F41">
    <cfRule type="notContainsBlanks" dxfId="17797" priority="18777">
      <formula>LEN(TRIM(F35))&gt;0</formula>
    </cfRule>
  </conditionalFormatting>
  <conditionalFormatting sqref="E35">
    <cfRule type="notContainsBlanks" dxfId="17796" priority="18776">
      <formula>LEN(TRIM(E35))&gt;0</formula>
    </cfRule>
  </conditionalFormatting>
  <conditionalFormatting sqref="D35">
    <cfRule type="notContainsBlanks" dxfId="17795" priority="18775">
      <formula>LEN(TRIM(D35))&gt;0</formula>
    </cfRule>
  </conditionalFormatting>
  <conditionalFormatting sqref="C35">
    <cfRule type="notContainsBlanks" dxfId="17794" priority="18774">
      <formula>LEN(TRIM(C35))&gt;0</formula>
    </cfRule>
  </conditionalFormatting>
  <conditionalFormatting sqref="I35">
    <cfRule type="notContainsBlanks" dxfId="17793" priority="18773">
      <formula>LEN(TRIM(I35))&gt;0</formula>
    </cfRule>
  </conditionalFormatting>
  <conditionalFormatting sqref="G38 G41">
    <cfRule type="notContainsBlanks" dxfId="17792" priority="18749">
      <formula>LEN(TRIM(G38))&gt;0</formula>
    </cfRule>
  </conditionalFormatting>
  <conditionalFormatting sqref="E38 E41">
    <cfRule type="notContainsBlanks" dxfId="17791" priority="18747">
      <formula>LEN(TRIM(E38))&gt;0</formula>
    </cfRule>
  </conditionalFormatting>
  <conditionalFormatting sqref="D38 D41">
    <cfRule type="notContainsBlanks" dxfId="17790" priority="18746">
      <formula>LEN(TRIM(D38))&gt;0</formula>
    </cfRule>
  </conditionalFormatting>
  <conditionalFormatting sqref="C38 C41">
    <cfRule type="notContainsBlanks" dxfId="17789" priority="18745">
      <formula>LEN(TRIM(C38))&gt;0</formula>
    </cfRule>
  </conditionalFormatting>
  <conditionalFormatting sqref="N44">
    <cfRule type="expression" dxfId="17788" priority="18741">
      <formula>N44=" "</formula>
    </cfRule>
    <cfRule type="expression" dxfId="17787" priority="18742">
      <formula>N44="NO PRESENTÓ CERTIFICADO"</formula>
    </cfRule>
    <cfRule type="expression" dxfId="17786" priority="18743">
      <formula>N44="PRESENTÓ CERTIFICADO"</formula>
    </cfRule>
  </conditionalFormatting>
  <conditionalFormatting sqref="P44">
    <cfRule type="expression" dxfId="17785" priority="18728">
      <formula>Q44="NO SUBSANABLE"</formula>
    </cfRule>
    <cfRule type="expression" dxfId="17784" priority="18730">
      <formula>Q44="REQUERIMIENTOS SUBSANADOS"</formula>
    </cfRule>
    <cfRule type="expression" dxfId="17783" priority="18731">
      <formula>Q44="PENDIENTES POR SUBSANAR"</formula>
    </cfRule>
    <cfRule type="expression" dxfId="17782" priority="18736">
      <formula>Q44="SIN OBSERVACIÓN"</formula>
    </cfRule>
    <cfRule type="containsBlanks" dxfId="17781" priority="18737">
      <formula>LEN(TRIM(P44))=0</formula>
    </cfRule>
  </conditionalFormatting>
  <conditionalFormatting sqref="O44">
    <cfRule type="cellIs" dxfId="17780" priority="18729" operator="equal">
      <formula>"PENDIENTE POR DESCRIPCIÓN"</formula>
    </cfRule>
    <cfRule type="cellIs" dxfId="17779" priority="18733" operator="equal">
      <formula>"DESCRIPCIÓN INSUFICIENTE"</formula>
    </cfRule>
    <cfRule type="cellIs" dxfId="17778" priority="18734" operator="equal">
      <formula>"NO ESTÁ ACORDE A ITEM 5.2.1 (T.R.)"</formula>
    </cfRule>
    <cfRule type="cellIs" dxfId="17777" priority="18735" operator="equal">
      <formula>"ACORDE A ITEM 5.2.1 (T.R.)"</formula>
    </cfRule>
  </conditionalFormatting>
  <conditionalFormatting sqref="Q44">
    <cfRule type="containsBlanks" dxfId="17776" priority="18723">
      <formula>LEN(TRIM(Q44))=0</formula>
    </cfRule>
    <cfRule type="cellIs" dxfId="17775" priority="18732" operator="equal">
      <formula>"REQUERIMIENTOS SUBSANADOS"</formula>
    </cfRule>
    <cfRule type="containsText" dxfId="17774" priority="18738" operator="containsText" text="NO SUBSANABLE">
      <formula>NOT(ISERROR(SEARCH("NO SUBSANABLE",Q44)))</formula>
    </cfRule>
    <cfRule type="containsText" dxfId="17773" priority="18739" operator="containsText" text="PENDIENTES POR SUBSANAR">
      <formula>NOT(ISERROR(SEARCH("PENDIENTES POR SUBSANAR",Q44)))</formula>
    </cfRule>
    <cfRule type="containsText" dxfId="17772" priority="18740" operator="containsText" text="SIN OBSERVACIÓN">
      <formula>NOT(ISERROR(SEARCH("SIN OBSERVACIÓN",Q44)))</formula>
    </cfRule>
  </conditionalFormatting>
  <conditionalFormatting sqref="R44">
    <cfRule type="containsBlanks" dxfId="17771" priority="18722">
      <formula>LEN(TRIM(R44))=0</formula>
    </cfRule>
    <cfRule type="cellIs" dxfId="17770" priority="18724" operator="equal">
      <formula>"NO CUMPLEN CON LO SOLICITADO"</formula>
    </cfRule>
    <cfRule type="cellIs" dxfId="17769" priority="18725" operator="equal">
      <formula>"CUMPLEN CON LO SOLICITADO"</formula>
    </cfRule>
    <cfRule type="cellIs" dxfId="17768" priority="18726" operator="equal">
      <formula>"PENDIENTES"</formula>
    </cfRule>
    <cfRule type="cellIs" dxfId="17767" priority="18727" operator="equal">
      <formula>"NINGUNO"</formula>
    </cfRule>
  </conditionalFormatting>
  <conditionalFormatting sqref="H44">
    <cfRule type="notContainsBlanks" dxfId="17766" priority="18721">
      <formula>LEN(TRIM(H44))&gt;0</formula>
    </cfRule>
  </conditionalFormatting>
  <conditionalFormatting sqref="G44">
    <cfRule type="notContainsBlanks" dxfId="17765" priority="18720">
      <formula>LEN(TRIM(G44))&gt;0</formula>
    </cfRule>
  </conditionalFormatting>
  <conditionalFormatting sqref="F44">
    <cfRule type="notContainsBlanks" dxfId="17764" priority="18719">
      <formula>LEN(TRIM(F44))&gt;0</formula>
    </cfRule>
  </conditionalFormatting>
  <conditionalFormatting sqref="E44">
    <cfRule type="notContainsBlanks" dxfId="17763" priority="18718">
      <formula>LEN(TRIM(E44))&gt;0</formula>
    </cfRule>
  </conditionalFormatting>
  <conditionalFormatting sqref="D44">
    <cfRule type="notContainsBlanks" dxfId="17762" priority="18717">
      <formula>LEN(TRIM(D44))&gt;0</formula>
    </cfRule>
  </conditionalFormatting>
  <conditionalFormatting sqref="C44">
    <cfRule type="notContainsBlanks" dxfId="17761" priority="18716">
      <formula>LEN(TRIM(C44))&gt;0</formula>
    </cfRule>
  </conditionalFormatting>
  <conditionalFormatting sqref="I44">
    <cfRule type="notContainsBlanks" dxfId="17760" priority="18715">
      <formula>LEN(TRIM(I44))&gt;0</formula>
    </cfRule>
  </conditionalFormatting>
  <conditionalFormatting sqref="T35">
    <cfRule type="cellIs" dxfId="17759" priority="18713" operator="equal">
      <formula>"NO"</formula>
    </cfRule>
    <cfRule type="cellIs" dxfId="17758" priority="18714" operator="equal">
      <formula>"SI"</formula>
    </cfRule>
  </conditionalFormatting>
  <conditionalFormatting sqref="N47">
    <cfRule type="expression" dxfId="17757" priority="18708">
      <formula>N47=" "</formula>
    </cfRule>
    <cfRule type="expression" dxfId="17756" priority="18709">
      <formula>N47="NO PRESENTÓ CERTIFICADO"</formula>
    </cfRule>
    <cfRule type="expression" dxfId="17755" priority="18710">
      <formula>N47="PRESENTÓ CERTIFICADO"</formula>
    </cfRule>
  </conditionalFormatting>
  <conditionalFormatting sqref="P47">
    <cfRule type="expression" dxfId="17754" priority="18695">
      <formula>Q47="NO SUBSANABLE"</formula>
    </cfRule>
    <cfRule type="expression" dxfId="17753" priority="18697">
      <formula>Q47="REQUERIMIENTOS SUBSANADOS"</formula>
    </cfRule>
    <cfRule type="expression" dxfId="17752" priority="18698">
      <formula>Q47="PENDIENTES POR SUBSANAR"</formula>
    </cfRule>
    <cfRule type="expression" dxfId="17751" priority="18703">
      <formula>Q47="SIN OBSERVACIÓN"</formula>
    </cfRule>
    <cfRule type="containsBlanks" dxfId="17750" priority="18704">
      <formula>LEN(TRIM(P47))=0</formula>
    </cfRule>
  </conditionalFormatting>
  <conditionalFormatting sqref="O47">
    <cfRule type="cellIs" dxfId="17749" priority="18696" operator="equal">
      <formula>"PENDIENTE POR DESCRIPCIÓN"</formula>
    </cfRule>
    <cfRule type="cellIs" dxfId="17748" priority="18700" operator="equal">
      <formula>"DESCRIPCIÓN INSUFICIENTE"</formula>
    </cfRule>
    <cfRule type="cellIs" dxfId="17747" priority="18701" operator="equal">
      <formula>"NO ESTÁ ACORDE A ITEM 5.2.1 (T.R.)"</formula>
    </cfRule>
    <cfRule type="cellIs" dxfId="17746" priority="18702" operator="equal">
      <formula>"ACORDE A ITEM 5.2.1 (T.R.)"</formula>
    </cfRule>
  </conditionalFormatting>
  <conditionalFormatting sqref="Q47">
    <cfRule type="containsBlanks" dxfId="17745" priority="18690">
      <formula>LEN(TRIM(Q47))=0</formula>
    </cfRule>
    <cfRule type="cellIs" dxfId="17744" priority="18699" operator="equal">
      <formula>"REQUERIMIENTOS SUBSANADOS"</formula>
    </cfRule>
    <cfRule type="containsText" dxfId="17743" priority="18705" operator="containsText" text="NO SUBSANABLE">
      <formula>NOT(ISERROR(SEARCH("NO SUBSANABLE",Q47)))</formula>
    </cfRule>
    <cfRule type="containsText" dxfId="17742" priority="18706" operator="containsText" text="PENDIENTES POR SUBSANAR">
      <formula>NOT(ISERROR(SEARCH("PENDIENTES POR SUBSANAR",Q47)))</formula>
    </cfRule>
    <cfRule type="containsText" dxfId="17741" priority="18707" operator="containsText" text="SIN OBSERVACIÓN">
      <formula>NOT(ISERROR(SEARCH("SIN OBSERVACIÓN",Q47)))</formula>
    </cfRule>
  </conditionalFormatting>
  <conditionalFormatting sqref="R47">
    <cfRule type="containsBlanks" dxfId="17740" priority="18689">
      <formula>LEN(TRIM(R47))=0</formula>
    </cfRule>
    <cfRule type="cellIs" dxfId="17739" priority="18691" operator="equal">
      <formula>"NO CUMPLEN CON LO SOLICITADO"</formula>
    </cfRule>
    <cfRule type="cellIs" dxfId="17738" priority="18692" operator="equal">
      <formula>"CUMPLEN CON LO SOLICITADO"</formula>
    </cfRule>
    <cfRule type="cellIs" dxfId="17737" priority="18693" operator="equal">
      <formula>"PENDIENTES"</formula>
    </cfRule>
    <cfRule type="cellIs" dxfId="17736" priority="18694" operator="equal">
      <formula>"NINGUNO"</formula>
    </cfRule>
  </conditionalFormatting>
  <conditionalFormatting sqref="H47">
    <cfRule type="notContainsBlanks" dxfId="17735" priority="18688">
      <formula>LEN(TRIM(H47))&gt;0</formula>
    </cfRule>
  </conditionalFormatting>
  <conditionalFormatting sqref="G47">
    <cfRule type="notContainsBlanks" dxfId="17734" priority="18687">
      <formula>LEN(TRIM(G47))&gt;0</formula>
    </cfRule>
  </conditionalFormatting>
  <conditionalFormatting sqref="F47">
    <cfRule type="notContainsBlanks" dxfId="17733" priority="18686">
      <formula>LEN(TRIM(F47))&gt;0</formula>
    </cfRule>
  </conditionalFormatting>
  <conditionalFormatting sqref="E47">
    <cfRule type="notContainsBlanks" dxfId="17732" priority="18685">
      <formula>LEN(TRIM(E47))&gt;0</formula>
    </cfRule>
  </conditionalFormatting>
  <conditionalFormatting sqref="D47">
    <cfRule type="notContainsBlanks" dxfId="17731" priority="18684">
      <formula>LEN(TRIM(D47))&gt;0</formula>
    </cfRule>
  </conditionalFormatting>
  <conditionalFormatting sqref="C47">
    <cfRule type="notContainsBlanks" dxfId="17730" priority="18683">
      <formula>LEN(TRIM(C47))&gt;0</formula>
    </cfRule>
  </conditionalFormatting>
  <conditionalFormatting sqref="I47">
    <cfRule type="notContainsBlanks" dxfId="17729" priority="18682">
      <formula>LEN(TRIM(I47))&gt;0</formula>
    </cfRule>
  </conditionalFormatting>
  <conditionalFormatting sqref="H57">
    <cfRule type="notContainsBlanks" dxfId="17728" priority="18575">
      <formula>LEN(TRIM(H57))&gt;0</formula>
    </cfRule>
  </conditionalFormatting>
  <conditionalFormatting sqref="G57">
    <cfRule type="notContainsBlanks" dxfId="17727" priority="18574">
      <formula>LEN(TRIM(G57))&gt;0</formula>
    </cfRule>
  </conditionalFormatting>
  <conditionalFormatting sqref="F57 F60 F63">
    <cfRule type="notContainsBlanks" dxfId="17726" priority="18573">
      <formula>LEN(TRIM(F57))&gt;0</formula>
    </cfRule>
  </conditionalFormatting>
  <conditionalFormatting sqref="E57">
    <cfRule type="notContainsBlanks" dxfId="17725" priority="18572">
      <formula>LEN(TRIM(E57))&gt;0</formula>
    </cfRule>
  </conditionalFormatting>
  <conditionalFormatting sqref="D57">
    <cfRule type="notContainsBlanks" dxfId="17724" priority="18571">
      <formula>LEN(TRIM(D57))&gt;0</formula>
    </cfRule>
  </conditionalFormatting>
  <conditionalFormatting sqref="C57">
    <cfRule type="notContainsBlanks" dxfId="17723" priority="18570">
      <formula>LEN(TRIM(C57))&gt;0</formula>
    </cfRule>
  </conditionalFormatting>
  <conditionalFormatting sqref="I57">
    <cfRule type="notContainsBlanks" dxfId="17722" priority="18569">
      <formula>LEN(TRIM(I57))&gt;0</formula>
    </cfRule>
  </conditionalFormatting>
  <conditionalFormatting sqref="P60 P63">
    <cfRule type="expression" dxfId="17721" priority="18553">
      <formula>Q60="NO SUBSANABLE"</formula>
    </cfRule>
    <cfRule type="expression" dxfId="17720" priority="18555">
      <formula>Q60="REQUERIMIENTOS SUBSANADOS"</formula>
    </cfRule>
    <cfRule type="expression" dxfId="17719" priority="18556">
      <formula>Q60="PENDIENTES POR SUBSANAR"</formula>
    </cfRule>
    <cfRule type="expression" dxfId="17718" priority="18561">
      <formula>Q60="SIN OBSERVACIÓN"</formula>
    </cfRule>
    <cfRule type="containsBlanks" dxfId="17717" priority="18562">
      <formula>LEN(TRIM(P60))=0</formula>
    </cfRule>
  </conditionalFormatting>
  <conditionalFormatting sqref="H63">
    <cfRule type="notContainsBlanks" dxfId="17716" priority="18546">
      <formula>LEN(TRIM(H63))&gt;0</formula>
    </cfRule>
  </conditionalFormatting>
  <conditionalFormatting sqref="G60 G63">
    <cfRule type="notContainsBlanks" dxfId="17715" priority="18545">
      <formula>LEN(TRIM(G60))&gt;0</formula>
    </cfRule>
  </conditionalFormatting>
  <conditionalFormatting sqref="E60 E63">
    <cfRule type="notContainsBlanks" dxfId="17714" priority="18543">
      <formula>LEN(TRIM(E60))&gt;0</formula>
    </cfRule>
  </conditionalFormatting>
  <conditionalFormatting sqref="D60 D63">
    <cfRule type="notContainsBlanks" dxfId="17713" priority="18542">
      <formula>LEN(TRIM(D60))&gt;0</formula>
    </cfRule>
  </conditionalFormatting>
  <conditionalFormatting sqref="C60 C63">
    <cfRule type="notContainsBlanks" dxfId="17712" priority="18541">
      <formula>LEN(TRIM(C60))&gt;0</formula>
    </cfRule>
  </conditionalFormatting>
  <conditionalFormatting sqref="I60 I63">
    <cfRule type="notContainsBlanks" dxfId="17711" priority="18540">
      <formula>LEN(TRIM(I60))&gt;0</formula>
    </cfRule>
  </conditionalFormatting>
  <conditionalFormatting sqref="G66">
    <cfRule type="notContainsBlanks" dxfId="17710" priority="18516">
      <formula>LEN(TRIM(G66))&gt;0</formula>
    </cfRule>
  </conditionalFormatting>
  <conditionalFormatting sqref="F66">
    <cfRule type="notContainsBlanks" dxfId="17709" priority="18515">
      <formula>LEN(TRIM(F66))&gt;0</formula>
    </cfRule>
  </conditionalFormatting>
  <conditionalFormatting sqref="E66">
    <cfRule type="notContainsBlanks" dxfId="17708" priority="18514">
      <formula>LEN(TRIM(E66))&gt;0</formula>
    </cfRule>
  </conditionalFormatting>
  <conditionalFormatting sqref="D66">
    <cfRule type="notContainsBlanks" dxfId="17707" priority="18513">
      <formula>LEN(TRIM(D66))&gt;0</formula>
    </cfRule>
  </conditionalFormatting>
  <conditionalFormatting sqref="C66">
    <cfRule type="notContainsBlanks" dxfId="17706" priority="18512">
      <formula>LEN(TRIM(C66))&gt;0</formula>
    </cfRule>
  </conditionalFormatting>
  <conditionalFormatting sqref="I66">
    <cfRule type="notContainsBlanks" dxfId="17705" priority="18511">
      <formula>LEN(TRIM(I66))&gt;0</formula>
    </cfRule>
  </conditionalFormatting>
  <conditionalFormatting sqref="T57">
    <cfRule type="cellIs" dxfId="17704" priority="18509" operator="equal">
      <formula>"NO"</formula>
    </cfRule>
    <cfRule type="cellIs" dxfId="17703" priority="18510" operator="equal">
      <formula>"SI"</formula>
    </cfRule>
  </conditionalFormatting>
  <conditionalFormatting sqref="N69">
    <cfRule type="expression" dxfId="17702" priority="18504">
      <formula>N69=" "</formula>
    </cfRule>
    <cfRule type="expression" dxfId="17701" priority="18505">
      <formula>N69="NO PRESENTÓ CERTIFICADO"</formula>
    </cfRule>
    <cfRule type="expression" dxfId="17700" priority="18506">
      <formula>N69="PRESENTÓ CERTIFICADO"</formula>
    </cfRule>
  </conditionalFormatting>
  <conditionalFormatting sqref="P69">
    <cfRule type="expression" dxfId="17699" priority="18491">
      <formula>Q69="NO SUBSANABLE"</formula>
    </cfRule>
    <cfRule type="expression" dxfId="17698" priority="18493">
      <formula>Q69="REQUERIMIENTOS SUBSANADOS"</formula>
    </cfRule>
    <cfRule type="expression" dxfId="17697" priority="18494">
      <formula>Q69="PENDIENTES POR SUBSANAR"</formula>
    </cfRule>
    <cfRule type="expression" dxfId="17696" priority="18499">
      <formula>Q69="SIN OBSERVACIÓN"</formula>
    </cfRule>
    <cfRule type="containsBlanks" dxfId="17695" priority="18500">
      <formula>LEN(TRIM(P69))=0</formula>
    </cfRule>
  </conditionalFormatting>
  <conditionalFormatting sqref="O69">
    <cfRule type="cellIs" dxfId="17694" priority="18492" operator="equal">
      <formula>"PENDIENTE POR DESCRIPCIÓN"</formula>
    </cfRule>
    <cfRule type="cellIs" dxfId="17693" priority="18496" operator="equal">
      <formula>"DESCRIPCIÓN INSUFICIENTE"</formula>
    </cfRule>
    <cfRule type="cellIs" dxfId="17692" priority="18497" operator="equal">
      <formula>"NO ESTÁ ACORDE A ITEM 5.2.1 (T.R.)"</formula>
    </cfRule>
    <cfRule type="cellIs" dxfId="17691" priority="18498" operator="equal">
      <formula>"ACORDE A ITEM 5.2.1 (T.R.)"</formula>
    </cfRule>
  </conditionalFormatting>
  <conditionalFormatting sqref="Q69">
    <cfRule type="containsBlanks" dxfId="17690" priority="18486">
      <formula>LEN(TRIM(Q69))=0</formula>
    </cfRule>
    <cfRule type="cellIs" dxfId="17689" priority="18495" operator="equal">
      <formula>"REQUERIMIENTOS SUBSANADOS"</formula>
    </cfRule>
    <cfRule type="containsText" dxfId="17688" priority="18501" operator="containsText" text="NO SUBSANABLE">
      <formula>NOT(ISERROR(SEARCH("NO SUBSANABLE",Q69)))</formula>
    </cfRule>
    <cfRule type="containsText" dxfId="17687" priority="18502" operator="containsText" text="PENDIENTES POR SUBSANAR">
      <formula>NOT(ISERROR(SEARCH("PENDIENTES POR SUBSANAR",Q69)))</formula>
    </cfRule>
    <cfRule type="containsText" dxfId="17686" priority="18503" operator="containsText" text="SIN OBSERVACIÓN">
      <formula>NOT(ISERROR(SEARCH("SIN OBSERVACIÓN",Q69)))</formula>
    </cfRule>
  </conditionalFormatting>
  <conditionalFormatting sqref="R69">
    <cfRule type="containsBlanks" dxfId="17685" priority="18485">
      <formula>LEN(TRIM(R69))=0</formula>
    </cfRule>
    <cfRule type="cellIs" dxfId="17684" priority="18487" operator="equal">
      <formula>"NO CUMPLEN CON LO SOLICITADO"</formula>
    </cfRule>
    <cfRule type="cellIs" dxfId="17683" priority="18488" operator="equal">
      <formula>"CUMPLEN CON LO SOLICITADO"</formula>
    </cfRule>
    <cfRule type="cellIs" dxfId="17682" priority="18489" operator="equal">
      <formula>"PENDIENTES"</formula>
    </cfRule>
    <cfRule type="cellIs" dxfId="17681" priority="18490" operator="equal">
      <formula>"NINGUNO"</formula>
    </cfRule>
  </conditionalFormatting>
  <conditionalFormatting sqref="H69">
    <cfRule type="notContainsBlanks" dxfId="17680" priority="18484">
      <formula>LEN(TRIM(H69))&gt;0</formula>
    </cfRule>
  </conditionalFormatting>
  <conditionalFormatting sqref="G69">
    <cfRule type="notContainsBlanks" dxfId="17679" priority="18483">
      <formula>LEN(TRIM(G69))&gt;0</formula>
    </cfRule>
  </conditionalFormatting>
  <conditionalFormatting sqref="F69">
    <cfRule type="notContainsBlanks" dxfId="17678" priority="18482">
      <formula>LEN(TRIM(F69))&gt;0</formula>
    </cfRule>
  </conditionalFormatting>
  <conditionalFormatting sqref="E69">
    <cfRule type="notContainsBlanks" dxfId="17677" priority="18481">
      <formula>LEN(TRIM(E69))&gt;0</formula>
    </cfRule>
  </conditionalFormatting>
  <conditionalFormatting sqref="D69">
    <cfRule type="notContainsBlanks" dxfId="17676" priority="18480">
      <formula>LEN(TRIM(D69))&gt;0</formula>
    </cfRule>
  </conditionalFormatting>
  <conditionalFormatting sqref="C69">
    <cfRule type="notContainsBlanks" dxfId="17675" priority="18479">
      <formula>LEN(TRIM(C69))&gt;0</formula>
    </cfRule>
  </conditionalFormatting>
  <conditionalFormatting sqref="I69">
    <cfRule type="notContainsBlanks" dxfId="17674" priority="18478">
      <formula>LEN(TRIM(I69))&gt;0</formula>
    </cfRule>
  </conditionalFormatting>
  <conditionalFormatting sqref="S69">
    <cfRule type="cellIs" dxfId="17673" priority="18476" operator="greaterThan">
      <formula>0</formula>
    </cfRule>
    <cfRule type="cellIs" dxfId="17672" priority="18477" operator="equal">
      <formula>0</formula>
    </cfRule>
  </conditionalFormatting>
  <conditionalFormatting sqref="H79">
    <cfRule type="notContainsBlanks" dxfId="17671" priority="18371">
      <formula>LEN(TRIM(H79))&gt;0</formula>
    </cfRule>
  </conditionalFormatting>
  <conditionalFormatting sqref="G79">
    <cfRule type="notContainsBlanks" dxfId="17670" priority="18370">
      <formula>LEN(TRIM(G79))&gt;0</formula>
    </cfRule>
  </conditionalFormatting>
  <conditionalFormatting sqref="F79 F82">
    <cfRule type="notContainsBlanks" dxfId="17669" priority="18369">
      <formula>LEN(TRIM(F79))&gt;0</formula>
    </cfRule>
  </conditionalFormatting>
  <conditionalFormatting sqref="E79">
    <cfRule type="notContainsBlanks" dxfId="17668" priority="18368">
      <formula>LEN(TRIM(E79))&gt;0</formula>
    </cfRule>
  </conditionalFormatting>
  <conditionalFormatting sqref="D79">
    <cfRule type="notContainsBlanks" dxfId="17667" priority="18367">
      <formula>LEN(TRIM(D79))&gt;0</formula>
    </cfRule>
  </conditionalFormatting>
  <conditionalFormatting sqref="C79">
    <cfRule type="notContainsBlanks" dxfId="17666" priority="18366">
      <formula>LEN(TRIM(C79))&gt;0</formula>
    </cfRule>
  </conditionalFormatting>
  <conditionalFormatting sqref="I79">
    <cfRule type="notContainsBlanks" dxfId="17665" priority="18365">
      <formula>LEN(TRIM(I79))&gt;0</formula>
    </cfRule>
  </conditionalFormatting>
  <conditionalFormatting sqref="P82 P85">
    <cfRule type="expression" dxfId="17664" priority="18349">
      <formula>Q82="NO SUBSANABLE"</formula>
    </cfRule>
    <cfRule type="expression" dxfId="17663" priority="18351">
      <formula>Q82="REQUERIMIENTOS SUBSANADOS"</formula>
    </cfRule>
    <cfRule type="expression" dxfId="17662" priority="18352">
      <formula>Q82="PENDIENTES POR SUBSANAR"</formula>
    </cfRule>
    <cfRule type="expression" dxfId="17661" priority="18357">
      <formula>Q82="SIN OBSERVACIÓN"</formula>
    </cfRule>
    <cfRule type="containsBlanks" dxfId="17660" priority="18358">
      <formula>LEN(TRIM(P82))=0</formula>
    </cfRule>
  </conditionalFormatting>
  <conditionalFormatting sqref="H82">
    <cfRule type="notContainsBlanks" dxfId="17659" priority="18342">
      <formula>LEN(TRIM(H82))&gt;0</formula>
    </cfRule>
  </conditionalFormatting>
  <conditionalFormatting sqref="G82 G85">
    <cfRule type="notContainsBlanks" dxfId="17658" priority="18341">
      <formula>LEN(TRIM(G82))&gt;0</formula>
    </cfRule>
  </conditionalFormatting>
  <conditionalFormatting sqref="F85">
    <cfRule type="notContainsBlanks" dxfId="17657" priority="18340">
      <formula>LEN(TRIM(F85))&gt;0</formula>
    </cfRule>
  </conditionalFormatting>
  <conditionalFormatting sqref="E82 E85">
    <cfRule type="notContainsBlanks" dxfId="17656" priority="18339">
      <formula>LEN(TRIM(E82))&gt;0</formula>
    </cfRule>
  </conditionalFormatting>
  <conditionalFormatting sqref="D82 D85">
    <cfRule type="notContainsBlanks" dxfId="17655" priority="18338">
      <formula>LEN(TRIM(D82))&gt;0</formula>
    </cfRule>
  </conditionalFormatting>
  <conditionalFormatting sqref="C82 C85">
    <cfRule type="notContainsBlanks" dxfId="17654" priority="18337">
      <formula>LEN(TRIM(C82))&gt;0</formula>
    </cfRule>
  </conditionalFormatting>
  <conditionalFormatting sqref="I82 I85">
    <cfRule type="notContainsBlanks" dxfId="17653" priority="18336">
      <formula>LEN(TRIM(I82))&gt;0</formula>
    </cfRule>
  </conditionalFormatting>
  <conditionalFormatting sqref="P88">
    <cfRule type="expression" dxfId="17652" priority="18320">
      <formula>Q88="NO SUBSANABLE"</formula>
    </cfRule>
    <cfRule type="expression" dxfId="17651" priority="18322">
      <formula>Q88="REQUERIMIENTOS SUBSANADOS"</formula>
    </cfRule>
    <cfRule type="expression" dxfId="17650" priority="18323">
      <formula>Q88="PENDIENTES POR SUBSANAR"</formula>
    </cfRule>
    <cfRule type="expression" dxfId="17649" priority="18328">
      <formula>Q88="SIN OBSERVACIÓN"</formula>
    </cfRule>
    <cfRule type="containsBlanks" dxfId="17648" priority="18329">
      <formula>LEN(TRIM(P88))=0</formula>
    </cfRule>
  </conditionalFormatting>
  <conditionalFormatting sqref="G88">
    <cfRule type="notContainsBlanks" dxfId="17647" priority="18312">
      <formula>LEN(TRIM(G88))&gt;0</formula>
    </cfRule>
  </conditionalFormatting>
  <conditionalFormatting sqref="F88">
    <cfRule type="notContainsBlanks" dxfId="17646" priority="18311">
      <formula>LEN(TRIM(F88))&gt;0</formula>
    </cfRule>
  </conditionalFormatting>
  <conditionalFormatting sqref="E88">
    <cfRule type="notContainsBlanks" dxfId="17645" priority="18310">
      <formula>LEN(TRIM(E88))&gt;0</formula>
    </cfRule>
  </conditionalFormatting>
  <conditionalFormatting sqref="D88">
    <cfRule type="notContainsBlanks" dxfId="17644" priority="18309">
      <formula>LEN(TRIM(D88))&gt;0</formula>
    </cfRule>
  </conditionalFormatting>
  <conditionalFormatting sqref="C88">
    <cfRule type="notContainsBlanks" dxfId="17643" priority="18308">
      <formula>LEN(TRIM(C88))&gt;0</formula>
    </cfRule>
  </conditionalFormatting>
  <conditionalFormatting sqref="I88">
    <cfRule type="notContainsBlanks" dxfId="17642" priority="18307">
      <formula>LEN(TRIM(I88))&gt;0</formula>
    </cfRule>
  </conditionalFormatting>
  <conditionalFormatting sqref="T79">
    <cfRule type="cellIs" dxfId="17641" priority="18305" operator="equal">
      <formula>"NO"</formula>
    </cfRule>
    <cfRule type="cellIs" dxfId="17640" priority="18306" operator="equal">
      <formula>"SI"</formula>
    </cfRule>
  </conditionalFormatting>
  <conditionalFormatting sqref="P91">
    <cfRule type="expression" dxfId="17639" priority="18287">
      <formula>Q91="NO SUBSANABLE"</formula>
    </cfRule>
    <cfRule type="expression" dxfId="17638" priority="18289">
      <formula>Q91="REQUERIMIENTOS SUBSANADOS"</formula>
    </cfRule>
    <cfRule type="expression" dxfId="17637" priority="18290">
      <formula>Q91="PENDIENTES POR SUBSANAR"</formula>
    </cfRule>
    <cfRule type="expression" dxfId="17636" priority="18295">
      <formula>Q91="SIN OBSERVACIÓN"</formula>
    </cfRule>
    <cfRule type="containsBlanks" dxfId="17635" priority="18296">
      <formula>LEN(TRIM(P91))=0</formula>
    </cfRule>
  </conditionalFormatting>
  <conditionalFormatting sqref="G91">
    <cfRule type="notContainsBlanks" dxfId="17634" priority="18279">
      <formula>LEN(TRIM(G91))&gt;0</formula>
    </cfRule>
  </conditionalFormatting>
  <conditionalFormatting sqref="F91">
    <cfRule type="notContainsBlanks" dxfId="17633" priority="18278">
      <formula>LEN(TRIM(F91))&gt;0</formula>
    </cfRule>
  </conditionalFormatting>
  <conditionalFormatting sqref="E91">
    <cfRule type="notContainsBlanks" dxfId="17632" priority="18277">
      <formula>LEN(TRIM(E91))&gt;0</formula>
    </cfRule>
  </conditionalFormatting>
  <conditionalFormatting sqref="D91">
    <cfRule type="notContainsBlanks" dxfId="17631" priority="18276">
      <formula>LEN(TRIM(D91))&gt;0</formula>
    </cfRule>
  </conditionalFormatting>
  <conditionalFormatting sqref="C91">
    <cfRule type="notContainsBlanks" dxfId="17630" priority="18275">
      <formula>LEN(TRIM(C91))&gt;0</formula>
    </cfRule>
  </conditionalFormatting>
  <conditionalFormatting sqref="I91">
    <cfRule type="notContainsBlanks" dxfId="17629" priority="18274">
      <formula>LEN(TRIM(I91))&gt;0</formula>
    </cfRule>
  </conditionalFormatting>
  <conditionalFormatting sqref="H101">
    <cfRule type="notContainsBlanks" dxfId="17628" priority="18167">
      <formula>LEN(TRIM(H101))&gt;0</formula>
    </cfRule>
  </conditionalFormatting>
  <conditionalFormatting sqref="G101">
    <cfRule type="notContainsBlanks" dxfId="17627" priority="18166">
      <formula>LEN(TRIM(G101))&gt;0</formula>
    </cfRule>
  </conditionalFormatting>
  <conditionalFormatting sqref="F101">
    <cfRule type="notContainsBlanks" dxfId="17626" priority="18165">
      <formula>LEN(TRIM(F101))&gt;0</formula>
    </cfRule>
  </conditionalFormatting>
  <conditionalFormatting sqref="E101">
    <cfRule type="notContainsBlanks" dxfId="17625" priority="18164">
      <formula>LEN(TRIM(E101))&gt;0</formula>
    </cfRule>
  </conditionalFormatting>
  <conditionalFormatting sqref="D101">
    <cfRule type="notContainsBlanks" dxfId="17624" priority="18163">
      <formula>LEN(TRIM(D101))&gt;0</formula>
    </cfRule>
  </conditionalFormatting>
  <conditionalFormatting sqref="C101">
    <cfRule type="notContainsBlanks" dxfId="17623" priority="18162">
      <formula>LEN(TRIM(C101))&gt;0</formula>
    </cfRule>
  </conditionalFormatting>
  <conditionalFormatting sqref="I101">
    <cfRule type="notContainsBlanks" dxfId="17622" priority="18161">
      <formula>LEN(TRIM(I101))&gt;0</formula>
    </cfRule>
  </conditionalFormatting>
  <conditionalFormatting sqref="N107">
    <cfRule type="expression" dxfId="17621" priority="18158">
      <formula>N107=" "</formula>
    </cfRule>
    <cfRule type="expression" dxfId="17620" priority="18159">
      <formula>N107="NO PRESENTÓ CERTIFICADO"</formula>
    </cfRule>
    <cfRule type="expression" dxfId="17619" priority="18160">
      <formula>N107="PRESENTÓ CERTIFICADO"</formula>
    </cfRule>
  </conditionalFormatting>
  <conditionalFormatting sqref="P107">
    <cfRule type="expression" dxfId="17618" priority="18145">
      <formula>Q107="NO SUBSANABLE"</formula>
    </cfRule>
    <cfRule type="expression" dxfId="17617" priority="18147">
      <formula>Q107="REQUERIMIENTOS SUBSANADOS"</formula>
    </cfRule>
    <cfRule type="expression" dxfId="17616" priority="18148">
      <formula>Q107="PENDIENTES POR SUBSANAR"</formula>
    </cfRule>
    <cfRule type="expression" dxfId="17615" priority="18153">
      <formula>Q107="SIN OBSERVACIÓN"</formula>
    </cfRule>
    <cfRule type="containsBlanks" dxfId="17614" priority="18154">
      <formula>LEN(TRIM(P107))=0</formula>
    </cfRule>
  </conditionalFormatting>
  <conditionalFormatting sqref="O107">
    <cfRule type="cellIs" dxfId="17613" priority="18146" operator="equal">
      <formula>"PENDIENTE POR DESCRIPCIÓN"</formula>
    </cfRule>
    <cfRule type="cellIs" dxfId="17612" priority="18150" operator="equal">
      <formula>"DESCRIPCIÓN INSUFICIENTE"</formula>
    </cfRule>
    <cfRule type="cellIs" dxfId="17611" priority="18151" operator="equal">
      <formula>"NO ESTÁ ACORDE A ITEM 5.2.1 (T.R.)"</formula>
    </cfRule>
    <cfRule type="cellIs" dxfId="17610" priority="18152" operator="equal">
      <formula>"ACORDE A ITEM 5.2.1 (T.R.)"</formula>
    </cfRule>
  </conditionalFormatting>
  <conditionalFormatting sqref="Q107">
    <cfRule type="containsBlanks" dxfId="17609" priority="18140">
      <formula>LEN(TRIM(Q107))=0</formula>
    </cfRule>
    <cfRule type="cellIs" dxfId="17608" priority="18149" operator="equal">
      <formula>"REQUERIMIENTOS SUBSANADOS"</formula>
    </cfRule>
    <cfRule type="containsText" dxfId="17607" priority="18155" operator="containsText" text="NO SUBSANABLE">
      <formula>NOT(ISERROR(SEARCH("NO SUBSANABLE",Q107)))</formula>
    </cfRule>
    <cfRule type="containsText" dxfId="17606" priority="18156" operator="containsText" text="PENDIENTES POR SUBSANAR">
      <formula>NOT(ISERROR(SEARCH("PENDIENTES POR SUBSANAR",Q107)))</formula>
    </cfRule>
    <cfRule type="containsText" dxfId="17605" priority="18157" operator="containsText" text="SIN OBSERVACIÓN">
      <formula>NOT(ISERROR(SEARCH("SIN OBSERVACIÓN",Q107)))</formula>
    </cfRule>
  </conditionalFormatting>
  <conditionalFormatting sqref="R107">
    <cfRule type="containsBlanks" dxfId="17604" priority="18139">
      <formula>LEN(TRIM(R107))=0</formula>
    </cfRule>
    <cfRule type="cellIs" dxfId="17603" priority="18141" operator="equal">
      <formula>"NO CUMPLEN CON LO SOLICITADO"</formula>
    </cfRule>
    <cfRule type="cellIs" dxfId="17602" priority="18142" operator="equal">
      <formula>"CUMPLEN CON LO SOLICITADO"</formula>
    </cfRule>
    <cfRule type="cellIs" dxfId="17601" priority="18143" operator="equal">
      <formula>"PENDIENTES"</formula>
    </cfRule>
    <cfRule type="cellIs" dxfId="17600" priority="18144" operator="equal">
      <formula>"NINGUNO"</formula>
    </cfRule>
  </conditionalFormatting>
  <conditionalFormatting sqref="H104 H107">
    <cfRule type="notContainsBlanks" dxfId="17599" priority="18138">
      <formula>LEN(TRIM(H104))&gt;0</formula>
    </cfRule>
  </conditionalFormatting>
  <conditionalFormatting sqref="G104 G107">
    <cfRule type="notContainsBlanks" dxfId="17598" priority="18137">
      <formula>LEN(TRIM(G104))&gt;0</formula>
    </cfRule>
  </conditionalFormatting>
  <conditionalFormatting sqref="F104 F107 F110">
    <cfRule type="notContainsBlanks" dxfId="17597" priority="18136">
      <formula>LEN(TRIM(F104))&gt;0</formula>
    </cfRule>
  </conditionalFormatting>
  <conditionalFormatting sqref="E104 E107">
    <cfRule type="notContainsBlanks" dxfId="17596" priority="18135">
      <formula>LEN(TRIM(E104))&gt;0</formula>
    </cfRule>
  </conditionalFormatting>
  <conditionalFormatting sqref="D104 D107">
    <cfRule type="notContainsBlanks" dxfId="17595" priority="18134">
      <formula>LEN(TRIM(D104))&gt;0</formula>
    </cfRule>
  </conditionalFormatting>
  <conditionalFormatting sqref="C104 C107">
    <cfRule type="notContainsBlanks" dxfId="17594" priority="18133">
      <formula>LEN(TRIM(C104))&gt;0</formula>
    </cfRule>
  </conditionalFormatting>
  <conditionalFormatting sqref="I104 I107">
    <cfRule type="notContainsBlanks" dxfId="17593" priority="18132">
      <formula>LEN(TRIM(I104))&gt;0</formula>
    </cfRule>
  </conditionalFormatting>
  <conditionalFormatting sqref="N110">
    <cfRule type="expression" dxfId="17592" priority="18129">
      <formula>N110=" "</formula>
    </cfRule>
    <cfRule type="expression" dxfId="17591" priority="18130">
      <formula>N110="NO PRESENTÓ CERTIFICADO"</formula>
    </cfRule>
    <cfRule type="expression" dxfId="17590" priority="18131">
      <formula>N110="PRESENTÓ CERTIFICADO"</formula>
    </cfRule>
  </conditionalFormatting>
  <conditionalFormatting sqref="P110">
    <cfRule type="expression" dxfId="17589" priority="18116">
      <formula>Q110="NO SUBSANABLE"</formula>
    </cfRule>
    <cfRule type="expression" dxfId="17588" priority="18118">
      <formula>Q110="REQUERIMIENTOS SUBSANADOS"</formula>
    </cfRule>
    <cfRule type="expression" dxfId="17587" priority="18119">
      <formula>Q110="PENDIENTES POR SUBSANAR"</formula>
    </cfRule>
    <cfRule type="expression" dxfId="17586" priority="18124">
      <formula>Q110="SIN OBSERVACIÓN"</formula>
    </cfRule>
    <cfRule type="containsBlanks" dxfId="17585" priority="18125">
      <formula>LEN(TRIM(P110))=0</formula>
    </cfRule>
  </conditionalFormatting>
  <conditionalFormatting sqref="O110">
    <cfRule type="cellIs" dxfId="17584" priority="18117" operator="equal">
      <formula>"PENDIENTE POR DESCRIPCIÓN"</formula>
    </cfRule>
    <cfRule type="cellIs" dxfId="17583" priority="18121" operator="equal">
      <formula>"DESCRIPCIÓN INSUFICIENTE"</formula>
    </cfRule>
    <cfRule type="cellIs" dxfId="17582" priority="18122" operator="equal">
      <formula>"NO ESTÁ ACORDE A ITEM 5.2.1 (T.R.)"</formula>
    </cfRule>
    <cfRule type="cellIs" dxfId="17581" priority="18123" operator="equal">
      <formula>"ACORDE A ITEM 5.2.1 (T.R.)"</formula>
    </cfRule>
  </conditionalFormatting>
  <conditionalFormatting sqref="Q110">
    <cfRule type="containsBlanks" dxfId="17580" priority="18111">
      <formula>LEN(TRIM(Q110))=0</formula>
    </cfRule>
    <cfRule type="cellIs" dxfId="17579" priority="18120" operator="equal">
      <formula>"REQUERIMIENTOS SUBSANADOS"</formula>
    </cfRule>
    <cfRule type="containsText" dxfId="17578" priority="18126" operator="containsText" text="NO SUBSANABLE">
      <formula>NOT(ISERROR(SEARCH("NO SUBSANABLE",Q110)))</formula>
    </cfRule>
    <cfRule type="containsText" dxfId="17577" priority="18127" operator="containsText" text="PENDIENTES POR SUBSANAR">
      <formula>NOT(ISERROR(SEARCH("PENDIENTES POR SUBSANAR",Q110)))</formula>
    </cfRule>
    <cfRule type="containsText" dxfId="17576" priority="18128" operator="containsText" text="SIN OBSERVACIÓN">
      <formula>NOT(ISERROR(SEARCH("SIN OBSERVACIÓN",Q110)))</formula>
    </cfRule>
  </conditionalFormatting>
  <conditionalFormatting sqref="R110">
    <cfRule type="containsBlanks" dxfId="17575" priority="18110">
      <formula>LEN(TRIM(R110))=0</formula>
    </cfRule>
    <cfRule type="cellIs" dxfId="17574" priority="18112" operator="equal">
      <formula>"NO CUMPLEN CON LO SOLICITADO"</formula>
    </cfRule>
    <cfRule type="cellIs" dxfId="17573" priority="18113" operator="equal">
      <formula>"CUMPLEN CON LO SOLICITADO"</formula>
    </cfRule>
    <cfRule type="cellIs" dxfId="17572" priority="18114" operator="equal">
      <formula>"PENDIENTES"</formula>
    </cfRule>
    <cfRule type="cellIs" dxfId="17571" priority="18115" operator="equal">
      <formula>"NINGUNO"</formula>
    </cfRule>
  </conditionalFormatting>
  <conditionalFormatting sqref="H110">
    <cfRule type="notContainsBlanks" dxfId="17570" priority="18109">
      <formula>LEN(TRIM(H110))&gt;0</formula>
    </cfRule>
  </conditionalFormatting>
  <conditionalFormatting sqref="G110">
    <cfRule type="notContainsBlanks" dxfId="17569" priority="18108">
      <formula>LEN(TRIM(G110))&gt;0</formula>
    </cfRule>
  </conditionalFormatting>
  <conditionalFormatting sqref="E110">
    <cfRule type="notContainsBlanks" dxfId="17568" priority="18106">
      <formula>LEN(TRIM(E110))&gt;0</formula>
    </cfRule>
  </conditionalFormatting>
  <conditionalFormatting sqref="D110">
    <cfRule type="notContainsBlanks" dxfId="17567" priority="18105">
      <formula>LEN(TRIM(D110))&gt;0</formula>
    </cfRule>
  </conditionalFormatting>
  <conditionalFormatting sqref="C110">
    <cfRule type="notContainsBlanks" dxfId="17566" priority="18104">
      <formula>LEN(TRIM(C110))&gt;0</formula>
    </cfRule>
  </conditionalFormatting>
  <conditionalFormatting sqref="I110">
    <cfRule type="notContainsBlanks" dxfId="17565" priority="18103">
      <formula>LEN(TRIM(I110))&gt;0</formula>
    </cfRule>
  </conditionalFormatting>
  <conditionalFormatting sqref="T101">
    <cfRule type="cellIs" dxfId="17564" priority="18101" operator="equal">
      <formula>"NO"</formula>
    </cfRule>
    <cfRule type="cellIs" dxfId="17563" priority="18102" operator="equal">
      <formula>"SI"</formula>
    </cfRule>
  </conditionalFormatting>
  <conditionalFormatting sqref="N113">
    <cfRule type="expression" dxfId="17562" priority="18096">
      <formula>N113=" "</formula>
    </cfRule>
    <cfRule type="expression" dxfId="17561" priority="18097">
      <formula>N113="NO PRESENTÓ CERTIFICADO"</formula>
    </cfRule>
    <cfRule type="expression" dxfId="17560" priority="18098">
      <formula>N113="PRESENTÓ CERTIFICADO"</formula>
    </cfRule>
  </conditionalFormatting>
  <conditionalFormatting sqref="P113">
    <cfRule type="expression" dxfId="17559" priority="18083">
      <formula>Q113="NO SUBSANABLE"</formula>
    </cfRule>
    <cfRule type="expression" dxfId="17558" priority="18085">
      <formula>Q113="REQUERIMIENTOS SUBSANADOS"</formula>
    </cfRule>
    <cfRule type="expression" dxfId="17557" priority="18086">
      <formula>Q113="PENDIENTES POR SUBSANAR"</formula>
    </cfRule>
    <cfRule type="expression" dxfId="17556" priority="18091">
      <formula>Q113="SIN OBSERVACIÓN"</formula>
    </cfRule>
    <cfRule type="containsBlanks" dxfId="17555" priority="18092">
      <formula>LEN(TRIM(P113))=0</formula>
    </cfRule>
  </conditionalFormatting>
  <conditionalFormatting sqref="O113">
    <cfRule type="cellIs" dxfId="17554" priority="18084" operator="equal">
      <formula>"PENDIENTE POR DESCRIPCIÓN"</formula>
    </cfRule>
    <cfRule type="cellIs" dxfId="17553" priority="18088" operator="equal">
      <formula>"DESCRIPCIÓN INSUFICIENTE"</formula>
    </cfRule>
    <cfRule type="cellIs" dxfId="17552" priority="18089" operator="equal">
      <formula>"NO ESTÁ ACORDE A ITEM 5.2.1 (T.R.)"</formula>
    </cfRule>
    <cfRule type="cellIs" dxfId="17551" priority="18090" operator="equal">
      <formula>"ACORDE A ITEM 5.2.1 (T.R.)"</formula>
    </cfRule>
  </conditionalFormatting>
  <conditionalFormatting sqref="Q113">
    <cfRule type="containsBlanks" dxfId="17550" priority="18078">
      <formula>LEN(TRIM(Q113))=0</formula>
    </cfRule>
    <cfRule type="cellIs" dxfId="17549" priority="18087" operator="equal">
      <formula>"REQUERIMIENTOS SUBSANADOS"</formula>
    </cfRule>
    <cfRule type="containsText" dxfId="17548" priority="18093" operator="containsText" text="NO SUBSANABLE">
      <formula>NOT(ISERROR(SEARCH("NO SUBSANABLE",Q113)))</formula>
    </cfRule>
    <cfRule type="containsText" dxfId="17547" priority="18094" operator="containsText" text="PENDIENTES POR SUBSANAR">
      <formula>NOT(ISERROR(SEARCH("PENDIENTES POR SUBSANAR",Q113)))</formula>
    </cfRule>
    <cfRule type="containsText" dxfId="17546" priority="18095" operator="containsText" text="SIN OBSERVACIÓN">
      <formula>NOT(ISERROR(SEARCH("SIN OBSERVACIÓN",Q113)))</formula>
    </cfRule>
  </conditionalFormatting>
  <conditionalFormatting sqref="R113">
    <cfRule type="containsBlanks" dxfId="17545" priority="18077">
      <formula>LEN(TRIM(R113))=0</formula>
    </cfRule>
    <cfRule type="cellIs" dxfId="17544" priority="18079" operator="equal">
      <formula>"NO CUMPLEN CON LO SOLICITADO"</formula>
    </cfRule>
    <cfRule type="cellIs" dxfId="17543" priority="18080" operator="equal">
      <formula>"CUMPLEN CON LO SOLICITADO"</formula>
    </cfRule>
    <cfRule type="cellIs" dxfId="17542" priority="18081" operator="equal">
      <formula>"PENDIENTES"</formula>
    </cfRule>
    <cfRule type="cellIs" dxfId="17541" priority="18082" operator="equal">
      <formula>"NINGUNO"</formula>
    </cfRule>
  </conditionalFormatting>
  <conditionalFormatting sqref="H113">
    <cfRule type="notContainsBlanks" dxfId="17540" priority="18076">
      <formula>LEN(TRIM(H113))&gt;0</formula>
    </cfRule>
  </conditionalFormatting>
  <conditionalFormatting sqref="G113">
    <cfRule type="notContainsBlanks" dxfId="17539" priority="18075">
      <formula>LEN(TRIM(G113))&gt;0</formula>
    </cfRule>
  </conditionalFormatting>
  <conditionalFormatting sqref="F113">
    <cfRule type="notContainsBlanks" dxfId="17538" priority="18074">
      <formula>LEN(TRIM(F113))&gt;0</formula>
    </cfRule>
  </conditionalFormatting>
  <conditionalFormatting sqref="E113">
    <cfRule type="notContainsBlanks" dxfId="17537" priority="18073">
      <formula>LEN(TRIM(E113))&gt;0</formula>
    </cfRule>
  </conditionalFormatting>
  <conditionalFormatting sqref="D113">
    <cfRule type="notContainsBlanks" dxfId="17536" priority="18072">
      <formula>LEN(TRIM(D113))&gt;0</formula>
    </cfRule>
  </conditionalFormatting>
  <conditionalFormatting sqref="C113">
    <cfRule type="notContainsBlanks" dxfId="17535" priority="18071">
      <formula>LEN(TRIM(C113))&gt;0</formula>
    </cfRule>
  </conditionalFormatting>
  <conditionalFormatting sqref="I113">
    <cfRule type="notContainsBlanks" dxfId="17534" priority="18070">
      <formula>LEN(TRIM(I113))&gt;0</formula>
    </cfRule>
  </conditionalFormatting>
  <conditionalFormatting sqref="H123">
    <cfRule type="notContainsBlanks" dxfId="17533" priority="17963">
      <formula>LEN(TRIM(H123))&gt;0</formula>
    </cfRule>
  </conditionalFormatting>
  <conditionalFormatting sqref="G123">
    <cfRule type="notContainsBlanks" dxfId="17532" priority="17962">
      <formula>LEN(TRIM(G123))&gt;0</formula>
    </cfRule>
  </conditionalFormatting>
  <conditionalFormatting sqref="F123">
    <cfRule type="notContainsBlanks" dxfId="17531" priority="17961">
      <formula>LEN(TRIM(F123))&gt;0</formula>
    </cfRule>
  </conditionalFormatting>
  <conditionalFormatting sqref="E123">
    <cfRule type="notContainsBlanks" dxfId="17530" priority="17960">
      <formula>LEN(TRIM(E123))&gt;0</formula>
    </cfRule>
  </conditionalFormatting>
  <conditionalFormatting sqref="D123">
    <cfRule type="notContainsBlanks" dxfId="17529" priority="17959">
      <formula>LEN(TRIM(D123))&gt;0</formula>
    </cfRule>
  </conditionalFormatting>
  <conditionalFormatting sqref="C123">
    <cfRule type="notContainsBlanks" dxfId="17528" priority="17958">
      <formula>LEN(TRIM(C123))&gt;0</formula>
    </cfRule>
  </conditionalFormatting>
  <conditionalFormatting sqref="I123">
    <cfRule type="notContainsBlanks" dxfId="17527" priority="17957">
      <formula>LEN(TRIM(I123))&gt;0</formula>
    </cfRule>
  </conditionalFormatting>
  <conditionalFormatting sqref="G126 G129">
    <cfRule type="notContainsBlanks" dxfId="17526" priority="17933">
      <formula>LEN(TRIM(G126))&gt;0</formula>
    </cfRule>
  </conditionalFormatting>
  <conditionalFormatting sqref="F126">
    <cfRule type="notContainsBlanks" dxfId="17525" priority="17932">
      <formula>LEN(TRIM(F126))&gt;0</formula>
    </cfRule>
  </conditionalFormatting>
  <conditionalFormatting sqref="E126 E129">
    <cfRule type="notContainsBlanks" dxfId="17524" priority="17931">
      <formula>LEN(TRIM(E126))&gt;0</formula>
    </cfRule>
  </conditionalFormatting>
  <conditionalFormatting sqref="D126 D129">
    <cfRule type="notContainsBlanks" dxfId="17523" priority="17930">
      <formula>LEN(TRIM(D126))&gt;0</formula>
    </cfRule>
  </conditionalFormatting>
  <conditionalFormatting sqref="C126 C129">
    <cfRule type="notContainsBlanks" dxfId="17522" priority="17929">
      <formula>LEN(TRIM(C126))&gt;0</formula>
    </cfRule>
  </conditionalFormatting>
  <conditionalFormatting sqref="N132">
    <cfRule type="expression" dxfId="17521" priority="17925">
      <formula>N132=" "</formula>
    </cfRule>
    <cfRule type="expression" dxfId="17520" priority="17926">
      <formula>N132="NO PRESENTÓ CERTIFICADO"</formula>
    </cfRule>
    <cfRule type="expression" dxfId="17519" priority="17927">
      <formula>N132="PRESENTÓ CERTIFICADO"</formula>
    </cfRule>
  </conditionalFormatting>
  <conditionalFormatting sqref="O132">
    <cfRule type="cellIs" dxfId="17518" priority="17913" operator="equal">
      <formula>"PENDIENTE POR DESCRIPCIÓN"</formula>
    </cfRule>
    <cfRule type="cellIs" dxfId="17517" priority="17917" operator="equal">
      <formula>"DESCRIPCIÓN INSUFICIENTE"</formula>
    </cfRule>
    <cfRule type="cellIs" dxfId="17516" priority="17918" operator="equal">
      <formula>"NO ESTÁ ACORDE A ITEM 5.2.1 (T.R.)"</formula>
    </cfRule>
    <cfRule type="cellIs" dxfId="17515" priority="17919" operator="equal">
      <formula>"ACORDE A ITEM 5.2.1 (T.R.)"</formula>
    </cfRule>
  </conditionalFormatting>
  <conditionalFormatting sqref="Q132">
    <cfRule type="containsBlanks" dxfId="17514" priority="17907">
      <formula>LEN(TRIM(Q132))=0</formula>
    </cfRule>
    <cfRule type="cellIs" dxfId="17513" priority="17916" operator="equal">
      <formula>"REQUERIMIENTOS SUBSANADOS"</formula>
    </cfRule>
    <cfRule type="containsText" dxfId="17512" priority="17922" operator="containsText" text="NO SUBSANABLE">
      <formula>NOT(ISERROR(SEARCH("NO SUBSANABLE",Q132)))</formula>
    </cfRule>
    <cfRule type="containsText" dxfId="17511" priority="17923" operator="containsText" text="PENDIENTES POR SUBSANAR">
      <formula>NOT(ISERROR(SEARCH("PENDIENTES POR SUBSANAR",Q132)))</formula>
    </cfRule>
    <cfRule type="containsText" dxfId="17510" priority="17924" operator="containsText" text="SIN OBSERVACIÓN">
      <formula>NOT(ISERROR(SEARCH("SIN OBSERVACIÓN",Q132)))</formula>
    </cfRule>
  </conditionalFormatting>
  <conditionalFormatting sqref="R132">
    <cfRule type="containsBlanks" dxfId="17509" priority="17906">
      <formula>LEN(TRIM(R132))=0</formula>
    </cfRule>
    <cfRule type="cellIs" dxfId="17508" priority="17908" operator="equal">
      <formula>"NO CUMPLEN CON LO SOLICITADO"</formula>
    </cfRule>
    <cfRule type="cellIs" dxfId="17507" priority="17909" operator="equal">
      <formula>"CUMPLEN CON LO SOLICITADO"</formula>
    </cfRule>
    <cfRule type="cellIs" dxfId="17506" priority="17910" operator="equal">
      <formula>"PENDIENTES"</formula>
    </cfRule>
    <cfRule type="cellIs" dxfId="17505" priority="17911" operator="equal">
      <formula>"NINGUNO"</formula>
    </cfRule>
  </conditionalFormatting>
  <conditionalFormatting sqref="G132">
    <cfRule type="notContainsBlanks" dxfId="17504" priority="17904">
      <formula>LEN(TRIM(G132))&gt;0</formula>
    </cfRule>
  </conditionalFormatting>
  <conditionalFormatting sqref="F132">
    <cfRule type="notContainsBlanks" dxfId="17503" priority="17903">
      <formula>LEN(TRIM(F132))&gt;0</formula>
    </cfRule>
  </conditionalFormatting>
  <conditionalFormatting sqref="E132">
    <cfRule type="notContainsBlanks" dxfId="17502" priority="17902">
      <formula>LEN(TRIM(E132))&gt;0</formula>
    </cfRule>
  </conditionalFormatting>
  <conditionalFormatting sqref="D132">
    <cfRule type="notContainsBlanks" dxfId="17501" priority="17901">
      <formula>LEN(TRIM(D132))&gt;0</formula>
    </cfRule>
  </conditionalFormatting>
  <conditionalFormatting sqref="C132">
    <cfRule type="notContainsBlanks" dxfId="17500" priority="17900">
      <formula>LEN(TRIM(C132))&gt;0</formula>
    </cfRule>
  </conditionalFormatting>
  <conditionalFormatting sqref="T123">
    <cfRule type="cellIs" dxfId="17499" priority="17897" operator="equal">
      <formula>"NO"</formula>
    </cfRule>
    <cfRule type="cellIs" dxfId="17498" priority="17898" operator="equal">
      <formula>"SI"</formula>
    </cfRule>
  </conditionalFormatting>
  <conditionalFormatting sqref="N135">
    <cfRule type="expression" dxfId="17497" priority="17892">
      <formula>N135=" "</formula>
    </cfRule>
    <cfRule type="expression" dxfId="17496" priority="17893">
      <formula>N135="NO PRESENTÓ CERTIFICADO"</formula>
    </cfRule>
    <cfRule type="expression" dxfId="17495" priority="17894">
      <formula>N135="PRESENTÓ CERTIFICADO"</formula>
    </cfRule>
  </conditionalFormatting>
  <conditionalFormatting sqref="P135">
    <cfRule type="expression" dxfId="17494" priority="17879">
      <formula>Q135="NO SUBSANABLE"</formula>
    </cfRule>
    <cfRule type="expression" dxfId="17493" priority="17881">
      <formula>Q135="REQUERIMIENTOS SUBSANADOS"</formula>
    </cfRule>
    <cfRule type="expression" dxfId="17492" priority="17882">
      <formula>Q135="PENDIENTES POR SUBSANAR"</formula>
    </cfRule>
    <cfRule type="expression" dxfId="17491" priority="17887">
      <formula>Q135="SIN OBSERVACIÓN"</formula>
    </cfRule>
    <cfRule type="containsBlanks" dxfId="17490" priority="17888">
      <formula>LEN(TRIM(P135))=0</formula>
    </cfRule>
  </conditionalFormatting>
  <conditionalFormatting sqref="O135">
    <cfRule type="cellIs" dxfId="17489" priority="17880" operator="equal">
      <formula>"PENDIENTE POR DESCRIPCIÓN"</formula>
    </cfRule>
    <cfRule type="cellIs" dxfId="17488" priority="17884" operator="equal">
      <formula>"DESCRIPCIÓN INSUFICIENTE"</formula>
    </cfRule>
    <cfRule type="cellIs" dxfId="17487" priority="17885" operator="equal">
      <formula>"NO ESTÁ ACORDE A ITEM 5.2.1 (T.R.)"</formula>
    </cfRule>
    <cfRule type="cellIs" dxfId="17486" priority="17886" operator="equal">
      <formula>"ACORDE A ITEM 5.2.1 (T.R.)"</formula>
    </cfRule>
  </conditionalFormatting>
  <conditionalFormatting sqref="Q135">
    <cfRule type="containsBlanks" dxfId="17485" priority="17874">
      <formula>LEN(TRIM(Q135))=0</formula>
    </cfRule>
    <cfRule type="cellIs" dxfId="17484" priority="17883" operator="equal">
      <formula>"REQUERIMIENTOS SUBSANADOS"</formula>
    </cfRule>
    <cfRule type="containsText" dxfId="17483" priority="17889" operator="containsText" text="NO SUBSANABLE">
      <formula>NOT(ISERROR(SEARCH("NO SUBSANABLE",Q135)))</formula>
    </cfRule>
    <cfRule type="containsText" dxfId="17482" priority="17890" operator="containsText" text="PENDIENTES POR SUBSANAR">
      <formula>NOT(ISERROR(SEARCH("PENDIENTES POR SUBSANAR",Q135)))</formula>
    </cfRule>
    <cfRule type="containsText" dxfId="17481" priority="17891" operator="containsText" text="SIN OBSERVACIÓN">
      <formula>NOT(ISERROR(SEARCH("SIN OBSERVACIÓN",Q135)))</formula>
    </cfRule>
  </conditionalFormatting>
  <conditionalFormatting sqref="R135">
    <cfRule type="containsBlanks" dxfId="17480" priority="17873">
      <formula>LEN(TRIM(R135))=0</formula>
    </cfRule>
    <cfRule type="cellIs" dxfId="17479" priority="17875" operator="equal">
      <formula>"NO CUMPLEN CON LO SOLICITADO"</formula>
    </cfRule>
    <cfRule type="cellIs" dxfId="17478" priority="17876" operator="equal">
      <formula>"CUMPLEN CON LO SOLICITADO"</formula>
    </cfRule>
    <cfRule type="cellIs" dxfId="17477" priority="17877" operator="equal">
      <formula>"PENDIENTES"</formula>
    </cfRule>
    <cfRule type="cellIs" dxfId="17476" priority="17878" operator="equal">
      <formula>"NINGUNO"</formula>
    </cfRule>
  </conditionalFormatting>
  <conditionalFormatting sqref="G135">
    <cfRule type="notContainsBlanks" dxfId="17475" priority="17871">
      <formula>LEN(TRIM(G135))&gt;0</formula>
    </cfRule>
  </conditionalFormatting>
  <conditionalFormatting sqref="E135">
    <cfRule type="notContainsBlanks" dxfId="17474" priority="17869">
      <formula>LEN(TRIM(E135))&gt;0</formula>
    </cfRule>
  </conditionalFormatting>
  <conditionalFormatting sqref="D135">
    <cfRule type="notContainsBlanks" dxfId="17473" priority="17868">
      <formula>LEN(TRIM(D135))&gt;0</formula>
    </cfRule>
  </conditionalFormatting>
  <conditionalFormatting sqref="C135">
    <cfRule type="notContainsBlanks" dxfId="17472" priority="17867">
      <formula>LEN(TRIM(C135))&gt;0</formula>
    </cfRule>
  </conditionalFormatting>
  <conditionalFormatting sqref="P38">
    <cfRule type="expression" dxfId="17471" priority="15511">
      <formula>Q38="NO SUBSANABLE"</formula>
    </cfRule>
    <cfRule type="expression" dxfId="17470" priority="15512">
      <formula>Q38="REQUERIMIENTOS SUBSANADOS"</formula>
    </cfRule>
    <cfRule type="expression" dxfId="17469" priority="15513">
      <formula>Q38="PENDIENTES POR SUBSANAR"</formula>
    </cfRule>
    <cfRule type="expression" dxfId="17468" priority="15514">
      <formula>Q38="SIN OBSERVACIÓN"</formula>
    </cfRule>
    <cfRule type="containsBlanks" dxfId="17467" priority="15515">
      <formula>LEN(TRIM(P38))=0</formula>
    </cfRule>
  </conditionalFormatting>
  <conditionalFormatting sqref="P41">
    <cfRule type="expression" dxfId="17466" priority="15516">
      <formula>Q41="NO SUBSANABLE"</formula>
    </cfRule>
    <cfRule type="expression" dxfId="17465" priority="15517">
      <formula>Q41="REQUERIMIENTOS SUBSANADOS"</formula>
    </cfRule>
    <cfRule type="expression" dxfId="17464" priority="15518">
      <formula>Q41="PENDIENTES POR SUBSANAR"</formula>
    </cfRule>
    <cfRule type="expression" dxfId="17463" priority="15519">
      <formula>Q41="SIN OBSERVACIÓN"</formula>
    </cfRule>
    <cfRule type="containsBlanks" dxfId="17462" priority="15520">
      <formula>LEN(TRIM(P41))=0</formula>
    </cfRule>
  </conditionalFormatting>
  <conditionalFormatting sqref="P66">
    <cfRule type="expression" dxfId="17461" priority="15502">
      <formula>Q66="NO SUBSANABLE"</formula>
    </cfRule>
    <cfRule type="expression" dxfId="17460" priority="15503">
      <formula>Q66="REQUERIMIENTOS SUBSANADOS"</formula>
    </cfRule>
    <cfRule type="expression" dxfId="17459" priority="15504">
      <formula>Q66="PENDIENTES POR SUBSANAR"</formula>
    </cfRule>
    <cfRule type="expression" dxfId="17458" priority="15506">
      <formula>Q66="SIN OBSERVACIÓN"</formula>
    </cfRule>
    <cfRule type="containsBlanks" dxfId="17457" priority="15507">
      <formula>LEN(TRIM(P66))=0</formula>
    </cfRule>
  </conditionalFormatting>
  <conditionalFormatting sqref="B358">
    <cfRule type="cellIs" dxfId="17456" priority="14271" operator="equal">
      <formula>"NO CUMPLE CON LA EXPERIENCIA REQUERIDA"</formula>
    </cfRule>
    <cfRule type="cellIs" dxfId="17455" priority="14272" operator="equal">
      <formula>"CUMPLE CON LA EXPERIENCIA REQUERIDA"</formula>
    </cfRule>
  </conditionalFormatting>
  <conditionalFormatting sqref="H343">
    <cfRule type="notContainsBlanks" dxfId="17454" priority="14270">
      <formula>LEN(TRIM(H343))&gt;0</formula>
    </cfRule>
  </conditionalFormatting>
  <conditionalFormatting sqref="G343">
    <cfRule type="notContainsBlanks" dxfId="17453" priority="14269">
      <formula>LEN(TRIM(G343))&gt;0</formula>
    </cfRule>
  </conditionalFormatting>
  <conditionalFormatting sqref="F343">
    <cfRule type="notContainsBlanks" dxfId="17452" priority="14268">
      <formula>LEN(TRIM(F343))&gt;0</formula>
    </cfRule>
  </conditionalFormatting>
  <conditionalFormatting sqref="E343">
    <cfRule type="notContainsBlanks" dxfId="17451" priority="14267">
      <formula>LEN(TRIM(E343))&gt;0</formula>
    </cfRule>
  </conditionalFormatting>
  <conditionalFormatting sqref="D343">
    <cfRule type="notContainsBlanks" dxfId="17450" priority="14266">
      <formula>LEN(TRIM(D343))&gt;0</formula>
    </cfRule>
  </conditionalFormatting>
  <conditionalFormatting sqref="C343">
    <cfRule type="notContainsBlanks" dxfId="17449" priority="14265">
      <formula>LEN(TRIM(C343))&gt;0</formula>
    </cfRule>
  </conditionalFormatting>
  <conditionalFormatting sqref="I343">
    <cfRule type="notContainsBlanks" dxfId="17448" priority="14264">
      <formula>LEN(TRIM(I343))&gt;0</formula>
    </cfRule>
  </conditionalFormatting>
  <conditionalFormatting sqref="H346">
    <cfRule type="notContainsBlanks" dxfId="17447" priority="14241">
      <formula>LEN(TRIM(H346))&gt;0</formula>
    </cfRule>
  </conditionalFormatting>
  <conditionalFormatting sqref="G346 G349">
    <cfRule type="notContainsBlanks" dxfId="17446" priority="14240">
      <formula>LEN(TRIM(G346))&gt;0</formula>
    </cfRule>
  </conditionalFormatting>
  <conditionalFormatting sqref="F346">
    <cfRule type="notContainsBlanks" dxfId="17445" priority="14239">
      <formula>LEN(TRIM(F346))&gt;0</formula>
    </cfRule>
  </conditionalFormatting>
  <conditionalFormatting sqref="E346 E349">
    <cfRule type="notContainsBlanks" dxfId="17444" priority="14238">
      <formula>LEN(TRIM(E346))&gt;0</formula>
    </cfRule>
  </conditionalFormatting>
  <conditionalFormatting sqref="D346 D349">
    <cfRule type="notContainsBlanks" dxfId="17443" priority="14237">
      <formula>LEN(TRIM(D346))&gt;0</formula>
    </cfRule>
  </conditionalFormatting>
  <conditionalFormatting sqref="C346 C349">
    <cfRule type="notContainsBlanks" dxfId="17442" priority="14236">
      <formula>LEN(TRIM(C346))&gt;0</formula>
    </cfRule>
  </conditionalFormatting>
  <conditionalFormatting sqref="I349">
    <cfRule type="notContainsBlanks" dxfId="17441" priority="14235">
      <formula>LEN(TRIM(I349))&gt;0</formula>
    </cfRule>
  </conditionalFormatting>
  <conditionalFormatting sqref="G352">
    <cfRule type="notContainsBlanks" dxfId="17440" priority="14211">
      <formula>LEN(TRIM(G352))&gt;0</formula>
    </cfRule>
  </conditionalFormatting>
  <conditionalFormatting sqref="E352">
    <cfRule type="notContainsBlanks" dxfId="17439" priority="14209">
      <formula>LEN(TRIM(E352))&gt;0</formula>
    </cfRule>
  </conditionalFormatting>
  <conditionalFormatting sqref="D352">
    <cfRule type="notContainsBlanks" dxfId="17438" priority="14208">
      <formula>LEN(TRIM(D352))&gt;0</formula>
    </cfRule>
  </conditionalFormatting>
  <conditionalFormatting sqref="C352">
    <cfRule type="notContainsBlanks" dxfId="17437" priority="14207">
      <formula>LEN(TRIM(C352))&gt;0</formula>
    </cfRule>
  </conditionalFormatting>
  <conditionalFormatting sqref="T343">
    <cfRule type="cellIs" dxfId="17436" priority="14204" operator="equal">
      <formula>"NO"</formula>
    </cfRule>
    <cfRule type="cellIs" dxfId="17435" priority="14205" operator="equal">
      <formula>"SI"</formula>
    </cfRule>
  </conditionalFormatting>
  <conditionalFormatting sqref="P355">
    <cfRule type="expression" dxfId="17434" priority="14186">
      <formula>Q355="NO SUBSANABLE"</formula>
    </cfRule>
    <cfRule type="expression" dxfId="17433" priority="14188">
      <formula>Q355="REQUERIMIENTOS SUBSANADOS"</formula>
    </cfRule>
    <cfRule type="expression" dxfId="17432" priority="14189">
      <formula>Q355="PENDIENTES POR SUBSANAR"</formula>
    </cfRule>
    <cfRule type="expression" dxfId="17431" priority="14194">
      <formula>Q355="SIN OBSERVACIÓN"</formula>
    </cfRule>
    <cfRule type="containsBlanks" dxfId="17430" priority="14195">
      <formula>LEN(TRIM(P355))=0</formula>
    </cfRule>
  </conditionalFormatting>
  <conditionalFormatting sqref="G355">
    <cfRule type="notContainsBlanks" dxfId="17429" priority="14178">
      <formula>LEN(TRIM(G355))&gt;0</formula>
    </cfRule>
  </conditionalFormatting>
  <conditionalFormatting sqref="E355">
    <cfRule type="notContainsBlanks" dxfId="17428" priority="14176">
      <formula>LEN(TRIM(E355))&gt;0</formula>
    </cfRule>
  </conditionalFormatting>
  <conditionalFormatting sqref="D355">
    <cfRule type="notContainsBlanks" dxfId="17427" priority="14175">
      <formula>LEN(TRIM(D355))&gt;0</formula>
    </cfRule>
  </conditionalFormatting>
  <conditionalFormatting sqref="C355">
    <cfRule type="notContainsBlanks" dxfId="17426" priority="14174">
      <formula>LEN(TRIM(C355))&gt;0</formula>
    </cfRule>
  </conditionalFormatting>
  <conditionalFormatting sqref="N365">
    <cfRule type="expression" dxfId="17425" priority="14098">
      <formula>N365=" "</formula>
    </cfRule>
    <cfRule type="expression" dxfId="17424" priority="14099">
      <formula>N365="NO PRESENTÓ CERTIFICADO"</formula>
    </cfRule>
    <cfRule type="expression" dxfId="17423" priority="14100">
      <formula>N365="PRESENTÓ CERTIFICADO"</formula>
    </cfRule>
  </conditionalFormatting>
  <conditionalFormatting sqref="O365">
    <cfRule type="cellIs" dxfId="17422" priority="14084" operator="equal">
      <formula>"PENDIENTE POR DESCRIPCIÓN"</formula>
    </cfRule>
    <cfRule type="cellIs" dxfId="17421" priority="14088" operator="equal">
      <formula>"DESCRIPCIÓN INSUFICIENTE"</formula>
    </cfRule>
    <cfRule type="cellIs" dxfId="17420" priority="14089" operator="equal">
      <formula>"NO ESTÁ ACORDE A ITEM 5.2.1 (T.R.)"</formula>
    </cfRule>
    <cfRule type="cellIs" dxfId="17419" priority="14090" operator="equal">
      <formula>"ACORDE A ITEM 5.2.1 (T.R.)"</formula>
    </cfRule>
  </conditionalFormatting>
  <conditionalFormatting sqref="Q365">
    <cfRule type="containsBlanks" dxfId="17418" priority="14078">
      <formula>LEN(TRIM(Q365))=0</formula>
    </cfRule>
    <cfRule type="cellIs" dxfId="17417" priority="14087" operator="equal">
      <formula>"REQUERIMIENTOS SUBSANADOS"</formula>
    </cfRule>
    <cfRule type="containsText" dxfId="17416" priority="14093" operator="containsText" text="NO SUBSANABLE">
      <formula>NOT(ISERROR(SEARCH("NO SUBSANABLE",Q365)))</formula>
    </cfRule>
    <cfRule type="containsText" dxfId="17415" priority="14094" operator="containsText" text="PENDIENTES POR SUBSANAR">
      <formula>NOT(ISERROR(SEARCH("PENDIENTES POR SUBSANAR",Q365)))</formula>
    </cfRule>
    <cfRule type="containsText" dxfId="17414" priority="14095" operator="containsText" text="SIN OBSERVACIÓN">
      <formula>NOT(ISERROR(SEARCH("SIN OBSERVACIÓN",Q365)))</formula>
    </cfRule>
  </conditionalFormatting>
  <conditionalFormatting sqref="R365">
    <cfRule type="containsBlanks" dxfId="17413" priority="14077">
      <formula>LEN(TRIM(R365))=0</formula>
    </cfRule>
    <cfRule type="cellIs" dxfId="17412" priority="14079" operator="equal">
      <formula>"NO CUMPLEN CON LO SOLICITADO"</formula>
    </cfRule>
    <cfRule type="cellIs" dxfId="17411" priority="14080" operator="equal">
      <formula>"CUMPLEN CON LO SOLICITADO"</formula>
    </cfRule>
    <cfRule type="cellIs" dxfId="17410" priority="14081" operator="equal">
      <formula>"PENDIENTES"</formula>
    </cfRule>
    <cfRule type="cellIs" dxfId="17409" priority="14082" operator="equal">
      <formula>"NINGUNO"</formula>
    </cfRule>
  </conditionalFormatting>
  <conditionalFormatting sqref="B380">
    <cfRule type="cellIs" dxfId="17408" priority="14073" operator="equal">
      <formula>"NO CUMPLE CON LA EXPERIENCIA REQUERIDA"</formula>
    </cfRule>
    <cfRule type="cellIs" dxfId="17407" priority="14074" operator="equal">
      <formula>"CUMPLE CON LA EXPERIENCIA REQUERIDA"</formula>
    </cfRule>
  </conditionalFormatting>
  <conditionalFormatting sqref="H365">
    <cfRule type="notContainsBlanks" dxfId="17406" priority="14072">
      <formula>LEN(TRIM(H365))&gt;0</formula>
    </cfRule>
  </conditionalFormatting>
  <conditionalFormatting sqref="G365">
    <cfRule type="notContainsBlanks" dxfId="17405" priority="14071">
      <formula>LEN(TRIM(G365))&gt;0</formula>
    </cfRule>
  </conditionalFormatting>
  <conditionalFormatting sqref="F365">
    <cfRule type="notContainsBlanks" dxfId="17404" priority="14070">
      <formula>LEN(TRIM(F365))&gt;0</formula>
    </cfRule>
  </conditionalFormatting>
  <conditionalFormatting sqref="E365">
    <cfRule type="notContainsBlanks" dxfId="17403" priority="14069">
      <formula>LEN(TRIM(E365))&gt;0</formula>
    </cfRule>
  </conditionalFormatting>
  <conditionalFormatting sqref="D365">
    <cfRule type="notContainsBlanks" dxfId="17402" priority="14068">
      <formula>LEN(TRIM(D365))&gt;0</formula>
    </cfRule>
  </conditionalFormatting>
  <conditionalFormatting sqref="C365">
    <cfRule type="notContainsBlanks" dxfId="17401" priority="14067">
      <formula>LEN(TRIM(C365))&gt;0</formula>
    </cfRule>
  </conditionalFormatting>
  <conditionalFormatting sqref="I365">
    <cfRule type="notContainsBlanks" dxfId="17400" priority="14066">
      <formula>LEN(TRIM(I365))&gt;0</formula>
    </cfRule>
  </conditionalFormatting>
  <conditionalFormatting sqref="P368">
    <cfRule type="expression" dxfId="17399" priority="14050">
      <formula>Q368="NO SUBSANABLE"</formula>
    </cfRule>
    <cfRule type="expression" dxfId="17398" priority="14052">
      <formula>Q368="REQUERIMIENTOS SUBSANADOS"</formula>
    </cfRule>
    <cfRule type="expression" dxfId="17397" priority="14053">
      <formula>Q368="PENDIENTES POR SUBSANAR"</formula>
    </cfRule>
    <cfRule type="expression" dxfId="17396" priority="14058">
      <formula>Q368="SIN OBSERVACIÓN"</formula>
    </cfRule>
    <cfRule type="containsBlanks" dxfId="17395" priority="14059">
      <formula>LEN(TRIM(P368))=0</formula>
    </cfRule>
  </conditionalFormatting>
  <conditionalFormatting sqref="G368 G371">
    <cfRule type="notContainsBlanks" dxfId="17394" priority="14042">
      <formula>LEN(TRIM(G368))&gt;0</formula>
    </cfRule>
  </conditionalFormatting>
  <conditionalFormatting sqref="F368 F371">
    <cfRule type="notContainsBlanks" dxfId="17393" priority="14041">
      <formula>LEN(TRIM(F368))&gt;0</formula>
    </cfRule>
  </conditionalFormatting>
  <conditionalFormatting sqref="E368 E371">
    <cfRule type="notContainsBlanks" dxfId="17392" priority="14040">
      <formula>LEN(TRIM(E368))&gt;0</formula>
    </cfRule>
  </conditionalFormatting>
  <conditionalFormatting sqref="D368 D371">
    <cfRule type="notContainsBlanks" dxfId="17391" priority="14039">
      <formula>LEN(TRIM(D368))&gt;0</formula>
    </cfRule>
  </conditionalFormatting>
  <conditionalFormatting sqref="C368 C371">
    <cfRule type="notContainsBlanks" dxfId="17390" priority="14038">
      <formula>LEN(TRIM(C368))&gt;0</formula>
    </cfRule>
  </conditionalFormatting>
  <conditionalFormatting sqref="O374">
    <cfRule type="cellIs" dxfId="17389" priority="14022" operator="equal">
      <formula>"PENDIENTE POR DESCRIPCIÓN"</formula>
    </cfRule>
    <cfRule type="cellIs" dxfId="17388" priority="14026" operator="equal">
      <formula>"DESCRIPCIÓN INSUFICIENTE"</formula>
    </cfRule>
    <cfRule type="cellIs" dxfId="17387" priority="14027" operator="equal">
      <formula>"NO ESTÁ ACORDE A ITEM 5.2.1 (T.R.)"</formula>
    </cfRule>
    <cfRule type="cellIs" dxfId="17386" priority="14028" operator="equal">
      <formula>"ACORDE A ITEM 5.2.1 (T.R.)"</formula>
    </cfRule>
  </conditionalFormatting>
  <conditionalFormatting sqref="Q374">
    <cfRule type="containsBlanks" dxfId="17385" priority="14016">
      <formula>LEN(TRIM(Q374))=0</formula>
    </cfRule>
    <cfRule type="cellIs" dxfId="17384" priority="14025" operator="equal">
      <formula>"REQUERIMIENTOS SUBSANADOS"</formula>
    </cfRule>
    <cfRule type="containsText" dxfId="17383" priority="14031" operator="containsText" text="NO SUBSANABLE">
      <formula>NOT(ISERROR(SEARCH("NO SUBSANABLE",Q374)))</formula>
    </cfRule>
    <cfRule type="containsText" dxfId="17382" priority="14032" operator="containsText" text="PENDIENTES POR SUBSANAR">
      <formula>NOT(ISERROR(SEARCH("PENDIENTES POR SUBSANAR",Q374)))</formula>
    </cfRule>
    <cfRule type="containsText" dxfId="17381" priority="14033" operator="containsText" text="SIN OBSERVACIÓN">
      <formula>NOT(ISERROR(SEARCH("SIN OBSERVACIÓN",Q374)))</formula>
    </cfRule>
  </conditionalFormatting>
  <conditionalFormatting sqref="R374">
    <cfRule type="containsBlanks" dxfId="17380" priority="14015">
      <formula>LEN(TRIM(R374))=0</formula>
    </cfRule>
    <cfRule type="cellIs" dxfId="17379" priority="14017" operator="equal">
      <formula>"NO CUMPLEN CON LO SOLICITADO"</formula>
    </cfRule>
    <cfRule type="cellIs" dxfId="17378" priority="14018" operator="equal">
      <formula>"CUMPLEN CON LO SOLICITADO"</formula>
    </cfRule>
    <cfRule type="cellIs" dxfId="17377" priority="14019" operator="equal">
      <formula>"PENDIENTES"</formula>
    </cfRule>
    <cfRule type="cellIs" dxfId="17376" priority="14020" operator="equal">
      <formula>"NINGUNO"</formula>
    </cfRule>
  </conditionalFormatting>
  <conditionalFormatting sqref="G374">
    <cfRule type="notContainsBlanks" dxfId="17375" priority="14013">
      <formula>LEN(TRIM(G374))&gt;0</formula>
    </cfRule>
  </conditionalFormatting>
  <conditionalFormatting sqref="F374">
    <cfRule type="notContainsBlanks" dxfId="17374" priority="14012">
      <formula>LEN(TRIM(F374))&gt;0</formula>
    </cfRule>
  </conditionalFormatting>
  <conditionalFormatting sqref="E374">
    <cfRule type="notContainsBlanks" dxfId="17373" priority="14011">
      <formula>LEN(TRIM(E374))&gt;0</formula>
    </cfRule>
  </conditionalFormatting>
  <conditionalFormatting sqref="D374">
    <cfRule type="notContainsBlanks" dxfId="17372" priority="14010">
      <formula>LEN(TRIM(D374))&gt;0</formula>
    </cfRule>
  </conditionalFormatting>
  <conditionalFormatting sqref="C374">
    <cfRule type="notContainsBlanks" dxfId="17371" priority="14009">
      <formula>LEN(TRIM(C374))&gt;0</formula>
    </cfRule>
  </conditionalFormatting>
  <conditionalFormatting sqref="T365">
    <cfRule type="cellIs" dxfId="17370" priority="14006" operator="equal">
      <formula>"NO"</formula>
    </cfRule>
    <cfRule type="cellIs" dxfId="17369" priority="14007" operator="equal">
      <formula>"SI"</formula>
    </cfRule>
  </conditionalFormatting>
  <conditionalFormatting sqref="G377">
    <cfRule type="notContainsBlanks" dxfId="17368" priority="13980">
      <formula>LEN(TRIM(G377))&gt;0</formula>
    </cfRule>
  </conditionalFormatting>
  <conditionalFormatting sqref="F377">
    <cfRule type="notContainsBlanks" dxfId="17367" priority="13979">
      <formula>LEN(TRIM(F377))&gt;0</formula>
    </cfRule>
  </conditionalFormatting>
  <conditionalFormatting sqref="E377">
    <cfRule type="notContainsBlanks" dxfId="17366" priority="13978">
      <formula>LEN(TRIM(E377))&gt;0</formula>
    </cfRule>
  </conditionalFormatting>
  <conditionalFormatting sqref="D377">
    <cfRule type="notContainsBlanks" dxfId="17365" priority="13977">
      <formula>LEN(TRIM(D377))&gt;0</formula>
    </cfRule>
  </conditionalFormatting>
  <conditionalFormatting sqref="C377">
    <cfRule type="notContainsBlanks" dxfId="17364" priority="13976">
      <formula>LEN(TRIM(C377))&gt;0</formula>
    </cfRule>
  </conditionalFormatting>
  <conditionalFormatting sqref="T50">
    <cfRule type="cellIs" dxfId="17363" priority="13901" operator="equal">
      <formula>"NO CUMPLE"</formula>
    </cfRule>
    <cfRule type="cellIs" dxfId="17362" priority="13902" operator="equal">
      <formula>"CUMPLE"</formula>
    </cfRule>
  </conditionalFormatting>
  <conditionalFormatting sqref="S25">
    <cfRule type="cellIs" dxfId="17361" priority="13899" operator="greaterThan">
      <formula>0</formula>
    </cfRule>
    <cfRule type="cellIs" dxfId="17360" priority="13900" operator="equal">
      <formula>0</formula>
    </cfRule>
  </conditionalFormatting>
  <conditionalFormatting sqref="S35 S38 S41 S44 S47">
    <cfRule type="cellIs" dxfId="17359" priority="13897" operator="greaterThan">
      <formula>0</formula>
    </cfRule>
    <cfRule type="cellIs" dxfId="17358" priority="13898" operator="equal">
      <formula>0</formula>
    </cfRule>
  </conditionalFormatting>
  <conditionalFormatting sqref="S79 S82 S85 S88 S91">
    <cfRule type="cellIs" dxfId="17357" priority="13893" operator="greaterThan">
      <formula>0</formula>
    </cfRule>
    <cfRule type="cellIs" dxfId="17356" priority="13894" operator="equal">
      <formula>0</formula>
    </cfRule>
  </conditionalFormatting>
  <conditionalFormatting sqref="S101 S104 S107 S110 S113">
    <cfRule type="cellIs" dxfId="17355" priority="13891" operator="greaterThan">
      <formula>0</formula>
    </cfRule>
    <cfRule type="cellIs" dxfId="17354" priority="13892" operator="equal">
      <formula>0</formula>
    </cfRule>
  </conditionalFormatting>
  <conditionalFormatting sqref="S123 S126 S129 S132 S135">
    <cfRule type="cellIs" dxfId="17353" priority="13889" operator="greaterThan">
      <formula>0</formula>
    </cfRule>
    <cfRule type="cellIs" dxfId="17352" priority="13890" operator="equal">
      <formula>0</formula>
    </cfRule>
  </conditionalFormatting>
  <conditionalFormatting sqref="S145 S148 S151 S154 S157">
    <cfRule type="cellIs" dxfId="17351" priority="13887" operator="greaterThan">
      <formula>0</formula>
    </cfRule>
    <cfRule type="cellIs" dxfId="17350" priority="13888" operator="equal">
      <formula>0</formula>
    </cfRule>
  </conditionalFormatting>
  <conditionalFormatting sqref="S170 S173 S176 S179">
    <cfRule type="cellIs" dxfId="17349" priority="13885" operator="greaterThan">
      <formula>0</formula>
    </cfRule>
    <cfRule type="cellIs" dxfId="17348" priority="13886" operator="equal">
      <formula>0</formula>
    </cfRule>
  </conditionalFormatting>
  <conditionalFormatting sqref="S189 S192 S195 S198 S201">
    <cfRule type="cellIs" dxfId="17347" priority="13883" operator="greaterThan">
      <formula>0</formula>
    </cfRule>
    <cfRule type="cellIs" dxfId="17346" priority="13884" operator="equal">
      <formula>0</formula>
    </cfRule>
  </conditionalFormatting>
  <conditionalFormatting sqref="S211 S214 S217 S220 S223">
    <cfRule type="cellIs" dxfId="17345" priority="13881" operator="greaterThan">
      <formula>0</formula>
    </cfRule>
    <cfRule type="cellIs" dxfId="17344" priority="13882" operator="equal">
      <formula>0</formula>
    </cfRule>
  </conditionalFormatting>
  <conditionalFormatting sqref="S233 S236 S239 S242 S245">
    <cfRule type="cellIs" dxfId="17343" priority="13879" operator="greaterThan">
      <formula>0</formula>
    </cfRule>
    <cfRule type="cellIs" dxfId="17342" priority="13880" operator="equal">
      <formula>0</formula>
    </cfRule>
  </conditionalFormatting>
  <conditionalFormatting sqref="S255 S258 S261 S264 S267">
    <cfRule type="cellIs" dxfId="17341" priority="13877" operator="greaterThan">
      <formula>0</formula>
    </cfRule>
    <cfRule type="cellIs" dxfId="17340" priority="13878" operator="equal">
      <formula>0</formula>
    </cfRule>
  </conditionalFormatting>
  <conditionalFormatting sqref="S277 S280 S283 S286 S289">
    <cfRule type="cellIs" dxfId="17339" priority="13875" operator="greaterThan">
      <formula>0</formula>
    </cfRule>
    <cfRule type="cellIs" dxfId="17338" priority="13876" operator="equal">
      <formula>0</formula>
    </cfRule>
  </conditionalFormatting>
  <conditionalFormatting sqref="S305 S308 S311">
    <cfRule type="cellIs" dxfId="17337" priority="13873" operator="greaterThan">
      <formula>0</formula>
    </cfRule>
    <cfRule type="cellIs" dxfId="17336" priority="13874" operator="equal">
      <formula>0</formula>
    </cfRule>
  </conditionalFormatting>
  <conditionalFormatting sqref="S321 S324 S327 S330 S333">
    <cfRule type="cellIs" dxfId="17335" priority="13871" operator="greaterThan">
      <formula>0</formula>
    </cfRule>
    <cfRule type="cellIs" dxfId="17334" priority="13872" operator="equal">
      <formula>0</formula>
    </cfRule>
  </conditionalFormatting>
  <conditionalFormatting sqref="S343 S346 S349 S352 S355">
    <cfRule type="cellIs" dxfId="17333" priority="13869" operator="greaterThan">
      <formula>0</formula>
    </cfRule>
    <cfRule type="cellIs" dxfId="17332" priority="13870" operator="equal">
      <formula>0</formula>
    </cfRule>
  </conditionalFormatting>
  <conditionalFormatting sqref="S365 S368 S371 S374 S377">
    <cfRule type="cellIs" dxfId="17331" priority="13867" operator="greaterThan">
      <formula>0</formula>
    </cfRule>
    <cfRule type="cellIs" dxfId="17330" priority="13868" operator="equal">
      <formula>0</formula>
    </cfRule>
  </conditionalFormatting>
  <conditionalFormatting sqref="T72">
    <cfRule type="cellIs" dxfId="17329" priority="13865" operator="equal">
      <formula>"NO CUMPLE"</formula>
    </cfRule>
    <cfRule type="cellIs" dxfId="17328" priority="13866" operator="equal">
      <formula>"CUMPLE"</formula>
    </cfRule>
  </conditionalFormatting>
  <conditionalFormatting sqref="T94">
    <cfRule type="cellIs" dxfId="17327" priority="13863" operator="equal">
      <formula>"NO CUMPLE"</formula>
    </cfRule>
    <cfRule type="cellIs" dxfId="17326" priority="13864" operator="equal">
      <formula>"CUMPLE"</formula>
    </cfRule>
  </conditionalFormatting>
  <conditionalFormatting sqref="T116">
    <cfRule type="cellIs" dxfId="17325" priority="13861" operator="equal">
      <formula>"NO CUMPLE"</formula>
    </cfRule>
    <cfRule type="cellIs" dxfId="17324" priority="13862" operator="equal">
      <formula>"CUMPLE"</formula>
    </cfRule>
  </conditionalFormatting>
  <conditionalFormatting sqref="T138">
    <cfRule type="cellIs" dxfId="17323" priority="13859" operator="equal">
      <formula>"NO CUMPLE"</formula>
    </cfRule>
    <cfRule type="cellIs" dxfId="17322" priority="13860" operator="equal">
      <formula>"CUMPLE"</formula>
    </cfRule>
  </conditionalFormatting>
  <conditionalFormatting sqref="T160">
    <cfRule type="cellIs" dxfId="17321" priority="13857" operator="equal">
      <formula>"NO CUMPLE"</formula>
    </cfRule>
    <cfRule type="cellIs" dxfId="17320" priority="13858" operator="equal">
      <formula>"CUMPLE"</formula>
    </cfRule>
  </conditionalFormatting>
  <conditionalFormatting sqref="T182">
    <cfRule type="cellIs" dxfId="17319" priority="13855" operator="equal">
      <formula>"NO CUMPLE"</formula>
    </cfRule>
    <cfRule type="cellIs" dxfId="17318" priority="13856" operator="equal">
      <formula>"CUMPLE"</formula>
    </cfRule>
  </conditionalFormatting>
  <conditionalFormatting sqref="T204">
    <cfRule type="cellIs" dxfId="17317" priority="13853" operator="equal">
      <formula>"NO CUMPLE"</formula>
    </cfRule>
    <cfRule type="cellIs" dxfId="17316" priority="13854" operator="equal">
      <formula>"CUMPLE"</formula>
    </cfRule>
  </conditionalFormatting>
  <conditionalFormatting sqref="T226">
    <cfRule type="cellIs" dxfId="17315" priority="13851" operator="equal">
      <formula>"NO CUMPLE"</formula>
    </cfRule>
    <cfRule type="cellIs" dxfId="17314" priority="13852" operator="equal">
      <formula>"CUMPLE"</formula>
    </cfRule>
  </conditionalFormatting>
  <conditionalFormatting sqref="T248">
    <cfRule type="cellIs" dxfId="17313" priority="13849" operator="equal">
      <formula>"NO CUMPLE"</formula>
    </cfRule>
    <cfRule type="cellIs" dxfId="17312" priority="13850" operator="equal">
      <formula>"CUMPLE"</formula>
    </cfRule>
  </conditionalFormatting>
  <conditionalFormatting sqref="T270">
    <cfRule type="cellIs" dxfId="17311" priority="13847" operator="equal">
      <formula>"NO CUMPLE"</formula>
    </cfRule>
    <cfRule type="cellIs" dxfId="17310" priority="13848" operator="equal">
      <formula>"CUMPLE"</formula>
    </cfRule>
  </conditionalFormatting>
  <conditionalFormatting sqref="T292">
    <cfRule type="cellIs" dxfId="17309" priority="13845" operator="equal">
      <formula>"NO CUMPLE"</formula>
    </cfRule>
    <cfRule type="cellIs" dxfId="17308" priority="13846" operator="equal">
      <formula>"CUMPLE"</formula>
    </cfRule>
  </conditionalFormatting>
  <conditionalFormatting sqref="T314">
    <cfRule type="cellIs" dxfId="17307" priority="13843" operator="equal">
      <formula>"NO CUMPLE"</formula>
    </cfRule>
    <cfRule type="cellIs" dxfId="17306" priority="13844" operator="equal">
      <formula>"CUMPLE"</formula>
    </cfRule>
  </conditionalFormatting>
  <conditionalFormatting sqref="T336">
    <cfRule type="cellIs" dxfId="17305" priority="13841" operator="equal">
      <formula>"NO CUMPLE"</formula>
    </cfRule>
    <cfRule type="cellIs" dxfId="17304" priority="13842" operator="equal">
      <formula>"CUMPLE"</formula>
    </cfRule>
  </conditionalFormatting>
  <conditionalFormatting sqref="T358">
    <cfRule type="cellIs" dxfId="17303" priority="13839" operator="equal">
      <formula>"NO CUMPLE"</formula>
    </cfRule>
    <cfRule type="cellIs" dxfId="17302" priority="13840" operator="equal">
      <formula>"CUMPLE"</formula>
    </cfRule>
  </conditionalFormatting>
  <conditionalFormatting sqref="T380">
    <cfRule type="cellIs" dxfId="17301" priority="13837" operator="equal">
      <formula>"NO CUMPLE"</formula>
    </cfRule>
    <cfRule type="cellIs" dxfId="17300" priority="13838" operator="equal">
      <formula>"CUMPLE"</formula>
    </cfRule>
  </conditionalFormatting>
  <conditionalFormatting sqref="J19">
    <cfRule type="cellIs" dxfId="17299" priority="13831" operator="equal">
      <formula>"NO CUMPLE"</formula>
    </cfRule>
    <cfRule type="cellIs" dxfId="17298" priority="13832" operator="equal">
      <formula>"CUMPLE"</formula>
    </cfRule>
  </conditionalFormatting>
  <conditionalFormatting sqref="J20:J21">
    <cfRule type="cellIs" dxfId="17297" priority="13825" operator="equal">
      <formula>"NO CUMPLE"</formula>
    </cfRule>
    <cfRule type="cellIs" dxfId="17296" priority="13826" operator="equal">
      <formula>"CUMPLE"</formula>
    </cfRule>
  </conditionalFormatting>
  <conditionalFormatting sqref="J22">
    <cfRule type="cellIs" dxfId="17295" priority="13817" operator="equal">
      <formula>"NO CUMPLE"</formula>
    </cfRule>
    <cfRule type="cellIs" dxfId="17294" priority="13818" operator="equal">
      <formula>"CUMPLE"</formula>
    </cfRule>
  </conditionalFormatting>
  <conditionalFormatting sqref="J23:J24">
    <cfRule type="cellIs" dxfId="17293" priority="13811" operator="equal">
      <formula>"NO CUMPLE"</formula>
    </cfRule>
    <cfRule type="cellIs" dxfId="17292" priority="13812" operator="equal">
      <formula>"CUMPLE"</formula>
    </cfRule>
  </conditionalFormatting>
  <conditionalFormatting sqref="J25">
    <cfRule type="cellIs" dxfId="17291" priority="13803" operator="equal">
      <formula>"NO CUMPLE"</formula>
    </cfRule>
    <cfRule type="cellIs" dxfId="17290" priority="13804" operator="equal">
      <formula>"CUMPLE"</formula>
    </cfRule>
  </conditionalFormatting>
  <conditionalFormatting sqref="J26:J27">
    <cfRule type="cellIs" dxfId="17289" priority="13797" operator="equal">
      <formula>"NO CUMPLE"</formula>
    </cfRule>
    <cfRule type="cellIs" dxfId="17288" priority="13798" operator="equal">
      <formula>"CUMPLE"</formula>
    </cfRule>
  </conditionalFormatting>
  <conditionalFormatting sqref="N387">
    <cfRule type="expression" dxfId="17287" priority="12672">
      <formula>N387=" "</formula>
    </cfRule>
    <cfRule type="expression" dxfId="17286" priority="12673">
      <formula>N387="NO PRESENTÓ CERTIFICADO"</formula>
    </cfRule>
    <cfRule type="expression" dxfId="17285" priority="12674">
      <formula>N387="PRESENTÓ CERTIFICADO"</formula>
    </cfRule>
  </conditionalFormatting>
  <conditionalFormatting sqref="P387">
    <cfRule type="expression" dxfId="17284" priority="12659">
      <formula>Q387="NO SUBSANABLE"</formula>
    </cfRule>
    <cfRule type="expression" dxfId="17283" priority="12661">
      <formula>Q387="REQUERIMIENTOS SUBSANADOS"</formula>
    </cfRule>
    <cfRule type="expression" dxfId="17282" priority="12662">
      <formula>Q387="PENDIENTES POR SUBSANAR"</formula>
    </cfRule>
    <cfRule type="expression" dxfId="17281" priority="12667">
      <formula>Q387="SIN OBSERVACIÓN"</formula>
    </cfRule>
    <cfRule type="containsBlanks" dxfId="17280" priority="12668">
      <formula>LEN(TRIM(P387))=0</formula>
    </cfRule>
  </conditionalFormatting>
  <conditionalFormatting sqref="O387">
    <cfRule type="cellIs" dxfId="17279" priority="12660" operator="equal">
      <formula>"PENDIENTE POR DESCRIPCIÓN"</formula>
    </cfRule>
    <cfRule type="cellIs" dxfId="17278" priority="12664" operator="equal">
      <formula>"DESCRIPCIÓN INSUFICIENTE"</formula>
    </cfRule>
    <cfRule type="cellIs" dxfId="17277" priority="12665" operator="equal">
      <formula>"NO ESTÁ ACORDE A ITEM 5.2.1 (T.R.)"</formula>
    </cfRule>
    <cfRule type="cellIs" dxfId="17276" priority="12666" operator="equal">
      <formula>"ACORDE A ITEM 5.2.1 (T.R.)"</formula>
    </cfRule>
  </conditionalFormatting>
  <conditionalFormatting sqref="Q387">
    <cfRule type="containsBlanks" dxfId="17275" priority="12654">
      <formula>LEN(TRIM(Q387))=0</formula>
    </cfRule>
    <cfRule type="cellIs" dxfId="17274" priority="12663" operator="equal">
      <formula>"REQUERIMIENTOS SUBSANADOS"</formula>
    </cfRule>
    <cfRule type="containsText" dxfId="17273" priority="12669" operator="containsText" text="NO SUBSANABLE">
      <formula>NOT(ISERROR(SEARCH("NO SUBSANABLE",Q387)))</formula>
    </cfRule>
    <cfRule type="containsText" dxfId="17272" priority="12670" operator="containsText" text="PENDIENTES POR SUBSANAR">
      <formula>NOT(ISERROR(SEARCH("PENDIENTES POR SUBSANAR",Q387)))</formula>
    </cfRule>
    <cfRule type="containsText" dxfId="17271" priority="12671" operator="containsText" text="SIN OBSERVACIÓN">
      <formula>NOT(ISERROR(SEARCH("SIN OBSERVACIÓN",Q387)))</formula>
    </cfRule>
  </conditionalFormatting>
  <conditionalFormatting sqref="R387">
    <cfRule type="containsBlanks" dxfId="17270" priority="12653">
      <formula>LEN(TRIM(R387))=0</formula>
    </cfRule>
    <cfRule type="cellIs" dxfId="17269" priority="12655" operator="equal">
      <formula>"NO CUMPLEN CON LO SOLICITADO"</formula>
    </cfRule>
    <cfRule type="cellIs" dxfId="17268" priority="12656" operator="equal">
      <formula>"CUMPLEN CON LO SOLICITADO"</formula>
    </cfRule>
    <cfRule type="cellIs" dxfId="17267" priority="12657" operator="equal">
      <formula>"PENDIENTES"</formula>
    </cfRule>
    <cfRule type="cellIs" dxfId="17266" priority="12658" operator="equal">
      <formula>"NINGUNO"</formula>
    </cfRule>
  </conditionalFormatting>
  <conditionalFormatting sqref="B402">
    <cfRule type="cellIs" dxfId="17265" priority="12651" operator="equal">
      <formula>"NO CUMPLE CON LA EXPERIENCIA REQUERIDA"</formula>
    </cfRule>
    <cfRule type="cellIs" dxfId="17264" priority="12652" operator="equal">
      <formula>"CUMPLE CON LA EXPERIENCIA REQUERIDA"</formula>
    </cfRule>
  </conditionalFormatting>
  <conditionalFormatting sqref="H387">
    <cfRule type="notContainsBlanks" dxfId="17263" priority="12650">
      <formula>LEN(TRIM(H387))&gt;0</formula>
    </cfRule>
  </conditionalFormatting>
  <conditionalFormatting sqref="G387">
    <cfRule type="notContainsBlanks" dxfId="17262" priority="12649">
      <formula>LEN(TRIM(G387))&gt;0</formula>
    </cfRule>
  </conditionalFormatting>
  <conditionalFormatting sqref="F387">
    <cfRule type="notContainsBlanks" dxfId="17261" priority="12648">
      <formula>LEN(TRIM(F387))&gt;0</formula>
    </cfRule>
  </conditionalFormatting>
  <conditionalFormatting sqref="E387">
    <cfRule type="notContainsBlanks" dxfId="17260" priority="12647">
      <formula>LEN(TRIM(E387))&gt;0</formula>
    </cfRule>
  </conditionalFormatting>
  <conditionalFormatting sqref="D387">
    <cfRule type="notContainsBlanks" dxfId="17259" priority="12646">
      <formula>LEN(TRIM(D387))&gt;0</formula>
    </cfRule>
  </conditionalFormatting>
  <conditionalFormatting sqref="C387">
    <cfRule type="notContainsBlanks" dxfId="17258" priority="12645">
      <formula>LEN(TRIM(C387))&gt;0</formula>
    </cfRule>
  </conditionalFormatting>
  <conditionalFormatting sqref="I387">
    <cfRule type="notContainsBlanks" dxfId="17257" priority="12644">
      <formula>LEN(TRIM(I387))&gt;0</formula>
    </cfRule>
  </conditionalFormatting>
  <conditionalFormatting sqref="G390 G393">
    <cfRule type="notContainsBlanks" dxfId="17256" priority="12620">
      <formula>LEN(TRIM(G390))&gt;0</formula>
    </cfRule>
  </conditionalFormatting>
  <conditionalFormatting sqref="F390">
    <cfRule type="notContainsBlanks" dxfId="17255" priority="12619">
      <formula>LEN(TRIM(F390))&gt;0</formula>
    </cfRule>
  </conditionalFormatting>
  <conditionalFormatting sqref="E390 E393">
    <cfRule type="notContainsBlanks" dxfId="17254" priority="12618">
      <formula>LEN(TRIM(E390))&gt;0</formula>
    </cfRule>
  </conditionalFormatting>
  <conditionalFormatting sqref="D390 D393">
    <cfRule type="notContainsBlanks" dxfId="17253" priority="12617">
      <formula>LEN(TRIM(D390))&gt;0</formula>
    </cfRule>
  </conditionalFormatting>
  <conditionalFormatting sqref="C390 C393">
    <cfRule type="notContainsBlanks" dxfId="17252" priority="12616">
      <formula>LEN(TRIM(C390))&gt;0</formula>
    </cfRule>
  </conditionalFormatting>
  <conditionalFormatting sqref="G396">
    <cfRule type="notContainsBlanks" dxfId="17251" priority="12591">
      <formula>LEN(TRIM(G396))&gt;0</formula>
    </cfRule>
  </conditionalFormatting>
  <conditionalFormatting sqref="F396">
    <cfRule type="notContainsBlanks" dxfId="17250" priority="12590">
      <formula>LEN(TRIM(F396))&gt;0</formula>
    </cfRule>
  </conditionalFormatting>
  <conditionalFormatting sqref="E396">
    <cfRule type="notContainsBlanks" dxfId="17249" priority="12589">
      <formula>LEN(TRIM(E396))&gt;0</formula>
    </cfRule>
  </conditionalFormatting>
  <conditionalFormatting sqref="D396">
    <cfRule type="notContainsBlanks" dxfId="17248" priority="12588">
      <formula>LEN(TRIM(D396))&gt;0</formula>
    </cfRule>
  </conditionalFormatting>
  <conditionalFormatting sqref="C396">
    <cfRule type="notContainsBlanks" dxfId="17247" priority="12587">
      <formula>LEN(TRIM(C396))&gt;0</formula>
    </cfRule>
  </conditionalFormatting>
  <conditionalFormatting sqref="T387">
    <cfRule type="cellIs" dxfId="17246" priority="12584" operator="equal">
      <formula>"NO"</formula>
    </cfRule>
    <cfRule type="cellIs" dxfId="17245" priority="12585" operator="equal">
      <formula>"SI"</formula>
    </cfRule>
  </conditionalFormatting>
  <conditionalFormatting sqref="G399">
    <cfRule type="notContainsBlanks" dxfId="17244" priority="12560">
      <formula>LEN(TRIM(G399))&gt;0</formula>
    </cfRule>
  </conditionalFormatting>
  <conditionalFormatting sqref="E399">
    <cfRule type="notContainsBlanks" dxfId="17243" priority="12558">
      <formula>LEN(TRIM(E399))&gt;0</formula>
    </cfRule>
  </conditionalFormatting>
  <conditionalFormatting sqref="D399">
    <cfRule type="notContainsBlanks" dxfId="17242" priority="12557">
      <formula>LEN(TRIM(D399))&gt;0</formula>
    </cfRule>
  </conditionalFormatting>
  <conditionalFormatting sqref="C399">
    <cfRule type="notContainsBlanks" dxfId="17241" priority="12556">
      <formula>LEN(TRIM(C399))&gt;0</formula>
    </cfRule>
  </conditionalFormatting>
  <conditionalFormatting sqref="S387 S390 S393 S396 S399">
    <cfRule type="cellIs" dxfId="17240" priority="12553" operator="greaterThan">
      <formula>0</formula>
    </cfRule>
    <cfRule type="cellIs" dxfId="17239" priority="12554" operator="equal">
      <formula>0</formula>
    </cfRule>
  </conditionalFormatting>
  <conditionalFormatting sqref="T402">
    <cfRule type="cellIs" dxfId="17238" priority="12551" operator="equal">
      <formula>"NO CUMPLE"</formula>
    </cfRule>
    <cfRule type="cellIs" dxfId="17237" priority="12552" operator="equal">
      <formula>"CUMPLE"</formula>
    </cfRule>
  </conditionalFormatting>
  <conditionalFormatting sqref="N409">
    <cfRule type="expression" dxfId="17236" priority="12478">
      <formula>N409=" "</formula>
    </cfRule>
    <cfRule type="expression" dxfId="17235" priority="12479">
      <formula>N409="NO PRESENTÓ CERTIFICADO"</formula>
    </cfRule>
    <cfRule type="expression" dxfId="17234" priority="12480">
      <formula>N409="PRESENTÓ CERTIFICADO"</formula>
    </cfRule>
  </conditionalFormatting>
  <conditionalFormatting sqref="B424">
    <cfRule type="cellIs" dxfId="17233" priority="12457" operator="equal">
      <formula>"NO CUMPLE CON LA EXPERIENCIA REQUERIDA"</formula>
    </cfRule>
    <cfRule type="cellIs" dxfId="17232" priority="12458" operator="equal">
      <formula>"CUMPLE CON LA EXPERIENCIA REQUERIDA"</formula>
    </cfRule>
  </conditionalFormatting>
  <conditionalFormatting sqref="H409">
    <cfRule type="notContainsBlanks" dxfId="17231" priority="12456">
      <formula>LEN(TRIM(H409))&gt;0</formula>
    </cfRule>
  </conditionalFormatting>
  <conditionalFormatting sqref="G409">
    <cfRule type="notContainsBlanks" dxfId="17230" priority="12455">
      <formula>LEN(TRIM(G409))&gt;0</formula>
    </cfRule>
  </conditionalFormatting>
  <conditionalFormatting sqref="F409">
    <cfRule type="notContainsBlanks" dxfId="17229" priority="12454">
      <formula>LEN(TRIM(F409))&gt;0</formula>
    </cfRule>
  </conditionalFormatting>
  <conditionalFormatting sqref="E409">
    <cfRule type="notContainsBlanks" dxfId="17228" priority="12453">
      <formula>LEN(TRIM(E409))&gt;0</formula>
    </cfRule>
  </conditionalFormatting>
  <conditionalFormatting sqref="D409">
    <cfRule type="notContainsBlanks" dxfId="17227" priority="12452">
      <formula>LEN(TRIM(D409))&gt;0</formula>
    </cfRule>
  </conditionalFormatting>
  <conditionalFormatting sqref="C409">
    <cfRule type="notContainsBlanks" dxfId="17226" priority="12451">
      <formula>LEN(TRIM(C409))&gt;0</formula>
    </cfRule>
  </conditionalFormatting>
  <conditionalFormatting sqref="I409">
    <cfRule type="notContainsBlanks" dxfId="17225" priority="12450">
      <formula>LEN(TRIM(I409))&gt;0</formula>
    </cfRule>
  </conditionalFormatting>
  <conditionalFormatting sqref="G412 G415">
    <cfRule type="notContainsBlanks" dxfId="17224" priority="12426">
      <formula>LEN(TRIM(G412))&gt;0</formula>
    </cfRule>
  </conditionalFormatting>
  <conditionalFormatting sqref="F412 F415">
    <cfRule type="notContainsBlanks" dxfId="17223" priority="12425">
      <formula>LEN(TRIM(F412))&gt;0</formula>
    </cfRule>
  </conditionalFormatting>
  <conditionalFormatting sqref="E412 E415">
    <cfRule type="notContainsBlanks" dxfId="17222" priority="12424">
      <formula>LEN(TRIM(E412))&gt;0</formula>
    </cfRule>
  </conditionalFormatting>
  <conditionalFormatting sqref="D412 D415">
    <cfRule type="notContainsBlanks" dxfId="17221" priority="12423">
      <formula>LEN(TRIM(D412))&gt;0</formula>
    </cfRule>
  </conditionalFormatting>
  <conditionalFormatting sqref="C412 C415">
    <cfRule type="notContainsBlanks" dxfId="17220" priority="12422">
      <formula>LEN(TRIM(C412))&gt;0</formula>
    </cfRule>
  </conditionalFormatting>
  <conditionalFormatting sqref="G418">
    <cfRule type="notContainsBlanks" dxfId="17219" priority="12397">
      <formula>LEN(TRIM(G418))&gt;0</formula>
    </cfRule>
  </conditionalFormatting>
  <conditionalFormatting sqref="F418">
    <cfRule type="notContainsBlanks" dxfId="17218" priority="12396">
      <formula>LEN(TRIM(F418))&gt;0</formula>
    </cfRule>
  </conditionalFormatting>
  <conditionalFormatting sqref="E418">
    <cfRule type="notContainsBlanks" dxfId="17217" priority="12395">
      <formula>LEN(TRIM(E418))&gt;0</formula>
    </cfRule>
  </conditionalFormatting>
  <conditionalFormatting sqref="D418">
    <cfRule type="notContainsBlanks" dxfId="17216" priority="12394">
      <formula>LEN(TRIM(D418))&gt;0</formula>
    </cfRule>
  </conditionalFormatting>
  <conditionalFormatting sqref="C418">
    <cfRule type="notContainsBlanks" dxfId="17215" priority="12393">
      <formula>LEN(TRIM(C418))&gt;0</formula>
    </cfRule>
  </conditionalFormatting>
  <conditionalFormatting sqref="T409">
    <cfRule type="cellIs" dxfId="17214" priority="12390" operator="equal">
      <formula>"NO"</formula>
    </cfRule>
    <cfRule type="cellIs" dxfId="17213" priority="12391" operator="equal">
      <formula>"SI"</formula>
    </cfRule>
  </conditionalFormatting>
  <conditionalFormatting sqref="G421">
    <cfRule type="notContainsBlanks" dxfId="17212" priority="12366">
      <formula>LEN(TRIM(G421))&gt;0</formula>
    </cfRule>
  </conditionalFormatting>
  <conditionalFormatting sqref="F421">
    <cfRule type="notContainsBlanks" dxfId="17211" priority="12365">
      <formula>LEN(TRIM(F421))&gt;0</formula>
    </cfRule>
  </conditionalFormatting>
  <conditionalFormatting sqref="E421">
    <cfRule type="notContainsBlanks" dxfId="17210" priority="12364">
      <formula>LEN(TRIM(E421))&gt;0</formula>
    </cfRule>
  </conditionalFormatting>
  <conditionalFormatting sqref="D421">
    <cfRule type="notContainsBlanks" dxfId="17209" priority="12363">
      <formula>LEN(TRIM(D421))&gt;0</formula>
    </cfRule>
  </conditionalFormatting>
  <conditionalFormatting sqref="C421">
    <cfRule type="notContainsBlanks" dxfId="17208" priority="12362">
      <formula>LEN(TRIM(C421))&gt;0</formula>
    </cfRule>
  </conditionalFormatting>
  <conditionalFormatting sqref="S409 S412 S415 S418 S421">
    <cfRule type="cellIs" dxfId="17207" priority="12359" operator="greaterThan">
      <formula>0</formula>
    </cfRule>
    <cfRule type="cellIs" dxfId="17206" priority="12360" operator="equal">
      <formula>0</formula>
    </cfRule>
  </conditionalFormatting>
  <conditionalFormatting sqref="T424">
    <cfRule type="cellIs" dxfId="17205" priority="12357" operator="equal">
      <formula>"NO CUMPLE"</formula>
    </cfRule>
    <cfRule type="cellIs" dxfId="17204" priority="12358" operator="equal">
      <formula>"CUMPLE"</formula>
    </cfRule>
  </conditionalFormatting>
  <conditionalFormatting sqref="P431">
    <cfRule type="expression" dxfId="17203" priority="12271">
      <formula>Q431="NO SUBSANABLE"</formula>
    </cfRule>
    <cfRule type="expression" dxfId="17202" priority="12273">
      <formula>Q431="REQUERIMIENTOS SUBSANADOS"</formula>
    </cfRule>
    <cfRule type="expression" dxfId="17201" priority="12274">
      <formula>Q431="PENDIENTES POR SUBSANAR"</formula>
    </cfRule>
    <cfRule type="expression" dxfId="17200" priority="12279">
      <formula>Q431="SIN OBSERVACIÓN"</formula>
    </cfRule>
    <cfRule type="containsBlanks" dxfId="17199" priority="12280">
      <formula>LEN(TRIM(P431))=0</formula>
    </cfRule>
  </conditionalFormatting>
  <conditionalFormatting sqref="Q431">
    <cfRule type="containsBlanks" dxfId="17198" priority="12266">
      <formula>LEN(TRIM(Q431))=0</formula>
    </cfRule>
    <cfRule type="cellIs" dxfId="17197" priority="12275" operator="equal">
      <formula>"REQUERIMIENTOS SUBSANADOS"</formula>
    </cfRule>
    <cfRule type="containsText" dxfId="17196" priority="12281" operator="containsText" text="NO SUBSANABLE">
      <formula>NOT(ISERROR(SEARCH("NO SUBSANABLE",Q431)))</formula>
    </cfRule>
    <cfRule type="containsText" dxfId="17195" priority="12282" operator="containsText" text="PENDIENTES POR SUBSANAR">
      <formula>NOT(ISERROR(SEARCH("PENDIENTES POR SUBSANAR",Q431)))</formula>
    </cfRule>
    <cfRule type="containsText" dxfId="17194" priority="12283" operator="containsText" text="SIN OBSERVACIÓN">
      <formula>NOT(ISERROR(SEARCH("SIN OBSERVACIÓN",Q431)))</formula>
    </cfRule>
  </conditionalFormatting>
  <conditionalFormatting sqref="R431">
    <cfRule type="containsBlanks" dxfId="17193" priority="12265">
      <formula>LEN(TRIM(R431))=0</formula>
    </cfRule>
    <cfRule type="cellIs" dxfId="17192" priority="12267" operator="equal">
      <formula>"NO CUMPLEN CON LO SOLICITADO"</formula>
    </cfRule>
    <cfRule type="cellIs" dxfId="17191" priority="12268" operator="equal">
      <formula>"CUMPLEN CON LO SOLICITADO"</formula>
    </cfRule>
    <cfRule type="cellIs" dxfId="17190" priority="12269" operator="equal">
      <formula>"PENDIENTES"</formula>
    </cfRule>
    <cfRule type="cellIs" dxfId="17189" priority="12270" operator="equal">
      <formula>"NINGUNO"</formula>
    </cfRule>
  </conditionalFormatting>
  <conditionalFormatting sqref="B446">
    <cfRule type="cellIs" dxfId="17188" priority="12263" operator="equal">
      <formula>"NO CUMPLE CON LA EXPERIENCIA REQUERIDA"</formula>
    </cfRule>
    <cfRule type="cellIs" dxfId="17187" priority="12264" operator="equal">
      <formula>"CUMPLE CON LA EXPERIENCIA REQUERIDA"</formula>
    </cfRule>
  </conditionalFormatting>
  <conditionalFormatting sqref="H431">
    <cfRule type="notContainsBlanks" dxfId="17186" priority="12262">
      <formula>LEN(TRIM(H431))&gt;0</formula>
    </cfRule>
  </conditionalFormatting>
  <conditionalFormatting sqref="G431">
    <cfRule type="notContainsBlanks" dxfId="17185" priority="12261">
      <formula>LEN(TRIM(G431))&gt;0</formula>
    </cfRule>
  </conditionalFormatting>
  <conditionalFormatting sqref="F431">
    <cfRule type="notContainsBlanks" dxfId="17184" priority="12260">
      <formula>LEN(TRIM(F431))&gt;0</formula>
    </cfRule>
  </conditionalFormatting>
  <conditionalFormatting sqref="E431">
    <cfRule type="notContainsBlanks" dxfId="17183" priority="12259">
      <formula>LEN(TRIM(E431))&gt;0</formula>
    </cfRule>
  </conditionalFormatting>
  <conditionalFormatting sqref="D431">
    <cfRule type="notContainsBlanks" dxfId="17182" priority="12258">
      <formula>LEN(TRIM(D431))&gt;0</formula>
    </cfRule>
  </conditionalFormatting>
  <conditionalFormatting sqref="C431">
    <cfRule type="notContainsBlanks" dxfId="17181" priority="12257">
      <formula>LEN(TRIM(C431))&gt;0</formula>
    </cfRule>
  </conditionalFormatting>
  <conditionalFormatting sqref="I431">
    <cfRule type="notContainsBlanks" dxfId="17180" priority="12256">
      <formula>LEN(TRIM(I431))&gt;0</formula>
    </cfRule>
  </conditionalFormatting>
  <conditionalFormatting sqref="G434 G437">
    <cfRule type="notContainsBlanks" dxfId="17179" priority="12232">
      <formula>LEN(TRIM(G434))&gt;0</formula>
    </cfRule>
  </conditionalFormatting>
  <conditionalFormatting sqref="F434 F437">
    <cfRule type="notContainsBlanks" dxfId="17178" priority="12231">
      <formula>LEN(TRIM(F434))&gt;0</formula>
    </cfRule>
  </conditionalFormatting>
  <conditionalFormatting sqref="E434 E437">
    <cfRule type="notContainsBlanks" dxfId="17177" priority="12230">
      <formula>LEN(TRIM(E434))&gt;0</formula>
    </cfRule>
  </conditionalFormatting>
  <conditionalFormatting sqref="D434 D437">
    <cfRule type="notContainsBlanks" dxfId="17176" priority="12229">
      <formula>LEN(TRIM(D434))&gt;0</formula>
    </cfRule>
  </conditionalFormatting>
  <conditionalFormatting sqref="C434 C437">
    <cfRule type="notContainsBlanks" dxfId="17175" priority="12228">
      <formula>LEN(TRIM(C434))&gt;0</formula>
    </cfRule>
  </conditionalFormatting>
  <conditionalFormatting sqref="G440">
    <cfRule type="notContainsBlanks" dxfId="17174" priority="12203">
      <formula>LEN(TRIM(G440))&gt;0</formula>
    </cfRule>
  </conditionalFormatting>
  <conditionalFormatting sqref="F440">
    <cfRule type="notContainsBlanks" dxfId="17173" priority="12202">
      <formula>LEN(TRIM(F440))&gt;0</formula>
    </cfRule>
  </conditionalFormatting>
  <conditionalFormatting sqref="E440">
    <cfRule type="notContainsBlanks" dxfId="17172" priority="12201">
      <formula>LEN(TRIM(E440))&gt;0</formula>
    </cfRule>
  </conditionalFormatting>
  <conditionalFormatting sqref="D440">
    <cfRule type="notContainsBlanks" dxfId="17171" priority="12200">
      <formula>LEN(TRIM(D440))&gt;0</formula>
    </cfRule>
  </conditionalFormatting>
  <conditionalFormatting sqref="C440">
    <cfRule type="notContainsBlanks" dxfId="17170" priority="12199">
      <formula>LEN(TRIM(C440))&gt;0</formula>
    </cfRule>
  </conditionalFormatting>
  <conditionalFormatting sqref="T431">
    <cfRule type="cellIs" dxfId="17169" priority="12196" operator="equal">
      <formula>"NO"</formula>
    </cfRule>
    <cfRule type="cellIs" dxfId="17168" priority="12197" operator="equal">
      <formula>"SI"</formula>
    </cfRule>
  </conditionalFormatting>
  <conditionalFormatting sqref="G443">
    <cfRule type="notContainsBlanks" dxfId="17167" priority="12172">
      <formula>LEN(TRIM(G443))&gt;0</formula>
    </cfRule>
  </conditionalFormatting>
  <conditionalFormatting sqref="F443">
    <cfRule type="notContainsBlanks" dxfId="17166" priority="12171">
      <formula>LEN(TRIM(F443))&gt;0</formula>
    </cfRule>
  </conditionalFormatting>
  <conditionalFormatting sqref="E443">
    <cfRule type="notContainsBlanks" dxfId="17165" priority="12170">
      <formula>LEN(TRIM(E443))&gt;0</formula>
    </cfRule>
  </conditionalFormatting>
  <conditionalFormatting sqref="D443">
    <cfRule type="notContainsBlanks" dxfId="17164" priority="12169">
      <formula>LEN(TRIM(D443))&gt;0</formula>
    </cfRule>
  </conditionalFormatting>
  <conditionalFormatting sqref="C443">
    <cfRule type="notContainsBlanks" dxfId="17163" priority="12168">
      <formula>LEN(TRIM(C443))&gt;0</formula>
    </cfRule>
  </conditionalFormatting>
  <conditionalFormatting sqref="S431 S434 S437 S440 S443">
    <cfRule type="cellIs" dxfId="17162" priority="12165" operator="greaterThan">
      <formula>0</formula>
    </cfRule>
    <cfRule type="cellIs" dxfId="17161" priority="12166" operator="equal">
      <formula>0</formula>
    </cfRule>
  </conditionalFormatting>
  <conditionalFormatting sqref="T446">
    <cfRule type="cellIs" dxfId="17160" priority="12163" operator="equal">
      <formula>"NO CUMPLE"</formula>
    </cfRule>
    <cfRule type="cellIs" dxfId="17159" priority="12164" operator="equal">
      <formula>"CUMPLE"</formula>
    </cfRule>
  </conditionalFormatting>
  <conditionalFormatting sqref="B468">
    <cfRule type="cellIs" dxfId="17158" priority="12069" operator="equal">
      <formula>"NO CUMPLE CON LA EXPERIENCIA REQUERIDA"</formula>
    </cfRule>
    <cfRule type="cellIs" dxfId="17157" priority="12070" operator="equal">
      <formula>"CUMPLE CON LA EXPERIENCIA REQUERIDA"</formula>
    </cfRule>
  </conditionalFormatting>
  <conditionalFormatting sqref="H453">
    <cfRule type="notContainsBlanks" dxfId="17156" priority="12068">
      <formula>LEN(TRIM(H453))&gt;0</formula>
    </cfRule>
  </conditionalFormatting>
  <conditionalFormatting sqref="G453">
    <cfRule type="notContainsBlanks" dxfId="17155" priority="12067">
      <formula>LEN(TRIM(G453))&gt;0</formula>
    </cfRule>
  </conditionalFormatting>
  <conditionalFormatting sqref="F453">
    <cfRule type="notContainsBlanks" dxfId="17154" priority="12066">
      <formula>LEN(TRIM(F453))&gt;0</formula>
    </cfRule>
  </conditionalFormatting>
  <conditionalFormatting sqref="E453">
    <cfRule type="notContainsBlanks" dxfId="17153" priority="12065">
      <formula>LEN(TRIM(E453))&gt;0</formula>
    </cfRule>
  </conditionalFormatting>
  <conditionalFormatting sqref="D453">
    <cfRule type="notContainsBlanks" dxfId="17152" priority="12064">
      <formula>LEN(TRIM(D453))&gt;0</formula>
    </cfRule>
  </conditionalFormatting>
  <conditionalFormatting sqref="C453">
    <cfRule type="notContainsBlanks" dxfId="17151" priority="12063">
      <formula>LEN(TRIM(C453))&gt;0</formula>
    </cfRule>
  </conditionalFormatting>
  <conditionalFormatting sqref="I453">
    <cfRule type="notContainsBlanks" dxfId="17150" priority="12062">
      <formula>LEN(TRIM(I453))&gt;0</formula>
    </cfRule>
  </conditionalFormatting>
  <conditionalFormatting sqref="N459">
    <cfRule type="expression" dxfId="17149" priority="12059">
      <formula>N459=" "</formula>
    </cfRule>
    <cfRule type="expression" dxfId="17148" priority="12060">
      <formula>N459="NO PRESENTÓ CERTIFICADO"</formula>
    </cfRule>
    <cfRule type="expression" dxfId="17147" priority="12061">
      <formula>N459="PRESENTÓ CERTIFICADO"</formula>
    </cfRule>
  </conditionalFormatting>
  <conditionalFormatting sqref="P459">
    <cfRule type="expression" dxfId="17146" priority="12046">
      <formula>Q459="NO SUBSANABLE"</formula>
    </cfRule>
    <cfRule type="expression" dxfId="17145" priority="12048">
      <formula>Q459="REQUERIMIENTOS SUBSANADOS"</formula>
    </cfRule>
    <cfRule type="expression" dxfId="17144" priority="12049">
      <formula>Q459="PENDIENTES POR SUBSANAR"</formula>
    </cfRule>
    <cfRule type="expression" dxfId="17143" priority="12054">
      <formula>Q459="SIN OBSERVACIÓN"</formula>
    </cfRule>
    <cfRule type="containsBlanks" dxfId="17142" priority="12055">
      <formula>LEN(TRIM(P459))=0</formula>
    </cfRule>
  </conditionalFormatting>
  <conditionalFormatting sqref="O459">
    <cfRule type="cellIs" dxfId="17141" priority="12047" operator="equal">
      <formula>"PENDIENTE POR DESCRIPCIÓN"</formula>
    </cfRule>
    <cfRule type="cellIs" dxfId="17140" priority="12051" operator="equal">
      <formula>"DESCRIPCIÓN INSUFICIENTE"</formula>
    </cfRule>
    <cfRule type="cellIs" dxfId="17139" priority="12052" operator="equal">
      <formula>"NO ESTÁ ACORDE A ITEM 5.2.1 (T.R.)"</formula>
    </cfRule>
    <cfRule type="cellIs" dxfId="17138" priority="12053" operator="equal">
      <formula>"ACORDE A ITEM 5.2.1 (T.R.)"</formula>
    </cfRule>
  </conditionalFormatting>
  <conditionalFormatting sqref="Q459">
    <cfRule type="containsBlanks" dxfId="17137" priority="12041">
      <formula>LEN(TRIM(Q459))=0</formula>
    </cfRule>
    <cfRule type="cellIs" dxfId="17136" priority="12050" operator="equal">
      <formula>"REQUERIMIENTOS SUBSANADOS"</formula>
    </cfRule>
    <cfRule type="containsText" dxfId="17135" priority="12056" operator="containsText" text="NO SUBSANABLE">
      <formula>NOT(ISERROR(SEARCH("NO SUBSANABLE",Q459)))</formula>
    </cfRule>
    <cfRule type="containsText" dxfId="17134" priority="12057" operator="containsText" text="PENDIENTES POR SUBSANAR">
      <formula>NOT(ISERROR(SEARCH("PENDIENTES POR SUBSANAR",Q459)))</formula>
    </cfRule>
    <cfRule type="containsText" dxfId="17133" priority="12058" operator="containsText" text="SIN OBSERVACIÓN">
      <formula>NOT(ISERROR(SEARCH("SIN OBSERVACIÓN",Q459)))</formula>
    </cfRule>
  </conditionalFormatting>
  <conditionalFormatting sqref="R459">
    <cfRule type="containsBlanks" dxfId="17132" priority="12040">
      <formula>LEN(TRIM(R459))=0</formula>
    </cfRule>
    <cfRule type="cellIs" dxfId="17131" priority="12042" operator="equal">
      <formula>"NO CUMPLEN CON LO SOLICITADO"</formula>
    </cfRule>
    <cfRule type="cellIs" dxfId="17130" priority="12043" operator="equal">
      <formula>"CUMPLEN CON LO SOLICITADO"</formula>
    </cfRule>
    <cfRule type="cellIs" dxfId="17129" priority="12044" operator="equal">
      <formula>"PENDIENTES"</formula>
    </cfRule>
    <cfRule type="cellIs" dxfId="17128" priority="12045" operator="equal">
      <formula>"NINGUNO"</formula>
    </cfRule>
  </conditionalFormatting>
  <conditionalFormatting sqref="H456 H459">
    <cfRule type="notContainsBlanks" dxfId="17127" priority="12039">
      <formula>LEN(TRIM(H456))&gt;0</formula>
    </cfRule>
  </conditionalFormatting>
  <conditionalFormatting sqref="G456 G459">
    <cfRule type="notContainsBlanks" dxfId="17126" priority="12038">
      <formula>LEN(TRIM(G456))&gt;0</formula>
    </cfRule>
  </conditionalFormatting>
  <conditionalFormatting sqref="F456 F459">
    <cfRule type="notContainsBlanks" dxfId="17125" priority="12037">
      <formula>LEN(TRIM(F456))&gt;0</formula>
    </cfRule>
  </conditionalFormatting>
  <conditionalFormatting sqref="E456 E459">
    <cfRule type="notContainsBlanks" dxfId="17124" priority="12036">
      <formula>LEN(TRIM(E456))&gt;0</formula>
    </cfRule>
  </conditionalFormatting>
  <conditionalFormatting sqref="D456 D459">
    <cfRule type="notContainsBlanks" dxfId="17123" priority="12035">
      <formula>LEN(TRIM(D456))&gt;0</formula>
    </cfRule>
  </conditionalFormatting>
  <conditionalFormatting sqref="C456 C459">
    <cfRule type="notContainsBlanks" dxfId="17122" priority="12034">
      <formula>LEN(TRIM(C456))&gt;0</formula>
    </cfRule>
  </conditionalFormatting>
  <conditionalFormatting sqref="I456 I459">
    <cfRule type="notContainsBlanks" dxfId="17121" priority="12033">
      <formula>LEN(TRIM(I456))&gt;0</formula>
    </cfRule>
  </conditionalFormatting>
  <conditionalFormatting sqref="N462">
    <cfRule type="expression" dxfId="17120" priority="12030">
      <formula>N462=" "</formula>
    </cfRule>
    <cfRule type="expression" dxfId="17119" priority="12031">
      <formula>N462="NO PRESENTÓ CERTIFICADO"</formula>
    </cfRule>
    <cfRule type="expression" dxfId="17118" priority="12032">
      <formula>N462="PRESENTÓ CERTIFICADO"</formula>
    </cfRule>
  </conditionalFormatting>
  <conditionalFormatting sqref="P462">
    <cfRule type="expression" dxfId="17117" priority="12017">
      <formula>Q462="NO SUBSANABLE"</formula>
    </cfRule>
    <cfRule type="expression" dxfId="17116" priority="12019">
      <formula>Q462="REQUERIMIENTOS SUBSANADOS"</formula>
    </cfRule>
    <cfRule type="expression" dxfId="17115" priority="12020">
      <formula>Q462="PENDIENTES POR SUBSANAR"</formula>
    </cfRule>
    <cfRule type="expression" dxfId="17114" priority="12025">
      <formula>Q462="SIN OBSERVACIÓN"</formula>
    </cfRule>
    <cfRule type="containsBlanks" dxfId="17113" priority="12026">
      <formula>LEN(TRIM(P462))=0</formula>
    </cfRule>
  </conditionalFormatting>
  <conditionalFormatting sqref="O462">
    <cfRule type="cellIs" dxfId="17112" priority="12018" operator="equal">
      <formula>"PENDIENTE POR DESCRIPCIÓN"</formula>
    </cfRule>
    <cfRule type="cellIs" dxfId="17111" priority="12022" operator="equal">
      <formula>"DESCRIPCIÓN INSUFICIENTE"</formula>
    </cfRule>
    <cfRule type="cellIs" dxfId="17110" priority="12023" operator="equal">
      <formula>"NO ESTÁ ACORDE A ITEM 5.2.1 (T.R.)"</formula>
    </cfRule>
    <cfRule type="cellIs" dxfId="17109" priority="12024" operator="equal">
      <formula>"ACORDE A ITEM 5.2.1 (T.R.)"</formula>
    </cfRule>
  </conditionalFormatting>
  <conditionalFormatting sqref="Q462">
    <cfRule type="containsBlanks" dxfId="17108" priority="12012">
      <formula>LEN(TRIM(Q462))=0</formula>
    </cfRule>
    <cfRule type="cellIs" dxfId="17107" priority="12021" operator="equal">
      <formula>"REQUERIMIENTOS SUBSANADOS"</formula>
    </cfRule>
    <cfRule type="containsText" dxfId="17106" priority="12027" operator="containsText" text="NO SUBSANABLE">
      <formula>NOT(ISERROR(SEARCH("NO SUBSANABLE",Q462)))</formula>
    </cfRule>
    <cfRule type="containsText" dxfId="17105" priority="12028" operator="containsText" text="PENDIENTES POR SUBSANAR">
      <formula>NOT(ISERROR(SEARCH("PENDIENTES POR SUBSANAR",Q462)))</formula>
    </cfRule>
    <cfRule type="containsText" dxfId="17104" priority="12029" operator="containsText" text="SIN OBSERVACIÓN">
      <formula>NOT(ISERROR(SEARCH("SIN OBSERVACIÓN",Q462)))</formula>
    </cfRule>
  </conditionalFormatting>
  <conditionalFormatting sqref="R462">
    <cfRule type="containsBlanks" dxfId="17103" priority="12011">
      <formula>LEN(TRIM(R462))=0</formula>
    </cfRule>
    <cfRule type="cellIs" dxfId="17102" priority="12013" operator="equal">
      <formula>"NO CUMPLEN CON LO SOLICITADO"</formula>
    </cfRule>
    <cfRule type="cellIs" dxfId="17101" priority="12014" operator="equal">
      <formula>"CUMPLEN CON LO SOLICITADO"</formula>
    </cfRule>
    <cfRule type="cellIs" dxfId="17100" priority="12015" operator="equal">
      <formula>"PENDIENTES"</formula>
    </cfRule>
    <cfRule type="cellIs" dxfId="17099" priority="12016" operator="equal">
      <formula>"NINGUNO"</formula>
    </cfRule>
  </conditionalFormatting>
  <conditionalFormatting sqref="H462">
    <cfRule type="notContainsBlanks" dxfId="17098" priority="12010">
      <formula>LEN(TRIM(H462))&gt;0</formula>
    </cfRule>
  </conditionalFormatting>
  <conditionalFormatting sqref="G462">
    <cfRule type="notContainsBlanks" dxfId="17097" priority="12009">
      <formula>LEN(TRIM(G462))&gt;0</formula>
    </cfRule>
  </conditionalFormatting>
  <conditionalFormatting sqref="F462">
    <cfRule type="notContainsBlanks" dxfId="17096" priority="12008">
      <formula>LEN(TRIM(F462))&gt;0</formula>
    </cfRule>
  </conditionalFormatting>
  <conditionalFormatting sqref="E462">
    <cfRule type="notContainsBlanks" dxfId="17095" priority="12007">
      <formula>LEN(TRIM(E462))&gt;0</formula>
    </cfRule>
  </conditionalFormatting>
  <conditionalFormatting sqref="D462">
    <cfRule type="notContainsBlanks" dxfId="17094" priority="12006">
      <formula>LEN(TRIM(D462))&gt;0</formula>
    </cfRule>
  </conditionalFormatting>
  <conditionalFormatting sqref="C462">
    <cfRule type="notContainsBlanks" dxfId="17093" priority="12005">
      <formula>LEN(TRIM(C462))&gt;0</formula>
    </cfRule>
  </conditionalFormatting>
  <conditionalFormatting sqref="I462">
    <cfRule type="notContainsBlanks" dxfId="17092" priority="12004">
      <formula>LEN(TRIM(I462))&gt;0</formula>
    </cfRule>
  </conditionalFormatting>
  <conditionalFormatting sqref="T453">
    <cfRule type="cellIs" dxfId="17091" priority="12002" operator="equal">
      <formula>"NO"</formula>
    </cfRule>
    <cfRule type="cellIs" dxfId="17090" priority="12003" operator="equal">
      <formula>"SI"</formula>
    </cfRule>
  </conditionalFormatting>
  <conditionalFormatting sqref="N465">
    <cfRule type="expression" dxfId="17089" priority="11999">
      <formula>N465=" "</formula>
    </cfRule>
    <cfRule type="expression" dxfId="17088" priority="12000">
      <formula>N465="NO PRESENTÓ CERTIFICADO"</formula>
    </cfRule>
    <cfRule type="expression" dxfId="17087" priority="12001">
      <formula>N465="PRESENTÓ CERTIFICADO"</formula>
    </cfRule>
  </conditionalFormatting>
  <conditionalFormatting sqref="P465">
    <cfRule type="expression" dxfId="17086" priority="11986">
      <formula>Q465="NO SUBSANABLE"</formula>
    </cfRule>
    <cfRule type="expression" dxfId="17085" priority="11988">
      <formula>Q465="REQUERIMIENTOS SUBSANADOS"</formula>
    </cfRule>
    <cfRule type="expression" dxfId="17084" priority="11989">
      <formula>Q465="PENDIENTES POR SUBSANAR"</formula>
    </cfRule>
    <cfRule type="expression" dxfId="17083" priority="11994">
      <formula>Q465="SIN OBSERVACIÓN"</formula>
    </cfRule>
    <cfRule type="containsBlanks" dxfId="17082" priority="11995">
      <formula>LEN(TRIM(P465))=0</formula>
    </cfRule>
  </conditionalFormatting>
  <conditionalFormatting sqref="O465">
    <cfRule type="cellIs" dxfId="17081" priority="11987" operator="equal">
      <formula>"PENDIENTE POR DESCRIPCIÓN"</formula>
    </cfRule>
    <cfRule type="cellIs" dxfId="17080" priority="11991" operator="equal">
      <formula>"DESCRIPCIÓN INSUFICIENTE"</formula>
    </cfRule>
    <cfRule type="cellIs" dxfId="17079" priority="11992" operator="equal">
      <formula>"NO ESTÁ ACORDE A ITEM 5.2.1 (T.R.)"</formula>
    </cfRule>
    <cfRule type="cellIs" dxfId="17078" priority="11993" operator="equal">
      <formula>"ACORDE A ITEM 5.2.1 (T.R.)"</formula>
    </cfRule>
  </conditionalFormatting>
  <conditionalFormatting sqref="Q465">
    <cfRule type="containsBlanks" dxfId="17077" priority="11981">
      <formula>LEN(TRIM(Q465))=0</formula>
    </cfRule>
    <cfRule type="cellIs" dxfId="17076" priority="11990" operator="equal">
      <formula>"REQUERIMIENTOS SUBSANADOS"</formula>
    </cfRule>
    <cfRule type="containsText" dxfId="17075" priority="11996" operator="containsText" text="NO SUBSANABLE">
      <formula>NOT(ISERROR(SEARCH("NO SUBSANABLE",Q465)))</formula>
    </cfRule>
    <cfRule type="containsText" dxfId="17074" priority="11997" operator="containsText" text="PENDIENTES POR SUBSANAR">
      <formula>NOT(ISERROR(SEARCH("PENDIENTES POR SUBSANAR",Q465)))</formula>
    </cfRule>
    <cfRule type="containsText" dxfId="17073" priority="11998" operator="containsText" text="SIN OBSERVACIÓN">
      <formula>NOT(ISERROR(SEARCH("SIN OBSERVACIÓN",Q465)))</formula>
    </cfRule>
  </conditionalFormatting>
  <conditionalFormatting sqref="R465">
    <cfRule type="containsBlanks" dxfId="17072" priority="11980">
      <formula>LEN(TRIM(R465))=0</formula>
    </cfRule>
    <cfRule type="cellIs" dxfId="17071" priority="11982" operator="equal">
      <formula>"NO CUMPLEN CON LO SOLICITADO"</formula>
    </cfRule>
    <cfRule type="cellIs" dxfId="17070" priority="11983" operator="equal">
      <formula>"CUMPLEN CON LO SOLICITADO"</formula>
    </cfRule>
    <cfRule type="cellIs" dxfId="17069" priority="11984" operator="equal">
      <formula>"PENDIENTES"</formula>
    </cfRule>
    <cfRule type="cellIs" dxfId="17068" priority="11985" operator="equal">
      <formula>"NINGUNO"</formula>
    </cfRule>
  </conditionalFormatting>
  <conditionalFormatting sqref="H465">
    <cfRule type="notContainsBlanks" dxfId="17067" priority="11979">
      <formula>LEN(TRIM(H465))&gt;0</formula>
    </cfRule>
  </conditionalFormatting>
  <conditionalFormatting sqref="G465">
    <cfRule type="notContainsBlanks" dxfId="17066" priority="11978">
      <formula>LEN(TRIM(G465))&gt;0</formula>
    </cfRule>
  </conditionalFormatting>
  <conditionalFormatting sqref="F465">
    <cfRule type="notContainsBlanks" dxfId="17065" priority="11977">
      <formula>LEN(TRIM(F465))&gt;0</formula>
    </cfRule>
  </conditionalFormatting>
  <conditionalFormatting sqref="E465">
    <cfRule type="notContainsBlanks" dxfId="17064" priority="11976">
      <formula>LEN(TRIM(E465))&gt;0</formula>
    </cfRule>
  </conditionalFormatting>
  <conditionalFormatting sqref="D465">
    <cfRule type="notContainsBlanks" dxfId="17063" priority="11975">
      <formula>LEN(TRIM(D465))&gt;0</formula>
    </cfRule>
  </conditionalFormatting>
  <conditionalFormatting sqref="C465">
    <cfRule type="notContainsBlanks" dxfId="17062" priority="11974">
      <formula>LEN(TRIM(C465))&gt;0</formula>
    </cfRule>
  </conditionalFormatting>
  <conditionalFormatting sqref="I465">
    <cfRule type="notContainsBlanks" dxfId="17061" priority="11973">
      <formula>LEN(TRIM(I465))&gt;0</formula>
    </cfRule>
  </conditionalFormatting>
  <conditionalFormatting sqref="S453 S456 S459 S462 S465">
    <cfRule type="cellIs" dxfId="17060" priority="11971" operator="greaterThan">
      <formula>0</formula>
    </cfRule>
    <cfRule type="cellIs" dxfId="17059" priority="11972" operator="equal">
      <formula>0</formula>
    </cfRule>
  </conditionalFormatting>
  <conditionalFormatting sqref="T468">
    <cfRule type="cellIs" dxfId="17058" priority="11969" operator="equal">
      <formula>"NO CUMPLE"</formula>
    </cfRule>
    <cfRule type="cellIs" dxfId="17057" priority="11970" operator="equal">
      <formula>"CUMPLE"</formula>
    </cfRule>
  </conditionalFormatting>
  <conditionalFormatting sqref="B490">
    <cfRule type="cellIs" dxfId="17056" priority="11875" operator="equal">
      <formula>"NO CUMPLE CON LA EXPERIENCIA REQUERIDA"</formula>
    </cfRule>
    <cfRule type="cellIs" dxfId="17055" priority="11876" operator="equal">
      <formula>"CUMPLE CON LA EXPERIENCIA REQUERIDA"</formula>
    </cfRule>
  </conditionalFormatting>
  <conditionalFormatting sqref="H475">
    <cfRule type="notContainsBlanks" dxfId="17054" priority="11874">
      <formula>LEN(TRIM(H475))&gt;0</formula>
    </cfRule>
  </conditionalFormatting>
  <conditionalFormatting sqref="G475">
    <cfRule type="notContainsBlanks" dxfId="17053" priority="11873">
      <formula>LEN(TRIM(G475))&gt;0</formula>
    </cfRule>
  </conditionalFormatting>
  <conditionalFormatting sqref="F475">
    <cfRule type="notContainsBlanks" dxfId="17052" priority="11872">
      <formula>LEN(TRIM(F475))&gt;0</formula>
    </cfRule>
  </conditionalFormatting>
  <conditionalFormatting sqref="E475">
    <cfRule type="notContainsBlanks" dxfId="17051" priority="11871">
      <formula>LEN(TRIM(E475))&gt;0</formula>
    </cfRule>
  </conditionalFormatting>
  <conditionalFormatting sqref="D475">
    <cfRule type="notContainsBlanks" dxfId="17050" priority="11870">
      <formula>LEN(TRIM(D475))&gt;0</formula>
    </cfRule>
  </conditionalFormatting>
  <conditionalFormatting sqref="C475">
    <cfRule type="notContainsBlanks" dxfId="17049" priority="11869">
      <formula>LEN(TRIM(C475))&gt;0</formula>
    </cfRule>
  </conditionalFormatting>
  <conditionalFormatting sqref="I475">
    <cfRule type="notContainsBlanks" dxfId="17048" priority="11868">
      <formula>LEN(TRIM(I475))&gt;0</formula>
    </cfRule>
  </conditionalFormatting>
  <conditionalFormatting sqref="G478 G481">
    <cfRule type="notContainsBlanks" dxfId="17047" priority="11844">
      <formula>LEN(TRIM(G478))&gt;0</formula>
    </cfRule>
  </conditionalFormatting>
  <conditionalFormatting sqref="F478">
    <cfRule type="notContainsBlanks" dxfId="17046" priority="11843">
      <formula>LEN(TRIM(F478))&gt;0</formula>
    </cfRule>
  </conditionalFormatting>
  <conditionalFormatting sqref="E478 E481">
    <cfRule type="notContainsBlanks" dxfId="17045" priority="11842">
      <formula>LEN(TRIM(E478))&gt;0</formula>
    </cfRule>
  </conditionalFormatting>
  <conditionalFormatting sqref="D478 D481">
    <cfRule type="notContainsBlanks" dxfId="17044" priority="11841">
      <formula>LEN(TRIM(D478))&gt;0</formula>
    </cfRule>
  </conditionalFormatting>
  <conditionalFormatting sqref="C478 C481">
    <cfRule type="notContainsBlanks" dxfId="17043" priority="11840">
      <formula>LEN(TRIM(C478))&gt;0</formula>
    </cfRule>
  </conditionalFormatting>
  <conditionalFormatting sqref="G484">
    <cfRule type="notContainsBlanks" dxfId="17042" priority="11815">
      <formula>LEN(TRIM(G484))&gt;0</formula>
    </cfRule>
  </conditionalFormatting>
  <conditionalFormatting sqref="E484">
    <cfRule type="notContainsBlanks" dxfId="17041" priority="11813">
      <formula>LEN(TRIM(E484))&gt;0</formula>
    </cfRule>
  </conditionalFormatting>
  <conditionalFormatting sqref="D484">
    <cfRule type="notContainsBlanks" dxfId="17040" priority="11812">
      <formula>LEN(TRIM(D484))&gt;0</formula>
    </cfRule>
  </conditionalFormatting>
  <conditionalFormatting sqref="C484">
    <cfRule type="notContainsBlanks" dxfId="17039" priority="11811">
      <formula>LEN(TRIM(C484))&gt;0</formula>
    </cfRule>
  </conditionalFormatting>
  <conditionalFormatting sqref="T475">
    <cfRule type="cellIs" dxfId="17038" priority="11808" operator="equal">
      <formula>"NO"</formula>
    </cfRule>
    <cfRule type="cellIs" dxfId="17037" priority="11809" operator="equal">
      <formula>"SI"</formula>
    </cfRule>
  </conditionalFormatting>
  <conditionalFormatting sqref="G487">
    <cfRule type="notContainsBlanks" dxfId="17036" priority="11784">
      <formula>LEN(TRIM(G487))&gt;0</formula>
    </cfRule>
  </conditionalFormatting>
  <conditionalFormatting sqref="E487">
    <cfRule type="notContainsBlanks" dxfId="17035" priority="11782">
      <formula>LEN(TRIM(E487))&gt;0</formula>
    </cfRule>
  </conditionalFormatting>
  <conditionalFormatting sqref="D487">
    <cfRule type="notContainsBlanks" dxfId="17034" priority="11781">
      <formula>LEN(TRIM(D487))&gt;0</formula>
    </cfRule>
  </conditionalFormatting>
  <conditionalFormatting sqref="C487">
    <cfRule type="notContainsBlanks" dxfId="17033" priority="11780">
      <formula>LEN(TRIM(C487))&gt;0</formula>
    </cfRule>
  </conditionalFormatting>
  <conditionalFormatting sqref="I487">
    <cfRule type="notContainsBlanks" dxfId="17032" priority="11779">
      <formula>LEN(TRIM(I487))&gt;0</formula>
    </cfRule>
  </conditionalFormatting>
  <conditionalFormatting sqref="S475 S478 S481 S484 S487">
    <cfRule type="cellIs" dxfId="17031" priority="11777" operator="greaterThan">
      <formula>0</formula>
    </cfRule>
    <cfRule type="cellIs" dxfId="17030" priority="11778" operator="equal">
      <formula>0</formula>
    </cfRule>
  </conditionalFormatting>
  <conditionalFormatting sqref="T490">
    <cfRule type="cellIs" dxfId="17029" priority="11775" operator="equal">
      <formula>"NO CUMPLE"</formula>
    </cfRule>
    <cfRule type="cellIs" dxfId="17028" priority="11776" operator="equal">
      <formula>"CUMPLE"</formula>
    </cfRule>
  </conditionalFormatting>
  <conditionalFormatting sqref="B512">
    <cfRule type="cellIs" dxfId="17027" priority="11681" operator="equal">
      <formula>"NO CUMPLE CON LA EXPERIENCIA REQUERIDA"</formula>
    </cfRule>
    <cfRule type="cellIs" dxfId="17026" priority="11682" operator="equal">
      <formula>"CUMPLE CON LA EXPERIENCIA REQUERIDA"</formula>
    </cfRule>
  </conditionalFormatting>
  <conditionalFormatting sqref="H497">
    <cfRule type="notContainsBlanks" dxfId="17025" priority="11680">
      <formula>LEN(TRIM(H497))&gt;0</formula>
    </cfRule>
  </conditionalFormatting>
  <conditionalFormatting sqref="G497">
    <cfRule type="notContainsBlanks" dxfId="17024" priority="11679">
      <formula>LEN(TRIM(G497))&gt;0</formula>
    </cfRule>
  </conditionalFormatting>
  <conditionalFormatting sqref="F497">
    <cfRule type="notContainsBlanks" dxfId="17023" priority="11678">
      <formula>LEN(TRIM(F497))&gt;0</formula>
    </cfRule>
  </conditionalFormatting>
  <conditionalFormatting sqref="E497">
    <cfRule type="notContainsBlanks" dxfId="17022" priority="11677">
      <formula>LEN(TRIM(E497))&gt;0</formula>
    </cfRule>
  </conditionalFormatting>
  <conditionalFormatting sqref="D497">
    <cfRule type="notContainsBlanks" dxfId="17021" priority="11676">
      <formula>LEN(TRIM(D497))&gt;0</formula>
    </cfRule>
  </conditionalFormatting>
  <conditionalFormatting sqref="C497">
    <cfRule type="notContainsBlanks" dxfId="17020" priority="11675">
      <formula>LEN(TRIM(C497))&gt;0</formula>
    </cfRule>
  </conditionalFormatting>
  <conditionalFormatting sqref="I497">
    <cfRule type="notContainsBlanks" dxfId="17019" priority="11674">
      <formula>LEN(TRIM(I497))&gt;0</formula>
    </cfRule>
  </conditionalFormatting>
  <conditionalFormatting sqref="P500">
    <cfRule type="expression" dxfId="17018" priority="11658">
      <formula>Q500="NO SUBSANABLE"</formula>
    </cfRule>
    <cfRule type="expression" dxfId="17017" priority="11660">
      <formula>Q500="REQUERIMIENTOS SUBSANADOS"</formula>
    </cfRule>
    <cfRule type="expression" dxfId="17016" priority="11661">
      <formula>Q500="PENDIENTES POR SUBSANAR"</formula>
    </cfRule>
    <cfRule type="expression" dxfId="17015" priority="11666">
      <formula>Q500="SIN OBSERVACIÓN"</formula>
    </cfRule>
    <cfRule type="containsBlanks" dxfId="17014" priority="11667">
      <formula>LEN(TRIM(P500))=0</formula>
    </cfRule>
  </conditionalFormatting>
  <conditionalFormatting sqref="G500 G503">
    <cfRule type="notContainsBlanks" dxfId="17013" priority="11650">
      <formula>LEN(TRIM(G500))&gt;0</formula>
    </cfRule>
  </conditionalFormatting>
  <conditionalFormatting sqref="F500 F503">
    <cfRule type="notContainsBlanks" dxfId="17012" priority="11649">
      <formula>LEN(TRIM(F500))&gt;0</formula>
    </cfRule>
  </conditionalFormatting>
  <conditionalFormatting sqref="E500 E503">
    <cfRule type="notContainsBlanks" dxfId="17011" priority="11648">
      <formula>LEN(TRIM(E500))&gt;0</formula>
    </cfRule>
  </conditionalFormatting>
  <conditionalFormatting sqref="D500 D503">
    <cfRule type="notContainsBlanks" dxfId="17010" priority="11647">
      <formula>LEN(TRIM(D500))&gt;0</formula>
    </cfRule>
  </conditionalFormatting>
  <conditionalFormatting sqref="C500 C503">
    <cfRule type="notContainsBlanks" dxfId="17009" priority="11646">
      <formula>LEN(TRIM(C500))&gt;0</formula>
    </cfRule>
  </conditionalFormatting>
  <conditionalFormatting sqref="P506">
    <cfRule type="expression" dxfId="17008" priority="11629">
      <formula>Q506="NO SUBSANABLE"</formula>
    </cfRule>
    <cfRule type="expression" dxfId="17007" priority="11631">
      <formula>Q506="REQUERIMIENTOS SUBSANADOS"</formula>
    </cfRule>
    <cfRule type="expression" dxfId="17006" priority="11632">
      <formula>Q506="PENDIENTES POR SUBSANAR"</formula>
    </cfRule>
    <cfRule type="expression" dxfId="17005" priority="11637">
      <formula>Q506="SIN OBSERVACIÓN"</formula>
    </cfRule>
    <cfRule type="containsBlanks" dxfId="17004" priority="11638">
      <formula>LEN(TRIM(P506))=0</formula>
    </cfRule>
  </conditionalFormatting>
  <conditionalFormatting sqref="H506">
    <cfRule type="notContainsBlanks" dxfId="17003" priority="11622">
      <formula>LEN(TRIM(H506))&gt;0</formula>
    </cfRule>
  </conditionalFormatting>
  <conditionalFormatting sqref="G506">
    <cfRule type="notContainsBlanks" dxfId="17002" priority="11621">
      <formula>LEN(TRIM(G506))&gt;0</formula>
    </cfRule>
  </conditionalFormatting>
  <conditionalFormatting sqref="F506">
    <cfRule type="notContainsBlanks" dxfId="17001" priority="11620">
      <formula>LEN(TRIM(F506))&gt;0</formula>
    </cfRule>
  </conditionalFormatting>
  <conditionalFormatting sqref="E506">
    <cfRule type="notContainsBlanks" dxfId="17000" priority="11619">
      <formula>LEN(TRIM(E506))&gt;0</formula>
    </cfRule>
  </conditionalFormatting>
  <conditionalFormatting sqref="D506">
    <cfRule type="notContainsBlanks" dxfId="16999" priority="11618">
      <formula>LEN(TRIM(D506))&gt;0</formula>
    </cfRule>
  </conditionalFormatting>
  <conditionalFormatting sqref="C506">
    <cfRule type="notContainsBlanks" dxfId="16998" priority="11617">
      <formula>LEN(TRIM(C506))&gt;0</formula>
    </cfRule>
  </conditionalFormatting>
  <conditionalFormatting sqref="I506">
    <cfRule type="notContainsBlanks" dxfId="16997" priority="11616">
      <formula>LEN(TRIM(I506))&gt;0</formula>
    </cfRule>
  </conditionalFormatting>
  <conditionalFormatting sqref="T497">
    <cfRule type="cellIs" dxfId="16996" priority="11614" operator="equal">
      <formula>"NO"</formula>
    </cfRule>
    <cfRule type="cellIs" dxfId="16995" priority="11615" operator="equal">
      <formula>"SI"</formula>
    </cfRule>
  </conditionalFormatting>
  <conditionalFormatting sqref="P509">
    <cfRule type="expression" dxfId="16994" priority="11598">
      <formula>Q509="NO SUBSANABLE"</formula>
    </cfRule>
    <cfRule type="expression" dxfId="16993" priority="11600">
      <formula>Q509="REQUERIMIENTOS SUBSANADOS"</formula>
    </cfRule>
    <cfRule type="expression" dxfId="16992" priority="11601">
      <formula>Q509="PENDIENTES POR SUBSANAR"</formula>
    </cfRule>
    <cfRule type="expression" dxfId="16991" priority="11606">
      <formula>Q509="SIN OBSERVACIÓN"</formula>
    </cfRule>
    <cfRule type="containsBlanks" dxfId="16990" priority="11607">
      <formula>LEN(TRIM(P509))=0</formula>
    </cfRule>
  </conditionalFormatting>
  <conditionalFormatting sqref="Q509">
    <cfRule type="containsBlanks" dxfId="16989" priority="11593">
      <formula>LEN(TRIM(Q509))=0</formula>
    </cfRule>
    <cfRule type="cellIs" dxfId="16988" priority="11602" operator="equal">
      <formula>"REQUERIMIENTOS SUBSANADOS"</formula>
    </cfRule>
    <cfRule type="containsText" dxfId="16987" priority="11608" operator="containsText" text="NO SUBSANABLE">
      <formula>NOT(ISERROR(SEARCH("NO SUBSANABLE",Q509)))</formula>
    </cfRule>
    <cfRule type="containsText" dxfId="16986" priority="11609" operator="containsText" text="PENDIENTES POR SUBSANAR">
      <formula>NOT(ISERROR(SEARCH("PENDIENTES POR SUBSANAR",Q509)))</formula>
    </cfRule>
    <cfRule type="containsText" dxfId="16985" priority="11610" operator="containsText" text="SIN OBSERVACIÓN">
      <formula>NOT(ISERROR(SEARCH("SIN OBSERVACIÓN",Q509)))</formula>
    </cfRule>
  </conditionalFormatting>
  <conditionalFormatting sqref="R509">
    <cfRule type="containsBlanks" dxfId="16984" priority="11592">
      <formula>LEN(TRIM(R509))=0</formula>
    </cfRule>
    <cfRule type="cellIs" dxfId="16983" priority="11594" operator="equal">
      <formula>"NO CUMPLEN CON LO SOLICITADO"</formula>
    </cfRule>
    <cfRule type="cellIs" dxfId="16982" priority="11595" operator="equal">
      <formula>"CUMPLEN CON LO SOLICITADO"</formula>
    </cfRule>
    <cfRule type="cellIs" dxfId="16981" priority="11596" operator="equal">
      <formula>"PENDIENTES"</formula>
    </cfRule>
    <cfRule type="cellIs" dxfId="16980" priority="11597" operator="equal">
      <formula>"NINGUNO"</formula>
    </cfRule>
  </conditionalFormatting>
  <conditionalFormatting sqref="G509">
    <cfRule type="notContainsBlanks" dxfId="16979" priority="11590">
      <formula>LEN(TRIM(G509))&gt;0</formula>
    </cfRule>
  </conditionalFormatting>
  <conditionalFormatting sqref="F509">
    <cfRule type="notContainsBlanks" dxfId="16978" priority="11589">
      <formula>LEN(TRIM(F509))&gt;0</formula>
    </cfRule>
  </conditionalFormatting>
  <conditionalFormatting sqref="E509">
    <cfRule type="notContainsBlanks" dxfId="16977" priority="11588">
      <formula>LEN(TRIM(E509))&gt;0</formula>
    </cfRule>
  </conditionalFormatting>
  <conditionalFormatting sqref="D509">
    <cfRule type="notContainsBlanks" dxfId="16976" priority="11587">
      <formula>LEN(TRIM(D509))&gt;0</formula>
    </cfRule>
  </conditionalFormatting>
  <conditionalFormatting sqref="C509">
    <cfRule type="notContainsBlanks" dxfId="16975" priority="11586">
      <formula>LEN(TRIM(C509))&gt;0</formula>
    </cfRule>
  </conditionalFormatting>
  <conditionalFormatting sqref="I509">
    <cfRule type="notContainsBlanks" dxfId="16974" priority="11585">
      <formula>LEN(TRIM(I509))&gt;0</formula>
    </cfRule>
  </conditionalFormatting>
  <conditionalFormatting sqref="S497 S500 S503 S506 S509">
    <cfRule type="cellIs" dxfId="16973" priority="11583" operator="greaterThan">
      <formula>0</formula>
    </cfRule>
    <cfRule type="cellIs" dxfId="16972" priority="11584" operator="equal">
      <formula>0</formula>
    </cfRule>
  </conditionalFormatting>
  <conditionalFormatting sqref="T512">
    <cfRule type="cellIs" dxfId="16971" priority="11581" operator="equal">
      <formula>"NO CUMPLE"</formula>
    </cfRule>
    <cfRule type="cellIs" dxfId="16970" priority="11582" operator="equal">
      <formula>"CUMPLE"</formula>
    </cfRule>
  </conditionalFormatting>
  <conditionalFormatting sqref="B534">
    <cfRule type="cellIs" dxfId="16969" priority="11487" operator="equal">
      <formula>"NO CUMPLE CON LA EXPERIENCIA REQUERIDA"</formula>
    </cfRule>
    <cfRule type="cellIs" dxfId="16968" priority="11488" operator="equal">
      <formula>"CUMPLE CON LA EXPERIENCIA REQUERIDA"</formula>
    </cfRule>
  </conditionalFormatting>
  <conditionalFormatting sqref="H519">
    <cfRule type="notContainsBlanks" dxfId="16967" priority="11486">
      <formula>LEN(TRIM(H519))&gt;0</formula>
    </cfRule>
  </conditionalFormatting>
  <conditionalFormatting sqref="G519">
    <cfRule type="notContainsBlanks" dxfId="16966" priority="11485">
      <formula>LEN(TRIM(G519))&gt;0</formula>
    </cfRule>
  </conditionalFormatting>
  <conditionalFormatting sqref="F519">
    <cfRule type="notContainsBlanks" dxfId="16965" priority="11484">
      <formula>LEN(TRIM(F519))&gt;0</formula>
    </cfRule>
  </conditionalFormatting>
  <conditionalFormatting sqref="E519">
    <cfRule type="notContainsBlanks" dxfId="16964" priority="11483">
      <formula>LEN(TRIM(E519))&gt;0</formula>
    </cfRule>
  </conditionalFormatting>
  <conditionalFormatting sqref="D519">
    <cfRule type="notContainsBlanks" dxfId="16963" priority="11482">
      <formula>LEN(TRIM(D519))&gt;0</formula>
    </cfRule>
  </conditionalFormatting>
  <conditionalFormatting sqref="C519">
    <cfRule type="notContainsBlanks" dxfId="16962" priority="11481">
      <formula>LEN(TRIM(C519))&gt;0</formula>
    </cfRule>
  </conditionalFormatting>
  <conditionalFormatting sqref="I519">
    <cfRule type="notContainsBlanks" dxfId="16961" priority="11480">
      <formula>LEN(TRIM(I519))&gt;0</formula>
    </cfRule>
  </conditionalFormatting>
  <conditionalFormatting sqref="N522 N525">
    <cfRule type="expression" dxfId="16960" priority="11477">
      <formula>N522=" "</formula>
    </cfRule>
    <cfRule type="expression" dxfId="16959" priority="11478">
      <formula>N522="NO PRESENTÓ CERTIFICADO"</formula>
    </cfRule>
    <cfRule type="expression" dxfId="16958" priority="11479">
      <formula>N522="PRESENTÓ CERTIFICADO"</formula>
    </cfRule>
  </conditionalFormatting>
  <conditionalFormatting sqref="P522 P525">
    <cfRule type="expression" dxfId="16957" priority="11464">
      <formula>Q522="NO SUBSANABLE"</formula>
    </cfRule>
    <cfRule type="expression" dxfId="16956" priority="11466">
      <formula>Q522="REQUERIMIENTOS SUBSANADOS"</formula>
    </cfRule>
    <cfRule type="expression" dxfId="16955" priority="11467">
      <formula>Q522="PENDIENTES POR SUBSANAR"</formula>
    </cfRule>
    <cfRule type="expression" dxfId="16954" priority="11472">
      <formula>Q522="SIN OBSERVACIÓN"</formula>
    </cfRule>
    <cfRule type="containsBlanks" dxfId="16953" priority="11473">
      <formula>LEN(TRIM(P522))=0</formula>
    </cfRule>
  </conditionalFormatting>
  <conditionalFormatting sqref="O522 O525">
    <cfRule type="cellIs" dxfId="16952" priority="11465" operator="equal">
      <formula>"PENDIENTE POR DESCRIPCIÓN"</formula>
    </cfRule>
    <cfRule type="cellIs" dxfId="16951" priority="11469" operator="equal">
      <formula>"DESCRIPCIÓN INSUFICIENTE"</formula>
    </cfRule>
    <cfRule type="cellIs" dxfId="16950" priority="11470" operator="equal">
      <formula>"NO ESTÁ ACORDE A ITEM 5.2.1 (T.R.)"</formula>
    </cfRule>
    <cfRule type="cellIs" dxfId="16949" priority="11471" operator="equal">
      <formula>"ACORDE A ITEM 5.2.1 (T.R.)"</formula>
    </cfRule>
  </conditionalFormatting>
  <conditionalFormatting sqref="Q525">
    <cfRule type="containsBlanks" dxfId="16948" priority="11459">
      <formula>LEN(TRIM(Q525))=0</formula>
    </cfRule>
    <cfRule type="cellIs" dxfId="16947" priority="11468" operator="equal">
      <formula>"REQUERIMIENTOS SUBSANADOS"</formula>
    </cfRule>
    <cfRule type="containsText" dxfId="16946" priority="11474" operator="containsText" text="NO SUBSANABLE">
      <formula>NOT(ISERROR(SEARCH("NO SUBSANABLE",Q525)))</formula>
    </cfRule>
    <cfRule type="containsText" dxfId="16945" priority="11475" operator="containsText" text="PENDIENTES POR SUBSANAR">
      <formula>NOT(ISERROR(SEARCH("PENDIENTES POR SUBSANAR",Q525)))</formula>
    </cfRule>
    <cfRule type="containsText" dxfId="16944" priority="11476" operator="containsText" text="SIN OBSERVACIÓN">
      <formula>NOT(ISERROR(SEARCH("SIN OBSERVACIÓN",Q525)))</formula>
    </cfRule>
  </conditionalFormatting>
  <conditionalFormatting sqref="R525">
    <cfRule type="containsBlanks" dxfId="16943" priority="11458">
      <formula>LEN(TRIM(R525))=0</formula>
    </cfRule>
    <cfRule type="cellIs" dxfId="16942" priority="11460" operator="equal">
      <formula>"NO CUMPLEN CON LO SOLICITADO"</formula>
    </cfRule>
    <cfRule type="cellIs" dxfId="16941" priority="11461" operator="equal">
      <formula>"CUMPLEN CON LO SOLICITADO"</formula>
    </cfRule>
    <cfRule type="cellIs" dxfId="16940" priority="11462" operator="equal">
      <formula>"PENDIENTES"</formula>
    </cfRule>
    <cfRule type="cellIs" dxfId="16939" priority="11463" operator="equal">
      <formula>"NINGUNO"</formula>
    </cfRule>
  </conditionalFormatting>
  <conditionalFormatting sqref="H525">
    <cfRule type="notContainsBlanks" dxfId="16938" priority="11457">
      <formula>LEN(TRIM(H525))&gt;0</formula>
    </cfRule>
  </conditionalFormatting>
  <conditionalFormatting sqref="G522 G525">
    <cfRule type="notContainsBlanks" dxfId="16937" priority="11456">
      <formula>LEN(TRIM(G522))&gt;0</formula>
    </cfRule>
  </conditionalFormatting>
  <conditionalFormatting sqref="F522 F525">
    <cfRule type="notContainsBlanks" dxfId="16936" priority="11455">
      <formula>LEN(TRIM(F522))&gt;0</formula>
    </cfRule>
  </conditionalFormatting>
  <conditionalFormatting sqref="E522 E525">
    <cfRule type="notContainsBlanks" dxfId="16935" priority="11454">
      <formula>LEN(TRIM(E522))&gt;0</formula>
    </cfRule>
  </conditionalFormatting>
  <conditionalFormatting sqref="D522 D525">
    <cfRule type="notContainsBlanks" dxfId="16934" priority="11453">
      <formula>LEN(TRIM(D522))&gt;0</formula>
    </cfRule>
  </conditionalFormatting>
  <conditionalFormatting sqref="C522 C525">
    <cfRule type="notContainsBlanks" dxfId="16933" priority="11452">
      <formula>LEN(TRIM(C522))&gt;0</formula>
    </cfRule>
  </conditionalFormatting>
  <conditionalFormatting sqref="I522 I525">
    <cfRule type="notContainsBlanks" dxfId="16932" priority="11451">
      <formula>LEN(TRIM(I522))&gt;0</formula>
    </cfRule>
  </conditionalFormatting>
  <conditionalFormatting sqref="N528">
    <cfRule type="expression" dxfId="16931" priority="11448">
      <formula>N528=" "</formula>
    </cfRule>
    <cfRule type="expression" dxfId="16930" priority="11449">
      <formula>N528="NO PRESENTÓ CERTIFICADO"</formula>
    </cfRule>
    <cfRule type="expression" dxfId="16929" priority="11450">
      <formula>N528="PRESENTÓ CERTIFICADO"</formula>
    </cfRule>
  </conditionalFormatting>
  <conditionalFormatting sqref="P528">
    <cfRule type="expression" dxfId="16928" priority="11435">
      <formula>Q528="NO SUBSANABLE"</formula>
    </cfRule>
    <cfRule type="expression" dxfId="16927" priority="11437">
      <formula>Q528="REQUERIMIENTOS SUBSANADOS"</formula>
    </cfRule>
    <cfRule type="expression" dxfId="16926" priority="11438">
      <formula>Q528="PENDIENTES POR SUBSANAR"</formula>
    </cfRule>
    <cfRule type="expression" dxfId="16925" priority="11443">
      <formula>Q528="SIN OBSERVACIÓN"</formula>
    </cfRule>
    <cfRule type="containsBlanks" dxfId="16924" priority="11444">
      <formula>LEN(TRIM(P528))=0</formula>
    </cfRule>
  </conditionalFormatting>
  <conditionalFormatting sqref="O528">
    <cfRule type="cellIs" dxfId="16923" priority="11436" operator="equal">
      <formula>"PENDIENTE POR DESCRIPCIÓN"</formula>
    </cfRule>
    <cfRule type="cellIs" dxfId="16922" priority="11440" operator="equal">
      <formula>"DESCRIPCIÓN INSUFICIENTE"</formula>
    </cfRule>
    <cfRule type="cellIs" dxfId="16921" priority="11441" operator="equal">
      <formula>"NO ESTÁ ACORDE A ITEM 5.2.1 (T.R.)"</formula>
    </cfRule>
    <cfRule type="cellIs" dxfId="16920" priority="11442" operator="equal">
      <formula>"ACORDE A ITEM 5.2.1 (T.R.)"</formula>
    </cfRule>
  </conditionalFormatting>
  <conditionalFormatting sqref="Q528">
    <cfRule type="containsBlanks" dxfId="16919" priority="11430">
      <formula>LEN(TRIM(Q528))=0</formula>
    </cfRule>
    <cfRule type="cellIs" dxfId="16918" priority="11439" operator="equal">
      <formula>"REQUERIMIENTOS SUBSANADOS"</formula>
    </cfRule>
    <cfRule type="containsText" dxfId="16917" priority="11445" operator="containsText" text="NO SUBSANABLE">
      <formula>NOT(ISERROR(SEARCH("NO SUBSANABLE",Q528)))</formula>
    </cfRule>
    <cfRule type="containsText" dxfId="16916" priority="11446" operator="containsText" text="PENDIENTES POR SUBSANAR">
      <formula>NOT(ISERROR(SEARCH("PENDIENTES POR SUBSANAR",Q528)))</formula>
    </cfRule>
    <cfRule type="containsText" dxfId="16915" priority="11447" operator="containsText" text="SIN OBSERVACIÓN">
      <formula>NOT(ISERROR(SEARCH("SIN OBSERVACIÓN",Q528)))</formula>
    </cfRule>
  </conditionalFormatting>
  <conditionalFormatting sqref="R528">
    <cfRule type="containsBlanks" dxfId="16914" priority="11429">
      <formula>LEN(TRIM(R528))=0</formula>
    </cfRule>
    <cfRule type="cellIs" dxfId="16913" priority="11431" operator="equal">
      <formula>"NO CUMPLEN CON LO SOLICITADO"</formula>
    </cfRule>
    <cfRule type="cellIs" dxfId="16912" priority="11432" operator="equal">
      <formula>"CUMPLEN CON LO SOLICITADO"</formula>
    </cfRule>
    <cfRule type="cellIs" dxfId="16911" priority="11433" operator="equal">
      <formula>"PENDIENTES"</formula>
    </cfRule>
    <cfRule type="cellIs" dxfId="16910" priority="11434" operator="equal">
      <formula>"NINGUNO"</formula>
    </cfRule>
  </conditionalFormatting>
  <conditionalFormatting sqref="H528">
    <cfRule type="notContainsBlanks" dxfId="16909" priority="11428">
      <formula>LEN(TRIM(H528))&gt;0</formula>
    </cfRule>
  </conditionalFormatting>
  <conditionalFormatting sqref="G528">
    <cfRule type="notContainsBlanks" dxfId="16908" priority="11427">
      <formula>LEN(TRIM(G528))&gt;0</formula>
    </cfRule>
  </conditionalFormatting>
  <conditionalFormatting sqref="F528">
    <cfRule type="notContainsBlanks" dxfId="16907" priority="11426">
      <formula>LEN(TRIM(F528))&gt;0</formula>
    </cfRule>
  </conditionalFormatting>
  <conditionalFormatting sqref="E528">
    <cfRule type="notContainsBlanks" dxfId="16906" priority="11425">
      <formula>LEN(TRIM(E528))&gt;0</formula>
    </cfRule>
  </conditionalFormatting>
  <conditionalFormatting sqref="D528">
    <cfRule type="notContainsBlanks" dxfId="16905" priority="11424">
      <formula>LEN(TRIM(D528))&gt;0</formula>
    </cfRule>
  </conditionalFormatting>
  <conditionalFormatting sqref="C528">
    <cfRule type="notContainsBlanks" dxfId="16904" priority="11423">
      <formula>LEN(TRIM(C528))&gt;0</formula>
    </cfRule>
  </conditionalFormatting>
  <conditionalFormatting sqref="I528">
    <cfRule type="notContainsBlanks" dxfId="16903" priority="11422">
      <formula>LEN(TRIM(I528))&gt;0</formula>
    </cfRule>
  </conditionalFormatting>
  <conditionalFormatting sqref="T519">
    <cfRule type="cellIs" dxfId="16902" priority="11420" operator="equal">
      <formula>"NO"</formula>
    </cfRule>
    <cfRule type="cellIs" dxfId="16901" priority="11421" operator="equal">
      <formula>"SI"</formula>
    </cfRule>
  </conditionalFormatting>
  <conditionalFormatting sqref="N531">
    <cfRule type="expression" dxfId="16900" priority="11417">
      <formula>N531=" "</formula>
    </cfRule>
    <cfRule type="expression" dxfId="16899" priority="11418">
      <formula>N531="NO PRESENTÓ CERTIFICADO"</formula>
    </cfRule>
    <cfRule type="expression" dxfId="16898" priority="11419">
      <formula>N531="PRESENTÓ CERTIFICADO"</formula>
    </cfRule>
  </conditionalFormatting>
  <conditionalFormatting sqref="P531">
    <cfRule type="expression" dxfId="16897" priority="11404">
      <formula>Q531="NO SUBSANABLE"</formula>
    </cfRule>
    <cfRule type="expression" dxfId="16896" priority="11406">
      <formula>Q531="REQUERIMIENTOS SUBSANADOS"</formula>
    </cfRule>
    <cfRule type="expression" dxfId="16895" priority="11407">
      <formula>Q531="PENDIENTES POR SUBSANAR"</formula>
    </cfRule>
    <cfRule type="expression" dxfId="16894" priority="11412">
      <formula>Q531="SIN OBSERVACIÓN"</formula>
    </cfRule>
    <cfRule type="containsBlanks" dxfId="16893" priority="11413">
      <formula>LEN(TRIM(P531))=0</formula>
    </cfRule>
  </conditionalFormatting>
  <conditionalFormatting sqref="O531">
    <cfRule type="cellIs" dxfId="16892" priority="11405" operator="equal">
      <formula>"PENDIENTE POR DESCRIPCIÓN"</formula>
    </cfRule>
    <cfRule type="cellIs" dxfId="16891" priority="11409" operator="equal">
      <formula>"DESCRIPCIÓN INSUFICIENTE"</formula>
    </cfRule>
    <cfRule type="cellIs" dxfId="16890" priority="11410" operator="equal">
      <formula>"NO ESTÁ ACORDE A ITEM 5.2.1 (T.R.)"</formula>
    </cfRule>
    <cfRule type="cellIs" dxfId="16889" priority="11411" operator="equal">
      <formula>"ACORDE A ITEM 5.2.1 (T.R.)"</formula>
    </cfRule>
  </conditionalFormatting>
  <conditionalFormatting sqref="Q531">
    <cfRule type="containsBlanks" dxfId="16888" priority="11399">
      <formula>LEN(TRIM(Q531))=0</formula>
    </cfRule>
    <cfRule type="cellIs" dxfId="16887" priority="11408" operator="equal">
      <formula>"REQUERIMIENTOS SUBSANADOS"</formula>
    </cfRule>
    <cfRule type="containsText" dxfId="16886" priority="11414" operator="containsText" text="NO SUBSANABLE">
      <formula>NOT(ISERROR(SEARCH("NO SUBSANABLE",Q531)))</formula>
    </cfRule>
    <cfRule type="containsText" dxfId="16885" priority="11415" operator="containsText" text="PENDIENTES POR SUBSANAR">
      <formula>NOT(ISERROR(SEARCH("PENDIENTES POR SUBSANAR",Q531)))</formula>
    </cfRule>
    <cfRule type="containsText" dxfId="16884" priority="11416" operator="containsText" text="SIN OBSERVACIÓN">
      <formula>NOT(ISERROR(SEARCH("SIN OBSERVACIÓN",Q531)))</formula>
    </cfRule>
  </conditionalFormatting>
  <conditionalFormatting sqref="R531">
    <cfRule type="containsBlanks" dxfId="16883" priority="11398">
      <formula>LEN(TRIM(R531))=0</formula>
    </cfRule>
    <cfRule type="cellIs" dxfId="16882" priority="11400" operator="equal">
      <formula>"NO CUMPLEN CON LO SOLICITADO"</formula>
    </cfRule>
    <cfRule type="cellIs" dxfId="16881" priority="11401" operator="equal">
      <formula>"CUMPLEN CON LO SOLICITADO"</formula>
    </cfRule>
    <cfRule type="cellIs" dxfId="16880" priority="11402" operator="equal">
      <formula>"PENDIENTES"</formula>
    </cfRule>
    <cfRule type="cellIs" dxfId="16879" priority="11403" operator="equal">
      <formula>"NINGUNO"</formula>
    </cfRule>
  </conditionalFormatting>
  <conditionalFormatting sqref="H531">
    <cfRule type="notContainsBlanks" dxfId="16878" priority="11397">
      <formula>LEN(TRIM(H531))&gt;0</formula>
    </cfRule>
  </conditionalFormatting>
  <conditionalFormatting sqref="G531">
    <cfRule type="notContainsBlanks" dxfId="16877" priority="11396">
      <formula>LEN(TRIM(G531))&gt;0</formula>
    </cfRule>
  </conditionalFormatting>
  <conditionalFormatting sqref="F531">
    <cfRule type="notContainsBlanks" dxfId="16876" priority="11395">
      <formula>LEN(TRIM(F531))&gt;0</formula>
    </cfRule>
  </conditionalFormatting>
  <conditionalFormatting sqref="E531">
    <cfRule type="notContainsBlanks" dxfId="16875" priority="11394">
      <formula>LEN(TRIM(E531))&gt;0</formula>
    </cfRule>
  </conditionalFormatting>
  <conditionalFormatting sqref="D531">
    <cfRule type="notContainsBlanks" dxfId="16874" priority="11393">
      <formula>LEN(TRIM(D531))&gt;0</formula>
    </cfRule>
  </conditionalFormatting>
  <conditionalFormatting sqref="C531">
    <cfRule type="notContainsBlanks" dxfId="16873" priority="11392">
      <formula>LEN(TRIM(C531))&gt;0</formula>
    </cfRule>
  </conditionalFormatting>
  <conditionalFormatting sqref="I531">
    <cfRule type="notContainsBlanks" dxfId="16872" priority="11391">
      <formula>LEN(TRIM(I531))&gt;0</formula>
    </cfRule>
  </conditionalFormatting>
  <conditionalFormatting sqref="S519 S522 S525 S528 S531">
    <cfRule type="cellIs" dxfId="16871" priority="11389" operator="greaterThan">
      <formula>0</formula>
    </cfRule>
    <cfRule type="cellIs" dxfId="16870" priority="11390" operator="equal">
      <formula>0</formula>
    </cfRule>
  </conditionalFormatting>
  <conditionalFormatting sqref="T534">
    <cfRule type="cellIs" dxfId="16869" priority="11387" operator="equal">
      <formula>"NO CUMPLE"</formula>
    </cfRule>
    <cfRule type="cellIs" dxfId="16868" priority="11388" operator="equal">
      <formula>"CUMPLE"</formula>
    </cfRule>
  </conditionalFormatting>
  <conditionalFormatting sqref="P541">
    <cfRule type="expression" dxfId="16867" priority="11301">
      <formula>Q541="NO SUBSANABLE"</formula>
    </cfRule>
    <cfRule type="expression" dxfId="16866" priority="11303">
      <formula>Q541="REQUERIMIENTOS SUBSANADOS"</formula>
    </cfRule>
    <cfRule type="expression" dxfId="16865" priority="11304">
      <formula>Q541="PENDIENTES POR SUBSANAR"</formula>
    </cfRule>
    <cfRule type="expression" dxfId="16864" priority="11309">
      <formula>Q541="SIN OBSERVACIÓN"</formula>
    </cfRule>
    <cfRule type="containsBlanks" dxfId="16863" priority="11310">
      <formula>LEN(TRIM(P541))=0</formula>
    </cfRule>
  </conditionalFormatting>
  <conditionalFormatting sqref="Q541">
    <cfRule type="containsBlanks" dxfId="16862" priority="11296">
      <formula>LEN(TRIM(Q541))=0</formula>
    </cfRule>
    <cfRule type="cellIs" dxfId="16861" priority="11305" operator="equal">
      <formula>"REQUERIMIENTOS SUBSANADOS"</formula>
    </cfRule>
    <cfRule type="containsText" dxfId="16860" priority="11311" operator="containsText" text="NO SUBSANABLE">
      <formula>NOT(ISERROR(SEARCH("NO SUBSANABLE",Q541)))</formula>
    </cfRule>
    <cfRule type="containsText" dxfId="16859" priority="11312" operator="containsText" text="PENDIENTES POR SUBSANAR">
      <formula>NOT(ISERROR(SEARCH("PENDIENTES POR SUBSANAR",Q541)))</formula>
    </cfRule>
    <cfRule type="containsText" dxfId="16858" priority="11313" operator="containsText" text="SIN OBSERVACIÓN">
      <formula>NOT(ISERROR(SEARCH("SIN OBSERVACIÓN",Q541)))</formula>
    </cfRule>
  </conditionalFormatting>
  <conditionalFormatting sqref="R541">
    <cfRule type="containsBlanks" dxfId="16857" priority="11295">
      <formula>LEN(TRIM(R541))=0</formula>
    </cfRule>
    <cfRule type="cellIs" dxfId="16856" priority="11297" operator="equal">
      <formula>"NO CUMPLEN CON LO SOLICITADO"</formula>
    </cfRule>
    <cfRule type="cellIs" dxfId="16855" priority="11298" operator="equal">
      <formula>"CUMPLEN CON LO SOLICITADO"</formula>
    </cfRule>
    <cfRule type="cellIs" dxfId="16854" priority="11299" operator="equal">
      <formula>"PENDIENTES"</formula>
    </cfRule>
    <cfRule type="cellIs" dxfId="16853" priority="11300" operator="equal">
      <formula>"NINGUNO"</formula>
    </cfRule>
  </conditionalFormatting>
  <conditionalFormatting sqref="B556">
    <cfRule type="cellIs" dxfId="16852" priority="11293" operator="equal">
      <formula>"NO CUMPLE CON LA EXPERIENCIA REQUERIDA"</formula>
    </cfRule>
    <cfRule type="cellIs" dxfId="16851" priority="11294" operator="equal">
      <formula>"CUMPLE CON LA EXPERIENCIA REQUERIDA"</formula>
    </cfRule>
  </conditionalFormatting>
  <conditionalFormatting sqref="H541">
    <cfRule type="notContainsBlanks" dxfId="16850" priority="11292">
      <formula>LEN(TRIM(H541))&gt;0</formula>
    </cfRule>
  </conditionalFormatting>
  <conditionalFormatting sqref="G541">
    <cfRule type="notContainsBlanks" dxfId="16849" priority="11291">
      <formula>LEN(TRIM(G541))&gt;0</formula>
    </cfRule>
  </conditionalFormatting>
  <conditionalFormatting sqref="F541">
    <cfRule type="notContainsBlanks" dxfId="16848" priority="11290">
      <formula>LEN(TRIM(F541))&gt;0</formula>
    </cfRule>
  </conditionalFormatting>
  <conditionalFormatting sqref="E541">
    <cfRule type="notContainsBlanks" dxfId="16847" priority="11289">
      <formula>LEN(TRIM(E541))&gt;0</formula>
    </cfRule>
  </conditionalFormatting>
  <conditionalFormatting sqref="D541">
    <cfRule type="notContainsBlanks" dxfId="16846" priority="11288">
      <formula>LEN(TRIM(D541))&gt;0</formula>
    </cfRule>
  </conditionalFormatting>
  <conditionalFormatting sqref="C541">
    <cfRule type="notContainsBlanks" dxfId="16845" priority="11287">
      <formula>LEN(TRIM(C541))&gt;0</formula>
    </cfRule>
  </conditionalFormatting>
  <conditionalFormatting sqref="I541">
    <cfRule type="notContainsBlanks" dxfId="16844" priority="11286">
      <formula>LEN(TRIM(I541))&gt;0</formula>
    </cfRule>
  </conditionalFormatting>
  <conditionalFormatting sqref="N547">
    <cfRule type="expression" dxfId="16843" priority="11283">
      <formula>N547=" "</formula>
    </cfRule>
    <cfRule type="expression" dxfId="16842" priority="11284">
      <formula>N547="NO PRESENTÓ CERTIFICADO"</formula>
    </cfRule>
    <cfRule type="expression" dxfId="16841" priority="11285">
      <formula>N547="PRESENTÓ CERTIFICADO"</formula>
    </cfRule>
  </conditionalFormatting>
  <conditionalFormatting sqref="P547">
    <cfRule type="expression" dxfId="16840" priority="11270">
      <formula>Q547="NO SUBSANABLE"</formula>
    </cfRule>
    <cfRule type="expression" dxfId="16839" priority="11272">
      <formula>Q547="REQUERIMIENTOS SUBSANADOS"</formula>
    </cfRule>
    <cfRule type="expression" dxfId="16838" priority="11273">
      <formula>Q547="PENDIENTES POR SUBSANAR"</formula>
    </cfRule>
    <cfRule type="expression" dxfId="16837" priority="11278">
      <formula>Q547="SIN OBSERVACIÓN"</formula>
    </cfRule>
    <cfRule type="containsBlanks" dxfId="16836" priority="11279">
      <formula>LEN(TRIM(P547))=0</formula>
    </cfRule>
  </conditionalFormatting>
  <conditionalFormatting sqref="O547">
    <cfRule type="cellIs" dxfId="16835" priority="11271" operator="equal">
      <formula>"PENDIENTE POR DESCRIPCIÓN"</formula>
    </cfRule>
    <cfRule type="cellIs" dxfId="16834" priority="11275" operator="equal">
      <formula>"DESCRIPCIÓN INSUFICIENTE"</formula>
    </cfRule>
    <cfRule type="cellIs" dxfId="16833" priority="11276" operator="equal">
      <formula>"NO ESTÁ ACORDE A ITEM 5.2.1 (T.R.)"</formula>
    </cfRule>
    <cfRule type="cellIs" dxfId="16832" priority="11277" operator="equal">
      <formula>"ACORDE A ITEM 5.2.1 (T.R.)"</formula>
    </cfRule>
  </conditionalFormatting>
  <conditionalFormatting sqref="Q547">
    <cfRule type="containsBlanks" dxfId="16831" priority="11265">
      <formula>LEN(TRIM(Q547))=0</formula>
    </cfRule>
    <cfRule type="cellIs" dxfId="16830" priority="11274" operator="equal">
      <formula>"REQUERIMIENTOS SUBSANADOS"</formula>
    </cfRule>
    <cfRule type="containsText" dxfId="16829" priority="11280" operator="containsText" text="NO SUBSANABLE">
      <formula>NOT(ISERROR(SEARCH("NO SUBSANABLE",Q547)))</formula>
    </cfRule>
    <cfRule type="containsText" dxfId="16828" priority="11281" operator="containsText" text="PENDIENTES POR SUBSANAR">
      <formula>NOT(ISERROR(SEARCH("PENDIENTES POR SUBSANAR",Q547)))</formula>
    </cfRule>
    <cfRule type="containsText" dxfId="16827" priority="11282" operator="containsText" text="SIN OBSERVACIÓN">
      <formula>NOT(ISERROR(SEARCH("SIN OBSERVACIÓN",Q547)))</formula>
    </cfRule>
  </conditionalFormatting>
  <conditionalFormatting sqref="R547">
    <cfRule type="containsBlanks" dxfId="16826" priority="11264">
      <formula>LEN(TRIM(R547))=0</formula>
    </cfRule>
    <cfRule type="cellIs" dxfId="16825" priority="11266" operator="equal">
      <formula>"NO CUMPLEN CON LO SOLICITADO"</formula>
    </cfRule>
    <cfRule type="cellIs" dxfId="16824" priority="11267" operator="equal">
      <formula>"CUMPLEN CON LO SOLICITADO"</formula>
    </cfRule>
    <cfRule type="cellIs" dxfId="16823" priority="11268" operator="equal">
      <formula>"PENDIENTES"</formula>
    </cfRule>
    <cfRule type="cellIs" dxfId="16822" priority="11269" operator="equal">
      <formula>"NINGUNO"</formula>
    </cfRule>
  </conditionalFormatting>
  <conditionalFormatting sqref="H547">
    <cfRule type="notContainsBlanks" dxfId="16821" priority="11263">
      <formula>LEN(TRIM(H547))&gt;0</formula>
    </cfRule>
  </conditionalFormatting>
  <conditionalFormatting sqref="G544 G547">
    <cfRule type="notContainsBlanks" dxfId="16820" priority="11262">
      <formula>LEN(TRIM(G544))&gt;0</formula>
    </cfRule>
  </conditionalFormatting>
  <conditionalFormatting sqref="F544 F547">
    <cfRule type="notContainsBlanks" dxfId="16819" priority="11261">
      <formula>LEN(TRIM(F544))&gt;0</formula>
    </cfRule>
  </conditionalFormatting>
  <conditionalFormatting sqref="E544 E547">
    <cfRule type="notContainsBlanks" dxfId="16818" priority="11260">
      <formula>LEN(TRIM(E544))&gt;0</formula>
    </cfRule>
  </conditionalFormatting>
  <conditionalFormatting sqref="D544 D547">
    <cfRule type="notContainsBlanks" dxfId="16817" priority="11259">
      <formula>LEN(TRIM(D544))&gt;0</formula>
    </cfRule>
  </conditionalFormatting>
  <conditionalFormatting sqref="C544 C547">
    <cfRule type="notContainsBlanks" dxfId="16816" priority="11258">
      <formula>LEN(TRIM(C544))&gt;0</formula>
    </cfRule>
  </conditionalFormatting>
  <conditionalFormatting sqref="I547">
    <cfRule type="notContainsBlanks" dxfId="16815" priority="11257">
      <formula>LEN(TRIM(I547))&gt;0</formula>
    </cfRule>
  </conditionalFormatting>
  <conditionalFormatting sqref="N550">
    <cfRule type="expression" dxfId="16814" priority="11254">
      <formula>N550=" "</formula>
    </cfRule>
    <cfRule type="expression" dxfId="16813" priority="11255">
      <formula>N550="NO PRESENTÓ CERTIFICADO"</formula>
    </cfRule>
    <cfRule type="expression" dxfId="16812" priority="11256">
      <formula>N550="PRESENTÓ CERTIFICADO"</formula>
    </cfRule>
  </conditionalFormatting>
  <conditionalFormatting sqref="P550">
    <cfRule type="expression" dxfId="16811" priority="11241">
      <formula>Q550="NO SUBSANABLE"</formula>
    </cfRule>
    <cfRule type="expression" dxfId="16810" priority="11243">
      <formula>Q550="REQUERIMIENTOS SUBSANADOS"</formula>
    </cfRule>
    <cfRule type="expression" dxfId="16809" priority="11244">
      <formula>Q550="PENDIENTES POR SUBSANAR"</formula>
    </cfRule>
    <cfRule type="expression" dxfId="16808" priority="11249">
      <formula>Q550="SIN OBSERVACIÓN"</formula>
    </cfRule>
    <cfRule type="containsBlanks" dxfId="16807" priority="11250">
      <formula>LEN(TRIM(P550))=0</formula>
    </cfRule>
  </conditionalFormatting>
  <conditionalFormatting sqref="O550">
    <cfRule type="cellIs" dxfId="16806" priority="11242" operator="equal">
      <formula>"PENDIENTE POR DESCRIPCIÓN"</formula>
    </cfRule>
    <cfRule type="cellIs" dxfId="16805" priority="11246" operator="equal">
      <formula>"DESCRIPCIÓN INSUFICIENTE"</formula>
    </cfRule>
    <cfRule type="cellIs" dxfId="16804" priority="11247" operator="equal">
      <formula>"NO ESTÁ ACORDE A ITEM 5.2.1 (T.R.)"</formula>
    </cfRule>
    <cfRule type="cellIs" dxfId="16803" priority="11248" operator="equal">
      <formula>"ACORDE A ITEM 5.2.1 (T.R.)"</formula>
    </cfRule>
  </conditionalFormatting>
  <conditionalFormatting sqref="Q550">
    <cfRule type="containsBlanks" dxfId="16802" priority="11236">
      <formula>LEN(TRIM(Q550))=0</formula>
    </cfRule>
    <cfRule type="cellIs" dxfId="16801" priority="11245" operator="equal">
      <formula>"REQUERIMIENTOS SUBSANADOS"</formula>
    </cfRule>
    <cfRule type="containsText" dxfId="16800" priority="11251" operator="containsText" text="NO SUBSANABLE">
      <formula>NOT(ISERROR(SEARCH("NO SUBSANABLE",Q550)))</formula>
    </cfRule>
    <cfRule type="containsText" dxfId="16799" priority="11252" operator="containsText" text="PENDIENTES POR SUBSANAR">
      <formula>NOT(ISERROR(SEARCH("PENDIENTES POR SUBSANAR",Q550)))</formula>
    </cfRule>
    <cfRule type="containsText" dxfId="16798" priority="11253" operator="containsText" text="SIN OBSERVACIÓN">
      <formula>NOT(ISERROR(SEARCH("SIN OBSERVACIÓN",Q550)))</formula>
    </cfRule>
  </conditionalFormatting>
  <conditionalFormatting sqref="R550">
    <cfRule type="containsBlanks" dxfId="16797" priority="11235">
      <formula>LEN(TRIM(R550))=0</formula>
    </cfRule>
    <cfRule type="cellIs" dxfId="16796" priority="11237" operator="equal">
      <formula>"NO CUMPLEN CON LO SOLICITADO"</formula>
    </cfRule>
    <cfRule type="cellIs" dxfId="16795" priority="11238" operator="equal">
      <formula>"CUMPLEN CON LO SOLICITADO"</formula>
    </cfRule>
    <cfRule type="cellIs" dxfId="16794" priority="11239" operator="equal">
      <formula>"PENDIENTES"</formula>
    </cfRule>
    <cfRule type="cellIs" dxfId="16793" priority="11240" operator="equal">
      <formula>"NINGUNO"</formula>
    </cfRule>
  </conditionalFormatting>
  <conditionalFormatting sqref="H550">
    <cfRule type="notContainsBlanks" dxfId="16792" priority="11234">
      <formula>LEN(TRIM(H550))&gt;0</formula>
    </cfRule>
  </conditionalFormatting>
  <conditionalFormatting sqref="G550">
    <cfRule type="notContainsBlanks" dxfId="16791" priority="11233">
      <formula>LEN(TRIM(G550))&gt;0</formula>
    </cfRule>
  </conditionalFormatting>
  <conditionalFormatting sqref="F550">
    <cfRule type="notContainsBlanks" dxfId="16790" priority="11232">
      <formula>LEN(TRIM(F550))&gt;0</formula>
    </cfRule>
  </conditionalFormatting>
  <conditionalFormatting sqref="E550">
    <cfRule type="notContainsBlanks" dxfId="16789" priority="11231">
      <formula>LEN(TRIM(E550))&gt;0</formula>
    </cfRule>
  </conditionalFormatting>
  <conditionalFormatting sqref="D550">
    <cfRule type="notContainsBlanks" dxfId="16788" priority="11230">
      <formula>LEN(TRIM(D550))&gt;0</formula>
    </cfRule>
  </conditionalFormatting>
  <conditionalFormatting sqref="C550">
    <cfRule type="notContainsBlanks" dxfId="16787" priority="11229">
      <formula>LEN(TRIM(C550))&gt;0</formula>
    </cfRule>
  </conditionalFormatting>
  <conditionalFormatting sqref="I550">
    <cfRule type="notContainsBlanks" dxfId="16786" priority="11228">
      <formula>LEN(TRIM(I550))&gt;0</formula>
    </cfRule>
  </conditionalFormatting>
  <conditionalFormatting sqref="T541">
    <cfRule type="cellIs" dxfId="16785" priority="11226" operator="equal">
      <formula>"NO"</formula>
    </cfRule>
    <cfRule type="cellIs" dxfId="16784" priority="11227" operator="equal">
      <formula>"SI"</formula>
    </cfRule>
  </conditionalFormatting>
  <conditionalFormatting sqref="N553">
    <cfRule type="expression" dxfId="16783" priority="11223">
      <formula>N553=" "</formula>
    </cfRule>
    <cfRule type="expression" dxfId="16782" priority="11224">
      <formula>N553="NO PRESENTÓ CERTIFICADO"</formula>
    </cfRule>
    <cfRule type="expression" dxfId="16781" priority="11225">
      <formula>N553="PRESENTÓ CERTIFICADO"</formula>
    </cfRule>
  </conditionalFormatting>
  <conditionalFormatting sqref="P553">
    <cfRule type="expression" dxfId="16780" priority="11210">
      <formula>Q553="NO SUBSANABLE"</formula>
    </cfRule>
    <cfRule type="expression" dxfId="16779" priority="11212">
      <formula>Q553="REQUERIMIENTOS SUBSANADOS"</formula>
    </cfRule>
    <cfRule type="expression" dxfId="16778" priority="11213">
      <formula>Q553="PENDIENTES POR SUBSANAR"</formula>
    </cfRule>
    <cfRule type="expression" dxfId="16777" priority="11218">
      <formula>Q553="SIN OBSERVACIÓN"</formula>
    </cfRule>
    <cfRule type="containsBlanks" dxfId="16776" priority="11219">
      <formula>LEN(TRIM(P553))=0</formula>
    </cfRule>
  </conditionalFormatting>
  <conditionalFormatting sqref="O553">
    <cfRule type="cellIs" dxfId="16775" priority="11211" operator="equal">
      <formula>"PENDIENTE POR DESCRIPCIÓN"</formula>
    </cfRule>
    <cfRule type="cellIs" dxfId="16774" priority="11215" operator="equal">
      <formula>"DESCRIPCIÓN INSUFICIENTE"</formula>
    </cfRule>
    <cfRule type="cellIs" dxfId="16773" priority="11216" operator="equal">
      <formula>"NO ESTÁ ACORDE A ITEM 5.2.1 (T.R.)"</formula>
    </cfRule>
    <cfRule type="cellIs" dxfId="16772" priority="11217" operator="equal">
      <formula>"ACORDE A ITEM 5.2.1 (T.R.)"</formula>
    </cfRule>
  </conditionalFormatting>
  <conditionalFormatting sqref="Q553">
    <cfRule type="containsBlanks" dxfId="16771" priority="11205">
      <formula>LEN(TRIM(Q553))=0</formula>
    </cfRule>
    <cfRule type="cellIs" dxfId="16770" priority="11214" operator="equal">
      <formula>"REQUERIMIENTOS SUBSANADOS"</formula>
    </cfRule>
    <cfRule type="containsText" dxfId="16769" priority="11220" operator="containsText" text="NO SUBSANABLE">
      <formula>NOT(ISERROR(SEARCH("NO SUBSANABLE",Q553)))</formula>
    </cfRule>
    <cfRule type="containsText" dxfId="16768" priority="11221" operator="containsText" text="PENDIENTES POR SUBSANAR">
      <formula>NOT(ISERROR(SEARCH("PENDIENTES POR SUBSANAR",Q553)))</formula>
    </cfRule>
    <cfRule type="containsText" dxfId="16767" priority="11222" operator="containsText" text="SIN OBSERVACIÓN">
      <formula>NOT(ISERROR(SEARCH("SIN OBSERVACIÓN",Q553)))</formula>
    </cfRule>
  </conditionalFormatting>
  <conditionalFormatting sqref="R553">
    <cfRule type="containsBlanks" dxfId="16766" priority="11204">
      <formula>LEN(TRIM(R553))=0</formula>
    </cfRule>
    <cfRule type="cellIs" dxfId="16765" priority="11206" operator="equal">
      <formula>"NO CUMPLEN CON LO SOLICITADO"</formula>
    </cfRule>
    <cfRule type="cellIs" dxfId="16764" priority="11207" operator="equal">
      <formula>"CUMPLEN CON LO SOLICITADO"</formula>
    </cfRule>
    <cfRule type="cellIs" dxfId="16763" priority="11208" operator="equal">
      <formula>"PENDIENTES"</formula>
    </cfRule>
    <cfRule type="cellIs" dxfId="16762" priority="11209" operator="equal">
      <formula>"NINGUNO"</formula>
    </cfRule>
  </conditionalFormatting>
  <conditionalFormatting sqref="H553">
    <cfRule type="notContainsBlanks" dxfId="16761" priority="11203">
      <formula>LEN(TRIM(H553))&gt;0</formula>
    </cfRule>
  </conditionalFormatting>
  <conditionalFormatting sqref="G553">
    <cfRule type="notContainsBlanks" dxfId="16760" priority="11202">
      <formula>LEN(TRIM(G553))&gt;0</formula>
    </cfRule>
  </conditionalFormatting>
  <conditionalFormatting sqref="F553">
    <cfRule type="notContainsBlanks" dxfId="16759" priority="11201">
      <formula>LEN(TRIM(F553))&gt;0</formula>
    </cfRule>
  </conditionalFormatting>
  <conditionalFormatting sqref="E553">
    <cfRule type="notContainsBlanks" dxfId="16758" priority="11200">
      <formula>LEN(TRIM(E553))&gt;0</formula>
    </cfRule>
  </conditionalFormatting>
  <conditionalFormatting sqref="D553">
    <cfRule type="notContainsBlanks" dxfId="16757" priority="11199">
      <formula>LEN(TRIM(D553))&gt;0</formula>
    </cfRule>
  </conditionalFormatting>
  <conditionalFormatting sqref="C553">
    <cfRule type="notContainsBlanks" dxfId="16756" priority="11198">
      <formula>LEN(TRIM(C553))&gt;0</formula>
    </cfRule>
  </conditionalFormatting>
  <conditionalFormatting sqref="I553">
    <cfRule type="notContainsBlanks" dxfId="16755" priority="11197">
      <formula>LEN(TRIM(I553))&gt;0</formula>
    </cfRule>
  </conditionalFormatting>
  <conditionalFormatting sqref="S541 S544 S547 S550 S553">
    <cfRule type="cellIs" dxfId="16754" priority="11195" operator="greaterThan">
      <formula>0</formula>
    </cfRule>
    <cfRule type="cellIs" dxfId="16753" priority="11196" operator="equal">
      <formula>0</formula>
    </cfRule>
  </conditionalFormatting>
  <conditionalFormatting sqref="T556">
    <cfRule type="cellIs" dxfId="16752" priority="11193" operator="equal">
      <formula>"NO CUMPLE"</formula>
    </cfRule>
    <cfRule type="cellIs" dxfId="16751" priority="11194" operator="equal">
      <formula>"CUMPLE"</formula>
    </cfRule>
  </conditionalFormatting>
  <conditionalFormatting sqref="N563">
    <cfRule type="expression" dxfId="16750" priority="11120">
      <formula>N563=" "</formula>
    </cfRule>
    <cfRule type="expression" dxfId="16749" priority="11121">
      <formula>N563="NO PRESENTÓ CERTIFICADO"</formula>
    </cfRule>
    <cfRule type="expression" dxfId="16748" priority="11122">
      <formula>N563="PRESENTÓ CERTIFICADO"</formula>
    </cfRule>
  </conditionalFormatting>
  <conditionalFormatting sqref="O563">
    <cfRule type="cellIs" dxfId="16747" priority="11108" operator="equal">
      <formula>"PENDIENTE POR DESCRIPCIÓN"</formula>
    </cfRule>
    <cfRule type="cellIs" dxfId="16746" priority="11112" operator="equal">
      <formula>"DESCRIPCIÓN INSUFICIENTE"</formula>
    </cfRule>
    <cfRule type="cellIs" dxfId="16745" priority="11113" operator="equal">
      <formula>"NO ESTÁ ACORDE A ITEM 5.2.1 (T.R.)"</formula>
    </cfRule>
    <cfRule type="cellIs" dxfId="16744" priority="11114" operator="equal">
      <formula>"ACORDE A ITEM 5.2.1 (T.R.)"</formula>
    </cfRule>
  </conditionalFormatting>
  <conditionalFormatting sqref="Q563">
    <cfRule type="containsBlanks" dxfId="16743" priority="11102">
      <formula>LEN(TRIM(Q563))=0</formula>
    </cfRule>
    <cfRule type="cellIs" dxfId="16742" priority="11111" operator="equal">
      <formula>"REQUERIMIENTOS SUBSANADOS"</formula>
    </cfRule>
    <cfRule type="containsText" dxfId="16741" priority="11117" operator="containsText" text="NO SUBSANABLE">
      <formula>NOT(ISERROR(SEARCH("NO SUBSANABLE",Q563)))</formula>
    </cfRule>
    <cfRule type="containsText" dxfId="16740" priority="11118" operator="containsText" text="PENDIENTES POR SUBSANAR">
      <formula>NOT(ISERROR(SEARCH("PENDIENTES POR SUBSANAR",Q563)))</formula>
    </cfRule>
    <cfRule type="containsText" dxfId="16739" priority="11119" operator="containsText" text="SIN OBSERVACIÓN">
      <formula>NOT(ISERROR(SEARCH("SIN OBSERVACIÓN",Q563)))</formula>
    </cfRule>
  </conditionalFormatting>
  <conditionalFormatting sqref="R563">
    <cfRule type="containsBlanks" dxfId="16738" priority="11101">
      <formula>LEN(TRIM(R563))=0</formula>
    </cfRule>
    <cfRule type="cellIs" dxfId="16737" priority="11103" operator="equal">
      <formula>"NO CUMPLEN CON LO SOLICITADO"</formula>
    </cfRule>
    <cfRule type="cellIs" dxfId="16736" priority="11104" operator="equal">
      <formula>"CUMPLEN CON LO SOLICITADO"</formula>
    </cfRule>
    <cfRule type="cellIs" dxfId="16735" priority="11105" operator="equal">
      <formula>"PENDIENTES"</formula>
    </cfRule>
    <cfRule type="cellIs" dxfId="16734" priority="11106" operator="equal">
      <formula>"NINGUNO"</formula>
    </cfRule>
  </conditionalFormatting>
  <conditionalFormatting sqref="B578">
    <cfRule type="cellIs" dxfId="16733" priority="11099" operator="equal">
      <formula>"NO CUMPLE CON LA EXPERIENCIA REQUERIDA"</formula>
    </cfRule>
    <cfRule type="cellIs" dxfId="16732" priority="11100" operator="equal">
      <formula>"CUMPLE CON LA EXPERIENCIA REQUERIDA"</formula>
    </cfRule>
  </conditionalFormatting>
  <conditionalFormatting sqref="H563">
    <cfRule type="notContainsBlanks" dxfId="16731" priority="11098">
      <formula>LEN(TRIM(H563))&gt;0</formula>
    </cfRule>
  </conditionalFormatting>
  <conditionalFormatting sqref="G563">
    <cfRule type="notContainsBlanks" dxfId="16730" priority="11097">
      <formula>LEN(TRIM(G563))&gt;0</formula>
    </cfRule>
  </conditionalFormatting>
  <conditionalFormatting sqref="F563">
    <cfRule type="notContainsBlanks" dxfId="16729" priority="11096">
      <formula>LEN(TRIM(F563))&gt;0</formula>
    </cfRule>
  </conditionalFormatting>
  <conditionalFormatting sqref="E563">
    <cfRule type="notContainsBlanks" dxfId="16728" priority="11095">
      <formula>LEN(TRIM(E563))&gt;0</formula>
    </cfRule>
  </conditionalFormatting>
  <conditionalFormatting sqref="D563">
    <cfRule type="notContainsBlanks" dxfId="16727" priority="11094">
      <formula>LEN(TRIM(D563))&gt;0</formula>
    </cfRule>
  </conditionalFormatting>
  <conditionalFormatting sqref="C563">
    <cfRule type="notContainsBlanks" dxfId="16726" priority="11093">
      <formula>LEN(TRIM(C563))&gt;0</formula>
    </cfRule>
  </conditionalFormatting>
  <conditionalFormatting sqref="I563">
    <cfRule type="notContainsBlanks" dxfId="16725" priority="11092">
      <formula>LEN(TRIM(I563))&gt;0</formula>
    </cfRule>
  </conditionalFormatting>
  <conditionalFormatting sqref="H566">
    <cfRule type="notContainsBlanks" dxfId="16724" priority="11069">
      <formula>LEN(TRIM(H566))&gt;0</formula>
    </cfRule>
  </conditionalFormatting>
  <conditionalFormatting sqref="G566 G569">
    <cfRule type="notContainsBlanks" dxfId="16723" priority="11068">
      <formula>LEN(TRIM(G566))&gt;0</formula>
    </cfRule>
  </conditionalFormatting>
  <conditionalFormatting sqref="F566 F569">
    <cfRule type="notContainsBlanks" dxfId="16722" priority="11067">
      <formula>LEN(TRIM(F566))&gt;0</formula>
    </cfRule>
  </conditionalFormatting>
  <conditionalFormatting sqref="E566 E569">
    <cfRule type="notContainsBlanks" dxfId="16721" priority="11066">
      <formula>LEN(TRIM(E566))&gt;0</formula>
    </cfRule>
  </conditionalFormatting>
  <conditionalFormatting sqref="D566 D569">
    <cfRule type="notContainsBlanks" dxfId="16720" priority="11065">
      <formula>LEN(TRIM(D566))&gt;0</formula>
    </cfRule>
  </conditionalFormatting>
  <conditionalFormatting sqref="C566 C569">
    <cfRule type="notContainsBlanks" dxfId="16719" priority="11064">
      <formula>LEN(TRIM(C566))&gt;0</formula>
    </cfRule>
  </conditionalFormatting>
  <conditionalFormatting sqref="I566">
    <cfRule type="notContainsBlanks" dxfId="16718" priority="11063">
      <formula>LEN(TRIM(I566))&gt;0</formula>
    </cfRule>
  </conditionalFormatting>
  <conditionalFormatting sqref="G572">
    <cfRule type="notContainsBlanks" dxfId="16717" priority="11039">
      <formula>LEN(TRIM(G572))&gt;0</formula>
    </cfRule>
  </conditionalFormatting>
  <conditionalFormatting sqref="F572">
    <cfRule type="notContainsBlanks" dxfId="16716" priority="11038">
      <formula>LEN(TRIM(F572))&gt;0</formula>
    </cfRule>
  </conditionalFormatting>
  <conditionalFormatting sqref="E572">
    <cfRule type="notContainsBlanks" dxfId="16715" priority="11037">
      <formula>LEN(TRIM(E572))&gt;0</formula>
    </cfRule>
  </conditionalFormatting>
  <conditionalFormatting sqref="D572">
    <cfRule type="notContainsBlanks" dxfId="16714" priority="11036">
      <formula>LEN(TRIM(D572))&gt;0</formula>
    </cfRule>
  </conditionalFormatting>
  <conditionalFormatting sqref="C572">
    <cfRule type="notContainsBlanks" dxfId="16713" priority="11035">
      <formula>LEN(TRIM(C572))&gt;0</formula>
    </cfRule>
  </conditionalFormatting>
  <conditionalFormatting sqref="T563">
    <cfRule type="cellIs" dxfId="16712" priority="11032" operator="equal">
      <formula>"NO"</formula>
    </cfRule>
    <cfRule type="cellIs" dxfId="16711" priority="11033" operator="equal">
      <formula>"SI"</formula>
    </cfRule>
  </conditionalFormatting>
  <conditionalFormatting sqref="N575">
    <cfRule type="expression" dxfId="16710" priority="11029">
      <formula>N575=" "</formula>
    </cfRule>
    <cfRule type="expression" dxfId="16709" priority="11030">
      <formula>N575="NO PRESENTÓ CERTIFICADO"</formula>
    </cfRule>
    <cfRule type="expression" dxfId="16708" priority="11031">
      <formula>N575="PRESENTÓ CERTIFICADO"</formula>
    </cfRule>
  </conditionalFormatting>
  <conditionalFormatting sqref="P575">
    <cfRule type="expression" dxfId="16707" priority="11016">
      <formula>Q575="NO SUBSANABLE"</formula>
    </cfRule>
    <cfRule type="expression" dxfId="16706" priority="11018">
      <formula>Q575="REQUERIMIENTOS SUBSANADOS"</formula>
    </cfRule>
    <cfRule type="expression" dxfId="16705" priority="11019">
      <formula>Q575="PENDIENTES POR SUBSANAR"</formula>
    </cfRule>
    <cfRule type="expression" dxfId="16704" priority="11024">
      <formula>Q575="SIN OBSERVACIÓN"</formula>
    </cfRule>
    <cfRule type="containsBlanks" dxfId="16703" priority="11025">
      <formula>LEN(TRIM(P575))=0</formula>
    </cfRule>
  </conditionalFormatting>
  <conditionalFormatting sqref="O575">
    <cfRule type="cellIs" dxfId="16702" priority="11017" operator="equal">
      <formula>"PENDIENTE POR DESCRIPCIÓN"</formula>
    </cfRule>
    <cfRule type="cellIs" dxfId="16701" priority="11021" operator="equal">
      <formula>"DESCRIPCIÓN INSUFICIENTE"</formula>
    </cfRule>
    <cfRule type="cellIs" dxfId="16700" priority="11022" operator="equal">
      <formula>"NO ESTÁ ACORDE A ITEM 5.2.1 (T.R.)"</formula>
    </cfRule>
    <cfRule type="cellIs" dxfId="16699" priority="11023" operator="equal">
      <formula>"ACORDE A ITEM 5.2.1 (T.R.)"</formula>
    </cfRule>
  </conditionalFormatting>
  <conditionalFormatting sqref="Q575">
    <cfRule type="containsBlanks" dxfId="16698" priority="11011">
      <formula>LEN(TRIM(Q575))=0</formula>
    </cfRule>
    <cfRule type="cellIs" dxfId="16697" priority="11020" operator="equal">
      <formula>"REQUERIMIENTOS SUBSANADOS"</formula>
    </cfRule>
    <cfRule type="containsText" dxfId="16696" priority="11026" operator="containsText" text="NO SUBSANABLE">
      <formula>NOT(ISERROR(SEARCH("NO SUBSANABLE",Q575)))</formula>
    </cfRule>
    <cfRule type="containsText" dxfId="16695" priority="11027" operator="containsText" text="PENDIENTES POR SUBSANAR">
      <formula>NOT(ISERROR(SEARCH("PENDIENTES POR SUBSANAR",Q575)))</formula>
    </cfRule>
    <cfRule type="containsText" dxfId="16694" priority="11028" operator="containsText" text="SIN OBSERVACIÓN">
      <formula>NOT(ISERROR(SEARCH("SIN OBSERVACIÓN",Q575)))</formula>
    </cfRule>
  </conditionalFormatting>
  <conditionalFormatting sqref="R575">
    <cfRule type="containsBlanks" dxfId="16693" priority="11010">
      <formula>LEN(TRIM(R575))=0</formula>
    </cfRule>
    <cfRule type="cellIs" dxfId="16692" priority="11012" operator="equal">
      <formula>"NO CUMPLEN CON LO SOLICITADO"</formula>
    </cfRule>
    <cfRule type="cellIs" dxfId="16691" priority="11013" operator="equal">
      <formula>"CUMPLEN CON LO SOLICITADO"</formula>
    </cfRule>
    <cfRule type="cellIs" dxfId="16690" priority="11014" operator="equal">
      <formula>"PENDIENTES"</formula>
    </cfRule>
    <cfRule type="cellIs" dxfId="16689" priority="11015" operator="equal">
      <formula>"NINGUNO"</formula>
    </cfRule>
  </conditionalFormatting>
  <conditionalFormatting sqref="H575">
    <cfRule type="notContainsBlanks" dxfId="16688" priority="11009">
      <formula>LEN(TRIM(H575))&gt;0</formula>
    </cfRule>
  </conditionalFormatting>
  <conditionalFormatting sqref="G575">
    <cfRule type="notContainsBlanks" dxfId="16687" priority="11008">
      <formula>LEN(TRIM(G575))&gt;0</formula>
    </cfRule>
  </conditionalFormatting>
  <conditionalFormatting sqref="F575">
    <cfRule type="notContainsBlanks" dxfId="16686" priority="11007">
      <formula>LEN(TRIM(F575))&gt;0</formula>
    </cfRule>
  </conditionalFormatting>
  <conditionalFormatting sqref="E575">
    <cfRule type="notContainsBlanks" dxfId="16685" priority="11006">
      <formula>LEN(TRIM(E575))&gt;0</formula>
    </cfRule>
  </conditionalFormatting>
  <conditionalFormatting sqref="D575">
    <cfRule type="notContainsBlanks" dxfId="16684" priority="11005">
      <formula>LEN(TRIM(D575))&gt;0</formula>
    </cfRule>
  </conditionalFormatting>
  <conditionalFormatting sqref="C575">
    <cfRule type="notContainsBlanks" dxfId="16683" priority="11004">
      <formula>LEN(TRIM(C575))&gt;0</formula>
    </cfRule>
  </conditionalFormatting>
  <conditionalFormatting sqref="I575">
    <cfRule type="notContainsBlanks" dxfId="16682" priority="11003">
      <formula>LEN(TRIM(I575))&gt;0</formula>
    </cfRule>
  </conditionalFormatting>
  <conditionalFormatting sqref="S563 S566 S569 S572 S575">
    <cfRule type="cellIs" dxfId="16681" priority="11001" operator="greaterThan">
      <formula>0</formula>
    </cfRule>
    <cfRule type="cellIs" dxfId="16680" priority="11002" operator="equal">
      <formula>0</formula>
    </cfRule>
  </conditionalFormatting>
  <conditionalFormatting sqref="T578">
    <cfRule type="cellIs" dxfId="16679" priority="10999" operator="equal">
      <formula>"NO CUMPLE"</formula>
    </cfRule>
    <cfRule type="cellIs" dxfId="16678" priority="11000" operator="equal">
      <formula>"CUMPLE"</formula>
    </cfRule>
  </conditionalFormatting>
  <conditionalFormatting sqref="N585">
    <cfRule type="expression" dxfId="16677" priority="10926">
      <formula>N585=" "</formula>
    </cfRule>
    <cfRule type="expression" dxfId="16676" priority="10927">
      <formula>N585="NO PRESENTÓ CERTIFICADO"</formula>
    </cfRule>
    <cfRule type="expression" dxfId="16675" priority="10928">
      <formula>N585="PRESENTÓ CERTIFICADO"</formula>
    </cfRule>
  </conditionalFormatting>
  <conditionalFormatting sqref="O585">
    <cfRule type="cellIs" dxfId="16674" priority="10914" operator="equal">
      <formula>"PENDIENTE POR DESCRIPCIÓN"</formula>
    </cfRule>
    <cfRule type="cellIs" dxfId="16673" priority="10918" operator="equal">
      <formula>"DESCRIPCIÓN INSUFICIENTE"</formula>
    </cfRule>
    <cfRule type="cellIs" dxfId="16672" priority="10919" operator="equal">
      <formula>"NO ESTÁ ACORDE A ITEM 5.2.1 (T.R.)"</formula>
    </cfRule>
    <cfRule type="cellIs" dxfId="16671" priority="10920" operator="equal">
      <formula>"ACORDE A ITEM 5.2.1 (T.R.)"</formula>
    </cfRule>
  </conditionalFormatting>
  <conditionalFormatting sqref="R585">
    <cfRule type="containsBlanks" dxfId="16670" priority="10907">
      <formula>LEN(TRIM(R585))=0</formula>
    </cfRule>
    <cfRule type="cellIs" dxfId="16669" priority="10909" operator="equal">
      <formula>"NO CUMPLEN CON LO SOLICITADO"</formula>
    </cfRule>
    <cfRule type="cellIs" dxfId="16668" priority="10910" operator="equal">
      <formula>"CUMPLEN CON LO SOLICITADO"</formula>
    </cfRule>
    <cfRule type="cellIs" dxfId="16667" priority="10911" operator="equal">
      <formula>"PENDIENTES"</formula>
    </cfRule>
    <cfRule type="cellIs" dxfId="16666" priority="10912" operator="equal">
      <formula>"NINGUNO"</formula>
    </cfRule>
  </conditionalFormatting>
  <conditionalFormatting sqref="B600">
    <cfRule type="cellIs" dxfId="16665" priority="10905" operator="equal">
      <formula>"NO CUMPLE CON LA EXPERIENCIA REQUERIDA"</formula>
    </cfRule>
    <cfRule type="cellIs" dxfId="16664" priority="10906" operator="equal">
      <formula>"CUMPLE CON LA EXPERIENCIA REQUERIDA"</formula>
    </cfRule>
  </conditionalFormatting>
  <conditionalFormatting sqref="H585">
    <cfRule type="notContainsBlanks" dxfId="16663" priority="10904">
      <formula>LEN(TRIM(H585))&gt;0</formula>
    </cfRule>
  </conditionalFormatting>
  <conditionalFormatting sqref="G585">
    <cfRule type="notContainsBlanks" dxfId="16662" priority="10903">
      <formula>LEN(TRIM(G585))&gt;0</formula>
    </cfRule>
  </conditionalFormatting>
  <conditionalFormatting sqref="F585">
    <cfRule type="notContainsBlanks" dxfId="16661" priority="10902">
      <formula>LEN(TRIM(F585))&gt;0</formula>
    </cfRule>
  </conditionalFormatting>
  <conditionalFormatting sqref="E585">
    <cfRule type="notContainsBlanks" dxfId="16660" priority="10901">
      <formula>LEN(TRIM(E585))&gt;0</formula>
    </cfRule>
  </conditionalFormatting>
  <conditionalFormatting sqref="D585">
    <cfRule type="notContainsBlanks" dxfId="16659" priority="10900">
      <formula>LEN(TRIM(D585))&gt;0</formula>
    </cfRule>
  </conditionalFormatting>
  <conditionalFormatting sqref="C585">
    <cfRule type="notContainsBlanks" dxfId="16658" priority="10899">
      <formula>LEN(TRIM(C585))&gt;0</formula>
    </cfRule>
  </conditionalFormatting>
  <conditionalFormatting sqref="I585">
    <cfRule type="notContainsBlanks" dxfId="16657" priority="10898">
      <formula>LEN(TRIM(I585))&gt;0</formula>
    </cfRule>
  </conditionalFormatting>
  <conditionalFormatting sqref="N591">
    <cfRule type="expression" dxfId="16656" priority="10895">
      <formula>N591=" "</formula>
    </cfRule>
    <cfRule type="expression" dxfId="16655" priority="10896">
      <formula>N591="NO PRESENTÓ CERTIFICADO"</formula>
    </cfRule>
    <cfRule type="expression" dxfId="16654" priority="10897">
      <formula>N591="PRESENTÓ CERTIFICADO"</formula>
    </cfRule>
  </conditionalFormatting>
  <conditionalFormatting sqref="P591">
    <cfRule type="expression" dxfId="16653" priority="10882">
      <formula>Q591="NO SUBSANABLE"</formula>
    </cfRule>
    <cfRule type="expression" dxfId="16652" priority="10884">
      <formula>Q591="REQUERIMIENTOS SUBSANADOS"</formula>
    </cfRule>
    <cfRule type="expression" dxfId="16651" priority="10885">
      <formula>Q591="PENDIENTES POR SUBSANAR"</formula>
    </cfRule>
    <cfRule type="expression" dxfId="16650" priority="10890">
      <formula>Q591="SIN OBSERVACIÓN"</formula>
    </cfRule>
    <cfRule type="containsBlanks" dxfId="16649" priority="10891">
      <formula>LEN(TRIM(P591))=0</formula>
    </cfRule>
  </conditionalFormatting>
  <conditionalFormatting sqref="O588 O591">
    <cfRule type="cellIs" dxfId="16648" priority="10883" operator="equal">
      <formula>"PENDIENTE POR DESCRIPCIÓN"</formula>
    </cfRule>
    <cfRule type="cellIs" dxfId="16647" priority="10887" operator="equal">
      <formula>"DESCRIPCIÓN INSUFICIENTE"</formula>
    </cfRule>
    <cfRule type="cellIs" dxfId="16646" priority="10888" operator="equal">
      <formula>"NO ESTÁ ACORDE A ITEM 5.2.1 (T.R.)"</formula>
    </cfRule>
    <cfRule type="cellIs" dxfId="16645" priority="10889" operator="equal">
      <formula>"ACORDE A ITEM 5.2.1 (T.R.)"</formula>
    </cfRule>
  </conditionalFormatting>
  <conditionalFormatting sqref="Q591">
    <cfRule type="containsBlanks" dxfId="16644" priority="10877">
      <formula>LEN(TRIM(Q591))=0</formula>
    </cfRule>
    <cfRule type="cellIs" dxfId="16643" priority="10886" operator="equal">
      <formula>"REQUERIMIENTOS SUBSANADOS"</formula>
    </cfRule>
    <cfRule type="containsText" dxfId="16642" priority="10892" operator="containsText" text="NO SUBSANABLE">
      <formula>NOT(ISERROR(SEARCH("NO SUBSANABLE",Q591)))</formula>
    </cfRule>
    <cfRule type="containsText" dxfId="16641" priority="10893" operator="containsText" text="PENDIENTES POR SUBSANAR">
      <formula>NOT(ISERROR(SEARCH("PENDIENTES POR SUBSANAR",Q591)))</formula>
    </cfRule>
    <cfRule type="containsText" dxfId="16640" priority="10894" operator="containsText" text="SIN OBSERVACIÓN">
      <formula>NOT(ISERROR(SEARCH("SIN OBSERVACIÓN",Q591)))</formula>
    </cfRule>
  </conditionalFormatting>
  <conditionalFormatting sqref="R591">
    <cfRule type="containsBlanks" dxfId="16639" priority="10876">
      <formula>LEN(TRIM(R591))=0</formula>
    </cfRule>
    <cfRule type="cellIs" dxfId="16638" priority="10878" operator="equal">
      <formula>"NO CUMPLEN CON LO SOLICITADO"</formula>
    </cfRule>
    <cfRule type="cellIs" dxfId="16637" priority="10879" operator="equal">
      <formula>"CUMPLEN CON LO SOLICITADO"</formula>
    </cfRule>
    <cfRule type="cellIs" dxfId="16636" priority="10880" operator="equal">
      <formula>"PENDIENTES"</formula>
    </cfRule>
    <cfRule type="cellIs" dxfId="16635" priority="10881" operator="equal">
      <formula>"NINGUNO"</formula>
    </cfRule>
  </conditionalFormatting>
  <conditionalFormatting sqref="H588 H591">
    <cfRule type="notContainsBlanks" dxfId="16634" priority="10875">
      <formula>LEN(TRIM(H588))&gt;0</formula>
    </cfRule>
  </conditionalFormatting>
  <conditionalFormatting sqref="G588 G591">
    <cfRule type="notContainsBlanks" dxfId="16633" priority="10874">
      <formula>LEN(TRIM(G588))&gt;0</formula>
    </cfRule>
  </conditionalFormatting>
  <conditionalFormatting sqref="F588 F591">
    <cfRule type="notContainsBlanks" dxfId="16632" priority="10873">
      <formula>LEN(TRIM(F588))&gt;0</formula>
    </cfRule>
  </conditionalFormatting>
  <conditionalFormatting sqref="E588 E591">
    <cfRule type="notContainsBlanks" dxfId="16631" priority="10872">
      <formula>LEN(TRIM(E588))&gt;0</formula>
    </cfRule>
  </conditionalFormatting>
  <conditionalFormatting sqref="D588 D591">
    <cfRule type="notContainsBlanks" dxfId="16630" priority="10871">
      <formula>LEN(TRIM(D588))&gt;0</formula>
    </cfRule>
  </conditionalFormatting>
  <conditionalFormatting sqref="C588 C591">
    <cfRule type="notContainsBlanks" dxfId="16629" priority="10870">
      <formula>LEN(TRIM(C588))&gt;0</formula>
    </cfRule>
  </conditionalFormatting>
  <conditionalFormatting sqref="I588 I591">
    <cfRule type="notContainsBlanks" dxfId="16628" priority="10869">
      <formula>LEN(TRIM(I588))&gt;0</formula>
    </cfRule>
  </conditionalFormatting>
  <conditionalFormatting sqref="N594">
    <cfRule type="expression" dxfId="16627" priority="10866">
      <formula>N594=" "</formula>
    </cfRule>
    <cfRule type="expression" dxfId="16626" priority="10867">
      <formula>N594="NO PRESENTÓ CERTIFICADO"</formula>
    </cfRule>
    <cfRule type="expression" dxfId="16625" priority="10868">
      <formula>N594="PRESENTÓ CERTIFICADO"</formula>
    </cfRule>
  </conditionalFormatting>
  <conditionalFormatting sqref="P594">
    <cfRule type="expression" dxfId="16624" priority="10853">
      <formula>Q594="NO SUBSANABLE"</formula>
    </cfRule>
    <cfRule type="expression" dxfId="16623" priority="10855">
      <formula>Q594="REQUERIMIENTOS SUBSANADOS"</formula>
    </cfRule>
    <cfRule type="expression" dxfId="16622" priority="10856">
      <formula>Q594="PENDIENTES POR SUBSANAR"</formula>
    </cfRule>
    <cfRule type="expression" dxfId="16621" priority="10861">
      <formula>Q594="SIN OBSERVACIÓN"</formula>
    </cfRule>
    <cfRule type="containsBlanks" dxfId="16620" priority="10862">
      <formula>LEN(TRIM(P594))=0</formula>
    </cfRule>
  </conditionalFormatting>
  <conditionalFormatting sqref="O594">
    <cfRule type="cellIs" dxfId="16619" priority="10854" operator="equal">
      <formula>"PENDIENTE POR DESCRIPCIÓN"</formula>
    </cfRule>
    <cfRule type="cellIs" dxfId="16618" priority="10858" operator="equal">
      <formula>"DESCRIPCIÓN INSUFICIENTE"</formula>
    </cfRule>
    <cfRule type="cellIs" dxfId="16617" priority="10859" operator="equal">
      <formula>"NO ESTÁ ACORDE A ITEM 5.2.1 (T.R.)"</formula>
    </cfRule>
    <cfRule type="cellIs" dxfId="16616" priority="10860" operator="equal">
      <formula>"ACORDE A ITEM 5.2.1 (T.R.)"</formula>
    </cfRule>
  </conditionalFormatting>
  <conditionalFormatting sqref="Q594">
    <cfRule type="containsBlanks" dxfId="16615" priority="10848">
      <formula>LEN(TRIM(Q594))=0</formula>
    </cfRule>
    <cfRule type="cellIs" dxfId="16614" priority="10857" operator="equal">
      <formula>"REQUERIMIENTOS SUBSANADOS"</formula>
    </cfRule>
    <cfRule type="containsText" dxfId="16613" priority="10863" operator="containsText" text="NO SUBSANABLE">
      <formula>NOT(ISERROR(SEARCH("NO SUBSANABLE",Q594)))</formula>
    </cfRule>
    <cfRule type="containsText" dxfId="16612" priority="10864" operator="containsText" text="PENDIENTES POR SUBSANAR">
      <formula>NOT(ISERROR(SEARCH("PENDIENTES POR SUBSANAR",Q594)))</formula>
    </cfRule>
    <cfRule type="containsText" dxfId="16611" priority="10865" operator="containsText" text="SIN OBSERVACIÓN">
      <formula>NOT(ISERROR(SEARCH("SIN OBSERVACIÓN",Q594)))</formula>
    </cfRule>
  </conditionalFormatting>
  <conditionalFormatting sqref="R594">
    <cfRule type="containsBlanks" dxfId="16610" priority="10847">
      <formula>LEN(TRIM(R594))=0</formula>
    </cfRule>
    <cfRule type="cellIs" dxfId="16609" priority="10849" operator="equal">
      <formula>"NO CUMPLEN CON LO SOLICITADO"</formula>
    </cfRule>
    <cfRule type="cellIs" dxfId="16608" priority="10850" operator="equal">
      <formula>"CUMPLEN CON LO SOLICITADO"</formula>
    </cfRule>
    <cfRule type="cellIs" dxfId="16607" priority="10851" operator="equal">
      <formula>"PENDIENTES"</formula>
    </cfRule>
    <cfRule type="cellIs" dxfId="16606" priority="10852" operator="equal">
      <formula>"NINGUNO"</formula>
    </cfRule>
  </conditionalFormatting>
  <conditionalFormatting sqref="H594">
    <cfRule type="notContainsBlanks" dxfId="16605" priority="10846">
      <formula>LEN(TRIM(H594))&gt;0</formula>
    </cfRule>
  </conditionalFormatting>
  <conditionalFormatting sqref="G594">
    <cfRule type="notContainsBlanks" dxfId="16604" priority="10845">
      <formula>LEN(TRIM(G594))&gt;0</formula>
    </cfRule>
  </conditionalFormatting>
  <conditionalFormatting sqref="F594">
    <cfRule type="notContainsBlanks" dxfId="16603" priority="10844">
      <formula>LEN(TRIM(F594))&gt;0</formula>
    </cfRule>
  </conditionalFormatting>
  <conditionalFormatting sqref="E594">
    <cfRule type="notContainsBlanks" dxfId="16602" priority="10843">
      <formula>LEN(TRIM(E594))&gt;0</formula>
    </cfRule>
  </conditionalFormatting>
  <conditionalFormatting sqref="D594">
    <cfRule type="notContainsBlanks" dxfId="16601" priority="10842">
      <formula>LEN(TRIM(D594))&gt;0</formula>
    </cfRule>
  </conditionalFormatting>
  <conditionalFormatting sqref="C594">
    <cfRule type="notContainsBlanks" dxfId="16600" priority="10841">
      <formula>LEN(TRIM(C594))&gt;0</formula>
    </cfRule>
  </conditionalFormatting>
  <conditionalFormatting sqref="I594">
    <cfRule type="notContainsBlanks" dxfId="16599" priority="10840">
      <formula>LEN(TRIM(I594))&gt;0</formula>
    </cfRule>
  </conditionalFormatting>
  <conditionalFormatting sqref="T585">
    <cfRule type="cellIs" dxfId="16598" priority="10838" operator="equal">
      <formula>"NO"</formula>
    </cfRule>
    <cfRule type="cellIs" dxfId="16597" priority="10839" operator="equal">
      <formula>"SI"</formula>
    </cfRule>
  </conditionalFormatting>
  <conditionalFormatting sqref="N597">
    <cfRule type="expression" dxfId="16596" priority="10835">
      <formula>N597=" "</formula>
    </cfRule>
    <cfRule type="expression" dxfId="16595" priority="10836">
      <formula>N597="NO PRESENTÓ CERTIFICADO"</formula>
    </cfRule>
    <cfRule type="expression" dxfId="16594" priority="10837">
      <formula>N597="PRESENTÓ CERTIFICADO"</formula>
    </cfRule>
  </conditionalFormatting>
  <conditionalFormatting sqref="P597">
    <cfRule type="expression" dxfId="16593" priority="10822">
      <formula>Q597="NO SUBSANABLE"</formula>
    </cfRule>
    <cfRule type="expression" dxfId="16592" priority="10824">
      <formula>Q597="REQUERIMIENTOS SUBSANADOS"</formula>
    </cfRule>
    <cfRule type="expression" dxfId="16591" priority="10825">
      <formula>Q597="PENDIENTES POR SUBSANAR"</formula>
    </cfRule>
    <cfRule type="expression" dxfId="16590" priority="10830">
      <formula>Q597="SIN OBSERVACIÓN"</formula>
    </cfRule>
    <cfRule type="containsBlanks" dxfId="16589" priority="10831">
      <formula>LEN(TRIM(P597))=0</formula>
    </cfRule>
  </conditionalFormatting>
  <conditionalFormatting sqref="O597">
    <cfRule type="cellIs" dxfId="16588" priority="10823" operator="equal">
      <formula>"PENDIENTE POR DESCRIPCIÓN"</formula>
    </cfRule>
    <cfRule type="cellIs" dxfId="16587" priority="10827" operator="equal">
      <formula>"DESCRIPCIÓN INSUFICIENTE"</formula>
    </cfRule>
    <cfRule type="cellIs" dxfId="16586" priority="10828" operator="equal">
      <formula>"NO ESTÁ ACORDE A ITEM 5.2.1 (T.R.)"</formula>
    </cfRule>
    <cfRule type="cellIs" dxfId="16585" priority="10829" operator="equal">
      <formula>"ACORDE A ITEM 5.2.1 (T.R.)"</formula>
    </cfRule>
  </conditionalFormatting>
  <conditionalFormatting sqref="Q597">
    <cfRule type="containsBlanks" dxfId="16584" priority="10817">
      <formula>LEN(TRIM(Q597))=0</formula>
    </cfRule>
    <cfRule type="cellIs" dxfId="16583" priority="10826" operator="equal">
      <formula>"REQUERIMIENTOS SUBSANADOS"</formula>
    </cfRule>
    <cfRule type="containsText" dxfId="16582" priority="10832" operator="containsText" text="NO SUBSANABLE">
      <formula>NOT(ISERROR(SEARCH("NO SUBSANABLE",Q597)))</formula>
    </cfRule>
    <cfRule type="containsText" dxfId="16581" priority="10833" operator="containsText" text="PENDIENTES POR SUBSANAR">
      <formula>NOT(ISERROR(SEARCH("PENDIENTES POR SUBSANAR",Q597)))</formula>
    </cfRule>
    <cfRule type="containsText" dxfId="16580" priority="10834" operator="containsText" text="SIN OBSERVACIÓN">
      <formula>NOT(ISERROR(SEARCH("SIN OBSERVACIÓN",Q597)))</formula>
    </cfRule>
  </conditionalFormatting>
  <conditionalFormatting sqref="R597">
    <cfRule type="containsBlanks" dxfId="16579" priority="10816">
      <formula>LEN(TRIM(R597))=0</formula>
    </cfRule>
    <cfRule type="cellIs" dxfId="16578" priority="10818" operator="equal">
      <formula>"NO CUMPLEN CON LO SOLICITADO"</formula>
    </cfRule>
    <cfRule type="cellIs" dxfId="16577" priority="10819" operator="equal">
      <formula>"CUMPLEN CON LO SOLICITADO"</formula>
    </cfRule>
    <cfRule type="cellIs" dxfId="16576" priority="10820" operator="equal">
      <formula>"PENDIENTES"</formula>
    </cfRule>
    <cfRule type="cellIs" dxfId="16575" priority="10821" operator="equal">
      <formula>"NINGUNO"</formula>
    </cfRule>
  </conditionalFormatting>
  <conditionalFormatting sqref="H597">
    <cfRule type="notContainsBlanks" dxfId="16574" priority="10815">
      <formula>LEN(TRIM(H597))&gt;0</formula>
    </cfRule>
  </conditionalFormatting>
  <conditionalFormatting sqref="G597">
    <cfRule type="notContainsBlanks" dxfId="16573" priority="10814">
      <formula>LEN(TRIM(G597))&gt;0</formula>
    </cfRule>
  </conditionalFormatting>
  <conditionalFormatting sqref="F597">
    <cfRule type="notContainsBlanks" dxfId="16572" priority="10813">
      <formula>LEN(TRIM(F597))&gt;0</formula>
    </cfRule>
  </conditionalFormatting>
  <conditionalFormatting sqref="E597">
    <cfRule type="notContainsBlanks" dxfId="16571" priority="10812">
      <formula>LEN(TRIM(E597))&gt;0</formula>
    </cfRule>
  </conditionalFormatting>
  <conditionalFormatting sqref="D597">
    <cfRule type="notContainsBlanks" dxfId="16570" priority="10811">
      <formula>LEN(TRIM(D597))&gt;0</formula>
    </cfRule>
  </conditionalFormatting>
  <conditionalFormatting sqref="C597">
    <cfRule type="notContainsBlanks" dxfId="16569" priority="10810">
      <formula>LEN(TRIM(C597))&gt;0</formula>
    </cfRule>
  </conditionalFormatting>
  <conditionalFormatting sqref="I597">
    <cfRule type="notContainsBlanks" dxfId="16568" priority="10809">
      <formula>LEN(TRIM(I597))&gt;0</formula>
    </cfRule>
  </conditionalFormatting>
  <conditionalFormatting sqref="S585 S588 S591 S594 S597">
    <cfRule type="cellIs" dxfId="16567" priority="10807" operator="greaterThan">
      <formula>0</formula>
    </cfRule>
    <cfRule type="cellIs" dxfId="16566" priority="10808" operator="equal">
      <formula>0</formula>
    </cfRule>
  </conditionalFormatting>
  <conditionalFormatting sqref="T600">
    <cfRule type="cellIs" dxfId="16565" priority="10805" operator="equal">
      <formula>"NO CUMPLE"</formula>
    </cfRule>
    <cfRule type="cellIs" dxfId="16564" priority="10806" operator="equal">
      <formula>"CUMPLE"</formula>
    </cfRule>
  </conditionalFormatting>
  <conditionalFormatting sqref="N607">
    <cfRule type="expression" dxfId="16563" priority="10732">
      <formula>N607=" "</formula>
    </cfRule>
    <cfRule type="expression" dxfId="16562" priority="10733">
      <formula>N607="NO PRESENTÓ CERTIFICADO"</formula>
    </cfRule>
    <cfRule type="expression" dxfId="16561" priority="10734">
      <formula>N607="PRESENTÓ CERTIFICADO"</formula>
    </cfRule>
  </conditionalFormatting>
  <conditionalFormatting sqref="P607">
    <cfRule type="expression" dxfId="16560" priority="10719">
      <formula>Q607="NO SUBSANABLE"</formula>
    </cfRule>
    <cfRule type="expression" dxfId="16559" priority="10721">
      <formula>Q607="REQUERIMIENTOS SUBSANADOS"</formula>
    </cfRule>
    <cfRule type="expression" dxfId="16558" priority="10722">
      <formula>Q607="PENDIENTES POR SUBSANAR"</formula>
    </cfRule>
    <cfRule type="expression" dxfId="16557" priority="10727">
      <formula>Q607="SIN OBSERVACIÓN"</formula>
    </cfRule>
    <cfRule type="containsBlanks" dxfId="16556" priority="10728">
      <formula>LEN(TRIM(P607))=0</formula>
    </cfRule>
  </conditionalFormatting>
  <conditionalFormatting sqref="O607">
    <cfRule type="cellIs" dxfId="16555" priority="10720" operator="equal">
      <formula>"PENDIENTE POR DESCRIPCIÓN"</formula>
    </cfRule>
    <cfRule type="cellIs" dxfId="16554" priority="10724" operator="equal">
      <formula>"DESCRIPCIÓN INSUFICIENTE"</formula>
    </cfRule>
    <cfRule type="cellIs" dxfId="16553" priority="10725" operator="equal">
      <formula>"NO ESTÁ ACORDE A ITEM 5.2.1 (T.R.)"</formula>
    </cfRule>
    <cfRule type="cellIs" dxfId="16552" priority="10726" operator="equal">
      <formula>"ACORDE A ITEM 5.2.1 (T.R.)"</formula>
    </cfRule>
  </conditionalFormatting>
  <conditionalFormatting sqref="Q607">
    <cfRule type="containsBlanks" dxfId="16551" priority="10714">
      <formula>LEN(TRIM(Q607))=0</formula>
    </cfRule>
    <cfRule type="cellIs" dxfId="16550" priority="10723" operator="equal">
      <formula>"REQUERIMIENTOS SUBSANADOS"</formula>
    </cfRule>
    <cfRule type="containsText" dxfId="16549" priority="10729" operator="containsText" text="NO SUBSANABLE">
      <formula>NOT(ISERROR(SEARCH("NO SUBSANABLE",Q607)))</formula>
    </cfRule>
    <cfRule type="containsText" dxfId="16548" priority="10730" operator="containsText" text="PENDIENTES POR SUBSANAR">
      <formula>NOT(ISERROR(SEARCH("PENDIENTES POR SUBSANAR",Q607)))</formula>
    </cfRule>
    <cfRule type="containsText" dxfId="16547" priority="10731" operator="containsText" text="SIN OBSERVACIÓN">
      <formula>NOT(ISERROR(SEARCH("SIN OBSERVACIÓN",Q607)))</formula>
    </cfRule>
  </conditionalFormatting>
  <conditionalFormatting sqref="R607">
    <cfRule type="containsBlanks" dxfId="16546" priority="10713">
      <formula>LEN(TRIM(R607))=0</formula>
    </cfRule>
    <cfRule type="cellIs" dxfId="16545" priority="10715" operator="equal">
      <formula>"NO CUMPLEN CON LO SOLICITADO"</formula>
    </cfRule>
    <cfRule type="cellIs" dxfId="16544" priority="10716" operator="equal">
      <formula>"CUMPLEN CON LO SOLICITADO"</formula>
    </cfRule>
    <cfRule type="cellIs" dxfId="16543" priority="10717" operator="equal">
      <formula>"PENDIENTES"</formula>
    </cfRule>
    <cfRule type="cellIs" dxfId="16542" priority="10718" operator="equal">
      <formula>"NINGUNO"</formula>
    </cfRule>
  </conditionalFormatting>
  <conditionalFormatting sqref="B622">
    <cfRule type="cellIs" dxfId="16541" priority="10711" operator="equal">
      <formula>"NO CUMPLE CON LA EXPERIENCIA REQUERIDA"</formula>
    </cfRule>
    <cfRule type="cellIs" dxfId="16540" priority="10712" operator="equal">
      <formula>"CUMPLE CON LA EXPERIENCIA REQUERIDA"</formula>
    </cfRule>
  </conditionalFormatting>
  <conditionalFormatting sqref="H607">
    <cfRule type="notContainsBlanks" dxfId="16539" priority="10710">
      <formula>LEN(TRIM(H607))&gt;0</formula>
    </cfRule>
  </conditionalFormatting>
  <conditionalFormatting sqref="G607">
    <cfRule type="notContainsBlanks" dxfId="16538" priority="10709">
      <formula>LEN(TRIM(G607))&gt;0</formula>
    </cfRule>
  </conditionalFormatting>
  <conditionalFormatting sqref="F607">
    <cfRule type="notContainsBlanks" dxfId="16537" priority="10708">
      <formula>LEN(TRIM(F607))&gt;0</formula>
    </cfRule>
  </conditionalFormatting>
  <conditionalFormatting sqref="E607">
    <cfRule type="notContainsBlanks" dxfId="16536" priority="10707">
      <formula>LEN(TRIM(E607))&gt;0</formula>
    </cfRule>
  </conditionalFormatting>
  <conditionalFormatting sqref="D607">
    <cfRule type="notContainsBlanks" dxfId="16535" priority="10706">
      <formula>LEN(TRIM(D607))&gt;0</formula>
    </cfRule>
  </conditionalFormatting>
  <conditionalFormatting sqref="C607">
    <cfRule type="notContainsBlanks" dxfId="16534" priority="10705">
      <formula>LEN(TRIM(C607))&gt;0</formula>
    </cfRule>
  </conditionalFormatting>
  <conditionalFormatting sqref="I607">
    <cfRule type="notContainsBlanks" dxfId="16533" priority="10704">
      <formula>LEN(TRIM(I607))&gt;0</formula>
    </cfRule>
  </conditionalFormatting>
  <conditionalFormatting sqref="N610 N613">
    <cfRule type="expression" dxfId="16532" priority="10701">
      <formula>N610=" "</formula>
    </cfRule>
    <cfRule type="expression" dxfId="16531" priority="10702">
      <formula>N610="NO PRESENTÓ CERTIFICADO"</formula>
    </cfRule>
    <cfRule type="expression" dxfId="16530" priority="10703">
      <formula>N610="PRESENTÓ CERTIFICADO"</formula>
    </cfRule>
  </conditionalFormatting>
  <conditionalFormatting sqref="P610 P613">
    <cfRule type="expression" dxfId="16529" priority="10688">
      <formula>Q610="NO SUBSANABLE"</formula>
    </cfRule>
    <cfRule type="expression" dxfId="16528" priority="10690">
      <formula>Q610="REQUERIMIENTOS SUBSANADOS"</formula>
    </cfRule>
    <cfRule type="expression" dxfId="16527" priority="10691">
      <formula>Q610="PENDIENTES POR SUBSANAR"</formula>
    </cfRule>
    <cfRule type="expression" dxfId="16526" priority="10696">
      <formula>Q610="SIN OBSERVACIÓN"</formula>
    </cfRule>
    <cfRule type="containsBlanks" dxfId="16525" priority="10697">
      <formula>LEN(TRIM(P610))=0</formula>
    </cfRule>
  </conditionalFormatting>
  <conditionalFormatting sqref="O610 O613">
    <cfRule type="cellIs" dxfId="16524" priority="10689" operator="equal">
      <formula>"PENDIENTE POR DESCRIPCIÓN"</formula>
    </cfRule>
    <cfRule type="cellIs" dxfId="16523" priority="10693" operator="equal">
      <formula>"DESCRIPCIÓN INSUFICIENTE"</formula>
    </cfRule>
    <cfRule type="cellIs" dxfId="16522" priority="10694" operator="equal">
      <formula>"NO ESTÁ ACORDE A ITEM 5.2.1 (T.R.)"</formula>
    </cfRule>
    <cfRule type="cellIs" dxfId="16521" priority="10695" operator="equal">
      <formula>"ACORDE A ITEM 5.2.1 (T.R.)"</formula>
    </cfRule>
  </conditionalFormatting>
  <conditionalFormatting sqref="Q610 Q613">
    <cfRule type="containsBlanks" dxfId="16520" priority="10683">
      <formula>LEN(TRIM(Q610))=0</formula>
    </cfRule>
    <cfRule type="cellIs" dxfId="16519" priority="10692" operator="equal">
      <formula>"REQUERIMIENTOS SUBSANADOS"</formula>
    </cfRule>
    <cfRule type="containsText" dxfId="16518" priority="10698" operator="containsText" text="NO SUBSANABLE">
      <formula>NOT(ISERROR(SEARCH("NO SUBSANABLE",Q610)))</formula>
    </cfRule>
    <cfRule type="containsText" dxfId="16517" priority="10699" operator="containsText" text="PENDIENTES POR SUBSANAR">
      <formula>NOT(ISERROR(SEARCH("PENDIENTES POR SUBSANAR",Q610)))</formula>
    </cfRule>
    <cfRule type="containsText" dxfId="16516" priority="10700" operator="containsText" text="SIN OBSERVACIÓN">
      <formula>NOT(ISERROR(SEARCH("SIN OBSERVACIÓN",Q610)))</formula>
    </cfRule>
  </conditionalFormatting>
  <conditionalFormatting sqref="R610 R613">
    <cfRule type="containsBlanks" dxfId="16515" priority="10682">
      <formula>LEN(TRIM(R610))=0</formula>
    </cfRule>
    <cfRule type="cellIs" dxfId="16514" priority="10684" operator="equal">
      <formula>"NO CUMPLEN CON LO SOLICITADO"</formula>
    </cfRule>
    <cfRule type="cellIs" dxfId="16513" priority="10685" operator="equal">
      <formula>"CUMPLEN CON LO SOLICITADO"</formula>
    </cfRule>
    <cfRule type="cellIs" dxfId="16512" priority="10686" operator="equal">
      <formula>"PENDIENTES"</formula>
    </cfRule>
    <cfRule type="cellIs" dxfId="16511" priority="10687" operator="equal">
      <formula>"NINGUNO"</formula>
    </cfRule>
  </conditionalFormatting>
  <conditionalFormatting sqref="H610 H613">
    <cfRule type="notContainsBlanks" dxfId="16510" priority="10681">
      <formula>LEN(TRIM(H610))&gt;0</formula>
    </cfRule>
  </conditionalFormatting>
  <conditionalFormatting sqref="G610 G613">
    <cfRule type="notContainsBlanks" dxfId="16509" priority="10680">
      <formula>LEN(TRIM(G610))&gt;0</formula>
    </cfRule>
  </conditionalFormatting>
  <conditionalFormatting sqref="F610 F613">
    <cfRule type="notContainsBlanks" dxfId="16508" priority="10679">
      <formula>LEN(TRIM(F610))&gt;0</formula>
    </cfRule>
  </conditionalFormatting>
  <conditionalFormatting sqref="E610 E613">
    <cfRule type="notContainsBlanks" dxfId="16507" priority="10678">
      <formula>LEN(TRIM(E610))&gt;0</formula>
    </cfRule>
  </conditionalFormatting>
  <conditionalFormatting sqref="D610 D613">
    <cfRule type="notContainsBlanks" dxfId="16506" priority="10677">
      <formula>LEN(TRIM(D610))&gt;0</formula>
    </cfRule>
  </conditionalFormatting>
  <conditionalFormatting sqref="C610 C613">
    <cfRule type="notContainsBlanks" dxfId="16505" priority="10676">
      <formula>LEN(TRIM(C610))&gt;0</formula>
    </cfRule>
  </conditionalFormatting>
  <conditionalFormatting sqref="I610 I613">
    <cfRule type="notContainsBlanks" dxfId="16504" priority="10675">
      <formula>LEN(TRIM(I610))&gt;0</formula>
    </cfRule>
  </conditionalFormatting>
  <conditionalFormatting sqref="N616">
    <cfRule type="expression" dxfId="16503" priority="10672">
      <formula>N616=" "</formula>
    </cfRule>
    <cfRule type="expression" dxfId="16502" priority="10673">
      <formula>N616="NO PRESENTÓ CERTIFICADO"</formula>
    </cfRule>
    <cfRule type="expression" dxfId="16501" priority="10674">
      <formula>N616="PRESENTÓ CERTIFICADO"</formula>
    </cfRule>
  </conditionalFormatting>
  <conditionalFormatting sqref="P616">
    <cfRule type="expression" dxfId="16500" priority="10659">
      <formula>Q616="NO SUBSANABLE"</formula>
    </cfRule>
    <cfRule type="expression" dxfId="16499" priority="10661">
      <formula>Q616="REQUERIMIENTOS SUBSANADOS"</formula>
    </cfRule>
    <cfRule type="expression" dxfId="16498" priority="10662">
      <formula>Q616="PENDIENTES POR SUBSANAR"</formula>
    </cfRule>
    <cfRule type="expression" dxfId="16497" priority="10667">
      <formula>Q616="SIN OBSERVACIÓN"</formula>
    </cfRule>
    <cfRule type="containsBlanks" dxfId="16496" priority="10668">
      <formula>LEN(TRIM(P616))=0</formula>
    </cfRule>
  </conditionalFormatting>
  <conditionalFormatting sqref="O616">
    <cfRule type="cellIs" dxfId="16495" priority="10660" operator="equal">
      <formula>"PENDIENTE POR DESCRIPCIÓN"</formula>
    </cfRule>
    <cfRule type="cellIs" dxfId="16494" priority="10664" operator="equal">
      <formula>"DESCRIPCIÓN INSUFICIENTE"</formula>
    </cfRule>
    <cfRule type="cellIs" dxfId="16493" priority="10665" operator="equal">
      <formula>"NO ESTÁ ACORDE A ITEM 5.2.1 (T.R.)"</formula>
    </cfRule>
    <cfRule type="cellIs" dxfId="16492" priority="10666" operator="equal">
      <formula>"ACORDE A ITEM 5.2.1 (T.R.)"</formula>
    </cfRule>
  </conditionalFormatting>
  <conditionalFormatting sqref="Q616">
    <cfRule type="containsBlanks" dxfId="16491" priority="10654">
      <formula>LEN(TRIM(Q616))=0</formula>
    </cfRule>
    <cfRule type="cellIs" dxfId="16490" priority="10663" operator="equal">
      <formula>"REQUERIMIENTOS SUBSANADOS"</formula>
    </cfRule>
    <cfRule type="containsText" dxfId="16489" priority="10669" operator="containsText" text="NO SUBSANABLE">
      <formula>NOT(ISERROR(SEARCH("NO SUBSANABLE",Q616)))</formula>
    </cfRule>
    <cfRule type="containsText" dxfId="16488" priority="10670" operator="containsText" text="PENDIENTES POR SUBSANAR">
      <formula>NOT(ISERROR(SEARCH("PENDIENTES POR SUBSANAR",Q616)))</formula>
    </cfRule>
    <cfRule type="containsText" dxfId="16487" priority="10671" operator="containsText" text="SIN OBSERVACIÓN">
      <formula>NOT(ISERROR(SEARCH("SIN OBSERVACIÓN",Q616)))</formula>
    </cfRule>
  </conditionalFormatting>
  <conditionalFormatting sqref="R616">
    <cfRule type="containsBlanks" dxfId="16486" priority="10653">
      <formula>LEN(TRIM(R616))=0</formula>
    </cfRule>
    <cfRule type="cellIs" dxfId="16485" priority="10655" operator="equal">
      <formula>"NO CUMPLEN CON LO SOLICITADO"</formula>
    </cfRule>
    <cfRule type="cellIs" dxfId="16484" priority="10656" operator="equal">
      <formula>"CUMPLEN CON LO SOLICITADO"</formula>
    </cfRule>
    <cfRule type="cellIs" dxfId="16483" priority="10657" operator="equal">
      <formula>"PENDIENTES"</formula>
    </cfRule>
    <cfRule type="cellIs" dxfId="16482" priority="10658" operator="equal">
      <formula>"NINGUNO"</formula>
    </cfRule>
  </conditionalFormatting>
  <conditionalFormatting sqref="H616">
    <cfRule type="notContainsBlanks" dxfId="16481" priority="10652">
      <formula>LEN(TRIM(H616))&gt;0</formula>
    </cfRule>
  </conditionalFormatting>
  <conditionalFormatting sqref="G616">
    <cfRule type="notContainsBlanks" dxfId="16480" priority="10651">
      <formula>LEN(TRIM(G616))&gt;0</formula>
    </cfRule>
  </conditionalFormatting>
  <conditionalFormatting sqref="F616">
    <cfRule type="notContainsBlanks" dxfId="16479" priority="10650">
      <formula>LEN(TRIM(F616))&gt;0</formula>
    </cfRule>
  </conditionalFormatting>
  <conditionalFormatting sqref="E616">
    <cfRule type="notContainsBlanks" dxfId="16478" priority="10649">
      <formula>LEN(TRIM(E616))&gt;0</formula>
    </cfRule>
  </conditionalFormatting>
  <conditionalFormatting sqref="D616">
    <cfRule type="notContainsBlanks" dxfId="16477" priority="10648">
      <formula>LEN(TRIM(D616))&gt;0</formula>
    </cfRule>
  </conditionalFormatting>
  <conditionalFormatting sqref="C616">
    <cfRule type="notContainsBlanks" dxfId="16476" priority="10647">
      <formula>LEN(TRIM(C616))&gt;0</formula>
    </cfRule>
  </conditionalFormatting>
  <conditionalFormatting sqref="I616">
    <cfRule type="notContainsBlanks" dxfId="16475" priority="10646">
      <formula>LEN(TRIM(I616))&gt;0</formula>
    </cfRule>
  </conditionalFormatting>
  <conditionalFormatting sqref="T607">
    <cfRule type="cellIs" dxfId="16474" priority="10644" operator="equal">
      <formula>"NO"</formula>
    </cfRule>
    <cfRule type="cellIs" dxfId="16473" priority="10645" operator="equal">
      <formula>"SI"</formula>
    </cfRule>
  </conditionalFormatting>
  <conditionalFormatting sqref="N619">
    <cfRule type="expression" dxfId="16472" priority="10641">
      <formula>N619=" "</formula>
    </cfRule>
    <cfRule type="expression" dxfId="16471" priority="10642">
      <formula>N619="NO PRESENTÓ CERTIFICADO"</formula>
    </cfRule>
    <cfRule type="expression" dxfId="16470" priority="10643">
      <formula>N619="PRESENTÓ CERTIFICADO"</formula>
    </cfRule>
  </conditionalFormatting>
  <conditionalFormatting sqref="P619">
    <cfRule type="expression" dxfId="16469" priority="10628">
      <formula>Q619="NO SUBSANABLE"</formula>
    </cfRule>
    <cfRule type="expression" dxfId="16468" priority="10630">
      <formula>Q619="REQUERIMIENTOS SUBSANADOS"</formula>
    </cfRule>
    <cfRule type="expression" dxfId="16467" priority="10631">
      <formula>Q619="PENDIENTES POR SUBSANAR"</formula>
    </cfRule>
    <cfRule type="expression" dxfId="16466" priority="10636">
      <formula>Q619="SIN OBSERVACIÓN"</formula>
    </cfRule>
    <cfRule type="containsBlanks" dxfId="16465" priority="10637">
      <formula>LEN(TRIM(P619))=0</formula>
    </cfRule>
  </conditionalFormatting>
  <conditionalFormatting sqref="O619">
    <cfRule type="cellIs" dxfId="16464" priority="10629" operator="equal">
      <formula>"PENDIENTE POR DESCRIPCIÓN"</formula>
    </cfRule>
    <cfRule type="cellIs" dxfId="16463" priority="10633" operator="equal">
      <formula>"DESCRIPCIÓN INSUFICIENTE"</formula>
    </cfRule>
    <cfRule type="cellIs" dxfId="16462" priority="10634" operator="equal">
      <formula>"NO ESTÁ ACORDE A ITEM 5.2.1 (T.R.)"</formula>
    </cfRule>
    <cfRule type="cellIs" dxfId="16461" priority="10635" operator="equal">
      <formula>"ACORDE A ITEM 5.2.1 (T.R.)"</formula>
    </cfRule>
  </conditionalFormatting>
  <conditionalFormatting sqref="Q619">
    <cfRule type="containsBlanks" dxfId="16460" priority="10623">
      <formula>LEN(TRIM(Q619))=0</formula>
    </cfRule>
    <cfRule type="cellIs" dxfId="16459" priority="10632" operator="equal">
      <formula>"REQUERIMIENTOS SUBSANADOS"</formula>
    </cfRule>
    <cfRule type="containsText" dxfId="16458" priority="10638" operator="containsText" text="NO SUBSANABLE">
      <formula>NOT(ISERROR(SEARCH("NO SUBSANABLE",Q619)))</formula>
    </cfRule>
    <cfRule type="containsText" dxfId="16457" priority="10639" operator="containsText" text="PENDIENTES POR SUBSANAR">
      <formula>NOT(ISERROR(SEARCH("PENDIENTES POR SUBSANAR",Q619)))</formula>
    </cfRule>
    <cfRule type="containsText" dxfId="16456" priority="10640" operator="containsText" text="SIN OBSERVACIÓN">
      <formula>NOT(ISERROR(SEARCH("SIN OBSERVACIÓN",Q619)))</formula>
    </cfRule>
  </conditionalFormatting>
  <conditionalFormatting sqref="R619">
    <cfRule type="containsBlanks" dxfId="16455" priority="10622">
      <formula>LEN(TRIM(R619))=0</formula>
    </cfRule>
    <cfRule type="cellIs" dxfId="16454" priority="10624" operator="equal">
      <formula>"NO CUMPLEN CON LO SOLICITADO"</formula>
    </cfRule>
    <cfRule type="cellIs" dxfId="16453" priority="10625" operator="equal">
      <formula>"CUMPLEN CON LO SOLICITADO"</formula>
    </cfRule>
    <cfRule type="cellIs" dxfId="16452" priority="10626" operator="equal">
      <formula>"PENDIENTES"</formula>
    </cfRule>
    <cfRule type="cellIs" dxfId="16451" priority="10627" operator="equal">
      <formula>"NINGUNO"</formula>
    </cfRule>
  </conditionalFormatting>
  <conditionalFormatting sqref="H619">
    <cfRule type="notContainsBlanks" dxfId="16450" priority="10621">
      <formula>LEN(TRIM(H619))&gt;0</formula>
    </cfRule>
  </conditionalFormatting>
  <conditionalFormatting sqref="G619">
    <cfRule type="notContainsBlanks" dxfId="16449" priority="10620">
      <formula>LEN(TRIM(G619))&gt;0</formula>
    </cfRule>
  </conditionalFormatting>
  <conditionalFormatting sqref="F619">
    <cfRule type="notContainsBlanks" dxfId="16448" priority="10619">
      <formula>LEN(TRIM(F619))&gt;0</formula>
    </cfRule>
  </conditionalFormatting>
  <conditionalFormatting sqref="E619">
    <cfRule type="notContainsBlanks" dxfId="16447" priority="10618">
      <formula>LEN(TRIM(E619))&gt;0</formula>
    </cfRule>
  </conditionalFormatting>
  <conditionalFormatting sqref="D619">
    <cfRule type="notContainsBlanks" dxfId="16446" priority="10617">
      <formula>LEN(TRIM(D619))&gt;0</formula>
    </cfRule>
  </conditionalFormatting>
  <conditionalFormatting sqref="C619">
    <cfRule type="notContainsBlanks" dxfId="16445" priority="10616">
      <formula>LEN(TRIM(C619))&gt;0</formula>
    </cfRule>
  </conditionalFormatting>
  <conditionalFormatting sqref="I619">
    <cfRule type="notContainsBlanks" dxfId="16444" priority="10615">
      <formula>LEN(TRIM(I619))&gt;0</formula>
    </cfRule>
  </conditionalFormatting>
  <conditionalFormatting sqref="S607 S610 S613 S616 S619">
    <cfRule type="cellIs" dxfId="16443" priority="10613" operator="greaterThan">
      <formula>0</formula>
    </cfRule>
    <cfRule type="cellIs" dxfId="16442" priority="10614" operator="equal">
      <formula>0</formula>
    </cfRule>
  </conditionalFormatting>
  <conditionalFormatting sqref="T622">
    <cfRule type="cellIs" dxfId="16441" priority="10611" operator="equal">
      <formula>"NO CUMPLE"</formula>
    </cfRule>
    <cfRule type="cellIs" dxfId="16440" priority="10612" operator="equal">
      <formula>"CUMPLE"</formula>
    </cfRule>
  </conditionalFormatting>
  <conditionalFormatting sqref="N629">
    <cfRule type="expression" dxfId="16439" priority="10538">
      <formula>N629=" "</formula>
    </cfRule>
    <cfRule type="expression" dxfId="16438" priority="10539">
      <formula>N629="NO PRESENTÓ CERTIFICADO"</formula>
    </cfRule>
    <cfRule type="expression" dxfId="16437" priority="10540">
      <formula>N629="PRESENTÓ CERTIFICADO"</formula>
    </cfRule>
  </conditionalFormatting>
  <conditionalFormatting sqref="P629">
    <cfRule type="expression" dxfId="16436" priority="10525">
      <formula>Q629="NO SUBSANABLE"</formula>
    </cfRule>
    <cfRule type="expression" dxfId="16435" priority="10527">
      <formula>Q629="REQUERIMIENTOS SUBSANADOS"</formula>
    </cfRule>
    <cfRule type="expression" dxfId="16434" priority="10528">
      <formula>Q629="PENDIENTES POR SUBSANAR"</formula>
    </cfRule>
    <cfRule type="expression" dxfId="16433" priority="10533">
      <formula>Q629="SIN OBSERVACIÓN"</formula>
    </cfRule>
    <cfRule type="containsBlanks" dxfId="16432" priority="10534">
      <formula>LEN(TRIM(P629))=0</formula>
    </cfRule>
  </conditionalFormatting>
  <conditionalFormatting sqref="O629">
    <cfRule type="cellIs" dxfId="16431" priority="10526" operator="equal">
      <formula>"PENDIENTE POR DESCRIPCIÓN"</formula>
    </cfRule>
    <cfRule type="cellIs" dxfId="16430" priority="10530" operator="equal">
      <formula>"DESCRIPCIÓN INSUFICIENTE"</formula>
    </cfRule>
    <cfRule type="cellIs" dxfId="16429" priority="10531" operator="equal">
      <formula>"NO ESTÁ ACORDE A ITEM 5.2.1 (T.R.)"</formula>
    </cfRule>
    <cfRule type="cellIs" dxfId="16428" priority="10532" operator="equal">
      <formula>"ACORDE A ITEM 5.2.1 (T.R.)"</formula>
    </cfRule>
  </conditionalFormatting>
  <conditionalFormatting sqref="Q629">
    <cfRule type="containsBlanks" dxfId="16427" priority="10520">
      <formula>LEN(TRIM(Q629))=0</formula>
    </cfRule>
    <cfRule type="cellIs" dxfId="16426" priority="10529" operator="equal">
      <formula>"REQUERIMIENTOS SUBSANADOS"</formula>
    </cfRule>
    <cfRule type="containsText" dxfId="16425" priority="10535" operator="containsText" text="NO SUBSANABLE">
      <formula>NOT(ISERROR(SEARCH("NO SUBSANABLE",Q629)))</formula>
    </cfRule>
    <cfRule type="containsText" dxfId="16424" priority="10536" operator="containsText" text="PENDIENTES POR SUBSANAR">
      <formula>NOT(ISERROR(SEARCH("PENDIENTES POR SUBSANAR",Q629)))</formula>
    </cfRule>
    <cfRule type="containsText" dxfId="16423" priority="10537" operator="containsText" text="SIN OBSERVACIÓN">
      <formula>NOT(ISERROR(SEARCH("SIN OBSERVACIÓN",Q629)))</formula>
    </cfRule>
  </conditionalFormatting>
  <conditionalFormatting sqref="R629">
    <cfRule type="containsBlanks" dxfId="16422" priority="10519">
      <formula>LEN(TRIM(R629))=0</formula>
    </cfRule>
    <cfRule type="cellIs" dxfId="16421" priority="10521" operator="equal">
      <formula>"NO CUMPLEN CON LO SOLICITADO"</formula>
    </cfRule>
    <cfRule type="cellIs" dxfId="16420" priority="10522" operator="equal">
      <formula>"CUMPLEN CON LO SOLICITADO"</formula>
    </cfRule>
    <cfRule type="cellIs" dxfId="16419" priority="10523" operator="equal">
      <formula>"PENDIENTES"</formula>
    </cfRule>
    <cfRule type="cellIs" dxfId="16418" priority="10524" operator="equal">
      <formula>"NINGUNO"</formula>
    </cfRule>
  </conditionalFormatting>
  <conditionalFormatting sqref="B644">
    <cfRule type="cellIs" dxfId="16417" priority="10517" operator="equal">
      <formula>"NO CUMPLE CON LA EXPERIENCIA REQUERIDA"</formula>
    </cfRule>
    <cfRule type="cellIs" dxfId="16416" priority="10518" operator="equal">
      <formula>"CUMPLE CON LA EXPERIENCIA REQUERIDA"</formula>
    </cfRule>
  </conditionalFormatting>
  <conditionalFormatting sqref="H629">
    <cfRule type="notContainsBlanks" dxfId="16415" priority="10516">
      <formula>LEN(TRIM(H629))&gt;0</formula>
    </cfRule>
  </conditionalFormatting>
  <conditionalFormatting sqref="G629">
    <cfRule type="notContainsBlanks" dxfId="16414" priority="10515">
      <formula>LEN(TRIM(G629))&gt;0</formula>
    </cfRule>
  </conditionalFormatting>
  <conditionalFormatting sqref="F629">
    <cfRule type="notContainsBlanks" dxfId="16413" priority="10514">
      <formula>LEN(TRIM(F629))&gt;0</formula>
    </cfRule>
  </conditionalFormatting>
  <conditionalFormatting sqref="E629">
    <cfRule type="notContainsBlanks" dxfId="16412" priority="10513">
      <formula>LEN(TRIM(E629))&gt;0</formula>
    </cfRule>
  </conditionalFormatting>
  <conditionalFormatting sqref="D629">
    <cfRule type="notContainsBlanks" dxfId="16411" priority="10512">
      <formula>LEN(TRIM(D629))&gt;0</formula>
    </cfRule>
  </conditionalFormatting>
  <conditionalFormatting sqref="C629">
    <cfRule type="notContainsBlanks" dxfId="16410" priority="10511">
      <formula>LEN(TRIM(C629))&gt;0</formula>
    </cfRule>
  </conditionalFormatting>
  <conditionalFormatting sqref="I629">
    <cfRule type="notContainsBlanks" dxfId="16409" priority="10510">
      <formula>LEN(TRIM(I629))&gt;0</formula>
    </cfRule>
  </conditionalFormatting>
  <conditionalFormatting sqref="N632 N635">
    <cfRule type="expression" dxfId="16408" priority="10507">
      <formula>N632=" "</formula>
    </cfRule>
    <cfRule type="expression" dxfId="16407" priority="10508">
      <formula>N632="NO PRESENTÓ CERTIFICADO"</formula>
    </cfRule>
    <cfRule type="expression" dxfId="16406" priority="10509">
      <formula>N632="PRESENTÓ CERTIFICADO"</formula>
    </cfRule>
  </conditionalFormatting>
  <conditionalFormatting sqref="P632 P635">
    <cfRule type="expression" dxfId="16405" priority="10494">
      <formula>Q632="NO SUBSANABLE"</formula>
    </cfRule>
    <cfRule type="expression" dxfId="16404" priority="10496">
      <formula>Q632="REQUERIMIENTOS SUBSANADOS"</formula>
    </cfRule>
    <cfRule type="expression" dxfId="16403" priority="10497">
      <formula>Q632="PENDIENTES POR SUBSANAR"</formula>
    </cfRule>
    <cfRule type="expression" dxfId="16402" priority="10502">
      <formula>Q632="SIN OBSERVACIÓN"</formula>
    </cfRule>
    <cfRule type="containsBlanks" dxfId="16401" priority="10503">
      <formula>LEN(TRIM(P632))=0</formula>
    </cfRule>
  </conditionalFormatting>
  <conditionalFormatting sqref="O632 O635">
    <cfRule type="cellIs" dxfId="16400" priority="10495" operator="equal">
      <formula>"PENDIENTE POR DESCRIPCIÓN"</formula>
    </cfRule>
    <cfRule type="cellIs" dxfId="16399" priority="10499" operator="equal">
      <formula>"DESCRIPCIÓN INSUFICIENTE"</formula>
    </cfRule>
    <cfRule type="cellIs" dxfId="16398" priority="10500" operator="equal">
      <formula>"NO ESTÁ ACORDE A ITEM 5.2.1 (T.R.)"</formula>
    </cfRule>
    <cfRule type="cellIs" dxfId="16397" priority="10501" operator="equal">
      <formula>"ACORDE A ITEM 5.2.1 (T.R.)"</formula>
    </cfRule>
  </conditionalFormatting>
  <conditionalFormatting sqref="Q632 Q635">
    <cfRule type="containsBlanks" dxfId="16396" priority="10489">
      <formula>LEN(TRIM(Q632))=0</formula>
    </cfRule>
    <cfRule type="cellIs" dxfId="16395" priority="10498" operator="equal">
      <formula>"REQUERIMIENTOS SUBSANADOS"</formula>
    </cfRule>
    <cfRule type="containsText" dxfId="16394" priority="10504" operator="containsText" text="NO SUBSANABLE">
      <formula>NOT(ISERROR(SEARCH("NO SUBSANABLE",Q632)))</formula>
    </cfRule>
    <cfRule type="containsText" dxfId="16393" priority="10505" operator="containsText" text="PENDIENTES POR SUBSANAR">
      <formula>NOT(ISERROR(SEARCH("PENDIENTES POR SUBSANAR",Q632)))</formula>
    </cfRule>
    <cfRule type="containsText" dxfId="16392" priority="10506" operator="containsText" text="SIN OBSERVACIÓN">
      <formula>NOT(ISERROR(SEARCH("SIN OBSERVACIÓN",Q632)))</formula>
    </cfRule>
  </conditionalFormatting>
  <conditionalFormatting sqref="R632 R635">
    <cfRule type="containsBlanks" dxfId="16391" priority="10488">
      <formula>LEN(TRIM(R632))=0</formula>
    </cfRule>
    <cfRule type="cellIs" dxfId="16390" priority="10490" operator="equal">
      <formula>"NO CUMPLEN CON LO SOLICITADO"</formula>
    </cfRule>
    <cfRule type="cellIs" dxfId="16389" priority="10491" operator="equal">
      <formula>"CUMPLEN CON LO SOLICITADO"</formula>
    </cfRule>
    <cfRule type="cellIs" dxfId="16388" priority="10492" operator="equal">
      <formula>"PENDIENTES"</formula>
    </cfRule>
    <cfRule type="cellIs" dxfId="16387" priority="10493" operator="equal">
      <formula>"NINGUNO"</formula>
    </cfRule>
  </conditionalFormatting>
  <conditionalFormatting sqref="H632 H635">
    <cfRule type="notContainsBlanks" dxfId="16386" priority="10487">
      <formula>LEN(TRIM(H632))&gt;0</formula>
    </cfRule>
  </conditionalFormatting>
  <conditionalFormatting sqref="G632 G635">
    <cfRule type="notContainsBlanks" dxfId="16385" priority="10486">
      <formula>LEN(TRIM(G632))&gt;0</formula>
    </cfRule>
  </conditionalFormatting>
  <conditionalFormatting sqref="F632 F635">
    <cfRule type="notContainsBlanks" dxfId="16384" priority="10485">
      <formula>LEN(TRIM(F632))&gt;0</formula>
    </cfRule>
  </conditionalFormatting>
  <conditionalFormatting sqref="E632 E635">
    <cfRule type="notContainsBlanks" dxfId="16383" priority="10484">
      <formula>LEN(TRIM(E632))&gt;0</formula>
    </cfRule>
  </conditionalFormatting>
  <conditionalFormatting sqref="D632 D635">
    <cfRule type="notContainsBlanks" dxfId="16382" priority="10483">
      <formula>LEN(TRIM(D632))&gt;0</formula>
    </cfRule>
  </conditionalFormatting>
  <conditionalFormatting sqref="C632 C635">
    <cfRule type="notContainsBlanks" dxfId="16381" priority="10482">
      <formula>LEN(TRIM(C632))&gt;0</formula>
    </cfRule>
  </conditionalFormatting>
  <conditionalFormatting sqref="I632 I635">
    <cfRule type="notContainsBlanks" dxfId="16380" priority="10481">
      <formula>LEN(TRIM(I632))&gt;0</formula>
    </cfRule>
  </conditionalFormatting>
  <conditionalFormatting sqref="N638">
    <cfRule type="expression" dxfId="16379" priority="10478">
      <formula>N638=" "</formula>
    </cfRule>
    <cfRule type="expression" dxfId="16378" priority="10479">
      <formula>N638="NO PRESENTÓ CERTIFICADO"</formula>
    </cfRule>
    <cfRule type="expression" dxfId="16377" priority="10480">
      <formula>N638="PRESENTÓ CERTIFICADO"</formula>
    </cfRule>
  </conditionalFormatting>
  <conditionalFormatting sqref="P638">
    <cfRule type="expression" dxfId="16376" priority="10465">
      <formula>Q638="NO SUBSANABLE"</formula>
    </cfRule>
    <cfRule type="expression" dxfId="16375" priority="10467">
      <formula>Q638="REQUERIMIENTOS SUBSANADOS"</formula>
    </cfRule>
    <cfRule type="expression" dxfId="16374" priority="10468">
      <formula>Q638="PENDIENTES POR SUBSANAR"</formula>
    </cfRule>
    <cfRule type="expression" dxfId="16373" priority="10473">
      <formula>Q638="SIN OBSERVACIÓN"</formula>
    </cfRule>
    <cfRule type="containsBlanks" dxfId="16372" priority="10474">
      <formula>LEN(TRIM(P638))=0</formula>
    </cfRule>
  </conditionalFormatting>
  <conditionalFormatting sqref="O638">
    <cfRule type="cellIs" dxfId="16371" priority="10466" operator="equal">
      <formula>"PENDIENTE POR DESCRIPCIÓN"</formula>
    </cfRule>
    <cfRule type="cellIs" dxfId="16370" priority="10470" operator="equal">
      <formula>"DESCRIPCIÓN INSUFICIENTE"</formula>
    </cfRule>
    <cfRule type="cellIs" dxfId="16369" priority="10471" operator="equal">
      <formula>"NO ESTÁ ACORDE A ITEM 5.2.1 (T.R.)"</formula>
    </cfRule>
    <cfRule type="cellIs" dxfId="16368" priority="10472" operator="equal">
      <formula>"ACORDE A ITEM 5.2.1 (T.R.)"</formula>
    </cfRule>
  </conditionalFormatting>
  <conditionalFormatting sqref="Q638">
    <cfRule type="containsBlanks" dxfId="16367" priority="10460">
      <formula>LEN(TRIM(Q638))=0</formula>
    </cfRule>
    <cfRule type="cellIs" dxfId="16366" priority="10469" operator="equal">
      <formula>"REQUERIMIENTOS SUBSANADOS"</formula>
    </cfRule>
    <cfRule type="containsText" dxfId="16365" priority="10475" operator="containsText" text="NO SUBSANABLE">
      <formula>NOT(ISERROR(SEARCH("NO SUBSANABLE",Q638)))</formula>
    </cfRule>
    <cfRule type="containsText" dxfId="16364" priority="10476" operator="containsText" text="PENDIENTES POR SUBSANAR">
      <formula>NOT(ISERROR(SEARCH("PENDIENTES POR SUBSANAR",Q638)))</formula>
    </cfRule>
    <cfRule type="containsText" dxfId="16363" priority="10477" operator="containsText" text="SIN OBSERVACIÓN">
      <formula>NOT(ISERROR(SEARCH("SIN OBSERVACIÓN",Q638)))</formula>
    </cfRule>
  </conditionalFormatting>
  <conditionalFormatting sqref="R638">
    <cfRule type="containsBlanks" dxfId="16362" priority="10459">
      <formula>LEN(TRIM(R638))=0</formula>
    </cfRule>
    <cfRule type="cellIs" dxfId="16361" priority="10461" operator="equal">
      <formula>"NO CUMPLEN CON LO SOLICITADO"</formula>
    </cfRule>
    <cfRule type="cellIs" dxfId="16360" priority="10462" operator="equal">
      <formula>"CUMPLEN CON LO SOLICITADO"</formula>
    </cfRule>
    <cfRule type="cellIs" dxfId="16359" priority="10463" operator="equal">
      <formula>"PENDIENTES"</formula>
    </cfRule>
    <cfRule type="cellIs" dxfId="16358" priority="10464" operator="equal">
      <formula>"NINGUNO"</formula>
    </cfRule>
  </conditionalFormatting>
  <conditionalFormatting sqref="H638">
    <cfRule type="notContainsBlanks" dxfId="16357" priority="10458">
      <formula>LEN(TRIM(H638))&gt;0</formula>
    </cfRule>
  </conditionalFormatting>
  <conditionalFormatting sqref="G638">
    <cfRule type="notContainsBlanks" dxfId="16356" priority="10457">
      <formula>LEN(TRIM(G638))&gt;0</formula>
    </cfRule>
  </conditionalFormatting>
  <conditionalFormatting sqref="F638">
    <cfRule type="notContainsBlanks" dxfId="16355" priority="10456">
      <formula>LEN(TRIM(F638))&gt;0</formula>
    </cfRule>
  </conditionalFormatting>
  <conditionalFormatting sqref="E638">
    <cfRule type="notContainsBlanks" dxfId="16354" priority="10455">
      <formula>LEN(TRIM(E638))&gt;0</formula>
    </cfRule>
  </conditionalFormatting>
  <conditionalFormatting sqref="D638">
    <cfRule type="notContainsBlanks" dxfId="16353" priority="10454">
      <formula>LEN(TRIM(D638))&gt;0</formula>
    </cfRule>
  </conditionalFormatting>
  <conditionalFormatting sqref="C638">
    <cfRule type="notContainsBlanks" dxfId="16352" priority="10453">
      <formula>LEN(TRIM(C638))&gt;0</formula>
    </cfRule>
  </conditionalFormatting>
  <conditionalFormatting sqref="I638">
    <cfRule type="notContainsBlanks" dxfId="16351" priority="10452">
      <formula>LEN(TRIM(I638))&gt;0</formula>
    </cfRule>
  </conditionalFormatting>
  <conditionalFormatting sqref="T629">
    <cfRule type="cellIs" dxfId="16350" priority="10450" operator="equal">
      <formula>"NO"</formula>
    </cfRule>
    <cfRule type="cellIs" dxfId="16349" priority="10451" operator="equal">
      <formula>"SI"</formula>
    </cfRule>
  </conditionalFormatting>
  <conditionalFormatting sqref="N641">
    <cfRule type="expression" dxfId="16348" priority="10447">
      <formula>N641=" "</formula>
    </cfRule>
    <cfRule type="expression" dxfId="16347" priority="10448">
      <formula>N641="NO PRESENTÓ CERTIFICADO"</formula>
    </cfRule>
    <cfRule type="expression" dxfId="16346" priority="10449">
      <formula>N641="PRESENTÓ CERTIFICADO"</formula>
    </cfRule>
  </conditionalFormatting>
  <conditionalFormatting sqref="P641">
    <cfRule type="expression" dxfId="16345" priority="10434">
      <formula>Q641="NO SUBSANABLE"</formula>
    </cfRule>
    <cfRule type="expression" dxfId="16344" priority="10436">
      <formula>Q641="REQUERIMIENTOS SUBSANADOS"</formula>
    </cfRule>
    <cfRule type="expression" dxfId="16343" priority="10437">
      <formula>Q641="PENDIENTES POR SUBSANAR"</formula>
    </cfRule>
    <cfRule type="expression" dxfId="16342" priority="10442">
      <formula>Q641="SIN OBSERVACIÓN"</formula>
    </cfRule>
    <cfRule type="containsBlanks" dxfId="16341" priority="10443">
      <formula>LEN(TRIM(P641))=0</formula>
    </cfRule>
  </conditionalFormatting>
  <conditionalFormatting sqref="O641">
    <cfRule type="cellIs" dxfId="16340" priority="10435" operator="equal">
      <formula>"PENDIENTE POR DESCRIPCIÓN"</formula>
    </cfRule>
    <cfRule type="cellIs" dxfId="16339" priority="10439" operator="equal">
      <formula>"DESCRIPCIÓN INSUFICIENTE"</formula>
    </cfRule>
    <cfRule type="cellIs" dxfId="16338" priority="10440" operator="equal">
      <formula>"NO ESTÁ ACORDE A ITEM 5.2.1 (T.R.)"</formula>
    </cfRule>
    <cfRule type="cellIs" dxfId="16337" priority="10441" operator="equal">
      <formula>"ACORDE A ITEM 5.2.1 (T.R.)"</formula>
    </cfRule>
  </conditionalFormatting>
  <conditionalFormatting sqref="Q641">
    <cfRule type="containsBlanks" dxfId="16336" priority="10429">
      <formula>LEN(TRIM(Q641))=0</formula>
    </cfRule>
    <cfRule type="cellIs" dxfId="16335" priority="10438" operator="equal">
      <formula>"REQUERIMIENTOS SUBSANADOS"</formula>
    </cfRule>
    <cfRule type="containsText" dxfId="16334" priority="10444" operator="containsText" text="NO SUBSANABLE">
      <formula>NOT(ISERROR(SEARCH("NO SUBSANABLE",Q641)))</formula>
    </cfRule>
    <cfRule type="containsText" dxfId="16333" priority="10445" operator="containsText" text="PENDIENTES POR SUBSANAR">
      <formula>NOT(ISERROR(SEARCH("PENDIENTES POR SUBSANAR",Q641)))</formula>
    </cfRule>
    <cfRule type="containsText" dxfId="16332" priority="10446" operator="containsText" text="SIN OBSERVACIÓN">
      <formula>NOT(ISERROR(SEARCH("SIN OBSERVACIÓN",Q641)))</formula>
    </cfRule>
  </conditionalFormatting>
  <conditionalFormatting sqref="R641">
    <cfRule type="containsBlanks" dxfId="16331" priority="10428">
      <formula>LEN(TRIM(R641))=0</formula>
    </cfRule>
    <cfRule type="cellIs" dxfId="16330" priority="10430" operator="equal">
      <formula>"NO CUMPLEN CON LO SOLICITADO"</formula>
    </cfRule>
    <cfRule type="cellIs" dxfId="16329" priority="10431" operator="equal">
      <formula>"CUMPLEN CON LO SOLICITADO"</formula>
    </cfRule>
    <cfRule type="cellIs" dxfId="16328" priority="10432" operator="equal">
      <formula>"PENDIENTES"</formula>
    </cfRule>
    <cfRule type="cellIs" dxfId="16327" priority="10433" operator="equal">
      <formula>"NINGUNO"</formula>
    </cfRule>
  </conditionalFormatting>
  <conditionalFormatting sqref="H641">
    <cfRule type="notContainsBlanks" dxfId="16326" priority="10427">
      <formula>LEN(TRIM(H641))&gt;0</formula>
    </cfRule>
  </conditionalFormatting>
  <conditionalFormatting sqref="G641">
    <cfRule type="notContainsBlanks" dxfId="16325" priority="10426">
      <formula>LEN(TRIM(G641))&gt;0</formula>
    </cfRule>
  </conditionalFormatting>
  <conditionalFormatting sqref="F641">
    <cfRule type="notContainsBlanks" dxfId="16324" priority="10425">
      <formula>LEN(TRIM(F641))&gt;0</formula>
    </cfRule>
  </conditionalFormatting>
  <conditionalFormatting sqref="E641">
    <cfRule type="notContainsBlanks" dxfId="16323" priority="10424">
      <formula>LEN(TRIM(E641))&gt;0</formula>
    </cfRule>
  </conditionalFormatting>
  <conditionalFormatting sqref="D641">
    <cfRule type="notContainsBlanks" dxfId="16322" priority="10423">
      <formula>LEN(TRIM(D641))&gt;0</formula>
    </cfRule>
  </conditionalFormatting>
  <conditionalFormatting sqref="C641">
    <cfRule type="notContainsBlanks" dxfId="16321" priority="10422">
      <formula>LEN(TRIM(C641))&gt;0</formula>
    </cfRule>
  </conditionalFormatting>
  <conditionalFormatting sqref="I641">
    <cfRule type="notContainsBlanks" dxfId="16320" priority="10421">
      <formula>LEN(TRIM(I641))&gt;0</formula>
    </cfRule>
  </conditionalFormatting>
  <conditionalFormatting sqref="S629 S632 S635 S638 S641">
    <cfRule type="cellIs" dxfId="16319" priority="10419" operator="greaterThan">
      <formula>0</formula>
    </cfRule>
    <cfRule type="cellIs" dxfId="16318" priority="10420" operator="equal">
      <formula>0</formula>
    </cfRule>
  </conditionalFormatting>
  <conditionalFormatting sqref="T644">
    <cfRule type="cellIs" dxfId="16317" priority="10417" operator="equal">
      <formula>"NO CUMPLE"</formula>
    </cfRule>
    <cfRule type="cellIs" dxfId="16316" priority="10418" operator="equal">
      <formula>"CUMPLE"</formula>
    </cfRule>
  </conditionalFormatting>
  <conditionalFormatting sqref="N651">
    <cfRule type="expression" dxfId="16315" priority="10344">
      <formula>N651=" "</formula>
    </cfRule>
    <cfRule type="expression" dxfId="16314" priority="10345">
      <formula>N651="NO PRESENTÓ CERTIFICADO"</formula>
    </cfRule>
    <cfRule type="expression" dxfId="16313" priority="10346">
      <formula>N651="PRESENTÓ CERTIFICADO"</formula>
    </cfRule>
  </conditionalFormatting>
  <conditionalFormatting sqref="P651">
    <cfRule type="expression" dxfId="16312" priority="10331">
      <formula>Q651="NO SUBSANABLE"</formula>
    </cfRule>
    <cfRule type="expression" dxfId="16311" priority="10333">
      <formula>Q651="REQUERIMIENTOS SUBSANADOS"</formula>
    </cfRule>
    <cfRule type="expression" dxfId="16310" priority="10334">
      <formula>Q651="PENDIENTES POR SUBSANAR"</formula>
    </cfRule>
    <cfRule type="expression" dxfId="16309" priority="10339">
      <formula>Q651="SIN OBSERVACIÓN"</formula>
    </cfRule>
    <cfRule type="containsBlanks" dxfId="16308" priority="10340">
      <formula>LEN(TRIM(P651))=0</formula>
    </cfRule>
  </conditionalFormatting>
  <conditionalFormatting sqref="O651">
    <cfRule type="cellIs" dxfId="16307" priority="10332" operator="equal">
      <formula>"PENDIENTE POR DESCRIPCIÓN"</formula>
    </cfRule>
    <cfRule type="cellIs" dxfId="16306" priority="10336" operator="equal">
      <formula>"DESCRIPCIÓN INSUFICIENTE"</formula>
    </cfRule>
    <cfRule type="cellIs" dxfId="16305" priority="10337" operator="equal">
      <formula>"NO ESTÁ ACORDE A ITEM 5.2.1 (T.R.)"</formula>
    </cfRule>
    <cfRule type="cellIs" dxfId="16304" priority="10338" operator="equal">
      <formula>"ACORDE A ITEM 5.2.1 (T.R.)"</formula>
    </cfRule>
  </conditionalFormatting>
  <conditionalFormatting sqref="Q651">
    <cfRule type="containsBlanks" dxfId="16303" priority="10326">
      <formula>LEN(TRIM(Q651))=0</formula>
    </cfRule>
    <cfRule type="cellIs" dxfId="16302" priority="10335" operator="equal">
      <formula>"REQUERIMIENTOS SUBSANADOS"</formula>
    </cfRule>
    <cfRule type="containsText" dxfId="16301" priority="10341" operator="containsText" text="NO SUBSANABLE">
      <formula>NOT(ISERROR(SEARCH("NO SUBSANABLE",Q651)))</formula>
    </cfRule>
    <cfRule type="containsText" dxfId="16300" priority="10342" operator="containsText" text="PENDIENTES POR SUBSANAR">
      <formula>NOT(ISERROR(SEARCH("PENDIENTES POR SUBSANAR",Q651)))</formula>
    </cfRule>
    <cfRule type="containsText" dxfId="16299" priority="10343" operator="containsText" text="SIN OBSERVACIÓN">
      <formula>NOT(ISERROR(SEARCH("SIN OBSERVACIÓN",Q651)))</formula>
    </cfRule>
  </conditionalFormatting>
  <conditionalFormatting sqref="R651">
    <cfRule type="containsBlanks" dxfId="16298" priority="10325">
      <formula>LEN(TRIM(R651))=0</formula>
    </cfRule>
    <cfRule type="cellIs" dxfId="16297" priority="10327" operator="equal">
      <formula>"NO CUMPLEN CON LO SOLICITADO"</formula>
    </cfRule>
    <cfRule type="cellIs" dxfId="16296" priority="10328" operator="equal">
      <formula>"CUMPLEN CON LO SOLICITADO"</formula>
    </cfRule>
    <cfRule type="cellIs" dxfId="16295" priority="10329" operator="equal">
      <formula>"PENDIENTES"</formula>
    </cfRule>
    <cfRule type="cellIs" dxfId="16294" priority="10330" operator="equal">
      <formula>"NINGUNO"</formula>
    </cfRule>
  </conditionalFormatting>
  <conditionalFormatting sqref="B666">
    <cfRule type="cellIs" dxfId="16293" priority="10323" operator="equal">
      <formula>"NO CUMPLE CON LA EXPERIENCIA REQUERIDA"</formula>
    </cfRule>
    <cfRule type="cellIs" dxfId="16292" priority="10324" operator="equal">
      <formula>"CUMPLE CON LA EXPERIENCIA REQUERIDA"</formula>
    </cfRule>
  </conditionalFormatting>
  <conditionalFormatting sqref="H651">
    <cfRule type="notContainsBlanks" dxfId="16291" priority="10322">
      <formula>LEN(TRIM(H651))&gt;0</formula>
    </cfRule>
  </conditionalFormatting>
  <conditionalFormatting sqref="G651">
    <cfRule type="notContainsBlanks" dxfId="16290" priority="10321">
      <formula>LEN(TRIM(G651))&gt;0</formula>
    </cfRule>
  </conditionalFormatting>
  <conditionalFormatting sqref="F651">
    <cfRule type="notContainsBlanks" dxfId="16289" priority="10320">
      <formula>LEN(TRIM(F651))&gt;0</formula>
    </cfRule>
  </conditionalFormatting>
  <conditionalFormatting sqref="E651">
    <cfRule type="notContainsBlanks" dxfId="16288" priority="10319">
      <formula>LEN(TRIM(E651))&gt;0</formula>
    </cfRule>
  </conditionalFormatting>
  <conditionalFormatting sqref="D651">
    <cfRule type="notContainsBlanks" dxfId="16287" priority="10318">
      <formula>LEN(TRIM(D651))&gt;0</formula>
    </cfRule>
  </conditionalFormatting>
  <conditionalFormatting sqref="C651">
    <cfRule type="notContainsBlanks" dxfId="16286" priority="10317">
      <formula>LEN(TRIM(C651))&gt;0</formula>
    </cfRule>
  </conditionalFormatting>
  <conditionalFormatting sqref="I651">
    <cfRule type="notContainsBlanks" dxfId="16285" priority="10316">
      <formula>LEN(TRIM(I651))&gt;0</formula>
    </cfRule>
  </conditionalFormatting>
  <conditionalFormatting sqref="N654 N657">
    <cfRule type="expression" dxfId="16284" priority="10313">
      <formula>N654=" "</formula>
    </cfRule>
    <cfRule type="expression" dxfId="16283" priority="10314">
      <formula>N654="NO PRESENTÓ CERTIFICADO"</formula>
    </cfRule>
    <cfRule type="expression" dxfId="16282" priority="10315">
      <formula>N654="PRESENTÓ CERTIFICADO"</formula>
    </cfRule>
  </conditionalFormatting>
  <conditionalFormatting sqref="P654 P657">
    <cfRule type="expression" dxfId="16281" priority="10300">
      <formula>Q654="NO SUBSANABLE"</formula>
    </cfRule>
    <cfRule type="expression" dxfId="16280" priority="10302">
      <formula>Q654="REQUERIMIENTOS SUBSANADOS"</formula>
    </cfRule>
    <cfRule type="expression" dxfId="16279" priority="10303">
      <formula>Q654="PENDIENTES POR SUBSANAR"</formula>
    </cfRule>
    <cfRule type="expression" dxfId="16278" priority="10308">
      <formula>Q654="SIN OBSERVACIÓN"</formula>
    </cfRule>
    <cfRule type="containsBlanks" dxfId="16277" priority="10309">
      <formula>LEN(TRIM(P654))=0</formula>
    </cfRule>
  </conditionalFormatting>
  <conditionalFormatting sqref="O654 O657">
    <cfRule type="cellIs" dxfId="16276" priority="10301" operator="equal">
      <formula>"PENDIENTE POR DESCRIPCIÓN"</formula>
    </cfRule>
    <cfRule type="cellIs" dxfId="16275" priority="10305" operator="equal">
      <formula>"DESCRIPCIÓN INSUFICIENTE"</formula>
    </cfRule>
    <cfRule type="cellIs" dxfId="16274" priority="10306" operator="equal">
      <formula>"NO ESTÁ ACORDE A ITEM 5.2.1 (T.R.)"</formula>
    </cfRule>
    <cfRule type="cellIs" dxfId="16273" priority="10307" operator="equal">
      <formula>"ACORDE A ITEM 5.2.1 (T.R.)"</formula>
    </cfRule>
  </conditionalFormatting>
  <conditionalFormatting sqref="Q654 Q657">
    <cfRule type="containsBlanks" dxfId="16272" priority="10295">
      <formula>LEN(TRIM(Q654))=0</formula>
    </cfRule>
    <cfRule type="cellIs" dxfId="16271" priority="10304" operator="equal">
      <formula>"REQUERIMIENTOS SUBSANADOS"</formula>
    </cfRule>
    <cfRule type="containsText" dxfId="16270" priority="10310" operator="containsText" text="NO SUBSANABLE">
      <formula>NOT(ISERROR(SEARCH("NO SUBSANABLE",Q654)))</formula>
    </cfRule>
    <cfRule type="containsText" dxfId="16269" priority="10311" operator="containsText" text="PENDIENTES POR SUBSANAR">
      <formula>NOT(ISERROR(SEARCH("PENDIENTES POR SUBSANAR",Q654)))</formula>
    </cfRule>
    <cfRule type="containsText" dxfId="16268" priority="10312" operator="containsText" text="SIN OBSERVACIÓN">
      <formula>NOT(ISERROR(SEARCH("SIN OBSERVACIÓN",Q654)))</formula>
    </cfRule>
  </conditionalFormatting>
  <conditionalFormatting sqref="R654 R657">
    <cfRule type="containsBlanks" dxfId="16267" priority="10294">
      <formula>LEN(TRIM(R654))=0</formula>
    </cfRule>
    <cfRule type="cellIs" dxfId="16266" priority="10296" operator="equal">
      <formula>"NO CUMPLEN CON LO SOLICITADO"</formula>
    </cfRule>
    <cfRule type="cellIs" dxfId="16265" priority="10297" operator="equal">
      <formula>"CUMPLEN CON LO SOLICITADO"</formula>
    </cfRule>
    <cfRule type="cellIs" dxfId="16264" priority="10298" operator="equal">
      <formula>"PENDIENTES"</formula>
    </cfRule>
    <cfRule type="cellIs" dxfId="16263" priority="10299" operator="equal">
      <formula>"NINGUNO"</formula>
    </cfRule>
  </conditionalFormatting>
  <conditionalFormatting sqref="H654 H657">
    <cfRule type="notContainsBlanks" dxfId="16262" priority="10293">
      <formula>LEN(TRIM(H654))&gt;0</formula>
    </cfRule>
  </conditionalFormatting>
  <conditionalFormatting sqref="G654 G657">
    <cfRule type="notContainsBlanks" dxfId="16261" priority="10292">
      <formula>LEN(TRIM(G654))&gt;0</formula>
    </cfRule>
  </conditionalFormatting>
  <conditionalFormatting sqref="F654 F657">
    <cfRule type="notContainsBlanks" dxfId="16260" priority="10291">
      <formula>LEN(TRIM(F654))&gt;0</formula>
    </cfRule>
  </conditionalFormatting>
  <conditionalFormatting sqref="E654 E657">
    <cfRule type="notContainsBlanks" dxfId="16259" priority="10290">
      <formula>LEN(TRIM(E654))&gt;0</formula>
    </cfRule>
  </conditionalFormatting>
  <conditionalFormatting sqref="D654 D657">
    <cfRule type="notContainsBlanks" dxfId="16258" priority="10289">
      <formula>LEN(TRIM(D654))&gt;0</formula>
    </cfRule>
  </conditionalFormatting>
  <conditionalFormatting sqref="C654 C657">
    <cfRule type="notContainsBlanks" dxfId="16257" priority="10288">
      <formula>LEN(TRIM(C654))&gt;0</formula>
    </cfRule>
  </conditionalFormatting>
  <conditionalFormatting sqref="I654 I657">
    <cfRule type="notContainsBlanks" dxfId="16256" priority="10287">
      <formula>LEN(TRIM(I654))&gt;0</formula>
    </cfRule>
  </conditionalFormatting>
  <conditionalFormatting sqref="N660">
    <cfRule type="expression" dxfId="16255" priority="10284">
      <formula>N660=" "</formula>
    </cfRule>
    <cfRule type="expression" dxfId="16254" priority="10285">
      <formula>N660="NO PRESENTÓ CERTIFICADO"</formula>
    </cfRule>
    <cfRule type="expression" dxfId="16253" priority="10286">
      <formula>N660="PRESENTÓ CERTIFICADO"</formula>
    </cfRule>
  </conditionalFormatting>
  <conditionalFormatting sqref="P660">
    <cfRule type="expression" dxfId="16252" priority="10271">
      <formula>Q660="NO SUBSANABLE"</formula>
    </cfRule>
    <cfRule type="expression" dxfId="16251" priority="10273">
      <formula>Q660="REQUERIMIENTOS SUBSANADOS"</formula>
    </cfRule>
    <cfRule type="expression" dxfId="16250" priority="10274">
      <formula>Q660="PENDIENTES POR SUBSANAR"</formula>
    </cfRule>
    <cfRule type="expression" dxfId="16249" priority="10279">
      <formula>Q660="SIN OBSERVACIÓN"</formula>
    </cfRule>
    <cfRule type="containsBlanks" dxfId="16248" priority="10280">
      <formula>LEN(TRIM(P660))=0</formula>
    </cfRule>
  </conditionalFormatting>
  <conditionalFormatting sqref="O660">
    <cfRule type="cellIs" dxfId="16247" priority="10272" operator="equal">
      <formula>"PENDIENTE POR DESCRIPCIÓN"</formula>
    </cfRule>
    <cfRule type="cellIs" dxfId="16246" priority="10276" operator="equal">
      <formula>"DESCRIPCIÓN INSUFICIENTE"</formula>
    </cfRule>
    <cfRule type="cellIs" dxfId="16245" priority="10277" operator="equal">
      <formula>"NO ESTÁ ACORDE A ITEM 5.2.1 (T.R.)"</formula>
    </cfRule>
    <cfRule type="cellIs" dxfId="16244" priority="10278" operator="equal">
      <formula>"ACORDE A ITEM 5.2.1 (T.R.)"</formula>
    </cfRule>
  </conditionalFormatting>
  <conditionalFormatting sqref="Q660">
    <cfRule type="containsBlanks" dxfId="16243" priority="10266">
      <formula>LEN(TRIM(Q660))=0</formula>
    </cfRule>
    <cfRule type="cellIs" dxfId="16242" priority="10275" operator="equal">
      <formula>"REQUERIMIENTOS SUBSANADOS"</formula>
    </cfRule>
    <cfRule type="containsText" dxfId="16241" priority="10281" operator="containsText" text="NO SUBSANABLE">
      <formula>NOT(ISERROR(SEARCH("NO SUBSANABLE",Q660)))</formula>
    </cfRule>
    <cfRule type="containsText" dxfId="16240" priority="10282" operator="containsText" text="PENDIENTES POR SUBSANAR">
      <formula>NOT(ISERROR(SEARCH("PENDIENTES POR SUBSANAR",Q660)))</formula>
    </cfRule>
    <cfRule type="containsText" dxfId="16239" priority="10283" operator="containsText" text="SIN OBSERVACIÓN">
      <formula>NOT(ISERROR(SEARCH("SIN OBSERVACIÓN",Q660)))</formula>
    </cfRule>
  </conditionalFormatting>
  <conditionalFormatting sqref="R660">
    <cfRule type="containsBlanks" dxfId="16238" priority="10265">
      <formula>LEN(TRIM(R660))=0</formula>
    </cfRule>
    <cfRule type="cellIs" dxfId="16237" priority="10267" operator="equal">
      <formula>"NO CUMPLEN CON LO SOLICITADO"</formula>
    </cfRule>
    <cfRule type="cellIs" dxfId="16236" priority="10268" operator="equal">
      <formula>"CUMPLEN CON LO SOLICITADO"</formula>
    </cfRule>
    <cfRule type="cellIs" dxfId="16235" priority="10269" operator="equal">
      <formula>"PENDIENTES"</formula>
    </cfRule>
    <cfRule type="cellIs" dxfId="16234" priority="10270" operator="equal">
      <formula>"NINGUNO"</formula>
    </cfRule>
  </conditionalFormatting>
  <conditionalFormatting sqref="H660">
    <cfRule type="notContainsBlanks" dxfId="16233" priority="10264">
      <formula>LEN(TRIM(H660))&gt;0</formula>
    </cfRule>
  </conditionalFormatting>
  <conditionalFormatting sqref="G660">
    <cfRule type="notContainsBlanks" dxfId="16232" priority="10263">
      <formula>LEN(TRIM(G660))&gt;0</formula>
    </cfRule>
  </conditionalFormatting>
  <conditionalFormatting sqref="F660">
    <cfRule type="notContainsBlanks" dxfId="16231" priority="10262">
      <formula>LEN(TRIM(F660))&gt;0</formula>
    </cfRule>
  </conditionalFormatting>
  <conditionalFormatting sqref="E660">
    <cfRule type="notContainsBlanks" dxfId="16230" priority="10261">
      <formula>LEN(TRIM(E660))&gt;0</formula>
    </cfRule>
  </conditionalFormatting>
  <conditionalFormatting sqref="D660">
    <cfRule type="notContainsBlanks" dxfId="16229" priority="10260">
      <formula>LEN(TRIM(D660))&gt;0</formula>
    </cfRule>
  </conditionalFormatting>
  <conditionalFormatting sqref="C660">
    <cfRule type="notContainsBlanks" dxfId="16228" priority="10259">
      <formula>LEN(TRIM(C660))&gt;0</formula>
    </cfRule>
  </conditionalFormatting>
  <conditionalFormatting sqref="I660">
    <cfRule type="notContainsBlanks" dxfId="16227" priority="10258">
      <formula>LEN(TRIM(I660))&gt;0</formula>
    </cfRule>
  </conditionalFormatting>
  <conditionalFormatting sqref="T651">
    <cfRule type="cellIs" dxfId="16226" priority="10256" operator="equal">
      <formula>"NO"</formula>
    </cfRule>
    <cfRule type="cellIs" dxfId="16225" priority="10257" operator="equal">
      <formula>"SI"</formula>
    </cfRule>
  </conditionalFormatting>
  <conditionalFormatting sqref="N663">
    <cfRule type="expression" dxfId="16224" priority="10253">
      <formula>N663=" "</formula>
    </cfRule>
    <cfRule type="expression" dxfId="16223" priority="10254">
      <formula>N663="NO PRESENTÓ CERTIFICADO"</formula>
    </cfRule>
    <cfRule type="expression" dxfId="16222" priority="10255">
      <formula>N663="PRESENTÓ CERTIFICADO"</formula>
    </cfRule>
  </conditionalFormatting>
  <conditionalFormatting sqref="P663">
    <cfRule type="expression" dxfId="16221" priority="10240">
      <formula>Q663="NO SUBSANABLE"</formula>
    </cfRule>
    <cfRule type="expression" dxfId="16220" priority="10242">
      <formula>Q663="REQUERIMIENTOS SUBSANADOS"</formula>
    </cfRule>
    <cfRule type="expression" dxfId="16219" priority="10243">
      <formula>Q663="PENDIENTES POR SUBSANAR"</formula>
    </cfRule>
    <cfRule type="expression" dxfId="16218" priority="10248">
      <formula>Q663="SIN OBSERVACIÓN"</formula>
    </cfRule>
    <cfRule type="containsBlanks" dxfId="16217" priority="10249">
      <formula>LEN(TRIM(P663))=0</formula>
    </cfRule>
  </conditionalFormatting>
  <conditionalFormatting sqref="O663">
    <cfRule type="cellIs" dxfId="16216" priority="10241" operator="equal">
      <formula>"PENDIENTE POR DESCRIPCIÓN"</formula>
    </cfRule>
    <cfRule type="cellIs" dxfId="16215" priority="10245" operator="equal">
      <formula>"DESCRIPCIÓN INSUFICIENTE"</formula>
    </cfRule>
    <cfRule type="cellIs" dxfId="16214" priority="10246" operator="equal">
      <formula>"NO ESTÁ ACORDE A ITEM 5.2.1 (T.R.)"</formula>
    </cfRule>
    <cfRule type="cellIs" dxfId="16213" priority="10247" operator="equal">
      <formula>"ACORDE A ITEM 5.2.1 (T.R.)"</formula>
    </cfRule>
  </conditionalFormatting>
  <conditionalFormatting sqref="Q663">
    <cfRule type="containsBlanks" dxfId="16212" priority="10235">
      <formula>LEN(TRIM(Q663))=0</formula>
    </cfRule>
    <cfRule type="cellIs" dxfId="16211" priority="10244" operator="equal">
      <formula>"REQUERIMIENTOS SUBSANADOS"</formula>
    </cfRule>
    <cfRule type="containsText" dxfId="16210" priority="10250" operator="containsText" text="NO SUBSANABLE">
      <formula>NOT(ISERROR(SEARCH("NO SUBSANABLE",Q663)))</formula>
    </cfRule>
    <cfRule type="containsText" dxfId="16209" priority="10251" operator="containsText" text="PENDIENTES POR SUBSANAR">
      <formula>NOT(ISERROR(SEARCH("PENDIENTES POR SUBSANAR",Q663)))</formula>
    </cfRule>
    <cfRule type="containsText" dxfId="16208" priority="10252" operator="containsText" text="SIN OBSERVACIÓN">
      <formula>NOT(ISERROR(SEARCH("SIN OBSERVACIÓN",Q663)))</formula>
    </cfRule>
  </conditionalFormatting>
  <conditionalFormatting sqref="R663">
    <cfRule type="containsBlanks" dxfId="16207" priority="10234">
      <formula>LEN(TRIM(R663))=0</formula>
    </cfRule>
    <cfRule type="cellIs" dxfId="16206" priority="10236" operator="equal">
      <formula>"NO CUMPLEN CON LO SOLICITADO"</formula>
    </cfRule>
    <cfRule type="cellIs" dxfId="16205" priority="10237" operator="equal">
      <formula>"CUMPLEN CON LO SOLICITADO"</formula>
    </cfRule>
    <cfRule type="cellIs" dxfId="16204" priority="10238" operator="equal">
      <formula>"PENDIENTES"</formula>
    </cfRule>
    <cfRule type="cellIs" dxfId="16203" priority="10239" operator="equal">
      <formula>"NINGUNO"</formula>
    </cfRule>
  </conditionalFormatting>
  <conditionalFormatting sqref="H663">
    <cfRule type="notContainsBlanks" dxfId="16202" priority="10233">
      <formula>LEN(TRIM(H663))&gt;0</formula>
    </cfRule>
  </conditionalFormatting>
  <conditionalFormatting sqref="G663">
    <cfRule type="notContainsBlanks" dxfId="16201" priority="10232">
      <formula>LEN(TRIM(G663))&gt;0</formula>
    </cfRule>
  </conditionalFormatting>
  <conditionalFormatting sqref="F663">
    <cfRule type="notContainsBlanks" dxfId="16200" priority="10231">
      <formula>LEN(TRIM(F663))&gt;0</formula>
    </cfRule>
  </conditionalFormatting>
  <conditionalFormatting sqref="E663">
    <cfRule type="notContainsBlanks" dxfId="16199" priority="10230">
      <formula>LEN(TRIM(E663))&gt;0</formula>
    </cfRule>
  </conditionalFormatting>
  <conditionalFormatting sqref="D663">
    <cfRule type="notContainsBlanks" dxfId="16198" priority="10229">
      <formula>LEN(TRIM(D663))&gt;0</formula>
    </cfRule>
  </conditionalFormatting>
  <conditionalFormatting sqref="C663">
    <cfRule type="notContainsBlanks" dxfId="16197" priority="10228">
      <formula>LEN(TRIM(C663))&gt;0</formula>
    </cfRule>
  </conditionalFormatting>
  <conditionalFormatting sqref="I663">
    <cfRule type="notContainsBlanks" dxfId="16196" priority="10227">
      <formula>LEN(TRIM(I663))&gt;0</formula>
    </cfRule>
  </conditionalFormatting>
  <conditionalFormatting sqref="S651 S654 S657 S660 S663">
    <cfRule type="cellIs" dxfId="16195" priority="10225" operator="greaterThan">
      <formula>0</formula>
    </cfRule>
    <cfRule type="cellIs" dxfId="16194" priority="10226" operator="equal">
      <formula>0</formula>
    </cfRule>
  </conditionalFormatting>
  <conditionalFormatting sqref="T666">
    <cfRule type="cellIs" dxfId="16193" priority="10223" operator="equal">
      <formula>"NO CUMPLE"</formula>
    </cfRule>
    <cfRule type="cellIs" dxfId="16192" priority="10224" operator="equal">
      <formula>"CUMPLE"</formula>
    </cfRule>
  </conditionalFormatting>
  <conditionalFormatting sqref="J617:J618">
    <cfRule type="cellIs" dxfId="16191" priority="8279" operator="equal">
      <formula>"NO CUMPLE"</formula>
    </cfRule>
    <cfRule type="cellIs" dxfId="16190" priority="8280" operator="equal">
      <formula>"CUMPLE"</formula>
    </cfRule>
  </conditionalFormatting>
  <conditionalFormatting sqref="J41">
    <cfRule type="cellIs" dxfId="16189" priority="10119" operator="equal">
      <formula>"NO CUMPLE"</formula>
    </cfRule>
    <cfRule type="cellIs" dxfId="16188" priority="10120" operator="equal">
      <formula>"CUMPLE"</formula>
    </cfRule>
  </conditionalFormatting>
  <conditionalFormatting sqref="J42">
    <cfRule type="cellIs" dxfId="16187" priority="10113" operator="equal">
      <formula>"NO CUMPLE"</formula>
    </cfRule>
    <cfRule type="cellIs" dxfId="16186" priority="10114" operator="equal">
      <formula>"CUMPLE"</formula>
    </cfRule>
  </conditionalFormatting>
  <conditionalFormatting sqref="J44">
    <cfRule type="cellIs" dxfId="16185" priority="10105" operator="equal">
      <formula>"NO CUMPLE"</formula>
    </cfRule>
    <cfRule type="cellIs" dxfId="16184" priority="10106" operator="equal">
      <formula>"CUMPLE"</formula>
    </cfRule>
  </conditionalFormatting>
  <conditionalFormatting sqref="J630:J631">
    <cfRule type="cellIs" dxfId="16183" priority="8251" operator="equal">
      <formula>"NO CUMPLE"</formula>
    </cfRule>
    <cfRule type="cellIs" dxfId="16182" priority="8252" operator="equal">
      <formula>"CUMPLE"</formula>
    </cfRule>
  </conditionalFormatting>
  <conditionalFormatting sqref="J45:J46">
    <cfRule type="cellIs" dxfId="16181" priority="10099" operator="equal">
      <formula>"NO CUMPLE"</formula>
    </cfRule>
    <cfRule type="cellIs" dxfId="16180" priority="10100" operator="equal">
      <formula>"CUMPLE"</formula>
    </cfRule>
  </conditionalFormatting>
  <conditionalFormatting sqref="J47">
    <cfRule type="cellIs" dxfId="16179" priority="10091" operator="equal">
      <formula>"NO CUMPLE"</formula>
    </cfRule>
    <cfRule type="cellIs" dxfId="16178" priority="10092" operator="equal">
      <formula>"CUMPLE"</formula>
    </cfRule>
  </conditionalFormatting>
  <conditionalFormatting sqref="J633:J634">
    <cfRule type="cellIs" dxfId="16177" priority="8237" operator="equal">
      <formula>"NO CUMPLE"</formula>
    </cfRule>
    <cfRule type="cellIs" dxfId="16176" priority="8238" operator="equal">
      <formula>"CUMPLE"</formula>
    </cfRule>
  </conditionalFormatting>
  <conditionalFormatting sqref="J48:J49">
    <cfRule type="cellIs" dxfId="16175" priority="10085" operator="equal">
      <formula>"NO CUMPLE"</formula>
    </cfRule>
    <cfRule type="cellIs" dxfId="16174" priority="10086" operator="equal">
      <formula>"CUMPLE"</formula>
    </cfRule>
  </conditionalFormatting>
  <conditionalFormatting sqref="J636:J637">
    <cfRule type="cellIs" dxfId="16173" priority="8223" operator="equal">
      <formula>"NO CUMPLE"</formula>
    </cfRule>
    <cfRule type="cellIs" dxfId="16172" priority="8224" operator="equal">
      <formula>"CUMPLE"</formula>
    </cfRule>
  </conditionalFormatting>
  <conditionalFormatting sqref="J614:J615">
    <cfRule type="cellIs" dxfId="16171" priority="8293" operator="equal">
      <formula>"NO CUMPLE"</formula>
    </cfRule>
    <cfRule type="cellIs" dxfId="16170" priority="8294" operator="equal">
      <formula>"CUMPLE"</formula>
    </cfRule>
  </conditionalFormatting>
  <conditionalFormatting sqref="J620:J621">
    <cfRule type="cellIs" dxfId="16169" priority="8265" operator="equal">
      <formula>"NO CUMPLE"</formula>
    </cfRule>
    <cfRule type="cellIs" dxfId="16168" priority="8266" operator="equal">
      <formula>"CUMPLE"</formula>
    </cfRule>
  </conditionalFormatting>
  <conditionalFormatting sqref="L610:L612">
    <cfRule type="cellIs" dxfId="16167" priority="8311" operator="equal">
      <formula>"NO CUMPLE"</formula>
    </cfRule>
    <cfRule type="cellIs" dxfId="16166" priority="8312" operator="equal">
      <formula>"CUMPLE"</formula>
    </cfRule>
  </conditionalFormatting>
  <conditionalFormatting sqref="L613:L615">
    <cfRule type="cellIs" dxfId="16165" priority="8297" operator="equal">
      <formula>"NO CUMPLE"</formula>
    </cfRule>
    <cfRule type="cellIs" dxfId="16164" priority="8298" operator="equal">
      <formula>"CUMPLE"</formula>
    </cfRule>
  </conditionalFormatting>
  <conditionalFormatting sqref="L616:L618">
    <cfRule type="cellIs" dxfId="16163" priority="8283" operator="equal">
      <formula>"NO CUMPLE"</formula>
    </cfRule>
    <cfRule type="cellIs" dxfId="16162" priority="8284" operator="equal">
      <formula>"CUMPLE"</formula>
    </cfRule>
  </conditionalFormatting>
  <conditionalFormatting sqref="L619:L621">
    <cfRule type="cellIs" dxfId="16161" priority="8269" operator="equal">
      <formula>"NO CUMPLE"</formula>
    </cfRule>
    <cfRule type="cellIs" dxfId="16160" priority="8270" operator="equal">
      <formula>"CUMPLE"</formula>
    </cfRule>
  </conditionalFormatting>
  <conditionalFormatting sqref="L629:L631">
    <cfRule type="cellIs" dxfId="16159" priority="8255" operator="equal">
      <formula>"NO CUMPLE"</formula>
    </cfRule>
    <cfRule type="cellIs" dxfId="16158" priority="8256" operator="equal">
      <formula>"CUMPLE"</formula>
    </cfRule>
  </conditionalFormatting>
  <conditionalFormatting sqref="K607">
    <cfRule type="expression" dxfId="16157" priority="8331">
      <formula>J607="NO CUMPLE"</formula>
    </cfRule>
    <cfRule type="expression" dxfId="16156" priority="8332">
      <formula>J607="CUMPLE"</formula>
    </cfRule>
  </conditionalFormatting>
  <conditionalFormatting sqref="M607">
    <cfRule type="expression" dxfId="16155" priority="8329">
      <formula>L607="NO CUMPLE"</formula>
    </cfRule>
    <cfRule type="expression" dxfId="16154" priority="8330">
      <formula>L607="CUMPLE"</formula>
    </cfRule>
  </conditionalFormatting>
  <conditionalFormatting sqref="J607">
    <cfRule type="cellIs" dxfId="16153" priority="8327" operator="equal">
      <formula>"NO CUMPLE"</formula>
    </cfRule>
    <cfRule type="cellIs" dxfId="16152" priority="8328" operator="equal">
      <formula>"CUMPLE"</formula>
    </cfRule>
  </conditionalFormatting>
  <conditionalFormatting sqref="L607:L609">
    <cfRule type="cellIs" dxfId="16151" priority="8325" operator="equal">
      <formula>"NO CUMPLE"</formula>
    </cfRule>
    <cfRule type="cellIs" dxfId="16150" priority="8326" operator="equal">
      <formula>"CUMPLE"</formula>
    </cfRule>
  </conditionalFormatting>
  <conditionalFormatting sqref="K608:K609">
    <cfRule type="expression" dxfId="16149" priority="8323">
      <formula>J608="NO CUMPLE"</formula>
    </cfRule>
    <cfRule type="expression" dxfId="16148" priority="8324">
      <formula>J608="CUMPLE"</formula>
    </cfRule>
  </conditionalFormatting>
  <conditionalFormatting sqref="J608:J609">
    <cfRule type="cellIs" dxfId="16147" priority="8321" operator="equal">
      <formula>"NO CUMPLE"</formula>
    </cfRule>
    <cfRule type="cellIs" dxfId="16146" priority="8322" operator="equal">
      <formula>"CUMPLE"</formula>
    </cfRule>
  </conditionalFormatting>
  <conditionalFormatting sqref="M608">
    <cfRule type="expression" dxfId="16145" priority="8319">
      <formula>L608="NO CUMPLE"</formula>
    </cfRule>
    <cfRule type="expression" dxfId="16144" priority="8320">
      <formula>L608="CUMPLE"</formula>
    </cfRule>
  </conditionalFormatting>
  <conditionalFormatting sqref="K610">
    <cfRule type="expression" dxfId="16143" priority="8317">
      <formula>J610="NO CUMPLE"</formula>
    </cfRule>
    <cfRule type="expression" dxfId="16142" priority="8318">
      <formula>J610="CUMPLE"</formula>
    </cfRule>
  </conditionalFormatting>
  <conditionalFormatting sqref="M610">
    <cfRule type="expression" dxfId="16141" priority="8315">
      <formula>L610="NO CUMPLE"</formula>
    </cfRule>
    <cfRule type="expression" dxfId="16140" priority="8316">
      <formula>L610="CUMPLE"</formula>
    </cfRule>
  </conditionalFormatting>
  <conditionalFormatting sqref="J610">
    <cfRule type="cellIs" dxfId="16139" priority="8313" operator="equal">
      <formula>"NO CUMPLE"</formula>
    </cfRule>
    <cfRule type="cellIs" dxfId="16138" priority="8314" operator="equal">
      <formula>"CUMPLE"</formula>
    </cfRule>
  </conditionalFormatting>
  <conditionalFormatting sqref="K611:K612">
    <cfRule type="expression" dxfId="16137" priority="8309">
      <formula>J611="NO CUMPLE"</formula>
    </cfRule>
    <cfRule type="expression" dxfId="16136" priority="8310">
      <formula>J611="CUMPLE"</formula>
    </cfRule>
  </conditionalFormatting>
  <conditionalFormatting sqref="J611:J612">
    <cfRule type="cellIs" dxfId="16135" priority="8307" operator="equal">
      <formula>"NO CUMPLE"</formula>
    </cfRule>
    <cfRule type="cellIs" dxfId="16134" priority="8308" operator="equal">
      <formula>"CUMPLE"</formula>
    </cfRule>
  </conditionalFormatting>
  <conditionalFormatting sqref="M611">
    <cfRule type="expression" dxfId="16133" priority="8305">
      <formula>L611="NO CUMPLE"</formula>
    </cfRule>
    <cfRule type="expression" dxfId="16132" priority="8306">
      <formula>L611="CUMPLE"</formula>
    </cfRule>
  </conditionalFormatting>
  <conditionalFormatting sqref="K613">
    <cfRule type="expression" dxfId="16131" priority="8303">
      <formula>J613="NO CUMPLE"</formula>
    </cfRule>
    <cfRule type="expression" dxfId="16130" priority="8304">
      <formula>J613="CUMPLE"</formula>
    </cfRule>
  </conditionalFormatting>
  <conditionalFormatting sqref="M613">
    <cfRule type="expression" dxfId="16129" priority="8301">
      <formula>L613="NO CUMPLE"</formula>
    </cfRule>
    <cfRule type="expression" dxfId="16128" priority="8302">
      <formula>L613="CUMPLE"</formula>
    </cfRule>
  </conditionalFormatting>
  <conditionalFormatting sqref="J613">
    <cfRule type="cellIs" dxfId="16127" priority="8299" operator="equal">
      <formula>"NO CUMPLE"</formula>
    </cfRule>
    <cfRule type="cellIs" dxfId="16126" priority="8300" operator="equal">
      <formula>"CUMPLE"</formula>
    </cfRule>
  </conditionalFormatting>
  <conditionalFormatting sqref="K614:K615">
    <cfRule type="expression" dxfId="16125" priority="8295">
      <formula>J614="NO CUMPLE"</formula>
    </cfRule>
    <cfRule type="expression" dxfId="16124" priority="8296">
      <formula>J614="CUMPLE"</formula>
    </cfRule>
  </conditionalFormatting>
  <conditionalFormatting sqref="M614">
    <cfRule type="expression" dxfId="16123" priority="8291">
      <formula>L614="NO CUMPLE"</formula>
    </cfRule>
    <cfRule type="expression" dxfId="16122" priority="8292">
      <formula>L614="CUMPLE"</formula>
    </cfRule>
  </conditionalFormatting>
  <conditionalFormatting sqref="K616">
    <cfRule type="expression" dxfId="16121" priority="8289">
      <formula>J616="NO CUMPLE"</formula>
    </cfRule>
    <cfRule type="expression" dxfId="16120" priority="8290">
      <formula>J616="CUMPLE"</formula>
    </cfRule>
  </conditionalFormatting>
  <conditionalFormatting sqref="M616">
    <cfRule type="expression" dxfId="16119" priority="8287">
      <formula>L616="NO CUMPLE"</formula>
    </cfRule>
    <cfRule type="expression" dxfId="16118" priority="8288">
      <formula>L616="CUMPLE"</formula>
    </cfRule>
  </conditionalFormatting>
  <conditionalFormatting sqref="J616">
    <cfRule type="cellIs" dxfId="16117" priority="8285" operator="equal">
      <formula>"NO CUMPLE"</formula>
    </cfRule>
    <cfRule type="cellIs" dxfId="16116" priority="8286" operator="equal">
      <formula>"CUMPLE"</formula>
    </cfRule>
  </conditionalFormatting>
  <conditionalFormatting sqref="K617:K618">
    <cfRule type="expression" dxfId="16115" priority="8281">
      <formula>J617="NO CUMPLE"</formula>
    </cfRule>
    <cfRule type="expression" dxfId="16114" priority="8282">
      <formula>J617="CUMPLE"</formula>
    </cfRule>
  </conditionalFormatting>
  <conditionalFormatting sqref="M617">
    <cfRule type="expression" dxfId="16113" priority="8277">
      <formula>L617="NO CUMPLE"</formula>
    </cfRule>
    <cfRule type="expression" dxfId="16112" priority="8278">
      <formula>L617="CUMPLE"</formula>
    </cfRule>
  </conditionalFormatting>
  <conditionalFormatting sqref="K619">
    <cfRule type="expression" dxfId="16111" priority="8275">
      <formula>J619="NO CUMPLE"</formula>
    </cfRule>
    <cfRule type="expression" dxfId="16110" priority="8276">
      <formula>J619="CUMPLE"</formula>
    </cfRule>
  </conditionalFormatting>
  <conditionalFormatting sqref="M619">
    <cfRule type="expression" dxfId="16109" priority="8273">
      <formula>L619="NO CUMPLE"</formula>
    </cfRule>
    <cfRule type="expression" dxfId="16108" priority="8274">
      <formula>L619="CUMPLE"</formula>
    </cfRule>
  </conditionalFormatting>
  <conditionalFormatting sqref="J619">
    <cfRule type="cellIs" dxfId="16107" priority="8271" operator="equal">
      <formula>"NO CUMPLE"</formula>
    </cfRule>
    <cfRule type="cellIs" dxfId="16106" priority="8272" operator="equal">
      <formula>"CUMPLE"</formula>
    </cfRule>
  </conditionalFormatting>
  <conditionalFormatting sqref="K620:K621">
    <cfRule type="expression" dxfId="16105" priority="8267">
      <formula>J620="NO CUMPLE"</formula>
    </cfRule>
    <cfRule type="expression" dxfId="16104" priority="8268">
      <formula>J620="CUMPLE"</formula>
    </cfRule>
  </conditionalFormatting>
  <conditionalFormatting sqref="M620">
    <cfRule type="expression" dxfId="16103" priority="8263">
      <formula>L620="NO CUMPLE"</formula>
    </cfRule>
    <cfRule type="expression" dxfId="16102" priority="8264">
      <formula>L620="CUMPLE"</formula>
    </cfRule>
  </conditionalFormatting>
  <conditionalFormatting sqref="K629">
    <cfRule type="expression" dxfId="16101" priority="8261">
      <formula>J629="NO CUMPLE"</formula>
    </cfRule>
    <cfRule type="expression" dxfId="16100" priority="8262">
      <formula>J629="CUMPLE"</formula>
    </cfRule>
  </conditionalFormatting>
  <conditionalFormatting sqref="M629">
    <cfRule type="expression" dxfId="16099" priority="8259">
      <formula>L629="NO CUMPLE"</formula>
    </cfRule>
    <cfRule type="expression" dxfId="16098" priority="8260">
      <formula>L629="CUMPLE"</formula>
    </cfRule>
  </conditionalFormatting>
  <conditionalFormatting sqref="J629">
    <cfRule type="cellIs" dxfId="16097" priority="8257" operator="equal">
      <formula>"NO CUMPLE"</formula>
    </cfRule>
    <cfRule type="cellIs" dxfId="16096" priority="8258" operator="equal">
      <formula>"CUMPLE"</formula>
    </cfRule>
  </conditionalFormatting>
  <conditionalFormatting sqref="K630:K631">
    <cfRule type="expression" dxfId="16095" priority="8253">
      <formula>J630="NO CUMPLE"</formula>
    </cfRule>
    <cfRule type="expression" dxfId="16094" priority="8254">
      <formula>J630="CUMPLE"</formula>
    </cfRule>
  </conditionalFormatting>
  <conditionalFormatting sqref="M630">
    <cfRule type="expression" dxfId="16093" priority="8249">
      <formula>L630="NO CUMPLE"</formula>
    </cfRule>
    <cfRule type="expression" dxfId="16092" priority="8250">
      <formula>L630="CUMPLE"</formula>
    </cfRule>
  </conditionalFormatting>
  <conditionalFormatting sqref="K632">
    <cfRule type="expression" dxfId="16091" priority="8247">
      <formula>J632="NO CUMPLE"</formula>
    </cfRule>
    <cfRule type="expression" dxfId="16090" priority="8248">
      <formula>J632="CUMPLE"</formula>
    </cfRule>
  </conditionalFormatting>
  <conditionalFormatting sqref="M632">
    <cfRule type="expression" dxfId="16089" priority="8245">
      <formula>L632="NO CUMPLE"</formula>
    </cfRule>
    <cfRule type="expression" dxfId="16088" priority="8246">
      <formula>L632="CUMPLE"</formula>
    </cfRule>
  </conditionalFormatting>
  <conditionalFormatting sqref="J632">
    <cfRule type="cellIs" dxfId="16087" priority="8243" operator="equal">
      <formula>"NO CUMPLE"</formula>
    </cfRule>
    <cfRule type="cellIs" dxfId="16086" priority="8244" operator="equal">
      <formula>"CUMPLE"</formula>
    </cfRule>
  </conditionalFormatting>
  <conditionalFormatting sqref="L632:L634">
    <cfRule type="cellIs" dxfId="16085" priority="8241" operator="equal">
      <formula>"NO CUMPLE"</formula>
    </cfRule>
    <cfRule type="cellIs" dxfId="16084" priority="8242" operator="equal">
      <formula>"CUMPLE"</formula>
    </cfRule>
  </conditionalFormatting>
  <conditionalFormatting sqref="K633:K634">
    <cfRule type="expression" dxfId="16083" priority="8239">
      <formula>J633="NO CUMPLE"</formula>
    </cfRule>
    <cfRule type="expression" dxfId="16082" priority="8240">
      <formula>J633="CUMPLE"</formula>
    </cfRule>
  </conditionalFormatting>
  <conditionalFormatting sqref="M633">
    <cfRule type="expression" dxfId="16081" priority="8235">
      <formula>L633="NO CUMPLE"</formula>
    </cfRule>
    <cfRule type="expression" dxfId="16080" priority="8236">
      <formula>L633="CUMPLE"</formula>
    </cfRule>
  </conditionalFormatting>
  <conditionalFormatting sqref="K635">
    <cfRule type="expression" dxfId="16079" priority="8233">
      <formula>J635="NO CUMPLE"</formula>
    </cfRule>
    <cfRule type="expression" dxfId="16078" priority="8234">
      <formula>J635="CUMPLE"</formula>
    </cfRule>
  </conditionalFormatting>
  <conditionalFormatting sqref="M635">
    <cfRule type="expression" dxfId="16077" priority="8231">
      <formula>L635="NO CUMPLE"</formula>
    </cfRule>
    <cfRule type="expression" dxfId="16076" priority="8232">
      <formula>L635="CUMPLE"</formula>
    </cfRule>
  </conditionalFormatting>
  <conditionalFormatting sqref="J635">
    <cfRule type="cellIs" dxfId="16075" priority="8229" operator="equal">
      <formula>"NO CUMPLE"</formula>
    </cfRule>
    <cfRule type="cellIs" dxfId="16074" priority="8230" operator="equal">
      <formula>"CUMPLE"</formula>
    </cfRule>
  </conditionalFormatting>
  <conditionalFormatting sqref="L635:L637">
    <cfRule type="cellIs" dxfId="16073" priority="8227" operator="equal">
      <formula>"NO CUMPLE"</formula>
    </cfRule>
    <cfRule type="cellIs" dxfId="16072" priority="8228" operator="equal">
      <formula>"CUMPLE"</formula>
    </cfRule>
  </conditionalFormatting>
  <conditionalFormatting sqref="K636:K637">
    <cfRule type="expression" dxfId="16071" priority="8225">
      <formula>J636="NO CUMPLE"</formula>
    </cfRule>
    <cfRule type="expression" dxfId="16070" priority="8226">
      <formula>J636="CUMPLE"</formula>
    </cfRule>
  </conditionalFormatting>
  <conditionalFormatting sqref="M636">
    <cfRule type="expression" dxfId="16069" priority="8221">
      <formula>L636="NO CUMPLE"</formula>
    </cfRule>
    <cfRule type="expression" dxfId="16068" priority="8222">
      <formula>L636="CUMPLE"</formula>
    </cfRule>
  </conditionalFormatting>
  <conditionalFormatting sqref="K638">
    <cfRule type="expression" dxfId="16067" priority="8219">
      <formula>J638="NO CUMPLE"</formula>
    </cfRule>
    <cfRule type="expression" dxfId="16066" priority="8220">
      <formula>J638="CUMPLE"</formula>
    </cfRule>
  </conditionalFormatting>
  <conditionalFormatting sqref="M638">
    <cfRule type="expression" dxfId="16065" priority="8217">
      <formula>L638="NO CUMPLE"</formula>
    </cfRule>
    <cfRule type="expression" dxfId="16064" priority="8218">
      <formula>L638="CUMPLE"</formula>
    </cfRule>
  </conditionalFormatting>
  <conditionalFormatting sqref="J638">
    <cfRule type="cellIs" dxfId="16063" priority="8215" operator="equal">
      <formula>"NO CUMPLE"</formula>
    </cfRule>
    <cfRule type="cellIs" dxfId="16062" priority="8216" operator="equal">
      <formula>"CUMPLE"</formula>
    </cfRule>
  </conditionalFormatting>
  <conditionalFormatting sqref="L638:L640">
    <cfRule type="cellIs" dxfId="16061" priority="8213" operator="equal">
      <formula>"NO CUMPLE"</formula>
    </cfRule>
    <cfRule type="cellIs" dxfId="16060" priority="8214" operator="equal">
      <formula>"CUMPLE"</formula>
    </cfRule>
  </conditionalFormatting>
  <conditionalFormatting sqref="K639:K640">
    <cfRule type="expression" dxfId="16059" priority="8211">
      <formula>J639="NO CUMPLE"</formula>
    </cfRule>
    <cfRule type="expression" dxfId="16058" priority="8212">
      <formula>J639="CUMPLE"</formula>
    </cfRule>
  </conditionalFormatting>
  <conditionalFormatting sqref="J639:J640">
    <cfRule type="cellIs" dxfId="16057" priority="8209" operator="equal">
      <formula>"NO CUMPLE"</formula>
    </cfRule>
    <cfRule type="cellIs" dxfId="16056" priority="8210" operator="equal">
      <formula>"CUMPLE"</formula>
    </cfRule>
  </conditionalFormatting>
  <conditionalFormatting sqref="M639">
    <cfRule type="expression" dxfId="16055" priority="8207">
      <formula>L639="NO CUMPLE"</formula>
    </cfRule>
    <cfRule type="expression" dxfId="16054" priority="8208">
      <formula>L639="CUMPLE"</formula>
    </cfRule>
  </conditionalFormatting>
  <conditionalFormatting sqref="K641">
    <cfRule type="expression" dxfId="16053" priority="8205">
      <formula>J641="NO CUMPLE"</formula>
    </cfRule>
    <cfRule type="expression" dxfId="16052" priority="8206">
      <formula>J641="CUMPLE"</formula>
    </cfRule>
  </conditionalFormatting>
  <conditionalFormatting sqref="M641">
    <cfRule type="expression" dxfId="16051" priority="8203">
      <formula>L641="NO CUMPLE"</formula>
    </cfRule>
    <cfRule type="expression" dxfId="16050" priority="8204">
      <formula>L641="CUMPLE"</formula>
    </cfRule>
  </conditionalFormatting>
  <conditionalFormatting sqref="J641">
    <cfRule type="cellIs" dxfId="16049" priority="8201" operator="equal">
      <formula>"NO CUMPLE"</formula>
    </cfRule>
    <cfRule type="cellIs" dxfId="16048" priority="8202" operator="equal">
      <formula>"CUMPLE"</formula>
    </cfRule>
  </conditionalFormatting>
  <conditionalFormatting sqref="L641:L643">
    <cfRule type="cellIs" dxfId="16047" priority="8199" operator="equal">
      <formula>"NO CUMPLE"</formula>
    </cfRule>
    <cfRule type="cellIs" dxfId="16046" priority="8200" operator="equal">
      <formula>"CUMPLE"</formula>
    </cfRule>
  </conditionalFormatting>
  <conditionalFormatting sqref="K642:K643">
    <cfRule type="expression" dxfId="16045" priority="8197">
      <formula>J642="NO CUMPLE"</formula>
    </cfRule>
    <cfRule type="expression" dxfId="16044" priority="8198">
      <formula>J642="CUMPLE"</formula>
    </cfRule>
  </conditionalFormatting>
  <conditionalFormatting sqref="J642:J643">
    <cfRule type="cellIs" dxfId="16043" priority="8195" operator="equal">
      <formula>"NO CUMPLE"</formula>
    </cfRule>
    <cfRule type="cellIs" dxfId="16042" priority="8196" operator="equal">
      <formula>"CUMPLE"</formula>
    </cfRule>
  </conditionalFormatting>
  <conditionalFormatting sqref="M642">
    <cfRule type="expression" dxfId="16041" priority="8193">
      <formula>L642="NO CUMPLE"</formula>
    </cfRule>
    <cfRule type="expression" dxfId="16040" priority="8194">
      <formula>L642="CUMPLE"</formula>
    </cfRule>
  </conditionalFormatting>
  <conditionalFormatting sqref="K651">
    <cfRule type="expression" dxfId="16039" priority="8191">
      <formula>J651="NO CUMPLE"</formula>
    </cfRule>
    <cfRule type="expression" dxfId="16038" priority="8192">
      <formula>J651="CUMPLE"</formula>
    </cfRule>
  </conditionalFormatting>
  <conditionalFormatting sqref="M651">
    <cfRule type="expression" dxfId="16037" priority="8189">
      <formula>L651="NO CUMPLE"</formula>
    </cfRule>
    <cfRule type="expression" dxfId="16036" priority="8190">
      <formula>L651="CUMPLE"</formula>
    </cfRule>
  </conditionalFormatting>
  <conditionalFormatting sqref="J651">
    <cfRule type="cellIs" dxfId="16035" priority="8187" operator="equal">
      <formula>"NO CUMPLE"</formula>
    </cfRule>
    <cfRule type="cellIs" dxfId="16034" priority="8188" operator="equal">
      <formula>"CUMPLE"</formula>
    </cfRule>
  </conditionalFormatting>
  <conditionalFormatting sqref="L651:L653">
    <cfRule type="cellIs" dxfId="16033" priority="8185" operator="equal">
      <formula>"NO CUMPLE"</formula>
    </cfRule>
    <cfRule type="cellIs" dxfId="16032" priority="8186" operator="equal">
      <formula>"CUMPLE"</formula>
    </cfRule>
  </conditionalFormatting>
  <conditionalFormatting sqref="K652:K653">
    <cfRule type="expression" dxfId="16031" priority="8183">
      <formula>J652="NO CUMPLE"</formula>
    </cfRule>
    <cfRule type="expression" dxfId="16030" priority="8184">
      <formula>J652="CUMPLE"</formula>
    </cfRule>
  </conditionalFormatting>
  <conditionalFormatting sqref="J652:J653">
    <cfRule type="cellIs" dxfId="16029" priority="8181" operator="equal">
      <formula>"NO CUMPLE"</formula>
    </cfRule>
    <cfRule type="cellIs" dxfId="16028" priority="8182" operator="equal">
      <formula>"CUMPLE"</formula>
    </cfRule>
  </conditionalFormatting>
  <conditionalFormatting sqref="M652">
    <cfRule type="expression" dxfId="16027" priority="8179">
      <formula>L652="NO CUMPLE"</formula>
    </cfRule>
    <cfRule type="expression" dxfId="16026" priority="8180">
      <formula>L652="CUMPLE"</formula>
    </cfRule>
  </conditionalFormatting>
  <conditionalFormatting sqref="K654">
    <cfRule type="expression" dxfId="16025" priority="8177">
      <formula>J654="NO CUMPLE"</formula>
    </cfRule>
    <cfRule type="expression" dxfId="16024" priority="8178">
      <formula>J654="CUMPLE"</formula>
    </cfRule>
  </conditionalFormatting>
  <conditionalFormatting sqref="M654">
    <cfRule type="expression" dxfId="16023" priority="8175">
      <formula>L654="NO CUMPLE"</formula>
    </cfRule>
    <cfRule type="expression" dxfId="16022" priority="8176">
      <formula>L654="CUMPLE"</formula>
    </cfRule>
  </conditionalFormatting>
  <conditionalFormatting sqref="J654">
    <cfRule type="cellIs" dxfId="16021" priority="8173" operator="equal">
      <formula>"NO CUMPLE"</formula>
    </cfRule>
    <cfRule type="cellIs" dxfId="16020" priority="8174" operator="equal">
      <formula>"CUMPLE"</formula>
    </cfRule>
  </conditionalFormatting>
  <conditionalFormatting sqref="L654:L656">
    <cfRule type="cellIs" dxfId="16019" priority="8171" operator="equal">
      <formula>"NO CUMPLE"</formula>
    </cfRule>
    <cfRule type="cellIs" dxfId="16018" priority="8172" operator="equal">
      <formula>"CUMPLE"</formula>
    </cfRule>
  </conditionalFormatting>
  <conditionalFormatting sqref="K655:K656">
    <cfRule type="expression" dxfId="16017" priority="8169">
      <formula>J655="NO CUMPLE"</formula>
    </cfRule>
    <cfRule type="expression" dxfId="16016" priority="8170">
      <formula>J655="CUMPLE"</formula>
    </cfRule>
  </conditionalFormatting>
  <conditionalFormatting sqref="J655:J656">
    <cfRule type="cellIs" dxfId="16015" priority="8167" operator="equal">
      <formula>"NO CUMPLE"</formula>
    </cfRule>
    <cfRule type="cellIs" dxfId="16014" priority="8168" operator="equal">
      <formula>"CUMPLE"</formula>
    </cfRule>
  </conditionalFormatting>
  <conditionalFormatting sqref="M655">
    <cfRule type="expression" dxfId="16013" priority="8165">
      <formula>L655="NO CUMPLE"</formula>
    </cfRule>
    <cfRule type="expression" dxfId="16012" priority="8166">
      <formula>L655="CUMPLE"</formula>
    </cfRule>
  </conditionalFormatting>
  <conditionalFormatting sqref="K657">
    <cfRule type="expression" dxfId="16011" priority="8163">
      <formula>J657="NO CUMPLE"</formula>
    </cfRule>
    <cfRule type="expression" dxfId="16010" priority="8164">
      <formula>J657="CUMPLE"</formula>
    </cfRule>
  </conditionalFormatting>
  <conditionalFormatting sqref="M657">
    <cfRule type="expression" dxfId="16009" priority="8161">
      <formula>L657="NO CUMPLE"</formula>
    </cfRule>
    <cfRule type="expression" dxfId="16008" priority="8162">
      <formula>L657="CUMPLE"</formula>
    </cfRule>
  </conditionalFormatting>
  <conditionalFormatting sqref="J657">
    <cfRule type="cellIs" dxfId="16007" priority="8159" operator="equal">
      <formula>"NO CUMPLE"</formula>
    </cfRule>
    <cfRule type="cellIs" dxfId="16006" priority="8160" operator="equal">
      <formula>"CUMPLE"</formula>
    </cfRule>
  </conditionalFormatting>
  <conditionalFormatting sqref="L657:L659">
    <cfRule type="cellIs" dxfId="16005" priority="8157" operator="equal">
      <formula>"NO CUMPLE"</formula>
    </cfRule>
    <cfRule type="cellIs" dxfId="16004" priority="8158" operator="equal">
      <formula>"CUMPLE"</formula>
    </cfRule>
  </conditionalFormatting>
  <conditionalFormatting sqref="K658:K659">
    <cfRule type="expression" dxfId="16003" priority="8155">
      <formula>J658="NO CUMPLE"</formula>
    </cfRule>
    <cfRule type="expression" dxfId="16002" priority="8156">
      <formula>J658="CUMPLE"</formula>
    </cfRule>
  </conditionalFormatting>
  <conditionalFormatting sqref="J658:J659">
    <cfRule type="cellIs" dxfId="16001" priority="8153" operator="equal">
      <formula>"NO CUMPLE"</formula>
    </cfRule>
    <cfRule type="cellIs" dxfId="16000" priority="8154" operator="equal">
      <formula>"CUMPLE"</formula>
    </cfRule>
  </conditionalFormatting>
  <conditionalFormatting sqref="M658">
    <cfRule type="expression" dxfId="15999" priority="8151">
      <formula>L658="NO CUMPLE"</formula>
    </cfRule>
    <cfRule type="expression" dxfId="15998" priority="8152">
      <formula>L658="CUMPLE"</formula>
    </cfRule>
  </conditionalFormatting>
  <conditionalFormatting sqref="K660">
    <cfRule type="expression" dxfId="15997" priority="8149">
      <formula>J660="NO CUMPLE"</formula>
    </cfRule>
    <cfRule type="expression" dxfId="15996" priority="8150">
      <formula>J660="CUMPLE"</formula>
    </cfRule>
  </conditionalFormatting>
  <conditionalFormatting sqref="M660">
    <cfRule type="expression" dxfId="15995" priority="8147">
      <formula>L660="NO CUMPLE"</formula>
    </cfRule>
    <cfRule type="expression" dxfId="15994" priority="8148">
      <formula>L660="CUMPLE"</formula>
    </cfRule>
  </conditionalFormatting>
  <conditionalFormatting sqref="J660">
    <cfRule type="cellIs" dxfId="15993" priority="8145" operator="equal">
      <formula>"NO CUMPLE"</formula>
    </cfRule>
    <cfRule type="cellIs" dxfId="15992" priority="8146" operator="equal">
      <formula>"CUMPLE"</formula>
    </cfRule>
  </conditionalFormatting>
  <conditionalFormatting sqref="L660:L662">
    <cfRule type="cellIs" dxfId="15991" priority="8143" operator="equal">
      <formula>"NO CUMPLE"</formula>
    </cfRule>
    <cfRule type="cellIs" dxfId="15990" priority="8144" operator="equal">
      <formula>"CUMPLE"</formula>
    </cfRule>
  </conditionalFormatting>
  <conditionalFormatting sqref="K661:K662">
    <cfRule type="expression" dxfId="15989" priority="8141">
      <formula>J661="NO CUMPLE"</formula>
    </cfRule>
    <cfRule type="expression" dxfId="15988" priority="8142">
      <formula>J661="CUMPLE"</formula>
    </cfRule>
  </conditionalFormatting>
  <conditionalFormatting sqref="J661:J662">
    <cfRule type="cellIs" dxfId="15987" priority="8139" operator="equal">
      <formula>"NO CUMPLE"</formula>
    </cfRule>
    <cfRule type="cellIs" dxfId="15986" priority="8140" operator="equal">
      <formula>"CUMPLE"</formula>
    </cfRule>
  </conditionalFormatting>
  <conditionalFormatting sqref="M661">
    <cfRule type="expression" dxfId="15985" priority="8137">
      <formula>L661="NO CUMPLE"</formula>
    </cfRule>
    <cfRule type="expression" dxfId="15984" priority="8138">
      <formula>L661="CUMPLE"</formula>
    </cfRule>
  </conditionalFormatting>
  <conditionalFormatting sqref="K663">
    <cfRule type="expression" dxfId="15983" priority="8135">
      <formula>J663="NO CUMPLE"</formula>
    </cfRule>
    <cfRule type="expression" dxfId="15982" priority="8136">
      <formula>J663="CUMPLE"</formula>
    </cfRule>
  </conditionalFormatting>
  <conditionalFormatting sqref="M663">
    <cfRule type="expression" dxfId="15981" priority="8133">
      <formula>L663="NO CUMPLE"</formula>
    </cfRule>
    <cfRule type="expression" dxfId="15980" priority="8134">
      <formula>L663="CUMPLE"</formula>
    </cfRule>
  </conditionalFormatting>
  <conditionalFormatting sqref="J663">
    <cfRule type="cellIs" dxfId="15979" priority="8131" operator="equal">
      <formula>"NO CUMPLE"</formula>
    </cfRule>
    <cfRule type="cellIs" dxfId="15978" priority="8132" operator="equal">
      <formula>"CUMPLE"</formula>
    </cfRule>
  </conditionalFormatting>
  <conditionalFormatting sqref="L663:L665">
    <cfRule type="cellIs" dxfId="15977" priority="8129" operator="equal">
      <formula>"NO CUMPLE"</formula>
    </cfRule>
    <cfRule type="cellIs" dxfId="15976" priority="8130" operator="equal">
      <formula>"CUMPLE"</formula>
    </cfRule>
  </conditionalFormatting>
  <conditionalFormatting sqref="K664:K665">
    <cfRule type="expression" dxfId="15975" priority="8127">
      <formula>J664="NO CUMPLE"</formula>
    </cfRule>
    <cfRule type="expression" dxfId="15974" priority="8128">
      <formula>J664="CUMPLE"</formula>
    </cfRule>
  </conditionalFormatting>
  <conditionalFormatting sqref="J664:J665">
    <cfRule type="cellIs" dxfId="15973" priority="8125" operator="equal">
      <formula>"NO CUMPLE"</formula>
    </cfRule>
    <cfRule type="cellIs" dxfId="15972" priority="8126" operator="equal">
      <formula>"CUMPLE"</formula>
    </cfRule>
  </conditionalFormatting>
  <conditionalFormatting sqref="M664">
    <cfRule type="expression" dxfId="15971" priority="8123">
      <formula>L664="NO CUMPLE"</formula>
    </cfRule>
    <cfRule type="expression" dxfId="15970" priority="8124">
      <formula>L664="CUMPLE"</formula>
    </cfRule>
  </conditionalFormatting>
  <conditionalFormatting sqref="F129">
    <cfRule type="notContainsBlanks" dxfId="15969" priority="7666">
      <formula>LEN(TRIM(F129))&gt;0</formula>
    </cfRule>
  </conditionalFormatting>
  <conditionalFormatting sqref="H132">
    <cfRule type="notContainsBlanks" dxfId="15968" priority="7661">
      <formula>LEN(TRIM(H132))&gt;0</formula>
    </cfRule>
  </conditionalFormatting>
  <conditionalFormatting sqref="I132">
    <cfRule type="notContainsBlanks" dxfId="15967" priority="7660">
      <formula>LEN(TRIM(I132))&gt;0</formula>
    </cfRule>
  </conditionalFormatting>
  <conditionalFormatting sqref="F135">
    <cfRule type="notContainsBlanks" dxfId="15966" priority="7655">
      <formula>LEN(TRIM(F135))&gt;0</formula>
    </cfRule>
  </conditionalFormatting>
  <conditionalFormatting sqref="H135">
    <cfRule type="notContainsBlanks" dxfId="15965" priority="7654">
      <formula>LEN(TRIM(H135))&gt;0</formula>
    </cfRule>
  </conditionalFormatting>
  <conditionalFormatting sqref="I135">
    <cfRule type="notContainsBlanks" dxfId="15964" priority="7653">
      <formula>LEN(TRIM(I135))&gt;0</formula>
    </cfRule>
  </conditionalFormatting>
  <conditionalFormatting sqref="I148">
    <cfRule type="notContainsBlanks" dxfId="15963" priority="7645">
      <formula>LEN(TRIM(I148))&gt;0</formula>
    </cfRule>
  </conditionalFormatting>
  <conditionalFormatting sqref="I151">
    <cfRule type="notContainsBlanks" dxfId="15962" priority="7639">
      <formula>LEN(TRIM(I151))&gt;0</formula>
    </cfRule>
  </conditionalFormatting>
  <conditionalFormatting sqref="F154">
    <cfRule type="notContainsBlanks" dxfId="15961" priority="7634">
      <formula>LEN(TRIM(F154))&gt;0</formula>
    </cfRule>
  </conditionalFormatting>
  <conditionalFormatting sqref="I154">
    <cfRule type="notContainsBlanks" dxfId="15960" priority="7632">
      <formula>LEN(TRIM(I154))&gt;0</formula>
    </cfRule>
  </conditionalFormatting>
  <conditionalFormatting sqref="I170">
    <cfRule type="notContainsBlanks" dxfId="15959" priority="7624">
      <formula>LEN(TRIM(I170))&gt;0</formula>
    </cfRule>
  </conditionalFormatting>
  <conditionalFormatting sqref="E173">
    <cfRule type="notContainsBlanks" dxfId="15958" priority="7621">
      <formula>LEN(TRIM(E173))&gt;0</formula>
    </cfRule>
  </conditionalFormatting>
  <conditionalFormatting sqref="H173">
    <cfRule type="notContainsBlanks" dxfId="15957" priority="7620">
      <formula>LEN(TRIM(H173))&gt;0</formula>
    </cfRule>
  </conditionalFormatting>
  <conditionalFormatting sqref="I173">
    <cfRule type="notContainsBlanks" dxfId="15956" priority="7619">
      <formula>LEN(TRIM(I173))&gt;0</formula>
    </cfRule>
  </conditionalFormatting>
  <conditionalFormatting sqref="E176">
    <cfRule type="notContainsBlanks" dxfId="15955" priority="7616">
      <formula>LEN(TRIM(E176))&gt;0</formula>
    </cfRule>
  </conditionalFormatting>
  <conditionalFormatting sqref="H176">
    <cfRule type="notContainsBlanks" dxfId="15954" priority="7615">
      <formula>LEN(TRIM(H176))&gt;0</formula>
    </cfRule>
  </conditionalFormatting>
  <conditionalFormatting sqref="I176">
    <cfRule type="notContainsBlanks" dxfId="15953" priority="7614">
      <formula>LEN(TRIM(I176))&gt;0</formula>
    </cfRule>
  </conditionalFormatting>
  <conditionalFormatting sqref="F214 F217">
    <cfRule type="notContainsBlanks" dxfId="15952" priority="7601">
      <formula>LEN(TRIM(F214))&gt;0</formula>
    </cfRule>
  </conditionalFormatting>
  <conditionalFormatting sqref="H214">
    <cfRule type="notContainsBlanks" dxfId="15951" priority="7600">
      <formula>LEN(TRIM(H214))&gt;0</formula>
    </cfRule>
  </conditionalFormatting>
  <conditionalFormatting sqref="I214">
    <cfRule type="notContainsBlanks" dxfId="15950" priority="7599">
      <formula>LEN(TRIM(I214))&gt;0</formula>
    </cfRule>
  </conditionalFormatting>
  <conditionalFormatting sqref="H217">
    <cfRule type="notContainsBlanks" dxfId="15949" priority="7598">
      <formula>LEN(TRIM(H217))&gt;0</formula>
    </cfRule>
  </conditionalFormatting>
  <conditionalFormatting sqref="I217">
    <cfRule type="notContainsBlanks" dxfId="15948" priority="7597">
      <formula>LEN(TRIM(I217))&gt;0</formula>
    </cfRule>
  </conditionalFormatting>
  <conditionalFormatting sqref="F236">
    <cfRule type="notContainsBlanks" dxfId="15947" priority="7592">
      <formula>LEN(TRIM(F236))&gt;0</formula>
    </cfRule>
  </conditionalFormatting>
  <conditionalFormatting sqref="E261">
    <cfRule type="notContainsBlanks" dxfId="15946" priority="7589">
      <formula>LEN(TRIM(E261))&gt;0</formula>
    </cfRule>
  </conditionalFormatting>
  <conditionalFormatting sqref="F267">
    <cfRule type="notContainsBlanks" dxfId="15945" priority="7588">
      <formula>LEN(TRIM(F267))&gt;0</formula>
    </cfRule>
  </conditionalFormatting>
  <conditionalFormatting sqref="H264 H267">
    <cfRule type="notContainsBlanks" dxfId="15944" priority="7587">
      <formula>LEN(TRIM(H264))&gt;0</formula>
    </cfRule>
  </conditionalFormatting>
  <conditionalFormatting sqref="I261 I264 I267">
    <cfRule type="notContainsBlanks" dxfId="15943" priority="7586">
      <formula>LEN(TRIM(I261))&gt;0</formula>
    </cfRule>
  </conditionalFormatting>
  <conditionalFormatting sqref="F283">
    <cfRule type="notContainsBlanks" dxfId="15942" priority="7569">
      <formula>LEN(TRIM(F283))&gt;0</formula>
    </cfRule>
  </conditionalFormatting>
  <conditionalFormatting sqref="F349">
    <cfRule type="notContainsBlanks" dxfId="15941" priority="7550">
      <formula>LEN(TRIM(F349))&gt;0</formula>
    </cfRule>
  </conditionalFormatting>
  <conditionalFormatting sqref="F352 F355">
    <cfRule type="notContainsBlanks" dxfId="15940" priority="7549">
      <formula>LEN(TRIM(F352))&gt;0</formula>
    </cfRule>
  </conditionalFormatting>
  <conditionalFormatting sqref="I346">
    <cfRule type="notContainsBlanks" dxfId="15939" priority="7548">
      <formula>LEN(TRIM(I346))&gt;0</formula>
    </cfRule>
  </conditionalFormatting>
  <conditionalFormatting sqref="I355">
    <cfRule type="notContainsBlanks" dxfId="15938" priority="7547">
      <formula>LEN(TRIM(I355))&gt;0</formula>
    </cfRule>
  </conditionalFormatting>
  <conditionalFormatting sqref="I352">
    <cfRule type="notContainsBlanks" dxfId="15937" priority="7546">
      <formula>LEN(TRIM(I352))&gt;0</formula>
    </cfRule>
  </conditionalFormatting>
  <conditionalFormatting sqref="F393">
    <cfRule type="notContainsBlanks" dxfId="15936" priority="7515">
      <formula>LEN(TRIM(F393))&gt;0</formula>
    </cfRule>
  </conditionalFormatting>
  <conditionalFormatting sqref="F399">
    <cfRule type="notContainsBlanks" dxfId="15935" priority="7514">
      <formula>LEN(TRIM(F399))&gt;0</formula>
    </cfRule>
  </conditionalFormatting>
  <conditionalFormatting sqref="H390 H393 H396 H399">
    <cfRule type="notContainsBlanks" dxfId="15934" priority="7513">
      <formula>LEN(TRIM(H390))&gt;0</formula>
    </cfRule>
  </conditionalFormatting>
  <conditionalFormatting sqref="I390 I393 I396 I399">
    <cfRule type="notContainsBlanks" dxfId="15933" priority="7512">
      <formula>LEN(TRIM(I390))&gt;0</formula>
    </cfRule>
  </conditionalFormatting>
  <conditionalFormatting sqref="H434">
    <cfRule type="notContainsBlanks" dxfId="15932" priority="7473">
      <formula>LEN(TRIM(H434))&gt;0</formula>
    </cfRule>
  </conditionalFormatting>
  <conditionalFormatting sqref="I434">
    <cfRule type="notContainsBlanks" dxfId="15931" priority="7472">
      <formula>LEN(TRIM(I434))&gt;0</formula>
    </cfRule>
  </conditionalFormatting>
  <conditionalFormatting sqref="I478">
    <cfRule type="notContainsBlanks" dxfId="15930" priority="7462">
      <formula>LEN(TRIM(I478))&gt;0</formula>
    </cfRule>
  </conditionalFormatting>
  <conditionalFormatting sqref="F481">
    <cfRule type="notContainsBlanks" dxfId="15929" priority="7461">
      <formula>LEN(TRIM(F481))&gt;0</formula>
    </cfRule>
  </conditionalFormatting>
  <conditionalFormatting sqref="I481">
    <cfRule type="notContainsBlanks" dxfId="15928" priority="7459">
      <formula>LEN(TRIM(I481))&gt;0</formula>
    </cfRule>
  </conditionalFormatting>
  <conditionalFormatting sqref="F484">
    <cfRule type="notContainsBlanks" dxfId="15927" priority="7458">
      <formula>LEN(TRIM(F484))&gt;0</formula>
    </cfRule>
  </conditionalFormatting>
  <conditionalFormatting sqref="H484">
    <cfRule type="notContainsBlanks" dxfId="15926" priority="7457">
      <formula>LEN(TRIM(H484))&gt;0</formula>
    </cfRule>
  </conditionalFormatting>
  <conditionalFormatting sqref="I484">
    <cfRule type="notContainsBlanks" dxfId="15925" priority="7456">
      <formula>LEN(TRIM(I484))&gt;0</formula>
    </cfRule>
  </conditionalFormatting>
  <conditionalFormatting sqref="F487">
    <cfRule type="notContainsBlanks" dxfId="15924" priority="7455">
      <formula>LEN(TRIM(F487))&gt;0</formula>
    </cfRule>
  </conditionalFormatting>
  <conditionalFormatting sqref="H500">
    <cfRule type="notContainsBlanks" dxfId="15923" priority="7454">
      <formula>LEN(TRIM(H500))&gt;0</formula>
    </cfRule>
  </conditionalFormatting>
  <conditionalFormatting sqref="I500">
    <cfRule type="notContainsBlanks" dxfId="15922" priority="7453">
      <formula>LEN(TRIM(I500))&gt;0</formula>
    </cfRule>
  </conditionalFormatting>
  <conditionalFormatting sqref="H503">
    <cfRule type="notContainsBlanks" dxfId="15921" priority="7444">
      <formula>LEN(TRIM(H503))&gt;0</formula>
    </cfRule>
  </conditionalFormatting>
  <conditionalFormatting sqref="I503">
    <cfRule type="notContainsBlanks" dxfId="15920" priority="7443">
      <formula>LEN(TRIM(I503))&gt;0</formula>
    </cfRule>
  </conditionalFormatting>
  <conditionalFormatting sqref="P176">
    <cfRule type="expression" dxfId="15919" priority="7309">
      <formula>Q176="NO SUBSANABLE"</formula>
    </cfRule>
    <cfRule type="expression" dxfId="15918" priority="7311">
      <formula>Q176="REQUERIMIENTOS SUBSANADOS"</formula>
    </cfRule>
    <cfRule type="expression" dxfId="15917" priority="7312">
      <formula>Q176="PENDIENTES POR SUBSANAR"</formula>
    </cfRule>
    <cfRule type="expression" dxfId="15916" priority="7317">
      <formula>Q176="SIN OBSERVACIÓN"</formula>
    </cfRule>
    <cfRule type="containsBlanks" dxfId="15915" priority="7318">
      <formula>LEN(TRIM(P176))=0</formula>
    </cfRule>
  </conditionalFormatting>
  <conditionalFormatting sqref="O176">
    <cfRule type="cellIs" dxfId="15914" priority="7310" operator="equal">
      <formula>"PENDIENTE POR DESCRIPCIÓN"</formula>
    </cfRule>
    <cfRule type="cellIs" dxfId="15913" priority="7314" operator="equal">
      <formula>"DESCRIPCIÓN INSUFICIENTE"</formula>
    </cfRule>
    <cfRule type="cellIs" dxfId="15912" priority="7315" operator="equal">
      <formula>"NO ESTÁ ACORDE A ITEM 5.2.1 (T.R.)"</formula>
    </cfRule>
    <cfRule type="cellIs" dxfId="15911" priority="7316" operator="equal">
      <formula>"ACORDE A ITEM 5.2.1 (T.R.)"</formula>
    </cfRule>
  </conditionalFormatting>
  <conditionalFormatting sqref="Q176">
    <cfRule type="containsBlanks" dxfId="15910" priority="7304">
      <formula>LEN(TRIM(Q176))=0</formula>
    </cfRule>
    <cfRule type="cellIs" dxfId="15909" priority="7313" operator="equal">
      <formula>"REQUERIMIENTOS SUBSANADOS"</formula>
    </cfRule>
    <cfRule type="containsText" dxfId="15908" priority="7319" operator="containsText" text="NO SUBSANABLE">
      <formula>NOT(ISERROR(SEARCH("NO SUBSANABLE",Q176)))</formula>
    </cfRule>
    <cfRule type="containsText" dxfId="15907" priority="7320" operator="containsText" text="PENDIENTES POR SUBSANAR">
      <formula>NOT(ISERROR(SEARCH("PENDIENTES POR SUBSANAR",Q176)))</formula>
    </cfRule>
    <cfRule type="containsText" dxfId="15906" priority="7321" operator="containsText" text="SIN OBSERVACIÓN">
      <formula>NOT(ISERROR(SEARCH("SIN OBSERVACIÓN",Q176)))</formula>
    </cfRule>
  </conditionalFormatting>
  <conditionalFormatting sqref="R176">
    <cfRule type="containsBlanks" dxfId="15905" priority="7303">
      <formula>LEN(TRIM(R176))=0</formula>
    </cfRule>
    <cfRule type="cellIs" dxfId="15904" priority="7305" operator="equal">
      <formula>"NO CUMPLEN CON LO SOLICITADO"</formula>
    </cfRule>
    <cfRule type="cellIs" dxfId="15903" priority="7306" operator="equal">
      <formula>"CUMPLEN CON LO SOLICITADO"</formula>
    </cfRule>
    <cfRule type="cellIs" dxfId="15902" priority="7307" operator="equal">
      <formula>"PENDIENTES"</formula>
    </cfRule>
    <cfRule type="cellIs" dxfId="15901" priority="7308" operator="equal">
      <formula>"NINGUNO"</formula>
    </cfRule>
  </conditionalFormatting>
  <conditionalFormatting sqref="N173">
    <cfRule type="expression" dxfId="15900" priority="7300">
      <formula>N173=" "</formula>
    </cfRule>
    <cfRule type="expression" dxfId="15899" priority="7301">
      <formula>N173="NO PRESENTÓ CERTIFICADO"</formula>
    </cfRule>
    <cfRule type="expression" dxfId="15898" priority="7302">
      <formula>N173="PRESENTÓ CERTIFICADO"</formula>
    </cfRule>
  </conditionalFormatting>
  <conditionalFormatting sqref="P173">
    <cfRule type="expression" dxfId="15897" priority="7287">
      <formula>Q173="NO SUBSANABLE"</formula>
    </cfRule>
    <cfRule type="expression" dxfId="15896" priority="7289">
      <formula>Q173="REQUERIMIENTOS SUBSANADOS"</formula>
    </cfRule>
    <cfRule type="expression" dxfId="15895" priority="7290">
      <formula>Q173="PENDIENTES POR SUBSANAR"</formula>
    </cfRule>
    <cfRule type="expression" dxfId="15894" priority="7295">
      <formula>Q173="SIN OBSERVACIÓN"</formula>
    </cfRule>
    <cfRule type="containsBlanks" dxfId="15893" priority="7296">
      <formula>LEN(TRIM(P173))=0</formula>
    </cfRule>
  </conditionalFormatting>
  <conditionalFormatting sqref="O173">
    <cfRule type="cellIs" dxfId="15892" priority="7288" operator="equal">
      <formula>"PENDIENTE POR DESCRIPCIÓN"</formula>
    </cfRule>
    <cfRule type="cellIs" dxfId="15891" priority="7292" operator="equal">
      <formula>"DESCRIPCIÓN INSUFICIENTE"</formula>
    </cfRule>
    <cfRule type="cellIs" dxfId="15890" priority="7293" operator="equal">
      <formula>"NO ESTÁ ACORDE A ITEM 5.2.1 (T.R.)"</formula>
    </cfRule>
    <cfRule type="cellIs" dxfId="15889" priority="7294" operator="equal">
      <formula>"ACORDE A ITEM 5.2.1 (T.R.)"</formula>
    </cfRule>
  </conditionalFormatting>
  <conditionalFormatting sqref="Q173">
    <cfRule type="containsBlanks" dxfId="15888" priority="7282">
      <formula>LEN(TRIM(Q173))=0</formula>
    </cfRule>
    <cfRule type="cellIs" dxfId="15887" priority="7291" operator="equal">
      <formula>"REQUERIMIENTOS SUBSANADOS"</formula>
    </cfRule>
    <cfRule type="containsText" dxfId="15886" priority="7297" operator="containsText" text="NO SUBSANABLE">
      <formula>NOT(ISERROR(SEARCH("NO SUBSANABLE",Q173)))</formula>
    </cfRule>
    <cfRule type="containsText" dxfId="15885" priority="7298" operator="containsText" text="PENDIENTES POR SUBSANAR">
      <formula>NOT(ISERROR(SEARCH("PENDIENTES POR SUBSANAR",Q173)))</formula>
    </cfRule>
    <cfRule type="containsText" dxfId="15884" priority="7299" operator="containsText" text="SIN OBSERVACIÓN">
      <formula>NOT(ISERROR(SEARCH("SIN OBSERVACIÓN",Q173)))</formula>
    </cfRule>
  </conditionalFormatting>
  <conditionalFormatting sqref="R173">
    <cfRule type="containsBlanks" dxfId="15883" priority="7281">
      <formula>LEN(TRIM(R173))=0</formula>
    </cfRule>
    <cfRule type="cellIs" dxfId="15882" priority="7283" operator="equal">
      <formula>"NO CUMPLEN CON LO SOLICITADO"</formula>
    </cfRule>
    <cfRule type="cellIs" dxfId="15881" priority="7284" operator="equal">
      <formula>"CUMPLEN CON LO SOLICITADO"</formula>
    </cfRule>
    <cfRule type="cellIs" dxfId="15880" priority="7285" operator="equal">
      <formula>"PENDIENTES"</formula>
    </cfRule>
    <cfRule type="cellIs" dxfId="15879" priority="7286" operator="equal">
      <formula>"NINGUNO"</formula>
    </cfRule>
  </conditionalFormatting>
  <conditionalFormatting sqref="N170">
    <cfRule type="expression" dxfId="15878" priority="7278">
      <formula>N170=" "</formula>
    </cfRule>
    <cfRule type="expression" dxfId="15877" priority="7279">
      <formula>N170="NO PRESENTÓ CERTIFICADO"</formula>
    </cfRule>
    <cfRule type="expression" dxfId="15876" priority="7280">
      <formula>N170="PRESENTÓ CERTIFICADO"</formula>
    </cfRule>
  </conditionalFormatting>
  <conditionalFormatting sqref="P195">
    <cfRule type="expression" dxfId="15875" priority="7243">
      <formula>Q195="NO SUBSANABLE"</formula>
    </cfRule>
    <cfRule type="expression" dxfId="15874" priority="7245">
      <formula>Q195="REQUERIMIENTOS SUBSANADOS"</formula>
    </cfRule>
    <cfRule type="expression" dxfId="15873" priority="7246">
      <formula>Q195="PENDIENTES POR SUBSANAR"</formula>
    </cfRule>
    <cfRule type="expression" dxfId="15872" priority="7251">
      <formula>Q195="SIN OBSERVACIÓN"</formula>
    </cfRule>
    <cfRule type="containsBlanks" dxfId="15871" priority="7252">
      <formula>LEN(TRIM(P195))=0</formula>
    </cfRule>
  </conditionalFormatting>
  <conditionalFormatting sqref="N214 N217">
    <cfRule type="expression" dxfId="15870" priority="7224">
      <formula>N214=" "</formula>
    </cfRule>
    <cfRule type="expression" dxfId="15869" priority="7225">
      <formula>N214="NO PRESENTÓ CERTIFICADO"</formula>
    </cfRule>
    <cfRule type="expression" dxfId="15868" priority="7226">
      <formula>N214="PRESENTÓ CERTIFICADO"</formula>
    </cfRule>
  </conditionalFormatting>
  <conditionalFormatting sqref="P214 P217">
    <cfRule type="expression" dxfId="15867" priority="7211">
      <formula>Q214="NO SUBSANABLE"</formula>
    </cfRule>
    <cfRule type="expression" dxfId="15866" priority="7213">
      <formula>Q214="REQUERIMIENTOS SUBSANADOS"</formula>
    </cfRule>
    <cfRule type="expression" dxfId="15865" priority="7214">
      <formula>Q214="PENDIENTES POR SUBSANAR"</formula>
    </cfRule>
    <cfRule type="expression" dxfId="15864" priority="7219">
      <formula>Q214="SIN OBSERVACIÓN"</formula>
    </cfRule>
    <cfRule type="containsBlanks" dxfId="15863" priority="7220">
      <formula>LEN(TRIM(P214))=0</formula>
    </cfRule>
  </conditionalFormatting>
  <conditionalFormatting sqref="O214 O217">
    <cfRule type="cellIs" dxfId="15862" priority="7212" operator="equal">
      <formula>"PENDIENTE POR DESCRIPCIÓN"</formula>
    </cfRule>
    <cfRule type="cellIs" dxfId="15861" priority="7216" operator="equal">
      <formula>"DESCRIPCIÓN INSUFICIENTE"</formula>
    </cfRule>
    <cfRule type="cellIs" dxfId="15860" priority="7217" operator="equal">
      <formula>"NO ESTÁ ACORDE A ITEM 5.2.1 (T.R.)"</formula>
    </cfRule>
    <cfRule type="cellIs" dxfId="15859" priority="7218" operator="equal">
      <formula>"ACORDE A ITEM 5.2.1 (T.R.)"</formula>
    </cfRule>
  </conditionalFormatting>
  <conditionalFormatting sqref="Q214 Q217">
    <cfRule type="containsBlanks" dxfId="15858" priority="7206">
      <formula>LEN(TRIM(Q214))=0</formula>
    </cfRule>
    <cfRule type="cellIs" dxfId="15857" priority="7215" operator="equal">
      <formula>"REQUERIMIENTOS SUBSANADOS"</formula>
    </cfRule>
    <cfRule type="containsText" dxfId="15856" priority="7221" operator="containsText" text="NO SUBSANABLE">
      <formula>NOT(ISERROR(SEARCH("NO SUBSANABLE",Q214)))</formula>
    </cfRule>
    <cfRule type="containsText" dxfId="15855" priority="7222" operator="containsText" text="PENDIENTES POR SUBSANAR">
      <formula>NOT(ISERROR(SEARCH("PENDIENTES POR SUBSANAR",Q214)))</formula>
    </cfRule>
    <cfRule type="containsText" dxfId="15854" priority="7223" operator="containsText" text="SIN OBSERVACIÓN">
      <formula>NOT(ISERROR(SEARCH("SIN OBSERVACIÓN",Q214)))</formula>
    </cfRule>
  </conditionalFormatting>
  <conditionalFormatting sqref="R214 R217">
    <cfRule type="containsBlanks" dxfId="15853" priority="7205">
      <formula>LEN(TRIM(R214))=0</formula>
    </cfRule>
    <cfRule type="cellIs" dxfId="15852" priority="7207" operator="equal">
      <formula>"NO CUMPLEN CON LO SOLICITADO"</formula>
    </cfRule>
    <cfRule type="cellIs" dxfId="15851" priority="7208" operator="equal">
      <formula>"CUMPLEN CON LO SOLICITADO"</formula>
    </cfRule>
    <cfRule type="cellIs" dxfId="15850" priority="7209" operator="equal">
      <formula>"PENDIENTES"</formula>
    </cfRule>
    <cfRule type="cellIs" dxfId="15849" priority="7210" operator="equal">
      <formula>"NINGUNO"</formula>
    </cfRule>
  </conditionalFormatting>
  <conditionalFormatting sqref="P233">
    <cfRule type="expression" dxfId="15848" priority="7181">
      <formula>Q233="NO SUBSANABLE"</formula>
    </cfRule>
    <cfRule type="expression" dxfId="15847" priority="7183">
      <formula>Q233="REQUERIMIENTOS SUBSANADOS"</formula>
    </cfRule>
    <cfRule type="expression" dxfId="15846" priority="7184">
      <formula>Q233="PENDIENTES POR SUBSANAR"</formula>
    </cfRule>
    <cfRule type="expression" dxfId="15845" priority="7189">
      <formula>Q233="SIN OBSERVACIÓN"</formula>
    </cfRule>
    <cfRule type="containsBlanks" dxfId="15844" priority="7190">
      <formula>LEN(TRIM(P233))=0</formula>
    </cfRule>
  </conditionalFormatting>
  <conditionalFormatting sqref="Q233">
    <cfRule type="containsBlanks" dxfId="15843" priority="7176">
      <formula>LEN(TRIM(Q233))=0</formula>
    </cfRule>
    <cfRule type="cellIs" dxfId="15842" priority="7185" operator="equal">
      <formula>"REQUERIMIENTOS SUBSANADOS"</formula>
    </cfRule>
    <cfRule type="containsText" dxfId="15841" priority="7191" operator="containsText" text="NO SUBSANABLE">
      <formula>NOT(ISERROR(SEARCH("NO SUBSANABLE",Q233)))</formula>
    </cfRule>
    <cfRule type="containsText" dxfId="15840" priority="7192" operator="containsText" text="PENDIENTES POR SUBSANAR">
      <formula>NOT(ISERROR(SEARCH("PENDIENTES POR SUBSANAR",Q233)))</formula>
    </cfRule>
    <cfRule type="containsText" dxfId="15839" priority="7193" operator="containsText" text="SIN OBSERVACIÓN">
      <formula>NOT(ISERROR(SEARCH("SIN OBSERVACIÓN",Q233)))</formula>
    </cfRule>
  </conditionalFormatting>
  <conditionalFormatting sqref="P258">
    <cfRule type="expression" dxfId="15838" priority="7159">
      <formula>Q258="NO SUBSANABLE"</formula>
    </cfRule>
    <cfRule type="expression" dxfId="15837" priority="7161">
      <formula>Q258="REQUERIMIENTOS SUBSANADOS"</formula>
    </cfRule>
    <cfRule type="expression" dxfId="15836" priority="7162">
      <formula>Q258="PENDIENTES POR SUBSANAR"</formula>
    </cfRule>
    <cfRule type="expression" dxfId="15835" priority="7167">
      <formula>Q258="SIN OBSERVACIÓN"</formula>
    </cfRule>
    <cfRule type="containsBlanks" dxfId="15834" priority="7168">
      <formula>LEN(TRIM(P258))=0</formula>
    </cfRule>
  </conditionalFormatting>
  <conditionalFormatting sqref="P261">
    <cfRule type="expression" dxfId="15833" priority="7137">
      <formula>Q261="NO SUBSANABLE"</formula>
    </cfRule>
    <cfRule type="expression" dxfId="15832" priority="7139">
      <formula>Q261="REQUERIMIENTOS SUBSANADOS"</formula>
    </cfRule>
    <cfRule type="expression" dxfId="15831" priority="7140">
      <formula>Q261="PENDIENTES POR SUBSANAR"</formula>
    </cfRule>
    <cfRule type="expression" dxfId="15830" priority="7145">
      <formula>Q261="SIN OBSERVACIÓN"</formula>
    </cfRule>
    <cfRule type="containsBlanks" dxfId="15829" priority="7146">
      <formula>LEN(TRIM(P261))=0</formula>
    </cfRule>
  </conditionalFormatting>
  <conditionalFormatting sqref="N264">
    <cfRule type="expression" dxfId="15828" priority="7128">
      <formula>N264=" "</formula>
    </cfRule>
    <cfRule type="expression" dxfId="15827" priority="7129">
      <formula>N264="NO PRESENTÓ CERTIFICADO"</formula>
    </cfRule>
    <cfRule type="expression" dxfId="15826" priority="7130">
      <formula>N264="PRESENTÓ CERTIFICADO"</formula>
    </cfRule>
  </conditionalFormatting>
  <conditionalFormatting sqref="P264">
    <cfRule type="expression" dxfId="15825" priority="7115">
      <formula>Q264="NO SUBSANABLE"</formula>
    </cfRule>
    <cfRule type="expression" dxfId="15824" priority="7117">
      <formula>Q264="REQUERIMIENTOS SUBSANADOS"</formula>
    </cfRule>
    <cfRule type="expression" dxfId="15823" priority="7118">
      <formula>Q264="PENDIENTES POR SUBSANAR"</formula>
    </cfRule>
    <cfRule type="expression" dxfId="15822" priority="7123">
      <formula>Q264="SIN OBSERVACIÓN"</formula>
    </cfRule>
    <cfRule type="containsBlanks" dxfId="15821" priority="7124">
      <formula>LEN(TRIM(P264))=0</formula>
    </cfRule>
  </conditionalFormatting>
  <conditionalFormatting sqref="O264">
    <cfRule type="cellIs" dxfId="15820" priority="7116" operator="equal">
      <formula>"PENDIENTE POR DESCRIPCIÓN"</formula>
    </cfRule>
    <cfRule type="cellIs" dxfId="15819" priority="7120" operator="equal">
      <formula>"DESCRIPCIÓN INSUFICIENTE"</formula>
    </cfRule>
    <cfRule type="cellIs" dxfId="15818" priority="7121" operator="equal">
      <formula>"NO ESTÁ ACORDE A ITEM 5.2.1 (T.R.)"</formula>
    </cfRule>
    <cfRule type="cellIs" dxfId="15817" priority="7122" operator="equal">
      <formula>"ACORDE A ITEM 5.2.1 (T.R.)"</formula>
    </cfRule>
  </conditionalFormatting>
  <conditionalFormatting sqref="Q264">
    <cfRule type="containsBlanks" dxfId="15816" priority="7110">
      <formula>LEN(TRIM(Q264))=0</formula>
    </cfRule>
    <cfRule type="cellIs" dxfId="15815" priority="7119" operator="equal">
      <formula>"REQUERIMIENTOS SUBSANADOS"</formula>
    </cfRule>
    <cfRule type="containsText" dxfId="15814" priority="7125" operator="containsText" text="NO SUBSANABLE">
      <formula>NOT(ISERROR(SEARCH("NO SUBSANABLE",Q264)))</formula>
    </cfRule>
    <cfRule type="containsText" dxfId="15813" priority="7126" operator="containsText" text="PENDIENTES POR SUBSANAR">
      <formula>NOT(ISERROR(SEARCH("PENDIENTES POR SUBSANAR",Q264)))</formula>
    </cfRule>
    <cfRule type="containsText" dxfId="15812" priority="7127" operator="containsText" text="SIN OBSERVACIÓN">
      <formula>NOT(ISERROR(SEARCH("SIN OBSERVACIÓN",Q264)))</formula>
    </cfRule>
  </conditionalFormatting>
  <conditionalFormatting sqref="R264">
    <cfRule type="containsBlanks" dxfId="15811" priority="7109">
      <formula>LEN(TRIM(R264))=0</formula>
    </cfRule>
    <cfRule type="cellIs" dxfId="15810" priority="7111" operator="equal">
      <formula>"NO CUMPLEN CON LO SOLICITADO"</formula>
    </cfRule>
    <cfRule type="cellIs" dxfId="15809" priority="7112" operator="equal">
      <formula>"CUMPLEN CON LO SOLICITADO"</formula>
    </cfRule>
    <cfRule type="cellIs" dxfId="15808" priority="7113" operator="equal">
      <formula>"PENDIENTES"</formula>
    </cfRule>
    <cfRule type="cellIs" dxfId="15807" priority="7114" operator="equal">
      <formula>"NINGUNO"</formula>
    </cfRule>
  </conditionalFormatting>
  <conditionalFormatting sqref="N267">
    <cfRule type="expression" dxfId="15806" priority="7106">
      <formula>N267=" "</formula>
    </cfRule>
    <cfRule type="expression" dxfId="15805" priority="7107">
      <formula>N267="NO PRESENTÓ CERTIFICADO"</formula>
    </cfRule>
    <cfRule type="expression" dxfId="15804" priority="7108">
      <formula>N267="PRESENTÓ CERTIFICADO"</formula>
    </cfRule>
  </conditionalFormatting>
  <conditionalFormatting sqref="P267">
    <cfRule type="expression" dxfId="15803" priority="7093">
      <formula>Q267="NO SUBSANABLE"</formula>
    </cfRule>
    <cfRule type="expression" dxfId="15802" priority="7095">
      <formula>Q267="REQUERIMIENTOS SUBSANADOS"</formula>
    </cfRule>
    <cfRule type="expression" dxfId="15801" priority="7096">
      <formula>Q267="PENDIENTES POR SUBSANAR"</formula>
    </cfRule>
    <cfRule type="expression" dxfId="15800" priority="7101">
      <formula>Q267="SIN OBSERVACIÓN"</formula>
    </cfRule>
    <cfRule type="containsBlanks" dxfId="15799" priority="7102">
      <formula>LEN(TRIM(P267))=0</formula>
    </cfRule>
  </conditionalFormatting>
  <conditionalFormatting sqref="O267">
    <cfRule type="cellIs" dxfId="15798" priority="7094" operator="equal">
      <formula>"PENDIENTE POR DESCRIPCIÓN"</formula>
    </cfRule>
    <cfRule type="cellIs" dxfId="15797" priority="7098" operator="equal">
      <formula>"DESCRIPCIÓN INSUFICIENTE"</formula>
    </cfRule>
    <cfRule type="cellIs" dxfId="15796" priority="7099" operator="equal">
      <formula>"NO ESTÁ ACORDE A ITEM 5.2.1 (T.R.)"</formula>
    </cfRule>
    <cfRule type="cellIs" dxfId="15795" priority="7100" operator="equal">
      <formula>"ACORDE A ITEM 5.2.1 (T.R.)"</formula>
    </cfRule>
  </conditionalFormatting>
  <conditionalFormatting sqref="Q267">
    <cfRule type="containsBlanks" dxfId="15794" priority="7088">
      <formula>LEN(TRIM(Q267))=0</formula>
    </cfRule>
    <cfRule type="cellIs" dxfId="15793" priority="7097" operator="equal">
      <formula>"REQUERIMIENTOS SUBSANADOS"</formula>
    </cfRule>
    <cfRule type="containsText" dxfId="15792" priority="7103" operator="containsText" text="NO SUBSANABLE">
      <formula>NOT(ISERROR(SEARCH("NO SUBSANABLE",Q267)))</formula>
    </cfRule>
    <cfRule type="containsText" dxfId="15791" priority="7104" operator="containsText" text="PENDIENTES POR SUBSANAR">
      <formula>NOT(ISERROR(SEARCH("PENDIENTES POR SUBSANAR",Q267)))</formula>
    </cfRule>
    <cfRule type="containsText" dxfId="15790" priority="7105" operator="containsText" text="SIN OBSERVACIÓN">
      <formula>NOT(ISERROR(SEARCH("SIN OBSERVACIÓN",Q267)))</formula>
    </cfRule>
  </conditionalFormatting>
  <conditionalFormatting sqref="R267">
    <cfRule type="containsBlanks" dxfId="15789" priority="7087">
      <formula>LEN(TRIM(R267))=0</formula>
    </cfRule>
    <cfRule type="cellIs" dxfId="15788" priority="7089" operator="equal">
      <formula>"NO CUMPLEN CON LO SOLICITADO"</formula>
    </cfRule>
    <cfRule type="cellIs" dxfId="15787" priority="7090" operator="equal">
      <formula>"CUMPLEN CON LO SOLICITADO"</formula>
    </cfRule>
    <cfRule type="cellIs" dxfId="15786" priority="7091" operator="equal">
      <formula>"PENDIENTES"</formula>
    </cfRule>
    <cfRule type="cellIs" dxfId="15785" priority="7092" operator="equal">
      <formula>"NINGUNO"</formula>
    </cfRule>
  </conditionalFormatting>
  <conditionalFormatting sqref="N283">
    <cfRule type="expression" dxfId="15784" priority="7062">
      <formula>N283=" "</formula>
    </cfRule>
    <cfRule type="expression" dxfId="15783" priority="7063">
      <formula>N283="NO PRESENTÓ CERTIFICADO"</formula>
    </cfRule>
    <cfRule type="expression" dxfId="15782" priority="7064">
      <formula>N283="PRESENTÓ CERTIFICADO"</formula>
    </cfRule>
  </conditionalFormatting>
  <conditionalFormatting sqref="P283">
    <cfRule type="expression" dxfId="15781" priority="7049">
      <formula>Q283="NO SUBSANABLE"</formula>
    </cfRule>
    <cfRule type="expression" dxfId="15780" priority="7051">
      <formula>Q283="REQUERIMIENTOS SUBSANADOS"</formula>
    </cfRule>
    <cfRule type="expression" dxfId="15779" priority="7052">
      <formula>Q283="PENDIENTES POR SUBSANAR"</formula>
    </cfRule>
    <cfRule type="expression" dxfId="15778" priority="7057">
      <formula>Q283="SIN OBSERVACIÓN"</formula>
    </cfRule>
    <cfRule type="containsBlanks" dxfId="15777" priority="7058">
      <formula>LEN(TRIM(P283))=0</formula>
    </cfRule>
  </conditionalFormatting>
  <conditionalFormatting sqref="O283">
    <cfRule type="cellIs" dxfId="15776" priority="7050" operator="equal">
      <formula>"PENDIENTE POR DESCRIPCIÓN"</formula>
    </cfRule>
    <cfRule type="cellIs" dxfId="15775" priority="7054" operator="equal">
      <formula>"DESCRIPCIÓN INSUFICIENTE"</formula>
    </cfRule>
    <cfRule type="cellIs" dxfId="15774" priority="7055" operator="equal">
      <formula>"NO ESTÁ ACORDE A ITEM 5.2.1 (T.R.)"</formula>
    </cfRule>
    <cfRule type="cellIs" dxfId="15773" priority="7056" operator="equal">
      <formula>"ACORDE A ITEM 5.2.1 (T.R.)"</formula>
    </cfRule>
  </conditionalFormatting>
  <conditionalFormatting sqref="Q283">
    <cfRule type="containsBlanks" dxfId="15772" priority="7044">
      <formula>LEN(TRIM(Q283))=0</formula>
    </cfRule>
    <cfRule type="cellIs" dxfId="15771" priority="7053" operator="equal">
      <formula>"REQUERIMIENTOS SUBSANADOS"</formula>
    </cfRule>
    <cfRule type="containsText" dxfId="15770" priority="7059" operator="containsText" text="NO SUBSANABLE">
      <formula>NOT(ISERROR(SEARCH("NO SUBSANABLE",Q283)))</formula>
    </cfRule>
    <cfRule type="containsText" dxfId="15769" priority="7060" operator="containsText" text="PENDIENTES POR SUBSANAR">
      <formula>NOT(ISERROR(SEARCH("PENDIENTES POR SUBSANAR",Q283)))</formula>
    </cfRule>
    <cfRule type="containsText" dxfId="15768" priority="7061" operator="containsText" text="SIN OBSERVACIÓN">
      <formula>NOT(ISERROR(SEARCH("SIN OBSERVACIÓN",Q283)))</formula>
    </cfRule>
  </conditionalFormatting>
  <conditionalFormatting sqref="R283">
    <cfRule type="containsBlanks" dxfId="15767" priority="7043">
      <formula>LEN(TRIM(R283))=0</formula>
    </cfRule>
    <cfRule type="cellIs" dxfId="15766" priority="7045" operator="equal">
      <formula>"NO CUMPLEN CON LO SOLICITADO"</formula>
    </cfRule>
    <cfRule type="cellIs" dxfId="15765" priority="7046" operator="equal">
      <formula>"CUMPLEN CON LO SOLICITADO"</formula>
    </cfRule>
    <cfRule type="cellIs" dxfId="15764" priority="7047" operator="equal">
      <formula>"PENDIENTES"</formula>
    </cfRule>
    <cfRule type="cellIs" dxfId="15763" priority="7048" operator="equal">
      <formula>"NINGUNO"</formula>
    </cfRule>
  </conditionalFormatting>
  <conditionalFormatting sqref="N299">
    <cfRule type="expression" dxfId="15762" priority="7040">
      <formula>N299=" "</formula>
    </cfRule>
    <cfRule type="expression" dxfId="15761" priority="7041">
      <formula>N299="NO PRESENTÓ CERTIFICADO"</formula>
    </cfRule>
    <cfRule type="expression" dxfId="15760" priority="7042">
      <formula>N299="PRESENTÓ CERTIFICADO"</formula>
    </cfRule>
  </conditionalFormatting>
  <conditionalFormatting sqref="P299">
    <cfRule type="expression" dxfId="15759" priority="7027">
      <formula>Q299="NO SUBSANABLE"</formula>
    </cfRule>
    <cfRule type="expression" dxfId="15758" priority="7029">
      <formula>Q299="REQUERIMIENTOS SUBSANADOS"</formula>
    </cfRule>
    <cfRule type="expression" dxfId="15757" priority="7030">
      <formula>Q299="PENDIENTES POR SUBSANAR"</formula>
    </cfRule>
    <cfRule type="expression" dxfId="15756" priority="7035">
      <formula>Q299="SIN OBSERVACIÓN"</formula>
    </cfRule>
    <cfRule type="containsBlanks" dxfId="15755" priority="7036">
      <formula>LEN(TRIM(P299))=0</formula>
    </cfRule>
  </conditionalFormatting>
  <conditionalFormatting sqref="O299">
    <cfRule type="cellIs" dxfId="15754" priority="7028" operator="equal">
      <formula>"PENDIENTE POR DESCRIPCIÓN"</formula>
    </cfRule>
    <cfRule type="cellIs" dxfId="15753" priority="7032" operator="equal">
      <formula>"DESCRIPCIÓN INSUFICIENTE"</formula>
    </cfRule>
    <cfRule type="cellIs" dxfId="15752" priority="7033" operator="equal">
      <formula>"NO ESTÁ ACORDE A ITEM 5.2.1 (T.R.)"</formula>
    </cfRule>
    <cfRule type="cellIs" dxfId="15751" priority="7034" operator="equal">
      <formula>"ACORDE A ITEM 5.2.1 (T.R.)"</formula>
    </cfRule>
  </conditionalFormatting>
  <conditionalFormatting sqref="P302">
    <cfRule type="expression" dxfId="15750" priority="7005">
      <formula>Q302="NO SUBSANABLE"</formula>
    </cfRule>
    <cfRule type="expression" dxfId="15749" priority="7007">
      <formula>Q302="REQUERIMIENTOS SUBSANADOS"</formula>
    </cfRule>
    <cfRule type="expression" dxfId="15748" priority="7008">
      <formula>Q302="PENDIENTES POR SUBSANAR"</formula>
    </cfRule>
    <cfRule type="expression" dxfId="15747" priority="7013">
      <formula>Q302="SIN OBSERVACIÓN"</formula>
    </cfRule>
    <cfRule type="containsBlanks" dxfId="15746" priority="7014">
      <formula>LEN(TRIM(P302))=0</formula>
    </cfRule>
  </conditionalFormatting>
  <conditionalFormatting sqref="P305">
    <cfRule type="expression" dxfId="15745" priority="6983">
      <formula>Q305="NO SUBSANABLE"</formula>
    </cfRule>
    <cfRule type="expression" dxfId="15744" priority="6985">
      <formula>Q305="REQUERIMIENTOS SUBSANADOS"</formula>
    </cfRule>
    <cfRule type="expression" dxfId="15743" priority="6986">
      <formula>Q305="PENDIENTES POR SUBSANAR"</formula>
    </cfRule>
    <cfRule type="expression" dxfId="15742" priority="6991">
      <formula>Q305="SIN OBSERVACIÓN"</formula>
    </cfRule>
    <cfRule type="containsBlanks" dxfId="15741" priority="6992">
      <formula>LEN(TRIM(P305))=0</formula>
    </cfRule>
  </conditionalFormatting>
  <conditionalFormatting sqref="N321">
    <cfRule type="expression" dxfId="15740" priority="6974">
      <formula>N321=" "</formula>
    </cfRule>
    <cfRule type="expression" dxfId="15739" priority="6975">
      <formula>N321="NO PRESENTÓ CERTIFICADO"</formula>
    </cfRule>
    <cfRule type="expression" dxfId="15738" priority="6976">
      <formula>N321="PRESENTÓ CERTIFICADO"</formula>
    </cfRule>
  </conditionalFormatting>
  <conditionalFormatting sqref="P321">
    <cfRule type="expression" dxfId="15737" priority="6961">
      <formula>Q321="NO SUBSANABLE"</formula>
    </cfRule>
    <cfRule type="expression" dxfId="15736" priority="6963">
      <formula>Q321="REQUERIMIENTOS SUBSANADOS"</formula>
    </cfRule>
    <cfRule type="expression" dxfId="15735" priority="6964">
      <formula>Q321="PENDIENTES POR SUBSANAR"</formula>
    </cfRule>
    <cfRule type="expression" dxfId="15734" priority="6969">
      <formula>Q321="SIN OBSERVACIÓN"</formula>
    </cfRule>
    <cfRule type="containsBlanks" dxfId="15733" priority="6970">
      <formula>LEN(TRIM(P321))=0</formula>
    </cfRule>
  </conditionalFormatting>
  <conditionalFormatting sqref="O321">
    <cfRule type="cellIs" dxfId="15732" priority="6962" operator="equal">
      <formula>"PENDIENTE POR DESCRIPCIÓN"</formula>
    </cfRule>
    <cfRule type="cellIs" dxfId="15731" priority="6966" operator="equal">
      <formula>"DESCRIPCIÓN INSUFICIENTE"</formula>
    </cfRule>
    <cfRule type="cellIs" dxfId="15730" priority="6967" operator="equal">
      <formula>"NO ESTÁ ACORDE A ITEM 5.2.1 (T.R.)"</formula>
    </cfRule>
    <cfRule type="cellIs" dxfId="15729" priority="6968" operator="equal">
      <formula>"ACORDE A ITEM 5.2.1 (T.R.)"</formula>
    </cfRule>
  </conditionalFormatting>
  <conditionalFormatting sqref="Q321">
    <cfRule type="containsBlanks" dxfId="15728" priority="6956">
      <formula>LEN(TRIM(Q321))=0</formula>
    </cfRule>
    <cfRule type="cellIs" dxfId="15727" priority="6965" operator="equal">
      <formula>"REQUERIMIENTOS SUBSANADOS"</formula>
    </cfRule>
    <cfRule type="containsText" dxfId="15726" priority="6971" operator="containsText" text="NO SUBSANABLE">
      <formula>NOT(ISERROR(SEARCH("NO SUBSANABLE",Q321)))</formula>
    </cfRule>
    <cfRule type="containsText" dxfId="15725" priority="6972" operator="containsText" text="PENDIENTES POR SUBSANAR">
      <formula>NOT(ISERROR(SEARCH("PENDIENTES POR SUBSANAR",Q321)))</formula>
    </cfRule>
    <cfRule type="containsText" dxfId="15724" priority="6973" operator="containsText" text="SIN OBSERVACIÓN">
      <formula>NOT(ISERROR(SEARCH("SIN OBSERVACIÓN",Q321)))</formula>
    </cfRule>
  </conditionalFormatting>
  <conditionalFormatting sqref="R321">
    <cfRule type="containsBlanks" dxfId="15723" priority="6955">
      <formula>LEN(TRIM(R321))=0</formula>
    </cfRule>
    <cfRule type="cellIs" dxfId="15722" priority="6957" operator="equal">
      <formula>"NO CUMPLEN CON LO SOLICITADO"</formula>
    </cfRule>
    <cfRule type="cellIs" dxfId="15721" priority="6958" operator="equal">
      <formula>"CUMPLEN CON LO SOLICITADO"</formula>
    </cfRule>
    <cfRule type="cellIs" dxfId="15720" priority="6959" operator="equal">
      <formula>"PENDIENTES"</formula>
    </cfRule>
    <cfRule type="cellIs" dxfId="15719" priority="6960" operator="equal">
      <formula>"NINGUNO"</formula>
    </cfRule>
  </conditionalFormatting>
  <conditionalFormatting sqref="P324">
    <cfRule type="expression" dxfId="15718" priority="6939">
      <formula>Q324="NO SUBSANABLE"</formula>
    </cfRule>
    <cfRule type="expression" dxfId="15717" priority="6941">
      <formula>Q324="REQUERIMIENTOS SUBSANADOS"</formula>
    </cfRule>
    <cfRule type="expression" dxfId="15716" priority="6942">
      <formula>Q324="PENDIENTES POR SUBSANAR"</formula>
    </cfRule>
    <cfRule type="expression" dxfId="15715" priority="6947">
      <formula>Q324="SIN OBSERVACIÓN"</formula>
    </cfRule>
    <cfRule type="containsBlanks" dxfId="15714" priority="6948">
      <formula>LEN(TRIM(P324))=0</formula>
    </cfRule>
  </conditionalFormatting>
  <conditionalFormatting sqref="P327">
    <cfRule type="expression" dxfId="15713" priority="6917">
      <formula>Q327="NO SUBSANABLE"</formula>
    </cfRule>
    <cfRule type="expression" dxfId="15712" priority="6919">
      <formula>Q327="REQUERIMIENTOS SUBSANADOS"</formula>
    </cfRule>
    <cfRule type="expression" dxfId="15711" priority="6920">
      <formula>Q327="PENDIENTES POR SUBSANAR"</formula>
    </cfRule>
    <cfRule type="expression" dxfId="15710" priority="6925">
      <formula>Q327="SIN OBSERVACIÓN"</formula>
    </cfRule>
    <cfRule type="containsBlanks" dxfId="15709" priority="6926">
      <formula>LEN(TRIM(P327))=0</formula>
    </cfRule>
  </conditionalFormatting>
  <conditionalFormatting sqref="P343">
    <cfRule type="expression" dxfId="15708" priority="6895">
      <formula>Q343="NO SUBSANABLE"</formula>
    </cfRule>
    <cfRule type="expression" dxfId="15707" priority="6897">
      <formula>Q343="REQUERIMIENTOS SUBSANADOS"</formula>
    </cfRule>
    <cfRule type="expression" dxfId="15706" priority="6898">
      <formula>Q343="PENDIENTES POR SUBSANAR"</formula>
    </cfRule>
    <cfRule type="expression" dxfId="15705" priority="6903">
      <formula>Q343="SIN OBSERVACIÓN"</formula>
    </cfRule>
    <cfRule type="containsBlanks" dxfId="15704" priority="6904">
      <formula>LEN(TRIM(P343))=0</formula>
    </cfRule>
  </conditionalFormatting>
  <conditionalFormatting sqref="Q343">
    <cfRule type="containsBlanks" dxfId="15703" priority="6890">
      <formula>LEN(TRIM(Q343))=0</formula>
    </cfRule>
    <cfRule type="cellIs" dxfId="15702" priority="6899" operator="equal">
      <formula>"REQUERIMIENTOS SUBSANADOS"</formula>
    </cfRule>
    <cfRule type="containsText" dxfId="15701" priority="6905" operator="containsText" text="NO SUBSANABLE">
      <formula>NOT(ISERROR(SEARCH("NO SUBSANABLE",Q343)))</formula>
    </cfRule>
    <cfRule type="containsText" dxfId="15700" priority="6906" operator="containsText" text="PENDIENTES POR SUBSANAR">
      <formula>NOT(ISERROR(SEARCH("PENDIENTES POR SUBSANAR",Q343)))</formula>
    </cfRule>
    <cfRule type="containsText" dxfId="15699" priority="6907" operator="containsText" text="SIN OBSERVACIÓN">
      <formula>NOT(ISERROR(SEARCH("SIN OBSERVACIÓN",Q343)))</formula>
    </cfRule>
  </conditionalFormatting>
  <conditionalFormatting sqref="R343">
    <cfRule type="containsBlanks" dxfId="15698" priority="6889">
      <formula>LEN(TRIM(R343))=0</formula>
    </cfRule>
    <cfRule type="cellIs" dxfId="15697" priority="6891" operator="equal">
      <formula>"NO CUMPLEN CON LO SOLICITADO"</formula>
    </cfRule>
    <cfRule type="cellIs" dxfId="15696" priority="6892" operator="equal">
      <formula>"CUMPLEN CON LO SOLICITADO"</formula>
    </cfRule>
    <cfRule type="cellIs" dxfId="15695" priority="6893" operator="equal">
      <formula>"PENDIENTES"</formula>
    </cfRule>
    <cfRule type="cellIs" dxfId="15694" priority="6894" operator="equal">
      <formula>"NINGUNO"</formula>
    </cfRule>
  </conditionalFormatting>
  <conditionalFormatting sqref="P346">
    <cfRule type="expression" dxfId="15693" priority="6873">
      <formula>Q346="NO SUBSANABLE"</formula>
    </cfRule>
    <cfRule type="expression" dxfId="15692" priority="6875">
      <formula>Q346="REQUERIMIENTOS SUBSANADOS"</formula>
    </cfRule>
    <cfRule type="expression" dxfId="15691" priority="6876">
      <formula>Q346="PENDIENTES POR SUBSANAR"</formula>
    </cfRule>
    <cfRule type="expression" dxfId="15690" priority="6881">
      <formula>Q346="SIN OBSERVACIÓN"</formula>
    </cfRule>
    <cfRule type="containsBlanks" dxfId="15689" priority="6882">
      <formula>LEN(TRIM(P346))=0</formula>
    </cfRule>
  </conditionalFormatting>
  <conditionalFormatting sqref="P349">
    <cfRule type="expression" dxfId="15688" priority="6851">
      <formula>Q349="NO SUBSANABLE"</formula>
    </cfRule>
    <cfRule type="expression" dxfId="15687" priority="6853">
      <formula>Q349="REQUERIMIENTOS SUBSANADOS"</formula>
    </cfRule>
    <cfRule type="expression" dxfId="15686" priority="6854">
      <formula>Q349="PENDIENTES POR SUBSANAR"</formula>
    </cfRule>
    <cfRule type="expression" dxfId="15685" priority="6859">
      <formula>Q349="SIN OBSERVACIÓN"</formula>
    </cfRule>
    <cfRule type="containsBlanks" dxfId="15684" priority="6860">
      <formula>LEN(TRIM(P349))=0</formula>
    </cfRule>
  </conditionalFormatting>
  <conditionalFormatting sqref="P371">
    <cfRule type="expression" dxfId="15683" priority="6818">
      <formula>Q371="NO SUBSANABLE"</formula>
    </cfRule>
    <cfRule type="expression" dxfId="15682" priority="6819">
      <formula>Q371="REQUERIMIENTOS SUBSANADOS"</formula>
    </cfRule>
    <cfRule type="expression" dxfId="15681" priority="6820">
      <formula>Q371="PENDIENTES POR SUBSANAR"</formula>
    </cfRule>
    <cfRule type="expression" dxfId="15680" priority="6821">
      <formula>Q371="SIN OBSERVACIÓN"</formula>
    </cfRule>
    <cfRule type="containsBlanks" dxfId="15679" priority="6822">
      <formula>LEN(TRIM(P371))=0</formula>
    </cfRule>
  </conditionalFormatting>
  <conditionalFormatting sqref="P365">
    <cfRule type="expression" dxfId="15678" priority="6813">
      <formula>Q365="NO SUBSANABLE"</formula>
    </cfRule>
    <cfRule type="expression" dxfId="15677" priority="6814">
      <formula>Q365="REQUERIMIENTOS SUBSANADOS"</formula>
    </cfRule>
    <cfRule type="expression" dxfId="15676" priority="6815">
      <formula>Q365="PENDIENTES POR SUBSANAR"</formula>
    </cfRule>
    <cfRule type="expression" dxfId="15675" priority="6816">
      <formula>Q365="SIN OBSERVACIÓN"</formula>
    </cfRule>
    <cfRule type="containsBlanks" dxfId="15674" priority="6817">
      <formula>LEN(TRIM(P365))=0</formula>
    </cfRule>
  </conditionalFormatting>
  <conditionalFormatting sqref="N396">
    <cfRule type="expression" dxfId="15673" priority="6756">
      <formula>N396=" "</formula>
    </cfRule>
    <cfRule type="expression" dxfId="15672" priority="6757">
      <formula>N396="NO PRESENTÓ CERTIFICADO"</formula>
    </cfRule>
    <cfRule type="expression" dxfId="15671" priority="6758">
      <formula>N396="PRESENTÓ CERTIFICADO"</formula>
    </cfRule>
  </conditionalFormatting>
  <conditionalFormatting sqref="P396">
    <cfRule type="expression" dxfId="15670" priority="6743">
      <formula>Q396="NO SUBSANABLE"</formula>
    </cfRule>
    <cfRule type="expression" dxfId="15669" priority="6745">
      <formula>Q396="REQUERIMIENTOS SUBSANADOS"</formula>
    </cfRule>
    <cfRule type="expression" dxfId="15668" priority="6746">
      <formula>Q396="PENDIENTES POR SUBSANAR"</formula>
    </cfRule>
    <cfRule type="expression" dxfId="15667" priority="6751">
      <formula>Q396="SIN OBSERVACIÓN"</formula>
    </cfRule>
    <cfRule type="containsBlanks" dxfId="15666" priority="6752">
      <formula>LEN(TRIM(P396))=0</formula>
    </cfRule>
  </conditionalFormatting>
  <conditionalFormatting sqref="O396">
    <cfRule type="cellIs" dxfId="15665" priority="6744" operator="equal">
      <formula>"PENDIENTE POR DESCRIPCIÓN"</formula>
    </cfRule>
    <cfRule type="cellIs" dxfId="15664" priority="6748" operator="equal">
      <formula>"DESCRIPCIÓN INSUFICIENTE"</formula>
    </cfRule>
    <cfRule type="cellIs" dxfId="15663" priority="6749" operator="equal">
      <formula>"NO ESTÁ ACORDE A ITEM 5.2.1 (T.R.)"</formula>
    </cfRule>
    <cfRule type="cellIs" dxfId="15662" priority="6750" operator="equal">
      <formula>"ACORDE A ITEM 5.2.1 (T.R.)"</formula>
    </cfRule>
  </conditionalFormatting>
  <conditionalFormatting sqref="Q396">
    <cfRule type="containsBlanks" dxfId="15661" priority="6738">
      <formula>LEN(TRIM(Q396))=0</formula>
    </cfRule>
    <cfRule type="cellIs" dxfId="15660" priority="6747" operator="equal">
      <formula>"REQUERIMIENTOS SUBSANADOS"</formula>
    </cfRule>
    <cfRule type="containsText" dxfId="15659" priority="6753" operator="containsText" text="NO SUBSANABLE">
      <formula>NOT(ISERROR(SEARCH("NO SUBSANABLE",Q396)))</formula>
    </cfRule>
    <cfRule type="containsText" dxfId="15658" priority="6754" operator="containsText" text="PENDIENTES POR SUBSANAR">
      <formula>NOT(ISERROR(SEARCH("PENDIENTES POR SUBSANAR",Q396)))</formula>
    </cfRule>
    <cfRule type="containsText" dxfId="15657" priority="6755" operator="containsText" text="SIN OBSERVACIÓN">
      <formula>NOT(ISERROR(SEARCH("SIN OBSERVACIÓN",Q396)))</formula>
    </cfRule>
  </conditionalFormatting>
  <conditionalFormatting sqref="R396">
    <cfRule type="containsBlanks" dxfId="15656" priority="6737">
      <formula>LEN(TRIM(R396))=0</formula>
    </cfRule>
    <cfRule type="cellIs" dxfId="15655" priority="6739" operator="equal">
      <formula>"NO CUMPLEN CON LO SOLICITADO"</formula>
    </cfRule>
    <cfRule type="cellIs" dxfId="15654" priority="6740" operator="equal">
      <formula>"CUMPLEN CON LO SOLICITADO"</formula>
    </cfRule>
    <cfRule type="cellIs" dxfId="15653" priority="6741" operator="equal">
      <formula>"PENDIENTES"</formula>
    </cfRule>
    <cfRule type="cellIs" dxfId="15652" priority="6742" operator="equal">
      <formula>"NINGUNO"</formula>
    </cfRule>
  </conditionalFormatting>
  <conditionalFormatting sqref="N399">
    <cfRule type="expression" dxfId="15651" priority="6734">
      <formula>N399=" "</formula>
    </cfRule>
    <cfRule type="expression" dxfId="15650" priority="6735">
      <formula>N399="NO PRESENTÓ CERTIFICADO"</formula>
    </cfRule>
    <cfRule type="expression" dxfId="15649" priority="6736">
      <formula>N399="PRESENTÓ CERTIFICADO"</formula>
    </cfRule>
  </conditionalFormatting>
  <conditionalFormatting sqref="P399">
    <cfRule type="expression" dxfId="15648" priority="6721">
      <formula>Q399="NO SUBSANABLE"</formula>
    </cfRule>
    <cfRule type="expression" dxfId="15647" priority="6723">
      <formula>Q399="REQUERIMIENTOS SUBSANADOS"</formula>
    </cfRule>
    <cfRule type="expression" dxfId="15646" priority="6724">
      <formula>Q399="PENDIENTES POR SUBSANAR"</formula>
    </cfRule>
    <cfRule type="expression" dxfId="15645" priority="6729">
      <formula>Q399="SIN OBSERVACIÓN"</formula>
    </cfRule>
    <cfRule type="containsBlanks" dxfId="15644" priority="6730">
      <formula>LEN(TRIM(P399))=0</formula>
    </cfRule>
  </conditionalFormatting>
  <conditionalFormatting sqref="O399">
    <cfRule type="cellIs" dxfId="15643" priority="6722" operator="equal">
      <formula>"PENDIENTE POR DESCRIPCIÓN"</formula>
    </cfRule>
    <cfRule type="cellIs" dxfId="15642" priority="6726" operator="equal">
      <formula>"DESCRIPCIÓN INSUFICIENTE"</formula>
    </cfRule>
    <cfRule type="cellIs" dxfId="15641" priority="6727" operator="equal">
      <formula>"NO ESTÁ ACORDE A ITEM 5.2.1 (T.R.)"</formula>
    </cfRule>
    <cfRule type="cellIs" dxfId="15640" priority="6728" operator="equal">
      <formula>"ACORDE A ITEM 5.2.1 (T.R.)"</formula>
    </cfRule>
  </conditionalFormatting>
  <conditionalFormatting sqref="Q399">
    <cfRule type="containsBlanks" dxfId="15639" priority="6716">
      <formula>LEN(TRIM(Q399))=0</formula>
    </cfRule>
    <cfRule type="cellIs" dxfId="15638" priority="6725" operator="equal">
      <formula>"REQUERIMIENTOS SUBSANADOS"</formula>
    </cfRule>
    <cfRule type="containsText" dxfId="15637" priority="6731" operator="containsText" text="NO SUBSANABLE">
      <formula>NOT(ISERROR(SEARCH("NO SUBSANABLE",Q399)))</formula>
    </cfRule>
    <cfRule type="containsText" dxfId="15636" priority="6732" operator="containsText" text="PENDIENTES POR SUBSANAR">
      <formula>NOT(ISERROR(SEARCH("PENDIENTES POR SUBSANAR",Q399)))</formula>
    </cfRule>
    <cfRule type="containsText" dxfId="15635" priority="6733" operator="containsText" text="SIN OBSERVACIÓN">
      <formula>NOT(ISERROR(SEARCH("SIN OBSERVACIÓN",Q399)))</formula>
    </cfRule>
  </conditionalFormatting>
  <conditionalFormatting sqref="R399">
    <cfRule type="containsBlanks" dxfId="15634" priority="6715">
      <formula>LEN(TRIM(R399))=0</formula>
    </cfRule>
    <cfRule type="cellIs" dxfId="15633" priority="6717" operator="equal">
      <formula>"NO CUMPLEN CON LO SOLICITADO"</formula>
    </cfRule>
    <cfRule type="cellIs" dxfId="15632" priority="6718" operator="equal">
      <formula>"CUMPLEN CON LO SOLICITADO"</formula>
    </cfRule>
    <cfRule type="cellIs" dxfId="15631" priority="6719" operator="equal">
      <formula>"PENDIENTES"</formula>
    </cfRule>
    <cfRule type="cellIs" dxfId="15630" priority="6720" operator="equal">
      <formula>"NINGUNO"</formula>
    </cfRule>
  </conditionalFormatting>
  <conditionalFormatting sqref="O409">
    <cfRule type="cellIs" dxfId="15629" priority="6703" operator="equal">
      <formula>"PENDIENTE POR DESCRIPCIÓN"</formula>
    </cfRule>
    <cfRule type="cellIs" dxfId="15628" priority="6707" operator="equal">
      <formula>"DESCRIPCIÓN INSUFICIENTE"</formula>
    </cfRule>
    <cfRule type="cellIs" dxfId="15627" priority="6708" operator="equal">
      <formula>"NO ESTÁ ACORDE A ITEM 5.2.1 (T.R.)"</formula>
    </cfRule>
    <cfRule type="cellIs" dxfId="15626" priority="6709" operator="equal">
      <formula>"ACORDE A ITEM 5.2.1 (T.R.)"</formula>
    </cfRule>
  </conditionalFormatting>
  <conditionalFormatting sqref="Q409">
    <cfRule type="containsBlanks" dxfId="15625" priority="6697">
      <formula>LEN(TRIM(Q409))=0</formula>
    </cfRule>
    <cfRule type="cellIs" dxfId="15624" priority="6706" operator="equal">
      <formula>"REQUERIMIENTOS SUBSANADOS"</formula>
    </cfRule>
    <cfRule type="containsText" dxfId="15623" priority="6712" operator="containsText" text="NO SUBSANABLE">
      <formula>NOT(ISERROR(SEARCH("NO SUBSANABLE",Q409)))</formula>
    </cfRule>
    <cfRule type="containsText" dxfId="15622" priority="6713" operator="containsText" text="PENDIENTES POR SUBSANAR">
      <formula>NOT(ISERROR(SEARCH("PENDIENTES POR SUBSANAR",Q409)))</formula>
    </cfRule>
    <cfRule type="containsText" dxfId="15621" priority="6714" operator="containsText" text="SIN OBSERVACIÓN">
      <formula>NOT(ISERROR(SEARCH("SIN OBSERVACIÓN",Q409)))</formula>
    </cfRule>
  </conditionalFormatting>
  <conditionalFormatting sqref="R409">
    <cfRule type="containsBlanks" dxfId="15620" priority="6696">
      <formula>LEN(TRIM(R409))=0</formula>
    </cfRule>
    <cfRule type="cellIs" dxfId="15619" priority="6698" operator="equal">
      <formula>"NO CUMPLEN CON LO SOLICITADO"</formula>
    </cfRule>
    <cfRule type="cellIs" dxfId="15618" priority="6699" operator="equal">
      <formula>"CUMPLEN CON LO SOLICITADO"</formula>
    </cfRule>
    <cfRule type="cellIs" dxfId="15617" priority="6700" operator="equal">
      <formula>"PENDIENTES"</formula>
    </cfRule>
    <cfRule type="cellIs" dxfId="15616" priority="6701" operator="equal">
      <formula>"NINGUNO"</formula>
    </cfRule>
  </conditionalFormatting>
  <conditionalFormatting sqref="O412">
    <cfRule type="cellIs" dxfId="15615" priority="6681" operator="equal">
      <formula>"PENDIENTE POR DESCRIPCIÓN"</formula>
    </cfRule>
    <cfRule type="cellIs" dxfId="15614" priority="6685" operator="equal">
      <formula>"DESCRIPCIÓN INSUFICIENTE"</formula>
    </cfRule>
    <cfRule type="cellIs" dxfId="15613" priority="6686" operator="equal">
      <formula>"NO ESTÁ ACORDE A ITEM 5.2.1 (T.R.)"</formula>
    </cfRule>
    <cfRule type="cellIs" dxfId="15612" priority="6687" operator="equal">
      <formula>"ACORDE A ITEM 5.2.1 (T.R.)"</formula>
    </cfRule>
  </conditionalFormatting>
  <conditionalFormatting sqref="O415">
    <cfRule type="cellIs" dxfId="15611" priority="6659" operator="equal">
      <formula>"PENDIENTE POR DESCRIPCIÓN"</formula>
    </cfRule>
    <cfRule type="cellIs" dxfId="15610" priority="6663" operator="equal">
      <formula>"DESCRIPCIÓN INSUFICIENTE"</formula>
    </cfRule>
    <cfRule type="cellIs" dxfId="15609" priority="6664" operator="equal">
      <formula>"NO ESTÁ ACORDE A ITEM 5.2.1 (T.R.)"</formula>
    </cfRule>
    <cfRule type="cellIs" dxfId="15608" priority="6665" operator="equal">
      <formula>"ACORDE A ITEM 5.2.1 (T.R.)"</formula>
    </cfRule>
  </conditionalFormatting>
  <conditionalFormatting sqref="O418">
    <cfRule type="cellIs" dxfId="15607" priority="6637" operator="equal">
      <formula>"PENDIENTE POR DESCRIPCIÓN"</formula>
    </cfRule>
    <cfRule type="cellIs" dxfId="15606" priority="6641" operator="equal">
      <formula>"DESCRIPCIÓN INSUFICIENTE"</formula>
    </cfRule>
    <cfRule type="cellIs" dxfId="15605" priority="6642" operator="equal">
      <formula>"NO ESTÁ ACORDE A ITEM 5.2.1 (T.R.)"</formula>
    </cfRule>
    <cfRule type="cellIs" dxfId="15604" priority="6643" operator="equal">
      <formula>"ACORDE A ITEM 5.2.1 (T.R.)"</formula>
    </cfRule>
  </conditionalFormatting>
  <conditionalFormatting sqref="O421">
    <cfRule type="cellIs" dxfId="15603" priority="6615" operator="equal">
      <formula>"PENDIENTE POR DESCRIPCIÓN"</formula>
    </cfRule>
    <cfRule type="cellIs" dxfId="15602" priority="6619" operator="equal">
      <formula>"DESCRIPCIÓN INSUFICIENTE"</formula>
    </cfRule>
    <cfRule type="cellIs" dxfId="15601" priority="6620" operator="equal">
      <formula>"NO ESTÁ ACORDE A ITEM 5.2.1 (T.R.)"</formula>
    </cfRule>
    <cfRule type="cellIs" dxfId="15600" priority="6621" operator="equal">
      <formula>"ACORDE A ITEM 5.2.1 (T.R.)"</formula>
    </cfRule>
  </conditionalFormatting>
  <conditionalFormatting sqref="N431">
    <cfRule type="expression" dxfId="15599" priority="6605">
      <formula>N431=" "</formula>
    </cfRule>
    <cfRule type="expression" dxfId="15598" priority="6606">
      <formula>N431="NO PRESENTÓ CERTIFICADO"</formula>
    </cfRule>
    <cfRule type="expression" dxfId="15597" priority="6607">
      <formula>N431="PRESENTÓ CERTIFICADO"</formula>
    </cfRule>
  </conditionalFormatting>
  <conditionalFormatting sqref="O431">
    <cfRule type="cellIs" dxfId="15596" priority="6601" operator="equal">
      <formula>"PENDIENTE POR DESCRIPCIÓN"</formula>
    </cfRule>
    <cfRule type="cellIs" dxfId="15595" priority="6602" operator="equal">
      <formula>"DESCRIPCIÓN INSUFICIENTE"</formula>
    </cfRule>
    <cfRule type="cellIs" dxfId="15594" priority="6603" operator="equal">
      <formula>"NO ESTÁ ACORDE A ITEM 5.2.1 (T.R.)"</formula>
    </cfRule>
    <cfRule type="cellIs" dxfId="15593" priority="6604" operator="equal">
      <formula>"ACORDE A ITEM 5.2.1 (T.R.)"</formula>
    </cfRule>
  </conditionalFormatting>
  <conditionalFormatting sqref="N453">
    <cfRule type="expression" dxfId="15592" priority="6576">
      <formula>N453=" "</formula>
    </cfRule>
    <cfRule type="expression" dxfId="15591" priority="6577">
      <formula>N453="NO PRESENTÓ CERTIFICADO"</formula>
    </cfRule>
    <cfRule type="expression" dxfId="15590" priority="6578">
      <formula>N453="PRESENTÓ CERTIFICADO"</formula>
    </cfRule>
  </conditionalFormatting>
  <conditionalFormatting sqref="P453">
    <cfRule type="expression" dxfId="15589" priority="6563">
      <formula>Q453="NO SUBSANABLE"</formula>
    </cfRule>
    <cfRule type="expression" dxfId="15588" priority="6565">
      <formula>Q453="REQUERIMIENTOS SUBSANADOS"</formula>
    </cfRule>
    <cfRule type="expression" dxfId="15587" priority="6566">
      <formula>Q453="PENDIENTES POR SUBSANAR"</formula>
    </cfRule>
    <cfRule type="expression" dxfId="15586" priority="6571">
      <formula>Q453="SIN OBSERVACIÓN"</formula>
    </cfRule>
    <cfRule type="containsBlanks" dxfId="15585" priority="6572">
      <formula>LEN(TRIM(P453))=0</formula>
    </cfRule>
  </conditionalFormatting>
  <conditionalFormatting sqref="O453">
    <cfRule type="cellIs" dxfId="15584" priority="6564" operator="equal">
      <formula>"PENDIENTE POR DESCRIPCIÓN"</formula>
    </cfRule>
    <cfRule type="cellIs" dxfId="15583" priority="6568" operator="equal">
      <formula>"DESCRIPCIÓN INSUFICIENTE"</formula>
    </cfRule>
    <cfRule type="cellIs" dxfId="15582" priority="6569" operator="equal">
      <formula>"NO ESTÁ ACORDE A ITEM 5.2.1 (T.R.)"</formula>
    </cfRule>
    <cfRule type="cellIs" dxfId="15581" priority="6570" operator="equal">
      <formula>"ACORDE A ITEM 5.2.1 (T.R.)"</formula>
    </cfRule>
  </conditionalFormatting>
  <conditionalFormatting sqref="Q453">
    <cfRule type="containsBlanks" dxfId="15580" priority="6558">
      <formula>LEN(TRIM(Q453))=0</formula>
    </cfRule>
    <cfRule type="cellIs" dxfId="15579" priority="6567" operator="equal">
      <formula>"REQUERIMIENTOS SUBSANADOS"</formula>
    </cfRule>
    <cfRule type="containsText" dxfId="15578" priority="6573" operator="containsText" text="NO SUBSANABLE">
      <formula>NOT(ISERROR(SEARCH("NO SUBSANABLE",Q453)))</formula>
    </cfRule>
    <cfRule type="containsText" dxfId="15577" priority="6574" operator="containsText" text="PENDIENTES POR SUBSANAR">
      <formula>NOT(ISERROR(SEARCH("PENDIENTES POR SUBSANAR",Q453)))</formula>
    </cfRule>
    <cfRule type="containsText" dxfId="15576" priority="6575" operator="containsText" text="SIN OBSERVACIÓN">
      <formula>NOT(ISERROR(SEARCH("SIN OBSERVACIÓN",Q453)))</formula>
    </cfRule>
  </conditionalFormatting>
  <conditionalFormatting sqref="R453">
    <cfRule type="containsBlanks" dxfId="15575" priority="6557">
      <formula>LEN(TRIM(R453))=0</formula>
    </cfRule>
    <cfRule type="cellIs" dxfId="15574" priority="6559" operator="equal">
      <formula>"NO CUMPLEN CON LO SOLICITADO"</formula>
    </cfRule>
    <cfRule type="cellIs" dxfId="15573" priority="6560" operator="equal">
      <formula>"CUMPLEN CON LO SOLICITADO"</formula>
    </cfRule>
    <cfRule type="cellIs" dxfId="15572" priority="6561" operator="equal">
      <formula>"PENDIENTES"</formula>
    </cfRule>
    <cfRule type="cellIs" dxfId="15571" priority="6562" operator="equal">
      <formula>"NINGUNO"</formula>
    </cfRule>
  </conditionalFormatting>
  <conditionalFormatting sqref="P478">
    <cfRule type="expression" dxfId="15570" priority="6541">
      <formula>Q478="NO SUBSANABLE"</formula>
    </cfRule>
    <cfRule type="expression" dxfId="15569" priority="6543">
      <formula>Q478="REQUERIMIENTOS SUBSANADOS"</formula>
    </cfRule>
    <cfRule type="expression" dxfId="15568" priority="6544">
      <formula>Q478="PENDIENTES POR SUBSANAR"</formula>
    </cfRule>
    <cfRule type="expression" dxfId="15567" priority="6549">
      <formula>Q478="SIN OBSERVACIÓN"</formula>
    </cfRule>
    <cfRule type="containsBlanks" dxfId="15566" priority="6550">
      <formula>LEN(TRIM(P478))=0</formula>
    </cfRule>
  </conditionalFormatting>
  <conditionalFormatting sqref="Q478">
    <cfRule type="containsBlanks" dxfId="15565" priority="6536">
      <formula>LEN(TRIM(Q478))=0</formula>
    </cfRule>
    <cfRule type="cellIs" dxfId="15564" priority="6545" operator="equal">
      <formula>"REQUERIMIENTOS SUBSANADOS"</formula>
    </cfRule>
    <cfRule type="containsText" dxfId="15563" priority="6551" operator="containsText" text="NO SUBSANABLE">
      <formula>NOT(ISERROR(SEARCH("NO SUBSANABLE",Q478)))</formula>
    </cfRule>
    <cfRule type="containsText" dxfId="15562" priority="6552" operator="containsText" text="PENDIENTES POR SUBSANAR">
      <formula>NOT(ISERROR(SEARCH("PENDIENTES POR SUBSANAR",Q478)))</formula>
    </cfRule>
    <cfRule type="containsText" dxfId="15561" priority="6553" operator="containsText" text="SIN OBSERVACIÓN">
      <formula>NOT(ISERROR(SEARCH("SIN OBSERVACIÓN",Q478)))</formula>
    </cfRule>
  </conditionalFormatting>
  <conditionalFormatting sqref="R478">
    <cfRule type="containsBlanks" dxfId="15560" priority="6535">
      <formula>LEN(TRIM(R478))=0</formula>
    </cfRule>
    <cfRule type="cellIs" dxfId="15559" priority="6537" operator="equal">
      <formula>"NO CUMPLEN CON LO SOLICITADO"</formula>
    </cfRule>
    <cfRule type="cellIs" dxfId="15558" priority="6538" operator="equal">
      <formula>"CUMPLEN CON LO SOLICITADO"</formula>
    </cfRule>
    <cfRule type="cellIs" dxfId="15557" priority="6539" operator="equal">
      <formula>"PENDIENTES"</formula>
    </cfRule>
    <cfRule type="cellIs" dxfId="15556" priority="6540" operator="equal">
      <formula>"NINGUNO"</formula>
    </cfRule>
  </conditionalFormatting>
  <conditionalFormatting sqref="P484">
    <cfRule type="expression" dxfId="15555" priority="6519">
      <formula>Q484="NO SUBSANABLE"</formula>
    </cfRule>
    <cfRule type="expression" dxfId="15554" priority="6521">
      <formula>Q484="REQUERIMIENTOS SUBSANADOS"</formula>
    </cfRule>
    <cfRule type="expression" dxfId="15553" priority="6522">
      <formula>Q484="PENDIENTES POR SUBSANAR"</formula>
    </cfRule>
    <cfRule type="expression" dxfId="15552" priority="6527">
      <formula>Q484="SIN OBSERVACIÓN"</formula>
    </cfRule>
    <cfRule type="containsBlanks" dxfId="15551" priority="6528">
      <formula>LEN(TRIM(P484))=0</formula>
    </cfRule>
  </conditionalFormatting>
  <conditionalFormatting sqref="N475">
    <cfRule type="expression" dxfId="15550" priority="6510">
      <formula>N475=" "</formula>
    </cfRule>
    <cfRule type="expression" dxfId="15549" priority="6511">
      <formula>N475="NO PRESENTÓ CERTIFICADO"</formula>
    </cfRule>
    <cfRule type="expression" dxfId="15548" priority="6512">
      <formula>N475="PRESENTÓ CERTIFICADO"</formula>
    </cfRule>
  </conditionalFormatting>
  <conditionalFormatting sqref="P475">
    <cfRule type="expression" dxfId="15547" priority="6497">
      <formula>Q475="NO SUBSANABLE"</formula>
    </cfRule>
    <cfRule type="expression" dxfId="15546" priority="6499">
      <formula>Q475="REQUERIMIENTOS SUBSANADOS"</formula>
    </cfRule>
    <cfRule type="expression" dxfId="15545" priority="6500">
      <formula>Q475="PENDIENTES POR SUBSANAR"</formula>
    </cfRule>
    <cfRule type="expression" dxfId="15544" priority="6505">
      <formula>Q475="SIN OBSERVACIÓN"</formula>
    </cfRule>
    <cfRule type="containsBlanks" dxfId="15543" priority="6506">
      <formula>LEN(TRIM(P475))=0</formula>
    </cfRule>
  </conditionalFormatting>
  <conditionalFormatting sqref="O475">
    <cfRule type="cellIs" dxfId="15542" priority="6498" operator="equal">
      <formula>"PENDIENTE POR DESCRIPCIÓN"</formula>
    </cfRule>
    <cfRule type="cellIs" dxfId="15541" priority="6502" operator="equal">
      <formula>"DESCRIPCIÓN INSUFICIENTE"</formula>
    </cfRule>
    <cfRule type="cellIs" dxfId="15540" priority="6503" operator="equal">
      <formula>"NO ESTÁ ACORDE A ITEM 5.2.1 (T.R.)"</formula>
    </cfRule>
    <cfRule type="cellIs" dxfId="15539" priority="6504" operator="equal">
      <formula>"ACORDE A ITEM 5.2.1 (T.R.)"</formula>
    </cfRule>
  </conditionalFormatting>
  <conditionalFormatting sqref="P487">
    <cfRule type="expression" dxfId="15538" priority="6475">
      <formula>Q487="NO SUBSANABLE"</formula>
    </cfRule>
    <cfRule type="expression" dxfId="15537" priority="6477">
      <formula>Q487="REQUERIMIENTOS SUBSANADOS"</formula>
    </cfRule>
    <cfRule type="expression" dxfId="15536" priority="6478">
      <formula>Q487="PENDIENTES POR SUBSANAR"</formula>
    </cfRule>
    <cfRule type="expression" dxfId="15535" priority="6483">
      <formula>Q487="SIN OBSERVACIÓN"</formula>
    </cfRule>
    <cfRule type="containsBlanks" dxfId="15534" priority="6484">
      <formula>LEN(TRIM(P487))=0</formula>
    </cfRule>
  </conditionalFormatting>
  <conditionalFormatting sqref="Q487">
    <cfRule type="containsBlanks" dxfId="15533" priority="6470">
      <formula>LEN(TRIM(Q487))=0</formula>
    </cfRule>
    <cfRule type="cellIs" dxfId="15532" priority="6479" operator="equal">
      <formula>"REQUERIMIENTOS SUBSANADOS"</formula>
    </cfRule>
    <cfRule type="containsText" dxfId="15531" priority="6485" operator="containsText" text="NO SUBSANABLE">
      <formula>NOT(ISERROR(SEARCH("NO SUBSANABLE",Q487)))</formula>
    </cfRule>
    <cfRule type="containsText" dxfId="15530" priority="6486" operator="containsText" text="PENDIENTES POR SUBSANAR">
      <formula>NOT(ISERROR(SEARCH("PENDIENTES POR SUBSANAR",Q487)))</formula>
    </cfRule>
    <cfRule type="containsText" dxfId="15529" priority="6487" operator="containsText" text="SIN OBSERVACIÓN">
      <formula>NOT(ISERROR(SEARCH("SIN OBSERVACIÓN",Q487)))</formula>
    </cfRule>
  </conditionalFormatting>
  <conditionalFormatting sqref="R487">
    <cfRule type="containsBlanks" dxfId="15528" priority="6469">
      <formula>LEN(TRIM(R487))=0</formula>
    </cfRule>
    <cfRule type="cellIs" dxfId="15527" priority="6471" operator="equal">
      <formula>"NO CUMPLEN CON LO SOLICITADO"</formula>
    </cfRule>
    <cfRule type="cellIs" dxfId="15526" priority="6472" operator="equal">
      <formula>"CUMPLEN CON LO SOLICITADO"</formula>
    </cfRule>
    <cfRule type="cellIs" dxfId="15525" priority="6473" operator="equal">
      <formula>"PENDIENTES"</formula>
    </cfRule>
    <cfRule type="cellIs" dxfId="15524" priority="6474" operator="equal">
      <formula>"NINGUNO"</formula>
    </cfRule>
  </conditionalFormatting>
  <conditionalFormatting sqref="N481">
    <cfRule type="expression" dxfId="15523" priority="6466">
      <formula>N481=" "</formula>
    </cfRule>
    <cfRule type="expression" dxfId="15522" priority="6467">
      <formula>N481="NO PRESENTÓ CERTIFICADO"</formula>
    </cfRule>
    <cfRule type="expression" dxfId="15521" priority="6468">
      <formula>N481="PRESENTÓ CERTIFICADO"</formula>
    </cfRule>
  </conditionalFormatting>
  <conditionalFormatting sqref="P481">
    <cfRule type="expression" dxfId="15520" priority="6453">
      <formula>Q481="NO SUBSANABLE"</formula>
    </cfRule>
    <cfRule type="expression" dxfId="15519" priority="6455">
      <formula>Q481="REQUERIMIENTOS SUBSANADOS"</formula>
    </cfRule>
    <cfRule type="expression" dxfId="15518" priority="6456">
      <formula>Q481="PENDIENTES POR SUBSANAR"</formula>
    </cfRule>
    <cfRule type="expression" dxfId="15517" priority="6461">
      <formula>Q481="SIN OBSERVACIÓN"</formula>
    </cfRule>
    <cfRule type="containsBlanks" dxfId="15516" priority="6462">
      <formula>LEN(TRIM(P481))=0</formula>
    </cfRule>
  </conditionalFormatting>
  <conditionalFormatting sqref="O481">
    <cfRule type="cellIs" dxfId="15515" priority="6454" operator="equal">
      <formula>"PENDIENTE POR DESCRIPCIÓN"</formula>
    </cfRule>
    <cfRule type="cellIs" dxfId="15514" priority="6458" operator="equal">
      <formula>"DESCRIPCIÓN INSUFICIENTE"</formula>
    </cfRule>
    <cfRule type="cellIs" dxfId="15513" priority="6459" operator="equal">
      <formula>"NO ESTÁ ACORDE A ITEM 5.2.1 (T.R.)"</formula>
    </cfRule>
    <cfRule type="cellIs" dxfId="15512" priority="6460" operator="equal">
      <formula>"ACORDE A ITEM 5.2.1 (T.R.)"</formula>
    </cfRule>
  </conditionalFormatting>
  <conditionalFormatting sqref="Q481">
    <cfRule type="containsBlanks" dxfId="15511" priority="6448">
      <formula>LEN(TRIM(Q481))=0</formula>
    </cfRule>
    <cfRule type="cellIs" dxfId="15510" priority="6457" operator="equal">
      <formula>"REQUERIMIENTOS SUBSANADOS"</formula>
    </cfRule>
    <cfRule type="containsText" dxfId="15509" priority="6463" operator="containsText" text="NO SUBSANABLE">
      <formula>NOT(ISERROR(SEARCH("NO SUBSANABLE",Q481)))</formula>
    </cfRule>
    <cfRule type="containsText" dxfId="15508" priority="6464" operator="containsText" text="PENDIENTES POR SUBSANAR">
      <formula>NOT(ISERROR(SEARCH("PENDIENTES POR SUBSANAR",Q481)))</formula>
    </cfRule>
    <cfRule type="containsText" dxfId="15507" priority="6465" operator="containsText" text="SIN OBSERVACIÓN">
      <formula>NOT(ISERROR(SEARCH("SIN OBSERVACIÓN",Q481)))</formula>
    </cfRule>
  </conditionalFormatting>
  <conditionalFormatting sqref="R481">
    <cfRule type="containsBlanks" dxfId="15506" priority="6447">
      <formula>LEN(TRIM(R481))=0</formula>
    </cfRule>
    <cfRule type="cellIs" dxfId="15505" priority="6449" operator="equal">
      <formula>"NO CUMPLEN CON LO SOLICITADO"</formula>
    </cfRule>
    <cfRule type="cellIs" dxfId="15504" priority="6450" operator="equal">
      <formula>"CUMPLEN CON LO SOLICITADO"</formula>
    </cfRule>
    <cfRule type="cellIs" dxfId="15503" priority="6451" operator="equal">
      <formula>"PENDIENTES"</formula>
    </cfRule>
    <cfRule type="cellIs" dxfId="15502" priority="6452" operator="equal">
      <formula>"NINGUNO"</formula>
    </cfRule>
  </conditionalFormatting>
  <conditionalFormatting sqref="N497">
    <cfRule type="expression" dxfId="15501" priority="6444">
      <formula>N497=" "</formula>
    </cfRule>
    <cfRule type="expression" dxfId="15500" priority="6445">
      <formula>N497="NO PRESENTÓ CERTIFICADO"</formula>
    </cfRule>
    <cfRule type="expression" dxfId="15499" priority="6446">
      <formula>N497="PRESENTÓ CERTIFICADO"</formula>
    </cfRule>
  </conditionalFormatting>
  <conditionalFormatting sqref="P497">
    <cfRule type="expression" dxfId="15498" priority="6431">
      <formula>Q497="NO SUBSANABLE"</formula>
    </cfRule>
    <cfRule type="expression" dxfId="15497" priority="6433">
      <formula>Q497="REQUERIMIENTOS SUBSANADOS"</formula>
    </cfRule>
    <cfRule type="expression" dxfId="15496" priority="6434">
      <formula>Q497="PENDIENTES POR SUBSANAR"</formula>
    </cfRule>
    <cfRule type="expression" dxfId="15495" priority="6439">
      <formula>Q497="SIN OBSERVACIÓN"</formula>
    </cfRule>
    <cfRule type="containsBlanks" dxfId="15494" priority="6440">
      <formula>LEN(TRIM(P497))=0</formula>
    </cfRule>
  </conditionalFormatting>
  <conditionalFormatting sqref="O497">
    <cfRule type="cellIs" dxfId="15493" priority="6432" operator="equal">
      <formula>"PENDIENTE POR DESCRIPCIÓN"</formula>
    </cfRule>
    <cfRule type="cellIs" dxfId="15492" priority="6436" operator="equal">
      <formula>"DESCRIPCIÓN INSUFICIENTE"</formula>
    </cfRule>
    <cfRule type="cellIs" dxfId="15491" priority="6437" operator="equal">
      <formula>"NO ESTÁ ACORDE A ITEM 5.2.1 (T.R.)"</formula>
    </cfRule>
    <cfRule type="cellIs" dxfId="15490" priority="6438" operator="equal">
      <formula>"ACORDE A ITEM 5.2.1 (T.R.)"</formula>
    </cfRule>
  </conditionalFormatting>
  <conditionalFormatting sqref="P503">
    <cfRule type="expression" dxfId="15489" priority="6396">
      <formula>Q503="NO SUBSANABLE"</formula>
    </cfRule>
    <cfRule type="expression" dxfId="15488" priority="6397">
      <formula>Q503="REQUERIMIENTOS SUBSANADOS"</formula>
    </cfRule>
    <cfRule type="expression" dxfId="15487" priority="6398">
      <formula>Q503="PENDIENTES POR SUBSANAR"</formula>
    </cfRule>
    <cfRule type="expression" dxfId="15486" priority="6399">
      <formula>Q503="SIN OBSERVACIÓN"</formula>
    </cfRule>
    <cfRule type="containsBlanks" dxfId="15485" priority="6400">
      <formula>LEN(TRIM(P503))=0</formula>
    </cfRule>
  </conditionalFormatting>
  <conditionalFormatting sqref="N519">
    <cfRule type="expression" dxfId="15484" priority="6383">
      <formula>N519=" "</formula>
    </cfRule>
    <cfRule type="expression" dxfId="15483" priority="6384">
      <formula>N519="NO PRESENTÓ CERTIFICADO"</formula>
    </cfRule>
    <cfRule type="expression" dxfId="15482" priority="6385">
      <formula>N519="PRESENTÓ CERTIFICADO"</formula>
    </cfRule>
  </conditionalFormatting>
  <conditionalFormatting sqref="P519">
    <cfRule type="expression" dxfId="15481" priority="6370">
      <formula>Q519="NO SUBSANABLE"</formula>
    </cfRule>
    <cfRule type="expression" dxfId="15480" priority="6372">
      <formula>Q519="REQUERIMIENTOS SUBSANADOS"</formula>
    </cfRule>
    <cfRule type="expression" dxfId="15479" priority="6373">
      <formula>Q519="PENDIENTES POR SUBSANAR"</formula>
    </cfRule>
    <cfRule type="expression" dxfId="15478" priority="6378">
      <formula>Q519="SIN OBSERVACIÓN"</formula>
    </cfRule>
    <cfRule type="containsBlanks" dxfId="15477" priority="6379">
      <formula>LEN(TRIM(P519))=0</formula>
    </cfRule>
  </conditionalFormatting>
  <conditionalFormatting sqref="Q519">
    <cfRule type="containsBlanks" dxfId="15476" priority="6365">
      <formula>LEN(TRIM(Q519))=0</formula>
    </cfRule>
    <cfRule type="cellIs" dxfId="15475" priority="6374" operator="equal">
      <formula>"REQUERIMIENTOS SUBSANADOS"</formula>
    </cfRule>
    <cfRule type="containsText" dxfId="15474" priority="6380" operator="containsText" text="NO SUBSANABLE">
      <formula>NOT(ISERROR(SEARCH("NO SUBSANABLE",Q519)))</formula>
    </cfRule>
    <cfRule type="containsText" dxfId="15473" priority="6381" operator="containsText" text="PENDIENTES POR SUBSANAR">
      <formula>NOT(ISERROR(SEARCH("PENDIENTES POR SUBSANAR",Q519)))</formula>
    </cfRule>
    <cfRule type="containsText" dxfId="15472" priority="6382" operator="containsText" text="SIN OBSERVACIÓN">
      <formula>NOT(ISERROR(SEARCH("SIN OBSERVACIÓN",Q519)))</formula>
    </cfRule>
  </conditionalFormatting>
  <conditionalFormatting sqref="R519">
    <cfRule type="containsBlanks" dxfId="15471" priority="6364">
      <formula>LEN(TRIM(R519))=0</formula>
    </cfRule>
    <cfRule type="cellIs" dxfId="15470" priority="6366" operator="equal">
      <formula>"NO CUMPLEN CON LO SOLICITADO"</formula>
    </cfRule>
    <cfRule type="cellIs" dxfId="15469" priority="6367" operator="equal">
      <formula>"CUMPLEN CON LO SOLICITADO"</formula>
    </cfRule>
    <cfRule type="cellIs" dxfId="15468" priority="6368" operator="equal">
      <formula>"PENDIENTES"</formula>
    </cfRule>
    <cfRule type="cellIs" dxfId="15467" priority="6369" operator="equal">
      <formula>"NINGUNO"</formula>
    </cfRule>
  </conditionalFormatting>
  <conditionalFormatting sqref="P201">
    <cfRule type="expression" dxfId="15466" priority="6332">
      <formula>Q201="NO SUBSANABLE"</formula>
    </cfRule>
    <cfRule type="expression" dxfId="15465" priority="6334">
      <formula>Q201="REQUERIMIENTOS SUBSANADOS"</formula>
    </cfRule>
    <cfRule type="expression" dxfId="15464" priority="6335">
      <formula>Q201="PENDIENTES POR SUBSANAR"</formula>
    </cfRule>
    <cfRule type="expression" dxfId="15463" priority="6340">
      <formula>Q201="SIN OBSERVACIÓN"</formula>
    </cfRule>
    <cfRule type="containsBlanks" dxfId="15462" priority="6341">
      <formula>LEN(TRIM(P201))=0</formula>
    </cfRule>
  </conditionalFormatting>
  <conditionalFormatting sqref="M38">
    <cfRule type="expression" dxfId="15461" priority="6284">
      <formula>L38="NO CUMPLE"</formula>
    </cfRule>
    <cfRule type="expression" dxfId="15460" priority="6285">
      <formula>L38="CUMPLE"</formula>
    </cfRule>
  </conditionalFormatting>
  <conditionalFormatting sqref="L40">
    <cfRule type="cellIs" dxfId="15459" priority="6282" operator="equal">
      <formula>"NO CUMPLE"</formula>
    </cfRule>
    <cfRule type="cellIs" dxfId="15458" priority="6283" operator="equal">
      <formula>"CUMPLE"</formula>
    </cfRule>
  </conditionalFormatting>
  <conditionalFormatting sqref="M39">
    <cfRule type="expression" dxfId="15457" priority="6280">
      <formula>L39="NO CUMPLE"</formula>
    </cfRule>
    <cfRule type="expression" dxfId="15456" priority="6281">
      <formula>L39="CUMPLE"</formula>
    </cfRule>
  </conditionalFormatting>
  <conditionalFormatting sqref="K38">
    <cfRule type="expression" dxfId="15455" priority="6278">
      <formula>J38="NO CUMPLE"</formula>
    </cfRule>
    <cfRule type="expression" dxfId="15454" priority="6279">
      <formula>J38="CUMPLE"</formula>
    </cfRule>
  </conditionalFormatting>
  <conditionalFormatting sqref="K39:K40">
    <cfRule type="expression" dxfId="15453" priority="6276">
      <formula>J39="NO CUMPLE"</formula>
    </cfRule>
    <cfRule type="expression" dxfId="15452" priority="6277">
      <formula>J39="CUMPLE"</formula>
    </cfRule>
  </conditionalFormatting>
  <conditionalFormatting sqref="M41">
    <cfRule type="expression" dxfId="15451" priority="6274">
      <formula>L41="NO CUMPLE"</formula>
    </cfRule>
    <cfRule type="expression" dxfId="15450" priority="6275">
      <formula>L41="CUMPLE"</formula>
    </cfRule>
  </conditionalFormatting>
  <conditionalFormatting sqref="L41 L43">
    <cfRule type="cellIs" dxfId="15449" priority="6272" operator="equal">
      <formula>"NO CUMPLE"</formula>
    </cfRule>
    <cfRule type="cellIs" dxfId="15448" priority="6273" operator="equal">
      <formula>"CUMPLE"</formula>
    </cfRule>
  </conditionalFormatting>
  <conditionalFormatting sqref="M42">
    <cfRule type="expression" dxfId="15447" priority="6270">
      <formula>L42="NO CUMPLE"</formula>
    </cfRule>
    <cfRule type="expression" dxfId="15446" priority="6271">
      <formula>L42="CUMPLE"</formula>
    </cfRule>
  </conditionalFormatting>
  <conditionalFormatting sqref="K41">
    <cfRule type="expression" dxfId="15445" priority="6268">
      <formula>J41="NO CUMPLE"</formula>
    </cfRule>
    <cfRule type="expression" dxfId="15444" priority="6269">
      <formula>J41="CUMPLE"</formula>
    </cfRule>
  </conditionalFormatting>
  <conditionalFormatting sqref="K42:K43">
    <cfRule type="expression" dxfId="15443" priority="6266">
      <formula>J42="NO CUMPLE"</formula>
    </cfRule>
    <cfRule type="expression" dxfId="15442" priority="6267">
      <formula>J42="CUMPLE"</formula>
    </cfRule>
  </conditionalFormatting>
  <conditionalFormatting sqref="M44">
    <cfRule type="expression" dxfId="15441" priority="6264">
      <formula>L44="NO CUMPLE"</formula>
    </cfRule>
    <cfRule type="expression" dxfId="15440" priority="6265">
      <formula>L44="CUMPLE"</formula>
    </cfRule>
  </conditionalFormatting>
  <conditionalFormatting sqref="L44:L46">
    <cfRule type="cellIs" dxfId="15439" priority="6262" operator="equal">
      <formula>"NO CUMPLE"</formula>
    </cfRule>
    <cfRule type="cellIs" dxfId="15438" priority="6263" operator="equal">
      <formula>"CUMPLE"</formula>
    </cfRule>
  </conditionalFormatting>
  <conditionalFormatting sqref="M45">
    <cfRule type="expression" dxfId="15437" priority="6260">
      <formula>L45="NO CUMPLE"</formula>
    </cfRule>
    <cfRule type="expression" dxfId="15436" priority="6261">
      <formula>L45="CUMPLE"</formula>
    </cfRule>
  </conditionalFormatting>
  <conditionalFormatting sqref="K44">
    <cfRule type="expression" dxfId="15435" priority="6258">
      <formula>J44="NO CUMPLE"</formula>
    </cfRule>
    <cfRule type="expression" dxfId="15434" priority="6259">
      <formula>J44="CUMPLE"</formula>
    </cfRule>
  </conditionalFormatting>
  <conditionalFormatting sqref="K45:K46">
    <cfRule type="expression" dxfId="15433" priority="6256">
      <formula>J45="NO CUMPLE"</formula>
    </cfRule>
    <cfRule type="expression" dxfId="15432" priority="6257">
      <formula>J45="CUMPLE"</formula>
    </cfRule>
  </conditionalFormatting>
  <conditionalFormatting sqref="M47">
    <cfRule type="expression" dxfId="15431" priority="6254">
      <formula>L47="NO CUMPLE"</formula>
    </cfRule>
    <cfRule type="expression" dxfId="15430" priority="6255">
      <formula>L47="CUMPLE"</formula>
    </cfRule>
  </conditionalFormatting>
  <conditionalFormatting sqref="L47:L49">
    <cfRule type="cellIs" dxfId="15429" priority="6252" operator="equal">
      <formula>"NO CUMPLE"</formula>
    </cfRule>
    <cfRule type="cellIs" dxfId="15428" priority="6253" operator="equal">
      <formula>"CUMPLE"</formula>
    </cfRule>
  </conditionalFormatting>
  <conditionalFormatting sqref="M48">
    <cfRule type="expression" dxfId="15427" priority="6250">
      <formula>L48="NO CUMPLE"</formula>
    </cfRule>
    <cfRule type="expression" dxfId="15426" priority="6251">
      <formula>L48="CUMPLE"</formula>
    </cfRule>
  </conditionalFormatting>
  <conditionalFormatting sqref="K47">
    <cfRule type="expression" dxfId="15425" priority="6248">
      <formula>J47="NO CUMPLE"</formula>
    </cfRule>
    <cfRule type="expression" dxfId="15424" priority="6249">
      <formula>J47="CUMPLE"</formula>
    </cfRule>
  </conditionalFormatting>
  <conditionalFormatting sqref="K48:K49">
    <cfRule type="expression" dxfId="15423" priority="6246">
      <formula>J48="NO CUMPLE"</formula>
    </cfRule>
    <cfRule type="expression" dxfId="15422" priority="6247">
      <formula>J48="CUMPLE"</formula>
    </cfRule>
  </conditionalFormatting>
  <conditionalFormatting sqref="S57 S60 S63 S66">
    <cfRule type="cellIs" dxfId="15421" priority="6174" operator="greaterThan">
      <formula>0</formula>
    </cfRule>
    <cfRule type="cellIs" dxfId="15420" priority="6175" operator="equal">
      <formula>0</formula>
    </cfRule>
  </conditionalFormatting>
  <conditionalFormatting sqref="B270">
    <cfRule type="cellIs" dxfId="15419" priority="5542" operator="equal">
      <formula>"NO CUMPLE CON LA EXPERIENCIA REQUERIDA"</formula>
    </cfRule>
    <cfRule type="cellIs" dxfId="15418" priority="5543" operator="equal">
      <formula>"CUMPLE CON LA EXPERIENCIA REQUERIDA"</formula>
    </cfRule>
  </conditionalFormatting>
  <conditionalFormatting sqref="L13">
    <cfRule type="cellIs" dxfId="15417" priority="4700" operator="equal">
      <formula>"NO CUMPLE"</formula>
    </cfRule>
    <cfRule type="cellIs" dxfId="15416" priority="4701" operator="equal">
      <formula>"CUMPLE"</formula>
    </cfRule>
  </conditionalFormatting>
  <conditionalFormatting sqref="J16">
    <cfRule type="cellIs" dxfId="15415" priority="4698" operator="equal">
      <formula>"NO CUMPLE"</formula>
    </cfRule>
    <cfRule type="cellIs" dxfId="15414" priority="4699" operator="equal">
      <formula>"CUMPLE"</formula>
    </cfRule>
  </conditionalFormatting>
  <conditionalFormatting sqref="J17:J18">
    <cfRule type="cellIs" dxfId="15413" priority="4696" operator="equal">
      <formula>"NO CUMPLE"</formula>
    </cfRule>
    <cfRule type="cellIs" dxfId="15412" priority="4697" operator="equal">
      <formula>"CUMPLE"</formula>
    </cfRule>
  </conditionalFormatting>
  <conditionalFormatting sqref="O13">
    <cfRule type="cellIs" dxfId="15411" priority="4688" operator="equal">
      <formula>"PENDIENTE POR DESCRIPCIÓN"</formula>
    </cfRule>
    <cfRule type="cellIs" dxfId="15410" priority="4689" operator="equal">
      <formula>"DESCRIPCIÓN INSUFICIENTE"</formula>
    </cfRule>
    <cfRule type="cellIs" dxfId="15409" priority="4690" operator="equal">
      <formula>"NO ESTÁ ACORDE A ITEM 5.2.1 (T.R.)"</formula>
    </cfRule>
    <cfRule type="cellIs" dxfId="15408" priority="4691" operator="equal">
      <formula>"ACORDE A ITEM 5.2.1 (T.R.)"</formula>
    </cfRule>
  </conditionalFormatting>
  <conditionalFormatting sqref="H38 H41">
    <cfRule type="notContainsBlanks" dxfId="15407" priority="4672">
      <formula>LEN(TRIM(H38))&gt;0</formula>
    </cfRule>
  </conditionalFormatting>
  <conditionalFormatting sqref="I38 I41">
    <cfRule type="notContainsBlanks" dxfId="15406" priority="4671">
      <formula>LEN(TRIM(I38))&gt;0</formula>
    </cfRule>
  </conditionalFormatting>
  <conditionalFormatting sqref="J39">
    <cfRule type="cellIs" dxfId="15405" priority="4667" operator="equal">
      <formula>"NO CUMPLE"</formula>
    </cfRule>
    <cfRule type="cellIs" dxfId="15404" priority="4668" operator="equal">
      <formula>"CUMPLE"</formula>
    </cfRule>
  </conditionalFormatting>
  <conditionalFormatting sqref="J40">
    <cfRule type="cellIs" dxfId="15403" priority="4665" operator="equal">
      <formula>"NO CUMPLE"</formula>
    </cfRule>
    <cfRule type="cellIs" dxfId="15402" priority="4666" operator="equal">
      <formula>"CUMPLE"</formula>
    </cfRule>
  </conditionalFormatting>
  <conditionalFormatting sqref="L38">
    <cfRule type="cellIs" dxfId="15401" priority="4663" operator="equal">
      <formula>"NO CUMPLE"</formula>
    </cfRule>
    <cfRule type="cellIs" dxfId="15400" priority="4664" operator="equal">
      <formula>"CUMPLE"</formula>
    </cfRule>
  </conditionalFormatting>
  <conditionalFormatting sqref="J38">
    <cfRule type="cellIs" dxfId="15399" priority="4661" operator="equal">
      <formula>"NO CUMPLE"</formula>
    </cfRule>
    <cfRule type="cellIs" dxfId="15398" priority="4662" operator="equal">
      <formula>"CUMPLE"</formula>
    </cfRule>
  </conditionalFormatting>
  <conditionalFormatting sqref="L39">
    <cfRule type="cellIs" dxfId="15397" priority="4659" operator="equal">
      <formula>"NO CUMPLE"</formula>
    </cfRule>
    <cfRule type="cellIs" dxfId="15396" priority="4660" operator="equal">
      <formula>"CUMPLE"</formula>
    </cfRule>
  </conditionalFormatting>
  <conditionalFormatting sqref="L42">
    <cfRule type="cellIs" dxfId="15395" priority="4657" operator="equal">
      <formula>"NO CUMPLE"</formula>
    </cfRule>
    <cfRule type="cellIs" dxfId="15394" priority="4658" operator="equal">
      <formula>"CUMPLE"</formula>
    </cfRule>
  </conditionalFormatting>
  <conditionalFormatting sqref="J43">
    <cfRule type="cellIs" dxfId="15393" priority="4655" operator="equal">
      <formula>"NO CUMPLE"</formula>
    </cfRule>
    <cfRule type="cellIs" dxfId="15392" priority="4656" operator="equal">
      <formula>"CUMPLE"</formula>
    </cfRule>
  </conditionalFormatting>
  <conditionalFormatting sqref="N38">
    <cfRule type="expression" dxfId="15391" priority="4652">
      <formula>N38=" "</formula>
    </cfRule>
    <cfRule type="expression" dxfId="15390" priority="4653">
      <formula>N38="NO PRESENTÓ CERTIFICADO"</formula>
    </cfRule>
    <cfRule type="expression" dxfId="15389" priority="4654">
      <formula>N38="PRESENTÓ CERTIFICADO"</formula>
    </cfRule>
  </conditionalFormatting>
  <conditionalFormatting sqref="O38">
    <cfRule type="cellIs" dxfId="15388" priority="4648" operator="equal">
      <formula>"PENDIENTE POR DESCRIPCIÓN"</formula>
    </cfRule>
    <cfRule type="cellIs" dxfId="15387" priority="4649" operator="equal">
      <formula>"DESCRIPCIÓN INSUFICIENTE"</formula>
    </cfRule>
    <cfRule type="cellIs" dxfId="15386" priority="4650" operator="equal">
      <formula>"NO ESTÁ ACORDE A ITEM 5.2.1 (T.R.)"</formula>
    </cfRule>
    <cfRule type="cellIs" dxfId="15385" priority="4651" operator="equal">
      <formula>"ACORDE A ITEM 5.2.1 (T.R.)"</formula>
    </cfRule>
  </conditionalFormatting>
  <conditionalFormatting sqref="N41">
    <cfRule type="expression" dxfId="15384" priority="4645">
      <formula>N41=" "</formula>
    </cfRule>
    <cfRule type="expression" dxfId="15383" priority="4646">
      <formula>N41="NO PRESENTÓ CERTIFICADO"</formula>
    </cfRule>
    <cfRule type="expression" dxfId="15382" priority="4647">
      <formula>N41="PRESENTÓ CERTIFICADO"</formula>
    </cfRule>
  </conditionalFormatting>
  <conditionalFormatting sqref="O41">
    <cfRule type="cellIs" dxfId="15381" priority="4641" operator="equal">
      <formula>"PENDIENTE POR DESCRIPCIÓN"</formula>
    </cfRule>
    <cfRule type="cellIs" dxfId="15380" priority="4642" operator="equal">
      <formula>"DESCRIPCIÓN INSUFICIENTE"</formula>
    </cfRule>
    <cfRule type="cellIs" dxfId="15379" priority="4643" operator="equal">
      <formula>"NO ESTÁ ACORDE A ITEM 5.2.1 (T.R.)"</formula>
    </cfRule>
    <cfRule type="cellIs" dxfId="15378" priority="4644" operator="equal">
      <formula>"ACORDE A ITEM 5.2.1 (T.R.)"</formula>
    </cfRule>
  </conditionalFormatting>
  <conditionalFormatting sqref="Q38">
    <cfRule type="containsBlanks" dxfId="15377" priority="4632">
      <formula>LEN(TRIM(Q38))=0</formula>
    </cfRule>
    <cfRule type="cellIs" dxfId="15376" priority="4637" operator="equal">
      <formula>"REQUERIMIENTOS SUBSANADOS"</formula>
    </cfRule>
    <cfRule type="containsText" dxfId="15375" priority="4638" operator="containsText" text="NO SUBSANABLE">
      <formula>NOT(ISERROR(SEARCH("NO SUBSANABLE",Q38)))</formula>
    </cfRule>
    <cfRule type="containsText" dxfId="15374" priority="4639" operator="containsText" text="PENDIENTES POR SUBSANAR">
      <formula>NOT(ISERROR(SEARCH("PENDIENTES POR SUBSANAR",Q38)))</formula>
    </cfRule>
    <cfRule type="containsText" dxfId="15373" priority="4640" operator="containsText" text="SIN OBSERVACIÓN">
      <formula>NOT(ISERROR(SEARCH("SIN OBSERVACIÓN",Q38)))</formula>
    </cfRule>
  </conditionalFormatting>
  <conditionalFormatting sqref="R38">
    <cfRule type="containsBlanks" dxfId="15372" priority="4631">
      <formula>LEN(TRIM(R38))=0</formula>
    </cfRule>
    <cfRule type="cellIs" dxfId="15371" priority="4633" operator="equal">
      <formula>"NO CUMPLEN CON LO SOLICITADO"</formula>
    </cfRule>
    <cfRule type="cellIs" dxfId="15370" priority="4634" operator="equal">
      <formula>"CUMPLEN CON LO SOLICITADO"</formula>
    </cfRule>
    <cfRule type="cellIs" dxfId="15369" priority="4635" operator="equal">
      <formula>"PENDIENTES"</formula>
    </cfRule>
    <cfRule type="cellIs" dxfId="15368" priority="4636" operator="equal">
      <formula>"NINGUNO"</formula>
    </cfRule>
  </conditionalFormatting>
  <conditionalFormatting sqref="Q41">
    <cfRule type="containsBlanks" dxfId="15367" priority="4622">
      <formula>LEN(TRIM(Q41))=0</formula>
    </cfRule>
    <cfRule type="cellIs" dxfId="15366" priority="4627" operator="equal">
      <formula>"REQUERIMIENTOS SUBSANADOS"</formula>
    </cfRule>
    <cfRule type="containsText" dxfId="15365" priority="4628" operator="containsText" text="NO SUBSANABLE">
      <formula>NOT(ISERROR(SEARCH("NO SUBSANABLE",Q41)))</formula>
    </cfRule>
    <cfRule type="containsText" dxfId="15364" priority="4629" operator="containsText" text="PENDIENTES POR SUBSANAR">
      <formula>NOT(ISERROR(SEARCH("PENDIENTES POR SUBSANAR",Q41)))</formula>
    </cfRule>
    <cfRule type="containsText" dxfId="15363" priority="4630" operator="containsText" text="SIN OBSERVACIÓN">
      <formula>NOT(ISERROR(SEARCH("SIN OBSERVACIÓN",Q41)))</formula>
    </cfRule>
  </conditionalFormatting>
  <conditionalFormatting sqref="R41">
    <cfRule type="containsBlanks" dxfId="15362" priority="4621">
      <formula>LEN(TRIM(R41))=0</formula>
    </cfRule>
    <cfRule type="cellIs" dxfId="15361" priority="4623" operator="equal">
      <formula>"NO CUMPLEN CON LO SOLICITADO"</formula>
    </cfRule>
    <cfRule type="cellIs" dxfId="15360" priority="4624" operator="equal">
      <formula>"CUMPLEN CON LO SOLICITADO"</formula>
    </cfRule>
    <cfRule type="cellIs" dxfId="15359" priority="4625" operator="equal">
      <formula>"PENDIENTES"</formula>
    </cfRule>
    <cfRule type="cellIs" dxfId="15358" priority="4626" operator="equal">
      <formula>"NINGUNO"</formula>
    </cfRule>
  </conditionalFormatting>
  <conditionalFormatting sqref="H60">
    <cfRule type="notContainsBlanks" dxfId="15357" priority="4620">
      <formula>LEN(TRIM(H60))&gt;0</formula>
    </cfRule>
  </conditionalFormatting>
  <conditionalFormatting sqref="H66">
    <cfRule type="notContainsBlanks" dxfId="15356" priority="4619">
      <formula>LEN(TRIM(H66))&gt;0</formula>
    </cfRule>
  </conditionalFormatting>
  <conditionalFormatting sqref="J107">
    <cfRule type="cellIs" dxfId="15355" priority="2373" operator="equal">
      <formula>"NO CUMPLE"</formula>
    </cfRule>
    <cfRule type="cellIs" dxfId="15354" priority="2374" operator="equal">
      <formula>"CUMPLE"</formula>
    </cfRule>
  </conditionalFormatting>
  <conditionalFormatting sqref="J108">
    <cfRule type="cellIs" dxfId="15353" priority="2371" operator="equal">
      <formula>"NO CUMPLE"</formula>
    </cfRule>
    <cfRule type="cellIs" dxfId="15352" priority="2372" operator="equal">
      <formula>"CUMPLE"</formula>
    </cfRule>
  </conditionalFormatting>
  <conditionalFormatting sqref="J110">
    <cfRule type="cellIs" dxfId="15351" priority="2369" operator="equal">
      <formula>"NO CUMPLE"</formula>
    </cfRule>
    <cfRule type="cellIs" dxfId="15350" priority="2370" operator="equal">
      <formula>"CUMPLE"</formula>
    </cfRule>
  </conditionalFormatting>
  <conditionalFormatting sqref="J111:J112">
    <cfRule type="cellIs" dxfId="15349" priority="2367" operator="equal">
      <formula>"NO CUMPLE"</formula>
    </cfRule>
    <cfRule type="cellIs" dxfId="15348" priority="2368" operator="equal">
      <formula>"CUMPLE"</formula>
    </cfRule>
  </conditionalFormatting>
  <conditionalFormatting sqref="J113">
    <cfRule type="cellIs" dxfId="15347" priority="2365" operator="equal">
      <formula>"NO CUMPLE"</formula>
    </cfRule>
    <cfRule type="cellIs" dxfId="15346" priority="2366" operator="equal">
      <formula>"CUMPLE"</formula>
    </cfRule>
  </conditionalFormatting>
  <conditionalFormatting sqref="J114:J115">
    <cfRule type="cellIs" dxfId="15345" priority="2363" operator="equal">
      <formula>"NO CUMPLE"</formula>
    </cfRule>
    <cfRule type="cellIs" dxfId="15344" priority="2364" operator="equal">
      <formula>"CUMPLE"</formula>
    </cfRule>
  </conditionalFormatting>
  <conditionalFormatting sqref="L106">
    <cfRule type="cellIs" dxfId="15343" priority="2359" operator="equal">
      <formula>"NO CUMPLE"</formula>
    </cfRule>
    <cfRule type="cellIs" dxfId="15342" priority="2360" operator="equal">
      <formula>"CUMPLE"</formula>
    </cfRule>
  </conditionalFormatting>
  <conditionalFormatting sqref="L107 L109">
    <cfRule type="cellIs" dxfId="15341" priority="2349" operator="equal">
      <formula>"NO CUMPLE"</formula>
    </cfRule>
    <cfRule type="cellIs" dxfId="15340" priority="2350" operator="equal">
      <formula>"CUMPLE"</formula>
    </cfRule>
  </conditionalFormatting>
  <conditionalFormatting sqref="N60">
    <cfRule type="expression" dxfId="15339" priority="4576">
      <formula>N60=" "</formula>
    </cfRule>
    <cfRule type="expression" dxfId="15338" priority="4577">
      <formula>N60="NO PRESENTÓ CERTIFICADO"</formula>
    </cfRule>
    <cfRule type="expression" dxfId="15337" priority="4578">
      <formula>N60="PRESENTÓ CERTIFICADO"</formula>
    </cfRule>
  </conditionalFormatting>
  <conditionalFormatting sqref="O60">
    <cfRule type="cellIs" dxfId="15336" priority="4572" operator="equal">
      <formula>"PENDIENTE POR DESCRIPCIÓN"</formula>
    </cfRule>
    <cfRule type="cellIs" dxfId="15335" priority="4573" operator="equal">
      <formula>"DESCRIPCIÓN INSUFICIENTE"</formula>
    </cfRule>
    <cfRule type="cellIs" dxfId="15334" priority="4574" operator="equal">
      <formula>"NO ESTÁ ACORDE A ITEM 5.2.1 (T.R.)"</formula>
    </cfRule>
    <cfRule type="cellIs" dxfId="15333" priority="4575" operator="equal">
      <formula>"ACORDE A ITEM 5.2.1 (T.R.)"</formula>
    </cfRule>
  </conditionalFormatting>
  <conditionalFormatting sqref="N63">
    <cfRule type="expression" dxfId="15332" priority="4569">
      <formula>N63=" "</formula>
    </cfRule>
    <cfRule type="expression" dxfId="15331" priority="4570">
      <formula>N63="NO PRESENTÓ CERTIFICADO"</formula>
    </cfRule>
    <cfRule type="expression" dxfId="15330" priority="4571">
      <formula>N63="PRESENTÓ CERTIFICADO"</formula>
    </cfRule>
  </conditionalFormatting>
  <conditionalFormatting sqref="O63">
    <cfRule type="cellIs" dxfId="15329" priority="4565" operator="equal">
      <formula>"PENDIENTE POR DESCRIPCIÓN"</formula>
    </cfRule>
    <cfRule type="cellIs" dxfId="15328" priority="4566" operator="equal">
      <formula>"DESCRIPCIÓN INSUFICIENTE"</formula>
    </cfRule>
    <cfRule type="cellIs" dxfId="15327" priority="4567" operator="equal">
      <formula>"NO ESTÁ ACORDE A ITEM 5.2.1 (T.R.)"</formula>
    </cfRule>
    <cfRule type="cellIs" dxfId="15326" priority="4568" operator="equal">
      <formula>"ACORDE A ITEM 5.2.1 (T.R.)"</formula>
    </cfRule>
  </conditionalFormatting>
  <conditionalFormatting sqref="N66">
    <cfRule type="expression" dxfId="15325" priority="4562">
      <formula>N66=" "</formula>
    </cfRule>
    <cfRule type="expression" dxfId="15324" priority="4563">
      <formula>N66="NO PRESENTÓ CERTIFICADO"</formula>
    </cfRule>
    <cfRule type="expression" dxfId="15323" priority="4564">
      <formula>N66="PRESENTÓ CERTIFICADO"</formula>
    </cfRule>
  </conditionalFormatting>
  <conditionalFormatting sqref="O66">
    <cfRule type="cellIs" dxfId="15322" priority="4558" operator="equal">
      <formula>"PENDIENTE POR DESCRIPCIÓN"</formula>
    </cfRule>
    <cfRule type="cellIs" dxfId="15321" priority="4559" operator="equal">
      <formula>"DESCRIPCIÓN INSUFICIENTE"</formula>
    </cfRule>
    <cfRule type="cellIs" dxfId="15320" priority="4560" operator="equal">
      <formula>"NO ESTÁ ACORDE A ITEM 5.2.1 (T.R.)"</formula>
    </cfRule>
    <cfRule type="cellIs" dxfId="15319" priority="4561" operator="equal">
      <formula>"ACORDE A ITEM 5.2.1 (T.R.)"</formula>
    </cfRule>
  </conditionalFormatting>
  <conditionalFormatting sqref="Q60">
    <cfRule type="containsBlanks" dxfId="15318" priority="4539">
      <formula>LEN(TRIM(Q60))=0</formula>
    </cfRule>
    <cfRule type="cellIs" dxfId="15317" priority="4544" operator="equal">
      <formula>"REQUERIMIENTOS SUBSANADOS"</formula>
    </cfRule>
    <cfRule type="containsText" dxfId="15316" priority="4545" operator="containsText" text="NO SUBSANABLE">
      <formula>NOT(ISERROR(SEARCH("NO SUBSANABLE",Q60)))</formula>
    </cfRule>
    <cfRule type="containsText" dxfId="15315" priority="4546" operator="containsText" text="PENDIENTES POR SUBSANAR">
      <formula>NOT(ISERROR(SEARCH("PENDIENTES POR SUBSANAR",Q60)))</formula>
    </cfRule>
    <cfRule type="containsText" dxfId="15314" priority="4547" operator="containsText" text="SIN OBSERVACIÓN">
      <formula>NOT(ISERROR(SEARCH("SIN OBSERVACIÓN",Q60)))</formula>
    </cfRule>
  </conditionalFormatting>
  <conditionalFormatting sqref="R60">
    <cfRule type="containsBlanks" dxfId="15313" priority="4538">
      <formula>LEN(TRIM(R60))=0</formula>
    </cfRule>
    <cfRule type="cellIs" dxfId="15312" priority="4540" operator="equal">
      <formula>"NO CUMPLEN CON LO SOLICITADO"</formula>
    </cfRule>
    <cfRule type="cellIs" dxfId="15311" priority="4541" operator="equal">
      <formula>"CUMPLEN CON LO SOLICITADO"</formula>
    </cfRule>
    <cfRule type="cellIs" dxfId="15310" priority="4542" operator="equal">
      <formula>"PENDIENTES"</formula>
    </cfRule>
    <cfRule type="cellIs" dxfId="15309" priority="4543" operator="equal">
      <formula>"NINGUNO"</formula>
    </cfRule>
  </conditionalFormatting>
  <conditionalFormatting sqref="Q63 Q66">
    <cfRule type="containsBlanks" dxfId="15308" priority="4529">
      <formula>LEN(TRIM(Q63))=0</formula>
    </cfRule>
    <cfRule type="cellIs" dxfId="15307" priority="4534" operator="equal">
      <formula>"REQUERIMIENTOS SUBSANADOS"</formula>
    </cfRule>
    <cfRule type="containsText" dxfId="15306" priority="4535" operator="containsText" text="NO SUBSANABLE">
      <formula>NOT(ISERROR(SEARCH("NO SUBSANABLE",Q63)))</formula>
    </cfRule>
    <cfRule type="containsText" dxfId="15305" priority="4536" operator="containsText" text="PENDIENTES POR SUBSANAR">
      <formula>NOT(ISERROR(SEARCH("PENDIENTES POR SUBSANAR",Q63)))</formula>
    </cfRule>
    <cfRule type="containsText" dxfId="15304" priority="4537" operator="containsText" text="SIN OBSERVACIÓN">
      <formula>NOT(ISERROR(SEARCH("SIN OBSERVACIÓN",Q63)))</formula>
    </cfRule>
  </conditionalFormatting>
  <conditionalFormatting sqref="R63 R66">
    <cfRule type="containsBlanks" dxfId="15303" priority="4528">
      <formula>LEN(TRIM(R63))=0</formula>
    </cfRule>
    <cfRule type="cellIs" dxfId="15302" priority="4530" operator="equal">
      <formula>"NO CUMPLEN CON LO SOLICITADO"</formula>
    </cfRule>
    <cfRule type="cellIs" dxfId="15301" priority="4531" operator="equal">
      <formula>"CUMPLEN CON LO SOLICITADO"</formula>
    </cfRule>
    <cfRule type="cellIs" dxfId="15300" priority="4532" operator="equal">
      <formula>"PENDIENTES"</formula>
    </cfRule>
    <cfRule type="cellIs" dxfId="15299" priority="4533" operator="equal">
      <formula>"NINGUNO"</formula>
    </cfRule>
  </conditionalFormatting>
  <conditionalFormatting sqref="H85 H88 H91">
    <cfRule type="notContainsBlanks" dxfId="15298" priority="4527">
      <formula>LEN(TRIM(H85))&gt;0</formula>
    </cfRule>
  </conditionalFormatting>
  <conditionalFormatting sqref="L110:L112">
    <cfRule type="cellIs" dxfId="15297" priority="2339" operator="equal">
      <formula>"NO CUMPLE"</formula>
    </cfRule>
    <cfRule type="cellIs" dxfId="15296" priority="2340" operator="equal">
      <formula>"CUMPLE"</formula>
    </cfRule>
  </conditionalFormatting>
  <conditionalFormatting sqref="N82">
    <cfRule type="expression" dxfId="15295" priority="4478">
      <formula>N82=" "</formula>
    </cfRule>
    <cfRule type="expression" dxfId="15294" priority="4479">
      <formula>N82="NO PRESENTÓ CERTIFICADO"</formula>
    </cfRule>
    <cfRule type="expression" dxfId="15293" priority="4480">
      <formula>N82="PRESENTÓ CERTIFICADO"</formula>
    </cfRule>
  </conditionalFormatting>
  <conditionalFormatting sqref="O82">
    <cfRule type="cellIs" dxfId="15292" priority="4474" operator="equal">
      <formula>"PENDIENTE POR DESCRIPCIÓN"</formula>
    </cfRule>
    <cfRule type="cellIs" dxfId="15291" priority="4475" operator="equal">
      <formula>"DESCRIPCIÓN INSUFICIENTE"</formula>
    </cfRule>
    <cfRule type="cellIs" dxfId="15290" priority="4476" operator="equal">
      <formula>"NO ESTÁ ACORDE A ITEM 5.2.1 (T.R.)"</formula>
    </cfRule>
    <cfRule type="cellIs" dxfId="15289" priority="4477" operator="equal">
      <formula>"ACORDE A ITEM 5.2.1 (T.R.)"</formula>
    </cfRule>
  </conditionalFormatting>
  <conditionalFormatting sqref="N85">
    <cfRule type="expression" dxfId="15288" priority="4471">
      <formula>N85=" "</formula>
    </cfRule>
    <cfRule type="expression" dxfId="15287" priority="4472">
      <formula>N85="NO PRESENTÓ CERTIFICADO"</formula>
    </cfRule>
    <cfRule type="expression" dxfId="15286" priority="4473">
      <formula>N85="PRESENTÓ CERTIFICADO"</formula>
    </cfRule>
  </conditionalFormatting>
  <conditionalFormatting sqref="O85">
    <cfRule type="cellIs" dxfId="15285" priority="4467" operator="equal">
      <formula>"PENDIENTE POR DESCRIPCIÓN"</formula>
    </cfRule>
    <cfRule type="cellIs" dxfId="15284" priority="4468" operator="equal">
      <formula>"DESCRIPCIÓN INSUFICIENTE"</formula>
    </cfRule>
    <cfRule type="cellIs" dxfId="15283" priority="4469" operator="equal">
      <formula>"NO ESTÁ ACORDE A ITEM 5.2.1 (T.R.)"</formula>
    </cfRule>
    <cfRule type="cellIs" dxfId="15282" priority="4470" operator="equal">
      <formula>"ACORDE A ITEM 5.2.1 (T.R.)"</formula>
    </cfRule>
  </conditionalFormatting>
  <conditionalFormatting sqref="N88">
    <cfRule type="expression" dxfId="15281" priority="4464">
      <formula>N88=" "</formula>
    </cfRule>
    <cfRule type="expression" dxfId="15280" priority="4465">
      <formula>N88="NO PRESENTÓ CERTIFICADO"</formula>
    </cfRule>
    <cfRule type="expression" dxfId="15279" priority="4466">
      <formula>N88="PRESENTÓ CERTIFICADO"</formula>
    </cfRule>
  </conditionalFormatting>
  <conditionalFormatting sqref="O88">
    <cfRule type="cellIs" dxfId="15278" priority="4460" operator="equal">
      <formula>"PENDIENTE POR DESCRIPCIÓN"</formula>
    </cfRule>
    <cfRule type="cellIs" dxfId="15277" priority="4461" operator="equal">
      <formula>"DESCRIPCIÓN INSUFICIENTE"</formula>
    </cfRule>
    <cfRule type="cellIs" dxfId="15276" priority="4462" operator="equal">
      <formula>"NO ESTÁ ACORDE A ITEM 5.2.1 (T.R.)"</formula>
    </cfRule>
    <cfRule type="cellIs" dxfId="15275" priority="4463" operator="equal">
      <formula>"ACORDE A ITEM 5.2.1 (T.R.)"</formula>
    </cfRule>
  </conditionalFormatting>
  <conditionalFormatting sqref="N91">
    <cfRule type="expression" dxfId="15274" priority="4457">
      <formula>N91=" "</formula>
    </cfRule>
    <cfRule type="expression" dxfId="15273" priority="4458">
      <formula>N91="NO PRESENTÓ CERTIFICADO"</formula>
    </cfRule>
    <cfRule type="expression" dxfId="15272" priority="4459">
      <formula>N91="PRESENTÓ CERTIFICADO"</formula>
    </cfRule>
  </conditionalFormatting>
  <conditionalFormatting sqref="O91">
    <cfRule type="cellIs" dxfId="15271" priority="4453" operator="equal">
      <formula>"PENDIENTE POR DESCRIPCIÓN"</formula>
    </cfRule>
    <cfRule type="cellIs" dxfId="15270" priority="4454" operator="equal">
      <formula>"DESCRIPCIÓN INSUFICIENTE"</formula>
    </cfRule>
    <cfRule type="cellIs" dxfId="15269" priority="4455" operator="equal">
      <formula>"NO ESTÁ ACORDE A ITEM 5.2.1 (T.R.)"</formula>
    </cfRule>
    <cfRule type="cellIs" dxfId="15268" priority="4456" operator="equal">
      <formula>"ACORDE A ITEM 5.2.1 (T.R.)"</formula>
    </cfRule>
  </conditionalFormatting>
  <conditionalFormatting sqref="Q82">
    <cfRule type="containsBlanks" dxfId="15267" priority="4444">
      <formula>LEN(TRIM(Q82))=0</formula>
    </cfRule>
    <cfRule type="cellIs" dxfId="15266" priority="4449" operator="equal">
      <formula>"REQUERIMIENTOS SUBSANADOS"</formula>
    </cfRule>
    <cfRule type="containsText" dxfId="15265" priority="4450" operator="containsText" text="NO SUBSANABLE">
      <formula>NOT(ISERROR(SEARCH("NO SUBSANABLE",Q82)))</formula>
    </cfRule>
    <cfRule type="containsText" dxfId="15264" priority="4451" operator="containsText" text="PENDIENTES POR SUBSANAR">
      <formula>NOT(ISERROR(SEARCH("PENDIENTES POR SUBSANAR",Q82)))</formula>
    </cfRule>
    <cfRule type="containsText" dxfId="15263" priority="4452" operator="containsText" text="SIN OBSERVACIÓN">
      <formula>NOT(ISERROR(SEARCH("SIN OBSERVACIÓN",Q82)))</formula>
    </cfRule>
  </conditionalFormatting>
  <conditionalFormatting sqref="R82">
    <cfRule type="containsBlanks" dxfId="15262" priority="4443">
      <formula>LEN(TRIM(R82))=0</formula>
    </cfRule>
    <cfRule type="cellIs" dxfId="15261" priority="4445" operator="equal">
      <formula>"NO CUMPLEN CON LO SOLICITADO"</formula>
    </cfRule>
    <cfRule type="cellIs" dxfId="15260" priority="4446" operator="equal">
      <formula>"CUMPLEN CON LO SOLICITADO"</formula>
    </cfRule>
    <cfRule type="cellIs" dxfId="15259" priority="4447" operator="equal">
      <formula>"PENDIENTES"</formula>
    </cfRule>
    <cfRule type="cellIs" dxfId="15258" priority="4448" operator="equal">
      <formula>"NINGUNO"</formula>
    </cfRule>
  </conditionalFormatting>
  <conditionalFormatting sqref="Q85">
    <cfRule type="containsBlanks" dxfId="15257" priority="4434">
      <formula>LEN(TRIM(Q85))=0</formula>
    </cfRule>
    <cfRule type="cellIs" dxfId="15256" priority="4439" operator="equal">
      <formula>"REQUERIMIENTOS SUBSANADOS"</formula>
    </cfRule>
    <cfRule type="containsText" dxfId="15255" priority="4440" operator="containsText" text="NO SUBSANABLE">
      <formula>NOT(ISERROR(SEARCH("NO SUBSANABLE",Q85)))</formula>
    </cfRule>
    <cfRule type="containsText" dxfId="15254" priority="4441" operator="containsText" text="PENDIENTES POR SUBSANAR">
      <formula>NOT(ISERROR(SEARCH("PENDIENTES POR SUBSANAR",Q85)))</formula>
    </cfRule>
    <cfRule type="containsText" dxfId="15253" priority="4442" operator="containsText" text="SIN OBSERVACIÓN">
      <formula>NOT(ISERROR(SEARCH("SIN OBSERVACIÓN",Q85)))</formula>
    </cfRule>
  </conditionalFormatting>
  <conditionalFormatting sqref="R85">
    <cfRule type="containsBlanks" dxfId="15252" priority="4433">
      <formula>LEN(TRIM(R85))=0</formula>
    </cfRule>
    <cfRule type="cellIs" dxfId="15251" priority="4435" operator="equal">
      <formula>"NO CUMPLEN CON LO SOLICITADO"</formula>
    </cfRule>
    <cfRule type="cellIs" dxfId="15250" priority="4436" operator="equal">
      <formula>"CUMPLEN CON LO SOLICITADO"</formula>
    </cfRule>
    <cfRule type="cellIs" dxfId="15249" priority="4437" operator="equal">
      <formula>"PENDIENTES"</formula>
    </cfRule>
    <cfRule type="cellIs" dxfId="15248" priority="4438" operator="equal">
      <formula>"NINGUNO"</formula>
    </cfRule>
  </conditionalFormatting>
  <conditionalFormatting sqref="Q88">
    <cfRule type="containsBlanks" dxfId="15247" priority="4424">
      <formula>LEN(TRIM(Q88))=0</formula>
    </cfRule>
    <cfRule type="cellIs" dxfId="15246" priority="4429" operator="equal">
      <formula>"REQUERIMIENTOS SUBSANADOS"</formula>
    </cfRule>
    <cfRule type="containsText" dxfId="15245" priority="4430" operator="containsText" text="NO SUBSANABLE">
      <formula>NOT(ISERROR(SEARCH("NO SUBSANABLE",Q88)))</formula>
    </cfRule>
    <cfRule type="containsText" dxfId="15244" priority="4431" operator="containsText" text="PENDIENTES POR SUBSANAR">
      <formula>NOT(ISERROR(SEARCH("PENDIENTES POR SUBSANAR",Q88)))</formula>
    </cfRule>
    <cfRule type="containsText" dxfId="15243" priority="4432" operator="containsText" text="SIN OBSERVACIÓN">
      <formula>NOT(ISERROR(SEARCH("SIN OBSERVACIÓN",Q88)))</formula>
    </cfRule>
  </conditionalFormatting>
  <conditionalFormatting sqref="R88">
    <cfRule type="containsBlanks" dxfId="15242" priority="4423">
      <formula>LEN(TRIM(R88))=0</formula>
    </cfRule>
    <cfRule type="cellIs" dxfId="15241" priority="4425" operator="equal">
      <formula>"NO CUMPLEN CON LO SOLICITADO"</formula>
    </cfRule>
    <cfRule type="cellIs" dxfId="15240" priority="4426" operator="equal">
      <formula>"CUMPLEN CON LO SOLICITADO"</formula>
    </cfRule>
    <cfRule type="cellIs" dxfId="15239" priority="4427" operator="equal">
      <formula>"PENDIENTES"</formula>
    </cfRule>
    <cfRule type="cellIs" dxfId="15238" priority="4428" operator="equal">
      <formula>"NINGUNO"</formula>
    </cfRule>
  </conditionalFormatting>
  <conditionalFormatting sqref="Q91">
    <cfRule type="containsBlanks" dxfId="15237" priority="4414">
      <formula>LEN(TRIM(Q91))=0</formula>
    </cfRule>
    <cfRule type="cellIs" dxfId="15236" priority="4419" operator="equal">
      <formula>"REQUERIMIENTOS SUBSANADOS"</formula>
    </cfRule>
    <cfRule type="containsText" dxfId="15235" priority="4420" operator="containsText" text="NO SUBSANABLE">
      <formula>NOT(ISERROR(SEARCH("NO SUBSANABLE",Q91)))</formula>
    </cfRule>
    <cfRule type="containsText" dxfId="15234" priority="4421" operator="containsText" text="PENDIENTES POR SUBSANAR">
      <formula>NOT(ISERROR(SEARCH("PENDIENTES POR SUBSANAR",Q91)))</formula>
    </cfRule>
    <cfRule type="containsText" dxfId="15233" priority="4422" operator="containsText" text="SIN OBSERVACIÓN">
      <formula>NOT(ISERROR(SEARCH("SIN OBSERVACIÓN",Q91)))</formula>
    </cfRule>
  </conditionalFormatting>
  <conditionalFormatting sqref="R91">
    <cfRule type="containsBlanks" dxfId="15232" priority="4413">
      <formula>LEN(TRIM(R91))=0</formula>
    </cfRule>
    <cfRule type="cellIs" dxfId="15231" priority="4415" operator="equal">
      <formula>"NO CUMPLEN CON LO SOLICITADO"</formula>
    </cfRule>
    <cfRule type="cellIs" dxfId="15230" priority="4416" operator="equal">
      <formula>"CUMPLEN CON LO SOLICITADO"</formula>
    </cfRule>
    <cfRule type="cellIs" dxfId="15229" priority="4417" operator="equal">
      <formula>"PENDIENTES"</formula>
    </cfRule>
    <cfRule type="cellIs" dxfId="15228" priority="4418" operator="equal">
      <formula>"NINGUNO"</formula>
    </cfRule>
  </conditionalFormatting>
  <conditionalFormatting sqref="H126 H129">
    <cfRule type="notContainsBlanks" dxfId="15227" priority="4377">
      <formula>LEN(TRIM(H126))&gt;0</formula>
    </cfRule>
  </conditionalFormatting>
  <conditionalFormatting sqref="I126 I129">
    <cfRule type="notContainsBlanks" dxfId="15226" priority="4376">
      <formula>LEN(TRIM(I126))&gt;0</formula>
    </cfRule>
  </conditionalFormatting>
  <conditionalFormatting sqref="N129">
    <cfRule type="expression" dxfId="15225" priority="4315">
      <formula>N129=" "</formula>
    </cfRule>
    <cfRule type="expression" dxfId="15224" priority="4316">
      <formula>N129="NO PRESENTÓ CERTIFICADO"</formula>
    </cfRule>
    <cfRule type="expression" dxfId="15223" priority="4317">
      <formula>N129="PRESENTÓ CERTIFICADO"</formula>
    </cfRule>
  </conditionalFormatting>
  <conditionalFormatting sqref="O129">
    <cfRule type="cellIs" dxfId="15222" priority="4307" operator="equal">
      <formula>"PENDIENTE POR DESCRIPCIÓN"</formula>
    </cfRule>
    <cfRule type="cellIs" dxfId="15221" priority="4310" operator="equal">
      <formula>"DESCRIPCIÓN INSUFICIENTE"</formula>
    </cfRule>
    <cfRule type="cellIs" dxfId="15220" priority="4311" operator="equal">
      <formula>"NO ESTÁ ACORDE A ITEM 5.2.1 (T.R.)"</formula>
    </cfRule>
    <cfRule type="cellIs" dxfId="15219" priority="4312" operator="equal">
      <formula>"ACORDE A ITEM 5.2.1 (T.R.)"</formula>
    </cfRule>
  </conditionalFormatting>
  <conditionalFormatting sqref="Q129">
    <cfRule type="containsBlanks" dxfId="15218" priority="4297">
      <formula>LEN(TRIM(Q129))=0</formula>
    </cfRule>
    <cfRule type="cellIs" dxfId="15217" priority="4302" operator="equal">
      <formula>"REQUERIMIENTOS SUBSANADOS"</formula>
    </cfRule>
    <cfRule type="containsText" dxfId="15216" priority="4303" operator="containsText" text="NO SUBSANABLE">
      <formula>NOT(ISERROR(SEARCH("NO SUBSANABLE",Q129)))</formula>
    </cfRule>
    <cfRule type="containsText" dxfId="15215" priority="4304" operator="containsText" text="PENDIENTES POR SUBSANAR">
      <formula>NOT(ISERROR(SEARCH("PENDIENTES POR SUBSANAR",Q129)))</formula>
    </cfRule>
    <cfRule type="containsText" dxfId="15214" priority="4305" operator="containsText" text="SIN OBSERVACIÓN">
      <formula>NOT(ISERROR(SEARCH("SIN OBSERVACIÓN",Q129)))</formula>
    </cfRule>
  </conditionalFormatting>
  <conditionalFormatting sqref="R129">
    <cfRule type="containsBlanks" dxfId="15213" priority="4296">
      <formula>LEN(TRIM(R129))=0</formula>
    </cfRule>
    <cfRule type="cellIs" dxfId="15212" priority="4298" operator="equal">
      <formula>"NO CUMPLEN CON LO SOLICITADO"</formula>
    </cfRule>
    <cfRule type="cellIs" dxfId="15211" priority="4299" operator="equal">
      <formula>"CUMPLEN CON LO SOLICITADO"</formula>
    </cfRule>
    <cfRule type="cellIs" dxfId="15210" priority="4300" operator="equal">
      <formula>"PENDIENTES"</formula>
    </cfRule>
    <cfRule type="cellIs" dxfId="15209" priority="4301" operator="equal">
      <formula>"NINGUNO"</formula>
    </cfRule>
  </conditionalFormatting>
  <conditionalFormatting sqref="H151 H154 H157">
    <cfRule type="notContainsBlanks" dxfId="15208" priority="4295">
      <formula>LEN(TRIM(H151))&gt;0</formula>
    </cfRule>
  </conditionalFormatting>
  <conditionalFormatting sqref="J60">
    <cfRule type="cellIs" dxfId="15207" priority="2487" operator="equal">
      <formula>"NO CUMPLE"</formula>
    </cfRule>
    <cfRule type="cellIs" dxfId="15206" priority="2488" operator="equal">
      <formula>"CUMPLE"</formula>
    </cfRule>
  </conditionalFormatting>
  <conditionalFormatting sqref="L61">
    <cfRule type="cellIs" dxfId="15205" priority="2485" operator="equal">
      <formula>"NO CUMPLE"</formula>
    </cfRule>
    <cfRule type="cellIs" dxfId="15204" priority="2486" operator="equal">
      <formula>"CUMPLE"</formula>
    </cfRule>
  </conditionalFormatting>
  <conditionalFormatting sqref="L64">
    <cfRule type="cellIs" dxfId="15203" priority="2483" operator="equal">
      <formula>"NO CUMPLE"</formula>
    </cfRule>
    <cfRule type="cellIs" dxfId="15202" priority="2484" operator="equal">
      <formula>"CUMPLE"</formula>
    </cfRule>
  </conditionalFormatting>
  <conditionalFormatting sqref="J65">
    <cfRule type="cellIs" dxfId="15201" priority="2481" operator="equal">
      <formula>"NO CUMPLE"</formula>
    </cfRule>
    <cfRule type="cellIs" dxfId="15200" priority="2482" operator="equal">
      <formula>"CUMPLE"</formula>
    </cfRule>
  </conditionalFormatting>
  <conditionalFormatting sqref="L59">
    <cfRule type="cellIs" dxfId="15199" priority="2477" operator="equal">
      <formula>"NO CUMPLE"</formula>
    </cfRule>
    <cfRule type="cellIs" dxfId="15198" priority="2478" operator="equal">
      <formula>"CUMPLE"</formula>
    </cfRule>
  </conditionalFormatting>
  <conditionalFormatting sqref="J85">
    <cfRule type="cellIs" dxfId="15197" priority="2459" operator="equal">
      <formula>"NO CUMPLE"</formula>
    </cfRule>
    <cfRule type="cellIs" dxfId="15196" priority="2460" operator="equal">
      <formula>"CUMPLE"</formula>
    </cfRule>
  </conditionalFormatting>
  <conditionalFormatting sqref="J86">
    <cfRule type="cellIs" dxfId="15195" priority="2457" operator="equal">
      <formula>"NO CUMPLE"</formula>
    </cfRule>
    <cfRule type="cellIs" dxfId="15194" priority="2458" operator="equal">
      <formula>"CUMPLE"</formula>
    </cfRule>
  </conditionalFormatting>
  <conditionalFormatting sqref="J88">
    <cfRule type="cellIs" dxfId="15193" priority="2455" operator="equal">
      <formula>"NO CUMPLE"</formula>
    </cfRule>
    <cfRule type="cellIs" dxfId="15192" priority="2456" operator="equal">
      <formula>"CUMPLE"</formula>
    </cfRule>
  </conditionalFormatting>
  <conditionalFormatting sqref="J89:J90">
    <cfRule type="cellIs" dxfId="15191" priority="2453" operator="equal">
      <formula>"NO CUMPLE"</formula>
    </cfRule>
    <cfRule type="cellIs" dxfId="15190" priority="2454" operator="equal">
      <formula>"CUMPLE"</formula>
    </cfRule>
  </conditionalFormatting>
  <conditionalFormatting sqref="N151">
    <cfRule type="expression" dxfId="15189" priority="4249">
      <formula>N151=" "</formula>
    </cfRule>
    <cfRule type="expression" dxfId="15188" priority="4250">
      <formula>N151="NO PRESENTÓ CERTIFICADO"</formula>
    </cfRule>
    <cfRule type="expression" dxfId="15187" priority="4251">
      <formula>N151="PRESENTÓ CERTIFICADO"</formula>
    </cfRule>
  </conditionalFormatting>
  <conditionalFormatting sqref="O151">
    <cfRule type="cellIs" dxfId="15186" priority="4245" operator="equal">
      <formula>"PENDIENTE POR DESCRIPCIÓN"</formula>
    </cfRule>
    <cfRule type="cellIs" dxfId="15185" priority="4246" operator="equal">
      <formula>"DESCRIPCIÓN INSUFICIENTE"</formula>
    </cfRule>
    <cfRule type="cellIs" dxfId="15184" priority="4247" operator="equal">
      <formula>"NO ESTÁ ACORDE A ITEM 5.2.1 (T.R.)"</formula>
    </cfRule>
    <cfRule type="cellIs" dxfId="15183" priority="4248" operator="equal">
      <formula>"ACORDE A ITEM 5.2.1 (T.R.)"</formula>
    </cfRule>
  </conditionalFormatting>
  <conditionalFormatting sqref="N154">
    <cfRule type="expression" dxfId="15182" priority="4242">
      <formula>N154=" "</formula>
    </cfRule>
    <cfRule type="expression" dxfId="15181" priority="4243">
      <formula>N154="NO PRESENTÓ CERTIFICADO"</formula>
    </cfRule>
    <cfRule type="expression" dxfId="15180" priority="4244">
      <formula>N154="PRESENTÓ CERTIFICADO"</formula>
    </cfRule>
  </conditionalFormatting>
  <conditionalFormatting sqref="O154">
    <cfRule type="cellIs" dxfId="15179" priority="4238" operator="equal">
      <formula>"PENDIENTE POR DESCRIPCIÓN"</formula>
    </cfRule>
    <cfRule type="cellIs" dxfId="15178" priority="4239" operator="equal">
      <formula>"DESCRIPCIÓN INSUFICIENTE"</formula>
    </cfRule>
    <cfRule type="cellIs" dxfId="15177" priority="4240" operator="equal">
      <formula>"NO ESTÁ ACORDE A ITEM 5.2.1 (T.R.)"</formula>
    </cfRule>
    <cfRule type="cellIs" dxfId="15176" priority="4241" operator="equal">
      <formula>"ACORDE A ITEM 5.2.1 (T.R.)"</formula>
    </cfRule>
  </conditionalFormatting>
  <conditionalFormatting sqref="N157">
    <cfRule type="expression" dxfId="15175" priority="4235">
      <formula>N157=" "</formula>
    </cfRule>
    <cfRule type="expression" dxfId="15174" priority="4236">
      <formula>N157="NO PRESENTÓ CERTIFICADO"</formula>
    </cfRule>
    <cfRule type="expression" dxfId="15173" priority="4237">
      <formula>N157="PRESENTÓ CERTIFICADO"</formula>
    </cfRule>
  </conditionalFormatting>
  <conditionalFormatting sqref="O157">
    <cfRule type="cellIs" dxfId="15172" priority="4231" operator="equal">
      <formula>"PENDIENTE POR DESCRIPCIÓN"</formula>
    </cfRule>
    <cfRule type="cellIs" dxfId="15171" priority="4232" operator="equal">
      <formula>"DESCRIPCIÓN INSUFICIENTE"</formula>
    </cfRule>
    <cfRule type="cellIs" dxfId="15170" priority="4233" operator="equal">
      <formula>"NO ESTÁ ACORDE A ITEM 5.2.1 (T.R.)"</formula>
    </cfRule>
    <cfRule type="cellIs" dxfId="15169" priority="4234" operator="equal">
      <formula>"ACORDE A ITEM 5.2.1 (T.R.)"</formula>
    </cfRule>
  </conditionalFormatting>
  <conditionalFormatting sqref="P154">
    <cfRule type="expression" dxfId="15168" priority="4222">
      <formula>Q154="NO SUBSANABLE"</formula>
    </cfRule>
    <cfRule type="expression" dxfId="15167" priority="4223">
      <formula>Q154="REQUERIMIENTOS SUBSANADOS"</formula>
    </cfRule>
    <cfRule type="expression" dxfId="15166" priority="4224">
      <formula>Q154="PENDIENTES POR SUBSANAR"</formula>
    </cfRule>
    <cfRule type="expression" dxfId="15165" priority="4226">
      <formula>Q154="SIN OBSERVACIÓN"</formula>
    </cfRule>
    <cfRule type="containsBlanks" dxfId="15164" priority="4227">
      <formula>LEN(TRIM(P154))=0</formula>
    </cfRule>
  </conditionalFormatting>
  <conditionalFormatting sqref="Q154">
    <cfRule type="containsBlanks" dxfId="15163" priority="4217">
      <formula>LEN(TRIM(Q154))=0</formula>
    </cfRule>
    <cfRule type="cellIs" dxfId="15162" priority="4225" operator="equal">
      <formula>"REQUERIMIENTOS SUBSANADOS"</formula>
    </cfRule>
    <cfRule type="containsText" dxfId="15161" priority="4228" operator="containsText" text="NO SUBSANABLE">
      <formula>NOT(ISERROR(SEARCH("NO SUBSANABLE",Q154)))</formula>
    </cfRule>
    <cfRule type="containsText" dxfId="15160" priority="4229" operator="containsText" text="PENDIENTES POR SUBSANAR">
      <formula>NOT(ISERROR(SEARCH("PENDIENTES POR SUBSANAR",Q154)))</formula>
    </cfRule>
    <cfRule type="containsText" dxfId="15159" priority="4230" operator="containsText" text="SIN OBSERVACIÓN">
      <formula>NOT(ISERROR(SEARCH("SIN OBSERVACIÓN",Q154)))</formula>
    </cfRule>
  </conditionalFormatting>
  <conditionalFormatting sqref="R154">
    <cfRule type="containsBlanks" dxfId="15158" priority="4216">
      <formula>LEN(TRIM(R154))=0</formula>
    </cfRule>
    <cfRule type="cellIs" dxfId="15157" priority="4218" operator="equal">
      <formula>"NO CUMPLEN CON LO SOLICITADO"</formula>
    </cfRule>
    <cfRule type="cellIs" dxfId="15156" priority="4219" operator="equal">
      <formula>"CUMPLEN CON LO SOLICITADO"</formula>
    </cfRule>
    <cfRule type="cellIs" dxfId="15155" priority="4220" operator="equal">
      <formula>"PENDIENTES"</formula>
    </cfRule>
    <cfRule type="cellIs" dxfId="15154" priority="4221" operator="equal">
      <formula>"NINGUNO"</formula>
    </cfRule>
  </conditionalFormatting>
  <conditionalFormatting sqref="P151">
    <cfRule type="expression" dxfId="15153" priority="4207">
      <formula>Q151="NO SUBSANABLE"</formula>
    </cfRule>
    <cfRule type="expression" dxfId="15152" priority="4208">
      <formula>Q151="REQUERIMIENTOS SUBSANADOS"</formula>
    </cfRule>
    <cfRule type="expression" dxfId="15151" priority="4209">
      <formula>Q151="PENDIENTES POR SUBSANAR"</formula>
    </cfRule>
    <cfRule type="expression" dxfId="15150" priority="4211">
      <formula>Q151="SIN OBSERVACIÓN"</formula>
    </cfRule>
    <cfRule type="containsBlanks" dxfId="15149" priority="4212">
      <formula>LEN(TRIM(P151))=0</formula>
    </cfRule>
  </conditionalFormatting>
  <conditionalFormatting sqref="Q151">
    <cfRule type="containsBlanks" dxfId="15148" priority="4202">
      <formula>LEN(TRIM(Q151))=0</formula>
    </cfRule>
    <cfRule type="cellIs" dxfId="15147" priority="4210" operator="equal">
      <formula>"REQUERIMIENTOS SUBSANADOS"</formula>
    </cfRule>
    <cfRule type="containsText" dxfId="15146" priority="4213" operator="containsText" text="NO SUBSANABLE">
      <formula>NOT(ISERROR(SEARCH("NO SUBSANABLE",Q151)))</formula>
    </cfRule>
    <cfRule type="containsText" dxfId="15145" priority="4214" operator="containsText" text="PENDIENTES POR SUBSANAR">
      <formula>NOT(ISERROR(SEARCH("PENDIENTES POR SUBSANAR",Q151)))</formula>
    </cfRule>
    <cfRule type="containsText" dxfId="15144" priority="4215" operator="containsText" text="SIN OBSERVACIÓN">
      <formula>NOT(ISERROR(SEARCH("SIN OBSERVACIÓN",Q151)))</formula>
    </cfRule>
  </conditionalFormatting>
  <conditionalFormatting sqref="R151">
    <cfRule type="containsBlanks" dxfId="15143" priority="4201">
      <formula>LEN(TRIM(R151))=0</formula>
    </cfRule>
    <cfRule type="cellIs" dxfId="15142" priority="4203" operator="equal">
      <formula>"NO CUMPLEN CON LO SOLICITADO"</formula>
    </cfRule>
    <cfRule type="cellIs" dxfId="15141" priority="4204" operator="equal">
      <formula>"CUMPLEN CON LO SOLICITADO"</formula>
    </cfRule>
    <cfRule type="cellIs" dxfId="15140" priority="4205" operator="equal">
      <formula>"PENDIENTES"</formula>
    </cfRule>
    <cfRule type="cellIs" dxfId="15139" priority="4206" operator="equal">
      <formula>"NINGUNO"</formula>
    </cfRule>
  </conditionalFormatting>
  <conditionalFormatting sqref="P145">
    <cfRule type="expression" dxfId="15138" priority="4177">
      <formula>Q145="NO SUBSANABLE"</formula>
    </cfRule>
    <cfRule type="expression" dxfId="15137" priority="4178">
      <formula>Q145="REQUERIMIENTOS SUBSANADOS"</formula>
    </cfRule>
    <cfRule type="expression" dxfId="15136" priority="4179">
      <formula>Q145="PENDIENTES POR SUBSANAR"</formula>
    </cfRule>
    <cfRule type="expression" dxfId="15135" priority="4181">
      <formula>Q145="SIN OBSERVACIÓN"</formula>
    </cfRule>
    <cfRule type="containsBlanks" dxfId="15134" priority="4182">
      <formula>LEN(TRIM(P145))=0</formula>
    </cfRule>
  </conditionalFormatting>
  <conditionalFormatting sqref="Q145">
    <cfRule type="containsBlanks" dxfId="15133" priority="4172">
      <formula>LEN(TRIM(Q145))=0</formula>
    </cfRule>
    <cfRule type="cellIs" dxfId="15132" priority="4180" operator="equal">
      <formula>"REQUERIMIENTOS SUBSANADOS"</formula>
    </cfRule>
    <cfRule type="containsText" dxfId="15131" priority="4183" operator="containsText" text="NO SUBSANABLE">
      <formula>NOT(ISERROR(SEARCH("NO SUBSANABLE",Q145)))</formula>
    </cfRule>
    <cfRule type="containsText" dxfId="15130" priority="4184" operator="containsText" text="PENDIENTES POR SUBSANAR">
      <formula>NOT(ISERROR(SEARCH("PENDIENTES POR SUBSANAR",Q145)))</formula>
    </cfRule>
    <cfRule type="containsText" dxfId="15129" priority="4185" operator="containsText" text="SIN OBSERVACIÓN">
      <formula>NOT(ISERROR(SEARCH("SIN OBSERVACIÓN",Q145)))</formula>
    </cfRule>
  </conditionalFormatting>
  <conditionalFormatting sqref="R145">
    <cfRule type="containsBlanks" dxfId="15128" priority="4171">
      <formula>LEN(TRIM(R145))=0</formula>
    </cfRule>
    <cfRule type="cellIs" dxfId="15127" priority="4173" operator="equal">
      <formula>"NO CUMPLEN CON LO SOLICITADO"</formula>
    </cfRule>
    <cfRule type="cellIs" dxfId="15126" priority="4174" operator="equal">
      <formula>"CUMPLEN CON LO SOLICITADO"</formula>
    </cfRule>
    <cfRule type="cellIs" dxfId="15125" priority="4175" operator="equal">
      <formula>"PENDIENTES"</formula>
    </cfRule>
    <cfRule type="cellIs" dxfId="15124" priority="4176" operator="equal">
      <formula>"NINGUNO"</formula>
    </cfRule>
  </conditionalFormatting>
  <conditionalFormatting sqref="H170">
    <cfRule type="notContainsBlanks" dxfId="15123" priority="4170">
      <formula>LEN(TRIM(H170))&gt;0</formula>
    </cfRule>
  </conditionalFormatting>
  <conditionalFormatting sqref="O170">
    <cfRule type="cellIs" dxfId="15122" priority="4147" operator="equal">
      <formula>"PENDIENTE POR DESCRIPCIÓN"</formula>
    </cfRule>
    <cfRule type="cellIs" dxfId="15121" priority="4148" operator="equal">
      <formula>"DESCRIPCIÓN INSUFICIENTE"</formula>
    </cfRule>
    <cfRule type="cellIs" dxfId="15120" priority="4149" operator="equal">
      <formula>"NO ESTÁ ACORDE A ITEM 5.2.1 (T.R.)"</formula>
    </cfRule>
    <cfRule type="cellIs" dxfId="15119" priority="4150" operator="equal">
      <formula>"ACORDE A ITEM 5.2.1 (T.R.)"</formula>
    </cfRule>
  </conditionalFormatting>
  <conditionalFormatting sqref="F173">
    <cfRule type="notContainsBlanks" dxfId="15118" priority="4146">
      <formula>LEN(TRIM(F173))&gt;0</formula>
    </cfRule>
  </conditionalFormatting>
  <conditionalFormatting sqref="F167">
    <cfRule type="notContainsBlanks" dxfId="15117" priority="4145">
      <formula>LEN(TRIM(F167))&gt;0</formula>
    </cfRule>
  </conditionalFormatting>
  <conditionalFormatting sqref="F170">
    <cfRule type="notContainsBlanks" dxfId="15116" priority="4144">
      <formula>LEN(TRIM(F170))&gt;0</formula>
    </cfRule>
  </conditionalFormatting>
  <conditionalFormatting sqref="H195 H198 H201">
    <cfRule type="notContainsBlanks" dxfId="15115" priority="4138">
      <formula>LEN(TRIM(H195))&gt;0</formula>
    </cfRule>
  </conditionalFormatting>
  <conditionalFormatting sqref="I195 I198 I201">
    <cfRule type="notContainsBlanks" dxfId="15114" priority="4137">
      <formula>LEN(TRIM(I195))&gt;0</formula>
    </cfRule>
  </conditionalFormatting>
  <conditionalFormatting sqref="L69:L71">
    <cfRule type="cellIs" dxfId="15113" priority="2501" operator="equal">
      <formula>"NO CUMPLE"</formula>
    </cfRule>
    <cfRule type="cellIs" dxfId="15112" priority="2502" operator="equal">
      <formula>"CUMPLE"</formula>
    </cfRule>
  </conditionalFormatting>
  <conditionalFormatting sqref="J61">
    <cfRule type="cellIs" dxfId="15111" priority="2493" operator="equal">
      <formula>"NO CUMPLE"</formula>
    </cfRule>
    <cfRule type="cellIs" dxfId="15110" priority="2494" operator="equal">
      <formula>"CUMPLE"</formula>
    </cfRule>
  </conditionalFormatting>
  <conditionalFormatting sqref="J62">
    <cfRule type="cellIs" dxfId="15109" priority="2491" operator="equal">
      <formula>"NO CUMPLE"</formula>
    </cfRule>
    <cfRule type="cellIs" dxfId="15108" priority="2492" operator="equal">
      <formula>"CUMPLE"</formula>
    </cfRule>
  </conditionalFormatting>
  <conditionalFormatting sqref="L60">
    <cfRule type="cellIs" dxfId="15107" priority="2489" operator="equal">
      <formula>"NO CUMPLE"</formula>
    </cfRule>
    <cfRule type="cellIs" dxfId="15106" priority="2490" operator="equal">
      <formula>"CUMPLE"</formula>
    </cfRule>
  </conditionalFormatting>
  <conditionalFormatting sqref="N192">
    <cfRule type="expression" dxfId="15105" priority="4088">
      <formula>N192=" "</formula>
    </cfRule>
    <cfRule type="expression" dxfId="15104" priority="4089">
      <formula>N192="NO PRESENTÓ CERTIFICADO"</formula>
    </cfRule>
    <cfRule type="expression" dxfId="15103" priority="4090">
      <formula>N192="PRESENTÓ CERTIFICADO"</formula>
    </cfRule>
  </conditionalFormatting>
  <conditionalFormatting sqref="O192">
    <cfRule type="cellIs" dxfId="15102" priority="4084" operator="equal">
      <formula>"PENDIENTE POR DESCRIPCIÓN"</formula>
    </cfRule>
    <cfRule type="cellIs" dxfId="15101" priority="4085" operator="equal">
      <formula>"DESCRIPCIÓN INSUFICIENTE"</formula>
    </cfRule>
    <cfRule type="cellIs" dxfId="15100" priority="4086" operator="equal">
      <formula>"NO ESTÁ ACORDE A ITEM 5.2.1 (T.R.)"</formula>
    </cfRule>
    <cfRule type="cellIs" dxfId="15099" priority="4087" operator="equal">
      <formula>"ACORDE A ITEM 5.2.1 (T.R.)"</formula>
    </cfRule>
  </conditionalFormatting>
  <conditionalFormatting sqref="N195">
    <cfRule type="expression" dxfId="15098" priority="4081">
      <formula>N195=" "</formula>
    </cfRule>
    <cfRule type="expression" dxfId="15097" priority="4082">
      <formula>N195="NO PRESENTÓ CERTIFICADO"</formula>
    </cfRule>
    <cfRule type="expression" dxfId="15096" priority="4083">
      <formula>N195="PRESENTÓ CERTIFICADO"</formula>
    </cfRule>
  </conditionalFormatting>
  <conditionalFormatting sqref="O195">
    <cfRule type="cellIs" dxfId="15095" priority="4077" operator="equal">
      <formula>"PENDIENTE POR DESCRIPCIÓN"</formula>
    </cfRule>
    <cfRule type="cellIs" dxfId="15094" priority="4078" operator="equal">
      <formula>"DESCRIPCIÓN INSUFICIENTE"</formula>
    </cfRule>
    <cfRule type="cellIs" dxfId="15093" priority="4079" operator="equal">
      <formula>"NO ESTÁ ACORDE A ITEM 5.2.1 (T.R.)"</formula>
    </cfRule>
    <cfRule type="cellIs" dxfId="15092" priority="4080" operator="equal">
      <formula>"ACORDE A ITEM 5.2.1 (T.R.)"</formula>
    </cfRule>
  </conditionalFormatting>
  <conditionalFormatting sqref="N198">
    <cfRule type="expression" dxfId="15091" priority="4074">
      <formula>N198=" "</formula>
    </cfRule>
    <cfRule type="expression" dxfId="15090" priority="4075">
      <formula>N198="NO PRESENTÓ CERTIFICADO"</formula>
    </cfRule>
    <cfRule type="expression" dxfId="15089" priority="4076">
      <formula>N198="PRESENTÓ CERTIFICADO"</formula>
    </cfRule>
  </conditionalFormatting>
  <conditionalFormatting sqref="O198">
    <cfRule type="cellIs" dxfId="15088" priority="4070" operator="equal">
      <formula>"PENDIENTE POR DESCRIPCIÓN"</formula>
    </cfRule>
    <cfRule type="cellIs" dxfId="15087" priority="4071" operator="equal">
      <formula>"DESCRIPCIÓN INSUFICIENTE"</formula>
    </cfRule>
    <cfRule type="cellIs" dxfId="15086" priority="4072" operator="equal">
      <formula>"NO ESTÁ ACORDE A ITEM 5.2.1 (T.R.)"</formula>
    </cfRule>
    <cfRule type="cellIs" dxfId="15085" priority="4073" operator="equal">
      <formula>"ACORDE A ITEM 5.2.1 (T.R.)"</formula>
    </cfRule>
  </conditionalFormatting>
  <conditionalFormatting sqref="N201">
    <cfRule type="expression" dxfId="15084" priority="4067">
      <formula>N201=" "</formula>
    </cfRule>
    <cfRule type="expression" dxfId="15083" priority="4068">
      <formula>N201="NO PRESENTÓ CERTIFICADO"</formula>
    </cfRule>
    <cfRule type="expression" dxfId="15082" priority="4069">
      <formula>N201="PRESENTÓ CERTIFICADO"</formula>
    </cfRule>
  </conditionalFormatting>
  <conditionalFormatting sqref="O201">
    <cfRule type="cellIs" dxfId="15081" priority="4063" operator="equal">
      <formula>"PENDIENTE POR DESCRIPCIÓN"</formula>
    </cfRule>
    <cfRule type="cellIs" dxfId="15080" priority="4064" operator="equal">
      <formula>"DESCRIPCIÓN INSUFICIENTE"</formula>
    </cfRule>
    <cfRule type="cellIs" dxfId="15079" priority="4065" operator="equal">
      <formula>"NO ESTÁ ACORDE A ITEM 5.2.1 (T.R.)"</formula>
    </cfRule>
    <cfRule type="cellIs" dxfId="15078" priority="4066" operator="equal">
      <formula>"ACORDE A ITEM 5.2.1 (T.R.)"</formula>
    </cfRule>
  </conditionalFormatting>
  <conditionalFormatting sqref="Q192">
    <cfRule type="containsBlanks" dxfId="15077" priority="4054">
      <formula>LEN(TRIM(Q192))=0</formula>
    </cfRule>
    <cfRule type="cellIs" dxfId="15076" priority="4059" operator="equal">
      <formula>"REQUERIMIENTOS SUBSANADOS"</formula>
    </cfRule>
    <cfRule type="containsText" dxfId="15075" priority="4060" operator="containsText" text="NO SUBSANABLE">
      <formula>NOT(ISERROR(SEARCH("NO SUBSANABLE",Q192)))</formula>
    </cfRule>
    <cfRule type="containsText" dxfId="15074" priority="4061" operator="containsText" text="PENDIENTES POR SUBSANAR">
      <formula>NOT(ISERROR(SEARCH("PENDIENTES POR SUBSANAR",Q192)))</formula>
    </cfRule>
    <cfRule type="containsText" dxfId="15073" priority="4062" operator="containsText" text="SIN OBSERVACIÓN">
      <formula>NOT(ISERROR(SEARCH("SIN OBSERVACIÓN",Q192)))</formula>
    </cfRule>
  </conditionalFormatting>
  <conditionalFormatting sqref="R192">
    <cfRule type="containsBlanks" dxfId="15072" priority="4053">
      <formula>LEN(TRIM(R192))=0</formula>
    </cfRule>
    <cfRule type="cellIs" dxfId="15071" priority="4055" operator="equal">
      <formula>"NO CUMPLEN CON LO SOLICITADO"</formula>
    </cfRule>
    <cfRule type="cellIs" dxfId="15070" priority="4056" operator="equal">
      <formula>"CUMPLEN CON LO SOLICITADO"</formula>
    </cfRule>
    <cfRule type="cellIs" dxfId="15069" priority="4057" operator="equal">
      <formula>"PENDIENTES"</formula>
    </cfRule>
    <cfRule type="cellIs" dxfId="15068" priority="4058" operator="equal">
      <formula>"NINGUNO"</formula>
    </cfRule>
  </conditionalFormatting>
  <conditionalFormatting sqref="Q195">
    <cfRule type="containsBlanks" dxfId="15067" priority="4044">
      <formula>LEN(TRIM(Q195))=0</formula>
    </cfRule>
    <cfRule type="cellIs" dxfId="15066" priority="4049" operator="equal">
      <formula>"REQUERIMIENTOS SUBSANADOS"</formula>
    </cfRule>
    <cfRule type="containsText" dxfId="15065" priority="4050" operator="containsText" text="NO SUBSANABLE">
      <formula>NOT(ISERROR(SEARCH("NO SUBSANABLE",Q195)))</formula>
    </cfRule>
    <cfRule type="containsText" dxfId="15064" priority="4051" operator="containsText" text="PENDIENTES POR SUBSANAR">
      <formula>NOT(ISERROR(SEARCH("PENDIENTES POR SUBSANAR",Q195)))</formula>
    </cfRule>
    <cfRule type="containsText" dxfId="15063" priority="4052" operator="containsText" text="SIN OBSERVACIÓN">
      <formula>NOT(ISERROR(SEARCH("SIN OBSERVACIÓN",Q195)))</formula>
    </cfRule>
  </conditionalFormatting>
  <conditionalFormatting sqref="R195">
    <cfRule type="containsBlanks" dxfId="15062" priority="4043">
      <formula>LEN(TRIM(R195))=0</formula>
    </cfRule>
    <cfRule type="cellIs" dxfId="15061" priority="4045" operator="equal">
      <formula>"NO CUMPLEN CON LO SOLICITADO"</formula>
    </cfRule>
    <cfRule type="cellIs" dxfId="15060" priority="4046" operator="equal">
      <formula>"CUMPLEN CON LO SOLICITADO"</formula>
    </cfRule>
    <cfRule type="cellIs" dxfId="15059" priority="4047" operator="equal">
      <formula>"PENDIENTES"</formula>
    </cfRule>
    <cfRule type="cellIs" dxfId="15058" priority="4048" operator="equal">
      <formula>"NINGUNO"</formula>
    </cfRule>
  </conditionalFormatting>
  <conditionalFormatting sqref="P198">
    <cfRule type="expression" dxfId="15057" priority="4038">
      <formula>Q198="NO SUBSANABLE"</formula>
    </cfRule>
    <cfRule type="expression" dxfId="15056" priority="4039">
      <formula>Q198="REQUERIMIENTOS SUBSANADOS"</formula>
    </cfRule>
    <cfRule type="expression" dxfId="15055" priority="4040">
      <formula>Q198="PENDIENTES POR SUBSANAR"</formula>
    </cfRule>
    <cfRule type="expression" dxfId="15054" priority="4041">
      <formula>Q198="SIN OBSERVACIÓN"</formula>
    </cfRule>
    <cfRule type="containsBlanks" dxfId="15053" priority="4042">
      <formula>LEN(TRIM(P198))=0</formula>
    </cfRule>
  </conditionalFormatting>
  <conditionalFormatting sqref="Q198">
    <cfRule type="containsBlanks" dxfId="15052" priority="4029">
      <formula>LEN(TRIM(Q198))=0</formula>
    </cfRule>
    <cfRule type="cellIs" dxfId="15051" priority="4034" operator="equal">
      <formula>"REQUERIMIENTOS SUBSANADOS"</formula>
    </cfRule>
    <cfRule type="containsText" dxfId="15050" priority="4035" operator="containsText" text="NO SUBSANABLE">
      <formula>NOT(ISERROR(SEARCH("NO SUBSANABLE",Q198)))</formula>
    </cfRule>
    <cfRule type="containsText" dxfId="15049" priority="4036" operator="containsText" text="PENDIENTES POR SUBSANAR">
      <formula>NOT(ISERROR(SEARCH("PENDIENTES POR SUBSANAR",Q198)))</formula>
    </cfRule>
    <cfRule type="containsText" dxfId="15048" priority="4037" operator="containsText" text="SIN OBSERVACIÓN">
      <formula>NOT(ISERROR(SEARCH("SIN OBSERVACIÓN",Q198)))</formula>
    </cfRule>
  </conditionalFormatting>
  <conditionalFormatting sqref="R198">
    <cfRule type="containsBlanks" dxfId="15047" priority="4028">
      <formula>LEN(TRIM(R198))=0</formula>
    </cfRule>
    <cfRule type="cellIs" dxfId="15046" priority="4030" operator="equal">
      <formula>"NO CUMPLEN CON LO SOLICITADO"</formula>
    </cfRule>
    <cfRule type="cellIs" dxfId="15045" priority="4031" operator="equal">
      <formula>"CUMPLEN CON LO SOLICITADO"</formula>
    </cfRule>
    <cfRule type="cellIs" dxfId="15044" priority="4032" operator="equal">
      <formula>"PENDIENTES"</formula>
    </cfRule>
    <cfRule type="cellIs" dxfId="15043" priority="4033" operator="equal">
      <formula>"NINGUNO"</formula>
    </cfRule>
  </conditionalFormatting>
  <conditionalFormatting sqref="Q201">
    <cfRule type="containsBlanks" dxfId="15042" priority="4019">
      <formula>LEN(TRIM(Q201))=0</formula>
    </cfRule>
    <cfRule type="cellIs" dxfId="15041" priority="4024" operator="equal">
      <formula>"REQUERIMIENTOS SUBSANADOS"</formula>
    </cfRule>
    <cfRule type="containsText" dxfId="15040" priority="4025" operator="containsText" text="NO SUBSANABLE">
      <formula>NOT(ISERROR(SEARCH("NO SUBSANABLE",Q201)))</formula>
    </cfRule>
    <cfRule type="containsText" dxfId="15039" priority="4026" operator="containsText" text="PENDIENTES POR SUBSANAR">
      <formula>NOT(ISERROR(SEARCH("PENDIENTES POR SUBSANAR",Q201)))</formula>
    </cfRule>
    <cfRule type="containsText" dxfId="15038" priority="4027" operator="containsText" text="SIN OBSERVACIÓN">
      <formula>NOT(ISERROR(SEARCH("SIN OBSERVACIÓN",Q201)))</formula>
    </cfRule>
  </conditionalFormatting>
  <conditionalFormatting sqref="R201">
    <cfRule type="containsBlanks" dxfId="15037" priority="4018">
      <formula>LEN(TRIM(R201))=0</formula>
    </cfRule>
    <cfRule type="cellIs" dxfId="15036" priority="4020" operator="equal">
      <formula>"NO CUMPLEN CON LO SOLICITADO"</formula>
    </cfRule>
    <cfRule type="cellIs" dxfId="15035" priority="4021" operator="equal">
      <formula>"CUMPLEN CON LO SOLICITADO"</formula>
    </cfRule>
    <cfRule type="cellIs" dxfId="15034" priority="4022" operator="equal">
      <formula>"PENDIENTES"</formula>
    </cfRule>
    <cfRule type="cellIs" dxfId="15033" priority="4023" operator="equal">
      <formula>"NINGUNO"</formula>
    </cfRule>
  </conditionalFormatting>
  <conditionalFormatting sqref="N233">
    <cfRule type="expression" dxfId="15032" priority="3999">
      <formula>N233=" "</formula>
    </cfRule>
    <cfRule type="expression" dxfId="15031" priority="4000">
      <formula>N233="NO PRESENTÓ CERTIFICADO"</formula>
    </cfRule>
    <cfRule type="expression" dxfId="15030" priority="4001">
      <formula>N233="PRESENTÓ CERTIFICADO"</formula>
    </cfRule>
  </conditionalFormatting>
  <conditionalFormatting sqref="O233">
    <cfRule type="cellIs" dxfId="15029" priority="3995" operator="equal">
      <formula>"PENDIENTE POR DESCRIPCIÓN"</formula>
    </cfRule>
    <cfRule type="cellIs" dxfId="15028" priority="3996" operator="equal">
      <formula>"DESCRIPCIÓN INSUFICIENTE"</formula>
    </cfRule>
    <cfRule type="cellIs" dxfId="15027" priority="3997" operator="equal">
      <formula>"NO ESTÁ ACORDE A ITEM 5.2.1 (T.R.)"</formula>
    </cfRule>
    <cfRule type="cellIs" dxfId="15026" priority="3998" operator="equal">
      <formula>"ACORDE A ITEM 5.2.1 (T.R.)"</formula>
    </cfRule>
  </conditionalFormatting>
  <conditionalFormatting sqref="N236">
    <cfRule type="expression" dxfId="15025" priority="3992">
      <formula>N236=" "</formula>
    </cfRule>
    <cfRule type="expression" dxfId="15024" priority="3993">
      <formula>N236="NO PRESENTÓ CERTIFICADO"</formula>
    </cfRule>
    <cfRule type="expression" dxfId="15023" priority="3994">
      <formula>N236="PRESENTÓ CERTIFICADO"</formula>
    </cfRule>
  </conditionalFormatting>
  <conditionalFormatting sqref="O236">
    <cfRule type="cellIs" dxfId="15022" priority="3988" operator="equal">
      <formula>"PENDIENTE POR DESCRIPCIÓN"</formula>
    </cfRule>
    <cfRule type="cellIs" dxfId="15021" priority="3989" operator="equal">
      <formula>"DESCRIPCIÓN INSUFICIENTE"</formula>
    </cfRule>
    <cfRule type="cellIs" dxfId="15020" priority="3990" operator="equal">
      <formula>"NO ESTÁ ACORDE A ITEM 5.2.1 (T.R.)"</formula>
    </cfRule>
    <cfRule type="cellIs" dxfId="15019" priority="3991" operator="equal">
      <formula>"ACORDE A ITEM 5.2.1 (T.R.)"</formula>
    </cfRule>
  </conditionalFormatting>
  <conditionalFormatting sqref="R233">
    <cfRule type="containsBlanks" dxfId="15018" priority="3983">
      <formula>LEN(TRIM(R233))=0</formula>
    </cfRule>
    <cfRule type="cellIs" dxfId="15017" priority="3984" operator="equal">
      <formula>"NO CUMPLEN CON LO SOLICITADO"</formula>
    </cfRule>
    <cfRule type="cellIs" dxfId="15016" priority="3985" operator="equal">
      <formula>"CUMPLEN CON LO SOLICITADO"</formula>
    </cfRule>
    <cfRule type="cellIs" dxfId="15015" priority="3986" operator="equal">
      <formula>"PENDIENTES"</formula>
    </cfRule>
    <cfRule type="cellIs" dxfId="15014" priority="3987" operator="equal">
      <formula>"NINGUNO"</formula>
    </cfRule>
  </conditionalFormatting>
  <conditionalFormatting sqref="H258">
    <cfRule type="notContainsBlanks" dxfId="15013" priority="3982">
      <formula>LEN(TRIM(H258))&gt;0</formula>
    </cfRule>
  </conditionalFormatting>
  <conditionalFormatting sqref="H261">
    <cfRule type="notContainsBlanks" dxfId="15012" priority="3981">
      <formula>LEN(TRIM(H261))&gt;0</formula>
    </cfRule>
  </conditionalFormatting>
  <conditionalFormatting sqref="N258">
    <cfRule type="expression" dxfId="15011" priority="3964">
      <formula>N258=" "</formula>
    </cfRule>
    <cfRule type="expression" dxfId="15010" priority="3965">
      <formula>N258="NO PRESENTÓ CERTIFICADO"</formula>
    </cfRule>
    <cfRule type="expression" dxfId="15009" priority="3966">
      <formula>N258="PRESENTÓ CERTIFICADO"</formula>
    </cfRule>
  </conditionalFormatting>
  <conditionalFormatting sqref="O258">
    <cfRule type="cellIs" dxfId="15008" priority="3960" operator="equal">
      <formula>"PENDIENTE POR DESCRIPCIÓN"</formula>
    </cfRule>
    <cfRule type="cellIs" dxfId="15007" priority="3961" operator="equal">
      <formula>"DESCRIPCIÓN INSUFICIENTE"</formula>
    </cfRule>
    <cfRule type="cellIs" dxfId="15006" priority="3962" operator="equal">
      <formula>"NO ESTÁ ACORDE A ITEM 5.2.1 (T.R.)"</formula>
    </cfRule>
    <cfRule type="cellIs" dxfId="15005" priority="3963" operator="equal">
      <formula>"ACORDE A ITEM 5.2.1 (T.R.)"</formula>
    </cfRule>
  </conditionalFormatting>
  <conditionalFormatting sqref="N261">
    <cfRule type="expression" dxfId="15004" priority="3957">
      <formula>N261=" "</formula>
    </cfRule>
    <cfRule type="expression" dxfId="15003" priority="3958">
      <formula>N261="NO PRESENTÓ CERTIFICADO"</formula>
    </cfRule>
    <cfRule type="expression" dxfId="15002" priority="3959">
      <formula>N261="PRESENTÓ CERTIFICADO"</formula>
    </cfRule>
  </conditionalFormatting>
  <conditionalFormatting sqref="O261">
    <cfRule type="cellIs" dxfId="15001" priority="3953" operator="equal">
      <formula>"PENDIENTE POR DESCRIPCIÓN"</formula>
    </cfRule>
    <cfRule type="cellIs" dxfId="15000" priority="3954" operator="equal">
      <formula>"DESCRIPCIÓN INSUFICIENTE"</formula>
    </cfRule>
    <cfRule type="cellIs" dxfId="14999" priority="3955" operator="equal">
      <formula>"NO ESTÁ ACORDE A ITEM 5.2.1 (T.R.)"</formula>
    </cfRule>
    <cfRule type="cellIs" dxfId="14998" priority="3956" operator="equal">
      <formula>"ACORDE A ITEM 5.2.1 (T.R.)"</formula>
    </cfRule>
  </conditionalFormatting>
  <conditionalFormatting sqref="Q258">
    <cfRule type="containsBlanks" dxfId="14997" priority="3944">
      <formula>LEN(TRIM(Q258))=0</formula>
    </cfRule>
    <cfRule type="cellIs" dxfId="14996" priority="3949" operator="equal">
      <formula>"REQUERIMIENTOS SUBSANADOS"</formula>
    </cfRule>
    <cfRule type="containsText" dxfId="14995" priority="3950" operator="containsText" text="NO SUBSANABLE">
      <formula>NOT(ISERROR(SEARCH("NO SUBSANABLE",Q258)))</formula>
    </cfRule>
    <cfRule type="containsText" dxfId="14994" priority="3951" operator="containsText" text="PENDIENTES POR SUBSANAR">
      <formula>NOT(ISERROR(SEARCH("PENDIENTES POR SUBSANAR",Q258)))</formula>
    </cfRule>
    <cfRule type="containsText" dxfId="14993" priority="3952" operator="containsText" text="SIN OBSERVACIÓN">
      <formula>NOT(ISERROR(SEARCH("SIN OBSERVACIÓN",Q258)))</formula>
    </cfRule>
  </conditionalFormatting>
  <conditionalFormatting sqref="R258">
    <cfRule type="containsBlanks" dxfId="14992" priority="3943">
      <formula>LEN(TRIM(R258))=0</formula>
    </cfRule>
    <cfRule type="cellIs" dxfId="14991" priority="3945" operator="equal">
      <formula>"NO CUMPLEN CON LO SOLICITADO"</formula>
    </cfRule>
    <cfRule type="cellIs" dxfId="14990" priority="3946" operator="equal">
      <formula>"CUMPLEN CON LO SOLICITADO"</formula>
    </cfRule>
    <cfRule type="cellIs" dxfId="14989" priority="3947" operator="equal">
      <formula>"PENDIENTES"</formula>
    </cfRule>
    <cfRule type="cellIs" dxfId="14988" priority="3948" operator="equal">
      <formula>"NINGUNO"</formula>
    </cfRule>
  </conditionalFormatting>
  <conditionalFormatting sqref="Q261">
    <cfRule type="containsBlanks" dxfId="14987" priority="3934">
      <formula>LEN(TRIM(Q261))=0</formula>
    </cfRule>
    <cfRule type="cellIs" dxfId="14986" priority="3939" operator="equal">
      <formula>"REQUERIMIENTOS SUBSANADOS"</formula>
    </cfRule>
    <cfRule type="containsText" dxfId="14985" priority="3940" operator="containsText" text="NO SUBSANABLE">
      <formula>NOT(ISERROR(SEARCH("NO SUBSANABLE",Q261)))</formula>
    </cfRule>
    <cfRule type="containsText" dxfId="14984" priority="3941" operator="containsText" text="PENDIENTES POR SUBSANAR">
      <formula>NOT(ISERROR(SEARCH("PENDIENTES POR SUBSANAR",Q261)))</formula>
    </cfRule>
    <cfRule type="containsText" dxfId="14983" priority="3942" operator="containsText" text="SIN OBSERVACIÓN">
      <formula>NOT(ISERROR(SEARCH("SIN OBSERVACIÓN",Q261)))</formula>
    </cfRule>
  </conditionalFormatting>
  <conditionalFormatting sqref="R261">
    <cfRule type="containsBlanks" dxfId="14982" priority="3933">
      <formula>LEN(TRIM(R261))=0</formula>
    </cfRule>
    <cfRule type="cellIs" dxfId="14981" priority="3935" operator="equal">
      <formula>"NO CUMPLEN CON LO SOLICITADO"</formula>
    </cfRule>
    <cfRule type="cellIs" dxfId="14980" priority="3936" operator="equal">
      <formula>"CUMPLEN CON LO SOLICITADO"</formula>
    </cfRule>
    <cfRule type="cellIs" dxfId="14979" priority="3937" operator="equal">
      <formula>"PENDIENTES"</formula>
    </cfRule>
    <cfRule type="cellIs" dxfId="14978" priority="3938" operator="equal">
      <formula>"NINGUNO"</formula>
    </cfRule>
  </conditionalFormatting>
  <conditionalFormatting sqref="N280">
    <cfRule type="expression" dxfId="14977" priority="3926">
      <formula>N280=" "</formula>
    </cfRule>
    <cfRule type="expression" dxfId="14976" priority="3927">
      <formula>N280="NO PRESENTÓ CERTIFICADO"</formula>
    </cfRule>
    <cfRule type="expression" dxfId="14975" priority="3928">
      <formula>N280="PRESENTÓ CERTIFICADO"</formula>
    </cfRule>
  </conditionalFormatting>
  <conditionalFormatting sqref="O280">
    <cfRule type="cellIs" dxfId="14974" priority="3922" operator="equal">
      <formula>"PENDIENTE POR DESCRIPCIÓN"</formula>
    </cfRule>
    <cfRule type="cellIs" dxfId="14973" priority="3923" operator="equal">
      <formula>"DESCRIPCIÓN INSUFICIENTE"</formula>
    </cfRule>
    <cfRule type="cellIs" dxfId="14972" priority="3924" operator="equal">
      <formula>"NO ESTÁ ACORDE A ITEM 5.2.1 (T.R.)"</formula>
    </cfRule>
    <cfRule type="cellIs" dxfId="14971" priority="3925" operator="equal">
      <formula>"ACORDE A ITEM 5.2.1 (T.R.)"</formula>
    </cfRule>
  </conditionalFormatting>
  <conditionalFormatting sqref="H302">
    <cfRule type="notContainsBlanks" dxfId="14970" priority="3911">
      <formula>LEN(TRIM(H302))&gt;0</formula>
    </cfRule>
  </conditionalFormatting>
  <conditionalFormatting sqref="H305">
    <cfRule type="notContainsBlanks" dxfId="14969" priority="3910">
      <formula>LEN(TRIM(H305))&gt;0</formula>
    </cfRule>
  </conditionalFormatting>
  <conditionalFormatting sqref="I302 I305">
    <cfRule type="notContainsBlanks" dxfId="14968" priority="3909">
      <formula>LEN(TRIM(I302))&gt;0</formula>
    </cfRule>
  </conditionalFormatting>
  <conditionalFormatting sqref="N302">
    <cfRule type="expression" dxfId="14967" priority="3880">
      <formula>N302=" "</formula>
    </cfRule>
    <cfRule type="expression" dxfId="14966" priority="3881">
      <formula>N302="NO PRESENTÓ CERTIFICADO"</formula>
    </cfRule>
    <cfRule type="expression" dxfId="14965" priority="3882">
      <formula>N302="PRESENTÓ CERTIFICADO"</formula>
    </cfRule>
  </conditionalFormatting>
  <conditionalFormatting sqref="O302">
    <cfRule type="cellIs" dxfId="14964" priority="3876" operator="equal">
      <formula>"PENDIENTE POR DESCRIPCIÓN"</formula>
    </cfRule>
    <cfRule type="cellIs" dxfId="14963" priority="3877" operator="equal">
      <formula>"DESCRIPCIÓN INSUFICIENTE"</formula>
    </cfRule>
    <cfRule type="cellIs" dxfId="14962" priority="3878" operator="equal">
      <formula>"NO ESTÁ ACORDE A ITEM 5.2.1 (T.R.)"</formula>
    </cfRule>
    <cfRule type="cellIs" dxfId="14961" priority="3879" operator="equal">
      <formula>"ACORDE A ITEM 5.2.1 (T.R.)"</formula>
    </cfRule>
  </conditionalFormatting>
  <conditionalFormatting sqref="N305">
    <cfRule type="expression" dxfId="14960" priority="3873">
      <formula>N305=" "</formula>
    </cfRule>
    <cfRule type="expression" dxfId="14959" priority="3874">
      <formula>N305="NO PRESENTÓ CERTIFICADO"</formula>
    </cfRule>
    <cfRule type="expression" dxfId="14958" priority="3875">
      <formula>N305="PRESENTÓ CERTIFICADO"</formula>
    </cfRule>
  </conditionalFormatting>
  <conditionalFormatting sqref="O305">
    <cfRule type="cellIs" dxfId="14957" priority="3869" operator="equal">
      <formula>"PENDIENTE POR DESCRIPCIÓN"</formula>
    </cfRule>
    <cfRule type="cellIs" dxfId="14956" priority="3870" operator="equal">
      <formula>"DESCRIPCIÓN INSUFICIENTE"</formula>
    </cfRule>
    <cfRule type="cellIs" dxfId="14955" priority="3871" operator="equal">
      <formula>"NO ESTÁ ACORDE A ITEM 5.2.1 (T.R.)"</formula>
    </cfRule>
    <cfRule type="cellIs" dxfId="14954" priority="3872" operator="equal">
      <formula>"ACORDE A ITEM 5.2.1 (T.R.)"</formula>
    </cfRule>
  </conditionalFormatting>
  <conditionalFormatting sqref="Q299">
    <cfRule type="containsBlanks" dxfId="14953" priority="3860">
      <formula>LEN(TRIM(Q299))=0</formula>
    </cfRule>
    <cfRule type="cellIs" dxfId="14952" priority="3865" operator="equal">
      <formula>"REQUERIMIENTOS SUBSANADOS"</formula>
    </cfRule>
    <cfRule type="containsText" dxfId="14951" priority="3866" operator="containsText" text="NO SUBSANABLE">
      <formula>NOT(ISERROR(SEARCH("NO SUBSANABLE",Q299)))</formula>
    </cfRule>
    <cfRule type="containsText" dxfId="14950" priority="3867" operator="containsText" text="PENDIENTES POR SUBSANAR">
      <formula>NOT(ISERROR(SEARCH("PENDIENTES POR SUBSANAR",Q299)))</formula>
    </cfRule>
    <cfRule type="containsText" dxfId="14949" priority="3868" operator="containsText" text="SIN OBSERVACIÓN">
      <formula>NOT(ISERROR(SEARCH("SIN OBSERVACIÓN",Q299)))</formula>
    </cfRule>
  </conditionalFormatting>
  <conditionalFormatting sqref="R299">
    <cfRule type="containsBlanks" dxfId="14948" priority="3859">
      <formula>LEN(TRIM(R299))=0</formula>
    </cfRule>
    <cfRule type="cellIs" dxfId="14947" priority="3861" operator="equal">
      <formula>"NO CUMPLEN CON LO SOLICITADO"</formula>
    </cfRule>
    <cfRule type="cellIs" dxfId="14946" priority="3862" operator="equal">
      <formula>"CUMPLEN CON LO SOLICITADO"</formula>
    </cfRule>
    <cfRule type="cellIs" dxfId="14945" priority="3863" operator="equal">
      <formula>"PENDIENTES"</formula>
    </cfRule>
    <cfRule type="cellIs" dxfId="14944" priority="3864" operator="equal">
      <formula>"NINGUNO"</formula>
    </cfRule>
  </conditionalFormatting>
  <conditionalFormatting sqref="Q302">
    <cfRule type="containsBlanks" dxfId="14943" priority="3850">
      <formula>LEN(TRIM(Q302))=0</formula>
    </cfRule>
    <cfRule type="cellIs" dxfId="14942" priority="3855" operator="equal">
      <formula>"REQUERIMIENTOS SUBSANADOS"</formula>
    </cfRule>
    <cfRule type="containsText" dxfId="14941" priority="3856" operator="containsText" text="NO SUBSANABLE">
      <formula>NOT(ISERROR(SEARCH("NO SUBSANABLE",Q302)))</formula>
    </cfRule>
    <cfRule type="containsText" dxfId="14940" priority="3857" operator="containsText" text="PENDIENTES POR SUBSANAR">
      <formula>NOT(ISERROR(SEARCH("PENDIENTES POR SUBSANAR",Q302)))</formula>
    </cfRule>
    <cfRule type="containsText" dxfId="14939" priority="3858" operator="containsText" text="SIN OBSERVACIÓN">
      <formula>NOT(ISERROR(SEARCH("SIN OBSERVACIÓN",Q302)))</formula>
    </cfRule>
  </conditionalFormatting>
  <conditionalFormatting sqref="R302">
    <cfRule type="containsBlanks" dxfId="14938" priority="3849">
      <formula>LEN(TRIM(R302))=0</formula>
    </cfRule>
    <cfRule type="cellIs" dxfId="14937" priority="3851" operator="equal">
      <formula>"NO CUMPLEN CON LO SOLICITADO"</formula>
    </cfRule>
    <cfRule type="cellIs" dxfId="14936" priority="3852" operator="equal">
      <formula>"CUMPLEN CON LO SOLICITADO"</formula>
    </cfRule>
    <cfRule type="cellIs" dxfId="14935" priority="3853" operator="equal">
      <formula>"PENDIENTES"</formula>
    </cfRule>
    <cfRule type="cellIs" dxfId="14934" priority="3854" operator="equal">
      <formula>"NINGUNO"</formula>
    </cfRule>
  </conditionalFormatting>
  <conditionalFormatting sqref="S299">
    <cfRule type="cellIs" dxfId="14933" priority="3843" operator="greaterThan">
      <formula>0</formula>
    </cfRule>
    <cfRule type="cellIs" dxfId="14932" priority="3844" operator="equal">
      <formula>0</formula>
    </cfRule>
  </conditionalFormatting>
  <conditionalFormatting sqref="S302">
    <cfRule type="cellIs" dxfId="14931" priority="3841" operator="greaterThan">
      <formula>0</formula>
    </cfRule>
    <cfRule type="cellIs" dxfId="14930" priority="3842" operator="equal">
      <formula>0</formula>
    </cfRule>
  </conditionalFormatting>
  <conditionalFormatting sqref="Q305">
    <cfRule type="containsBlanks" dxfId="14929" priority="3832">
      <formula>LEN(TRIM(Q305))=0</formula>
    </cfRule>
    <cfRule type="cellIs" dxfId="14928" priority="3837" operator="equal">
      <formula>"REQUERIMIENTOS SUBSANADOS"</formula>
    </cfRule>
    <cfRule type="containsText" dxfId="14927" priority="3838" operator="containsText" text="NO SUBSANABLE">
      <formula>NOT(ISERROR(SEARCH("NO SUBSANABLE",Q305)))</formula>
    </cfRule>
    <cfRule type="containsText" dxfId="14926" priority="3839" operator="containsText" text="PENDIENTES POR SUBSANAR">
      <formula>NOT(ISERROR(SEARCH("PENDIENTES POR SUBSANAR",Q305)))</formula>
    </cfRule>
    <cfRule type="containsText" dxfId="14925" priority="3840" operator="containsText" text="SIN OBSERVACIÓN">
      <formula>NOT(ISERROR(SEARCH("SIN OBSERVACIÓN",Q305)))</formula>
    </cfRule>
  </conditionalFormatting>
  <conditionalFormatting sqref="R305">
    <cfRule type="containsBlanks" dxfId="14924" priority="3831">
      <formula>LEN(TRIM(R305))=0</formula>
    </cfRule>
    <cfRule type="cellIs" dxfId="14923" priority="3833" operator="equal">
      <formula>"NO CUMPLEN CON LO SOLICITADO"</formula>
    </cfRule>
    <cfRule type="cellIs" dxfId="14922" priority="3834" operator="equal">
      <formula>"CUMPLEN CON LO SOLICITADO"</formula>
    </cfRule>
    <cfRule type="cellIs" dxfId="14921" priority="3835" operator="equal">
      <formula>"PENDIENTES"</formula>
    </cfRule>
    <cfRule type="cellIs" dxfId="14920" priority="3836" operator="equal">
      <formula>"NINGUNO"</formula>
    </cfRule>
  </conditionalFormatting>
  <conditionalFormatting sqref="H324">
    <cfRule type="notContainsBlanks" dxfId="14919" priority="3830">
      <formula>LEN(TRIM(H324))&gt;0</formula>
    </cfRule>
  </conditionalFormatting>
  <conditionalFormatting sqref="N324">
    <cfRule type="expression" dxfId="14918" priority="3793">
      <formula>N324=" "</formula>
    </cfRule>
    <cfRule type="expression" dxfId="14917" priority="3794">
      <formula>N324="NO PRESENTÓ CERTIFICADO"</formula>
    </cfRule>
    <cfRule type="expression" dxfId="14916" priority="3795">
      <formula>N324="PRESENTÓ CERTIFICADO"</formula>
    </cfRule>
  </conditionalFormatting>
  <conditionalFormatting sqref="O324">
    <cfRule type="cellIs" dxfId="14915" priority="3789" operator="equal">
      <formula>"PENDIENTE POR DESCRIPCIÓN"</formula>
    </cfRule>
    <cfRule type="cellIs" dxfId="14914" priority="3790" operator="equal">
      <formula>"DESCRIPCIÓN INSUFICIENTE"</formula>
    </cfRule>
    <cfRule type="cellIs" dxfId="14913" priority="3791" operator="equal">
      <formula>"NO ESTÁ ACORDE A ITEM 5.2.1 (T.R.)"</formula>
    </cfRule>
    <cfRule type="cellIs" dxfId="14912" priority="3792" operator="equal">
      <formula>"ACORDE A ITEM 5.2.1 (T.R.)"</formula>
    </cfRule>
  </conditionalFormatting>
  <conditionalFormatting sqref="N327">
    <cfRule type="expression" dxfId="14911" priority="3786">
      <formula>N327=" "</formula>
    </cfRule>
    <cfRule type="expression" dxfId="14910" priority="3787">
      <formula>N327="NO PRESENTÓ CERTIFICADO"</formula>
    </cfRule>
    <cfRule type="expression" dxfId="14909" priority="3788">
      <formula>N327="PRESENTÓ CERTIFICADO"</formula>
    </cfRule>
  </conditionalFormatting>
  <conditionalFormatting sqref="O327">
    <cfRule type="cellIs" dxfId="14908" priority="3782" operator="equal">
      <formula>"PENDIENTE POR DESCRIPCIÓN"</formula>
    </cfRule>
    <cfRule type="cellIs" dxfId="14907" priority="3783" operator="equal">
      <formula>"DESCRIPCIÓN INSUFICIENTE"</formula>
    </cfRule>
    <cfRule type="cellIs" dxfId="14906" priority="3784" operator="equal">
      <formula>"NO ESTÁ ACORDE A ITEM 5.2.1 (T.R.)"</formula>
    </cfRule>
    <cfRule type="cellIs" dxfId="14905" priority="3785" operator="equal">
      <formula>"ACORDE A ITEM 5.2.1 (T.R.)"</formula>
    </cfRule>
  </conditionalFormatting>
  <conditionalFormatting sqref="N330">
    <cfRule type="expression" dxfId="14904" priority="3779">
      <formula>N330=" "</formula>
    </cfRule>
    <cfRule type="expression" dxfId="14903" priority="3780">
      <formula>N330="NO PRESENTÓ CERTIFICADO"</formula>
    </cfRule>
    <cfRule type="expression" dxfId="14902" priority="3781">
      <formula>N330="PRESENTÓ CERTIFICADO"</formula>
    </cfRule>
  </conditionalFormatting>
  <conditionalFormatting sqref="O330">
    <cfRule type="cellIs" dxfId="14901" priority="3775" operator="equal">
      <formula>"PENDIENTE POR DESCRIPCIÓN"</formula>
    </cfRule>
    <cfRule type="cellIs" dxfId="14900" priority="3776" operator="equal">
      <formula>"DESCRIPCIÓN INSUFICIENTE"</formula>
    </cfRule>
    <cfRule type="cellIs" dxfId="14899" priority="3777" operator="equal">
      <formula>"NO ESTÁ ACORDE A ITEM 5.2.1 (T.R.)"</formula>
    </cfRule>
    <cfRule type="cellIs" dxfId="14898" priority="3778" operator="equal">
      <formula>"ACORDE A ITEM 5.2.1 (T.R.)"</formula>
    </cfRule>
  </conditionalFormatting>
  <conditionalFormatting sqref="N333">
    <cfRule type="expression" dxfId="14897" priority="3772">
      <formula>N333=" "</formula>
    </cfRule>
    <cfRule type="expression" dxfId="14896" priority="3773">
      <formula>N333="NO PRESENTÓ CERTIFICADO"</formula>
    </cfRule>
    <cfRule type="expression" dxfId="14895" priority="3774">
      <formula>N333="PRESENTÓ CERTIFICADO"</formula>
    </cfRule>
  </conditionalFormatting>
  <conditionalFormatting sqref="O333">
    <cfRule type="cellIs" dxfId="14894" priority="3768" operator="equal">
      <formula>"PENDIENTE POR DESCRIPCIÓN"</formula>
    </cfRule>
    <cfRule type="cellIs" dxfId="14893" priority="3769" operator="equal">
      <formula>"DESCRIPCIÓN INSUFICIENTE"</formula>
    </cfRule>
    <cfRule type="cellIs" dxfId="14892" priority="3770" operator="equal">
      <formula>"NO ESTÁ ACORDE A ITEM 5.2.1 (T.R.)"</formula>
    </cfRule>
    <cfRule type="cellIs" dxfId="14891" priority="3771" operator="equal">
      <formula>"ACORDE A ITEM 5.2.1 (T.R.)"</formula>
    </cfRule>
  </conditionalFormatting>
  <conditionalFormatting sqref="Q324">
    <cfRule type="containsBlanks" dxfId="14890" priority="3759">
      <formula>LEN(TRIM(Q324))=0</formula>
    </cfRule>
    <cfRule type="cellIs" dxfId="14889" priority="3764" operator="equal">
      <formula>"REQUERIMIENTOS SUBSANADOS"</formula>
    </cfRule>
    <cfRule type="containsText" dxfId="14888" priority="3765" operator="containsText" text="NO SUBSANABLE">
      <formula>NOT(ISERROR(SEARCH("NO SUBSANABLE",Q324)))</formula>
    </cfRule>
    <cfRule type="containsText" dxfId="14887" priority="3766" operator="containsText" text="PENDIENTES POR SUBSANAR">
      <formula>NOT(ISERROR(SEARCH("PENDIENTES POR SUBSANAR",Q324)))</formula>
    </cfRule>
    <cfRule type="containsText" dxfId="14886" priority="3767" operator="containsText" text="SIN OBSERVACIÓN">
      <formula>NOT(ISERROR(SEARCH("SIN OBSERVACIÓN",Q324)))</formula>
    </cfRule>
  </conditionalFormatting>
  <conditionalFormatting sqref="R324">
    <cfRule type="containsBlanks" dxfId="14885" priority="3758">
      <formula>LEN(TRIM(R324))=0</formula>
    </cfRule>
    <cfRule type="cellIs" dxfId="14884" priority="3760" operator="equal">
      <formula>"NO CUMPLEN CON LO SOLICITADO"</formula>
    </cfRule>
    <cfRule type="cellIs" dxfId="14883" priority="3761" operator="equal">
      <formula>"CUMPLEN CON LO SOLICITADO"</formula>
    </cfRule>
    <cfRule type="cellIs" dxfId="14882" priority="3762" operator="equal">
      <formula>"PENDIENTES"</formula>
    </cfRule>
    <cfRule type="cellIs" dxfId="14881" priority="3763" operator="equal">
      <formula>"NINGUNO"</formula>
    </cfRule>
  </conditionalFormatting>
  <conditionalFormatting sqref="Q333">
    <cfRule type="containsBlanks" dxfId="14880" priority="3749">
      <formula>LEN(TRIM(Q333))=0</formula>
    </cfRule>
    <cfRule type="cellIs" dxfId="14879" priority="3754" operator="equal">
      <formula>"REQUERIMIENTOS SUBSANADOS"</formula>
    </cfRule>
    <cfRule type="containsText" dxfId="14878" priority="3755" operator="containsText" text="NO SUBSANABLE">
      <formula>NOT(ISERROR(SEARCH("NO SUBSANABLE",Q333)))</formula>
    </cfRule>
    <cfRule type="containsText" dxfId="14877" priority="3756" operator="containsText" text="PENDIENTES POR SUBSANAR">
      <formula>NOT(ISERROR(SEARCH("PENDIENTES POR SUBSANAR",Q333)))</formula>
    </cfRule>
    <cfRule type="containsText" dxfId="14876" priority="3757" operator="containsText" text="SIN OBSERVACIÓN">
      <formula>NOT(ISERROR(SEARCH("SIN OBSERVACIÓN",Q333)))</formula>
    </cfRule>
  </conditionalFormatting>
  <conditionalFormatting sqref="R333">
    <cfRule type="containsBlanks" dxfId="14875" priority="3748">
      <formula>LEN(TRIM(R333))=0</formula>
    </cfRule>
    <cfRule type="cellIs" dxfId="14874" priority="3750" operator="equal">
      <formula>"NO CUMPLEN CON LO SOLICITADO"</formula>
    </cfRule>
    <cfRule type="cellIs" dxfId="14873" priority="3751" operator="equal">
      <formula>"CUMPLEN CON LO SOLICITADO"</formula>
    </cfRule>
    <cfRule type="cellIs" dxfId="14872" priority="3752" operator="equal">
      <formula>"PENDIENTES"</formula>
    </cfRule>
    <cfRule type="cellIs" dxfId="14871" priority="3753" operator="equal">
      <formula>"NINGUNO"</formula>
    </cfRule>
  </conditionalFormatting>
  <conditionalFormatting sqref="Q327">
    <cfRule type="containsBlanks" dxfId="14870" priority="3739">
      <formula>LEN(TRIM(Q327))=0</formula>
    </cfRule>
    <cfRule type="cellIs" dxfId="14869" priority="3744" operator="equal">
      <formula>"REQUERIMIENTOS SUBSANADOS"</formula>
    </cfRule>
    <cfRule type="containsText" dxfId="14868" priority="3745" operator="containsText" text="NO SUBSANABLE">
      <formula>NOT(ISERROR(SEARCH("NO SUBSANABLE",Q327)))</formula>
    </cfRule>
    <cfRule type="containsText" dxfId="14867" priority="3746" operator="containsText" text="PENDIENTES POR SUBSANAR">
      <formula>NOT(ISERROR(SEARCH("PENDIENTES POR SUBSANAR",Q327)))</formula>
    </cfRule>
    <cfRule type="containsText" dxfId="14866" priority="3747" operator="containsText" text="SIN OBSERVACIÓN">
      <formula>NOT(ISERROR(SEARCH("SIN OBSERVACIÓN",Q327)))</formula>
    </cfRule>
  </conditionalFormatting>
  <conditionalFormatting sqref="R327">
    <cfRule type="containsBlanks" dxfId="14865" priority="3738">
      <formula>LEN(TRIM(R327))=0</formula>
    </cfRule>
    <cfRule type="cellIs" dxfId="14864" priority="3740" operator="equal">
      <formula>"NO CUMPLEN CON LO SOLICITADO"</formula>
    </cfRule>
    <cfRule type="cellIs" dxfId="14863" priority="3741" operator="equal">
      <formula>"CUMPLEN CON LO SOLICITADO"</formula>
    </cfRule>
    <cfRule type="cellIs" dxfId="14862" priority="3742" operator="equal">
      <formula>"PENDIENTES"</formula>
    </cfRule>
    <cfRule type="cellIs" dxfId="14861" priority="3743" operator="equal">
      <formula>"NINGUNO"</formula>
    </cfRule>
  </conditionalFormatting>
  <conditionalFormatting sqref="H349">
    <cfRule type="notContainsBlanks" dxfId="14860" priority="3737">
      <formula>LEN(TRIM(H349))&gt;0</formula>
    </cfRule>
  </conditionalFormatting>
  <conditionalFormatting sqref="H352">
    <cfRule type="notContainsBlanks" dxfId="14859" priority="3736">
      <formula>LEN(TRIM(H352))&gt;0</formula>
    </cfRule>
  </conditionalFormatting>
  <conditionalFormatting sqref="H355">
    <cfRule type="notContainsBlanks" dxfId="14858" priority="3735">
      <formula>LEN(TRIM(H355))&gt;0</formula>
    </cfRule>
  </conditionalFormatting>
  <conditionalFormatting sqref="L113:L115">
    <cfRule type="cellIs" dxfId="14857" priority="2329" operator="equal">
      <formula>"NO CUMPLE"</formula>
    </cfRule>
    <cfRule type="cellIs" dxfId="14856" priority="2330" operator="equal">
      <formula>"CUMPLE"</formula>
    </cfRule>
  </conditionalFormatting>
  <conditionalFormatting sqref="J105">
    <cfRule type="cellIs" dxfId="14855" priority="2321" operator="equal">
      <formula>"NO CUMPLE"</formula>
    </cfRule>
    <cfRule type="cellIs" dxfId="14854" priority="2322" operator="equal">
      <formula>"CUMPLE"</formula>
    </cfRule>
  </conditionalFormatting>
  <conditionalFormatting sqref="J106">
    <cfRule type="cellIs" dxfId="14853" priority="2319" operator="equal">
      <formula>"NO CUMPLE"</formula>
    </cfRule>
    <cfRule type="cellIs" dxfId="14852" priority="2320" operator="equal">
      <formula>"CUMPLE"</formula>
    </cfRule>
  </conditionalFormatting>
  <conditionalFormatting sqref="L104">
    <cfRule type="cellIs" dxfId="14851" priority="2317" operator="equal">
      <formula>"NO CUMPLE"</formula>
    </cfRule>
    <cfRule type="cellIs" dxfId="14850" priority="2318" operator="equal">
      <formula>"CUMPLE"</formula>
    </cfRule>
  </conditionalFormatting>
  <conditionalFormatting sqref="J104">
    <cfRule type="cellIs" dxfId="14849" priority="2315" operator="equal">
      <formula>"NO CUMPLE"</formula>
    </cfRule>
    <cfRule type="cellIs" dxfId="14848" priority="2316" operator="equal">
      <formula>"CUMPLE"</formula>
    </cfRule>
  </conditionalFormatting>
  <conditionalFormatting sqref="L105">
    <cfRule type="cellIs" dxfId="14847" priority="2313" operator="equal">
      <formula>"NO CUMPLE"</formula>
    </cfRule>
    <cfRule type="cellIs" dxfId="14846" priority="2314" operator="equal">
      <formula>"CUMPLE"</formula>
    </cfRule>
  </conditionalFormatting>
  <conditionalFormatting sqref="L108">
    <cfRule type="cellIs" dxfId="14845" priority="2311" operator="equal">
      <formula>"NO CUMPLE"</formula>
    </cfRule>
    <cfRule type="cellIs" dxfId="14844" priority="2312" operator="equal">
      <formula>"CUMPLE"</formula>
    </cfRule>
  </conditionalFormatting>
  <conditionalFormatting sqref="J109">
    <cfRule type="cellIs" dxfId="14843" priority="2309" operator="equal">
      <formula>"NO CUMPLE"</formula>
    </cfRule>
    <cfRule type="cellIs" dxfId="14842" priority="2310" operator="equal">
      <formula>"CUMPLE"</formula>
    </cfRule>
  </conditionalFormatting>
  <conditionalFormatting sqref="N343">
    <cfRule type="expression" dxfId="14841" priority="3680">
      <formula>N343=" "</formula>
    </cfRule>
    <cfRule type="expression" dxfId="14840" priority="3681">
      <formula>N343="NO PRESENTÓ CERTIFICADO"</formula>
    </cfRule>
    <cfRule type="expression" dxfId="14839" priority="3682">
      <formula>N343="PRESENTÓ CERTIFICADO"</formula>
    </cfRule>
  </conditionalFormatting>
  <conditionalFormatting sqref="O343">
    <cfRule type="cellIs" dxfId="14838" priority="3676" operator="equal">
      <formula>"PENDIENTE POR DESCRIPCIÓN"</formula>
    </cfRule>
    <cfRule type="cellIs" dxfId="14837" priority="3677" operator="equal">
      <formula>"DESCRIPCIÓN INSUFICIENTE"</formula>
    </cfRule>
    <cfRule type="cellIs" dxfId="14836" priority="3678" operator="equal">
      <formula>"NO ESTÁ ACORDE A ITEM 5.2.1 (T.R.)"</formula>
    </cfRule>
    <cfRule type="cellIs" dxfId="14835" priority="3679" operator="equal">
      <formula>"ACORDE A ITEM 5.2.1 (T.R.)"</formula>
    </cfRule>
  </conditionalFormatting>
  <conditionalFormatting sqref="N346">
    <cfRule type="expression" dxfId="14834" priority="3673">
      <formula>N346=" "</formula>
    </cfRule>
    <cfRule type="expression" dxfId="14833" priority="3674">
      <formula>N346="NO PRESENTÓ CERTIFICADO"</formula>
    </cfRule>
    <cfRule type="expression" dxfId="14832" priority="3675">
      <formula>N346="PRESENTÓ CERTIFICADO"</formula>
    </cfRule>
  </conditionalFormatting>
  <conditionalFormatting sqref="O346">
    <cfRule type="cellIs" dxfId="14831" priority="3669" operator="equal">
      <formula>"PENDIENTE POR DESCRIPCIÓN"</formula>
    </cfRule>
    <cfRule type="cellIs" dxfId="14830" priority="3670" operator="equal">
      <formula>"DESCRIPCIÓN INSUFICIENTE"</formula>
    </cfRule>
    <cfRule type="cellIs" dxfId="14829" priority="3671" operator="equal">
      <formula>"NO ESTÁ ACORDE A ITEM 5.2.1 (T.R.)"</formula>
    </cfRule>
    <cfRule type="cellIs" dxfId="14828" priority="3672" operator="equal">
      <formula>"ACORDE A ITEM 5.2.1 (T.R.)"</formula>
    </cfRule>
  </conditionalFormatting>
  <conditionalFormatting sqref="N349">
    <cfRule type="expression" dxfId="14827" priority="3666">
      <formula>N349=" "</formula>
    </cfRule>
    <cfRule type="expression" dxfId="14826" priority="3667">
      <formula>N349="NO PRESENTÓ CERTIFICADO"</formula>
    </cfRule>
    <cfRule type="expression" dxfId="14825" priority="3668">
      <formula>N349="PRESENTÓ CERTIFICADO"</formula>
    </cfRule>
  </conditionalFormatting>
  <conditionalFormatting sqref="O349">
    <cfRule type="cellIs" dxfId="14824" priority="3662" operator="equal">
      <formula>"PENDIENTE POR DESCRIPCIÓN"</formula>
    </cfRule>
    <cfRule type="cellIs" dxfId="14823" priority="3663" operator="equal">
      <formula>"DESCRIPCIÓN INSUFICIENTE"</formula>
    </cfRule>
    <cfRule type="cellIs" dxfId="14822" priority="3664" operator="equal">
      <formula>"NO ESTÁ ACORDE A ITEM 5.2.1 (T.R.)"</formula>
    </cfRule>
    <cfRule type="cellIs" dxfId="14821" priority="3665" operator="equal">
      <formula>"ACORDE A ITEM 5.2.1 (T.R.)"</formula>
    </cfRule>
  </conditionalFormatting>
  <conditionalFormatting sqref="N352">
    <cfRule type="expression" dxfId="14820" priority="3659">
      <formula>N352=" "</formula>
    </cfRule>
    <cfRule type="expression" dxfId="14819" priority="3660">
      <formula>N352="NO PRESENTÓ CERTIFICADO"</formula>
    </cfRule>
    <cfRule type="expression" dxfId="14818" priority="3661">
      <formula>N352="PRESENTÓ CERTIFICADO"</formula>
    </cfRule>
  </conditionalFormatting>
  <conditionalFormatting sqref="O352">
    <cfRule type="cellIs" dxfId="14817" priority="3655" operator="equal">
      <formula>"PENDIENTE POR DESCRIPCIÓN"</formula>
    </cfRule>
    <cfRule type="cellIs" dxfId="14816" priority="3656" operator="equal">
      <formula>"DESCRIPCIÓN INSUFICIENTE"</formula>
    </cfRule>
    <cfRule type="cellIs" dxfId="14815" priority="3657" operator="equal">
      <formula>"NO ESTÁ ACORDE A ITEM 5.2.1 (T.R.)"</formula>
    </cfRule>
    <cfRule type="cellIs" dxfId="14814" priority="3658" operator="equal">
      <formula>"ACORDE A ITEM 5.2.1 (T.R.)"</formula>
    </cfRule>
  </conditionalFormatting>
  <conditionalFormatting sqref="N355">
    <cfRule type="expression" dxfId="14813" priority="3652">
      <formula>N355=" "</formula>
    </cfRule>
    <cfRule type="expression" dxfId="14812" priority="3653">
      <formula>N355="NO PRESENTÓ CERTIFICADO"</formula>
    </cfRule>
    <cfRule type="expression" dxfId="14811" priority="3654">
      <formula>N355="PRESENTÓ CERTIFICADO"</formula>
    </cfRule>
  </conditionalFormatting>
  <conditionalFormatting sqref="O355">
    <cfRule type="cellIs" dxfId="14810" priority="3648" operator="equal">
      <formula>"PENDIENTE POR DESCRIPCIÓN"</formula>
    </cfRule>
    <cfRule type="cellIs" dxfId="14809" priority="3649" operator="equal">
      <formula>"DESCRIPCIÓN INSUFICIENTE"</formula>
    </cfRule>
    <cfRule type="cellIs" dxfId="14808" priority="3650" operator="equal">
      <formula>"NO ESTÁ ACORDE A ITEM 5.2.1 (T.R.)"</formula>
    </cfRule>
    <cfRule type="cellIs" dxfId="14807" priority="3651" operator="equal">
      <formula>"ACORDE A ITEM 5.2.1 (T.R.)"</formula>
    </cfRule>
  </conditionalFormatting>
  <conditionalFormatting sqref="Q346">
    <cfRule type="containsBlanks" dxfId="14806" priority="3639">
      <formula>LEN(TRIM(Q346))=0</formula>
    </cfRule>
    <cfRule type="cellIs" dxfId="14805" priority="3644" operator="equal">
      <formula>"REQUERIMIENTOS SUBSANADOS"</formula>
    </cfRule>
    <cfRule type="containsText" dxfId="14804" priority="3645" operator="containsText" text="NO SUBSANABLE">
      <formula>NOT(ISERROR(SEARCH("NO SUBSANABLE",Q346)))</formula>
    </cfRule>
    <cfRule type="containsText" dxfId="14803" priority="3646" operator="containsText" text="PENDIENTES POR SUBSANAR">
      <formula>NOT(ISERROR(SEARCH("PENDIENTES POR SUBSANAR",Q346)))</formula>
    </cfRule>
    <cfRule type="containsText" dxfId="14802" priority="3647" operator="containsText" text="SIN OBSERVACIÓN">
      <formula>NOT(ISERROR(SEARCH("SIN OBSERVACIÓN",Q346)))</formula>
    </cfRule>
  </conditionalFormatting>
  <conditionalFormatting sqref="R346">
    <cfRule type="containsBlanks" dxfId="14801" priority="3638">
      <formula>LEN(TRIM(R346))=0</formula>
    </cfRule>
    <cfRule type="cellIs" dxfId="14800" priority="3640" operator="equal">
      <formula>"NO CUMPLEN CON LO SOLICITADO"</formula>
    </cfRule>
    <cfRule type="cellIs" dxfId="14799" priority="3641" operator="equal">
      <formula>"CUMPLEN CON LO SOLICITADO"</formula>
    </cfRule>
    <cfRule type="cellIs" dxfId="14798" priority="3642" operator="equal">
      <formula>"PENDIENTES"</formula>
    </cfRule>
    <cfRule type="cellIs" dxfId="14797" priority="3643" operator="equal">
      <formula>"NINGUNO"</formula>
    </cfRule>
  </conditionalFormatting>
  <conditionalFormatting sqref="Q349">
    <cfRule type="containsBlanks" dxfId="14796" priority="3629">
      <formula>LEN(TRIM(Q349))=0</formula>
    </cfRule>
    <cfRule type="cellIs" dxfId="14795" priority="3634" operator="equal">
      <formula>"REQUERIMIENTOS SUBSANADOS"</formula>
    </cfRule>
    <cfRule type="containsText" dxfId="14794" priority="3635" operator="containsText" text="NO SUBSANABLE">
      <formula>NOT(ISERROR(SEARCH("NO SUBSANABLE",Q349)))</formula>
    </cfRule>
    <cfRule type="containsText" dxfId="14793" priority="3636" operator="containsText" text="PENDIENTES POR SUBSANAR">
      <formula>NOT(ISERROR(SEARCH("PENDIENTES POR SUBSANAR",Q349)))</formula>
    </cfRule>
    <cfRule type="containsText" dxfId="14792" priority="3637" operator="containsText" text="SIN OBSERVACIÓN">
      <formula>NOT(ISERROR(SEARCH("SIN OBSERVACIÓN",Q349)))</formula>
    </cfRule>
  </conditionalFormatting>
  <conditionalFormatting sqref="R349">
    <cfRule type="containsBlanks" dxfId="14791" priority="3628">
      <formula>LEN(TRIM(R349))=0</formula>
    </cfRule>
    <cfRule type="cellIs" dxfId="14790" priority="3630" operator="equal">
      <formula>"NO CUMPLEN CON LO SOLICITADO"</formula>
    </cfRule>
    <cfRule type="cellIs" dxfId="14789" priority="3631" operator="equal">
      <formula>"CUMPLEN CON LO SOLICITADO"</formula>
    </cfRule>
    <cfRule type="cellIs" dxfId="14788" priority="3632" operator="equal">
      <formula>"PENDIENTES"</formula>
    </cfRule>
    <cfRule type="cellIs" dxfId="14787" priority="3633" operator="equal">
      <formula>"NINGUNO"</formula>
    </cfRule>
  </conditionalFormatting>
  <conditionalFormatting sqref="Q352">
    <cfRule type="containsBlanks" dxfId="14786" priority="3609">
      <formula>LEN(TRIM(Q352))=0</formula>
    </cfRule>
    <cfRule type="cellIs" dxfId="14785" priority="3614" operator="equal">
      <formula>"REQUERIMIENTOS SUBSANADOS"</formula>
    </cfRule>
    <cfRule type="containsText" dxfId="14784" priority="3615" operator="containsText" text="NO SUBSANABLE">
      <formula>NOT(ISERROR(SEARCH("NO SUBSANABLE",Q352)))</formula>
    </cfRule>
    <cfRule type="containsText" dxfId="14783" priority="3616" operator="containsText" text="PENDIENTES POR SUBSANAR">
      <formula>NOT(ISERROR(SEARCH("PENDIENTES POR SUBSANAR",Q352)))</formula>
    </cfRule>
    <cfRule type="containsText" dxfId="14782" priority="3617" operator="containsText" text="SIN OBSERVACIÓN">
      <formula>NOT(ISERROR(SEARCH("SIN OBSERVACIÓN",Q352)))</formula>
    </cfRule>
  </conditionalFormatting>
  <conditionalFormatting sqref="R352">
    <cfRule type="containsBlanks" dxfId="14781" priority="3608">
      <formula>LEN(TRIM(R352))=0</formula>
    </cfRule>
    <cfRule type="cellIs" dxfId="14780" priority="3610" operator="equal">
      <formula>"NO CUMPLEN CON LO SOLICITADO"</formula>
    </cfRule>
    <cfRule type="cellIs" dxfId="14779" priority="3611" operator="equal">
      <formula>"CUMPLEN CON LO SOLICITADO"</formula>
    </cfRule>
    <cfRule type="cellIs" dxfId="14778" priority="3612" operator="equal">
      <formula>"PENDIENTES"</formula>
    </cfRule>
    <cfRule type="cellIs" dxfId="14777" priority="3613" operator="equal">
      <formula>"NINGUNO"</formula>
    </cfRule>
  </conditionalFormatting>
  <conditionalFormatting sqref="Q355">
    <cfRule type="containsBlanks" dxfId="14776" priority="3599">
      <formula>LEN(TRIM(Q355))=0</formula>
    </cfRule>
    <cfRule type="cellIs" dxfId="14775" priority="3604" operator="equal">
      <formula>"REQUERIMIENTOS SUBSANADOS"</formula>
    </cfRule>
    <cfRule type="containsText" dxfId="14774" priority="3605" operator="containsText" text="NO SUBSANABLE">
      <formula>NOT(ISERROR(SEARCH("NO SUBSANABLE",Q355)))</formula>
    </cfRule>
    <cfRule type="containsText" dxfId="14773" priority="3606" operator="containsText" text="PENDIENTES POR SUBSANAR">
      <formula>NOT(ISERROR(SEARCH("PENDIENTES POR SUBSANAR",Q355)))</formula>
    </cfRule>
    <cfRule type="containsText" dxfId="14772" priority="3607" operator="containsText" text="SIN OBSERVACIÓN">
      <formula>NOT(ISERROR(SEARCH("SIN OBSERVACIÓN",Q355)))</formula>
    </cfRule>
  </conditionalFormatting>
  <conditionalFormatting sqref="R355">
    <cfRule type="containsBlanks" dxfId="14771" priority="3598">
      <formula>LEN(TRIM(R355))=0</formula>
    </cfRule>
    <cfRule type="cellIs" dxfId="14770" priority="3600" operator="equal">
      <formula>"NO CUMPLEN CON LO SOLICITADO"</formula>
    </cfRule>
    <cfRule type="cellIs" dxfId="14769" priority="3601" operator="equal">
      <formula>"CUMPLEN CON LO SOLICITADO"</formula>
    </cfRule>
    <cfRule type="cellIs" dxfId="14768" priority="3602" operator="equal">
      <formula>"PENDIENTES"</formula>
    </cfRule>
    <cfRule type="cellIs" dxfId="14767" priority="3603" operator="equal">
      <formula>"NINGUNO"</formula>
    </cfRule>
  </conditionalFormatting>
  <conditionalFormatting sqref="H368 H371 H374 H377">
    <cfRule type="notContainsBlanks" dxfId="14766" priority="3592">
      <formula>LEN(TRIM(H368))&gt;0</formula>
    </cfRule>
  </conditionalFormatting>
  <conditionalFormatting sqref="I368 I371 I374 I377">
    <cfRule type="notContainsBlanks" dxfId="14765" priority="3591">
      <formula>LEN(TRIM(I368))&gt;0</formula>
    </cfRule>
  </conditionalFormatting>
  <conditionalFormatting sqref="J102">
    <cfRule type="cellIs" dxfId="14764" priority="2297" operator="equal">
      <formula>"NO CUMPLE"</formula>
    </cfRule>
    <cfRule type="cellIs" dxfId="14763" priority="2298" operator="equal">
      <formula>"CUMPLE"</formula>
    </cfRule>
  </conditionalFormatting>
  <conditionalFormatting sqref="J103">
    <cfRule type="cellIs" dxfId="14762" priority="2295" operator="equal">
      <formula>"NO CUMPLE"</formula>
    </cfRule>
    <cfRule type="cellIs" dxfId="14761" priority="2296" operator="equal">
      <formula>"CUMPLE"</formula>
    </cfRule>
  </conditionalFormatting>
  <conditionalFormatting sqref="L101">
    <cfRule type="cellIs" dxfId="14760" priority="2293" operator="equal">
      <formula>"NO CUMPLE"</formula>
    </cfRule>
    <cfRule type="cellIs" dxfId="14759" priority="2294" operator="equal">
      <formula>"CUMPLE"</formula>
    </cfRule>
  </conditionalFormatting>
  <conditionalFormatting sqref="J101">
    <cfRule type="cellIs" dxfId="14758" priority="2291" operator="equal">
      <formula>"NO CUMPLE"</formula>
    </cfRule>
    <cfRule type="cellIs" dxfId="14757" priority="2292" operator="equal">
      <formula>"CUMPLE"</formula>
    </cfRule>
  </conditionalFormatting>
  <conditionalFormatting sqref="L102">
    <cfRule type="cellIs" dxfId="14756" priority="2289" operator="equal">
      <formula>"NO CUMPLE"</formula>
    </cfRule>
    <cfRule type="cellIs" dxfId="14755" priority="2290" operator="equal">
      <formula>"CUMPLE"</formula>
    </cfRule>
  </conditionalFormatting>
  <conditionalFormatting sqref="N368">
    <cfRule type="expression" dxfId="14754" priority="3546">
      <formula>N368=" "</formula>
    </cfRule>
    <cfRule type="expression" dxfId="14753" priority="3547">
      <formula>N368="NO PRESENTÓ CERTIFICADO"</formula>
    </cfRule>
    <cfRule type="expression" dxfId="14752" priority="3548">
      <formula>N368="PRESENTÓ CERTIFICADO"</formula>
    </cfRule>
  </conditionalFormatting>
  <conditionalFormatting sqref="Q368">
    <cfRule type="containsBlanks" dxfId="14751" priority="3541">
      <formula>LEN(TRIM(Q368))=0</formula>
    </cfRule>
    <cfRule type="cellIs" dxfId="14750" priority="3542" operator="equal">
      <formula>"REQUERIMIENTOS SUBSANADOS"</formula>
    </cfRule>
    <cfRule type="containsText" dxfId="14749" priority="3543" operator="containsText" text="NO SUBSANABLE">
      <formula>NOT(ISERROR(SEARCH("NO SUBSANABLE",Q368)))</formula>
    </cfRule>
    <cfRule type="containsText" dxfId="14748" priority="3544" operator="containsText" text="PENDIENTES POR SUBSANAR">
      <formula>NOT(ISERROR(SEARCH("PENDIENTES POR SUBSANAR",Q368)))</formula>
    </cfRule>
    <cfRule type="containsText" dxfId="14747" priority="3545" operator="containsText" text="SIN OBSERVACIÓN">
      <formula>NOT(ISERROR(SEARCH("SIN OBSERVACIÓN",Q368)))</formula>
    </cfRule>
  </conditionalFormatting>
  <conditionalFormatting sqref="Q371">
    <cfRule type="containsBlanks" dxfId="14746" priority="3536">
      <formula>LEN(TRIM(Q371))=0</formula>
    </cfRule>
    <cfRule type="cellIs" dxfId="14745" priority="3537" operator="equal">
      <formula>"REQUERIMIENTOS SUBSANADOS"</formula>
    </cfRule>
    <cfRule type="containsText" dxfId="14744" priority="3538" operator="containsText" text="NO SUBSANABLE">
      <formula>NOT(ISERROR(SEARCH("NO SUBSANABLE",Q371)))</formula>
    </cfRule>
    <cfRule type="containsText" dxfId="14743" priority="3539" operator="containsText" text="PENDIENTES POR SUBSANAR">
      <formula>NOT(ISERROR(SEARCH("PENDIENTES POR SUBSANAR",Q371)))</formula>
    </cfRule>
    <cfRule type="containsText" dxfId="14742" priority="3540" operator="containsText" text="SIN OBSERVACIÓN">
      <formula>NOT(ISERROR(SEARCH("SIN OBSERVACIÓN",Q371)))</formula>
    </cfRule>
  </conditionalFormatting>
  <conditionalFormatting sqref="N371">
    <cfRule type="expression" dxfId="14741" priority="3533">
      <formula>N371=" "</formula>
    </cfRule>
    <cfRule type="expression" dxfId="14740" priority="3534">
      <formula>N371="NO PRESENTÓ CERTIFICADO"</formula>
    </cfRule>
    <cfRule type="expression" dxfId="14739" priority="3535">
      <formula>N371="PRESENTÓ CERTIFICADO"</formula>
    </cfRule>
  </conditionalFormatting>
  <conditionalFormatting sqref="N374">
    <cfRule type="expression" dxfId="14738" priority="3530">
      <formula>N374=" "</formula>
    </cfRule>
    <cfRule type="expression" dxfId="14737" priority="3531">
      <formula>N374="NO PRESENTÓ CERTIFICADO"</formula>
    </cfRule>
    <cfRule type="expression" dxfId="14736" priority="3532">
      <formula>N374="PRESENTÓ CERTIFICADO"</formula>
    </cfRule>
  </conditionalFormatting>
  <conditionalFormatting sqref="P377">
    <cfRule type="expression" dxfId="14735" priority="3517">
      <formula>Q377="NO SUBSANABLE"</formula>
    </cfRule>
    <cfRule type="expression" dxfId="14734" priority="3519">
      <formula>Q377="REQUERIMIENTOS SUBSANADOS"</formula>
    </cfRule>
    <cfRule type="expression" dxfId="14733" priority="3520">
      <formula>Q377="PENDIENTES POR SUBSANAR"</formula>
    </cfRule>
    <cfRule type="expression" dxfId="14732" priority="3525">
      <formula>Q377="SIN OBSERVACIÓN"</formula>
    </cfRule>
    <cfRule type="containsBlanks" dxfId="14731" priority="3526">
      <formula>LEN(TRIM(P377))=0</formula>
    </cfRule>
  </conditionalFormatting>
  <conditionalFormatting sqref="O377">
    <cfRule type="cellIs" dxfId="14730" priority="3518" operator="equal">
      <formula>"PENDIENTE POR DESCRIPCIÓN"</formula>
    </cfRule>
    <cfRule type="cellIs" dxfId="14729" priority="3522" operator="equal">
      <formula>"DESCRIPCIÓN INSUFICIENTE"</formula>
    </cfRule>
    <cfRule type="cellIs" dxfId="14728" priority="3523" operator="equal">
      <formula>"NO ESTÁ ACORDE A ITEM 5.2.1 (T.R.)"</formula>
    </cfRule>
    <cfRule type="cellIs" dxfId="14727" priority="3524" operator="equal">
      <formula>"ACORDE A ITEM 5.2.1 (T.R.)"</formula>
    </cfRule>
  </conditionalFormatting>
  <conditionalFormatting sqref="Q377">
    <cfRule type="containsBlanks" dxfId="14726" priority="3516">
      <formula>LEN(TRIM(Q377))=0</formula>
    </cfRule>
    <cfRule type="cellIs" dxfId="14725" priority="3521" operator="equal">
      <formula>"REQUERIMIENTOS SUBSANADOS"</formula>
    </cfRule>
    <cfRule type="containsText" dxfId="14724" priority="3527" operator="containsText" text="NO SUBSANABLE">
      <formula>NOT(ISERROR(SEARCH("NO SUBSANABLE",Q377)))</formula>
    </cfRule>
    <cfRule type="containsText" dxfId="14723" priority="3528" operator="containsText" text="PENDIENTES POR SUBSANAR">
      <formula>NOT(ISERROR(SEARCH("PENDIENTES POR SUBSANAR",Q377)))</formula>
    </cfRule>
    <cfRule type="containsText" dxfId="14722" priority="3529" operator="containsText" text="SIN OBSERVACIÓN">
      <formula>NOT(ISERROR(SEARCH("SIN OBSERVACIÓN",Q377)))</formula>
    </cfRule>
  </conditionalFormatting>
  <conditionalFormatting sqref="N377">
    <cfRule type="expression" dxfId="14721" priority="3513">
      <formula>N377=" "</formula>
    </cfRule>
    <cfRule type="expression" dxfId="14720" priority="3514">
      <formula>N377="NO PRESENTÓ CERTIFICADO"</formula>
    </cfRule>
    <cfRule type="expression" dxfId="14719" priority="3515">
      <formula>N377="PRESENTÓ CERTIFICADO"</formula>
    </cfRule>
  </conditionalFormatting>
  <conditionalFormatting sqref="R368">
    <cfRule type="containsBlanks" dxfId="14718" priority="3508">
      <formula>LEN(TRIM(R368))=0</formula>
    </cfRule>
    <cfRule type="cellIs" dxfId="14717" priority="3509" operator="equal">
      <formula>"NO CUMPLEN CON LO SOLICITADO"</formula>
    </cfRule>
    <cfRule type="cellIs" dxfId="14716" priority="3510" operator="equal">
      <formula>"CUMPLEN CON LO SOLICITADO"</formula>
    </cfRule>
    <cfRule type="cellIs" dxfId="14715" priority="3511" operator="equal">
      <formula>"PENDIENTES"</formula>
    </cfRule>
    <cfRule type="cellIs" dxfId="14714" priority="3512" operator="equal">
      <formula>"NINGUNO"</formula>
    </cfRule>
  </conditionalFormatting>
  <conditionalFormatting sqref="R371">
    <cfRule type="containsBlanks" dxfId="14713" priority="3503">
      <formula>LEN(TRIM(R371))=0</formula>
    </cfRule>
    <cfRule type="cellIs" dxfId="14712" priority="3504" operator="equal">
      <formula>"NO CUMPLEN CON LO SOLICITADO"</formula>
    </cfRule>
    <cfRule type="cellIs" dxfId="14711" priority="3505" operator="equal">
      <formula>"CUMPLEN CON LO SOLICITADO"</formula>
    </cfRule>
    <cfRule type="cellIs" dxfId="14710" priority="3506" operator="equal">
      <formula>"PENDIENTES"</formula>
    </cfRule>
    <cfRule type="cellIs" dxfId="14709" priority="3507" operator="equal">
      <formula>"NINGUNO"</formula>
    </cfRule>
  </conditionalFormatting>
  <conditionalFormatting sqref="R377">
    <cfRule type="containsBlanks" dxfId="14708" priority="3493">
      <formula>LEN(TRIM(R377))=0</formula>
    </cfRule>
    <cfRule type="cellIs" dxfId="14707" priority="3494" operator="equal">
      <formula>"NO CUMPLEN CON LO SOLICITADO"</formula>
    </cfRule>
    <cfRule type="cellIs" dxfId="14706" priority="3495" operator="equal">
      <formula>"CUMPLEN CON LO SOLICITADO"</formula>
    </cfRule>
    <cfRule type="cellIs" dxfId="14705" priority="3496" operator="equal">
      <formula>"PENDIENTES"</formula>
    </cfRule>
    <cfRule type="cellIs" dxfId="14704" priority="3497" operator="equal">
      <formula>"NINGUNO"</formula>
    </cfRule>
  </conditionalFormatting>
  <conditionalFormatting sqref="N390">
    <cfRule type="expression" dxfId="14703" priority="3464">
      <formula>N390=" "</formula>
    </cfRule>
    <cfRule type="expression" dxfId="14702" priority="3465">
      <formula>N390="NO PRESENTÓ CERTIFICADO"</formula>
    </cfRule>
    <cfRule type="expression" dxfId="14701" priority="3466">
      <formula>N390="PRESENTÓ CERTIFICADO"</formula>
    </cfRule>
  </conditionalFormatting>
  <conditionalFormatting sqref="P390">
    <cfRule type="expression" dxfId="14700" priority="3451">
      <formula>Q390="NO SUBSANABLE"</formula>
    </cfRule>
    <cfRule type="expression" dxfId="14699" priority="3453">
      <formula>Q390="REQUERIMIENTOS SUBSANADOS"</formula>
    </cfRule>
    <cfRule type="expression" dxfId="14698" priority="3454">
      <formula>Q390="PENDIENTES POR SUBSANAR"</formula>
    </cfRule>
    <cfRule type="expression" dxfId="14697" priority="3459">
      <formula>Q390="SIN OBSERVACIÓN"</formula>
    </cfRule>
    <cfRule type="containsBlanks" dxfId="14696" priority="3460">
      <formula>LEN(TRIM(P390))=0</formula>
    </cfRule>
  </conditionalFormatting>
  <conditionalFormatting sqref="O390">
    <cfRule type="cellIs" dxfId="14695" priority="3452" operator="equal">
      <formula>"PENDIENTE POR DESCRIPCIÓN"</formula>
    </cfRule>
    <cfRule type="cellIs" dxfId="14694" priority="3456" operator="equal">
      <formula>"DESCRIPCIÓN INSUFICIENTE"</formula>
    </cfRule>
    <cfRule type="cellIs" dxfId="14693" priority="3457" operator="equal">
      <formula>"NO ESTÁ ACORDE A ITEM 5.2.1 (T.R.)"</formula>
    </cfRule>
    <cfRule type="cellIs" dxfId="14692" priority="3458" operator="equal">
      <formula>"ACORDE A ITEM 5.2.1 (T.R.)"</formula>
    </cfRule>
  </conditionalFormatting>
  <conditionalFormatting sqref="Q390">
    <cfRule type="containsBlanks" dxfId="14691" priority="3446">
      <formula>LEN(TRIM(Q390))=0</formula>
    </cfRule>
    <cfRule type="cellIs" dxfId="14690" priority="3455" operator="equal">
      <formula>"REQUERIMIENTOS SUBSANADOS"</formula>
    </cfRule>
    <cfRule type="containsText" dxfId="14689" priority="3461" operator="containsText" text="NO SUBSANABLE">
      <formula>NOT(ISERROR(SEARCH("NO SUBSANABLE",Q390)))</formula>
    </cfRule>
    <cfRule type="containsText" dxfId="14688" priority="3462" operator="containsText" text="PENDIENTES POR SUBSANAR">
      <formula>NOT(ISERROR(SEARCH("PENDIENTES POR SUBSANAR",Q390)))</formula>
    </cfRule>
    <cfRule type="containsText" dxfId="14687" priority="3463" operator="containsText" text="SIN OBSERVACIÓN">
      <formula>NOT(ISERROR(SEARCH("SIN OBSERVACIÓN",Q390)))</formula>
    </cfRule>
  </conditionalFormatting>
  <conditionalFormatting sqref="R390">
    <cfRule type="containsBlanks" dxfId="14686" priority="3445">
      <formula>LEN(TRIM(R390))=0</formula>
    </cfRule>
    <cfRule type="cellIs" dxfId="14685" priority="3447" operator="equal">
      <formula>"NO CUMPLEN CON LO SOLICITADO"</formula>
    </cfRule>
    <cfRule type="cellIs" dxfId="14684" priority="3448" operator="equal">
      <formula>"CUMPLEN CON LO SOLICITADO"</formula>
    </cfRule>
    <cfRule type="cellIs" dxfId="14683" priority="3449" operator="equal">
      <formula>"PENDIENTES"</formula>
    </cfRule>
    <cfRule type="cellIs" dxfId="14682" priority="3450" operator="equal">
      <formula>"NINGUNO"</formula>
    </cfRule>
  </conditionalFormatting>
  <conditionalFormatting sqref="N393">
    <cfRule type="expression" dxfId="14681" priority="3442">
      <formula>N393=" "</formula>
    </cfRule>
    <cfRule type="expression" dxfId="14680" priority="3443">
      <formula>N393="NO PRESENTÓ CERTIFICADO"</formula>
    </cfRule>
    <cfRule type="expression" dxfId="14679" priority="3444">
      <formula>N393="PRESENTÓ CERTIFICADO"</formula>
    </cfRule>
  </conditionalFormatting>
  <conditionalFormatting sqref="P393">
    <cfRule type="expression" dxfId="14678" priority="3429">
      <formula>Q393="NO SUBSANABLE"</formula>
    </cfRule>
    <cfRule type="expression" dxfId="14677" priority="3431">
      <formula>Q393="REQUERIMIENTOS SUBSANADOS"</formula>
    </cfRule>
    <cfRule type="expression" dxfId="14676" priority="3432">
      <formula>Q393="PENDIENTES POR SUBSANAR"</formula>
    </cfRule>
    <cfRule type="expression" dxfId="14675" priority="3437">
      <formula>Q393="SIN OBSERVACIÓN"</formula>
    </cfRule>
    <cfRule type="containsBlanks" dxfId="14674" priority="3438">
      <formula>LEN(TRIM(P393))=0</formula>
    </cfRule>
  </conditionalFormatting>
  <conditionalFormatting sqref="O393">
    <cfRule type="cellIs" dxfId="14673" priority="3430" operator="equal">
      <formula>"PENDIENTE POR DESCRIPCIÓN"</formula>
    </cfRule>
    <cfRule type="cellIs" dxfId="14672" priority="3434" operator="equal">
      <formula>"DESCRIPCIÓN INSUFICIENTE"</formula>
    </cfRule>
    <cfRule type="cellIs" dxfId="14671" priority="3435" operator="equal">
      <formula>"NO ESTÁ ACORDE A ITEM 5.2.1 (T.R.)"</formula>
    </cfRule>
    <cfRule type="cellIs" dxfId="14670" priority="3436" operator="equal">
      <formula>"ACORDE A ITEM 5.2.1 (T.R.)"</formula>
    </cfRule>
  </conditionalFormatting>
  <conditionalFormatting sqref="Q393">
    <cfRule type="containsBlanks" dxfId="14669" priority="3424">
      <formula>LEN(TRIM(Q393))=0</formula>
    </cfRule>
    <cfRule type="cellIs" dxfId="14668" priority="3433" operator="equal">
      <formula>"REQUERIMIENTOS SUBSANADOS"</formula>
    </cfRule>
    <cfRule type="containsText" dxfId="14667" priority="3439" operator="containsText" text="NO SUBSANABLE">
      <formula>NOT(ISERROR(SEARCH("NO SUBSANABLE",Q393)))</formula>
    </cfRule>
    <cfRule type="containsText" dxfId="14666" priority="3440" operator="containsText" text="PENDIENTES POR SUBSANAR">
      <formula>NOT(ISERROR(SEARCH("PENDIENTES POR SUBSANAR",Q393)))</formula>
    </cfRule>
    <cfRule type="containsText" dxfId="14665" priority="3441" operator="containsText" text="SIN OBSERVACIÓN">
      <formula>NOT(ISERROR(SEARCH("SIN OBSERVACIÓN",Q393)))</formula>
    </cfRule>
  </conditionalFormatting>
  <conditionalFormatting sqref="R393">
    <cfRule type="containsBlanks" dxfId="14664" priority="3423">
      <formula>LEN(TRIM(R393))=0</formula>
    </cfRule>
    <cfRule type="cellIs" dxfId="14663" priority="3425" operator="equal">
      <formula>"NO CUMPLEN CON LO SOLICITADO"</formula>
    </cfRule>
    <cfRule type="cellIs" dxfId="14662" priority="3426" operator="equal">
      <formula>"CUMPLEN CON LO SOLICITADO"</formula>
    </cfRule>
    <cfRule type="cellIs" dxfId="14661" priority="3427" operator="equal">
      <formula>"PENDIENTES"</formula>
    </cfRule>
    <cfRule type="cellIs" dxfId="14660" priority="3428" operator="equal">
      <formula>"NINGUNO"</formula>
    </cfRule>
  </conditionalFormatting>
  <conditionalFormatting sqref="H412 H415 H418 H421">
    <cfRule type="notContainsBlanks" dxfId="14659" priority="3422">
      <formula>LEN(TRIM(H412))&gt;0</formula>
    </cfRule>
  </conditionalFormatting>
  <conditionalFormatting sqref="I412 I415 I418 I421">
    <cfRule type="notContainsBlanks" dxfId="14658" priority="3421">
      <formula>LEN(TRIM(I412))&gt;0</formula>
    </cfRule>
  </conditionalFormatting>
  <conditionalFormatting sqref="J129">
    <cfRule type="cellIs" dxfId="14657" priority="2201" operator="equal">
      <formula>"NO CUMPLE"</formula>
    </cfRule>
    <cfRule type="cellIs" dxfId="14656" priority="2202" operator="equal">
      <formula>"CUMPLE"</formula>
    </cfRule>
  </conditionalFormatting>
  <conditionalFormatting sqref="J130">
    <cfRule type="cellIs" dxfId="14655" priority="2199" operator="equal">
      <formula>"NO CUMPLE"</formula>
    </cfRule>
    <cfRule type="cellIs" dxfId="14654" priority="2200" operator="equal">
      <formula>"CUMPLE"</formula>
    </cfRule>
  </conditionalFormatting>
  <conditionalFormatting sqref="J132">
    <cfRule type="cellIs" dxfId="14653" priority="2197" operator="equal">
      <formula>"NO CUMPLE"</formula>
    </cfRule>
    <cfRule type="cellIs" dxfId="14652" priority="2198" operator="equal">
      <formula>"CUMPLE"</formula>
    </cfRule>
  </conditionalFormatting>
  <conditionalFormatting sqref="J133:J134">
    <cfRule type="cellIs" dxfId="14651" priority="2195" operator="equal">
      <formula>"NO CUMPLE"</formula>
    </cfRule>
    <cfRule type="cellIs" dxfId="14650" priority="2196" operator="equal">
      <formula>"CUMPLE"</formula>
    </cfRule>
  </conditionalFormatting>
  <conditionalFormatting sqref="J135">
    <cfRule type="cellIs" dxfId="14649" priority="2193" operator="equal">
      <formula>"NO CUMPLE"</formula>
    </cfRule>
    <cfRule type="cellIs" dxfId="14648" priority="2194" operator="equal">
      <formula>"CUMPLE"</formula>
    </cfRule>
  </conditionalFormatting>
  <conditionalFormatting sqref="J136:J137">
    <cfRule type="cellIs" dxfId="14647" priority="2191" operator="equal">
      <formula>"NO CUMPLE"</formula>
    </cfRule>
    <cfRule type="cellIs" dxfId="14646" priority="2192" operator="equal">
      <formula>"CUMPLE"</formula>
    </cfRule>
  </conditionalFormatting>
  <conditionalFormatting sqref="L128">
    <cfRule type="cellIs" dxfId="14645" priority="2187" operator="equal">
      <formula>"NO CUMPLE"</formula>
    </cfRule>
    <cfRule type="cellIs" dxfId="14644" priority="2188" operator="equal">
      <formula>"CUMPLE"</formula>
    </cfRule>
  </conditionalFormatting>
  <conditionalFormatting sqref="L129 L131">
    <cfRule type="cellIs" dxfId="14643" priority="2177" operator="equal">
      <formula>"NO CUMPLE"</formula>
    </cfRule>
    <cfRule type="cellIs" dxfId="14642" priority="2178" operator="equal">
      <formula>"CUMPLE"</formula>
    </cfRule>
  </conditionalFormatting>
  <conditionalFormatting sqref="N412 N415 N418 N421">
    <cfRule type="expression" dxfId="14641" priority="3372">
      <formula>N412=" "</formula>
    </cfRule>
    <cfRule type="expression" dxfId="14640" priority="3373">
      <formula>N412="NO PRESENTÓ CERTIFICADO"</formula>
    </cfRule>
    <cfRule type="expression" dxfId="14639" priority="3374">
      <formula>N412="PRESENTÓ CERTIFICADO"</formula>
    </cfRule>
  </conditionalFormatting>
  <conditionalFormatting sqref="Q412 Q415 Q418 Q421">
    <cfRule type="containsBlanks" dxfId="14638" priority="3362">
      <formula>LEN(TRIM(Q412))=0</formula>
    </cfRule>
    <cfRule type="cellIs" dxfId="14637" priority="3363" operator="equal">
      <formula>"REQUERIMIENTOS SUBSANADOS"</formula>
    </cfRule>
    <cfRule type="containsText" dxfId="14636" priority="3364" operator="containsText" text="NO SUBSANABLE">
      <formula>NOT(ISERROR(SEARCH("NO SUBSANABLE",Q412)))</formula>
    </cfRule>
    <cfRule type="containsText" dxfId="14635" priority="3365" operator="containsText" text="PENDIENTES POR SUBSANAR">
      <formula>NOT(ISERROR(SEARCH("PENDIENTES POR SUBSANAR",Q412)))</formula>
    </cfRule>
    <cfRule type="containsText" dxfId="14634" priority="3366" operator="containsText" text="SIN OBSERVACIÓN">
      <formula>NOT(ISERROR(SEARCH("SIN OBSERVACIÓN",Q412)))</formula>
    </cfRule>
  </conditionalFormatting>
  <conditionalFormatting sqref="H437 H440 H443">
    <cfRule type="notContainsBlanks" dxfId="14633" priority="3356">
      <formula>LEN(TRIM(H437))&gt;0</formula>
    </cfRule>
  </conditionalFormatting>
  <conditionalFormatting sqref="I437 I440 I443">
    <cfRule type="notContainsBlanks" dxfId="14632" priority="3355">
      <formula>LEN(TRIM(I437))&gt;0</formula>
    </cfRule>
  </conditionalFormatting>
  <conditionalFormatting sqref="N434">
    <cfRule type="expression" dxfId="14631" priority="3302">
      <formula>N434=" "</formula>
    </cfRule>
    <cfRule type="expression" dxfId="14630" priority="3303">
      <formula>N434="NO PRESENTÓ CERTIFICADO"</formula>
    </cfRule>
    <cfRule type="expression" dxfId="14629" priority="3304">
      <formula>N434="PRESENTÓ CERTIFICADO"</formula>
    </cfRule>
  </conditionalFormatting>
  <conditionalFormatting sqref="O434">
    <cfRule type="cellIs" dxfId="14628" priority="3298" operator="equal">
      <formula>"PENDIENTE POR DESCRIPCIÓN"</formula>
    </cfRule>
    <cfRule type="cellIs" dxfId="14627" priority="3299" operator="equal">
      <formula>"DESCRIPCIÓN INSUFICIENTE"</formula>
    </cfRule>
    <cfRule type="cellIs" dxfId="14626" priority="3300" operator="equal">
      <formula>"NO ESTÁ ACORDE A ITEM 5.2.1 (T.R.)"</formula>
    </cfRule>
    <cfRule type="cellIs" dxfId="14625" priority="3301" operator="equal">
      <formula>"ACORDE A ITEM 5.2.1 (T.R.)"</formula>
    </cfRule>
  </conditionalFormatting>
  <conditionalFormatting sqref="N437">
    <cfRule type="expression" dxfId="14624" priority="3295">
      <formula>N437=" "</formula>
    </cfRule>
    <cfRule type="expression" dxfId="14623" priority="3296">
      <formula>N437="NO PRESENTÓ CERTIFICADO"</formula>
    </cfRule>
    <cfRule type="expression" dxfId="14622" priority="3297">
      <formula>N437="PRESENTÓ CERTIFICADO"</formula>
    </cfRule>
  </conditionalFormatting>
  <conditionalFormatting sqref="O437">
    <cfRule type="cellIs" dxfId="14621" priority="3291" operator="equal">
      <formula>"PENDIENTE POR DESCRIPCIÓN"</formula>
    </cfRule>
    <cfRule type="cellIs" dxfId="14620" priority="3292" operator="equal">
      <formula>"DESCRIPCIÓN INSUFICIENTE"</formula>
    </cfRule>
    <cfRule type="cellIs" dxfId="14619" priority="3293" operator="equal">
      <formula>"NO ESTÁ ACORDE A ITEM 5.2.1 (T.R.)"</formula>
    </cfRule>
    <cfRule type="cellIs" dxfId="14618" priority="3294" operator="equal">
      <formula>"ACORDE A ITEM 5.2.1 (T.R.)"</formula>
    </cfRule>
  </conditionalFormatting>
  <conditionalFormatting sqref="N440">
    <cfRule type="expression" dxfId="14617" priority="3288">
      <formula>N440=" "</formula>
    </cfRule>
    <cfRule type="expression" dxfId="14616" priority="3289">
      <formula>N440="NO PRESENTÓ CERTIFICADO"</formula>
    </cfRule>
    <cfRule type="expression" dxfId="14615" priority="3290">
      <formula>N440="PRESENTÓ CERTIFICADO"</formula>
    </cfRule>
  </conditionalFormatting>
  <conditionalFormatting sqref="O440">
    <cfRule type="cellIs" dxfId="14614" priority="3284" operator="equal">
      <formula>"PENDIENTE POR DESCRIPCIÓN"</formula>
    </cfRule>
    <cfRule type="cellIs" dxfId="14613" priority="3285" operator="equal">
      <formula>"DESCRIPCIÓN INSUFICIENTE"</formula>
    </cfRule>
    <cfRule type="cellIs" dxfId="14612" priority="3286" operator="equal">
      <formula>"NO ESTÁ ACORDE A ITEM 5.2.1 (T.R.)"</formula>
    </cfRule>
    <cfRule type="cellIs" dxfId="14611" priority="3287" operator="equal">
      <formula>"ACORDE A ITEM 5.2.1 (T.R.)"</formula>
    </cfRule>
  </conditionalFormatting>
  <conditionalFormatting sqref="N443">
    <cfRule type="expression" dxfId="14610" priority="3281">
      <formula>N443=" "</formula>
    </cfRule>
    <cfRule type="expression" dxfId="14609" priority="3282">
      <formula>N443="NO PRESENTÓ CERTIFICADO"</formula>
    </cfRule>
    <cfRule type="expression" dxfId="14608" priority="3283">
      <formula>N443="PRESENTÓ CERTIFICADO"</formula>
    </cfRule>
  </conditionalFormatting>
  <conditionalFormatting sqref="O443">
    <cfRule type="cellIs" dxfId="14607" priority="3277" operator="equal">
      <formula>"PENDIENTE POR DESCRIPCIÓN"</formula>
    </cfRule>
    <cfRule type="cellIs" dxfId="14606" priority="3278" operator="equal">
      <formula>"DESCRIPCIÓN INSUFICIENTE"</formula>
    </cfRule>
    <cfRule type="cellIs" dxfId="14605" priority="3279" operator="equal">
      <formula>"NO ESTÁ ACORDE A ITEM 5.2.1 (T.R.)"</formula>
    </cfRule>
    <cfRule type="cellIs" dxfId="14604" priority="3280" operator="equal">
      <formula>"ACORDE A ITEM 5.2.1 (T.R.)"</formula>
    </cfRule>
  </conditionalFormatting>
  <conditionalFormatting sqref="P434">
    <cfRule type="expression" dxfId="14603" priority="3237">
      <formula>Q434="NO SUBSANABLE"</formula>
    </cfRule>
    <cfRule type="expression" dxfId="14602" priority="3238">
      <formula>Q434="REQUERIMIENTOS SUBSANADOS"</formula>
    </cfRule>
    <cfRule type="expression" dxfId="14601" priority="3239">
      <formula>Q434="PENDIENTES POR SUBSANAR"</formula>
    </cfRule>
    <cfRule type="expression" dxfId="14600" priority="3240">
      <formula>Q434="SIN OBSERVACIÓN"</formula>
    </cfRule>
    <cfRule type="containsBlanks" dxfId="14599" priority="3241">
      <formula>LEN(TRIM(P434))=0</formula>
    </cfRule>
  </conditionalFormatting>
  <conditionalFormatting sqref="P437">
    <cfRule type="expression" dxfId="14598" priority="3232">
      <formula>Q437="NO SUBSANABLE"</formula>
    </cfRule>
    <cfRule type="expression" dxfId="14597" priority="3233">
      <formula>Q437="REQUERIMIENTOS SUBSANADOS"</formula>
    </cfRule>
    <cfRule type="expression" dxfId="14596" priority="3234">
      <formula>Q437="PENDIENTES POR SUBSANAR"</formula>
    </cfRule>
    <cfRule type="expression" dxfId="14595" priority="3235">
      <formula>Q437="SIN OBSERVACIÓN"</formula>
    </cfRule>
    <cfRule type="containsBlanks" dxfId="14594" priority="3236">
      <formula>LEN(TRIM(P437))=0</formula>
    </cfRule>
  </conditionalFormatting>
  <conditionalFormatting sqref="P440">
    <cfRule type="expression" dxfId="14593" priority="3227">
      <formula>Q440="NO SUBSANABLE"</formula>
    </cfRule>
    <cfRule type="expression" dxfId="14592" priority="3228">
      <formula>Q440="REQUERIMIENTOS SUBSANADOS"</formula>
    </cfRule>
    <cfRule type="expression" dxfId="14591" priority="3229">
      <formula>Q440="PENDIENTES POR SUBSANAR"</formula>
    </cfRule>
    <cfRule type="expression" dxfId="14590" priority="3230">
      <formula>Q440="SIN OBSERVACIÓN"</formula>
    </cfRule>
    <cfRule type="containsBlanks" dxfId="14589" priority="3231">
      <formula>LEN(TRIM(P440))=0</formula>
    </cfRule>
  </conditionalFormatting>
  <conditionalFormatting sqref="P443">
    <cfRule type="expression" dxfId="14588" priority="3222">
      <formula>Q443="NO SUBSANABLE"</formula>
    </cfRule>
    <cfRule type="expression" dxfId="14587" priority="3223">
      <formula>Q443="REQUERIMIENTOS SUBSANADOS"</formula>
    </cfRule>
    <cfRule type="expression" dxfId="14586" priority="3224">
      <formula>Q443="PENDIENTES POR SUBSANAR"</formula>
    </cfRule>
    <cfRule type="expression" dxfId="14585" priority="3225">
      <formula>Q443="SIN OBSERVACIÓN"</formula>
    </cfRule>
    <cfRule type="containsBlanks" dxfId="14584" priority="3226">
      <formula>LEN(TRIM(P443))=0</formula>
    </cfRule>
  </conditionalFormatting>
  <conditionalFormatting sqref="N456">
    <cfRule type="expression" dxfId="14583" priority="3219">
      <formula>N456=" "</formula>
    </cfRule>
    <cfRule type="expression" dxfId="14582" priority="3220">
      <formula>N456="NO PRESENTÓ CERTIFICADO"</formula>
    </cfRule>
    <cfRule type="expression" dxfId="14581" priority="3221">
      <formula>N456="PRESENTÓ CERTIFICADO"</formula>
    </cfRule>
  </conditionalFormatting>
  <conditionalFormatting sqref="O456">
    <cfRule type="cellIs" dxfId="14580" priority="3215" operator="equal">
      <formula>"PENDIENTE POR DESCRIPCIÓN"</formula>
    </cfRule>
    <cfRule type="cellIs" dxfId="14579" priority="3216" operator="equal">
      <formula>"DESCRIPCIÓN INSUFICIENTE"</formula>
    </cfRule>
    <cfRule type="cellIs" dxfId="14578" priority="3217" operator="equal">
      <formula>"NO ESTÁ ACORDE A ITEM 5.2.1 (T.R.)"</formula>
    </cfRule>
    <cfRule type="cellIs" dxfId="14577" priority="3218" operator="equal">
      <formula>"ACORDE A ITEM 5.2.1 (T.R.)"</formula>
    </cfRule>
  </conditionalFormatting>
  <conditionalFormatting sqref="P456">
    <cfRule type="expression" dxfId="14576" priority="3196">
      <formula>Q456="NO SUBSANABLE"</formula>
    </cfRule>
    <cfRule type="expression" dxfId="14575" priority="3197">
      <formula>Q456="REQUERIMIENTOS SUBSANADOS"</formula>
    </cfRule>
    <cfRule type="expression" dxfId="14574" priority="3198">
      <formula>Q456="PENDIENTES POR SUBSANAR"</formula>
    </cfRule>
    <cfRule type="expression" dxfId="14573" priority="3199">
      <formula>Q456="SIN OBSERVACIÓN"</formula>
    </cfRule>
    <cfRule type="containsBlanks" dxfId="14572" priority="3200">
      <formula>LEN(TRIM(P456))=0</formula>
    </cfRule>
  </conditionalFormatting>
  <conditionalFormatting sqref="Q456">
    <cfRule type="containsBlanks" dxfId="14571" priority="3187">
      <formula>LEN(TRIM(Q456))=0</formula>
    </cfRule>
    <cfRule type="cellIs" dxfId="14570" priority="3192" operator="equal">
      <formula>"REQUERIMIENTOS SUBSANADOS"</formula>
    </cfRule>
    <cfRule type="containsText" dxfId="14569" priority="3193" operator="containsText" text="NO SUBSANABLE">
      <formula>NOT(ISERROR(SEARCH("NO SUBSANABLE",Q456)))</formula>
    </cfRule>
    <cfRule type="containsText" dxfId="14568" priority="3194" operator="containsText" text="PENDIENTES POR SUBSANAR">
      <formula>NOT(ISERROR(SEARCH("PENDIENTES POR SUBSANAR",Q456)))</formula>
    </cfRule>
    <cfRule type="containsText" dxfId="14567" priority="3195" operator="containsText" text="SIN OBSERVACIÓN">
      <formula>NOT(ISERROR(SEARCH("SIN OBSERVACIÓN",Q456)))</formula>
    </cfRule>
  </conditionalFormatting>
  <conditionalFormatting sqref="R456">
    <cfRule type="containsBlanks" dxfId="14566" priority="3186">
      <formula>LEN(TRIM(R456))=0</formula>
    </cfRule>
    <cfRule type="cellIs" dxfId="14565" priority="3188" operator="equal">
      <formula>"NO CUMPLEN CON LO SOLICITADO"</formula>
    </cfRule>
    <cfRule type="cellIs" dxfId="14564" priority="3189" operator="equal">
      <formula>"CUMPLEN CON LO SOLICITADO"</formula>
    </cfRule>
    <cfRule type="cellIs" dxfId="14563" priority="3190" operator="equal">
      <formula>"PENDIENTES"</formula>
    </cfRule>
    <cfRule type="cellIs" dxfId="14562" priority="3191" operator="equal">
      <formula>"NINGUNO"</formula>
    </cfRule>
  </conditionalFormatting>
  <conditionalFormatting sqref="H478">
    <cfRule type="notContainsBlanks" dxfId="14561" priority="3185">
      <formula>LEN(TRIM(H478))&gt;0</formula>
    </cfRule>
  </conditionalFormatting>
  <conditionalFormatting sqref="H481">
    <cfRule type="notContainsBlanks" dxfId="14560" priority="3184">
      <formula>LEN(TRIM(H481))&gt;0</formula>
    </cfRule>
  </conditionalFormatting>
  <conditionalFormatting sqref="H487">
    <cfRule type="notContainsBlanks" dxfId="14559" priority="3183">
      <formula>LEN(TRIM(H487))&gt;0</formula>
    </cfRule>
  </conditionalFormatting>
  <conditionalFormatting sqref="N478">
    <cfRule type="expression" dxfId="14558" priority="3180">
      <formula>N478=" "</formula>
    </cfRule>
    <cfRule type="expression" dxfId="14557" priority="3181">
      <formula>N478="NO PRESENTÓ CERTIFICADO"</formula>
    </cfRule>
    <cfRule type="expression" dxfId="14556" priority="3182">
      <formula>N478="PRESENTÓ CERTIFICADO"</formula>
    </cfRule>
  </conditionalFormatting>
  <conditionalFormatting sqref="O478">
    <cfRule type="cellIs" dxfId="14555" priority="3176" operator="equal">
      <formula>"PENDIENTE POR DESCRIPCIÓN"</formula>
    </cfRule>
    <cfRule type="cellIs" dxfId="14554" priority="3177" operator="equal">
      <formula>"DESCRIPCIÓN INSUFICIENTE"</formula>
    </cfRule>
    <cfRule type="cellIs" dxfId="14553" priority="3178" operator="equal">
      <formula>"NO ESTÁ ACORDE A ITEM 5.2.1 (T.R.)"</formula>
    </cfRule>
    <cfRule type="cellIs" dxfId="14552" priority="3179" operator="equal">
      <formula>"ACORDE A ITEM 5.2.1 (T.R.)"</formula>
    </cfRule>
  </conditionalFormatting>
  <conditionalFormatting sqref="N484">
    <cfRule type="expression" dxfId="14551" priority="3173">
      <formula>N484=" "</formula>
    </cfRule>
    <cfRule type="expression" dxfId="14550" priority="3174">
      <formula>N484="NO PRESENTÓ CERTIFICADO"</formula>
    </cfRule>
    <cfRule type="expression" dxfId="14549" priority="3175">
      <formula>N484="PRESENTÓ CERTIFICADO"</formula>
    </cfRule>
  </conditionalFormatting>
  <conditionalFormatting sqref="O484">
    <cfRule type="cellIs" dxfId="14548" priority="3169" operator="equal">
      <formula>"PENDIENTE POR DESCRIPCIÓN"</formula>
    </cfRule>
    <cfRule type="cellIs" dxfId="14547" priority="3170" operator="equal">
      <formula>"DESCRIPCIÓN INSUFICIENTE"</formula>
    </cfRule>
    <cfRule type="cellIs" dxfId="14546" priority="3171" operator="equal">
      <formula>"NO ESTÁ ACORDE A ITEM 5.2.1 (T.R.)"</formula>
    </cfRule>
    <cfRule type="cellIs" dxfId="14545" priority="3172" operator="equal">
      <formula>"ACORDE A ITEM 5.2.1 (T.R.)"</formula>
    </cfRule>
  </conditionalFormatting>
  <conditionalFormatting sqref="N487">
    <cfRule type="expression" dxfId="14544" priority="3166">
      <formula>N487=" "</formula>
    </cfRule>
    <cfRule type="expression" dxfId="14543" priority="3167">
      <formula>N487="NO PRESENTÓ CERTIFICADO"</formula>
    </cfRule>
    <cfRule type="expression" dxfId="14542" priority="3168">
      <formula>N487="PRESENTÓ CERTIFICADO"</formula>
    </cfRule>
  </conditionalFormatting>
  <conditionalFormatting sqref="O487">
    <cfRule type="cellIs" dxfId="14541" priority="3162" operator="equal">
      <formula>"PENDIENTE POR DESCRIPCIÓN"</formula>
    </cfRule>
    <cfRule type="cellIs" dxfId="14540" priority="3163" operator="equal">
      <formula>"DESCRIPCIÓN INSUFICIENTE"</formula>
    </cfRule>
    <cfRule type="cellIs" dxfId="14539" priority="3164" operator="equal">
      <formula>"NO ESTÁ ACORDE A ITEM 5.2.1 (T.R.)"</formula>
    </cfRule>
    <cfRule type="cellIs" dxfId="14538" priority="3165" operator="equal">
      <formula>"ACORDE A ITEM 5.2.1 (T.R.)"</formula>
    </cfRule>
  </conditionalFormatting>
  <conditionalFormatting sqref="Q484">
    <cfRule type="containsBlanks" dxfId="14537" priority="3151">
      <formula>LEN(TRIM(Q484))=0</formula>
    </cfRule>
    <cfRule type="cellIs" dxfId="14536" priority="3156" operator="equal">
      <formula>"REQUERIMIENTOS SUBSANADOS"</formula>
    </cfRule>
    <cfRule type="containsText" dxfId="14535" priority="3157" operator="containsText" text="NO SUBSANABLE">
      <formula>NOT(ISERROR(SEARCH("NO SUBSANABLE",Q484)))</formula>
    </cfRule>
    <cfRule type="containsText" dxfId="14534" priority="3158" operator="containsText" text="PENDIENTES POR SUBSANAR">
      <formula>NOT(ISERROR(SEARCH("PENDIENTES POR SUBSANAR",Q484)))</formula>
    </cfRule>
    <cfRule type="containsText" dxfId="14533" priority="3159" operator="containsText" text="SIN OBSERVACIÓN">
      <formula>NOT(ISERROR(SEARCH("SIN OBSERVACIÓN",Q484)))</formula>
    </cfRule>
  </conditionalFormatting>
  <conditionalFormatting sqref="R484">
    <cfRule type="containsBlanks" dxfId="14532" priority="3150">
      <formula>LEN(TRIM(R484))=0</formula>
    </cfRule>
    <cfRule type="cellIs" dxfId="14531" priority="3152" operator="equal">
      <formula>"NO CUMPLEN CON LO SOLICITADO"</formula>
    </cfRule>
    <cfRule type="cellIs" dxfId="14530" priority="3153" operator="equal">
      <formula>"CUMPLEN CON LO SOLICITADO"</formula>
    </cfRule>
    <cfRule type="cellIs" dxfId="14529" priority="3154" operator="equal">
      <formula>"PENDIENTES"</formula>
    </cfRule>
    <cfRule type="cellIs" dxfId="14528" priority="3155" operator="equal">
      <formula>"NINGUNO"</formula>
    </cfRule>
  </conditionalFormatting>
  <conditionalFormatting sqref="Q475">
    <cfRule type="containsBlanks" dxfId="14527" priority="3141">
      <formula>LEN(TRIM(Q475))=0</formula>
    </cfRule>
    <cfRule type="cellIs" dxfId="14526" priority="3146" operator="equal">
      <formula>"REQUERIMIENTOS SUBSANADOS"</formula>
    </cfRule>
    <cfRule type="containsText" dxfId="14525" priority="3147" operator="containsText" text="NO SUBSANABLE">
      <formula>NOT(ISERROR(SEARCH("NO SUBSANABLE",Q475)))</formula>
    </cfRule>
    <cfRule type="containsText" dxfId="14524" priority="3148" operator="containsText" text="PENDIENTES POR SUBSANAR">
      <formula>NOT(ISERROR(SEARCH("PENDIENTES POR SUBSANAR",Q475)))</formula>
    </cfRule>
    <cfRule type="containsText" dxfId="14523" priority="3149" operator="containsText" text="SIN OBSERVACIÓN">
      <formula>NOT(ISERROR(SEARCH("SIN OBSERVACIÓN",Q475)))</formula>
    </cfRule>
  </conditionalFormatting>
  <conditionalFormatting sqref="R475">
    <cfRule type="containsBlanks" dxfId="14522" priority="3140">
      <formula>LEN(TRIM(R475))=0</formula>
    </cfRule>
    <cfRule type="cellIs" dxfId="14521" priority="3142" operator="equal">
      <formula>"NO CUMPLEN CON LO SOLICITADO"</formula>
    </cfRule>
    <cfRule type="cellIs" dxfId="14520" priority="3143" operator="equal">
      <formula>"CUMPLEN CON LO SOLICITADO"</formula>
    </cfRule>
    <cfRule type="cellIs" dxfId="14519" priority="3144" operator="equal">
      <formula>"PENDIENTES"</formula>
    </cfRule>
    <cfRule type="cellIs" dxfId="14518" priority="3145" operator="equal">
      <formula>"NINGUNO"</formula>
    </cfRule>
  </conditionalFormatting>
  <conditionalFormatting sqref="H509">
    <cfRule type="notContainsBlanks" dxfId="14517" priority="3131">
      <formula>LEN(TRIM(H509))&gt;0</formula>
    </cfRule>
  </conditionalFormatting>
  <conditionalFormatting sqref="N500">
    <cfRule type="expression" dxfId="14516" priority="3128">
      <formula>N500=" "</formula>
    </cfRule>
    <cfRule type="expression" dxfId="14515" priority="3129">
      <formula>N500="NO PRESENTÓ CERTIFICADO"</formula>
    </cfRule>
    <cfRule type="expression" dxfId="14514" priority="3130">
      <formula>N500="PRESENTÓ CERTIFICADO"</formula>
    </cfRule>
  </conditionalFormatting>
  <conditionalFormatting sqref="O500">
    <cfRule type="cellIs" dxfId="14513" priority="3124" operator="equal">
      <formula>"PENDIENTE POR DESCRIPCIÓN"</formula>
    </cfRule>
    <cfRule type="cellIs" dxfId="14512" priority="3125" operator="equal">
      <formula>"DESCRIPCIÓN INSUFICIENTE"</formula>
    </cfRule>
    <cfRule type="cellIs" dxfId="14511" priority="3126" operator="equal">
      <formula>"NO ESTÁ ACORDE A ITEM 5.2.1 (T.R.)"</formula>
    </cfRule>
    <cfRule type="cellIs" dxfId="14510" priority="3127" operator="equal">
      <formula>"ACORDE A ITEM 5.2.1 (T.R.)"</formula>
    </cfRule>
  </conditionalFormatting>
  <conditionalFormatting sqref="N503">
    <cfRule type="expression" dxfId="14509" priority="3121">
      <formula>N503=" "</formula>
    </cfRule>
    <cfRule type="expression" dxfId="14508" priority="3122">
      <formula>N503="NO PRESENTÓ CERTIFICADO"</formula>
    </cfRule>
    <cfRule type="expression" dxfId="14507" priority="3123">
      <formula>N503="PRESENTÓ CERTIFICADO"</formula>
    </cfRule>
  </conditionalFormatting>
  <conditionalFormatting sqref="O503">
    <cfRule type="cellIs" dxfId="14506" priority="3117" operator="equal">
      <formula>"PENDIENTE POR DESCRIPCIÓN"</formula>
    </cfRule>
    <cfRule type="cellIs" dxfId="14505" priority="3118" operator="equal">
      <formula>"DESCRIPCIÓN INSUFICIENTE"</formula>
    </cfRule>
    <cfRule type="cellIs" dxfId="14504" priority="3119" operator="equal">
      <formula>"NO ESTÁ ACORDE A ITEM 5.2.1 (T.R.)"</formula>
    </cfRule>
    <cfRule type="cellIs" dxfId="14503" priority="3120" operator="equal">
      <formula>"ACORDE A ITEM 5.2.1 (T.R.)"</formula>
    </cfRule>
  </conditionalFormatting>
  <conditionalFormatting sqref="N506">
    <cfRule type="expression" dxfId="14502" priority="3114">
      <formula>N506=" "</formula>
    </cfRule>
    <cfRule type="expression" dxfId="14501" priority="3115">
      <formula>N506="NO PRESENTÓ CERTIFICADO"</formula>
    </cfRule>
    <cfRule type="expression" dxfId="14500" priority="3116">
      <formula>N506="PRESENTÓ CERTIFICADO"</formula>
    </cfRule>
  </conditionalFormatting>
  <conditionalFormatting sqref="O506">
    <cfRule type="cellIs" dxfId="14499" priority="3110" operator="equal">
      <formula>"PENDIENTE POR DESCRIPCIÓN"</formula>
    </cfRule>
    <cfRule type="cellIs" dxfId="14498" priority="3111" operator="equal">
      <formula>"DESCRIPCIÓN INSUFICIENTE"</formula>
    </cfRule>
    <cfRule type="cellIs" dxfId="14497" priority="3112" operator="equal">
      <formula>"NO ESTÁ ACORDE A ITEM 5.2.1 (T.R.)"</formula>
    </cfRule>
    <cfRule type="cellIs" dxfId="14496" priority="3113" operator="equal">
      <formula>"ACORDE A ITEM 5.2.1 (T.R.)"</formula>
    </cfRule>
  </conditionalFormatting>
  <conditionalFormatting sqref="N509">
    <cfRule type="expression" dxfId="14495" priority="3107">
      <formula>N509=" "</formula>
    </cfRule>
    <cfRule type="expression" dxfId="14494" priority="3108">
      <formula>N509="NO PRESENTÓ CERTIFICADO"</formula>
    </cfRule>
    <cfRule type="expression" dxfId="14493" priority="3109">
      <formula>N509="PRESENTÓ CERTIFICADO"</formula>
    </cfRule>
  </conditionalFormatting>
  <conditionalFormatting sqref="O509">
    <cfRule type="cellIs" dxfId="14492" priority="3103" operator="equal">
      <formula>"PENDIENTE POR DESCRIPCIÓN"</formula>
    </cfRule>
    <cfRule type="cellIs" dxfId="14491" priority="3104" operator="equal">
      <formula>"DESCRIPCIÓN INSUFICIENTE"</formula>
    </cfRule>
    <cfRule type="cellIs" dxfId="14490" priority="3105" operator="equal">
      <formula>"NO ESTÁ ACORDE A ITEM 5.2.1 (T.R.)"</formula>
    </cfRule>
    <cfRule type="cellIs" dxfId="14489" priority="3106" operator="equal">
      <formula>"ACORDE A ITEM 5.2.1 (T.R.)"</formula>
    </cfRule>
  </conditionalFormatting>
  <conditionalFormatting sqref="J127">
    <cfRule type="cellIs" dxfId="14488" priority="2149" operator="equal">
      <formula>"NO CUMPLE"</formula>
    </cfRule>
    <cfRule type="cellIs" dxfId="14487" priority="2150" operator="equal">
      <formula>"CUMPLE"</formula>
    </cfRule>
  </conditionalFormatting>
  <conditionalFormatting sqref="J128">
    <cfRule type="cellIs" dxfId="14486" priority="2147" operator="equal">
      <formula>"NO CUMPLE"</formula>
    </cfRule>
    <cfRule type="cellIs" dxfId="14485" priority="2148" operator="equal">
      <formula>"CUMPLE"</formula>
    </cfRule>
  </conditionalFormatting>
  <conditionalFormatting sqref="L126">
    <cfRule type="cellIs" dxfId="14484" priority="2145" operator="equal">
      <formula>"NO CUMPLE"</formula>
    </cfRule>
    <cfRule type="cellIs" dxfId="14483" priority="2146" operator="equal">
      <formula>"CUMPLE"</formula>
    </cfRule>
  </conditionalFormatting>
  <conditionalFormatting sqref="Q497 Q500 Q503 Q506">
    <cfRule type="containsBlanks" dxfId="14482" priority="3082">
      <formula>LEN(TRIM(Q497))=0</formula>
    </cfRule>
    <cfRule type="cellIs" dxfId="14481" priority="3087" operator="equal">
      <formula>"REQUERIMIENTOS SUBSANADOS"</formula>
    </cfRule>
    <cfRule type="containsText" dxfId="14480" priority="3088" operator="containsText" text="NO SUBSANABLE">
      <formula>NOT(ISERROR(SEARCH("NO SUBSANABLE",Q497)))</formula>
    </cfRule>
    <cfRule type="containsText" dxfId="14479" priority="3089" operator="containsText" text="PENDIENTES POR SUBSANAR">
      <formula>NOT(ISERROR(SEARCH("PENDIENTES POR SUBSANAR",Q497)))</formula>
    </cfRule>
    <cfRule type="containsText" dxfId="14478" priority="3090" operator="containsText" text="SIN OBSERVACIÓN">
      <formula>NOT(ISERROR(SEARCH("SIN OBSERVACIÓN",Q497)))</formula>
    </cfRule>
  </conditionalFormatting>
  <conditionalFormatting sqref="R497 R500 R503 R506">
    <cfRule type="containsBlanks" dxfId="14477" priority="3081">
      <formula>LEN(TRIM(R497))=0</formula>
    </cfRule>
    <cfRule type="cellIs" dxfId="14476" priority="3083" operator="equal">
      <formula>"NO CUMPLEN CON LO SOLICITADO"</formula>
    </cfRule>
    <cfRule type="cellIs" dxfId="14475" priority="3084" operator="equal">
      <formula>"CUMPLEN CON LO SOLICITADO"</formula>
    </cfRule>
    <cfRule type="cellIs" dxfId="14474" priority="3085" operator="equal">
      <formula>"PENDIENTES"</formula>
    </cfRule>
    <cfRule type="cellIs" dxfId="14473" priority="3086" operator="equal">
      <formula>"NINGUNO"</formula>
    </cfRule>
  </conditionalFormatting>
  <conditionalFormatting sqref="H522">
    <cfRule type="notContainsBlanks" dxfId="14472" priority="3080">
      <formula>LEN(TRIM(H522))&gt;0</formula>
    </cfRule>
  </conditionalFormatting>
  <conditionalFormatting sqref="O519">
    <cfRule type="cellIs" dxfId="14471" priority="3076" operator="equal">
      <formula>"PENDIENTE POR DESCRIPCIÓN"</formula>
    </cfRule>
    <cfRule type="cellIs" dxfId="14470" priority="3077" operator="equal">
      <formula>"DESCRIPCIÓN INSUFICIENTE"</formula>
    </cfRule>
    <cfRule type="cellIs" dxfId="14469" priority="3078" operator="equal">
      <formula>"NO ESTÁ ACORDE A ITEM 5.2.1 (T.R.)"</formula>
    </cfRule>
    <cfRule type="cellIs" dxfId="14468" priority="3079" operator="equal">
      <formula>"ACORDE A ITEM 5.2.1 (T.R.)"</formula>
    </cfRule>
  </conditionalFormatting>
  <conditionalFormatting sqref="Q522">
    <cfRule type="containsBlanks" dxfId="14467" priority="3049">
      <formula>LEN(TRIM(Q522))=0</formula>
    </cfRule>
    <cfRule type="cellIs" dxfId="14466" priority="3054" operator="equal">
      <formula>"REQUERIMIENTOS SUBSANADOS"</formula>
    </cfRule>
    <cfRule type="containsText" dxfId="14465" priority="3055" operator="containsText" text="NO SUBSANABLE">
      <formula>NOT(ISERROR(SEARCH("NO SUBSANABLE",Q522)))</formula>
    </cfRule>
    <cfRule type="containsText" dxfId="14464" priority="3056" operator="containsText" text="PENDIENTES POR SUBSANAR">
      <formula>NOT(ISERROR(SEARCH("PENDIENTES POR SUBSANAR",Q522)))</formula>
    </cfRule>
    <cfRule type="containsText" dxfId="14463" priority="3057" operator="containsText" text="SIN OBSERVACIÓN">
      <formula>NOT(ISERROR(SEARCH("SIN OBSERVACIÓN",Q522)))</formula>
    </cfRule>
  </conditionalFormatting>
  <conditionalFormatting sqref="R522">
    <cfRule type="containsBlanks" dxfId="14462" priority="3048">
      <formula>LEN(TRIM(R522))=0</formula>
    </cfRule>
    <cfRule type="cellIs" dxfId="14461" priority="3050" operator="equal">
      <formula>"NO CUMPLEN CON LO SOLICITADO"</formula>
    </cfRule>
    <cfRule type="cellIs" dxfId="14460" priority="3051" operator="equal">
      <formula>"CUMPLEN CON LO SOLICITADO"</formula>
    </cfRule>
    <cfRule type="cellIs" dxfId="14459" priority="3052" operator="equal">
      <formula>"PENDIENTES"</formula>
    </cfRule>
    <cfRule type="cellIs" dxfId="14458" priority="3053" operator="equal">
      <formula>"NINGUNO"</formula>
    </cfRule>
  </conditionalFormatting>
  <conditionalFormatting sqref="H544">
    <cfRule type="notContainsBlanks" dxfId="14457" priority="3047">
      <formula>LEN(TRIM(H544))&gt;0</formula>
    </cfRule>
  </conditionalFormatting>
  <conditionalFormatting sqref="I544">
    <cfRule type="notContainsBlanks" dxfId="14456" priority="3046">
      <formula>LEN(TRIM(I544))&gt;0</formula>
    </cfRule>
  </conditionalFormatting>
  <conditionalFormatting sqref="N541">
    <cfRule type="expression" dxfId="14455" priority="3036">
      <formula>N541=" "</formula>
    </cfRule>
    <cfRule type="expression" dxfId="14454" priority="3037">
      <formula>N541="NO PRESENTÓ CERTIFICADO"</formula>
    </cfRule>
    <cfRule type="expression" dxfId="14453" priority="3038">
      <formula>N541="PRESENTÓ CERTIFICADO"</formula>
    </cfRule>
  </conditionalFormatting>
  <conditionalFormatting sqref="O541">
    <cfRule type="cellIs" dxfId="14452" priority="3032" operator="equal">
      <formula>"PENDIENTE POR DESCRIPCIÓN"</formula>
    </cfRule>
    <cfRule type="cellIs" dxfId="14451" priority="3033" operator="equal">
      <formula>"DESCRIPCIÓN INSUFICIENTE"</formula>
    </cfRule>
    <cfRule type="cellIs" dxfId="14450" priority="3034" operator="equal">
      <formula>"NO ESTÁ ACORDE A ITEM 5.2.1 (T.R.)"</formula>
    </cfRule>
    <cfRule type="cellIs" dxfId="14449" priority="3035" operator="equal">
      <formula>"ACORDE A ITEM 5.2.1 (T.R.)"</formula>
    </cfRule>
  </conditionalFormatting>
  <conditionalFormatting sqref="N544">
    <cfRule type="expression" dxfId="14448" priority="3029">
      <formula>N544=" "</formula>
    </cfRule>
    <cfRule type="expression" dxfId="14447" priority="3030">
      <formula>N544="NO PRESENTÓ CERTIFICADO"</formula>
    </cfRule>
    <cfRule type="expression" dxfId="14446" priority="3031">
      <formula>N544="PRESENTÓ CERTIFICADO"</formula>
    </cfRule>
  </conditionalFormatting>
  <conditionalFormatting sqref="O544">
    <cfRule type="cellIs" dxfId="14445" priority="3025" operator="equal">
      <formula>"PENDIENTE POR DESCRIPCIÓN"</formula>
    </cfRule>
    <cfRule type="cellIs" dxfId="14444" priority="3026" operator="equal">
      <formula>"DESCRIPCIÓN INSUFICIENTE"</formula>
    </cfRule>
    <cfRule type="cellIs" dxfId="14443" priority="3027" operator="equal">
      <formula>"NO ESTÁ ACORDE A ITEM 5.2.1 (T.R.)"</formula>
    </cfRule>
    <cfRule type="cellIs" dxfId="14442" priority="3028" operator="equal">
      <formula>"ACORDE A ITEM 5.2.1 (T.R.)"</formula>
    </cfRule>
  </conditionalFormatting>
  <conditionalFormatting sqref="H569 H572">
    <cfRule type="notContainsBlanks" dxfId="14441" priority="3014">
      <formula>LEN(TRIM(H569))&gt;0</formula>
    </cfRule>
  </conditionalFormatting>
  <conditionalFormatting sqref="I569 I572">
    <cfRule type="notContainsBlanks" dxfId="14440" priority="3013">
      <formula>LEN(TRIM(I569))&gt;0</formula>
    </cfRule>
  </conditionalFormatting>
  <conditionalFormatting sqref="N569">
    <cfRule type="expression" dxfId="14439" priority="3010">
      <formula>N569=" "</formula>
    </cfRule>
    <cfRule type="expression" dxfId="14438" priority="3011">
      <formula>N569="NO PRESENTÓ CERTIFICADO"</formula>
    </cfRule>
    <cfRule type="expression" dxfId="14437" priority="3012">
      <formula>N569="PRESENTÓ CERTIFICADO"</formula>
    </cfRule>
  </conditionalFormatting>
  <conditionalFormatting sqref="O569">
    <cfRule type="cellIs" dxfId="14436" priority="3006" operator="equal">
      <formula>"PENDIENTE POR DESCRIPCIÓN"</formula>
    </cfRule>
    <cfRule type="cellIs" dxfId="14435" priority="3007" operator="equal">
      <formula>"DESCRIPCIÓN INSUFICIENTE"</formula>
    </cfRule>
    <cfRule type="cellIs" dxfId="14434" priority="3008" operator="equal">
      <formula>"NO ESTÁ ACORDE A ITEM 5.2.1 (T.R.)"</formula>
    </cfRule>
    <cfRule type="cellIs" dxfId="14433" priority="3009" operator="equal">
      <formula>"ACORDE A ITEM 5.2.1 (T.R.)"</formula>
    </cfRule>
  </conditionalFormatting>
  <conditionalFormatting sqref="N572">
    <cfRule type="expression" dxfId="14432" priority="3003">
      <formula>N572=" "</formula>
    </cfRule>
    <cfRule type="expression" dxfId="14431" priority="3004">
      <formula>N572="NO PRESENTÓ CERTIFICADO"</formula>
    </cfRule>
    <cfRule type="expression" dxfId="14430" priority="3005">
      <formula>N572="PRESENTÓ CERTIFICADO"</formula>
    </cfRule>
  </conditionalFormatting>
  <conditionalFormatting sqref="O572">
    <cfRule type="cellIs" dxfId="14429" priority="2999" operator="equal">
      <formula>"PENDIENTE POR DESCRIPCIÓN"</formula>
    </cfRule>
    <cfRule type="cellIs" dxfId="14428" priority="3000" operator="equal">
      <formula>"DESCRIPCIÓN INSUFICIENTE"</formula>
    </cfRule>
    <cfRule type="cellIs" dxfId="14427" priority="3001" operator="equal">
      <formula>"NO ESTÁ ACORDE A ITEM 5.2.1 (T.R.)"</formula>
    </cfRule>
    <cfRule type="cellIs" dxfId="14426" priority="3002" operator="equal">
      <formula>"ACORDE A ITEM 5.2.1 (T.R.)"</formula>
    </cfRule>
  </conditionalFormatting>
  <conditionalFormatting sqref="N566">
    <cfRule type="expression" dxfId="14425" priority="2996">
      <formula>N566=" "</formula>
    </cfRule>
    <cfRule type="expression" dxfId="14424" priority="2997">
      <formula>N566="NO PRESENTÓ CERTIFICADO"</formula>
    </cfRule>
    <cfRule type="expression" dxfId="14423" priority="2998">
      <formula>N566="PRESENTÓ CERTIFICADO"</formula>
    </cfRule>
  </conditionalFormatting>
  <conditionalFormatting sqref="O566">
    <cfRule type="cellIs" dxfId="14422" priority="2992" operator="equal">
      <formula>"PENDIENTE POR DESCRIPCIÓN"</formula>
    </cfRule>
    <cfRule type="cellIs" dxfId="14421" priority="2993" operator="equal">
      <formula>"DESCRIPCIÓN INSUFICIENTE"</formula>
    </cfRule>
    <cfRule type="cellIs" dxfId="14420" priority="2994" operator="equal">
      <formula>"NO ESTÁ ACORDE A ITEM 5.2.1 (T.R.)"</formula>
    </cfRule>
    <cfRule type="cellIs" dxfId="14419" priority="2995" operator="equal">
      <formula>"ACORDE A ITEM 5.2.1 (T.R.)"</formula>
    </cfRule>
  </conditionalFormatting>
  <conditionalFormatting sqref="N588">
    <cfRule type="expression" dxfId="14418" priority="2813">
      <formula>N588=" "</formula>
    </cfRule>
    <cfRule type="expression" dxfId="14417" priority="2814">
      <formula>N588="NO PRESENTÓ CERTIFICADO"</formula>
    </cfRule>
    <cfRule type="expression" dxfId="14416" priority="2815">
      <formula>N588="PRESENTÓ CERTIFICADO"</formula>
    </cfRule>
  </conditionalFormatting>
  <conditionalFormatting sqref="R588">
    <cfRule type="containsBlanks" dxfId="14415" priority="2803">
      <formula>LEN(TRIM(R588))=0</formula>
    </cfRule>
    <cfRule type="cellIs" dxfId="14414" priority="2804" operator="equal">
      <formula>"NO CUMPLEN CON LO SOLICITADO"</formula>
    </cfRule>
    <cfRule type="cellIs" dxfId="14413" priority="2805" operator="equal">
      <formula>"CUMPLEN CON LO SOLICITADO"</formula>
    </cfRule>
    <cfRule type="cellIs" dxfId="14412" priority="2806" operator="equal">
      <formula>"PENDIENTES"</formula>
    </cfRule>
    <cfRule type="cellIs" dxfId="14411" priority="2807" operator="equal">
      <formula>"NINGUNO"</formula>
    </cfRule>
  </conditionalFormatting>
  <conditionalFormatting sqref="J262">
    <cfRule type="cellIs" dxfId="14410" priority="1081" operator="equal">
      <formula>"NO CUMPLE"</formula>
    </cfRule>
    <cfRule type="cellIs" dxfId="14409" priority="1082" operator="equal">
      <formula>"CUMPLE"</formula>
    </cfRule>
  </conditionalFormatting>
  <conditionalFormatting sqref="J264">
    <cfRule type="cellIs" dxfId="14408" priority="1079" operator="equal">
      <formula>"NO CUMPLE"</formula>
    </cfRule>
    <cfRule type="cellIs" dxfId="14407" priority="1080" operator="equal">
      <formula>"CUMPLE"</formula>
    </cfRule>
  </conditionalFormatting>
  <conditionalFormatting sqref="J265:J266">
    <cfRule type="cellIs" dxfId="14406" priority="1077" operator="equal">
      <formula>"NO CUMPLE"</formula>
    </cfRule>
    <cfRule type="cellIs" dxfId="14405" priority="1078" operator="equal">
      <formula>"CUMPLE"</formula>
    </cfRule>
  </conditionalFormatting>
  <conditionalFormatting sqref="J267">
    <cfRule type="cellIs" dxfId="14404" priority="1075" operator="equal">
      <formula>"NO CUMPLE"</formula>
    </cfRule>
    <cfRule type="cellIs" dxfId="14403" priority="1076" operator="equal">
      <formula>"CUMPLE"</formula>
    </cfRule>
  </conditionalFormatting>
  <conditionalFormatting sqref="P170">
    <cfRule type="expression" dxfId="14402" priority="2790">
      <formula>Q170="NO SUBSANABLE"</formula>
    </cfRule>
    <cfRule type="expression" dxfId="14401" priority="2791">
      <formula>Q170="REQUERIMIENTOS SUBSANADOS"</formula>
    </cfRule>
    <cfRule type="expression" dxfId="14400" priority="2792">
      <formula>Q170="PENDIENTES POR SUBSANAR"</formula>
    </cfRule>
    <cfRule type="expression" dxfId="14399" priority="2793">
      <formula>Q170="SIN OBSERVACIÓN"</formula>
    </cfRule>
    <cfRule type="containsBlanks" dxfId="14398" priority="2794">
      <formula>LEN(TRIM(P170))=0</formula>
    </cfRule>
  </conditionalFormatting>
  <conditionalFormatting sqref="P280">
    <cfRule type="expression" dxfId="14397" priority="2775">
      <formula>Q280="NO SUBSANABLE"</formula>
    </cfRule>
    <cfRule type="expression" dxfId="14396" priority="2776">
      <formula>Q280="REQUERIMIENTOS SUBSANADOS"</formula>
    </cfRule>
    <cfRule type="expression" dxfId="14395" priority="2777">
      <formula>Q280="PENDIENTES POR SUBSANAR"</formula>
    </cfRule>
    <cfRule type="expression" dxfId="14394" priority="2778">
      <formula>Q280="SIN OBSERVACIÓN"</formula>
    </cfRule>
    <cfRule type="containsBlanks" dxfId="14393" priority="2779">
      <formula>LEN(TRIM(P280))=0</formula>
    </cfRule>
  </conditionalFormatting>
  <conditionalFormatting sqref="P352">
    <cfRule type="expression" dxfId="14392" priority="2770">
      <formula>Q352="NO SUBSANABLE"</formula>
    </cfRule>
    <cfRule type="expression" dxfId="14391" priority="2771">
      <formula>Q352="REQUERIMIENTOS SUBSANADOS"</formula>
    </cfRule>
    <cfRule type="expression" dxfId="14390" priority="2772">
      <formula>Q352="PENDIENTES POR SUBSANAR"</formula>
    </cfRule>
    <cfRule type="expression" dxfId="14389" priority="2773">
      <formula>Q352="SIN OBSERVACIÓN"</formula>
    </cfRule>
    <cfRule type="containsBlanks" dxfId="14388" priority="2774">
      <formula>LEN(TRIM(P352))=0</formula>
    </cfRule>
  </conditionalFormatting>
  <conditionalFormatting sqref="P374">
    <cfRule type="expression" dxfId="14387" priority="2765">
      <formula>Q374="NO SUBSANABLE"</formula>
    </cfRule>
    <cfRule type="expression" dxfId="14386" priority="2766">
      <formula>Q374="REQUERIMIENTOS SUBSANADOS"</formula>
    </cfRule>
    <cfRule type="expression" dxfId="14385" priority="2767">
      <formula>Q374="PENDIENTES POR SUBSANAR"</formula>
    </cfRule>
    <cfRule type="expression" dxfId="14384" priority="2768">
      <formula>Q374="SIN OBSERVACIÓN"</formula>
    </cfRule>
    <cfRule type="containsBlanks" dxfId="14383" priority="2769">
      <formula>LEN(TRIM(P374))=0</formula>
    </cfRule>
  </conditionalFormatting>
  <conditionalFormatting sqref="O368">
    <cfRule type="cellIs" dxfId="14382" priority="2761" operator="equal">
      <formula>"PENDIENTE POR DESCRIPCIÓN"</formula>
    </cfRule>
    <cfRule type="cellIs" dxfId="14381" priority="2762" operator="equal">
      <formula>"DESCRIPCIÓN INSUFICIENTE"</formula>
    </cfRule>
    <cfRule type="cellIs" dxfId="14380" priority="2763" operator="equal">
      <formula>"NO ESTÁ ACORDE A ITEM 5.2.1 (T.R.)"</formula>
    </cfRule>
    <cfRule type="cellIs" dxfId="14379" priority="2764" operator="equal">
      <formula>"ACORDE A ITEM 5.2.1 (T.R.)"</formula>
    </cfRule>
  </conditionalFormatting>
  <conditionalFormatting sqref="O371">
    <cfRule type="cellIs" dxfId="14378" priority="2757" operator="equal">
      <formula>"PENDIENTE POR DESCRIPCIÓN"</formula>
    </cfRule>
    <cfRule type="cellIs" dxfId="14377" priority="2758" operator="equal">
      <formula>"DESCRIPCIÓN INSUFICIENTE"</formula>
    </cfRule>
    <cfRule type="cellIs" dxfId="14376" priority="2759" operator="equal">
      <formula>"NO ESTÁ ACORDE A ITEM 5.2.1 (T.R.)"</formula>
    </cfRule>
    <cfRule type="cellIs" dxfId="14375" priority="2760" operator="equal">
      <formula>"ACORDE A ITEM 5.2.1 (T.R.)"</formula>
    </cfRule>
  </conditionalFormatting>
  <conditionalFormatting sqref="P563">
    <cfRule type="expression" dxfId="14374" priority="2752">
      <formula>Q563="NO SUBSANABLE"</formula>
    </cfRule>
    <cfRule type="expression" dxfId="14373" priority="2753">
      <formula>Q563="REQUERIMIENTOS SUBSANADOS"</formula>
    </cfRule>
    <cfRule type="expression" dxfId="14372" priority="2754">
      <formula>Q563="PENDIENTES POR SUBSANAR"</formula>
    </cfRule>
    <cfRule type="expression" dxfId="14371" priority="2755">
      <formula>Q563="SIN OBSERVACIÓN"</formula>
    </cfRule>
    <cfRule type="containsBlanks" dxfId="14370" priority="2756">
      <formula>LEN(TRIM(P563))=0</formula>
    </cfRule>
  </conditionalFormatting>
  <conditionalFormatting sqref="P566">
    <cfRule type="expression" dxfId="14369" priority="2747">
      <formula>Q566="NO SUBSANABLE"</formula>
    </cfRule>
    <cfRule type="expression" dxfId="14368" priority="2748">
      <formula>Q566="REQUERIMIENTOS SUBSANADOS"</formula>
    </cfRule>
    <cfRule type="expression" dxfId="14367" priority="2749">
      <formula>Q566="PENDIENTES POR SUBSANAR"</formula>
    </cfRule>
    <cfRule type="expression" dxfId="14366" priority="2750">
      <formula>Q566="SIN OBSERVACIÓN"</formula>
    </cfRule>
    <cfRule type="containsBlanks" dxfId="14365" priority="2751">
      <formula>LEN(TRIM(P566))=0</formula>
    </cfRule>
  </conditionalFormatting>
  <conditionalFormatting sqref="P569">
    <cfRule type="expression" dxfId="14364" priority="2742">
      <formula>Q569="NO SUBSANABLE"</formula>
    </cfRule>
    <cfRule type="expression" dxfId="14363" priority="2743">
      <formula>Q569="REQUERIMIENTOS SUBSANADOS"</formula>
    </cfRule>
    <cfRule type="expression" dxfId="14362" priority="2744">
      <formula>Q569="PENDIENTES POR SUBSANAR"</formula>
    </cfRule>
    <cfRule type="expression" dxfId="14361" priority="2745">
      <formula>Q569="SIN OBSERVACIÓN"</formula>
    </cfRule>
    <cfRule type="containsBlanks" dxfId="14360" priority="2746">
      <formula>LEN(TRIM(P569))=0</formula>
    </cfRule>
  </conditionalFormatting>
  <conditionalFormatting sqref="P572">
    <cfRule type="expression" dxfId="14359" priority="2737">
      <formula>Q572="NO SUBSANABLE"</formula>
    </cfRule>
    <cfRule type="expression" dxfId="14358" priority="2738">
      <formula>Q572="REQUERIMIENTOS SUBSANADOS"</formula>
    </cfRule>
    <cfRule type="expression" dxfId="14357" priority="2739">
      <formula>Q572="PENDIENTES POR SUBSANAR"</formula>
    </cfRule>
    <cfRule type="expression" dxfId="14356" priority="2740">
      <formula>Q572="SIN OBSERVACIÓN"</formula>
    </cfRule>
    <cfRule type="containsBlanks" dxfId="14355" priority="2741">
      <formula>LEN(TRIM(P572))=0</formula>
    </cfRule>
  </conditionalFormatting>
  <conditionalFormatting sqref="P544">
    <cfRule type="expression" dxfId="14354" priority="2683">
      <formula>Q544="NO SUBSANABLE"</formula>
    </cfRule>
    <cfRule type="expression" dxfId="14353" priority="2684">
      <formula>Q544="REQUERIMIENTOS SUBSANADOS"</formula>
    </cfRule>
    <cfRule type="expression" dxfId="14352" priority="2685">
      <formula>Q544="PENDIENTES POR SUBSANAR"</formula>
    </cfRule>
    <cfRule type="expression" dxfId="14351" priority="2687">
      <formula>Q544="SIN OBSERVACIÓN"</formula>
    </cfRule>
    <cfRule type="containsBlanks" dxfId="14350" priority="2688">
      <formula>LEN(TRIM(P544))=0</formula>
    </cfRule>
  </conditionalFormatting>
  <conditionalFormatting sqref="Q544">
    <cfRule type="containsBlanks" dxfId="14349" priority="2678">
      <formula>LEN(TRIM(Q544))=0</formula>
    </cfRule>
    <cfRule type="cellIs" dxfId="14348" priority="2686" operator="equal">
      <formula>"REQUERIMIENTOS SUBSANADOS"</formula>
    </cfRule>
    <cfRule type="containsText" dxfId="14347" priority="2689" operator="containsText" text="NO SUBSANABLE">
      <formula>NOT(ISERROR(SEARCH("NO SUBSANABLE",Q544)))</formula>
    </cfRule>
    <cfRule type="containsText" dxfId="14346" priority="2690" operator="containsText" text="PENDIENTES POR SUBSANAR">
      <formula>NOT(ISERROR(SEARCH("PENDIENTES POR SUBSANAR",Q544)))</formula>
    </cfRule>
    <cfRule type="containsText" dxfId="14345" priority="2691" operator="containsText" text="SIN OBSERVACIÓN">
      <formula>NOT(ISERROR(SEARCH("SIN OBSERVACIÓN",Q544)))</formula>
    </cfRule>
  </conditionalFormatting>
  <conditionalFormatting sqref="R544">
    <cfRule type="containsBlanks" dxfId="14344" priority="2677">
      <formula>LEN(TRIM(R544))=0</formula>
    </cfRule>
    <cfRule type="cellIs" dxfId="14343" priority="2679" operator="equal">
      <formula>"NO CUMPLEN CON LO SOLICITADO"</formula>
    </cfRule>
    <cfRule type="cellIs" dxfId="14342" priority="2680" operator="equal">
      <formula>"CUMPLEN CON LO SOLICITADO"</formula>
    </cfRule>
    <cfRule type="cellIs" dxfId="14341" priority="2681" operator="equal">
      <formula>"PENDIENTES"</formula>
    </cfRule>
    <cfRule type="cellIs" dxfId="14340" priority="2682" operator="equal">
      <formula>"NINGUNO"</formula>
    </cfRule>
  </conditionalFormatting>
  <conditionalFormatting sqref="Q170">
    <cfRule type="containsBlanks" dxfId="14339" priority="2668">
      <formula>LEN(TRIM(Q170))=0</formula>
    </cfRule>
    <cfRule type="cellIs" dxfId="14338" priority="2673" operator="equal">
      <formula>"REQUERIMIENTOS SUBSANADOS"</formula>
    </cfRule>
    <cfRule type="containsText" dxfId="14337" priority="2674" operator="containsText" text="NO SUBSANABLE">
      <formula>NOT(ISERROR(SEARCH("NO SUBSANABLE",Q170)))</formula>
    </cfRule>
    <cfRule type="containsText" dxfId="14336" priority="2675" operator="containsText" text="PENDIENTES POR SUBSANAR">
      <formula>NOT(ISERROR(SEARCH("PENDIENTES POR SUBSANAR",Q170)))</formula>
    </cfRule>
    <cfRule type="containsText" dxfId="14335" priority="2676" operator="containsText" text="SIN OBSERVACIÓN">
      <formula>NOT(ISERROR(SEARCH("SIN OBSERVACIÓN",Q170)))</formula>
    </cfRule>
  </conditionalFormatting>
  <conditionalFormatting sqref="R170">
    <cfRule type="containsBlanks" dxfId="14334" priority="2667">
      <formula>LEN(TRIM(R170))=0</formula>
    </cfRule>
    <cfRule type="cellIs" dxfId="14333" priority="2669" operator="equal">
      <formula>"NO CUMPLEN CON LO SOLICITADO"</formula>
    </cfRule>
    <cfRule type="cellIs" dxfId="14332" priority="2670" operator="equal">
      <formula>"CUMPLEN CON LO SOLICITADO"</formula>
    </cfRule>
    <cfRule type="cellIs" dxfId="14331" priority="2671" operator="equal">
      <formula>"PENDIENTES"</formula>
    </cfRule>
    <cfRule type="cellIs" dxfId="14330" priority="2672" operator="equal">
      <formula>"NINGUNO"</formula>
    </cfRule>
  </conditionalFormatting>
  <conditionalFormatting sqref="Q280">
    <cfRule type="containsBlanks" dxfId="14329" priority="2658">
      <formula>LEN(TRIM(Q280))=0</formula>
    </cfRule>
    <cfRule type="cellIs" dxfId="14328" priority="2663" operator="equal">
      <formula>"REQUERIMIENTOS SUBSANADOS"</formula>
    </cfRule>
    <cfRule type="containsText" dxfId="14327" priority="2664" operator="containsText" text="NO SUBSANABLE">
      <formula>NOT(ISERROR(SEARCH("NO SUBSANABLE",Q280)))</formula>
    </cfRule>
    <cfRule type="containsText" dxfId="14326" priority="2665" operator="containsText" text="PENDIENTES POR SUBSANAR">
      <formula>NOT(ISERROR(SEARCH("PENDIENTES POR SUBSANAR",Q280)))</formula>
    </cfRule>
    <cfRule type="containsText" dxfId="14325" priority="2666" operator="containsText" text="SIN OBSERVACIÓN">
      <formula>NOT(ISERROR(SEARCH("SIN OBSERVACIÓN",Q280)))</formula>
    </cfRule>
  </conditionalFormatting>
  <conditionalFormatting sqref="R280">
    <cfRule type="containsBlanks" dxfId="14324" priority="2657">
      <formula>LEN(TRIM(R280))=0</formula>
    </cfRule>
    <cfRule type="cellIs" dxfId="14323" priority="2659" operator="equal">
      <formula>"NO CUMPLEN CON LO SOLICITADO"</formula>
    </cfRule>
    <cfRule type="cellIs" dxfId="14322" priority="2660" operator="equal">
      <formula>"CUMPLEN CON LO SOLICITADO"</formula>
    </cfRule>
    <cfRule type="cellIs" dxfId="14321" priority="2661" operator="equal">
      <formula>"PENDIENTES"</formula>
    </cfRule>
    <cfRule type="cellIs" dxfId="14320" priority="2662" operator="equal">
      <formula>"NINGUNO"</formula>
    </cfRule>
  </conditionalFormatting>
  <conditionalFormatting sqref="Q434 Q437 Q440 Q443">
    <cfRule type="containsBlanks" dxfId="14319" priority="2648">
      <formula>LEN(TRIM(Q434))=0</formula>
    </cfRule>
    <cfRule type="cellIs" dxfId="14318" priority="2653" operator="equal">
      <formula>"REQUERIMIENTOS SUBSANADOS"</formula>
    </cfRule>
    <cfRule type="containsText" dxfId="14317" priority="2654" operator="containsText" text="NO SUBSANABLE">
      <formula>NOT(ISERROR(SEARCH("NO SUBSANABLE",Q434)))</formula>
    </cfRule>
    <cfRule type="containsText" dxfId="14316" priority="2655" operator="containsText" text="PENDIENTES POR SUBSANAR">
      <formula>NOT(ISERROR(SEARCH("PENDIENTES POR SUBSANAR",Q434)))</formula>
    </cfRule>
    <cfRule type="containsText" dxfId="14315" priority="2656" operator="containsText" text="SIN OBSERVACIÓN">
      <formula>NOT(ISERROR(SEARCH("SIN OBSERVACIÓN",Q434)))</formula>
    </cfRule>
  </conditionalFormatting>
  <conditionalFormatting sqref="R434 R437 R440 R443">
    <cfRule type="containsBlanks" dxfId="14314" priority="2647">
      <formula>LEN(TRIM(R434))=0</formula>
    </cfRule>
    <cfRule type="cellIs" dxfId="14313" priority="2649" operator="equal">
      <formula>"NO CUMPLEN CON LO SOLICITADO"</formula>
    </cfRule>
    <cfRule type="cellIs" dxfId="14312" priority="2650" operator="equal">
      <formula>"CUMPLEN CON LO SOLICITADO"</formula>
    </cfRule>
    <cfRule type="cellIs" dxfId="14311" priority="2651" operator="equal">
      <formula>"PENDIENTES"</formula>
    </cfRule>
    <cfRule type="cellIs" dxfId="14310" priority="2652" operator="equal">
      <formula>"NINGUNO"</formula>
    </cfRule>
  </conditionalFormatting>
  <conditionalFormatting sqref="Q566 Q569 Q572">
    <cfRule type="containsBlanks" dxfId="14309" priority="2638">
      <formula>LEN(TRIM(Q566))=0</formula>
    </cfRule>
    <cfRule type="cellIs" dxfId="14308" priority="2643" operator="equal">
      <formula>"REQUERIMIENTOS SUBSANADOS"</formula>
    </cfRule>
    <cfRule type="containsText" dxfId="14307" priority="2644" operator="containsText" text="NO SUBSANABLE">
      <formula>NOT(ISERROR(SEARCH("NO SUBSANABLE",Q566)))</formula>
    </cfRule>
    <cfRule type="containsText" dxfId="14306" priority="2645" operator="containsText" text="PENDIENTES POR SUBSANAR">
      <formula>NOT(ISERROR(SEARCH("PENDIENTES POR SUBSANAR",Q566)))</formula>
    </cfRule>
    <cfRule type="containsText" dxfId="14305" priority="2646" operator="containsText" text="SIN OBSERVACIÓN">
      <formula>NOT(ISERROR(SEARCH("SIN OBSERVACIÓN",Q566)))</formula>
    </cfRule>
  </conditionalFormatting>
  <conditionalFormatting sqref="R566 R569 R572">
    <cfRule type="containsBlanks" dxfId="14304" priority="2637">
      <formula>LEN(TRIM(R566))=0</formula>
    </cfRule>
    <cfRule type="cellIs" dxfId="14303" priority="2639" operator="equal">
      <formula>"NO CUMPLEN CON LO SOLICITADO"</formula>
    </cfRule>
    <cfRule type="cellIs" dxfId="14302" priority="2640" operator="equal">
      <formula>"CUMPLEN CON LO SOLICITADO"</formula>
    </cfRule>
    <cfRule type="cellIs" dxfId="14301" priority="2641" operator="equal">
      <formula>"PENDIENTES"</formula>
    </cfRule>
    <cfRule type="cellIs" dxfId="14300" priority="2642" operator="equal">
      <formula>"NINGUNO"</formula>
    </cfRule>
  </conditionalFormatting>
  <conditionalFormatting sqref="R412 R415 R418 R421">
    <cfRule type="containsBlanks" dxfId="14299" priority="2627">
      <formula>LEN(TRIM(R412))=0</formula>
    </cfRule>
    <cfRule type="cellIs" dxfId="14298" priority="2628" operator="equal">
      <formula>"NO CUMPLEN CON LO SOLICITADO"</formula>
    </cfRule>
    <cfRule type="cellIs" dxfId="14297" priority="2629" operator="equal">
      <formula>"CUMPLEN CON LO SOLICITADO"</formula>
    </cfRule>
    <cfRule type="cellIs" dxfId="14296" priority="2630" operator="equal">
      <formula>"PENDIENTES"</formula>
    </cfRule>
    <cfRule type="cellIs" dxfId="14295" priority="2631" operator="equal">
      <formula>"NINGUNO"</formula>
    </cfRule>
  </conditionalFormatting>
  <conditionalFormatting sqref="Q585">
    <cfRule type="containsBlanks" dxfId="14294" priority="2622">
      <formula>LEN(TRIM(Q585))=0</formula>
    </cfRule>
    <cfRule type="cellIs" dxfId="14293" priority="2623" operator="equal">
      <formula>"REQUERIMIENTOS SUBSANADOS"</formula>
    </cfRule>
    <cfRule type="containsText" dxfId="14292" priority="2624" operator="containsText" text="NO SUBSANABLE">
      <formula>NOT(ISERROR(SEARCH("NO SUBSANABLE",Q585)))</formula>
    </cfRule>
    <cfRule type="containsText" dxfId="14291" priority="2625" operator="containsText" text="PENDIENTES POR SUBSANAR">
      <formula>NOT(ISERROR(SEARCH("PENDIENTES POR SUBSANAR",Q585)))</formula>
    </cfRule>
    <cfRule type="containsText" dxfId="14290" priority="2626" operator="containsText" text="SIN OBSERVACIÓN">
      <formula>NOT(ISERROR(SEARCH("SIN OBSERVACIÓN",Q585)))</formula>
    </cfRule>
  </conditionalFormatting>
  <conditionalFormatting sqref="P585">
    <cfRule type="expression" dxfId="14289" priority="2617">
      <formula>Q585="NO SUBSANABLE"</formula>
    </cfRule>
    <cfRule type="expression" dxfId="14288" priority="2618">
      <formula>Q585="REQUERIMIENTOS SUBSANADOS"</formula>
    </cfRule>
    <cfRule type="expression" dxfId="14287" priority="2619">
      <formula>Q585="PENDIENTES POR SUBSANAR"</formula>
    </cfRule>
    <cfRule type="expression" dxfId="14286" priority="2620">
      <formula>Q585="SIN OBSERVACIÓN"</formula>
    </cfRule>
    <cfRule type="containsBlanks" dxfId="14285" priority="2621">
      <formula>LEN(TRIM(P585))=0</formula>
    </cfRule>
  </conditionalFormatting>
  <conditionalFormatting sqref="Q588">
    <cfRule type="containsBlanks" dxfId="14284" priority="2612">
      <formula>LEN(TRIM(Q588))=0</formula>
    </cfRule>
    <cfRule type="cellIs" dxfId="14283" priority="2613" operator="equal">
      <formula>"REQUERIMIENTOS SUBSANADOS"</formula>
    </cfRule>
    <cfRule type="containsText" dxfId="14282" priority="2614" operator="containsText" text="NO SUBSANABLE">
      <formula>NOT(ISERROR(SEARCH("NO SUBSANABLE",Q588)))</formula>
    </cfRule>
    <cfRule type="containsText" dxfId="14281" priority="2615" operator="containsText" text="PENDIENTES POR SUBSANAR">
      <formula>NOT(ISERROR(SEARCH("PENDIENTES POR SUBSANAR",Q588)))</formula>
    </cfRule>
    <cfRule type="containsText" dxfId="14280" priority="2616" operator="containsText" text="SIN OBSERVACIÓN">
      <formula>NOT(ISERROR(SEARCH("SIN OBSERVACIÓN",Q588)))</formula>
    </cfRule>
  </conditionalFormatting>
  <conditionalFormatting sqref="P588">
    <cfRule type="expression" dxfId="14279" priority="2602">
      <formula>Q588="NO SUBSANABLE"</formula>
    </cfRule>
    <cfRule type="expression" dxfId="14278" priority="2603">
      <formula>Q588="REQUERIMIENTOS SUBSANADOS"</formula>
    </cfRule>
    <cfRule type="expression" dxfId="14277" priority="2604">
      <formula>Q588="PENDIENTES POR SUBSANAR"</formula>
    </cfRule>
    <cfRule type="expression" dxfId="14276" priority="2605">
      <formula>Q588="SIN OBSERVACIÓN"</formula>
    </cfRule>
    <cfRule type="containsBlanks" dxfId="14275" priority="2606">
      <formula>LEN(TRIM(P588))=0</formula>
    </cfRule>
  </conditionalFormatting>
  <conditionalFormatting sqref="P409">
    <cfRule type="expression" dxfId="14274" priority="2597">
      <formula>Q409="NO SUBSANABLE"</formula>
    </cfRule>
    <cfRule type="expression" dxfId="14273" priority="2598">
      <formula>Q409="REQUERIMIENTOS SUBSANADOS"</formula>
    </cfRule>
    <cfRule type="expression" dxfId="14272" priority="2599">
      <formula>Q409="PENDIENTES POR SUBSANAR"</formula>
    </cfRule>
    <cfRule type="expression" dxfId="14271" priority="2600">
      <formula>Q409="SIN OBSERVACIÓN"</formula>
    </cfRule>
    <cfRule type="containsBlanks" dxfId="14270" priority="2601">
      <formula>LEN(TRIM(P409))=0</formula>
    </cfRule>
  </conditionalFormatting>
  <conditionalFormatting sqref="P412">
    <cfRule type="expression" dxfId="14269" priority="2592">
      <formula>Q412="NO SUBSANABLE"</formula>
    </cfRule>
    <cfRule type="expression" dxfId="14268" priority="2593">
      <formula>Q412="REQUERIMIENTOS SUBSANADOS"</formula>
    </cfRule>
    <cfRule type="expression" dxfId="14267" priority="2594">
      <formula>Q412="PENDIENTES POR SUBSANAR"</formula>
    </cfRule>
    <cfRule type="expression" dxfId="14266" priority="2595">
      <formula>Q412="SIN OBSERVACIÓN"</formula>
    </cfRule>
    <cfRule type="containsBlanks" dxfId="14265" priority="2596">
      <formula>LEN(TRIM(P412))=0</formula>
    </cfRule>
  </conditionalFormatting>
  <conditionalFormatting sqref="P415">
    <cfRule type="expression" dxfId="14264" priority="2587">
      <formula>Q415="NO SUBSANABLE"</formula>
    </cfRule>
    <cfRule type="expression" dxfId="14263" priority="2588">
      <formula>Q415="REQUERIMIENTOS SUBSANADOS"</formula>
    </cfRule>
    <cfRule type="expression" dxfId="14262" priority="2589">
      <formula>Q415="PENDIENTES POR SUBSANAR"</formula>
    </cfRule>
    <cfRule type="expression" dxfId="14261" priority="2590">
      <formula>Q415="SIN OBSERVACIÓN"</formula>
    </cfRule>
    <cfRule type="containsBlanks" dxfId="14260" priority="2591">
      <formula>LEN(TRIM(P415))=0</formula>
    </cfRule>
  </conditionalFormatting>
  <conditionalFormatting sqref="P418">
    <cfRule type="expression" dxfId="14259" priority="2582">
      <formula>Q418="NO SUBSANABLE"</formula>
    </cfRule>
    <cfRule type="expression" dxfId="14258" priority="2583">
      <formula>Q418="REQUERIMIENTOS SUBSANADOS"</formula>
    </cfRule>
    <cfRule type="expression" dxfId="14257" priority="2584">
      <formula>Q418="PENDIENTES POR SUBSANAR"</formula>
    </cfRule>
    <cfRule type="expression" dxfId="14256" priority="2585">
      <formula>Q418="SIN OBSERVACIÓN"</formula>
    </cfRule>
    <cfRule type="containsBlanks" dxfId="14255" priority="2586">
      <formula>LEN(TRIM(P418))=0</formula>
    </cfRule>
  </conditionalFormatting>
  <conditionalFormatting sqref="P421">
    <cfRule type="expression" dxfId="14254" priority="2577">
      <formula>Q421="NO SUBSANABLE"</formula>
    </cfRule>
    <cfRule type="expression" dxfId="14253" priority="2578">
      <formula>Q421="REQUERIMIENTOS SUBSANADOS"</formula>
    </cfRule>
    <cfRule type="expression" dxfId="14252" priority="2579">
      <formula>Q421="PENDIENTES POR SUBSANAR"</formula>
    </cfRule>
    <cfRule type="expression" dxfId="14251" priority="2580">
      <formula>Q421="SIN OBSERVACIÓN"</formula>
    </cfRule>
    <cfRule type="containsBlanks" dxfId="14250" priority="2581">
      <formula>LEN(TRIM(P421))=0</formula>
    </cfRule>
  </conditionalFormatting>
  <conditionalFormatting sqref="M16">
    <cfRule type="expression" dxfId="14249" priority="2575">
      <formula>L16="NO CUMPLE"</formula>
    </cfRule>
    <cfRule type="expression" dxfId="14248" priority="2576">
      <formula>L16="CUMPLE"</formula>
    </cfRule>
  </conditionalFormatting>
  <conditionalFormatting sqref="L16:L18">
    <cfRule type="cellIs" dxfId="14247" priority="2573" operator="equal">
      <formula>"NO CUMPLE"</formula>
    </cfRule>
    <cfRule type="cellIs" dxfId="14246" priority="2574" operator="equal">
      <formula>"CUMPLE"</formula>
    </cfRule>
  </conditionalFormatting>
  <conditionalFormatting sqref="M17">
    <cfRule type="expression" dxfId="14245" priority="2571">
      <formula>L17="NO CUMPLE"</formula>
    </cfRule>
    <cfRule type="expression" dxfId="14244" priority="2572">
      <formula>L17="CUMPLE"</formula>
    </cfRule>
  </conditionalFormatting>
  <conditionalFormatting sqref="K16">
    <cfRule type="expression" dxfId="14243" priority="2569">
      <formula>J16="NO CUMPLE"</formula>
    </cfRule>
    <cfRule type="expression" dxfId="14242" priority="2570">
      <formula>J16="CUMPLE"</formula>
    </cfRule>
  </conditionalFormatting>
  <conditionalFormatting sqref="K17:K18">
    <cfRule type="expression" dxfId="14241" priority="2567">
      <formula>J17="NO CUMPLE"</formula>
    </cfRule>
    <cfRule type="expression" dxfId="14240" priority="2568">
      <formula>J17="CUMPLE"</formula>
    </cfRule>
  </conditionalFormatting>
  <conditionalFormatting sqref="M35">
    <cfRule type="expression" dxfId="14239" priority="2565">
      <formula>L35="NO CUMPLE"</formula>
    </cfRule>
    <cfRule type="expression" dxfId="14238" priority="2566">
      <formula>L35="CUMPLE"</formula>
    </cfRule>
  </conditionalFormatting>
  <conditionalFormatting sqref="L37">
    <cfRule type="cellIs" dxfId="14237" priority="2563" operator="equal">
      <formula>"NO CUMPLE"</formula>
    </cfRule>
    <cfRule type="cellIs" dxfId="14236" priority="2564" operator="equal">
      <formula>"CUMPLE"</formula>
    </cfRule>
  </conditionalFormatting>
  <conditionalFormatting sqref="M36">
    <cfRule type="expression" dxfId="14235" priority="2561">
      <formula>L36="NO CUMPLE"</formula>
    </cfRule>
    <cfRule type="expression" dxfId="14234" priority="2562">
      <formula>L36="CUMPLE"</formula>
    </cfRule>
  </conditionalFormatting>
  <conditionalFormatting sqref="K35">
    <cfRule type="expression" dxfId="14233" priority="2559">
      <formula>J35="NO CUMPLE"</formula>
    </cfRule>
    <cfRule type="expression" dxfId="14232" priority="2560">
      <formula>J35="CUMPLE"</formula>
    </cfRule>
  </conditionalFormatting>
  <conditionalFormatting sqref="K36:K37">
    <cfRule type="expression" dxfId="14231" priority="2557">
      <formula>J36="NO CUMPLE"</formula>
    </cfRule>
    <cfRule type="expression" dxfId="14230" priority="2558">
      <formula>J36="CUMPLE"</formula>
    </cfRule>
  </conditionalFormatting>
  <conditionalFormatting sqref="J36">
    <cfRule type="cellIs" dxfId="14229" priority="2555" operator="equal">
      <formula>"NO CUMPLE"</formula>
    </cfRule>
    <cfRule type="cellIs" dxfId="14228" priority="2556" operator="equal">
      <formula>"CUMPLE"</formula>
    </cfRule>
  </conditionalFormatting>
  <conditionalFormatting sqref="J37">
    <cfRule type="cellIs" dxfId="14227" priority="2553" operator="equal">
      <formula>"NO CUMPLE"</formula>
    </cfRule>
    <cfRule type="cellIs" dxfId="14226" priority="2554" operator="equal">
      <formula>"CUMPLE"</formula>
    </cfRule>
  </conditionalFormatting>
  <conditionalFormatting sqref="L35">
    <cfRule type="cellIs" dxfId="14225" priority="2551" operator="equal">
      <formula>"NO CUMPLE"</formula>
    </cfRule>
    <cfRule type="cellIs" dxfId="14224" priority="2552" operator="equal">
      <formula>"CUMPLE"</formula>
    </cfRule>
  </conditionalFormatting>
  <conditionalFormatting sqref="J35">
    <cfRule type="cellIs" dxfId="14223" priority="2549" operator="equal">
      <formula>"NO CUMPLE"</formula>
    </cfRule>
    <cfRule type="cellIs" dxfId="14222" priority="2550" operator="equal">
      <formula>"CUMPLE"</formula>
    </cfRule>
  </conditionalFormatting>
  <conditionalFormatting sqref="L36">
    <cfRule type="cellIs" dxfId="14221" priority="2547" operator="equal">
      <formula>"NO CUMPLE"</formula>
    </cfRule>
    <cfRule type="cellIs" dxfId="14220" priority="2548" operator="equal">
      <formula>"CUMPLE"</formula>
    </cfRule>
  </conditionalFormatting>
  <conditionalFormatting sqref="L586">
    <cfRule type="cellIs" dxfId="14219" priority="311" operator="equal">
      <formula>"NO CUMPLE"</formula>
    </cfRule>
    <cfRule type="cellIs" dxfId="14218" priority="312" operator="equal">
      <formula>"CUMPLE"</formula>
    </cfRule>
  </conditionalFormatting>
  <conditionalFormatting sqref="J63">
    <cfRule type="cellIs" dxfId="14217" priority="2545" operator="equal">
      <formula>"NO CUMPLE"</formula>
    </cfRule>
    <cfRule type="cellIs" dxfId="14216" priority="2546" operator="equal">
      <formula>"CUMPLE"</formula>
    </cfRule>
  </conditionalFormatting>
  <conditionalFormatting sqref="J64">
    <cfRule type="cellIs" dxfId="14215" priority="2543" operator="equal">
      <formula>"NO CUMPLE"</formula>
    </cfRule>
    <cfRule type="cellIs" dxfId="14214" priority="2544" operator="equal">
      <formula>"CUMPLE"</formula>
    </cfRule>
  </conditionalFormatting>
  <conditionalFormatting sqref="J66">
    <cfRule type="cellIs" dxfId="14213" priority="2541" operator="equal">
      <formula>"NO CUMPLE"</formula>
    </cfRule>
    <cfRule type="cellIs" dxfId="14212" priority="2542" operator="equal">
      <formula>"CUMPLE"</formula>
    </cfRule>
  </conditionalFormatting>
  <conditionalFormatting sqref="J67:J68">
    <cfRule type="cellIs" dxfId="14211" priority="2539" operator="equal">
      <formula>"NO CUMPLE"</formula>
    </cfRule>
    <cfRule type="cellIs" dxfId="14210" priority="2540" operator="equal">
      <formula>"CUMPLE"</formula>
    </cfRule>
  </conditionalFormatting>
  <conditionalFormatting sqref="J69">
    <cfRule type="cellIs" dxfId="14209" priority="2537" operator="equal">
      <formula>"NO CUMPLE"</formula>
    </cfRule>
    <cfRule type="cellIs" dxfId="14208" priority="2538" operator="equal">
      <formula>"CUMPLE"</formula>
    </cfRule>
  </conditionalFormatting>
  <conditionalFormatting sqref="J70:J71">
    <cfRule type="cellIs" dxfId="14207" priority="2535" operator="equal">
      <formula>"NO CUMPLE"</formula>
    </cfRule>
    <cfRule type="cellIs" dxfId="14206" priority="2536" operator="equal">
      <formula>"CUMPLE"</formula>
    </cfRule>
  </conditionalFormatting>
  <conditionalFormatting sqref="M60">
    <cfRule type="expression" dxfId="14205" priority="2533">
      <formula>L60="NO CUMPLE"</formula>
    </cfRule>
    <cfRule type="expression" dxfId="14204" priority="2534">
      <formula>L60="CUMPLE"</formula>
    </cfRule>
  </conditionalFormatting>
  <conditionalFormatting sqref="L62">
    <cfRule type="cellIs" dxfId="14203" priority="2531" operator="equal">
      <formula>"NO CUMPLE"</formula>
    </cfRule>
    <cfRule type="cellIs" dxfId="14202" priority="2532" operator="equal">
      <formula>"CUMPLE"</formula>
    </cfRule>
  </conditionalFormatting>
  <conditionalFormatting sqref="M61">
    <cfRule type="expression" dxfId="14201" priority="2529">
      <formula>L61="NO CUMPLE"</formula>
    </cfRule>
    <cfRule type="expression" dxfId="14200" priority="2530">
      <formula>L61="CUMPLE"</formula>
    </cfRule>
  </conditionalFormatting>
  <conditionalFormatting sqref="K60">
    <cfRule type="expression" dxfId="14199" priority="2527">
      <formula>J60="NO CUMPLE"</formula>
    </cfRule>
    <cfRule type="expression" dxfId="14198" priority="2528">
      <formula>J60="CUMPLE"</formula>
    </cfRule>
  </conditionalFormatting>
  <conditionalFormatting sqref="K61:K62">
    <cfRule type="expression" dxfId="14197" priority="2525">
      <formula>J61="NO CUMPLE"</formula>
    </cfRule>
    <cfRule type="expression" dxfId="14196" priority="2526">
      <formula>J61="CUMPLE"</formula>
    </cfRule>
  </conditionalFormatting>
  <conditionalFormatting sqref="M63">
    <cfRule type="expression" dxfId="14195" priority="2523">
      <formula>L63="NO CUMPLE"</formula>
    </cfRule>
    <cfRule type="expression" dxfId="14194" priority="2524">
      <formula>L63="CUMPLE"</formula>
    </cfRule>
  </conditionalFormatting>
  <conditionalFormatting sqref="L63 L65">
    <cfRule type="cellIs" dxfId="14193" priority="2521" operator="equal">
      <formula>"NO CUMPLE"</formula>
    </cfRule>
    <cfRule type="cellIs" dxfId="14192" priority="2522" operator="equal">
      <formula>"CUMPLE"</formula>
    </cfRule>
  </conditionalFormatting>
  <conditionalFormatting sqref="M64">
    <cfRule type="expression" dxfId="14191" priority="2519">
      <formula>L64="NO CUMPLE"</formula>
    </cfRule>
    <cfRule type="expression" dxfId="14190" priority="2520">
      <formula>L64="CUMPLE"</formula>
    </cfRule>
  </conditionalFormatting>
  <conditionalFormatting sqref="K63">
    <cfRule type="expression" dxfId="14189" priority="2517">
      <formula>J63="NO CUMPLE"</formula>
    </cfRule>
    <cfRule type="expression" dxfId="14188" priority="2518">
      <formula>J63="CUMPLE"</formula>
    </cfRule>
  </conditionalFormatting>
  <conditionalFormatting sqref="K64:K65">
    <cfRule type="expression" dxfId="14187" priority="2515">
      <formula>J64="NO CUMPLE"</formula>
    </cfRule>
    <cfRule type="expression" dxfId="14186" priority="2516">
      <formula>J64="CUMPLE"</formula>
    </cfRule>
  </conditionalFormatting>
  <conditionalFormatting sqref="M66">
    <cfRule type="expression" dxfId="14185" priority="2513">
      <formula>L66="NO CUMPLE"</formula>
    </cfRule>
    <cfRule type="expression" dxfId="14184" priority="2514">
      <formula>L66="CUMPLE"</formula>
    </cfRule>
  </conditionalFormatting>
  <conditionalFormatting sqref="L66:L68">
    <cfRule type="cellIs" dxfId="14183" priority="2511" operator="equal">
      <formula>"NO CUMPLE"</formula>
    </cfRule>
    <cfRule type="cellIs" dxfId="14182" priority="2512" operator="equal">
      <formula>"CUMPLE"</formula>
    </cfRule>
  </conditionalFormatting>
  <conditionalFormatting sqref="M67">
    <cfRule type="expression" dxfId="14181" priority="2509">
      <formula>L67="NO CUMPLE"</formula>
    </cfRule>
    <cfRule type="expression" dxfId="14180" priority="2510">
      <formula>L67="CUMPLE"</formula>
    </cfRule>
  </conditionalFormatting>
  <conditionalFormatting sqref="K66">
    <cfRule type="expression" dxfId="14179" priority="2507">
      <formula>J66="NO CUMPLE"</formula>
    </cfRule>
    <cfRule type="expression" dxfId="14178" priority="2508">
      <formula>J66="CUMPLE"</formula>
    </cfRule>
  </conditionalFormatting>
  <conditionalFormatting sqref="K67:K68">
    <cfRule type="expression" dxfId="14177" priority="2505">
      <formula>J67="NO CUMPLE"</formula>
    </cfRule>
    <cfRule type="expression" dxfId="14176" priority="2506">
      <formula>J67="CUMPLE"</formula>
    </cfRule>
  </conditionalFormatting>
  <conditionalFormatting sqref="M69">
    <cfRule type="expression" dxfId="14175" priority="2503">
      <formula>L69="NO CUMPLE"</formula>
    </cfRule>
    <cfRule type="expression" dxfId="14174" priority="2504">
      <formula>L69="CUMPLE"</formula>
    </cfRule>
  </conditionalFormatting>
  <conditionalFormatting sqref="M70">
    <cfRule type="expression" dxfId="14173" priority="2499">
      <formula>L70="NO CUMPLE"</formula>
    </cfRule>
    <cfRule type="expression" dxfId="14172" priority="2500">
      <formula>L70="CUMPLE"</formula>
    </cfRule>
  </conditionalFormatting>
  <conditionalFormatting sqref="K69">
    <cfRule type="expression" dxfId="14171" priority="2497">
      <formula>J69="NO CUMPLE"</formula>
    </cfRule>
    <cfRule type="expression" dxfId="14170" priority="2498">
      <formula>J69="CUMPLE"</formula>
    </cfRule>
  </conditionalFormatting>
  <conditionalFormatting sqref="K70:K71">
    <cfRule type="expression" dxfId="14169" priority="2495">
      <formula>J70="NO CUMPLE"</formula>
    </cfRule>
    <cfRule type="expression" dxfId="14168" priority="2496">
      <formula>J70="CUMPLE"</formula>
    </cfRule>
  </conditionalFormatting>
  <conditionalFormatting sqref="M57">
    <cfRule type="expression" dxfId="14167" priority="2479">
      <formula>L57="NO CUMPLE"</formula>
    </cfRule>
    <cfRule type="expression" dxfId="14166" priority="2480">
      <formula>L57="CUMPLE"</formula>
    </cfRule>
  </conditionalFormatting>
  <conditionalFormatting sqref="M58">
    <cfRule type="expression" dxfId="14165" priority="2475">
      <formula>L58="NO CUMPLE"</formula>
    </cfRule>
    <cfRule type="expression" dxfId="14164" priority="2476">
      <formula>L58="CUMPLE"</formula>
    </cfRule>
  </conditionalFormatting>
  <conditionalFormatting sqref="K57">
    <cfRule type="expression" dxfId="14163" priority="2473">
      <formula>J57="NO CUMPLE"</formula>
    </cfRule>
    <cfRule type="expression" dxfId="14162" priority="2474">
      <formula>J57="CUMPLE"</formula>
    </cfRule>
  </conditionalFormatting>
  <conditionalFormatting sqref="K58:K59">
    <cfRule type="expression" dxfId="14161" priority="2471">
      <formula>J58="NO CUMPLE"</formula>
    </cfRule>
    <cfRule type="expression" dxfId="14160" priority="2472">
      <formula>J58="CUMPLE"</formula>
    </cfRule>
  </conditionalFormatting>
  <conditionalFormatting sqref="J91">
    <cfRule type="cellIs" dxfId="14159" priority="2451" operator="equal">
      <formula>"NO CUMPLE"</formula>
    </cfRule>
    <cfRule type="cellIs" dxfId="14158" priority="2452" operator="equal">
      <formula>"CUMPLE"</formula>
    </cfRule>
  </conditionalFormatting>
  <conditionalFormatting sqref="J92:J93">
    <cfRule type="cellIs" dxfId="14157" priority="2449" operator="equal">
      <formula>"NO CUMPLE"</formula>
    </cfRule>
    <cfRule type="cellIs" dxfId="14156" priority="2450" operator="equal">
      <formula>"CUMPLE"</formula>
    </cfRule>
  </conditionalFormatting>
  <conditionalFormatting sqref="M82">
    <cfRule type="expression" dxfId="14155" priority="2447">
      <formula>L82="NO CUMPLE"</formula>
    </cfRule>
    <cfRule type="expression" dxfId="14154" priority="2448">
      <formula>L82="CUMPLE"</formula>
    </cfRule>
  </conditionalFormatting>
  <conditionalFormatting sqref="L84">
    <cfRule type="cellIs" dxfId="14153" priority="2445" operator="equal">
      <formula>"NO CUMPLE"</formula>
    </cfRule>
    <cfRule type="cellIs" dxfId="14152" priority="2446" operator="equal">
      <formula>"CUMPLE"</formula>
    </cfRule>
  </conditionalFormatting>
  <conditionalFormatting sqref="M83">
    <cfRule type="expression" dxfId="14151" priority="2443">
      <formula>L83="NO CUMPLE"</formula>
    </cfRule>
    <cfRule type="expression" dxfId="14150" priority="2444">
      <formula>L83="CUMPLE"</formula>
    </cfRule>
  </conditionalFormatting>
  <conditionalFormatting sqref="K82">
    <cfRule type="expression" dxfId="14149" priority="2441">
      <formula>J82="NO CUMPLE"</formula>
    </cfRule>
    <cfRule type="expression" dxfId="14148" priority="2442">
      <formula>J82="CUMPLE"</formula>
    </cfRule>
  </conditionalFormatting>
  <conditionalFormatting sqref="K83:K84">
    <cfRule type="expression" dxfId="14147" priority="2439">
      <formula>J83="NO CUMPLE"</formula>
    </cfRule>
    <cfRule type="expression" dxfId="14146" priority="2440">
      <formula>J83="CUMPLE"</formula>
    </cfRule>
  </conditionalFormatting>
  <conditionalFormatting sqref="M85">
    <cfRule type="expression" dxfId="14145" priority="2437">
      <formula>L85="NO CUMPLE"</formula>
    </cfRule>
    <cfRule type="expression" dxfId="14144" priority="2438">
      <formula>L85="CUMPLE"</formula>
    </cfRule>
  </conditionalFormatting>
  <conditionalFormatting sqref="L85 L87">
    <cfRule type="cellIs" dxfId="14143" priority="2435" operator="equal">
      <formula>"NO CUMPLE"</formula>
    </cfRule>
    <cfRule type="cellIs" dxfId="14142" priority="2436" operator="equal">
      <formula>"CUMPLE"</formula>
    </cfRule>
  </conditionalFormatting>
  <conditionalFormatting sqref="M86">
    <cfRule type="expression" dxfId="14141" priority="2433">
      <formula>L86="NO CUMPLE"</formula>
    </cfRule>
    <cfRule type="expression" dxfId="14140" priority="2434">
      <formula>L86="CUMPLE"</formula>
    </cfRule>
  </conditionalFormatting>
  <conditionalFormatting sqref="K85">
    <cfRule type="expression" dxfId="14139" priority="2431">
      <formula>J85="NO CUMPLE"</formula>
    </cfRule>
    <cfRule type="expression" dxfId="14138" priority="2432">
      <formula>J85="CUMPLE"</formula>
    </cfRule>
  </conditionalFormatting>
  <conditionalFormatting sqref="K86:K87">
    <cfRule type="expression" dxfId="14137" priority="2429">
      <formula>J86="NO CUMPLE"</formula>
    </cfRule>
    <cfRule type="expression" dxfId="14136" priority="2430">
      <formula>J86="CUMPLE"</formula>
    </cfRule>
  </conditionalFormatting>
  <conditionalFormatting sqref="M88">
    <cfRule type="expression" dxfId="14135" priority="2427">
      <formula>L88="NO CUMPLE"</formula>
    </cfRule>
    <cfRule type="expression" dxfId="14134" priority="2428">
      <formula>L88="CUMPLE"</formula>
    </cfRule>
  </conditionalFormatting>
  <conditionalFormatting sqref="L88:L90">
    <cfRule type="cellIs" dxfId="14133" priority="2425" operator="equal">
      <formula>"NO CUMPLE"</formula>
    </cfRule>
    <cfRule type="cellIs" dxfId="14132" priority="2426" operator="equal">
      <formula>"CUMPLE"</formula>
    </cfRule>
  </conditionalFormatting>
  <conditionalFormatting sqref="M89">
    <cfRule type="expression" dxfId="14131" priority="2423">
      <formula>L89="NO CUMPLE"</formula>
    </cfRule>
    <cfRule type="expression" dxfId="14130" priority="2424">
      <formula>L89="CUMPLE"</formula>
    </cfRule>
  </conditionalFormatting>
  <conditionalFormatting sqref="K88">
    <cfRule type="expression" dxfId="14129" priority="2421">
      <formula>J88="NO CUMPLE"</formula>
    </cfRule>
    <cfRule type="expression" dxfId="14128" priority="2422">
      <formula>J88="CUMPLE"</formula>
    </cfRule>
  </conditionalFormatting>
  <conditionalFormatting sqref="K89:K90">
    <cfRule type="expression" dxfId="14127" priority="2419">
      <formula>J89="NO CUMPLE"</formula>
    </cfRule>
    <cfRule type="expression" dxfId="14126" priority="2420">
      <formula>J89="CUMPLE"</formula>
    </cfRule>
  </conditionalFormatting>
  <conditionalFormatting sqref="M91">
    <cfRule type="expression" dxfId="14125" priority="2417">
      <formula>L91="NO CUMPLE"</formula>
    </cfRule>
    <cfRule type="expression" dxfId="14124" priority="2418">
      <formula>L91="CUMPLE"</formula>
    </cfRule>
  </conditionalFormatting>
  <conditionalFormatting sqref="L91:L93">
    <cfRule type="cellIs" dxfId="14123" priority="2415" operator="equal">
      <formula>"NO CUMPLE"</formula>
    </cfRule>
    <cfRule type="cellIs" dxfId="14122" priority="2416" operator="equal">
      <formula>"CUMPLE"</formula>
    </cfRule>
  </conditionalFormatting>
  <conditionalFormatting sqref="M92">
    <cfRule type="expression" dxfId="14121" priority="2413">
      <formula>L92="NO CUMPLE"</formula>
    </cfRule>
    <cfRule type="expression" dxfId="14120" priority="2414">
      <formula>L92="CUMPLE"</formula>
    </cfRule>
  </conditionalFormatting>
  <conditionalFormatting sqref="K91">
    <cfRule type="expression" dxfId="14119" priority="2411">
      <formula>J91="NO CUMPLE"</formula>
    </cfRule>
    <cfRule type="expression" dxfId="14118" priority="2412">
      <formula>J91="CUMPLE"</formula>
    </cfRule>
  </conditionalFormatting>
  <conditionalFormatting sqref="K92:K93">
    <cfRule type="expression" dxfId="14117" priority="2409">
      <formula>J92="NO CUMPLE"</formula>
    </cfRule>
    <cfRule type="expression" dxfId="14116" priority="2410">
      <formula>J92="CUMPLE"</formula>
    </cfRule>
  </conditionalFormatting>
  <conditionalFormatting sqref="J83">
    <cfRule type="cellIs" dxfId="14115" priority="2407" operator="equal">
      <formula>"NO CUMPLE"</formula>
    </cfRule>
    <cfRule type="cellIs" dxfId="14114" priority="2408" operator="equal">
      <formula>"CUMPLE"</formula>
    </cfRule>
  </conditionalFormatting>
  <conditionalFormatting sqref="J84">
    <cfRule type="cellIs" dxfId="14113" priority="2405" operator="equal">
      <formula>"NO CUMPLE"</formula>
    </cfRule>
    <cfRule type="cellIs" dxfId="14112" priority="2406" operator="equal">
      <formula>"CUMPLE"</formula>
    </cfRule>
  </conditionalFormatting>
  <conditionalFormatting sqref="L82">
    <cfRule type="cellIs" dxfId="14111" priority="2403" operator="equal">
      <formula>"NO CUMPLE"</formula>
    </cfRule>
    <cfRule type="cellIs" dxfId="14110" priority="2404" operator="equal">
      <formula>"CUMPLE"</formula>
    </cfRule>
  </conditionalFormatting>
  <conditionalFormatting sqref="J82">
    <cfRule type="cellIs" dxfId="14109" priority="2401" operator="equal">
      <formula>"NO CUMPLE"</formula>
    </cfRule>
    <cfRule type="cellIs" dxfId="14108" priority="2402" operator="equal">
      <formula>"CUMPLE"</formula>
    </cfRule>
  </conditionalFormatting>
  <conditionalFormatting sqref="L83">
    <cfRule type="cellIs" dxfId="14107" priority="2399" operator="equal">
      <formula>"NO CUMPLE"</formula>
    </cfRule>
    <cfRule type="cellIs" dxfId="14106" priority="2400" operator="equal">
      <formula>"CUMPLE"</formula>
    </cfRule>
  </conditionalFormatting>
  <conditionalFormatting sqref="L86">
    <cfRule type="cellIs" dxfId="14105" priority="2397" operator="equal">
      <formula>"NO CUMPLE"</formula>
    </cfRule>
    <cfRule type="cellIs" dxfId="14104" priority="2398" operator="equal">
      <formula>"CUMPLE"</formula>
    </cfRule>
  </conditionalFormatting>
  <conditionalFormatting sqref="J87">
    <cfRule type="cellIs" dxfId="14103" priority="2395" operator="equal">
      <formula>"NO CUMPLE"</formula>
    </cfRule>
    <cfRule type="cellIs" dxfId="14102" priority="2396" operator="equal">
      <formula>"CUMPLE"</formula>
    </cfRule>
  </conditionalFormatting>
  <conditionalFormatting sqref="M79">
    <cfRule type="expression" dxfId="14101" priority="2393">
      <formula>L79="NO CUMPLE"</formula>
    </cfRule>
    <cfRule type="expression" dxfId="14100" priority="2394">
      <formula>L79="CUMPLE"</formula>
    </cfRule>
  </conditionalFormatting>
  <conditionalFormatting sqref="L81">
    <cfRule type="cellIs" dxfId="14099" priority="2391" operator="equal">
      <formula>"NO CUMPLE"</formula>
    </cfRule>
    <cfRule type="cellIs" dxfId="14098" priority="2392" operator="equal">
      <formula>"CUMPLE"</formula>
    </cfRule>
  </conditionalFormatting>
  <conditionalFormatting sqref="M80">
    <cfRule type="expression" dxfId="14097" priority="2389">
      <formula>L80="NO CUMPLE"</formula>
    </cfRule>
    <cfRule type="expression" dxfId="14096" priority="2390">
      <formula>L80="CUMPLE"</formula>
    </cfRule>
  </conditionalFormatting>
  <conditionalFormatting sqref="K79">
    <cfRule type="expression" dxfId="14095" priority="2387">
      <formula>J79="NO CUMPLE"</formula>
    </cfRule>
    <cfRule type="expression" dxfId="14094" priority="2388">
      <formula>J79="CUMPLE"</formula>
    </cfRule>
  </conditionalFormatting>
  <conditionalFormatting sqref="K80:K81">
    <cfRule type="expression" dxfId="14093" priority="2385">
      <formula>J80="NO CUMPLE"</formula>
    </cfRule>
    <cfRule type="expression" dxfId="14092" priority="2386">
      <formula>J80="CUMPLE"</formula>
    </cfRule>
  </conditionalFormatting>
  <conditionalFormatting sqref="M104">
    <cfRule type="expression" dxfId="14091" priority="2361">
      <formula>L104="NO CUMPLE"</formula>
    </cfRule>
    <cfRule type="expression" dxfId="14090" priority="2362">
      <formula>L104="CUMPLE"</formula>
    </cfRule>
  </conditionalFormatting>
  <conditionalFormatting sqref="M105">
    <cfRule type="expression" dxfId="14089" priority="2357">
      <formula>L105="NO CUMPLE"</formula>
    </cfRule>
    <cfRule type="expression" dxfId="14088" priority="2358">
      <formula>L105="CUMPLE"</formula>
    </cfRule>
  </conditionalFormatting>
  <conditionalFormatting sqref="K104">
    <cfRule type="expression" dxfId="14087" priority="2355">
      <formula>J104="NO CUMPLE"</formula>
    </cfRule>
    <cfRule type="expression" dxfId="14086" priority="2356">
      <formula>J104="CUMPLE"</formula>
    </cfRule>
  </conditionalFormatting>
  <conditionalFormatting sqref="K105:K106">
    <cfRule type="expression" dxfId="14085" priority="2353">
      <formula>J105="NO CUMPLE"</formula>
    </cfRule>
    <cfRule type="expression" dxfId="14084" priority="2354">
      <formula>J105="CUMPLE"</formula>
    </cfRule>
  </conditionalFormatting>
  <conditionalFormatting sqref="M107">
    <cfRule type="expression" dxfId="14083" priority="2351">
      <formula>L107="NO CUMPLE"</formula>
    </cfRule>
    <cfRule type="expression" dxfId="14082" priority="2352">
      <formula>L107="CUMPLE"</formula>
    </cfRule>
  </conditionalFormatting>
  <conditionalFormatting sqref="M108">
    <cfRule type="expression" dxfId="14081" priority="2347">
      <formula>L108="NO CUMPLE"</formula>
    </cfRule>
    <cfRule type="expression" dxfId="14080" priority="2348">
      <formula>L108="CUMPLE"</formula>
    </cfRule>
  </conditionalFormatting>
  <conditionalFormatting sqref="K107">
    <cfRule type="expression" dxfId="14079" priority="2345">
      <formula>J107="NO CUMPLE"</formula>
    </cfRule>
    <cfRule type="expression" dxfId="14078" priority="2346">
      <formula>J107="CUMPLE"</formula>
    </cfRule>
  </conditionalFormatting>
  <conditionalFormatting sqref="K108:K109">
    <cfRule type="expression" dxfId="14077" priority="2343">
      <formula>J108="NO CUMPLE"</formula>
    </cfRule>
    <cfRule type="expression" dxfId="14076" priority="2344">
      <formula>J108="CUMPLE"</formula>
    </cfRule>
  </conditionalFormatting>
  <conditionalFormatting sqref="M110">
    <cfRule type="expression" dxfId="14075" priority="2341">
      <formula>L110="NO CUMPLE"</formula>
    </cfRule>
    <cfRule type="expression" dxfId="14074" priority="2342">
      <formula>L110="CUMPLE"</formula>
    </cfRule>
  </conditionalFormatting>
  <conditionalFormatting sqref="M111">
    <cfRule type="expression" dxfId="14073" priority="2337">
      <formula>L111="NO CUMPLE"</formula>
    </cfRule>
    <cfRule type="expression" dxfId="14072" priority="2338">
      <formula>L111="CUMPLE"</formula>
    </cfRule>
  </conditionalFormatting>
  <conditionalFormatting sqref="K110">
    <cfRule type="expression" dxfId="14071" priority="2335">
      <formula>J110="NO CUMPLE"</formula>
    </cfRule>
    <cfRule type="expression" dxfId="14070" priority="2336">
      <formula>J110="CUMPLE"</formula>
    </cfRule>
  </conditionalFormatting>
  <conditionalFormatting sqref="K111:K112">
    <cfRule type="expression" dxfId="14069" priority="2333">
      <formula>J111="NO CUMPLE"</formula>
    </cfRule>
    <cfRule type="expression" dxfId="14068" priority="2334">
      <formula>J111="CUMPLE"</formula>
    </cfRule>
  </conditionalFormatting>
  <conditionalFormatting sqref="M113">
    <cfRule type="expression" dxfId="14067" priority="2331">
      <formula>L113="NO CUMPLE"</formula>
    </cfRule>
    <cfRule type="expression" dxfId="14066" priority="2332">
      <formula>L113="CUMPLE"</formula>
    </cfRule>
  </conditionalFormatting>
  <conditionalFormatting sqref="M114">
    <cfRule type="expression" dxfId="14065" priority="2327">
      <formula>L114="NO CUMPLE"</formula>
    </cfRule>
    <cfRule type="expression" dxfId="14064" priority="2328">
      <formula>L114="CUMPLE"</formula>
    </cfRule>
  </conditionalFormatting>
  <conditionalFormatting sqref="K113">
    <cfRule type="expression" dxfId="14063" priority="2325">
      <formula>J113="NO CUMPLE"</formula>
    </cfRule>
    <cfRule type="expression" dxfId="14062" priority="2326">
      <formula>J113="CUMPLE"</formula>
    </cfRule>
  </conditionalFormatting>
  <conditionalFormatting sqref="K114:K115">
    <cfRule type="expression" dxfId="14061" priority="2323">
      <formula>J114="NO CUMPLE"</formula>
    </cfRule>
    <cfRule type="expression" dxfId="14060" priority="2324">
      <formula>J114="CUMPLE"</formula>
    </cfRule>
  </conditionalFormatting>
  <conditionalFormatting sqref="M101">
    <cfRule type="expression" dxfId="14059" priority="2307">
      <formula>L101="NO CUMPLE"</formula>
    </cfRule>
    <cfRule type="expression" dxfId="14058" priority="2308">
      <formula>L101="CUMPLE"</formula>
    </cfRule>
  </conditionalFormatting>
  <conditionalFormatting sqref="L103">
    <cfRule type="cellIs" dxfId="14057" priority="2305" operator="equal">
      <formula>"NO CUMPLE"</formula>
    </cfRule>
    <cfRule type="cellIs" dxfId="14056" priority="2306" operator="equal">
      <formula>"CUMPLE"</formula>
    </cfRule>
  </conditionalFormatting>
  <conditionalFormatting sqref="M102">
    <cfRule type="expression" dxfId="14055" priority="2303">
      <formula>L102="NO CUMPLE"</formula>
    </cfRule>
    <cfRule type="expression" dxfId="14054" priority="2304">
      <formula>L102="CUMPLE"</formula>
    </cfRule>
  </conditionalFormatting>
  <conditionalFormatting sqref="K101">
    <cfRule type="expression" dxfId="14053" priority="2301">
      <formula>J101="NO CUMPLE"</formula>
    </cfRule>
    <cfRule type="expression" dxfId="14052" priority="2302">
      <formula>J101="CUMPLE"</formula>
    </cfRule>
  </conditionalFormatting>
  <conditionalFormatting sqref="K102:K103">
    <cfRule type="expression" dxfId="14051" priority="2299">
      <formula>J102="NO CUMPLE"</formula>
    </cfRule>
    <cfRule type="expression" dxfId="14050" priority="2300">
      <formula>J102="CUMPLE"</formula>
    </cfRule>
  </conditionalFormatting>
  <conditionalFormatting sqref="J591">
    <cfRule type="cellIs" dxfId="14049" priority="395" operator="equal">
      <formula>"NO CUMPLE"</formula>
    </cfRule>
    <cfRule type="cellIs" dxfId="14048" priority="396" operator="equal">
      <formula>"CUMPLE"</formula>
    </cfRule>
  </conditionalFormatting>
  <conditionalFormatting sqref="J592">
    <cfRule type="cellIs" dxfId="14047" priority="393" operator="equal">
      <formula>"NO CUMPLE"</formula>
    </cfRule>
    <cfRule type="cellIs" dxfId="14046" priority="394" operator="equal">
      <formula>"CUMPLE"</formula>
    </cfRule>
  </conditionalFormatting>
  <conditionalFormatting sqref="J594">
    <cfRule type="cellIs" dxfId="14045" priority="391" operator="equal">
      <formula>"NO CUMPLE"</formula>
    </cfRule>
    <cfRule type="cellIs" dxfId="14044" priority="392" operator="equal">
      <formula>"CUMPLE"</formula>
    </cfRule>
  </conditionalFormatting>
  <conditionalFormatting sqref="J595:J596">
    <cfRule type="cellIs" dxfId="14043" priority="389" operator="equal">
      <formula>"NO CUMPLE"</formula>
    </cfRule>
    <cfRule type="cellIs" dxfId="14042" priority="390" operator="equal">
      <formula>"CUMPLE"</formula>
    </cfRule>
  </conditionalFormatting>
  <conditionalFormatting sqref="J597">
    <cfRule type="cellIs" dxfId="14041" priority="387" operator="equal">
      <formula>"NO CUMPLE"</formula>
    </cfRule>
    <cfRule type="cellIs" dxfId="14040" priority="388" operator="equal">
      <formula>"CUMPLE"</formula>
    </cfRule>
  </conditionalFormatting>
  <conditionalFormatting sqref="J598:J599">
    <cfRule type="cellIs" dxfId="14039" priority="385" operator="equal">
      <formula>"NO CUMPLE"</formula>
    </cfRule>
    <cfRule type="cellIs" dxfId="14038" priority="386" operator="equal">
      <formula>"CUMPLE"</formula>
    </cfRule>
  </conditionalFormatting>
  <conditionalFormatting sqref="M588">
    <cfRule type="expression" dxfId="14037" priority="383">
      <formula>L588="NO CUMPLE"</formula>
    </cfRule>
    <cfRule type="expression" dxfId="14036" priority="384">
      <formula>L588="CUMPLE"</formula>
    </cfRule>
  </conditionalFormatting>
  <conditionalFormatting sqref="L590">
    <cfRule type="cellIs" dxfId="14035" priority="381" operator="equal">
      <formula>"NO CUMPLE"</formula>
    </cfRule>
    <cfRule type="cellIs" dxfId="14034" priority="382" operator="equal">
      <formula>"CUMPLE"</formula>
    </cfRule>
  </conditionalFormatting>
  <conditionalFormatting sqref="M589">
    <cfRule type="expression" dxfId="14033" priority="379">
      <formula>L589="NO CUMPLE"</formula>
    </cfRule>
    <cfRule type="expression" dxfId="14032" priority="380">
      <formula>L589="CUMPLE"</formula>
    </cfRule>
  </conditionalFormatting>
  <conditionalFormatting sqref="K588">
    <cfRule type="expression" dxfId="14031" priority="377">
      <formula>J588="NO CUMPLE"</formula>
    </cfRule>
    <cfRule type="expression" dxfId="14030" priority="378">
      <formula>J588="CUMPLE"</formula>
    </cfRule>
  </conditionalFormatting>
  <conditionalFormatting sqref="K589:K590">
    <cfRule type="expression" dxfId="14029" priority="375">
      <formula>J589="NO CUMPLE"</formula>
    </cfRule>
    <cfRule type="expression" dxfId="14028" priority="376">
      <formula>J589="CUMPLE"</formula>
    </cfRule>
  </conditionalFormatting>
  <conditionalFormatting sqref="M591">
    <cfRule type="expression" dxfId="14027" priority="373">
      <formula>L591="NO CUMPLE"</formula>
    </cfRule>
    <cfRule type="expression" dxfId="14026" priority="374">
      <formula>L591="CUMPLE"</formula>
    </cfRule>
  </conditionalFormatting>
  <conditionalFormatting sqref="L591 L593">
    <cfRule type="cellIs" dxfId="14025" priority="371" operator="equal">
      <formula>"NO CUMPLE"</formula>
    </cfRule>
    <cfRule type="cellIs" dxfId="14024" priority="372" operator="equal">
      <formula>"CUMPLE"</formula>
    </cfRule>
  </conditionalFormatting>
  <conditionalFormatting sqref="M592">
    <cfRule type="expression" dxfId="14023" priority="369">
      <formula>L592="NO CUMPLE"</formula>
    </cfRule>
    <cfRule type="expression" dxfId="14022" priority="370">
      <formula>L592="CUMPLE"</formula>
    </cfRule>
  </conditionalFormatting>
  <conditionalFormatting sqref="K591">
    <cfRule type="expression" dxfId="14021" priority="367">
      <formula>J591="NO CUMPLE"</formula>
    </cfRule>
    <cfRule type="expression" dxfId="14020" priority="368">
      <formula>J591="CUMPLE"</formula>
    </cfRule>
  </conditionalFormatting>
  <conditionalFormatting sqref="K592:K593">
    <cfRule type="expression" dxfId="14019" priority="365">
      <formula>J592="NO CUMPLE"</formula>
    </cfRule>
    <cfRule type="expression" dxfId="14018" priority="366">
      <formula>J592="CUMPLE"</formula>
    </cfRule>
  </conditionalFormatting>
  <conditionalFormatting sqref="M594">
    <cfRule type="expression" dxfId="14017" priority="363">
      <formula>L594="NO CUMPLE"</formula>
    </cfRule>
    <cfRule type="expression" dxfId="14016" priority="364">
      <formula>L594="CUMPLE"</formula>
    </cfRule>
  </conditionalFormatting>
  <conditionalFormatting sqref="L594:L596">
    <cfRule type="cellIs" dxfId="14015" priority="361" operator="equal">
      <formula>"NO CUMPLE"</formula>
    </cfRule>
    <cfRule type="cellIs" dxfId="14014" priority="362" operator="equal">
      <formula>"CUMPLE"</formula>
    </cfRule>
  </conditionalFormatting>
  <conditionalFormatting sqref="M595">
    <cfRule type="expression" dxfId="14013" priority="359">
      <formula>L595="NO CUMPLE"</formula>
    </cfRule>
    <cfRule type="expression" dxfId="14012" priority="360">
      <formula>L595="CUMPLE"</formula>
    </cfRule>
  </conditionalFormatting>
  <conditionalFormatting sqref="K594">
    <cfRule type="expression" dxfId="14011" priority="357">
      <formula>J594="NO CUMPLE"</formula>
    </cfRule>
    <cfRule type="expression" dxfId="14010" priority="358">
      <formula>J594="CUMPLE"</formula>
    </cfRule>
  </conditionalFormatting>
  <conditionalFormatting sqref="K595:K596">
    <cfRule type="expression" dxfId="14009" priority="355">
      <formula>J595="NO CUMPLE"</formula>
    </cfRule>
    <cfRule type="expression" dxfId="14008" priority="356">
      <formula>J595="CUMPLE"</formula>
    </cfRule>
  </conditionalFormatting>
  <conditionalFormatting sqref="M597">
    <cfRule type="expression" dxfId="14007" priority="353">
      <formula>L597="NO CUMPLE"</formula>
    </cfRule>
    <cfRule type="expression" dxfId="14006" priority="354">
      <formula>L597="CUMPLE"</formula>
    </cfRule>
  </conditionalFormatting>
  <conditionalFormatting sqref="L597:L599">
    <cfRule type="cellIs" dxfId="14005" priority="351" operator="equal">
      <formula>"NO CUMPLE"</formula>
    </cfRule>
    <cfRule type="cellIs" dxfId="14004" priority="352" operator="equal">
      <formula>"CUMPLE"</formula>
    </cfRule>
  </conditionalFormatting>
  <conditionalFormatting sqref="M598">
    <cfRule type="expression" dxfId="14003" priority="349">
      <formula>L598="NO CUMPLE"</formula>
    </cfRule>
    <cfRule type="expression" dxfId="14002" priority="350">
      <formula>L598="CUMPLE"</formula>
    </cfRule>
  </conditionalFormatting>
  <conditionalFormatting sqref="K597">
    <cfRule type="expression" dxfId="14001" priority="347">
      <formula>J597="NO CUMPLE"</formula>
    </cfRule>
    <cfRule type="expression" dxfId="14000" priority="348">
      <formula>J597="CUMPLE"</formula>
    </cfRule>
  </conditionalFormatting>
  <conditionalFormatting sqref="K598:K599">
    <cfRule type="expression" dxfId="13999" priority="345">
      <formula>J598="NO CUMPLE"</formula>
    </cfRule>
    <cfRule type="expression" dxfId="13998" priority="346">
      <formula>J598="CUMPLE"</formula>
    </cfRule>
  </conditionalFormatting>
  <conditionalFormatting sqref="J589">
    <cfRule type="cellIs" dxfId="13997" priority="343" operator="equal">
      <formula>"NO CUMPLE"</formula>
    </cfRule>
    <cfRule type="cellIs" dxfId="13996" priority="344" operator="equal">
      <formula>"CUMPLE"</formula>
    </cfRule>
  </conditionalFormatting>
  <conditionalFormatting sqref="J590">
    <cfRule type="cellIs" dxfId="13995" priority="341" operator="equal">
      <formula>"NO CUMPLE"</formula>
    </cfRule>
    <cfRule type="cellIs" dxfId="13994" priority="342" operator="equal">
      <formula>"CUMPLE"</formula>
    </cfRule>
  </conditionalFormatting>
  <conditionalFormatting sqref="L588">
    <cfRule type="cellIs" dxfId="13993" priority="339" operator="equal">
      <formula>"NO CUMPLE"</formula>
    </cfRule>
    <cfRule type="cellIs" dxfId="13992" priority="340" operator="equal">
      <formula>"CUMPLE"</formula>
    </cfRule>
  </conditionalFormatting>
  <conditionalFormatting sqref="J588">
    <cfRule type="cellIs" dxfId="13991" priority="337" operator="equal">
      <formula>"NO CUMPLE"</formula>
    </cfRule>
    <cfRule type="cellIs" dxfId="13990" priority="338" operator="equal">
      <formula>"CUMPLE"</formula>
    </cfRule>
  </conditionalFormatting>
  <conditionalFormatting sqref="L589">
    <cfRule type="cellIs" dxfId="13989" priority="335" operator="equal">
      <formula>"NO CUMPLE"</formula>
    </cfRule>
    <cfRule type="cellIs" dxfId="13988" priority="336" operator="equal">
      <formula>"CUMPLE"</formula>
    </cfRule>
  </conditionalFormatting>
  <conditionalFormatting sqref="L592">
    <cfRule type="cellIs" dxfId="13987" priority="333" operator="equal">
      <formula>"NO CUMPLE"</formula>
    </cfRule>
    <cfRule type="cellIs" dxfId="13986" priority="334" operator="equal">
      <formula>"CUMPLE"</formula>
    </cfRule>
  </conditionalFormatting>
  <conditionalFormatting sqref="J593">
    <cfRule type="cellIs" dxfId="13985" priority="331" operator="equal">
      <formula>"NO CUMPLE"</formula>
    </cfRule>
    <cfRule type="cellIs" dxfId="13984" priority="332" operator="equal">
      <formula>"CUMPLE"</formula>
    </cfRule>
  </conditionalFormatting>
  <conditionalFormatting sqref="M585">
    <cfRule type="expression" dxfId="13983" priority="329">
      <formula>L585="NO CUMPLE"</formula>
    </cfRule>
    <cfRule type="expression" dxfId="13982" priority="330">
      <formula>L585="CUMPLE"</formula>
    </cfRule>
  </conditionalFormatting>
  <conditionalFormatting sqref="L587">
    <cfRule type="cellIs" dxfId="13981" priority="327" operator="equal">
      <formula>"NO CUMPLE"</formula>
    </cfRule>
    <cfRule type="cellIs" dxfId="13980" priority="328" operator="equal">
      <formula>"CUMPLE"</formula>
    </cfRule>
  </conditionalFormatting>
  <conditionalFormatting sqref="M586">
    <cfRule type="expression" dxfId="13979" priority="325">
      <formula>L586="NO CUMPLE"</formula>
    </cfRule>
    <cfRule type="expression" dxfId="13978" priority="326">
      <formula>L586="CUMPLE"</formula>
    </cfRule>
  </conditionalFormatting>
  <conditionalFormatting sqref="K585">
    <cfRule type="expression" dxfId="13977" priority="323">
      <formula>J585="NO CUMPLE"</formula>
    </cfRule>
    <cfRule type="expression" dxfId="13976" priority="324">
      <formula>J585="CUMPLE"</formula>
    </cfRule>
  </conditionalFormatting>
  <conditionalFormatting sqref="K586:K587">
    <cfRule type="expression" dxfId="13975" priority="321">
      <formula>J586="NO CUMPLE"</formula>
    </cfRule>
    <cfRule type="expression" dxfId="13974" priority="322">
      <formula>J586="CUMPLE"</formula>
    </cfRule>
  </conditionalFormatting>
  <conditionalFormatting sqref="J586">
    <cfRule type="cellIs" dxfId="13973" priority="319" operator="equal">
      <formula>"NO CUMPLE"</formula>
    </cfRule>
    <cfRule type="cellIs" dxfId="13972" priority="320" operator="equal">
      <formula>"CUMPLE"</formula>
    </cfRule>
  </conditionalFormatting>
  <conditionalFormatting sqref="J587">
    <cfRule type="cellIs" dxfId="13971" priority="317" operator="equal">
      <formula>"NO CUMPLE"</formula>
    </cfRule>
    <cfRule type="cellIs" dxfId="13970" priority="318" operator="equal">
      <formula>"CUMPLE"</formula>
    </cfRule>
  </conditionalFormatting>
  <conditionalFormatting sqref="L585">
    <cfRule type="cellIs" dxfId="13969" priority="315" operator="equal">
      <formula>"NO CUMPLE"</formula>
    </cfRule>
    <cfRule type="cellIs" dxfId="13968" priority="316" operator="equal">
      <formula>"CUMPLE"</formula>
    </cfRule>
  </conditionalFormatting>
  <conditionalFormatting sqref="J585">
    <cfRule type="cellIs" dxfId="13967" priority="313" operator="equal">
      <formula>"NO CUMPLE"</formula>
    </cfRule>
    <cfRule type="cellIs" dxfId="13966" priority="314" operator="equal">
      <formula>"CUMPLE"</formula>
    </cfRule>
  </conditionalFormatting>
  <conditionalFormatting sqref="M126">
    <cfRule type="expression" dxfId="13965" priority="2189">
      <formula>L126="NO CUMPLE"</formula>
    </cfRule>
    <cfRule type="expression" dxfId="13964" priority="2190">
      <formula>L126="CUMPLE"</formula>
    </cfRule>
  </conditionalFormatting>
  <conditionalFormatting sqref="M127">
    <cfRule type="expression" dxfId="13963" priority="2185">
      <formula>L127="NO CUMPLE"</formula>
    </cfRule>
    <cfRule type="expression" dxfId="13962" priority="2186">
      <formula>L127="CUMPLE"</formula>
    </cfRule>
  </conditionalFormatting>
  <conditionalFormatting sqref="K126">
    <cfRule type="expression" dxfId="13961" priority="2183">
      <formula>J126="NO CUMPLE"</formula>
    </cfRule>
    <cfRule type="expression" dxfId="13960" priority="2184">
      <formula>J126="CUMPLE"</formula>
    </cfRule>
  </conditionalFormatting>
  <conditionalFormatting sqref="K127:K128">
    <cfRule type="expression" dxfId="13959" priority="2181">
      <formula>J127="NO CUMPLE"</formula>
    </cfRule>
    <cfRule type="expression" dxfId="13958" priority="2182">
      <formula>J127="CUMPLE"</formula>
    </cfRule>
  </conditionalFormatting>
  <conditionalFormatting sqref="M129">
    <cfRule type="expression" dxfId="13957" priority="2179">
      <formula>L129="NO CUMPLE"</formula>
    </cfRule>
    <cfRule type="expression" dxfId="13956" priority="2180">
      <formula>L129="CUMPLE"</formula>
    </cfRule>
  </conditionalFormatting>
  <conditionalFormatting sqref="M130">
    <cfRule type="expression" dxfId="13955" priority="2175">
      <formula>L130="NO CUMPLE"</formula>
    </cfRule>
    <cfRule type="expression" dxfId="13954" priority="2176">
      <formula>L130="CUMPLE"</formula>
    </cfRule>
  </conditionalFormatting>
  <conditionalFormatting sqref="K129">
    <cfRule type="expression" dxfId="13953" priority="2173">
      <formula>J129="NO CUMPLE"</formula>
    </cfRule>
    <cfRule type="expression" dxfId="13952" priority="2174">
      <formula>J129="CUMPLE"</formula>
    </cfRule>
  </conditionalFormatting>
  <conditionalFormatting sqref="K130:K131">
    <cfRule type="expression" dxfId="13951" priority="2171">
      <formula>J130="NO CUMPLE"</formula>
    </cfRule>
    <cfRule type="expression" dxfId="13950" priority="2172">
      <formula>J130="CUMPLE"</formula>
    </cfRule>
  </conditionalFormatting>
  <conditionalFormatting sqref="M132">
    <cfRule type="expression" dxfId="13949" priority="2169">
      <formula>L132="NO CUMPLE"</formula>
    </cfRule>
    <cfRule type="expression" dxfId="13948" priority="2170">
      <formula>L132="CUMPLE"</formula>
    </cfRule>
  </conditionalFormatting>
  <conditionalFormatting sqref="L132:L134">
    <cfRule type="cellIs" dxfId="13947" priority="2167" operator="equal">
      <formula>"NO CUMPLE"</formula>
    </cfRule>
    <cfRule type="cellIs" dxfId="13946" priority="2168" operator="equal">
      <formula>"CUMPLE"</formula>
    </cfRule>
  </conditionalFormatting>
  <conditionalFormatting sqref="M133">
    <cfRule type="expression" dxfId="13945" priority="2165">
      <formula>L133="NO CUMPLE"</formula>
    </cfRule>
    <cfRule type="expression" dxfId="13944" priority="2166">
      <formula>L133="CUMPLE"</formula>
    </cfRule>
  </conditionalFormatting>
  <conditionalFormatting sqref="K132">
    <cfRule type="expression" dxfId="13943" priority="2163">
      <formula>J132="NO CUMPLE"</formula>
    </cfRule>
    <cfRule type="expression" dxfId="13942" priority="2164">
      <formula>J132="CUMPLE"</formula>
    </cfRule>
  </conditionalFormatting>
  <conditionalFormatting sqref="K133:K134">
    <cfRule type="expression" dxfId="13941" priority="2161">
      <formula>J133="NO CUMPLE"</formula>
    </cfRule>
    <cfRule type="expression" dxfId="13940" priority="2162">
      <formula>J133="CUMPLE"</formula>
    </cfRule>
  </conditionalFormatting>
  <conditionalFormatting sqref="M135">
    <cfRule type="expression" dxfId="13939" priority="2159">
      <formula>L135="NO CUMPLE"</formula>
    </cfRule>
    <cfRule type="expression" dxfId="13938" priority="2160">
      <formula>L135="CUMPLE"</formula>
    </cfRule>
  </conditionalFormatting>
  <conditionalFormatting sqref="L135:L137">
    <cfRule type="cellIs" dxfId="13937" priority="2157" operator="equal">
      <formula>"NO CUMPLE"</formula>
    </cfRule>
    <cfRule type="cellIs" dxfId="13936" priority="2158" operator="equal">
      <formula>"CUMPLE"</formula>
    </cfRule>
  </conditionalFormatting>
  <conditionalFormatting sqref="M136">
    <cfRule type="expression" dxfId="13935" priority="2155">
      <formula>L136="NO CUMPLE"</formula>
    </cfRule>
    <cfRule type="expression" dxfId="13934" priority="2156">
      <formula>L136="CUMPLE"</formula>
    </cfRule>
  </conditionalFormatting>
  <conditionalFormatting sqref="K135">
    <cfRule type="expression" dxfId="13933" priority="2153">
      <formula>J135="NO CUMPLE"</formula>
    </cfRule>
    <cfRule type="expression" dxfId="13932" priority="2154">
      <formula>J135="CUMPLE"</formula>
    </cfRule>
  </conditionalFormatting>
  <conditionalFormatting sqref="K136:K137">
    <cfRule type="expression" dxfId="13931" priority="2151">
      <formula>J136="NO CUMPLE"</formula>
    </cfRule>
    <cfRule type="expression" dxfId="13930" priority="2152">
      <formula>J136="CUMPLE"</formula>
    </cfRule>
  </conditionalFormatting>
  <conditionalFormatting sqref="J126">
    <cfRule type="cellIs" dxfId="13929" priority="2143" operator="equal">
      <formula>"NO CUMPLE"</formula>
    </cfRule>
    <cfRule type="cellIs" dxfId="13928" priority="2144" operator="equal">
      <formula>"CUMPLE"</formula>
    </cfRule>
  </conditionalFormatting>
  <conditionalFormatting sqref="L127">
    <cfRule type="cellIs" dxfId="13927" priority="2141" operator="equal">
      <formula>"NO CUMPLE"</formula>
    </cfRule>
    <cfRule type="cellIs" dxfId="13926" priority="2142" operator="equal">
      <formula>"CUMPLE"</formula>
    </cfRule>
  </conditionalFormatting>
  <conditionalFormatting sqref="L130">
    <cfRule type="cellIs" dxfId="13925" priority="2139" operator="equal">
      <formula>"NO CUMPLE"</formula>
    </cfRule>
    <cfRule type="cellIs" dxfId="13924" priority="2140" operator="equal">
      <formula>"CUMPLE"</formula>
    </cfRule>
  </conditionalFormatting>
  <conditionalFormatting sqref="J131">
    <cfRule type="cellIs" dxfId="13923" priority="2137" operator="equal">
      <formula>"NO CUMPLE"</formula>
    </cfRule>
    <cfRule type="cellIs" dxfId="13922" priority="2138" operator="equal">
      <formula>"CUMPLE"</formula>
    </cfRule>
  </conditionalFormatting>
  <conditionalFormatting sqref="M123">
    <cfRule type="expression" dxfId="13921" priority="2135">
      <formula>L123="NO CUMPLE"</formula>
    </cfRule>
    <cfRule type="expression" dxfId="13920" priority="2136">
      <formula>L123="CUMPLE"</formula>
    </cfRule>
  </conditionalFormatting>
  <conditionalFormatting sqref="L125">
    <cfRule type="cellIs" dxfId="13919" priority="2133" operator="equal">
      <formula>"NO CUMPLE"</formula>
    </cfRule>
    <cfRule type="cellIs" dxfId="13918" priority="2134" operator="equal">
      <formula>"CUMPLE"</formula>
    </cfRule>
  </conditionalFormatting>
  <conditionalFormatting sqref="M124">
    <cfRule type="expression" dxfId="13917" priority="2131">
      <formula>L124="NO CUMPLE"</formula>
    </cfRule>
    <cfRule type="expression" dxfId="13916" priority="2132">
      <formula>L124="CUMPLE"</formula>
    </cfRule>
  </conditionalFormatting>
  <conditionalFormatting sqref="K123">
    <cfRule type="expression" dxfId="13915" priority="2129">
      <formula>J123="NO CUMPLE"</formula>
    </cfRule>
    <cfRule type="expression" dxfId="13914" priority="2130">
      <formula>J123="CUMPLE"</formula>
    </cfRule>
  </conditionalFormatting>
  <conditionalFormatting sqref="K124:K125">
    <cfRule type="expression" dxfId="13913" priority="2127">
      <formula>J124="NO CUMPLE"</formula>
    </cfRule>
    <cfRule type="expression" dxfId="13912" priority="2128">
      <formula>J124="CUMPLE"</formula>
    </cfRule>
  </conditionalFormatting>
  <conditionalFormatting sqref="J124">
    <cfRule type="cellIs" dxfId="13911" priority="2125" operator="equal">
      <formula>"NO CUMPLE"</formula>
    </cfRule>
    <cfRule type="cellIs" dxfId="13910" priority="2126" operator="equal">
      <formula>"CUMPLE"</formula>
    </cfRule>
  </conditionalFormatting>
  <conditionalFormatting sqref="J125">
    <cfRule type="cellIs" dxfId="13909" priority="2123" operator="equal">
      <formula>"NO CUMPLE"</formula>
    </cfRule>
    <cfRule type="cellIs" dxfId="13908" priority="2124" operator="equal">
      <formula>"CUMPLE"</formula>
    </cfRule>
  </conditionalFormatting>
  <conditionalFormatting sqref="L123">
    <cfRule type="cellIs" dxfId="13907" priority="2121" operator="equal">
      <formula>"NO CUMPLE"</formula>
    </cfRule>
    <cfRule type="cellIs" dxfId="13906" priority="2122" operator="equal">
      <formula>"CUMPLE"</formula>
    </cfRule>
  </conditionalFormatting>
  <conditionalFormatting sqref="J123">
    <cfRule type="cellIs" dxfId="13905" priority="2119" operator="equal">
      <formula>"NO CUMPLE"</formula>
    </cfRule>
    <cfRule type="cellIs" dxfId="13904" priority="2120" operator="equal">
      <formula>"CUMPLE"</formula>
    </cfRule>
  </conditionalFormatting>
  <conditionalFormatting sqref="L124">
    <cfRule type="cellIs" dxfId="13903" priority="2117" operator="equal">
      <formula>"NO CUMPLE"</formula>
    </cfRule>
    <cfRule type="cellIs" dxfId="13902" priority="2118" operator="equal">
      <formula>"CUMPLE"</formula>
    </cfRule>
  </conditionalFormatting>
  <conditionalFormatting sqref="J151">
    <cfRule type="cellIs" dxfId="13901" priority="2115" operator="equal">
      <formula>"NO CUMPLE"</formula>
    </cfRule>
    <cfRule type="cellIs" dxfId="13900" priority="2116" operator="equal">
      <formula>"CUMPLE"</formula>
    </cfRule>
  </conditionalFormatting>
  <conditionalFormatting sqref="J152">
    <cfRule type="cellIs" dxfId="13899" priority="2113" operator="equal">
      <formula>"NO CUMPLE"</formula>
    </cfRule>
    <cfRule type="cellIs" dxfId="13898" priority="2114" operator="equal">
      <formula>"CUMPLE"</formula>
    </cfRule>
  </conditionalFormatting>
  <conditionalFormatting sqref="J154">
    <cfRule type="cellIs" dxfId="13897" priority="2111" operator="equal">
      <formula>"NO CUMPLE"</formula>
    </cfRule>
    <cfRule type="cellIs" dxfId="13896" priority="2112" operator="equal">
      <formula>"CUMPLE"</formula>
    </cfRule>
  </conditionalFormatting>
  <conditionalFormatting sqref="J155:J156">
    <cfRule type="cellIs" dxfId="13895" priority="2109" operator="equal">
      <formula>"NO CUMPLE"</formula>
    </cfRule>
    <cfRule type="cellIs" dxfId="13894" priority="2110" operator="equal">
      <formula>"CUMPLE"</formula>
    </cfRule>
  </conditionalFormatting>
  <conditionalFormatting sqref="J157">
    <cfRule type="cellIs" dxfId="13893" priority="2107" operator="equal">
      <formula>"NO CUMPLE"</formula>
    </cfRule>
    <cfRule type="cellIs" dxfId="13892" priority="2108" operator="equal">
      <formula>"CUMPLE"</formula>
    </cfRule>
  </conditionalFormatting>
  <conditionalFormatting sqref="J158:J159">
    <cfRule type="cellIs" dxfId="13891" priority="2105" operator="equal">
      <formula>"NO CUMPLE"</formula>
    </cfRule>
    <cfRule type="cellIs" dxfId="13890" priority="2106" operator="equal">
      <formula>"CUMPLE"</formula>
    </cfRule>
  </conditionalFormatting>
  <conditionalFormatting sqref="M148">
    <cfRule type="expression" dxfId="13889" priority="2103">
      <formula>L148="NO CUMPLE"</formula>
    </cfRule>
    <cfRule type="expression" dxfId="13888" priority="2104">
      <formula>L148="CUMPLE"</formula>
    </cfRule>
  </conditionalFormatting>
  <conditionalFormatting sqref="L150">
    <cfRule type="cellIs" dxfId="13887" priority="2101" operator="equal">
      <formula>"NO CUMPLE"</formula>
    </cfRule>
    <cfRule type="cellIs" dxfId="13886" priority="2102" operator="equal">
      <formula>"CUMPLE"</formula>
    </cfRule>
  </conditionalFormatting>
  <conditionalFormatting sqref="M149">
    <cfRule type="expression" dxfId="13885" priority="2099">
      <formula>L149="NO CUMPLE"</formula>
    </cfRule>
    <cfRule type="expression" dxfId="13884" priority="2100">
      <formula>L149="CUMPLE"</formula>
    </cfRule>
  </conditionalFormatting>
  <conditionalFormatting sqref="K148">
    <cfRule type="expression" dxfId="13883" priority="2097">
      <formula>J148="NO CUMPLE"</formula>
    </cfRule>
    <cfRule type="expression" dxfId="13882" priority="2098">
      <formula>J148="CUMPLE"</formula>
    </cfRule>
  </conditionalFormatting>
  <conditionalFormatting sqref="K149:K150">
    <cfRule type="expression" dxfId="13881" priority="2095">
      <formula>J149="NO CUMPLE"</formula>
    </cfRule>
    <cfRule type="expression" dxfId="13880" priority="2096">
      <formula>J149="CUMPLE"</formula>
    </cfRule>
  </conditionalFormatting>
  <conditionalFormatting sqref="M151">
    <cfRule type="expression" dxfId="13879" priority="2093">
      <formula>L151="NO CUMPLE"</formula>
    </cfRule>
    <cfRule type="expression" dxfId="13878" priority="2094">
      <formula>L151="CUMPLE"</formula>
    </cfRule>
  </conditionalFormatting>
  <conditionalFormatting sqref="L151 L153">
    <cfRule type="cellIs" dxfId="13877" priority="2091" operator="equal">
      <formula>"NO CUMPLE"</formula>
    </cfRule>
    <cfRule type="cellIs" dxfId="13876" priority="2092" operator="equal">
      <formula>"CUMPLE"</formula>
    </cfRule>
  </conditionalFormatting>
  <conditionalFormatting sqref="M152">
    <cfRule type="expression" dxfId="13875" priority="2089">
      <formula>L152="NO CUMPLE"</formula>
    </cfRule>
    <cfRule type="expression" dxfId="13874" priority="2090">
      <formula>L152="CUMPLE"</formula>
    </cfRule>
  </conditionalFormatting>
  <conditionalFormatting sqref="K151">
    <cfRule type="expression" dxfId="13873" priority="2087">
      <formula>J151="NO CUMPLE"</formula>
    </cfRule>
    <cfRule type="expression" dxfId="13872" priority="2088">
      <formula>J151="CUMPLE"</formula>
    </cfRule>
  </conditionalFormatting>
  <conditionalFormatting sqref="K152:K153">
    <cfRule type="expression" dxfId="13871" priority="2085">
      <formula>J152="NO CUMPLE"</formula>
    </cfRule>
    <cfRule type="expression" dxfId="13870" priority="2086">
      <formula>J152="CUMPLE"</formula>
    </cfRule>
  </conditionalFormatting>
  <conditionalFormatting sqref="M154">
    <cfRule type="expression" dxfId="13869" priority="2083">
      <formula>L154="NO CUMPLE"</formula>
    </cfRule>
    <cfRule type="expression" dxfId="13868" priority="2084">
      <formula>L154="CUMPLE"</formula>
    </cfRule>
  </conditionalFormatting>
  <conditionalFormatting sqref="L154:L156">
    <cfRule type="cellIs" dxfId="13867" priority="2081" operator="equal">
      <formula>"NO CUMPLE"</formula>
    </cfRule>
    <cfRule type="cellIs" dxfId="13866" priority="2082" operator="equal">
      <formula>"CUMPLE"</formula>
    </cfRule>
  </conditionalFormatting>
  <conditionalFormatting sqref="M155">
    <cfRule type="expression" dxfId="13865" priority="2079">
      <formula>L155="NO CUMPLE"</formula>
    </cfRule>
    <cfRule type="expression" dxfId="13864" priority="2080">
      <formula>L155="CUMPLE"</formula>
    </cfRule>
  </conditionalFormatting>
  <conditionalFormatting sqref="K154">
    <cfRule type="expression" dxfId="13863" priority="2077">
      <formula>J154="NO CUMPLE"</formula>
    </cfRule>
    <cfRule type="expression" dxfId="13862" priority="2078">
      <formula>J154="CUMPLE"</formula>
    </cfRule>
  </conditionalFormatting>
  <conditionalFormatting sqref="K155:K156">
    <cfRule type="expression" dxfId="13861" priority="2075">
      <formula>J155="NO CUMPLE"</formula>
    </cfRule>
    <cfRule type="expression" dxfId="13860" priority="2076">
      <formula>J155="CUMPLE"</formula>
    </cfRule>
  </conditionalFormatting>
  <conditionalFormatting sqref="M157">
    <cfRule type="expression" dxfId="13859" priority="2073">
      <formula>L157="NO CUMPLE"</formula>
    </cfRule>
    <cfRule type="expression" dxfId="13858" priority="2074">
      <formula>L157="CUMPLE"</formula>
    </cfRule>
  </conditionalFormatting>
  <conditionalFormatting sqref="L157:L159">
    <cfRule type="cellIs" dxfId="13857" priority="2071" operator="equal">
      <formula>"NO CUMPLE"</formula>
    </cfRule>
    <cfRule type="cellIs" dxfId="13856" priority="2072" operator="equal">
      <formula>"CUMPLE"</formula>
    </cfRule>
  </conditionalFormatting>
  <conditionalFormatting sqref="M158">
    <cfRule type="expression" dxfId="13855" priority="2069">
      <formula>L158="NO CUMPLE"</formula>
    </cfRule>
    <cfRule type="expression" dxfId="13854" priority="2070">
      <formula>L158="CUMPLE"</formula>
    </cfRule>
  </conditionalFormatting>
  <conditionalFormatting sqref="K157">
    <cfRule type="expression" dxfId="13853" priority="2067">
      <formula>J157="NO CUMPLE"</formula>
    </cfRule>
    <cfRule type="expression" dxfId="13852" priority="2068">
      <formula>J157="CUMPLE"</formula>
    </cfRule>
  </conditionalFormatting>
  <conditionalFormatting sqref="K158:K159">
    <cfRule type="expression" dxfId="13851" priority="2065">
      <formula>J158="NO CUMPLE"</formula>
    </cfRule>
    <cfRule type="expression" dxfId="13850" priority="2066">
      <formula>J158="CUMPLE"</formula>
    </cfRule>
  </conditionalFormatting>
  <conditionalFormatting sqref="J149">
    <cfRule type="cellIs" dxfId="13849" priority="2063" operator="equal">
      <formula>"NO CUMPLE"</formula>
    </cfRule>
    <cfRule type="cellIs" dxfId="13848" priority="2064" operator="equal">
      <formula>"CUMPLE"</formula>
    </cfRule>
  </conditionalFormatting>
  <conditionalFormatting sqref="J150">
    <cfRule type="cellIs" dxfId="13847" priority="2061" operator="equal">
      <formula>"NO CUMPLE"</formula>
    </cfRule>
    <cfRule type="cellIs" dxfId="13846" priority="2062" operator="equal">
      <formula>"CUMPLE"</formula>
    </cfRule>
  </conditionalFormatting>
  <conditionalFormatting sqref="L148">
    <cfRule type="cellIs" dxfId="13845" priority="2059" operator="equal">
      <formula>"NO CUMPLE"</formula>
    </cfRule>
    <cfRule type="cellIs" dxfId="13844" priority="2060" operator="equal">
      <formula>"CUMPLE"</formula>
    </cfRule>
  </conditionalFormatting>
  <conditionalFormatting sqref="J148">
    <cfRule type="cellIs" dxfId="13843" priority="2057" operator="equal">
      <formula>"NO CUMPLE"</formula>
    </cfRule>
    <cfRule type="cellIs" dxfId="13842" priority="2058" operator="equal">
      <formula>"CUMPLE"</formula>
    </cfRule>
  </conditionalFormatting>
  <conditionalFormatting sqref="L149">
    <cfRule type="cellIs" dxfId="13841" priority="2055" operator="equal">
      <formula>"NO CUMPLE"</formula>
    </cfRule>
    <cfRule type="cellIs" dxfId="13840" priority="2056" operator="equal">
      <formula>"CUMPLE"</formula>
    </cfRule>
  </conditionalFormatting>
  <conditionalFormatting sqref="L152">
    <cfRule type="cellIs" dxfId="13839" priority="2053" operator="equal">
      <formula>"NO CUMPLE"</formula>
    </cfRule>
    <cfRule type="cellIs" dxfId="13838" priority="2054" operator="equal">
      <formula>"CUMPLE"</formula>
    </cfRule>
  </conditionalFormatting>
  <conditionalFormatting sqref="J153">
    <cfRule type="cellIs" dxfId="13837" priority="2051" operator="equal">
      <formula>"NO CUMPLE"</formula>
    </cfRule>
    <cfRule type="cellIs" dxfId="13836" priority="2052" operator="equal">
      <formula>"CUMPLE"</formula>
    </cfRule>
  </conditionalFormatting>
  <conditionalFormatting sqref="M145">
    <cfRule type="expression" dxfId="13835" priority="2049">
      <formula>L145="NO CUMPLE"</formula>
    </cfRule>
    <cfRule type="expression" dxfId="13834" priority="2050">
      <formula>L145="CUMPLE"</formula>
    </cfRule>
  </conditionalFormatting>
  <conditionalFormatting sqref="L147">
    <cfRule type="cellIs" dxfId="13833" priority="2047" operator="equal">
      <formula>"NO CUMPLE"</formula>
    </cfRule>
    <cfRule type="cellIs" dxfId="13832" priority="2048" operator="equal">
      <formula>"CUMPLE"</formula>
    </cfRule>
  </conditionalFormatting>
  <conditionalFormatting sqref="M146">
    <cfRule type="expression" dxfId="13831" priority="2045">
      <formula>L146="NO CUMPLE"</formula>
    </cfRule>
    <cfRule type="expression" dxfId="13830" priority="2046">
      <formula>L146="CUMPLE"</formula>
    </cfRule>
  </conditionalFormatting>
  <conditionalFormatting sqref="K145">
    <cfRule type="expression" dxfId="13829" priority="2043">
      <formula>J145="NO CUMPLE"</formula>
    </cfRule>
    <cfRule type="expression" dxfId="13828" priority="2044">
      <formula>J145="CUMPLE"</formula>
    </cfRule>
  </conditionalFormatting>
  <conditionalFormatting sqref="K146:K147">
    <cfRule type="expression" dxfId="13827" priority="2041">
      <formula>J146="NO CUMPLE"</formula>
    </cfRule>
    <cfRule type="expression" dxfId="13826" priority="2042">
      <formula>J146="CUMPLE"</formula>
    </cfRule>
  </conditionalFormatting>
  <conditionalFormatting sqref="J146">
    <cfRule type="cellIs" dxfId="13825" priority="2039" operator="equal">
      <formula>"NO CUMPLE"</formula>
    </cfRule>
    <cfRule type="cellIs" dxfId="13824" priority="2040" operator="equal">
      <formula>"CUMPLE"</formula>
    </cfRule>
  </conditionalFormatting>
  <conditionalFormatting sqref="J147">
    <cfRule type="cellIs" dxfId="13823" priority="2037" operator="equal">
      <formula>"NO CUMPLE"</formula>
    </cfRule>
    <cfRule type="cellIs" dxfId="13822" priority="2038" operator="equal">
      <formula>"CUMPLE"</formula>
    </cfRule>
  </conditionalFormatting>
  <conditionalFormatting sqref="L145">
    <cfRule type="cellIs" dxfId="13821" priority="2035" operator="equal">
      <formula>"NO CUMPLE"</formula>
    </cfRule>
    <cfRule type="cellIs" dxfId="13820" priority="2036" operator="equal">
      <formula>"CUMPLE"</formula>
    </cfRule>
  </conditionalFormatting>
  <conditionalFormatting sqref="J145">
    <cfRule type="cellIs" dxfId="13819" priority="2033" operator="equal">
      <formula>"NO CUMPLE"</formula>
    </cfRule>
    <cfRule type="cellIs" dxfId="13818" priority="2034" operator="equal">
      <formula>"CUMPLE"</formula>
    </cfRule>
  </conditionalFormatting>
  <conditionalFormatting sqref="L146">
    <cfRule type="cellIs" dxfId="13817" priority="2031" operator="equal">
      <formula>"NO CUMPLE"</formula>
    </cfRule>
    <cfRule type="cellIs" dxfId="13816" priority="2032" operator="equal">
      <formula>"CUMPLE"</formula>
    </cfRule>
  </conditionalFormatting>
  <conditionalFormatting sqref="J173">
    <cfRule type="cellIs" dxfId="13815" priority="2029" operator="equal">
      <formula>"NO CUMPLE"</formula>
    </cfRule>
    <cfRule type="cellIs" dxfId="13814" priority="2030" operator="equal">
      <formula>"CUMPLE"</formula>
    </cfRule>
  </conditionalFormatting>
  <conditionalFormatting sqref="J174">
    <cfRule type="cellIs" dxfId="13813" priority="2027" operator="equal">
      <formula>"NO CUMPLE"</formula>
    </cfRule>
    <cfRule type="cellIs" dxfId="13812" priority="2028" operator="equal">
      <formula>"CUMPLE"</formula>
    </cfRule>
  </conditionalFormatting>
  <conditionalFormatting sqref="J176">
    <cfRule type="cellIs" dxfId="13811" priority="2025" operator="equal">
      <formula>"NO CUMPLE"</formula>
    </cfRule>
    <cfRule type="cellIs" dxfId="13810" priority="2026" operator="equal">
      <formula>"CUMPLE"</formula>
    </cfRule>
  </conditionalFormatting>
  <conditionalFormatting sqref="J177:J178">
    <cfRule type="cellIs" dxfId="13809" priority="2023" operator="equal">
      <formula>"NO CUMPLE"</formula>
    </cfRule>
    <cfRule type="cellIs" dxfId="13808" priority="2024" operator="equal">
      <formula>"CUMPLE"</formula>
    </cfRule>
  </conditionalFormatting>
  <conditionalFormatting sqref="J179">
    <cfRule type="cellIs" dxfId="13807" priority="2021" operator="equal">
      <formula>"NO CUMPLE"</formula>
    </cfRule>
    <cfRule type="cellIs" dxfId="13806" priority="2022" operator="equal">
      <formula>"CUMPLE"</formula>
    </cfRule>
  </conditionalFormatting>
  <conditionalFormatting sqref="J180:J181">
    <cfRule type="cellIs" dxfId="13805" priority="2019" operator="equal">
      <formula>"NO CUMPLE"</formula>
    </cfRule>
    <cfRule type="cellIs" dxfId="13804" priority="2020" operator="equal">
      <formula>"CUMPLE"</formula>
    </cfRule>
  </conditionalFormatting>
  <conditionalFormatting sqref="M170">
    <cfRule type="expression" dxfId="13803" priority="2017">
      <formula>L170="NO CUMPLE"</formula>
    </cfRule>
    <cfRule type="expression" dxfId="13802" priority="2018">
      <formula>L170="CUMPLE"</formula>
    </cfRule>
  </conditionalFormatting>
  <conditionalFormatting sqref="L172">
    <cfRule type="cellIs" dxfId="13801" priority="2015" operator="equal">
      <formula>"NO CUMPLE"</formula>
    </cfRule>
    <cfRule type="cellIs" dxfId="13800" priority="2016" operator="equal">
      <formula>"CUMPLE"</formula>
    </cfRule>
  </conditionalFormatting>
  <conditionalFormatting sqref="M171">
    <cfRule type="expression" dxfId="13799" priority="2013">
      <formula>L171="NO CUMPLE"</formula>
    </cfRule>
    <cfRule type="expression" dxfId="13798" priority="2014">
      <formula>L171="CUMPLE"</formula>
    </cfRule>
  </conditionalFormatting>
  <conditionalFormatting sqref="K170">
    <cfRule type="expression" dxfId="13797" priority="2011">
      <formula>J170="NO CUMPLE"</formula>
    </cfRule>
    <cfRule type="expression" dxfId="13796" priority="2012">
      <formula>J170="CUMPLE"</formula>
    </cfRule>
  </conditionalFormatting>
  <conditionalFormatting sqref="K171:K172">
    <cfRule type="expression" dxfId="13795" priority="2009">
      <formula>J171="NO CUMPLE"</formula>
    </cfRule>
    <cfRule type="expression" dxfId="13794" priority="2010">
      <formula>J171="CUMPLE"</formula>
    </cfRule>
  </conditionalFormatting>
  <conditionalFormatting sqref="M173">
    <cfRule type="expression" dxfId="13793" priority="2007">
      <formula>L173="NO CUMPLE"</formula>
    </cfRule>
    <cfRule type="expression" dxfId="13792" priority="2008">
      <formula>L173="CUMPLE"</formula>
    </cfRule>
  </conditionalFormatting>
  <conditionalFormatting sqref="L173 L175">
    <cfRule type="cellIs" dxfId="13791" priority="2005" operator="equal">
      <formula>"NO CUMPLE"</formula>
    </cfRule>
    <cfRule type="cellIs" dxfId="13790" priority="2006" operator="equal">
      <formula>"CUMPLE"</formula>
    </cfRule>
  </conditionalFormatting>
  <conditionalFormatting sqref="M174">
    <cfRule type="expression" dxfId="13789" priority="2003">
      <formula>L174="NO CUMPLE"</formula>
    </cfRule>
    <cfRule type="expression" dxfId="13788" priority="2004">
      <formula>L174="CUMPLE"</formula>
    </cfRule>
  </conditionalFormatting>
  <conditionalFormatting sqref="K173">
    <cfRule type="expression" dxfId="13787" priority="2001">
      <formula>J173="NO CUMPLE"</formula>
    </cfRule>
    <cfRule type="expression" dxfId="13786" priority="2002">
      <formula>J173="CUMPLE"</formula>
    </cfRule>
  </conditionalFormatting>
  <conditionalFormatting sqref="K174:K175">
    <cfRule type="expression" dxfId="13785" priority="1999">
      <formula>J174="NO CUMPLE"</formula>
    </cfRule>
    <cfRule type="expression" dxfId="13784" priority="2000">
      <formula>J174="CUMPLE"</formula>
    </cfRule>
  </conditionalFormatting>
  <conditionalFormatting sqref="M176">
    <cfRule type="expression" dxfId="13783" priority="1997">
      <formula>L176="NO CUMPLE"</formula>
    </cfRule>
    <cfRule type="expression" dxfId="13782" priority="1998">
      <formula>L176="CUMPLE"</formula>
    </cfRule>
  </conditionalFormatting>
  <conditionalFormatting sqref="L176:L178">
    <cfRule type="cellIs" dxfId="13781" priority="1995" operator="equal">
      <formula>"NO CUMPLE"</formula>
    </cfRule>
    <cfRule type="cellIs" dxfId="13780" priority="1996" operator="equal">
      <formula>"CUMPLE"</formula>
    </cfRule>
  </conditionalFormatting>
  <conditionalFormatting sqref="M177">
    <cfRule type="expression" dxfId="13779" priority="1993">
      <formula>L177="NO CUMPLE"</formula>
    </cfRule>
    <cfRule type="expression" dxfId="13778" priority="1994">
      <formula>L177="CUMPLE"</formula>
    </cfRule>
  </conditionalFormatting>
  <conditionalFormatting sqref="K176">
    <cfRule type="expression" dxfId="13777" priority="1991">
      <formula>J176="NO CUMPLE"</formula>
    </cfRule>
    <cfRule type="expression" dxfId="13776" priority="1992">
      <formula>J176="CUMPLE"</formula>
    </cfRule>
  </conditionalFormatting>
  <conditionalFormatting sqref="K177:K178">
    <cfRule type="expression" dxfId="13775" priority="1989">
      <formula>J177="NO CUMPLE"</formula>
    </cfRule>
    <cfRule type="expression" dxfId="13774" priority="1990">
      <formula>J177="CUMPLE"</formula>
    </cfRule>
  </conditionalFormatting>
  <conditionalFormatting sqref="M179">
    <cfRule type="expression" dxfId="13773" priority="1987">
      <formula>L179="NO CUMPLE"</formula>
    </cfRule>
    <cfRule type="expression" dxfId="13772" priority="1988">
      <formula>L179="CUMPLE"</formula>
    </cfRule>
  </conditionalFormatting>
  <conditionalFormatting sqref="L179:L181">
    <cfRule type="cellIs" dxfId="13771" priority="1985" operator="equal">
      <formula>"NO CUMPLE"</formula>
    </cfRule>
    <cfRule type="cellIs" dxfId="13770" priority="1986" operator="equal">
      <formula>"CUMPLE"</formula>
    </cfRule>
  </conditionalFormatting>
  <conditionalFormatting sqref="M180">
    <cfRule type="expression" dxfId="13769" priority="1983">
      <formula>L180="NO CUMPLE"</formula>
    </cfRule>
    <cfRule type="expression" dxfId="13768" priority="1984">
      <formula>L180="CUMPLE"</formula>
    </cfRule>
  </conditionalFormatting>
  <conditionalFormatting sqref="K179">
    <cfRule type="expression" dxfId="13767" priority="1981">
      <formula>J179="NO CUMPLE"</formula>
    </cfRule>
    <cfRule type="expression" dxfId="13766" priority="1982">
      <formula>J179="CUMPLE"</formula>
    </cfRule>
  </conditionalFormatting>
  <conditionalFormatting sqref="K180:K181">
    <cfRule type="expression" dxfId="13765" priority="1979">
      <formula>J180="NO CUMPLE"</formula>
    </cfRule>
    <cfRule type="expression" dxfId="13764" priority="1980">
      <formula>J180="CUMPLE"</formula>
    </cfRule>
  </conditionalFormatting>
  <conditionalFormatting sqref="J171">
    <cfRule type="cellIs" dxfId="13763" priority="1977" operator="equal">
      <formula>"NO CUMPLE"</formula>
    </cfRule>
    <cfRule type="cellIs" dxfId="13762" priority="1978" operator="equal">
      <formula>"CUMPLE"</formula>
    </cfRule>
  </conditionalFormatting>
  <conditionalFormatting sqref="J172">
    <cfRule type="cellIs" dxfId="13761" priority="1975" operator="equal">
      <formula>"NO CUMPLE"</formula>
    </cfRule>
    <cfRule type="cellIs" dxfId="13760" priority="1976" operator="equal">
      <formula>"CUMPLE"</formula>
    </cfRule>
  </conditionalFormatting>
  <conditionalFormatting sqref="L170">
    <cfRule type="cellIs" dxfId="13759" priority="1973" operator="equal">
      <formula>"NO CUMPLE"</formula>
    </cfRule>
    <cfRule type="cellIs" dxfId="13758" priority="1974" operator="equal">
      <formula>"CUMPLE"</formula>
    </cfRule>
  </conditionalFormatting>
  <conditionalFormatting sqref="J170">
    <cfRule type="cellIs" dxfId="13757" priority="1971" operator="equal">
      <formula>"NO CUMPLE"</formula>
    </cfRule>
    <cfRule type="cellIs" dxfId="13756" priority="1972" operator="equal">
      <formula>"CUMPLE"</formula>
    </cfRule>
  </conditionalFormatting>
  <conditionalFormatting sqref="L171">
    <cfRule type="cellIs" dxfId="13755" priority="1969" operator="equal">
      <formula>"NO CUMPLE"</formula>
    </cfRule>
    <cfRule type="cellIs" dxfId="13754" priority="1970" operator="equal">
      <formula>"CUMPLE"</formula>
    </cfRule>
  </conditionalFormatting>
  <conditionalFormatting sqref="L174">
    <cfRule type="cellIs" dxfId="13753" priority="1967" operator="equal">
      <formula>"NO CUMPLE"</formula>
    </cfRule>
    <cfRule type="cellIs" dxfId="13752" priority="1968" operator="equal">
      <formula>"CUMPLE"</formula>
    </cfRule>
  </conditionalFormatting>
  <conditionalFormatting sqref="J175">
    <cfRule type="cellIs" dxfId="13751" priority="1965" operator="equal">
      <formula>"NO CUMPLE"</formula>
    </cfRule>
    <cfRule type="cellIs" dxfId="13750" priority="1966" operator="equal">
      <formula>"CUMPLE"</formula>
    </cfRule>
  </conditionalFormatting>
  <conditionalFormatting sqref="M167">
    <cfRule type="expression" dxfId="13749" priority="1963">
      <formula>L167="NO CUMPLE"</formula>
    </cfRule>
    <cfRule type="expression" dxfId="13748" priority="1964">
      <formula>L167="CUMPLE"</formula>
    </cfRule>
  </conditionalFormatting>
  <conditionalFormatting sqref="L169">
    <cfRule type="cellIs" dxfId="13747" priority="1961" operator="equal">
      <formula>"NO CUMPLE"</formula>
    </cfRule>
    <cfRule type="cellIs" dxfId="13746" priority="1962" operator="equal">
      <formula>"CUMPLE"</formula>
    </cfRule>
  </conditionalFormatting>
  <conditionalFormatting sqref="M168">
    <cfRule type="expression" dxfId="13745" priority="1959">
      <formula>L168="NO CUMPLE"</formula>
    </cfRule>
    <cfRule type="expression" dxfId="13744" priority="1960">
      <formula>L168="CUMPLE"</formula>
    </cfRule>
  </conditionalFormatting>
  <conditionalFormatting sqref="K167">
    <cfRule type="expression" dxfId="13743" priority="1957">
      <formula>J167="NO CUMPLE"</formula>
    </cfRule>
    <cfRule type="expression" dxfId="13742" priority="1958">
      <formula>J167="CUMPLE"</formula>
    </cfRule>
  </conditionalFormatting>
  <conditionalFormatting sqref="K168:K169">
    <cfRule type="expression" dxfId="13741" priority="1955">
      <formula>J168="NO CUMPLE"</formula>
    </cfRule>
    <cfRule type="expression" dxfId="13740" priority="1956">
      <formula>J168="CUMPLE"</formula>
    </cfRule>
  </conditionalFormatting>
  <conditionalFormatting sqref="J168">
    <cfRule type="cellIs" dxfId="13739" priority="1953" operator="equal">
      <formula>"NO CUMPLE"</formula>
    </cfRule>
    <cfRule type="cellIs" dxfId="13738" priority="1954" operator="equal">
      <formula>"CUMPLE"</formula>
    </cfRule>
  </conditionalFormatting>
  <conditionalFormatting sqref="J169">
    <cfRule type="cellIs" dxfId="13737" priority="1951" operator="equal">
      <formula>"NO CUMPLE"</formula>
    </cfRule>
    <cfRule type="cellIs" dxfId="13736" priority="1952" operator="equal">
      <formula>"CUMPLE"</formula>
    </cfRule>
  </conditionalFormatting>
  <conditionalFormatting sqref="L167">
    <cfRule type="cellIs" dxfId="13735" priority="1949" operator="equal">
      <formula>"NO CUMPLE"</formula>
    </cfRule>
    <cfRule type="cellIs" dxfId="13734" priority="1950" operator="equal">
      <formula>"CUMPLE"</formula>
    </cfRule>
  </conditionalFormatting>
  <conditionalFormatting sqref="J167">
    <cfRule type="cellIs" dxfId="13733" priority="1947" operator="equal">
      <formula>"NO CUMPLE"</formula>
    </cfRule>
    <cfRule type="cellIs" dxfId="13732" priority="1948" operator="equal">
      <formula>"CUMPLE"</formula>
    </cfRule>
  </conditionalFormatting>
  <conditionalFormatting sqref="L168">
    <cfRule type="cellIs" dxfId="13731" priority="1945" operator="equal">
      <formula>"NO CUMPLE"</formula>
    </cfRule>
    <cfRule type="cellIs" dxfId="13730" priority="1946" operator="equal">
      <formula>"CUMPLE"</formula>
    </cfRule>
  </conditionalFormatting>
  <conditionalFormatting sqref="J195">
    <cfRule type="cellIs" dxfId="13729" priority="1943" operator="equal">
      <formula>"NO CUMPLE"</formula>
    </cfRule>
    <cfRule type="cellIs" dxfId="13728" priority="1944" operator="equal">
      <formula>"CUMPLE"</formula>
    </cfRule>
  </conditionalFormatting>
  <conditionalFormatting sqref="J196">
    <cfRule type="cellIs" dxfId="13727" priority="1941" operator="equal">
      <formula>"NO CUMPLE"</formula>
    </cfRule>
    <cfRule type="cellIs" dxfId="13726" priority="1942" operator="equal">
      <formula>"CUMPLE"</formula>
    </cfRule>
  </conditionalFormatting>
  <conditionalFormatting sqref="J198">
    <cfRule type="cellIs" dxfId="13725" priority="1939" operator="equal">
      <formula>"NO CUMPLE"</formula>
    </cfRule>
    <cfRule type="cellIs" dxfId="13724" priority="1940" operator="equal">
      <formula>"CUMPLE"</formula>
    </cfRule>
  </conditionalFormatting>
  <conditionalFormatting sqref="J199:J200">
    <cfRule type="cellIs" dxfId="13723" priority="1937" operator="equal">
      <formula>"NO CUMPLE"</formula>
    </cfRule>
    <cfRule type="cellIs" dxfId="13722" priority="1938" operator="equal">
      <formula>"CUMPLE"</formula>
    </cfRule>
  </conditionalFormatting>
  <conditionalFormatting sqref="J201">
    <cfRule type="cellIs" dxfId="13721" priority="1935" operator="equal">
      <formula>"NO CUMPLE"</formula>
    </cfRule>
    <cfRule type="cellIs" dxfId="13720" priority="1936" operator="equal">
      <formula>"CUMPLE"</formula>
    </cfRule>
  </conditionalFormatting>
  <conditionalFormatting sqref="J202:J203">
    <cfRule type="cellIs" dxfId="13719" priority="1933" operator="equal">
      <formula>"NO CUMPLE"</formula>
    </cfRule>
    <cfRule type="cellIs" dxfId="13718" priority="1934" operator="equal">
      <formula>"CUMPLE"</formula>
    </cfRule>
  </conditionalFormatting>
  <conditionalFormatting sqref="M192">
    <cfRule type="expression" dxfId="13717" priority="1931">
      <formula>L192="NO CUMPLE"</formula>
    </cfRule>
    <cfRule type="expression" dxfId="13716" priority="1932">
      <formula>L192="CUMPLE"</formula>
    </cfRule>
  </conditionalFormatting>
  <conditionalFormatting sqref="L194">
    <cfRule type="cellIs" dxfId="13715" priority="1929" operator="equal">
      <formula>"NO CUMPLE"</formula>
    </cfRule>
    <cfRule type="cellIs" dxfId="13714" priority="1930" operator="equal">
      <formula>"CUMPLE"</formula>
    </cfRule>
  </conditionalFormatting>
  <conditionalFormatting sqref="M193">
    <cfRule type="expression" dxfId="13713" priority="1927">
      <formula>L193="NO CUMPLE"</formula>
    </cfRule>
    <cfRule type="expression" dxfId="13712" priority="1928">
      <formula>L193="CUMPLE"</formula>
    </cfRule>
  </conditionalFormatting>
  <conditionalFormatting sqref="K192">
    <cfRule type="expression" dxfId="13711" priority="1925">
      <formula>J192="NO CUMPLE"</formula>
    </cfRule>
    <cfRule type="expression" dxfId="13710" priority="1926">
      <formula>J192="CUMPLE"</formula>
    </cfRule>
  </conditionalFormatting>
  <conditionalFormatting sqref="K193:K194">
    <cfRule type="expression" dxfId="13709" priority="1923">
      <formula>J193="NO CUMPLE"</formula>
    </cfRule>
    <cfRule type="expression" dxfId="13708" priority="1924">
      <formula>J193="CUMPLE"</formula>
    </cfRule>
  </conditionalFormatting>
  <conditionalFormatting sqref="M195">
    <cfRule type="expression" dxfId="13707" priority="1921">
      <formula>L195="NO CUMPLE"</formula>
    </cfRule>
    <cfRule type="expression" dxfId="13706" priority="1922">
      <formula>L195="CUMPLE"</formula>
    </cfRule>
  </conditionalFormatting>
  <conditionalFormatting sqref="L195 L197">
    <cfRule type="cellIs" dxfId="13705" priority="1919" operator="equal">
      <formula>"NO CUMPLE"</formula>
    </cfRule>
    <cfRule type="cellIs" dxfId="13704" priority="1920" operator="equal">
      <formula>"CUMPLE"</formula>
    </cfRule>
  </conditionalFormatting>
  <conditionalFormatting sqref="M196">
    <cfRule type="expression" dxfId="13703" priority="1917">
      <formula>L196="NO CUMPLE"</formula>
    </cfRule>
    <cfRule type="expression" dxfId="13702" priority="1918">
      <formula>L196="CUMPLE"</formula>
    </cfRule>
  </conditionalFormatting>
  <conditionalFormatting sqref="K195">
    <cfRule type="expression" dxfId="13701" priority="1915">
      <formula>J195="NO CUMPLE"</formula>
    </cfRule>
    <cfRule type="expression" dxfId="13700" priority="1916">
      <formula>J195="CUMPLE"</formula>
    </cfRule>
  </conditionalFormatting>
  <conditionalFormatting sqref="K196:K197">
    <cfRule type="expression" dxfId="13699" priority="1913">
      <formula>J196="NO CUMPLE"</formula>
    </cfRule>
    <cfRule type="expression" dxfId="13698" priority="1914">
      <formula>J196="CUMPLE"</formula>
    </cfRule>
  </conditionalFormatting>
  <conditionalFormatting sqref="M198">
    <cfRule type="expression" dxfId="13697" priority="1911">
      <formula>L198="NO CUMPLE"</formula>
    </cfRule>
    <cfRule type="expression" dxfId="13696" priority="1912">
      <formula>L198="CUMPLE"</formula>
    </cfRule>
  </conditionalFormatting>
  <conditionalFormatting sqref="L198:L200">
    <cfRule type="cellIs" dxfId="13695" priority="1909" operator="equal">
      <formula>"NO CUMPLE"</formula>
    </cfRule>
    <cfRule type="cellIs" dxfId="13694" priority="1910" operator="equal">
      <formula>"CUMPLE"</formula>
    </cfRule>
  </conditionalFormatting>
  <conditionalFormatting sqref="M199">
    <cfRule type="expression" dxfId="13693" priority="1907">
      <formula>L199="NO CUMPLE"</formula>
    </cfRule>
    <cfRule type="expression" dxfId="13692" priority="1908">
      <formula>L199="CUMPLE"</formula>
    </cfRule>
  </conditionalFormatting>
  <conditionalFormatting sqref="K198">
    <cfRule type="expression" dxfId="13691" priority="1905">
      <formula>J198="NO CUMPLE"</formula>
    </cfRule>
    <cfRule type="expression" dxfId="13690" priority="1906">
      <formula>J198="CUMPLE"</formula>
    </cfRule>
  </conditionalFormatting>
  <conditionalFormatting sqref="K199:K200">
    <cfRule type="expression" dxfId="13689" priority="1903">
      <formula>J199="NO CUMPLE"</formula>
    </cfRule>
    <cfRule type="expression" dxfId="13688" priority="1904">
      <formula>J199="CUMPLE"</formula>
    </cfRule>
  </conditionalFormatting>
  <conditionalFormatting sqref="M201">
    <cfRule type="expression" dxfId="13687" priority="1901">
      <formula>L201="NO CUMPLE"</formula>
    </cfRule>
    <cfRule type="expression" dxfId="13686" priority="1902">
      <formula>L201="CUMPLE"</formula>
    </cfRule>
  </conditionalFormatting>
  <conditionalFormatting sqref="L201:L203">
    <cfRule type="cellIs" dxfId="13685" priority="1899" operator="equal">
      <formula>"NO CUMPLE"</formula>
    </cfRule>
    <cfRule type="cellIs" dxfId="13684" priority="1900" operator="equal">
      <formula>"CUMPLE"</formula>
    </cfRule>
  </conditionalFormatting>
  <conditionalFormatting sqref="M202">
    <cfRule type="expression" dxfId="13683" priority="1897">
      <formula>L202="NO CUMPLE"</formula>
    </cfRule>
    <cfRule type="expression" dxfId="13682" priority="1898">
      <formula>L202="CUMPLE"</formula>
    </cfRule>
  </conditionalFormatting>
  <conditionalFormatting sqref="K201">
    <cfRule type="expression" dxfId="13681" priority="1895">
      <formula>J201="NO CUMPLE"</formula>
    </cfRule>
    <cfRule type="expression" dxfId="13680" priority="1896">
      <formula>J201="CUMPLE"</formula>
    </cfRule>
  </conditionalFormatting>
  <conditionalFormatting sqref="K202:K203">
    <cfRule type="expression" dxfId="13679" priority="1893">
      <formula>J202="NO CUMPLE"</formula>
    </cfRule>
    <cfRule type="expression" dxfId="13678" priority="1894">
      <formula>J202="CUMPLE"</formula>
    </cfRule>
  </conditionalFormatting>
  <conditionalFormatting sqref="J193">
    <cfRule type="cellIs" dxfId="13677" priority="1891" operator="equal">
      <formula>"NO CUMPLE"</formula>
    </cfRule>
    <cfRule type="cellIs" dxfId="13676" priority="1892" operator="equal">
      <formula>"CUMPLE"</formula>
    </cfRule>
  </conditionalFormatting>
  <conditionalFormatting sqref="J194">
    <cfRule type="cellIs" dxfId="13675" priority="1889" operator="equal">
      <formula>"NO CUMPLE"</formula>
    </cfRule>
    <cfRule type="cellIs" dxfId="13674" priority="1890" operator="equal">
      <formula>"CUMPLE"</formula>
    </cfRule>
  </conditionalFormatting>
  <conditionalFormatting sqref="L192">
    <cfRule type="cellIs" dxfId="13673" priority="1887" operator="equal">
      <formula>"NO CUMPLE"</formula>
    </cfRule>
    <cfRule type="cellIs" dxfId="13672" priority="1888" operator="equal">
      <formula>"CUMPLE"</formula>
    </cfRule>
  </conditionalFormatting>
  <conditionalFormatting sqref="J192">
    <cfRule type="cellIs" dxfId="13671" priority="1885" operator="equal">
      <formula>"NO CUMPLE"</formula>
    </cfRule>
    <cfRule type="cellIs" dxfId="13670" priority="1886" operator="equal">
      <formula>"CUMPLE"</formula>
    </cfRule>
  </conditionalFormatting>
  <conditionalFormatting sqref="L193">
    <cfRule type="cellIs" dxfId="13669" priority="1883" operator="equal">
      <formula>"NO CUMPLE"</formula>
    </cfRule>
    <cfRule type="cellIs" dxfId="13668" priority="1884" operator="equal">
      <formula>"CUMPLE"</formula>
    </cfRule>
  </conditionalFormatting>
  <conditionalFormatting sqref="L196">
    <cfRule type="cellIs" dxfId="13667" priority="1881" operator="equal">
      <formula>"NO CUMPLE"</formula>
    </cfRule>
    <cfRule type="cellIs" dxfId="13666" priority="1882" operator="equal">
      <formula>"CUMPLE"</formula>
    </cfRule>
  </conditionalFormatting>
  <conditionalFormatting sqref="J197">
    <cfRule type="cellIs" dxfId="13665" priority="1879" operator="equal">
      <formula>"NO CUMPLE"</formula>
    </cfRule>
    <cfRule type="cellIs" dxfId="13664" priority="1880" operator="equal">
      <formula>"CUMPLE"</formula>
    </cfRule>
  </conditionalFormatting>
  <conditionalFormatting sqref="M189">
    <cfRule type="expression" dxfId="13663" priority="1877">
      <formula>L189="NO CUMPLE"</formula>
    </cfRule>
    <cfRule type="expression" dxfId="13662" priority="1878">
      <formula>L189="CUMPLE"</formula>
    </cfRule>
  </conditionalFormatting>
  <conditionalFormatting sqref="L191">
    <cfRule type="cellIs" dxfId="13661" priority="1875" operator="equal">
      <formula>"NO CUMPLE"</formula>
    </cfRule>
    <cfRule type="cellIs" dxfId="13660" priority="1876" operator="equal">
      <formula>"CUMPLE"</formula>
    </cfRule>
  </conditionalFormatting>
  <conditionalFormatting sqref="M190">
    <cfRule type="expression" dxfId="13659" priority="1873">
      <formula>L190="NO CUMPLE"</formula>
    </cfRule>
    <cfRule type="expression" dxfId="13658" priority="1874">
      <formula>L190="CUMPLE"</formula>
    </cfRule>
  </conditionalFormatting>
  <conditionalFormatting sqref="K189">
    <cfRule type="expression" dxfId="13657" priority="1871">
      <formula>J189="NO CUMPLE"</formula>
    </cfRule>
    <cfRule type="expression" dxfId="13656" priority="1872">
      <formula>J189="CUMPLE"</formula>
    </cfRule>
  </conditionalFormatting>
  <conditionalFormatting sqref="K190:K191">
    <cfRule type="expression" dxfId="13655" priority="1869">
      <formula>J190="NO CUMPLE"</formula>
    </cfRule>
    <cfRule type="expression" dxfId="13654" priority="1870">
      <formula>J190="CUMPLE"</formula>
    </cfRule>
  </conditionalFormatting>
  <conditionalFormatting sqref="J190">
    <cfRule type="cellIs" dxfId="13653" priority="1867" operator="equal">
      <formula>"NO CUMPLE"</formula>
    </cfRule>
    <cfRule type="cellIs" dxfId="13652" priority="1868" operator="equal">
      <formula>"CUMPLE"</formula>
    </cfRule>
  </conditionalFormatting>
  <conditionalFormatting sqref="J191">
    <cfRule type="cellIs" dxfId="13651" priority="1865" operator="equal">
      <formula>"NO CUMPLE"</formula>
    </cfRule>
    <cfRule type="cellIs" dxfId="13650" priority="1866" operator="equal">
      <formula>"CUMPLE"</formula>
    </cfRule>
  </conditionalFormatting>
  <conditionalFormatting sqref="L189">
    <cfRule type="cellIs" dxfId="13649" priority="1863" operator="equal">
      <formula>"NO CUMPLE"</formula>
    </cfRule>
    <cfRule type="cellIs" dxfId="13648" priority="1864" operator="equal">
      <formula>"CUMPLE"</formula>
    </cfRule>
  </conditionalFormatting>
  <conditionalFormatting sqref="J189">
    <cfRule type="cellIs" dxfId="13647" priority="1861" operator="equal">
      <formula>"NO CUMPLE"</formula>
    </cfRule>
    <cfRule type="cellIs" dxfId="13646" priority="1862" operator="equal">
      <formula>"CUMPLE"</formula>
    </cfRule>
  </conditionalFormatting>
  <conditionalFormatting sqref="L190">
    <cfRule type="cellIs" dxfId="13645" priority="1859" operator="equal">
      <formula>"NO CUMPLE"</formula>
    </cfRule>
    <cfRule type="cellIs" dxfId="13644" priority="1860" operator="equal">
      <formula>"CUMPLE"</formula>
    </cfRule>
  </conditionalFormatting>
  <conditionalFormatting sqref="J217">
    <cfRule type="cellIs" dxfId="13643" priority="1857" operator="equal">
      <formula>"NO CUMPLE"</formula>
    </cfRule>
    <cfRule type="cellIs" dxfId="13642" priority="1858" operator="equal">
      <formula>"CUMPLE"</formula>
    </cfRule>
  </conditionalFormatting>
  <conditionalFormatting sqref="J218">
    <cfRule type="cellIs" dxfId="13641" priority="1855" operator="equal">
      <formula>"NO CUMPLE"</formula>
    </cfRule>
    <cfRule type="cellIs" dxfId="13640" priority="1856" operator="equal">
      <formula>"CUMPLE"</formula>
    </cfRule>
  </conditionalFormatting>
  <conditionalFormatting sqref="J220">
    <cfRule type="cellIs" dxfId="13639" priority="1853" operator="equal">
      <formula>"NO CUMPLE"</formula>
    </cfRule>
    <cfRule type="cellIs" dxfId="13638" priority="1854" operator="equal">
      <formula>"CUMPLE"</formula>
    </cfRule>
  </conditionalFormatting>
  <conditionalFormatting sqref="J221:J222">
    <cfRule type="cellIs" dxfId="13637" priority="1851" operator="equal">
      <formula>"NO CUMPLE"</formula>
    </cfRule>
    <cfRule type="cellIs" dxfId="13636" priority="1852" operator="equal">
      <formula>"CUMPLE"</formula>
    </cfRule>
  </conditionalFormatting>
  <conditionalFormatting sqref="J223">
    <cfRule type="cellIs" dxfId="13635" priority="1849" operator="equal">
      <formula>"NO CUMPLE"</formula>
    </cfRule>
    <cfRule type="cellIs" dxfId="13634" priority="1850" operator="equal">
      <formula>"CUMPLE"</formula>
    </cfRule>
  </conditionalFormatting>
  <conditionalFormatting sqref="J224:J225">
    <cfRule type="cellIs" dxfId="13633" priority="1847" operator="equal">
      <formula>"NO CUMPLE"</formula>
    </cfRule>
    <cfRule type="cellIs" dxfId="13632" priority="1848" operator="equal">
      <formula>"CUMPLE"</formula>
    </cfRule>
  </conditionalFormatting>
  <conditionalFormatting sqref="M214">
    <cfRule type="expression" dxfId="13631" priority="1845">
      <formula>L214="NO CUMPLE"</formula>
    </cfRule>
    <cfRule type="expression" dxfId="13630" priority="1846">
      <formula>L214="CUMPLE"</formula>
    </cfRule>
  </conditionalFormatting>
  <conditionalFormatting sqref="L216">
    <cfRule type="cellIs" dxfId="13629" priority="1843" operator="equal">
      <formula>"NO CUMPLE"</formula>
    </cfRule>
    <cfRule type="cellIs" dxfId="13628" priority="1844" operator="equal">
      <formula>"CUMPLE"</formula>
    </cfRule>
  </conditionalFormatting>
  <conditionalFormatting sqref="M215">
    <cfRule type="expression" dxfId="13627" priority="1841">
      <formula>L215="NO CUMPLE"</formula>
    </cfRule>
    <cfRule type="expression" dxfId="13626" priority="1842">
      <formula>L215="CUMPLE"</formula>
    </cfRule>
  </conditionalFormatting>
  <conditionalFormatting sqref="K214">
    <cfRule type="expression" dxfId="13625" priority="1839">
      <formula>J214="NO CUMPLE"</formula>
    </cfRule>
    <cfRule type="expression" dxfId="13624" priority="1840">
      <formula>J214="CUMPLE"</formula>
    </cfRule>
  </conditionalFormatting>
  <conditionalFormatting sqref="K215:K216">
    <cfRule type="expression" dxfId="13623" priority="1837">
      <formula>J215="NO CUMPLE"</formula>
    </cfRule>
    <cfRule type="expression" dxfId="13622" priority="1838">
      <formula>J215="CUMPLE"</formula>
    </cfRule>
  </conditionalFormatting>
  <conditionalFormatting sqref="M217">
    <cfRule type="expression" dxfId="13621" priority="1835">
      <formula>L217="NO CUMPLE"</formula>
    </cfRule>
    <cfRule type="expression" dxfId="13620" priority="1836">
      <formula>L217="CUMPLE"</formula>
    </cfRule>
  </conditionalFormatting>
  <conditionalFormatting sqref="L217 L219">
    <cfRule type="cellIs" dxfId="13619" priority="1833" operator="equal">
      <formula>"NO CUMPLE"</formula>
    </cfRule>
    <cfRule type="cellIs" dxfId="13618" priority="1834" operator="equal">
      <formula>"CUMPLE"</formula>
    </cfRule>
  </conditionalFormatting>
  <conditionalFormatting sqref="M218">
    <cfRule type="expression" dxfId="13617" priority="1831">
      <formula>L218="NO CUMPLE"</formula>
    </cfRule>
    <cfRule type="expression" dxfId="13616" priority="1832">
      <formula>L218="CUMPLE"</formula>
    </cfRule>
  </conditionalFormatting>
  <conditionalFormatting sqref="K217">
    <cfRule type="expression" dxfId="13615" priority="1829">
      <formula>J217="NO CUMPLE"</formula>
    </cfRule>
    <cfRule type="expression" dxfId="13614" priority="1830">
      <formula>J217="CUMPLE"</formula>
    </cfRule>
  </conditionalFormatting>
  <conditionalFormatting sqref="K218:K219">
    <cfRule type="expression" dxfId="13613" priority="1827">
      <formula>J218="NO CUMPLE"</formula>
    </cfRule>
    <cfRule type="expression" dxfId="13612" priority="1828">
      <formula>J218="CUMPLE"</formula>
    </cfRule>
  </conditionalFormatting>
  <conditionalFormatting sqref="M220">
    <cfRule type="expression" dxfId="13611" priority="1825">
      <formula>L220="NO CUMPLE"</formula>
    </cfRule>
    <cfRule type="expression" dxfId="13610" priority="1826">
      <formula>L220="CUMPLE"</formula>
    </cfRule>
  </conditionalFormatting>
  <conditionalFormatting sqref="L220:L222">
    <cfRule type="cellIs" dxfId="13609" priority="1823" operator="equal">
      <formula>"NO CUMPLE"</formula>
    </cfRule>
    <cfRule type="cellIs" dxfId="13608" priority="1824" operator="equal">
      <formula>"CUMPLE"</formula>
    </cfRule>
  </conditionalFormatting>
  <conditionalFormatting sqref="M221">
    <cfRule type="expression" dxfId="13607" priority="1821">
      <formula>L221="NO CUMPLE"</formula>
    </cfRule>
    <cfRule type="expression" dxfId="13606" priority="1822">
      <formula>L221="CUMPLE"</formula>
    </cfRule>
  </conditionalFormatting>
  <conditionalFormatting sqref="K220">
    <cfRule type="expression" dxfId="13605" priority="1819">
      <formula>J220="NO CUMPLE"</formula>
    </cfRule>
    <cfRule type="expression" dxfId="13604" priority="1820">
      <formula>J220="CUMPLE"</formula>
    </cfRule>
  </conditionalFormatting>
  <conditionalFormatting sqref="K221:K222">
    <cfRule type="expression" dxfId="13603" priority="1817">
      <formula>J221="NO CUMPLE"</formula>
    </cfRule>
    <cfRule type="expression" dxfId="13602" priority="1818">
      <formula>J221="CUMPLE"</formula>
    </cfRule>
  </conditionalFormatting>
  <conditionalFormatting sqref="M223">
    <cfRule type="expression" dxfId="13601" priority="1815">
      <formula>L223="NO CUMPLE"</formula>
    </cfRule>
    <cfRule type="expression" dxfId="13600" priority="1816">
      <formula>L223="CUMPLE"</formula>
    </cfRule>
  </conditionalFormatting>
  <conditionalFormatting sqref="L223:L225">
    <cfRule type="cellIs" dxfId="13599" priority="1813" operator="equal">
      <formula>"NO CUMPLE"</formula>
    </cfRule>
    <cfRule type="cellIs" dxfId="13598" priority="1814" operator="equal">
      <formula>"CUMPLE"</formula>
    </cfRule>
  </conditionalFormatting>
  <conditionalFormatting sqref="M224">
    <cfRule type="expression" dxfId="13597" priority="1811">
      <formula>L224="NO CUMPLE"</formula>
    </cfRule>
    <cfRule type="expression" dxfId="13596" priority="1812">
      <formula>L224="CUMPLE"</formula>
    </cfRule>
  </conditionalFormatting>
  <conditionalFormatting sqref="K223">
    <cfRule type="expression" dxfId="13595" priority="1809">
      <formula>J223="NO CUMPLE"</formula>
    </cfRule>
    <cfRule type="expression" dxfId="13594" priority="1810">
      <formula>J223="CUMPLE"</formula>
    </cfRule>
  </conditionalFormatting>
  <conditionalFormatting sqref="K224:K225">
    <cfRule type="expression" dxfId="13593" priority="1807">
      <formula>J224="NO CUMPLE"</formula>
    </cfRule>
    <cfRule type="expression" dxfId="13592" priority="1808">
      <formula>J224="CUMPLE"</formula>
    </cfRule>
  </conditionalFormatting>
  <conditionalFormatting sqref="J215">
    <cfRule type="cellIs" dxfId="13591" priority="1805" operator="equal">
      <formula>"NO CUMPLE"</formula>
    </cfRule>
    <cfRule type="cellIs" dxfId="13590" priority="1806" operator="equal">
      <formula>"CUMPLE"</formula>
    </cfRule>
  </conditionalFormatting>
  <conditionalFormatting sqref="J216">
    <cfRule type="cellIs" dxfId="13589" priority="1803" operator="equal">
      <formula>"NO CUMPLE"</formula>
    </cfRule>
    <cfRule type="cellIs" dxfId="13588" priority="1804" operator="equal">
      <formula>"CUMPLE"</formula>
    </cfRule>
  </conditionalFormatting>
  <conditionalFormatting sqref="L214">
    <cfRule type="cellIs" dxfId="13587" priority="1801" operator="equal">
      <formula>"NO CUMPLE"</formula>
    </cfRule>
    <cfRule type="cellIs" dxfId="13586" priority="1802" operator="equal">
      <formula>"CUMPLE"</formula>
    </cfRule>
  </conditionalFormatting>
  <conditionalFormatting sqref="J214">
    <cfRule type="cellIs" dxfId="13585" priority="1799" operator="equal">
      <formula>"NO CUMPLE"</formula>
    </cfRule>
    <cfRule type="cellIs" dxfId="13584" priority="1800" operator="equal">
      <formula>"CUMPLE"</formula>
    </cfRule>
  </conditionalFormatting>
  <conditionalFormatting sqref="L215">
    <cfRule type="cellIs" dxfId="13583" priority="1797" operator="equal">
      <formula>"NO CUMPLE"</formula>
    </cfRule>
    <cfRule type="cellIs" dxfId="13582" priority="1798" operator="equal">
      <formula>"CUMPLE"</formula>
    </cfRule>
  </conditionalFormatting>
  <conditionalFormatting sqref="L218">
    <cfRule type="cellIs" dxfId="13581" priority="1795" operator="equal">
      <formula>"NO CUMPLE"</formula>
    </cfRule>
    <cfRule type="cellIs" dxfId="13580" priority="1796" operator="equal">
      <formula>"CUMPLE"</formula>
    </cfRule>
  </conditionalFormatting>
  <conditionalFormatting sqref="J219">
    <cfRule type="cellIs" dxfId="13579" priority="1793" operator="equal">
      <formula>"NO CUMPLE"</formula>
    </cfRule>
    <cfRule type="cellIs" dxfId="13578" priority="1794" operator="equal">
      <formula>"CUMPLE"</formula>
    </cfRule>
  </conditionalFormatting>
  <conditionalFormatting sqref="M211">
    <cfRule type="expression" dxfId="13577" priority="1791">
      <formula>L211="NO CUMPLE"</formula>
    </cfRule>
    <cfRule type="expression" dxfId="13576" priority="1792">
      <formula>L211="CUMPLE"</formula>
    </cfRule>
  </conditionalFormatting>
  <conditionalFormatting sqref="L213">
    <cfRule type="cellIs" dxfId="13575" priority="1789" operator="equal">
      <formula>"NO CUMPLE"</formula>
    </cfRule>
    <cfRule type="cellIs" dxfId="13574" priority="1790" operator="equal">
      <formula>"CUMPLE"</formula>
    </cfRule>
  </conditionalFormatting>
  <conditionalFormatting sqref="M212">
    <cfRule type="expression" dxfId="13573" priority="1787">
      <formula>L212="NO CUMPLE"</formula>
    </cfRule>
    <cfRule type="expression" dxfId="13572" priority="1788">
      <formula>L212="CUMPLE"</formula>
    </cfRule>
  </conditionalFormatting>
  <conditionalFormatting sqref="K211">
    <cfRule type="expression" dxfId="13571" priority="1785">
      <formula>J211="NO CUMPLE"</formula>
    </cfRule>
    <cfRule type="expression" dxfId="13570" priority="1786">
      <formula>J211="CUMPLE"</formula>
    </cfRule>
  </conditionalFormatting>
  <conditionalFormatting sqref="K212:K213">
    <cfRule type="expression" dxfId="13569" priority="1783">
      <formula>J212="NO CUMPLE"</formula>
    </cfRule>
    <cfRule type="expression" dxfId="13568" priority="1784">
      <formula>J212="CUMPLE"</formula>
    </cfRule>
  </conditionalFormatting>
  <conditionalFormatting sqref="J212">
    <cfRule type="cellIs" dxfId="13567" priority="1781" operator="equal">
      <formula>"NO CUMPLE"</formula>
    </cfRule>
    <cfRule type="cellIs" dxfId="13566" priority="1782" operator="equal">
      <formula>"CUMPLE"</formula>
    </cfRule>
  </conditionalFormatting>
  <conditionalFormatting sqref="J213">
    <cfRule type="cellIs" dxfId="13565" priority="1779" operator="equal">
      <formula>"NO CUMPLE"</formula>
    </cfRule>
    <cfRule type="cellIs" dxfId="13564" priority="1780" operator="equal">
      <formula>"CUMPLE"</formula>
    </cfRule>
  </conditionalFormatting>
  <conditionalFormatting sqref="L211">
    <cfRule type="cellIs" dxfId="13563" priority="1777" operator="equal">
      <formula>"NO CUMPLE"</formula>
    </cfRule>
    <cfRule type="cellIs" dxfId="13562" priority="1778" operator="equal">
      <formula>"CUMPLE"</formula>
    </cfRule>
  </conditionalFormatting>
  <conditionalFormatting sqref="J211">
    <cfRule type="cellIs" dxfId="13561" priority="1775" operator="equal">
      <formula>"NO CUMPLE"</formula>
    </cfRule>
    <cfRule type="cellIs" dxfId="13560" priority="1776" operator="equal">
      <formula>"CUMPLE"</formula>
    </cfRule>
  </conditionalFormatting>
  <conditionalFormatting sqref="L212">
    <cfRule type="cellIs" dxfId="13559" priority="1773" operator="equal">
      <formula>"NO CUMPLE"</formula>
    </cfRule>
    <cfRule type="cellIs" dxfId="13558" priority="1774" operator="equal">
      <formula>"CUMPLE"</formula>
    </cfRule>
  </conditionalFormatting>
  <conditionalFormatting sqref="J327">
    <cfRule type="cellIs" dxfId="13557" priority="1771" operator="equal">
      <formula>"NO CUMPLE"</formula>
    </cfRule>
    <cfRule type="cellIs" dxfId="13556" priority="1772" operator="equal">
      <formula>"CUMPLE"</formula>
    </cfRule>
  </conditionalFormatting>
  <conditionalFormatting sqref="J328">
    <cfRule type="cellIs" dxfId="13555" priority="1769" operator="equal">
      <formula>"NO CUMPLE"</formula>
    </cfRule>
    <cfRule type="cellIs" dxfId="13554" priority="1770" operator="equal">
      <formula>"CUMPLE"</formula>
    </cfRule>
  </conditionalFormatting>
  <conditionalFormatting sqref="J330">
    <cfRule type="cellIs" dxfId="13553" priority="1767" operator="equal">
      <formula>"NO CUMPLE"</formula>
    </cfRule>
    <cfRule type="cellIs" dxfId="13552" priority="1768" operator="equal">
      <formula>"CUMPLE"</formula>
    </cfRule>
  </conditionalFormatting>
  <conditionalFormatting sqref="J331:J332">
    <cfRule type="cellIs" dxfId="13551" priority="1765" operator="equal">
      <formula>"NO CUMPLE"</formula>
    </cfRule>
    <cfRule type="cellIs" dxfId="13550" priority="1766" operator="equal">
      <formula>"CUMPLE"</formula>
    </cfRule>
  </conditionalFormatting>
  <conditionalFormatting sqref="J333">
    <cfRule type="cellIs" dxfId="13549" priority="1763" operator="equal">
      <formula>"NO CUMPLE"</formula>
    </cfRule>
    <cfRule type="cellIs" dxfId="13548" priority="1764" operator="equal">
      <formula>"CUMPLE"</formula>
    </cfRule>
  </conditionalFormatting>
  <conditionalFormatting sqref="J334:J335">
    <cfRule type="cellIs" dxfId="13547" priority="1761" operator="equal">
      <formula>"NO CUMPLE"</formula>
    </cfRule>
    <cfRule type="cellIs" dxfId="13546" priority="1762" operator="equal">
      <formula>"CUMPLE"</formula>
    </cfRule>
  </conditionalFormatting>
  <conditionalFormatting sqref="M324">
    <cfRule type="expression" dxfId="13545" priority="1759">
      <formula>L324="NO CUMPLE"</formula>
    </cfRule>
    <cfRule type="expression" dxfId="13544" priority="1760">
      <formula>L324="CUMPLE"</formula>
    </cfRule>
  </conditionalFormatting>
  <conditionalFormatting sqref="L326">
    <cfRule type="cellIs" dxfId="13543" priority="1757" operator="equal">
      <formula>"NO CUMPLE"</formula>
    </cfRule>
    <cfRule type="cellIs" dxfId="13542" priority="1758" operator="equal">
      <formula>"CUMPLE"</formula>
    </cfRule>
  </conditionalFormatting>
  <conditionalFormatting sqref="M325">
    <cfRule type="expression" dxfId="13541" priority="1755">
      <formula>L325="NO CUMPLE"</formula>
    </cfRule>
    <cfRule type="expression" dxfId="13540" priority="1756">
      <formula>L325="CUMPLE"</formula>
    </cfRule>
  </conditionalFormatting>
  <conditionalFormatting sqref="K324">
    <cfRule type="expression" dxfId="13539" priority="1753">
      <formula>J324="NO CUMPLE"</formula>
    </cfRule>
    <cfRule type="expression" dxfId="13538" priority="1754">
      <formula>J324="CUMPLE"</formula>
    </cfRule>
  </conditionalFormatting>
  <conditionalFormatting sqref="K325:K326">
    <cfRule type="expression" dxfId="13537" priority="1751">
      <formula>J325="NO CUMPLE"</formula>
    </cfRule>
    <cfRule type="expression" dxfId="13536" priority="1752">
      <formula>J325="CUMPLE"</formula>
    </cfRule>
  </conditionalFormatting>
  <conditionalFormatting sqref="M327">
    <cfRule type="expression" dxfId="13535" priority="1749">
      <formula>L327="NO CUMPLE"</formula>
    </cfRule>
    <cfRule type="expression" dxfId="13534" priority="1750">
      <formula>L327="CUMPLE"</formula>
    </cfRule>
  </conditionalFormatting>
  <conditionalFormatting sqref="L327 L329">
    <cfRule type="cellIs" dxfId="13533" priority="1747" operator="equal">
      <formula>"NO CUMPLE"</formula>
    </cfRule>
    <cfRule type="cellIs" dxfId="13532" priority="1748" operator="equal">
      <formula>"CUMPLE"</formula>
    </cfRule>
  </conditionalFormatting>
  <conditionalFormatting sqref="M328">
    <cfRule type="expression" dxfId="13531" priority="1745">
      <formula>L328="NO CUMPLE"</formula>
    </cfRule>
    <cfRule type="expression" dxfId="13530" priority="1746">
      <formula>L328="CUMPLE"</formula>
    </cfRule>
  </conditionalFormatting>
  <conditionalFormatting sqref="K327">
    <cfRule type="expression" dxfId="13529" priority="1743">
      <formula>J327="NO CUMPLE"</formula>
    </cfRule>
    <cfRule type="expression" dxfId="13528" priority="1744">
      <formula>J327="CUMPLE"</formula>
    </cfRule>
  </conditionalFormatting>
  <conditionalFormatting sqref="K328:K329">
    <cfRule type="expression" dxfId="13527" priority="1741">
      <formula>J328="NO CUMPLE"</formula>
    </cfRule>
    <cfRule type="expression" dxfId="13526" priority="1742">
      <formula>J328="CUMPLE"</formula>
    </cfRule>
  </conditionalFormatting>
  <conditionalFormatting sqref="M330">
    <cfRule type="expression" dxfId="13525" priority="1739">
      <formula>L330="NO CUMPLE"</formula>
    </cfRule>
    <cfRule type="expression" dxfId="13524" priority="1740">
      <formula>L330="CUMPLE"</formula>
    </cfRule>
  </conditionalFormatting>
  <conditionalFormatting sqref="L330:L332">
    <cfRule type="cellIs" dxfId="13523" priority="1737" operator="equal">
      <formula>"NO CUMPLE"</formula>
    </cfRule>
    <cfRule type="cellIs" dxfId="13522" priority="1738" operator="equal">
      <formula>"CUMPLE"</formula>
    </cfRule>
  </conditionalFormatting>
  <conditionalFormatting sqref="M331">
    <cfRule type="expression" dxfId="13521" priority="1735">
      <formula>L331="NO CUMPLE"</formula>
    </cfRule>
    <cfRule type="expression" dxfId="13520" priority="1736">
      <formula>L331="CUMPLE"</formula>
    </cfRule>
  </conditionalFormatting>
  <conditionalFormatting sqref="K330">
    <cfRule type="expression" dxfId="13519" priority="1733">
      <formula>J330="NO CUMPLE"</formula>
    </cfRule>
    <cfRule type="expression" dxfId="13518" priority="1734">
      <formula>J330="CUMPLE"</formula>
    </cfRule>
  </conditionalFormatting>
  <conditionalFormatting sqref="K331:K332">
    <cfRule type="expression" dxfId="13517" priority="1731">
      <formula>J331="NO CUMPLE"</formula>
    </cfRule>
    <cfRule type="expression" dxfId="13516" priority="1732">
      <formula>J331="CUMPLE"</formula>
    </cfRule>
  </conditionalFormatting>
  <conditionalFormatting sqref="M333">
    <cfRule type="expression" dxfId="13515" priority="1729">
      <formula>L333="NO CUMPLE"</formula>
    </cfRule>
    <cfRule type="expression" dxfId="13514" priority="1730">
      <formula>L333="CUMPLE"</formula>
    </cfRule>
  </conditionalFormatting>
  <conditionalFormatting sqref="L333:L335">
    <cfRule type="cellIs" dxfId="13513" priority="1727" operator="equal">
      <formula>"NO CUMPLE"</formula>
    </cfRule>
    <cfRule type="cellIs" dxfId="13512" priority="1728" operator="equal">
      <formula>"CUMPLE"</formula>
    </cfRule>
  </conditionalFormatting>
  <conditionalFormatting sqref="M334">
    <cfRule type="expression" dxfId="13511" priority="1725">
      <formula>L334="NO CUMPLE"</formula>
    </cfRule>
    <cfRule type="expression" dxfId="13510" priority="1726">
      <formula>L334="CUMPLE"</formula>
    </cfRule>
  </conditionalFormatting>
  <conditionalFormatting sqref="K333">
    <cfRule type="expression" dxfId="13509" priority="1723">
      <formula>J333="NO CUMPLE"</formula>
    </cfRule>
    <cfRule type="expression" dxfId="13508" priority="1724">
      <formula>J333="CUMPLE"</formula>
    </cfRule>
  </conditionalFormatting>
  <conditionalFormatting sqref="K334:K335">
    <cfRule type="expression" dxfId="13507" priority="1721">
      <formula>J334="NO CUMPLE"</formula>
    </cfRule>
    <cfRule type="expression" dxfId="13506" priority="1722">
      <formula>J334="CUMPLE"</formula>
    </cfRule>
  </conditionalFormatting>
  <conditionalFormatting sqref="J325">
    <cfRule type="cellIs" dxfId="13505" priority="1719" operator="equal">
      <formula>"NO CUMPLE"</formula>
    </cfRule>
    <cfRule type="cellIs" dxfId="13504" priority="1720" operator="equal">
      <formula>"CUMPLE"</formula>
    </cfRule>
  </conditionalFormatting>
  <conditionalFormatting sqref="J326">
    <cfRule type="cellIs" dxfId="13503" priority="1717" operator="equal">
      <formula>"NO CUMPLE"</formula>
    </cfRule>
    <cfRule type="cellIs" dxfId="13502" priority="1718" operator="equal">
      <formula>"CUMPLE"</formula>
    </cfRule>
  </conditionalFormatting>
  <conditionalFormatting sqref="L324">
    <cfRule type="cellIs" dxfId="13501" priority="1715" operator="equal">
      <formula>"NO CUMPLE"</formula>
    </cfRule>
    <cfRule type="cellIs" dxfId="13500" priority="1716" operator="equal">
      <formula>"CUMPLE"</formula>
    </cfRule>
  </conditionalFormatting>
  <conditionalFormatting sqref="J324">
    <cfRule type="cellIs" dxfId="13499" priority="1713" operator="equal">
      <formula>"NO CUMPLE"</formula>
    </cfRule>
    <cfRule type="cellIs" dxfId="13498" priority="1714" operator="equal">
      <formula>"CUMPLE"</formula>
    </cfRule>
  </conditionalFormatting>
  <conditionalFormatting sqref="L325">
    <cfRule type="cellIs" dxfId="13497" priority="1711" operator="equal">
      <formula>"NO CUMPLE"</formula>
    </cfRule>
    <cfRule type="cellIs" dxfId="13496" priority="1712" operator="equal">
      <formula>"CUMPLE"</formula>
    </cfRule>
  </conditionalFormatting>
  <conditionalFormatting sqref="L328">
    <cfRule type="cellIs" dxfId="13495" priority="1709" operator="equal">
      <formula>"NO CUMPLE"</formula>
    </cfRule>
    <cfRule type="cellIs" dxfId="13494" priority="1710" operator="equal">
      <formula>"CUMPLE"</formula>
    </cfRule>
  </conditionalFormatting>
  <conditionalFormatting sqref="J329">
    <cfRule type="cellIs" dxfId="13493" priority="1707" operator="equal">
      <formula>"NO CUMPLE"</formula>
    </cfRule>
    <cfRule type="cellIs" dxfId="13492" priority="1708" operator="equal">
      <formula>"CUMPLE"</formula>
    </cfRule>
  </conditionalFormatting>
  <conditionalFormatting sqref="M321">
    <cfRule type="expression" dxfId="13491" priority="1705">
      <formula>L321="NO CUMPLE"</formula>
    </cfRule>
    <cfRule type="expression" dxfId="13490" priority="1706">
      <formula>L321="CUMPLE"</formula>
    </cfRule>
  </conditionalFormatting>
  <conditionalFormatting sqref="L323">
    <cfRule type="cellIs" dxfId="13489" priority="1703" operator="equal">
      <formula>"NO CUMPLE"</formula>
    </cfRule>
    <cfRule type="cellIs" dxfId="13488" priority="1704" operator="equal">
      <formula>"CUMPLE"</formula>
    </cfRule>
  </conditionalFormatting>
  <conditionalFormatting sqref="M322">
    <cfRule type="expression" dxfId="13487" priority="1701">
      <formula>L322="NO CUMPLE"</formula>
    </cfRule>
    <cfRule type="expression" dxfId="13486" priority="1702">
      <formula>L322="CUMPLE"</formula>
    </cfRule>
  </conditionalFormatting>
  <conditionalFormatting sqref="K321">
    <cfRule type="expression" dxfId="13485" priority="1699">
      <formula>J321="NO CUMPLE"</formula>
    </cfRule>
    <cfRule type="expression" dxfId="13484" priority="1700">
      <formula>J321="CUMPLE"</formula>
    </cfRule>
  </conditionalFormatting>
  <conditionalFormatting sqref="K322:K323">
    <cfRule type="expression" dxfId="13483" priority="1697">
      <formula>J322="NO CUMPLE"</formula>
    </cfRule>
    <cfRule type="expression" dxfId="13482" priority="1698">
      <formula>J322="CUMPLE"</formula>
    </cfRule>
  </conditionalFormatting>
  <conditionalFormatting sqref="J322">
    <cfRule type="cellIs" dxfId="13481" priority="1695" operator="equal">
      <formula>"NO CUMPLE"</formula>
    </cfRule>
    <cfRule type="cellIs" dxfId="13480" priority="1696" operator="equal">
      <formula>"CUMPLE"</formula>
    </cfRule>
  </conditionalFormatting>
  <conditionalFormatting sqref="J323">
    <cfRule type="cellIs" dxfId="13479" priority="1693" operator="equal">
      <formula>"NO CUMPLE"</formula>
    </cfRule>
    <cfRule type="cellIs" dxfId="13478" priority="1694" operator="equal">
      <formula>"CUMPLE"</formula>
    </cfRule>
  </conditionalFormatting>
  <conditionalFormatting sqref="L321">
    <cfRule type="cellIs" dxfId="13477" priority="1691" operator="equal">
      <formula>"NO CUMPLE"</formula>
    </cfRule>
    <cfRule type="cellIs" dxfId="13476" priority="1692" operator="equal">
      <formula>"CUMPLE"</formula>
    </cfRule>
  </conditionalFormatting>
  <conditionalFormatting sqref="J321">
    <cfRule type="cellIs" dxfId="13475" priority="1689" operator="equal">
      <formula>"NO CUMPLE"</formula>
    </cfRule>
    <cfRule type="cellIs" dxfId="13474" priority="1690" operator="equal">
      <formula>"CUMPLE"</formula>
    </cfRule>
  </conditionalFormatting>
  <conditionalFormatting sqref="L322">
    <cfRule type="cellIs" dxfId="13473" priority="1687" operator="equal">
      <formula>"NO CUMPLE"</formula>
    </cfRule>
    <cfRule type="cellIs" dxfId="13472" priority="1688" operator="equal">
      <formula>"CUMPLE"</formula>
    </cfRule>
  </conditionalFormatting>
  <conditionalFormatting sqref="J349">
    <cfRule type="cellIs" dxfId="13471" priority="1685" operator="equal">
      <formula>"NO CUMPLE"</formula>
    </cfRule>
    <cfRule type="cellIs" dxfId="13470" priority="1686" operator="equal">
      <formula>"CUMPLE"</formula>
    </cfRule>
  </conditionalFormatting>
  <conditionalFormatting sqref="J350">
    <cfRule type="cellIs" dxfId="13469" priority="1683" operator="equal">
      <formula>"NO CUMPLE"</formula>
    </cfRule>
    <cfRule type="cellIs" dxfId="13468" priority="1684" operator="equal">
      <formula>"CUMPLE"</formula>
    </cfRule>
  </conditionalFormatting>
  <conditionalFormatting sqref="J352">
    <cfRule type="cellIs" dxfId="13467" priority="1681" operator="equal">
      <formula>"NO CUMPLE"</formula>
    </cfRule>
    <cfRule type="cellIs" dxfId="13466" priority="1682" operator="equal">
      <formula>"CUMPLE"</formula>
    </cfRule>
  </conditionalFormatting>
  <conditionalFormatting sqref="J353:J354">
    <cfRule type="cellIs" dxfId="13465" priority="1679" operator="equal">
      <formula>"NO CUMPLE"</formula>
    </cfRule>
    <cfRule type="cellIs" dxfId="13464" priority="1680" operator="equal">
      <formula>"CUMPLE"</formula>
    </cfRule>
  </conditionalFormatting>
  <conditionalFormatting sqref="J355">
    <cfRule type="cellIs" dxfId="13463" priority="1677" operator="equal">
      <formula>"NO CUMPLE"</formula>
    </cfRule>
    <cfRule type="cellIs" dxfId="13462" priority="1678" operator="equal">
      <formula>"CUMPLE"</formula>
    </cfRule>
  </conditionalFormatting>
  <conditionalFormatting sqref="J356:J357">
    <cfRule type="cellIs" dxfId="13461" priority="1675" operator="equal">
      <formula>"NO CUMPLE"</formula>
    </cfRule>
    <cfRule type="cellIs" dxfId="13460" priority="1676" operator="equal">
      <formula>"CUMPLE"</formula>
    </cfRule>
  </conditionalFormatting>
  <conditionalFormatting sqref="M346">
    <cfRule type="expression" dxfId="13459" priority="1673">
      <formula>L346="NO CUMPLE"</formula>
    </cfRule>
    <cfRule type="expression" dxfId="13458" priority="1674">
      <formula>L346="CUMPLE"</formula>
    </cfRule>
  </conditionalFormatting>
  <conditionalFormatting sqref="L348">
    <cfRule type="cellIs" dxfId="13457" priority="1671" operator="equal">
      <formula>"NO CUMPLE"</formula>
    </cfRule>
    <cfRule type="cellIs" dxfId="13456" priority="1672" operator="equal">
      <formula>"CUMPLE"</formula>
    </cfRule>
  </conditionalFormatting>
  <conditionalFormatting sqref="M347">
    <cfRule type="expression" dxfId="13455" priority="1669">
      <formula>L347="NO CUMPLE"</formula>
    </cfRule>
    <cfRule type="expression" dxfId="13454" priority="1670">
      <formula>L347="CUMPLE"</formula>
    </cfRule>
  </conditionalFormatting>
  <conditionalFormatting sqref="K346">
    <cfRule type="expression" dxfId="13453" priority="1667">
      <formula>J346="NO CUMPLE"</formula>
    </cfRule>
    <cfRule type="expression" dxfId="13452" priority="1668">
      <formula>J346="CUMPLE"</formula>
    </cfRule>
  </conditionalFormatting>
  <conditionalFormatting sqref="K347:K348">
    <cfRule type="expression" dxfId="13451" priority="1665">
      <formula>J347="NO CUMPLE"</formula>
    </cfRule>
    <cfRule type="expression" dxfId="13450" priority="1666">
      <formula>J347="CUMPLE"</formula>
    </cfRule>
  </conditionalFormatting>
  <conditionalFormatting sqref="M349">
    <cfRule type="expression" dxfId="13449" priority="1663">
      <formula>L349="NO CUMPLE"</formula>
    </cfRule>
    <cfRule type="expression" dxfId="13448" priority="1664">
      <formula>L349="CUMPLE"</formula>
    </cfRule>
  </conditionalFormatting>
  <conditionalFormatting sqref="L349 L351">
    <cfRule type="cellIs" dxfId="13447" priority="1661" operator="equal">
      <formula>"NO CUMPLE"</formula>
    </cfRule>
    <cfRule type="cellIs" dxfId="13446" priority="1662" operator="equal">
      <formula>"CUMPLE"</formula>
    </cfRule>
  </conditionalFormatting>
  <conditionalFormatting sqref="M350">
    <cfRule type="expression" dxfId="13445" priority="1659">
      <formula>L350="NO CUMPLE"</formula>
    </cfRule>
    <cfRule type="expression" dxfId="13444" priority="1660">
      <formula>L350="CUMPLE"</formula>
    </cfRule>
  </conditionalFormatting>
  <conditionalFormatting sqref="K349">
    <cfRule type="expression" dxfId="13443" priority="1657">
      <formula>J349="NO CUMPLE"</formula>
    </cfRule>
    <cfRule type="expression" dxfId="13442" priority="1658">
      <formula>J349="CUMPLE"</formula>
    </cfRule>
  </conditionalFormatting>
  <conditionalFormatting sqref="K350:K351">
    <cfRule type="expression" dxfId="13441" priority="1655">
      <formula>J350="NO CUMPLE"</formula>
    </cfRule>
    <cfRule type="expression" dxfId="13440" priority="1656">
      <formula>J350="CUMPLE"</formula>
    </cfRule>
  </conditionalFormatting>
  <conditionalFormatting sqref="M352">
    <cfRule type="expression" dxfId="13439" priority="1653">
      <formula>L352="NO CUMPLE"</formula>
    </cfRule>
    <cfRule type="expression" dxfId="13438" priority="1654">
      <formula>L352="CUMPLE"</formula>
    </cfRule>
  </conditionalFormatting>
  <conditionalFormatting sqref="L352:L354">
    <cfRule type="cellIs" dxfId="13437" priority="1651" operator="equal">
      <formula>"NO CUMPLE"</formula>
    </cfRule>
    <cfRule type="cellIs" dxfId="13436" priority="1652" operator="equal">
      <formula>"CUMPLE"</formula>
    </cfRule>
  </conditionalFormatting>
  <conditionalFormatting sqref="M353">
    <cfRule type="expression" dxfId="13435" priority="1649">
      <formula>L353="NO CUMPLE"</formula>
    </cfRule>
    <cfRule type="expression" dxfId="13434" priority="1650">
      <formula>L353="CUMPLE"</formula>
    </cfRule>
  </conditionalFormatting>
  <conditionalFormatting sqref="K352">
    <cfRule type="expression" dxfId="13433" priority="1647">
      <formula>J352="NO CUMPLE"</formula>
    </cfRule>
    <cfRule type="expression" dxfId="13432" priority="1648">
      <formula>J352="CUMPLE"</formula>
    </cfRule>
  </conditionalFormatting>
  <conditionalFormatting sqref="K353:K354">
    <cfRule type="expression" dxfId="13431" priority="1645">
      <formula>J353="NO CUMPLE"</formula>
    </cfRule>
    <cfRule type="expression" dxfId="13430" priority="1646">
      <formula>J353="CUMPLE"</formula>
    </cfRule>
  </conditionalFormatting>
  <conditionalFormatting sqref="M355">
    <cfRule type="expression" dxfId="13429" priority="1643">
      <formula>L355="NO CUMPLE"</formula>
    </cfRule>
    <cfRule type="expression" dxfId="13428" priority="1644">
      <formula>L355="CUMPLE"</formula>
    </cfRule>
  </conditionalFormatting>
  <conditionalFormatting sqref="L355:L357">
    <cfRule type="cellIs" dxfId="13427" priority="1641" operator="equal">
      <formula>"NO CUMPLE"</formula>
    </cfRule>
    <cfRule type="cellIs" dxfId="13426" priority="1642" operator="equal">
      <formula>"CUMPLE"</formula>
    </cfRule>
  </conditionalFormatting>
  <conditionalFormatting sqref="M356">
    <cfRule type="expression" dxfId="13425" priority="1639">
      <formula>L356="NO CUMPLE"</formula>
    </cfRule>
    <cfRule type="expression" dxfId="13424" priority="1640">
      <formula>L356="CUMPLE"</formula>
    </cfRule>
  </conditionalFormatting>
  <conditionalFormatting sqref="K355">
    <cfRule type="expression" dxfId="13423" priority="1637">
      <formula>J355="NO CUMPLE"</formula>
    </cfRule>
    <cfRule type="expression" dxfId="13422" priority="1638">
      <formula>J355="CUMPLE"</formula>
    </cfRule>
  </conditionalFormatting>
  <conditionalFormatting sqref="K356:K357">
    <cfRule type="expression" dxfId="13421" priority="1635">
      <formula>J356="NO CUMPLE"</formula>
    </cfRule>
    <cfRule type="expression" dxfId="13420" priority="1636">
      <formula>J356="CUMPLE"</formula>
    </cfRule>
  </conditionalFormatting>
  <conditionalFormatting sqref="J347">
    <cfRule type="cellIs" dxfId="13419" priority="1633" operator="equal">
      <formula>"NO CUMPLE"</formula>
    </cfRule>
    <cfRule type="cellIs" dxfId="13418" priority="1634" operator="equal">
      <formula>"CUMPLE"</formula>
    </cfRule>
  </conditionalFormatting>
  <conditionalFormatting sqref="J348">
    <cfRule type="cellIs" dxfId="13417" priority="1631" operator="equal">
      <formula>"NO CUMPLE"</formula>
    </cfRule>
    <cfRule type="cellIs" dxfId="13416" priority="1632" operator="equal">
      <formula>"CUMPLE"</formula>
    </cfRule>
  </conditionalFormatting>
  <conditionalFormatting sqref="L346">
    <cfRule type="cellIs" dxfId="13415" priority="1629" operator="equal">
      <formula>"NO CUMPLE"</formula>
    </cfRule>
    <cfRule type="cellIs" dxfId="13414" priority="1630" operator="equal">
      <formula>"CUMPLE"</formula>
    </cfRule>
  </conditionalFormatting>
  <conditionalFormatting sqref="J346">
    <cfRule type="cellIs" dxfId="13413" priority="1627" operator="equal">
      <formula>"NO CUMPLE"</formula>
    </cfRule>
    <cfRule type="cellIs" dxfId="13412" priority="1628" operator="equal">
      <formula>"CUMPLE"</formula>
    </cfRule>
  </conditionalFormatting>
  <conditionalFormatting sqref="L347">
    <cfRule type="cellIs" dxfId="13411" priority="1625" operator="equal">
      <formula>"NO CUMPLE"</formula>
    </cfRule>
    <cfRule type="cellIs" dxfId="13410" priority="1626" operator="equal">
      <formula>"CUMPLE"</formula>
    </cfRule>
  </conditionalFormatting>
  <conditionalFormatting sqref="L350">
    <cfRule type="cellIs" dxfId="13409" priority="1623" operator="equal">
      <formula>"NO CUMPLE"</formula>
    </cfRule>
    <cfRule type="cellIs" dxfId="13408" priority="1624" operator="equal">
      <formula>"CUMPLE"</formula>
    </cfRule>
  </conditionalFormatting>
  <conditionalFormatting sqref="J351">
    <cfRule type="cellIs" dxfId="13407" priority="1621" operator="equal">
      <formula>"NO CUMPLE"</formula>
    </cfRule>
    <cfRule type="cellIs" dxfId="13406" priority="1622" operator="equal">
      <formula>"CUMPLE"</formula>
    </cfRule>
  </conditionalFormatting>
  <conditionalFormatting sqref="M343">
    <cfRule type="expression" dxfId="13405" priority="1619">
      <formula>L343="NO CUMPLE"</formula>
    </cfRule>
    <cfRule type="expression" dxfId="13404" priority="1620">
      <formula>L343="CUMPLE"</formula>
    </cfRule>
  </conditionalFormatting>
  <conditionalFormatting sqref="L345">
    <cfRule type="cellIs" dxfId="13403" priority="1617" operator="equal">
      <formula>"NO CUMPLE"</formula>
    </cfRule>
    <cfRule type="cellIs" dxfId="13402" priority="1618" operator="equal">
      <formula>"CUMPLE"</formula>
    </cfRule>
  </conditionalFormatting>
  <conditionalFormatting sqref="M344">
    <cfRule type="expression" dxfId="13401" priority="1615">
      <formula>L344="NO CUMPLE"</formula>
    </cfRule>
    <cfRule type="expression" dxfId="13400" priority="1616">
      <formula>L344="CUMPLE"</formula>
    </cfRule>
  </conditionalFormatting>
  <conditionalFormatting sqref="K343">
    <cfRule type="expression" dxfId="13399" priority="1613">
      <formula>J343="NO CUMPLE"</formula>
    </cfRule>
    <cfRule type="expression" dxfId="13398" priority="1614">
      <formula>J343="CUMPLE"</formula>
    </cfRule>
  </conditionalFormatting>
  <conditionalFormatting sqref="K344:K345">
    <cfRule type="expression" dxfId="13397" priority="1611">
      <formula>J344="NO CUMPLE"</formula>
    </cfRule>
    <cfRule type="expression" dxfId="13396" priority="1612">
      <formula>J344="CUMPLE"</formula>
    </cfRule>
  </conditionalFormatting>
  <conditionalFormatting sqref="J344">
    <cfRule type="cellIs" dxfId="13395" priority="1609" operator="equal">
      <formula>"NO CUMPLE"</formula>
    </cfRule>
    <cfRule type="cellIs" dxfId="13394" priority="1610" operator="equal">
      <formula>"CUMPLE"</formula>
    </cfRule>
  </conditionalFormatting>
  <conditionalFormatting sqref="J345">
    <cfRule type="cellIs" dxfId="13393" priority="1607" operator="equal">
      <formula>"NO CUMPLE"</formula>
    </cfRule>
    <cfRule type="cellIs" dxfId="13392" priority="1608" operator="equal">
      <formula>"CUMPLE"</formula>
    </cfRule>
  </conditionalFormatting>
  <conditionalFormatting sqref="L343">
    <cfRule type="cellIs" dxfId="13391" priority="1605" operator="equal">
      <formula>"NO CUMPLE"</formula>
    </cfRule>
    <cfRule type="cellIs" dxfId="13390" priority="1606" operator="equal">
      <formula>"CUMPLE"</formula>
    </cfRule>
  </conditionalFormatting>
  <conditionalFormatting sqref="J343">
    <cfRule type="cellIs" dxfId="13389" priority="1603" operator="equal">
      <formula>"NO CUMPLE"</formula>
    </cfRule>
    <cfRule type="cellIs" dxfId="13388" priority="1604" operator="equal">
      <formula>"CUMPLE"</formula>
    </cfRule>
  </conditionalFormatting>
  <conditionalFormatting sqref="L344">
    <cfRule type="cellIs" dxfId="13387" priority="1601" operator="equal">
      <formula>"NO CUMPLE"</formula>
    </cfRule>
    <cfRule type="cellIs" dxfId="13386" priority="1602" operator="equal">
      <formula>"CUMPLE"</formula>
    </cfRule>
  </conditionalFormatting>
  <conditionalFormatting sqref="J371">
    <cfRule type="cellIs" dxfId="13385" priority="1599" operator="equal">
      <formula>"NO CUMPLE"</formula>
    </cfRule>
    <cfRule type="cellIs" dxfId="13384" priority="1600" operator="equal">
      <formula>"CUMPLE"</formula>
    </cfRule>
  </conditionalFormatting>
  <conditionalFormatting sqref="J372">
    <cfRule type="cellIs" dxfId="13383" priority="1597" operator="equal">
      <formula>"NO CUMPLE"</formula>
    </cfRule>
    <cfRule type="cellIs" dxfId="13382" priority="1598" operator="equal">
      <formula>"CUMPLE"</formula>
    </cfRule>
  </conditionalFormatting>
  <conditionalFormatting sqref="J374">
    <cfRule type="cellIs" dxfId="13381" priority="1595" operator="equal">
      <formula>"NO CUMPLE"</formula>
    </cfRule>
    <cfRule type="cellIs" dxfId="13380" priority="1596" operator="equal">
      <formula>"CUMPLE"</formula>
    </cfRule>
  </conditionalFormatting>
  <conditionalFormatting sqref="J375:J376">
    <cfRule type="cellIs" dxfId="13379" priority="1593" operator="equal">
      <formula>"NO CUMPLE"</formula>
    </cfRule>
    <cfRule type="cellIs" dxfId="13378" priority="1594" operator="equal">
      <formula>"CUMPLE"</formula>
    </cfRule>
  </conditionalFormatting>
  <conditionalFormatting sqref="J377">
    <cfRule type="cellIs" dxfId="13377" priority="1591" operator="equal">
      <formula>"NO CUMPLE"</formula>
    </cfRule>
    <cfRule type="cellIs" dxfId="13376" priority="1592" operator="equal">
      <formula>"CUMPLE"</formula>
    </cfRule>
  </conditionalFormatting>
  <conditionalFormatting sqref="J378:J379">
    <cfRule type="cellIs" dxfId="13375" priority="1589" operator="equal">
      <formula>"NO CUMPLE"</formula>
    </cfRule>
    <cfRule type="cellIs" dxfId="13374" priority="1590" operator="equal">
      <formula>"CUMPLE"</formula>
    </cfRule>
  </conditionalFormatting>
  <conditionalFormatting sqref="M368">
    <cfRule type="expression" dxfId="13373" priority="1587">
      <formula>L368="NO CUMPLE"</formula>
    </cfRule>
    <cfRule type="expression" dxfId="13372" priority="1588">
      <formula>L368="CUMPLE"</formula>
    </cfRule>
  </conditionalFormatting>
  <conditionalFormatting sqref="L370">
    <cfRule type="cellIs" dxfId="13371" priority="1585" operator="equal">
      <formula>"NO CUMPLE"</formula>
    </cfRule>
    <cfRule type="cellIs" dxfId="13370" priority="1586" operator="equal">
      <formula>"CUMPLE"</formula>
    </cfRule>
  </conditionalFormatting>
  <conditionalFormatting sqref="M369">
    <cfRule type="expression" dxfId="13369" priority="1583">
      <formula>L369="NO CUMPLE"</formula>
    </cfRule>
    <cfRule type="expression" dxfId="13368" priority="1584">
      <formula>L369="CUMPLE"</formula>
    </cfRule>
  </conditionalFormatting>
  <conditionalFormatting sqref="K368">
    <cfRule type="expression" dxfId="13367" priority="1581">
      <formula>J368="NO CUMPLE"</formula>
    </cfRule>
    <cfRule type="expression" dxfId="13366" priority="1582">
      <formula>J368="CUMPLE"</formula>
    </cfRule>
  </conditionalFormatting>
  <conditionalFormatting sqref="K369:K370">
    <cfRule type="expression" dxfId="13365" priority="1579">
      <formula>J369="NO CUMPLE"</formula>
    </cfRule>
    <cfRule type="expression" dxfId="13364" priority="1580">
      <formula>J369="CUMPLE"</formula>
    </cfRule>
  </conditionalFormatting>
  <conditionalFormatting sqref="M371">
    <cfRule type="expression" dxfId="13363" priority="1577">
      <formula>L371="NO CUMPLE"</formula>
    </cfRule>
    <cfRule type="expression" dxfId="13362" priority="1578">
      <formula>L371="CUMPLE"</formula>
    </cfRule>
  </conditionalFormatting>
  <conditionalFormatting sqref="L371 L373">
    <cfRule type="cellIs" dxfId="13361" priority="1575" operator="equal">
      <formula>"NO CUMPLE"</formula>
    </cfRule>
    <cfRule type="cellIs" dxfId="13360" priority="1576" operator="equal">
      <formula>"CUMPLE"</formula>
    </cfRule>
  </conditionalFormatting>
  <conditionalFormatting sqref="M372">
    <cfRule type="expression" dxfId="13359" priority="1573">
      <formula>L372="NO CUMPLE"</formula>
    </cfRule>
    <cfRule type="expression" dxfId="13358" priority="1574">
      <formula>L372="CUMPLE"</formula>
    </cfRule>
  </conditionalFormatting>
  <conditionalFormatting sqref="K371">
    <cfRule type="expression" dxfId="13357" priority="1571">
      <formula>J371="NO CUMPLE"</formula>
    </cfRule>
    <cfRule type="expression" dxfId="13356" priority="1572">
      <formula>J371="CUMPLE"</formula>
    </cfRule>
  </conditionalFormatting>
  <conditionalFormatting sqref="K372:K373">
    <cfRule type="expression" dxfId="13355" priority="1569">
      <formula>J372="NO CUMPLE"</formula>
    </cfRule>
    <cfRule type="expression" dxfId="13354" priority="1570">
      <formula>J372="CUMPLE"</formula>
    </cfRule>
  </conditionalFormatting>
  <conditionalFormatting sqref="M374">
    <cfRule type="expression" dxfId="13353" priority="1567">
      <formula>L374="NO CUMPLE"</formula>
    </cfRule>
    <cfRule type="expression" dxfId="13352" priority="1568">
      <formula>L374="CUMPLE"</formula>
    </cfRule>
  </conditionalFormatting>
  <conditionalFormatting sqref="L374:L376">
    <cfRule type="cellIs" dxfId="13351" priority="1565" operator="equal">
      <formula>"NO CUMPLE"</formula>
    </cfRule>
    <cfRule type="cellIs" dxfId="13350" priority="1566" operator="equal">
      <formula>"CUMPLE"</formula>
    </cfRule>
  </conditionalFormatting>
  <conditionalFormatting sqref="M375">
    <cfRule type="expression" dxfId="13349" priority="1563">
      <formula>L375="NO CUMPLE"</formula>
    </cfRule>
    <cfRule type="expression" dxfId="13348" priority="1564">
      <formula>L375="CUMPLE"</formula>
    </cfRule>
  </conditionalFormatting>
  <conditionalFormatting sqref="K374">
    <cfRule type="expression" dxfId="13347" priority="1561">
      <formula>J374="NO CUMPLE"</formula>
    </cfRule>
    <cfRule type="expression" dxfId="13346" priority="1562">
      <formula>J374="CUMPLE"</formula>
    </cfRule>
  </conditionalFormatting>
  <conditionalFormatting sqref="K375:K376">
    <cfRule type="expression" dxfId="13345" priority="1559">
      <formula>J375="NO CUMPLE"</formula>
    </cfRule>
    <cfRule type="expression" dxfId="13344" priority="1560">
      <formula>J375="CUMPLE"</formula>
    </cfRule>
  </conditionalFormatting>
  <conditionalFormatting sqref="M377">
    <cfRule type="expression" dxfId="13343" priority="1557">
      <formula>L377="NO CUMPLE"</formula>
    </cfRule>
    <cfRule type="expression" dxfId="13342" priority="1558">
      <formula>L377="CUMPLE"</formula>
    </cfRule>
  </conditionalFormatting>
  <conditionalFormatting sqref="L377:L379">
    <cfRule type="cellIs" dxfId="13341" priority="1555" operator="equal">
      <formula>"NO CUMPLE"</formula>
    </cfRule>
    <cfRule type="cellIs" dxfId="13340" priority="1556" operator="equal">
      <formula>"CUMPLE"</formula>
    </cfRule>
  </conditionalFormatting>
  <conditionalFormatting sqref="M378">
    <cfRule type="expression" dxfId="13339" priority="1553">
      <formula>L378="NO CUMPLE"</formula>
    </cfRule>
    <cfRule type="expression" dxfId="13338" priority="1554">
      <formula>L378="CUMPLE"</formula>
    </cfRule>
  </conditionalFormatting>
  <conditionalFormatting sqref="K377">
    <cfRule type="expression" dxfId="13337" priority="1551">
      <formula>J377="NO CUMPLE"</formula>
    </cfRule>
    <cfRule type="expression" dxfId="13336" priority="1552">
      <formula>J377="CUMPLE"</formula>
    </cfRule>
  </conditionalFormatting>
  <conditionalFormatting sqref="K378:K379">
    <cfRule type="expression" dxfId="13335" priority="1549">
      <formula>J378="NO CUMPLE"</formula>
    </cfRule>
    <cfRule type="expression" dxfId="13334" priority="1550">
      <formula>J378="CUMPLE"</formula>
    </cfRule>
  </conditionalFormatting>
  <conditionalFormatting sqref="J369">
    <cfRule type="cellIs" dxfId="13333" priority="1547" operator="equal">
      <formula>"NO CUMPLE"</formula>
    </cfRule>
    <cfRule type="cellIs" dxfId="13332" priority="1548" operator="equal">
      <formula>"CUMPLE"</formula>
    </cfRule>
  </conditionalFormatting>
  <conditionalFormatting sqref="J370">
    <cfRule type="cellIs" dxfId="13331" priority="1545" operator="equal">
      <formula>"NO CUMPLE"</formula>
    </cfRule>
    <cfRule type="cellIs" dxfId="13330" priority="1546" operator="equal">
      <formula>"CUMPLE"</formula>
    </cfRule>
  </conditionalFormatting>
  <conditionalFormatting sqref="L368">
    <cfRule type="cellIs" dxfId="13329" priority="1543" operator="equal">
      <formula>"NO CUMPLE"</formula>
    </cfRule>
    <cfRule type="cellIs" dxfId="13328" priority="1544" operator="equal">
      <formula>"CUMPLE"</formula>
    </cfRule>
  </conditionalFormatting>
  <conditionalFormatting sqref="J368">
    <cfRule type="cellIs" dxfId="13327" priority="1541" operator="equal">
      <formula>"NO CUMPLE"</formula>
    </cfRule>
    <cfRule type="cellIs" dxfId="13326" priority="1542" operator="equal">
      <formula>"CUMPLE"</formula>
    </cfRule>
  </conditionalFormatting>
  <conditionalFormatting sqref="L369">
    <cfRule type="cellIs" dxfId="13325" priority="1539" operator="equal">
      <formula>"NO CUMPLE"</formula>
    </cfRule>
    <cfRule type="cellIs" dxfId="13324" priority="1540" operator="equal">
      <formula>"CUMPLE"</formula>
    </cfRule>
  </conditionalFormatting>
  <conditionalFormatting sqref="L372">
    <cfRule type="cellIs" dxfId="13323" priority="1537" operator="equal">
      <formula>"NO CUMPLE"</formula>
    </cfRule>
    <cfRule type="cellIs" dxfId="13322" priority="1538" operator="equal">
      <formula>"CUMPLE"</formula>
    </cfRule>
  </conditionalFormatting>
  <conditionalFormatting sqref="J373">
    <cfRule type="cellIs" dxfId="13321" priority="1535" operator="equal">
      <formula>"NO CUMPLE"</formula>
    </cfRule>
    <cfRule type="cellIs" dxfId="13320" priority="1536" operator="equal">
      <formula>"CUMPLE"</formula>
    </cfRule>
  </conditionalFormatting>
  <conditionalFormatting sqref="M365">
    <cfRule type="expression" dxfId="13319" priority="1533">
      <formula>L365="NO CUMPLE"</formula>
    </cfRule>
    <cfRule type="expression" dxfId="13318" priority="1534">
      <formula>L365="CUMPLE"</formula>
    </cfRule>
  </conditionalFormatting>
  <conditionalFormatting sqref="L367">
    <cfRule type="cellIs" dxfId="13317" priority="1531" operator="equal">
      <formula>"NO CUMPLE"</formula>
    </cfRule>
    <cfRule type="cellIs" dxfId="13316" priority="1532" operator="equal">
      <formula>"CUMPLE"</formula>
    </cfRule>
  </conditionalFormatting>
  <conditionalFormatting sqref="M366">
    <cfRule type="expression" dxfId="13315" priority="1529">
      <formula>L366="NO CUMPLE"</formula>
    </cfRule>
    <cfRule type="expression" dxfId="13314" priority="1530">
      <formula>L366="CUMPLE"</formula>
    </cfRule>
  </conditionalFormatting>
  <conditionalFormatting sqref="K365">
    <cfRule type="expression" dxfId="13313" priority="1527">
      <formula>J365="NO CUMPLE"</formula>
    </cfRule>
    <cfRule type="expression" dxfId="13312" priority="1528">
      <formula>J365="CUMPLE"</formula>
    </cfRule>
  </conditionalFormatting>
  <conditionalFormatting sqref="K366:K367">
    <cfRule type="expression" dxfId="13311" priority="1525">
      <formula>J366="NO CUMPLE"</formula>
    </cfRule>
    <cfRule type="expression" dxfId="13310" priority="1526">
      <formula>J366="CUMPLE"</formula>
    </cfRule>
  </conditionalFormatting>
  <conditionalFormatting sqref="J366">
    <cfRule type="cellIs" dxfId="13309" priority="1523" operator="equal">
      <formula>"NO CUMPLE"</formula>
    </cfRule>
    <cfRule type="cellIs" dxfId="13308" priority="1524" operator="equal">
      <formula>"CUMPLE"</formula>
    </cfRule>
  </conditionalFormatting>
  <conditionalFormatting sqref="J367">
    <cfRule type="cellIs" dxfId="13307" priority="1521" operator="equal">
      <formula>"NO CUMPLE"</formula>
    </cfRule>
    <cfRule type="cellIs" dxfId="13306" priority="1522" operator="equal">
      <formula>"CUMPLE"</formula>
    </cfRule>
  </conditionalFormatting>
  <conditionalFormatting sqref="L365">
    <cfRule type="cellIs" dxfId="13305" priority="1519" operator="equal">
      <formula>"NO CUMPLE"</formula>
    </cfRule>
    <cfRule type="cellIs" dxfId="13304" priority="1520" operator="equal">
      <formula>"CUMPLE"</formula>
    </cfRule>
  </conditionalFormatting>
  <conditionalFormatting sqref="J365">
    <cfRule type="cellIs" dxfId="13303" priority="1517" operator="equal">
      <formula>"NO CUMPLE"</formula>
    </cfRule>
    <cfRule type="cellIs" dxfId="13302" priority="1518" operator="equal">
      <formula>"CUMPLE"</formula>
    </cfRule>
  </conditionalFormatting>
  <conditionalFormatting sqref="L366">
    <cfRule type="cellIs" dxfId="13301" priority="1515" operator="equal">
      <formula>"NO CUMPLE"</formula>
    </cfRule>
    <cfRule type="cellIs" dxfId="13300" priority="1516" operator="equal">
      <formula>"CUMPLE"</formula>
    </cfRule>
  </conditionalFormatting>
  <conditionalFormatting sqref="J415">
    <cfRule type="cellIs" dxfId="13299" priority="1513" operator="equal">
      <formula>"NO CUMPLE"</formula>
    </cfRule>
    <cfRule type="cellIs" dxfId="13298" priority="1514" operator="equal">
      <formula>"CUMPLE"</formula>
    </cfRule>
  </conditionalFormatting>
  <conditionalFormatting sqref="J416">
    <cfRule type="cellIs" dxfId="13297" priority="1511" operator="equal">
      <formula>"NO CUMPLE"</formula>
    </cfRule>
    <cfRule type="cellIs" dxfId="13296" priority="1512" operator="equal">
      <formula>"CUMPLE"</formula>
    </cfRule>
  </conditionalFormatting>
  <conditionalFormatting sqref="J418">
    <cfRule type="cellIs" dxfId="13295" priority="1509" operator="equal">
      <formula>"NO CUMPLE"</formula>
    </cfRule>
    <cfRule type="cellIs" dxfId="13294" priority="1510" operator="equal">
      <formula>"CUMPLE"</formula>
    </cfRule>
  </conditionalFormatting>
  <conditionalFormatting sqref="J419:J420">
    <cfRule type="cellIs" dxfId="13293" priority="1507" operator="equal">
      <formula>"NO CUMPLE"</formula>
    </cfRule>
    <cfRule type="cellIs" dxfId="13292" priority="1508" operator="equal">
      <formula>"CUMPLE"</formula>
    </cfRule>
  </conditionalFormatting>
  <conditionalFormatting sqref="J421">
    <cfRule type="cellIs" dxfId="13291" priority="1505" operator="equal">
      <formula>"NO CUMPLE"</formula>
    </cfRule>
    <cfRule type="cellIs" dxfId="13290" priority="1506" operator="equal">
      <formula>"CUMPLE"</formula>
    </cfRule>
  </conditionalFormatting>
  <conditionalFormatting sqref="J422:J423">
    <cfRule type="cellIs" dxfId="13289" priority="1503" operator="equal">
      <formula>"NO CUMPLE"</formula>
    </cfRule>
    <cfRule type="cellIs" dxfId="13288" priority="1504" operator="equal">
      <formula>"CUMPLE"</formula>
    </cfRule>
  </conditionalFormatting>
  <conditionalFormatting sqref="M412">
    <cfRule type="expression" dxfId="13287" priority="1501">
      <formula>L412="NO CUMPLE"</formula>
    </cfRule>
    <cfRule type="expression" dxfId="13286" priority="1502">
      <formula>L412="CUMPLE"</formula>
    </cfRule>
  </conditionalFormatting>
  <conditionalFormatting sqref="L414">
    <cfRule type="cellIs" dxfId="13285" priority="1499" operator="equal">
      <formula>"NO CUMPLE"</formula>
    </cfRule>
    <cfRule type="cellIs" dxfId="13284" priority="1500" operator="equal">
      <formula>"CUMPLE"</formula>
    </cfRule>
  </conditionalFormatting>
  <conditionalFormatting sqref="M413">
    <cfRule type="expression" dxfId="13283" priority="1497">
      <formula>L413="NO CUMPLE"</formula>
    </cfRule>
    <cfRule type="expression" dxfId="13282" priority="1498">
      <formula>L413="CUMPLE"</formula>
    </cfRule>
  </conditionalFormatting>
  <conditionalFormatting sqref="K412">
    <cfRule type="expression" dxfId="13281" priority="1495">
      <formula>J412="NO CUMPLE"</formula>
    </cfRule>
    <cfRule type="expression" dxfId="13280" priority="1496">
      <formula>J412="CUMPLE"</formula>
    </cfRule>
  </conditionalFormatting>
  <conditionalFormatting sqref="K413:K414">
    <cfRule type="expression" dxfId="13279" priority="1493">
      <formula>J413="NO CUMPLE"</formula>
    </cfRule>
    <cfRule type="expression" dxfId="13278" priority="1494">
      <formula>J413="CUMPLE"</formula>
    </cfRule>
  </conditionalFormatting>
  <conditionalFormatting sqref="M415">
    <cfRule type="expression" dxfId="13277" priority="1491">
      <formula>L415="NO CUMPLE"</formula>
    </cfRule>
    <cfRule type="expression" dxfId="13276" priority="1492">
      <formula>L415="CUMPLE"</formula>
    </cfRule>
  </conditionalFormatting>
  <conditionalFormatting sqref="L415 L417">
    <cfRule type="cellIs" dxfId="13275" priority="1489" operator="equal">
      <formula>"NO CUMPLE"</formula>
    </cfRule>
    <cfRule type="cellIs" dxfId="13274" priority="1490" operator="equal">
      <formula>"CUMPLE"</formula>
    </cfRule>
  </conditionalFormatting>
  <conditionalFormatting sqref="M416">
    <cfRule type="expression" dxfId="13273" priority="1487">
      <formula>L416="NO CUMPLE"</formula>
    </cfRule>
    <cfRule type="expression" dxfId="13272" priority="1488">
      <formula>L416="CUMPLE"</formula>
    </cfRule>
  </conditionalFormatting>
  <conditionalFormatting sqref="K415">
    <cfRule type="expression" dxfId="13271" priority="1485">
      <formula>J415="NO CUMPLE"</formula>
    </cfRule>
    <cfRule type="expression" dxfId="13270" priority="1486">
      <formula>J415="CUMPLE"</formula>
    </cfRule>
  </conditionalFormatting>
  <conditionalFormatting sqref="K416:K417">
    <cfRule type="expression" dxfId="13269" priority="1483">
      <formula>J416="NO CUMPLE"</formula>
    </cfRule>
    <cfRule type="expression" dxfId="13268" priority="1484">
      <formula>J416="CUMPLE"</formula>
    </cfRule>
  </conditionalFormatting>
  <conditionalFormatting sqref="M418">
    <cfRule type="expression" dxfId="13267" priority="1481">
      <formula>L418="NO CUMPLE"</formula>
    </cfRule>
    <cfRule type="expression" dxfId="13266" priority="1482">
      <formula>L418="CUMPLE"</formula>
    </cfRule>
  </conditionalFormatting>
  <conditionalFormatting sqref="L418:L420">
    <cfRule type="cellIs" dxfId="13265" priority="1479" operator="equal">
      <formula>"NO CUMPLE"</formula>
    </cfRule>
    <cfRule type="cellIs" dxfId="13264" priority="1480" operator="equal">
      <formula>"CUMPLE"</formula>
    </cfRule>
  </conditionalFormatting>
  <conditionalFormatting sqref="M419">
    <cfRule type="expression" dxfId="13263" priority="1477">
      <formula>L419="NO CUMPLE"</formula>
    </cfRule>
    <cfRule type="expression" dxfId="13262" priority="1478">
      <formula>L419="CUMPLE"</formula>
    </cfRule>
  </conditionalFormatting>
  <conditionalFormatting sqref="K418">
    <cfRule type="expression" dxfId="13261" priority="1475">
      <formula>J418="NO CUMPLE"</formula>
    </cfRule>
    <cfRule type="expression" dxfId="13260" priority="1476">
      <formula>J418="CUMPLE"</formula>
    </cfRule>
  </conditionalFormatting>
  <conditionalFormatting sqref="K419:K420">
    <cfRule type="expression" dxfId="13259" priority="1473">
      <formula>J419="NO CUMPLE"</formula>
    </cfRule>
    <cfRule type="expression" dxfId="13258" priority="1474">
      <formula>J419="CUMPLE"</formula>
    </cfRule>
  </conditionalFormatting>
  <conditionalFormatting sqref="M421">
    <cfRule type="expression" dxfId="13257" priority="1471">
      <formula>L421="NO CUMPLE"</formula>
    </cfRule>
    <cfRule type="expression" dxfId="13256" priority="1472">
      <formula>L421="CUMPLE"</formula>
    </cfRule>
  </conditionalFormatting>
  <conditionalFormatting sqref="L421:L423">
    <cfRule type="cellIs" dxfId="13255" priority="1469" operator="equal">
      <formula>"NO CUMPLE"</formula>
    </cfRule>
    <cfRule type="cellIs" dxfId="13254" priority="1470" operator="equal">
      <formula>"CUMPLE"</formula>
    </cfRule>
  </conditionalFormatting>
  <conditionalFormatting sqref="M422">
    <cfRule type="expression" dxfId="13253" priority="1467">
      <formula>L422="NO CUMPLE"</formula>
    </cfRule>
    <cfRule type="expression" dxfId="13252" priority="1468">
      <formula>L422="CUMPLE"</formula>
    </cfRule>
  </conditionalFormatting>
  <conditionalFormatting sqref="K421">
    <cfRule type="expression" dxfId="13251" priority="1465">
      <formula>J421="NO CUMPLE"</formula>
    </cfRule>
    <cfRule type="expression" dxfId="13250" priority="1466">
      <formula>J421="CUMPLE"</formula>
    </cfRule>
  </conditionalFormatting>
  <conditionalFormatting sqref="K422:K423">
    <cfRule type="expression" dxfId="13249" priority="1463">
      <formula>J422="NO CUMPLE"</formula>
    </cfRule>
    <cfRule type="expression" dxfId="13248" priority="1464">
      <formula>J422="CUMPLE"</formula>
    </cfRule>
  </conditionalFormatting>
  <conditionalFormatting sqref="J413">
    <cfRule type="cellIs" dxfId="13247" priority="1461" operator="equal">
      <formula>"NO CUMPLE"</formula>
    </cfRule>
    <cfRule type="cellIs" dxfId="13246" priority="1462" operator="equal">
      <formula>"CUMPLE"</formula>
    </cfRule>
  </conditionalFormatting>
  <conditionalFormatting sqref="J414">
    <cfRule type="cellIs" dxfId="13245" priority="1459" operator="equal">
      <formula>"NO CUMPLE"</formula>
    </cfRule>
    <cfRule type="cellIs" dxfId="13244" priority="1460" operator="equal">
      <formula>"CUMPLE"</formula>
    </cfRule>
  </conditionalFormatting>
  <conditionalFormatting sqref="L412">
    <cfRule type="cellIs" dxfId="13243" priority="1457" operator="equal">
      <formula>"NO CUMPLE"</formula>
    </cfRule>
    <cfRule type="cellIs" dxfId="13242" priority="1458" operator="equal">
      <formula>"CUMPLE"</formula>
    </cfRule>
  </conditionalFormatting>
  <conditionalFormatting sqref="J412">
    <cfRule type="cellIs" dxfId="13241" priority="1455" operator="equal">
      <formula>"NO CUMPLE"</formula>
    </cfRule>
    <cfRule type="cellIs" dxfId="13240" priority="1456" operator="equal">
      <formula>"CUMPLE"</formula>
    </cfRule>
  </conditionalFormatting>
  <conditionalFormatting sqref="L413">
    <cfRule type="cellIs" dxfId="13239" priority="1453" operator="equal">
      <formula>"NO CUMPLE"</formula>
    </cfRule>
    <cfRule type="cellIs" dxfId="13238" priority="1454" operator="equal">
      <formula>"CUMPLE"</formula>
    </cfRule>
  </conditionalFormatting>
  <conditionalFormatting sqref="L416">
    <cfRule type="cellIs" dxfId="13237" priority="1451" operator="equal">
      <formula>"NO CUMPLE"</formula>
    </cfRule>
    <cfRule type="cellIs" dxfId="13236" priority="1452" operator="equal">
      <formula>"CUMPLE"</formula>
    </cfRule>
  </conditionalFormatting>
  <conditionalFormatting sqref="J417">
    <cfRule type="cellIs" dxfId="13235" priority="1449" operator="equal">
      <formula>"NO CUMPLE"</formula>
    </cfRule>
    <cfRule type="cellIs" dxfId="13234" priority="1450" operator="equal">
      <formula>"CUMPLE"</formula>
    </cfRule>
  </conditionalFormatting>
  <conditionalFormatting sqref="M409">
    <cfRule type="expression" dxfId="13233" priority="1447">
      <formula>L409="NO CUMPLE"</formula>
    </cfRule>
    <cfRule type="expression" dxfId="13232" priority="1448">
      <formula>L409="CUMPLE"</formula>
    </cfRule>
  </conditionalFormatting>
  <conditionalFormatting sqref="L411">
    <cfRule type="cellIs" dxfId="13231" priority="1445" operator="equal">
      <formula>"NO CUMPLE"</formula>
    </cfRule>
    <cfRule type="cellIs" dxfId="13230" priority="1446" operator="equal">
      <formula>"CUMPLE"</formula>
    </cfRule>
  </conditionalFormatting>
  <conditionalFormatting sqref="M410">
    <cfRule type="expression" dxfId="13229" priority="1443">
      <formula>L410="NO CUMPLE"</formula>
    </cfRule>
    <cfRule type="expression" dxfId="13228" priority="1444">
      <formula>L410="CUMPLE"</formula>
    </cfRule>
  </conditionalFormatting>
  <conditionalFormatting sqref="K409">
    <cfRule type="expression" dxfId="13227" priority="1441">
      <formula>J409="NO CUMPLE"</formula>
    </cfRule>
    <cfRule type="expression" dxfId="13226" priority="1442">
      <formula>J409="CUMPLE"</formula>
    </cfRule>
  </conditionalFormatting>
  <conditionalFormatting sqref="K410:K411">
    <cfRule type="expression" dxfId="13225" priority="1439">
      <formula>J410="NO CUMPLE"</formula>
    </cfRule>
    <cfRule type="expression" dxfId="13224" priority="1440">
      <formula>J410="CUMPLE"</formula>
    </cfRule>
  </conditionalFormatting>
  <conditionalFormatting sqref="J410">
    <cfRule type="cellIs" dxfId="13223" priority="1437" operator="equal">
      <formula>"NO CUMPLE"</formula>
    </cfRule>
    <cfRule type="cellIs" dxfId="13222" priority="1438" operator="equal">
      <formula>"CUMPLE"</formula>
    </cfRule>
  </conditionalFormatting>
  <conditionalFormatting sqref="J411">
    <cfRule type="cellIs" dxfId="13221" priority="1435" operator="equal">
      <formula>"NO CUMPLE"</formula>
    </cfRule>
    <cfRule type="cellIs" dxfId="13220" priority="1436" operator="equal">
      <formula>"CUMPLE"</formula>
    </cfRule>
  </conditionalFormatting>
  <conditionalFormatting sqref="L409">
    <cfRule type="cellIs" dxfId="13219" priority="1433" operator="equal">
      <formula>"NO CUMPLE"</formula>
    </cfRule>
    <cfRule type="cellIs" dxfId="13218" priority="1434" operator="equal">
      <formula>"CUMPLE"</formula>
    </cfRule>
  </conditionalFormatting>
  <conditionalFormatting sqref="J409">
    <cfRule type="cellIs" dxfId="13217" priority="1431" operator="equal">
      <formula>"NO CUMPLE"</formula>
    </cfRule>
    <cfRule type="cellIs" dxfId="13216" priority="1432" operator="equal">
      <formula>"CUMPLE"</formula>
    </cfRule>
  </conditionalFormatting>
  <conditionalFormatting sqref="L410">
    <cfRule type="cellIs" dxfId="13215" priority="1429" operator="equal">
      <formula>"NO CUMPLE"</formula>
    </cfRule>
    <cfRule type="cellIs" dxfId="13214" priority="1430" operator="equal">
      <formula>"CUMPLE"</formula>
    </cfRule>
  </conditionalFormatting>
  <conditionalFormatting sqref="J437">
    <cfRule type="cellIs" dxfId="13213" priority="1427" operator="equal">
      <formula>"NO CUMPLE"</formula>
    </cfRule>
    <cfRule type="cellIs" dxfId="13212" priority="1428" operator="equal">
      <formula>"CUMPLE"</formula>
    </cfRule>
  </conditionalFormatting>
  <conditionalFormatting sqref="J438">
    <cfRule type="cellIs" dxfId="13211" priority="1425" operator="equal">
      <formula>"NO CUMPLE"</formula>
    </cfRule>
    <cfRule type="cellIs" dxfId="13210" priority="1426" operator="equal">
      <formula>"CUMPLE"</formula>
    </cfRule>
  </conditionalFormatting>
  <conditionalFormatting sqref="J440">
    <cfRule type="cellIs" dxfId="13209" priority="1423" operator="equal">
      <formula>"NO CUMPLE"</formula>
    </cfRule>
    <cfRule type="cellIs" dxfId="13208" priority="1424" operator="equal">
      <formula>"CUMPLE"</formula>
    </cfRule>
  </conditionalFormatting>
  <conditionalFormatting sqref="J441:J442">
    <cfRule type="cellIs" dxfId="13207" priority="1421" operator="equal">
      <formula>"NO CUMPLE"</formula>
    </cfRule>
    <cfRule type="cellIs" dxfId="13206" priority="1422" operator="equal">
      <formula>"CUMPLE"</formula>
    </cfRule>
  </conditionalFormatting>
  <conditionalFormatting sqref="J443">
    <cfRule type="cellIs" dxfId="13205" priority="1419" operator="equal">
      <formula>"NO CUMPLE"</formula>
    </cfRule>
    <cfRule type="cellIs" dxfId="13204" priority="1420" operator="equal">
      <formula>"CUMPLE"</formula>
    </cfRule>
  </conditionalFormatting>
  <conditionalFormatting sqref="J444:J445">
    <cfRule type="cellIs" dxfId="13203" priority="1417" operator="equal">
      <formula>"NO CUMPLE"</formula>
    </cfRule>
    <cfRule type="cellIs" dxfId="13202" priority="1418" operator="equal">
      <formula>"CUMPLE"</formula>
    </cfRule>
  </conditionalFormatting>
  <conditionalFormatting sqref="M434">
    <cfRule type="expression" dxfId="13201" priority="1415">
      <formula>L434="NO CUMPLE"</formula>
    </cfRule>
    <cfRule type="expression" dxfId="13200" priority="1416">
      <formula>L434="CUMPLE"</formula>
    </cfRule>
  </conditionalFormatting>
  <conditionalFormatting sqref="L436">
    <cfRule type="cellIs" dxfId="13199" priority="1413" operator="equal">
      <formula>"NO CUMPLE"</formula>
    </cfRule>
    <cfRule type="cellIs" dxfId="13198" priority="1414" operator="equal">
      <formula>"CUMPLE"</formula>
    </cfRule>
  </conditionalFormatting>
  <conditionalFormatting sqref="M435">
    <cfRule type="expression" dxfId="13197" priority="1411">
      <formula>L435="NO CUMPLE"</formula>
    </cfRule>
    <cfRule type="expression" dxfId="13196" priority="1412">
      <formula>L435="CUMPLE"</formula>
    </cfRule>
  </conditionalFormatting>
  <conditionalFormatting sqref="K434">
    <cfRule type="expression" dxfId="13195" priority="1409">
      <formula>J434="NO CUMPLE"</formula>
    </cfRule>
    <cfRule type="expression" dxfId="13194" priority="1410">
      <formula>J434="CUMPLE"</formula>
    </cfRule>
  </conditionalFormatting>
  <conditionalFormatting sqref="K435:K436">
    <cfRule type="expression" dxfId="13193" priority="1407">
      <formula>J435="NO CUMPLE"</formula>
    </cfRule>
    <cfRule type="expression" dxfId="13192" priority="1408">
      <formula>J435="CUMPLE"</formula>
    </cfRule>
  </conditionalFormatting>
  <conditionalFormatting sqref="M437">
    <cfRule type="expression" dxfId="13191" priority="1405">
      <formula>L437="NO CUMPLE"</formula>
    </cfRule>
    <cfRule type="expression" dxfId="13190" priority="1406">
      <formula>L437="CUMPLE"</formula>
    </cfRule>
  </conditionalFormatting>
  <conditionalFormatting sqref="L437 L439">
    <cfRule type="cellIs" dxfId="13189" priority="1403" operator="equal">
      <formula>"NO CUMPLE"</formula>
    </cfRule>
    <cfRule type="cellIs" dxfId="13188" priority="1404" operator="equal">
      <formula>"CUMPLE"</formula>
    </cfRule>
  </conditionalFormatting>
  <conditionalFormatting sqref="M438">
    <cfRule type="expression" dxfId="13187" priority="1401">
      <formula>L438="NO CUMPLE"</formula>
    </cfRule>
    <cfRule type="expression" dxfId="13186" priority="1402">
      <formula>L438="CUMPLE"</formula>
    </cfRule>
  </conditionalFormatting>
  <conditionalFormatting sqref="K437">
    <cfRule type="expression" dxfId="13185" priority="1399">
      <formula>J437="NO CUMPLE"</formula>
    </cfRule>
    <cfRule type="expression" dxfId="13184" priority="1400">
      <formula>J437="CUMPLE"</formula>
    </cfRule>
  </conditionalFormatting>
  <conditionalFormatting sqref="K438:K439">
    <cfRule type="expression" dxfId="13183" priority="1397">
      <formula>J438="NO CUMPLE"</formula>
    </cfRule>
    <cfRule type="expression" dxfId="13182" priority="1398">
      <formula>J438="CUMPLE"</formula>
    </cfRule>
  </conditionalFormatting>
  <conditionalFormatting sqref="M440">
    <cfRule type="expression" dxfId="13181" priority="1395">
      <formula>L440="NO CUMPLE"</formula>
    </cfRule>
    <cfRule type="expression" dxfId="13180" priority="1396">
      <formula>L440="CUMPLE"</formula>
    </cfRule>
  </conditionalFormatting>
  <conditionalFormatting sqref="L440:L442">
    <cfRule type="cellIs" dxfId="13179" priority="1393" operator="equal">
      <formula>"NO CUMPLE"</formula>
    </cfRule>
    <cfRule type="cellIs" dxfId="13178" priority="1394" operator="equal">
      <formula>"CUMPLE"</formula>
    </cfRule>
  </conditionalFormatting>
  <conditionalFormatting sqref="M441">
    <cfRule type="expression" dxfId="13177" priority="1391">
      <formula>L441="NO CUMPLE"</formula>
    </cfRule>
    <cfRule type="expression" dxfId="13176" priority="1392">
      <formula>L441="CUMPLE"</formula>
    </cfRule>
  </conditionalFormatting>
  <conditionalFormatting sqref="K440">
    <cfRule type="expression" dxfId="13175" priority="1389">
      <formula>J440="NO CUMPLE"</formula>
    </cfRule>
    <cfRule type="expression" dxfId="13174" priority="1390">
      <formula>J440="CUMPLE"</formula>
    </cfRule>
  </conditionalFormatting>
  <conditionalFormatting sqref="K441:K442">
    <cfRule type="expression" dxfId="13173" priority="1387">
      <formula>J441="NO CUMPLE"</formula>
    </cfRule>
    <cfRule type="expression" dxfId="13172" priority="1388">
      <formula>J441="CUMPLE"</formula>
    </cfRule>
  </conditionalFormatting>
  <conditionalFormatting sqref="M443">
    <cfRule type="expression" dxfId="13171" priority="1385">
      <formula>L443="NO CUMPLE"</formula>
    </cfRule>
    <cfRule type="expression" dxfId="13170" priority="1386">
      <formula>L443="CUMPLE"</formula>
    </cfRule>
  </conditionalFormatting>
  <conditionalFormatting sqref="L443:L445">
    <cfRule type="cellIs" dxfId="13169" priority="1383" operator="equal">
      <formula>"NO CUMPLE"</formula>
    </cfRule>
    <cfRule type="cellIs" dxfId="13168" priority="1384" operator="equal">
      <formula>"CUMPLE"</formula>
    </cfRule>
  </conditionalFormatting>
  <conditionalFormatting sqref="M444">
    <cfRule type="expression" dxfId="13167" priority="1381">
      <formula>L444="NO CUMPLE"</formula>
    </cfRule>
    <cfRule type="expression" dxfId="13166" priority="1382">
      <formula>L444="CUMPLE"</formula>
    </cfRule>
  </conditionalFormatting>
  <conditionalFormatting sqref="K443">
    <cfRule type="expression" dxfId="13165" priority="1379">
      <formula>J443="NO CUMPLE"</formula>
    </cfRule>
    <cfRule type="expression" dxfId="13164" priority="1380">
      <formula>J443="CUMPLE"</formula>
    </cfRule>
  </conditionalFormatting>
  <conditionalFormatting sqref="K444:K445">
    <cfRule type="expression" dxfId="13163" priority="1377">
      <formula>J444="NO CUMPLE"</formula>
    </cfRule>
    <cfRule type="expression" dxfId="13162" priority="1378">
      <formula>J444="CUMPLE"</formula>
    </cfRule>
  </conditionalFormatting>
  <conditionalFormatting sqref="J435">
    <cfRule type="cellIs" dxfId="13161" priority="1375" operator="equal">
      <formula>"NO CUMPLE"</formula>
    </cfRule>
    <cfRule type="cellIs" dxfId="13160" priority="1376" operator="equal">
      <formula>"CUMPLE"</formula>
    </cfRule>
  </conditionalFormatting>
  <conditionalFormatting sqref="J436">
    <cfRule type="cellIs" dxfId="13159" priority="1373" operator="equal">
      <formula>"NO CUMPLE"</formula>
    </cfRule>
    <cfRule type="cellIs" dxfId="13158" priority="1374" operator="equal">
      <formula>"CUMPLE"</formula>
    </cfRule>
  </conditionalFormatting>
  <conditionalFormatting sqref="L434">
    <cfRule type="cellIs" dxfId="13157" priority="1371" operator="equal">
      <formula>"NO CUMPLE"</formula>
    </cfRule>
    <cfRule type="cellIs" dxfId="13156" priority="1372" operator="equal">
      <formula>"CUMPLE"</formula>
    </cfRule>
  </conditionalFormatting>
  <conditionalFormatting sqref="J434">
    <cfRule type="cellIs" dxfId="13155" priority="1369" operator="equal">
      <formula>"NO CUMPLE"</formula>
    </cfRule>
    <cfRule type="cellIs" dxfId="13154" priority="1370" operator="equal">
      <formula>"CUMPLE"</formula>
    </cfRule>
  </conditionalFormatting>
  <conditionalFormatting sqref="L435">
    <cfRule type="cellIs" dxfId="13153" priority="1367" operator="equal">
      <formula>"NO CUMPLE"</formula>
    </cfRule>
    <cfRule type="cellIs" dxfId="13152" priority="1368" operator="equal">
      <formula>"CUMPLE"</formula>
    </cfRule>
  </conditionalFormatting>
  <conditionalFormatting sqref="L438">
    <cfRule type="cellIs" dxfId="13151" priority="1365" operator="equal">
      <formula>"NO CUMPLE"</formula>
    </cfRule>
    <cfRule type="cellIs" dxfId="13150" priority="1366" operator="equal">
      <formula>"CUMPLE"</formula>
    </cfRule>
  </conditionalFormatting>
  <conditionalFormatting sqref="J439">
    <cfRule type="cellIs" dxfId="13149" priority="1363" operator="equal">
      <formula>"NO CUMPLE"</formula>
    </cfRule>
    <cfRule type="cellIs" dxfId="13148" priority="1364" operator="equal">
      <formula>"CUMPLE"</formula>
    </cfRule>
  </conditionalFormatting>
  <conditionalFormatting sqref="M431">
    <cfRule type="expression" dxfId="13147" priority="1361">
      <formula>L431="NO CUMPLE"</formula>
    </cfRule>
    <cfRule type="expression" dxfId="13146" priority="1362">
      <formula>L431="CUMPLE"</formula>
    </cfRule>
  </conditionalFormatting>
  <conditionalFormatting sqref="L433">
    <cfRule type="cellIs" dxfId="13145" priority="1359" operator="equal">
      <formula>"NO CUMPLE"</formula>
    </cfRule>
    <cfRule type="cellIs" dxfId="13144" priority="1360" operator="equal">
      <formula>"CUMPLE"</formula>
    </cfRule>
  </conditionalFormatting>
  <conditionalFormatting sqref="M432">
    <cfRule type="expression" dxfId="13143" priority="1357">
      <formula>L432="NO CUMPLE"</formula>
    </cfRule>
    <cfRule type="expression" dxfId="13142" priority="1358">
      <formula>L432="CUMPLE"</formula>
    </cfRule>
  </conditionalFormatting>
  <conditionalFormatting sqref="K431">
    <cfRule type="expression" dxfId="13141" priority="1355">
      <formula>J431="NO CUMPLE"</formula>
    </cfRule>
    <cfRule type="expression" dxfId="13140" priority="1356">
      <formula>J431="CUMPLE"</formula>
    </cfRule>
  </conditionalFormatting>
  <conditionalFormatting sqref="K432:K433">
    <cfRule type="expression" dxfId="13139" priority="1353">
      <formula>J432="NO CUMPLE"</formula>
    </cfRule>
    <cfRule type="expression" dxfId="13138" priority="1354">
      <formula>J432="CUMPLE"</formula>
    </cfRule>
  </conditionalFormatting>
  <conditionalFormatting sqref="J432">
    <cfRule type="cellIs" dxfId="13137" priority="1351" operator="equal">
      <formula>"NO CUMPLE"</formula>
    </cfRule>
    <cfRule type="cellIs" dxfId="13136" priority="1352" operator="equal">
      <formula>"CUMPLE"</formula>
    </cfRule>
  </conditionalFormatting>
  <conditionalFormatting sqref="J433">
    <cfRule type="cellIs" dxfId="13135" priority="1349" operator="equal">
      <formula>"NO CUMPLE"</formula>
    </cfRule>
    <cfRule type="cellIs" dxfId="13134" priority="1350" operator="equal">
      <formula>"CUMPLE"</formula>
    </cfRule>
  </conditionalFormatting>
  <conditionalFormatting sqref="L431">
    <cfRule type="cellIs" dxfId="13133" priority="1347" operator="equal">
      <formula>"NO CUMPLE"</formula>
    </cfRule>
    <cfRule type="cellIs" dxfId="13132" priority="1348" operator="equal">
      <formula>"CUMPLE"</formula>
    </cfRule>
  </conditionalFormatting>
  <conditionalFormatting sqref="J431">
    <cfRule type="cellIs" dxfId="13131" priority="1345" operator="equal">
      <formula>"NO CUMPLE"</formula>
    </cfRule>
    <cfRule type="cellIs" dxfId="13130" priority="1346" operator="equal">
      <formula>"CUMPLE"</formula>
    </cfRule>
  </conditionalFormatting>
  <conditionalFormatting sqref="L432">
    <cfRule type="cellIs" dxfId="13129" priority="1343" operator="equal">
      <formula>"NO CUMPLE"</formula>
    </cfRule>
    <cfRule type="cellIs" dxfId="13128" priority="1344" operator="equal">
      <formula>"CUMPLE"</formula>
    </cfRule>
  </conditionalFormatting>
  <conditionalFormatting sqref="J481">
    <cfRule type="cellIs" dxfId="13127" priority="1341" operator="equal">
      <formula>"NO CUMPLE"</formula>
    </cfRule>
    <cfRule type="cellIs" dxfId="13126" priority="1342" operator="equal">
      <formula>"CUMPLE"</formula>
    </cfRule>
  </conditionalFormatting>
  <conditionalFormatting sqref="J482">
    <cfRule type="cellIs" dxfId="13125" priority="1339" operator="equal">
      <formula>"NO CUMPLE"</formula>
    </cfRule>
    <cfRule type="cellIs" dxfId="13124" priority="1340" operator="equal">
      <formula>"CUMPLE"</formula>
    </cfRule>
  </conditionalFormatting>
  <conditionalFormatting sqref="J484">
    <cfRule type="cellIs" dxfId="13123" priority="1337" operator="equal">
      <formula>"NO CUMPLE"</formula>
    </cfRule>
    <cfRule type="cellIs" dxfId="13122" priority="1338" operator="equal">
      <formula>"CUMPLE"</formula>
    </cfRule>
  </conditionalFormatting>
  <conditionalFormatting sqref="J485:J486">
    <cfRule type="cellIs" dxfId="13121" priority="1335" operator="equal">
      <formula>"NO CUMPLE"</formula>
    </cfRule>
    <cfRule type="cellIs" dxfId="13120" priority="1336" operator="equal">
      <formula>"CUMPLE"</formula>
    </cfRule>
  </conditionalFormatting>
  <conditionalFormatting sqref="J487">
    <cfRule type="cellIs" dxfId="13119" priority="1333" operator="equal">
      <formula>"NO CUMPLE"</formula>
    </cfRule>
    <cfRule type="cellIs" dxfId="13118" priority="1334" operator="equal">
      <formula>"CUMPLE"</formula>
    </cfRule>
  </conditionalFormatting>
  <conditionalFormatting sqref="J488:J489">
    <cfRule type="cellIs" dxfId="13117" priority="1331" operator="equal">
      <formula>"NO CUMPLE"</formula>
    </cfRule>
    <cfRule type="cellIs" dxfId="13116" priority="1332" operator="equal">
      <formula>"CUMPLE"</formula>
    </cfRule>
  </conditionalFormatting>
  <conditionalFormatting sqref="M478">
    <cfRule type="expression" dxfId="13115" priority="1329">
      <formula>L478="NO CUMPLE"</formula>
    </cfRule>
    <cfRule type="expression" dxfId="13114" priority="1330">
      <formula>L478="CUMPLE"</formula>
    </cfRule>
  </conditionalFormatting>
  <conditionalFormatting sqref="L480">
    <cfRule type="cellIs" dxfId="13113" priority="1327" operator="equal">
      <formula>"NO CUMPLE"</formula>
    </cfRule>
    <cfRule type="cellIs" dxfId="13112" priority="1328" operator="equal">
      <formula>"CUMPLE"</formula>
    </cfRule>
  </conditionalFormatting>
  <conditionalFormatting sqref="M479">
    <cfRule type="expression" dxfId="13111" priority="1325">
      <formula>L479="NO CUMPLE"</formula>
    </cfRule>
    <cfRule type="expression" dxfId="13110" priority="1326">
      <formula>L479="CUMPLE"</formula>
    </cfRule>
  </conditionalFormatting>
  <conditionalFormatting sqref="K478">
    <cfRule type="expression" dxfId="13109" priority="1323">
      <formula>J478="NO CUMPLE"</formula>
    </cfRule>
    <cfRule type="expression" dxfId="13108" priority="1324">
      <formula>J478="CUMPLE"</formula>
    </cfRule>
  </conditionalFormatting>
  <conditionalFormatting sqref="K479:K480">
    <cfRule type="expression" dxfId="13107" priority="1321">
      <formula>J479="NO CUMPLE"</formula>
    </cfRule>
    <cfRule type="expression" dxfId="13106" priority="1322">
      <formula>J479="CUMPLE"</formula>
    </cfRule>
  </conditionalFormatting>
  <conditionalFormatting sqref="M481">
    <cfRule type="expression" dxfId="13105" priority="1319">
      <formula>L481="NO CUMPLE"</formula>
    </cfRule>
    <cfRule type="expression" dxfId="13104" priority="1320">
      <formula>L481="CUMPLE"</formula>
    </cfRule>
  </conditionalFormatting>
  <conditionalFormatting sqref="L481 L483">
    <cfRule type="cellIs" dxfId="13103" priority="1317" operator="equal">
      <formula>"NO CUMPLE"</formula>
    </cfRule>
    <cfRule type="cellIs" dxfId="13102" priority="1318" operator="equal">
      <formula>"CUMPLE"</formula>
    </cfRule>
  </conditionalFormatting>
  <conditionalFormatting sqref="M482">
    <cfRule type="expression" dxfId="13101" priority="1315">
      <formula>L482="NO CUMPLE"</formula>
    </cfRule>
    <cfRule type="expression" dxfId="13100" priority="1316">
      <formula>L482="CUMPLE"</formula>
    </cfRule>
  </conditionalFormatting>
  <conditionalFormatting sqref="K481">
    <cfRule type="expression" dxfId="13099" priority="1313">
      <formula>J481="NO CUMPLE"</formula>
    </cfRule>
    <cfRule type="expression" dxfId="13098" priority="1314">
      <formula>J481="CUMPLE"</formula>
    </cfRule>
  </conditionalFormatting>
  <conditionalFormatting sqref="K482:K483">
    <cfRule type="expression" dxfId="13097" priority="1311">
      <formula>J482="NO CUMPLE"</formula>
    </cfRule>
    <cfRule type="expression" dxfId="13096" priority="1312">
      <formula>J482="CUMPLE"</formula>
    </cfRule>
  </conditionalFormatting>
  <conditionalFormatting sqref="M484">
    <cfRule type="expression" dxfId="13095" priority="1309">
      <formula>L484="NO CUMPLE"</formula>
    </cfRule>
    <cfRule type="expression" dxfId="13094" priority="1310">
      <formula>L484="CUMPLE"</formula>
    </cfRule>
  </conditionalFormatting>
  <conditionalFormatting sqref="L484:L486">
    <cfRule type="cellIs" dxfId="13093" priority="1307" operator="equal">
      <formula>"NO CUMPLE"</formula>
    </cfRule>
    <cfRule type="cellIs" dxfId="13092" priority="1308" operator="equal">
      <formula>"CUMPLE"</formula>
    </cfRule>
  </conditionalFormatting>
  <conditionalFormatting sqref="M485">
    <cfRule type="expression" dxfId="13091" priority="1305">
      <formula>L485="NO CUMPLE"</formula>
    </cfRule>
    <cfRule type="expression" dxfId="13090" priority="1306">
      <formula>L485="CUMPLE"</formula>
    </cfRule>
  </conditionalFormatting>
  <conditionalFormatting sqref="K484">
    <cfRule type="expression" dxfId="13089" priority="1303">
      <formula>J484="NO CUMPLE"</formula>
    </cfRule>
    <cfRule type="expression" dxfId="13088" priority="1304">
      <formula>J484="CUMPLE"</formula>
    </cfRule>
  </conditionalFormatting>
  <conditionalFormatting sqref="K485:K486">
    <cfRule type="expression" dxfId="13087" priority="1301">
      <formula>J485="NO CUMPLE"</formula>
    </cfRule>
    <cfRule type="expression" dxfId="13086" priority="1302">
      <formula>J485="CUMPLE"</formula>
    </cfRule>
  </conditionalFormatting>
  <conditionalFormatting sqref="M487">
    <cfRule type="expression" dxfId="13085" priority="1299">
      <formula>L487="NO CUMPLE"</formula>
    </cfRule>
    <cfRule type="expression" dxfId="13084" priority="1300">
      <formula>L487="CUMPLE"</formula>
    </cfRule>
  </conditionalFormatting>
  <conditionalFormatting sqref="L487:L489">
    <cfRule type="cellIs" dxfId="13083" priority="1297" operator="equal">
      <formula>"NO CUMPLE"</formula>
    </cfRule>
    <cfRule type="cellIs" dxfId="13082" priority="1298" operator="equal">
      <formula>"CUMPLE"</formula>
    </cfRule>
  </conditionalFormatting>
  <conditionalFormatting sqref="M488">
    <cfRule type="expression" dxfId="13081" priority="1295">
      <formula>L488="NO CUMPLE"</formula>
    </cfRule>
    <cfRule type="expression" dxfId="13080" priority="1296">
      <formula>L488="CUMPLE"</formula>
    </cfRule>
  </conditionalFormatting>
  <conditionalFormatting sqref="K487">
    <cfRule type="expression" dxfId="13079" priority="1293">
      <formula>J487="NO CUMPLE"</formula>
    </cfRule>
    <cfRule type="expression" dxfId="13078" priority="1294">
      <formula>J487="CUMPLE"</formula>
    </cfRule>
  </conditionalFormatting>
  <conditionalFormatting sqref="K488:K489">
    <cfRule type="expression" dxfId="13077" priority="1291">
      <formula>J488="NO CUMPLE"</formula>
    </cfRule>
    <cfRule type="expression" dxfId="13076" priority="1292">
      <formula>J488="CUMPLE"</formula>
    </cfRule>
  </conditionalFormatting>
  <conditionalFormatting sqref="J479">
    <cfRule type="cellIs" dxfId="13075" priority="1289" operator="equal">
      <formula>"NO CUMPLE"</formula>
    </cfRule>
    <cfRule type="cellIs" dxfId="13074" priority="1290" operator="equal">
      <formula>"CUMPLE"</formula>
    </cfRule>
  </conditionalFormatting>
  <conditionalFormatting sqref="J480">
    <cfRule type="cellIs" dxfId="13073" priority="1287" operator="equal">
      <formula>"NO CUMPLE"</formula>
    </cfRule>
    <cfRule type="cellIs" dxfId="13072" priority="1288" operator="equal">
      <formula>"CUMPLE"</formula>
    </cfRule>
  </conditionalFormatting>
  <conditionalFormatting sqref="L478">
    <cfRule type="cellIs" dxfId="13071" priority="1285" operator="equal">
      <formula>"NO CUMPLE"</formula>
    </cfRule>
    <cfRule type="cellIs" dxfId="13070" priority="1286" operator="equal">
      <formula>"CUMPLE"</formula>
    </cfRule>
  </conditionalFormatting>
  <conditionalFormatting sqref="J478">
    <cfRule type="cellIs" dxfId="13069" priority="1283" operator="equal">
      <formula>"NO CUMPLE"</formula>
    </cfRule>
    <cfRule type="cellIs" dxfId="13068" priority="1284" operator="equal">
      <formula>"CUMPLE"</formula>
    </cfRule>
  </conditionalFormatting>
  <conditionalFormatting sqref="L479">
    <cfRule type="cellIs" dxfId="13067" priority="1281" operator="equal">
      <formula>"NO CUMPLE"</formula>
    </cfRule>
    <cfRule type="cellIs" dxfId="13066" priority="1282" operator="equal">
      <formula>"CUMPLE"</formula>
    </cfRule>
  </conditionalFormatting>
  <conditionalFormatting sqref="L482">
    <cfRule type="cellIs" dxfId="13065" priority="1279" operator="equal">
      <formula>"NO CUMPLE"</formula>
    </cfRule>
    <cfRule type="cellIs" dxfId="13064" priority="1280" operator="equal">
      <formula>"CUMPLE"</formula>
    </cfRule>
  </conditionalFormatting>
  <conditionalFormatting sqref="J483">
    <cfRule type="cellIs" dxfId="13063" priority="1277" operator="equal">
      <formula>"NO CUMPLE"</formula>
    </cfRule>
    <cfRule type="cellIs" dxfId="13062" priority="1278" operator="equal">
      <formula>"CUMPLE"</formula>
    </cfRule>
  </conditionalFormatting>
  <conditionalFormatting sqref="M475">
    <cfRule type="expression" dxfId="13061" priority="1275">
      <formula>L475="NO CUMPLE"</formula>
    </cfRule>
    <cfRule type="expression" dxfId="13060" priority="1276">
      <formula>L475="CUMPLE"</formula>
    </cfRule>
  </conditionalFormatting>
  <conditionalFormatting sqref="L477">
    <cfRule type="cellIs" dxfId="13059" priority="1273" operator="equal">
      <formula>"NO CUMPLE"</formula>
    </cfRule>
    <cfRule type="cellIs" dxfId="13058" priority="1274" operator="equal">
      <formula>"CUMPLE"</formula>
    </cfRule>
  </conditionalFormatting>
  <conditionalFormatting sqref="M476">
    <cfRule type="expression" dxfId="13057" priority="1271">
      <formula>L476="NO CUMPLE"</formula>
    </cfRule>
    <cfRule type="expression" dxfId="13056" priority="1272">
      <formula>L476="CUMPLE"</formula>
    </cfRule>
  </conditionalFormatting>
  <conditionalFormatting sqref="K475">
    <cfRule type="expression" dxfId="13055" priority="1269">
      <formula>J475="NO CUMPLE"</formula>
    </cfRule>
    <cfRule type="expression" dxfId="13054" priority="1270">
      <formula>J475="CUMPLE"</formula>
    </cfRule>
  </conditionalFormatting>
  <conditionalFormatting sqref="K476:K477">
    <cfRule type="expression" dxfId="13053" priority="1267">
      <formula>J476="NO CUMPLE"</formula>
    </cfRule>
    <cfRule type="expression" dxfId="13052" priority="1268">
      <formula>J476="CUMPLE"</formula>
    </cfRule>
  </conditionalFormatting>
  <conditionalFormatting sqref="J476">
    <cfRule type="cellIs" dxfId="13051" priority="1265" operator="equal">
      <formula>"NO CUMPLE"</formula>
    </cfRule>
    <cfRule type="cellIs" dxfId="13050" priority="1266" operator="equal">
      <formula>"CUMPLE"</formula>
    </cfRule>
  </conditionalFormatting>
  <conditionalFormatting sqref="J477">
    <cfRule type="cellIs" dxfId="13049" priority="1263" operator="equal">
      <formula>"NO CUMPLE"</formula>
    </cfRule>
    <cfRule type="cellIs" dxfId="13048" priority="1264" operator="equal">
      <formula>"CUMPLE"</formula>
    </cfRule>
  </conditionalFormatting>
  <conditionalFormatting sqref="L475">
    <cfRule type="cellIs" dxfId="13047" priority="1261" operator="equal">
      <formula>"NO CUMPLE"</formula>
    </cfRule>
    <cfRule type="cellIs" dxfId="13046" priority="1262" operator="equal">
      <formula>"CUMPLE"</formula>
    </cfRule>
  </conditionalFormatting>
  <conditionalFormatting sqref="J475">
    <cfRule type="cellIs" dxfId="13045" priority="1259" operator="equal">
      <formula>"NO CUMPLE"</formula>
    </cfRule>
    <cfRule type="cellIs" dxfId="13044" priority="1260" operator="equal">
      <formula>"CUMPLE"</formula>
    </cfRule>
  </conditionalFormatting>
  <conditionalFormatting sqref="L476">
    <cfRule type="cellIs" dxfId="13043" priority="1257" operator="equal">
      <formula>"NO CUMPLE"</formula>
    </cfRule>
    <cfRule type="cellIs" dxfId="13042" priority="1258" operator="equal">
      <formula>"CUMPLE"</formula>
    </cfRule>
  </conditionalFormatting>
  <conditionalFormatting sqref="J503">
    <cfRule type="cellIs" dxfId="13041" priority="1255" operator="equal">
      <formula>"NO CUMPLE"</formula>
    </cfRule>
    <cfRule type="cellIs" dxfId="13040" priority="1256" operator="equal">
      <formula>"CUMPLE"</formula>
    </cfRule>
  </conditionalFormatting>
  <conditionalFormatting sqref="J504">
    <cfRule type="cellIs" dxfId="13039" priority="1253" operator="equal">
      <formula>"NO CUMPLE"</formula>
    </cfRule>
    <cfRule type="cellIs" dxfId="13038" priority="1254" operator="equal">
      <formula>"CUMPLE"</formula>
    </cfRule>
  </conditionalFormatting>
  <conditionalFormatting sqref="J506">
    <cfRule type="cellIs" dxfId="13037" priority="1251" operator="equal">
      <formula>"NO CUMPLE"</formula>
    </cfRule>
    <cfRule type="cellIs" dxfId="13036" priority="1252" operator="equal">
      <formula>"CUMPLE"</formula>
    </cfRule>
  </conditionalFormatting>
  <conditionalFormatting sqref="J507:J508">
    <cfRule type="cellIs" dxfId="13035" priority="1249" operator="equal">
      <formula>"NO CUMPLE"</formula>
    </cfRule>
    <cfRule type="cellIs" dxfId="13034" priority="1250" operator="equal">
      <formula>"CUMPLE"</formula>
    </cfRule>
  </conditionalFormatting>
  <conditionalFormatting sqref="J509">
    <cfRule type="cellIs" dxfId="13033" priority="1247" operator="equal">
      <formula>"NO CUMPLE"</formula>
    </cfRule>
    <cfRule type="cellIs" dxfId="13032" priority="1248" operator="equal">
      <formula>"CUMPLE"</formula>
    </cfRule>
  </conditionalFormatting>
  <conditionalFormatting sqref="J510:J511">
    <cfRule type="cellIs" dxfId="13031" priority="1245" operator="equal">
      <formula>"NO CUMPLE"</formula>
    </cfRule>
    <cfRule type="cellIs" dxfId="13030" priority="1246" operator="equal">
      <formula>"CUMPLE"</formula>
    </cfRule>
  </conditionalFormatting>
  <conditionalFormatting sqref="M500">
    <cfRule type="expression" dxfId="13029" priority="1243">
      <formula>L500="NO CUMPLE"</formula>
    </cfRule>
    <cfRule type="expression" dxfId="13028" priority="1244">
      <formula>L500="CUMPLE"</formula>
    </cfRule>
  </conditionalFormatting>
  <conditionalFormatting sqref="L502">
    <cfRule type="cellIs" dxfId="13027" priority="1241" operator="equal">
      <formula>"NO CUMPLE"</formula>
    </cfRule>
    <cfRule type="cellIs" dxfId="13026" priority="1242" operator="equal">
      <formula>"CUMPLE"</formula>
    </cfRule>
  </conditionalFormatting>
  <conditionalFormatting sqref="M501">
    <cfRule type="expression" dxfId="13025" priority="1239">
      <formula>L501="NO CUMPLE"</formula>
    </cfRule>
    <cfRule type="expression" dxfId="13024" priority="1240">
      <formula>L501="CUMPLE"</formula>
    </cfRule>
  </conditionalFormatting>
  <conditionalFormatting sqref="K500">
    <cfRule type="expression" dxfId="13023" priority="1237">
      <formula>J500="NO CUMPLE"</formula>
    </cfRule>
    <cfRule type="expression" dxfId="13022" priority="1238">
      <formula>J500="CUMPLE"</formula>
    </cfRule>
  </conditionalFormatting>
  <conditionalFormatting sqref="K501:K502">
    <cfRule type="expression" dxfId="13021" priority="1235">
      <formula>J501="NO CUMPLE"</formula>
    </cfRule>
    <cfRule type="expression" dxfId="13020" priority="1236">
      <formula>J501="CUMPLE"</formula>
    </cfRule>
  </conditionalFormatting>
  <conditionalFormatting sqref="M503">
    <cfRule type="expression" dxfId="13019" priority="1233">
      <formula>L503="NO CUMPLE"</formula>
    </cfRule>
    <cfRule type="expression" dxfId="13018" priority="1234">
      <formula>L503="CUMPLE"</formula>
    </cfRule>
  </conditionalFormatting>
  <conditionalFormatting sqref="L503 L505">
    <cfRule type="cellIs" dxfId="13017" priority="1231" operator="equal">
      <formula>"NO CUMPLE"</formula>
    </cfRule>
    <cfRule type="cellIs" dxfId="13016" priority="1232" operator="equal">
      <formula>"CUMPLE"</formula>
    </cfRule>
  </conditionalFormatting>
  <conditionalFormatting sqref="M504">
    <cfRule type="expression" dxfId="13015" priority="1229">
      <formula>L504="NO CUMPLE"</formula>
    </cfRule>
    <cfRule type="expression" dxfId="13014" priority="1230">
      <formula>L504="CUMPLE"</formula>
    </cfRule>
  </conditionalFormatting>
  <conditionalFormatting sqref="K503">
    <cfRule type="expression" dxfId="13013" priority="1227">
      <formula>J503="NO CUMPLE"</formula>
    </cfRule>
    <cfRule type="expression" dxfId="13012" priority="1228">
      <formula>J503="CUMPLE"</formula>
    </cfRule>
  </conditionalFormatting>
  <conditionalFormatting sqref="K504:K505">
    <cfRule type="expression" dxfId="13011" priority="1225">
      <formula>J504="NO CUMPLE"</formula>
    </cfRule>
    <cfRule type="expression" dxfId="13010" priority="1226">
      <formula>J504="CUMPLE"</formula>
    </cfRule>
  </conditionalFormatting>
  <conditionalFormatting sqref="M506">
    <cfRule type="expression" dxfId="13009" priority="1223">
      <formula>L506="NO CUMPLE"</formula>
    </cfRule>
    <cfRule type="expression" dxfId="13008" priority="1224">
      <formula>L506="CUMPLE"</formula>
    </cfRule>
  </conditionalFormatting>
  <conditionalFormatting sqref="L506:L508">
    <cfRule type="cellIs" dxfId="13007" priority="1221" operator="equal">
      <formula>"NO CUMPLE"</formula>
    </cfRule>
    <cfRule type="cellIs" dxfId="13006" priority="1222" operator="equal">
      <formula>"CUMPLE"</formula>
    </cfRule>
  </conditionalFormatting>
  <conditionalFormatting sqref="M507">
    <cfRule type="expression" dxfId="13005" priority="1219">
      <formula>L507="NO CUMPLE"</formula>
    </cfRule>
    <cfRule type="expression" dxfId="13004" priority="1220">
      <formula>L507="CUMPLE"</formula>
    </cfRule>
  </conditionalFormatting>
  <conditionalFormatting sqref="K506">
    <cfRule type="expression" dxfId="13003" priority="1217">
      <formula>J506="NO CUMPLE"</formula>
    </cfRule>
    <cfRule type="expression" dxfId="13002" priority="1218">
      <formula>J506="CUMPLE"</formula>
    </cfRule>
  </conditionalFormatting>
  <conditionalFormatting sqref="K507:K508">
    <cfRule type="expression" dxfId="13001" priority="1215">
      <formula>J507="NO CUMPLE"</formula>
    </cfRule>
    <cfRule type="expression" dxfId="13000" priority="1216">
      <formula>J507="CUMPLE"</formula>
    </cfRule>
  </conditionalFormatting>
  <conditionalFormatting sqref="M509">
    <cfRule type="expression" dxfId="12999" priority="1213">
      <formula>L509="NO CUMPLE"</formula>
    </cfRule>
    <cfRule type="expression" dxfId="12998" priority="1214">
      <formula>L509="CUMPLE"</formula>
    </cfRule>
  </conditionalFormatting>
  <conditionalFormatting sqref="L509:L511">
    <cfRule type="cellIs" dxfId="12997" priority="1211" operator="equal">
      <formula>"NO CUMPLE"</formula>
    </cfRule>
    <cfRule type="cellIs" dxfId="12996" priority="1212" operator="equal">
      <formula>"CUMPLE"</formula>
    </cfRule>
  </conditionalFormatting>
  <conditionalFormatting sqref="M510">
    <cfRule type="expression" dxfId="12995" priority="1209">
      <formula>L510="NO CUMPLE"</formula>
    </cfRule>
    <cfRule type="expression" dxfId="12994" priority="1210">
      <formula>L510="CUMPLE"</formula>
    </cfRule>
  </conditionalFormatting>
  <conditionalFormatting sqref="K509">
    <cfRule type="expression" dxfId="12993" priority="1207">
      <formula>J509="NO CUMPLE"</formula>
    </cfRule>
    <cfRule type="expression" dxfId="12992" priority="1208">
      <formula>J509="CUMPLE"</formula>
    </cfRule>
  </conditionalFormatting>
  <conditionalFormatting sqref="K510:K511">
    <cfRule type="expression" dxfId="12991" priority="1205">
      <formula>J510="NO CUMPLE"</formula>
    </cfRule>
    <cfRule type="expression" dxfId="12990" priority="1206">
      <formula>J510="CUMPLE"</formula>
    </cfRule>
  </conditionalFormatting>
  <conditionalFormatting sqref="J501">
    <cfRule type="cellIs" dxfId="12989" priority="1203" operator="equal">
      <formula>"NO CUMPLE"</formula>
    </cfRule>
    <cfRule type="cellIs" dxfId="12988" priority="1204" operator="equal">
      <formula>"CUMPLE"</formula>
    </cfRule>
  </conditionalFormatting>
  <conditionalFormatting sqref="J502">
    <cfRule type="cellIs" dxfId="12987" priority="1201" operator="equal">
      <formula>"NO CUMPLE"</formula>
    </cfRule>
    <cfRule type="cellIs" dxfId="12986" priority="1202" operator="equal">
      <formula>"CUMPLE"</formula>
    </cfRule>
  </conditionalFormatting>
  <conditionalFormatting sqref="L500">
    <cfRule type="cellIs" dxfId="12985" priority="1199" operator="equal">
      <formula>"NO CUMPLE"</formula>
    </cfRule>
    <cfRule type="cellIs" dxfId="12984" priority="1200" operator="equal">
      <formula>"CUMPLE"</formula>
    </cfRule>
  </conditionalFormatting>
  <conditionalFormatting sqref="J500">
    <cfRule type="cellIs" dxfId="12983" priority="1197" operator="equal">
      <formula>"NO CUMPLE"</formula>
    </cfRule>
    <cfRule type="cellIs" dxfId="12982" priority="1198" operator="equal">
      <formula>"CUMPLE"</formula>
    </cfRule>
  </conditionalFormatting>
  <conditionalFormatting sqref="L501">
    <cfRule type="cellIs" dxfId="12981" priority="1195" operator="equal">
      <formula>"NO CUMPLE"</formula>
    </cfRule>
    <cfRule type="cellIs" dxfId="12980" priority="1196" operator="equal">
      <formula>"CUMPLE"</formula>
    </cfRule>
  </conditionalFormatting>
  <conditionalFormatting sqref="L504">
    <cfRule type="cellIs" dxfId="12979" priority="1193" operator="equal">
      <formula>"NO CUMPLE"</formula>
    </cfRule>
    <cfRule type="cellIs" dxfId="12978" priority="1194" operator="equal">
      <formula>"CUMPLE"</formula>
    </cfRule>
  </conditionalFormatting>
  <conditionalFormatting sqref="J505">
    <cfRule type="cellIs" dxfId="12977" priority="1191" operator="equal">
      <formula>"NO CUMPLE"</formula>
    </cfRule>
    <cfRule type="cellIs" dxfId="12976" priority="1192" operator="equal">
      <formula>"CUMPLE"</formula>
    </cfRule>
  </conditionalFormatting>
  <conditionalFormatting sqref="M497">
    <cfRule type="expression" dxfId="12975" priority="1189">
      <formula>L497="NO CUMPLE"</formula>
    </cfRule>
    <cfRule type="expression" dxfId="12974" priority="1190">
      <formula>L497="CUMPLE"</formula>
    </cfRule>
  </conditionalFormatting>
  <conditionalFormatting sqref="L499">
    <cfRule type="cellIs" dxfId="12973" priority="1187" operator="equal">
      <formula>"NO CUMPLE"</formula>
    </cfRule>
    <cfRule type="cellIs" dxfId="12972" priority="1188" operator="equal">
      <formula>"CUMPLE"</formula>
    </cfRule>
  </conditionalFormatting>
  <conditionalFormatting sqref="M498">
    <cfRule type="expression" dxfId="12971" priority="1185">
      <formula>L498="NO CUMPLE"</formula>
    </cfRule>
    <cfRule type="expression" dxfId="12970" priority="1186">
      <formula>L498="CUMPLE"</formula>
    </cfRule>
  </conditionalFormatting>
  <conditionalFormatting sqref="K497">
    <cfRule type="expression" dxfId="12969" priority="1183">
      <formula>J497="NO CUMPLE"</formula>
    </cfRule>
    <cfRule type="expression" dxfId="12968" priority="1184">
      <formula>J497="CUMPLE"</formula>
    </cfRule>
  </conditionalFormatting>
  <conditionalFormatting sqref="K498:K499">
    <cfRule type="expression" dxfId="12967" priority="1181">
      <formula>J498="NO CUMPLE"</formula>
    </cfRule>
    <cfRule type="expression" dxfId="12966" priority="1182">
      <formula>J498="CUMPLE"</formula>
    </cfRule>
  </conditionalFormatting>
  <conditionalFormatting sqref="J498">
    <cfRule type="cellIs" dxfId="12965" priority="1179" operator="equal">
      <formula>"NO CUMPLE"</formula>
    </cfRule>
    <cfRule type="cellIs" dxfId="12964" priority="1180" operator="equal">
      <formula>"CUMPLE"</formula>
    </cfRule>
  </conditionalFormatting>
  <conditionalFormatting sqref="J499">
    <cfRule type="cellIs" dxfId="12963" priority="1177" operator="equal">
      <formula>"NO CUMPLE"</formula>
    </cfRule>
    <cfRule type="cellIs" dxfId="12962" priority="1178" operator="equal">
      <formula>"CUMPLE"</formula>
    </cfRule>
  </conditionalFormatting>
  <conditionalFormatting sqref="L497">
    <cfRule type="cellIs" dxfId="12961" priority="1175" operator="equal">
      <formula>"NO CUMPLE"</formula>
    </cfRule>
    <cfRule type="cellIs" dxfId="12960" priority="1176" operator="equal">
      <formula>"CUMPLE"</formula>
    </cfRule>
  </conditionalFormatting>
  <conditionalFormatting sqref="J497">
    <cfRule type="cellIs" dxfId="12959" priority="1173" operator="equal">
      <formula>"NO CUMPLE"</formula>
    </cfRule>
    <cfRule type="cellIs" dxfId="12958" priority="1174" operator="equal">
      <formula>"CUMPLE"</formula>
    </cfRule>
  </conditionalFormatting>
  <conditionalFormatting sqref="L498">
    <cfRule type="cellIs" dxfId="12957" priority="1171" operator="equal">
      <formula>"NO CUMPLE"</formula>
    </cfRule>
    <cfRule type="cellIs" dxfId="12956" priority="1172" operator="equal">
      <formula>"CUMPLE"</formula>
    </cfRule>
  </conditionalFormatting>
  <conditionalFormatting sqref="J239">
    <cfRule type="cellIs" dxfId="12955" priority="1169" operator="equal">
      <formula>"NO CUMPLE"</formula>
    </cfRule>
    <cfRule type="cellIs" dxfId="12954" priority="1170" operator="equal">
      <formula>"CUMPLE"</formula>
    </cfRule>
  </conditionalFormatting>
  <conditionalFormatting sqref="J240">
    <cfRule type="cellIs" dxfId="12953" priority="1167" operator="equal">
      <formula>"NO CUMPLE"</formula>
    </cfRule>
    <cfRule type="cellIs" dxfId="12952" priority="1168" operator="equal">
      <formula>"CUMPLE"</formula>
    </cfRule>
  </conditionalFormatting>
  <conditionalFormatting sqref="J242">
    <cfRule type="cellIs" dxfId="12951" priority="1165" operator="equal">
      <formula>"NO CUMPLE"</formula>
    </cfRule>
    <cfRule type="cellIs" dxfId="12950" priority="1166" operator="equal">
      <formula>"CUMPLE"</formula>
    </cfRule>
  </conditionalFormatting>
  <conditionalFormatting sqref="J243:J244">
    <cfRule type="cellIs" dxfId="12949" priority="1163" operator="equal">
      <formula>"NO CUMPLE"</formula>
    </cfRule>
    <cfRule type="cellIs" dxfId="12948" priority="1164" operator="equal">
      <formula>"CUMPLE"</formula>
    </cfRule>
  </conditionalFormatting>
  <conditionalFormatting sqref="J245">
    <cfRule type="cellIs" dxfId="12947" priority="1161" operator="equal">
      <formula>"NO CUMPLE"</formula>
    </cfRule>
    <cfRule type="cellIs" dxfId="12946" priority="1162" operator="equal">
      <formula>"CUMPLE"</formula>
    </cfRule>
  </conditionalFormatting>
  <conditionalFormatting sqref="J246:J247">
    <cfRule type="cellIs" dxfId="12945" priority="1159" operator="equal">
      <formula>"NO CUMPLE"</formula>
    </cfRule>
    <cfRule type="cellIs" dxfId="12944" priority="1160" operator="equal">
      <formula>"CUMPLE"</formula>
    </cfRule>
  </conditionalFormatting>
  <conditionalFormatting sqref="M236">
    <cfRule type="expression" dxfId="12943" priority="1157">
      <formula>L236="NO CUMPLE"</formula>
    </cfRule>
    <cfRule type="expression" dxfId="12942" priority="1158">
      <formula>L236="CUMPLE"</formula>
    </cfRule>
  </conditionalFormatting>
  <conditionalFormatting sqref="L238">
    <cfRule type="cellIs" dxfId="12941" priority="1155" operator="equal">
      <formula>"NO CUMPLE"</formula>
    </cfRule>
    <cfRule type="cellIs" dxfId="12940" priority="1156" operator="equal">
      <formula>"CUMPLE"</formula>
    </cfRule>
  </conditionalFormatting>
  <conditionalFormatting sqref="M237">
    <cfRule type="expression" dxfId="12939" priority="1153">
      <formula>L237="NO CUMPLE"</formula>
    </cfRule>
    <cfRule type="expression" dxfId="12938" priority="1154">
      <formula>L237="CUMPLE"</formula>
    </cfRule>
  </conditionalFormatting>
  <conditionalFormatting sqref="K236">
    <cfRule type="expression" dxfId="12937" priority="1151">
      <formula>J236="NO CUMPLE"</formula>
    </cfRule>
    <cfRule type="expression" dxfId="12936" priority="1152">
      <formula>J236="CUMPLE"</formula>
    </cfRule>
  </conditionalFormatting>
  <conditionalFormatting sqref="K237:K238">
    <cfRule type="expression" dxfId="12935" priority="1149">
      <formula>J237="NO CUMPLE"</formula>
    </cfRule>
    <cfRule type="expression" dxfId="12934" priority="1150">
      <formula>J237="CUMPLE"</formula>
    </cfRule>
  </conditionalFormatting>
  <conditionalFormatting sqref="M239">
    <cfRule type="expression" dxfId="12933" priority="1147">
      <formula>L239="NO CUMPLE"</formula>
    </cfRule>
    <cfRule type="expression" dxfId="12932" priority="1148">
      <formula>L239="CUMPLE"</formula>
    </cfRule>
  </conditionalFormatting>
  <conditionalFormatting sqref="L239 L241">
    <cfRule type="cellIs" dxfId="12931" priority="1145" operator="equal">
      <formula>"NO CUMPLE"</formula>
    </cfRule>
    <cfRule type="cellIs" dxfId="12930" priority="1146" operator="equal">
      <formula>"CUMPLE"</formula>
    </cfRule>
  </conditionalFormatting>
  <conditionalFormatting sqref="M240">
    <cfRule type="expression" dxfId="12929" priority="1143">
      <formula>L240="NO CUMPLE"</formula>
    </cfRule>
    <cfRule type="expression" dxfId="12928" priority="1144">
      <formula>L240="CUMPLE"</formula>
    </cfRule>
  </conditionalFormatting>
  <conditionalFormatting sqref="K239">
    <cfRule type="expression" dxfId="12927" priority="1141">
      <formula>J239="NO CUMPLE"</formula>
    </cfRule>
    <cfRule type="expression" dxfId="12926" priority="1142">
      <formula>J239="CUMPLE"</formula>
    </cfRule>
  </conditionalFormatting>
  <conditionalFormatting sqref="K240:K241">
    <cfRule type="expression" dxfId="12925" priority="1139">
      <formula>J240="NO CUMPLE"</formula>
    </cfRule>
    <cfRule type="expression" dxfId="12924" priority="1140">
      <formula>J240="CUMPLE"</formula>
    </cfRule>
  </conditionalFormatting>
  <conditionalFormatting sqref="M242">
    <cfRule type="expression" dxfId="12923" priority="1137">
      <formula>L242="NO CUMPLE"</formula>
    </cfRule>
    <cfRule type="expression" dxfId="12922" priority="1138">
      <formula>L242="CUMPLE"</formula>
    </cfRule>
  </conditionalFormatting>
  <conditionalFormatting sqref="L242:L244">
    <cfRule type="cellIs" dxfId="12921" priority="1135" operator="equal">
      <formula>"NO CUMPLE"</formula>
    </cfRule>
    <cfRule type="cellIs" dxfId="12920" priority="1136" operator="equal">
      <formula>"CUMPLE"</formula>
    </cfRule>
  </conditionalFormatting>
  <conditionalFormatting sqref="M243">
    <cfRule type="expression" dxfId="12919" priority="1133">
      <formula>L243="NO CUMPLE"</formula>
    </cfRule>
    <cfRule type="expression" dxfId="12918" priority="1134">
      <formula>L243="CUMPLE"</formula>
    </cfRule>
  </conditionalFormatting>
  <conditionalFormatting sqref="K242">
    <cfRule type="expression" dxfId="12917" priority="1131">
      <formula>J242="NO CUMPLE"</formula>
    </cfRule>
    <cfRule type="expression" dxfId="12916" priority="1132">
      <formula>J242="CUMPLE"</formula>
    </cfRule>
  </conditionalFormatting>
  <conditionalFormatting sqref="K243:K244">
    <cfRule type="expression" dxfId="12915" priority="1129">
      <formula>J243="NO CUMPLE"</formula>
    </cfRule>
    <cfRule type="expression" dxfId="12914" priority="1130">
      <formula>J243="CUMPLE"</formula>
    </cfRule>
  </conditionalFormatting>
  <conditionalFormatting sqref="M245">
    <cfRule type="expression" dxfId="12913" priority="1127">
      <formula>L245="NO CUMPLE"</formula>
    </cfRule>
    <cfRule type="expression" dxfId="12912" priority="1128">
      <formula>L245="CUMPLE"</formula>
    </cfRule>
  </conditionalFormatting>
  <conditionalFormatting sqref="L245:L247">
    <cfRule type="cellIs" dxfId="12911" priority="1125" operator="equal">
      <formula>"NO CUMPLE"</formula>
    </cfRule>
    <cfRule type="cellIs" dxfId="12910" priority="1126" operator="equal">
      <formula>"CUMPLE"</formula>
    </cfRule>
  </conditionalFormatting>
  <conditionalFormatting sqref="M246">
    <cfRule type="expression" dxfId="12909" priority="1123">
      <formula>L246="NO CUMPLE"</formula>
    </cfRule>
    <cfRule type="expression" dxfId="12908" priority="1124">
      <formula>L246="CUMPLE"</formula>
    </cfRule>
  </conditionalFormatting>
  <conditionalFormatting sqref="K245">
    <cfRule type="expression" dxfId="12907" priority="1121">
      <formula>J245="NO CUMPLE"</formula>
    </cfRule>
    <cfRule type="expression" dxfId="12906" priority="1122">
      <formula>J245="CUMPLE"</formula>
    </cfRule>
  </conditionalFormatting>
  <conditionalFormatting sqref="K246:K247">
    <cfRule type="expression" dxfId="12905" priority="1119">
      <formula>J246="NO CUMPLE"</formula>
    </cfRule>
    <cfRule type="expression" dxfId="12904" priority="1120">
      <formula>J246="CUMPLE"</formula>
    </cfRule>
  </conditionalFormatting>
  <conditionalFormatting sqref="J237">
    <cfRule type="cellIs" dxfId="12903" priority="1117" operator="equal">
      <formula>"NO CUMPLE"</formula>
    </cfRule>
    <cfRule type="cellIs" dxfId="12902" priority="1118" operator="equal">
      <formula>"CUMPLE"</formula>
    </cfRule>
  </conditionalFormatting>
  <conditionalFormatting sqref="J238">
    <cfRule type="cellIs" dxfId="12901" priority="1115" operator="equal">
      <formula>"NO CUMPLE"</formula>
    </cfRule>
    <cfRule type="cellIs" dxfId="12900" priority="1116" operator="equal">
      <formula>"CUMPLE"</formula>
    </cfRule>
  </conditionalFormatting>
  <conditionalFormatting sqref="L236">
    <cfRule type="cellIs" dxfId="12899" priority="1113" operator="equal">
      <formula>"NO CUMPLE"</formula>
    </cfRule>
    <cfRule type="cellIs" dxfId="12898" priority="1114" operator="equal">
      <formula>"CUMPLE"</formula>
    </cfRule>
  </conditionalFormatting>
  <conditionalFormatting sqref="J236">
    <cfRule type="cellIs" dxfId="12897" priority="1111" operator="equal">
      <formula>"NO CUMPLE"</formula>
    </cfRule>
    <cfRule type="cellIs" dxfId="12896" priority="1112" operator="equal">
      <formula>"CUMPLE"</formula>
    </cfRule>
  </conditionalFormatting>
  <conditionalFormatting sqref="L237">
    <cfRule type="cellIs" dxfId="12895" priority="1109" operator="equal">
      <formula>"NO CUMPLE"</formula>
    </cfRule>
    <cfRule type="cellIs" dxfId="12894" priority="1110" operator="equal">
      <formula>"CUMPLE"</formula>
    </cfRule>
  </conditionalFormatting>
  <conditionalFormatting sqref="L240">
    <cfRule type="cellIs" dxfId="12893" priority="1107" operator="equal">
      <formula>"NO CUMPLE"</formula>
    </cfRule>
    <cfRule type="cellIs" dxfId="12892" priority="1108" operator="equal">
      <formula>"CUMPLE"</formula>
    </cfRule>
  </conditionalFormatting>
  <conditionalFormatting sqref="J241">
    <cfRule type="cellIs" dxfId="12891" priority="1105" operator="equal">
      <formula>"NO CUMPLE"</formula>
    </cfRule>
    <cfRule type="cellIs" dxfId="12890" priority="1106" operator="equal">
      <formula>"CUMPLE"</formula>
    </cfRule>
  </conditionalFormatting>
  <conditionalFormatting sqref="M233">
    <cfRule type="expression" dxfId="12889" priority="1103">
      <formula>L233="NO CUMPLE"</formula>
    </cfRule>
    <cfRule type="expression" dxfId="12888" priority="1104">
      <formula>L233="CUMPLE"</formula>
    </cfRule>
  </conditionalFormatting>
  <conditionalFormatting sqref="L235">
    <cfRule type="cellIs" dxfId="12887" priority="1101" operator="equal">
      <formula>"NO CUMPLE"</formula>
    </cfRule>
    <cfRule type="cellIs" dxfId="12886" priority="1102" operator="equal">
      <formula>"CUMPLE"</formula>
    </cfRule>
  </conditionalFormatting>
  <conditionalFormatting sqref="M234">
    <cfRule type="expression" dxfId="12885" priority="1099">
      <formula>L234="NO CUMPLE"</formula>
    </cfRule>
    <cfRule type="expression" dxfId="12884" priority="1100">
      <formula>L234="CUMPLE"</formula>
    </cfRule>
  </conditionalFormatting>
  <conditionalFormatting sqref="K233">
    <cfRule type="expression" dxfId="12883" priority="1097">
      <formula>J233="NO CUMPLE"</formula>
    </cfRule>
    <cfRule type="expression" dxfId="12882" priority="1098">
      <formula>J233="CUMPLE"</formula>
    </cfRule>
  </conditionalFormatting>
  <conditionalFormatting sqref="K234:K235">
    <cfRule type="expression" dxfId="12881" priority="1095">
      <formula>J234="NO CUMPLE"</formula>
    </cfRule>
    <cfRule type="expression" dxfId="12880" priority="1096">
      <formula>J234="CUMPLE"</formula>
    </cfRule>
  </conditionalFormatting>
  <conditionalFormatting sqref="J234">
    <cfRule type="cellIs" dxfId="12879" priority="1093" operator="equal">
      <formula>"NO CUMPLE"</formula>
    </cfRule>
    <cfRule type="cellIs" dxfId="12878" priority="1094" operator="equal">
      <formula>"CUMPLE"</formula>
    </cfRule>
  </conditionalFormatting>
  <conditionalFormatting sqref="J235">
    <cfRule type="cellIs" dxfId="12877" priority="1091" operator="equal">
      <formula>"NO CUMPLE"</formula>
    </cfRule>
    <cfRule type="cellIs" dxfId="12876" priority="1092" operator="equal">
      <formula>"CUMPLE"</formula>
    </cfRule>
  </conditionalFormatting>
  <conditionalFormatting sqref="L233">
    <cfRule type="cellIs" dxfId="12875" priority="1089" operator="equal">
      <formula>"NO CUMPLE"</formula>
    </cfRule>
    <cfRule type="cellIs" dxfId="12874" priority="1090" operator="equal">
      <formula>"CUMPLE"</formula>
    </cfRule>
  </conditionalFormatting>
  <conditionalFormatting sqref="J233">
    <cfRule type="cellIs" dxfId="12873" priority="1087" operator="equal">
      <formula>"NO CUMPLE"</formula>
    </cfRule>
    <cfRule type="cellIs" dxfId="12872" priority="1088" operator="equal">
      <formula>"CUMPLE"</formula>
    </cfRule>
  </conditionalFormatting>
  <conditionalFormatting sqref="L234">
    <cfRule type="cellIs" dxfId="12871" priority="1085" operator="equal">
      <formula>"NO CUMPLE"</formula>
    </cfRule>
    <cfRule type="cellIs" dxfId="12870" priority="1086" operator="equal">
      <formula>"CUMPLE"</formula>
    </cfRule>
  </conditionalFormatting>
  <conditionalFormatting sqref="J261">
    <cfRule type="cellIs" dxfId="12869" priority="1083" operator="equal">
      <formula>"NO CUMPLE"</formula>
    </cfRule>
    <cfRule type="cellIs" dxfId="12868" priority="1084" operator="equal">
      <formula>"CUMPLE"</formula>
    </cfRule>
  </conditionalFormatting>
  <conditionalFormatting sqref="J268:J269">
    <cfRule type="cellIs" dxfId="12867" priority="1073" operator="equal">
      <formula>"NO CUMPLE"</formula>
    </cfRule>
    <cfRule type="cellIs" dxfId="12866" priority="1074" operator="equal">
      <formula>"CUMPLE"</formula>
    </cfRule>
  </conditionalFormatting>
  <conditionalFormatting sqref="M258">
    <cfRule type="expression" dxfId="12865" priority="1071">
      <formula>L258="NO CUMPLE"</formula>
    </cfRule>
    <cfRule type="expression" dxfId="12864" priority="1072">
      <formula>L258="CUMPLE"</formula>
    </cfRule>
  </conditionalFormatting>
  <conditionalFormatting sqref="L260">
    <cfRule type="cellIs" dxfId="12863" priority="1069" operator="equal">
      <formula>"NO CUMPLE"</formula>
    </cfRule>
    <cfRule type="cellIs" dxfId="12862" priority="1070" operator="equal">
      <formula>"CUMPLE"</formula>
    </cfRule>
  </conditionalFormatting>
  <conditionalFormatting sqref="M259">
    <cfRule type="expression" dxfId="12861" priority="1067">
      <formula>L259="NO CUMPLE"</formula>
    </cfRule>
    <cfRule type="expression" dxfId="12860" priority="1068">
      <formula>L259="CUMPLE"</formula>
    </cfRule>
  </conditionalFormatting>
  <conditionalFormatting sqref="K258">
    <cfRule type="expression" dxfId="12859" priority="1065">
      <formula>J258="NO CUMPLE"</formula>
    </cfRule>
    <cfRule type="expression" dxfId="12858" priority="1066">
      <formula>J258="CUMPLE"</formula>
    </cfRule>
  </conditionalFormatting>
  <conditionalFormatting sqref="K259:K260">
    <cfRule type="expression" dxfId="12857" priority="1063">
      <formula>J259="NO CUMPLE"</formula>
    </cfRule>
    <cfRule type="expression" dxfId="12856" priority="1064">
      <formula>J259="CUMPLE"</formula>
    </cfRule>
  </conditionalFormatting>
  <conditionalFormatting sqref="M261">
    <cfRule type="expression" dxfId="12855" priority="1061">
      <formula>L261="NO CUMPLE"</formula>
    </cfRule>
    <cfRule type="expression" dxfId="12854" priority="1062">
      <formula>L261="CUMPLE"</formula>
    </cfRule>
  </conditionalFormatting>
  <conditionalFormatting sqref="L261 L263">
    <cfRule type="cellIs" dxfId="12853" priority="1059" operator="equal">
      <formula>"NO CUMPLE"</formula>
    </cfRule>
    <cfRule type="cellIs" dxfId="12852" priority="1060" operator="equal">
      <formula>"CUMPLE"</formula>
    </cfRule>
  </conditionalFormatting>
  <conditionalFormatting sqref="M262">
    <cfRule type="expression" dxfId="12851" priority="1057">
      <formula>L262="NO CUMPLE"</formula>
    </cfRule>
    <cfRule type="expression" dxfId="12850" priority="1058">
      <formula>L262="CUMPLE"</formula>
    </cfRule>
  </conditionalFormatting>
  <conditionalFormatting sqref="K261">
    <cfRule type="expression" dxfId="12849" priority="1055">
      <formula>J261="NO CUMPLE"</formula>
    </cfRule>
    <cfRule type="expression" dxfId="12848" priority="1056">
      <formula>J261="CUMPLE"</formula>
    </cfRule>
  </conditionalFormatting>
  <conditionalFormatting sqref="K262:K263">
    <cfRule type="expression" dxfId="12847" priority="1053">
      <formula>J262="NO CUMPLE"</formula>
    </cfRule>
    <cfRule type="expression" dxfId="12846" priority="1054">
      <formula>J262="CUMPLE"</formula>
    </cfRule>
  </conditionalFormatting>
  <conditionalFormatting sqref="M264">
    <cfRule type="expression" dxfId="12845" priority="1051">
      <formula>L264="NO CUMPLE"</formula>
    </cfRule>
    <cfRule type="expression" dxfId="12844" priority="1052">
      <formula>L264="CUMPLE"</formula>
    </cfRule>
  </conditionalFormatting>
  <conditionalFormatting sqref="L264:L266">
    <cfRule type="cellIs" dxfId="12843" priority="1049" operator="equal">
      <formula>"NO CUMPLE"</formula>
    </cfRule>
    <cfRule type="cellIs" dxfId="12842" priority="1050" operator="equal">
      <formula>"CUMPLE"</formula>
    </cfRule>
  </conditionalFormatting>
  <conditionalFormatting sqref="M265">
    <cfRule type="expression" dxfId="12841" priority="1047">
      <formula>L265="NO CUMPLE"</formula>
    </cfRule>
    <cfRule type="expression" dxfId="12840" priority="1048">
      <formula>L265="CUMPLE"</formula>
    </cfRule>
  </conditionalFormatting>
  <conditionalFormatting sqref="K264">
    <cfRule type="expression" dxfId="12839" priority="1045">
      <formula>J264="NO CUMPLE"</formula>
    </cfRule>
    <cfRule type="expression" dxfId="12838" priority="1046">
      <formula>J264="CUMPLE"</formula>
    </cfRule>
  </conditionalFormatting>
  <conditionalFormatting sqref="K265:K266">
    <cfRule type="expression" dxfId="12837" priority="1043">
      <formula>J265="NO CUMPLE"</formula>
    </cfRule>
    <cfRule type="expression" dxfId="12836" priority="1044">
      <formula>J265="CUMPLE"</formula>
    </cfRule>
  </conditionalFormatting>
  <conditionalFormatting sqref="M267">
    <cfRule type="expression" dxfId="12835" priority="1041">
      <formula>L267="NO CUMPLE"</formula>
    </cfRule>
    <cfRule type="expression" dxfId="12834" priority="1042">
      <formula>L267="CUMPLE"</formula>
    </cfRule>
  </conditionalFormatting>
  <conditionalFormatting sqref="L267:L269">
    <cfRule type="cellIs" dxfId="12833" priority="1039" operator="equal">
      <formula>"NO CUMPLE"</formula>
    </cfRule>
    <cfRule type="cellIs" dxfId="12832" priority="1040" operator="equal">
      <formula>"CUMPLE"</formula>
    </cfRule>
  </conditionalFormatting>
  <conditionalFormatting sqref="M268">
    <cfRule type="expression" dxfId="12831" priority="1037">
      <formula>L268="NO CUMPLE"</formula>
    </cfRule>
    <cfRule type="expression" dxfId="12830" priority="1038">
      <formula>L268="CUMPLE"</formula>
    </cfRule>
  </conditionalFormatting>
  <conditionalFormatting sqref="K267">
    <cfRule type="expression" dxfId="12829" priority="1035">
      <formula>J267="NO CUMPLE"</formula>
    </cfRule>
    <cfRule type="expression" dxfId="12828" priority="1036">
      <formula>J267="CUMPLE"</formula>
    </cfRule>
  </conditionalFormatting>
  <conditionalFormatting sqref="K268:K269">
    <cfRule type="expression" dxfId="12827" priority="1033">
      <formula>J268="NO CUMPLE"</formula>
    </cfRule>
    <cfRule type="expression" dxfId="12826" priority="1034">
      <formula>J268="CUMPLE"</formula>
    </cfRule>
  </conditionalFormatting>
  <conditionalFormatting sqref="J259">
    <cfRule type="cellIs" dxfId="12825" priority="1031" operator="equal">
      <formula>"NO CUMPLE"</formula>
    </cfRule>
    <cfRule type="cellIs" dxfId="12824" priority="1032" operator="equal">
      <formula>"CUMPLE"</formula>
    </cfRule>
  </conditionalFormatting>
  <conditionalFormatting sqref="J260">
    <cfRule type="cellIs" dxfId="12823" priority="1029" operator="equal">
      <formula>"NO CUMPLE"</formula>
    </cfRule>
    <cfRule type="cellIs" dxfId="12822" priority="1030" operator="equal">
      <formula>"CUMPLE"</formula>
    </cfRule>
  </conditionalFormatting>
  <conditionalFormatting sqref="L258">
    <cfRule type="cellIs" dxfId="12821" priority="1027" operator="equal">
      <formula>"NO CUMPLE"</formula>
    </cfRule>
    <cfRule type="cellIs" dxfId="12820" priority="1028" operator="equal">
      <formula>"CUMPLE"</formula>
    </cfRule>
  </conditionalFormatting>
  <conditionalFormatting sqref="J258">
    <cfRule type="cellIs" dxfId="12819" priority="1025" operator="equal">
      <formula>"NO CUMPLE"</formula>
    </cfRule>
    <cfRule type="cellIs" dxfId="12818" priority="1026" operator="equal">
      <formula>"CUMPLE"</formula>
    </cfRule>
  </conditionalFormatting>
  <conditionalFormatting sqref="L259">
    <cfRule type="cellIs" dxfId="12817" priority="1023" operator="equal">
      <formula>"NO CUMPLE"</formula>
    </cfRule>
    <cfRule type="cellIs" dxfId="12816" priority="1024" operator="equal">
      <formula>"CUMPLE"</formula>
    </cfRule>
  </conditionalFormatting>
  <conditionalFormatting sqref="L262">
    <cfRule type="cellIs" dxfId="12815" priority="1021" operator="equal">
      <formula>"NO CUMPLE"</formula>
    </cfRule>
    <cfRule type="cellIs" dxfId="12814" priority="1022" operator="equal">
      <formula>"CUMPLE"</formula>
    </cfRule>
  </conditionalFormatting>
  <conditionalFormatting sqref="J263">
    <cfRule type="cellIs" dxfId="12813" priority="1019" operator="equal">
      <formula>"NO CUMPLE"</formula>
    </cfRule>
    <cfRule type="cellIs" dxfId="12812" priority="1020" operator="equal">
      <formula>"CUMPLE"</formula>
    </cfRule>
  </conditionalFormatting>
  <conditionalFormatting sqref="M255">
    <cfRule type="expression" dxfId="12811" priority="1017">
      <formula>L255="NO CUMPLE"</formula>
    </cfRule>
    <cfRule type="expression" dxfId="12810" priority="1018">
      <formula>L255="CUMPLE"</formula>
    </cfRule>
  </conditionalFormatting>
  <conditionalFormatting sqref="L257">
    <cfRule type="cellIs" dxfId="12809" priority="1015" operator="equal">
      <formula>"NO CUMPLE"</formula>
    </cfRule>
    <cfRule type="cellIs" dxfId="12808" priority="1016" operator="equal">
      <formula>"CUMPLE"</formula>
    </cfRule>
  </conditionalFormatting>
  <conditionalFormatting sqref="M256">
    <cfRule type="expression" dxfId="12807" priority="1013">
      <formula>L256="NO CUMPLE"</formula>
    </cfRule>
    <cfRule type="expression" dxfId="12806" priority="1014">
      <formula>L256="CUMPLE"</formula>
    </cfRule>
  </conditionalFormatting>
  <conditionalFormatting sqref="K255">
    <cfRule type="expression" dxfId="12805" priority="1011">
      <formula>J255="NO CUMPLE"</formula>
    </cfRule>
    <cfRule type="expression" dxfId="12804" priority="1012">
      <formula>J255="CUMPLE"</formula>
    </cfRule>
  </conditionalFormatting>
  <conditionalFormatting sqref="K256:K257">
    <cfRule type="expression" dxfId="12803" priority="1009">
      <formula>J256="NO CUMPLE"</formula>
    </cfRule>
    <cfRule type="expression" dxfId="12802" priority="1010">
      <formula>J256="CUMPLE"</formula>
    </cfRule>
  </conditionalFormatting>
  <conditionalFormatting sqref="J256">
    <cfRule type="cellIs" dxfId="12801" priority="1007" operator="equal">
      <formula>"NO CUMPLE"</formula>
    </cfRule>
    <cfRule type="cellIs" dxfId="12800" priority="1008" operator="equal">
      <formula>"CUMPLE"</formula>
    </cfRule>
  </conditionalFormatting>
  <conditionalFormatting sqref="J257">
    <cfRule type="cellIs" dxfId="12799" priority="1005" operator="equal">
      <formula>"NO CUMPLE"</formula>
    </cfRule>
    <cfRule type="cellIs" dxfId="12798" priority="1006" operator="equal">
      <formula>"CUMPLE"</formula>
    </cfRule>
  </conditionalFormatting>
  <conditionalFormatting sqref="L255">
    <cfRule type="cellIs" dxfId="12797" priority="1003" operator="equal">
      <formula>"NO CUMPLE"</formula>
    </cfRule>
    <cfRule type="cellIs" dxfId="12796" priority="1004" operator="equal">
      <formula>"CUMPLE"</formula>
    </cfRule>
  </conditionalFormatting>
  <conditionalFormatting sqref="J255">
    <cfRule type="cellIs" dxfId="12795" priority="1001" operator="equal">
      <formula>"NO CUMPLE"</formula>
    </cfRule>
    <cfRule type="cellIs" dxfId="12794" priority="1002" operator="equal">
      <formula>"CUMPLE"</formula>
    </cfRule>
  </conditionalFormatting>
  <conditionalFormatting sqref="L256">
    <cfRule type="cellIs" dxfId="12793" priority="999" operator="equal">
      <formula>"NO CUMPLE"</formula>
    </cfRule>
    <cfRule type="cellIs" dxfId="12792" priority="1000" operator="equal">
      <formula>"CUMPLE"</formula>
    </cfRule>
  </conditionalFormatting>
  <conditionalFormatting sqref="J283">
    <cfRule type="cellIs" dxfId="12791" priority="997" operator="equal">
      <formula>"NO CUMPLE"</formula>
    </cfRule>
    <cfRule type="cellIs" dxfId="12790" priority="998" operator="equal">
      <formula>"CUMPLE"</formula>
    </cfRule>
  </conditionalFormatting>
  <conditionalFormatting sqref="J284">
    <cfRule type="cellIs" dxfId="12789" priority="995" operator="equal">
      <formula>"NO CUMPLE"</formula>
    </cfRule>
    <cfRule type="cellIs" dxfId="12788" priority="996" operator="equal">
      <formula>"CUMPLE"</formula>
    </cfRule>
  </conditionalFormatting>
  <conditionalFormatting sqref="J286">
    <cfRule type="cellIs" dxfId="12787" priority="993" operator="equal">
      <formula>"NO CUMPLE"</formula>
    </cfRule>
    <cfRule type="cellIs" dxfId="12786" priority="994" operator="equal">
      <formula>"CUMPLE"</formula>
    </cfRule>
  </conditionalFormatting>
  <conditionalFormatting sqref="J287:J288">
    <cfRule type="cellIs" dxfId="12785" priority="991" operator="equal">
      <formula>"NO CUMPLE"</formula>
    </cfRule>
    <cfRule type="cellIs" dxfId="12784" priority="992" operator="equal">
      <formula>"CUMPLE"</formula>
    </cfRule>
  </conditionalFormatting>
  <conditionalFormatting sqref="J289">
    <cfRule type="cellIs" dxfId="12783" priority="989" operator="equal">
      <formula>"NO CUMPLE"</formula>
    </cfRule>
    <cfRule type="cellIs" dxfId="12782" priority="990" operator="equal">
      <formula>"CUMPLE"</formula>
    </cfRule>
  </conditionalFormatting>
  <conditionalFormatting sqref="J290:J291">
    <cfRule type="cellIs" dxfId="12781" priority="987" operator="equal">
      <formula>"NO CUMPLE"</formula>
    </cfRule>
    <cfRule type="cellIs" dxfId="12780" priority="988" operator="equal">
      <formula>"CUMPLE"</formula>
    </cfRule>
  </conditionalFormatting>
  <conditionalFormatting sqref="M280">
    <cfRule type="expression" dxfId="12779" priority="985">
      <formula>L280="NO CUMPLE"</formula>
    </cfRule>
    <cfRule type="expression" dxfId="12778" priority="986">
      <formula>L280="CUMPLE"</formula>
    </cfRule>
  </conditionalFormatting>
  <conditionalFormatting sqref="L282">
    <cfRule type="cellIs" dxfId="12777" priority="983" operator="equal">
      <formula>"NO CUMPLE"</formula>
    </cfRule>
    <cfRule type="cellIs" dxfId="12776" priority="984" operator="equal">
      <formula>"CUMPLE"</formula>
    </cfRule>
  </conditionalFormatting>
  <conditionalFormatting sqref="M281">
    <cfRule type="expression" dxfId="12775" priority="981">
      <formula>L281="NO CUMPLE"</formula>
    </cfRule>
    <cfRule type="expression" dxfId="12774" priority="982">
      <formula>L281="CUMPLE"</formula>
    </cfRule>
  </conditionalFormatting>
  <conditionalFormatting sqref="K280">
    <cfRule type="expression" dxfId="12773" priority="979">
      <formula>J280="NO CUMPLE"</formula>
    </cfRule>
    <cfRule type="expression" dxfId="12772" priority="980">
      <formula>J280="CUMPLE"</formula>
    </cfRule>
  </conditionalFormatting>
  <conditionalFormatting sqref="K281:K282">
    <cfRule type="expression" dxfId="12771" priority="977">
      <formula>J281="NO CUMPLE"</formula>
    </cfRule>
    <cfRule type="expression" dxfId="12770" priority="978">
      <formula>J281="CUMPLE"</formula>
    </cfRule>
  </conditionalFormatting>
  <conditionalFormatting sqref="M283">
    <cfRule type="expression" dxfId="12769" priority="975">
      <formula>L283="NO CUMPLE"</formula>
    </cfRule>
    <cfRule type="expression" dxfId="12768" priority="976">
      <formula>L283="CUMPLE"</formula>
    </cfRule>
  </conditionalFormatting>
  <conditionalFormatting sqref="L283 L285">
    <cfRule type="cellIs" dxfId="12767" priority="973" operator="equal">
      <formula>"NO CUMPLE"</formula>
    </cfRule>
    <cfRule type="cellIs" dxfId="12766" priority="974" operator="equal">
      <formula>"CUMPLE"</formula>
    </cfRule>
  </conditionalFormatting>
  <conditionalFormatting sqref="M284">
    <cfRule type="expression" dxfId="12765" priority="971">
      <formula>L284="NO CUMPLE"</formula>
    </cfRule>
    <cfRule type="expression" dxfId="12764" priority="972">
      <formula>L284="CUMPLE"</formula>
    </cfRule>
  </conditionalFormatting>
  <conditionalFormatting sqref="K283">
    <cfRule type="expression" dxfId="12763" priority="969">
      <formula>J283="NO CUMPLE"</formula>
    </cfRule>
    <cfRule type="expression" dxfId="12762" priority="970">
      <formula>J283="CUMPLE"</formula>
    </cfRule>
  </conditionalFormatting>
  <conditionalFormatting sqref="K284:K285">
    <cfRule type="expression" dxfId="12761" priority="967">
      <formula>J284="NO CUMPLE"</formula>
    </cfRule>
    <cfRule type="expression" dxfId="12760" priority="968">
      <formula>J284="CUMPLE"</formula>
    </cfRule>
  </conditionalFormatting>
  <conditionalFormatting sqref="M286">
    <cfRule type="expression" dxfId="12759" priority="965">
      <formula>L286="NO CUMPLE"</formula>
    </cfRule>
    <cfRule type="expression" dxfId="12758" priority="966">
      <formula>L286="CUMPLE"</formula>
    </cfRule>
  </conditionalFormatting>
  <conditionalFormatting sqref="L286:L288">
    <cfRule type="cellIs" dxfId="12757" priority="963" operator="equal">
      <formula>"NO CUMPLE"</formula>
    </cfRule>
    <cfRule type="cellIs" dxfId="12756" priority="964" operator="equal">
      <formula>"CUMPLE"</formula>
    </cfRule>
  </conditionalFormatting>
  <conditionalFormatting sqref="M287">
    <cfRule type="expression" dxfId="12755" priority="961">
      <formula>L287="NO CUMPLE"</formula>
    </cfRule>
    <cfRule type="expression" dxfId="12754" priority="962">
      <formula>L287="CUMPLE"</formula>
    </cfRule>
  </conditionalFormatting>
  <conditionalFormatting sqref="K286">
    <cfRule type="expression" dxfId="12753" priority="959">
      <formula>J286="NO CUMPLE"</formula>
    </cfRule>
    <cfRule type="expression" dxfId="12752" priority="960">
      <formula>J286="CUMPLE"</formula>
    </cfRule>
  </conditionalFormatting>
  <conditionalFormatting sqref="K287:K288">
    <cfRule type="expression" dxfId="12751" priority="957">
      <formula>J287="NO CUMPLE"</formula>
    </cfRule>
    <cfRule type="expression" dxfId="12750" priority="958">
      <formula>J287="CUMPLE"</formula>
    </cfRule>
  </conditionalFormatting>
  <conditionalFormatting sqref="M289">
    <cfRule type="expression" dxfId="12749" priority="955">
      <formula>L289="NO CUMPLE"</formula>
    </cfRule>
    <cfRule type="expression" dxfId="12748" priority="956">
      <formula>L289="CUMPLE"</formula>
    </cfRule>
  </conditionalFormatting>
  <conditionalFormatting sqref="L289:L291">
    <cfRule type="cellIs" dxfId="12747" priority="953" operator="equal">
      <formula>"NO CUMPLE"</formula>
    </cfRule>
    <cfRule type="cellIs" dxfId="12746" priority="954" operator="equal">
      <formula>"CUMPLE"</formula>
    </cfRule>
  </conditionalFormatting>
  <conditionalFormatting sqref="M290">
    <cfRule type="expression" dxfId="12745" priority="951">
      <formula>L290="NO CUMPLE"</formula>
    </cfRule>
    <cfRule type="expression" dxfId="12744" priority="952">
      <formula>L290="CUMPLE"</formula>
    </cfRule>
  </conditionalFormatting>
  <conditionalFormatting sqref="K289">
    <cfRule type="expression" dxfId="12743" priority="949">
      <formula>J289="NO CUMPLE"</formula>
    </cfRule>
    <cfRule type="expression" dxfId="12742" priority="950">
      <formula>J289="CUMPLE"</formula>
    </cfRule>
  </conditionalFormatting>
  <conditionalFormatting sqref="K290:K291">
    <cfRule type="expression" dxfId="12741" priority="947">
      <formula>J290="NO CUMPLE"</formula>
    </cfRule>
    <cfRule type="expression" dxfId="12740" priority="948">
      <formula>J290="CUMPLE"</formula>
    </cfRule>
  </conditionalFormatting>
  <conditionalFormatting sqref="J281">
    <cfRule type="cellIs" dxfId="12739" priority="945" operator="equal">
      <formula>"NO CUMPLE"</formula>
    </cfRule>
    <cfRule type="cellIs" dxfId="12738" priority="946" operator="equal">
      <formula>"CUMPLE"</formula>
    </cfRule>
  </conditionalFormatting>
  <conditionalFormatting sqref="J282">
    <cfRule type="cellIs" dxfId="12737" priority="943" operator="equal">
      <formula>"NO CUMPLE"</formula>
    </cfRule>
    <cfRule type="cellIs" dxfId="12736" priority="944" operator="equal">
      <formula>"CUMPLE"</formula>
    </cfRule>
  </conditionalFormatting>
  <conditionalFormatting sqref="L280">
    <cfRule type="cellIs" dxfId="12735" priority="941" operator="equal">
      <formula>"NO CUMPLE"</formula>
    </cfRule>
    <cfRule type="cellIs" dxfId="12734" priority="942" operator="equal">
      <formula>"CUMPLE"</formula>
    </cfRule>
  </conditionalFormatting>
  <conditionalFormatting sqref="J280">
    <cfRule type="cellIs" dxfId="12733" priority="939" operator="equal">
      <formula>"NO CUMPLE"</formula>
    </cfRule>
    <cfRule type="cellIs" dxfId="12732" priority="940" operator="equal">
      <formula>"CUMPLE"</formula>
    </cfRule>
  </conditionalFormatting>
  <conditionalFormatting sqref="L281">
    <cfRule type="cellIs" dxfId="12731" priority="937" operator="equal">
      <formula>"NO CUMPLE"</formula>
    </cfRule>
    <cfRule type="cellIs" dxfId="12730" priority="938" operator="equal">
      <formula>"CUMPLE"</formula>
    </cfRule>
  </conditionalFormatting>
  <conditionalFormatting sqref="L284">
    <cfRule type="cellIs" dxfId="12729" priority="935" operator="equal">
      <formula>"NO CUMPLE"</formula>
    </cfRule>
    <cfRule type="cellIs" dxfId="12728" priority="936" operator="equal">
      <formula>"CUMPLE"</formula>
    </cfRule>
  </conditionalFormatting>
  <conditionalFormatting sqref="J285">
    <cfRule type="cellIs" dxfId="12727" priority="933" operator="equal">
      <formula>"NO CUMPLE"</formula>
    </cfRule>
    <cfRule type="cellIs" dxfId="12726" priority="934" operator="equal">
      <formula>"CUMPLE"</formula>
    </cfRule>
  </conditionalFormatting>
  <conditionalFormatting sqref="M277">
    <cfRule type="expression" dxfId="12725" priority="931">
      <formula>L277="NO CUMPLE"</formula>
    </cfRule>
    <cfRule type="expression" dxfId="12724" priority="932">
      <formula>L277="CUMPLE"</formula>
    </cfRule>
  </conditionalFormatting>
  <conditionalFormatting sqref="L279">
    <cfRule type="cellIs" dxfId="12723" priority="929" operator="equal">
      <formula>"NO CUMPLE"</formula>
    </cfRule>
    <cfRule type="cellIs" dxfId="12722" priority="930" operator="equal">
      <formula>"CUMPLE"</formula>
    </cfRule>
  </conditionalFormatting>
  <conditionalFormatting sqref="M278">
    <cfRule type="expression" dxfId="12721" priority="927">
      <formula>L278="NO CUMPLE"</formula>
    </cfRule>
    <cfRule type="expression" dxfId="12720" priority="928">
      <formula>L278="CUMPLE"</formula>
    </cfRule>
  </conditionalFormatting>
  <conditionalFormatting sqref="K277">
    <cfRule type="expression" dxfId="12719" priority="925">
      <formula>J277="NO CUMPLE"</formula>
    </cfRule>
    <cfRule type="expression" dxfId="12718" priority="926">
      <formula>J277="CUMPLE"</formula>
    </cfRule>
  </conditionalFormatting>
  <conditionalFormatting sqref="K278:K279">
    <cfRule type="expression" dxfId="12717" priority="923">
      <formula>J278="NO CUMPLE"</formula>
    </cfRule>
    <cfRule type="expression" dxfId="12716" priority="924">
      <formula>J278="CUMPLE"</formula>
    </cfRule>
  </conditionalFormatting>
  <conditionalFormatting sqref="J278">
    <cfRule type="cellIs" dxfId="12715" priority="921" operator="equal">
      <formula>"NO CUMPLE"</formula>
    </cfRule>
    <cfRule type="cellIs" dxfId="12714" priority="922" operator="equal">
      <formula>"CUMPLE"</formula>
    </cfRule>
  </conditionalFormatting>
  <conditionalFormatting sqref="J279">
    <cfRule type="cellIs" dxfId="12713" priority="919" operator="equal">
      <formula>"NO CUMPLE"</formula>
    </cfRule>
    <cfRule type="cellIs" dxfId="12712" priority="920" operator="equal">
      <formula>"CUMPLE"</formula>
    </cfRule>
  </conditionalFormatting>
  <conditionalFormatting sqref="L277">
    <cfRule type="cellIs" dxfId="12711" priority="917" operator="equal">
      <formula>"NO CUMPLE"</formula>
    </cfRule>
    <cfRule type="cellIs" dxfId="12710" priority="918" operator="equal">
      <formula>"CUMPLE"</formula>
    </cfRule>
  </conditionalFormatting>
  <conditionalFormatting sqref="J277">
    <cfRule type="cellIs" dxfId="12709" priority="915" operator="equal">
      <formula>"NO CUMPLE"</formula>
    </cfRule>
    <cfRule type="cellIs" dxfId="12708" priority="916" operator="equal">
      <formula>"CUMPLE"</formula>
    </cfRule>
  </conditionalFormatting>
  <conditionalFormatting sqref="L278">
    <cfRule type="cellIs" dxfId="12707" priority="913" operator="equal">
      <formula>"NO CUMPLE"</formula>
    </cfRule>
    <cfRule type="cellIs" dxfId="12706" priority="914" operator="equal">
      <formula>"CUMPLE"</formula>
    </cfRule>
  </conditionalFormatting>
  <conditionalFormatting sqref="J305">
    <cfRule type="cellIs" dxfId="12705" priority="911" operator="equal">
      <formula>"NO CUMPLE"</formula>
    </cfRule>
    <cfRule type="cellIs" dxfId="12704" priority="912" operator="equal">
      <formula>"CUMPLE"</formula>
    </cfRule>
  </conditionalFormatting>
  <conditionalFormatting sqref="J306">
    <cfRule type="cellIs" dxfId="12703" priority="909" operator="equal">
      <formula>"NO CUMPLE"</formula>
    </cfRule>
    <cfRule type="cellIs" dxfId="12702" priority="910" operator="equal">
      <formula>"CUMPLE"</formula>
    </cfRule>
  </conditionalFormatting>
  <conditionalFormatting sqref="J308">
    <cfRule type="cellIs" dxfId="12701" priority="907" operator="equal">
      <formula>"NO CUMPLE"</formula>
    </cfRule>
    <cfRule type="cellIs" dxfId="12700" priority="908" operator="equal">
      <formula>"CUMPLE"</formula>
    </cfRule>
  </conditionalFormatting>
  <conditionalFormatting sqref="J309:J310">
    <cfRule type="cellIs" dxfId="12699" priority="905" operator="equal">
      <formula>"NO CUMPLE"</formula>
    </cfRule>
    <cfRule type="cellIs" dxfId="12698" priority="906" operator="equal">
      <formula>"CUMPLE"</formula>
    </cfRule>
  </conditionalFormatting>
  <conditionalFormatting sqref="J311">
    <cfRule type="cellIs" dxfId="12697" priority="903" operator="equal">
      <formula>"NO CUMPLE"</formula>
    </cfRule>
    <cfRule type="cellIs" dxfId="12696" priority="904" operator="equal">
      <formula>"CUMPLE"</formula>
    </cfRule>
  </conditionalFormatting>
  <conditionalFormatting sqref="J312:J313">
    <cfRule type="cellIs" dxfId="12695" priority="901" operator="equal">
      <formula>"NO CUMPLE"</formula>
    </cfRule>
    <cfRule type="cellIs" dxfId="12694" priority="902" operator="equal">
      <formula>"CUMPLE"</formula>
    </cfRule>
  </conditionalFormatting>
  <conditionalFormatting sqref="M302">
    <cfRule type="expression" dxfId="12693" priority="899">
      <formula>L302="NO CUMPLE"</formula>
    </cfRule>
    <cfRule type="expression" dxfId="12692" priority="900">
      <formula>L302="CUMPLE"</formula>
    </cfRule>
  </conditionalFormatting>
  <conditionalFormatting sqref="L304">
    <cfRule type="cellIs" dxfId="12691" priority="897" operator="equal">
      <formula>"NO CUMPLE"</formula>
    </cfRule>
    <cfRule type="cellIs" dxfId="12690" priority="898" operator="equal">
      <formula>"CUMPLE"</formula>
    </cfRule>
  </conditionalFormatting>
  <conditionalFormatting sqref="M303">
    <cfRule type="expression" dxfId="12689" priority="895">
      <formula>L303="NO CUMPLE"</formula>
    </cfRule>
    <cfRule type="expression" dxfId="12688" priority="896">
      <formula>L303="CUMPLE"</formula>
    </cfRule>
  </conditionalFormatting>
  <conditionalFormatting sqref="K302">
    <cfRule type="expression" dxfId="12687" priority="893">
      <formula>J302="NO CUMPLE"</formula>
    </cfRule>
    <cfRule type="expression" dxfId="12686" priority="894">
      <formula>J302="CUMPLE"</formula>
    </cfRule>
  </conditionalFormatting>
  <conditionalFormatting sqref="K303:K304">
    <cfRule type="expression" dxfId="12685" priority="891">
      <formula>J303="NO CUMPLE"</formula>
    </cfRule>
    <cfRule type="expression" dxfId="12684" priority="892">
      <formula>J303="CUMPLE"</formula>
    </cfRule>
  </conditionalFormatting>
  <conditionalFormatting sqref="M305">
    <cfRule type="expression" dxfId="12683" priority="889">
      <formula>L305="NO CUMPLE"</formula>
    </cfRule>
    <cfRule type="expression" dxfId="12682" priority="890">
      <formula>L305="CUMPLE"</formula>
    </cfRule>
  </conditionalFormatting>
  <conditionalFormatting sqref="L305 L307">
    <cfRule type="cellIs" dxfId="12681" priority="887" operator="equal">
      <formula>"NO CUMPLE"</formula>
    </cfRule>
    <cfRule type="cellIs" dxfId="12680" priority="888" operator="equal">
      <formula>"CUMPLE"</formula>
    </cfRule>
  </conditionalFormatting>
  <conditionalFormatting sqref="M306">
    <cfRule type="expression" dxfId="12679" priority="885">
      <formula>L306="NO CUMPLE"</formula>
    </cfRule>
    <cfRule type="expression" dxfId="12678" priority="886">
      <formula>L306="CUMPLE"</formula>
    </cfRule>
  </conditionalFormatting>
  <conditionalFormatting sqref="K305">
    <cfRule type="expression" dxfId="12677" priority="883">
      <formula>J305="NO CUMPLE"</formula>
    </cfRule>
    <cfRule type="expression" dxfId="12676" priority="884">
      <formula>J305="CUMPLE"</formula>
    </cfRule>
  </conditionalFormatting>
  <conditionalFormatting sqref="K306:K307">
    <cfRule type="expression" dxfId="12675" priority="881">
      <formula>J306="NO CUMPLE"</formula>
    </cfRule>
    <cfRule type="expression" dxfId="12674" priority="882">
      <formula>J306="CUMPLE"</formula>
    </cfRule>
  </conditionalFormatting>
  <conditionalFormatting sqref="M308">
    <cfRule type="expression" dxfId="12673" priority="879">
      <formula>L308="NO CUMPLE"</formula>
    </cfRule>
    <cfRule type="expression" dxfId="12672" priority="880">
      <formula>L308="CUMPLE"</formula>
    </cfRule>
  </conditionalFormatting>
  <conditionalFormatting sqref="L308:L310">
    <cfRule type="cellIs" dxfId="12671" priority="877" operator="equal">
      <formula>"NO CUMPLE"</formula>
    </cfRule>
    <cfRule type="cellIs" dxfId="12670" priority="878" operator="equal">
      <formula>"CUMPLE"</formula>
    </cfRule>
  </conditionalFormatting>
  <conditionalFormatting sqref="M309">
    <cfRule type="expression" dxfId="12669" priority="875">
      <formula>L309="NO CUMPLE"</formula>
    </cfRule>
    <cfRule type="expression" dxfId="12668" priority="876">
      <formula>L309="CUMPLE"</formula>
    </cfRule>
  </conditionalFormatting>
  <conditionalFormatting sqref="K308">
    <cfRule type="expression" dxfId="12667" priority="873">
      <formula>J308="NO CUMPLE"</formula>
    </cfRule>
    <cfRule type="expression" dxfId="12666" priority="874">
      <formula>J308="CUMPLE"</formula>
    </cfRule>
  </conditionalFormatting>
  <conditionalFormatting sqref="K309:K310">
    <cfRule type="expression" dxfId="12665" priority="871">
      <formula>J309="NO CUMPLE"</formula>
    </cfRule>
    <cfRule type="expression" dxfId="12664" priority="872">
      <formula>J309="CUMPLE"</formula>
    </cfRule>
  </conditionalFormatting>
  <conditionalFormatting sqref="M311">
    <cfRule type="expression" dxfId="12663" priority="869">
      <formula>L311="NO CUMPLE"</formula>
    </cfRule>
    <cfRule type="expression" dxfId="12662" priority="870">
      <formula>L311="CUMPLE"</formula>
    </cfRule>
  </conditionalFormatting>
  <conditionalFormatting sqref="L311:L313">
    <cfRule type="cellIs" dxfId="12661" priority="867" operator="equal">
      <formula>"NO CUMPLE"</formula>
    </cfRule>
    <cfRule type="cellIs" dxfId="12660" priority="868" operator="equal">
      <formula>"CUMPLE"</formula>
    </cfRule>
  </conditionalFormatting>
  <conditionalFormatting sqref="M312">
    <cfRule type="expression" dxfId="12659" priority="865">
      <formula>L312="NO CUMPLE"</formula>
    </cfRule>
    <cfRule type="expression" dxfId="12658" priority="866">
      <formula>L312="CUMPLE"</formula>
    </cfRule>
  </conditionalFormatting>
  <conditionalFormatting sqref="K311">
    <cfRule type="expression" dxfId="12657" priority="863">
      <formula>J311="NO CUMPLE"</formula>
    </cfRule>
    <cfRule type="expression" dxfId="12656" priority="864">
      <formula>J311="CUMPLE"</formula>
    </cfRule>
  </conditionalFormatting>
  <conditionalFormatting sqref="K312:K313">
    <cfRule type="expression" dxfId="12655" priority="861">
      <formula>J312="NO CUMPLE"</formula>
    </cfRule>
    <cfRule type="expression" dxfId="12654" priority="862">
      <formula>J312="CUMPLE"</formula>
    </cfRule>
  </conditionalFormatting>
  <conditionalFormatting sqref="J303">
    <cfRule type="cellIs" dxfId="12653" priority="859" operator="equal">
      <formula>"NO CUMPLE"</formula>
    </cfRule>
    <cfRule type="cellIs" dxfId="12652" priority="860" operator="equal">
      <formula>"CUMPLE"</formula>
    </cfRule>
  </conditionalFormatting>
  <conditionalFormatting sqref="J304">
    <cfRule type="cellIs" dxfId="12651" priority="857" operator="equal">
      <formula>"NO CUMPLE"</formula>
    </cfRule>
    <cfRule type="cellIs" dxfId="12650" priority="858" operator="equal">
      <formula>"CUMPLE"</formula>
    </cfRule>
  </conditionalFormatting>
  <conditionalFormatting sqref="L302">
    <cfRule type="cellIs" dxfId="12649" priority="855" operator="equal">
      <formula>"NO CUMPLE"</formula>
    </cfRule>
    <cfRule type="cellIs" dxfId="12648" priority="856" operator="equal">
      <formula>"CUMPLE"</formula>
    </cfRule>
  </conditionalFormatting>
  <conditionalFormatting sqref="J302">
    <cfRule type="cellIs" dxfId="12647" priority="853" operator="equal">
      <formula>"NO CUMPLE"</formula>
    </cfRule>
    <cfRule type="cellIs" dxfId="12646" priority="854" operator="equal">
      <formula>"CUMPLE"</formula>
    </cfRule>
  </conditionalFormatting>
  <conditionalFormatting sqref="L303">
    <cfRule type="cellIs" dxfId="12645" priority="851" operator="equal">
      <formula>"NO CUMPLE"</formula>
    </cfRule>
    <cfRule type="cellIs" dxfId="12644" priority="852" operator="equal">
      <formula>"CUMPLE"</formula>
    </cfRule>
  </conditionalFormatting>
  <conditionalFormatting sqref="L306">
    <cfRule type="cellIs" dxfId="12643" priority="849" operator="equal">
      <formula>"NO CUMPLE"</formula>
    </cfRule>
    <cfRule type="cellIs" dxfId="12642" priority="850" operator="equal">
      <formula>"CUMPLE"</formula>
    </cfRule>
  </conditionalFormatting>
  <conditionalFormatting sqref="J307">
    <cfRule type="cellIs" dxfId="12641" priority="847" operator="equal">
      <formula>"NO CUMPLE"</formula>
    </cfRule>
    <cfRule type="cellIs" dxfId="12640" priority="848" operator="equal">
      <formula>"CUMPLE"</formula>
    </cfRule>
  </conditionalFormatting>
  <conditionalFormatting sqref="M299">
    <cfRule type="expression" dxfId="12639" priority="845">
      <formula>L299="NO CUMPLE"</formula>
    </cfRule>
    <cfRule type="expression" dxfId="12638" priority="846">
      <formula>L299="CUMPLE"</formula>
    </cfRule>
  </conditionalFormatting>
  <conditionalFormatting sqref="L301">
    <cfRule type="cellIs" dxfId="12637" priority="843" operator="equal">
      <formula>"NO CUMPLE"</formula>
    </cfRule>
    <cfRule type="cellIs" dxfId="12636" priority="844" operator="equal">
      <formula>"CUMPLE"</formula>
    </cfRule>
  </conditionalFormatting>
  <conditionalFormatting sqref="M300">
    <cfRule type="expression" dxfId="12635" priority="841">
      <formula>L300="NO CUMPLE"</formula>
    </cfRule>
    <cfRule type="expression" dxfId="12634" priority="842">
      <formula>L300="CUMPLE"</formula>
    </cfRule>
  </conditionalFormatting>
  <conditionalFormatting sqref="K299">
    <cfRule type="expression" dxfId="12633" priority="839">
      <formula>J299="NO CUMPLE"</formula>
    </cfRule>
    <cfRule type="expression" dxfId="12632" priority="840">
      <formula>J299="CUMPLE"</formula>
    </cfRule>
  </conditionalFormatting>
  <conditionalFormatting sqref="K300:K301">
    <cfRule type="expression" dxfId="12631" priority="837">
      <formula>J300="NO CUMPLE"</formula>
    </cfRule>
    <cfRule type="expression" dxfId="12630" priority="838">
      <formula>J300="CUMPLE"</formula>
    </cfRule>
  </conditionalFormatting>
  <conditionalFormatting sqref="J300">
    <cfRule type="cellIs" dxfId="12629" priority="835" operator="equal">
      <formula>"NO CUMPLE"</formula>
    </cfRule>
    <cfRule type="cellIs" dxfId="12628" priority="836" operator="equal">
      <formula>"CUMPLE"</formula>
    </cfRule>
  </conditionalFormatting>
  <conditionalFormatting sqref="J301">
    <cfRule type="cellIs" dxfId="12627" priority="833" operator="equal">
      <formula>"NO CUMPLE"</formula>
    </cfRule>
    <cfRule type="cellIs" dxfId="12626" priority="834" operator="equal">
      <formula>"CUMPLE"</formula>
    </cfRule>
  </conditionalFormatting>
  <conditionalFormatting sqref="L299">
    <cfRule type="cellIs" dxfId="12625" priority="831" operator="equal">
      <formula>"NO CUMPLE"</formula>
    </cfRule>
    <cfRule type="cellIs" dxfId="12624" priority="832" operator="equal">
      <formula>"CUMPLE"</formula>
    </cfRule>
  </conditionalFormatting>
  <conditionalFormatting sqref="J299">
    <cfRule type="cellIs" dxfId="12623" priority="829" operator="equal">
      <formula>"NO CUMPLE"</formula>
    </cfRule>
    <cfRule type="cellIs" dxfId="12622" priority="830" operator="equal">
      <formula>"CUMPLE"</formula>
    </cfRule>
  </conditionalFormatting>
  <conditionalFormatting sqref="L300">
    <cfRule type="cellIs" dxfId="12621" priority="827" operator="equal">
      <formula>"NO CUMPLE"</formula>
    </cfRule>
    <cfRule type="cellIs" dxfId="12620" priority="828" operator="equal">
      <formula>"CUMPLE"</formula>
    </cfRule>
  </conditionalFormatting>
  <conditionalFormatting sqref="J393">
    <cfRule type="cellIs" dxfId="12619" priority="825" operator="equal">
      <formula>"NO CUMPLE"</formula>
    </cfRule>
    <cfRule type="cellIs" dxfId="12618" priority="826" operator="equal">
      <formula>"CUMPLE"</formula>
    </cfRule>
  </conditionalFormatting>
  <conditionalFormatting sqref="J394">
    <cfRule type="cellIs" dxfId="12617" priority="823" operator="equal">
      <formula>"NO CUMPLE"</formula>
    </cfRule>
    <cfRule type="cellIs" dxfId="12616" priority="824" operator="equal">
      <formula>"CUMPLE"</formula>
    </cfRule>
  </conditionalFormatting>
  <conditionalFormatting sqref="J396">
    <cfRule type="cellIs" dxfId="12615" priority="821" operator="equal">
      <formula>"NO CUMPLE"</formula>
    </cfRule>
    <cfRule type="cellIs" dxfId="12614" priority="822" operator="equal">
      <formula>"CUMPLE"</formula>
    </cfRule>
  </conditionalFormatting>
  <conditionalFormatting sqref="J397:J398">
    <cfRule type="cellIs" dxfId="12613" priority="819" operator="equal">
      <formula>"NO CUMPLE"</formula>
    </cfRule>
    <cfRule type="cellIs" dxfId="12612" priority="820" operator="equal">
      <formula>"CUMPLE"</formula>
    </cfRule>
  </conditionalFormatting>
  <conditionalFormatting sqref="J399">
    <cfRule type="cellIs" dxfId="12611" priority="817" operator="equal">
      <formula>"NO CUMPLE"</formula>
    </cfRule>
    <cfRule type="cellIs" dxfId="12610" priority="818" operator="equal">
      <formula>"CUMPLE"</formula>
    </cfRule>
  </conditionalFormatting>
  <conditionalFormatting sqref="J400:J401">
    <cfRule type="cellIs" dxfId="12609" priority="815" operator="equal">
      <formula>"NO CUMPLE"</formula>
    </cfRule>
    <cfRule type="cellIs" dxfId="12608" priority="816" operator="equal">
      <formula>"CUMPLE"</formula>
    </cfRule>
  </conditionalFormatting>
  <conditionalFormatting sqref="M390">
    <cfRule type="expression" dxfId="12607" priority="813">
      <formula>L390="NO CUMPLE"</formula>
    </cfRule>
    <cfRule type="expression" dxfId="12606" priority="814">
      <formula>L390="CUMPLE"</formula>
    </cfRule>
  </conditionalFormatting>
  <conditionalFormatting sqref="L392">
    <cfRule type="cellIs" dxfId="12605" priority="811" operator="equal">
      <formula>"NO CUMPLE"</formula>
    </cfRule>
    <cfRule type="cellIs" dxfId="12604" priority="812" operator="equal">
      <formula>"CUMPLE"</formula>
    </cfRule>
  </conditionalFormatting>
  <conditionalFormatting sqref="M391">
    <cfRule type="expression" dxfId="12603" priority="809">
      <formula>L391="NO CUMPLE"</formula>
    </cfRule>
    <cfRule type="expression" dxfId="12602" priority="810">
      <formula>L391="CUMPLE"</formula>
    </cfRule>
  </conditionalFormatting>
  <conditionalFormatting sqref="K390">
    <cfRule type="expression" dxfId="12601" priority="807">
      <formula>J390="NO CUMPLE"</formula>
    </cfRule>
    <cfRule type="expression" dxfId="12600" priority="808">
      <formula>J390="CUMPLE"</formula>
    </cfRule>
  </conditionalFormatting>
  <conditionalFormatting sqref="K391:K392">
    <cfRule type="expression" dxfId="12599" priority="805">
      <formula>J391="NO CUMPLE"</formula>
    </cfRule>
    <cfRule type="expression" dxfId="12598" priority="806">
      <formula>J391="CUMPLE"</formula>
    </cfRule>
  </conditionalFormatting>
  <conditionalFormatting sqref="M393">
    <cfRule type="expression" dxfId="12597" priority="803">
      <formula>L393="NO CUMPLE"</formula>
    </cfRule>
    <cfRule type="expression" dxfId="12596" priority="804">
      <formula>L393="CUMPLE"</formula>
    </cfRule>
  </conditionalFormatting>
  <conditionalFormatting sqref="L393 L395">
    <cfRule type="cellIs" dxfId="12595" priority="801" operator="equal">
      <formula>"NO CUMPLE"</formula>
    </cfRule>
    <cfRule type="cellIs" dxfId="12594" priority="802" operator="equal">
      <formula>"CUMPLE"</formula>
    </cfRule>
  </conditionalFormatting>
  <conditionalFormatting sqref="M394">
    <cfRule type="expression" dxfId="12593" priority="799">
      <formula>L394="NO CUMPLE"</formula>
    </cfRule>
    <cfRule type="expression" dxfId="12592" priority="800">
      <formula>L394="CUMPLE"</formula>
    </cfRule>
  </conditionalFormatting>
  <conditionalFormatting sqref="K393">
    <cfRule type="expression" dxfId="12591" priority="797">
      <formula>J393="NO CUMPLE"</formula>
    </cfRule>
    <cfRule type="expression" dxfId="12590" priority="798">
      <formula>J393="CUMPLE"</formula>
    </cfRule>
  </conditionalFormatting>
  <conditionalFormatting sqref="K394:K395">
    <cfRule type="expression" dxfId="12589" priority="795">
      <formula>J394="NO CUMPLE"</formula>
    </cfRule>
    <cfRule type="expression" dxfId="12588" priority="796">
      <formula>J394="CUMPLE"</formula>
    </cfRule>
  </conditionalFormatting>
  <conditionalFormatting sqref="M396">
    <cfRule type="expression" dxfId="12587" priority="793">
      <formula>L396="NO CUMPLE"</formula>
    </cfRule>
    <cfRule type="expression" dxfId="12586" priority="794">
      <formula>L396="CUMPLE"</formula>
    </cfRule>
  </conditionalFormatting>
  <conditionalFormatting sqref="L396:L398">
    <cfRule type="cellIs" dxfId="12585" priority="791" operator="equal">
      <formula>"NO CUMPLE"</formula>
    </cfRule>
    <cfRule type="cellIs" dxfId="12584" priority="792" operator="equal">
      <formula>"CUMPLE"</formula>
    </cfRule>
  </conditionalFormatting>
  <conditionalFormatting sqref="M397">
    <cfRule type="expression" dxfId="12583" priority="789">
      <formula>L397="NO CUMPLE"</formula>
    </cfRule>
    <cfRule type="expression" dxfId="12582" priority="790">
      <formula>L397="CUMPLE"</formula>
    </cfRule>
  </conditionalFormatting>
  <conditionalFormatting sqref="K396">
    <cfRule type="expression" dxfId="12581" priority="787">
      <formula>J396="NO CUMPLE"</formula>
    </cfRule>
    <cfRule type="expression" dxfId="12580" priority="788">
      <formula>J396="CUMPLE"</formula>
    </cfRule>
  </conditionalFormatting>
  <conditionalFormatting sqref="K397:K398">
    <cfRule type="expression" dxfId="12579" priority="785">
      <formula>J397="NO CUMPLE"</formula>
    </cfRule>
    <cfRule type="expression" dxfId="12578" priority="786">
      <formula>J397="CUMPLE"</formula>
    </cfRule>
  </conditionalFormatting>
  <conditionalFormatting sqref="M399">
    <cfRule type="expression" dxfId="12577" priority="783">
      <formula>L399="NO CUMPLE"</formula>
    </cfRule>
    <cfRule type="expression" dxfId="12576" priority="784">
      <formula>L399="CUMPLE"</formula>
    </cfRule>
  </conditionalFormatting>
  <conditionalFormatting sqref="L399:L401">
    <cfRule type="cellIs" dxfId="12575" priority="781" operator="equal">
      <formula>"NO CUMPLE"</formula>
    </cfRule>
    <cfRule type="cellIs" dxfId="12574" priority="782" operator="equal">
      <formula>"CUMPLE"</formula>
    </cfRule>
  </conditionalFormatting>
  <conditionalFormatting sqref="M400">
    <cfRule type="expression" dxfId="12573" priority="779">
      <formula>L400="NO CUMPLE"</formula>
    </cfRule>
    <cfRule type="expression" dxfId="12572" priority="780">
      <formula>L400="CUMPLE"</formula>
    </cfRule>
  </conditionalFormatting>
  <conditionalFormatting sqref="K399">
    <cfRule type="expression" dxfId="12571" priority="777">
      <formula>J399="NO CUMPLE"</formula>
    </cfRule>
    <cfRule type="expression" dxfId="12570" priority="778">
      <formula>J399="CUMPLE"</formula>
    </cfRule>
  </conditionalFormatting>
  <conditionalFormatting sqref="K400:K401">
    <cfRule type="expression" dxfId="12569" priority="775">
      <formula>J400="NO CUMPLE"</formula>
    </cfRule>
    <cfRule type="expression" dxfId="12568" priority="776">
      <formula>J400="CUMPLE"</formula>
    </cfRule>
  </conditionalFormatting>
  <conditionalFormatting sqref="J391">
    <cfRule type="cellIs" dxfId="12567" priority="773" operator="equal">
      <formula>"NO CUMPLE"</formula>
    </cfRule>
    <cfRule type="cellIs" dxfId="12566" priority="774" operator="equal">
      <formula>"CUMPLE"</formula>
    </cfRule>
  </conditionalFormatting>
  <conditionalFormatting sqref="J392">
    <cfRule type="cellIs" dxfId="12565" priority="771" operator="equal">
      <formula>"NO CUMPLE"</formula>
    </cfRule>
    <cfRule type="cellIs" dxfId="12564" priority="772" operator="equal">
      <formula>"CUMPLE"</formula>
    </cfRule>
  </conditionalFormatting>
  <conditionalFormatting sqref="L390">
    <cfRule type="cellIs" dxfId="12563" priority="769" operator="equal">
      <formula>"NO CUMPLE"</formula>
    </cfRule>
    <cfRule type="cellIs" dxfId="12562" priority="770" operator="equal">
      <formula>"CUMPLE"</formula>
    </cfRule>
  </conditionalFormatting>
  <conditionalFormatting sqref="J390">
    <cfRule type="cellIs" dxfId="12561" priority="767" operator="equal">
      <formula>"NO CUMPLE"</formula>
    </cfRule>
    <cfRule type="cellIs" dxfId="12560" priority="768" operator="equal">
      <formula>"CUMPLE"</formula>
    </cfRule>
  </conditionalFormatting>
  <conditionalFormatting sqref="L391">
    <cfRule type="cellIs" dxfId="12559" priority="765" operator="equal">
      <formula>"NO CUMPLE"</formula>
    </cfRule>
    <cfRule type="cellIs" dxfId="12558" priority="766" operator="equal">
      <formula>"CUMPLE"</formula>
    </cfRule>
  </conditionalFormatting>
  <conditionalFormatting sqref="L394">
    <cfRule type="cellIs" dxfId="12557" priority="763" operator="equal">
      <formula>"NO CUMPLE"</formula>
    </cfRule>
    <cfRule type="cellIs" dxfId="12556" priority="764" operator="equal">
      <formula>"CUMPLE"</formula>
    </cfRule>
  </conditionalFormatting>
  <conditionalFormatting sqref="J395">
    <cfRule type="cellIs" dxfId="12555" priority="761" operator="equal">
      <formula>"NO CUMPLE"</formula>
    </cfRule>
    <cfRule type="cellIs" dxfId="12554" priority="762" operator="equal">
      <formula>"CUMPLE"</formula>
    </cfRule>
  </conditionalFormatting>
  <conditionalFormatting sqref="M387">
    <cfRule type="expression" dxfId="12553" priority="759">
      <formula>L387="NO CUMPLE"</formula>
    </cfRule>
    <cfRule type="expression" dxfId="12552" priority="760">
      <formula>L387="CUMPLE"</formula>
    </cfRule>
  </conditionalFormatting>
  <conditionalFormatting sqref="L389">
    <cfRule type="cellIs" dxfId="12551" priority="757" operator="equal">
      <formula>"NO CUMPLE"</formula>
    </cfRule>
    <cfRule type="cellIs" dxfId="12550" priority="758" operator="equal">
      <formula>"CUMPLE"</formula>
    </cfRule>
  </conditionalFormatting>
  <conditionalFormatting sqref="M388">
    <cfRule type="expression" dxfId="12549" priority="755">
      <formula>L388="NO CUMPLE"</formula>
    </cfRule>
    <cfRule type="expression" dxfId="12548" priority="756">
      <formula>L388="CUMPLE"</formula>
    </cfRule>
  </conditionalFormatting>
  <conditionalFormatting sqref="K387">
    <cfRule type="expression" dxfId="12547" priority="753">
      <formula>J387="NO CUMPLE"</formula>
    </cfRule>
    <cfRule type="expression" dxfId="12546" priority="754">
      <formula>J387="CUMPLE"</formula>
    </cfRule>
  </conditionalFormatting>
  <conditionalFormatting sqref="K388:K389">
    <cfRule type="expression" dxfId="12545" priority="751">
      <formula>J388="NO CUMPLE"</formula>
    </cfRule>
    <cfRule type="expression" dxfId="12544" priority="752">
      <formula>J388="CUMPLE"</formula>
    </cfRule>
  </conditionalFormatting>
  <conditionalFormatting sqref="J388">
    <cfRule type="cellIs" dxfId="12543" priority="749" operator="equal">
      <formula>"NO CUMPLE"</formula>
    </cfRule>
    <cfRule type="cellIs" dxfId="12542" priority="750" operator="equal">
      <formula>"CUMPLE"</formula>
    </cfRule>
  </conditionalFormatting>
  <conditionalFormatting sqref="J389">
    <cfRule type="cellIs" dxfId="12541" priority="747" operator="equal">
      <formula>"NO CUMPLE"</formula>
    </cfRule>
    <cfRule type="cellIs" dxfId="12540" priority="748" operator="equal">
      <formula>"CUMPLE"</formula>
    </cfRule>
  </conditionalFormatting>
  <conditionalFormatting sqref="L387">
    <cfRule type="cellIs" dxfId="12539" priority="745" operator="equal">
      <formula>"NO CUMPLE"</formula>
    </cfRule>
    <cfRule type="cellIs" dxfId="12538" priority="746" operator="equal">
      <formula>"CUMPLE"</formula>
    </cfRule>
  </conditionalFormatting>
  <conditionalFormatting sqref="J387">
    <cfRule type="cellIs" dxfId="12537" priority="743" operator="equal">
      <formula>"NO CUMPLE"</formula>
    </cfRule>
    <cfRule type="cellIs" dxfId="12536" priority="744" operator="equal">
      <formula>"CUMPLE"</formula>
    </cfRule>
  </conditionalFormatting>
  <conditionalFormatting sqref="L388">
    <cfRule type="cellIs" dxfId="12535" priority="741" operator="equal">
      <formula>"NO CUMPLE"</formula>
    </cfRule>
    <cfRule type="cellIs" dxfId="12534" priority="742" operator="equal">
      <formula>"CUMPLE"</formula>
    </cfRule>
  </conditionalFormatting>
  <conditionalFormatting sqref="J459">
    <cfRule type="cellIs" dxfId="12533" priority="739" operator="equal">
      <formula>"NO CUMPLE"</formula>
    </cfRule>
    <cfRule type="cellIs" dxfId="12532" priority="740" operator="equal">
      <formula>"CUMPLE"</formula>
    </cfRule>
  </conditionalFormatting>
  <conditionalFormatting sqref="J460">
    <cfRule type="cellIs" dxfId="12531" priority="737" operator="equal">
      <formula>"NO CUMPLE"</formula>
    </cfRule>
    <cfRule type="cellIs" dxfId="12530" priority="738" operator="equal">
      <formula>"CUMPLE"</formula>
    </cfRule>
  </conditionalFormatting>
  <conditionalFormatting sqref="J462">
    <cfRule type="cellIs" dxfId="12529" priority="735" operator="equal">
      <formula>"NO CUMPLE"</formula>
    </cfRule>
    <cfRule type="cellIs" dxfId="12528" priority="736" operator="equal">
      <formula>"CUMPLE"</formula>
    </cfRule>
  </conditionalFormatting>
  <conditionalFormatting sqref="J463:J464">
    <cfRule type="cellIs" dxfId="12527" priority="733" operator="equal">
      <formula>"NO CUMPLE"</formula>
    </cfRule>
    <cfRule type="cellIs" dxfId="12526" priority="734" operator="equal">
      <formula>"CUMPLE"</formula>
    </cfRule>
  </conditionalFormatting>
  <conditionalFormatting sqref="J465">
    <cfRule type="cellIs" dxfId="12525" priority="731" operator="equal">
      <formula>"NO CUMPLE"</formula>
    </cfRule>
    <cfRule type="cellIs" dxfId="12524" priority="732" operator="equal">
      <formula>"CUMPLE"</formula>
    </cfRule>
  </conditionalFormatting>
  <conditionalFormatting sqref="J466:J467">
    <cfRule type="cellIs" dxfId="12523" priority="729" operator="equal">
      <formula>"NO CUMPLE"</formula>
    </cfRule>
    <cfRule type="cellIs" dxfId="12522" priority="730" operator="equal">
      <formula>"CUMPLE"</formula>
    </cfRule>
  </conditionalFormatting>
  <conditionalFormatting sqref="M456">
    <cfRule type="expression" dxfId="12521" priority="727">
      <formula>L456="NO CUMPLE"</formula>
    </cfRule>
    <cfRule type="expression" dxfId="12520" priority="728">
      <formula>L456="CUMPLE"</formula>
    </cfRule>
  </conditionalFormatting>
  <conditionalFormatting sqref="L458">
    <cfRule type="cellIs" dxfId="12519" priority="725" operator="equal">
      <formula>"NO CUMPLE"</formula>
    </cfRule>
    <cfRule type="cellIs" dxfId="12518" priority="726" operator="equal">
      <formula>"CUMPLE"</formula>
    </cfRule>
  </conditionalFormatting>
  <conditionalFormatting sqref="M457">
    <cfRule type="expression" dxfId="12517" priority="723">
      <formula>L457="NO CUMPLE"</formula>
    </cfRule>
    <cfRule type="expression" dxfId="12516" priority="724">
      <formula>L457="CUMPLE"</formula>
    </cfRule>
  </conditionalFormatting>
  <conditionalFormatting sqref="K456">
    <cfRule type="expression" dxfId="12515" priority="721">
      <formula>J456="NO CUMPLE"</formula>
    </cfRule>
    <cfRule type="expression" dxfId="12514" priority="722">
      <formula>J456="CUMPLE"</formula>
    </cfRule>
  </conditionalFormatting>
  <conditionalFormatting sqref="K457:K458">
    <cfRule type="expression" dxfId="12513" priority="719">
      <formula>J457="NO CUMPLE"</formula>
    </cfRule>
    <cfRule type="expression" dxfId="12512" priority="720">
      <formula>J457="CUMPLE"</formula>
    </cfRule>
  </conditionalFormatting>
  <conditionalFormatting sqref="M459">
    <cfRule type="expression" dxfId="12511" priority="717">
      <formula>L459="NO CUMPLE"</formula>
    </cfRule>
    <cfRule type="expression" dxfId="12510" priority="718">
      <formula>L459="CUMPLE"</formula>
    </cfRule>
  </conditionalFormatting>
  <conditionalFormatting sqref="L459 L461">
    <cfRule type="cellIs" dxfId="12509" priority="715" operator="equal">
      <formula>"NO CUMPLE"</formula>
    </cfRule>
    <cfRule type="cellIs" dxfId="12508" priority="716" operator="equal">
      <formula>"CUMPLE"</formula>
    </cfRule>
  </conditionalFormatting>
  <conditionalFormatting sqref="M460">
    <cfRule type="expression" dxfId="12507" priority="713">
      <formula>L460="NO CUMPLE"</formula>
    </cfRule>
    <cfRule type="expression" dxfId="12506" priority="714">
      <formula>L460="CUMPLE"</formula>
    </cfRule>
  </conditionalFormatting>
  <conditionalFormatting sqref="K459">
    <cfRule type="expression" dxfId="12505" priority="711">
      <formula>J459="NO CUMPLE"</formula>
    </cfRule>
    <cfRule type="expression" dxfId="12504" priority="712">
      <formula>J459="CUMPLE"</formula>
    </cfRule>
  </conditionalFormatting>
  <conditionalFormatting sqref="K460:K461">
    <cfRule type="expression" dxfId="12503" priority="709">
      <formula>J460="NO CUMPLE"</formula>
    </cfRule>
    <cfRule type="expression" dxfId="12502" priority="710">
      <formula>J460="CUMPLE"</formula>
    </cfRule>
  </conditionalFormatting>
  <conditionalFormatting sqref="M462">
    <cfRule type="expression" dxfId="12501" priority="707">
      <formula>L462="NO CUMPLE"</formula>
    </cfRule>
    <cfRule type="expression" dxfId="12500" priority="708">
      <formula>L462="CUMPLE"</formula>
    </cfRule>
  </conditionalFormatting>
  <conditionalFormatting sqref="L462:L464">
    <cfRule type="cellIs" dxfId="12499" priority="705" operator="equal">
      <formula>"NO CUMPLE"</formula>
    </cfRule>
    <cfRule type="cellIs" dxfId="12498" priority="706" operator="equal">
      <formula>"CUMPLE"</formula>
    </cfRule>
  </conditionalFormatting>
  <conditionalFormatting sqref="M463">
    <cfRule type="expression" dxfId="12497" priority="703">
      <formula>L463="NO CUMPLE"</formula>
    </cfRule>
    <cfRule type="expression" dxfId="12496" priority="704">
      <formula>L463="CUMPLE"</formula>
    </cfRule>
  </conditionalFormatting>
  <conditionalFormatting sqref="K462">
    <cfRule type="expression" dxfId="12495" priority="701">
      <formula>J462="NO CUMPLE"</formula>
    </cfRule>
    <cfRule type="expression" dxfId="12494" priority="702">
      <formula>J462="CUMPLE"</formula>
    </cfRule>
  </conditionalFormatting>
  <conditionalFormatting sqref="K463:K464">
    <cfRule type="expression" dxfId="12493" priority="699">
      <formula>J463="NO CUMPLE"</formula>
    </cfRule>
    <cfRule type="expression" dxfId="12492" priority="700">
      <formula>J463="CUMPLE"</formula>
    </cfRule>
  </conditionalFormatting>
  <conditionalFormatting sqref="M465">
    <cfRule type="expression" dxfId="12491" priority="697">
      <formula>L465="NO CUMPLE"</formula>
    </cfRule>
    <cfRule type="expression" dxfId="12490" priority="698">
      <formula>L465="CUMPLE"</formula>
    </cfRule>
  </conditionalFormatting>
  <conditionalFormatting sqref="L465:L467">
    <cfRule type="cellIs" dxfId="12489" priority="695" operator="equal">
      <formula>"NO CUMPLE"</formula>
    </cfRule>
    <cfRule type="cellIs" dxfId="12488" priority="696" operator="equal">
      <formula>"CUMPLE"</formula>
    </cfRule>
  </conditionalFormatting>
  <conditionalFormatting sqref="M466">
    <cfRule type="expression" dxfId="12487" priority="693">
      <formula>L466="NO CUMPLE"</formula>
    </cfRule>
    <cfRule type="expression" dxfId="12486" priority="694">
      <formula>L466="CUMPLE"</formula>
    </cfRule>
  </conditionalFormatting>
  <conditionalFormatting sqref="K465">
    <cfRule type="expression" dxfId="12485" priority="691">
      <formula>J465="NO CUMPLE"</formula>
    </cfRule>
    <cfRule type="expression" dxfId="12484" priority="692">
      <formula>J465="CUMPLE"</formula>
    </cfRule>
  </conditionalFormatting>
  <conditionalFormatting sqref="K466:K467">
    <cfRule type="expression" dxfId="12483" priority="689">
      <formula>J466="NO CUMPLE"</formula>
    </cfRule>
    <cfRule type="expression" dxfId="12482" priority="690">
      <formula>J466="CUMPLE"</formula>
    </cfRule>
  </conditionalFormatting>
  <conditionalFormatting sqref="J457">
    <cfRule type="cellIs" dxfId="12481" priority="687" operator="equal">
      <formula>"NO CUMPLE"</formula>
    </cfRule>
    <cfRule type="cellIs" dxfId="12480" priority="688" operator="equal">
      <formula>"CUMPLE"</formula>
    </cfRule>
  </conditionalFormatting>
  <conditionalFormatting sqref="J458">
    <cfRule type="cellIs" dxfId="12479" priority="685" operator="equal">
      <formula>"NO CUMPLE"</formula>
    </cfRule>
    <cfRule type="cellIs" dxfId="12478" priority="686" operator="equal">
      <formula>"CUMPLE"</formula>
    </cfRule>
  </conditionalFormatting>
  <conditionalFormatting sqref="L456">
    <cfRule type="cellIs" dxfId="12477" priority="683" operator="equal">
      <formula>"NO CUMPLE"</formula>
    </cfRule>
    <cfRule type="cellIs" dxfId="12476" priority="684" operator="equal">
      <formula>"CUMPLE"</formula>
    </cfRule>
  </conditionalFormatting>
  <conditionalFormatting sqref="J456">
    <cfRule type="cellIs" dxfId="12475" priority="681" operator="equal">
      <formula>"NO CUMPLE"</formula>
    </cfRule>
    <cfRule type="cellIs" dxfId="12474" priority="682" operator="equal">
      <formula>"CUMPLE"</formula>
    </cfRule>
  </conditionalFormatting>
  <conditionalFormatting sqref="L457">
    <cfRule type="cellIs" dxfId="12473" priority="679" operator="equal">
      <formula>"NO CUMPLE"</formula>
    </cfRule>
    <cfRule type="cellIs" dxfId="12472" priority="680" operator="equal">
      <formula>"CUMPLE"</formula>
    </cfRule>
  </conditionalFormatting>
  <conditionalFormatting sqref="L460">
    <cfRule type="cellIs" dxfId="12471" priority="677" operator="equal">
      <formula>"NO CUMPLE"</formula>
    </cfRule>
    <cfRule type="cellIs" dxfId="12470" priority="678" operator="equal">
      <formula>"CUMPLE"</formula>
    </cfRule>
  </conditionalFormatting>
  <conditionalFormatting sqref="J461">
    <cfRule type="cellIs" dxfId="12469" priority="675" operator="equal">
      <formula>"NO CUMPLE"</formula>
    </cfRule>
    <cfRule type="cellIs" dxfId="12468" priority="676" operator="equal">
      <formula>"CUMPLE"</formula>
    </cfRule>
  </conditionalFormatting>
  <conditionalFormatting sqref="M453">
    <cfRule type="expression" dxfId="12467" priority="673">
      <formula>L453="NO CUMPLE"</formula>
    </cfRule>
    <cfRule type="expression" dxfId="12466" priority="674">
      <formula>L453="CUMPLE"</formula>
    </cfRule>
  </conditionalFormatting>
  <conditionalFormatting sqref="L455">
    <cfRule type="cellIs" dxfId="12465" priority="671" operator="equal">
      <formula>"NO CUMPLE"</formula>
    </cfRule>
    <cfRule type="cellIs" dxfId="12464" priority="672" operator="equal">
      <formula>"CUMPLE"</formula>
    </cfRule>
  </conditionalFormatting>
  <conditionalFormatting sqref="M454">
    <cfRule type="expression" dxfId="12463" priority="669">
      <formula>L454="NO CUMPLE"</formula>
    </cfRule>
    <cfRule type="expression" dxfId="12462" priority="670">
      <formula>L454="CUMPLE"</formula>
    </cfRule>
  </conditionalFormatting>
  <conditionalFormatting sqref="K453">
    <cfRule type="expression" dxfId="12461" priority="667">
      <formula>J453="NO CUMPLE"</formula>
    </cfRule>
    <cfRule type="expression" dxfId="12460" priority="668">
      <formula>J453="CUMPLE"</formula>
    </cfRule>
  </conditionalFormatting>
  <conditionalFormatting sqref="K454:K455">
    <cfRule type="expression" dxfId="12459" priority="665">
      <formula>J454="NO CUMPLE"</formula>
    </cfRule>
    <cfRule type="expression" dxfId="12458" priority="666">
      <formula>J454="CUMPLE"</formula>
    </cfRule>
  </conditionalFormatting>
  <conditionalFormatting sqref="J454">
    <cfRule type="cellIs" dxfId="12457" priority="663" operator="equal">
      <formula>"NO CUMPLE"</formula>
    </cfRule>
    <cfRule type="cellIs" dxfId="12456" priority="664" operator="equal">
      <formula>"CUMPLE"</formula>
    </cfRule>
  </conditionalFormatting>
  <conditionalFormatting sqref="J455">
    <cfRule type="cellIs" dxfId="12455" priority="661" operator="equal">
      <formula>"NO CUMPLE"</formula>
    </cfRule>
    <cfRule type="cellIs" dxfId="12454" priority="662" operator="equal">
      <formula>"CUMPLE"</formula>
    </cfRule>
  </conditionalFormatting>
  <conditionalFormatting sqref="L453">
    <cfRule type="cellIs" dxfId="12453" priority="659" operator="equal">
      <formula>"NO CUMPLE"</formula>
    </cfRule>
    <cfRule type="cellIs" dxfId="12452" priority="660" operator="equal">
      <formula>"CUMPLE"</formula>
    </cfRule>
  </conditionalFormatting>
  <conditionalFormatting sqref="J453">
    <cfRule type="cellIs" dxfId="12451" priority="657" operator="equal">
      <formula>"NO CUMPLE"</formula>
    </cfRule>
    <cfRule type="cellIs" dxfId="12450" priority="658" operator="equal">
      <formula>"CUMPLE"</formula>
    </cfRule>
  </conditionalFormatting>
  <conditionalFormatting sqref="L454">
    <cfRule type="cellIs" dxfId="12449" priority="655" operator="equal">
      <formula>"NO CUMPLE"</formula>
    </cfRule>
    <cfRule type="cellIs" dxfId="12448" priority="656" operator="equal">
      <formula>"CUMPLE"</formula>
    </cfRule>
  </conditionalFormatting>
  <conditionalFormatting sqref="J525">
    <cfRule type="cellIs" dxfId="12447" priority="653" operator="equal">
      <formula>"NO CUMPLE"</formula>
    </cfRule>
    <cfRule type="cellIs" dxfId="12446" priority="654" operator="equal">
      <formula>"CUMPLE"</formula>
    </cfRule>
  </conditionalFormatting>
  <conditionalFormatting sqref="J526">
    <cfRule type="cellIs" dxfId="12445" priority="651" operator="equal">
      <formula>"NO CUMPLE"</formula>
    </cfRule>
    <cfRule type="cellIs" dxfId="12444" priority="652" operator="equal">
      <formula>"CUMPLE"</formula>
    </cfRule>
  </conditionalFormatting>
  <conditionalFormatting sqref="J528">
    <cfRule type="cellIs" dxfId="12443" priority="649" operator="equal">
      <formula>"NO CUMPLE"</formula>
    </cfRule>
    <cfRule type="cellIs" dxfId="12442" priority="650" operator="equal">
      <formula>"CUMPLE"</formula>
    </cfRule>
  </conditionalFormatting>
  <conditionalFormatting sqref="J529:J530">
    <cfRule type="cellIs" dxfId="12441" priority="647" operator="equal">
      <formula>"NO CUMPLE"</formula>
    </cfRule>
    <cfRule type="cellIs" dxfId="12440" priority="648" operator="equal">
      <formula>"CUMPLE"</formula>
    </cfRule>
  </conditionalFormatting>
  <conditionalFormatting sqref="J531">
    <cfRule type="cellIs" dxfId="12439" priority="645" operator="equal">
      <formula>"NO CUMPLE"</formula>
    </cfRule>
    <cfRule type="cellIs" dxfId="12438" priority="646" operator="equal">
      <formula>"CUMPLE"</formula>
    </cfRule>
  </conditionalFormatting>
  <conditionalFormatting sqref="J532:J533">
    <cfRule type="cellIs" dxfId="12437" priority="643" operator="equal">
      <formula>"NO CUMPLE"</formula>
    </cfRule>
    <cfRule type="cellIs" dxfId="12436" priority="644" operator="equal">
      <formula>"CUMPLE"</formula>
    </cfRule>
  </conditionalFormatting>
  <conditionalFormatting sqref="M522">
    <cfRule type="expression" dxfId="12435" priority="641">
      <formula>L522="NO CUMPLE"</formula>
    </cfRule>
    <cfRule type="expression" dxfId="12434" priority="642">
      <formula>L522="CUMPLE"</formula>
    </cfRule>
  </conditionalFormatting>
  <conditionalFormatting sqref="L524">
    <cfRule type="cellIs" dxfId="12433" priority="639" operator="equal">
      <formula>"NO CUMPLE"</formula>
    </cfRule>
    <cfRule type="cellIs" dxfId="12432" priority="640" operator="equal">
      <formula>"CUMPLE"</formula>
    </cfRule>
  </conditionalFormatting>
  <conditionalFormatting sqref="M523">
    <cfRule type="expression" dxfId="12431" priority="637">
      <formula>L523="NO CUMPLE"</formula>
    </cfRule>
    <cfRule type="expression" dxfId="12430" priority="638">
      <formula>L523="CUMPLE"</formula>
    </cfRule>
  </conditionalFormatting>
  <conditionalFormatting sqref="K522">
    <cfRule type="expression" dxfId="12429" priority="635">
      <formula>J522="NO CUMPLE"</formula>
    </cfRule>
    <cfRule type="expression" dxfId="12428" priority="636">
      <formula>J522="CUMPLE"</formula>
    </cfRule>
  </conditionalFormatting>
  <conditionalFormatting sqref="K523:K524">
    <cfRule type="expression" dxfId="12427" priority="633">
      <formula>J523="NO CUMPLE"</formula>
    </cfRule>
    <cfRule type="expression" dxfId="12426" priority="634">
      <formula>J523="CUMPLE"</formula>
    </cfRule>
  </conditionalFormatting>
  <conditionalFormatting sqref="M525">
    <cfRule type="expression" dxfId="12425" priority="631">
      <formula>L525="NO CUMPLE"</formula>
    </cfRule>
    <cfRule type="expression" dxfId="12424" priority="632">
      <formula>L525="CUMPLE"</formula>
    </cfRule>
  </conditionalFormatting>
  <conditionalFormatting sqref="L525 L527">
    <cfRule type="cellIs" dxfId="12423" priority="629" operator="equal">
      <formula>"NO CUMPLE"</formula>
    </cfRule>
    <cfRule type="cellIs" dxfId="12422" priority="630" operator="equal">
      <formula>"CUMPLE"</formula>
    </cfRule>
  </conditionalFormatting>
  <conditionalFormatting sqref="M526">
    <cfRule type="expression" dxfId="12421" priority="627">
      <formula>L526="NO CUMPLE"</formula>
    </cfRule>
    <cfRule type="expression" dxfId="12420" priority="628">
      <formula>L526="CUMPLE"</formula>
    </cfRule>
  </conditionalFormatting>
  <conditionalFormatting sqref="K525">
    <cfRule type="expression" dxfId="12419" priority="625">
      <formula>J525="NO CUMPLE"</formula>
    </cfRule>
    <cfRule type="expression" dxfId="12418" priority="626">
      <formula>J525="CUMPLE"</formula>
    </cfRule>
  </conditionalFormatting>
  <conditionalFormatting sqref="K526:K527">
    <cfRule type="expression" dxfId="12417" priority="623">
      <formula>J526="NO CUMPLE"</formula>
    </cfRule>
    <cfRule type="expression" dxfId="12416" priority="624">
      <formula>J526="CUMPLE"</formula>
    </cfRule>
  </conditionalFormatting>
  <conditionalFormatting sqref="M528">
    <cfRule type="expression" dxfId="12415" priority="621">
      <formula>L528="NO CUMPLE"</formula>
    </cfRule>
    <cfRule type="expression" dxfId="12414" priority="622">
      <formula>L528="CUMPLE"</formula>
    </cfRule>
  </conditionalFormatting>
  <conditionalFormatting sqref="L528:L530">
    <cfRule type="cellIs" dxfId="12413" priority="619" operator="equal">
      <formula>"NO CUMPLE"</formula>
    </cfRule>
    <cfRule type="cellIs" dxfId="12412" priority="620" operator="equal">
      <formula>"CUMPLE"</formula>
    </cfRule>
  </conditionalFormatting>
  <conditionalFormatting sqref="M529">
    <cfRule type="expression" dxfId="12411" priority="617">
      <formula>L529="NO CUMPLE"</formula>
    </cfRule>
    <cfRule type="expression" dxfId="12410" priority="618">
      <formula>L529="CUMPLE"</formula>
    </cfRule>
  </conditionalFormatting>
  <conditionalFormatting sqref="K528">
    <cfRule type="expression" dxfId="12409" priority="615">
      <formula>J528="NO CUMPLE"</formula>
    </cfRule>
    <cfRule type="expression" dxfId="12408" priority="616">
      <formula>J528="CUMPLE"</formula>
    </cfRule>
  </conditionalFormatting>
  <conditionalFormatting sqref="K529:K530">
    <cfRule type="expression" dxfId="12407" priority="613">
      <formula>J529="NO CUMPLE"</formula>
    </cfRule>
    <cfRule type="expression" dxfId="12406" priority="614">
      <formula>J529="CUMPLE"</formula>
    </cfRule>
  </conditionalFormatting>
  <conditionalFormatting sqref="M531">
    <cfRule type="expression" dxfId="12405" priority="611">
      <formula>L531="NO CUMPLE"</formula>
    </cfRule>
    <cfRule type="expression" dxfId="12404" priority="612">
      <formula>L531="CUMPLE"</formula>
    </cfRule>
  </conditionalFormatting>
  <conditionalFormatting sqref="L531:L533">
    <cfRule type="cellIs" dxfId="12403" priority="609" operator="equal">
      <formula>"NO CUMPLE"</formula>
    </cfRule>
    <cfRule type="cellIs" dxfId="12402" priority="610" operator="equal">
      <formula>"CUMPLE"</formula>
    </cfRule>
  </conditionalFormatting>
  <conditionalFormatting sqref="M532">
    <cfRule type="expression" dxfId="12401" priority="607">
      <formula>L532="NO CUMPLE"</formula>
    </cfRule>
    <cfRule type="expression" dxfId="12400" priority="608">
      <formula>L532="CUMPLE"</formula>
    </cfRule>
  </conditionalFormatting>
  <conditionalFormatting sqref="K531">
    <cfRule type="expression" dxfId="12399" priority="605">
      <formula>J531="NO CUMPLE"</formula>
    </cfRule>
    <cfRule type="expression" dxfId="12398" priority="606">
      <formula>J531="CUMPLE"</formula>
    </cfRule>
  </conditionalFormatting>
  <conditionalFormatting sqref="K532:K533">
    <cfRule type="expression" dxfId="12397" priority="603">
      <formula>J532="NO CUMPLE"</formula>
    </cfRule>
    <cfRule type="expression" dxfId="12396" priority="604">
      <formula>J532="CUMPLE"</formula>
    </cfRule>
  </conditionalFormatting>
  <conditionalFormatting sqref="J523">
    <cfRule type="cellIs" dxfId="12395" priority="601" operator="equal">
      <formula>"NO CUMPLE"</formula>
    </cfRule>
    <cfRule type="cellIs" dxfId="12394" priority="602" operator="equal">
      <formula>"CUMPLE"</formula>
    </cfRule>
  </conditionalFormatting>
  <conditionalFormatting sqref="J524">
    <cfRule type="cellIs" dxfId="12393" priority="599" operator="equal">
      <formula>"NO CUMPLE"</formula>
    </cfRule>
    <cfRule type="cellIs" dxfId="12392" priority="600" operator="equal">
      <formula>"CUMPLE"</formula>
    </cfRule>
  </conditionalFormatting>
  <conditionalFormatting sqref="L522">
    <cfRule type="cellIs" dxfId="12391" priority="597" operator="equal">
      <formula>"NO CUMPLE"</formula>
    </cfRule>
    <cfRule type="cellIs" dxfId="12390" priority="598" operator="equal">
      <formula>"CUMPLE"</formula>
    </cfRule>
  </conditionalFormatting>
  <conditionalFormatting sqref="J522">
    <cfRule type="cellIs" dxfId="12389" priority="595" operator="equal">
      <formula>"NO CUMPLE"</formula>
    </cfRule>
    <cfRule type="cellIs" dxfId="12388" priority="596" operator="equal">
      <formula>"CUMPLE"</formula>
    </cfRule>
  </conditionalFormatting>
  <conditionalFormatting sqref="L523">
    <cfRule type="cellIs" dxfId="12387" priority="593" operator="equal">
      <formula>"NO CUMPLE"</formula>
    </cfRule>
    <cfRule type="cellIs" dxfId="12386" priority="594" operator="equal">
      <formula>"CUMPLE"</formula>
    </cfRule>
  </conditionalFormatting>
  <conditionalFormatting sqref="L526">
    <cfRule type="cellIs" dxfId="12385" priority="591" operator="equal">
      <formula>"NO CUMPLE"</formula>
    </cfRule>
    <cfRule type="cellIs" dxfId="12384" priority="592" operator="equal">
      <formula>"CUMPLE"</formula>
    </cfRule>
  </conditionalFormatting>
  <conditionalFormatting sqref="J527">
    <cfRule type="cellIs" dxfId="12383" priority="589" operator="equal">
      <formula>"NO CUMPLE"</formula>
    </cfRule>
    <cfRule type="cellIs" dxfId="12382" priority="590" operator="equal">
      <formula>"CUMPLE"</formula>
    </cfRule>
  </conditionalFormatting>
  <conditionalFormatting sqref="M519">
    <cfRule type="expression" dxfId="12381" priority="587">
      <formula>L519="NO CUMPLE"</formula>
    </cfRule>
    <cfRule type="expression" dxfId="12380" priority="588">
      <formula>L519="CUMPLE"</formula>
    </cfRule>
  </conditionalFormatting>
  <conditionalFormatting sqref="L521">
    <cfRule type="cellIs" dxfId="12379" priority="585" operator="equal">
      <formula>"NO CUMPLE"</formula>
    </cfRule>
    <cfRule type="cellIs" dxfId="12378" priority="586" operator="equal">
      <formula>"CUMPLE"</formula>
    </cfRule>
  </conditionalFormatting>
  <conditionalFormatting sqref="M520">
    <cfRule type="expression" dxfId="12377" priority="583">
      <formula>L520="NO CUMPLE"</formula>
    </cfRule>
    <cfRule type="expression" dxfId="12376" priority="584">
      <formula>L520="CUMPLE"</formula>
    </cfRule>
  </conditionalFormatting>
  <conditionalFormatting sqref="K519">
    <cfRule type="expression" dxfId="12375" priority="581">
      <formula>J519="NO CUMPLE"</formula>
    </cfRule>
    <cfRule type="expression" dxfId="12374" priority="582">
      <formula>J519="CUMPLE"</formula>
    </cfRule>
  </conditionalFormatting>
  <conditionalFormatting sqref="K520:K521">
    <cfRule type="expression" dxfId="12373" priority="579">
      <formula>J520="NO CUMPLE"</formula>
    </cfRule>
    <cfRule type="expression" dxfId="12372" priority="580">
      <formula>J520="CUMPLE"</formula>
    </cfRule>
  </conditionalFormatting>
  <conditionalFormatting sqref="J520">
    <cfRule type="cellIs" dxfId="12371" priority="577" operator="equal">
      <formula>"NO CUMPLE"</formula>
    </cfRule>
    <cfRule type="cellIs" dxfId="12370" priority="578" operator="equal">
      <formula>"CUMPLE"</formula>
    </cfRule>
  </conditionalFormatting>
  <conditionalFormatting sqref="J521">
    <cfRule type="cellIs" dxfId="12369" priority="575" operator="equal">
      <formula>"NO CUMPLE"</formula>
    </cfRule>
    <cfRule type="cellIs" dxfId="12368" priority="576" operator="equal">
      <formula>"CUMPLE"</formula>
    </cfRule>
  </conditionalFormatting>
  <conditionalFormatting sqref="L519">
    <cfRule type="cellIs" dxfId="12367" priority="573" operator="equal">
      <formula>"NO CUMPLE"</formula>
    </cfRule>
    <cfRule type="cellIs" dxfId="12366" priority="574" operator="equal">
      <formula>"CUMPLE"</formula>
    </cfRule>
  </conditionalFormatting>
  <conditionalFormatting sqref="J519">
    <cfRule type="cellIs" dxfId="12365" priority="571" operator="equal">
      <formula>"NO CUMPLE"</formula>
    </cfRule>
    <cfRule type="cellIs" dxfId="12364" priority="572" operator="equal">
      <formula>"CUMPLE"</formula>
    </cfRule>
  </conditionalFormatting>
  <conditionalFormatting sqref="L520">
    <cfRule type="cellIs" dxfId="12363" priority="569" operator="equal">
      <formula>"NO CUMPLE"</formula>
    </cfRule>
    <cfRule type="cellIs" dxfId="12362" priority="570" operator="equal">
      <formula>"CUMPLE"</formula>
    </cfRule>
  </conditionalFormatting>
  <conditionalFormatting sqref="J547">
    <cfRule type="cellIs" dxfId="12361" priority="567" operator="equal">
      <formula>"NO CUMPLE"</formula>
    </cfRule>
    <cfRule type="cellIs" dxfId="12360" priority="568" operator="equal">
      <formula>"CUMPLE"</formula>
    </cfRule>
  </conditionalFormatting>
  <conditionalFormatting sqref="J548">
    <cfRule type="cellIs" dxfId="12359" priority="565" operator="equal">
      <formula>"NO CUMPLE"</formula>
    </cfRule>
    <cfRule type="cellIs" dxfId="12358" priority="566" operator="equal">
      <formula>"CUMPLE"</formula>
    </cfRule>
  </conditionalFormatting>
  <conditionalFormatting sqref="J550">
    <cfRule type="cellIs" dxfId="12357" priority="563" operator="equal">
      <formula>"NO CUMPLE"</formula>
    </cfRule>
    <cfRule type="cellIs" dxfId="12356" priority="564" operator="equal">
      <formula>"CUMPLE"</formula>
    </cfRule>
  </conditionalFormatting>
  <conditionalFormatting sqref="J551:J552">
    <cfRule type="cellIs" dxfId="12355" priority="561" operator="equal">
      <formula>"NO CUMPLE"</formula>
    </cfRule>
    <cfRule type="cellIs" dxfId="12354" priority="562" operator="equal">
      <formula>"CUMPLE"</formula>
    </cfRule>
  </conditionalFormatting>
  <conditionalFormatting sqref="J553">
    <cfRule type="cellIs" dxfId="12353" priority="559" operator="equal">
      <formula>"NO CUMPLE"</formula>
    </cfRule>
    <cfRule type="cellIs" dxfId="12352" priority="560" operator="equal">
      <formula>"CUMPLE"</formula>
    </cfRule>
  </conditionalFormatting>
  <conditionalFormatting sqref="J554:J555">
    <cfRule type="cellIs" dxfId="12351" priority="557" operator="equal">
      <formula>"NO CUMPLE"</formula>
    </cfRule>
    <cfRule type="cellIs" dxfId="12350" priority="558" operator="equal">
      <formula>"CUMPLE"</formula>
    </cfRule>
  </conditionalFormatting>
  <conditionalFormatting sqref="M544">
    <cfRule type="expression" dxfId="12349" priority="555">
      <formula>L544="NO CUMPLE"</formula>
    </cfRule>
    <cfRule type="expression" dxfId="12348" priority="556">
      <formula>L544="CUMPLE"</formula>
    </cfRule>
  </conditionalFormatting>
  <conditionalFormatting sqref="L546">
    <cfRule type="cellIs" dxfId="12347" priority="553" operator="equal">
      <formula>"NO CUMPLE"</formula>
    </cfRule>
    <cfRule type="cellIs" dxfId="12346" priority="554" operator="equal">
      <formula>"CUMPLE"</formula>
    </cfRule>
  </conditionalFormatting>
  <conditionalFormatting sqref="M545">
    <cfRule type="expression" dxfId="12345" priority="551">
      <formula>L545="NO CUMPLE"</formula>
    </cfRule>
    <cfRule type="expression" dxfId="12344" priority="552">
      <formula>L545="CUMPLE"</formula>
    </cfRule>
  </conditionalFormatting>
  <conditionalFormatting sqref="K544">
    <cfRule type="expression" dxfId="12343" priority="549">
      <formula>J544="NO CUMPLE"</formula>
    </cfRule>
    <cfRule type="expression" dxfId="12342" priority="550">
      <formula>J544="CUMPLE"</formula>
    </cfRule>
  </conditionalFormatting>
  <conditionalFormatting sqref="K545:K546">
    <cfRule type="expression" dxfId="12341" priority="547">
      <formula>J545="NO CUMPLE"</formula>
    </cfRule>
    <cfRule type="expression" dxfId="12340" priority="548">
      <formula>J545="CUMPLE"</formula>
    </cfRule>
  </conditionalFormatting>
  <conditionalFormatting sqref="M547">
    <cfRule type="expression" dxfId="12339" priority="545">
      <formula>L547="NO CUMPLE"</formula>
    </cfRule>
    <cfRule type="expression" dxfId="12338" priority="546">
      <formula>L547="CUMPLE"</formula>
    </cfRule>
  </conditionalFormatting>
  <conditionalFormatting sqref="L547 L549">
    <cfRule type="cellIs" dxfId="12337" priority="543" operator="equal">
      <formula>"NO CUMPLE"</formula>
    </cfRule>
    <cfRule type="cellIs" dxfId="12336" priority="544" operator="equal">
      <formula>"CUMPLE"</formula>
    </cfRule>
  </conditionalFormatting>
  <conditionalFormatting sqref="M548">
    <cfRule type="expression" dxfId="12335" priority="541">
      <formula>L548="NO CUMPLE"</formula>
    </cfRule>
    <cfRule type="expression" dxfId="12334" priority="542">
      <formula>L548="CUMPLE"</formula>
    </cfRule>
  </conditionalFormatting>
  <conditionalFormatting sqref="K547">
    <cfRule type="expression" dxfId="12333" priority="539">
      <formula>J547="NO CUMPLE"</formula>
    </cfRule>
    <cfRule type="expression" dxfId="12332" priority="540">
      <formula>J547="CUMPLE"</formula>
    </cfRule>
  </conditionalFormatting>
  <conditionalFormatting sqref="K548:K549">
    <cfRule type="expression" dxfId="12331" priority="537">
      <formula>J548="NO CUMPLE"</formula>
    </cfRule>
    <cfRule type="expression" dxfId="12330" priority="538">
      <formula>J548="CUMPLE"</formula>
    </cfRule>
  </conditionalFormatting>
  <conditionalFormatting sqref="M550">
    <cfRule type="expression" dxfId="12329" priority="535">
      <formula>L550="NO CUMPLE"</formula>
    </cfRule>
    <cfRule type="expression" dxfId="12328" priority="536">
      <formula>L550="CUMPLE"</formula>
    </cfRule>
  </conditionalFormatting>
  <conditionalFormatting sqref="L550:L552">
    <cfRule type="cellIs" dxfId="12327" priority="533" operator="equal">
      <formula>"NO CUMPLE"</formula>
    </cfRule>
    <cfRule type="cellIs" dxfId="12326" priority="534" operator="equal">
      <formula>"CUMPLE"</formula>
    </cfRule>
  </conditionalFormatting>
  <conditionalFormatting sqref="M551">
    <cfRule type="expression" dxfId="12325" priority="531">
      <formula>L551="NO CUMPLE"</formula>
    </cfRule>
    <cfRule type="expression" dxfId="12324" priority="532">
      <formula>L551="CUMPLE"</formula>
    </cfRule>
  </conditionalFormatting>
  <conditionalFormatting sqref="K550">
    <cfRule type="expression" dxfId="12323" priority="529">
      <formula>J550="NO CUMPLE"</formula>
    </cfRule>
    <cfRule type="expression" dxfId="12322" priority="530">
      <formula>J550="CUMPLE"</formula>
    </cfRule>
  </conditionalFormatting>
  <conditionalFormatting sqref="K551:K552">
    <cfRule type="expression" dxfId="12321" priority="527">
      <formula>J551="NO CUMPLE"</formula>
    </cfRule>
    <cfRule type="expression" dxfId="12320" priority="528">
      <formula>J551="CUMPLE"</formula>
    </cfRule>
  </conditionalFormatting>
  <conditionalFormatting sqref="M553">
    <cfRule type="expression" dxfId="12319" priority="525">
      <formula>L553="NO CUMPLE"</formula>
    </cfRule>
    <cfRule type="expression" dxfId="12318" priority="526">
      <formula>L553="CUMPLE"</formula>
    </cfRule>
  </conditionalFormatting>
  <conditionalFormatting sqref="L553:L555">
    <cfRule type="cellIs" dxfId="12317" priority="523" operator="equal">
      <formula>"NO CUMPLE"</formula>
    </cfRule>
    <cfRule type="cellIs" dxfId="12316" priority="524" operator="equal">
      <formula>"CUMPLE"</formula>
    </cfRule>
  </conditionalFormatting>
  <conditionalFormatting sqref="M554">
    <cfRule type="expression" dxfId="12315" priority="521">
      <formula>L554="NO CUMPLE"</formula>
    </cfRule>
    <cfRule type="expression" dxfId="12314" priority="522">
      <formula>L554="CUMPLE"</formula>
    </cfRule>
  </conditionalFormatting>
  <conditionalFormatting sqref="K553">
    <cfRule type="expression" dxfId="12313" priority="519">
      <formula>J553="NO CUMPLE"</formula>
    </cfRule>
    <cfRule type="expression" dxfId="12312" priority="520">
      <formula>J553="CUMPLE"</formula>
    </cfRule>
  </conditionalFormatting>
  <conditionalFormatting sqref="K554:K555">
    <cfRule type="expression" dxfId="12311" priority="517">
      <formula>J554="NO CUMPLE"</formula>
    </cfRule>
    <cfRule type="expression" dxfId="12310" priority="518">
      <formula>J554="CUMPLE"</formula>
    </cfRule>
  </conditionalFormatting>
  <conditionalFormatting sqref="J545">
    <cfRule type="cellIs" dxfId="12309" priority="515" operator="equal">
      <formula>"NO CUMPLE"</formula>
    </cfRule>
    <cfRule type="cellIs" dxfId="12308" priority="516" operator="equal">
      <formula>"CUMPLE"</formula>
    </cfRule>
  </conditionalFormatting>
  <conditionalFormatting sqref="J546">
    <cfRule type="cellIs" dxfId="12307" priority="513" operator="equal">
      <formula>"NO CUMPLE"</formula>
    </cfRule>
    <cfRule type="cellIs" dxfId="12306" priority="514" operator="equal">
      <formula>"CUMPLE"</formula>
    </cfRule>
  </conditionalFormatting>
  <conditionalFormatting sqref="L544">
    <cfRule type="cellIs" dxfId="12305" priority="511" operator="equal">
      <formula>"NO CUMPLE"</formula>
    </cfRule>
    <cfRule type="cellIs" dxfId="12304" priority="512" operator="equal">
      <formula>"CUMPLE"</formula>
    </cfRule>
  </conditionalFormatting>
  <conditionalFormatting sqref="J544">
    <cfRule type="cellIs" dxfId="12303" priority="509" operator="equal">
      <formula>"NO CUMPLE"</formula>
    </cfRule>
    <cfRule type="cellIs" dxfId="12302" priority="510" operator="equal">
      <formula>"CUMPLE"</formula>
    </cfRule>
  </conditionalFormatting>
  <conditionalFormatting sqref="L545">
    <cfRule type="cellIs" dxfId="12301" priority="507" operator="equal">
      <formula>"NO CUMPLE"</formula>
    </cfRule>
    <cfRule type="cellIs" dxfId="12300" priority="508" operator="equal">
      <formula>"CUMPLE"</formula>
    </cfRule>
  </conditionalFormatting>
  <conditionalFormatting sqref="L548">
    <cfRule type="cellIs" dxfId="12299" priority="505" operator="equal">
      <formula>"NO CUMPLE"</formula>
    </cfRule>
    <cfRule type="cellIs" dxfId="12298" priority="506" operator="equal">
      <formula>"CUMPLE"</formula>
    </cfRule>
  </conditionalFormatting>
  <conditionalFormatting sqref="J549">
    <cfRule type="cellIs" dxfId="12297" priority="503" operator="equal">
      <formula>"NO CUMPLE"</formula>
    </cfRule>
    <cfRule type="cellIs" dxfId="12296" priority="504" operator="equal">
      <formula>"CUMPLE"</formula>
    </cfRule>
  </conditionalFormatting>
  <conditionalFormatting sqref="M541">
    <cfRule type="expression" dxfId="12295" priority="501">
      <formula>L541="NO CUMPLE"</formula>
    </cfRule>
    <cfRule type="expression" dxfId="12294" priority="502">
      <formula>L541="CUMPLE"</formula>
    </cfRule>
  </conditionalFormatting>
  <conditionalFormatting sqref="L543">
    <cfRule type="cellIs" dxfId="12293" priority="499" operator="equal">
      <formula>"NO CUMPLE"</formula>
    </cfRule>
    <cfRule type="cellIs" dxfId="12292" priority="500" operator="equal">
      <formula>"CUMPLE"</formula>
    </cfRule>
  </conditionalFormatting>
  <conditionalFormatting sqref="M542">
    <cfRule type="expression" dxfId="12291" priority="497">
      <formula>L542="NO CUMPLE"</formula>
    </cfRule>
    <cfRule type="expression" dxfId="12290" priority="498">
      <formula>L542="CUMPLE"</formula>
    </cfRule>
  </conditionalFormatting>
  <conditionalFormatting sqref="K541">
    <cfRule type="expression" dxfId="12289" priority="495">
      <formula>J541="NO CUMPLE"</formula>
    </cfRule>
    <cfRule type="expression" dxfId="12288" priority="496">
      <formula>J541="CUMPLE"</formula>
    </cfRule>
  </conditionalFormatting>
  <conditionalFormatting sqref="K542:K543">
    <cfRule type="expression" dxfId="12287" priority="493">
      <formula>J542="NO CUMPLE"</formula>
    </cfRule>
    <cfRule type="expression" dxfId="12286" priority="494">
      <formula>J542="CUMPLE"</formula>
    </cfRule>
  </conditionalFormatting>
  <conditionalFormatting sqref="J542">
    <cfRule type="cellIs" dxfId="12285" priority="491" operator="equal">
      <formula>"NO CUMPLE"</formula>
    </cfRule>
    <cfRule type="cellIs" dxfId="12284" priority="492" operator="equal">
      <formula>"CUMPLE"</formula>
    </cfRule>
  </conditionalFormatting>
  <conditionalFormatting sqref="J543">
    <cfRule type="cellIs" dxfId="12283" priority="489" operator="equal">
      <formula>"NO CUMPLE"</formula>
    </cfRule>
    <cfRule type="cellIs" dxfId="12282" priority="490" operator="equal">
      <formula>"CUMPLE"</formula>
    </cfRule>
  </conditionalFormatting>
  <conditionalFormatting sqref="L541">
    <cfRule type="cellIs" dxfId="12281" priority="487" operator="equal">
      <formula>"NO CUMPLE"</formula>
    </cfRule>
    <cfRule type="cellIs" dxfId="12280" priority="488" operator="equal">
      <formula>"CUMPLE"</formula>
    </cfRule>
  </conditionalFormatting>
  <conditionalFormatting sqref="J541">
    <cfRule type="cellIs" dxfId="12279" priority="485" operator="equal">
      <formula>"NO CUMPLE"</formula>
    </cfRule>
    <cfRule type="cellIs" dxfId="12278" priority="486" operator="equal">
      <formula>"CUMPLE"</formula>
    </cfRule>
  </conditionalFormatting>
  <conditionalFormatting sqref="L542">
    <cfRule type="cellIs" dxfId="12277" priority="483" operator="equal">
      <formula>"NO CUMPLE"</formula>
    </cfRule>
    <cfRule type="cellIs" dxfId="12276" priority="484" operator="equal">
      <formula>"CUMPLE"</formula>
    </cfRule>
  </conditionalFormatting>
  <conditionalFormatting sqref="J569">
    <cfRule type="cellIs" dxfId="12275" priority="481" operator="equal">
      <formula>"NO CUMPLE"</formula>
    </cfRule>
    <cfRule type="cellIs" dxfId="12274" priority="482" operator="equal">
      <formula>"CUMPLE"</formula>
    </cfRule>
  </conditionalFormatting>
  <conditionalFormatting sqref="J570">
    <cfRule type="cellIs" dxfId="12273" priority="479" operator="equal">
      <formula>"NO CUMPLE"</formula>
    </cfRule>
    <cfRule type="cellIs" dxfId="12272" priority="480" operator="equal">
      <formula>"CUMPLE"</formula>
    </cfRule>
  </conditionalFormatting>
  <conditionalFormatting sqref="J572">
    <cfRule type="cellIs" dxfId="12271" priority="477" operator="equal">
      <formula>"NO CUMPLE"</formula>
    </cfRule>
    <cfRule type="cellIs" dxfId="12270" priority="478" operator="equal">
      <formula>"CUMPLE"</formula>
    </cfRule>
  </conditionalFormatting>
  <conditionalFormatting sqref="J573:J574">
    <cfRule type="cellIs" dxfId="12269" priority="475" operator="equal">
      <formula>"NO CUMPLE"</formula>
    </cfRule>
    <cfRule type="cellIs" dxfId="12268" priority="476" operator="equal">
      <formula>"CUMPLE"</formula>
    </cfRule>
  </conditionalFormatting>
  <conditionalFormatting sqref="J575">
    <cfRule type="cellIs" dxfId="12267" priority="473" operator="equal">
      <formula>"NO CUMPLE"</formula>
    </cfRule>
    <cfRule type="cellIs" dxfId="12266" priority="474" operator="equal">
      <formula>"CUMPLE"</formula>
    </cfRule>
  </conditionalFormatting>
  <conditionalFormatting sqref="J576:J577">
    <cfRule type="cellIs" dxfId="12265" priority="471" operator="equal">
      <formula>"NO CUMPLE"</formula>
    </cfRule>
    <cfRule type="cellIs" dxfId="12264" priority="472" operator="equal">
      <formula>"CUMPLE"</formula>
    </cfRule>
  </conditionalFormatting>
  <conditionalFormatting sqref="M566">
    <cfRule type="expression" dxfId="12263" priority="469">
      <formula>L566="NO CUMPLE"</formula>
    </cfRule>
    <cfRule type="expression" dxfId="12262" priority="470">
      <formula>L566="CUMPLE"</formula>
    </cfRule>
  </conditionalFormatting>
  <conditionalFormatting sqref="L568">
    <cfRule type="cellIs" dxfId="12261" priority="467" operator="equal">
      <formula>"NO CUMPLE"</formula>
    </cfRule>
    <cfRule type="cellIs" dxfId="12260" priority="468" operator="equal">
      <formula>"CUMPLE"</formula>
    </cfRule>
  </conditionalFormatting>
  <conditionalFormatting sqref="M567">
    <cfRule type="expression" dxfId="12259" priority="465">
      <formula>L567="NO CUMPLE"</formula>
    </cfRule>
    <cfRule type="expression" dxfId="12258" priority="466">
      <formula>L567="CUMPLE"</formula>
    </cfRule>
  </conditionalFormatting>
  <conditionalFormatting sqref="K566">
    <cfRule type="expression" dxfId="12257" priority="463">
      <formula>J566="NO CUMPLE"</formula>
    </cfRule>
    <cfRule type="expression" dxfId="12256" priority="464">
      <formula>J566="CUMPLE"</formula>
    </cfRule>
  </conditionalFormatting>
  <conditionalFormatting sqref="K567:K568">
    <cfRule type="expression" dxfId="12255" priority="461">
      <formula>J567="NO CUMPLE"</formula>
    </cfRule>
    <cfRule type="expression" dxfId="12254" priority="462">
      <formula>J567="CUMPLE"</formula>
    </cfRule>
  </conditionalFormatting>
  <conditionalFormatting sqref="M569">
    <cfRule type="expression" dxfId="12253" priority="459">
      <formula>L569="NO CUMPLE"</formula>
    </cfRule>
    <cfRule type="expression" dxfId="12252" priority="460">
      <formula>L569="CUMPLE"</formula>
    </cfRule>
  </conditionalFormatting>
  <conditionalFormatting sqref="L569 L571">
    <cfRule type="cellIs" dxfId="12251" priority="457" operator="equal">
      <formula>"NO CUMPLE"</formula>
    </cfRule>
    <cfRule type="cellIs" dxfId="12250" priority="458" operator="equal">
      <formula>"CUMPLE"</formula>
    </cfRule>
  </conditionalFormatting>
  <conditionalFormatting sqref="M570">
    <cfRule type="expression" dxfId="12249" priority="455">
      <formula>L570="NO CUMPLE"</formula>
    </cfRule>
    <cfRule type="expression" dxfId="12248" priority="456">
      <formula>L570="CUMPLE"</formula>
    </cfRule>
  </conditionalFormatting>
  <conditionalFormatting sqref="K569">
    <cfRule type="expression" dxfId="12247" priority="453">
      <formula>J569="NO CUMPLE"</formula>
    </cfRule>
    <cfRule type="expression" dxfId="12246" priority="454">
      <formula>J569="CUMPLE"</formula>
    </cfRule>
  </conditionalFormatting>
  <conditionalFormatting sqref="K570:K571">
    <cfRule type="expression" dxfId="12245" priority="451">
      <formula>J570="NO CUMPLE"</formula>
    </cfRule>
    <cfRule type="expression" dxfId="12244" priority="452">
      <formula>J570="CUMPLE"</formula>
    </cfRule>
  </conditionalFormatting>
  <conditionalFormatting sqref="M572">
    <cfRule type="expression" dxfId="12243" priority="449">
      <formula>L572="NO CUMPLE"</formula>
    </cfRule>
    <cfRule type="expression" dxfId="12242" priority="450">
      <formula>L572="CUMPLE"</formula>
    </cfRule>
  </conditionalFormatting>
  <conditionalFormatting sqref="L572:L574">
    <cfRule type="cellIs" dxfId="12241" priority="447" operator="equal">
      <formula>"NO CUMPLE"</formula>
    </cfRule>
    <cfRule type="cellIs" dxfId="12240" priority="448" operator="equal">
      <formula>"CUMPLE"</formula>
    </cfRule>
  </conditionalFormatting>
  <conditionalFormatting sqref="M573">
    <cfRule type="expression" dxfId="12239" priority="445">
      <formula>L573="NO CUMPLE"</formula>
    </cfRule>
    <cfRule type="expression" dxfId="12238" priority="446">
      <formula>L573="CUMPLE"</formula>
    </cfRule>
  </conditionalFormatting>
  <conditionalFormatting sqref="K572">
    <cfRule type="expression" dxfId="12237" priority="443">
      <formula>J572="NO CUMPLE"</formula>
    </cfRule>
    <cfRule type="expression" dxfId="12236" priority="444">
      <formula>J572="CUMPLE"</formula>
    </cfRule>
  </conditionalFormatting>
  <conditionalFormatting sqref="K573:K574">
    <cfRule type="expression" dxfId="12235" priority="441">
      <formula>J573="NO CUMPLE"</formula>
    </cfRule>
    <cfRule type="expression" dxfId="12234" priority="442">
      <formula>J573="CUMPLE"</formula>
    </cfRule>
  </conditionalFormatting>
  <conditionalFormatting sqref="M575">
    <cfRule type="expression" dxfId="12233" priority="439">
      <formula>L575="NO CUMPLE"</formula>
    </cfRule>
    <cfRule type="expression" dxfId="12232" priority="440">
      <formula>L575="CUMPLE"</formula>
    </cfRule>
  </conditionalFormatting>
  <conditionalFormatting sqref="L575:L577">
    <cfRule type="cellIs" dxfId="12231" priority="437" operator="equal">
      <formula>"NO CUMPLE"</formula>
    </cfRule>
    <cfRule type="cellIs" dxfId="12230" priority="438" operator="equal">
      <formula>"CUMPLE"</formula>
    </cfRule>
  </conditionalFormatting>
  <conditionalFormatting sqref="M576">
    <cfRule type="expression" dxfId="12229" priority="435">
      <formula>L576="NO CUMPLE"</formula>
    </cfRule>
    <cfRule type="expression" dxfId="12228" priority="436">
      <formula>L576="CUMPLE"</formula>
    </cfRule>
  </conditionalFormatting>
  <conditionalFormatting sqref="K575">
    <cfRule type="expression" dxfId="12227" priority="433">
      <formula>J575="NO CUMPLE"</formula>
    </cfRule>
    <cfRule type="expression" dxfId="12226" priority="434">
      <formula>J575="CUMPLE"</formula>
    </cfRule>
  </conditionalFormatting>
  <conditionalFormatting sqref="K576:K577">
    <cfRule type="expression" dxfId="12225" priority="431">
      <formula>J576="NO CUMPLE"</formula>
    </cfRule>
    <cfRule type="expression" dxfId="12224" priority="432">
      <formula>J576="CUMPLE"</formula>
    </cfRule>
  </conditionalFormatting>
  <conditionalFormatting sqref="J567">
    <cfRule type="cellIs" dxfId="12223" priority="429" operator="equal">
      <formula>"NO CUMPLE"</formula>
    </cfRule>
    <cfRule type="cellIs" dxfId="12222" priority="430" operator="equal">
      <formula>"CUMPLE"</formula>
    </cfRule>
  </conditionalFormatting>
  <conditionalFormatting sqref="J568">
    <cfRule type="cellIs" dxfId="12221" priority="427" operator="equal">
      <formula>"NO CUMPLE"</formula>
    </cfRule>
    <cfRule type="cellIs" dxfId="12220" priority="428" operator="equal">
      <formula>"CUMPLE"</formula>
    </cfRule>
  </conditionalFormatting>
  <conditionalFormatting sqref="L566">
    <cfRule type="cellIs" dxfId="12219" priority="425" operator="equal">
      <formula>"NO CUMPLE"</formula>
    </cfRule>
    <cfRule type="cellIs" dxfId="12218" priority="426" operator="equal">
      <formula>"CUMPLE"</formula>
    </cfRule>
  </conditionalFormatting>
  <conditionalFormatting sqref="J566">
    <cfRule type="cellIs" dxfId="12217" priority="423" operator="equal">
      <formula>"NO CUMPLE"</formula>
    </cfRule>
    <cfRule type="cellIs" dxfId="12216" priority="424" operator="equal">
      <formula>"CUMPLE"</formula>
    </cfRule>
  </conditionalFormatting>
  <conditionalFormatting sqref="L567">
    <cfRule type="cellIs" dxfId="12215" priority="421" operator="equal">
      <formula>"NO CUMPLE"</formula>
    </cfRule>
    <cfRule type="cellIs" dxfId="12214" priority="422" operator="equal">
      <formula>"CUMPLE"</formula>
    </cfRule>
  </conditionalFormatting>
  <conditionalFormatting sqref="L570">
    <cfRule type="cellIs" dxfId="12213" priority="419" operator="equal">
      <formula>"NO CUMPLE"</formula>
    </cfRule>
    <cfRule type="cellIs" dxfId="12212" priority="420" operator="equal">
      <formula>"CUMPLE"</formula>
    </cfRule>
  </conditionalFormatting>
  <conditionalFormatting sqref="J571">
    <cfRule type="cellIs" dxfId="12211" priority="417" operator="equal">
      <formula>"NO CUMPLE"</formula>
    </cfRule>
    <cfRule type="cellIs" dxfId="12210" priority="418" operator="equal">
      <formula>"CUMPLE"</formula>
    </cfRule>
  </conditionalFormatting>
  <conditionalFormatting sqref="M563">
    <cfRule type="expression" dxfId="12209" priority="415">
      <formula>L563="NO CUMPLE"</formula>
    </cfRule>
    <cfRule type="expression" dxfId="12208" priority="416">
      <formula>L563="CUMPLE"</formula>
    </cfRule>
  </conditionalFormatting>
  <conditionalFormatting sqref="L565">
    <cfRule type="cellIs" dxfId="12207" priority="413" operator="equal">
      <formula>"NO CUMPLE"</formula>
    </cfRule>
    <cfRule type="cellIs" dxfId="12206" priority="414" operator="equal">
      <formula>"CUMPLE"</formula>
    </cfRule>
  </conditionalFormatting>
  <conditionalFormatting sqref="M564">
    <cfRule type="expression" dxfId="12205" priority="411">
      <formula>L564="NO CUMPLE"</formula>
    </cfRule>
    <cfRule type="expression" dxfId="12204" priority="412">
      <formula>L564="CUMPLE"</formula>
    </cfRule>
  </conditionalFormatting>
  <conditionalFormatting sqref="K563">
    <cfRule type="expression" dxfId="12203" priority="409">
      <formula>J563="NO CUMPLE"</formula>
    </cfRule>
    <cfRule type="expression" dxfId="12202" priority="410">
      <formula>J563="CUMPLE"</formula>
    </cfRule>
  </conditionalFormatting>
  <conditionalFormatting sqref="K564:K565">
    <cfRule type="expression" dxfId="12201" priority="407">
      <formula>J564="NO CUMPLE"</formula>
    </cfRule>
    <cfRule type="expression" dxfId="12200" priority="408">
      <formula>J564="CUMPLE"</formula>
    </cfRule>
  </conditionalFormatting>
  <conditionalFormatting sqref="J564">
    <cfRule type="cellIs" dxfId="12199" priority="405" operator="equal">
      <formula>"NO CUMPLE"</formula>
    </cfRule>
    <cfRule type="cellIs" dxfId="12198" priority="406" operator="equal">
      <formula>"CUMPLE"</formula>
    </cfRule>
  </conditionalFormatting>
  <conditionalFormatting sqref="J565">
    <cfRule type="cellIs" dxfId="12197" priority="403" operator="equal">
      <formula>"NO CUMPLE"</formula>
    </cfRule>
    <cfRule type="cellIs" dxfId="12196" priority="404" operator="equal">
      <formula>"CUMPLE"</formula>
    </cfRule>
  </conditionalFormatting>
  <conditionalFormatting sqref="L563">
    <cfRule type="cellIs" dxfId="12195" priority="401" operator="equal">
      <formula>"NO CUMPLE"</formula>
    </cfRule>
    <cfRule type="cellIs" dxfId="12194" priority="402" operator="equal">
      <formula>"CUMPLE"</formula>
    </cfRule>
  </conditionalFormatting>
  <conditionalFormatting sqref="J563">
    <cfRule type="cellIs" dxfId="12193" priority="399" operator="equal">
      <formula>"NO CUMPLE"</formula>
    </cfRule>
    <cfRule type="cellIs" dxfId="12192" priority="400" operator="equal">
      <formula>"CUMPLE"</formula>
    </cfRule>
  </conditionalFormatting>
  <conditionalFormatting sqref="L564">
    <cfRule type="cellIs" dxfId="12191" priority="397" operator="equal">
      <formula>"NO CUMPLE"</formula>
    </cfRule>
    <cfRule type="cellIs" dxfId="12190" priority="398" operator="equal">
      <formula>"CUMPLE"</formula>
    </cfRule>
  </conditionalFormatting>
  <conditionalFormatting sqref="P129">
    <cfRule type="expression" dxfId="12189" priority="301">
      <formula>Q129="NO SUBSANABLE"</formula>
    </cfRule>
    <cfRule type="expression" dxfId="12188" priority="302">
      <formula>Q129="REQUERIMIENTOS SUBSANADOS"</formula>
    </cfRule>
    <cfRule type="expression" dxfId="12187" priority="303">
      <formula>Q129="PENDIENTES POR SUBSANAR"</formula>
    </cfRule>
    <cfRule type="expression" dxfId="12186" priority="304">
      <formula>Q129="SIN OBSERVACIÓN"</formula>
    </cfRule>
    <cfRule type="containsBlanks" dxfId="12185" priority="305">
      <formula>LEN(TRIM(P129))=0</formula>
    </cfRule>
  </conditionalFormatting>
  <conditionalFormatting sqref="P132">
    <cfRule type="expression" dxfId="12184" priority="296">
      <formula>Q132="NO SUBSANABLE"</formula>
    </cfRule>
    <cfRule type="expression" dxfId="12183" priority="297">
      <formula>Q132="REQUERIMIENTOS SUBSANADOS"</formula>
    </cfRule>
    <cfRule type="expression" dxfId="12182" priority="298">
      <formula>Q132="PENDIENTES POR SUBSANAR"</formula>
    </cfRule>
    <cfRule type="expression" dxfId="12181" priority="299">
      <formula>Q132="SIN OBSERVACIÓN"</formula>
    </cfRule>
    <cfRule type="containsBlanks" dxfId="12180" priority="300">
      <formula>LEN(TRIM(P132))=0</formula>
    </cfRule>
  </conditionalFormatting>
  <conditionalFormatting sqref="M19">
    <cfRule type="expression" dxfId="12179" priority="294">
      <formula>L19="NO CUMPLE"</formula>
    </cfRule>
    <cfRule type="expression" dxfId="12178" priority="295">
      <formula>L19="CUMPLE"</formula>
    </cfRule>
  </conditionalFormatting>
  <conditionalFormatting sqref="L19:L21">
    <cfRule type="cellIs" dxfId="12177" priority="292" operator="equal">
      <formula>"NO CUMPLE"</formula>
    </cfRule>
    <cfRule type="cellIs" dxfId="12176" priority="293" operator="equal">
      <formula>"CUMPLE"</formula>
    </cfRule>
  </conditionalFormatting>
  <conditionalFormatting sqref="M20">
    <cfRule type="expression" dxfId="12175" priority="290">
      <formula>L20="NO CUMPLE"</formula>
    </cfRule>
    <cfRule type="expression" dxfId="12174" priority="291">
      <formula>L20="CUMPLE"</formula>
    </cfRule>
  </conditionalFormatting>
  <conditionalFormatting sqref="K19">
    <cfRule type="expression" dxfId="12173" priority="288">
      <formula>J19="NO CUMPLE"</formula>
    </cfRule>
    <cfRule type="expression" dxfId="12172" priority="289">
      <formula>J19="CUMPLE"</formula>
    </cfRule>
  </conditionalFormatting>
  <conditionalFormatting sqref="K20:K21">
    <cfRule type="expression" dxfId="12171" priority="286">
      <formula>J20="NO CUMPLE"</formula>
    </cfRule>
    <cfRule type="expression" dxfId="12170" priority="287">
      <formula>J20="CUMPLE"</formula>
    </cfRule>
  </conditionalFormatting>
  <conditionalFormatting sqref="M22">
    <cfRule type="expression" dxfId="12169" priority="284">
      <formula>L22="NO CUMPLE"</formula>
    </cfRule>
    <cfRule type="expression" dxfId="12168" priority="285">
      <formula>L22="CUMPLE"</formula>
    </cfRule>
  </conditionalFormatting>
  <conditionalFormatting sqref="L22:L24">
    <cfRule type="cellIs" dxfId="12167" priority="282" operator="equal">
      <formula>"NO CUMPLE"</formula>
    </cfRule>
    <cfRule type="cellIs" dxfId="12166" priority="283" operator="equal">
      <formula>"CUMPLE"</formula>
    </cfRule>
  </conditionalFormatting>
  <conditionalFormatting sqref="M23">
    <cfRule type="expression" dxfId="12165" priority="280">
      <formula>L23="NO CUMPLE"</formula>
    </cfRule>
    <cfRule type="expression" dxfId="12164" priority="281">
      <formula>L23="CUMPLE"</formula>
    </cfRule>
  </conditionalFormatting>
  <conditionalFormatting sqref="K22">
    <cfRule type="expression" dxfId="12163" priority="278">
      <formula>J22="NO CUMPLE"</formula>
    </cfRule>
    <cfRule type="expression" dxfId="12162" priority="279">
      <formula>J22="CUMPLE"</formula>
    </cfRule>
  </conditionalFormatting>
  <conditionalFormatting sqref="K23:K24">
    <cfRule type="expression" dxfId="12161" priority="276">
      <formula>J23="NO CUMPLE"</formula>
    </cfRule>
    <cfRule type="expression" dxfId="12160" priority="277">
      <formula>J23="CUMPLE"</formula>
    </cfRule>
  </conditionalFormatting>
  <conditionalFormatting sqref="M25">
    <cfRule type="expression" dxfId="12159" priority="274">
      <formula>L25="NO CUMPLE"</formula>
    </cfRule>
    <cfRule type="expression" dxfId="12158" priority="275">
      <formula>L25="CUMPLE"</formula>
    </cfRule>
  </conditionalFormatting>
  <conditionalFormatting sqref="L25:L27">
    <cfRule type="cellIs" dxfId="12157" priority="272" operator="equal">
      <formula>"NO CUMPLE"</formula>
    </cfRule>
    <cfRule type="cellIs" dxfId="12156" priority="273" operator="equal">
      <formula>"CUMPLE"</formula>
    </cfRule>
  </conditionalFormatting>
  <conditionalFormatting sqref="M26">
    <cfRule type="expression" dxfId="12155" priority="270">
      <formula>L26="NO CUMPLE"</formula>
    </cfRule>
    <cfRule type="expression" dxfId="12154" priority="271">
      <formula>L26="CUMPLE"</formula>
    </cfRule>
  </conditionalFormatting>
  <conditionalFormatting sqref="K25">
    <cfRule type="expression" dxfId="12153" priority="268">
      <formula>J25="NO CUMPLE"</formula>
    </cfRule>
    <cfRule type="expression" dxfId="12152" priority="269">
      <formula>J25="CUMPLE"</formula>
    </cfRule>
  </conditionalFormatting>
  <conditionalFormatting sqref="K26:K27">
    <cfRule type="expression" dxfId="12151" priority="266">
      <formula>J26="NO CUMPLE"</formula>
    </cfRule>
    <cfRule type="expression" dxfId="12150" priority="267">
      <formula>J26="CUMPLE"</formula>
    </cfRule>
  </conditionalFormatting>
  <conditionalFormatting sqref="I16 I19 I22">
    <cfRule type="notContainsBlanks" dxfId="12149" priority="265">
      <formula>LEN(TRIM(I16))&gt;0</formula>
    </cfRule>
  </conditionalFormatting>
  <conditionalFormatting sqref="S13">
    <cfRule type="cellIs" dxfId="12148" priority="263" operator="greaterThan">
      <formula>0</formula>
    </cfRule>
    <cfRule type="cellIs" dxfId="12147" priority="264" operator="equal">
      <formula>0</formula>
    </cfRule>
  </conditionalFormatting>
  <conditionalFormatting sqref="S16 S19 S22">
    <cfRule type="cellIs" dxfId="12146" priority="261" operator="greaterThan">
      <formula>0</formula>
    </cfRule>
    <cfRule type="cellIs" dxfId="12145" priority="262" operator="equal">
      <formula>0</formula>
    </cfRule>
  </conditionalFormatting>
  <conditionalFormatting sqref="N16">
    <cfRule type="expression" dxfId="12144" priority="258">
      <formula>N16=" "</formula>
    </cfRule>
    <cfRule type="expression" dxfId="12143" priority="259">
      <formula>N16="NO PRESENTÓ CERTIFICADO"</formula>
    </cfRule>
    <cfRule type="expression" dxfId="12142" priority="260">
      <formula>N16="PRESENTÓ CERTIFICADO"</formula>
    </cfRule>
  </conditionalFormatting>
  <conditionalFormatting sqref="P16">
    <cfRule type="expression" dxfId="12141" priority="249">
      <formula>Q16="NO SUBSANABLE"</formula>
    </cfRule>
    <cfRule type="expression" dxfId="12140" priority="250">
      <formula>Q16="REQUERIMIENTOS SUBSANADOS"</formula>
    </cfRule>
    <cfRule type="expression" dxfId="12139" priority="251">
      <formula>Q16="PENDIENTES POR SUBSANAR"</formula>
    </cfRule>
    <cfRule type="expression" dxfId="12138" priority="253">
      <formula>Q16="SIN OBSERVACIÓN"</formula>
    </cfRule>
    <cfRule type="containsBlanks" dxfId="12137" priority="254">
      <formula>LEN(TRIM(P16))=0</formula>
    </cfRule>
  </conditionalFormatting>
  <conditionalFormatting sqref="Q16">
    <cfRule type="containsBlanks" dxfId="12136" priority="244">
      <formula>LEN(TRIM(Q16))=0</formula>
    </cfRule>
    <cfRule type="cellIs" dxfId="12135" priority="252" operator="equal">
      <formula>"REQUERIMIENTOS SUBSANADOS"</formula>
    </cfRule>
    <cfRule type="containsText" dxfId="12134" priority="255" operator="containsText" text="NO SUBSANABLE">
      <formula>NOT(ISERROR(SEARCH("NO SUBSANABLE",Q16)))</formula>
    </cfRule>
    <cfRule type="containsText" dxfId="12133" priority="256" operator="containsText" text="PENDIENTES POR SUBSANAR">
      <formula>NOT(ISERROR(SEARCH("PENDIENTES POR SUBSANAR",Q16)))</formula>
    </cfRule>
    <cfRule type="containsText" dxfId="12132" priority="257" operator="containsText" text="SIN OBSERVACIÓN">
      <formula>NOT(ISERROR(SEARCH("SIN OBSERVACIÓN",Q16)))</formula>
    </cfRule>
  </conditionalFormatting>
  <conditionalFormatting sqref="R16">
    <cfRule type="containsBlanks" dxfId="12131" priority="243">
      <formula>LEN(TRIM(R16))=0</formula>
    </cfRule>
    <cfRule type="cellIs" dxfId="12130" priority="245" operator="equal">
      <formula>"NO CUMPLEN CON LO SOLICITADO"</formula>
    </cfRule>
    <cfRule type="cellIs" dxfId="12129" priority="246" operator="equal">
      <formula>"CUMPLEN CON LO SOLICITADO"</formula>
    </cfRule>
    <cfRule type="cellIs" dxfId="12128" priority="247" operator="equal">
      <formula>"PENDIENTES"</formula>
    </cfRule>
    <cfRule type="cellIs" dxfId="12127" priority="248" operator="equal">
      <formula>"NINGUNO"</formula>
    </cfRule>
  </conditionalFormatting>
  <conditionalFormatting sqref="O16">
    <cfRule type="cellIs" dxfId="12126" priority="239" operator="equal">
      <formula>"PENDIENTE POR DESCRIPCIÓN"</formula>
    </cfRule>
    <cfRule type="cellIs" dxfId="12125" priority="240" operator="equal">
      <formula>"DESCRIPCIÓN INSUFICIENTE"</formula>
    </cfRule>
    <cfRule type="cellIs" dxfId="12124" priority="241" operator="equal">
      <formula>"NO ESTÁ ACORDE A ITEM 5.2.1 (T.R.)"</formula>
    </cfRule>
    <cfRule type="cellIs" dxfId="12123" priority="242" operator="equal">
      <formula>"ACORDE A ITEM 5.2.1 (T.R.)"</formula>
    </cfRule>
  </conditionalFormatting>
  <conditionalFormatting sqref="N19">
    <cfRule type="expression" dxfId="12122" priority="236">
      <formula>N19=" "</formula>
    </cfRule>
    <cfRule type="expression" dxfId="12121" priority="237">
      <formula>N19="NO PRESENTÓ CERTIFICADO"</formula>
    </cfRule>
    <cfRule type="expression" dxfId="12120" priority="238">
      <formula>N19="PRESENTÓ CERTIFICADO"</formula>
    </cfRule>
  </conditionalFormatting>
  <conditionalFormatting sqref="P19">
    <cfRule type="expression" dxfId="12119" priority="227">
      <formula>Q19="NO SUBSANABLE"</formula>
    </cfRule>
    <cfRule type="expression" dxfId="12118" priority="228">
      <formula>Q19="REQUERIMIENTOS SUBSANADOS"</formula>
    </cfRule>
    <cfRule type="expression" dxfId="12117" priority="229">
      <formula>Q19="PENDIENTES POR SUBSANAR"</formula>
    </cfRule>
    <cfRule type="expression" dxfId="12116" priority="231">
      <formula>Q19="SIN OBSERVACIÓN"</formula>
    </cfRule>
    <cfRule type="containsBlanks" dxfId="12115" priority="232">
      <formula>LEN(TRIM(P19))=0</formula>
    </cfRule>
  </conditionalFormatting>
  <conditionalFormatting sqref="Q19">
    <cfRule type="containsBlanks" dxfId="12114" priority="222">
      <formula>LEN(TRIM(Q19))=0</formula>
    </cfRule>
    <cfRule type="cellIs" dxfId="12113" priority="230" operator="equal">
      <formula>"REQUERIMIENTOS SUBSANADOS"</formula>
    </cfRule>
    <cfRule type="containsText" dxfId="12112" priority="233" operator="containsText" text="NO SUBSANABLE">
      <formula>NOT(ISERROR(SEARCH("NO SUBSANABLE",Q19)))</formula>
    </cfRule>
    <cfRule type="containsText" dxfId="12111" priority="234" operator="containsText" text="PENDIENTES POR SUBSANAR">
      <formula>NOT(ISERROR(SEARCH("PENDIENTES POR SUBSANAR",Q19)))</formula>
    </cfRule>
    <cfRule type="containsText" dxfId="12110" priority="235" operator="containsText" text="SIN OBSERVACIÓN">
      <formula>NOT(ISERROR(SEARCH("SIN OBSERVACIÓN",Q19)))</formula>
    </cfRule>
  </conditionalFormatting>
  <conditionalFormatting sqref="R19">
    <cfRule type="containsBlanks" dxfId="12109" priority="221">
      <formula>LEN(TRIM(R19))=0</formula>
    </cfRule>
    <cfRule type="cellIs" dxfId="12108" priority="223" operator="equal">
      <formula>"NO CUMPLEN CON LO SOLICITADO"</formula>
    </cfRule>
    <cfRule type="cellIs" dxfId="12107" priority="224" operator="equal">
      <formula>"CUMPLEN CON LO SOLICITADO"</formula>
    </cfRule>
    <cfRule type="cellIs" dxfId="12106" priority="225" operator="equal">
      <formula>"PENDIENTES"</formula>
    </cfRule>
    <cfRule type="cellIs" dxfId="12105" priority="226" operator="equal">
      <formula>"NINGUNO"</formula>
    </cfRule>
  </conditionalFormatting>
  <conditionalFormatting sqref="O19">
    <cfRule type="cellIs" dxfId="12104" priority="217" operator="equal">
      <formula>"PENDIENTE POR DESCRIPCIÓN"</formula>
    </cfRule>
    <cfRule type="cellIs" dxfId="12103" priority="218" operator="equal">
      <formula>"DESCRIPCIÓN INSUFICIENTE"</formula>
    </cfRule>
    <cfRule type="cellIs" dxfId="12102" priority="219" operator="equal">
      <formula>"NO ESTÁ ACORDE A ITEM 5.2.1 (T.R.)"</formula>
    </cfRule>
    <cfRule type="cellIs" dxfId="12101" priority="220" operator="equal">
      <formula>"ACORDE A ITEM 5.2.1 (T.R.)"</formula>
    </cfRule>
  </conditionalFormatting>
  <conditionalFormatting sqref="N22">
    <cfRule type="expression" dxfId="12100" priority="214">
      <formula>N22=" "</formula>
    </cfRule>
    <cfRule type="expression" dxfId="12099" priority="215">
      <formula>N22="NO PRESENTÓ CERTIFICADO"</formula>
    </cfRule>
    <cfRule type="expression" dxfId="12098" priority="216">
      <formula>N22="PRESENTÓ CERTIFICADO"</formula>
    </cfRule>
  </conditionalFormatting>
  <conditionalFormatting sqref="P22">
    <cfRule type="expression" dxfId="12097" priority="205">
      <formula>Q22="NO SUBSANABLE"</formula>
    </cfRule>
    <cfRule type="expression" dxfId="12096" priority="206">
      <formula>Q22="REQUERIMIENTOS SUBSANADOS"</formula>
    </cfRule>
    <cfRule type="expression" dxfId="12095" priority="207">
      <formula>Q22="PENDIENTES POR SUBSANAR"</formula>
    </cfRule>
    <cfRule type="expression" dxfId="12094" priority="209">
      <formula>Q22="SIN OBSERVACIÓN"</formula>
    </cfRule>
    <cfRule type="containsBlanks" dxfId="12093" priority="210">
      <formula>LEN(TRIM(P22))=0</formula>
    </cfRule>
  </conditionalFormatting>
  <conditionalFormatting sqref="Q22">
    <cfRule type="containsBlanks" dxfId="12092" priority="200">
      <formula>LEN(TRIM(Q22))=0</formula>
    </cfRule>
    <cfRule type="cellIs" dxfId="12091" priority="208" operator="equal">
      <formula>"REQUERIMIENTOS SUBSANADOS"</formula>
    </cfRule>
    <cfRule type="containsText" dxfId="12090" priority="211" operator="containsText" text="NO SUBSANABLE">
      <formula>NOT(ISERROR(SEARCH("NO SUBSANABLE",Q22)))</formula>
    </cfRule>
    <cfRule type="containsText" dxfId="12089" priority="212" operator="containsText" text="PENDIENTES POR SUBSANAR">
      <formula>NOT(ISERROR(SEARCH("PENDIENTES POR SUBSANAR",Q22)))</formula>
    </cfRule>
    <cfRule type="containsText" dxfId="12088" priority="213" operator="containsText" text="SIN OBSERVACIÓN">
      <formula>NOT(ISERROR(SEARCH("SIN OBSERVACIÓN",Q22)))</formula>
    </cfRule>
  </conditionalFormatting>
  <conditionalFormatting sqref="R22">
    <cfRule type="containsBlanks" dxfId="12087" priority="199">
      <formula>LEN(TRIM(R22))=0</formula>
    </cfRule>
    <cfRule type="cellIs" dxfId="12086" priority="201" operator="equal">
      <formula>"NO CUMPLEN CON LO SOLICITADO"</formula>
    </cfRule>
    <cfRule type="cellIs" dxfId="12085" priority="202" operator="equal">
      <formula>"CUMPLEN CON LO SOLICITADO"</formula>
    </cfRule>
    <cfRule type="cellIs" dxfId="12084" priority="203" operator="equal">
      <formula>"PENDIENTES"</formula>
    </cfRule>
    <cfRule type="cellIs" dxfId="12083" priority="204" operator="equal">
      <formula>"NINGUNO"</formula>
    </cfRule>
  </conditionalFormatting>
  <conditionalFormatting sqref="O22">
    <cfRule type="cellIs" dxfId="12082" priority="195" operator="equal">
      <formula>"PENDIENTE POR DESCRIPCIÓN"</formula>
    </cfRule>
    <cfRule type="cellIs" dxfId="12081" priority="196" operator="equal">
      <formula>"DESCRIPCIÓN INSUFICIENTE"</formula>
    </cfRule>
    <cfRule type="cellIs" dxfId="12080" priority="197" operator="equal">
      <formula>"NO ESTÁ ACORDE A ITEM 5.2.1 (T.R.)"</formula>
    </cfRule>
    <cfRule type="cellIs" dxfId="12079" priority="198" operator="equal">
      <formula>"ACORDE A ITEM 5.2.1 (T.R.)"</formula>
    </cfRule>
  </conditionalFormatting>
  <conditionalFormatting sqref="Q35">
    <cfRule type="containsBlanks" dxfId="12078" priority="186">
      <formula>LEN(TRIM(Q35))=0</formula>
    </cfRule>
    <cfRule type="cellIs" dxfId="12077" priority="191" operator="equal">
      <formula>"REQUERIMIENTOS SUBSANADOS"</formula>
    </cfRule>
    <cfRule type="containsText" dxfId="12076" priority="192" operator="containsText" text="NO SUBSANABLE">
      <formula>NOT(ISERROR(SEARCH("NO SUBSANABLE",Q35)))</formula>
    </cfRule>
    <cfRule type="containsText" dxfId="12075" priority="193" operator="containsText" text="PENDIENTES POR SUBSANAR">
      <formula>NOT(ISERROR(SEARCH("PENDIENTES POR SUBSANAR",Q35)))</formula>
    </cfRule>
    <cfRule type="containsText" dxfId="12074" priority="194" operator="containsText" text="SIN OBSERVACIÓN">
      <formula>NOT(ISERROR(SEARCH("SIN OBSERVACIÓN",Q35)))</formula>
    </cfRule>
  </conditionalFormatting>
  <conditionalFormatting sqref="R35">
    <cfRule type="containsBlanks" dxfId="12073" priority="185">
      <formula>LEN(TRIM(R35))=0</formula>
    </cfRule>
    <cfRule type="cellIs" dxfId="12072" priority="187" operator="equal">
      <formula>"NO CUMPLEN CON LO SOLICITADO"</formula>
    </cfRule>
    <cfRule type="cellIs" dxfId="12071" priority="188" operator="equal">
      <formula>"CUMPLEN CON LO SOLICITADO"</formula>
    </cfRule>
    <cfRule type="cellIs" dxfId="12070" priority="189" operator="equal">
      <formula>"PENDIENTES"</formula>
    </cfRule>
    <cfRule type="cellIs" dxfId="12069" priority="190" operator="equal">
      <formula>"NINGUNO"</formula>
    </cfRule>
  </conditionalFormatting>
  <conditionalFormatting sqref="N57">
    <cfRule type="expression" dxfId="12068" priority="182">
      <formula>N57=" "</formula>
    </cfRule>
    <cfRule type="expression" dxfId="12067" priority="183">
      <formula>N57="NO PRESENTÓ CERTIFICADO"</formula>
    </cfRule>
    <cfRule type="expression" dxfId="12066" priority="184">
      <formula>N57="PRESENTÓ CERTIFICADO"</formula>
    </cfRule>
  </conditionalFormatting>
  <conditionalFormatting sqref="P57">
    <cfRule type="expression" dxfId="12065" priority="173">
      <formula>Q57="NO SUBSANABLE"</formula>
    </cfRule>
    <cfRule type="expression" dxfId="12064" priority="175">
      <formula>Q57="REQUERIMIENTOS SUBSANADOS"</formula>
    </cfRule>
    <cfRule type="expression" dxfId="12063" priority="176">
      <formula>Q57="PENDIENTES POR SUBSANAR"</formula>
    </cfRule>
    <cfRule type="expression" dxfId="12062" priority="180">
      <formula>Q57="SIN OBSERVACIÓN"</formula>
    </cfRule>
    <cfRule type="containsBlanks" dxfId="12061" priority="181">
      <formula>LEN(TRIM(P57))=0</formula>
    </cfRule>
  </conditionalFormatting>
  <conditionalFormatting sqref="O57">
    <cfRule type="cellIs" dxfId="12060" priority="174" operator="equal">
      <formula>"PENDIENTE POR DESCRIPCIÓN"</formula>
    </cfRule>
    <cfRule type="cellIs" dxfId="12059" priority="177" operator="equal">
      <formula>"DESCRIPCIÓN INSUFICIENTE"</formula>
    </cfRule>
    <cfRule type="cellIs" dxfId="12058" priority="178" operator="equal">
      <formula>"NO ESTÁ ACORDE A ITEM 5.2.1 (T.R.)"</formula>
    </cfRule>
    <cfRule type="cellIs" dxfId="12057" priority="179" operator="equal">
      <formula>"ACORDE A ITEM 5.2.1 (T.R.)"</formula>
    </cfRule>
  </conditionalFormatting>
  <conditionalFormatting sqref="Q57">
    <cfRule type="containsBlanks" dxfId="12056" priority="164">
      <formula>LEN(TRIM(Q57))=0</formula>
    </cfRule>
    <cfRule type="cellIs" dxfId="12055" priority="169" operator="equal">
      <formula>"REQUERIMIENTOS SUBSANADOS"</formula>
    </cfRule>
    <cfRule type="containsText" dxfId="12054" priority="170" operator="containsText" text="NO SUBSANABLE">
      <formula>NOT(ISERROR(SEARCH("NO SUBSANABLE",Q57)))</formula>
    </cfRule>
    <cfRule type="containsText" dxfId="12053" priority="171" operator="containsText" text="PENDIENTES POR SUBSANAR">
      <formula>NOT(ISERROR(SEARCH("PENDIENTES POR SUBSANAR",Q57)))</formula>
    </cfRule>
    <cfRule type="containsText" dxfId="12052" priority="172" operator="containsText" text="SIN OBSERVACIÓN">
      <formula>NOT(ISERROR(SEARCH("SIN OBSERVACIÓN",Q57)))</formula>
    </cfRule>
  </conditionalFormatting>
  <conditionalFormatting sqref="R57">
    <cfRule type="containsBlanks" dxfId="12051" priority="163">
      <formula>LEN(TRIM(R57))=0</formula>
    </cfRule>
    <cfRule type="cellIs" dxfId="12050" priority="165" operator="equal">
      <formula>"NO CUMPLEN CON LO SOLICITADO"</formula>
    </cfRule>
    <cfRule type="cellIs" dxfId="12049" priority="166" operator="equal">
      <formula>"CUMPLEN CON LO SOLICITADO"</formula>
    </cfRule>
    <cfRule type="cellIs" dxfId="12048" priority="167" operator="equal">
      <formula>"PENDIENTES"</formula>
    </cfRule>
    <cfRule type="cellIs" dxfId="12047" priority="168" operator="equal">
      <formula>"NINGUNO"</formula>
    </cfRule>
  </conditionalFormatting>
  <conditionalFormatting sqref="J57">
    <cfRule type="cellIs" dxfId="12046" priority="161" operator="equal">
      <formula>"NO CUMPLE"</formula>
    </cfRule>
    <cfRule type="cellIs" dxfId="12045" priority="162" operator="equal">
      <formula>"CUMPLE"</formula>
    </cfRule>
  </conditionalFormatting>
  <conditionalFormatting sqref="J58">
    <cfRule type="cellIs" dxfId="12044" priority="159" operator="equal">
      <formula>"NO CUMPLE"</formula>
    </cfRule>
    <cfRule type="cellIs" dxfId="12043" priority="160" operator="equal">
      <formula>"CUMPLE"</formula>
    </cfRule>
  </conditionalFormatting>
  <conditionalFormatting sqref="J59">
    <cfRule type="cellIs" dxfId="12042" priority="157" operator="equal">
      <formula>"NO CUMPLE"</formula>
    </cfRule>
    <cfRule type="cellIs" dxfId="12041" priority="158" operator="equal">
      <formula>"CUMPLE"</formula>
    </cfRule>
  </conditionalFormatting>
  <conditionalFormatting sqref="L57">
    <cfRule type="cellIs" dxfId="12040" priority="155" operator="equal">
      <formula>"NO CUMPLE"</formula>
    </cfRule>
    <cfRule type="cellIs" dxfId="12039" priority="156" operator="equal">
      <formula>"CUMPLE"</formula>
    </cfRule>
  </conditionalFormatting>
  <conditionalFormatting sqref="L58">
    <cfRule type="cellIs" dxfId="12038" priority="153" operator="equal">
      <formula>"NO CUMPLE"</formula>
    </cfRule>
    <cfRule type="cellIs" dxfId="12037" priority="154" operator="equal">
      <formula>"CUMPLE"</formula>
    </cfRule>
  </conditionalFormatting>
  <conditionalFormatting sqref="J79">
    <cfRule type="cellIs" dxfId="12036" priority="151" operator="equal">
      <formula>"NO CUMPLE"</formula>
    </cfRule>
    <cfRule type="cellIs" dxfId="12035" priority="152" operator="equal">
      <formula>"CUMPLE"</formula>
    </cfRule>
  </conditionalFormatting>
  <conditionalFormatting sqref="J80">
    <cfRule type="cellIs" dxfId="12034" priority="149" operator="equal">
      <formula>"NO CUMPLE"</formula>
    </cfRule>
    <cfRule type="cellIs" dxfId="12033" priority="150" operator="equal">
      <formula>"CUMPLE"</formula>
    </cfRule>
  </conditionalFormatting>
  <conditionalFormatting sqref="J81">
    <cfRule type="cellIs" dxfId="12032" priority="147" operator="equal">
      <formula>"NO CUMPLE"</formula>
    </cfRule>
    <cfRule type="cellIs" dxfId="12031" priority="148" operator="equal">
      <formula>"CUMPLE"</formula>
    </cfRule>
  </conditionalFormatting>
  <conditionalFormatting sqref="L79">
    <cfRule type="cellIs" dxfId="12030" priority="145" operator="equal">
      <formula>"NO CUMPLE"</formula>
    </cfRule>
    <cfRule type="cellIs" dxfId="12029" priority="146" operator="equal">
      <formula>"CUMPLE"</formula>
    </cfRule>
  </conditionalFormatting>
  <conditionalFormatting sqref="L80">
    <cfRule type="cellIs" dxfId="12028" priority="143" operator="equal">
      <formula>"NO CUMPLE"</formula>
    </cfRule>
    <cfRule type="cellIs" dxfId="12027" priority="144" operator="equal">
      <formula>"CUMPLE"</formula>
    </cfRule>
  </conditionalFormatting>
  <conditionalFormatting sqref="N79">
    <cfRule type="expression" dxfId="12026" priority="140">
      <formula>N79=" "</formula>
    </cfRule>
    <cfRule type="expression" dxfId="12025" priority="141">
      <formula>N79="NO PRESENTÓ CERTIFICADO"</formula>
    </cfRule>
    <cfRule type="expression" dxfId="12024" priority="142">
      <formula>N79="PRESENTÓ CERTIFICADO"</formula>
    </cfRule>
  </conditionalFormatting>
  <conditionalFormatting sqref="P79">
    <cfRule type="expression" dxfId="12023" priority="131">
      <formula>Q79="NO SUBSANABLE"</formula>
    </cfRule>
    <cfRule type="expression" dxfId="12022" priority="133">
      <formula>Q79="REQUERIMIENTOS SUBSANADOS"</formula>
    </cfRule>
    <cfRule type="expression" dxfId="12021" priority="134">
      <formula>Q79="PENDIENTES POR SUBSANAR"</formula>
    </cfRule>
    <cfRule type="expression" dxfId="12020" priority="138">
      <formula>Q79="SIN OBSERVACIÓN"</formula>
    </cfRule>
    <cfRule type="containsBlanks" dxfId="12019" priority="139">
      <formula>LEN(TRIM(P79))=0</formula>
    </cfRule>
  </conditionalFormatting>
  <conditionalFormatting sqref="O79">
    <cfRule type="cellIs" dxfId="12018" priority="132" operator="equal">
      <formula>"PENDIENTE POR DESCRIPCIÓN"</formula>
    </cfRule>
    <cfRule type="cellIs" dxfId="12017" priority="135" operator="equal">
      <formula>"DESCRIPCIÓN INSUFICIENTE"</formula>
    </cfRule>
    <cfRule type="cellIs" dxfId="12016" priority="136" operator="equal">
      <formula>"NO ESTÁ ACORDE A ITEM 5.2.1 (T.R.)"</formula>
    </cfRule>
    <cfRule type="cellIs" dxfId="12015" priority="137" operator="equal">
      <formula>"ACORDE A ITEM 5.2.1 (T.R.)"</formula>
    </cfRule>
  </conditionalFormatting>
  <conditionalFormatting sqref="Q79">
    <cfRule type="containsBlanks" dxfId="12014" priority="122">
      <formula>LEN(TRIM(Q79))=0</formula>
    </cfRule>
    <cfRule type="cellIs" dxfId="12013" priority="127" operator="equal">
      <formula>"REQUERIMIENTOS SUBSANADOS"</formula>
    </cfRule>
    <cfRule type="containsText" dxfId="12012" priority="128" operator="containsText" text="NO SUBSANABLE">
      <formula>NOT(ISERROR(SEARCH("NO SUBSANABLE",Q79)))</formula>
    </cfRule>
    <cfRule type="containsText" dxfId="12011" priority="129" operator="containsText" text="PENDIENTES POR SUBSANAR">
      <formula>NOT(ISERROR(SEARCH("PENDIENTES POR SUBSANAR",Q79)))</formula>
    </cfRule>
    <cfRule type="containsText" dxfId="12010" priority="130" operator="containsText" text="SIN OBSERVACIÓN">
      <formula>NOT(ISERROR(SEARCH("SIN OBSERVACIÓN",Q79)))</formula>
    </cfRule>
  </conditionalFormatting>
  <conditionalFormatting sqref="R79">
    <cfRule type="containsBlanks" dxfId="12009" priority="121">
      <formula>LEN(TRIM(R79))=0</formula>
    </cfRule>
    <cfRule type="cellIs" dxfId="12008" priority="123" operator="equal">
      <formula>"NO CUMPLEN CON LO SOLICITADO"</formula>
    </cfRule>
    <cfRule type="cellIs" dxfId="12007" priority="124" operator="equal">
      <formula>"CUMPLEN CON LO SOLICITADO"</formula>
    </cfRule>
    <cfRule type="cellIs" dxfId="12006" priority="125" operator="equal">
      <formula>"PENDIENTES"</formula>
    </cfRule>
    <cfRule type="cellIs" dxfId="12005" priority="126" operator="equal">
      <formula>"NINGUNO"</formula>
    </cfRule>
  </conditionalFormatting>
  <conditionalFormatting sqref="N101">
    <cfRule type="expression" dxfId="12004" priority="111">
      <formula>N101=" "</formula>
    </cfRule>
    <cfRule type="expression" dxfId="12003" priority="112">
      <formula>N101="NO PRESENTÓ CERTIFICADO"</formula>
    </cfRule>
    <cfRule type="expression" dxfId="12002" priority="113">
      <formula>N101="PRESENTÓ CERTIFICADO"</formula>
    </cfRule>
  </conditionalFormatting>
  <conditionalFormatting sqref="P101">
    <cfRule type="expression" dxfId="12001" priority="102">
      <formula>Q101="NO SUBSANABLE"</formula>
    </cfRule>
    <cfRule type="expression" dxfId="12000" priority="104">
      <formula>Q101="REQUERIMIENTOS SUBSANADOS"</formula>
    </cfRule>
    <cfRule type="expression" dxfId="11999" priority="105">
      <formula>Q101="PENDIENTES POR SUBSANAR"</formula>
    </cfRule>
    <cfRule type="expression" dxfId="11998" priority="109">
      <formula>Q101="SIN OBSERVACIÓN"</formula>
    </cfRule>
    <cfRule type="containsBlanks" dxfId="11997" priority="110">
      <formula>LEN(TRIM(P101))=0</formula>
    </cfRule>
  </conditionalFormatting>
  <conditionalFormatting sqref="O101">
    <cfRule type="cellIs" dxfId="11996" priority="103" operator="equal">
      <formula>"PENDIENTE POR DESCRIPCIÓN"</formula>
    </cfRule>
    <cfRule type="cellIs" dxfId="11995" priority="106" operator="equal">
      <formula>"DESCRIPCIÓN INSUFICIENTE"</formula>
    </cfRule>
    <cfRule type="cellIs" dxfId="11994" priority="107" operator="equal">
      <formula>"NO ESTÁ ACORDE A ITEM 5.2.1 (T.R.)"</formula>
    </cfRule>
    <cfRule type="cellIs" dxfId="11993" priority="108" operator="equal">
      <formula>"ACORDE A ITEM 5.2.1 (T.R.)"</formula>
    </cfRule>
  </conditionalFormatting>
  <conditionalFormatting sqref="Q101">
    <cfRule type="containsBlanks" dxfId="11992" priority="93">
      <formula>LEN(TRIM(Q101))=0</formula>
    </cfRule>
    <cfRule type="cellIs" dxfId="11991" priority="98" operator="equal">
      <formula>"REQUERIMIENTOS SUBSANADOS"</formula>
    </cfRule>
    <cfRule type="containsText" dxfId="11990" priority="99" operator="containsText" text="NO SUBSANABLE">
      <formula>NOT(ISERROR(SEARCH("NO SUBSANABLE",Q101)))</formula>
    </cfRule>
    <cfRule type="containsText" dxfId="11989" priority="100" operator="containsText" text="PENDIENTES POR SUBSANAR">
      <formula>NOT(ISERROR(SEARCH("PENDIENTES POR SUBSANAR",Q101)))</formula>
    </cfRule>
    <cfRule type="containsText" dxfId="11988" priority="101" operator="containsText" text="SIN OBSERVACIÓN">
      <formula>NOT(ISERROR(SEARCH("SIN OBSERVACIÓN",Q101)))</formula>
    </cfRule>
  </conditionalFormatting>
  <conditionalFormatting sqref="R101">
    <cfRule type="containsBlanks" dxfId="11987" priority="92">
      <formula>LEN(TRIM(R101))=0</formula>
    </cfRule>
    <cfRule type="cellIs" dxfId="11986" priority="94" operator="equal">
      <formula>"NO CUMPLEN CON LO SOLICITADO"</formula>
    </cfRule>
    <cfRule type="cellIs" dxfId="11985" priority="95" operator="equal">
      <formula>"CUMPLEN CON LO SOLICITADO"</formula>
    </cfRule>
    <cfRule type="cellIs" dxfId="11984" priority="96" operator="equal">
      <formula>"PENDIENTES"</formula>
    </cfRule>
    <cfRule type="cellIs" dxfId="11983" priority="97" operator="equal">
      <formula>"NINGUNO"</formula>
    </cfRule>
  </conditionalFormatting>
  <conditionalFormatting sqref="N104">
    <cfRule type="expression" dxfId="11982" priority="89">
      <formula>N104=" "</formula>
    </cfRule>
    <cfRule type="expression" dxfId="11981" priority="90">
      <formula>N104="NO PRESENTÓ CERTIFICADO"</formula>
    </cfRule>
    <cfRule type="expression" dxfId="11980" priority="91">
      <formula>N104="PRESENTÓ CERTIFICADO"</formula>
    </cfRule>
  </conditionalFormatting>
  <conditionalFormatting sqref="P104">
    <cfRule type="expression" dxfId="11979" priority="80">
      <formula>Q104="NO SUBSANABLE"</formula>
    </cfRule>
    <cfRule type="expression" dxfId="11978" priority="82">
      <formula>Q104="REQUERIMIENTOS SUBSANADOS"</formula>
    </cfRule>
    <cfRule type="expression" dxfId="11977" priority="83">
      <formula>Q104="PENDIENTES POR SUBSANAR"</formula>
    </cfRule>
    <cfRule type="expression" dxfId="11976" priority="87">
      <formula>Q104="SIN OBSERVACIÓN"</formula>
    </cfRule>
    <cfRule type="containsBlanks" dxfId="11975" priority="88">
      <formula>LEN(TRIM(P104))=0</formula>
    </cfRule>
  </conditionalFormatting>
  <conditionalFormatting sqref="O104">
    <cfRule type="cellIs" dxfId="11974" priority="81" operator="equal">
      <formula>"PENDIENTE POR DESCRIPCIÓN"</formula>
    </cfRule>
    <cfRule type="cellIs" dxfId="11973" priority="84" operator="equal">
      <formula>"DESCRIPCIÓN INSUFICIENTE"</formula>
    </cfRule>
    <cfRule type="cellIs" dxfId="11972" priority="85" operator="equal">
      <formula>"NO ESTÁ ACORDE A ITEM 5.2.1 (T.R.)"</formula>
    </cfRule>
    <cfRule type="cellIs" dxfId="11971" priority="86" operator="equal">
      <formula>"ACORDE A ITEM 5.2.1 (T.R.)"</formula>
    </cfRule>
  </conditionalFormatting>
  <conditionalFormatting sqref="Q104">
    <cfRule type="containsBlanks" dxfId="11970" priority="71">
      <formula>LEN(TRIM(Q104))=0</formula>
    </cfRule>
    <cfRule type="cellIs" dxfId="11969" priority="76" operator="equal">
      <formula>"REQUERIMIENTOS SUBSANADOS"</formula>
    </cfRule>
    <cfRule type="containsText" dxfId="11968" priority="77" operator="containsText" text="NO SUBSANABLE">
      <formula>NOT(ISERROR(SEARCH("NO SUBSANABLE",Q104)))</formula>
    </cfRule>
    <cfRule type="containsText" dxfId="11967" priority="78" operator="containsText" text="PENDIENTES POR SUBSANAR">
      <formula>NOT(ISERROR(SEARCH("PENDIENTES POR SUBSANAR",Q104)))</formula>
    </cfRule>
    <cfRule type="containsText" dxfId="11966" priority="79" operator="containsText" text="SIN OBSERVACIÓN">
      <formula>NOT(ISERROR(SEARCH("SIN OBSERVACIÓN",Q104)))</formula>
    </cfRule>
  </conditionalFormatting>
  <conditionalFormatting sqref="R104">
    <cfRule type="containsBlanks" dxfId="11965" priority="70">
      <formula>LEN(TRIM(R104))=0</formula>
    </cfRule>
    <cfRule type="cellIs" dxfId="11964" priority="72" operator="equal">
      <formula>"NO CUMPLEN CON LO SOLICITADO"</formula>
    </cfRule>
    <cfRule type="cellIs" dxfId="11963" priority="73" operator="equal">
      <formula>"CUMPLEN CON LO SOLICITADO"</formula>
    </cfRule>
    <cfRule type="cellIs" dxfId="11962" priority="74" operator="equal">
      <formula>"PENDIENTES"</formula>
    </cfRule>
    <cfRule type="cellIs" dxfId="11961" priority="75" operator="equal">
      <formula>"NINGUNO"</formula>
    </cfRule>
  </conditionalFormatting>
  <conditionalFormatting sqref="N123 N126">
    <cfRule type="expression" dxfId="11960" priority="67">
      <formula>N123=" "</formula>
    </cfRule>
    <cfRule type="expression" dxfId="11959" priority="68">
      <formula>N123="NO PRESENTÓ CERTIFICADO"</formula>
    </cfRule>
    <cfRule type="expression" dxfId="11958" priority="69">
      <formula>N123="PRESENTÓ CERTIFICADO"</formula>
    </cfRule>
  </conditionalFormatting>
  <conditionalFormatting sqref="P123 P126">
    <cfRule type="expression" dxfId="11957" priority="58">
      <formula>Q123="NO SUBSANABLE"</formula>
    </cfRule>
    <cfRule type="expression" dxfId="11956" priority="60">
      <formula>Q123="REQUERIMIENTOS SUBSANADOS"</formula>
    </cfRule>
    <cfRule type="expression" dxfId="11955" priority="61">
      <formula>Q123="PENDIENTES POR SUBSANAR"</formula>
    </cfRule>
    <cfRule type="expression" dxfId="11954" priority="65">
      <formula>Q123="SIN OBSERVACIÓN"</formula>
    </cfRule>
    <cfRule type="containsBlanks" dxfId="11953" priority="66">
      <formula>LEN(TRIM(P123))=0</formula>
    </cfRule>
  </conditionalFormatting>
  <conditionalFormatting sqref="O123 O126">
    <cfRule type="cellIs" dxfId="11952" priority="59" operator="equal">
      <formula>"PENDIENTE POR DESCRIPCIÓN"</formula>
    </cfRule>
    <cfRule type="cellIs" dxfId="11951" priority="62" operator="equal">
      <formula>"DESCRIPCIÓN INSUFICIENTE"</formula>
    </cfRule>
    <cfRule type="cellIs" dxfId="11950" priority="63" operator="equal">
      <formula>"NO ESTÁ ACORDE A ITEM 5.2.1 (T.R.)"</formula>
    </cfRule>
    <cfRule type="cellIs" dxfId="11949" priority="64" operator="equal">
      <formula>"ACORDE A ITEM 5.2.1 (T.R.)"</formula>
    </cfRule>
  </conditionalFormatting>
  <conditionalFormatting sqref="Q123 Q126">
    <cfRule type="containsBlanks" dxfId="11948" priority="49">
      <formula>LEN(TRIM(Q123))=0</formula>
    </cfRule>
    <cfRule type="cellIs" dxfId="11947" priority="54" operator="equal">
      <formula>"REQUERIMIENTOS SUBSANADOS"</formula>
    </cfRule>
    <cfRule type="containsText" dxfId="11946" priority="55" operator="containsText" text="NO SUBSANABLE">
      <formula>NOT(ISERROR(SEARCH("NO SUBSANABLE",Q123)))</formula>
    </cfRule>
    <cfRule type="containsText" dxfId="11945" priority="56" operator="containsText" text="PENDIENTES POR SUBSANAR">
      <formula>NOT(ISERROR(SEARCH("PENDIENTES POR SUBSANAR",Q123)))</formula>
    </cfRule>
    <cfRule type="containsText" dxfId="11944" priority="57" operator="containsText" text="SIN OBSERVACIÓN">
      <formula>NOT(ISERROR(SEARCH("SIN OBSERVACIÓN",Q123)))</formula>
    </cfRule>
  </conditionalFormatting>
  <conditionalFormatting sqref="R123 R126">
    <cfRule type="containsBlanks" dxfId="11943" priority="48">
      <formula>LEN(TRIM(R123))=0</formula>
    </cfRule>
    <cfRule type="cellIs" dxfId="11942" priority="50" operator="equal">
      <formula>"NO CUMPLEN CON LO SOLICITADO"</formula>
    </cfRule>
    <cfRule type="cellIs" dxfId="11941" priority="51" operator="equal">
      <formula>"CUMPLEN CON LO SOLICITADO"</formula>
    </cfRule>
    <cfRule type="cellIs" dxfId="11940" priority="52" operator="equal">
      <formula>"PENDIENTES"</formula>
    </cfRule>
    <cfRule type="cellIs" dxfId="11939" priority="53" operator="equal">
      <formula>"NINGUNO"</formula>
    </cfRule>
  </conditionalFormatting>
  <conditionalFormatting sqref="H148">
    <cfRule type="notContainsBlanks" dxfId="11938" priority="47">
      <formula>LEN(TRIM(H148))&gt;0</formula>
    </cfRule>
  </conditionalFormatting>
  <conditionalFormatting sqref="N148">
    <cfRule type="expression" dxfId="11937" priority="44">
      <formula>N148=" "</formula>
    </cfRule>
    <cfRule type="expression" dxfId="11936" priority="45">
      <formula>N148="NO PRESENTÓ CERTIFICADO"</formula>
    </cfRule>
    <cfRule type="expression" dxfId="11935" priority="46">
      <formula>N148="PRESENTÓ CERTIFICADO"</formula>
    </cfRule>
  </conditionalFormatting>
  <conditionalFormatting sqref="P148">
    <cfRule type="expression" dxfId="11934" priority="35">
      <formula>Q148="NO SUBSANABLE"</formula>
    </cfRule>
    <cfRule type="expression" dxfId="11933" priority="37">
      <formula>Q148="REQUERIMIENTOS SUBSANADOS"</formula>
    </cfRule>
    <cfRule type="expression" dxfId="11932" priority="38">
      <formula>Q148="PENDIENTES POR SUBSANAR"</formula>
    </cfRule>
    <cfRule type="expression" dxfId="11931" priority="42">
      <formula>Q148="SIN OBSERVACIÓN"</formula>
    </cfRule>
    <cfRule type="containsBlanks" dxfId="11930" priority="43">
      <formula>LEN(TRIM(P148))=0</formula>
    </cfRule>
  </conditionalFormatting>
  <conditionalFormatting sqref="O148">
    <cfRule type="cellIs" dxfId="11929" priority="36" operator="equal">
      <formula>"PENDIENTE POR DESCRIPCIÓN"</formula>
    </cfRule>
    <cfRule type="cellIs" dxfId="11928" priority="39" operator="equal">
      <formula>"DESCRIPCIÓN INSUFICIENTE"</formula>
    </cfRule>
    <cfRule type="cellIs" dxfId="11927" priority="40" operator="equal">
      <formula>"NO ESTÁ ACORDE A ITEM 5.2.1 (T.R.)"</formula>
    </cfRule>
    <cfRule type="cellIs" dxfId="11926" priority="41" operator="equal">
      <formula>"ACORDE A ITEM 5.2.1 (T.R.)"</formula>
    </cfRule>
  </conditionalFormatting>
  <conditionalFormatting sqref="Q148">
    <cfRule type="containsBlanks" dxfId="11925" priority="26">
      <formula>LEN(TRIM(Q148))=0</formula>
    </cfRule>
    <cfRule type="cellIs" dxfId="11924" priority="31" operator="equal">
      <formula>"REQUERIMIENTOS SUBSANADOS"</formula>
    </cfRule>
    <cfRule type="containsText" dxfId="11923" priority="32" operator="containsText" text="NO SUBSANABLE">
      <formula>NOT(ISERROR(SEARCH("NO SUBSANABLE",Q148)))</formula>
    </cfRule>
    <cfRule type="containsText" dxfId="11922" priority="33" operator="containsText" text="PENDIENTES POR SUBSANAR">
      <formula>NOT(ISERROR(SEARCH("PENDIENTES POR SUBSANAR",Q148)))</formula>
    </cfRule>
    <cfRule type="containsText" dxfId="11921" priority="34" operator="containsText" text="SIN OBSERVACIÓN">
      <formula>NOT(ISERROR(SEARCH("SIN OBSERVACIÓN",Q148)))</formula>
    </cfRule>
  </conditionalFormatting>
  <conditionalFormatting sqref="R148">
    <cfRule type="containsBlanks" dxfId="11920" priority="25">
      <formula>LEN(TRIM(R148))=0</formula>
    </cfRule>
    <cfRule type="cellIs" dxfId="11919" priority="27" operator="equal">
      <formula>"NO CUMPLEN CON LO SOLICITADO"</formula>
    </cfRule>
    <cfRule type="cellIs" dxfId="11918" priority="28" operator="equal">
      <formula>"CUMPLEN CON LO SOLICITADO"</formula>
    </cfRule>
    <cfRule type="cellIs" dxfId="11917" priority="29" operator="equal">
      <formula>"PENDIENTES"</formula>
    </cfRule>
    <cfRule type="cellIs" dxfId="11916" priority="30" operator="equal">
      <formula>"NINGUNO"</formula>
    </cfRule>
  </conditionalFormatting>
  <conditionalFormatting sqref="S167">
    <cfRule type="cellIs" dxfId="11915" priority="23" operator="greaterThan">
      <formula>0</formula>
    </cfRule>
    <cfRule type="cellIs" dxfId="11914" priority="24" operator="equal">
      <formula>0</formula>
    </cfRule>
  </conditionalFormatting>
  <conditionalFormatting sqref="N167">
    <cfRule type="expression" dxfId="11913" priority="20">
      <formula>N167=" "</formula>
    </cfRule>
    <cfRule type="expression" dxfId="11912" priority="21">
      <formula>N167="NO PRESENTÓ CERTIFICADO"</formula>
    </cfRule>
    <cfRule type="expression" dxfId="11911" priority="22">
      <formula>N167="PRESENTÓ CERTIFICADO"</formula>
    </cfRule>
  </conditionalFormatting>
  <conditionalFormatting sqref="P167">
    <cfRule type="expression" dxfId="11910" priority="11">
      <formula>Q167="NO SUBSANABLE"</formula>
    </cfRule>
    <cfRule type="expression" dxfId="11909" priority="13">
      <formula>Q167="REQUERIMIENTOS SUBSANADOS"</formula>
    </cfRule>
    <cfRule type="expression" dxfId="11908" priority="14">
      <formula>Q167="PENDIENTES POR SUBSANAR"</formula>
    </cfRule>
    <cfRule type="expression" dxfId="11907" priority="18">
      <formula>Q167="SIN OBSERVACIÓN"</formula>
    </cfRule>
    <cfRule type="containsBlanks" dxfId="11906" priority="19">
      <formula>LEN(TRIM(P167))=0</formula>
    </cfRule>
  </conditionalFormatting>
  <conditionalFormatting sqref="O167">
    <cfRule type="cellIs" dxfId="11905" priority="12" operator="equal">
      <formula>"PENDIENTE POR DESCRIPCIÓN"</formula>
    </cfRule>
    <cfRule type="cellIs" dxfId="11904" priority="15" operator="equal">
      <formula>"DESCRIPCIÓN INSUFICIENTE"</formula>
    </cfRule>
    <cfRule type="cellIs" dxfId="11903" priority="16" operator="equal">
      <formula>"NO ESTÁ ACORDE A ITEM 5.2.1 (T.R.)"</formula>
    </cfRule>
    <cfRule type="cellIs" dxfId="11902" priority="17" operator="equal">
      <formula>"ACORDE A ITEM 5.2.1 (T.R.)"</formula>
    </cfRule>
  </conditionalFormatting>
  <conditionalFormatting sqref="Q167">
    <cfRule type="containsBlanks" dxfId="11901" priority="2">
      <formula>LEN(TRIM(Q167))=0</formula>
    </cfRule>
    <cfRule type="cellIs" dxfId="11900" priority="7" operator="equal">
      <formula>"REQUERIMIENTOS SUBSANADOS"</formula>
    </cfRule>
    <cfRule type="containsText" dxfId="11899" priority="8" operator="containsText" text="NO SUBSANABLE">
      <formula>NOT(ISERROR(SEARCH("NO SUBSANABLE",Q167)))</formula>
    </cfRule>
    <cfRule type="containsText" dxfId="11898" priority="9" operator="containsText" text="PENDIENTES POR SUBSANAR">
      <formula>NOT(ISERROR(SEARCH("PENDIENTES POR SUBSANAR",Q167)))</formula>
    </cfRule>
    <cfRule type="containsText" dxfId="11897" priority="10" operator="containsText" text="SIN OBSERVACIÓN">
      <formula>NOT(ISERROR(SEARCH("SIN OBSERVACIÓN",Q167)))</formula>
    </cfRule>
  </conditionalFormatting>
  <conditionalFormatting sqref="R167">
    <cfRule type="containsBlanks" dxfId="11896" priority="1">
      <formula>LEN(TRIM(R167))=0</formula>
    </cfRule>
    <cfRule type="cellIs" dxfId="11895" priority="3" operator="equal">
      <formula>"NO CUMPLEN CON LO SOLICITADO"</formula>
    </cfRule>
    <cfRule type="cellIs" dxfId="11894" priority="4" operator="equal">
      <formula>"CUMPLEN CON LO SOLICITADO"</formula>
    </cfRule>
    <cfRule type="cellIs" dxfId="11893" priority="5" operator="equal">
      <formula>"PENDIENTES"</formula>
    </cfRule>
    <cfRule type="cellIs" dxfId="11892" priority="6" operator="equal">
      <formula>"NINGUNO"</formula>
    </cfRule>
  </conditionalFormatting>
  <dataValidations count="8">
    <dataValidation type="list" allowBlank="1" showInputMessage="1" showErrorMessage="1" sqref="R13 R324 R198 R19 R25 R22 R38 R421 R44 R47 R41 R66 R35 R60 R69 R57 R82 R63 R85 R88 R79 R107 R91 R110 R113 R101 R418 R104 R132 R135 R126 R151 R660 R154 R157 R148 R176 R173 R129 R179 R189 R588 R145 R519 R195 R211 R654 R192 R220 R223 R217 R239 R236 R242 R245 R255 R233 R201 R258 R264 R277 R261 R267 R286 R289 R283 R299 R170 R308 R311 R302 R305 R321 R330 R16 R352 R333 R327 R343 R346 R371 R365 R368 R355 R374 R396 R387 R377 R349 R390 R393 R399 R434 R409 R566 R497 R431 R500 R569 R503 R465 R572 R459 R280 R462 R484 R456 R487 R453 R478 R509 R481 R651 R657 R214 R531 R475 R525 R506 R528 R553 R541 R547 R437 R550 R575 R563 R522 R544 R440 R597 R585 R591 R443 R594 R619 R607 R613 R610 R616 R641 R629 R635 R632 R638 R663 R412 R415 R123 R167">
      <formula1>"NINGUNO, PENDIENTES, CUMPLEN CON LO SOLICITADO, NO CUMPLEN CON LO SOLICITADO"</formula1>
    </dataValidation>
    <dataValidation type="list" allowBlank="1" showInputMessage="1" showErrorMessage="1" sqref="Q13 Q324 Q198 Q19 Q25 Q22 Q38 Q588 Q44 Q47 Q41 Q66 Q35 Q16 Q69 Q57 Q82 Q63 Q85 Q88 Q79 Q107 Q91 Q110 Q113 Q101 Q569 Q104 Q132 Q135 Q126 Q151 Q660 Q154 Q157 Q148 Q176 Q173 Q129 Q179 Q189 Q437 Q145 Q519 Q195 Q211 Q654 Q192 Q220 Q223 Q217 Q239 Q236 Q242 Q245 Q255 Q201 Q233 Q258 Q264 Q277 Q261 Q267 Q286 Q289 Q283 Q299 Q170 Q308 Q311 Q302 Q305 Q321 Q330 Q60 Q352 Q333 Q327 Q343 Q346 Q371 Q365 Q355 Q349 Q374 Q396 Q387 Q377 Q368 Q390 Q651 Q399 Q657 Q409 Q214 Q412 Q431 Q415 Q393 Q418 Q465 Q421 Q459 Q497 Q462 Q484 Q456 Q487 Q453 Q478 Q509 Q481 Q500 Q503 Q280 Q531 Q475 Q525 Q506 Q528 Q553 Q541 Q547 Q522 Q550 Q575 Q563 Q585 Q544 Q440 Q597 Q572 Q591 Q443 Q594 Q619 Q607 Q613 Q610 Q616 Q641 Q629 Q635 Q632 Q638 Q663 Q434 Q566 Q123 Q167">
      <formula1>"SIN OBSERVACIÓN, PENDIENTES POR SUBSANAR, REQUERIMIENTOS SUBSANADOS, NO SUBSANABLE"</formula1>
    </dataValidation>
    <dataValidation type="list" allowBlank="1" showInputMessage="1" showErrorMessage="1" sqref="N13 N330 N588 N19 N25 N35 N327 N16 N44 N47 N22 N60 N41 N63 N69 N57 N66 N82 N85 N88 N101 N107 N91 N110 N113 N418 N104 N79 N132 N135 N145 N129 N654 N126 N154 N148 N151 N173 N176 N179 N189 N170 N157 N192 N195 N211 N657 N198 N220 N223 N217 N239 N233 N242 N245 N255 N236 N201 N258 N264 N277 N261 N267 N286 N289 N283 N280 N299 N308 N311 N302 N305 N321 N519 N38 N352 N346 N324 N343 N333 N374 N371 N365 N368 N355 N396 N390 N387 N377 N349 N660 N651 N409 N214 N399 N440 N437 N393 N434 N431 N465 N462 N421 N459 N443 N475 N456 N478 N484 N453 N506 N503 N481 N487 N497 N531 N528 N500 N525 N522 N553 N550 N509 N547 N541 N575 N569 N563 N544 N572 N597 N594 N585 N591 N566 N619 N616 N607 N613 N610 N641 N638 N629 N635 N632 N663 N412 N415 N123 N167">
      <formula1>"PRESENTÓ CERTIFICADO,NO PRESENTÓ CERTIFICADO"</formula1>
    </dataValidation>
    <dataValidation type="list" allowBlank="1" showInputMessage="1" showErrorMessage="1" sqref="H13 H19 H16 H22 H25 H35 H396 H503 H44 H47 H57 H63 H41 H60 H69 H79 H393 H82 H38 H66 H101 H107 H104 H110 H113 H123 H88 H91 H663 H132 H145 H390 H135 H85 H126 H167 H157 H129 H173 H179 H189 H176 H192 H660 H151 H211 H214 H154 H220 H223 H233 H239 H236 H242 H245 H255 H654 H201 H170 H217 H277 H283 H280 H286 H289 H299 H267 H261 H308 H311 H321 H327 H305 H330 H333 H343 H324 H346 H349 H352 H365 H302 H572 H195 H198 H387 H657 H258 H264 H355 H409 H368 H399 H371 H374 H431 H415 H377 H418 H421 H453 H459 H456 H462 H465 H475 H443 H434 H478 H481 H497 H500 H484 H506 H487 H519 H525 H509 H528 H531 H541 H547 H522 H550 H553 H563 H440 H566 H544 H575 H585 H591 H588 H594 H597 H607 H613 H610 H616 H619 H629 H635 H632 H638 H641 H651 H412 H437 H569 H148">
      <formula1>"I,C,UT"</formula1>
    </dataValidation>
    <dataValidation type="list" allowBlank="1" showInputMessage="1" showErrorMessage="1" sqref="J35:J49 J123:J137 J101:J115 J145:J159 J167:J181 L585:L599 J651:J665 L57:L71 L13:L27 J189:J203 L651:L665 J519:J533 J475:J489 L35:L49 J453:J467 J255:J269 L189:L203 L101:L115 J563:J577 J13:J27 J629:J643 J431:J445 J79:J93 J57:J71 L629:L643 L123:L137 L167:L181 J497:J511 L497:L511 J233:J247 L233:L247 L255:L269 J277:J291 L277:L291 J211:J225 L211:L225 J321:J335 L321:L335 J343:J357 L343:L357 J299:J313 L299:L313 J365:J379 J409:J423 L365:L379 L409:L423 J387:J401 L387:L401 L475:L489 L431:L445 L145:L159 L519:L533 L563:L577 J541:J555 L541:L555 L453:L467 J607:J621 L607:L621 J585:J599 L79:L93">
      <formula1>",CUMPLE,NO CUMPLE"</formula1>
    </dataValidation>
    <dataValidation type="list" allowBlank="1" showInputMessage="1" showErrorMessage="1" sqref="O198 O330 O371 O19 O25 O35 O327 O16 O44 O47 O22 O60 O41 O63 O69 O57 O66 O82 O85 O88 O101 O107 O91 O110 O113 O214 O104 O79 O132 O135 O145 O129 O654 O126 O154 O148 O176 O173 O151 O179 O189 O157 O170 O509 O192 O211 O657 O195 O220 O223 O217 O239 O233 O242 O245 O255 O236 O201 O258 O264 O277 O261 O267 O286 O289 O283 O280 O299 O308 O311 O302 O305 O321 O13 O38 O352 O346 O324 O343 O333 O355 O374 O365 O368 O566 O396 O390 O387 O377 O349 O418 O415 O399 O412 O409 O440 O437 O421 O434 O431 O465 O462 O393 O459 O443 O475 O456 O478 O484 O453 O506 O503 O481 O487 O497 O531 O528 O500 O525 O522 O553 O550 O519 O547 O541 O575 O569 O563 O544 O572 O597 O594 O585 O591 O588 O619 O616 O607 O613 O610 O641 O638 O629 O635 O632 O663 O660 O651 O123 O167">
      <formula1>"ACORDE A ITEM 5.2.1 (T.R.),NO ESTÁ ACORDE A ITEM 5.2.1 (T.R.),DESCRIPCIÓN INSUFICIENTE,PENDIENTE POR DESCRIPCIÓN"</formula1>
    </dataValidation>
    <dataValidation type="list" allowBlank="1" showInputMessage="1" showErrorMessage="1" sqref="B10 B32 B54 B76 B98 B120 B142 B164 B186 B208 B230 B252 B274 B296 B318">
      <formula1>"1,2,3,4,5,6,7,8,9,10,11,12,13,14,15"</formula1>
    </dataValidation>
    <dataValidation type="list" allowBlank="1" showInputMessage="1" showErrorMessage="1" sqref="T13:T27 T35:T49 T57:T71 T79:T93 T101:T115 T123:T137 T145:T159 T167:T181 T189:T203 T211:T225 T233:T247 T255:T269 T277:T291 T299:T313 T321:T335 T343:T357 T365:T379 T387:T401 T409:T423 T431:T445 T453:T467 T475:T489 T497:T511 T519:T533 T541:T555 T563:T577 T585:T599 T607:T621 T629:T643 T651:T665">
      <formula1>"SI,NO"</formula1>
    </dataValidation>
  </dataValidations>
  <pageMargins left="0.7" right="0.7" top="0.75" bottom="0.75" header="0.3" footer="0.3"/>
  <pageSetup paperSize="9" orientation="portrait" horizontalDpi="4294967292"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O35"/>
  <sheetViews>
    <sheetView workbookViewId="0">
      <selection activeCell="C38" sqref="C38"/>
    </sheetView>
  </sheetViews>
  <sheetFormatPr baseColWidth="10" defaultColWidth="11.42578125" defaultRowHeight="15"/>
  <cols>
    <col min="1" max="1" width="6.42578125" style="26" bestFit="1" customWidth="1"/>
    <col min="2" max="2" width="44.5703125" style="26" customWidth="1"/>
    <col min="3" max="4" width="16.42578125" style="26" bestFit="1" customWidth="1"/>
    <col min="5" max="5" width="9.85546875" style="58" customWidth="1"/>
    <col min="6" max="6" width="14" style="58" bestFit="1" customWidth="1"/>
    <col min="7" max="7" width="18" style="58" bestFit="1" customWidth="1"/>
    <col min="8" max="8" width="16.42578125" style="58" bestFit="1" customWidth="1"/>
    <col min="9" max="9" width="17.28515625" style="58" customWidth="1"/>
    <col min="10" max="10" width="18.28515625" style="58" bestFit="1" customWidth="1"/>
    <col min="11" max="11" width="19.42578125" style="26" customWidth="1"/>
    <col min="12" max="12" width="11.42578125" style="26"/>
    <col min="13" max="13" width="11.42578125" style="41"/>
    <col min="14" max="14" width="43.85546875" style="26" customWidth="1"/>
    <col min="15" max="15" width="14.85546875" style="42" customWidth="1"/>
    <col min="16" max="16384" width="11.42578125" style="26"/>
  </cols>
  <sheetData>
    <row r="1" spans="1:15" ht="24" customHeight="1">
      <c r="A1" s="1311" t="s">
        <v>39</v>
      </c>
      <c r="B1" s="1311"/>
      <c r="C1" s="1311"/>
      <c r="D1" s="1311"/>
      <c r="E1" s="1311"/>
      <c r="F1" s="1311"/>
      <c r="G1" s="1311"/>
      <c r="H1" s="1311"/>
      <c r="I1" s="1311"/>
      <c r="J1" s="1311"/>
    </row>
    <row r="2" spans="1:15" s="44" customFormat="1" ht="15.75" customHeight="1">
      <c r="A2" s="43"/>
      <c r="B2" s="43"/>
      <c r="C2" s="43"/>
      <c r="D2" s="43"/>
      <c r="E2" s="43"/>
      <c r="F2" s="43"/>
      <c r="G2" s="43"/>
      <c r="H2" s="43"/>
      <c r="I2" s="43"/>
      <c r="J2" s="43"/>
      <c r="M2" s="45"/>
      <c r="O2" s="46"/>
    </row>
    <row r="3" spans="1:15" ht="15.75" customHeight="1">
      <c r="A3" s="1313" t="s">
        <v>25</v>
      </c>
      <c r="B3" s="1313" t="s">
        <v>11</v>
      </c>
      <c r="C3" s="1314" t="s">
        <v>7</v>
      </c>
      <c r="D3" s="1314"/>
      <c r="E3" s="1314"/>
      <c r="F3" s="1314"/>
      <c r="G3" s="1315" t="s">
        <v>8</v>
      </c>
      <c r="H3" s="1315"/>
      <c r="I3" s="1315"/>
      <c r="J3" s="1315"/>
    </row>
    <row r="4" spans="1:15" ht="35.25" customHeight="1">
      <c r="A4" s="1313"/>
      <c r="B4" s="1313"/>
      <c r="C4" s="47" t="s">
        <v>124</v>
      </c>
      <c r="D4" s="1316" t="s">
        <v>125</v>
      </c>
      <c r="E4" s="1317"/>
      <c r="F4" s="276">
        <v>0.65</v>
      </c>
      <c r="G4" s="48" t="s">
        <v>44</v>
      </c>
      <c r="H4" s="1318" t="s">
        <v>140</v>
      </c>
      <c r="I4" s="1319"/>
      <c r="J4" s="563">
        <f>+'5.2.1. EXPERIENCIA GRAL'!N6</f>
        <v>171321912</v>
      </c>
    </row>
    <row r="5" spans="1:15" s="29" customFormat="1" ht="27.75" customHeight="1">
      <c r="A5" s="1313"/>
      <c r="B5" s="1313"/>
      <c r="C5" s="47" t="s">
        <v>9</v>
      </c>
      <c r="D5" s="47" t="s">
        <v>10</v>
      </c>
      <c r="E5" s="47" t="s">
        <v>2</v>
      </c>
      <c r="F5" s="47" t="s">
        <v>66</v>
      </c>
      <c r="G5" s="50" t="s">
        <v>5</v>
      </c>
      <c r="H5" s="50" t="s">
        <v>6</v>
      </c>
      <c r="I5" s="50" t="s">
        <v>2</v>
      </c>
      <c r="J5" s="50" t="s">
        <v>66</v>
      </c>
      <c r="M5" s="1312" t="s">
        <v>99</v>
      </c>
      <c r="N5" s="1312"/>
      <c r="O5" s="51" t="s">
        <v>98</v>
      </c>
    </row>
    <row r="6" spans="1:15" s="29" customFormat="1" ht="15.75">
      <c r="A6" s="52">
        <f>IF('1_ENTREGA'!A8="","",'1_ENTREGA'!A8)</f>
        <v>1</v>
      </c>
      <c r="B6" s="53" t="str">
        <f t="shared" ref="B6:B19" si="0">IF(A6="","",VLOOKUP(A6,LISTA_OFERENTES,2,FALSE))</f>
        <v>Luis Carlos Parra Velásquez</v>
      </c>
      <c r="C6" s="277">
        <v>868603943</v>
      </c>
      <c r="D6" s="277">
        <v>1584747741</v>
      </c>
      <c r="E6" s="144">
        <f>C6/D6</f>
        <v>0.54810233864217262</v>
      </c>
      <c r="F6" s="54" t="str">
        <f>IF(B6="","",IF(E6&lt;=$F$4,"CUMPLE","NO CUMPLE"))</f>
        <v>CUMPLE</v>
      </c>
      <c r="G6" s="278">
        <v>1383947540</v>
      </c>
      <c r="H6" s="278">
        <v>60394939</v>
      </c>
      <c r="I6" s="49">
        <f>G6-H6</f>
        <v>1323552601</v>
      </c>
      <c r="J6" s="54" t="str">
        <f>IF(B6="","",IF(I6="","NO CUMPLE",IF(I6&gt;=$J$4,"CUMPLE","NO CUMPLE")))</f>
        <v>CUMPLE</v>
      </c>
      <c r="K6" s="919">
        <v>2018</v>
      </c>
      <c r="M6" s="55">
        <v>1</v>
      </c>
      <c r="N6" s="56" t="str">
        <f t="shared" ref="N6:N19" si="1">VLOOKUP(M6,LISTA_OFERENTES,2,FALSE)</f>
        <v>Luis Carlos Parra Velásquez</v>
      </c>
      <c r="O6" s="57" t="str">
        <f t="shared" ref="O6:O35" si="2">IF(OR(F6="NO CUMPLE",J6="NO CUMPLE"),"NH","H")</f>
        <v>H</v>
      </c>
    </row>
    <row r="7" spans="1:15" s="29" customFormat="1" ht="15.75">
      <c r="A7" s="52">
        <f>IF('1_ENTREGA'!A9="","",'1_ENTREGA'!A9)</f>
        <v>2</v>
      </c>
      <c r="B7" s="53" t="str">
        <f t="shared" si="0"/>
        <v>Ka S.A.</v>
      </c>
      <c r="C7" s="277">
        <v>1036404213</v>
      </c>
      <c r="D7" s="277">
        <v>2787802894</v>
      </c>
      <c r="E7" s="144">
        <f t="shared" ref="E7:E13" si="3">C7/D7</f>
        <v>0.37176380555116822</v>
      </c>
      <c r="F7" s="54" t="str">
        <f t="shared" ref="F7:F13" si="4">IF(B7="","",IF(E7&lt;=$F$4,"CUMPLE","NO CUMPLE"))</f>
        <v>CUMPLE</v>
      </c>
      <c r="G7" s="278">
        <v>2377646152</v>
      </c>
      <c r="H7" s="278">
        <v>90197863</v>
      </c>
      <c r="I7" s="49">
        <f t="shared" ref="I7:I13" si="5">G7-H7</f>
        <v>2287448289</v>
      </c>
      <c r="J7" s="54" t="str">
        <f t="shared" ref="J7:J35" si="6">IF(B7="","",IF(I7="","NO CUMPLE",IF(I7&gt;=$J$4,"CUMPLE","NO CUMPLE")))</f>
        <v>CUMPLE</v>
      </c>
      <c r="K7" s="919">
        <v>2020</v>
      </c>
      <c r="M7" s="55">
        <v>2</v>
      </c>
      <c r="N7" s="56" t="str">
        <f t="shared" si="1"/>
        <v>Ka S.A.</v>
      </c>
      <c r="O7" s="57" t="str">
        <f t="shared" si="2"/>
        <v>H</v>
      </c>
    </row>
    <row r="8" spans="1:15" s="29" customFormat="1" ht="24.75" customHeight="1">
      <c r="A8" s="52">
        <f>IF('1_ENTREGA'!A10="","",'1_ENTREGA'!A10)</f>
        <v>3</v>
      </c>
      <c r="B8" s="53" t="str">
        <f t="shared" si="0"/>
        <v>Construcciones y valores construvalores S.A.S</v>
      </c>
      <c r="C8" s="277">
        <v>87601000</v>
      </c>
      <c r="D8" s="277">
        <v>914198000</v>
      </c>
      <c r="E8" s="144">
        <f t="shared" si="3"/>
        <v>9.58227867486037E-2</v>
      </c>
      <c r="F8" s="54" t="str">
        <f t="shared" si="4"/>
        <v>CUMPLE</v>
      </c>
      <c r="G8" s="278">
        <v>798134000</v>
      </c>
      <c r="H8" s="278">
        <v>69743000</v>
      </c>
      <c r="I8" s="49">
        <f t="shared" si="5"/>
        <v>728391000</v>
      </c>
      <c r="J8" s="54" t="str">
        <f t="shared" si="6"/>
        <v>CUMPLE</v>
      </c>
      <c r="K8" s="919"/>
      <c r="M8" s="55">
        <v>3</v>
      </c>
      <c r="N8" s="56" t="str">
        <f t="shared" si="1"/>
        <v>Construcciones y valores construvalores S.A.S</v>
      </c>
      <c r="O8" s="57" t="str">
        <f t="shared" si="2"/>
        <v>H</v>
      </c>
    </row>
    <row r="9" spans="1:15" s="29" customFormat="1" ht="25.5" customHeight="1">
      <c r="A9" s="52">
        <f>IF('1_ENTREGA'!A11="","",'1_ENTREGA'!A11)</f>
        <v>4</v>
      </c>
      <c r="B9" s="53" t="str">
        <f t="shared" si="0"/>
        <v>Enetel S.A.S</v>
      </c>
      <c r="C9" s="277">
        <v>3648522170</v>
      </c>
      <c r="D9" s="277">
        <v>5971920296</v>
      </c>
      <c r="E9" s="144">
        <f t="shared" si="3"/>
        <v>0.61094622653349628</v>
      </c>
      <c r="F9" s="54" t="str">
        <f t="shared" si="4"/>
        <v>CUMPLE</v>
      </c>
      <c r="G9" s="278">
        <v>4799818100</v>
      </c>
      <c r="H9" s="278">
        <v>2777394579</v>
      </c>
      <c r="I9" s="49">
        <f t="shared" si="5"/>
        <v>2022423521</v>
      </c>
      <c r="J9" s="54" t="str">
        <f t="shared" si="6"/>
        <v>CUMPLE</v>
      </c>
      <c r="K9" s="919"/>
      <c r="M9" s="55">
        <v>4</v>
      </c>
      <c r="N9" s="56" t="str">
        <f t="shared" si="1"/>
        <v>Enetel S.A.S</v>
      </c>
      <c r="O9" s="57" t="str">
        <f t="shared" si="2"/>
        <v>H</v>
      </c>
    </row>
    <row r="10" spans="1:15" s="29" customFormat="1" ht="25.5" customHeight="1">
      <c r="A10" s="52">
        <f>IF('1_ENTREGA'!A12="","",'1_ENTREGA'!A12)</f>
        <v>5</v>
      </c>
      <c r="B10" s="53" t="str">
        <f t="shared" si="0"/>
        <v>Eduar Alfonso Montiel Peralta</v>
      </c>
      <c r="C10" s="279">
        <v>34939657</v>
      </c>
      <c r="D10" s="279">
        <v>243276033</v>
      </c>
      <c r="E10" s="144">
        <f t="shared" si="3"/>
        <v>0.14362145160431813</v>
      </c>
      <c r="F10" s="54" t="str">
        <f t="shared" si="4"/>
        <v>CUMPLE</v>
      </c>
      <c r="G10" s="280">
        <v>231276033</v>
      </c>
      <c r="H10" s="280">
        <v>24650000</v>
      </c>
      <c r="I10" s="49">
        <f t="shared" si="5"/>
        <v>206626033</v>
      </c>
      <c r="J10" s="54" t="str">
        <f t="shared" si="6"/>
        <v>CUMPLE</v>
      </c>
      <c r="K10" s="919"/>
      <c r="M10" s="55">
        <v>5</v>
      </c>
      <c r="N10" s="56" t="str">
        <f t="shared" si="1"/>
        <v>Eduar Alfonso Montiel Peralta</v>
      </c>
      <c r="O10" s="57" t="str">
        <f t="shared" si="2"/>
        <v>H</v>
      </c>
    </row>
    <row r="11" spans="1:15" s="29" customFormat="1" ht="34.5" customHeight="1">
      <c r="A11" s="52">
        <f>IF('1_ENTREGA'!A13="","",'1_ENTREGA'!A13)</f>
        <v>6</v>
      </c>
      <c r="B11" s="53" t="str">
        <f t="shared" si="0"/>
        <v>Equipos e ingeniería del caribe S.A.S</v>
      </c>
      <c r="C11" s="279">
        <v>126979367</v>
      </c>
      <c r="D11" s="279">
        <v>1260908700</v>
      </c>
      <c r="E11" s="144">
        <f t="shared" si="3"/>
        <v>0.10070464816366165</v>
      </c>
      <c r="F11" s="54" t="str">
        <f t="shared" si="4"/>
        <v>CUMPLE</v>
      </c>
      <c r="G11" s="280">
        <v>1063140700</v>
      </c>
      <c r="H11" s="280">
        <v>12447200</v>
      </c>
      <c r="I11" s="49">
        <f t="shared" si="5"/>
        <v>1050693500</v>
      </c>
      <c r="J11" s="54" t="str">
        <f t="shared" si="6"/>
        <v>CUMPLE</v>
      </c>
      <c r="K11" s="919"/>
      <c r="M11" s="55">
        <v>6</v>
      </c>
      <c r="N11" s="56" t="str">
        <f t="shared" si="1"/>
        <v>Equipos e ingeniería del caribe S.A.S</v>
      </c>
      <c r="O11" s="57" t="str">
        <f t="shared" si="2"/>
        <v>H</v>
      </c>
    </row>
    <row r="12" spans="1:15" s="29" customFormat="1" ht="32.25" customHeight="1">
      <c r="A12" s="52">
        <f>IF('1_ENTREGA'!A14="","",'1_ENTREGA'!A14)</f>
        <v>7</v>
      </c>
      <c r="B12" s="53" t="str">
        <f t="shared" si="0"/>
        <v>WILLIAMS.CO SAS</v>
      </c>
      <c r="C12" s="248">
        <v>119839961</v>
      </c>
      <c r="D12" s="248">
        <v>1394148237</v>
      </c>
      <c r="E12" s="144">
        <f t="shared" si="3"/>
        <v>8.595926732861478E-2</v>
      </c>
      <c r="F12" s="54" t="str">
        <f t="shared" si="4"/>
        <v>CUMPLE</v>
      </c>
      <c r="G12" s="249">
        <v>1372838612</v>
      </c>
      <c r="H12" s="249">
        <v>119839961</v>
      </c>
      <c r="I12" s="49">
        <f t="shared" si="5"/>
        <v>1252998651</v>
      </c>
      <c r="J12" s="54" t="str">
        <f t="shared" si="6"/>
        <v>CUMPLE</v>
      </c>
      <c r="K12" s="919"/>
      <c r="M12" s="55">
        <v>7</v>
      </c>
      <c r="N12" s="56" t="str">
        <f t="shared" si="1"/>
        <v>WILLIAMS.CO SAS</v>
      </c>
      <c r="O12" s="57" t="str">
        <f t="shared" si="2"/>
        <v>H</v>
      </c>
    </row>
    <row r="13" spans="1:15" s="29" customFormat="1" ht="39.75" customHeight="1">
      <c r="A13" s="52">
        <f>IF('1_ENTREGA'!A15="","",'1_ENTREGA'!A15)</f>
        <v>8</v>
      </c>
      <c r="B13" s="53" t="str">
        <f t="shared" si="0"/>
        <v>Luis Enrique Oyola Quintero</v>
      </c>
      <c r="C13" s="248">
        <v>426776364</v>
      </c>
      <c r="D13" s="248">
        <v>2949604027</v>
      </c>
      <c r="E13" s="144">
        <f t="shared" si="3"/>
        <v>0.14468937528338952</v>
      </c>
      <c r="F13" s="54" t="str">
        <f t="shared" si="4"/>
        <v>CUMPLE</v>
      </c>
      <c r="G13" s="249">
        <v>2288737027</v>
      </c>
      <c r="H13" s="249">
        <v>119708882</v>
      </c>
      <c r="I13" s="49">
        <f t="shared" si="5"/>
        <v>2169028145</v>
      </c>
      <c r="J13" s="54" t="str">
        <f t="shared" si="6"/>
        <v>CUMPLE</v>
      </c>
      <c r="K13" s="919"/>
      <c r="M13" s="55">
        <v>8</v>
      </c>
      <c r="N13" s="56" t="str">
        <f t="shared" si="1"/>
        <v>Luis Enrique Oyola Quintero</v>
      </c>
      <c r="O13" s="57" t="str">
        <f t="shared" si="2"/>
        <v>H</v>
      </c>
    </row>
    <row r="14" spans="1:15" s="29" customFormat="1" ht="35.25" hidden="1" customHeight="1">
      <c r="A14" s="52">
        <f>IF('1_ENTREGA'!A16="","",'1_ENTREGA'!A16)</f>
        <v>9</v>
      </c>
      <c r="B14" s="53" t="str">
        <f t="shared" si="0"/>
        <v>O9</v>
      </c>
      <c r="C14" s="248"/>
      <c r="D14" s="248"/>
      <c r="E14" s="144" t="e">
        <f t="shared" ref="E14:E35" si="7">C14/D14</f>
        <v>#DIV/0!</v>
      </c>
      <c r="F14" s="54" t="e">
        <f t="shared" ref="F14:F35" si="8">IF(B14="","",IF(E14&lt;=$F$4,"CUMPLE","NO CUMPLE"))</f>
        <v>#DIV/0!</v>
      </c>
      <c r="G14" s="249"/>
      <c r="H14" s="249"/>
      <c r="I14" s="252">
        <f t="shared" ref="I14:I35" si="9">G14-H14</f>
        <v>0</v>
      </c>
      <c r="J14" s="54" t="str">
        <f t="shared" si="6"/>
        <v>NO CUMPLE</v>
      </c>
      <c r="M14" s="55">
        <v>9</v>
      </c>
      <c r="N14" s="56" t="str">
        <f t="shared" si="1"/>
        <v>O9</v>
      </c>
      <c r="O14" s="57" t="e">
        <f t="shared" si="2"/>
        <v>#DIV/0!</v>
      </c>
    </row>
    <row r="15" spans="1:15" s="29" customFormat="1" ht="31.5" hidden="1" customHeight="1">
      <c r="A15" s="52">
        <f>IF('1_ENTREGA'!A17="","",'1_ENTREGA'!A17)</f>
        <v>10</v>
      </c>
      <c r="B15" s="53" t="str">
        <f t="shared" si="0"/>
        <v>O10</v>
      </c>
      <c r="C15" s="248"/>
      <c r="D15" s="248"/>
      <c r="E15" s="144" t="e">
        <f t="shared" ref="E15" si="10">C15/D15</f>
        <v>#DIV/0!</v>
      </c>
      <c r="F15" s="54" t="e">
        <f t="shared" ref="F15" si="11">IF(B15="","",IF(E15&lt;=$F$4,"CUMPLE","NO CUMPLE"))</f>
        <v>#DIV/0!</v>
      </c>
      <c r="G15" s="249"/>
      <c r="H15" s="249"/>
      <c r="I15" s="252">
        <f t="shared" si="9"/>
        <v>0</v>
      </c>
      <c r="J15" s="54" t="str">
        <f t="shared" si="6"/>
        <v>NO CUMPLE</v>
      </c>
      <c r="M15" s="55">
        <v>10</v>
      </c>
      <c r="N15" s="56" t="str">
        <f t="shared" si="1"/>
        <v>O10</v>
      </c>
      <c r="O15" s="57" t="e">
        <f t="shared" si="2"/>
        <v>#DIV/0!</v>
      </c>
    </row>
    <row r="16" spans="1:15" s="29" customFormat="1" ht="32.25" hidden="1" customHeight="1">
      <c r="A16" s="52">
        <f>IF('1_ENTREGA'!A18="","",'1_ENTREGA'!A18)</f>
        <v>11</v>
      </c>
      <c r="B16" s="53" t="str">
        <f t="shared" si="0"/>
        <v>O11</v>
      </c>
      <c r="C16" s="248"/>
      <c r="D16" s="248"/>
      <c r="E16" s="144" t="e">
        <f t="shared" si="7"/>
        <v>#DIV/0!</v>
      </c>
      <c r="F16" s="54" t="e">
        <f t="shared" si="8"/>
        <v>#DIV/0!</v>
      </c>
      <c r="G16" s="249"/>
      <c r="H16" s="249"/>
      <c r="I16" s="252">
        <f t="shared" si="9"/>
        <v>0</v>
      </c>
      <c r="J16" s="54" t="str">
        <f t="shared" si="6"/>
        <v>NO CUMPLE</v>
      </c>
      <c r="M16" s="55">
        <v>11</v>
      </c>
      <c r="N16" s="56" t="str">
        <f t="shared" si="1"/>
        <v>O11</v>
      </c>
      <c r="O16" s="57" t="e">
        <f t="shared" si="2"/>
        <v>#DIV/0!</v>
      </c>
    </row>
    <row r="17" spans="1:15" s="29" customFormat="1" ht="25.5" hidden="1" customHeight="1">
      <c r="A17" s="52">
        <f>IF('1_ENTREGA'!A19="","",'1_ENTREGA'!A19)</f>
        <v>12</v>
      </c>
      <c r="B17" s="53" t="str">
        <f t="shared" si="0"/>
        <v>O12</v>
      </c>
      <c r="C17" s="248"/>
      <c r="D17" s="248"/>
      <c r="E17" s="144" t="e">
        <f t="shared" si="7"/>
        <v>#DIV/0!</v>
      </c>
      <c r="F17" s="54" t="e">
        <f t="shared" si="8"/>
        <v>#DIV/0!</v>
      </c>
      <c r="G17" s="249"/>
      <c r="H17" s="249"/>
      <c r="I17" s="252">
        <f t="shared" si="9"/>
        <v>0</v>
      </c>
      <c r="J17" s="54" t="str">
        <f t="shared" si="6"/>
        <v>NO CUMPLE</v>
      </c>
      <c r="M17" s="55">
        <v>12</v>
      </c>
      <c r="N17" s="56" t="str">
        <f t="shared" si="1"/>
        <v>O12</v>
      </c>
      <c r="O17" s="57" t="e">
        <f t="shared" si="2"/>
        <v>#DIV/0!</v>
      </c>
    </row>
    <row r="18" spans="1:15" s="29" customFormat="1" ht="25.5" hidden="1" customHeight="1">
      <c r="A18" s="52">
        <f>IF('1_ENTREGA'!A20="","",'1_ENTREGA'!A20)</f>
        <v>13</v>
      </c>
      <c r="B18" s="53" t="str">
        <f t="shared" si="0"/>
        <v>O13</v>
      </c>
      <c r="C18" s="248"/>
      <c r="D18" s="248"/>
      <c r="E18" s="144" t="e">
        <f t="shared" si="7"/>
        <v>#DIV/0!</v>
      </c>
      <c r="F18" s="54" t="e">
        <f t="shared" si="8"/>
        <v>#DIV/0!</v>
      </c>
      <c r="G18" s="249"/>
      <c r="H18" s="249"/>
      <c r="I18" s="252">
        <f t="shared" si="9"/>
        <v>0</v>
      </c>
      <c r="J18" s="54" t="str">
        <f t="shared" si="6"/>
        <v>NO CUMPLE</v>
      </c>
      <c r="M18" s="55">
        <v>13</v>
      </c>
      <c r="N18" s="56" t="str">
        <f t="shared" si="1"/>
        <v>O13</v>
      </c>
      <c r="O18" s="57" t="e">
        <f t="shared" si="2"/>
        <v>#DIV/0!</v>
      </c>
    </row>
    <row r="19" spans="1:15" s="29" customFormat="1" ht="25.5" hidden="1" customHeight="1">
      <c r="A19" s="52">
        <f>IF('1_ENTREGA'!A21="","",'1_ENTREGA'!A21)</f>
        <v>14</v>
      </c>
      <c r="B19" s="53" t="str">
        <f t="shared" si="0"/>
        <v>O14</v>
      </c>
      <c r="C19" s="248"/>
      <c r="D19" s="248"/>
      <c r="E19" s="144" t="e">
        <f t="shared" si="7"/>
        <v>#DIV/0!</v>
      </c>
      <c r="F19" s="54" t="e">
        <f t="shared" si="8"/>
        <v>#DIV/0!</v>
      </c>
      <c r="G19" s="249"/>
      <c r="H19" s="249"/>
      <c r="I19" s="252">
        <f t="shared" si="9"/>
        <v>0</v>
      </c>
      <c r="J19" s="54" t="str">
        <f t="shared" si="6"/>
        <v>NO CUMPLE</v>
      </c>
      <c r="M19" s="55">
        <v>14</v>
      </c>
      <c r="N19" s="56" t="str">
        <f t="shared" si="1"/>
        <v>O14</v>
      </c>
      <c r="O19" s="57" t="e">
        <f t="shared" si="2"/>
        <v>#DIV/0!</v>
      </c>
    </row>
    <row r="20" spans="1:15" s="29" customFormat="1" ht="25.5" hidden="1" customHeight="1">
      <c r="A20" s="52">
        <f>IF('1_ENTREGA'!A22="","",'1_ENTREGA'!A22)</f>
        <v>15</v>
      </c>
      <c r="B20" s="53" t="str">
        <f t="shared" ref="B20:B35" si="12">IF(A20="","",VLOOKUP(A20,LISTA_OFERENTES,2,FALSE))</f>
        <v>O15</v>
      </c>
      <c r="C20" s="248"/>
      <c r="D20" s="248"/>
      <c r="E20" s="144" t="e">
        <f t="shared" si="7"/>
        <v>#DIV/0!</v>
      </c>
      <c r="F20" s="54" t="e">
        <f t="shared" si="8"/>
        <v>#DIV/0!</v>
      </c>
      <c r="G20" s="249"/>
      <c r="H20" s="249"/>
      <c r="I20" s="252">
        <f t="shared" si="9"/>
        <v>0</v>
      </c>
      <c r="J20" s="54" t="str">
        <f t="shared" si="6"/>
        <v>NO CUMPLE</v>
      </c>
      <c r="M20" s="55">
        <v>15</v>
      </c>
      <c r="N20" s="56" t="str">
        <f t="shared" ref="N20:N35" si="13">VLOOKUP(M20,LISTA_OFERENTES,2,FALSE)</f>
        <v>O15</v>
      </c>
      <c r="O20" s="57" t="e">
        <f t="shared" si="2"/>
        <v>#DIV/0!</v>
      </c>
    </row>
    <row r="21" spans="1:15" s="29" customFormat="1" ht="36" hidden="1" customHeight="1">
      <c r="A21" s="52">
        <f>IF('1_ENTREGA'!A23="","",'1_ENTREGA'!A23)</f>
        <v>16</v>
      </c>
      <c r="B21" s="53" t="str">
        <f t="shared" si="12"/>
        <v>O16</v>
      </c>
      <c r="C21" s="248"/>
      <c r="D21" s="248"/>
      <c r="E21" s="144" t="e">
        <f t="shared" si="7"/>
        <v>#DIV/0!</v>
      </c>
      <c r="F21" s="54" t="e">
        <f t="shared" si="8"/>
        <v>#DIV/0!</v>
      </c>
      <c r="G21" s="249"/>
      <c r="H21" s="249"/>
      <c r="I21" s="252">
        <f t="shared" si="9"/>
        <v>0</v>
      </c>
      <c r="J21" s="54" t="str">
        <f t="shared" si="6"/>
        <v>NO CUMPLE</v>
      </c>
      <c r="M21" s="55">
        <v>16</v>
      </c>
      <c r="N21" s="56" t="str">
        <f t="shared" si="13"/>
        <v>O16</v>
      </c>
      <c r="O21" s="57" t="e">
        <f t="shared" si="2"/>
        <v>#DIV/0!</v>
      </c>
    </row>
    <row r="22" spans="1:15" s="29" customFormat="1" ht="37.5" hidden="1" customHeight="1">
      <c r="A22" s="52">
        <f>IF('1_ENTREGA'!A24="","",'1_ENTREGA'!A24)</f>
        <v>17</v>
      </c>
      <c r="B22" s="53" t="str">
        <f t="shared" si="12"/>
        <v>O17</v>
      </c>
      <c r="C22" s="250"/>
      <c r="D22" s="250"/>
      <c r="E22" s="144" t="e">
        <f t="shared" si="7"/>
        <v>#DIV/0!</v>
      </c>
      <c r="F22" s="54" t="e">
        <f t="shared" si="8"/>
        <v>#DIV/0!</v>
      </c>
      <c r="G22" s="251"/>
      <c r="H22" s="251"/>
      <c r="I22" s="252">
        <f t="shared" si="9"/>
        <v>0</v>
      </c>
      <c r="J22" s="54" t="str">
        <f t="shared" si="6"/>
        <v>NO CUMPLE</v>
      </c>
      <c r="M22" s="55">
        <v>17</v>
      </c>
      <c r="N22" s="56" t="str">
        <f t="shared" si="13"/>
        <v>O17</v>
      </c>
      <c r="O22" s="57" t="e">
        <f t="shared" si="2"/>
        <v>#DIV/0!</v>
      </c>
    </row>
    <row r="23" spans="1:15" s="29" customFormat="1" ht="25.5" hidden="1" customHeight="1">
      <c r="A23" s="52">
        <f>IF('1_ENTREGA'!A25="","",'1_ENTREGA'!A25)</f>
        <v>18</v>
      </c>
      <c r="B23" s="53" t="str">
        <f t="shared" si="12"/>
        <v>O18</v>
      </c>
      <c r="C23" s="250"/>
      <c r="D23" s="250"/>
      <c r="E23" s="144" t="e">
        <f t="shared" si="7"/>
        <v>#DIV/0!</v>
      </c>
      <c r="F23" s="54" t="e">
        <f t="shared" si="8"/>
        <v>#DIV/0!</v>
      </c>
      <c r="G23" s="251"/>
      <c r="H23" s="251"/>
      <c r="I23" s="252">
        <f t="shared" si="9"/>
        <v>0</v>
      </c>
      <c r="J23" s="54" t="str">
        <f t="shared" si="6"/>
        <v>NO CUMPLE</v>
      </c>
      <c r="M23" s="55">
        <v>18</v>
      </c>
      <c r="N23" s="56" t="str">
        <f t="shared" si="13"/>
        <v>O18</v>
      </c>
      <c r="O23" s="57" t="e">
        <f t="shared" si="2"/>
        <v>#DIV/0!</v>
      </c>
    </row>
    <row r="24" spans="1:15" s="29" customFormat="1" ht="25.5" hidden="1" customHeight="1">
      <c r="A24" s="52">
        <f>IF('1_ENTREGA'!A26="","",'1_ENTREGA'!A26)</f>
        <v>19</v>
      </c>
      <c r="B24" s="53" t="str">
        <f t="shared" si="12"/>
        <v>O19</v>
      </c>
      <c r="C24" s="250"/>
      <c r="D24" s="250"/>
      <c r="E24" s="144" t="e">
        <f t="shared" si="7"/>
        <v>#DIV/0!</v>
      </c>
      <c r="F24" s="54" t="e">
        <f t="shared" si="8"/>
        <v>#DIV/0!</v>
      </c>
      <c r="G24" s="251"/>
      <c r="H24" s="251"/>
      <c r="I24" s="252">
        <f t="shared" si="9"/>
        <v>0</v>
      </c>
      <c r="J24" s="54" t="str">
        <f t="shared" si="6"/>
        <v>NO CUMPLE</v>
      </c>
      <c r="M24" s="55">
        <v>19</v>
      </c>
      <c r="N24" s="56" t="str">
        <f t="shared" si="13"/>
        <v>O19</v>
      </c>
      <c r="O24" s="57" t="e">
        <f t="shared" si="2"/>
        <v>#DIV/0!</v>
      </c>
    </row>
    <row r="25" spans="1:15" s="29" customFormat="1" ht="36.75" hidden="1" customHeight="1">
      <c r="A25" s="52">
        <f>IF('1_ENTREGA'!A27="","",'1_ENTREGA'!A27)</f>
        <v>20</v>
      </c>
      <c r="B25" s="53" t="str">
        <f t="shared" si="12"/>
        <v>O20</v>
      </c>
      <c r="C25" s="250"/>
      <c r="D25" s="250"/>
      <c r="E25" s="144" t="e">
        <f t="shared" si="7"/>
        <v>#DIV/0!</v>
      </c>
      <c r="F25" s="54" t="e">
        <f t="shared" si="8"/>
        <v>#DIV/0!</v>
      </c>
      <c r="G25" s="251"/>
      <c r="H25" s="154"/>
      <c r="I25" s="252">
        <f t="shared" si="9"/>
        <v>0</v>
      </c>
      <c r="J25" s="54" t="str">
        <f t="shared" si="6"/>
        <v>NO CUMPLE</v>
      </c>
      <c r="M25" s="55">
        <v>20</v>
      </c>
      <c r="N25" s="56" t="str">
        <f t="shared" si="13"/>
        <v>O20</v>
      </c>
      <c r="O25" s="57" t="e">
        <f t="shared" si="2"/>
        <v>#DIV/0!</v>
      </c>
    </row>
    <row r="26" spans="1:15" s="29" customFormat="1" ht="45" hidden="1" customHeight="1">
      <c r="A26" s="52">
        <f>IF('1_ENTREGA'!A28="","",'1_ENTREGA'!A28)</f>
        <v>21</v>
      </c>
      <c r="B26" s="53" t="str">
        <f t="shared" si="12"/>
        <v>O21</v>
      </c>
      <c r="C26" s="250"/>
      <c r="D26" s="250"/>
      <c r="E26" s="144" t="e">
        <f t="shared" si="7"/>
        <v>#DIV/0!</v>
      </c>
      <c r="F26" s="54" t="e">
        <f t="shared" si="8"/>
        <v>#DIV/0!</v>
      </c>
      <c r="G26" s="251"/>
      <c r="H26" s="251"/>
      <c r="I26" s="252">
        <f t="shared" si="9"/>
        <v>0</v>
      </c>
      <c r="J26" s="54" t="str">
        <f t="shared" si="6"/>
        <v>NO CUMPLE</v>
      </c>
      <c r="M26" s="55">
        <v>21</v>
      </c>
      <c r="N26" s="56" t="str">
        <f t="shared" si="13"/>
        <v>O21</v>
      </c>
      <c r="O26" s="57" t="e">
        <f t="shared" si="2"/>
        <v>#DIV/0!</v>
      </c>
    </row>
    <row r="27" spans="1:15" s="29" customFormat="1" ht="38.25" hidden="1" customHeight="1">
      <c r="A27" s="52">
        <f>IF('1_ENTREGA'!A29="","",'1_ENTREGA'!A29)</f>
        <v>22</v>
      </c>
      <c r="B27" s="53" t="str">
        <f t="shared" si="12"/>
        <v>O22</v>
      </c>
      <c r="C27" s="250"/>
      <c r="D27" s="250"/>
      <c r="E27" s="144" t="e">
        <f t="shared" si="7"/>
        <v>#DIV/0!</v>
      </c>
      <c r="F27" s="54" t="e">
        <f t="shared" si="8"/>
        <v>#DIV/0!</v>
      </c>
      <c r="G27" s="251"/>
      <c r="H27" s="251"/>
      <c r="I27" s="252">
        <f t="shared" si="9"/>
        <v>0</v>
      </c>
      <c r="J27" s="54" t="str">
        <f t="shared" si="6"/>
        <v>NO CUMPLE</v>
      </c>
      <c r="M27" s="55">
        <v>22</v>
      </c>
      <c r="N27" s="56" t="str">
        <f t="shared" si="13"/>
        <v>O22</v>
      </c>
      <c r="O27" s="57" t="e">
        <f t="shared" si="2"/>
        <v>#DIV/0!</v>
      </c>
    </row>
    <row r="28" spans="1:15" s="29" customFormat="1" ht="25.5" hidden="1" customHeight="1">
      <c r="A28" s="52">
        <f>IF('1_ENTREGA'!A30="","",'1_ENTREGA'!A30)</f>
        <v>23</v>
      </c>
      <c r="B28" s="53" t="str">
        <f t="shared" si="12"/>
        <v>O23</v>
      </c>
      <c r="C28" s="250"/>
      <c r="D28" s="250"/>
      <c r="E28" s="144" t="e">
        <f t="shared" si="7"/>
        <v>#DIV/0!</v>
      </c>
      <c r="F28" s="54" t="e">
        <f t="shared" si="8"/>
        <v>#DIV/0!</v>
      </c>
      <c r="G28" s="251"/>
      <c r="H28" s="251"/>
      <c r="I28" s="252">
        <f t="shared" si="9"/>
        <v>0</v>
      </c>
      <c r="J28" s="54" t="str">
        <f t="shared" si="6"/>
        <v>NO CUMPLE</v>
      </c>
      <c r="M28" s="55">
        <v>23</v>
      </c>
      <c r="N28" s="56" t="str">
        <f t="shared" si="13"/>
        <v>O23</v>
      </c>
      <c r="O28" s="57" t="e">
        <f t="shared" si="2"/>
        <v>#DIV/0!</v>
      </c>
    </row>
    <row r="29" spans="1:15" s="29" customFormat="1" ht="25.5" hidden="1" customHeight="1">
      <c r="A29" s="52">
        <f>IF('1_ENTREGA'!A31="","",'1_ENTREGA'!A31)</f>
        <v>24</v>
      </c>
      <c r="B29" s="53" t="str">
        <f t="shared" si="12"/>
        <v>O24</v>
      </c>
      <c r="C29" s="250"/>
      <c r="D29" s="250"/>
      <c r="E29" s="144" t="e">
        <f t="shared" si="7"/>
        <v>#DIV/0!</v>
      </c>
      <c r="F29" s="54" t="e">
        <f t="shared" si="8"/>
        <v>#DIV/0!</v>
      </c>
      <c r="G29" s="251"/>
      <c r="H29" s="251"/>
      <c r="I29" s="252">
        <f t="shared" si="9"/>
        <v>0</v>
      </c>
      <c r="J29" s="54" t="str">
        <f t="shared" si="6"/>
        <v>NO CUMPLE</v>
      </c>
      <c r="M29" s="55">
        <v>24</v>
      </c>
      <c r="N29" s="56" t="str">
        <f t="shared" si="13"/>
        <v>O24</v>
      </c>
      <c r="O29" s="57" t="e">
        <f t="shared" si="2"/>
        <v>#DIV/0!</v>
      </c>
    </row>
    <row r="30" spans="1:15" s="29" customFormat="1" ht="44.25" hidden="1" customHeight="1">
      <c r="A30" s="52">
        <f>IF('1_ENTREGA'!A32="","",'1_ENTREGA'!A32)</f>
        <v>25</v>
      </c>
      <c r="B30" s="53" t="str">
        <f t="shared" si="12"/>
        <v>O25</v>
      </c>
      <c r="C30" s="153"/>
      <c r="D30" s="153"/>
      <c r="E30" s="144" t="e">
        <f t="shared" si="7"/>
        <v>#DIV/0!</v>
      </c>
      <c r="F30" s="54" t="e">
        <f t="shared" si="8"/>
        <v>#DIV/0!</v>
      </c>
      <c r="G30" s="154"/>
      <c r="H30" s="154"/>
      <c r="I30" s="49">
        <f t="shared" si="9"/>
        <v>0</v>
      </c>
      <c r="J30" s="54" t="str">
        <f t="shared" si="6"/>
        <v>NO CUMPLE</v>
      </c>
      <c r="M30" s="55">
        <v>25</v>
      </c>
      <c r="N30" s="56" t="str">
        <f t="shared" si="13"/>
        <v>O25</v>
      </c>
      <c r="O30" s="57" t="e">
        <f t="shared" si="2"/>
        <v>#DIV/0!</v>
      </c>
    </row>
    <row r="31" spans="1:15" s="29" customFormat="1" ht="25.5" hidden="1" customHeight="1">
      <c r="A31" s="52">
        <f>IF('1_ENTREGA'!A33="","",'1_ENTREGA'!A33)</f>
        <v>26</v>
      </c>
      <c r="B31" s="53" t="str">
        <f t="shared" si="12"/>
        <v>O26</v>
      </c>
      <c r="C31" s="153"/>
      <c r="D31" s="153"/>
      <c r="E31" s="144" t="e">
        <f t="shared" si="7"/>
        <v>#DIV/0!</v>
      </c>
      <c r="F31" s="54" t="e">
        <f t="shared" si="8"/>
        <v>#DIV/0!</v>
      </c>
      <c r="G31" s="153"/>
      <c r="H31" s="154"/>
      <c r="I31" s="49">
        <f t="shared" si="9"/>
        <v>0</v>
      </c>
      <c r="J31" s="54" t="str">
        <f t="shared" si="6"/>
        <v>NO CUMPLE</v>
      </c>
      <c r="M31" s="55">
        <v>26</v>
      </c>
      <c r="N31" s="56" t="str">
        <f t="shared" si="13"/>
        <v>O26</v>
      </c>
      <c r="O31" s="57" t="e">
        <f t="shared" si="2"/>
        <v>#DIV/0!</v>
      </c>
    </row>
    <row r="32" spans="1:15" s="29" customFormat="1" ht="25.5" hidden="1" customHeight="1">
      <c r="A32" s="52">
        <f>IF('1_ENTREGA'!A34="","",'1_ENTREGA'!A34)</f>
        <v>27</v>
      </c>
      <c r="B32" s="53" t="str">
        <f t="shared" si="12"/>
        <v>O27</v>
      </c>
      <c r="C32" s="153"/>
      <c r="D32" s="153"/>
      <c r="E32" s="303" t="e">
        <f t="shared" si="7"/>
        <v>#DIV/0!</v>
      </c>
      <c r="F32" s="54" t="e">
        <f t="shared" si="8"/>
        <v>#DIV/0!</v>
      </c>
      <c r="G32" s="154"/>
      <c r="H32" s="154"/>
      <c r="I32" s="49">
        <f t="shared" si="9"/>
        <v>0</v>
      </c>
      <c r="J32" s="54" t="str">
        <f t="shared" si="6"/>
        <v>NO CUMPLE</v>
      </c>
      <c r="M32" s="55">
        <v>27</v>
      </c>
      <c r="N32" s="56" t="str">
        <f t="shared" si="13"/>
        <v>O27</v>
      </c>
      <c r="O32" s="57" t="e">
        <f t="shared" si="2"/>
        <v>#DIV/0!</v>
      </c>
    </row>
    <row r="33" spans="1:15" s="29" customFormat="1" ht="25.5" hidden="1" customHeight="1">
      <c r="A33" s="52">
        <f>IF('1_ENTREGA'!A35="","",'1_ENTREGA'!A35)</f>
        <v>28</v>
      </c>
      <c r="B33" s="53" t="str">
        <f t="shared" si="12"/>
        <v>O28</v>
      </c>
      <c r="C33" s="153"/>
      <c r="D33" s="153"/>
      <c r="E33" s="144" t="e">
        <f t="shared" si="7"/>
        <v>#DIV/0!</v>
      </c>
      <c r="F33" s="54" t="e">
        <f t="shared" si="8"/>
        <v>#DIV/0!</v>
      </c>
      <c r="G33" s="154"/>
      <c r="H33" s="154"/>
      <c r="I33" s="49">
        <f t="shared" si="9"/>
        <v>0</v>
      </c>
      <c r="J33" s="54" t="str">
        <f t="shared" si="6"/>
        <v>NO CUMPLE</v>
      </c>
      <c r="M33" s="55">
        <v>28</v>
      </c>
      <c r="N33" s="56" t="str">
        <f t="shared" si="13"/>
        <v>O28</v>
      </c>
      <c r="O33" s="57" t="e">
        <f t="shared" si="2"/>
        <v>#DIV/0!</v>
      </c>
    </row>
    <row r="34" spans="1:15" s="29" customFormat="1" ht="25.5" hidden="1" customHeight="1">
      <c r="A34" s="52">
        <f>IF('1_ENTREGA'!A36="","",'1_ENTREGA'!A36)</f>
        <v>29</v>
      </c>
      <c r="B34" s="53" t="str">
        <f t="shared" si="12"/>
        <v>O29</v>
      </c>
      <c r="C34" s="153"/>
      <c r="D34" s="153"/>
      <c r="E34" s="144" t="e">
        <f t="shared" si="7"/>
        <v>#DIV/0!</v>
      </c>
      <c r="F34" s="54" t="e">
        <f t="shared" si="8"/>
        <v>#DIV/0!</v>
      </c>
      <c r="G34" s="154"/>
      <c r="H34" s="154"/>
      <c r="I34" s="49">
        <f t="shared" si="9"/>
        <v>0</v>
      </c>
      <c r="J34" s="54" t="str">
        <f t="shared" si="6"/>
        <v>NO CUMPLE</v>
      </c>
      <c r="M34" s="55">
        <v>29</v>
      </c>
      <c r="N34" s="56" t="str">
        <f t="shared" si="13"/>
        <v>O29</v>
      </c>
      <c r="O34" s="57" t="e">
        <f t="shared" si="2"/>
        <v>#DIV/0!</v>
      </c>
    </row>
    <row r="35" spans="1:15" s="29" customFormat="1" ht="25.5" hidden="1" customHeight="1">
      <c r="A35" s="52">
        <f>IF('1_ENTREGA'!A37="","",'1_ENTREGA'!A37)</f>
        <v>30</v>
      </c>
      <c r="B35" s="53" t="str">
        <f t="shared" si="12"/>
        <v>O30</v>
      </c>
      <c r="C35" s="97"/>
      <c r="D35" s="97"/>
      <c r="E35" s="144" t="e">
        <f t="shared" si="7"/>
        <v>#DIV/0!</v>
      </c>
      <c r="F35" s="54" t="e">
        <f t="shared" si="8"/>
        <v>#DIV/0!</v>
      </c>
      <c r="G35" s="98"/>
      <c r="H35" s="98"/>
      <c r="I35" s="49">
        <f t="shared" si="9"/>
        <v>0</v>
      </c>
      <c r="J35" s="54" t="str">
        <f t="shared" si="6"/>
        <v>NO CUMPLE</v>
      </c>
      <c r="M35" s="55">
        <v>30</v>
      </c>
      <c r="N35" s="56" t="str">
        <f t="shared" si="13"/>
        <v>O30</v>
      </c>
      <c r="O35" s="57" t="e">
        <f t="shared" si="2"/>
        <v>#DIV/0!</v>
      </c>
    </row>
  </sheetData>
  <sheetProtection algorithmName="SHA-512" hashValue="f4zofcrlyXF1+vgPMn5KvSb7ULbovrJU/nk44OuaoITEcZ6nhko4jZt5U/LWeme8rSnuKar9SujU5MnD+2RWjg==" saltValue="Gk7j45xdpMhUujfBKc3vVw==" spinCount="100000" sheet="1" objects="1" scenarios="1"/>
  <mergeCells count="8">
    <mergeCell ref="A1:J1"/>
    <mergeCell ref="M5:N5"/>
    <mergeCell ref="A3:A5"/>
    <mergeCell ref="B3:B5"/>
    <mergeCell ref="C3:F3"/>
    <mergeCell ref="G3:J3"/>
    <mergeCell ref="D4:E4"/>
    <mergeCell ref="H4:I4"/>
  </mergeCells>
  <conditionalFormatting sqref="J6:J35">
    <cfRule type="cellIs" dxfId="11891" priority="23" operator="equal">
      <formula>"NO CUMPLE"</formula>
    </cfRule>
  </conditionalFormatting>
  <conditionalFormatting sqref="F16:F35 F6:F14">
    <cfRule type="cellIs" dxfId="11890" priority="8" operator="equal">
      <formula>"NO CUMPLE"</formula>
    </cfRule>
  </conditionalFormatting>
  <conditionalFormatting sqref="F15">
    <cfRule type="cellIs" dxfId="11889" priority="1" operator="equal">
      <formula>"NO CUMPLE"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L39"/>
  <sheetViews>
    <sheetView zoomScale="80" zoomScaleNormal="80" workbookViewId="0">
      <selection activeCell="E38" sqref="E38"/>
    </sheetView>
  </sheetViews>
  <sheetFormatPr baseColWidth="10" defaultColWidth="11.42578125" defaultRowHeight="12.75"/>
  <cols>
    <col min="1" max="1" width="8" style="59" customWidth="1"/>
    <col min="2" max="2" width="41" style="59" customWidth="1"/>
    <col min="3" max="3" width="17.28515625" style="59" customWidth="1"/>
    <col min="4" max="4" width="31.42578125" style="59" customWidth="1"/>
    <col min="5" max="5" width="38.42578125" style="59" customWidth="1"/>
    <col min="6" max="6" width="19" style="59" customWidth="1"/>
    <col min="7" max="7" width="29.140625" style="59" customWidth="1"/>
    <col min="8" max="10" width="11.42578125" style="59"/>
    <col min="11" max="11" width="42.42578125" style="59" customWidth="1"/>
    <col min="12" max="12" width="12.7109375" style="59" bestFit="1" customWidth="1"/>
    <col min="13" max="16384" width="11.42578125" style="59"/>
  </cols>
  <sheetData>
    <row r="1" spans="1:12" ht="28.5" customHeight="1">
      <c r="A1" s="1320" t="s">
        <v>63</v>
      </c>
      <c r="B1" s="1321"/>
      <c r="C1" s="1321"/>
      <c r="D1" s="1321"/>
      <c r="E1" s="1321"/>
      <c r="F1" s="1321"/>
      <c r="G1" s="1321"/>
    </row>
    <row r="3" spans="1:12" ht="90.75" customHeight="1">
      <c r="A3" s="137" t="s">
        <v>34</v>
      </c>
      <c r="B3" s="60" t="s">
        <v>31</v>
      </c>
      <c r="C3" s="113" t="s">
        <v>739</v>
      </c>
      <c r="D3" s="113" t="s">
        <v>740</v>
      </c>
      <c r="E3" s="113" t="s">
        <v>741</v>
      </c>
      <c r="F3" s="113" t="s">
        <v>742</v>
      </c>
      <c r="G3" s="113" t="s">
        <v>743</v>
      </c>
      <c r="J3" s="1312" t="s">
        <v>99</v>
      </c>
      <c r="K3" s="1312"/>
      <c r="L3" s="51" t="s">
        <v>98</v>
      </c>
    </row>
    <row r="4" spans="1:12" ht="15.75">
      <c r="A4" s="61">
        <f>+IF('1_ENTREGA'!A8="","",'1_ENTREGA'!A8)</f>
        <v>1</v>
      </c>
      <c r="B4" s="135" t="str">
        <f t="shared" ref="B4:B17" si="0">IF(A4="","",VLOOKUP(A4,LISTA_OFERENTES,2,FALSE))</f>
        <v>Luis Carlos Parra Velásquez</v>
      </c>
      <c r="C4" s="285" t="s">
        <v>282</v>
      </c>
      <c r="D4" s="285" t="s">
        <v>282</v>
      </c>
      <c r="E4" s="285" t="s">
        <v>282</v>
      </c>
      <c r="F4" s="285" t="s">
        <v>282</v>
      </c>
      <c r="G4" s="285" t="s">
        <v>282</v>
      </c>
      <c r="J4" s="55">
        <v>1</v>
      </c>
      <c r="K4" s="57" t="str">
        <f t="shared" ref="K4:K17" si="1">VLOOKUP(J4,LISTA_OFERENTES,2,FALSE)</f>
        <v>Luis Carlos Parra Velásquez</v>
      </c>
      <c r="L4" s="57" t="str">
        <f>IF(AND(C4="CUMPLE",D4="CUMPLE",E4="CUMPLE",F4="CUMPLE",G4="CUMPLE"),"H",IF(OR(C4=0,D4=0,E4=0,F4=0,G4=0)," ","NH"))</f>
        <v>H</v>
      </c>
    </row>
    <row r="5" spans="1:12" ht="15.75">
      <c r="A5" s="61">
        <f>+IF('1_ENTREGA'!A9="","",'1_ENTREGA'!A9)</f>
        <v>2</v>
      </c>
      <c r="B5" s="135" t="str">
        <f t="shared" si="0"/>
        <v>Ka S.A.</v>
      </c>
      <c r="C5" s="285" t="s">
        <v>282</v>
      </c>
      <c r="D5" s="285" t="s">
        <v>282</v>
      </c>
      <c r="E5" s="285" t="s">
        <v>282</v>
      </c>
      <c r="F5" s="285" t="s">
        <v>686</v>
      </c>
      <c r="G5" s="285" t="s">
        <v>282</v>
      </c>
      <c r="J5" s="55">
        <v>2</v>
      </c>
      <c r="K5" s="57" t="str">
        <f t="shared" si="1"/>
        <v>Ka S.A.</v>
      </c>
      <c r="L5" s="57" t="str">
        <f t="shared" ref="L5:L33" si="2">IF(AND(C5="CUMPLE",D5="CUMPLE",E5="CUMPLE",F5="CUMPLE",G5="CUMPLE"),"H",IF(OR(C5=0,D5=0,E5=0,F5=0,G5=0)," ","NH"))</f>
        <v>NH</v>
      </c>
    </row>
    <row r="6" spans="1:12" ht="31.5">
      <c r="A6" s="61">
        <f>+IF('1_ENTREGA'!A10="","",'1_ENTREGA'!A10)</f>
        <v>3</v>
      </c>
      <c r="B6" s="135" t="str">
        <f t="shared" si="0"/>
        <v>Construcciones y valores construvalores S.A.S</v>
      </c>
      <c r="C6" s="285" t="s">
        <v>282</v>
      </c>
      <c r="D6" s="285" t="s">
        <v>282</v>
      </c>
      <c r="E6" s="285" t="s">
        <v>282</v>
      </c>
      <c r="F6" s="285" t="s">
        <v>282</v>
      </c>
      <c r="G6" s="285" t="s">
        <v>282</v>
      </c>
      <c r="J6" s="55">
        <v>3</v>
      </c>
      <c r="K6" s="57" t="str">
        <f t="shared" si="1"/>
        <v>Construcciones y valores construvalores S.A.S</v>
      </c>
      <c r="L6" s="57" t="str">
        <f t="shared" si="2"/>
        <v>H</v>
      </c>
    </row>
    <row r="7" spans="1:12" ht="15.75">
      <c r="A7" s="61">
        <f>+IF('1_ENTREGA'!A11="","",'1_ENTREGA'!A11)</f>
        <v>4</v>
      </c>
      <c r="B7" s="135" t="str">
        <f t="shared" si="0"/>
        <v>Enetel S.A.S</v>
      </c>
      <c r="C7" s="285" t="s">
        <v>282</v>
      </c>
      <c r="D7" s="285" t="s">
        <v>282</v>
      </c>
      <c r="E7" s="285" t="s">
        <v>282</v>
      </c>
      <c r="F7" s="285" t="s">
        <v>686</v>
      </c>
      <c r="G7" s="285" t="s">
        <v>282</v>
      </c>
      <c r="J7" s="55">
        <v>4</v>
      </c>
      <c r="K7" s="57" t="str">
        <f t="shared" si="1"/>
        <v>Enetel S.A.S</v>
      </c>
      <c r="L7" s="57" t="str">
        <f t="shared" si="2"/>
        <v>NH</v>
      </c>
    </row>
    <row r="8" spans="1:12" ht="15.75">
      <c r="A8" s="61">
        <f>+IF('1_ENTREGA'!A12="","",'1_ENTREGA'!A12)</f>
        <v>5</v>
      </c>
      <c r="B8" s="135" t="str">
        <f t="shared" si="0"/>
        <v>Eduar Alfonso Montiel Peralta</v>
      </c>
      <c r="C8" s="285" t="s">
        <v>282</v>
      </c>
      <c r="D8" s="285" t="s">
        <v>282</v>
      </c>
      <c r="E8" s="285" t="s">
        <v>282</v>
      </c>
      <c r="F8" s="285" t="s">
        <v>282</v>
      </c>
      <c r="G8" s="285" t="s">
        <v>282</v>
      </c>
      <c r="J8" s="55">
        <v>5</v>
      </c>
      <c r="K8" s="57" t="str">
        <f t="shared" si="1"/>
        <v>Eduar Alfonso Montiel Peralta</v>
      </c>
      <c r="L8" s="57" t="str">
        <f t="shared" si="2"/>
        <v>H</v>
      </c>
    </row>
    <row r="9" spans="1:12" ht="31.5">
      <c r="A9" s="61">
        <f>+IF('1_ENTREGA'!A13="","",'1_ENTREGA'!A13)</f>
        <v>6</v>
      </c>
      <c r="B9" s="135" t="str">
        <f t="shared" si="0"/>
        <v>Equipos e ingeniería del caribe S.A.S</v>
      </c>
      <c r="C9" s="285" t="s">
        <v>282</v>
      </c>
      <c r="D9" s="285" t="s">
        <v>282</v>
      </c>
      <c r="E9" s="285" t="s">
        <v>282</v>
      </c>
      <c r="F9" s="285" t="s">
        <v>282</v>
      </c>
      <c r="G9" s="285" t="s">
        <v>282</v>
      </c>
      <c r="J9" s="55">
        <v>6</v>
      </c>
      <c r="K9" s="57" t="str">
        <f t="shared" si="1"/>
        <v>Equipos e ingeniería del caribe S.A.S</v>
      </c>
      <c r="L9" s="57" t="str">
        <f t="shared" si="2"/>
        <v>H</v>
      </c>
    </row>
    <row r="10" spans="1:12" ht="15.75">
      <c r="A10" s="61">
        <f>+IF('1_ENTREGA'!A14="","",'1_ENTREGA'!A14)</f>
        <v>7</v>
      </c>
      <c r="B10" s="135" t="str">
        <f t="shared" si="0"/>
        <v>WILLIAMS.CO SAS</v>
      </c>
      <c r="C10" s="285" t="s">
        <v>282</v>
      </c>
      <c r="D10" s="285" t="s">
        <v>282</v>
      </c>
      <c r="E10" s="285" t="s">
        <v>282</v>
      </c>
      <c r="F10" s="285" t="s">
        <v>282</v>
      </c>
      <c r="G10" s="285" t="s">
        <v>282</v>
      </c>
      <c r="J10" s="55">
        <v>7</v>
      </c>
      <c r="K10" s="57" t="str">
        <f t="shared" si="1"/>
        <v>WILLIAMS.CO SAS</v>
      </c>
      <c r="L10" s="57" t="str">
        <f t="shared" si="2"/>
        <v>H</v>
      </c>
    </row>
    <row r="11" spans="1:12" ht="15.75">
      <c r="A11" s="61">
        <f>+IF('1_ENTREGA'!A15="","",'1_ENTREGA'!A15)</f>
        <v>8</v>
      </c>
      <c r="B11" s="135" t="str">
        <f t="shared" si="0"/>
        <v>Luis Enrique Oyola Quintero</v>
      </c>
      <c r="C11" s="285" t="s">
        <v>282</v>
      </c>
      <c r="D11" s="285" t="s">
        <v>282</v>
      </c>
      <c r="E11" s="285" t="s">
        <v>282</v>
      </c>
      <c r="F11" s="285" t="s">
        <v>282</v>
      </c>
      <c r="G11" s="285" t="s">
        <v>282</v>
      </c>
      <c r="J11" s="55">
        <v>8</v>
      </c>
      <c r="K11" s="57" t="str">
        <f t="shared" si="1"/>
        <v>Luis Enrique Oyola Quintero</v>
      </c>
      <c r="L11" s="57" t="str">
        <f t="shared" si="2"/>
        <v>H</v>
      </c>
    </row>
    <row r="12" spans="1:12" ht="15.75" hidden="1">
      <c r="A12" s="61">
        <f>+IF('1_ENTREGA'!A16="","",'1_ENTREGA'!A16)</f>
        <v>9</v>
      </c>
      <c r="B12" s="135" t="str">
        <f t="shared" si="0"/>
        <v>O9</v>
      </c>
      <c r="C12" s="285" t="s">
        <v>282</v>
      </c>
      <c r="D12" s="285"/>
      <c r="E12" s="285"/>
      <c r="F12" s="285"/>
      <c r="G12" s="285"/>
      <c r="J12" s="55">
        <v>9</v>
      </c>
      <c r="K12" s="57" t="str">
        <f t="shared" si="1"/>
        <v>O9</v>
      </c>
      <c r="L12" s="57" t="str">
        <f t="shared" si="2"/>
        <v xml:space="preserve"> </v>
      </c>
    </row>
    <row r="13" spans="1:12" ht="15.75" hidden="1">
      <c r="A13" s="61">
        <f>+IF('1_ENTREGA'!A17="","",'1_ENTREGA'!A17)</f>
        <v>10</v>
      </c>
      <c r="B13" s="135" t="str">
        <f t="shared" si="0"/>
        <v>O10</v>
      </c>
      <c r="C13" s="285" t="s">
        <v>282</v>
      </c>
      <c r="D13" s="285"/>
      <c r="E13" s="285"/>
      <c r="F13" s="285"/>
      <c r="G13" s="285"/>
      <c r="J13" s="55">
        <v>10</v>
      </c>
      <c r="K13" s="57" t="str">
        <f t="shared" si="1"/>
        <v>O10</v>
      </c>
      <c r="L13" s="57" t="str">
        <f t="shared" si="2"/>
        <v xml:space="preserve"> </v>
      </c>
    </row>
    <row r="14" spans="1:12" ht="15.75" hidden="1">
      <c r="A14" s="61">
        <f>+IF('1_ENTREGA'!A18="","",'1_ENTREGA'!A18)</f>
        <v>11</v>
      </c>
      <c r="B14" s="135" t="str">
        <f t="shared" si="0"/>
        <v>O11</v>
      </c>
      <c r="C14" s="285" t="s">
        <v>282</v>
      </c>
      <c r="D14" s="285"/>
      <c r="E14" s="285"/>
      <c r="F14" s="285"/>
      <c r="G14" s="285"/>
      <c r="J14" s="55">
        <v>11</v>
      </c>
      <c r="K14" s="57" t="str">
        <f t="shared" si="1"/>
        <v>O11</v>
      </c>
      <c r="L14" s="57" t="str">
        <f t="shared" si="2"/>
        <v xml:space="preserve"> </v>
      </c>
    </row>
    <row r="15" spans="1:12" ht="15.75" hidden="1">
      <c r="A15" s="61">
        <f>+IF('1_ENTREGA'!A19="","",'1_ENTREGA'!A19)</f>
        <v>12</v>
      </c>
      <c r="B15" s="135" t="str">
        <f t="shared" si="0"/>
        <v>O12</v>
      </c>
      <c r="C15" s="285" t="s">
        <v>282</v>
      </c>
      <c r="D15" s="285"/>
      <c r="E15" s="285"/>
      <c r="F15" s="285"/>
      <c r="G15" s="285"/>
      <c r="J15" s="55">
        <v>12</v>
      </c>
      <c r="K15" s="57" t="str">
        <f t="shared" si="1"/>
        <v>O12</v>
      </c>
      <c r="L15" s="57" t="str">
        <f t="shared" si="2"/>
        <v xml:space="preserve"> </v>
      </c>
    </row>
    <row r="16" spans="1:12" ht="15.75" hidden="1">
      <c r="A16" s="61">
        <f>+IF('1_ENTREGA'!A20="","",'1_ENTREGA'!A20)</f>
        <v>13</v>
      </c>
      <c r="B16" s="135" t="str">
        <f t="shared" si="0"/>
        <v>O13</v>
      </c>
      <c r="C16" s="285" t="s">
        <v>282</v>
      </c>
      <c r="D16" s="285"/>
      <c r="E16" s="285"/>
      <c r="F16" s="285"/>
      <c r="G16" s="285"/>
      <c r="J16" s="55">
        <v>13</v>
      </c>
      <c r="K16" s="57" t="str">
        <f t="shared" si="1"/>
        <v>O13</v>
      </c>
      <c r="L16" s="57" t="str">
        <f t="shared" si="2"/>
        <v xml:space="preserve"> </v>
      </c>
    </row>
    <row r="17" spans="1:12" ht="15.75" hidden="1">
      <c r="A17" s="61">
        <f>+IF('1_ENTREGA'!A21="","",'1_ENTREGA'!A21)</f>
        <v>14</v>
      </c>
      <c r="B17" s="135" t="str">
        <f t="shared" si="0"/>
        <v>O14</v>
      </c>
      <c r="C17" s="285" t="s">
        <v>282</v>
      </c>
      <c r="D17" s="285"/>
      <c r="E17" s="285"/>
      <c r="F17" s="285"/>
      <c r="G17" s="285"/>
      <c r="J17" s="55">
        <v>14</v>
      </c>
      <c r="K17" s="57" t="str">
        <f t="shared" si="1"/>
        <v>O14</v>
      </c>
      <c r="L17" s="57" t="str">
        <f t="shared" si="2"/>
        <v xml:space="preserve"> </v>
      </c>
    </row>
    <row r="18" spans="1:12" ht="15.75" hidden="1">
      <c r="A18" s="61">
        <f>+IF('1_ENTREGA'!A22="","",'1_ENTREGA'!A22)</f>
        <v>15</v>
      </c>
      <c r="B18" s="135" t="str">
        <f t="shared" ref="B18:B33" si="3">IF(A18="","",VLOOKUP(A18,LISTA_OFERENTES,2,FALSE))</f>
        <v>O15</v>
      </c>
      <c r="C18" s="285" t="s">
        <v>282</v>
      </c>
      <c r="D18" s="285"/>
      <c r="E18" s="285"/>
      <c r="F18" s="285"/>
      <c r="G18" s="285"/>
      <c r="J18" s="55">
        <v>15</v>
      </c>
      <c r="K18" s="57" t="str">
        <f t="shared" ref="K18:K33" si="4">VLOOKUP(J18,LISTA_OFERENTES,2,FALSE)</f>
        <v>O15</v>
      </c>
      <c r="L18" s="57" t="str">
        <f t="shared" si="2"/>
        <v xml:space="preserve"> </v>
      </c>
    </row>
    <row r="19" spans="1:12" ht="15.75" hidden="1">
      <c r="A19" s="61">
        <f>+IF('1_ENTREGA'!A23="","",'1_ENTREGA'!A23)</f>
        <v>16</v>
      </c>
      <c r="B19" s="135" t="str">
        <f t="shared" si="3"/>
        <v>O16</v>
      </c>
      <c r="C19" s="285" t="s">
        <v>282</v>
      </c>
      <c r="D19" s="285"/>
      <c r="E19" s="285"/>
      <c r="F19" s="285"/>
      <c r="G19" s="285"/>
      <c r="J19" s="55">
        <v>16</v>
      </c>
      <c r="K19" s="57" t="str">
        <f t="shared" si="4"/>
        <v>O16</v>
      </c>
      <c r="L19" s="57" t="str">
        <f t="shared" si="2"/>
        <v xml:space="preserve"> </v>
      </c>
    </row>
    <row r="20" spans="1:12" ht="15.75" hidden="1">
      <c r="A20" s="61">
        <f>+IF('1_ENTREGA'!A24="","",'1_ENTREGA'!A24)</f>
        <v>17</v>
      </c>
      <c r="B20" s="135" t="str">
        <f t="shared" si="3"/>
        <v>O17</v>
      </c>
      <c r="C20" s="285" t="s">
        <v>282</v>
      </c>
      <c r="D20" s="285"/>
      <c r="E20" s="285"/>
      <c r="F20" s="285"/>
      <c r="G20" s="285"/>
      <c r="J20" s="55">
        <v>17</v>
      </c>
      <c r="K20" s="57" t="str">
        <f t="shared" si="4"/>
        <v>O17</v>
      </c>
      <c r="L20" s="57" t="str">
        <f t="shared" si="2"/>
        <v xml:space="preserve"> </v>
      </c>
    </row>
    <row r="21" spans="1:12" ht="15.75" hidden="1">
      <c r="A21" s="61">
        <f>+IF('1_ENTREGA'!A25="","",'1_ENTREGA'!A25)</f>
        <v>18</v>
      </c>
      <c r="B21" s="135" t="str">
        <f t="shared" si="3"/>
        <v>O18</v>
      </c>
      <c r="C21" s="285" t="s">
        <v>282</v>
      </c>
      <c r="D21" s="285"/>
      <c r="E21" s="285"/>
      <c r="F21" s="285"/>
      <c r="G21" s="285"/>
      <c r="J21" s="55">
        <v>18</v>
      </c>
      <c r="K21" s="57" t="str">
        <f t="shared" si="4"/>
        <v>O18</v>
      </c>
      <c r="L21" s="57" t="str">
        <f t="shared" si="2"/>
        <v xml:space="preserve"> </v>
      </c>
    </row>
    <row r="22" spans="1:12" ht="15.75" hidden="1">
      <c r="A22" s="61">
        <f>+IF('1_ENTREGA'!A26="","",'1_ENTREGA'!A26)</f>
        <v>19</v>
      </c>
      <c r="B22" s="135" t="str">
        <f t="shared" si="3"/>
        <v>O19</v>
      </c>
      <c r="C22" s="285" t="s">
        <v>282</v>
      </c>
      <c r="D22" s="285"/>
      <c r="E22" s="285"/>
      <c r="F22" s="285"/>
      <c r="G22" s="285"/>
      <c r="J22" s="55">
        <v>19</v>
      </c>
      <c r="K22" s="57" t="str">
        <f t="shared" si="4"/>
        <v>O19</v>
      </c>
      <c r="L22" s="57" t="str">
        <f t="shared" si="2"/>
        <v xml:space="preserve"> </v>
      </c>
    </row>
    <row r="23" spans="1:12" ht="15.75" hidden="1">
      <c r="A23" s="61">
        <f>+IF('1_ENTREGA'!A27="","",'1_ENTREGA'!A27)</f>
        <v>20</v>
      </c>
      <c r="B23" s="135" t="str">
        <f t="shared" si="3"/>
        <v>O20</v>
      </c>
      <c r="C23" s="285" t="s">
        <v>282</v>
      </c>
      <c r="D23" s="285"/>
      <c r="E23" s="285"/>
      <c r="F23" s="285"/>
      <c r="G23" s="285"/>
      <c r="J23" s="55">
        <v>20</v>
      </c>
      <c r="K23" s="57" t="str">
        <f t="shared" si="4"/>
        <v>O20</v>
      </c>
      <c r="L23" s="57" t="str">
        <f t="shared" si="2"/>
        <v xml:space="preserve"> </v>
      </c>
    </row>
    <row r="24" spans="1:12" ht="15.75" hidden="1">
      <c r="A24" s="61">
        <f>+IF('1_ENTREGA'!A28="","",'1_ENTREGA'!A28)</f>
        <v>21</v>
      </c>
      <c r="B24" s="135" t="str">
        <f t="shared" si="3"/>
        <v>O21</v>
      </c>
      <c r="C24" s="285" t="s">
        <v>282</v>
      </c>
      <c r="D24" s="285"/>
      <c r="E24" s="285"/>
      <c r="F24" s="285"/>
      <c r="G24" s="285"/>
      <c r="J24" s="55">
        <v>21</v>
      </c>
      <c r="K24" s="57" t="str">
        <f t="shared" si="4"/>
        <v>O21</v>
      </c>
      <c r="L24" s="57" t="str">
        <f t="shared" si="2"/>
        <v xml:space="preserve"> </v>
      </c>
    </row>
    <row r="25" spans="1:12" ht="15.75" hidden="1">
      <c r="A25" s="61">
        <f>+IF('1_ENTREGA'!A29="","",'1_ENTREGA'!A29)</f>
        <v>22</v>
      </c>
      <c r="B25" s="135" t="str">
        <f t="shared" si="3"/>
        <v>O22</v>
      </c>
      <c r="C25" s="285" t="s">
        <v>282</v>
      </c>
      <c r="D25" s="285"/>
      <c r="E25" s="285"/>
      <c r="F25" s="285"/>
      <c r="G25" s="285"/>
      <c r="J25" s="55">
        <v>22</v>
      </c>
      <c r="K25" s="57" t="str">
        <f t="shared" si="4"/>
        <v>O22</v>
      </c>
      <c r="L25" s="57" t="str">
        <f t="shared" si="2"/>
        <v xml:space="preserve"> </v>
      </c>
    </row>
    <row r="26" spans="1:12" ht="15.75" hidden="1">
      <c r="A26" s="61">
        <f>+IF('1_ENTREGA'!A30="","",'1_ENTREGA'!A30)</f>
        <v>23</v>
      </c>
      <c r="B26" s="135" t="str">
        <f t="shared" si="3"/>
        <v>O23</v>
      </c>
      <c r="C26" s="285" t="s">
        <v>282</v>
      </c>
      <c r="D26" s="285"/>
      <c r="E26" s="285"/>
      <c r="F26" s="285"/>
      <c r="G26" s="285"/>
      <c r="J26" s="55">
        <v>23</v>
      </c>
      <c r="K26" s="57" t="str">
        <f t="shared" si="4"/>
        <v>O23</v>
      </c>
      <c r="L26" s="57" t="str">
        <f t="shared" si="2"/>
        <v xml:space="preserve"> </v>
      </c>
    </row>
    <row r="27" spans="1:12" ht="15.75" hidden="1">
      <c r="A27" s="61">
        <f>+IF('1_ENTREGA'!A31="","",'1_ENTREGA'!A31)</f>
        <v>24</v>
      </c>
      <c r="B27" s="135" t="str">
        <f t="shared" si="3"/>
        <v>O24</v>
      </c>
      <c r="C27" s="285" t="s">
        <v>282</v>
      </c>
      <c r="D27" s="285"/>
      <c r="E27" s="285"/>
      <c r="F27" s="285"/>
      <c r="G27" s="285"/>
      <c r="J27" s="55">
        <v>24</v>
      </c>
      <c r="K27" s="57" t="str">
        <f t="shared" si="4"/>
        <v>O24</v>
      </c>
      <c r="L27" s="57" t="str">
        <f t="shared" si="2"/>
        <v xml:space="preserve"> </v>
      </c>
    </row>
    <row r="28" spans="1:12" ht="15.75" hidden="1">
      <c r="A28" s="61">
        <f>+IF('1_ENTREGA'!A32="","",'1_ENTREGA'!A32)</f>
        <v>25</v>
      </c>
      <c r="B28" s="135" t="str">
        <f t="shared" si="3"/>
        <v>O25</v>
      </c>
      <c r="C28" s="99"/>
      <c r="D28" s="99"/>
      <c r="E28" s="136"/>
      <c r="F28" s="99"/>
      <c r="G28" s="99"/>
      <c r="J28" s="55">
        <v>25</v>
      </c>
      <c r="K28" s="57" t="str">
        <f t="shared" si="4"/>
        <v>O25</v>
      </c>
      <c r="L28" s="57" t="str">
        <f t="shared" si="2"/>
        <v xml:space="preserve"> </v>
      </c>
    </row>
    <row r="29" spans="1:12" ht="15.75" hidden="1">
      <c r="A29" s="61">
        <f>+IF('1_ENTREGA'!A33="","",'1_ENTREGA'!A33)</f>
        <v>26</v>
      </c>
      <c r="B29" s="135" t="str">
        <f t="shared" si="3"/>
        <v>O26</v>
      </c>
      <c r="C29" s="99"/>
      <c r="D29" s="99"/>
      <c r="E29" s="136"/>
      <c r="F29" s="99"/>
      <c r="G29" s="99"/>
      <c r="J29" s="55">
        <v>26</v>
      </c>
      <c r="K29" s="57" t="str">
        <f t="shared" si="4"/>
        <v>O26</v>
      </c>
      <c r="L29" s="57" t="str">
        <f t="shared" si="2"/>
        <v xml:space="preserve"> </v>
      </c>
    </row>
    <row r="30" spans="1:12" ht="15.75" hidden="1">
      <c r="A30" s="61">
        <f>+IF('1_ENTREGA'!A34="","",'1_ENTREGA'!A34)</f>
        <v>27</v>
      </c>
      <c r="B30" s="135" t="str">
        <f t="shared" si="3"/>
        <v>O27</v>
      </c>
      <c r="C30" s="99"/>
      <c r="D30" s="99"/>
      <c r="E30" s="136"/>
      <c r="F30" s="99"/>
      <c r="G30" s="99"/>
      <c r="J30" s="55">
        <v>27</v>
      </c>
      <c r="K30" s="57" t="str">
        <f t="shared" si="4"/>
        <v>O27</v>
      </c>
      <c r="L30" s="57" t="str">
        <f t="shared" si="2"/>
        <v xml:space="preserve"> </v>
      </c>
    </row>
    <row r="31" spans="1:12" ht="15.75" hidden="1">
      <c r="A31" s="61">
        <f>+IF('1_ENTREGA'!A35="","",'1_ENTREGA'!A35)</f>
        <v>28</v>
      </c>
      <c r="B31" s="135" t="str">
        <f t="shared" si="3"/>
        <v>O28</v>
      </c>
      <c r="C31" s="99"/>
      <c r="D31" s="99"/>
      <c r="E31" s="136"/>
      <c r="F31" s="99"/>
      <c r="G31" s="99"/>
      <c r="J31" s="55">
        <v>28</v>
      </c>
      <c r="K31" s="57" t="str">
        <f t="shared" si="4"/>
        <v>O28</v>
      </c>
      <c r="L31" s="57" t="str">
        <f t="shared" si="2"/>
        <v xml:space="preserve"> </v>
      </c>
    </row>
    <row r="32" spans="1:12" ht="15.75" hidden="1">
      <c r="A32" s="61">
        <f>+IF('1_ENTREGA'!A36="","",'1_ENTREGA'!A36)</f>
        <v>29</v>
      </c>
      <c r="B32" s="135" t="str">
        <f t="shared" si="3"/>
        <v>O29</v>
      </c>
      <c r="C32" s="99"/>
      <c r="D32" s="99"/>
      <c r="E32" s="136"/>
      <c r="F32" s="99"/>
      <c r="G32" s="99"/>
      <c r="J32" s="55">
        <v>29</v>
      </c>
      <c r="K32" s="57" t="str">
        <f t="shared" si="4"/>
        <v>O29</v>
      </c>
      <c r="L32" s="57" t="str">
        <f t="shared" si="2"/>
        <v xml:space="preserve"> </v>
      </c>
    </row>
    <row r="33" spans="1:12" ht="15.75" hidden="1">
      <c r="A33" s="61">
        <f>+IF('1_ENTREGA'!A37="","",'1_ENTREGA'!A37)</f>
        <v>30</v>
      </c>
      <c r="B33" s="135" t="str">
        <f t="shared" si="3"/>
        <v>O30</v>
      </c>
      <c r="C33" s="99"/>
      <c r="D33" s="99"/>
      <c r="E33" s="136"/>
      <c r="F33" s="99"/>
      <c r="G33" s="99"/>
      <c r="J33" s="55">
        <v>30</v>
      </c>
      <c r="K33" s="57" t="str">
        <f t="shared" si="4"/>
        <v>O30</v>
      </c>
      <c r="L33" s="57" t="str">
        <f t="shared" si="2"/>
        <v xml:space="preserve"> </v>
      </c>
    </row>
    <row r="36" spans="1:12" ht="12.75" customHeight="1"/>
    <row r="37" spans="1:12" ht="12.75" customHeight="1"/>
    <row r="38" spans="1:12" ht="12.75" customHeight="1"/>
    <row r="39" spans="1:12" ht="12.75" customHeight="1"/>
  </sheetData>
  <sheetProtection algorithmName="SHA-512" hashValue="pQo4zurg1Ctx8cogW34dwhgCsCy2M/vTEj1kFRxUXaSc6AJ8Lqug5nDsLRxaftvX3adbcNR9RBuPpg3wX4sVRQ==" saltValue="7O315jOZ2ukPQay69rsB2w==" spinCount="100000" sheet="1" objects="1" scenarios="1"/>
  <mergeCells count="2">
    <mergeCell ref="J3:K3"/>
    <mergeCell ref="A1:G1"/>
  </mergeCells>
  <conditionalFormatting sqref="C4:F33">
    <cfRule type="cellIs" dxfId="11888" priority="27" operator="equal">
      <formula>"NO CUMPLE"</formula>
    </cfRule>
    <cfRule type="cellIs" dxfId="11887" priority="28" operator="equal">
      <formula>"CUMPLE"</formula>
    </cfRule>
  </conditionalFormatting>
  <conditionalFormatting sqref="G28:G33">
    <cfRule type="cellIs" dxfId="11886" priority="5" operator="equal">
      <formula>"NO CUMPLE"</formula>
    </cfRule>
    <cfRule type="cellIs" dxfId="11885" priority="6" operator="equal">
      <formula>"CUMPLE"</formula>
    </cfRule>
  </conditionalFormatting>
  <conditionalFormatting sqref="G12:G27">
    <cfRule type="cellIs" dxfId="11884" priority="3" operator="equal">
      <formula>"NO CUMPLE"</formula>
    </cfRule>
    <cfRule type="cellIs" dxfId="11883" priority="4" operator="equal">
      <formula>"CUMPLE"</formula>
    </cfRule>
  </conditionalFormatting>
  <conditionalFormatting sqref="G4:G11">
    <cfRule type="cellIs" dxfId="11882" priority="1" operator="equal">
      <formula>"NO CUMPLE"</formula>
    </cfRule>
    <cfRule type="cellIs" dxfId="11881" priority="2" operator="equal">
      <formula>"CUMPLE"</formula>
    </cfRule>
  </conditionalFormatting>
  <dataValidations count="1">
    <dataValidation type="list" allowBlank="1" showInputMessage="1" showErrorMessage="1" sqref="C4:G33">
      <formula1>"CUMPLE,NO CUMPLE"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X626"/>
  <sheetViews>
    <sheetView topLeftCell="AU1" zoomScale="85" zoomScaleNormal="85" workbookViewId="0">
      <selection activeCell="BB35" sqref="BB35"/>
    </sheetView>
  </sheetViews>
  <sheetFormatPr baseColWidth="10" defaultColWidth="11.42578125" defaultRowHeight="15"/>
  <cols>
    <col min="1" max="1" width="9.140625" style="477" customWidth="1"/>
    <col min="2" max="2" width="14.28515625" style="477" customWidth="1"/>
    <col min="3" max="3" width="21.85546875" style="477" customWidth="1"/>
    <col min="4" max="4" width="103.28515625" style="477" customWidth="1"/>
    <col min="5" max="5" width="19.7109375" style="477" customWidth="1"/>
    <col min="6" max="6" width="24.28515625" style="477" customWidth="1"/>
    <col min="7" max="7" width="31.28515625" style="477" customWidth="1"/>
    <col min="8" max="8" width="32.140625" style="477" customWidth="1"/>
    <col min="9" max="9" width="13.5703125" style="477" customWidth="1"/>
    <col min="10" max="10" width="12.28515625" style="477" customWidth="1"/>
    <col min="11" max="11" width="11.5703125" style="477" customWidth="1"/>
    <col min="12" max="12" width="18.7109375" style="477" customWidth="1"/>
    <col min="13" max="13" width="106.42578125" style="477" customWidth="1"/>
    <col min="14" max="14" width="13.7109375" style="477" customWidth="1"/>
    <col min="15" max="15" width="16.140625" style="477" customWidth="1"/>
    <col min="16" max="16" width="24.85546875" style="477" customWidth="1"/>
    <col min="17" max="17" width="24" style="477" customWidth="1"/>
    <col min="18" max="23" width="7.5703125" style="478" customWidth="1"/>
    <col min="24" max="24" width="19.28515625" style="478" customWidth="1"/>
    <col min="25" max="25" width="18.140625" style="478" customWidth="1"/>
    <col min="26" max="26" width="9.42578125" style="477" customWidth="1"/>
    <col min="27" max="27" width="8.140625" style="477" customWidth="1"/>
    <col min="28" max="28" width="11.5703125" style="477" customWidth="1"/>
    <col min="29" max="29" width="18.7109375" style="477" customWidth="1"/>
    <col min="30" max="30" width="106.42578125" style="477" customWidth="1"/>
    <col min="31" max="31" width="13.7109375" style="477" customWidth="1"/>
    <col min="32" max="32" width="16.140625" style="477" customWidth="1"/>
    <col min="33" max="33" width="24.85546875" style="477" customWidth="1"/>
    <col min="34" max="34" width="24" style="477" customWidth="1"/>
    <col min="35" max="40" width="7.5703125" style="478" customWidth="1"/>
    <col min="41" max="41" width="19.28515625" style="478" customWidth="1"/>
    <col min="42" max="42" width="15" style="478" customWidth="1"/>
    <col min="43" max="44" width="11.42578125" style="477" customWidth="1"/>
    <col min="45" max="45" width="9.140625" style="477" customWidth="1"/>
    <col min="46" max="46" width="24.85546875" style="477" customWidth="1"/>
    <col min="47" max="47" width="109.85546875" style="477" customWidth="1"/>
    <col min="48" max="48" width="13.7109375" style="477" customWidth="1"/>
    <col min="49" max="49" width="16.140625" style="477" customWidth="1"/>
    <col min="50" max="50" width="24.85546875" style="477" customWidth="1"/>
    <col min="51" max="51" width="24" style="477" customWidth="1"/>
    <col min="52" max="57" width="7.5703125" style="478" customWidth="1"/>
    <col min="58" max="58" width="19.28515625" style="478" customWidth="1"/>
    <col min="59" max="59" width="15" style="478" customWidth="1"/>
    <col min="60" max="61" width="11.42578125" style="477" customWidth="1"/>
    <col min="62" max="62" width="9.140625" style="477" customWidth="1"/>
    <col min="63" max="63" width="15.85546875" style="477" customWidth="1"/>
    <col min="64" max="64" width="142.28515625" style="477" customWidth="1"/>
    <col min="65" max="65" width="13.7109375" style="477" customWidth="1"/>
    <col min="66" max="66" width="16.140625" style="477" customWidth="1"/>
    <col min="67" max="67" width="24.85546875" style="477" customWidth="1"/>
    <col min="68" max="68" width="24" style="477" customWidth="1"/>
    <col min="69" max="74" width="7.5703125" style="478" customWidth="1"/>
    <col min="75" max="75" width="19.28515625" style="478" customWidth="1"/>
    <col min="76" max="76" width="15" style="478" customWidth="1"/>
    <col min="77" max="78" width="11.42578125" style="477" customWidth="1"/>
    <col min="79" max="79" width="9.140625" style="477" customWidth="1"/>
    <col min="80" max="80" width="19.7109375" style="477" customWidth="1"/>
    <col min="81" max="81" width="111.5703125" style="477" customWidth="1"/>
    <col min="82" max="82" width="13.7109375" style="477" customWidth="1"/>
    <col min="83" max="83" width="16.140625" style="477" customWidth="1"/>
    <col min="84" max="84" width="24.85546875" style="477" customWidth="1"/>
    <col min="85" max="85" width="24" style="477" customWidth="1"/>
    <col min="86" max="91" width="7.5703125" style="478" customWidth="1"/>
    <col min="92" max="92" width="19.28515625" style="478" customWidth="1"/>
    <col min="93" max="93" width="15" style="478" customWidth="1"/>
    <col min="94" max="95" width="11.42578125" style="477" customWidth="1"/>
    <col min="96" max="96" width="9.140625" style="477" customWidth="1"/>
    <col min="97" max="97" width="19.85546875" style="477" customWidth="1"/>
    <col min="98" max="98" width="109.42578125" style="477" customWidth="1"/>
    <col min="99" max="99" width="13.7109375" style="477" customWidth="1"/>
    <col min="100" max="100" width="16.140625" style="477" customWidth="1"/>
    <col min="101" max="101" width="24.85546875" style="477" customWidth="1"/>
    <col min="102" max="102" width="24" style="477" customWidth="1"/>
    <col min="103" max="108" width="7.5703125" style="478" customWidth="1"/>
    <col min="109" max="109" width="19.28515625" style="478" customWidth="1"/>
    <col min="110" max="110" width="15" style="478" customWidth="1"/>
    <col min="111" max="112" width="11.42578125" style="477" customWidth="1"/>
    <col min="113" max="113" width="9.140625" style="477" customWidth="1"/>
    <col min="114" max="114" width="25.85546875" style="477" customWidth="1"/>
    <col min="115" max="115" width="121.28515625" style="477" customWidth="1"/>
    <col min="116" max="116" width="13.7109375" style="477" customWidth="1"/>
    <col min="117" max="117" width="16.140625" style="477" customWidth="1"/>
    <col min="118" max="118" width="24.85546875" style="477" customWidth="1"/>
    <col min="119" max="119" width="24" style="477" customWidth="1"/>
    <col min="120" max="125" width="7.5703125" style="478" customWidth="1"/>
    <col min="126" max="126" width="19.28515625" style="478" customWidth="1"/>
    <col min="127" max="127" width="15" style="478" customWidth="1"/>
    <col min="128" max="129" width="11.42578125" style="477" customWidth="1"/>
    <col min="130" max="130" width="9.140625" style="477" customWidth="1"/>
    <col min="131" max="131" width="28.42578125" style="477" customWidth="1"/>
    <col min="132" max="132" width="119.42578125" style="477" customWidth="1"/>
    <col min="133" max="133" width="13.7109375" style="477" customWidth="1"/>
    <col min="134" max="134" width="16.140625" style="477" customWidth="1"/>
    <col min="135" max="135" width="24.85546875" style="477" customWidth="1"/>
    <col min="136" max="136" width="24" style="477" customWidth="1"/>
    <col min="137" max="137" width="7.5703125" style="478" customWidth="1"/>
    <col min="138" max="138" width="9.140625" style="478" customWidth="1"/>
    <col min="139" max="142" width="7.5703125" style="478" customWidth="1"/>
    <col min="143" max="143" width="19.28515625" style="478" customWidth="1"/>
    <col min="144" max="144" width="15" style="478" customWidth="1"/>
    <col min="145" max="146" width="11.42578125" style="477" customWidth="1"/>
    <col min="147" max="147" width="9.140625" style="477" hidden="1" customWidth="1"/>
    <col min="148" max="148" width="128" style="477" hidden="1" customWidth="1"/>
    <col min="149" max="149" width="10.85546875" style="477" hidden="1" customWidth="1"/>
    <col min="150" max="150" width="13.7109375" style="477" hidden="1" customWidth="1"/>
    <col min="151" max="151" width="16.140625" style="477" hidden="1" customWidth="1"/>
    <col min="152" max="152" width="24.85546875" style="477" hidden="1" customWidth="1"/>
    <col min="153" max="153" width="24" style="477" hidden="1" customWidth="1"/>
    <col min="154" max="159" width="7.5703125" style="478" hidden="1" customWidth="1"/>
    <col min="160" max="160" width="19.28515625" style="478" hidden="1" customWidth="1"/>
    <col min="161" max="161" width="15" style="478" hidden="1" customWidth="1"/>
    <col min="162" max="163" width="11.42578125" style="477" hidden="1" customWidth="1"/>
    <col min="164" max="164" width="9.140625" style="477" hidden="1" customWidth="1"/>
    <col min="165" max="165" width="128" style="477" hidden="1" customWidth="1"/>
    <col min="166" max="166" width="10.85546875" style="477" hidden="1" customWidth="1"/>
    <col min="167" max="167" width="13.7109375" style="477" hidden="1" customWidth="1"/>
    <col min="168" max="168" width="16.140625" style="477" hidden="1" customWidth="1"/>
    <col min="169" max="169" width="24.85546875" style="477" hidden="1" customWidth="1"/>
    <col min="170" max="170" width="24" style="477" hidden="1" customWidth="1"/>
    <col min="171" max="176" width="7.5703125" style="478" hidden="1" customWidth="1"/>
    <col min="177" max="177" width="19.28515625" style="478" hidden="1" customWidth="1"/>
    <col min="178" max="178" width="15" style="478" hidden="1" customWidth="1"/>
    <col min="179" max="180" width="11.42578125" style="477" hidden="1" customWidth="1"/>
    <col min="181" max="181" width="9.140625" style="477" hidden="1" customWidth="1"/>
    <col min="182" max="182" width="128" style="477" hidden="1" customWidth="1"/>
    <col min="183" max="183" width="10.85546875" style="477" hidden="1" customWidth="1"/>
    <col min="184" max="184" width="13.7109375" style="477" hidden="1" customWidth="1"/>
    <col min="185" max="185" width="16.140625" style="477" hidden="1" customWidth="1"/>
    <col min="186" max="186" width="24.85546875" style="477" hidden="1" customWidth="1"/>
    <col min="187" max="187" width="24" style="477" hidden="1" customWidth="1"/>
    <col min="188" max="193" width="7.5703125" style="478" hidden="1" customWidth="1"/>
    <col min="194" max="194" width="19.28515625" style="478" hidden="1" customWidth="1"/>
    <col min="195" max="195" width="15" style="478" hidden="1" customWidth="1"/>
    <col min="196" max="197" width="11.42578125" style="477" hidden="1" customWidth="1"/>
    <col min="198" max="198" width="9.140625" style="477" hidden="1" customWidth="1"/>
    <col min="199" max="199" width="128" style="477" hidden="1" customWidth="1"/>
    <col min="200" max="200" width="10.85546875" style="477" hidden="1" customWidth="1"/>
    <col min="201" max="201" width="13.7109375" style="477" hidden="1" customWidth="1"/>
    <col min="202" max="202" width="16.140625" style="477" hidden="1" customWidth="1"/>
    <col min="203" max="203" width="24.85546875" style="477" hidden="1" customWidth="1"/>
    <col min="204" max="204" width="24" style="477" hidden="1" customWidth="1"/>
    <col min="205" max="210" width="7.5703125" style="478" hidden="1" customWidth="1"/>
    <col min="211" max="211" width="19.28515625" style="478" hidden="1" customWidth="1"/>
    <col min="212" max="212" width="15" style="478" hidden="1" customWidth="1"/>
    <col min="213" max="214" width="11.42578125" style="477" hidden="1" customWidth="1"/>
    <col min="215" max="215" width="9.140625" style="477" hidden="1" customWidth="1"/>
    <col min="216" max="216" width="128" style="477" hidden="1" customWidth="1"/>
    <col min="217" max="217" width="10.85546875" style="477" hidden="1" customWidth="1"/>
    <col min="218" max="218" width="13.7109375" style="477" hidden="1" customWidth="1"/>
    <col min="219" max="219" width="16.140625" style="477" hidden="1" customWidth="1"/>
    <col min="220" max="220" width="24.85546875" style="477" hidden="1" customWidth="1"/>
    <col min="221" max="221" width="24" style="477" hidden="1" customWidth="1"/>
    <col min="222" max="227" width="7.5703125" style="478" hidden="1" customWidth="1"/>
    <col min="228" max="228" width="19.28515625" style="478" hidden="1" customWidth="1"/>
    <col min="229" max="229" width="15" style="478" hidden="1" customWidth="1"/>
    <col min="230" max="231" width="11.42578125" style="477" hidden="1" customWidth="1"/>
    <col min="232" max="232" width="9.140625" style="477" hidden="1" customWidth="1"/>
    <col min="233" max="233" width="128" style="477" hidden="1" customWidth="1"/>
    <col min="234" max="234" width="10.85546875" style="477" hidden="1" customWidth="1"/>
    <col min="235" max="235" width="13.7109375" style="477" hidden="1" customWidth="1"/>
    <col min="236" max="236" width="16.140625" style="477" hidden="1" customWidth="1"/>
    <col min="237" max="237" width="24.85546875" style="477" hidden="1" customWidth="1"/>
    <col min="238" max="238" width="24" style="477" hidden="1" customWidth="1"/>
    <col min="239" max="244" width="7.5703125" style="478" hidden="1" customWidth="1"/>
    <col min="245" max="245" width="19.28515625" style="478" hidden="1" customWidth="1"/>
    <col min="246" max="246" width="15" style="478" hidden="1" customWidth="1"/>
    <col min="247" max="248" width="11.42578125" style="477" hidden="1" customWidth="1"/>
    <col min="249" max="249" width="9.140625" style="477" hidden="1" customWidth="1"/>
    <col min="250" max="250" width="128" style="477" hidden="1" customWidth="1"/>
    <col min="251" max="251" width="10.85546875" style="477" hidden="1" customWidth="1"/>
    <col min="252" max="252" width="13.7109375" style="477" hidden="1" customWidth="1"/>
    <col min="253" max="253" width="16.140625" style="477" hidden="1" customWidth="1"/>
    <col min="254" max="254" width="24.85546875" style="477" hidden="1" customWidth="1"/>
    <col min="255" max="255" width="24" style="477" hidden="1" customWidth="1"/>
    <col min="256" max="261" width="7.5703125" style="478" hidden="1" customWidth="1"/>
    <col min="262" max="262" width="19.28515625" style="478" hidden="1" customWidth="1"/>
    <col min="263" max="263" width="15" style="478" hidden="1" customWidth="1"/>
    <col min="264" max="265" width="11.42578125" style="477" hidden="1" customWidth="1"/>
    <col min="266" max="266" width="9.140625" style="477" hidden="1" customWidth="1"/>
    <col min="267" max="267" width="128" style="477" hidden="1" customWidth="1"/>
    <col min="268" max="268" width="10.85546875" style="477" hidden="1" customWidth="1"/>
    <col min="269" max="269" width="13.7109375" style="477" hidden="1" customWidth="1"/>
    <col min="270" max="270" width="16.140625" style="477" hidden="1" customWidth="1"/>
    <col min="271" max="271" width="24.85546875" style="477" hidden="1" customWidth="1"/>
    <col min="272" max="272" width="24" style="477" hidden="1" customWidth="1"/>
    <col min="273" max="278" width="7.5703125" style="478" hidden="1" customWidth="1"/>
    <col min="279" max="279" width="19.28515625" style="478" hidden="1" customWidth="1"/>
    <col min="280" max="280" width="15" style="478" hidden="1" customWidth="1"/>
    <col min="281" max="282" width="11.42578125" style="477" hidden="1" customWidth="1"/>
    <col min="283" max="283" width="9.140625" style="477" hidden="1" customWidth="1"/>
    <col min="284" max="284" width="128" style="477" hidden="1" customWidth="1"/>
    <col min="285" max="285" width="10.85546875" style="477" hidden="1" customWidth="1"/>
    <col min="286" max="286" width="13.7109375" style="477" hidden="1" customWidth="1"/>
    <col min="287" max="287" width="16.140625" style="477" hidden="1" customWidth="1"/>
    <col min="288" max="288" width="24.85546875" style="477" hidden="1" customWidth="1"/>
    <col min="289" max="289" width="24" style="477" hidden="1" customWidth="1"/>
    <col min="290" max="295" width="7.5703125" style="478" hidden="1" customWidth="1"/>
    <col min="296" max="296" width="19.28515625" style="478" hidden="1" customWidth="1"/>
    <col min="297" max="297" width="15" style="478" hidden="1" customWidth="1"/>
    <col min="298" max="299" width="11.42578125" style="477" hidden="1" customWidth="1"/>
    <col min="300" max="300" width="9.140625" style="477" hidden="1" customWidth="1"/>
    <col min="301" max="301" width="128" style="477" hidden="1" customWidth="1"/>
    <col min="302" max="302" width="10.85546875" style="477" hidden="1" customWidth="1"/>
    <col min="303" max="303" width="13.7109375" style="477" hidden="1" customWidth="1"/>
    <col min="304" max="304" width="16.140625" style="477" hidden="1" customWidth="1"/>
    <col min="305" max="305" width="24.85546875" style="477" hidden="1" customWidth="1"/>
    <col min="306" max="306" width="24" style="477" hidden="1" customWidth="1"/>
    <col min="307" max="312" width="7.5703125" style="478" hidden="1" customWidth="1"/>
    <col min="313" max="313" width="19.28515625" style="478" hidden="1" customWidth="1"/>
    <col min="314" max="314" width="15" style="478" hidden="1" customWidth="1"/>
    <col min="315" max="316" width="11.42578125" style="477" hidden="1" customWidth="1"/>
    <col min="317" max="317" width="9.140625" style="477" hidden="1" customWidth="1"/>
    <col min="318" max="318" width="128" style="477" hidden="1" customWidth="1"/>
    <col min="319" max="319" width="10.85546875" style="477" hidden="1" customWidth="1"/>
    <col min="320" max="320" width="13.7109375" style="477" hidden="1" customWidth="1"/>
    <col min="321" max="321" width="16.140625" style="477" hidden="1" customWidth="1"/>
    <col min="322" max="322" width="24.85546875" style="477" hidden="1" customWidth="1"/>
    <col min="323" max="323" width="24" style="477" hidden="1" customWidth="1"/>
    <col min="324" max="329" width="7.5703125" style="478" hidden="1" customWidth="1"/>
    <col min="330" max="330" width="19.28515625" style="478" hidden="1" customWidth="1"/>
    <col min="331" max="331" width="15" style="478" hidden="1" customWidth="1"/>
    <col min="332" max="333" width="11.42578125" style="477" hidden="1" customWidth="1"/>
    <col min="334" max="334" width="9.140625" style="477" hidden="1" customWidth="1"/>
    <col min="335" max="335" width="128" style="477" hidden="1" customWidth="1"/>
    <col min="336" max="336" width="10.85546875" style="477" hidden="1" customWidth="1"/>
    <col min="337" max="337" width="13.7109375" style="477" hidden="1" customWidth="1"/>
    <col min="338" max="338" width="16.140625" style="477" hidden="1" customWidth="1"/>
    <col min="339" max="339" width="24.85546875" style="477" hidden="1" customWidth="1"/>
    <col min="340" max="340" width="24" style="477" hidden="1" customWidth="1"/>
    <col min="341" max="346" width="7.5703125" style="478" hidden="1" customWidth="1"/>
    <col min="347" max="347" width="19.28515625" style="478" hidden="1" customWidth="1"/>
    <col min="348" max="348" width="15" style="478" hidden="1" customWidth="1"/>
    <col min="349" max="350" width="11.42578125" style="477" hidden="1" customWidth="1"/>
    <col min="351" max="351" width="9.140625" style="477" hidden="1" customWidth="1"/>
    <col min="352" max="352" width="128" style="477" hidden="1" customWidth="1"/>
    <col min="353" max="353" width="10.85546875" style="477" hidden="1" customWidth="1"/>
    <col min="354" max="354" width="13.7109375" style="477" hidden="1" customWidth="1"/>
    <col min="355" max="355" width="16.140625" style="477" hidden="1" customWidth="1"/>
    <col min="356" max="356" width="24.85546875" style="477" hidden="1" customWidth="1"/>
    <col min="357" max="357" width="24" style="477" hidden="1" customWidth="1"/>
    <col min="358" max="363" width="7.5703125" style="478" hidden="1" customWidth="1"/>
    <col min="364" max="364" width="19.28515625" style="478" hidden="1" customWidth="1"/>
    <col min="365" max="365" width="15" style="478" hidden="1" customWidth="1"/>
    <col min="366" max="367" width="11.42578125" style="477" hidden="1" customWidth="1"/>
    <col min="368" max="368" width="9.140625" style="477" hidden="1" customWidth="1"/>
    <col min="369" max="369" width="128" style="477" hidden="1" customWidth="1"/>
    <col min="370" max="370" width="10.85546875" style="477" hidden="1" customWidth="1"/>
    <col min="371" max="371" width="13.7109375" style="477" hidden="1" customWidth="1"/>
    <col min="372" max="372" width="16.140625" style="477" hidden="1" customWidth="1"/>
    <col min="373" max="373" width="24.85546875" style="477" hidden="1" customWidth="1"/>
    <col min="374" max="374" width="24" style="477" hidden="1" customWidth="1"/>
    <col min="375" max="380" width="7.5703125" style="478" hidden="1" customWidth="1"/>
    <col min="381" max="381" width="19.28515625" style="478" hidden="1" customWidth="1"/>
    <col min="382" max="382" width="15" style="478" hidden="1" customWidth="1"/>
    <col min="383" max="383" width="6.7109375" style="477" hidden="1" customWidth="1"/>
    <col min="384" max="384" width="7" style="477" hidden="1" customWidth="1"/>
    <col min="385" max="385" width="9.140625" style="477" hidden="1" customWidth="1"/>
    <col min="386" max="386" width="128" style="477" hidden="1" customWidth="1"/>
    <col min="387" max="387" width="10.85546875" style="477" hidden="1" customWidth="1"/>
    <col min="388" max="388" width="13.7109375" style="477" hidden="1" customWidth="1"/>
    <col min="389" max="389" width="16.140625" style="477" hidden="1" customWidth="1"/>
    <col min="390" max="390" width="24.85546875" style="477" hidden="1" customWidth="1"/>
    <col min="391" max="391" width="24" style="477" hidden="1" customWidth="1"/>
    <col min="392" max="397" width="7.5703125" style="478" hidden="1" customWidth="1"/>
    <col min="398" max="398" width="19.28515625" style="478" hidden="1" customWidth="1"/>
    <col min="399" max="399" width="15" style="478" hidden="1" customWidth="1"/>
    <col min="400" max="401" width="11.42578125" style="477" hidden="1" customWidth="1"/>
    <col min="402" max="402" width="9.140625" style="477" hidden="1" customWidth="1"/>
    <col min="403" max="403" width="128" style="477" hidden="1" customWidth="1"/>
    <col min="404" max="404" width="10.85546875" style="477" hidden="1" customWidth="1"/>
    <col min="405" max="405" width="13.7109375" style="477" hidden="1" customWidth="1"/>
    <col min="406" max="406" width="16.140625" style="477" hidden="1" customWidth="1"/>
    <col min="407" max="407" width="24.85546875" style="477" hidden="1" customWidth="1"/>
    <col min="408" max="408" width="24" style="477" hidden="1" customWidth="1"/>
    <col min="409" max="414" width="7.5703125" style="478" hidden="1" customWidth="1"/>
    <col min="415" max="415" width="19.28515625" style="478" hidden="1" customWidth="1"/>
    <col min="416" max="416" width="15" style="478" hidden="1" customWidth="1"/>
    <col min="417" max="418" width="11.42578125" style="477" hidden="1" customWidth="1"/>
    <col min="419" max="419" width="9.140625" style="477" hidden="1" customWidth="1"/>
    <col min="420" max="420" width="128" style="477" hidden="1" customWidth="1"/>
    <col min="421" max="421" width="10.85546875" style="477" hidden="1" customWidth="1"/>
    <col min="422" max="422" width="13.7109375" style="477" hidden="1" customWidth="1"/>
    <col min="423" max="423" width="16.140625" style="477" hidden="1" customWidth="1"/>
    <col min="424" max="424" width="24.85546875" style="477" hidden="1" customWidth="1"/>
    <col min="425" max="425" width="24" style="477" hidden="1" customWidth="1"/>
    <col min="426" max="431" width="7.5703125" style="478" hidden="1" customWidth="1"/>
    <col min="432" max="432" width="19.28515625" style="478" hidden="1" customWidth="1"/>
    <col min="433" max="433" width="15" style="478" hidden="1" customWidth="1"/>
    <col min="434" max="435" width="11.42578125" style="477" hidden="1" customWidth="1"/>
    <col min="436" max="436" width="9.140625" style="477" hidden="1" customWidth="1"/>
    <col min="437" max="437" width="128" style="477" hidden="1" customWidth="1"/>
    <col min="438" max="438" width="10.85546875" style="477" hidden="1" customWidth="1"/>
    <col min="439" max="439" width="13.7109375" style="477" hidden="1" customWidth="1"/>
    <col min="440" max="440" width="16.140625" style="477" hidden="1" customWidth="1"/>
    <col min="441" max="441" width="24.85546875" style="477" hidden="1" customWidth="1"/>
    <col min="442" max="442" width="24" style="477" hidden="1" customWidth="1"/>
    <col min="443" max="448" width="7.5703125" style="478" hidden="1" customWidth="1"/>
    <col min="449" max="449" width="19.28515625" style="478" hidden="1" customWidth="1"/>
    <col min="450" max="450" width="15" style="478" hidden="1" customWidth="1"/>
    <col min="451" max="452" width="11.42578125" style="477" hidden="1" customWidth="1"/>
    <col min="453" max="453" width="9.140625" style="477" hidden="1" customWidth="1"/>
    <col min="454" max="454" width="128" style="477" hidden="1" customWidth="1"/>
    <col min="455" max="455" width="10.85546875" style="477" hidden="1" customWidth="1"/>
    <col min="456" max="456" width="13.7109375" style="477" hidden="1" customWidth="1"/>
    <col min="457" max="457" width="16.140625" style="477" hidden="1" customWidth="1"/>
    <col min="458" max="458" width="24.85546875" style="477" hidden="1" customWidth="1"/>
    <col min="459" max="459" width="24" style="477" hidden="1" customWidth="1"/>
    <col min="460" max="465" width="7.5703125" style="478" hidden="1" customWidth="1"/>
    <col min="466" max="466" width="19.28515625" style="478" hidden="1" customWidth="1"/>
    <col min="467" max="467" width="15" style="478" hidden="1" customWidth="1"/>
    <col min="468" max="469" width="11.42578125" style="477" customWidth="1"/>
    <col min="470" max="470" width="4.5703125" style="477" hidden="1" customWidth="1"/>
    <col min="471" max="471" width="44.85546875" style="477" hidden="1" customWidth="1"/>
    <col min="472" max="486" width="11.42578125" style="477" hidden="1" customWidth="1"/>
    <col min="487" max="487" width="4.5703125" style="477" hidden="1" customWidth="1"/>
    <col min="488" max="488" width="28.85546875" style="477" hidden="1" customWidth="1"/>
    <col min="489" max="504" width="11.42578125" style="477" hidden="1" customWidth="1"/>
    <col min="505" max="505" width="57.85546875" style="477" hidden="1" customWidth="1"/>
    <col min="506" max="518" width="11.42578125" style="477" hidden="1" customWidth="1"/>
    <col min="519" max="16384" width="11.42578125" style="477"/>
  </cols>
  <sheetData>
    <row r="1" spans="2:518" ht="15.75" thickBot="1"/>
    <row r="2" spans="2:518" ht="27" customHeight="1" thickTop="1">
      <c r="K2" s="1397">
        <v>1</v>
      </c>
      <c r="L2" s="1397" t="s">
        <v>3</v>
      </c>
      <c r="M2" s="1388" t="str">
        <f>VLOOKUP(K2,LISTA_OFERENTES,2,FALSE)</f>
        <v>Luis Carlos Parra Velásquez</v>
      </c>
      <c r="N2" s="1399"/>
      <c r="O2" s="1399"/>
      <c r="P2" s="1400"/>
      <c r="AB2" s="1397">
        <v>2</v>
      </c>
      <c r="AC2" s="1397" t="s">
        <v>3</v>
      </c>
      <c r="AD2" s="1388" t="str">
        <f>VLOOKUP(AB2,LISTA_OFERENTES,2,FALSE)</f>
        <v>Ka S.A.</v>
      </c>
      <c r="AE2" s="1399"/>
      <c r="AF2" s="1399"/>
      <c r="AG2" s="1400"/>
      <c r="AS2" s="1397">
        <v>3</v>
      </c>
      <c r="AT2" s="1397" t="s">
        <v>3</v>
      </c>
      <c r="AU2" s="1388" t="str">
        <f>VLOOKUP(AS2,LISTA_OFERENTES,2,FALSE)</f>
        <v>Construcciones y valores construvalores S.A.S</v>
      </c>
      <c r="AV2" s="1399"/>
      <c r="AW2" s="1399"/>
      <c r="AX2" s="1400"/>
      <c r="BJ2" s="1397">
        <v>4</v>
      </c>
      <c r="BK2" s="1397" t="s">
        <v>3</v>
      </c>
      <c r="BL2" s="1388" t="str">
        <f>VLOOKUP(BJ2,LISTA_OFERENTES,2,FALSE)</f>
        <v>Enetel S.A.S</v>
      </c>
      <c r="BM2" s="1399"/>
      <c r="BN2" s="1399"/>
      <c r="BO2" s="1400"/>
      <c r="CA2" s="1397">
        <v>5</v>
      </c>
      <c r="CB2" s="1397" t="s">
        <v>3</v>
      </c>
      <c r="CC2" s="1388" t="str">
        <f>VLOOKUP(CA2,LISTA_OFERENTES,2,FALSE)</f>
        <v>Eduar Alfonso Montiel Peralta</v>
      </c>
      <c r="CD2" s="1399"/>
      <c r="CE2" s="1399"/>
      <c r="CF2" s="1400"/>
      <c r="CR2" s="1397">
        <v>6</v>
      </c>
      <c r="CS2" s="1397" t="s">
        <v>3</v>
      </c>
      <c r="CT2" s="1388" t="str">
        <f>VLOOKUP(CR2,LISTA_OFERENTES,2,FALSE)</f>
        <v>Equipos e ingeniería del caribe S.A.S</v>
      </c>
      <c r="CU2" s="1399"/>
      <c r="CV2" s="1399"/>
      <c r="CW2" s="1400"/>
      <c r="DI2" s="1397">
        <v>7</v>
      </c>
      <c r="DJ2" s="1397" t="s">
        <v>3</v>
      </c>
      <c r="DK2" s="1388" t="str">
        <f>VLOOKUP(DI2,LISTA_OFERENTES,2,FALSE)</f>
        <v>WILLIAMS.CO SAS</v>
      </c>
      <c r="DL2" s="1399"/>
      <c r="DM2" s="1399"/>
      <c r="DN2" s="1400"/>
      <c r="DZ2" s="1397">
        <v>8</v>
      </c>
      <c r="EA2" s="1397" t="s">
        <v>3</v>
      </c>
      <c r="EB2" s="1388" t="str">
        <f>VLOOKUP(DZ2,LISTA_OFERENTES,2,FALSE)</f>
        <v>Luis Enrique Oyola Quintero</v>
      </c>
      <c r="EC2" s="1399"/>
      <c r="ED2" s="1399"/>
      <c r="EE2" s="1400"/>
      <c r="EQ2" s="1397">
        <v>9</v>
      </c>
      <c r="ER2" s="1397" t="s">
        <v>3</v>
      </c>
      <c r="ES2" s="1388" t="str">
        <f>VLOOKUP(EQ2,LISTA_OFERENTES,2,FALSE)</f>
        <v>O9</v>
      </c>
      <c r="ET2" s="1399"/>
      <c r="EU2" s="1399"/>
      <c r="EV2" s="1400"/>
      <c r="FH2" s="1397">
        <v>10</v>
      </c>
      <c r="FI2" s="1397" t="s">
        <v>3</v>
      </c>
      <c r="FJ2" s="1388" t="str">
        <f>VLOOKUP(FH2,LISTA_OFERENTES,2,FALSE)</f>
        <v>O10</v>
      </c>
      <c r="FK2" s="1399"/>
      <c r="FL2" s="1399"/>
      <c r="FM2" s="1400"/>
      <c r="FY2" s="1397">
        <v>11</v>
      </c>
      <c r="FZ2" s="1397" t="s">
        <v>3</v>
      </c>
      <c r="GA2" s="1388" t="str">
        <f>VLOOKUP(FY2,LISTA_OFERENTES,2,FALSE)</f>
        <v>O11</v>
      </c>
      <c r="GB2" s="1399"/>
      <c r="GC2" s="1399"/>
      <c r="GD2" s="1400"/>
      <c r="GP2" s="1397">
        <v>12</v>
      </c>
      <c r="GQ2" s="1397" t="s">
        <v>3</v>
      </c>
      <c r="GR2" s="1388" t="str">
        <f>VLOOKUP(GP2,LISTA_OFERENTES,2,FALSE)</f>
        <v>O12</v>
      </c>
      <c r="GS2" s="1399"/>
      <c r="GT2" s="1399"/>
      <c r="GU2" s="1400"/>
      <c r="HG2" s="1397">
        <v>13</v>
      </c>
      <c r="HH2" s="1397" t="s">
        <v>3</v>
      </c>
      <c r="HI2" s="1388" t="str">
        <f>VLOOKUP(HG2,LISTA_OFERENTES,2,FALSE)</f>
        <v>O13</v>
      </c>
      <c r="HJ2" s="1399"/>
      <c r="HK2" s="1399"/>
      <c r="HL2" s="1400"/>
      <c r="HX2" s="1397">
        <v>14</v>
      </c>
      <c r="HY2" s="1397" t="s">
        <v>3</v>
      </c>
      <c r="HZ2" s="1388" t="str">
        <f>VLOOKUP(HX2,LISTA_OFERENTES,2,FALSE)</f>
        <v>O14</v>
      </c>
      <c r="IA2" s="1399"/>
      <c r="IB2" s="1399"/>
      <c r="IC2" s="1400"/>
      <c r="IO2" s="1397">
        <v>15</v>
      </c>
      <c r="IP2" s="1397" t="s">
        <v>3</v>
      </c>
      <c r="IQ2" s="1388" t="str">
        <f>VLOOKUP(IO2,LISTA_OFERENTES,2,FALSE)</f>
        <v>O15</v>
      </c>
      <c r="IR2" s="1399"/>
      <c r="IS2" s="1399"/>
      <c r="IT2" s="1400"/>
      <c r="JF2" s="1397">
        <v>16</v>
      </c>
      <c r="JG2" s="1397" t="s">
        <v>3</v>
      </c>
      <c r="JH2" s="1388" t="str">
        <f>VLOOKUP(JF2,LISTA_OFERENTES,2,FALSE)</f>
        <v>O16</v>
      </c>
      <c r="JI2" s="1399"/>
      <c r="JJ2" s="1399"/>
      <c r="JK2" s="1400"/>
      <c r="JW2" s="1397">
        <v>17</v>
      </c>
      <c r="JX2" s="1397" t="s">
        <v>3</v>
      </c>
      <c r="JY2" s="1388" t="str">
        <f>VLOOKUP(JW2,LISTA_OFERENTES,2,FALSE)</f>
        <v>O17</v>
      </c>
      <c r="JZ2" s="1399"/>
      <c r="KA2" s="1399"/>
      <c r="KB2" s="1400"/>
      <c r="KN2" s="1397">
        <v>18</v>
      </c>
      <c r="KO2" s="1397" t="s">
        <v>3</v>
      </c>
      <c r="KP2" s="1388" t="str">
        <f>VLOOKUP(KN2,LISTA_OFERENTES,2,FALSE)</f>
        <v>O18</v>
      </c>
      <c r="KQ2" s="1399"/>
      <c r="KR2" s="1399"/>
      <c r="KS2" s="1400"/>
      <c r="LE2" s="1397">
        <v>19</v>
      </c>
      <c r="LF2" s="1397" t="s">
        <v>3</v>
      </c>
      <c r="LG2" s="1388" t="str">
        <f>VLOOKUP(LE2,LISTA_OFERENTES,2,FALSE)</f>
        <v>O19</v>
      </c>
      <c r="LH2" s="1399"/>
      <c r="LI2" s="1399"/>
      <c r="LJ2" s="1400"/>
      <c r="LV2" s="1397">
        <v>20</v>
      </c>
      <c r="LW2" s="1397" t="s">
        <v>3</v>
      </c>
      <c r="LX2" s="1388" t="str">
        <f>VLOOKUP(LV2,LISTA_OFERENTES,2,FALSE)</f>
        <v>O20</v>
      </c>
      <c r="LY2" s="1399"/>
      <c r="LZ2" s="1399"/>
      <c r="MA2" s="1400"/>
      <c r="MM2" s="1397">
        <v>21</v>
      </c>
      <c r="MN2" s="1397" t="s">
        <v>3</v>
      </c>
      <c r="MO2" s="1388" t="str">
        <f>VLOOKUP(MM2,LISTA_OFERENTES,2,FALSE)</f>
        <v>O21</v>
      </c>
      <c r="MP2" s="1399"/>
      <c r="MQ2" s="1399"/>
      <c r="MR2" s="1400"/>
      <c r="ND2" s="1397">
        <v>22</v>
      </c>
      <c r="NE2" s="1397" t="s">
        <v>3</v>
      </c>
      <c r="NF2" s="1388" t="str">
        <f>VLOOKUP(ND2,LISTA_OFERENTES,2,FALSE)</f>
        <v>O22</v>
      </c>
      <c r="NG2" s="1399"/>
      <c r="NH2" s="1399"/>
      <c r="NI2" s="1400"/>
      <c r="NU2" s="1397">
        <v>23</v>
      </c>
      <c r="NV2" s="1397" t="s">
        <v>3</v>
      </c>
      <c r="NW2" s="1388" t="str">
        <f>VLOOKUP(NU2,LISTA_OFERENTES,2,FALSE)</f>
        <v>O23</v>
      </c>
      <c r="NX2" s="1399"/>
      <c r="NY2" s="1399"/>
      <c r="NZ2" s="1400"/>
      <c r="OL2" s="1397">
        <v>24</v>
      </c>
      <c r="OM2" s="1397" t="s">
        <v>3</v>
      </c>
      <c r="ON2" s="1388" t="str">
        <f>VLOOKUP(OL2,LISTA_OFERENTES,2,FALSE)</f>
        <v>O24</v>
      </c>
      <c r="OO2" s="1399"/>
      <c r="OP2" s="1399"/>
      <c r="OQ2" s="1400"/>
      <c r="PC2" s="1397">
        <v>25</v>
      </c>
      <c r="PD2" s="1397" t="s">
        <v>3</v>
      </c>
      <c r="PE2" s="1388" t="str">
        <f>VLOOKUP(PC2,LISTA_OFERENTES,2,FALSE)</f>
        <v>O25</v>
      </c>
      <c r="PF2" s="1399"/>
      <c r="PG2" s="1399"/>
      <c r="PH2" s="1400"/>
      <c r="PT2" s="1397">
        <v>26</v>
      </c>
      <c r="PU2" s="1397" t="s">
        <v>3</v>
      </c>
      <c r="PV2" s="1388" t="str">
        <f>VLOOKUP(PT2,LISTA_OFERENTES,2,FALSE)</f>
        <v>O26</v>
      </c>
      <c r="PW2" s="1399"/>
      <c r="PX2" s="1399"/>
      <c r="PY2" s="1400"/>
      <c r="QK2" s="1397">
        <v>27</v>
      </c>
      <c r="QL2" s="1397" t="s">
        <v>3</v>
      </c>
      <c r="QM2" s="1388" t="str">
        <f>VLOOKUP(QK2,LISTA_OFERENTES,2,FALSE)</f>
        <v>O27</v>
      </c>
      <c r="QN2" s="1399"/>
      <c r="QO2" s="1399"/>
      <c r="QP2" s="1400"/>
      <c r="RB2" s="1397">
        <v>28</v>
      </c>
      <c r="RC2" s="1397" t="s">
        <v>3</v>
      </c>
      <c r="RD2" s="1388" t="str">
        <f>VLOOKUP(RB2,LISTA_OFERENTES,2,FALSE)</f>
        <v>O28</v>
      </c>
      <c r="RE2" s="1399"/>
      <c r="RF2" s="1399"/>
      <c r="RG2" s="1400"/>
      <c r="RI2" s="478"/>
      <c r="RJ2" s="478"/>
      <c r="RK2" s="478"/>
      <c r="RL2" s="478"/>
      <c r="RM2" s="478"/>
      <c r="RN2" s="478"/>
      <c r="RO2" s="478"/>
      <c r="RP2" s="478"/>
      <c r="RS2" s="1397">
        <v>29</v>
      </c>
      <c r="RT2" s="1397" t="s">
        <v>3</v>
      </c>
      <c r="RU2" s="1388" t="str">
        <f>VLOOKUP(RS2,LISTA_OFERENTES,2,FALSE)</f>
        <v>O29</v>
      </c>
      <c r="RV2" s="1399"/>
      <c r="RW2" s="1399"/>
      <c r="RX2" s="1400"/>
      <c r="RZ2" s="478"/>
      <c r="SA2" s="478"/>
      <c r="SB2" s="478"/>
      <c r="SC2" s="478"/>
      <c r="SD2" s="478"/>
      <c r="SE2" s="478"/>
      <c r="SF2" s="478"/>
      <c r="SG2" s="478"/>
      <c r="SJ2" s="1397">
        <v>30</v>
      </c>
      <c r="SK2" s="1397" t="s">
        <v>3</v>
      </c>
      <c r="SL2" s="1388" t="str">
        <f>VLOOKUP(SJ2,LISTA_OFERENTES,2,FALSE)</f>
        <v>O30</v>
      </c>
      <c r="SM2" s="1399"/>
      <c r="SN2" s="1399"/>
      <c r="SO2" s="1400"/>
      <c r="SQ2" s="478"/>
      <c r="SR2" s="478"/>
      <c r="SS2" s="478"/>
      <c r="ST2" s="478"/>
      <c r="SU2" s="478"/>
      <c r="SV2" s="478"/>
      <c r="SW2" s="478"/>
      <c r="SX2" s="478"/>
    </row>
    <row r="3" spans="2:518" ht="13.5" customHeight="1" thickBot="1">
      <c r="K3" s="1398"/>
      <c r="L3" s="1398"/>
      <c r="M3" s="1401"/>
      <c r="N3" s="1402"/>
      <c r="O3" s="1402"/>
      <c r="P3" s="1403"/>
      <c r="AB3" s="1398"/>
      <c r="AC3" s="1398"/>
      <c r="AD3" s="1401"/>
      <c r="AE3" s="1402"/>
      <c r="AF3" s="1402"/>
      <c r="AG3" s="1403"/>
      <c r="AS3" s="1398"/>
      <c r="AT3" s="1398"/>
      <c r="AU3" s="1401"/>
      <c r="AV3" s="1402"/>
      <c r="AW3" s="1402"/>
      <c r="AX3" s="1403"/>
      <c r="BJ3" s="1398"/>
      <c r="BK3" s="1398"/>
      <c r="BL3" s="1401"/>
      <c r="BM3" s="1402"/>
      <c r="BN3" s="1402"/>
      <c r="BO3" s="1403"/>
      <c r="CA3" s="1398"/>
      <c r="CB3" s="1398"/>
      <c r="CC3" s="1401"/>
      <c r="CD3" s="1402"/>
      <c r="CE3" s="1402"/>
      <c r="CF3" s="1403"/>
      <c r="CR3" s="1398"/>
      <c r="CS3" s="1398"/>
      <c r="CT3" s="1401"/>
      <c r="CU3" s="1402"/>
      <c r="CV3" s="1402"/>
      <c r="CW3" s="1403"/>
      <c r="DI3" s="1398"/>
      <c r="DJ3" s="1398"/>
      <c r="DK3" s="1401"/>
      <c r="DL3" s="1402"/>
      <c r="DM3" s="1402"/>
      <c r="DN3" s="1403"/>
      <c r="DZ3" s="1398"/>
      <c r="EA3" s="1398"/>
      <c r="EB3" s="1401"/>
      <c r="EC3" s="1402"/>
      <c r="ED3" s="1402"/>
      <c r="EE3" s="1403"/>
      <c r="EQ3" s="1398"/>
      <c r="ER3" s="1398"/>
      <c r="ES3" s="1401"/>
      <c r="ET3" s="1402"/>
      <c r="EU3" s="1402"/>
      <c r="EV3" s="1403"/>
      <c r="FH3" s="1398"/>
      <c r="FI3" s="1398"/>
      <c r="FJ3" s="1401"/>
      <c r="FK3" s="1402"/>
      <c r="FL3" s="1402"/>
      <c r="FM3" s="1403"/>
      <c r="FY3" s="1398"/>
      <c r="FZ3" s="1398"/>
      <c r="GA3" s="1401"/>
      <c r="GB3" s="1402"/>
      <c r="GC3" s="1402"/>
      <c r="GD3" s="1403"/>
      <c r="GP3" s="1398"/>
      <c r="GQ3" s="1398"/>
      <c r="GR3" s="1401"/>
      <c r="GS3" s="1402"/>
      <c r="GT3" s="1402"/>
      <c r="GU3" s="1403"/>
      <c r="HG3" s="1398"/>
      <c r="HH3" s="1398"/>
      <c r="HI3" s="1401"/>
      <c r="HJ3" s="1402"/>
      <c r="HK3" s="1402"/>
      <c r="HL3" s="1403"/>
      <c r="HX3" s="1398"/>
      <c r="HY3" s="1398"/>
      <c r="HZ3" s="1401"/>
      <c r="IA3" s="1402"/>
      <c r="IB3" s="1402"/>
      <c r="IC3" s="1403"/>
      <c r="IO3" s="1398"/>
      <c r="IP3" s="1398"/>
      <c r="IQ3" s="1401"/>
      <c r="IR3" s="1402"/>
      <c r="IS3" s="1402"/>
      <c r="IT3" s="1403"/>
      <c r="JF3" s="1398"/>
      <c r="JG3" s="1398"/>
      <c r="JH3" s="1401"/>
      <c r="JI3" s="1402"/>
      <c r="JJ3" s="1402"/>
      <c r="JK3" s="1403"/>
      <c r="JW3" s="1398"/>
      <c r="JX3" s="1398"/>
      <c r="JY3" s="1401"/>
      <c r="JZ3" s="1402"/>
      <c r="KA3" s="1402"/>
      <c r="KB3" s="1403"/>
      <c r="KN3" s="1398"/>
      <c r="KO3" s="1398"/>
      <c r="KP3" s="1401"/>
      <c r="KQ3" s="1402"/>
      <c r="KR3" s="1402"/>
      <c r="KS3" s="1403"/>
      <c r="LE3" s="1398"/>
      <c r="LF3" s="1398"/>
      <c r="LG3" s="1401"/>
      <c r="LH3" s="1402"/>
      <c r="LI3" s="1402"/>
      <c r="LJ3" s="1403"/>
      <c r="LV3" s="1398"/>
      <c r="LW3" s="1398"/>
      <c r="LX3" s="1401"/>
      <c r="LY3" s="1402"/>
      <c r="LZ3" s="1402"/>
      <c r="MA3" s="1403"/>
      <c r="MM3" s="1398"/>
      <c r="MN3" s="1398"/>
      <c r="MO3" s="1401"/>
      <c r="MP3" s="1402"/>
      <c r="MQ3" s="1402"/>
      <c r="MR3" s="1403"/>
      <c r="ND3" s="1398"/>
      <c r="NE3" s="1398"/>
      <c r="NF3" s="1401"/>
      <c r="NG3" s="1402"/>
      <c r="NH3" s="1402"/>
      <c r="NI3" s="1403"/>
      <c r="NU3" s="1398"/>
      <c r="NV3" s="1398"/>
      <c r="NW3" s="1401"/>
      <c r="NX3" s="1402"/>
      <c r="NY3" s="1402"/>
      <c r="NZ3" s="1403"/>
      <c r="OL3" s="1398"/>
      <c r="OM3" s="1398"/>
      <c r="ON3" s="1401"/>
      <c r="OO3" s="1402"/>
      <c r="OP3" s="1402"/>
      <c r="OQ3" s="1403"/>
      <c r="PC3" s="1398"/>
      <c r="PD3" s="1398"/>
      <c r="PE3" s="1401"/>
      <c r="PF3" s="1402"/>
      <c r="PG3" s="1402"/>
      <c r="PH3" s="1403"/>
      <c r="PT3" s="1398"/>
      <c r="PU3" s="1398"/>
      <c r="PV3" s="1401"/>
      <c r="PW3" s="1402"/>
      <c r="PX3" s="1402"/>
      <c r="PY3" s="1403"/>
      <c r="QK3" s="1398"/>
      <c r="QL3" s="1398"/>
      <c r="QM3" s="1401"/>
      <c r="QN3" s="1402"/>
      <c r="QO3" s="1402"/>
      <c r="QP3" s="1403"/>
      <c r="RB3" s="1398"/>
      <c r="RC3" s="1398"/>
      <c r="RD3" s="1401"/>
      <c r="RE3" s="1402"/>
      <c r="RF3" s="1402"/>
      <c r="RG3" s="1403"/>
      <c r="RI3" s="478"/>
      <c r="RJ3" s="478"/>
      <c r="RK3" s="478"/>
      <c r="RL3" s="478"/>
      <c r="RM3" s="478"/>
      <c r="RN3" s="478"/>
      <c r="RO3" s="478"/>
      <c r="RP3" s="478"/>
      <c r="RS3" s="1398"/>
      <c r="RT3" s="1398"/>
      <c r="RU3" s="1401"/>
      <c r="RV3" s="1402"/>
      <c r="RW3" s="1402"/>
      <c r="RX3" s="1403"/>
      <c r="RZ3" s="478"/>
      <c r="SA3" s="478"/>
      <c r="SB3" s="478"/>
      <c r="SC3" s="478"/>
      <c r="SD3" s="478"/>
      <c r="SE3" s="478"/>
      <c r="SF3" s="478"/>
      <c r="SG3" s="478"/>
      <c r="SJ3" s="1398"/>
      <c r="SK3" s="1398"/>
      <c r="SL3" s="1401"/>
      <c r="SM3" s="1402"/>
      <c r="SN3" s="1402"/>
      <c r="SO3" s="1403"/>
      <c r="SQ3" s="478"/>
      <c r="SR3" s="478"/>
      <c r="SS3" s="478"/>
      <c r="ST3" s="478"/>
      <c r="SU3" s="478"/>
      <c r="SV3" s="478"/>
      <c r="SW3" s="478"/>
      <c r="SX3" s="478"/>
    </row>
    <row r="4" spans="2:518" ht="19.5" customHeight="1" thickTop="1" thickBot="1">
      <c r="B4" s="1388" t="s">
        <v>126</v>
      </c>
      <c r="C4" s="1389"/>
      <c r="D4" s="1394" t="s">
        <v>4</v>
      </c>
      <c r="E4" s="1395"/>
      <c r="F4" s="1395"/>
      <c r="G4" s="1395"/>
      <c r="H4" s="1396"/>
      <c r="K4" s="1388" t="s">
        <v>102</v>
      </c>
      <c r="L4" s="1389"/>
      <c r="M4" s="1394" t="s">
        <v>4</v>
      </c>
      <c r="N4" s="1395"/>
      <c r="O4" s="1395"/>
      <c r="P4" s="1395"/>
      <c r="Q4" s="1396"/>
      <c r="R4" s="1364" t="s">
        <v>103</v>
      </c>
      <c r="S4" s="1364" t="s">
        <v>86</v>
      </c>
      <c r="T4" s="1364" t="s">
        <v>87</v>
      </c>
      <c r="U4" s="1366" t="s">
        <v>88</v>
      </c>
      <c r="V4" s="1366" t="s">
        <v>89</v>
      </c>
      <c r="W4" s="1364" t="s">
        <v>90</v>
      </c>
      <c r="X4" s="1364" t="s">
        <v>91</v>
      </c>
      <c r="Y4" s="1364" t="s">
        <v>92</v>
      </c>
      <c r="AB4" s="1388" t="s">
        <v>102</v>
      </c>
      <c r="AC4" s="1389"/>
      <c r="AD4" s="1394" t="s">
        <v>4</v>
      </c>
      <c r="AE4" s="1395"/>
      <c r="AF4" s="1395"/>
      <c r="AG4" s="1395"/>
      <c r="AH4" s="1396"/>
      <c r="AI4" s="1364" t="s">
        <v>103</v>
      </c>
      <c r="AJ4" s="1364" t="s">
        <v>86</v>
      </c>
      <c r="AK4" s="1364" t="s">
        <v>87</v>
      </c>
      <c r="AL4" s="1366" t="s">
        <v>88</v>
      </c>
      <c r="AM4" s="1366" t="s">
        <v>89</v>
      </c>
      <c r="AN4" s="1364" t="s">
        <v>90</v>
      </c>
      <c r="AO4" s="1364" t="s">
        <v>91</v>
      </c>
      <c r="AP4" s="1364" t="s">
        <v>92</v>
      </c>
      <c r="AS4" s="1388" t="s">
        <v>102</v>
      </c>
      <c r="AT4" s="1389"/>
      <c r="AU4" s="1394" t="s">
        <v>4</v>
      </c>
      <c r="AV4" s="1395"/>
      <c r="AW4" s="1395"/>
      <c r="AX4" s="1395"/>
      <c r="AY4" s="1396"/>
      <c r="AZ4" s="1364" t="s">
        <v>103</v>
      </c>
      <c r="BA4" s="1364" t="s">
        <v>86</v>
      </c>
      <c r="BB4" s="1364" t="s">
        <v>87</v>
      </c>
      <c r="BC4" s="1366" t="s">
        <v>88</v>
      </c>
      <c r="BD4" s="1366" t="s">
        <v>89</v>
      </c>
      <c r="BE4" s="1364" t="s">
        <v>90</v>
      </c>
      <c r="BF4" s="1364" t="s">
        <v>91</v>
      </c>
      <c r="BG4" s="1364" t="s">
        <v>92</v>
      </c>
      <c r="BJ4" s="1388" t="s">
        <v>102</v>
      </c>
      <c r="BK4" s="1389"/>
      <c r="BL4" s="1394" t="s">
        <v>4</v>
      </c>
      <c r="BM4" s="1395"/>
      <c r="BN4" s="1395"/>
      <c r="BO4" s="1395"/>
      <c r="BP4" s="1396"/>
      <c r="BQ4" s="1364" t="s">
        <v>103</v>
      </c>
      <c r="BR4" s="1364" t="s">
        <v>86</v>
      </c>
      <c r="BS4" s="1364" t="s">
        <v>87</v>
      </c>
      <c r="BT4" s="1366" t="s">
        <v>88</v>
      </c>
      <c r="BU4" s="1366" t="s">
        <v>89</v>
      </c>
      <c r="BV4" s="1364" t="s">
        <v>90</v>
      </c>
      <c r="BW4" s="1364" t="s">
        <v>91</v>
      </c>
      <c r="BX4" s="1364" t="s">
        <v>92</v>
      </c>
      <c r="CA4" s="1388" t="s">
        <v>102</v>
      </c>
      <c r="CB4" s="1389"/>
      <c r="CC4" s="1394" t="s">
        <v>4</v>
      </c>
      <c r="CD4" s="1395"/>
      <c r="CE4" s="1395"/>
      <c r="CF4" s="1395"/>
      <c r="CG4" s="1396"/>
      <c r="CH4" s="1364" t="s">
        <v>103</v>
      </c>
      <c r="CI4" s="1364" t="s">
        <v>86</v>
      </c>
      <c r="CJ4" s="1364" t="s">
        <v>87</v>
      </c>
      <c r="CK4" s="1366" t="s">
        <v>88</v>
      </c>
      <c r="CL4" s="1366" t="s">
        <v>89</v>
      </c>
      <c r="CM4" s="1364" t="s">
        <v>90</v>
      </c>
      <c r="CN4" s="1364" t="s">
        <v>91</v>
      </c>
      <c r="CO4" s="1364" t="s">
        <v>92</v>
      </c>
      <c r="CR4" s="1388"/>
      <c r="CS4" s="1389"/>
      <c r="CT4" s="1394" t="s">
        <v>4</v>
      </c>
      <c r="CU4" s="1395"/>
      <c r="CV4" s="1395"/>
      <c r="CW4" s="1395"/>
      <c r="CX4" s="1396"/>
      <c r="CY4" s="1364" t="s">
        <v>103</v>
      </c>
      <c r="CZ4" s="1364" t="s">
        <v>86</v>
      </c>
      <c r="DA4" s="1364" t="s">
        <v>87</v>
      </c>
      <c r="DB4" s="1366" t="s">
        <v>88</v>
      </c>
      <c r="DC4" s="1366" t="s">
        <v>89</v>
      </c>
      <c r="DD4" s="1364" t="s">
        <v>90</v>
      </c>
      <c r="DE4" s="1364" t="s">
        <v>91</v>
      </c>
      <c r="DF4" s="1364" t="s">
        <v>92</v>
      </c>
      <c r="DI4" s="1388" t="s">
        <v>344</v>
      </c>
      <c r="DJ4" s="1389"/>
      <c r="DK4" s="1394" t="s">
        <v>4</v>
      </c>
      <c r="DL4" s="1395"/>
      <c r="DM4" s="1395"/>
      <c r="DN4" s="1395"/>
      <c r="DO4" s="1396"/>
      <c r="DP4" s="1364" t="s">
        <v>103</v>
      </c>
      <c r="DQ4" s="1364" t="s">
        <v>86</v>
      </c>
      <c r="DR4" s="1364" t="s">
        <v>87</v>
      </c>
      <c r="DS4" s="1366" t="s">
        <v>88</v>
      </c>
      <c r="DT4" s="1366" t="s">
        <v>89</v>
      </c>
      <c r="DU4" s="1364" t="s">
        <v>90</v>
      </c>
      <c r="DV4" s="1364" t="s">
        <v>91</v>
      </c>
      <c r="DW4" s="1364" t="s">
        <v>92</v>
      </c>
      <c r="DZ4" s="1388"/>
      <c r="EA4" s="1389"/>
      <c r="EB4" s="1394" t="s">
        <v>4</v>
      </c>
      <c r="EC4" s="1395"/>
      <c r="ED4" s="1395"/>
      <c r="EE4" s="1395"/>
      <c r="EF4" s="1396"/>
      <c r="EG4" s="1364" t="s">
        <v>103</v>
      </c>
      <c r="EH4" s="1364" t="s">
        <v>86</v>
      </c>
      <c r="EI4" s="1364" t="s">
        <v>87</v>
      </c>
      <c r="EJ4" s="1366" t="s">
        <v>88</v>
      </c>
      <c r="EK4" s="1366" t="s">
        <v>89</v>
      </c>
      <c r="EL4" s="1364" t="s">
        <v>90</v>
      </c>
      <c r="EM4" s="1364" t="s">
        <v>91</v>
      </c>
      <c r="EN4" s="1364" t="s">
        <v>92</v>
      </c>
      <c r="EQ4" s="1388" t="s">
        <v>102</v>
      </c>
      <c r="ER4" s="1389"/>
      <c r="ES4" s="1394" t="s">
        <v>4</v>
      </c>
      <c r="ET4" s="1395"/>
      <c r="EU4" s="1395"/>
      <c r="EV4" s="1395"/>
      <c r="EW4" s="1396"/>
      <c r="EX4" s="1364" t="s">
        <v>103</v>
      </c>
      <c r="EY4" s="1364" t="s">
        <v>86</v>
      </c>
      <c r="EZ4" s="1364" t="s">
        <v>87</v>
      </c>
      <c r="FA4" s="1366" t="s">
        <v>88</v>
      </c>
      <c r="FB4" s="1366" t="s">
        <v>89</v>
      </c>
      <c r="FC4" s="1364" t="s">
        <v>90</v>
      </c>
      <c r="FD4" s="1364" t="s">
        <v>91</v>
      </c>
      <c r="FE4" s="1364" t="s">
        <v>92</v>
      </c>
      <c r="FH4" s="1388" t="s">
        <v>102</v>
      </c>
      <c r="FI4" s="1389"/>
      <c r="FJ4" s="1394" t="s">
        <v>4</v>
      </c>
      <c r="FK4" s="1395"/>
      <c r="FL4" s="1395"/>
      <c r="FM4" s="1395"/>
      <c r="FN4" s="1396"/>
      <c r="FO4" s="1364" t="s">
        <v>103</v>
      </c>
      <c r="FP4" s="1364" t="s">
        <v>86</v>
      </c>
      <c r="FQ4" s="1364" t="s">
        <v>87</v>
      </c>
      <c r="FR4" s="1366" t="s">
        <v>88</v>
      </c>
      <c r="FS4" s="1366" t="s">
        <v>89</v>
      </c>
      <c r="FT4" s="1364" t="s">
        <v>90</v>
      </c>
      <c r="FU4" s="1364" t="s">
        <v>91</v>
      </c>
      <c r="FV4" s="1364" t="s">
        <v>92</v>
      </c>
      <c r="FY4" s="1388" t="s">
        <v>102</v>
      </c>
      <c r="FZ4" s="1389"/>
      <c r="GA4" s="1394" t="s">
        <v>4</v>
      </c>
      <c r="GB4" s="1395"/>
      <c r="GC4" s="1395"/>
      <c r="GD4" s="1395"/>
      <c r="GE4" s="1396"/>
      <c r="GF4" s="1364" t="s">
        <v>103</v>
      </c>
      <c r="GG4" s="1364" t="s">
        <v>86</v>
      </c>
      <c r="GH4" s="1364" t="s">
        <v>87</v>
      </c>
      <c r="GI4" s="1366" t="s">
        <v>88</v>
      </c>
      <c r="GJ4" s="1366" t="s">
        <v>89</v>
      </c>
      <c r="GK4" s="1364" t="s">
        <v>90</v>
      </c>
      <c r="GL4" s="1364" t="s">
        <v>91</v>
      </c>
      <c r="GM4" s="1364" t="s">
        <v>92</v>
      </c>
      <c r="GP4" s="1388" t="s">
        <v>102</v>
      </c>
      <c r="GQ4" s="1389"/>
      <c r="GR4" s="1394" t="s">
        <v>4</v>
      </c>
      <c r="GS4" s="1395"/>
      <c r="GT4" s="1395"/>
      <c r="GU4" s="1395"/>
      <c r="GV4" s="1396"/>
      <c r="GW4" s="1364" t="s">
        <v>103</v>
      </c>
      <c r="GX4" s="1364" t="s">
        <v>86</v>
      </c>
      <c r="GY4" s="1364" t="s">
        <v>87</v>
      </c>
      <c r="GZ4" s="1366" t="s">
        <v>88</v>
      </c>
      <c r="HA4" s="1366" t="s">
        <v>89</v>
      </c>
      <c r="HB4" s="1364" t="s">
        <v>90</v>
      </c>
      <c r="HC4" s="1364" t="s">
        <v>91</v>
      </c>
      <c r="HD4" s="1364" t="s">
        <v>92</v>
      </c>
      <c r="HG4" s="1388" t="s">
        <v>102</v>
      </c>
      <c r="HH4" s="1389"/>
      <c r="HI4" s="1394" t="s">
        <v>4</v>
      </c>
      <c r="HJ4" s="1395"/>
      <c r="HK4" s="1395"/>
      <c r="HL4" s="1395"/>
      <c r="HM4" s="1396"/>
      <c r="HN4" s="1364" t="s">
        <v>103</v>
      </c>
      <c r="HO4" s="1364" t="s">
        <v>86</v>
      </c>
      <c r="HP4" s="1364" t="s">
        <v>87</v>
      </c>
      <c r="HQ4" s="1366" t="s">
        <v>88</v>
      </c>
      <c r="HR4" s="1366" t="s">
        <v>89</v>
      </c>
      <c r="HS4" s="1364" t="s">
        <v>90</v>
      </c>
      <c r="HT4" s="1364" t="s">
        <v>91</v>
      </c>
      <c r="HU4" s="1364" t="s">
        <v>92</v>
      </c>
      <c r="HX4" s="1388" t="s">
        <v>102</v>
      </c>
      <c r="HY4" s="1389"/>
      <c r="HZ4" s="1394" t="s">
        <v>4</v>
      </c>
      <c r="IA4" s="1395"/>
      <c r="IB4" s="1395"/>
      <c r="IC4" s="1395"/>
      <c r="ID4" s="1396"/>
      <c r="IE4" s="1364" t="s">
        <v>103</v>
      </c>
      <c r="IF4" s="1364" t="s">
        <v>86</v>
      </c>
      <c r="IG4" s="1364" t="s">
        <v>87</v>
      </c>
      <c r="IH4" s="1366" t="s">
        <v>88</v>
      </c>
      <c r="II4" s="1366" t="s">
        <v>89</v>
      </c>
      <c r="IJ4" s="1364" t="s">
        <v>90</v>
      </c>
      <c r="IK4" s="1364" t="s">
        <v>91</v>
      </c>
      <c r="IL4" s="1364" t="s">
        <v>92</v>
      </c>
      <c r="IO4" s="1388" t="s">
        <v>102</v>
      </c>
      <c r="IP4" s="1389"/>
      <c r="IQ4" s="1394" t="s">
        <v>4</v>
      </c>
      <c r="IR4" s="1395"/>
      <c r="IS4" s="1395"/>
      <c r="IT4" s="1395"/>
      <c r="IU4" s="1396"/>
      <c r="IV4" s="1364" t="s">
        <v>103</v>
      </c>
      <c r="IW4" s="1364" t="s">
        <v>86</v>
      </c>
      <c r="IX4" s="1364" t="s">
        <v>87</v>
      </c>
      <c r="IY4" s="1366" t="s">
        <v>88</v>
      </c>
      <c r="IZ4" s="1366" t="s">
        <v>89</v>
      </c>
      <c r="JA4" s="1364" t="s">
        <v>90</v>
      </c>
      <c r="JB4" s="1364" t="s">
        <v>91</v>
      </c>
      <c r="JC4" s="1364" t="s">
        <v>92</v>
      </c>
      <c r="JF4" s="1388" t="s">
        <v>102</v>
      </c>
      <c r="JG4" s="1389"/>
      <c r="JH4" s="1394" t="s">
        <v>4</v>
      </c>
      <c r="JI4" s="1395"/>
      <c r="JJ4" s="1395"/>
      <c r="JK4" s="1395"/>
      <c r="JL4" s="1396"/>
      <c r="JM4" s="1364" t="s">
        <v>103</v>
      </c>
      <c r="JN4" s="1364" t="s">
        <v>86</v>
      </c>
      <c r="JO4" s="1364" t="s">
        <v>87</v>
      </c>
      <c r="JP4" s="1366" t="s">
        <v>88</v>
      </c>
      <c r="JQ4" s="1366" t="s">
        <v>89</v>
      </c>
      <c r="JR4" s="1364" t="s">
        <v>90</v>
      </c>
      <c r="JS4" s="1364" t="s">
        <v>91</v>
      </c>
      <c r="JT4" s="1364" t="s">
        <v>92</v>
      </c>
      <c r="JW4" s="1388" t="s">
        <v>102</v>
      </c>
      <c r="JX4" s="1389"/>
      <c r="JY4" s="1394" t="s">
        <v>4</v>
      </c>
      <c r="JZ4" s="1395"/>
      <c r="KA4" s="1395"/>
      <c r="KB4" s="1395"/>
      <c r="KC4" s="1396"/>
      <c r="KD4" s="1364" t="s">
        <v>103</v>
      </c>
      <c r="KE4" s="1364" t="s">
        <v>86</v>
      </c>
      <c r="KF4" s="1364" t="s">
        <v>87</v>
      </c>
      <c r="KG4" s="1366" t="s">
        <v>88</v>
      </c>
      <c r="KH4" s="1366" t="s">
        <v>89</v>
      </c>
      <c r="KI4" s="1364" t="s">
        <v>90</v>
      </c>
      <c r="KJ4" s="1364" t="s">
        <v>91</v>
      </c>
      <c r="KK4" s="1364" t="s">
        <v>92</v>
      </c>
      <c r="KN4" s="1388" t="s">
        <v>102</v>
      </c>
      <c r="KO4" s="1389"/>
      <c r="KP4" s="1394" t="s">
        <v>4</v>
      </c>
      <c r="KQ4" s="1395"/>
      <c r="KR4" s="1395"/>
      <c r="KS4" s="1395"/>
      <c r="KT4" s="1396"/>
      <c r="KU4" s="1364" t="s">
        <v>103</v>
      </c>
      <c r="KV4" s="1364" t="s">
        <v>86</v>
      </c>
      <c r="KW4" s="1364" t="s">
        <v>87</v>
      </c>
      <c r="KX4" s="1366" t="s">
        <v>88</v>
      </c>
      <c r="KY4" s="1366" t="s">
        <v>89</v>
      </c>
      <c r="KZ4" s="1364" t="s">
        <v>90</v>
      </c>
      <c r="LA4" s="1364" t="s">
        <v>91</v>
      </c>
      <c r="LB4" s="1364" t="s">
        <v>92</v>
      </c>
      <c r="LE4" s="1388" t="s">
        <v>102</v>
      </c>
      <c r="LF4" s="1389"/>
      <c r="LG4" s="1394" t="s">
        <v>4</v>
      </c>
      <c r="LH4" s="1395"/>
      <c r="LI4" s="1395"/>
      <c r="LJ4" s="1395"/>
      <c r="LK4" s="1396"/>
      <c r="LL4" s="1364" t="s">
        <v>103</v>
      </c>
      <c r="LM4" s="1364" t="s">
        <v>86</v>
      </c>
      <c r="LN4" s="1364" t="s">
        <v>87</v>
      </c>
      <c r="LO4" s="1366" t="s">
        <v>88</v>
      </c>
      <c r="LP4" s="1366" t="s">
        <v>89</v>
      </c>
      <c r="LQ4" s="1364" t="s">
        <v>90</v>
      </c>
      <c r="LR4" s="1364" t="s">
        <v>91</v>
      </c>
      <c r="LS4" s="1364" t="s">
        <v>92</v>
      </c>
      <c r="LV4" s="1388" t="s">
        <v>102</v>
      </c>
      <c r="LW4" s="1389"/>
      <c r="LX4" s="1394" t="s">
        <v>4</v>
      </c>
      <c r="LY4" s="1395"/>
      <c r="LZ4" s="1395"/>
      <c r="MA4" s="1395"/>
      <c r="MB4" s="1396"/>
      <c r="MC4" s="1364" t="s">
        <v>103</v>
      </c>
      <c r="MD4" s="1364" t="s">
        <v>86</v>
      </c>
      <c r="ME4" s="1364" t="s">
        <v>87</v>
      </c>
      <c r="MF4" s="1366" t="s">
        <v>88</v>
      </c>
      <c r="MG4" s="1366" t="s">
        <v>89</v>
      </c>
      <c r="MH4" s="1364" t="s">
        <v>90</v>
      </c>
      <c r="MI4" s="1364" t="s">
        <v>91</v>
      </c>
      <c r="MJ4" s="1364" t="s">
        <v>92</v>
      </c>
      <c r="MM4" s="1388" t="s">
        <v>102</v>
      </c>
      <c r="MN4" s="1389"/>
      <c r="MO4" s="1394" t="s">
        <v>4</v>
      </c>
      <c r="MP4" s="1395"/>
      <c r="MQ4" s="1395"/>
      <c r="MR4" s="1395"/>
      <c r="MS4" s="1396"/>
      <c r="MT4" s="1364" t="s">
        <v>103</v>
      </c>
      <c r="MU4" s="1364" t="s">
        <v>86</v>
      </c>
      <c r="MV4" s="1364" t="s">
        <v>87</v>
      </c>
      <c r="MW4" s="1366" t="s">
        <v>88</v>
      </c>
      <c r="MX4" s="1366" t="s">
        <v>89</v>
      </c>
      <c r="MY4" s="1364" t="s">
        <v>90</v>
      </c>
      <c r="MZ4" s="1364" t="s">
        <v>91</v>
      </c>
      <c r="NA4" s="1364" t="s">
        <v>92</v>
      </c>
      <c r="ND4" s="1388" t="s">
        <v>102</v>
      </c>
      <c r="NE4" s="1389"/>
      <c r="NF4" s="1394" t="s">
        <v>4</v>
      </c>
      <c r="NG4" s="1395"/>
      <c r="NH4" s="1395"/>
      <c r="NI4" s="1395"/>
      <c r="NJ4" s="1396"/>
      <c r="NK4" s="1364" t="s">
        <v>103</v>
      </c>
      <c r="NL4" s="1364" t="s">
        <v>86</v>
      </c>
      <c r="NM4" s="1364" t="s">
        <v>87</v>
      </c>
      <c r="NN4" s="1366" t="s">
        <v>88</v>
      </c>
      <c r="NO4" s="1366" t="s">
        <v>89</v>
      </c>
      <c r="NP4" s="1364" t="s">
        <v>90</v>
      </c>
      <c r="NQ4" s="1364" t="s">
        <v>91</v>
      </c>
      <c r="NR4" s="1364" t="s">
        <v>92</v>
      </c>
      <c r="NU4" s="1388" t="s">
        <v>102</v>
      </c>
      <c r="NV4" s="1389"/>
      <c r="NW4" s="1394" t="s">
        <v>4</v>
      </c>
      <c r="NX4" s="1395"/>
      <c r="NY4" s="1395"/>
      <c r="NZ4" s="1395"/>
      <c r="OA4" s="1396"/>
      <c r="OB4" s="1364" t="s">
        <v>103</v>
      </c>
      <c r="OC4" s="1364" t="s">
        <v>86</v>
      </c>
      <c r="OD4" s="1364" t="s">
        <v>87</v>
      </c>
      <c r="OE4" s="1366" t="s">
        <v>88</v>
      </c>
      <c r="OF4" s="1366" t="s">
        <v>89</v>
      </c>
      <c r="OG4" s="1364" t="s">
        <v>90</v>
      </c>
      <c r="OH4" s="1364" t="s">
        <v>91</v>
      </c>
      <c r="OI4" s="1364" t="s">
        <v>92</v>
      </c>
      <c r="OL4" s="1388" t="s">
        <v>102</v>
      </c>
      <c r="OM4" s="1389"/>
      <c r="ON4" s="1394" t="s">
        <v>4</v>
      </c>
      <c r="OO4" s="1395"/>
      <c r="OP4" s="1395"/>
      <c r="OQ4" s="1395"/>
      <c r="OR4" s="1396"/>
      <c r="OS4" s="1364" t="s">
        <v>103</v>
      </c>
      <c r="OT4" s="1364" t="s">
        <v>86</v>
      </c>
      <c r="OU4" s="1364" t="s">
        <v>87</v>
      </c>
      <c r="OV4" s="1366" t="s">
        <v>88</v>
      </c>
      <c r="OW4" s="1366" t="s">
        <v>89</v>
      </c>
      <c r="OX4" s="1364" t="s">
        <v>90</v>
      </c>
      <c r="OY4" s="1364" t="s">
        <v>91</v>
      </c>
      <c r="OZ4" s="1364" t="s">
        <v>92</v>
      </c>
      <c r="PC4" s="1388" t="s">
        <v>102</v>
      </c>
      <c r="PD4" s="1389"/>
      <c r="PE4" s="1394" t="s">
        <v>4</v>
      </c>
      <c r="PF4" s="1395"/>
      <c r="PG4" s="1395"/>
      <c r="PH4" s="1395"/>
      <c r="PI4" s="1396"/>
      <c r="PJ4" s="1364" t="s">
        <v>103</v>
      </c>
      <c r="PK4" s="1364" t="s">
        <v>86</v>
      </c>
      <c r="PL4" s="1364" t="s">
        <v>87</v>
      </c>
      <c r="PM4" s="1366" t="s">
        <v>88</v>
      </c>
      <c r="PN4" s="1366" t="s">
        <v>89</v>
      </c>
      <c r="PO4" s="1364" t="s">
        <v>90</v>
      </c>
      <c r="PP4" s="1364" t="s">
        <v>91</v>
      </c>
      <c r="PQ4" s="1364" t="s">
        <v>92</v>
      </c>
      <c r="PT4" s="1388" t="s">
        <v>102</v>
      </c>
      <c r="PU4" s="1389"/>
      <c r="PV4" s="1394" t="s">
        <v>4</v>
      </c>
      <c r="PW4" s="1395"/>
      <c r="PX4" s="1395"/>
      <c r="PY4" s="1395"/>
      <c r="PZ4" s="1396"/>
      <c r="QA4" s="1364" t="s">
        <v>103</v>
      </c>
      <c r="QB4" s="1364" t="s">
        <v>86</v>
      </c>
      <c r="QC4" s="1364" t="s">
        <v>87</v>
      </c>
      <c r="QD4" s="1366" t="s">
        <v>88</v>
      </c>
      <c r="QE4" s="1366" t="s">
        <v>89</v>
      </c>
      <c r="QF4" s="1364" t="s">
        <v>90</v>
      </c>
      <c r="QG4" s="1364" t="s">
        <v>91</v>
      </c>
      <c r="QH4" s="1364" t="s">
        <v>92</v>
      </c>
      <c r="QK4" s="1388" t="s">
        <v>102</v>
      </c>
      <c r="QL4" s="1389"/>
      <c r="QM4" s="1394" t="s">
        <v>4</v>
      </c>
      <c r="QN4" s="1395"/>
      <c r="QO4" s="1395"/>
      <c r="QP4" s="1395"/>
      <c r="QQ4" s="1396"/>
      <c r="QR4" s="1364" t="s">
        <v>103</v>
      </c>
      <c r="QS4" s="1364" t="s">
        <v>86</v>
      </c>
      <c r="QT4" s="1364" t="s">
        <v>87</v>
      </c>
      <c r="QU4" s="1366" t="s">
        <v>88</v>
      </c>
      <c r="QV4" s="1366" t="s">
        <v>89</v>
      </c>
      <c r="QW4" s="1364" t="s">
        <v>90</v>
      </c>
      <c r="QX4" s="1364" t="s">
        <v>91</v>
      </c>
      <c r="QY4" s="1364" t="s">
        <v>92</v>
      </c>
      <c r="RB4" s="1388" t="s">
        <v>102</v>
      </c>
      <c r="RC4" s="1389"/>
      <c r="RD4" s="1394" t="s">
        <v>4</v>
      </c>
      <c r="RE4" s="1395"/>
      <c r="RF4" s="1395"/>
      <c r="RG4" s="1395"/>
      <c r="RH4" s="1396"/>
      <c r="RI4" s="1364" t="s">
        <v>103</v>
      </c>
      <c r="RJ4" s="1364" t="s">
        <v>86</v>
      </c>
      <c r="RK4" s="1364" t="s">
        <v>87</v>
      </c>
      <c r="RL4" s="1366" t="s">
        <v>88</v>
      </c>
      <c r="RM4" s="1366" t="s">
        <v>89</v>
      </c>
      <c r="RN4" s="1364" t="s">
        <v>90</v>
      </c>
      <c r="RO4" s="1364" t="s">
        <v>91</v>
      </c>
      <c r="RP4" s="1364" t="s">
        <v>92</v>
      </c>
      <c r="RS4" s="1388" t="s">
        <v>102</v>
      </c>
      <c r="RT4" s="1389"/>
      <c r="RU4" s="1394" t="s">
        <v>4</v>
      </c>
      <c r="RV4" s="1395"/>
      <c r="RW4" s="1395"/>
      <c r="RX4" s="1395"/>
      <c r="RY4" s="1396"/>
      <c r="RZ4" s="1364" t="s">
        <v>103</v>
      </c>
      <c r="SA4" s="1364" t="s">
        <v>86</v>
      </c>
      <c r="SB4" s="1364" t="s">
        <v>87</v>
      </c>
      <c r="SC4" s="1366" t="s">
        <v>88</v>
      </c>
      <c r="SD4" s="1366" t="s">
        <v>89</v>
      </c>
      <c r="SE4" s="1364" t="s">
        <v>90</v>
      </c>
      <c r="SF4" s="1364" t="s">
        <v>91</v>
      </c>
      <c r="SG4" s="1364" t="s">
        <v>92</v>
      </c>
      <c r="SJ4" s="1388" t="s">
        <v>102</v>
      </c>
      <c r="SK4" s="1389"/>
      <c r="SL4" s="1394" t="s">
        <v>4</v>
      </c>
      <c r="SM4" s="1395"/>
      <c r="SN4" s="1395"/>
      <c r="SO4" s="1395"/>
      <c r="SP4" s="1396"/>
      <c r="SQ4" s="1364" t="s">
        <v>103</v>
      </c>
      <c r="SR4" s="1364" t="s">
        <v>86</v>
      </c>
      <c r="SS4" s="1364" t="s">
        <v>87</v>
      </c>
      <c r="ST4" s="1366" t="s">
        <v>88</v>
      </c>
      <c r="SU4" s="1366" t="s">
        <v>89</v>
      </c>
      <c r="SV4" s="1364" t="s">
        <v>90</v>
      </c>
      <c r="SW4" s="1364" t="s">
        <v>91</v>
      </c>
      <c r="SX4" s="1364" t="s">
        <v>92</v>
      </c>
    </row>
    <row r="5" spans="2:518" ht="13.5" customHeight="1" thickTop="1">
      <c r="B5" s="1390"/>
      <c r="C5" s="1391"/>
      <c r="D5" s="1371" t="s">
        <v>137</v>
      </c>
      <c r="E5" s="1372"/>
      <c r="F5" s="1372"/>
      <c r="G5" s="1372"/>
      <c r="H5" s="1373"/>
      <c r="K5" s="1390"/>
      <c r="L5" s="1391"/>
      <c r="M5" s="1371" t="s">
        <v>137</v>
      </c>
      <c r="N5" s="1372"/>
      <c r="O5" s="1372"/>
      <c r="P5" s="1372"/>
      <c r="Q5" s="1373"/>
      <c r="R5" s="1365"/>
      <c r="S5" s="1365"/>
      <c r="T5" s="1365"/>
      <c r="U5" s="1367"/>
      <c r="V5" s="1367"/>
      <c r="W5" s="1365"/>
      <c r="X5" s="1365"/>
      <c r="Y5" s="1365"/>
      <c r="AB5" s="1390"/>
      <c r="AC5" s="1391"/>
      <c r="AD5" s="1371" t="s">
        <v>137</v>
      </c>
      <c r="AE5" s="1372"/>
      <c r="AF5" s="1372"/>
      <c r="AG5" s="1372"/>
      <c r="AH5" s="1373"/>
      <c r="AI5" s="1365"/>
      <c r="AJ5" s="1365"/>
      <c r="AK5" s="1365"/>
      <c r="AL5" s="1367"/>
      <c r="AM5" s="1367"/>
      <c r="AN5" s="1365"/>
      <c r="AO5" s="1365"/>
      <c r="AP5" s="1365"/>
      <c r="AS5" s="1390"/>
      <c r="AT5" s="1391"/>
      <c r="AU5" s="1371" t="s">
        <v>137</v>
      </c>
      <c r="AV5" s="1372"/>
      <c r="AW5" s="1372"/>
      <c r="AX5" s="1372"/>
      <c r="AY5" s="1373"/>
      <c r="AZ5" s="1365"/>
      <c r="BA5" s="1365"/>
      <c r="BB5" s="1365"/>
      <c r="BC5" s="1367"/>
      <c r="BD5" s="1367"/>
      <c r="BE5" s="1365"/>
      <c r="BF5" s="1365"/>
      <c r="BG5" s="1365"/>
      <c r="BJ5" s="1390"/>
      <c r="BK5" s="1391"/>
      <c r="BL5" s="1371" t="s">
        <v>137</v>
      </c>
      <c r="BM5" s="1372"/>
      <c r="BN5" s="1372"/>
      <c r="BO5" s="1372"/>
      <c r="BP5" s="1373"/>
      <c r="BQ5" s="1365"/>
      <c r="BR5" s="1365"/>
      <c r="BS5" s="1365"/>
      <c r="BT5" s="1367"/>
      <c r="BU5" s="1367"/>
      <c r="BV5" s="1365"/>
      <c r="BW5" s="1365"/>
      <c r="BX5" s="1365"/>
      <c r="CA5" s="1390"/>
      <c r="CB5" s="1391"/>
      <c r="CC5" s="1371" t="s">
        <v>137</v>
      </c>
      <c r="CD5" s="1372"/>
      <c r="CE5" s="1372"/>
      <c r="CF5" s="1372"/>
      <c r="CG5" s="1373"/>
      <c r="CH5" s="1365"/>
      <c r="CI5" s="1365"/>
      <c r="CJ5" s="1365"/>
      <c r="CK5" s="1367"/>
      <c r="CL5" s="1367"/>
      <c r="CM5" s="1365"/>
      <c r="CN5" s="1365"/>
      <c r="CO5" s="1365"/>
      <c r="CR5" s="1390"/>
      <c r="CS5" s="1391"/>
      <c r="CT5" s="1371" t="s">
        <v>137</v>
      </c>
      <c r="CU5" s="1372"/>
      <c r="CV5" s="1372"/>
      <c r="CW5" s="1372"/>
      <c r="CX5" s="1373"/>
      <c r="CY5" s="1365"/>
      <c r="CZ5" s="1365"/>
      <c r="DA5" s="1365"/>
      <c r="DB5" s="1367"/>
      <c r="DC5" s="1367"/>
      <c r="DD5" s="1365"/>
      <c r="DE5" s="1365"/>
      <c r="DF5" s="1365"/>
      <c r="DI5" s="1390"/>
      <c r="DJ5" s="1391"/>
      <c r="DK5" s="1371" t="s">
        <v>137</v>
      </c>
      <c r="DL5" s="1372"/>
      <c r="DM5" s="1372"/>
      <c r="DN5" s="1372"/>
      <c r="DO5" s="1373"/>
      <c r="DP5" s="1365"/>
      <c r="DQ5" s="1365"/>
      <c r="DR5" s="1365"/>
      <c r="DS5" s="1367"/>
      <c r="DT5" s="1367"/>
      <c r="DU5" s="1365"/>
      <c r="DV5" s="1365"/>
      <c r="DW5" s="1365"/>
      <c r="DZ5" s="1390"/>
      <c r="EA5" s="1391"/>
      <c r="EB5" s="1371" t="s">
        <v>137</v>
      </c>
      <c r="EC5" s="1372"/>
      <c r="ED5" s="1372"/>
      <c r="EE5" s="1372"/>
      <c r="EF5" s="1373"/>
      <c r="EG5" s="1365"/>
      <c r="EH5" s="1365"/>
      <c r="EI5" s="1365"/>
      <c r="EJ5" s="1367"/>
      <c r="EK5" s="1367"/>
      <c r="EL5" s="1365"/>
      <c r="EM5" s="1365"/>
      <c r="EN5" s="1365"/>
      <c r="EQ5" s="1390"/>
      <c r="ER5" s="1391"/>
      <c r="ES5" s="1371" t="s">
        <v>137</v>
      </c>
      <c r="ET5" s="1372"/>
      <c r="EU5" s="1372"/>
      <c r="EV5" s="1372"/>
      <c r="EW5" s="1373"/>
      <c r="EX5" s="1365"/>
      <c r="EY5" s="1365"/>
      <c r="EZ5" s="1365"/>
      <c r="FA5" s="1367"/>
      <c r="FB5" s="1367"/>
      <c r="FC5" s="1365"/>
      <c r="FD5" s="1365"/>
      <c r="FE5" s="1365"/>
      <c r="FH5" s="1390"/>
      <c r="FI5" s="1391"/>
      <c r="FJ5" s="1371" t="s">
        <v>137</v>
      </c>
      <c r="FK5" s="1372"/>
      <c r="FL5" s="1372"/>
      <c r="FM5" s="1372"/>
      <c r="FN5" s="1373"/>
      <c r="FO5" s="1365"/>
      <c r="FP5" s="1365"/>
      <c r="FQ5" s="1365"/>
      <c r="FR5" s="1367"/>
      <c r="FS5" s="1367"/>
      <c r="FT5" s="1365"/>
      <c r="FU5" s="1365"/>
      <c r="FV5" s="1365"/>
      <c r="FY5" s="1390"/>
      <c r="FZ5" s="1391"/>
      <c r="GA5" s="1371" t="s">
        <v>137</v>
      </c>
      <c r="GB5" s="1372"/>
      <c r="GC5" s="1372"/>
      <c r="GD5" s="1372"/>
      <c r="GE5" s="1373"/>
      <c r="GF5" s="1365"/>
      <c r="GG5" s="1365"/>
      <c r="GH5" s="1365"/>
      <c r="GI5" s="1367"/>
      <c r="GJ5" s="1367"/>
      <c r="GK5" s="1365"/>
      <c r="GL5" s="1365"/>
      <c r="GM5" s="1365"/>
      <c r="GP5" s="1390"/>
      <c r="GQ5" s="1391"/>
      <c r="GR5" s="1371" t="s">
        <v>137</v>
      </c>
      <c r="GS5" s="1372"/>
      <c r="GT5" s="1372"/>
      <c r="GU5" s="1372"/>
      <c r="GV5" s="1373"/>
      <c r="GW5" s="1365"/>
      <c r="GX5" s="1365"/>
      <c r="GY5" s="1365"/>
      <c r="GZ5" s="1367"/>
      <c r="HA5" s="1367"/>
      <c r="HB5" s="1365"/>
      <c r="HC5" s="1365"/>
      <c r="HD5" s="1365"/>
      <c r="HG5" s="1390"/>
      <c r="HH5" s="1391"/>
      <c r="HI5" s="1371" t="s">
        <v>137</v>
      </c>
      <c r="HJ5" s="1372"/>
      <c r="HK5" s="1372"/>
      <c r="HL5" s="1372"/>
      <c r="HM5" s="1373"/>
      <c r="HN5" s="1365"/>
      <c r="HO5" s="1365"/>
      <c r="HP5" s="1365"/>
      <c r="HQ5" s="1367"/>
      <c r="HR5" s="1367"/>
      <c r="HS5" s="1365"/>
      <c r="HT5" s="1365"/>
      <c r="HU5" s="1365"/>
      <c r="HX5" s="1390"/>
      <c r="HY5" s="1391"/>
      <c r="HZ5" s="1371" t="s">
        <v>137</v>
      </c>
      <c r="IA5" s="1372"/>
      <c r="IB5" s="1372"/>
      <c r="IC5" s="1372"/>
      <c r="ID5" s="1373"/>
      <c r="IE5" s="1365"/>
      <c r="IF5" s="1365"/>
      <c r="IG5" s="1365"/>
      <c r="IH5" s="1367"/>
      <c r="II5" s="1367"/>
      <c r="IJ5" s="1365"/>
      <c r="IK5" s="1365"/>
      <c r="IL5" s="1365"/>
      <c r="IO5" s="1390"/>
      <c r="IP5" s="1391"/>
      <c r="IQ5" s="1371" t="s">
        <v>137</v>
      </c>
      <c r="IR5" s="1372"/>
      <c r="IS5" s="1372"/>
      <c r="IT5" s="1372"/>
      <c r="IU5" s="1373"/>
      <c r="IV5" s="1365"/>
      <c r="IW5" s="1365"/>
      <c r="IX5" s="1365"/>
      <c r="IY5" s="1367"/>
      <c r="IZ5" s="1367"/>
      <c r="JA5" s="1365"/>
      <c r="JB5" s="1365"/>
      <c r="JC5" s="1365"/>
      <c r="JF5" s="1390"/>
      <c r="JG5" s="1391"/>
      <c r="JH5" s="1371" t="s">
        <v>137</v>
      </c>
      <c r="JI5" s="1372"/>
      <c r="JJ5" s="1372"/>
      <c r="JK5" s="1372"/>
      <c r="JL5" s="1373"/>
      <c r="JM5" s="1365"/>
      <c r="JN5" s="1365"/>
      <c r="JO5" s="1365"/>
      <c r="JP5" s="1367"/>
      <c r="JQ5" s="1367"/>
      <c r="JR5" s="1365"/>
      <c r="JS5" s="1365"/>
      <c r="JT5" s="1365"/>
      <c r="JW5" s="1390"/>
      <c r="JX5" s="1391"/>
      <c r="JY5" s="1371" t="s">
        <v>137</v>
      </c>
      <c r="JZ5" s="1372"/>
      <c r="KA5" s="1372"/>
      <c r="KB5" s="1372"/>
      <c r="KC5" s="1373"/>
      <c r="KD5" s="1365"/>
      <c r="KE5" s="1365"/>
      <c r="KF5" s="1365"/>
      <c r="KG5" s="1367"/>
      <c r="KH5" s="1367"/>
      <c r="KI5" s="1365"/>
      <c r="KJ5" s="1365"/>
      <c r="KK5" s="1365"/>
      <c r="KN5" s="1390"/>
      <c r="KO5" s="1391"/>
      <c r="KP5" s="1371" t="s">
        <v>137</v>
      </c>
      <c r="KQ5" s="1372"/>
      <c r="KR5" s="1372"/>
      <c r="KS5" s="1372"/>
      <c r="KT5" s="1373"/>
      <c r="KU5" s="1365"/>
      <c r="KV5" s="1365"/>
      <c r="KW5" s="1365"/>
      <c r="KX5" s="1367"/>
      <c r="KY5" s="1367"/>
      <c r="KZ5" s="1365"/>
      <c r="LA5" s="1365"/>
      <c r="LB5" s="1365"/>
      <c r="LE5" s="1390"/>
      <c r="LF5" s="1391"/>
      <c r="LG5" s="1371" t="s">
        <v>137</v>
      </c>
      <c r="LH5" s="1372"/>
      <c r="LI5" s="1372"/>
      <c r="LJ5" s="1372"/>
      <c r="LK5" s="1373"/>
      <c r="LL5" s="1365"/>
      <c r="LM5" s="1365"/>
      <c r="LN5" s="1365"/>
      <c r="LO5" s="1367"/>
      <c r="LP5" s="1367"/>
      <c r="LQ5" s="1365"/>
      <c r="LR5" s="1365"/>
      <c r="LS5" s="1365"/>
      <c r="LV5" s="1390"/>
      <c r="LW5" s="1391"/>
      <c r="LX5" s="1371" t="s">
        <v>137</v>
      </c>
      <c r="LY5" s="1372"/>
      <c r="LZ5" s="1372"/>
      <c r="MA5" s="1372"/>
      <c r="MB5" s="1373"/>
      <c r="MC5" s="1365"/>
      <c r="MD5" s="1365"/>
      <c r="ME5" s="1365"/>
      <c r="MF5" s="1367"/>
      <c r="MG5" s="1367"/>
      <c r="MH5" s="1365"/>
      <c r="MI5" s="1365"/>
      <c r="MJ5" s="1365"/>
      <c r="MM5" s="1390"/>
      <c r="MN5" s="1391"/>
      <c r="MO5" s="1371" t="s">
        <v>137</v>
      </c>
      <c r="MP5" s="1372"/>
      <c r="MQ5" s="1372"/>
      <c r="MR5" s="1372"/>
      <c r="MS5" s="1373"/>
      <c r="MT5" s="1365"/>
      <c r="MU5" s="1365"/>
      <c r="MV5" s="1365"/>
      <c r="MW5" s="1367"/>
      <c r="MX5" s="1367"/>
      <c r="MY5" s="1365"/>
      <c r="MZ5" s="1365"/>
      <c r="NA5" s="1365"/>
      <c r="ND5" s="1390"/>
      <c r="NE5" s="1391"/>
      <c r="NF5" s="1371" t="s">
        <v>137</v>
      </c>
      <c r="NG5" s="1372"/>
      <c r="NH5" s="1372"/>
      <c r="NI5" s="1372"/>
      <c r="NJ5" s="1373"/>
      <c r="NK5" s="1365"/>
      <c r="NL5" s="1365"/>
      <c r="NM5" s="1365"/>
      <c r="NN5" s="1367"/>
      <c r="NO5" s="1367"/>
      <c r="NP5" s="1365"/>
      <c r="NQ5" s="1365"/>
      <c r="NR5" s="1365"/>
      <c r="NU5" s="1390"/>
      <c r="NV5" s="1391"/>
      <c r="NW5" s="1371" t="s">
        <v>137</v>
      </c>
      <c r="NX5" s="1372"/>
      <c r="NY5" s="1372"/>
      <c r="NZ5" s="1372"/>
      <c r="OA5" s="1373"/>
      <c r="OB5" s="1365"/>
      <c r="OC5" s="1365"/>
      <c r="OD5" s="1365"/>
      <c r="OE5" s="1367"/>
      <c r="OF5" s="1367"/>
      <c r="OG5" s="1365"/>
      <c r="OH5" s="1365"/>
      <c r="OI5" s="1365"/>
      <c r="OL5" s="1390"/>
      <c r="OM5" s="1391"/>
      <c r="ON5" s="1371" t="s">
        <v>137</v>
      </c>
      <c r="OO5" s="1372"/>
      <c r="OP5" s="1372"/>
      <c r="OQ5" s="1372"/>
      <c r="OR5" s="1373"/>
      <c r="OS5" s="1365"/>
      <c r="OT5" s="1365"/>
      <c r="OU5" s="1365"/>
      <c r="OV5" s="1367"/>
      <c r="OW5" s="1367"/>
      <c r="OX5" s="1365"/>
      <c r="OY5" s="1365"/>
      <c r="OZ5" s="1365"/>
      <c r="PC5" s="1390"/>
      <c r="PD5" s="1391"/>
      <c r="PE5" s="1371" t="s">
        <v>137</v>
      </c>
      <c r="PF5" s="1372"/>
      <c r="PG5" s="1372"/>
      <c r="PH5" s="1372"/>
      <c r="PI5" s="1373"/>
      <c r="PJ5" s="1365"/>
      <c r="PK5" s="1365"/>
      <c r="PL5" s="1365"/>
      <c r="PM5" s="1367"/>
      <c r="PN5" s="1367"/>
      <c r="PO5" s="1365"/>
      <c r="PP5" s="1365"/>
      <c r="PQ5" s="1365"/>
      <c r="PT5" s="1390"/>
      <c r="PU5" s="1391"/>
      <c r="PV5" s="1371" t="s">
        <v>137</v>
      </c>
      <c r="PW5" s="1372"/>
      <c r="PX5" s="1372"/>
      <c r="PY5" s="1372"/>
      <c r="PZ5" s="1373"/>
      <c r="QA5" s="1365"/>
      <c r="QB5" s="1365"/>
      <c r="QC5" s="1365"/>
      <c r="QD5" s="1367"/>
      <c r="QE5" s="1367"/>
      <c r="QF5" s="1365"/>
      <c r="QG5" s="1365"/>
      <c r="QH5" s="1365"/>
      <c r="QK5" s="1390"/>
      <c r="QL5" s="1391"/>
      <c r="QM5" s="1371" t="s">
        <v>137</v>
      </c>
      <c r="QN5" s="1372"/>
      <c r="QO5" s="1372"/>
      <c r="QP5" s="1372"/>
      <c r="QQ5" s="1373"/>
      <c r="QR5" s="1365"/>
      <c r="QS5" s="1365"/>
      <c r="QT5" s="1365"/>
      <c r="QU5" s="1367"/>
      <c r="QV5" s="1367"/>
      <c r="QW5" s="1365"/>
      <c r="QX5" s="1365"/>
      <c r="QY5" s="1365"/>
      <c r="RB5" s="1390"/>
      <c r="RC5" s="1391"/>
      <c r="RD5" s="1371" t="s">
        <v>137</v>
      </c>
      <c r="RE5" s="1372"/>
      <c r="RF5" s="1372"/>
      <c r="RG5" s="1372"/>
      <c r="RH5" s="1373"/>
      <c r="RI5" s="1365"/>
      <c r="RJ5" s="1365"/>
      <c r="RK5" s="1365"/>
      <c r="RL5" s="1367"/>
      <c r="RM5" s="1367"/>
      <c r="RN5" s="1365"/>
      <c r="RO5" s="1365"/>
      <c r="RP5" s="1365"/>
      <c r="RS5" s="1390"/>
      <c r="RT5" s="1391"/>
      <c r="RU5" s="1371" t="s">
        <v>137</v>
      </c>
      <c r="RV5" s="1372"/>
      <c r="RW5" s="1372"/>
      <c r="RX5" s="1372"/>
      <c r="RY5" s="1373"/>
      <c r="RZ5" s="1365"/>
      <c r="SA5" s="1365"/>
      <c r="SB5" s="1365"/>
      <c r="SC5" s="1367"/>
      <c r="SD5" s="1367"/>
      <c r="SE5" s="1365"/>
      <c r="SF5" s="1365"/>
      <c r="SG5" s="1365"/>
      <c r="SJ5" s="1390"/>
      <c r="SK5" s="1391"/>
      <c r="SL5" s="1371" t="s">
        <v>137</v>
      </c>
      <c r="SM5" s="1372"/>
      <c r="SN5" s="1372"/>
      <c r="SO5" s="1372"/>
      <c r="SP5" s="1373"/>
      <c r="SQ5" s="1365"/>
      <c r="SR5" s="1365"/>
      <c r="SS5" s="1365"/>
      <c r="ST5" s="1367"/>
      <c r="SU5" s="1367"/>
      <c r="SV5" s="1365"/>
      <c r="SW5" s="1365"/>
      <c r="SX5" s="1365"/>
    </row>
    <row r="6" spans="2:518" ht="12.75" customHeight="1">
      <c r="B6" s="1390"/>
      <c r="C6" s="1391"/>
      <c r="D6" s="1374"/>
      <c r="E6" s="1375"/>
      <c r="F6" s="1375"/>
      <c r="G6" s="1375"/>
      <c r="H6" s="1376"/>
      <c r="K6" s="1390"/>
      <c r="L6" s="1391"/>
      <c r="M6" s="1374"/>
      <c r="N6" s="1375"/>
      <c r="O6" s="1375"/>
      <c r="P6" s="1375"/>
      <c r="Q6" s="1376"/>
      <c r="R6" s="1365"/>
      <c r="S6" s="1365"/>
      <c r="T6" s="1365"/>
      <c r="U6" s="1367"/>
      <c r="V6" s="1367"/>
      <c r="W6" s="1365"/>
      <c r="X6" s="1365"/>
      <c r="Y6" s="1365"/>
      <c r="AB6" s="1390"/>
      <c r="AC6" s="1391"/>
      <c r="AD6" s="1374"/>
      <c r="AE6" s="1375"/>
      <c r="AF6" s="1375"/>
      <c r="AG6" s="1375"/>
      <c r="AH6" s="1376"/>
      <c r="AI6" s="1365"/>
      <c r="AJ6" s="1365"/>
      <c r="AK6" s="1365"/>
      <c r="AL6" s="1367"/>
      <c r="AM6" s="1367"/>
      <c r="AN6" s="1365"/>
      <c r="AO6" s="1365"/>
      <c r="AP6" s="1365"/>
      <c r="AS6" s="1390"/>
      <c r="AT6" s="1391"/>
      <c r="AU6" s="1374"/>
      <c r="AV6" s="1375"/>
      <c r="AW6" s="1375"/>
      <c r="AX6" s="1375"/>
      <c r="AY6" s="1376"/>
      <c r="AZ6" s="1365"/>
      <c r="BA6" s="1365"/>
      <c r="BB6" s="1365"/>
      <c r="BC6" s="1367"/>
      <c r="BD6" s="1367"/>
      <c r="BE6" s="1365"/>
      <c r="BF6" s="1365"/>
      <c r="BG6" s="1365"/>
      <c r="BJ6" s="1390"/>
      <c r="BK6" s="1391"/>
      <c r="BL6" s="1374"/>
      <c r="BM6" s="1375"/>
      <c r="BN6" s="1375"/>
      <c r="BO6" s="1375"/>
      <c r="BP6" s="1376"/>
      <c r="BQ6" s="1365"/>
      <c r="BR6" s="1365"/>
      <c r="BS6" s="1365"/>
      <c r="BT6" s="1367"/>
      <c r="BU6" s="1367"/>
      <c r="BV6" s="1365"/>
      <c r="BW6" s="1365"/>
      <c r="BX6" s="1365"/>
      <c r="CA6" s="1390"/>
      <c r="CB6" s="1391"/>
      <c r="CC6" s="1374"/>
      <c r="CD6" s="1375"/>
      <c r="CE6" s="1375"/>
      <c r="CF6" s="1375"/>
      <c r="CG6" s="1376"/>
      <c r="CH6" s="1365"/>
      <c r="CI6" s="1365"/>
      <c r="CJ6" s="1365"/>
      <c r="CK6" s="1367"/>
      <c r="CL6" s="1367"/>
      <c r="CM6" s="1365"/>
      <c r="CN6" s="1365"/>
      <c r="CO6" s="1365"/>
      <c r="CR6" s="1390"/>
      <c r="CS6" s="1391"/>
      <c r="CT6" s="1374"/>
      <c r="CU6" s="1375"/>
      <c r="CV6" s="1375"/>
      <c r="CW6" s="1375"/>
      <c r="CX6" s="1376"/>
      <c r="CY6" s="1365"/>
      <c r="CZ6" s="1365"/>
      <c r="DA6" s="1365"/>
      <c r="DB6" s="1367"/>
      <c r="DC6" s="1367"/>
      <c r="DD6" s="1365"/>
      <c r="DE6" s="1365"/>
      <c r="DF6" s="1365"/>
      <c r="DI6" s="1390"/>
      <c r="DJ6" s="1391"/>
      <c r="DK6" s="1374"/>
      <c r="DL6" s="1375"/>
      <c r="DM6" s="1375"/>
      <c r="DN6" s="1375"/>
      <c r="DO6" s="1376"/>
      <c r="DP6" s="1365"/>
      <c r="DQ6" s="1365"/>
      <c r="DR6" s="1365"/>
      <c r="DS6" s="1367"/>
      <c r="DT6" s="1367"/>
      <c r="DU6" s="1365"/>
      <c r="DV6" s="1365"/>
      <c r="DW6" s="1365"/>
      <c r="DZ6" s="1390"/>
      <c r="EA6" s="1391"/>
      <c r="EB6" s="1374"/>
      <c r="EC6" s="1375"/>
      <c r="ED6" s="1375"/>
      <c r="EE6" s="1375"/>
      <c r="EF6" s="1376"/>
      <c r="EG6" s="1365"/>
      <c r="EH6" s="1365"/>
      <c r="EI6" s="1365"/>
      <c r="EJ6" s="1367"/>
      <c r="EK6" s="1367"/>
      <c r="EL6" s="1365"/>
      <c r="EM6" s="1365"/>
      <c r="EN6" s="1365"/>
      <c r="EQ6" s="1390"/>
      <c r="ER6" s="1391"/>
      <c r="ES6" s="1374"/>
      <c r="ET6" s="1375"/>
      <c r="EU6" s="1375"/>
      <c r="EV6" s="1375"/>
      <c r="EW6" s="1376"/>
      <c r="EX6" s="1365"/>
      <c r="EY6" s="1365"/>
      <c r="EZ6" s="1365"/>
      <c r="FA6" s="1367"/>
      <c r="FB6" s="1367"/>
      <c r="FC6" s="1365"/>
      <c r="FD6" s="1365"/>
      <c r="FE6" s="1365"/>
      <c r="FH6" s="1390"/>
      <c r="FI6" s="1391"/>
      <c r="FJ6" s="1374"/>
      <c r="FK6" s="1375"/>
      <c r="FL6" s="1375"/>
      <c r="FM6" s="1375"/>
      <c r="FN6" s="1376"/>
      <c r="FO6" s="1365"/>
      <c r="FP6" s="1365"/>
      <c r="FQ6" s="1365"/>
      <c r="FR6" s="1367"/>
      <c r="FS6" s="1367"/>
      <c r="FT6" s="1365"/>
      <c r="FU6" s="1365"/>
      <c r="FV6" s="1365"/>
      <c r="FY6" s="1390"/>
      <c r="FZ6" s="1391"/>
      <c r="GA6" s="1374"/>
      <c r="GB6" s="1375"/>
      <c r="GC6" s="1375"/>
      <c r="GD6" s="1375"/>
      <c r="GE6" s="1376"/>
      <c r="GF6" s="1365"/>
      <c r="GG6" s="1365"/>
      <c r="GH6" s="1365"/>
      <c r="GI6" s="1367"/>
      <c r="GJ6" s="1367"/>
      <c r="GK6" s="1365"/>
      <c r="GL6" s="1365"/>
      <c r="GM6" s="1365"/>
      <c r="GP6" s="1390"/>
      <c r="GQ6" s="1391"/>
      <c r="GR6" s="1374"/>
      <c r="GS6" s="1375"/>
      <c r="GT6" s="1375"/>
      <c r="GU6" s="1375"/>
      <c r="GV6" s="1376"/>
      <c r="GW6" s="1365"/>
      <c r="GX6" s="1365"/>
      <c r="GY6" s="1365"/>
      <c r="GZ6" s="1367"/>
      <c r="HA6" s="1367"/>
      <c r="HB6" s="1365"/>
      <c r="HC6" s="1365"/>
      <c r="HD6" s="1365"/>
      <c r="HG6" s="1390"/>
      <c r="HH6" s="1391"/>
      <c r="HI6" s="1374"/>
      <c r="HJ6" s="1375"/>
      <c r="HK6" s="1375"/>
      <c r="HL6" s="1375"/>
      <c r="HM6" s="1376"/>
      <c r="HN6" s="1365"/>
      <c r="HO6" s="1365"/>
      <c r="HP6" s="1365"/>
      <c r="HQ6" s="1367"/>
      <c r="HR6" s="1367"/>
      <c r="HS6" s="1365"/>
      <c r="HT6" s="1365"/>
      <c r="HU6" s="1365"/>
      <c r="HX6" s="1390"/>
      <c r="HY6" s="1391"/>
      <c r="HZ6" s="1374"/>
      <c r="IA6" s="1375"/>
      <c r="IB6" s="1375"/>
      <c r="IC6" s="1375"/>
      <c r="ID6" s="1376"/>
      <c r="IE6" s="1365"/>
      <c r="IF6" s="1365"/>
      <c r="IG6" s="1365"/>
      <c r="IH6" s="1367"/>
      <c r="II6" s="1367"/>
      <c r="IJ6" s="1365"/>
      <c r="IK6" s="1365"/>
      <c r="IL6" s="1365"/>
      <c r="IO6" s="1390"/>
      <c r="IP6" s="1391"/>
      <c r="IQ6" s="1374"/>
      <c r="IR6" s="1375"/>
      <c r="IS6" s="1375"/>
      <c r="IT6" s="1375"/>
      <c r="IU6" s="1376"/>
      <c r="IV6" s="1365"/>
      <c r="IW6" s="1365"/>
      <c r="IX6" s="1365"/>
      <c r="IY6" s="1367"/>
      <c r="IZ6" s="1367"/>
      <c r="JA6" s="1365"/>
      <c r="JB6" s="1365"/>
      <c r="JC6" s="1365"/>
      <c r="JF6" s="1390"/>
      <c r="JG6" s="1391"/>
      <c r="JH6" s="1374"/>
      <c r="JI6" s="1375"/>
      <c r="JJ6" s="1375"/>
      <c r="JK6" s="1375"/>
      <c r="JL6" s="1376"/>
      <c r="JM6" s="1365"/>
      <c r="JN6" s="1365"/>
      <c r="JO6" s="1365"/>
      <c r="JP6" s="1367"/>
      <c r="JQ6" s="1367"/>
      <c r="JR6" s="1365"/>
      <c r="JS6" s="1365"/>
      <c r="JT6" s="1365"/>
      <c r="JW6" s="1390"/>
      <c r="JX6" s="1391"/>
      <c r="JY6" s="1374"/>
      <c r="JZ6" s="1375"/>
      <c r="KA6" s="1375"/>
      <c r="KB6" s="1375"/>
      <c r="KC6" s="1376"/>
      <c r="KD6" s="1365"/>
      <c r="KE6" s="1365"/>
      <c r="KF6" s="1365"/>
      <c r="KG6" s="1367"/>
      <c r="KH6" s="1367"/>
      <c r="KI6" s="1365"/>
      <c r="KJ6" s="1365"/>
      <c r="KK6" s="1365"/>
      <c r="KN6" s="1390"/>
      <c r="KO6" s="1391"/>
      <c r="KP6" s="1374"/>
      <c r="KQ6" s="1375"/>
      <c r="KR6" s="1375"/>
      <c r="KS6" s="1375"/>
      <c r="KT6" s="1376"/>
      <c r="KU6" s="1365"/>
      <c r="KV6" s="1365"/>
      <c r="KW6" s="1365"/>
      <c r="KX6" s="1367"/>
      <c r="KY6" s="1367"/>
      <c r="KZ6" s="1365"/>
      <c r="LA6" s="1365"/>
      <c r="LB6" s="1365"/>
      <c r="LE6" s="1390"/>
      <c r="LF6" s="1391"/>
      <c r="LG6" s="1374"/>
      <c r="LH6" s="1375"/>
      <c r="LI6" s="1375"/>
      <c r="LJ6" s="1375"/>
      <c r="LK6" s="1376"/>
      <c r="LL6" s="1365"/>
      <c r="LM6" s="1365"/>
      <c r="LN6" s="1365"/>
      <c r="LO6" s="1367"/>
      <c r="LP6" s="1367"/>
      <c r="LQ6" s="1365"/>
      <c r="LR6" s="1365"/>
      <c r="LS6" s="1365"/>
      <c r="LV6" s="1390"/>
      <c r="LW6" s="1391"/>
      <c r="LX6" s="1374"/>
      <c r="LY6" s="1375"/>
      <c r="LZ6" s="1375"/>
      <c r="MA6" s="1375"/>
      <c r="MB6" s="1376"/>
      <c r="MC6" s="1365"/>
      <c r="MD6" s="1365"/>
      <c r="ME6" s="1365"/>
      <c r="MF6" s="1367"/>
      <c r="MG6" s="1367"/>
      <c r="MH6" s="1365"/>
      <c r="MI6" s="1365"/>
      <c r="MJ6" s="1365"/>
      <c r="MM6" s="1390"/>
      <c r="MN6" s="1391"/>
      <c r="MO6" s="1374"/>
      <c r="MP6" s="1375"/>
      <c r="MQ6" s="1375"/>
      <c r="MR6" s="1375"/>
      <c r="MS6" s="1376"/>
      <c r="MT6" s="1365"/>
      <c r="MU6" s="1365"/>
      <c r="MV6" s="1365"/>
      <c r="MW6" s="1367"/>
      <c r="MX6" s="1367"/>
      <c r="MY6" s="1365"/>
      <c r="MZ6" s="1365"/>
      <c r="NA6" s="1365"/>
      <c r="ND6" s="1390"/>
      <c r="NE6" s="1391"/>
      <c r="NF6" s="1374"/>
      <c r="NG6" s="1375"/>
      <c r="NH6" s="1375"/>
      <c r="NI6" s="1375"/>
      <c r="NJ6" s="1376"/>
      <c r="NK6" s="1365"/>
      <c r="NL6" s="1365"/>
      <c r="NM6" s="1365"/>
      <c r="NN6" s="1367"/>
      <c r="NO6" s="1367"/>
      <c r="NP6" s="1365"/>
      <c r="NQ6" s="1365"/>
      <c r="NR6" s="1365"/>
      <c r="NU6" s="1390"/>
      <c r="NV6" s="1391"/>
      <c r="NW6" s="1374"/>
      <c r="NX6" s="1375"/>
      <c r="NY6" s="1375"/>
      <c r="NZ6" s="1375"/>
      <c r="OA6" s="1376"/>
      <c r="OB6" s="1365"/>
      <c r="OC6" s="1365"/>
      <c r="OD6" s="1365"/>
      <c r="OE6" s="1367"/>
      <c r="OF6" s="1367"/>
      <c r="OG6" s="1365"/>
      <c r="OH6" s="1365"/>
      <c r="OI6" s="1365"/>
      <c r="OL6" s="1390"/>
      <c r="OM6" s="1391"/>
      <c r="ON6" s="1374"/>
      <c r="OO6" s="1375"/>
      <c r="OP6" s="1375"/>
      <c r="OQ6" s="1375"/>
      <c r="OR6" s="1376"/>
      <c r="OS6" s="1365"/>
      <c r="OT6" s="1365"/>
      <c r="OU6" s="1365"/>
      <c r="OV6" s="1367"/>
      <c r="OW6" s="1367"/>
      <c r="OX6" s="1365"/>
      <c r="OY6" s="1365"/>
      <c r="OZ6" s="1365"/>
      <c r="PC6" s="1390"/>
      <c r="PD6" s="1391"/>
      <c r="PE6" s="1374"/>
      <c r="PF6" s="1375"/>
      <c r="PG6" s="1375"/>
      <c r="PH6" s="1375"/>
      <c r="PI6" s="1376"/>
      <c r="PJ6" s="1365"/>
      <c r="PK6" s="1365"/>
      <c r="PL6" s="1365"/>
      <c r="PM6" s="1367"/>
      <c r="PN6" s="1367"/>
      <c r="PO6" s="1365"/>
      <c r="PP6" s="1365"/>
      <c r="PQ6" s="1365"/>
      <c r="PT6" s="1390"/>
      <c r="PU6" s="1391"/>
      <c r="PV6" s="1374"/>
      <c r="PW6" s="1375"/>
      <c r="PX6" s="1375"/>
      <c r="PY6" s="1375"/>
      <c r="PZ6" s="1376"/>
      <c r="QA6" s="1365"/>
      <c r="QB6" s="1365"/>
      <c r="QC6" s="1365"/>
      <c r="QD6" s="1367"/>
      <c r="QE6" s="1367"/>
      <c r="QF6" s="1365"/>
      <c r="QG6" s="1365"/>
      <c r="QH6" s="1365"/>
      <c r="QK6" s="1390"/>
      <c r="QL6" s="1391"/>
      <c r="QM6" s="1374"/>
      <c r="QN6" s="1375"/>
      <c r="QO6" s="1375"/>
      <c r="QP6" s="1375"/>
      <c r="QQ6" s="1376"/>
      <c r="QR6" s="1365"/>
      <c r="QS6" s="1365"/>
      <c r="QT6" s="1365"/>
      <c r="QU6" s="1367"/>
      <c r="QV6" s="1367"/>
      <c r="QW6" s="1365"/>
      <c r="QX6" s="1365"/>
      <c r="QY6" s="1365"/>
      <c r="RB6" s="1390"/>
      <c r="RC6" s="1391"/>
      <c r="RD6" s="1374"/>
      <c r="RE6" s="1375"/>
      <c r="RF6" s="1375"/>
      <c r="RG6" s="1375"/>
      <c r="RH6" s="1376"/>
      <c r="RI6" s="1365"/>
      <c r="RJ6" s="1365"/>
      <c r="RK6" s="1365"/>
      <c r="RL6" s="1367"/>
      <c r="RM6" s="1367"/>
      <c r="RN6" s="1365"/>
      <c r="RO6" s="1365"/>
      <c r="RP6" s="1365"/>
      <c r="RS6" s="1390"/>
      <c r="RT6" s="1391"/>
      <c r="RU6" s="1374"/>
      <c r="RV6" s="1375"/>
      <c r="RW6" s="1375"/>
      <c r="RX6" s="1375"/>
      <c r="RY6" s="1376"/>
      <c r="RZ6" s="1365"/>
      <c r="SA6" s="1365"/>
      <c r="SB6" s="1365"/>
      <c r="SC6" s="1367"/>
      <c r="SD6" s="1367"/>
      <c r="SE6" s="1365"/>
      <c r="SF6" s="1365"/>
      <c r="SG6" s="1365"/>
      <c r="SJ6" s="1390"/>
      <c r="SK6" s="1391"/>
      <c r="SL6" s="1374"/>
      <c r="SM6" s="1375"/>
      <c r="SN6" s="1375"/>
      <c r="SO6" s="1375"/>
      <c r="SP6" s="1376"/>
      <c r="SQ6" s="1365"/>
      <c r="SR6" s="1365"/>
      <c r="SS6" s="1365"/>
      <c r="ST6" s="1367"/>
      <c r="SU6" s="1367"/>
      <c r="SV6" s="1365"/>
      <c r="SW6" s="1365"/>
      <c r="SX6" s="1365"/>
    </row>
    <row r="7" spans="2:518" ht="13.5" customHeight="1" thickBot="1">
      <c r="B7" s="1390"/>
      <c r="C7" s="1391"/>
      <c r="D7" s="1377"/>
      <c r="E7" s="1378"/>
      <c r="F7" s="1378"/>
      <c r="G7" s="1378"/>
      <c r="H7" s="1379"/>
      <c r="K7" s="1390"/>
      <c r="L7" s="1391"/>
      <c r="M7" s="1377"/>
      <c r="N7" s="1378"/>
      <c r="O7" s="1378"/>
      <c r="P7" s="1378"/>
      <c r="Q7" s="1379"/>
      <c r="R7" s="1365"/>
      <c r="S7" s="1365"/>
      <c r="T7" s="1365"/>
      <c r="U7" s="1367"/>
      <c r="V7" s="1367"/>
      <c r="W7" s="1365"/>
      <c r="X7" s="1365"/>
      <c r="Y7" s="1365"/>
      <c r="AB7" s="1390"/>
      <c r="AC7" s="1391"/>
      <c r="AD7" s="1377"/>
      <c r="AE7" s="1378"/>
      <c r="AF7" s="1378"/>
      <c r="AG7" s="1378"/>
      <c r="AH7" s="1379"/>
      <c r="AI7" s="1365"/>
      <c r="AJ7" s="1365"/>
      <c r="AK7" s="1365"/>
      <c r="AL7" s="1367"/>
      <c r="AM7" s="1367"/>
      <c r="AN7" s="1365"/>
      <c r="AO7" s="1365"/>
      <c r="AP7" s="1365"/>
      <c r="AS7" s="1390"/>
      <c r="AT7" s="1391"/>
      <c r="AU7" s="1377"/>
      <c r="AV7" s="1378"/>
      <c r="AW7" s="1378"/>
      <c r="AX7" s="1378"/>
      <c r="AY7" s="1379"/>
      <c r="AZ7" s="1365"/>
      <c r="BA7" s="1365"/>
      <c r="BB7" s="1365"/>
      <c r="BC7" s="1367"/>
      <c r="BD7" s="1367"/>
      <c r="BE7" s="1365"/>
      <c r="BF7" s="1365"/>
      <c r="BG7" s="1365"/>
      <c r="BJ7" s="1390"/>
      <c r="BK7" s="1391"/>
      <c r="BL7" s="1377"/>
      <c r="BM7" s="1378"/>
      <c r="BN7" s="1378"/>
      <c r="BO7" s="1378"/>
      <c r="BP7" s="1379"/>
      <c r="BQ7" s="1365"/>
      <c r="BR7" s="1365"/>
      <c r="BS7" s="1365"/>
      <c r="BT7" s="1367"/>
      <c r="BU7" s="1367"/>
      <c r="BV7" s="1365"/>
      <c r="BW7" s="1365"/>
      <c r="BX7" s="1365"/>
      <c r="CA7" s="1390"/>
      <c r="CB7" s="1391"/>
      <c r="CC7" s="1377"/>
      <c r="CD7" s="1378"/>
      <c r="CE7" s="1378"/>
      <c r="CF7" s="1378"/>
      <c r="CG7" s="1379"/>
      <c r="CH7" s="1365"/>
      <c r="CI7" s="1365"/>
      <c r="CJ7" s="1365"/>
      <c r="CK7" s="1367"/>
      <c r="CL7" s="1367"/>
      <c r="CM7" s="1365"/>
      <c r="CN7" s="1365"/>
      <c r="CO7" s="1365"/>
      <c r="CR7" s="1390"/>
      <c r="CS7" s="1391"/>
      <c r="CT7" s="1377"/>
      <c r="CU7" s="1378"/>
      <c r="CV7" s="1378"/>
      <c r="CW7" s="1378"/>
      <c r="CX7" s="1379"/>
      <c r="CY7" s="1365"/>
      <c r="CZ7" s="1365"/>
      <c r="DA7" s="1365"/>
      <c r="DB7" s="1367"/>
      <c r="DC7" s="1367"/>
      <c r="DD7" s="1365"/>
      <c r="DE7" s="1365"/>
      <c r="DF7" s="1365"/>
      <c r="DI7" s="1390"/>
      <c r="DJ7" s="1391"/>
      <c r="DK7" s="1377"/>
      <c r="DL7" s="1378"/>
      <c r="DM7" s="1378"/>
      <c r="DN7" s="1378"/>
      <c r="DO7" s="1379"/>
      <c r="DP7" s="1365"/>
      <c r="DQ7" s="1365"/>
      <c r="DR7" s="1365"/>
      <c r="DS7" s="1367"/>
      <c r="DT7" s="1367"/>
      <c r="DU7" s="1365"/>
      <c r="DV7" s="1365"/>
      <c r="DW7" s="1365"/>
      <c r="DZ7" s="1390"/>
      <c r="EA7" s="1391"/>
      <c r="EB7" s="1377"/>
      <c r="EC7" s="1378"/>
      <c r="ED7" s="1378"/>
      <c r="EE7" s="1378"/>
      <c r="EF7" s="1379"/>
      <c r="EG7" s="1365"/>
      <c r="EH7" s="1365"/>
      <c r="EI7" s="1365"/>
      <c r="EJ7" s="1367"/>
      <c r="EK7" s="1367"/>
      <c r="EL7" s="1365"/>
      <c r="EM7" s="1365"/>
      <c r="EN7" s="1365"/>
      <c r="EQ7" s="1390"/>
      <c r="ER7" s="1391"/>
      <c r="ES7" s="1377"/>
      <c r="ET7" s="1378"/>
      <c r="EU7" s="1378"/>
      <c r="EV7" s="1378"/>
      <c r="EW7" s="1379"/>
      <c r="EX7" s="1365"/>
      <c r="EY7" s="1365"/>
      <c r="EZ7" s="1365"/>
      <c r="FA7" s="1367"/>
      <c r="FB7" s="1367"/>
      <c r="FC7" s="1365"/>
      <c r="FD7" s="1365"/>
      <c r="FE7" s="1365"/>
      <c r="FH7" s="1390"/>
      <c r="FI7" s="1391"/>
      <c r="FJ7" s="1377"/>
      <c r="FK7" s="1378"/>
      <c r="FL7" s="1378"/>
      <c r="FM7" s="1378"/>
      <c r="FN7" s="1379"/>
      <c r="FO7" s="1365"/>
      <c r="FP7" s="1365"/>
      <c r="FQ7" s="1365"/>
      <c r="FR7" s="1367"/>
      <c r="FS7" s="1367"/>
      <c r="FT7" s="1365"/>
      <c r="FU7" s="1365"/>
      <c r="FV7" s="1365"/>
      <c r="FY7" s="1390"/>
      <c r="FZ7" s="1391"/>
      <c r="GA7" s="1377"/>
      <c r="GB7" s="1378"/>
      <c r="GC7" s="1378"/>
      <c r="GD7" s="1378"/>
      <c r="GE7" s="1379"/>
      <c r="GF7" s="1365"/>
      <c r="GG7" s="1365"/>
      <c r="GH7" s="1365"/>
      <c r="GI7" s="1367"/>
      <c r="GJ7" s="1367"/>
      <c r="GK7" s="1365"/>
      <c r="GL7" s="1365"/>
      <c r="GM7" s="1365"/>
      <c r="GP7" s="1390"/>
      <c r="GQ7" s="1391"/>
      <c r="GR7" s="1377"/>
      <c r="GS7" s="1378"/>
      <c r="GT7" s="1378"/>
      <c r="GU7" s="1378"/>
      <c r="GV7" s="1379"/>
      <c r="GW7" s="1365"/>
      <c r="GX7" s="1365"/>
      <c r="GY7" s="1365"/>
      <c r="GZ7" s="1367"/>
      <c r="HA7" s="1367"/>
      <c r="HB7" s="1365"/>
      <c r="HC7" s="1365"/>
      <c r="HD7" s="1365"/>
      <c r="HG7" s="1390"/>
      <c r="HH7" s="1391"/>
      <c r="HI7" s="1377"/>
      <c r="HJ7" s="1378"/>
      <c r="HK7" s="1378"/>
      <c r="HL7" s="1378"/>
      <c r="HM7" s="1379"/>
      <c r="HN7" s="1365"/>
      <c r="HO7" s="1365"/>
      <c r="HP7" s="1365"/>
      <c r="HQ7" s="1367"/>
      <c r="HR7" s="1367"/>
      <c r="HS7" s="1365"/>
      <c r="HT7" s="1365"/>
      <c r="HU7" s="1365"/>
      <c r="HX7" s="1390"/>
      <c r="HY7" s="1391"/>
      <c r="HZ7" s="1377"/>
      <c r="IA7" s="1378"/>
      <c r="IB7" s="1378"/>
      <c r="IC7" s="1378"/>
      <c r="ID7" s="1379"/>
      <c r="IE7" s="1365"/>
      <c r="IF7" s="1365"/>
      <c r="IG7" s="1365"/>
      <c r="IH7" s="1367"/>
      <c r="II7" s="1367"/>
      <c r="IJ7" s="1365"/>
      <c r="IK7" s="1365"/>
      <c r="IL7" s="1365"/>
      <c r="IO7" s="1390"/>
      <c r="IP7" s="1391"/>
      <c r="IQ7" s="1377"/>
      <c r="IR7" s="1378"/>
      <c r="IS7" s="1378"/>
      <c r="IT7" s="1378"/>
      <c r="IU7" s="1379"/>
      <c r="IV7" s="1365"/>
      <c r="IW7" s="1365"/>
      <c r="IX7" s="1365"/>
      <c r="IY7" s="1367"/>
      <c r="IZ7" s="1367"/>
      <c r="JA7" s="1365"/>
      <c r="JB7" s="1365"/>
      <c r="JC7" s="1365"/>
      <c r="JF7" s="1390"/>
      <c r="JG7" s="1391"/>
      <c r="JH7" s="1377"/>
      <c r="JI7" s="1378"/>
      <c r="JJ7" s="1378"/>
      <c r="JK7" s="1378"/>
      <c r="JL7" s="1379"/>
      <c r="JM7" s="1365"/>
      <c r="JN7" s="1365"/>
      <c r="JO7" s="1365"/>
      <c r="JP7" s="1367"/>
      <c r="JQ7" s="1367"/>
      <c r="JR7" s="1365"/>
      <c r="JS7" s="1365"/>
      <c r="JT7" s="1365"/>
      <c r="JW7" s="1390"/>
      <c r="JX7" s="1391"/>
      <c r="JY7" s="1377"/>
      <c r="JZ7" s="1378"/>
      <c r="KA7" s="1378"/>
      <c r="KB7" s="1378"/>
      <c r="KC7" s="1379"/>
      <c r="KD7" s="1365"/>
      <c r="KE7" s="1365"/>
      <c r="KF7" s="1365"/>
      <c r="KG7" s="1367"/>
      <c r="KH7" s="1367"/>
      <c r="KI7" s="1365"/>
      <c r="KJ7" s="1365"/>
      <c r="KK7" s="1365"/>
      <c r="KN7" s="1390"/>
      <c r="KO7" s="1391"/>
      <c r="KP7" s="1377"/>
      <c r="KQ7" s="1378"/>
      <c r="KR7" s="1378"/>
      <c r="KS7" s="1378"/>
      <c r="KT7" s="1379"/>
      <c r="KU7" s="1365"/>
      <c r="KV7" s="1365"/>
      <c r="KW7" s="1365"/>
      <c r="KX7" s="1367"/>
      <c r="KY7" s="1367"/>
      <c r="KZ7" s="1365"/>
      <c r="LA7" s="1365"/>
      <c r="LB7" s="1365"/>
      <c r="LE7" s="1390"/>
      <c r="LF7" s="1391"/>
      <c r="LG7" s="1377"/>
      <c r="LH7" s="1378"/>
      <c r="LI7" s="1378"/>
      <c r="LJ7" s="1378"/>
      <c r="LK7" s="1379"/>
      <c r="LL7" s="1365"/>
      <c r="LM7" s="1365"/>
      <c r="LN7" s="1365"/>
      <c r="LO7" s="1367"/>
      <c r="LP7" s="1367"/>
      <c r="LQ7" s="1365"/>
      <c r="LR7" s="1365"/>
      <c r="LS7" s="1365"/>
      <c r="LV7" s="1390"/>
      <c r="LW7" s="1391"/>
      <c r="LX7" s="1377"/>
      <c r="LY7" s="1378"/>
      <c r="LZ7" s="1378"/>
      <c r="MA7" s="1378"/>
      <c r="MB7" s="1379"/>
      <c r="MC7" s="1365"/>
      <c r="MD7" s="1365"/>
      <c r="ME7" s="1365"/>
      <c r="MF7" s="1367"/>
      <c r="MG7" s="1367"/>
      <c r="MH7" s="1365"/>
      <c r="MI7" s="1365"/>
      <c r="MJ7" s="1365"/>
      <c r="MM7" s="1390"/>
      <c r="MN7" s="1391"/>
      <c r="MO7" s="1377"/>
      <c r="MP7" s="1378"/>
      <c r="MQ7" s="1378"/>
      <c r="MR7" s="1378"/>
      <c r="MS7" s="1379"/>
      <c r="MT7" s="1365"/>
      <c r="MU7" s="1365"/>
      <c r="MV7" s="1365"/>
      <c r="MW7" s="1367"/>
      <c r="MX7" s="1367"/>
      <c r="MY7" s="1365"/>
      <c r="MZ7" s="1365"/>
      <c r="NA7" s="1365"/>
      <c r="ND7" s="1390"/>
      <c r="NE7" s="1391"/>
      <c r="NF7" s="1377"/>
      <c r="NG7" s="1378"/>
      <c r="NH7" s="1378"/>
      <c r="NI7" s="1378"/>
      <c r="NJ7" s="1379"/>
      <c r="NK7" s="1365"/>
      <c r="NL7" s="1365"/>
      <c r="NM7" s="1365"/>
      <c r="NN7" s="1367"/>
      <c r="NO7" s="1367"/>
      <c r="NP7" s="1365"/>
      <c r="NQ7" s="1365"/>
      <c r="NR7" s="1365"/>
      <c r="NU7" s="1390"/>
      <c r="NV7" s="1391"/>
      <c r="NW7" s="1377"/>
      <c r="NX7" s="1378"/>
      <c r="NY7" s="1378"/>
      <c r="NZ7" s="1378"/>
      <c r="OA7" s="1379"/>
      <c r="OB7" s="1365"/>
      <c r="OC7" s="1365"/>
      <c r="OD7" s="1365"/>
      <c r="OE7" s="1367"/>
      <c r="OF7" s="1367"/>
      <c r="OG7" s="1365"/>
      <c r="OH7" s="1365"/>
      <c r="OI7" s="1365"/>
      <c r="OL7" s="1390"/>
      <c r="OM7" s="1391"/>
      <c r="ON7" s="1377"/>
      <c r="OO7" s="1378"/>
      <c r="OP7" s="1378"/>
      <c r="OQ7" s="1378"/>
      <c r="OR7" s="1379"/>
      <c r="OS7" s="1365"/>
      <c r="OT7" s="1365"/>
      <c r="OU7" s="1365"/>
      <c r="OV7" s="1367"/>
      <c r="OW7" s="1367"/>
      <c r="OX7" s="1365"/>
      <c r="OY7" s="1365"/>
      <c r="OZ7" s="1365"/>
      <c r="PC7" s="1390"/>
      <c r="PD7" s="1391"/>
      <c r="PE7" s="1377"/>
      <c r="PF7" s="1378"/>
      <c r="PG7" s="1378"/>
      <c r="PH7" s="1378"/>
      <c r="PI7" s="1379"/>
      <c r="PJ7" s="1365"/>
      <c r="PK7" s="1365"/>
      <c r="PL7" s="1365"/>
      <c r="PM7" s="1367"/>
      <c r="PN7" s="1367"/>
      <c r="PO7" s="1365"/>
      <c r="PP7" s="1365"/>
      <c r="PQ7" s="1365"/>
      <c r="PT7" s="1390"/>
      <c r="PU7" s="1391"/>
      <c r="PV7" s="1377"/>
      <c r="PW7" s="1378"/>
      <c r="PX7" s="1378"/>
      <c r="PY7" s="1378"/>
      <c r="PZ7" s="1379"/>
      <c r="QA7" s="1365"/>
      <c r="QB7" s="1365"/>
      <c r="QC7" s="1365"/>
      <c r="QD7" s="1367"/>
      <c r="QE7" s="1367"/>
      <c r="QF7" s="1365"/>
      <c r="QG7" s="1365"/>
      <c r="QH7" s="1365"/>
      <c r="QK7" s="1390"/>
      <c r="QL7" s="1391"/>
      <c r="QM7" s="1377"/>
      <c r="QN7" s="1378"/>
      <c r="QO7" s="1378"/>
      <c r="QP7" s="1378"/>
      <c r="QQ7" s="1379"/>
      <c r="QR7" s="1365"/>
      <c r="QS7" s="1365"/>
      <c r="QT7" s="1365"/>
      <c r="QU7" s="1367"/>
      <c r="QV7" s="1367"/>
      <c r="QW7" s="1365"/>
      <c r="QX7" s="1365"/>
      <c r="QY7" s="1365"/>
      <c r="RB7" s="1390"/>
      <c r="RC7" s="1391"/>
      <c r="RD7" s="1377"/>
      <c r="RE7" s="1378"/>
      <c r="RF7" s="1378"/>
      <c r="RG7" s="1378"/>
      <c r="RH7" s="1379"/>
      <c r="RI7" s="1365"/>
      <c r="RJ7" s="1365"/>
      <c r="RK7" s="1365"/>
      <c r="RL7" s="1367"/>
      <c r="RM7" s="1367"/>
      <c r="RN7" s="1365"/>
      <c r="RO7" s="1365"/>
      <c r="RP7" s="1365"/>
      <c r="RS7" s="1390"/>
      <c r="RT7" s="1391"/>
      <c r="RU7" s="1377"/>
      <c r="RV7" s="1378"/>
      <c r="RW7" s="1378"/>
      <c r="RX7" s="1378"/>
      <c r="RY7" s="1379"/>
      <c r="RZ7" s="1365"/>
      <c r="SA7" s="1365"/>
      <c r="SB7" s="1365"/>
      <c r="SC7" s="1367"/>
      <c r="SD7" s="1367"/>
      <c r="SE7" s="1365"/>
      <c r="SF7" s="1365"/>
      <c r="SG7" s="1365"/>
      <c r="SJ7" s="1390"/>
      <c r="SK7" s="1391"/>
      <c r="SL7" s="1377"/>
      <c r="SM7" s="1378"/>
      <c r="SN7" s="1378"/>
      <c r="SO7" s="1378"/>
      <c r="SP7" s="1379"/>
      <c r="SQ7" s="1365"/>
      <c r="SR7" s="1365"/>
      <c r="SS7" s="1365"/>
      <c r="ST7" s="1367"/>
      <c r="SU7" s="1367"/>
      <c r="SV7" s="1365"/>
      <c r="SW7" s="1365"/>
      <c r="SX7" s="1365"/>
    </row>
    <row r="8" spans="2:518" ht="19.5" customHeight="1" thickTop="1">
      <c r="B8" s="1390"/>
      <c r="C8" s="1391"/>
      <c r="D8" s="1380" t="s">
        <v>106</v>
      </c>
      <c r="E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F8" s="1383"/>
      <c r="G8" s="1383"/>
      <c r="H8" s="1384"/>
      <c r="K8" s="1390"/>
      <c r="L8" s="1391"/>
      <c r="M8" s="1380" t="s">
        <v>106</v>
      </c>
      <c r="N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O8" s="1383"/>
      <c r="P8" s="1383"/>
      <c r="Q8" s="1384"/>
      <c r="R8" s="1365"/>
      <c r="S8" s="1365"/>
      <c r="T8" s="1365"/>
      <c r="U8" s="1367"/>
      <c r="V8" s="1367"/>
      <c r="W8" s="1365"/>
      <c r="X8" s="1365"/>
      <c r="Y8" s="1365"/>
      <c r="AB8" s="1390"/>
      <c r="AC8" s="1391"/>
      <c r="AD8" s="1380" t="s">
        <v>106</v>
      </c>
      <c r="AE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AF8" s="1383"/>
      <c r="AG8" s="1383"/>
      <c r="AH8" s="1384"/>
      <c r="AI8" s="1365"/>
      <c r="AJ8" s="1365"/>
      <c r="AK8" s="1365"/>
      <c r="AL8" s="1367"/>
      <c r="AM8" s="1367"/>
      <c r="AN8" s="1365"/>
      <c r="AO8" s="1365"/>
      <c r="AP8" s="1365"/>
      <c r="AS8" s="1390"/>
      <c r="AT8" s="1391"/>
      <c r="AU8" s="1380" t="s">
        <v>106</v>
      </c>
      <c r="AV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AW8" s="1383"/>
      <c r="AX8" s="1383"/>
      <c r="AY8" s="1384"/>
      <c r="AZ8" s="1365"/>
      <c r="BA8" s="1365"/>
      <c r="BB8" s="1365"/>
      <c r="BC8" s="1367"/>
      <c r="BD8" s="1367"/>
      <c r="BE8" s="1365"/>
      <c r="BF8" s="1365"/>
      <c r="BG8" s="1365"/>
      <c r="BJ8" s="1390"/>
      <c r="BK8" s="1391"/>
      <c r="BL8" s="1380" t="s">
        <v>106</v>
      </c>
      <c r="BM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BN8" s="1383"/>
      <c r="BO8" s="1383"/>
      <c r="BP8" s="1384"/>
      <c r="BQ8" s="1365"/>
      <c r="BR8" s="1365"/>
      <c r="BS8" s="1365"/>
      <c r="BT8" s="1367"/>
      <c r="BU8" s="1367"/>
      <c r="BV8" s="1365"/>
      <c r="BW8" s="1365"/>
      <c r="BX8" s="1365"/>
      <c r="CA8" s="1390"/>
      <c r="CB8" s="1391"/>
      <c r="CC8" s="1380" t="s">
        <v>106</v>
      </c>
      <c r="CD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CE8" s="1383"/>
      <c r="CF8" s="1383"/>
      <c r="CG8" s="1384"/>
      <c r="CH8" s="1365"/>
      <c r="CI8" s="1365"/>
      <c r="CJ8" s="1365"/>
      <c r="CK8" s="1367"/>
      <c r="CL8" s="1367"/>
      <c r="CM8" s="1365"/>
      <c r="CN8" s="1365"/>
      <c r="CO8" s="1365"/>
      <c r="CR8" s="1390"/>
      <c r="CS8" s="1391"/>
      <c r="CT8" s="1380" t="s">
        <v>106</v>
      </c>
      <c r="CU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CV8" s="1383"/>
      <c r="CW8" s="1383"/>
      <c r="CX8" s="1384"/>
      <c r="CY8" s="1365"/>
      <c r="CZ8" s="1365"/>
      <c r="DA8" s="1365"/>
      <c r="DB8" s="1367"/>
      <c r="DC8" s="1367"/>
      <c r="DD8" s="1365"/>
      <c r="DE8" s="1365"/>
      <c r="DF8" s="1365"/>
      <c r="DI8" s="1390"/>
      <c r="DJ8" s="1391"/>
      <c r="DK8" s="1380" t="s">
        <v>106</v>
      </c>
      <c r="DL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DM8" s="1383"/>
      <c r="DN8" s="1383"/>
      <c r="DO8" s="1384"/>
      <c r="DP8" s="1365"/>
      <c r="DQ8" s="1365"/>
      <c r="DR8" s="1365"/>
      <c r="DS8" s="1367"/>
      <c r="DT8" s="1367"/>
      <c r="DU8" s="1365"/>
      <c r="DV8" s="1365"/>
      <c r="DW8" s="1365"/>
      <c r="DZ8" s="1390"/>
      <c r="EA8" s="1391"/>
      <c r="EB8" s="1380" t="s">
        <v>106</v>
      </c>
      <c r="EC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ED8" s="1383"/>
      <c r="EE8" s="1383"/>
      <c r="EF8" s="1384"/>
      <c r="EG8" s="1365"/>
      <c r="EH8" s="1365"/>
      <c r="EI8" s="1365"/>
      <c r="EJ8" s="1367"/>
      <c r="EK8" s="1367"/>
      <c r="EL8" s="1365"/>
      <c r="EM8" s="1365"/>
      <c r="EN8" s="1365"/>
      <c r="EQ8" s="1390"/>
      <c r="ER8" s="1391"/>
      <c r="ES8" s="1380" t="s">
        <v>106</v>
      </c>
      <c r="ET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EU8" s="1383"/>
      <c r="EV8" s="1383"/>
      <c r="EW8" s="1384"/>
      <c r="EX8" s="1365"/>
      <c r="EY8" s="1365"/>
      <c r="EZ8" s="1365"/>
      <c r="FA8" s="1367"/>
      <c r="FB8" s="1367"/>
      <c r="FC8" s="1365"/>
      <c r="FD8" s="1365"/>
      <c r="FE8" s="1365"/>
      <c r="FH8" s="1390"/>
      <c r="FI8" s="1391"/>
      <c r="FJ8" s="1380" t="s">
        <v>106</v>
      </c>
      <c r="FK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FL8" s="1383"/>
      <c r="FM8" s="1383"/>
      <c r="FN8" s="1384"/>
      <c r="FO8" s="1365"/>
      <c r="FP8" s="1365"/>
      <c r="FQ8" s="1365"/>
      <c r="FR8" s="1367"/>
      <c r="FS8" s="1367"/>
      <c r="FT8" s="1365"/>
      <c r="FU8" s="1365"/>
      <c r="FV8" s="1365"/>
      <c r="FY8" s="1390"/>
      <c r="FZ8" s="1391"/>
      <c r="GA8" s="1380" t="s">
        <v>106</v>
      </c>
      <c r="GB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GC8" s="1383"/>
      <c r="GD8" s="1383"/>
      <c r="GE8" s="1384"/>
      <c r="GF8" s="1365"/>
      <c r="GG8" s="1365"/>
      <c r="GH8" s="1365"/>
      <c r="GI8" s="1367"/>
      <c r="GJ8" s="1367"/>
      <c r="GK8" s="1365"/>
      <c r="GL8" s="1365"/>
      <c r="GM8" s="1365"/>
      <c r="GP8" s="1390"/>
      <c r="GQ8" s="1391"/>
      <c r="GR8" s="1380" t="s">
        <v>106</v>
      </c>
      <c r="GS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GT8" s="1383"/>
      <c r="GU8" s="1383"/>
      <c r="GV8" s="1384"/>
      <c r="GW8" s="1365"/>
      <c r="GX8" s="1365"/>
      <c r="GY8" s="1365"/>
      <c r="GZ8" s="1367"/>
      <c r="HA8" s="1367"/>
      <c r="HB8" s="1365"/>
      <c r="HC8" s="1365"/>
      <c r="HD8" s="1365"/>
      <c r="HG8" s="1390"/>
      <c r="HH8" s="1391"/>
      <c r="HI8" s="1380" t="s">
        <v>106</v>
      </c>
      <c r="HJ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HK8" s="1383"/>
      <c r="HL8" s="1383"/>
      <c r="HM8" s="1384"/>
      <c r="HN8" s="1365"/>
      <c r="HO8" s="1365"/>
      <c r="HP8" s="1365"/>
      <c r="HQ8" s="1367"/>
      <c r="HR8" s="1367"/>
      <c r="HS8" s="1365"/>
      <c r="HT8" s="1365"/>
      <c r="HU8" s="1365"/>
      <c r="HX8" s="1390"/>
      <c r="HY8" s="1391"/>
      <c r="HZ8" s="1380" t="s">
        <v>106</v>
      </c>
      <c r="IA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IB8" s="1383"/>
      <c r="IC8" s="1383"/>
      <c r="ID8" s="1384"/>
      <c r="IE8" s="1365"/>
      <c r="IF8" s="1365"/>
      <c r="IG8" s="1365"/>
      <c r="IH8" s="1367"/>
      <c r="II8" s="1367"/>
      <c r="IJ8" s="1365"/>
      <c r="IK8" s="1365"/>
      <c r="IL8" s="1365"/>
      <c r="IN8" s="479"/>
      <c r="IO8" s="1390"/>
      <c r="IP8" s="1391"/>
      <c r="IQ8" s="1380" t="s">
        <v>106</v>
      </c>
      <c r="IR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IS8" s="1383"/>
      <c r="IT8" s="1383"/>
      <c r="IU8" s="1384"/>
      <c r="IV8" s="1365"/>
      <c r="IW8" s="1365"/>
      <c r="IX8" s="1365"/>
      <c r="IY8" s="1367"/>
      <c r="IZ8" s="1367"/>
      <c r="JA8" s="1365"/>
      <c r="JB8" s="1365"/>
      <c r="JC8" s="1365"/>
      <c r="JF8" s="1390"/>
      <c r="JG8" s="1391"/>
      <c r="JH8" s="1380" t="s">
        <v>106</v>
      </c>
      <c r="JI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JJ8" s="1383"/>
      <c r="JK8" s="1383"/>
      <c r="JL8" s="1384"/>
      <c r="JM8" s="1365"/>
      <c r="JN8" s="1365"/>
      <c r="JO8" s="1365"/>
      <c r="JP8" s="1367"/>
      <c r="JQ8" s="1367"/>
      <c r="JR8" s="1365"/>
      <c r="JS8" s="1365"/>
      <c r="JT8" s="1365"/>
      <c r="JW8" s="1390"/>
      <c r="JX8" s="1391"/>
      <c r="JY8" s="1380" t="s">
        <v>106</v>
      </c>
      <c r="JZ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KA8" s="1383"/>
      <c r="KB8" s="1383"/>
      <c r="KC8" s="1384"/>
      <c r="KD8" s="1365"/>
      <c r="KE8" s="1365"/>
      <c r="KF8" s="1365"/>
      <c r="KG8" s="1367"/>
      <c r="KH8" s="1367"/>
      <c r="KI8" s="1365"/>
      <c r="KJ8" s="1365"/>
      <c r="KK8" s="1365"/>
      <c r="KN8" s="1390"/>
      <c r="KO8" s="1391"/>
      <c r="KP8" s="1380" t="s">
        <v>106</v>
      </c>
      <c r="KQ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KR8" s="1383"/>
      <c r="KS8" s="1383"/>
      <c r="KT8" s="1384"/>
      <c r="KU8" s="1365"/>
      <c r="KV8" s="1365"/>
      <c r="KW8" s="1365"/>
      <c r="KX8" s="1367"/>
      <c r="KY8" s="1367"/>
      <c r="KZ8" s="1365"/>
      <c r="LA8" s="1365"/>
      <c r="LB8" s="1365"/>
      <c r="LE8" s="1390"/>
      <c r="LF8" s="1391"/>
      <c r="LG8" s="1380" t="s">
        <v>106</v>
      </c>
      <c r="LH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LI8" s="1383"/>
      <c r="LJ8" s="1383"/>
      <c r="LK8" s="1384"/>
      <c r="LL8" s="1365"/>
      <c r="LM8" s="1365"/>
      <c r="LN8" s="1365"/>
      <c r="LO8" s="1367"/>
      <c r="LP8" s="1367"/>
      <c r="LQ8" s="1365"/>
      <c r="LR8" s="1365"/>
      <c r="LS8" s="1365"/>
      <c r="LV8" s="1390"/>
      <c r="LW8" s="1391"/>
      <c r="LX8" s="1380" t="s">
        <v>106</v>
      </c>
      <c r="LY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LZ8" s="1383"/>
      <c r="MA8" s="1383"/>
      <c r="MB8" s="1384"/>
      <c r="MC8" s="1365"/>
      <c r="MD8" s="1365"/>
      <c r="ME8" s="1365"/>
      <c r="MF8" s="1367"/>
      <c r="MG8" s="1367"/>
      <c r="MH8" s="1365"/>
      <c r="MI8" s="1365"/>
      <c r="MJ8" s="1365"/>
      <c r="MM8" s="1390"/>
      <c r="MN8" s="1391"/>
      <c r="MO8" s="1380" t="s">
        <v>106</v>
      </c>
      <c r="MP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MQ8" s="1383"/>
      <c r="MR8" s="1383"/>
      <c r="MS8" s="1384"/>
      <c r="MT8" s="1365"/>
      <c r="MU8" s="1365"/>
      <c r="MV8" s="1365"/>
      <c r="MW8" s="1367"/>
      <c r="MX8" s="1367"/>
      <c r="MY8" s="1365"/>
      <c r="MZ8" s="1365"/>
      <c r="NA8" s="1365"/>
      <c r="ND8" s="1390"/>
      <c r="NE8" s="1391"/>
      <c r="NF8" s="1380" t="s">
        <v>106</v>
      </c>
      <c r="NG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NH8" s="1383"/>
      <c r="NI8" s="1383"/>
      <c r="NJ8" s="1384"/>
      <c r="NK8" s="1365"/>
      <c r="NL8" s="1365"/>
      <c r="NM8" s="1365"/>
      <c r="NN8" s="1367"/>
      <c r="NO8" s="1367"/>
      <c r="NP8" s="1365"/>
      <c r="NQ8" s="1365"/>
      <c r="NR8" s="1365"/>
      <c r="NU8" s="1390"/>
      <c r="NV8" s="1391"/>
      <c r="NW8" s="1380" t="s">
        <v>106</v>
      </c>
      <c r="NX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NY8" s="1383"/>
      <c r="NZ8" s="1383"/>
      <c r="OA8" s="1384"/>
      <c r="OB8" s="1365"/>
      <c r="OC8" s="1365"/>
      <c r="OD8" s="1365"/>
      <c r="OE8" s="1367"/>
      <c r="OF8" s="1367"/>
      <c r="OG8" s="1365"/>
      <c r="OH8" s="1365"/>
      <c r="OI8" s="1365"/>
      <c r="OL8" s="1390"/>
      <c r="OM8" s="1391"/>
      <c r="ON8" s="1380" t="s">
        <v>106</v>
      </c>
      <c r="OO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OP8" s="1383"/>
      <c r="OQ8" s="1383"/>
      <c r="OR8" s="1384"/>
      <c r="OS8" s="1365"/>
      <c r="OT8" s="1365"/>
      <c r="OU8" s="1365"/>
      <c r="OV8" s="1367"/>
      <c r="OW8" s="1367"/>
      <c r="OX8" s="1365"/>
      <c r="OY8" s="1365"/>
      <c r="OZ8" s="1365"/>
      <c r="PC8" s="1390"/>
      <c r="PD8" s="1391"/>
      <c r="PE8" s="1380" t="s">
        <v>106</v>
      </c>
      <c r="PF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PG8" s="1383"/>
      <c r="PH8" s="1383"/>
      <c r="PI8" s="1384"/>
      <c r="PJ8" s="1365"/>
      <c r="PK8" s="1365"/>
      <c r="PL8" s="1365"/>
      <c r="PM8" s="1367"/>
      <c r="PN8" s="1367"/>
      <c r="PO8" s="1365"/>
      <c r="PP8" s="1365"/>
      <c r="PQ8" s="1365"/>
      <c r="PT8" s="1390"/>
      <c r="PU8" s="1391"/>
      <c r="PV8" s="1380" t="s">
        <v>106</v>
      </c>
      <c r="PW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PX8" s="1383"/>
      <c r="PY8" s="1383"/>
      <c r="PZ8" s="1384"/>
      <c r="QA8" s="1365"/>
      <c r="QB8" s="1365"/>
      <c r="QC8" s="1365"/>
      <c r="QD8" s="1367"/>
      <c r="QE8" s="1367"/>
      <c r="QF8" s="1365"/>
      <c r="QG8" s="1365"/>
      <c r="QH8" s="1365"/>
      <c r="QK8" s="1390"/>
      <c r="QL8" s="1391"/>
      <c r="QM8" s="1380" t="s">
        <v>106</v>
      </c>
      <c r="QN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QO8" s="1383"/>
      <c r="QP8" s="1383"/>
      <c r="QQ8" s="1384"/>
      <c r="QR8" s="1365"/>
      <c r="QS8" s="1365"/>
      <c r="QT8" s="1365"/>
      <c r="QU8" s="1367"/>
      <c r="QV8" s="1367"/>
      <c r="QW8" s="1365"/>
      <c r="QX8" s="1365"/>
      <c r="QY8" s="1365"/>
      <c r="RB8" s="1390"/>
      <c r="RC8" s="1391"/>
      <c r="RD8" s="1380" t="s">
        <v>106</v>
      </c>
      <c r="RE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RF8" s="1383"/>
      <c r="RG8" s="1383"/>
      <c r="RH8" s="1384"/>
      <c r="RI8" s="1365"/>
      <c r="RJ8" s="1365"/>
      <c r="RK8" s="1365"/>
      <c r="RL8" s="1367"/>
      <c r="RM8" s="1367"/>
      <c r="RN8" s="1365"/>
      <c r="RO8" s="1365"/>
      <c r="RP8" s="1365"/>
      <c r="RS8" s="1390"/>
      <c r="RT8" s="1391"/>
      <c r="RU8" s="1380" t="s">
        <v>106</v>
      </c>
      <c r="RV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RW8" s="1383"/>
      <c r="RX8" s="1383"/>
      <c r="RY8" s="1384"/>
      <c r="RZ8" s="1365"/>
      <c r="SA8" s="1365"/>
      <c r="SB8" s="1365"/>
      <c r="SC8" s="1367"/>
      <c r="SD8" s="1367"/>
      <c r="SE8" s="1365"/>
      <c r="SF8" s="1365"/>
      <c r="SG8" s="1365"/>
      <c r="SJ8" s="1390"/>
      <c r="SK8" s="1391"/>
      <c r="SL8" s="1380" t="s">
        <v>106</v>
      </c>
      <c r="SM8" s="1382"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SN8" s="1383"/>
      <c r="SO8" s="1383"/>
      <c r="SP8" s="1384"/>
      <c r="SQ8" s="1365"/>
      <c r="SR8" s="1365"/>
      <c r="SS8" s="1365"/>
      <c r="ST8" s="1367"/>
      <c r="SU8" s="1367"/>
      <c r="SV8" s="1365"/>
      <c r="SW8" s="1365"/>
      <c r="SX8" s="1365"/>
    </row>
    <row r="9" spans="2:518" ht="190.5" customHeight="1" thickBot="1">
      <c r="B9" s="1392"/>
      <c r="C9" s="1393"/>
      <c r="D9" s="1381"/>
      <c r="E9" s="1385"/>
      <c r="F9" s="1386"/>
      <c r="G9" s="1386"/>
      <c r="H9" s="1387"/>
      <c r="K9" s="1392"/>
      <c r="L9" s="1393"/>
      <c r="M9" s="1381"/>
      <c r="N9" s="1385"/>
      <c r="O9" s="1386"/>
      <c r="P9" s="1386"/>
      <c r="Q9" s="1387"/>
      <c r="R9" s="1365"/>
      <c r="S9" s="1365"/>
      <c r="T9" s="1365"/>
      <c r="U9" s="1367"/>
      <c r="V9" s="1367"/>
      <c r="W9" s="1365"/>
      <c r="X9" s="1365"/>
      <c r="Y9" s="1365"/>
      <c r="AB9" s="1392"/>
      <c r="AC9" s="1393"/>
      <c r="AD9" s="1381"/>
      <c r="AE9" s="1385"/>
      <c r="AF9" s="1386"/>
      <c r="AG9" s="1386"/>
      <c r="AH9" s="1387"/>
      <c r="AI9" s="1365"/>
      <c r="AJ9" s="1365"/>
      <c r="AK9" s="1365"/>
      <c r="AL9" s="1367"/>
      <c r="AM9" s="1367"/>
      <c r="AN9" s="1365"/>
      <c r="AO9" s="1365"/>
      <c r="AP9" s="1365"/>
      <c r="AS9" s="1392"/>
      <c r="AT9" s="1393"/>
      <c r="AU9" s="1381"/>
      <c r="AV9" s="1385"/>
      <c r="AW9" s="1386"/>
      <c r="AX9" s="1386"/>
      <c r="AY9" s="1387"/>
      <c r="AZ9" s="1365"/>
      <c r="BA9" s="1365"/>
      <c r="BB9" s="1365"/>
      <c r="BC9" s="1367"/>
      <c r="BD9" s="1367"/>
      <c r="BE9" s="1365"/>
      <c r="BF9" s="1365"/>
      <c r="BG9" s="1365"/>
      <c r="BJ9" s="1392"/>
      <c r="BK9" s="1393"/>
      <c r="BL9" s="1381"/>
      <c r="BM9" s="1385"/>
      <c r="BN9" s="1386"/>
      <c r="BO9" s="1386"/>
      <c r="BP9" s="1387"/>
      <c r="BQ9" s="1365"/>
      <c r="BR9" s="1365"/>
      <c r="BS9" s="1365"/>
      <c r="BT9" s="1367"/>
      <c r="BU9" s="1367"/>
      <c r="BV9" s="1365"/>
      <c r="BW9" s="1365"/>
      <c r="BX9" s="1365"/>
      <c r="CA9" s="1392"/>
      <c r="CB9" s="1393"/>
      <c r="CC9" s="1381"/>
      <c r="CD9" s="1385"/>
      <c r="CE9" s="1386"/>
      <c r="CF9" s="1386"/>
      <c r="CG9" s="1387"/>
      <c r="CH9" s="1365"/>
      <c r="CI9" s="1365"/>
      <c r="CJ9" s="1365"/>
      <c r="CK9" s="1367"/>
      <c r="CL9" s="1367"/>
      <c r="CM9" s="1365"/>
      <c r="CN9" s="1365"/>
      <c r="CO9" s="1365"/>
      <c r="CR9" s="1392"/>
      <c r="CS9" s="1393"/>
      <c r="CT9" s="1381"/>
      <c r="CU9" s="1385"/>
      <c r="CV9" s="1386"/>
      <c r="CW9" s="1386"/>
      <c r="CX9" s="1387"/>
      <c r="CY9" s="1365"/>
      <c r="CZ9" s="1365"/>
      <c r="DA9" s="1365"/>
      <c r="DB9" s="1367"/>
      <c r="DC9" s="1367"/>
      <c r="DD9" s="1365"/>
      <c r="DE9" s="1365"/>
      <c r="DF9" s="1365"/>
      <c r="DI9" s="1392"/>
      <c r="DJ9" s="1393"/>
      <c r="DK9" s="1381"/>
      <c r="DL9" s="1385"/>
      <c r="DM9" s="1386"/>
      <c r="DN9" s="1386"/>
      <c r="DO9" s="1387"/>
      <c r="DP9" s="1365"/>
      <c r="DQ9" s="1365"/>
      <c r="DR9" s="1365"/>
      <c r="DS9" s="1367"/>
      <c r="DT9" s="1367"/>
      <c r="DU9" s="1365"/>
      <c r="DV9" s="1365"/>
      <c r="DW9" s="1365"/>
      <c r="DZ9" s="1392"/>
      <c r="EA9" s="1393"/>
      <c r="EB9" s="1381"/>
      <c r="EC9" s="1385"/>
      <c r="ED9" s="1386"/>
      <c r="EE9" s="1386"/>
      <c r="EF9" s="1387"/>
      <c r="EG9" s="1365"/>
      <c r="EH9" s="1365"/>
      <c r="EI9" s="1365"/>
      <c r="EJ9" s="1367"/>
      <c r="EK9" s="1367"/>
      <c r="EL9" s="1365"/>
      <c r="EM9" s="1365"/>
      <c r="EN9" s="1365"/>
      <c r="EQ9" s="1392"/>
      <c r="ER9" s="1393"/>
      <c r="ES9" s="1381"/>
      <c r="ET9" s="1385"/>
      <c r="EU9" s="1386"/>
      <c r="EV9" s="1386"/>
      <c r="EW9" s="1387"/>
      <c r="EX9" s="1365"/>
      <c r="EY9" s="1365"/>
      <c r="EZ9" s="1365"/>
      <c r="FA9" s="1367"/>
      <c r="FB9" s="1367"/>
      <c r="FC9" s="1365"/>
      <c r="FD9" s="1365"/>
      <c r="FE9" s="1365"/>
      <c r="FH9" s="1392"/>
      <c r="FI9" s="1393"/>
      <c r="FJ9" s="1381"/>
      <c r="FK9" s="1385"/>
      <c r="FL9" s="1386"/>
      <c r="FM9" s="1386"/>
      <c r="FN9" s="1387"/>
      <c r="FO9" s="1365"/>
      <c r="FP9" s="1365"/>
      <c r="FQ9" s="1365"/>
      <c r="FR9" s="1367"/>
      <c r="FS9" s="1367"/>
      <c r="FT9" s="1365"/>
      <c r="FU9" s="1365"/>
      <c r="FV9" s="1365"/>
      <c r="FY9" s="1392"/>
      <c r="FZ9" s="1393"/>
      <c r="GA9" s="1381"/>
      <c r="GB9" s="1385"/>
      <c r="GC9" s="1386"/>
      <c r="GD9" s="1386"/>
      <c r="GE9" s="1387"/>
      <c r="GF9" s="1365"/>
      <c r="GG9" s="1365"/>
      <c r="GH9" s="1365"/>
      <c r="GI9" s="1367"/>
      <c r="GJ9" s="1367"/>
      <c r="GK9" s="1365"/>
      <c r="GL9" s="1365"/>
      <c r="GM9" s="1365"/>
      <c r="GP9" s="1392"/>
      <c r="GQ9" s="1393"/>
      <c r="GR9" s="1381"/>
      <c r="GS9" s="1385"/>
      <c r="GT9" s="1386"/>
      <c r="GU9" s="1386"/>
      <c r="GV9" s="1387"/>
      <c r="GW9" s="1365"/>
      <c r="GX9" s="1365"/>
      <c r="GY9" s="1365"/>
      <c r="GZ9" s="1367"/>
      <c r="HA9" s="1367"/>
      <c r="HB9" s="1365"/>
      <c r="HC9" s="1365"/>
      <c r="HD9" s="1365"/>
      <c r="HG9" s="1392"/>
      <c r="HH9" s="1393"/>
      <c r="HI9" s="1381"/>
      <c r="HJ9" s="1385"/>
      <c r="HK9" s="1386"/>
      <c r="HL9" s="1386"/>
      <c r="HM9" s="1387"/>
      <c r="HN9" s="1365"/>
      <c r="HO9" s="1365"/>
      <c r="HP9" s="1365"/>
      <c r="HQ9" s="1367"/>
      <c r="HR9" s="1367"/>
      <c r="HS9" s="1365"/>
      <c r="HT9" s="1365"/>
      <c r="HU9" s="1365"/>
      <c r="HX9" s="1392"/>
      <c r="HY9" s="1393"/>
      <c r="HZ9" s="1381"/>
      <c r="IA9" s="1385"/>
      <c r="IB9" s="1386"/>
      <c r="IC9" s="1386"/>
      <c r="ID9" s="1387"/>
      <c r="IE9" s="1365"/>
      <c r="IF9" s="1365"/>
      <c r="IG9" s="1365"/>
      <c r="IH9" s="1367"/>
      <c r="II9" s="1367"/>
      <c r="IJ9" s="1365"/>
      <c r="IK9" s="1365"/>
      <c r="IL9" s="1365"/>
      <c r="IO9" s="1392"/>
      <c r="IP9" s="1393"/>
      <c r="IQ9" s="1381"/>
      <c r="IR9" s="1385"/>
      <c r="IS9" s="1386"/>
      <c r="IT9" s="1386"/>
      <c r="IU9" s="1387"/>
      <c r="IV9" s="1365"/>
      <c r="IW9" s="1365"/>
      <c r="IX9" s="1365"/>
      <c r="IY9" s="1367"/>
      <c r="IZ9" s="1367"/>
      <c r="JA9" s="1365"/>
      <c r="JB9" s="1365"/>
      <c r="JC9" s="1365"/>
      <c r="JF9" s="1392"/>
      <c r="JG9" s="1393"/>
      <c r="JH9" s="1381"/>
      <c r="JI9" s="1385"/>
      <c r="JJ9" s="1386"/>
      <c r="JK9" s="1386"/>
      <c r="JL9" s="1387"/>
      <c r="JM9" s="1365"/>
      <c r="JN9" s="1365"/>
      <c r="JO9" s="1365"/>
      <c r="JP9" s="1367"/>
      <c r="JQ9" s="1367"/>
      <c r="JR9" s="1365"/>
      <c r="JS9" s="1365"/>
      <c r="JT9" s="1365"/>
      <c r="JW9" s="1392"/>
      <c r="JX9" s="1393"/>
      <c r="JY9" s="1381"/>
      <c r="JZ9" s="1385"/>
      <c r="KA9" s="1386"/>
      <c r="KB9" s="1386"/>
      <c r="KC9" s="1387"/>
      <c r="KD9" s="1365"/>
      <c r="KE9" s="1365"/>
      <c r="KF9" s="1365"/>
      <c r="KG9" s="1367"/>
      <c r="KH9" s="1367"/>
      <c r="KI9" s="1365"/>
      <c r="KJ9" s="1365"/>
      <c r="KK9" s="1365"/>
      <c r="KN9" s="1392"/>
      <c r="KO9" s="1393"/>
      <c r="KP9" s="1381"/>
      <c r="KQ9" s="1385"/>
      <c r="KR9" s="1386"/>
      <c r="KS9" s="1386"/>
      <c r="KT9" s="1387"/>
      <c r="KU9" s="1365"/>
      <c r="KV9" s="1365"/>
      <c r="KW9" s="1365"/>
      <c r="KX9" s="1367"/>
      <c r="KY9" s="1367"/>
      <c r="KZ9" s="1365"/>
      <c r="LA9" s="1365"/>
      <c r="LB9" s="1365"/>
      <c r="LE9" s="1392"/>
      <c r="LF9" s="1393"/>
      <c r="LG9" s="1381"/>
      <c r="LH9" s="1385"/>
      <c r="LI9" s="1386"/>
      <c r="LJ9" s="1386"/>
      <c r="LK9" s="1387"/>
      <c r="LL9" s="1365"/>
      <c r="LM9" s="1365"/>
      <c r="LN9" s="1365"/>
      <c r="LO9" s="1367"/>
      <c r="LP9" s="1367"/>
      <c r="LQ9" s="1365"/>
      <c r="LR9" s="1365"/>
      <c r="LS9" s="1365"/>
      <c r="LV9" s="1392"/>
      <c r="LW9" s="1393"/>
      <c r="LX9" s="1381"/>
      <c r="LY9" s="1385"/>
      <c r="LZ9" s="1386"/>
      <c r="MA9" s="1386"/>
      <c r="MB9" s="1387"/>
      <c r="MC9" s="1365"/>
      <c r="MD9" s="1365"/>
      <c r="ME9" s="1365"/>
      <c r="MF9" s="1367"/>
      <c r="MG9" s="1367"/>
      <c r="MH9" s="1365"/>
      <c r="MI9" s="1365"/>
      <c r="MJ9" s="1365"/>
      <c r="MM9" s="1392"/>
      <c r="MN9" s="1393"/>
      <c r="MO9" s="1381"/>
      <c r="MP9" s="1385"/>
      <c r="MQ9" s="1386"/>
      <c r="MR9" s="1386"/>
      <c r="MS9" s="1387"/>
      <c r="MT9" s="1365"/>
      <c r="MU9" s="1365"/>
      <c r="MV9" s="1365"/>
      <c r="MW9" s="1367"/>
      <c r="MX9" s="1367"/>
      <c r="MY9" s="1365"/>
      <c r="MZ9" s="1365"/>
      <c r="NA9" s="1365"/>
      <c r="ND9" s="1392"/>
      <c r="NE9" s="1393"/>
      <c r="NF9" s="1381"/>
      <c r="NG9" s="1385"/>
      <c r="NH9" s="1386"/>
      <c r="NI9" s="1386"/>
      <c r="NJ9" s="1387"/>
      <c r="NK9" s="1365"/>
      <c r="NL9" s="1365"/>
      <c r="NM9" s="1365"/>
      <c r="NN9" s="1367"/>
      <c r="NO9" s="1367"/>
      <c r="NP9" s="1365"/>
      <c r="NQ9" s="1365"/>
      <c r="NR9" s="1365"/>
      <c r="NU9" s="1392"/>
      <c r="NV9" s="1393"/>
      <c r="NW9" s="1381"/>
      <c r="NX9" s="1385"/>
      <c r="NY9" s="1386"/>
      <c r="NZ9" s="1386"/>
      <c r="OA9" s="1387"/>
      <c r="OB9" s="1365"/>
      <c r="OC9" s="1365"/>
      <c r="OD9" s="1365"/>
      <c r="OE9" s="1367"/>
      <c r="OF9" s="1367"/>
      <c r="OG9" s="1365"/>
      <c r="OH9" s="1365"/>
      <c r="OI9" s="1365"/>
      <c r="OL9" s="1392"/>
      <c r="OM9" s="1393"/>
      <c r="ON9" s="1381"/>
      <c r="OO9" s="1385"/>
      <c r="OP9" s="1386"/>
      <c r="OQ9" s="1386"/>
      <c r="OR9" s="1387"/>
      <c r="OS9" s="1365"/>
      <c r="OT9" s="1365"/>
      <c r="OU9" s="1365"/>
      <c r="OV9" s="1367"/>
      <c r="OW9" s="1367"/>
      <c r="OX9" s="1365"/>
      <c r="OY9" s="1365"/>
      <c r="OZ9" s="1365"/>
      <c r="PC9" s="1392"/>
      <c r="PD9" s="1393"/>
      <c r="PE9" s="1381"/>
      <c r="PF9" s="1385"/>
      <c r="PG9" s="1386"/>
      <c r="PH9" s="1386"/>
      <c r="PI9" s="1387"/>
      <c r="PJ9" s="1365"/>
      <c r="PK9" s="1365"/>
      <c r="PL9" s="1365"/>
      <c r="PM9" s="1367"/>
      <c r="PN9" s="1367"/>
      <c r="PO9" s="1365"/>
      <c r="PP9" s="1365"/>
      <c r="PQ9" s="1365"/>
      <c r="PT9" s="1392"/>
      <c r="PU9" s="1393"/>
      <c r="PV9" s="1381"/>
      <c r="PW9" s="1385"/>
      <c r="PX9" s="1386"/>
      <c r="PY9" s="1386"/>
      <c r="PZ9" s="1387"/>
      <c r="QA9" s="1365"/>
      <c r="QB9" s="1365"/>
      <c r="QC9" s="1365"/>
      <c r="QD9" s="1367"/>
      <c r="QE9" s="1367"/>
      <c r="QF9" s="1365"/>
      <c r="QG9" s="1365"/>
      <c r="QH9" s="1365"/>
      <c r="QK9" s="1392"/>
      <c r="QL9" s="1393"/>
      <c r="QM9" s="1381"/>
      <c r="QN9" s="1385"/>
      <c r="QO9" s="1386"/>
      <c r="QP9" s="1386"/>
      <c r="QQ9" s="1387"/>
      <c r="QR9" s="1365"/>
      <c r="QS9" s="1365"/>
      <c r="QT9" s="1365"/>
      <c r="QU9" s="1367"/>
      <c r="QV9" s="1367"/>
      <c r="QW9" s="1365"/>
      <c r="QX9" s="1365"/>
      <c r="QY9" s="1365"/>
      <c r="RB9" s="1392"/>
      <c r="RC9" s="1393"/>
      <c r="RD9" s="1381"/>
      <c r="RE9" s="1385"/>
      <c r="RF9" s="1386"/>
      <c r="RG9" s="1386"/>
      <c r="RH9" s="1387"/>
      <c r="RI9" s="1365"/>
      <c r="RJ9" s="1365"/>
      <c r="RK9" s="1365"/>
      <c r="RL9" s="1367"/>
      <c r="RM9" s="1367"/>
      <c r="RN9" s="1365"/>
      <c r="RO9" s="1365"/>
      <c r="RP9" s="1365"/>
      <c r="RS9" s="1392"/>
      <c r="RT9" s="1393"/>
      <c r="RU9" s="1381"/>
      <c r="RV9" s="1385"/>
      <c r="RW9" s="1386"/>
      <c r="RX9" s="1386"/>
      <c r="RY9" s="1387"/>
      <c r="RZ9" s="1365"/>
      <c r="SA9" s="1365"/>
      <c r="SB9" s="1365"/>
      <c r="SC9" s="1367"/>
      <c r="SD9" s="1367"/>
      <c r="SE9" s="1365"/>
      <c r="SF9" s="1365"/>
      <c r="SG9" s="1365"/>
      <c r="SJ9" s="1392"/>
      <c r="SK9" s="1393"/>
      <c r="SL9" s="1381"/>
      <c r="SM9" s="1385"/>
      <c r="SN9" s="1386"/>
      <c r="SO9" s="1386"/>
      <c r="SP9" s="1387"/>
      <c r="SQ9" s="1365"/>
      <c r="SR9" s="1365"/>
      <c r="SS9" s="1365"/>
      <c r="ST9" s="1367"/>
      <c r="SU9" s="1367"/>
      <c r="SV9" s="1365"/>
      <c r="SW9" s="1365"/>
      <c r="SX9" s="1365"/>
    </row>
    <row r="10" spans="2:518" ht="17.25" thickTop="1" thickBot="1">
      <c r="B10" s="480"/>
      <c r="C10" s="481"/>
      <c r="D10" s="482"/>
      <c r="E10" s="483"/>
      <c r="F10" s="483"/>
      <c r="G10" s="483"/>
      <c r="H10" s="484"/>
      <c r="K10" s="480"/>
      <c r="L10" s="481"/>
      <c r="M10" s="482"/>
      <c r="N10" s="483"/>
      <c r="O10" s="483"/>
      <c r="P10" s="483"/>
      <c r="Q10" s="484"/>
      <c r="R10" s="484"/>
      <c r="S10" s="484"/>
      <c r="T10" s="484"/>
      <c r="U10" s="484"/>
      <c r="V10" s="484"/>
      <c r="W10" s="484"/>
      <c r="X10" s="484"/>
      <c r="Y10" s="484"/>
      <c r="AB10" s="480"/>
      <c r="AC10" s="481"/>
      <c r="AD10" s="482"/>
      <c r="AE10" s="483"/>
      <c r="AF10" s="483"/>
      <c r="AG10" s="483"/>
      <c r="AH10" s="484"/>
      <c r="AI10" s="484"/>
      <c r="AJ10" s="484"/>
      <c r="AK10" s="484"/>
      <c r="AL10" s="484"/>
      <c r="AM10" s="484"/>
      <c r="AN10" s="484"/>
      <c r="AO10" s="484"/>
      <c r="AP10" s="484"/>
      <c r="AS10" s="480"/>
      <c r="AT10" s="481"/>
      <c r="AU10" s="482"/>
      <c r="AV10" s="483"/>
      <c r="AW10" s="483"/>
      <c r="AX10" s="483"/>
      <c r="AY10" s="484"/>
      <c r="AZ10" s="484"/>
      <c r="BA10" s="484"/>
      <c r="BB10" s="484"/>
      <c r="BC10" s="484"/>
      <c r="BD10" s="484"/>
      <c r="BE10" s="484"/>
      <c r="BF10" s="484"/>
      <c r="BG10" s="484"/>
      <c r="BJ10" s="480"/>
      <c r="BK10" s="481"/>
      <c r="BL10" s="482"/>
      <c r="BM10" s="483"/>
      <c r="BN10" s="483"/>
      <c r="BO10" s="483"/>
      <c r="BP10" s="484"/>
      <c r="BQ10" s="484"/>
      <c r="BR10" s="484"/>
      <c r="BS10" s="484"/>
      <c r="BT10" s="484"/>
      <c r="BU10" s="484"/>
      <c r="BV10" s="484"/>
      <c r="BW10" s="484"/>
      <c r="BX10" s="484"/>
      <c r="CA10" s="480"/>
      <c r="CB10" s="481"/>
      <c r="CC10" s="482"/>
      <c r="CD10" s="483"/>
      <c r="CE10" s="483"/>
      <c r="CF10" s="483"/>
      <c r="CG10" s="484"/>
      <c r="CH10" s="484"/>
      <c r="CI10" s="484"/>
      <c r="CJ10" s="484"/>
      <c r="CK10" s="484"/>
      <c r="CL10" s="484"/>
      <c r="CM10" s="484"/>
      <c r="CN10" s="484"/>
      <c r="CO10" s="484"/>
      <c r="CR10" s="480"/>
      <c r="CS10" s="481"/>
      <c r="CT10" s="482"/>
      <c r="CU10" s="483"/>
      <c r="CV10" s="483"/>
      <c r="CW10" s="483"/>
      <c r="CX10" s="484"/>
      <c r="CY10" s="484"/>
      <c r="CZ10" s="484"/>
      <c r="DA10" s="484"/>
      <c r="DB10" s="484"/>
      <c r="DC10" s="484"/>
      <c r="DD10" s="484"/>
      <c r="DE10" s="484"/>
      <c r="DF10" s="484"/>
      <c r="DI10" s="480"/>
      <c r="DJ10" s="481"/>
      <c r="DK10" s="482"/>
      <c r="DL10" s="483"/>
      <c r="DM10" s="483"/>
      <c r="DN10" s="483"/>
      <c r="DO10" s="484"/>
      <c r="DP10" s="484"/>
      <c r="DQ10" s="484"/>
      <c r="DR10" s="484"/>
      <c r="DS10" s="484"/>
      <c r="DT10" s="484"/>
      <c r="DU10" s="484"/>
      <c r="DV10" s="484"/>
      <c r="DW10" s="484"/>
      <c r="DZ10" s="480"/>
      <c r="EA10" s="481"/>
      <c r="EB10" s="482"/>
      <c r="EC10" s="483"/>
      <c r="ED10" s="483"/>
      <c r="EE10" s="483"/>
      <c r="EF10" s="484"/>
      <c r="EG10" s="484"/>
      <c r="EH10" s="484"/>
      <c r="EI10" s="484"/>
      <c r="EJ10" s="484"/>
      <c r="EK10" s="484"/>
      <c r="EL10" s="484"/>
      <c r="EM10" s="484"/>
      <c r="EN10" s="484"/>
      <c r="EQ10" s="480"/>
      <c r="ER10" s="481"/>
      <c r="ES10" s="482"/>
      <c r="ET10" s="483"/>
      <c r="EU10" s="483"/>
      <c r="EV10" s="483"/>
      <c r="EW10" s="484"/>
      <c r="EX10" s="484"/>
      <c r="EY10" s="484"/>
      <c r="EZ10" s="484"/>
      <c r="FA10" s="484"/>
      <c r="FB10" s="484"/>
      <c r="FC10" s="484"/>
      <c r="FD10" s="484"/>
      <c r="FE10" s="484"/>
      <c r="FH10" s="480"/>
      <c r="FI10" s="481"/>
      <c r="FJ10" s="482"/>
      <c r="FK10" s="483"/>
      <c r="FL10" s="483"/>
      <c r="FM10" s="483"/>
      <c r="FN10" s="484"/>
      <c r="FO10" s="484"/>
      <c r="FP10" s="484"/>
      <c r="FQ10" s="484"/>
      <c r="FR10" s="484"/>
      <c r="FS10" s="484"/>
      <c r="FT10" s="484"/>
      <c r="FU10" s="484"/>
      <c r="FV10" s="484"/>
      <c r="FY10" s="480"/>
      <c r="FZ10" s="481"/>
      <c r="GA10" s="482"/>
      <c r="GB10" s="483"/>
      <c r="GC10" s="483"/>
      <c r="GD10" s="483"/>
      <c r="GE10" s="484"/>
      <c r="GF10" s="484"/>
      <c r="GG10" s="484"/>
      <c r="GH10" s="484"/>
      <c r="GI10" s="484"/>
      <c r="GJ10" s="484"/>
      <c r="GK10" s="484"/>
      <c r="GL10" s="484"/>
      <c r="GM10" s="484"/>
      <c r="GP10" s="480"/>
      <c r="GQ10" s="481"/>
      <c r="GR10" s="482"/>
      <c r="GS10" s="483"/>
      <c r="GT10" s="483"/>
      <c r="GU10" s="483"/>
      <c r="GV10" s="484"/>
      <c r="GW10" s="484"/>
      <c r="GX10" s="484"/>
      <c r="GY10" s="484"/>
      <c r="GZ10" s="484"/>
      <c r="HA10" s="484"/>
      <c r="HB10" s="484"/>
      <c r="HC10" s="484"/>
      <c r="HD10" s="484"/>
      <c r="HG10" s="480"/>
      <c r="HH10" s="481"/>
      <c r="HI10" s="482"/>
      <c r="HJ10" s="483"/>
      <c r="HK10" s="483"/>
      <c r="HL10" s="483"/>
      <c r="HM10" s="484"/>
      <c r="HN10" s="484"/>
      <c r="HO10" s="484"/>
      <c r="HP10" s="484"/>
      <c r="HQ10" s="484"/>
      <c r="HR10" s="484"/>
      <c r="HS10" s="484"/>
      <c r="HT10" s="484"/>
      <c r="HU10" s="484"/>
      <c r="HX10" s="480"/>
      <c r="HY10" s="481"/>
      <c r="HZ10" s="482"/>
      <c r="IA10" s="483"/>
      <c r="IB10" s="483"/>
      <c r="IC10" s="483"/>
      <c r="ID10" s="484"/>
      <c r="IE10" s="484"/>
      <c r="IF10" s="484"/>
      <c r="IG10" s="484"/>
      <c r="IH10" s="484"/>
      <c r="II10" s="484"/>
      <c r="IJ10" s="484"/>
      <c r="IK10" s="484"/>
      <c r="IL10" s="484"/>
      <c r="IO10" s="480"/>
      <c r="IP10" s="481"/>
      <c r="IQ10" s="482"/>
      <c r="IR10" s="483"/>
      <c r="IS10" s="483"/>
      <c r="IT10" s="483"/>
      <c r="IU10" s="484"/>
      <c r="IV10" s="484"/>
      <c r="IW10" s="484"/>
      <c r="IX10" s="484"/>
      <c r="IY10" s="484"/>
      <c r="IZ10" s="484"/>
      <c r="JA10" s="484"/>
      <c r="JB10" s="484"/>
      <c r="JC10" s="484"/>
      <c r="JF10" s="480"/>
      <c r="JG10" s="481"/>
      <c r="JH10" s="482"/>
      <c r="JI10" s="483"/>
      <c r="JJ10" s="483"/>
      <c r="JK10" s="483"/>
      <c r="JL10" s="484"/>
      <c r="JM10" s="484"/>
      <c r="JN10" s="484"/>
      <c r="JO10" s="484"/>
      <c r="JP10" s="484"/>
      <c r="JQ10" s="484"/>
      <c r="JR10" s="484"/>
      <c r="JS10" s="484"/>
      <c r="JT10" s="484"/>
      <c r="JW10" s="480"/>
      <c r="JX10" s="481"/>
      <c r="JY10" s="482"/>
      <c r="JZ10" s="483"/>
      <c r="KA10" s="483"/>
      <c r="KB10" s="483"/>
      <c r="KC10" s="484"/>
      <c r="KD10" s="484"/>
      <c r="KE10" s="484"/>
      <c r="KF10" s="484"/>
      <c r="KG10" s="484"/>
      <c r="KH10" s="484"/>
      <c r="KI10" s="484"/>
      <c r="KJ10" s="484"/>
      <c r="KK10" s="484"/>
      <c r="KN10" s="480"/>
      <c r="KO10" s="481"/>
      <c r="KP10" s="482"/>
      <c r="KQ10" s="483"/>
      <c r="KR10" s="483"/>
      <c r="KS10" s="483"/>
      <c r="KT10" s="484"/>
      <c r="KU10" s="484"/>
      <c r="KV10" s="484"/>
      <c r="KW10" s="484"/>
      <c r="KX10" s="484"/>
      <c r="KY10" s="484"/>
      <c r="KZ10" s="484"/>
      <c r="LA10" s="484"/>
      <c r="LB10" s="484"/>
      <c r="LE10" s="480"/>
      <c r="LF10" s="481"/>
      <c r="LG10" s="482"/>
      <c r="LH10" s="483"/>
      <c r="LI10" s="483"/>
      <c r="LJ10" s="483"/>
      <c r="LK10" s="484"/>
      <c r="LL10" s="484"/>
      <c r="LM10" s="484"/>
      <c r="LN10" s="484"/>
      <c r="LO10" s="484"/>
      <c r="LP10" s="484"/>
      <c r="LQ10" s="484"/>
      <c r="LR10" s="484"/>
      <c r="LS10" s="484"/>
      <c r="LV10" s="480"/>
      <c r="LW10" s="481"/>
      <c r="LX10" s="482"/>
      <c r="LY10" s="483"/>
      <c r="LZ10" s="483"/>
      <c r="MA10" s="483"/>
      <c r="MB10" s="484"/>
      <c r="MC10" s="484"/>
      <c r="MD10" s="484"/>
      <c r="ME10" s="484"/>
      <c r="MF10" s="484"/>
      <c r="MG10" s="484"/>
      <c r="MH10" s="484"/>
      <c r="MI10" s="484"/>
      <c r="MJ10" s="484"/>
      <c r="MM10" s="480"/>
      <c r="MN10" s="481"/>
      <c r="MO10" s="482"/>
      <c r="MP10" s="483"/>
      <c r="MQ10" s="483"/>
      <c r="MR10" s="483"/>
      <c r="MS10" s="484"/>
      <c r="MT10" s="484"/>
      <c r="MU10" s="484"/>
      <c r="MV10" s="484"/>
      <c r="MW10" s="484"/>
      <c r="MX10" s="484"/>
      <c r="MY10" s="484"/>
      <c r="MZ10" s="484"/>
      <c r="NA10" s="484"/>
      <c r="ND10" s="480"/>
      <c r="NE10" s="481"/>
      <c r="NF10" s="482"/>
      <c r="NG10" s="483"/>
      <c r="NH10" s="483"/>
      <c r="NI10" s="483"/>
      <c r="NJ10" s="484"/>
      <c r="NK10" s="484"/>
      <c r="NL10" s="484"/>
      <c r="NM10" s="484"/>
      <c r="NN10" s="484"/>
      <c r="NO10" s="484"/>
      <c r="NP10" s="484"/>
      <c r="NQ10" s="484"/>
      <c r="NR10" s="484"/>
      <c r="NU10" s="480"/>
      <c r="NV10" s="481"/>
      <c r="NW10" s="482"/>
      <c r="NX10" s="483"/>
      <c r="NY10" s="483"/>
      <c r="NZ10" s="483"/>
      <c r="OA10" s="484"/>
      <c r="OB10" s="484"/>
      <c r="OC10" s="484"/>
      <c r="OD10" s="484"/>
      <c r="OE10" s="484"/>
      <c r="OF10" s="484"/>
      <c r="OG10" s="484"/>
      <c r="OH10" s="484"/>
      <c r="OI10" s="484"/>
      <c r="OL10" s="480"/>
      <c r="OM10" s="481"/>
      <c r="ON10" s="482"/>
      <c r="OO10" s="483"/>
      <c r="OP10" s="483"/>
      <c r="OQ10" s="483"/>
      <c r="OR10" s="484"/>
      <c r="OS10" s="484"/>
      <c r="OT10" s="484"/>
      <c r="OU10" s="484"/>
      <c r="OV10" s="484"/>
      <c r="OW10" s="484"/>
      <c r="OX10" s="484"/>
      <c r="OY10" s="484"/>
      <c r="OZ10" s="484"/>
      <c r="PC10" s="480"/>
      <c r="PD10" s="481"/>
      <c r="PE10" s="482"/>
      <c r="PF10" s="483"/>
      <c r="PG10" s="483"/>
      <c r="PH10" s="483"/>
      <c r="PI10" s="484"/>
      <c r="PJ10" s="484"/>
      <c r="PK10" s="484"/>
      <c r="PL10" s="484"/>
      <c r="PM10" s="484"/>
      <c r="PN10" s="484"/>
      <c r="PO10" s="484"/>
      <c r="PP10" s="484"/>
      <c r="PQ10" s="484"/>
      <c r="PT10" s="480"/>
      <c r="PU10" s="481"/>
      <c r="PV10" s="482"/>
      <c r="PW10" s="483"/>
      <c r="PX10" s="483"/>
      <c r="PY10" s="483"/>
      <c r="PZ10" s="484"/>
      <c r="QA10" s="484"/>
      <c r="QB10" s="484"/>
      <c r="QC10" s="484"/>
      <c r="QD10" s="484"/>
      <c r="QE10" s="484"/>
      <c r="QF10" s="484"/>
      <c r="QG10" s="484"/>
      <c r="QH10" s="484"/>
      <c r="QK10" s="480"/>
      <c r="QL10" s="481"/>
      <c r="QM10" s="482"/>
      <c r="QN10" s="483"/>
      <c r="QO10" s="483"/>
      <c r="QP10" s="483"/>
      <c r="QQ10" s="484"/>
      <c r="QR10" s="484"/>
      <c r="QS10" s="484"/>
      <c r="QT10" s="484"/>
      <c r="QU10" s="484"/>
      <c r="QV10" s="484"/>
      <c r="QW10" s="484"/>
      <c r="QX10" s="484"/>
      <c r="QY10" s="484"/>
      <c r="RB10" s="480"/>
      <c r="RC10" s="481"/>
      <c r="RD10" s="482"/>
      <c r="RE10" s="483"/>
      <c r="RF10" s="483"/>
      <c r="RG10" s="483"/>
      <c r="RH10" s="484"/>
      <c r="RI10" s="484"/>
      <c r="RJ10" s="484"/>
      <c r="RK10" s="484"/>
      <c r="RL10" s="484"/>
      <c r="RM10" s="484"/>
      <c r="RN10" s="484"/>
      <c r="RO10" s="484"/>
      <c r="RP10" s="484"/>
      <c r="RS10" s="480"/>
      <c r="RT10" s="481"/>
      <c r="RU10" s="482"/>
      <c r="RV10" s="483"/>
      <c r="RW10" s="483"/>
      <c r="RX10" s="483"/>
      <c r="RY10" s="484"/>
      <c r="RZ10" s="484"/>
      <c r="SA10" s="484"/>
      <c r="SB10" s="484"/>
      <c r="SC10" s="484"/>
      <c r="SD10" s="484"/>
      <c r="SE10" s="484"/>
      <c r="SF10" s="484"/>
      <c r="SG10" s="484"/>
      <c r="SJ10" s="480"/>
      <c r="SK10" s="481"/>
      <c r="SL10" s="482"/>
      <c r="SM10" s="483"/>
      <c r="SN10" s="483"/>
      <c r="SO10" s="483"/>
      <c r="SP10" s="484"/>
      <c r="SQ10" s="484"/>
      <c r="SR10" s="484"/>
      <c r="SS10" s="484"/>
      <c r="ST10" s="484"/>
      <c r="SU10" s="484"/>
      <c r="SV10" s="484"/>
      <c r="SW10" s="484"/>
      <c r="SX10" s="484"/>
    </row>
    <row r="11" spans="2:518" ht="31.5" customHeight="1" thickBot="1">
      <c r="R11" s="477"/>
      <c r="S11" s="477"/>
      <c r="T11" s="477"/>
      <c r="U11" s="477"/>
      <c r="V11" s="477"/>
      <c r="W11" s="477"/>
      <c r="X11" s="477"/>
      <c r="Y11" s="477"/>
      <c r="AA11" s="485"/>
      <c r="AI11" s="477"/>
      <c r="AJ11" s="477"/>
      <c r="AK11" s="477"/>
      <c r="AL11" s="477"/>
      <c r="AM11" s="477"/>
      <c r="AN11" s="477"/>
      <c r="AO11" s="477"/>
      <c r="AP11" s="477"/>
      <c r="AQ11" s="486"/>
      <c r="AZ11" s="477"/>
      <c r="BA11" s="477"/>
      <c r="BB11" s="477"/>
      <c r="BC11" s="477"/>
      <c r="BD11" s="477"/>
      <c r="BE11" s="477"/>
      <c r="BF11" s="477"/>
      <c r="BG11" s="477"/>
      <c r="BQ11" s="477"/>
      <c r="BR11" s="477"/>
      <c r="BS11" s="477"/>
      <c r="BT11" s="477"/>
      <c r="BU11" s="477"/>
      <c r="BV11" s="477"/>
      <c r="BW11" s="477"/>
      <c r="BX11" s="477"/>
      <c r="CH11" s="477"/>
      <c r="CI11" s="477"/>
      <c r="CJ11" s="477"/>
      <c r="CK11" s="477"/>
      <c r="CL11" s="477"/>
      <c r="CM11" s="477"/>
      <c r="CN11" s="477"/>
      <c r="CO11" s="477"/>
      <c r="CY11" s="477"/>
      <c r="CZ11" s="477"/>
      <c r="DA11" s="477"/>
      <c r="DB11" s="477"/>
      <c r="DC11" s="477"/>
      <c r="DD11" s="477"/>
      <c r="DE11" s="477"/>
      <c r="DF11" s="477"/>
      <c r="DP11" s="477"/>
      <c r="DQ11" s="477"/>
      <c r="DR11" s="477"/>
      <c r="DS11" s="477"/>
      <c r="DT11" s="477"/>
      <c r="DU11" s="477"/>
      <c r="DV11" s="477"/>
      <c r="DW11" s="477"/>
      <c r="EG11" s="477"/>
      <c r="EH11" s="477"/>
      <c r="EI11" s="477"/>
      <c r="EJ11" s="477"/>
      <c r="EK11" s="477"/>
      <c r="EL11" s="477"/>
      <c r="EM11" s="477"/>
      <c r="EN11" s="477"/>
      <c r="EX11" s="477"/>
      <c r="EY11" s="477"/>
      <c r="EZ11" s="477"/>
      <c r="FA11" s="477"/>
      <c r="FB11" s="477"/>
      <c r="FC11" s="477"/>
      <c r="FD11" s="477"/>
      <c r="FE11" s="477"/>
      <c r="FO11" s="477"/>
      <c r="FP11" s="477"/>
      <c r="FQ11" s="477"/>
      <c r="FR11" s="477"/>
      <c r="FS11" s="477"/>
      <c r="FT11" s="477"/>
      <c r="FU11" s="477"/>
      <c r="FV11" s="477"/>
      <c r="GF11" s="477"/>
      <c r="GG11" s="477"/>
      <c r="GH11" s="477"/>
      <c r="GI11" s="477"/>
      <c r="GJ11" s="477"/>
      <c r="GK11" s="477"/>
      <c r="GL11" s="477"/>
      <c r="GM11" s="477"/>
      <c r="GW11" s="477"/>
      <c r="GX11" s="477"/>
      <c r="GY11" s="477"/>
      <c r="GZ11" s="477"/>
      <c r="HA11" s="477"/>
      <c r="HB11" s="477"/>
      <c r="HC11" s="477"/>
      <c r="HD11" s="477"/>
      <c r="HN11" s="477"/>
      <c r="HO11" s="477"/>
      <c r="HP11" s="477"/>
      <c r="HQ11" s="477"/>
      <c r="HR11" s="477"/>
      <c r="HS11" s="477"/>
      <c r="HT11" s="477"/>
      <c r="HU11" s="477"/>
      <c r="IE11" s="477"/>
      <c r="IF11" s="477"/>
      <c r="IG11" s="477"/>
      <c r="IH11" s="477"/>
      <c r="II11" s="477"/>
      <c r="IJ11" s="477"/>
      <c r="IK11" s="477"/>
      <c r="IL11" s="477"/>
      <c r="IV11" s="477"/>
      <c r="IW11" s="477"/>
      <c r="IX11" s="477"/>
      <c r="IY11" s="477"/>
      <c r="IZ11" s="477"/>
      <c r="JA11" s="477"/>
      <c r="JB11" s="477"/>
      <c r="JC11" s="477"/>
      <c r="JM11" s="477"/>
      <c r="JN11" s="477"/>
      <c r="JO11" s="477"/>
      <c r="JP11" s="477"/>
      <c r="JQ11" s="477"/>
      <c r="JR11" s="477"/>
      <c r="JS11" s="477"/>
      <c r="JT11" s="477"/>
      <c r="KD11" s="477"/>
      <c r="KE11" s="477"/>
      <c r="KF11" s="477"/>
      <c r="KG11" s="477"/>
      <c r="KH11" s="477"/>
      <c r="KI11" s="477"/>
      <c r="KJ11" s="477"/>
      <c r="KK11" s="477"/>
      <c r="KU11" s="477"/>
      <c r="KV11" s="477"/>
      <c r="KW11" s="477"/>
      <c r="KX11" s="477"/>
      <c r="KY11" s="477"/>
      <c r="KZ11" s="477"/>
      <c r="LA11" s="477"/>
      <c r="LB11" s="477"/>
      <c r="LL11" s="477"/>
      <c r="LM11" s="477"/>
      <c r="LN11" s="477"/>
      <c r="LO11" s="477"/>
      <c r="LP11" s="477"/>
      <c r="LQ11" s="477"/>
      <c r="LR11" s="477"/>
      <c r="LS11" s="477"/>
      <c r="MC11" s="477"/>
      <c r="MD11" s="477"/>
      <c r="ME11" s="477"/>
      <c r="MF11" s="477"/>
      <c r="MG11" s="477"/>
      <c r="MH11" s="477"/>
      <c r="MI11" s="477"/>
      <c r="MJ11" s="477"/>
      <c r="MT11" s="477"/>
      <c r="MU11" s="477"/>
      <c r="MV11" s="477"/>
      <c r="MW11" s="477"/>
      <c r="MX11" s="477"/>
      <c r="MY11" s="477"/>
      <c r="MZ11" s="477"/>
      <c r="NA11" s="477"/>
      <c r="NK11" s="477"/>
      <c r="NL11" s="477"/>
      <c r="NM11" s="477"/>
      <c r="NN11" s="477"/>
      <c r="NO11" s="477"/>
      <c r="NP11" s="477"/>
      <c r="NQ11" s="477"/>
      <c r="NR11" s="477"/>
      <c r="OB11" s="477"/>
      <c r="OC11" s="477"/>
      <c r="OD11" s="477"/>
      <c r="OE11" s="477"/>
      <c r="OF11" s="477"/>
      <c r="OG11" s="477"/>
      <c r="OH11" s="477"/>
      <c r="OI11" s="477"/>
      <c r="OS11" s="477"/>
      <c r="OT11" s="477"/>
      <c r="OU11" s="477"/>
      <c r="OV11" s="477"/>
      <c r="OW11" s="477"/>
      <c r="OX11" s="477"/>
      <c r="OY11" s="477"/>
      <c r="OZ11" s="477"/>
      <c r="PJ11" s="477"/>
      <c r="PK11" s="477"/>
      <c r="PL11" s="477"/>
      <c r="PM11" s="477"/>
      <c r="PN11" s="477"/>
      <c r="PO11" s="477"/>
      <c r="PP11" s="477"/>
      <c r="PQ11" s="477"/>
      <c r="QA11" s="477"/>
      <c r="QB11" s="477"/>
      <c r="QC11" s="477"/>
      <c r="QD11" s="477"/>
      <c r="QE11" s="477"/>
      <c r="QF11" s="477"/>
      <c r="QG11" s="477"/>
      <c r="QH11" s="477"/>
      <c r="QR11" s="477"/>
      <c r="QS11" s="477"/>
      <c r="QT11" s="477"/>
      <c r="QU11" s="477"/>
      <c r="QV11" s="477"/>
      <c r="QW11" s="477"/>
      <c r="QX11" s="477"/>
      <c r="QY11" s="477"/>
    </row>
    <row r="12" spans="2:518" ht="46.5" customHeight="1" thickBot="1">
      <c r="B12" s="811" t="s">
        <v>14</v>
      </c>
      <c r="C12" s="812" t="s">
        <v>393</v>
      </c>
      <c r="D12" s="813" t="s">
        <v>260</v>
      </c>
      <c r="E12" s="814" t="s">
        <v>261</v>
      </c>
      <c r="F12" s="815" t="s">
        <v>262</v>
      </c>
      <c r="G12" s="816" t="s">
        <v>84</v>
      </c>
      <c r="H12" s="817" t="s">
        <v>85</v>
      </c>
      <c r="K12" s="811" t="s">
        <v>14</v>
      </c>
      <c r="L12" s="812" t="s">
        <v>393</v>
      </c>
      <c r="M12" s="813" t="s">
        <v>260</v>
      </c>
      <c r="N12" s="814" t="s">
        <v>261</v>
      </c>
      <c r="O12" s="815" t="s">
        <v>262</v>
      </c>
      <c r="P12" s="816" t="s">
        <v>84</v>
      </c>
      <c r="Q12" s="817" t="s">
        <v>85</v>
      </c>
      <c r="R12" s="493"/>
      <c r="S12" s="494"/>
      <c r="T12" s="494"/>
      <c r="U12" s="494"/>
      <c r="V12" s="494"/>
      <c r="W12" s="494"/>
      <c r="X12" s="917"/>
      <c r="Y12" s="918"/>
      <c r="Z12" s="486"/>
      <c r="AA12" s="486"/>
      <c r="AB12" s="811" t="s">
        <v>14</v>
      </c>
      <c r="AC12" s="812" t="s">
        <v>393</v>
      </c>
      <c r="AD12" s="813" t="s">
        <v>260</v>
      </c>
      <c r="AE12" s="814" t="s">
        <v>261</v>
      </c>
      <c r="AF12" s="815" t="s">
        <v>262</v>
      </c>
      <c r="AG12" s="816" t="s">
        <v>84</v>
      </c>
      <c r="AH12" s="817" t="s">
        <v>85</v>
      </c>
      <c r="AI12" s="493"/>
      <c r="AJ12" s="494"/>
      <c r="AK12" s="494"/>
      <c r="AL12" s="494"/>
      <c r="AM12" s="494"/>
      <c r="AN12" s="494"/>
      <c r="AO12" s="917"/>
      <c r="AP12" s="918"/>
      <c r="AQ12" s="486"/>
      <c r="AR12" s="486"/>
      <c r="AS12" s="811" t="s">
        <v>14</v>
      </c>
      <c r="AT12" s="812" t="s">
        <v>393</v>
      </c>
      <c r="AU12" s="813" t="s">
        <v>260</v>
      </c>
      <c r="AV12" s="814" t="s">
        <v>261</v>
      </c>
      <c r="AW12" s="815" t="s">
        <v>262</v>
      </c>
      <c r="AX12" s="816" t="s">
        <v>84</v>
      </c>
      <c r="AY12" s="817" t="s">
        <v>85</v>
      </c>
      <c r="AZ12" s="493"/>
      <c r="BA12" s="494"/>
      <c r="BB12" s="494"/>
      <c r="BC12" s="494"/>
      <c r="BD12" s="494"/>
      <c r="BE12" s="494"/>
      <c r="BF12" s="917"/>
      <c r="BG12" s="918"/>
      <c r="BJ12" s="811" t="s">
        <v>14</v>
      </c>
      <c r="BK12" s="812" t="s">
        <v>393</v>
      </c>
      <c r="BL12" s="813" t="s">
        <v>260</v>
      </c>
      <c r="BM12" s="814" t="s">
        <v>261</v>
      </c>
      <c r="BN12" s="815" t="s">
        <v>262</v>
      </c>
      <c r="BO12" s="816" t="s">
        <v>84</v>
      </c>
      <c r="BP12" s="817" t="s">
        <v>85</v>
      </c>
      <c r="BQ12" s="493"/>
      <c r="BR12" s="494"/>
      <c r="BS12" s="494"/>
      <c r="BT12" s="494"/>
      <c r="BU12" s="494"/>
      <c r="BV12" s="494"/>
      <c r="BW12" s="917"/>
      <c r="BX12" s="918"/>
      <c r="CA12" s="811" t="s">
        <v>14</v>
      </c>
      <c r="CB12" s="812" t="s">
        <v>393</v>
      </c>
      <c r="CC12" s="813" t="s">
        <v>260</v>
      </c>
      <c r="CD12" s="814" t="s">
        <v>261</v>
      </c>
      <c r="CE12" s="815" t="s">
        <v>262</v>
      </c>
      <c r="CF12" s="816" t="s">
        <v>84</v>
      </c>
      <c r="CG12" s="817" t="s">
        <v>85</v>
      </c>
      <c r="CH12" s="493"/>
      <c r="CI12" s="494"/>
      <c r="CJ12" s="494"/>
      <c r="CK12" s="494"/>
      <c r="CL12" s="494"/>
      <c r="CM12" s="494"/>
      <c r="CN12" s="917"/>
      <c r="CO12" s="918"/>
      <c r="CR12" s="811" t="s">
        <v>14</v>
      </c>
      <c r="CS12" s="812" t="s">
        <v>393</v>
      </c>
      <c r="CT12" s="813" t="s">
        <v>260</v>
      </c>
      <c r="CU12" s="814" t="s">
        <v>261</v>
      </c>
      <c r="CV12" s="815" t="s">
        <v>262</v>
      </c>
      <c r="CW12" s="816" t="s">
        <v>84</v>
      </c>
      <c r="CX12" s="817" t="s">
        <v>85</v>
      </c>
      <c r="CY12" s="493"/>
      <c r="CZ12" s="494"/>
      <c r="DA12" s="494"/>
      <c r="DB12" s="494"/>
      <c r="DC12" s="494"/>
      <c r="DD12" s="494"/>
      <c r="DE12" s="917"/>
      <c r="DF12" s="918"/>
      <c r="DI12" s="811" t="s">
        <v>14</v>
      </c>
      <c r="DJ12" s="812" t="s">
        <v>393</v>
      </c>
      <c r="DK12" s="813" t="s">
        <v>260</v>
      </c>
      <c r="DL12" s="814" t="s">
        <v>261</v>
      </c>
      <c r="DM12" s="815" t="s">
        <v>262</v>
      </c>
      <c r="DN12" s="816" t="s">
        <v>84</v>
      </c>
      <c r="DO12" s="817" t="s">
        <v>85</v>
      </c>
      <c r="DP12" s="493"/>
      <c r="DQ12" s="494"/>
      <c r="DR12" s="494"/>
      <c r="DS12" s="494"/>
      <c r="DT12" s="494"/>
      <c r="DU12" s="494"/>
      <c r="DV12" s="917"/>
      <c r="DW12" s="918"/>
      <c r="DZ12" s="811" t="s">
        <v>14</v>
      </c>
      <c r="EA12" s="812" t="s">
        <v>393</v>
      </c>
      <c r="EB12" s="813" t="s">
        <v>260</v>
      </c>
      <c r="EC12" s="814" t="s">
        <v>261</v>
      </c>
      <c r="ED12" s="815" t="s">
        <v>262</v>
      </c>
      <c r="EE12" s="816" t="s">
        <v>84</v>
      </c>
      <c r="EF12" s="817" t="s">
        <v>85</v>
      </c>
      <c r="EG12" s="493"/>
      <c r="EH12" s="494"/>
      <c r="EI12" s="494"/>
      <c r="EJ12" s="494"/>
      <c r="EK12" s="494"/>
      <c r="EL12" s="494"/>
      <c r="EM12" s="917"/>
      <c r="EN12" s="918"/>
      <c r="EQ12" s="487" t="s">
        <v>14</v>
      </c>
      <c r="ER12" s="488" t="s">
        <v>281</v>
      </c>
      <c r="ES12" s="489" t="s">
        <v>261</v>
      </c>
      <c r="ET12" s="490" t="s">
        <v>262</v>
      </c>
      <c r="EU12" s="491" t="s">
        <v>84</v>
      </c>
      <c r="EV12" s="492" t="s">
        <v>85</v>
      </c>
      <c r="EW12" s="374" t="s">
        <v>263</v>
      </c>
      <c r="EX12" s="493"/>
      <c r="EY12" s="494"/>
      <c r="EZ12" s="494"/>
      <c r="FA12" s="494"/>
      <c r="FB12" s="494"/>
      <c r="FC12" s="494"/>
      <c r="FD12" s="495"/>
      <c r="FE12" s="496"/>
      <c r="FH12" s="487" t="s">
        <v>14</v>
      </c>
      <c r="FI12" s="488" t="s">
        <v>281</v>
      </c>
      <c r="FJ12" s="489" t="s">
        <v>261</v>
      </c>
      <c r="FK12" s="490" t="s">
        <v>262</v>
      </c>
      <c r="FL12" s="491" t="s">
        <v>84</v>
      </c>
      <c r="FM12" s="492" t="s">
        <v>85</v>
      </c>
      <c r="FN12" s="374" t="s">
        <v>263</v>
      </c>
      <c r="FO12" s="493"/>
      <c r="FP12" s="494"/>
      <c r="FQ12" s="494"/>
      <c r="FR12" s="494"/>
      <c r="FS12" s="494"/>
      <c r="FT12" s="494"/>
      <c r="FU12" s="495"/>
      <c r="FV12" s="496"/>
      <c r="FY12" s="487" t="s">
        <v>14</v>
      </c>
      <c r="FZ12" s="488" t="s">
        <v>281</v>
      </c>
      <c r="GA12" s="489" t="s">
        <v>261</v>
      </c>
      <c r="GB12" s="490" t="s">
        <v>262</v>
      </c>
      <c r="GC12" s="491" t="s">
        <v>84</v>
      </c>
      <c r="GD12" s="492" t="s">
        <v>85</v>
      </c>
      <c r="GE12" s="374" t="s">
        <v>263</v>
      </c>
      <c r="GF12" s="493"/>
      <c r="GG12" s="494"/>
      <c r="GH12" s="494"/>
      <c r="GI12" s="494"/>
      <c r="GJ12" s="494"/>
      <c r="GK12" s="494"/>
      <c r="GL12" s="495"/>
      <c r="GM12" s="496"/>
      <c r="GP12" s="487" t="s">
        <v>14</v>
      </c>
      <c r="GQ12" s="488" t="s">
        <v>281</v>
      </c>
      <c r="GR12" s="489" t="s">
        <v>261</v>
      </c>
      <c r="GS12" s="490" t="s">
        <v>262</v>
      </c>
      <c r="GT12" s="491" t="s">
        <v>84</v>
      </c>
      <c r="GU12" s="492" t="s">
        <v>85</v>
      </c>
      <c r="GV12" s="374" t="s">
        <v>263</v>
      </c>
      <c r="GW12" s="493"/>
      <c r="GX12" s="494"/>
      <c r="GY12" s="494"/>
      <c r="GZ12" s="494"/>
      <c r="HA12" s="494"/>
      <c r="HB12" s="494"/>
      <c r="HC12" s="495"/>
      <c r="HD12" s="496"/>
      <c r="HG12" s="487" t="s">
        <v>14</v>
      </c>
      <c r="HH12" s="488" t="s">
        <v>281</v>
      </c>
      <c r="HI12" s="489" t="s">
        <v>261</v>
      </c>
      <c r="HJ12" s="490" t="s">
        <v>262</v>
      </c>
      <c r="HK12" s="491" t="s">
        <v>84</v>
      </c>
      <c r="HL12" s="492" t="s">
        <v>85</v>
      </c>
      <c r="HM12" s="374" t="s">
        <v>263</v>
      </c>
      <c r="HN12" s="493"/>
      <c r="HO12" s="494"/>
      <c r="HP12" s="494"/>
      <c r="HQ12" s="494"/>
      <c r="HR12" s="494"/>
      <c r="HS12" s="494"/>
      <c r="HT12" s="495"/>
      <c r="HU12" s="496"/>
      <c r="HX12" s="487" t="s">
        <v>14</v>
      </c>
      <c r="HY12" s="488" t="s">
        <v>281</v>
      </c>
      <c r="HZ12" s="489" t="s">
        <v>261</v>
      </c>
      <c r="IA12" s="490" t="s">
        <v>262</v>
      </c>
      <c r="IB12" s="491" t="s">
        <v>84</v>
      </c>
      <c r="IC12" s="492" t="s">
        <v>85</v>
      </c>
      <c r="ID12" s="374" t="s">
        <v>263</v>
      </c>
      <c r="IE12" s="493"/>
      <c r="IF12" s="494"/>
      <c r="IG12" s="494"/>
      <c r="IH12" s="494"/>
      <c r="II12" s="494"/>
      <c r="IJ12" s="494"/>
      <c r="IK12" s="495"/>
      <c r="IL12" s="496"/>
      <c r="IO12" s="487" t="s">
        <v>14</v>
      </c>
      <c r="IP12" s="488" t="s">
        <v>281</v>
      </c>
      <c r="IQ12" s="489" t="s">
        <v>261</v>
      </c>
      <c r="IR12" s="490" t="s">
        <v>262</v>
      </c>
      <c r="IS12" s="491" t="s">
        <v>84</v>
      </c>
      <c r="IT12" s="492" t="s">
        <v>85</v>
      </c>
      <c r="IU12" s="374" t="s">
        <v>263</v>
      </c>
      <c r="IV12" s="493"/>
      <c r="IW12" s="494"/>
      <c r="IX12" s="494"/>
      <c r="IY12" s="494"/>
      <c r="IZ12" s="494"/>
      <c r="JA12" s="494"/>
      <c r="JB12" s="495"/>
      <c r="JC12" s="496"/>
      <c r="JF12" s="487" t="s">
        <v>14</v>
      </c>
      <c r="JG12" s="488" t="s">
        <v>281</v>
      </c>
      <c r="JH12" s="489" t="s">
        <v>261</v>
      </c>
      <c r="JI12" s="490" t="s">
        <v>262</v>
      </c>
      <c r="JJ12" s="491" t="s">
        <v>84</v>
      </c>
      <c r="JK12" s="492" t="s">
        <v>85</v>
      </c>
      <c r="JL12" s="374" t="s">
        <v>263</v>
      </c>
      <c r="JM12" s="493"/>
      <c r="JN12" s="494"/>
      <c r="JO12" s="494"/>
      <c r="JP12" s="494"/>
      <c r="JQ12" s="494"/>
      <c r="JR12" s="494"/>
      <c r="JS12" s="495"/>
      <c r="JT12" s="496"/>
      <c r="JW12" s="487" t="s">
        <v>14</v>
      </c>
      <c r="JX12" s="488" t="s">
        <v>281</v>
      </c>
      <c r="JY12" s="489" t="s">
        <v>261</v>
      </c>
      <c r="JZ12" s="490" t="s">
        <v>262</v>
      </c>
      <c r="KA12" s="491" t="s">
        <v>84</v>
      </c>
      <c r="KB12" s="492" t="s">
        <v>85</v>
      </c>
      <c r="KC12" s="374" t="s">
        <v>263</v>
      </c>
      <c r="KD12" s="493"/>
      <c r="KE12" s="494"/>
      <c r="KF12" s="494"/>
      <c r="KG12" s="494"/>
      <c r="KH12" s="494"/>
      <c r="KI12" s="494"/>
      <c r="KJ12" s="495"/>
      <c r="KK12" s="496"/>
      <c r="KN12" s="487" t="s">
        <v>14</v>
      </c>
      <c r="KO12" s="488" t="s">
        <v>281</v>
      </c>
      <c r="KP12" s="489" t="s">
        <v>261</v>
      </c>
      <c r="KQ12" s="490" t="s">
        <v>262</v>
      </c>
      <c r="KR12" s="491" t="s">
        <v>84</v>
      </c>
      <c r="KS12" s="492" t="s">
        <v>85</v>
      </c>
      <c r="KT12" s="374" t="s">
        <v>263</v>
      </c>
      <c r="KU12" s="493"/>
      <c r="KV12" s="494"/>
      <c r="KW12" s="494"/>
      <c r="KX12" s="494"/>
      <c r="KY12" s="494"/>
      <c r="KZ12" s="494"/>
      <c r="LA12" s="495"/>
      <c r="LB12" s="496"/>
      <c r="LE12" s="487" t="s">
        <v>14</v>
      </c>
      <c r="LF12" s="488" t="s">
        <v>281</v>
      </c>
      <c r="LG12" s="489" t="s">
        <v>261</v>
      </c>
      <c r="LH12" s="490" t="s">
        <v>262</v>
      </c>
      <c r="LI12" s="491" t="s">
        <v>84</v>
      </c>
      <c r="LJ12" s="492" t="s">
        <v>85</v>
      </c>
      <c r="LK12" s="374" t="s">
        <v>263</v>
      </c>
      <c r="LL12" s="493"/>
      <c r="LM12" s="494"/>
      <c r="LN12" s="494"/>
      <c r="LO12" s="494"/>
      <c r="LP12" s="494"/>
      <c r="LQ12" s="494"/>
      <c r="LR12" s="495"/>
      <c r="LS12" s="496"/>
      <c r="LV12" s="487" t="s">
        <v>14</v>
      </c>
      <c r="LW12" s="488" t="s">
        <v>281</v>
      </c>
      <c r="LX12" s="489" t="s">
        <v>261</v>
      </c>
      <c r="LY12" s="490" t="s">
        <v>262</v>
      </c>
      <c r="LZ12" s="491" t="s">
        <v>84</v>
      </c>
      <c r="MA12" s="492" t="s">
        <v>85</v>
      </c>
      <c r="MB12" s="374" t="s">
        <v>263</v>
      </c>
      <c r="MC12" s="493"/>
      <c r="MD12" s="494"/>
      <c r="ME12" s="494"/>
      <c r="MF12" s="494"/>
      <c r="MG12" s="494"/>
      <c r="MH12" s="494"/>
      <c r="MI12" s="495"/>
      <c r="MJ12" s="496"/>
      <c r="MM12" s="487" t="s">
        <v>14</v>
      </c>
      <c r="MN12" s="488" t="s">
        <v>281</v>
      </c>
      <c r="MO12" s="489" t="s">
        <v>261</v>
      </c>
      <c r="MP12" s="490" t="s">
        <v>262</v>
      </c>
      <c r="MQ12" s="491" t="s">
        <v>84</v>
      </c>
      <c r="MR12" s="492" t="s">
        <v>85</v>
      </c>
      <c r="MS12" s="374" t="s">
        <v>263</v>
      </c>
      <c r="MT12" s="493"/>
      <c r="MU12" s="494"/>
      <c r="MV12" s="494"/>
      <c r="MW12" s="494"/>
      <c r="MX12" s="494"/>
      <c r="MY12" s="494"/>
      <c r="MZ12" s="495"/>
      <c r="NA12" s="496"/>
      <c r="ND12" s="487" t="s">
        <v>14</v>
      </c>
      <c r="NE12" s="488" t="s">
        <v>281</v>
      </c>
      <c r="NF12" s="489" t="s">
        <v>261</v>
      </c>
      <c r="NG12" s="490" t="s">
        <v>262</v>
      </c>
      <c r="NH12" s="491" t="s">
        <v>84</v>
      </c>
      <c r="NI12" s="492" t="s">
        <v>85</v>
      </c>
      <c r="NJ12" s="374" t="s">
        <v>263</v>
      </c>
      <c r="NK12" s="493"/>
      <c r="NL12" s="494"/>
      <c r="NM12" s="494"/>
      <c r="NN12" s="494"/>
      <c r="NO12" s="494"/>
      <c r="NP12" s="494"/>
      <c r="NQ12" s="495"/>
      <c r="NR12" s="496"/>
      <c r="NU12" s="487" t="s">
        <v>14</v>
      </c>
      <c r="NV12" s="488" t="s">
        <v>281</v>
      </c>
      <c r="NW12" s="489" t="s">
        <v>261</v>
      </c>
      <c r="NX12" s="490" t="s">
        <v>262</v>
      </c>
      <c r="NY12" s="491" t="s">
        <v>84</v>
      </c>
      <c r="NZ12" s="492" t="s">
        <v>85</v>
      </c>
      <c r="OA12" s="374" t="s">
        <v>263</v>
      </c>
      <c r="OB12" s="493"/>
      <c r="OC12" s="494"/>
      <c r="OD12" s="494"/>
      <c r="OE12" s="494"/>
      <c r="OF12" s="494"/>
      <c r="OG12" s="494"/>
      <c r="OH12" s="495"/>
      <c r="OI12" s="496"/>
      <c r="OL12" s="487" t="s">
        <v>14</v>
      </c>
      <c r="OM12" s="488" t="s">
        <v>281</v>
      </c>
      <c r="ON12" s="489" t="s">
        <v>261</v>
      </c>
      <c r="OO12" s="490" t="s">
        <v>262</v>
      </c>
      <c r="OP12" s="491" t="s">
        <v>84</v>
      </c>
      <c r="OQ12" s="492" t="s">
        <v>85</v>
      </c>
      <c r="OR12" s="374" t="s">
        <v>263</v>
      </c>
      <c r="OS12" s="493"/>
      <c r="OT12" s="494"/>
      <c r="OU12" s="494"/>
      <c r="OV12" s="494"/>
      <c r="OW12" s="494"/>
      <c r="OX12" s="494"/>
      <c r="OY12" s="495"/>
      <c r="OZ12" s="496"/>
      <c r="PC12" s="487" t="s">
        <v>14</v>
      </c>
      <c r="PD12" s="488" t="s">
        <v>281</v>
      </c>
      <c r="PE12" s="489" t="s">
        <v>261</v>
      </c>
      <c r="PF12" s="490" t="s">
        <v>262</v>
      </c>
      <c r="PG12" s="491" t="s">
        <v>84</v>
      </c>
      <c r="PH12" s="492" t="s">
        <v>85</v>
      </c>
      <c r="PI12" s="374" t="s">
        <v>263</v>
      </c>
      <c r="PJ12" s="493"/>
      <c r="PK12" s="494"/>
      <c r="PL12" s="494"/>
      <c r="PM12" s="494"/>
      <c r="PN12" s="494"/>
      <c r="PO12" s="494"/>
      <c r="PP12" s="495"/>
      <c r="PQ12" s="496"/>
      <c r="PT12" s="487" t="s">
        <v>14</v>
      </c>
      <c r="PU12" s="488" t="s">
        <v>281</v>
      </c>
      <c r="PV12" s="489" t="s">
        <v>261</v>
      </c>
      <c r="PW12" s="490" t="s">
        <v>262</v>
      </c>
      <c r="PX12" s="491" t="s">
        <v>84</v>
      </c>
      <c r="PY12" s="492" t="s">
        <v>85</v>
      </c>
      <c r="PZ12" s="374" t="s">
        <v>263</v>
      </c>
      <c r="QA12" s="493"/>
      <c r="QB12" s="494"/>
      <c r="QC12" s="494"/>
      <c r="QD12" s="494"/>
      <c r="QE12" s="494"/>
      <c r="QF12" s="494"/>
      <c r="QG12" s="495"/>
      <c r="QH12" s="496"/>
      <c r="QK12" s="487" t="s">
        <v>14</v>
      </c>
      <c r="QL12" s="488" t="s">
        <v>281</v>
      </c>
      <c r="QM12" s="489" t="s">
        <v>261</v>
      </c>
      <c r="QN12" s="490" t="s">
        <v>262</v>
      </c>
      <c r="QO12" s="491" t="s">
        <v>84</v>
      </c>
      <c r="QP12" s="492" t="s">
        <v>85</v>
      </c>
      <c r="QQ12" s="374" t="s">
        <v>263</v>
      </c>
      <c r="QR12" s="493"/>
      <c r="QS12" s="494"/>
      <c r="QT12" s="494"/>
      <c r="QU12" s="494"/>
      <c r="QV12" s="494"/>
      <c r="QW12" s="494"/>
      <c r="QX12" s="495"/>
      <c r="QY12" s="496"/>
      <c r="RB12" s="238"/>
      <c r="RC12" s="239"/>
      <c r="RD12" s="239"/>
      <c r="RE12" s="240"/>
      <c r="RF12" s="241"/>
      <c r="RG12" s="241"/>
      <c r="RH12" s="238"/>
      <c r="RI12" s="493"/>
      <c r="RJ12" s="494"/>
      <c r="RK12" s="494"/>
      <c r="RL12" s="494"/>
      <c r="RM12" s="494"/>
      <c r="RN12" s="494"/>
      <c r="RO12" s="495"/>
      <c r="RP12" s="496"/>
      <c r="RS12" s="238"/>
      <c r="RT12" s="239"/>
      <c r="RU12" s="239"/>
      <c r="RV12" s="240"/>
      <c r="RW12" s="241"/>
      <c r="RX12" s="241"/>
      <c r="RY12" s="238"/>
      <c r="RZ12" s="493"/>
      <c r="SA12" s="494"/>
      <c r="SB12" s="494"/>
      <c r="SC12" s="494"/>
      <c r="SD12" s="494"/>
      <c r="SE12" s="494"/>
      <c r="SF12" s="495"/>
      <c r="SG12" s="496"/>
      <c r="SJ12" s="238"/>
      <c r="SK12" s="239"/>
      <c r="SL12" s="239"/>
      <c r="SM12" s="240"/>
      <c r="SN12" s="241"/>
      <c r="SO12" s="241"/>
      <c r="SP12" s="238"/>
      <c r="SQ12" s="493"/>
      <c r="SR12" s="494"/>
      <c r="SS12" s="494"/>
      <c r="ST12" s="494"/>
      <c r="SU12" s="494"/>
      <c r="SV12" s="494"/>
      <c r="SW12" s="495"/>
      <c r="SX12" s="496"/>
    </row>
    <row r="13" spans="2:518" ht="18.75" thickTop="1" thickBot="1">
      <c r="B13" s="818"/>
      <c r="C13" s="819"/>
      <c r="D13" s="820" t="s">
        <v>143</v>
      </c>
      <c r="E13" s="821"/>
      <c r="F13" s="822"/>
      <c r="G13" s="823"/>
      <c r="H13" s="824"/>
      <c r="K13" s="920"/>
      <c r="L13" s="921"/>
      <c r="M13" s="922" t="s">
        <v>143</v>
      </c>
      <c r="N13" s="923"/>
      <c r="O13" s="924"/>
      <c r="P13" s="925"/>
      <c r="Q13" s="926"/>
      <c r="R13" s="493"/>
      <c r="S13" s="494"/>
      <c r="T13" s="494"/>
      <c r="U13" s="494"/>
      <c r="V13" s="494"/>
      <c r="W13" s="494"/>
      <c r="X13" s="917"/>
      <c r="Y13" s="918"/>
      <c r="Z13" s="486"/>
      <c r="AA13" s="486"/>
      <c r="AB13" s="920"/>
      <c r="AC13" s="921"/>
      <c r="AD13" s="922" t="s">
        <v>143</v>
      </c>
      <c r="AE13" s="923"/>
      <c r="AF13" s="924"/>
      <c r="AG13" s="925"/>
      <c r="AH13" s="926"/>
      <c r="AI13" s="493"/>
      <c r="AJ13" s="494"/>
      <c r="AK13" s="494"/>
      <c r="AL13" s="494"/>
      <c r="AM13" s="494"/>
      <c r="AN13" s="494"/>
      <c r="AO13" s="917"/>
      <c r="AP13" s="918"/>
      <c r="AQ13" s="486"/>
      <c r="AR13" s="486"/>
      <c r="AS13" s="920"/>
      <c r="AT13" s="921"/>
      <c r="AU13" s="922" t="s">
        <v>143</v>
      </c>
      <c r="AV13" s="923"/>
      <c r="AW13" s="924"/>
      <c r="AX13" s="925"/>
      <c r="AY13" s="926"/>
      <c r="AZ13" s="493"/>
      <c r="BA13" s="494"/>
      <c r="BB13" s="494"/>
      <c r="BC13" s="494"/>
      <c r="BD13" s="494"/>
      <c r="BE13" s="494"/>
      <c r="BF13" s="917"/>
      <c r="BG13" s="918"/>
      <c r="BJ13" s="920"/>
      <c r="BK13" s="921"/>
      <c r="BL13" s="922" t="s">
        <v>143</v>
      </c>
      <c r="BM13" s="923"/>
      <c r="BN13" s="924"/>
      <c r="BO13" s="925"/>
      <c r="BP13" s="926"/>
      <c r="BQ13" s="493"/>
      <c r="BR13" s="494"/>
      <c r="BS13" s="494"/>
      <c r="BT13" s="494"/>
      <c r="BU13" s="494"/>
      <c r="BV13" s="494"/>
      <c r="BW13" s="917"/>
      <c r="BX13" s="918"/>
      <c r="CA13" s="920"/>
      <c r="CB13" s="921"/>
      <c r="CC13" s="922" t="s">
        <v>143</v>
      </c>
      <c r="CD13" s="923"/>
      <c r="CE13" s="924"/>
      <c r="CF13" s="925"/>
      <c r="CG13" s="926"/>
      <c r="CH13" s="493"/>
      <c r="CI13" s="494"/>
      <c r="CJ13" s="494"/>
      <c r="CK13" s="494"/>
      <c r="CL13" s="494"/>
      <c r="CM13" s="494"/>
      <c r="CN13" s="917"/>
      <c r="CO13" s="918"/>
      <c r="CR13" s="1021"/>
      <c r="CS13" s="1022"/>
      <c r="CT13" s="1023" t="s">
        <v>143</v>
      </c>
      <c r="CU13" s="1024"/>
      <c r="CV13" s="1025"/>
      <c r="CW13" s="1026"/>
      <c r="CX13" s="1027"/>
      <c r="CY13" s="493"/>
      <c r="CZ13" s="494"/>
      <c r="DA13" s="494"/>
      <c r="DB13" s="494"/>
      <c r="DC13" s="494"/>
      <c r="DD13" s="494"/>
      <c r="DE13" s="917"/>
      <c r="DF13" s="918"/>
      <c r="DI13" s="920"/>
      <c r="DJ13" s="921"/>
      <c r="DK13" s="922" t="s">
        <v>143</v>
      </c>
      <c r="DL13" s="923"/>
      <c r="DM13" s="924"/>
      <c r="DN13" s="925"/>
      <c r="DO13" s="926"/>
      <c r="DP13" s="493"/>
      <c r="DQ13" s="494"/>
      <c r="DR13" s="494"/>
      <c r="DS13" s="494"/>
      <c r="DT13" s="494"/>
      <c r="DU13" s="494"/>
      <c r="DV13" s="917"/>
      <c r="DW13" s="918"/>
      <c r="DZ13" s="1021"/>
      <c r="EA13" s="1022"/>
      <c r="EB13" s="1023" t="s">
        <v>143</v>
      </c>
      <c r="EC13" s="1024"/>
      <c r="ED13" s="1025"/>
      <c r="EE13" s="1026"/>
      <c r="EF13" s="1027"/>
      <c r="EG13" s="493"/>
      <c r="EH13" s="494"/>
      <c r="EI13" s="494"/>
      <c r="EJ13" s="494"/>
      <c r="EK13" s="494"/>
      <c r="EL13" s="494"/>
      <c r="EM13" s="917"/>
      <c r="EN13" s="918"/>
      <c r="EQ13" s="645"/>
      <c r="ER13" s="646"/>
      <c r="ES13" s="647"/>
      <c r="ET13" s="648"/>
      <c r="EU13" s="649"/>
      <c r="EV13" s="650"/>
      <c r="EW13" s="651">
        <f>EV13/$P$545</f>
        <v>0</v>
      </c>
      <c r="EX13" s="497"/>
      <c r="EY13" s="497"/>
      <c r="EZ13" s="498"/>
      <c r="FA13" s="498"/>
      <c r="FB13" s="498"/>
      <c r="FC13" s="498"/>
      <c r="FD13" s="499"/>
      <c r="FE13" s="500"/>
      <c r="FH13" s="645"/>
      <c r="FI13" s="646"/>
      <c r="FJ13" s="647"/>
      <c r="FK13" s="648"/>
      <c r="FL13" s="649"/>
      <c r="FM13" s="650"/>
      <c r="FN13" s="651">
        <f>FM13/$P$545</f>
        <v>0</v>
      </c>
      <c r="FO13" s="497"/>
      <c r="FP13" s="497"/>
      <c r="FQ13" s="498"/>
      <c r="FR13" s="498"/>
      <c r="FS13" s="498"/>
      <c r="FT13" s="498"/>
      <c r="FU13" s="499"/>
      <c r="FV13" s="500"/>
      <c r="FY13" s="645"/>
      <c r="FZ13" s="646"/>
      <c r="GA13" s="647"/>
      <c r="GB13" s="648"/>
      <c r="GC13" s="649"/>
      <c r="GD13" s="650"/>
      <c r="GE13" s="651">
        <f>GD13/$P$545</f>
        <v>0</v>
      </c>
      <c r="GF13" s="497"/>
      <c r="GG13" s="497"/>
      <c r="GH13" s="498"/>
      <c r="GI13" s="498"/>
      <c r="GJ13" s="498"/>
      <c r="GK13" s="498"/>
      <c r="GL13" s="499"/>
      <c r="GM13" s="500"/>
      <c r="GP13" s="645"/>
      <c r="GQ13" s="646"/>
      <c r="GR13" s="647"/>
      <c r="GS13" s="648"/>
      <c r="GT13" s="649"/>
      <c r="GU13" s="650"/>
      <c r="GV13" s="651">
        <f>GU13/$P$545</f>
        <v>0</v>
      </c>
      <c r="GW13" s="497"/>
      <c r="GX13" s="497"/>
      <c r="GY13" s="498"/>
      <c r="GZ13" s="498"/>
      <c r="HA13" s="498"/>
      <c r="HB13" s="498"/>
      <c r="HC13" s="499"/>
      <c r="HD13" s="500"/>
      <c r="HG13" s="645"/>
      <c r="HH13" s="646"/>
      <c r="HI13" s="647"/>
      <c r="HJ13" s="648"/>
      <c r="HK13" s="649"/>
      <c r="HL13" s="650"/>
      <c r="HM13" s="651">
        <f>HL13/$P$545</f>
        <v>0</v>
      </c>
      <c r="HN13" s="497"/>
      <c r="HO13" s="497"/>
      <c r="HP13" s="498"/>
      <c r="HQ13" s="498"/>
      <c r="HR13" s="498"/>
      <c r="HS13" s="498"/>
      <c r="HT13" s="499"/>
      <c r="HU13" s="500"/>
      <c r="HX13" s="645"/>
      <c r="HY13" s="646"/>
      <c r="HZ13" s="647"/>
      <c r="IA13" s="648"/>
      <c r="IB13" s="649"/>
      <c r="IC13" s="650"/>
      <c r="ID13" s="651">
        <f>IC13/$P$545</f>
        <v>0</v>
      </c>
      <c r="IE13" s="497"/>
      <c r="IF13" s="497"/>
      <c r="IG13" s="498"/>
      <c r="IH13" s="498"/>
      <c r="II13" s="498"/>
      <c r="IJ13" s="498"/>
      <c r="IK13" s="499"/>
      <c r="IL13" s="500"/>
      <c r="IO13" s="645"/>
      <c r="IP13" s="646"/>
      <c r="IQ13" s="647"/>
      <c r="IR13" s="648"/>
      <c r="IS13" s="649"/>
      <c r="IT13" s="650"/>
      <c r="IU13" s="651">
        <f>IT13/$P$545</f>
        <v>0</v>
      </c>
      <c r="IV13" s="497"/>
      <c r="IW13" s="497"/>
      <c r="IX13" s="498"/>
      <c r="IY13" s="498"/>
      <c r="IZ13" s="498"/>
      <c r="JA13" s="498"/>
      <c r="JB13" s="499"/>
      <c r="JC13" s="500"/>
      <c r="JF13" s="645"/>
      <c r="JG13" s="646"/>
      <c r="JH13" s="647"/>
      <c r="JI13" s="648"/>
      <c r="JJ13" s="649"/>
      <c r="JK13" s="650"/>
      <c r="JL13" s="651">
        <f>JK13/$P$545</f>
        <v>0</v>
      </c>
      <c r="JM13" s="497"/>
      <c r="JN13" s="497"/>
      <c r="JO13" s="498"/>
      <c r="JP13" s="498"/>
      <c r="JQ13" s="498"/>
      <c r="JR13" s="498"/>
      <c r="JS13" s="499"/>
      <c r="JT13" s="500"/>
      <c r="JW13" s="645"/>
      <c r="JX13" s="646"/>
      <c r="JY13" s="647"/>
      <c r="JZ13" s="648"/>
      <c r="KA13" s="649"/>
      <c r="KB13" s="650"/>
      <c r="KC13" s="651">
        <f>KB13/$P$545</f>
        <v>0</v>
      </c>
      <c r="KD13" s="497"/>
      <c r="KE13" s="497"/>
      <c r="KF13" s="498"/>
      <c r="KG13" s="498"/>
      <c r="KH13" s="498"/>
      <c r="KI13" s="498"/>
      <c r="KJ13" s="499"/>
      <c r="KK13" s="500"/>
      <c r="KN13" s="645"/>
      <c r="KO13" s="646"/>
      <c r="KP13" s="647"/>
      <c r="KQ13" s="648"/>
      <c r="KR13" s="649"/>
      <c r="KS13" s="650"/>
      <c r="KT13" s="651">
        <f>KS13/$P$545</f>
        <v>0</v>
      </c>
      <c r="KU13" s="497"/>
      <c r="KV13" s="497"/>
      <c r="KW13" s="498"/>
      <c r="KX13" s="498"/>
      <c r="KY13" s="498"/>
      <c r="KZ13" s="498"/>
      <c r="LA13" s="499"/>
      <c r="LB13" s="500"/>
      <c r="LE13" s="645"/>
      <c r="LF13" s="646"/>
      <c r="LG13" s="647"/>
      <c r="LH13" s="648"/>
      <c r="LI13" s="649"/>
      <c r="LJ13" s="650"/>
      <c r="LK13" s="651">
        <f>LJ13/$P$545</f>
        <v>0</v>
      </c>
      <c r="LL13" s="497"/>
      <c r="LM13" s="497"/>
      <c r="LN13" s="498"/>
      <c r="LO13" s="498"/>
      <c r="LP13" s="498"/>
      <c r="LQ13" s="498"/>
      <c r="LR13" s="499"/>
      <c r="LS13" s="500"/>
      <c r="LV13" s="645"/>
      <c r="LW13" s="646"/>
      <c r="LX13" s="647"/>
      <c r="LY13" s="648"/>
      <c r="LZ13" s="649"/>
      <c r="MA13" s="650"/>
      <c r="MB13" s="651">
        <f>MA13/$P$545</f>
        <v>0</v>
      </c>
      <c r="MC13" s="497"/>
      <c r="MD13" s="497"/>
      <c r="ME13" s="498"/>
      <c r="MF13" s="498"/>
      <c r="MG13" s="498"/>
      <c r="MH13" s="498"/>
      <c r="MI13" s="499"/>
      <c r="MJ13" s="500"/>
      <c r="MM13" s="645"/>
      <c r="MN13" s="646"/>
      <c r="MO13" s="647"/>
      <c r="MP13" s="648"/>
      <c r="MQ13" s="649"/>
      <c r="MR13" s="650"/>
      <c r="MS13" s="651">
        <f>MR13/$P$545</f>
        <v>0</v>
      </c>
      <c r="MT13" s="497"/>
      <c r="MU13" s="497"/>
      <c r="MV13" s="498"/>
      <c r="MW13" s="498"/>
      <c r="MX13" s="498"/>
      <c r="MY13" s="498"/>
      <c r="MZ13" s="499"/>
      <c r="NA13" s="500"/>
      <c r="ND13" s="645"/>
      <c r="NE13" s="646"/>
      <c r="NF13" s="647"/>
      <c r="NG13" s="648"/>
      <c r="NH13" s="649"/>
      <c r="NI13" s="650"/>
      <c r="NJ13" s="651">
        <f>NI13/$P$545</f>
        <v>0</v>
      </c>
      <c r="NK13" s="497"/>
      <c r="NL13" s="497"/>
      <c r="NM13" s="498"/>
      <c r="NN13" s="498"/>
      <c r="NO13" s="498"/>
      <c r="NP13" s="498"/>
      <c r="NQ13" s="499"/>
      <c r="NR13" s="500"/>
      <c r="NU13" s="645"/>
      <c r="NV13" s="646"/>
      <c r="NW13" s="647"/>
      <c r="NX13" s="648"/>
      <c r="NY13" s="649"/>
      <c r="NZ13" s="650"/>
      <c r="OA13" s="651">
        <f>NZ13/$P$545</f>
        <v>0</v>
      </c>
      <c r="OB13" s="497"/>
      <c r="OC13" s="497"/>
      <c r="OD13" s="498"/>
      <c r="OE13" s="498"/>
      <c r="OF13" s="498"/>
      <c r="OG13" s="498"/>
      <c r="OH13" s="499"/>
      <c r="OI13" s="500"/>
      <c r="OL13" s="645"/>
      <c r="OM13" s="646"/>
      <c r="ON13" s="647"/>
      <c r="OO13" s="648"/>
      <c r="OP13" s="649"/>
      <c r="OQ13" s="650"/>
      <c r="OR13" s="651">
        <f>OQ13/$P$545</f>
        <v>0</v>
      </c>
      <c r="OS13" s="497"/>
      <c r="OT13" s="497"/>
      <c r="OU13" s="498"/>
      <c r="OV13" s="498"/>
      <c r="OW13" s="498"/>
      <c r="OX13" s="498"/>
      <c r="OY13" s="499"/>
      <c r="OZ13" s="500"/>
      <c r="PC13" s="645"/>
      <c r="PD13" s="646"/>
      <c r="PE13" s="647"/>
      <c r="PF13" s="648"/>
      <c r="PG13" s="649"/>
      <c r="PH13" s="650"/>
      <c r="PI13" s="651">
        <f>PH13/$P$545</f>
        <v>0</v>
      </c>
      <c r="PJ13" s="497"/>
      <c r="PK13" s="497"/>
      <c r="PL13" s="498"/>
      <c r="PM13" s="498"/>
      <c r="PN13" s="498"/>
      <c r="PO13" s="498"/>
      <c r="PP13" s="499"/>
      <c r="PQ13" s="500"/>
      <c r="PT13" s="645"/>
      <c r="PU13" s="646"/>
      <c r="PV13" s="647"/>
      <c r="PW13" s="648"/>
      <c r="PX13" s="649"/>
      <c r="PY13" s="650"/>
      <c r="PZ13" s="651">
        <f>PY13/$P$545</f>
        <v>0</v>
      </c>
      <c r="QA13" s="497"/>
      <c r="QB13" s="497"/>
      <c r="QC13" s="498"/>
      <c r="QD13" s="498"/>
      <c r="QE13" s="498"/>
      <c r="QF13" s="498"/>
      <c r="QG13" s="499"/>
      <c r="QH13" s="500"/>
      <c r="QK13" s="645"/>
      <c r="QL13" s="646"/>
      <c r="QM13" s="647"/>
      <c r="QN13" s="648"/>
      <c r="QO13" s="649"/>
      <c r="QP13" s="650"/>
      <c r="QQ13" s="651">
        <f>QP13/$P$545</f>
        <v>0</v>
      </c>
      <c r="QR13" s="497"/>
      <c r="QS13" s="497"/>
      <c r="QT13" s="498"/>
      <c r="QU13" s="498"/>
      <c r="QV13" s="498"/>
      <c r="QW13" s="498"/>
      <c r="QX13" s="499"/>
      <c r="QY13" s="500"/>
      <c r="RB13" s="375"/>
      <c r="RC13" s="376"/>
      <c r="RD13" s="377"/>
      <c r="RE13" s="378"/>
      <c r="RF13" s="379"/>
      <c r="RG13" s="380"/>
      <c r="RH13" s="380"/>
      <c r="RI13" s="497"/>
      <c r="RJ13" s="497"/>
      <c r="RK13" s="498"/>
      <c r="RL13" s="498"/>
      <c r="RM13" s="498"/>
      <c r="RN13" s="498"/>
      <c r="RO13" s="499"/>
      <c r="RP13" s="500"/>
      <c r="RS13" s="375"/>
      <c r="RT13" s="376"/>
      <c r="RU13" s="377"/>
      <c r="RV13" s="378"/>
      <c r="RW13" s="379"/>
      <c r="RX13" s="380"/>
      <c r="RY13" s="380"/>
      <c r="RZ13" s="497"/>
      <c r="SA13" s="497"/>
      <c r="SB13" s="498"/>
      <c r="SC13" s="498"/>
      <c r="SD13" s="498"/>
      <c r="SE13" s="498"/>
      <c r="SF13" s="499"/>
      <c r="SG13" s="500"/>
      <c r="SJ13" s="375"/>
      <c r="SK13" s="376"/>
      <c r="SL13" s="377"/>
      <c r="SM13" s="378"/>
      <c r="SN13" s="379"/>
      <c r="SO13" s="380"/>
      <c r="SP13" s="380"/>
      <c r="SQ13" s="497"/>
      <c r="SR13" s="497"/>
      <c r="SS13" s="498"/>
      <c r="ST13" s="498"/>
      <c r="SU13" s="498"/>
      <c r="SV13" s="498"/>
      <c r="SW13" s="499"/>
      <c r="SX13" s="500"/>
    </row>
    <row r="14" spans="2:518" ht="26.25" customHeight="1" thickTop="1" thickBot="1">
      <c r="B14" s="825" t="s">
        <v>394</v>
      </c>
      <c r="C14" s="826"/>
      <c r="D14" s="827" t="s">
        <v>264</v>
      </c>
      <c r="E14" s="828"/>
      <c r="F14" s="829"/>
      <c r="G14" s="830"/>
      <c r="H14" s="831"/>
      <c r="K14" s="927" t="s">
        <v>394</v>
      </c>
      <c r="L14" s="928"/>
      <c r="M14" s="929" t="s">
        <v>264</v>
      </c>
      <c r="N14" s="930"/>
      <c r="O14" s="931"/>
      <c r="P14" s="932"/>
      <c r="Q14" s="933"/>
      <c r="R14" s="493"/>
      <c r="S14" s="494"/>
      <c r="T14" s="494"/>
      <c r="U14" s="494"/>
      <c r="V14" s="494"/>
      <c r="W14" s="494"/>
      <c r="X14" s="917"/>
      <c r="Y14" s="918"/>
      <c r="Z14" s="486"/>
      <c r="AA14" s="486"/>
      <c r="AB14" s="927" t="s">
        <v>394</v>
      </c>
      <c r="AC14" s="928"/>
      <c r="AD14" s="929" t="s">
        <v>264</v>
      </c>
      <c r="AE14" s="930"/>
      <c r="AF14" s="931"/>
      <c r="AG14" s="932"/>
      <c r="AH14" s="933"/>
      <c r="AI14" s="493"/>
      <c r="AJ14" s="494"/>
      <c r="AK14" s="494"/>
      <c r="AL14" s="494"/>
      <c r="AM14" s="494"/>
      <c r="AN14" s="494"/>
      <c r="AO14" s="917"/>
      <c r="AP14" s="918"/>
      <c r="AQ14" s="486"/>
      <c r="AR14" s="486"/>
      <c r="AS14" s="927" t="s">
        <v>394</v>
      </c>
      <c r="AT14" s="928"/>
      <c r="AU14" s="929" t="s">
        <v>264</v>
      </c>
      <c r="AV14" s="930"/>
      <c r="AW14" s="931"/>
      <c r="AX14" s="932"/>
      <c r="AY14" s="933"/>
      <c r="AZ14" s="493"/>
      <c r="BA14" s="494"/>
      <c r="BB14" s="494"/>
      <c r="BC14" s="494"/>
      <c r="BD14" s="494"/>
      <c r="BE14" s="494"/>
      <c r="BF14" s="917"/>
      <c r="BG14" s="918"/>
      <c r="BJ14" s="927" t="s">
        <v>394</v>
      </c>
      <c r="BK14" s="928"/>
      <c r="BL14" s="929" t="s">
        <v>264</v>
      </c>
      <c r="BM14" s="930"/>
      <c r="BN14" s="931"/>
      <c r="BO14" s="932"/>
      <c r="BP14" s="933"/>
      <c r="BQ14" s="493"/>
      <c r="BR14" s="494"/>
      <c r="BS14" s="494"/>
      <c r="BT14" s="494"/>
      <c r="BU14" s="494"/>
      <c r="BV14" s="494"/>
      <c r="BW14" s="917"/>
      <c r="BX14" s="918"/>
      <c r="CA14" s="927" t="s">
        <v>394</v>
      </c>
      <c r="CB14" s="928"/>
      <c r="CC14" s="929" t="s">
        <v>264</v>
      </c>
      <c r="CD14" s="930"/>
      <c r="CE14" s="931"/>
      <c r="CF14" s="932"/>
      <c r="CG14" s="933"/>
      <c r="CH14" s="493"/>
      <c r="CI14" s="494"/>
      <c r="CJ14" s="494"/>
      <c r="CK14" s="494"/>
      <c r="CL14" s="494"/>
      <c r="CM14" s="494"/>
      <c r="CN14" s="917"/>
      <c r="CO14" s="918"/>
      <c r="CR14" s="652" t="s">
        <v>394</v>
      </c>
      <c r="CS14" s="1028"/>
      <c r="CT14" s="929" t="s">
        <v>264</v>
      </c>
      <c r="CU14" s="654"/>
      <c r="CV14" s="1029"/>
      <c r="CW14" s="932"/>
      <c r="CX14" s="657"/>
      <c r="CY14" s="493"/>
      <c r="CZ14" s="494"/>
      <c r="DA14" s="494"/>
      <c r="DB14" s="494"/>
      <c r="DC14" s="494"/>
      <c r="DD14" s="494"/>
      <c r="DE14" s="917"/>
      <c r="DF14" s="918"/>
      <c r="DI14" s="927" t="s">
        <v>394</v>
      </c>
      <c r="DJ14" s="928"/>
      <c r="DK14" s="929" t="s">
        <v>264</v>
      </c>
      <c r="DL14" s="930"/>
      <c r="DM14" s="931"/>
      <c r="DN14" s="932"/>
      <c r="DO14" s="933"/>
      <c r="DP14" s="493"/>
      <c r="DQ14" s="494"/>
      <c r="DR14" s="494"/>
      <c r="DS14" s="494"/>
      <c r="DT14" s="494"/>
      <c r="DU14" s="494"/>
      <c r="DV14" s="917"/>
      <c r="DW14" s="918"/>
      <c r="DZ14" s="652" t="s">
        <v>394</v>
      </c>
      <c r="EA14" s="1028"/>
      <c r="EB14" s="929" t="s">
        <v>264</v>
      </c>
      <c r="EC14" s="654"/>
      <c r="ED14" s="1029"/>
      <c r="EE14" s="932"/>
      <c r="EF14" s="657"/>
      <c r="EG14" s="493"/>
      <c r="EH14" s="494"/>
      <c r="EI14" s="494"/>
      <c r="EJ14" s="494"/>
      <c r="EK14" s="494"/>
      <c r="EL14" s="494"/>
      <c r="EM14" s="917"/>
      <c r="EN14" s="918"/>
      <c r="EQ14" s="652"/>
      <c r="ER14" s="653"/>
      <c r="ES14" s="654"/>
      <c r="ET14" s="655"/>
      <c r="EU14" s="656"/>
      <c r="EV14" s="657"/>
      <c r="EW14" s="658">
        <f>SUM(EV15:EV17)</f>
        <v>0</v>
      </c>
      <c r="EX14" s="497"/>
      <c r="EY14" s="497"/>
      <c r="EZ14" s="498"/>
      <c r="FA14" s="498"/>
      <c r="FB14" s="498"/>
      <c r="FC14" s="498"/>
      <c r="FD14" s="499"/>
      <c r="FE14" s="500"/>
      <c r="FH14" s="652"/>
      <c r="FI14" s="653"/>
      <c r="FJ14" s="654"/>
      <c r="FK14" s="655"/>
      <c r="FL14" s="656"/>
      <c r="FM14" s="657"/>
      <c r="FN14" s="658">
        <f>SUM(FM15:FM17)</f>
        <v>0</v>
      </c>
      <c r="FO14" s="497"/>
      <c r="FP14" s="497"/>
      <c r="FQ14" s="498"/>
      <c r="FR14" s="498"/>
      <c r="FS14" s="498"/>
      <c r="FT14" s="498"/>
      <c r="FU14" s="499"/>
      <c r="FV14" s="500"/>
      <c r="FY14" s="652"/>
      <c r="FZ14" s="653"/>
      <c r="GA14" s="654"/>
      <c r="GB14" s="655"/>
      <c r="GC14" s="656"/>
      <c r="GD14" s="657"/>
      <c r="GE14" s="658">
        <f>SUM(GD15:GD17)</f>
        <v>0</v>
      </c>
      <c r="GF14" s="497"/>
      <c r="GG14" s="497"/>
      <c r="GH14" s="498"/>
      <c r="GI14" s="498"/>
      <c r="GJ14" s="498"/>
      <c r="GK14" s="498"/>
      <c r="GL14" s="499"/>
      <c r="GM14" s="500"/>
      <c r="GP14" s="652"/>
      <c r="GQ14" s="653"/>
      <c r="GR14" s="654"/>
      <c r="GS14" s="655"/>
      <c r="GT14" s="656"/>
      <c r="GU14" s="657"/>
      <c r="GV14" s="658">
        <f>SUM(GU15:GU17)</f>
        <v>0</v>
      </c>
      <c r="GW14" s="497"/>
      <c r="GX14" s="497"/>
      <c r="GY14" s="498"/>
      <c r="GZ14" s="498"/>
      <c r="HA14" s="498"/>
      <c r="HB14" s="498"/>
      <c r="HC14" s="499"/>
      <c r="HD14" s="500"/>
      <c r="HG14" s="652"/>
      <c r="HH14" s="653"/>
      <c r="HI14" s="654"/>
      <c r="HJ14" s="655"/>
      <c r="HK14" s="656"/>
      <c r="HL14" s="657"/>
      <c r="HM14" s="658">
        <f>SUM(HL15:HL17)</f>
        <v>0</v>
      </c>
      <c r="HN14" s="497"/>
      <c r="HO14" s="497"/>
      <c r="HP14" s="498"/>
      <c r="HQ14" s="498"/>
      <c r="HR14" s="498"/>
      <c r="HS14" s="498"/>
      <c r="HT14" s="499"/>
      <c r="HU14" s="500"/>
      <c r="HX14" s="652"/>
      <c r="HY14" s="653"/>
      <c r="HZ14" s="654"/>
      <c r="IA14" s="655"/>
      <c r="IB14" s="656"/>
      <c r="IC14" s="657"/>
      <c r="ID14" s="658">
        <f>SUM(IC15:IC17)</f>
        <v>0</v>
      </c>
      <c r="IE14" s="497"/>
      <c r="IF14" s="497"/>
      <c r="IG14" s="498"/>
      <c r="IH14" s="498"/>
      <c r="II14" s="498"/>
      <c r="IJ14" s="498"/>
      <c r="IK14" s="499"/>
      <c r="IL14" s="500"/>
      <c r="IO14" s="652"/>
      <c r="IP14" s="653"/>
      <c r="IQ14" s="654"/>
      <c r="IR14" s="655"/>
      <c r="IS14" s="656"/>
      <c r="IT14" s="657"/>
      <c r="IU14" s="658">
        <f>SUM(IT15:IT17)</f>
        <v>0</v>
      </c>
      <c r="IV14" s="497"/>
      <c r="IW14" s="497"/>
      <c r="IX14" s="498"/>
      <c r="IY14" s="498"/>
      <c r="IZ14" s="498"/>
      <c r="JA14" s="498"/>
      <c r="JB14" s="499"/>
      <c r="JC14" s="500"/>
      <c r="JF14" s="652"/>
      <c r="JG14" s="653"/>
      <c r="JH14" s="654"/>
      <c r="JI14" s="655"/>
      <c r="JJ14" s="656"/>
      <c r="JK14" s="657"/>
      <c r="JL14" s="658">
        <f>SUM(JK15:JK17)</f>
        <v>0</v>
      </c>
      <c r="JM14" s="497"/>
      <c r="JN14" s="497"/>
      <c r="JO14" s="498"/>
      <c r="JP14" s="498"/>
      <c r="JQ14" s="498"/>
      <c r="JR14" s="498"/>
      <c r="JS14" s="499"/>
      <c r="JT14" s="500"/>
      <c r="JW14" s="652"/>
      <c r="JX14" s="653"/>
      <c r="JY14" s="654"/>
      <c r="JZ14" s="655"/>
      <c r="KA14" s="656"/>
      <c r="KB14" s="657"/>
      <c r="KC14" s="658">
        <f>SUM(KB15:KB17)</f>
        <v>0</v>
      </c>
      <c r="KD14" s="497"/>
      <c r="KE14" s="497"/>
      <c r="KF14" s="498"/>
      <c r="KG14" s="498"/>
      <c r="KH14" s="498"/>
      <c r="KI14" s="498"/>
      <c r="KJ14" s="499"/>
      <c r="KK14" s="500"/>
      <c r="KN14" s="652"/>
      <c r="KO14" s="653"/>
      <c r="KP14" s="654"/>
      <c r="KQ14" s="655"/>
      <c r="KR14" s="656"/>
      <c r="KS14" s="657"/>
      <c r="KT14" s="658">
        <f>SUM(KS15:KS17)</f>
        <v>0</v>
      </c>
      <c r="KU14" s="497"/>
      <c r="KV14" s="497"/>
      <c r="KW14" s="498"/>
      <c r="KX14" s="498"/>
      <c r="KY14" s="498"/>
      <c r="KZ14" s="498"/>
      <c r="LA14" s="499"/>
      <c r="LB14" s="500"/>
      <c r="LE14" s="652"/>
      <c r="LF14" s="653"/>
      <c r="LG14" s="654"/>
      <c r="LH14" s="655"/>
      <c r="LI14" s="656"/>
      <c r="LJ14" s="657"/>
      <c r="LK14" s="658">
        <f>SUM(LJ15:LJ17)</f>
        <v>0</v>
      </c>
      <c r="LL14" s="497"/>
      <c r="LM14" s="497"/>
      <c r="LN14" s="498"/>
      <c r="LO14" s="498"/>
      <c r="LP14" s="498"/>
      <c r="LQ14" s="498"/>
      <c r="LR14" s="499"/>
      <c r="LS14" s="500"/>
      <c r="LV14" s="652"/>
      <c r="LW14" s="653"/>
      <c r="LX14" s="654"/>
      <c r="LY14" s="655"/>
      <c r="LZ14" s="656"/>
      <c r="MA14" s="657"/>
      <c r="MB14" s="658">
        <f>SUM(MA15:MA17)</f>
        <v>0</v>
      </c>
      <c r="MC14" s="497"/>
      <c r="MD14" s="497"/>
      <c r="ME14" s="498"/>
      <c r="MF14" s="498"/>
      <c r="MG14" s="498"/>
      <c r="MH14" s="498"/>
      <c r="MI14" s="499"/>
      <c r="MJ14" s="500"/>
      <c r="MM14" s="652"/>
      <c r="MN14" s="653"/>
      <c r="MO14" s="654"/>
      <c r="MP14" s="655"/>
      <c r="MQ14" s="656"/>
      <c r="MR14" s="657"/>
      <c r="MS14" s="658">
        <f>SUM(MR15:MR17)</f>
        <v>0</v>
      </c>
      <c r="MT14" s="497"/>
      <c r="MU14" s="497"/>
      <c r="MV14" s="498"/>
      <c r="MW14" s="498"/>
      <c r="MX14" s="498"/>
      <c r="MY14" s="498"/>
      <c r="MZ14" s="499"/>
      <c r="NA14" s="500"/>
      <c r="ND14" s="652"/>
      <c r="NE14" s="653"/>
      <c r="NF14" s="654"/>
      <c r="NG14" s="655"/>
      <c r="NH14" s="656"/>
      <c r="NI14" s="657"/>
      <c r="NJ14" s="658">
        <f>SUM(NI15:NI17)</f>
        <v>0</v>
      </c>
      <c r="NK14" s="497"/>
      <c r="NL14" s="497"/>
      <c r="NM14" s="498"/>
      <c r="NN14" s="498"/>
      <c r="NO14" s="498"/>
      <c r="NP14" s="498"/>
      <c r="NQ14" s="499"/>
      <c r="NR14" s="500"/>
      <c r="NU14" s="652"/>
      <c r="NV14" s="653"/>
      <c r="NW14" s="654"/>
      <c r="NX14" s="655"/>
      <c r="NY14" s="656"/>
      <c r="NZ14" s="657"/>
      <c r="OA14" s="658">
        <f>SUM(NZ15:NZ17)</f>
        <v>0</v>
      </c>
      <c r="OB14" s="497"/>
      <c r="OC14" s="497"/>
      <c r="OD14" s="498"/>
      <c r="OE14" s="498"/>
      <c r="OF14" s="498"/>
      <c r="OG14" s="498"/>
      <c r="OH14" s="499"/>
      <c r="OI14" s="500"/>
      <c r="OL14" s="652"/>
      <c r="OM14" s="653"/>
      <c r="ON14" s="654"/>
      <c r="OO14" s="655"/>
      <c r="OP14" s="656"/>
      <c r="OQ14" s="657"/>
      <c r="OR14" s="658">
        <f>SUM(OQ15:OQ17)</f>
        <v>0</v>
      </c>
      <c r="OS14" s="497"/>
      <c r="OT14" s="497"/>
      <c r="OU14" s="498"/>
      <c r="OV14" s="498"/>
      <c r="OW14" s="498"/>
      <c r="OX14" s="498"/>
      <c r="OY14" s="499"/>
      <c r="OZ14" s="500"/>
      <c r="PC14" s="652"/>
      <c r="PD14" s="653"/>
      <c r="PE14" s="654"/>
      <c r="PF14" s="655"/>
      <c r="PG14" s="656"/>
      <c r="PH14" s="657"/>
      <c r="PI14" s="658">
        <f>SUM(PH15:PH17)</f>
        <v>0</v>
      </c>
      <c r="PJ14" s="497"/>
      <c r="PK14" s="497"/>
      <c r="PL14" s="498"/>
      <c r="PM14" s="498"/>
      <c r="PN14" s="498"/>
      <c r="PO14" s="498"/>
      <c r="PP14" s="499"/>
      <c r="PQ14" s="500"/>
      <c r="PT14" s="652"/>
      <c r="PU14" s="653"/>
      <c r="PV14" s="654"/>
      <c r="PW14" s="655"/>
      <c r="PX14" s="656"/>
      <c r="PY14" s="657"/>
      <c r="PZ14" s="658">
        <f>SUM(PY15:PY17)</f>
        <v>0</v>
      </c>
      <c r="QA14" s="497"/>
      <c r="QB14" s="497"/>
      <c r="QC14" s="498"/>
      <c r="QD14" s="498"/>
      <c r="QE14" s="498"/>
      <c r="QF14" s="498"/>
      <c r="QG14" s="499"/>
      <c r="QH14" s="500"/>
      <c r="QK14" s="652"/>
      <c r="QL14" s="653"/>
      <c r="QM14" s="654"/>
      <c r="QN14" s="655"/>
      <c r="QO14" s="656"/>
      <c r="QP14" s="657"/>
      <c r="QQ14" s="658">
        <f>SUM(QP15:QP17)</f>
        <v>0</v>
      </c>
      <c r="QR14" s="497"/>
      <c r="QS14" s="497"/>
      <c r="QT14" s="498"/>
      <c r="QU14" s="498"/>
      <c r="QV14" s="498"/>
      <c r="QW14" s="498"/>
      <c r="QX14" s="499"/>
      <c r="QY14" s="500"/>
      <c r="RB14" s="381"/>
      <c r="RC14" s="382"/>
      <c r="RD14" s="383"/>
      <c r="RE14" s="384"/>
      <c r="RF14" s="385"/>
      <c r="RG14" s="386"/>
      <c r="RH14" s="386"/>
      <c r="RI14" s="497"/>
      <c r="RJ14" s="497"/>
      <c r="RK14" s="501"/>
      <c r="RL14" s="501"/>
      <c r="RM14" s="501"/>
      <c r="RN14" s="501"/>
      <c r="RO14" s="502"/>
      <c r="RP14" s="503"/>
      <c r="RS14" s="381"/>
      <c r="RT14" s="382"/>
      <c r="RU14" s="383"/>
      <c r="RV14" s="384"/>
      <c r="RW14" s="385"/>
      <c r="RX14" s="386"/>
      <c r="RY14" s="386"/>
      <c r="RZ14" s="497"/>
      <c r="SA14" s="497"/>
      <c r="SB14" s="501"/>
      <c r="SC14" s="501"/>
      <c r="SD14" s="501"/>
      <c r="SE14" s="501"/>
      <c r="SF14" s="502"/>
      <c r="SG14" s="503"/>
      <c r="SJ14" s="381"/>
      <c r="SK14" s="382"/>
      <c r="SL14" s="383"/>
      <c r="SM14" s="384"/>
      <c r="SN14" s="385"/>
      <c r="SO14" s="386"/>
      <c r="SP14" s="386"/>
      <c r="SQ14" s="497"/>
      <c r="SR14" s="497"/>
      <c r="SS14" s="501"/>
      <c r="ST14" s="501"/>
      <c r="SU14" s="501"/>
      <c r="SV14" s="501"/>
      <c r="SW14" s="502"/>
      <c r="SX14" s="503"/>
    </row>
    <row r="15" spans="2:518" ht="70.5" customHeight="1" thickTop="1" thickBot="1">
      <c r="B15" s="832" t="s">
        <v>395</v>
      </c>
      <c r="C15" s="833" t="s">
        <v>323</v>
      </c>
      <c r="D15" s="834" t="s">
        <v>396</v>
      </c>
      <c r="E15" s="835" t="s">
        <v>145</v>
      </c>
      <c r="F15" s="836">
        <v>15</v>
      </c>
      <c r="G15" s="916">
        <v>0</v>
      </c>
      <c r="H15" s="837">
        <v>0</v>
      </c>
      <c r="K15" s="934" t="s">
        <v>395</v>
      </c>
      <c r="L15" s="935" t="s">
        <v>323</v>
      </c>
      <c r="M15" s="936" t="s">
        <v>396</v>
      </c>
      <c r="N15" s="937" t="s">
        <v>145</v>
      </c>
      <c r="O15" s="938">
        <v>15</v>
      </c>
      <c r="P15" s="1017">
        <v>11250</v>
      </c>
      <c r="Q15" s="939">
        <v>168750</v>
      </c>
      <c r="R15" s="497">
        <f>IF(EXACT(VLOOKUP(K15,OFERTA_0,3,FALSE),M15),1,0)</f>
        <v>1</v>
      </c>
      <c r="S15" s="497">
        <f>IF(EXACT(VLOOKUP(K15,OFERTA_0,4,FALSE),N15),1,0)</f>
        <v>1</v>
      </c>
      <c r="T15" s="498">
        <f>IF(EXACT(VLOOKUP(K15,OFERTA_0,5,FALSE),O15),1,0)</f>
        <v>1</v>
      </c>
      <c r="U15" s="498">
        <f>IF(P15=0,0,1)</f>
        <v>1</v>
      </c>
      <c r="V15" s="498">
        <f>IF(Q15=0,0,1)</f>
        <v>1</v>
      </c>
      <c r="W15" s="498">
        <f>PRODUCT(R15:V15)</f>
        <v>1</v>
      </c>
      <c r="X15" s="504">
        <f>ROUND(Q15,0)</f>
        <v>168750</v>
      </c>
      <c r="Y15" s="500">
        <f>Q15-X15</f>
        <v>0</v>
      </c>
      <c r="Z15" s="486"/>
      <c r="AA15" s="486"/>
      <c r="AB15" s="934" t="s">
        <v>395</v>
      </c>
      <c r="AC15" s="935" t="s">
        <v>323</v>
      </c>
      <c r="AD15" s="936" t="s">
        <v>396</v>
      </c>
      <c r="AE15" s="937" t="s">
        <v>145</v>
      </c>
      <c r="AF15" s="938">
        <v>15</v>
      </c>
      <c r="AG15" s="1017">
        <v>18400</v>
      </c>
      <c r="AH15" s="939">
        <v>276000</v>
      </c>
      <c r="AI15" s="497">
        <f>IF(EXACT(VLOOKUP(AB15,OFERTA_0,3,FALSE),AD15),1,0)</f>
        <v>1</v>
      </c>
      <c r="AJ15" s="497">
        <f>IF(EXACT(VLOOKUP(AB15,OFERTA_0,4,FALSE),AE15),1,0)</f>
        <v>1</v>
      </c>
      <c r="AK15" s="498">
        <f>IF(EXACT(VLOOKUP(AB15,OFERTA_0,5,FALSE),AF15),1,0)</f>
        <v>1</v>
      </c>
      <c r="AL15" s="498">
        <f>IF(AG15=0,0,1)</f>
        <v>1</v>
      </c>
      <c r="AM15" s="498">
        <f>IF(AH15=0,0,1)</f>
        <v>1</v>
      </c>
      <c r="AN15" s="498">
        <f>PRODUCT(AI15:AM15)</f>
        <v>1</v>
      </c>
      <c r="AO15" s="504">
        <f>ROUND(AH15,0)</f>
        <v>276000</v>
      </c>
      <c r="AP15" s="500">
        <f>AH15-AO15</f>
        <v>0</v>
      </c>
      <c r="AQ15" s="486"/>
      <c r="AR15" s="486"/>
      <c r="AS15" s="934" t="s">
        <v>395</v>
      </c>
      <c r="AT15" s="935" t="s">
        <v>323</v>
      </c>
      <c r="AU15" s="936" t="s">
        <v>396</v>
      </c>
      <c r="AV15" s="937" t="s">
        <v>145</v>
      </c>
      <c r="AW15" s="938">
        <v>15</v>
      </c>
      <c r="AX15" s="1017">
        <v>46240</v>
      </c>
      <c r="AY15" s="939">
        <v>693600</v>
      </c>
      <c r="AZ15" s="497">
        <f>IF(EXACT(VLOOKUP(AS15,OFERTA_0,3,FALSE),AU15),1,0)</f>
        <v>1</v>
      </c>
      <c r="BA15" s="497">
        <f>IF(EXACT(VLOOKUP(AS15,OFERTA_0,4,FALSE),AV15),1,0)</f>
        <v>1</v>
      </c>
      <c r="BB15" s="498">
        <f>IF(EXACT(VLOOKUP(AS15,OFERTA_0,5,FALSE),AW15),1,0)</f>
        <v>1</v>
      </c>
      <c r="BC15" s="498">
        <f>IF(AX15=0,0,1)</f>
        <v>1</v>
      </c>
      <c r="BD15" s="498">
        <f>IF(AY15=0,0,1)</f>
        <v>1</v>
      </c>
      <c r="BE15" s="498">
        <f>PRODUCT(AZ15:BD15)</f>
        <v>1</v>
      </c>
      <c r="BF15" s="504">
        <f>ROUND(AY15,0)</f>
        <v>693600</v>
      </c>
      <c r="BG15" s="500">
        <f>AY15-BF15</f>
        <v>0</v>
      </c>
      <c r="BJ15" s="934" t="s">
        <v>395</v>
      </c>
      <c r="BK15" s="935" t="s">
        <v>323</v>
      </c>
      <c r="BL15" s="936" t="s">
        <v>396</v>
      </c>
      <c r="BM15" s="937" t="s">
        <v>145</v>
      </c>
      <c r="BN15" s="938">
        <v>15</v>
      </c>
      <c r="BO15" s="1017">
        <v>24112.000000000004</v>
      </c>
      <c r="BP15" s="939">
        <v>361680</v>
      </c>
      <c r="BQ15" s="497">
        <f>IF(EXACT(VLOOKUP(BJ15,OFERTA_0,3,FALSE),BL15),1,0)</f>
        <v>1</v>
      </c>
      <c r="BR15" s="497">
        <f>IF(EXACT(VLOOKUP(BJ15,OFERTA_0,4,FALSE),BM15),1,0)</f>
        <v>1</v>
      </c>
      <c r="BS15" s="498">
        <f>IF(EXACT(VLOOKUP(BJ15,OFERTA_0,5,FALSE),BN15),1,0)</f>
        <v>1</v>
      </c>
      <c r="BT15" s="498">
        <f>IF(BO15=0,0,1)</f>
        <v>1</v>
      </c>
      <c r="BU15" s="498">
        <f>IF(BP15=0,0,1)</f>
        <v>1</v>
      </c>
      <c r="BV15" s="498">
        <f>PRODUCT(BQ15:BU15)</f>
        <v>1</v>
      </c>
      <c r="BW15" s="504">
        <f>ROUND(BP15,0)</f>
        <v>361680</v>
      </c>
      <c r="BX15" s="500">
        <f>BP15-BW15</f>
        <v>0</v>
      </c>
      <c r="CA15" s="934" t="s">
        <v>395</v>
      </c>
      <c r="CB15" s="935" t="s">
        <v>323</v>
      </c>
      <c r="CC15" s="936" t="s">
        <v>396</v>
      </c>
      <c r="CD15" s="937" t="s">
        <v>145</v>
      </c>
      <c r="CE15" s="938">
        <v>15</v>
      </c>
      <c r="CF15" s="1017">
        <v>21432</v>
      </c>
      <c r="CG15" s="939">
        <v>321480</v>
      </c>
      <c r="CH15" s="497">
        <f>IF(EXACT(VLOOKUP(CA15,OFERTA_0,3,FALSE),CC15),1,0)</f>
        <v>1</v>
      </c>
      <c r="CI15" s="497">
        <f>IF(EXACT(VLOOKUP(CA15,OFERTA_0,4,FALSE),CD15),1,0)</f>
        <v>1</v>
      </c>
      <c r="CJ15" s="498">
        <f>IF(EXACT(VLOOKUP(CA15,OFERTA_0,5,FALSE),CE15),1,0)</f>
        <v>1</v>
      </c>
      <c r="CK15" s="498">
        <f>IF(CF15=0,0,1)</f>
        <v>1</v>
      </c>
      <c r="CL15" s="498">
        <f>IF(CG15=0,0,1)</f>
        <v>1</v>
      </c>
      <c r="CM15" s="498">
        <f>PRODUCT(CH15:CL15)</f>
        <v>1</v>
      </c>
      <c r="CN15" s="504">
        <f>ROUND(CG15,0)</f>
        <v>321480</v>
      </c>
      <c r="CO15" s="500">
        <f>CG15-CN15</f>
        <v>0</v>
      </c>
      <c r="CR15" s="934" t="s">
        <v>395</v>
      </c>
      <c r="CS15" s="935" t="s">
        <v>323</v>
      </c>
      <c r="CT15" s="936" t="s">
        <v>396</v>
      </c>
      <c r="CU15" s="937" t="s">
        <v>145</v>
      </c>
      <c r="CV15" s="1030">
        <v>15</v>
      </c>
      <c r="CW15" s="1017">
        <v>21434</v>
      </c>
      <c r="CX15" s="698">
        <f t="shared" ref="CX15:CX17" si="0">ROUND(CV15*CW15,0)</f>
        <v>321510</v>
      </c>
      <c r="CY15" s="497">
        <f>IF(EXACT(VLOOKUP(CR15,OFERTA_0,3,FALSE),CT15),1,0)</f>
        <v>1</v>
      </c>
      <c r="CZ15" s="497">
        <f>IF(EXACT(VLOOKUP(CR15,OFERTA_0,4,FALSE),CU15),1,0)</f>
        <v>1</v>
      </c>
      <c r="DA15" s="498">
        <f>IF(EXACT(VLOOKUP(CR15,OFERTA_0,5,FALSE),CV15),1,0)</f>
        <v>1</v>
      </c>
      <c r="DB15" s="498">
        <f>IF(CW15=0,0,1)</f>
        <v>1</v>
      </c>
      <c r="DC15" s="498">
        <f>IF(CX15=0,0,1)</f>
        <v>1</v>
      </c>
      <c r="DD15" s="498">
        <f>PRODUCT(CY15:DC15)</f>
        <v>1</v>
      </c>
      <c r="DE15" s="504">
        <f>ROUND(CX15,0)</f>
        <v>321510</v>
      </c>
      <c r="DF15" s="500">
        <f>CX15-DE15</f>
        <v>0</v>
      </c>
      <c r="DI15" s="934" t="s">
        <v>395</v>
      </c>
      <c r="DJ15" s="935" t="s">
        <v>323</v>
      </c>
      <c r="DK15" s="936" t="s">
        <v>396</v>
      </c>
      <c r="DL15" s="937" t="s">
        <v>145</v>
      </c>
      <c r="DM15" s="938">
        <v>15</v>
      </c>
      <c r="DN15" s="1017">
        <v>15000</v>
      </c>
      <c r="DO15" s="939">
        <v>225000</v>
      </c>
      <c r="DP15" s="497">
        <f>IF(EXACT(VLOOKUP(DI15,OFERTA_0,3,FALSE),DK15),1,0)</f>
        <v>1</v>
      </c>
      <c r="DQ15" s="497">
        <f>IF(EXACT(VLOOKUP(DI15,OFERTA_0,4,FALSE),DL15),1,0)</f>
        <v>1</v>
      </c>
      <c r="DR15" s="498">
        <f>IF(EXACT(VLOOKUP(DI15,OFERTA_0,5,FALSE),DM15),1,0)</f>
        <v>1</v>
      </c>
      <c r="DS15" s="498">
        <f>IF(DN15=0,0,1)</f>
        <v>1</v>
      </c>
      <c r="DT15" s="498">
        <f>IF(DO15=0,0,1)</f>
        <v>1</v>
      </c>
      <c r="DU15" s="498">
        <f>PRODUCT(DP15:DT15)</f>
        <v>1</v>
      </c>
      <c r="DV15" s="504">
        <f>ROUND(DO15,0)</f>
        <v>225000</v>
      </c>
      <c r="DW15" s="500">
        <f>DO15-DV15</f>
        <v>0</v>
      </c>
      <c r="DZ15" s="934" t="s">
        <v>395</v>
      </c>
      <c r="EA15" s="935" t="s">
        <v>323</v>
      </c>
      <c r="EB15" s="936" t="s">
        <v>396</v>
      </c>
      <c r="EC15" s="937" t="s">
        <v>145</v>
      </c>
      <c r="ED15" s="1030">
        <v>15</v>
      </c>
      <c r="EE15" s="1017">
        <v>21432</v>
      </c>
      <c r="EF15" s="698">
        <f t="shared" ref="EF15:EF17" si="1">ROUND(ED15*EE15,0)</f>
        <v>321480</v>
      </c>
      <c r="EG15" s="497">
        <f>IF(EXACT(VLOOKUP(DZ15,OFERTA_0,3,FALSE),EB15),1,0)</f>
        <v>1</v>
      </c>
      <c r="EH15" s="497">
        <f>IF(EXACT(VLOOKUP(DZ15,OFERTA_0,4,FALSE),EC15),1,0)</f>
        <v>1</v>
      </c>
      <c r="EI15" s="498">
        <f>IF(EXACT(VLOOKUP(DZ15,OFERTA_0,5,FALSE),ED15),1,0)</f>
        <v>1</v>
      </c>
      <c r="EJ15" s="498">
        <f>IF(EE15=0,0,1)</f>
        <v>1</v>
      </c>
      <c r="EK15" s="498">
        <f>IF(EF15=0,0,1)</f>
        <v>1</v>
      </c>
      <c r="EL15" s="498">
        <f>PRODUCT(EG15:EK15)</f>
        <v>1</v>
      </c>
      <c r="EM15" s="504">
        <f>ROUND(EF15,0)</f>
        <v>321480</v>
      </c>
      <c r="EN15" s="500">
        <f>EF15-EM15</f>
        <v>0</v>
      </c>
      <c r="EQ15" s="659"/>
      <c r="ER15" s="660"/>
      <c r="ES15" s="661"/>
      <c r="ET15" s="662"/>
      <c r="EU15" s="663"/>
      <c r="EV15" s="664"/>
      <c r="EW15" s="1322">
        <f>EW14/$P$545</f>
        <v>0</v>
      </c>
      <c r="EX15" s="497"/>
      <c r="EY15" s="497"/>
      <c r="EZ15" s="498"/>
      <c r="FA15" s="498"/>
      <c r="FB15" s="498"/>
      <c r="FC15" s="498"/>
      <c r="FD15" s="499"/>
      <c r="FE15" s="500"/>
      <c r="FH15" s="659"/>
      <c r="FI15" s="660"/>
      <c r="FJ15" s="661"/>
      <c r="FK15" s="662"/>
      <c r="FL15" s="663"/>
      <c r="FM15" s="664"/>
      <c r="FN15" s="1322">
        <f>FN14/$P$545</f>
        <v>0</v>
      </c>
      <c r="FO15" s="497"/>
      <c r="FP15" s="497"/>
      <c r="FQ15" s="498"/>
      <c r="FR15" s="498"/>
      <c r="FS15" s="498"/>
      <c r="FT15" s="498"/>
      <c r="FU15" s="499"/>
      <c r="FV15" s="500"/>
      <c r="FY15" s="659"/>
      <c r="FZ15" s="660"/>
      <c r="GA15" s="661"/>
      <c r="GB15" s="662"/>
      <c r="GC15" s="663"/>
      <c r="GD15" s="664"/>
      <c r="GE15" s="1322">
        <f>GE14/$P$545</f>
        <v>0</v>
      </c>
      <c r="GF15" s="497"/>
      <c r="GG15" s="497"/>
      <c r="GH15" s="498"/>
      <c r="GI15" s="498"/>
      <c r="GJ15" s="498"/>
      <c r="GK15" s="498"/>
      <c r="GL15" s="499"/>
      <c r="GM15" s="500"/>
      <c r="GP15" s="659"/>
      <c r="GQ15" s="660"/>
      <c r="GR15" s="661"/>
      <c r="GS15" s="662"/>
      <c r="GT15" s="663"/>
      <c r="GU15" s="664"/>
      <c r="GV15" s="1322">
        <f>GV14/$P$545</f>
        <v>0</v>
      </c>
      <c r="GW15" s="497"/>
      <c r="GX15" s="497"/>
      <c r="GY15" s="498"/>
      <c r="GZ15" s="498"/>
      <c r="HA15" s="498"/>
      <c r="HB15" s="498"/>
      <c r="HC15" s="499"/>
      <c r="HD15" s="500"/>
      <c r="HG15" s="659"/>
      <c r="HH15" s="660"/>
      <c r="HI15" s="661"/>
      <c r="HJ15" s="662"/>
      <c r="HK15" s="663"/>
      <c r="HL15" s="664"/>
      <c r="HM15" s="1322">
        <f>HM14/$P$545</f>
        <v>0</v>
      </c>
      <c r="HN15" s="497"/>
      <c r="HO15" s="497"/>
      <c r="HP15" s="498"/>
      <c r="HQ15" s="498"/>
      <c r="HR15" s="498"/>
      <c r="HS15" s="498"/>
      <c r="HT15" s="499"/>
      <c r="HU15" s="500"/>
      <c r="HX15" s="659"/>
      <c r="HY15" s="660"/>
      <c r="HZ15" s="661"/>
      <c r="IA15" s="662"/>
      <c r="IB15" s="663"/>
      <c r="IC15" s="664"/>
      <c r="ID15" s="1322">
        <f>ID14/$P$545</f>
        <v>0</v>
      </c>
      <c r="IE15" s="497"/>
      <c r="IF15" s="497"/>
      <c r="IG15" s="498"/>
      <c r="IH15" s="498"/>
      <c r="II15" s="498"/>
      <c r="IJ15" s="498"/>
      <c r="IK15" s="499"/>
      <c r="IL15" s="500"/>
      <c r="IO15" s="659"/>
      <c r="IP15" s="660"/>
      <c r="IQ15" s="661"/>
      <c r="IR15" s="662"/>
      <c r="IS15" s="663"/>
      <c r="IT15" s="664"/>
      <c r="IU15" s="1322">
        <f>IU14/$P$545</f>
        <v>0</v>
      </c>
      <c r="IV15" s="497"/>
      <c r="IW15" s="497"/>
      <c r="IX15" s="498"/>
      <c r="IY15" s="498"/>
      <c r="IZ15" s="498"/>
      <c r="JA15" s="498"/>
      <c r="JB15" s="499"/>
      <c r="JC15" s="500"/>
      <c r="JF15" s="659"/>
      <c r="JG15" s="660"/>
      <c r="JH15" s="661"/>
      <c r="JI15" s="662"/>
      <c r="JJ15" s="663"/>
      <c r="JK15" s="664"/>
      <c r="JL15" s="1322">
        <f>JL14/$P$545</f>
        <v>0</v>
      </c>
      <c r="JM15" s="497"/>
      <c r="JN15" s="497"/>
      <c r="JO15" s="498"/>
      <c r="JP15" s="498"/>
      <c r="JQ15" s="498"/>
      <c r="JR15" s="498"/>
      <c r="JS15" s="499"/>
      <c r="JT15" s="500"/>
      <c r="JW15" s="659"/>
      <c r="JX15" s="660"/>
      <c r="JY15" s="661"/>
      <c r="JZ15" s="662"/>
      <c r="KA15" s="663"/>
      <c r="KB15" s="664"/>
      <c r="KC15" s="1322">
        <f>KC14/$P$545</f>
        <v>0</v>
      </c>
      <c r="KD15" s="497"/>
      <c r="KE15" s="497"/>
      <c r="KF15" s="498"/>
      <c r="KG15" s="498"/>
      <c r="KH15" s="498"/>
      <c r="KI15" s="498"/>
      <c r="KJ15" s="499"/>
      <c r="KK15" s="500"/>
      <c r="KN15" s="659"/>
      <c r="KO15" s="660"/>
      <c r="KP15" s="661"/>
      <c r="KQ15" s="662"/>
      <c r="KR15" s="663"/>
      <c r="KS15" s="664"/>
      <c r="KT15" s="1322">
        <f>KT14/$P$545</f>
        <v>0</v>
      </c>
      <c r="KU15" s="497"/>
      <c r="KV15" s="497"/>
      <c r="KW15" s="498"/>
      <c r="KX15" s="498"/>
      <c r="KY15" s="498"/>
      <c r="KZ15" s="498"/>
      <c r="LA15" s="499"/>
      <c r="LB15" s="500"/>
      <c r="LE15" s="659"/>
      <c r="LF15" s="660"/>
      <c r="LG15" s="661"/>
      <c r="LH15" s="662"/>
      <c r="LI15" s="663"/>
      <c r="LJ15" s="664"/>
      <c r="LK15" s="1322">
        <f>LK14/$P$545</f>
        <v>0</v>
      </c>
      <c r="LL15" s="497"/>
      <c r="LM15" s="497"/>
      <c r="LN15" s="498"/>
      <c r="LO15" s="498"/>
      <c r="LP15" s="498"/>
      <c r="LQ15" s="498"/>
      <c r="LR15" s="499"/>
      <c r="LS15" s="500"/>
      <c r="LV15" s="659"/>
      <c r="LW15" s="660"/>
      <c r="LX15" s="661"/>
      <c r="LY15" s="662"/>
      <c r="LZ15" s="663"/>
      <c r="MA15" s="664"/>
      <c r="MB15" s="1322">
        <f>MB14/$P$545</f>
        <v>0</v>
      </c>
      <c r="MC15" s="497"/>
      <c r="MD15" s="497"/>
      <c r="ME15" s="498"/>
      <c r="MF15" s="498"/>
      <c r="MG15" s="498"/>
      <c r="MH15" s="498"/>
      <c r="MI15" s="499"/>
      <c r="MJ15" s="500"/>
      <c r="MM15" s="659"/>
      <c r="MN15" s="660"/>
      <c r="MO15" s="661"/>
      <c r="MP15" s="662"/>
      <c r="MQ15" s="663"/>
      <c r="MR15" s="664"/>
      <c r="MS15" s="1322">
        <f>MS14/$P$545</f>
        <v>0</v>
      </c>
      <c r="MT15" s="497"/>
      <c r="MU15" s="497"/>
      <c r="MV15" s="498"/>
      <c r="MW15" s="498"/>
      <c r="MX15" s="498"/>
      <c r="MY15" s="498"/>
      <c r="MZ15" s="499"/>
      <c r="NA15" s="500"/>
      <c r="ND15" s="659"/>
      <c r="NE15" s="660"/>
      <c r="NF15" s="661"/>
      <c r="NG15" s="662"/>
      <c r="NH15" s="663"/>
      <c r="NI15" s="664"/>
      <c r="NJ15" s="1322">
        <f>NJ14/$P$545</f>
        <v>0</v>
      </c>
      <c r="NK15" s="497"/>
      <c r="NL15" s="497"/>
      <c r="NM15" s="498"/>
      <c r="NN15" s="498"/>
      <c r="NO15" s="498"/>
      <c r="NP15" s="498"/>
      <c r="NQ15" s="499"/>
      <c r="NR15" s="500"/>
      <c r="NU15" s="659"/>
      <c r="NV15" s="660"/>
      <c r="NW15" s="661"/>
      <c r="NX15" s="662"/>
      <c r="NY15" s="663"/>
      <c r="NZ15" s="664"/>
      <c r="OA15" s="1322">
        <f>OA14/$P$545</f>
        <v>0</v>
      </c>
      <c r="OB15" s="497"/>
      <c r="OC15" s="497"/>
      <c r="OD15" s="498"/>
      <c r="OE15" s="498"/>
      <c r="OF15" s="498"/>
      <c r="OG15" s="498"/>
      <c r="OH15" s="499"/>
      <c r="OI15" s="500"/>
      <c r="OL15" s="659"/>
      <c r="OM15" s="660"/>
      <c r="ON15" s="661"/>
      <c r="OO15" s="662"/>
      <c r="OP15" s="663"/>
      <c r="OQ15" s="664"/>
      <c r="OR15" s="1322">
        <f>OR14/$P$545</f>
        <v>0</v>
      </c>
      <c r="OS15" s="497"/>
      <c r="OT15" s="497"/>
      <c r="OU15" s="498"/>
      <c r="OV15" s="498"/>
      <c r="OW15" s="498"/>
      <c r="OX15" s="498"/>
      <c r="OY15" s="499"/>
      <c r="OZ15" s="500"/>
      <c r="PC15" s="659"/>
      <c r="PD15" s="660"/>
      <c r="PE15" s="661"/>
      <c r="PF15" s="662"/>
      <c r="PG15" s="663"/>
      <c r="PH15" s="664"/>
      <c r="PI15" s="1322">
        <f>PI14/$P$545</f>
        <v>0</v>
      </c>
      <c r="PJ15" s="497"/>
      <c r="PK15" s="497"/>
      <c r="PL15" s="498"/>
      <c r="PM15" s="498"/>
      <c r="PN15" s="498"/>
      <c r="PO15" s="498"/>
      <c r="PP15" s="499"/>
      <c r="PQ15" s="500"/>
      <c r="PT15" s="659"/>
      <c r="PU15" s="660"/>
      <c r="PV15" s="661"/>
      <c r="PW15" s="662"/>
      <c r="PX15" s="663"/>
      <c r="PY15" s="664"/>
      <c r="PZ15" s="1322">
        <f>PZ14/$P$545</f>
        <v>0</v>
      </c>
      <c r="QA15" s="497"/>
      <c r="QB15" s="497"/>
      <c r="QC15" s="498"/>
      <c r="QD15" s="498"/>
      <c r="QE15" s="498"/>
      <c r="QF15" s="498"/>
      <c r="QG15" s="499"/>
      <c r="QH15" s="500"/>
      <c r="QK15" s="659"/>
      <c r="QL15" s="660"/>
      <c r="QM15" s="661"/>
      <c r="QN15" s="662"/>
      <c r="QO15" s="663"/>
      <c r="QP15" s="664"/>
      <c r="QQ15" s="1322">
        <f>QQ14/$P$545</f>
        <v>0</v>
      </c>
      <c r="QR15" s="497"/>
      <c r="QS15" s="497"/>
      <c r="QT15" s="498"/>
      <c r="QU15" s="498"/>
      <c r="QV15" s="498"/>
      <c r="QW15" s="498"/>
      <c r="QX15" s="499"/>
      <c r="QY15" s="500"/>
      <c r="RB15" s="381"/>
      <c r="RC15" s="382"/>
      <c r="RD15" s="383"/>
      <c r="RE15" s="384"/>
      <c r="RF15" s="385"/>
      <c r="RG15" s="386"/>
      <c r="RH15" s="386"/>
      <c r="RI15" s="497"/>
      <c r="RJ15" s="497"/>
      <c r="RK15" s="501"/>
      <c r="RL15" s="501"/>
      <c r="RM15" s="501"/>
      <c r="RN15" s="501"/>
      <c r="RO15" s="502"/>
      <c r="RP15" s="503"/>
      <c r="RS15" s="381"/>
      <c r="RT15" s="382"/>
      <c r="RU15" s="383"/>
      <c r="RV15" s="384"/>
      <c r="RW15" s="385"/>
      <c r="RX15" s="386"/>
      <c r="RY15" s="386"/>
      <c r="RZ15" s="497"/>
      <c r="SA15" s="497"/>
      <c r="SB15" s="501"/>
      <c r="SC15" s="501"/>
      <c r="SD15" s="501"/>
      <c r="SE15" s="501"/>
      <c r="SF15" s="502"/>
      <c r="SG15" s="503"/>
      <c r="SJ15" s="381"/>
      <c r="SK15" s="382"/>
      <c r="SL15" s="383"/>
      <c r="SM15" s="384"/>
      <c r="SN15" s="385"/>
      <c r="SO15" s="386"/>
      <c r="SP15" s="386"/>
      <c r="SQ15" s="497"/>
      <c r="SR15" s="497"/>
      <c r="SS15" s="501"/>
      <c r="ST15" s="501"/>
      <c r="SU15" s="501"/>
      <c r="SV15" s="501"/>
      <c r="SW15" s="502"/>
      <c r="SX15" s="503"/>
    </row>
    <row r="16" spans="2:518" ht="57" customHeight="1" thickTop="1" thickBot="1">
      <c r="B16" s="832" t="s">
        <v>397</v>
      </c>
      <c r="C16" s="833" t="s">
        <v>323</v>
      </c>
      <c r="D16" s="834" t="s">
        <v>398</v>
      </c>
      <c r="E16" s="835" t="s">
        <v>144</v>
      </c>
      <c r="F16" s="836">
        <v>18</v>
      </c>
      <c r="G16" s="916">
        <v>0</v>
      </c>
      <c r="H16" s="837">
        <v>0</v>
      </c>
      <c r="K16" s="934" t="s">
        <v>397</v>
      </c>
      <c r="L16" s="935" t="s">
        <v>323</v>
      </c>
      <c r="M16" s="936" t="s">
        <v>398</v>
      </c>
      <c r="N16" s="937" t="s">
        <v>144</v>
      </c>
      <c r="O16" s="938">
        <v>18</v>
      </c>
      <c r="P16" s="1017">
        <v>2430</v>
      </c>
      <c r="Q16" s="939">
        <v>43740</v>
      </c>
      <c r="R16" s="497">
        <f>IF(EXACT(VLOOKUP(K16,OFERTA_0,3,FALSE),M16),1,0)</f>
        <v>1</v>
      </c>
      <c r="S16" s="497">
        <f>IF(EXACT(VLOOKUP(K16,OFERTA_0,4,FALSE),N16),1,0)</f>
        <v>1</v>
      </c>
      <c r="T16" s="498">
        <f>IF(EXACT(VLOOKUP(K16,OFERTA_0,5,FALSE),O16),1,0)</f>
        <v>1</v>
      </c>
      <c r="U16" s="498">
        <f t="shared" ref="U16:U17" si="2">IF(P16=0,0,1)</f>
        <v>1</v>
      </c>
      <c r="V16" s="498">
        <f t="shared" ref="V16:V17" si="3">IF(Q16=0,0,1)</f>
        <v>1</v>
      </c>
      <c r="W16" s="498">
        <f t="shared" ref="W16:W17" si="4">PRODUCT(R16:V16)</f>
        <v>1</v>
      </c>
      <c r="X16" s="504">
        <f t="shared" ref="X16:X17" si="5">ROUND(Q16,0)</f>
        <v>43740</v>
      </c>
      <c r="Y16" s="500">
        <f t="shared" ref="Y16:Y17" si="6">Q16-X16</f>
        <v>0</v>
      </c>
      <c r="Z16" s="486"/>
      <c r="AA16" s="486"/>
      <c r="AB16" s="934" t="s">
        <v>397</v>
      </c>
      <c r="AC16" s="935" t="s">
        <v>323</v>
      </c>
      <c r="AD16" s="936" t="s">
        <v>398</v>
      </c>
      <c r="AE16" s="937" t="s">
        <v>144</v>
      </c>
      <c r="AF16" s="938">
        <v>18</v>
      </c>
      <c r="AG16" s="1017">
        <v>3030</v>
      </c>
      <c r="AH16" s="939">
        <v>54540</v>
      </c>
      <c r="AI16" s="497">
        <f>IF(EXACT(VLOOKUP(AB16,OFERTA_0,3,FALSE),AD16),1,0)</f>
        <v>1</v>
      </c>
      <c r="AJ16" s="497">
        <f>IF(EXACT(VLOOKUP(AB16,OFERTA_0,4,FALSE),AE16),1,0)</f>
        <v>1</v>
      </c>
      <c r="AK16" s="498">
        <f>IF(EXACT(VLOOKUP(AB16,OFERTA_0,5,FALSE),AF16),1,0)</f>
        <v>1</v>
      </c>
      <c r="AL16" s="498">
        <f t="shared" ref="AL16:AL17" si="7">IF(AG16=0,0,1)</f>
        <v>1</v>
      </c>
      <c r="AM16" s="498">
        <f t="shared" ref="AM16:AM17" si="8">IF(AH16=0,0,1)</f>
        <v>1</v>
      </c>
      <c r="AN16" s="498">
        <f t="shared" ref="AN16:AN17" si="9">PRODUCT(AI16:AM16)</f>
        <v>1</v>
      </c>
      <c r="AO16" s="504">
        <f t="shared" ref="AO16:AO17" si="10">ROUND(AH16,0)</f>
        <v>54540</v>
      </c>
      <c r="AP16" s="500">
        <f t="shared" ref="AP16:AP17" si="11">AH16-AO16</f>
        <v>0</v>
      </c>
      <c r="AQ16" s="486"/>
      <c r="AR16" s="486"/>
      <c r="AS16" s="934" t="s">
        <v>397</v>
      </c>
      <c r="AT16" s="935" t="s">
        <v>323</v>
      </c>
      <c r="AU16" s="936" t="s">
        <v>398</v>
      </c>
      <c r="AV16" s="937" t="s">
        <v>144</v>
      </c>
      <c r="AW16" s="938">
        <v>18</v>
      </c>
      <c r="AX16" s="1017">
        <v>9350</v>
      </c>
      <c r="AY16" s="939">
        <v>168300</v>
      </c>
      <c r="AZ16" s="497">
        <f>IF(EXACT(VLOOKUP(AS16,OFERTA_0,3,FALSE),AU16),1,0)</f>
        <v>1</v>
      </c>
      <c r="BA16" s="497">
        <f>IF(EXACT(VLOOKUP(AS16,OFERTA_0,4,FALSE),AV16),1,0)</f>
        <v>1</v>
      </c>
      <c r="BB16" s="498">
        <f>IF(EXACT(VLOOKUP(AS16,OFERTA_0,5,FALSE),AW16),1,0)</f>
        <v>1</v>
      </c>
      <c r="BC16" s="498">
        <f t="shared" ref="BC16:BC17" si="12">IF(AX16=0,0,1)</f>
        <v>1</v>
      </c>
      <c r="BD16" s="498">
        <f t="shared" ref="BD16:BD17" si="13">IF(AY16=0,0,1)</f>
        <v>1</v>
      </c>
      <c r="BE16" s="498">
        <f t="shared" ref="BE16:BE17" si="14">PRODUCT(AZ16:BD16)</f>
        <v>1</v>
      </c>
      <c r="BF16" s="504">
        <f t="shared" ref="BF16:BF17" si="15">ROUND(AY16,0)</f>
        <v>168300</v>
      </c>
      <c r="BG16" s="500">
        <f t="shared" ref="BG16:BG17" si="16">AY16-BF16</f>
        <v>0</v>
      </c>
      <c r="BJ16" s="934" t="s">
        <v>397</v>
      </c>
      <c r="BK16" s="935" t="s">
        <v>323</v>
      </c>
      <c r="BL16" s="936" t="s">
        <v>398</v>
      </c>
      <c r="BM16" s="937" t="s">
        <v>144</v>
      </c>
      <c r="BN16" s="938">
        <v>18</v>
      </c>
      <c r="BO16" s="1017">
        <v>3928</v>
      </c>
      <c r="BP16" s="939">
        <v>70704</v>
      </c>
      <c r="BQ16" s="497">
        <f>IF(EXACT(VLOOKUP(BJ16,OFERTA_0,3,FALSE),BL16),1,0)</f>
        <v>1</v>
      </c>
      <c r="BR16" s="497">
        <f>IF(EXACT(VLOOKUP(BJ16,OFERTA_0,4,FALSE),BM16),1,0)</f>
        <v>1</v>
      </c>
      <c r="BS16" s="498">
        <f>IF(EXACT(VLOOKUP(BJ16,OFERTA_0,5,FALSE),BN16),1,0)</f>
        <v>1</v>
      </c>
      <c r="BT16" s="498">
        <f t="shared" ref="BT16:BT17" si="17">IF(BO16=0,0,1)</f>
        <v>1</v>
      </c>
      <c r="BU16" s="498">
        <f t="shared" ref="BU16:BU17" si="18">IF(BP16=0,0,1)</f>
        <v>1</v>
      </c>
      <c r="BV16" s="498">
        <f t="shared" ref="BV16:BV17" si="19">PRODUCT(BQ16:BU16)</f>
        <v>1</v>
      </c>
      <c r="BW16" s="504">
        <f t="shared" ref="BW16:BW17" si="20">ROUND(BP16,0)</f>
        <v>70704</v>
      </c>
      <c r="BX16" s="500">
        <f t="shared" ref="BX16:BX17" si="21">BP16-BW16</f>
        <v>0</v>
      </c>
      <c r="CA16" s="934" t="s">
        <v>397</v>
      </c>
      <c r="CB16" s="935" t="s">
        <v>323</v>
      </c>
      <c r="CC16" s="936" t="s">
        <v>398</v>
      </c>
      <c r="CD16" s="937" t="s">
        <v>144</v>
      </c>
      <c r="CE16" s="938">
        <v>18</v>
      </c>
      <c r="CF16" s="1017">
        <v>9395</v>
      </c>
      <c r="CG16" s="939">
        <v>169110</v>
      </c>
      <c r="CH16" s="497">
        <f>IF(EXACT(VLOOKUP(CA16,OFERTA_0,3,FALSE),CC16),1,0)</f>
        <v>1</v>
      </c>
      <c r="CI16" s="497">
        <f>IF(EXACT(VLOOKUP(CA16,OFERTA_0,4,FALSE),CD16),1,0)</f>
        <v>1</v>
      </c>
      <c r="CJ16" s="498">
        <f>IF(EXACT(VLOOKUP(CA16,OFERTA_0,5,FALSE),CE16),1,0)</f>
        <v>1</v>
      </c>
      <c r="CK16" s="498">
        <f t="shared" ref="CK16:CK17" si="22">IF(CF16=0,0,1)</f>
        <v>1</v>
      </c>
      <c r="CL16" s="498">
        <f t="shared" ref="CL16:CL17" si="23">IF(CG16=0,0,1)</f>
        <v>1</v>
      </c>
      <c r="CM16" s="498">
        <f t="shared" ref="CM16:CM17" si="24">PRODUCT(CH16:CL16)</f>
        <v>1</v>
      </c>
      <c r="CN16" s="504">
        <f t="shared" ref="CN16:CN17" si="25">ROUND(CG16,0)</f>
        <v>169110</v>
      </c>
      <c r="CO16" s="500">
        <f t="shared" ref="CO16:CO17" si="26">CG16-CN16</f>
        <v>0</v>
      </c>
      <c r="CR16" s="934" t="s">
        <v>397</v>
      </c>
      <c r="CS16" s="935" t="s">
        <v>323</v>
      </c>
      <c r="CT16" s="936" t="s">
        <v>398</v>
      </c>
      <c r="CU16" s="937" t="s">
        <v>144</v>
      </c>
      <c r="CV16" s="1030">
        <v>18</v>
      </c>
      <c r="CW16" s="1017">
        <v>9396</v>
      </c>
      <c r="CX16" s="698">
        <f t="shared" si="0"/>
        <v>169128</v>
      </c>
      <c r="CY16" s="497">
        <f>IF(EXACT(VLOOKUP(CR16,OFERTA_0,3,FALSE),CT16),1,0)</f>
        <v>1</v>
      </c>
      <c r="CZ16" s="497">
        <f>IF(EXACT(VLOOKUP(CR16,OFERTA_0,4,FALSE),CU16),1,0)</f>
        <v>1</v>
      </c>
      <c r="DA16" s="498">
        <f>IF(EXACT(VLOOKUP(CR16,OFERTA_0,5,FALSE),CV16),1,0)</f>
        <v>1</v>
      </c>
      <c r="DB16" s="498">
        <f t="shared" ref="DB16:DB17" si="27">IF(CW16=0,0,1)</f>
        <v>1</v>
      </c>
      <c r="DC16" s="498">
        <f t="shared" ref="DC16:DC17" si="28">IF(CX16=0,0,1)</f>
        <v>1</v>
      </c>
      <c r="DD16" s="498">
        <f t="shared" ref="DD16:DD17" si="29">PRODUCT(CY16:DC16)</f>
        <v>1</v>
      </c>
      <c r="DE16" s="504">
        <f t="shared" ref="DE16:DE17" si="30">ROUND(CX16,0)</f>
        <v>169128</v>
      </c>
      <c r="DF16" s="500">
        <f t="shared" ref="DF16:DF17" si="31">CX16-DE16</f>
        <v>0</v>
      </c>
      <c r="DI16" s="934" t="s">
        <v>397</v>
      </c>
      <c r="DJ16" s="935" t="s">
        <v>323</v>
      </c>
      <c r="DK16" s="936" t="s">
        <v>398</v>
      </c>
      <c r="DL16" s="937" t="s">
        <v>144</v>
      </c>
      <c r="DM16" s="938">
        <v>18</v>
      </c>
      <c r="DN16" s="1017">
        <v>5000</v>
      </c>
      <c r="DO16" s="939">
        <v>90000</v>
      </c>
      <c r="DP16" s="497">
        <f>IF(EXACT(VLOOKUP(DI16,OFERTA_0,3,FALSE),DK16),1,0)</f>
        <v>1</v>
      </c>
      <c r="DQ16" s="497">
        <f>IF(EXACT(VLOOKUP(DI16,OFERTA_0,4,FALSE),DL16),1,0)</f>
        <v>1</v>
      </c>
      <c r="DR16" s="498">
        <f>IF(EXACT(VLOOKUP(DI16,OFERTA_0,5,FALSE),DM16),1,0)</f>
        <v>1</v>
      </c>
      <c r="DS16" s="498">
        <f t="shared" ref="DS16:DS17" si="32">IF(DN16=0,0,1)</f>
        <v>1</v>
      </c>
      <c r="DT16" s="498">
        <f t="shared" ref="DT16:DT17" si="33">IF(DO16=0,0,1)</f>
        <v>1</v>
      </c>
      <c r="DU16" s="498">
        <f t="shared" ref="DU16:DU17" si="34">PRODUCT(DP16:DT16)</f>
        <v>1</v>
      </c>
      <c r="DV16" s="504">
        <f t="shared" ref="DV16:DV17" si="35">ROUND(DO16,0)</f>
        <v>90000</v>
      </c>
      <c r="DW16" s="500">
        <f t="shared" ref="DW16:DW17" si="36">DO16-DV16</f>
        <v>0</v>
      </c>
      <c r="DZ16" s="934" t="s">
        <v>397</v>
      </c>
      <c r="EA16" s="935" t="s">
        <v>323</v>
      </c>
      <c r="EB16" s="936" t="s">
        <v>398</v>
      </c>
      <c r="EC16" s="937" t="s">
        <v>144</v>
      </c>
      <c r="ED16" s="1030">
        <v>18</v>
      </c>
      <c r="EE16" s="1017">
        <v>9391</v>
      </c>
      <c r="EF16" s="698">
        <f t="shared" si="1"/>
        <v>169038</v>
      </c>
      <c r="EG16" s="497">
        <f>IF(EXACT(VLOOKUP(DZ16,OFERTA_0,3,FALSE),EB16),1,0)</f>
        <v>1</v>
      </c>
      <c r="EH16" s="497">
        <f>IF(EXACT(VLOOKUP(DZ16,OFERTA_0,4,FALSE),EC16),1,0)</f>
        <v>1</v>
      </c>
      <c r="EI16" s="498">
        <f>IF(EXACT(VLOOKUP(DZ16,OFERTA_0,5,FALSE),ED16),1,0)</f>
        <v>1</v>
      </c>
      <c r="EJ16" s="498">
        <f t="shared" ref="EJ16:EJ17" si="37">IF(EE16=0,0,1)</f>
        <v>1</v>
      </c>
      <c r="EK16" s="498">
        <f t="shared" ref="EK16:EK17" si="38">IF(EF16=0,0,1)</f>
        <v>1</v>
      </c>
      <c r="EL16" s="498">
        <f t="shared" ref="EL16:EL17" si="39">PRODUCT(EG16:EK16)</f>
        <v>1</v>
      </c>
      <c r="EM16" s="504">
        <f t="shared" ref="EM16:EM17" si="40">ROUND(EF16,0)</f>
        <v>169038</v>
      </c>
      <c r="EN16" s="500">
        <f t="shared" ref="EN16:EN17" si="41">EF16-EM16</f>
        <v>0</v>
      </c>
      <c r="EQ16" s="665"/>
      <c r="ER16" s="666"/>
      <c r="ES16" s="667"/>
      <c r="ET16" s="668"/>
      <c r="EU16" s="669"/>
      <c r="EV16" s="670"/>
      <c r="EW16" s="1324"/>
      <c r="EX16" s="497" t="e">
        <f>IF(EXACT(VLOOKUP(EQ16,OFERTA_0,2,FALSE),ER16),1,0)</f>
        <v>#N/A</v>
      </c>
      <c r="EY16" s="497" t="e">
        <f>IF(EXACT(VLOOKUP(EQ16,OFERTA_0,3,FALSE),ES16),1,0)</f>
        <v>#N/A</v>
      </c>
      <c r="EZ16" s="498" t="e">
        <f>IF(EXACT(VLOOKUP(EQ16,OFERTA_0,4,FALSE),ET16),1,0)</f>
        <v>#N/A</v>
      </c>
      <c r="FA16" s="498">
        <f>IF(EU16=0,0,1)</f>
        <v>0</v>
      </c>
      <c r="FB16" s="498">
        <f>IF(EV16=0,0,1)</f>
        <v>0</v>
      </c>
      <c r="FC16" s="498" t="e">
        <f>PRODUCT(EX16:FB16)</f>
        <v>#N/A</v>
      </c>
      <c r="FD16" s="504">
        <f>ROUND(EV16,0)</f>
        <v>0</v>
      </c>
      <c r="FE16" s="500">
        <f>EV16-FD16</f>
        <v>0</v>
      </c>
      <c r="FH16" s="665"/>
      <c r="FI16" s="666"/>
      <c r="FJ16" s="667"/>
      <c r="FK16" s="668"/>
      <c r="FL16" s="669"/>
      <c r="FM16" s="670"/>
      <c r="FN16" s="1324"/>
      <c r="FO16" s="497" t="e">
        <f>IF(EXACT(VLOOKUP(FH16,OFERTA_0,2,FALSE),FI16),1,0)</f>
        <v>#N/A</v>
      </c>
      <c r="FP16" s="497" t="e">
        <f>IF(EXACT(VLOOKUP(FH16,OFERTA_0,3,FALSE),FJ16),1,0)</f>
        <v>#N/A</v>
      </c>
      <c r="FQ16" s="498" t="e">
        <f>IF(EXACT(VLOOKUP(FH16,OFERTA_0,4,FALSE),FK16),1,0)</f>
        <v>#N/A</v>
      </c>
      <c r="FR16" s="498">
        <f>IF(FL16=0,0,1)</f>
        <v>0</v>
      </c>
      <c r="FS16" s="498">
        <f>IF(FM16=0,0,1)</f>
        <v>0</v>
      </c>
      <c r="FT16" s="498" t="e">
        <f>PRODUCT(FO16:FS16)</f>
        <v>#N/A</v>
      </c>
      <c r="FU16" s="504">
        <f>ROUND(FM16,0)</f>
        <v>0</v>
      </c>
      <c r="FV16" s="500">
        <f>FM16-FU16</f>
        <v>0</v>
      </c>
      <c r="FY16" s="665"/>
      <c r="FZ16" s="666"/>
      <c r="GA16" s="667"/>
      <c r="GB16" s="668"/>
      <c r="GC16" s="669"/>
      <c r="GD16" s="670"/>
      <c r="GE16" s="1324"/>
      <c r="GF16" s="497" t="e">
        <f>IF(EXACT(VLOOKUP(FY16,OFERTA_0,2,FALSE),FZ16),1,0)</f>
        <v>#N/A</v>
      </c>
      <c r="GG16" s="497" t="e">
        <f>IF(EXACT(VLOOKUP(FY16,OFERTA_0,3,FALSE),GA16),1,0)</f>
        <v>#N/A</v>
      </c>
      <c r="GH16" s="498" t="e">
        <f>IF(EXACT(VLOOKUP(FY16,OFERTA_0,4,FALSE),GB16),1,0)</f>
        <v>#N/A</v>
      </c>
      <c r="GI16" s="498">
        <f>IF(GC16=0,0,1)</f>
        <v>0</v>
      </c>
      <c r="GJ16" s="498">
        <f>IF(GD16=0,0,1)</f>
        <v>0</v>
      </c>
      <c r="GK16" s="498" t="e">
        <f>PRODUCT(GF16:GJ16)</f>
        <v>#N/A</v>
      </c>
      <c r="GL16" s="504">
        <f>ROUND(GD16,0)</f>
        <v>0</v>
      </c>
      <c r="GM16" s="500">
        <f>GD16-GL16</f>
        <v>0</v>
      </c>
      <c r="GP16" s="665"/>
      <c r="GQ16" s="666"/>
      <c r="GR16" s="667"/>
      <c r="GS16" s="668"/>
      <c r="GT16" s="669"/>
      <c r="GU16" s="670"/>
      <c r="GV16" s="1324"/>
      <c r="GW16" s="497" t="e">
        <f>IF(EXACT(VLOOKUP(GP16,OFERTA_0,2,FALSE),GQ16),1,0)</f>
        <v>#N/A</v>
      </c>
      <c r="GX16" s="497" t="e">
        <f>IF(EXACT(VLOOKUP(GP16,OFERTA_0,3,FALSE),GR16),1,0)</f>
        <v>#N/A</v>
      </c>
      <c r="GY16" s="498" t="e">
        <f>IF(EXACT(VLOOKUP(GP16,OFERTA_0,4,FALSE),GS16),1,0)</f>
        <v>#N/A</v>
      </c>
      <c r="GZ16" s="498">
        <f>IF(GT16=0,0,1)</f>
        <v>0</v>
      </c>
      <c r="HA16" s="498">
        <f>IF(GU16=0,0,1)</f>
        <v>0</v>
      </c>
      <c r="HB16" s="498" t="e">
        <f>PRODUCT(GW16:HA16)</f>
        <v>#N/A</v>
      </c>
      <c r="HC16" s="504">
        <f>ROUND(GU16,0)</f>
        <v>0</v>
      </c>
      <c r="HD16" s="500">
        <f>GU16-HC16</f>
        <v>0</v>
      </c>
      <c r="HG16" s="665"/>
      <c r="HH16" s="666"/>
      <c r="HI16" s="667"/>
      <c r="HJ16" s="668"/>
      <c r="HK16" s="669"/>
      <c r="HL16" s="670"/>
      <c r="HM16" s="1324"/>
      <c r="HN16" s="497" t="e">
        <f>IF(EXACT(VLOOKUP(HG16,OFERTA_0,2,FALSE),HH16),1,0)</f>
        <v>#N/A</v>
      </c>
      <c r="HO16" s="497" t="e">
        <f>IF(EXACT(VLOOKUP(HG16,OFERTA_0,3,FALSE),HI16),1,0)</f>
        <v>#N/A</v>
      </c>
      <c r="HP16" s="498" t="e">
        <f>IF(EXACT(VLOOKUP(HG16,OFERTA_0,4,FALSE),HJ16),1,0)</f>
        <v>#N/A</v>
      </c>
      <c r="HQ16" s="498">
        <f>IF(HK16=0,0,1)</f>
        <v>0</v>
      </c>
      <c r="HR16" s="498">
        <f>IF(HL16=0,0,1)</f>
        <v>0</v>
      </c>
      <c r="HS16" s="498" t="e">
        <f>PRODUCT(HN16:HR16)</f>
        <v>#N/A</v>
      </c>
      <c r="HT16" s="504">
        <f>ROUND(HL16,0)</f>
        <v>0</v>
      </c>
      <c r="HU16" s="500">
        <f>HL16-HT16</f>
        <v>0</v>
      </c>
      <c r="HX16" s="665"/>
      <c r="HY16" s="666"/>
      <c r="HZ16" s="667"/>
      <c r="IA16" s="668"/>
      <c r="IB16" s="669"/>
      <c r="IC16" s="670"/>
      <c r="ID16" s="1324"/>
      <c r="IE16" s="497" t="e">
        <f>IF(EXACT(VLOOKUP(HX16,OFERTA_0,2,FALSE),HY16),1,0)</f>
        <v>#N/A</v>
      </c>
      <c r="IF16" s="497" t="e">
        <f>IF(EXACT(VLOOKUP(HX16,OFERTA_0,3,FALSE),HZ16),1,0)</f>
        <v>#N/A</v>
      </c>
      <c r="IG16" s="498" t="e">
        <f>IF(EXACT(VLOOKUP(HX16,OFERTA_0,4,FALSE),IA16),1,0)</f>
        <v>#N/A</v>
      </c>
      <c r="IH16" s="498">
        <f>IF(IB16=0,0,1)</f>
        <v>0</v>
      </c>
      <c r="II16" s="498">
        <f>IF(IC16=0,0,1)</f>
        <v>0</v>
      </c>
      <c r="IJ16" s="498" t="e">
        <f>PRODUCT(IE16:II16)</f>
        <v>#N/A</v>
      </c>
      <c r="IK16" s="504">
        <f>ROUND(IC16,0)</f>
        <v>0</v>
      </c>
      <c r="IL16" s="500">
        <f>IC16-IK16</f>
        <v>0</v>
      </c>
      <c r="IO16" s="665"/>
      <c r="IP16" s="666"/>
      <c r="IQ16" s="667"/>
      <c r="IR16" s="668"/>
      <c r="IS16" s="669"/>
      <c r="IT16" s="670"/>
      <c r="IU16" s="1324"/>
      <c r="IV16" s="497" t="e">
        <f>IF(EXACT(VLOOKUP(IO16,OFERTA_0,2,FALSE),IP16),1,0)</f>
        <v>#N/A</v>
      </c>
      <c r="IW16" s="497" t="e">
        <f>IF(EXACT(VLOOKUP(IO16,OFERTA_0,3,FALSE),IQ16),1,0)</f>
        <v>#N/A</v>
      </c>
      <c r="IX16" s="498" t="e">
        <f>IF(EXACT(VLOOKUP(IO16,OFERTA_0,4,FALSE),IR16),1,0)</f>
        <v>#N/A</v>
      </c>
      <c r="IY16" s="498">
        <f>IF(IS16=0,0,1)</f>
        <v>0</v>
      </c>
      <c r="IZ16" s="498">
        <f>IF(IT16=0,0,1)</f>
        <v>0</v>
      </c>
      <c r="JA16" s="498" t="e">
        <f>PRODUCT(IV16:IZ16)</f>
        <v>#N/A</v>
      </c>
      <c r="JB16" s="504">
        <f>ROUND(IT16,0)</f>
        <v>0</v>
      </c>
      <c r="JC16" s="500">
        <f>IT16-JB16</f>
        <v>0</v>
      </c>
      <c r="JF16" s="665"/>
      <c r="JG16" s="666"/>
      <c r="JH16" s="667"/>
      <c r="JI16" s="668"/>
      <c r="JJ16" s="669"/>
      <c r="JK16" s="670"/>
      <c r="JL16" s="1324"/>
      <c r="JM16" s="497" t="e">
        <f>IF(EXACT(VLOOKUP(JF16,OFERTA_0,2,FALSE),JG16),1,0)</f>
        <v>#N/A</v>
      </c>
      <c r="JN16" s="497" t="e">
        <f>IF(EXACT(VLOOKUP(JF16,OFERTA_0,3,FALSE),JH16),1,0)</f>
        <v>#N/A</v>
      </c>
      <c r="JO16" s="498" t="e">
        <f>IF(EXACT(VLOOKUP(JF16,OFERTA_0,4,FALSE),JI16),1,0)</f>
        <v>#N/A</v>
      </c>
      <c r="JP16" s="498">
        <f>IF(JJ16=0,0,1)</f>
        <v>0</v>
      </c>
      <c r="JQ16" s="498">
        <f>IF(JK16=0,0,1)</f>
        <v>0</v>
      </c>
      <c r="JR16" s="498" t="e">
        <f>PRODUCT(JM16:JQ16)</f>
        <v>#N/A</v>
      </c>
      <c r="JS16" s="504">
        <f>ROUND(JK16,0)</f>
        <v>0</v>
      </c>
      <c r="JT16" s="500">
        <f>JK16-JS16</f>
        <v>0</v>
      </c>
      <c r="JW16" s="665"/>
      <c r="JX16" s="666"/>
      <c r="JY16" s="667"/>
      <c r="JZ16" s="668"/>
      <c r="KA16" s="669"/>
      <c r="KB16" s="670"/>
      <c r="KC16" s="1324"/>
      <c r="KD16" s="497" t="e">
        <f>IF(EXACT(VLOOKUP(JW16,OFERTA_0,2,FALSE),JX16),1,0)</f>
        <v>#N/A</v>
      </c>
      <c r="KE16" s="497" t="e">
        <f>IF(EXACT(VLOOKUP(JW16,OFERTA_0,3,FALSE),JY16),1,0)</f>
        <v>#N/A</v>
      </c>
      <c r="KF16" s="498" t="e">
        <f>IF(EXACT(VLOOKUP(JW16,OFERTA_0,4,FALSE),JZ16),1,0)</f>
        <v>#N/A</v>
      </c>
      <c r="KG16" s="498">
        <f>IF(KA16=0,0,1)</f>
        <v>0</v>
      </c>
      <c r="KH16" s="498">
        <f>IF(KB16=0,0,1)</f>
        <v>0</v>
      </c>
      <c r="KI16" s="498" t="e">
        <f>PRODUCT(KD16:KH16)</f>
        <v>#N/A</v>
      </c>
      <c r="KJ16" s="504">
        <f>ROUND(KB16,0)</f>
        <v>0</v>
      </c>
      <c r="KK16" s="500">
        <f>KB16-KJ16</f>
        <v>0</v>
      </c>
      <c r="KN16" s="665"/>
      <c r="KO16" s="666"/>
      <c r="KP16" s="667"/>
      <c r="KQ16" s="668"/>
      <c r="KR16" s="669"/>
      <c r="KS16" s="670"/>
      <c r="KT16" s="1324"/>
      <c r="KU16" s="497" t="e">
        <f>IF(EXACT(VLOOKUP(KN16,OFERTA_0,2,FALSE),KO16),1,0)</f>
        <v>#N/A</v>
      </c>
      <c r="KV16" s="497" t="e">
        <f>IF(EXACT(VLOOKUP(KN16,OFERTA_0,3,FALSE),KP16),1,0)</f>
        <v>#N/A</v>
      </c>
      <c r="KW16" s="498" t="e">
        <f>IF(EXACT(VLOOKUP(KN16,OFERTA_0,4,FALSE),KQ16),1,0)</f>
        <v>#N/A</v>
      </c>
      <c r="KX16" s="498">
        <f>IF(KR16=0,0,1)</f>
        <v>0</v>
      </c>
      <c r="KY16" s="498">
        <f>IF(KS16=0,0,1)</f>
        <v>0</v>
      </c>
      <c r="KZ16" s="498" t="e">
        <f>PRODUCT(KU16:KY16)</f>
        <v>#N/A</v>
      </c>
      <c r="LA16" s="504">
        <f>ROUND(KS16,0)</f>
        <v>0</v>
      </c>
      <c r="LB16" s="500">
        <f>KS16-LA16</f>
        <v>0</v>
      </c>
      <c r="LE16" s="665"/>
      <c r="LF16" s="666"/>
      <c r="LG16" s="667"/>
      <c r="LH16" s="668"/>
      <c r="LI16" s="669"/>
      <c r="LJ16" s="670"/>
      <c r="LK16" s="1324"/>
      <c r="LL16" s="497" t="e">
        <f>IF(EXACT(VLOOKUP(LE16,OFERTA_0,2,FALSE),LF16),1,0)</f>
        <v>#N/A</v>
      </c>
      <c r="LM16" s="497" t="e">
        <f>IF(EXACT(VLOOKUP(LE16,OFERTA_0,3,FALSE),LG16),1,0)</f>
        <v>#N/A</v>
      </c>
      <c r="LN16" s="498" t="e">
        <f>IF(EXACT(VLOOKUP(LE16,OFERTA_0,4,FALSE),LH16),1,0)</f>
        <v>#N/A</v>
      </c>
      <c r="LO16" s="498">
        <f>IF(LI16=0,0,1)</f>
        <v>0</v>
      </c>
      <c r="LP16" s="498">
        <f>IF(LJ16=0,0,1)</f>
        <v>0</v>
      </c>
      <c r="LQ16" s="498" t="e">
        <f>PRODUCT(LL16:LP16)</f>
        <v>#N/A</v>
      </c>
      <c r="LR16" s="504">
        <f>ROUND(LJ16,0)</f>
        <v>0</v>
      </c>
      <c r="LS16" s="500">
        <f>LJ16-LR16</f>
        <v>0</v>
      </c>
      <c r="LV16" s="665"/>
      <c r="LW16" s="666"/>
      <c r="LX16" s="667"/>
      <c r="LY16" s="668"/>
      <c r="LZ16" s="669"/>
      <c r="MA16" s="670"/>
      <c r="MB16" s="1324"/>
      <c r="MC16" s="497" t="e">
        <f>IF(EXACT(VLOOKUP(LV16,OFERTA_0,2,FALSE),LW16),1,0)</f>
        <v>#N/A</v>
      </c>
      <c r="MD16" s="497" t="e">
        <f>IF(EXACT(VLOOKUP(LV16,OFERTA_0,3,FALSE),LX16),1,0)</f>
        <v>#N/A</v>
      </c>
      <c r="ME16" s="498" t="e">
        <f>IF(EXACT(VLOOKUP(LV16,OFERTA_0,4,FALSE),LY16),1,0)</f>
        <v>#N/A</v>
      </c>
      <c r="MF16" s="498">
        <f>IF(LZ16=0,0,1)</f>
        <v>0</v>
      </c>
      <c r="MG16" s="498">
        <f>IF(MA16=0,0,1)</f>
        <v>0</v>
      </c>
      <c r="MH16" s="498" t="e">
        <f>PRODUCT(MC16:MG16)</f>
        <v>#N/A</v>
      </c>
      <c r="MI16" s="504">
        <f>ROUND(MA16,0)</f>
        <v>0</v>
      </c>
      <c r="MJ16" s="500">
        <f>MA16-MI16</f>
        <v>0</v>
      </c>
      <c r="MM16" s="665"/>
      <c r="MN16" s="666"/>
      <c r="MO16" s="667"/>
      <c r="MP16" s="668"/>
      <c r="MQ16" s="669"/>
      <c r="MR16" s="670"/>
      <c r="MS16" s="1324"/>
      <c r="MT16" s="497" t="e">
        <f>IF(EXACT(VLOOKUP(MM16,OFERTA_0,2,FALSE),MN16),1,0)</f>
        <v>#N/A</v>
      </c>
      <c r="MU16" s="497" t="e">
        <f>IF(EXACT(VLOOKUP(MM16,OFERTA_0,3,FALSE),MO16),1,0)</f>
        <v>#N/A</v>
      </c>
      <c r="MV16" s="498" t="e">
        <f>IF(EXACT(VLOOKUP(MM16,OFERTA_0,4,FALSE),MP16),1,0)</f>
        <v>#N/A</v>
      </c>
      <c r="MW16" s="498">
        <f>IF(MQ16=0,0,1)</f>
        <v>0</v>
      </c>
      <c r="MX16" s="498">
        <f>IF(MR16=0,0,1)</f>
        <v>0</v>
      </c>
      <c r="MY16" s="498" t="e">
        <f>PRODUCT(MT16:MX16)</f>
        <v>#N/A</v>
      </c>
      <c r="MZ16" s="504">
        <f>ROUND(MR16,0)</f>
        <v>0</v>
      </c>
      <c r="NA16" s="500">
        <f>MR16-MZ16</f>
        <v>0</v>
      </c>
      <c r="ND16" s="665"/>
      <c r="NE16" s="666"/>
      <c r="NF16" s="667"/>
      <c r="NG16" s="668"/>
      <c r="NH16" s="669"/>
      <c r="NI16" s="670"/>
      <c r="NJ16" s="1324"/>
      <c r="NK16" s="497" t="e">
        <f>IF(EXACT(VLOOKUP(ND16,OFERTA_0,2,FALSE),NE16),1,0)</f>
        <v>#N/A</v>
      </c>
      <c r="NL16" s="497" t="e">
        <f>IF(EXACT(VLOOKUP(ND16,OFERTA_0,3,FALSE),NF16),1,0)</f>
        <v>#N/A</v>
      </c>
      <c r="NM16" s="498" t="e">
        <f>IF(EXACT(VLOOKUP(ND16,OFERTA_0,4,FALSE),NG16),1,0)</f>
        <v>#N/A</v>
      </c>
      <c r="NN16" s="498">
        <f>IF(NH16=0,0,1)</f>
        <v>0</v>
      </c>
      <c r="NO16" s="498">
        <f>IF(NI16=0,0,1)</f>
        <v>0</v>
      </c>
      <c r="NP16" s="498" t="e">
        <f>PRODUCT(NK16:NO16)</f>
        <v>#N/A</v>
      </c>
      <c r="NQ16" s="504">
        <f>ROUND(NI16,0)</f>
        <v>0</v>
      </c>
      <c r="NR16" s="500">
        <f>NI16-NQ16</f>
        <v>0</v>
      </c>
      <c r="NU16" s="665"/>
      <c r="NV16" s="666"/>
      <c r="NW16" s="667"/>
      <c r="NX16" s="668"/>
      <c r="NY16" s="669"/>
      <c r="NZ16" s="670"/>
      <c r="OA16" s="1324"/>
      <c r="OB16" s="497" t="e">
        <f>IF(EXACT(VLOOKUP(NU16,OFERTA_0,2,FALSE),NV16),1,0)</f>
        <v>#N/A</v>
      </c>
      <c r="OC16" s="497" t="e">
        <f>IF(EXACT(VLOOKUP(NU16,OFERTA_0,3,FALSE),NW16),1,0)</f>
        <v>#N/A</v>
      </c>
      <c r="OD16" s="498" t="e">
        <f>IF(EXACT(VLOOKUP(NU16,OFERTA_0,4,FALSE),NX16),1,0)</f>
        <v>#N/A</v>
      </c>
      <c r="OE16" s="498">
        <f>IF(NY16=0,0,1)</f>
        <v>0</v>
      </c>
      <c r="OF16" s="498">
        <f>IF(NZ16=0,0,1)</f>
        <v>0</v>
      </c>
      <c r="OG16" s="498" t="e">
        <f>PRODUCT(OB16:OF16)</f>
        <v>#N/A</v>
      </c>
      <c r="OH16" s="504">
        <f>ROUND(NZ16,0)</f>
        <v>0</v>
      </c>
      <c r="OI16" s="500">
        <f>NZ16-OH16</f>
        <v>0</v>
      </c>
      <c r="OL16" s="665"/>
      <c r="OM16" s="666"/>
      <c r="ON16" s="667"/>
      <c r="OO16" s="668"/>
      <c r="OP16" s="669"/>
      <c r="OQ16" s="670"/>
      <c r="OR16" s="1324"/>
      <c r="OS16" s="497" t="e">
        <f>IF(EXACT(VLOOKUP(OL16,OFERTA_0,2,FALSE),OM16),1,0)</f>
        <v>#N/A</v>
      </c>
      <c r="OT16" s="497" t="e">
        <f>IF(EXACT(VLOOKUP(OL16,OFERTA_0,3,FALSE),ON16),1,0)</f>
        <v>#N/A</v>
      </c>
      <c r="OU16" s="498" t="e">
        <f>IF(EXACT(VLOOKUP(OL16,OFERTA_0,4,FALSE),OO16),1,0)</f>
        <v>#N/A</v>
      </c>
      <c r="OV16" s="498">
        <f>IF(OP16=0,0,1)</f>
        <v>0</v>
      </c>
      <c r="OW16" s="498">
        <f>IF(OQ16=0,0,1)</f>
        <v>0</v>
      </c>
      <c r="OX16" s="498" t="e">
        <f>PRODUCT(OS16:OW16)</f>
        <v>#N/A</v>
      </c>
      <c r="OY16" s="504">
        <f>ROUND(OQ16,0)</f>
        <v>0</v>
      </c>
      <c r="OZ16" s="500">
        <f>OQ16-OY16</f>
        <v>0</v>
      </c>
      <c r="PC16" s="665"/>
      <c r="PD16" s="666"/>
      <c r="PE16" s="667"/>
      <c r="PF16" s="668"/>
      <c r="PG16" s="669"/>
      <c r="PH16" s="670"/>
      <c r="PI16" s="1324"/>
      <c r="PJ16" s="497" t="e">
        <f>IF(EXACT(VLOOKUP(PC16,OFERTA_0,2,FALSE),PD16),1,0)</f>
        <v>#N/A</v>
      </c>
      <c r="PK16" s="497" t="e">
        <f>IF(EXACT(VLOOKUP(PC16,OFERTA_0,3,FALSE),PE16),1,0)</f>
        <v>#N/A</v>
      </c>
      <c r="PL16" s="498" t="e">
        <f>IF(EXACT(VLOOKUP(PC16,OFERTA_0,4,FALSE),PF16),1,0)</f>
        <v>#N/A</v>
      </c>
      <c r="PM16" s="498">
        <f>IF(PG16=0,0,1)</f>
        <v>0</v>
      </c>
      <c r="PN16" s="498">
        <f>IF(PH16=0,0,1)</f>
        <v>0</v>
      </c>
      <c r="PO16" s="498" t="e">
        <f>PRODUCT(PJ16:PN16)</f>
        <v>#N/A</v>
      </c>
      <c r="PP16" s="504">
        <f>ROUND(PH16,0)</f>
        <v>0</v>
      </c>
      <c r="PQ16" s="500">
        <f>PH16-PP16</f>
        <v>0</v>
      </c>
      <c r="PT16" s="665"/>
      <c r="PU16" s="666"/>
      <c r="PV16" s="667"/>
      <c r="PW16" s="668"/>
      <c r="PX16" s="669"/>
      <c r="PY16" s="670"/>
      <c r="PZ16" s="1324"/>
      <c r="QA16" s="497" t="e">
        <f>IF(EXACT(VLOOKUP(PT16,OFERTA_0,2,FALSE),PU16),1,0)</f>
        <v>#N/A</v>
      </c>
      <c r="QB16" s="497" t="e">
        <f>IF(EXACT(VLOOKUP(PT16,OFERTA_0,3,FALSE),PV16),1,0)</f>
        <v>#N/A</v>
      </c>
      <c r="QC16" s="498" t="e">
        <f>IF(EXACT(VLOOKUP(PT16,OFERTA_0,4,FALSE),PW16),1,0)</f>
        <v>#N/A</v>
      </c>
      <c r="QD16" s="498">
        <f>IF(PX16=0,0,1)</f>
        <v>0</v>
      </c>
      <c r="QE16" s="498">
        <f>IF(PY16=0,0,1)</f>
        <v>0</v>
      </c>
      <c r="QF16" s="498" t="e">
        <f>PRODUCT(QA16:QE16)</f>
        <v>#N/A</v>
      </c>
      <c r="QG16" s="504">
        <f>ROUND(PY16,0)</f>
        <v>0</v>
      </c>
      <c r="QH16" s="500">
        <f>PY16-QG16</f>
        <v>0</v>
      </c>
      <c r="QK16" s="665"/>
      <c r="QL16" s="666"/>
      <c r="QM16" s="667"/>
      <c r="QN16" s="668"/>
      <c r="QO16" s="669"/>
      <c r="QP16" s="670"/>
      <c r="QQ16" s="1324"/>
      <c r="QR16" s="497" t="e">
        <f>IF(EXACT(VLOOKUP(QK16,OFERTA_0,2,FALSE),QL16),1,0)</f>
        <v>#N/A</v>
      </c>
      <c r="QS16" s="497" t="e">
        <f>IF(EXACT(VLOOKUP(QK16,OFERTA_0,3,FALSE),QM16),1,0)</f>
        <v>#N/A</v>
      </c>
      <c r="QT16" s="498" t="e">
        <f>IF(EXACT(VLOOKUP(QK16,OFERTA_0,4,FALSE),QN16),1,0)</f>
        <v>#N/A</v>
      </c>
      <c r="QU16" s="498">
        <f>IF(QO16=0,0,1)</f>
        <v>0</v>
      </c>
      <c r="QV16" s="498">
        <f>IF(QP16=0,0,1)</f>
        <v>0</v>
      </c>
      <c r="QW16" s="498" t="e">
        <f>PRODUCT(QR16:QV16)</f>
        <v>#N/A</v>
      </c>
      <c r="QX16" s="504">
        <f>ROUND(QP16,0)</f>
        <v>0</v>
      </c>
      <c r="QY16" s="500">
        <f>QP16-QX16</f>
        <v>0</v>
      </c>
      <c r="RB16" s="381"/>
      <c r="RC16" s="382"/>
      <c r="RD16" s="383"/>
      <c r="RE16" s="384"/>
      <c r="RF16" s="385"/>
      <c r="RG16" s="386"/>
      <c r="RH16" s="386"/>
      <c r="RI16" s="497"/>
      <c r="RJ16" s="497"/>
      <c r="RK16" s="501"/>
      <c r="RL16" s="501"/>
      <c r="RM16" s="501"/>
      <c r="RN16" s="501"/>
      <c r="RO16" s="502"/>
      <c r="RP16" s="503"/>
      <c r="RS16" s="381"/>
      <c r="RT16" s="382"/>
      <c r="RU16" s="383"/>
      <c r="RV16" s="384"/>
      <c r="RW16" s="385"/>
      <c r="RX16" s="386"/>
      <c r="RY16" s="386"/>
      <c r="RZ16" s="497"/>
      <c r="SA16" s="497"/>
      <c r="SB16" s="501"/>
      <c r="SC16" s="501"/>
      <c r="SD16" s="501"/>
      <c r="SE16" s="501"/>
      <c r="SF16" s="502"/>
      <c r="SG16" s="503"/>
      <c r="SJ16" s="381"/>
      <c r="SK16" s="382"/>
      <c r="SL16" s="383"/>
      <c r="SM16" s="384"/>
      <c r="SN16" s="385"/>
      <c r="SO16" s="386"/>
      <c r="SP16" s="386"/>
      <c r="SQ16" s="497"/>
      <c r="SR16" s="497"/>
      <c r="SS16" s="501"/>
      <c r="ST16" s="501"/>
      <c r="SU16" s="501"/>
      <c r="SV16" s="501"/>
      <c r="SW16" s="502"/>
      <c r="SX16" s="503"/>
    </row>
    <row r="17" spans="2:518" ht="55.5" customHeight="1" thickTop="1" thickBot="1">
      <c r="B17" s="832" t="s">
        <v>399</v>
      </c>
      <c r="C17" s="833" t="s">
        <v>323</v>
      </c>
      <c r="D17" s="834" t="s">
        <v>400</v>
      </c>
      <c r="E17" s="835" t="s">
        <v>144</v>
      </c>
      <c r="F17" s="836">
        <v>18</v>
      </c>
      <c r="G17" s="916">
        <v>0</v>
      </c>
      <c r="H17" s="837">
        <v>0</v>
      </c>
      <c r="K17" s="934" t="s">
        <v>399</v>
      </c>
      <c r="L17" s="935" t="s">
        <v>323</v>
      </c>
      <c r="M17" s="936" t="s">
        <v>400</v>
      </c>
      <c r="N17" s="937" t="s">
        <v>144</v>
      </c>
      <c r="O17" s="938">
        <v>18</v>
      </c>
      <c r="P17" s="1017">
        <v>3500</v>
      </c>
      <c r="Q17" s="939">
        <v>63000</v>
      </c>
      <c r="R17" s="497">
        <f>IF(EXACT(VLOOKUP(K17,OFERTA_0,3,FALSE),M17),1,0)</f>
        <v>1</v>
      </c>
      <c r="S17" s="497">
        <f>IF(EXACT(VLOOKUP(K17,OFERTA_0,4,FALSE),N17),1,0)</f>
        <v>1</v>
      </c>
      <c r="T17" s="498">
        <f>IF(EXACT(VLOOKUP(K17,OFERTA_0,5,FALSE),O17),1,0)</f>
        <v>1</v>
      </c>
      <c r="U17" s="498">
        <f t="shared" si="2"/>
        <v>1</v>
      </c>
      <c r="V17" s="498">
        <f t="shared" si="3"/>
        <v>1</v>
      </c>
      <c r="W17" s="498">
        <f t="shared" si="4"/>
        <v>1</v>
      </c>
      <c r="X17" s="504">
        <f t="shared" si="5"/>
        <v>63000</v>
      </c>
      <c r="Y17" s="500">
        <f t="shared" si="6"/>
        <v>0</v>
      </c>
      <c r="Z17" s="486"/>
      <c r="AA17" s="486"/>
      <c r="AB17" s="934" t="s">
        <v>399</v>
      </c>
      <c r="AC17" s="935" t="s">
        <v>323</v>
      </c>
      <c r="AD17" s="936" t="s">
        <v>400</v>
      </c>
      <c r="AE17" s="937" t="s">
        <v>144</v>
      </c>
      <c r="AF17" s="938">
        <v>18</v>
      </c>
      <c r="AG17" s="1017">
        <v>4900</v>
      </c>
      <c r="AH17" s="939">
        <v>88200</v>
      </c>
      <c r="AI17" s="497">
        <f>IF(EXACT(VLOOKUP(AB17,OFERTA_0,3,FALSE),AD17),1,0)</f>
        <v>1</v>
      </c>
      <c r="AJ17" s="497">
        <f>IF(EXACT(VLOOKUP(AB17,OFERTA_0,4,FALSE),AE17),1,0)</f>
        <v>1</v>
      </c>
      <c r="AK17" s="498">
        <f>IF(EXACT(VLOOKUP(AB17,OFERTA_0,5,FALSE),AF17),1,0)</f>
        <v>1</v>
      </c>
      <c r="AL17" s="498">
        <f t="shared" si="7"/>
        <v>1</v>
      </c>
      <c r="AM17" s="498">
        <f t="shared" si="8"/>
        <v>1</v>
      </c>
      <c r="AN17" s="498">
        <f t="shared" si="9"/>
        <v>1</v>
      </c>
      <c r="AO17" s="504">
        <f t="shared" si="10"/>
        <v>88200</v>
      </c>
      <c r="AP17" s="500">
        <f t="shared" si="11"/>
        <v>0</v>
      </c>
      <c r="AQ17" s="486"/>
      <c r="AR17" s="486"/>
      <c r="AS17" s="934" t="s">
        <v>399</v>
      </c>
      <c r="AT17" s="935" t="s">
        <v>323</v>
      </c>
      <c r="AU17" s="936" t="s">
        <v>400</v>
      </c>
      <c r="AV17" s="937" t="s">
        <v>144</v>
      </c>
      <c r="AW17" s="938">
        <v>18</v>
      </c>
      <c r="AX17" s="1017">
        <v>6764</v>
      </c>
      <c r="AY17" s="939">
        <v>121752</v>
      </c>
      <c r="AZ17" s="497">
        <f>IF(EXACT(VLOOKUP(AS17,OFERTA_0,3,FALSE),AU17),1,0)</f>
        <v>1</v>
      </c>
      <c r="BA17" s="497">
        <f>IF(EXACT(VLOOKUP(AS17,OFERTA_0,4,FALSE),AV17),1,0)</f>
        <v>1</v>
      </c>
      <c r="BB17" s="498">
        <f>IF(EXACT(VLOOKUP(AS17,OFERTA_0,5,FALSE),AW17),1,0)</f>
        <v>1</v>
      </c>
      <c r="BC17" s="498">
        <f t="shared" si="12"/>
        <v>1</v>
      </c>
      <c r="BD17" s="498">
        <f t="shared" si="13"/>
        <v>1</v>
      </c>
      <c r="BE17" s="498">
        <f t="shared" si="14"/>
        <v>1</v>
      </c>
      <c r="BF17" s="504">
        <f t="shared" si="15"/>
        <v>121752</v>
      </c>
      <c r="BG17" s="500">
        <f t="shared" si="16"/>
        <v>0</v>
      </c>
      <c r="BJ17" s="934" t="s">
        <v>399</v>
      </c>
      <c r="BK17" s="935" t="s">
        <v>323</v>
      </c>
      <c r="BL17" s="936" t="s">
        <v>400</v>
      </c>
      <c r="BM17" s="937" t="s">
        <v>144</v>
      </c>
      <c r="BN17" s="938">
        <v>18</v>
      </c>
      <c r="BO17" s="1017">
        <v>6590</v>
      </c>
      <c r="BP17" s="939">
        <v>118620</v>
      </c>
      <c r="BQ17" s="497">
        <f>IF(EXACT(VLOOKUP(BJ17,OFERTA_0,3,FALSE),BL17),1,0)</f>
        <v>1</v>
      </c>
      <c r="BR17" s="497">
        <f>IF(EXACT(VLOOKUP(BJ17,OFERTA_0,4,FALSE),BM17),1,0)</f>
        <v>1</v>
      </c>
      <c r="BS17" s="498">
        <f>IF(EXACT(VLOOKUP(BJ17,OFERTA_0,5,FALSE),BN17),1,0)</f>
        <v>1</v>
      </c>
      <c r="BT17" s="498">
        <f t="shared" si="17"/>
        <v>1</v>
      </c>
      <c r="BU17" s="498">
        <f t="shared" si="18"/>
        <v>1</v>
      </c>
      <c r="BV17" s="498">
        <f t="shared" si="19"/>
        <v>1</v>
      </c>
      <c r="BW17" s="504">
        <f t="shared" si="20"/>
        <v>118620</v>
      </c>
      <c r="BX17" s="500">
        <f t="shared" si="21"/>
        <v>0</v>
      </c>
      <c r="CA17" s="934" t="s">
        <v>399</v>
      </c>
      <c r="CB17" s="935" t="s">
        <v>323</v>
      </c>
      <c r="CC17" s="936" t="s">
        <v>400</v>
      </c>
      <c r="CD17" s="937" t="s">
        <v>144</v>
      </c>
      <c r="CE17" s="938">
        <v>18</v>
      </c>
      <c r="CF17" s="1017">
        <v>6795</v>
      </c>
      <c r="CG17" s="939">
        <v>122310</v>
      </c>
      <c r="CH17" s="497">
        <f>IF(EXACT(VLOOKUP(CA17,OFERTA_0,3,FALSE),CC17),1,0)</f>
        <v>1</v>
      </c>
      <c r="CI17" s="497">
        <f>IF(EXACT(VLOOKUP(CA17,OFERTA_0,4,FALSE),CD17),1,0)</f>
        <v>1</v>
      </c>
      <c r="CJ17" s="498">
        <f>IF(EXACT(VLOOKUP(CA17,OFERTA_0,5,FALSE),CE17),1,0)</f>
        <v>1</v>
      </c>
      <c r="CK17" s="498">
        <f t="shared" si="22"/>
        <v>1</v>
      </c>
      <c r="CL17" s="498">
        <f t="shared" si="23"/>
        <v>1</v>
      </c>
      <c r="CM17" s="498">
        <f t="shared" si="24"/>
        <v>1</v>
      </c>
      <c r="CN17" s="504">
        <f t="shared" si="25"/>
        <v>122310</v>
      </c>
      <c r="CO17" s="500">
        <f t="shared" si="26"/>
        <v>0</v>
      </c>
      <c r="CR17" s="934" t="s">
        <v>399</v>
      </c>
      <c r="CS17" s="935" t="s">
        <v>323</v>
      </c>
      <c r="CT17" s="936" t="s">
        <v>400</v>
      </c>
      <c r="CU17" s="937" t="s">
        <v>144</v>
      </c>
      <c r="CV17" s="1030">
        <v>18</v>
      </c>
      <c r="CW17" s="1017">
        <v>6796</v>
      </c>
      <c r="CX17" s="698">
        <f t="shared" si="0"/>
        <v>122328</v>
      </c>
      <c r="CY17" s="497">
        <f>IF(EXACT(VLOOKUP(CR17,OFERTA_0,3,FALSE),CT17),1,0)</f>
        <v>1</v>
      </c>
      <c r="CZ17" s="497">
        <f>IF(EXACT(VLOOKUP(CR17,OFERTA_0,4,FALSE),CU17),1,0)</f>
        <v>1</v>
      </c>
      <c r="DA17" s="498">
        <f>IF(EXACT(VLOOKUP(CR17,OFERTA_0,5,FALSE),CV17),1,0)</f>
        <v>1</v>
      </c>
      <c r="DB17" s="498">
        <f t="shared" si="27"/>
        <v>1</v>
      </c>
      <c r="DC17" s="498">
        <f t="shared" si="28"/>
        <v>1</v>
      </c>
      <c r="DD17" s="498">
        <f t="shared" si="29"/>
        <v>1</v>
      </c>
      <c r="DE17" s="504">
        <f t="shared" si="30"/>
        <v>122328</v>
      </c>
      <c r="DF17" s="500">
        <f t="shared" si="31"/>
        <v>0</v>
      </c>
      <c r="DI17" s="934" t="s">
        <v>399</v>
      </c>
      <c r="DJ17" s="935" t="s">
        <v>323</v>
      </c>
      <c r="DK17" s="936" t="s">
        <v>400</v>
      </c>
      <c r="DL17" s="937" t="s">
        <v>144</v>
      </c>
      <c r="DM17" s="938">
        <v>18</v>
      </c>
      <c r="DN17" s="1017">
        <v>5000</v>
      </c>
      <c r="DO17" s="939">
        <v>90000</v>
      </c>
      <c r="DP17" s="497">
        <f>IF(EXACT(VLOOKUP(DI17,OFERTA_0,3,FALSE),DK17),1,0)</f>
        <v>1</v>
      </c>
      <c r="DQ17" s="497">
        <f>IF(EXACT(VLOOKUP(DI17,OFERTA_0,4,FALSE),DL17),1,0)</f>
        <v>1</v>
      </c>
      <c r="DR17" s="498">
        <f>IF(EXACT(VLOOKUP(DI17,OFERTA_0,5,FALSE),DM17),1,0)</f>
        <v>1</v>
      </c>
      <c r="DS17" s="498">
        <f t="shared" si="32"/>
        <v>1</v>
      </c>
      <c r="DT17" s="498">
        <f t="shared" si="33"/>
        <v>1</v>
      </c>
      <c r="DU17" s="498">
        <f t="shared" si="34"/>
        <v>1</v>
      </c>
      <c r="DV17" s="504">
        <f t="shared" si="35"/>
        <v>90000</v>
      </c>
      <c r="DW17" s="500">
        <f t="shared" si="36"/>
        <v>0</v>
      </c>
      <c r="DZ17" s="934" t="s">
        <v>399</v>
      </c>
      <c r="EA17" s="935" t="s">
        <v>323</v>
      </c>
      <c r="EB17" s="936" t="s">
        <v>400</v>
      </c>
      <c r="EC17" s="937" t="s">
        <v>144</v>
      </c>
      <c r="ED17" s="1030">
        <v>18</v>
      </c>
      <c r="EE17" s="1017">
        <v>6794</v>
      </c>
      <c r="EF17" s="698">
        <f t="shared" si="1"/>
        <v>122292</v>
      </c>
      <c r="EG17" s="497">
        <f>IF(EXACT(VLOOKUP(DZ17,OFERTA_0,3,FALSE),EB17),1,0)</f>
        <v>1</v>
      </c>
      <c r="EH17" s="497">
        <f>IF(EXACT(VLOOKUP(DZ17,OFERTA_0,4,FALSE),EC17),1,0)</f>
        <v>1</v>
      </c>
      <c r="EI17" s="498">
        <f>IF(EXACT(VLOOKUP(DZ17,OFERTA_0,5,FALSE),ED17),1,0)</f>
        <v>1</v>
      </c>
      <c r="EJ17" s="498">
        <f t="shared" si="37"/>
        <v>1</v>
      </c>
      <c r="EK17" s="498">
        <f t="shared" si="38"/>
        <v>1</v>
      </c>
      <c r="EL17" s="498">
        <f t="shared" si="39"/>
        <v>1</v>
      </c>
      <c r="EM17" s="504">
        <f t="shared" si="40"/>
        <v>122292</v>
      </c>
      <c r="EN17" s="500">
        <f t="shared" si="41"/>
        <v>0</v>
      </c>
      <c r="EQ17" s="671"/>
      <c r="ER17" s="672"/>
      <c r="ES17" s="673"/>
      <c r="ET17" s="674"/>
      <c r="EU17" s="675"/>
      <c r="EV17" s="670"/>
      <c r="EW17" s="1323"/>
      <c r="EX17" s="497" t="e">
        <f>IF(EXACT(VLOOKUP(EQ17,OFERTA_0,2,FALSE),ER17),1,0)</f>
        <v>#N/A</v>
      </c>
      <c r="EY17" s="497" t="e">
        <f>IF(EXACT(VLOOKUP(EQ17,OFERTA_0,3,FALSE),ES17),1,0)</f>
        <v>#N/A</v>
      </c>
      <c r="EZ17" s="498" t="e">
        <f>IF(EXACT(VLOOKUP(EQ17,OFERTA_0,4,FALSE),ET17),1,0)</f>
        <v>#N/A</v>
      </c>
      <c r="FA17" s="498">
        <f>IF(EU17=0,0,1)</f>
        <v>0</v>
      </c>
      <c r="FB17" s="498">
        <f>IF(EV17=0,0,1)</f>
        <v>0</v>
      </c>
      <c r="FC17" s="498" t="e">
        <f>PRODUCT(EX17:FB17)</f>
        <v>#N/A</v>
      </c>
      <c r="FD17" s="504">
        <f>ROUND(EV17,0)</f>
        <v>0</v>
      </c>
      <c r="FE17" s="500">
        <f>EV17-FD17</f>
        <v>0</v>
      </c>
      <c r="FH17" s="671"/>
      <c r="FI17" s="672"/>
      <c r="FJ17" s="673"/>
      <c r="FK17" s="674"/>
      <c r="FL17" s="675"/>
      <c r="FM17" s="670"/>
      <c r="FN17" s="1323"/>
      <c r="FO17" s="497" t="e">
        <f>IF(EXACT(VLOOKUP(FH17,OFERTA_0,2,FALSE),FI17),1,0)</f>
        <v>#N/A</v>
      </c>
      <c r="FP17" s="497" t="e">
        <f>IF(EXACT(VLOOKUP(FH17,OFERTA_0,3,FALSE),FJ17),1,0)</f>
        <v>#N/A</v>
      </c>
      <c r="FQ17" s="498" t="e">
        <f>IF(EXACT(VLOOKUP(FH17,OFERTA_0,4,FALSE),FK17),1,0)</f>
        <v>#N/A</v>
      </c>
      <c r="FR17" s="498">
        <f>IF(FL17=0,0,1)</f>
        <v>0</v>
      </c>
      <c r="FS17" s="498">
        <f>IF(FM17=0,0,1)</f>
        <v>0</v>
      </c>
      <c r="FT17" s="498" t="e">
        <f>PRODUCT(FO17:FS17)</f>
        <v>#N/A</v>
      </c>
      <c r="FU17" s="504">
        <f>ROUND(FM17,0)</f>
        <v>0</v>
      </c>
      <c r="FV17" s="500">
        <f>FM17-FU17</f>
        <v>0</v>
      </c>
      <c r="FY17" s="671"/>
      <c r="FZ17" s="672"/>
      <c r="GA17" s="673"/>
      <c r="GB17" s="674"/>
      <c r="GC17" s="675"/>
      <c r="GD17" s="670"/>
      <c r="GE17" s="1323"/>
      <c r="GF17" s="497" t="e">
        <f>IF(EXACT(VLOOKUP(FY17,OFERTA_0,2,FALSE),FZ17),1,0)</f>
        <v>#N/A</v>
      </c>
      <c r="GG17" s="497" t="e">
        <f>IF(EXACT(VLOOKUP(FY17,OFERTA_0,3,FALSE),GA17),1,0)</f>
        <v>#N/A</v>
      </c>
      <c r="GH17" s="498" t="e">
        <f>IF(EXACT(VLOOKUP(FY17,OFERTA_0,4,FALSE),GB17),1,0)</f>
        <v>#N/A</v>
      </c>
      <c r="GI17" s="498">
        <f>IF(GC17=0,0,1)</f>
        <v>0</v>
      </c>
      <c r="GJ17" s="498">
        <f>IF(GD17=0,0,1)</f>
        <v>0</v>
      </c>
      <c r="GK17" s="498" t="e">
        <f>PRODUCT(GF17:GJ17)</f>
        <v>#N/A</v>
      </c>
      <c r="GL17" s="504">
        <f>ROUND(GD17,0)</f>
        <v>0</v>
      </c>
      <c r="GM17" s="500">
        <f>GD17-GL17</f>
        <v>0</v>
      </c>
      <c r="GP17" s="671"/>
      <c r="GQ17" s="672"/>
      <c r="GR17" s="673"/>
      <c r="GS17" s="674"/>
      <c r="GT17" s="675"/>
      <c r="GU17" s="670"/>
      <c r="GV17" s="1323"/>
      <c r="GW17" s="497" t="e">
        <f>IF(EXACT(VLOOKUP(GP17,OFERTA_0,2,FALSE),GQ17),1,0)</f>
        <v>#N/A</v>
      </c>
      <c r="GX17" s="497" t="e">
        <f>IF(EXACT(VLOOKUP(GP17,OFERTA_0,3,FALSE),GR17),1,0)</f>
        <v>#N/A</v>
      </c>
      <c r="GY17" s="498" t="e">
        <f>IF(EXACT(VLOOKUP(GP17,OFERTA_0,4,FALSE),GS17),1,0)</f>
        <v>#N/A</v>
      </c>
      <c r="GZ17" s="498">
        <f>IF(GT17=0,0,1)</f>
        <v>0</v>
      </c>
      <c r="HA17" s="498">
        <f>IF(GU17=0,0,1)</f>
        <v>0</v>
      </c>
      <c r="HB17" s="498" t="e">
        <f>PRODUCT(GW17:HA17)</f>
        <v>#N/A</v>
      </c>
      <c r="HC17" s="504">
        <f>ROUND(GU17,0)</f>
        <v>0</v>
      </c>
      <c r="HD17" s="500">
        <f>GU17-HC17</f>
        <v>0</v>
      </c>
      <c r="HG17" s="671"/>
      <c r="HH17" s="672"/>
      <c r="HI17" s="673"/>
      <c r="HJ17" s="674"/>
      <c r="HK17" s="675"/>
      <c r="HL17" s="670"/>
      <c r="HM17" s="1323"/>
      <c r="HN17" s="497" t="e">
        <f>IF(EXACT(VLOOKUP(HG17,OFERTA_0,2,FALSE),HH17),1,0)</f>
        <v>#N/A</v>
      </c>
      <c r="HO17" s="497" t="e">
        <f>IF(EXACT(VLOOKUP(HG17,OFERTA_0,3,FALSE),HI17),1,0)</f>
        <v>#N/A</v>
      </c>
      <c r="HP17" s="498" t="e">
        <f>IF(EXACT(VLOOKUP(HG17,OFERTA_0,4,FALSE),HJ17),1,0)</f>
        <v>#N/A</v>
      </c>
      <c r="HQ17" s="498">
        <f>IF(HK17=0,0,1)</f>
        <v>0</v>
      </c>
      <c r="HR17" s="498">
        <f>IF(HL17=0,0,1)</f>
        <v>0</v>
      </c>
      <c r="HS17" s="498" t="e">
        <f>PRODUCT(HN17:HR17)</f>
        <v>#N/A</v>
      </c>
      <c r="HT17" s="504">
        <f>ROUND(HL17,0)</f>
        <v>0</v>
      </c>
      <c r="HU17" s="500">
        <f>HL17-HT17</f>
        <v>0</v>
      </c>
      <c r="HX17" s="671"/>
      <c r="HY17" s="672"/>
      <c r="HZ17" s="673"/>
      <c r="IA17" s="674"/>
      <c r="IB17" s="675"/>
      <c r="IC17" s="670"/>
      <c r="ID17" s="1323"/>
      <c r="IE17" s="497" t="e">
        <f>IF(EXACT(VLOOKUP(HX17,OFERTA_0,2,FALSE),HY17),1,0)</f>
        <v>#N/A</v>
      </c>
      <c r="IF17" s="497" t="e">
        <f>IF(EXACT(VLOOKUP(HX17,OFERTA_0,3,FALSE),HZ17),1,0)</f>
        <v>#N/A</v>
      </c>
      <c r="IG17" s="498" t="e">
        <f>IF(EXACT(VLOOKUP(HX17,OFERTA_0,4,FALSE),IA17),1,0)</f>
        <v>#N/A</v>
      </c>
      <c r="IH17" s="498">
        <f>IF(IB17=0,0,1)</f>
        <v>0</v>
      </c>
      <c r="II17" s="498">
        <f>IF(IC17=0,0,1)</f>
        <v>0</v>
      </c>
      <c r="IJ17" s="498" t="e">
        <f>PRODUCT(IE17:II17)</f>
        <v>#N/A</v>
      </c>
      <c r="IK17" s="504">
        <f>ROUND(IC17,0)</f>
        <v>0</v>
      </c>
      <c r="IL17" s="500">
        <f>IC17-IK17</f>
        <v>0</v>
      </c>
      <c r="IO17" s="671"/>
      <c r="IP17" s="672"/>
      <c r="IQ17" s="673"/>
      <c r="IR17" s="674"/>
      <c r="IS17" s="675"/>
      <c r="IT17" s="670"/>
      <c r="IU17" s="1323"/>
      <c r="IV17" s="497" t="e">
        <f>IF(EXACT(VLOOKUP(IO17,OFERTA_0,2,FALSE),IP17),1,0)</f>
        <v>#N/A</v>
      </c>
      <c r="IW17" s="497" t="e">
        <f>IF(EXACT(VLOOKUP(IO17,OFERTA_0,3,FALSE),IQ17),1,0)</f>
        <v>#N/A</v>
      </c>
      <c r="IX17" s="498" t="e">
        <f>IF(EXACT(VLOOKUP(IO17,OFERTA_0,4,FALSE),IR17),1,0)</f>
        <v>#N/A</v>
      </c>
      <c r="IY17" s="498">
        <f>IF(IS17=0,0,1)</f>
        <v>0</v>
      </c>
      <c r="IZ17" s="498">
        <f>IF(IT17=0,0,1)</f>
        <v>0</v>
      </c>
      <c r="JA17" s="498" t="e">
        <f>PRODUCT(IV17:IZ17)</f>
        <v>#N/A</v>
      </c>
      <c r="JB17" s="504">
        <f>ROUND(IT17,0)</f>
        <v>0</v>
      </c>
      <c r="JC17" s="500">
        <f>IT17-JB17</f>
        <v>0</v>
      </c>
      <c r="JF17" s="671"/>
      <c r="JG17" s="672"/>
      <c r="JH17" s="673"/>
      <c r="JI17" s="674"/>
      <c r="JJ17" s="675"/>
      <c r="JK17" s="670"/>
      <c r="JL17" s="1323"/>
      <c r="JM17" s="497" t="e">
        <f>IF(EXACT(VLOOKUP(JF17,OFERTA_0,2,FALSE),JG17),1,0)</f>
        <v>#N/A</v>
      </c>
      <c r="JN17" s="497" t="e">
        <f>IF(EXACT(VLOOKUP(JF17,OFERTA_0,3,FALSE),JH17),1,0)</f>
        <v>#N/A</v>
      </c>
      <c r="JO17" s="498" t="e">
        <f>IF(EXACT(VLOOKUP(JF17,OFERTA_0,4,FALSE),JI17),1,0)</f>
        <v>#N/A</v>
      </c>
      <c r="JP17" s="498">
        <f>IF(JJ17=0,0,1)</f>
        <v>0</v>
      </c>
      <c r="JQ17" s="498">
        <f>IF(JK17=0,0,1)</f>
        <v>0</v>
      </c>
      <c r="JR17" s="498" t="e">
        <f>PRODUCT(JM17:JQ17)</f>
        <v>#N/A</v>
      </c>
      <c r="JS17" s="504">
        <f>ROUND(JK17,0)</f>
        <v>0</v>
      </c>
      <c r="JT17" s="500">
        <f>JK17-JS17</f>
        <v>0</v>
      </c>
      <c r="JW17" s="671"/>
      <c r="JX17" s="672"/>
      <c r="JY17" s="673"/>
      <c r="JZ17" s="674"/>
      <c r="KA17" s="675"/>
      <c r="KB17" s="670"/>
      <c r="KC17" s="1323"/>
      <c r="KD17" s="497" t="e">
        <f>IF(EXACT(VLOOKUP(JW17,OFERTA_0,2,FALSE),JX17),1,0)</f>
        <v>#N/A</v>
      </c>
      <c r="KE17" s="497" t="e">
        <f>IF(EXACT(VLOOKUP(JW17,OFERTA_0,3,FALSE),JY17),1,0)</f>
        <v>#N/A</v>
      </c>
      <c r="KF17" s="498" t="e">
        <f>IF(EXACT(VLOOKUP(JW17,OFERTA_0,4,FALSE),JZ17),1,0)</f>
        <v>#N/A</v>
      </c>
      <c r="KG17" s="498">
        <f>IF(KA17=0,0,1)</f>
        <v>0</v>
      </c>
      <c r="KH17" s="498">
        <f>IF(KB17=0,0,1)</f>
        <v>0</v>
      </c>
      <c r="KI17" s="498" t="e">
        <f>PRODUCT(KD17:KH17)</f>
        <v>#N/A</v>
      </c>
      <c r="KJ17" s="504">
        <f>ROUND(KB17,0)</f>
        <v>0</v>
      </c>
      <c r="KK17" s="500">
        <f>KB17-KJ17</f>
        <v>0</v>
      </c>
      <c r="KN17" s="671"/>
      <c r="KO17" s="672"/>
      <c r="KP17" s="673"/>
      <c r="KQ17" s="674"/>
      <c r="KR17" s="675"/>
      <c r="KS17" s="670"/>
      <c r="KT17" s="1323"/>
      <c r="KU17" s="497" t="e">
        <f>IF(EXACT(VLOOKUP(KN17,OFERTA_0,2,FALSE),KO17),1,0)</f>
        <v>#N/A</v>
      </c>
      <c r="KV17" s="497" t="e">
        <f>IF(EXACT(VLOOKUP(KN17,OFERTA_0,3,FALSE),KP17),1,0)</f>
        <v>#N/A</v>
      </c>
      <c r="KW17" s="498" t="e">
        <f>IF(EXACT(VLOOKUP(KN17,OFERTA_0,4,FALSE),KQ17),1,0)</f>
        <v>#N/A</v>
      </c>
      <c r="KX17" s="498">
        <f>IF(KR17=0,0,1)</f>
        <v>0</v>
      </c>
      <c r="KY17" s="498">
        <f>IF(KS17=0,0,1)</f>
        <v>0</v>
      </c>
      <c r="KZ17" s="498" t="e">
        <f>PRODUCT(KU17:KY17)</f>
        <v>#N/A</v>
      </c>
      <c r="LA17" s="504">
        <f>ROUND(KS17,0)</f>
        <v>0</v>
      </c>
      <c r="LB17" s="500">
        <f>KS17-LA17</f>
        <v>0</v>
      </c>
      <c r="LE17" s="671"/>
      <c r="LF17" s="672"/>
      <c r="LG17" s="673"/>
      <c r="LH17" s="674"/>
      <c r="LI17" s="675"/>
      <c r="LJ17" s="670"/>
      <c r="LK17" s="1323"/>
      <c r="LL17" s="497" t="e">
        <f>IF(EXACT(VLOOKUP(LE17,OFERTA_0,2,FALSE),LF17),1,0)</f>
        <v>#N/A</v>
      </c>
      <c r="LM17" s="497" t="e">
        <f>IF(EXACT(VLOOKUP(LE17,OFERTA_0,3,FALSE),LG17),1,0)</f>
        <v>#N/A</v>
      </c>
      <c r="LN17" s="498" t="e">
        <f>IF(EXACT(VLOOKUP(LE17,OFERTA_0,4,FALSE),LH17),1,0)</f>
        <v>#N/A</v>
      </c>
      <c r="LO17" s="498">
        <f>IF(LI17=0,0,1)</f>
        <v>0</v>
      </c>
      <c r="LP17" s="498">
        <f>IF(LJ17=0,0,1)</f>
        <v>0</v>
      </c>
      <c r="LQ17" s="498" t="e">
        <f>PRODUCT(LL17:LP17)</f>
        <v>#N/A</v>
      </c>
      <c r="LR17" s="504">
        <f>ROUND(LJ17,0)</f>
        <v>0</v>
      </c>
      <c r="LS17" s="500">
        <f>LJ17-LR17</f>
        <v>0</v>
      </c>
      <c r="LV17" s="671"/>
      <c r="LW17" s="672"/>
      <c r="LX17" s="673"/>
      <c r="LY17" s="674"/>
      <c r="LZ17" s="675"/>
      <c r="MA17" s="670"/>
      <c r="MB17" s="1323"/>
      <c r="MC17" s="497" t="e">
        <f>IF(EXACT(VLOOKUP(LV17,OFERTA_0,2,FALSE),LW17),1,0)</f>
        <v>#N/A</v>
      </c>
      <c r="MD17" s="497" t="e">
        <f>IF(EXACT(VLOOKUP(LV17,OFERTA_0,3,FALSE),LX17),1,0)</f>
        <v>#N/A</v>
      </c>
      <c r="ME17" s="498" t="e">
        <f>IF(EXACT(VLOOKUP(LV17,OFERTA_0,4,FALSE),LY17),1,0)</f>
        <v>#N/A</v>
      </c>
      <c r="MF17" s="498">
        <f>IF(LZ17=0,0,1)</f>
        <v>0</v>
      </c>
      <c r="MG17" s="498">
        <f>IF(MA17=0,0,1)</f>
        <v>0</v>
      </c>
      <c r="MH17" s="498" t="e">
        <f>PRODUCT(MC17:MG17)</f>
        <v>#N/A</v>
      </c>
      <c r="MI17" s="504">
        <f>ROUND(MA17,0)</f>
        <v>0</v>
      </c>
      <c r="MJ17" s="500">
        <f>MA17-MI17</f>
        <v>0</v>
      </c>
      <c r="MM17" s="671"/>
      <c r="MN17" s="672"/>
      <c r="MO17" s="673"/>
      <c r="MP17" s="674"/>
      <c r="MQ17" s="675"/>
      <c r="MR17" s="670"/>
      <c r="MS17" s="1323"/>
      <c r="MT17" s="497" t="e">
        <f>IF(EXACT(VLOOKUP(MM17,OFERTA_0,2,FALSE),MN17),1,0)</f>
        <v>#N/A</v>
      </c>
      <c r="MU17" s="497" t="e">
        <f>IF(EXACT(VLOOKUP(MM17,OFERTA_0,3,FALSE),MO17),1,0)</f>
        <v>#N/A</v>
      </c>
      <c r="MV17" s="498" t="e">
        <f>IF(EXACT(VLOOKUP(MM17,OFERTA_0,4,FALSE),MP17),1,0)</f>
        <v>#N/A</v>
      </c>
      <c r="MW17" s="498">
        <f>IF(MQ17=0,0,1)</f>
        <v>0</v>
      </c>
      <c r="MX17" s="498">
        <f>IF(MR17=0,0,1)</f>
        <v>0</v>
      </c>
      <c r="MY17" s="498" t="e">
        <f>PRODUCT(MT17:MX17)</f>
        <v>#N/A</v>
      </c>
      <c r="MZ17" s="504">
        <f>ROUND(MR17,0)</f>
        <v>0</v>
      </c>
      <c r="NA17" s="500">
        <f>MR17-MZ17</f>
        <v>0</v>
      </c>
      <c r="ND17" s="671"/>
      <c r="NE17" s="672"/>
      <c r="NF17" s="673"/>
      <c r="NG17" s="674"/>
      <c r="NH17" s="675"/>
      <c r="NI17" s="670"/>
      <c r="NJ17" s="1323"/>
      <c r="NK17" s="497" t="e">
        <f>IF(EXACT(VLOOKUP(ND17,OFERTA_0,2,FALSE),NE17),1,0)</f>
        <v>#N/A</v>
      </c>
      <c r="NL17" s="497" t="e">
        <f>IF(EXACT(VLOOKUP(ND17,OFERTA_0,3,FALSE),NF17),1,0)</f>
        <v>#N/A</v>
      </c>
      <c r="NM17" s="498" t="e">
        <f>IF(EXACT(VLOOKUP(ND17,OFERTA_0,4,FALSE),NG17),1,0)</f>
        <v>#N/A</v>
      </c>
      <c r="NN17" s="498">
        <f>IF(NH17=0,0,1)</f>
        <v>0</v>
      </c>
      <c r="NO17" s="498">
        <f>IF(NI17=0,0,1)</f>
        <v>0</v>
      </c>
      <c r="NP17" s="498" t="e">
        <f>PRODUCT(NK17:NO17)</f>
        <v>#N/A</v>
      </c>
      <c r="NQ17" s="504">
        <f>ROUND(NI17,0)</f>
        <v>0</v>
      </c>
      <c r="NR17" s="500">
        <f>NI17-NQ17</f>
        <v>0</v>
      </c>
      <c r="NU17" s="671"/>
      <c r="NV17" s="672"/>
      <c r="NW17" s="673"/>
      <c r="NX17" s="674"/>
      <c r="NY17" s="675"/>
      <c r="NZ17" s="670"/>
      <c r="OA17" s="1323"/>
      <c r="OB17" s="497" t="e">
        <f>IF(EXACT(VLOOKUP(NU17,OFERTA_0,2,FALSE),NV17),1,0)</f>
        <v>#N/A</v>
      </c>
      <c r="OC17" s="497" t="e">
        <f>IF(EXACT(VLOOKUP(NU17,OFERTA_0,3,FALSE),NW17),1,0)</f>
        <v>#N/A</v>
      </c>
      <c r="OD17" s="498" t="e">
        <f>IF(EXACT(VLOOKUP(NU17,OFERTA_0,4,FALSE),NX17),1,0)</f>
        <v>#N/A</v>
      </c>
      <c r="OE17" s="498">
        <f>IF(NY17=0,0,1)</f>
        <v>0</v>
      </c>
      <c r="OF17" s="498">
        <f>IF(NZ17=0,0,1)</f>
        <v>0</v>
      </c>
      <c r="OG17" s="498" t="e">
        <f>PRODUCT(OB17:OF17)</f>
        <v>#N/A</v>
      </c>
      <c r="OH17" s="504">
        <f>ROUND(NZ17,0)</f>
        <v>0</v>
      </c>
      <c r="OI17" s="500">
        <f>NZ17-OH17</f>
        <v>0</v>
      </c>
      <c r="OL17" s="671"/>
      <c r="OM17" s="672"/>
      <c r="ON17" s="673"/>
      <c r="OO17" s="674"/>
      <c r="OP17" s="675"/>
      <c r="OQ17" s="670"/>
      <c r="OR17" s="1323"/>
      <c r="OS17" s="497" t="e">
        <f>IF(EXACT(VLOOKUP(OL17,OFERTA_0,2,FALSE),OM17),1,0)</f>
        <v>#N/A</v>
      </c>
      <c r="OT17" s="497" t="e">
        <f>IF(EXACT(VLOOKUP(OL17,OFERTA_0,3,FALSE),ON17),1,0)</f>
        <v>#N/A</v>
      </c>
      <c r="OU17" s="498" t="e">
        <f>IF(EXACT(VLOOKUP(OL17,OFERTA_0,4,FALSE),OO17),1,0)</f>
        <v>#N/A</v>
      </c>
      <c r="OV17" s="498">
        <f>IF(OP17=0,0,1)</f>
        <v>0</v>
      </c>
      <c r="OW17" s="498">
        <f>IF(OQ17=0,0,1)</f>
        <v>0</v>
      </c>
      <c r="OX17" s="498" t="e">
        <f>PRODUCT(OS17:OW17)</f>
        <v>#N/A</v>
      </c>
      <c r="OY17" s="504">
        <f>ROUND(OQ17,0)</f>
        <v>0</v>
      </c>
      <c r="OZ17" s="500">
        <f>OQ17-OY17</f>
        <v>0</v>
      </c>
      <c r="PC17" s="671"/>
      <c r="PD17" s="672"/>
      <c r="PE17" s="673"/>
      <c r="PF17" s="674"/>
      <c r="PG17" s="675"/>
      <c r="PH17" s="670"/>
      <c r="PI17" s="1323"/>
      <c r="PJ17" s="497" t="e">
        <f>IF(EXACT(VLOOKUP(PC17,OFERTA_0,2,FALSE),PD17),1,0)</f>
        <v>#N/A</v>
      </c>
      <c r="PK17" s="497" t="e">
        <f>IF(EXACT(VLOOKUP(PC17,OFERTA_0,3,FALSE),PE17),1,0)</f>
        <v>#N/A</v>
      </c>
      <c r="PL17" s="498" t="e">
        <f>IF(EXACT(VLOOKUP(PC17,OFERTA_0,4,FALSE),PF17),1,0)</f>
        <v>#N/A</v>
      </c>
      <c r="PM17" s="498">
        <f>IF(PG17=0,0,1)</f>
        <v>0</v>
      </c>
      <c r="PN17" s="498">
        <f>IF(PH17=0,0,1)</f>
        <v>0</v>
      </c>
      <c r="PO17" s="498" t="e">
        <f>PRODUCT(PJ17:PN17)</f>
        <v>#N/A</v>
      </c>
      <c r="PP17" s="504">
        <f>ROUND(PH17,0)</f>
        <v>0</v>
      </c>
      <c r="PQ17" s="500">
        <f>PH17-PP17</f>
        <v>0</v>
      </c>
      <c r="PT17" s="671"/>
      <c r="PU17" s="672"/>
      <c r="PV17" s="673"/>
      <c r="PW17" s="674"/>
      <c r="PX17" s="675"/>
      <c r="PY17" s="670"/>
      <c r="PZ17" s="1323"/>
      <c r="QA17" s="497" t="e">
        <f>IF(EXACT(VLOOKUP(PT17,OFERTA_0,2,FALSE),PU17),1,0)</f>
        <v>#N/A</v>
      </c>
      <c r="QB17" s="497" t="e">
        <f>IF(EXACT(VLOOKUP(PT17,OFERTA_0,3,FALSE),PV17),1,0)</f>
        <v>#N/A</v>
      </c>
      <c r="QC17" s="498" t="e">
        <f>IF(EXACT(VLOOKUP(PT17,OFERTA_0,4,FALSE),PW17),1,0)</f>
        <v>#N/A</v>
      </c>
      <c r="QD17" s="498">
        <f>IF(PX17=0,0,1)</f>
        <v>0</v>
      </c>
      <c r="QE17" s="498">
        <f>IF(PY17=0,0,1)</f>
        <v>0</v>
      </c>
      <c r="QF17" s="498" t="e">
        <f>PRODUCT(QA17:QE17)</f>
        <v>#N/A</v>
      </c>
      <c r="QG17" s="504">
        <f>ROUND(PY17,0)</f>
        <v>0</v>
      </c>
      <c r="QH17" s="500">
        <f>PY17-QG17</f>
        <v>0</v>
      </c>
      <c r="QK17" s="671"/>
      <c r="QL17" s="672"/>
      <c r="QM17" s="673"/>
      <c r="QN17" s="674"/>
      <c r="QO17" s="675"/>
      <c r="QP17" s="670"/>
      <c r="QQ17" s="1323"/>
      <c r="QR17" s="497" t="e">
        <f>IF(EXACT(VLOOKUP(QK17,OFERTA_0,2,FALSE),QL17),1,0)</f>
        <v>#N/A</v>
      </c>
      <c r="QS17" s="497" t="e">
        <f>IF(EXACT(VLOOKUP(QK17,OFERTA_0,3,FALSE),QM17),1,0)</f>
        <v>#N/A</v>
      </c>
      <c r="QT17" s="498" t="e">
        <f>IF(EXACT(VLOOKUP(QK17,OFERTA_0,4,FALSE),QN17),1,0)</f>
        <v>#N/A</v>
      </c>
      <c r="QU17" s="498">
        <f>IF(QO17=0,0,1)</f>
        <v>0</v>
      </c>
      <c r="QV17" s="498">
        <f>IF(QP17=0,0,1)</f>
        <v>0</v>
      </c>
      <c r="QW17" s="498" t="e">
        <f>PRODUCT(QR17:QV17)</f>
        <v>#N/A</v>
      </c>
      <c r="QX17" s="504">
        <f>ROUND(QP17,0)</f>
        <v>0</v>
      </c>
      <c r="QY17" s="500">
        <f>QP17-QX17</f>
        <v>0</v>
      </c>
      <c r="RB17" s="381"/>
      <c r="RC17" s="382"/>
      <c r="RD17" s="383"/>
      <c r="RE17" s="384"/>
      <c r="RF17" s="385"/>
      <c r="RG17" s="386"/>
      <c r="RH17" s="386"/>
      <c r="RI17" s="497"/>
      <c r="RJ17" s="497"/>
      <c r="RK17" s="501"/>
      <c r="RL17" s="501"/>
      <c r="RM17" s="501"/>
      <c r="RN17" s="501"/>
      <c r="RO17" s="502"/>
      <c r="RP17" s="503"/>
      <c r="RS17" s="381"/>
      <c r="RT17" s="382"/>
      <c r="RU17" s="383"/>
      <c r="RV17" s="384"/>
      <c r="RW17" s="385"/>
      <c r="RX17" s="386"/>
      <c r="RY17" s="386"/>
      <c r="RZ17" s="497"/>
      <c r="SA17" s="497"/>
      <c r="SB17" s="501"/>
      <c r="SC17" s="501"/>
      <c r="SD17" s="501"/>
      <c r="SE17" s="501"/>
      <c r="SF17" s="502"/>
      <c r="SG17" s="503"/>
      <c r="SJ17" s="381"/>
      <c r="SK17" s="382"/>
      <c r="SL17" s="383"/>
      <c r="SM17" s="384"/>
      <c r="SN17" s="385"/>
      <c r="SO17" s="386"/>
      <c r="SP17" s="386"/>
      <c r="SQ17" s="497"/>
      <c r="SR17" s="497"/>
      <c r="SS17" s="501"/>
      <c r="ST17" s="501"/>
      <c r="SU17" s="501"/>
      <c r="SV17" s="501"/>
      <c r="SW17" s="502"/>
      <c r="SX17" s="503"/>
    </row>
    <row r="18" spans="2:518" ht="18.75" thickTop="1" thickBot="1">
      <c r="B18" s="825" t="s">
        <v>401</v>
      </c>
      <c r="C18" s="826"/>
      <c r="D18" s="827" t="s">
        <v>266</v>
      </c>
      <c r="E18" s="828"/>
      <c r="F18" s="829"/>
      <c r="G18" s="830"/>
      <c r="H18" s="831"/>
      <c r="K18" s="927" t="s">
        <v>401</v>
      </c>
      <c r="L18" s="928"/>
      <c r="M18" s="929" t="s">
        <v>266</v>
      </c>
      <c r="N18" s="930"/>
      <c r="O18" s="931"/>
      <c r="P18" s="932"/>
      <c r="Q18" s="933"/>
      <c r="R18" s="493"/>
      <c r="S18" s="494"/>
      <c r="T18" s="494"/>
      <c r="U18" s="494"/>
      <c r="V18" s="494"/>
      <c r="W18" s="494"/>
      <c r="X18" s="917"/>
      <c r="Y18" s="918"/>
      <c r="Z18" s="486"/>
      <c r="AA18" s="486"/>
      <c r="AB18" s="927" t="s">
        <v>401</v>
      </c>
      <c r="AC18" s="928"/>
      <c r="AD18" s="929" t="s">
        <v>266</v>
      </c>
      <c r="AE18" s="930"/>
      <c r="AF18" s="931"/>
      <c r="AG18" s="932"/>
      <c r="AH18" s="933"/>
      <c r="AI18" s="493"/>
      <c r="AJ18" s="494"/>
      <c r="AK18" s="494"/>
      <c r="AL18" s="494"/>
      <c r="AM18" s="494"/>
      <c r="AN18" s="494"/>
      <c r="AO18" s="917"/>
      <c r="AP18" s="918"/>
      <c r="AQ18" s="486"/>
      <c r="AR18" s="486"/>
      <c r="AS18" s="927" t="s">
        <v>401</v>
      </c>
      <c r="AT18" s="928"/>
      <c r="AU18" s="929" t="s">
        <v>266</v>
      </c>
      <c r="AV18" s="930"/>
      <c r="AW18" s="931"/>
      <c r="AX18" s="932"/>
      <c r="AY18" s="933"/>
      <c r="AZ18" s="493"/>
      <c r="BA18" s="494"/>
      <c r="BB18" s="494"/>
      <c r="BC18" s="494"/>
      <c r="BD18" s="494"/>
      <c r="BE18" s="494"/>
      <c r="BF18" s="917"/>
      <c r="BG18" s="918"/>
      <c r="BJ18" s="927" t="s">
        <v>401</v>
      </c>
      <c r="BK18" s="928"/>
      <c r="BL18" s="929" t="s">
        <v>266</v>
      </c>
      <c r="BM18" s="930"/>
      <c r="BN18" s="931"/>
      <c r="BO18" s="932"/>
      <c r="BP18" s="933"/>
      <c r="BQ18" s="493"/>
      <c r="BR18" s="494"/>
      <c r="BS18" s="494"/>
      <c r="BT18" s="494"/>
      <c r="BU18" s="494"/>
      <c r="BV18" s="494"/>
      <c r="BW18" s="917"/>
      <c r="BX18" s="918"/>
      <c r="CA18" s="927" t="s">
        <v>401</v>
      </c>
      <c r="CB18" s="928"/>
      <c r="CC18" s="929" t="s">
        <v>266</v>
      </c>
      <c r="CD18" s="930"/>
      <c r="CE18" s="931"/>
      <c r="CF18" s="932"/>
      <c r="CG18" s="933"/>
      <c r="CH18" s="493"/>
      <c r="CI18" s="494"/>
      <c r="CJ18" s="494"/>
      <c r="CK18" s="494"/>
      <c r="CL18" s="494"/>
      <c r="CM18" s="494"/>
      <c r="CN18" s="917"/>
      <c r="CO18" s="918"/>
      <c r="CR18" s="652" t="s">
        <v>401</v>
      </c>
      <c r="CS18" s="1028"/>
      <c r="CT18" s="929" t="s">
        <v>266</v>
      </c>
      <c r="CU18" s="654"/>
      <c r="CV18" s="1029"/>
      <c r="CW18" s="932"/>
      <c r="CX18" s="657"/>
      <c r="CY18" s="493"/>
      <c r="CZ18" s="494"/>
      <c r="DA18" s="494"/>
      <c r="DB18" s="494"/>
      <c r="DC18" s="494"/>
      <c r="DD18" s="494"/>
      <c r="DE18" s="917"/>
      <c r="DF18" s="918"/>
      <c r="DI18" s="927" t="s">
        <v>401</v>
      </c>
      <c r="DJ18" s="928"/>
      <c r="DK18" s="929" t="s">
        <v>266</v>
      </c>
      <c r="DL18" s="930"/>
      <c r="DM18" s="931"/>
      <c r="DN18" s="932"/>
      <c r="DO18" s="933"/>
      <c r="DP18" s="493"/>
      <c r="DQ18" s="494"/>
      <c r="DR18" s="494"/>
      <c r="DS18" s="494"/>
      <c r="DT18" s="494"/>
      <c r="DU18" s="494"/>
      <c r="DV18" s="917"/>
      <c r="DW18" s="918"/>
      <c r="DZ18" s="652" t="s">
        <v>401</v>
      </c>
      <c r="EA18" s="1028"/>
      <c r="EB18" s="929" t="s">
        <v>266</v>
      </c>
      <c r="EC18" s="654"/>
      <c r="ED18" s="1029"/>
      <c r="EE18" s="932"/>
      <c r="EF18" s="657"/>
      <c r="EG18" s="493"/>
      <c r="EH18" s="494"/>
      <c r="EI18" s="494"/>
      <c r="EJ18" s="494"/>
      <c r="EK18" s="494"/>
      <c r="EL18" s="494"/>
      <c r="EM18" s="917"/>
      <c r="EN18" s="918"/>
      <c r="EQ18" s="652"/>
      <c r="ER18" s="653"/>
      <c r="ES18" s="654"/>
      <c r="ET18" s="655"/>
      <c r="EU18" s="656"/>
      <c r="EV18" s="657"/>
      <c r="EW18" s="658">
        <f>SUM(EV19:EV28)</f>
        <v>0</v>
      </c>
      <c r="EX18" s="497"/>
      <c r="EY18" s="497"/>
      <c r="EZ18" s="498"/>
      <c r="FA18" s="498"/>
      <c r="FB18" s="498"/>
      <c r="FC18" s="498"/>
      <c r="FD18" s="499"/>
      <c r="FE18" s="500"/>
      <c r="FH18" s="652"/>
      <c r="FI18" s="653"/>
      <c r="FJ18" s="654"/>
      <c r="FK18" s="655"/>
      <c r="FL18" s="656"/>
      <c r="FM18" s="657"/>
      <c r="FN18" s="658">
        <f>SUM(FM19:FM28)</f>
        <v>0</v>
      </c>
      <c r="FO18" s="497"/>
      <c r="FP18" s="497"/>
      <c r="FQ18" s="498"/>
      <c r="FR18" s="498"/>
      <c r="FS18" s="498"/>
      <c r="FT18" s="498"/>
      <c r="FU18" s="499"/>
      <c r="FV18" s="500"/>
      <c r="FY18" s="652"/>
      <c r="FZ18" s="653"/>
      <c r="GA18" s="654"/>
      <c r="GB18" s="655"/>
      <c r="GC18" s="656"/>
      <c r="GD18" s="657"/>
      <c r="GE18" s="658">
        <f>SUM(GD19:GD28)</f>
        <v>0</v>
      </c>
      <c r="GF18" s="497"/>
      <c r="GG18" s="497"/>
      <c r="GH18" s="498"/>
      <c r="GI18" s="498"/>
      <c r="GJ18" s="498"/>
      <c r="GK18" s="498"/>
      <c r="GL18" s="499"/>
      <c r="GM18" s="500"/>
      <c r="GP18" s="652"/>
      <c r="GQ18" s="653"/>
      <c r="GR18" s="654"/>
      <c r="GS18" s="655"/>
      <c r="GT18" s="656"/>
      <c r="GU18" s="657"/>
      <c r="GV18" s="658">
        <f>SUM(GU19:GU28)</f>
        <v>0</v>
      </c>
      <c r="GW18" s="497"/>
      <c r="GX18" s="497"/>
      <c r="GY18" s="498"/>
      <c r="GZ18" s="498"/>
      <c r="HA18" s="498"/>
      <c r="HB18" s="498"/>
      <c r="HC18" s="499"/>
      <c r="HD18" s="500"/>
      <c r="HG18" s="652"/>
      <c r="HH18" s="653"/>
      <c r="HI18" s="654"/>
      <c r="HJ18" s="655"/>
      <c r="HK18" s="656"/>
      <c r="HL18" s="657"/>
      <c r="HM18" s="658">
        <f>SUM(HL19:HL28)</f>
        <v>0</v>
      </c>
      <c r="HN18" s="497"/>
      <c r="HO18" s="497"/>
      <c r="HP18" s="498"/>
      <c r="HQ18" s="498"/>
      <c r="HR18" s="498"/>
      <c r="HS18" s="498"/>
      <c r="HT18" s="499"/>
      <c r="HU18" s="500"/>
      <c r="HX18" s="652"/>
      <c r="HY18" s="653"/>
      <c r="HZ18" s="654"/>
      <c r="IA18" s="655"/>
      <c r="IB18" s="656"/>
      <c r="IC18" s="657"/>
      <c r="ID18" s="658">
        <f>SUM(IC19:IC28)</f>
        <v>0</v>
      </c>
      <c r="IE18" s="497"/>
      <c r="IF18" s="497"/>
      <c r="IG18" s="498"/>
      <c r="IH18" s="498"/>
      <c r="II18" s="498"/>
      <c r="IJ18" s="498"/>
      <c r="IK18" s="499"/>
      <c r="IL18" s="500"/>
      <c r="IO18" s="652"/>
      <c r="IP18" s="653"/>
      <c r="IQ18" s="654"/>
      <c r="IR18" s="655"/>
      <c r="IS18" s="656"/>
      <c r="IT18" s="657"/>
      <c r="IU18" s="658">
        <f>SUM(IT19:IT28)</f>
        <v>0</v>
      </c>
      <c r="IV18" s="497"/>
      <c r="IW18" s="497"/>
      <c r="IX18" s="498"/>
      <c r="IY18" s="498"/>
      <c r="IZ18" s="498"/>
      <c r="JA18" s="498"/>
      <c r="JB18" s="499"/>
      <c r="JC18" s="500"/>
      <c r="JF18" s="652"/>
      <c r="JG18" s="653"/>
      <c r="JH18" s="654"/>
      <c r="JI18" s="655"/>
      <c r="JJ18" s="656"/>
      <c r="JK18" s="657"/>
      <c r="JL18" s="658">
        <f>SUM(JK19:JK28)</f>
        <v>0</v>
      </c>
      <c r="JM18" s="497"/>
      <c r="JN18" s="497"/>
      <c r="JO18" s="498"/>
      <c r="JP18" s="498"/>
      <c r="JQ18" s="498"/>
      <c r="JR18" s="498"/>
      <c r="JS18" s="499"/>
      <c r="JT18" s="500"/>
      <c r="JW18" s="652"/>
      <c r="JX18" s="653"/>
      <c r="JY18" s="654"/>
      <c r="JZ18" s="655"/>
      <c r="KA18" s="656"/>
      <c r="KB18" s="657"/>
      <c r="KC18" s="658">
        <f>SUM(KB19:KB28)</f>
        <v>0</v>
      </c>
      <c r="KD18" s="497"/>
      <c r="KE18" s="497"/>
      <c r="KF18" s="498"/>
      <c r="KG18" s="498"/>
      <c r="KH18" s="498"/>
      <c r="KI18" s="498"/>
      <c r="KJ18" s="499"/>
      <c r="KK18" s="500"/>
      <c r="KN18" s="652"/>
      <c r="KO18" s="653"/>
      <c r="KP18" s="654"/>
      <c r="KQ18" s="655"/>
      <c r="KR18" s="656"/>
      <c r="KS18" s="657"/>
      <c r="KT18" s="658">
        <f>SUM(KS19:KS28)</f>
        <v>0</v>
      </c>
      <c r="KU18" s="497"/>
      <c r="KV18" s="497"/>
      <c r="KW18" s="498"/>
      <c r="KX18" s="498"/>
      <c r="KY18" s="498"/>
      <c r="KZ18" s="498"/>
      <c r="LA18" s="499"/>
      <c r="LB18" s="500"/>
      <c r="LE18" s="652"/>
      <c r="LF18" s="653"/>
      <c r="LG18" s="654"/>
      <c r="LH18" s="655"/>
      <c r="LI18" s="656"/>
      <c r="LJ18" s="657"/>
      <c r="LK18" s="658">
        <f>SUM(LJ19:LJ28)</f>
        <v>0</v>
      </c>
      <c r="LL18" s="497"/>
      <c r="LM18" s="497"/>
      <c r="LN18" s="498"/>
      <c r="LO18" s="498"/>
      <c r="LP18" s="498"/>
      <c r="LQ18" s="498"/>
      <c r="LR18" s="499"/>
      <c r="LS18" s="500"/>
      <c r="LV18" s="652"/>
      <c r="LW18" s="653"/>
      <c r="LX18" s="654"/>
      <c r="LY18" s="655"/>
      <c r="LZ18" s="656"/>
      <c r="MA18" s="657"/>
      <c r="MB18" s="658">
        <f>SUM(MA19:MA28)</f>
        <v>0</v>
      </c>
      <c r="MC18" s="497"/>
      <c r="MD18" s="497"/>
      <c r="ME18" s="498"/>
      <c r="MF18" s="498"/>
      <c r="MG18" s="498"/>
      <c r="MH18" s="498"/>
      <c r="MI18" s="499"/>
      <c r="MJ18" s="500"/>
      <c r="MM18" s="652"/>
      <c r="MN18" s="653"/>
      <c r="MO18" s="654"/>
      <c r="MP18" s="655"/>
      <c r="MQ18" s="656"/>
      <c r="MR18" s="657"/>
      <c r="MS18" s="658">
        <f>SUM(MR19:MR28)</f>
        <v>0</v>
      </c>
      <c r="MT18" s="497"/>
      <c r="MU18" s="497"/>
      <c r="MV18" s="498"/>
      <c r="MW18" s="498"/>
      <c r="MX18" s="498"/>
      <c r="MY18" s="498"/>
      <c r="MZ18" s="499"/>
      <c r="NA18" s="500"/>
      <c r="ND18" s="652"/>
      <c r="NE18" s="653"/>
      <c r="NF18" s="654"/>
      <c r="NG18" s="655"/>
      <c r="NH18" s="656"/>
      <c r="NI18" s="657"/>
      <c r="NJ18" s="658">
        <f>SUM(NI19:NI28)</f>
        <v>0</v>
      </c>
      <c r="NK18" s="497"/>
      <c r="NL18" s="497"/>
      <c r="NM18" s="498"/>
      <c r="NN18" s="498"/>
      <c r="NO18" s="498"/>
      <c r="NP18" s="498"/>
      <c r="NQ18" s="499"/>
      <c r="NR18" s="500"/>
      <c r="NU18" s="652"/>
      <c r="NV18" s="653"/>
      <c r="NW18" s="654"/>
      <c r="NX18" s="655"/>
      <c r="NY18" s="656"/>
      <c r="NZ18" s="657"/>
      <c r="OA18" s="658">
        <f>SUM(NZ19:NZ28)</f>
        <v>0</v>
      </c>
      <c r="OB18" s="497"/>
      <c r="OC18" s="497"/>
      <c r="OD18" s="498"/>
      <c r="OE18" s="498"/>
      <c r="OF18" s="498"/>
      <c r="OG18" s="498"/>
      <c r="OH18" s="499"/>
      <c r="OI18" s="500"/>
      <c r="OL18" s="652"/>
      <c r="OM18" s="653"/>
      <c r="ON18" s="654"/>
      <c r="OO18" s="655"/>
      <c r="OP18" s="656"/>
      <c r="OQ18" s="657"/>
      <c r="OR18" s="658">
        <f>SUM(OQ19:OQ28)</f>
        <v>0</v>
      </c>
      <c r="OS18" s="497"/>
      <c r="OT18" s="497"/>
      <c r="OU18" s="498"/>
      <c r="OV18" s="498"/>
      <c r="OW18" s="498"/>
      <c r="OX18" s="498"/>
      <c r="OY18" s="499"/>
      <c r="OZ18" s="500"/>
      <c r="PC18" s="652"/>
      <c r="PD18" s="653"/>
      <c r="PE18" s="654"/>
      <c r="PF18" s="655"/>
      <c r="PG18" s="656"/>
      <c r="PH18" s="657"/>
      <c r="PI18" s="658">
        <f>SUM(PH19:PH28)</f>
        <v>0</v>
      </c>
      <c r="PJ18" s="497"/>
      <c r="PK18" s="497"/>
      <c r="PL18" s="498"/>
      <c r="PM18" s="498"/>
      <c r="PN18" s="498"/>
      <c r="PO18" s="498"/>
      <c r="PP18" s="499"/>
      <c r="PQ18" s="500"/>
      <c r="PT18" s="652"/>
      <c r="PU18" s="653"/>
      <c r="PV18" s="654"/>
      <c r="PW18" s="655"/>
      <c r="PX18" s="656"/>
      <c r="PY18" s="657"/>
      <c r="PZ18" s="658">
        <f>SUM(PY19:PY28)</f>
        <v>0</v>
      </c>
      <c r="QA18" s="497"/>
      <c r="QB18" s="497"/>
      <c r="QC18" s="498"/>
      <c r="QD18" s="498"/>
      <c r="QE18" s="498"/>
      <c r="QF18" s="498"/>
      <c r="QG18" s="499"/>
      <c r="QH18" s="500"/>
      <c r="QK18" s="652"/>
      <c r="QL18" s="653"/>
      <c r="QM18" s="654"/>
      <c r="QN18" s="655"/>
      <c r="QO18" s="656"/>
      <c r="QP18" s="657"/>
      <c r="QQ18" s="658">
        <f>SUM(QP19:QP28)</f>
        <v>0</v>
      </c>
      <c r="QR18" s="497"/>
      <c r="QS18" s="497"/>
      <c r="QT18" s="498"/>
      <c r="QU18" s="498"/>
      <c r="QV18" s="498"/>
      <c r="QW18" s="498"/>
      <c r="QX18" s="499"/>
      <c r="QY18" s="500"/>
      <c r="RB18" s="381"/>
      <c r="RC18" s="382"/>
      <c r="RD18" s="383"/>
      <c r="RE18" s="384"/>
      <c r="RF18" s="385"/>
      <c r="RG18" s="386"/>
      <c r="RH18" s="386"/>
      <c r="RI18" s="497"/>
      <c r="RJ18" s="497"/>
      <c r="RK18" s="501"/>
      <c r="RL18" s="501"/>
      <c r="RM18" s="501"/>
      <c r="RN18" s="501"/>
      <c r="RO18" s="502"/>
      <c r="RP18" s="503"/>
      <c r="RS18" s="381"/>
      <c r="RT18" s="382"/>
      <c r="RU18" s="383"/>
      <c r="RV18" s="384"/>
      <c r="RW18" s="385"/>
      <c r="RX18" s="386"/>
      <c r="RY18" s="386"/>
      <c r="RZ18" s="497"/>
      <c r="SA18" s="497"/>
      <c r="SB18" s="501"/>
      <c r="SC18" s="501"/>
      <c r="SD18" s="501"/>
      <c r="SE18" s="501"/>
      <c r="SF18" s="502"/>
      <c r="SG18" s="503"/>
      <c r="SJ18" s="381"/>
      <c r="SK18" s="382"/>
      <c r="SL18" s="383"/>
      <c r="SM18" s="384"/>
      <c r="SN18" s="385"/>
      <c r="SO18" s="386"/>
      <c r="SP18" s="386"/>
      <c r="SQ18" s="497"/>
      <c r="SR18" s="497"/>
      <c r="SS18" s="501"/>
      <c r="ST18" s="501"/>
      <c r="SU18" s="501"/>
      <c r="SV18" s="501"/>
      <c r="SW18" s="502"/>
      <c r="SX18" s="503"/>
    </row>
    <row r="19" spans="2:518" ht="48.75" customHeight="1" thickTop="1" thickBot="1">
      <c r="B19" s="832" t="s">
        <v>402</v>
      </c>
      <c r="C19" s="833" t="s">
        <v>324</v>
      </c>
      <c r="D19" s="834" t="s">
        <v>403</v>
      </c>
      <c r="E19" s="835" t="s">
        <v>146</v>
      </c>
      <c r="F19" s="836">
        <v>3</v>
      </c>
      <c r="G19" s="916">
        <v>0</v>
      </c>
      <c r="H19" s="837">
        <v>0</v>
      </c>
      <c r="K19" s="934" t="s">
        <v>402</v>
      </c>
      <c r="L19" s="935" t="s">
        <v>324</v>
      </c>
      <c r="M19" s="936" t="s">
        <v>403</v>
      </c>
      <c r="N19" s="937" t="s">
        <v>146</v>
      </c>
      <c r="O19" s="938">
        <v>3</v>
      </c>
      <c r="P19" s="1017">
        <v>135000</v>
      </c>
      <c r="Q19" s="939">
        <v>405000</v>
      </c>
      <c r="R19" s="497">
        <f t="shared" ref="R19:R25" si="42">IF(EXACT(VLOOKUP(K19,OFERTA_0,3,FALSE),M19),1,0)</f>
        <v>1</v>
      </c>
      <c r="S19" s="497">
        <f t="shared" ref="S19:S25" si="43">IF(EXACT(VLOOKUP(K19,OFERTA_0,4,FALSE),N19),1,0)</f>
        <v>1</v>
      </c>
      <c r="T19" s="498">
        <f t="shared" ref="T19:T25" si="44">IF(EXACT(VLOOKUP(K19,OFERTA_0,5,FALSE),O19),1,0)</f>
        <v>1</v>
      </c>
      <c r="U19" s="498">
        <f t="shared" ref="U19:U25" si="45">IF(P19=0,0,1)</f>
        <v>1</v>
      </c>
      <c r="V19" s="498">
        <f t="shared" ref="V19:V25" si="46">IF(Q19=0,0,1)</f>
        <v>1</v>
      </c>
      <c r="W19" s="498">
        <f t="shared" ref="W19:W25" si="47">PRODUCT(R19:V19)</f>
        <v>1</v>
      </c>
      <c r="X19" s="504">
        <f t="shared" ref="X19:X25" si="48">ROUND(Q19,0)</f>
        <v>405000</v>
      </c>
      <c r="Y19" s="500">
        <f t="shared" ref="Y19:Y25" si="49">Q19-X19</f>
        <v>0</v>
      </c>
      <c r="Z19" s="486"/>
      <c r="AA19" s="486"/>
      <c r="AB19" s="934" t="s">
        <v>402</v>
      </c>
      <c r="AC19" s="935" t="s">
        <v>324</v>
      </c>
      <c r="AD19" s="936" t="s">
        <v>403</v>
      </c>
      <c r="AE19" s="937" t="s">
        <v>146</v>
      </c>
      <c r="AF19" s="938">
        <v>3</v>
      </c>
      <c r="AG19" s="1017">
        <v>67900</v>
      </c>
      <c r="AH19" s="939">
        <v>203700</v>
      </c>
      <c r="AI19" s="497">
        <f t="shared" ref="AI19:AI25" si="50">IF(EXACT(VLOOKUP(AB19,OFERTA_0,3,FALSE),AD19),1,0)</f>
        <v>1</v>
      </c>
      <c r="AJ19" s="497">
        <f t="shared" ref="AJ19:AJ25" si="51">IF(EXACT(VLOOKUP(AB19,OFERTA_0,4,FALSE),AE19),1,0)</f>
        <v>1</v>
      </c>
      <c r="AK19" s="498">
        <f t="shared" ref="AK19:AK25" si="52">IF(EXACT(VLOOKUP(AB19,OFERTA_0,5,FALSE),AF19),1,0)</f>
        <v>1</v>
      </c>
      <c r="AL19" s="498">
        <f t="shared" ref="AL19:AL25" si="53">IF(AG19=0,0,1)</f>
        <v>1</v>
      </c>
      <c r="AM19" s="498">
        <f t="shared" ref="AM19:AM25" si="54">IF(AH19=0,0,1)</f>
        <v>1</v>
      </c>
      <c r="AN19" s="498">
        <f t="shared" ref="AN19:AN25" si="55">PRODUCT(AI19:AM19)</f>
        <v>1</v>
      </c>
      <c r="AO19" s="504">
        <f t="shared" ref="AO19:AO25" si="56">ROUND(AH19,0)</f>
        <v>203700</v>
      </c>
      <c r="AP19" s="500">
        <f t="shared" ref="AP19:AP25" si="57">AH19-AO19</f>
        <v>0</v>
      </c>
      <c r="AQ19" s="486"/>
      <c r="AR19" s="486"/>
      <c r="AS19" s="934" t="s">
        <v>402</v>
      </c>
      <c r="AT19" s="935" t="s">
        <v>324</v>
      </c>
      <c r="AU19" s="936" t="s">
        <v>403</v>
      </c>
      <c r="AV19" s="937" t="s">
        <v>146</v>
      </c>
      <c r="AW19" s="938">
        <v>3</v>
      </c>
      <c r="AX19" s="1017">
        <v>100000</v>
      </c>
      <c r="AY19" s="939">
        <v>300000</v>
      </c>
      <c r="AZ19" s="497">
        <f t="shared" ref="AZ19:AZ25" si="58">IF(EXACT(VLOOKUP(AS19,OFERTA_0,3,FALSE),AU19),1,0)</f>
        <v>1</v>
      </c>
      <c r="BA19" s="497">
        <f t="shared" ref="BA19:BA25" si="59">IF(EXACT(VLOOKUP(AS19,OFERTA_0,4,FALSE),AV19),1,0)</f>
        <v>1</v>
      </c>
      <c r="BB19" s="498">
        <f t="shared" ref="BB19:BB25" si="60">IF(EXACT(VLOOKUP(AS19,OFERTA_0,5,FALSE),AW19),1,0)</f>
        <v>1</v>
      </c>
      <c r="BC19" s="498">
        <f t="shared" ref="BC19:BC25" si="61">IF(AX19=0,0,1)</f>
        <v>1</v>
      </c>
      <c r="BD19" s="498">
        <f t="shared" ref="BD19:BD25" si="62">IF(AY19=0,0,1)</f>
        <v>1</v>
      </c>
      <c r="BE19" s="498">
        <f t="shared" ref="BE19:BE25" si="63">PRODUCT(AZ19:BD19)</f>
        <v>1</v>
      </c>
      <c r="BF19" s="504">
        <f t="shared" ref="BF19:BF25" si="64">ROUND(AY19,0)</f>
        <v>300000</v>
      </c>
      <c r="BG19" s="500">
        <f t="shared" ref="BG19:BG25" si="65">AY19-BF19</f>
        <v>0</v>
      </c>
      <c r="BJ19" s="934" t="s">
        <v>402</v>
      </c>
      <c r="BK19" s="935" t="s">
        <v>324</v>
      </c>
      <c r="BL19" s="936" t="s">
        <v>403</v>
      </c>
      <c r="BM19" s="937" t="s">
        <v>146</v>
      </c>
      <c r="BN19" s="938">
        <v>3</v>
      </c>
      <c r="BO19" s="1017">
        <v>70000</v>
      </c>
      <c r="BP19" s="939">
        <v>210000</v>
      </c>
      <c r="BQ19" s="497">
        <f t="shared" ref="BQ19:BQ25" si="66">IF(EXACT(VLOOKUP(BJ19,OFERTA_0,3,FALSE),BL19),1,0)</f>
        <v>1</v>
      </c>
      <c r="BR19" s="497">
        <f t="shared" ref="BR19:BR25" si="67">IF(EXACT(VLOOKUP(BJ19,OFERTA_0,4,FALSE),BM19),1,0)</f>
        <v>1</v>
      </c>
      <c r="BS19" s="498">
        <f t="shared" ref="BS19:BS25" si="68">IF(EXACT(VLOOKUP(BJ19,OFERTA_0,5,FALSE),BN19),1,0)</f>
        <v>1</v>
      </c>
      <c r="BT19" s="498">
        <f t="shared" ref="BT19:BT25" si="69">IF(BO19=0,0,1)</f>
        <v>1</v>
      </c>
      <c r="BU19" s="498">
        <f t="shared" ref="BU19:BU25" si="70">IF(BP19=0,0,1)</f>
        <v>1</v>
      </c>
      <c r="BV19" s="498">
        <f t="shared" ref="BV19:BV25" si="71">PRODUCT(BQ19:BU19)</f>
        <v>1</v>
      </c>
      <c r="BW19" s="504">
        <f t="shared" ref="BW19:BW25" si="72">ROUND(BP19,0)</f>
        <v>210000</v>
      </c>
      <c r="BX19" s="500">
        <f t="shared" ref="BX19:BX25" si="73">BP19-BW19</f>
        <v>0</v>
      </c>
      <c r="CA19" s="934" t="s">
        <v>402</v>
      </c>
      <c r="CB19" s="935" t="s">
        <v>324</v>
      </c>
      <c r="CC19" s="936" t="s">
        <v>403</v>
      </c>
      <c r="CD19" s="937" t="s">
        <v>146</v>
      </c>
      <c r="CE19" s="938">
        <v>3</v>
      </c>
      <c r="CF19" s="1017">
        <v>43772</v>
      </c>
      <c r="CG19" s="939">
        <v>131316</v>
      </c>
      <c r="CH19" s="497">
        <f t="shared" ref="CH19:CH25" si="74">IF(EXACT(VLOOKUP(CA19,OFERTA_0,3,FALSE),CC19),1,0)</f>
        <v>1</v>
      </c>
      <c r="CI19" s="497">
        <f t="shared" ref="CI19:CI25" si="75">IF(EXACT(VLOOKUP(CA19,OFERTA_0,4,FALSE),CD19),1,0)</f>
        <v>1</v>
      </c>
      <c r="CJ19" s="498">
        <f t="shared" ref="CJ19:CJ25" si="76">IF(EXACT(VLOOKUP(CA19,OFERTA_0,5,FALSE),CE19),1,0)</f>
        <v>1</v>
      </c>
      <c r="CK19" s="498">
        <f t="shared" ref="CK19:CK25" si="77">IF(CF19=0,0,1)</f>
        <v>1</v>
      </c>
      <c r="CL19" s="498">
        <f t="shared" ref="CL19:CL25" si="78">IF(CG19=0,0,1)</f>
        <v>1</v>
      </c>
      <c r="CM19" s="498">
        <f t="shared" ref="CM19:CM25" si="79">PRODUCT(CH19:CL19)</f>
        <v>1</v>
      </c>
      <c r="CN19" s="504">
        <f t="shared" ref="CN19:CN25" si="80">ROUND(CG19,0)</f>
        <v>131316</v>
      </c>
      <c r="CO19" s="500">
        <f t="shared" ref="CO19:CO25" si="81">CG19-CN19</f>
        <v>0</v>
      </c>
      <c r="CR19" s="934" t="s">
        <v>402</v>
      </c>
      <c r="CS19" s="935" t="s">
        <v>324</v>
      </c>
      <c r="CT19" s="936" t="s">
        <v>403</v>
      </c>
      <c r="CU19" s="937" t="s">
        <v>146</v>
      </c>
      <c r="CV19" s="1030">
        <v>3</v>
      </c>
      <c r="CW19" s="1017">
        <v>43776</v>
      </c>
      <c r="CX19" s="698">
        <f t="shared" ref="CX19:CX25" si="82">ROUND(CV19*CW19,0)</f>
        <v>131328</v>
      </c>
      <c r="CY19" s="497">
        <f t="shared" ref="CY19:CY25" si="83">IF(EXACT(VLOOKUP(CR19,OFERTA_0,3,FALSE),CT19),1,0)</f>
        <v>1</v>
      </c>
      <c r="CZ19" s="497">
        <f t="shared" ref="CZ19:CZ25" si="84">IF(EXACT(VLOOKUP(CR19,OFERTA_0,4,FALSE),CU19),1,0)</f>
        <v>1</v>
      </c>
      <c r="DA19" s="498">
        <f t="shared" ref="DA19:DA25" si="85">IF(EXACT(VLOOKUP(CR19,OFERTA_0,5,FALSE),CV19),1,0)</f>
        <v>1</v>
      </c>
      <c r="DB19" s="498">
        <f t="shared" ref="DB19:DB25" si="86">IF(CW19=0,0,1)</f>
        <v>1</v>
      </c>
      <c r="DC19" s="498">
        <f t="shared" ref="DC19:DC25" si="87">IF(CX19=0,0,1)</f>
        <v>1</v>
      </c>
      <c r="DD19" s="498">
        <f t="shared" ref="DD19:DD25" si="88">PRODUCT(CY19:DC19)</f>
        <v>1</v>
      </c>
      <c r="DE19" s="504">
        <f t="shared" ref="DE19:DE25" si="89">ROUND(CX19,0)</f>
        <v>131328</v>
      </c>
      <c r="DF19" s="500">
        <f t="shared" ref="DF19:DF25" si="90">CX19-DE19</f>
        <v>0</v>
      </c>
      <c r="DI19" s="934" t="s">
        <v>402</v>
      </c>
      <c r="DJ19" s="935" t="s">
        <v>324</v>
      </c>
      <c r="DK19" s="936" t="s">
        <v>403</v>
      </c>
      <c r="DL19" s="937" t="s">
        <v>146</v>
      </c>
      <c r="DM19" s="938">
        <v>3</v>
      </c>
      <c r="DN19" s="1017">
        <v>50000</v>
      </c>
      <c r="DO19" s="939">
        <v>150000</v>
      </c>
      <c r="DP19" s="497">
        <f t="shared" ref="DP19:DP25" si="91">IF(EXACT(VLOOKUP(DI19,OFERTA_0,3,FALSE),DK19),1,0)</f>
        <v>1</v>
      </c>
      <c r="DQ19" s="497">
        <f t="shared" ref="DQ19:DQ25" si="92">IF(EXACT(VLOOKUP(DI19,OFERTA_0,4,FALSE),DL19),1,0)</f>
        <v>1</v>
      </c>
      <c r="DR19" s="498">
        <f t="shared" ref="DR19:DR25" si="93">IF(EXACT(VLOOKUP(DI19,OFERTA_0,5,FALSE),DM19),1,0)</f>
        <v>1</v>
      </c>
      <c r="DS19" s="498">
        <f t="shared" ref="DS19:DS25" si="94">IF(DN19=0,0,1)</f>
        <v>1</v>
      </c>
      <c r="DT19" s="498">
        <f t="shared" ref="DT19:DT25" si="95">IF(DO19=0,0,1)</f>
        <v>1</v>
      </c>
      <c r="DU19" s="498">
        <f t="shared" ref="DU19:DU25" si="96">PRODUCT(DP19:DT19)</f>
        <v>1</v>
      </c>
      <c r="DV19" s="504">
        <f t="shared" ref="DV19:DV25" si="97">ROUND(DO19,0)</f>
        <v>150000</v>
      </c>
      <c r="DW19" s="500">
        <f t="shared" ref="DW19:DW25" si="98">DO19-DV19</f>
        <v>0</v>
      </c>
      <c r="DZ19" s="934" t="s">
        <v>402</v>
      </c>
      <c r="EA19" s="935" t="s">
        <v>324</v>
      </c>
      <c r="EB19" s="936" t="s">
        <v>403</v>
      </c>
      <c r="EC19" s="937" t="s">
        <v>146</v>
      </c>
      <c r="ED19" s="1030">
        <v>3</v>
      </c>
      <c r="EE19" s="1017">
        <v>48789</v>
      </c>
      <c r="EF19" s="698">
        <f t="shared" ref="EF19:EF25" si="99">ROUND(ED19*EE19,0)</f>
        <v>146367</v>
      </c>
      <c r="EG19" s="497">
        <f t="shared" ref="EG19:EG25" si="100">IF(EXACT(VLOOKUP(DZ19,OFERTA_0,3,FALSE),EB19),1,0)</f>
        <v>1</v>
      </c>
      <c r="EH19" s="497">
        <f t="shared" ref="EH19:EH25" si="101">IF(EXACT(VLOOKUP(DZ19,OFERTA_0,4,FALSE),EC19),1,0)</f>
        <v>1</v>
      </c>
      <c r="EI19" s="498">
        <f t="shared" ref="EI19:EI25" si="102">IF(EXACT(VLOOKUP(DZ19,OFERTA_0,5,FALSE),ED19),1,0)</f>
        <v>1</v>
      </c>
      <c r="EJ19" s="498">
        <f t="shared" ref="EJ19:EJ25" si="103">IF(EE19=0,0,1)</f>
        <v>1</v>
      </c>
      <c r="EK19" s="498">
        <f t="shared" ref="EK19:EK25" si="104">IF(EF19=0,0,1)</f>
        <v>1</v>
      </c>
      <c r="EL19" s="498">
        <f t="shared" ref="EL19:EL25" si="105">PRODUCT(EG19:EK19)</f>
        <v>1</v>
      </c>
      <c r="EM19" s="504">
        <f t="shared" ref="EM19:EM25" si="106">ROUND(EF19,0)</f>
        <v>146367</v>
      </c>
      <c r="EN19" s="500">
        <f t="shared" ref="EN19:EN25" si="107">EF19-EM19</f>
        <v>0</v>
      </c>
      <c r="EQ19" s="659"/>
      <c r="ER19" s="660"/>
      <c r="ES19" s="661"/>
      <c r="ET19" s="662"/>
      <c r="EU19" s="663"/>
      <c r="EV19" s="664"/>
      <c r="EW19" s="1322">
        <f>EW18/$P$545</f>
        <v>0</v>
      </c>
      <c r="EX19" s="497"/>
      <c r="EY19" s="497"/>
      <c r="EZ19" s="498"/>
      <c r="FA19" s="498"/>
      <c r="FB19" s="498"/>
      <c r="FC19" s="498"/>
      <c r="FD19" s="499"/>
      <c r="FE19" s="500"/>
      <c r="FH19" s="659"/>
      <c r="FI19" s="660"/>
      <c r="FJ19" s="661"/>
      <c r="FK19" s="662"/>
      <c r="FL19" s="663"/>
      <c r="FM19" s="664"/>
      <c r="FN19" s="1322">
        <f>FN18/$P$545</f>
        <v>0</v>
      </c>
      <c r="FO19" s="497"/>
      <c r="FP19" s="497"/>
      <c r="FQ19" s="498"/>
      <c r="FR19" s="498"/>
      <c r="FS19" s="498"/>
      <c r="FT19" s="498"/>
      <c r="FU19" s="499"/>
      <c r="FV19" s="500"/>
      <c r="FY19" s="659"/>
      <c r="FZ19" s="660"/>
      <c r="GA19" s="661"/>
      <c r="GB19" s="662"/>
      <c r="GC19" s="663"/>
      <c r="GD19" s="664"/>
      <c r="GE19" s="1322">
        <f>GE18/$P$545</f>
        <v>0</v>
      </c>
      <c r="GF19" s="497"/>
      <c r="GG19" s="497"/>
      <c r="GH19" s="498"/>
      <c r="GI19" s="498"/>
      <c r="GJ19" s="498"/>
      <c r="GK19" s="498"/>
      <c r="GL19" s="499"/>
      <c r="GM19" s="500"/>
      <c r="GP19" s="659"/>
      <c r="GQ19" s="660"/>
      <c r="GR19" s="661"/>
      <c r="GS19" s="662"/>
      <c r="GT19" s="663"/>
      <c r="GU19" s="664"/>
      <c r="GV19" s="1322">
        <f>GV18/$P$545</f>
        <v>0</v>
      </c>
      <c r="GW19" s="497"/>
      <c r="GX19" s="497"/>
      <c r="GY19" s="498"/>
      <c r="GZ19" s="498"/>
      <c r="HA19" s="498"/>
      <c r="HB19" s="498"/>
      <c r="HC19" s="499"/>
      <c r="HD19" s="500"/>
      <c r="HG19" s="659"/>
      <c r="HH19" s="660"/>
      <c r="HI19" s="661"/>
      <c r="HJ19" s="662"/>
      <c r="HK19" s="663"/>
      <c r="HL19" s="664"/>
      <c r="HM19" s="1322">
        <f>HM18/$P$545</f>
        <v>0</v>
      </c>
      <c r="HN19" s="497"/>
      <c r="HO19" s="497"/>
      <c r="HP19" s="498"/>
      <c r="HQ19" s="498"/>
      <c r="HR19" s="498"/>
      <c r="HS19" s="498"/>
      <c r="HT19" s="499"/>
      <c r="HU19" s="500"/>
      <c r="HX19" s="659"/>
      <c r="HY19" s="660"/>
      <c r="HZ19" s="661"/>
      <c r="IA19" s="662"/>
      <c r="IB19" s="663"/>
      <c r="IC19" s="664"/>
      <c r="ID19" s="1322">
        <f>ID18/$P$545</f>
        <v>0</v>
      </c>
      <c r="IE19" s="497"/>
      <c r="IF19" s="497"/>
      <c r="IG19" s="498"/>
      <c r="IH19" s="498"/>
      <c r="II19" s="498"/>
      <c r="IJ19" s="498"/>
      <c r="IK19" s="499"/>
      <c r="IL19" s="500"/>
      <c r="IO19" s="659"/>
      <c r="IP19" s="660"/>
      <c r="IQ19" s="661"/>
      <c r="IR19" s="662"/>
      <c r="IS19" s="663"/>
      <c r="IT19" s="664"/>
      <c r="IU19" s="1322">
        <f>IU18/$P$545</f>
        <v>0</v>
      </c>
      <c r="IV19" s="497"/>
      <c r="IW19" s="497"/>
      <c r="IX19" s="498"/>
      <c r="IY19" s="498"/>
      <c r="IZ19" s="498"/>
      <c r="JA19" s="498"/>
      <c r="JB19" s="499"/>
      <c r="JC19" s="500"/>
      <c r="JF19" s="659"/>
      <c r="JG19" s="660"/>
      <c r="JH19" s="661"/>
      <c r="JI19" s="662"/>
      <c r="JJ19" s="663"/>
      <c r="JK19" s="664"/>
      <c r="JL19" s="1322">
        <f>JL18/$P$545</f>
        <v>0</v>
      </c>
      <c r="JM19" s="497"/>
      <c r="JN19" s="497"/>
      <c r="JO19" s="498"/>
      <c r="JP19" s="498"/>
      <c r="JQ19" s="498"/>
      <c r="JR19" s="498"/>
      <c r="JS19" s="499"/>
      <c r="JT19" s="500"/>
      <c r="JW19" s="659"/>
      <c r="JX19" s="660"/>
      <c r="JY19" s="661"/>
      <c r="JZ19" s="662"/>
      <c r="KA19" s="663"/>
      <c r="KB19" s="664"/>
      <c r="KC19" s="1322">
        <f>KC18/$P$545</f>
        <v>0</v>
      </c>
      <c r="KD19" s="497"/>
      <c r="KE19" s="497"/>
      <c r="KF19" s="498"/>
      <c r="KG19" s="498"/>
      <c r="KH19" s="498"/>
      <c r="KI19" s="498"/>
      <c r="KJ19" s="499"/>
      <c r="KK19" s="500"/>
      <c r="KN19" s="659"/>
      <c r="KO19" s="660"/>
      <c r="KP19" s="661"/>
      <c r="KQ19" s="662"/>
      <c r="KR19" s="663"/>
      <c r="KS19" s="664"/>
      <c r="KT19" s="1322">
        <f>KT18/$P$545</f>
        <v>0</v>
      </c>
      <c r="KU19" s="497"/>
      <c r="KV19" s="497"/>
      <c r="KW19" s="498"/>
      <c r="KX19" s="498"/>
      <c r="KY19" s="498"/>
      <c r="KZ19" s="498"/>
      <c r="LA19" s="499"/>
      <c r="LB19" s="500"/>
      <c r="LE19" s="659"/>
      <c r="LF19" s="660"/>
      <c r="LG19" s="661"/>
      <c r="LH19" s="662"/>
      <c r="LI19" s="663"/>
      <c r="LJ19" s="664"/>
      <c r="LK19" s="1322">
        <f>LK18/$P$545</f>
        <v>0</v>
      </c>
      <c r="LL19" s="497"/>
      <c r="LM19" s="497"/>
      <c r="LN19" s="498"/>
      <c r="LO19" s="498"/>
      <c r="LP19" s="498"/>
      <c r="LQ19" s="498"/>
      <c r="LR19" s="499"/>
      <c r="LS19" s="500"/>
      <c r="LV19" s="659"/>
      <c r="LW19" s="660"/>
      <c r="LX19" s="661"/>
      <c r="LY19" s="662"/>
      <c r="LZ19" s="663"/>
      <c r="MA19" s="664"/>
      <c r="MB19" s="1322">
        <f>MB18/$P$545</f>
        <v>0</v>
      </c>
      <c r="MC19" s="497"/>
      <c r="MD19" s="497"/>
      <c r="ME19" s="498"/>
      <c r="MF19" s="498"/>
      <c r="MG19" s="498"/>
      <c r="MH19" s="498"/>
      <c r="MI19" s="499"/>
      <c r="MJ19" s="500"/>
      <c r="MM19" s="659"/>
      <c r="MN19" s="660"/>
      <c r="MO19" s="661"/>
      <c r="MP19" s="662"/>
      <c r="MQ19" s="663"/>
      <c r="MR19" s="664"/>
      <c r="MS19" s="1322">
        <f>MS18/$P$545</f>
        <v>0</v>
      </c>
      <c r="MT19" s="497"/>
      <c r="MU19" s="497"/>
      <c r="MV19" s="498"/>
      <c r="MW19" s="498"/>
      <c r="MX19" s="498"/>
      <c r="MY19" s="498"/>
      <c r="MZ19" s="499"/>
      <c r="NA19" s="500"/>
      <c r="ND19" s="659"/>
      <c r="NE19" s="660"/>
      <c r="NF19" s="661"/>
      <c r="NG19" s="662"/>
      <c r="NH19" s="663"/>
      <c r="NI19" s="664"/>
      <c r="NJ19" s="1322">
        <f>NJ18/$P$545</f>
        <v>0</v>
      </c>
      <c r="NK19" s="497"/>
      <c r="NL19" s="497"/>
      <c r="NM19" s="498"/>
      <c r="NN19" s="498"/>
      <c r="NO19" s="498"/>
      <c r="NP19" s="498"/>
      <c r="NQ19" s="499"/>
      <c r="NR19" s="500"/>
      <c r="NU19" s="659"/>
      <c r="NV19" s="660"/>
      <c r="NW19" s="661"/>
      <c r="NX19" s="662"/>
      <c r="NY19" s="663"/>
      <c r="NZ19" s="664"/>
      <c r="OA19" s="1322">
        <f>OA18/$P$545</f>
        <v>0</v>
      </c>
      <c r="OB19" s="497"/>
      <c r="OC19" s="497"/>
      <c r="OD19" s="498"/>
      <c r="OE19" s="498"/>
      <c r="OF19" s="498"/>
      <c r="OG19" s="498"/>
      <c r="OH19" s="499"/>
      <c r="OI19" s="500"/>
      <c r="OL19" s="659"/>
      <c r="OM19" s="660"/>
      <c r="ON19" s="661"/>
      <c r="OO19" s="662"/>
      <c r="OP19" s="663"/>
      <c r="OQ19" s="664"/>
      <c r="OR19" s="1322">
        <f>OR18/$P$545</f>
        <v>0</v>
      </c>
      <c r="OS19" s="497"/>
      <c r="OT19" s="497"/>
      <c r="OU19" s="498"/>
      <c r="OV19" s="498"/>
      <c r="OW19" s="498"/>
      <c r="OX19" s="498"/>
      <c r="OY19" s="499"/>
      <c r="OZ19" s="500"/>
      <c r="PC19" s="659"/>
      <c r="PD19" s="660"/>
      <c r="PE19" s="661"/>
      <c r="PF19" s="662"/>
      <c r="PG19" s="663"/>
      <c r="PH19" s="664"/>
      <c r="PI19" s="1322">
        <f>PI18/$P$545</f>
        <v>0</v>
      </c>
      <c r="PJ19" s="497"/>
      <c r="PK19" s="497"/>
      <c r="PL19" s="498"/>
      <c r="PM19" s="498"/>
      <c r="PN19" s="498"/>
      <c r="PO19" s="498"/>
      <c r="PP19" s="499"/>
      <c r="PQ19" s="500"/>
      <c r="PT19" s="659"/>
      <c r="PU19" s="660"/>
      <c r="PV19" s="661"/>
      <c r="PW19" s="662"/>
      <c r="PX19" s="663"/>
      <c r="PY19" s="664"/>
      <c r="PZ19" s="1322">
        <f>PZ18/$P$545</f>
        <v>0</v>
      </c>
      <c r="QA19" s="497"/>
      <c r="QB19" s="497"/>
      <c r="QC19" s="498"/>
      <c r="QD19" s="498"/>
      <c r="QE19" s="498"/>
      <c r="QF19" s="498"/>
      <c r="QG19" s="499"/>
      <c r="QH19" s="500"/>
      <c r="QK19" s="659"/>
      <c r="QL19" s="660"/>
      <c r="QM19" s="661"/>
      <c r="QN19" s="662"/>
      <c r="QO19" s="663"/>
      <c r="QP19" s="664"/>
      <c r="QQ19" s="1322">
        <f>QQ18/$P$545</f>
        <v>0</v>
      </c>
      <c r="QR19" s="497"/>
      <c r="QS19" s="497"/>
      <c r="QT19" s="498"/>
      <c r="QU19" s="498"/>
      <c r="QV19" s="498"/>
      <c r="QW19" s="498"/>
      <c r="QX19" s="499"/>
      <c r="QY19" s="500"/>
      <c r="RB19" s="381"/>
      <c r="RC19" s="382"/>
      <c r="RD19" s="383"/>
      <c r="RE19" s="384"/>
      <c r="RF19" s="385"/>
      <c r="RG19" s="386"/>
      <c r="RH19" s="386"/>
      <c r="RI19" s="497"/>
      <c r="RJ19" s="497"/>
      <c r="RK19" s="501"/>
      <c r="RL19" s="501"/>
      <c r="RM19" s="501"/>
      <c r="RN19" s="501"/>
      <c r="RO19" s="502"/>
      <c r="RP19" s="503"/>
      <c r="RS19" s="381"/>
      <c r="RT19" s="382"/>
      <c r="RU19" s="383"/>
      <c r="RV19" s="384"/>
      <c r="RW19" s="385"/>
      <c r="RX19" s="386"/>
      <c r="RY19" s="386"/>
      <c r="RZ19" s="497"/>
      <c r="SA19" s="497"/>
      <c r="SB19" s="501"/>
      <c r="SC19" s="501"/>
      <c r="SD19" s="501"/>
      <c r="SE19" s="501"/>
      <c r="SF19" s="502"/>
      <c r="SG19" s="503"/>
      <c r="SJ19" s="381"/>
      <c r="SK19" s="382"/>
      <c r="SL19" s="383"/>
      <c r="SM19" s="384"/>
      <c r="SN19" s="385"/>
      <c r="SO19" s="386"/>
      <c r="SP19" s="386"/>
      <c r="SQ19" s="497"/>
      <c r="SR19" s="497"/>
      <c r="SS19" s="501"/>
      <c r="ST19" s="501"/>
      <c r="SU19" s="501"/>
      <c r="SV19" s="501"/>
      <c r="SW19" s="502"/>
      <c r="SX19" s="503"/>
    </row>
    <row r="20" spans="2:518" ht="43.5" customHeight="1" thickTop="1" thickBot="1">
      <c r="B20" s="832" t="s">
        <v>404</v>
      </c>
      <c r="C20" s="833" t="s">
        <v>323</v>
      </c>
      <c r="D20" s="834" t="s">
        <v>405</v>
      </c>
      <c r="E20" s="835" t="s">
        <v>144</v>
      </c>
      <c r="F20" s="836">
        <v>20</v>
      </c>
      <c r="G20" s="916">
        <v>0</v>
      </c>
      <c r="H20" s="837">
        <v>0</v>
      </c>
      <c r="K20" s="934" t="s">
        <v>404</v>
      </c>
      <c r="L20" s="935" t="s">
        <v>323</v>
      </c>
      <c r="M20" s="936" t="s">
        <v>405</v>
      </c>
      <c r="N20" s="937" t="s">
        <v>144</v>
      </c>
      <c r="O20" s="938">
        <v>20</v>
      </c>
      <c r="P20" s="1017">
        <v>31500</v>
      </c>
      <c r="Q20" s="939">
        <v>630000</v>
      </c>
      <c r="R20" s="497">
        <f t="shared" si="42"/>
        <v>1</v>
      </c>
      <c r="S20" s="497">
        <f t="shared" si="43"/>
        <v>1</v>
      </c>
      <c r="T20" s="498">
        <f t="shared" si="44"/>
        <v>1</v>
      </c>
      <c r="U20" s="498">
        <f t="shared" si="45"/>
        <v>1</v>
      </c>
      <c r="V20" s="498">
        <f t="shared" si="46"/>
        <v>1</v>
      </c>
      <c r="W20" s="498">
        <f t="shared" si="47"/>
        <v>1</v>
      </c>
      <c r="X20" s="504">
        <f t="shared" si="48"/>
        <v>630000</v>
      </c>
      <c r="Y20" s="500">
        <f t="shared" si="49"/>
        <v>0</v>
      </c>
      <c r="Z20" s="486"/>
      <c r="AA20" s="486"/>
      <c r="AB20" s="934" t="s">
        <v>404</v>
      </c>
      <c r="AC20" s="935" t="s">
        <v>323</v>
      </c>
      <c r="AD20" s="936" t="s">
        <v>405</v>
      </c>
      <c r="AE20" s="937" t="s">
        <v>144</v>
      </c>
      <c r="AF20" s="938">
        <v>20</v>
      </c>
      <c r="AG20" s="1017">
        <v>27000</v>
      </c>
      <c r="AH20" s="939">
        <v>540000</v>
      </c>
      <c r="AI20" s="497">
        <f t="shared" si="50"/>
        <v>1</v>
      </c>
      <c r="AJ20" s="497">
        <f t="shared" si="51"/>
        <v>1</v>
      </c>
      <c r="AK20" s="498">
        <f t="shared" si="52"/>
        <v>1</v>
      </c>
      <c r="AL20" s="498">
        <f t="shared" si="53"/>
        <v>1</v>
      </c>
      <c r="AM20" s="498">
        <f t="shared" si="54"/>
        <v>1</v>
      </c>
      <c r="AN20" s="498">
        <f t="shared" si="55"/>
        <v>1</v>
      </c>
      <c r="AO20" s="504">
        <f t="shared" si="56"/>
        <v>540000</v>
      </c>
      <c r="AP20" s="500">
        <f t="shared" si="57"/>
        <v>0</v>
      </c>
      <c r="AQ20" s="486"/>
      <c r="AR20" s="486"/>
      <c r="AS20" s="934" t="s">
        <v>404</v>
      </c>
      <c r="AT20" s="935" t="s">
        <v>323</v>
      </c>
      <c r="AU20" s="936" t="s">
        <v>405</v>
      </c>
      <c r="AV20" s="937" t="s">
        <v>144</v>
      </c>
      <c r="AW20" s="938">
        <v>20</v>
      </c>
      <c r="AX20" s="1017">
        <v>75000</v>
      </c>
      <c r="AY20" s="939">
        <v>1500000</v>
      </c>
      <c r="AZ20" s="497">
        <f t="shared" si="58"/>
        <v>1</v>
      </c>
      <c r="BA20" s="497">
        <f t="shared" si="59"/>
        <v>1</v>
      </c>
      <c r="BB20" s="498">
        <f t="shared" si="60"/>
        <v>1</v>
      </c>
      <c r="BC20" s="498">
        <f t="shared" si="61"/>
        <v>1</v>
      </c>
      <c r="BD20" s="498">
        <f t="shared" si="62"/>
        <v>1</v>
      </c>
      <c r="BE20" s="498">
        <f t="shared" si="63"/>
        <v>1</v>
      </c>
      <c r="BF20" s="504">
        <f t="shared" si="64"/>
        <v>1500000</v>
      </c>
      <c r="BG20" s="500">
        <f t="shared" si="65"/>
        <v>0</v>
      </c>
      <c r="BJ20" s="934" t="s">
        <v>404</v>
      </c>
      <c r="BK20" s="935" t="s">
        <v>323</v>
      </c>
      <c r="BL20" s="936" t="s">
        <v>405</v>
      </c>
      <c r="BM20" s="937" t="s">
        <v>144</v>
      </c>
      <c r="BN20" s="938">
        <v>20</v>
      </c>
      <c r="BO20" s="1017">
        <v>44600</v>
      </c>
      <c r="BP20" s="939">
        <v>892000</v>
      </c>
      <c r="BQ20" s="497">
        <f t="shared" si="66"/>
        <v>1</v>
      </c>
      <c r="BR20" s="497">
        <f t="shared" si="67"/>
        <v>1</v>
      </c>
      <c r="BS20" s="498">
        <f t="shared" si="68"/>
        <v>1</v>
      </c>
      <c r="BT20" s="498">
        <f t="shared" si="69"/>
        <v>1</v>
      </c>
      <c r="BU20" s="498">
        <f t="shared" si="70"/>
        <v>1</v>
      </c>
      <c r="BV20" s="498">
        <f t="shared" si="71"/>
        <v>1</v>
      </c>
      <c r="BW20" s="504">
        <f t="shared" si="72"/>
        <v>892000</v>
      </c>
      <c r="BX20" s="500">
        <f t="shared" si="73"/>
        <v>0</v>
      </c>
      <c r="CA20" s="934" t="s">
        <v>404</v>
      </c>
      <c r="CB20" s="935" t="s">
        <v>323</v>
      </c>
      <c r="CC20" s="936" t="s">
        <v>405</v>
      </c>
      <c r="CD20" s="937" t="s">
        <v>144</v>
      </c>
      <c r="CE20" s="938">
        <v>20</v>
      </c>
      <c r="CF20" s="1017">
        <v>16914</v>
      </c>
      <c r="CG20" s="939">
        <v>338280</v>
      </c>
      <c r="CH20" s="497">
        <f t="shared" si="74"/>
        <v>1</v>
      </c>
      <c r="CI20" s="497">
        <f t="shared" si="75"/>
        <v>1</v>
      </c>
      <c r="CJ20" s="498">
        <f t="shared" si="76"/>
        <v>1</v>
      </c>
      <c r="CK20" s="498">
        <f t="shared" si="77"/>
        <v>1</v>
      </c>
      <c r="CL20" s="498">
        <f t="shared" si="78"/>
        <v>1</v>
      </c>
      <c r="CM20" s="498">
        <f t="shared" si="79"/>
        <v>1</v>
      </c>
      <c r="CN20" s="504">
        <f t="shared" si="80"/>
        <v>338280</v>
      </c>
      <c r="CO20" s="500">
        <f t="shared" si="81"/>
        <v>0</v>
      </c>
      <c r="CR20" s="934" t="s">
        <v>404</v>
      </c>
      <c r="CS20" s="935" t="s">
        <v>323</v>
      </c>
      <c r="CT20" s="936" t="s">
        <v>405</v>
      </c>
      <c r="CU20" s="937" t="s">
        <v>144</v>
      </c>
      <c r="CV20" s="1030">
        <v>20</v>
      </c>
      <c r="CW20" s="1017">
        <v>16915</v>
      </c>
      <c r="CX20" s="698">
        <f t="shared" si="82"/>
        <v>338300</v>
      </c>
      <c r="CY20" s="497">
        <f t="shared" si="83"/>
        <v>1</v>
      </c>
      <c r="CZ20" s="497">
        <f t="shared" si="84"/>
        <v>1</v>
      </c>
      <c r="DA20" s="498">
        <f t="shared" si="85"/>
        <v>1</v>
      </c>
      <c r="DB20" s="498">
        <f t="shared" si="86"/>
        <v>1</v>
      </c>
      <c r="DC20" s="498">
        <f t="shared" si="87"/>
        <v>1</v>
      </c>
      <c r="DD20" s="498">
        <f t="shared" si="88"/>
        <v>1</v>
      </c>
      <c r="DE20" s="504">
        <f t="shared" si="89"/>
        <v>338300</v>
      </c>
      <c r="DF20" s="500">
        <f t="shared" si="90"/>
        <v>0</v>
      </c>
      <c r="DI20" s="934" t="s">
        <v>404</v>
      </c>
      <c r="DJ20" s="935" t="s">
        <v>323</v>
      </c>
      <c r="DK20" s="936" t="s">
        <v>405</v>
      </c>
      <c r="DL20" s="937" t="s">
        <v>144</v>
      </c>
      <c r="DM20" s="938">
        <v>20</v>
      </c>
      <c r="DN20" s="1017">
        <v>20000</v>
      </c>
      <c r="DO20" s="939">
        <v>400000</v>
      </c>
      <c r="DP20" s="497">
        <f t="shared" si="91"/>
        <v>1</v>
      </c>
      <c r="DQ20" s="497">
        <f t="shared" si="92"/>
        <v>1</v>
      </c>
      <c r="DR20" s="498">
        <f t="shared" si="93"/>
        <v>1</v>
      </c>
      <c r="DS20" s="498">
        <f t="shared" si="94"/>
        <v>1</v>
      </c>
      <c r="DT20" s="498">
        <f t="shared" si="95"/>
        <v>1</v>
      </c>
      <c r="DU20" s="498">
        <f t="shared" si="96"/>
        <v>1</v>
      </c>
      <c r="DV20" s="504">
        <f t="shared" si="97"/>
        <v>400000</v>
      </c>
      <c r="DW20" s="500">
        <f t="shared" si="98"/>
        <v>0</v>
      </c>
      <c r="DZ20" s="934" t="s">
        <v>404</v>
      </c>
      <c r="EA20" s="935" t="s">
        <v>323</v>
      </c>
      <c r="EB20" s="936" t="s">
        <v>405</v>
      </c>
      <c r="EC20" s="937" t="s">
        <v>144</v>
      </c>
      <c r="ED20" s="1030">
        <v>20</v>
      </c>
      <c r="EE20" s="1017">
        <v>16910</v>
      </c>
      <c r="EF20" s="698">
        <f t="shared" si="99"/>
        <v>338200</v>
      </c>
      <c r="EG20" s="497">
        <f t="shared" si="100"/>
        <v>1</v>
      </c>
      <c r="EH20" s="497">
        <f t="shared" si="101"/>
        <v>1</v>
      </c>
      <c r="EI20" s="498">
        <f t="shared" si="102"/>
        <v>1</v>
      </c>
      <c r="EJ20" s="498">
        <f t="shared" si="103"/>
        <v>1</v>
      </c>
      <c r="EK20" s="498">
        <f t="shared" si="104"/>
        <v>1</v>
      </c>
      <c r="EL20" s="498">
        <f t="shared" si="105"/>
        <v>1</v>
      </c>
      <c r="EM20" s="504">
        <f t="shared" si="106"/>
        <v>338200</v>
      </c>
      <c r="EN20" s="500">
        <f t="shared" si="107"/>
        <v>0</v>
      </c>
      <c r="EQ20" s="665"/>
      <c r="ER20" s="666"/>
      <c r="ES20" s="667"/>
      <c r="ET20" s="676"/>
      <c r="EU20" s="669"/>
      <c r="EV20" s="670"/>
      <c r="EW20" s="1324"/>
      <c r="EX20" s="497" t="e">
        <f t="shared" ref="EX20" si="108">IF(EXACT(VLOOKUP(EQ20,OFERTA_0,2,FALSE),ER20),1,0)</f>
        <v>#N/A</v>
      </c>
      <c r="EY20" s="497" t="e">
        <f t="shared" ref="EY20" si="109">IF(EXACT(VLOOKUP(EQ20,OFERTA_0,3,FALSE),ES20),1,0)</f>
        <v>#N/A</v>
      </c>
      <c r="EZ20" s="498" t="e">
        <f t="shared" ref="EZ20" si="110">IF(EXACT(VLOOKUP(EQ20,OFERTA_0,4,FALSE),ET20),1,0)</f>
        <v>#N/A</v>
      </c>
      <c r="FA20" s="498">
        <f t="shared" ref="FA20" si="111">IF(EU20=0,0,1)</f>
        <v>0</v>
      </c>
      <c r="FB20" s="498">
        <f t="shared" ref="FB20" si="112">IF(EV20=0,0,1)</f>
        <v>0</v>
      </c>
      <c r="FC20" s="498" t="e">
        <f t="shared" ref="FC20" si="113">PRODUCT(EX20:FB20)</f>
        <v>#N/A</v>
      </c>
      <c r="FD20" s="504">
        <f t="shared" ref="FD20" si="114">ROUND(EV20,0)</f>
        <v>0</v>
      </c>
      <c r="FE20" s="500">
        <f t="shared" ref="FE20" si="115">EV20-FD20</f>
        <v>0</v>
      </c>
      <c r="FH20" s="665"/>
      <c r="FI20" s="666"/>
      <c r="FJ20" s="667"/>
      <c r="FK20" s="676"/>
      <c r="FL20" s="669"/>
      <c r="FM20" s="670"/>
      <c r="FN20" s="1324"/>
      <c r="FO20" s="497" t="e">
        <f t="shared" ref="FO20" si="116">IF(EXACT(VLOOKUP(FH20,OFERTA_0,2,FALSE),FI20),1,0)</f>
        <v>#N/A</v>
      </c>
      <c r="FP20" s="497" t="e">
        <f t="shared" ref="FP20" si="117">IF(EXACT(VLOOKUP(FH20,OFERTA_0,3,FALSE),FJ20),1,0)</f>
        <v>#N/A</v>
      </c>
      <c r="FQ20" s="498" t="e">
        <f t="shared" ref="FQ20" si="118">IF(EXACT(VLOOKUP(FH20,OFERTA_0,4,FALSE),FK20),1,0)</f>
        <v>#N/A</v>
      </c>
      <c r="FR20" s="498">
        <f t="shared" ref="FR20" si="119">IF(FL20=0,0,1)</f>
        <v>0</v>
      </c>
      <c r="FS20" s="498">
        <f t="shared" ref="FS20" si="120">IF(FM20=0,0,1)</f>
        <v>0</v>
      </c>
      <c r="FT20" s="498" t="e">
        <f t="shared" ref="FT20" si="121">PRODUCT(FO20:FS20)</f>
        <v>#N/A</v>
      </c>
      <c r="FU20" s="504">
        <f t="shared" ref="FU20" si="122">ROUND(FM20,0)</f>
        <v>0</v>
      </c>
      <c r="FV20" s="500">
        <f t="shared" ref="FV20" si="123">FM20-FU20</f>
        <v>0</v>
      </c>
      <c r="FY20" s="665"/>
      <c r="FZ20" s="666"/>
      <c r="GA20" s="667"/>
      <c r="GB20" s="676"/>
      <c r="GC20" s="669"/>
      <c r="GD20" s="670"/>
      <c r="GE20" s="1324"/>
      <c r="GF20" s="497" t="e">
        <f t="shared" ref="GF20" si="124">IF(EXACT(VLOOKUP(FY20,OFERTA_0,2,FALSE),FZ20),1,0)</f>
        <v>#N/A</v>
      </c>
      <c r="GG20" s="497" t="e">
        <f t="shared" ref="GG20" si="125">IF(EXACT(VLOOKUP(FY20,OFERTA_0,3,FALSE),GA20),1,0)</f>
        <v>#N/A</v>
      </c>
      <c r="GH20" s="498" t="e">
        <f t="shared" ref="GH20" si="126">IF(EXACT(VLOOKUP(FY20,OFERTA_0,4,FALSE),GB20),1,0)</f>
        <v>#N/A</v>
      </c>
      <c r="GI20" s="498">
        <f t="shared" ref="GI20" si="127">IF(GC20=0,0,1)</f>
        <v>0</v>
      </c>
      <c r="GJ20" s="498">
        <f t="shared" ref="GJ20" si="128">IF(GD20=0,0,1)</f>
        <v>0</v>
      </c>
      <c r="GK20" s="498" t="e">
        <f t="shared" ref="GK20" si="129">PRODUCT(GF20:GJ20)</f>
        <v>#N/A</v>
      </c>
      <c r="GL20" s="504">
        <f t="shared" ref="GL20" si="130">ROUND(GD20,0)</f>
        <v>0</v>
      </c>
      <c r="GM20" s="500">
        <f t="shared" ref="GM20" si="131">GD20-GL20</f>
        <v>0</v>
      </c>
      <c r="GP20" s="665"/>
      <c r="GQ20" s="666"/>
      <c r="GR20" s="667"/>
      <c r="GS20" s="676"/>
      <c r="GT20" s="669"/>
      <c r="GU20" s="670"/>
      <c r="GV20" s="1324"/>
      <c r="GW20" s="497" t="e">
        <f t="shared" ref="GW20" si="132">IF(EXACT(VLOOKUP(GP20,OFERTA_0,2,FALSE),GQ20),1,0)</f>
        <v>#N/A</v>
      </c>
      <c r="GX20" s="497" t="e">
        <f t="shared" ref="GX20" si="133">IF(EXACT(VLOOKUP(GP20,OFERTA_0,3,FALSE),GR20),1,0)</f>
        <v>#N/A</v>
      </c>
      <c r="GY20" s="498" t="e">
        <f t="shared" ref="GY20" si="134">IF(EXACT(VLOOKUP(GP20,OFERTA_0,4,FALSE),GS20),1,0)</f>
        <v>#N/A</v>
      </c>
      <c r="GZ20" s="498">
        <f t="shared" ref="GZ20" si="135">IF(GT20=0,0,1)</f>
        <v>0</v>
      </c>
      <c r="HA20" s="498">
        <f t="shared" ref="HA20" si="136">IF(GU20=0,0,1)</f>
        <v>0</v>
      </c>
      <c r="HB20" s="498" t="e">
        <f t="shared" ref="HB20" si="137">PRODUCT(GW20:HA20)</f>
        <v>#N/A</v>
      </c>
      <c r="HC20" s="504">
        <f t="shared" ref="HC20" si="138">ROUND(GU20,0)</f>
        <v>0</v>
      </c>
      <c r="HD20" s="500">
        <f t="shared" ref="HD20" si="139">GU20-HC20</f>
        <v>0</v>
      </c>
      <c r="HG20" s="665"/>
      <c r="HH20" s="666"/>
      <c r="HI20" s="667"/>
      <c r="HJ20" s="676"/>
      <c r="HK20" s="669"/>
      <c r="HL20" s="670"/>
      <c r="HM20" s="1324"/>
      <c r="HN20" s="497" t="e">
        <f t="shared" ref="HN20" si="140">IF(EXACT(VLOOKUP(HG20,OFERTA_0,2,FALSE),HH20),1,0)</f>
        <v>#N/A</v>
      </c>
      <c r="HO20" s="497" t="e">
        <f t="shared" ref="HO20" si="141">IF(EXACT(VLOOKUP(HG20,OFERTA_0,3,FALSE),HI20),1,0)</f>
        <v>#N/A</v>
      </c>
      <c r="HP20" s="498" t="e">
        <f t="shared" ref="HP20" si="142">IF(EXACT(VLOOKUP(HG20,OFERTA_0,4,FALSE),HJ20),1,0)</f>
        <v>#N/A</v>
      </c>
      <c r="HQ20" s="498">
        <f t="shared" ref="HQ20" si="143">IF(HK20=0,0,1)</f>
        <v>0</v>
      </c>
      <c r="HR20" s="498">
        <f t="shared" ref="HR20" si="144">IF(HL20=0,0,1)</f>
        <v>0</v>
      </c>
      <c r="HS20" s="498" t="e">
        <f t="shared" ref="HS20" si="145">PRODUCT(HN20:HR20)</f>
        <v>#N/A</v>
      </c>
      <c r="HT20" s="504">
        <f t="shared" ref="HT20" si="146">ROUND(HL20,0)</f>
        <v>0</v>
      </c>
      <c r="HU20" s="500">
        <f t="shared" ref="HU20" si="147">HL20-HT20</f>
        <v>0</v>
      </c>
      <c r="HX20" s="665"/>
      <c r="HY20" s="666"/>
      <c r="HZ20" s="667"/>
      <c r="IA20" s="676"/>
      <c r="IB20" s="669"/>
      <c r="IC20" s="670"/>
      <c r="ID20" s="1324"/>
      <c r="IE20" s="497" t="e">
        <f t="shared" ref="IE20" si="148">IF(EXACT(VLOOKUP(HX20,OFERTA_0,2,FALSE),HY20),1,0)</f>
        <v>#N/A</v>
      </c>
      <c r="IF20" s="497" t="e">
        <f t="shared" ref="IF20" si="149">IF(EXACT(VLOOKUP(HX20,OFERTA_0,3,FALSE),HZ20),1,0)</f>
        <v>#N/A</v>
      </c>
      <c r="IG20" s="498" t="e">
        <f t="shared" ref="IG20" si="150">IF(EXACT(VLOOKUP(HX20,OFERTA_0,4,FALSE),IA20),1,0)</f>
        <v>#N/A</v>
      </c>
      <c r="IH20" s="498">
        <f t="shared" ref="IH20" si="151">IF(IB20=0,0,1)</f>
        <v>0</v>
      </c>
      <c r="II20" s="498">
        <f t="shared" ref="II20" si="152">IF(IC20=0,0,1)</f>
        <v>0</v>
      </c>
      <c r="IJ20" s="498" t="e">
        <f t="shared" ref="IJ20" si="153">PRODUCT(IE20:II20)</f>
        <v>#N/A</v>
      </c>
      <c r="IK20" s="504">
        <f t="shared" ref="IK20" si="154">ROUND(IC20,0)</f>
        <v>0</v>
      </c>
      <c r="IL20" s="500">
        <f t="shared" ref="IL20" si="155">IC20-IK20</f>
        <v>0</v>
      </c>
      <c r="IO20" s="665"/>
      <c r="IP20" s="666"/>
      <c r="IQ20" s="667"/>
      <c r="IR20" s="676"/>
      <c r="IS20" s="669"/>
      <c r="IT20" s="670"/>
      <c r="IU20" s="1324"/>
      <c r="IV20" s="497" t="e">
        <f t="shared" ref="IV20" si="156">IF(EXACT(VLOOKUP(IO20,OFERTA_0,2,FALSE),IP20),1,0)</f>
        <v>#N/A</v>
      </c>
      <c r="IW20" s="497" t="e">
        <f t="shared" ref="IW20" si="157">IF(EXACT(VLOOKUP(IO20,OFERTA_0,3,FALSE),IQ20),1,0)</f>
        <v>#N/A</v>
      </c>
      <c r="IX20" s="498" t="e">
        <f t="shared" ref="IX20" si="158">IF(EXACT(VLOOKUP(IO20,OFERTA_0,4,FALSE),IR20),1,0)</f>
        <v>#N/A</v>
      </c>
      <c r="IY20" s="498">
        <f t="shared" ref="IY20" si="159">IF(IS20=0,0,1)</f>
        <v>0</v>
      </c>
      <c r="IZ20" s="498">
        <f t="shared" ref="IZ20" si="160">IF(IT20=0,0,1)</f>
        <v>0</v>
      </c>
      <c r="JA20" s="498" t="e">
        <f t="shared" ref="JA20" si="161">PRODUCT(IV20:IZ20)</f>
        <v>#N/A</v>
      </c>
      <c r="JB20" s="504">
        <f t="shared" ref="JB20" si="162">ROUND(IT20,0)</f>
        <v>0</v>
      </c>
      <c r="JC20" s="500">
        <f t="shared" ref="JC20" si="163">IT20-JB20</f>
        <v>0</v>
      </c>
      <c r="JF20" s="665"/>
      <c r="JG20" s="666"/>
      <c r="JH20" s="667"/>
      <c r="JI20" s="676"/>
      <c r="JJ20" s="669"/>
      <c r="JK20" s="670"/>
      <c r="JL20" s="1324"/>
      <c r="JM20" s="497" t="e">
        <f t="shared" ref="JM20" si="164">IF(EXACT(VLOOKUP(JF20,OFERTA_0,2,FALSE),JG20),1,0)</f>
        <v>#N/A</v>
      </c>
      <c r="JN20" s="497" t="e">
        <f t="shared" ref="JN20" si="165">IF(EXACT(VLOOKUP(JF20,OFERTA_0,3,FALSE),JH20),1,0)</f>
        <v>#N/A</v>
      </c>
      <c r="JO20" s="498" t="e">
        <f t="shared" ref="JO20" si="166">IF(EXACT(VLOOKUP(JF20,OFERTA_0,4,FALSE),JI20),1,0)</f>
        <v>#N/A</v>
      </c>
      <c r="JP20" s="498">
        <f t="shared" ref="JP20" si="167">IF(JJ20=0,0,1)</f>
        <v>0</v>
      </c>
      <c r="JQ20" s="498">
        <f t="shared" ref="JQ20" si="168">IF(JK20=0,0,1)</f>
        <v>0</v>
      </c>
      <c r="JR20" s="498" t="e">
        <f t="shared" ref="JR20" si="169">PRODUCT(JM20:JQ20)</f>
        <v>#N/A</v>
      </c>
      <c r="JS20" s="504">
        <f t="shared" ref="JS20" si="170">ROUND(JK20,0)</f>
        <v>0</v>
      </c>
      <c r="JT20" s="500">
        <f t="shared" ref="JT20" si="171">JK20-JS20</f>
        <v>0</v>
      </c>
      <c r="JW20" s="665"/>
      <c r="JX20" s="666"/>
      <c r="JY20" s="667"/>
      <c r="JZ20" s="676"/>
      <c r="KA20" s="669"/>
      <c r="KB20" s="670"/>
      <c r="KC20" s="1324"/>
      <c r="KD20" s="497" t="e">
        <f t="shared" ref="KD20" si="172">IF(EXACT(VLOOKUP(JW20,OFERTA_0,2,FALSE),JX20),1,0)</f>
        <v>#N/A</v>
      </c>
      <c r="KE20" s="497" t="e">
        <f t="shared" ref="KE20" si="173">IF(EXACT(VLOOKUP(JW20,OFERTA_0,3,FALSE),JY20),1,0)</f>
        <v>#N/A</v>
      </c>
      <c r="KF20" s="498" t="e">
        <f t="shared" ref="KF20" si="174">IF(EXACT(VLOOKUP(JW20,OFERTA_0,4,FALSE),JZ20),1,0)</f>
        <v>#N/A</v>
      </c>
      <c r="KG20" s="498">
        <f t="shared" ref="KG20" si="175">IF(KA20=0,0,1)</f>
        <v>0</v>
      </c>
      <c r="KH20" s="498">
        <f t="shared" ref="KH20" si="176">IF(KB20=0,0,1)</f>
        <v>0</v>
      </c>
      <c r="KI20" s="498" t="e">
        <f t="shared" ref="KI20" si="177">PRODUCT(KD20:KH20)</f>
        <v>#N/A</v>
      </c>
      <c r="KJ20" s="504">
        <f t="shared" ref="KJ20" si="178">ROUND(KB20,0)</f>
        <v>0</v>
      </c>
      <c r="KK20" s="500">
        <f t="shared" ref="KK20" si="179">KB20-KJ20</f>
        <v>0</v>
      </c>
      <c r="KN20" s="665"/>
      <c r="KO20" s="666"/>
      <c r="KP20" s="667"/>
      <c r="KQ20" s="676"/>
      <c r="KR20" s="669"/>
      <c r="KS20" s="670"/>
      <c r="KT20" s="1324"/>
      <c r="KU20" s="497" t="e">
        <f t="shared" ref="KU20" si="180">IF(EXACT(VLOOKUP(KN20,OFERTA_0,2,FALSE),KO20),1,0)</f>
        <v>#N/A</v>
      </c>
      <c r="KV20" s="497" t="e">
        <f t="shared" ref="KV20" si="181">IF(EXACT(VLOOKUP(KN20,OFERTA_0,3,FALSE),KP20),1,0)</f>
        <v>#N/A</v>
      </c>
      <c r="KW20" s="498" t="e">
        <f t="shared" ref="KW20" si="182">IF(EXACT(VLOOKUP(KN20,OFERTA_0,4,FALSE),KQ20),1,0)</f>
        <v>#N/A</v>
      </c>
      <c r="KX20" s="498">
        <f t="shared" ref="KX20" si="183">IF(KR20=0,0,1)</f>
        <v>0</v>
      </c>
      <c r="KY20" s="498">
        <f t="shared" ref="KY20" si="184">IF(KS20=0,0,1)</f>
        <v>0</v>
      </c>
      <c r="KZ20" s="498" t="e">
        <f t="shared" ref="KZ20" si="185">PRODUCT(KU20:KY20)</f>
        <v>#N/A</v>
      </c>
      <c r="LA20" s="504">
        <f t="shared" ref="LA20" si="186">ROUND(KS20,0)</f>
        <v>0</v>
      </c>
      <c r="LB20" s="500">
        <f t="shared" ref="LB20" si="187">KS20-LA20</f>
        <v>0</v>
      </c>
      <c r="LE20" s="665"/>
      <c r="LF20" s="666"/>
      <c r="LG20" s="667"/>
      <c r="LH20" s="676"/>
      <c r="LI20" s="669"/>
      <c r="LJ20" s="670"/>
      <c r="LK20" s="1324"/>
      <c r="LL20" s="497" t="e">
        <f t="shared" ref="LL20" si="188">IF(EXACT(VLOOKUP(LE20,OFERTA_0,2,FALSE),LF20),1,0)</f>
        <v>#N/A</v>
      </c>
      <c r="LM20" s="497" t="e">
        <f t="shared" ref="LM20" si="189">IF(EXACT(VLOOKUP(LE20,OFERTA_0,3,FALSE),LG20),1,0)</f>
        <v>#N/A</v>
      </c>
      <c r="LN20" s="498" t="e">
        <f t="shared" ref="LN20" si="190">IF(EXACT(VLOOKUP(LE20,OFERTA_0,4,FALSE),LH20),1,0)</f>
        <v>#N/A</v>
      </c>
      <c r="LO20" s="498">
        <f t="shared" ref="LO20" si="191">IF(LI20=0,0,1)</f>
        <v>0</v>
      </c>
      <c r="LP20" s="498">
        <f t="shared" ref="LP20" si="192">IF(LJ20=0,0,1)</f>
        <v>0</v>
      </c>
      <c r="LQ20" s="498" t="e">
        <f t="shared" ref="LQ20" si="193">PRODUCT(LL20:LP20)</f>
        <v>#N/A</v>
      </c>
      <c r="LR20" s="504">
        <f t="shared" ref="LR20" si="194">ROUND(LJ20,0)</f>
        <v>0</v>
      </c>
      <c r="LS20" s="500">
        <f t="shared" ref="LS20" si="195">LJ20-LR20</f>
        <v>0</v>
      </c>
      <c r="LV20" s="665"/>
      <c r="LW20" s="666"/>
      <c r="LX20" s="667"/>
      <c r="LY20" s="676"/>
      <c r="LZ20" s="669"/>
      <c r="MA20" s="670"/>
      <c r="MB20" s="1324"/>
      <c r="MC20" s="497" t="e">
        <f t="shared" ref="MC20" si="196">IF(EXACT(VLOOKUP(LV20,OFERTA_0,2,FALSE),LW20),1,0)</f>
        <v>#N/A</v>
      </c>
      <c r="MD20" s="497" t="e">
        <f t="shared" ref="MD20" si="197">IF(EXACT(VLOOKUP(LV20,OFERTA_0,3,FALSE),LX20),1,0)</f>
        <v>#N/A</v>
      </c>
      <c r="ME20" s="498" t="e">
        <f t="shared" ref="ME20" si="198">IF(EXACT(VLOOKUP(LV20,OFERTA_0,4,FALSE),LY20),1,0)</f>
        <v>#N/A</v>
      </c>
      <c r="MF20" s="498">
        <f t="shared" ref="MF20" si="199">IF(LZ20=0,0,1)</f>
        <v>0</v>
      </c>
      <c r="MG20" s="498">
        <f t="shared" ref="MG20" si="200">IF(MA20=0,0,1)</f>
        <v>0</v>
      </c>
      <c r="MH20" s="498" t="e">
        <f t="shared" ref="MH20" si="201">PRODUCT(MC20:MG20)</f>
        <v>#N/A</v>
      </c>
      <c r="MI20" s="504">
        <f t="shared" ref="MI20" si="202">ROUND(MA20,0)</f>
        <v>0</v>
      </c>
      <c r="MJ20" s="500">
        <f t="shared" ref="MJ20" si="203">MA20-MI20</f>
        <v>0</v>
      </c>
      <c r="MM20" s="665"/>
      <c r="MN20" s="666"/>
      <c r="MO20" s="667"/>
      <c r="MP20" s="676"/>
      <c r="MQ20" s="669"/>
      <c r="MR20" s="670"/>
      <c r="MS20" s="1324"/>
      <c r="MT20" s="497" t="e">
        <f t="shared" ref="MT20" si="204">IF(EXACT(VLOOKUP(MM20,OFERTA_0,2,FALSE),MN20),1,0)</f>
        <v>#N/A</v>
      </c>
      <c r="MU20" s="497" t="e">
        <f t="shared" ref="MU20" si="205">IF(EXACT(VLOOKUP(MM20,OFERTA_0,3,FALSE),MO20),1,0)</f>
        <v>#N/A</v>
      </c>
      <c r="MV20" s="498" t="e">
        <f t="shared" ref="MV20" si="206">IF(EXACT(VLOOKUP(MM20,OFERTA_0,4,FALSE),MP20),1,0)</f>
        <v>#N/A</v>
      </c>
      <c r="MW20" s="498">
        <f t="shared" ref="MW20" si="207">IF(MQ20=0,0,1)</f>
        <v>0</v>
      </c>
      <c r="MX20" s="498">
        <f t="shared" ref="MX20" si="208">IF(MR20=0,0,1)</f>
        <v>0</v>
      </c>
      <c r="MY20" s="498" t="e">
        <f t="shared" ref="MY20" si="209">PRODUCT(MT20:MX20)</f>
        <v>#N/A</v>
      </c>
      <c r="MZ20" s="504">
        <f t="shared" ref="MZ20" si="210">ROUND(MR20,0)</f>
        <v>0</v>
      </c>
      <c r="NA20" s="500">
        <f t="shared" ref="NA20" si="211">MR20-MZ20</f>
        <v>0</v>
      </c>
      <c r="ND20" s="665"/>
      <c r="NE20" s="666"/>
      <c r="NF20" s="667"/>
      <c r="NG20" s="676"/>
      <c r="NH20" s="669"/>
      <c r="NI20" s="670"/>
      <c r="NJ20" s="1324"/>
      <c r="NK20" s="497" t="e">
        <f t="shared" ref="NK20" si="212">IF(EXACT(VLOOKUP(ND20,OFERTA_0,2,FALSE),NE20),1,0)</f>
        <v>#N/A</v>
      </c>
      <c r="NL20" s="497" t="e">
        <f t="shared" ref="NL20" si="213">IF(EXACT(VLOOKUP(ND20,OFERTA_0,3,FALSE),NF20),1,0)</f>
        <v>#N/A</v>
      </c>
      <c r="NM20" s="498" t="e">
        <f t="shared" ref="NM20" si="214">IF(EXACT(VLOOKUP(ND20,OFERTA_0,4,FALSE),NG20),1,0)</f>
        <v>#N/A</v>
      </c>
      <c r="NN20" s="498">
        <f t="shared" ref="NN20" si="215">IF(NH20=0,0,1)</f>
        <v>0</v>
      </c>
      <c r="NO20" s="498">
        <f t="shared" ref="NO20" si="216">IF(NI20=0,0,1)</f>
        <v>0</v>
      </c>
      <c r="NP20" s="498" t="e">
        <f t="shared" ref="NP20" si="217">PRODUCT(NK20:NO20)</f>
        <v>#N/A</v>
      </c>
      <c r="NQ20" s="504">
        <f t="shared" ref="NQ20" si="218">ROUND(NI20,0)</f>
        <v>0</v>
      </c>
      <c r="NR20" s="500">
        <f t="shared" ref="NR20" si="219">NI20-NQ20</f>
        <v>0</v>
      </c>
      <c r="NU20" s="665"/>
      <c r="NV20" s="666"/>
      <c r="NW20" s="667"/>
      <c r="NX20" s="676"/>
      <c r="NY20" s="669"/>
      <c r="NZ20" s="670"/>
      <c r="OA20" s="1324"/>
      <c r="OB20" s="497" t="e">
        <f t="shared" ref="OB20" si="220">IF(EXACT(VLOOKUP(NU20,OFERTA_0,2,FALSE),NV20),1,0)</f>
        <v>#N/A</v>
      </c>
      <c r="OC20" s="497" t="e">
        <f t="shared" ref="OC20" si="221">IF(EXACT(VLOOKUP(NU20,OFERTA_0,3,FALSE),NW20),1,0)</f>
        <v>#N/A</v>
      </c>
      <c r="OD20" s="498" t="e">
        <f t="shared" ref="OD20" si="222">IF(EXACT(VLOOKUP(NU20,OFERTA_0,4,FALSE),NX20),1,0)</f>
        <v>#N/A</v>
      </c>
      <c r="OE20" s="498">
        <f t="shared" ref="OE20" si="223">IF(NY20=0,0,1)</f>
        <v>0</v>
      </c>
      <c r="OF20" s="498">
        <f t="shared" ref="OF20" si="224">IF(NZ20=0,0,1)</f>
        <v>0</v>
      </c>
      <c r="OG20" s="498" t="e">
        <f t="shared" ref="OG20" si="225">PRODUCT(OB20:OF20)</f>
        <v>#N/A</v>
      </c>
      <c r="OH20" s="504">
        <f t="shared" ref="OH20" si="226">ROUND(NZ20,0)</f>
        <v>0</v>
      </c>
      <c r="OI20" s="500">
        <f t="shared" ref="OI20" si="227">NZ20-OH20</f>
        <v>0</v>
      </c>
      <c r="OL20" s="665"/>
      <c r="OM20" s="666"/>
      <c r="ON20" s="667"/>
      <c r="OO20" s="676"/>
      <c r="OP20" s="669"/>
      <c r="OQ20" s="670"/>
      <c r="OR20" s="1324"/>
      <c r="OS20" s="497" t="e">
        <f t="shared" ref="OS20" si="228">IF(EXACT(VLOOKUP(OL20,OFERTA_0,2,FALSE),OM20),1,0)</f>
        <v>#N/A</v>
      </c>
      <c r="OT20" s="497" t="e">
        <f t="shared" ref="OT20" si="229">IF(EXACT(VLOOKUP(OL20,OFERTA_0,3,FALSE),ON20),1,0)</f>
        <v>#N/A</v>
      </c>
      <c r="OU20" s="498" t="e">
        <f t="shared" ref="OU20" si="230">IF(EXACT(VLOOKUP(OL20,OFERTA_0,4,FALSE),OO20),1,0)</f>
        <v>#N/A</v>
      </c>
      <c r="OV20" s="498">
        <f t="shared" ref="OV20" si="231">IF(OP20=0,0,1)</f>
        <v>0</v>
      </c>
      <c r="OW20" s="498">
        <f t="shared" ref="OW20" si="232">IF(OQ20=0,0,1)</f>
        <v>0</v>
      </c>
      <c r="OX20" s="498" t="e">
        <f t="shared" ref="OX20" si="233">PRODUCT(OS20:OW20)</f>
        <v>#N/A</v>
      </c>
      <c r="OY20" s="504">
        <f t="shared" ref="OY20" si="234">ROUND(OQ20,0)</f>
        <v>0</v>
      </c>
      <c r="OZ20" s="500">
        <f t="shared" ref="OZ20" si="235">OQ20-OY20</f>
        <v>0</v>
      </c>
      <c r="PC20" s="665"/>
      <c r="PD20" s="666"/>
      <c r="PE20" s="667"/>
      <c r="PF20" s="676"/>
      <c r="PG20" s="669"/>
      <c r="PH20" s="670"/>
      <c r="PI20" s="1324"/>
      <c r="PJ20" s="497" t="e">
        <f t="shared" ref="PJ20" si="236">IF(EXACT(VLOOKUP(PC20,OFERTA_0,2,FALSE),PD20),1,0)</f>
        <v>#N/A</v>
      </c>
      <c r="PK20" s="497" t="e">
        <f t="shared" ref="PK20" si="237">IF(EXACT(VLOOKUP(PC20,OFERTA_0,3,FALSE),PE20),1,0)</f>
        <v>#N/A</v>
      </c>
      <c r="PL20" s="498" t="e">
        <f t="shared" ref="PL20" si="238">IF(EXACT(VLOOKUP(PC20,OFERTA_0,4,FALSE),PF20),1,0)</f>
        <v>#N/A</v>
      </c>
      <c r="PM20" s="498">
        <f t="shared" ref="PM20" si="239">IF(PG20=0,0,1)</f>
        <v>0</v>
      </c>
      <c r="PN20" s="498">
        <f t="shared" ref="PN20" si="240">IF(PH20=0,0,1)</f>
        <v>0</v>
      </c>
      <c r="PO20" s="498" t="e">
        <f t="shared" ref="PO20" si="241">PRODUCT(PJ20:PN20)</f>
        <v>#N/A</v>
      </c>
      <c r="PP20" s="504">
        <f t="shared" ref="PP20" si="242">ROUND(PH20,0)</f>
        <v>0</v>
      </c>
      <c r="PQ20" s="500">
        <f t="shared" ref="PQ20" si="243">PH20-PP20</f>
        <v>0</v>
      </c>
      <c r="PT20" s="665"/>
      <c r="PU20" s="666"/>
      <c r="PV20" s="667"/>
      <c r="PW20" s="676"/>
      <c r="PX20" s="669"/>
      <c r="PY20" s="670"/>
      <c r="PZ20" s="1324"/>
      <c r="QA20" s="497" t="e">
        <f t="shared" ref="QA20" si="244">IF(EXACT(VLOOKUP(PT20,OFERTA_0,2,FALSE),PU20),1,0)</f>
        <v>#N/A</v>
      </c>
      <c r="QB20" s="497" t="e">
        <f t="shared" ref="QB20" si="245">IF(EXACT(VLOOKUP(PT20,OFERTA_0,3,FALSE),PV20),1,0)</f>
        <v>#N/A</v>
      </c>
      <c r="QC20" s="498" t="e">
        <f t="shared" ref="QC20" si="246">IF(EXACT(VLOOKUP(PT20,OFERTA_0,4,FALSE),PW20),1,0)</f>
        <v>#N/A</v>
      </c>
      <c r="QD20" s="498">
        <f t="shared" ref="QD20" si="247">IF(PX20=0,0,1)</f>
        <v>0</v>
      </c>
      <c r="QE20" s="498">
        <f t="shared" ref="QE20" si="248">IF(PY20=0,0,1)</f>
        <v>0</v>
      </c>
      <c r="QF20" s="498" t="e">
        <f t="shared" ref="QF20" si="249">PRODUCT(QA20:QE20)</f>
        <v>#N/A</v>
      </c>
      <c r="QG20" s="504">
        <f t="shared" ref="QG20" si="250">ROUND(PY20,0)</f>
        <v>0</v>
      </c>
      <c r="QH20" s="500">
        <f t="shared" ref="QH20" si="251">PY20-QG20</f>
        <v>0</v>
      </c>
      <c r="QK20" s="665"/>
      <c r="QL20" s="666"/>
      <c r="QM20" s="667"/>
      <c r="QN20" s="676"/>
      <c r="QO20" s="669"/>
      <c r="QP20" s="670"/>
      <c r="QQ20" s="1324"/>
      <c r="QR20" s="497" t="e">
        <f t="shared" ref="QR20" si="252">IF(EXACT(VLOOKUP(QK20,OFERTA_0,2,FALSE),QL20),1,0)</f>
        <v>#N/A</v>
      </c>
      <c r="QS20" s="497" t="e">
        <f t="shared" ref="QS20" si="253">IF(EXACT(VLOOKUP(QK20,OFERTA_0,3,FALSE),QM20),1,0)</f>
        <v>#N/A</v>
      </c>
      <c r="QT20" s="498" t="e">
        <f t="shared" ref="QT20" si="254">IF(EXACT(VLOOKUP(QK20,OFERTA_0,4,FALSE),QN20),1,0)</f>
        <v>#N/A</v>
      </c>
      <c r="QU20" s="498">
        <f t="shared" ref="QU20" si="255">IF(QO20=0,0,1)</f>
        <v>0</v>
      </c>
      <c r="QV20" s="498">
        <f t="shared" ref="QV20" si="256">IF(QP20=0,0,1)</f>
        <v>0</v>
      </c>
      <c r="QW20" s="498" t="e">
        <f t="shared" ref="QW20" si="257">PRODUCT(QR20:QV20)</f>
        <v>#N/A</v>
      </c>
      <c r="QX20" s="504">
        <f t="shared" ref="QX20" si="258">ROUND(QP20,0)</f>
        <v>0</v>
      </c>
      <c r="QY20" s="500">
        <f t="shared" ref="QY20" si="259">QP20-QX20</f>
        <v>0</v>
      </c>
      <c r="RB20" s="381"/>
      <c r="RC20" s="382"/>
      <c r="RD20" s="383"/>
      <c r="RE20" s="384"/>
      <c r="RF20" s="385"/>
      <c r="RG20" s="386"/>
      <c r="RH20" s="386"/>
      <c r="RI20" s="497"/>
      <c r="RJ20" s="497"/>
      <c r="RK20" s="501"/>
      <c r="RL20" s="501"/>
      <c r="RM20" s="501"/>
      <c r="RN20" s="501"/>
      <c r="RO20" s="502"/>
      <c r="RP20" s="503"/>
      <c r="RS20" s="381"/>
      <c r="RT20" s="382"/>
      <c r="RU20" s="383"/>
      <c r="RV20" s="384"/>
      <c r="RW20" s="385"/>
      <c r="RX20" s="386"/>
      <c r="RY20" s="386"/>
      <c r="RZ20" s="497"/>
      <c r="SA20" s="497"/>
      <c r="SB20" s="501"/>
      <c r="SC20" s="501"/>
      <c r="SD20" s="501"/>
      <c r="SE20" s="501"/>
      <c r="SF20" s="502"/>
      <c r="SG20" s="503"/>
      <c r="SJ20" s="381"/>
      <c r="SK20" s="382"/>
      <c r="SL20" s="383"/>
      <c r="SM20" s="384"/>
      <c r="SN20" s="385"/>
      <c r="SO20" s="386"/>
      <c r="SP20" s="386"/>
      <c r="SQ20" s="497"/>
      <c r="SR20" s="497"/>
      <c r="SS20" s="501"/>
      <c r="ST20" s="501"/>
      <c r="SU20" s="501"/>
      <c r="SV20" s="501"/>
      <c r="SW20" s="502"/>
      <c r="SX20" s="503"/>
    </row>
    <row r="21" spans="2:518" ht="63" customHeight="1" thickTop="1" thickBot="1">
      <c r="B21" s="832" t="s">
        <v>406</v>
      </c>
      <c r="C21" s="833" t="s">
        <v>323</v>
      </c>
      <c r="D21" s="834" t="s">
        <v>407</v>
      </c>
      <c r="E21" s="835" t="s">
        <v>144</v>
      </c>
      <c r="F21" s="836">
        <v>50</v>
      </c>
      <c r="G21" s="916">
        <v>0</v>
      </c>
      <c r="H21" s="837">
        <v>0</v>
      </c>
      <c r="K21" s="934" t="s">
        <v>406</v>
      </c>
      <c r="L21" s="935" t="s">
        <v>323</v>
      </c>
      <c r="M21" s="936" t="s">
        <v>407</v>
      </c>
      <c r="N21" s="937" t="s">
        <v>144</v>
      </c>
      <c r="O21" s="938">
        <v>50</v>
      </c>
      <c r="P21" s="1017">
        <v>16200</v>
      </c>
      <c r="Q21" s="939">
        <v>810000</v>
      </c>
      <c r="R21" s="497">
        <f t="shared" si="42"/>
        <v>1</v>
      </c>
      <c r="S21" s="497">
        <f t="shared" si="43"/>
        <v>1</v>
      </c>
      <c r="T21" s="498">
        <f t="shared" si="44"/>
        <v>1</v>
      </c>
      <c r="U21" s="498">
        <f t="shared" si="45"/>
        <v>1</v>
      </c>
      <c r="V21" s="498">
        <f t="shared" si="46"/>
        <v>1</v>
      </c>
      <c r="W21" s="498">
        <f t="shared" si="47"/>
        <v>1</v>
      </c>
      <c r="X21" s="504">
        <f t="shared" si="48"/>
        <v>810000</v>
      </c>
      <c r="Y21" s="500">
        <f t="shared" si="49"/>
        <v>0</v>
      </c>
      <c r="Z21" s="486"/>
      <c r="AA21" s="486"/>
      <c r="AB21" s="934" t="s">
        <v>406</v>
      </c>
      <c r="AC21" s="935" t="s">
        <v>323</v>
      </c>
      <c r="AD21" s="936" t="s">
        <v>407</v>
      </c>
      <c r="AE21" s="937" t="s">
        <v>144</v>
      </c>
      <c r="AF21" s="938">
        <v>50</v>
      </c>
      <c r="AG21" s="1017">
        <v>22100</v>
      </c>
      <c r="AH21" s="939">
        <v>1105000</v>
      </c>
      <c r="AI21" s="497">
        <f t="shared" si="50"/>
        <v>1</v>
      </c>
      <c r="AJ21" s="497">
        <f t="shared" si="51"/>
        <v>1</v>
      </c>
      <c r="AK21" s="498">
        <f t="shared" si="52"/>
        <v>1</v>
      </c>
      <c r="AL21" s="498">
        <f t="shared" si="53"/>
        <v>1</v>
      </c>
      <c r="AM21" s="498">
        <f t="shared" si="54"/>
        <v>1</v>
      </c>
      <c r="AN21" s="498">
        <f t="shared" si="55"/>
        <v>1</v>
      </c>
      <c r="AO21" s="504">
        <f t="shared" si="56"/>
        <v>1105000</v>
      </c>
      <c r="AP21" s="500">
        <f t="shared" si="57"/>
        <v>0</v>
      </c>
      <c r="AQ21" s="486"/>
      <c r="AR21" s="486"/>
      <c r="AS21" s="934" t="s">
        <v>406</v>
      </c>
      <c r="AT21" s="935" t="s">
        <v>323</v>
      </c>
      <c r="AU21" s="936" t="s">
        <v>407</v>
      </c>
      <c r="AV21" s="937" t="s">
        <v>144</v>
      </c>
      <c r="AW21" s="938">
        <v>50</v>
      </c>
      <c r="AX21" s="1017">
        <v>17200</v>
      </c>
      <c r="AY21" s="939">
        <v>860000</v>
      </c>
      <c r="AZ21" s="497">
        <f t="shared" si="58"/>
        <v>1</v>
      </c>
      <c r="BA21" s="497">
        <f t="shared" si="59"/>
        <v>1</v>
      </c>
      <c r="BB21" s="498">
        <f t="shared" si="60"/>
        <v>1</v>
      </c>
      <c r="BC21" s="498">
        <f t="shared" si="61"/>
        <v>1</v>
      </c>
      <c r="BD21" s="498">
        <f t="shared" si="62"/>
        <v>1</v>
      </c>
      <c r="BE21" s="498">
        <f t="shared" si="63"/>
        <v>1</v>
      </c>
      <c r="BF21" s="504">
        <f t="shared" si="64"/>
        <v>860000</v>
      </c>
      <c r="BG21" s="500">
        <f t="shared" si="65"/>
        <v>0</v>
      </c>
      <c r="BJ21" s="934" t="s">
        <v>406</v>
      </c>
      <c r="BK21" s="935" t="s">
        <v>323</v>
      </c>
      <c r="BL21" s="936" t="s">
        <v>407</v>
      </c>
      <c r="BM21" s="937" t="s">
        <v>144</v>
      </c>
      <c r="BN21" s="938">
        <v>50</v>
      </c>
      <c r="BO21" s="1017">
        <v>33500</v>
      </c>
      <c r="BP21" s="939">
        <v>1675000</v>
      </c>
      <c r="BQ21" s="497">
        <f t="shared" si="66"/>
        <v>1</v>
      </c>
      <c r="BR21" s="497">
        <f t="shared" si="67"/>
        <v>1</v>
      </c>
      <c r="BS21" s="498">
        <f t="shared" si="68"/>
        <v>1</v>
      </c>
      <c r="BT21" s="498">
        <f t="shared" si="69"/>
        <v>1</v>
      </c>
      <c r="BU21" s="498">
        <f t="shared" si="70"/>
        <v>1</v>
      </c>
      <c r="BV21" s="498">
        <f t="shared" si="71"/>
        <v>1</v>
      </c>
      <c r="BW21" s="504">
        <f t="shared" si="72"/>
        <v>1675000</v>
      </c>
      <c r="BX21" s="500">
        <f t="shared" si="73"/>
        <v>0</v>
      </c>
      <c r="CA21" s="934" t="s">
        <v>406</v>
      </c>
      <c r="CB21" s="935" t="s">
        <v>323</v>
      </c>
      <c r="CC21" s="936" t="s">
        <v>407</v>
      </c>
      <c r="CD21" s="937" t="s">
        <v>144</v>
      </c>
      <c r="CE21" s="938">
        <v>50</v>
      </c>
      <c r="CF21" s="1017">
        <v>16900</v>
      </c>
      <c r="CG21" s="939">
        <v>845000</v>
      </c>
      <c r="CH21" s="497">
        <f t="shared" si="74"/>
        <v>1</v>
      </c>
      <c r="CI21" s="497">
        <f t="shared" si="75"/>
        <v>1</v>
      </c>
      <c r="CJ21" s="498">
        <f t="shared" si="76"/>
        <v>1</v>
      </c>
      <c r="CK21" s="498">
        <f t="shared" si="77"/>
        <v>1</v>
      </c>
      <c r="CL21" s="498">
        <f t="shared" si="78"/>
        <v>1</v>
      </c>
      <c r="CM21" s="498">
        <f t="shared" si="79"/>
        <v>1</v>
      </c>
      <c r="CN21" s="504">
        <f t="shared" si="80"/>
        <v>845000</v>
      </c>
      <c r="CO21" s="500">
        <f t="shared" si="81"/>
        <v>0</v>
      </c>
      <c r="CR21" s="934" t="s">
        <v>406</v>
      </c>
      <c r="CS21" s="935" t="s">
        <v>323</v>
      </c>
      <c r="CT21" s="936" t="s">
        <v>407</v>
      </c>
      <c r="CU21" s="937" t="s">
        <v>144</v>
      </c>
      <c r="CV21" s="1030">
        <v>50</v>
      </c>
      <c r="CW21" s="1017">
        <v>16903</v>
      </c>
      <c r="CX21" s="698">
        <f t="shared" si="82"/>
        <v>845150</v>
      </c>
      <c r="CY21" s="497">
        <f t="shared" si="83"/>
        <v>1</v>
      </c>
      <c r="CZ21" s="497">
        <f t="shared" si="84"/>
        <v>1</v>
      </c>
      <c r="DA21" s="498">
        <f t="shared" si="85"/>
        <v>1</v>
      </c>
      <c r="DB21" s="498">
        <f t="shared" si="86"/>
        <v>1</v>
      </c>
      <c r="DC21" s="498">
        <f t="shared" si="87"/>
        <v>1</v>
      </c>
      <c r="DD21" s="498">
        <f t="shared" si="88"/>
        <v>1</v>
      </c>
      <c r="DE21" s="504">
        <f t="shared" si="89"/>
        <v>845150</v>
      </c>
      <c r="DF21" s="500">
        <f t="shared" si="90"/>
        <v>0</v>
      </c>
      <c r="DI21" s="934" t="s">
        <v>406</v>
      </c>
      <c r="DJ21" s="935" t="s">
        <v>323</v>
      </c>
      <c r="DK21" s="936" t="s">
        <v>407</v>
      </c>
      <c r="DL21" s="937" t="s">
        <v>144</v>
      </c>
      <c r="DM21" s="938">
        <v>50</v>
      </c>
      <c r="DN21" s="1017">
        <v>10000</v>
      </c>
      <c r="DO21" s="939">
        <v>500000</v>
      </c>
      <c r="DP21" s="497">
        <f t="shared" si="91"/>
        <v>1</v>
      </c>
      <c r="DQ21" s="497">
        <f t="shared" si="92"/>
        <v>1</v>
      </c>
      <c r="DR21" s="498">
        <f t="shared" si="93"/>
        <v>1</v>
      </c>
      <c r="DS21" s="498">
        <f t="shared" si="94"/>
        <v>1</v>
      </c>
      <c r="DT21" s="498">
        <f t="shared" si="95"/>
        <v>1</v>
      </c>
      <c r="DU21" s="498">
        <f t="shared" si="96"/>
        <v>1</v>
      </c>
      <c r="DV21" s="504">
        <f t="shared" si="97"/>
        <v>500000</v>
      </c>
      <c r="DW21" s="500">
        <f t="shared" si="98"/>
        <v>0</v>
      </c>
      <c r="DZ21" s="934" t="s">
        <v>406</v>
      </c>
      <c r="EA21" s="935" t="s">
        <v>323</v>
      </c>
      <c r="EB21" s="936" t="s">
        <v>407</v>
      </c>
      <c r="EC21" s="937" t="s">
        <v>144</v>
      </c>
      <c r="ED21" s="1030">
        <v>50</v>
      </c>
      <c r="EE21" s="1017">
        <v>16901</v>
      </c>
      <c r="EF21" s="698">
        <f t="shared" si="99"/>
        <v>845050</v>
      </c>
      <c r="EG21" s="497">
        <f t="shared" si="100"/>
        <v>1</v>
      </c>
      <c r="EH21" s="497">
        <f t="shared" si="101"/>
        <v>1</v>
      </c>
      <c r="EI21" s="498">
        <f t="shared" si="102"/>
        <v>1</v>
      </c>
      <c r="EJ21" s="498">
        <f t="shared" si="103"/>
        <v>1</v>
      </c>
      <c r="EK21" s="498">
        <f t="shared" si="104"/>
        <v>1</v>
      </c>
      <c r="EL21" s="498">
        <f t="shared" si="105"/>
        <v>1</v>
      </c>
      <c r="EM21" s="504">
        <f t="shared" si="106"/>
        <v>845050</v>
      </c>
      <c r="EN21" s="500">
        <f t="shared" si="107"/>
        <v>0</v>
      </c>
      <c r="EQ21" s="659"/>
      <c r="ER21" s="660"/>
      <c r="ES21" s="661"/>
      <c r="ET21" s="662"/>
      <c r="EU21" s="663"/>
      <c r="EV21" s="664"/>
      <c r="EW21" s="1324"/>
      <c r="EX21" s="497"/>
      <c r="EY21" s="497"/>
      <c r="EZ21" s="498"/>
      <c r="FA21" s="498"/>
      <c r="FB21" s="498"/>
      <c r="FC21" s="498"/>
      <c r="FD21" s="499"/>
      <c r="FE21" s="500"/>
      <c r="FH21" s="659"/>
      <c r="FI21" s="660"/>
      <c r="FJ21" s="661"/>
      <c r="FK21" s="662"/>
      <c r="FL21" s="663"/>
      <c r="FM21" s="664"/>
      <c r="FN21" s="1324"/>
      <c r="FO21" s="497"/>
      <c r="FP21" s="497"/>
      <c r="FQ21" s="498"/>
      <c r="FR21" s="498"/>
      <c r="FS21" s="498"/>
      <c r="FT21" s="498"/>
      <c r="FU21" s="499"/>
      <c r="FV21" s="500"/>
      <c r="FY21" s="659"/>
      <c r="FZ21" s="660"/>
      <c r="GA21" s="661"/>
      <c r="GB21" s="662"/>
      <c r="GC21" s="663"/>
      <c r="GD21" s="664"/>
      <c r="GE21" s="1324"/>
      <c r="GF21" s="497"/>
      <c r="GG21" s="497"/>
      <c r="GH21" s="498"/>
      <c r="GI21" s="498"/>
      <c r="GJ21" s="498"/>
      <c r="GK21" s="498"/>
      <c r="GL21" s="499"/>
      <c r="GM21" s="500"/>
      <c r="GP21" s="659"/>
      <c r="GQ21" s="660"/>
      <c r="GR21" s="661"/>
      <c r="GS21" s="662"/>
      <c r="GT21" s="663"/>
      <c r="GU21" s="664"/>
      <c r="GV21" s="1324"/>
      <c r="GW21" s="497"/>
      <c r="GX21" s="497"/>
      <c r="GY21" s="498"/>
      <c r="GZ21" s="498"/>
      <c r="HA21" s="498"/>
      <c r="HB21" s="498"/>
      <c r="HC21" s="499"/>
      <c r="HD21" s="500"/>
      <c r="HG21" s="659"/>
      <c r="HH21" s="660"/>
      <c r="HI21" s="661"/>
      <c r="HJ21" s="662"/>
      <c r="HK21" s="663"/>
      <c r="HL21" s="664"/>
      <c r="HM21" s="1324"/>
      <c r="HN21" s="497"/>
      <c r="HO21" s="497"/>
      <c r="HP21" s="498"/>
      <c r="HQ21" s="498"/>
      <c r="HR21" s="498"/>
      <c r="HS21" s="498"/>
      <c r="HT21" s="499"/>
      <c r="HU21" s="500"/>
      <c r="HX21" s="659"/>
      <c r="HY21" s="660"/>
      <c r="HZ21" s="661"/>
      <c r="IA21" s="662"/>
      <c r="IB21" s="663"/>
      <c r="IC21" s="664"/>
      <c r="ID21" s="1324"/>
      <c r="IE21" s="497"/>
      <c r="IF21" s="497"/>
      <c r="IG21" s="498"/>
      <c r="IH21" s="498"/>
      <c r="II21" s="498"/>
      <c r="IJ21" s="498"/>
      <c r="IK21" s="499"/>
      <c r="IL21" s="500"/>
      <c r="IO21" s="659"/>
      <c r="IP21" s="660"/>
      <c r="IQ21" s="661"/>
      <c r="IR21" s="662"/>
      <c r="IS21" s="663"/>
      <c r="IT21" s="664"/>
      <c r="IU21" s="1324"/>
      <c r="IV21" s="497"/>
      <c r="IW21" s="497"/>
      <c r="IX21" s="498"/>
      <c r="IY21" s="498"/>
      <c r="IZ21" s="498"/>
      <c r="JA21" s="498"/>
      <c r="JB21" s="499"/>
      <c r="JC21" s="500"/>
      <c r="JF21" s="659"/>
      <c r="JG21" s="660"/>
      <c r="JH21" s="661"/>
      <c r="JI21" s="662"/>
      <c r="JJ21" s="663"/>
      <c r="JK21" s="664"/>
      <c r="JL21" s="1324"/>
      <c r="JM21" s="497"/>
      <c r="JN21" s="497"/>
      <c r="JO21" s="498"/>
      <c r="JP21" s="498"/>
      <c r="JQ21" s="498"/>
      <c r="JR21" s="498"/>
      <c r="JS21" s="499"/>
      <c r="JT21" s="500"/>
      <c r="JW21" s="659"/>
      <c r="JX21" s="660"/>
      <c r="JY21" s="661"/>
      <c r="JZ21" s="662"/>
      <c r="KA21" s="663"/>
      <c r="KB21" s="664"/>
      <c r="KC21" s="1324"/>
      <c r="KD21" s="497"/>
      <c r="KE21" s="497"/>
      <c r="KF21" s="498"/>
      <c r="KG21" s="498"/>
      <c r="KH21" s="498"/>
      <c r="KI21" s="498"/>
      <c r="KJ21" s="499"/>
      <c r="KK21" s="500"/>
      <c r="KN21" s="659"/>
      <c r="KO21" s="660"/>
      <c r="KP21" s="661"/>
      <c r="KQ21" s="662"/>
      <c r="KR21" s="663"/>
      <c r="KS21" s="664"/>
      <c r="KT21" s="1324"/>
      <c r="KU21" s="497"/>
      <c r="KV21" s="497"/>
      <c r="KW21" s="498"/>
      <c r="KX21" s="498"/>
      <c r="KY21" s="498"/>
      <c r="KZ21" s="498"/>
      <c r="LA21" s="499"/>
      <c r="LB21" s="500"/>
      <c r="LE21" s="659"/>
      <c r="LF21" s="660"/>
      <c r="LG21" s="661"/>
      <c r="LH21" s="662"/>
      <c r="LI21" s="663"/>
      <c r="LJ21" s="664"/>
      <c r="LK21" s="1324"/>
      <c r="LL21" s="497"/>
      <c r="LM21" s="497"/>
      <c r="LN21" s="498"/>
      <c r="LO21" s="498"/>
      <c r="LP21" s="498"/>
      <c r="LQ21" s="498"/>
      <c r="LR21" s="499"/>
      <c r="LS21" s="500"/>
      <c r="LV21" s="659"/>
      <c r="LW21" s="660"/>
      <c r="LX21" s="661"/>
      <c r="LY21" s="662"/>
      <c r="LZ21" s="663"/>
      <c r="MA21" s="664"/>
      <c r="MB21" s="1324"/>
      <c r="MC21" s="497"/>
      <c r="MD21" s="497"/>
      <c r="ME21" s="498"/>
      <c r="MF21" s="498"/>
      <c r="MG21" s="498"/>
      <c r="MH21" s="498"/>
      <c r="MI21" s="499"/>
      <c r="MJ21" s="500"/>
      <c r="MM21" s="659"/>
      <c r="MN21" s="660"/>
      <c r="MO21" s="661"/>
      <c r="MP21" s="662"/>
      <c r="MQ21" s="663"/>
      <c r="MR21" s="664"/>
      <c r="MS21" s="1324"/>
      <c r="MT21" s="497"/>
      <c r="MU21" s="497"/>
      <c r="MV21" s="498"/>
      <c r="MW21" s="498"/>
      <c r="MX21" s="498"/>
      <c r="MY21" s="498"/>
      <c r="MZ21" s="499"/>
      <c r="NA21" s="500"/>
      <c r="ND21" s="659"/>
      <c r="NE21" s="660"/>
      <c r="NF21" s="661"/>
      <c r="NG21" s="662"/>
      <c r="NH21" s="663"/>
      <c r="NI21" s="664"/>
      <c r="NJ21" s="1324"/>
      <c r="NK21" s="497"/>
      <c r="NL21" s="497"/>
      <c r="NM21" s="498"/>
      <c r="NN21" s="498"/>
      <c r="NO21" s="498"/>
      <c r="NP21" s="498"/>
      <c r="NQ21" s="499"/>
      <c r="NR21" s="500"/>
      <c r="NU21" s="659"/>
      <c r="NV21" s="660"/>
      <c r="NW21" s="661"/>
      <c r="NX21" s="662"/>
      <c r="NY21" s="663"/>
      <c r="NZ21" s="664"/>
      <c r="OA21" s="1324"/>
      <c r="OB21" s="497"/>
      <c r="OC21" s="497"/>
      <c r="OD21" s="498"/>
      <c r="OE21" s="498"/>
      <c r="OF21" s="498"/>
      <c r="OG21" s="498"/>
      <c r="OH21" s="499"/>
      <c r="OI21" s="500"/>
      <c r="OL21" s="659"/>
      <c r="OM21" s="660"/>
      <c r="ON21" s="661"/>
      <c r="OO21" s="662"/>
      <c r="OP21" s="663"/>
      <c r="OQ21" s="664"/>
      <c r="OR21" s="1324"/>
      <c r="OS21" s="497"/>
      <c r="OT21" s="497"/>
      <c r="OU21" s="498"/>
      <c r="OV21" s="498"/>
      <c r="OW21" s="498"/>
      <c r="OX21" s="498"/>
      <c r="OY21" s="499"/>
      <c r="OZ21" s="500"/>
      <c r="PC21" s="659"/>
      <c r="PD21" s="660"/>
      <c r="PE21" s="661"/>
      <c r="PF21" s="662"/>
      <c r="PG21" s="663"/>
      <c r="PH21" s="664"/>
      <c r="PI21" s="1324"/>
      <c r="PJ21" s="497"/>
      <c r="PK21" s="497"/>
      <c r="PL21" s="498"/>
      <c r="PM21" s="498"/>
      <c r="PN21" s="498"/>
      <c r="PO21" s="498"/>
      <c r="PP21" s="499"/>
      <c r="PQ21" s="500"/>
      <c r="PT21" s="659"/>
      <c r="PU21" s="660"/>
      <c r="PV21" s="661"/>
      <c r="PW21" s="662"/>
      <c r="PX21" s="663"/>
      <c r="PY21" s="664"/>
      <c r="PZ21" s="1324"/>
      <c r="QA21" s="497"/>
      <c r="QB21" s="497"/>
      <c r="QC21" s="498"/>
      <c r="QD21" s="498"/>
      <c r="QE21" s="498"/>
      <c r="QF21" s="498"/>
      <c r="QG21" s="499"/>
      <c r="QH21" s="500"/>
      <c r="QK21" s="659"/>
      <c r="QL21" s="660"/>
      <c r="QM21" s="661"/>
      <c r="QN21" s="662"/>
      <c r="QO21" s="663"/>
      <c r="QP21" s="664"/>
      <c r="QQ21" s="1324"/>
      <c r="QR21" s="497"/>
      <c r="QS21" s="497"/>
      <c r="QT21" s="498"/>
      <c r="QU21" s="498"/>
      <c r="QV21" s="498"/>
      <c r="QW21" s="498"/>
      <c r="QX21" s="499"/>
      <c r="QY21" s="500"/>
      <c r="RB21" s="381"/>
      <c r="RC21" s="382"/>
      <c r="RD21" s="383"/>
      <c r="RE21" s="384"/>
      <c r="RF21" s="385"/>
      <c r="RG21" s="386"/>
      <c r="RH21" s="386"/>
      <c r="RI21" s="497"/>
      <c r="RJ21" s="497"/>
      <c r="RK21" s="501"/>
      <c r="RL21" s="501"/>
      <c r="RM21" s="501"/>
      <c r="RN21" s="501"/>
      <c r="RO21" s="502"/>
      <c r="RP21" s="503"/>
      <c r="RS21" s="381"/>
      <c r="RT21" s="382"/>
      <c r="RU21" s="383"/>
      <c r="RV21" s="384"/>
      <c r="RW21" s="385"/>
      <c r="RX21" s="386"/>
      <c r="RY21" s="386"/>
      <c r="RZ21" s="497"/>
      <c r="SA21" s="497"/>
      <c r="SB21" s="501"/>
      <c r="SC21" s="501"/>
      <c r="SD21" s="501"/>
      <c r="SE21" s="501"/>
      <c r="SF21" s="502"/>
      <c r="SG21" s="503"/>
      <c r="SJ21" s="381"/>
      <c r="SK21" s="382"/>
      <c r="SL21" s="383"/>
      <c r="SM21" s="384"/>
      <c r="SN21" s="385"/>
      <c r="SO21" s="386"/>
      <c r="SP21" s="386"/>
      <c r="SQ21" s="497"/>
      <c r="SR21" s="497"/>
      <c r="SS21" s="501"/>
      <c r="ST21" s="501"/>
      <c r="SU21" s="501"/>
      <c r="SV21" s="501"/>
      <c r="SW21" s="502"/>
      <c r="SX21" s="503"/>
    </row>
    <row r="22" spans="2:518" ht="85.5" customHeight="1" thickTop="1" thickBot="1">
      <c r="B22" s="832" t="s">
        <v>408</v>
      </c>
      <c r="C22" s="833" t="s">
        <v>323</v>
      </c>
      <c r="D22" s="834" t="s">
        <v>409</v>
      </c>
      <c r="E22" s="835" t="s">
        <v>144</v>
      </c>
      <c r="F22" s="836">
        <v>15</v>
      </c>
      <c r="G22" s="916">
        <v>0</v>
      </c>
      <c r="H22" s="837">
        <v>0</v>
      </c>
      <c r="K22" s="934" t="s">
        <v>408</v>
      </c>
      <c r="L22" s="935" t="s">
        <v>323</v>
      </c>
      <c r="M22" s="936" t="s">
        <v>409</v>
      </c>
      <c r="N22" s="937" t="s">
        <v>144</v>
      </c>
      <c r="O22" s="938">
        <v>15</v>
      </c>
      <c r="P22" s="1017">
        <v>12600</v>
      </c>
      <c r="Q22" s="939">
        <v>189000</v>
      </c>
      <c r="R22" s="497">
        <f t="shared" si="42"/>
        <v>1</v>
      </c>
      <c r="S22" s="497">
        <f t="shared" si="43"/>
        <v>1</v>
      </c>
      <c r="T22" s="498">
        <f t="shared" si="44"/>
        <v>1</v>
      </c>
      <c r="U22" s="498">
        <f t="shared" si="45"/>
        <v>1</v>
      </c>
      <c r="V22" s="498">
        <f t="shared" si="46"/>
        <v>1</v>
      </c>
      <c r="W22" s="498">
        <f t="shared" si="47"/>
        <v>1</v>
      </c>
      <c r="X22" s="504">
        <f t="shared" si="48"/>
        <v>189000</v>
      </c>
      <c r="Y22" s="500">
        <f t="shared" si="49"/>
        <v>0</v>
      </c>
      <c r="Z22" s="486"/>
      <c r="AA22" s="486"/>
      <c r="AB22" s="934" t="s">
        <v>408</v>
      </c>
      <c r="AC22" s="935" t="s">
        <v>323</v>
      </c>
      <c r="AD22" s="936" t="s">
        <v>409</v>
      </c>
      <c r="AE22" s="937" t="s">
        <v>144</v>
      </c>
      <c r="AF22" s="938">
        <v>15</v>
      </c>
      <c r="AG22" s="1017">
        <v>19600</v>
      </c>
      <c r="AH22" s="939">
        <v>294000</v>
      </c>
      <c r="AI22" s="497">
        <f t="shared" si="50"/>
        <v>1</v>
      </c>
      <c r="AJ22" s="497">
        <f t="shared" si="51"/>
        <v>1</v>
      </c>
      <c r="AK22" s="498">
        <f t="shared" si="52"/>
        <v>1</v>
      </c>
      <c r="AL22" s="498">
        <f t="shared" si="53"/>
        <v>1</v>
      </c>
      <c r="AM22" s="498">
        <f t="shared" si="54"/>
        <v>1</v>
      </c>
      <c r="AN22" s="498">
        <f t="shared" si="55"/>
        <v>1</v>
      </c>
      <c r="AO22" s="504">
        <f t="shared" si="56"/>
        <v>294000</v>
      </c>
      <c r="AP22" s="500">
        <f t="shared" si="57"/>
        <v>0</v>
      </c>
      <c r="AQ22" s="486"/>
      <c r="AR22" s="486"/>
      <c r="AS22" s="934" t="s">
        <v>408</v>
      </c>
      <c r="AT22" s="935" t="s">
        <v>323</v>
      </c>
      <c r="AU22" s="936" t="s">
        <v>409</v>
      </c>
      <c r="AV22" s="937" t="s">
        <v>144</v>
      </c>
      <c r="AW22" s="938">
        <v>15</v>
      </c>
      <c r="AX22" s="1017">
        <v>31761</v>
      </c>
      <c r="AY22" s="939">
        <v>476415</v>
      </c>
      <c r="AZ22" s="497">
        <f t="shared" si="58"/>
        <v>1</v>
      </c>
      <c r="BA22" s="497">
        <f t="shared" si="59"/>
        <v>1</v>
      </c>
      <c r="BB22" s="498">
        <f t="shared" si="60"/>
        <v>1</v>
      </c>
      <c r="BC22" s="498">
        <f t="shared" si="61"/>
        <v>1</v>
      </c>
      <c r="BD22" s="498">
        <f t="shared" si="62"/>
        <v>1</v>
      </c>
      <c r="BE22" s="498">
        <f t="shared" si="63"/>
        <v>1</v>
      </c>
      <c r="BF22" s="504">
        <f t="shared" si="64"/>
        <v>476415</v>
      </c>
      <c r="BG22" s="500">
        <f t="shared" si="65"/>
        <v>0</v>
      </c>
      <c r="BJ22" s="934" t="s">
        <v>408</v>
      </c>
      <c r="BK22" s="935" t="s">
        <v>323</v>
      </c>
      <c r="BL22" s="936" t="s">
        <v>409</v>
      </c>
      <c r="BM22" s="937" t="s">
        <v>144</v>
      </c>
      <c r="BN22" s="938">
        <v>15</v>
      </c>
      <c r="BO22" s="1017">
        <v>42336</v>
      </c>
      <c r="BP22" s="939">
        <v>635040</v>
      </c>
      <c r="BQ22" s="497">
        <f t="shared" si="66"/>
        <v>1</v>
      </c>
      <c r="BR22" s="497">
        <f t="shared" si="67"/>
        <v>1</v>
      </c>
      <c r="BS22" s="498">
        <f t="shared" si="68"/>
        <v>1</v>
      </c>
      <c r="BT22" s="498">
        <f t="shared" si="69"/>
        <v>1</v>
      </c>
      <c r="BU22" s="498">
        <f t="shared" si="70"/>
        <v>1</v>
      </c>
      <c r="BV22" s="498">
        <f t="shared" si="71"/>
        <v>1</v>
      </c>
      <c r="BW22" s="504">
        <f t="shared" si="72"/>
        <v>635040</v>
      </c>
      <c r="BX22" s="500">
        <f t="shared" si="73"/>
        <v>0</v>
      </c>
      <c r="CA22" s="934" t="s">
        <v>408</v>
      </c>
      <c r="CB22" s="935" t="s">
        <v>323</v>
      </c>
      <c r="CC22" s="936" t="s">
        <v>409</v>
      </c>
      <c r="CD22" s="937" t="s">
        <v>144</v>
      </c>
      <c r="CE22" s="938">
        <v>15</v>
      </c>
      <c r="CF22" s="1017">
        <v>29986</v>
      </c>
      <c r="CG22" s="939">
        <v>449790</v>
      </c>
      <c r="CH22" s="497">
        <f t="shared" si="74"/>
        <v>1</v>
      </c>
      <c r="CI22" s="497">
        <f t="shared" si="75"/>
        <v>1</v>
      </c>
      <c r="CJ22" s="498">
        <f t="shared" si="76"/>
        <v>1</v>
      </c>
      <c r="CK22" s="498">
        <f t="shared" si="77"/>
        <v>1</v>
      </c>
      <c r="CL22" s="498">
        <f t="shared" si="78"/>
        <v>1</v>
      </c>
      <c r="CM22" s="498">
        <f t="shared" si="79"/>
        <v>1</v>
      </c>
      <c r="CN22" s="504">
        <f t="shared" si="80"/>
        <v>449790</v>
      </c>
      <c r="CO22" s="500">
        <f t="shared" si="81"/>
        <v>0</v>
      </c>
      <c r="CR22" s="934" t="s">
        <v>408</v>
      </c>
      <c r="CS22" s="935" t="s">
        <v>323</v>
      </c>
      <c r="CT22" s="936" t="s">
        <v>409</v>
      </c>
      <c r="CU22" s="937" t="s">
        <v>144</v>
      </c>
      <c r="CV22" s="1030">
        <v>15</v>
      </c>
      <c r="CW22" s="1017">
        <v>29987</v>
      </c>
      <c r="CX22" s="698">
        <f t="shared" si="82"/>
        <v>449805</v>
      </c>
      <c r="CY22" s="497">
        <f t="shared" si="83"/>
        <v>1</v>
      </c>
      <c r="CZ22" s="497">
        <f t="shared" si="84"/>
        <v>1</v>
      </c>
      <c r="DA22" s="498">
        <f t="shared" si="85"/>
        <v>1</v>
      </c>
      <c r="DB22" s="498">
        <f t="shared" si="86"/>
        <v>1</v>
      </c>
      <c r="DC22" s="498">
        <f t="shared" si="87"/>
        <v>1</v>
      </c>
      <c r="DD22" s="498">
        <f t="shared" si="88"/>
        <v>1</v>
      </c>
      <c r="DE22" s="504">
        <f t="shared" si="89"/>
        <v>449805</v>
      </c>
      <c r="DF22" s="500">
        <f t="shared" si="90"/>
        <v>0</v>
      </c>
      <c r="DI22" s="934" t="s">
        <v>408</v>
      </c>
      <c r="DJ22" s="935" t="s">
        <v>323</v>
      </c>
      <c r="DK22" s="936" t="s">
        <v>409</v>
      </c>
      <c r="DL22" s="937" t="s">
        <v>144</v>
      </c>
      <c r="DM22" s="938">
        <v>15</v>
      </c>
      <c r="DN22" s="1017">
        <v>10000</v>
      </c>
      <c r="DO22" s="939">
        <v>150000</v>
      </c>
      <c r="DP22" s="497">
        <f t="shared" si="91"/>
        <v>1</v>
      </c>
      <c r="DQ22" s="497">
        <f t="shared" si="92"/>
        <v>1</v>
      </c>
      <c r="DR22" s="498">
        <f t="shared" si="93"/>
        <v>1</v>
      </c>
      <c r="DS22" s="498">
        <f t="shared" si="94"/>
        <v>1</v>
      </c>
      <c r="DT22" s="498">
        <f t="shared" si="95"/>
        <v>1</v>
      </c>
      <c r="DU22" s="498">
        <f t="shared" si="96"/>
        <v>1</v>
      </c>
      <c r="DV22" s="504">
        <f t="shared" si="97"/>
        <v>150000</v>
      </c>
      <c r="DW22" s="500">
        <f t="shared" si="98"/>
        <v>0</v>
      </c>
      <c r="DZ22" s="934" t="s">
        <v>408</v>
      </c>
      <c r="EA22" s="935" t="s">
        <v>323</v>
      </c>
      <c r="EB22" s="936" t="s">
        <v>409</v>
      </c>
      <c r="EC22" s="937" t="s">
        <v>144</v>
      </c>
      <c r="ED22" s="1030">
        <v>15</v>
      </c>
      <c r="EE22" s="1017">
        <v>29983</v>
      </c>
      <c r="EF22" s="698">
        <f t="shared" si="99"/>
        <v>449745</v>
      </c>
      <c r="EG22" s="497">
        <f t="shared" si="100"/>
        <v>1</v>
      </c>
      <c r="EH22" s="497">
        <f t="shared" si="101"/>
        <v>1</v>
      </c>
      <c r="EI22" s="498">
        <f t="shared" si="102"/>
        <v>1</v>
      </c>
      <c r="EJ22" s="498">
        <f t="shared" si="103"/>
        <v>1</v>
      </c>
      <c r="EK22" s="498">
        <f t="shared" si="104"/>
        <v>1</v>
      </c>
      <c r="EL22" s="498">
        <f t="shared" si="105"/>
        <v>1</v>
      </c>
      <c r="EM22" s="504">
        <f t="shared" si="106"/>
        <v>449745</v>
      </c>
      <c r="EN22" s="500">
        <f t="shared" si="107"/>
        <v>0</v>
      </c>
      <c r="EQ22" s="665"/>
      <c r="ER22" s="666"/>
      <c r="ES22" s="667"/>
      <c r="ET22" s="676"/>
      <c r="EU22" s="669"/>
      <c r="EV22" s="670"/>
      <c r="EW22" s="1324"/>
      <c r="EX22" s="497" t="e">
        <f t="shared" ref="EX22:EX28" si="260">IF(EXACT(VLOOKUP(EQ22,OFERTA_0,2,FALSE),ER22),1,0)</f>
        <v>#N/A</v>
      </c>
      <c r="EY22" s="497" t="e">
        <f t="shared" ref="EY22:EY28" si="261">IF(EXACT(VLOOKUP(EQ22,OFERTA_0,3,FALSE),ES22),1,0)</f>
        <v>#N/A</v>
      </c>
      <c r="EZ22" s="498" t="e">
        <f t="shared" ref="EZ22:EZ28" si="262">IF(EXACT(VLOOKUP(EQ22,OFERTA_0,4,FALSE),ET22),1,0)</f>
        <v>#N/A</v>
      </c>
      <c r="FA22" s="498">
        <f t="shared" ref="FA22:FA28" si="263">IF(EU22=0,0,1)</f>
        <v>0</v>
      </c>
      <c r="FB22" s="498">
        <f t="shared" ref="FB22:FB28" si="264">IF(EV22=0,0,1)</f>
        <v>0</v>
      </c>
      <c r="FC22" s="498" t="e">
        <f t="shared" ref="FC22:FC28" si="265">PRODUCT(EX22:FB22)</f>
        <v>#N/A</v>
      </c>
      <c r="FD22" s="504">
        <f t="shared" ref="FD22:FD28" si="266">ROUND(EV22,0)</f>
        <v>0</v>
      </c>
      <c r="FE22" s="500">
        <f t="shared" ref="FE22:FE28" si="267">EV22-FD22</f>
        <v>0</v>
      </c>
      <c r="FH22" s="665"/>
      <c r="FI22" s="666"/>
      <c r="FJ22" s="667"/>
      <c r="FK22" s="676"/>
      <c r="FL22" s="669"/>
      <c r="FM22" s="670"/>
      <c r="FN22" s="1324"/>
      <c r="FO22" s="497" t="e">
        <f t="shared" ref="FO22:FO28" si="268">IF(EXACT(VLOOKUP(FH22,OFERTA_0,2,FALSE),FI22),1,0)</f>
        <v>#N/A</v>
      </c>
      <c r="FP22" s="497" t="e">
        <f t="shared" ref="FP22:FP28" si="269">IF(EXACT(VLOOKUP(FH22,OFERTA_0,3,FALSE),FJ22),1,0)</f>
        <v>#N/A</v>
      </c>
      <c r="FQ22" s="498" t="e">
        <f t="shared" ref="FQ22:FQ28" si="270">IF(EXACT(VLOOKUP(FH22,OFERTA_0,4,FALSE),FK22),1,0)</f>
        <v>#N/A</v>
      </c>
      <c r="FR22" s="498">
        <f t="shared" ref="FR22:FR28" si="271">IF(FL22=0,0,1)</f>
        <v>0</v>
      </c>
      <c r="FS22" s="498">
        <f t="shared" ref="FS22:FS28" si="272">IF(FM22=0,0,1)</f>
        <v>0</v>
      </c>
      <c r="FT22" s="498" t="e">
        <f t="shared" ref="FT22:FT28" si="273">PRODUCT(FO22:FS22)</f>
        <v>#N/A</v>
      </c>
      <c r="FU22" s="504">
        <f t="shared" ref="FU22:FU28" si="274">ROUND(FM22,0)</f>
        <v>0</v>
      </c>
      <c r="FV22" s="500">
        <f t="shared" ref="FV22:FV28" si="275">FM22-FU22</f>
        <v>0</v>
      </c>
      <c r="FY22" s="665"/>
      <c r="FZ22" s="666"/>
      <c r="GA22" s="667"/>
      <c r="GB22" s="676"/>
      <c r="GC22" s="669"/>
      <c r="GD22" s="670"/>
      <c r="GE22" s="1324"/>
      <c r="GF22" s="497" t="e">
        <f t="shared" ref="GF22:GF28" si="276">IF(EXACT(VLOOKUP(FY22,OFERTA_0,2,FALSE),FZ22),1,0)</f>
        <v>#N/A</v>
      </c>
      <c r="GG22" s="497" t="e">
        <f t="shared" ref="GG22:GG28" si="277">IF(EXACT(VLOOKUP(FY22,OFERTA_0,3,FALSE),GA22),1,0)</f>
        <v>#N/A</v>
      </c>
      <c r="GH22" s="498" t="e">
        <f t="shared" ref="GH22:GH28" si="278">IF(EXACT(VLOOKUP(FY22,OFERTA_0,4,FALSE),GB22),1,0)</f>
        <v>#N/A</v>
      </c>
      <c r="GI22" s="498">
        <f t="shared" ref="GI22:GI28" si="279">IF(GC22=0,0,1)</f>
        <v>0</v>
      </c>
      <c r="GJ22" s="498">
        <f t="shared" ref="GJ22:GJ28" si="280">IF(GD22=0,0,1)</f>
        <v>0</v>
      </c>
      <c r="GK22" s="498" t="e">
        <f t="shared" ref="GK22:GK28" si="281">PRODUCT(GF22:GJ22)</f>
        <v>#N/A</v>
      </c>
      <c r="GL22" s="504">
        <f t="shared" ref="GL22:GL28" si="282">ROUND(GD22,0)</f>
        <v>0</v>
      </c>
      <c r="GM22" s="500">
        <f t="shared" ref="GM22:GM28" si="283">GD22-GL22</f>
        <v>0</v>
      </c>
      <c r="GP22" s="665"/>
      <c r="GQ22" s="666"/>
      <c r="GR22" s="667"/>
      <c r="GS22" s="676"/>
      <c r="GT22" s="669"/>
      <c r="GU22" s="670"/>
      <c r="GV22" s="1324"/>
      <c r="GW22" s="497" t="e">
        <f t="shared" ref="GW22:GW28" si="284">IF(EXACT(VLOOKUP(GP22,OFERTA_0,2,FALSE),GQ22),1,0)</f>
        <v>#N/A</v>
      </c>
      <c r="GX22" s="497" t="e">
        <f t="shared" ref="GX22:GX28" si="285">IF(EXACT(VLOOKUP(GP22,OFERTA_0,3,FALSE),GR22),1,0)</f>
        <v>#N/A</v>
      </c>
      <c r="GY22" s="498" t="e">
        <f t="shared" ref="GY22:GY28" si="286">IF(EXACT(VLOOKUP(GP22,OFERTA_0,4,FALSE),GS22),1,0)</f>
        <v>#N/A</v>
      </c>
      <c r="GZ22" s="498">
        <f t="shared" ref="GZ22:GZ28" si="287">IF(GT22=0,0,1)</f>
        <v>0</v>
      </c>
      <c r="HA22" s="498">
        <f t="shared" ref="HA22:HA28" si="288">IF(GU22=0,0,1)</f>
        <v>0</v>
      </c>
      <c r="HB22" s="498" t="e">
        <f t="shared" ref="HB22:HB28" si="289">PRODUCT(GW22:HA22)</f>
        <v>#N/A</v>
      </c>
      <c r="HC22" s="504">
        <f t="shared" ref="HC22:HC28" si="290">ROUND(GU22,0)</f>
        <v>0</v>
      </c>
      <c r="HD22" s="500">
        <f t="shared" ref="HD22:HD28" si="291">GU22-HC22</f>
        <v>0</v>
      </c>
      <c r="HG22" s="665"/>
      <c r="HH22" s="666"/>
      <c r="HI22" s="667"/>
      <c r="HJ22" s="676"/>
      <c r="HK22" s="669"/>
      <c r="HL22" s="670"/>
      <c r="HM22" s="1324"/>
      <c r="HN22" s="497" t="e">
        <f t="shared" ref="HN22:HN28" si="292">IF(EXACT(VLOOKUP(HG22,OFERTA_0,2,FALSE),HH22),1,0)</f>
        <v>#N/A</v>
      </c>
      <c r="HO22" s="497" t="e">
        <f t="shared" ref="HO22:HO28" si="293">IF(EXACT(VLOOKUP(HG22,OFERTA_0,3,FALSE),HI22),1,0)</f>
        <v>#N/A</v>
      </c>
      <c r="HP22" s="498" t="e">
        <f t="shared" ref="HP22:HP28" si="294">IF(EXACT(VLOOKUP(HG22,OFERTA_0,4,FALSE),HJ22),1,0)</f>
        <v>#N/A</v>
      </c>
      <c r="HQ22" s="498">
        <f t="shared" ref="HQ22:HQ28" si="295">IF(HK22=0,0,1)</f>
        <v>0</v>
      </c>
      <c r="HR22" s="498">
        <f t="shared" ref="HR22:HR28" si="296">IF(HL22=0,0,1)</f>
        <v>0</v>
      </c>
      <c r="HS22" s="498" t="e">
        <f t="shared" ref="HS22:HS28" si="297">PRODUCT(HN22:HR22)</f>
        <v>#N/A</v>
      </c>
      <c r="HT22" s="504">
        <f t="shared" ref="HT22:HT28" si="298">ROUND(HL22,0)</f>
        <v>0</v>
      </c>
      <c r="HU22" s="500">
        <f t="shared" ref="HU22:HU28" si="299">HL22-HT22</f>
        <v>0</v>
      </c>
      <c r="HX22" s="665"/>
      <c r="HY22" s="666"/>
      <c r="HZ22" s="667"/>
      <c r="IA22" s="676"/>
      <c r="IB22" s="669"/>
      <c r="IC22" s="670"/>
      <c r="ID22" s="1324"/>
      <c r="IE22" s="497" t="e">
        <f t="shared" ref="IE22:IE28" si="300">IF(EXACT(VLOOKUP(HX22,OFERTA_0,2,FALSE),HY22),1,0)</f>
        <v>#N/A</v>
      </c>
      <c r="IF22" s="497" t="e">
        <f t="shared" ref="IF22:IF28" si="301">IF(EXACT(VLOOKUP(HX22,OFERTA_0,3,FALSE),HZ22),1,0)</f>
        <v>#N/A</v>
      </c>
      <c r="IG22" s="498" t="e">
        <f t="shared" ref="IG22:IG28" si="302">IF(EXACT(VLOOKUP(HX22,OFERTA_0,4,FALSE),IA22),1,0)</f>
        <v>#N/A</v>
      </c>
      <c r="IH22" s="498">
        <f t="shared" ref="IH22:IH28" si="303">IF(IB22=0,0,1)</f>
        <v>0</v>
      </c>
      <c r="II22" s="498">
        <f t="shared" ref="II22:II28" si="304">IF(IC22=0,0,1)</f>
        <v>0</v>
      </c>
      <c r="IJ22" s="498" t="e">
        <f t="shared" ref="IJ22:IJ28" si="305">PRODUCT(IE22:II22)</f>
        <v>#N/A</v>
      </c>
      <c r="IK22" s="504">
        <f t="shared" ref="IK22:IK28" si="306">ROUND(IC22,0)</f>
        <v>0</v>
      </c>
      <c r="IL22" s="500">
        <f t="shared" ref="IL22:IL28" si="307">IC22-IK22</f>
        <v>0</v>
      </c>
      <c r="IO22" s="665"/>
      <c r="IP22" s="666"/>
      <c r="IQ22" s="667"/>
      <c r="IR22" s="676"/>
      <c r="IS22" s="669"/>
      <c r="IT22" s="670"/>
      <c r="IU22" s="1324"/>
      <c r="IV22" s="497" t="e">
        <f t="shared" ref="IV22:IV28" si="308">IF(EXACT(VLOOKUP(IO22,OFERTA_0,2,FALSE),IP22),1,0)</f>
        <v>#N/A</v>
      </c>
      <c r="IW22" s="497" t="e">
        <f t="shared" ref="IW22:IW28" si="309">IF(EXACT(VLOOKUP(IO22,OFERTA_0,3,FALSE),IQ22),1,0)</f>
        <v>#N/A</v>
      </c>
      <c r="IX22" s="498" t="e">
        <f t="shared" ref="IX22:IX28" si="310">IF(EXACT(VLOOKUP(IO22,OFERTA_0,4,FALSE),IR22),1,0)</f>
        <v>#N/A</v>
      </c>
      <c r="IY22" s="498">
        <f t="shared" ref="IY22:IY28" si="311">IF(IS22=0,0,1)</f>
        <v>0</v>
      </c>
      <c r="IZ22" s="498">
        <f t="shared" ref="IZ22:IZ28" si="312">IF(IT22=0,0,1)</f>
        <v>0</v>
      </c>
      <c r="JA22" s="498" t="e">
        <f t="shared" ref="JA22:JA28" si="313">PRODUCT(IV22:IZ22)</f>
        <v>#N/A</v>
      </c>
      <c r="JB22" s="504">
        <f t="shared" ref="JB22:JB28" si="314">ROUND(IT22,0)</f>
        <v>0</v>
      </c>
      <c r="JC22" s="500">
        <f t="shared" ref="JC22:JC28" si="315">IT22-JB22</f>
        <v>0</v>
      </c>
      <c r="JF22" s="665"/>
      <c r="JG22" s="666"/>
      <c r="JH22" s="667"/>
      <c r="JI22" s="676"/>
      <c r="JJ22" s="669"/>
      <c r="JK22" s="670"/>
      <c r="JL22" s="1324"/>
      <c r="JM22" s="497" t="e">
        <f t="shared" ref="JM22:JM28" si="316">IF(EXACT(VLOOKUP(JF22,OFERTA_0,2,FALSE),JG22),1,0)</f>
        <v>#N/A</v>
      </c>
      <c r="JN22" s="497" t="e">
        <f t="shared" ref="JN22:JN28" si="317">IF(EXACT(VLOOKUP(JF22,OFERTA_0,3,FALSE),JH22),1,0)</f>
        <v>#N/A</v>
      </c>
      <c r="JO22" s="498" t="e">
        <f t="shared" ref="JO22:JO28" si="318">IF(EXACT(VLOOKUP(JF22,OFERTA_0,4,FALSE),JI22),1,0)</f>
        <v>#N/A</v>
      </c>
      <c r="JP22" s="498">
        <f t="shared" ref="JP22:JP28" si="319">IF(JJ22=0,0,1)</f>
        <v>0</v>
      </c>
      <c r="JQ22" s="498">
        <f t="shared" ref="JQ22:JQ28" si="320">IF(JK22=0,0,1)</f>
        <v>0</v>
      </c>
      <c r="JR22" s="498" t="e">
        <f t="shared" ref="JR22:JR28" si="321">PRODUCT(JM22:JQ22)</f>
        <v>#N/A</v>
      </c>
      <c r="JS22" s="504">
        <f t="shared" ref="JS22:JS28" si="322">ROUND(JK22,0)</f>
        <v>0</v>
      </c>
      <c r="JT22" s="500">
        <f t="shared" ref="JT22:JT28" si="323">JK22-JS22</f>
        <v>0</v>
      </c>
      <c r="JW22" s="665"/>
      <c r="JX22" s="666"/>
      <c r="JY22" s="667"/>
      <c r="JZ22" s="676"/>
      <c r="KA22" s="669"/>
      <c r="KB22" s="670"/>
      <c r="KC22" s="1324"/>
      <c r="KD22" s="497" t="e">
        <f t="shared" ref="KD22:KD28" si="324">IF(EXACT(VLOOKUP(JW22,OFERTA_0,2,FALSE),JX22),1,0)</f>
        <v>#N/A</v>
      </c>
      <c r="KE22" s="497" t="e">
        <f t="shared" ref="KE22:KE28" si="325">IF(EXACT(VLOOKUP(JW22,OFERTA_0,3,FALSE),JY22),1,0)</f>
        <v>#N/A</v>
      </c>
      <c r="KF22" s="498" t="e">
        <f t="shared" ref="KF22:KF28" si="326">IF(EXACT(VLOOKUP(JW22,OFERTA_0,4,FALSE),JZ22),1,0)</f>
        <v>#N/A</v>
      </c>
      <c r="KG22" s="498">
        <f t="shared" ref="KG22:KG28" si="327">IF(KA22=0,0,1)</f>
        <v>0</v>
      </c>
      <c r="KH22" s="498">
        <f t="shared" ref="KH22:KH28" si="328">IF(KB22=0,0,1)</f>
        <v>0</v>
      </c>
      <c r="KI22" s="498" t="e">
        <f t="shared" ref="KI22:KI28" si="329">PRODUCT(KD22:KH22)</f>
        <v>#N/A</v>
      </c>
      <c r="KJ22" s="504">
        <f t="shared" ref="KJ22:KJ28" si="330">ROUND(KB22,0)</f>
        <v>0</v>
      </c>
      <c r="KK22" s="500">
        <f t="shared" ref="KK22:KK28" si="331">KB22-KJ22</f>
        <v>0</v>
      </c>
      <c r="KN22" s="665"/>
      <c r="KO22" s="666"/>
      <c r="KP22" s="667"/>
      <c r="KQ22" s="676"/>
      <c r="KR22" s="669"/>
      <c r="KS22" s="670"/>
      <c r="KT22" s="1324"/>
      <c r="KU22" s="497" t="e">
        <f t="shared" ref="KU22:KU28" si="332">IF(EXACT(VLOOKUP(KN22,OFERTA_0,2,FALSE),KO22),1,0)</f>
        <v>#N/A</v>
      </c>
      <c r="KV22" s="497" t="e">
        <f t="shared" ref="KV22:KV28" si="333">IF(EXACT(VLOOKUP(KN22,OFERTA_0,3,FALSE),KP22),1,0)</f>
        <v>#N/A</v>
      </c>
      <c r="KW22" s="498" t="e">
        <f t="shared" ref="KW22:KW28" si="334">IF(EXACT(VLOOKUP(KN22,OFERTA_0,4,FALSE),KQ22),1,0)</f>
        <v>#N/A</v>
      </c>
      <c r="KX22" s="498">
        <f t="shared" ref="KX22:KX28" si="335">IF(KR22=0,0,1)</f>
        <v>0</v>
      </c>
      <c r="KY22" s="498">
        <f t="shared" ref="KY22:KY28" si="336">IF(KS22=0,0,1)</f>
        <v>0</v>
      </c>
      <c r="KZ22" s="498" t="e">
        <f t="shared" ref="KZ22:KZ28" si="337">PRODUCT(KU22:KY22)</f>
        <v>#N/A</v>
      </c>
      <c r="LA22" s="504">
        <f t="shared" ref="LA22:LA28" si="338">ROUND(KS22,0)</f>
        <v>0</v>
      </c>
      <c r="LB22" s="500">
        <f t="shared" ref="LB22:LB28" si="339">KS22-LA22</f>
        <v>0</v>
      </c>
      <c r="LE22" s="665"/>
      <c r="LF22" s="666"/>
      <c r="LG22" s="667"/>
      <c r="LH22" s="676"/>
      <c r="LI22" s="669"/>
      <c r="LJ22" s="670"/>
      <c r="LK22" s="1324"/>
      <c r="LL22" s="497" t="e">
        <f t="shared" ref="LL22:LL28" si="340">IF(EXACT(VLOOKUP(LE22,OFERTA_0,2,FALSE),LF22),1,0)</f>
        <v>#N/A</v>
      </c>
      <c r="LM22" s="497" t="e">
        <f t="shared" ref="LM22:LM28" si="341">IF(EXACT(VLOOKUP(LE22,OFERTA_0,3,FALSE),LG22),1,0)</f>
        <v>#N/A</v>
      </c>
      <c r="LN22" s="498" t="e">
        <f t="shared" ref="LN22:LN28" si="342">IF(EXACT(VLOOKUP(LE22,OFERTA_0,4,FALSE),LH22),1,0)</f>
        <v>#N/A</v>
      </c>
      <c r="LO22" s="498">
        <f t="shared" ref="LO22:LO28" si="343">IF(LI22=0,0,1)</f>
        <v>0</v>
      </c>
      <c r="LP22" s="498">
        <f t="shared" ref="LP22:LP28" si="344">IF(LJ22=0,0,1)</f>
        <v>0</v>
      </c>
      <c r="LQ22" s="498" t="e">
        <f t="shared" ref="LQ22:LQ28" si="345">PRODUCT(LL22:LP22)</f>
        <v>#N/A</v>
      </c>
      <c r="LR22" s="504">
        <f t="shared" ref="LR22:LR28" si="346">ROUND(LJ22,0)</f>
        <v>0</v>
      </c>
      <c r="LS22" s="500">
        <f t="shared" ref="LS22:LS28" si="347">LJ22-LR22</f>
        <v>0</v>
      </c>
      <c r="LV22" s="665"/>
      <c r="LW22" s="666"/>
      <c r="LX22" s="667"/>
      <c r="LY22" s="676"/>
      <c r="LZ22" s="669"/>
      <c r="MA22" s="670"/>
      <c r="MB22" s="1324"/>
      <c r="MC22" s="497" t="e">
        <f t="shared" ref="MC22:MC28" si="348">IF(EXACT(VLOOKUP(LV22,OFERTA_0,2,FALSE),LW22),1,0)</f>
        <v>#N/A</v>
      </c>
      <c r="MD22" s="497" t="e">
        <f t="shared" ref="MD22:MD28" si="349">IF(EXACT(VLOOKUP(LV22,OFERTA_0,3,FALSE),LX22),1,0)</f>
        <v>#N/A</v>
      </c>
      <c r="ME22" s="498" t="e">
        <f t="shared" ref="ME22:ME28" si="350">IF(EXACT(VLOOKUP(LV22,OFERTA_0,4,FALSE),LY22),1,0)</f>
        <v>#N/A</v>
      </c>
      <c r="MF22" s="498">
        <f t="shared" ref="MF22:MF28" si="351">IF(LZ22=0,0,1)</f>
        <v>0</v>
      </c>
      <c r="MG22" s="498">
        <f t="shared" ref="MG22:MG28" si="352">IF(MA22=0,0,1)</f>
        <v>0</v>
      </c>
      <c r="MH22" s="498" t="e">
        <f t="shared" ref="MH22:MH28" si="353">PRODUCT(MC22:MG22)</f>
        <v>#N/A</v>
      </c>
      <c r="MI22" s="504">
        <f t="shared" ref="MI22:MI28" si="354">ROUND(MA22,0)</f>
        <v>0</v>
      </c>
      <c r="MJ22" s="500">
        <f t="shared" ref="MJ22:MJ28" si="355">MA22-MI22</f>
        <v>0</v>
      </c>
      <c r="MM22" s="665"/>
      <c r="MN22" s="666"/>
      <c r="MO22" s="667"/>
      <c r="MP22" s="676"/>
      <c r="MQ22" s="669"/>
      <c r="MR22" s="670"/>
      <c r="MS22" s="1324"/>
      <c r="MT22" s="497" t="e">
        <f t="shared" ref="MT22:MT28" si="356">IF(EXACT(VLOOKUP(MM22,OFERTA_0,2,FALSE),MN22),1,0)</f>
        <v>#N/A</v>
      </c>
      <c r="MU22" s="497" t="e">
        <f t="shared" ref="MU22:MU28" si="357">IF(EXACT(VLOOKUP(MM22,OFERTA_0,3,FALSE),MO22),1,0)</f>
        <v>#N/A</v>
      </c>
      <c r="MV22" s="498" t="e">
        <f t="shared" ref="MV22:MV28" si="358">IF(EXACT(VLOOKUP(MM22,OFERTA_0,4,FALSE),MP22),1,0)</f>
        <v>#N/A</v>
      </c>
      <c r="MW22" s="498">
        <f t="shared" ref="MW22:MW28" si="359">IF(MQ22=0,0,1)</f>
        <v>0</v>
      </c>
      <c r="MX22" s="498">
        <f t="shared" ref="MX22:MX28" si="360">IF(MR22=0,0,1)</f>
        <v>0</v>
      </c>
      <c r="MY22" s="498" t="e">
        <f t="shared" ref="MY22:MY28" si="361">PRODUCT(MT22:MX22)</f>
        <v>#N/A</v>
      </c>
      <c r="MZ22" s="504">
        <f t="shared" ref="MZ22:MZ28" si="362">ROUND(MR22,0)</f>
        <v>0</v>
      </c>
      <c r="NA22" s="500">
        <f t="shared" ref="NA22:NA28" si="363">MR22-MZ22</f>
        <v>0</v>
      </c>
      <c r="ND22" s="665"/>
      <c r="NE22" s="666"/>
      <c r="NF22" s="667"/>
      <c r="NG22" s="676"/>
      <c r="NH22" s="669"/>
      <c r="NI22" s="670"/>
      <c r="NJ22" s="1324"/>
      <c r="NK22" s="497" t="e">
        <f t="shared" ref="NK22:NK28" si="364">IF(EXACT(VLOOKUP(ND22,OFERTA_0,2,FALSE),NE22),1,0)</f>
        <v>#N/A</v>
      </c>
      <c r="NL22" s="497" t="e">
        <f t="shared" ref="NL22:NL28" si="365">IF(EXACT(VLOOKUP(ND22,OFERTA_0,3,FALSE),NF22),1,0)</f>
        <v>#N/A</v>
      </c>
      <c r="NM22" s="498" t="e">
        <f t="shared" ref="NM22:NM28" si="366">IF(EXACT(VLOOKUP(ND22,OFERTA_0,4,FALSE),NG22),1,0)</f>
        <v>#N/A</v>
      </c>
      <c r="NN22" s="498">
        <f t="shared" ref="NN22:NN28" si="367">IF(NH22=0,0,1)</f>
        <v>0</v>
      </c>
      <c r="NO22" s="498">
        <f t="shared" ref="NO22:NO28" si="368">IF(NI22=0,0,1)</f>
        <v>0</v>
      </c>
      <c r="NP22" s="498" t="e">
        <f t="shared" ref="NP22:NP28" si="369">PRODUCT(NK22:NO22)</f>
        <v>#N/A</v>
      </c>
      <c r="NQ22" s="504">
        <f t="shared" ref="NQ22:NQ28" si="370">ROUND(NI22,0)</f>
        <v>0</v>
      </c>
      <c r="NR22" s="500">
        <f t="shared" ref="NR22:NR28" si="371">NI22-NQ22</f>
        <v>0</v>
      </c>
      <c r="NU22" s="665"/>
      <c r="NV22" s="666"/>
      <c r="NW22" s="667"/>
      <c r="NX22" s="676"/>
      <c r="NY22" s="669"/>
      <c r="NZ22" s="670"/>
      <c r="OA22" s="1324"/>
      <c r="OB22" s="497" t="e">
        <f t="shared" ref="OB22:OB28" si="372">IF(EXACT(VLOOKUP(NU22,OFERTA_0,2,FALSE),NV22),1,0)</f>
        <v>#N/A</v>
      </c>
      <c r="OC22" s="497" t="e">
        <f t="shared" ref="OC22:OC28" si="373">IF(EXACT(VLOOKUP(NU22,OFERTA_0,3,FALSE),NW22),1,0)</f>
        <v>#N/A</v>
      </c>
      <c r="OD22" s="498" t="e">
        <f t="shared" ref="OD22:OD28" si="374">IF(EXACT(VLOOKUP(NU22,OFERTA_0,4,FALSE),NX22),1,0)</f>
        <v>#N/A</v>
      </c>
      <c r="OE22" s="498">
        <f t="shared" ref="OE22:OE28" si="375">IF(NY22=0,0,1)</f>
        <v>0</v>
      </c>
      <c r="OF22" s="498">
        <f t="shared" ref="OF22:OF28" si="376">IF(NZ22=0,0,1)</f>
        <v>0</v>
      </c>
      <c r="OG22" s="498" t="e">
        <f t="shared" ref="OG22:OG28" si="377">PRODUCT(OB22:OF22)</f>
        <v>#N/A</v>
      </c>
      <c r="OH22" s="504">
        <f t="shared" ref="OH22:OH28" si="378">ROUND(NZ22,0)</f>
        <v>0</v>
      </c>
      <c r="OI22" s="500">
        <f t="shared" ref="OI22:OI28" si="379">NZ22-OH22</f>
        <v>0</v>
      </c>
      <c r="OL22" s="665"/>
      <c r="OM22" s="666"/>
      <c r="ON22" s="667"/>
      <c r="OO22" s="676"/>
      <c r="OP22" s="669"/>
      <c r="OQ22" s="670"/>
      <c r="OR22" s="1324"/>
      <c r="OS22" s="497" t="e">
        <f t="shared" ref="OS22:OS28" si="380">IF(EXACT(VLOOKUP(OL22,OFERTA_0,2,FALSE),OM22),1,0)</f>
        <v>#N/A</v>
      </c>
      <c r="OT22" s="497" t="e">
        <f t="shared" ref="OT22:OT28" si="381">IF(EXACT(VLOOKUP(OL22,OFERTA_0,3,FALSE),ON22),1,0)</f>
        <v>#N/A</v>
      </c>
      <c r="OU22" s="498" t="e">
        <f t="shared" ref="OU22:OU28" si="382">IF(EXACT(VLOOKUP(OL22,OFERTA_0,4,FALSE),OO22),1,0)</f>
        <v>#N/A</v>
      </c>
      <c r="OV22" s="498">
        <f t="shared" ref="OV22:OV28" si="383">IF(OP22=0,0,1)</f>
        <v>0</v>
      </c>
      <c r="OW22" s="498">
        <f t="shared" ref="OW22:OW28" si="384">IF(OQ22=0,0,1)</f>
        <v>0</v>
      </c>
      <c r="OX22" s="498" t="e">
        <f t="shared" ref="OX22:OX28" si="385">PRODUCT(OS22:OW22)</f>
        <v>#N/A</v>
      </c>
      <c r="OY22" s="504">
        <f t="shared" ref="OY22:OY28" si="386">ROUND(OQ22,0)</f>
        <v>0</v>
      </c>
      <c r="OZ22" s="500">
        <f t="shared" ref="OZ22:OZ28" si="387">OQ22-OY22</f>
        <v>0</v>
      </c>
      <c r="PC22" s="665"/>
      <c r="PD22" s="666"/>
      <c r="PE22" s="667"/>
      <c r="PF22" s="676"/>
      <c r="PG22" s="669"/>
      <c r="PH22" s="670"/>
      <c r="PI22" s="1324"/>
      <c r="PJ22" s="497" t="e">
        <f t="shared" ref="PJ22:PJ28" si="388">IF(EXACT(VLOOKUP(PC22,OFERTA_0,2,FALSE),PD22),1,0)</f>
        <v>#N/A</v>
      </c>
      <c r="PK22" s="497" t="e">
        <f t="shared" ref="PK22:PK28" si="389">IF(EXACT(VLOOKUP(PC22,OFERTA_0,3,FALSE),PE22),1,0)</f>
        <v>#N/A</v>
      </c>
      <c r="PL22" s="498" t="e">
        <f t="shared" ref="PL22:PL28" si="390">IF(EXACT(VLOOKUP(PC22,OFERTA_0,4,FALSE),PF22),1,0)</f>
        <v>#N/A</v>
      </c>
      <c r="PM22" s="498">
        <f t="shared" ref="PM22:PM28" si="391">IF(PG22=0,0,1)</f>
        <v>0</v>
      </c>
      <c r="PN22" s="498">
        <f t="shared" ref="PN22:PN28" si="392">IF(PH22=0,0,1)</f>
        <v>0</v>
      </c>
      <c r="PO22" s="498" t="e">
        <f t="shared" ref="PO22:PO28" si="393">PRODUCT(PJ22:PN22)</f>
        <v>#N/A</v>
      </c>
      <c r="PP22" s="504">
        <f t="shared" ref="PP22:PP28" si="394">ROUND(PH22,0)</f>
        <v>0</v>
      </c>
      <c r="PQ22" s="500">
        <f t="shared" ref="PQ22:PQ28" si="395">PH22-PP22</f>
        <v>0</v>
      </c>
      <c r="PT22" s="665"/>
      <c r="PU22" s="666"/>
      <c r="PV22" s="667"/>
      <c r="PW22" s="676"/>
      <c r="PX22" s="669"/>
      <c r="PY22" s="670"/>
      <c r="PZ22" s="1324"/>
      <c r="QA22" s="497" t="e">
        <f t="shared" ref="QA22:QA28" si="396">IF(EXACT(VLOOKUP(PT22,OFERTA_0,2,FALSE),PU22),1,0)</f>
        <v>#N/A</v>
      </c>
      <c r="QB22" s="497" t="e">
        <f t="shared" ref="QB22:QB28" si="397">IF(EXACT(VLOOKUP(PT22,OFERTA_0,3,FALSE),PV22),1,0)</f>
        <v>#N/A</v>
      </c>
      <c r="QC22" s="498" t="e">
        <f t="shared" ref="QC22:QC28" si="398">IF(EXACT(VLOOKUP(PT22,OFERTA_0,4,FALSE),PW22),1,0)</f>
        <v>#N/A</v>
      </c>
      <c r="QD22" s="498">
        <f t="shared" ref="QD22:QD28" si="399">IF(PX22=0,0,1)</f>
        <v>0</v>
      </c>
      <c r="QE22" s="498">
        <f t="shared" ref="QE22:QE28" si="400">IF(PY22=0,0,1)</f>
        <v>0</v>
      </c>
      <c r="QF22" s="498" t="e">
        <f t="shared" ref="QF22:QF28" si="401">PRODUCT(QA22:QE22)</f>
        <v>#N/A</v>
      </c>
      <c r="QG22" s="504">
        <f t="shared" ref="QG22:QG28" si="402">ROUND(PY22,0)</f>
        <v>0</v>
      </c>
      <c r="QH22" s="500">
        <f t="shared" ref="QH22:QH28" si="403">PY22-QG22</f>
        <v>0</v>
      </c>
      <c r="QK22" s="665"/>
      <c r="QL22" s="666"/>
      <c r="QM22" s="667"/>
      <c r="QN22" s="676"/>
      <c r="QO22" s="669"/>
      <c r="QP22" s="670"/>
      <c r="QQ22" s="1324"/>
      <c r="QR22" s="497" t="e">
        <f t="shared" ref="QR22:QR28" si="404">IF(EXACT(VLOOKUP(QK22,OFERTA_0,2,FALSE),QL22),1,0)</f>
        <v>#N/A</v>
      </c>
      <c r="QS22" s="497" t="e">
        <f t="shared" ref="QS22:QS28" si="405">IF(EXACT(VLOOKUP(QK22,OFERTA_0,3,FALSE),QM22),1,0)</f>
        <v>#N/A</v>
      </c>
      <c r="QT22" s="498" t="e">
        <f t="shared" ref="QT22:QT28" si="406">IF(EXACT(VLOOKUP(QK22,OFERTA_0,4,FALSE),QN22),1,0)</f>
        <v>#N/A</v>
      </c>
      <c r="QU22" s="498">
        <f t="shared" ref="QU22:QU28" si="407">IF(QO22=0,0,1)</f>
        <v>0</v>
      </c>
      <c r="QV22" s="498">
        <f t="shared" ref="QV22:QV28" si="408">IF(QP22=0,0,1)</f>
        <v>0</v>
      </c>
      <c r="QW22" s="498" t="e">
        <f t="shared" ref="QW22:QW28" si="409">PRODUCT(QR22:QV22)</f>
        <v>#N/A</v>
      </c>
      <c r="QX22" s="504">
        <f t="shared" ref="QX22:QX28" si="410">ROUND(QP22,0)</f>
        <v>0</v>
      </c>
      <c r="QY22" s="500">
        <f t="shared" ref="QY22:QY28" si="411">QP22-QX22</f>
        <v>0</v>
      </c>
      <c r="RB22" s="381"/>
      <c r="RC22" s="382"/>
      <c r="RD22" s="383"/>
      <c r="RE22" s="384"/>
      <c r="RF22" s="385"/>
      <c r="RG22" s="386"/>
      <c r="RH22" s="386"/>
      <c r="RI22" s="497"/>
      <c r="RJ22" s="497"/>
      <c r="RK22" s="501"/>
      <c r="RL22" s="501"/>
      <c r="RM22" s="501"/>
      <c r="RN22" s="501"/>
      <c r="RO22" s="502"/>
      <c r="RP22" s="503"/>
      <c r="RS22" s="381"/>
      <c r="RT22" s="382"/>
      <c r="RU22" s="383"/>
      <c r="RV22" s="384"/>
      <c r="RW22" s="385"/>
      <c r="RX22" s="386"/>
      <c r="RY22" s="386"/>
      <c r="RZ22" s="497"/>
      <c r="SA22" s="497"/>
      <c r="SB22" s="501"/>
      <c r="SC22" s="501"/>
      <c r="SD22" s="501"/>
      <c r="SE22" s="501"/>
      <c r="SF22" s="502"/>
      <c r="SG22" s="503"/>
      <c r="SJ22" s="381"/>
      <c r="SK22" s="382"/>
      <c r="SL22" s="383"/>
      <c r="SM22" s="384"/>
      <c r="SN22" s="385"/>
      <c r="SO22" s="386"/>
      <c r="SP22" s="386"/>
      <c r="SQ22" s="497"/>
      <c r="SR22" s="497"/>
      <c r="SS22" s="501"/>
      <c r="ST22" s="501"/>
      <c r="SU22" s="501"/>
      <c r="SV22" s="501"/>
      <c r="SW22" s="502"/>
      <c r="SX22" s="503"/>
    </row>
    <row r="23" spans="2:518" ht="81.75" customHeight="1" thickTop="1" thickBot="1">
      <c r="B23" s="832" t="s">
        <v>410</v>
      </c>
      <c r="C23" s="833" t="s">
        <v>323</v>
      </c>
      <c r="D23" s="838" t="s">
        <v>411</v>
      </c>
      <c r="E23" s="835" t="s">
        <v>146</v>
      </c>
      <c r="F23" s="836">
        <v>20</v>
      </c>
      <c r="G23" s="916">
        <v>0</v>
      </c>
      <c r="H23" s="837">
        <v>0</v>
      </c>
      <c r="K23" s="934" t="s">
        <v>410</v>
      </c>
      <c r="L23" s="935" t="s">
        <v>323</v>
      </c>
      <c r="M23" s="940" t="s">
        <v>411</v>
      </c>
      <c r="N23" s="937" t="s">
        <v>146</v>
      </c>
      <c r="O23" s="938">
        <v>20</v>
      </c>
      <c r="P23" s="1017">
        <v>22500</v>
      </c>
      <c r="Q23" s="939">
        <v>450000</v>
      </c>
      <c r="R23" s="497">
        <f t="shared" si="42"/>
        <v>1</v>
      </c>
      <c r="S23" s="497">
        <f t="shared" si="43"/>
        <v>1</v>
      </c>
      <c r="T23" s="498">
        <f t="shared" si="44"/>
        <v>1</v>
      </c>
      <c r="U23" s="498">
        <f t="shared" si="45"/>
        <v>1</v>
      </c>
      <c r="V23" s="498">
        <f t="shared" si="46"/>
        <v>1</v>
      </c>
      <c r="W23" s="498">
        <f t="shared" si="47"/>
        <v>1</v>
      </c>
      <c r="X23" s="504">
        <f t="shared" si="48"/>
        <v>450000</v>
      </c>
      <c r="Y23" s="500">
        <f t="shared" si="49"/>
        <v>0</v>
      </c>
      <c r="Z23" s="486"/>
      <c r="AA23" s="486"/>
      <c r="AB23" s="934" t="s">
        <v>410</v>
      </c>
      <c r="AC23" s="935" t="s">
        <v>323</v>
      </c>
      <c r="AD23" s="940" t="s">
        <v>411</v>
      </c>
      <c r="AE23" s="937" t="s">
        <v>146</v>
      </c>
      <c r="AF23" s="938">
        <v>20</v>
      </c>
      <c r="AG23" s="1017">
        <v>47500</v>
      </c>
      <c r="AH23" s="939">
        <v>950000</v>
      </c>
      <c r="AI23" s="497">
        <f t="shared" si="50"/>
        <v>1</v>
      </c>
      <c r="AJ23" s="497">
        <f t="shared" si="51"/>
        <v>1</v>
      </c>
      <c r="AK23" s="498">
        <f t="shared" si="52"/>
        <v>1</v>
      </c>
      <c r="AL23" s="498">
        <f t="shared" si="53"/>
        <v>1</v>
      </c>
      <c r="AM23" s="498">
        <f t="shared" si="54"/>
        <v>1</v>
      </c>
      <c r="AN23" s="498">
        <f t="shared" si="55"/>
        <v>1</v>
      </c>
      <c r="AO23" s="504">
        <f t="shared" si="56"/>
        <v>950000</v>
      </c>
      <c r="AP23" s="500">
        <f t="shared" si="57"/>
        <v>0</v>
      </c>
      <c r="AQ23" s="486"/>
      <c r="AR23" s="486"/>
      <c r="AS23" s="934" t="s">
        <v>410</v>
      </c>
      <c r="AT23" s="935" t="s">
        <v>323</v>
      </c>
      <c r="AU23" s="940" t="s">
        <v>411</v>
      </c>
      <c r="AV23" s="937" t="s">
        <v>146</v>
      </c>
      <c r="AW23" s="938">
        <v>20</v>
      </c>
      <c r="AX23" s="1017">
        <v>47500</v>
      </c>
      <c r="AY23" s="939">
        <v>950000</v>
      </c>
      <c r="AZ23" s="497">
        <f t="shared" si="58"/>
        <v>1</v>
      </c>
      <c r="BA23" s="497">
        <f t="shared" si="59"/>
        <v>1</v>
      </c>
      <c r="BB23" s="498">
        <f t="shared" si="60"/>
        <v>1</v>
      </c>
      <c r="BC23" s="498">
        <f t="shared" si="61"/>
        <v>1</v>
      </c>
      <c r="BD23" s="498">
        <f t="shared" si="62"/>
        <v>1</v>
      </c>
      <c r="BE23" s="498">
        <f t="shared" si="63"/>
        <v>1</v>
      </c>
      <c r="BF23" s="504">
        <f t="shared" si="64"/>
        <v>950000</v>
      </c>
      <c r="BG23" s="500">
        <f t="shared" si="65"/>
        <v>0</v>
      </c>
      <c r="BJ23" s="934" t="s">
        <v>410</v>
      </c>
      <c r="BK23" s="935" t="s">
        <v>323</v>
      </c>
      <c r="BL23" s="940" t="s">
        <v>411</v>
      </c>
      <c r="BM23" s="937" t="s">
        <v>146</v>
      </c>
      <c r="BN23" s="938">
        <v>20</v>
      </c>
      <c r="BO23" s="1017">
        <v>66354</v>
      </c>
      <c r="BP23" s="939">
        <v>1327080</v>
      </c>
      <c r="BQ23" s="497">
        <f t="shared" si="66"/>
        <v>1</v>
      </c>
      <c r="BR23" s="497">
        <f t="shared" si="67"/>
        <v>1</v>
      </c>
      <c r="BS23" s="498">
        <f t="shared" si="68"/>
        <v>1</v>
      </c>
      <c r="BT23" s="498">
        <f t="shared" si="69"/>
        <v>1</v>
      </c>
      <c r="BU23" s="498">
        <f t="shared" si="70"/>
        <v>1</v>
      </c>
      <c r="BV23" s="498">
        <f t="shared" si="71"/>
        <v>1</v>
      </c>
      <c r="BW23" s="504">
        <f t="shared" si="72"/>
        <v>1327080</v>
      </c>
      <c r="BX23" s="500">
        <f t="shared" si="73"/>
        <v>0</v>
      </c>
      <c r="CA23" s="934" t="s">
        <v>410</v>
      </c>
      <c r="CB23" s="935" t="s">
        <v>323</v>
      </c>
      <c r="CC23" s="940" t="s">
        <v>411</v>
      </c>
      <c r="CD23" s="937" t="s">
        <v>146</v>
      </c>
      <c r="CE23" s="938">
        <v>20</v>
      </c>
      <c r="CF23" s="1017">
        <v>25171</v>
      </c>
      <c r="CG23" s="939">
        <v>503420</v>
      </c>
      <c r="CH23" s="497">
        <f t="shared" si="74"/>
        <v>1</v>
      </c>
      <c r="CI23" s="497">
        <f t="shared" si="75"/>
        <v>1</v>
      </c>
      <c r="CJ23" s="498">
        <f t="shared" si="76"/>
        <v>1</v>
      </c>
      <c r="CK23" s="498">
        <f t="shared" si="77"/>
        <v>1</v>
      </c>
      <c r="CL23" s="498">
        <f t="shared" si="78"/>
        <v>1</v>
      </c>
      <c r="CM23" s="498">
        <f t="shared" si="79"/>
        <v>1</v>
      </c>
      <c r="CN23" s="504">
        <f t="shared" si="80"/>
        <v>503420</v>
      </c>
      <c r="CO23" s="500">
        <f t="shared" si="81"/>
        <v>0</v>
      </c>
      <c r="CR23" s="934" t="s">
        <v>410</v>
      </c>
      <c r="CS23" s="935" t="s">
        <v>323</v>
      </c>
      <c r="CT23" s="940" t="s">
        <v>411</v>
      </c>
      <c r="CU23" s="937" t="s">
        <v>146</v>
      </c>
      <c r="CV23" s="1030">
        <v>20</v>
      </c>
      <c r="CW23" s="1017">
        <v>25172</v>
      </c>
      <c r="CX23" s="698">
        <f t="shared" si="82"/>
        <v>503440</v>
      </c>
      <c r="CY23" s="497">
        <f t="shared" si="83"/>
        <v>1</v>
      </c>
      <c r="CZ23" s="497">
        <f t="shared" si="84"/>
        <v>1</v>
      </c>
      <c r="DA23" s="498">
        <f t="shared" si="85"/>
        <v>1</v>
      </c>
      <c r="DB23" s="498">
        <f t="shared" si="86"/>
        <v>1</v>
      </c>
      <c r="DC23" s="498">
        <f t="shared" si="87"/>
        <v>1</v>
      </c>
      <c r="DD23" s="498">
        <f t="shared" si="88"/>
        <v>1</v>
      </c>
      <c r="DE23" s="504">
        <f t="shared" si="89"/>
        <v>503440</v>
      </c>
      <c r="DF23" s="500">
        <f t="shared" si="90"/>
        <v>0</v>
      </c>
      <c r="DI23" s="934" t="s">
        <v>410</v>
      </c>
      <c r="DJ23" s="935" t="s">
        <v>323</v>
      </c>
      <c r="DK23" s="940" t="s">
        <v>411</v>
      </c>
      <c r="DL23" s="937" t="s">
        <v>146</v>
      </c>
      <c r="DM23" s="938">
        <v>20</v>
      </c>
      <c r="DN23" s="1017">
        <v>15000</v>
      </c>
      <c r="DO23" s="939">
        <v>300000</v>
      </c>
      <c r="DP23" s="497">
        <f t="shared" si="91"/>
        <v>1</v>
      </c>
      <c r="DQ23" s="497">
        <f t="shared" si="92"/>
        <v>1</v>
      </c>
      <c r="DR23" s="498">
        <f t="shared" si="93"/>
        <v>1</v>
      </c>
      <c r="DS23" s="498">
        <f t="shared" si="94"/>
        <v>1</v>
      </c>
      <c r="DT23" s="498">
        <f t="shared" si="95"/>
        <v>1</v>
      </c>
      <c r="DU23" s="498">
        <f t="shared" si="96"/>
        <v>1</v>
      </c>
      <c r="DV23" s="504">
        <f t="shared" si="97"/>
        <v>300000</v>
      </c>
      <c r="DW23" s="500">
        <f t="shared" si="98"/>
        <v>0</v>
      </c>
      <c r="DZ23" s="934" t="s">
        <v>410</v>
      </c>
      <c r="EA23" s="935" t="s">
        <v>323</v>
      </c>
      <c r="EB23" s="940" t="s">
        <v>411</v>
      </c>
      <c r="EC23" s="937" t="s">
        <v>146</v>
      </c>
      <c r="ED23" s="1030">
        <v>20</v>
      </c>
      <c r="EE23" s="1017">
        <v>25169</v>
      </c>
      <c r="EF23" s="698">
        <f t="shared" si="99"/>
        <v>503380</v>
      </c>
      <c r="EG23" s="497">
        <f t="shared" si="100"/>
        <v>1</v>
      </c>
      <c r="EH23" s="497">
        <f t="shared" si="101"/>
        <v>1</v>
      </c>
      <c r="EI23" s="498">
        <f t="shared" si="102"/>
        <v>1</v>
      </c>
      <c r="EJ23" s="498">
        <f t="shared" si="103"/>
        <v>1</v>
      </c>
      <c r="EK23" s="498">
        <f t="shared" si="104"/>
        <v>1</v>
      </c>
      <c r="EL23" s="498">
        <f t="shared" si="105"/>
        <v>1</v>
      </c>
      <c r="EM23" s="504">
        <f t="shared" si="106"/>
        <v>503380</v>
      </c>
      <c r="EN23" s="500">
        <f t="shared" si="107"/>
        <v>0</v>
      </c>
      <c r="EQ23" s="665"/>
      <c r="ER23" s="666"/>
      <c r="ES23" s="667"/>
      <c r="ET23" s="676"/>
      <c r="EU23" s="669"/>
      <c r="EV23" s="670"/>
      <c r="EW23" s="1324"/>
      <c r="EX23" s="497" t="e">
        <f t="shared" si="260"/>
        <v>#N/A</v>
      </c>
      <c r="EY23" s="497" t="e">
        <f t="shared" si="261"/>
        <v>#N/A</v>
      </c>
      <c r="EZ23" s="498" t="e">
        <f t="shared" si="262"/>
        <v>#N/A</v>
      </c>
      <c r="FA23" s="498">
        <f t="shared" si="263"/>
        <v>0</v>
      </c>
      <c r="FB23" s="498">
        <f t="shared" si="264"/>
        <v>0</v>
      </c>
      <c r="FC23" s="498" t="e">
        <f t="shared" si="265"/>
        <v>#N/A</v>
      </c>
      <c r="FD23" s="504">
        <f t="shared" si="266"/>
        <v>0</v>
      </c>
      <c r="FE23" s="500">
        <f t="shared" si="267"/>
        <v>0</v>
      </c>
      <c r="FH23" s="665"/>
      <c r="FI23" s="666"/>
      <c r="FJ23" s="667"/>
      <c r="FK23" s="676"/>
      <c r="FL23" s="669"/>
      <c r="FM23" s="670"/>
      <c r="FN23" s="1324"/>
      <c r="FO23" s="497" t="e">
        <f t="shared" si="268"/>
        <v>#N/A</v>
      </c>
      <c r="FP23" s="497" t="e">
        <f t="shared" si="269"/>
        <v>#N/A</v>
      </c>
      <c r="FQ23" s="498" t="e">
        <f t="shared" si="270"/>
        <v>#N/A</v>
      </c>
      <c r="FR23" s="498">
        <f t="shared" si="271"/>
        <v>0</v>
      </c>
      <c r="FS23" s="498">
        <f t="shared" si="272"/>
        <v>0</v>
      </c>
      <c r="FT23" s="498" t="e">
        <f t="shared" si="273"/>
        <v>#N/A</v>
      </c>
      <c r="FU23" s="504">
        <f t="shared" si="274"/>
        <v>0</v>
      </c>
      <c r="FV23" s="500">
        <f t="shared" si="275"/>
        <v>0</v>
      </c>
      <c r="FY23" s="665"/>
      <c r="FZ23" s="666"/>
      <c r="GA23" s="667"/>
      <c r="GB23" s="676"/>
      <c r="GC23" s="669"/>
      <c r="GD23" s="670"/>
      <c r="GE23" s="1324"/>
      <c r="GF23" s="497" t="e">
        <f t="shared" si="276"/>
        <v>#N/A</v>
      </c>
      <c r="GG23" s="497" t="e">
        <f t="shared" si="277"/>
        <v>#N/A</v>
      </c>
      <c r="GH23" s="498" t="e">
        <f t="shared" si="278"/>
        <v>#N/A</v>
      </c>
      <c r="GI23" s="498">
        <f t="shared" si="279"/>
        <v>0</v>
      </c>
      <c r="GJ23" s="498">
        <f t="shared" si="280"/>
        <v>0</v>
      </c>
      <c r="GK23" s="498" t="e">
        <f t="shared" si="281"/>
        <v>#N/A</v>
      </c>
      <c r="GL23" s="504">
        <f t="shared" si="282"/>
        <v>0</v>
      </c>
      <c r="GM23" s="500">
        <f t="shared" si="283"/>
        <v>0</v>
      </c>
      <c r="GP23" s="665"/>
      <c r="GQ23" s="666"/>
      <c r="GR23" s="667"/>
      <c r="GS23" s="676"/>
      <c r="GT23" s="669"/>
      <c r="GU23" s="670"/>
      <c r="GV23" s="1324"/>
      <c r="GW23" s="497" t="e">
        <f t="shared" si="284"/>
        <v>#N/A</v>
      </c>
      <c r="GX23" s="497" t="e">
        <f t="shared" si="285"/>
        <v>#N/A</v>
      </c>
      <c r="GY23" s="498" t="e">
        <f t="shared" si="286"/>
        <v>#N/A</v>
      </c>
      <c r="GZ23" s="498">
        <f t="shared" si="287"/>
        <v>0</v>
      </c>
      <c r="HA23" s="498">
        <f t="shared" si="288"/>
        <v>0</v>
      </c>
      <c r="HB23" s="498" t="e">
        <f t="shared" si="289"/>
        <v>#N/A</v>
      </c>
      <c r="HC23" s="504">
        <f t="shared" si="290"/>
        <v>0</v>
      </c>
      <c r="HD23" s="500">
        <f t="shared" si="291"/>
        <v>0</v>
      </c>
      <c r="HG23" s="665"/>
      <c r="HH23" s="666"/>
      <c r="HI23" s="667"/>
      <c r="HJ23" s="676"/>
      <c r="HK23" s="669"/>
      <c r="HL23" s="670"/>
      <c r="HM23" s="1324"/>
      <c r="HN23" s="497" t="e">
        <f t="shared" si="292"/>
        <v>#N/A</v>
      </c>
      <c r="HO23" s="497" t="e">
        <f t="shared" si="293"/>
        <v>#N/A</v>
      </c>
      <c r="HP23" s="498" t="e">
        <f t="shared" si="294"/>
        <v>#N/A</v>
      </c>
      <c r="HQ23" s="498">
        <f t="shared" si="295"/>
        <v>0</v>
      </c>
      <c r="HR23" s="498">
        <f t="shared" si="296"/>
        <v>0</v>
      </c>
      <c r="HS23" s="498" t="e">
        <f t="shared" si="297"/>
        <v>#N/A</v>
      </c>
      <c r="HT23" s="504">
        <f t="shared" si="298"/>
        <v>0</v>
      </c>
      <c r="HU23" s="500">
        <f t="shared" si="299"/>
        <v>0</v>
      </c>
      <c r="HX23" s="665"/>
      <c r="HY23" s="666"/>
      <c r="HZ23" s="667"/>
      <c r="IA23" s="676"/>
      <c r="IB23" s="669"/>
      <c r="IC23" s="670"/>
      <c r="ID23" s="1324"/>
      <c r="IE23" s="497" t="e">
        <f t="shared" si="300"/>
        <v>#N/A</v>
      </c>
      <c r="IF23" s="497" t="e">
        <f t="shared" si="301"/>
        <v>#N/A</v>
      </c>
      <c r="IG23" s="498" t="e">
        <f t="shared" si="302"/>
        <v>#N/A</v>
      </c>
      <c r="IH23" s="498">
        <f t="shared" si="303"/>
        <v>0</v>
      </c>
      <c r="II23" s="498">
        <f t="shared" si="304"/>
        <v>0</v>
      </c>
      <c r="IJ23" s="498" t="e">
        <f t="shared" si="305"/>
        <v>#N/A</v>
      </c>
      <c r="IK23" s="504">
        <f t="shared" si="306"/>
        <v>0</v>
      </c>
      <c r="IL23" s="500">
        <f t="shared" si="307"/>
        <v>0</v>
      </c>
      <c r="IO23" s="665"/>
      <c r="IP23" s="666"/>
      <c r="IQ23" s="667"/>
      <c r="IR23" s="676"/>
      <c r="IS23" s="669"/>
      <c r="IT23" s="670"/>
      <c r="IU23" s="1324"/>
      <c r="IV23" s="497" t="e">
        <f t="shared" si="308"/>
        <v>#N/A</v>
      </c>
      <c r="IW23" s="497" t="e">
        <f t="shared" si="309"/>
        <v>#N/A</v>
      </c>
      <c r="IX23" s="498" t="e">
        <f t="shared" si="310"/>
        <v>#N/A</v>
      </c>
      <c r="IY23" s="498">
        <f t="shared" si="311"/>
        <v>0</v>
      </c>
      <c r="IZ23" s="498">
        <f t="shared" si="312"/>
        <v>0</v>
      </c>
      <c r="JA23" s="498" t="e">
        <f t="shared" si="313"/>
        <v>#N/A</v>
      </c>
      <c r="JB23" s="504">
        <f t="shared" si="314"/>
        <v>0</v>
      </c>
      <c r="JC23" s="500">
        <f t="shared" si="315"/>
        <v>0</v>
      </c>
      <c r="JF23" s="665"/>
      <c r="JG23" s="666"/>
      <c r="JH23" s="667"/>
      <c r="JI23" s="676"/>
      <c r="JJ23" s="669"/>
      <c r="JK23" s="670"/>
      <c r="JL23" s="1324"/>
      <c r="JM23" s="497" t="e">
        <f t="shared" si="316"/>
        <v>#N/A</v>
      </c>
      <c r="JN23" s="497" t="e">
        <f t="shared" si="317"/>
        <v>#N/A</v>
      </c>
      <c r="JO23" s="498" t="e">
        <f t="shared" si="318"/>
        <v>#N/A</v>
      </c>
      <c r="JP23" s="498">
        <f t="shared" si="319"/>
        <v>0</v>
      </c>
      <c r="JQ23" s="498">
        <f t="shared" si="320"/>
        <v>0</v>
      </c>
      <c r="JR23" s="498" t="e">
        <f t="shared" si="321"/>
        <v>#N/A</v>
      </c>
      <c r="JS23" s="504">
        <f t="shared" si="322"/>
        <v>0</v>
      </c>
      <c r="JT23" s="500">
        <f t="shared" si="323"/>
        <v>0</v>
      </c>
      <c r="JW23" s="665"/>
      <c r="JX23" s="666"/>
      <c r="JY23" s="667"/>
      <c r="JZ23" s="676"/>
      <c r="KA23" s="669"/>
      <c r="KB23" s="670"/>
      <c r="KC23" s="1324"/>
      <c r="KD23" s="497" t="e">
        <f t="shared" si="324"/>
        <v>#N/A</v>
      </c>
      <c r="KE23" s="497" t="e">
        <f t="shared" si="325"/>
        <v>#N/A</v>
      </c>
      <c r="KF23" s="498" t="e">
        <f t="shared" si="326"/>
        <v>#N/A</v>
      </c>
      <c r="KG23" s="498">
        <f t="shared" si="327"/>
        <v>0</v>
      </c>
      <c r="KH23" s="498">
        <f t="shared" si="328"/>
        <v>0</v>
      </c>
      <c r="KI23" s="498" t="e">
        <f t="shared" si="329"/>
        <v>#N/A</v>
      </c>
      <c r="KJ23" s="504">
        <f t="shared" si="330"/>
        <v>0</v>
      </c>
      <c r="KK23" s="500">
        <f t="shared" si="331"/>
        <v>0</v>
      </c>
      <c r="KN23" s="665"/>
      <c r="KO23" s="666"/>
      <c r="KP23" s="667"/>
      <c r="KQ23" s="676"/>
      <c r="KR23" s="669"/>
      <c r="KS23" s="670"/>
      <c r="KT23" s="1324"/>
      <c r="KU23" s="497" t="e">
        <f t="shared" si="332"/>
        <v>#N/A</v>
      </c>
      <c r="KV23" s="497" t="e">
        <f t="shared" si="333"/>
        <v>#N/A</v>
      </c>
      <c r="KW23" s="498" t="e">
        <f t="shared" si="334"/>
        <v>#N/A</v>
      </c>
      <c r="KX23" s="498">
        <f t="shared" si="335"/>
        <v>0</v>
      </c>
      <c r="KY23" s="498">
        <f t="shared" si="336"/>
        <v>0</v>
      </c>
      <c r="KZ23" s="498" t="e">
        <f t="shared" si="337"/>
        <v>#N/A</v>
      </c>
      <c r="LA23" s="504">
        <f t="shared" si="338"/>
        <v>0</v>
      </c>
      <c r="LB23" s="500">
        <f t="shared" si="339"/>
        <v>0</v>
      </c>
      <c r="LE23" s="665"/>
      <c r="LF23" s="666"/>
      <c r="LG23" s="667"/>
      <c r="LH23" s="676"/>
      <c r="LI23" s="669"/>
      <c r="LJ23" s="670"/>
      <c r="LK23" s="1324"/>
      <c r="LL23" s="497" t="e">
        <f t="shared" si="340"/>
        <v>#N/A</v>
      </c>
      <c r="LM23" s="497" t="e">
        <f t="shared" si="341"/>
        <v>#N/A</v>
      </c>
      <c r="LN23" s="498" t="e">
        <f t="shared" si="342"/>
        <v>#N/A</v>
      </c>
      <c r="LO23" s="498">
        <f t="shared" si="343"/>
        <v>0</v>
      </c>
      <c r="LP23" s="498">
        <f t="shared" si="344"/>
        <v>0</v>
      </c>
      <c r="LQ23" s="498" t="e">
        <f t="shared" si="345"/>
        <v>#N/A</v>
      </c>
      <c r="LR23" s="504">
        <f t="shared" si="346"/>
        <v>0</v>
      </c>
      <c r="LS23" s="500">
        <f t="shared" si="347"/>
        <v>0</v>
      </c>
      <c r="LV23" s="665"/>
      <c r="LW23" s="666"/>
      <c r="LX23" s="667"/>
      <c r="LY23" s="676"/>
      <c r="LZ23" s="669"/>
      <c r="MA23" s="670"/>
      <c r="MB23" s="1324"/>
      <c r="MC23" s="497" t="e">
        <f t="shared" si="348"/>
        <v>#N/A</v>
      </c>
      <c r="MD23" s="497" t="e">
        <f t="shared" si="349"/>
        <v>#N/A</v>
      </c>
      <c r="ME23" s="498" t="e">
        <f t="shared" si="350"/>
        <v>#N/A</v>
      </c>
      <c r="MF23" s="498">
        <f t="shared" si="351"/>
        <v>0</v>
      </c>
      <c r="MG23" s="498">
        <f t="shared" si="352"/>
        <v>0</v>
      </c>
      <c r="MH23" s="498" t="e">
        <f t="shared" si="353"/>
        <v>#N/A</v>
      </c>
      <c r="MI23" s="504">
        <f t="shared" si="354"/>
        <v>0</v>
      </c>
      <c r="MJ23" s="500">
        <f t="shared" si="355"/>
        <v>0</v>
      </c>
      <c r="MM23" s="665"/>
      <c r="MN23" s="666"/>
      <c r="MO23" s="667"/>
      <c r="MP23" s="676"/>
      <c r="MQ23" s="669"/>
      <c r="MR23" s="670"/>
      <c r="MS23" s="1324"/>
      <c r="MT23" s="497" t="e">
        <f t="shared" si="356"/>
        <v>#N/A</v>
      </c>
      <c r="MU23" s="497" t="e">
        <f t="shared" si="357"/>
        <v>#N/A</v>
      </c>
      <c r="MV23" s="498" t="e">
        <f t="shared" si="358"/>
        <v>#N/A</v>
      </c>
      <c r="MW23" s="498">
        <f t="shared" si="359"/>
        <v>0</v>
      </c>
      <c r="MX23" s="498">
        <f t="shared" si="360"/>
        <v>0</v>
      </c>
      <c r="MY23" s="498" t="e">
        <f t="shared" si="361"/>
        <v>#N/A</v>
      </c>
      <c r="MZ23" s="504">
        <f t="shared" si="362"/>
        <v>0</v>
      </c>
      <c r="NA23" s="500">
        <f t="shared" si="363"/>
        <v>0</v>
      </c>
      <c r="ND23" s="665"/>
      <c r="NE23" s="666"/>
      <c r="NF23" s="667"/>
      <c r="NG23" s="676"/>
      <c r="NH23" s="669"/>
      <c r="NI23" s="670"/>
      <c r="NJ23" s="1324"/>
      <c r="NK23" s="497" t="e">
        <f t="shared" si="364"/>
        <v>#N/A</v>
      </c>
      <c r="NL23" s="497" t="e">
        <f t="shared" si="365"/>
        <v>#N/A</v>
      </c>
      <c r="NM23" s="498" t="e">
        <f t="shared" si="366"/>
        <v>#N/A</v>
      </c>
      <c r="NN23" s="498">
        <f t="shared" si="367"/>
        <v>0</v>
      </c>
      <c r="NO23" s="498">
        <f t="shared" si="368"/>
        <v>0</v>
      </c>
      <c r="NP23" s="498" t="e">
        <f t="shared" si="369"/>
        <v>#N/A</v>
      </c>
      <c r="NQ23" s="504">
        <f t="shared" si="370"/>
        <v>0</v>
      </c>
      <c r="NR23" s="500">
        <f t="shared" si="371"/>
        <v>0</v>
      </c>
      <c r="NU23" s="665"/>
      <c r="NV23" s="666"/>
      <c r="NW23" s="667"/>
      <c r="NX23" s="676"/>
      <c r="NY23" s="669"/>
      <c r="NZ23" s="670"/>
      <c r="OA23" s="1324"/>
      <c r="OB23" s="497" t="e">
        <f t="shared" si="372"/>
        <v>#N/A</v>
      </c>
      <c r="OC23" s="497" t="e">
        <f t="shared" si="373"/>
        <v>#N/A</v>
      </c>
      <c r="OD23" s="498" t="e">
        <f t="shared" si="374"/>
        <v>#N/A</v>
      </c>
      <c r="OE23" s="498">
        <f t="shared" si="375"/>
        <v>0</v>
      </c>
      <c r="OF23" s="498">
        <f t="shared" si="376"/>
        <v>0</v>
      </c>
      <c r="OG23" s="498" t="e">
        <f t="shared" si="377"/>
        <v>#N/A</v>
      </c>
      <c r="OH23" s="504">
        <f t="shared" si="378"/>
        <v>0</v>
      </c>
      <c r="OI23" s="500">
        <f t="shared" si="379"/>
        <v>0</v>
      </c>
      <c r="OL23" s="665"/>
      <c r="OM23" s="666"/>
      <c r="ON23" s="667"/>
      <c r="OO23" s="676"/>
      <c r="OP23" s="669"/>
      <c r="OQ23" s="670"/>
      <c r="OR23" s="1324"/>
      <c r="OS23" s="497" t="e">
        <f t="shared" si="380"/>
        <v>#N/A</v>
      </c>
      <c r="OT23" s="497" t="e">
        <f t="shared" si="381"/>
        <v>#N/A</v>
      </c>
      <c r="OU23" s="498" t="e">
        <f t="shared" si="382"/>
        <v>#N/A</v>
      </c>
      <c r="OV23" s="498">
        <f t="shared" si="383"/>
        <v>0</v>
      </c>
      <c r="OW23" s="498">
        <f t="shared" si="384"/>
        <v>0</v>
      </c>
      <c r="OX23" s="498" t="e">
        <f t="shared" si="385"/>
        <v>#N/A</v>
      </c>
      <c r="OY23" s="504">
        <f t="shared" si="386"/>
        <v>0</v>
      </c>
      <c r="OZ23" s="500">
        <f t="shared" si="387"/>
        <v>0</v>
      </c>
      <c r="PC23" s="665"/>
      <c r="PD23" s="666"/>
      <c r="PE23" s="667"/>
      <c r="PF23" s="676"/>
      <c r="PG23" s="669"/>
      <c r="PH23" s="670"/>
      <c r="PI23" s="1324"/>
      <c r="PJ23" s="497" t="e">
        <f t="shared" si="388"/>
        <v>#N/A</v>
      </c>
      <c r="PK23" s="497" t="e">
        <f t="shared" si="389"/>
        <v>#N/A</v>
      </c>
      <c r="PL23" s="498" t="e">
        <f t="shared" si="390"/>
        <v>#N/A</v>
      </c>
      <c r="PM23" s="498">
        <f t="shared" si="391"/>
        <v>0</v>
      </c>
      <c r="PN23" s="498">
        <f t="shared" si="392"/>
        <v>0</v>
      </c>
      <c r="PO23" s="498" t="e">
        <f t="shared" si="393"/>
        <v>#N/A</v>
      </c>
      <c r="PP23" s="504">
        <f t="shared" si="394"/>
        <v>0</v>
      </c>
      <c r="PQ23" s="500">
        <f t="shared" si="395"/>
        <v>0</v>
      </c>
      <c r="PT23" s="665"/>
      <c r="PU23" s="666"/>
      <c r="PV23" s="667"/>
      <c r="PW23" s="676"/>
      <c r="PX23" s="669"/>
      <c r="PY23" s="670"/>
      <c r="PZ23" s="1324"/>
      <c r="QA23" s="497" t="e">
        <f t="shared" si="396"/>
        <v>#N/A</v>
      </c>
      <c r="QB23" s="497" t="e">
        <f t="shared" si="397"/>
        <v>#N/A</v>
      </c>
      <c r="QC23" s="498" t="e">
        <f t="shared" si="398"/>
        <v>#N/A</v>
      </c>
      <c r="QD23" s="498">
        <f t="shared" si="399"/>
        <v>0</v>
      </c>
      <c r="QE23" s="498">
        <f t="shared" si="400"/>
        <v>0</v>
      </c>
      <c r="QF23" s="498" t="e">
        <f t="shared" si="401"/>
        <v>#N/A</v>
      </c>
      <c r="QG23" s="504">
        <f t="shared" si="402"/>
        <v>0</v>
      </c>
      <c r="QH23" s="500">
        <f t="shared" si="403"/>
        <v>0</v>
      </c>
      <c r="QK23" s="665"/>
      <c r="QL23" s="666"/>
      <c r="QM23" s="667"/>
      <c r="QN23" s="676"/>
      <c r="QO23" s="669"/>
      <c r="QP23" s="670"/>
      <c r="QQ23" s="1324"/>
      <c r="QR23" s="497" t="e">
        <f t="shared" si="404"/>
        <v>#N/A</v>
      </c>
      <c r="QS23" s="497" t="e">
        <f t="shared" si="405"/>
        <v>#N/A</v>
      </c>
      <c r="QT23" s="498" t="e">
        <f t="shared" si="406"/>
        <v>#N/A</v>
      </c>
      <c r="QU23" s="498">
        <f t="shared" si="407"/>
        <v>0</v>
      </c>
      <c r="QV23" s="498">
        <f t="shared" si="408"/>
        <v>0</v>
      </c>
      <c r="QW23" s="498" t="e">
        <f t="shared" si="409"/>
        <v>#N/A</v>
      </c>
      <c r="QX23" s="504">
        <f t="shared" si="410"/>
        <v>0</v>
      </c>
      <c r="QY23" s="500">
        <f t="shared" si="411"/>
        <v>0</v>
      </c>
      <c r="RB23" s="381"/>
      <c r="RC23" s="382"/>
      <c r="RD23" s="383"/>
      <c r="RE23" s="384"/>
      <c r="RF23" s="385"/>
      <c r="RG23" s="386"/>
      <c r="RH23" s="386"/>
      <c r="RI23" s="497"/>
      <c r="RJ23" s="497"/>
      <c r="RK23" s="501"/>
      <c r="RL23" s="501"/>
      <c r="RM23" s="501"/>
      <c r="RN23" s="501"/>
      <c r="RO23" s="502"/>
      <c r="RP23" s="503"/>
      <c r="RS23" s="381"/>
      <c r="RT23" s="382"/>
      <c r="RU23" s="383"/>
      <c r="RV23" s="384"/>
      <c r="RW23" s="385"/>
      <c r="RX23" s="386"/>
      <c r="RY23" s="386"/>
      <c r="RZ23" s="497"/>
      <c r="SA23" s="497"/>
      <c r="SB23" s="501"/>
      <c r="SC23" s="501"/>
      <c r="SD23" s="501"/>
      <c r="SE23" s="501"/>
      <c r="SF23" s="502"/>
      <c r="SG23" s="503"/>
      <c r="SJ23" s="381"/>
      <c r="SK23" s="382"/>
      <c r="SL23" s="383"/>
      <c r="SM23" s="384"/>
      <c r="SN23" s="385"/>
      <c r="SO23" s="386"/>
      <c r="SP23" s="386"/>
      <c r="SQ23" s="497"/>
      <c r="SR23" s="497"/>
      <c r="SS23" s="501"/>
      <c r="ST23" s="501"/>
      <c r="SU23" s="501"/>
      <c r="SV23" s="501"/>
      <c r="SW23" s="502"/>
      <c r="SX23" s="503"/>
    </row>
    <row r="24" spans="2:518" ht="66" customHeight="1" thickTop="1" thickBot="1">
      <c r="B24" s="839" t="s">
        <v>412</v>
      </c>
      <c r="C24" s="833" t="s">
        <v>324</v>
      </c>
      <c r="D24" s="840" t="s">
        <v>413</v>
      </c>
      <c r="E24" s="841" t="s">
        <v>146</v>
      </c>
      <c r="F24" s="842">
        <v>3</v>
      </c>
      <c r="G24" s="916">
        <v>0</v>
      </c>
      <c r="H24" s="837">
        <v>0</v>
      </c>
      <c r="K24" s="941" t="s">
        <v>412</v>
      </c>
      <c r="L24" s="935" t="s">
        <v>324</v>
      </c>
      <c r="M24" s="942" t="s">
        <v>413</v>
      </c>
      <c r="N24" s="943" t="s">
        <v>146</v>
      </c>
      <c r="O24" s="944">
        <v>3</v>
      </c>
      <c r="P24" s="1017">
        <v>225000</v>
      </c>
      <c r="Q24" s="939">
        <v>675000</v>
      </c>
      <c r="R24" s="497">
        <f t="shared" si="42"/>
        <v>1</v>
      </c>
      <c r="S24" s="497">
        <f t="shared" si="43"/>
        <v>1</v>
      </c>
      <c r="T24" s="498">
        <f t="shared" si="44"/>
        <v>1</v>
      </c>
      <c r="U24" s="498">
        <f t="shared" si="45"/>
        <v>1</v>
      </c>
      <c r="V24" s="498">
        <f t="shared" si="46"/>
        <v>1</v>
      </c>
      <c r="W24" s="498">
        <f t="shared" si="47"/>
        <v>1</v>
      </c>
      <c r="X24" s="504">
        <f t="shared" si="48"/>
        <v>675000</v>
      </c>
      <c r="Y24" s="500">
        <f t="shared" si="49"/>
        <v>0</v>
      </c>
      <c r="Z24" s="486"/>
      <c r="AA24" s="486"/>
      <c r="AB24" s="941" t="s">
        <v>412</v>
      </c>
      <c r="AC24" s="935" t="s">
        <v>324</v>
      </c>
      <c r="AD24" s="942" t="s">
        <v>413</v>
      </c>
      <c r="AE24" s="943" t="s">
        <v>146</v>
      </c>
      <c r="AF24" s="944">
        <v>3</v>
      </c>
      <c r="AG24" s="1017">
        <v>92500</v>
      </c>
      <c r="AH24" s="939">
        <v>277500</v>
      </c>
      <c r="AI24" s="497">
        <f t="shared" si="50"/>
        <v>1</v>
      </c>
      <c r="AJ24" s="497">
        <f t="shared" si="51"/>
        <v>1</v>
      </c>
      <c r="AK24" s="498">
        <f t="shared" si="52"/>
        <v>1</v>
      </c>
      <c r="AL24" s="498">
        <f t="shared" si="53"/>
        <v>1</v>
      </c>
      <c r="AM24" s="498">
        <f t="shared" si="54"/>
        <v>1</v>
      </c>
      <c r="AN24" s="498">
        <f t="shared" si="55"/>
        <v>1</v>
      </c>
      <c r="AO24" s="504">
        <f t="shared" si="56"/>
        <v>277500</v>
      </c>
      <c r="AP24" s="500">
        <f t="shared" si="57"/>
        <v>0</v>
      </c>
      <c r="AQ24" s="486"/>
      <c r="AR24" s="486"/>
      <c r="AS24" s="941" t="s">
        <v>412</v>
      </c>
      <c r="AT24" s="935" t="s">
        <v>324</v>
      </c>
      <c r="AU24" s="942" t="s">
        <v>413</v>
      </c>
      <c r="AV24" s="943" t="s">
        <v>146</v>
      </c>
      <c r="AW24" s="944">
        <v>3</v>
      </c>
      <c r="AX24" s="1017">
        <v>98086</v>
      </c>
      <c r="AY24" s="939">
        <v>294258</v>
      </c>
      <c r="AZ24" s="497">
        <f t="shared" si="58"/>
        <v>1</v>
      </c>
      <c r="BA24" s="497">
        <f t="shared" si="59"/>
        <v>1</v>
      </c>
      <c r="BB24" s="498">
        <f t="shared" si="60"/>
        <v>1</v>
      </c>
      <c r="BC24" s="498">
        <f t="shared" si="61"/>
        <v>1</v>
      </c>
      <c r="BD24" s="498">
        <f t="shared" si="62"/>
        <v>1</v>
      </c>
      <c r="BE24" s="498">
        <f t="shared" si="63"/>
        <v>1</v>
      </c>
      <c r="BF24" s="504">
        <f t="shared" si="64"/>
        <v>294258</v>
      </c>
      <c r="BG24" s="500">
        <f t="shared" si="65"/>
        <v>0</v>
      </c>
      <c r="BJ24" s="941" t="s">
        <v>412</v>
      </c>
      <c r="BK24" s="935" t="s">
        <v>324</v>
      </c>
      <c r="BL24" s="942" t="s">
        <v>413</v>
      </c>
      <c r="BM24" s="943" t="s">
        <v>146</v>
      </c>
      <c r="BN24" s="944">
        <v>3</v>
      </c>
      <c r="BO24" s="1017">
        <v>61991</v>
      </c>
      <c r="BP24" s="939">
        <v>185973</v>
      </c>
      <c r="BQ24" s="497">
        <f t="shared" si="66"/>
        <v>1</v>
      </c>
      <c r="BR24" s="497">
        <f t="shared" si="67"/>
        <v>1</v>
      </c>
      <c r="BS24" s="498">
        <f t="shared" si="68"/>
        <v>1</v>
      </c>
      <c r="BT24" s="498">
        <f t="shared" si="69"/>
        <v>1</v>
      </c>
      <c r="BU24" s="498">
        <f t="shared" si="70"/>
        <v>1</v>
      </c>
      <c r="BV24" s="498">
        <f t="shared" si="71"/>
        <v>1</v>
      </c>
      <c r="BW24" s="504">
        <f t="shared" si="72"/>
        <v>185973</v>
      </c>
      <c r="BX24" s="500">
        <f t="shared" si="73"/>
        <v>0</v>
      </c>
      <c r="CA24" s="941" t="s">
        <v>412</v>
      </c>
      <c r="CB24" s="935" t="s">
        <v>324</v>
      </c>
      <c r="CC24" s="942" t="s">
        <v>413</v>
      </c>
      <c r="CD24" s="943" t="s">
        <v>146</v>
      </c>
      <c r="CE24" s="944">
        <v>3</v>
      </c>
      <c r="CF24" s="1017">
        <v>143154</v>
      </c>
      <c r="CG24" s="939">
        <v>429462</v>
      </c>
      <c r="CH24" s="497">
        <f t="shared" si="74"/>
        <v>1</v>
      </c>
      <c r="CI24" s="497">
        <f t="shared" si="75"/>
        <v>1</v>
      </c>
      <c r="CJ24" s="498">
        <f t="shared" si="76"/>
        <v>1</v>
      </c>
      <c r="CK24" s="498">
        <f t="shared" si="77"/>
        <v>1</v>
      </c>
      <c r="CL24" s="498">
        <f t="shared" si="78"/>
        <v>1</v>
      </c>
      <c r="CM24" s="498">
        <f t="shared" si="79"/>
        <v>1</v>
      </c>
      <c r="CN24" s="504">
        <f t="shared" si="80"/>
        <v>429462</v>
      </c>
      <c r="CO24" s="500">
        <f t="shared" si="81"/>
        <v>0</v>
      </c>
      <c r="CR24" s="941" t="s">
        <v>412</v>
      </c>
      <c r="CS24" s="935" t="s">
        <v>324</v>
      </c>
      <c r="CT24" s="942" t="s">
        <v>413</v>
      </c>
      <c r="CU24" s="943" t="s">
        <v>146</v>
      </c>
      <c r="CV24" s="1031">
        <v>3</v>
      </c>
      <c r="CW24" s="1017">
        <v>143155</v>
      </c>
      <c r="CX24" s="698">
        <f>ROUND(CV24*CW24,0)</f>
        <v>429465</v>
      </c>
      <c r="CY24" s="497">
        <f t="shared" si="83"/>
        <v>1</v>
      </c>
      <c r="CZ24" s="497">
        <f t="shared" si="84"/>
        <v>1</v>
      </c>
      <c r="DA24" s="498">
        <f t="shared" si="85"/>
        <v>1</v>
      </c>
      <c r="DB24" s="498">
        <f t="shared" si="86"/>
        <v>1</v>
      </c>
      <c r="DC24" s="498">
        <f t="shared" si="87"/>
        <v>1</v>
      </c>
      <c r="DD24" s="498">
        <f t="shared" si="88"/>
        <v>1</v>
      </c>
      <c r="DE24" s="504">
        <f t="shared" si="89"/>
        <v>429465</v>
      </c>
      <c r="DF24" s="500">
        <f t="shared" si="90"/>
        <v>0</v>
      </c>
      <c r="DI24" s="941" t="s">
        <v>412</v>
      </c>
      <c r="DJ24" s="935" t="s">
        <v>324</v>
      </c>
      <c r="DK24" s="942" t="s">
        <v>413</v>
      </c>
      <c r="DL24" s="943" t="s">
        <v>146</v>
      </c>
      <c r="DM24" s="944">
        <v>3</v>
      </c>
      <c r="DN24" s="1017">
        <v>15000</v>
      </c>
      <c r="DO24" s="939">
        <v>45000</v>
      </c>
      <c r="DP24" s="497">
        <f t="shared" si="91"/>
        <v>1</v>
      </c>
      <c r="DQ24" s="497">
        <f t="shared" si="92"/>
        <v>1</v>
      </c>
      <c r="DR24" s="498">
        <f t="shared" si="93"/>
        <v>1</v>
      </c>
      <c r="DS24" s="498">
        <f t="shared" si="94"/>
        <v>1</v>
      </c>
      <c r="DT24" s="498">
        <f t="shared" si="95"/>
        <v>1</v>
      </c>
      <c r="DU24" s="498">
        <f t="shared" si="96"/>
        <v>1</v>
      </c>
      <c r="DV24" s="504">
        <f t="shared" si="97"/>
        <v>45000</v>
      </c>
      <c r="DW24" s="500">
        <f t="shared" si="98"/>
        <v>0</v>
      </c>
      <c r="DZ24" s="941" t="s">
        <v>412</v>
      </c>
      <c r="EA24" s="935" t="s">
        <v>324</v>
      </c>
      <c r="EB24" s="942" t="s">
        <v>413</v>
      </c>
      <c r="EC24" s="943" t="s">
        <v>146</v>
      </c>
      <c r="ED24" s="1031">
        <v>3</v>
      </c>
      <c r="EE24" s="1017">
        <v>143152</v>
      </c>
      <c r="EF24" s="698">
        <f>ROUND(ED24*EE24,0)</f>
        <v>429456</v>
      </c>
      <c r="EG24" s="497">
        <f t="shared" si="100"/>
        <v>1</v>
      </c>
      <c r="EH24" s="497">
        <f t="shared" si="101"/>
        <v>1</v>
      </c>
      <c r="EI24" s="498">
        <f t="shared" si="102"/>
        <v>1</v>
      </c>
      <c r="EJ24" s="498">
        <f t="shared" si="103"/>
        <v>1</v>
      </c>
      <c r="EK24" s="498">
        <f t="shared" si="104"/>
        <v>1</v>
      </c>
      <c r="EL24" s="498">
        <f t="shared" si="105"/>
        <v>1</v>
      </c>
      <c r="EM24" s="504">
        <f t="shared" si="106"/>
        <v>429456</v>
      </c>
      <c r="EN24" s="500">
        <f t="shared" si="107"/>
        <v>0</v>
      </c>
      <c r="EQ24" s="665"/>
      <c r="ER24" s="666"/>
      <c r="ES24" s="667"/>
      <c r="ET24" s="676"/>
      <c r="EU24" s="669"/>
      <c r="EV24" s="670"/>
      <c r="EW24" s="1324"/>
      <c r="EX24" s="497" t="e">
        <f t="shared" si="260"/>
        <v>#N/A</v>
      </c>
      <c r="EY24" s="497" t="e">
        <f t="shared" si="261"/>
        <v>#N/A</v>
      </c>
      <c r="EZ24" s="498" t="e">
        <f t="shared" si="262"/>
        <v>#N/A</v>
      </c>
      <c r="FA24" s="498">
        <f t="shared" si="263"/>
        <v>0</v>
      </c>
      <c r="FB24" s="498">
        <f t="shared" si="264"/>
        <v>0</v>
      </c>
      <c r="FC24" s="498" t="e">
        <f t="shared" si="265"/>
        <v>#N/A</v>
      </c>
      <c r="FD24" s="504">
        <f t="shared" si="266"/>
        <v>0</v>
      </c>
      <c r="FE24" s="500">
        <f t="shared" si="267"/>
        <v>0</v>
      </c>
      <c r="FH24" s="665"/>
      <c r="FI24" s="666"/>
      <c r="FJ24" s="667"/>
      <c r="FK24" s="676"/>
      <c r="FL24" s="669"/>
      <c r="FM24" s="670"/>
      <c r="FN24" s="1324"/>
      <c r="FO24" s="497" t="e">
        <f t="shared" si="268"/>
        <v>#N/A</v>
      </c>
      <c r="FP24" s="497" t="e">
        <f t="shared" si="269"/>
        <v>#N/A</v>
      </c>
      <c r="FQ24" s="498" t="e">
        <f t="shared" si="270"/>
        <v>#N/A</v>
      </c>
      <c r="FR24" s="498">
        <f t="shared" si="271"/>
        <v>0</v>
      </c>
      <c r="FS24" s="498">
        <f t="shared" si="272"/>
        <v>0</v>
      </c>
      <c r="FT24" s="498" t="e">
        <f t="shared" si="273"/>
        <v>#N/A</v>
      </c>
      <c r="FU24" s="504">
        <f t="shared" si="274"/>
        <v>0</v>
      </c>
      <c r="FV24" s="500">
        <f t="shared" si="275"/>
        <v>0</v>
      </c>
      <c r="FY24" s="665"/>
      <c r="FZ24" s="666"/>
      <c r="GA24" s="667"/>
      <c r="GB24" s="676"/>
      <c r="GC24" s="669"/>
      <c r="GD24" s="670"/>
      <c r="GE24" s="1324"/>
      <c r="GF24" s="497" t="e">
        <f t="shared" si="276"/>
        <v>#N/A</v>
      </c>
      <c r="GG24" s="497" t="e">
        <f t="shared" si="277"/>
        <v>#N/A</v>
      </c>
      <c r="GH24" s="498" t="e">
        <f t="shared" si="278"/>
        <v>#N/A</v>
      </c>
      <c r="GI24" s="498">
        <f t="shared" si="279"/>
        <v>0</v>
      </c>
      <c r="GJ24" s="498">
        <f t="shared" si="280"/>
        <v>0</v>
      </c>
      <c r="GK24" s="498" t="e">
        <f t="shared" si="281"/>
        <v>#N/A</v>
      </c>
      <c r="GL24" s="504">
        <f t="shared" si="282"/>
        <v>0</v>
      </c>
      <c r="GM24" s="500">
        <f t="shared" si="283"/>
        <v>0</v>
      </c>
      <c r="GP24" s="665"/>
      <c r="GQ24" s="666"/>
      <c r="GR24" s="667"/>
      <c r="GS24" s="676"/>
      <c r="GT24" s="669"/>
      <c r="GU24" s="670"/>
      <c r="GV24" s="1324"/>
      <c r="GW24" s="497" t="e">
        <f t="shared" si="284"/>
        <v>#N/A</v>
      </c>
      <c r="GX24" s="497" t="e">
        <f t="shared" si="285"/>
        <v>#N/A</v>
      </c>
      <c r="GY24" s="498" t="e">
        <f t="shared" si="286"/>
        <v>#N/A</v>
      </c>
      <c r="GZ24" s="498">
        <f t="shared" si="287"/>
        <v>0</v>
      </c>
      <c r="HA24" s="498">
        <f t="shared" si="288"/>
        <v>0</v>
      </c>
      <c r="HB24" s="498" t="e">
        <f t="shared" si="289"/>
        <v>#N/A</v>
      </c>
      <c r="HC24" s="504">
        <f t="shared" si="290"/>
        <v>0</v>
      </c>
      <c r="HD24" s="500">
        <f t="shared" si="291"/>
        <v>0</v>
      </c>
      <c r="HG24" s="665"/>
      <c r="HH24" s="666"/>
      <c r="HI24" s="667"/>
      <c r="HJ24" s="676"/>
      <c r="HK24" s="669"/>
      <c r="HL24" s="670"/>
      <c r="HM24" s="1324"/>
      <c r="HN24" s="497" t="e">
        <f t="shared" si="292"/>
        <v>#N/A</v>
      </c>
      <c r="HO24" s="497" t="e">
        <f t="shared" si="293"/>
        <v>#N/A</v>
      </c>
      <c r="HP24" s="498" t="e">
        <f t="shared" si="294"/>
        <v>#N/A</v>
      </c>
      <c r="HQ24" s="498">
        <f t="shared" si="295"/>
        <v>0</v>
      </c>
      <c r="HR24" s="498">
        <f t="shared" si="296"/>
        <v>0</v>
      </c>
      <c r="HS24" s="498" t="e">
        <f t="shared" si="297"/>
        <v>#N/A</v>
      </c>
      <c r="HT24" s="504">
        <f t="shared" si="298"/>
        <v>0</v>
      </c>
      <c r="HU24" s="500">
        <f t="shared" si="299"/>
        <v>0</v>
      </c>
      <c r="HX24" s="665"/>
      <c r="HY24" s="666"/>
      <c r="HZ24" s="667"/>
      <c r="IA24" s="676"/>
      <c r="IB24" s="669"/>
      <c r="IC24" s="670"/>
      <c r="ID24" s="1324"/>
      <c r="IE24" s="497" t="e">
        <f t="shared" si="300"/>
        <v>#N/A</v>
      </c>
      <c r="IF24" s="497" t="e">
        <f t="shared" si="301"/>
        <v>#N/A</v>
      </c>
      <c r="IG24" s="498" t="e">
        <f t="shared" si="302"/>
        <v>#N/A</v>
      </c>
      <c r="IH24" s="498">
        <f t="shared" si="303"/>
        <v>0</v>
      </c>
      <c r="II24" s="498">
        <f t="shared" si="304"/>
        <v>0</v>
      </c>
      <c r="IJ24" s="498" t="e">
        <f t="shared" si="305"/>
        <v>#N/A</v>
      </c>
      <c r="IK24" s="504">
        <f t="shared" si="306"/>
        <v>0</v>
      </c>
      <c r="IL24" s="500">
        <f t="shared" si="307"/>
        <v>0</v>
      </c>
      <c r="IO24" s="665"/>
      <c r="IP24" s="666"/>
      <c r="IQ24" s="667"/>
      <c r="IR24" s="676"/>
      <c r="IS24" s="669"/>
      <c r="IT24" s="670"/>
      <c r="IU24" s="1324"/>
      <c r="IV24" s="497" t="e">
        <f t="shared" si="308"/>
        <v>#N/A</v>
      </c>
      <c r="IW24" s="497" t="e">
        <f t="shared" si="309"/>
        <v>#N/A</v>
      </c>
      <c r="IX24" s="498" t="e">
        <f t="shared" si="310"/>
        <v>#N/A</v>
      </c>
      <c r="IY24" s="498">
        <f t="shared" si="311"/>
        <v>0</v>
      </c>
      <c r="IZ24" s="498">
        <f t="shared" si="312"/>
        <v>0</v>
      </c>
      <c r="JA24" s="498" t="e">
        <f t="shared" si="313"/>
        <v>#N/A</v>
      </c>
      <c r="JB24" s="504">
        <f t="shared" si="314"/>
        <v>0</v>
      </c>
      <c r="JC24" s="500">
        <f t="shared" si="315"/>
        <v>0</v>
      </c>
      <c r="JF24" s="665"/>
      <c r="JG24" s="666"/>
      <c r="JH24" s="667"/>
      <c r="JI24" s="676"/>
      <c r="JJ24" s="669"/>
      <c r="JK24" s="670"/>
      <c r="JL24" s="1324"/>
      <c r="JM24" s="497" t="e">
        <f t="shared" si="316"/>
        <v>#N/A</v>
      </c>
      <c r="JN24" s="497" t="e">
        <f t="shared" si="317"/>
        <v>#N/A</v>
      </c>
      <c r="JO24" s="498" t="e">
        <f t="shared" si="318"/>
        <v>#N/A</v>
      </c>
      <c r="JP24" s="498">
        <f t="shared" si="319"/>
        <v>0</v>
      </c>
      <c r="JQ24" s="498">
        <f t="shared" si="320"/>
        <v>0</v>
      </c>
      <c r="JR24" s="498" t="e">
        <f t="shared" si="321"/>
        <v>#N/A</v>
      </c>
      <c r="JS24" s="504">
        <f t="shared" si="322"/>
        <v>0</v>
      </c>
      <c r="JT24" s="500">
        <f t="shared" si="323"/>
        <v>0</v>
      </c>
      <c r="JW24" s="665"/>
      <c r="JX24" s="666"/>
      <c r="JY24" s="667"/>
      <c r="JZ24" s="676"/>
      <c r="KA24" s="669"/>
      <c r="KB24" s="670"/>
      <c r="KC24" s="1324"/>
      <c r="KD24" s="497" t="e">
        <f t="shared" si="324"/>
        <v>#N/A</v>
      </c>
      <c r="KE24" s="497" t="e">
        <f t="shared" si="325"/>
        <v>#N/A</v>
      </c>
      <c r="KF24" s="498" t="e">
        <f t="shared" si="326"/>
        <v>#N/A</v>
      </c>
      <c r="KG24" s="498">
        <f t="shared" si="327"/>
        <v>0</v>
      </c>
      <c r="KH24" s="498">
        <f t="shared" si="328"/>
        <v>0</v>
      </c>
      <c r="KI24" s="498" t="e">
        <f t="shared" si="329"/>
        <v>#N/A</v>
      </c>
      <c r="KJ24" s="504">
        <f t="shared" si="330"/>
        <v>0</v>
      </c>
      <c r="KK24" s="500">
        <f t="shared" si="331"/>
        <v>0</v>
      </c>
      <c r="KN24" s="665"/>
      <c r="KO24" s="666"/>
      <c r="KP24" s="667"/>
      <c r="KQ24" s="676"/>
      <c r="KR24" s="669"/>
      <c r="KS24" s="670"/>
      <c r="KT24" s="1324"/>
      <c r="KU24" s="497" t="e">
        <f t="shared" si="332"/>
        <v>#N/A</v>
      </c>
      <c r="KV24" s="497" t="e">
        <f t="shared" si="333"/>
        <v>#N/A</v>
      </c>
      <c r="KW24" s="498" t="e">
        <f t="shared" si="334"/>
        <v>#N/A</v>
      </c>
      <c r="KX24" s="498">
        <f t="shared" si="335"/>
        <v>0</v>
      </c>
      <c r="KY24" s="498">
        <f t="shared" si="336"/>
        <v>0</v>
      </c>
      <c r="KZ24" s="498" t="e">
        <f t="shared" si="337"/>
        <v>#N/A</v>
      </c>
      <c r="LA24" s="504">
        <f t="shared" si="338"/>
        <v>0</v>
      </c>
      <c r="LB24" s="500">
        <f t="shared" si="339"/>
        <v>0</v>
      </c>
      <c r="LE24" s="665"/>
      <c r="LF24" s="666"/>
      <c r="LG24" s="667"/>
      <c r="LH24" s="676"/>
      <c r="LI24" s="669"/>
      <c r="LJ24" s="670"/>
      <c r="LK24" s="1324"/>
      <c r="LL24" s="497" t="e">
        <f t="shared" si="340"/>
        <v>#N/A</v>
      </c>
      <c r="LM24" s="497" t="e">
        <f t="shared" si="341"/>
        <v>#N/A</v>
      </c>
      <c r="LN24" s="498" t="e">
        <f t="shared" si="342"/>
        <v>#N/A</v>
      </c>
      <c r="LO24" s="498">
        <f t="shared" si="343"/>
        <v>0</v>
      </c>
      <c r="LP24" s="498">
        <f t="shared" si="344"/>
        <v>0</v>
      </c>
      <c r="LQ24" s="498" t="e">
        <f t="shared" si="345"/>
        <v>#N/A</v>
      </c>
      <c r="LR24" s="504">
        <f t="shared" si="346"/>
        <v>0</v>
      </c>
      <c r="LS24" s="500">
        <f t="shared" si="347"/>
        <v>0</v>
      </c>
      <c r="LV24" s="665"/>
      <c r="LW24" s="666"/>
      <c r="LX24" s="667"/>
      <c r="LY24" s="676"/>
      <c r="LZ24" s="669"/>
      <c r="MA24" s="670"/>
      <c r="MB24" s="1324"/>
      <c r="MC24" s="497" t="e">
        <f t="shared" si="348"/>
        <v>#N/A</v>
      </c>
      <c r="MD24" s="497" t="e">
        <f t="shared" si="349"/>
        <v>#N/A</v>
      </c>
      <c r="ME24" s="498" t="e">
        <f t="shared" si="350"/>
        <v>#N/A</v>
      </c>
      <c r="MF24" s="498">
        <f t="shared" si="351"/>
        <v>0</v>
      </c>
      <c r="MG24" s="498">
        <f t="shared" si="352"/>
        <v>0</v>
      </c>
      <c r="MH24" s="498" t="e">
        <f t="shared" si="353"/>
        <v>#N/A</v>
      </c>
      <c r="MI24" s="504">
        <f t="shared" si="354"/>
        <v>0</v>
      </c>
      <c r="MJ24" s="500">
        <f t="shared" si="355"/>
        <v>0</v>
      </c>
      <c r="MM24" s="665"/>
      <c r="MN24" s="666"/>
      <c r="MO24" s="667"/>
      <c r="MP24" s="676"/>
      <c r="MQ24" s="669"/>
      <c r="MR24" s="670"/>
      <c r="MS24" s="1324"/>
      <c r="MT24" s="497" t="e">
        <f t="shared" si="356"/>
        <v>#N/A</v>
      </c>
      <c r="MU24" s="497" t="e">
        <f t="shared" si="357"/>
        <v>#N/A</v>
      </c>
      <c r="MV24" s="498" t="e">
        <f t="shared" si="358"/>
        <v>#N/A</v>
      </c>
      <c r="MW24" s="498">
        <f t="shared" si="359"/>
        <v>0</v>
      </c>
      <c r="MX24" s="498">
        <f t="shared" si="360"/>
        <v>0</v>
      </c>
      <c r="MY24" s="498" t="e">
        <f t="shared" si="361"/>
        <v>#N/A</v>
      </c>
      <c r="MZ24" s="504">
        <f t="shared" si="362"/>
        <v>0</v>
      </c>
      <c r="NA24" s="500">
        <f t="shared" si="363"/>
        <v>0</v>
      </c>
      <c r="ND24" s="665"/>
      <c r="NE24" s="666"/>
      <c r="NF24" s="667"/>
      <c r="NG24" s="676"/>
      <c r="NH24" s="669"/>
      <c r="NI24" s="670"/>
      <c r="NJ24" s="1324"/>
      <c r="NK24" s="497" t="e">
        <f t="shared" si="364"/>
        <v>#N/A</v>
      </c>
      <c r="NL24" s="497" t="e">
        <f t="shared" si="365"/>
        <v>#N/A</v>
      </c>
      <c r="NM24" s="498" t="e">
        <f t="shared" si="366"/>
        <v>#N/A</v>
      </c>
      <c r="NN24" s="498">
        <f t="shared" si="367"/>
        <v>0</v>
      </c>
      <c r="NO24" s="498">
        <f t="shared" si="368"/>
        <v>0</v>
      </c>
      <c r="NP24" s="498" t="e">
        <f t="shared" si="369"/>
        <v>#N/A</v>
      </c>
      <c r="NQ24" s="504">
        <f t="shared" si="370"/>
        <v>0</v>
      </c>
      <c r="NR24" s="500">
        <f t="shared" si="371"/>
        <v>0</v>
      </c>
      <c r="NU24" s="665"/>
      <c r="NV24" s="666"/>
      <c r="NW24" s="667"/>
      <c r="NX24" s="676"/>
      <c r="NY24" s="669"/>
      <c r="NZ24" s="670"/>
      <c r="OA24" s="1324"/>
      <c r="OB24" s="497" t="e">
        <f t="shared" si="372"/>
        <v>#N/A</v>
      </c>
      <c r="OC24" s="497" t="e">
        <f t="shared" si="373"/>
        <v>#N/A</v>
      </c>
      <c r="OD24" s="498" t="e">
        <f t="shared" si="374"/>
        <v>#N/A</v>
      </c>
      <c r="OE24" s="498">
        <f t="shared" si="375"/>
        <v>0</v>
      </c>
      <c r="OF24" s="498">
        <f t="shared" si="376"/>
        <v>0</v>
      </c>
      <c r="OG24" s="498" t="e">
        <f t="shared" si="377"/>
        <v>#N/A</v>
      </c>
      <c r="OH24" s="504">
        <f t="shared" si="378"/>
        <v>0</v>
      </c>
      <c r="OI24" s="500">
        <f t="shared" si="379"/>
        <v>0</v>
      </c>
      <c r="OL24" s="665"/>
      <c r="OM24" s="666"/>
      <c r="ON24" s="667"/>
      <c r="OO24" s="676"/>
      <c r="OP24" s="669"/>
      <c r="OQ24" s="670"/>
      <c r="OR24" s="1324"/>
      <c r="OS24" s="497" t="e">
        <f t="shared" si="380"/>
        <v>#N/A</v>
      </c>
      <c r="OT24" s="497" t="e">
        <f t="shared" si="381"/>
        <v>#N/A</v>
      </c>
      <c r="OU24" s="498" t="e">
        <f t="shared" si="382"/>
        <v>#N/A</v>
      </c>
      <c r="OV24" s="498">
        <f t="shared" si="383"/>
        <v>0</v>
      </c>
      <c r="OW24" s="498">
        <f t="shared" si="384"/>
        <v>0</v>
      </c>
      <c r="OX24" s="498" t="e">
        <f t="shared" si="385"/>
        <v>#N/A</v>
      </c>
      <c r="OY24" s="504">
        <f t="shared" si="386"/>
        <v>0</v>
      </c>
      <c r="OZ24" s="500">
        <f t="shared" si="387"/>
        <v>0</v>
      </c>
      <c r="PC24" s="665"/>
      <c r="PD24" s="666"/>
      <c r="PE24" s="667"/>
      <c r="PF24" s="676"/>
      <c r="PG24" s="669"/>
      <c r="PH24" s="670"/>
      <c r="PI24" s="1324"/>
      <c r="PJ24" s="497" t="e">
        <f t="shared" si="388"/>
        <v>#N/A</v>
      </c>
      <c r="PK24" s="497" t="e">
        <f t="shared" si="389"/>
        <v>#N/A</v>
      </c>
      <c r="PL24" s="498" t="e">
        <f t="shared" si="390"/>
        <v>#N/A</v>
      </c>
      <c r="PM24" s="498">
        <f t="shared" si="391"/>
        <v>0</v>
      </c>
      <c r="PN24" s="498">
        <f t="shared" si="392"/>
        <v>0</v>
      </c>
      <c r="PO24" s="498" t="e">
        <f t="shared" si="393"/>
        <v>#N/A</v>
      </c>
      <c r="PP24" s="504">
        <f t="shared" si="394"/>
        <v>0</v>
      </c>
      <c r="PQ24" s="500">
        <f t="shared" si="395"/>
        <v>0</v>
      </c>
      <c r="PT24" s="665"/>
      <c r="PU24" s="666"/>
      <c r="PV24" s="667"/>
      <c r="PW24" s="676"/>
      <c r="PX24" s="669"/>
      <c r="PY24" s="670"/>
      <c r="PZ24" s="1324"/>
      <c r="QA24" s="497" t="e">
        <f t="shared" si="396"/>
        <v>#N/A</v>
      </c>
      <c r="QB24" s="497" t="e">
        <f t="shared" si="397"/>
        <v>#N/A</v>
      </c>
      <c r="QC24" s="498" t="e">
        <f t="shared" si="398"/>
        <v>#N/A</v>
      </c>
      <c r="QD24" s="498">
        <f t="shared" si="399"/>
        <v>0</v>
      </c>
      <c r="QE24" s="498">
        <f t="shared" si="400"/>
        <v>0</v>
      </c>
      <c r="QF24" s="498" t="e">
        <f t="shared" si="401"/>
        <v>#N/A</v>
      </c>
      <c r="QG24" s="504">
        <f t="shared" si="402"/>
        <v>0</v>
      </c>
      <c r="QH24" s="500">
        <f t="shared" si="403"/>
        <v>0</v>
      </c>
      <c r="QK24" s="665"/>
      <c r="QL24" s="666"/>
      <c r="QM24" s="667"/>
      <c r="QN24" s="676"/>
      <c r="QO24" s="669"/>
      <c r="QP24" s="670"/>
      <c r="QQ24" s="1324"/>
      <c r="QR24" s="497" t="e">
        <f t="shared" si="404"/>
        <v>#N/A</v>
      </c>
      <c r="QS24" s="497" t="e">
        <f t="shared" si="405"/>
        <v>#N/A</v>
      </c>
      <c r="QT24" s="498" t="e">
        <f t="shared" si="406"/>
        <v>#N/A</v>
      </c>
      <c r="QU24" s="498">
        <f t="shared" si="407"/>
        <v>0</v>
      </c>
      <c r="QV24" s="498">
        <f t="shared" si="408"/>
        <v>0</v>
      </c>
      <c r="QW24" s="498" t="e">
        <f t="shared" si="409"/>
        <v>#N/A</v>
      </c>
      <c r="QX24" s="504">
        <f t="shared" si="410"/>
        <v>0</v>
      </c>
      <c r="QY24" s="500">
        <f t="shared" si="411"/>
        <v>0</v>
      </c>
      <c r="RB24" s="381"/>
      <c r="RC24" s="382"/>
      <c r="RD24" s="383"/>
      <c r="RE24" s="384"/>
      <c r="RF24" s="385"/>
      <c r="RG24" s="386"/>
      <c r="RH24" s="386"/>
      <c r="RI24" s="497"/>
      <c r="RJ24" s="497"/>
      <c r="RK24" s="501"/>
      <c r="RL24" s="501"/>
      <c r="RM24" s="501"/>
      <c r="RN24" s="501"/>
      <c r="RO24" s="502"/>
      <c r="RP24" s="503"/>
      <c r="RS24" s="381"/>
      <c r="RT24" s="382"/>
      <c r="RU24" s="383"/>
      <c r="RV24" s="384"/>
      <c r="RW24" s="385"/>
      <c r="RX24" s="386"/>
      <c r="RY24" s="386"/>
      <c r="RZ24" s="497"/>
      <c r="SA24" s="497"/>
      <c r="SB24" s="501"/>
      <c r="SC24" s="501"/>
      <c r="SD24" s="501"/>
      <c r="SE24" s="501"/>
      <c r="SF24" s="502"/>
      <c r="SG24" s="503"/>
      <c r="SJ24" s="381"/>
      <c r="SK24" s="382"/>
      <c r="SL24" s="383"/>
      <c r="SM24" s="384"/>
      <c r="SN24" s="385"/>
      <c r="SO24" s="386"/>
      <c r="SP24" s="386"/>
      <c r="SQ24" s="497"/>
      <c r="SR24" s="497"/>
      <c r="SS24" s="501"/>
      <c r="ST24" s="501"/>
      <c r="SU24" s="501"/>
      <c r="SV24" s="501"/>
      <c r="SW24" s="502"/>
      <c r="SX24" s="503"/>
    </row>
    <row r="25" spans="2:518" ht="69.75" customHeight="1" thickTop="1" thickBot="1">
      <c r="B25" s="843" t="s">
        <v>414</v>
      </c>
      <c r="C25" s="833" t="s">
        <v>324</v>
      </c>
      <c r="D25" s="844" t="s">
        <v>415</v>
      </c>
      <c r="E25" s="835" t="s">
        <v>265</v>
      </c>
      <c r="F25" s="836">
        <v>5</v>
      </c>
      <c r="G25" s="916">
        <v>0</v>
      </c>
      <c r="H25" s="837">
        <v>0</v>
      </c>
      <c r="K25" s="945" t="s">
        <v>414</v>
      </c>
      <c r="L25" s="935" t="s">
        <v>324</v>
      </c>
      <c r="M25" s="946" t="s">
        <v>415</v>
      </c>
      <c r="N25" s="937" t="s">
        <v>265</v>
      </c>
      <c r="O25" s="938">
        <v>5</v>
      </c>
      <c r="P25" s="1017">
        <v>28800</v>
      </c>
      <c r="Q25" s="939">
        <v>144000</v>
      </c>
      <c r="R25" s="497">
        <f t="shared" si="42"/>
        <v>1</v>
      </c>
      <c r="S25" s="497">
        <f t="shared" si="43"/>
        <v>1</v>
      </c>
      <c r="T25" s="498">
        <f t="shared" si="44"/>
        <v>1</v>
      </c>
      <c r="U25" s="498">
        <f t="shared" si="45"/>
        <v>1</v>
      </c>
      <c r="V25" s="498">
        <f t="shared" si="46"/>
        <v>1</v>
      </c>
      <c r="W25" s="498">
        <f t="shared" si="47"/>
        <v>1</v>
      </c>
      <c r="X25" s="504">
        <f t="shared" si="48"/>
        <v>144000</v>
      </c>
      <c r="Y25" s="500">
        <f t="shared" si="49"/>
        <v>0</v>
      </c>
      <c r="Z25" s="486"/>
      <c r="AA25" s="486"/>
      <c r="AB25" s="945" t="s">
        <v>414</v>
      </c>
      <c r="AC25" s="935" t="s">
        <v>324</v>
      </c>
      <c r="AD25" s="946" t="s">
        <v>415</v>
      </c>
      <c r="AE25" s="937" t="s">
        <v>265</v>
      </c>
      <c r="AF25" s="938">
        <v>5</v>
      </c>
      <c r="AG25" s="1017">
        <v>53400</v>
      </c>
      <c r="AH25" s="939">
        <v>267000</v>
      </c>
      <c r="AI25" s="497">
        <f t="shared" si="50"/>
        <v>1</v>
      </c>
      <c r="AJ25" s="497">
        <f t="shared" si="51"/>
        <v>1</v>
      </c>
      <c r="AK25" s="498">
        <f t="shared" si="52"/>
        <v>1</v>
      </c>
      <c r="AL25" s="498">
        <f t="shared" si="53"/>
        <v>1</v>
      </c>
      <c r="AM25" s="498">
        <f t="shared" si="54"/>
        <v>1</v>
      </c>
      <c r="AN25" s="498">
        <f t="shared" si="55"/>
        <v>1</v>
      </c>
      <c r="AO25" s="504">
        <f t="shared" si="56"/>
        <v>267000</v>
      </c>
      <c r="AP25" s="500">
        <f t="shared" si="57"/>
        <v>0</v>
      </c>
      <c r="AQ25" s="486"/>
      <c r="AR25" s="486"/>
      <c r="AS25" s="945" t="s">
        <v>414</v>
      </c>
      <c r="AT25" s="935" t="s">
        <v>324</v>
      </c>
      <c r="AU25" s="946" t="s">
        <v>415</v>
      </c>
      <c r="AV25" s="937" t="s">
        <v>265</v>
      </c>
      <c r="AW25" s="938">
        <v>5</v>
      </c>
      <c r="AX25" s="1017">
        <v>45000</v>
      </c>
      <c r="AY25" s="939">
        <v>225000</v>
      </c>
      <c r="AZ25" s="497">
        <f t="shared" si="58"/>
        <v>1</v>
      </c>
      <c r="BA25" s="497">
        <f t="shared" si="59"/>
        <v>1</v>
      </c>
      <c r="BB25" s="498">
        <f t="shared" si="60"/>
        <v>1</v>
      </c>
      <c r="BC25" s="498">
        <f t="shared" si="61"/>
        <v>1</v>
      </c>
      <c r="BD25" s="498">
        <f t="shared" si="62"/>
        <v>1</v>
      </c>
      <c r="BE25" s="498">
        <f t="shared" si="63"/>
        <v>1</v>
      </c>
      <c r="BF25" s="504">
        <f t="shared" si="64"/>
        <v>225000</v>
      </c>
      <c r="BG25" s="500">
        <f t="shared" si="65"/>
        <v>0</v>
      </c>
      <c r="BJ25" s="945" t="s">
        <v>414</v>
      </c>
      <c r="BK25" s="935" t="s">
        <v>324</v>
      </c>
      <c r="BL25" s="946" t="s">
        <v>415</v>
      </c>
      <c r="BM25" s="937" t="s">
        <v>265</v>
      </c>
      <c r="BN25" s="938">
        <v>5</v>
      </c>
      <c r="BO25" s="1017">
        <v>52000</v>
      </c>
      <c r="BP25" s="939">
        <v>260000</v>
      </c>
      <c r="BQ25" s="497">
        <f t="shared" si="66"/>
        <v>1</v>
      </c>
      <c r="BR25" s="497">
        <f t="shared" si="67"/>
        <v>1</v>
      </c>
      <c r="BS25" s="498">
        <f t="shared" si="68"/>
        <v>1</v>
      </c>
      <c r="BT25" s="498">
        <f t="shared" si="69"/>
        <v>1</v>
      </c>
      <c r="BU25" s="498">
        <f t="shared" si="70"/>
        <v>1</v>
      </c>
      <c r="BV25" s="498">
        <f t="shared" si="71"/>
        <v>1</v>
      </c>
      <c r="BW25" s="504">
        <f t="shared" si="72"/>
        <v>260000</v>
      </c>
      <c r="BX25" s="500">
        <f t="shared" si="73"/>
        <v>0</v>
      </c>
      <c r="CA25" s="945" t="s">
        <v>414</v>
      </c>
      <c r="CB25" s="935" t="s">
        <v>324</v>
      </c>
      <c r="CC25" s="946" t="s">
        <v>415</v>
      </c>
      <c r="CD25" s="937" t="s">
        <v>265</v>
      </c>
      <c r="CE25" s="938">
        <v>5</v>
      </c>
      <c r="CF25" s="1017">
        <v>33030</v>
      </c>
      <c r="CG25" s="939">
        <v>165150</v>
      </c>
      <c r="CH25" s="497">
        <f t="shared" si="74"/>
        <v>1</v>
      </c>
      <c r="CI25" s="497">
        <f t="shared" si="75"/>
        <v>1</v>
      </c>
      <c r="CJ25" s="498">
        <f t="shared" si="76"/>
        <v>1</v>
      </c>
      <c r="CK25" s="498">
        <f t="shared" si="77"/>
        <v>1</v>
      </c>
      <c r="CL25" s="498">
        <f t="shared" si="78"/>
        <v>1</v>
      </c>
      <c r="CM25" s="498">
        <f t="shared" si="79"/>
        <v>1</v>
      </c>
      <c r="CN25" s="504">
        <f t="shared" si="80"/>
        <v>165150</v>
      </c>
      <c r="CO25" s="500">
        <f t="shared" si="81"/>
        <v>0</v>
      </c>
      <c r="CR25" s="945" t="s">
        <v>414</v>
      </c>
      <c r="CS25" s="935" t="s">
        <v>324</v>
      </c>
      <c r="CT25" s="946" t="s">
        <v>415</v>
      </c>
      <c r="CU25" s="937" t="s">
        <v>265</v>
      </c>
      <c r="CV25" s="1030">
        <v>5</v>
      </c>
      <c r="CW25" s="1017">
        <v>33032</v>
      </c>
      <c r="CX25" s="698">
        <f t="shared" si="82"/>
        <v>165160</v>
      </c>
      <c r="CY25" s="497">
        <f t="shared" si="83"/>
        <v>1</v>
      </c>
      <c r="CZ25" s="497">
        <f t="shared" si="84"/>
        <v>1</v>
      </c>
      <c r="DA25" s="498">
        <f t="shared" si="85"/>
        <v>1</v>
      </c>
      <c r="DB25" s="498">
        <f t="shared" si="86"/>
        <v>1</v>
      </c>
      <c r="DC25" s="498">
        <f t="shared" si="87"/>
        <v>1</v>
      </c>
      <c r="DD25" s="498">
        <f t="shared" si="88"/>
        <v>1</v>
      </c>
      <c r="DE25" s="504">
        <f t="shared" si="89"/>
        <v>165160</v>
      </c>
      <c r="DF25" s="500">
        <f t="shared" si="90"/>
        <v>0</v>
      </c>
      <c r="DI25" s="945" t="s">
        <v>414</v>
      </c>
      <c r="DJ25" s="935" t="s">
        <v>324</v>
      </c>
      <c r="DK25" s="946" t="s">
        <v>415</v>
      </c>
      <c r="DL25" s="937" t="s">
        <v>265</v>
      </c>
      <c r="DM25" s="938">
        <v>5</v>
      </c>
      <c r="DN25" s="1017">
        <v>65000</v>
      </c>
      <c r="DO25" s="939">
        <v>325000</v>
      </c>
      <c r="DP25" s="497">
        <f t="shared" si="91"/>
        <v>1</v>
      </c>
      <c r="DQ25" s="497">
        <f t="shared" si="92"/>
        <v>1</v>
      </c>
      <c r="DR25" s="498">
        <f t="shared" si="93"/>
        <v>1</v>
      </c>
      <c r="DS25" s="498">
        <f t="shared" si="94"/>
        <v>1</v>
      </c>
      <c r="DT25" s="498">
        <f t="shared" si="95"/>
        <v>1</v>
      </c>
      <c r="DU25" s="498">
        <f t="shared" si="96"/>
        <v>1</v>
      </c>
      <c r="DV25" s="504">
        <f t="shared" si="97"/>
        <v>325000</v>
      </c>
      <c r="DW25" s="500">
        <f t="shared" si="98"/>
        <v>0</v>
      </c>
      <c r="DZ25" s="945" t="s">
        <v>414</v>
      </c>
      <c r="EA25" s="935" t="s">
        <v>324</v>
      </c>
      <c r="EB25" s="946" t="s">
        <v>415</v>
      </c>
      <c r="EC25" s="937" t="s">
        <v>265</v>
      </c>
      <c r="ED25" s="1030">
        <v>5</v>
      </c>
      <c r="EE25" s="1017">
        <v>33029</v>
      </c>
      <c r="EF25" s="698">
        <f t="shared" si="99"/>
        <v>165145</v>
      </c>
      <c r="EG25" s="497">
        <f t="shared" si="100"/>
        <v>1</v>
      </c>
      <c r="EH25" s="497">
        <f t="shared" si="101"/>
        <v>1</v>
      </c>
      <c r="EI25" s="498">
        <f t="shared" si="102"/>
        <v>1</v>
      </c>
      <c r="EJ25" s="498">
        <f t="shared" si="103"/>
        <v>1</v>
      </c>
      <c r="EK25" s="498">
        <f t="shared" si="104"/>
        <v>1</v>
      </c>
      <c r="EL25" s="498">
        <f t="shared" si="105"/>
        <v>1</v>
      </c>
      <c r="EM25" s="504">
        <f t="shared" si="106"/>
        <v>165145</v>
      </c>
      <c r="EN25" s="500">
        <f t="shared" si="107"/>
        <v>0</v>
      </c>
      <c r="EQ25" s="665"/>
      <c r="ER25" s="666"/>
      <c r="ES25" s="667"/>
      <c r="ET25" s="676"/>
      <c r="EU25" s="669"/>
      <c r="EV25" s="670"/>
      <c r="EW25" s="1324"/>
      <c r="EX25" s="497" t="e">
        <f t="shared" si="260"/>
        <v>#N/A</v>
      </c>
      <c r="EY25" s="497" t="e">
        <f t="shared" si="261"/>
        <v>#N/A</v>
      </c>
      <c r="EZ25" s="498" t="e">
        <f t="shared" si="262"/>
        <v>#N/A</v>
      </c>
      <c r="FA25" s="498">
        <f t="shared" si="263"/>
        <v>0</v>
      </c>
      <c r="FB25" s="498">
        <f t="shared" si="264"/>
        <v>0</v>
      </c>
      <c r="FC25" s="498" t="e">
        <f t="shared" si="265"/>
        <v>#N/A</v>
      </c>
      <c r="FD25" s="504">
        <f t="shared" si="266"/>
        <v>0</v>
      </c>
      <c r="FE25" s="500">
        <f t="shared" si="267"/>
        <v>0</v>
      </c>
      <c r="FH25" s="665"/>
      <c r="FI25" s="666"/>
      <c r="FJ25" s="667"/>
      <c r="FK25" s="676"/>
      <c r="FL25" s="669"/>
      <c r="FM25" s="670"/>
      <c r="FN25" s="1324"/>
      <c r="FO25" s="497" t="e">
        <f t="shared" si="268"/>
        <v>#N/A</v>
      </c>
      <c r="FP25" s="497" t="e">
        <f t="shared" si="269"/>
        <v>#N/A</v>
      </c>
      <c r="FQ25" s="498" t="e">
        <f t="shared" si="270"/>
        <v>#N/A</v>
      </c>
      <c r="FR25" s="498">
        <f t="shared" si="271"/>
        <v>0</v>
      </c>
      <c r="FS25" s="498">
        <f t="shared" si="272"/>
        <v>0</v>
      </c>
      <c r="FT25" s="498" t="e">
        <f t="shared" si="273"/>
        <v>#N/A</v>
      </c>
      <c r="FU25" s="504">
        <f t="shared" si="274"/>
        <v>0</v>
      </c>
      <c r="FV25" s="500">
        <f t="shared" si="275"/>
        <v>0</v>
      </c>
      <c r="FY25" s="665"/>
      <c r="FZ25" s="666"/>
      <c r="GA25" s="667"/>
      <c r="GB25" s="676"/>
      <c r="GC25" s="669"/>
      <c r="GD25" s="670"/>
      <c r="GE25" s="1324"/>
      <c r="GF25" s="497" t="e">
        <f t="shared" si="276"/>
        <v>#N/A</v>
      </c>
      <c r="GG25" s="497" t="e">
        <f t="shared" si="277"/>
        <v>#N/A</v>
      </c>
      <c r="GH25" s="498" t="e">
        <f t="shared" si="278"/>
        <v>#N/A</v>
      </c>
      <c r="GI25" s="498">
        <f t="shared" si="279"/>
        <v>0</v>
      </c>
      <c r="GJ25" s="498">
        <f t="shared" si="280"/>
        <v>0</v>
      </c>
      <c r="GK25" s="498" t="e">
        <f t="shared" si="281"/>
        <v>#N/A</v>
      </c>
      <c r="GL25" s="504">
        <f t="shared" si="282"/>
        <v>0</v>
      </c>
      <c r="GM25" s="500">
        <f t="shared" si="283"/>
        <v>0</v>
      </c>
      <c r="GP25" s="665"/>
      <c r="GQ25" s="666"/>
      <c r="GR25" s="667"/>
      <c r="GS25" s="676"/>
      <c r="GT25" s="669"/>
      <c r="GU25" s="670"/>
      <c r="GV25" s="1324"/>
      <c r="GW25" s="497" t="e">
        <f t="shared" si="284"/>
        <v>#N/A</v>
      </c>
      <c r="GX25" s="497" t="e">
        <f t="shared" si="285"/>
        <v>#N/A</v>
      </c>
      <c r="GY25" s="498" t="e">
        <f t="shared" si="286"/>
        <v>#N/A</v>
      </c>
      <c r="GZ25" s="498">
        <f t="shared" si="287"/>
        <v>0</v>
      </c>
      <c r="HA25" s="498">
        <f t="shared" si="288"/>
        <v>0</v>
      </c>
      <c r="HB25" s="498" t="e">
        <f t="shared" si="289"/>
        <v>#N/A</v>
      </c>
      <c r="HC25" s="504">
        <f t="shared" si="290"/>
        <v>0</v>
      </c>
      <c r="HD25" s="500">
        <f t="shared" si="291"/>
        <v>0</v>
      </c>
      <c r="HG25" s="665"/>
      <c r="HH25" s="666"/>
      <c r="HI25" s="667"/>
      <c r="HJ25" s="676"/>
      <c r="HK25" s="669"/>
      <c r="HL25" s="670"/>
      <c r="HM25" s="1324"/>
      <c r="HN25" s="497" t="e">
        <f t="shared" si="292"/>
        <v>#N/A</v>
      </c>
      <c r="HO25" s="497" t="e">
        <f t="shared" si="293"/>
        <v>#N/A</v>
      </c>
      <c r="HP25" s="498" t="e">
        <f t="shared" si="294"/>
        <v>#N/A</v>
      </c>
      <c r="HQ25" s="498">
        <f t="shared" si="295"/>
        <v>0</v>
      </c>
      <c r="HR25" s="498">
        <f t="shared" si="296"/>
        <v>0</v>
      </c>
      <c r="HS25" s="498" t="e">
        <f t="shared" si="297"/>
        <v>#N/A</v>
      </c>
      <c r="HT25" s="504">
        <f t="shared" si="298"/>
        <v>0</v>
      </c>
      <c r="HU25" s="500">
        <f t="shared" si="299"/>
        <v>0</v>
      </c>
      <c r="HX25" s="665"/>
      <c r="HY25" s="666"/>
      <c r="HZ25" s="667"/>
      <c r="IA25" s="676"/>
      <c r="IB25" s="669"/>
      <c r="IC25" s="670"/>
      <c r="ID25" s="1324"/>
      <c r="IE25" s="497" t="e">
        <f t="shared" si="300"/>
        <v>#N/A</v>
      </c>
      <c r="IF25" s="497" t="e">
        <f t="shared" si="301"/>
        <v>#N/A</v>
      </c>
      <c r="IG25" s="498" t="e">
        <f t="shared" si="302"/>
        <v>#N/A</v>
      </c>
      <c r="IH25" s="498">
        <f t="shared" si="303"/>
        <v>0</v>
      </c>
      <c r="II25" s="498">
        <f t="shared" si="304"/>
        <v>0</v>
      </c>
      <c r="IJ25" s="498" t="e">
        <f t="shared" si="305"/>
        <v>#N/A</v>
      </c>
      <c r="IK25" s="504">
        <f t="shared" si="306"/>
        <v>0</v>
      </c>
      <c r="IL25" s="500">
        <f t="shared" si="307"/>
        <v>0</v>
      </c>
      <c r="IO25" s="665"/>
      <c r="IP25" s="666"/>
      <c r="IQ25" s="667"/>
      <c r="IR25" s="676"/>
      <c r="IS25" s="669"/>
      <c r="IT25" s="670"/>
      <c r="IU25" s="1324"/>
      <c r="IV25" s="497" t="e">
        <f t="shared" si="308"/>
        <v>#N/A</v>
      </c>
      <c r="IW25" s="497" t="e">
        <f t="shared" si="309"/>
        <v>#N/A</v>
      </c>
      <c r="IX25" s="498" t="e">
        <f t="shared" si="310"/>
        <v>#N/A</v>
      </c>
      <c r="IY25" s="498">
        <f t="shared" si="311"/>
        <v>0</v>
      </c>
      <c r="IZ25" s="498">
        <f t="shared" si="312"/>
        <v>0</v>
      </c>
      <c r="JA25" s="498" t="e">
        <f t="shared" si="313"/>
        <v>#N/A</v>
      </c>
      <c r="JB25" s="504">
        <f t="shared" si="314"/>
        <v>0</v>
      </c>
      <c r="JC25" s="500">
        <f t="shared" si="315"/>
        <v>0</v>
      </c>
      <c r="JF25" s="665"/>
      <c r="JG25" s="666"/>
      <c r="JH25" s="667"/>
      <c r="JI25" s="676"/>
      <c r="JJ25" s="669"/>
      <c r="JK25" s="670"/>
      <c r="JL25" s="1324"/>
      <c r="JM25" s="497" t="e">
        <f t="shared" si="316"/>
        <v>#N/A</v>
      </c>
      <c r="JN25" s="497" t="e">
        <f t="shared" si="317"/>
        <v>#N/A</v>
      </c>
      <c r="JO25" s="498" t="e">
        <f t="shared" si="318"/>
        <v>#N/A</v>
      </c>
      <c r="JP25" s="498">
        <f t="shared" si="319"/>
        <v>0</v>
      </c>
      <c r="JQ25" s="498">
        <f t="shared" si="320"/>
        <v>0</v>
      </c>
      <c r="JR25" s="498" t="e">
        <f t="shared" si="321"/>
        <v>#N/A</v>
      </c>
      <c r="JS25" s="504">
        <f t="shared" si="322"/>
        <v>0</v>
      </c>
      <c r="JT25" s="500">
        <f t="shared" si="323"/>
        <v>0</v>
      </c>
      <c r="JW25" s="665"/>
      <c r="JX25" s="666"/>
      <c r="JY25" s="667"/>
      <c r="JZ25" s="676"/>
      <c r="KA25" s="669"/>
      <c r="KB25" s="670"/>
      <c r="KC25" s="1324"/>
      <c r="KD25" s="497" t="e">
        <f t="shared" si="324"/>
        <v>#N/A</v>
      </c>
      <c r="KE25" s="497" t="e">
        <f t="shared" si="325"/>
        <v>#N/A</v>
      </c>
      <c r="KF25" s="498" t="e">
        <f t="shared" si="326"/>
        <v>#N/A</v>
      </c>
      <c r="KG25" s="498">
        <f t="shared" si="327"/>
        <v>0</v>
      </c>
      <c r="KH25" s="498">
        <f t="shared" si="328"/>
        <v>0</v>
      </c>
      <c r="KI25" s="498" t="e">
        <f t="shared" si="329"/>
        <v>#N/A</v>
      </c>
      <c r="KJ25" s="504">
        <f t="shared" si="330"/>
        <v>0</v>
      </c>
      <c r="KK25" s="500">
        <f t="shared" si="331"/>
        <v>0</v>
      </c>
      <c r="KN25" s="665"/>
      <c r="KO25" s="666"/>
      <c r="KP25" s="667"/>
      <c r="KQ25" s="676"/>
      <c r="KR25" s="669"/>
      <c r="KS25" s="670"/>
      <c r="KT25" s="1324"/>
      <c r="KU25" s="497" t="e">
        <f t="shared" si="332"/>
        <v>#N/A</v>
      </c>
      <c r="KV25" s="497" t="e">
        <f t="shared" si="333"/>
        <v>#N/A</v>
      </c>
      <c r="KW25" s="498" t="e">
        <f t="shared" si="334"/>
        <v>#N/A</v>
      </c>
      <c r="KX25" s="498">
        <f t="shared" si="335"/>
        <v>0</v>
      </c>
      <c r="KY25" s="498">
        <f t="shared" si="336"/>
        <v>0</v>
      </c>
      <c r="KZ25" s="498" t="e">
        <f t="shared" si="337"/>
        <v>#N/A</v>
      </c>
      <c r="LA25" s="504">
        <f t="shared" si="338"/>
        <v>0</v>
      </c>
      <c r="LB25" s="500">
        <f t="shared" si="339"/>
        <v>0</v>
      </c>
      <c r="LE25" s="665"/>
      <c r="LF25" s="666"/>
      <c r="LG25" s="667"/>
      <c r="LH25" s="676"/>
      <c r="LI25" s="669"/>
      <c r="LJ25" s="670"/>
      <c r="LK25" s="1324"/>
      <c r="LL25" s="497" t="e">
        <f t="shared" si="340"/>
        <v>#N/A</v>
      </c>
      <c r="LM25" s="497" t="e">
        <f t="shared" si="341"/>
        <v>#N/A</v>
      </c>
      <c r="LN25" s="498" t="e">
        <f t="shared" si="342"/>
        <v>#N/A</v>
      </c>
      <c r="LO25" s="498">
        <f t="shared" si="343"/>
        <v>0</v>
      </c>
      <c r="LP25" s="498">
        <f t="shared" si="344"/>
        <v>0</v>
      </c>
      <c r="LQ25" s="498" t="e">
        <f t="shared" si="345"/>
        <v>#N/A</v>
      </c>
      <c r="LR25" s="504">
        <f t="shared" si="346"/>
        <v>0</v>
      </c>
      <c r="LS25" s="500">
        <f t="shared" si="347"/>
        <v>0</v>
      </c>
      <c r="LV25" s="665"/>
      <c r="LW25" s="666"/>
      <c r="LX25" s="667"/>
      <c r="LY25" s="676"/>
      <c r="LZ25" s="669"/>
      <c r="MA25" s="670"/>
      <c r="MB25" s="1324"/>
      <c r="MC25" s="497" t="e">
        <f t="shared" si="348"/>
        <v>#N/A</v>
      </c>
      <c r="MD25" s="497" t="e">
        <f t="shared" si="349"/>
        <v>#N/A</v>
      </c>
      <c r="ME25" s="498" t="e">
        <f t="shared" si="350"/>
        <v>#N/A</v>
      </c>
      <c r="MF25" s="498">
        <f t="shared" si="351"/>
        <v>0</v>
      </c>
      <c r="MG25" s="498">
        <f t="shared" si="352"/>
        <v>0</v>
      </c>
      <c r="MH25" s="498" t="e">
        <f t="shared" si="353"/>
        <v>#N/A</v>
      </c>
      <c r="MI25" s="504">
        <f t="shared" si="354"/>
        <v>0</v>
      </c>
      <c r="MJ25" s="500">
        <f t="shared" si="355"/>
        <v>0</v>
      </c>
      <c r="MM25" s="665"/>
      <c r="MN25" s="666"/>
      <c r="MO25" s="667"/>
      <c r="MP25" s="676"/>
      <c r="MQ25" s="669"/>
      <c r="MR25" s="670"/>
      <c r="MS25" s="1324"/>
      <c r="MT25" s="497" t="e">
        <f t="shared" si="356"/>
        <v>#N/A</v>
      </c>
      <c r="MU25" s="497" t="e">
        <f t="shared" si="357"/>
        <v>#N/A</v>
      </c>
      <c r="MV25" s="498" t="e">
        <f t="shared" si="358"/>
        <v>#N/A</v>
      </c>
      <c r="MW25" s="498">
        <f t="shared" si="359"/>
        <v>0</v>
      </c>
      <c r="MX25" s="498">
        <f t="shared" si="360"/>
        <v>0</v>
      </c>
      <c r="MY25" s="498" t="e">
        <f t="shared" si="361"/>
        <v>#N/A</v>
      </c>
      <c r="MZ25" s="504">
        <f t="shared" si="362"/>
        <v>0</v>
      </c>
      <c r="NA25" s="500">
        <f t="shared" si="363"/>
        <v>0</v>
      </c>
      <c r="ND25" s="665"/>
      <c r="NE25" s="666"/>
      <c r="NF25" s="667"/>
      <c r="NG25" s="676"/>
      <c r="NH25" s="669"/>
      <c r="NI25" s="670"/>
      <c r="NJ25" s="1324"/>
      <c r="NK25" s="497" t="e">
        <f t="shared" si="364"/>
        <v>#N/A</v>
      </c>
      <c r="NL25" s="497" t="e">
        <f t="shared" si="365"/>
        <v>#N/A</v>
      </c>
      <c r="NM25" s="498" t="e">
        <f t="shared" si="366"/>
        <v>#N/A</v>
      </c>
      <c r="NN25" s="498">
        <f t="shared" si="367"/>
        <v>0</v>
      </c>
      <c r="NO25" s="498">
        <f t="shared" si="368"/>
        <v>0</v>
      </c>
      <c r="NP25" s="498" t="e">
        <f t="shared" si="369"/>
        <v>#N/A</v>
      </c>
      <c r="NQ25" s="504">
        <f t="shared" si="370"/>
        <v>0</v>
      </c>
      <c r="NR25" s="500">
        <f t="shared" si="371"/>
        <v>0</v>
      </c>
      <c r="NU25" s="665"/>
      <c r="NV25" s="666"/>
      <c r="NW25" s="667"/>
      <c r="NX25" s="676"/>
      <c r="NY25" s="669"/>
      <c r="NZ25" s="670"/>
      <c r="OA25" s="1324"/>
      <c r="OB25" s="497" t="e">
        <f t="shared" si="372"/>
        <v>#N/A</v>
      </c>
      <c r="OC25" s="497" t="e">
        <f t="shared" si="373"/>
        <v>#N/A</v>
      </c>
      <c r="OD25" s="498" t="e">
        <f t="shared" si="374"/>
        <v>#N/A</v>
      </c>
      <c r="OE25" s="498">
        <f t="shared" si="375"/>
        <v>0</v>
      </c>
      <c r="OF25" s="498">
        <f t="shared" si="376"/>
        <v>0</v>
      </c>
      <c r="OG25" s="498" t="e">
        <f t="shared" si="377"/>
        <v>#N/A</v>
      </c>
      <c r="OH25" s="504">
        <f t="shared" si="378"/>
        <v>0</v>
      </c>
      <c r="OI25" s="500">
        <f t="shared" si="379"/>
        <v>0</v>
      </c>
      <c r="OL25" s="665"/>
      <c r="OM25" s="666"/>
      <c r="ON25" s="667"/>
      <c r="OO25" s="676"/>
      <c r="OP25" s="669"/>
      <c r="OQ25" s="670"/>
      <c r="OR25" s="1324"/>
      <c r="OS25" s="497" t="e">
        <f t="shared" si="380"/>
        <v>#N/A</v>
      </c>
      <c r="OT25" s="497" t="e">
        <f t="shared" si="381"/>
        <v>#N/A</v>
      </c>
      <c r="OU25" s="498" t="e">
        <f t="shared" si="382"/>
        <v>#N/A</v>
      </c>
      <c r="OV25" s="498">
        <f t="shared" si="383"/>
        <v>0</v>
      </c>
      <c r="OW25" s="498">
        <f t="shared" si="384"/>
        <v>0</v>
      </c>
      <c r="OX25" s="498" t="e">
        <f t="shared" si="385"/>
        <v>#N/A</v>
      </c>
      <c r="OY25" s="504">
        <f t="shared" si="386"/>
        <v>0</v>
      </c>
      <c r="OZ25" s="500">
        <f t="shared" si="387"/>
        <v>0</v>
      </c>
      <c r="PC25" s="665"/>
      <c r="PD25" s="666"/>
      <c r="PE25" s="667"/>
      <c r="PF25" s="676"/>
      <c r="PG25" s="669"/>
      <c r="PH25" s="670"/>
      <c r="PI25" s="1324"/>
      <c r="PJ25" s="497" t="e">
        <f t="shared" si="388"/>
        <v>#N/A</v>
      </c>
      <c r="PK25" s="497" t="e">
        <f t="shared" si="389"/>
        <v>#N/A</v>
      </c>
      <c r="PL25" s="498" t="e">
        <f t="shared" si="390"/>
        <v>#N/A</v>
      </c>
      <c r="PM25" s="498">
        <f t="shared" si="391"/>
        <v>0</v>
      </c>
      <c r="PN25" s="498">
        <f t="shared" si="392"/>
        <v>0</v>
      </c>
      <c r="PO25" s="498" t="e">
        <f t="shared" si="393"/>
        <v>#N/A</v>
      </c>
      <c r="PP25" s="504">
        <f t="shared" si="394"/>
        <v>0</v>
      </c>
      <c r="PQ25" s="500">
        <f t="shared" si="395"/>
        <v>0</v>
      </c>
      <c r="PT25" s="665"/>
      <c r="PU25" s="666"/>
      <c r="PV25" s="667"/>
      <c r="PW25" s="676"/>
      <c r="PX25" s="669"/>
      <c r="PY25" s="670"/>
      <c r="PZ25" s="1324"/>
      <c r="QA25" s="497" t="e">
        <f t="shared" si="396"/>
        <v>#N/A</v>
      </c>
      <c r="QB25" s="497" t="e">
        <f t="shared" si="397"/>
        <v>#N/A</v>
      </c>
      <c r="QC25" s="498" t="e">
        <f t="shared" si="398"/>
        <v>#N/A</v>
      </c>
      <c r="QD25" s="498">
        <f t="shared" si="399"/>
        <v>0</v>
      </c>
      <c r="QE25" s="498">
        <f t="shared" si="400"/>
        <v>0</v>
      </c>
      <c r="QF25" s="498" t="e">
        <f t="shared" si="401"/>
        <v>#N/A</v>
      </c>
      <c r="QG25" s="504">
        <f t="shared" si="402"/>
        <v>0</v>
      </c>
      <c r="QH25" s="500">
        <f t="shared" si="403"/>
        <v>0</v>
      </c>
      <c r="QK25" s="665"/>
      <c r="QL25" s="666"/>
      <c r="QM25" s="667"/>
      <c r="QN25" s="676"/>
      <c r="QO25" s="669"/>
      <c r="QP25" s="670"/>
      <c r="QQ25" s="1324"/>
      <c r="QR25" s="497" t="e">
        <f t="shared" si="404"/>
        <v>#N/A</v>
      </c>
      <c r="QS25" s="497" t="e">
        <f t="shared" si="405"/>
        <v>#N/A</v>
      </c>
      <c r="QT25" s="498" t="e">
        <f t="shared" si="406"/>
        <v>#N/A</v>
      </c>
      <c r="QU25" s="498">
        <f t="shared" si="407"/>
        <v>0</v>
      </c>
      <c r="QV25" s="498">
        <f t="shared" si="408"/>
        <v>0</v>
      </c>
      <c r="QW25" s="498" t="e">
        <f t="shared" si="409"/>
        <v>#N/A</v>
      </c>
      <c r="QX25" s="504">
        <f t="shared" si="410"/>
        <v>0</v>
      </c>
      <c r="QY25" s="500">
        <f t="shared" si="411"/>
        <v>0</v>
      </c>
      <c r="RB25" s="381"/>
      <c r="RC25" s="382"/>
      <c r="RD25" s="383"/>
      <c r="RE25" s="384"/>
      <c r="RF25" s="385"/>
      <c r="RG25" s="386"/>
      <c r="RH25" s="386"/>
      <c r="RI25" s="497"/>
      <c r="RJ25" s="497"/>
      <c r="RK25" s="501"/>
      <c r="RL25" s="501"/>
      <c r="RM25" s="501"/>
      <c r="RN25" s="501"/>
      <c r="RO25" s="502"/>
      <c r="RP25" s="503"/>
      <c r="RS25" s="381"/>
      <c r="RT25" s="382"/>
      <c r="RU25" s="383"/>
      <c r="RV25" s="384"/>
      <c r="RW25" s="385"/>
      <c r="RX25" s="386"/>
      <c r="RY25" s="386"/>
      <c r="RZ25" s="497"/>
      <c r="SA25" s="497"/>
      <c r="SB25" s="501"/>
      <c r="SC25" s="501"/>
      <c r="SD25" s="501"/>
      <c r="SE25" s="501"/>
      <c r="SF25" s="502"/>
      <c r="SG25" s="503"/>
      <c r="SJ25" s="381"/>
      <c r="SK25" s="382"/>
      <c r="SL25" s="383"/>
      <c r="SM25" s="384"/>
      <c r="SN25" s="385"/>
      <c r="SO25" s="386"/>
      <c r="SP25" s="386"/>
      <c r="SQ25" s="497"/>
      <c r="SR25" s="497"/>
      <c r="SS25" s="501"/>
      <c r="ST25" s="501"/>
      <c r="SU25" s="501"/>
      <c r="SV25" s="501"/>
      <c r="SW25" s="502"/>
      <c r="SX25" s="503"/>
    </row>
    <row r="26" spans="2:518" ht="25.5" customHeight="1" thickTop="1" thickBot="1">
      <c r="B26" s="825" t="s">
        <v>367</v>
      </c>
      <c r="C26" s="826"/>
      <c r="D26" s="827" t="s">
        <v>267</v>
      </c>
      <c r="E26" s="828"/>
      <c r="F26" s="829"/>
      <c r="G26" s="830"/>
      <c r="H26" s="831"/>
      <c r="K26" s="927" t="s">
        <v>367</v>
      </c>
      <c r="L26" s="928"/>
      <c r="M26" s="929" t="s">
        <v>267</v>
      </c>
      <c r="N26" s="930"/>
      <c r="O26" s="931"/>
      <c r="P26" s="932"/>
      <c r="Q26" s="933"/>
      <c r="R26" s="493"/>
      <c r="S26" s="494"/>
      <c r="T26" s="494"/>
      <c r="U26" s="494"/>
      <c r="V26" s="494"/>
      <c r="W26" s="494"/>
      <c r="X26" s="917"/>
      <c r="Y26" s="918"/>
      <c r="Z26" s="486"/>
      <c r="AA26" s="486"/>
      <c r="AB26" s="927" t="s">
        <v>367</v>
      </c>
      <c r="AC26" s="928"/>
      <c r="AD26" s="929" t="s">
        <v>267</v>
      </c>
      <c r="AE26" s="930"/>
      <c r="AF26" s="931"/>
      <c r="AG26" s="932"/>
      <c r="AH26" s="933"/>
      <c r="AI26" s="493"/>
      <c r="AJ26" s="494"/>
      <c r="AK26" s="494"/>
      <c r="AL26" s="494"/>
      <c r="AM26" s="494"/>
      <c r="AN26" s="494"/>
      <c r="AO26" s="917"/>
      <c r="AP26" s="918"/>
      <c r="AQ26" s="486"/>
      <c r="AR26" s="486"/>
      <c r="AS26" s="927" t="s">
        <v>367</v>
      </c>
      <c r="AT26" s="928"/>
      <c r="AU26" s="929" t="s">
        <v>267</v>
      </c>
      <c r="AV26" s="930"/>
      <c r="AW26" s="931"/>
      <c r="AX26" s="932"/>
      <c r="AY26" s="933"/>
      <c r="AZ26" s="493"/>
      <c r="BA26" s="494"/>
      <c r="BB26" s="494"/>
      <c r="BC26" s="494"/>
      <c r="BD26" s="494"/>
      <c r="BE26" s="494"/>
      <c r="BF26" s="917"/>
      <c r="BG26" s="918"/>
      <c r="BJ26" s="927" t="s">
        <v>367</v>
      </c>
      <c r="BK26" s="928"/>
      <c r="BL26" s="929" t="s">
        <v>267</v>
      </c>
      <c r="BM26" s="930"/>
      <c r="BN26" s="931"/>
      <c r="BO26" s="932"/>
      <c r="BP26" s="933"/>
      <c r="BQ26" s="493"/>
      <c r="BR26" s="494"/>
      <c r="BS26" s="494"/>
      <c r="BT26" s="494"/>
      <c r="BU26" s="494"/>
      <c r="BV26" s="494"/>
      <c r="BW26" s="917"/>
      <c r="BX26" s="918"/>
      <c r="CA26" s="927" t="s">
        <v>367</v>
      </c>
      <c r="CB26" s="928"/>
      <c r="CC26" s="929" t="s">
        <v>267</v>
      </c>
      <c r="CD26" s="930"/>
      <c r="CE26" s="931"/>
      <c r="CF26" s="932"/>
      <c r="CG26" s="933"/>
      <c r="CH26" s="493"/>
      <c r="CI26" s="494"/>
      <c r="CJ26" s="494"/>
      <c r="CK26" s="494"/>
      <c r="CL26" s="494"/>
      <c r="CM26" s="494"/>
      <c r="CN26" s="917"/>
      <c r="CO26" s="918"/>
      <c r="CR26" s="652" t="s">
        <v>367</v>
      </c>
      <c r="CS26" s="1028"/>
      <c r="CT26" s="929" t="s">
        <v>267</v>
      </c>
      <c r="CU26" s="654"/>
      <c r="CV26" s="1029"/>
      <c r="CW26" s="932"/>
      <c r="CX26" s="657"/>
      <c r="CY26" s="493"/>
      <c r="CZ26" s="494"/>
      <c r="DA26" s="494"/>
      <c r="DB26" s="494"/>
      <c r="DC26" s="494"/>
      <c r="DD26" s="494"/>
      <c r="DE26" s="917"/>
      <c r="DF26" s="918"/>
      <c r="DI26" s="927" t="s">
        <v>367</v>
      </c>
      <c r="DJ26" s="928"/>
      <c r="DK26" s="929" t="s">
        <v>267</v>
      </c>
      <c r="DL26" s="930"/>
      <c r="DM26" s="931"/>
      <c r="DN26" s="932"/>
      <c r="DO26" s="933"/>
      <c r="DP26" s="493"/>
      <c r="DQ26" s="494"/>
      <c r="DR26" s="494"/>
      <c r="DS26" s="494"/>
      <c r="DT26" s="494"/>
      <c r="DU26" s="494"/>
      <c r="DV26" s="917"/>
      <c r="DW26" s="918"/>
      <c r="DZ26" s="652" t="s">
        <v>367</v>
      </c>
      <c r="EA26" s="1028"/>
      <c r="EB26" s="929" t="s">
        <v>267</v>
      </c>
      <c r="EC26" s="654"/>
      <c r="ED26" s="1029"/>
      <c r="EE26" s="932"/>
      <c r="EF26" s="657"/>
      <c r="EG26" s="493"/>
      <c r="EH26" s="494"/>
      <c r="EI26" s="494"/>
      <c r="EJ26" s="494"/>
      <c r="EK26" s="494"/>
      <c r="EL26" s="494"/>
      <c r="EM26" s="917"/>
      <c r="EN26" s="918"/>
      <c r="EQ26" s="665"/>
      <c r="ER26" s="666"/>
      <c r="ES26" s="667"/>
      <c r="ET26" s="676"/>
      <c r="EU26" s="669"/>
      <c r="EV26" s="670"/>
      <c r="EW26" s="1324"/>
      <c r="EX26" s="497" t="e">
        <f t="shared" si="260"/>
        <v>#N/A</v>
      </c>
      <c r="EY26" s="497" t="e">
        <f t="shared" si="261"/>
        <v>#N/A</v>
      </c>
      <c r="EZ26" s="498" t="e">
        <f t="shared" si="262"/>
        <v>#N/A</v>
      </c>
      <c r="FA26" s="498">
        <f t="shared" si="263"/>
        <v>0</v>
      </c>
      <c r="FB26" s="498">
        <f t="shared" si="264"/>
        <v>0</v>
      </c>
      <c r="FC26" s="498" t="e">
        <f t="shared" si="265"/>
        <v>#N/A</v>
      </c>
      <c r="FD26" s="504">
        <f t="shared" si="266"/>
        <v>0</v>
      </c>
      <c r="FE26" s="500">
        <f t="shared" si="267"/>
        <v>0</v>
      </c>
      <c r="FH26" s="665"/>
      <c r="FI26" s="666"/>
      <c r="FJ26" s="667"/>
      <c r="FK26" s="676"/>
      <c r="FL26" s="669"/>
      <c r="FM26" s="670"/>
      <c r="FN26" s="1324"/>
      <c r="FO26" s="497" t="e">
        <f t="shared" si="268"/>
        <v>#N/A</v>
      </c>
      <c r="FP26" s="497" t="e">
        <f t="shared" si="269"/>
        <v>#N/A</v>
      </c>
      <c r="FQ26" s="498" t="e">
        <f t="shared" si="270"/>
        <v>#N/A</v>
      </c>
      <c r="FR26" s="498">
        <f t="shared" si="271"/>
        <v>0</v>
      </c>
      <c r="FS26" s="498">
        <f t="shared" si="272"/>
        <v>0</v>
      </c>
      <c r="FT26" s="498" t="e">
        <f t="shared" si="273"/>
        <v>#N/A</v>
      </c>
      <c r="FU26" s="504">
        <f t="shared" si="274"/>
        <v>0</v>
      </c>
      <c r="FV26" s="500">
        <f t="shared" si="275"/>
        <v>0</v>
      </c>
      <c r="FY26" s="665"/>
      <c r="FZ26" s="666"/>
      <c r="GA26" s="667"/>
      <c r="GB26" s="676"/>
      <c r="GC26" s="669"/>
      <c r="GD26" s="670"/>
      <c r="GE26" s="1324"/>
      <c r="GF26" s="497" t="e">
        <f t="shared" si="276"/>
        <v>#N/A</v>
      </c>
      <c r="GG26" s="497" t="e">
        <f t="shared" si="277"/>
        <v>#N/A</v>
      </c>
      <c r="GH26" s="498" t="e">
        <f t="shared" si="278"/>
        <v>#N/A</v>
      </c>
      <c r="GI26" s="498">
        <f t="shared" si="279"/>
        <v>0</v>
      </c>
      <c r="GJ26" s="498">
        <f t="shared" si="280"/>
        <v>0</v>
      </c>
      <c r="GK26" s="498" t="e">
        <f t="shared" si="281"/>
        <v>#N/A</v>
      </c>
      <c r="GL26" s="504">
        <f t="shared" si="282"/>
        <v>0</v>
      </c>
      <c r="GM26" s="500">
        <f t="shared" si="283"/>
        <v>0</v>
      </c>
      <c r="GP26" s="665"/>
      <c r="GQ26" s="666"/>
      <c r="GR26" s="667"/>
      <c r="GS26" s="676"/>
      <c r="GT26" s="669"/>
      <c r="GU26" s="670"/>
      <c r="GV26" s="1324"/>
      <c r="GW26" s="497" t="e">
        <f t="shared" si="284"/>
        <v>#N/A</v>
      </c>
      <c r="GX26" s="497" t="e">
        <f t="shared" si="285"/>
        <v>#N/A</v>
      </c>
      <c r="GY26" s="498" t="e">
        <f t="shared" si="286"/>
        <v>#N/A</v>
      </c>
      <c r="GZ26" s="498">
        <f t="shared" si="287"/>
        <v>0</v>
      </c>
      <c r="HA26" s="498">
        <f t="shared" si="288"/>
        <v>0</v>
      </c>
      <c r="HB26" s="498" t="e">
        <f t="shared" si="289"/>
        <v>#N/A</v>
      </c>
      <c r="HC26" s="504">
        <f t="shared" si="290"/>
        <v>0</v>
      </c>
      <c r="HD26" s="500">
        <f t="shared" si="291"/>
        <v>0</v>
      </c>
      <c r="HG26" s="665"/>
      <c r="HH26" s="666"/>
      <c r="HI26" s="667"/>
      <c r="HJ26" s="676"/>
      <c r="HK26" s="669"/>
      <c r="HL26" s="670"/>
      <c r="HM26" s="1324"/>
      <c r="HN26" s="497" t="e">
        <f t="shared" si="292"/>
        <v>#N/A</v>
      </c>
      <c r="HO26" s="497" t="e">
        <f t="shared" si="293"/>
        <v>#N/A</v>
      </c>
      <c r="HP26" s="498" t="e">
        <f t="shared" si="294"/>
        <v>#N/A</v>
      </c>
      <c r="HQ26" s="498">
        <f t="shared" si="295"/>
        <v>0</v>
      </c>
      <c r="HR26" s="498">
        <f t="shared" si="296"/>
        <v>0</v>
      </c>
      <c r="HS26" s="498" t="e">
        <f t="shared" si="297"/>
        <v>#N/A</v>
      </c>
      <c r="HT26" s="504">
        <f t="shared" si="298"/>
        <v>0</v>
      </c>
      <c r="HU26" s="500">
        <f t="shared" si="299"/>
        <v>0</v>
      </c>
      <c r="HX26" s="665"/>
      <c r="HY26" s="666"/>
      <c r="HZ26" s="667"/>
      <c r="IA26" s="676"/>
      <c r="IB26" s="669"/>
      <c r="IC26" s="670"/>
      <c r="ID26" s="1324"/>
      <c r="IE26" s="497" t="e">
        <f t="shared" si="300"/>
        <v>#N/A</v>
      </c>
      <c r="IF26" s="497" t="e">
        <f t="shared" si="301"/>
        <v>#N/A</v>
      </c>
      <c r="IG26" s="498" t="e">
        <f t="shared" si="302"/>
        <v>#N/A</v>
      </c>
      <c r="IH26" s="498">
        <f t="shared" si="303"/>
        <v>0</v>
      </c>
      <c r="II26" s="498">
        <f t="shared" si="304"/>
        <v>0</v>
      </c>
      <c r="IJ26" s="498" t="e">
        <f t="shared" si="305"/>
        <v>#N/A</v>
      </c>
      <c r="IK26" s="504">
        <f t="shared" si="306"/>
        <v>0</v>
      </c>
      <c r="IL26" s="500">
        <f t="shared" si="307"/>
        <v>0</v>
      </c>
      <c r="IO26" s="665"/>
      <c r="IP26" s="666"/>
      <c r="IQ26" s="667"/>
      <c r="IR26" s="676"/>
      <c r="IS26" s="669"/>
      <c r="IT26" s="670"/>
      <c r="IU26" s="1324"/>
      <c r="IV26" s="497" t="e">
        <f t="shared" si="308"/>
        <v>#N/A</v>
      </c>
      <c r="IW26" s="497" t="e">
        <f t="shared" si="309"/>
        <v>#N/A</v>
      </c>
      <c r="IX26" s="498" t="e">
        <f t="shared" si="310"/>
        <v>#N/A</v>
      </c>
      <c r="IY26" s="498">
        <f t="shared" si="311"/>
        <v>0</v>
      </c>
      <c r="IZ26" s="498">
        <f t="shared" si="312"/>
        <v>0</v>
      </c>
      <c r="JA26" s="498" t="e">
        <f t="shared" si="313"/>
        <v>#N/A</v>
      </c>
      <c r="JB26" s="504">
        <f t="shared" si="314"/>
        <v>0</v>
      </c>
      <c r="JC26" s="500">
        <f t="shared" si="315"/>
        <v>0</v>
      </c>
      <c r="JF26" s="665"/>
      <c r="JG26" s="666"/>
      <c r="JH26" s="667"/>
      <c r="JI26" s="676"/>
      <c r="JJ26" s="669"/>
      <c r="JK26" s="670"/>
      <c r="JL26" s="1324"/>
      <c r="JM26" s="497" t="e">
        <f t="shared" si="316"/>
        <v>#N/A</v>
      </c>
      <c r="JN26" s="497" t="e">
        <f t="shared" si="317"/>
        <v>#N/A</v>
      </c>
      <c r="JO26" s="498" t="e">
        <f t="shared" si="318"/>
        <v>#N/A</v>
      </c>
      <c r="JP26" s="498">
        <f t="shared" si="319"/>
        <v>0</v>
      </c>
      <c r="JQ26" s="498">
        <f t="shared" si="320"/>
        <v>0</v>
      </c>
      <c r="JR26" s="498" t="e">
        <f t="shared" si="321"/>
        <v>#N/A</v>
      </c>
      <c r="JS26" s="504">
        <f t="shared" si="322"/>
        <v>0</v>
      </c>
      <c r="JT26" s="500">
        <f t="shared" si="323"/>
        <v>0</v>
      </c>
      <c r="JW26" s="665"/>
      <c r="JX26" s="666"/>
      <c r="JY26" s="667"/>
      <c r="JZ26" s="676"/>
      <c r="KA26" s="669"/>
      <c r="KB26" s="670"/>
      <c r="KC26" s="1324"/>
      <c r="KD26" s="497" t="e">
        <f t="shared" si="324"/>
        <v>#N/A</v>
      </c>
      <c r="KE26" s="497" t="e">
        <f t="shared" si="325"/>
        <v>#N/A</v>
      </c>
      <c r="KF26" s="498" t="e">
        <f t="shared" si="326"/>
        <v>#N/A</v>
      </c>
      <c r="KG26" s="498">
        <f t="shared" si="327"/>
        <v>0</v>
      </c>
      <c r="KH26" s="498">
        <f t="shared" si="328"/>
        <v>0</v>
      </c>
      <c r="KI26" s="498" t="e">
        <f t="shared" si="329"/>
        <v>#N/A</v>
      </c>
      <c r="KJ26" s="504">
        <f t="shared" si="330"/>
        <v>0</v>
      </c>
      <c r="KK26" s="500">
        <f t="shared" si="331"/>
        <v>0</v>
      </c>
      <c r="KN26" s="665"/>
      <c r="KO26" s="666"/>
      <c r="KP26" s="667"/>
      <c r="KQ26" s="676"/>
      <c r="KR26" s="669"/>
      <c r="KS26" s="670"/>
      <c r="KT26" s="1324"/>
      <c r="KU26" s="497" t="e">
        <f t="shared" si="332"/>
        <v>#N/A</v>
      </c>
      <c r="KV26" s="497" t="e">
        <f t="shared" si="333"/>
        <v>#N/A</v>
      </c>
      <c r="KW26" s="498" t="e">
        <f t="shared" si="334"/>
        <v>#N/A</v>
      </c>
      <c r="KX26" s="498">
        <f t="shared" si="335"/>
        <v>0</v>
      </c>
      <c r="KY26" s="498">
        <f t="shared" si="336"/>
        <v>0</v>
      </c>
      <c r="KZ26" s="498" t="e">
        <f t="shared" si="337"/>
        <v>#N/A</v>
      </c>
      <c r="LA26" s="504">
        <f t="shared" si="338"/>
        <v>0</v>
      </c>
      <c r="LB26" s="500">
        <f t="shared" si="339"/>
        <v>0</v>
      </c>
      <c r="LE26" s="665"/>
      <c r="LF26" s="666"/>
      <c r="LG26" s="667"/>
      <c r="LH26" s="676"/>
      <c r="LI26" s="669"/>
      <c r="LJ26" s="670"/>
      <c r="LK26" s="1324"/>
      <c r="LL26" s="497" t="e">
        <f t="shared" si="340"/>
        <v>#N/A</v>
      </c>
      <c r="LM26" s="497" t="e">
        <f t="shared" si="341"/>
        <v>#N/A</v>
      </c>
      <c r="LN26" s="498" t="e">
        <f t="shared" si="342"/>
        <v>#N/A</v>
      </c>
      <c r="LO26" s="498">
        <f t="shared" si="343"/>
        <v>0</v>
      </c>
      <c r="LP26" s="498">
        <f t="shared" si="344"/>
        <v>0</v>
      </c>
      <c r="LQ26" s="498" t="e">
        <f t="shared" si="345"/>
        <v>#N/A</v>
      </c>
      <c r="LR26" s="504">
        <f t="shared" si="346"/>
        <v>0</v>
      </c>
      <c r="LS26" s="500">
        <f t="shared" si="347"/>
        <v>0</v>
      </c>
      <c r="LV26" s="665"/>
      <c r="LW26" s="666"/>
      <c r="LX26" s="667"/>
      <c r="LY26" s="676"/>
      <c r="LZ26" s="669"/>
      <c r="MA26" s="670"/>
      <c r="MB26" s="1324"/>
      <c r="MC26" s="497" t="e">
        <f t="shared" si="348"/>
        <v>#N/A</v>
      </c>
      <c r="MD26" s="497" t="e">
        <f t="shared" si="349"/>
        <v>#N/A</v>
      </c>
      <c r="ME26" s="498" t="e">
        <f t="shared" si="350"/>
        <v>#N/A</v>
      </c>
      <c r="MF26" s="498">
        <f t="shared" si="351"/>
        <v>0</v>
      </c>
      <c r="MG26" s="498">
        <f t="shared" si="352"/>
        <v>0</v>
      </c>
      <c r="MH26" s="498" t="e">
        <f t="shared" si="353"/>
        <v>#N/A</v>
      </c>
      <c r="MI26" s="504">
        <f t="shared" si="354"/>
        <v>0</v>
      </c>
      <c r="MJ26" s="500">
        <f t="shared" si="355"/>
        <v>0</v>
      </c>
      <c r="MM26" s="665"/>
      <c r="MN26" s="666"/>
      <c r="MO26" s="667"/>
      <c r="MP26" s="676"/>
      <c r="MQ26" s="669"/>
      <c r="MR26" s="670"/>
      <c r="MS26" s="1324"/>
      <c r="MT26" s="497" t="e">
        <f t="shared" si="356"/>
        <v>#N/A</v>
      </c>
      <c r="MU26" s="497" t="e">
        <f t="shared" si="357"/>
        <v>#N/A</v>
      </c>
      <c r="MV26" s="498" t="e">
        <f t="shared" si="358"/>
        <v>#N/A</v>
      </c>
      <c r="MW26" s="498">
        <f t="shared" si="359"/>
        <v>0</v>
      </c>
      <c r="MX26" s="498">
        <f t="shared" si="360"/>
        <v>0</v>
      </c>
      <c r="MY26" s="498" t="e">
        <f t="shared" si="361"/>
        <v>#N/A</v>
      </c>
      <c r="MZ26" s="504">
        <f t="shared" si="362"/>
        <v>0</v>
      </c>
      <c r="NA26" s="500">
        <f t="shared" si="363"/>
        <v>0</v>
      </c>
      <c r="ND26" s="665"/>
      <c r="NE26" s="666"/>
      <c r="NF26" s="667"/>
      <c r="NG26" s="676"/>
      <c r="NH26" s="669"/>
      <c r="NI26" s="670"/>
      <c r="NJ26" s="1324"/>
      <c r="NK26" s="497" t="e">
        <f t="shared" si="364"/>
        <v>#N/A</v>
      </c>
      <c r="NL26" s="497" t="e">
        <f t="shared" si="365"/>
        <v>#N/A</v>
      </c>
      <c r="NM26" s="498" t="e">
        <f t="shared" si="366"/>
        <v>#N/A</v>
      </c>
      <c r="NN26" s="498">
        <f t="shared" si="367"/>
        <v>0</v>
      </c>
      <c r="NO26" s="498">
        <f t="shared" si="368"/>
        <v>0</v>
      </c>
      <c r="NP26" s="498" t="e">
        <f t="shared" si="369"/>
        <v>#N/A</v>
      </c>
      <c r="NQ26" s="504">
        <f t="shared" si="370"/>
        <v>0</v>
      </c>
      <c r="NR26" s="500">
        <f t="shared" si="371"/>
        <v>0</v>
      </c>
      <c r="NU26" s="665"/>
      <c r="NV26" s="666"/>
      <c r="NW26" s="667"/>
      <c r="NX26" s="676"/>
      <c r="NY26" s="669"/>
      <c r="NZ26" s="670"/>
      <c r="OA26" s="1324"/>
      <c r="OB26" s="497" t="e">
        <f t="shared" si="372"/>
        <v>#N/A</v>
      </c>
      <c r="OC26" s="497" t="e">
        <f t="shared" si="373"/>
        <v>#N/A</v>
      </c>
      <c r="OD26" s="498" t="e">
        <f t="shared" si="374"/>
        <v>#N/A</v>
      </c>
      <c r="OE26" s="498">
        <f t="shared" si="375"/>
        <v>0</v>
      </c>
      <c r="OF26" s="498">
        <f t="shared" si="376"/>
        <v>0</v>
      </c>
      <c r="OG26" s="498" t="e">
        <f t="shared" si="377"/>
        <v>#N/A</v>
      </c>
      <c r="OH26" s="504">
        <f t="shared" si="378"/>
        <v>0</v>
      </c>
      <c r="OI26" s="500">
        <f t="shared" si="379"/>
        <v>0</v>
      </c>
      <c r="OL26" s="665"/>
      <c r="OM26" s="666"/>
      <c r="ON26" s="667"/>
      <c r="OO26" s="676"/>
      <c r="OP26" s="669"/>
      <c r="OQ26" s="670"/>
      <c r="OR26" s="1324"/>
      <c r="OS26" s="497" t="e">
        <f t="shared" si="380"/>
        <v>#N/A</v>
      </c>
      <c r="OT26" s="497" t="e">
        <f t="shared" si="381"/>
        <v>#N/A</v>
      </c>
      <c r="OU26" s="498" t="e">
        <f t="shared" si="382"/>
        <v>#N/A</v>
      </c>
      <c r="OV26" s="498">
        <f t="shared" si="383"/>
        <v>0</v>
      </c>
      <c r="OW26" s="498">
        <f t="shared" si="384"/>
        <v>0</v>
      </c>
      <c r="OX26" s="498" t="e">
        <f t="shared" si="385"/>
        <v>#N/A</v>
      </c>
      <c r="OY26" s="504">
        <f t="shared" si="386"/>
        <v>0</v>
      </c>
      <c r="OZ26" s="500">
        <f t="shared" si="387"/>
        <v>0</v>
      </c>
      <c r="PC26" s="665"/>
      <c r="PD26" s="666"/>
      <c r="PE26" s="667"/>
      <c r="PF26" s="676"/>
      <c r="PG26" s="669"/>
      <c r="PH26" s="670"/>
      <c r="PI26" s="1324"/>
      <c r="PJ26" s="497" t="e">
        <f t="shared" si="388"/>
        <v>#N/A</v>
      </c>
      <c r="PK26" s="497" t="e">
        <f t="shared" si="389"/>
        <v>#N/A</v>
      </c>
      <c r="PL26" s="498" t="e">
        <f t="shared" si="390"/>
        <v>#N/A</v>
      </c>
      <c r="PM26" s="498">
        <f t="shared" si="391"/>
        <v>0</v>
      </c>
      <c r="PN26" s="498">
        <f t="shared" si="392"/>
        <v>0</v>
      </c>
      <c r="PO26" s="498" t="e">
        <f t="shared" si="393"/>
        <v>#N/A</v>
      </c>
      <c r="PP26" s="504">
        <f t="shared" si="394"/>
        <v>0</v>
      </c>
      <c r="PQ26" s="500">
        <f t="shared" si="395"/>
        <v>0</v>
      </c>
      <c r="PT26" s="665"/>
      <c r="PU26" s="666"/>
      <c r="PV26" s="667"/>
      <c r="PW26" s="676"/>
      <c r="PX26" s="669"/>
      <c r="PY26" s="670"/>
      <c r="PZ26" s="1324"/>
      <c r="QA26" s="497" t="e">
        <f t="shared" si="396"/>
        <v>#N/A</v>
      </c>
      <c r="QB26" s="497" t="e">
        <f t="shared" si="397"/>
        <v>#N/A</v>
      </c>
      <c r="QC26" s="498" t="e">
        <f t="shared" si="398"/>
        <v>#N/A</v>
      </c>
      <c r="QD26" s="498">
        <f t="shared" si="399"/>
        <v>0</v>
      </c>
      <c r="QE26" s="498">
        <f t="shared" si="400"/>
        <v>0</v>
      </c>
      <c r="QF26" s="498" t="e">
        <f t="shared" si="401"/>
        <v>#N/A</v>
      </c>
      <c r="QG26" s="504">
        <f t="shared" si="402"/>
        <v>0</v>
      </c>
      <c r="QH26" s="500">
        <f t="shared" si="403"/>
        <v>0</v>
      </c>
      <c r="QK26" s="665"/>
      <c r="QL26" s="666"/>
      <c r="QM26" s="667"/>
      <c r="QN26" s="676"/>
      <c r="QO26" s="669"/>
      <c r="QP26" s="670"/>
      <c r="QQ26" s="1324"/>
      <c r="QR26" s="497" t="e">
        <f t="shared" si="404"/>
        <v>#N/A</v>
      </c>
      <c r="QS26" s="497" t="e">
        <f t="shared" si="405"/>
        <v>#N/A</v>
      </c>
      <c r="QT26" s="498" t="e">
        <f t="shared" si="406"/>
        <v>#N/A</v>
      </c>
      <c r="QU26" s="498">
        <f t="shared" si="407"/>
        <v>0</v>
      </c>
      <c r="QV26" s="498">
        <f t="shared" si="408"/>
        <v>0</v>
      </c>
      <c r="QW26" s="498" t="e">
        <f t="shared" si="409"/>
        <v>#N/A</v>
      </c>
      <c r="QX26" s="504">
        <f t="shared" si="410"/>
        <v>0</v>
      </c>
      <c r="QY26" s="500">
        <f t="shared" si="411"/>
        <v>0</v>
      </c>
      <c r="RB26" s="381"/>
      <c r="RC26" s="382"/>
      <c r="RD26" s="383"/>
      <c r="RE26" s="384"/>
      <c r="RF26" s="385"/>
      <c r="RG26" s="386"/>
      <c r="RH26" s="386"/>
      <c r="RI26" s="497"/>
      <c r="RJ26" s="497"/>
      <c r="RK26" s="501"/>
      <c r="RL26" s="501"/>
      <c r="RM26" s="501"/>
      <c r="RN26" s="501"/>
      <c r="RO26" s="502"/>
      <c r="RP26" s="503"/>
      <c r="RS26" s="381"/>
      <c r="RT26" s="382"/>
      <c r="RU26" s="383"/>
      <c r="RV26" s="384"/>
      <c r="RW26" s="385"/>
      <c r="RX26" s="386"/>
      <c r="RY26" s="386"/>
      <c r="RZ26" s="497"/>
      <c r="SA26" s="497"/>
      <c r="SB26" s="501"/>
      <c r="SC26" s="501"/>
      <c r="SD26" s="501"/>
      <c r="SE26" s="501"/>
      <c r="SF26" s="502"/>
      <c r="SG26" s="503"/>
      <c r="SJ26" s="381"/>
      <c r="SK26" s="382"/>
      <c r="SL26" s="383"/>
      <c r="SM26" s="384"/>
      <c r="SN26" s="385"/>
      <c r="SO26" s="386"/>
      <c r="SP26" s="386"/>
      <c r="SQ26" s="497"/>
      <c r="SR26" s="497"/>
      <c r="SS26" s="501"/>
      <c r="ST26" s="501"/>
      <c r="SU26" s="501"/>
      <c r="SV26" s="501"/>
      <c r="SW26" s="502"/>
      <c r="SX26" s="503"/>
    </row>
    <row r="27" spans="2:518" ht="95.25" customHeight="1" thickTop="1" thickBot="1">
      <c r="B27" s="832" t="s">
        <v>416</v>
      </c>
      <c r="C27" s="833" t="s">
        <v>323</v>
      </c>
      <c r="D27" s="834" t="s">
        <v>268</v>
      </c>
      <c r="E27" s="835" t="s">
        <v>146</v>
      </c>
      <c r="F27" s="836">
        <v>55</v>
      </c>
      <c r="G27" s="916">
        <v>0</v>
      </c>
      <c r="H27" s="837">
        <v>0</v>
      </c>
      <c r="K27" s="934" t="s">
        <v>416</v>
      </c>
      <c r="L27" s="935" t="s">
        <v>323</v>
      </c>
      <c r="M27" s="936" t="s">
        <v>268</v>
      </c>
      <c r="N27" s="937" t="s">
        <v>146</v>
      </c>
      <c r="O27" s="938">
        <v>55</v>
      </c>
      <c r="P27" s="1017">
        <v>14850</v>
      </c>
      <c r="Q27" s="939">
        <v>816750</v>
      </c>
      <c r="R27" s="497">
        <f>IF(EXACT(VLOOKUP(K27,OFERTA_0,3,FALSE),M27),1,0)</f>
        <v>1</v>
      </c>
      <c r="S27" s="497">
        <f>IF(EXACT(VLOOKUP(K27,OFERTA_0,4,FALSE),N27),1,0)</f>
        <v>1</v>
      </c>
      <c r="T27" s="498">
        <f>IF(EXACT(VLOOKUP(K27,OFERTA_0,5,FALSE),O27),1,0)</f>
        <v>1</v>
      </c>
      <c r="U27" s="498">
        <f t="shared" ref="U27:U28" si="412">IF(P27=0,0,1)</f>
        <v>1</v>
      </c>
      <c r="V27" s="498">
        <f t="shared" ref="V27:V28" si="413">IF(Q27=0,0,1)</f>
        <v>1</v>
      </c>
      <c r="W27" s="498">
        <f t="shared" ref="W27:W28" si="414">PRODUCT(R27:V27)</f>
        <v>1</v>
      </c>
      <c r="X27" s="504">
        <f t="shared" ref="X27:X28" si="415">ROUND(Q27,0)</f>
        <v>816750</v>
      </c>
      <c r="Y27" s="500">
        <f t="shared" ref="Y27:Y28" si="416">Q27-X27</f>
        <v>0</v>
      </c>
      <c r="Z27" s="486"/>
      <c r="AA27" s="486"/>
      <c r="AB27" s="934" t="s">
        <v>416</v>
      </c>
      <c r="AC27" s="935" t="s">
        <v>323</v>
      </c>
      <c r="AD27" s="936" t="s">
        <v>268</v>
      </c>
      <c r="AE27" s="937" t="s">
        <v>146</v>
      </c>
      <c r="AF27" s="938">
        <v>55</v>
      </c>
      <c r="AG27" s="1017">
        <v>12500</v>
      </c>
      <c r="AH27" s="939">
        <v>687500</v>
      </c>
      <c r="AI27" s="497">
        <f>IF(EXACT(VLOOKUP(AB27,OFERTA_0,3,FALSE),AD27),1,0)</f>
        <v>1</v>
      </c>
      <c r="AJ27" s="497">
        <f>IF(EXACT(VLOOKUP(AB27,OFERTA_0,4,FALSE),AE27),1,0)</f>
        <v>1</v>
      </c>
      <c r="AK27" s="498">
        <f>IF(EXACT(VLOOKUP(AB27,OFERTA_0,5,FALSE),AF27),1,0)</f>
        <v>1</v>
      </c>
      <c r="AL27" s="498">
        <f t="shared" ref="AL27:AL28" si="417">IF(AG27=0,0,1)</f>
        <v>1</v>
      </c>
      <c r="AM27" s="498">
        <f t="shared" ref="AM27:AM28" si="418">IF(AH27=0,0,1)</f>
        <v>1</v>
      </c>
      <c r="AN27" s="498">
        <f t="shared" ref="AN27:AN28" si="419">PRODUCT(AI27:AM27)</f>
        <v>1</v>
      </c>
      <c r="AO27" s="504">
        <f t="shared" ref="AO27:AO28" si="420">ROUND(AH27,0)</f>
        <v>687500</v>
      </c>
      <c r="AP27" s="500">
        <f t="shared" ref="AP27:AP28" si="421">AH27-AO27</f>
        <v>0</v>
      </c>
      <c r="AQ27" s="486"/>
      <c r="AR27" s="486"/>
      <c r="AS27" s="934" t="s">
        <v>416</v>
      </c>
      <c r="AT27" s="935" t="s">
        <v>323</v>
      </c>
      <c r="AU27" s="936" t="s">
        <v>268</v>
      </c>
      <c r="AV27" s="937" t="s">
        <v>146</v>
      </c>
      <c r="AW27" s="938">
        <v>55</v>
      </c>
      <c r="AX27" s="1017">
        <v>24288</v>
      </c>
      <c r="AY27" s="939">
        <v>1335840</v>
      </c>
      <c r="AZ27" s="497">
        <f>IF(EXACT(VLOOKUP(AS27,OFERTA_0,3,FALSE),AU27),1,0)</f>
        <v>1</v>
      </c>
      <c r="BA27" s="497">
        <f>IF(EXACT(VLOOKUP(AS27,OFERTA_0,4,FALSE),AV27),1,0)</f>
        <v>1</v>
      </c>
      <c r="BB27" s="498">
        <f>IF(EXACT(VLOOKUP(AS27,OFERTA_0,5,FALSE),AW27),1,0)</f>
        <v>1</v>
      </c>
      <c r="BC27" s="498">
        <f t="shared" ref="BC27:BC28" si="422">IF(AX27=0,0,1)</f>
        <v>1</v>
      </c>
      <c r="BD27" s="498">
        <f t="shared" ref="BD27:BD28" si="423">IF(AY27=0,0,1)</f>
        <v>1</v>
      </c>
      <c r="BE27" s="498">
        <f t="shared" ref="BE27:BE28" si="424">PRODUCT(AZ27:BD27)</f>
        <v>1</v>
      </c>
      <c r="BF27" s="504">
        <f t="shared" ref="BF27:BF28" si="425">ROUND(AY27,0)</f>
        <v>1335840</v>
      </c>
      <c r="BG27" s="500">
        <f t="shared" ref="BG27:BG28" si="426">AY27-BF27</f>
        <v>0</v>
      </c>
      <c r="BJ27" s="934" t="s">
        <v>416</v>
      </c>
      <c r="BK27" s="935" t="s">
        <v>323</v>
      </c>
      <c r="BL27" s="936" t="s">
        <v>268</v>
      </c>
      <c r="BM27" s="937" t="s">
        <v>146</v>
      </c>
      <c r="BN27" s="938">
        <v>55</v>
      </c>
      <c r="BO27" s="1017">
        <v>25160</v>
      </c>
      <c r="BP27" s="939">
        <v>1383800</v>
      </c>
      <c r="BQ27" s="497">
        <f>IF(EXACT(VLOOKUP(BJ27,OFERTA_0,3,FALSE),BL27),1,0)</f>
        <v>1</v>
      </c>
      <c r="BR27" s="497">
        <f>IF(EXACT(VLOOKUP(BJ27,OFERTA_0,4,FALSE),BM27),1,0)</f>
        <v>1</v>
      </c>
      <c r="BS27" s="498">
        <f>IF(EXACT(VLOOKUP(BJ27,OFERTA_0,5,FALSE),BN27),1,0)</f>
        <v>1</v>
      </c>
      <c r="BT27" s="498">
        <f t="shared" ref="BT27:BT28" si="427">IF(BO27=0,0,1)</f>
        <v>1</v>
      </c>
      <c r="BU27" s="498">
        <f t="shared" ref="BU27:BU28" si="428">IF(BP27=0,0,1)</f>
        <v>1</v>
      </c>
      <c r="BV27" s="498">
        <f t="shared" ref="BV27:BV28" si="429">PRODUCT(BQ27:BU27)</f>
        <v>1</v>
      </c>
      <c r="BW27" s="504">
        <f t="shared" ref="BW27:BW28" si="430">ROUND(BP27,0)</f>
        <v>1383800</v>
      </c>
      <c r="BX27" s="500">
        <f t="shared" ref="BX27:BX28" si="431">BP27-BW27</f>
        <v>0</v>
      </c>
      <c r="CA27" s="934" t="s">
        <v>416</v>
      </c>
      <c r="CB27" s="935" t="s">
        <v>323</v>
      </c>
      <c r="CC27" s="936" t="s">
        <v>268</v>
      </c>
      <c r="CD27" s="937" t="s">
        <v>146</v>
      </c>
      <c r="CE27" s="938">
        <v>55</v>
      </c>
      <c r="CF27" s="1017">
        <v>11301</v>
      </c>
      <c r="CG27" s="939">
        <v>621555</v>
      </c>
      <c r="CH27" s="497">
        <f>IF(EXACT(VLOOKUP(CA27,OFERTA_0,3,FALSE),CC27),1,0)</f>
        <v>1</v>
      </c>
      <c r="CI27" s="497">
        <f>IF(EXACT(VLOOKUP(CA27,OFERTA_0,4,FALSE),CD27),1,0)</f>
        <v>1</v>
      </c>
      <c r="CJ27" s="498">
        <f>IF(EXACT(VLOOKUP(CA27,OFERTA_0,5,FALSE),CE27),1,0)</f>
        <v>1</v>
      </c>
      <c r="CK27" s="498">
        <f t="shared" ref="CK27:CK28" si="432">IF(CF27=0,0,1)</f>
        <v>1</v>
      </c>
      <c r="CL27" s="498">
        <f t="shared" ref="CL27:CL28" si="433">IF(CG27=0,0,1)</f>
        <v>1</v>
      </c>
      <c r="CM27" s="498">
        <f t="shared" ref="CM27:CM28" si="434">PRODUCT(CH27:CL27)</f>
        <v>1</v>
      </c>
      <c r="CN27" s="504">
        <f t="shared" ref="CN27:CN28" si="435">ROUND(CG27,0)</f>
        <v>621555</v>
      </c>
      <c r="CO27" s="500">
        <f t="shared" ref="CO27:CO28" si="436">CG27-CN27</f>
        <v>0</v>
      </c>
      <c r="CR27" s="934" t="s">
        <v>416</v>
      </c>
      <c r="CS27" s="935" t="s">
        <v>323</v>
      </c>
      <c r="CT27" s="936" t="s">
        <v>268</v>
      </c>
      <c r="CU27" s="937" t="s">
        <v>146</v>
      </c>
      <c r="CV27" s="1030">
        <v>55</v>
      </c>
      <c r="CW27" s="1017">
        <v>11300</v>
      </c>
      <c r="CX27" s="698">
        <f t="shared" ref="CX27:CX28" si="437">ROUND(CV27*CW27,0)</f>
        <v>621500</v>
      </c>
      <c r="CY27" s="497">
        <f>IF(EXACT(VLOOKUP(CR27,OFERTA_0,3,FALSE),CT27),1,0)</f>
        <v>1</v>
      </c>
      <c r="CZ27" s="497">
        <f>IF(EXACT(VLOOKUP(CR27,OFERTA_0,4,FALSE),CU27),1,0)</f>
        <v>1</v>
      </c>
      <c r="DA27" s="498">
        <f>IF(EXACT(VLOOKUP(CR27,OFERTA_0,5,FALSE),CV27),1,0)</f>
        <v>1</v>
      </c>
      <c r="DB27" s="498">
        <f t="shared" ref="DB27:DB28" si="438">IF(CW27=0,0,1)</f>
        <v>1</v>
      </c>
      <c r="DC27" s="498">
        <f t="shared" ref="DC27:DC28" si="439">IF(CX27=0,0,1)</f>
        <v>1</v>
      </c>
      <c r="DD27" s="498">
        <f t="shared" ref="DD27:DD28" si="440">PRODUCT(CY27:DC27)</f>
        <v>1</v>
      </c>
      <c r="DE27" s="504">
        <f t="shared" ref="DE27:DE28" si="441">ROUND(CX27,0)</f>
        <v>621500</v>
      </c>
      <c r="DF27" s="500">
        <f t="shared" ref="DF27:DF28" si="442">CX27-DE27</f>
        <v>0</v>
      </c>
      <c r="DI27" s="934" t="s">
        <v>416</v>
      </c>
      <c r="DJ27" s="935" t="s">
        <v>323</v>
      </c>
      <c r="DK27" s="936" t="s">
        <v>268</v>
      </c>
      <c r="DL27" s="937" t="s">
        <v>146</v>
      </c>
      <c r="DM27" s="938">
        <v>55</v>
      </c>
      <c r="DN27" s="1017">
        <v>15000</v>
      </c>
      <c r="DO27" s="939">
        <v>825000</v>
      </c>
      <c r="DP27" s="497">
        <f>IF(EXACT(VLOOKUP(DI27,OFERTA_0,3,FALSE),DK27),1,0)</f>
        <v>1</v>
      </c>
      <c r="DQ27" s="497">
        <f>IF(EXACT(VLOOKUP(DI27,OFERTA_0,4,FALSE),DL27),1,0)</f>
        <v>1</v>
      </c>
      <c r="DR27" s="498">
        <f>IF(EXACT(VLOOKUP(DI27,OFERTA_0,5,FALSE),DM27),1,0)</f>
        <v>1</v>
      </c>
      <c r="DS27" s="498">
        <f t="shared" ref="DS27:DS28" si="443">IF(DN27=0,0,1)</f>
        <v>1</v>
      </c>
      <c r="DT27" s="498">
        <f t="shared" ref="DT27:DT28" si="444">IF(DO27=0,0,1)</f>
        <v>1</v>
      </c>
      <c r="DU27" s="498">
        <f t="shared" ref="DU27:DU28" si="445">PRODUCT(DP27:DT27)</f>
        <v>1</v>
      </c>
      <c r="DV27" s="504">
        <f t="shared" ref="DV27:DV28" si="446">ROUND(DO27,0)</f>
        <v>825000</v>
      </c>
      <c r="DW27" s="500">
        <f t="shared" ref="DW27:DW28" si="447">DO27-DV27</f>
        <v>0</v>
      </c>
      <c r="DZ27" s="934" t="s">
        <v>416</v>
      </c>
      <c r="EA27" s="935" t="s">
        <v>323</v>
      </c>
      <c r="EB27" s="936" t="s">
        <v>268</v>
      </c>
      <c r="EC27" s="937" t="s">
        <v>146</v>
      </c>
      <c r="ED27" s="1030">
        <v>55</v>
      </c>
      <c r="EE27" s="1017">
        <v>11298</v>
      </c>
      <c r="EF27" s="698">
        <f t="shared" ref="EF27:EF28" si="448">ROUND(ED27*EE27,0)</f>
        <v>621390</v>
      </c>
      <c r="EG27" s="497">
        <f>IF(EXACT(VLOOKUP(DZ27,OFERTA_0,3,FALSE),EB27),1,0)</f>
        <v>1</v>
      </c>
      <c r="EH27" s="497">
        <f>IF(EXACT(VLOOKUP(DZ27,OFERTA_0,4,FALSE),EC27),1,0)</f>
        <v>1</v>
      </c>
      <c r="EI27" s="498">
        <f>IF(EXACT(VLOOKUP(DZ27,OFERTA_0,5,FALSE),ED27),1,0)</f>
        <v>1</v>
      </c>
      <c r="EJ27" s="498">
        <f t="shared" ref="EJ27:EJ28" si="449">IF(EE27=0,0,1)</f>
        <v>1</v>
      </c>
      <c r="EK27" s="498">
        <f t="shared" ref="EK27:EK28" si="450">IF(EF27=0,0,1)</f>
        <v>1</v>
      </c>
      <c r="EL27" s="498">
        <f t="shared" ref="EL27:EL28" si="451">PRODUCT(EG27:EK27)</f>
        <v>1</v>
      </c>
      <c r="EM27" s="504">
        <f t="shared" ref="EM27:EM28" si="452">ROUND(EF27,0)</f>
        <v>621390</v>
      </c>
      <c r="EN27" s="500">
        <f t="shared" ref="EN27:EN28" si="453">EF27-EM27</f>
        <v>0</v>
      </c>
      <c r="EQ27" s="665"/>
      <c r="ER27" s="666"/>
      <c r="ES27" s="667"/>
      <c r="ET27" s="676"/>
      <c r="EU27" s="669"/>
      <c r="EV27" s="670"/>
      <c r="EW27" s="1324"/>
      <c r="EX27" s="497" t="e">
        <f t="shared" si="260"/>
        <v>#N/A</v>
      </c>
      <c r="EY27" s="497" t="e">
        <f t="shared" si="261"/>
        <v>#N/A</v>
      </c>
      <c r="EZ27" s="498" t="e">
        <f t="shared" si="262"/>
        <v>#N/A</v>
      </c>
      <c r="FA27" s="498">
        <f t="shared" si="263"/>
        <v>0</v>
      </c>
      <c r="FB27" s="498">
        <f t="shared" si="264"/>
        <v>0</v>
      </c>
      <c r="FC27" s="498" t="e">
        <f t="shared" si="265"/>
        <v>#N/A</v>
      </c>
      <c r="FD27" s="504">
        <f t="shared" si="266"/>
        <v>0</v>
      </c>
      <c r="FE27" s="500">
        <f t="shared" si="267"/>
        <v>0</v>
      </c>
      <c r="FH27" s="665"/>
      <c r="FI27" s="666"/>
      <c r="FJ27" s="667"/>
      <c r="FK27" s="676"/>
      <c r="FL27" s="669"/>
      <c r="FM27" s="670"/>
      <c r="FN27" s="1324"/>
      <c r="FO27" s="497" t="e">
        <f t="shared" si="268"/>
        <v>#N/A</v>
      </c>
      <c r="FP27" s="497" t="e">
        <f t="shared" si="269"/>
        <v>#N/A</v>
      </c>
      <c r="FQ27" s="498" t="e">
        <f t="shared" si="270"/>
        <v>#N/A</v>
      </c>
      <c r="FR27" s="498">
        <f t="shared" si="271"/>
        <v>0</v>
      </c>
      <c r="FS27" s="498">
        <f t="shared" si="272"/>
        <v>0</v>
      </c>
      <c r="FT27" s="498" t="e">
        <f t="shared" si="273"/>
        <v>#N/A</v>
      </c>
      <c r="FU27" s="504">
        <f t="shared" si="274"/>
        <v>0</v>
      </c>
      <c r="FV27" s="500">
        <f t="shared" si="275"/>
        <v>0</v>
      </c>
      <c r="FY27" s="665"/>
      <c r="FZ27" s="666"/>
      <c r="GA27" s="667"/>
      <c r="GB27" s="676"/>
      <c r="GC27" s="669"/>
      <c r="GD27" s="670"/>
      <c r="GE27" s="1324"/>
      <c r="GF27" s="497" t="e">
        <f t="shared" si="276"/>
        <v>#N/A</v>
      </c>
      <c r="GG27" s="497" t="e">
        <f t="shared" si="277"/>
        <v>#N/A</v>
      </c>
      <c r="GH27" s="498" t="e">
        <f t="shared" si="278"/>
        <v>#N/A</v>
      </c>
      <c r="GI27" s="498">
        <f t="shared" si="279"/>
        <v>0</v>
      </c>
      <c r="GJ27" s="498">
        <f t="shared" si="280"/>
        <v>0</v>
      </c>
      <c r="GK27" s="498" t="e">
        <f t="shared" si="281"/>
        <v>#N/A</v>
      </c>
      <c r="GL27" s="504">
        <f t="shared" si="282"/>
        <v>0</v>
      </c>
      <c r="GM27" s="500">
        <f t="shared" si="283"/>
        <v>0</v>
      </c>
      <c r="GP27" s="665"/>
      <c r="GQ27" s="666"/>
      <c r="GR27" s="667"/>
      <c r="GS27" s="676"/>
      <c r="GT27" s="669"/>
      <c r="GU27" s="670"/>
      <c r="GV27" s="1324"/>
      <c r="GW27" s="497" t="e">
        <f t="shared" si="284"/>
        <v>#N/A</v>
      </c>
      <c r="GX27" s="497" t="e">
        <f t="shared" si="285"/>
        <v>#N/A</v>
      </c>
      <c r="GY27" s="498" t="e">
        <f t="shared" si="286"/>
        <v>#N/A</v>
      </c>
      <c r="GZ27" s="498">
        <f t="shared" si="287"/>
        <v>0</v>
      </c>
      <c r="HA27" s="498">
        <f t="shared" si="288"/>
        <v>0</v>
      </c>
      <c r="HB27" s="498" t="e">
        <f t="shared" si="289"/>
        <v>#N/A</v>
      </c>
      <c r="HC27" s="504">
        <f t="shared" si="290"/>
        <v>0</v>
      </c>
      <c r="HD27" s="500">
        <f t="shared" si="291"/>
        <v>0</v>
      </c>
      <c r="HG27" s="665"/>
      <c r="HH27" s="666"/>
      <c r="HI27" s="667"/>
      <c r="HJ27" s="676"/>
      <c r="HK27" s="669"/>
      <c r="HL27" s="670"/>
      <c r="HM27" s="1324"/>
      <c r="HN27" s="497" t="e">
        <f t="shared" si="292"/>
        <v>#N/A</v>
      </c>
      <c r="HO27" s="497" t="e">
        <f t="shared" si="293"/>
        <v>#N/A</v>
      </c>
      <c r="HP27" s="498" t="e">
        <f t="shared" si="294"/>
        <v>#N/A</v>
      </c>
      <c r="HQ27" s="498">
        <f t="shared" si="295"/>
        <v>0</v>
      </c>
      <c r="HR27" s="498">
        <f t="shared" si="296"/>
        <v>0</v>
      </c>
      <c r="HS27" s="498" t="e">
        <f t="shared" si="297"/>
        <v>#N/A</v>
      </c>
      <c r="HT27" s="504">
        <f t="shared" si="298"/>
        <v>0</v>
      </c>
      <c r="HU27" s="500">
        <f t="shared" si="299"/>
        <v>0</v>
      </c>
      <c r="HX27" s="665"/>
      <c r="HY27" s="666"/>
      <c r="HZ27" s="667"/>
      <c r="IA27" s="676"/>
      <c r="IB27" s="669"/>
      <c r="IC27" s="670"/>
      <c r="ID27" s="1324"/>
      <c r="IE27" s="497" t="e">
        <f t="shared" si="300"/>
        <v>#N/A</v>
      </c>
      <c r="IF27" s="497" t="e">
        <f t="shared" si="301"/>
        <v>#N/A</v>
      </c>
      <c r="IG27" s="498" t="e">
        <f t="shared" si="302"/>
        <v>#N/A</v>
      </c>
      <c r="IH27" s="498">
        <f t="shared" si="303"/>
        <v>0</v>
      </c>
      <c r="II27" s="498">
        <f t="shared" si="304"/>
        <v>0</v>
      </c>
      <c r="IJ27" s="498" t="e">
        <f t="shared" si="305"/>
        <v>#N/A</v>
      </c>
      <c r="IK27" s="504">
        <f t="shared" si="306"/>
        <v>0</v>
      </c>
      <c r="IL27" s="500">
        <f t="shared" si="307"/>
        <v>0</v>
      </c>
      <c r="IO27" s="665"/>
      <c r="IP27" s="666"/>
      <c r="IQ27" s="667"/>
      <c r="IR27" s="676"/>
      <c r="IS27" s="669"/>
      <c r="IT27" s="670"/>
      <c r="IU27" s="1324"/>
      <c r="IV27" s="497" t="e">
        <f t="shared" si="308"/>
        <v>#N/A</v>
      </c>
      <c r="IW27" s="497" t="e">
        <f t="shared" si="309"/>
        <v>#N/A</v>
      </c>
      <c r="IX27" s="498" t="e">
        <f t="shared" si="310"/>
        <v>#N/A</v>
      </c>
      <c r="IY27" s="498">
        <f t="shared" si="311"/>
        <v>0</v>
      </c>
      <c r="IZ27" s="498">
        <f t="shared" si="312"/>
        <v>0</v>
      </c>
      <c r="JA27" s="498" t="e">
        <f t="shared" si="313"/>
        <v>#N/A</v>
      </c>
      <c r="JB27" s="504">
        <f t="shared" si="314"/>
        <v>0</v>
      </c>
      <c r="JC27" s="500">
        <f t="shared" si="315"/>
        <v>0</v>
      </c>
      <c r="JF27" s="665"/>
      <c r="JG27" s="666"/>
      <c r="JH27" s="667"/>
      <c r="JI27" s="676"/>
      <c r="JJ27" s="669"/>
      <c r="JK27" s="670"/>
      <c r="JL27" s="1324"/>
      <c r="JM27" s="497" t="e">
        <f t="shared" si="316"/>
        <v>#N/A</v>
      </c>
      <c r="JN27" s="497" t="e">
        <f t="shared" si="317"/>
        <v>#N/A</v>
      </c>
      <c r="JO27" s="498" t="e">
        <f t="shared" si="318"/>
        <v>#N/A</v>
      </c>
      <c r="JP27" s="498">
        <f t="shared" si="319"/>
        <v>0</v>
      </c>
      <c r="JQ27" s="498">
        <f t="shared" si="320"/>
        <v>0</v>
      </c>
      <c r="JR27" s="498" t="e">
        <f t="shared" si="321"/>
        <v>#N/A</v>
      </c>
      <c r="JS27" s="504">
        <f t="shared" si="322"/>
        <v>0</v>
      </c>
      <c r="JT27" s="500">
        <f t="shared" si="323"/>
        <v>0</v>
      </c>
      <c r="JW27" s="665"/>
      <c r="JX27" s="666"/>
      <c r="JY27" s="667"/>
      <c r="JZ27" s="676"/>
      <c r="KA27" s="669"/>
      <c r="KB27" s="670"/>
      <c r="KC27" s="1324"/>
      <c r="KD27" s="497" t="e">
        <f t="shared" si="324"/>
        <v>#N/A</v>
      </c>
      <c r="KE27" s="497" t="e">
        <f t="shared" si="325"/>
        <v>#N/A</v>
      </c>
      <c r="KF27" s="498" t="e">
        <f t="shared" si="326"/>
        <v>#N/A</v>
      </c>
      <c r="KG27" s="498">
        <f t="shared" si="327"/>
        <v>0</v>
      </c>
      <c r="KH27" s="498">
        <f t="shared" si="328"/>
        <v>0</v>
      </c>
      <c r="KI27" s="498" t="e">
        <f t="shared" si="329"/>
        <v>#N/A</v>
      </c>
      <c r="KJ27" s="504">
        <f t="shared" si="330"/>
        <v>0</v>
      </c>
      <c r="KK27" s="500">
        <f t="shared" si="331"/>
        <v>0</v>
      </c>
      <c r="KN27" s="665"/>
      <c r="KO27" s="666"/>
      <c r="KP27" s="667"/>
      <c r="KQ27" s="676"/>
      <c r="KR27" s="669"/>
      <c r="KS27" s="670"/>
      <c r="KT27" s="1324"/>
      <c r="KU27" s="497" t="e">
        <f t="shared" si="332"/>
        <v>#N/A</v>
      </c>
      <c r="KV27" s="497" t="e">
        <f t="shared" si="333"/>
        <v>#N/A</v>
      </c>
      <c r="KW27" s="498" t="e">
        <f t="shared" si="334"/>
        <v>#N/A</v>
      </c>
      <c r="KX27" s="498">
        <f t="shared" si="335"/>
        <v>0</v>
      </c>
      <c r="KY27" s="498">
        <f t="shared" si="336"/>
        <v>0</v>
      </c>
      <c r="KZ27" s="498" t="e">
        <f t="shared" si="337"/>
        <v>#N/A</v>
      </c>
      <c r="LA27" s="504">
        <f t="shared" si="338"/>
        <v>0</v>
      </c>
      <c r="LB27" s="500">
        <f t="shared" si="339"/>
        <v>0</v>
      </c>
      <c r="LE27" s="665"/>
      <c r="LF27" s="666"/>
      <c r="LG27" s="667"/>
      <c r="LH27" s="676"/>
      <c r="LI27" s="669"/>
      <c r="LJ27" s="670"/>
      <c r="LK27" s="1324"/>
      <c r="LL27" s="497" t="e">
        <f t="shared" si="340"/>
        <v>#N/A</v>
      </c>
      <c r="LM27" s="497" t="e">
        <f t="shared" si="341"/>
        <v>#N/A</v>
      </c>
      <c r="LN27" s="498" t="e">
        <f t="shared" si="342"/>
        <v>#N/A</v>
      </c>
      <c r="LO27" s="498">
        <f t="shared" si="343"/>
        <v>0</v>
      </c>
      <c r="LP27" s="498">
        <f t="shared" si="344"/>
        <v>0</v>
      </c>
      <c r="LQ27" s="498" t="e">
        <f t="shared" si="345"/>
        <v>#N/A</v>
      </c>
      <c r="LR27" s="504">
        <f t="shared" si="346"/>
        <v>0</v>
      </c>
      <c r="LS27" s="500">
        <f t="shared" si="347"/>
        <v>0</v>
      </c>
      <c r="LV27" s="665"/>
      <c r="LW27" s="666"/>
      <c r="LX27" s="667"/>
      <c r="LY27" s="676"/>
      <c r="LZ27" s="669"/>
      <c r="MA27" s="670"/>
      <c r="MB27" s="1324"/>
      <c r="MC27" s="497" t="e">
        <f t="shared" si="348"/>
        <v>#N/A</v>
      </c>
      <c r="MD27" s="497" t="e">
        <f t="shared" si="349"/>
        <v>#N/A</v>
      </c>
      <c r="ME27" s="498" t="e">
        <f t="shared" si="350"/>
        <v>#N/A</v>
      </c>
      <c r="MF27" s="498">
        <f t="shared" si="351"/>
        <v>0</v>
      </c>
      <c r="MG27" s="498">
        <f t="shared" si="352"/>
        <v>0</v>
      </c>
      <c r="MH27" s="498" t="e">
        <f t="shared" si="353"/>
        <v>#N/A</v>
      </c>
      <c r="MI27" s="504">
        <f t="shared" si="354"/>
        <v>0</v>
      </c>
      <c r="MJ27" s="500">
        <f t="shared" si="355"/>
        <v>0</v>
      </c>
      <c r="MM27" s="665"/>
      <c r="MN27" s="666"/>
      <c r="MO27" s="667"/>
      <c r="MP27" s="676"/>
      <c r="MQ27" s="669"/>
      <c r="MR27" s="670"/>
      <c r="MS27" s="1324"/>
      <c r="MT27" s="497" t="e">
        <f t="shared" si="356"/>
        <v>#N/A</v>
      </c>
      <c r="MU27" s="497" t="e">
        <f t="shared" si="357"/>
        <v>#N/A</v>
      </c>
      <c r="MV27" s="498" t="e">
        <f t="shared" si="358"/>
        <v>#N/A</v>
      </c>
      <c r="MW27" s="498">
        <f t="shared" si="359"/>
        <v>0</v>
      </c>
      <c r="MX27" s="498">
        <f t="shared" si="360"/>
        <v>0</v>
      </c>
      <c r="MY27" s="498" t="e">
        <f t="shared" si="361"/>
        <v>#N/A</v>
      </c>
      <c r="MZ27" s="504">
        <f t="shared" si="362"/>
        <v>0</v>
      </c>
      <c r="NA27" s="500">
        <f t="shared" si="363"/>
        <v>0</v>
      </c>
      <c r="ND27" s="665"/>
      <c r="NE27" s="666"/>
      <c r="NF27" s="667"/>
      <c r="NG27" s="676"/>
      <c r="NH27" s="669"/>
      <c r="NI27" s="670"/>
      <c r="NJ27" s="1324"/>
      <c r="NK27" s="497" t="e">
        <f t="shared" si="364"/>
        <v>#N/A</v>
      </c>
      <c r="NL27" s="497" t="e">
        <f t="shared" si="365"/>
        <v>#N/A</v>
      </c>
      <c r="NM27" s="498" t="e">
        <f t="shared" si="366"/>
        <v>#N/A</v>
      </c>
      <c r="NN27" s="498">
        <f t="shared" si="367"/>
        <v>0</v>
      </c>
      <c r="NO27" s="498">
        <f t="shared" si="368"/>
        <v>0</v>
      </c>
      <c r="NP27" s="498" t="e">
        <f t="shared" si="369"/>
        <v>#N/A</v>
      </c>
      <c r="NQ27" s="504">
        <f t="shared" si="370"/>
        <v>0</v>
      </c>
      <c r="NR27" s="500">
        <f t="shared" si="371"/>
        <v>0</v>
      </c>
      <c r="NU27" s="665"/>
      <c r="NV27" s="666"/>
      <c r="NW27" s="667"/>
      <c r="NX27" s="676"/>
      <c r="NY27" s="669"/>
      <c r="NZ27" s="670"/>
      <c r="OA27" s="1324"/>
      <c r="OB27" s="497" t="e">
        <f t="shared" si="372"/>
        <v>#N/A</v>
      </c>
      <c r="OC27" s="497" t="e">
        <f t="shared" si="373"/>
        <v>#N/A</v>
      </c>
      <c r="OD27" s="498" t="e">
        <f t="shared" si="374"/>
        <v>#N/A</v>
      </c>
      <c r="OE27" s="498">
        <f t="shared" si="375"/>
        <v>0</v>
      </c>
      <c r="OF27" s="498">
        <f t="shared" si="376"/>
        <v>0</v>
      </c>
      <c r="OG27" s="498" t="e">
        <f t="shared" si="377"/>
        <v>#N/A</v>
      </c>
      <c r="OH27" s="504">
        <f t="shared" si="378"/>
        <v>0</v>
      </c>
      <c r="OI27" s="500">
        <f t="shared" si="379"/>
        <v>0</v>
      </c>
      <c r="OL27" s="665"/>
      <c r="OM27" s="666"/>
      <c r="ON27" s="667"/>
      <c r="OO27" s="676"/>
      <c r="OP27" s="669"/>
      <c r="OQ27" s="670"/>
      <c r="OR27" s="1324"/>
      <c r="OS27" s="497" t="e">
        <f t="shared" si="380"/>
        <v>#N/A</v>
      </c>
      <c r="OT27" s="497" t="e">
        <f t="shared" si="381"/>
        <v>#N/A</v>
      </c>
      <c r="OU27" s="498" t="e">
        <f t="shared" si="382"/>
        <v>#N/A</v>
      </c>
      <c r="OV27" s="498">
        <f t="shared" si="383"/>
        <v>0</v>
      </c>
      <c r="OW27" s="498">
        <f t="shared" si="384"/>
        <v>0</v>
      </c>
      <c r="OX27" s="498" t="e">
        <f t="shared" si="385"/>
        <v>#N/A</v>
      </c>
      <c r="OY27" s="504">
        <f t="shared" si="386"/>
        <v>0</v>
      </c>
      <c r="OZ27" s="500">
        <f t="shared" si="387"/>
        <v>0</v>
      </c>
      <c r="PC27" s="665"/>
      <c r="PD27" s="666"/>
      <c r="PE27" s="667"/>
      <c r="PF27" s="676"/>
      <c r="PG27" s="669"/>
      <c r="PH27" s="670"/>
      <c r="PI27" s="1324"/>
      <c r="PJ27" s="497" t="e">
        <f t="shared" si="388"/>
        <v>#N/A</v>
      </c>
      <c r="PK27" s="497" t="e">
        <f t="shared" si="389"/>
        <v>#N/A</v>
      </c>
      <c r="PL27" s="498" t="e">
        <f t="shared" si="390"/>
        <v>#N/A</v>
      </c>
      <c r="PM27" s="498">
        <f t="shared" si="391"/>
        <v>0</v>
      </c>
      <c r="PN27" s="498">
        <f t="shared" si="392"/>
        <v>0</v>
      </c>
      <c r="PO27" s="498" t="e">
        <f t="shared" si="393"/>
        <v>#N/A</v>
      </c>
      <c r="PP27" s="504">
        <f t="shared" si="394"/>
        <v>0</v>
      </c>
      <c r="PQ27" s="500">
        <f t="shared" si="395"/>
        <v>0</v>
      </c>
      <c r="PT27" s="665"/>
      <c r="PU27" s="666"/>
      <c r="PV27" s="667"/>
      <c r="PW27" s="676"/>
      <c r="PX27" s="669"/>
      <c r="PY27" s="670"/>
      <c r="PZ27" s="1324"/>
      <c r="QA27" s="497" t="e">
        <f t="shared" si="396"/>
        <v>#N/A</v>
      </c>
      <c r="QB27" s="497" t="e">
        <f t="shared" si="397"/>
        <v>#N/A</v>
      </c>
      <c r="QC27" s="498" t="e">
        <f t="shared" si="398"/>
        <v>#N/A</v>
      </c>
      <c r="QD27" s="498">
        <f t="shared" si="399"/>
        <v>0</v>
      </c>
      <c r="QE27" s="498">
        <f t="shared" si="400"/>
        <v>0</v>
      </c>
      <c r="QF27" s="498" t="e">
        <f t="shared" si="401"/>
        <v>#N/A</v>
      </c>
      <c r="QG27" s="504">
        <f t="shared" si="402"/>
        <v>0</v>
      </c>
      <c r="QH27" s="500">
        <f t="shared" si="403"/>
        <v>0</v>
      </c>
      <c r="QK27" s="665"/>
      <c r="QL27" s="666"/>
      <c r="QM27" s="667"/>
      <c r="QN27" s="676"/>
      <c r="QO27" s="669"/>
      <c r="QP27" s="670"/>
      <c r="QQ27" s="1324"/>
      <c r="QR27" s="497" t="e">
        <f t="shared" si="404"/>
        <v>#N/A</v>
      </c>
      <c r="QS27" s="497" t="e">
        <f t="shared" si="405"/>
        <v>#N/A</v>
      </c>
      <c r="QT27" s="498" t="e">
        <f t="shared" si="406"/>
        <v>#N/A</v>
      </c>
      <c r="QU27" s="498">
        <f t="shared" si="407"/>
        <v>0</v>
      </c>
      <c r="QV27" s="498">
        <f t="shared" si="408"/>
        <v>0</v>
      </c>
      <c r="QW27" s="498" t="e">
        <f t="shared" si="409"/>
        <v>#N/A</v>
      </c>
      <c r="QX27" s="504">
        <f t="shared" si="410"/>
        <v>0</v>
      </c>
      <c r="QY27" s="500">
        <f t="shared" si="411"/>
        <v>0</v>
      </c>
      <c r="RB27" s="381"/>
      <c r="RC27" s="382"/>
      <c r="RD27" s="383"/>
      <c r="RE27" s="384"/>
      <c r="RF27" s="385"/>
      <c r="RG27" s="386"/>
      <c r="RH27" s="386"/>
      <c r="RI27" s="497"/>
      <c r="RJ27" s="497"/>
      <c r="RK27" s="501"/>
      <c r="RL27" s="501"/>
      <c r="RM27" s="501"/>
      <c r="RN27" s="501"/>
      <c r="RO27" s="502"/>
      <c r="RP27" s="503"/>
      <c r="RS27" s="381"/>
      <c r="RT27" s="382"/>
      <c r="RU27" s="383"/>
      <c r="RV27" s="384"/>
      <c r="RW27" s="385"/>
      <c r="RX27" s="386"/>
      <c r="RY27" s="386"/>
      <c r="RZ27" s="497"/>
      <c r="SA27" s="497"/>
      <c r="SB27" s="501"/>
      <c r="SC27" s="501"/>
      <c r="SD27" s="501"/>
      <c r="SE27" s="501"/>
      <c r="SF27" s="502"/>
      <c r="SG27" s="503"/>
      <c r="SJ27" s="381"/>
      <c r="SK27" s="382"/>
      <c r="SL27" s="383"/>
      <c r="SM27" s="384"/>
      <c r="SN27" s="385"/>
      <c r="SO27" s="386"/>
      <c r="SP27" s="386"/>
      <c r="SQ27" s="497"/>
      <c r="SR27" s="497"/>
      <c r="SS27" s="501"/>
      <c r="ST27" s="501"/>
      <c r="SU27" s="501"/>
      <c r="SV27" s="501"/>
      <c r="SW27" s="502"/>
      <c r="SX27" s="503"/>
    </row>
    <row r="28" spans="2:518" ht="63" customHeight="1" thickTop="1" thickBot="1">
      <c r="B28" s="832" t="s">
        <v>417</v>
      </c>
      <c r="C28" s="833" t="s">
        <v>323</v>
      </c>
      <c r="D28" s="834" t="s">
        <v>418</v>
      </c>
      <c r="E28" s="835" t="s">
        <v>145</v>
      </c>
      <c r="F28" s="836">
        <v>30</v>
      </c>
      <c r="G28" s="916">
        <v>0</v>
      </c>
      <c r="H28" s="837">
        <v>0</v>
      </c>
      <c r="K28" s="934" t="s">
        <v>417</v>
      </c>
      <c r="L28" s="935" t="s">
        <v>323</v>
      </c>
      <c r="M28" s="936" t="s">
        <v>418</v>
      </c>
      <c r="N28" s="937" t="s">
        <v>145</v>
      </c>
      <c r="O28" s="938">
        <v>30</v>
      </c>
      <c r="P28" s="1017">
        <v>25650</v>
      </c>
      <c r="Q28" s="939">
        <v>769500</v>
      </c>
      <c r="R28" s="497">
        <f>IF(EXACT(VLOOKUP(K28,OFERTA_0,3,FALSE),M28),1,0)</f>
        <v>1</v>
      </c>
      <c r="S28" s="497">
        <f>IF(EXACT(VLOOKUP(K28,OFERTA_0,4,FALSE),N28),1,0)</f>
        <v>1</v>
      </c>
      <c r="T28" s="498">
        <f>IF(EXACT(VLOOKUP(K28,OFERTA_0,5,FALSE),O28),1,0)</f>
        <v>1</v>
      </c>
      <c r="U28" s="498">
        <f t="shared" si="412"/>
        <v>1</v>
      </c>
      <c r="V28" s="498">
        <f t="shared" si="413"/>
        <v>1</v>
      </c>
      <c r="W28" s="498">
        <f t="shared" si="414"/>
        <v>1</v>
      </c>
      <c r="X28" s="504">
        <f t="shared" si="415"/>
        <v>769500</v>
      </c>
      <c r="Y28" s="500">
        <f t="shared" si="416"/>
        <v>0</v>
      </c>
      <c r="Z28" s="486"/>
      <c r="AA28" s="486"/>
      <c r="AB28" s="934" t="s">
        <v>417</v>
      </c>
      <c r="AC28" s="935" t="s">
        <v>323</v>
      </c>
      <c r="AD28" s="936" t="s">
        <v>418</v>
      </c>
      <c r="AE28" s="937" t="s">
        <v>145</v>
      </c>
      <c r="AF28" s="938">
        <v>30</v>
      </c>
      <c r="AG28" s="1017">
        <v>104100</v>
      </c>
      <c r="AH28" s="939">
        <v>3123000</v>
      </c>
      <c r="AI28" s="497">
        <f>IF(EXACT(VLOOKUP(AB28,OFERTA_0,3,FALSE),AD28),1,0)</f>
        <v>1</v>
      </c>
      <c r="AJ28" s="497">
        <f>IF(EXACT(VLOOKUP(AB28,OFERTA_0,4,FALSE),AE28),1,0)</f>
        <v>1</v>
      </c>
      <c r="AK28" s="498">
        <f>IF(EXACT(VLOOKUP(AB28,OFERTA_0,5,FALSE),AF28),1,0)</f>
        <v>1</v>
      </c>
      <c r="AL28" s="498">
        <f t="shared" si="417"/>
        <v>1</v>
      </c>
      <c r="AM28" s="498">
        <f t="shared" si="418"/>
        <v>1</v>
      </c>
      <c r="AN28" s="498">
        <f t="shared" si="419"/>
        <v>1</v>
      </c>
      <c r="AO28" s="504">
        <f t="shared" si="420"/>
        <v>3123000</v>
      </c>
      <c r="AP28" s="500">
        <f t="shared" si="421"/>
        <v>0</v>
      </c>
      <c r="AQ28" s="486"/>
      <c r="AR28" s="486"/>
      <c r="AS28" s="934" t="s">
        <v>417</v>
      </c>
      <c r="AT28" s="935" t="s">
        <v>323</v>
      </c>
      <c r="AU28" s="936" t="s">
        <v>418</v>
      </c>
      <c r="AV28" s="937" t="s">
        <v>145</v>
      </c>
      <c r="AW28" s="938">
        <v>30</v>
      </c>
      <c r="AX28" s="1017">
        <v>74500</v>
      </c>
      <c r="AY28" s="939">
        <v>2235000</v>
      </c>
      <c r="AZ28" s="497">
        <f>IF(EXACT(VLOOKUP(AS28,OFERTA_0,3,FALSE),AU28),1,0)</f>
        <v>1</v>
      </c>
      <c r="BA28" s="497">
        <f>IF(EXACT(VLOOKUP(AS28,OFERTA_0,4,FALSE),AV28),1,0)</f>
        <v>1</v>
      </c>
      <c r="BB28" s="498">
        <f>IF(EXACT(VLOOKUP(AS28,OFERTA_0,5,FALSE),AW28),1,0)</f>
        <v>1</v>
      </c>
      <c r="BC28" s="498">
        <f t="shared" si="422"/>
        <v>1</v>
      </c>
      <c r="BD28" s="498">
        <f t="shared" si="423"/>
        <v>1</v>
      </c>
      <c r="BE28" s="498">
        <f t="shared" si="424"/>
        <v>1</v>
      </c>
      <c r="BF28" s="504">
        <f t="shared" si="425"/>
        <v>2235000</v>
      </c>
      <c r="BG28" s="500">
        <f t="shared" si="426"/>
        <v>0</v>
      </c>
      <c r="BJ28" s="934" t="s">
        <v>417</v>
      </c>
      <c r="BK28" s="935" t="s">
        <v>323</v>
      </c>
      <c r="BL28" s="936" t="s">
        <v>418</v>
      </c>
      <c r="BM28" s="937" t="s">
        <v>145</v>
      </c>
      <c r="BN28" s="938">
        <v>30</v>
      </c>
      <c r="BO28" s="1017">
        <v>194393</v>
      </c>
      <c r="BP28" s="939">
        <v>5831790</v>
      </c>
      <c r="BQ28" s="497">
        <f>IF(EXACT(VLOOKUP(BJ28,OFERTA_0,3,FALSE),BL28),1,0)</f>
        <v>1</v>
      </c>
      <c r="BR28" s="497">
        <f>IF(EXACT(VLOOKUP(BJ28,OFERTA_0,4,FALSE),BM28),1,0)</f>
        <v>1</v>
      </c>
      <c r="BS28" s="498">
        <f>IF(EXACT(VLOOKUP(BJ28,OFERTA_0,5,FALSE),BN28),1,0)</f>
        <v>1</v>
      </c>
      <c r="BT28" s="498">
        <f t="shared" si="427"/>
        <v>1</v>
      </c>
      <c r="BU28" s="498">
        <f t="shared" si="428"/>
        <v>1</v>
      </c>
      <c r="BV28" s="498">
        <f t="shared" si="429"/>
        <v>1</v>
      </c>
      <c r="BW28" s="504">
        <f t="shared" si="430"/>
        <v>5831790</v>
      </c>
      <c r="BX28" s="500">
        <f t="shared" si="431"/>
        <v>0</v>
      </c>
      <c r="CA28" s="934" t="s">
        <v>417</v>
      </c>
      <c r="CB28" s="935" t="s">
        <v>323</v>
      </c>
      <c r="CC28" s="936" t="s">
        <v>418</v>
      </c>
      <c r="CD28" s="937" t="s">
        <v>145</v>
      </c>
      <c r="CE28" s="938">
        <v>30</v>
      </c>
      <c r="CF28" s="1017">
        <v>56120</v>
      </c>
      <c r="CG28" s="939">
        <v>1683600</v>
      </c>
      <c r="CH28" s="497">
        <f>IF(EXACT(VLOOKUP(CA28,OFERTA_0,3,FALSE),CC28),1,0)</f>
        <v>1</v>
      </c>
      <c r="CI28" s="497">
        <f>IF(EXACT(VLOOKUP(CA28,OFERTA_0,4,FALSE),CD28),1,0)</f>
        <v>1</v>
      </c>
      <c r="CJ28" s="498">
        <f>IF(EXACT(VLOOKUP(CA28,OFERTA_0,5,FALSE),CE28),1,0)</f>
        <v>1</v>
      </c>
      <c r="CK28" s="498">
        <f t="shared" si="432"/>
        <v>1</v>
      </c>
      <c r="CL28" s="498">
        <f t="shared" si="433"/>
        <v>1</v>
      </c>
      <c r="CM28" s="498">
        <f t="shared" si="434"/>
        <v>1</v>
      </c>
      <c r="CN28" s="504">
        <f t="shared" si="435"/>
        <v>1683600</v>
      </c>
      <c r="CO28" s="500">
        <f t="shared" si="436"/>
        <v>0</v>
      </c>
      <c r="CR28" s="934" t="s">
        <v>417</v>
      </c>
      <c r="CS28" s="935" t="s">
        <v>323</v>
      </c>
      <c r="CT28" s="936" t="s">
        <v>418</v>
      </c>
      <c r="CU28" s="937" t="s">
        <v>145</v>
      </c>
      <c r="CV28" s="1030">
        <v>30</v>
      </c>
      <c r="CW28" s="1017">
        <v>56122</v>
      </c>
      <c r="CX28" s="698">
        <f t="shared" si="437"/>
        <v>1683660</v>
      </c>
      <c r="CY28" s="497">
        <f>IF(EXACT(VLOOKUP(CR28,OFERTA_0,3,FALSE),CT28),1,0)</f>
        <v>1</v>
      </c>
      <c r="CZ28" s="497">
        <f>IF(EXACT(VLOOKUP(CR28,OFERTA_0,4,FALSE),CU28),1,0)</f>
        <v>1</v>
      </c>
      <c r="DA28" s="498">
        <f>IF(EXACT(VLOOKUP(CR28,OFERTA_0,5,FALSE),CV28),1,0)</f>
        <v>1</v>
      </c>
      <c r="DB28" s="498">
        <f t="shared" si="438"/>
        <v>1</v>
      </c>
      <c r="DC28" s="498">
        <f t="shared" si="439"/>
        <v>1</v>
      </c>
      <c r="DD28" s="498">
        <f t="shared" si="440"/>
        <v>1</v>
      </c>
      <c r="DE28" s="504">
        <f t="shared" si="441"/>
        <v>1683660</v>
      </c>
      <c r="DF28" s="500">
        <f t="shared" si="442"/>
        <v>0</v>
      </c>
      <c r="DI28" s="934" t="s">
        <v>417</v>
      </c>
      <c r="DJ28" s="935" t="s">
        <v>323</v>
      </c>
      <c r="DK28" s="936" t="s">
        <v>418</v>
      </c>
      <c r="DL28" s="937" t="s">
        <v>145</v>
      </c>
      <c r="DM28" s="938">
        <v>30</v>
      </c>
      <c r="DN28" s="1017">
        <v>42000</v>
      </c>
      <c r="DO28" s="939">
        <v>1260000</v>
      </c>
      <c r="DP28" s="497">
        <f>IF(EXACT(VLOOKUP(DI28,OFERTA_0,3,FALSE),DK28),1,0)</f>
        <v>1</v>
      </c>
      <c r="DQ28" s="497">
        <f>IF(EXACT(VLOOKUP(DI28,OFERTA_0,4,FALSE),DL28),1,0)</f>
        <v>1</v>
      </c>
      <c r="DR28" s="498">
        <f>IF(EXACT(VLOOKUP(DI28,OFERTA_0,5,FALSE),DM28),1,0)</f>
        <v>1</v>
      </c>
      <c r="DS28" s="498">
        <f t="shared" si="443"/>
        <v>1</v>
      </c>
      <c r="DT28" s="498">
        <f t="shared" si="444"/>
        <v>1</v>
      </c>
      <c r="DU28" s="498">
        <f t="shared" si="445"/>
        <v>1</v>
      </c>
      <c r="DV28" s="504">
        <f t="shared" si="446"/>
        <v>1260000</v>
      </c>
      <c r="DW28" s="500">
        <f t="shared" si="447"/>
        <v>0</v>
      </c>
      <c r="DZ28" s="934" t="s">
        <v>417</v>
      </c>
      <c r="EA28" s="935" t="s">
        <v>323</v>
      </c>
      <c r="EB28" s="936" t="s">
        <v>418</v>
      </c>
      <c r="EC28" s="937" t="s">
        <v>145</v>
      </c>
      <c r="ED28" s="1030">
        <v>30</v>
      </c>
      <c r="EE28" s="1017">
        <v>56117</v>
      </c>
      <c r="EF28" s="698">
        <f t="shared" si="448"/>
        <v>1683510</v>
      </c>
      <c r="EG28" s="497">
        <f>IF(EXACT(VLOOKUP(DZ28,OFERTA_0,3,FALSE),EB28),1,0)</f>
        <v>1</v>
      </c>
      <c r="EH28" s="497">
        <f>IF(EXACT(VLOOKUP(DZ28,OFERTA_0,4,FALSE),EC28),1,0)</f>
        <v>1</v>
      </c>
      <c r="EI28" s="498">
        <f>IF(EXACT(VLOOKUP(DZ28,OFERTA_0,5,FALSE),ED28),1,0)</f>
        <v>1</v>
      </c>
      <c r="EJ28" s="498">
        <f t="shared" si="449"/>
        <v>1</v>
      </c>
      <c r="EK28" s="498">
        <f t="shared" si="450"/>
        <v>1</v>
      </c>
      <c r="EL28" s="498">
        <f t="shared" si="451"/>
        <v>1</v>
      </c>
      <c r="EM28" s="504">
        <f t="shared" si="452"/>
        <v>1683510</v>
      </c>
      <c r="EN28" s="500">
        <f t="shared" si="453"/>
        <v>0</v>
      </c>
      <c r="EQ28" s="671"/>
      <c r="ER28" s="672"/>
      <c r="ES28" s="673"/>
      <c r="ET28" s="674"/>
      <c r="EU28" s="675"/>
      <c r="EV28" s="677"/>
      <c r="EW28" s="1323"/>
      <c r="EX28" s="497" t="e">
        <f t="shared" si="260"/>
        <v>#N/A</v>
      </c>
      <c r="EY28" s="497" t="e">
        <f t="shared" si="261"/>
        <v>#N/A</v>
      </c>
      <c r="EZ28" s="498" t="e">
        <f t="shared" si="262"/>
        <v>#N/A</v>
      </c>
      <c r="FA28" s="498">
        <f t="shared" si="263"/>
        <v>0</v>
      </c>
      <c r="FB28" s="498">
        <f t="shared" si="264"/>
        <v>0</v>
      </c>
      <c r="FC28" s="498" t="e">
        <f t="shared" si="265"/>
        <v>#N/A</v>
      </c>
      <c r="FD28" s="504">
        <f t="shared" si="266"/>
        <v>0</v>
      </c>
      <c r="FE28" s="500">
        <f t="shared" si="267"/>
        <v>0</v>
      </c>
      <c r="FH28" s="671"/>
      <c r="FI28" s="672"/>
      <c r="FJ28" s="673"/>
      <c r="FK28" s="674"/>
      <c r="FL28" s="675"/>
      <c r="FM28" s="677"/>
      <c r="FN28" s="1323"/>
      <c r="FO28" s="497" t="e">
        <f t="shared" si="268"/>
        <v>#N/A</v>
      </c>
      <c r="FP28" s="497" t="e">
        <f t="shared" si="269"/>
        <v>#N/A</v>
      </c>
      <c r="FQ28" s="498" t="e">
        <f t="shared" si="270"/>
        <v>#N/A</v>
      </c>
      <c r="FR28" s="498">
        <f t="shared" si="271"/>
        <v>0</v>
      </c>
      <c r="FS28" s="498">
        <f t="shared" si="272"/>
        <v>0</v>
      </c>
      <c r="FT28" s="498" t="e">
        <f t="shared" si="273"/>
        <v>#N/A</v>
      </c>
      <c r="FU28" s="504">
        <f t="shared" si="274"/>
        <v>0</v>
      </c>
      <c r="FV28" s="500">
        <f t="shared" si="275"/>
        <v>0</v>
      </c>
      <c r="FY28" s="671"/>
      <c r="FZ28" s="672"/>
      <c r="GA28" s="673"/>
      <c r="GB28" s="674"/>
      <c r="GC28" s="675"/>
      <c r="GD28" s="677"/>
      <c r="GE28" s="1323"/>
      <c r="GF28" s="497" t="e">
        <f t="shared" si="276"/>
        <v>#N/A</v>
      </c>
      <c r="GG28" s="497" t="e">
        <f t="shared" si="277"/>
        <v>#N/A</v>
      </c>
      <c r="GH28" s="498" t="e">
        <f t="shared" si="278"/>
        <v>#N/A</v>
      </c>
      <c r="GI28" s="498">
        <f t="shared" si="279"/>
        <v>0</v>
      </c>
      <c r="GJ28" s="498">
        <f t="shared" si="280"/>
        <v>0</v>
      </c>
      <c r="GK28" s="498" t="e">
        <f t="shared" si="281"/>
        <v>#N/A</v>
      </c>
      <c r="GL28" s="504">
        <f t="shared" si="282"/>
        <v>0</v>
      </c>
      <c r="GM28" s="500">
        <f t="shared" si="283"/>
        <v>0</v>
      </c>
      <c r="GP28" s="671"/>
      <c r="GQ28" s="672"/>
      <c r="GR28" s="673"/>
      <c r="GS28" s="674"/>
      <c r="GT28" s="675"/>
      <c r="GU28" s="677"/>
      <c r="GV28" s="1323"/>
      <c r="GW28" s="497" t="e">
        <f t="shared" si="284"/>
        <v>#N/A</v>
      </c>
      <c r="GX28" s="497" t="e">
        <f t="shared" si="285"/>
        <v>#N/A</v>
      </c>
      <c r="GY28" s="498" t="e">
        <f t="shared" si="286"/>
        <v>#N/A</v>
      </c>
      <c r="GZ28" s="498">
        <f t="shared" si="287"/>
        <v>0</v>
      </c>
      <c r="HA28" s="498">
        <f t="shared" si="288"/>
        <v>0</v>
      </c>
      <c r="HB28" s="498" t="e">
        <f t="shared" si="289"/>
        <v>#N/A</v>
      </c>
      <c r="HC28" s="504">
        <f t="shared" si="290"/>
        <v>0</v>
      </c>
      <c r="HD28" s="500">
        <f t="shared" si="291"/>
        <v>0</v>
      </c>
      <c r="HG28" s="671"/>
      <c r="HH28" s="672"/>
      <c r="HI28" s="673"/>
      <c r="HJ28" s="674"/>
      <c r="HK28" s="675"/>
      <c r="HL28" s="677"/>
      <c r="HM28" s="1323"/>
      <c r="HN28" s="497" t="e">
        <f t="shared" si="292"/>
        <v>#N/A</v>
      </c>
      <c r="HO28" s="497" t="e">
        <f t="shared" si="293"/>
        <v>#N/A</v>
      </c>
      <c r="HP28" s="498" t="e">
        <f t="shared" si="294"/>
        <v>#N/A</v>
      </c>
      <c r="HQ28" s="498">
        <f t="shared" si="295"/>
        <v>0</v>
      </c>
      <c r="HR28" s="498">
        <f t="shared" si="296"/>
        <v>0</v>
      </c>
      <c r="HS28" s="498" t="e">
        <f t="shared" si="297"/>
        <v>#N/A</v>
      </c>
      <c r="HT28" s="504">
        <f t="shared" si="298"/>
        <v>0</v>
      </c>
      <c r="HU28" s="500">
        <f t="shared" si="299"/>
        <v>0</v>
      </c>
      <c r="HX28" s="671"/>
      <c r="HY28" s="672"/>
      <c r="HZ28" s="673"/>
      <c r="IA28" s="674"/>
      <c r="IB28" s="675"/>
      <c r="IC28" s="677"/>
      <c r="ID28" s="1323"/>
      <c r="IE28" s="497" t="e">
        <f t="shared" si="300"/>
        <v>#N/A</v>
      </c>
      <c r="IF28" s="497" t="e">
        <f t="shared" si="301"/>
        <v>#N/A</v>
      </c>
      <c r="IG28" s="498" t="e">
        <f t="shared" si="302"/>
        <v>#N/A</v>
      </c>
      <c r="IH28" s="498">
        <f t="shared" si="303"/>
        <v>0</v>
      </c>
      <c r="II28" s="498">
        <f t="shared" si="304"/>
        <v>0</v>
      </c>
      <c r="IJ28" s="498" t="e">
        <f t="shared" si="305"/>
        <v>#N/A</v>
      </c>
      <c r="IK28" s="504">
        <f t="shared" si="306"/>
        <v>0</v>
      </c>
      <c r="IL28" s="500">
        <f t="shared" si="307"/>
        <v>0</v>
      </c>
      <c r="IO28" s="671"/>
      <c r="IP28" s="672"/>
      <c r="IQ28" s="673"/>
      <c r="IR28" s="674"/>
      <c r="IS28" s="675"/>
      <c r="IT28" s="677"/>
      <c r="IU28" s="1323"/>
      <c r="IV28" s="497" t="e">
        <f t="shared" si="308"/>
        <v>#N/A</v>
      </c>
      <c r="IW28" s="497" t="e">
        <f t="shared" si="309"/>
        <v>#N/A</v>
      </c>
      <c r="IX28" s="498" t="e">
        <f t="shared" si="310"/>
        <v>#N/A</v>
      </c>
      <c r="IY28" s="498">
        <f t="shared" si="311"/>
        <v>0</v>
      </c>
      <c r="IZ28" s="498">
        <f t="shared" si="312"/>
        <v>0</v>
      </c>
      <c r="JA28" s="498" t="e">
        <f t="shared" si="313"/>
        <v>#N/A</v>
      </c>
      <c r="JB28" s="504">
        <f t="shared" si="314"/>
        <v>0</v>
      </c>
      <c r="JC28" s="500">
        <f t="shared" si="315"/>
        <v>0</v>
      </c>
      <c r="JF28" s="671"/>
      <c r="JG28" s="672"/>
      <c r="JH28" s="673"/>
      <c r="JI28" s="674"/>
      <c r="JJ28" s="675"/>
      <c r="JK28" s="677"/>
      <c r="JL28" s="1323"/>
      <c r="JM28" s="497" t="e">
        <f t="shared" si="316"/>
        <v>#N/A</v>
      </c>
      <c r="JN28" s="497" t="e">
        <f t="shared" si="317"/>
        <v>#N/A</v>
      </c>
      <c r="JO28" s="498" t="e">
        <f t="shared" si="318"/>
        <v>#N/A</v>
      </c>
      <c r="JP28" s="498">
        <f t="shared" si="319"/>
        <v>0</v>
      </c>
      <c r="JQ28" s="498">
        <f t="shared" si="320"/>
        <v>0</v>
      </c>
      <c r="JR28" s="498" t="e">
        <f t="shared" si="321"/>
        <v>#N/A</v>
      </c>
      <c r="JS28" s="504">
        <f t="shared" si="322"/>
        <v>0</v>
      </c>
      <c r="JT28" s="500">
        <f t="shared" si="323"/>
        <v>0</v>
      </c>
      <c r="JW28" s="671"/>
      <c r="JX28" s="672"/>
      <c r="JY28" s="673"/>
      <c r="JZ28" s="674"/>
      <c r="KA28" s="675"/>
      <c r="KB28" s="677"/>
      <c r="KC28" s="1323"/>
      <c r="KD28" s="497" t="e">
        <f t="shared" si="324"/>
        <v>#N/A</v>
      </c>
      <c r="KE28" s="497" t="e">
        <f t="shared" si="325"/>
        <v>#N/A</v>
      </c>
      <c r="KF28" s="498" t="e">
        <f t="shared" si="326"/>
        <v>#N/A</v>
      </c>
      <c r="KG28" s="498">
        <f t="shared" si="327"/>
        <v>0</v>
      </c>
      <c r="KH28" s="498">
        <f t="shared" si="328"/>
        <v>0</v>
      </c>
      <c r="KI28" s="498" t="e">
        <f t="shared" si="329"/>
        <v>#N/A</v>
      </c>
      <c r="KJ28" s="504">
        <f t="shared" si="330"/>
        <v>0</v>
      </c>
      <c r="KK28" s="500">
        <f t="shared" si="331"/>
        <v>0</v>
      </c>
      <c r="KN28" s="671"/>
      <c r="KO28" s="672"/>
      <c r="KP28" s="673"/>
      <c r="KQ28" s="674"/>
      <c r="KR28" s="675"/>
      <c r="KS28" s="677"/>
      <c r="KT28" s="1323"/>
      <c r="KU28" s="497" t="e">
        <f t="shared" si="332"/>
        <v>#N/A</v>
      </c>
      <c r="KV28" s="497" t="e">
        <f t="shared" si="333"/>
        <v>#N/A</v>
      </c>
      <c r="KW28" s="498" t="e">
        <f t="shared" si="334"/>
        <v>#N/A</v>
      </c>
      <c r="KX28" s="498">
        <f t="shared" si="335"/>
        <v>0</v>
      </c>
      <c r="KY28" s="498">
        <f t="shared" si="336"/>
        <v>0</v>
      </c>
      <c r="KZ28" s="498" t="e">
        <f t="shared" si="337"/>
        <v>#N/A</v>
      </c>
      <c r="LA28" s="504">
        <f t="shared" si="338"/>
        <v>0</v>
      </c>
      <c r="LB28" s="500">
        <f t="shared" si="339"/>
        <v>0</v>
      </c>
      <c r="LE28" s="671"/>
      <c r="LF28" s="672"/>
      <c r="LG28" s="673"/>
      <c r="LH28" s="674"/>
      <c r="LI28" s="675"/>
      <c r="LJ28" s="677"/>
      <c r="LK28" s="1323"/>
      <c r="LL28" s="497" t="e">
        <f t="shared" si="340"/>
        <v>#N/A</v>
      </c>
      <c r="LM28" s="497" t="e">
        <f t="shared" si="341"/>
        <v>#N/A</v>
      </c>
      <c r="LN28" s="498" t="e">
        <f t="shared" si="342"/>
        <v>#N/A</v>
      </c>
      <c r="LO28" s="498">
        <f t="shared" si="343"/>
        <v>0</v>
      </c>
      <c r="LP28" s="498">
        <f t="shared" si="344"/>
        <v>0</v>
      </c>
      <c r="LQ28" s="498" t="e">
        <f t="shared" si="345"/>
        <v>#N/A</v>
      </c>
      <c r="LR28" s="504">
        <f t="shared" si="346"/>
        <v>0</v>
      </c>
      <c r="LS28" s="500">
        <f t="shared" si="347"/>
        <v>0</v>
      </c>
      <c r="LV28" s="671"/>
      <c r="LW28" s="672"/>
      <c r="LX28" s="673"/>
      <c r="LY28" s="674"/>
      <c r="LZ28" s="675"/>
      <c r="MA28" s="677"/>
      <c r="MB28" s="1323"/>
      <c r="MC28" s="497" t="e">
        <f t="shared" si="348"/>
        <v>#N/A</v>
      </c>
      <c r="MD28" s="497" t="e">
        <f t="shared" si="349"/>
        <v>#N/A</v>
      </c>
      <c r="ME28" s="498" t="e">
        <f t="shared" si="350"/>
        <v>#N/A</v>
      </c>
      <c r="MF28" s="498">
        <f t="shared" si="351"/>
        <v>0</v>
      </c>
      <c r="MG28" s="498">
        <f t="shared" si="352"/>
        <v>0</v>
      </c>
      <c r="MH28" s="498" t="e">
        <f t="shared" si="353"/>
        <v>#N/A</v>
      </c>
      <c r="MI28" s="504">
        <f t="shared" si="354"/>
        <v>0</v>
      </c>
      <c r="MJ28" s="500">
        <f t="shared" si="355"/>
        <v>0</v>
      </c>
      <c r="MM28" s="671"/>
      <c r="MN28" s="672"/>
      <c r="MO28" s="673"/>
      <c r="MP28" s="674"/>
      <c r="MQ28" s="675"/>
      <c r="MR28" s="677"/>
      <c r="MS28" s="1323"/>
      <c r="MT28" s="497" t="e">
        <f t="shared" si="356"/>
        <v>#N/A</v>
      </c>
      <c r="MU28" s="497" t="e">
        <f t="shared" si="357"/>
        <v>#N/A</v>
      </c>
      <c r="MV28" s="498" t="e">
        <f t="shared" si="358"/>
        <v>#N/A</v>
      </c>
      <c r="MW28" s="498">
        <f t="shared" si="359"/>
        <v>0</v>
      </c>
      <c r="MX28" s="498">
        <f t="shared" si="360"/>
        <v>0</v>
      </c>
      <c r="MY28" s="498" t="e">
        <f t="shared" si="361"/>
        <v>#N/A</v>
      </c>
      <c r="MZ28" s="504">
        <f t="shared" si="362"/>
        <v>0</v>
      </c>
      <c r="NA28" s="500">
        <f t="shared" si="363"/>
        <v>0</v>
      </c>
      <c r="ND28" s="671"/>
      <c r="NE28" s="672"/>
      <c r="NF28" s="673"/>
      <c r="NG28" s="674"/>
      <c r="NH28" s="675"/>
      <c r="NI28" s="677"/>
      <c r="NJ28" s="1323"/>
      <c r="NK28" s="497" t="e">
        <f t="shared" si="364"/>
        <v>#N/A</v>
      </c>
      <c r="NL28" s="497" t="e">
        <f t="shared" si="365"/>
        <v>#N/A</v>
      </c>
      <c r="NM28" s="498" t="e">
        <f t="shared" si="366"/>
        <v>#N/A</v>
      </c>
      <c r="NN28" s="498">
        <f t="shared" si="367"/>
        <v>0</v>
      </c>
      <c r="NO28" s="498">
        <f t="shared" si="368"/>
        <v>0</v>
      </c>
      <c r="NP28" s="498" t="e">
        <f t="shared" si="369"/>
        <v>#N/A</v>
      </c>
      <c r="NQ28" s="504">
        <f t="shared" si="370"/>
        <v>0</v>
      </c>
      <c r="NR28" s="500">
        <f t="shared" si="371"/>
        <v>0</v>
      </c>
      <c r="NU28" s="671"/>
      <c r="NV28" s="672"/>
      <c r="NW28" s="673"/>
      <c r="NX28" s="674"/>
      <c r="NY28" s="675"/>
      <c r="NZ28" s="677"/>
      <c r="OA28" s="1323"/>
      <c r="OB28" s="497" t="e">
        <f t="shared" si="372"/>
        <v>#N/A</v>
      </c>
      <c r="OC28" s="497" t="e">
        <f t="shared" si="373"/>
        <v>#N/A</v>
      </c>
      <c r="OD28" s="498" t="e">
        <f t="shared" si="374"/>
        <v>#N/A</v>
      </c>
      <c r="OE28" s="498">
        <f t="shared" si="375"/>
        <v>0</v>
      </c>
      <c r="OF28" s="498">
        <f t="shared" si="376"/>
        <v>0</v>
      </c>
      <c r="OG28" s="498" t="e">
        <f t="shared" si="377"/>
        <v>#N/A</v>
      </c>
      <c r="OH28" s="504">
        <f t="shared" si="378"/>
        <v>0</v>
      </c>
      <c r="OI28" s="500">
        <f t="shared" si="379"/>
        <v>0</v>
      </c>
      <c r="OL28" s="671"/>
      <c r="OM28" s="672"/>
      <c r="ON28" s="673"/>
      <c r="OO28" s="674"/>
      <c r="OP28" s="675"/>
      <c r="OQ28" s="677"/>
      <c r="OR28" s="1323"/>
      <c r="OS28" s="497" t="e">
        <f t="shared" si="380"/>
        <v>#N/A</v>
      </c>
      <c r="OT28" s="497" t="e">
        <f t="shared" si="381"/>
        <v>#N/A</v>
      </c>
      <c r="OU28" s="498" t="e">
        <f t="shared" si="382"/>
        <v>#N/A</v>
      </c>
      <c r="OV28" s="498">
        <f t="shared" si="383"/>
        <v>0</v>
      </c>
      <c r="OW28" s="498">
        <f t="shared" si="384"/>
        <v>0</v>
      </c>
      <c r="OX28" s="498" t="e">
        <f t="shared" si="385"/>
        <v>#N/A</v>
      </c>
      <c r="OY28" s="504">
        <f t="shared" si="386"/>
        <v>0</v>
      </c>
      <c r="OZ28" s="500">
        <f t="shared" si="387"/>
        <v>0</v>
      </c>
      <c r="PC28" s="671"/>
      <c r="PD28" s="672"/>
      <c r="PE28" s="673"/>
      <c r="PF28" s="674"/>
      <c r="PG28" s="675"/>
      <c r="PH28" s="677"/>
      <c r="PI28" s="1323"/>
      <c r="PJ28" s="497" t="e">
        <f t="shared" si="388"/>
        <v>#N/A</v>
      </c>
      <c r="PK28" s="497" t="e">
        <f t="shared" si="389"/>
        <v>#N/A</v>
      </c>
      <c r="PL28" s="498" t="e">
        <f t="shared" si="390"/>
        <v>#N/A</v>
      </c>
      <c r="PM28" s="498">
        <f t="shared" si="391"/>
        <v>0</v>
      </c>
      <c r="PN28" s="498">
        <f t="shared" si="392"/>
        <v>0</v>
      </c>
      <c r="PO28" s="498" t="e">
        <f t="shared" si="393"/>
        <v>#N/A</v>
      </c>
      <c r="PP28" s="504">
        <f t="shared" si="394"/>
        <v>0</v>
      </c>
      <c r="PQ28" s="500">
        <f t="shared" si="395"/>
        <v>0</v>
      </c>
      <c r="PT28" s="671"/>
      <c r="PU28" s="672"/>
      <c r="PV28" s="673"/>
      <c r="PW28" s="674"/>
      <c r="PX28" s="675"/>
      <c r="PY28" s="677"/>
      <c r="PZ28" s="1323"/>
      <c r="QA28" s="497" t="e">
        <f t="shared" si="396"/>
        <v>#N/A</v>
      </c>
      <c r="QB28" s="497" t="e">
        <f t="shared" si="397"/>
        <v>#N/A</v>
      </c>
      <c r="QC28" s="498" t="e">
        <f t="shared" si="398"/>
        <v>#N/A</v>
      </c>
      <c r="QD28" s="498">
        <f t="shared" si="399"/>
        <v>0</v>
      </c>
      <c r="QE28" s="498">
        <f t="shared" si="400"/>
        <v>0</v>
      </c>
      <c r="QF28" s="498" t="e">
        <f t="shared" si="401"/>
        <v>#N/A</v>
      </c>
      <c r="QG28" s="504">
        <f t="shared" si="402"/>
        <v>0</v>
      </c>
      <c r="QH28" s="500">
        <f t="shared" si="403"/>
        <v>0</v>
      </c>
      <c r="QK28" s="671"/>
      <c r="QL28" s="672"/>
      <c r="QM28" s="673"/>
      <c r="QN28" s="674"/>
      <c r="QO28" s="675"/>
      <c r="QP28" s="677"/>
      <c r="QQ28" s="1323"/>
      <c r="QR28" s="497" t="e">
        <f t="shared" si="404"/>
        <v>#N/A</v>
      </c>
      <c r="QS28" s="497" t="e">
        <f t="shared" si="405"/>
        <v>#N/A</v>
      </c>
      <c r="QT28" s="498" t="e">
        <f t="shared" si="406"/>
        <v>#N/A</v>
      </c>
      <c r="QU28" s="498">
        <f t="shared" si="407"/>
        <v>0</v>
      </c>
      <c r="QV28" s="498">
        <f t="shared" si="408"/>
        <v>0</v>
      </c>
      <c r="QW28" s="498" t="e">
        <f t="shared" si="409"/>
        <v>#N/A</v>
      </c>
      <c r="QX28" s="504">
        <f t="shared" si="410"/>
        <v>0</v>
      </c>
      <c r="QY28" s="500">
        <f t="shared" si="411"/>
        <v>0</v>
      </c>
      <c r="RB28" s="381"/>
      <c r="RC28" s="382"/>
      <c r="RD28" s="383"/>
      <c r="RE28" s="384"/>
      <c r="RF28" s="385"/>
      <c r="RG28" s="386"/>
      <c r="RH28" s="386"/>
      <c r="RI28" s="497"/>
      <c r="RJ28" s="497"/>
      <c r="RK28" s="501"/>
      <c r="RL28" s="501"/>
      <c r="RM28" s="501"/>
      <c r="RN28" s="501"/>
      <c r="RO28" s="502"/>
      <c r="RP28" s="503"/>
      <c r="RS28" s="381"/>
      <c r="RT28" s="382"/>
      <c r="RU28" s="383"/>
      <c r="RV28" s="384"/>
      <c r="RW28" s="385"/>
      <c r="RX28" s="386"/>
      <c r="RY28" s="386"/>
      <c r="RZ28" s="497"/>
      <c r="SA28" s="497"/>
      <c r="SB28" s="501"/>
      <c r="SC28" s="501"/>
      <c r="SD28" s="501"/>
      <c r="SE28" s="501"/>
      <c r="SF28" s="502"/>
      <c r="SG28" s="503"/>
      <c r="SJ28" s="381"/>
      <c r="SK28" s="382"/>
      <c r="SL28" s="383"/>
      <c r="SM28" s="384"/>
      <c r="SN28" s="385"/>
      <c r="SO28" s="386"/>
      <c r="SP28" s="386"/>
      <c r="SQ28" s="497"/>
      <c r="SR28" s="497"/>
      <c r="SS28" s="501"/>
      <c r="ST28" s="501"/>
      <c r="SU28" s="501"/>
      <c r="SV28" s="501"/>
      <c r="SW28" s="502"/>
      <c r="SX28" s="503"/>
    </row>
    <row r="29" spans="2:518" ht="21.75" customHeight="1" thickTop="1" thickBot="1">
      <c r="B29" s="825" t="s">
        <v>419</v>
      </c>
      <c r="C29" s="826"/>
      <c r="D29" s="827" t="s">
        <v>269</v>
      </c>
      <c r="E29" s="828"/>
      <c r="F29" s="829"/>
      <c r="G29" s="830"/>
      <c r="H29" s="831"/>
      <c r="K29" s="927" t="s">
        <v>419</v>
      </c>
      <c r="L29" s="928"/>
      <c r="M29" s="929" t="s">
        <v>269</v>
      </c>
      <c r="N29" s="930"/>
      <c r="O29" s="931"/>
      <c r="P29" s="932"/>
      <c r="Q29" s="933"/>
      <c r="R29" s="493"/>
      <c r="S29" s="494"/>
      <c r="T29" s="494"/>
      <c r="U29" s="494"/>
      <c r="V29" s="494"/>
      <c r="W29" s="494"/>
      <c r="X29" s="917"/>
      <c r="Y29" s="918"/>
      <c r="Z29" s="486"/>
      <c r="AA29" s="486"/>
      <c r="AB29" s="927" t="s">
        <v>419</v>
      </c>
      <c r="AC29" s="928"/>
      <c r="AD29" s="929" t="s">
        <v>269</v>
      </c>
      <c r="AE29" s="930"/>
      <c r="AF29" s="931"/>
      <c r="AG29" s="932"/>
      <c r="AH29" s="933"/>
      <c r="AI29" s="493"/>
      <c r="AJ29" s="494"/>
      <c r="AK29" s="494"/>
      <c r="AL29" s="494"/>
      <c r="AM29" s="494"/>
      <c r="AN29" s="494"/>
      <c r="AO29" s="917"/>
      <c r="AP29" s="918"/>
      <c r="AQ29" s="486"/>
      <c r="AR29" s="486"/>
      <c r="AS29" s="927" t="s">
        <v>419</v>
      </c>
      <c r="AT29" s="928"/>
      <c r="AU29" s="929" t="s">
        <v>269</v>
      </c>
      <c r="AV29" s="930"/>
      <c r="AW29" s="931"/>
      <c r="AX29" s="932"/>
      <c r="AY29" s="933"/>
      <c r="AZ29" s="493"/>
      <c r="BA29" s="494"/>
      <c r="BB29" s="494"/>
      <c r="BC29" s="494"/>
      <c r="BD29" s="494"/>
      <c r="BE29" s="494"/>
      <c r="BF29" s="917"/>
      <c r="BG29" s="918"/>
      <c r="BJ29" s="927" t="s">
        <v>419</v>
      </c>
      <c r="BK29" s="928"/>
      <c r="BL29" s="929" t="s">
        <v>269</v>
      </c>
      <c r="BM29" s="930"/>
      <c r="BN29" s="931"/>
      <c r="BO29" s="932"/>
      <c r="BP29" s="933"/>
      <c r="BQ29" s="493"/>
      <c r="BR29" s="494"/>
      <c r="BS29" s="494"/>
      <c r="BT29" s="494"/>
      <c r="BU29" s="494"/>
      <c r="BV29" s="494"/>
      <c r="BW29" s="917"/>
      <c r="BX29" s="918"/>
      <c r="CA29" s="927" t="s">
        <v>419</v>
      </c>
      <c r="CB29" s="928"/>
      <c r="CC29" s="929" t="s">
        <v>269</v>
      </c>
      <c r="CD29" s="930"/>
      <c r="CE29" s="931"/>
      <c r="CF29" s="932"/>
      <c r="CG29" s="933"/>
      <c r="CH29" s="493"/>
      <c r="CI29" s="494"/>
      <c r="CJ29" s="494"/>
      <c r="CK29" s="494"/>
      <c r="CL29" s="494"/>
      <c r="CM29" s="494"/>
      <c r="CN29" s="917"/>
      <c r="CO29" s="918"/>
      <c r="CR29" s="652" t="s">
        <v>419</v>
      </c>
      <c r="CS29" s="1028"/>
      <c r="CT29" s="929" t="s">
        <v>269</v>
      </c>
      <c r="CU29" s="654"/>
      <c r="CV29" s="1029"/>
      <c r="CW29" s="932"/>
      <c r="CX29" s="657"/>
      <c r="CY29" s="493"/>
      <c r="CZ29" s="494"/>
      <c r="DA29" s="494"/>
      <c r="DB29" s="494"/>
      <c r="DC29" s="494"/>
      <c r="DD29" s="494"/>
      <c r="DE29" s="917"/>
      <c r="DF29" s="918"/>
      <c r="DI29" s="927" t="s">
        <v>419</v>
      </c>
      <c r="DJ29" s="928"/>
      <c r="DK29" s="929" t="s">
        <v>269</v>
      </c>
      <c r="DL29" s="930"/>
      <c r="DM29" s="931"/>
      <c r="DN29" s="932"/>
      <c r="DO29" s="933"/>
      <c r="DP29" s="493"/>
      <c r="DQ29" s="494"/>
      <c r="DR29" s="494"/>
      <c r="DS29" s="494"/>
      <c r="DT29" s="494"/>
      <c r="DU29" s="494"/>
      <c r="DV29" s="917"/>
      <c r="DW29" s="918"/>
      <c r="DZ29" s="652" t="s">
        <v>419</v>
      </c>
      <c r="EA29" s="1028"/>
      <c r="EB29" s="929" t="s">
        <v>269</v>
      </c>
      <c r="EC29" s="654"/>
      <c r="ED29" s="1029"/>
      <c r="EE29" s="932"/>
      <c r="EF29" s="657"/>
      <c r="EG29" s="493"/>
      <c r="EH29" s="494"/>
      <c r="EI29" s="494"/>
      <c r="EJ29" s="494"/>
      <c r="EK29" s="494"/>
      <c r="EL29" s="494"/>
      <c r="EM29" s="917"/>
      <c r="EN29" s="918"/>
      <c r="EQ29" s="652"/>
      <c r="ER29" s="653"/>
      <c r="ES29" s="654"/>
      <c r="ET29" s="655"/>
      <c r="EU29" s="656"/>
      <c r="EV29" s="657"/>
      <c r="EW29" s="658">
        <f>SUM(EV30:EV50)</f>
        <v>0</v>
      </c>
      <c r="EX29" s="497"/>
      <c r="EY29" s="497"/>
      <c r="EZ29" s="498"/>
      <c r="FA29" s="498"/>
      <c r="FB29" s="498"/>
      <c r="FC29" s="498"/>
      <c r="FD29" s="499"/>
      <c r="FE29" s="500"/>
      <c r="FH29" s="652"/>
      <c r="FI29" s="653"/>
      <c r="FJ29" s="654"/>
      <c r="FK29" s="655"/>
      <c r="FL29" s="656"/>
      <c r="FM29" s="657"/>
      <c r="FN29" s="658">
        <f>SUM(FM30:FM50)</f>
        <v>0</v>
      </c>
      <c r="FO29" s="497"/>
      <c r="FP29" s="497"/>
      <c r="FQ29" s="498"/>
      <c r="FR29" s="498"/>
      <c r="FS29" s="498"/>
      <c r="FT29" s="498"/>
      <c r="FU29" s="499"/>
      <c r="FV29" s="500"/>
      <c r="FY29" s="652"/>
      <c r="FZ29" s="653"/>
      <c r="GA29" s="654"/>
      <c r="GB29" s="655"/>
      <c r="GC29" s="656"/>
      <c r="GD29" s="657"/>
      <c r="GE29" s="658">
        <f>SUM(GD30:GD50)</f>
        <v>0</v>
      </c>
      <c r="GF29" s="497"/>
      <c r="GG29" s="497"/>
      <c r="GH29" s="498"/>
      <c r="GI29" s="498"/>
      <c r="GJ29" s="498"/>
      <c r="GK29" s="498"/>
      <c r="GL29" s="499"/>
      <c r="GM29" s="500"/>
      <c r="GP29" s="652"/>
      <c r="GQ29" s="653"/>
      <c r="GR29" s="654"/>
      <c r="GS29" s="655"/>
      <c r="GT29" s="656"/>
      <c r="GU29" s="657"/>
      <c r="GV29" s="658">
        <f>SUM(GU30:GU50)</f>
        <v>0</v>
      </c>
      <c r="GW29" s="497"/>
      <c r="GX29" s="497"/>
      <c r="GY29" s="498"/>
      <c r="GZ29" s="498"/>
      <c r="HA29" s="498"/>
      <c r="HB29" s="498"/>
      <c r="HC29" s="499"/>
      <c r="HD29" s="500"/>
      <c r="HG29" s="652"/>
      <c r="HH29" s="653"/>
      <c r="HI29" s="654"/>
      <c r="HJ29" s="655"/>
      <c r="HK29" s="656"/>
      <c r="HL29" s="657"/>
      <c r="HM29" s="658">
        <f>SUM(HL30:HL50)</f>
        <v>0</v>
      </c>
      <c r="HN29" s="497"/>
      <c r="HO29" s="497"/>
      <c r="HP29" s="498"/>
      <c r="HQ29" s="498"/>
      <c r="HR29" s="498"/>
      <c r="HS29" s="498"/>
      <c r="HT29" s="499"/>
      <c r="HU29" s="500"/>
      <c r="HX29" s="652"/>
      <c r="HY29" s="653"/>
      <c r="HZ29" s="654"/>
      <c r="IA29" s="655"/>
      <c r="IB29" s="656"/>
      <c r="IC29" s="657"/>
      <c r="ID29" s="658">
        <f>SUM(IC30:IC50)</f>
        <v>0</v>
      </c>
      <c r="IE29" s="497"/>
      <c r="IF29" s="497"/>
      <c r="IG29" s="498"/>
      <c r="IH29" s="498"/>
      <c r="II29" s="498"/>
      <c r="IJ29" s="498"/>
      <c r="IK29" s="499"/>
      <c r="IL29" s="500"/>
      <c r="IO29" s="652"/>
      <c r="IP29" s="653"/>
      <c r="IQ29" s="654"/>
      <c r="IR29" s="655"/>
      <c r="IS29" s="656"/>
      <c r="IT29" s="657"/>
      <c r="IU29" s="658">
        <f>SUM(IT30:IT50)</f>
        <v>0</v>
      </c>
      <c r="IV29" s="497"/>
      <c r="IW29" s="497"/>
      <c r="IX29" s="498"/>
      <c r="IY29" s="498"/>
      <c r="IZ29" s="498"/>
      <c r="JA29" s="498"/>
      <c r="JB29" s="499"/>
      <c r="JC29" s="500"/>
      <c r="JF29" s="652"/>
      <c r="JG29" s="653"/>
      <c r="JH29" s="654"/>
      <c r="JI29" s="655"/>
      <c r="JJ29" s="656"/>
      <c r="JK29" s="657"/>
      <c r="JL29" s="658">
        <f>SUM(JK30:JK50)</f>
        <v>0</v>
      </c>
      <c r="JM29" s="497"/>
      <c r="JN29" s="497"/>
      <c r="JO29" s="498"/>
      <c r="JP29" s="498"/>
      <c r="JQ29" s="498"/>
      <c r="JR29" s="498"/>
      <c r="JS29" s="499"/>
      <c r="JT29" s="500"/>
      <c r="JW29" s="652"/>
      <c r="JX29" s="653"/>
      <c r="JY29" s="654"/>
      <c r="JZ29" s="655"/>
      <c r="KA29" s="656"/>
      <c r="KB29" s="657"/>
      <c r="KC29" s="658">
        <f>SUM(KB30:KB50)</f>
        <v>0</v>
      </c>
      <c r="KD29" s="497"/>
      <c r="KE29" s="497"/>
      <c r="KF29" s="498"/>
      <c r="KG29" s="498"/>
      <c r="KH29" s="498"/>
      <c r="KI29" s="498"/>
      <c r="KJ29" s="499"/>
      <c r="KK29" s="500"/>
      <c r="KN29" s="652"/>
      <c r="KO29" s="653"/>
      <c r="KP29" s="654"/>
      <c r="KQ29" s="655"/>
      <c r="KR29" s="656"/>
      <c r="KS29" s="657"/>
      <c r="KT29" s="658">
        <f>SUM(KS30:KS50)</f>
        <v>0</v>
      </c>
      <c r="KU29" s="497"/>
      <c r="KV29" s="497"/>
      <c r="KW29" s="498"/>
      <c r="KX29" s="498"/>
      <c r="KY29" s="498"/>
      <c r="KZ29" s="498"/>
      <c r="LA29" s="499"/>
      <c r="LB29" s="500"/>
      <c r="LE29" s="652"/>
      <c r="LF29" s="653"/>
      <c r="LG29" s="654"/>
      <c r="LH29" s="655"/>
      <c r="LI29" s="656"/>
      <c r="LJ29" s="657"/>
      <c r="LK29" s="658">
        <f>SUM(LJ30:LJ50)</f>
        <v>0</v>
      </c>
      <c r="LL29" s="497"/>
      <c r="LM29" s="497"/>
      <c r="LN29" s="498"/>
      <c r="LO29" s="498"/>
      <c r="LP29" s="498"/>
      <c r="LQ29" s="498"/>
      <c r="LR29" s="499"/>
      <c r="LS29" s="500"/>
      <c r="LV29" s="652"/>
      <c r="LW29" s="653"/>
      <c r="LX29" s="654"/>
      <c r="LY29" s="655"/>
      <c r="LZ29" s="656"/>
      <c r="MA29" s="657"/>
      <c r="MB29" s="658">
        <f>SUM(MA30:MA50)</f>
        <v>0</v>
      </c>
      <c r="MC29" s="497"/>
      <c r="MD29" s="497"/>
      <c r="ME29" s="498"/>
      <c r="MF29" s="498"/>
      <c r="MG29" s="498"/>
      <c r="MH29" s="498"/>
      <c r="MI29" s="499"/>
      <c r="MJ29" s="500"/>
      <c r="MM29" s="652"/>
      <c r="MN29" s="653"/>
      <c r="MO29" s="654"/>
      <c r="MP29" s="655"/>
      <c r="MQ29" s="656"/>
      <c r="MR29" s="657"/>
      <c r="MS29" s="658">
        <f>SUM(MR30:MR50)</f>
        <v>0</v>
      </c>
      <c r="MT29" s="497"/>
      <c r="MU29" s="497"/>
      <c r="MV29" s="498"/>
      <c r="MW29" s="498"/>
      <c r="MX29" s="498"/>
      <c r="MY29" s="498"/>
      <c r="MZ29" s="499"/>
      <c r="NA29" s="500"/>
      <c r="ND29" s="652"/>
      <c r="NE29" s="653"/>
      <c r="NF29" s="654"/>
      <c r="NG29" s="655"/>
      <c r="NH29" s="656"/>
      <c r="NI29" s="657"/>
      <c r="NJ29" s="658">
        <f>SUM(NI30:NI50)</f>
        <v>0</v>
      </c>
      <c r="NK29" s="497"/>
      <c r="NL29" s="497"/>
      <c r="NM29" s="498"/>
      <c r="NN29" s="498"/>
      <c r="NO29" s="498"/>
      <c r="NP29" s="498"/>
      <c r="NQ29" s="499"/>
      <c r="NR29" s="500"/>
      <c r="NU29" s="652"/>
      <c r="NV29" s="653"/>
      <c r="NW29" s="654"/>
      <c r="NX29" s="655"/>
      <c r="NY29" s="656"/>
      <c r="NZ29" s="657"/>
      <c r="OA29" s="658">
        <f>SUM(NZ30:NZ50)</f>
        <v>0</v>
      </c>
      <c r="OB29" s="497"/>
      <c r="OC29" s="497"/>
      <c r="OD29" s="498"/>
      <c r="OE29" s="498"/>
      <c r="OF29" s="498"/>
      <c r="OG29" s="498"/>
      <c r="OH29" s="499"/>
      <c r="OI29" s="500"/>
      <c r="OL29" s="652"/>
      <c r="OM29" s="653"/>
      <c r="ON29" s="654"/>
      <c r="OO29" s="655"/>
      <c r="OP29" s="656"/>
      <c r="OQ29" s="657"/>
      <c r="OR29" s="658">
        <f>SUM(OQ30:OQ50)</f>
        <v>0</v>
      </c>
      <c r="OS29" s="497"/>
      <c r="OT29" s="497"/>
      <c r="OU29" s="498"/>
      <c r="OV29" s="498"/>
      <c r="OW29" s="498"/>
      <c r="OX29" s="498"/>
      <c r="OY29" s="499"/>
      <c r="OZ29" s="500"/>
      <c r="PC29" s="652"/>
      <c r="PD29" s="653"/>
      <c r="PE29" s="654"/>
      <c r="PF29" s="655"/>
      <c r="PG29" s="656"/>
      <c r="PH29" s="657"/>
      <c r="PI29" s="658">
        <f>SUM(PH30:PH50)</f>
        <v>0</v>
      </c>
      <c r="PJ29" s="497"/>
      <c r="PK29" s="497"/>
      <c r="PL29" s="498"/>
      <c r="PM29" s="498"/>
      <c r="PN29" s="498"/>
      <c r="PO29" s="498"/>
      <c r="PP29" s="499"/>
      <c r="PQ29" s="500"/>
      <c r="PT29" s="652"/>
      <c r="PU29" s="653"/>
      <c r="PV29" s="654"/>
      <c r="PW29" s="655"/>
      <c r="PX29" s="656"/>
      <c r="PY29" s="657"/>
      <c r="PZ29" s="658">
        <f>SUM(PY30:PY50)</f>
        <v>0</v>
      </c>
      <c r="QA29" s="497"/>
      <c r="QB29" s="497"/>
      <c r="QC29" s="498"/>
      <c r="QD29" s="498"/>
      <c r="QE29" s="498"/>
      <c r="QF29" s="498"/>
      <c r="QG29" s="499"/>
      <c r="QH29" s="500"/>
      <c r="QK29" s="652"/>
      <c r="QL29" s="653"/>
      <c r="QM29" s="654"/>
      <c r="QN29" s="655"/>
      <c r="QO29" s="656"/>
      <c r="QP29" s="657"/>
      <c r="QQ29" s="658">
        <f>SUM(QP30:QP50)</f>
        <v>0</v>
      </c>
      <c r="QR29" s="497"/>
      <c r="QS29" s="497"/>
      <c r="QT29" s="498"/>
      <c r="QU29" s="498"/>
      <c r="QV29" s="498"/>
      <c r="QW29" s="498"/>
      <c r="QX29" s="499"/>
      <c r="QY29" s="500"/>
      <c r="RB29" s="381"/>
      <c r="RC29" s="382"/>
      <c r="RD29" s="383"/>
      <c r="RE29" s="384"/>
      <c r="RF29" s="385"/>
      <c r="RG29" s="386"/>
      <c r="RH29" s="386"/>
      <c r="RI29" s="497"/>
      <c r="RJ29" s="497"/>
      <c r="RK29" s="501"/>
      <c r="RL29" s="501"/>
      <c r="RM29" s="501"/>
      <c r="RN29" s="501"/>
      <c r="RO29" s="502"/>
      <c r="RP29" s="503"/>
      <c r="RS29" s="381"/>
      <c r="RT29" s="382"/>
      <c r="RU29" s="383"/>
      <c r="RV29" s="384"/>
      <c r="RW29" s="385"/>
      <c r="RX29" s="386"/>
      <c r="RY29" s="386"/>
      <c r="RZ29" s="497"/>
      <c r="SA29" s="497"/>
      <c r="SB29" s="501"/>
      <c r="SC29" s="501"/>
      <c r="SD29" s="501"/>
      <c r="SE29" s="501"/>
      <c r="SF29" s="502"/>
      <c r="SG29" s="503"/>
      <c r="SJ29" s="381"/>
      <c r="SK29" s="382"/>
      <c r="SL29" s="383"/>
      <c r="SM29" s="384"/>
      <c r="SN29" s="385"/>
      <c r="SO29" s="386"/>
      <c r="SP29" s="386"/>
      <c r="SQ29" s="497"/>
      <c r="SR29" s="497"/>
      <c r="SS29" s="501"/>
      <c r="ST29" s="501"/>
      <c r="SU29" s="501"/>
      <c r="SV29" s="501"/>
      <c r="SW29" s="502"/>
      <c r="SX29" s="503"/>
    </row>
    <row r="30" spans="2:518" ht="48.75" customHeight="1" thickTop="1" thickBot="1">
      <c r="B30" s="832" t="s">
        <v>420</v>
      </c>
      <c r="C30" s="833" t="s">
        <v>323</v>
      </c>
      <c r="D30" s="834" t="s">
        <v>270</v>
      </c>
      <c r="E30" s="835" t="s">
        <v>271</v>
      </c>
      <c r="F30" s="836">
        <v>80</v>
      </c>
      <c r="G30" s="916">
        <v>0</v>
      </c>
      <c r="H30" s="837">
        <v>0</v>
      </c>
      <c r="K30" s="934" t="s">
        <v>420</v>
      </c>
      <c r="L30" s="935" t="s">
        <v>323</v>
      </c>
      <c r="M30" s="936" t="s">
        <v>270</v>
      </c>
      <c r="N30" s="937" t="s">
        <v>271</v>
      </c>
      <c r="O30" s="938">
        <v>80</v>
      </c>
      <c r="P30" s="1017">
        <v>4600</v>
      </c>
      <c r="Q30" s="939">
        <v>368000</v>
      </c>
      <c r="R30" s="497">
        <f>IF(EXACT(VLOOKUP(K30,OFERTA_0,3,FALSE),M30),1,0)</f>
        <v>1</v>
      </c>
      <c r="S30" s="497">
        <f>IF(EXACT(VLOOKUP(K30,OFERTA_0,4,FALSE),N30),1,0)</f>
        <v>1</v>
      </c>
      <c r="T30" s="498">
        <f>IF(EXACT(VLOOKUP(K30,OFERTA_0,5,FALSE),O30),1,0)</f>
        <v>1</v>
      </c>
      <c r="U30" s="498">
        <f>IF(P30=0,0,1)</f>
        <v>1</v>
      </c>
      <c r="V30" s="498">
        <f>IF(Q30=0,0,1)</f>
        <v>1</v>
      </c>
      <c r="W30" s="498">
        <f>PRODUCT(R30:V30)</f>
        <v>1</v>
      </c>
      <c r="X30" s="504">
        <f>ROUND(Q30,0)</f>
        <v>368000</v>
      </c>
      <c r="Y30" s="500">
        <f>Q30-X30</f>
        <v>0</v>
      </c>
      <c r="Z30" s="486"/>
      <c r="AA30" s="486"/>
      <c r="AB30" s="934" t="s">
        <v>420</v>
      </c>
      <c r="AC30" s="935" t="s">
        <v>323</v>
      </c>
      <c r="AD30" s="936" t="s">
        <v>270</v>
      </c>
      <c r="AE30" s="937" t="s">
        <v>271</v>
      </c>
      <c r="AF30" s="938">
        <v>80</v>
      </c>
      <c r="AG30" s="1017">
        <v>5600</v>
      </c>
      <c r="AH30" s="939">
        <v>448000</v>
      </c>
      <c r="AI30" s="497">
        <f>IF(EXACT(VLOOKUP(AB30,OFERTA_0,3,FALSE),AD30),1,0)</f>
        <v>1</v>
      </c>
      <c r="AJ30" s="497">
        <f>IF(EXACT(VLOOKUP(AB30,OFERTA_0,4,FALSE),AE30),1,0)</f>
        <v>1</v>
      </c>
      <c r="AK30" s="498">
        <f>IF(EXACT(VLOOKUP(AB30,OFERTA_0,5,FALSE),AF30),1,0)</f>
        <v>1</v>
      </c>
      <c r="AL30" s="498">
        <f>IF(AG30=0,0,1)</f>
        <v>1</v>
      </c>
      <c r="AM30" s="498">
        <f>IF(AH30=0,0,1)</f>
        <v>1</v>
      </c>
      <c r="AN30" s="498">
        <f>PRODUCT(AI30:AM30)</f>
        <v>1</v>
      </c>
      <c r="AO30" s="504">
        <f>ROUND(AH30,0)</f>
        <v>448000</v>
      </c>
      <c r="AP30" s="500">
        <f>AH30-AO30</f>
        <v>0</v>
      </c>
      <c r="AQ30" s="486"/>
      <c r="AR30" s="486"/>
      <c r="AS30" s="934" t="s">
        <v>420</v>
      </c>
      <c r="AT30" s="935" t="s">
        <v>323</v>
      </c>
      <c r="AU30" s="936" t="s">
        <v>270</v>
      </c>
      <c r="AV30" s="937" t="s">
        <v>271</v>
      </c>
      <c r="AW30" s="938">
        <v>80</v>
      </c>
      <c r="AX30" s="1017">
        <v>6200</v>
      </c>
      <c r="AY30" s="939">
        <v>496000</v>
      </c>
      <c r="AZ30" s="497">
        <f>IF(EXACT(VLOOKUP(AS30,OFERTA_0,3,FALSE),AU30),1,0)</f>
        <v>1</v>
      </c>
      <c r="BA30" s="497">
        <f>IF(EXACT(VLOOKUP(AS30,OFERTA_0,4,FALSE),AV30),1,0)</f>
        <v>1</v>
      </c>
      <c r="BB30" s="498">
        <f>IF(EXACT(VLOOKUP(AS30,OFERTA_0,5,FALSE),AW30),1,0)</f>
        <v>1</v>
      </c>
      <c r="BC30" s="498">
        <f>IF(AX30=0,0,1)</f>
        <v>1</v>
      </c>
      <c r="BD30" s="498">
        <f>IF(AY30=0,0,1)</f>
        <v>1</v>
      </c>
      <c r="BE30" s="498">
        <f>PRODUCT(AZ30:BD30)</f>
        <v>1</v>
      </c>
      <c r="BF30" s="504">
        <f>ROUND(AY30,0)</f>
        <v>496000</v>
      </c>
      <c r="BG30" s="500">
        <f>AY30-BF30</f>
        <v>0</v>
      </c>
      <c r="BJ30" s="934" t="s">
        <v>420</v>
      </c>
      <c r="BK30" s="935" t="s">
        <v>323</v>
      </c>
      <c r="BL30" s="936" t="s">
        <v>270</v>
      </c>
      <c r="BM30" s="937" t="s">
        <v>271</v>
      </c>
      <c r="BN30" s="938">
        <v>80</v>
      </c>
      <c r="BO30" s="1017">
        <v>7100</v>
      </c>
      <c r="BP30" s="939">
        <v>568000</v>
      </c>
      <c r="BQ30" s="497">
        <f>IF(EXACT(VLOOKUP(BJ30,OFERTA_0,3,FALSE),BL30),1,0)</f>
        <v>1</v>
      </c>
      <c r="BR30" s="497">
        <f>IF(EXACT(VLOOKUP(BJ30,OFERTA_0,4,FALSE),BM30),1,0)</f>
        <v>1</v>
      </c>
      <c r="BS30" s="498">
        <f>IF(EXACT(VLOOKUP(BJ30,OFERTA_0,5,FALSE),BN30),1,0)</f>
        <v>1</v>
      </c>
      <c r="BT30" s="498">
        <f>IF(BO30=0,0,1)</f>
        <v>1</v>
      </c>
      <c r="BU30" s="498">
        <f>IF(BP30=0,0,1)</f>
        <v>1</v>
      </c>
      <c r="BV30" s="498">
        <f>PRODUCT(BQ30:BU30)</f>
        <v>1</v>
      </c>
      <c r="BW30" s="504">
        <f>ROUND(BP30,0)</f>
        <v>568000</v>
      </c>
      <c r="BX30" s="500">
        <f>BP30-BW30</f>
        <v>0</v>
      </c>
      <c r="CA30" s="934" t="s">
        <v>420</v>
      </c>
      <c r="CB30" s="935" t="s">
        <v>323</v>
      </c>
      <c r="CC30" s="936" t="s">
        <v>270</v>
      </c>
      <c r="CD30" s="937" t="s">
        <v>271</v>
      </c>
      <c r="CE30" s="938">
        <v>80</v>
      </c>
      <c r="CF30" s="1017">
        <v>4024</v>
      </c>
      <c r="CG30" s="939">
        <v>321920</v>
      </c>
      <c r="CH30" s="497">
        <f>IF(EXACT(VLOOKUP(CA30,OFERTA_0,3,FALSE),CC30),1,0)</f>
        <v>1</v>
      </c>
      <c r="CI30" s="497">
        <f>IF(EXACT(VLOOKUP(CA30,OFERTA_0,4,FALSE),CD30),1,0)</f>
        <v>1</v>
      </c>
      <c r="CJ30" s="498">
        <f>IF(EXACT(VLOOKUP(CA30,OFERTA_0,5,FALSE),CE30),1,0)</f>
        <v>1</v>
      </c>
      <c r="CK30" s="498">
        <f>IF(CF30=0,0,1)</f>
        <v>1</v>
      </c>
      <c r="CL30" s="498">
        <f>IF(CG30=0,0,1)</f>
        <v>1</v>
      </c>
      <c r="CM30" s="498">
        <f>PRODUCT(CH30:CL30)</f>
        <v>1</v>
      </c>
      <c r="CN30" s="504">
        <f>ROUND(CG30,0)</f>
        <v>321920</v>
      </c>
      <c r="CO30" s="500">
        <f>CG30-CN30</f>
        <v>0</v>
      </c>
      <c r="CR30" s="934" t="s">
        <v>420</v>
      </c>
      <c r="CS30" s="935" t="s">
        <v>323</v>
      </c>
      <c r="CT30" s="936" t="s">
        <v>270</v>
      </c>
      <c r="CU30" s="937" t="s">
        <v>271</v>
      </c>
      <c r="CV30" s="1030">
        <v>80</v>
      </c>
      <c r="CW30" s="1017">
        <v>4026</v>
      </c>
      <c r="CX30" s="698">
        <f t="shared" ref="CX30" si="454">ROUND(CV30*CW30,0)</f>
        <v>322080</v>
      </c>
      <c r="CY30" s="497">
        <f>IF(EXACT(VLOOKUP(CR30,OFERTA_0,3,FALSE),CT30),1,0)</f>
        <v>1</v>
      </c>
      <c r="CZ30" s="497">
        <f>IF(EXACT(VLOOKUP(CR30,OFERTA_0,4,FALSE),CU30),1,0)</f>
        <v>1</v>
      </c>
      <c r="DA30" s="498">
        <f>IF(EXACT(VLOOKUP(CR30,OFERTA_0,5,FALSE),CV30),1,0)</f>
        <v>1</v>
      </c>
      <c r="DB30" s="498">
        <f>IF(CW30=0,0,1)</f>
        <v>1</v>
      </c>
      <c r="DC30" s="498">
        <f>IF(CX30=0,0,1)</f>
        <v>1</v>
      </c>
      <c r="DD30" s="498">
        <f>PRODUCT(CY30:DC30)</f>
        <v>1</v>
      </c>
      <c r="DE30" s="504">
        <f>ROUND(CX30,0)</f>
        <v>322080</v>
      </c>
      <c r="DF30" s="500">
        <f>CX30-DE30</f>
        <v>0</v>
      </c>
      <c r="DI30" s="934" t="s">
        <v>420</v>
      </c>
      <c r="DJ30" s="935" t="s">
        <v>323</v>
      </c>
      <c r="DK30" s="936" t="s">
        <v>270</v>
      </c>
      <c r="DL30" s="937" t="s">
        <v>271</v>
      </c>
      <c r="DM30" s="938">
        <v>80</v>
      </c>
      <c r="DN30" s="1017">
        <v>6500</v>
      </c>
      <c r="DO30" s="939">
        <v>520000</v>
      </c>
      <c r="DP30" s="497">
        <f>IF(EXACT(VLOOKUP(DI30,OFERTA_0,3,FALSE),DK30),1,0)</f>
        <v>1</v>
      </c>
      <c r="DQ30" s="497">
        <f>IF(EXACT(VLOOKUP(DI30,OFERTA_0,4,FALSE),DL30),1,0)</f>
        <v>1</v>
      </c>
      <c r="DR30" s="498">
        <f>IF(EXACT(VLOOKUP(DI30,OFERTA_0,5,FALSE),DM30),1,0)</f>
        <v>1</v>
      </c>
      <c r="DS30" s="498">
        <f>IF(DN30=0,0,1)</f>
        <v>1</v>
      </c>
      <c r="DT30" s="498">
        <f>IF(DO30=0,0,1)</f>
        <v>1</v>
      </c>
      <c r="DU30" s="498">
        <f>PRODUCT(DP30:DT30)</f>
        <v>1</v>
      </c>
      <c r="DV30" s="504">
        <f>ROUND(DO30,0)</f>
        <v>520000</v>
      </c>
      <c r="DW30" s="500">
        <f>DO30-DV30</f>
        <v>0</v>
      </c>
      <c r="DZ30" s="934" t="s">
        <v>420</v>
      </c>
      <c r="EA30" s="935" t="s">
        <v>323</v>
      </c>
      <c r="EB30" s="936" t="s">
        <v>270</v>
      </c>
      <c r="EC30" s="937" t="s">
        <v>271</v>
      </c>
      <c r="ED30" s="1030">
        <v>80</v>
      </c>
      <c r="EE30" s="1017">
        <v>4020</v>
      </c>
      <c r="EF30" s="698">
        <f t="shared" ref="EF30" si="455">ROUND(ED30*EE30,0)</f>
        <v>321600</v>
      </c>
      <c r="EG30" s="497">
        <f>IF(EXACT(VLOOKUP(DZ30,OFERTA_0,3,FALSE),EB30),1,0)</f>
        <v>1</v>
      </c>
      <c r="EH30" s="497">
        <f>IF(EXACT(VLOOKUP(DZ30,OFERTA_0,4,FALSE),EC30),1,0)</f>
        <v>1</v>
      </c>
      <c r="EI30" s="498">
        <f>IF(EXACT(VLOOKUP(DZ30,OFERTA_0,5,FALSE),ED30),1,0)</f>
        <v>1</v>
      </c>
      <c r="EJ30" s="498">
        <f>IF(EE30=0,0,1)</f>
        <v>1</v>
      </c>
      <c r="EK30" s="498">
        <f>IF(EF30=0,0,1)</f>
        <v>1</v>
      </c>
      <c r="EL30" s="498">
        <f>PRODUCT(EG30:EK30)</f>
        <v>1</v>
      </c>
      <c r="EM30" s="504">
        <f>ROUND(EF30,0)</f>
        <v>321600</v>
      </c>
      <c r="EN30" s="500">
        <f>EF30-EM30</f>
        <v>0</v>
      </c>
      <c r="EQ30" s="659"/>
      <c r="ER30" s="660"/>
      <c r="ES30" s="661"/>
      <c r="ET30" s="662"/>
      <c r="EU30" s="663"/>
      <c r="EV30" s="664"/>
      <c r="EW30" s="1322">
        <f>EW29/$P$545</f>
        <v>0</v>
      </c>
      <c r="EX30" s="497"/>
      <c r="EY30" s="497"/>
      <c r="EZ30" s="498"/>
      <c r="FA30" s="498"/>
      <c r="FB30" s="498"/>
      <c r="FC30" s="498"/>
      <c r="FD30" s="499"/>
      <c r="FE30" s="500"/>
      <c r="FH30" s="659"/>
      <c r="FI30" s="660"/>
      <c r="FJ30" s="661"/>
      <c r="FK30" s="662"/>
      <c r="FL30" s="663"/>
      <c r="FM30" s="664"/>
      <c r="FN30" s="1322">
        <f>FN29/$P$545</f>
        <v>0</v>
      </c>
      <c r="FO30" s="497"/>
      <c r="FP30" s="497"/>
      <c r="FQ30" s="498"/>
      <c r="FR30" s="498"/>
      <c r="FS30" s="498"/>
      <c r="FT30" s="498"/>
      <c r="FU30" s="499"/>
      <c r="FV30" s="500"/>
      <c r="FY30" s="659"/>
      <c r="FZ30" s="660"/>
      <c r="GA30" s="661"/>
      <c r="GB30" s="662"/>
      <c r="GC30" s="663"/>
      <c r="GD30" s="664"/>
      <c r="GE30" s="1322">
        <f>GE29/$P$545</f>
        <v>0</v>
      </c>
      <c r="GF30" s="497"/>
      <c r="GG30" s="497"/>
      <c r="GH30" s="498"/>
      <c r="GI30" s="498"/>
      <c r="GJ30" s="498"/>
      <c r="GK30" s="498"/>
      <c r="GL30" s="499"/>
      <c r="GM30" s="500"/>
      <c r="GP30" s="659"/>
      <c r="GQ30" s="660"/>
      <c r="GR30" s="661"/>
      <c r="GS30" s="662"/>
      <c r="GT30" s="663"/>
      <c r="GU30" s="664"/>
      <c r="GV30" s="1322">
        <f>GV29/$P$545</f>
        <v>0</v>
      </c>
      <c r="GW30" s="497"/>
      <c r="GX30" s="497"/>
      <c r="GY30" s="498"/>
      <c r="GZ30" s="498"/>
      <c r="HA30" s="498"/>
      <c r="HB30" s="498"/>
      <c r="HC30" s="499"/>
      <c r="HD30" s="500"/>
      <c r="HG30" s="659"/>
      <c r="HH30" s="660"/>
      <c r="HI30" s="661"/>
      <c r="HJ30" s="662"/>
      <c r="HK30" s="663"/>
      <c r="HL30" s="664"/>
      <c r="HM30" s="1322">
        <f>HM29/$P$545</f>
        <v>0</v>
      </c>
      <c r="HN30" s="497"/>
      <c r="HO30" s="497"/>
      <c r="HP30" s="498"/>
      <c r="HQ30" s="498"/>
      <c r="HR30" s="498"/>
      <c r="HS30" s="498"/>
      <c r="HT30" s="499"/>
      <c r="HU30" s="500"/>
      <c r="HX30" s="659"/>
      <c r="HY30" s="660"/>
      <c r="HZ30" s="661"/>
      <c r="IA30" s="662"/>
      <c r="IB30" s="663"/>
      <c r="IC30" s="664"/>
      <c r="ID30" s="1322">
        <f>ID29/$P$545</f>
        <v>0</v>
      </c>
      <c r="IE30" s="497"/>
      <c r="IF30" s="497"/>
      <c r="IG30" s="498"/>
      <c r="IH30" s="498"/>
      <c r="II30" s="498"/>
      <c r="IJ30" s="498"/>
      <c r="IK30" s="499"/>
      <c r="IL30" s="500"/>
      <c r="IO30" s="659"/>
      <c r="IP30" s="660"/>
      <c r="IQ30" s="661"/>
      <c r="IR30" s="662"/>
      <c r="IS30" s="663"/>
      <c r="IT30" s="664"/>
      <c r="IU30" s="1322">
        <f>IU29/$P$545</f>
        <v>0</v>
      </c>
      <c r="IV30" s="497"/>
      <c r="IW30" s="497"/>
      <c r="IX30" s="498"/>
      <c r="IY30" s="498"/>
      <c r="IZ30" s="498"/>
      <c r="JA30" s="498"/>
      <c r="JB30" s="499"/>
      <c r="JC30" s="500"/>
      <c r="JF30" s="659"/>
      <c r="JG30" s="660"/>
      <c r="JH30" s="661"/>
      <c r="JI30" s="662"/>
      <c r="JJ30" s="663"/>
      <c r="JK30" s="664"/>
      <c r="JL30" s="1322">
        <f>JL29/$P$545</f>
        <v>0</v>
      </c>
      <c r="JM30" s="497"/>
      <c r="JN30" s="497"/>
      <c r="JO30" s="498"/>
      <c r="JP30" s="498"/>
      <c r="JQ30" s="498"/>
      <c r="JR30" s="498"/>
      <c r="JS30" s="499"/>
      <c r="JT30" s="500"/>
      <c r="JW30" s="659"/>
      <c r="JX30" s="660"/>
      <c r="JY30" s="661"/>
      <c r="JZ30" s="662"/>
      <c r="KA30" s="663"/>
      <c r="KB30" s="664"/>
      <c r="KC30" s="1322">
        <f>KC29/$P$545</f>
        <v>0</v>
      </c>
      <c r="KD30" s="497"/>
      <c r="KE30" s="497"/>
      <c r="KF30" s="498"/>
      <c r="KG30" s="498"/>
      <c r="KH30" s="498"/>
      <c r="KI30" s="498"/>
      <c r="KJ30" s="499"/>
      <c r="KK30" s="500"/>
      <c r="KN30" s="659"/>
      <c r="KO30" s="660"/>
      <c r="KP30" s="661"/>
      <c r="KQ30" s="662"/>
      <c r="KR30" s="663"/>
      <c r="KS30" s="664"/>
      <c r="KT30" s="1322">
        <f>KT29/$P$545</f>
        <v>0</v>
      </c>
      <c r="KU30" s="497"/>
      <c r="KV30" s="497"/>
      <c r="KW30" s="498"/>
      <c r="KX30" s="498"/>
      <c r="KY30" s="498"/>
      <c r="KZ30" s="498"/>
      <c r="LA30" s="499"/>
      <c r="LB30" s="500"/>
      <c r="LE30" s="659"/>
      <c r="LF30" s="660"/>
      <c r="LG30" s="661"/>
      <c r="LH30" s="662"/>
      <c r="LI30" s="663"/>
      <c r="LJ30" s="664"/>
      <c r="LK30" s="1322">
        <f>LK29/$P$545</f>
        <v>0</v>
      </c>
      <c r="LL30" s="497"/>
      <c r="LM30" s="497"/>
      <c r="LN30" s="498"/>
      <c r="LO30" s="498"/>
      <c r="LP30" s="498"/>
      <c r="LQ30" s="498"/>
      <c r="LR30" s="499"/>
      <c r="LS30" s="500"/>
      <c r="LV30" s="659"/>
      <c r="LW30" s="660"/>
      <c r="LX30" s="661"/>
      <c r="LY30" s="662"/>
      <c r="LZ30" s="663"/>
      <c r="MA30" s="664"/>
      <c r="MB30" s="1322">
        <f>MB29/$P$545</f>
        <v>0</v>
      </c>
      <c r="MC30" s="497"/>
      <c r="MD30" s="497"/>
      <c r="ME30" s="498"/>
      <c r="MF30" s="498"/>
      <c r="MG30" s="498"/>
      <c r="MH30" s="498"/>
      <c r="MI30" s="499"/>
      <c r="MJ30" s="500"/>
      <c r="MM30" s="659"/>
      <c r="MN30" s="660"/>
      <c r="MO30" s="661"/>
      <c r="MP30" s="662"/>
      <c r="MQ30" s="663"/>
      <c r="MR30" s="664"/>
      <c r="MS30" s="1322">
        <f>MS29/$P$545</f>
        <v>0</v>
      </c>
      <c r="MT30" s="497"/>
      <c r="MU30" s="497"/>
      <c r="MV30" s="498"/>
      <c r="MW30" s="498"/>
      <c r="MX30" s="498"/>
      <c r="MY30" s="498"/>
      <c r="MZ30" s="499"/>
      <c r="NA30" s="500"/>
      <c r="ND30" s="659"/>
      <c r="NE30" s="660"/>
      <c r="NF30" s="661"/>
      <c r="NG30" s="662"/>
      <c r="NH30" s="663"/>
      <c r="NI30" s="664"/>
      <c r="NJ30" s="1322">
        <f>NJ29/$P$545</f>
        <v>0</v>
      </c>
      <c r="NK30" s="497"/>
      <c r="NL30" s="497"/>
      <c r="NM30" s="498"/>
      <c r="NN30" s="498"/>
      <c r="NO30" s="498"/>
      <c r="NP30" s="498"/>
      <c r="NQ30" s="499"/>
      <c r="NR30" s="500"/>
      <c r="NU30" s="659"/>
      <c r="NV30" s="660"/>
      <c r="NW30" s="661"/>
      <c r="NX30" s="662"/>
      <c r="NY30" s="663"/>
      <c r="NZ30" s="664"/>
      <c r="OA30" s="1322">
        <f>OA29/$P$545</f>
        <v>0</v>
      </c>
      <c r="OB30" s="497"/>
      <c r="OC30" s="497"/>
      <c r="OD30" s="498"/>
      <c r="OE30" s="498"/>
      <c r="OF30" s="498"/>
      <c r="OG30" s="498"/>
      <c r="OH30" s="499"/>
      <c r="OI30" s="500"/>
      <c r="OL30" s="659"/>
      <c r="OM30" s="660"/>
      <c r="ON30" s="661"/>
      <c r="OO30" s="662"/>
      <c r="OP30" s="663"/>
      <c r="OQ30" s="664"/>
      <c r="OR30" s="1322">
        <f>OR29/$P$545</f>
        <v>0</v>
      </c>
      <c r="OS30" s="497"/>
      <c r="OT30" s="497"/>
      <c r="OU30" s="498"/>
      <c r="OV30" s="498"/>
      <c r="OW30" s="498"/>
      <c r="OX30" s="498"/>
      <c r="OY30" s="499"/>
      <c r="OZ30" s="500"/>
      <c r="PC30" s="659"/>
      <c r="PD30" s="660"/>
      <c r="PE30" s="661"/>
      <c r="PF30" s="662"/>
      <c r="PG30" s="663"/>
      <c r="PH30" s="664"/>
      <c r="PI30" s="1322">
        <f>PI29/$P$545</f>
        <v>0</v>
      </c>
      <c r="PJ30" s="497"/>
      <c r="PK30" s="497"/>
      <c r="PL30" s="498"/>
      <c r="PM30" s="498"/>
      <c r="PN30" s="498"/>
      <c r="PO30" s="498"/>
      <c r="PP30" s="499"/>
      <c r="PQ30" s="500"/>
      <c r="PT30" s="659"/>
      <c r="PU30" s="660"/>
      <c r="PV30" s="661"/>
      <c r="PW30" s="662"/>
      <c r="PX30" s="663"/>
      <c r="PY30" s="664"/>
      <c r="PZ30" s="1322">
        <f>PZ29/$P$545</f>
        <v>0</v>
      </c>
      <c r="QA30" s="497"/>
      <c r="QB30" s="497"/>
      <c r="QC30" s="498"/>
      <c r="QD30" s="498"/>
      <c r="QE30" s="498"/>
      <c r="QF30" s="498"/>
      <c r="QG30" s="499"/>
      <c r="QH30" s="500"/>
      <c r="QK30" s="659"/>
      <c r="QL30" s="660"/>
      <c r="QM30" s="661"/>
      <c r="QN30" s="662"/>
      <c r="QO30" s="663"/>
      <c r="QP30" s="664"/>
      <c r="QQ30" s="1322">
        <f>QQ29/$P$545</f>
        <v>0</v>
      </c>
      <c r="QR30" s="497"/>
      <c r="QS30" s="497"/>
      <c r="QT30" s="498"/>
      <c r="QU30" s="498"/>
      <c r="QV30" s="498"/>
      <c r="QW30" s="498"/>
      <c r="QX30" s="499"/>
      <c r="QY30" s="500"/>
      <c r="RB30" s="381"/>
      <c r="RC30" s="382"/>
      <c r="RD30" s="383"/>
      <c r="RE30" s="384"/>
      <c r="RF30" s="385"/>
      <c r="RG30" s="386"/>
      <c r="RH30" s="386"/>
      <c r="RI30" s="497"/>
      <c r="RJ30" s="497"/>
      <c r="RK30" s="501"/>
      <c r="RL30" s="501"/>
      <c r="RM30" s="501"/>
      <c r="RN30" s="501"/>
      <c r="RO30" s="502"/>
      <c r="RP30" s="503"/>
      <c r="RS30" s="381"/>
      <c r="RT30" s="382"/>
      <c r="RU30" s="383"/>
      <c r="RV30" s="384"/>
      <c r="RW30" s="385"/>
      <c r="RX30" s="386"/>
      <c r="RY30" s="386"/>
      <c r="RZ30" s="497"/>
      <c r="SA30" s="497"/>
      <c r="SB30" s="501"/>
      <c r="SC30" s="501"/>
      <c r="SD30" s="501"/>
      <c r="SE30" s="501"/>
      <c r="SF30" s="502"/>
      <c r="SG30" s="503"/>
      <c r="SJ30" s="381"/>
      <c r="SK30" s="382"/>
      <c r="SL30" s="383"/>
      <c r="SM30" s="384"/>
      <c r="SN30" s="385"/>
      <c r="SO30" s="386"/>
      <c r="SP30" s="386"/>
      <c r="SQ30" s="497"/>
      <c r="SR30" s="497"/>
      <c r="SS30" s="501"/>
      <c r="ST30" s="501"/>
      <c r="SU30" s="501"/>
      <c r="SV30" s="501"/>
      <c r="SW30" s="502"/>
      <c r="SX30" s="503"/>
    </row>
    <row r="31" spans="2:518" ht="26.25" customHeight="1" thickTop="1" thickBot="1">
      <c r="B31" s="825" t="s">
        <v>421</v>
      </c>
      <c r="C31" s="826"/>
      <c r="D31" s="827" t="s">
        <v>422</v>
      </c>
      <c r="E31" s="828"/>
      <c r="F31" s="829"/>
      <c r="G31" s="830"/>
      <c r="H31" s="831"/>
      <c r="K31" s="927" t="s">
        <v>421</v>
      </c>
      <c r="L31" s="928"/>
      <c r="M31" s="929" t="s">
        <v>422</v>
      </c>
      <c r="N31" s="930"/>
      <c r="O31" s="931"/>
      <c r="P31" s="932"/>
      <c r="Q31" s="933"/>
      <c r="R31" s="493"/>
      <c r="S31" s="494"/>
      <c r="T31" s="494"/>
      <c r="U31" s="494"/>
      <c r="V31" s="494"/>
      <c r="W31" s="494"/>
      <c r="X31" s="917"/>
      <c r="Y31" s="918"/>
      <c r="Z31" s="486"/>
      <c r="AA31" s="486"/>
      <c r="AB31" s="927" t="s">
        <v>421</v>
      </c>
      <c r="AC31" s="928"/>
      <c r="AD31" s="929" t="s">
        <v>422</v>
      </c>
      <c r="AE31" s="930"/>
      <c r="AF31" s="931"/>
      <c r="AG31" s="932"/>
      <c r="AH31" s="933"/>
      <c r="AI31" s="493"/>
      <c r="AJ31" s="494"/>
      <c r="AK31" s="494"/>
      <c r="AL31" s="494"/>
      <c r="AM31" s="494"/>
      <c r="AN31" s="494"/>
      <c r="AO31" s="917"/>
      <c r="AP31" s="918"/>
      <c r="AQ31" s="486"/>
      <c r="AR31" s="486"/>
      <c r="AS31" s="927" t="s">
        <v>421</v>
      </c>
      <c r="AT31" s="928"/>
      <c r="AU31" s="929" t="s">
        <v>422</v>
      </c>
      <c r="AV31" s="930"/>
      <c r="AW31" s="931"/>
      <c r="AX31" s="932"/>
      <c r="AY31" s="933"/>
      <c r="AZ31" s="493"/>
      <c r="BA31" s="494"/>
      <c r="BB31" s="494"/>
      <c r="BC31" s="494"/>
      <c r="BD31" s="494"/>
      <c r="BE31" s="494"/>
      <c r="BF31" s="917"/>
      <c r="BG31" s="918"/>
      <c r="BJ31" s="927" t="s">
        <v>421</v>
      </c>
      <c r="BK31" s="928"/>
      <c r="BL31" s="929" t="s">
        <v>422</v>
      </c>
      <c r="BM31" s="930"/>
      <c r="BN31" s="931"/>
      <c r="BO31" s="932"/>
      <c r="BP31" s="933"/>
      <c r="BQ31" s="493"/>
      <c r="BR31" s="494"/>
      <c r="BS31" s="494"/>
      <c r="BT31" s="494"/>
      <c r="BU31" s="494"/>
      <c r="BV31" s="494"/>
      <c r="BW31" s="917"/>
      <c r="BX31" s="918"/>
      <c r="CA31" s="927" t="s">
        <v>421</v>
      </c>
      <c r="CB31" s="928"/>
      <c r="CC31" s="929" t="s">
        <v>422</v>
      </c>
      <c r="CD31" s="930"/>
      <c r="CE31" s="931"/>
      <c r="CF31" s="932"/>
      <c r="CG31" s="933"/>
      <c r="CH31" s="493"/>
      <c r="CI31" s="494"/>
      <c r="CJ31" s="494"/>
      <c r="CK31" s="494"/>
      <c r="CL31" s="494"/>
      <c r="CM31" s="494"/>
      <c r="CN31" s="917"/>
      <c r="CO31" s="918"/>
      <c r="CR31" s="652" t="s">
        <v>421</v>
      </c>
      <c r="CS31" s="1028"/>
      <c r="CT31" s="929" t="s">
        <v>422</v>
      </c>
      <c r="CU31" s="654"/>
      <c r="CV31" s="1029"/>
      <c r="CW31" s="932"/>
      <c r="CX31" s="657"/>
      <c r="CY31" s="493"/>
      <c r="CZ31" s="494"/>
      <c r="DA31" s="494"/>
      <c r="DB31" s="494"/>
      <c r="DC31" s="494"/>
      <c r="DD31" s="494"/>
      <c r="DE31" s="917"/>
      <c r="DF31" s="918"/>
      <c r="DI31" s="927" t="s">
        <v>421</v>
      </c>
      <c r="DJ31" s="928"/>
      <c r="DK31" s="929" t="s">
        <v>422</v>
      </c>
      <c r="DL31" s="930"/>
      <c r="DM31" s="931"/>
      <c r="DN31" s="932"/>
      <c r="DO31" s="933"/>
      <c r="DP31" s="493"/>
      <c r="DQ31" s="494"/>
      <c r="DR31" s="494"/>
      <c r="DS31" s="494"/>
      <c r="DT31" s="494"/>
      <c r="DU31" s="494"/>
      <c r="DV31" s="917"/>
      <c r="DW31" s="918"/>
      <c r="DZ31" s="652" t="s">
        <v>421</v>
      </c>
      <c r="EA31" s="1028"/>
      <c r="EB31" s="929" t="s">
        <v>422</v>
      </c>
      <c r="EC31" s="654"/>
      <c r="ED31" s="1029"/>
      <c r="EE31" s="932"/>
      <c r="EF31" s="657"/>
      <c r="EG31" s="493"/>
      <c r="EH31" s="494"/>
      <c r="EI31" s="494"/>
      <c r="EJ31" s="494"/>
      <c r="EK31" s="494"/>
      <c r="EL31" s="494"/>
      <c r="EM31" s="917"/>
      <c r="EN31" s="918"/>
      <c r="EQ31" s="678"/>
      <c r="ER31" s="679"/>
      <c r="ES31" s="680"/>
      <c r="ET31" s="681"/>
      <c r="EU31" s="682"/>
      <c r="EV31" s="683"/>
      <c r="EW31" s="1324"/>
      <c r="EX31" s="497"/>
      <c r="EY31" s="497"/>
      <c r="EZ31" s="498"/>
      <c r="FA31" s="498"/>
      <c r="FB31" s="498"/>
      <c r="FC31" s="498"/>
      <c r="FD31" s="499"/>
      <c r="FE31" s="500"/>
      <c r="FH31" s="678"/>
      <c r="FI31" s="679"/>
      <c r="FJ31" s="680"/>
      <c r="FK31" s="681"/>
      <c r="FL31" s="682"/>
      <c r="FM31" s="683"/>
      <c r="FN31" s="1324"/>
      <c r="FO31" s="497"/>
      <c r="FP31" s="497"/>
      <c r="FQ31" s="498"/>
      <c r="FR31" s="498"/>
      <c r="FS31" s="498"/>
      <c r="FT31" s="498"/>
      <c r="FU31" s="499"/>
      <c r="FV31" s="500"/>
      <c r="FY31" s="678"/>
      <c r="FZ31" s="679"/>
      <c r="GA31" s="680"/>
      <c r="GB31" s="681"/>
      <c r="GC31" s="682"/>
      <c r="GD31" s="683"/>
      <c r="GE31" s="1324"/>
      <c r="GF31" s="497"/>
      <c r="GG31" s="497"/>
      <c r="GH31" s="498"/>
      <c r="GI31" s="498"/>
      <c r="GJ31" s="498"/>
      <c r="GK31" s="498"/>
      <c r="GL31" s="499"/>
      <c r="GM31" s="500"/>
      <c r="GP31" s="678"/>
      <c r="GQ31" s="679"/>
      <c r="GR31" s="680"/>
      <c r="GS31" s="681"/>
      <c r="GT31" s="682"/>
      <c r="GU31" s="683"/>
      <c r="GV31" s="1324"/>
      <c r="GW31" s="497"/>
      <c r="GX31" s="497"/>
      <c r="GY31" s="498"/>
      <c r="GZ31" s="498"/>
      <c r="HA31" s="498"/>
      <c r="HB31" s="498"/>
      <c r="HC31" s="499"/>
      <c r="HD31" s="500"/>
      <c r="HG31" s="678"/>
      <c r="HH31" s="679"/>
      <c r="HI31" s="680"/>
      <c r="HJ31" s="681"/>
      <c r="HK31" s="682"/>
      <c r="HL31" s="683"/>
      <c r="HM31" s="1324"/>
      <c r="HN31" s="497"/>
      <c r="HO31" s="497"/>
      <c r="HP31" s="498"/>
      <c r="HQ31" s="498"/>
      <c r="HR31" s="498"/>
      <c r="HS31" s="498"/>
      <c r="HT31" s="499"/>
      <c r="HU31" s="500"/>
      <c r="HX31" s="678"/>
      <c r="HY31" s="679"/>
      <c r="HZ31" s="680"/>
      <c r="IA31" s="681"/>
      <c r="IB31" s="682"/>
      <c r="IC31" s="683"/>
      <c r="ID31" s="1324"/>
      <c r="IE31" s="497"/>
      <c r="IF31" s="497"/>
      <c r="IG31" s="498"/>
      <c r="IH31" s="498"/>
      <c r="II31" s="498"/>
      <c r="IJ31" s="498"/>
      <c r="IK31" s="499"/>
      <c r="IL31" s="500"/>
      <c r="IO31" s="678"/>
      <c r="IP31" s="679"/>
      <c r="IQ31" s="680"/>
      <c r="IR31" s="681"/>
      <c r="IS31" s="682"/>
      <c r="IT31" s="683"/>
      <c r="IU31" s="1324"/>
      <c r="IV31" s="497"/>
      <c r="IW31" s="497"/>
      <c r="IX31" s="498"/>
      <c r="IY31" s="498"/>
      <c r="IZ31" s="498"/>
      <c r="JA31" s="498"/>
      <c r="JB31" s="499"/>
      <c r="JC31" s="500"/>
      <c r="JF31" s="678"/>
      <c r="JG31" s="679"/>
      <c r="JH31" s="680"/>
      <c r="JI31" s="681"/>
      <c r="JJ31" s="682"/>
      <c r="JK31" s="683"/>
      <c r="JL31" s="1324"/>
      <c r="JM31" s="497"/>
      <c r="JN31" s="497"/>
      <c r="JO31" s="498"/>
      <c r="JP31" s="498"/>
      <c r="JQ31" s="498"/>
      <c r="JR31" s="498"/>
      <c r="JS31" s="499"/>
      <c r="JT31" s="500"/>
      <c r="JW31" s="678"/>
      <c r="JX31" s="679"/>
      <c r="JY31" s="680"/>
      <c r="JZ31" s="681"/>
      <c r="KA31" s="682"/>
      <c r="KB31" s="683"/>
      <c r="KC31" s="1324"/>
      <c r="KD31" s="497"/>
      <c r="KE31" s="497"/>
      <c r="KF31" s="498"/>
      <c r="KG31" s="498"/>
      <c r="KH31" s="498"/>
      <c r="KI31" s="498"/>
      <c r="KJ31" s="499"/>
      <c r="KK31" s="500"/>
      <c r="KN31" s="678"/>
      <c r="KO31" s="679"/>
      <c r="KP31" s="680"/>
      <c r="KQ31" s="681"/>
      <c r="KR31" s="682"/>
      <c r="KS31" s="683"/>
      <c r="KT31" s="1324"/>
      <c r="KU31" s="497"/>
      <c r="KV31" s="497"/>
      <c r="KW31" s="498"/>
      <c r="KX31" s="498"/>
      <c r="KY31" s="498"/>
      <c r="KZ31" s="498"/>
      <c r="LA31" s="499"/>
      <c r="LB31" s="500"/>
      <c r="LE31" s="678"/>
      <c r="LF31" s="679"/>
      <c r="LG31" s="680"/>
      <c r="LH31" s="681"/>
      <c r="LI31" s="682"/>
      <c r="LJ31" s="683"/>
      <c r="LK31" s="1324"/>
      <c r="LL31" s="497"/>
      <c r="LM31" s="497"/>
      <c r="LN31" s="498"/>
      <c r="LO31" s="498"/>
      <c r="LP31" s="498"/>
      <c r="LQ31" s="498"/>
      <c r="LR31" s="499"/>
      <c r="LS31" s="500"/>
      <c r="LV31" s="678"/>
      <c r="LW31" s="679"/>
      <c r="LX31" s="680"/>
      <c r="LY31" s="681"/>
      <c r="LZ31" s="682"/>
      <c r="MA31" s="683"/>
      <c r="MB31" s="1324"/>
      <c r="MC31" s="497"/>
      <c r="MD31" s="497"/>
      <c r="ME31" s="498"/>
      <c r="MF31" s="498"/>
      <c r="MG31" s="498"/>
      <c r="MH31" s="498"/>
      <c r="MI31" s="499"/>
      <c r="MJ31" s="500"/>
      <c r="MM31" s="678"/>
      <c r="MN31" s="679"/>
      <c r="MO31" s="680"/>
      <c r="MP31" s="681"/>
      <c r="MQ31" s="682"/>
      <c r="MR31" s="683"/>
      <c r="MS31" s="1324"/>
      <c r="MT31" s="497"/>
      <c r="MU31" s="497"/>
      <c r="MV31" s="498"/>
      <c r="MW31" s="498"/>
      <c r="MX31" s="498"/>
      <c r="MY31" s="498"/>
      <c r="MZ31" s="499"/>
      <c r="NA31" s="500"/>
      <c r="ND31" s="678"/>
      <c r="NE31" s="679"/>
      <c r="NF31" s="680"/>
      <c r="NG31" s="681"/>
      <c r="NH31" s="682"/>
      <c r="NI31" s="683"/>
      <c r="NJ31" s="1324"/>
      <c r="NK31" s="497"/>
      <c r="NL31" s="497"/>
      <c r="NM31" s="498"/>
      <c r="NN31" s="498"/>
      <c r="NO31" s="498"/>
      <c r="NP31" s="498"/>
      <c r="NQ31" s="499"/>
      <c r="NR31" s="500"/>
      <c r="NU31" s="678"/>
      <c r="NV31" s="679"/>
      <c r="NW31" s="680"/>
      <c r="NX31" s="681"/>
      <c r="NY31" s="682"/>
      <c r="NZ31" s="683"/>
      <c r="OA31" s="1324"/>
      <c r="OB31" s="497"/>
      <c r="OC31" s="497"/>
      <c r="OD31" s="498"/>
      <c r="OE31" s="498"/>
      <c r="OF31" s="498"/>
      <c r="OG31" s="498"/>
      <c r="OH31" s="499"/>
      <c r="OI31" s="500"/>
      <c r="OL31" s="678"/>
      <c r="OM31" s="679"/>
      <c r="ON31" s="680"/>
      <c r="OO31" s="681"/>
      <c r="OP31" s="682"/>
      <c r="OQ31" s="683"/>
      <c r="OR31" s="1324"/>
      <c r="OS31" s="497"/>
      <c r="OT31" s="497"/>
      <c r="OU31" s="498"/>
      <c r="OV31" s="498"/>
      <c r="OW31" s="498"/>
      <c r="OX31" s="498"/>
      <c r="OY31" s="499"/>
      <c r="OZ31" s="500"/>
      <c r="PC31" s="678"/>
      <c r="PD31" s="679"/>
      <c r="PE31" s="680"/>
      <c r="PF31" s="681"/>
      <c r="PG31" s="682"/>
      <c r="PH31" s="683"/>
      <c r="PI31" s="1324"/>
      <c r="PJ31" s="497"/>
      <c r="PK31" s="497"/>
      <c r="PL31" s="498"/>
      <c r="PM31" s="498"/>
      <c r="PN31" s="498"/>
      <c r="PO31" s="498"/>
      <c r="PP31" s="499"/>
      <c r="PQ31" s="500"/>
      <c r="PT31" s="678"/>
      <c r="PU31" s="679"/>
      <c r="PV31" s="680"/>
      <c r="PW31" s="681"/>
      <c r="PX31" s="682"/>
      <c r="PY31" s="683"/>
      <c r="PZ31" s="1324"/>
      <c r="QA31" s="497"/>
      <c r="QB31" s="497"/>
      <c r="QC31" s="498"/>
      <c r="QD31" s="498"/>
      <c r="QE31" s="498"/>
      <c r="QF31" s="498"/>
      <c r="QG31" s="499"/>
      <c r="QH31" s="500"/>
      <c r="QK31" s="678"/>
      <c r="QL31" s="679"/>
      <c r="QM31" s="680"/>
      <c r="QN31" s="681"/>
      <c r="QO31" s="682"/>
      <c r="QP31" s="683"/>
      <c r="QQ31" s="1324"/>
      <c r="QR31" s="497"/>
      <c r="QS31" s="497"/>
      <c r="QT31" s="498"/>
      <c r="QU31" s="498"/>
      <c r="QV31" s="498"/>
      <c r="QW31" s="498"/>
      <c r="QX31" s="499"/>
      <c r="QY31" s="500"/>
      <c r="RB31" s="381"/>
      <c r="RC31" s="382"/>
      <c r="RD31" s="383"/>
      <c r="RE31" s="384"/>
      <c r="RF31" s="385"/>
      <c r="RG31" s="386"/>
      <c r="RH31" s="386"/>
      <c r="RI31" s="497"/>
      <c r="RJ31" s="497"/>
      <c r="RK31" s="501"/>
      <c r="RL31" s="501"/>
      <c r="RM31" s="501"/>
      <c r="RN31" s="501"/>
      <c r="RO31" s="502"/>
      <c r="RP31" s="503"/>
      <c r="RS31" s="381"/>
      <c r="RT31" s="382"/>
      <c r="RU31" s="383"/>
      <c r="RV31" s="384"/>
      <c r="RW31" s="385"/>
      <c r="RX31" s="386"/>
      <c r="RY31" s="386"/>
      <c r="RZ31" s="497"/>
      <c r="SA31" s="497"/>
      <c r="SB31" s="501"/>
      <c r="SC31" s="501"/>
      <c r="SD31" s="501"/>
      <c r="SE31" s="501"/>
      <c r="SF31" s="502"/>
      <c r="SG31" s="503"/>
      <c r="SJ31" s="381"/>
      <c r="SK31" s="382"/>
      <c r="SL31" s="383"/>
      <c r="SM31" s="384"/>
      <c r="SN31" s="385"/>
      <c r="SO31" s="386"/>
      <c r="SP31" s="386"/>
      <c r="SQ31" s="497"/>
      <c r="SR31" s="497"/>
      <c r="SS31" s="501"/>
      <c r="ST31" s="501"/>
      <c r="SU31" s="501"/>
      <c r="SV31" s="501"/>
      <c r="SW31" s="502"/>
      <c r="SX31" s="503"/>
    </row>
    <row r="32" spans="2:518" ht="72" customHeight="1" thickTop="1" thickBot="1">
      <c r="B32" s="832" t="s">
        <v>423</v>
      </c>
      <c r="C32" s="833" t="s">
        <v>323</v>
      </c>
      <c r="D32" s="834" t="s">
        <v>424</v>
      </c>
      <c r="E32" s="835" t="s">
        <v>144</v>
      </c>
      <c r="F32" s="836">
        <v>25</v>
      </c>
      <c r="G32" s="916">
        <v>0</v>
      </c>
      <c r="H32" s="837">
        <v>0</v>
      </c>
      <c r="K32" s="934" t="s">
        <v>423</v>
      </c>
      <c r="L32" s="935" t="s">
        <v>323</v>
      </c>
      <c r="M32" s="936" t="s">
        <v>424</v>
      </c>
      <c r="N32" s="937" t="s">
        <v>144</v>
      </c>
      <c r="O32" s="938">
        <v>25</v>
      </c>
      <c r="P32" s="1017">
        <v>18000</v>
      </c>
      <c r="Q32" s="939">
        <v>450000</v>
      </c>
      <c r="R32" s="497">
        <f>IF(EXACT(VLOOKUP(K32,OFERTA_0,3,FALSE),M32),1,0)</f>
        <v>1</v>
      </c>
      <c r="S32" s="497">
        <f>IF(EXACT(VLOOKUP(K32,OFERTA_0,4,FALSE),N32),1,0)</f>
        <v>1</v>
      </c>
      <c r="T32" s="498">
        <f>IF(EXACT(VLOOKUP(K32,OFERTA_0,5,FALSE),O32),1,0)</f>
        <v>1</v>
      </c>
      <c r="U32" s="498">
        <f t="shared" ref="U32:U35" si="456">IF(P32=0,0,1)</f>
        <v>1</v>
      </c>
      <c r="V32" s="498">
        <f t="shared" ref="V32:V35" si="457">IF(Q32=0,0,1)</f>
        <v>1</v>
      </c>
      <c r="W32" s="498">
        <f t="shared" ref="W32:W35" si="458">PRODUCT(R32:V32)</f>
        <v>1</v>
      </c>
      <c r="X32" s="504">
        <f t="shared" ref="X32:X35" si="459">ROUND(Q32,0)</f>
        <v>450000</v>
      </c>
      <c r="Y32" s="500">
        <f t="shared" ref="Y32:Y35" si="460">Q32-X32</f>
        <v>0</v>
      </c>
      <c r="Z32" s="486"/>
      <c r="AA32" s="486"/>
      <c r="AB32" s="934" t="s">
        <v>423</v>
      </c>
      <c r="AC32" s="935" t="s">
        <v>323</v>
      </c>
      <c r="AD32" s="936" t="s">
        <v>424</v>
      </c>
      <c r="AE32" s="937" t="s">
        <v>144</v>
      </c>
      <c r="AF32" s="938">
        <v>25</v>
      </c>
      <c r="AG32" s="1017">
        <v>28900</v>
      </c>
      <c r="AH32" s="939">
        <v>722500</v>
      </c>
      <c r="AI32" s="497">
        <f>IF(EXACT(VLOOKUP(AB32,OFERTA_0,3,FALSE),AD32),1,0)</f>
        <v>1</v>
      </c>
      <c r="AJ32" s="497">
        <f>IF(EXACT(VLOOKUP(AB32,OFERTA_0,4,FALSE),AE32),1,0)</f>
        <v>1</v>
      </c>
      <c r="AK32" s="498">
        <f>IF(EXACT(VLOOKUP(AB32,OFERTA_0,5,FALSE),AF32),1,0)</f>
        <v>1</v>
      </c>
      <c r="AL32" s="498">
        <f t="shared" ref="AL32:AL35" si="461">IF(AG32=0,0,1)</f>
        <v>1</v>
      </c>
      <c r="AM32" s="498">
        <f t="shared" ref="AM32:AM35" si="462">IF(AH32=0,0,1)</f>
        <v>1</v>
      </c>
      <c r="AN32" s="498">
        <f t="shared" ref="AN32:AN35" si="463">PRODUCT(AI32:AM32)</f>
        <v>1</v>
      </c>
      <c r="AO32" s="504">
        <f t="shared" ref="AO32:AO35" si="464">ROUND(AH32,0)</f>
        <v>722500</v>
      </c>
      <c r="AP32" s="500">
        <f t="shared" ref="AP32:AP35" si="465">AH32-AO32</f>
        <v>0</v>
      </c>
      <c r="AQ32" s="486"/>
      <c r="AR32" s="486"/>
      <c r="AS32" s="934" t="s">
        <v>423</v>
      </c>
      <c r="AT32" s="935" t="s">
        <v>323</v>
      </c>
      <c r="AU32" s="936" t="s">
        <v>424</v>
      </c>
      <c r="AV32" s="937" t="s">
        <v>144</v>
      </c>
      <c r="AW32" s="938">
        <v>25</v>
      </c>
      <c r="AX32" s="1017">
        <v>25480</v>
      </c>
      <c r="AY32" s="939">
        <v>637000</v>
      </c>
      <c r="AZ32" s="497">
        <f>IF(EXACT(VLOOKUP(AS32,OFERTA_0,3,FALSE),AU32),1,0)</f>
        <v>1</v>
      </c>
      <c r="BA32" s="497">
        <f>IF(EXACT(VLOOKUP(AS32,OFERTA_0,4,FALSE),AV32),1,0)</f>
        <v>1</v>
      </c>
      <c r="BB32" s="498">
        <f>IF(EXACT(VLOOKUP(AS32,OFERTA_0,5,FALSE),AW32),1,0)</f>
        <v>1</v>
      </c>
      <c r="BC32" s="498">
        <f t="shared" ref="BC32:BC35" si="466">IF(AX32=0,0,1)</f>
        <v>1</v>
      </c>
      <c r="BD32" s="498">
        <f t="shared" ref="BD32:BD35" si="467">IF(AY32=0,0,1)</f>
        <v>1</v>
      </c>
      <c r="BE32" s="498">
        <f t="shared" ref="BE32:BE35" si="468">PRODUCT(AZ32:BD32)</f>
        <v>1</v>
      </c>
      <c r="BF32" s="504">
        <f t="shared" ref="BF32:BF35" si="469">ROUND(AY32,0)</f>
        <v>637000</v>
      </c>
      <c r="BG32" s="500">
        <f t="shared" ref="BG32:BG35" si="470">AY32-BF32</f>
        <v>0</v>
      </c>
      <c r="BJ32" s="934" t="s">
        <v>423</v>
      </c>
      <c r="BK32" s="935" t="s">
        <v>323</v>
      </c>
      <c r="BL32" s="936" t="s">
        <v>424</v>
      </c>
      <c r="BM32" s="937" t="s">
        <v>144</v>
      </c>
      <c r="BN32" s="938">
        <v>25</v>
      </c>
      <c r="BO32" s="1017">
        <v>29611</v>
      </c>
      <c r="BP32" s="939">
        <v>740275</v>
      </c>
      <c r="BQ32" s="497">
        <f>IF(EXACT(VLOOKUP(BJ32,OFERTA_0,3,FALSE),BL32),1,0)</f>
        <v>1</v>
      </c>
      <c r="BR32" s="497">
        <f>IF(EXACT(VLOOKUP(BJ32,OFERTA_0,4,FALSE),BM32),1,0)</f>
        <v>1</v>
      </c>
      <c r="BS32" s="498">
        <f>IF(EXACT(VLOOKUP(BJ32,OFERTA_0,5,FALSE),BN32),1,0)</f>
        <v>1</v>
      </c>
      <c r="BT32" s="498">
        <f t="shared" ref="BT32:BT35" si="471">IF(BO32=0,0,1)</f>
        <v>1</v>
      </c>
      <c r="BU32" s="498">
        <f t="shared" ref="BU32:BU35" si="472">IF(BP32=0,0,1)</f>
        <v>1</v>
      </c>
      <c r="BV32" s="498">
        <f t="shared" ref="BV32:BV35" si="473">PRODUCT(BQ32:BU32)</f>
        <v>1</v>
      </c>
      <c r="BW32" s="504">
        <f t="shared" ref="BW32:BW35" si="474">ROUND(BP32,0)</f>
        <v>740275</v>
      </c>
      <c r="BX32" s="500">
        <f t="shared" ref="BX32:BX35" si="475">BP32-BW32</f>
        <v>0</v>
      </c>
      <c r="CA32" s="934" t="s">
        <v>423</v>
      </c>
      <c r="CB32" s="935" t="s">
        <v>323</v>
      </c>
      <c r="CC32" s="936" t="s">
        <v>424</v>
      </c>
      <c r="CD32" s="937" t="s">
        <v>144</v>
      </c>
      <c r="CE32" s="938">
        <v>25</v>
      </c>
      <c r="CF32" s="1017">
        <v>25395</v>
      </c>
      <c r="CG32" s="939">
        <v>634875</v>
      </c>
      <c r="CH32" s="497">
        <f>IF(EXACT(VLOOKUP(CA32,OFERTA_0,3,FALSE),CC32),1,0)</f>
        <v>1</v>
      </c>
      <c r="CI32" s="497">
        <f>IF(EXACT(VLOOKUP(CA32,OFERTA_0,4,FALSE),CD32),1,0)</f>
        <v>1</v>
      </c>
      <c r="CJ32" s="498">
        <f>IF(EXACT(VLOOKUP(CA32,OFERTA_0,5,FALSE),CE32),1,0)</f>
        <v>1</v>
      </c>
      <c r="CK32" s="498">
        <f t="shared" ref="CK32:CK35" si="476">IF(CF32=0,0,1)</f>
        <v>1</v>
      </c>
      <c r="CL32" s="498">
        <f t="shared" ref="CL32:CL35" si="477">IF(CG32=0,0,1)</f>
        <v>1</v>
      </c>
      <c r="CM32" s="498">
        <f t="shared" ref="CM32:CM35" si="478">PRODUCT(CH32:CL32)</f>
        <v>1</v>
      </c>
      <c r="CN32" s="504">
        <f t="shared" ref="CN32:CN35" si="479">ROUND(CG32,0)</f>
        <v>634875</v>
      </c>
      <c r="CO32" s="500">
        <f t="shared" ref="CO32:CO35" si="480">CG32-CN32</f>
        <v>0</v>
      </c>
      <c r="CR32" s="934" t="s">
        <v>423</v>
      </c>
      <c r="CS32" s="935" t="s">
        <v>323</v>
      </c>
      <c r="CT32" s="936" t="s">
        <v>424</v>
      </c>
      <c r="CU32" s="937" t="s">
        <v>144</v>
      </c>
      <c r="CV32" s="1030">
        <v>25</v>
      </c>
      <c r="CW32" s="1017">
        <v>25390</v>
      </c>
      <c r="CX32" s="698">
        <f t="shared" ref="CX32:CX35" si="481">ROUND(CV32*CW32,0)</f>
        <v>634750</v>
      </c>
      <c r="CY32" s="497">
        <f>IF(EXACT(VLOOKUP(CR32,OFERTA_0,3,FALSE),CT32),1,0)</f>
        <v>1</v>
      </c>
      <c r="CZ32" s="497">
        <f>IF(EXACT(VLOOKUP(CR32,OFERTA_0,4,FALSE),CU32),1,0)</f>
        <v>1</v>
      </c>
      <c r="DA32" s="498">
        <f>IF(EXACT(VLOOKUP(CR32,OFERTA_0,5,FALSE),CV32),1,0)</f>
        <v>1</v>
      </c>
      <c r="DB32" s="498">
        <f t="shared" ref="DB32:DB35" si="482">IF(CW32=0,0,1)</f>
        <v>1</v>
      </c>
      <c r="DC32" s="498">
        <f t="shared" ref="DC32:DC35" si="483">IF(CX32=0,0,1)</f>
        <v>1</v>
      </c>
      <c r="DD32" s="498">
        <f t="shared" ref="DD32:DD35" si="484">PRODUCT(CY32:DC32)</f>
        <v>1</v>
      </c>
      <c r="DE32" s="504">
        <f t="shared" ref="DE32:DE35" si="485">ROUND(CX32,0)</f>
        <v>634750</v>
      </c>
      <c r="DF32" s="500">
        <f t="shared" ref="DF32:DF35" si="486">CX32-DE32</f>
        <v>0</v>
      </c>
      <c r="DI32" s="934" t="s">
        <v>423</v>
      </c>
      <c r="DJ32" s="935" t="s">
        <v>323</v>
      </c>
      <c r="DK32" s="936" t="s">
        <v>424</v>
      </c>
      <c r="DL32" s="937" t="s">
        <v>144</v>
      </c>
      <c r="DM32" s="938">
        <v>25</v>
      </c>
      <c r="DN32" s="1017">
        <v>25000</v>
      </c>
      <c r="DO32" s="939">
        <v>625000</v>
      </c>
      <c r="DP32" s="497">
        <f>IF(EXACT(VLOOKUP(DI32,OFERTA_0,3,FALSE),DK32),1,0)</f>
        <v>1</v>
      </c>
      <c r="DQ32" s="497">
        <f>IF(EXACT(VLOOKUP(DI32,OFERTA_0,4,FALSE),DL32),1,0)</f>
        <v>1</v>
      </c>
      <c r="DR32" s="498">
        <f>IF(EXACT(VLOOKUP(DI32,OFERTA_0,5,FALSE),DM32),1,0)</f>
        <v>1</v>
      </c>
      <c r="DS32" s="498">
        <f t="shared" ref="DS32:DS35" si="487">IF(DN32=0,0,1)</f>
        <v>1</v>
      </c>
      <c r="DT32" s="498">
        <f t="shared" ref="DT32:DT35" si="488">IF(DO32=0,0,1)</f>
        <v>1</v>
      </c>
      <c r="DU32" s="498">
        <f t="shared" ref="DU32:DU35" si="489">PRODUCT(DP32:DT32)</f>
        <v>1</v>
      </c>
      <c r="DV32" s="504">
        <f t="shared" ref="DV32:DV35" si="490">ROUND(DO32,0)</f>
        <v>625000</v>
      </c>
      <c r="DW32" s="500">
        <f t="shared" ref="DW32:DW35" si="491">DO32-DV32</f>
        <v>0</v>
      </c>
      <c r="DZ32" s="934" t="s">
        <v>423</v>
      </c>
      <c r="EA32" s="935" t="s">
        <v>323</v>
      </c>
      <c r="EB32" s="936" t="s">
        <v>424</v>
      </c>
      <c r="EC32" s="937" t="s">
        <v>144</v>
      </c>
      <c r="ED32" s="1030">
        <v>25</v>
      </c>
      <c r="EE32" s="1017">
        <v>25387</v>
      </c>
      <c r="EF32" s="698">
        <f t="shared" ref="EF32:EF35" si="492">ROUND(ED32*EE32,0)</f>
        <v>634675</v>
      </c>
      <c r="EG32" s="497">
        <f>IF(EXACT(VLOOKUP(DZ32,OFERTA_0,3,FALSE),EB32),1,0)</f>
        <v>1</v>
      </c>
      <c r="EH32" s="497">
        <f>IF(EXACT(VLOOKUP(DZ32,OFERTA_0,4,FALSE),EC32),1,0)</f>
        <v>1</v>
      </c>
      <c r="EI32" s="498">
        <f>IF(EXACT(VLOOKUP(DZ32,OFERTA_0,5,FALSE),ED32),1,0)</f>
        <v>1</v>
      </c>
      <c r="EJ32" s="498">
        <f t="shared" ref="EJ32:EJ35" si="493">IF(EE32=0,0,1)</f>
        <v>1</v>
      </c>
      <c r="EK32" s="498">
        <f t="shared" ref="EK32:EK35" si="494">IF(EF32=0,0,1)</f>
        <v>1</v>
      </c>
      <c r="EL32" s="498">
        <f t="shared" ref="EL32:EL35" si="495">PRODUCT(EG32:EK32)</f>
        <v>1</v>
      </c>
      <c r="EM32" s="504">
        <f t="shared" ref="EM32:EM35" si="496">ROUND(EF32,0)</f>
        <v>634675</v>
      </c>
      <c r="EN32" s="500">
        <f t="shared" ref="EN32:EN35" si="497">EF32-EM32</f>
        <v>0</v>
      </c>
      <c r="EQ32" s="665"/>
      <c r="ER32" s="666"/>
      <c r="ES32" s="667"/>
      <c r="ET32" s="676"/>
      <c r="EU32" s="669"/>
      <c r="EV32" s="670"/>
      <c r="EW32" s="1324"/>
      <c r="EX32" s="497" t="e">
        <f>IF(EXACT(VLOOKUP(EQ32,OFERTA_0,2,FALSE),ER32),1,0)</f>
        <v>#N/A</v>
      </c>
      <c r="EY32" s="497" t="e">
        <f>IF(EXACT(VLOOKUP(EQ32,OFERTA_0,3,FALSE),ES32),1,0)</f>
        <v>#N/A</v>
      </c>
      <c r="EZ32" s="498" t="e">
        <f>IF(EXACT(VLOOKUP(EQ32,OFERTA_0,4,FALSE),ET32),1,0)</f>
        <v>#N/A</v>
      </c>
      <c r="FA32" s="498">
        <f>IF(EU32=0,0,1)</f>
        <v>0</v>
      </c>
      <c r="FB32" s="498">
        <f>IF(EV32=0,0,1)</f>
        <v>0</v>
      </c>
      <c r="FC32" s="498" t="e">
        <f>PRODUCT(EX32:FB32)</f>
        <v>#N/A</v>
      </c>
      <c r="FD32" s="504">
        <f>ROUND(EV32,0)</f>
        <v>0</v>
      </c>
      <c r="FE32" s="500">
        <f>EV32-FD32</f>
        <v>0</v>
      </c>
      <c r="FH32" s="665"/>
      <c r="FI32" s="666"/>
      <c r="FJ32" s="667"/>
      <c r="FK32" s="676"/>
      <c r="FL32" s="669"/>
      <c r="FM32" s="670"/>
      <c r="FN32" s="1324"/>
      <c r="FO32" s="497" t="e">
        <f>IF(EXACT(VLOOKUP(FH32,OFERTA_0,2,FALSE),FI32),1,0)</f>
        <v>#N/A</v>
      </c>
      <c r="FP32" s="497" t="e">
        <f>IF(EXACT(VLOOKUP(FH32,OFERTA_0,3,FALSE),FJ32),1,0)</f>
        <v>#N/A</v>
      </c>
      <c r="FQ32" s="498" t="e">
        <f>IF(EXACT(VLOOKUP(FH32,OFERTA_0,4,FALSE),FK32),1,0)</f>
        <v>#N/A</v>
      </c>
      <c r="FR32" s="498">
        <f>IF(FL32=0,0,1)</f>
        <v>0</v>
      </c>
      <c r="FS32" s="498">
        <f>IF(FM32=0,0,1)</f>
        <v>0</v>
      </c>
      <c r="FT32" s="498" t="e">
        <f>PRODUCT(FO32:FS32)</f>
        <v>#N/A</v>
      </c>
      <c r="FU32" s="504">
        <f>ROUND(FM32,0)</f>
        <v>0</v>
      </c>
      <c r="FV32" s="500">
        <f>FM32-FU32</f>
        <v>0</v>
      </c>
      <c r="FY32" s="665"/>
      <c r="FZ32" s="666"/>
      <c r="GA32" s="667"/>
      <c r="GB32" s="676"/>
      <c r="GC32" s="669"/>
      <c r="GD32" s="670"/>
      <c r="GE32" s="1324"/>
      <c r="GF32" s="497" t="e">
        <f>IF(EXACT(VLOOKUP(FY32,OFERTA_0,2,FALSE),FZ32),1,0)</f>
        <v>#N/A</v>
      </c>
      <c r="GG32" s="497" t="e">
        <f>IF(EXACT(VLOOKUP(FY32,OFERTA_0,3,FALSE),GA32),1,0)</f>
        <v>#N/A</v>
      </c>
      <c r="GH32" s="498" t="e">
        <f>IF(EXACT(VLOOKUP(FY32,OFERTA_0,4,FALSE),GB32),1,0)</f>
        <v>#N/A</v>
      </c>
      <c r="GI32" s="498">
        <f>IF(GC32=0,0,1)</f>
        <v>0</v>
      </c>
      <c r="GJ32" s="498">
        <f>IF(GD32=0,0,1)</f>
        <v>0</v>
      </c>
      <c r="GK32" s="498" t="e">
        <f>PRODUCT(GF32:GJ32)</f>
        <v>#N/A</v>
      </c>
      <c r="GL32" s="504">
        <f>ROUND(GD32,0)</f>
        <v>0</v>
      </c>
      <c r="GM32" s="500">
        <f>GD32-GL32</f>
        <v>0</v>
      </c>
      <c r="GP32" s="665"/>
      <c r="GQ32" s="666"/>
      <c r="GR32" s="667"/>
      <c r="GS32" s="676"/>
      <c r="GT32" s="669"/>
      <c r="GU32" s="670"/>
      <c r="GV32" s="1324"/>
      <c r="GW32" s="497" t="e">
        <f>IF(EXACT(VLOOKUP(GP32,OFERTA_0,2,FALSE),GQ32),1,0)</f>
        <v>#N/A</v>
      </c>
      <c r="GX32" s="497" t="e">
        <f>IF(EXACT(VLOOKUP(GP32,OFERTA_0,3,FALSE),GR32),1,0)</f>
        <v>#N/A</v>
      </c>
      <c r="GY32" s="498" t="e">
        <f>IF(EXACT(VLOOKUP(GP32,OFERTA_0,4,FALSE),GS32),1,0)</f>
        <v>#N/A</v>
      </c>
      <c r="GZ32" s="498">
        <f>IF(GT32=0,0,1)</f>
        <v>0</v>
      </c>
      <c r="HA32" s="498">
        <f>IF(GU32=0,0,1)</f>
        <v>0</v>
      </c>
      <c r="HB32" s="498" t="e">
        <f>PRODUCT(GW32:HA32)</f>
        <v>#N/A</v>
      </c>
      <c r="HC32" s="504">
        <f>ROUND(GU32,0)</f>
        <v>0</v>
      </c>
      <c r="HD32" s="500">
        <f>GU32-HC32</f>
        <v>0</v>
      </c>
      <c r="HG32" s="665"/>
      <c r="HH32" s="666"/>
      <c r="HI32" s="667"/>
      <c r="HJ32" s="676"/>
      <c r="HK32" s="669"/>
      <c r="HL32" s="670"/>
      <c r="HM32" s="1324"/>
      <c r="HN32" s="497" t="e">
        <f>IF(EXACT(VLOOKUP(HG32,OFERTA_0,2,FALSE),HH32),1,0)</f>
        <v>#N/A</v>
      </c>
      <c r="HO32" s="497" t="e">
        <f>IF(EXACT(VLOOKUP(HG32,OFERTA_0,3,FALSE),HI32),1,0)</f>
        <v>#N/A</v>
      </c>
      <c r="HP32" s="498" t="e">
        <f>IF(EXACT(VLOOKUP(HG32,OFERTA_0,4,FALSE),HJ32),1,0)</f>
        <v>#N/A</v>
      </c>
      <c r="HQ32" s="498">
        <f>IF(HK32=0,0,1)</f>
        <v>0</v>
      </c>
      <c r="HR32" s="498">
        <f>IF(HL32=0,0,1)</f>
        <v>0</v>
      </c>
      <c r="HS32" s="498" t="e">
        <f>PRODUCT(HN32:HR32)</f>
        <v>#N/A</v>
      </c>
      <c r="HT32" s="504">
        <f>ROUND(HL32,0)</f>
        <v>0</v>
      </c>
      <c r="HU32" s="500">
        <f>HL32-HT32</f>
        <v>0</v>
      </c>
      <c r="HX32" s="665"/>
      <c r="HY32" s="666"/>
      <c r="HZ32" s="667"/>
      <c r="IA32" s="676"/>
      <c r="IB32" s="669"/>
      <c r="IC32" s="670"/>
      <c r="ID32" s="1324"/>
      <c r="IE32" s="497" t="e">
        <f>IF(EXACT(VLOOKUP(HX32,OFERTA_0,2,FALSE),HY32),1,0)</f>
        <v>#N/A</v>
      </c>
      <c r="IF32" s="497" t="e">
        <f>IF(EXACT(VLOOKUP(HX32,OFERTA_0,3,FALSE),HZ32),1,0)</f>
        <v>#N/A</v>
      </c>
      <c r="IG32" s="498" t="e">
        <f>IF(EXACT(VLOOKUP(HX32,OFERTA_0,4,FALSE),IA32),1,0)</f>
        <v>#N/A</v>
      </c>
      <c r="IH32" s="498">
        <f>IF(IB32=0,0,1)</f>
        <v>0</v>
      </c>
      <c r="II32" s="498">
        <f>IF(IC32=0,0,1)</f>
        <v>0</v>
      </c>
      <c r="IJ32" s="498" t="e">
        <f>PRODUCT(IE32:II32)</f>
        <v>#N/A</v>
      </c>
      <c r="IK32" s="504">
        <f>ROUND(IC32,0)</f>
        <v>0</v>
      </c>
      <c r="IL32" s="500">
        <f>IC32-IK32</f>
        <v>0</v>
      </c>
      <c r="IO32" s="665"/>
      <c r="IP32" s="666"/>
      <c r="IQ32" s="667"/>
      <c r="IR32" s="676"/>
      <c r="IS32" s="669"/>
      <c r="IT32" s="670"/>
      <c r="IU32" s="1324"/>
      <c r="IV32" s="497" t="e">
        <f>IF(EXACT(VLOOKUP(IO32,OFERTA_0,2,FALSE),IP32),1,0)</f>
        <v>#N/A</v>
      </c>
      <c r="IW32" s="497" t="e">
        <f>IF(EXACT(VLOOKUP(IO32,OFERTA_0,3,FALSE),IQ32),1,0)</f>
        <v>#N/A</v>
      </c>
      <c r="IX32" s="498" t="e">
        <f>IF(EXACT(VLOOKUP(IO32,OFERTA_0,4,FALSE),IR32),1,0)</f>
        <v>#N/A</v>
      </c>
      <c r="IY32" s="498">
        <f>IF(IS32=0,0,1)</f>
        <v>0</v>
      </c>
      <c r="IZ32" s="498">
        <f>IF(IT32=0,0,1)</f>
        <v>0</v>
      </c>
      <c r="JA32" s="498" t="e">
        <f>PRODUCT(IV32:IZ32)</f>
        <v>#N/A</v>
      </c>
      <c r="JB32" s="504">
        <f>ROUND(IT32,0)</f>
        <v>0</v>
      </c>
      <c r="JC32" s="500">
        <f>IT32-JB32</f>
        <v>0</v>
      </c>
      <c r="JF32" s="665"/>
      <c r="JG32" s="666"/>
      <c r="JH32" s="667"/>
      <c r="JI32" s="676"/>
      <c r="JJ32" s="669"/>
      <c r="JK32" s="670"/>
      <c r="JL32" s="1324"/>
      <c r="JM32" s="497" t="e">
        <f>IF(EXACT(VLOOKUP(JF32,OFERTA_0,2,FALSE),JG32),1,0)</f>
        <v>#N/A</v>
      </c>
      <c r="JN32" s="497" t="e">
        <f>IF(EXACT(VLOOKUP(JF32,OFERTA_0,3,FALSE),JH32),1,0)</f>
        <v>#N/A</v>
      </c>
      <c r="JO32" s="498" t="e">
        <f>IF(EXACT(VLOOKUP(JF32,OFERTA_0,4,FALSE),JI32),1,0)</f>
        <v>#N/A</v>
      </c>
      <c r="JP32" s="498">
        <f>IF(JJ32=0,0,1)</f>
        <v>0</v>
      </c>
      <c r="JQ32" s="498">
        <f>IF(JK32=0,0,1)</f>
        <v>0</v>
      </c>
      <c r="JR32" s="498" t="e">
        <f>PRODUCT(JM32:JQ32)</f>
        <v>#N/A</v>
      </c>
      <c r="JS32" s="504">
        <f>ROUND(JK32,0)</f>
        <v>0</v>
      </c>
      <c r="JT32" s="500">
        <f>JK32-JS32</f>
        <v>0</v>
      </c>
      <c r="JW32" s="665"/>
      <c r="JX32" s="666"/>
      <c r="JY32" s="667"/>
      <c r="JZ32" s="676"/>
      <c r="KA32" s="669"/>
      <c r="KB32" s="670"/>
      <c r="KC32" s="1324"/>
      <c r="KD32" s="497" t="e">
        <f>IF(EXACT(VLOOKUP(JW32,OFERTA_0,2,FALSE),JX32),1,0)</f>
        <v>#N/A</v>
      </c>
      <c r="KE32" s="497" t="e">
        <f>IF(EXACT(VLOOKUP(JW32,OFERTA_0,3,FALSE),JY32),1,0)</f>
        <v>#N/A</v>
      </c>
      <c r="KF32" s="498" t="e">
        <f>IF(EXACT(VLOOKUP(JW32,OFERTA_0,4,FALSE),JZ32),1,0)</f>
        <v>#N/A</v>
      </c>
      <c r="KG32" s="498">
        <f>IF(KA32=0,0,1)</f>
        <v>0</v>
      </c>
      <c r="KH32" s="498">
        <f>IF(KB32=0,0,1)</f>
        <v>0</v>
      </c>
      <c r="KI32" s="498" t="e">
        <f>PRODUCT(KD32:KH32)</f>
        <v>#N/A</v>
      </c>
      <c r="KJ32" s="504">
        <f>ROUND(KB32,0)</f>
        <v>0</v>
      </c>
      <c r="KK32" s="500">
        <f>KB32-KJ32</f>
        <v>0</v>
      </c>
      <c r="KN32" s="665"/>
      <c r="KO32" s="666"/>
      <c r="KP32" s="667"/>
      <c r="KQ32" s="676"/>
      <c r="KR32" s="669"/>
      <c r="KS32" s="670"/>
      <c r="KT32" s="1324"/>
      <c r="KU32" s="497" t="e">
        <f>IF(EXACT(VLOOKUP(KN32,OFERTA_0,2,FALSE),KO32),1,0)</f>
        <v>#N/A</v>
      </c>
      <c r="KV32" s="497" t="e">
        <f>IF(EXACT(VLOOKUP(KN32,OFERTA_0,3,FALSE),KP32),1,0)</f>
        <v>#N/A</v>
      </c>
      <c r="KW32" s="498" t="e">
        <f>IF(EXACT(VLOOKUP(KN32,OFERTA_0,4,FALSE),KQ32),1,0)</f>
        <v>#N/A</v>
      </c>
      <c r="KX32" s="498">
        <f>IF(KR32=0,0,1)</f>
        <v>0</v>
      </c>
      <c r="KY32" s="498">
        <f>IF(KS32=0,0,1)</f>
        <v>0</v>
      </c>
      <c r="KZ32" s="498" t="e">
        <f>PRODUCT(KU32:KY32)</f>
        <v>#N/A</v>
      </c>
      <c r="LA32" s="504">
        <f>ROUND(KS32,0)</f>
        <v>0</v>
      </c>
      <c r="LB32" s="500">
        <f>KS32-LA32</f>
        <v>0</v>
      </c>
      <c r="LE32" s="665"/>
      <c r="LF32" s="666"/>
      <c r="LG32" s="667"/>
      <c r="LH32" s="676"/>
      <c r="LI32" s="669"/>
      <c r="LJ32" s="670"/>
      <c r="LK32" s="1324"/>
      <c r="LL32" s="497" t="e">
        <f>IF(EXACT(VLOOKUP(LE32,OFERTA_0,2,FALSE),LF32),1,0)</f>
        <v>#N/A</v>
      </c>
      <c r="LM32" s="497" t="e">
        <f>IF(EXACT(VLOOKUP(LE32,OFERTA_0,3,FALSE),LG32),1,0)</f>
        <v>#N/A</v>
      </c>
      <c r="LN32" s="498" t="e">
        <f>IF(EXACT(VLOOKUP(LE32,OFERTA_0,4,FALSE),LH32),1,0)</f>
        <v>#N/A</v>
      </c>
      <c r="LO32" s="498">
        <f>IF(LI32=0,0,1)</f>
        <v>0</v>
      </c>
      <c r="LP32" s="498">
        <f>IF(LJ32=0,0,1)</f>
        <v>0</v>
      </c>
      <c r="LQ32" s="498" t="e">
        <f>PRODUCT(LL32:LP32)</f>
        <v>#N/A</v>
      </c>
      <c r="LR32" s="504">
        <f>ROUND(LJ32,0)</f>
        <v>0</v>
      </c>
      <c r="LS32" s="500">
        <f>LJ32-LR32</f>
        <v>0</v>
      </c>
      <c r="LV32" s="665"/>
      <c r="LW32" s="666"/>
      <c r="LX32" s="667"/>
      <c r="LY32" s="676"/>
      <c r="LZ32" s="669"/>
      <c r="MA32" s="670"/>
      <c r="MB32" s="1324"/>
      <c r="MC32" s="497" t="e">
        <f>IF(EXACT(VLOOKUP(LV32,OFERTA_0,2,FALSE),LW32),1,0)</f>
        <v>#N/A</v>
      </c>
      <c r="MD32" s="497" t="e">
        <f>IF(EXACT(VLOOKUP(LV32,OFERTA_0,3,FALSE),LX32),1,0)</f>
        <v>#N/A</v>
      </c>
      <c r="ME32" s="498" t="e">
        <f>IF(EXACT(VLOOKUP(LV32,OFERTA_0,4,FALSE),LY32),1,0)</f>
        <v>#N/A</v>
      </c>
      <c r="MF32" s="498">
        <f>IF(LZ32=0,0,1)</f>
        <v>0</v>
      </c>
      <c r="MG32" s="498">
        <f>IF(MA32=0,0,1)</f>
        <v>0</v>
      </c>
      <c r="MH32" s="498" t="e">
        <f>PRODUCT(MC32:MG32)</f>
        <v>#N/A</v>
      </c>
      <c r="MI32" s="504">
        <f>ROUND(MA32,0)</f>
        <v>0</v>
      </c>
      <c r="MJ32" s="500">
        <f>MA32-MI32</f>
        <v>0</v>
      </c>
      <c r="MM32" s="665"/>
      <c r="MN32" s="666"/>
      <c r="MO32" s="667"/>
      <c r="MP32" s="676"/>
      <c r="MQ32" s="669"/>
      <c r="MR32" s="670"/>
      <c r="MS32" s="1324"/>
      <c r="MT32" s="497" t="e">
        <f>IF(EXACT(VLOOKUP(MM32,OFERTA_0,2,FALSE),MN32),1,0)</f>
        <v>#N/A</v>
      </c>
      <c r="MU32" s="497" t="e">
        <f>IF(EXACT(VLOOKUP(MM32,OFERTA_0,3,FALSE),MO32),1,0)</f>
        <v>#N/A</v>
      </c>
      <c r="MV32" s="498" t="e">
        <f>IF(EXACT(VLOOKUP(MM32,OFERTA_0,4,FALSE),MP32),1,0)</f>
        <v>#N/A</v>
      </c>
      <c r="MW32" s="498">
        <f>IF(MQ32=0,0,1)</f>
        <v>0</v>
      </c>
      <c r="MX32" s="498">
        <f>IF(MR32=0,0,1)</f>
        <v>0</v>
      </c>
      <c r="MY32" s="498" t="e">
        <f>PRODUCT(MT32:MX32)</f>
        <v>#N/A</v>
      </c>
      <c r="MZ32" s="504">
        <f>ROUND(MR32,0)</f>
        <v>0</v>
      </c>
      <c r="NA32" s="500">
        <f>MR32-MZ32</f>
        <v>0</v>
      </c>
      <c r="ND32" s="665"/>
      <c r="NE32" s="666"/>
      <c r="NF32" s="667"/>
      <c r="NG32" s="676"/>
      <c r="NH32" s="669"/>
      <c r="NI32" s="670"/>
      <c r="NJ32" s="1324"/>
      <c r="NK32" s="497" t="e">
        <f>IF(EXACT(VLOOKUP(ND32,OFERTA_0,2,FALSE),NE32),1,0)</f>
        <v>#N/A</v>
      </c>
      <c r="NL32" s="497" t="e">
        <f>IF(EXACT(VLOOKUP(ND32,OFERTA_0,3,FALSE),NF32),1,0)</f>
        <v>#N/A</v>
      </c>
      <c r="NM32" s="498" t="e">
        <f>IF(EXACT(VLOOKUP(ND32,OFERTA_0,4,FALSE),NG32),1,0)</f>
        <v>#N/A</v>
      </c>
      <c r="NN32" s="498">
        <f>IF(NH32=0,0,1)</f>
        <v>0</v>
      </c>
      <c r="NO32" s="498">
        <f>IF(NI32=0,0,1)</f>
        <v>0</v>
      </c>
      <c r="NP32" s="498" t="e">
        <f>PRODUCT(NK32:NO32)</f>
        <v>#N/A</v>
      </c>
      <c r="NQ32" s="504">
        <f>ROUND(NI32,0)</f>
        <v>0</v>
      </c>
      <c r="NR32" s="500">
        <f>NI32-NQ32</f>
        <v>0</v>
      </c>
      <c r="NU32" s="665"/>
      <c r="NV32" s="666"/>
      <c r="NW32" s="667"/>
      <c r="NX32" s="676"/>
      <c r="NY32" s="669"/>
      <c r="NZ32" s="670"/>
      <c r="OA32" s="1324"/>
      <c r="OB32" s="497" t="e">
        <f>IF(EXACT(VLOOKUP(NU32,OFERTA_0,2,FALSE),NV32),1,0)</f>
        <v>#N/A</v>
      </c>
      <c r="OC32" s="497" t="e">
        <f>IF(EXACT(VLOOKUP(NU32,OFERTA_0,3,FALSE),NW32),1,0)</f>
        <v>#N/A</v>
      </c>
      <c r="OD32" s="498" t="e">
        <f>IF(EXACT(VLOOKUP(NU32,OFERTA_0,4,FALSE),NX32),1,0)</f>
        <v>#N/A</v>
      </c>
      <c r="OE32" s="498">
        <f>IF(NY32=0,0,1)</f>
        <v>0</v>
      </c>
      <c r="OF32" s="498">
        <f>IF(NZ32=0,0,1)</f>
        <v>0</v>
      </c>
      <c r="OG32" s="498" t="e">
        <f>PRODUCT(OB32:OF32)</f>
        <v>#N/A</v>
      </c>
      <c r="OH32" s="504">
        <f>ROUND(NZ32,0)</f>
        <v>0</v>
      </c>
      <c r="OI32" s="500">
        <f>NZ32-OH32</f>
        <v>0</v>
      </c>
      <c r="OL32" s="665"/>
      <c r="OM32" s="666"/>
      <c r="ON32" s="667"/>
      <c r="OO32" s="676"/>
      <c r="OP32" s="669"/>
      <c r="OQ32" s="670"/>
      <c r="OR32" s="1324"/>
      <c r="OS32" s="497" t="e">
        <f>IF(EXACT(VLOOKUP(OL32,OFERTA_0,2,FALSE),OM32),1,0)</f>
        <v>#N/A</v>
      </c>
      <c r="OT32" s="497" t="e">
        <f>IF(EXACT(VLOOKUP(OL32,OFERTA_0,3,FALSE),ON32),1,0)</f>
        <v>#N/A</v>
      </c>
      <c r="OU32" s="498" t="e">
        <f>IF(EXACT(VLOOKUP(OL32,OFERTA_0,4,FALSE),OO32),1,0)</f>
        <v>#N/A</v>
      </c>
      <c r="OV32" s="498">
        <f>IF(OP32=0,0,1)</f>
        <v>0</v>
      </c>
      <c r="OW32" s="498">
        <f>IF(OQ32=0,0,1)</f>
        <v>0</v>
      </c>
      <c r="OX32" s="498" t="e">
        <f>PRODUCT(OS32:OW32)</f>
        <v>#N/A</v>
      </c>
      <c r="OY32" s="504">
        <f>ROUND(OQ32,0)</f>
        <v>0</v>
      </c>
      <c r="OZ32" s="500">
        <f>OQ32-OY32</f>
        <v>0</v>
      </c>
      <c r="PC32" s="665"/>
      <c r="PD32" s="666"/>
      <c r="PE32" s="667"/>
      <c r="PF32" s="676"/>
      <c r="PG32" s="669"/>
      <c r="PH32" s="670"/>
      <c r="PI32" s="1324"/>
      <c r="PJ32" s="497" t="e">
        <f>IF(EXACT(VLOOKUP(PC32,OFERTA_0,2,FALSE),PD32),1,0)</f>
        <v>#N/A</v>
      </c>
      <c r="PK32" s="497" t="e">
        <f>IF(EXACT(VLOOKUP(PC32,OFERTA_0,3,FALSE),PE32),1,0)</f>
        <v>#N/A</v>
      </c>
      <c r="PL32" s="498" t="e">
        <f>IF(EXACT(VLOOKUP(PC32,OFERTA_0,4,FALSE),PF32),1,0)</f>
        <v>#N/A</v>
      </c>
      <c r="PM32" s="498">
        <f>IF(PG32=0,0,1)</f>
        <v>0</v>
      </c>
      <c r="PN32" s="498">
        <f>IF(PH32=0,0,1)</f>
        <v>0</v>
      </c>
      <c r="PO32" s="498" t="e">
        <f>PRODUCT(PJ32:PN32)</f>
        <v>#N/A</v>
      </c>
      <c r="PP32" s="504">
        <f>ROUND(PH32,0)</f>
        <v>0</v>
      </c>
      <c r="PQ32" s="500">
        <f>PH32-PP32</f>
        <v>0</v>
      </c>
      <c r="PT32" s="665"/>
      <c r="PU32" s="666"/>
      <c r="PV32" s="667"/>
      <c r="PW32" s="676"/>
      <c r="PX32" s="669"/>
      <c r="PY32" s="670"/>
      <c r="PZ32" s="1324"/>
      <c r="QA32" s="497" t="e">
        <f>IF(EXACT(VLOOKUP(PT32,OFERTA_0,2,FALSE),PU32),1,0)</f>
        <v>#N/A</v>
      </c>
      <c r="QB32" s="497" t="e">
        <f>IF(EXACT(VLOOKUP(PT32,OFERTA_0,3,FALSE),PV32),1,0)</f>
        <v>#N/A</v>
      </c>
      <c r="QC32" s="498" t="e">
        <f>IF(EXACT(VLOOKUP(PT32,OFERTA_0,4,FALSE),PW32),1,0)</f>
        <v>#N/A</v>
      </c>
      <c r="QD32" s="498">
        <f>IF(PX32=0,0,1)</f>
        <v>0</v>
      </c>
      <c r="QE32" s="498">
        <f>IF(PY32=0,0,1)</f>
        <v>0</v>
      </c>
      <c r="QF32" s="498" t="e">
        <f>PRODUCT(QA32:QE32)</f>
        <v>#N/A</v>
      </c>
      <c r="QG32" s="504">
        <f>ROUND(PY32,0)</f>
        <v>0</v>
      </c>
      <c r="QH32" s="500">
        <f>PY32-QG32</f>
        <v>0</v>
      </c>
      <c r="QK32" s="665"/>
      <c r="QL32" s="666"/>
      <c r="QM32" s="667"/>
      <c r="QN32" s="676"/>
      <c r="QO32" s="669"/>
      <c r="QP32" s="670"/>
      <c r="QQ32" s="1324"/>
      <c r="QR32" s="497" t="e">
        <f>IF(EXACT(VLOOKUP(QK32,OFERTA_0,2,FALSE),QL32),1,0)</f>
        <v>#N/A</v>
      </c>
      <c r="QS32" s="497" t="e">
        <f>IF(EXACT(VLOOKUP(QK32,OFERTA_0,3,FALSE),QM32),1,0)</f>
        <v>#N/A</v>
      </c>
      <c r="QT32" s="498" t="e">
        <f>IF(EXACT(VLOOKUP(QK32,OFERTA_0,4,FALSE),QN32),1,0)</f>
        <v>#N/A</v>
      </c>
      <c r="QU32" s="498">
        <f>IF(QO32=0,0,1)</f>
        <v>0</v>
      </c>
      <c r="QV32" s="498">
        <f>IF(QP32=0,0,1)</f>
        <v>0</v>
      </c>
      <c r="QW32" s="498" t="e">
        <f>PRODUCT(QR32:QV32)</f>
        <v>#N/A</v>
      </c>
      <c r="QX32" s="504">
        <f>ROUND(QP32,0)</f>
        <v>0</v>
      </c>
      <c r="QY32" s="500">
        <f>QP32-QX32</f>
        <v>0</v>
      </c>
      <c r="RB32" s="381"/>
      <c r="RC32" s="382"/>
      <c r="RD32" s="383"/>
      <c r="RE32" s="384"/>
      <c r="RF32" s="385"/>
      <c r="RG32" s="386"/>
      <c r="RH32" s="386"/>
      <c r="RI32" s="497"/>
      <c r="RJ32" s="497"/>
      <c r="RK32" s="501"/>
      <c r="RL32" s="501"/>
      <c r="RM32" s="501"/>
      <c r="RN32" s="501"/>
      <c r="RO32" s="502"/>
      <c r="RP32" s="503"/>
      <c r="RS32" s="381"/>
      <c r="RT32" s="382"/>
      <c r="RU32" s="383"/>
      <c r="RV32" s="384"/>
      <c r="RW32" s="385"/>
      <c r="RX32" s="386"/>
      <c r="RY32" s="386"/>
      <c r="RZ32" s="497"/>
      <c r="SA32" s="497"/>
      <c r="SB32" s="501"/>
      <c r="SC32" s="501"/>
      <c r="SD32" s="501"/>
      <c r="SE32" s="501"/>
      <c r="SF32" s="502"/>
      <c r="SG32" s="503"/>
      <c r="SJ32" s="381"/>
      <c r="SK32" s="382"/>
      <c r="SL32" s="383"/>
      <c r="SM32" s="384"/>
      <c r="SN32" s="385"/>
      <c r="SO32" s="386"/>
      <c r="SP32" s="386"/>
      <c r="SQ32" s="497"/>
      <c r="SR32" s="497"/>
      <c r="SS32" s="501"/>
      <c r="ST32" s="501"/>
      <c r="SU32" s="501"/>
      <c r="SV32" s="501"/>
      <c r="SW32" s="502"/>
      <c r="SX32" s="503"/>
    </row>
    <row r="33" spans="2:518" ht="87" customHeight="1" thickTop="1" thickBot="1">
      <c r="B33" s="832" t="s">
        <v>425</v>
      </c>
      <c r="C33" s="833" t="s">
        <v>323</v>
      </c>
      <c r="D33" s="834" t="s">
        <v>276</v>
      </c>
      <c r="E33" s="835" t="s">
        <v>144</v>
      </c>
      <c r="F33" s="836">
        <v>25</v>
      </c>
      <c r="G33" s="916">
        <v>0</v>
      </c>
      <c r="H33" s="837">
        <v>0</v>
      </c>
      <c r="K33" s="934" t="s">
        <v>425</v>
      </c>
      <c r="L33" s="935" t="s">
        <v>323</v>
      </c>
      <c r="M33" s="936" t="s">
        <v>276</v>
      </c>
      <c r="N33" s="937" t="s">
        <v>144</v>
      </c>
      <c r="O33" s="938">
        <v>25</v>
      </c>
      <c r="P33" s="1017">
        <v>16200</v>
      </c>
      <c r="Q33" s="939">
        <v>405000</v>
      </c>
      <c r="R33" s="497">
        <f>IF(EXACT(VLOOKUP(K33,OFERTA_0,3,FALSE),M33),1,0)</f>
        <v>1</v>
      </c>
      <c r="S33" s="497">
        <f>IF(EXACT(VLOOKUP(K33,OFERTA_0,4,FALSE),N33),1,0)</f>
        <v>1</v>
      </c>
      <c r="T33" s="498">
        <f>IF(EXACT(VLOOKUP(K33,OFERTA_0,5,FALSE),O33),1,0)</f>
        <v>1</v>
      </c>
      <c r="U33" s="498">
        <f t="shared" si="456"/>
        <v>1</v>
      </c>
      <c r="V33" s="498">
        <f t="shared" si="457"/>
        <v>1</v>
      </c>
      <c r="W33" s="498">
        <f t="shared" si="458"/>
        <v>1</v>
      </c>
      <c r="X33" s="504">
        <f t="shared" si="459"/>
        <v>405000</v>
      </c>
      <c r="Y33" s="500">
        <f t="shared" si="460"/>
        <v>0</v>
      </c>
      <c r="Z33" s="486"/>
      <c r="AA33" s="486"/>
      <c r="AB33" s="934" t="s">
        <v>425</v>
      </c>
      <c r="AC33" s="935" t="s">
        <v>323</v>
      </c>
      <c r="AD33" s="936" t="s">
        <v>276</v>
      </c>
      <c r="AE33" s="937" t="s">
        <v>144</v>
      </c>
      <c r="AF33" s="938">
        <v>25</v>
      </c>
      <c r="AG33" s="1017">
        <v>12500</v>
      </c>
      <c r="AH33" s="939">
        <v>312500</v>
      </c>
      <c r="AI33" s="497">
        <f>IF(EXACT(VLOOKUP(AB33,OFERTA_0,3,FALSE),AD33),1,0)</f>
        <v>1</v>
      </c>
      <c r="AJ33" s="497">
        <f>IF(EXACT(VLOOKUP(AB33,OFERTA_0,4,FALSE),AE33),1,0)</f>
        <v>1</v>
      </c>
      <c r="AK33" s="498">
        <f>IF(EXACT(VLOOKUP(AB33,OFERTA_0,5,FALSE),AF33),1,0)</f>
        <v>1</v>
      </c>
      <c r="AL33" s="498">
        <f t="shared" si="461"/>
        <v>1</v>
      </c>
      <c r="AM33" s="498">
        <f t="shared" si="462"/>
        <v>1</v>
      </c>
      <c r="AN33" s="498">
        <f t="shared" si="463"/>
        <v>1</v>
      </c>
      <c r="AO33" s="504">
        <f t="shared" si="464"/>
        <v>312500</v>
      </c>
      <c r="AP33" s="500">
        <f t="shared" si="465"/>
        <v>0</v>
      </c>
      <c r="AQ33" s="486"/>
      <c r="AR33" s="486"/>
      <c r="AS33" s="934" t="s">
        <v>425</v>
      </c>
      <c r="AT33" s="935" t="s">
        <v>323</v>
      </c>
      <c r="AU33" s="936" t="s">
        <v>276</v>
      </c>
      <c r="AV33" s="937" t="s">
        <v>144</v>
      </c>
      <c r="AW33" s="938">
        <v>25</v>
      </c>
      <c r="AX33" s="1017">
        <v>26000</v>
      </c>
      <c r="AY33" s="939">
        <v>650000</v>
      </c>
      <c r="AZ33" s="497">
        <f>IF(EXACT(VLOOKUP(AS33,OFERTA_0,3,FALSE),AU33),1,0)</f>
        <v>1</v>
      </c>
      <c r="BA33" s="497">
        <f>IF(EXACT(VLOOKUP(AS33,OFERTA_0,4,FALSE),AV33),1,0)</f>
        <v>1</v>
      </c>
      <c r="BB33" s="498">
        <f>IF(EXACT(VLOOKUP(AS33,OFERTA_0,5,FALSE),AW33),1,0)</f>
        <v>1</v>
      </c>
      <c r="BC33" s="498">
        <f t="shared" si="466"/>
        <v>1</v>
      </c>
      <c r="BD33" s="498">
        <f t="shared" si="467"/>
        <v>1</v>
      </c>
      <c r="BE33" s="498">
        <f t="shared" si="468"/>
        <v>1</v>
      </c>
      <c r="BF33" s="504">
        <f t="shared" si="469"/>
        <v>650000</v>
      </c>
      <c r="BG33" s="500">
        <f t="shared" si="470"/>
        <v>0</v>
      </c>
      <c r="BJ33" s="934" t="s">
        <v>425</v>
      </c>
      <c r="BK33" s="935" t="s">
        <v>323</v>
      </c>
      <c r="BL33" s="936" t="s">
        <v>276</v>
      </c>
      <c r="BM33" s="937" t="s">
        <v>144</v>
      </c>
      <c r="BN33" s="938">
        <v>25</v>
      </c>
      <c r="BO33" s="1017">
        <v>19465</v>
      </c>
      <c r="BP33" s="939">
        <v>486625</v>
      </c>
      <c r="BQ33" s="497">
        <f>IF(EXACT(VLOOKUP(BJ33,OFERTA_0,3,FALSE),BL33),1,0)</f>
        <v>1</v>
      </c>
      <c r="BR33" s="497">
        <f>IF(EXACT(VLOOKUP(BJ33,OFERTA_0,4,FALSE),BM33),1,0)</f>
        <v>1</v>
      </c>
      <c r="BS33" s="498">
        <f>IF(EXACT(VLOOKUP(BJ33,OFERTA_0,5,FALSE),BN33),1,0)</f>
        <v>1</v>
      </c>
      <c r="BT33" s="498">
        <f t="shared" si="471"/>
        <v>1</v>
      </c>
      <c r="BU33" s="498">
        <f t="shared" si="472"/>
        <v>1</v>
      </c>
      <c r="BV33" s="498">
        <f t="shared" si="473"/>
        <v>1</v>
      </c>
      <c r="BW33" s="504">
        <f t="shared" si="474"/>
        <v>486625</v>
      </c>
      <c r="BX33" s="500">
        <f t="shared" si="475"/>
        <v>0</v>
      </c>
      <c r="CA33" s="934" t="s">
        <v>425</v>
      </c>
      <c r="CB33" s="935" t="s">
        <v>323</v>
      </c>
      <c r="CC33" s="936" t="s">
        <v>276</v>
      </c>
      <c r="CD33" s="937" t="s">
        <v>144</v>
      </c>
      <c r="CE33" s="938">
        <v>25</v>
      </c>
      <c r="CF33" s="1017">
        <v>11310</v>
      </c>
      <c r="CG33" s="939">
        <v>282750</v>
      </c>
      <c r="CH33" s="497">
        <f>IF(EXACT(VLOOKUP(CA33,OFERTA_0,3,FALSE),CC33),1,0)</f>
        <v>1</v>
      </c>
      <c r="CI33" s="497">
        <f>IF(EXACT(VLOOKUP(CA33,OFERTA_0,4,FALSE),CD33),1,0)</f>
        <v>1</v>
      </c>
      <c r="CJ33" s="498">
        <f>IF(EXACT(VLOOKUP(CA33,OFERTA_0,5,FALSE),CE33),1,0)</f>
        <v>1</v>
      </c>
      <c r="CK33" s="498">
        <f t="shared" si="476"/>
        <v>1</v>
      </c>
      <c r="CL33" s="498">
        <f t="shared" si="477"/>
        <v>1</v>
      </c>
      <c r="CM33" s="498">
        <f t="shared" si="478"/>
        <v>1</v>
      </c>
      <c r="CN33" s="504">
        <f t="shared" si="479"/>
        <v>282750</v>
      </c>
      <c r="CO33" s="500">
        <f t="shared" si="480"/>
        <v>0</v>
      </c>
      <c r="CR33" s="934" t="s">
        <v>425</v>
      </c>
      <c r="CS33" s="935" t="s">
        <v>323</v>
      </c>
      <c r="CT33" s="936" t="s">
        <v>276</v>
      </c>
      <c r="CU33" s="937" t="s">
        <v>144</v>
      </c>
      <c r="CV33" s="1030">
        <v>25</v>
      </c>
      <c r="CW33" s="1017">
        <v>11316</v>
      </c>
      <c r="CX33" s="698">
        <f t="shared" si="481"/>
        <v>282900</v>
      </c>
      <c r="CY33" s="497">
        <f>IF(EXACT(VLOOKUP(CR33,OFERTA_0,3,FALSE),CT33),1,0)</f>
        <v>1</v>
      </c>
      <c r="CZ33" s="497">
        <f>IF(EXACT(VLOOKUP(CR33,OFERTA_0,4,FALSE),CU33),1,0)</f>
        <v>1</v>
      </c>
      <c r="DA33" s="498">
        <f>IF(EXACT(VLOOKUP(CR33,OFERTA_0,5,FALSE),CV33),1,0)</f>
        <v>1</v>
      </c>
      <c r="DB33" s="498">
        <f t="shared" si="482"/>
        <v>1</v>
      </c>
      <c r="DC33" s="498">
        <f t="shared" si="483"/>
        <v>1</v>
      </c>
      <c r="DD33" s="498">
        <f t="shared" si="484"/>
        <v>1</v>
      </c>
      <c r="DE33" s="504">
        <f t="shared" si="485"/>
        <v>282900</v>
      </c>
      <c r="DF33" s="500">
        <f t="shared" si="486"/>
        <v>0</v>
      </c>
      <c r="DI33" s="934" t="s">
        <v>425</v>
      </c>
      <c r="DJ33" s="935" t="s">
        <v>323</v>
      </c>
      <c r="DK33" s="936" t="s">
        <v>276</v>
      </c>
      <c r="DL33" s="937" t="s">
        <v>144</v>
      </c>
      <c r="DM33" s="938">
        <v>25</v>
      </c>
      <c r="DN33" s="1017">
        <v>25000</v>
      </c>
      <c r="DO33" s="939">
        <v>625000</v>
      </c>
      <c r="DP33" s="497">
        <f>IF(EXACT(VLOOKUP(DI33,OFERTA_0,3,FALSE),DK33),1,0)</f>
        <v>1</v>
      </c>
      <c r="DQ33" s="497">
        <f>IF(EXACT(VLOOKUP(DI33,OFERTA_0,4,FALSE),DL33),1,0)</f>
        <v>1</v>
      </c>
      <c r="DR33" s="498">
        <f>IF(EXACT(VLOOKUP(DI33,OFERTA_0,5,FALSE),DM33),1,0)</f>
        <v>1</v>
      </c>
      <c r="DS33" s="498">
        <f t="shared" si="487"/>
        <v>1</v>
      </c>
      <c r="DT33" s="498">
        <f t="shared" si="488"/>
        <v>1</v>
      </c>
      <c r="DU33" s="498">
        <f t="shared" si="489"/>
        <v>1</v>
      </c>
      <c r="DV33" s="504">
        <f t="shared" si="490"/>
        <v>625000</v>
      </c>
      <c r="DW33" s="500">
        <f t="shared" si="491"/>
        <v>0</v>
      </c>
      <c r="DZ33" s="934" t="s">
        <v>425</v>
      </c>
      <c r="EA33" s="935" t="s">
        <v>323</v>
      </c>
      <c r="EB33" s="936" t="s">
        <v>276</v>
      </c>
      <c r="EC33" s="937" t="s">
        <v>144</v>
      </c>
      <c r="ED33" s="1030">
        <v>25</v>
      </c>
      <c r="EE33" s="1017">
        <v>11314</v>
      </c>
      <c r="EF33" s="698">
        <f t="shared" si="492"/>
        <v>282850</v>
      </c>
      <c r="EG33" s="497">
        <f>IF(EXACT(VLOOKUP(DZ33,OFERTA_0,3,FALSE),EB33),1,0)</f>
        <v>1</v>
      </c>
      <c r="EH33" s="497">
        <f>IF(EXACT(VLOOKUP(DZ33,OFERTA_0,4,FALSE),EC33),1,0)</f>
        <v>1</v>
      </c>
      <c r="EI33" s="498">
        <f>IF(EXACT(VLOOKUP(DZ33,OFERTA_0,5,FALSE),ED33),1,0)</f>
        <v>1</v>
      </c>
      <c r="EJ33" s="498">
        <f t="shared" si="493"/>
        <v>1</v>
      </c>
      <c r="EK33" s="498">
        <f t="shared" si="494"/>
        <v>1</v>
      </c>
      <c r="EL33" s="498">
        <f t="shared" si="495"/>
        <v>1</v>
      </c>
      <c r="EM33" s="504">
        <f t="shared" si="496"/>
        <v>282850</v>
      </c>
      <c r="EN33" s="500">
        <f t="shared" si="497"/>
        <v>0</v>
      </c>
      <c r="EQ33" s="678"/>
      <c r="ER33" s="679"/>
      <c r="ES33" s="680"/>
      <c r="ET33" s="681"/>
      <c r="EU33" s="682"/>
      <c r="EV33" s="683"/>
      <c r="EW33" s="1324"/>
      <c r="EX33" s="497"/>
      <c r="EY33" s="497"/>
      <c r="EZ33" s="498"/>
      <c r="FA33" s="498"/>
      <c r="FB33" s="498"/>
      <c r="FC33" s="498"/>
      <c r="FD33" s="499"/>
      <c r="FE33" s="500"/>
      <c r="FH33" s="678"/>
      <c r="FI33" s="679"/>
      <c r="FJ33" s="680"/>
      <c r="FK33" s="681"/>
      <c r="FL33" s="682"/>
      <c r="FM33" s="683"/>
      <c r="FN33" s="1324"/>
      <c r="FO33" s="497"/>
      <c r="FP33" s="497"/>
      <c r="FQ33" s="498"/>
      <c r="FR33" s="498"/>
      <c r="FS33" s="498"/>
      <c r="FT33" s="498"/>
      <c r="FU33" s="499"/>
      <c r="FV33" s="500"/>
      <c r="FY33" s="678"/>
      <c r="FZ33" s="679"/>
      <c r="GA33" s="680"/>
      <c r="GB33" s="681"/>
      <c r="GC33" s="682"/>
      <c r="GD33" s="683"/>
      <c r="GE33" s="1324"/>
      <c r="GF33" s="497"/>
      <c r="GG33" s="497"/>
      <c r="GH33" s="498"/>
      <c r="GI33" s="498"/>
      <c r="GJ33" s="498"/>
      <c r="GK33" s="498"/>
      <c r="GL33" s="499"/>
      <c r="GM33" s="500"/>
      <c r="GP33" s="678"/>
      <c r="GQ33" s="679"/>
      <c r="GR33" s="680"/>
      <c r="GS33" s="681"/>
      <c r="GT33" s="682"/>
      <c r="GU33" s="683"/>
      <c r="GV33" s="1324"/>
      <c r="GW33" s="497"/>
      <c r="GX33" s="497"/>
      <c r="GY33" s="498"/>
      <c r="GZ33" s="498"/>
      <c r="HA33" s="498"/>
      <c r="HB33" s="498"/>
      <c r="HC33" s="499"/>
      <c r="HD33" s="500"/>
      <c r="HG33" s="678"/>
      <c r="HH33" s="679"/>
      <c r="HI33" s="680"/>
      <c r="HJ33" s="681"/>
      <c r="HK33" s="682"/>
      <c r="HL33" s="683"/>
      <c r="HM33" s="1324"/>
      <c r="HN33" s="497"/>
      <c r="HO33" s="497"/>
      <c r="HP33" s="498"/>
      <c r="HQ33" s="498"/>
      <c r="HR33" s="498"/>
      <c r="HS33" s="498"/>
      <c r="HT33" s="499"/>
      <c r="HU33" s="500"/>
      <c r="HX33" s="678"/>
      <c r="HY33" s="679"/>
      <c r="HZ33" s="680"/>
      <c r="IA33" s="681"/>
      <c r="IB33" s="682"/>
      <c r="IC33" s="683"/>
      <c r="ID33" s="1324"/>
      <c r="IE33" s="497"/>
      <c r="IF33" s="497"/>
      <c r="IG33" s="498"/>
      <c r="IH33" s="498"/>
      <c r="II33" s="498"/>
      <c r="IJ33" s="498"/>
      <c r="IK33" s="499"/>
      <c r="IL33" s="500"/>
      <c r="IO33" s="678"/>
      <c r="IP33" s="679"/>
      <c r="IQ33" s="680"/>
      <c r="IR33" s="681"/>
      <c r="IS33" s="682"/>
      <c r="IT33" s="683"/>
      <c r="IU33" s="1324"/>
      <c r="IV33" s="497"/>
      <c r="IW33" s="497"/>
      <c r="IX33" s="498"/>
      <c r="IY33" s="498"/>
      <c r="IZ33" s="498"/>
      <c r="JA33" s="498"/>
      <c r="JB33" s="499"/>
      <c r="JC33" s="500"/>
      <c r="JF33" s="678"/>
      <c r="JG33" s="679"/>
      <c r="JH33" s="680"/>
      <c r="JI33" s="681"/>
      <c r="JJ33" s="682"/>
      <c r="JK33" s="683"/>
      <c r="JL33" s="1324"/>
      <c r="JM33" s="497"/>
      <c r="JN33" s="497"/>
      <c r="JO33" s="498"/>
      <c r="JP33" s="498"/>
      <c r="JQ33" s="498"/>
      <c r="JR33" s="498"/>
      <c r="JS33" s="499"/>
      <c r="JT33" s="500"/>
      <c r="JW33" s="678"/>
      <c r="JX33" s="679"/>
      <c r="JY33" s="680"/>
      <c r="JZ33" s="681"/>
      <c r="KA33" s="682"/>
      <c r="KB33" s="683"/>
      <c r="KC33" s="1324"/>
      <c r="KD33" s="497"/>
      <c r="KE33" s="497"/>
      <c r="KF33" s="498"/>
      <c r="KG33" s="498"/>
      <c r="KH33" s="498"/>
      <c r="KI33" s="498"/>
      <c r="KJ33" s="499"/>
      <c r="KK33" s="500"/>
      <c r="KN33" s="678"/>
      <c r="KO33" s="679"/>
      <c r="KP33" s="680"/>
      <c r="KQ33" s="681"/>
      <c r="KR33" s="682"/>
      <c r="KS33" s="683"/>
      <c r="KT33" s="1324"/>
      <c r="KU33" s="497"/>
      <c r="KV33" s="497"/>
      <c r="KW33" s="498"/>
      <c r="KX33" s="498"/>
      <c r="KY33" s="498"/>
      <c r="KZ33" s="498"/>
      <c r="LA33" s="499"/>
      <c r="LB33" s="500"/>
      <c r="LE33" s="678"/>
      <c r="LF33" s="679"/>
      <c r="LG33" s="680"/>
      <c r="LH33" s="681"/>
      <c r="LI33" s="682"/>
      <c r="LJ33" s="683"/>
      <c r="LK33" s="1324"/>
      <c r="LL33" s="497"/>
      <c r="LM33" s="497"/>
      <c r="LN33" s="498"/>
      <c r="LO33" s="498"/>
      <c r="LP33" s="498"/>
      <c r="LQ33" s="498"/>
      <c r="LR33" s="499"/>
      <c r="LS33" s="500"/>
      <c r="LV33" s="678"/>
      <c r="LW33" s="679"/>
      <c r="LX33" s="680"/>
      <c r="LY33" s="681"/>
      <c r="LZ33" s="682"/>
      <c r="MA33" s="683"/>
      <c r="MB33" s="1324"/>
      <c r="MC33" s="497"/>
      <c r="MD33" s="497"/>
      <c r="ME33" s="498"/>
      <c r="MF33" s="498"/>
      <c r="MG33" s="498"/>
      <c r="MH33" s="498"/>
      <c r="MI33" s="499"/>
      <c r="MJ33" s="500"/>
      <c r="MM33" s="678"/>
      <c r="MN33" s="679"/>
      <c r="MO33" s="680"/>
      <c r="MP33" s="681"/>
      <c r="MQ33" s="682"/>
      <c r="MR33" s="683"/>
      <c r="MS33" s="1324"/>
      <c r="MT33" s="497"/>
      <c r="MU33" s="497"/>
      <c r="MV33" s="498"/>
      <c r="MW33" s="498"/>
      <c r="MX33" s="498"/>
      <c r="MY33" s="498"/>
      <c r="MZ33" s="499"/>
      <c r="NA33" s="500"/>
      <c r="ND33" s="678"/>
      <c r="NE33" s="679"/>
      <c r="NF33" s="680"/>
      <c r="NG33" s="681"/>
      <c r="NH33" s="682"/>
      <c r="NI33" s="683"/>
      <c r="NJ33" s="1324"/>
      <c r="NK33" s="497"/>
      <c r="NL33" s="497"/>
      <c r="NM33" s="498"/>
      <c r="NN33" s="498"/>
      <c r="NO33" s="498"/>
      <c r="NP33" s="498"/>
      <c r="NQ33" s="499"/>
      <c r="NR33" s="500"/>
      <c r="NU33" s="678"/>
      <c r="NV33" s="679"/>
      <c r="NW33" s="680"/>
      <c r="NX33" s="681"/>
      <c r="NY33" s="682"/>
      <c r="NZ33" s="683"/>
      <c r="OA33" s="1324"/>
      <c r="OB33" s="497"/>
      <c r="OC33" s="497"/>
      <c r="OD33" s="498"/>
      <c r="OE33" s="498"/>
      <c r="OF33" s="498"/>
      <c r="OG33" s="498"/>
      <c r="OH33" s="499"/>
      <c r="OI33" s="500"/>
      <c r="OL33" s="678"/>
      <c r="OM33" s="679"/>
      <c r="ON33" s="680"/>
      <c r="OO33" s="681"/>
      <c r="OP33" s="682"/>
      <c r="OQ33" s="683"/>
      <c r="OR33" s="1324"/>
      <c r="OS33" s="497"/>
      <c r="OT33" s="497"/>
      <c r="OU33" s="498"/>
      <c r="OV33" s="498"/>
      <c r="OW33" s="498"/>
      <c r="OX33" s="498"/>
      <c r="OY33" s="499"/>
      <c r="OZ33" s="500"/>
      <c r="PC33" s="678"/>
      <c r="PD33" s="679"/>
      <c r="PE33" s="680"/>
      <c r="PF33" s="681"/>
      <c r="PG33" s="682"/>
      <c r="PH33" s="683"/>
      <c r="PI33" s="1324"/>
      <c r="PJ33" s="497"/>
      <c r="PK33" s="497"/>
      <c r="PL33" s="498"/>
      <c r="PM33" s="498"/>
      <c r="PN33" s="498"/>
      <c r="PO33" s="498"/>
      <c r="PP33" s="499"/>
      <c r="PQ33" s="500"/>
      <c r="PT33" s="678"/>
      <c r="PU33" s="679"/>
      <c r="PV33" s="680"/>
      <c r="PW33" s="681"/>
      <c r="PX33" s="682"/>
      <c r="PY33" s="683"/>
      <c r="PZ33" s="1324"/>
      <c r="QA33" s="497"/>
      <c r="QB33" s="497"/>
      <c r="QC33" s="498"/>
      <c r="QD33" s="498"/>
      <c r="QE33" s="498"/>
      <c r="QF33" s="498"/>
      <c r="QG33" s="499"/>
      <c r="QH33" s="500"/>
      <c r="QK33" s="678"/>
      <c r="QL33" s="679"/>
      <c r="QM33" s="680"/>
      <c r="QN33" s="681"/>
      <c r="QO33" s="682"/>
      <c r="QP33" s="683"/>
      <c r="QQ33" s="1324"/>
      <c r="QR33" s="497"/>
      <c r="QS33" s="497"/>
      <c r="QT33" s="498"/>
      <c r="QU33" s="498"/>
      <c r="QV33" s="498"/>
      <c r="QW33" s="498"/>
      <c r="QX33" s="499"/>
      <c r="QY33" s="500"/>
      <c r="RB33" s="381"/>
      <c r="RC33" s="382"/>
      <c r="RD33" s="383"/>
      <c r="RE33" s="384"/>
      <c r="RF33" s="385"/>
      <c r="RG33" s="386"/>
      <c r="RH33" s="386"/>
      <c r="RI33" s="497"/>
      <c r="RJ33" s="497"/>
      <c r="RK33" s="501"/>
      <c r="RL33" s="501"/>
      <c r="RM33" s="501"/>
      <c r="RN33" s="501"/>
      <c r="RO33" s="502"/>
      <c r="RP33" s="503"/>
      <c r="RS33" s="381"/>
      <c r="RT33" s="382"/>
      <c r="RU33" s="383"/>
      <c r="RV33" s="384"/>
      <c r="RW33" s="385"/>
      <c r="RX33" s="386"/>
      <c r="RY33" s="386"/>
      <c r="RZ33" s="497"/>
      <c r="SA33" s="497"/>
      <c r="SB33" s="501"/>
      <c r="SC33" s="501"/>
      <c r="SD33" s="501"/>
      <c r="SE33" s="501"/>
      <c r="SF33" s="502"/>
      <c r="SG33" s="503"/>
      <c r="SJ33" s="381"/>
      <c r="SK33" s="382"/>
      <c r="SL33" s="383"/>
      <c r="SM33" s="384"/>
      <c r="SN33" s="385"/>
      <c r="SO33" s="386"/>
      <c r="SP33" s="386"/>
      <c r="SQ33" s="497"/>
      <c r="SR33" s="497"/>
      <c r="SS33" s="501"/>
      <c r="ST33" s="501"/>
      <c r="SU33" s="501"/>
      <c r="SV33" s="501"/>
      <c r="SW33" s="502"/>
      <c r="SX33" s="503"/>
    </row>
    <row r="34" spans="2:518" ht="108.75" customHeight="1" thickTop="1" thickBot="1">
      <c r="B34" s="832" t="s">
        <v>426</v>
      </c>
      <c r="C34" s="833" t="s">
        <v>323</v>
      </c>
      <c r="D34" s="834" t="s">
        <v>427</v>
      </c>
      <c r="E34" s="835" t="s">
        <v>144</v>
      </c>
      <c r="F34" s="836">
        <v>70</v>
      </c>
      <c r="G34" s="916">
        <v>0</v>
      </c>
      <c r="H34" s="837">
        <v>0</v>
      </c>
      <c r="K34" s="934" t="s">
        <v>426</v>
      </c>
      <c r="L34" s="935" t="s">
        <v>323</v>
      </c>
      <c r="M34" s="936" t="s">
        <v>427</v>
      </c>
      <c r="N34" s="937" t="s">
        <v>144</v>
      </c>
      <c r="O34" s="938">
        <v>70</v>
      </c>
      <c r="P34" s="1017">
        <v>13000</v>
      </c>
      <c r="Q34" s="939">
        <v>910000</v>
      </c>
      <c r="R34" s="497">
        <f>IF(EXACT(VLOOKUP(K34,OFERTA_0,3,FALSE),M34),1,0)</f>
        <v>1</v>
      </c>
      <c r="S34" s="497">
        <f>IF(EXACT(VLOOKUP(K34,OFERTA_0,4,FALSE),N34),1,0)</f>
        <v>1</v>
      </c>
      <c r="T34" s="498">
        <f>IF(EXACT(VLOOKUP(K34,OFERTA_0,5,FALSE),O34),1,0)</f>
        <v>1</v>
      </c>
      <c r="U34" s="498">
        <f t="shared" si="456"/>
        <v>1</v>
      </c>
      <c r="V34" s="498">
        <f t="shared" si="457"/>
        <v>1</v>
      </c>
      <c r="W34" s="498">
        <f t="shared" si="458"/>
        <v>1</v>
      </c>
      <c r="X34" s="504">
        <f t="shared" si="459"/>
        <v>910000</v>
      </c>
      <c r="Y34" s="500">
        <f t="shared" si="460"/>
        <v>0</v>
      </c>
      <c r="Z34" s="486"/>
      <c r="AA34" s="486"/>
      <c r="AB34" s="934" t="s">
        <v>426</v>
      </c>
      <c r="AC34" s="935" t="s">
        <v>323</v>
      </c>
      <c r="AD34" s="1088" t="s">
        <v>672</v>
      </c>
      <c r="AE34" s="937" t="s">
        <v>144</v>
      </c>
      <c r="AF34" s="938">
        <v>70</v>
      </c>
      <c r="AG34" s="1017">
        <v>32000</v>
      </c>
      <c r="AH34" s="939">
        <v>2240000</v>
      </c>
      <c r="AI34" s="497">
        <f>IF(EXACT(VLOOKUP(AB34,OFERTA_0,3,FALSE),AD34),1,0)</f>
        <v>0</v>
      </c>
      <c r="AJ34" s="497">
        <f>IF(EXACT(VLOOKUP(AB34,OFERTA_0,4,FALSE),AE34),1,0)</f>
        <v>1</v>
      </c>
      <c r="AK34" s="498">
        <f>IF(EXACT(VLOOKUP(AB34,OFERTA_0,5,FALSE),AF34),1,0)</f>
        <v>1</v>
      </c>
      <c r="AL34" s="498">
        <f t="shared" si="461"/>
        <v>1</v>
      </c>
      <c r="AM34" s="498">
        <f t="shared" si="462"/>
        <v>1</v>
      </c>
      <c r="AN34" s="498">
        <f t="shared" si="463"/>
        <v>0</v>
      </c>
      <c r="AO34" s="504">
        <f t="shared" si="464"/>
        <v>2240000</v>
      </c>
      <c r="AP34" s="500">
        <f t="shared" si="465"/>
        <v>0</v>
      </c>
      <c r="AQ34" s="486"/>
      <c r="AR34" s="486"/>
      <c r="AS34" s="934" t="s">
        <v>426</v>
      </c>
      <c r="AT34" s="935" t="s">
        <v>323</v>
      </c>
      <c r="AU34" s="936" t="s">
        <v>427</v>
      </c>
      <c r="AV34" s="937" t="s">
        <v>144</v>
      </c>
      <c r="AW34" s="938">
        <v>70</v>
      </c>
      <c r="AX34" s="1017">
        <v>15600</v>
      </c>
      <c r="AY34" s="939">
        <v>1092000</v>
      </c>
      <c r="AZ34" s="497">
        <f>IF(EXACT(VLOOKUP(AS34,OFERTA_0,3,FALSE),AU34),1,0)</f>
        <v>1</v>
      </c>
      <c r="BA34" s="497">
        <f>IF(EXACT(VLOOKUP(AS34,OFERTA_0,4,FALSE),AV34),1,0)</f>
        <v>1</v>
      </c>
      <c r="BB34" s="498">
        <f>IF(EXACT(VLOOKUP(AS34,OFERTA_0,5,FALSE),AW34),1,0)</f>
        <v>1</v>
      </c>
      <c r="BC34" s="498">
        <f t="shared" si="466"/>
        <v>1</v>
      </c>
      <c r="BD34" s="498">
        <f t="shared" si="467"/>
        <v>1</v>
      </c>
      <c r="BE34" s="498">
        <f t="shared" si="468"/>
        <v>1</v>
      </c>
      <c r="BF34" s="504">
        <f t="shared" si="469"/>
        <v>1092000</v>
      </c>
      <c r="BG34" s="500">
        <f t="shared" si="470"/>
        <v>0</v>
      </c>
      <c r="BJ34" s="934" t="s">
        <v>426</v>
      </c>
      <c r="BK34" s="935" t="s">
        <v>323</v>
      </c>
      <c r="BL34" s="936" t="s">
        <v>427</v>
      </c>
      <c r="BM34" s="937" t="s">
        <v>144</v>
      </c>
      <c r="BN34" s="938">
        <v>70</v>
      </c>
      <c r="BO34" s="1017">
        <v>14800</v>
      </c>
      <c r="BP34" s="939">
        <v>1036000</v>
      </c>
      <c r="BQ34" s="497">
        <f>IF(EXACT(VLOOKUP(BJ34,OFERTA_0,3,FALSE),BL34),1,0)</f>
        <v>1</v>
      </c>
      <c r="BR34" s="497">
        <f>IF(EXACT(VLOOKUP(BJ34,OFERTA_0,4,FALSE),BM34),1,0)</f>
        <v>1</v>
      </c>
      <c r="BS34" s="498">
        <f>IF(EXACT(VLOOKUP(BJ34,OFERTA_0,5,FALSE),BN34),1,0)</f>
        <v>1</v>
      </c>
      <c r="BT34" s="498">
        <f t="shared" si="471"/>
        <v>1</v>
      </c>
      <c r="BU34" s="498">
        <f t="shared" si="472"/>
        <v>1</v>
      </c>
      <c r="BV34" s="498">
        <f t="shared" si="473"/>
        <v>1</v>
      </c>
      <c r="BW34" s="504">
        <f t="shared" si="474"/>
        <v>1036000</v>
      </c>
      <c r="BX34" s="500">
        <f t="shared" si="475"/>
        <v>0</v>
      </c>
      <c r="CA34" s="934" t="s">
        <v>426</v>
      </c>
      <c r="CB34" s="935" t="s">
        <v>323</v>
      </c>
      <c r="CC34" s="936" t="s">
        <v>427</v>
      </c>
      <c r="CD34" s="937" t="s">
        <v>144</v>
      </c>
      <c r="CE34" s="938">
        <v>70</v>
      </c>
      <c r="CF34" s="1017">
        <v>11255</v>
      </c>
      <c r="CG34" s="939">
        <v>787850</v>
      </c>
      <c r="CH34" s="497">
        <f>IF(EXACT(VLOOKUP(CA34,OFERTA_0,3,FALSE),CC34),1,0)</f>
        <v>1</v>
      </c>
      <c r="CI34" s="497">
        <f>IF(EXACT(VLOOKUP(CA34,OFERTA_0,4,FALSE),CD34),1,0)</f>
        <v>1</v>
      </c>
      <c r="CJ34" s="498">
        <f>IF(EXACT(VLOOKUP(CA34,OFERTA_0,5,FALSE),CE34),1,0)</f>
        <v>1</v>
      </c>
      <c r="CK34" s="498">
        <f t="shared" si="476"/>
        <v>1</v>
      </c>
      <c r="CL34" s="498">
        <f t="shared" si="477"/>
        <v>1</v>
      </c>
      <c r="CM34" s="498">
        <f t="shared" si="478"/>
        <v>1</v>
      </c>
      <c r="CN34" s="504">
        <f t="shared" si="479"/>
        <v>787850</v>
      </c>
      <c r="CO34" s="500">
        <f t="shared" si="480"/>
        <v>0</v>
      </c>
      <c r="CR34" s="934" t="s">
        <v>426</v>
      </c>
      <c r="CS34" s="935" t="s">
        <v>323</v>
      </c>
      <c r="CT34" s="936" t="s">
        <v>427</v>
      </c>
      <c r="CU34" s="937" t="s">
        <v>144</v>
      </c>
      <c r="CV34" s="1030">
        <v>70</v>
      </c>
      <c r="CW34" s="1017">
        <v>11257</v>
      </c>
      <c r="CX34" s="698">
        <f t="shared" si="481"/>
        <v>787990</v>
      </c>
      <c r="CY34" s="497">
        <f>IF(EXACT(VLOOKUP(CR34,OFERTA_0,3,FALSE),CT34),1,0)</f>
        <v>1</v>
      </c>
      <c r="CZ34" s="497">
        <f>IF(EXACT(VLOOKUP(CR34,OFERTA_0,4,FALSE),CU34),1,0)</f>
        <v>1</v>
      </c>
      <c r="DA34" s="498">
        <f>IF(EXACT(VLOOKUP(CR34,OFERTA_0,5,FALSE),CV34),1,0)</f>
        <v>1</v>
      </c>
      <c r="DB34" s="498">
        <f t="shared" si="482"/>
        <v>1</v>
      </c>
      <c r="DC34" s="498">
        <f t="shared" si="483"/>
        <v>1</v>
      </c>
      <c r="DD34" s="498">
        <f t="shared" si="484"/>
        <v>1</v>
      </c>
      <c r="DE34" s="504">
        <f t="shared" si="485"/>
        <v>787990</v>
      </c>
      <c r="DF34" s="500">
        <f t="shared" si="486"/>
        <v>0</v>
      </c>
      <c r="DI34" s="934" t="s">
        <v>426</v>
      </c>
      <c r="DJ34" s="935" t="s">
        <v>323</v>
      </c>
      <c r="DK34" s="936" t="s">
        <v>427</v>
      </c>
      <c r="DL34" s="937" t="s">
        <v>144</v>
      </c>
      <c r="DM34" s="938">
        <v>70</v>
      </c>
      <c r="DN34" s="1017">
        <v>18000</v>
      </c>
      <c r="DO34" s="939">
        <v>1260000</v>
      </c>
      <c r="DP34" s="497">
        <f>IF(EXACT(VLOOKUP(DI34,OFERTA_0,3,FALSE),DK34),1,0)</f>
        <v>1</v>
      </c>
      <c r="DQ34" s="497">
        <f>IF(EXACT(VLOOKUP(DI34,OFERTA_0,4,FALSE),DL34),1,0)</f>
        <v>1</v>
      </c>
      <c r="DR34" s="498">
        <f>IF(EXACT(VLOOKUP(DI34,OFERTA_0,5,FALSE),DM34),1,0)</f>
        <v>1</v>
      </c>
      <c r="DS34" s="498">
        <f t="shared" si="487"/>
        <v>1</v>
      </c>
      <c r="DT34" s="498">
        <f t="shared" si="488"/>
        <v>1</v>
      </c>
      <c r="DU34" s="498">
        <f t="shared" si="489"/>
        <v>1</v>
      </c>
      <c r="DV34" s="504">
        <f t="shared" si="490"/>
        <v>1260000</v>
      </c>
      <c r="DW34" s="500">
        <f t="shared" si="491"/>
        <v>0</v>
      </c>
      <c r="DZ34" s="934" t="s">
        <v>426</v>
      </c>
      <c r="EA34" s="935" t="s">
        <v>323</v>
      </c>
      <c r="EB34" s="936" t="s">
        <v>427</v>
      </c>
      <c r="EC34" s="937" t="s">
        <v>144</v>
      </c>
      <c r="ED34" s="1030">
        <v>70</v>
      </c>
      <c r="EE34" s="1017">
        <v>11253</v>
      </c>
      <c r="EF34" s="698">
        <f t="shared" si="492"/>
        <v>787710</v>
      </c>
      <c r="EG34" s="497">
        <f>IF(EXACT(VLOOKUP(DZ34,OFERTA_0,3,FALSE),EB34),1,0)</f>
        <v>1</v>
      </c>
      <c r="EH34" s="497">
        <f>IF(EXACT(VLOOKUP(DZ34,OFERTA_0,4,FALSE),EC34),1,0)</f>
        <v>1</v>
      </c>
      <c r="EI34" s="498">
        <f>IF(EXACT(VLOOKUP(DZ34,OFERTA_0,5,FALSE),ED34),1,0)</f>
        <v>1</v>
      </c>
      <c r="EJ34" s="498">
        <f t="shared" si="493"/>
        <v>1</v>
      </c>
      <c r="EK34" s="498">
        <f t="shared" si="494"/>
        <v>1</v>
      </c>
      <c r="EL34" s="498">
        <f t="shared" si="495"/>
        <v>1</v>
      </c>
      <c r="EM34" s="504">
        <f t="shared" si="496"/>
        <v>787710</v>
      </c>
      <c r="EN34" s="500">
        <f t="shared" si="497"/>
        <v>0</v>
      </c>
      <c r="EQ34" s="665"/>
      <c r="ER34" s="666"/>
      <c r="ES34" s="667"/>
      <c r="ET34" s="676"/>
      <c r="EU34" s="669"/>
      <c r="EV34" s="670"/>
      <c r="EW34" s="1324"/>
      <c r="EX34" s="497" t="e">
        <f t="shared" ref="EX34" si="498">IF(EXACT(VLOOKUP(EQ34,OFERTA_0,2,FALSE),ER34),1,0)</f>
        <v>#N/A</v>
      </c>
      <c r="EY34" s="497" t="e">
        <f t="shared" ref="EY34" si="499">IF(EXACT(VLOOKUP(EQ34,OFERTA_0,3,FALSE),ES34),1,0)</f>
        <v>#N/A</v>
      </c>
      <c r="EZ34" s="498" t="e">
        <f t="shared" ref="EZ34" si="500">IF(EXACT(VLOOKUP(EQ34,OFERTA_0,4,FALSE),ET34),1,0)</f>
        <v>#N/A</v>
      </c>
      <c r="FA34" s="498">
        <f t="shared" ref="FA34" si="501">IF(EU34=0,0,1)</f>
        <v>0</v>
      </c>
      <c r="FB34" s="498">
        <f t="shared" ref="FB34" si="502">IF(EV34=0,0,1)</f>
        <v>0</v>
      </c>
      <c r="FC34" s="498" t="e">
        <f t="shared" ref="FC34" si="503">PRODUCT(EX34:FB34)</f>
        <v>#N/A</v>
      </c>
      <c r="FD34" s="504">
        <f t="shared" ref="FD34" si="504">ROUND(EV34,0)</f>
        <v>0</v>
      </c>
      <c r="FE34" s="500">
        <f t="shared" ref="FE34" si="505">EV34-FD34</f>
        <v>0</v>
      </c>
      <c r="FH34" s="665"/>
      <c r="FI34" s="666"/>
      <c r="FJ34" s="667"/>
      <c r="FK34" s="676"/>
      <c r="FL34" s="669"/>
      <c r="FM34" s="670"/>
      <c r="FN34" s="1324"/>
      <c r="FO34" s="497" t="e">
        <f t="shared" ref="FO34" si="506">IF(EXACT(VLOOKUP(FH34,OFERTA_0,2,FALSE),FI34),1,0)</f>
        <v>#N/A</v>
      </c>
      <c r="FP34" s="497" t="e">
        <f t="shared" ref="FP34" si="507">IF(EXACT(VLOOKUP(FH34,OFERTA_0,3,FALSE),FJ34),1,0)</f>
        <v>#N/A</v>
      </c>
      <c r="FQ34" s="498" t="e">
        <f t="shared" ref="FQ34" si="508">IF(EXACT(VLOOKUP(FH34,OFERTA_0,4,FALSE),FK34),1,0)</f>
        <v>#N/A</v>
      </c>
      <c r="FR34" s="498">
        <f t="shared" ref="FR34" si="509">IF(FL34=0,0,1)</f>
        <v>0</v>
      </c>
      <c r="FS34" s="498">
        <f t="shared" ref="FS34" si="510">IF(FM34=0,0,1)</f>
        <v>0</v>
      </c>
      <c r="FT34" s="498" t="e">
        <f t="shared" ref="FT34" si="511">PRODUCT(FO34:FS34)</f>
        <v>#N/A</v>
      </c>
      <c r="FU34" s="504">
        <f t="shared" ref="FU34" si="512">ROUND(FM34,0)</f>
        <v>0</v>
      </c>
      <c r="FV34" s="500">
        <f t="shared" ref="FV34" si="513">FM34-FU34</f>
        <v>0</v>
      </c>
      <c r="FY34" s="665"/>
      <c r="FZ34" s="666"/>
      <c r="GA34" s="667"/>
      <c r="GB34" s="676"/>
      <c r="GC34" s="669"/>
      <c r="GD34" s="670"/>
      <c r="GE34" s="1324"/>
      <c r="GF34" s="497" t="e">
        <f t="shared" ref="GF34" si="514">IF(EXACT(VLOOKUP(FY34,OFERTA_0,2,FALSE),FZ34),1,0)</f>
        <v>#N/A</v>
      </c>
      <c r="GG34" s="497" t="e">
        <f t="shared" ref="GG34" si="515">IF(EXACT(VLOOKUP(FY34,OFERTA_0,3,FALSE),GA34),1,0)</f>
        <v>#N/A</v>
      </c>
      <c r="GH34" s="498" t="e">
        <f t="shared" ref="GH34" si="516">IF(EXACT(VLOOKUP(FY34,OFERTA_0,4,FALSE),GB34),1,0)</f>
        <v>#N/A</v>
      </c>
      <c r="GI34" s="498">
        <f t="shared" ref="GI34" si="517">IF(GC34=0,0,1)</f>
        <v>0</v>
      </c>
      <c r="GJ34" s="498">
        <f t="shared" ref="GJ34" si="518">IF(GD34=0,0,1)</f>
        <v>0</v>
      </c>
      <c r="GK34" s="498" t="e">
        <f t="shared" ref="GK34" si="519">PRODUCT(GF34:GJ34)</f>
        <v>#N/A</v>
      </c>
      <c r="GL34" s="504">
        <f t="shared" ref="GL34" si="520">ROUND(GD34,0)</f>
        <v>0</v>
      </c>
      <c r="GM34" s="500">
        <f t="shared" ref="GM34" si="521">GD34-GL34</f>
        <v>0</v>
      </c>
      <c r="GP34" s="665"/>
      <c r="GQ34" s="666"/>
      <c r="GR34" s="667"/>
      <c r="GS34" s="676"/>
      <c r="GT34" s="669"/>
      <c r="GU34" s="670"/>
      <c r="GV34" s="1324"/>
      <c r="GW34" s="497" t="e">
        <f t="shared" ref="GW34" si="522">IF(EXACT(VLOOKUP(GP34,OFERTA_0,2,FALSE),GQ34),1,0)</f>
        <v>#N/A</v>
      </c>
      <c r="GX34" s="497" t="e">
        <f t="shared" ref="GX34" si="523">IF(EXACT(VLOOKUP(GP34,OFERTA_0,3,FALSE),GR34),1,0)</f>
        <v>#N/A</v>
      </c>
      <c r="GY34" s="498" t="e">
        <f t="shared" ref="GY34" si="524">IF(EXACT(VLOOKUP(GP34,OFERTA_0,4,FALSE),GS34),1,0)</f>
        <v>#N/A</v>
      </c>
      <c r="GZ34" s="498">
        <f t="shared" ref="GZ34" si="525">IF(GT34=0,0,1)</f>
        <v>0</v>
      </c>
      <c r="HA34" s="498">
        <f t="shared" ref="HA34" si="526">IF(GU34=0,0,1)</f>
        <v>0</v>
      </c>
      <c r="HB34" s="498" t="e">
        <f t="shared" ref="HB34" si="527">PRODUCT(GW34:HA34)</f>
        <v>#N/A</v>
      </c>
      <c r="HC34" s="504">
        <f t="shared" ref="HC34" si="528">ROUND(GU34,0)</f>
        <v>0</v>
      </c>
      <c r="HD34" s="500">
        <f t="shared" ref="HD34" si="529">GU34-HC34</f>
        <v>0</v>
      </c>
      <c r="HG34" s="665"/>
      <c r="HH34" s="666"/>
      <c r="HI34" s="667"/>
      <c r="HJ34" s="676"/>
      <c r="HK34" s="669"/>
      <c r="HL34" s="670"/>
      <c r="HM34" s="1324"/>
      <c r="HN34" s="497" t="e">
        <f t="shared" ref="HN34" si="530">IF(EXACT(VLOOKUP(HG34,OFERTA_0,2,FALSE),HH34),1,0)</f>
        <v>#N/A</v>
      </c>
      <c r="HO34" s="497" t="e">
        <f t="shared" ref="HO34" si="531">IF(EXACT(VLOOKUP(HG34,OFERTA_0,3,FALSE),HI34),1,0)</f>
        <v>#N/A</v>
      </c>
      <c r="HP34" s="498" t="e">
        <f t="shared" ref="HP34" si="532">IF(EXACT(VLOOKUP(HG34,OFERTA_0,4,FALSE),HJ34),1,0)</f>
        <v>#N/A</v>
      </c>
      <c r="HQ34" s="498">
        <f t="shared" ref="HQ34" si="533">IF(HK34=0,0,1)</f>
        <v>0</v>
      </c>
      <c r="HR34" s="498">
        <f t="shared" ref="HR34" si="534">IF(HL34=0,0,1)</f>
        <v>0</v>
      </c>
      <c r="HS34" s="498" t="e">
        <f t="shared" ref="HS34" si="535">PRODUCT(HN34:HR34)</f>
        <v>#N/A</v>
      </c>
      <c r="HT34" s="504">
        <f t="shared" ref="HT34" si="536">ROUND(HL34,0)</f>
        <v>0</v>
      </c>
      <c r="HU34" s="500">
        <f t="shared" ref="HU34" si="537">HL34-HT34</f>
        <v>0</v>
      </c>
      <c r="HX34" s="665"/>
      <c r="HY34" s="666"/>
      <c r="HZ34" s="667"/>
      <c r="IA34" s="676"/>
      <c r="IB34" s="669"/>
      <c r="IC34" s="670"/>
      <c r="ID34" s="1324"/>
      <c r="IE34" s="497" t="e">
        <f t="shared" ref="IE34" si="538">IF(EXACT(VLOOKUP(HX34,OFERTA_0,2,FALSE),HY34),1,0)</f>
        <v>#N/A</v>
      </c>
      <c r="IF34" s="497" t="e">
        <f t="shared" ref="IF34" si="539">IF(EXACT(VLOOKUP(HX34,OFERTA_0,3,FALSE),HZ34),1,0)</f>
        <v>#N/A</v>
      </c>
      <c r="IG34" s="498" t="e">
        <f t="shared" ref="IG34" si="540">IF(EXACT(VLOOKUP(HX34,OFERTA_0,4,FALSE),IA34),1,0)</f>
        <v>#N/A</v>
      </c>
      <c r="IH34" s="498">
        <f t="shared" ref="IH34" si="541">IF(IB34=0,0,1)</f>
        <v>0</v>
      </c>
      <c r="II34" s="498">
        <f t="shared" ref="II34" si="542">IF(IC34=0,0,1)</f>
        <v>0</v>
      </c>
      <c r="IJ34" s="498" t="e">
        <f t="shared" ref="IJ34" si="543">PRODUCT(IE34:II34)</f>
        <v>#N/A</v>
      </c>
      <c r="IK34" s="504">
        <f t="shared" ref="IK34" si="544">ROUND(IC34,0)</f>
        <v>0</v>
      </c>
      <c r="IL34" s="500">
        <f t="shared" ref="IL34" si="545">IC34-IK34</f>
        <v>0</v>
      </c>
      <c r="IO34" s="665"/>
      <c r="IP34" s="666"/>
      <c r="IQ34" s="667"/>
      <c r="IR34" s="676"/>
      <c r="IS34" s="669"/>
      <c r="IT34" s="670"/>
      <c r="IU34" s="1324"/>
      <c r="IV34" s="497" t="e">
        <f t="shared" ref="IV34" si="546">IF(EXACT(VLOOKUP(IO34,OFERTA_0,2,FALSE),IP34),1,0)</f>
        <v>#N/A</v>
      </c>
      <c r="IW34" s="497" t="e">
        <f t="shared" ref="IW34" si="547">IF(EXACT(VLOOKUP(IO34,OFERTA_0,3,FALSE),IQ34),1,0)</f>
        <v>#N/A</v>
      </c>
      <c r="IX34" s="498" t="e">
        <f t="shared" ref="IX34" si="548">IF(EXACT(VLOOKUP(IO34,OFERTA_0,4,FALSE),IR34),1,0)</f>
        <v>#N/A</v>
      </c>
      <c r="IY34" s="498">
        <f t="shared" ref="IY34" si="549">IF(IS34=0,0,1)</f>
        <v>0</v>
      </c>
      <c r="IZ34" s="498">
        <f t="shared" ref="IZ34" si="550">IF(IT34=0,0,1)</f>
        <v>0</v>
      </c>
      <c r="JA34" s="498" t="e">
        <f t="shared" ref="JA34" si="551">PRODUCT(IV34:IZ34)</f>
        <v>#N/A</v>
      </c>
      <c r="JB34" s="504">
        <f t="shared" ref="JB34" si="552">ROUND(IT34,0)</f>
        <v>0</v>
      </c>
      <c r="JC34" s="500">
        <f t="shared" ref="JC34" si="553">IT34-JB34</f>
        <v>0</v>
      </c>
      <c r="JF34" s="665"/>
      <c r="JG34" s="666"/>
      <c r="JH34" s="667"/>
      <c r="JI34" s="676"/>
      <c r="JJ34" s="669"/>
      <c r="JK34" s="670"/>
      <c r="JL34" s="1324"/>
      <c r="JM34" s="497" t="e">
        <f t="shared" ref="JM34" si="554">IF(EXACT(VLOOKUP(JF34,OFERTA_0,2,FALSE),JG34),1,0)</f>
        <v>#N/A</v>
      </c>
      <c r="JN34" s="497" t="e">
        <f t="shared" ref="JN34" si="555">IF(EXACT(VLOOKUP(JF34,OFERTA_0,3,FALSE),JH34),1,0)</f>
        <v>#N/A</v>
      </c>
      <c r="JO34" s="498" t="e">
        <f t="shared" ref="JO34" si="556">IF(EXACT(VLOOKUP(JF34,OFERTA_0,4,FALSE),JI34),1,0)</f>
        <v>#N/A</v>
      </c>
      <c r="JP34" s="498">
        <f t="shared" ref="JP34" si="557">IF(JJ34=0,0,1)</f>
        <v>0</v>
      </c>
      <c r="JQ34" s="498">
        <f t="shared" ref="JQ34" si="558">IF(JK34=0,0,1)</f>
        <v>0</v>
      </c>
      <c r="JR34" s="498" t="e">
        <f t="shared" ref="JR34" si="559">PRODUCT(JM34:JQ34)</f>
        <v>#N/A</v>
      </c>
      <c r="JS34" s="504">
        <f t="shared" ref="JS34" si="560">ROUND(JK34,0)</f>
        <v>0</v>
      </c>
      <c r="JT34" s="500">
        <f t="shared" ref="JT34" si="561">JK34-JS34</f>
        <v>0</v>
      </c>
      <c r="JW34" s="665"/>
      <c r="JX34" s="666"/>
      <c r="JY34" s="667"/>
      <c r="JZ34" s="676"/>
      <c r="KA34" s="669"/>
      <c r="KB34" s="670"/>
      <c r="KC34" s="1324"/>
      <c r="KD34" s="497" t="e">
        <f t="shared" ref="KD34" si="562">IF(EXACT(VLOOKUP(JW34,OFERTA_0,2,FALSE),JX34),1,0)</f>
        <v>#N/A</v>
      </c>
      <c r="KE34" s="497" t="e">
        <f t="shared" ref="KE34" si="563">IF(EXACT(VLOOKUP(JW34,OFERTA_0,3,FALSE),JY34),1,0)</f>
        <v>#N/A</v>
      </c>
      <c r="KF34" s="498" t="e">
        <f t="shared" ref="KF34" si="564">IF(EXACT(VLOOKUP(JW34,OFERTA_0,4,FALSE),JZ34),1,0)</f>
        <v>#N/A</v>
      </c>
      <c r="KG34" s="498">
        <f t="shared" ref="KG34" si="565">IF(KA34=0,0,1)</f>
        <v>0</v>
      </c>
      <c r="KH34" s="498">
        <f t="shared" ref="KH34" si="566">IF(KB34=0,0,1)</f>
        <v>0</v>
      </c>
      <c r="KI34" s="498" t="e">
        <f t="shared" ref="KI34" si="567">PRODUCT(KD34:KH34)</f>
        <v>#N/A</v>
      </c>
      <c r="KJ34" s="504">
        <f t="shared" ref="KJ34" si="568">ROUND(KB34,0)</f>
        <v>0</v>
      </c>
      <c r="KK34" s="500">
        <f t="shared" ref="KK34" si="569">KB34-KJ34</f>
        <v>0</v>
      </c>
      <c r="KN34" s="665"/>
      <c r="KO34" s="666"/>
      <c r="KP34" s="667"/>
      <c r="KQ34" s="676"/>
      <c r="KR34" s="669"/>
      <c r="KS34" s="670"/>
      <c r="KT34" s="1324"/>
      <c r="KU34" s="497" t="e">
        <f t="shared" ref="KU34" si="570">IF(EXACT(VLOOKUP(KN34,OFERTA_0,2,FALSE),KO34),1,0)</f>
        <v>#N/A</v>
      </c>
      <c r="KV34" s="497" t="e">
        <f t="shared" ref="KV34" si="571">IF(EXACT(VLOOKUP(KN34,OFERTA_0,3,FALSE),KP34),1,0)</f>
        <v>#N/A</v>
      </c>
      <c r="KW34" s="498" t="e">
        <f t="shared" ref="KW34" si="572">IF(EXACT(VLOOKUP(KN34,OFERTA_0,4,FALSE),KQ34),1,0)</f>
        <v>#N/A</v>
      </c>
      <c r="KX34" s="498">
        <f t="shared" ref="KX34" si="573">IF(KR34=0,0,1)</f>
        <v>0</v>
      </c>
      <c r="KY34" s="498">
        <f t="shared" ref="KY34" si="574">IF(KS34=0,0,1)</f>
        <v>0</v>
      </c>
      <c r="KZ34" s="498" t="e">
        <f t="shared" ref="KZ34" si="575">PRODUCT(KU34:KY34)</f>
        <v>#N/A</v>
      </c>
      <c r="LA34" s="504">
        <f t="shared" ref="LA34" si="576">ROUND(KS34,0)</f>
        <v>0</v>
      </c>
      <c r="LB34" s="500">
        <f t="shared" ref="LB34" si="577">KS34-LA34</f>
        <v>0</v>
      </c>
      <c r="LE34" s="665"/>
      <c r="LF34" s="666"/>
      <c r="LG34" s="667"/>
      <c r="LH34" s="676"/>
      <c r="LI34" s="669"/>
      <c r="LJ34" s="670"/>
      <c r="LK34" s="1324"/>
      <c r="LL34" s="497" t="e">
        <f t="shared" ref="LL34" si="578">IF(EXACT(VLOOKUP(LE34,OFERTA_0,2,FALSE),LF34),1,0)</f>
        <v>#N/A</v>
      </c>
      <c r="LM34" s="497" t="e">
        <f t="shared" ref="LM34" si="579">IF(EXACT(VLOOKUP(LE34,OFERTA_0,3,FALSE),LG34),1,0)</f>
        <v>#N/A</v>
      </c>
      <c r="LN34" s="498" t="e">
        <f t="shared" ref="LN34" si="580">IF(EXACT(VLOOKUP(LE34,OFERTA_0,4,FALSE),LH34),1,0)</f>
        <v>#N/A</v>
      </c>
      <c r="LO34" s="498">
        <f t="shared" ref="LO34" si="581">IF(LI34=0,0,1)</f>
        <v>0</v>
      </c>
      <c r="LP34" s="498">
        <f t="shared" ref="LP34" si="582">IF(LJ34=0,0,1)</f>
        <v>0</v>
      </c>
      <c r="LQ34" s="498" t="e">
        <f t="shared" ref="LQ34" si="583">PRODUCT(LL34:LP34)</f>
        <v>#N/A</v>
      </c>
      <c r="LR34" s="504">
        <f t="shared" ref="LR34" si="584">ROUND(LJ34,0)</f>
        <v>0</v>
      </c>
      <c r="LS34" s="500">
        <f t="shared" ref="LS34" si="585">LJ34-LR34</f>
        <v>0</v>
      </c>
      <c r="LV34" s="665"/>
      <c r="LW34" s="666"/>
      <c r="LX34" s="667"/>
      <c r="LY34" s="676"/>
      <c r="LZ34" s="669"/>
      <c r="MA34" s="670"/>
      <c r="MB34" s="1324"/>
      <c r="MC34" s="497" t="e">
        <f t="shared" ref="MC34" si="586">IF(EXACT(VLOOKUP(LV34,OFERTA_0,2,FALSE),LW34),1,0)</f>
        <v>#N/A</v>
      </c>
      <c r="MD34" s="497" t="e">
        <f t="shared" ref="MD34" si="587">IF(EXACT(VLOOKUP(LV34,OFERTA_0,3,FALSE),LX34),1,0)</f>
        <v>#N/A</v>
      </c>
      <c r="ME34" s="498" t="e">
        <f t="shared" ref="ME34" si="588">IF(EXACT(VLOOKUP(LV34,OFERTA_0,4,FALSE),LY34),1,0)</f>
        <v>#N/A</v>
      </c>
      <c r="MF34" s="498">
        <f t="shared" ref="MF34" si="589">IF(LZ34=0,0,1)</f>
        <v>0</v>
      </c>
      <c r="MG34" s="498">
        <f t="shared" ref="MG34" si="590">IF(MA34=0,0,1)</f>
        <v>0</v>
      </c>
      <c r="MH34" s="498" t="e">
        <f t="shared" ref="MH34" si="591">PRODUCT(MC34:MG34)</f>
        <v>#N/A</v>
      </c>
      <c r="MI34" s="504">
        <f t="shared" ref="MI34" si="592">ROUND(MA34,0)</f>
        <v>0</v>
      </c>
      <c r="MJ34" s="500">
        <f t="shared" ref="MJ34" si="593">MA34-MI34</f>
        <v>0</v>
      </c>
      <c r="MM34" s="665"/>
      <c r="MN34" s="666"/>
      <c r="MO34" s="667"/>
      <c r="MP34" s="676"/>
      <c r="MQ34" s="669"/>
      <c r="MR34" s="670"/>
      <c r="MS34" s="1324"/>
      <c r="MT34" s="497" t="e">
        <f t="shared" ref="MT34" si="594">IF(EXACT(VLOOKUP(MM34,OFERTA_0,2,FALSE),MN34),1,0)</f>
        <v>#N/A</v>
      </c>
      <c r="MU34" s="497" t="e">
        <f t="shared" ref="MU34" si="595">IF(EXACT(VLOOKUP(MM34,OFERTA_0,3,FALSE),MO34),1,0)</f>
        <v>#N/A</v>
      </c>
      <c r="MV34" s="498" t="e">
        <f t="shared" ref="MV34" si="596">IF(EXACT(VLOOKUP(MM34,OFERTA_0,4,FALSE),MP34),1,0)</f>
        <v>#N/A</v>
      </c>
      <c r="MW34" s="498">
        <f t="shared" ref="MW34" si="597">IF(MQ34=0,0,1)</f>
        <v>0</v>
      </c>
      <c r="MX34" s="498">
        <f t="shared" ref="MX34" si="598">IF(MR34=0,0,1)</f>
        <v>0</v>
      </c>
      <c r="MY34" s="498" t="e">
        <f t="shared" ref="MY34" si="599">PRODUCT(MT34:MX34)</f>
        <v>#N/A</v>
      </c>
      <c r="MZ34" s="504">
        <f t="shared" ref="MZ34" si="600">ROUND(MR34,0)</f>
        <v>0</v>
      </c>
      <c r="NA34" s="500">
        <f t="shared" ref="NA34" si="601">MR34-MZ34</f>
        <v>0</v>
      </c>
      <c r="ND34" s="665"/>
      <c r="NE34" s="666"/>
      <c r="NF34" s="667"/>
      <c r="NG34" s="676"/>
      <c r="NH34" s="669"/>
      <c r="NI34" s="670"/>
      <c r="NJ34" s="1324"/>
      <c r="NK34" s="497" t="e">
        <f t="shared" ref="NK34" si="602">IF(EXACT(VLOOKUP(ND34,OFERTA_0,2,FALSE),NE34),1,0)</f>
        <v>#N/A</v>
      </c>
      <c r="NL34" s="497" t="e">
        <f t="shared" ref="NL34" si="603">IF(EXACT(VLOOKUP(ND34,OFERTA_0,3,FALSE),NF34),1,0)</f>
        <v>#N/A</v>
      </c>
      <c r="NM34" s="498" t="e">
        <f t="shared" ref="NM34" si="604">IF(EXACT(VLOOKUP(ND34,OFERTA_0,4,FALSE),NG34),1,0)</f>
        <v>#N/A</v>
      </c>
      <c r="NN34" s="498">
        <f t="shared" ref="NN34" si="605">IF(NH34=0,0,1)</f>
        <v>0</v>
      </c>
      <c r="NO34" s="498">
        <f t="shared" ref="NO34" si="606">IF(NI34=0,0,1)</f>
        <v>0</v>
      </c>
      <c r="NP34" s="498" t="e">
        <f t="shared" ref="NP34" si="607">PRODUCT(NK34:NO34)</f>
        <v>#N/A</v>
      </c>
      <c r="NQ34" s="504">
        <f t="shared" ref="NQ34" si="608">ROUND(NI34,0)</f>
        <v>0</v>
      </c>
      <c r="NR34" s="500">
        <f t="shared" ref="NR34" si="609">NI34-NQ34</f>
        <v>0</v>
      </c>
      <c r="NU34" s="665"/>
      <c r="NV34" s="666"/>
      <c r="NW34" s="667"/>
      <c r="NX34" s="676"/>
      <c r="NY34" s="669"/>
      <c r="NZ34" s="670"/>
      <c r="OA34" s="1324"/>
      <c r="OB34" s="497" t="e">
        <f t="shared" ref="OB34" si="610">IF(EXACT(VLOOKUP(NU34,OFERTA_0,2,FALSE),NV34),1,0)</f>
        <v>#N/A</v>
      </c>
      <c r="OC34" s="497" t="e">
        <f t="shared" ref="OC34" si="611">IF(EXACT(VLOOKUP(NU34,OFERTA_0,3,FALSE),NW34),1,0)</f>
        <v>#N/A</v>
      </c>
      <c r="OD34" s="498" t="e">
        <f t="shared" ref="OD34" si="612">IF(EXACT(VLOOKUP(NU34,OFERTA_0,4,FALSE),NX34),1,0)</f>
        <v>#N/A</v>
      </c>
      <c r="OE34" s="498">
        <f t="shared" ref="OE34" si="613">IF(NY34=0,0,1)</f>
        <v>0</v>
      </c>
      <c r="OF34" s="498">
        <f t="shared" ref="OF34" si="614">IF(NZ34=0,0,1)</f>
        <v>0</v>
      </c>
      <c r="OG34" s="498" t="e">
        <f t="shared" ref="OG34" si="615">PRODUCT(OB34:OF34)</f>
        <v>#N/A</v>
      </c>
      <c r="OH34" s="504">
        <f t="shared" ref="OH34" si="616">ROUND(NZ34,0)</f>
        <v>0</v>
      </c>
      <c r="OI34" s="500">
        <f t="shared" ref="OI34" si="617">NZ34-OH34</f>
        <v>0</v>
      </c>
      <c r="OL34" s="665"/>
      <c r="OM34" s="666"/>
      <c r="ON34" s="667"/>
      <c r="OO34" s="676"/>
      <c r="OP34" s="669"/>
      <c r="OQ34" s="670"/>
      <c r="OR34" s="1324"/>
      <c r="OS34" s="497" t="e">
        <f t="shared" ref="OS34" si="618">IF(EXACT(VLOOKUP(OL34,OFERTA_0,2,FALSE),OM34),1,0)</f>
        <v>#N/A</v>
      </c>
      <c r="OT34" s="497" t="e">
        <f t="shared" ref="OT34" si="619">IF(EXACT(VLOOKUP(OL34,OFERTA_0,3,FALSE),ON34),1,0)</f>
        <v>#N/A</v>
      </c>
      <c r="OU34" s="498" t="e">
        <f t="shared" ref="OU34" si="620">IF(EXACT(VLOOKUP(OL34,OFERTA_0,4,FALSE),OO34),1,0)</f>
        <v>#N/A</v>
      </c>
      <c r="OV34" s="498">
        <f t="shared" ref="OV34" si="621">IF(OP34=0,0,1)</f>
        <v>0</v>
      </c>
      <c r="OW34" s="498">
        <f t="shared" ref="OW34" si="622">IF(OQ34=0,0,1)</f>
        <v>0</v>
      </c>
      <c r="OX34" s="498" t="e">
        <f t="shared" ref="OX34" si="623">PRODUCT(OS34:OW34)</f>
        <v>#N/A</v>
      </c>
      <c r="OY34" s="504">
        <f t="shared" ref="OY34" si="624">ROUND(OQ34,0)</f>
        <v>0</v>
      </c>
      <c r="OZ34" s="500">
        <f t="shared" ref="OZ34" si="625">OQ34-OY34</f>
        <v>0</v>
      </c>
      <c r="PC34" s="665"/>
      <c r="PD34" s="666"/>
      <c r="PE34" s="667"/>
      <c r="PF34" s="676"/>
      <c r="PG34" s="669"/>
      <c r="PH34" s="670"/>
      <c r="PI34" s="1324"/>
      <c r="PJ34" s="497" t="e">
        <f t="shared" ref="PJ34" si="626">IF(EXACT(VLOOKUP(PC34,OFERTA_0,2,FALSE),PD34),1,0)</f>
        <v>#N/A</v>
      </c>
      <c r="PK34" s="497" t="e">
        <f t="shared" ref="PK34" si="627">IF(EXACT(VLOOKUP(PC34,OFERTA_0,3,FALSE),PE34),1,0)</f>
        <v>#N/A</v>
      </c>
      <c r="PL34" s="498" t="e">
        <f t="shared" ref="PL34" si="628">IF(EXACT(VLOOKUP(PC34,OFERTA_0,4,FALSE),PF34),1,0)</f>
        <v>#N/A</v>
      </c>
      <c r="PM34" s="498">
        <f t="shared" ref="PM34" si="629">IF(PG34=0,0,1)</f>
        <v>0</v>
      </c>
      <c r="PN34" s="498">
        <f t="shared" ref="PN34" si="630">IF(PH34=0,0,1)</f>
        <v>0</v>
      </c>
      <c r="PO34" s="498" t="e">
        <f t="shared" ref="PO34" si="631">PRODUCT(PJ34:PN34)</f>
        <v>#N/A</v>
      </c>
      <c r="PP34" s="504">
        <f t="shared" ref="PP34" si="632">ROUND(PH34,0)</f>
        <v>0</v>
      </c>
      <c r="PQ34" s="500">
        <f t="shared" ref="PQ34" si="633">PH34-PP34</f>
        <v>0</v>
      </c>
      <c r="PT34" s="665"/>
      <c r="PU34" s="666"/>
      <c r="PV34" s="667"/>
      <c r="PW34" s="676"/>
      <c r="PX34" s="669"/>
      <c r="PY34" s="670"/>
      <c r="PZ34" s="1324"/>
      <c r="QA34" s="497" t="e">
        <f t="shared" ref="QA34" si="634">IF(EXACT(VLOOKUP(PT34,OFERTA_0,2,FALSE),PU34),1,0)</f>
        <v>#N/A</v>
      </c>
      <c r="QB34" s="497" t="e">
        <f t="shared" ref="QB34" si="635">IF(EXACT(VLOOKUP(PT34,OFERTA_0,3,FALSE),PV34),1,0)</f>
        <v>#N/A</v>
      </c>
      <c r="QC34" s="498" t="e">
        <f t="shared" ref="QC34" si="636">IF(EXACT(VLOOKUP(PT34,OFERTA_0,4,FALSE),PW34),1,0)</f>
        <v>#N/A</v>
      </c>
      <c r="QD34" s="498">
        <f t="shared" ref="QD34" si="637">IF(PX34=0,0,1)</f>
        <v>0</v>
      </c>
      <c r="QE34" s="498">
        <f t="shared" ref="QE34" si="638">IF(PY34=0,0,1)</f>
        <v>0</v>
      </c>
      <c r="QF34" s="498" t="e">
        <f t="shared" ref="QF34" si="639">PRODUCT(QA34:QE34)</f>
        <v>#N/A</v>
      </c>
      <c r="QG34" s="504">
        <f t="shared" ref="QG34" si="640">ROUND(PY34,0)</f>
        <v>0</v>
      </c>
      <c r="QH34" s="500">
        <f t="shared" ref="QH34" si="641">PY34-QG34</f>
        <v>0</v>
      </c>
      <c r="QK34" s="665"/>
      <c r="QL34" s="666"/>
      <c r="QM34" s="667"/>
      <c r="QN34" s="676"/>
      <c r="QO34" s="669"/>
      <c r="QP34" s="670"/>
      <c r="QQ34" s="1324"/>
      <c r="QR34" s="497" t="e">
        <f t="shared" ref="QR34" si="642">IF(EXACT(VLOOKUP(QK34,OFERTA_0,2,FALSE),QL34),1,0)</f>
        <v>#N/A</v>
      </c>
      <c r="QS34" s="497" t="e">
        <f t="shared" ref="QS34" si="643">IF(EXACT(VLOOKUP(QK34,OFERTA_0,3,FALSE),QM34),1,0)</f>
        <v>#N/A</v>
      </c>
      <c r="QT34" s="498" t="e">
        <f t="shared" ref="QT34" si="644">IF(EXACT(VLOOKUP(QK34,OFERTA_0,4,FALSE),QN34),1,0)</f>
        <v>#N/A</v>
      </c>
      <c r="QU34" s="498">
        <f t="shared" ref="QU34" si="645">IF(QO34=0,0,1)</f>
        <v>0</v>
      </c>
      <c r="QV34" s="498">
        <f t="shared" ref="QV34" si="646">IF(QP34=0,0,1)</f>
        <v>0</v>
      </c>
      <c r="QW34" s="498" t="e">
        <f t="shared" ref="QW34" si="647">PRODUCT(QR34:QV34)</f>
        <v>#N/A</v>
      </c>
      <c r="QX34" s="504">
        <f t="shared" ref="QX34" si="648">ROUND(QP34,0)</f>
        <v>0</v>
      </c>
      <c r="QY34" s="500">
        <f t="shared" ref="QY34" si="649">QP34-QX34</f>
        <v>0</v>
      </c>
      <c r="RB34" s="381"/>
      <c r="RC34" s="382"/>
      <c r="RD34" s="383"/>
      <c r="RE34" s="384"/>
      <c r="RF34" s="385"/>
      <c r="RG34" s="386"/>
      <c r="RH34" s="386"/>
      <c r="RI34" s="497"/>
      <c r="RJ34" s="497"/>
      <c r="RK34" s="501"/>
      <c r="RL34" s="501"/>
      <c r="RM34" s="501"/>
      <c r="RN34" s="501"/>
      <c r="RO34" s="502"/>
      <c r="RP34" s="503"/>
      <c r="RS34" s="381"/>
      <c r="RT34" s="382"/>
      <c r="RU34" s="383"/>
      <c r="RV34" s="384"/>
      <c r="RW34" s="385"/>
      <c r="RX34" s="386"/>
      <c r="RY34" s="386"/>
      <c r="RZ34" s="497"/>
      <c r="SA34" s="497"/>
      <c r="SB34" s="501"/>
      <c r="SC34" s="501"/>
      <c r="SD34" s="501"/>
      <c r="SE34" s="501"/>
      <c r="SF34" s="502"/>
      <c r="SG34" s="503"/>
      <c r="SJ34" s="381"/>
      <c r="SK34" s="382"/>
      <c r="SL34" s="383"/>
      <c r="SM34" s="384"/>
      <c r="SN34" s="385"/>
      <c r="SO34" s="386"/>
      <c r="SP34" s="386"/>
      <c r="SQ34" s="497"/>
      <c r="SR34" s="497"/>
      <c r="SS34" s="501"/>
      <c r="ST34" s="501"/>
      <c r="SU34" s="501"/>
      <c r="SV34" s="501"/>
      <c r="SW34" s="502"/>
      <c r="SX34" s="503"/>
    </row>
    <row r="35" spans="2:518" ht="80.25" customHeight="1" thickTop="1" thickBot="1">
      <c r="B35" s="832" t="s">
        <v>428</v>
      </c>
      <c r="C35" s="833" t="s">
        <v>324</v>
      </c>
      <c r="D35" s="834" t="s">
        <v>429</v>
      </c>
      <c r="E35" s="835" t="s">
        <v>144</v>
      </c>
      <c r="F35" s="836">
        <v>4</v>
      </c>
      <c r="G35" s="916">
        <v>0</v>
      </c>
      <c r="H35" s="837">
        <v>0</v>
      </c>
      <c r="K35" s="934" t="s">
        <v>428</v>
      </c>
      <c r="L35" s="935" t="s">
        <v>324</v>
      </c>
      <c r="M35" s="936" t="s">
        <v>429</v>
      </c>
      <c r="N35" s="937" t="s">
        <v>144</v>
      </c>
      <c r="O35" s="938">
        <v>4</v>
      </c>
      <c r="P35" s="1017">
        <v>14850</v>
      </c>
      <c r="Q35" s="939">
        <v>59400</v>
      </c>
      <c r="R35" s="497">
        <f>IF(EXACT(VLOOKUP(K35,OFERTA_0,3,FALSE),M35),1,0)</f>
        <v>1</v>
      </c>
      <c r="S35" s="497">
        <f>IF(EXACT(VLOOKUP(K35,OFERTA_0,4,FALSE),N35),1,0)</f>
        <v>1</v>
      </c>
      <c r="T35" s="498">
        <f>IF(EXACT(VLOOKUP(K35,OFERTA_0,5,FALSE),O35),1,0)</f>
        <v>1</v>
      </c>
      <c r="U35" s="498">
        <f t="shared" si="456"/>
        <v>1</v>
      </c>
      <c r="V35" s="498">
        <f t="shared" si="457"/>
        <v>1</v>
      </c>
      <c r="W35" s="498">
        <f t="shared" si="458"/>
        <v>1</v>
      </c>
      <c r="X35" s="504">
        <f t="shared" si="459"/>
        <v>59400</v>
      </c>
      <c r="Y35" s="500">
        <f t="shared" si="460"/>
        <v>0</v>
      </c>
      <c r="Z35" s="486"/>
      <c r="AA35" s="486"/>
      <c r="AB35" s="934" t="s">
        <v>428</v>
      </c>
      <c r="AC35" s="935" t="s">
        <v>324</v>
      </c>
      <c r="AD35" s="936" t="s">
        <v>429</v>
      </c>
      <c r="AE35" s="937" t="s">
        <v>144</v>
      </c>
      <c r="AF35" s="938">
        <v>4</v>
      </c>
      <c r="AG35" s="1017">
        <v>48400</v>
      </c>
      <c r="AH35" s="939">
        <v>193600</v>
      </c>
      <c r="AI35" s="497">
        <f>IF(EXACT(VLOOKUP(AB35,OFERTA_0,3,FALSE),AD35),1,0)</f>
        <v>1</v>
      </c>
      <c r="AJ35" s="497">
        <f>IF(EXACT(VLOOKUP(AB35,OFERTA_0,4,FALSE),AE35),1,0)</f>
        <v>1</v>
      </c>
      <c r="AK35" s="498">
        <f>IF(EXACT(VLOOKUP(AB35,OFERTA_0,5,FALSE),AF35),1,0)</f>
        <v>1</v>
      </c>
      <c r="AL35" s="498">
        <f t="shared" si="461"/>
        <v>1</v>
      </c>
      <c r="AM35" s="498">
        <f t="shared" si="462"/>
        <v>1</v>
      </c>
      <c r="AN35" s="498">
        <f t="shared" si="463"/>
        <v>1</v>
      </c>
      <c r="AO35" s="504">
        <f t="shared" si="464"/>
        <v>193600</v>
      </c>
      <c r="AP35" s="500">
        <f t="shared" si="465"/>
        <v>0</v>
      </c>
      <c r="AQ35" s="486"/>
      <c r="AR35" s="486"/>
      <c r="AS35" s="934" t="s">
        <v>428</v>
      </c>
      <c r="AT35" s="935" t="s">
        <v>324</v>
      </c>
      <c r="AU35" s="936" t="s">
        <v>429</v>
      </c>
      <c r="AV35" s="937" t="s">
        <v>144</v>
      </c>
      <c r="AW35" s="938">
        <v>4</v>
      </c>
      <c r="AX35" s="1017">
        <v>54500</v>
      </c>
      <c r="AY35" s="939">
        <v>218000</v>
      </c>
      <c r="AZ35" s="497">
        <f>IF(EXACT(VLOOKUP(AS35,OFERTA_0,3,FALSE),AU35),1,0)</f>
        <v>1</v>
      </c>
      <c r="BA35" s="497">
        <f>IF(EXACT(VLOOKUP(AS35,OFERTA_0,4,FALSE),AV35),1,0)</f>
        <v>1</v>
      </c>
      <c r="BB35" s="498">
        <f>IF(EXACT(VLOOKUP(AS35,OFERTA_0,5,FALSE),AW35),1,0)</f>
        <v>1</v>
      </c>
      <c r="BC35" s="498">
        <f t="shared" si="466"/>
        <v>1</v>
      </c>
      <c r="BD35" s="498">
        <f t="shared" si="467"/>
        <v>1</v>
      </c>
      <c r="BE35" s="498">
        <f t="shared" si="468"/>
        <v>1</v>
      </c>
      <c r="BF35" s="504">
        <f t="shared" si="469"/>
        <v>218000</v>
      </c>
      <c r="BG35" s="500">
        <f t="shared" si="470"/>
        <v>0</v>
      </c>
      <c r="BJ35" s="934" t="s">
        <v>428</v>
      </c>
      <c r="BK35" s="935" t="s">
        <v>324</v>
      </c>
      <c r="BL35" s="936" t="s">
        <v>429</v>
      </c>
      <c r="BM35" s="937" t="s">
        <v>144</v>
      </c>
      <c r="BN35" s="938">
        <v>4</v>
      </c>
      <c r="BO35" s="1017">
        <v>58430</v>
      </c>
      <c r="BP35" s="939">
        <v>233720</v>
      </c>
      <c r="BQ35" s="497">
        <f>IF(EXACT(VLOOKUP(BJ35,OFERTA_0,3,FALSE),BL35),1,0)</f>
        <v>1</v>
      </c>
      <c r="BR35" s="497">
        <f>IF(EXACT(VLOOKUP(BJ35,OFERTA_0,4,FALSE),BM35),1,0)</f>
        <v>1</v>
      </c>
      <c r="BS35" s="498">
        <f>IF(EXACT(VLOOKUP(BJ35,OFERTA_0,5,FALSE),BN35),1,0)</f>
        <v>1</v>
      </c>
      <c r="BT35" s="498">
        <f t="shared" si="471"/>
        <v>1</v>
      </c>
      <c r="BU35" s="498">
        <f t="shared" si="472"/>
        <v>1</v>
      </c>
      <c r="BV35" s="498">
        <f t="shared" si="473"/>
        <v>1</v>
      </c>
      <c r="BW35" s="504">
        <f t="shared" si="474"/>
        <v>233720</v>
      </c>
      <c r="BX35" s="500">
        <f t="shared" si="475"/>
        <v>0</v>
      </c>
      <c r="CA35" s="934" t="s">
        <v>428</v>
      </c>
      <c r="CB35" s="935" t="s">
        <v>324</v>
      </c>
      <c r="CC35" s="936" t="s">
        <v>429</v>
      </c>
      <c r="CD35" s="937" t="s">
        <v>144</v>
      </c>
      <c r="CE35" s="938">
        <v>4</v>
      </c>
      <c r="CF35" s="1017">
        <v>16254</v>
      </c>
      <c r="CG35" s="939">
        <v>65016</v>
      </c>
      <c r="CH35" s="497">
        <f>IF(EXACT(VLOOKUP(CA35,OFERTA_0,3,FALSE),CC35),1,0)</f>
        <v>1</v>
      </c>
      <c r="CI35" s="497">
        <f>IF(EXACT(VLOOKUP(CA35,OFERTA_0,4,FALSE),CD35),1,0)</f>
        <v>1</v>
      </c>
      <c r="CJ35" s="498">
        <f>IF(EXACT(VLOOKUP(CA35,OFERTA_0,5,FALSE),CE35),1,0)</f>
        <v>1</v>
      </c>
      <c r="CK35" s="498">
        <f t="shared" si="476"/>
        <v>1</v>
      </c>
      <c r="CL35" s="498">
        <f t="shared" si="477"/>
        <v>1</v>
      </c>
      <c r="CM35" s="498">
        <f t="shared" si="478"/>
        <v>1</v>
      </c>
      <c r="CN35" s="504">
        <f t="shared" si="479"/>
        <v>65016</v>
      </c>
      <c r="CO35" s="500">
        <f t="shared" si="480"/>
        <v>0</v>
      </c>
      <c r="CR35" s="934" t="s">
        <v>428</v>
      </c>
      <c r="CS35" s="935" t="s">
        <v>324</v>
      </c>
      <c r="CT35" s="936" t="s">
        <v>429</v>
      </c>
      <c r="CU35" s="937" t="s">
        <v>144</v>
      </c>
      <c r="CV35" s="1030">
        <v>4</v>
      </c>
      <c r="CW35" s="1017">
        <v>16253</v>
      </c>
      <c r="CX35" s="698">
        <f t="shared" si="481"/>
        <v>65012</v>
      </c>
      <c r="CY35" s="497">
        <f>IF(EXACT(VLOOKUP(CR35,OFERTA_0,3,FALSE),CT35),1,0)</f>
        <v>1</v>
      </c>
      <c r="CZ35" s="497">
        <f>IF(EXACT(VLOOKUP(CR35,OFERTA_0,4,FALSE),CU35),1,0)</f>
        <v>1</v>
      </c>
      <c r="DA35" s="498">
        <f>IF(EXACT(VLOOKUP(CR35,OFERTA_0,5,FALSE),CV35),1,0)</f>
        <v>1</v>
      </c>
      <c r="DB35" s="498">
        <f t="shared" si="482"/>
        <v>1</v>
      </c>
      <c r="DC35" s="498">
        <f t="shared" si="483"/>
        <v>1</v>
      </c>
      <c r="DD35" s="498">
        <f t="shared" si="484"/>
        <v>1</v>
      </c>
      <c r="DE35" s="504">
        <f t="shared" si="485"/>
        <v>65012</v>
      </c>
      <c r="DF35" s="500">
        <f t="shared" si="486"/>
        <v>0</v>
      </c>
      <c r="DI35" s="934" t="s">
        <v>428</v>
      </c>
      <c r="DJ35" s="935" t="s">
        <v>324</v>
      </c>
      <c r="DK35" s="936" t="s">
        <v>429</v>
      </c>
      <c r="DL35" s="937" t="s">
        <v>144</v>
      </c>
      <c r="DM35" s="938">
        <v>4</v>
      </c>
      <c r="DN35" s="1017">
        <v>20000</v>
      </c>
      <c r="DO35" s="939">
        <v>80000</v>
      </c>
      <c r="DP35" s="497">
        <f>IF(EXACT(VLOOKUP(DI35,OFERTA_0,3,FALSE),DK35),1,0)</f>
        <v>1</v>
      </c>
      <c r="DQ35" s="497">
        <f>IF(EXACT(VLOOKUP(DI35,OFERTA_0,4,FALSE),DL35),1,0)</f>
        <v>1</v>
      </c>
      <c r="DR35" s="498">
        <f>IF(EXACT(VLOOKUP(DI35,OFERTA_0,5,FALSE),DM35),1,0)</f>
        <v>1</v>
      </c>
      <c r="DS35" s="498">
        <f t="shared" si="487"/>
        <v>1</v>
      </c>
      <c r="DT35" s="498">
        <f t="shared" si="488"/>
        <v>1</v>
      </c>
      <c r="DU35" s="498">
        <f t="shared" si="489"/>
        <v>1</v>
      </c>
      <c r="DV35" s="504">
        <f t="shared" si="490"/>
        <v>80000</v>
      </c>
      <c r="DW35" s="500">
        <f t="shared" si="491"/>
        <v>0</v>
      </c>
      <c r="DZ35" s="934" t="s">
        <v>428</v>
      </c>
      <c r="EA35" s="935" t="s">
        <v>324</v>
      </c>
      <c r="EB35" s="936" t="s">
        <v>429</v>
      </c>
      <c r="EC35" s="937" t="s">
        <v>144</v>
      </c>
      <c r="ED35" s="1030">
        <v>4</v>
      </c>
      <c r="EE35" s="1017">
        <v>16250</v>
      </c>
      <c r="EF35" s="698">
        <f t="shared" si="492"/>
        <v>65000</v>
      </c>
      <c r="EG35" s="497">
        <f>IF(EXACT(VLOOKUP(DZ35,OFERTA_0,3,FALSE),EB35),1,0)</f>
        <v>1</v>
      </c>
      <c r="EH35" s="497">
        <f>IF(EXACT(VLOOKUP(DZ35,OFERTA_0,4,FALSE),EC35),1,0)</f>
        <v>1</v>
      </c>
      <c r="EI35" s="498">
        <f>IF(EXACT(VLOOKUP(DZ35,OFERTA_0,5,FALSE),ED35),1,0)</f>
        <v>1</v>
      </c>
      <c r="EJ35" s="498">
        <f t="shared" si="493"/>
        <v>1</v>
      </c>
      <c r="EK35" s="498">
        <f t="shared" si="494"/>
        <v>1</v>
      </c>
      <c r="EL35" s="498">
        <f t="shared" si="495"/>
        <v>1</v>
      </c>
      <c r="EM35" s="504">
        <f t="shared" si="496"/>
        <v>65000</v>
      </c>
      <c r="EN35" s="500">
        <f t="shared" si="497"/>
        <v>0</v>
      </c>
      <c r="EQ35" s="659"/>
      <c r="ER35" s="660"/>
      <c r="ES35" s="661"/>
      <c r="ET35" s="662"/>
      <c r="EU35" s="663"/>
      <c r="EV35" s="664"/>
      <c r="EW35" s="1324"/>
      <c r="EX35" s="497"/>
      <c r="EY35" s="497"/>
      <c r="EZ35" s="498"/>
      <c r="FA35" s="498"/>
      <c r="FB35" s="498"/>
      <c r="FC35" s="498"/>
      <c r="FD35" s="499"/>
      <c r="FE35" s="500"/>
      <c r="FH35" s="659"/>
      <c r="FI35" s="660"/>
      <c r="FJ35" s="661"/>
      <c r="FK35" s="662"/>
      <c r="FL35" s="663"/>
      <c r="FM35" s="664"/>
      <c r="FN35" s="1324"/>
      <c r="FO35" s="497"/>
      <c r="FP35" s="497"/>
      <c r="FQ35" s="498"/>
      <c r="FR35" s="498"/>
      <c r="FS35" s="498"/>
      <c r="FT35" s="498"/>
      <c r="FU35" s="499"/>
      <c r="FV35" s="500"/>
      <c r="FY35" s="659"/>
      <c r="FZ35" s="660"/>
      <c r="GA35" s="661"/>
      <c r="GB35" s="662"/>
      <c r="GC35" s="663"/>
      <c r="GD35" s="664"/>
      <c r="GE35" s="1324"/>
      <c r="GF35" s="497"/>
      <c r="GG35" s="497"/>
      <c r="GH35" s="498"/>
      <c r="GI35" s="498"/>
      <c r="GJ35" s="498"/>
      <c r="GK35" s="498"/>
      <c r="GL35" s="499"/>
      <c r="GM35" s="500"/>
      <c r="GP35" s="659"/>
      <c r="GQ35" s="660"/>
      <c r="GR35" s="661"/>
      <c r="GS35" s="662"/>
      <c r="GT35" s="663"/>
      <c r="GU35" s="664"/>
      <c r="GV35" s="1324"/>
      <c r="GW35" s="497"/>
      <c r="GX35" s="497"/>
      <c r="GY35" s="498"/>
      <c r="GZ35" s="498"/>
      <c r="HA35" s="498"/>
      <c r="HB35" s="498"/>
      <c r="HC35" s="499"/>
      <c r="HD35" s="500"/>
      <c r="HG35" s="659"/>
      <c r="HH35" s="660"/>
      <c r="HI35" s="661"/>
      <c r="HJ35" s="662"/>
      <c r="HK35" s="663"/>
      <c r="HL35" s="664"/>
      <c r="HM35" s="1324"/>
      <c r="HN35" s="497"/>
      <c r="HO35" s="497"/>
      <c r="HP35" s="498"/>
      <c r="HQ35" s="498"/>
      <c r="HR35" s="498"/>
      <c r="HS35" s="498"/>
      <c r="HT35" s="499"/>
      <c r="HU35" s="500"/>
      <c r="HX35" s="659"/>
      <c r="HY35" s="660"/>
      <c r="HZ35" s="661"/>
      <c r="IA35" s="662"/>
      <c r="IB35" s="663"/>
      <c r="IC35" s="664"/>
      <c r="ID35" s="1324"/>
      <c r="IE35" s="497"/>
      <c r="IF35" s="497"/>
      <c r="IG35" s="498"/>
      <c r="IH35" s="498"/>
      <c r="II35" s="498"/>
      <c r="IJ35" s="498"/>
      <c r="IK35" s="499"/>
      <c r="IL35" s="500"/>
      <c r="IO35" s="659"/>
      <c r="IP35" s="660"/>
      <c r="IQ35" s="661"/>
      <c r="IR35" s="662"/>
      <c r="IS35" s="663"/>
      <c r="IT35" s="664"/>
      <c r="IU35" s="1324"/>
      <c r="IV35" s="497"/>
      <c r="IW35" s="497"/>
      <c r="IX35" s="498"/>
      <c r="IY35" s="498"/>
      <c r="IZ35" s="498"/>
      <c r="JA35" s="498"/>
      <c r="JB35" s="499"/>
      <c r="JC35" s="500"/>
      <c r="JF35" s="659"/>
      <c r="JG35" s="660"/>
      <c r="JH35" s="661"/>
      <c r="JI35" s="662"/>
      <c r="JJ35" s="663"/>
      <c r="JK35" s="664"/>
      <c r="JL35" s="1324"/>
      <c r="JM35" s="497"/>
      <c r="JN35" s="497"/>
      <c r="JO35" s="498"/>
      <c r="JP35" s="498"/>
      <c r="JQ35" s="498"/>
      <c r="JR35" s="498"/>
      <c r="JS35" s="499"/>
      <c r="JT35" s="500"/>
      <c r="JW35" s="659"/>
      <c r="JX35" s="660"/>
      <c r="JY35" s="661"/>
      <c r="JZ35" s="662"/>
      <c r="KA35" s="663"/>
      <c r="KB35" s="664"/>
      <c r="KC35" s="1324"/>
      <c r="KD35" s="497"/>
      <c r="KE35" s="497"/>
      <c r="KF35" s="498"/>
      <c r="KG35" s="498"/>
      <c r="KH35" s="498"/>
      <c r="KI35" s="498"/>
      <c r="KJ35" s="499"/>
      <c r="KK35" s="500"/>
      <c r="KN35" s="659"/>
      <c r="KO35" s="660"/>
      <c r="KP35" s="661"/>
      <c r="KQ35" s="662"/>
      <c r="KR35" s="663"/>
      <c r="KS35" s="664"/>
      <c r="KT35" s="1324"/>
      <c r="KU35" s="497"/>
      <c r="KV35" s="497"/>
      <c r="KW35" s="498"/>
      <c r="KX35" s="498"/>
      <c r="KY35" s="498"/>
      <c r="KZ35" s="498"/>
      <c r="LA35" s="499"/>
      <c r="LB35" s="500"/>
      <c r="LE35" s="659"/>
      <c r="LF35" s="660"/>
      <c r="LG35" s="661"/>
      <c r="LH35" s="662"/>
      <c r="LI35" s="663"/>
      <c r="LJ35" s="664"/>
      <c r="LK35" s="1324"/>
      <c r="LL35" s="497"/>
      <c r="LM35" s="497"/>
      <c r="LN35" s="498"/>
      <c r="LO35" s="498"/>
      <c r="LP35" s="498"/>
      <c r="LQ35" s="498"/>
      <c r="LR35" s="499"/>
      <c r="LS35" s="500"/>
      <c r="LV35" s="659"/>
      <c r="LW35" s="660"/>
      <c r="LX35" s="661"/>
      <c r="LY35" s="662"/>
      <c r="LZ35" s="663"/>
      <c r="MA35" s="664"/>
      <c r="MB35" s="1324"/>
      <c r="MC35" s="497"/>
      <c r="MD35" s="497"/>
      <c r="ME35" s="498"/>
      <c r="MF35" s="498"/>
      <c r="MG35" s="498"/>
      <c r="MH35" s="498"/>
      <c r="MI35" s="499"/>
      <c r="MJ35" s="500"/>
      <c r="MM35" s="659"/>
      <c r="MN35" s="660"/>
      <c r="MO35" s="661"/>
      <c r="MP35" s="662"/>
      <c r="MQ35" s="663"/>
      <c r="MR35" s="664"/>
      <c r="MS35" s="1324"/>
      <c r="MT35" s="497"/>
      <c r="MU35" s="497"/>
      <c r="MV35" s="498"/>
      <c r="MW35" s="498"/>
      <c r="MX35" s="498"/>
      <c r="MY35" s="498"/>
      <c r="MZ35" s="499"/>
      <c r="NA35" s="500"/>
      <c r="ND35" s="659"/>
      <c r="NE35" s="660"/>
      <c r="NF35" s="661"/>
      <c r="NG35" s="662"/>
      <c r="NH35" s="663"/>
      <c r="NI35" s="664"/>
      <c r="NJ35" s="1324"/>
      <c r="NK35" s="497"/>
      <c r="NL35" s="497"/>
      <c r="NM35" s="498"/>
      <c r="NN35" s="498"/>
      <c r="NO35" s="498"/>
      <c r="NP35" s="498"/>
      <c r="NQ35" s="499"/>
      <c r="NR35" s="500"/>
      <c r="NU35" s="659"/>
      <c r="NV35" s="660"/>
      <c r="NW35" s="661"/>
      <c r="NX35" s="662"/>
      <c r="NY35" s="663"/>
      <c r="NZ35" s="664"/>
      <c r="OA35" s="1324"/>
      <c r="OB35" s="497"/>
      <c r="OC35" s="497"/>
      <c r="OD35" s="498"/>
      <c r="OE35" s="498"/>
      <c r="OF35" s="498"/>
      <c r="OG35" s="498"/>
      <c r="OH35" s="499"/>
      <c r="OI35" s="500"/>
      <c r="OL35" s="659"/>
      <c r="OM35" s="660"/>
      <c r="ON35" s="661"/>
      <c r="OO35" s="662"/>
      <c r="OP35" s="663"/>
      <c r="OQ35" s="664"/>
      <c r="OR35" s="1324"/>
      <c r="OS35" s="497"/>
      <c r="OT35" s="497"/>
      <c r="OU35" s="498"/>
      <c r="OV35" s="498"/>
      <c r="OW35" s="498"/>
      <c r="OX35" s="498"/>
      <c r="OY35" s="499"/>
      <c r="OZ35" s="500"/>
      <c r="PC35" s="659"/>
      <c r="PD35" s="660"/>
      <c r="PE35" s="661"/>
      <c r="PF35" s="662"/>
      <c r="PG35" s="663"/>
      <c r="PH35" s="664"/>
      <c r="PI35" s="1324"/>
      <c r="PJ35" s="497"/>
      <c r="PK35" s="497"/>
      <c r="PL35" s="498"/>
      <c r="PM35" s="498"/>
      <c r="PN35" s="498"/>
      <c r="PO35" s="498"/>
      <c r="PP35" s="499"/>
      <c r="PQ35" s="500"/>
      <c r="PT35" s="659"/>
      <c r="PU35" s="660"/>
      <c r="PV35" s="661"/>
      <c r="PW35" s="662"/>
      <c r="PX35" s="663"/>
      <c r="PY35" s="664"/>
      <c r="PZ35" s="1324"/>
      <c r="QA35" s="497"/>
      <c r="QB35" s="497"/>
      <c r="QC35" s="498"/>
      <c r="QD35" s="498"/>
      <c r="QE35" s="498"/>
      <c r="QF35" s="498"/>
      <c r="QG35" s="499"/>
      <c r="QH35" s="500"/>
      <c r="QK35" s="659"/>
      <c r="QL35" s="660"/>
      <c r="QM35" s="661"/>
      <c r="QN35" s="662"/>
      <c r="QO35" s="663"/>
      <c r="QP35" s="664"/>
      <c r="QQ35" s="1324"/>
      <c r="QR35" s="497"/>
      <c r="QS35" s="497"/>
      <c r="QT35" s="498"/>
      <c r="QU35" s="498"/>
      <c r="QV35" s="498"/>
      <c r="QW35" s="498"/>
      <c r="QX35" s="499"/>
      <c r="QY35" s="500"/>
      <c r="RB35" s="381"/>
      <c r="RC35" s="382"/>
      <c r="RD35" s="383"/>
      <c r="RE35" s="384"/>
      <c r="RF35" s="385"/>
      <c r="RG35" s="386"/>
      <c r="RH35" s="386"/>
      <c r="RI35" s="497"/>
      <c r="RJ35" s="497"/>
      <c r="RK35" s="501"/>
      <c r="RL35" s="501"/>
      <c r="RM35" s="501"/>
      <c r="RN35" s="501"/>
      <c r="RO35" s="502"/>
      <c r="RP35" s="503"/>
      <c r="RS35" s="381"/>
      <c r="RT35" s="382"/>
      <c r="RU35" s="383"/>
      <c r="RV35" s="384"/>
      <c r="RW35" s="385"/>
      <c r="RX35" s="386"/>
      <c r="RY35" s="386"/>
      <c r="RZ35" s="497"/>
      <c r="SA35" s="497"/>
      <c r="SB35" s="501"/>
      <c r="SC35" s="501"/>
      <c r="SD35" s="501"/>
      <c r="SE35" s="501"/>
      <c r="SF35" s="502"/>
      <c r="SG35" s="503"/>
      <c r="SJ35" s="381"/>
      <c r="SK35" s="382"/>
      <c r="SL35" s="383"/>
      <c r="SM35" s="384"/>
      <c r="SN35" s="385"/>
      <c r="SO35" s="386"/>
      <c r="SP35" s="386"/>
      <c r="SQ35" s="497"/>
      <c r="SR35" s="497"/>
      <c r="SS35" s="501"/>
      <c r="ST35" s="501"/>
      <c r="SU35" s="501"/>
      <c r="SV35" s="501"/>
      <c r="SW35" s="502"/>
      <c r="SX35" s="503"/>
    </row>
    <row r="36" spans="2:518" ht="27" customHeight="1" thickTop="1" thickBot="1">
      <c r="B36" s="825" t="s">
        <v>430</v>
      </c>
      <c r="C36" s="826"/>
      <c r="D36" s="827" t="s">
        <v>188</v>
      </c>
      <c r="E36" s="828"/>
      <c r="F36" s="829"/>
      <c r="G36" s="830"/>
      <c r="H36" s="831"/>
      <c r="K36" s="927" t="s">
        <v>430</v>
      </c>
      <c r="L36" s="928"/>
      <c r="M36" s="929" t="s">
        <v>188</v>
      </c>
      <c r="N36" s="930"/>
      <c r="O36" s="931"/>
      <c r="P36" s="932"/>
      <c r="Q36" s="933"/>
      <c r="R36" s="493"/>
      <c r="S36" s="494"/>
      <c r="T36" s="494"/>
      <c r="U36" s="494"/>
      <c r="V36" s="494"/>
      <c r="W36" s="494"/>
      <c r="X36" s="917"/>
      <c r="Y36" s="918"/>
      <c r="Z36" s="486"/>
      <c r="AA36" s="486"/>
      <c r="AB36" s="927" t="s">
        <v>430</v>
      </c>
      <c r="AC36" s="928"/>
      <c r="AD36" s="929" t="s">
        <v>188</v>
      </c>
      <c r="AE36" s="930"/>
      <c r="AF36" s="931"/>
      <c r="AG36" s="932"/>
      <c r="AH36" s="933"/>
      <c r="AI36" s="493"/>
      <c r="AJ36" s="494"/>
      <c r="AK36" s="494"/>
      <c r="AL36" s="494"/>
      <c r="AM36" s="494"/>
      <c r="AN36" s="494"/>
      <c r="AO36" s="917"/>
      <c r="AP36" s="918"/>
      <c r="AQ36" s="486"/>
      <c r="AR36" s="486"/>
      <c r="AS36" s="927" t="s">
        <v>430</v>
      </c>
      <c r="AT36" s="928"/>
      <c r="AU36" s="929" t="s">
        <v>188</v>
      </c>
      <c r="AV36" s="930"/>
      <c r="AW36" s="931"/>
      <c r="AX36" s="932"/>
      <c r="AY36" s="933"/>
      <c r="AZ36" s="493"/>
      <c r="BA36" s="494"/>
      <c r="BB36" s="494"/>
      <c r="BC36" s="494"/>
      <c r="BD36" s="494"/>
      <c r="BE36" s="494"/>
      <c r="BF36" s="917"/>
      <c r="BG36" s="918"/>
      <c r="BJ36" s="927" t="s">
        <v>430</v>
      </c>
      <c r="BK36" s="928"/>
      <c r="BL36" s="929" t="s">
        <v>188</v>
      </c>
      <c r="BM36" s="930"/>
      <c r="BN36" s="931"/>
      <c r="BO36" s="932"/>
      <c r="BP36" s="933"/>
      <c r="BQ36" s="493"/>
      <c r="BR36" s="494"/>
      <c r="BS36" s="494"/>
      <c r="BT36" s="494"/>
      <c r="BU36" s="494"/>
      <c r="BV36" s="494"/>
      <c r="BW36" s="917"/>
      <c r="BX36" s="918"/>
      <c r="CA36" s="927" t="s">
        <v>430</v>
      </c>
      <c r="CB36" s="928"/>
      <c r="CC36" s="929" t="s">
        <v>188</v>
      </c>
      <c r="CD36" s="930"/>
      <c r="CE36" s="931"/>
      <c r="CF36" s="932"/>
      <c r="CG36" s="933"/>
      <c r="CH36" s="493"/>
      <c r="CI36" s="494"/>
      <c r="CJ36" s="494"/>
      <c r="CK36" s="494"/>
      <c r="CL36" s="494"/>
      <c r="CM36" s="494"/>
      <c r="CN36" s="917"/>
      <c r="CO36" s="918"/>
      <c r="CR36" s="652" t="s">
        <v>430</v>
      </c>
      <c r="CS36" s="1028"/>
      <c r="CT36" s="929" t="s">
        <v>188</v>
      </c>
      <c r="CU36" s="654"/>
      <c r="CV36" s="1029"/>
      <c r="CW36" s="932"/>
      <c r="CX36" s="657"/>
      <c r="CY36" s="493"/>
      <c r="CZ36" s="494"/>
      <c r="DA36" s="494"/>
      <c r="DB36" s="494"/>
      <c r="DC36" s="494"/>
      <c r="DD36" s="494"/>
      <c r="DE36" s="917"/>
      <c r="DF36" s="918"/>
      <c r="DI36" s="927" t="s">
        <v>430</v>
      </c>
      <c r="DJ36" s="928"/>
      <c r="DK36" s="929" t="s">
        <v>188</v>
      </c>
      <c r="DL36" s="930"/>
      <c r="DM36" s="931"/>
      <c r="DN36" s="932"/>
      <c r="DO36" s="933"/>
      <c r="DP36" s="493"/>
      <c r="DQ36" s="494"/>
      <c r="DR36" s="494"/>
      <c r="DS36" s="494"/>
      <c r="DT36" s="494"/>
      <c r="DU36" s="494"/>
      <c r="DV36" s="917"/>
      <c r="DW36" s="918"/>
      <c r="DZ36" s="652" t="s">
        <v>430</v>
      </c>
      <c r="EA36" s="1028"/>
      <c r="EB36" s="929" t="s">
        <v>188</v>
      </c>
      <c r="EC36" s="654"/>
      <c r="ED36" s="1029"/>
      <c r="EE36" s="932"/>
      <c r="EF36" s="657"/>
      <c r="EG36" s="493"/>
      <c r="EH36" s="494"/>
      <c r="EI36" s="494"/>
      <c r="EJ36" s="494"/>
      <c r="EK36" s="494"/>
      <c r="EL36" s="494"/>
      <c r="EM36" s="917"/>
      <c r="EN36" s="918"/>
      <c r="EQ36" s="665"/>
      <c r="ER36" s="666"/>
      <c r="ES36" s="667"/>
      <c r="ET36" s="668"/>
      <c r="EU36" s="669"/>
      <c r="EV36" s="670"/>
      <c r="EW36" s="1324"/>
      <c r="EX36" s="497" t="e">
        <f t="shared" ref="EX36:EX37" si="650">IF(EXACT(VLOOKUP(EQ36,OFERTA_0,2,FALSE),ER36),1,0)</f>
        <v>#N/A</v>
      </c>
      <c r="EY36" s="497" t="e">
        <f t="shared" ref="EY36:EY37" si="651">IF(EXACT(VLOOKUP(EQ36,OFERTA_0,3,FALSE),ES36),1,0)</f>
        <v>#N/A</v>
      </c>
      <c r="EZ36" s="498" t="e">
        <f t="shared" ref="EZ36:EZ37" si="652">IF(EXACT(VLOOKUP(EQ36,OFERTA_0,4,FALSE),ET36),1,0)</f>
        <v>#N/A</v>
      </c>
      <c r="FA36" s="498">
        <f t="shared" ref="FA36:FA37" si="653">IF(EU36=0,0,1)</f>
        <v>0</v>
      </c>
      <c r="FB36" s="498">
        <f t="shared" ref="FB36:FB37" si="654">IF(EV36=0,0,1)</f>
        <v>0</v>
      </c>
      <c r="FC36" s="498" t="e">
        <f t="shared" ref="FC36:FC37" si="655">PRODUCT(EX36:FB36)</f>
        <v>#N/A</v>
      </c>
      <c r="FD36" s="504">
        <f t="shared" ref="FD36:FD37" si="656">ROUND(EV36,0)</f>
        <v>0</v>
      </c>
      <c r="FE36" s="500">
        <f t="shared" ref="FE36:FE37" si="657">EV36-FD36</f>
        <v>0</v>
      </c>
      <c r="FH36" s="665"/>
      <c r="FI36" s="666"/>
      <c r="FJ36" s="667"/>
      <c r="FK36" s="668"/>
      <c r="FL36" s="669"/>
      <c r="FM36" s="670"/>
      <c r="FN36" s="1324"/>
      <c r="FO36" s="497" t="e">
        <f t="shared" ref="FO36:FO37" si="658">IF(EXACT(VLOOKUP(FH36,OFERTA_0,2,FALSE),FI36),1,0)</f>
        <v>#N/A</v>
      </c>
      <c r="FP36" s="497" t="e">
        <f t="shared" ref="FP36:FP37" si="659">IF(EXACT(VLOOKUP(FH36,OFERTA_0,3,FALSE),FJ36),1,0)</f>
        <v>#N/A</v>
      </c>
      <c r="FQ36" s="498" t="e">
        <f t="shared" ref="FQ36:FQ37" si="660">IF(EXACT(VLOOKUP(FH36,OFERTA_0,4,FALSE),FK36),1,0)</f>
        <v>#N/A</v>
      </c>
      <c r="FR36" s="498">
        <f t="shared" ref="FR36:FR37" si="661">IF(FL36=0,0,1)</f>
        <v>0</v>
      </c>
      <c r="FS36" s="498">
        <f t="shared" ref="FS36:FS37" si="662">IF(FM36=0,0,1)</f>
        <v>0</v>
      </c>
      <c r="FT36" s="498" t="e">
        <f t="shared" ref="FT36:FT37" si="663">PRODUCT(FO36:FS36)</f>
        <v>#N/A</v>
      </c>
      <c r="FU36" s="504">
        <f t="shared" ref="FU36:FU37" si="664">ROUND(FM36,0)</f>
        <v>0</v>
      </c>
      <c r="FV36" s="500">
        <f t="shared" ref="FV36:FV37" si="665">FM36-FU36</f>
        <v>0</v>
      </c>
      <c r="FY36" s="665"/>
      <c r="FZ36" s="666"/>
      <c r="GA36" s="667"/>
      <c r="GB36" s="668"/>
      <c r="GC36" s="669"/>
      <c r="GD36" s="670"/>
      <c r="GE36" s="1324"/>
      <c r="GF36" s="497" t="e">
        <f t="shared" ref="GF36:GF37" si="666">IF(EXACT(VLOOKUP(FY36,OFERTA_0,2,FALSE),FZ36),1,0)</f>
        <v>#N/A</v>
      </c>
      <c r="GG36" s="497" t="e">
        <f t="shared" ref="GG36:GG37" si="667">IF(EXACT(VLOOKUP(FY36,OFERTA_0,3,FALSE),GA36),1,0)</f>
        <v>#N/A</v>
      </c>
      <c r="GH36" s="498" t="e">
        <f t="shared" ref="GH36:GH37" si="668">IF(EXACT(VLOOKUP(FY36,OFERTA_0,4,FALSE),GB36),1,0)</f>
        <v>#N/A</v>
      </c>
      <c r="GI36" s="498">
        <f t="shared" ref="GI36:GI37" si="669">IF(GC36=0,0,1)</f>
        <v>0</v>
      </c>
      <c r="GJ36" s="498">
        <f t="shared" ref="GJ36:GJ37" si="670">IF(GD36=0,0,1)</f>
        <v>0</v>
      </c>
      <c r="GK36" s="498" t="e">
        <f t="shared" ref="GK36:GK37" si="671">PRODUCT(GF36:GJ36)</f>
        <v>#N/A</v>
      </c>
      <c r="GL36" s="504">
        <f t="shared" ref="GL36:GL37" si="672">ROUND(GD36,0)</f>
        <v>0</v>
      </c>
      <c r="GM36" s="500">
        <f t="shared" ref="GM36:GM37" si="673">GD36-GL36</f>
        <v>0</v>
      </c>
      <c r="GP36" s="665"/>
      <c r="GQ36" s="666"/>
      <c r="GR36" s="667"/>
      <c r="GS36" s="668"/>
      <c r="GT36" s="669"/>
      <c r="GU36" s="670"/>
      <c r="GV36" s="1324"/>
      <c r="GW36" s="497" t="e">
        <f t="shared" ref="GW36:GW37" si="674">IF(EXACT(VLOOKUP(GP36,OFERTA_0,2,FALSE),GQ36),1,0)</f>
        <v>#N/A</v>
      </c>
      <c r="GX36" s="497" t="e">
        <f t="shared" ref="GX36:GX37" si="675">IF(EXACT(VLOOKUP(GP36,OFERTA_0,3,FALSE),GR36),1,0)</f>
        <v>#N/A</v>
      </c>
      <c r="GY36" s="498" t="e">
        <f t="shared" ref="GY36:GY37" si="676">IF(EXACT(VLOOKUP(GP36,OFERTA_0,4,FALSE),GS36),1,0)</f>
        <v>#N/A</v>
      </c>
      <c r="GZ36" s="498">
        <f t="shared" ref="GZ36:GZ37" si="677">IF(GT36=0,0,1)</f>
        <v>0</v>
      </c>
      <c r="HA36" s="498">
        <f t="shared" ref="HA36:HA37" si="678">IF(GU36=0,0,1)</f>
        <v>0</v>
      </c>
      <c r="HB36" s="498" t="e">
        <f t="shared" ref="HB36:HB37" si="679">PRODUCT(GW36:HA36)</f>
        <v>#N/A</v>
      </c>
      <c r="HC36" s="504">
        <f t="shared" ref="HC36:HC37" si="680">ROUND(GU36,0)</f>
        <v>0</v>
      </c>
      <c r="HD36" s="500">
        <f t="shared" ref="HD36:HD37" si="681">GU36-HC36</f>
        <v>0</v>
      </c>
      <c r="HG36" s="665"/>
      <c r="HH36" s="666"/>
      <c r="HI36" s="667"/>
      <c r="HJ36" s="668"/>
      <c r="HK36" s="669"/>
      <c r="HL36" s="670"/>
      <c r="HM36" s="1324"/>
      <c r="HN36" s="497" t="e">
        <f t="shared" ref="HN36:HN37" si="682">IF(EXACT(VLOOKUP(HG36,OFERTA_0,2,FALSE),HH36),1,0)</f>
        <v>#N/A</v>
      </c>
      <c r="HO36" s="497" t="e">
        <f t="shared" ref="HO36:HO37" si="683">IF(EXACT(VLOOKUP(HG36,OFERTA_0,3,FALSE),HI36),1,0)</f>
        <v>#N/A</v>
      </c>
      <c r="HP36" s="498" t="e">
        <f t="shared" ref="HP36:HP37" si="684">IF(EXACT(VLOOKUP(HG36,OFERTA_0,4,FALSE),HJ36),1,0)</f>
        <v>#N/A</v>
      </c>
      <c r="HQ36" s="498">
        <f t="shared" ref="HQ36:HQ37" si="685">IF(HK36=0,0,1)</f>
        <v>0</v>
      </c>
      <c r="HR36" s="498">
        <f t="shared" ref="HR36:HR37" si="686">IF(HL36=0,0,1)</f>
        <v>0</v>
      </c>
      <c r="HS36" s="498" t="e">
        <f t="shared" ref="HS36:HS37" si="687">PRODUCT(HN36:HR36)</f>
        <v>#N/A</v>
      </c>
      <c r="HT36" s="504">
        <f t="shared" ref="HT36:HT37" si="688">ROUND(HL36,0)</f>
        <v>0</v>
      </c>
      <c r="HU36" s="500">
        <f t="shared" ref="HU36:HU37" si="689">HL36-HT36</f>
        <v>0</v>
      </c>
      <c r="HX36" s="665"/>
      <c r="HY36" s="666"/>
      <c r="HZ36" s="667"/>
      <c r="IA36" s="668"/>
      <c r="IB36" s="669"/>
      <c r="IC36" s="670"/>
      <c r="ID36" s="1324"/>
      <c r="IE36" s="497" t="e">
        <f t="shared" ref="IE36:IE37" si="690">IF(EXACT(VLOOKUP(HX36,OFERTA_0,2,FALSE),HY36),1,0)</f>
        <v>#N/A</v>
      </c>
      <c r="IF36" s="497" t="e">
        <f t="shared" ref="IF36:IF37" si="691">IF(EXACT(VLOOKUP(HX36,OFERTA_0,3,FALSE),HZ36),1,0)</f>
        <v>#N/A</v>
      </c>
      <c r="IG36" s="498" t="e">
        <f t="shared" ref="IG36:IG37" si="692">IF(EXACT(VLOOKUP(HX36,OFERTA_0,4,FALSE),IA36),1,0)</f>
        <v>#N/A</v>
      </c>
      <c r="IH36" s="498">
        <f t="shared" ref="IH36:IH37" si="693">IF(IB36=0,0,1)</f>
        <v>0</v>
      </c>
      <c r="II36" s="498">
        <f t="shared" ref="II36:II37" si="694">IF(IC36=0,0,1)</f>
        <v>0</v>
      </c>
      <c r="IJ36" s="498" t="e">
        <f t="shared" ref="IJ36:IJ37" si="695">PRODUCT(IE36:II36)</f>
        <v>#N/A</v>
      </c>
      <c r="IK36" s="504">
        <f t="shared" ref="IK36:IK37" si="696">ROUND(IC36,0)</f>
        <v>0</v>
      </c>
      <c r="IL36" s="500">
        <f t="shared" ref="IL36:IL37" si="697">IC36-IK36</f>
        <v>0</v>
      </c>
      <c r="IO36" s="665"/>
      <c r="IP36" s="666"/>
      <c r="IQ36" s="667"/>
      <c r="IR36" s="668"/>
      <c r="IS36" s="669"/>
      <c r="IT36" s="670"/>
      <c r="IU36" s="1324"/>
      <c r="IV36" s="497" t="e">
        <f t="shared" ref="IV36:IV37" si="698">IF(EXACT(VLOOKUP(IO36,OFERTA_0,2,FALSE),IP36),1,0)</f>
        <v>#N/A</v>
      </c>
      <c r="IW36" s="497" t="e">
        <f t="shared" ref="IW36:IW37" si="699">IF(EXACT(VLOOKUP(IO36,OFERTA_0,3,FALSE),IQ36),1,0)</f>
        <v>#N/A</v>
      </c>
      <c r="IX36" s="498" t="e">
        <f t="shared" ref="IX36:IX37" si="700">IF(EXACT(VLOOKUP(IO36,OFERTA_0,4,FALSE),IR36),1,0)</f>
        <v>#N/A</v>
      </c>
      <c r="IY36" s="498">
        <f t="shared" ref="IY36:IY37" si="701">IF(IS36=0,0,1)</f>
        <v>0</v>
      </c>
      <c r="IZ36" s="498">
        <f t="shared" ref="IZ36:IZ37" si="702">IF(IT36=0,0,1)</f>
        <v>0</v>
      </c>
      <c r="JA36" s="498" t="e">
        <f t="shared" ref="JA36:JA37" si="703">PRODUCT(IV36:IZ36)</f>
        <v>#N/A</v>
      </c>
      <c r="JB36" s="504">
        <f t="shared" ref="JB36:JB37" si="704">ROUND(IT36,0)</f>
        <v>0</v>
      </c>
      <c r="JC36" s="500">
        <f t="shared" ref="JC36:JC37" si="705">IT36-JB36</f>
        <v>0</v>
      </c>
      <c r="JF36" s="665"/>
      <c r="JG36" s="666"/>
      <c r="JH36" s="667"/>
      <c r="JI36" s="668"/>
      <c r="JJ36" s="669"/>
      <c r="JK36" s="670"/>
      <c r="JL36" s="1324"/>
      <c r="JM36" s="497" t="e">
        <f t="shared" ref="JM36:JM37" si="706">IF(EXACT(VLOOKUP(JF36,OFERTA_0,2,FALSE),JG36),1,0)</f>
        <v>#N/A</v>
      </c>
      <c r="JN36" s="497" t="e">
        <f t="shared" ref="JN36:JN37" si="707">IF(EXACT(VLOOKUP(JF36,OFERTA_0,3,FALSE),JH36),1,0)</f>
        <v>#N/A</v>
      </c>
      <c r="JO36" s="498" t="e">
        <f t="shared" ref="JO36:JO37" si="708">IF(EXACT(VLOOKUP(JF36,OFERTA_0,4,FALSE),JI36),1,0)</f>
        <v>#N/A</v>
      </c>
      <c r="JP36" s="498">
        <f t="shared" ref="JP36:JP37" si="709">IF(JJ36=0,0,1)</f>
        <v>0</v>
      </c>
      <c r="JQ36" s="498">
        <f t="shared" ref="JQ36:JQ37" si="710">IF(JK36=0,0,1)</f>
        <v>0</v>
      </c>
      <c r="JR36" s="498" t="e">
        <f t="shared" ref="JR36:JR37" si="711">PRODUCT(JM36:JQ36)</f>
        <v>#N/A</v>
      </c>
      <c r="JS36" s="504">
        <f t="shared" ref="JS36:JS37" si="712">ROUND(JK36,0)</f>
        <v>0</v>
      </c>
      <c r="JT36" s="500">
        <f t="shared" ref="JT36:JT37" si="713">JK36-JS36</f>
        <v>0</v>
      </c>
      <c r="JW36" s="665"/>
      <c r="JX36" s="666"/>
      <c r="JY36" s="667"/>
      <c r="JZ36" s="668"/>
      <c r="KA36" s="669"/>
      <c r="KB36" s="670"/>
      <c r="KC36" s="1324"/>
      <c r="KD36" s="497" t="e">
        <f t="shared" ref="KD36:KD37" si="714">IF(EXACT(VLOOKUP(JW36,OFERTA_0,2,FALSE),JX36),1,0)</f>
        <v>#N/A</v>
      </c>
      <c r="KE36" s="497" t="e">
        <f t="shared" ref="KE36:KE37" si="715">IF(EXACT(VLOOKUP(JW36,OFERTA_0,3,FALSE),JY36),1,0)</f>
        <v>#N/A</v>
      </c>
      <c r="KF36" s="498" t="e">
        <f t="shared" ref="KF36:KF37" si="716">IF(EXACT(VLOOKUP(JW36,OFERTA_0,4,FALSE),JZ36),1,0)</f>
        <v>#N/A</v>
      </c>
      <c r="KG36" s="498">
        <f t="shared" ref="KG36:KG37" si="717">IF(KA36=0,0,1)</f>
        <v>0</v>
      </c>
      <c r="KH36" s="498">
        <f t="shared" ref="KH36:KH37" si="718">IF(KB36=0,0,1)</f>
        <v>0</v>
      </c>
      <c r="KI36" s="498" t="e">
        <f t="shared" ref="KI36:KI37" si="719">PRODUCT(KD36:KH36)</f>
        <v>#N/A</v>
      </c>
      <c r="KJ36" s="504">
        <f t="shared" ref="KJ36:KJ37" si="720">ROUND(KB36,0)</f>
        <v>0</v>
      </c>
      <c r="KK36" s="500">
        <f t="shared" ref="KK36:KK37" si="721">KB36-KJ36</f>
        <v>0</v>
      </c>
      <c r="KN36" s="665"/>
      <c r="KO36" s="666"/>
      <c r="KP36" s="667"/>
      <c r="KQ36" s="668"/>
      <c r="KR36" s="669"/>
      <c r="KS36" s="670"/>
      <c r="KT36" s="1324"/>
      <c r="KU36" s="497" t="e">
        <f t="shared" ref="KU36:KU37" si="722">IF(EXACT(VLOOKUP(KN36,OFERTA_0,2,FALSE),KO36),1,0)</f>
        <v>#N/A</v>
      </c>
      <c r="KV36" s="497" t="e">
        <f t="shared" ref="KV36:KV37" si="723">IF(EXACT(VLOOKUP(KN36,OFERTA_0,3,FALSE),KP36),1,0)</f>
        <v>#N/A</v>
      </c>
      <c r="KW36" s="498" t="e">
        <f t="shared" ref="KW36:KW37" si="724">IF(EXACT(VLOOKUP(KN36,OFERTA_0,4,FALSE),KQ36),1,0)</f>
        <v>#N/A</v>
      </c>
      <c r="KX36" s="498">
        <f t="shared" ref="KX36:KX37" si="725">IF(KR36=0,0,1)</f>
        <v>0</v>
      </c>
      <c r="KY36" s="498">
        <f t="shared" ref="KY36:KY37" si="726">IF(KS36=0,0,1)</f>
        <v>0</v>
      </c>
      <c r="KZ36" s="498" t="e">
        <f t="shared" ref="KZ36:KZ37" si="727">PRODUCT(KU36:KY36)</f>
        <v>#N/A</v>
      </c>
      <c r="LA36" s="504">
        <f t="shared" ref="LA36:LA37" si="728">ROUND(KS36,0)</f>
        <v>0</v>
      </c>
      <c r="LB36" s="500">
        <f t="shared" ref="LB36:LB37" si="729">KS36-LA36</f>
        <v>0</v>
      </c>
      <c r="LE36" s="665"/>
      <c r="LF36" s="666"/>
      <c r="LG36" s="667"/>
      <c r="LH36" s="668"/>
      <c r="LI36" s="669"/>
      <c r="LJ36" s="670"/>
      <c r="LK36" s="1324"/>
      <c r="LL36" s="497" t="e">
        <f t="shared" ref="LL36:LL37" si="730">IF(EXACT(VLOOKUP(LE36,OFERTA_0,2,FALSE),LF36),1,0)</f>
        <v>#N/A</v>
      </c>
      <c r="LM36" s="497" t="e">
        <f t="shared" ref="LM36:LM37" si="731">IF(EXACT(VLOOKUP(LE36,OFERTA_0,3,FALSE),LG36),1,0)</f>
        <v>#N/A</v>
      </c>
      <c r="LN36" s="498" t="e">
        <f t="shared" ref="LN36:LN37" si="732">IF(EXACT(VLOOKUP(LE36,OFERTA_0,4,FALSE),LH36),1,0)</f>
        <v>#N/A</v>
      </c>
      <c r="LO36" s="498">
        <f t="shared" ref="LO36:LO37" si="733">IF(LI36=0,0,1)</f>
        <v>0</v>
      </c>
      <c r="LP36" s="498">
        <f t="shared" ref="LP36:LP37" si="734">IF(LJ36=0,0,1)</f>
        <v>0</v>
      </c>
      <c r="LQ36" s="498" t="e">
        <f t="shared" ref="LQ36:LQ37" si="735">PRODUCT(LL36:LP36)</f>
        <v>#N/A</v>
      </c>
      <c r="LR36" s="504">
        <f t="shared" ref="LR36:LR37" si="736">ROUND(LJ36,0)</f>
        <v>0</v>
      </c>
      <c r="LS36" s="500">
        <f t="shared" ref="LS36:LS37" si="737">LJ36-LR36</f>
        <v>0</v>
      </c>
      <c r="LV36" s="665"/>
      <c r="LW36" s="666"/>
      <c r="LX36" s="667"/>
      <c r="LY36" s="668"/>
      <c r="LZ36" s="669"/>
      <c r="MA36" s="670"/>
      <c r="MB36" s="1324"/>
      <c r="MC36" s="497" t="e">
        <f t="shared" ref="MC36:MC37" si="738">IF(EXACT(VLOOKUP(LV36,OFERTA_0,2,FALSE),LW36),1,0)</f>
        <v>#N/A</v>
      </c>
      <c r="MD36" s="497" t="e">
        <f t="shared" ref="MD36:MD37" si="739">IF(EXACT(VLOOKUP(LV36,OFERTA_0,3,FALSE),LX36),1,0)</f>
        <v>#N/A</v>
      </c>
      <c r="ME36" s="498" t="e">
        <f t="shared" ref="ME36:ME37" si="740">IF(EXACT(VLOOKUP(LV36,OFERTA_0,4,FALSE),LY36),1,0)</f>
        <v>#N/A</v>
      </c>
      <c r="MF36" s="498">
        <f t="shared" ref="MF36:MF37" si="741">IF(LZ36=0,0,1)</f>
        <v>0</v>
      </c>
      <c r="MG36" s="498">
        <f t="shared" ref="MG36:MG37" si="742">IF(MA36=0,0,1)</f>
        <v>0</v>
      </c>
      <c r="MH36" s="498" t="e">
        <f t="shared" ref="MH36:MH37" si="743">PRODUCT(MC36:MG36)</f>
        <v>#N/A</v>
      </c>
      <c r="MI36" s="504">
        <f t="shared" ref="MI36:MI37" si="744">ROUND(MA36,0)</f>
        <v>0</v>
      </c>
      <c r="MJ36" s="500">
        <f t="shared" ref="MJ36:MJ37" si="745">MA36-MI36</f>
        <v>0</v>
      </c>
      <c r="MM36" s="665"/>
      <c r="MN36" s="666"/>
      <c r="MO36" s="667"/>
      <c r="MP36" s="668"/>
      <c r="MQ36" s="669"/>
      <c r="MR36" s="670"/>
      <c r="MS36" s="1324"/>
      <c r="MT36" s="497" t="e">
        <f t="shared" ref="MT36:MT37" si="746">IF(EXACT(VLOOKUP(MM36,OFERTA_0,2,FALSE),MN36),1,0)</f>
        <v>#N/A</v>
      </c>
      <c r="MU36" s="497" t="e">
        <f t="shared" ref="MU36:MU37" si="747">IF(EXACT(VLOOKUP(MM36,OFERTA_0,3,FALSE),MO36),1,0)</f>
        <v>#N/A</v>
      </c>
      <c r="MV36" s="498" t="e">
        <f t="shared" ref="MV36:MV37" si="748">IF(EXACT(VLOOKUP(MM36,OFERTA_0,4,FALSE),MP36),1,0)</f>
        <v>#N/A</v>
      </c>
      <c r="MW36" s="498">
        <f t="shared" ref="MW36:MW37" si="749">IF(MQ36=0,0,1)</f>
        <v>0</v>
      </c>
      <c r="MX36" s="498">
        <f t="shared" ref="MX36:MX37" si="750">IF(MR36=0,0,1)</f>
        <v>0</v>
      </c>
      <c r="MY36" s="498" t="e">
        <f t="shared" ref="MY36:MY37" si="751">PRODUCT(MT36:MX36)</f>
        <v>#N/A</v>
      </c>
      <c r="MZ36" s="504">
        <f t="shared" ref="MZ36:MZ37" si="752">ROUND(MR36,0)</f>
        <v>0</v>
      </c>
      <c r="NA36" s="500">
        <f t="shared" ref="NA36:NA37" si="753">MR36-MZ36</f>
        <v>0</v>
      </c>
      <c r="ND36" s="665"/>
      <c r="NE36" s="666"/>
      <c r="NF36" s="667"/>
      <c r="NG36" s="668"/>
      <c r="NH36" s="669"/>
      <c r="NI36" s="670"/>
      <c r="NJ36" s="1324"/>
      <c r="NK36" s="497" t="e">
        <f t="shared" ref="NK36:NK37" si="754">IF(EXACT(VLOOKUP(ND36,OFERTA_0,2,FALSE),NE36),1,0)</f>
        <v>#N/A</v>
      </c>
      <c r="NL36" s="497" t="e">
        <f t="shared" ref="NL36:NL37" si="755">IF(EXACT(VLOOKUP(ND36,OFERTA_0,3,FALSE),NF36),1,0)</f>
        <v>#N/A</v>
      </c>
      <c r="NM36" s="498" t="e">
        <f t="shared" ref="NM36:NM37" si="756">IF(EXACT(VLOOKUP(ND36,OFERTA_0,4,FALSE),NG36),1,0)</f>
        <v>#N/A</v>
      </c>
      <c r="NN36" s="498">
        <f t="shared" ref="NN36:NN37" si="757">IF(NH36=0,0,1)</f>
        <v>0</v>
      </c>
      <c r="NO36" s="498">
        <f t="shared" ref="NO36:NO37" si="758">IF(NI36=0,0,1)</f>
        <v>0</v>
      </c>
      <c r="NP36" s="498" t="e">
        <f t="shared" ref="NP36:NP37" si="759">PRODUCT(NK36:NO36)</f>
        <v>#N/A</v>
      </c>
      <c r="NQ36" s="504">
        <f t="shared" ref="NQ36:NQ37" si="760">ROUND(NI36,0)</f>
        <v>0</v>
      </c>
      <c r="NR36" s="500">
        <f t="shared" ref="NR36:NR37" si="761">NI36-NQ36</f>
        <v>0</v>
      </c>
      <c r="NU36" s="665"/>
      <c r="NV36" s="666"/>
      <c r="NW36" s="667"/>
      <c r="NX36" s="668"/>
      <c r="NY36" s="669"/>
      <c r="NZ36" s="670"/>
      <c r="OA36" s="1324"/>
      <c r="OB36" s="497" t="e">
        <f t="shared" ref="OB36:OB37" si="762">IF(EXACT(VLOOKUP(NU36,OFERTA_0,2,FALSE),NV36),1,0)</f>
        <v>#N/A</v>
      </c>
      <c r="OC36" s="497" t="e">
        <f t="shared" ref="OC36:OC37" si="763">IF(EXACT(VLOOKUP(NU36,OFERTA_0,3,FALSE),NW36),1,0)</f>
        <v>#N/A</v>
      </c>
      <c r="OD36" s="498" t="e">
        <f t="shared" ref="OD36:OD37" si="764">IF(EXACT(VLOOKUP(NU36,OFERTA_0,4,FALSE),NX36),1,0)</f>
        <v>#N/A</v>
      </c>
      <c r="OE36" s="498">
        <f t="shared" ref="OE36:OE37" si="765">IF(NY36=0,0,1)</f>
        <v>0</v>
      </c>
      <c r="OF36" s="498">
        <f t="shared" ref="OF36:OF37" si="766">IF(NZ36=0,0,1)</f>
        <v>0</v>
      </c>
      <c r="OG36" s="498" t="e">
        <f t="shared" ref="OG36:OG37" si="767">PRODUCT(OB36:OF36)</f>
        <v>#N/A</v>
      </c>
      <c r="OH36" s="504">
        <f t="shared" ref="OH36:OH37" si="768">ROUND(NZ36,0)</f>
        <v>0</v>
      </c>
      <c r="OI36" s="500">
        <f t="shared" ref="OI36:OI37" si="769">NZ36-OH36</f>
        <v>0</v>
      </c>
      <c r="OL36" s="665"/>
      <c r="OM36" s="666"/>
      <c r="ON36" s="667"/>
      <c r="OO36" s="668"/>
      <c r="OP36" s="669"/>
      <c r="OQ36" s="670"/>
      <c r="OR36" s="1324"/>
      <c r="OS36" s="497" t="e">
        <f t="shared" ref="OS36:OS37" si="770">IF(EXACT(VLOOKUP(OL36,OFERTA_0,2,FALSE),OM36),1,0)</f>
        <v>#N/A</v>
      </c>
      <c r="OT36" s="497" t="e">
        <f t="shared" ref="OT36:OT37" si="771">IF(EXACT(VLOOKUP(OL36,OFERTA_0,3,FALSE),ON36),1,0)</f>
        <v>#N/A</v>
      </c>
      <c r="OU36" s="498" t="e">
        <f t="shared" ref="OU36:OU37" si="772">IF(EXACT(VLOOKUP(OL36,OFERTA_0,4,FALSE),OO36),1,0)</f>
        <v>#N/A</v>
      </c>
      <c r="OV36" s="498">
        <f t="shared" ref="OV36:OV37" si="773">IF(OP36=0,0,1)</f>
        <v>0</v>
      </c>
      <c r="OW36" s="498">
        <f t="shared" ref="OW36:OW37" si="774">IF(OQ36=0,0,1)</f>
        <v>0</v>
      </c>
      <c r="OX36" s="498" t="e">
        <f t="shared" ref="OX36:OX37" si="775">PRODUCT(OS36:OW36)</f>
        <v>#N/A</v>
      </c>
      <c r="OY36" s="504">
        <f t="shared" ref="OY36:OY37" si="776">ROUND(OQ36,0)</f>
        <v>0</v>
      </c>
      <c r="OZ36" s="500">
        <f t="shared" ref="OZ36:OZ37" si="777">OQ36-OY36</f>
        <v>0</v>
      </c>
      <c r="PC36" s="665"/>
      <c r="PD36" s="666"/>
      <c r="PE36" s="667"/>
      <c r="PF36" s="668"/>
      <c r="PG36" s="669"/>
      <c r="PH36" s="670"/>
      <c r="PI36" s="1324"/>
      <c r="PJ36" s="497" t="e">
        <f t="shared" ref="PJ36:PJ37" si="778">IF(EXACT(VLOOKUP(PC36,OFERTA_0,2,FALSE),PD36),1,0)</f>
        <v>#N/A</v>
      </c>
      <c r="PK36" s="497" t="e">
        <f t="shared" ref="PK36:PK37" si="779">IF(EXACT(VLOOKUP(PC36,OFERTA_0,3,FALSE),PE36),1,0)</f>
        <v>#N/A</v>
      </c>
      <c r="PL36" s="498" t="e">
        <f t="shared" ref="PL36:PL37" si="780">IF(EXACT(VLOOKUP(PC36,OFERTA_0,4,FALSE),PF36),1,0)</f>
        <v>#N/A</v>
      </c>
      <c r="PM36" s="498">
        <f t="shared" ref="PM36:PM37" si="781">IF(PG36=0,0,1)</f>
        <v>0</v>
      </c>
      <c r="PN36" s="498">
        <f t="shared" ref="PN36:PN37" si="782">IF(PH36=0,0,1)</f>
        <v>0</v>
      </c>
      <c r="PO36" s="498" t="e">
        <f t="shared" ref="PO36:PO37" si="783">PRODUCT(PJ36:PN36)</f>
        <v>#N/A</v>
      </c>
      <c r="PP36" s="504">
        <f t="shared" ref="PP36:PP37" si="784">ROUND(PH36,0)</f>
        <v>0</v>
      </c>
      <c r="PQ36" s="500">
        <f t="shared" ref="PQ36:PQ37" si="785">PH36-PP36</f>
        <v>0</v>
      </c>
      <c r="PT36" s="665"/>
      <c r="PU36" s="666"/>
      <c r="PV36" s="667"/>
      <c r="PW36" s="668"/>
      <c r="PX36" s="669"/>
      <c r="PY36" s="670"/>
      <c r="PZ36" s="1324"/>
      <c r="QA36" s="497" t="e">
        <f t="shared" ref="QA36:QA37" si="786">IF(EXACT(VLOOKUP(PT36,OFERTA_0,2,FALSE),PU36),1,0)</f>
        <v>#N/A</v>
      </c>
      <c r="QB36" s="497" t="e">
        <f t="shared" ref="QB36:QB37" si="787">IF(EXACT(VLOOKUP(PT36,OFERTA_0,3,FALSE),PV36),1,0)</f>
        <v>#N/A</v>
      </c>
      <c r="QC36" s="498" t="e">
        <f t="shared" ref="QC36:QC37" si="788">IF(EXACT(VLOOKUP(PT36,OFERTA_0,4,FALSE),PW36),1,0)</f>
        <v>#N/A</v>
      </c>
      <c r="QD36" s="498">
        <f t="shared" ref="QD36:QD37" si="789">IF(PX36=0,0,1)</f>
        <v>0</v>
      </c>
      <c r="QE36" s="498">
        <f t="shared" ref="QE36:QE37" si="790">IF(PY36=0,0,1)</f>
        <v>0</v>
      </c>
      <c r="QF36" s="498" t="e">
        <f t="shared" ref="QF36:QF37" si="791">PRODUCT(QA36:QE36)</f>
        <v>#N/A</v>
      </c>
      <c r="QG36" s="504">
        <f t="shared" ref="QG36:QG37" si="792">ROUND(PY36,0)</f>
        <v>0</v>
      </c>
      <c r="QH36" s="500">
        <f t="shared" ref="QH36:QH37" si="793">PY36-QG36</f>
        <v>0</v>
      </c>
      <c r="QK36" s="665"/>
      <c r="QL36" s="666"/>
      <c r="QM36" s="667"/>
      <c r="QN36" s="668"/>
      <c r="QO36" s="669"/>
      <c r="QP36" s="670"/>
      <c r="QQ36" s="1324"/>
      <c r="QR36" s="497" t="e">
        <f t="shared" ref="QR36:QR37" si="794">IF(EXACT(VLOOKUP(QK36,OFERTA_0,2,FALSE),QL36),1,0)</f>
        <v>#N/A</v>
      </c>
      <c r="QS36" s="497" t="e">
        <f t="shared" ref="QS36:QS37" si="795">IF(EXACT(VLOOKUP(QK36,OFERTA_0,3,FALSE),QM36),1,0)</f>
        <v>#N/A</v>
      </c>
      <c r="QT36" s="498" t="e">
        <f t="shared" ref="QT36:QT37" si="796">IF(EXACT(VLOOKUP(QK36,OFERTA_0,4,FALSE),QN36),1,0)</f>
        <v>#N/A</v>
      </c>
      <c r="QU36" s="498">
        <f t="shared" ref="QU36:QU37" si="797">IF(QO36=0,0,1)</f>
        <v>0</v>
      </c>
      <c r="QV36" s="498">
        <f t="shared" ref="QV36:QV37" si="798">IF(QP36=0,0,1)</f>
        <v>0</v>
      </c>
      <c r="QW36" s="498" t="e">
        <f t="shared" ref="QW36:QW37" si="799">PRODUCT(QR36:QV36)</f>
        <v>#N/A</v>
      </c>
      <c r="QX36" s="504">
        <f t="shared" ref="QX36:QX37" si="800">ROUND(QP36,0)</f>
        <v>0</v>
      </c>
      <c r="QY36" s="500">
        <f t="shared" ref="QY36:QY37" si="801">QP36-QX36</f>
        <v>0</v>
      </c>
      <c r="RB36" s="381"/>
      <c r="RC36" s="382"/>
      <c r="RD36" s="383"/>
      <c r="RE36" s="384"/>
      <c r="RF36" s="385"/>
      <c r="RG36" s="386"/>
      <c r="RH36" s="386"/>
      <c r="RI36" s="497"/>
      <c r="RJ36" s="497"/>
      <c r="RK36" s="501"/>
      <c r="RL36" s="501"/>
      <c r="RM36" s="501"/>
      <c r="RN36" s="501"/>
      <c r="RO36" s="502"/>
      <c r="RP36" s="503"/>
      <c r="RS36" s="381"/>
      <c r="RT36" s="382"/>
      <c r="RU36" s="383"/>
      <c r="RV36" s="384"/>
      <c r="RW36" s="385"/>
      <c r="RX36" s="386"/>
      <c r="RY36" s="386"/>
      <c r="RZ36" s="497"/>
      <c r="SA36" s="497"/>
      <c r="SB36" s="501"/>
      <c r="SC36" s="501"/>
      <c r="SD36" s="501"/>
      <c r="SE36" s="501"/>
      <c r="SF36" s="502"/>
      <c r="SG36" s="503"/>
      <c r="SJ36" s="381"/>
      <c r="SK36" s="382"/>
      <c r="SL36" s="383"/>
      <c r="SM36" s="384"/>
      <c r="SN36" s="385"/>
      <c r="SO36" s="386"/>
      <c r="SP36" s="386"/>
      <c r="SQ36" s="497"/>
      <c r="SR36" s="497"/>
      <c r="SS36" s="501"/>
      <c r="ST36" s="501"/>
      <c r="SU36" s="501"/>
      <c r="SV36" s="501"/>
      <c r="SW36" s="502"/>
      <c r="SX36" s="503"/>
    </row>
    <row r="37" spans="2:518" ht="122.25" customHeight="1" thickTop="1" thickBot="1">
      <c r="B37" s="845" t="s">
        <v>431</v>
      </c>
      <c r="C37" s="846" t="s">
        <v>432</v>
      </c>
      <c r="D37" s="847" t="s">
        <v>433</v>
      </c>
      <c r="E37" s="835" t="s">
        <v>144</v>
      </c>
      <c r="F37" s="836">
        <v>20</v>
      </c>
      <c r="G37" s="916">
        <v>0</v>
      </c>
      <c r="H37" s="848">
        <v>0</v>
      </c>
      <c r="K37" s="947" t="s">
        <v>431</v>
      </c>
      <c r="L37" s="948" t="s">
        <v>432</v>
      </c>
      <c r="M37" s="949" t="s">
        <v>668</v>
      </c>
      <c r="N37" s="937" t="s">
        <v>144</v>
      </c>
      <c r="O37" s="938">
        <v>20</v>
      </c>
      <c r="P37" s="1017">
        <v>126000</v>
      </c>
      <c r="Q37" s="950">
        <v>2520000</v>
      </c>
      <c r="R37" s="497">
        <v>1</v>
      </c>
      <c r="S37" s="497">
        <f>IF(EXACT(VLOOKUP(K37,OFERTA_0,4,FALSE),N37),1,0)</f>
        <v>1</v>
      </c>
      <c r="T37" s="498">
        <f>IF(EXACT(VLOOKUP(K37,OFERTA_0,5,FALSE),O37),1,0)</f>
        <v>1</v>
      </c>
      <c r="U37" s="498">
        <f t="shared" ref="U37:U39" si="802">IF(P37=0,0,1)</f>
        <v>1</v>
      </c>
      <c r="V37" s="498">
        <f t="shared" ref="V37:V39" si="803">IF(Q37=0,0,1)</f>
        <v>1</v>
      </c>
      <c r="W37" s="498">
        <f t="shared" ref="W37:W39" si="804">PRODUCT(R37:V37)</f>
        <v>1</v>
      </c>
      <c r="X37" s="504">
        <f t="shared" ref="X37:X39" si="805">ROUND(Q37,0)</f>
        <v>2520000</v>
      </c>
      <c r="Y37" s="500">
        <f t="shared" ref="Y37:Y39" si="806">Q37-X37</f>
        <v>0</v>
      </c>
      <c r="Z37" s="486"/>
      <c r="AA37" s="486"/>
      <c r="AB37" s="947" t="s">
        <v>431</v>
      </c>
      <c r="AC37" s="948" t="s">
        <v>432</v>
      </c>
      <c r="AD37" s="949" t="s">
        <v>433</v>
      </c>
      <c r="AE37" s="937" t="s">
        <v>144</v>
      </c>
      <c r="AF37" s="938">
        <v>20</v>
      </c>
      <c r="AG37" s="1017">
        <v>88400</v>
      </c>
      <c r="AH37" s="950">
        <v>1768000</v>
      </c>
      <c r="AI37" s="497">
        <f>IF(EXACT(VLOOKUP(AB37,OFERTA_0,3,FALSE),AD37),1,0)</f>
        <v>1</v>
      </c>
      <c r="AJ37" s="497">
        <f>IF(EXACT(VLOOKUP(AB37,OFERTA_0,4,FALSE),AE37),1,0)</f>
        <v>1</v>
      </c>
      <c r="AK37" s="498">
        <f>IF(EXACT(VLOOKUP(AB37,OFERTA_0,5,FALSE),AF37),1,0)</f>
        <v>1</v>
      </c>
      <c r="AL37" s="498">
        <f t="shared" ref="AL37:AL39" si="807">IF(AG37=0,0,1)</f>
        <v>1</v>
      </c>
      <c r="AM37" s="498">
        <f t="shared" ref="AM37:AM39" si="808">IF(AH37=0,0,1)</f>
        <v>1</v>
      </c>
      <c r="AN37" s="498">
        <f t="shared" ref="AN37:AN39" si="809">PRODUCT(AI37:AM37)</f>
        <v>1</v>
      </c>
      <c r="AO37" s="504">
        <f t="shared" ref="AO37:AO39" si="810">ROUND(AH37,0)</f>
        <v>1768000</v>
      </c>
      <c r="AP37" s="500">
        <f t="shared" ref="AP37:AP39" si="811">AH37-AO37</f>
        <v>0</v>
      </c>
      <c r="AQ37" s="486"/>
      <c r="AR37" s="486"/>
      <c r="AS37" s="947" t="s">
        <v>431</v>
      </c>
      <c r="AT37" s="948" t="s">
        <v>432</v>
      </c>
      <c r="AU37" s="949" t="s">
        <v>433</v>
      </c>
      <c r="AV37" s="937" t="s">
        <v>144</v>
      </c>
      <c r="AW37" s="938">
        <v>20</v>
      </c>
      <c r="AX37" s="1017">
        <v>112186</v>
      </c>
      <c r="AY37" s="950">
        <v>2243720</v>
      </c>
      <c r="AZ37" s="497">
        <f>IF(EXACT(VLOOKUP(AS37,OFERTA_0,3,FALSE),AU37),1,0)</f>
        <v>1</v>
      </c>
      <c r="BA37" s="497">
        <f>IF(EXACT(VLOOKUP(AS37,OFERTA_0,4,FALSE),AV37),1,0)</f>
        <v>1</v>
      </c>
      <c r="BB37" s="498">
        <f>IF(EXACT(VLOOKUP(AS37,OFERTA_0,5,FALSE),AW37),1,0)</f>
        <v>1</v>
      </c>
      <c r="BC37" s="498">
        <f t="shared" ref="BC37:BC39" si="812">IF(AX37=0,0,1)</f>
        <v>1</v>
      </c>
      <c r="BD37" s="498">
        <f t="shared" ref="BD37:BD39" si="813">IF(AY37=0,0,1)</f>
        <v>1</v>
      </c>
      <c r="BE37" s="498">
        <f t="shared" ref="BE37:BE39" si="814">PRODUCT(AZ37:BD37)</f>
        <v>1</v>
      </c>
      <c r="BF37" s="504">
        <f t="shared" ref="BF37:BF39" si="815">ROUND(AY37,0)</f>
        <v>2243720</v>
      </c>
      <c r="BG37" s="500">
        <f t="shared" ref="BG37:BG39" si="816">AY37-BF37</f>
        <v>0</v>
      </c>
      <c r="BJ37" s="947" t="s">
        <v>431</v>
      </c>
      <c r="BK37" s="948" t="s">
        <v>432</v>
      </c>
      <c r="BL37" s="949" t="s">
        <v>433</v>
      </c>
      <c r="BM37" s="937" t="s">
        <v>144</v>
      </c>
      <c r="BN37" s="938">
        <v>20</v>
      </c>
      <c r="BO37" s="1017">
        <v>154210</v>
      </c>
      <c r="BP37" s="950">
        <v>3084200</v>
      </c>
      <c r="BQ37" s="497">
        <f>IF(EXACT(VLOOKUP(BJ37,OFERTA_0,3,FALSE),BL37),1,0)</f>
        <v>1</v>
      </c>
      <c r="BR37" s="497">
        <f>IF(EXACT(VLOOKUP(BJ37,OFERTA_0,4,FALSE),BM37),1,0)</f>
        <v>1</v>
      </c>
      <c r="BS37" s="498">
        <f>IF(EXACT(VLOOKUP(BJ37,OFERTA_0,5,FALSE),BN37),1,0)</f>
        <v>1</v>
      </c>
      <c r="BT37" s="498">
        <f t="shared" ref="BT37:BT39" si="817">IF(BO37=0,0,1)</f>
        <v>1</v>
      </c>
      <c r="BU37" s="498">
        <f t="shared" ref="BU37:BU39" si="818">IF(BP37=0,0,1)</f>
        <v>1</v>
      </c>
      <c r="BV37" s="498">
        <f t="shared" ref="BV37:BV39" si="819">PRODUCT(BQ37:BU37)</f>
        <v>1</v>
      </c>
      <c r="BW37" s="504">
        <f t="shared" ref="BW37:BW39" si="820">ROUND(BP37,0)</f>
        <v>3084200</v>
      </c>
      <c r="BX37" s="500">
        <f t="shared" ref="BX37:BX39" si="821">BP37-BW37</f>
        <v>0</v>
      </c>
      <c r="CA37" s="947" t="s">
        <v>431</v>
      </c>
      <c r="CB37" s="948" t="s">
        <v>432</v>
      </c>
      <c r="CC37" s="949" t="s">
        <v>433</v>
      </c>
      <c r="CD37" s="937" t="s">
        <v>144</v>
      </c>
      <c r="CE37" s="938">
        <v>20</v>
      </c>
      <c r="CF37" s="1017">
        <v>129668</v>
      </c>
      <c r="CG37" s="950">
        <v>2593360</v>
      </c>
      <c r="CH37" s="497">
        <f>IF(EXACT(VLOOKUP(CA37,OFERTA_0,3,FALSE),CC37),1,0)</f>
        <v>1</v>
      </c>
      <c r="CI37" s="497">
        <f>IF(EXACT(VLOOKUP(CA37,OFERTA_0,4,FALSE),CD37),1,0)</f>
        <v>1</v>
      </c>
      <c r="CJ37" s="498">
        <f>IF(EXACT(VLOOKUP(CA37,OFERTA_0,5,FALSE),CE37),1,0)</f>
        <v>1</v>
      </c>
      <c r="CK37" s="498">
        <f t="shared" ref="CK37:CK39" si="822">IF(CF37=0,0,1)</f>
        <v>1</v>
      </c>
      <c r="CL37" s="498">
        <f t="shared" ref="CL37:CL39" si="823">IF(CG37=0,0,1)</f>
        <v>1</v>
      </c>
      <c r="CM37" s="498">
        <f t="shared" ref="CM37:CM39" si="824">PRODUCT(CH37:CL37)</f>
        <v>1</v>
      </c>
      <c r="CN37" s="504">
        <f t="shared" ref="CN37:CN39" si="825">ROUND(CG37,0)</f>
        <v>2593360</v>
      </c>
      <c r="CO37" s="500">
        <f t="shared" ref="CO37:CO39" si="826">CG37-CN37</f>
        <v>0</v>
      </c>
      <c r="CR37" s="947" t="s">
        <v>431</v>
      </c>
      <c r="CS37" s="948" t="s">
        <v>432</v>
      </c>
      <c r="CT37" s="949" t="s">
        <v>433</v>
      </c>
      <c r="CU37" s="937" t="s">
        <v>144</v>
      </c>
      <c r="CV37" s="1030">
        <v>20</v>
      </c>
      <c r="CW37" s="1017">
        <v>129669</v>
      </c>
      <c r="CX37" s="670">
        <f t="shared" ref="CX37:CX39" si="827">ROUND(CV37*CW37,0)</f>
        <v>2593380</v>
      </c>
      <c r="CY37" s="497">
        <f>IF(EXACT(VLOOKUP(CR37,OFERTA_0,3,FALSE),CT37),1,0)</f>
        <v>1</v>
      </c>
      <c r="CZ37" s="497">
        <f>IF(EXACT(VLOOKUP(CR37,OFERTA_0,4,FALSE),CU37),1,0)</f>
        <v>1</v>
      </c>
      <c r="DA37" s="498">
        <f>IF(EXACT(VLOOKUP(CR37,OFERTA_0,5,FALSE),CV37),1,0)</f>
        <v>1</v>
      </c>
      <c r="DB37" s="498">
        <f t="shared" ref="DB37:DB39" si="828">IF(CW37=0,0,1)</f>
        <v>1</v>
      </c>
      <c r="DC37" s="498">
        <f t="shared" ref="DC37:DC39" si="829">IF(CX37=0,0,1)</f>
        <v>1</v>
      </c>
      <c r="DD37" s="498">
        <f t="shared" ref="DD37:DD39" si="830">PRODUCT(CY37:DC37)</f>
        <v>1</v>
      </c>
      <c r="DE37" s="504">
        <f t="shared" ref="DE37:DE39" si="831">ROUND(CX37,0)</f>
        <v>2593380</v>
      </c>
      <c r="DF37" s="500">
        <f t="shared" ref="DF37:DF39" si="832">CX37-DE37</f>
        <v>0</v>
      </c>
      <c r="DI37" s="947" t="s">
        <v>431</v>
      </c>
      <c r="DJ37" s="948" t="s">
        <v>432</v>
      </c>
      <c r="DK37" s="949" t="s">
        <v>433</v>
      </c>
      <c r="DL37" s="937" t="s">
        <v>144</v>
      </c>
      <c r="DM37" s="938">
        <v>20</v>
      </c>
      <c r="DN37" s="1017">
        <v>140000</v>
      </c>
      <c r="DO37" s="950">
        <v>2800000</v>
      </c>
      <c r="DP37" s="497">
        <f>IF(EXACT(VLOOKUP(DI37,OFERTA_0,3,FALSE),DK37),1,0)</f>
        <v>1</v>
      </c>
      <c r="DQ37" s="497">
        <f>IF(EXACT(VLOOKUP(DI37,OFERTA_0,4,FALSE),DL37),1,0)</f>
        <v>1</v>
      </c>
      <c r="DR37" s="498">
        <f>IF(EXACT(VLOOKUP(DI37,OFERTA_0,5,FALSE),DM37),1,0)</f>
        <v>1</v>
      </c>
      <c r="DS37" s="498">
        <f t="shared" ref="DS37:DS39" si="833">IF(DN37=0,0,1)</f>
        <v>1</v>
      </c>
      <c r="DT37" s="498">
        <f t="shared" ref="DT37:DT39" si="834">IF(DO37=0,0,1)</f>
        <v>1</v>
      </c>
      <c r="DU37" s="498">
        <f t="shared" ref="DU37:DU39" si="835">PRODUCT(DP37:DT37)</f>
        <v>1</v>
      </c>
      <c r="DV37" s="504">
        <f t="shared" ref="DV37:DV39" si="836">ROUND(DO37,0)</f>
        <v>2800000</v>
      </c>
      <c r="DW37" s="500">
        <f t="shared" ref="DW37:DW39" si="837">DO37-DV37</f>
        <v>0</v>
      </c>
      <c r="DZ37" s="947" t="s">
        <v>431</v>
      </c>
      <c r="EA37" s="948" t="s">
        <v>432</v>
      </c>
      <c r="EB37" s="949" t="s">
        <v>433</v>
      </c>
      <c r="EC37" s="937" t="s">
        <v>144</v>
      </c>
      <c r="ED37" s="1030">
        <v>20</v>
      </c>
      <c r="EE37" s="1017">
        <v>129666</v>
      </c>
      <c r="EF37" s="670">
        <f t="shared" ref="EF37:EF39" si="838">ROUND(ED37*EE37,0)</f>
        <v>2593320</v>
      </c>
      <c r="EG37" s="497">
        <f>IF(EXACT(VLOOKUP(DZ37,OFERTA_0,3,FALSE),EB37),1,0)</f>
        <v>1</v>
      </c>
      <c r="EH37" s="497">
        <f>IF(EXACT(VLOOKUP(DZ37,OFERTA_0,4,FALSE),EC37),1,0)</f>
        <v>1</v>
      </c>
      <c r="EI37" s="498">
        <f>IF(EXACT(VLOOKUP(DZ37,OFERTA_0,5,FALSE),ED37),1,0)</f>
        <v>1</v>
      </c>
      <c r="EJ37" s="498">
        <f t="shared" ref="EJ37:EJ39" si="839">IF(EE37=0,0,1)</f>
        <v>1</v>
      </c>
      <c r="EK37" s="498">
        <f t="shared" ref="EK37:EK39" si="840">IF(EF37=0,0,1)</f>
        <v>1</v>
      </c>
      <c r="EL37" s="498">
        <f t="shared" ref="EL37:EL39" si="841">PRODUCT(EG37:EK37)</f>
        <v>1</v>
      </c>
      <c r="EM37" s="504">
        <f t="shared" ref="EM37:EM39" si="842">ROUND(EF37,0)</f>
        <v>2593320</v>
      </c>
      <c r="EN37" s="500">
        <f t="shared" ref="EN37:EN39" si="843">EF37-EM37</f>
        <v>0</v>
      </c>
      <c r="EQ37" s="665"/>
      <c r="ER37" s="666"/>
      <c r="ES37" s="667"/>
      <c r="ET37" s="676"/>
      <c r="EU37" s="669"/>
      <c r="EV37" s="670"/>
      <c r="EW37" s="1324"/>
      <c r="EX37" s="497" t="e">
        <f t="shared" si="650"/>
        <v>#N/A</v>
      </c>
      <c r="EY37" s="497" t="e">
        <f t="shared" si="651"/>
        <v>#N/A</v>
      </c>
      <c r="EZ37" s="498" t="e">
        <f t="shared" si="652"/>
        <v>#N/A</v>
      </c>
      <c r="FA37" s="498">
        <f t="shared" si="653"/>
        <v>0</v>
      </c>
      <c r="FB37" s="498">
        <f t="shared" si="654"/>
        <v>0</v>
      </c>
      <c r="FC37" s="498" t="e">
        <f t="shared" si="655"/>
        <v>#N/A</v>
      </c>
      <c r="FD37" s="504">
        <f t="shared" si="656"/>
        <v>0</v>
      </c>
      <c r="FE37" s="500">
        <f t="shared" si="657"/>
        <v>0</v>
      </c>
      <c r="FH37" s="665"/>
      <c r="FI37" s="666"/>
      <c r="FJ37" s="667"/>
      <c r="FK37" s="676"/>
      <c r="FL37" s="669"/>
      <c r="FM37" s="670"/>
      <c r="FN37" s="1324"/>
      <c r="FO37" s="497" t="e">
        <f t="shared" si="658"/>
        <v>#N/A</v>
      </c>
      <c r="FP37" s="497" t="e">
        <f t="shared" si="659"/>
        <v>#N/A</v>
      </c>
      <c r="FQ37" s="498" t="e">
        <f t="shared" si="660"/>
        <v>#N/A</v>
      </c>
      <c r="FR37" s="498">
        <f t="shared" si="661"/>
        <v>0</v>
      </c>
      <c r="FS37" s="498">
        <f t="shared" si="662"/>
        <v>0</v>
      </c>
      <c r="FT37" s="498" t="e">
        <f t="shared" si="663"/>
        <v>#N/A</v>
      </c>
      <c r="FU37" s="504">
        <f t="shared" si="664"/>
        <v>0</v>
      </c>
      <c r="FV37" s="500">
        <f t="shared" si="665"/>
        <v>0</v>
      </c>
      <c r="FY37" s="665"/>
      <c r="FZ37" s="666"/>
      <c r="GA37" s="667"/>
      <c r="GB37" s="676"/>
      <c r="GC37" s="669"/>
      <c r="GD37" s="670"/>
      <c r="GE37" s="1324"/>
      <c r="GF37" s="497" t="e">
        <f t="shared" si="666"/>
        <v>#N/A</v>
      </c>
      <c r="GG37" s="497" t="e">
        <f t="shared" si="667"/>
        <v>#N/A</v>
      </c>
      <c r="GH37" s="498" t="e">
        <f t="shared" si="668"/>
        <v>#N/A</v>
      </c>
      <c r="GI37" s="498">
        <f t="shared" si="669"/>
        <v>0</v>
      </c>
      <c r="GJ37" s="498">
        <f t="shared" si="670"/>
        <v>0</v>
      </c>
      <c r="GK37" s="498" t="e">
        <f t="shared" si="671"/>
        <v>#N/A</v>
      </c>
      <c r="GL37" s="504">
        <f t="shared" si="672"/>
        <v>0</v>
      </c>
      <c r="GM37" s="500">
        <f t="shared" si="673"/>
        <v>0</v>
      </c>
      <c r="GP37" s="665"/>
      <c r="GQ37" s="666"/>
      <c r="GR37" s="667"/>
      <c r="GS37" s="676"/>
      <c r="GT37" s="669"/>
      <c r="GU37" s="670"/>
      <c r="GV37" s="1324"/>
      <c r="GW37" s="497" t="e">
        <f t="shared" si="674"/>
        <v>#N/A</v>
      </c>
      <c r="GX37" s="497" t="e">
        <f t="shared" si="675"/>
        <v>#N/A</v>
      </c>
      <c r="GY37" s="498" t="e">
        <f t="shared" si="676"/>
        <v>#N/A</v>
      </c>
      <c r="GZ37" s="498">
        <f t="shared" si="677"/>
        <v>0</v>
      </c>
      <c r="HA37" s="498">
        <f t="shared" si="678"/>
        <v>0</v>
      </c>
      <c r="HB37" s="498" t="e">
        <f t="shared" si="679"/>
        <v>#N/A</v>
      </c>
      <c r="HC37" s="504">
        <f t="shared" si="680"/>
        <v>0</v>
      </c>
      <c r="HD37" s="500">
        <f t="shared" si="681"/>
        <v>0</v>
      </c>
      <c r="HG37" s="665"/>
      <c r="HH37" s="666"/>
      <c r="HI37" s="667"/>
      <c r="HJ37" s="676"/>
      <c r="HK37" s="669"/>
      <c r="HL37" s="670"/>
      <c r="HM37" s="1324"/>
      <c r="HN37" s="497" t="e">
        <f t="shared" si="682"/>
        <v>#N/A</v>
      </c>
      <c r="HO37" s="497" t="e">
        <f t="shared" si="683"/>
        <v>#N/A</v>
      </c>
      <c r="HP37" s="498" t="e">
        <f t="shared" si="684"/>
        <v>#N/A</v>
      </c>
      <c r="HQ37" s="498">
        <f t="shared" si="685"/>
        <v>0</v>
      </c>
      <c r="HR37" s="498">
        <f t="shared" si="686"/>
        <v>0</v>
      </c>
      <c r="HS37" s="498" t="e">
        <f t="shared" si="687"/>
        <v>#N/A</v>
      </c>
      <c r="HT37" s="504">
        <f t="shared" si="688"/>
        <v>0</v>
      </c>
      <c r="HU37" s="500">
        <f t="shared" si="689"/>
        <v>0</v>
      </c>
      <c r="HX37" s="665"/>
      <c r="HY37" s="666"/>
      <c r="HZ37" s="667"/>
      <c r="IA37" s="676"/>
      <c r="IB37" s="669"/>
      <c r="IC37" s="670"/>
      <c r="ID37" s="1324"/>
      <c r="IE37" s="497" t="e">
        <f t="shared" si="690"/>
        <v>#N/A</v>
      </c>
      <c r="IF37" s="497" t="e">
        <f t="shared" si="691"/>
        <v>#N/A</v>
      </c>
      <c r="IG37" s="498" t="e">
        <f t="shared" si="692"/>
        <v>#N/A</v>
      </c>
      <c r="IH37" s="498">
        <f t="shared" si="693"/>
        <v>0</v>
      </c>
      <c r="II37" s="498">
        <f t="shared" si="694"/>
        <v>0</v>
      </c>
      <c r="IJ37" s="498" t="e">
        <f t="shared" si="695"/>
        <v>#N/A</v>
      </c>
      <c r="IK37" s="504">
        <f t="shared" si="696"/>
        <v>0</v>
      </c>
      <c r="IL37" s="500">
        <f t="shared" si="697"/>
        <v>0</v>
      </c>
      <c r="IO37" s="665"/>
      <c r="IP37" s="666"/>
      <c r="IQ37" s="667"/>
      <c r="IR37" s="676"/>
      <c r="IS37" s="669"/>
      <c r="IT37" s="670"/>
      <c r="IU37" s="1324"/>
      <c r="IV37" s="497" t="e">
        <f t="shared" si="698"/>
        <v>#N/A</v>
      </c>
      <c r="IW37" s="497" t="e">
        <f t="shared" si="699"/>
        <v>#N/A</v>
      </c>
      <c r="IX37" s="498" t="e">
        <f t="shared" si="700"/>
        <v>#N/A</v>
      </c>
      <c r="IY37" s="498">
        <f t="shared" si="701"/>
        <v>0</v>
      </c>
      <c r="IZ37" s="498">
        <f t="shared" si="702"/>
        <v>0</v>
      </c>
      <c r="JA37" s="498" t="e">
        <f t="shared" si="703"/>
        <v>#N/A</v>
      </c>
      <c r="JB37" s="504">
        <f t="shared" si="704"/>
        <v>0</v>
      </c>
      <c r="JC37" s="500">
        <f t="shared" si="705"/>
        <v>0</v>
      </c>
      <c r="JF37" s="665"/>
      <c r="JG37" s="666"/>
      <c r="JH37" s="667"/>
      <c r="JI37" s="676"/>
      <c r="JJ37" s="669"/>
      <c r="JK37" s="670"/>
      <c r="JL37" s="1324"/>
      <c r="JM37" s="497" t="e">
        <f t="shared" si="706"/>
        <v>#N/A</v>
      </c>
      <c r="JN37" s="497" t="e">
        <f t="shared" si="707"/>
        <v>#N/A</v>
      </c>
      <c r="JO37" s="498" t="e">
        <f t="shared" si="708"/>
        <v>#N/A</v>
      </c>
      <c r="JP37" s="498">
        <f t="shared" si="709"/>
        <v>0</v>
      </c>
      <c r="JQ37" s="498">
        <f t="shared" si="710"/>
        <v>0</v>
      </c>
      <c r="JR37" s="498" t="e">
        <f t="shared" si="711"/>
        <v>#N/A</v>
      </c>
      <c r="JS37" s="504">
        <f t="shared" si="712"/>
        <v>0</v>
      </c>
      <c r="JT37" s="500">
        <f t="shared" si="713"/>
        <v>0</v>
      </c>
      <c r="JW37" s="665"/>
      <c r="JX37" s="666"/>
      <c r="JY37" s="667"/>
      <c r="JZ37" s="676"/>
      <c r="KA37" s="669"/>
      <c r="KB37" s="670"/>
      <c r="KC37" s="1324"/>
      <c r="KD37" s="497" t="e">
        <f t="shared" si="714"/>
        <v>#N/A</v>
      </c>
      <c r="KE37" s="497" t="e">
        <f t="shared" si="715"/>
        <v>#N/A</v>
      </c>
      <c r="KF37" s="498" t="e">
        <f t="shared" si="716"/>
        <v>#N/A</v>
      </c>
      <c r="KG37" s="498">
        <f t="shared" si="717"/>
        <v>0</v>
      </c>
      <c r="KH37" s="498">
        <f t="shared" si="718"/>
        <v>0</v>
      </c>
      <c r="KI37" s="498" t="e">
        <f t="shared" si="719"/>
        <v>#N/A</v>
      </c>
      <c r="KJ37" s="504">
        <f t="shared" si="720"/>
        <v>0</v>
      </c>
      <c r="KK37" s="500">
        <f t="shared" si="721"/>
        <v>0</v>
      </c>
      <c r="KN37" s="665"/>
      <c r="KO37" s="666"/>
      <c r="KP37" s="667"/>
      <c r="KQ37" s="676"/>
      <c r="KR37" s="669"/>
      <c r="KS37" s="670"/>
      <c r="KT37" s="1324"/>
      <c r="KU37" s="497" t="e">
        <f t="shared" si="722"/>
        <v>#N/A</v>
      </c>
      <c r="KV37" s="497" t="e">
        <f t="shared" si="723"/>
        <v>#N/A</v>
      </c>
      <c r="KW37" s="498" t="e">
        <f t="shared" si="724"/>
        <v>#N/A</v>
      </c>
      <c r="KX37" s="498">
        <f t="shared" si="725"/>
        <v>0</v>
      </c>
      <c r="KY37" s="498">
        <f t="shared" si="726"/>
        <v>0</v>
      </c>
      <c r="KZ37" s="498" t="e">
        <f t="shared" si="727"/>
        <v>#N/A</v>
      </c>
      <c r="LA37" s="504">
        <f t="shared" si="728"/>
        <v>0</v>
      </c>
      <c r="LB37" s="500">
        <f t="shared" si="729"/>
        <v>0</v>
      </c>
      <c r="LE37" s="665"/>
      <c r="LF37" s="666"/>
      <c r="LG37" s="667"/>
      <c r="LH37" s="676"/>
      <c r="LI37" s="669"/>
      <c r="LJ37" s="670"/>
      <c r="LK37" s="1324"/>
      <c r="LL37" s="497" t="e">
        <f t="shared" si="730"/>
        <v>#N/A</v>
      </c>
      <c r="LM37" s="497" t="e">
        <f t="shared" si="731"/>
        <v>#N/A</v>
      </c>
      <c r="LN37" s="498" t="e">
        <f t="shared" si="732"/>
        <v>#N/A</v>
      </c>
      <c r="LO37" s="498">
        <f t="shared" si="733"/>
        <v>0</v>
      </c>
      <c r="LP37" s="498">
        <f t="shared" si="734"/>
        <v>0</v>
      </c>
      <c r="LQ37" s="498" t="e">
        <f t="shared" si="735"/>
        <v>#N/A</v>
      </c>
      <c r="LR37" s="504">
        <f t="shared" si="736"/>
        <v>0</v>
      </c>
      <c r="LS37" s="500">
        <f t="shared" si="737"/>
        <v>0</v>
      </c>
      <c r="LV37" s="665"/>
      <c r="LW37" s="666"/>
      <c r="LX37" s="667"/>
      <c r="LY37" s="676"/>
      <c r="LZ37" s="669"/>
      <c r="MA37" s="670"/>
      <c r="MB37" s="1324"/>
      <c r="MC37" s="497" t="e">
        <f t="shared" si="738"/>
        <v>#N/A</v>
      </c>
      <c r="MD37" s="497" t="e">
        <f t="shared" si="739"/>
        <v>#N/A</v>
      </c>
      <c r="ME37" s="498" t="e">
        <f t="shared" si="740"/>
        <v>#N/A</v>
      </c>
      <c r="MF37" s="498">
        <f t="shared" si="741"/>
        <v>0</v>
      </c>
      <c r="MG37" s="498">
        <f t="shared" si="742"/>
        <v>0</v>
      </c>
      <c r="MH37" s="498" t="e">
        <f t="shared" si="743"/>
        <v>#N/A</v>
      </c>
      <c r="MI37" s="504">
        <f t="shared" si="744"/>
        <v>0</v>
      </c>
      <c r="MJ37" s="500">
        <f t="shared" si="745"/>
        <v>0</v>
      </c>
      <c r="MM37" s="665"/>
      <c r="MN37" s="666"/>
      <c r="MO37" s="667"/>
      <c r="MP37" s="676"/>
      <c r="MQ37" s="669"/>
      <c r="MR37" s="670"/>
      <c r="MS37" s="1324"/>
      <c r="MT37" s="497" t="e">
        <f t="shared" si="746"/>
        <v>#N/A</v>
      </c>
      <c r="MU37" s="497" t="e">
        <f t="shared" si="747"/>
        <v>#N/A</v>
      </c>
      <c r="MV37" s="498" t="e">
        <f t="shared" si="748"/>
        <v>#N/A</v>
      </c>
      <c r="MW37" s="498">
        <f t="shared" si="749"/>
        <v>0</v>
      </c>
      <c r="MX37" s="498">
        <f t="shared" si="750"/>
        <v>0</v>
      </c>
      <c r="MY37" s="498" t="e">
        <f t="shared" si="751"/>
        <v>#N/A</v>
      </c>
      <c r="MZ37" s="504">
        <f t="shared" si="752"/>
        <v>0</v>
      </c>
      <c r="NA37" s="500">
        <f t="shared" si="753"/>
        <v>0</v>
      </c>
      <c r="ND37" s="665"/>
      <c r="NE37" s="666"/>
      <c r="NF37" s="667"/>
      <c r="NG37" s="676"/>
      <c r="NH37" s="669"/>
      <c r="NI37" s="670"/>
      <c r="NJ37" s="1324"/>
      <c r="NK37" s="497" t="e">
        <f t="shared" si="754"/>
        <v>#N/A</v>
      </c>
      <c r="NL37" s="497" t="e">
        <f t="shared" si="755"/>
        <v>#N/A</v>
      </c>
      <c r="NM37" s="498" t="e">
        <f t="shared" si="756"/>
        <v>#N/A</v>
      </c>
      <c r="NN37" s="498">
        <f t="shared" si="757"/>
        <v>0</v>
      </c>
      <c r="NO37" s="498">
        <f t="shared" si="758"/>
        <v>0</v>
      </c>
      <c r="NP37" s="498" t="e">
        <f t="shared" si="759"/>
        <v>#N/A</v>
      </c>
      <c r="NQ37" s="504">
        <f t="shared" si="760"/>
        <v>0</v>
      </c>
      <c r="NR37" s="500">
        <f t="shared" si="761"/>
        <v>0</v>
      </c>
      <c r="NU37" s="665"/>
      <c r="NV37" s="666"/>
      <c r="NW37" s="667"/>
      <c r="NX37" s="676"/>
      <c r="NY37" s="669"/>
      <c r="NZ37" s="670"/>
      <c r="OA37" s="1324"/>
      <c r="OB37" s="497" t="e">
        <f t="shared" si="762"/>
        <v>#N/A</v>
      </c>
      <c r="OC37" s="497" t="e">
        <f t="shared" si="763"/>
        <v>#N/A</v>
      </c>
      <c r="OD37" s="498" t="e">
        <f t="shared" si="764"/>
        <v>#N/A</v>
      </c>
      <c r="OE37" s="498">
        <f t="shared" si="765"/>
        <v>0</v>
      </c>
      <c r="OF37" s="498">
        <f t="shared" si="766"/>
        <v>0</v>
      </c>
      <c r="OG37" s="498" t="e">
        <f t="shared" si="767"/>
        <v>#N/A</v>
      </c>
      <c r="OH37" s="504">
        <f t="shared" si="768"/>
        <v>0</v>
      </c>
      <c r="OI37" s="500">
        <f t="shared" si="769"/>
        <v>0</v>
      </c>
      <c r="OL37" s="665"/>
      <c r="OM37" s="666"/>
      <c r="ON37" s="667"/>
      <c r="OO37" s="676"/>
      <c r="OP37" s="669"/>
      <c r="OQ37" s="670"/>
      <c r="OR37" s="1324"/>
      <c r="OS37" s="497" t="e">
        <f t="shared" si="770"/>
        <v>#N/A</v>
      </c>
      <c r="OT37" s="497" t="e">
        <f t="shared" si="771"/>
        <v>#N/A</v>
      </c>
      <c r="OU37" s="498" t="e">
        <f t="shared" si="772"/>
        <v>#N/A</v>
      </c>
      <c r="OV37" s="498">
        <f t="shared" si="773"/>
        <v>0</v>
      </c>
      <c r="OW37" s="498">
        <f t="shared" si="774"/>
        <v>0</v>
      </c>
      <c r="OX37" s="498" t="e">
        <f t="shared" si="775"/>
        <v>#N/A</v>
      </c>
      <c r="OY37" s="504">
        <f t="shared" si="776"/>
        <v>0</v>
      </c>
      <c r="OZ37" s="500">
        <f t="shared" si="777"/>
        <v>0</v>
      </c>
      <c r="PC37" s="665"/>
      <c r="PD37" s="666"/>
      <c r="PE37" s="667"/>
      <c r="PF37" s="676"/>
      <c r="PG37" s="669"/>
      <c r="PH37" s="670"/>
      <c r="PI37" s="1324"/>
      <c r="PJ37" s="497" t="e">
        <f t="shared" si="778"/>
        <v>#N/A</v>
      </c>
      <c r="PK37" s="497" t="e">
        <f t="shared" si="779"/>
        <v>#N/A</v>
      </c>
      <c r="PL37" s="498" t="e">
        <f t="shared" si="780"/>
        <v>#N/A</v>
      </c>
      <c r="PM37" s="498">
        <f t="shared" si="781"/>
        <v>0</v>
      </c>
      <c r="PN37" s="498">
        <f t="shared" si="782"/>
        <v>0</v>
      </c>
      <c r="PO37" s="498" t="e">
        <f t="shared" si="783"/>
        <v>#N/A</v>
      </c>
      <c r="PP37" s="504">
        <f t="shared" si="784"/>
        <v>0</v>
      </c>
      <c r="PQ37" s="500">
        <f t="shared" si="785"/>
        <v>0</v>
      </c>
      <c r="PT37" s="665"/>
      <c r="PU37" s="666"/>
      <c r="PV37" s="667"/>
      <c r="PW37" s="676"/>
      <c r="PX37" s="669"/>
      <c r="PY37" s="670"/>
      <c r="PZ37" s="1324"/>
      <c r="QA37" s="497" t="e">
        <f t="shared" si="786"/>
        <v>#N/A</v>
      </c>
      <c r="QB37" s="497" t="e">
        <f t="shared" si="787"/>
        <v>#N/A</v>
      </c>
      <c r="QC37" s="498" t="e">
        <f t="shared" si="788"/>
        <v>#N/A</v>
      </c>
      <c r="QD37" s="498">
        <f t="shared" si="789"/>
        <v>0</v>
      </c>
      <c r="QE37" s="498">
        <f t="shared" si="790"/>
        <v>0</v>
      </c>
      <c r="QF37" s="498" t="e">
        <f t="shared" si="791"/>
        <v>#N/A</v>
      </c>
      <c r="QG37" s="504">
        <f t="shared" si="792"/>
        <v>0</v>
      </c>
      <c r="QH37" s="500">
        <f t="shared" si="793"/>
        <v>0</v>
      </c>
      <c r="QK37" s="665"/>
      <c r="QL37" s="666"/>
      <c r="QM37" s="667"/>
      <c r="QN37" s="676"/>
      <c r="QO37" s="669"/>
      <c r="QP37" s="670"/>
      <c r="QQ37" s="1324"/>
      <c r="QR37" s="497" t="e">
        <f t="shared" si="794"/>
        <v>#N/A</v>
      </c>
      <c r="QS37" s="497" t="e">
        <f t="shared" si="795"/>
        <v>#N/A</v>
      </c>
      <c r="QT37" s="498" t="e">
        <f t="shared" si="796"/>
        <v>#N/A</v>
      </c>
      <c r="QU37" s="498">
        <f t="shared" si="797"/>
        <v>0</v>
      </c>
      <c r="QV37" s="498">
        <f t="shared" si="798"/>
        <v>0</v>
      </c>
      <c r="QW37" s="498" t="e">
        <f t="shared" si="799"/>
        <v>#N/A</v>
      </c>
      <c r="QX37" s="504">
        <f t="shared" si="800"/>
        <v>0</v>
      </c>
      <c r="QY37" s="500">
        <f t="shared" si="801"/>
        <v>0</v>
      </c>
      <c r="RB37" s="381"/>
      <c r="RC37" s="382"/>
      <c r="RD37" s="383"/>
      <c r="RE37" s="384"/>
      <c r="RF37" s="385"/>
      <c r="RG37" s="386"/>
      <c r="RH37" s="386"/>
      <c r="RI37" s="497"/>
      <c r="RJ37" s="497"/>
      <c r="RK37" s="501"/>
      <c r="RL37" s="501"/>
      <c r="RM37" s="501"/>
      <c r="RN37" s="501"/>
      <c r="RO37" s="502"/>
      <c r="RP37" s="503"/>
      <c r="RS37" s="381"/>
      <c r="RT37" s="382"/>
      <c r="RU37" s="383"/>
      <c r="RV37" s="384"/>
      <c r="RW37" s="385"/>
      <c r="RX37" s="386"/>
      <c r="RY37" s="386"/>
      <c r="RZ37" s="497"/>
      <c r="SA37" s="497"/>
      <c r="SB37" s="501"/>
      <c r="SC37" s="501"/>
      <c r="SD37" s="501"/>
      <c r="SE37" s="501"/>
      <c r="SF37" s="502"/>
      <c r="SG37" s="503"/>
      <c r="SJ37" s="381"/>
      <c r="SK37" s="382"/>
      <c r="SL37" s="383"/>
      <c r="SM37" s="384"/>
      <c r="SN37" s="385"/>
      <c r="SO37" s="386"/>
      <c r="SP37" s="386"/>
      <c r="SQ37" s="497"/>
      <c r="SR37" s="497"/>
      <c r="SS37" s="501"/>
      <c r="ST37" s="501"/>
      <c r="SU37" s="501"/>
      <c r="SV37" s="501"/>
      <c r="SW37" s="502"/>
      <c r="SX37" s="503"/>
    </row>
    <row r="38" spans="2:518" ht="83.25" customHeight="1" thickTop="1" thickBot="1">
      <c r="B38" s="832" t="s">
        <v>434</v>
      </c>
      <c r="C38" s="849" t="s">
        <v>435</v>
      </c>
      <c r="D38" s="838" t="s">
        <v>436</v>
      </c>
      <c r="E38" s="835" t="s">
        <v>145</v>
      </c>
      <c r="F38" s="836">
        <v>65</v>
      </c>
      <c r="G38" s="916">
        <v>0</v>
      </c>
      <c r="H38" s="848">
        <v>0</v>
      </c>
      <c r="K38" s="934" t="s">
        <v>434</v>
      </c>
      <c r="L38" s="951" t="s">
        <v>435</v>
      </c>
      <c r="M38" s="940" t="s">
        <v>436</v>
      </c>
      <c r="N38" s="937" t="s">
        <v>145</v>
      </c>
      <c r="O38" s="938">
        <v>65</v>
      </c>
      <c r="P38" s="1017">
        <v>20300</v>
      </c>
      <c r="Q38" s="950">
        <v>1319500</v>
      </c>
      <c r="R38" s="497">
        <f>IF(EXACT(VLOOKUP(K38,OFERTA_0,3,FALSE),M38),1,0)</f>
        <v>1</v>
      </c>
      <c r="S38" s="497">
        <f>IF(EXACT(VLOOKUP(K38,OFERTA_0,4,FALSE),N38),1,0)</f>
        <v>1</v>
      </c>
      <c r="T38" s="498">
        <f>IF(EXACT(VLOOKUP(K38,OFERTA_0,5,FALSE),O38),1,0)</f>
        <v>1</v>
      </c>
      <c r="U38" s="498">
        <f t="shared" si="802"/>
        <v>1</v>
      </c>
      <c r="V38" s="498">
        <f t="shared" si="803"/>
        <v>1</v>
      </c>
      <c r="W38" s="498">
        <f t="shared" si="804"/>
        <v>1</v>
      </c>
      <c r="X38" s="504">
        <f t="shared" si="805"/>
        <v>1319500</v>
      </c>
      <c r="Y38" s="500">
        <f t="shared" si="806"/>
        <v>0</v>
      </c>
      <c r="Z38" s="486"/>
      <c r="AA38" s="486"/>
      <c r="AB38" s="934" t="s">
        <v>434</v>
      </c>
      <c r="AC38" s="951" t="s">
        <v>435</v>
      </c>
      <c r="AD38" s="940" t="s">
        <v>436</v>
      </c>
      <c r="AE38" s="937" t="s">
        <v>145</v>
      </c>
      <c r="AF38" s="938">
        <v>65</v>
      </c>
      <c r="AG38" s="1017">
        <v>28300</v>
      </c>
      <c r="AH38" s="950">
        <v>1839500</v>
      </c>
      <c r="AI38" s="497">
        <f>IF(EXACT(VLOOKUP(AB38,OFERTA_0,3,FALSE),AD38),1,0)</f>
        <v>1</v>
      </c>
      <c r="AJ38" s="497">
        <f>IF(EXACT(VLOOKUP(AB38,OFERTA_0,4,FALSE),AE38),1,0)</f>
        <v>1</v>
      </c>
      <c r="AK38" s="498">
        <f>IF(EXACT(VLOOKUP(AB38,OFERTA_0,5,FALSE),AF38),1,0)</f>
        <v>1</v>
      </c>
      <c r="AL38" s="498">
        <f t="shared" si="807"/>
        <v>1</v>
      </c>
      <c r="AM38" s="498">
        <f t="shared" si="808"/>
        <v>1</v>
      </c>
      <c r="AN38" s="498">
        <f t="shared" si="809"/>
        <v>1</v>
      </c>
      <c r="AO38" s="504">
        <f t="shared" si="810"/>
        <v>1839500</v>
      </c>
      <c r="AP38" s="500">
        <f t="shared" si="811"/>
        <v>0</v>
      </c>
      <c r="AQ38" s="486"/>
      <c r="AR38" s="486"/>
      <c r="AS38" s="934" t="s">
        <v>434</v>
      </c>
      <c r="AT38" s="951" t="s">
        <v>435</v>
      </c>
      <c r="AU38" s="940" t="s">
        <v>436</v>
      </c>
      <c r="AV38" s="937" t="s">
        <v>145</v>
      </c>
      <c r="AW38" s="938">
        <v>65</v>
      </c>
      <c r="AX38" s="1017">
        <v>18500</v>
      </c>
      <c r="AY38" s="950">
        <v>1202500</v>
      </c>
      <c r="AZ38" s="497">
        <f>IF(EXACT(VLOOKUP(AS38,OFERTA_0,3,FALSE),AU38),1,0)</f>
        <v>1</v>
      </c>
      <c r="BA38" s="497">
        <f>IF(EXACT(VLOOKUP(AS38,OFERTA_0,4,FALSE),AV38),1,0)</f>
        <v>1</v>
      </c>
      <c r="BB38" s="498">
        <f>IF(EXACT(VLOOKUP(AS38,OFERTA_0,5,FALSE),AW38),1,0)</f>
        <v>1</v>
      </c>
      <c r="BC38" s="498">
        <f t="shared" si="812"/>
        <v>1</v>
      </c>
      <c r="BD38" s="498">
        <f t="shared" si="813"/>
        <v>1</v>
      </c>
      <c r="BE38" s="498">
        <f t="shared" si="814"/>
        <v>1</v>
      </c>
      <c r="BF38" s="504">
        <f t="shared" si="815"/>
        <v>1202500</v>
      </c>
      <c r="BG38" s="500">
        <f t="shared" si="816"/>
        <v>0</v>
      </c>
      <c r="BJ38" s="934" t="s">
        <v>434</v>
      </c>
      <c r="BK38" s="951" t="s">
        <v>435</v>
      </c>
      <c r="BL38" s="1089" t="s">
        <v>689</v>
      </c>
      <c r="BM38" s="937" t="s">
        <v>145</v>
      </c>
      <c r="BN38" s="938">
        <v>65</v>
      </c>
      <c r="BO38" s="1017">
        <v>38613</v>
      </c>
      <c r="BP38" s="950">
        <v>2509845</v>
      </c>
      <c r="BQ38" s="497">
        <f>IF(EXACT(VLOOKUP(BJ38,OFERTA_0,3,FALSE),BL38),1,0)</f>
        <v>0</v>
      </c>
      <c r="BR38" s="497">
        <f>IF(EXACT(VLOOKUP(BJ38,OFERTA_0,4,FALSE),BM38),1,0)</f>
        <v>1</v>
      </c>
      <c r="BS38" s="498">
        <f>IF(EXACT(VLOOKUP(BJ38,OFERTA_0,5,FALSE),BN38),1,0)</f>
        <v>1</v>
      </c>
      <c r="BT38" s="498">
        <f t="shared" si="817"/>
        <v>1</v>
      </c>
      <c r="BU38" s="498">
        <f t="shared" si="818"/>
        <v>1</v>
      </c>
      <c r="BV38" s="498">
        <f t="shared" si="819"/>
        <v>0</v>
      </c>
      <c r="BW38" s="504">
        <f t="shared" si="820"/>
        <v>2509845</v>
      </c>
      <c r="BX38" s="500">
        <f t="shared" si="821"/>
        <v>0</v>
      </c>
      <c r="CA38" s="934" t="s">
        <v>434</v>
      </c>
      <c r="CB38" s="951" t="s">
        <v>435</v>
      </c>
      <c r="CC38" s="940" t="s">
        <v>436</v>
      </c>
      <c r="CD38" s="937" t="s">
        <v>145</v>
      </c>
      <c r="CE38" s="938">
        <v>65</v>
      </c>
      <c r="CF38" s="1017">
        <v>35115</v>
      </c>
      <c r="CG38" s="950">
        <v>2282475</v>
      </c>
      <c r="CH38" s="497">
        <f>IF(EXACT(VLOOKUP(CA38,OFERTA_0,3,FALSE),CC38),1,0)</f>
        <v>1</v>
      </c>
      <c r="CI38" s="497">
        <f>IF(EXACT(VLOOKUP(CA38,OFERTA_0,4,FALSE),CD38),1,0)</f>
        <v>1</v>
      </c>
      <c r="CJ38" s="498">
        <f>IF(EXACT(VLOOKUP(CA38,OFERTA_0,5,FALSE),CE38),1,0)</f>
        <v>1</v>
      </c>
      <c r="CK38" s="498">
        <f t="shared" si="822"/>
        <v>1</v>
      </c>
      <c r="CL38" s="498">
        <f t="shared" si="823"/>
        <v>1</v>
      </c>
      <c r="CM38" s="498">
        <f t="shared" si="824"/>
        <v>1</v>
      </c>
      <c r="CN38" s="504">
        <f t="shared" si="825"/>
        <v>2282475</v>
      </c>
      <c r="CO38" s="500">
        <f t="shared" si="826"/>
        <v>0</v>
      </c>
      <c r="CR38" s="934" t="s">
        <v>434</v>
      </c>
      <c r="CS38" s="951" t="s">
        <v>435</v>
      </c>
      <c r="CT38" s="940" t="s">
        <v>436</v>
      </c>
      <c r="CU38" s="937" t="s">
        <v>145</v>
      </c>
      <c r="CV38" s="1030">
        <v>65</v>
      </c>
      <c r="CW38" s="1017">
        <v>35117</v>
      </c>
      <c r="CX38" s="670">
        <f t="shared" si="827"/>
        <v>2282605</v>
      </c>
      <c r="CY38" s="497">
        <f>IF(EXACT(VLOOKUP(CR38,OFERTA_0,3,FALSE),CT38),1,0)</f>
        <v>1</v>
      </c>
      <c r="CZ38" s="497">
        <f>IF(EXACT(VLOOKUP(CR38,OFERTA_0,4,FALSE),CU38),1,0)</f>
        <v>1</v>
      </c>
      <c r="DA38" s="498">
        <f>IF(EXACT(VLOOKUP(CR38,OFERTA_0,5,FALSE),CV38),1,0)</f>
        <v>1</v>
      </c>
      <c r="DB38" s="498">
        <f t="shared" si="828"/>
        <v>1</v>
      </c>
      <c r="DC38" s="498">
        <f t="shared" si="829"/>
        <v>1</v>
      </c>
      <c r="DD38" s="498">
        <f t="shared" si="830"/>
        <v>1</v>
      </c>
      <c r="DE38" s="504">
        <f t="shared" si="831"/>
        <v>2282605</v>
      </c>
      <c r="DF38" s="500">
        <f t="shared" si="832"/>
        <v>0</v>
      </c>
      <c r="DI38" s="934" t="s">
        <v>434</v>
      </c>
      <c r="DJ38" s="951" t="s">
        <v>435</v>
      </c>
      <c r="DK38" s="940" t="s">
        <v>436</v>
      </c>
      <c r="DL38" s="937" t="s">
        <v>145</v>
      </c>
      <c r="DM38" s="938">
        <v>65</v>
      </c>
      <c r="DN38" s="1017">
        <v>60000</v>
      </c>
      <c r="DO38" s="950">
        <v>3900000</v>
      </c>
      <c r="DP38" s="497">
        <f>IF(EXACT(VLOOKUP(DI38,OFERTA_0,3,FALSE),DK38),1,0)</f>
        <v>1</v>
      </c>
      <c r="DQ38" s="497">
        <f>IF(EXACT(VLOOKUP(DI38,OFERTA_0,4,FALSE),DL38),1,0)</f>
        <v>1</v>
      </c>
      <c r="DR38" s="498">
        <f>IF(EXACT(VLOOKUP(DI38,OFERTA_0,5,FALSE),DM38),1,0)</f>
        <v>1</v>
      </c>
      <c r="DS38" s="498">
        <f t="shared" si="833"/>
        <v>1</v>
      </c>
      <c r="DT38" s="498">
        <f t="shared" si="834"/>
        <v>1</v>
      </c>
      <c r="DU38" s="498">
        <f t="shared" si="835"/>
        <v>1</v>
      </c>
      <c r="DV38" s="504">
        <f t="shared" si="836"/>
        <v>3900000</v>
      </c>
      <c r="DW38" s="500">
        <f t="shared" si="837"/>
        <v>0</v>
      </c>
      <c r="DZ38" s="934" t="s">
        <v>434</v>
      </c>
      <c r="EA38" s="951" t="s">
        <v>435</v>
      </c>
      <c r="EB38" s="940" t="s">
        <v>436</v>
      </c>
      <c r="EC38" s="937" t="s">
        <v>145</v>
      </c>
      <c r="ED38" s="1030">
        <v>65</v>
      </c>
      <c r="EE38" s="1017">
        <v>35114</v>
      </c>
      <c r="EF38" s="670">
        <f t="shared" si="838"/>
        <v>2282410</v>
      </c>
      <c r="EG38" s="497">
        <f>IF(EXACT(VLOOKUP(DZ38,OFERTA_0,3,FALSE),EB38),1,0)</f>
        <v>1</v>
      </c>
      <c r="EH38" s="497">
        <f>IF(EXACT(VLOOKUP(DZ38,OFERTA_0,4,FALSE),EC38),1,0)</f>
        <v>1</v>
      </c>
      <c r="EI38" s="498">
        <f>IF(EXACT(VLOOKUP(DZ38,OFERTA_0,5,FALSE),ED38),1,0)</f>
        <v>1</v>
      </c>
      <c r="EJ38" s="498">
        <f t="shared" si="839"/>
        <v>1</v>
      </c>
      <c r="EK38" s="498">
        <f t="shared" si="840"/>
        <v>1</v>
      </c>
      <c r="EL38" s="498">
        <f t="shared" si="841"/>
        <v>1</v>
      </c>
      <c r="EM38" s="504">
        <f t="shared" si="842"/>
        <v>2282410</v>
      </c>
      <c r="EN38" s="500">
        <f t="shared" si="843"/>
        <v>0</v>
      </c>
      <c r="EQ38" s="659"/>
      <c r="ER38" s="660"/>
      <c r="ES38" s="661"/>
      <c r="ET38" s="662"/>
      <c r="EU38" s="663"/>
      <c r="EV38" s="664"/>
      <c r="EW38" s="1324"/>
      <c r="EX38" s="497"/>
      <c r="EY38" s="497"/>
      <c r="EZ38" s="498"/>
      <c r="FA38" s="498"/>
      <c r="FB38" s="498"/>
      <c r="FC38" s="498"/>
      <c r="FD38" s="499"/>
      <c r="FE38" s="500"/>
      <c r="FH38" s="659"/>
      <c r="FI38" s="660"/>
      <c r="FJ38" s="661"/>
      <c r="FK38" s="662"/>
      <c r="FL38" s="663"/>
      <c r="FM38" s="664"/>
      <c r="FN38" s="1324"/>
      <c r="FO38" s="497"/>
      <c r="FP38" s="497"/>
      <c r="FQ38" s="498"/>
      <c r="FR38" s="498"/>
      <c r="FS38" s="498"/>
      <c r="FT38" s="498"/>
      <c r="FU38" s="499"/>
      <c r="FV38" s="500"/>
      <c r="FY38" s="659"/>
      <c r="FZ38" s="660"/>
      <c r="GA38" s="661"/>
      <c r="GB38" s="662"/>
      <c r="GC38" s="663"/>
      <c r="GD38" s="664"/>
      <c r="GE38" s="1324"/>
      <c r="GF38" s="497"/>
      <c r="GG38" s="497"/>
      <c r="GH38" s="498"/>
      <c r="GI38" s="498"/>
      <c r="GJ38" s="498"/>
      <c r="GK38" s="498"/>
      <c r="GL38" s="499"/>
      <c r="GM38" s="500"/>
      <c r="GP38" s="659"/>
      <c r="GQ38" s="660"/>
      <c r="GR38" s="661"/>
      <c r="GS38" s="662"/>
      <c r="GT38" s="663"/>
      <c r="GU38" s="664"/>
      <c r="GV38" s="1324"/>
      <c r="GW38" s="497"/>
      <c r="GX38" s="497"/>
      <c r="GY38" s="498"/>
      <c r="GZ38" s="498"/>
      <c r="HA38" s="498"/>
      <c r="HB38" s="498"/>
      <c r="HC38" s="499"/>
      <c r="HD38" s="500"/>
      <c r="HG38" s="659"/>
      <c r="HH38" s="660"/>
      <c r="HI38" s="661"/>
      <c r="HJ38" s="662"/>
      <c r="HK38" s="663"/>
      <c r="HL38" s="664"/>
      <c r="HM38" s="1324"/>
      <c r="HN38" s="497"/>
      <c r="HO38" s="497"/>
      <c r="HP38" s="498"/>
      <c r="HQ38" s="498"/>
      <c r="HR38" s="498"/>
      <c r="HS38" s="498"/>
      <c r="HT38" s="499"/>
      <c r="HU38" s="500"/>
      <c r="HX38" s="659"/>
      <c r="HY38" s="660"/>
      <c r="HZ38" s="661"/>
      <c r="IA38" s="662"/>
      <c r="IB38" s="663"/>
      <c r="IC38" s="664"/>
      <c r="ID38" s="1324"/>
      <c r="IE38" s="497"/>
      <c r="IF38" s="497"/>
      <c r="IG38" s="498"/>
      <c r="IH38" s="498"/>
      <c r="II38" s="498"/>
      <c r="IJ38" s="498"/>
      <c r="IK38" s="499"/>
      <c r="IL38" s="500"/>
      <c r="IO38" s="659"/>
      <c r="IP38" s="660"/>
      <c r="IQ38" s="661"/>
      <c r="IR38" s="662"/>
      <c r="IS38" s="663"/>
      <c r="IT38" s="664"/>
      <c r="IU38" s="1324"/>
      <c r="IV38" s="497"/>
      <c r="IW38" s="497"/>
      <c r="IX38" s="498"/>
      <c r="IY38" s="498"/>
      <c r="IZ38" s="498"/>
      <c r="JA38" s="498"/>
      <c r="JB38" s="499"/>
      <c r="JC38" s="500"/>
      <c r="JF38" s="659"/>
      <c r="JG38" s="660"/>
      <c r="JH38" s="661"/>
      <c r="JI38" s="662"/>
      <c r="JJ38" s="663"/>
      <c r="JK38" s="664"/>
      <c r="JL38" s="1324"/>
      <c r="JM38" s="497"/>
      <c r="JN38" s="497"/>
      <c r="JO38" s="498"/>
      <c r="JP38" s="498"/>
      <c r="JQ38" s="498"/>
      <c r="JR38" s="498"/>
      <c r="JS38" s="499"/>
      <c r="JT38" s="500"/>
      <c r="JW38" s="659"/>
      <c r="JX38" s="660"/>
      <c r="JY38" s="661"/>
      <c r="JZ38" s="662"/>
      <c r="KA38" s="663"/>
      <c r="KB38" s="664"/>
      <c r="KC38" s="1324"/>
      <c r="KD38" s="497"/>
      <c r="KE38" s="497"/>
      <c r="KF38" s="498"/>
      <c r="KG38" s="498"/>
      <c r="KH38" s="498"/>
      <c r="KI38" s="498"/>
      <c r="KJ38" s="499"/>
      <c r="KK38" s="500"/>
      <c r="KN38" s="659"/>
      <c r="KO38" s="660"/>
      <c r="KP38" s="661"/>
      <c r="KQ38" s="662"/>
      <c r="KR38" s="663"/>
      <c r="KS38" s="664"/>
      <c r="KT38" s="1324"/>
      <c r="KU38" s="497"/>
      <c r="KV38" s="497"/>
      <c r="KW38" s="498"/>
      <c r="KX38" s="498"/>
      <c r="KY38" s="498"/>
      <c r="KZ38" s="498"/>
      <c r="LA38" s="499"/>
      <c r="LB38" s="500"/>
      <c r="LE38" s="659"/>
      <c r="LF38" s="660"/>
      <c r="LG38" s="661"/>
      <c r="LH38" s="662"/>
      <c r="LI38" s="663"/>
      <c r="LJ38" s="664"/>
      <c r="LK38" s="1324"/>
      <c r="LL38" s="497"/>
      <c r="LM38" s="497"/>
      <c r="LN38" s="498"/>
      <c r="LO38" s="498"/>
      <c r="LP38" s="498"/>
      <c r="LQ38" s="498"/>
      <c r="LR38" s="499"/>
      <c r="LS38" s="500"/>
      <c r="LV38" s="659"/>
      <c r="LW38" s="660"/>
      <c r="LX38" s="661"/>
      <c r="LY38" s="662"/>
      <c r="LZ38" s="663"/>
      <c r="MA38" s="664"/>
      <c r="MB38" s="1324"/>
      <c r="MC38" s="497"/>
      <c r="MD38" s="497"/>
      <c r="ME38" s="498"/>
      <c r="MF38" s="498"/>
      <c r="MG38" s="498"/>
      <c r="MH38" s="498"/>
      <c r="MI38" s="499"/>
      <c r="MJ38" s="500"/>
      <c r="MM38" s="659"/>
      <c r="MN38" s="660"/>
      <c r="MO38" s="661"/>
      <c r="MP38" s="662"/>
      <c r="MQ38" s="663"/>
      <c r="MR38" s="664"/>
      <c r="MS38" s="1324"/>
      <c r="MT38" s="497"/>
      <c r="MU38" s="497"/>
      <c r="MV38" s="498"/>
      <c r="MW38" s="498"/>
      <c r="MX38" s="498"/>
      <c r="MY38" s="498"/>
      <c r="MZ38" s="499"/>
      <c r="NA38" s="500"/>
      <c r="ND38" s="659"/>
      <c r="NE38" s="660"/>
      <c r="NF38" s="661"/>
      <c r="NG38" s="662"/>
      <c r="NH38" s="663"/>
      <c r="NI38" s="664"/>
      <c r="NJ38" s="1324"/>
      <c r="NK38" s="497"/>
      <c r="NL38" s="497"/>
      <c r="NM38" s="498"/>
      <c r="NN38" s="498"/>
      <c r="NO38" s="498"/>
      <c r="NP38" s="498"/>
      <c r="NQ38" s="499"/>
      <c r="NR38" s="500"/>
      <c r="NU38" s="659"/>
      <c r="NV38" s="660"/>
      <c r="NW38" s="661"/>
      <c r="NX38" s="662"/>
      <c r="NY38" s="663"/>
      <c r="NZ38" s="664"/>
      <c r="OA38" s="1324"/>
      <c r="OB38" s="497"/>
      <c r="OC38" s="497"/>
      <c r="OD38" s="498"/>
      <c r="OE38" s="498"/>
      <c r="OF38" s="498"/>
      <c r="OG38" s="498"/>
      <c r="OH38" s="499"/>
      <c r="OI38" s="500"/>
      <c r="OL38" s="659"/>
      <c r="OM38" s="660"/>
      <c r="ON38" s="661"/>
      <c r="OO38" s="662"/>
      <c r="OP38" s="663"/>
      <c r="OQ38" s="664"/>
      <c r="OR38" s="1324"/>
      <c r="OS38" s="497"/>
      <c r="OT38" s="497"/>
      <c r="OU38" s="498"/>
      <c r="OV38" s="498"/>
      <c r="OW38" s="498"/>
      <c r="OX38" s="498"/>
      <c r="OY38" s="499"/>
      <c r="OZ38" s="500"/>
      <c r="PC38" s="659"/>
      <c r="PD38" s="660"/>
      <c r="PE38" s="661"/>
      <c r="PF38" s="662"/>
      <c r="PG38" s="663"/>
      <c r="PH38" s="664"/>
      <c r="PI38" s="1324"/>
      <c r="PJ38" s="497"/>
      <c r="PK38" s="497"/>
      <c r="PL38" s="498"/>
      <c r="PM38" s="498"/>
      <c r="PN38" s="498"/>
      <c r="PO38" s="498"/>
      <c r="PP38" s="499"/>
      <c r="PQ38" s="500"/>
      <c r="PT38" s="659"/>
      <c r="PU38" s="660"/>
      <c r="PV38" s="661"/>
      <c r="PW38" s="662"/>
      <c r="PX38" s="663"/>
      <c r="PY38" s="664"/>
      <c r="PZ38" s="1324"/>
      <c r="QA38" s="497"/>
      <c r="QB38" s="497"/>
      <c r="QC38" s="498"/>
      <c r="QD38" s="498"/>
      <c r="QE38" s="498"/>
      <c r="QF38" s="498"/>
      <c r="QG38" s="499"/>
      <c r="QH38" s="500"/>
      <c r="QK38" s="659"/>
      <c r="QL38" s="660"/>
      <c r="QM38" s="661"/>
      <c r="QN38" s="662"/>
      <c r="QO38" s="663"/>
      <c r="QP38" s="664"/>
      <c r="QQ38" s="1324"/>
      <c r="QR38" s="497"/>
      <c r="QS38" s="497"/>
      <c r="QT38" s="498"/>
      <c r="QU38" s="498"/>
      <c r="QV38" s="498"/>
      <c r="QW38" s="498"/>
      <c r="QX38" s="499"/>
      <c r="QY38" s="500"/>
      <c r="RB38" s="381"/>
      <c r="RC38" s="382"/>
      <c r="RD38" s="383"/>
      <c r="RE38" s="384"/>
      <c r="RF38" s="385"/>
      <c r="RG38" s="386"/>
      <c r="RH38" s="386"/>
      <c r="RI38" s="497"/>
      <c r="RJ38" s="497"/>
      <c r="RK38" s="501"/>
      <c r="RL38" s="501"/>
      <c r="RM38" s="501"/>
      <c r="RN38" s="501"/>
      <c r="RO38" s="502"/>
      <c r="RP38" s="503"/>
      <c r="RS38" s="381"/>
      <c r="RT38" s="382"/>
      <c r="RU38" s="383"/>
      <c r="RV38" s="384"/>
      <c r="RW38" s="385"/>
      <c r="RX38" s="386"/>
      <c r="RY38" s="386"/>
      <c r="RZ38" s="497"/>
      <c r="SA38" s="497"/>
      <c r="SB38" s="501"/>
      <c r="SC38" s="501"/>
      <c r="SD38" s="501"/>
      <c r="SE38" s="501"/>
      <c r="SF38" s="502"/>
      <c r="SG38" s="503"/>
      <c r="SJ38" s="381"/>
      <c r="SK38" s="382"/>
      <c r="SL38" s="383"/>
      <c r="SM38" s="384"/>
      <c r="SN38" s="385"/>
      <c r="SO38" s="386"/>
      <c r="SP38" s="386"/>
      <c r="SQ38" s="497"/>
      <c r="SR38" s="497"/>
      <c r="SS38" s="501"/>
      <c r="ST38" s="501"/>
      <c r="SU38" s="501"/>
      <c r="SV38" s="501"/>
      <c r="SW38" s="502"/>
      <c r="SX38" s="503"/>
    </row>
    <row r="39" spans="2:518" ht="75.75" customHeight="1" thickTop="1" thickBot="1">
      <c r="B39" s="832" t="s">
        <v>437</v>
      </c>
      <c r="C39" s="833" t="s">
        <v>323</v>
      </c>
      <c r="D39" s="838" t="s">
        <v>438</v>
      </c>
      <c r="E39" s="835" t="s">
        <v>144</v>
      </c>
      <c r="F39" s="836">
        <v>90</v>
      </c>
      <c r="G39" s="916">
        <v>0</v>
      </c>
      <c r="H39" s="848">
        <v>0</v>
      </c>
      <c r="K39" s="934" t="s">
        <v>437</v>
      </c>
      <c r="L39" s="935" t="s">
        <v>323</v>
      </c>
      <c r="M39" s="940" t="s">
        <v>438</v>
      </c>
      <c r="N39" s="937" t="s">
        <v>144</v>
      </c>
      <c r="O39" s="938">
        <v>90</v>
      </c>
      <c r="P39" s="1017">
        <v>28800</v>
      </c>
      <c r="Q39" s="950">
        <v>2592000</v>
      </c>
      <c r="R39" s="497">
        <f>IF(EXACT(VLOOKUP(K39,OFERTA_0,3,FALSE),M39),1,0)</f>
        <v>1</v>
      </c>
      <c r="S39" s="497">
        <f>IF(EXACT(VLOOKUP(K39,OFERTA_0,4,FALSE),N39),1,0)</f>
        <v>1</v>
      </c>
      <c r="T39" s="498">
        <f>IF(EXACT(VLOOKUP(K39,OFERTA_0,5,FALSE),O39),1,0)</f>
        <v>1</v>
      </c>
      <c r="U39" s="498">
        <f t="shared" si="802"/>
        <v>1</v>
      </c>
      <c r="V39" s="498">
        <f t="shared" si="803"/>
        <v>1</v>
      </c>
      <c r="W39" s="498">
        <f t="shared" si="804"/>
        <v>1</v>
      </c>
      <c r="X39" s="504">
        <f t="shared" si="805"/>
        <v>2592000</v>
      </c>
      <c r="Y39" s="500">
        <f t="shared" si="806"/>
        <v>0</v>
      </c>
      <c r="Z39" s="486"/>
      <c r="AA39" s="486"/>
      <c r="AB39" s="934" t="s">
        <v>437</v>
      </c>
      <c r="AC39" s="935" t="s">
        <v>323</v>
      </c>
      <c r="AD39" s="940" t="s">
        <v>438</v>
      </c>
      <c r="AE39" s="937" t="s">
        <v>144</v>
      </c>
      <c r="AF39" s="938">
        <v>90</v>
      </c>
      <c r="AG39" s="1017">
        <v>19300</v>
      </c>
      <c r="AH39" s="950">
        <v>1737000</v>
      </c>
      <c r="AI39" s="497">
        <f>IF(EXACT(VLOOKUP(AB39,OFERTA_0,3,FALSE),AD39),1,0)</f>
        <v>1</v>
      </c>
      <c r="AJ39" s="497">
        <f>IF(EXACT(VLOOKUP(AB39,OFERTA_0,4,FALSE),AE39),1,0)</f>
        <v>1</v>
      </c>
      <c r="AK39" s="498">
        <f>IF(EXACT(VLOOKUP(AB39,OFERTA_0,5,FALSE),AF39),1,0)</f>
        <v>1</v>
      </c>
      <c r="AL39" s="498">
        <f t="shared" si="807"/>
        <v>1</v>
      </c>
      <c r="AM39" s="498">
        <f t="shared" si="808"/>
        <v>1</v>
      </c>
      <c r="AN39" s="498">
        <f t="shared" si="809"/>
        <v>1</v>
      </c>
      <c r="AO39" s="504">
        <f t="shared" si="810"/>
        <v>1737000</v>
      </c>
      <c r="AP39" s="500">
        <f t="shared" si="811"/>
        <v>0</v>
      </c>
      <c r="AQ39" s="486"/>
      <c r="AR39" s="486"/>
      <c r="AS39" s="934" t="s">
        <v>437</v>
      </c>
      <c r="AT39" s="935" t="s">
        <v>323</v>
      </c>
      <c r="AU39" s="940" t="s">
        <v>438</v>
      </c>
      <c r="AV39" s="937" t="s">
        <v>144</v>
      </c>
      <c r="AW39" s="938">
        <v>90</v>
      </c>
      <c r="AX39" s="1017">
        <v>29120</v>
      </c>
      <c r="AY39" s="950">
        <v>2620800</v>
      </c>
      <c r="AZ39" s="497">
        <f>IF(EXACT(VLOOKUP(AS39,OFERTA_0,3,FALSE),AU39),1,0)</f>
        <v>1</v>
      </c>
      <c r="BA39" s="497">
        <f>IF(EXACT(VLOOKUP(AS39,OFERTA_0,4,FALSE),AV39),1,0)</f>
        <v>1</v>
      </c>
      <c r="BB39" s="498">
        <f>IF(EXACT(VLOOKUP(AS39,OFERTA_0,5,FALSE),AW39),1,0)</f>
        <v>1</v>
      </c>
      <c r="BC39" s="498">
        <f t="shared" si="812"/>
        <v>1</v>
      </c>
      <c r="BD39" s="498">
        <f t="shared" si="813"/>
        <v>1</v>
      </c>
      <c r="BE39" s="498">
        <f t="shared" si="814"/>
        <v>1</v>
      </c>
      <c r="BF39" s="504">
        <f t="shared" si="815"/>
        <v>2620800</v>
      </c>
      <c r="BG39" s="500">
        <f t="shared" si="816"/>
        <v>0</v>
      </c>
      <c r="BJ39" s="934" t="s">
        <v>437</v>
      </c>
      <c r="BK39" s="935" t="s">
        <v>323</v>
      </c>
      <c r="BL39" s="940" t="s">
        <v>438</v>
      </c>
      <c r="BM39" s="937" t="s">
        <v>144</v>
      </c>
      <c r="BN39" s="938">
        <v>90</v>
      </c>
      <c r="BO39" s="1017">
        <v>28620</v>
      </c>
      <c r="BP39" s="950">
        <v>2575800</v>
      </c>
      <c r="BQ39" s="497">
        <f>IF(EXACT(VLOOKUP(BJ39,OFERTA_0,3,FALSE),BL39),1,0)</f>
        <v>1</v>
      </c>
      <c r="BR39" s="497">
        <f>IF(EXACT(VLOOKUP(BJ39,OFERTA_0,4,FALSE),BM39),1,0)</f>
        <v>1</v>
      </c>
      <c r="BS39" s="498">
        <f>IF(EXACT(VLOOKUP(BJ39,OFERTA_0,5,FALSE),BN39),1,0)</f>
        <v>1</v>
      </c>
      <c r="BT39" s="498">
        <f t="shared" si="817"/>
        <v>1</v>
      </c>
      <c r="BU39" s="498">
        <f t="shared" si="818"/>
        <v>1</v>
      </c>
      <c r="BV39" s="498">
        <f t="shared" si="819"/>
        <v>1</v>
      </c>
      <c r="BW39" s="504">
        <f t="shared" si="820"/>
        <v>2575800</v>
      </c>
      <c r="BX39" s="500">
        <f t="shared" si="821"/>
        <v>0</v>
      </c>
      <c r="CA39" s="934" t="s">
        <v>437</v>
      </c>
      <c r="CB39" s="935" t="s">
        <v>323</v>
      </c>
      <c r="CC39" s="940" t="s">
        <v>438</v>
      </c>
      <c r="CD39" s="937" t="s">
        <v>144</v>
      </c>
      <c r="CE39" s="938">
        <v>90</v>
      </c>
      <c r="CF39" s="1017">
        <v>15932</v>
      </c>
      <c r="CG39" s="950">
        <v>1433880</v>
      </c>
      <c r="CH39" s="497">
        <f>IF(EXACT(VLOOKUP(CA39,OFERTA_0,3,FALSE),CC39),1,0)</f>
        <v>1</v>
      </c>
      <c r="CI39" s="497">
        <f>IF(EXACT(VLOOKUP(CA39,OFERTA_0,4,FALSE),CD39),1,0)</f>
        <v>1</v>
      </c>
      <c r="CJ39" s="498">
        <f>IF(EXACT(VLOOKUP(CA39,OFERTA_0,5,FALSE),CE39),1,0)</f>
        <v>1</v>
      </c>
      <c r="CK39" s="498">
        <f t="shared" si="822"/>
        <v>1</v>
      </c>
      <c r="CL39" s="498">
        <f t="shared" si="823"/>
        <v>1</v>
      </c>
      <c r="CM39" s="498">
        <f t="shared" si="824"/>
        <v>1</v>
      </c>
      <c r="CN39" s="504">
        <f t="shared" si="825"/>
        <v>1433880</v>
      </c>
      <c r="CO39" s="500">
        <f t="shared" si="826"/>
        <v>0</v>
      </c>
      <c r="CR39" s="934" t="s">
        <v>437</v>
      </c>
      <c r="CS39" s="935" t="s">
        <v>323</v>
      </c>
      <c r="CT39" s="940" t="s">
        <v>438</v>
      </c>
      <c r="CU39" s="937" t="s">
        <v>144</v>
      </c>
      <c r="CV39" s="1030">
        <v>90</v>
      </c>
      <c r="CW39" s="1017">
        <v>15930</v>
      </c>
      <c r="CX39" s="670">
        <f t="shared" si="827"/>
        <v>1433700</v>
      </c>
      <c r="CY39" s="497">
        <f>IF(EXACT(VLOOKUP(CR39,OFERTA_0,3,FALSE),CT39),1,0)</f>
        <v>1</v>
      </c>
      <c r="CZ39" s="497">
        <f>IF(EXACT(VLOOKUP(CR39,OFERTA_0,4,FALSE),CU39),1,0)</f>
        <v>1</v>
      </c>
      <c r="DA39" s="498">
        <f>IF(EXACT(VLOOKUP(CR39,OFERTA_0,5,FALSE),CV39),1,0)</f>
        <v>1</v>
      </c>
      <c r="DB39" s="498">
        <f t="shared" si="828"/>
        <v>1</v>
      </c>
      <c r="DC39" s="498">
        <f t="shared" si="829"/>
        <v>1</v>
      </c>
      <c r="DD39" s="498">
        <f t="shared" si="830"/>
        <v>1</v>
      </c>
      <c r="DE39" s="504">
        <f t="shared" si="831"/>
        <v>1433700</v>
      </c>
      <c r="DF39" s="500">
        <f t="shared" si="832"/>
        <v>0</v>
      </c>
      <c r="DI39" s="934" t="s">
        <v>437</v>
      </c>
      <c r="DJ39" s="935" t="s">
        <v>323</v>
      </c>
      <c r="DK39" s="940" t="s">
        <v>438</v>
      </c>
      <c r="DL39" s="937" t="s">
        <v>144</v>
      </c>
      <c r="DM39" s="938">
        <v>90</v>
      </c>
      <c r="DN39" s="1017">
        <v>50000</v>
      </c>
      <c r="DO39" s="950">
        <v>4500000</v>
      </c>
      <c r="DP39" s="497">
        <f>IF(EXACT(VLOOKUP(DI39,OFERTA_0,3,FALSE),DK39),1,0)</f>
        <v>1</v>
      </c>
      <c r="DQ39" s="497">
        <f>IF(EXACT(VLOOKUP(DI39,OFERTA_0,4,FALSE),DL39),1,0)</f>
        <v>1</v>
      </c>
      <c r="DR39" s="498">
        <f>IF(EXACT(VLOOKUP(DI39,OFERTA_0,5,FALSE),DM39),1,0)</f>
        <v>1</v>
      </c>
      <c r="DS39" s="498">
        <f t="shared" si="833"/>
        <v>1</v>
      </c>
      <c r="DT39" s="498">
        <f t="shared" si="834"/>
        <v>1</v>
      </c>
      <c r="DU39" s="498">
        <f t="shared" si="835"/>
        <v>1</v>
      </c>
      <c r="DV39" s="504">
        <f t="shared" si="836"/>
        <v>4500000</v>
      </c>
      <c r="DW39" s="500">
        <f t="shared" si="837"/>
        <v>0</v>
      </c>
      <c r="DZ39" s="934" t="s">
        <v>437</v>
      </c>
      <c r="EA39" s="935" t="s">
        <v>323</v>
      </c>
      <c r="EB39" s="940" t="s">
        <v>438</v>
      </c>
      <c r="EC39" s="937" t="s">
        <v>144</v>
      </c>
      <c r="ED39" s="1030">
        <v>90</v>
      </c>
      <c r="EE39" s="1017">
        <v>15927</v>
      </c>
      <c r="EF39" s="670">
        <f t="shared" si="838"/>
        <v>1433430</v>
      </c>
      <c r="EG39" s="497">
        <f>IF(EXACT(VLOOKUP(DZ39,OFERTA_0,3,FALSE),EB39),1,0)</f>
        <v>1</v>
      </c>
      <c r="EH39" s="497">
        <f>IF(EXACT(VLOOKUP(DZ39,OFERTA_0,4,FALSE),EC39),1,0)</f>
        <v>1</v>
      </c>
      <c r="EI39" s="498">
        <f>IF(EXACT(VLOOKUP(DZ39,OFERTA_0,5,FALSE),ED39),1,0)</f>
        <v>1</v>
      </c>
      <c r="EJ39" s="498">
        <f t="shared" si="839"/>
        <v>1</v>
      </c>
      <c r="EK39" s="498">
        <f t="shared" si="840"/>
        <v>1</v>
      </c>
      <c r="EL39" s="498">
        <f t="shared" si="841"/>
        <v>1</v>
      </c>
      <c r="EM39" s="504">
        <f t="shared" si="842"/>
        <v>1433430</v>
      </c>
      <c r="EN39" s="500">
        <f t="shared" si="843"/>
        <v>0</v>
      </c>
      <c r="EQ39" s="665"/>
      <c r="ER39" s="666"/>
      <c r="ES39" s="667"/>
      <c r="ET39" s="676"/>
      <c r="EU39" s="669"/>
      <c r="EV39" s="670"/>
      <c r="EW39" s="1324"/>
      <c r="EX39" s="497" t="e">
        <f t="shared" ref="EX39:EX40" si="844">IF(EXACT(VLOOKUP(EQ39,OFERTA_0,2,FALSE),ER39),1,0)</f>
        <v>#N/A</v>
      </c>
      <c r="EY39" s="497" t="e">
        <f t="shared" ref="EY39:EY40" si="845">IF(EXACT(VLOOKUP(EQ39,OFERTA_0,3,FALSE),ES39),1,0)</f>
        <v>#N/A</v>
      </c>
      <c r="EZ39" s="498" t="e">
        <f t="shared" ref="EZ39:EZ40" si="846">IF(EXACT(VLOOKUP(EQ39,OFERTA_0,4,FALSE),ET39),1,0)</f>
        <v>#N/A</v>
      </c>
      <c r="FA39" s="498">
        <f t="shared" ref="FA39:FA41" si="847">IF(EU39=0,0,1)</f>
        <v>0</v>
      </c>
      <c r="FB39" s="498">
        <f t="shared" ref="FB39:FB41" si="848">IF(EV39=0,0,1)</f>
        <v>0</v>
      </c>
      <c r="FC39" s="498" t="e">
        <f t="shared" ref="FC39:FC40" si="849">PRODUCT(EX39:FB39)</f>
        <v>#N/A</v>
      </c>
      <c r="FD39" s="504">
        <f t="shared" ref="FD39:FD40" si="850">ROUND(EV39,0)</f>
        <v>0</v>
      </c>
      <c r="FE39" s="500">
        <f t="shared" ref="FE39:FE40" si="851">EV39-FD39</f>
        <v>0</v>
      </c>
      <c r="FH39" s="665"/>
      <c r="FI39" s="666"/>
      <c r="FJ39" s="667"/>
      <c r="FK39" s="676"/>
      <c r="FL39" s="669"/>
      <c r="FM39" s="670"/>
      <c r="FN39" s="1324"/>
      <c r="FO39" s="497" t="e">
        <f t="shared" ref="FO39:FO40" si="852">IF(EXACT(VLOOKUP(FH39,OFERTA_0,2,FALSE),FI39),1,0)</f>
        <v>#N/A</v>
      </c>
      <c r="FP39" s="497" t="e">
        <f t="shared" ref="FP39:FP40" si="853">IF(EXACT(VLOOKUP(FH39,OFERTA_0,3,FALSE),FJ39),1,0)</f>
        <v>#N/A</v>
      </c>
      <c r="FQ39" s="498" t="e">
        <f t="shared" ref="FQ39:FQ40" si="854">IF(EXACT(VLOOKUP(FH39,OFERTA_0,4,FALSE),FK39),1,0)</f>
        <v>#N/A</v>
      </c>
      <c r="FR39" s="498">
        <f t="shared" ref="FR39:FR41" si="855">IF(FL39=0,0,1)</f>
        <v>0</v>
      </c>
      <c r="FS39" s="498">
        <f t="shared" ref="FS39:FS41" si="856">IF(FM39=0,0,1)</f>
        <v>0</v>
      </c>
      <c r="FT39" s="498" t="e">
        <f t="shared" ref="FT39:FT40" si="857">PRODUCT(FO39:FS39)</f>
        <v>#N/A</v>
      </c>
      <c r="FU39" s="504">
        <f t="shared" ref="FU39:FU40" si="858">ROUND(FM39,0)</f>
        <v>0</v>
      </c>
      <c r="FV39" s="500">
        <f t="shared" ref="FV39:FV40" si="859">FM39-FU39</f>
        <v>0</v>
      </c>
      <c r="FY39" s="665"/>
      <c r="FZ39" s="666"/>
      <c r="GA39" s="667"/>
      <c r="GB39" s="676"/>
      <c r="GC39" s="669"/>
      <c r="GD39" s="670"/>
      <c r="GE39" s="1324"/>
      <c r="GF39" s="497" t="e">
        <f t="shared" ref="GF39:GF40" si="860">IF(EXACT(VLOOKUP(FY39,OFERTA_0,2,FALSE),FZ39),1,0)</f>
        <v>#N/A</v>
      </c>
      <c r="GG39" s="497" t="e">
        <f t="shared" ref="GG39:GG40" si="861">IF(EXACT(VLOOKUP(FY39,OFERTA_0,3,FALSE),GA39),1,0)</f>
        <v>#N/A</v>
      </c>
      <c r="GH39" s="498" t="e">
        <f t="shared" ref="GH39:GH40" si="862">IF(EXACT(VLOOKUP(FY39,OFERTA_0,4,FALSE),GB39),1,0)</f>
        <v>#N/A</v>
      </c>
      <c r="GI39" s="498">
        <f t="shared" ref="GI39:GI41" si="863">IF(GC39=0,0,1)</f>
        <v>0</v>
      </c>
      <c r="GJ39" s="498">
        <f t="shared" ref="GJ39:GJ41" si="864">IF(GD39=0,0,1)</f>
        <v>0</v>
      </c>
      <c r="GK39" s="498" t="e">
        <f t="shared" ref="GK39:GK40" si="865">PRODUCT(GF39:GJ39)</f>
        <v>#N/A</v>
      </c>
      <c r="GL39" s="504">
        <f t="shared" ref="GL39:GL40" si="866">ROUND(GD39,0)</f>
        <v>0</v>
      </c>
      <c r="GM39" s="500">
        <f t="shared" ref="GM39:GM40" si="867">GD39-GL39</f>
        <v>0</v>
      </c>
      <c r="GP39" s="665"/>
      <c r="GQ39" s="666"/>
      <c r="GR39" s="667"/>
      <c r="GS39" s="676"/>
      <c r="GT39" s="669"/>
      <c r="GU39" s="670"/>
      <c r="GV39" s="1324"/>
      <c r="GW39" s="497" t="e">
        <f t="shared" ref="GW39:GW40" si="868">IF(EXACT(VLOOKUP(GP39,OFERTA_0,2,FALSE),GQ39),1,0)</f>
        <v>#N/A</v>
      </c>
      <c r="GX39" s="497" t="e">
        <f t="shared" ref="GX39:GX40" si="869">IF(EXACT(VLOOKUP(GP39,OFERTA_0,3,FALSE),GR39),1,0)</f>
        <v>#N/A</v>
      </c>
      <c r="GY39" s="498" t="e">
        <f t="shared" ref="GY39:GY40" si="870">IF(EXACT(VLOOKUP(GP39,OFERTA_0,4,FALSE),GS39),1,0)</f>
        <v>#N/A</v>
      </c>
      <c r="GZ39" s="498">
        <f t="shared" ref="GZ39:GZ41" si="871">IF(GT39=0,0,1)</f>
        <v>0</v>
      </c>
      <c r="HA39" s="498">
        <f t="shared" ref="HA39:HA41" si="872">IF(GU39=0,0,1)</f>
        <v>0</v>
      </c>
      <c r="HB39" s="498" t="e">
        <f t="shared" ref="HB39:HB40" si="873">PRODUCT(GW39:HA39)</f>
        <v>#N/A</v>
      </c>
      <c r="HC39" s="504">
        <f t="shared" ref="HC39:HC40" si="874">ROUND(GU39,0)</f>
        <v>0</v>
      </c>
      <c r="HD39" s="500">
        <f t="shared" ref="HD39:HD40" si="875">GU39-HC39</f>
        <v>0</v>
      </c>
      <c r="HG39" s="665"/>
      <c r="HH39" s="666"/>
      <c r="HI39" s="667"/>
      <c r="HJ39" s="676"/>
      <c r="HK39" s="669"/>
      <c r="HL39" s="670"/>
      <c r="HM39" s="1324"/>
      <c r="HN39" s="497" t="e">
        <f t="shared" ref="HN39:HN40" si="876">IF(EXACT(VLOOKUP(HG39,OFERTA_0,2,FALSE),HH39),1,0)</f>
        <v>#N/A</v>
      </c>
      <c r="HO39" s="497" t="e">
        <f t="shared" ref="HO39:HO40" si="877">IF(EXACT(VLOOKUP(HG39,OFERTA_0,3,FALSE),HI39),1,0)</f>
        <v>#N/A</v>
      </c>
      <c r="HP39" s="498" t="e">
        <f t="shared" ref="HP39:HP40" si="878">IF(EXACT(VLOOKUP(HG39,OFERTA_0,4,FALSE),HJ39),1,0)</f>
        <v>#N/A</v>
      </c>
      <c r="HQ39" s="498">
        <f t="shared" ref="HQ39:HQ41" si="879">IF(HK39=0,0,1)</f>
        <v>0</v>
      </c>
      <c r="HR39" s="498">
        <f t="shared" ref="HR39:HR41" si="880">IF(HL39=0,0,1)</f>
        <v>0</v>
      </c>
      <c r="HS39" s="498" t="e">
        <f t="shared" ref="HS39:HS40" si="881">PRODUCT(HN39:HR39)</f>
        <v>#N/A</v>
      </c>
      <c r="HT39" s="504">
        <f t="shared" ref="HT39:HT40" si="882">ROUND(HL39,0)</f>
        <v>0</v>
      </c>
      <c r="HU39" s="500">
        <f t="shared" ref="HU39:HU40" si="883">HL39-HT39</f>
        <v>0</v>
      </c>
      <c r="HX39" s="665"/>
      <c r="HY39" s="666"/>
      <c r="HZ39" s="667"/>
      <c r="IA39" s="676"/>
      <c r="IB39" s="669"/>
      <c r="IC39" s="670"/>
      <c r="ID39" s="1324"/>
      <c r="IE39" s="497" t="e">
        <f t="shared" ref="IE39:IE40" si="884">IF(EXACT(VLOOKUP(HX39,OFERTA_0,2,FALSE),HY39),1,0)</f>
        <v>#N/A</v>
      </c>
      <c r="IF39" s="497" t="e">
        <f t="shared" ref="IF39:IF40" si="885">IF(EXACT(VLOOKUP(HX39,OFERTA_0,3,FALSE),HZ39),1,0)</f>
        <v>#N/A</v>
      </c>
      <c r="IG39" s="498" t="e">
        <f t="shared" ref="IG39:IG40" si="886">IF(EXACT(VLOOKUP(HX39,OFERTA_0,4,FALSE),IA39),1,0)</f>
        <v>#N/A</v>
      </c>
      <c r="IH39" s="498">
        <f t="shared" ref="IH39:IH41" si="887">IF(IB39=0,0,1)</f>
        <v>0</v>
      </c>
      <c r="II39" s="498">
        <f t="shared" ref="II39:II41" si="888">IF(IC39=0,0,1)</f>
        <v>0</v>
      </c>
      <c r="IJ39" s="498" t="e">
        <f t="shared" ref="IJ39:IJ40" si="889">PRODUCT(IE39:II39)</f>
        <v>#N/A</v>
      </c>
      <c r="IK39" s="504">
        <f t="shared" ref="IK39:IK40" si="890">ROUND(IC39,0)</f>
        <v>0</v>
      </c>
      <c r="IL39" s="500">
        <f t="shared" ref="IL39:IL40" si="891">IC39-IK39</f>
        <v>0</v>
      </c>
      <c r="IO39" s="665"/>
      <c r="IP39" s="666"/>
      <c r="IQ39" s="667"/>
      <c r="IR39" s="676"/>
      <c r="IS39" s="669"/>
      <c r="IT39" s="670"/>
      <c r="IU39" s="1324"/>
      <c r="IV39" s="497" t="e">
        <f t="shared" ref="IV39:IV40" si="892">IF(EXACT(VLOOKUP(IO39,OFERTA_0,2,FALSE),IP39),1,0)</f>
        <v>#N/A</v>
      </c>
      <c r="IW39" s="497" t="e">
        <f t="shared" ref="IW39:IW40" si="893">IF(EXACT(VLOOKUP(IO39,OFERTA_0,3,FALSE),IQ39),1,0)</f>
        <v>#N/A</v>
      </c>
      <c r="IX39" s="498" t="e">
        <f t="shared" ref="IX39:IX40" si="894">IF(EXACT(VLOOKUP(IO39,OFERTA_0,4,FALSE),IR39),1,0)</f>
        <v>#N/A</v>
      </c>
      <c r="IY39" s="498">
        <f t="shared" ref="IY39:IY41" si="895">IF(IS39=0,0,1)</f>
        <v>0</v>
      </c>
      <c r="IZ39" s="498">
        <f t="shared" ref="IZ39:IZ41" si="896">IF(IT39=0,0,1)</f>
        <v>0</v>
      </c>
      <c r="JA39" s="498" t="e">
        <f t="shared" ref="JA39:JA40" si="897">PRODUCT(IV39:IZ39)</f>
        <v>#N/A</v>
      </c>
      <c r="JB39" s="504">
        <f t="shared" ref="JB39:JB40" si="898">ROUND(IT39,0)</f>
        <v>0</v>
      </c>
      <c r="JC39" s="500">
        <f t="shared" ref="JC39:JC40" si="899">IT39-JB39</f>
        <v>0</v>
      </c>
      <c r="JF39" s="665"/>
      <c r="JG39" s="666"/>
      <c r="JH39" s="667"/>
      <c r="JI39" s="676"/>
      <c r="JJ39" s="669"/>
      <c r="JK39" s="670"/>
      <c r="JL39" s="1324"/>
      <c r="JM39" s="497" t="e">
        <f t="shared" ref="JM39:JM40" si="900">IF(EXACT(VLOOKUP(JF39,OFERTA_0,2,FALSE),JG39),1,0)</f>
        <v>#N/A</v>
      </c>
      <c r="JN39" s="497" t="e">
        <f t="shared" ref="JN39:JN40" si="901">IF(EXACT(VLOOKUP(JF39,OFERTA_0,3,FALSE),JH39),1,0)</f>
        <v>#N/A</v>
      </c>
      <c r="JO39" s="498" t="e">
        <f t="shared" ref="JO39:JO40" si="902">IF(EXACT(VLOOKUP(JF39,OFERTA_0,4,FALSE),JI39),1,0)</f>
        <v>#N/A</v>
      </c>
      <c r="JP39" s="498">
        <f t="shared" ref="JP39:JP41" si="903">IF(JJ39=0,0,1)</f>
        <v>0</v>
      </c>
      <c r="JQ39" s="498">
        <f t="shared" ref="JQ39:JQ41" si="904">IF(JK39=0,0,1)</f>
        <v>0</v>
      </c>
      <c r="JR39" s="498" t="e">
        <f t="shared" ref="JR39:JR40" si="905">PRODUCT(JM39:JQ39)</f>
        <v>#N/A</v>
      </c>
      <c r="JS39" s="504">
        <f t="shared" ref="JS39:JS40" si="906">ROUND(JK39,0)</f>
        <v>0</v>
      </c>
      <c r="JT39" s="500">
        <f t="shared" ref="JT39:JT40" si="907">JK39-JS39</f>
        <v>0</v>
      </c>
      <c r="JW39" s="665"/>
      <c r="JX39" s="666"/>
      <c r="JY39" s="667"/>
      <c r="JZ39" s="676"/>
      <c r="KA39" s="669"/>
      <c r="KB39" s="670"/>
      <c r="KC39" s="1324"/>
      <c r="KD39" s="497" t="e">
        <f t="shared" ref="KD39:KD40" si="908">IF(EXACT(VLOOKUP(JW39,OFERTA_0,2,FALSE),JX39),1,0)</f>
        <v>#N/A</v>
      </c>
      <c r="KE39" s="497" t="e">
        <f t="shared" ref="KE39:KE40" si="909">IF(EXACT(VLOOKUP(JW39,OFERTA_0,3,FALSE),JY39),1,0)</f>
        <v>#N/A</v>
      </c>
      <c r="KF39" s="498" t="e">
        <f t="shared" ref="KF39:KF40" si="910">IF(EXACT(VLOOKUP(JW39,OFERTA_0,4,FALSE),JZ39),1,0)</f>
        <v>#N/A</v>
      </c>
      <c r="KG39" s="498">
        <f t="shared" ref="KG39:KG41" si="911">IF(KA39=0,0,1)</f>
        <v>0</v>
      </c>
      <c r="KH39" s="498">
        <f t="shared" ref="KH39:KH41" si="912">IF(KB39=0,0,1)</f>
        <v>0</v>
      </c>
      <c r="KI39" s="498" t="e">
        <f t="shared" ref="KI39:KI40" si="913">PRODUCT(KD39:KH39)</f>
        <v>#N/A</v>
      </c>
      <c r="KJ39" s="504">
        <f t="shared" ref="KJ39:KJ40" si="914">ROUND(KB39,0)</f>
        <v>0</v>
      </c>
      <c r="KK39" s="500">
        <f t="shared" ref="KK39:KK40" si="915">KB39-KJ39</f>
        <v>0</v>
      </c>
      <c r="KN39" s="665"/>
      <c r="KO39" s="666"/>
      <c r="KP39" s="667"/>
      <c r="KQ39" s="676"/>
      <c r="KR39" s="669"/>
      <c r="KS39" s="670"/>
      <c r="KT39" s="1324"/>
      <c r="KU39" s="497" t="e">
        <f t="shared" ref="KU39:KU40" si="916">IF(EXACT(VLOOKUP(KN39,OFERTA_0,2,FALSE),KO39),1,0)</f>
        <v>#N/A</v>
      </c>
      <c r="KV39" s="497" t="e">
        <f t="shared" ref="KV39:KV40" si="917">IF(EXACT(VLOOKUP(KN39,OFERTA_0,3,FALSE),KP39),1,0)</f>
        <v>#N/A</v>
      </c>
      <c r="KW39" s="498" t="e">
        <f t="shared" ref="KW39:KW40" si="918">IF(EXACT(VLOOKUP(KN39,OFERTA_0,4,FALSE),KQ39),1,0)</f>
        <v>#N/A</v>
      </c>
      <c r="KX39" s="498">
        <f t="shared" ref="KX39:KX41" si="919">IF(KR39=0,0,1)</f>
        <v>0</v>
      </c>
      <c r="KY39" s="498">
        <f t="shared" ref="KY39:KY41" si="920">IF(KS39=0,0,1)</f>
        <v>0</v>
      </c>
      <c r="KZ39" s="498" t="e">
        <f t="shared" ref="KZ39:KZ40" si="921">PRODUCT(KU39:KY39)</f>
        <v>#N/A</v>
      </c>
      <c r="LA39" s="504">
        <f t="shared" ref="LA39:LA40" si="922">ROUND(KS39,0)</f>
        <v>0</v>
      </c>
      <c r="LB39" s="500">
        <f t="shared" ref="LB39:LB40" si="923">KS39-LA39</f>
        <v>0</v>
      </c>
      <c r="LE39" s="665"/>
      <c r="LF39" s="666"/>
      <c r="LG39" s="667"/>
      <c r="LH39" s="676"/>
      <c r="LI39" s="669"/>
      <c r="LJ39" s="670"/>
      <c r="LK39" s="1324"/>
      <c r="LL39" s="497" t="e">
        <f t="shared" ref="LL39:LL40" si="924">IF(EXACT(VLOOKUP(LE39,OFERTA_0,2,FALSE),LF39),1,0)</f>
        <v>#N/A</v>
      </c>
      <c r="LM39" s="497" t="e">
        <f t="shared" ref="LM39:LM40" si="925">IF(EXACT(VLOOKUP(LE39,OFERTA_0,3,FALSE),LG39),1,0)</f>
        <v>#N/A</v>
      </c>
      <c r="LN39" s="498" t="e">
        <f t="shared" ref="LN39:LN40" si="926">IF(EXACT(VLOOKUP(LE39,OFERTA_0,4,FALSE),LH39),1,0)</f>
        <v>#N/A</v>
      </c>
      <c r="LO39" s="498">
        <f t="shared" ref="LO39:LO41" si="927">IF(LI39=0,0,1)</f>
        <v>0</v>
      </c>
      <c r="LP39" s="498">
        <f t="shared" ref="LP39:LP41" si="928">IF(LJ39=0,0,1)</f>
        <v>0</v>
      </c>
      <c r="LQ39" s="498" t="e">
        <f t="shared" ref="LQ39:LQ40" si="929">PRODUCT(LL39:LP39)</f>
        <v>#N/A</v>
      </c>
      <c r="LR39" s="504">
        <f t="shared" ref="LR39:LR40" si="930">ROUND(LJ39,0)</f>
        <v>0</v>
      </c>
      <c r="LS39" s="500">
        <f t="shared" ref="LS39:LS40" si="931">LJ39-LR39</f>
        <v>0</v>
      </c>
      <c r="LV39" s="665"/>
      <c r="LW39" s="666"/>
      <c r="LX39" s="667"/>
      <c r="LY39" s="676"/>
      <c r="LZ39" s="669"/>
      <c r="MA39" s="670"/>
      <c r="MB39" s="1324"/>
      <c r="MC39" s="497" t="e">
        <f t="shared" ref="MC39:MC40" si="932">IF(EXACT(VLOOKUP(LV39,OFERTA_0,2,FALSE),LW39),1,0)</f>
        <v>#N/A</v>
      </c>
      <c r="MD39" s="497" t="e">
        <f t="shared" ref="MD39:MD40" si="933">IF(EXACT(VLOOKUP(LV39,OFERTA_0,3,FALSE),LX39),1,0)</f>
        <v>#N/A</v>
      </c>
      <c r="ME39" s="498" t="e">
        <f t="shared" ref="ME39:ME40" si="934">IF(EXACT(VLOOKUP(LV39,OFERTA_0,4,FALSE),LY39),1,0)</f>
        <v>#N/A</v>
      </c>
      <c r="MF39" s="498">
        <f t="shared" ref="MF39:MF41" si="935">IF(LZ39=0,0,1)</f>
        <v>0</v>
      </c>
      <c r="MG39" s="498">
        <f t="shared" ref="MG39:MG41" si="936">IF(MA39=0,0,1)</f>
        <v>0</v>
      </c>
      <c r="MH39" s="498" t="e">
        <f t="shared" ref="MH39:MH40" si="937">PRODUCT(MC39:MG39)</f>
        <v>#N/A</v>
      </c>
      <c r="MI39" s="504">
        <f t="shared" ref="MI39:MI40" si="938">ROUND(MA39,0)</f>
        <v>0</v>
      </c>
      <c r="MJ39" s="500">
        <f t="shared" ref="MJ39:MJ40" si="939">MA39-MI39</f>
        <v>0</v>
      </c>
      <c r="MM39" s="665"/>
      <c r="MN39" s="666"/>
      <c r="MO39" s="667"/>
      <c r="MP39" s="676"/>
      <c r="MQ39" s="669"/>
      <c r="MR39" s="670"/>
      <c r="MS39" s="1324"/>
      <c r="MT39" s="497" t="e">
        <f t="shared" ref="MT39:MT40" si="940">IF(EXACT(VLOOKUP(MM39,OFERTA_0,2,FALSE),MN39),1,0)</f>
        <v>#N/A</v>
      </c>
      <c r="MU39" s="497" t="e">
        <f t="shared" ref="MU39:MU40" si="941">IF(EXACT(VLOOKUP(MM39,OFERTA_0,3,FALSE),MO39),1,0)</f>
        <v>#N/A</v>
      </c>
      <c r="MV39" s="498" t="e">
        <f t="shared" ref="MV39:MV40" si="942">IF(EXACT(VLOOKUP(MM39,OFERTA_0,4,FALSE),MP39),1,0)</f>
        <v>#N/A</v>
      </c>
      <c r="MW39" s="498">
        <f t="shared" ref="MW39:MW41" si="943">IF(MQ39=0,0,1)</f>
        <v>0</v>
      </c>
      <c r="MX39" s="498">
        <f t="shared" ref="MX39:MX41" si="944">IF(MR39=0,0,1)</f>
        <v>0</v>
      </c>
      <c r="MY39" s="498" t="e">
        <f t="shared" ref="MY39:MY40" si="945">PRODUCT(MT39:MX39)</f>
        <v>#N/A</v>
      </c>
      <c r="MZ39" s="504">
        <f t="shared" ref="MZ39:MZ40" si="946">ROUND(MR39,0)</f>
        <v>0</v>
      </c>
      <c r="NA39" s="500">
        <f t="shared" ref="NA39:NA40" si="947">MR39-MZ39</f>
        <v>0</v>
      </c>
      <c r="ND39" s="665"/>
      <c r="NE39" s="666"/>
      <c r="NF39" s="667"/>
      <c r="NG39" s="676"/>
      <c r="NH39" s="669"/>
      <c r="NI39" s="670"/>
      <c r="NJ39" s="1324"/>
      <c r="NK39" s="497" t="e">
        <f t="shared" ref="NK39:NK40" si="948">IF(EXACT(VLOOKUP(ND39,OFERTA_0,2,FALSE),NE39),1,0)</f>
        <v>#N/A</v>
      </c>
      <c r="NL39" s="497" t="e">
        <f t="shared" ref="NL39:NL40" si="949">IF(EXACT(VLOOKUP(ND39,OFERTA_0,3,FALSE),NF39),1,0)</f>
        <v>#N/A</v>
      </c>
      <c r="NM39" s="498" t="e">
        <f t="shared" ref="NM39:NM40" si="950">IF(EXACT(VLOOKUP(ND39,OFERTA_0,4,FALSE),NG39),1,0)</f>
        <v>#N/A</v>
      </c>
      <c r="NN39" s="498">
        <f t="shared" ref="NN39:NN41" si="951">IF(NH39=0,0,1)</f>
        <v>0</v>
      </c>
      <c r="NO39" s="498">
        <f t="shared" ref="NO39:NO41" si="952">IF(NI39=0,0,1)</f>
        <v>0</v>
      </c>
      <c r="NP39" s="498" t="e">
        <f t="shared" ref="NP39:NP40" si="953">PRODUCT(NK39:NO39)</f>
        <v>#N/A</v>
      </c>
      <c r="NQ39" s="504">
        <f t="shared" ref="NQ39:NQ40" si="954">ROUND(NI39,0)</f>
        <v>0</v>
      </c>
      <c r="NR39" s="500">
        <f t="shared" ref="NR39:NR40" si="955">NI39-NQ39</f>
        <v>0</v>
      </c>
      <c r="NU39" s="665"/>
      <c r="NV39" s="666"/>
      <c r="NW39" s="667"/>
      <c r="NX39" s="676"/>
      <c r="NY39" s="669"/>
      <c r="NZ39" s="670"/>
      <c r="OA39" s="1324"/>
      <c r="OB39" s="497" t="e">
        <f t="shared" ref="OB39:OB40" si="956">IF(EXACT(VLOOKUP(NU39,OFERTA_0,2,FALSE),NV39),1,0)</f>
        <v>#N/A</v>
      </c>
      <c r="OC39" s="497" t="e">
        <f t="shared" ref="OC39:OC40" si="957">IF(EXACT(VLOOKUP(NU39,OFERTA_0,3,FALSE),NW39),1,0)</f>
        <v>#N/A</v>
      </c>
      <c r="OD39" s="498" t="e">
        <f t="shared" ref="OD39:OD40" si="958">IF(EXACT(VLOOKUP(NU39,OFERTA_0,4,FALSE),NX39),1,0)</f>
        <v>#N/A</v>
      </c>
      <c r="OE39" s="498">
        <f t="shared" ref="OE39:OE41" si="959">IF(NY39=0,0,1)</f>
        <v>0</v>
      </c>
      <c r="OF39" s="498">
        <f t="shared" ref="OF39:OF41" si="960">IF(NZ39=0,0,1)</f>
        <v>0</v>
      </c>
      <c r="OG39" s="498" t="e">
        <f t="shared" ref="OG39:OG40" si="961">PRODUCT(OB39:OF39)</f>
        <v>#N/A</v>
      </c>
      <c r="OH39" s="504">
        <f t="shared" ref="OH39:OH40" si="962">ROUND(NZ39,0)</f>
        <v>0</v>
      </c>
      <c r="OI39" s="500">
        <f t="shared" ref="OI39:OI40" si="963">NZ39-OH39</f>
        <v>0</v>
      </c>
      <c r="OL39" s="665"/>
      <c r="OM39" s="666"/>
      <c r="ON39" s="667"/>
      <c r="OO39" s="676"/>
      <c r="OP39" s="669"/>
      <c r="OQ39" s="670"/>
      <c r="OR39" s="1324"/>
      <c r="OS39" s="497" t="e">
        <f t="shared" ref="OS39:OS40" si="964">IF(EXACT(VLOOKUP(OL39,OFERTA_0,2,FALSE),OM39),1,0)</f>
        <v>#N/A</v>
      </c>
      <c r="OT39" s="497" t="e">
        <f t="shared" ref="OT39:OT40" si="965">IF(EXACT(VLOOKUP(OL39,OFERTA_0,3,FALSE),ON39),1,0)</f>
        <v>#N/A</v>
      </c>
      <c r="OU39" s="498" t="e">
        <f t="shared" ref="OU39:OU40" si="966">IF(EXACT(VLOOKUP(OL39,OFERTA_0,4,FALSE),OO39),1,0)</f>
        <v>#N/A</v>
      </c>
      <c r="OV39" s="498">
        <f t="shared" ref="OV39:OV41" si="967">IF(OP39=0,0,1)</f>
        <v>0</v>
      </c>
      <c r="OW39" s="498">
        <f t="shared" ref="OW39:OW41" si="968">IF(OQ39=0,0,1)</f>
        <v>0</v>
      </c>
      <c r="OX39" s="498" t="e">
        <f t="shared" ref="OX39:OX40" si="969">PRODUCT(OS39:OW39)</f>
        <v>#N/A</v>
      </c>
      <c r="OY39" s="504">
        <f t="shared" ref="OY39:OY40" si="970">ROUND(OQ39,0)</f>
        <v>0</v>
      </c>
      <c r="OZ39" s="500">
        <f t="shared" ref="OZ39:OZ40" si="971">OQ39-OY39</f>
        <v>0</v>
      </c>
      <c r="PC39" s="665"/>
      <c r="PD39" s="666"/>
      <c r="PE39" s="667"/>
      <c r="PF39" s="676"/>
      <c r="PG39" s="669"/>
      <c r="PH39" s="670"/>
      <c r="PI39" s="1324"/>
      <c r="PJ39" s="497" t="e">
        <f t="shared" ref="PJ39:PJ40" si="972">IF(EXACT(VLOOKUP(PC39,OFERTA_0,2,FALSE),PD39),1,0)</f>
        <v>#N/A</v>
      </c>
      <c r="PK39" s="497" t="e">
        <f t="shared" ref="PK39:PK40" si="973">IF(EXACT(VLOOKUP(PC39,OFERTA_0,3,FALSE),PE39),1,0)</f>
        <v>#N/A</v>
      </c>
      <c r="PL39" s="498" t="e">
        <f t="shared" ref="PL39:PL40" si="974">IF(EXACT(VLOOKUP(PC39,OFERTA_0,4,FALSE),PF39),1,0)</f>
        <v>#N/A</v>
      </c>
      <c r="PM39" s="498">
        <f t="shared" ref="PM39:PM41" si="975">IF(PG39=0,0,1)</f>
        <v>0</v>
      </c>
      <c r="PN39" s="498">
        <f t="shared" ref="PN39:PN41" si="976">IF(PH39=0,0,1)</f>
        <v>0</v>
      </c>
      <c r="PO39" s="498" t="e">
        <f t="shared" ref="PO39:PO40" si="977">PRODUCT(PJ39:PN39)</f>
        <v>#N/A</v>
      </c>
      <c r="PP39" s="504">
        <f t="shared" ref="PP39:PP40" si="978">ROUND(PH39,0)</f>
        <v>0</v>
      </c>
      <c r="PQ39" s="500">
        <f t="shared" ref="PQ39:PQ40" si="979">PH39-PP39</f>
        <v>0</v>
      </c>
      <c r="PT39" s="665"/>
      <c r="PU39" s="666"/>
      <c r="PV39" s="667"/>
      <c r="PW39" s="676"/>
      <c r="PX39" s="669"/>
      <c r="PY39" s="670"/>
      <c r="PZ39" s="1324"/>
      <c r="QA39" s="497" t="e">
        <f t="shared" ref="QA39:QA40" si="980">IF(EXACT(VLOOKUP(PT39,OFERTA_0,2,FALSE),PU39),1,0)</f>
        <v>#N/A</v>
      </c>
      <c r="QB39" s="497" t="e">
        <f t="shared" ref="QB39:QB40" si="981">IF(EXACT(VLOOKUP(PT39,OFERTA_0,3,FALSE),PV39),1,0)</f>
        <v>#N/A</v>
      </c>
      <c r="QC39" s="498" t="e">
        <f t="shared" ref="QC39:QC40" si="982">IF(EXACT(VLOOKUP(PT39,OFERTA_0,4,FALSE),PW39),1,0)</f>
        <v>#N/A</v>
      </c>
      <c r="QD39" s="498">
        <f t="shared" ref="QD39:QD41" si="983">IF(PX39=0,0,1)</f>
        <v>0</v>
      </c>
      <c r="QE39" s="498">
        <f t="shared" ref="QE39:QE41" si="984">IF(PY39=0,0,1)</f>
        <v>0</v>
      </c>
      <c r="QF39" s="498" t="e">
        <f t="shared" ref="QF39:QF40" si="985">PRODUCT(QA39:QE39)</f>
        <v>#N/A</v>
      </c>
      <c r="QG39" s="504">
        <f t="shared" ref="QG39:QG40" si="986">ROUND(PY39,0)</f>
        <v>0</v>
      </c>
      <c r="QH39" s="500">
        <f t="shared" ref="QH39:QH40" si="987">PY39-QG39</f>
        <v>0</v>
      </c>
      <c r="QK39" s="665"/>
      <c r="QL39" s="666"/>
      <c r="QM39" s="667"/>
      <c r="QN39" s="676"/>
      <c r="QO39" s="669"/>
      <c r="QP39" s="670"/>
      <c r="QQ39" s="1324"/>
      <c r="QR39" s="497" t="e">
        <f t="shared" ref="QR39:QR40" si="988">IF(EXACT(VLOOKUP(QK39,OFERTA_0,2,FALSE),QL39),1,0)</f>
        <v>#N/A</v>
      </c>
      <c r="QS39" s="497" t="e">
        <f t="shared" ref="QS39:QS40" si="989">IF(EXACT(VLOOKUP(QK39,OFERTA_0,3,FALSE),QM39),1,0)</f>
        <v>#N/A</v>
      </c>
      <c r="QT39" s="498" t="e">
        <f t="shared" ref="QT39:QT40" si="990">IF(EXACT(VLOOKUP(QK39,OFERTA_0,4,FALSE),QN39),1,0)</f>
        <v>#N/A</v>
      </c>
      <c r="QU39" s="498">
        <f t="shared" ref="QU39:QU41" si="991">IF(QO39=0,0,1)</f>
        <v>0</v>
      </c>
      <c r="QV39" s="498">
        <f t="shared" ref="QV39:QV41" si="992">IF(QP39=0,0,1)</f>
        <v>0</v>
      </c>
      <c r="QW39" s="498" t="e">
        <f t="shared" ref="QW39:QW40" si="993">PRODUCT(QR39:QV39)</f>
        <v>#N/A</v>
      </c>
      <c r="QX39" s="504">
        <f t="shared" ref="QX39:QX40" si="994">ROUND(QP39,0)</f>
        <v>0</v>
      </c>
      <c r="QY39" s="500">
        <f t="shared" ref="QY39:QY40" si="995">QP39-QX39</f>
        <v>0</v>
      </c>
      <c r="RB39" s="381"/>
      <c r="RC39" s="382"/>
      <c r="RD39" s="383"/>
      <c r="RE39" s="384"/>
      <c r="RF39" s="385"/>
      <c r="RG39" s="386"/>
      <c r="RH39" s="386"/>
      <c r="RI39" s="497"/>
      <c r="RJ39" s="497"/>
      <c r="RK39" s="501"/>
      <c r="RL39" s="501"/>
      <c r="RM39" s="501"/>
      <c r="RN39" s="501"/>
      <c r="RO39" s="502"/>
      <c r="RP39" s="503"/>
      <c r="RS39" s="381"/>
      <c r="RT39" s="382"/>
      <c r="RU39" s="383"/>
      <c r="RV39" s="384"/>
      <c r="RW39" s="385"/>
      <c r="RX39" s="386"/>
      <c r="RY39" s="386"/>
      <c r="RZ39" s="497"/>
      <c r="SA39" s="497"/>
      <c r="SB39" s="501"/>
      <c r="SC39" s="501"/>
      <c r="SD39" s="501"/>
      <c r="SE39" s="501"/>
      <c r="SF39" s="502"/>
      <c r="SG39" s="503"/>
      <c r="SJ39" s="381"/>
      <c r="SK39" s="382"/>
      <c r="SL39" s="383"/>
      <c r="SM39" s="384"/>
      <c r="SN39" s="385"/>
      <c r="SO39" s="386"/>
      <c r="SP39" s="386"/>
      <c r="SQ39" s="497"/>
      <c r="SR39" s="497"/>
      <c r="SS39" s="501"/>
      <c r="ST39" s="501"/>
      <c r="SU39" s="501"/>
      <c r="SV39" s="501"/>
      <c r="SW39" s="502"/>
      <c r="SX39" s="503"/>
    </row>
    <row r="40" spans="2:518" ht="33" customHeight="1" thickTop="1" thickBot="1">
      <c r="B40" s="825" t="s">
        <v>439</v>
      </c>
      <c r="C40" s="826"/>
      <c r="D40" s="827" t="s">
        <v>440</v>
      </c>
      <c r="E40" s="828"/>
      <c r="F40" s="829"/>
      <c r="G40" s="830"/>
      <c r="H40" s="831"/>
      <c r="K40" s="927" t="s">
        <v>439</v>
      </c>
      <c r="L40" s="928"/>
      <c r="M40" s="929" t="s">
        <v>440</v>
      </c>
      <c r="N40" s="930"/>
      <c r="O40" s="931"/>
      <c r="P40" s="932"/>
      <c r="Q40" s="933"/>
      <c r="R40" s="493"/>
      <c r="S40" s="494"/>
      <c r="T40" s="494"/>
      <c r="U40" s="494"/>
      <c r="V40" s="494"/>
      <c r="W40" s="494"/>
      <c r="X40" s="917"/>
      <c r="Y40" s="918"/>
      <c r="Z40" s="486"/>
      <c r="AA40" s="486"/>
      <c r="AB40" s="927" t="s">
        <v>439</v>
      </c>
      <c r="AC40" s="928"/>
      <c r="AD40" s="929" t="s">
        <v>440</v>
      </c>
      <c r="AE40" s="930"/>
      <c r="AF40" s="931"/>
      <c r="AG40" s="932"/>
      <c r="AH40" s="933"/>
      <c r="AI40" s="493"/>
      <c r="AJ40" s="494"/>
      <c r="AK40" s="494"/>
      <c r="AL40" s="494"/>
      <c r="AM40" s="494"/>
      <c r="AN40" s="494"/>
      <c r="AO40" s="917"/>
      <c r="AP40" s="918"/>
      <c r="AQ40" s="486"/>
      <c r="AR40" s="486"/>
      <c r="AS40" s="927" t="s">
        <v>439</v>
      </c>
      <c r="AT40" s="928"/>
      <c r="AU40" s="929" t="s">
        <v>440</v>
      </c>
      <c r="AV40" s="930"/>
      <c r="AW40" s="931"/>
      <c r="AX40" s="932"/>
      <c r="AY40" s="933"/>
      <c r="AZ40" s="493"/>
      <c r="BA40" s="494"/>
      <c r="BB40" s="494"/>
      <c r="BC40" s="494"/>
      <c r="BD40" s="494"/>
      <c r="BE40" s="494"/>
      <c r="BF40" s="917"/>
      <c r="BG40" s="918"/>
      <c r="BJ40" s="927" t="s">
        <v>439</v>
      </c>
      <c r="BK40" s="928"/>
      <c r="BL40" s="929" t="s">
        <v>440</v>
      </c>
      <c r="BM40" s="930"/>
      <c r="BN40" s="931"/>
      <c r="BO40" s="932"/>
      <c r="BP40" s="933"/>
      <c r="BQ40" s="493"/>
      <c r="BR40" s="494"/>
      <c r="BS40" s="494"/>
      <c r="BT40" s="494"/>
      <c r="BU40" s="494"/>
      <c r="BV40" s="494"/>
      <c r="BW40" s="917"/>
      <c r="BX40" s="918"/>
      <c r="CA40" s="927" t="s">
        <v>439</v>
      </c>
      <c r="CB40" s="928"/>
      <c r="CC40" s="929" t="s">
        <v>440</v>
      </c>
      <c r="CD40" s="930"/>
      <c r="CE40" s="931"/>
      <c r="CF40" s="932"/>
      <c r="CG40" s="933"/>
      <c r="CH40" s="493"/>
      <c r="CI40" s="494"/>
      <c r="CJ40" s="494"/>
      <c r="CK40" s="494"/>
      <c r="CL40" s="494"/>
      <c r="CM40" s="494"/>
      <c r="CN40" s="917"/>
      <c r="CO40" s="918"/>
      <c r="CR40" s="652" t="s">
        <v>439</v>
      </c>
      <c r="CS40" s="1028"/>
      <c r="CT40" s="929" t="s">
        <v>440</v>
      </c>
      <c r="CU40" s="654"/>
      <c r="CV40" s="1029"/>
      <c r="CW40" s="932"/>
      <c r="CX40" s="657"/>
      <c r="CY40" s="493"/>
      <c r="CZ40" s="494"/>
      <c r="DA40" s="494"/>
      <c r="DB40" s="494"/>
      <c r="DC40" s="494"/>
      <c r="DD40" s="494"/>
      <c r="DE40" s="917"/>
      <c r="DF40" s="918"/>
      <c r="DI40" s="927" t="s">
        <v>439</v>
      </c>
      <c r="DJ40" s="928"/>
      <c r="DK40" s="929" t="s">
        <v>440</v>
      </c>
      <c r="DL40" s="930"/>
      <c r="DM40" s="931"/>
      <c r="DN40" s="932"/>
      <c r="DO40" s="933"/>
      <c r="DP40" s="493"/>
      <c r="DQ40" s="494"/>
      <c r="DR40" s="494"/>
      <c r="DS40" s="494"/>
      <c r="DT40" s="494"/>
      <c r="DU40" s="494"/>
      <c r="DV40" s="917"/>
      <c r="DW40" s="918"/>
      <c r="DZ40" s="652" t="s">
        <v>439</v>
      </c>
      <c r="EA40" s="1028"/>
      <c r="EB40" s="929" t="s">
        <v>440</v>
      </c>
      <c r="EC40" s="654"/>
      <c r="ED40" s="1029"/>
      <c r="EE40" s="932"/>
      <c r="EF40" s="657"/>
      <c r="EG40" s="493"/>
      <c r="EH40" s="494"/>
      <c r="EI40" s="494"/>
      <c r="EJ40" s="494"/>
      <c r="EK40" s="494"/>
      <c r="EL40" s="494"/>
      <c r="EM40" s="917"/>
      <c r="EN40" s="918"/>
      <c r="EQ40" s="665"/>
      <c r="ER40" s="666"/>
      <c r="ES40" s="667"/>
      <c r="ET40" s="676"/>
      <c r="EU40" s="669"/>
      <c r="EV40" s="670"/>
      <c r="EW40" s="1324"/>
      <c r="EX40" s="497" t="e">
        <f t="shared" si="844"/>
        <v>#N/A</v>
      </c>
      <c r="EY40" s="497" t="e">
        <f t="shared" si="845"/>
        <v>#N/A</v>
      </c>
      <c r="EZ40" s="498" t="e">
        <f t="shared" si="846"/>
        <v>#N/A</v>
      </c>
      <c r="FA40" s="498">
        <f t="shared" si="847"/>
        <v>0</v>
      </c>
      <c r="FB40" s="498">
        <f t="shared" si="848"/>
        <v>0</v>
      </c>
      <c r="FC40" s="498" t="e">
        <f t="shared" si="849"/>
        <v>#N/A</v>
      </c>
      <c r="FD40" s="504">
        <f t="shared" si="850"/>
        <v>0</v>
      </c>
      <c r="FE40" s="500">
        <f t="shared" si="851"/>
        <v>0</v>
      </c>
      <c r="FH40" s="665"/>
      <c r="FI40" s="666"/>
      <c r="FJ40" s="667"/>
      <c r="FK40" s="676"/>
      <c r="FL40" s="669"/>
      <c r="FM40" s="670"/>
      <c r="FN40" s="1324"/>
      <c r="FO40" s="497" t="e">
        <f t="shared" si="852"/>
        <v>#N/A</v>
      </c>
      <c r="FP40" s="497" t="e">
        <f t="shared" si="853"/>
        <v>#N/A</v>
      </c>
      <c r="FQ40" s="498" t="e">
        <f t="shared" si="854"/>
        <v>#N/A</v>
      </c>
      <c r="FR40" s="498">
        <f t="shared" si="855"/>
        <v>0</v>
      </c>
      <c r="FS40" s="498">
        <f t="shared" si="856"/>
        <v>0</v>
      </c>
      <c r="FT40" s="498" t="e">
        <f t="shared" si="857"/>
        <v>#N/A</v>
      </c>
      <c r="FU40" s="504">
        <f t="shared" si="858"/>
        <v>0</v>
      </c>
      <c r="FV40" s="500">
        <f t="shared" si="859"/>
        <v>0</v>
      </c>
      <c r="FY40" s="665"/>
      <c r="FZ40" s="666"/>
      <c r="GA40" s="667"/>
      <c r="GB40" s="676"/>
      <c r="GC40" s="669"/>
      <c r="GD40" s="670"/>
      <c r="GE40" s="1324"/>
      <c r="GF40" s="497" t="e">
        <f t="shared" si="860"/>
        <v>#N/A</v>
      </c>
      <c r="GG40" s="497" t="e">
        <f t="shared" si="861"/>
        <v>#N/A</v>
      </c>
      <c r="GH40" s="498" t="e">
        <f t="shared" si="862"/>
        <v>#N/A</v>
      </c>
      <c r="GI40" s="498">
        <f t="shared" si="863"/>
        <v>0</v>
      </c>
      <c r="GJ40" s="498">
        <f t="shared" si="864"/>
        <v>0</v>
      </c>
      <c r="GK40" s="498" t="e">
        <f t="shared" si="865"/>
        <v>#N/A</v>
      </c>
      <c r="GL40" s="504">
        <f t="shared" si="866"/>
        <v>0</v>
      </c>
      <c r="GM40" s="500">
        <f t="shared" si="867"/>
        <v>0</v>
      </c>
      <c r="GP40" s="665"/>
      <c r="GQ40" s="666"/>
      <c r="GR40" s="667"/>
      <c r="GS40" s="676"/>
      <c r="GT40" s="669"/>
      <c r="GU40" s="670"/>
      <c r="GV40" s="1324"/>
      <c r="GW40" s="497" t="e">
        <f t="shared" si="868"/>
        <v>#N/A</v>
      </c>
      <c r="GX40" s="497" t="e">
        <f t="shared" si="869"/>
        <v>#N/A</v>
      </c>
      <c r="GY40" s="498" t="e">
        <f t="shared" si="870"/>
        <v>#N/A</v>
      </c>
      <c r="GZ40" s="498">
        <f t="shared" si="871"/>
        <v>0</v>
      </c>
      <c r="HA40" s="498">
        <f t="shared" si="872"/>
        <v>0</v>
      </c>
      <c r="HB40" s="498" t="e">
        <f t="shared" si="873"/>
        <v>#N/A</v>
      </c>
      <c r="HC40" s="504">
        <f t="shared" si="874"/>
        <v>0</v>
      </c>
      <c r="HD40" s="500">
        <f t="shared" si="875"/>
        <v>0</v>
      </c>
      <c r="HG40" s="665"/>
      <c r="HH40" s="666"/>
      <c r="HI40" s="667"/>
      <c r="HJ40" s="676"/>
      <c r="HK40" s="669"/>
      <c r="HL40" s="670"/>
      <c r="HM40" s="1324"/>
      <c r="HN40" s="497" t="e">
        <f t="shared" si="876"/>
        <v>#N/A</v>
      </c>
      <c r="HO40" s="497" t="e">
        <f t="shared" si="877"/>
        <v>#N/A</v>
      </c>
      <c r="HP40" s="498" t="e">
        <f t="shared" si="878"/>
        <v>#N/A</v>
      </c>
      <c r="HQ40" s="498">
        <f t="shared" si="879"/>
        <v>0</v>
      </c>
      <c r="HR40" s="498">
        <f t="shared" si="880"/>
        <v>0</v>
      </c>
      <c r="HS40" s="498" t="e">
        <f t="shared" si="881"/>
        <v>#N/A</v>
      </c>
      <c r="HT40" s="504">
        <f t="shared" si="882"/>
        <v>0</v>
      </c>
      <c r="HU40" s="500">
        <f t="shared" si="883"/>
        <v>0</v>
      </c>
      <c r="HX40" s="665"/>
      <c r="HY40" s="666"/>
      <c r="HZ40" s="667"/>
      <c r="IA40" s="676"/>
      <c r="IB40" s="669"/>
      <c r="IC40" s="670"/>
      <c r="ID40" s="1324"/>
      <c r="IE40" s="497" t="e">
        <f t="shared" si="884"/>
        <v>#N/A</v>
      </c>
      <c r="IF40" s="497" t="e">
        <f t="shared" si="885"/>
        <v>#N/A</v>
      </c>
      <c r="IG40" s="498" t="e">
        <f t="shared" si="886"/>
        <v>#N/A</v>
      </c>
      <c r="IH40" s="498">
        <f t="shared" si="887"/>
        <v>0</v>
      </c>
      <c r="II40" s="498">
        <f t="shared" si="888"/>
        <v>0</v>
      </c>
      <c r="IJ40" s="498" t="e">
        <f t="shared" si="889"/>
        <v>#N/A</v>
      </c>
      <c r="IK40" s="504">
        <f t="shared" si="890"/>
        <v>0</v>
      </c>
      <c r="IL40" s="500">
        <f t="shared" si="891"/>
        <v>0</v>
      </c>
      <c r="IO40" s="665"/>
      <c r="IP40" s="666"/>
      <c r="IQ40" s="667"/>
      <c r="IR40" s="676"/>
      <c r="IS40" s="669"/>
      <c r="IT40" s="670"/>
      <c r="IU40" s="1324"/>
      <c r="IV40" s="497" t="e">
        <f t="shared" si="892"/>
        <v>#N/A</v>
      </c>
      <c r="IW40" s="497" t="e">
        <f t="shared" si="893"/>
        <v>#N/A</v>
      </c>
      <c r="IX40" s="498" t="e">
        <f t="shared" si="894"/>
        <v>#N/A</v>
      </c>
      <c r="IY40" s="498">
        <f t="shared" si="895"/>
        <v>0</v>
      </c>
      <c r="IZ40" s="498">
        <f t="shared" si="896"/>
        <v>0</v>
      </c>
      <c r="JA40" s="498" t="e">
        <f t="shared" si="897"/>
        <v>#N/A</v>
      </c>
      <c r="JB40" s="504">
        <f t="shared" si="898"/>
        <v>0</v>
      </c>
      <c r="JC40" s="500">
        <f t="shared" si="899"/>
        <v>0</v>
      </c>
      <c r="JF40" s="665"/>
      <c r="JG40" s="666"/>
      <c r="JH40" s="667"/>
      <c r="JI40" s="676"/>
      <c r="JJ40" s="669"/>
      <c r="JK40" s="670"/>
      <c r="JL40" s="1324"/>
      <c r="JM40" s="497" t="e">
        <f t="shared" si="900"/>
        <v>#N/A</v>
      </c>
      <c r="JN40" s="497" t="e">
        <f t="shared" si="901"/>
        <v>#N/A</v>
      </c>
      <c r="JO40" s="498" t="e">
        <f t="shared" si="902"/>
        <v>#N/A</v>
      </c>
      <c r="JP40" s="498">
        <f t="shared" si="903"/>
        <v>0</v>
      </c>
      <c r="JQ40" s="498">
        <f t="shared" si="904"/>
        <v>0</v>
      </c>
      <c r="JR40" s="498" t="e">
        <f t="shared" si="905"/>
        <v>#N/A</v>
      </c>
      <c r="JS40" s="504">
        <f t="shared" si="906"/>
        <v>0</v>
      </c>
      <c r="JT40" s="500">
        <f t="shared" si="907"/>
        <v>0</v>
      </c>
      <c r="JW40" s="665"/>
      <c r="JX40" s="666"/>
      <c r="JY40" s="667"/>
      <c r="JZ40" s="676"/>
      <c r="KA40" s="669"/>
      <c r="KB40" s="670"/>
      <c r="KC40" s="1324"/>
      <c r="KD40" s="497" t="e">
        <f t="shared" si="908"/>
        <v>#N/A</v>
      </c>
      <c r="KE40" s="497" t="e">
        <f t="shared" si="909"/>
        <v>#N/A</v>
      </c>
      <c r="KF40" s="498" t="e">
        <f t="shared" si="910"/>
        <v>#N/A</v>
      </c>
      <c r="KG40" s="498">
        <f t="shared" si="911"/>
        <v>0</v>
      </c>
      <c r="KH40" s="498">
        <f t="shared" si="912"/>
        <v>0</v>
      </c>
      <c r="KI40" s="498" t="e">
        <f t="shared" si="913"/>
        <v>#N/A</v>
      </c>
      <c r="KJ40" s="504">
        <f t="shared" si="914"/>
        <v>0</v>
      </c>
      <c r="KK40" s="500">
        <f t="shared" si="915"/>
        <v>0</v>
      </c>
      <c r="KN40" s="665"/>
      <c r="KO40" s="666"/>
      <c r="KP40" s="667"/>
      <c r="KQ40" s="676"/>
      <c r="KR40" s="669"/>
      <c r="KS40" s="670"/>
      <c r="KT40" s="1324"/>
      <c r="KU40" s="497" t="e">
        <f t="shared" si="916"/>
        <v>#N/A</v>
      </c>
      <c r="KV40" s="497" t="e">
        <f t="shared" si="917"/>
        <v>#N/A</v>
      </c>
      <c r="KW40" s="498" t="e">
        <f t="shared" si="918"/>
        <v>#N/A</v>
      </c>
      <c r="KX40" s="498">
        <f t="shared" si="919"/>
        <v>0</v>
      </c>
      <c r="KY40" s="498">
        <f t="shared" si="920"/>
        <v>0</v>
      </c>
      <c r="KZ40" s="498" t="e">
        <f t="shared" si="921"/>
        <v>#N/A</v>
      </c>
      <c r="LA40" s="504">
        <f t="shared" si="922"/>
        <v>0</v>
      </c>
      <c r="LB40" s="500">
        <f t="shared" si="923"/>
        <v>0</v>
      </c>
      <c r="LE40" s="665"/>
      <c r="LF40" s="666"/>
      <c r="LG40" s="667"/>
      <c r="LH40" s="676"/>
      <c r="LI40" s="669"/>
      <c r="LJ40" s="670"/>
      <c r="LK40" s="1324"/>
      <c r="LL40" s="497" t="e">
        <f t="shared" si="924"/>
        <v>#N/A</v>
      </c>
      <c r="LM40" s="497" t="e">
        <f t="shared" si="925"/>
        <v>#N/A</v>
      </c>
      <c r="LN40" s="498" t="e">
        <f t="shared" si="926"/>
        <v>#N/A</v>
      </c>
      <c r="LO40" s="498">
        <f t="shared" si="927"/>
        <v>0</v>
      </c>
      <c r="LP40" s="498">
        <f t="shared" si="928"/>
        <v>0</v>
      </c>
      <c r="LQ40" s="498" t="e">
        <f t="shared" si="929"/>
        <v>#N/A</v>
      </c>
      <c r="LR40" s="504">
        <f t="shared" si="930"/>
        <v>0</v>
      </c>
      <c r="LS40" s="500">
        <f t="shared" si="931"/>
        <v>0</v>
      </c>
      <c r="LV40" s="665"/>
      <c r="LW40" s="666"/>
      <c r="LX40" s="667"/>
      <c r="LY40" s="676"/>
      <c r="LZ40" s="669"/>
      <c r="MA40" s="670"/>
      <c r="MB40" s="1324"/>
      <c r="MC40" s="497" t="e">
        <f t="shared" si="932"/>
        <v>#N/A</v>
      </c>
      <c r="MD40" s="497" t="e">
        <f t="shared" si="933"/>
        <v>#N/A</v>
      </c>
      <c r="ME40" s="498" t="e">
        <f t="shared" si="934"/>
        <v>#N/A</v>
      </c>
      <c r="MF40" s="498">
        <f t="shared" si="935"/>
        <v>0</v>
      </c>
      <c r="MG40" s="498">
        <f t="shared" si="936"/>
        <v>0</v>
      </c>
      <c r="MH40" s="498" t="e">
        <f t="shared" si="937"/>
        <v>#N/A</v>
      </c>
      <c r="MI40" s="504">
        <f t="shared" si="938"/>
        <v>0</v>
      </c>
      <c r="MJ40" s="500">
        <f t="shared" si="939"/>
        <v>0</v>
      </c>
      <c r="MM40" s="665"/>
      <c r="MN40" s="666"/>
      <c r="MO40" s="667"/>
      <c r="MP40" s="676"/>
      <c r="MQ40" s="669"/>
      <c r="MR40" s="670"/>
      <c r="MS40" s="1324"/>
      <c r="MT40" s="497" t="e">
        <f t="shared" si="940"/>
        <v>#N/A</v>
      </c>
      <c r="MU40" s="497" t="e">
        <f t="shared" si="941"/>
        <v>#N/A</v>
      </c>
      <c r="MV40" s="498" t="e">
        <f t="shared" si="942"/>
        <v>#N/A</v>
      </c>
      <c r="MW40" s="498">
        <f t="shared" si="943"/>
        <v>0</v>
      </c>
      <c r="MX40" s="498">
        <f t="shared" si="944"/>
        <v>0</v>
      </c>
      <c r="MY40" s="498" t="e">
        <f t="shared" si="945"/>
        <v>#N/A</v>
      </c>
      <c r="MZ40" s="504">
        <f t="shared" si="946"/>
        <v>0</v>
      </c>
      <c r="NA40" s="500">
        <f t="shared" si="947"/>
        <v>0</v>
      </c>
      <c r="ND40" s="665"/>
      <c r="NE40" s="666"/>
      <c r="NF40" s="667"/>
      <c r="NG40" s="676"/>
      <c r="NH40" s="669"/>
      <c r="NI40" s="670"/>
      <c r="NJ40" s="1324"/>
      <c r="NK40" s="497" t="e">
        <f t="shared" si="948"/>
        <v>#N/A</v>
      </c>
      <c r="NL40" s="497" t="e">
        <f t="shared" si="949"/>
        <v>#N/A</v>
      </c>
      <c r="NM40" s="498" t="e">
        <f t="shared" si="950"/>
        <v>#N/A</v>
      </c>
      <c r="NN40" s="498">
        <f t="shared" si="951"/>
        <v>0</v>
      </c>
      <c r="NO40" s="498">
        <f t="shared" si="952"/>
        <v>0</v>
      </c>
      <c r="NP40" s="498" t="e">
        <f t="shared" si="953"/>
        <v>#N/A</v>
      </c>
      <c r="NQ40" s="504">
        <f t="shared" si="954"/>
        <v>0</v>
      </c>
      <c r="NR40" s="500">
        <f t="shared" si="955"/>
        <v>0</v>
      </c>
      <c r="NU40" s="665"/>
      <c r="NV40" s="666"/>
      <c r="NW40" s="667"/>
      <c r="NX40" s="676"/>
      <c r="NY40" s="669"/>
      <c r="NZ40" s="670"/>
      <c r="OA40" s="1324"/>
      <c r="OB40" s="497" t="e">
        <f t="shared" si="956"/>
        <v>#N/A</v>
      </c>
      <c r="OC40" s="497" t="e">
        <f t="shared" si="957"/>
        <v>#N/A</v>
      </c>
      <c r="OD40" s="498" t="e">
        <f t="shared" si="958"/>
        <v>#N/A</v>
      </c>
      <c r="OE40" s="498">
        <f t="shared" si="959"/>
        <v>0</v>
      </c>
      <c r="OF40" s="498">
        <f t="shared" si="960"/>
        <v>0</v>
      </c>
      <c r="OG40" s="498" t="e">
        <f t="shared" si="961"/>
        <v>#N/A</v>
      </c>
      <c r="OH40" s="504">
        <f t="shared" si="962"/>
        <v>0</v>
      </c>
      <c r="OI40" s="500">
        <f t="shared" si="963"/>
        <v>0</v>
      </c>
      <c r="OL40" s="665"/>
      <c r="OM40" s="666"/>
      <c r="ON40" s="667"/>
      <c r="OO40" s="676"/>
      <c r="OP40" s="669"/>
      <c r="OQ40" s="670"/>
      <c r="OR40" s="1324"/>
      <c r="OS40" s="497" t="e">
        <f t="shared" si="964"/>
        <v>#N/A</v>
      </c>
      <c r="OT40" s="497" t="e">
        <f t="shared" si="965"/>
        <v>#N/A</v>
      </c>
      <c r="OU40" s="498" t="e">
        <f t="shared" si="966"/>
        <v>#N/A</v>
      </c>
      <c r="OV40" s="498">
        <f t="shared" si="967"/>
        <v>0</v>
      </c>
      <c r="OW40" s="498">
        <f t="shared" si="968"/>
        <v>0</v>
      </c>
      <c r="OX40" s="498" t="e">
        <f t="shared" si="969"/>
        <v>#N/A</v>
      </c>
      <c r="OY40" s="504">
        <f t="shared" si="970"/>
        <v>0</v>
      </c>
      <c r="OZ40" s="500">
        <f t="shared" si="971"/>
        <v>0</v>
      </c>
      <c r="PC40" s="665"/>
      <c r="PD40" s="666"/>
      <c r="PE40" s="667"/>
      <c r="PF40" s="676"/>
      <c r="PG40" s="669"/>
      <c r="PH40" s="670"/>
      <c r="PI40" s="1324"/>
      <c r="PJ40" s="497" t="e">
        <f t="shared" si="972"/>
        <v>#N/A</v>
      </c>
      <c r="PK40" s="497" t="e">
        <f t="shared" si="973"/>
        <v>#N/A</v>
      </c>
      <c r="PL40" s="498" t="e">
        <f t="shared" si="974"/>
        <v>#N/A</v>
      </c>
      <c r="PM40" s="498">
        <f t="shared" si="975"/>
        <v>0</v>
      </c>
      <c r="PN40" s="498">
        <f t="shared" si="976"/>
        <v>0</v>
      </c>
      <c r="PO40" s="498" t="e">
        <f t="shared" si="977"/>
        <v>#N/A</v>
      </c>
      <c r="PP40" s="504">
        <f t="shared" si="978"/>
        <v>0</v>
      </c>
      <c r="PQ40" s="500">
        <f t="shared" si="979"/>
        <v>0</v>
      </c>
      <c r="PT40" s="665"/>
      <c r="PU40" s="666"/>
      <c r="PV40" s="667"/>
      <c r="PW40" s="676"/>
      <c r="PX40" s="669"/>
      <c r="PY40" s="670"/>
      <c r="PZ40" s="1324"/>
      <c r="QA40" s="497" t="e">
        <f t="shared" si="980"/>
        <v>#N/A</v>
      </c>
      <c r="QB40" s="497" t="e">
        <f t="shared" si="981"/>
        <v>#N/A</v>
      </c>
      <c r="QC40" s="498" t="e">
        <f t="shared" si="982"/>
        <v>#N/A</v>
      </c>
      <c r="QD40" s="498">
        <f t="shared" si="983"/>
        <v>0</v>
      </c>
      <c r="QE40" s="498">
        <f t="shared" si="984"/>
        <v>0</v>
      </c>
      <c r="QF40" s="498" t="e">
        <f t="shared" si="985"/>
        <v>#N/A</v>
      </c>
      <c r="QG40" s="504">
        <f t="shared" si="986"/>
        <v>0</v>
      </c>
      <c r="QH40" s="500">
        <f t="shared" si="987"/>
        <v>0</v>
      </c>
      <c r="QK40" s="665"/>
      <c r="QL40" s="666"/>
      <c r="QM40" s="667"/>
      <c r="QN40" s="676"/>
      <c r="QO40" s="669"/>
      <c r="QP40" s="670"/>
      <c r="QQ40" s="1324"/>
      <c r="QR40" s="497" t="e">
        <f t="shared" si="988"/>
        <v>#N/A</v>
      </c>
      <c r="QS40" s="497" t="e">
        <f t="shared" si="989"/>
        <v>#N/A</v>
      </c>
      <c r="QT40" s="498" t="e">
        <f t="shared" si="990"/>
        <v>#N/A</v>
      </c>
      <c r="QU40" s="498">
        <f t="shared" si="991"/>
        <v>0</v>
      </c>
      <c r="QV40" s="498">
        <f t="shared" si="992"/>
        <v>0</v>
      </c>
      <c r="QW40" s="498" t="e">
        <f t="shared" si="993"/>
        <v>#N/A</v>
      </c>
      <c r="QX40" s="504">
        <f t="shared" si="994"/>
        <v>0</v>
      </c>
      <c r="QY40" s="500">
        <f t="shared" si="995"/>
        <v>0</v>
      </c>
      <c r="RB40" s="381"/>
      <c r="RC40" s="382"/>
      <c r="RD40" s="383"/>
      <c r="RE40" s="384"/>
      <c r="RF40" s="385"/>
      <c r="RG40" s="386"/>
      <c r="RH40" s="386"/>
      <c r="RI40" s="497"/>
      <c r="RJ40" s="497"/>
      <c r="RK40" s="501"/>
      <c r="RL40" s="501"/>
      <c r="RM40" s="501"/>
      <c r="RN40" s="501"/>
      <c r="RO40" s="502"/>
      <c r="RP40" s="503"/>
      <c r="RS40" s="381"/>
      <c r="RT40" s="382"/>
      <c r="RU40" s="383"/>
      <c r="RV40" s="384"/>
      <c r="RW40" s="385"/>
      <c r="RX40" s="386"/>
      <c r="RY40" s="386"/>
      <c r="RZ40" s="497"/>
      <c r="SA40" s="497"/>
      <c r="SB40" s="501"/>
      <c r="SC40" s="501"/>
      <c r="SD40" s="501"/>
      <c r="SE40" s="501"/>
      <c r="SF40" s="502"/>
      <c r="SG40" s="503"/>
      <c r="SJ40" s="381"/>
      <c r="SK40" s="382"/>
      <c r="SL40" s="383"/>
      <c r="SM40" s="384"/>
      <c r="SN40" s="385"/>
      <c r="SO40" s="386"/>
      <c r="SP40" s="386"/>
      <c r="SQ40" s="497"/>
      <c r="SR40" s="497"/>
      <c r="SS40" s="501"/>
      <c r="ST40" s="501"/>
      <c r="SU40" s="501"/>
      <c r="SV40" s="501"/>
      <c r="SW40" s="502"/>
      <c r="SX40" s="503"/>
    </row>
    <row r="41" spans="2:518" ht="69" customHeight="1" thickTop="1" thickBot="1">
      <c r="B41" s="832" t="s">
        <v>441</v>
      </c>
      <c r="C41" s="849" t="s">
        <v>435</v>
      </c>
      <c r="D41" s="838" t="s">
        <v>442</v>
      </c>
      <c r="E41" s="835" t="s">
        <v>146</v>
      </c>
      <c r="F41" s="836">
        <v>1</v>
      </c>
      <c r="G41" s="916">
        <v>0</v>
      </c>
      <c r="H41" s="848">
        <v>0</v>
      </c>
      <c r="K41" s="934" t="s">
        <v>441</v>
      </c>
      <c r="L41" s="951" t="s">
        <v>435</v>
      </c>
      <c r="M41" s="940" t="s">
        <v>442</v>
      </c>
      <c r="N41" s="937" t="s">
        <v>146</v>
      </c>
      <c r="O41" s="938">
        <v>1</v>
      </c>
      <c r="P41" s="1017">
        <v>5850000</v>
      </c>
      <c r="Q41" s="950">
        <v>5850000</v>
      </c>
      <c r="R41" s="497">
        <f t="shared" ref="R41:R49" si="996">IF(EXACT(VLOOKUP(K41,OFERTA_0,3,FALSE),M41),1,0)</f>
        <v>1</v>
      </c>
      <c r="S41" s="497">
        <f t="shared" ref="S41:S49" si="997">IF(EXACT(VLOOKUP(K41,OFERTA_0,4,FALSE),N41),1,0)</f>
        <v>1</v>
      </c>
      <c r="T41" s="498">
        <f t="shared" ref="T41:T49" si="998">IF(EXACT(VLOOKUP(K41,OFERTA_0,5,FALSE),O41),1,0)</f>
        <v>1</v>
      </c>
      <c r="U41" s="498">
        <f t="shared" ref="U41:U49" si="999">IF(P41=0,0,1)</f>
        <v>1</v>
      </c>
      <c r="V41" s="498">
        <f t="shared" ref="V41:V49" si="1000">IF(Q41=0,0,1)</f>
        <v>1</v>
      </c>
      <c r="W41" s="498">
        <f t="shared" ref="W41:W49" si="1001">PRODUCT(R41:V41)</f>
        <v>1</v>
      </c>
      <c r="X41" s="504">
        <f t="shared" ref="X41:X49" si="1002">ROUND(Q41,0)</f>
        <v>5850000</v>
      </c>
      <c r="Y41" s="500">
        <f t="shared" ref="Y41:Y49" si="1003">Q41-X41</f>
        <v>0</v>
      </c>
      <c r="Z41" s="486"/>
      <c r="AA41" s="486"/>
      <c r="AB41" s="934" t="s">
        <v>441</v>
      </c>
      <c r="AC41" s="951" t="s">
        <v>435</v>
      </c>
      <c r="AD41" s="940" t="s">
        <v>442</v>
      </c>
      <c r="AE41" s="937" t="s">
        <v>146</v>
      </c>
      <c r="AF41" s="938">
        <v>1</v>
      </c>
      <c r="AG41" s="1017">
        <v>2330000</v>
      </c>
      <c r="AH41" s="950">
        <v>2330000</v>
      </c>
      <c r="AI41" s="497">
        <f t="shared" ref="AI41:AI49" si="1004">IF(EXACT(VLOOKUP(AB41,OFERTA_0,3,FALSE),AD41),1,0)</f>
        <v>1</v>
      </c>
      <c r="AJ41" s="497">
        <f t="shared" ref="AJ41:AJ49" si="1005">IF(EXACT(VLOOKUP(AB41,OFERTA_0,4,FALSE),AE41),1,0)</f>
        <v>1</v>
      </c>
      <c r="AK41" s="498">
        <f t="shared" ref="AK41:AK49" si="1006">IF(EXACT(VLOOKUP(AB41,OFERTA_0,5,FALSE),AF41),1,0)</f>
        <v>1</v>
      </c>
      <c r="AL41" s="498">
        <f t="shared" ref="AL41:AL49" si="1007">IF(AG41=0,0,1)</f>
        <v>1</v>
      </c>
      <c r="AM41" s="498">
        <f t="shared" ref="AM41:AM49" si="1008">IF(AH41=0,0,1)</f>
        <v>1</v>
      </c>
      <c r="AN41" s="498">
        <f t="shared" ref="AN41:AN49" si="1009">PRODUCT(AI41:AM41)</f>
        <v>1</v>
      </c>
      <c r="AO41" s="504">
        <f t="shared" ref="AO41:AO49" si="1010">ROUND(AH41,0)</f>
        <v>2330000</v>
      </c>
      <c r="AP41" s="500">
        <f t="shared" ref="AP41:AP49" si="1011">AH41-AO41</f>
        <v>0</v>
      </c>
      <c r="AQ41" s="486"/>
      <c r="AR41" s="486"/>
      <c r="AS41" s="934" t="s">
        <v>441</v>
      </c>
      <c r="AT41" s="951" t="s">
        <v>435</v>
      </c>
      <c r="AU41" s="940" t="s">
        <v>442</v>
      </c>
      <c r="AV41" s="937" t="s">
        <v>146</v>
      </c>
      <c r="AW41" s="938">
        <v>1</v>
      </c>
      <c r="AX41" s="1017">
        <v>5317000</v>
      </c>
      <c r="AY41" s="950">
        <v>5317000</v>
      </c>
      <c r="AZ41" s="497">
        <f t="shared" ref="AZ41:AZ49" si="1012">IF(EXACT(VLOOKUP(AS41,OFERTA_0,3,FALSE),AU41),1,0)</f>
        <v>1</v>
      </c>
      <c r="BA41" s="497">
        <f t="shared" ref="BA41:BA49" si="1013">IF(EXACT(VLOOKUP(AS41,OFERTA_0,4,FALSE),AV41),1,0)</f>
        <v>1</v>
      </c>
      <c r="BB41" s="498">
        <f t="shared" ref="BB41:BB49" si="1014">IF(EXACT(VLOOKUP(AS41,OFERTA_0,5,FALSE),AW41),1,0)</f>
        <v>1</v>
      </c>
      <c r="BC41" s="498">
        <f t="shared" ref="BC41:BC49" si="1015">IF(AX41=0,0,1)</f>
        <v>1</v>
      </c>
      <c r="BD41" s="498">
        <f t="shared" ref="BD41:BD49" si="1016">IF(AY41=0,0,1)</f>
        <v>1</v>
      </c>
      <c r="BE41" s="498">
        <f t="shared" ref="BE41:BE49" si="1017">PRODUCT(AZ41:BD41)</f>
        <v>1</v>
      </c>
      <c r="BF41" s="504">
        <f t="shared" ref="BF41:BF49" si="1018">ROUND(AY41,0)</f>
        <v>5317000</v>
      </c>
      <c r="BG41" s="500">
        <f t="shared" ref="BG41:BG49" si="1019">AY41-BF41</f>
        <v>0</v>
      </c>
      <c r="BJ41" s="934" t="s">
        <v>441</v>
      </c>
      <c r="BK41" s="951" t="s">
        <v>435</v>
      </c>
      <c r="BL41" s="940" t="s">
        <v>442</v>
      </c>
      <c r="BM41" s="937" t="s">
        <v>146</v>
      </c>
      <c r="BN41" s="938">
        <v>1</v>
      </c>
      <c r="BO41" s="1017">
        <v>2761905</v>
      </c>
      <c r="BP41" s="950">
        <v>2761905</v>
      </c>
      <c r="BQ41" s="497">
        <f t="shared" ref="BQ41:BQ49" si="1020">IF(EXACT(VLOOKUP(BJ41,OFERTA_0,3,FALSE),BL41),1,0)</f>
        <v>1</v>
      </c>
      <c r="BR41" s="497">
        <f t="shared" ref="BR41:BR49" si="1021">IF(EXACT(VLOOKUP(BJ41,OFERTA_0,4,FALSE),BM41),1,0)</f>
        <v>1</v>
      </c>
      <c r="BS41" s="498">
        <f t="shared" ref="BS41:BS49" si="1022">IF(EXACT(VLOOKUP(BJ41,OFERTA_0,5,FALSE),BN41),1,0)</f>
        <v>1</v>
      </c>
      <c r="BT41" s="498">
        <f t="shared" ref="BT41:BT49" si="1023">IF(BO41=0,0,1)</f>
        <v>1</v>
      </c>
      <c r="BU41" s="498">
        <f t="shared" ref="BU41:BU49" si="1024">IF(BP41=0,0,1)</f>
        <v>1</v>
      </c>
      <c r="BV41" s="498">
        <f t="shared" ref="BV41:BV49" si="1025">PRODUCT(BQ41:BU41)</f>
        <v>1</v>
      </c>
      <c r="BW41" s="504">
        <f t="shared" ref="BW41:BW49" si="1026">ROUND(BP41,0)</f>
        <v>2761905</v>
      </c>
      <c r="BX41" s="500">
        <f t="shared" ref="BX41:BX49" si="1027">BP41-BW41</f>
        <v>0</v>
      </c>
      <c r="CA41" s="934" t="s">
        <v>441</v>
      </c>
      <c r="CB41" s="951" t="s">
        <v>435</v>
      </c>
      <c r="CC41" s="940" t="s">
        <v>442</v>
      </c>
      <c r="CD41" s="937" t="s">
        <v>146</v>
      </c>
      <c r="CE41" s="938">
        <v>1</v>
      </c>
      <c r="CF41" s="1017">
        <v>6255280</v>
      </c>
      <c r="CG41" s="950">
        <v>6255280</v>
      </c>
      <c r="CH41" s="497">
        <f t="shared" ref="CH41:CH49" si="1028">IF(EXACT(VLOOKUP(CA41,OFERTA_0,3,FALSE),CC41),1,0)</f>
        <v>1</v>
      </c>
      <c r="CI41" s="497">
        <f t="shared" ref="CI41:CI49" si="1029">IF(EXACT(VLOOKUP(CA41,OFERTA_0,4,FALSE),CD41),1,0)</f>
        <v>1</v>
      </c>
      <c r="CJ41" s="498">
        <f t="shared" ref="CJ41:CJ49" si="1030">IF(EXACT(VLOOKUP(CA41,OFERTA_0,5,FALSE),CE41),1,0)</f>
        <v>1</v>
      </c>
      <c r="CK41" s="498">
        <f t="shared" ref="CK41:CK49" si="1031">IF(CF41=0,0,1)</f>
        <v>1</v>
      </c>
      <c r="CL41" s="498">
        <f t="shared" ref="CL41:CL49" si="1032">IF(CG41=0,0,1)</f>
        <v>1</v>
      </c>
      <c r="CM41" s="498">
        <f t="shared" ref="CM41:CM49" si="1033">PRODUCT(CH41:CL41)</f>
        <v>1</v>
      </c>
      <c r="CN41" s="504">
        <f t="shared" ref="CN41:CN49" si="1034">ROUND(CG41,0)</f>
        <v>6255280</v>
      </c>
      <c r="CO41" s="500">
        <f t="shared" ref="CO41:CO49" si="1035">CG41-CN41</f>
        <v>0</v>
      </c>
      <c r="CR41" s="934" t="s">
        <v>441</v>
      </c>
      <c r="CS41" s="951" t="s">
        <v>435</v>
      </c>
      <c r="CT41" s="940" t="s">
        <v>442</v>
      </c>
      <c r="CU41" s="937" t="s">
        <v>146</v>
      </c>
      <c r="CV41" s="1030">
        <v>1</v>
      </c>
      <c r="CW41" s="1017">
        <v>6255283</v>
      </c>
      <c r="CX41" s="670">
        <f t="shared" ref="CX41:CX49" si="1036">ROUND(CV41*CW41,0)</f>
        <v>6255283</v>
      </c>
      <c r="CY41" s="497">
        <f t="shared" ref="CY41:CY49" si="1037">IF(EXACT(VLOOKUP(CR41,OFERTA_0,3,FALSE),CT41),1,0)</f>
        <v>1</v>
      </c>
      <c r="CZ41" s="497">
        <f t="shared" ref="CZ41:CZ49" si="1038">IF(EXACT(VLOOKUP(CR41,OFERTA_0,4,FALSE),CU41),1,0)</f>
        <v>1</v>
      </c>
      <c r="DA41" s="498">
        <f t="shared" ref="DA41:DA49" si="1039">IF(EXACT(VLOOKUP(CR41,OFERTA_0,5,FALSE),CV41),1,0)</f>
        <v>1</v>
      </c>
      <c r="DB41" s="498">
        <f t="shared" ref="DB41:DB49" si="1040">IF(CW41=0,0,1)</f>
        <v>1</v>
      </c>
      <c r="DC41" s="498">
        <f t="shared" ref="DC41:DC49" si="1041">IF(CX41=0,0,1)</f>
        <v>1</v>
      </c>
      <c r="DD41" s="498">
        <f t="shared" ref="DD41:DD49" si="1042">PRODUCT(CY41:DC41)</f>
        <v>1</v>
      </c>
      <c r="DE41" s="504">
        <f t="shared" ref="DE41:DE49" si="1043">ROUND(CX41,0)</f>
        <v>6255283</v>
      </c>
      <c r="DF41" s="500">
        <f t="shared" ref="DF41:DF49" si="1044">CX41-DE41</f>
        <v>0</v>
      </c>
      <c r="DI41" s="934" t="s">
        <v>441</v>
      </c>
      <c r="DJ41" s="951" t="s">
        <v>435</v>
      </c>
      <c r="DK41" s="940" t="s">
        <v>442</v>
      </c>
      <c r="DL41" s="937" t="s">
        <v>146</v>
      </c>
      <c r="DM41" s="938">
        <v>1</v>
      </c>
      <c r="DN41" s="1017">
        <v>1200000</v>
      </c>
      <c r="DO41" s="950">
        <v>1200000</v>
      </c>
      <c r="DP41" s="497">
        <f t="shared" ref="DP41:DP49" si="1045">IF(EXACT(VLOOKUP(DI41,OFERTA_0,3,FALSE),DK41),1,0)</f>
        <v>1</v>
      </c>
      <c r="DQ41" s="497">
        <f t="shared" ref="DQ41:DQ49" si="1046">IF(EXACT(VLOOKUP(DI41,OFERTA_0,4,FALSE),DL41),1,0)</f>
        <v>1</v>
      </c>
      <c r="DR41" s="498">
        <f t="shared" ref="DR41:DR49" si="1047">IF(EXACT(VLOOKUP(DI41,OFERTA_0,5,FALSE),DM41),1,0)</f>
        <v>1</v>
      </c>
      <c r="DS41" s="498">
        <f t="shared" ref="DS41:DS49" si="1048">IF(DN41=0,0,1)</f>
        <v>1</v>
      </c>
      <c r="DT41" s="498">
        <f t="shared" ref="DT41:DT49" si="1049">IF(DO41=0,0,1)</f>
        <v>1</v>
      </c>
      <c r="DU41" s="498">
        <f t="shared" ref="DU41:DU49" si="1050">PRODUCT(DP41:DT41)</f>
        <v>1</v>
      </c>
      <c r="DV41" s="504">
        <f t="shared" ref="DV41:DV49" si="1051">ROUND(DO41,0)</f>
        <v>1200000</v>
      </c>
      <c r="DW41" s="500">
        <f t="shared" ref="DW41:DW49" si="1052">DO41-DV41</f>
        <v>0</v>
      </c>
      <c r="DZ41" s="934" t="s">
        <v>441</v>
      </c>
      <c r="EA41" s="951" t="s">
        <v>435</v>
      </c>
      <c r="EB41" s="940" t="s">
        <v>442</v>
      </c>
      <c r="EC41" s="937" t="s">
        <v>146</v>
      </c>
      <c r="ED41" s="1030">
        <v>1</v>
      </c>
      <c r="EE41" s="1017">
        <v>6255280</v>
      </c>
      <c r="EF41" s="670">
        <f t="shared" ref="EF41:EF49" si="1053">ROUND(ED41*EE41,0)</f>
        <v>6255280</v>
      </c>
      <c r="EG41" s="497">
        <f t="shared" ref="EG41:EG49" si="1054">IF(EXACT(VLOOKUP(DZ41,OFERTA_0,3,FALSE),EB41),1,0)</f>
        <v>1</v>
      </c>
      <c r="EH41" s="497">
        <f t="shared" ref="EH41:EH49" si="1055">IF(EXACT(VLOOKUP(DZ41,OFERTA_0,4,FALSE),EC41),1,0)</f>
        <v>1</v>
      </c>
      <c r="EI41" s="498">
        <f t="shared" ref="EI41:EI49" si="1056">IF(EXACT(VLOOKUP(DZ41,OFERTA_0,5,FALSE),ED41),1,0)</f>
        <v>1</v>
      </c>
      <c r="EJ41" s="498">
        <f t="shared" ref="EJ41:EJ49" si="1057">IF(EE41=0,0,1)</f>
        <v>1</v>
      </c>
      <c r="EK41" s="498">
        <f t="shared" ref="EK41:EK49" si="1058">IF(EF41=0,0,1)</f>
        <v>1</v>
      </c>
      <c r="EL41" s="498">
        <f t="shared" ref="EL41:EL49" si="1059">PRODUCT(EG41:EK41)</f>
        <v>1</v>
      </c>
      <c r="EM41" s="504">
        <f t="shared" ref="EM41:EM49" si="1060">ROUND(EF41,0)</f>
        <v>6255280</v>
      </c>
      <c r="EN41" s="500">
        <f t="shared" ref="EN41:EN49" si="1061">EF41-EM41</f>
        <v>0</v>
      </c>
      <c r="EQ41" s="665"/>
      <c r="ER41" s="666"/>
      <c r="ES41" s="667"/>
      <c r="ET41" s="668"/>
      <c r="EU41" s="669"/>
      <c r="EV41" s="670"/>
      <c r="EW41" s="1324"/>
      <c r="EX41" s="497" t="e">
        <f>IF(EXACT(VLOOKUP(EQ41,OFERTA_0,2,FALSE),ER41),1,0)</f>
        <v>#N/A</v>
      </c>
      <c r="EY41" s="497" t="e">
        <f>IF(EXACT(VLOOKUP(EQ41,OFERTA_0,3,FALSE),ES41),1,0)</f>
        <v>#N/A</v>
      </c>
      <c r="EZ41" s="498" t="e">
        <f>IF(EXACT(VLOOKUP(EQ41,OFERTA_0,4,FALSE),ET41),1,0)</f>
        <v>#N/A</v>
      </c>
      <c r="FA41" s="498">
        <f t="shared" si="847"/>
        <v>0</v>
      </c>
      <c r="FB41" s="498">
        <f t="shared" si="848"/>
        <v>0</v>
      </c>
      <c r="FC41" s="498" t="e">
        <f>PRODUCT(EX41:FB41)</f>
        <v>#N/A</v>
      </c>
      <c r="FD41" s="504">
        <f>ROUND(EV41,0)</f>
        <v>0</v>
      </c>
      <c r="FE41" s="500">
        <f>EV41-FD41</f>
        <v>0</v>
      </c>
      <c r="FH41" s="665"/>
      <c r="FI41" s="666"/>
      <c r="FJ41" s="667"/>
      <c r="FK41" s="668"/>
      <c r="FL41" s="669"/>
      <c r="FM41" s="670"/>
      <c r="FN41" s="1324"/>
      <c r="FO41" s="497" t="e">
        <f>IF(EXACT(VLOOKUP(FH41,OFERTA_0,2,FALSE),FI41),1,0)</f>
        <v>#N/A</v>
      </c>
      <c r="FP41" s="497" t="e">
        <f>IF(EXACT(VLOOKUP(FH41,OFERTA_0,3,FALSE),FJ41),1,0)</f>
        <v>#N/A</v>
      </c>
      <c r="FQ41" s="498" t="e">
        <f>IF(EXACT(VLOOKUP(FH41,OFERTA_0,4,FALSE),FK41),1,0)</f>
        <v>#N/A</v>
      </c>
      <c r="FR41" s="498">
        <f t="shared" si="855"/>
        <v>0</v>
      </c>
      <c r="FS41" s="498">
        <f t="shared" si="856"/>
        <v>0</v>
      </c>
      <c r="FT41" s="498" t="e">
        <f>PRODUCT(FO41:FS41)</f>
        <v>#N/A</v>
      </c>
      <c r="FU41" s="504">
        <f>ROUND(FM41,0)</f>
        <v>0</v>
      </c>
      <c r="FV41" s="500">
        <f>FM41-FU41</f>
        <v>0</v>
      </c>
      <c r="FY41" s="665"/>
      <c r="FZ41" s="666"/>
      <c r="GA41" s="667"/>
      <c r="GB41" s="668"/>
      <c r="GC41" s="669"/>
      <c r="GD41" s="670"/>
      <c r="GE41" s="1324"/>
      <c r="GF41" s="497" t="e">
        <f>IF(EXACT(VLOOKUP(FY41,OFERTA_0,2,FALSE),FZ41),1,0)</f>
        <v>#N/A</v>
      </c>
      <c r="GG41" s="497" t="e">
        <f>IF(EXACT(VLOOKUP(FY41,OFERTA_0,3,FALSE),GA41),1,0)</f>
        <v>#N/A</v>
      </c>
      <c r="GH41" s="498" t="e">
        <f>IF(EXACT(VLOOKUP(FY41,OFERTA_0,4,FALSE),GB41),1,0)</f>
        <v>#N/A</v>
      </c>
      <c r="GI41" s="498">
        <f t="shared" si="863"/>
        <v>0</v>
      </c>
      <c r="GJ41" s="498">
        <f t="shared" si="864"/>
        <v>0</v>
      </c>
      <c r="GK41" s="498" t="e">
        <f>PRODUCT(GF41:GJ41)</f>
        <v>#N/A</v>
      </c>
      <c r="GL41" s="504">
        <f>ROUND(GD41,0)</f>
        <v>0</v>
      </c>
      <c r="GM41" s="500">
        <f>GD41-GL41</f>
        <v>0</v>
      </c>
      <c r="GP41" s="665"/>
      <c r="GQ41" s="666"/>
      <c r="GR41" s="667"/>
      <c r="GS41" s="668"/>
      <c r="GT41" s="669"/>
      <c r="GU41" s="670"/>
      <c r="GV41" s="1324"/>
      <c r="GW41" s="497" t="e">
        <f>IF(EXACT(VLOOKUP(GP41,OFERTA_0,2,FALSE),GQ41),1,0)</f>
        <v>#N/A</v>
      </c>
      <c r="GX41" s="497" t="e">
        <f>IF(EXACT(VLOOKUP(GP41,OFERTA_0,3,FALSE),GR41),1,0)</f>
        <v>#N/A</v>
      </c>
      <c r="GY41" s="498" t="e">
        <f>IF(EXACT(VLOOKUP(GP41,OFERTA_0,4,FALSE),GS41),1,0)</f>
        <v>#N/A</v>
      </c>
      <c r="GZ41" s="498">
        <f t="shared" si="871"/>
        <v>0</v>
      </c>
      <c r="HA41" s="498">
        <f t="shared" si="872"/>
        <v>0</v>
      </c>
      <c r="HB41" s="498" t="e">
        <f>PRODUCT(GW41:HA41)</f>
        <v>#N/A</v>
      </c>
      <c r="HC41" s="504">
        <f>ROUND(GU41,0)</f>
        <v>0</v>
      </c>
      <c r="HD41" s="500">
        <f>GU41-HC41</f>
        <v>0</v>
      </c>
      <c r="HG41" s="665"/>
      <c r="HH41" s="666"/>
      <c r="HI41" s="667"/>
      <c r="HJ41" s="668"/>
      <c r="HK41" s="669"/>
      <c r="HL41" s="670"/>
      <c r="HM41" s="1324"/>
      <c r="HN41" s="497" t="e">
        <f>IF(EXACT(VLOOKUP(HG41,OFERTA_0,2,FALSE),HH41),1,0)</f>
        <v>#N/A</v>
      </c>
      <c r="HO41" s="497" t="e">
        <f>IF(EXACT(VLOOKUP(HG41,OFERTA_0,3,FALSE),HI41),1,0)</f>
        <v>#N/A</v>
      </c>
      <c r="HP41" s="498" t="e">
        <f>IF(EXACT(VLOOKUP(HG41,OFERTA_0,4,FALSE),HJ41),1,0)</f>
        <v>#N/A</v>
      </c>
      <c r="HQ41" s="498">
        <f t="shared" si="879"/>
        <v>0</v>
      </c>
      <c r="HR41" s="498">
        <f t="shared" si="880"/>
        <v>0</v>
      </c>
      <c r="HS41" s="498" t="e">
        <f>PRODUCT(HN41:HR41)</f>
        <v>#N/A</v>
      </c>
      <c r="HT41" s="504">
        <f>ROUND(HL41,0)</f>
        <v>0</v>
      </c>
      <c r="HU41" s="500">
        <f>HL41-HT41</f>
        <v>0</v>
      </c>
      <c r="HX41" s="665"/>
      <c r="HY41" s="666"/>
      <c r="HZ41" s="667"/>
      <c r="IA41" s="668"/>
      <c r="IB41" s="669"/>
      <c r="IC41" s="670"/>
      <c r="ID41" s="1324"/>
      <c r="IE41" s="497" t="e">
        <f>IF(EXACT(VLOOKUP(HX41,OFERTA_0,2,FALSE),HY41),1,0)</f>
        <v>#N/A</v>
      </c>
      <c r="IF41" s="497" t="e">
        <f>IF(EXACT(VLOOKUP(HX41,OFERTA_0,3,FALSE),HZ41),1,0)</f>
        <v>#N/A</v>
      </c>
      <c r="IG41" s="498" t="e">
        <f>IF(EXACT(VLOOKUP(HX41,OFERTA_0,4,FALSE),IA41),1,0)</f>
        <v>#N/A</v>
      </c>
      <c r="IH41" s="498">
        <f t="shared" si="887"/>
        <v>0</v>
      </c>
      <c r="II41" s="498">
        <f t="shared" si="888"/>
        <v>0</v>
      </c>
      <c r="IJ41" s="498" t="e">
        <f>PRODUCT(IE41:II41)</f>
        <v>#N/A</v>
      </c>
      <c r="IK41" s="504">
        <f>ROUND(IC41,0)</f>
        <v>0</v>
      </c>
      <c r="IL41" s="500">
        <f>IC41-IK41</f>
        <v>0</v>
      </c>
      <c r="IO41" s="665"/>
      <c r="IP41" s="666"/>
      <c r="IQ41" s="667"/>
      <c r="IR41" s="668"/>
      <c r="IS41" s="669"/>
      <c r="IT41" s="670"/>
      <c r="IU41" s="1324"/>
      <c r="IV41" s="497" t="e">
        <f>IF(EXACT(VLOOKUP(IO41,OFERTA_0,2,FALSE),IP41),1,0)</f>
        <v>#N/A</v>
      </c>
      <c r="IW41" s="497" t="e">
        <f>IF(EXACT(VLOOKUP(IO41,OFERTA_0,3,FALSE),IQ41),1,0)</f>
        <v>#N/A</v>
      </c>
      <c r="IX41" s="498" t="e">
        <f>IF(EXACT(VLOOKUP(IO41,OFERTA_0,4,FALSE),IR41),1,0)</f>
        <v>#N/A</v>
      </c>
      <c r="IY41" s="498">
        <f t="shared" si="895"/>
        <v>0</v>
      </c>
      <c r="IZ41" s="498">
        <f t="shared" si="896"/>
        <v>0</v>
      </c>
      <c r="JA41" s="498" t="e">
        <f>PRODUCT(IV41:IZ41)</f>
        <v>#N/A</v>
      </c>
      <c r="JB41" s="504">
        <f>ROUND(IT41,0)</f>
        <v>0</v>
      </c>
      <c r="JC41" s="500">
        <f>IT41-JB41</f>
        <v>0</v>
      </c>
      <c r="JF41" s="665"/>
      <c r="JG41" s="666"/>
      <c r="JH41" s="667"/>
      <c r="JI41" s="668"/>
      <c r="JJ41" s="669"/>
      <c r="JK41" s="670"/>
      <c r="JL41" s="1324"/>
      <c r="JM41" s="497" t="e">
        <f>IF(EXACT(VLOOKUP(JF41,OFERTA_0,2,FALSE),JG41),1,0)</f>
        <v>#N/A</v>
      </c>
      <c r="JN41" s="497" t="e">
        <f>IF(EXACT(VLOOKUP(JF41,OFERTA_0,3,FALSE),JH41),1,0)</f>
        <v>#N/A</v>
      </c>
      <c r="JO41" s="498" t="e">
        <f>IF(EXACT(VLOOKUP(JF41,OFERTA_0,4,FALSE),JI41),1,0)</f>
        <v>#N/A</v>
      </c>
      <c r="JP41" s="498">
        <f t="shared" si="903"/>
        <v>0</v>
      </c>
      <c r="JQ41" s="498">
        <f t="shared" si="904"/>
        <v>0</v>
      </c>
      <c r="JR41" s="498" t="e">
        <f>PRODUCT(JM41:JQ41)</f>
        <v>#N/A</v>
      </c>
      <c r="JS41" s="504">
        <f>ROUND(JK41,0)</f>
        <v>0</v>
      </c>
      <c r="JT41" s="500">
        <f>JK41-JS41</f>
        <v>0</v>
      </c>
      <c r="JW41" s="665"/>
      <c r="JX41" s="666"/>
      <c r="JY41" s="667"/>
      <c r="JZ41" s="668"/>
      <c r="KA41" s="669"/>
      <c r="KB41" s="670"/>
      <c r="KC41" s="1324"/>
      <c r="KD41" s="497" t="e">
        <f>IF(EXACT(VLOOKUP(JW41,OFERTA_0,2,FALSE),JX41),1,0)</f>
        <v>#N/A</v>
      </c>
      <c r="KE41" s="497" t="e">
        <f>IF(EXACT(VLOOKUP(JW41,OFERTA_0,3,FALSE),JY41),1,0)</f>
        <v>#N/A</v>
      </c>
      <c r="KF41" s="498" t="e">
        <f>IF(EXACT(VLOOKUP(JW41,OFERTA_0,4,FALSE),JZ41),1,0)</f>
        <v>#N/A</v>
      </c>
      <c r="KG41" s="498">
        <f t="shared" si="911"/>
        <v>0</v>
      </c>
      <c r="KH41" s="498">
        <f t="shared" si="912"/>
        <v>0</v>
      </c>
      <c r="KI41" s="498" t="e">
        <f>PRODUCT(KD41:KH41)</f>
        <v>#N/A</v>
      </c>
      <c r="KJ41" s="504">
        <f>ROUND(KB41,0)</f>
        <v>0</v>
      </c>
      <c r="KK41" s="500">
        <f>KB41-KJ41</f>
        <v>0</v>
      </c>
      <c r="KN41" s="665"/>
      <c r="KO41" s="666"/>
      <c r="KP41" s="667"/>
      <c r="KQ41" s="668"/>
      <c r="KR41" s="669"/>
      <c r="KS41" s="670"/>
      <c r="KT41" s="1324"/>
      <c r="KU41" s="497" t="e">
        <f>IF(EXACT(VLOOKUP(KN41,OFERTA_0,2,FALSE),KO41),1,0)</f>
        <v>#N/A</v>
      </c>
      <c r="KV41" s="497" t="e">
        <f>IF(EXACT(VLOOKUP(KN41,OFERTA_0,3,FALSE),KP41),1,0)</f>
        <v>#N/A</v>
      </c>
      <c r="KW41" s="498" t="e">
        <f>IF(EXACT(VLOOKUP(KN41,OFERTA_0,4,FALSE),KQ41),1,0)</f>
        <v>#N/A</v>
      </c>
      <c r="KX41" s="498">
        <f t="shared" si="919"/>
        <v>0</v>
      </c>
      <c r="KY41" s="498">
        <f t="shared" si="920"/>
        <v>0</v>
      </c>
      <c r="KZ41" s="498" t="e">
        <f>PRODUCT(KU41:KY41)</f>
        <v>#N/A</v>
      </c>
      <c r="LA41" s="504">
        <f>ROUND(KS41,0)</f>
        <v>0</v>
      </c>
      <c r="LB41" s="500">
        <f>KS41-LA41</f>
        <v>0</v>
      </c>
      <c r="LE41" s="665"/>
      <c r="LF41" s="666"/>
      <c r="LG41" s="667"/>
      <c r="LH41" s="668"/>
      <c r="LI41" s="669"/>
      <c r="LJ41" s="670"/>
      <c r="LK41" s="1324"/>
      <c r="LL41" s="497" t="e">
        <f>IF(EXACT(VLOOKUP(LE41,OFERTA_0,2,FALSE),LF41),1,0)</f>
        <v>#N/A</v>
      </c>
      <c r="LM41" s="497" t="e">
        <f>IF(EXACT(VLOOKUP(LE41,OFERTA_0,3,FALSE),LG41),1,0)</f>
        <v>#N/A</v>
      </c>
      <c r="LN41" s="498" t="e">
        <f>IF(EXACT(VLOOKUP(LE41,OFERTA_0,4,FALSE),LH41),1,0)</f>
        <v>#N/A</v>
      </c>
      <c r="LO41" s="498">
        <f t="shared" si="927"/>
        <v>0</v>
      </c>
      <c r="LP41" s="498">
        <f t="shared" si="928"/>
        <v>0</v>
      </c>
      <c r="LQ41" s="498" t="e">
        <f>PRODUCT(LL41:LP41)</f>
        <v>#N/A</v>
      </c>
      <c r="LR41" s="504">
        <f>ROUND(LJ41,0)</f>
        <v>0</v>
      </c>
      <c r="LS41" s="500">
        <f>LJ41-LR41</f>
        <v>0</v>
      </c>
      <c r="LV41" s="665"/>
      <c r="LW41" s="666"/>
      <c r="LX41" s="667"/>
      <c r="LY41" s="668"/>
      <c r="LZ41" s="669"/>
      <c r="MA41" s="670"/>
      <c r="MB41" s="1324"/>
      <c r="MC41" s="497" t="e">
        <f>IF(EXACT(VLOOKUP(LV41,OFERTA_0,2,FALSE),LW41),1,0)</f>
        <v>#N/A</v>
      </c>
      <c r="MD41" s="497" t="e">
        <f>IF(EXACT(VLOOKUP(LV41,OFERTA_0,3,FALSE),LX41),1,0)</f>
        <v>#N/A</v>
      </c>
      <c r="ME41" s="498" t="e">
        <f>IF(EXACT(VLOOKUP(LV41,OFERTA_0,4,FALSE),LY41),1,0)</f>
        <v>#N/A</v>
      </c>
      <c r="MF41" s="498">
        <f t="shared" si="935"/>
        <v>0</v>
      </c>
      <c r="MG41" s="498">
        <f t="shared" si="936"/>
        <v>0</v>
      </c>
      <c r="MH41" s="498" t="e">
        <f>PRODUCT(MC41:MG41)</f>
        <v>#N/A</v>
      </c>
      <c r="MI41" s="504">
        <f>ROUND(MA41,0)</f>
        <v>0</v>
      </c>
      <c r="MJ41" s="500">
        <f>MA41-MI41</f>
        <v>0</v>
      </c>
      <c r="MM41" s="665"/>
      <c r="MN41" s="666"/>
      <c r="MO41" s="667"/>
      <c r="MP41" s="668"/>
      <c r="MQ41" s="669"/>
      <c r="MR41" s="670"/>
      <c r="MS41" s="1324"/>
      <c r="MT41" s="497" t="e">
        <f>IF(EXACT(VLOOKUP(MM41,OFERTA_0,2,FALSE),MN41),1,0)</f>
        <v>#N/A</v>
      </c>
      <c r="MU41" s="497" t="e">
        <f>IF(EXACT(VLOOKUP(MM41,OFERTA_0,3,FALSE),MO41),1,0)</f>
        <v>#N/A</v>
      </c>
      <c r="MV41" s="498" t="e">
        <f>IF(EXACT(VLOOKUP(MM41,OFERTA_0,4,FALSE),MP41),1,0)</f>
        <v>#N/A</v>
      </c>
      <c r="MW41" s="498">
        <f t="shared" si="943"/>
        <v>0</v>
      </c>
      <c r="MX41" s="498">
        <f t="shared" si="944"/>
        <v>0</v>
      </c>
      <c r="MY41" s="498" t="e">
        <f>PRODUCT(MT41:MX41)</f>
        <v>#N/A</v>
      </c>
      <c r="MZ41" s="504">
        <f>ROUND(MR41,0)</f>
        <v>0</v>
      </c>
      <c r="NA41" s="500">
        <f>MR41-MZ41</f>
        <v>0</v>
      </c>
      <c r="ND41" s="665"/>
      <c r="NE41" s="666"/>
      <c r="NF41" s="667"/>
      <c r="NG41" s="668"/>
      <c r="NH41" s="669"/>
      <c r="NI41" s="670"/>
      <c r="NJ41" s="1324"/>
      <c r="NK41" s="497" t="e">
        <f>IF(EXACT(VLOOKUP(ND41,OFERTA_0,2,FALSE),NE41),1,0)</f>
        <v>#N/A</v>
      </c>
      <c r="NL41" s="497" t="e">
        <f>IF(EXACT(VLOOKUP(ND41,OFERTA_0,3,FALSE),NF41),1,0)</f>
        <v>#N/A</v>
      </c>
      <c r="NM41" s="498" t="e">
        <f>IF(EXACT(VLOOKUP(ND41,OFERTA_0,4,FALSE),NG41),1,0)</f>
        <v>#N/A</v>
      </c>
      <c r="NN41" s="498">
        <f t="shared" si="951"/>
        <v>0</v>
      </c>
      <c r="NO41" s="498">
        <f t="shared" si="952"/>
        <v>0</v>
      </c>
      <c r="NP41" s="498" t="e">
        <f>PRODUCT(NK41:NO41)</f>
        <v>#N/A</v>
      </c>
      <c r="NQ41" s="504">
        <f>ROUND(NI41,0)</f>
        <v>0</v>
      </c>
      <c r="NR41" s="500">
        <f>NI41-NQ41</f>
        <v>0</v>
      </c>
      <c r="NU41" s="665"/>
      <c r="NV41" s="666"/>
      <c r="NW41" s="667"/>
      <c r="NX41" s="668"/>
      <c r="NY41" s="669"/>
      <c r="NZ41" s="670"/>
      <c r="OA41" s="1324"/>
      <c r="OB41" s="497" t="e">
        <f>IF(EXACT(VLOOKUP(NU41,OFERTA_0,2,FALSE),NV41),1,0)</f>
        <v>#N/A</v>
      </c>
      <c r="OC41" s="497" t="e">
        <f>IF(EXACT(VLOOKUP(NU41,OFERTA_0,3,FALSE),NW41),1,0)</f>
        <v>#N/A</v>
      </c>
      <c r="OD41" s="498" t="e">
        <f>IF(EXACT(VLOOKUP(NU41,OFERTA_0,4,FALSE),NX41),1,0)</f>
        <v>#N/A</v>
      </c>
      <c r="OE41" s="498">
        <f t="shared" si="959"/>
        <v>0</v>
      </c>
      <c r="OF41" s="498">
        <f t="shared" si="960"/>
        <v>0</v>
      </c>
      <c r="OG41" s="498" t="e">
        <f>PRODUCT(OB41:OF41)</f>
        <v>#N/A</v>
      </c>
      <c r="OH41" s="504">
        <f>ROUND(NZ41,0)</f>
        <v>0</v>
      </c>
      <c r="OI41" s="500">
        <f>NZ41-OH41</f>
        <v>0</v>
      </c>
      <c r="OL41" s="665"/>
      <c r="OM41" s="666"/>
      <c r="ON41" s="667"/>
      <c r="OO41" s="668"/>
      <c r="OP41" s="669"/>
      <c r="OQ41" s="670"/>
      <c r="OR41" s="1324"/>
      <c r="OS41" s="497" t="e">
        <f>IF(EXACT(VLOOKUP(OL41,OFERTA_0,2,FALSE),OM41),1,0)</f>
        <v>#N/A</v>
      </c>
      <c r="OT41" s="497" t="e">
        <f>IF(EXACT(VLOOKUP(OL41,OFERTA_0,3,FALSE),ON41),1,0)</f>
        <v>#N/A</v>
      </c>
      <c r="OU41" s="498" t="e">
        <f>IF(EXACT(VLOOKUP(OL41,OFERTA_0,4,FALSE),OO41),1,0)</f>
        <v>#N/A</v>
      </c>
      <c r="OV41" s="498">
        <f t="shared" si="967"/>
        <v>0</v>
      </c>
      <c r="OW41" s="498">
        <f t="shared" si="968"/>
        <v>0</v>
      </c>
      <c r="OX41" s="498" t="e">
        <f>PRODUCT(OS41:OW41)</f>
        <v>#N/A</v>
      </c>
      <c r="OY41" s="504">
        <f>ROUND(OQ41,0)</f>
        <v>0</v>
      </c>
      <c r="OZ41" s="500">
        <f>OQ41-OY41</f>
        <v>0</v>
      </c>
      <c r="PC41" s="665"/>
      <c r="PD41" s="666"/>
      <c r="PE41" s="667"/>
      <c r="PF41" s="668"/>
      <c r="PG41" s="669"/>
      <c r="PH41" s="670"/>
      <c r="PI41" s="1324"/>
      <c r="PJ41" s="497" t="e">
        <f>IF(EXACT(VLOOKUP(PC41,OFERTA_0,2,FALSE),PD41),1,0)</f>
        <v>#N/A</v>
      </c>
      <c r="PK41" s="497" t="e">
        <f>IF(EXACT(VLOOKUP(PC41,OFERTA_0,3,FALSE),PE41),1,0)</f>
        <v>#N/A</v>
      </c>
      <c r="PL41" s="498" t="e">
        <f>IF(EXACT(VLOOKUP(PC41,OFERTA_0,4,FALSE),PF41),1,0)</f>
        <v>#N/A</v>
      </c>
      <c r="PM41" s="498">
        <f t="shared" si="975"/>
        <v>0</v>
      </c>
      <c r="PN41" s="498">
        <f t="shared" si="976"/>
        <v>0</v>
      </c>
      <c r="PO41" s="498" t="e">
        <f>PRODUCT(PJ41:PN41)</f>
        <v>#N/A</v>
      </c>
      <c r="PP41" s="504">
        <f>ROUND(PH41,0)</f>
        <v>0</v>
      </c>
      <c r="PQ41" s="500">
        <f>PH41-PP41</f>
        <v>0</v>
      </c>
      <c r="PT41" s="665"/>
      <c r="PU41" s="666"/>
      <c r="PV41" s="667"/>
      <c r="PW41" s="668"/>
      <c r="PX41" s="669"/>
      <c r="PY41" s="670"/>
      <c r="PZ41" s="1324"/>
      <c r="QA41" s="497" t="e">
        <f>IF(EXACT(VLOOKUP(PT41,OFERTA_0,2,FALSE),PU41),1,0)</f>
        <v>#N/A</v>
      </c>
      <c r="QB41" s="497" t="e">
        <f>IF(EXACT(VLOOKUP(PT41,OFERTA_0,3,FALSE),PV41),1,0)</f>
        <v>#N/A</v>
      </c>
      <c r="QC41" s="498" t="e">
        <f>IF(EXACT(VLOOKUP(PT41,OFERTA_0,4,FALSE),PW41),1,0)</f>
        <v>#N/A</v>
      </c>
      <c r="QD41" s="498">
        <f t="shared" si="983"/>
        <v>0</v>
      </c>
      <c r="QE41" s="498">
        <f t="shared" si="984"/>
        <v>0</v>
      </c>
      <c r="QF41" s="498" t="e">
        <f>PRODUCT(QA41:QE41)</f>
        <v>#N/A</v>
      </c>
      <c r="QG41" s="504">
        <f>ROUND(PY41,0)</f>
        <v>0</v>
      </c>
      <c r="QH41" s="500">
        <f>PY41-QG41</f>
        <v>0</v>
      </c>
      <c r="QK41" s="665"/>
      <c r="QL41" s="666"/>
      <c r="QM41" s="667"/>
      <c r="QN41" s="668"/>
      <c r="QO41" s="669"/>
      <c r="QP41" s="670"/>
      <c r="QQ41" s="1324"/>
      <c r="QR41" s="497" t="e">
        <f>IF(EXACT(VLOOKUP(QK41,OFERTA_0,2,FALSE),QL41),1,0)</f>
        <v>#N/A</v>
      </c>
      <c r="QS41" s="497" t="e">
        <f>IF(EXACT(VLOOKUP(QK41,OFERTA_0,3,FALSE),QM41),1,0)</f>
        <v>#N/A</v>
      </c>
      <c r="QT41" s="498" t="e">
        <f>IF(EXACT(VLOOKUP(QK41,OFERTA_0,4,FALSE),QN41),1,0)</f>
        <v>#N/A</v>
      </c>
      <c r="QU41" s="498">
        <f t="shared" si="991"/>
        <v>0</v>
      </c>
      <c r="QV41" s="498">
        <f t="shared" si="992"/>
        <v>0</v>
      </c>
      <c r="QW41" s="498" t="e">
        <f>PRODUCT(QR41:QV41)</f>
        <v>#N/A</v>
      </c>
      <c r="QX41" s="504">
        <f>ROUND(QP41,0)</f>
        <v>0</v>
      </c>
      <c r="QY41" s="500">
        <f>QP41-QX41</f>
        <v>0</v>
      </c>
      <c r="RB41" s="381"/>
      <c r="RC41" s="382"/>
      <c r="RD41" s="383"/>
      <c r="RE41" s="384"/>
      <c r="RF41" s="385"/>
      <c r="RG41" s="386"/>
      <c r="RH41" s="386"/>
      <c r="RI41" s="497"/>
      <c r="RJ41" s="497"/>
      <c r="RK41" s="501"/>
      <c r="RL41" s="501"/>
      <c r="RM41" s="501"/>
      <c r="RN41" s="501"/>
      <c r="RO41" s="502"/>
      <c r="RP41" s="503"/>
      <c r="RS41" s="381"/>
      <c r="RT41" s="382"/>
      <c r="RU41" s="383"/>
      <c r="RV41" s="384"/>
      <c r="RW41" s="385"/>
      <c r="RX41" s="386"/>
      <c r="RY41" s="386"/>
      <c r="RZ41" s="497"/>
      <c r="SA41" s="497"/>
      <c r="SB41" s="501"/>
      <c r="SC41" s="501"/>
      <c r="SD41" s="501"/>
      <c r="SE41" s="501"/>
      <c r="SF41" s="502"/>
      <c r="SG41" s="503"/>
      <c r="SJ41" s="381"/>
      <c r="SK41" s="382"/>
      <c r="SL41" s="383"/>
      <c r="SM41" s="384"/>
      <c r="SN41" s="385"/>
      <c r="SO41" s="386"/>
      <c r="SP41" s="386"/>
      <c r="SQ41" s="497"/>
      <c r="SR41" s="497"/>
      <c r="SS41" s="501"/>
      <c r="ST41" s="501"/>
      <c r="SU41" s="501"/>
      <c r="SV41" s="501"/>
      <c r="SW41" s="502"/>
      <c r="SX41" s="503"/>
    </row>
    <row r="42" spans="2:518" ht="60.75" customHeight="1" thickTop="1" thickBot="1">
      <c r="B42" s="832" t="s">
        <v>443</v>
      </c>
      <c r="C42" s="833" t="s">
        <v>324</v>
      </c>
      <c r="D42" s="850" t="s">
        <v>444</v>
      </c>
      <c r="E42" s="835" t="s">
        <v>146</v>
      </c>
      <c r="F42" s="836">
        <v>1</v>
      </c>
      <c r="G42" s="916">
        <v>0</v>
      </c>
      <c r="H42" s="848">
        <v>0</v>
      </c>
      <c r="K42" s="934" t="s">
        <v>443</v>
      </c>
      <c r="L42" s="935" t="s">
        <v>324</v>
      </c>
      <c r="M42" s="952" t="s">
        <v>444</v>
      </c>
      <c r="N42" s="937" t="s">
        <v>146</v>
      </c>
      <c r="O42" s="938">
        <v>1</v>
      </c>
      <c r="P42" s="1017">
        <v>1080000</v>
      </c>
      <c r="Q42" s="950">
        <v>1080000</v>
      </c>
      <c r="R42" s="497">
        <f t="shared" si="996"/>
        <v>1</v>
      </c>
      <c r="S42" s="497">
        <f t="shared" si="997"/>
        <v>1</v>
      </c>
      <c r="T42" s="498">
        <f t="shared" si="998"/>
        <v>1</v>
      </c>
      <c r="U42" s="498">
        <f t="shared" si="999"/>
        <v>1</v>
      </c>
      <c r="V42" s="498">
        <f t="shared" si="1000"/>
        <v>1</v>
      </c>
      <c r="W42" s="498">
        <f t="shared" si="1001"/>
        <v>1</v>
      </c>
      <c r="X42" s="504">
        <f t="shared" si="1002"/>
        <v>1080000</v>
      </c>
      <c r="Y42" s="500">
        <f t="shared" si="1003"/>
        <v>0</v>
      </c>
      <c r="Z42" s="486"/>
      <c r="AA42" s="486"/>
      <c r="AB42" s="934" t="s">
        <v>443</v>
      </c>
      <c r="AC42" s="935" t="s">
        <v>324</v>
      </c>
      <c r="AD42" s="952" t="s">
        <v>444</v>
      </c>
      <c r="AE42" s="937" t="s">
        <v>146</v>
      </c>
      <c r="AF42" s="938">
        <v>1</v>
      </c>
      <c r="AG42" s="1017">
        <v>1650000</v>
      </c>
      <c r="AH42" s="950">
        <v>1650000</v>
      </c>
      <c r="AI42" s="497">
        <f t="shared" si="1004"/>
        <v>1</v>
      </c>
      <c r="AJ42" s="497">
        <f t="shared" si="1005"/>
        <v>1</v>
      </c>
      <c r="AK42" s="498">
        <f t="shared" si="1006"/>
        <v>1</v>
      </c>
      <c r="AL42" s="498">
        <f t="shared" si="1007"/>
        <v>1</v>
      </c>
      <c r="AM42" s="498">
        <f t="shared" si="1008"/>
        <v>1</v>
      </c>
      <c r="AN42" s="498">
        <f t="shared" si="1009"/>
        <v>1</v>
      </c>
      <c r="AO42" s="504">
        <f t="shared" si="1010"/>
        <v>1650000</v>
      </c>
      <c r="AP42" s="500">
        <f t="shared" si="1011"/>
        <v>0</v>
      </c>
      <c r="AQ42" s="486"/>
      <c r="AR42" s="486"/>
      <c r="AS42" s="934" t="s">
        <v>443</v>
      </c>
      <c r="AT42" s="935" t="s">
        <v>324</v>
      </c>
      <c r="AU42" s="952" t="s">
        <v>444</v>
      </c>
      <c r="AV42" s="937" t="s">
        <v>146</v>
      </c>
      <c r="AW42" s="938">
        <v>1</v>
      </c>
      <c r="AX42" s="1017">
        <v>1174500</v>
      </c>
      <c r="AY42" s="950">
        <v>1174500</v>
      </c>
      <c r="AZ42" s="497">
        <f t="shared" si="1012"/>
        <v>1</v>
      </c>
      <c r="BA42" s="497">
        <f t="shared" si="1013"/>
        <v>1</v>
      </c>
      <c r="BB42" s="498">
        <f t="shared" si="1014"/>
        <v>1</v>
      </c>
      <c r="BC42" s="498">
        <f t="shared" si="1015"/>
        <v>1</v>
      </c>
      <c r="BD42" s="498">
        <f t="shared" si="1016"/>
        <v>1</v>
      </c>
      <c r="BE42" s="498">
        <f t="shared" si="1017"/>
        <v>1</v>
      </c>
      <c r="BF42" s="504">
        <f t="shared" si="1018"/>
        <v>1174500</v>
      </c>
      <c r="BG42" s="500">
        <f t="shared" si="1019"/>
        <v>0</v>
      </c>
      <c r="BJ42" s="934" t="s">
        <v>443</v>
      </c>
      <c r="BK42" s="935" t="s">
        <v>324</v>
      </c>
      <c r="BL42" s="952" t="s">
        <v>444</v>
      </c>
      <c r="BM42" s="937" t="s">
        <v>146</v>
      </c>
      <c r="BN42" s="938">
        <v>1</v>
      </c>
      <c r="BO42" s="1017">
        <v>1621821</v>
      </c>
      <c r="BP42" s="950">
        <v>1621821</v>
      </c>
      <c r="BQ42" s="497">
        <f t="shared" si="1020"/>
        <v>1</v>
      </c>
      <c r="BR42" s="497">
        <f t="shared" si="1021"/>
        <v>1</v>
      </c>
      <c r="BS42" s="498">
        <f t="shared" si="1022"/>
        <v>1</v>
      </c>
      <c r="BT42" s="498">
        <f t="shared" si="1023"/>
        <v>1</v>
      </c>
      <c r="BU42" s="498">
        <f t="shared" si="1024"/>
        <v>1</v>
      </c>
      <c r="BV42" s="498">
        <f t="shared" si="1025"/>
        <v>1</v>
      </c>
      <c r="BW42" s="504">
        <f t="shared" si="1026"/>
        <v>1621821</v>
      </c>
      <c r="BX42" s="500">
        <f t="shared" si="1027"/>
        <v>0</v>
      </c>
      <c r="CA42" s="934" t="s">
        <v>443</v>
      </c>
      <c r="CB42" s="935" t="s">
        <v>324</v>
      </c>
      <c r="CC42" s="952" t="s">
        <v>444</v>
      </c>
      <c r="CD42" s="937" t="s">
        <v>146</v>
      </c>
      <c r="CE42" s="938">
        <v>1</v>
      </c>
      <c r="CF42" s="1017">
        <v>1979003</v>
      </c>
      <c r="CG42" s="950">
        <v>1979003</v>
      </c>
      <c r="CH42" s="497">
        <f t="shared" si="1028"/>
        <v>1</v>
      </c>
      <c r="CI42" s="497">
        <f t="shared" si="1029"/>
        <v>1</v>
      </c>
      <c r="CJ42" s="498">
        <f t="shared" si="1030"/>
        <v>1</v>
      </c>
      <c r="CK42" s="498">
        <f t="shared" si="1031"/>
        <v>1</v>
      </c>
      <c r="CL42" s="498">
        <f t="shared" si="1032"/>
        <v>1</v>
      </c>
      <c r="CM42" s="498">
        <f t="shared" si="1033"/>
        <v>1</v>
      </c>
      <c r="CN42" s="504">
        <f t="shared" si="1034"/>
        <v>1979003</v>
      </c>
      <c r="CO42" s="500">
        <f t="shared" si="1035"/>
        <v>0</v>
      </c>
      <c r="CR42" s="934" t="s">
        <v>443</v>
      </c>
      <c r="CS42" s="935" t="s">
        <v>324</v>
      </c>
      <c r="CT42" s="952" t="s">
        <v>444</v>
      </c>
      <c r="CU42" s="937" t="s">
        <v>146</v>
      </c>
      <c r="CV42" s="1030">
        <v>1</v>
      </c>
      <c r="CW42" s="1017">
        <v>1979000</v>
      </c>
      <c r="CX42" s="670">
        <f t="shared" si="1036"/>
        <v>1979000</v>
      </c>
      <c r="CY42" s="497">
        <f t="shared" si="1037"/>
        <v>1</v>
      </c>
      <c r="CZ42" s="497">
        <f t="shared" si="1038"/>
        <v>1</v>
      </c>
      <c r="DA42" s="498">
        <f t="shared" si="1039"/>
        <v>1</v>
      </c>
      <c r="DB42" s="498">
        <f t="shared" si="1040"/>
        <v>1</v>
      </c>
      <c r="DC42" s="498">
        <f t="shared" si="1041"/>
        <v>1</v>
      </c>
      <c r="DD42" s="498">
        <f t="shared" si="1042"/>
        <v>1</v>
      </c>
      <c r="DE42" s="504">
        <f t="shared" si="1043"/>
        <v>1979000</v>
      </c>
      <c r="DF42" s="500">
        <f t="shared" si="1044"/>
        <v>0</v>
      </c>
      <c r="DI42" s="934" t="s">
        <v>443</v>
      </c>
      <c r="DJ42" s="935" t="s">
        <v>324</v>
      </c>
      <c r="DK42" s="952" t="s">
        <v>444</v>
      </c>
      <c r="DL42" s="937" t="s">
        <v>146</v>
      </c>
      <c r="DM42" s="938">
        <v>1</v>
      </c>
      <c r="DN42" s="1017">
        <v>900000</v>
      </c>
      <c r="DO42" s="950">
        <v>900000</v>
      </c>
      <c r="DP42" s="497">
        <f t="shared" si="1045"/>
        <v>1</v>
      </c>
      <c r="DQ42" s="497">
        <f t="shared" si="1046"/>
        <v>1</v>
      </c>
      <c r="DR42" s="498">
        <f t="shared" si="1047"/>
        <v>1</v>
      </c>
      <c r="DS42" s="498">
        <f t="shared" si="1048"/>
        <v>1</v>
      </c>
      <c r="DT42" s="498">
        <f t="shared" si="1049"/>
        <v>1</v>
      </c>
      <c r="DU42" s="498">
        <f t="shared" si="1050"/>
        <v>1</v>
      </c>
      <c r="DV42" s="504">
        <f t="shared" si="1051"/>
        <v>900000</v>
      </c>
      <c r="DW42" s="500">
        <f t="shared" si="1052"/>
        <v>0</v>
      </c>
      <c r="DZ42" s="934" t="s">
        <v>443</v>
      </c>
      <c r="EA42" s="935" t="s">
        <v>324</v>
      </c>
      <c r="EB42" s="952" t="s">
        <v>444</v>
      </c>
      <c r="EC42" s="937" t="s">
        <v>146</v>
      </c>
      <c r="ED42" s="1030">
        <v>1</v>
      </c>
      <c r="EE42" s="1017">
        <v>1978995</v>
      </c>
      <c r="EF42" s="670">
        <f t="shared" si="1053"/>
        <v>1978995</v>
      </c>
      <c r="EG42" s="497">
        <f t="shared" si="1054"/>
        <v>1</v>
      </c>
      <c r="EH42" s="497">
        <f t="shared" si="1055"/>
        <v>1</v>
      </c>
      <c r="EI42" s="498">
        <f t="shared" si="1056"/>
        <v>1</v>
      </c>
      <c r="EJ42" s="498">
        <f t="shared" si="1057"/>
        <v>1</v>
      </c>
      <c r="EK42" s="498">
        <f t="shared" si="1058"/>
        <v>1</v>
      </c>
      <c r="EL42" s="498">
        <f t="shared" si="1059"/>
        <v>1</v>
      </c>
      <c r="EM42" s="504">
        <f t="shared" si="1060"/>
        <v>1978995</v>
      </c>
      <c r="EN42" s="500">
        <f t="shared" si="1061"/>
        <v>0</v>
      </c>
      <c r="EQ42" s="659"/>
      <c r="ER42" s="660"/>
      <c r="ES42" s="661"/>
      <c r="ET42" s="662"/>
      <c r="EU42" s="663"/>
      <c r="EV42" s="664"/>
      <c r="EW42" s="1324"/>
      <c r="EX42" s="497"/>
      <c r="EY42" s="497"/>
      <c r="EZ42" s="498"/>
      <c r="FA42" s="498"/>
      <c r="FB42" s="498"/>
      <c r="FC42" s="498"/>
      <c r="FD42" s="499"/>
      <c r="FE42" s="500"/>
      <c r="FH42" s="659"/>
      <c r="FI42" s="660"/>
      <c r="FJ42" s="661"/>
      <c r="FK42" s="662"/>
      <c r="FL42" s="663"/>
      <c r="FM42" s="664"/>
      <c r="FN42" s="1324"/>
      <c r="FO42" s="497"/>
      <c r="FP42" s="497"/>
      <c r="FQ42" s="498"/>
      <c r="FR42" s="498"/>
      <c r="FS42" s="498"/>
      <c r="FT42" s="498"/>
      <c r="FU42" s="499"/>
      <c r="FV42" s="500"/>
      <c r="FY42" s="659"/>
      <c r="FZ42" s="660"/>
      <c r="GA42" s="661"/>
      <c r="GB42" s="662"/>
      <c r="GC42" s="663"/>
      <c r="GD42" s="664"/>
      <c r="GE42" s="1324"/>
      <c r="GF42" s="497"/>
      <c r="GG42" s="497"/>
      <c r="GH42" s="498"/>
      <c r="GI42" s="498"/>
      <c r="GJ42" s="498"/>
      <c r="GK42" s="498"/>
      <c r="GL42" s="499"/>
      <c r="GM42" s="500"/>
      <c r="GP42" s="659"/>
      <c r="GQ42" s="660"/>
      <c r="GR42" s="661"/>
      <c r="GS42" s="662"/>
      <c r="GT42" s="663"/>
      <c r="GU42" s="664"/>
      <c r="GV42" s="1324"/>
      <c r="GW42" s="497"/>
      <c r="GX42" s="497"/>
      <c r="GY42" s="498"/>
      <c r="GZ42" s="498"/>
      <c r="HA42" s="498"/>
      <c r="HB42" s="498"/>
      <c r="HC42" s="499"/>
      <c r="HD42" s="500"/>
      <c r="HG42" s="659"/>
      <c r="HH42" s="660"/>
      <c r="HI42" s="661"/>
      <c r="HJ42" s="662"/>
      <c r="HK42" s="663"/>
      <c r="HL42" s="664"/>
      <c r="HM42" s="1324"/>
      <c r="HN42" s="497"/>
      <c r="HO42" s="497"/>
      <c r="HP42" s="498"/>
      <c r="HQ42" s="498"/>
      <c r="HR42" s="498"/>
      <c r="HS42" s="498"/>
      <c r="HT42" s="499"/>
      <c r="HU42" s="500"/>
      <c r="HX42" s="659"/>
      <c r="HY42" s="660"/>
      <c r="HZ42" s="661"/>
      <c r="IA42" s="662"/>
      <c r="IB42" s="663"/>
      <c r="IC42" s="664"/>
      <c r="ID42" s="1324"/>
      <c r="IE42" s="497"/>
      <c r="IF42" s="497"/>
      <c r="IG42" s="498"/>
      <c r="IH42" s="498"/>
      <c r="II42" s="498"/>
      <c r="IJ42" s="498"/>
      <c r="IK42" s="499"/>
      <c r="IL42" s="500"/>
      <c r="IO42" s="659"/>
      <c r="IP42" s="660"/>
      <c r="IQ42" s="661"/>
      <c r="IR42" s="662"/>
      <c r="IS42" s="663"/>
      <c r="IT42" s="664"/>
      <c r="IU42" s="1324"/>
      <c r="IV42" s="497"/>
      <c r="IW42" s="497"/>
      <c r="IX42" s="498"/>
      <c r="IY42" s="498"/>
      <c r="IZ42" s="498"/>
      <c r="JA42" s="498"/>
      <c r="JB42" s="499"/>
      <c r="JC42" s="500"/>
      <c r="JF42" s="659"/>
      <c r="JG42" s="660"/>
      <c r="JH42" s="661"/>
      <c r="JI42" s="662"/>
      <c r="JJ42" s="663"/>
      <c r="JK42" s="664"/>
      <c r="JL42" s="1324"/>
      <c r="JM42" s="497"/>
      <c r="JN42" s="497"/>
      <c r="JO42" s="498"/>
      <c r="JP42" s="498"/>
      <c r="JQ42" s="498"/>
      <c r="JR42" s="498"/>
      <c r="JS42" s="499"/>
      <c r="JT42" s="500"/>
      <c r="JW42" s="659"/>
      <c r="JX42" s="660"/>
      <c r="JY42" s="661"/>
      <c r="JZ42" s="662"/>
      <c r="KA42" s="663"/>
      <c r="KB42" s="664"/>
      <c r="KC42" s="1324"/>
      <c r="KD42" s="497"/>
      <c r="KE42" s="497"/>
      <c r="KF42" s="498"/>
      <c r="KG42" s="498"/>
      <c r="KH42" s="498"/>
      <c r="KI42" s="498"/>
      <c r="KJ42" s="499"/>
      <c r="KK42" s="500"/>
      <c r="KN42" s="659"/>
      <c r="KO42" s="660"/>
      <c r="KP42" s="661"/>
      <c r="KQ42" s="662"/>
      <c r="KR42" s="663"/>
      <c r="KS42" s="664"/>
      <c r="KT42" s="1324"/>
      <c r="KU42" s="497"/>
      <c r="KV42" s="497"/>
      <c r="KW42" s="498"/>
      <c r="KX42" s="498"/>
      <c r="KY42" s="498"/>
      <c r="KZ42" s="498"/>
      <c r="LA42" s="499"/>
      <c r="LB42" s="500"/>
      <c r="LE42" s="659"/>
      <c r="LF42" s="660"/>
      <c r="LG42" s="661"/>
      <c r="LH42" s="662"/>
      <c r="LI42" s="663"/>
      <c r="LJ42" s="664"/>
      <c r="LK42" s="1324"/>
      <c r="LL42" s="497"/>
      <c r="LM42" s="497"/>
      <c r="LN42" s="498"/>
      <c r="LO42" s="498"/>
      <c r="LP42" s="498"/>
      <c r="LQ42" s="498"/>
      <c r="LR42" s="499"/>
      <c r="LS42" s="500"/>
      <c r="LV42" s="659"/>
      <c r="LW42" s="660"/>
      <c r="LX42" s="661"/>
      <c r="LY42" s="662"/>
      <c r="LZ42" s="663"/>
      <c r="MA42" s="664"/>
      <c r="MB42" s="1324"/>
      <c r="MC42" s="497"/>
      <c r="MD42" s="497"/>
      <c r="ME42" s="498"/>
      <c r="MF42" s="498"/>
      <c r="MG42" s="498"/>
      <c r="MH42" s="498"/>
      <c r="MI42" s="499"/>
      <c r="MJ42" s="500"/>
      <c r="MM42" s="659"/>
      <c r="MN42" s="660"/>
      <c r="MO42" s="661"/>
      <c r="MP42" s="662"/>
      <c r="MQ42" s="663"/>
      <c r="MR42" s="664"/>
      <c r="MS42" s="1324"/>
      <c r="MT42" s="497"/>
      <c r="MU42" s="497"/>
      <c r="MV42" s="498"/>
      <c r="MW42" s="498"/>
      <c r="MX42" s="498"/>
      <c r="MY42" s="498"/>
      <c r="MZ42" s="499"/>
      <c r="NA42" s="500"/>
      <c r="ND42" s="659"/>
      <c r="NE42" s="660"/>
      <c r="NF42" s="661"/>
      <c r="NG42" s="662"/>
      <c r="NH42" s="663"/>
      <c r="NI42" s="664"/>
      <c r="NJ42" s="1324"/>
      <c r="NK42" s="497"/>
      <c r="NL42" s="497"/>
      <c r="NM42" s="498"/>
      <c r="NN42" s="498"/>
      <c r="NO42" s="498"/>
      <c r="NP42" s="498"/>
      <c r="NQ42" s="499"/>
      <c r="NR42" s="500"/>
      <c r="NU42" s="659"/>
      <c r="NV42" s="660"/>
      <c r="NW42" s="661"/>
      <c r="NX42" s="662"/>
      <c r="NY42" s="663"/>
      <c r="NZ42" s="664"/>
      <c r="OA42" s="1324"/>
      <c r="OB42" s="497"/>
      <c r="OC42" s="497"/>
      <c r="OD42" s="498"/>
      <c r="OE42" s="498"/>
      <c r="OF42" s="498"/>
      <c r="OG42" s="498"/>
      <c r="OH42" s="499"/>
      <c r="OI42" s="500"/>
      <c r="OL42" s="659"/>
      <c r="OM42" s="660"/>
      <c r="ON42" s="661"/>
      <c r="OO42" s="662"/>
      <c r="OP42" s="663"/>
      <c r="OQ42" s="664"/>
      <c r="OR42" s="1324"/>
      <c r="OS42" s="497"/>
      <c r="OT42" s="497"/>
      <c r="OU42" s="498"/>
      <c r="OV42" s="498"/>
      <c r="OW42" s="498"/>
      <c r="OX42" s="498"/>
      <c r="OY42" s="499"/>
      <c r="OZ42" s="500"/>
      <c r="PC42" s="659"/>
      <c r="PD42" s="660"/>
      <c r="PE42" s="661"/>
      <c r="PF42" s="662"/>
      <c r="PG42" s="663"/>
      <c r="PH42" s="664"/>
      <c r="PI42" s="1324"/>
      <c r="PJ42" s="497"/>
      <c r="PK42" s="497"/>
      <c r="PL42" s="498"/>
      <c r="PM42" s="498"/>
      <c r="PN42" s="498"/>
      <c r="PO42" s="498"/>
      <c r="PP42" s="499"/>
      <c r="PQ42" s="500"/>
      <c r="PT42" s="659"/>
      <c r="PU42" s="660"/>
      <c r="PV42" s="661"/>
      <c r="PW42" s="662"/>
      <c r="PX42" s="663"/>
      <c r="PY42" s="664"/>
      <c r="PZ42" s="1324"/>
      <c r="QA42" s="497"/>
      <c r="QB42" s="497"/>
      <c r="QC42" s="498"/>
      <c r="QD42" s="498"/>
      <c r="QE42" s="498"/>
      <c r="QF42" s="498"/>
      <c r="QG42" s="499"/>
      <c r="QH42" s="500"/>
      <c r="QK42" s="659"/>
      <c r="QL42" s="660"/>
      <c r="QM42" s="661"/>
      <c r="QN42" s="662"/>
      <c r="QO42" s="663"/>
      <c r="QP42" s="664"/>
      <c r="QQ42" s="1324"/>
      <c r="QR42" s="497"/>
      <c r="QS42" s="497"/>
      <c r="QT42" s="498"/>
      <c r="QU42" s="498"/>
      <c r="QV42" s="498"/>
      <c r="QW42" s="498"/>
      <c r="QX42" s="499"/>
      <c r="QY42" s="500"/>
      <c r="RB42" s="381"/>
      <c r="RC42" s="382"/>
      <c r="RD42" s="383"/>
      <c r="RE42" s="384"/>
      <c r="RF42" s="385"/>
      <c r="RG42" s="386"/>
      <c r="RH42" s="386"/>
      <c r="RI42" s="497"/>
      <c r="RJ42" s="497"/>
      <c r="RK42" s="501"/>
      <c r="RL42" s="501"/>
      <c r="RM42" s="501"/>
      <c r="RN42" s="501"/>
      <c r="RO42" s="502"/>
      <c r="RP42" s="503"/>
      <c r="RS42" s="381"/>
      <c r="RT42" s="382"/>
      <c r="RU42" s="383"/>
      <c r="RV42" s="384"/>
      <c r="RW42" s="385"/>
      <c r="RX42" s="386"/>
      <c r="RY42" s="386"/>
      <c r="RZ42" s="497"/>
      <c r="SA42" s="497"/>
      <c r="SB42" s="501"/>
      <c r="SC42" s="501"/>
      <c r="SD42" s="501"/>
      <c r="SE42" s="501"/>
      <c r="SF42" s="502"/>
      <c r="SG42" s="503"/>
      <c r="SJ42" s="381"/>
      <c r="SK42" s="382"/>
      <c r="SL42" s="383"/>
      <c r="SM42" s="384"/>
      <c r="SN42" s="385"/>
      <c r="SO42" s="386"/>
      <c r="SP42" s="386"/>
      <c r="SQ42" s="497"/>
      <c r="SR42" s="497"/>
      <c r="SS42" s="501"/>
      <c r="ST42" s="501"/>
      <c r="SU42" s="501"/>
      <c r="SV42" s="501"/>
      <c r="SW42" s="502"/>
      <c r="SX42" s="503"/>
    </row>
    <row r="43" spans="2:518" ht="63.75" customHeight="1" thickTop="1" thickBot="1">
      <c r="B43" s="832" t="s">
        <v>445</v>
      </c>
      <c r="C43" s="849" t="s">
        <v>435</v>
      </c>
      <c r="D43" s="834" t="s">
        <v>446</v>
      </c>
      <c r="E43" s="835" t="s">
        <v>146</v>
      </c>
      <c r="F43" s="836">
        <v>1</v>
      </c>
      <c r="G43" s="916">
        <v>0</v>
      </c>
      <c r="H43" s="848">
        <v>0</v>
      </c>
      <c r="K43" s="934" t="s">
        <v>445</v>
      </c>
      <c r="L43" s="951" t="s">
        <v>435</v>
      </c>
      <c r="M43" s="936" t="s">
        <v>446</v>
      </c>
      <c r="N43" s="937" t="s">
        <v>146</v>
      </c>
      <c r="O43" s="938">
        <v>1</v>
      </c>
      <c r="P43" s="1017">
        <v>1620000</v>
      </c>
      <c r="Q43" s="950">
        <v>1620000</v>
      </c>
      <c r="R43" s="497">
        <f t="shared" si="996"/>
        <v>1</v>
      </c>
      <c r="S43" s="497">
        <f t="shared" si="997"/>
        <v>1</v>
      </c>
      <c r="T43" s="498">
        <f t="shared" si="998"/>
        <v>1</v>
      </c>
      <c r="U43" s="498">
        <f t="shared" si="999"/>
        <v>1</v>
      </c>
      <c r="V43" s="498">
        <f t="shared" si="1000"/>
        <v>1</v>
      </c>
      <c r="W43" s="498">
        <f t="shared" si="1001"/>
        <v>1</v>
      </c>
      <c r="X43" s="504">
        <f t="shared" si="1002"/>
        <v>1620000</v>
      </c>
      <c r="Y43" s="500">
        <f t="shared" si="1003"/>
        <v>0</v>
      </c>
      <c r="Z43" s="486"/>
      <c r="AA43" s="486"/>
      <c r="AB43" s="934" t="s">
        <v>445</v>
      </c>
      <c r="AC43" s="951" t="s">
        <v>435</v>
      </c>
      <c r="AD43" s="936" t="s">
        <v>446</v>
      </c>
      <c r="AE43" s="937" t="s">
        <v>146</v>
      </c>
      <c r="AF43" s="938">
        <v>1</v>
      </c>
      <c r="AG43" s="1017">
        <v>1930000</v>
      </c>
      <c r="AH43" s="950">
        <v>1930000</v>
      </c>
      <c r="AI43" s="497">
        <f t="shared" si="1004"/>
        <v>1</v>
      </c>
      <c r="AJ43" s="497">
        <f t="shared" si="1005"/>
        <v>1</v>
      </c>
      <c r="AK43" s="498">
        <f t="shared" si="1006"/>
        <v>1</v>
      </c>
      <c r="AL43" s="498">
        <f t="shared" si="1007"/>
        <v>1</v>
      </c>
      <c r="AM43" s="498">
        <f t="shared" si="1008"/>
        <v>1</v>
      </c>
      <c r="AN43" s="498">
        <f t="shared" si="1009"/>
        <v>1</v>
      </c>
      <c r="AO43" s="504">
        <f t="shared" si="1010"/>
        <v>1930000</v>
      </c>
      <c r="AP43" s="500">
        <f t="shared" si="1011"/>
        <v>0</v>
      </c>
      <c r="AQ43" s="486"/>
      <c r="AR43" s="486"/>
      <c r="AS43" s="934" t="s">
        <v>445</v>
      </c>
      <c r="AT43" s="951" t="s">
        <v>435</v>
      </c>
      <c r="AU43" s="936" t="s">
        <v>446</v>
      </c>
      <c r="AV43" s="937" t="s">
        <v>146</v>
      </c>
      <c r="AW43" s="938">
        <v>1</v>
      </c>
      <c r="AX43" s="1017">
        <v>1350000</v>
      </c>
      <c r="AY43" s="950">
        <v>1350000</v>
      </c>
      <c r="AZ43" s="497">
        <f t="shared" si="1012"/>
        <v>1</v>
      </c>
      <c r="BA43" s="497">
        <f t="shared" si="1013"/>
        <v>1</v>
      </c>
      <c r="BB43" s="498">
        <f t="shared" si="1014"/>
        <v>1</v>
      </c>
      <c r="BC43" s="498">
        <f t="shared" si="1015"/>
        <v>1</v>
      </c>
      <c r="BD43" s="498">
        <f t="shared" si="1016"/>
        <v>1</v>
      </c>
      <c r="BE43" s="498">
        <f t="shared" si="1017"/>
        <v>1</v>
      </c>
      <c r="BF43" s="504">
        <f t="shared" si="1018"/>
        <v>1350000</v>
      </c>
      <c r="BG43" s="500">
        <f t="shared" si="1019"/>
        <v>0</v>
      </c>
      <c r="BJ43" s="934" t="s">
        <v>445</v>
      </c>
      <c r="BK43" s="951" t="s">
        <v>435</v>
      </c>
      <c r="BL43" s="936" t="s">
        <v>446</v>
      </c>
      <c r="BM43" s="937" t="s">
        <v>146</v>
      </c>
      <c r="BN43" s="938">
        <v>1</v>
      </c>
      <c r="BO43" s="1017">
        <v>2986592</v>
      </c>
      <c r="BP43" s="950">
        <v>2986592</v>
      </c>
      <c r="BQ43" s="497">
        <f t="shared" si="1020"/>
        <v>1</v>
      </c>
      <c r="BR43" s="497">
        <f t="shared" si="1021"/>
        <v>1</v>
      </c>
      <c r="BS43" s="498">
        <f t="shared" si="1022"/>
        <v>1</v>
      </c>
      <c r="BT43" s="498">
        <f t="shared" si="1023"/>
        <v>1</v>
      </c>
      <c r="BU43" s="498">
        <f t="shared" si="1024"/>
        <v>1</v>
      </c>
      <c r="BV43" s="498">
        <f t="shared" si="1025"/>
        <v>1</v>
      </c>
      <c r="BW43" s="504">
        <f t="shared" si="1026"/>
        <v>2986592</v>
      </c>
      <c r="BX43" s="500">
        <f t="shared" si="1027"/>
        <v>0</v>
      </c>
      <c r="CA43" s="934" t="s">
        <v>445</v>
      </c>
      <c r="CB43" s="951" t="s">
        <v>435</v>
      </c>
      <c r="CC43" s="936" t="s">
        <v>446</v>
      </c>
      <c r="CD43" s="937" t="s">
        <v>146</v>
      </c>
      <c r="CE43" s="938">
        <v>1</v>
      </c>
      <c r="CF43" s="1017">
        <v>2480670</v>
      </c>
      <c r="CG43" s="950">
        <v>2480670</v>
      </c>
      <c r="CH43" s="497">
        <f t="shared" si="1028"/>
        <v>1</v>
      </c>
      <c r="CI43" s="497">
        <f t="shared" si="1029"/>
        <v>1</v>
      </c>
      <c r="CJ43" s="498">
        <f t="shared" si="1030"/>
        <v>1</v>
      </c>
      <c r="CK43" s="498">
        <f t="shared" si="1031"/>
        <v>1</v>
      </c>
      <c r="CL43" s="498">
        <f t="shared" si="1032"/>
        <v>1</v>
      </c>
      <c r="CM43" s="498">
        <f t="shared" si="1033"/>
        <v>1</v>
      </c>
      <c r="CN43" s="504">
        <f t="shared" si="1034"/>
        <v>2480670</v>
      </c>
      <c r="CO43" s="500">
        <f t="shared" si="1035"/>
        <v>0</v>
      </c>
      <c r="CR43" s="934" t="s">
        <v>445</v>
      </c>
      <c r="CS43" s="951" t="s">
        <v>435</v>
      </c>
      <c r="CT43" s="936" t="s">
        <v>446</v>
      </c>
      <c r="CU43" s="937" t="s">
        <v>146</v>
      </c>
      <c r="CV43" s="1030">
        <v>1</v>
      </c>
      <c r="CW43" s="1017">
        <v>2480677</v>
      </c>
      <c r="CX43" s="670">
        <f t="shared" si="1036"/>
        <v>2480677</v>
      </c>
      <c r="CY43" s="497">
        <f t="shared" si="1037"/>
        <v>1</v>
      </c>
      <c r="CZ43" s="497">
        <f t="shared" si="1038"/>
        <v>1</v>
      </c>
      <c r="DA43" s="498">
        <f t="shared" si="1039"/>
        <v>1</v>
      </c>
      <c r="DB43" s="498">
        <f t="shared" si="1040"/>
        <v>1</v>
      </c>
      <c r="DC43" s="498">
        <f t="shared" si="1041"/>
        <v>1</v>
      </c>
      <c r="DD43" s="498">
        <f t="shared" si="1042"/>
        <v>1</v>
      </c>
      <c r="DE43" s="504">
        <f t="shared" si="1043"/>
        <v>2480677</v>
      </c>
      <c r="DF43" s="500">
        <f t="shared" si="1044"/>
        <v>0</v>
      </c>
      <c r="DI43" s="934" t="s">
        <v>445</v>
      </c>
      <c r="DJ43" s="951" t="s">
        <v>435</v>
      </c>
      <c r="DK43" s="936" t="s">
        <v>446</v>
      </c>
      <c r="DL43" s="937" t="s">
        <v>146</v>
      </c>
      <c r="DM43" s="938">
        <v>1</v>
      </c>
      <c r="DN43" s="1017">
        <v>1000000</v>
      </c>
      <c r="DO43" s="950">
        <v>1000000</v>
      </c>
      <c r="DP43" s="497">
        <f t="shared" si="1045"/>
        <v>1</v>
      </c>
      <c r="DQ43" s="497">
        <f t="shared" si="1046"/>
        <v>1</v>
      </c>
      <c r="DR43" s="498">
        <f t="shared" si="1047"/>
        <v>1</v>
      </c>
      <c r="DS43" s="498">
        <f t="shared" si="1048"/>
        <v>1</v>
      </c>
      <c r="DT43" s="498">
        <f t="shared" si="1049"/>
        <v>1</v>
      </c>
      <c r="DU43" s="498">
        <f t="shared" si="1050"/>
        <v>1</v>
      </c>
      <c r="DV43" s="504">
        <f t="shared" si="1051"/>
        <v>1000000</v>
      </c>
      <c r="DW43" s="500">
        <f t="shared" si="1052"/>
        <v>0</v>
      </c>
      <c r="DZ43" s="934" t="s">
        <v>445</v>
      </c>
      <c r="EA43" s="951" t="s">
        <v>435</v>
      </c>
      <c r="EB43" s="936" t="s">
        <v>446</v>
      </c>
      <c r="EC43" s="937" t="s">
        <v>146</v>
      </c>
      <c r="ED43" s="1030">
        <v>1</v>
      </c>
      <c r="EE43" s="1017">
        <v>2480674</v>
      </c>
      <c r="EF43" s="670">
        <f t="shared" si="1053"/>
        <v>2480674</v>
      </c>
      <c r="EG43" s="497">
        <f t="shared" si="1054"/>
        <v>1</v>
      </c>
      <c r="EH43" s="497">
        <f t="shared" si="1055"/>
        <v>1</v>
      </c>
      <c r="EI43" s="498">
        <f t="shared" si="1056"/>
        <v>1</v>
      </c>
      <c r="EJ43" s="498">
        <f t="shared" si="1057"/>
        <v>1</v>
      </c>
      <c r="EK43" s="498">
        <f t="shared" si="1058"/>
        <v>1</v>
      </c>
      <c r="EL43" s="498">
        <f t="shared" si="1059"/>
        <v>1</v>
      </c>
      <c r="EM43" s="504">
        <f t="shared" si="1060"/>
        <v>2480674</v>
      </c>
      <c r="EN43" s="500">
        <f t="shared" si="1061"/>
        <v>0</v>
      </c>
      <c r="EQ43" s="665"/>
      <c r="ER43" s="666"/>
      <c r="ES43" s="667"/>
      <c r="ET43" s="668"/>
      <c r="EU43" s="669"/>
      <c r="EV43" s="670"/>
      <c r="EW43" s="1324"/>
      <c r="EX43" s="497" t="e">
        <f>IF(EXACT(VLOOKUP(EQ43,OFERTA_0,2,FALSE),ER43),1,0)</f>
        <v>#N/A</v>
      </c>
      <c r="EY43" s="497" t="e">
        <f>IF(EXACT(VLOOKUP(EQ43,OFERTA_0,3,FALSE),ES43),1,0)</f>
        <v>#N/A</v>
      </c>
      <c r="EZ43" s="498" t="e">
        <f>IF(EXACT(VLOOKUP(EQ43,OFERTA_0,4,FALSE),ET43),1,0)</f>
        <v>#N/A</v>
      </c>
      <c r="FA43" s="498">
        <f t="shared" ref="FA43:FA48" si="1062">IF(EU43=0,0,1)</f>
        <v>0</v>
      </c>
      <c r="FB43" s="498">
        <f t="shared" ref="FB43:FB48" si="1063">IF(EV43=0,0,1)</f>
        <v>0</v>
      </c>
      <c r="FC43" s="498" t="e">
        <f>PRODUCT(EX43:FB43)</f>
        <v>#N/A</v>
      </c>
      <c r="FD43" s="504">
        <f>ROUND(EV43,0)</f>
        <v>0</v>
      </c>
      <c r="FE43" s="500">
        <f>EV43-FD43</f>
        <v>0</v>
      </c>
      <c r="FH43" s="665"/>
      <c r="FI43" s="666"/>
      <c r="FJ43" s="667"/>
      <c r="FK43" s="668"/>
      <c r="FL43" s="669"/>
      <c r="FM43" s="670"/>
      <c r="FN43" s="1324"/>
      <c r="FO43" s="497" t="e">
        <f>IF(EXACT(VLOOKUP(FH43,OFERTA_0,2,FALSE),FI43),1,0)</f>
        <v>#N/A</v>
      </c>
      <c r="FP43" s="497" t="e">
        <f>IF(EXACT(VLOOKUP(FH43,OFERTA_0,3,FALSE),FJ43),1,0)</f>
        <v>#N/A</v>
      </c>
      <c r="FQ43" s="498" t="e">
        <f>IF(EXACT(VLOOKUP(FH43,OFERTA_0,4,FALSE),FK43),1,0)</f>
        <v>#N/A</v>
      </c>
      <c r="FR43" s="498">
        <f t="shared" ref="FR43:FR48" si="1064">IF(FL43=0,0,1)</f>
        <v>0</v>
      </c>
      <c r="FS43" s="498">
        <f t="shared" ref="FS43:FS48" si="1065">IF(FM43=0,0,1)</f>
        <v>0</v>
      </c>
      <c r="FT43" s="498" t="e">
        <f>PRODUCT(FO43:FS43)</f>
        <v>#N/A</v>
      </c>
      <c r="FU43" s="504">
        <f>ROUND(FM43,0)</f>
        <v>0</v>
      </c>
      <c r="FV43" s="500">
        <f>FM43-FU43</f>
        <v>0</v>
      </c>
      <c r="FY43" s="665"/>
      <c r="FZ43" s="666"/>
      <c r="GA43" s="667"/>
      <c r="GB43" s="668"/>
      <c r="GC43" s="669"/>
      <c r="GD43" s="670"/>
      <c r="GE43" s="1324"/>
      <c r="GF43" s="497" t="e">
        <f>IF(EXACT(VLOOKUP(FY43,OFERTA_0,2,FALSE),FZ43),1,0)</f>
        <v>#N/A</v>
      </c>
      <c r="GG43" s="497" t="e">
        <f>IF(EXACT(VLOOKUP(FY43,OFERTA_0,3,FALSE),GA43),1,0)</f>
        <v>#N/A</v>
      </c>
      <c r="GH43" s="498" t="e">
        <f>IF(EXACT(VLOOKUP(FY43,OFERTA_0,4,FALSE),GB43),1,0)</f>
        <v>#N/A</v>
      </c>
      <c r="GI43" s="498">
        <f t="shared" ref="GI43:GI48" si="1066">IF(GC43=0,0,1)</f>
        <v>0</v>
      </c>
      <c r="GJ43" s="498">
        <f t="shared" ref="GJ43:GJ48" si="1067">IF(GD43=0,0,1)</f>
        <v>0</v>
      </c>
      <c r="GK43" s="498" t="e">
        <f>PRODUCT(GF43:GJ43)</f>
        <v>#N/A</v>
      </c>
      <c r="GL43" s="504">
        <f>ROUND(GD43,0)</f>
        <v>0</v>
      </c>
      <c r="GM43" s="500">
        <f>GD43-GL43</f>
        <v>0</v>
      </c>
      <c r="GP43" s="665"/>
      <c r="GQ43" s="666"/>
      <c r="GR43" s="667"/>
      <c r="GS43" s="668"/>
      <c r="GT43" s="669"/>
      <c r="GU43" s="670"/>
      <c r="GV43" s="1324"/>
      <c r="GW43" s="497" t="e">
        <f>IF(EXACT(VLOOKUP(GP43,OFERTA_0,2,FALSE),GQ43),1,0)</f>
        <v>#N/A</v>
      </c>
      <c r="GX43" s="497" t="e">
        <f>IF(EXACT(VLOOKUP(GP43,OFERTA_0,3,FALSE),GR43),1,0)</f>
        <v>#N/A</v>
      </c>
      <c r="GY43" s="498" t="e">
        <f>IF(EXACT(VLOOKUP(GP43,OFERTA_0,4,FALSE),GS43),1,0)</f>
        <v>#N/A</v>
      </c>
      <c r="GZ43" s="498">
        <f t="shared" ref="GZ43:GZ48" si="1068">IF(GT43=0,0,1)</f>
        <v>0</v>
      </c>
      <c r="HA43" s="498">
        <f t="shared" ref="HA43:HA48" si="1069">IF(GU43=0,0,1)</f>
        <v>0</v>
      </c>
      <c r="HB43" s="498" t="e">
        <f>PRODUCT(GW43:HA43)</f>
        <v>#N/A</v>
      </c>
      <c r="HC43" s="504">
        <f>ROUND(GU43,0)</f>
        <v>0</v>
      </c>
      <c r="HD43" s="500">
        <f>GU43-HC43</f>
        <v>0</v>
      </c>
      <c r="HG43" s="665"/>
      <c r="HH43" s="666"/>
      <c r="HI43" s="667"/>
      <c r="HJ43" s="668"/>
      <c r="HK43" s="669"/>
      <c r="HL43" s="670"/>
      <c r="HM43" s="1324"/>
      <c r="HN43" s="497" t="e">
        <f>IF(EXACT(VLOOKUP(HG43,OFERTA_0,2,FALSE),HH43),1,0)</f>
        <v>#N/A</v>
      </c>
      <c r="HO43" s="497" t="e">
        <f>IF(EXACT(VLOOKUP(HG43,OFERTA_0,3,FALSE),HI43),1,0)</f>
        <v>#N/A</v>
      </c>
      <c r="HP43" s="498" t="e">
        <f>IF(EXACT(VLOOKUP(HG43,OFERTA_0,4,FALSE),HJ43),1,0)</f>
        <v>#N/A</v>
      </c>
      <c r="HQ43" s="498">
        <f t="shared" ref="HQ43:HQ48" si="1070">IF(HK43=0,0,1)</f>
        <v>0</v>
      </c>
      <c r="HR43" s="498">
        <f t="shared" ref="HR43:HR48" si="1071">IF(HL43=0,0,1)</f>
        <v>0</v>
      </c>
      <c r="HS43" s="498" t="e">
        <f>PRODUCT(HN43:HR43)</f>
        <v>#N/A</v>
      </c>
      <c r="HT43" s="504">
        <f>ROUND(HL43,0)</f>
        <v>0</v>
      </c>
      <c r="HU43" s="500">
        <f>HL43-HT43</f>
        <v>0</v>
      </c>
      <c r="HX43" s="665"/>
      <c r="HY43" s="666"/>
      <c r="HZ43" s="667"/>
      <c r="IA43" s="668"/>
      <c r="IB43" s="669"/>
      <c r="IC43" s="670"/>
      <c r="ID43" s="1324"/>
      <c r="IE43" s="497" t="e">
        <f>IF(EXACT(VLOOKUP(HX43,OFERTA_0,2,FALSE),HY43),1,0)</f>
        <v>#N/A</v>
      </c>
      <c r="IF43" s="497" t="e">
        <f>IF(EXACT(VLOOKUP(HX43,OFERTA_0,3,FALSE),HZ43),1,0)</f>
        <v>#N/A</v>
      </c>
      <c r="IG43" s="498" t="e">
        <f>IF(EXACT(VLOOKUP(HX43,OFERTA_0,4,FALSE),IA43),1,0)</f>
        <v>#N/A</v>
      </c>
      <c r="IH43" s="498">
        <f t="shared" ref="IH43:IH48" si="1072">IF(IB43=0,0,1)</f>
        <v>0</v>
      </c>
      <c r="II43" s="498">
        <f t="shared" ref="II43:II48" si="1073">IF(IC43=0,0,1)</f>
        <v>0</v>
      </c>
      <c r="IJ43" s="498" t="e">
        <f>PRODUCT(IE43:II43)</f>
        <v>#N/A</v>
      </c>
      <c r="IK43" s="504">
        <f>ROUND(IC43,0)</f>
        <v>0</v>
      </c>
      <c r="IL43" s="500">
        <f>IC43-IK43</f>
        <v>0</v>
      </c>
      <c r="IO43" s="665"/>
      <c r="IP43" s="666"/>
      <c r="IQ43" s="667"/>
      <c r="IR43" s="668"/>
      <c r="IS43" s="669"/>
      <c r="IT43" s="670"/>
      <c r="IU43" s="1324"/>
      <c r="IV43" s="497" t="e">
        <f>IF(EXACT(VLOOKUP(IO43,OFERTA_0,2,FALSE),IP43),1,0)</f>
        <v>#N/A</v>
      </c>
      <c r="IW43" s="497" t="e">
        <f>IF(EXACT(VLOOKUP(IO43,OFERTA_0,3,FALSE),IQ43),1,0)</f>
        <v>#N/A</v>
      </c>
      <c r="IX43" s="498" t="e">
        <f>IF(EXACT(VLOOKUP(IO43,OFERTA_0,4,FALSE),IR43),1,0)</f>
        <v>#N/A</v>
      </c>
      <c r="IY43" s="498">
        <f t="shared" ref="IY43:IY48" si="1074">IF(IS43=0,0,1)</f>
        <v>0</v>
      </c>
      <c r="IZ43" s="498">
        <f t="shared" ref="IZ43:IZ48" si="1075">IF(IT43=0,0,1)</f>
        <v>0</v>
      </c>
      <c r="JA43" s="498" t="e">
        <f>PRODUCT(IV43:IZ43)</f>
        <v>#N/A</v>
      </c>
      <c r="JB43" s="504">
        <f>ROUND(IT43,0)</f>
        <v>0</v>
      </c>
      <c r="JC43" s="500">
        <f>IT43-JB43</f>
        <v>0</v>
      </c>
      <c r="JF43" s="665"/>
      <c r="JG43" s="666"/>
      <c r="JH43" s="667"/>
      <c r="JI43" s="668"/>
      <c r="JJ43" s="669"/>
      <c r="JK43" s="670"/>
      <c r="JL43" s="1324"/>
      <c r="JM43" s="497" t="e">
        <f>IF(EXACT(VLOOKUP(JF43,OFERTA_0,2,FALSE),JG43),1,0)</f>
        <v>#N/A</v>
      </c>
      <c r="JN43" s="497" t="e">
        <f>IF(EXACT(VLOOKUP(JF43,OFERTA_0,3,FALSE),JH43),1,0)</f>
        <v>#N/A</v>
      </c>
      <c r="JO43" s="498" t="e">
        <f>IF(EXACT(VLOOKUP(JF43,OFERTA_0,4,FALSE),JI43),1,0)</f>
        <v>#N/A</v>
      </c>
      <c r="JP43" s="498">
        <f t="shared" ref="JP43:JP48" si="1076">IF(JJ43=0,0,1)</f>
        <v>0</v>
      </c>
      <c r="JQ43" s="498">
        <f t="shared" ref="JQ43:JQ48" si="1077">IF(JK43=0,0,1)</f>
        <v>0</v>
      </c>
      <c r="JR43" s="498" t="e">
        <f>PRODUCT(JM43:JQ43)</f>
        <v>#N/A</v>
      </c>
      <c r="JS43" s="504">
        <f>ROUND(JK43,0)</f>
        <v>0</v>
      </c>
      <c r="JT43" s="500">
        <f>JK43-JS43</f>
        <v>0</v>
      </c>
      <c r="JW43" s="665"/>
      <c r="JX43" s="666"/>
      <c r="JY43" s="667"/>
      <c r="JZ43" s="668"/>
      <c r="KA43" s="669"/>
      <c r="KB43" s="670"/>
      <c r="KC43" s="1324"/>
      <c r="KD43" s="497" t="e">
        <f>IF(EXACT(VLOOKUP(JW43,OFERTA_0,2,FALSE),JX43),1,0)</f>
        <v>#N/A</v>
      </c>
      <c r="KE43" s="497" t="e">
        <f>IF(EXACT(VLOOKUP(JW43,OFERTA_0,3,FALSE),JY43),1,0)</f>
        <v>#N/A</v>
      </c>
      <c r="KF43" s="498" t="e">
        <f>IF(EXACT(VLOOKUP(JW43,OFERTA_0,4,FALSE),JZ43),1,0)</f>
        <v>#N/A</v>
      </c>
      <c r="KG43" s="498">
        <f t="shared" ref="KG43:KG48" si="1078">IF(KA43=0,0,1)</f>
        <v>0</v>
      </c>
      <c r="KH43" s="498">
        <f t="shared" ref="KH43:KH48" si="1079">IF(KB43=0,0,1)</f>
        <v>0</v>
      </c>
      <c r="KI43" s="498" t="e">
        <f>PRODUCT(KD43:KH43)</f>
        <v>#N/A</v>
      </c>
      <c r="KJ43" s="504">
        <f>ROUND(KB43,0)</f>
        <v>0</v>
      </c>
      <c r="KK43" s="500">
        <f>KB43-KJ43</f>
        <v>0</v>
      </c>
      <c r="KN43" s="665"/>
      <c r="KO43" s="666"/>
      <c r="KP43" s="667"/>
      <c r="KQ43" s="668"/>
      <c r="KR43" s="669"/>
      <c r="KS43" s="670"/>
      <c r="KT43" s="1324"/>
      <c r="KU43" s="497" t="e">
        <f>IF(EXACT(VLOOKUP(KN43,OFERTA_0,2,FALSE),KO43),1,0)</f>
        <v>#N/A</v>
      </c>
      <c r="KV43" s="497" t="e">
        <f>IF(EXACT(VLOOKUP(KN43,OFERTA_0,3,FALSE),KP43),1,0)</f>
        <v>#N/A</v>
      </c>
      <c r="KW43" s="498" t="e">
        <f>IF(EXACT(VLOOKUP(KN43,OFERTA_0,4,FALSE),KQ43),1,0)</f>
        <v>#N/A</v>
      </c>
      <c r="KX43" s="498">
        <f t="shared" ref="KX43:KX48" si="1080">IF(KR43=0,0,1)</f>
        <v>0</v>
      </c>
      <c r="KY43" s="498">
        <f t="shared" ref="KY43:KY48" si="1081">IF(KS43=0,0,1)</f>
        <v>0</v>
      </c>
      <c r="KZ43" s="498" t="e">
        <f>PRODUCT(KU43:KY43)</f>
        <v>#N/A</v>
      </c>
      <c r="LA43" s="504">
        <f>ROUND(KS43,0)</f>
        <v>0</v>
      </c>
      <c r="LB43" s="500">
        <f>KS43-LA43</f>
        <v>0</v>
      </c>
      <c r="LE43" s="665"/>
      <c r="LF43" s="666"/>
      <c r="LG43" s="667"/>
      <c r="LH43" s="668"/>
      <c r="LI43" s="669"/>
      <c r="LJ43" s="670"/>
      <c r="LK43" s="1324"/>
      <c r="LL43" s="497" t="e">
        <f>IF(EXACT(VLOOKUP(LE43,OFERTA_0,2,FALSE),LF43),1,0)</f>
        <v>#N/A</v>
      </c>
      <c r="LM43" s="497" t="e">
        <f>IF(EXACT(VLOOKUP(LE43,OFERTA_0,3,FALSE),LG43),1,0)</f>
        <v>#N/A</v>
      </c>
      <c r="LN43" s="498" t="e">
        <f>IF(EXACT(VLOOKUP(LE43,OFERTA_0,4,FALSE),LH43),1,0)</f>
        <v>#N/A</v>
      </c>
      <c r="LO43" s="498">
        <f t="shared" ref="LO43:LO48" si="1082">IF(LI43=0,0,1)</f>
        <v>0</v>
      </c>
      <c r="LP43" s="498">
        <f t="shared" ref="LP43:LP48" si="1083">IF(LJ43=0,0,1)</f>
        <v>0</v>
      </c>
      <c r="LQ43" s="498" t="e">
        <f>PRODUCT(LL43:LP43)</f>
        <v>#N/A</v>
      </c>
      <c r="LR43" s="504">
        <f>ROUND(LJ43,0)</f>
        <v>0</v>
      </c>
      <c r="LS43" s="500">
        <f>LJ43-LR43</f>
        <v>0</v>
      </c>
      <c r="LV43" s="665"/>
      <c r="LW43" s="666"/>
      <c r="LX43" s="667"/>
      <c r="LY43" s="668"/>
      <c r="LZ43" s="669"/>
      <c r="MA43" s="670"/>
      <c r="MB43" s="1324"/>
      <c r="MC43" s="497" t="e">
        <f>IF(EXACT(VLOOKUP(LV43,OFERTA_0,2,FALSE),LW43),1,0)</f>
        <v>#N/A</v>
      </c>
      <c r="MD43" s="497" t="e">
        <f>IF(EXACT(VLOOKUP(LV43,OFERTA_0,3,FALSE),LX43),1,0)</f>
        <v>#N/A</v>
      </c>
      <c r="ME43" s="498" t="e">
        <f>IF(EXACT(VLOOKUP(LV43,OFERTA_0,4,FALSE),LY43),1,0)</f>
        <v>#N/A</v>
      </c>
      <c r="MF43" s="498">
        <f t="shared" ref="MF43:MF48" si="1084">IF(LZ43=0,0,1)</f>
        <v>0</v>
      </c>
      <c r="MG43" s="498">
        <f t="shared" ref="MG43:MG48" si="1085">IF(MA43=0,0,1)</f>
        <v>0</v>
      </c>
      <c r="MH43" s="498" t="e">
        <f>PRODUCT(MC43:MG43)</f>
        <v>#N/A</v>
      </c>
      <c r="MI43" s="504">
        <f>ROUND(MA43,0)</f>
        <v>0</v>
      </c>
      <c r="MJ43" s="500">
        <f>MA43-MI43</f>
        <v>0</v>
      </c>
      <c r="MM43" s="665"/>
      <c r="MN43" s="666"/>
      <c r="MO43" s="667"/>
      <c r="MP43" s="668"/>
      <c r="MQ43" s="669"/>
      <c r="MR43" s="670"/>
      <c r="MS43" s="1324"/>
      <c r="MT43" s="497" t="e">
        <f>IF(EXACT(VLOOKUP(MM43,OFERTA_0,2,FALSE),MN43),1,0)</f>
        <v>#N/A</v>
      </c>
      <c r="MU43" s="497" t="e">
        <f>IF(EXACT(VLOOKUP(MM43,OFERTA_0,3,FALSE),MO43),1,0)</f>
        <v>#N/A</v>
      </c>
      <c r="MV43" s="498" t="e">
        <f>IF(EXACT(VLOOKUP(MM43,OFERTA_0,4,FALSE),MP43),1,0)</f>
        <v>#N/A</v>
      </c>
      <c r="MW43" s="498">
        <f t="shared" ref="MW43:MW48" si="1086">IF(MQ43=0,0,1)</f>
        <v>0</v>
      </c>
      <c r="MX43" s="498">
        <f t="shared" ref="MX43:MX48" si="1087">IF(MR43=0,0,1)</f>
        <v>0</v>
      </c>
      <c r="MY43" s="498" t="e">
        <f>PRODUCT(MT43:MX43)</f>
        <v>#N/A</v>
      </c>
      <c r="MZ43" s="504">
        <f>ROUND(MR43,0)</f>
        <v>0</v>
      </c>
      <c r="NA43" s="500">
        <f>MR43-MZ43</f>
        <v>0</v>
      </c>
      <c r="ND43" s="665"/>
      <c r="NE43" s="666"/>
      <c r="NF43" s="667"/>
      <c r="NG43" s="668"/>
      <c r="NH43" s="669"/>
      <c r="NI43" s="670"/>
      <c r="NJ43" s="1324"/>
      <c r="NK43" s="497" t="e">
        <f>IF(EXACT(VLOOKUP(ND43,OFERTA_0,2,FALSE),NE43),1,0)</f>
        <v>#N/A</v>
      </c>
      <c r="NL43" s="497" t="e">
        <f>IF(EXACT(VLOOKUP(ND43,OFERTA_0,3,FALSE),NF43),1,0)</f>
        <v>#N/A</v>
      </c>
      <c r="NM43" s="498" t="e">
        <f>IF(EXACT(VLOOKUP(ND43,OFERTA_0,4,FALSE),NG43),1,0)</f>
        <v>#N/A</v>
      </c>
      <c r="NN43" s="498">
        <f t="shared" ref="NN43:NN48" si="1088">IF(NH43=0,0,1)</f>
        <v>0</v>
      </c>
      <c r="NO43" s="498">
        <f t="shared" ref="NO43:NO48" si="1089">IF(NI43=0,0,1)</f>
        <v>0</v>
      </c>
      <c r="NP43" s="498" t="e">
        <f>PRODUCT(NK43:NO43)</f>
        <v>#N/A</v>
      </c>
      <c r="NQ43" s="504">
        <f>ROUND(NI43,0)</f>
        <v>0</v>
      </c>
      <c r="NR43" s="500">
        <f>NI43-NQ43</f>
        <v>0</v>
      </c>
      <c r="NU43" s="665"/>
      <c r="NV43" s="666"/>
      <c r="NW43" s="667"/>
      <c r="NX43" s="668"/>
      <c r="NY43" s="669"/>
      <c r="NZ43" s="670"/>
      <c r="OA43" s="1324"/>
      <c r="OB43" s="497" t="e">
        <f>IF(EXACT(VLOOKUP(NU43,OFERTA_0,2,FALSE),NV43),1,0)</f>
        <v>#N/A</v>
      </c>
      <c r="OC43" s="497" t="e">
        <f>IF(EXACT(VLOOKUP(NU43,OFERTA_0,3,FALSE),NW43),1,0)</f>
        <v>#N/A</v>
      </c>
      <c r="OD43" s="498" t="e">
        <f>IF(EXACT(VLOOKUP(NU43,OFERTA_0,4,FALSE),NX43),1,0)</f>
        <v>#N/A</v>
      </c>
      <c r="OE43" s="498">
        <f t="shared" ref="OE43:OE48" si="1090">IF(NY43=0,0,1)</f>
        <v>0</v>
      </c>
      <c r="OF43" s="498">
        <f t="shared" ref="OF43:OF48" si="1091">IF(NZ43=0,0,1)</f>
        <v>0</v>
      </c>
      <c r="OG43" s="498" t="e">
        <f>PRODUCT(OB43:OF43)</f>
        <v>#N/A</v>
      </c>
      <c r="OH43" s="504">
        <f>ROUND(NZ43,0)</f>
        <v>0</v>
      </c>
      <c r="OI43" s="500">
        <f>NZ43-OH43</f>
        <v>0</v>
      </c>
      <c r="OL43" s="665"/>
      <c r="OM43" s="666"/>
      <c r="ON43" s="667"/>
      <c r="OO43" s="668"/>
      <c r="OP43" s="669"/>
      <c r="OQ43" s="670"/>
      <c r="OR43" s="1324"/>
      <c r="OS43" s="497" t="e">
        <f>IF(EXACT(VLOOKUP(OL43,OFERTA_0,2,FALSE),OM43),1,0)</f>
        <v>#N/A</v>
      </c>
      <c r="OT43" s="497" t="e">
        <f>IF(EXACT(VLOOKUP(OL43,OFERTA_0,3,FALSE),ON43),1,0)</f>
        <v>#N/A</v>
      </c>
      <c r="OU43" s="498" t="e">
        <f>IF(EXACT(VLOOKUP(OL43,OFERTA_0,4,FALSE),OO43),1,0)</f>
        <v>#N/A</v>
      </c>
      <c r="OV43" s="498">
        <f t="shared" ref="OV43:OV48" si="1092">IF(OP43=0,0,1)</f>
        <v>0</v>
      </c>
      <c r="OW43" s="498">
        <f t="shared" ref="OW43:OW48" si="1093">IF(OQ43=0,0,1)</f>
        <v>0</v>
      </c>
      <c r="OX43" s="498" t="e">
        <f>PRODUCT(OS43:OW43)</f>
        <v>#N/A</v>
      </c>
      <c r="OY43" s="504">
        <f>ROUND(OQ43,0)</f>
        <v>0</v>
      </c>
      <c r="OZ43" s="500">
        <f>OQ43-OY43</f>
        <v>0</v>
      </c>
      <c r="PC43" s="665"/>
      <c r="PD43" s="666"/>
      <c r="PE43" s="667"/>
      <c r="PF43" s="668"/>
      <c r="PG43" s="669"/>
      <c r="PH43" s="670"/>
      <c r="PI43" s="1324"/>
      <c r="PJ43" s="497" t="e">
        <f>IF(EXACT(VLOOKUP(PC43,OFERTA_0,2,FALSE),PD43),1,0)</f>
        <v>#N/A</v>
      </c>
      <c r="PK43" s="497" t="e">
        <f>IF(EXACT(VLOOKUP(PC43,OFERTA_0,3,FALSE),PE43),1,0)</f>
        <v>#N/A</v>
      </c>
      <c r="PL43" s="498" t="e">
        <f>IF(EXACT(VLOOKUP(PC43,OFERTA_0,4,FALSE),PF43),1,0)</f>
        <v>#N/A</v>
      </c>
      <c r="PM43" s="498">
        <f t="shared" ref="PM43:PM48" si="1094">IF(PG43=0,0,1)</f>
        <v>0</v>
      </c>
      <c r="PN43" s="498">
        <f t="shared" ref="PN43:PN48" si="1095">IF(PH43=0,0,1)</f>
        <v>0</v>
      </c>
      <c r="PO43" s="498" t="e">
        <f>PRODUCT(PJ43:PN43)</f>
        <v>#N/A</v>
      </c>
      <c r="PP43" s="504">
        <f>ROUND(PH43,0)</f>
        <v>0</v>
      </c>
      <c r="PQ43" s="500">
        <f>PH43-PP43</f>
        <v>0</v>
      </c>
      <c r="PT43" s="665"/>
      <c r="PU43" s="666"/>
      <c r="PV43" s="667"/>
      <c r="PW43" s="668"/>
      <c r="PX43" s="669"/>
      <c r="PY43" s="670"/>
      <c r="PZ43" s="1324"/>
      <c r="QA43" s="497" t="e">
        <f>IF(EXACT(VLOOKUP(PT43,OFERTA_0,2,FALSE),PU43),1,0)</f>
        <v>#N/A</v>
      </c>
      <c r="QB43" s="497" t="e">
        <f>IF(EXACT(VLOOKUP(PT43,OFERTA_0,3,FALSE),PV43),1,0)</f>
        <v>#N/A</v>
      </c>
      <c r="QC43" s="498" t="e">
        <f>IF(EXACT(VLOOKUP(PT43,OFERTA_0,4,FALSE),PW43),1,0)</f>
        <v>#N/A</v>
      </c>
      <c r="QD43" s="498">
        <f t="shared" ref="QD43:QD48" si="1096">IF(PX43=0,0,1)</f>
        <v>0</v>
      </c>
      <c r="QE43" s="498">
        <f t="shared" ref="QE43:QE48" si="1097">IF(PY43=0,0,1)</f>
        <v>0</v>
      </c>
      <c r="QF43" s="498" t="e">
        <f>PRODUCT(QA43:QE43)</f>
        <v>#N/A</v>
      </c>
      <c r="QG43" s="504">
        <f>ROUND(PY43,0)</f>
        <v>0</v>
      </c>
      <c r="QH43" s="500">
        <f>PY43-QG43</f>
        <v>0</v>
      </c>
      <c r="QK43" s="665"/>
      <c r="QL43" s="666"/>
      <c r="QM43" s="667"/>
      <c r="QN43" s="668"/>
      <c r="QO43" s="669"/>
      <c r="QP43" s="670"/>
      <c r="QQ43" s="1324"/>
      <c r="QR43" s="497" t="e">
        <f>IF(EXACT(VLOOKUP(QK43,OFERTA_0,2,FALSE),QL43),1,0)</f>
        <v>#N/A</v>
      </c>
      <c r="QS43" s="497" t="e">
        <f>IF(EXACT(VLOOKUP(QK43,OFERTA_0,3,FALSE),QM43),1,0)</f>
        <v>#N/A</v>
      </c>
      <c r="QT43" s="498" t="e">
        <f>IF(EXACT(VLOOKUP(QK43,OFERTA_0,4,FALSE),QN43),1,0)</f>
        <v>#N/A</v>
      </c>
      <c r="QU43" s="498">
        <f t="shared" ref="QU43:QU48" si="1098">IF(QO43=0,0,1)</f>
        <v>0</v>
      </c>
      <c r="QV43" s="498">
        <f t="shared" ref="QV43:QV48" si="1099">IF(QP43=0,0,1)</f>
        <v>0</v>
      </c>
      <c r="QW43" s="498" t="e">
        <f>PRODUCT(QR43:QV43)</f>
        <v>#N/A</v>
      </c>
      <c r="QX43" s="504">
        <f>ROUND(QP43,0)</f>
        <v>0</v>
      </c>
      <c r="QY43" s="500">
        <f>QP43-QX43</f>
        <v>0</v>
      </c>
      <c r="RB43" s="381"/>
      <c r="RC43" s="382"/>
      <c r="RD43" s="383"/>
      <c r="RE43" s="384"/>
      <c r="RF43" s="385"/>
      <c r="RG43" s="386"/>
      <c r="RH43" s="386"/>
      <c r="RI43" s="497"/>
      <c r="RJ43" s="497"/>
      <c r="RK43" s="501"/>
      <c r="RL43" s="501"/>
      <c r="RM43" s="501"/>
      <c r="RN43" s="501"/>
      <c r="RO43" s="502"/>
      <c r="RP43" s="503"/>
      <c r="RS43" s="381"/>
      <c r="RT43" s="382"/>
      <c r="RU43" s="383"/>
      <c r="RV43" s="384"/>
      <c r="RW43" s="385"/>
      <c r="RX43" s="386"/>
      <c r="RY43" s="386"/>
      <c r="RZ43" s="497"/>
      <c r="SA43" s="497"/>
      <c r="SB43" s="501"/>
      <c r="SC43" s="501"/>
      <c r="SD43" s="501"/>
      <c r="SE43" s="501"/>
      <c r="SF43" s="502"/>
      <c r="SG43" s="503"/>
      <c r="SJ43" s="381"/>
      <c r="SK43" s="382"/>
      <c r="SL43" s="383"/>
      <c r="SM43" s="384"/>
      <c r="SN43" s="385"/>
      <c r="SO43" s="386"/>
      <c r="SP43" s="386"/>
      <c r="SQ43" s="497"/>
      <c r="SR43" s="497"/>
      <c r="SS43" s="501"/>
      <c r="ST43" s="501"/>
      <c r="SU43" s="501"/>
      <c r="SV43" s="501"/>
      <c r="SW43" s="502"/>
      <c r="SX43" s="503"/>
    </row>
    <row r="44" spans="2:518" ht="72" customHeight="1" thickTop="1" thickBot="1">
      <c r="B44" s="832" t="s">
        <v>447</v>
      </c>
      <c r="C44" s="849" t="s">
        <v>435</v>
      </c>
      <c r="D44" s="850" t="s">
        <v>448</v>
      </c>
      <c r="E44" s="835" t="s">
        <v>146</v>
      </c>
      <c r="F44" s="836">
        <v>3</v>
      </c>
      <c r="G44" s="916">
        <v>0</v>
      </c>
      <c r="H44" s="848">
        <v>0</v>
      </c>
      <c r="K44" s="934" t="s">
        <v>447</v>
      </c>
      <c r="L44" s="951" t="s">
        <v>435</v>
      </c>
      <c r="M44" s="952" t="s">
        <v>448</v>
      </c>
      <c r="N44" s="937" t="s">
        <v>146</v>
      </c>
      <c r="O44" s="938">
        <v>3</v>
      </c>
      <c r="P44" s="1017">
        <v>1350000</v>
      </c>
      <c r="Q44" s="950">
        <v>4050000</v>
      </c>
      <c r="R44" s="497">
        <f t="shared" si="996"/>
        <v>1</v>
      </c>
      <c r="S44" s="497">
        <f t="shared" si="997"/>
        <v>1</v>
      </c>
      <c r="T44" s="498">
        <f t="shared" si="998"/>
        <v>1</v>
      </c>
      <c r="U44" s="498">
        <f t="shared" si="999"/>
        <v>1</v>
      </c>
      <c r="V44" s="498">
        <f t="shared" si="1000"/>
        <v>1</v>
      </c>
      <c r="W44" s="498">
        <f t="shared" si="1001"/>
        <v>1</v>
      </c>
      <c r="X44" s="504">
        <f t="shared" si="1002"/>
        <v>4050000</v>
      </c>
      <c r="Y44" s="500">
        <f t="shared" si="1003"/>
        <v>0</v>
      </c>
      <c r="Z44" s="486"/>
      <c r="AA44" s="486"/>
      <c r="AB44" s="934" t="s">
        <v>447</v>
      </c>
      <c r="AC44" s="951" t="s">
        <v>435</v>
      </c>
      <c r="AD44" s="952" t="s">
        <v>448</v>
      </c>
      <c r="AE44" s="937" t="s">
        <v>146</v>
      </c>
      <c r="AF44" s="938">
        <v>3</v>
      </c>
      <c r="AG44" s="1017">
        <v>1750000</v>
      </c>
      <c r="AH44" s="950">
        <v>5250000</v>
      </c>
      <c r="AI44" s="497">
        <f t="shared" si="1004"/>
        <v>1</v>
      </c>
      <c r="AJ44" s="497">
        <f t="shared" si="1005"/>
        <v>1</v>
      </c>
      <c r="AK44" s="498">
        <f t="shared" si="1006"/>
        <v>1</v>
      </c>
      <c r="AL44" s="498">
        <f t="shared" si="1007"/>
        <v>1</v>
      </c>
      <c r="AM44" s="498">
        <f t="shared" si="1008"/>
        <v>1</v>
      </c>
      <c r="AN44" s="498">
        <f t="shared" si="1009"/>
        <v>1</v>
      </c>
      <c r="AO44" s="504">
        <f t="shared" si="1010"/>
        <v>5250000</v>
      </c>
      <c r="AP44" s="500">
        <f t="shared" si="1011"/>
        <v>0</v>
      </c>
      <c r="AQ44" s="486"/>
      <c r="AR44" s="486"/>
      <c r="AS44" s="934" t="s">
        <v>447</v>
      </c>
      <c r="AT44" s="951" t="s">
        <v>435</v>
      </c>
      <c r="AU44" s="952" t="s">
        <v>448</v>
      </c>
      <c r="AV44" s="937" t="s">
        <v>146</v>
      </c>
      <c r="AW44" s="938">
        <v>3</v>
      </c>
      <c r="AX44" s="1017">
        <v>1258700</v>
      </c>
      <c r="AY44" s="950">
        <v>3776100</v>
      </c>
      <c r="AZ44" s="497">
        <f t="shared" si="1012"/>
        <v>1</v>
      </c>
      <c r="BA44" s="497">
        <f t="shared" si="1013"/>
        <v>1</v>
      </c>
      <c r="BB44" s="498">
        <f t="shared" si="1014"/>
        <v>1</v>
      </c>
      <c r="BC44" s="498">
        <f t="shared" si="1015"/>
        <v>1</v>
      </c>
      <c r="BD44" s="498">
        <f t="shared" si="1016"/>
        <v>1</v>
      </c>
      <c r="BE44" s="498">
        <f t="shared" si="1017"/>
        <v>1</v>
      </c>
      <c r="BF44" s="504">
        <f t="shared" si="1018"/>
        <v>3776100</v>
      </c>
      <c r="BG44" s="500">
        <f t="shared" si="1019"/>
        <v>0</v>
      </c>
      <c r="BJ44" s="934" t="s">
        <v>447</v>
      </c>
      <c r="BK44" s="951" t="s">
        <v>435</v>
      </c>
      <c r="BL44" s="952" t="s">
        <v>448</v>
      </c>
      <c r="BM44" s="937" t="s">
        <v>146</v>
      </c>
      <c r="BN44" s="938">
        <v>3</v>
      </c>
      <c r="BO44" s="1017">
        <v>2385576</v>
      </c>
      <c r="BP44" s="950">
        <v>7156728</v>
      </c>
      <c r="BQ44" s="497">
        <f t="shared" si="1020"/>
        <v>1</v>
      </c>
      <c r="BR44" s="497">
        <f t="shared" si="1021"/>
        <v>1</v>
      </c>
      <c r="BS44" s="498">
        <f t="shared" si="1022"/>
        <v>1</v>
      </c>
      <c r="BT44" s="498">
        <f t="shared" si="1023"/>
        <v>1</v>
      </c>
      <c r="BU44" s="498">
        <f t="shared" si="1024"/>
        <v>1</v>
      </c>
      <c r="BV44" s="498">
        <f t="shared" si="1025"/>
        <v>1</v>
      </c>
      <c r="BW44" s="504">
        <f t="shared" si="1026"/>
        <v>7156728</v>
      </c>
      <c r="BX44" s="500">
        <f t="shared" si="1027"/>
        <v>0</v>
      </c>
      <c r="CA44" s="934" t="s">
        <v>447</v>
      </c>
      <c r="CB44" s="951" t="s">
        <v>435</v>
      </c>
      <c r="CC44" s="952" t="s">
        <v>448</v>
      </c>
      <c r="CD44" s="937" t="s">
        <v>146</v>
      </c>
      <c r="CE44" s="938">
        <v>3</v>
      </c>
      <c r="CF44" s="1017">
        <v>2135901</v>
      </c>
      <c r="CG44" s="950">
        <v>6407703</v>
      </c>
      <c r="CH44" s="497">
        <f t="shared" si="1028"/>
        <v>1</v>
      </c>
      <c r="CI44" s="497">
        <f t="shared" si="1029"/>
        <v>1</v>
      </c>
      <c r="CJ44" s="498">
        <f t="shared" si="1030"/>
        <v>1</v>
      </c>
      <c r="CK44" s="498">
        <f t="shared" si="1031"/>
        <v>1</v>
      </c>
      <c r="CL44" s="498">
        <f t="shared" si="1032"/>
        <v>1</v>
      </c>
      <c r="CM44" s="498">
        <f t="shared" si="1033"/>
        <v>1</v>
      </c>
      <c r="CN44" s="504">
        <f t="shared" si="1034"/>
        <v>6407703</v>
      </c>
      <c r="CO44" s="500">
        <f t="shared" si="1035"/>
        <v>0</v>
      </c>
      <c r="CR44" s="934" t="s">
        <v>447</v>
      </c>
      <c r="CS44" s="951" t="s">
        <v>435</v>
      </c>
      <c r="CT44" s="952" t="s">
        <v>448</v>
      </c>
      <c r="CU44" s="937" t="s">
        <v>146</v>
      </c>
      <c r="CV44" s="1030">
        <v>3</v>
      </c>
      <c r="CW44" s="1017">
        <v>2135900</v>
      </c>
      <c r="CX44" s="670">
        <f t="shared" si="1036"/>
        <v>6407700</v>
      </c>
      <c r="CY44" s="497">
        <f t="shared" si="1037"/>
        <v>1</v>
      </c>
      <c r="CZ44" s="497">
        <f t="shared" si="1038"/>
        <v>1</v>
      </c>
      <c r="DA44" s="498">
        <f t="shared" si="1039"/>
        <v>1</v>
      </c>
      <c r="DB44" s="498">
        <f t="shared" si="1040"/>
        <v>1</v>
      </c>
      <c r="DC44" s="498">
        <f t="shared" si="1041"/>
        <v>1</v>
      </c>
      <c r="DD44" s="498">
        <f t="shared" si="1042"/>
        <v>1</v>
      </c>
      <c r="DE44" s="504">
        <f t="shared" si="1043"/>
        <v>6407700</v>
      </c>
      <c r="DF44" s="500">
        <f t="shared" si="1044"/>
        <v>0</v>
      </c>
      <c r="DI44" s="934" t="s">
        <v>447</v>
      </c>
      <c r="DJ44" s="951" t="s">
        <v>435</v>
      </c>
      <c r="DK44" s="952" t="s">
        <v>448</v>
      </c>
      <c r="DL44" s="937" t="s">
        <v>146</v>
      </c>
      <c r="DM44" s="938">
        <v>3</v>
      </c>
      <c r="DN44" s="1017">
        <v>950000</v>
      </c>
      <c r="DO44" s="950">
        <v>2850000</v>
      </c>
      <c r="DP44" s="497">
        <f t="shared" si="1045"/>
        <v>1</v>
      </c>
      <c r="DQ44" s="497">
        <f t="shared" si="1046"/>
        <v>1</v>
      </c>
      <c r="DR44" s="498">
        <f t="shared" si="1047"/>
        <v>1</v>
      </c>
      <c r="DS44" s="498">
        <f t="shared" si="1048"/>
        <v>1</v>
      </c>
      <c r="DT44" s="498">
        <f t="shared" si="1049"/>
        <v>1</v>
      </c>
      <c r="DU44" s="498">
        <f t="shared" si="1050"/>
        <v>1</v>
      </c>
      <c r="DV44" s="504">
        <f t="shared" si="1051"/>
        <v>2850000</v>
      </c>
      <c r="DW44" s="500">
        <f t="shared" si="1052"/>
        <v>0</v>
      </c>
      <c r="DZ44" s="934" t="s">
        <v>447</v>
      </c>
      <c r="EA44" s="951" t="s">
        <v>435</v>
      </c>
      <c r="EB44" s="952" t="s">
        <v>448</v>
      </c>
      <c r="EC44" s="937" t="s">
        <v>146</v>
      </c>
      <c r="ED44" s="1030">
        <v>3</v>
      </c>
      <c r="EE44" s="1017">
        <v>2135894</v>
      </c>
      <c r="EF44" s="670">
        <f t="shared" si="1053"/>
        <v>6407682</v>
      </c>
      <c r="EG44" s="497">
        <f t="shared" si="1054"/>
        <v>1</v>
      </c>
      <c r="EH44" s="497">
        <f t="shared" si="1055"/>
        <v>1</v>
      </c>
      <c r="EI44" s="498">
        <f t="shared" si="1056"/>
        <v>1</v>
      </c>
      <c r="EJ44" s="498">
        <f t="shared" si="1057"/>
        <v>1</v>
      </c>
      <c r="EK44" s="498">
        <f t="shared" si="1058"/>
        <v>1</v>
      </c>
      <c r="EL44" s="498">
        <f t="shared" si="1059"/>
        <v>1</v>
      </c>
      <c r="EM44" s="504">
        <f t="shared" si="1060"/>
        <v>6407682</v>
      </c>
      <c r="EN44" s="500">
        <f t="shared" si="1061"/>
        <v>0</v>
      </c>
      <c r="EQ44" s="665"/>
      <c r="ER44" s="666"/>
      <c r="ES44" s="667"/>
      <c r="ET44" s="668"/>
      <c r="EU44" s="669"/>
      <c r="EV44" s="670"/>
      <c r="EW44" s="1324"/>
      <c r="EX44" s="497" t="e">
        <f t="shared" ref="EX44:EX48" si="1100">IF(EXACT(VLOOKUP(EQ44,OFERTA_0,2,FALSE),ER44),1,0)</f>
        <v>#N/A</v>
      </c>
      <c r="EY44" s="497" t="e">
        <f t="shared" ref="EY44:EY48" si="1101">IF(EXACT(VLOOKUP(EQ44,OFERTA_0,3,FALSE),ES44),1,0)</f>
        <v>#N/A</v>
      </c>
      <c r="EZ44" s="498" t="e">
        <f t="shared" ref="EZ44:EZ48" si="1102">IF(EXACT(VLOOKUP(EQ44,OFERTA_0,4,FALSE),ET44),1,0)</f>
        <v>#N/A</v>
      </c>
      <c r="FA44" s="498">
        <f t="shared" si="1062"/>
        <v>0</v>
      </c>
      <c r="FB44" s="498">
        <f t="shared" si="1063"/>
        <v>0</v>
      </c>
      <c r="FC44" s="498" t="e">
        <f t="shared" ref="FC44:FC48" si="1103">PRODUCT(EX44:FB44)</f>
        <v>#N/A</v>
      </c>
      <c r="FD44" s="504">
        <f t="shared" ref="FD44:FD48" si="1104">ROUND(EV44,0)</f>
        <v>0</v>
      </c>
      <c r="FE44" s="500">
        <f t="shared" ref="FE44:FE48" si="1105">EV44-FD44</f>
        <v>0</v>
      </c>
      <c r="FH44" s="665"/>
      <c r="FI44" s="666"/>
      <c r="FJ44" s="667"/>
      <c r="FK44" s="668"/>
      <c r="FL44" s="669"/>
      <c r="FM44" s="670"/>
      <c r="FN44" s="1324"/>
      <c r="FO44" s="497" t="e">
        <f t="shared" ref="FO44:FO48" si="1106">IF(EXACT(VLOOKUP(FH44,OFERTA_0,2,FALSE),FI44),1,0)</f>
        <v>#N/A</v>
      </c>
      <c r="FP44" s="497" t="e">
        <f t="shared" ref="FP44:FP48" si="1107">IF(EXACT(VLOOKUP(FH44,OFERTA_0,3,FALSE),FJ44),1,0)</f>
        <v>#N/A</v>
      </c>
      <c r="FQ44" s="498" t="e">
        <f t="shared" ref="FQ44:FQ48" si="1108">IF(EXACT(VLOOKUP(FH44,OFERTA_0,4,FALSE),FK44),1,0)</f>
        <v>#N/A</v>
      </c>
      <c r="FR44" s="498">
        <f t="shared" si="1064"/>
        <v>0</v>
      </c>
      <c r="FS44" s="498">
        <f t="shared" si="1065"/>
        <v>0</v>
      </c>
      <c r="FT44" s="498" t="e">
        <f t="shared" ref="FT44:FT48" si="1109">PRODUCT(FO44:FS44)</f>
        <v>#N/A</v>
      </c>
      <c r="FU44" s="504">
        <f t="shared" ref="FU44:FU48" si="1110">ROUND(FM44,0)</f>
        <v>0</v>
      </c>
      <c r="FV44" s="500">
        <f t="shared" ref="FV44:FV48" si="1111">FM44-FU44</f>
        <v>0</v>
      </c>
      <c r="FY44" s="665"/>
      <c r="FZ44" s="666"/>
      <c r="GA44" s="667"/>
      <c r="GB44" s="668"/>
      <c r="GC44" s="669"/>
      <c r="GD44" s="670"/>
      <c r="GE44" s="1324"/>
      <c r="GF44" s="497" t="e">
        <f t="shared" ref="GF44:GF48" si="1112">IF(EXACT(VLOOKUP(FY44,OFERTA_0,2,FALSE),FZ44),1,0)</f>
        <v>#N/A</v>
      </c>
      <c r="GG44" s="497" t="e">
        <f t="shared" ref="GG44:GG48" si="1113">IF(EXACT(VLOOKUP(FY44,OFERTA_0,3,FALSE),GA44),1,0)</f>
        <v>#N/A</v>
      </c>
      <c r="GH44" s="498" t="e">
        <f t="shared" ref="GH44:GH48" si="1114">IF(EXACT(VLOOKUP(FY44,OFERTA_0,4,FALSE),GB44),1,0)</f>
        <v>#N/A</v>
      </c>
      <c r="GI44" s="498">
        <f t="shared" si="1066"/>
        <v>0</v>
      </c>
      <c r="GJ44" s="498">
        <f t="shared" si="1067"/>
        <v>0</v>
      </c>
      <c r="GK44" s="498" t="e">
        <f t="shared" ref="GK44:GK48" si="1115">PRODUCT(GF44:GJ44)</f>
        <v>#N/A</v>
      </c>
      <c r="GL44" s="504">
        <f t="shared" ref="GL44:GL48" si="1116">ROUND(GD44,0)</f>
        <v>0</v>
      </c>
      <c r="GM44" s="500">
        <f t="shared" ref="GM44:GM48" si="1117">GD44-GL44</f>
        <v>0</v>
      </c>
      <c r="GP44" s="665"/>
      <c r="GQ44" s="666"/>
      <c r="GR44" s="667"/>
      <c r="GS44" s="668"/>
      <c r="GT44" s="669"/>
      <c r="GU44" s="670"/>
      <c r="GV44" s="1324"/>
      <c r="GW44" s="497" t="e">
        <f t="shared" ref="GW44:GW48" si="1118">IF(EXACT(VLOOKUP(GP44,OFERTA_0,2,FALSE),GQ44),1,0)</f>
        <v>#N/A</v>
      </c>
      <c r="GX44" s="497" t="e">
        <f t="shared" ref="GX44:GX48" si="1119">IF(EXACT(VLOOKUP(GP44,OFERTA_0,3,FALSE),GR44),1,0)</f>
        <v>#N/A</v>
      </c>
      <c r="GY44" s="498" t="e">
        <f t="shared" ref="GY44:GY48" si="1120">IF(EXACT(VLOOKUP(GP44,OFERTA_0,4,FALSE),GS44),1,0)</f>
        <v>#N/A</v>
      </c>
      <c r="GZ44" s="498">
        <f t="shared" si="1068"/>
        <v>0</v>
      </c>
      <c r="HA44" s="498">
        <f t="shared" si="1069"/>
        <v>0</v>
      </c>
      <c r="HB44" s="498" t="e">
        <f t="shared" ref="HB44:HB48" si="1121">PRODUCT(GW44:HA44)</f>
        <v>#N/A</v>
      </c>
      <c r="HC44" s="504">
        <f t="shared" ref="HC44:HC48" si="1122">ROUND(GU44,0)</f>
        <v>0</v>
      </c>
      <c r="HD44" s="500">
        <f t="shared" ref="HD44:HD48" si="1123">GU44-HC44</f>
        <v>0</v>
      </c>
      <c r="HG44" s="665"/>
      <c r="HH44" s="666"/>
      <c r="HI44" s="667"/>
      <c r="HJ44" s="668"/>
      <c r="HK44" s="669"/>
      <c r="HL44" s="670"/>
      <c r="HM44" s="1324"/>
      <c r="HN44" s="497" t="e">
        <f t="shared" ref="HN44:HN48" si="1124">IF(EXACT(VLOOKUP(HG44,OFERTA_0,2,FALSE),HH44),1,0)</f>
        <v>#N/A</v>
      </c>
      <c r="HO44" s="497" t="e">
        <f t="shared" ref="HO44:HO48" si="1125">IF(EXACT(VLOOKUP(HG44,OFERTA_0,3,FALSE),HI44),1,0)</f>
        <v>#N/A</v>
      </c>
      <c r="HP44" s="498" t="e">
        <f t="shared" ref="HP44:HP48" si="1126">IF(EXACT(VLOOKUP(HG44,OFERTA_0,4,FALSE),HJ44),1,0)</f>
        <v>#N/A</v>
      </c>
      <c r="HQ44" s="498">
        <f t="shared" si="1070"/>
        <v>0</v>
      </c>
      <c r="HR44" s="498">
        <f t="shared" si="1071"/>
        <v>0</v>
      </c>
      <c r="HS44" s="498" t="e">
        <f t="shared" ref="HS44:HS48" si="1127">PRODUCT(HN44:HR44)</f>
        <v>#N/A</v>
      </c>
      <c r="HT44" s="504">
        <f t="shared" ref="HT44:HT48" si="1128">ROUND(HL44,0)</f>
        <v>0</v>
      </c>
      <c r="HU44" s="500">
        <f t="shared" ref="HU44:HU48" si="1129">HL44-HT44</f>
        <v>0</v>
      </c>
      <c r="HX44" s="665"/>
      <c r="HY44" s="666"/>
      <c r="HZ44" s="667"/>
      <c r="IA44" s="668"/>
      <c r="IB44" s="669"/>
      <c r="IC44" s="670"/>
      <c r="ID44" s="1324"/>
      <c r="IE44" s="497" t="e">
        <f t="shared" ref="IE44:IE48" si="1130">IF(EXACT(VLOOKUP(HX44,OFERTA_0,2,FALSE),HY44),1,0)</f>
        <v>#N/A</v>
      </c>
      <c r="IF44" s="497" t="e">
        <f t="shared" ref="IF44:IF48" si="1131">IF(EXACT(VLOOKUP(HX44,OFERTA_0,3,FALSE),HZ44),1,0)</f>
        <v>#N/A</v>
      </c>
      <c r="IG44" s="498" t="e">
        <f t="shared" ref="IG44:IG48" si="1132">IF(EXACT(VLOOKUP(HX44,OFERTA_0,4,FALSE),IA44),1,0)</f>
        <v>#N/A</v>
      </c>
      <c r="IH44" s="498">
        <f t="shared" si="1072"/>
        <v>0</v>
      </c>
      <c r="II44" s="498">
        <f t="shared" si="1073"/>
        <v>0</v>
      </c>
      <c r="IJ44" s="498" t="e">
        <f t="shared" ref="IJ44:IJ48" si="1133">PRODUCT(IE44:II44)</f>
        <v>#N/A</v>
      </c>
      <c r="IK44" s="504">
        <f t="shared" ref="IK44:IK48" si="1134">ROUND(IC44,0)</f>
        <v>0</v>
      </c>
      <c r="IL44" s="500">
        <f t="shared" ref="IL44:IL48" si="1135">IC44-IK44</f>
        <v>0</v>
      </c>
      <c r="IO44" s="665"/>
      <c r="IP44" s="666"/>
      <c r="IQ44" s="667"/>
      <c r="IR44" s="668"/>
      <c r="IS44" s="669"/>
      <c r="IT44" s="670"/>
      <c r="IU44" s="1324"/>
      <c r="IV44" s="497" t="e">
        <f t="shared" ref="IV44:IV48" si="1136">IF(EXACT(VLOOKUP(IO44,OFERTA_0,2,FALSE),IP44),1,0)</f>
        <v>#N/A</v>
      </c>
      <c r="IW44" s="497" t="e">
        <f t="shared" ref="IW44:IW48" si="1137">IF(EXACT(VLOOKUP(IO44,OFERTA_0,3,FALSE),IQ44),1,0)</f>
        <v>#N/A</v>
      </c>
      <c r="IX44" s="498" t="e">
        <f t="shared" ref="IX44:IX48" si="1138">IF(EXACT(VLOOKUP(IO44,OFERTA_0,4,FALSE),IR44),1,0)</f>
        <v>#N/A</v>
      </c>
      <c r="IY44" s="498">
        <f t="shared" si="1074"/>
        <v>0</v>
      </c>
      <c r="IZ44" s="498">
        <f t="shared" si="1075"/>
        <v>0</v>
      </c>
      <c r="JA44" s="498" t="e">
        <f t="shared" ref="JA44:JA48" si="1139">PRODUCT(IV44:IZ44)</f>
        <v>#N/A</v>
      </c>
      <c r="JB44" s="504">
        <f t="shared" ref="JB44:JB48" si="1140">ROUND(IT44,0)</f>
        <v>0</v>
      </c>
      <c r="JC44" s="500">
        <f t="shared" ref="JC44:JC48" si="1141">IT44-JB44</f>
        <v>0</v>
      </c>
      <c r="JF44" s="665"/>
      <c r="JG44" s="666"/>
      <c r="JH44" s="667"/>
      <c r="JI44" s="668"/>
      <c r="JJ44" s="669"/>
      <c r="JK44" s="670"/>
      <c r="JL44" s="1324"/>
      <c r="JM44" s="497" t="e">
        <f t="shared" ref="JM44:JM48" si="1142">IF(EXACT(VLOOKUP(JF44,OFERTA_0,2,FALSE),JG44),1,0)</f>
        <v>#N/A</v>
      </c>
      <c r="JN44" s="497" t="e">
        <f t="shared" ref="JN44:JN48" si="1143">IF(EXACT(VLOOKUP(JF44,OFERTA_0,3,FALSE),JH44),1,0)</f>
        <v>#N/A</v>
      </c>
      <c r="JO44" s="498" t="e">
        <f t="shared" ref="JO44:JO48" si="1144">IF(EXACT(VLOOKUP(JF44,OFERTA_0,4,FALSE),JI44),1,0)</f>
        <v>#N/A</v>
      </c>
      <c r="JP44" s="498">
        <f t="shared" si="1076"/>
        <v>0</v>
      </c>
      <c r="JQ44" s="498">
        <f t="shared" si="1077"/>
        <v>0</v>
      </c>
      <c r="JR44" s="498" t="e">
        <f t="shared" ref="JR44:JR48" si="1145">PRODUCT(JM44:JQ44)</f>
        <v>#N/A</v>
      </c>
      <c r="JS44" s="504">
        <f t="shared" ref="JS44:JS48" si="1146">ROUND(JK44,0)</f>
        <v>0</v>
      </c>
      <c r="JT44" s="500">
        <f t="shared" ref="JT44:JT48" si="1147">JK44-JS44</f>
        <v>0</v>
      </c>
      <c r="JW44" s="665"/>
      <c r="JX44" s="666"/>
      <c r="JY44" s="667"/>
      <c r="JZ44" s="668"/>
      <c r="KA44" s="669"/>
      <c r="KB44" s="670"/>
      <c r="KC44" s="1324"/>
      <c r="KD44" s="497" t="e">
        <f t="shared" ref="KD44:KD48" si="1148">IF(EXACT(VLOOKUP(JW44,OFERTA_0,2,FALSE),JX44),1,0)</f>
        <v>#N/A</v>
      </c>
      <c r="KE44" s="497" t="e">
        <f t="shared" ref="KE44:KE48" si="1149">IF(EXACT(VLOOKUP(JW44,OFERTA_0,3,FALSE),JY44),1,0)</f>
        <v>#N/A</v>
      </c>
      <c r="KF44" s="498" t="e">
        <f t="shared" ref="KF44:KF48" si="1150">IF(EXACT(VLOOKUP(JW44,OFERTA_0,4,FALSE),JZ44),1,0)</f>
        <v>#N/A</v>
      </c>
      <c r="KG44" s="498">
        <f t="shared" si="1078"/>
        <v>0</v>
      </c>
      <c r="KH44" s="498">
        <f t="shared" si="1079"/>
        <v>0</v>
      </c>
      <c r="KI44" s="498" t="e">
        <f t="shared" ref="KI44:KI48" si="1151">PRODUCT(KD44:KH44)</f>
        <v>#N/A</v>
      </c>
      <c r="KJ44" s="504">
        <f t="shared" ref="KJ44:KJ48" si="1152">ROUND(KB44,0)</f>
        <v>0</v>
      </c>
      <c r="KK44" s="500">
        <f t="shared" ref="KK44:KK48" si="1153">KB44-KJ44</f>
        <v>0</v>
      </c>
      <c r="KN44" s="665"/>
      <c r="KO44" s="666"/>
      <c r="KP44" s="667"/>
      <c r="KQ44" s="668"/>
      <c r="KR44" s="669"/>
      <c r="KS44" s="670"/>
      <c r="KT44" s="1324"/>
      <c r="KU44" s="497" t="e">
        <f t="shared" ref="KU44:KU48" si="1154">IF(EXACT(VLOOKUP(KN44,OFERTA_0,2,FALSE),KO44),1,0)</f>
        <v>#N/A</v>
      </c>
      <c r="KV44" s="497" t="e">
        <f t="shared" ref="KV44:KV48" si="1155">IF(EXACT(VLOOKUP(KN44,OFERTA_0,3,FALSE),KP44),1,0)</f>
        <v>#N/A</v>
      </c>
      <c r="KW44" s="498" t="e">
        <f t="shared" ref="KW44:KW48" si="1156">IF(EXACT(VLOOKUP(KN44,OFERTA_0,4,FALSE),KQ44),1,0)</f>
        <v>#N/A</v>
      </c>
      <c r="KX44" s="498">
        <f t="shared" si="1080"/>
        <v>0</v>
      </c>
      <c r="KY44" s="498">
        <f t="shared" si="1081"/>
        <v>0</v>
      </c>
      <c r="KZ44" s="498" t="e">
        <f t="shared" ref="KZ44:KZ48" si="1157">PRODUCT(KU44:KY44)</f>
        <v>#N/A</v>
      </c>
      <c r="LA44" s="504">
        <f t="shared" ref="LA44:LA48" si="1158">ROUND(KS44,0)</f>
        <v>0</v>
      </c>
      <c r="LB44" s="500">
        <f t="shared" ref="LB44:LB48" si="1159">KS44-LA44</f>
        <v>0</v>
      </c>
      <c r="LE44" s="665"/>
      <c r="LF44" s="666"/>
      <c r="LG44" s="667"/>
      <c r="LH44" s="668"/>
      <c r="LI44" s="669"/>
      <c r="LJ44" s="670"/>
      <c r="LK44" s="1324"/>
      <c r="LL44" s="497" t="e">
        <f t="shared" ref="LL44:LL48" si="1160">IF(EXACT(VLOOKUP(LE44,OFERTA_0,2,FALSE),LF44),1,0)</f>
        <v>#N/A</v>
      </c>
      <c r="LM44" s="497" t="e">
        <f t="shared" ref="LM44:LM48" si="1161">IF(EXACT(VLOOKUP(LE44,OFERTA_0,3,FALSE),LG44),1,0)</f>
        <v>#N/A</v>
      </c>
      <c r="LN44" s="498" t="e">
        <f t="shared" ref="LN44:LN48" si="1162">IF(EXACT(VLOOKUP(LE44,OFERTA_0,4,FALSE),LH44),1,0)</f>
        <v>#N/A</v>
      </c>
      <c r="LO44" s="498">
        <f t="shared" si="1082"/>
        <v>0</v>
      </c>
      <c r="LP44" s="498">
        <f t="shared" si="1083"/>
        <v>0</v>
      </c>
      <c r="LQ44" s="498" t="e">
        <f t="shared" ref="LQ44:LQ48" si="1163">PRODUCT(LL44:LP44)</f>
        <v>#N/A</v>
      </c>
      <c r="LR44" s="504">
        <f t="shared" ref="LR44:LR48" si="1164">ROUND(LJ44,0)</f>
        <v>0</v>
      </c>
      <c r="LS44" s="500">
        <f t="shared" ref="LS44:LS48" si="1165">LJ44-LR44</f>
        <v>0</v>
      </c>
      <c r="LV44" s="665"/>
      <c r="LW44" s="666"/>
      <c r="LX44" s="667"/>
      <c r="LY44" s="668"/>
      <c r="LZ44" s="669"/>
      <c r="MA44" s="670"/>
      <c r="MB44" s="1324"/>
      <c r="MC44" s="497" t="e">
        <f t="shared" ref="MC44:MC48" si="1166">IF(EXACT(VLOOKUP(LV44,OFERTA_0,2,FALSE),LW44),1,0)</f>
        <v>#N/A</v>
      </c>
      <c r="MD44" s="497" t="e">
        <f t="shared" ref="MD44:MD48" si="1167">IF(EXACT(VLOOKUP(LV44,OFERTA_0,3,FALSE),LX44),1,0)</f>
        <v>#N/A</v>
      </c>
      <c r="ME44" s="498" t="e">
        <f t="shared" ref="ME44:ME48" si="1168">IF(EXACT(VLOOKUP(LV44,OFERTA_0,4,FALSE),LY44),1,0)</f>
        <v>#N/A</v>
      </c>
      <c r="MF44" s="498">
        <f t="shared" si="1084"/>
        <v>0</v>
      </c>
      <c r="MG44" s="498">
        <f t="shared" si="1085"/>
        <v>0</v>
      </c>
      <c r="MH44" s="498" t="e">
        <f t="shared" ref="MH44:MH48" si="1169">PRODUCT(MC44:MG44)</f>
        <v>#N/A</v>
      </c>
      <c r="MI44" s="504">
        <f t="shared" ref="MI44:MI48" si="1170">ROUND(MA44,0)</f>
        <v>0</v>
      </c>
      <c r="MJ44" s="500">
        <f t="shared" ref="MJ44:MJ48" si="1171">MA44-MI44</f>
        <v>0</v>
      </c>
      <c r="MM44" s="665"/>
      <c r="MN44" s="666"/>
      <c r="MO44" s="667"/>
      <c r="MP44" s="668"/>
      <c r="MQ44" s="669"/>
      <c r="MR44" s="670"/>
      <c r="MS44" s="1324"/>
      <c r="MT44" s="497" t="e">
        <f t="shared" ref="MT44:MT48" si="1172">IF(EXACT(VLOOKUP(MM44,OFERTA_0,2,FALSE),MN44),1,0)</f>
        <v>#N/A</v>
      </c>
      <c r="MU44" s="497" t="e">
        <f t="shared" ref="MU44:MU48" si="1173">IF(EXACT(VLOOKUP(MM44,OFERTA_0,3,FALSE),MO44),1,0)</f>
        <v>#N/A</v>
      </c>
      <c r="MV44" s="498" t="e">
        <f t="shared" ref="MV44:MV48" si="1174">IF(EXACT(VLOOKUP(MM44,OFERTA_0,4,FALSE),MP44),1,0)</f>
        <v>#N/A</v>
      </c>
      <c r="MW44" s="498">
        <f t="shared" si="1086"/>
        <v>0</v>
      </c>
      <c r="MX44" s="498">
        <f t="shared" si="1087"/>
        <v>0</v>
      </c>
      <c r="MY44" s="498" t="e">
        <f t="shared" ref="MY44:MY48" si="1175">PRODUCT(MT44:MX44)</f>
        <v>#N/A</v>
      </c>
      <c r="MZ44" s="504">
        <f t="shared" ref="MZ44:MZ48" si="1176">ROUND(MR44,0)</f>
        <v>0</v>
      </c>
      <c r="NA44" s="500">
        <f t="shared" ref="NA44:NA48" si="1177">MR44-MZ44</f>
        <v>0</v>
      </c>
      <c r="ND44" s="665"/>
      <c r="NE44" s="666"/>
      <c r="NF44" s="667"/>
      <c r="NG44" s="668"/>
      <c r="NH44" s="669"/>
      <c r="NI44" s="670"/>
      <c r="NJ44" s="1324"/>
      <c r="NK44" s="497" t="e">
        <f t="shared" ref="NK44:NK48" si="1178">IF(EXACT(VLOOKUP(ND44,OFERTA_0,2,FALSE),NE44),1,0)</f>
        <v>#N/A</v>
      </c>
      <c r="NL44" s="497" t="e">
        <f t="shared" ref="NL44:NL48" si="1179">IF(EXACT(VLOOKUP(ND44,OFERTA_0,3,FALSE),NF44),1,0)</f>
        <v>#N/A</v>
      </c>
      <c r="NM44" s="498" t="e">
        <f t="shared" ref="NM44:NM48" si="1180">IF(EXACT(VLOOKUP(ND44,OFERTA_0,4,FALSE),NG44),1,0)</f>
        <v>#N/A</v>
      </c>
      <c r="NN44" s="498">
        <f t="shared" si="1088"/>
        <v>0</v>
      </c>
      <c r="NO44" s="498">
        <f t="shared" si="1089"/>
        <v>0</v>
      </c>
      <c r="NP44" s="498" t="e">
        <f t="shared" ref="NP44:NP48" si="1181">PRODUCT(NK44:NO44)</f>
        <v>#N/A</v>
      </c>
      <c r="NQ44" s="504">
        <f t="shared" ref="NQ44:NQ48" si="1182">ROUND(NI44,0)</f>
        <v>0</v>
      </c>
      <c r="NR44" s="500">
        <f t="shared" ref="NR44:NR48" si="1183">NI44-NQ44</f>
        <v>0</v>
      </c>
      <c r="NU44" s="665"/>
      <c r="NV44" s="666"/>
      <c r="NW44" s="667"/>
      <c r="NX44" s="668"/>
      <c r="NY44" s="669"/>
      <c r="NZ44" s="670"/>
      <c r="OA44" s="1324"/>
      <c r="OB44" s="497" t="e">
        <f t="shared" ref="OB44:OB48" si="1184">IF(EXACT(VLOOKUP(NU44,OFERTA_0,2,FALSE),NV44),1,0)</f>
        <v>#N/A</v>
      </c>
      <c r="OC44" s="497" t="e">
        <f t="shared" ref="OC44:OC48" si="1185">IF(EXACT(VLOOKUP(NU44,OFERTA_0,3,FALSE),NW44),1,0)</f>
        <v>#N/A</v>
      </c>
      <c r="OD44" s="498" t="e">
        <f t="shared" ref="OD44:OD48" si="1186">IF(EXACT(VLOOKUP(NU44,OFERTA_0,4,FALSE),NX44),1,0)</f>
        <v>#N/A</v>
      </c>
      <c r="OE44" s="498">
        <f t="shared" si="1090"/>
        <v>0</v>
      </c>
      <c r="OF44" s="498">
        <f t="shared" si="1091"/>
        <v>0</v>
      </c>
      <c r="OG44" s="498" t="e">
        <f t="shared" ref="OG44:OG48" si="1187">PRODUCT(OB44:OF44)</f>
        <v>#N/A</v>
      </c>
      <c r="OH44" s="504">
        <f t="shared" ref="OH44:OH48" si="1188">ROUND(NZ44,0)</f>
        <v>0</v>
      </c>
      <c r="OI44" s="500">
        <f t="shared" ref="OI44:OI48" si="1189">NZ44-OH44</f>
        <v>0</v>
      </c>
      <c r="OL44" s="665"/>
      <c r="OM44" s="666"/>
      <c r="ON44" s="667"/>
      <c r="OO44" s="668"/>
      <c r="OP44" s="669"/>
      <c r="OQ44" s="670"/>
      <c r="OR44" s="1324"/>
      <c r="OS44" s="497" t="e">
        <f t="shared" ref="OS44:OS48" si="1190">IF(EXACT(VLOOKUP(OL44,OFERTA_0,2,FALSE),OM44),1,0)</f>
        <v>#N/A</v>
      </c>
      <c r="OT44" s="497" t="e">
        <f t="shared" ref="OT44:OT48" si="1191">IF(EXACT(VLOOKUP(OL44,OFERTA_0,3,FALSE),ON44),1,0)</f>
        <v>#N/A</v>
      </c>
      <c r="OU44" s="498" t="e">
        <f t="shared" ref="OU44:OU48" si="1192">IF(EXACT(VLOOKUP(OL44,OFERTA_0,4,FALSE),OO44),1,0)</f>
        <v>#N/A</v>
      </c>
      <c r="OV44" s="498">
        <f t="shared" si="1092"/>
        <v>0</v>
      </c>
      <c r="OW44" s="498">
        <f t="shared" si="1093"/>
        <v>0</v>
      </c>
      <c r="OX44" s="498" t="e">
        <f t="shared" ref="OX44:OX48" si="1193">PRODUCT(OS44:OW44)</f>
        <v>#N/A</v>
      </c>
      <c r="OY44" s="504">
        <f t="shared" ref="OY44:OY48" si="1194">ROUND(OQ44,0)</f>
        <v>0</v>
      </c>
      <c r="OZ44" s="500">
        <f t="shared" ref="OZ44:OZ48" si="1195">OQ44-OY44</f>
        <v>0</v>
      </c>
      <c r="PC44" s="665"/>
      <c r="PD44" s="666"/>
      <c r="PE44" s="667"/>
      <c r="PF44" s="668"/>
      <c r="PG44" s="669"/>
      <c r="PH44" s="670"/>
      <c r="PI44" s="1324"/>
      <c r="PJ44" s="497" t="e">
        <f t="shared" ref="PJ44:PJ48" si="1196">IF(EXACT(VLOOKUP(PC44,OFERTA_0,2,FALSE),PD44),1,0)</f>
        <v>#N/A</v>
      </c>
      <c r="PK44" s="497" t="e">
        <f t="shared" ref="PK44:PK48" si="1197">IF(EXACT(VLOOKUP(PC44,OFERTA_0,3,FALSE),PE44),1,0)</f>
        <v>#N/A</v>
      </c>
      <c r="PL44" s="498" t="e">
        <f t="shared" ref="PL44:PL48" si="1198">IF(EXACT(VLOOKUP(PC44,OFERTA_0,4,FALSE),PF44),1,0)</f>
        <v>#N/A</v>
      </c>
      <c r="PM44" s="498">
        <f t="shared" si="1094"/>
        <v>0</v>
      </c>
      <c r="PN44" s="498">
        <f t="shared" si="1095"/>
        <v>0</v>
      </c>
      <c r="PO44" s="498" t="e">
        <f t="shared" ref="PO44:PO48" si="1199">PRODUCT(PJ44:PN44)</f>
        <v>#N/A</v>
      </c>
      <c r="PP44" s="504">
        <f t="shared" ref="PP44:PP48" si="1200">ROUND(PH44,0)</f>
        <v>0</v>
      </c>
      <c r="PQ44" s="500">
        <f t="shared" ref="PQ44:PQ48" si="1201">PH44-PP44</f>
        <v>0</v>
      </c>
      <c r="PT44" s="665"/>
      <c r="PU44" s="666"/>
      <c r="PV44" s="667"/>
      <c r="PW44" s="668"/>
      <c r="PX44" s="669"/>
      <c r="PY44" s="670"/>
      <c r="PZ44" s="1324"/>
      <c r="QA44" s="497" t="e">
        <f t="shared" ref="QA44:QA48" si="1202">IF(EXACT(VLOOKUP(PT44,OFERTA_0,2,FALSE),PU44),1,0)</f>
        <v>#N/A</v>
      </c>
      <c r="QB44" s="497" t="e">
        <f t="shared" ref="QB44:QB48" si="1203">IF(EXACT(VLOOKUP(PT44,OFERTA_0,3,FALSE),PV44),1,0)</f>
        <v>#N/A</v>
      </c>
      <c r="QC44" s="498" t="e">
        <f t="shared" ref="QC44:QC48" si="1204">IF(EXACT(VLOOKUP(PT44,OFERTA_0,4,FALSE),PW44),1,0)</f>
        <v>#N/A</v>
      </c>
      <c r="QD44" s="498">
        <f t="shared" si="1096"/>
        <v>0</v>
      </c>
      <c r="QE44" s="498">
        <f t="shared" si="1097"/>
        <v>0</v>
      </c>
      <c r="QF44" s="498" t="e">
        <f t="shared" ref="QF44:QF48" si="1205">PRODUCT(QA44:QE44)</f>
        <v>#N/A</v>
      </c>
      <c r="QG44" s="504">
        <f t="shared" ref="QG44:QG48" si="1206">ROUND(PY44,0)</f>
        <v>0</v>
      </c>
      <c r="QH44" s="500">
        <f t="shared" ref="QH44:QH48" si="1207">PY44-QG44</f>
        <v>0</v>
      </c>
      <c r="QK44" s="665"/>
      <c r="QL44" s="666"/>
      <c r="QM44" s="667"/>
      <c r="QN44" s="668"/>
      <c r="QO44" s="669"/>
      <c r="QP44" s="670"/>
      <c r="QQ44" s="1324"/>
      <c r="QR44" s="497" t="e">
        <f t="shared" ref="QR44:QR48" si="1208">IF(EXACT(VLOOKUP(QK44,OFERTA_0,2,FALSE),QL44),1,0)</f>
        <v>#N/A</v>
      </c>
      <c r="QS44" s="497" t="e">
        <f t="shared" ref="QS44:QS48" si="1209">IF(EXACT(VLOOKUP(QK44,OFERTA_0,3,FALSE),QM44),1,0)</f>
        <v>#N/A</v>
      </c>
      <c r="QT44" s="498" t="e">
        <f t="shared" ref="QT44:QT48" si="1210">IF(EXACT(VLOOKUP(QK44,OFERTA_0,4,FALSE),QN44),1,0)</f>
        <v>#N/A</v>
      </c>
      <c r="QU44" s="498">
        <f t="shared" si="1098"/>
        <v>0</v>
      </c>
      <c r="QV44" s="498">
        <f t="shared" si="1099"/>
        <v>0</v>
      </c>
      <c r="QW44" s="498" t="e">
        <f t="shared" ref="QW44:QW48" si="1211">PRODUCT(QR44:QV44)</f>
        <v>#N/A</v>
      </c>
      <c r="QX44" s="504">
        <f t="shared" ref="QX44:QX48" si="1212">ROUND(QP44,0)</f>
        <v>0</v>
      </c>
      <c r="QY44" s="500">
        <f t="shared" ref="QY44:QY48" si="1213">QP44-QX44</f>
        <v>0</v>
      </c>
      <c r="RB44" s="381"/>
      <c r="RC44" s="382"/>
      <c r="RD44" s="383"/>
      <c r="RE44" s="384"/>
      <c r="RF44" s="385"/>
      <c r="RG44" s="386"/>
      <c r="RH44" s="386"/>
      <c r="RI44" s="497"/>
      <c r="RJ44" s="497"/>
      <c r="RK44" s="501"/>
      <c r="RL44" s="501"/>
      <c r="RM44" s="501"/>
      <c r="RN44" s="501"/>
      <c r="RO44" s="502"/>
      <c r="RP44" s="503"/>
      <c r="RS44" s="381"/>
      <c r="RT44" s="382"/>
      <c r="RU44" s="383"/>
      <c r="RV44" s="384"/>
      <c r="RW44" s="385"/>
      <c r="RX44" s="386"/>
      <c r="RY44" s="386"/>
      <c r="RZ44" s="497"/>
      <c r="SA44" s="497"/>
      <c r="SB44" s="501"/>
      <c r="SC44" s="501"/>
      <c r="SD44" s="501"/>
      <c r="SE44" s="501"/>
      <c r="SF44" s="502"/>
      <c r="SG44" s="503"/>
      <c r="SJ44" s="381"/>
      <c r="SK44" s="382"/>
      <c r="SL44" s="383"/>
      <c r="SM44" s="384"/>
      <c r="SN44" s="385"/>
      <c r="SO44" s="386"/>
      <c r="SP44" s="386"/>
      <c r="SQ44" s="497"/>
      <c r="SR44" s="497"/>
      <c r="SS44" s="501"/>
      <c r="ST44" s="501"/>
      <c r="SU44" s="501"/>
      <c r="SV44" s="501"/>
      <c r="SW44" s="502"/>
      <c r="SX44" s="503"/>
    </row>
    <row r="45" spans="2:518" ht="71.25" customHeight="1" thickTop="1" thickBot="1">
      <c r="B45" s="832" t="s">
        <v>449</v>
      </c>
      <c r="C45" s="849" t="s">
        <v>435</v>
      </c>
      <c r="D45" s="834" t="s">
        <v>450</v>
      </c>
      <c r="E45" s="835" t="s">
        <v>146</v>
      </c>
      <c r="F45" s="836">
        <v>1</v>
      </c>
      <c r="G45" s="916">
        <v>0</v>
      </c>
      <c r="H45" s="848">
        <v>0</v>
      </c>
      <c r="K45" s="934" t="s">
        <v>449</v>
      </c>
      <c r="L45" s="951" t="s">
        <v>435</v>
      </c>
      <c r="M45" s="936" t="s">
        <v>450</v>
      </c>
      <c r="N45" s="937" t="s">
        <v>146</v>
      </c>
      <c r="O45" s="938">
        <v>1</v>
      </c>
      <c r="P45" s="1017">
        <v>5050000</v>
      </c>
      <c r="Q45" s="950">
        <v>5050000</v>
      </c>
      <c r="R45" s="497">
        <f t="shared" si="996"/>
        <v>1</v>
      </c>
      <c r="S45" s="497">
        <f t="shared" si="997"/>
        <v>1</v>
      </c>
      <c r="T45" s="498">
        <f t="shared" si="998"/>
        <v>1</v>
      </c>
      <c r="U45" s="498">
        <f t="shared" si="999"/>
        <v>1</v>
      </c>
      <c r="V45" s="498">
        <f t="shared" si="1000"/>
        <v>1</v>
      </c>
      <c r="W45" s="498">
        <f t="shared" si="1001"/>
        <v>1</v>
      </c>
      <c r="X45" s="504">
        <f t="shared" si="1002"/>
        <v>5050000</v>
      </c>
      <c r="Y45" s="500">
        <f t="shared" si="1003"/>
        <v>0</v>
      </c>
      <c r="Z45" s="486"/>
      <c r="AA45" s="486"/>
      <c r="AB45" s="934" t="s">
        <v>449</v>
      </c>
      <c r="AC45" s="951" t="s">
        <v>435</v>
      </c>
      <c r="AD45" s="936" t="s">
        <v>450</v>
      </c>
      <c r="AE45" s="937" t="s">
        <v>146</v>
      </c>
      <c r="AF45" s="938">
        <v>1</v>
      </c>
      <c r="AG45" s="1017">
        <v>4510000</v>
      </c>
      <c r="AH45" s="950">
        <v>4510000</v>
      </c>
      <c r="AI45" s="497">
        <f t="shared" si="1004"/>
        <v>1</v>
      </c>
      <c r="AJ45" s="497">
        <f t="shared" si="1005"/>
        <v>1</v>
      </c>
      <c r="AK45" s="498">
        <f t="shared" si="1006"/>
        <v>1</v>
      </c>
      <c r="AL45" s="498">
        <f t="shared" si="1007"/>
        <v>1</v>
      </c>
      <c r="AM45" s="498">
        <f t="shared" si="1008"/>
        <v>1</v>
      </c>
      <c r="AN45" s="498">
        <f t="shared" si="1009"/>
        <v>1</v>
      </c>
      <c r="AO45" s="504">
        <f t="shared" si="1010"/>
        <v>4510000</v>
      </c>
      <c r="AP45" s="500">
        <f t="shared" si="1011"/>
        <v>0</v>
      </c>
      <c r="AQ45" s="486"/>
      <c r="AR45" s="486"/>
      <c r="AS45" s="934" t="s">
        <v>449</v>
      </c>
      <c r="AT45" s="951" t="s">
        <v>435</v>
      </c>
      <c r="AU45" s="936" t="s">
        <v>450</v>
      </c>
      <c r="AV45" s="937" t="s">
        <v>146</v>
      </c>
      <c r="AW45" s="938">
        <v>1</v>
      </c>
      <c r="AX45" s="1017">
        <v>5600000</v>
      </c>
      <c r="AY45" s="950">
        <v>5600000</v>
      </c>
      <c r="AZ45" s="497">
        <f t="shared" si="1012"/>
        <v>1</v>
      </c>
      <c r="BA45" s="497">
        <f t="shared" si="1013"/>
        <v>1</v>
      </c>
      <c r="BB45" s="498">
        <f t="shared" si="1014"/>
        <v>1</v>
      </c>
      <c r="BC45" s="498">
        <f t="shared" si="1015"/>
        <v>1</v>
      </c>
      <c r="BD45" s="498">
        <f t="shared" si="1016"/>
        <v>1</v>
      </c>
      <c r="BE45" s="498">
        <f t="shared" si="1017"/>
        <v>1</v>
      </c>
      <c r="BF45" s="504">
        <f t="shared" si="1018"/>
        <v>5600000</v>
      </c>
      <c r="BG45" s="500">
        <f t="shared" si="1019"/>
        <v>0</v>
      </c>
      <c r="BJ45" s="934" t="s">
        <v>449</v>
      </c>
      <c r="BK45" s="951" t="s">
        <v>435</v>
      </c>
      <c r="BL45" s="936" t="s">
        <v>450</v>
      </c>
      <c r="BM45" s="937" t="s">
        <v>146</v>
      </c>
      <c r="BN45" s="938">
        <v>1</v>
      </c>
      <c r="BO45" s="1017">
        <v>1165049</v>
      </c>
      <c r="BP45" s="950">
        <v>1165049</v>
      </c>
      <c r="BQ45" s="497">
        <f t="shared" si="1020"/>
        <v>1</v>
      </c>
      <c r="BR45" s="497">
        <f t="shared" si="1021"/>
        <v>1</v>
      </c>
      <c r="BS45" s="498">
        <f t="shared" si="1022"/>
        <v>1</v>
      </c>
      <c r="BT45" s="498">
        <f t="shared" si="1023"/>
        <v>1</v>
      </c>
      <c r="BU45" s="498">
        <f t="shared" si="1024"/>
        <v>1</v>
      </c>
      <c r="BV45" s="498">
        <f t="shared" si="1025"/>
        <v>1</v>
      </c>
      <c r="BW45" s="504">
        <f t="shared" si="1026"/>
        <v>1165049</v>
      </c>
      <c r="BX45" s="500">
        <f t="shared" si="1027"/>
        <v>0</v>
      </c>
      <c r="CA45" s="934" t="s">
        <v>449</v>
      </c>
      <c r="CB45" s="951" t="s">
        <v>435</v>
      </c>
      <c r="CC45" s="936" t="s">
        <v>450</v>
      </c>
      <c r="CD45" s="937" t="s">
        <v>146</v>
      </c>
      <c r="CE45" s="938">
        <v>1</v>
      </c>
      <c r="CF45" s="1017">
        <v>3223885</v>
      </c>
      <c r="CG45" s="950">
        <v>3223885</v>
      </c>
      <c r="CH45" s="497">
        <f t="shared" si="1028"/>
        <v>1</v>
      </c>
      <c r="CI45" s="497">
        <f t="shared" si="1029"/>
        <v>1</v>
      </c>
      <c r="CJ45" s="498">
        <f t="shared" si="1030"/>
        <v>1</v>
      </c>
      <c r="CK45" s="498">
        <f t="shared" si="1031"/>
        <v>1</v>
      </c>
      <c r="CL45" s="498">
        <f t="shared" si="1032"/>
        <v>1</v>
      </c>
      <c r="CM45" s="498">
        <f t="shared" si="1033"/>
        <v>1</v>
      </c>
      <c r="CN45" s="504">
        <f t="shared" si="1034"/>
        <v>3223885</v>
      </c>
      <c r="CO45" s="500">
        <f t="shared" si="1035"/>
        <v>0</v>
      </c>
      <c r="CR45" s="934" t="s">
        <v>449</v>
      </c>
      <c r="CS45" s="951" t="s">
        <v>435</v>
      </c>
      <c r="CT45" s="936" t="s">
        <v>450</v>
      </c>
      <c r="CU45" s="937" t="s">
        <v>146</v>
      </c>
      <c r="CV45" s="1030">
        <v>1</v>
      </c>
      <c r="CW45" s="1017">
        <v>3223890</v>
      </c>
      <c r="CX45" s="670">
        <f t="shared" si="1036"/>
        <v>3223890</v>
      </c>
      <c r="CY45" s="497">
        <f t="shared" si="1037"/>
        <v>1</v>
      </c>
      <c r="CZ45" s="497">
        <f t="shared" si="1038"/>
        <v>1</v>
      </c>
      <c r="DA45" s="498">
        <f t="shared" si="1039"/>
        <v>1</v>
      </c>
      <c r="DB45" s="498">
        <f t="shared" si="1040"/>
        <v>1</v>
      </c>
      <c r="DC45" s="498">
        <f t="shared" si="1041"/>
        <v>1</v>
      </c>
      <c r="DD45" s="498">
        <f t="shared" si="1042"/>
        <v>1</v>
      </c>
      <c r="DE45" s="504">
        <f t="shared" si="1043"/>
        <v>3223890</v>
      </c>
      <c r="DF45" s="500">
        <f t="shared" si="1044"/>
        <v>0</v>
      </c>
      <c r="DI45" s="934" t="s">
        <v>449</v>
      </c>
      <c r="DJ45" s="951" t="s">
        <v>435</v>
      </c>
      <c r="DK45" s="936" t="s">
        <v>450</v>
      </c>
      <c r="DL45" s="937" t="s">
        <v>146</v>
      </c>
      <c r="DM45" s="938">
        <v>1</v>
      </c>
      <c r="DN45" s="1017">
        <v>3000000</v>
      </c>
      <c r="DO45" s="950">
        <v>3000000</v>
      </c>
      <c r="DP45" s="497">
        <f t="shared" si="1045"/>
        <v>1</v>
      </c>
      <c r="DQ45" s="497">
        <f t="shared" si="1046"/>
        <v>1</v>
      </c>
      <c r="DR45" s="498">
        <f t="shared" si="1047"/>
        <v>1</v>
      </c>
      <c r="DS45" s="498">
        <f t="shared" si="1048"/>
        <v>1</v>
      </c>
      <c r="DT45" s="498">
        <f t="shared" si="1049"/>
        <v>1</v>
      </c>
      <c r="DU45" s="498">
        <f t="shared" si="1050"/>
        <v>1</v>
      </c>
      <c r="DV45" s="504">
        <f t="shared" si="1051"/>
        <v>3000000</v>
      </c>
      <c r="DW45" s="500">
        <f t="shared" si="1052"/>
        <v>0</v>
      </c>
      <c r="DZ45" s="934" t="s">
        <v>449</v>
      </c>
      <c r="EA45" s="951" t="s">
        <v>435</v>
      </c>
      <c r="EB45" s="936" t="s">
        <v>450</v>
      </c>
      <c r="EC45" s="937" t="s">
        <v>146</v>
      </c>
      <c r="ED45" s="1030">
        <v>1</v>
      </c>
      <c r="EE45" s="1017">
        <v>3223887</v>
      </c>
      <c r="EF45" s="670">
        <f t="shared" si="1053"/>
        <v>3223887</v>
      </c>
      <c r="EG45" s="497">
        <f t="shared" si="1054"/>
        <v>1</v>
      </c>
      <c r="EH45" s="497">
        <f t="shared" si="1055"/>
        <v>1</v>
      </c>
      <c r="EI45" s="498">
        <f t="shared" si="1056"/>
        <v>1</v>
      </c>
      <c r="EJ45" s="498">
        <f t="shared" si="1057"/>
        <v>1</v>
      </c>
      <c r="EK45" s="498">
        <f t="shared" si="1058"/>
        <v>1</v>
      </c>
      <c r="EL45" s="498">
        <f t="shared" si="1059"/>
        <v>1</v>
      </c>
      <c r="EM45" s="504">
        <f t="shared" si="1060"/>
        <v>3223887</v>
      </c>
      <c r="EN45" s="500">
        <f t="shared" si="1061"/>
        <v>0</v>
      </c>
      <c r="EQ45" s="665"/>
      <c r="ER45" s="666"/>
      <c r="ES45" s="667"/>
      <c r="ET45" s="668"/>
      <c r="EU45" s="669"/>
      <c r="EV45" s="670"/>
      <c r="EW45" s="1324"/>
      <c r="EX45" s="497" t="e">
        <f t="shared" si="1100"/>
        <v>#N/A</v>
      </c>
      <c r="EY45" s="497" t="e">
        <f t="shared" si="1101"/>
        <v>#N/A</v>
      </c>
      <c r="EZ45" s="498" t="e">
        <f t="shared" si="1102"/>
        <v>#N/A</v>
      </c>
      <c r="FA45" s="498">
        <f t="shared" si="1062"/>
        <v>0</v>
      </c>
      <c r="FB45" s="498">
        <f t="shared" si="1063"/>
        <v>0</v>
      </c>
      <c r="FC45" s="498" t="e">
        <f t="shared" si="1103"/>
        <v>#N/A</v>
      </c>
      <c r="FD45" s="504">
        <f t="shared" si="1104"/>
        <v>0</v>
      </c>
      <c r="FE45" s="500">
        <f t="shared" si="1105"/>
        <v>0</v>
      </c>
      <c r="FH45" s="665"/>
      <c r="FI45" s="666"/>
      <c r="FJ45" s="667"/>
      <c r="FK45" s="668"/>
      <c r="FL45" s="669"/>
      <c r="FM45" s="670"/>
      <c r="FN45" s="1324"/>
      <c r="FO45" s="497" t="e">
        <f t="shared" si="1106"/>
        <v>#N/A</v>
      </c>
      <c r="FP45" s="497" t="e">
        <f t="shared" si="1107"/>
        <v>#N/A</v>
      </c>
      <c r="FQ45" s="498" t="e">
        <f t="shared" si="1108"/>
        <v>#N/A</v>
      </c>
      <c r="FR45" s="498">
        <f t="shared" si="1064"/>
        <v>0</v>
      </c>
      <c r="FS45" s="498">
        <f t="shared" si="1065"/>
        <v>0</v>
      </c>
      <c r="FT45" s="498" t="e">
        <f t="shared" si="1109"/>
        <v>#N/A</v>
      </c>
      <c r="FU45" s="504">
        <f t="shared" si="1110"/>
        <v>0</v>
      </c>
      <c r="FV45" s="500">
        <f t="shared" si="1111"/>
        <v>0</v>
      </c>
      <c r="FY45" s="665"/>
      <c r="FZ45" s="666"/>
      <c r="GA45" s="667"/>
      <c r="GB45" s="668"/>
      <c r="GC45" s="669"/>
      <c r="GD45" s="670"/>
      <c r="GE45" s="1324"/>
      <c r="GF45" s="497" t="e">
        <f t="shared" si="1112"/>
        <v>#N/A</v>
      </c>
      <c r="GG45" s="497" t="e">
        <f t="shared" si="1113"/>
        <v>#N/A</v>
      </c>
      <c r="GH45" s="498" t="e">
        <f t="shared" si="1114"/>
        <v>#N/A</v>
      </c>
      <c r="GI45" s="498">
        <f t="shared" si="1066"/>
        <v>0</v>
      </c>
      <c r="GJ45" s="498">
        <f t="shared" si="1067"/>
        <v>0</v>
      </c>
      <c r="GK45" s="498" t="e">
        <f t="shared" si="1115"/>
        <v>#N/A</v>
      </c>
      <c r="GL45" s="504">
        <f t="shared" si="1116"/>
        <v>0</v>
      </c>
      <c r="GM45" s="500">
        <f t="shared" si="1117"/>
        <v>0</v>
      </c>
      <c r="GP45" s="665"/>
      <c r="GQ45" s="666"/>
      <c r="GR45" s="667"/>
      <c r="GS45" s="668"/>
      <c r="GT45" s="669"/>
      <c r="GU45" s="670"/>
      <c r="GV45" s="1324"/>
      <c r="GW45" s="497" t="e">
        <f t="shared" si="1118"/>
        <v>#N/A</v>
      </c>
      <c r="GX45" s="497" t="e">
        <f t="shared" si="1119"/>
        <v>#N/A</v>
      </c>
      <c r="GY45" s="498" t="e">
        <f t="shared" si="1120"/>
        <v>#N/A</v>
      </c>
      <c r="GZ45" s="498">
        <f t="shared" si="1068"/>
        <v>0</v>
      </c>
      <c r="HA45" s="498">
        <f t="shared" si="1069"/>
        <v>0</v>
      </c>
      <c r="HB45" s="498" t="e">
        <f t="shared" si="1121"/>
        <v>#N/A</v>
      </c>
      <c r="HC45" s="504">
        <f t="shared" si="1122"/>
        <v>0</v>
      </c>
      <c r="HD45" s="500">
        <f t="shared" si="1123"/>
        <v>0</v>
      </c>
      <c r="HG45" s="665"/>
      <c r="HH45" s="666"/>
      <c r="HI45" s="667"/>
      <c r="HJ45" s="668"/>
      <c r="HK45" s="669"/>
      <c r="HL45" s="670"/>
      <c r="HM45" s="1324"/>
      <c r="HN45" s="497" t="e">
        <f t="shared" si="1124"/>
        <v>#N/A</v>
      </c>
      <c r="HO45" s="497" t="e">
        <f t="shared" si="1125"/>
        <v>#N/A</v>
      </c>
      <c r="HP45" s="498" t="e">
        <f t="shared" si="1126"/>
        <v>#N/A</v>
      </c>
      <c r="HQ45" s="498">
        <f t="shared" si="1070"/>
        <v>0</v>
      </c>
      <c r="HR45" s="498">
        <f t="shared" si="1071"/>
        <v>0</v>
      </c>
      <c r="HS45" s="498" t="e">
        <f t="shared" si="1127"/>
        <v>#N/A</v>
      </c>
      <c r="HT45" s="504">
        <f t="shared" si="1128"/>
        <v>0</v>
      </c>
      <c r="HU45" s="500">
        <f t="shared" si="1129"/>
        <v>0</v>
      </c>
      <c r="HX45" s="665"/>
      <c r="HY45" s="666"/>
      <c r="HZ45" s="667"/>
      <c r="IA45" s="668"/>
      <c r="IB45" s="669"/>
      <c r="IC45" s="670"/>
      <c r="ID45" s="1324"/>
      <c r="IE45" s="497" t="e">
        <f t="shared" si="1130"/>
        <v>#N/A</v>
      </c>
      <c r="IF45" s="497" t="e">
        <f t="shared" si="1131"/>
        <v>#N/A</v>
      </c>
      <c r="IG45" s="498" t="e">
        <f t="shared" si="1132"/>
        <v>#N/A</v>
      </c>
      <c r="IH45" s="498">
        <f t="shared" si="1072"/>
        <v>0</v>
      </c>
      <c r="II45" s="498">
        <f t="shared" si="1073"/>
        <v>0</v>
      </c>
      <c r="IJ45" s="498" t="e">
        <f t="shared" si="1133"/>
        <v>#N/A</v>
      </c>
      <c r="IK45" s="504">
        <f t="shared" si="1134"/>
        <v>0</v>
      </c>
      <c r="IL45" s="500">
        <f t="shared" si="1135"/>
        <v>0</v>
      </c>
      <c r="IO45" s="665"/>
      <c r="IP45" s="666"/>
      <c r="IQ45" s="667"/>
      <c r="IR45" s="668"/>
      <c r="IS45" s="669"/>
      <c r="IT45" s="670"/>
      <c r="IU45" s="1324"/>
      <c r="IV45" s="497" t="e">
        <f t="shared" si="1136"/>
        <v>#N/A</v>
      </c>
      <c r="IW45" s="497" t="e">
        <f t="shared" si="1137"/>
        <v>#N/A</v>
      </c>
      <c r="IX45" s="498" t="e">
        <f t="shared" si="1138"/>
        <v>#N/A</v>
      </c>
      <c r="IY45" s="498">
        <f t="shared" si="1074"/>
        <v>0</v>
      </c>
      <c r="IZ45" s="498">
        <f t="shared" si="1075"/>
        <v>0</v>
      </c>
      <c r="JA45" s="498" t="e">
        <f t="shared" si="1139"/>
        <v>#N/A</v>
      </c>
      <c r="JB45" s="504">
        <f t="shared" si="1140"/>
        <v>0</v>
      </c>
      <c r="JC45" s="500">
        <f t="shared" si="1141"/>
        <v>0</v>
      </c>
      <c r="JF45" s="665"/>
      <c r="JG45" s="666"/>
      <c r="JH45" s="667"/>
      <c r="JI45" s="668"/>
      <c r="JJ45" s="669"/>
      <c r="JK45" s="670"/>
      <c r="JL45" s="1324"/>
      <c r="JM45" s="497" t="e">
        <f t="shared" si="1142"/>
        <v>#N/A</v>
      </c>
      <c r="JN45" s="497" t="e">
        <f t="shared" si="1143"/>
        <v>#N/A</v>
      </c>
      <c r="JO45" s="498" t="e">
        <f t="shared" si="1144"/>
        <v>#N/A</v>
      </c>
      <c r="JP45" s="498">
        <f t="shared" si="1076"/>
        <v>0</v>
      </c>
      <c r="JQ45" s="498">
        <f t="shared" si="1077"/>
        <v>0</v>
      </c>
      <c r="JR45" s="498" t="e">
        <f t="shared" si="1145"/>
        <v>#N/A</v>
      </c>
      <c r="JS45" s="504">
        <f t="shared" si="1146"/>
        <v>0</v>
      </c>
      <c r="JT45" s="500">
        <f t="shared" si="1147"/>
        <v>0</v>
      </c>
      <c r="JW45" s="665"/>
      <c r="JX45" s="666"/>
      <c r="JY45" s="667"/>
      <c r="JZ45" s="668"/>
      <c r="KA45" s="669"/>
      <c r="KB45" s="670"/>
      <c r="KC45" s="1324"/>
      <c r="KD45" s="497" t="e">
        <f t="shared" si="1148"/>
        <v>#N/A</v>
      </c>
      <c r="KE45" s="497" t="e">
        <f t="shared" si="1149"/>
        <v>#N/A</v>
      </c>
      <c r="KF45" s="498" t="e">
        <f t="shared" si="1150"/>
        <v>#N/A</v>
      </c>
      <c r="KG45" s="498">
        <f t="shared" si="1078"/>
        <v>0</v>
      </c>
      <c r="KH45" s="498">
        <f t="shared" si="1079"/>
        <v>0</v>
      </c>
      <c r="KI45" s="498" t="e">
        <f t="shared" si="1151"/>
        <v>#N/A</v>
      </c>
      <c r="KJ45" s="504">
        <f t="shared" si="1152"/>
        <v>0</v>
      </c>
      <c r="KK45" s="500">
        <f t="shared" si="1153"/>
        <v>0</v>
      </c>
      <c r="KN45" s="665"/>
      <c r="KO45" s="666"/>
      <c r="KP45" s="667"/>
      <c r="KQ45" s="668"/>
      <c r="KR45" s="669"/>
      <c r="KS45" s="670"/>
      <c r="KT45" s="1324"/>
      <c r="KU45" s="497" t="e">
        <f t="shared" si="1154"/>
        <v>#N/A</v>
      </c>
      <c r="KV45" s="497" t="e">
        <f t="shared" si="1155"/>
        <v>#N/A</v>
      </c>
      <c r="KW45" s="498" t="e">
        <f t="shared" si="1156"/>
        <v>#N/A</v>
      </c>
      <c r="KX45" s="498">
        <f t="shared" si="1080"/>
        <v>0</v>
      </c>
      <c r="KY45" s="498">
        <f t="shared" si="1081"/>
        <v>0</v>
      </c>
      <c r="KZ45" s="498" t="e">
        <f t="shared" si="1157"/>
        <v>#N/A</v>
      </c>
      <c r="LA45" s="504">
        <f t="shared" si="1158"/>
        <v>0</v>
      </c>
      <c r="LB45" s="500">
        <f t="shared" si="1159"/>
        <v>0</v>
      </c>
      <c r="LE45" s="665"/>
      <c r="LF45" s="666"/>
      <c r="LG45" s="667"/>
      <c r="LH45" s="668"/>
      <c r="LI45" s="669"/>
      <c r="LJ45" s="670"/>
      <c r="LK45" s="1324"/>
      <c r="LL45" s="497" t="e">
        <f t="shared" si="1160"/>
        <v>#N/A</v>
      </c>
      <c r="LM45" s="497" t="e">
        <f t="shared" si="1161"/>
        <v>#N/A</v>
      </c>
      <c r="LN45" s="498" t="e">
        <f t="shared" si="1162"/>
        <v>#N/A</v>
      </c>
      <c r="LO45" s="498">
        <f t="shared" si="1082"/>
        <v>0</v>
      </c>
      <c r="LP45" s="498">
        <f t="shared" si="1083"/>
        <v>0</v>
      </c>
      <c r="LQ45" s="498" t="e">
        <f t="shared" si="1163"/>
        <v>#N/A</v>
      </c>
      <c r="LR45" s="504">
        <f t="shared" si="1164"/>
        <v>0</v>
      </c>
      <c r="LS45" s="500">
        <f t="shared" si="1165"/>
        <v>0</v>
      </c>
      <c r="LV45" s="665"/>
      <c r="LW45" s="666"/>
      <c r="LX45" s="667"/>
      <c r="LY45" s="668"/>
      <c r="LZ45" s="669"/>
      <c r="MA45" s="670"/>
      <c r="MB45" s="1324"/>
      <c r="MC45" s="497" t="e">
        <f t="shared" si="1166"/>
        <v>#N/A</v>
      </c>
      <c r="MD45" s="497" t="e">
        <f t="shared" si="1167"/>
        <v>#N/A</v>
      </c>
      <c r="ME45" s="498" t="e">
        <f t="shared" si="1168"/>
        <v>#N/A</v>
      </c>
      <c r="MF45" s="498">
        <f t="shared" si="1084"/>
        <v>0</v>
      </c>
      <c r="MG45" s="498">
        <f t="shared" si="1085"/>
        <v>0</v>
      </c>
      <c r="MH45" s="498" t="e">
        <f t="shared" si="1169"/>
        <v>#N/A</v>
      </c>
      <c r="MI45" s="504">
        <f t="shared" si="1170"/>
        <v>0</v>
      </c>
      <c r="MJ45" s="500">
        <f t="shared" si="1171"/>
        <v>0</v>
      </c>
      <c r="MM45" s="665"/>
      <c r="MN45" s="666"/>
      <c r="MO45" s="667"/>
      <c r="MP45" s="668"/>
      <c r="MQ45" s="669"/>
      <c r="MR45" s="670"/>
      <c r="MS45" s="1324"/>
      <c r="MT45" s="497" t="e">
        <f t="shared" si="1172"/>
        <v>#N/A</v>
      </c>
      <c r="MU45" s="497" t="e">
        <f t="shared" si="1173"/>
        <v>#N/A</v>
      </c>
      <c r="MV45" s="498" t="e">
        <f t="shared" si="1174"/>
        <v>#N/A</v>
      </c>
      <c r="MW45" s="498">
        <f t="shared" si="1086"/>
        <v>0</v>
      </c>
      <c r="MX45" s="498">
        <f t="shared" si="1087"/>
        <v>0</v>
      </c>
      <c r="MY45" s="498" t="e">
        <f t="shared" si="1175"/>
        <v>#N/A</v>
      </c>
      <c r="MZ45" s="504">
        <f t="shared" si="1176"/>
        <v>0</v>
      </c>
      <c r="NA45" s="500">
        <f t="shared" si="1177"/>
        <v>0</v>
      </c>
      <c r="ND45" s="665"/>
      <c r="NE45" s="666"/>
      <c r="NF45" s="667"/>
      <c r="NG45" s="668"/>
      <c r="NH45" s="669"/>
      <c r="NI45" s="670"/>
      <c r="NJ45" s="1324"/>
      <c r="NK45" s="497" t="e">
        <f t="shared" si="1178"/>
        <v>#N/A</v>
      </c>
      <c r="NL45" s="497" t="e">
        <f t="shared" si="1179"/>
        <v>#N/A</v>
      </c>
      <c r="NM45" s="498" t="e">
        <f t="shared" si="1180"/>
        <v>#N/A</v>
      </c>
      <c r="NN45" s="498">
        <f t="shared" si="1088"/>
        <v>0</v>
      </c>
      <c r="NO45" s="498">
        <f t="shared" si="1089"/>
        <v>0</v>
      </c>
      <c r="NP45" s="498" t="e">
        <f t="shared" si="1181"/>
        <v>#N/A</v>
      </c>
      <c r="NQ45" s="504">
        <f t="shared" si="1182"/>
        <v>0</v>
      </c>
      <c r="NR45" s="500">
        <f t="shared" si="1183"/>
        <v>0</v>
      </c>
      <c r="NU45" s="665"/>
      <c r="NV45" s="666"/>
      <c r="NW45" s="667"/>
      <c r="NX45" s="668"/>
      <c r="NY45" s="669"/>
      <c r="NZ45" s="670"/>
      <c r="OA45" s="1324"/>
      <c r="OB45" s="497" t="e">
        <f t="shared" si="1184"/>
        <v>#N/A</v>
      </c>
      <c r="OC45" s="497" t="e">
        <f t="shared" si="1185"/>
        <v>#N/A</v>
      </c>
      <c r="OD45" s="498" t="e">
        <f t="shared" si="1186"/>
        <v>#N/A</v>
      </c>
      <c r="OE45" s="498">
        <f t="shared" si="1090"/>
        <v>0</v>
      </c>
      <c r="OF45" s="498">
        <f t="shared" si="1091"/>
        <v>0</v>
      </c>
      <c r="OG45" s="498" t="e">
        <f t="shared" si="1187"/>
        <v>#N/A</v>
      </c>
      <c r="OH45" s="504">
        <f t="shared" si="1188"/>
        <v>0</v>
      </c>
      <c r="OI45" s="500">
        <f t="shared" si="1189"/>
        <v>0</v>
      </c>
      <c r="OL45" s="665"/>
      <c r="OM45" s="666"/>
      <c r="ON45" s="667"/>
      <c r="OO45" s="668"/>
      <c r="OP45" s="669"/>
      <c r="OQ45" s="670"/>
      <c r="OR45" s="1324"/>
      <c r="OS45" s="497" t="e">
        <f t="shared" si="1190"/>
        <v>#N/A</v>
      </c>
      <c r="OT45" s="497" t="e">
        <f t="shared" si="1191"/>
        <v>#N/A</v>
      </c>
      <c r="OU45" s="498" t="e">
        <f t="shared" si="1192"/>
        <v>#N/A</v>
      </c>
      <c r="OV45" s="498">
        <f t="shared" si="1092"/>
        <v>0</v>
      </c>
      <c r="OW45" s="498">
        <f t="shared" si="1093"/>
        <v>0</v>
      </c>
      <c r="OX45" s="498" t="e">
        <f t="shared" si="1193"/>
        <v>#N/A</v>
      </c>
      <c r="OY45" s="504">
        <f t="shared" si="1194"/>
        <v>0</v>
      </c>
      <c r="OZ45" s="500">
        <f t="shared" si="1195"/>
        <v>0</v>
      </c>
      <c r="PC45" s="665"/>
      <c r="PD45" s="666"/>
      <c r="PE45" s="667"/>
      <c r="PF45" s="668"/>
      <c r="PG45" s="669"/>
      <c r="PH45" s="670"/>
      <c r="PI45" s="1324"/>
      <c r="PJ45" s="497" t="e">
        <f t="shared" si="1196"/>
        <v>#N/A</v>
      </c>
      <c r="PK45" s="497" t="e">
        <f t="shared" si="1197"/>
        <v>#N/A</v>
      </c>
      <c r="PL45" s="498" t="e">
        <f t="shared" si="1198"/>
        <v>#N/A</v>
      </c>
      <c r="PM45" s="498">
        <f t="shared" si="1094"/>
        <v>0</v>
      </c>
      <c r="PN45" s="498">
        <f t="shared" si="1095"/>
        <v>0</v>
      </c>
      <c r="PO45" s="498" t="e">
        <f t="shared" si="1199"/>
        <v>#N/A</v>
      </c>
      <c r="PP45" s="504">
        <f t="shared" si="1200"/>
        <v>0</v>
      </c>
      <c r="PQ45" s="500">
        <f t="shared" si="1201"/>
        <v>0</v>
      </c>
      <c r="PT45" s="665"/>
      <c r="PU45" s="666"/>
      <c r="PV45" s="667"/>
      <c r="PW45" s="668"/>
      <c r="PX45" s="669"/>
      <c r="PY45" s="670"/>
      <c r="PZ45" s="1324"/>
      <c r="QA45" s="497" t="e">
        <f t="shared" si="1202"/>
        <v>#N/A</v>
      </c>
      <c r="QB45" s="497" t="e">
        <f t="shared" si="1203"/>
        <v>#N/A</v>
      </c>
      <c r="QC45" s="498" t="e">
        <f t="shared" si="1204"/>
        <v>#N/A</v>
      </c>
      <c r="QD45" s="498">
        <f t="shared" si="1096"/>
        <v>0</v>
      </c>
      <c r="QE45" s="498">
        <f t="shared" si="1097"/>
        <v>0</v>
      </c>
      <c r="QF45" s="498" t="e">
        <f t="shared" si="1205"/>
        <v>#N/A</v>
      </c>
      <c r="QG45" s="504">
        <f t="shared" si="1206"/>
        <v>0</v>
      </c>
      <c r="QH45" s="500">
        <f t="shared" si="1207"/>
        <v>0</v>
      </c>
      <c r="QK45" s="665"/>
      <c r="QL45" s="666"/>
      <c r="QM45" s="667"/>
      <c r="QN45" s="668"/>
      <c r="QO45" s="669"/>
      <c r="QP45" s="670"/>
      <c r="QQ45" s="1324"/>
      <c r="QR45" s="497" t="e">
        <f t="shared" si="1208"/>
        <v>#N/A</v>
      </c>
      <c r="QS45" s="497" t="e">
        <f t="shared" si="1209"/>
        <v>#N/A</v>
      </c>
      <c r="QT45" s="498" t="e">
        <f t="shared" si="1210"/>
        <v>#N/A</v>
      </c>
      <c r="QU45" s="498">
        <f t="shared" si="1098"/>
        <v>0</v>
      </c>
      <c r="QV45" s="498">
        <f t="shared" si="1099"/>
        <v>0</v>
      </c>
      <c r="QW45" s="498" t="e">
        <f t="shared" si="1211"/>
        <v>#N/A</v>
      </c>
      <c r="QX45" s="504">
        <f t="shared" si="1212"/>
        <v>0</v>
      </c>
      <c r="QY45" s="500">
        <f t="shared" si="1213"/>
        <v>0</v>
      </c>
      <c r="RB45" s="381"/>
      <c r="RC45" s="382"/>
      <c r="RD45" s="383"/>
      <c r="RE45" s="384"/>
      <c r="RF45" s="385"/>
      <c r="RG45" s="386"/>
      <c r="RH45" s="386"/>
      <c r="RI45" s="497"/>
      <c r="RJ45" s="497"/>
      <c r="RK45" s="501"/>
      <c r="RL45" s="501"/>
      <c r="RM45" s="501"/>
      <c r="RN45" s="501"/>
      <c r="RO45" s="502"/>
      <c r="RP45" s="503"/>
      <c r="RS45" s="381"/>
      <c r="RT45" s="382"/>
      <c r="RU45" s="383"/>
      <c r="RV45" s="384"/>
      <c r="RW45" s="385"/>
      <c r="RX45" s="386"/>
      <c r="RY45" s="386"/>
      <c r="RZ45" s="497"/>
      <c r="SA45" s="497"/>
      <c r="SB45" s="501"/>
      <c r="SC45" s="501"/>
      <c r="SD45" s="501"/>
      <c r="SE45" s="501"/>
      <c r="SF45" s="502"/>
      <c r="SG45" s="503"/>
      <c r="SJ45" s="381"/>
      <c r="SK45" s="382"/>
      <c r="SL45" s="383"/>
      <c r="SM45" s="384"/>
      <c r="SN45" s="385"/>
      <c r="SO45" s="386"/>
      <c r="SP45" s="386"/>
      <c r="SQ45" s="497"/>
      <c r="SR45" s="497"/>
      <c r="SS45" s="501"/>
      <c r="ST45" s="501"/>
      <c r="SU45" s="501"/>
      <c r="SV45" s="501"/>
      <c r="SW45" s="502"/>
      <c r="SX45" s="503"/>
    </row>
    <row r="46" spans="2:518" ht="69.75" customHeight="1" thickTop="1" thickBot="1">
      <c r="B46" s="832" t="s">
        <v>451</v>
      </c>
      <c r="C46" s="849" t="s">
        <v>435</v>
      </c>
      <c r="D46" s="850" t="s">
        <v>452</v>
      </c>
      <c r="E46" s="835" t="s">
        <v>146</v>
      </c>
      <c r="F46" s="836">
        <v>1</v>
      </c>
      <c r="G46" s="916">
        <v>0</v>
      </c>
      <c r="H46" s="848">
        <v>0</v>
      </c>
      <c r="K46" s="934" t="s">
        <v>451</v>
      </c>
      <c r="L46" s="951" t="s">
        <v>435</v>
      </c>
      <c r="M46" s="952" t="s">
        <v>452</v>
      </c>
      <c r="N46" s="937" t="s">
        <v>146</v>
      </c>
      <c r="O46" s="938">
        <v>1</v>
      </c>
      <c r="P46" s="1017">
        <v>3150000</v>
      </c>
      <c r="Q46" s="950">
        <v>3150000</v>
      </c>
      <c r="R46" s="497">
        <f t="shared" si="996"/>
        <v>1</v>
      </c>
      <c r="S46" s="497">
        <f t="shared" si="997"/>
        <v>1</v>
      </c>
      <c r="T46" s="498">
        <f t="shared" si="998"/>
        <v>1</v>
      </c>
      <c r="U46" s="498">
        <f t="shared" si="999"/>
        <v>1</v>
      </c>
      <c r="V46" s="498">
        <f t="shared" si="1000"/>
        <v>1</v>
      </c>
      <c r="W46" s="498">
        <f t="shared" si="1001"/>
        <v>1</v>
      </c>
      <c r="X46" s="504">
        <f t="shared" si="1002"/>
        <v>3150000</v>
      </c>
      <c r="Y46" s="500">
        <f t="shared" si="1003"/>
        <v>0</v>
      </c>
      <c r="Z46" s="486"/>
      <c r="AA46" s="486"/>
      <c r="AB46" s="934" t="s">
        <v>451</v>
      </c>
      <c r="AC46" s="951" t="s">
        <v>435</v>
      </c>
      <c r="AD46" s="952" t="s">
        <v>452</v>
      </c>
      <c r="AE46" s="937" t="s">
        <v>146</v>
      </c>
      <c r="AF46" s="938">
        <v>1</v>
      </c>
      <c r="AG46" s="1017">
        <v>1450000</v>
      </c>
      <c r="AH46" s="950">
        <v>1450000</v>
      </c>
      <c r="AI46" s="497">
        <f t="shared" si="1004"/>
        <v>1</v>
      </c>
      <c r="AJ46" s="497">
        <f t="shared" si="1005"/>
        <v>1</v>
      </c>
      <c r="AK46" s="498">
        <f t="shared" si="1006"/>
        <v>1</v>
      </c>
      <c r="AL46" s="498">
        <f t="shared" si="1007"/>
        <v>1</v>
      </c>
      <c r="AM46" s="498">
        <f t="shared" si="1008"/>
        <v>1</v>
      </c>
      <c r="AN46" s="498">
        <f t="shared" si="1009"/>
        <v>1</v>
      </c>
      <c r="AO46" s="504">
        <f t="shared" si="1010"/>
        <v>1450000</v>
      </c>
      <c r="AP46" s="500">
        <f t="shared" si="1011"/>
        <v>0</v>
      </c>
      <c r="AQ46" s="486"/>
      <c r="AR46" s="486"/>
      <c r="AS46" s="934" t="s">
        <v>451</v>
      </c>
      <c r="AT46" s="951" t="s">
        <v>435</v>
      </c>
      <c r="AU46" s="952" t="s">
        <v>452</v>
      </c>
      <c r="AV46" s="937" t="s">
        <v>146</v>
      </c>
      <c r="AW46" s="938">
        <v>1</v>
      </c>
      <c r="AX46" s="1017">
        <v>5400000</v>
      </c>
      <c r="AY46" s="950">
        <v>5400000</v>
      </c>
      <c r="AZ46" s="497">
        <f t="shared" si="1012"/>
        <v>1</v>
      </c>
      <c r="BA46" s="497">
        <f t="shared" si="1013"/>
        <v>1</v>
      </c>
      <c r="BB46" s="498">
        <f t="shared" si="1014"/>
        <v>1</v>
      </c>
      <c r="BC46" s="498">
        <f t="shared" si="1015"/>
        <v>1</v>
      </c>
      <c r="BD46" s="498">
        <f t="shared" si="1016"/>
        <v>1</v>
      </c>
      <c r="BE46" s="498">
        <f t="shared" si="1017"/>
        <v>1</v>
      </c>
      <c r="BF46" s="504">
        <f t="shared" si="1018"/>
        <v>5400000</v>
      </c>
      <c r="BG46" s="500">
        <f t="shared" si="1019"/>
        <v>0</v>
      </c>
      <c r="BJ46" s="934" t="s">
        <v>451</v>
      </c>
      <c r="BK46" s="951" t="s">
        <v>435</v>
      </c>
      <c r="BL46" s="952" t="s">
        <v>452</v>
      </c>
      <c r="BM46" s="937" t="s">
        <v>146</v>
      </c>
      <c r="BN46" s="938">
        <v>1</v>
      </c>
      <c r="BO46" s="1017">
        <v>1806750</v>
      </c>
      <c r="BP46" s="950">
        <v>1806750</v>
      </c>
      <c r="BQ46" s="497">
        <f t="shared" si="1020"/>
        <v>1</v>
      </c>
      <c r="BR46" s="497">
        <f t="shared" si="1021"/>
        <v>1</v>
      </c>
      <c r="BS46" s="498">
        <f t="shared" si="1022"/>
        <v>1</v>
      </c>
      <c r="BT46" s="498">
        <f t="shared" si="1023"/>
        <v>1</v>
      </c>
      <c r="BU46" s="498">
        <f t="shared" si="1024"/>
        <v>1</v>
      </c>
      <c r="BV46" s="498">
        <f t="shared" si="1025"/>
        <v>1</v>
      </c>
      <c r="BW46" s="504">
        <f t="shared" si="1026"/>
        <v>1806750</v>
      </c>
      <c r="BX46" s="500">
        <f t="shared" si="1027"/>
        <v>0</v>
      </c>
      <c r="CA46" s="934" t="s">
        <v>451</v>
      </c>
      <c r="CB46" s="951" t="s">
        <v>435</v>
      </c>
      <c r="CC46" s="952" t="s">
        <v>452</v>
      </c>
      <c r="CD46" s="937" t="s">
        <v>146</v>
      </c>
      <c r="CE46" s="938">
        <v>1</v>
      </c>
      <c r="CF46" s="1017">
        <v>3972602</v>
      </c>
      <c r="CG46" s="950">
        <v>3972602</v>
      </c>
      <c r="CH46" s="497">
        <f t="shared" si="1028"/>
        <v>1</v>
      </c>
      <c r="CI46" s="497">
        <f t="shared" si="1029"/>
        <v>1</v>
      </c>
      <c r="CJ46" s="498">
        <f t="shared" si="1030"/>
        <v>1</v>
      </c>
      <c r="CK46" s="498">
        <f t="shared" si="1031"/>
        <v>1</v>
      </c>
      <c r="CL46" s="498">
        <f t="shared" si="1032"/>
        <v>1</v>
      </c>
      <c r="CM46" s="498">
        <f t="shared" si="1033"/>
        <v>1</v>
      </c>
      <c r="CN46" s="504">
        <f t="shared" si="1034"/>
        <v>3972602</v>
      </c>
      <c r="CO46" s="500">
        <f t="shared" si="1035"/>
        <v>0</v>
      </c>
      <c r="CR46" s="934" t="s">
        <v>451</v>
      </c>
      <c r="CS46" s="951" t="s">
        <v>435</v>
      </c>
      <c r="CT46" s="952" t="s">
        <v>452</v>
      </c>
      <c r="CU46" s="937" t="s">
        <v>146</v>
      </c>
      <c r="CV46" s="1030">
        <v>1</v>
      </c>
      <c r="CW46" s="1017">
        <v>3972600</v>
      </c>
      <c r="CX46" s="670">
        <f t="shared" si="1036"/>
        <v>3972600</v>
      </c>
      <c r="CY46" s="497">
        <f t="shared" si="1037"/>
        <v>1</v>
      </c>
      <c r="CZ46" s="497">
        <f t="shared" si="1038"/>
        <v>1</v>
      </c>
      <c r="DA46" s="498">
        <f t="shared" si="1039"/>
        <v>1</v>
      </c>
      <c r="DB46" s="498">
        <f t="shared" si="1040"/>
        <v>1</v>
      </c>
      <c r="DC46" s="498">
        <f t="shared" si="1041"/>
        <v>1</v>
      </c>
      <c r="DD46" s="498">
        <f t="shared" si="1042"/>
        <v>1</v>
      </c>
      <c r="DE46" s="504">
        <f t="shared" si="1043"/>
        <v>3972600</v>
      </c>
      <c r="DF46" s="500">
        <f t="shared" si="1044"/>
        <v>0</v>
      </c>
      <c r="DI46" s="934" t="s">
        <v>451</v>
      </c>
      <c r="DJ46" s="951" t="s">
        <v>435</v>
      </c>
      <c r="DK46" s="952" t="s">
        <v>452</v>
      </c>
      <c r="DL46" s="937" t="s">
        <v>146</v>
      </c>
      <c r="DM46" s="938">
        <v>1</v>
      </c>
      <c r="DN46" s="1017">
        <v>2800000</v>
      </c>
      <c r="DO46" s="950">
        <v>2800000</v>
      </c>
      <c r="DP46" s="497">
        <f t="shared" si="1045"/>
        <v>1</v>
      </c>
      <c r="DQ46" s="497">
        <f t="shared" si="1046"/>
        <v>1</v>
      </c>
      <c r="DR46" s="498">
        <f t="shared" si="1047"/>
        <v>1</v>
      </c>
      <c r="DS46" s="498">
        <f t="shared" si="1048"/>
        <v>1</v>
      </c>
      <c r="DT46" s="498">
        <f t="shared" si="1049"/>
        <v>1</v>
      </c>
      <c r="DU46" s="498">
        <f t="shared" si="1050"/>
        <v>1</v>
      </c>
      <c r="DV46" s="504">
        <f t="shared" si="1051"/>
        <v>2800000</v>
      </c>
      <c r="DW46" s="500">
        <f t="shared" si="1052"/>
        <v>0</v>
      </c>
      <c r="DZ46" s="934" t="s">
        <v>451</v>
      </c>
      <c r="EA46" s="951" t="s">
        <v>435</v>
      </c>
      <c r="EB46" s="952" t="s">
        <v>452</v>
      </c>
      <c r="EC46" s="937" t="s">
        <v>146</v>
      </c>
      <c r="ED46" s="1030">
        <v>1</v>
      </c>
      <c r="EE46" s="1017">
        <v>3972595</v>
      </c>
      <c r="EF46" s="670">
        <f t="shared" si="1053"/>
        <v>3972595</v>
      </c>
      <c r="EG46" s="497">
        <f t="shared" si="1054"/>
        <v>1</v>
      </c>
      <c r="EH46" s="497">
        <f t="shared" si="1055"/>
        <v>1</v>
      </c>
      <c r="EI46" s="498">
        <f t="shared" si="1056"/>
        <v>1</v>
      </c>
      <c r="EJ46" s="498">
        <f t="shared" si="1057"/>
        <v>1</v>
      </c>
      <c r="EK46" s="498">
        <f t="shared" si="1058"/>
        <v>1</v>
      </c>
      <c r="EL46" s="498">
        <f t="shared" si="1059"/>
        <v>1</v>
      </c>
      <c r="EM46" s="504">
        <f t="shared" si="1060"/>
        <v>3972595</v>
      </c>
      <c r="EN46" s="500">
        <f t="shared" si="1061"/>
        <v>0</v>
      </c>
      <c r="EQ46" s="665"/>
      <c r="ER46" s="666"/>
      <c r="ES46" s="667"/>
      <c r="ET46" s="676"/>
      <c r="EU46" s="669"/>
      <c r="EV46" s="670"/>
      <c r="EW46" s="1324"/>
      <c r="EX46" s="497" t="e">
        <f t="shared" si="1100"/>
        <v>#N/A</v>
      </c>
      <c r="EY46" s="497" t="e">
        <f t="shared" si="1101"/>
        <v>#N/A</v>
      </c>
      <c r="EZ46" s="498" t="e">
        <f t="shared" si="1102"/>
        <v>#N/A</v>
      </c>
      <c r="FA46" s="498">
        <f t="shared" si="1062"/>
        <v>0</v>
      </c>
      <c r="FB46" s="498">
        <f t="shared" si="1063"/>
        <v>0</v>
      </c>
      <c r="FC46" s="498" t="e">
        <f t="shared" si="1103"/>
        <v>#N/A</v>
      </c>
      <c r="FD46" s="504">
        <f t="shared" si="1104"/>
        <v>0</v>
      </c>
      <c r="FE46" s="500">
        <f t="shared" si="1105"/>
        <v>0</v>
      </c>
      <c r="FH46" s="665"/>
      <c r="FI46" s="666"/>
      <c r="FJ46" s="667"/>
      <c r="FK46" s="676"/>
      <c r="FL46" s="669"/>
      <c r="FM46" s="670"/>
      <c r="FN46" s="1324"/>
      <c r="FO46" s="497" t="e">
        <f t="shared" si="1106"/>
        <v>#N/A</v>
      </c>
      <c r="FP46" s="497" t="e">
        <f t="shared" si="1107"/>
        <v>#N/A</v>
      </c>
      <c r="FQ46" s="498" t="e">
        <f t="shared" si="1108"/>
        <v>#N/A</v>
      </c>
      <c r="FR46" s="498">
        <f t="shared" si="1064"/>
        <v>0</v>
      </c>
      <c r="FS46" s="498">
        <f t="shared" si="1065"/>
        <v>0</v>
      </c>
      <c r="FT46" s="498" t="e">
        <f t="shared" si="1109"/>
        <v>#N/A</v>
      </c>
      <c r="FU46" s="504">
        <f t="shared" si="1110"/>
        <v>0</v>
      </c>
      <c r="FV46" s="500">
        <f t="shared" si="1111"/>
        <v>0</v>
      </c>
      <c r="FY46" s="665"/>
      <c r="FZ46" s="666"/>
      <c r="GA46" s="667"/>
      <c r="GB46" s="676"/>
      <c r="GC46" s="669"/>
      <c r="GD46" s="670"/>
      <c r="GE46" s="1324"/>
      <c r="GF46" s="497" t="e">
        <f t="shared" si="1112"/>
        <v>#N/A</v>
      </c>
      <c r="GG46" s="497" t="e">
        <f t="shared" si="1113"/>
        <v>#N/A</v>
      </c>
      <c r="GH46" s="498" t="e">
        <f t="shared" si="1114"/>
        <v>#N/A</v>
      </c>
      <c r="GI46" s="498">
        <f t="shared" si="1066"/>
        <v>0</v>
      </c>
      <c r="GJ46" s="498">
        <f t="shared" si="1067"/>
        <v>0</v>
      </c>
      <c r="GK46" s="498" t="e">
        <f t="shared" si="1115"/>
        <v>#N/A</v>
      </c>
      <c r="GL46" s="504">
        <f t="shared" si="1116"/>
        <v>0</v>
      </c>
      <c r="GM46" s="500">
        <f t="shared" si="1117"/>
        <v>0</v>
      </c>
      <c r="GP46" s="665"/>
      <c r="GQ46" s="666"/>
      <c r="GR46" s="667"/>
      <c r="GS46" s="676"/>
      <c r="GT46" s="669"/>
      <c r="GU46" s="670"/>
      <c r="GV46" s="1324"/>
      <c r="GW46" s="497" t="e">
        <f t="shared" si="1118"/>
        <v>#N/A</v>
      </c>
      <c r="GX46" s="497" t="e">
        <f t="shared" si="1119"/>
        <v>#N/A</v>
      </c>
      <c r="GY46" s="498" t="e">
        <f t="shared" si="1120"/>
        <v>#N/A</v>
      </c>
      <c r="GZ46" s="498">
        <f t="shared" si="1068"/>
        <v>0</v>
      </c>
      <c r="HA46" s="498">
        <f t="shared" si="1069"/>
        <v>0</v>
      </c>
      <c r="HB46" s="498" t="e">
        <f t="shared" si="1121"/>
        <v>#N/A</v>
      </c>
      <c r="HC46" s="504">
        <f t="shared" si="1122"/>
        <v>0</v>
      </c>
      <c r="HD46" s="500">
        <f t="shared" si="1123"/>
        <v>0</v>
      </c>
      <c r="HG46" s="665"/>
      <c r="HH46" s="666"/>
      <c r="HI46" s="667"/>
      <c r="HJ46" s="676"/>
      <c r="HK46" s="669"/>
      <c r="HL46" s="670"/>
      <c r="HM46" s="1324"/>
      <c r="HN46" s="497" t="e">
        <f t="shared" si="1124"/>
        <v>#N/A</v>
      </c>
      <c r="HO46" s="497" t="e">
        <f t="shared" si="1125"/>
        <v>#N/A</v>
      </c>
      <c r="HP46" s="498" t="e">
        <f t="shared" si="1126"/>
        <v>#N/A</v>
      </c>
      <c r="HQ46" s="498">
        <f t="shared" si="1070"/>
        <v>0</v>
      </c>
      <c r="HR46" s="498">
        <f t="shared" si="1071"/>
        <v>0</v>
      </c>
      <c r="HS46" s="498" t="e">
        <f t="shared" si="1127"/>
        <v>#N/A</v>
      </c>
      <c r="HT46" s="504">
        <f t="shared" si="1128"/>
        <v>0</v>
      </c>
      <c r="HU46" s="500">
        <f t="shared" si="1129"/>
        <v>0</v>
      </c>
      <c r="HX46" s="665"/>
      <c r="HY46" s="666"/>
      <c r="HZ46" s="667"/>
      <c r="IA46" s="676"/>
      <c r="IB46" s="669"/>
      <c r="IC46" s="670"/>
      <c r="ID46" s="1324"/>
      <c r="IE46" s="497" t="e">
        <f t="shared" si="1130"/>
        <v>#N/A</v>
      </c>
      <c r="IF46" s="497" t="e">
        <f t="shared" si="1131"/>
        <v>#N/A</v>
      </c>
      <c r="IG46" s="498" t="e">
        <f t="shared" si="1132"/>
        <v>#N/A</v>
      </c>
      <c r="IH46" s="498">
        <f t="shared" si="1072"/>
        <v>0</v>
      </c>
      <c r="II46" s="498">
        <f t="shared" si="1073"/>
        <v>0</v>
      </c>
      <c r="IJ46" s="498" t="e">
        <f t="shared" si="1133"/>
        <v>#N/A</v>
      </c>
      <c r="IK46" s="504">
        <f t="shared" si="1134"/>
        <v>0</v>
      </c>
      <c r="IL46" s="500">
        <f t="shared" si="1135"/>
        <v>0</v>
      </c>
      <c r="IO46" s="665"/>
      <c r="IP46" s="666"/>
      <c r="IQ46" s="667"/>
      <c r="IR46" s="676"/>
      <c r="IS46" s="669"/>
      <c r="IT46" s="670"/>
      <c r="IU46" s="1324"/>
      <c r="IV46" s="497" t="e">
        <f t="shared" si="1136"/>
        <v>#N/A</v>
      </c>
      <c r="IW46" s="497" t="e">
        <f t="shared" si="1137"/>
        <v>#N/A</v>
      </c>
      <c r="IX46" s="498" t="e">
        <f t="shared" si="1138"/>
        <v>#N/A</v>
      </c>
      <c r="IY46" s="498">
        <f t="shared" si="1074"/>
        <v>0</v>
      </c>
      <c r="IZ46" s="498">
        <f t="shared" si="1075"/>
        <v>0</v>
      </c>
      <c r="JA46" s="498" t="e">
        <f t="shared" si="1139"/>
        <v>#N/A</v>
      </c>
      <c r="JB46" s="504">
        <f t="shared" si="1140"/>
        <v>0</v>
      </c>
      <c r="JC46" s="500">
        <f t="shared" si="1141"/>
        <v>0</v>
      </c>
      <c r="JF46" s="665"/>
      <c r="JG46" s="666"/>
      <c r="JH46" s="667"/>
      <c r="JI46" s="676"/>
      <c r="JJ46" s="669"/>
      <c r="JK46" s="670"/>
      <c r="JL46" s="1324"/>
      <c r="JM46" s="497" t="e">
        <f t="shared" si="1142"/>
        <v>#N/A</v>
      </c>
      <c r="JN46" s="497" t="e">
        <f t="shared" si="1143"/>
        <v>#N/A</v>
      </c>
      <c r="JO46" s="498" t="e">
        <f t="shared" si="1144"/>
        <v>#N/A</v>
      </c>
      <c r="JP46" s="498">
        <f t="shared" si="1076"/>
        <v>0</v>
      </c>
      <c r="JQ46" s="498">
        <f t="shared" si="1077"/>
        <v>0</v>
      </c>
      <c r="JR46" s="498" t="e">
        <f t="shared" si="1145"/>
        <v>#N/A</v>
      </c>
      <c r="JS46" s="504">
        <f t="shared" si="1146"/>
        <v>0</v>
      </c>
      <c r="JT46" s="500">
        <f t="shared" si="1147"/>
        <v>0</v>
      </c>
      <c r="JW46" s="665"/>
      <c r="JX46" s="666"/>
      <c r="JY46" s="667"/>
      <c r="JZ46" s="676"/>
      <c r="KA46" s="669"/>
      <c r="KB46" s="670"/>
      <c r="KC46" s="1324"/>
      <c r="KD46" s="497" t="e">
        <f t="shared" si="1148"/>
        <v>#N/A</v>
      </c>
      <c r="KE46" s="497" t="e">
        <f t="shared" si="1149"/>
        <v>#N/A</v>
      </c>
      <c r="KF46" s="498" t="e">
        <f t="shared" si="1150"/>
        <v>#N/A</v>
      </c>
      <c r="KG46" s="498">
        <f t="shared" si="1078"/>
        <v>0</v>
      </c>
      <c r="KH46" s="498">
        <f t="shared" si="1079"/>
        <v>0</v>
      </c>
      <c r="KI46" s="498" t="e">
        <f t="shared" si="1151"/>
        <v>#N/A</v>
      </c>
      <c r="KJ46" s="504">
        <f t="shared" si="1152"/>
        <v>0</v>
      </c>
      <c r="KK46" s="500">
        <f t="shared" si="1153"/>
        <v>0</v>
      </c>
      <c r="KN46" s="665"/>
      <c r="KO46" s="666"/>
      <c r="KP46" s="667"/>
      <c r="KQ46" s="676"/>
      <c r="KR46" s="669"/>
      <c r="KS46" s="670"/>
      <c r="KT46" s="1324"/>
      <c r="KU46" s="497" t="e">
        <f t="shared" si="1154"/>
        <v>#N/A</v>
      </c>
      <c r="KV46" s="497" t="e">
        <f t="shared" si="1155"/>
        <v>#N/A</v>
      </c>
      <c r="KW46" s="498" t="e">
        <f t="shared" si="1156"/>
        <v>#N/A</v>
      </c>
      <c r="KX46" s="498">
        <f t="shared" si="1080"/>
        <v>0</v>
      </c>
      <c r="KY46" s="498">
        <f t="shared" si="1081"/>
        <v>0</v>
      </c>
      <c r="KZ46" s="498" t="e">
        <f t="shared" si="1157"/>
        <v>#N/A</v>
      </c>
      <c r="LA46" s="504">
        <f t="shared" si="1158"/>
        <v>0</v>
      </c>
      <c r="LB46" s="500">
        <f t="shared" si="1159"/>
        <v>0</v>
      </c>
      <c r="LE46" s="665"/>
      <c r="LF46" s="666"/>
      <c r="LG46" s="667"/>
      <c r="LH46" s="676"/>
      <c r="LI46" s="669"/>
      <c r="LJ46" s="670"/>
      <c r="LK46" s="1324"/>
      <c r="LL46" s="497" t="e">
        <f t="shared" si="1160"/>
        <v>#N/A</v>
      </c>
      <c r="LM46" s="497" t="e">
        <f t="shared" si="1161"/>
        <v>#N/A</v>
      </c>
      <c r="LN46" s="498" t="e">
        <f t="shared" si="1162"/>
        <v>#N/A</v>
      </c>
      <c r="LO46" s="498">
        <f t="shared" si="1082"/>
        <v>0</v>
      </c>
      <c r="LP46" s="498">
        <f t="shared" si="1083"/>
        <v>0</v>
      </c>
      <c r="LQ46" s="498" t="e">
        <f t="shared" si="1163"/>
        <v>#N/A</v>
      </c>
      <c r="LR46" s="504">
        <f t="shared" si="1164"/>
        <v>0</v>
      </c>
      <c r="LS46" s="500">
        <f t="shared" si="1165"/>
        <v>0</v>
      </c>
      <c r="LV46" s="665"/>
      <c r="LW46" s="666"/>
      <c r="LX46" s="667"/>
      <c r="LY46" s="676"/>
      <c r="LZ46" s="669"/>
      <c r="MA46" s="670"/>
      <c r="MB46" s="1324"/>
      <c r="MC46" s="497" t="e">
        <f t="shared" si="1166"/>
        <v>#N/A</v>
      </c>
      <c r="MD46" s="497" t="e">
        <f t="shared" si="1167"/>
        <v>#N/A</v>
      </c>
      <c r="ME46" s="498" t="e">
        <f t="shared" si="1168"/>
        <v>#N/A</v>
      </c>
      <c r="MF46" s="498">
        <f t="shared" si="1084"/>
        <v>0</v>
      </c>
      <c r="MG46" s="498">
        <f t="shared" si="1085"/>
        <v>0</v>
      </c>
      <c r="MH46" s="498" t="e">
        <f t="shared" si="1169"/>
        <v>#N/A</v>
      </c>
      <c r="MI46" s="504">
        <f t="shared" si="1170"/>
        <v>0</v>
      </c>
      <c r="MJ46" s="500">
        <f t="shared" si="1171"/>
        <v>0</v>
      </c>
      <c r="MM46" s="665"/>
      <c r="MN46" s="666"/>
      <c r="MO46" s="667"/>
      <c r="MP46" s="676"/>
      <c r="MQ46" s="669"/>
      <c r="MR46" s="670"/>
      <c r="MS46" s="1324"/>
      <c r="MT46" s="497" t="e">
        <f t="shared" si="1172"/>
        <v>#N/A</v>
      </c>
      <c r="MU46" s="497" t="e">
        <f t="shared" si="1173"/>
        <v>#N/A</v>
      </c>
      <c r="MV46" s="498" t="e">
        <f t="shared" si="1174"/>
        <v>#N/A</v>
      </c>
      <c r="MW46" s="498">
        <f t="shared" si="1086"/>
        <v>0</v>
      </c>
      <c r="MX46" s="498">
        <f t="shared" si="1087"/>
        <v>0</v>
      </c>
      <c r="MY46" s="498" t="e">
        <f t="shared" si="1175"/>
        <v>#N/A</v>
      </c>
      <c r="MZ46" s="504">
        <f t="shared" si="1176"/>
        <v>0</v>
      </c>
      <c r="NA46" s="500">
        <f t="shared" si="1177"/>
        <v>0</v>
      </c>
      <c r="ND46" s="665"/>
      <c r="NE46" s="666"/>
      <c r="NF46" s="667"/>
      <c r="NG46" s="676"/>
      <c r="NH46" s="669"/>
      <c r="NI46" s="670"/>
      <c r="NJ46" s="1324"/>
      <c r="NK46" s="497" t="e">
        <f t="shared" si="1178"/>
        <v>#N/A</v>
      </c>
      <c r="NL46" s="497" t="e">
        <f t="shared" si="1179"/>
        <v>#N/A</v>
      </c>
      <c r="NM46" s="498" t="e">
        <f t="shared" si="1180"/>
        <v>#N/A</v>
      </c>
      <c r="NN46" s="498">
        <f t="shared" si="1088"/>
        <v>0</v>
      </c>
      <c r="NO46" s="498">
        <f t="shared" si="1089"/>
        <v>0</v>
      </c>
      <c r="NP46" s="498" t="e">
        <f t="shared" si="1181"/>
        <v>#N/A</v>
      </c>
      <c r="NQ46" s="504">
        <f t="shared" si="1182"/>
        <v>0</v>
      </c>
      <c r="NR46" s="500">
        <f t="shared" si="1183"/>
        <v>0</v>
      </c>
      <c r="NU46" s="665"/>
      <c r="NV46" s="666"/>
      <c r="NW46" s="667"/>
      <c r="NX46" s="676"/>
      <c r="NY46" s="669"/>
      <c r="NZ46" s="670"/>
      <c r="OA46" s="1324"/>
      <c r="OB46" s="497" t="e">
        <f t="shared" si="1184"/>
        <v>#N/A</v>
      </c>
      <c r="OC46" s="497" t="e">
        <f t="shared" si="1185"/>
        <v>#N/A</v>
      </c>
      <c r="OD46" s="498" t="e">
        <f t="shared" si="1186"/>
        <v>#N/A</v>
      </c>
      <c r="OE46" s="498">
        <f t="shared" si="1090"/>
        <v>0</v>
      </c>
      <c r="OF46" s="498">
        <f t="shared" si="1091"/>
        <v>0</v>
      </c>
      <c r="OG46" s="498" t="e">
        <f t="shared" si="1187"/>
        <v>#N/A</v>
      </c>
      <c r="OH46" s="504">
        <f t="shared" si="1188"/>
        <v>0</v>
      </c>
      <c r="OI46" s="500">
        <f t="shared" si="1189"/>
        <v>0</v>
      </c>
      <c r="OL46" s="665"/>
      <c r="OM46" s="666"/>
      <c r="ON46" s="667"/>
      <c r="OO46" s="676"/>
      <c r="OP46" s="669"/>
      <c r="OQ46" s="670"/>
      <c r="OR46" s="1324"/>
      <c r="OS46" s="497" t="e">
        <f t="shared" si="1190"/>
        <v>#N/A</v>
      </c>
      <c r="OT46" s="497" t="e">
        <f t="shared" si="1191"/>
        <v>#N/A</v>
      </c>
      <c r="OU46" s="498" t="e">
        <f t="shared" si="1192"/>
        <v>#N/A</v>
      </c>
      <c r="OV46" s="498">
        <f t="shared" si="1092"/>
        <v>0</v>
      </c>
      <c r="OW46" s="498">
        <f t="shared" si="1093"/>
        <v>0</v>
      </c>
      <c r="OX46" s="498" t="e">
        <f t="shared" si="1193"/>
        <v>#N/A</v>
      </c>
      <c r="OY46" s="504">
        <f t="shared" si="1194"/>
        <v>0</v>
      </c>
      <c r="OZ46" s="500">
        <f t="shared" si="1195"/>
        <v>0</v>
      </c>
      <c r="PC46" s="665"/>
      <c r="PD46" s="666"/>
      <c r="PE46" s="667"/>
      <c r="PF46" s="676"/>
      <c r="PG46" s="669"/>
      <c r="PH46" s="670"/>
      <c r="PI46" s="1324"/>
      <c r="PJ46" s="497" t="e">
        <f t="shared" si="1196"/>
        <v>#N/A</v>
      </c>
      <c r="PK46" s="497" t="e">
        <f t="shared" si="1197"/>
        <v>#N/A</v>
      </c>
      <c r="PL46" s="498" t="e">
        <f t="shared" si="1198"/>
        <v>#N/A</v>
      </c>
      <c r="PM46" s="498">
        <f t="shared" si="1094"/>
        <v>0</v>
      </c>
      <c r="PN46" s="498">
        <f t="shared" si="1095"/>
        <v>0</v>
      </c>
      <c r="PO46" s="498" t="e">
        <f t="shared" si="1199"/>
        <v>#N/A</v>
      </c>
      <c r="PP46" s="504">
        <f t="shared" si="1200"/>
        <v>0</v>
      </c>
      <c r="PQ46" s="500">
        <f t="shared" si="1201"/>
        <v>0</v>
      </c>
      <c r="PT46" s="665"/>
      <c r="PU46" s="666"/>
      <c r="PV46" s="667"/>
      <c r="PW46" s="676"/>
      <c r="PX46" s="669"/>
      <c r="PY46" s="670"/>
      <c r="PZ46" s="1324"/>
      <c r="QA46" s="497" t="e">
        <f t="shared" si="1202"/>
        <v>#N/A</v>
      </c>
      <c r="QB46" s="497" t="e">
        <f t="shared" si="1203"/>
        <v>#N/A</v>
      </c>
      <c r="QC46" s="498" t="e">
        <f t="shared" si="1204"/>
        <v>#N/A</v>
      </c>
      <c r="QD46" s="498">
        <f t="shared" si="1096"/>
        <v>0</v>
      </c>
      <c r="QE46" s="498">
        <f t="shared" si="1097"/>
        <v>0</v>
      </c>
      <c r="QF46" s="498" t="e">
        <f t="shared" si="1205"/>
        <v>#N/A</v>
      </c>
      <c r="QG46" s="504">
        <f t="shared" si="1206"/>
        <v>0</v>
      </c>
      <c r="QH46" s="500">
        <f t="shared" si="1207"/>
        <v>0</v>
      </c>
      <c r="QK46" s="665"/>
      <c r="QL46" s="666"/>
      <c r="QM46" s="667"/>
      <c r="QN46" s="676"/>
      <c r="QO46" s="669"/>
      <c r="QP46" s="670"/>
      <c r="QQ46" s="1324"/>
      <c r="QR46" s="497" t="e">
        <f t="shared" si="1208"/>
        <v>#N/A</v>
      </c>
      <c r="QS46" s="497" t="e">
        <f t="shared" si="1209"/>
        <v>#N/A</v>
      </c>
      <c r="QT46" s="498" t="e">
        <f t="shared" si="1210"/>
        <v>#N/A</v>
      </c>
      <c r="QU46" s="498">
        <f t="shared" si="1098"/>
        <v>0</v>
      </c>
      <c r="QV46" s="498">
        <f t="shared" si="1099"/>
        <v>0</v>
      </c>
      <c r="QW46" s="498" t="e">
        <f t="shared" si="1211"/>
        <v>#N/A</v>
      </c>
      <c r="QX46" s="504">
        <f t="shared" si="1212"/>
        <v>0</v>
      </c>
      <c r="QY46" s="500">
        <f t="shared" si="1213"/>
        <v>0</v>
      </c>
      <c r="RB46" s="381"/>
      <c r="RC46" s="382"/>
      <c r="RD46" s="383"/>
      <c r="RE46" s="384"/>
      <c r="RF46" s="385"/>
      <c r="RG46" s="386"/>
      <c r="RH46" s="386"/>
      <c r="RI46" s="497"/>
      <c r="RJ46" s="497"/>
      <c r="RK46" s="501"/>
      <c r="RL46" s="501"/>
      <c r="RM46" s="501"/>
      <c r="RN46" s="501"/>
      <c r="RO46" s="502"/>
      <c r="RP46" s="503"/>
      <c r="RS46" s="381"/>
      <c r="RT46" s="382"/>
      <c r="RU46" s="383"/>
      <c r="RV46" s="384"/>
      <c r="RW46" s="385"/>
      <c r="RX46" s="386"/>
      <c r="RY46" s="386"/>
      <c r="RZ46" s="497"/>
      <c r="SA46" s="497"/>
      <c r="SB46" s="501"/>
      <c r="SC46" s="501"/>
      <c r="SD46" s="501"/>
      <c r="SE46" s="501"/>
      <c r="SF46" s="502"/>
      <c r="SG46" s="503"/>
      <c r="SJ46" s="381"/>
      <c r="SK46" s="382"/>
      <c r="SL46" s="383"/>
      <c r="SM46" s="384"/>
      <c r="SN46" s="385"/>
      <c r="SO46" s="386"/>
      <c r="SP46" s="386"/>
      <c r="SQ46" s="497"/>
      <c r="SR46" s="497"/>
      <c r="SS46" s="501"/>
      <c r="ST46" s="501"/>
      <c r="SU46" s="501"/>
      <c r="SV46" s="501"/>
      <c r="SW46" s="502"/>
      <c r="SX46" s="503"/>
    </row>
    <row r="47" spans="2:518" ht="73.5" customHeight="1" thickTop="1" thickBot="1">
      <c r="B47" s="832" t="s">
        <v>453</v>
      </c>
      <c r="C47" s="849" t="s">
        <v>435</v>
      </c>
      <c r="D47" s="834" t="s">
        <v>454</v>
      </c>
      <c r="E47" s="835" t="s">
        <v>146</v>
      </c>
      <c r="F47" s="836">
        <v>1</v>
      </c>
      <c r="G47" s="916">
        <v>0</v>
      </c>
      <c r="H47" s="848">
        <v>0</v>
      </c>
      <c r="K47" s="934" t="s">
        <v>453</v>
      </c>
      <c r="L47" s="951" t="s">
        <v>435</v>
      </c>
      <c r="M47" s="936" t="s">
        <v>454</v>
      </c>
      <c r="N47" s="937" t="s">
        <v>146</v>
      </c>
      <c r="O47" s="938">
        <v>1</v>
      </c>
      <c r="P47" s="1017">
        <v>3150000</v>
      </c>
      <c r="Q47" s="950">
        <v>3150000</v>
      </c>
      <c r="R47" s="497">
        <f t="shared" si="996"/>
        <v>1</v>
      </c>
      <c r="S47" s="497">
        <f t="shared" si="997"/>
        <v>1</v>
      </c>
      <c r="T47" s="498">
        <f t="shared" si="998"/>
        <v>1</v>
      </c>
      <c r="U47" s="498">
        <f t="shared" si="999"/>
        <v>1</v>
      </c>
      <c r="V47" s="498">
        <f t="shared" si="1000"/>
        <v>1</v>
      </c>
      <c r="W47" s="498">
        <f t="shared" si="1001"/>
        <v>1</v>
      </c>
      <c r="X47" s="504">
        <f t="shared" si="1002"/>
        <v>3150000</v>
      </c>
      <c r="Y47" s="500">
        <f t="shared" si="1003"/>
        <v>0</v>
      </c>
      <c r="Z47" s="486"/>
      <c r="AA47" s="486"/>
      <c r="AB47" s="934" t="s">
        <v>453</v>
      </c>
      <c r="AC47" s="951" t="s">
        <v>435</v>
      </c>
      <c r="AD47" s="936" t="s">
        <v>454</v>
      </c>
      <c r="AE47" s="937" t="s">
        <v>146</v>
      </c>
      <c r="AF47" s="938">
        <v>1</v>
      </c>
      <c r="AG47" s="1017">
        <v>1620000</v>
      </c>
      <c r="AH47" s="950">
        <v>1620000</v>
      </c>
      <c r="AI47" s="497">
        <f t="shared" si="1004"/>
        <v>1</v>
      </c>
      <c r="AJ47" s="497">
        <f t="shared" si="1005"/>
        <v>1</v>
      </c>
      <c r="AK47" s="498">
        <f t="shared" si="1006"/>
        <v>1</v>
      </c>
      <c r="AL47" s="498">
        <f t="shared" si="1007"/>
        <v>1</v>
      </c>
      <c r="AM47" s="498">
        <f t="shared" si="1008"/>
        <v>1</v>
      </c>
      <c r="AN47" s="498">
        <f t="shared" si="1009"/>
        <v>1</v>
      </c>
      <c r="AO47" s="504">
        <f t="shared" si="1010"/>
        <v>1620000</v>
      </c>
      <c r="AP47" s="500">
        <f t="shared" si="1011"/>
        <v>0</v>
      </c>
      <c r="AQ47" s="486"/>
      <c r="AR47" s="486"/>
      <c r="AS47" s="934" t="s">
        <v>453</v>
      </c>
      <c r="AT47" s="951" t="s">
        <v>435</v>
      </c>
      <c r="AU47" s="936" t="s">
        <v>454</v>
      </c>
      <c r="AV47" s="937" t="s">
        <v>146</v>
      </c>
      <c r="AW47" s="938">
        <v>1</v>
      </c>
      <c r="AX47" s="1017">
        <v>4050000</v>
      </c>
      <c r="AY47" s="950">
        <v>4050000</v>
      </c>
      <c r="AZ47" s="497">
        <f t="shared" si="1012"/>
        <v>1</v>
      </c>
      <c r="BA47" s="497">
        <f t="shared" si="1013"/>
        <v>1</v>
      </c>
      <c r="BB47" s="498">
        <f t="shared" si="1014"/>
        <v>1</v>
      </c>
      <c r="BC47" s="498">
        <f t="shared" si="1015"/>
        <v>1</v>
      </c>
      <c r="BD47" s="498">
        <f t="shared" si="1016"/>
        <v>1</v>
      </c>
      <c r="BE47" s="498">
        <f t="shared" si="1017"/>
        <v>1</v>
      </c>
      <c r="BF47" s="504">
        <f t="shared" si="1018"/>
        <v>4050000</v>
      </c>
      <c r="BG47" s="500">
        <f t="shared" si="1019"/>
        <v>0</v>
      </c>
      <c r="BJ47" s="934" t="s">
        <v>453</v>
      </c>
      <c r="BK47" s="951" t="s">
        <v>435</v>
      </c>
      <c r="BL47" s="936" t="s">
        <v>454</v>
      </c>
      <c r="BM47" s="937" t="s">
        <v>146</v>
      </c>
      <c r="BN47" s="938">
        <v>1</v>
      </c>
      <c r="BO47" s="1017">
        <v>2441054</v>
      </c>
      <c r="BP47" s="950">
        <v>2441054</v>
      </c>
      <c r="BQ47" s="497">
        <f t="shared" si="1020"/>
        <v>1</v>
      </c>
      <c r="BR47" s="497">
        <f t="shared" si="1021"/>
        <v>1</v>
      </c>
      <c r="BS47" s="498">
        <f t="shared" si="1022"/>
        <v>1</v>
      </c>
      <c r="BT47" s="498">
        <f t="shared" si="1023"/>
        <v>1</v>
      </c>
      <c r="BU47" s="498">
        <f t="shared" si="1024"/>
        <v>1</v>
      </c>
      <c r="BV47" s="498">
        <f t="shared" si="1025"/>
        <v>1</v>
      </c>
      <c r="BW47" s="504">
        <f t="shared" si="1026"/>
        <v>2441054</v>
      </c>
      <c r="BX47" s="500">
        <f t="shared" si="1027"/>
        <v>0</v>
      </c>
      <c r="CA47" s="934" t="s">
        <v>453</v>
      </c>
      <c r="CB47" s="951" t="s">
        <v>435</v>
      </c>
      <c r="CC47" s="936" t="s">
        <v>454</v>
      </c>
      <c r="CD47" s="937" t="s">
        <v>146</v>
      </c>
      <c r="CE47" s="938">
        <v>1</v>
      </c>
      <c r="CF47" s="1017">
        <v>4530701</v>
      </c>
      <c r="CG47" s="950">
        <v>4530701</v>
      </c>
      <c r="CH47" s="497">
        <f t="shared" si="1028"/>
        <v>1</v>
      </c>
      <c r="CI47" s="497">
        <f t="shared" si="1029"/>
        <v>1</v>
      </c>
      <c r="CJ47" s="498">
        <f t="shared" si="1030"/>
        <v>1</v>
      </c>
      <c r="CK47" s="498">
        <f t="shared" si="1031"/>
        <v>1</v>
      </c>
      <c r="CL47" s="498">
        <f t="shared" si="1032"/>
        <v>1</v>
      </c>
      <c r="CM47" s="498">
        <f t="shared" si="1033"/>
        <v>1</v>
      </c>
      <c r="CN47" s="504">
        <f t="shared" si="1034"/>
        <v>4530701</v>
      </c>
      <c r="CO47" s="500">
        <f t="shared" si="1035"/>
        <v>0</v>
      </c>
      <c r="CR47" s="934" t="s">
        <v>453</v>
      </c>
      <c r="CS47" s="951" t="s">
        <v>435</v>
      </c>
      <c r="CT47" s="936" t="s">
        <v>454</v>
      </c>
      <c r="CU47" s="937" t="s">
        <v>146</v>
      </c>
      <c r="CV47" s="1030">
        <v>1</v>
      </c>
      <c r="CW47" s="1017">
        <v>4530700</v>
      </c>
      <c r="CX47" s="670">
        <f t="shared" si="1036"/>
        <v>4530700</v>
      </c>
      <c r="CY47" s="497">
        <f t="shared" si="1037"/>
        <v>1</v>
      </c>
      <c r="CZ47" s="497">
        <f t="shared" si="1038"/>
        <v>1</v>
      </c>
      <c r="DA47" s="498">
        <f t="shared" si="1039"/>
        <v>1</v>
      </c>
      <c r="DB47" s="498">
        <f t="shared" si="1040"/>
        <v>1</v>
      </c>
      <c r="DC47" s="498">
        <f t="shared" si="1041"/>
        <v>1</v>
      </c>
      <c r="DD47" s="498">
        <f t="shared" si="1042"/>
        <v>1</v>
      </c>
      <c r="DE47" s="504">
        <f t="shared" si="1043"/>
        <v>4530700</v>
      </c>
      <c r="DF47" s="500">
        <f t="shared" si="1044"/>
        <v>0</v>
      </c>
      <c r="DI47" s="934" t="s">
        <v>453</v>
      </c>
      <c r="DJ47" s="951" t="s">
        <v>435</v>
      </c>
      <c r="DK47" s="936" t="s">
        <v>454</v>
      </c>
      <c r="DL47" s="937" t="s">
        <v>146</v>
      </c>
      <c r="DM47" s="938">
        <v>1</v>
      </c>
      <c r="DN47" s="1017">
        <v>2500000</v>
      </c>
      <c r="DO47" s="950">
        <v>2500000</v>
      </c>
      <c r="DP47" s="497">
        <f t="shared" si="1045"/>
        <v>1</v>
      </c>
      <c r="DQ47" s="497">
        <f t="shared" si="1046"/>
        <v>1</v>
      </c>
      <c r="DR47" s="498">
        <f t="shared" si="1047"/>
        <v>1</v>
      </c>
      <c r="DS47" s="498">
        <f t="shared" si="1048"/>
        <v>1</v>
      </c>
      <c r="DT47" s="498">
        <f t="shared" si="1049"/>
        <v>1</v>
      </c>
      <c r="DU47" s="498">
        <f t="shared" si="1050"/>
        <v>1</v>
      </c>
      <c r="DV47" s="504">
        <f t="shared" si="1051"/>
        <v>2500000</v>
      </c>
      <c r="DW47" s="500">
        <f t="shared" si="1052"/>
        <v>0</v>
      </c>
      <c r="DZ47" s="934" t="s">
        <v>453</v>
      </c>
      <c r="EA47" s="951" t="s">
        <v>435</v>
      </c>
      <c r="EB47" s="936" t="s">
        <v>454</v>
      </c>
      <c r="EC47" s="937" t="s">
        <v>146</v>
      </c>
      <c r="ED47" s="1030">
        <v>1</v>
      </c>
      <c r="EE47" s="1017">
        <v>4530600</v>
      </c>
      <c r="EF47" s="670">
        <f t="shared" si="1053"/>
        <v>4530600</v>
      </c>
      <c r="EG47" s="497">
        <f t="shared" si="1054"/>
        <v>1</v>
      </c>
      <c r="EH47" s="497">
        <f t="shared" si="1055"/>
        <v>1</v>
      </c>
      <c r="EI47" s="498">
        <f t="shared" si="1056"/>
        <v>1</v>
      </c>
      <c r="EJ47" s="498">
        <f t="shared" si="1057"/>
        <v>1</v>
      </c>
      <c r="EK47" s="498">
        <f t="shared" si="1058"/>
        <v>1</v>
      </c>
      <c r="EL47" s="498">
        <f t="shared" si="1059"/>
        <v>1</v>
      </c>
      <c r="EM47" s="504">
        <f t="shared" si="1060"/>
        <v>4530600</v>
      </c>
      <c r="EN47" s="500">
        <f t="shared" si="1061"/>
        <v>0</v>
      </c>
      <c r="EQ47" s="684"/>
      <c r="ER47" s="685"/>
      <c r="ES47" s="686"/>
      <c r="ET47" s="687"/>
      <c r="EU47" s="688"/>
      <c r="EV47" s="689"/>
      <c r="EW47" s="1324"/>
      <c r="EX47" s="497" t="e">
        <f t="shared" si="1100"/>
        <v>#N/A</v>
      </c>
      <c r="EY47" s="497" t="e">
        <f t="shared" si="1101"/>
        <v>#N/A</v>
      </c>
      <c r="EZ47" s="498" t="e">
        <f t="shared" si="1102"/>
        <v>#N/A</v>
      </c>
      <c r="FA47" s="498">
        <f t="shared" si="1062"/>
        <v>0</v>
      </c>
      <c r="FB47" s="498">
        <f t="shared" si="1063"/>
        <v>0</v>
      </c>
      <c r="FC47" s="498" t="e">
        <f t="shared" si="1103"/>
        <v>#N/A</v>
      </c>
      <c r="FD47" s="504">
        <f t="shared" si="1104"/>
        <v>0</v>
      </c>
      <c r="FE47" s="500">
        <f t="shared" si="1105"/>
        <v>0</v>
      </c>
      <c r="FH47" s="684"/>
      <c r="FI47" s="685"/>
      <c r="FJ47" s="686"/>
      <c r="FK47" s="687"/>
      <c r="FL47" s="688"/>
      <c r="FM47" s="689"/>
      <c r="FN47" s="1324"/>
      <c r="FO47" s="497" t="e">
        <f t="shared" si="1106"/>
        <v>#N/A</v>
      </c>
      <c r="FP47" s="497" t="e">
        <f t="shared" si="1107"/>
        <v>#N/A</v>
      </c>
      <c r="FQ47" s="498" t="e">
        <f t="shared" si="1108"/>
        <v>#N/A</v>
      </c>
      <c r="FR47" s="498">
        <f t="shared" si="1064"/>
        <v>0</v>
      </c>
      <c r="FS47" s="498">
        <f t="shared" si="1065"/>
        <v>0</v>
      </c>
      <c r="FT47" s="498" t="e">
        <f t="shared" si="1109"/>
        <v>#N/A</v>
      </c>
      <c r="FU47" s="504">
        <f t="shared" si="1110"/>
        <v>0</v>
      </c>
      <c r="FV47" s="500">
        <f t="shared" si="1111"/>
        <v>0</v>
      </c>
      <c r="FY47" s="684"/>
      <c r="FZ47" s="685"/>
      <c r="GA47" s="686"/>
      <c r="GB47" s="687"/>
      <c r="GC47" s="688"/>
      <c r="GD47" s="689"/>
      <c r="GE47" s="1324"/>
      <c r="GF47" s="497" t="e">
        <f t="shared" si="1112"/>
        <v>#N/A</v>
      </c>
      <c r="GG47" s="497" t="e">
        <f t="shared" si="1113"/>
        <v>#N/A</v>
      </c>
      <c r="GH47" s="498" t="e">
        <f t="shared" si="1114"/>
        <v>#N/A</v>
      </c>
      <c r="GI47" s="498">
        <f t="shared" si="1066"/>
        <v>0</v>
      </c>
      <c r="GJ47" s="498">
        <f t="shared" si="1067"/>
        <v>0</v>
      </c>
      <c r="GK47" s="498" t="e">
        <f t="shared" si="1115"/>
        <v>#N/A</v>
      </c>
      <c r="GL47" s="504">
        <f t="shared" si="1116"/>
        <v>0</v>
      </c>
      <c r="GM47" s="500">
        <f t="shared" si="1117"/>
        <v>0</v>
      </c>
      <c r="GP47" s="684"/>
      <c r="GQ47" s="685"/>
      <c r="GR47" s="686"/>
      <c r="GS47" s="687"/>
      <c r="GT47" s="688"/>
      <c r="GU47" s="689"/>
      <c r="GV47" s="1324"/>
      <c r="GW47" s="497" t="e">
        <f t="shared" si="1118"/>
        <v>#N/A</v>
      </c>
      <c r="GX47" s="497" t="e">
        <f t="shared" si="1119"/>
        <v>#N/A</v>
      </c>
      <c r="GY47" s="498" t="e">
        <f t="shared" si="1120"/>
        <v>#N/A</v>
      </c>
      <c r="GZ47" s="498">
        <f t="shared" si="1068"/>
        <v>0</v>
      </c>
      <c r="HA47" s="498">
        <f t="shared" si="1069"/>
        <v>0</v>
      </c>
      <c r="HB47" s="498" t="e">
        <f t="shared" si="1121"/>
        <v>#N/A</v>
      </c>
      <c r="HC47" s="504">
        <f t="shared" si="1122"/>
        <v>0</v>
      </c>
      <c r="HD47" s="500">
        <f t="shared" si="1123"/>
        <v>0</v>
      </c>
      <c r="HG47" s="684"/>
      <c r="HH47" s="685"/>
      <c r="HI47" s="686"/>
      <c r="HJ47" s="687"/>
      <c r="HK47" s="688"/>
      <c r="HL47" s="689"/>
      <c r="HM47" s="1324"/>
      <c r="HN47" s="497" t="e">
        <f t="shared" si="1124"/>
        <v>#N/A</v>
      </c>
      <c r="HO47" s="497" t="e">
        <f t="shared" si="1125"/>
        <v>#N/A</v>
      </c>
      <c r="HP47" s="498" t="e">
        <f t="shared" si="1126"/>
        <v>#N/A</v>
      </c>
      <c r="HQ47" s="498">
        <f t="shared" si="1070"/>
        <v>0</v>
      </c>
      <c r="HR47" s="498">
        <f t="shared" si="1071"/>
        <v>0</v>
      </c>
      <c r="HS47" s="498" t="e">
        <f t="shared" si="1127"/>
        <v>#N/A</v>
      </c>
      <c r="HT47" s="504">
        <f t="shared" si="1128"/>
        <v>0</v>
      </c>
      <c r="HU47" s="500">
        <f t="shared" si="1129"/>
        <v>0</v>
      </c>
      <c r="HX47" s="684"/>
      <c r="HY47" s="685"/>
      <c r="HZ47" s="686"/>
      <c r="IA47" s="687"/>
      <c r="IB47" s="688"/>
      <c r="IC47" s="689"/>
      <c r="ID47" s="1324"/>
      <c r="IE47" s="497" t="e">
        <f t="shared" si="1130"/>
        <v>#N/A</v>
      </c>
      <c r="IF47" s="497" t="e">
        <f t="shared" si="1131"/>
        <v>#N/A</v>
      </c>
      <c r="IG47" s="498" t="e">
        <f t="shared" si="1132"/>
        <v>#N/A</v>
      </c>
      <c r="IH47" s="498">
        <f t="shared" si="1072"/>
        <v>0</v>
      </c>
      <c r="II47" s="498">
        <f t="shared" si="1073"/>
        <v>0</v>
      </c>
      <c r="IJ47" s="498" t="e">
        <f t="shared" si="1133"/>
        <v>#N/A</v>
      </c>
      <c r="IK47" s="504">
        <f t="shared" si="1134"/>
        <v>0</v>
      </c>
      <c r="IL47" s="500">
        <f t="shared" si="1135"/>
        <v>0</v>
      </c>
      <c r="IO47" s="684"/>
      <c r="IP47" s="685"/>
      <c r="IQ47" s="686"/>
      <c r="IR47" s="687"/>
      <c r="IS47" s="688"/>
      <c r="IT47" s="689"/>
      <c r="IU47" s="1324"/>
      <c r="IV47" s="497" t="e">
        <f t="shared" si="1136"/>
        <v>#N/A</v>
      </c>
      <c r="IW47" s="497" t="e">
        <f t="shared" si="1137"/>
        <v>#N/A</v>
      </c>
      <c r="IX47" s="498" t="e">
        <f t="shared" si="1138"/>
        <v>#N/A</v>
      </c>
      <c r="IY47" s="498">
        <f t="shared" si="1074"/>
        <v>0</v>
      </c>
      <c r="IZ47" s="498">
        <f t="shared" si="1075"/>
        <v>0</v>
      </c>
      <c r="JA47" s="498" t="e">
        <f t="shared" si="1139"/>
        <v>#N/A</v>
      </c>
      <c r="JB47" s="504">
        <f t="shared" si="1140"/>
        <v>0</v>
      </c>
      <c r="JC47" s="500">
        <f t="shared" si="1141"/>
        <v>0</v>
      </c>
      <c r="JF47" s="684"/>
      <c r="JG47" s="685"/>
      <c r="JH47" s="686"/>
      <c r="JI47" s="687"/>
      <c r="JJ47" s="688"/>
      <c r="JK47" s="689"/>
      <c r="JL47" s="1324"/>
      <c r="JM47" s="497" t="e">
        <f t="shared" si="1142"/>
        <v>#N/A</v>
      </c>
      <c r="JN47" s="497" t="e">
        <f t="shared" si="1143"/>
        <v>#N/A</v>
      </c>
      <c r="JO47" s="498" t="e">
        <f t="shared" si="1144"/>
        <v>#N/A</v>
      </c>
      <c r="JP47" s="498">
        <f t="shared" si="1076"/>
        <v>0</v>
      </c>
      <c r="JQ47" s="498">
        <f t="shared" si="1077"/>
        <v>0</v>
      </c>
      <c r="JR47" s="498" t="e">
        <f t="shared" si="1145"/>
        <v>#N/A</v>
      </c>
      <c r="JS47" s="504">
        <f t="shared" si="1146"/>
        <v>0</v>
      </c>
      <c r="JT47" s="500">
        <f t="shared" si="1147"/>
        <v>0</v>
      </c>
      <c r="JW47" s="684"/>
      <c r="JX47" s="685"/>
      <c r="JY47" s="686"/>
      <c r="JZ47" s="687"/>
      <c r="KA47" s="688"/>
      <c r="KB47" s="689"/>
      <c r="KC47" s="1324"/>
      <c r="KD47" s="497" t="e">
        <f t="shared" si="1148"/>
        <v>#N/A</v>
      </c>
      <c r="KE47" s="497" t="e">
        <f t="shared" si="1149"/>
        <v>#N/A</v>
      </c>
      <c r="KF47" s="498" t="e">
        <f t="shared" si="1150"/>
        <v>#N/A</v>
      </c>
      <c r="KG47" s="498">
        <f t="shared" si="1078"/>
        <v>0</v>
      </c>
      <c r="KH47" s="498">
        <f t="shared" si="1079"/>
        <v>0</v>
      </c>
      <c r="KI47" s="498" t="e">
        <f t="shared" si="1151"/>
        <v>#N/A</v>
      </c>
      <c r="KJ47" s="504">
        <f t="shared" si="1152"/>
        <v>0</v>
      </c>
      <c r="KK47" s="500">
        <f t="shared" si="1153"/>
        <v>0</v>
      </c>
      <c r="KN47" s="684"/>
      <c r="KO47" s="685"/>
      <c r="KP47" s="686"/>
      <c r="KQ47" s="687"/>
      <c r="KR47" s="688"/>
      <c r="KS47" s="689"/>
      <c r="KT47" s="1324"/>
      <c r="KU47" s="497" t="e">
        <f t="shared" si="1154"/>
        <v>#N/A</v>
      </c>
      <c r="KV47" s="497" t="e">
        <f t="shared" si="1155"/>
        <v>#N/A</v>
      </c>
      <c r="KW47" s="498" t="e">
        <f t="shared" si="1156"/>
        <v>#N/A</v>
      </c>
      <c r="KX47" s="498">
        <f t="shared" si="1080"/>
        <v>0</v>
      </c>
      <c r="KY47" s="498">
        <f t="shared" si="1081"/>
        <v>0</v>
      </c>
      <c r="KZ47" s="498" t="e">
        <f t="shared" si="1157"/>
        <v>#N/A</v>
      </c>
      <c r="LA47" s="504">
        <f t="shared" si="1158"/>
        <v>0</v>
      </c>
      <c r="LB47" s="500">
        <f t="shared" si="1159"/>
        <v>0</v>
      </c>
      <c r="LE47" s="684"/>
      <c r="LF47" s="685"/>
      <c r="LG47" s="686"/>
      <c r="LH47" s="687"/>
      <c r="LI47" s="688"/>
      <c r="LJ47" s="689"/>
      <c r="LK47" s="1324"/>
      <c r="LL47" s="497" t="e">
        <f t="shared" si="1160"/>
        <v>#N/A</v>
      </c>
      <c r="LM47" s="497" t="e">
        <f t="shared" si="1161"/>
        <v>#N/A</v>
      </c>
      <c r="LN47" s="498" t="e">
        <f t="shared" si="1162"/>
        <v>#N/A</v>
      </c>
      <c r="LO47" s="498">
        <f t="shared" si="1082"/>
        <v>0</v>
      </c>
      <c r="LP47" s="498">
        <f t="shared" si="1083"/>
        <v>0</v>
      </c>
      <c r="LQ47" s="498" t="e">
        <f t="shared" si="1163"/>
        <v>#N/A</v>
      </c>
      <c r="LR47" s="504">
        <f t="shared" si="1164"/>
        <v>0</v>
      </c>
      <c r="LS47" s="500">
        <f t="shared" si="1165"/>
        <v>0</v>
      </c>
      <c r="LV47" s="684"/>
      <c r="LW47" s="685"/>
      <c r="LX47" s="686"/>
      <c r="LY47" s="687"/>
      <c r="LZ47" s="688"/>
      <c r="MA47" s="689"/>
      <c r="MB47" s="1324"/>
      <c r="MC47" s="497" t="e">
        <f t="shared" si="1166"/>
        <v>#N/A</v>
      </c>
      <c r="MD47" s="497" t="e">
        <f t="shared" si="1167"/>
        <v>#N/A</v>
      </c>
      <c r="ME47" s="498" t="e">
        <f t="shared" si="1168"/>
        <v>#N/A</v>
      </c>
      <c r="MF47" s="498">
        <f t="shared" si="1084"/>
        <v>0</v>
      </c>
      <c r="MG47" s="498">
        <f t="shared" si="1085"/>
        <v>0</v>
      </c>
      <c r="MH47" s="498" t="e">
        <f t="shared" si="1169"/>
        <v>#N/A</v>
      </c>
      <c r="MI47" s="504">
        <f t="shared" si="1170"/>
        <v>0</v>
      </c>
      <c r="MJ47" s="500">
        <f t="shared" si="1171"/>
        <v>0</v>
      </c>
      <c r="MM47" s="684"/>
      <c r="MN47" s="685"/>
      <c r="MO47" s="686"/>
      <c r="MP47" s="687"/>
      <c r="MQ47" s="688"/>
      <c r="MR47" s="689"/>
      <c r="MS47" s="1324"/>
      <c r="MT47" s="497" t="e">
        <f t="shared" si="1172"/>
        <v>#N/A</v>
      </c>
      <c r="MU47" s="497" t="e">
        <f t="shared" si="1173"/>
        <v>#N/A</v>
      </c>
      <c r="MV47" s="498" t="e">
        <f t="shared" si="1174"/>
        <v>#N/A</v>
      </c>
      <c r="MW47" s="498">
        <f t="shared" si="1086"/>
        <v>0</v>
      </c>
      <c r="MX47" s="498">
        <f t="shared" si="1087"/>
        <v>0</v>
      </c>
      <c r="MY47" s="498" t="e">
        <f t="shared" si="1175"/>
        <v>#N/A</v>
      </c>
      <c r="MZ47" s="504">
        <f t="shared" si="1176"/>
        <v>0</v>
      </c>
      <c r="NA47" s="500">
        <f t="shared" si="1177"/>
        <v>0</v>
      </c>
      <c r="ND47" s="684"/>
      <c r="NE47" s="685"/>
      <c r="NF47" s="686"/>
      <c r="NG47" s="687"/>
      <c r="NH47" s="688"/>
      <c r="NI47" s="689"/>
      <c r="NJ47" s="1324"/>
      <c r="NK47" s="497" t="e">
        <f t="shared" si="1178"/>
        <v>#N/A</v>
      </c>
      <c r="NL47" s="497" t="e">
        <f t="shared" si="1179"/>
        <v>#N/A</v>
      </c>
      <c r="NM47" s="498" t="e">
        <f t="shared" si="1180"/>
        <v>#N/A</v>
      </c>
      <c r="NN47" s="498">
        <f t="shared" si="1088"/>
        <v>0</v>
      </c>
      <c r="NO47" s="498">
        <f t="shared" si="1089"/>
        <v>0</v>
      </c>
      <c r="NP47" s="498" t="e">
        <f t="shared" si="1181"/>
        <v>#N/A</v>
      </c>
      <c r="NQ47" s="504">
        <f t="shared" si="1182"/>
        <v>0</v>
      </c>
      <c r="NR47" s="500">
        <f t="shared" si="1183"/>
        <v>0</v>
      </c>
      <c r="NU47" s="684"/>
      <c r="NV47" s="685"/>
      <c r="NW47" s="686"/>
      <c r="NX47" s="687"/>
      <c r="NY47" s="688"/>
      <c r="NZ47" s="689"/>
      <c r="OA47" s="1324"/>
      <c r="OB47" s="497" t="e">
        <f t="shared" si="1184"/>
        <v>#N/A</v>
      </c>
      <c r="OC47" s="497" t="e">
        <f t="shared" si="1185"/>
        <v>#N/A</v>
      </c>
      <c r="OD47" s="498" t="e">
        <f t="shared" si="1186"/>
        <v>#N/A</v>
      </c>
      <c r="OE47" s="498">
        <f t="shared" si="1090"/>
        <v>0</v>
      </c>
      <c r="OF47" s="498">
        <f t="shared" si="1091"/>
        <v>0</v>
      </c>
      <c r="OG47" s="498" t="e">
        <f t="shared" si="1187"/>
        <v>#N/A</v>
      </c>
      <c r="OH47" s="504">
        <f t="shared" si="1188"/>
        <v>0</v>
      </c>
      <c r="OI47" s="500">
        <f t="shared" si="1189"/>
        <v>0</v>
      </c>
      <c r="OL47" s="684"/>
      <c r="OM47" s="685"/>
      <c r="ON47" s="686"/>
      <c r="OO47" s="687"/>
      <c r="OP47" s="688"/>
      <c r="OQ47" s="689"/>
      <c r="OR47" s="1324"/>
      <c r="OS47" s="497" t="e">
        <f t="shared" si="1190"/>
        <v>#N/A</v>
      </c>
      <c r="OT47" s="497" t="e">
        <f t="shared" si="1191"/>
        <v>#N/A</v>
      </c>
      <c r="OU47" s="498" t="e">
        <f t="shared" si="1192"/>
        <v>#N/A</v>
      </c>
      <c r="OV47" s="498">
        <f t="shared" si="1092"/>
        <v>0</v>
      </c>
      <c r="OW47" s="498">
        <f t="shared" si="1093"/>
        <v>0</v>
      </c>
      <c r="OX47" s="498" t="e">
        <f t="shared" si="1193"/>
        <v>#N/A</v>
      </c>
      <c r="OY47" s="504">
        <f t="shared" si="1194"/>
        <v>0</v>
      </c>
      <c r="OZ47" s="500">
        <f t="shared" si="1195"/>
        <v>0</v>
      </c>
      <c r="PC47" s="684"/>
      <c r="PD47" s="685"/>
      <c r="PE47" s="686"/>
      <c r="PF47" s="687"/>
      <c r="PG47" s="688"/>
      <c r="PH47" s="689"/>
      <c r="PI47" s="1324"/>
      <c r="PJ47" s="497" t="e">
        <f t="shared" si="1196"/>
        <v>#N/A</v>
      </c>
      <c r="PK47" s="497" t="e">
        <f t="shared" si="1197"/>
        <v>#N/A</v>
      </c>
      <c r="PL47" s="498" t="e">
        <f t="shared" si="1198"/>
        <v>#N/A</v>
      </c>
      <c r="PM47" s="498">
        <f t="shared" si="1094"/>
        <v>0</v>
      </c>
      <c r="PN47" s="498">
        <f t="shared" si="1095"/>
        <v>0</v>
      </c>
      <c r="PO47" s="498" t="e">
        <f t="shared" si="1199"/>
        <v>#N/A</v>
      </c>
      <c r="PP47" s="504">
        <f t="shared" si="1200"/>
        <v>0</v>
      </c>
      <c r="PQ47" s="500">
        <f t="shared" si="1201"/>
        <v>0</v>
      </c>
      <c r="PT47" s="684"/>
      <c r="PU47" s="685"/>
      <c r="PV47" s="686"/>
      <c r="PW47" s="687"/>
      <c r="PX47" s="688"/>
      <c r="PY47" s="689"/>
      <c r="PZ47" s="1324"/>
      <c r="QA47" s="497" t="e">
        <f t="shared" si="1202"/>
        <v>#N/A</v>
      </c>
      <c r="QB47" s="497" t="e">
        <f t="shared" si="1203"/>
        <v>#N/A</v>
      </c>
      <c r="QC47" s="498" t="e">
        <f t="shared" si="1204"/>
        <v>#N/A</v>
      </c>
      <c r="QD47" s="498">
        <f t="shared" si="1096"/>
        <v>0</v>
      </c>
      <c r="QE47" s="498">
        <f t="shared" si="1097"/>
        <v>0</v>
      </c>
      <c r="QF47" s="498" t="e">
        <f t="shared" si="1205"/>
        <v>#N/A</v>
      </c>
      <c r="QG47" s="504">
        <f t="shared" si="1206"/>
        <v>0</v>
      </c>
      <c r="QH47" s="500">
        <f t="shared" si="1207"/>
        <v>0</v>
      </c>
      <c r="QK47" s="684"/>
      <c r="QL47" s="685"/>
      <c r="QM47" s="686"/>
      <c r="QN47" s="687"/>
      <c r="QO47" s="688"/>
      <c r="QP47" s="689"/>
      <c r="QQ47" s="1324"/>
      <c r="QR47" s="497" t="e">
        <f t="shared" si="1208"/>
        <v>#N/A</v>
      </c>
      <c r="QS47" s="497" t="e">
        <f t="shared" si="1209"/>
        <v>#N/A</v>
      </c>
      <c r="QT47" s="498" t="e">
        <f t="shared" si="1210"/>
        <v>#N/A</v>
      </c>
      <c r="QU47" s="498">
        <f t="shared" si="1098"/>
        <v>0</v>
      </c>
      <c r="QV47" s="498">
        <f t="shared" si="1099"/>
        <v>0</v>
      </c>
      <c r="QW47" s="498" t="e">
        <f t="shared" si="1211"/>
        <v>#N/A</v>
      </c>
      <c r="QX47" s="504">
        <f t="shared" si="1212"/>
        <v>0</v>
      </c>
      <c r="QY47" s="500">
        <f t="shared" si="1213"/>
        <v>0</v>
      </c>
      <c r="RB47" s="381"/>
      <c r="RC47" s="382"/>
      <c r="RD47" s="383"/>
      <c r="RE47" s="384"/>
      <c r="RF47" s="385"/>
      <c r="RG47" s="386"/>
      <c r="RH47" s="386"/>
      <c r="RI47" s="497"/>
      <c r="RJ47" s="497"/>
      <c r="RK47" s="501"/>
      <c r="RL47" s="501"/>
      <c r="RM47" s="501"/>
      <c r="RN47" s="501"/>
      <c r="RO47" s="502"/>
      <c r="RP47" s="503"/>
      <c r="RS47" s="381"/>
      <c r="RT47" s="382"/>
      <c r="RU47" s="383"/>
      <c r="RV47" s="384"/>
      <c r="RW47" s="385"/>
      <c r="RX47" s="386"/>
      <c r="RY47" s="386"/>
      <c r="RZ47" s="497"/>
      <c r="SA47" s="497"/>
      <c r="SB47" s="501"/>
      <c r="SC47" s="501"/>
      <c r="SD47" s="501"/>
      <c r="SE47" s="501"/>
      <c r="SF47" s="502"/>
      <c r="SG47" s="503"/>
      <c r="SJ47" s="381"/>
      <c r="SK47" s="382"/>
      <c r="SL47" s="383"/>
      <c r="SM47" s="384"/>
      <c r="SN47" s="385"/>
      <c r="SO47" s="386"/>
      <c r="SP47" s="386"/>
      <c r="SQ47" s="497"/>
      <c r="SR47" s="497"/>
      <c r="SS47" s="501"/>
      <c r="ST47" s="501"/>
      <c r="SU47" s="501"/>
      <c r="SV47" s="501"/>
      <c r="SW47" s="502"/>
      <c r="SX47" s="503"/>
    </row>
    <row r="48" spans="2:518" ht="56.25" customHeight="1" thickTop="1" thickBot="1">
      <c r="B48" s="832" t="s">
        <v>455</v>
      </c>
      <c r="C48" s="849" t="s">
        <v>435</v>
      </c>
      <c r="D48" s="834" t="s">
        <v>456</v>
      </c>
      <c r="E48" s="835" t="s">
        <v>146</v>
      </c>
      <c r="F48" s="836">
        <v>1</v>
      </c>
      <c r="G48" s="916">
        <v>0</v>
      </c>
      <c r="H48" s="848">
        <v>0</v>
      </c>
      <c r="K48" s="934" t="s">
        <v>455</v>
      </c>
      <c r="L48" s="951" t="s">
        <v>435</v>
      </c>
      <c r="M48" s="936" t="s">
        <v>456</v>
      </c>
      <c r="N48" s="937" t="s">
        <v>146</v>
      </c>
      <c r="O48" s="938">
        <v>1</v>
      </c>
      <c r="P48" s="1017">
        <v>4320000</v>
      </c>
      <c r="Q48" s="950">
        <v>4320000</v>
      </c>
      <c r="R48" s="497">
        <f t="shared" si="996"/>
        <v>1</v>
      </c>
      <c r="S48" s="497">
        <f t="shared" si="997"/>
        <v>1</v>
      </c>
      <c r="T48" s="498">
        <f t="shared" si="998"/>
        <v>1</v>
      </c>
      <c r="U48" s="498">
        <f t="shared" si="999"/>
        <v>1</v>
      </c>
      <c r="V48" s="498">
        <f t="shared" si="1000"/>
        <v>1</v>
      </c>
      <c r="W48" s="498">
        <f t="shared" si="1001"/>
        <v>1</v>
      </c>
      <c r="X48" s="504">
        <f t="shared" si="1002"/>
        <v>4320000</v>
      </c>
      <c r="Y48" s="500">
        <f t="shared" si="1003"/>
        <v>0</v>
      </c>
      <c r="Z48" s="486"/>
      <c r="AA48" s="486"/>
      <c r="AB48" s="934" t="s">
        <v>455</v>
      </c>
      <c r="AC48" s="951" t="s">
        <v>435</v>
      </c>
      <c r="AD48" s="936" t="s">
        <v>456</v>
      </c>
      <c r="AE48" s="937" t="s">
        <v>146</v>
      </c>
      <c r="AF48" s="938">
        <v>1</v>
      </c>
      <c r="AG48" s="1017">
        <v>3745000</v>
      </c>
      <c r="AH48" s="950">
        <v>3745000</v>
      </c>
      <c r="AI48" s="497">
        <f t="shared" si="1004"/>
        <v>1</v>
      </c>
      <c r="AJ48" s="497">
        <f t="shared" si="1005"/>
        <v>1</v>
      </c>
      <c r="AK48" s="498">
        <f t="shared" si="1006"/>
        <v>1</v>
      </c>
      <c r="AL48" s="498">
        <f t="shared" si="1007"/>
        <v>1</v>
      </c>
      <c r="AM48" s="498">
        <f t="shared" si="1008"/>
        <v>1</v>
      </c>
      <c r="AN48" s="498">
        <f t="shared" si="1009"/>
        <v>1</v>
      </c>
      <c r="AO48" s="504">
        <f t="shared" si="1010"/>
        <v>3745000</v>
      </c>
      <c r="AP48" s="500">
        <f t="shared" si="1011"/>
        <v>0</v>
      </c>
      <c r="AQ48" s="486"/>
      <c r="AR48" s="486"/>
      <c r="AS48" s="934" t="s">
        <v>455</v>
      </c>
      <c r="AT48" s="951" t="s">
        <v>435</v>
      </c>
      <c r="AU48" s="936" t="s">
        <v>456</v>
      </c>
      <c r="AV48" s="937" t="s">
        <v>146</v>
      </c>
      <c r="AW48" s="938">
        <v>1</v>
      </c>
      <c r="AX48" s="1017">
        <v>4536000</v>
      </c>
      <c r="AY48" s="950">
        <v>4536000</v>
      </c>
      <c r="AZ48" s="497">
        <f t="shared" si="1012"/>
        <v>1</v>
      </c>
      <c r="BA48" s="497">
        <f t="shared" si="1013"/>
        <v>1</v>
      </c>
      <c r="BB48" s="498">
        <f t="shared" si="1014"/>
        <v>1</v>
      </c>
      <c r="BC48" s="498">
        <f t="shared" si="1015"/>
        <v>1</v>
      </c>
      <c r="BD48" s="498">
        <f t="shared" si="1016"/>
        <v>1</v>
      </c>
      <c r="BE48" s="498">
        <f t="shared" si="1017"/>
        <v>1</v>
      </c>
      <c r="BF48" s="504">
        <f t="shared" si="1018"/>
        <v>4536000</v>
      </c>
      <c r="BG48" s="500">
        <f t="shared" si="1019"/>
        <v>0</v>
      </c>
      <c r="BJ48" s="934" t="s">
        <v>455</v>
      </c>
      <c r="BK48" s="951" t="s">
        <v>435</v>
      </c>
      <c r="BL48" s="936" t="s">
        <v>456</v>
      </c>
      <c r="BM48" s="937" t="s">
        <v>146</v>
      </c>
      <c r="BN48" s="938">
        <v>1</v>
      </c>
      <c r="BO48" s="1017">
        <v>2274618</v>
      </c>
      <c r="BP48" s="950">
        <v>2274618</v>
      </c>
      <c r="BQ48" s="497">
        <f t="shared" si="1020"/>
        <v>1</v>
      </c>
      <c r="BR48" s="497">
        <f t="shared" si="1021"/>
        <v>1</v>
      </c>
      <c r="BS48" s="498">
        <f t="shared" si="1022"/>
        <v>1</v>
      </c>
      <c r="BT48" s="498">
        <f t="shared" si="1023"/>
        <v>1</v>
      </c>
      <c r="BU48" s="498">
        <f t="shared" si="1024"/>
        <v>1</v>
      </c>
      <c r="BV48" s="498">
        <f t="shared" si="1025"/>
        <v>1</v>
      </c>
      <c r="BW48" s="504">
        <f t="shared" si="1026"/>
        <v>2274618</v>
      </c>
      <c r="BX48" s="500">
        <f t="shared" si="1027"/>
        <v>0</v>
      </c>
      <c r="CA48" s="934" t="s">
        <v>455</v>
      </c>
      <c r="CB48" s="951" t="s">
        <v>435</v>
      </c>
      <c r="CC48" s="936" t="s">
        <v>456</v>
      </c>
      <c r="CD48" s="937" t="s">
        <v>146</v>
      </c>
      <c r="CE48" s="938">
        <v>1</v>
      </c>
      <c r="CF48" s="1017">
        <v>4930201</v>
      </c>
      <c r="CG48" s="950">
        <v>4930201</v>
      </c>
      <c r="CH48" s="497">
        <f t="shared" si="1028"/>
        <v>1</v>
      </c>
      <c r="CI48" s="497">
        <f t="shared" si="1029"/>
        <v>1</v>
      </c>
      <c r="CJ48" s="498">
        <f t="shared" si="1030"/>
        <v>1</v>
      </c>
      <c r="CK48" s="498">
        <f t="shared" si="1031"/>
        <v>1</v>
      </c>
      <c r="CL48" s="498">
        <f t="shared" si="1032"/>
        <v>1</v>
      </c>
      <c r="CM48" s="498">
        <f t="shared" si="1033"/>
        <v>1</v>
      </c>
      <c r="CN48" s="504">
        <f t="shared" si="1034"/>
        <v>4930201</v>
      </c>
      <c r="CO48" s="500">
        <f t="shared" si="1035"/>
        <v>0</v>
      </c>
      <c r="CR48" s="934" t="s">
        <v>455</v>
      </c>
      <c r="CS48" s="951" t="s">
        <v>435</v>
      </c>
      <c r="CT48" s="936" t="s">
        <v>456</v>
      </c>
      <c r="CU48" s="937" t="s">
        <v>146</v>
      </c>
      <c r="CV48" s="1030">
        <v>1</v>
      </c>
      <c r="CW48" s="1017">
        <v>4930200</v>
      </c>
      <c r="CX48" s="670">
        <f t="shared" si="1036"/>
        <v>4930200</v>
      </c>
      <c r="CY48" s="497">
        <f t="shared" si="1037"/>
        <v>1</v>
      </c>
      <c r="CZ48" s="497">
        <f t="shared" si="1038"/>
        <v>1</v>
      </c>
      <c r="DA48" s="498">
        <f t="shared" si="1039"/>
        <v>1</v>
      </c>
      <c r="DB48" s="498">
        <f t="shared" si="1040"/>
        <v>1</v>
      </c>
      <c r="DC48" s="498">
        <f t="shared" si="1041"/>
        <v>1</v>
      </c>
      <c r="DD48" s="498">
        <f t="shared" si="1042"/>
        <v>1</v>
      </c>
      <c r="DE48" s="504">
        <f t="shared" si="1043"/>
        <v>4930200</v>
      </c>
      <c r="DF48" s="500">
        <f t="shared" si="1044"/>
        <v>0</v>
      </c>
      <c r="DI48" s="934" t="s">
        <v>455</v>
      </c>
      <c r="DJ48" s="951" t="s">
        <v>435</v>
      </c>
      <c r="DK48" s="936" t="s">
        <v>456</v>
      </c>
      <c r="DL48" s="937" t="s">
        <v>146</v>
      </c>
      <c r="DM48" s="938">
        <v>1</v>
      </c>
      <c r="DN48" s="1017">
        <v>750000</v>
      </c>
      <c r="DO48" s="950">
        <v>750000</v>
      </c>
      <c r="DP48" s="497">
        <f t="shared" si="1045"/>
        <v>1</v>
      </c>
      <c r="DQ48" s="497">
        <f t="shared" si="1046"/>
        <v>1</v>
      </c>
      <c r="DR48" s="498">
        <f t="shared" si="1047"/>
        <v>1</v>
      </c>
      <c r="DS48" s="498">
        <f t="shared" si="1048"/>
        <v>1</v>
      </c>
      <c r="DT48" s="498">
        <f t="shared" si="1049"/>
        <v>1</v>
      </c>
      <c r="DU48" s="498">
        <f t="shared" si="1050"/>
        <v>1</v>
      </c>
      <c r="DV48" s="504">
        <f t="shared" si="1051"/>
        <v>750000</v>
      </c>
      <c r="DW48" s="500">
        <f t="shared" si="1052"/>
        <v>0</v>
      </c>
      <c r="DZ48" s="934" t="s">
        <v>455</v>
      </c>
      <c r="EA48" s="951" t="s">
        <v>435</v>
      </c>
      <c r="EB48" s="936" t="s">
        <v>456</v>
      </c>
      <c r="EC48" s="937" t="s">
        <v>146</v>
      </c>
      <c r="ED48" s="1030">
        <v>1</v>
      </c>
      <c r="EE48" s="1017">
        <v>4930100</v>
      </c>
      <c r="EF48" s="670">
        <f t="shared" si="1053"/>
        <v>4930100</v>
      </c>
      <c r="EG48" s="497">
        <f t="shared" si="1054"/>
        <v>1</v>
      </c>
      <c r="EH48" s="497">
        <f t="shared" si="1055"/>
        <v>1</v>
      </c>
      <c r="EI48" s="498">
        <f t="shared" si="1056"/>
        <v>1</v>
      </c>
      <c r="EJ48" s="498">
        <f t="shared" si="1057"/>
        <v>1</v>
      </c>
      <c r="EK48" s="498">
        <f t="shared" si="1058"/>
        <v>1</v>
      </c>
      <c r="EL48" s="498">
        <f t="shared" si="1059"/>
        <v>1</v>
      </c>
      <c r="EM48" s="504">
        <f t="shared" si="1060"/>
        <v>4930100</v>
      </c>
      <c r="EN48" s="500">
        <f t="shared" si="1061"/>
        <v>0</v>
      </c>
      <c r="EQ48" s="671"/>
      <c r="ER48" s="672"/>
      <c r="ES48" s="673"/>
      <c r="ET48" s="690"/>
      <c r="EU48" s="675"/>
      <c r="EV48" s="677"/>
      <c r="EW48" s="1324"/>
      <c r="EX48" s="497" t="e">
        <f t="shared" si="1100"/>
        <v>#N/A</v>
      </c>
      <c r="EY48" s="497" t="e">
        <f t="shared" si="1101"/>
        <v>#N/A</v>
      </c>
      <c r="EZ48" s="498" t="e">
        <f t="shared" si="1102"/>
        <v>#N/A</v>
      </c>
      <c r="FA48" s="498">
        <f t="shared" si="1062"/>
        <v>0</v>
      </c>
      <c r="FB48" s="498">
        <f t="shared" si="1063"/>
        <v>0</v>
      </c>
      <c r="FC48" s="498" t="e">
        <f t="shared" si="1103"/>
        <v>#N/A</v>
      </c>
      <c r="FD48" s="504">
        <f t="shared" si="1104"/>
        <v>0</v>
      </c>
      <c r="FE48" s="500">
        <f t="shared" si="1105"/>
        <v>0</v>
      </c>
      <c r="FH48" s="671"/>
      <c r="FI48" s="672"/>
      <c r="FJ48" s="673"/>
      <c r="FK48" s="690"/>
      <c r="FL48" s="675"/>
      <c r="FM48" s="677"/>
      <c r="FN48" s="1324"/>
      <c r="FO48" s="497" t="e">
        <f t="shared" si="1106"/>
        <v>#N/A</v>
      </c>
      <c r="FP48" s="497" t="e">
        <f t="shared" si="1107"/>
        <v>#N/A</v>
      </c>
      <c r="FQ48" s="498" t="e">
        <f t="shared" si="1108"/>
        <v>#N/A</v>
      </c>
      <c r="FR48" s="498">
        <f t="shared" si="1064"/>
        <v>0</v>
      </c>
      <c r="FS48" s="498">
        <f t="shared" si="1065"/>
        <v>0</v>
      </c>
      <c r="FT48" s="498" t="e">
        <f t="shared" si="1109"/>
        <v>#N/A</v>
      </c>
      <c r="FU48" s="504">
        <f t="shared" si="1110"/>
        <v>0</v>
      </c>
      <c r="FV48" s="500">
        <f t="shared" si="1111"/>
        <v>0</v>
      </c>
      <c r="FY48" s="671"/>
      <c r="FZ48" s="672"/>
      <c r="GA48" s="673"/>
      <c r="GB48" s="690"/>
      <c r="GC48" s="675"/>
      <c r="GD48" s="677"/>
      <c r="GE48" s="1324"/>
      <c r="GF48" s="497" t="e">
        <f t="shared" si="1112"/>
        <v>#N/A</v>
      </c>
      <c r="GG48" s="497" t="e">
        <f t="shared" si="1113"/>
        <v>#N/A</v>
      </c>
      <c r="GH48" s="498" t="e">
        <f t="shared" si="1114"/>
        <v>#N/A</v>
      </c>
      <c r="GI48" s="498">
        <f t="shared" si="1066"/>
        <v>0</v>
      </c>
      <c r="GJ48" s="498">
        <f t="shared" si="1067"/>
        <v>0</v>
      </c>
      <c r="GK48" s="498" t="e">
        <f t="shared" si="1115"/>
        <v>#N/A</v>
      </c>
      <c r="GL48" s="504">
        <f t="shared" si="1116"/>
        <v>0</v>
      </c>
      <c r="GM48" s="500">
        <f t="shared" si="1117"/>
        <v>0</v>
      </c>
      <c r="GP48" s="671"/>
      <c r="GQ48" s="672"/>
      <c r="GR48" s="673"/>
      <c r="GS48" s="690"/>
      <c r="GT48" s="675"/>
      <c r="GU48" s="677"/>
      <c r="GV48" s="1324"/>
      <c r="GW48" s="497" t="e">
        <f t="shared" si="1118"/>
        <v>#N/A</v>
      </c>
      <c r="GX48" s="497" t="e">
        <f t="shared" si="1119"/>
        <v>#N/A</v>
      </c>
      <c r="GY48" s="498" t="e">
        <f t="shared" si="1120"/>
        <v>#N/A</v>
      </c>
      <c r="GZ48" s="498">
        <f t="shared" si="1068"/>
        <v>0</v>
      </c>
      <c r="HA48" s="498">
        <f t="shared" si="1069"/>
        <v>0</v>
      </c>
      <c r="HB48" s="498" t="e">
        <f t="shared" si="1121"/>
        <v>#N/A</v>
      </c>
      <c r="HC48" s="504">
        <f t="shared" si="1122"/>
        <v>0</v>
      </c>
      <c r="HD48" s="500">
        <f t="shared" si="1123"/>
        <v>0</v>
      </c>
      <c r="HG48" s="671"/>
      <c r="HH48" s="672"/>
      <c r="HI48" s="673"/>
      <c r="HJ48" s="690"/>
      <c r="HK48" s="675"/>
      <c r="HL48" s="677"/>
      <c r="HM48" s="1324"/>
      <c r="HN48" s="497" t="e">
        <f t="shared" si="1124"/>
        <v>#N/A</v>
      </c>
      <c r="HO48" s="497" t="e">
        <f t="shared" si="1125"/>
        <v>#N/A</v>
      </c>
      <c r="HP48" s="498" t="e">
        <f t="shared" si="1126"/>
        <v>#N/A</v>
      </c>
      <c r="HQ48" s="498">
        <f t="shared" si="1070"/>
        <v>0</v>
      </c>
      <c r="HR48" s="498">
        <f t="shared" si="1071"/>
        <v>0</v>
      </c>
      <c r="HS48" s="498" t="e">
        <f t="shared" si="1127"/>
        <v>#N/A</v>
      </c>
      <c r="HT48" s="504">
        <f t="shared" si="1128"/>
        <v>0</v>
      </c>
      <c r="HU48" s="500">
        <f t="shared" si="1129"/>
        <v>0</v>
      </c>
      <c r="HX48" s="671"/>
      <c r="HY48" s="672"/>
      <c r="HZ48" s="673"/>
      <c r="IA48" s="690"/>
      <c r="IB48" s="675"/>
      <c r="IC48" s="677"/>
      <c r="ID48" s="1324"/>
      <c r="IE48" s="497" t="e">
        <f t="shared" si="1130"/>
        <v>#N/A</v>
      </c>
      <c r="IF48" s="497" t="e">
        <f t="shared" si="1131"/>
        <v>#N/A</v>
      </c>
      <c r="IG48" s="498" t="e">
        <f t="shared" si="1132"/>
        <v>#N/A</v>
      </c>
      <c r="IH48" s="498">
        <f t="shared" si="1072"/>
        <v>0</v>
      </c>
      <c r="II48" s="498">
        <f t="shared" si="1073"/>
        <v>0</v>
      </c>
      <c r="IJ48" s="498" t="e">
        <f t="shared" si="1133"/>
        <v>#N/A</v>
      </c>
      <c r="IK48" s="504">
        <f t="shared" si="1134"/>
        <v>0</v>
      </c>
      <c r="IL48" s="500">
        <f t="shared" si="1135"/>
        <v>0</v>
      </c>
      <c r="IO48" s="671"/>
      <c r="IP48" s="672"/>
      <c r="IQ48" s="673"/>
      <c r="IR48" s="690"/>
      <c r="IS48" s="675"/>
      <c r="IT48" s="677"/>
      <c r="IU48" s="1324"/>
      <c r="IV48" s="497" t="e">
        <f t="shared" si="1136"/>
        <v>#N/A</v>
      </c>
      <c r="IW48" s="497" t="e">
        <f t="shared" si="1137"/>
        <v>#N/A</v>
      </c>
      <c r="IX48" s="498" t="e">
        <f t="shared" si="1138"/>
        <v>#N/A</v>
      </c>
      <c r="IY48" s="498">
        <f t="shared" si="1074"/>
        <v>0</v>
      </c>
      <c r="IZ48" s="498">
        <f t="shared" si="1075"/>
        <v>0</v>
      </c>
      <c r="JA48" s="498" t="e">
        <f t="shared" si="1139"/>
        <v>#N/A</v>
      </c>
      <c r="JB48" s="504">
        <f t="shared" si="1140"/>
        <v>0</v>
      </c>
      <c r="JC48" s="500">
        <f t="shared" si="1141"/>
        <v>0</v>
      </c>
      <c r="JF48" s="671"/>
      <c r="JG48" s="672"/>
      <c r="JH48" s="673"/>
      <c r="JI48" s="690"/>
      <c r="JJ48" s="675"/>
      <c r="JK48" s="677"/>
      <c r="JL48" s="1324"/>
      <c r="JM48" s="497" t="e">
        <f t="shared" si="1142"/>
        <v>#N/A</v>
      </c>
      <c r="JN48" s="497" t="e">
        <f t="shared" si="1143"/>
        <v>#N/A</v>
      </c>
      <c r="JO48" s="498" t="e">
        <f t="shared" si="1144"/>
        <v>#N/A</v>
      </c>
      <c r="JP48" s="498">
        <f t="shared" si="1076"/>
        <v>0</v>
      </c>
      <c r="JQ48" s="498">
        <f t="shared" si="1077"/>
        <v>0</v>
      </c>
      <c r="JR48" s="498" t="e">
        <f t="shared" si="1145"/>
        <v>#N/A</v>
      </c>
      <c r="JS48" s="504">
        <f t="shared" si="1146"/>
        <v>0</v>
      </c>
      <c r="JT48" s="500">
        <f t="shared" si="1147"/>
        <v>0</v>
      </c>
      <c r="JW48" s="671"/>
      <c r="JX48" s="672"/>
      <c r="JY48" s="673"/>
      <c r="JZ48" s="690"/>
      <c r="KA48" s="675"/>
      <c r="KB48" s="677"/>
      <c r="KC48" s="1324"/>
      <c r="KD48" s="497" t="e">
        <f t="shared" si="1148"/>
        <v>#N/A</v>
      </c>
      <c r="KE48" s="497" t="e">
        <f t="shared" si="1149"/>
        <v>#N/A</v>
      </c>
      <c r="KF48" s="498" t="e">
        <f t="shared" si="1150"/>
        <v>#N/A</v>
      </c>
      <c r="KG48" s="498">
        <f t="shared" si="1078"/>
        <v>0</v>
      </c>
      <c r="KH48" s="498">
        <f t="shared" si="1079"/>
        <v>0</v>
      </c>
      <c r="KI48" s="498" t="e">
        <f t="shared" si="1151"/>
        <v>#N/A</v>
      </c>
      <c r="KJ48" s="504">
        <f t="shared" si="1152"/>
        <v>0</v>
      </c>
      <c r="KK48" s="500">
        <f t="shared" si="1153"/>
        <v>0</v>
      </c>
      <c r="KN48" s="671"/>
      <c r="KO48" s="672"/>
      <c r="KP48" s="673"/>
      <c r="KQ48" s="690"/>
      <c r="KR48" s="675"/>
      <c r="KS48" s="677"/>
      <c r="KT48" s="1324"/>
      <c r="KU48" s="497" t="e">
        <f t="shared" si="1154"/>
        <v>#N/A</v>
      </c>
      <c r="KV48" s="497" t="e">
        <f t="shared" si="1155"/>
        <v>#N/A</v>
      </c>
      <c r="KW48" s="498" t="e">
        <f t="shared" si="1156"/>
        <v>#N/A</v>
      </c>
      <c r="KX48" s="498">
        <f t="shared" si="1080"/>
        <v>0</v>
      </c>
      <c r="KY48" s="498">
        <f t="shared" si="1081"/>
        <v>0</v>
      </c>
      <c r="KZ48" s="498" t="e">
        <f t="shared" si="1157"/>
        <v>#N/A</v>
      </c>
      <c r="LA48" s="504">
        <f t="shared" si="1158"/>
        <v>0</v>
      </c>
      <c r="LB48" s="500">
        <f t="shared" si="1159"/>
        <v>0</v>
      </c>
      <c r="LE48" s="671"/>
      <c r="LF48" s="672"/>
      <c r="LG48" s="673"/>
      <c r="LH48" s="690"/>
      <c r="LI48" s="675"/>
      <c r="LJ48" s="677"/>
      <c r="LK48" s="1324"/>
      <c r="LL48" s="497" t="e">
        <f t="shared" si="1160"/>
        <v>#N/A</v>
      </c>
      <c r="LM48" s="497" t="e">
        <f t="shared" si="1161"/>
        <v>#N/A</v>
      </c>
      <c r="LN48" s="498" t="e">
        <f t="shared" si="1162"/>
        <v>#N/A</v>
      </c>
      <c r="LO48" s="498">
        <f t="shared" si="1082"/>
        <v>0</v>
      </c>
      <c r="LP48" s="498">
        <f t="shared" si="1083"/>
        <v>0</v>
      </c>
      <c r="LQ48" s="498" t="e">
        <f t="shared" si="1163"/>
        <v>#N/A</v>
      </c>
      <c r="LR48" s="504">
        <f t="shared" si="1164"/>
        <v>0</v>
      </c>
      <c r="LS48" s="500">
        <f t="shared" si="1165"/>
        <v>0</v>
      </c>
      <c r="LV48" s="671"/>
      <c r="LW48" s="672"/>
      <c r="LX48" s="673"/>
      <c r="LY48" s="690"/>
      <c r="LZ48" s="675"/>
      <c r="MA48" s="677"/>
      <c r="MB48" s="1324"/>
      <c r="MC48" s="497" t="e">
        <f t="shared" si="1166"/>
        <v>#N/A</v>
      </c>
      <c r="MD48" s="497" t="e">
        <f t="shared" si="1167"/>
        <v>#N/A</v>
      </c>
      <c r="ME48" s="498" t="e">
        <f t="shared" si="1168"/>
        <v>#N/A</v>
      </c>
      <c r="MF48" s="498">
        <f t="shared" si="1084"/>
        <v>0</v>
      </c>
      <c r="MG48" s="498">
        <f t="shared" si="1085"/>
        <v>0</v>
      </c>
      <c r="MH48" s="498" t="e">
        <f t="shared" si="1169"/>
        <v>#N/A</v>
      </c>
      <c r="MI48" s="504">
        <f t="shared" si="1170"/>
        <v>0</v>
      </c>
      <c r="MJ48" s="500">
        <f t="shared" si="1171"/>
        <v>0</v>
      </c>
      <c r="MM48" s="671"/>
      <c r="MN48" s="672"/>
      <c r="MO48" s="673"/>
      <c r="MP48" s="690"/>
      <c r="MQ48" s="675"/>
      <c r="MR48" s="677"/>
      <c r="MS48" s="1324"/>
      <c r="MT48" s="497" t="e">
        <f t="shared" si="1172"/>
        <v>#N/A</v>
      </c>
      <c r="MU48" s="497" t="e">
        <f t="shared" si="1173"/>
        <v>#N/A</v>
      </c>
      <c r="MV48" s="498" t="e">
        <f t="shared" si="1174"/>
        <v>#N/A</v>
      </c>
      <c r="MW48" s="498">
        <f t="shared" si="1086"/>
        <v>0</v>
      </c>
      <c r="MX48" s="498">
        <f t="shared" si="1087"/>
        <v>0</v>
      </c>
      <c r="MY48" s="498" t="e">
        <f t="shared" si="1175"/>
        <v>#N/A</v>
      </c>
      <c r="MZ48" s="504">
        <f t="shared" si="1176"/>
        <v>0</v>
      </c>
      <c r="NA48" s="500">
        <f t="shared" si="1177"/>
        <v>0</v>
      </c>
      <c r="ND48" s="671"/>
      <c r="NE48" s="672"/>
      <c r="NF48" s="673"/>
      <c r="NG48" s="690"/>
      <c r="NH48" s="675"/>
      <c r="NI48" s="677"/>
      <c r="NJ48" s="1324"/>
      <c r="NK48" s="497" t="e">
        <f t="shared" si="1178"/>
        <v>#N/A</v>
      </c>
      <c r="NL48" s="497" t="e">
        <f t="shared" si="1179"/>
        <v>#N/A</v>
      </c>
      <c r="NM48" s="498" t="e">
        <f t="shared" si="1180"/>
        <v>#N/A</v>
      </c>
      <c r="NN48" s="498">
        <f t="shared" si="1088"/>
        <v>0</v>
      </c>
      <c r="NO48" s="498">
        <f t="shared" si="1089"/>
        <v>0</v>
      </c>
      <c r="NP48" s="498" t="e">
        <f t="shared" si="1181"/>
        <v>#N/A</v>
      </c>
      <c r="NQ48" s="504">
        <f t="shared" si="1182"/>
        <v>0</v>
      </c>
      <c r="NR48" s="500">
        <f t="shared" si="1183"/>
        <v>0</v>
      </c>
      <c r="NU48" s="671"/>
      <c r="NV48" s="672"/>
      <c r="NW48" s="673"/>
      <c r="NX48" s="690"/>
      <c r="NY48" s="675"/>
      <c r="NZ48" s="677"/>
      <c r="OA48" s="1324"/>
      <c r="OB48" s="497" t="e">
        <f t="shared" si="1184"/>
        <v>#N/A</v>
      </c>
      <c r="OC48" s="497" t="e">
        <f t="shared" si="1185"/>
        <v>#N/A</v>
      </c>
      <c r="OD48" s="498" t="e">
        <f t="shared" si="1186"/>
        <v>#N/A</v>
      </c>
      <c r="OE48" s="498">
        <f t="shared" si="1090"/>
        <v>0</v>
      </c>
      <c r="OF48" s="498">
        <f t="shared" si="1091"/>
        <v>0</v>
      </c>
      <c r="OG48" s="498" t="e">
        <f t="shared" si="1187"/>
        <v>#N/A</v>
      </c>
      <c r="OH48" s="504">
        <f t="shared" si="1188"/>
        <v>0</v>
      </c>
      <c r="OI48" s="500">
        <f t="shared" si="1189"/>
        <v>0</v>
      </c>
      <c r="OL48" s="671"/>
      <c r="OM48" s="672"/>
      <c r="ON48" s="673"/>
      <c r="OO48" s="690"/>
      <c r="OP48" s="675"/>
      <c r="OQ48" s="677"/>
      <c r="OR48" s="1324"/>
      <c r="OS48" s="497" t="e">
        <f t="shared" si="1190"/>
        <v>#N/A</v>
      </c>
      <c r="OT48" s="497" t="e">
        <f t="shared" si="1191"/>
        <v>#N/A</v>
      </c>
      <c r="OU48" s="498" t="e">
        <f t="shared" si="1192"/>
        <v>#N/A</v>
      </c>
      <c r="OV48" s="498">
        <f t="shared" si="1092"/>
        <v>0</v>
      </c>
      <c r="OW48" s="498">
        <f t="shared" si="1093"/>
        <v>0</v>
      </c>
      <c r="OX48" s="498" t="e">
        <f t="shared" si="1193"/>
        <v>#N/A</v>
      </c>
      <c r="OY48" s="504">
        <f t="shared" si="1194"/>
        <v>0</v>
      </c>
      <c r="OZ48" s="500">
        <f t="shared" si="1195"/>
        <v>0</v>
      </c>
      <c r="PC48" s="671"/>
      <c r="PD48" s="672"/>
      <c r="PE48" s="673"/>
      <c r="PF48" s="690"/>
      <c r="PG48" s="675"/>
      <c r="PH48" s="677"/>
      <c r="PI48" s="1324"/>
      <c r="PJ48" s="497" t="e">
        <f t="shared" si="1196"/>
        <v>#N/A</v>
      </c>
      <c r="PK48" s="497" t="e">
        <f t="shared" si="1197"/>
        <v>#N/A</v>
      </c>
      <c r="PL48" s="498" t="e">
        <f t="shared" si="1198"/>
        <v>#N/A</v>
      </c>
      <c r="PM48" s="498">
        <f t="shared" si="1094"/>
        <v>0</v>
      </c>
      <c r="PN48" s="498">
        <f t="shared" si="1095"/>
        <v>0</v>
      </c>
      <c r="PO48" s="498" t="e">
        <f t="shared" si="1199"/>
        <v>#N/A</v>
      </c>
      <c r="PP48" s="504">
        <f t="shared" si="1200"/>
        <v>0</v>
      </c>
      <c r="PQ48" s="500">
        <f t="shared" si="1201"/>
        <v>0</v>
      </c>
      <c r="PT48" s="671"/>
      <c r="PU48" s="672"/>
      <c r="PV48" s="673"/>
      <c r="PW48" s="690"/>
      <c r="PX48" s="675"/>
      <c r="PY48" s="677"/>
      <c r="PZ48" s="1324"/>
      <c r="QA48" s="497" t="e">
        <f t="shared" si="1202"/>
        <v>#N/A</v>
      </c>
      <c r="QB48" s="497" t="e">
        <f t="shared" si="1203"/>
        <v>#N/A</v>
      </c>
      <c r="QC48" s="498" t="e">
        <f t="shared" si="1204"/>
        <v>#N/A</v>
      </c>
      <c r="QD48" s="498">
        <f t="shared" si="1096"/>
        <v>0</v>
      </c>
      <c r="QE48" s="498">
        <f t="shared" si="1097"/>
        <v>0</v>
      </c>
      <c r="QF48" s="498" t="e">
        <f t="shared" si="1205"/>
        <v>#N/A</v>
      </c>
      <c r="QG48" s="504">
        <f t="shared" si="1206"/>
        <v>0</v>
      </c>
      <c r="QH48" s="500">
        <f t="shared" si="1207"/>
        <v>0</v>
      </c>
      <c r="QK48" s="671"/>
      <c r="QL48" s="672"/>
      <c r="QM48" s="673"/>
      <c r="QN48" s="690"/>
      <c r="QO48" s="675"/>
      <c r="QP48" s="677"/>
      <c r="QQ48" s="1324"/>
      <c r="QR48" s="497" t="e">
        <f t="shared" si="1208"/>
        <v>#N/A</v>
      </c>
      <c r="QS48" s="497" t="e">
        <f t="shared" si="1209"/>
        <v>#N/A</v>
      </c>
      <c r="QT48" s="498" t="e">
        <f t="shared" si="1210"/>
        <v>#N/A</v>
      </c>
      <c r="QU48" s="498">
        <f t="shared" si="1098"/>
        <v>0</v>
      </c>
      <c r="QV48" s="498">
        <f t="shared" si="1099"/>
        <v>0</v>
      </c>
      <c r="QW48" s="498" t="e">
        <f t="shared" si="1211"/>
        <v>#N/A</v>
      </c>
      <c r="QX48" s="504">
        <f t="shared" si="1212"/>
        <v>0</v>
      </c>
      <c r="QY48" s="500">
        <f t="shared" si="1213"/>
        <v>0</v>
      </c>
      <c r="RB48" s="381"/>
      <c r="RC48" s="382"/>
      <c r="RD48" s="383"/>
      <c r="RE48" s="384"/>
      <c r="RF48" s="385"/>
      <c r="RG48" s="386"/>
      <c r="RH48" s="386"/>
      <c r="RI48" s="497"/>
      <c r="RJ48" s="497"/>
      <c r="RK48" s="501"/>
      <c r="RL48" s="501"/>
      <c r="RM48" s="501"/>
      <c r="RN48" s="501"/>
      <c r="RO48" s="502"/>
      <c r="RP48" s="503"/>
      <c r="RS48" s="381"/>
      <c r="RT48" s="382"/>
      <c r="RU48" s="383"/>
      <c r="RV48" s="384"/>
      <c r="RW48" s="385"/>
      <c r="RX48" s="386"/>
      <c r="RY48" s="386"/>
      <c r="RZ48" s="497"/>
      <c r="SA48" s="497"/>
      <c r="SB48" s="501"/>
      <c r="SC48" s="501"/>
      <c r="SD48" s="501"/>
      <c r="SE48" s="501"/>
      <c r="SF48" s="502"/>
      <c r="SG48" s="503"/>
      <c r="SJ48" s="381"/>
      <c r="SK48" s="382"/>
      <c r="SL48" s="383"/>
      <c r="SM48" s="384"/>
      <c r="SN48" s="385"/>
      <c r="SO48" s="386"/>
      <c r="SP48" s="386"/>
      <c r="SQ48" s="497"/>
      <c r="SR48" s="497"/>
      <c r="SS48" s="501"/>
      <c r="ST48" s="501"/>
      <c r="SU48" s="501"/>
      <c r="SV48" s="501"/>
      <c r="SW48" s="502"/>
      <c r="SX48" s="503"/>
    </row>
    <row r="49" spans="2:518" ht="59.25" customHeight="1" thickTop="1" thickBot="1">
      <c r="B49" s="832" t="s">
        <v>457</v>
      </c>
      <c r="C49" s="849" t="s">
        <v>435</v>
      </c>
      <c r="D49" s="834" t="s">
        <v>458</v>
      </c>
      <c r="E49" s="835" t="s">
        <v>146</v>
      </c>
      <c r="F49" s="836">
        <v>2</v>
      </c>
      <c r="G49" s="916">
        <v>0</v>
      </c>
      <c r="H49" s="848">
        <v>0</v>
      </c>
      <c r="K49" s="934" t="s">
        <v>457</v>
      </c>
      <c r="L49" s="951" t="s">
        <v>435</v>
      </c>
      <c r="M49" s="936" t="s">
        <v>458</v>
      </c>
      <c r="N49" s="937" t="s">
        <v>146</v>
      </c>
      <c r="O49" s="938">
        <v>2</v>
      </c>
      <c r="P49" s="1017">
        <v>5050000</v>
      </c>
      <c r="Q49" s="950">
        <v>10100000</v>
      </c>
      <c r="R49" s="497">
        <f t="shared" si="996"/>
        <v>1</v>
      </c>
      <c r="S49" s="497">
        <f t="shared" si="997"/>
        <v>1</v>
      </c>
      <c r="T49" s="498">
        <f t="shared" si="998"/>
        <v>1</v>
      </c>
      <c r="U49" s="498">
        <f t="shared" si="999"/>
        <v>1</v>
      </c>
      <c r="V49" s="498">
        <f t="shared" si="1000"/>
        <v>1</v>
      </c>
      <c r="W49" s="498">
        <f t="shared" si="1001"/>
        <v>1</v>
      </c>
      <c r="X49" s="504">
        <f t="shared" si="1002"/>
        <v>10100000</v>
      </c>
      <c r="Y49" s="500">
        <f t="shared" si="1003"/>
        <v>0</v>
      </c>
      <c r="Z49" s="486"/>
      <c r="AA49" s="486"/>
      <c r="AB49" s="934" t="s">
        <v>457</v>
      </c>
      <c r="AC49" s="951" t="s">
        <v>435</v>
      </c>
      <c r="AD49" s="936" t="s">
        <v>458</v>
      </c>
      <c r="AE49" s="937" t="s">
        <v>146</v>
      </c>
      <c r="AF49" s="938">
        <v>2</v>
      </c>
      <c r="AG49" s="1017">
        <v>4520000</v>
      </c>
      <c r="AH49" s="950">
        <v>9040000</v>
      </c>
      <c r="AI49" s="497">
        <f t="shared" si="1004"/>
        <v>1</v>
      </c>
      <c r="AJ49" s="497">
        <f t="shared" si="1005"/>
        <v>1</v>
      </c>
      <c r="AK49" s="498">
        <f t="shared" si="1006"/>
        <v>1</v>
      </c>
      <c r="AL49" s="498">
        <f t="shared" si="1007"/>
        <v>1</v>
      </c>
      <c r="AM49" s="498">
        <f t="shared" si="1008"/>
        <v>1</v>
      </c>
      <c r="AN49" s="498">
        <f t="shared" si="1009"/>
        <v>1</v>
      </c>
      <c r="AO49" s="504">
        <f t="shared" si="1010"/>
        <v>9040000</v>
      </c>
      <c r="AP49" s="500">
        <f t="shared" si="1011"/>
        <v>0</v>
      </c>
      <c r="AQ49" s="486"/>
      <c r="AR49" s="486"/>
      <c r="AS49" s="934" t="s">
        <v>457</v>
      </c>
      <c r="AT49" s="951" t="s">
        <v>435</v>
      </c>
      <c r="AU49" s="936" t="s">
        <v>458</v>
      </c>
      <c r="AV49" s="937" t="s">
        <v>146</v>
      </c>
      <c r="AW49" s="938">
        <v>2</v>
      </c>
      <c r="AX49" s="1017">
        <v>4536000</v>
      </c>
      <c r="AY49" s="950">
        <v>9072000</v>
      </c>
      <c r="AZ49" s="497">
        <f t="shared" si="1012"/>
        <v>1</v>
      </c>
      <c r="BA49" s="497">
        <f t="shared" si="1013"/>
        <v>1</v>
      </c>
      <c r="BB49" s="498">
        <f t="shared" si="1014"/>
        <v>1</v>
      </c>
      <c r="BC49" s="498">
        <f t="shared" si="1015"/>
        <v>1</v>
      </c>
      <c r="BD49" s="498">
        <f t="shared" si="1016"/>
        <v>1</v>
      </c>
      <c r="BE49" s="498">
        <f t="shared" si="1017"/>
        <v>1</v>
      </c>
      <c r="BF49" s="504">
        <f t="shared" si="1018"/>
        <v>9072000</v>
      </c>
      <c r="BG49" s="500">
        <f t="shared" si="1019"/>
        <v>0</v>
      </c>
      <c r="BJ49" s="934" t="s">
        <v>457</v>
      </c>
      <c r="BK49" s="951" t="s">
        <v>435</v>
      </c>
      <c r="BL49" s="936" t="s">
        <v>458</v>
      </c>
      <c r="BM49" s="937" t="s">
        <v>146</v>
      </c>
      <c r="BN49" s="938">
        <v>2</v>
      </c>
      <c r="BO49" s="1017">
        <v>4299583</v>
      </c>
      <c r="BP49" s="950">
        <v>8599166</v>
      </c>
      <c r="BQ49" s="497">
        <f t="shared" si="1020"/>
        <v>1</v>
      </c>
      <c r="BR49" s="497">
        <f t="shared" si="1021"/>
        <v>1</v>
      </c>
      <c r="BS49" s="498">
        <f t="shared" si="1022"/>
        <v>1</v>
      </c>
      <c r="BT49" s="498">
        <f t="shared" si="1023"/>
        <v>1</v>
      </c>
      <c r="BU49" s="498">
        <f t="shared" si="1024"/>
        <v>1</v>
      </c>
      <c r="BV49" s="498">
        <f t="shared" si="1025"/>
        <v>1</v>
      </c>
      <c r="BW49" s="504">
        <f t="shared" si="1026"/>
        <v>8599166</v>
      </c>
      <c r="BX49" s="500">
        <f t="shared" si="1027"/>
        <v>0</v>
      </c>
      <c r="CA49" s="934" t="s">
        <v>457</v>
      </c>
      <c r="CB49" s="951" t="s">
        <v>435</v>
      </c>
      <c r="CC49" s="936" t="s">
        <v>458</v>
      </c>
      <c r="CD49" s="937" t="s">
        <v>146</v>
      </c>
      <c r="CE49" s="938">
        <v>2</v>
      </c>
      <c r="CF49" s="1017">
        <v>5233702</v>
      </c>
      <c r="CG49" s="950">
        <v>10467404</v>
      </c>
      <c r="CH49" s="497">
        <f t="shared" si="1028"/>
        <v>1</v>
      </c>
      <c r="CI49" s="497">
        <f t="shared" si="1029"/>
        <v>1</v>
      </c>
      <c r="CJ49" s="498">
        <f t="shared" si="1030"/>
        <v>1</v>
      </c>
      <c r="CK49" s="498">
        <f t="shared" si="1031"/>
        <v>1</v>
      </c>
      <c r="CL49" s="498">
        <f t="shared" si="1032"/>
        <v>1</v>
      </c>
      <c r="CM49" s="498">
        <f t="shared" si="1033"/>
        <v>1</v>
      </c>
      <c r="CN49" s="504">
        <f t="shared" si="1034"/>
        <v>10467404</v>
      </c>
      <c r="CO49" s="500">
        <f t="shared" si="1035"/>
        <v>0</v>
      </c>
      <c r="CR49" s="934" t="s">
        <v>457</v>
      </c>
      <c r="CS49" s="951" t="s">
        <v>435</v>
      </c>
      <c r="CT49" s="936" t="s">
        <v>458</v>
      </c>
      <c r="CU49" s="937" t="s">
        <v>146</v>
      </c>
      <c r="CV49" s="1030">
        <v>2</v>
      </c>
      <c r="CW49" s="1017">
        <v>5233700</v>
      </c>
      <c r="CX49" s="670">
        <f t="shared" si="1036"/>
        <v>10467400</v>
      </c>
      <c r="CY49" s="497">
        <f t="shared" si="1037"/>
        <v>1</v>
      </c>
      <c r="CZ49" s="497">
        <f t="shared" si="1038"/>
        <v>1</v>
      </c>
      <c r="DA49" s="498">
        <f t="shared" si="1039"/>
        <v>1</v>
      </c>
      <c r="DB49" s="498">
        <f t="shared" si="1040"/>
        <v>1</v>
      </c>
      <c r="DC49" s="498">
        <f t="shared" si="1041"/>
        <v>1</v>
      </c>
      <c r="DD49" s="498">
        <f t="shared" si="1042"/>
        <v>1</v>
      </c>
      <c r="DE49" s="504">
        <f t="shared" si="1043"/>
        <v>10467400</v>
      </c>
      <c r="DF49" s="500">
        <f t="shared" si="1044"/>
        <v>0</v>
      </c>
      <c r="DI49" s="934" t="s">
        <v>457</v>
      </c>
      <c r="DJ49" s="951" t="s">
        <v>435</v>
      </c>
      <c r="DK49" s="936" t="s">
        <v>458</v>
      </c>
      <c r="DL49" s="937" t="s">
        <v>146</v>
      </c>
      <c r="DM49" s="938">
        <v>2</v>
      </c>
      <c r="DN49" s="1017">
        <v>850000</v>
      </c>
      <c r="DO49" s="950">
        <v>1700000</v>
      </c>
      <c r="DP49" s="497">
        <f t="shared" si="1045"/>
        <v>1</v>
      </c>
      <c r="DQ49" s="497">
        <f t="shared" si="1046"/>
        <v>1</v>
      </c>
      <c r="DR49" s="498">
        <f t="shared" si="1047"/>
        <v>1</v>
      </c>
      <c r="DS49" s="498">
        <f t="shared" si="1048"/>
        <v>1</v>
      </c>
      <c r="DT49" s="498">
        <f t="shared" si="1049"/>
        <v>1</v>
      </c>
      <c r="DU49" s="498">
        <f t="shared" si="1050"/>
        <v>1</v>
      </c>
      <c r="DV49" s="504">
        <f t="shared" si="1051"/>
        <v>1700000</v>
      </c>
      <c r="DW49" s="500">
        <f t="shared" si="1052"/>
        <v>0</v>
      </c>
      <c r="DZ49" s="934" t="s">
        <v>457</v>
      </c>
      <c r="EA49" s="951" t="s">
        <v>435</v>
      </c>
      <c r="EB49" s="936" t="s">
        <v>458</v>
      </c>
      <c r="EC49" s="937" t="s">
        <v>146</v>
      </c>
      <c r="ED49" s="1030">
        <v>2</v>
      </c>
      <c r="EE49" s="1017">
        <v>5233650</v>
      </c>
      <c r="EF49" s="670">
        <f t="shared" si="1053"/>
        <v>10467300</v>
      </c>
      <c r="EG49" s="497">
        <f t="shared" si="1054"/>
        <v>1</v>
      </c>
      <c r="EH49" s="497">
        <f t="shared" si="1055"/>
        <v>1</v>
      </c>
      <c r="EI49" s="498">
        <f t="shared" si="1056"/>
        <v>1</v>
      </c>
      <c r="EJ49" s="498">
        <f t="shared" si="1057"/>
        <v>1</v>
      </c>
      <c r="EK49" s="498">
        <f t="shared" si="1058"/>
        <v>1</v>
      </c>
      <c r="EL49" s="498">
        <f t="shared" si="1059"/>
        <v>1</v>
      </c>
      <c r="EM49" s="504">
        <f t="shared" si="1060"/>
        <v>10467300</v>
      </c>
      <c r="EN49" s="500">
        <f t="shared" si="1061"/>
        <v>0</v>
      </c>
      <c r="EQ49" s="659"/>
      <c r="ER49" s="660"/>
      <c r="ES49" s="661"/>
      <c r="ET49" s="662"/>
      <c r="EU49" s="663"/>
      <c r="EV49" s="664"/>
      <c r="EW49" s="1324"/>
      <c r="EX49" s="497"/>
      <c r="EY49" s="497"/>
      <c r="EZ49" s="498"/>
      <c r="FA49" s="498"/>
      <c r="FB49" s="498"/>
      <c r="FC49" s="498"/>
      <c r="FD49" s="499"/>
      <c r="FE49" s="500"/>
      <c r="FH49" s="659"/>
      <c r="FI49" s="660"/>
      <c r="FJ49" s="661"/>
      <c r="FK49" s="662"/>
      <c r="FL49" s="663"/>
      <c r="FM49" s="664"/>
      <c r="FN49" s="1324"/>
      <c r="FO49" s="497"/>
      <c r="FP49" s="497"/>
      <c r="FQ49" s="498"/>
      <c r="FR49" s="498"/>
      <c r="FS49" s="498"/>
      <c r="FT49" s="498"/>
      <c r="FU49" s="499"/>
      <c r="FV49" s="500"/>
      <c r="FY49" s="659"/>
      <c r="FZ49" s="660"/>
      <c r="GA49" s="661"/>
      <c r="GB49" s="662"/>
      <c r="GC49" s="663"/>
      <c r="GD49" s="664"/>
      <c r="GE49" s="1324"/>
      <c r="GF49" s="497"/>
      <c r="GG49" s="497"/>
      <c r="GH49" s="498"/>
      <c r="GI49" s="498"/>
      <c r="GJ49" s="498"/>
      <c r="GK49" s="498"/>
      <c r="GL49" s="499"/>
      <c r="GM49" s="500"/>
      <c r="GP49" s="659"/>
      <c r="GQ49" s="660"/>
      <c r="GR49" s="661"/>
      <c r="GS49" s="662"/>
      <c r="GT49" s="663"/>
      <c r="GU49" s="664"/>
      <c r="GV49" s="1324"/>
      <c r="GW49" s="497"/>
      <c r="GX49" s="497"/>
      <c r="GY49" s="498"/>
      <c r="GZ49" s="498"/>
      <c r="HA49" s="498"/>
      <c r="HB49" s="498"/>
      <c r="HC49" s="499"/>
      <c r="HD49" s="500"/>
      <c r="HG49" s="659"/>
      <c r="HH49" s="660"/>
      <c r="HI49" s="661"/>
      <c r="HJ49" s="662"/>
      <c r="HK49" s="663"/>
      <c r="HL49" s="664"/>
      <c r="HM49" s="1324"/>
      <c r="HN49" s="497"/>
      <c r="HO49" s="497"/>
      <c r="HP49" s="498"/>
      <c r="HQ49" s="498"/>
      <c r="HR49" s="498"/>
      <c r="HS49" s="498"/>
      <c r="HT49" s="499"/>
      <c r="HU49" s="500"/>
      <c r="HX49" s="659"/>
      <c r="HY49" s="660"/>
      <c r="HZ49" s="661"/>
      <c r="IA49" s="662"/>
      <c r="IB49" s="663"/>
      <c r="IC49" s="664"/>
      <c r="ID49" s="1324"/>
      <c r="IE49" s="497"/>
      <c r="IF49" s="497"/>
      <c r="IG49" s="498"/>
      <c r="IH49" s="498"/>
      <c r="II49" s="498"/>
      <c r="IJ49" s="498"/>
      <c r="IK49" s="499"/>
      <c r="IL49" s="500"/>
      <c r="IO49" s="659"/>
      <c r="IP49" s="660"/>
      <c r="IQ49" s="661"/>
      <c r="IR49" s="662"/>
      <c r="IS49" s="663"/>
      <c r="IT49" s="664"/>
      <c r="IU49" s="1324"/>
      <c r="IV49" s="497"/>
      <c r="IW49" s="497"/>
      <c r="IX49" s="498"/>
      <c r="IY49" s="498"/>
      <c r="IZ49" s="498"/>
      <c r="JA49" s="498"/>
      <c r="JB49" s="499"/>
      <c r="JC49" s="500"/>
      <c r="JF49" s="659"/>
      <c r="JG49" s="660"/>
      <c r="JH49" s="661"/>
      <c r="JI49" s="662"/>
      <c r="JJ49" s="663"/>
      <c r="JK49" s="664"/>
      <c r="JL49" s="1324"/>
      <c r="JM49" s="497"/>
      <c r="JN49" s="497"/>
      <c r="JO49" s="498"/>
      <c r="JP49" s="498"/>
      <c r="JQ49" s="498"/>
      <c r="JR49" s="498"/>
      <c r="JS49" s="499"/>
      <c r="JT49" s="500"/>
      <c r="JW49" s="659"/>
      <c r="JX49" s="660"/>
      <c r="JY49" s="661"/>
      <c r="JZ49" s="662"/>
      <c r="KA49" s="663"/>
      <c r="KB49" s="664"/>
      <c r="KC49" s="1324"/>
      <c r="KD49" s="497"/>
      <c r="KE49" s="497"/>
      <c r="KF49" s="498"/>
      <c r="KG49" s="498"/>
      <c r="KH49" s="498"/>
      <c r="KI49" s="498"/>
      <c r="KJ49" s="499"/>
      <c r="KK49" s="500"/>
      <c r="KN49" s="659"/>
      <c r="KO49" s="660"/>
      <c r="KP49" s="661"/>
      <c r="KQ49" s="662"/>
      <c r="KR49" s="663"/>
      <c r="KS49" s="664"/>
      <c r="KT49" s="1324"/>
      <c r="KU49" s="497"/>
      <c r="KV49" s="497"/>
      <c r="KW49" s="498"/>
      <c r="KX49" s="498"/>
      <c r="KY49" s="498"/>
      <c r="KZ49" s="498"/>
      <c r="LA49" s="499"/>
      <c r="LB49" s="500"/>
      <c r="LE49" s="659"/>
      <c r="LF49" s="660"/>
      <c r="LG49" s="661"/>
      <c r="LH49" s="662"/>
      <c r="LI49" s="663"/>
      <c r="LJ49" s="664"/>
      <c r="LK49" s="1324"/>
      <c r="LL49" s="497"/>
      <c r="LM49" s="497"/>
      <c r="LN49" s="498"/>
      <c r="LO49" s="498"/>
      <c r="LP49" s="498"/>
      <c r="LQ49" s="498"/>
      <c r="LR49" s="499"/>
      <c r="LS49" s="500"/>
      <c r="LV49" s="659"/>
      <c r="LW49" s="660"/>
      <c r="LX49" s="661"/>
      <c r="LY49" s="662"/>
      <c r="LZ49" s="663"/>
      <c r="MA49" s="664"/>
      <c r="MB49" s="1324"/>
      <c r="MC49" s="497"/>
      <c r="MD49" s="497"/>
      <c r="ME49" s="498"/>
      <c r="MF49" s="498"/>
      <c r="MG49" s="498"/>
      <c r="MH49" s="498"/>
      <c r="MI49" s="499"/>
      <c r="MJ49" s="500"/>
      <c r="MM49" s="659"/>
      <c r="MN49" s="660"/>
      <c r="MO49" s="661"/>
      <c r="MP49" s="662"/>
      <c r="MQ49" s="663"/>
      <c r="MR49" s="664"/>
      <c r="MS49" s="1324"/>
      <c r="MT49" s="497"/>
      <c r="MU49" s="497"/>
      <c r="MV49" s="498"/>
      <c r="MW49" s="498"/>
      <c r="MX49" s="498"/>
      <c r="MY49" s="498"/>
      <c r="MZ49" s="499"/>
      <c r="NA49" s="500"/>
      <c r="ND49" s="659"/>
      <c r="NE49" s="660"/>
      <c r="NF49" s="661"/>
      <c r="NG49" s="662"/>
      <c r="NH49" s="663"/>
      <c r="NI49" s="664"/>
      <c r="NJ49" s="1324"/>
      <c r="NK49" s="497"/>
      <c r="NL49" s="497"/>
      <c r="NM49" s="498"/>
      <c r="NN49" s="498"/>
      <c r="NO49" s="498"/>
      <c r="NP49" s="498"/>
      <c r="NQ49" s="499"/>
      <c r="NR49" s="500"/>
      <c r="NU49" s="659"/>
      <c r="NV49" s="660"/>
      <c r="NW49" s="661"/>
      <c r="NX49" s="662"/>
      <c r="NY49" s="663"/>
      <c r="NZ49" s="664"/>
      <c r="OA49" s="1324"/>
      <c r="OB49" s="497"/>
      <c r="OC49" s="497"/>
      <c r="OD49" s="498"/>
      <c r="OE49" s="498"/>
      <c r="OF49" s="498"/>
      <c r="OG49" s="498"/>
      <c r="OH49" s="499"/>
      <c r="OI49" s="500"/>
      <c r="OL49" s="659"/>
      <c r="OM49" s="660"/>
      <c r="ON49" s="661"/>
      <c r="OO49" s="662"/>
      <c r="OP49" s="663"/>
      <c r="OQ49" s="664"/>
      <c r="OR49" s="1324"/>
      <c r="OS49" s="497"/>
      <c r="OT49" s="497"/>
      <c r="OU49" s="498"/>
      <c r="OV49" s="498"/>
      <c r="OW49" s="498"/>
      <c r="OX49" s="498"/>
      <c r="OY49" s="499"/>
      <c r="OZ49" s="500"/>
      <c r="PC49" s="659"/>
      <c r="PD49" s="660"/>
      <c r="PE49" s="661"/>
      <c r="PF49" s="662"/>
      <c r="PG49" s="663"/>
      <c r="PH49" s="664"/>
      <c r="PI49" s="1324"/>
      <c r="PJ49" s="497"/>
      <c r="PK49" s="497"/>
      <c r="PL49" s="498"/>
      <c r="PM49" s="498"/>
      <c r="PN49" s="498"/>
      <c r="PO49" s="498"/>
      <c r="PP49" s="499"/>
      <c r="PQ49" s="500"/>
      <c r="PT49" s="659"/>
      <c r="PU49" s="660"/>
      <c r="PV49" s="661"/>
      <c r="PW49" s="662"/>
      <c r="PX49" s="663"/>
      <c r="PY49" s="664"/>
      <c r="PZ49" s="1324"/>
      <c r="QA49" s="497"/>
      <c r="QB49" s="497"/>
      <c r="QC49" s="498"/>
      <c r="QD49" s="498"/>
      <c r="QE49" s="498"/>
      <c r="QF49" s="498"/>
      <c r="QG49" s="499"/>
      <c r="QH49" s="500"/>
      <c r="QK49" s="659"/>
      <c r="QL49" s="660"/>
      <c r="QM49" s="661"/>
      <c r="QN49" s="662"/>
      <c r="QO49" s="663"/>
      <c r="QP49" s="664"/>
      <c r="QQ49" s="1324"/>
      <c r="QR49" s="497"/>
      <c r="QS49" s="497"/>
      <c r="QT49" s="498"/>
      <c r="QU49" s="498"/>
      <c r="QV49" s="498"/>
      <c r="QW49" s="498"/>
      <c r="QX49" s="499"/>
      <c r="QY49" s="500"/>
      <c r="RB49" s="381"/>
      <c r="RC49" s="382"/>
      <c r="RD49" s="383"/>
      <c r="RE49" s="384"/>
      <c r="RF49" s="385"/>
      <c r="RG49" s="386"/>
      <c r="RH49" s="386"/>
      <c r="RI49" s="497"/>
      <c r="RJ49" s="497"/>
      <c r="RK49" s="501"/>
      <c r="RL49" s="501"/>
      <c r="RM49" s="501"/>
      <c r="RN49" s="501"/>
      <c r="RO49" s="502"/>
      <c r="RP49" s="503"/>
      <c r="RS49" s="381"/>
      <c r="RT49" s="382"/>
      <c r="RU49" s="383"/>
      <c r="RV49" s="384"/>
      <c r="RW49" s="385"/>
      <c r="RX49" s="386"/>
      <c r="RY49" s="386"/>
      <c r="RZ49" s="497"/>
      <c r="SA49" s="497"/>
      <c r="SB49" s="501"/>
      <c r="SC49" s="501"/>
      <c r="SD49" s="501"/>
      <c r="SE49" s="501"/>
      <c r="SF49" s="502"/>
      <c r="SG49" s="503"/>
      <c r="SJ49" s="381"/>
      <c r="SK49" s="382"/>
      <c r="SL49" s="383"/>
      <c r="SM49" s="384"/>
      <c r="SN49" s="385"/>
      <c r="SO49" s="386"/>
      <c r="SP49" s="386"/>
      <c r="SQ49" s="497"/>
      <c r="SR49" s="497"/>
      <c r="SS49" s="501"/>
      <c r="ST49" s="501"/>
      <c r="SU49" s="501"/>
      <c r="SV49" s="501"/>
      <c r="SW49" s="502"/>
      <c r="SX49" s="503"/>
    </row>
    <row r="50" spans="2:518" ht="31.5" customHeight="1" thickTop="1" thickBot="1">
      <c r="B50" s="825" t="s">
        <v>459</v>
      </c>
      <c r="C50" s="826"/>
      <c r="D50" s="827" t="s">
        <v>460</v>
      </c>
      <c r="E50" s="828"/>
      <c r="F50" s="829"/>
      <c r="G50" s="830"/>
      <c r="H50" s="831"/>
      <c r="K50" s="927" t="s">
        <v>459</v>
      </c>
      <c r="L50" s="928"/>
      <c r="M50" s="929" t="s">
        <v>460</v>
      </c>
      <c r="N50" s="930"/>
      <c r="O50" s="931"/>
      <c r="P50" s="932"/>
      <c r="Q50" s="933"/>
      <c r="R50" s="493"/>
      <c r="S50" s="494"/>
      <c r="T50" s="494"/>
      <c r="U50" s="494"/>
      <c r="V50" s="494"/>
      <c r="W50" s="494"/>
      <c r="X50" s="917"/>
      <c r="Y50" s="918"/>
      <c r="Z50" s="486"/>
      <c r="AA50" s="486"/>
      <c r="AB50" s="927" t="s">
        <v>459</v>
      </c>
      <c r="AC50" s="928"/>
      <c r="AD50" s="929" t="s">
        <v>460</v>
      </c>
      <c r="AE50" s="930"/>
      <c r="AF50" s="931"/>
      <c r="AG50" s="932"/>
      <c r="AH50" s="933"/>
      <c r="AI50" s="493"/>
      <c r="AJ50" s="494"/>
      <c r="AK50" s="494"/>
      <c r="AL50" s="494"/>
      <c r="AM50" s="494"/>
      <c r="AN50" s="494"/>
      <c r="AO50" s="917"/>
      <c r="AP50" s="918"/>
      <c r="AQ50" s="486"/>
      <c r="AR50" s="486"/>
      <c r="AS50" s="927" t="s">
        <v>459</v>
      </c>
      <c r="AT50" s="928"/>
      <c r="AU50" s="929" t="s">
        <v>460</v>
      </c>
      <c r="AV50" s="930"/>
      <c r="AW50" s="931"/>
      <c r="AX50" s="932"/>
      <c r="AY50" s="933"/>
      <c r="AZ50" s="493"/>
      <c r="BA50" s="494"/>
      <c r="BB50" s="494"/>
      <c r="BC50" s="494"/>
      <c r="BD50" s="494"/>
      <c r="BE50" s="494"/>
      <c r="BF50" s="917"/>
      <c r="BG50" s="918"/>
      <c r="BJ50" s="927" t="s">
        <v>459</v>
      </c>
      <c r="BK50" s="928"/>
      <c r="BL50" s="929" t="s">
        <v>460</v>
      </c>
      <c r="BM50" s="930"/>
      <c r="BN50" s="931"/>
      <c r="BO50" s="932"/>
      <c r="BP50" s="933"/>
      <c r="BQ50" s="493"/>
      <c r="BR50" s="494"/>
      <c r="BS50" s="494"/>
      <c r="BT50" s="494"/>
      <c r="BU50" s="494"/>
      <c r="BV50" s="494"/>
      <c r="BW50" s="917"/>
      <c r="BX50" s="918"/>
      <c r="CA50" s="927" t="s">
        <v>459</v>
      </c>
      <c r="CB50" s="928"/>
      <c r="CC50" s="929" t="s">
        <v>460</v>
      </c>
      <c r="CD50" s="930"/>
      <c r="CE50" s="931"/>
      <c r="CF50" s="932"/>
      <c r="CG50" s="933"/>
      <c r="CH50" s="493"/>
      <c r="CI50" s="494"/>
      <c r="CJ50" s="494"/>
      <c r="CK50" s="494"/>
      <c r="CL50" s="494"/>
      <c r="CM50" s="494"/>
      <c r="CN50" s="917"/>
      <c r="CO50" s="918"/>
      <c r="CR50" s="652" t="s">
        <v>459</v>
      </c>
      <c r="CS50" s="1028"/>
      <c r="CT50" s="929" t="s">
        <v>460</v>
      </c>
      <c r="CU50" s="654"/>
      <c r="CV50" s="1029"/>
      <c r="CW50" s="932"/>
      <c r="CX50" s="657"/>
      <c r="CY50" s="493"/>
      <c r="CZ50" s="494"/>
      <c r="DA50" s="494"/>
      <c r="DB50" s="494"/>
      <c r="DC50" s="494"/>
      <c r="DD50" s="494"/>
      <c r="DE50" s="917"/>
      <c r="DF50" s="918"/>
      <c r="DI50" s="927" t="s">
        <v>459</v>
      </c>
      <c r="DJ50" s="928"/>
      <c r="DK50" s="929" t="s">
        <v>460</v>
      </c>
      <c r="DL50" s="930"/>
      <c r="DM50" s="931"/>
      <c r="DN50" s="932"/>
      <c r="DO50" s="933"/>
      <c r="DP50" s="493"/>
      <c r="DQ50" s="494"/>
      <c r="DR50" s="494"/>
      <c r="DS50" s="494"/>
      <c r="DT50" s="494"/>
      <c r="DU50" s="494"/>
      <c r="DV50" s="917"/>
      <c r="DW50" s="918"/>
      <c r="DZ50" s="652" t="s">
        <v>459</v>
      </c>
      <c r="EA50" s="1028"/>
      <c r="EB50" s="929" t="s">
        <v>460</v>
      </c>
      <c r="EC50" s="654"/>
      <c r="ED50" s="1029"/>
      <c r="EE50" s="932"/>
      <c r="EF50" s="657"/>
      <c r="EG50" s="493"/>
      <c r="EH50" s="494"/>
      <c r="EI50" s="494"/>
      <c r="EJ50" s="494"/>
      <c r="EK50" s="494"/>
      <c r="EL50" s="494"/>
      <c r="EM50" s="917"/>
      <c r="EN50" s="918"/>
      <c r="EQ50" s="671"/>
      <c r="ER50" s="672"/>
      <c r="ES50" s="673"/>
      <c r="ET50" s="690"/>
      <c r="EU50" s="675"/>
      <c r="EV50" s="677"/>
      <c r="EW50" s="1323"/>
      <c r="EX50" s="497" t="e">
        <f t="shared" ref="EX50" si="1214">IF(EXACT(VLOOKUP(EQ50,OFERTA_0,2,FALSE),ER50),1,0)</f>
        <v>#N/A</v>
      </c>
      <c r="EY50" s="497" t="e">
        <f t="shared" ref="EY50" si="1215">IF(EXACT(VLOOKUP(EQ50,OFERTA_0,3,FALSE),ES50),1,0)</f>
        <v>#N/A</v>
      </c>
      <c r="EZ50" s="498" t="e">
        <f t="shared" ref="EZ50" si="1216">IF(EXACT(VLOOKUP(EQ50,OFERTA_0,4,FALSE),ET50),1,0)</f>
        <v>#N/A</v>
      </c>
      <c r="FA50" s="498">
        <f t="shared" ref="FA50" si="1217">IF(EU50=0,0,1)</f>
        <v>0</v>
      </c>
      <c r="FB50" s="498">
        <f t="shared" ref="FB50" si="1218">IF(EV50=0,0,1)</f>
        <v>0</v>
      </c>
      <c r="FC50" s="498" t="e">
        <f t="shared" ref="FC50" si="1219">PRODUCT(EX50:FB50)</f>
        <v>#N/A</v>
      </c>
      <c r="FD50" s="504">
        <f t="shared" ref="FD50" si="1220">ROUND(EV50,0)</f>
        <v>0</v>
      </c>
      <c r="FE50" s="500">
        <f t="shared" ref="FE50" si="1221">EV50-FD50</f>
        <v>0</v>
      </c>
      <c r="FH50" s="671"/>
      <c r="FI50" s="672"/>
      <c r="FJ50" s="673"/>
      <c r="FK50" s="690"/>
      <c r="FL50" s="675"/>
      <c r="FM50" s="677"/>
      <c r="FN50" s="1323"/>
      <c r="FO50" s="497" t="e">
        <f t="shared" ref="FO50" si="1222">IF(EXACT(VLOOKUP(FH50,OFERTA_0,2,FALSE),FI50),1,0)</f>
        <v>#N/A</v>
      </c>
      <c r="FP50" s="497" t="e">
        <f t="shared" ref="FP50" si="1223">IF(EXACT(VLOOKUP(FH50,OFERTA_0,3,FALSE),FJ50),1,0)</f>
        <v>#N/A</v>
      </c>
      <c r="FQ50" s="498" t="e">
        <f t="shared" ref="FQ50" si="1224">IF(EXACT(VLOOKUP(FH50,OFERTA_0,4,FALSE),FK50),1,0)</f>
        <v>#N/A</v>
      </c>
      <c r="FR50" s="498">
        <f t="shared" ref="FR50" si="1225">IF(FL50=0,0,1)</f>
        <v>0</v>
      </c>
      <c r="FS50" s="498">
        <f t="shared" ref="FS50" si="1226">IF(FM50=0,0,1)</f>
        <v>0</v>
      </c>
      <c r="FT50" s="498" t="e">
        <f t="shared" ref="FT50" si="1227">PRODUCT(FO50:FS50)</f>
        <v>#N/A</v>
      </c>
      <c r="FU50" s="504">
        <f t="shared" ref="FU50" si="1228">ROUND(FM50,0)</f>
        <v>0</v>
      </c>
      <c r="FV50" s="500">
        <f t="shared" ref="FV50" si="1229">FM50-FU50</f>
        <v>0</v>
      </c>
      <c r="FY50" s="671"/>
      <c r="FZ50" s="672"/>
      <c r="GA50" s="673"/>
      <c r="GB50" s="690"/>
      <c r="GC50" s="675"/>
      <c r="GD50" s="677"/>
      <c r="GE50" s="1323"/>
      <c r="GF50" s="497" t="e">
        <f t="shared" ref="GF50" si="1230">IF(EXACT(VLOOKUP(FY50,OFERTA_0,2,FALSE),FZ50),1,0)</f>
        <v>#N/A</v>
      </c>
      <c r="GG50" s="497" t="e">
        <f t="shared" ref="GG50" si="1231">IF(EXACT(VLOOKUP(FY50,OFERTA_0,3,FALSE),GA50),1,0)</f>
        <v>#N/A</v>
      </c>
      <c r="GH50" s="498" t="e">
        <f t="shared" ref="GH50" si="1232">IF(EXACT(VLOOKUP(FY50,OFERTA_0,4,FALSE),GB50),1,0)</f>
        <v>#N/A</v>
      </c>
      <c r="GI50" s="498">
        <f t="shared" ref="GI50" si="1233">IF(GC50=0,0,1)</f>
        <v>0</v>
      </c>
      <c r="GJ50" s="498">
        <f t="shared" ref="GJ50" si="1234">IF(GD50=0,0,1)</f>
        <v>0</v>
      </c>
      <c r="GK50" s="498" t="e">
        <f t="shared" ref="GK50" si="1235">PRODUCT(GF50:GJ50)</f>
        <v>#N/A</v>
      </c>
      <c r="GL50" s="504">
        <f t="shared" ref="GL50" si="1236">ROUND(GD50,0)</f>
        <v>0</v>
      </c>
      <c r="GM50" s="500">
        <f t="shared" ref="GM50" si="1237">GD50-GL50</f>
        <v>0</v>
      </c>
      <c r="GP50" s="671"/>
      <c r="GQ50" s="672"/>
      <c r="GR50" s="673"/>
      <c r="GS50" s="690"/>
      <c r="GT50" s="675"/>
      <c r="GU50" s="677"/>
      <c r="GV50" s="1323"/>
      <c r="GW50" s="497" t="e">
        <f t="shared" ref="GW50" si="1238">IF(EXACT(VLOOKUP(GP50,OFERTA_0,2,FALSE),GQ50),1,0)</f>
        <v>#N/A</v>
      </c>
      <c r="GX50" s="497" t="e">
        <f t="shared" ref="GX50" si="1239">IF(EXACT(VLOOKUP(GP50,OFERTA_0,3,FALSE),GR50),1,0)</f>
        <v>#N/A</v>
      </c>
      <c r="GY50" s="498" t="e">
        <f t="shared" ref="GY50" si="1240">IF(EXACT(VLOOKUP(GP50,OFERTA_0,4,FALSE),GS50),1,0)</f>
        <v>#N/A</v>
      </c>
      <c r="GZ50" s="498">
        <f t="shared" ref="GZ50" si="1241">IF(GT50=0,0,1)</f>
        <v>0</v>
      </c>
      <c r="HA50" s="498">
        <f t="shared" ref="HA50" si="1242">IF(GU50=0,0,1)</f>
        <v>0</v>
      </c>
      <c r="HB50" s="498" t="e">
        <f t="shared" ref="HB50" si="1243">PRODUCT(GW50:HA50)</f>
        <v>#N/A</v>
      </c>
      <c r="HC50" s="504">
        <f t="shared" ref="HC50" si="1244">ROUND(GU50,0)</f>
        <v>0</v>
      </c>
      <c r="HD50" s="500">
        <f t="shared" ref="HD50" si="1245">GU50-HC50</f>
        <v>0</v>
      </c>
      <c r="HG50" s="671"/>
      <c r="HH50" s="672"/>
      <c r="HI50" s="673"/>
      <c r="HJ50" s="690"/>
      <c r="HK50" s="675"/>
      <c r="HL50" s="677"/>
      <c r="HM50" s="1323"/>
      <c r="HN50" s="497" t="e">
        <f t="shared" ref="HN50" si="1246">IF(EXACT(VLOOKUP(HG50,OFERTA_0,2,FALSE),HH50),1,0)</f>
        <v>#N/A</v>
      </c>
      <c r="HO50" s="497" t="e">
        <f t="shared" ref="HO50" si="1247">IF(EXACT(VLOOKUP(HG50,OFERTA_0,3,FALSE),HI50),1,0)</f>
        <v>#N/A</v>
      </c>
      <c r="HP50" s="498" t="e">
        <f t="shared" ref="HP50" si="1248">IF(EXACT(VLOOKUP(HG50,OFERTA_0,4,FALSE),HJ50),1,0)</f>
        <v>#N/A</v>
      </c>
      <c r="HQ50" s="498">
        <f t="shared" ref="HQ50" si="1249">IF(HK50=0,0,1)</f>
        <v>0</v>
      </c>
      <c r="HR50" s="498">
        <f t="shared" ref="HR50" si="1250">IF(HL50=0,0,1)</f>
        <v>0</v>
      </c>
      <c r="HS50" s="498" t="e">
        <f t="shared" ref="HS50" si="1251">PRODUCT(HN50:HR50)</f>
        <v>#N/A</v>
      </c>
      <c r="HT50" s="504">
        <f t="shared" ref="HT50" si="1252">ROUND(HL50,0)</f>
        <v>0</v>
      </c>
      <c r="HU50" s="500">
        <f t="shared" ref="HU50" si="1253">HL50-HT50</f>
        <v>0</v>
      </c>
      <c r="HX50" s="671"/>
      <c r="HY50" s="672"/>
      <c r="HZ50" s="673"/>
      <c r="IA50" s="690"/>
      <c r="IB50" s="675"/>
      <c r="IC50" s="677"/>
      <c r="ID50" s="1323"/>
      <c r="IE50" s="497" t="e">
        <f t="shared" ref="IE50" si="1254">IF(EXACT(VLOOKUP(HX50,OFERTA_0,2,FALSE),HY50),1,0)</f>
        <v>#N/A</v>
      </c>
      <c r="IF50" s="497" t="e">
        <f t="shared" ref="IF50" si="1255">IF(EXACT(VLOOKUP(HX50,OFERTA_0,3,FALSE),HZ50),1,0)</f>
        <v>#N/A</v>
      </c>
      <c r="IG50" s="498" t="e">
        <f t="shared" ref="IG50" si="1256">IF(EXACT(VLOOKUP(HX50,OFERTA_0,4,FALSE),IA50),1,0)</f>
        <v>#N/A</v>
      </c>
      <c r="IH50" s="498">
        <f t="shared" ref="IH50" si="1257">IF(IB50=0,0,1)</f>
        <v>0</v>
      </c>
      <c r="II50" s="498">
        <f t="shared" ref="II50" si="1258">IF(IC50=0,0,1)</f>
        <v>0</v>
      </c>
      <c r="IJ50" s="498" t="e">
        <f t="shared" ref="IJ50" si="1259">PRODUCT(IE50:II50)</f>
        <v>#N/A</v>
      </c>
      <c r="IK50" s="504">
        <f t="shared" ref="IK50" si="1260">ROUND(IC50,0)</f>
        <v>0</v>
      </c>
      <c r="IL50" s="500">
        <f t="shared" ref="IL50" si="1261">IC50-IK50</f>
        <v>0</v>
      </c>
      <c r="IO50" s="671"/>
      <c r="IP50" s="672"/>
      <c r="IQ50" s="673"/>
      <c r="IR50" s="690"/>
      <c r="IS50" s="675"/>
      <c r="IT50" s="677"/>
      <c r="IU50" s="1323"/>
      <c r="IV50" s="497" t="e">
        <f t="shared" ref="IV50" si="1262">IF(EXACT(VLOOKUP(IO50,OFERTA_0,2,FALSE),IP50),1,0)</f>
        <v>#N/A</v>
      </c>
      <c r="IW50" s="497" t="e">
        <f t="shared" ref="IW50" si="1263">IF(EXACT(VLOOKUP(IO50,OFERTA_0,3,FALSE),IQ50),1,0)</f>
        <v>#N/A</v>
      </c>
      <c r="IX50" s="498" t="e">
        <f t="shared" ref="IX50" si="1264">IF(EXACT(VLOOKUP(IO50,OFERTA_0,4,FALSE),IR50),1,0)</f>
        <v>#N/A</v>
      </c>
      <c r="IY50" s="498">
        <f t="shared" ref="IY50" si="1265">IF(IS50=0,0,1)</f>
        <v>0</v>
      </c>
      <c r="IZ50" s="498">
        <f t="shared" ref="IZ50" si="1266">IF(IT50=0,0,1)</f>
        <v>0</v>
      </c>
      <c r="JA50" s="498" t="e">
        <f t="shared" ref="JA50" si="1267">PRODUCT(IV50:IZ50)</f>
        <v>#N/A</v>
      </c>
      <c r="JB50" s="504">
        <f t="shared" ref="JB50" si="1268">ROUND(IT50,0)</f>
        <v>0</v>
      </c>
      <c r="JC50" s="500">
        <f t="shared" ref="JC50" si="1269">IT50-JB50</f>
        <v>0</v>
      </c>
      <c r="JF50" s="671"/>
      <c r="JG50" s="672"/>
      <c r="JH50" s="673"/>
      <c r="JI50" s="690"/>
      <c r="JJ50" s="675"/>
      <c r="JK50" s="677"/>
      <c r="JL50" s="1323"/>
      <c r="JM50" s="497" t="e">
        <f t="shared" ref="JM50" si="1270">IF(EXACT(VLOOKUP(JF50,OFERTA_0,2,FALSE),JG50),1,0)</f>
        <v>#N/A</v>
      </c>
      <c r="JN50" s="497" t="e">
        <f t="shared" ref="JN50" si="1271">IF(EXACT(VLOOKUP(JF50,OFERTA_0,3,FALSE),JH50),1,0)</f>
        <v>#N/A</v>
      </c>
      <c r="JO50" s="498" t="e">
        <f t="shared" ref="JO50" si="1272">IF(EXACT(VLOOKUP(JF50,OFERTA_0,4,FALSE),JI50),1,0)</f>
        <v>#N/A</v>
      </c>
      <c r="JP50" s="498">
        <f t="shared" ref="JP50" si="1273">IF(JJ50=0,0,1)</f>
        <v>0</v>
      </c>
      <c r="JQ50" s="498">
        <f t="shared" ref="JQ50" si="1274">IF(JK50=0,0,1)</f>
        <v>0</v>
      </c>
      <c r="JR50" s="498" t="e">
        <f t="shared" ref="JR50" si="1275">PRODUCT(JM50:JQ50)</f>
        <v>#N/A</v>
      </c>
      <c r="JS50" s="504">
        <f t="shared" ref="JS50" si="1276">ROUND(JK50,0)</f>
        <v>0</v>
      </c>
      <c r="JT50" s="500">
        <f t="shared" ref="JT50" si="1277">JK50-JS50</f>
        <v>0</v>
      </c>
      <c r="JW50" s="671"/>
      <c r="JX50" s="672"/>
      <c r="JY50" s="673"/>
      <c r="JZ50" s="690"/>
      <c r="KA50" s="675"/>
      <c r="KB50" s="677"/>
      <c r="KC50" s="1323"/>
      <c r="KD50" s="497" t="e">
        <f t="shared" ref="KD50" si="1278">IF(EXACT(VLOOKUP(JW50,OFERTA_0,2,FALSE),JX50),1,0)</f>
        <v>#N/A</v>
      </c>
      <c r="KE50" s="497" t="e">
        <f t="shared" ref="KE50" si="1279">IF(EXACT(VLOOKUP(JW50,OFERTA_0,3,FALSE),JY50),1,0)</f>
        <v>#N/A</v>
      </c>
      <c r="KF50" s="498" t="e">
        <f t="shared" ref="KF50" si="1280">IF(EXACT(VLOOKUP(JW50,OFERTA_0,4,FALSE),JZ50),1,0)</f>
        <v>#N/A</v>
      </c>
      <c r="KG50" s="498">
        <f t="shared" ref="KG50" si="1281">IF(KA50=0,0,1)</f>
        <v>0</v>
      </c>
      <c r="KH50" s="498">
        <f t="shared" ref="KH50" si="1282">IF(KB50=0,0,1)</f>
        <v>0</v>
      </c>
      <c r="KI50" s="498" t="e">
        <f t="shared" ref="KI50" si="1283">PRODUCT(KD50:KH50)</f>
        <v>#N/A</v>
      </c>
      <c r="KJ50" s="504">
        <f t="shared" ref="KJ50" si="1284">ROUND(KB50,0)</f>
        <v>0</v>
      </c>
      <c r="KK50" s="500">
        <f t="shared" ref="KK50" si="1285">KB50-KJ50</f>
        <v>0</v>
      </c>
      <c r="KN50" s="671"/>
      <c r="KO50" s="672"/>
      <c r="KP50" s="673"/>
      <c r="KQ50" s="690"/>
      <c r="KR50" s="675"/>
      <c r="KS50" s="677"/>
      <c r="KT50" s="1323"/>
      <c r="KU50" s="497" t="e">
        <f t="shared" ref="KU50" si="1286">IF(EXACT(VLOOKUP(KN50,OFERTA_0,2,FALSE),KO50),1,0)</f>
        <v>#N/A</v>
      </c>
      <c r="KV50" s="497" t="e">
        <f t="shared" ref="KV50" si="1287">IF(EXACT(VLOOKUP(KN50,OFERTA_0,3,FALSE),KP50),1,0)</f>
        <v>#N/A</v>
      </c>
      <c r="KW50" s="498" t="e">
        <f t="shared" ref="KW50" si="1288">IF(EXACT(VLOOKUP(KN50,OFERTA_0,4,FALSE),KQ50),1,0)</f>
        <v>#N/A</v>
      </c>
      <c r="KX50" s="498">
        <f t="shared" ref="KX50" si="1289">IF(KR50=0,0,1)</f>
        <v>0</v>
      </c>
      <c r="KY50" s="498">
        <f t="shared" ref="KY50" si="1290">IF(KS50=0,0,1)</f>
        <v>0</v>
      </c>
      <c r="KZ50" s="498" t="e">
        <f t="shared" ref="KZ50" si="1291">PRODUCT(KU50:KY50)</f>
        <v>#N/A</v>
      </c>
      <c r="LA50" s="504">
        <f t="shared" ref="LA50" si="1292">ROUND(KS50,0)</f>
        <v>0</v>
      </c>
      <c r="LB50" s="500">
        <f t="shared" ref="LB50" si="1293">KS50-LA50</f>
        <v>0</v>
      </c>
      <c r="LE50" s="671"/>
      <c r="LF50" s="672"/>
      <c r="LG50" s="673"/>
      <c r="LH50" s="690"/>
      <c r="LI50" s="675"/>
      <c r="LJ50" s="677"/>
      <c r="LK50" s="1323"/>
      <c r="LL50" s="497" t="e">
        <f t="shared" ref="LL50" si="1294">IF(EXACT(VLOOKUP(LE50,OFERTA_0,2,FALSE),LF50),1,0)</f>
        <v>#N/A</v>
      </c>
      <c r="LM50" s="497" t="e">
        <f t="shared" ref="LM50" si="1295">IF(EXACT(VLOOKUP(LE50,OFERTA_0,3,FALSE),LG50),1,0)</f>
        <v>#N/A</v>
      </c>
      <c r="LN50" s="498" t="e">
        <f t="shared" ref="LN50" si="1296">IF(EXACT(VLOOKUP(LE50,OFERTA_0,4,FALSE),LH50),1,0)</f>
        <v>#N/A</v>
      </c>
      <c r="LO50" s="498">
        <f t="shared" ref="LO50" si="1297">IF(LI50=0,0,1)</f>
        <v>0</v>
      </c>
      <c r="LP50" s="498">
        <f t="shared" ref="LP50" si="1298">IF(LJ50=0,0,1)</f>
        <v>0</v>
      </c>
      <c r="LQ50" s="498" t="e">
        <f t="shared" ref="LQ50" si="1299">PRODUCT(LL50:LP50)</f>
        <v>#N/A</v>
      </c>
      <c r="LR50" s="504">
        <f t="shared" ref="LR50" si="1300">ROUND(LJ50,0)</f>
        <v>0</v>
      </c>
      <c r="LS50" s="500">
        <f t="shared" ref="LS50" si="1301">LJ50-LR50</f>
        <v>0</v>
      </c>
      <c r="LV50" s="671"/>
      <c r="LW50" s="672"/>
      <c r="LX50" s="673"/>
      <c r="LY50" s="690"/>
      <c r="LZ50" s="675"/>
      <c r="MA50" s="677"/>
      <c r="MB50" s="1323"/>
      <c r="MC50" s="497" t="e">
        <f t="shared" ref="MC50" si="1302">IF(EXACT(VLOOKUP(LV50,OFERTA_0,2,FALSE),LW50),1,0)</f>
        <v>#N/A</v>
      </c>
      <c r="MD50" s="497" t="e">
        <f t="shared" ref="MD50" si="1303">IF(EXACT(VLOOKUP(LV50,OFERTA_0,3,FALSE),LX50),1,0)</f>
        <v>#N/A</v>
      </c>
      <c r="ME50" s="498" t="e">
        <f t="shared" ref="ME50" si="1304">IF(EXACT(VLOOKUP(LV50,OFERTA_0,4,FALSE),LY50),1,0)</f>
        <v>#N/A</v>
      </c>
      <c r="MF50" s="498">
        <f t="shared" ref="MF50" si="1305">IF(LZ50=0,0,1)</f>
        <v>0</v>
      </c>
      <c r="MG50" s="498">
        <f t="shared" ref="MG50" si="1306">IF(MA50=0,0,1)</f>
        <v>0</v>
      </c>
      <c r="MH50" s="498" t="e">
        <f t="shared" ref="MH50" si="1307">PRODUCT(MC50:MG50)</f>
        <v>#N/A</v>
      </c>
      <c r="MI50" s="504">
        <f t="shared" ref="MI50" si="1308">ROUND(MA50,0)</f>
        <v>0</v>
      </c>
      <c r="MJ50" s="500">
        <f t="shared" ref="MJ50" si="1309">MA50-MI50</f>
        <v>0</v>
      </c>
      <c r="MM50" s="671"/>
      <c r="MN50" s="672"/>
      <c r="MO50" s="673"/>
      <c r="MP50" s="690"/>
      <c r="MQ50" s="675"/>
      <c r="MR50" s="677"/>
      <c r="MS50" s="1323"/>
      <c r="MT50" s="497" t="e">
        <f t="shared" ref="MT50" si="1310">IF(EXACT(VLOOKUP(MM50,OFERTA_0,2,FALSE),MN50),1,0)</f>
        <v>#N/A</v>
      </c>
      <c r="MU50" s="497" t="e">
        <f t="shared" ref="MU50" si="1311">IF(EXACT(VLOOKUP(MM50,OFERTA_0,3,FALSE),MO50),1,0)</f>
        <v>#N/A</v>
      </c>
      <c r="MV50" s="498" t="e">
        <f t="shared" ref="MV50" si="1312">IF(EXACT(VLOOKUP(MM50,OFERTA_0,4,FALSE),MP50),1,0)</f>
        <v>#N/A</v>
      </c>
      <c r="MW50" s="498">
        <f t="shared" ref="MW50" si="1313">IF(MQ50=0,0,1)</f>
        <v>0</v>
      </c>
      <c r="MX50" s="498">
        <f t="shared" ref="MX50" si="1314">IF(MR50=0,0,1)</f>
        <v>0</v>
      </c>
      <c r="MY50" s="498" t="e">
        <f t="shared" ref="MY50" si="1315">PRODUCT(MT50:MX50)</f>
        <v>#N/A</v>
      </c>
      <c r="MZ50" s="504">
        <f t="shared" ref="MZ50" si="1316">ROUND(MR50,0)</f>
        <v>0</v>
      </c>
      <c r="NA50" s="500">
        <f t="shared" ref="NA50" si="1317">MR50-MZ50</f>
        <v>0</v>
      </c>
      <c r="ND50" s="671"/>
      <c r="NE50" s="672"/>
      <c r="NF50" s="673"/>
      <c r="NG50" s="690"/>
      <c r="NH50" s="675"/>
      <c r="NI50" s="677"/>
      <c r="NJ50" s="1323"/>
      <c r="NK50" s="497" t="e">
        <f t="shared" ref="NK50" si="1318">IF(EXACT(VLOOKUP(ND50,OFERTA_0,2,FALSE),NE50),1,0)</f>
        <v>#N/A</v>
      </c>
      <c r="NL50" s="497" t="e">
        <f t="shared" ref="NL50" si="1319">IF(EXACT(VLOOKUP(ND50,OFERTA_0,3,FALSE),NF50),1,0)</f>
        <v>#N/A</v>
      </c>
      <c r="NM50" s="498" t="e">
        <f t="shared" ref="NM50" si="1320">IF(EXACT(VLOOKUP(ND50,OFERTA_0,4,FALSE),NG50),1,0)</f>
        <v>#N/A</v>
      </c>
      <c r="NN50" s="498">
        <f t="shared" ref="NN50" si="1321">IF(NH50=0,0,1)</f>
        <v>0</v>
      </c>
      <c r="NO50" s="498">
        <f t="shared" ref="NO50" si="1322">IF(NI50=0,0,1)</f>
        <v>0</v>
      </c>
      <c r="NP50" s="498" t="e">
        <f t="shared" ref="NP50" si="1323">PRODUCT(NK50:NO50)</f>
        <v>#N/A</v>
      </c>
      <c r="NQ50" s="504">
        <f t="shared" ref="NQ50" si="1324">ROUND(NI50,0)</f>
        <v>0</v>
      </c>
      <c r="NR50" s="500">
        <f t="shared" ref="NR50" si="1325">NI50-NQ50</f>
        <v>0</v>
      </c>
      <c r="NU50" s="671"/>
      <c r="NV50" s="672"/>
      <c r="NW50" s="673"/>
      <c r="NX50" s="690"/>
      <c r="NY50" s="675"/>
      <c r="NZ50" s="677"/>
      <c r="OA50" s="1323"/>
      <c r="OB50" s="497" t="e">
        <f t="shared" ref="OB50" si="1326">IF(EXACT(VLOOKUP(NU50,OFERTA_0,2,FALSE),NV50),1,0)</f>
        <v>#N/A</v>
      </c>
      <c r="OC50" s="497" t="e">
        <f t="shared" ref="OC50" si="1327">IF(EXACT(VLOOKUP(NU50,OFERTA_0,3,FALSE),NW50),1,0)</f>
        <v>#N/A</v>
      </c>
      <c r="OD50" s="498" t="e">
        <f t="shared" ref="OD50" si="1328">IF(EXACT(VLOOKUP(NU50,OFERTA_0,4,FALSE),NX50),1,0)</f>
        <v>#N/A</v>
      </c>
      <c r="OE50" s="498">
        <f t="shared" ref="OE50" si="1329">IF(NY50=0,0,1)</f>
        <v>0</v>
      </c>
      <c r="OF50" s="498">
        <f t="shared" ref="OF50" si="1330">IF(NZ50=0,0,1)</f>
        <v>0</v>
      </c>
      <c r="OG50" s="498" t="e">
        <f t="shared" ref="OG50" si="1331">PRODUCT(OB50:OF50)</f>
        <v>#N/A</v>
      </c>
      <c r="OH50" s="504">
        <f t="shared" ref="OH50" si="1332">ROUND(NZ50,0)</f>
        <v>0</v>
      </c>
      <c r="OI50" s="500">
        <f t="shared" ref="OI50" si="1333">NZ50-OH50</f>
        <v>0</v>
      </c>
      <c r="OL50" s="671"/>
      <c r="OM50" s="672"/>
      <c r="ON50" s="673"/>
      <c r="OO50" s="690"/>
      <c r="OP50" s="675"/>
      <c r="OQ50" s="677"/>
      <c r="OR50" s="1323"/>
      <c r="OS50" s="497" t="e">
        <f t="shared" ref="OS50" si="1334">IF(EXACT(VLOOKUP(OL50,OFERTA_0,2,FALSE),OM50),1,0)</f>
        <v>#N/A</v>
      </c>
      <c r="OT50" s="497" t="e">
        <f t="shared" ref="OT50" si="1335">IF(EXACT(VLOOKUP(OL50,OFERTA_0,3,FALSE),ON50),1,0)</f>
        <v>#N/A</v>
      </c>
      <c r="OU50" s="498" t="e">
        <f t="shared" ref="OU50" si="1336">IF(EXACT(VLOOKUP(OL50,OFERTA_0,4,FALSE),OO50),1,0)</f>
        <v>#N/A</v>
      </c>
      <c r="OV50" s="498">
        <f t="shared" ref="OV50" si="1337">IF(OP50=0,0,1)</f>
        <v>0</v>
      </c>
      <c r="OW50" s="498">
        <f t="shared" ref="OW50" si="1338">IF(OQ50=0,0,1)</f>
        <v>0</v>
      </c>
      <c r="OX50" s="498" t="e">
        <f t="shared" ref="OX50" si="1339">PRODUCT(OS50:OW50)</f>
        <v>#N/A</v>
      </c>
      <c r="OY50" s="504">
        <f t="shared" ref="OY50" si="1340">ROUND(OQ50,0)</f>
        <v>0</v>
      </c>
      <c r="OZ50" s="500">
        <f t="shared" ref="OZ50" si="1341">OQ50-OY50</f>
        <v>0</v>
      </c>
      <c r="PC50" s="671"/>
      <c r="PD50" s="672"/>
      <c r="PE50" s="673"/>
      <c r="PF50" s="690"/>
      <c r="PG50" s="675"/>
      <c r="PH50" s="677"/>
      <c r="PI50" s="1323"/>
      <c r="PJ50" s="497" t="e">
        <f t="shared" ref="PJ50" si="1342">IF(EXACT(VLOOKUP(PC50,OFERTA_0,2,FALSE),PD50),1,0)</f>
        <v>#N/A</v>
      </c>
      <c r="PK50" s="497" t="e">
        <f t="shared" ref="PK50" si="1343">IF(EXACT(VLOOKUP(PC50,OFERTA_0,3,FALSE),PE50),1,0)</f>
        <v>#N/A</v>
      </c>
      <c r="PL50" s="498" t="e">
        <f t="shared" ref="PL50" si="1344">IF(EXACT(VLOOKUP(PC50,OFERTA_0,4,FALSE),PF50),1,0)</f>
        <v>#N/A</v>
      </c>
      <c r="PM50" s="498">
        <f t="shared" ref="PM50" si="1345">IF(PG50=0,0,1)</f>
        <v>0</v>
      </c>
      <c r="PN50" s="498">
        <f t="shared" ref="PN50" si="1346">IF(PH50=0,0,1)</f>
        <v>0</v>
      </c>
      <c r="PO50" s="498" t="e">
        <f t="shared" ref="PO50" si="1347">PRODUCT(PJ50:PN50)</f>
        <v>#N/A</v>
      </c>
      <c r="PP50" s="504">
        <f t="shared" ref="PP50" si="1348">ROUND(PH50,0)</f>
        <v>0</v>
      </c>
      <c r="PQ50" s="500">
        <f t="shared" ref="PQ50" si="1349">PH50-PP50</f>
        <v>0</v>
      </c>
      <c r="PT50" s="671"/>
      <c r="PU50" s="672"/>
      <c r="PV50" s="673"/>
      <c r="PW50" s="690"/>
      <c r="PX50" s="675"/>
      <c r="PY50" s="677"/>
      <c r="PZ50" s="1323"/>
      <c r="QA50" s="497" t="e">
        <f t="shared" ref="QA50" si="1350">IF(EXACT(VLOOKUP(PT50,OFERTA_0,2,FALSE),PU50),1,0)</f>
        <v>#N/A</v>
      </c>
      <c r="QB50" s="497" t="e">
        <f t="shared" ref="QB50" si="1351">IF(EXACT(VLOOKUP(PT50,OFERTA_0,3,FALSE),PV50),1,0)</f>
        <v>#N/A</v>
      </c>
      <c r="QC50" s="498" t="e">
        <f t="shared" ref="QC50" si="1352">IF(EXACT(VLOOKUP(PT50,OFERTA_0,4,FALSE),PW50),1,0)</f>
        <v>#N/A</v>
      </c>
      <c r="QD50" s="498">
        <f t="shared" ref="QD50" si="1353">IF(PX50=0,0,1)</f>
        <v>0</v>
      </c>
      <c r="QE50" s="498">
        <f t="shared" ref="QE50" si="1354">IF(PY50=0,0,1)</f>
        <v>0</v>
      </c>
      <c r="QF50" s="498" t="e">
        <f t="shared" ref="QF50" si="1355">PRODUCT(QA50:QE50)</f>
        <v>#N/A</v>
      </c>
      <c r="QG50" s="504">
        <f t="shared" ref="QG50" si="1356">ROUND(PY50,0)</f>
        <v>0</v>
      </c>
      <c r="QH50" s="500">
        <f t="shared" ref="QH50" si="1357">PY50-QG50</f>
        <v>0</v>
      </c>
      <c r="QK50" s="671"/>
      <c r="QL50" s="672"/>
      <c r="QM50" s="673"/>
      <c r="QN50" s="690"/>
      <c r="QO50" s="675"/>
      <c r="QP50" s="677"/>
      <c r="QQ50" s="1323"/>
      <c r="QR50" s="497" t="e">
        <f t="shared" ref="QR50" si="1358">IF(EXACT(VLOOKUP(QK50,OFERTA_0,2,FALSE),QL50),1,0)</f>
        <v>#N/A</v>
      </c>
      <c r="QS50" s="497" t="e">
        <f t="shared" ref="QS50" si="1359">IF(EXACT(VLOOKUP(QK50,OFERTA_0,3,FALSE),QM50),1,0)</f>
        <v>#N/A</v>
      </c>
      <c r="QT50" s="498" t="e">
        <f t="shared" ref="QT50" si="1360">IF(EXACT(VLOOKUP(QK50,OFERTA_0,4,FALSE),QN50),1,0)</f>
        <v>#N/A</v>
      </c>
      <c r="QU50" s="498">
        <f t="shared" ref="QU50" si="1361">IF(QO50=0,0,1)</f>
        <v>0</v>
      </c>
      <c r="QV50" s="498">
        <f t="shared" ref="QV50" si="1362">IF(QP50=0,0,1)</f>
        <v>0</v>
      </c>
      <c r="QW50" s="498" t="e">
        <f t="shared" ref="QW50" si="1363">PRODUCT(QR50:QV50)</f>
        <v>#N/A</v>
      </c>
      <c r="QX50" s="504">
        <f t="shared" ref="QX50" si="1364">ROUND(QP50,0)</f>
        <v>0</v>
      </c>
      <c r="QY50" s="500">
        <f t="shared" ref="QY50" si="1365">QP50-QX50</f>
        <v>0</v>
      </c>
      <c r="RB50" s="381"/>
      <c r="RC50" s="382"/>
      <c r="RD50" s="383"/>
      <c r="RE50" s="384"/>
      <c r="RF50" s="385"/>
      <c r="RG50" s="386"/>
      <c r="RH50" s="386"/>
      <c r="RI50" s="497"/>
      <c r="RJ50" s="497"/>
      <c r="RK50" s="501"/>
      <c r="RL50" s="501"/>
      <c r="RM50" s="501"/>
      <c r="RN50" s="501"/>
      <c r="RO50" s="502"/>
      <c r="RP50" s="503"/>
      <c r="RS50" s="381"/>
      <c r="RT50" s="382"/>
      <c r="RU50" s="383"/>
      <c r="RV50" s="384"/>
      <c r="RW50" s="385"/>
      <c r="RX50" s="386"/>
      <c r="RY50" s="386"/>
      <c r="RZ50" s="497"/>
      <c r="SA50" s="497"/>
      <c r="SB50" s="501"/>
      <c r="SC50" s="501"/>
      <c r="SD50" s="501"/>
      <c r="SE50" s="501"/>
      <c r="SF50" s="502"/>
      <c r="SG50" s="503"/>
      <c r="SJ50" s="381"/>
      <c r="SK50" s="382"/>
      <c r="SL50" s="383"/>
      <c r="SM50" s="384"/>
      <c r="SN50" s="385"/>
      <c r="SO50" s="386"/>
      <c r="SP50" s="386"/>
      <c r="SQ50" s="497"/>
      <c r="SR50" s="497"/>
      <c r="SS50" s="501"/>
      <c r="ST50" s="501"/>
      <c r="SU50" s="501"/>
      <c r="SV50" s="501"/>
      <c r="SW50" s="502"/>
      <c r="SX50" s="503"/>
    </row>
    <row r="51" spans="2:518" ht="76.5" customHeight="1" thickTop="1" thickBot="1">
      <c r="B51" s="839" t="s">
        <v>461</v>
      </c>
      <c r="C51" s="849" t="s">
        <v>435</v>
      </c>
      <c r="D51" s="834" t="s">
        <v>462</v>
      </c>
      <c r="E51" s="835" t="s">
        <v>144</v>
      </c>
      <c r="F51" s="836">
        <v>63</v>
      </c>
      <c r="G51" s="916">
        <v>0</v>
      </c>
      <c r="H51" s="848">
        <v>0</v>
      </c>
      <c r="K51" s="941" t="s">
        <v>461</v>
      </c>
      <c r="L51" s="951" t="s">
        <v>435</v>
      </c>
      <c r="M51" s="936" t="s">
        <v>462</v>
      </c>
      <c r="N51" s="937" t="s">
        <v>144</v>
      </c>
      <c r="O51" s="938">
        <v>63</v>
      </c>
      <c r="P51" s="1017">
        <v>318000</v>
      </c>
      <c r="Q51" s="950">
        <v>20034000</v>
      </c>
      <c r="R51" s="497">
        <f t="shared" ref="R51:R59" si="1366">IF(EXACT(VLOOKUP(K51,OFERTA_0,3,FALSE),M51),1,0)</f>
        <v>1</v>
      </c>
      <c r="S51" s="497">
        <f t="shared" ref="S51:S59" si="1367">IF(EXACT(VLOOKUP(K51,OFERTA_0,4,FALSE),N51),1,0)</f>
        <v>1</v>
      </c>
      <c r="T51" s="498">
        <f t="shared" ref="T51:T59" si="1368">IF(EXACT(VLOOKUP(K51,OFERTA_0,5,FALSE),O51),1,0)</f>
        <v>1</v>
      </c>
      <c r="U51" s="498">
        <f t="shared" ref="U51:U59" si="1369">IF(P51=0,0,1)</f>
        <v>1</v>
      </c>
      <c r="V51" s="498">
        <f t="shared" ref="V51:V59" si="1370">IF(Q51=0,0,1)</f>
        <v>1</v>
      </c>
      <c r="W51" s="498">
        <f t="shared" ref="W51:W59" si="1371">PRODUCT(R51:V51)</f>
        <v>1</v>
      </c>
      <c r="X51" s="504">
        <f t="shared" ref="X51:X59" si="1372">ROUND(Q51,0)</f>
        <v>20034000</v>
      </c>
      <c r="Y51" s="500">
        <f t="shared" ref="Y51:Y59" si="1373">Q51-X51</f>
        <v>0</v>
      </c>
      <c r="Z51" s="486"/>
      <c r="AA51" s="486"/>
      <c r="AB51" s="941" t="s">
        <v>461</v>
      </c>
      <c r="AC51" s="951" t="s">
        <v>435</v>
      </c>
      <c r="AD51" s="936" t="s">
        <v>462</v>
      </c>
      <c r="AE51" s="937" t="s">
        <v>144</v>
      </c>
      <c r="AF51" s="938">
        <v>63</v>
      </c>
      <c r="AG51" s="1017">
        <v>110000</v>
      </c>
      <c r="AH51" s="950">
        <v>6930000</v>
      </c>
      <c r="AI51" s="497">
        <f t="shared" ref="AI51:AI59" si="1374">IF(EXACT(VLOOKUP(AB51,OFERTA_0,3,FALSE),AD51),1,0)</f>
        <v>1</v>
      </c>
      <c r="AJ51" s="497">
        <f t="shared" ref="AJ51:AJ59" si="1375">IF(EXACT(VLOOKUP(AB51,OFERTA_0,4,FALSE),AE51),1,0)</f>
        <v>1</v>
      </c>
      <c r="AK51" s="498">
        <f t="shared" ref="AK51:AK59" si="1376">IF(EXACT(VLOOKUP(AB51,OFERTA_0,5,FALSE),AF51),1,0)</f>
        <v>1</v>
      </c>
      <c r="AL51" s="498">
        <f t="shared" ref="AL51:AL59" si="1377">IF(AG51=0,0,1)</f>
        <v>1</v>
      </c>
      <c r="AM51" s="498">
        <f t="shared" ref="AM51:AM59" si="1378">IF(AH51=0,0,1)</f>
        <v>1</v>
      </c>
      <c r="AN51" s="498">
        <f t="shared" ref="AN51:AN59" si="1379">PRODUCT(AI51:AM51)</f>
        <v>1</v>
      </c>
      <c r="AO51" s="504">
        <f t="shared" ref="AO51:AO59" si="1380">ROUND(AH51,0)</f>
        <v>6930000</v>
      </c>
      <c r="AP51" s="500">
        <f t="shared" ref="AP51:AP59" si="1381">AH51-AO51</f>
        <v>0</v>
      </c>
      <c r="AQ51" s="486"/>
      <c r="AR51" s="486"/>
      <c r="AS51" s="941" t="s">
        <v>461</v>
      </c>
      <c r="AT51" s="951" t="s">
        <v>435</v>
      </c>
      <c r="AU51" s="936" t="s">
        <v>462</v>
      </c>
      <c r="AV51" s="937" t="s">
        <v>144</v>
      </c>
      <c r="AW51" s="938">
        <v>63</v>
      </c>
      <c r="AX51" s="1017">
        <v>128126.31904761905</v>
      </c>
      <c r="AY51" s="950">
        <v>8071958</v>
      </c>
      <c r="AZ51" s="497">
        <f t="shared" ref="AZ51:AZ59" si="1382">IF(EXACT(VLOOKUP(AS51,OFERTA_0,3,FALSE),AU51),1,0)</f>
        <v>1</v>
      </c>
      <c r="BA51" s="497">
        <f t="shared" ref="BA51:BA59" si="1383">IF(EXACT(VLOOKUP(AS51,OFERTA_0,4,FALSE),AV51),1,0)</f>
        <v>1</v>
      </c>
      <c r="BB51" s="498">
        <f t="shared" ref="BB51:BB59" si="1384">IF(EXACT(VLOOKUP(AS51,OFERTA_0,5,FALSE),AW51),1,0)</f>
        <v>1</v>
      </c>
      <c r="BC51" s="498">
        <f t="shared" ref="BC51:BC59" si="1385">IF(AX51=0,0,1)</f>
        <v>1</v>
      </c>
      <c r="BD51" s="498">
        <f t="shared" ref="BD51:BD59" si="1386">IF(AY51=0,0,1)</f>
        <v>1</v>
      </c>
      <c r="BE51" s="498">
        <f t="shared" ref="BE51:BE59" si="1387">PRODUCT(AZ51:BD51)</f>
        <v>1</v>
      </c>
      <c r="BF51" s="504">
        <f t="shared" ref="BF51:BF59" si="1388">ROUND(AY51,0)</f>
        <v>8071958</v>
      </c>
      <c r="BG51" s="500">
        <f t="shared" ref="BG51:BG59" si="1389">AY51-BF51</f>
        <v>0</v>
      </c>
      <c r="BJ51" s="941" t="s">
        <v>461</v>
      </c>
      <c r="BK51" s="951" t="s">
        <v>435</v>
      </c>
      <c r="BL51" s="936" t="s">
        <v>462</v>
      </c>
      <c r="BM51" s="937" t="s">
        <v>144</v>
      </c>
      <c r="BN51" s="938">
        <v>63</v>
      </c>
      <c r="BO51" s="1017">
        <v>114400.00000000001</v>
      </c>
      <c r="BP51" s="950">
        <v>7207200</v>
      </c>
      <c r="BQ51" s="497">
        <f t="shared" ref="BQ51:BQ59" si="1390">IF(EXACT(VLOOKUP(BJ51,OFERTA_0,3,FALSE),BL51),1,0)</f>
        <v>1</v>
      </c>
      <c r="BR51" s="497">
        <f t="shared" ref="BR51:BR59" si="1391">IF(EXACT(VLOOKUP(BJ51,OFERTA_0,4,FALSE),BM51),1,0)</f>
        <v>1</v>
      </c>
      <c r="BS51" s="498">
        <f t="shared" ref="BS51:BS59" si="1392">IF(EXACT(VLOOKUP(BJ51,OFERTA_0,5,FALSE),BN51),1,0)</f>
        <v>1</v>
      </c>
      <c r="BT51" s="498">
        <f t="shared" ref="BT51:BT59" si="1393">IF(BO51=0,0,1)</f>
        <v>1</v>
      </c>
      <c r="BU51" s="498">
        <f t="shared" ref="BU51:BU59" si="1394">IF(BP51=0,0,1)</f>
        <v>1</v>
      </c>
      <c r="BV51" s="498">
        <f t="shared" ref="BV51:BV59" si="1395">PRODUCT(BQ51:BU51)</f>
        <v>1</v>
      </c>
      <c r="BW51" s="504">
        <f t="shared" ref="BW51:BW59" si="1396">ROUND(BP51,0)</f>
        <v>7207200</v>
      </c>
      <c r="BX51" s="500">
        <f t="shared" ref="BX51:BX59" si="1397">BP51-BW51</f>
        <v>0</v>
      </c>
      <c r="CA51" s="941" t="s">
        <v>461</v>
      </c>
      <c r="CB51" s="951" t="s">
        <v>435</v>
      </c>
      <c r="CC51" s="936" t="s">
        <v>462</v>
      </c>
      <c r="CD51" s="937" t="s">
        <v>144</v>
      </c>
      <c r="CE51" s="938">
        <v>63</v>
      </c>
      <c r="CF51" s="1017">
        <v>99486</v>
      </c>
      <c r="CG51" s="950">
        <v>6267618</v>
      </c>
      <c r="CH51" s="497">
        <f t="shared" ref="CH51:CH59" si="1398">IF(EXACT(VLOOKUP(CA51,OFERTA_0,3,FALSE),CC51),1,0)</f>
        <v>1</v>
      </c>
      <c r="CI51" s="497">
        <f t="shared" ref="CI51:CI59" si="1399">IF(EXACT(VLOOKUP(CA51,OFERTA_0,4,FALSE),CD51),1,0)</f>
        <v>1</v>
      </c>
      <c r="CJ51" s="498">
        <f t="shared" ref="CJ51:CJ59" si="1400">IF(EXACT(VLOOKUP(CA51,OFERTA_0,5,FALSE),CE51),1,0)</f>
        <v>1</v>
      </c>
      <c r="CK51" s="498">
        <f t="shared" ref="CK51:CK59" si="1401">IF(CF51=0,0,1)</f>
        <v>1</v>
      </c>
      <c r="CL51" s="498">
        <f t="shared" ref="CL51:CL59" si="1402">IF(CG51=0,0,1)</f>
        <v>1</v>
      </c>
      <c r="CM51" s="498">
        <f t="shared" ref="CM51:CM59" si="1403">PRODUCT(CH51:CL51)</f>
        <v>1</v>
      </c>
      <c r="CN51" s="504">
        <f t="shared" ref="CN51:CN59" si="1404">ROUND(CG51,0)</f>
        <v>6267618</v>
      </c>
      <c r="CO51" s="500">
        <f t="shared" ref="CO51:CO59" si="1405">CG51-CN51</f>
        <v>0</v>
      </c>
      <c r="CR51" s="941" t="s">
        <v>461</v>
      </c>
      <c r="CS51" s="951" t="s">
        <v>435</v>
      </c>
      <c r="CT51" s="936" t="s">
        <v>462</v>
      </c>
      <c r="CU51" s="937" t="s">
        <v>144</v>
      </c>
      <c r="CV51" s="1030">
        <v>63</v>
      </c>
      <c r="CW51" s="1017">
        <v>99480</v>
      </c>
      <c r="CX51" s="670">
        <f t="shared" ref="CX51:CX59" si="1406">ROUND(CV51*CW51,0)</f>
        <v>6267240</v>
      </c>
      <c r="CY51" s="497">
        <f t="shared" ref="CY51:CY59" si="1407">IF(EXACT(VLOOKUP(CR51,OFERTA_0,3,FALSE),CT51),1,0)</f>
        <v>1</v>
      </c>
      <c r="CZ51" s="497">
        <f t="shared" ref="CZ51:CZ59" si="1408">IF(EXACT(VLOOKUP(CR51,OFERTA_0,4,FALSE),CU51),1,0)</f>
        <v>1</v>
      </c>
      <c r="DA51" s="498">
        <f t="shared" ref="DA51:DA59" si="1409">IF(EXACT(VLOOKUP(CR51,OFERTA_0,5,FALSE),CV51),1,0)</f>
        <v>1</v>
      </c>
      <c r="DB51" s="498">
        <f t="shared" ref="DB51:DB59" si="1410">IF(CW51=0,0,1)</f>
        <v>1</v>
      </c>
      <c r="DC51" s="498">
        <f t="shared" ref="DC51:DC59" si="1411">IF(CX51=0,0,1)</f>
        <v>1</v>
      </c>
      <c r="DD51" s="498">
        <f t="shared" ref="DD51:DD59" si="1412">PRODUCT(CY51:DC51)</f>
        <v>1</v>
      </c>
      <c r="DE51" s="504">
        <f t="shared" ref="DE51:DE59" si="1413">ROUND(CX51,0)</f>
        <v>6267240</v>
      </c>
      <c r="DF51" s="500">
        <f t="shared" ref="DF51:DF59" si="1414">CX51-DE51</f>
        <v>0</v>
      </c>
      <c r="DI51" s="941" t="s">
        <v>461</v>
      </c>
      <c r="DJ51" s="951" t="s">
        <v>435</v>
      </c>
      <c r="DK51" s="936" t="s">
        <v>462</v>
      </c>
      <c r="DL51" s="937" t="s">
        <v>144</v>
      </c>
      <c r="DM51" s="938">
        <v>63</v>
      </c>
      <c r="DN51" s="1017">
        <v>70000</v>
      </c>
      <c r="DO51" s="950">
        <v>4410000</v>
      </c>
      <c r="DP51" s="497">
        <f t="shared" ref="DP51:DP59" si="1415">IF(EXACT(VLOOKUP(DI51,OFERTA_0,3,FALSE),DK51),1,0)</f>
        <v>1</v>
      </c>
      <c r="DQ51" s="497">
        <f t="shared" ref="DQ51:DQ59" si="1416">IF(EXACT(VLOOKUP(DI51,OFERTA_0,4,FALSE),DL51),1,0)</f>
        <v>1</v>
      </c>
      <c r="DR51" s="498">
        <f t="shared" ref="DR51:DR59" si="1417">IF(EXACT(VLOOKUP(DI51,OFERTA_0,5,FALSE),DM51),1,0)</f>
        <v>1</v>
      </c>
      <c r="DS51" s="498">
        <f t="shared" ref="DS51:DS59" si="1418">IF(DN51=0,0,1)</f>
        <v>1</v>
      </c>
      <c r="DT51" s="498">
        <f t="shared" ref="DT51:DT59" si="1419">IF(DO51=0,0,1)</f>
        <v>1</v>
      </c>
      <c r="DU51" s="498">
        <f t="shared" ref="DU51:DU59" si="1420">PRODUCT(DP51:DT51)</f>
        <v>1</v>
      </c>
      <c r="DV51" s="504">
        <f t="shared" ref="DV51:DV59" si="1421">ROUND(DO51,0)</f>
        <v>4410000</v>
      </c>
      <c r="DW51" s="500">
        <f t="shared" ref="DW51:DW59" si="1422">DO51-DV51</f>
        <v>0</v>
      </c>
      <c r="DZ51" s="941" t="s">
        <v>461</v>
      </c>
      <c r="EA51" s="951" t="s">
        <v>435</v>
      </c>
      <c r="EB51" s="936" t="s">
        <v>462</v>
      </c>
      <c r="EC51" s="937" t="s">
        <v>144</v>
      </c>
      <c r="ED51" s="1030">
        <v>63</v>
      </c>
      <c r="EE51" s="1017">
        <v>99476</v>
      </c>
      <c r="EF51" s="670">
        <f t="shared" ref="EF51:EF59" si="1423">ROUND(ED51*EE51,0)</f>
        <v>6266988</v>
      </c>
      <c r="EG51" s="497">
        <f t="shared" ref="EG51:EG59" si="1424">IF(EXACT(VLOOKUP(DZ51,OFERTA_0,3,FALSE),EB51),1,0)</f>
        <v>1</v>
      </c>
      <c r="EH51" s="497">
        <f t="shared" ref="EH51:EH59" si="1425">IF(EXACT(VLOOKUP(DZ51,OFERTA_0,4,FALSE),EC51),1,0)</f>
        <v>1</v>
      </c>
      <c r="EI51" s="498">
        <f t="shared" ref="EI51:EI59" si="1426">IF(EXACT(VLOOKUP(DZ51,OFERTA_0,5,FALSE),ED51),1,0)</f>
        <v>1</v>
      </c>
      <c r="EJ51" s="498">
        <f t="shared" ref="EJ51:EJ59" si="1427">IF(EE51=0,0,1)</f>
        <v>1</v>
      </c>
      <c r="EK51" s="498">
        <f t="shared" ref="EK51:EK59" si="1428">IF(EF51=0,0,1)</f>
        <v>1</v>
      </c>
      <c r="EL51" s="498">
        <f t="shared" ref="EL51:EL59" si="1429">PRODUCT(EG51:EK51)</f>
        <v>1</v>
      </c>
      <c r="EM51" s="504">
        <f t="shared" ref="EM51:EM59" si="1430">ROUND(EF51,0)</f>
        <v>6266988</v>
      </c>
      <c r="EN51" s="500">
        <f t="shared" ref="EN51:EN59" si="1431">EF51-EM51</f>
        <v>0</v>
      </c>
      <c r="EQ51" s="652"/>
      <c r="ER51" s="653"/>
      <c r="ES51" s="654"/>
      <c r="ET51" s="655"/>
      <c r="EU51" s="656"/>
      <c r="EV51" s="657"/>
      <c r="EW51" s="658">
        <f>SUM(EV52:EV53)</f>
        <v>0</v>
      </c>
      <c r="EX51" s="497"/>
      <c r="EY51" s="497"/>
      <c r="EZ51" s="498"/>
      <c r="FA51" s="498"/>
      <c r="FB51" s="498"/>
      <c r="FC51" s="498"/>
      <c r="FD51" s="499"/>
      <c r="FE51" s="500"/>
      <c r="FH51" s="652"/>
      <c r="FI51" s="653"/>
      <c r="FJ51" s="654"/>
      <c r="FK51" s="655"/>
      <c r="FL51" s="656"/>
      <c r="FM51" s="657"/>
      <c r="FN51" s="658">
        <f>SUM(FM52:FM53)</f>
        <v>0</v>
      </c>
      <c r="FO51" s="497"/>
      <c r="FP51" s="497"/>
      <c r="FQ51" s="498"/>
      <c r="FR51" s="498"/>
      <c r="FS51" s="498"/>
      <c r="FT51" s="498"/>
      <c r="FU51" s="499"/>
      <c r="FV51" s="500"/>
      <c r="FY51" s="652"/>
      <c r="FZ51" s="653"/>
      <c r="GA51" s="654"/>
      <c r="GB51" s="655"/>
      <c r="GC51" s="656"/>
      <c r="GD51" s="657"/>
      <c r="GE51" s="658">
        <f>SUM(GD52:GD53)</f>
        <v>0</v>
      </c>
      <c r="GF51" s="497"/>
      <c r="GG51" s="497"/>
      <c r="GH51" s="498"/>
      <c r="GI51" s="498"/>
      <c r="GJ51" s="498"/>
      <c r="GK51" s="498"/>
      <c r="GL51" s="499"/>
      <c r="GM51" s="500"/>
      <c r="GP51" s="652"/>
      <c r="GQ51" s="653"/>
      <c r="GR51" s="654"/>
      <c r="GS51" s="655"/>
      <c r="GT51" s="656"/>
      <c r="GU51" s="657"/>
      <c r="GV51" s="658">
        <f>SUM(GU52:GU53)</f>
        <v>0</v>
      </c>
      <c r="GW51" s="497"/>
      <c r="GX51" s="497"/>
      <c r="GY51" s="498"/>
      <c r="GZ51" s="498"/>
      <c r="HA51" s="498"/>
      <c r="HB51" s="498"/>
      <c r="HC51" s="499"/>
      <c r="HD51" s="500"/>
      <c r="HG51" s="652"/>
      <c r="HH51" s="653"/>
      <c r="HI51" s="654"/>
      <c r="HJ51" s="655"/>
      <c r="HK51" s="656"/>
      <c r="HL51" s="657"/>
      <c r="HM51" s="658">
        <f>SUM(HL52:HL53)</f>
        <v>0</v>
      </c>
      <c r="HN51" s="497"/>
      <c r="HO51" s="497"/>
      <c r="HP51" s="498"/>
      <c r="HQ51" s="498"/>
      <c r="HR51" s="498"/>
      <c r="HS51" s="498"/>
      <c r="HT51" s="499"/>
      <c r="HU51" s="500"/>
      <c r="HX51" s="652"/>
      <c r="HY51" s="653"/>
      <c r="HZ51" s="654"/>
      <c r="IA51" s="655"/>
      <c r="IB51" s="656"/>
      <c r="IC51" s="657"/>
      <c r="ID51" s="658">
        <f>SUM(IC52:IC53)</f>
        <v>0</v>
      </c>
      <c r="IE51" s="497"/>
      <c r="IF51" s="497"/>
      <c r="IG51" s="498"/>
      <c r="IH51" s="498"/>
      <c r="II51" s="498"/>
      <c r="IJ51" s="498"/>
      <c r="IK51" s="499"/>
      <c r="IL51" s="500"/>
      <c r="IO51" s="652"/>
      <c r="IP51" s="653"/>
      <c r="IQ51" s="654"/>
      <c r="IR51" s="655"/>
      <c r="IS51" s="656"/>
      <c r="IT51" s="657"/>
      <c r="IU51" s="658">
        <f>SUM(IT52:IT53)</f>
        <v>0</v>
      </c>
      <c r="IV51" s="497"/>
      <c r="IW51" s="497"/>
      <c r="IX51" s="498"/>
      <c r="IY51" s="498"/>
      <c r="IZ51" s="498"/>
      <c r="JA51" s="498"/>
      <c r="JB51" s="499"/>
      <c r="JC51" s="500"/>
      <c r="JF51" s="652"/>
      <c r="JG51" s="653"/>
      <c r="JH51" s="654"/>
      <c r="JI51" s="655"/>
      <c r="JJ51" s="656"/>
      <c r="JK51" s="657"/>
      <c r="JL51" s="658">
        <f>SUM(JK52:JK53)</f>
        <v>0</v>
      </c>
      <c r="JM51" s="497"/>
      <c r="JN51" s="497"/>
      <c r="JO51" s="498"/>
      <c r="JP51" s="498"/>
      <c r="JQ51" s="498"/>
      <c r="JR51" s="498"/>
      <c r="JS51" s="499"/>
      <c r="JT51" s="500"/>
      <c r="JW51" s="652"/>
      <c r="JX51" s="653"/>
      <c r="JY51" s="654"/>
      <c r="JZ51" s="655"/>
      <c r="KA51" s="656"/>
      <c r="KB51" s="657"/>
      <c r="KC51" s="658">
        <f>SUM(KB52:KB53)</f>
        <v>0</v>
      </c>
      <c r="KD51" s="497"/>
      <c r="KE51" s="497"/>
      <c r="KF51" s="498"/>
      <c r="KG51" s="498"/>
      <c r="KH51" s="498"/>
      <c r="KI51" s="498"/>
      <c r="KJ51" s="499"/>
      <c r="KK51" s="500"/>
      <c r="KN51" s="652"/>
      <c r="KO51" s="653"/>
      <c r="KP51" s="654"/>
      <c r="KQ51" s="655"/>
      <c r="KR51" s="656"/>
      <c r="KS51" s="657"/>
      <c r="KT51" s="658">
        <f>SUM(KS52:KS53)</f>
        <v>0</v>
      </c>
      <c r="KU51" s="497"/>
      <c r="KV51" s="497"/>
      <c r="KW51" s="498"/>
      <c r="KX51" s="498"/>
      <c r="KY51" s="498"/>
      <c r="KZ51" s="498"/>
      <c r="LA51" s="499"/>
      <c r="LB51" s="500"/>
      <c r="LE51" s="652"/>
      <c r="LF51" s="653"/>
      <c r="LG51" s="654"/>
      <c r="LH51" s="655"/>
      <c r="LI51" s="656"/>
      <c r="LJ51" s="657"/>
      <c r="LK51" s="658">
        <f>SUM(LJ52:LJ53)</f>
        <v>0</v>
      </c>
      <c r="LL51" s="497"/>
      <c r="LM51" s="497"/>
      <c r="LN51" s="498"/>
      <c r="LO51" s="498"/>
      <c r="LP51" s="498"/>
      <c r="LQ51" s="498"/>
      <c r="LR51" s="499"/>
      <c r="LS51" s="500"/>
      <c r="LV51" s="652"/>
      <c r="LW51" s="653"/>
      <c r="LX51" s="654"/>
      <c r="LY51" s="655"/>
      <c r="LZ51" s="656"/>
      <c r="MA51" s="657"/>
      <c r="MB51" s="658">
        <f>SUM(MA52:MA53)</f>
        <v>0</v>
      </c>
      <c r="MC51" s="497"/>
      <c r="MD51" s="497"/>
      <c r="ME51" s="498"/>
      <c r="MF51" s="498"/>
      <c r="MG51" s="498"/>
      <c r="MH51" s="498"/>
      <c r="MI51" s="499"/>
      <c r="MJ51" s="500"/>
      <c r="MM51" s="652"/>
      <c r="MN51" s="653"/>
      <c r="MO51" s="654"/>
      <c r="MP51" s="655"/>
      <c r="MQ51" s="656"/>
      <c r="MR51" s="657"/>
      <c r="MS51" s="658">
        <f>SUM(MR52:MR53)</f>
        <v>0</v>
      </c>
      <c r="MT51" s="497"/>
      <c r="MU51" s="497"/>
      <c r="MV51" s="498"/>
      <c r="MW51" s="498"/>
      <c r="MX51" s="498"/>
      <c r="MY51" s="498"/>
      <c r="MZ51" s="499"/>
      <c r="NA51" s="500"/>
      <c r="ND51" s="652"/>
      <c r="NE51" s="653"/>
      <c r="NF51" s="654"/>
      <c r="NG51" s="655"/>
      <c r="NH51" s="656"/>
      <c r="NI51" s="657"/>
      <c r="NJ51" s="658">
        <f>SUM(NI52:NI53)</f>
        <v>0</v>
      </c>
      <c r="NK51" s="497"/>
      <c r="NL51" s="497"/>
      <c r="NM51" s="498"/>
      <c r="NN51" s="498"/>
      <c r="NO51" s="498"/>
      <c r="NP51" s="498"/>
      <c r="NQ51" s="499"/>
      <c r="NR51" s="500"/>
      <c r="NU51" s="652"/>
      <c r="NV51" s="653"/>
      <c r="NW51" s="654"/>
      <c r="NX51" s="655"/>
      <c r="NY51" s="656"/>
      <c r="NZ51" s="657"/>
      <c r="OA51" s="658">
        <f>SUM(NZ52:NZ53)</f>
        <v>0</v>
      </c>
      <c r="OB51" s="497"/>
      <c r="OC51" s="497"/>
      <c r="OD51" s="498"/>
      <c r="OE51" s="498"/>
      <c r="OF51" s="498"/>
      <c r="OG51" s="498"/>
      <c r="OH51" s="499"/>
      <c r="OI51" s="500"/>
      <c r="OL51" s="652"/>
      <c r="OM51" s="653"/>
      <c r="ON51" s="654"/>
      <c r="OO51" s="655"/>
      <c r="OP51" s="656"/>
      <c r="OQ51" s="657"/>
      <c r="OR51" s="658">
        <f>SUM(OQ52:OQ53)</f>
        <v>0</v>
      </c>
      <c r="OS51" s="497"/>
      <c r="OT51" s="497"/>
      <c r="OU51" s="498"/>
      <c r="OV51" s="498"/>
      <c r="OW51" s="498"/>
      <c r="OX51" s="498"/>
      <c r="OY51" s="499"/>
      <c r="OZ51" s="500"/>
      <c r="PC51" s="652"/>
      <c r="PD51" s="653"/>
      <c r="PE51" s="654"/>
      <c r="PF51" s="655"/>
      <c r="PG51" s="656"/>
      <c r="PH51" s="657"/>
      <c r="PI51" s="658">
        <f>SUM(PH52:PH53)</f>
        <v>0</v>
      </c>
      <c r="PJ51" s="497"/>
      <c r="PK51" s="497"/>
      <c r="PL51" s="498"/>
      <c r="PM51" s="498"/>
      <c r="PN51" s="498"/>
      <c r="PO51" s="498"/>
      <c r="PP51" s="499"/>
      <c r="PQ51" s="500"/>
      <c r="PT51" s="652"/>
      <c r="PU51" s="653"/>
      <c r="PV51" s="654"/>
      <c r="PW51" s="655"/>
      <c r="PX51" s="656"/>
      <c r="PY51" s="657"/>
      <c r="PZ51" s="658">
        <f>SUM(PY52:PY53)</f>
        <v>0</v>
      </c>
      <c r="QA51" s="497"/>
      <c r="QB51" s="497"/>
      <c r="QC51" s="498"/>
      <c r="QD51" s="498"/>
      <c r="QE51" s="498"/>
      <c r="QF51" s="498"/>
      <c r="QG51" s="499"/>
      <c r="QH51" s="500"/>
      <c r="QK51" s="652"/>
      <c r="QL51" s="653"/>
      <c r="QM51" s="654"/>
      <c r="QN51" s="655"/>
      <c r="QO51" s="656"/>
      <c r="QP51" s="657"/>
      <c r="QQ51" s="658">
        <f>SUM(QP52:QP53)</f>
        <v>0</v>
      </c>
      <c r="QR51" s="497"/>
      <c r="QS51" s="497"/>
      <c r="QT51" s="498"/>
      <c r="QU51" s="498"/>
      <c r="QV51" s="498"/>
      <c r="QW51" s="498"/>
      <c r="QX51" s="499"/>
      <c r="QY51" s="500"/>
      <c r="RB51" s="381"/>
      <c r="RC51" s="382"/>
      <c r="RD51" s="383"/>
      <c r="RE51" s="384"/>
      <c r="RF51" s="385"/>
      <c r="RG51" s="386"/>
      <c r="RH51" s="386"/>
      <c r="RI51" s="497"/>
      <c r="RJ51" s="497"/>
      <c r="RK51" s="501"/>
      <c r="RL51" s="501"/>
      <c r="RM51" s="501"/>
      <c r="RN51" s="501"/>
      <c r="RO51" s="502"/>
      <c r="RP51" s="503"/>
      <c r="RS51" s="381"/>
      <c r="RT51" s="382"/>
      <c r="RU51" s="383"/>
      <c r="RV51" s="384"/>
      <c r="RW51" s="385"/>
      <c r="RX51" s="386"/>
      <c r="RY51" s="386"/>
      <c r="RZ51" s="497"/>
      <c r="SA51" s="497"/>
      <c r="SB51" s="501"/>
      <c r="SC51" s="501"/>
      <c r="SD51" s="501"/>
      <c r="SE51" s="501"/>
      <c r="SF51" s="502"/>
      <c r="SG51" s="503"/>
      <c r="SJ51" s="381"/>
      <c r="SK51" s="382"/>
      <c r="SL51" s="383"/>
      <c r="SM51" s="384"/>
      <c r="SN51" s="385"/>
      <c r="SO51" s="386"/>
      <c r="SP51" s="386"/>
      <c r="SQ51" s="497"/>
      <c r="SR51" s="497"/>
      <c r="SS51" s="501"/>
      <c r="ST51" s="501"/>
      <c r="SU51" s="501"/>
      <c r="SV51" s="501"/>
      <c r="SW51" s="502"/>
      <c r="SX51" s="503"/>
    </row>
    <row r="52" spans="2:518" ht="67.5" customHeight="1" thickTop="1" thickBot="1">
      <c r="B52" s="839" t="s">
        <v>463</v>
      </c>
      <c r="C52" s="849" t="s">
        <v>435</v>
      </c>
      <c r="D52" s="834" t="s">
        <v>464</v>
      </c>
      <c r="E52" s="835" t="s">
        <v>144</v>
      </c>
      <c r="F52" s="836">
        <v>95</v>
      </c>
      <c r="G52" s="916">
        <v>0</v>
      </c>
      <c r="H52" s="848">
        <v>0</v>
      </c>
      <c r="K52" s="941" t="s">
        <v>463</v>
      </c>
      <c r="L52" s="951" t="s">
        <v>435</v>
      </c>
      <c r="M52" s="936" t="s">
        <v>464</v>
      </c>
      <c r="N52" s="937" t="s">
        <v>144</v>
      </c>
      <c r="O52" s="938">
        <v>95</v>
      </c>
      <c r="P52" s="1017">
        <v>49000</v>
      </c>
      <c r="Q52" s="950">
        <v>4655000</v>
      </c>
      <c r="R52" s="497">
        <f t="shared" si="1366"/>
        <v>1</v>
      </c>
      <c r="S52" s="497">
        <f t="shared" si="1367"/>
        <v>1</v>
      </c>
      <c r="T52" s="498">
        <f t="shared" si="1368"/>
        <v>1</v>
      </c>
      <c r="U52" s="498">
        <f t="shared" si="1369"/>
        <v>1</v>
      </c>
      <c r="V52" s="498">
        <f t="shared" si="1370"/>
        <v>1</v>
      </c>
      <c r="W52" s="498">
        <f t="shared" si="1371"/>
        <v>1</v>
      </c>
      <c r="X52" s="504">
        <f t="shared" si="1372"/>
        <v>4655000</v>
      </c>
      <c r="Y52" s="500">
        <f t="shared" si="1373"/>
        <v>0</v>
      </c>
      <c r="Z52" s="486"/>
      <c r="AA52" s="486"/>
      <c r="AB52" s="941" t="s">
        <v>463</v>
      </c>
      <c r="AC52" s="951" t="s">
        <v>435</v>
      </c>
      <c r="AD52" s="936" t="s">
        <v>464</v>
      </c>
      <c r="AE52" s="937" t="s">
        <v>144</v>
      </c>
      <c r="AF52" s="938">
        <v>95</v>
      </c>
      <c r="AG52" s="1017">
        <v>41000</v>
      </c>
      <c r="AH52" s="950">
        <v>3895000</v>
      </c>
      <c r="AI52" s="497">
        <f t="shared" si="1374"/>
        <v>1</v>
      </c>
      <c r="AJ52" s="497">
        <f t="shared" si="1375"/>
        <v>1</v>
      </c>
      <c r="AK52" s="498">
        <f t="shared" si="1376"/>
        <v>1</v>
      </c>
      <c r="AL52" s="498">
        <f t="shared" si="1377"/>
        <v>1</v>
      </c>
      <c r="AM52" s="498">
        <f t="shared" si="1378"/>
        <v>1</v>
      </c>
      <c r="AN52" s="498">
        <f t="shared" si="1379"/>
        <v>1</v>
      </c>
      <c r="AO52" s="504">
        <f t="shared" si="1380"/>
        <v>3895000</v>
      </c>
      <c r="AP52" s="500">
        <f t="shared" si="1381"/>
        <v>0</v>
      </c>
      <c r="AQ52" s="486"/>
      <c r="AR52" s="486"/>
      <c r="AS52" s="941" t="s">
        <v>463</v>
      </c>
      <c r="AT52" s="951" t="s">
        <v>435</v>
      </c>
      <c r="AU52" s="936" t="s">
        <v>464</v>
      </c>
      <c r="AV52" s="937" t="s">
        <v>144</v>
      </c>
      <c r="AW52" s="938">
        <v>95</v>
      </c>
      <c r="AX52" s="1017">
        <v>52353</v>
      </c>
      <c r="AY52" s="950">
        <v>4973535</v>
      </c>
      <c r="AZ52" s="497">
        <f t="shared" si="1382"/>
        <v>1</v>
      </c>
      <c r="BA52" s="497">
        <f t="shared" si="1383"/>
        <v>1</v>
      </c>
      <c r="BB52" s="498">
        <f t="shared" si="1384"/>
        <v>1</v>
      </c>
      <c r="BC52" s="498">
        <f t="shared" si="1385"/>
        <v>1</v>
      </c>
      <c r="BD52" s="498">
        <f t="shared" si="1386"/>
        <v>1</v>
      </c>
      <c r="BE52" s="498">
        <f t="shared" si="1387"/>
        <v>1</v>
      </c>
      <c r="BF52" s="504">
        <f t="shared" si="1388"/>
        <v>4973535</v>
      </c>
      <c r="BG52" s="500">
        <f t="shared" si="1389"/>
        <v>0</v>
      </c>
      <c r="BJ52" s="941" t="s">
        <v>463</v>
      </c>
      <c r="BK52" s="951" t="s">
        <v>435</v>
      </c>
      <c r="BL52" s="936" t="s">
        <v>464</v>
      </c>
      <c r="BM52" s="937" t="s">
        <v>144</v>
      </c>
      <c r="BN52" s="938">
        <v>95</v>
      </c>
      <c r="BO52" s="1017">
        <v>72600</v>
      </c>
      <c r="BP52" s="950">
        <v>6897000</v>
      </c>
      <c r="BQ52" s="497">
        <f t="shared" si="1390"/>
        <v>1</v>
      </c>
      <c r="BR52" s="497">
        <f t="shared" si="1391"/>
        <v>1</v>
      </c>
      <c r="BS52" s="498">
        <f t="shared" si="1392"/>
        <v>1</v>
      </c>
      <c r="BT52" s="498">
        <f t="shared" si="1393"/>
        <v>1</v>
      </c>
      <c r="BU52" s="498">
        <f t="shared" si="1394"/>
        <v>1</v>
      </c>
      <c r="BV52" s="498">
        <f t="shared" si="1395"/>
        <v>1</v>
      </c>
      <c r="BW52" s="504">
        <f t="shared" si="1396"/>
        <v>6897000</v>
      </c>
      <c r="BX52" s="500">
        <f t="shared" si="1397"/>
        <v>0</v>
      </c>
      <c r="CA52" s="941" t="s">
        <v>463</v>
      </c>
      <c r="CB52" s="951" t="s">
        <v>435</v>
      </c>
      <c r="CC52" s="936" t="s">
        <v>464</v>
      </c>
      <c r="CD52" s="937" t="s">
        <v>144</v>
      </c>
      <c r="CE52" s="938">
        <v>95</v>
      </c>
      <c r="CF52" s="1017">
        <v>65680</v>
      </c>
      <c r="CG52" s="950">
        <v>6239600</v>
      </c>
      <c r="CH52" s="497">
        <f t="shared" si="1398"/>
        <v>1</v>
      </c>
      <c r="CI52" s="497">
        <f t="shared" si="1399"/>
        <v>1</v>
      </c>
      <c r="CJ52" s="498">
        <f t="shared" si="1400"/>
        <v>1</v>
      </c>
      <c r="CK52" s="498">
        <f t="shared" si="1401"/>
        <v>1</v>
      </c>
      <c r="CL52" s="498">
        <f t="shared" si="1402"/>
        <v>1</v>
      </c>
      <c r="CM52" s="498">
        <f t="shared" si="1403"/>
        <v>1</v>
      </c>
      <c r="CN52" s="504">
        <f t="shared" si="1404"/>
        <v>6239600</v>
      </c>
      <c r="CO52" s="500">
        <f t="shared" si="1405"/>
        <v>0</v>
      </c>
      <c r="CR52" s="941" t="s">
        <v>463</v>
      </c>
      <c r="CS52" s="951" t="s">
        <v>435</v>
      </c>
      <c r="CT52" s="936" t="s">
        <v>464</v>
      </c>
      <c r="CU52" s="937" t="s">
        <v>144</v>
      </c>
      <c r="CV52" s="1030">
        <v>95</v>
      </c>
      <c r="CW52" s="1017">
        <v>65683</v>
      </c>
      <c r="CX52" s="670">
        <f t="shared" si="1406"/>
        <v>6239885</v>
      </c>
      <c r="CY52" s="497">
        <f t="shared" si="1407"/>
        <v>1</v>
      </c>
      <c r="CZ52" s="497">
        <f t="shared" si="1408"/>
        <v>1</v>
      </c>
      <c r="DA52" s="498">
        <f t="shared" si="1409"/>
        <v>1</v>
      </c>
      <c r="DB52" s="498">
        <f t="shared" si="1410"/>
        <v>1</v>
      </c>
      <c r="DC52" s="498">
        <f t="shared" si="1411"/>
        <v>1</v>
      </c>
      <c r="DD52" s="498">
        <f t="shared" si="1412"/>
        <v>1</v>
      </c>
      <c r="DE52" s="504">
        <f t="shared" si="1413"/>
        <v>6239885</v>
      </c>
      <c r="DF52" s="500">
        <f t="shared" si="1414"/>
        <v>0</v>
      </c>
      <c r="DI52" s="941" t="s">
        <v>463</v>
      </c>
      <c r="DJ52" s="951" t="s">
        <v>435</v>
      </c>
      <c r="DK52" s="936" t="s">
        <v>464</v>
      </c>
      <c r="DL52" s="937" t="s">
        <v>144</v>
      </c>
      <c r="DM52" s="938">
        <v>95</v>
      </c>
      <c r="DN52" s="1017">
        <v>55000</v>
      </c>
      <c r="DO52" s="950">
        <v>5225000</v>
      </c>
      <c r="DP52" s="497">
        <f t="shared" si="1415"/>
        <v>1</v>
      </c>
      <c r="DQ52" s="497">
        <f t="shared" si="1416"/>
        <v>1</v>
      </c>
      <c r="DR52" s="498">
        <f t="shared" si="1417"/>
        <v>1</v>
      </c>
      <c r="DS52" s="498">
        <f t="shared" si="1418"/>
        <v>1</v>
      </c>
      <c r="DT52" s="498">
        <f t="shared" si="1419"/>
        <v>1</v>
      </c>
      <c r="DU52" s="498">
        <f t="shared" si="1420"/>
        <v>1</v>
      </c>
      <c r="DV52" s="504">
        <f t="shared" si="1421"/>
        <v>5225000</v>
      </c>
      <c r="DW52" s="500">
        <f t="shared" si="1422"/>
        <v>0</v>
      </c>
      <c r="DZ52" s="941" t="s">
        <v>463</v>
      </c>
      <c r="EA52" s="951" t="s">
        <v>435</v>
      </c>
      <c r="EB52" s="936" t="s">
        <v>464</v>
      </c>
      <c r="EC52" s="937" t="s">
        <v>144</v>
      </c>
      <c r="ED52" s="1030">
        <v>95</v>
      </c>
      <c r="EE52" s="1017">
        <v>65680</v>
      </c>
      <c r="EF52" s="670">
        <f t="shared" si="1423"/>
        <v>6239600</v>
      </c>
      <c r="EG52" s="497">
        <f t="shared" si="1424"/>
        <v>1</v>
      </c>
      <c r="EH52" s="497">
        <f t="shared" si="1425"/>
        <v>1</v>
      </c>
      <c r="EI52" s="498">
        <f t="shared" si="1426"/>
        <v>1</v>
      </c>
      <c r="EJ52" s="498">
        <f t="shared" si="1427"/>
        <v>1</v>
      </c>
      <c r="EK52" s="498">
        <f t="shared" si="1428"/>
        <v>1</v>
      </c>
      <c r="EL52" s="498">
        <f t="shared" si="1429"/>
        <v>1</v>
      </c>
      <c r="EM52" s="504">
        <f t="shared" si="1430"/>
        <v>6239600</v>
      </c>
      <c r="EN52" s="500">
        <f t="shared" si="1431"/>
        <v>0</v>
      </c>
      <c r="EQ52" s="659"/>
      <c r="ER52" s="660"/>
      <c r="ES52" s="661"/>
      <c r="ET52" s="662"/>
      <c r="EU52" s="663"/>
      <c r="EV52" s="664"/>
      <c r="EW52" s="1322">
        <f>EW51/$P$545</f>
        <v>0</v>
      </c>
      <c r="EX52" s="497"/>
      <c r="EY52" s="497"/>
      <c r="EZ52" s="501"/>
      <c r="FA52" s="501"/>
      <c r="FB52" s="501"/>
      <c r="FC52" s="501"/>
      <c r="FD52" s="502"/>
      <c r="FE52" s="503"/>
      <c r="FH52" s="659"/>
      <c r="FI52" s="660"/>
      <c r="FJ52" s="661"/>
      <c r="FK52" s="662"/>
      <c r="FL52" s="663"/>
      <c r="FM52" s="664"/>
      <c r="FN52" s="1322">
        <f>FN51/$P$545</f>
        <v>0</v>
      </c>
      <c r="FO52" s="497"/>
      <c r="FP52" s="497"/>
      <c r="FQ52" s="501"/>
      <c r="FR52" s="501"/>
      <c r="FS52" s="501"/>
      <c r="FT52" s="501"/>
      <c r="FU52" s="502"/>
      <c r="FV52" s="503"/>
      <c r="FY52" s="659"/>
      <c r="FZ52" s="660"/>
      <c r="GA52" s="661"/>
      <c r="GB52" s="662"/>
      <c r="GC52" s="663"/>
      <c r="GD52" s="664"/>
      <c r="GE52" s="1322">
        <f>GE51/$P$545</f>
        <v>0</v>
      </c>
      <c r="GF52" s="497"/>
      <c r="GG52" s="497"/>
      <c r="GH52" s="501"/>
      <c r="GI52" s="501"/>
      <c r="GJ52" s="501"/>
      <c r="GK52" s="501"/>
      <c r="GL52" s="502"/>
      <c r="GM52" s="503"/>
      <c r="GP52" s="659"/>
      <c r="GQ52" s="660"/>
      <c r="GR52" s="661"/>
      <c r="GS52" s="662"/>
      <c r="GT52" s="663"/>
      <c r="GU52" s="664"/>
      <c r="GV52" s="1322">
        <f>GV51/$P$545</f>
        <v>0</v>
      </c>
      <c r="GW52" s="497"/>
      <c r="GX52" s="497"/>
      <c r="GY52" s="501"/>
      <c r="GZ52" s="501"/>
      <c r="HA52" s="501"/>
      <c r="HB52" s="501"/>
      <c r="HC52" s="502"/>
      <c r="HD52" s="503"/>
      <c r="HG52" s="659"/>
      <c r="HH52" s="660"/>
      <c r="HI52" s="661"/>
      <c r="HJ52" s="662"/>
      <c r="HK52" s="663"/>
      <c r="HL52" s="664"/>
      <c r="HM52" s="1322">
        <f>HM51/$P$545</f>
        <v>0</v>
      </c>
      <c r="HN52" s="497"/>
      <c r="HO52" s="497"/>
      <c r="HP52" s="501"/>
      <c r="HQ52" s="501"/>
      <c r="HR52" s="501"/>
      <c r="HS52" s="501"/>
      <c r="HT52" s="502"/>
      <c r="HU52" s="503"/>
      <c r="HX52" s="659"/>
      <c r="HY52" s="660"/>
      <c r="HZ52" s="661"/>
      <c r="IA52" s="662"/>
      <c r="IB52" s="663"/>
      <c r="IC52" s="664"/>
      <c r="ID52" s="1322">
        <f>ID51/$P$545</f>
        <v>0</v>
      </c>
      <c r="IE52" s="497"/>
      <c r="IF52" s="497"/>
      <c r="IG52" s="501"/>
      <c r="IH52" s="501"/>
      <c r="II52" s="501"/>
      <c r="IJ52" s="501"/>
      <c r="IK52" s="502"/>
      <c r="IL52" s="503"/>
      <c r="IO52" s="659"/>
      <c r="IP52" s="660"/>
      <c r="IQ52" s="661"/>
      <c r="IR52" s="662"/>
      <c r="IS52" s="663"/>
      <c r="IT52" s="664"/>
      <c r="IU52" s="1322">
        <f>IU51/$P$545</f>
        <v>0</v>
      </c>
      <c r="IV52" s="497"/>
      <c r="IW52" s="497"/>
      <c r="IX52" s="501"/>
      <c r="IY52" s="501"/>
      <c r="IZ52" s="501"/>
      <c r="JA52" s="501"/>
      <c r="JB52" s="502"/>
      <c r="JC52" s="503"/>
      <c r="JF52" s="659"/>
      <c r="JG52" s="660"/>
      <c r="JH52" s="661"/>
      <c r="JI52" s="662"/>
      <c r="JJ52" s="663"/>
      <c r="JK52" s="664"/>
      <c r="JL52" s="1322">
        <f>JL51/$P$545</f>
        <v>0</v>
      </c>
      <c r="JM52" s="497"/>
      <c r="JN52" s="497"/>
      <c r="JO52" s="501"/>
      <c r="JP52" s="501"/>
      <c r="JQ52" s="501"/>
      <c r="JR52" s="501"/>
      <c r="JS52" s="502"/>
      <c r="JT52" s="503"/>
      <c r="JW52" s="659"/>
      <c r="JX52" s="660"/>
      <c r="JY52" s="661"/>
      <c r="JZ52" s="662"/>
      <c r="KA52" s="663"/>
      <c r="KB52" s="664"/>
      <c r="KC52" s="1322">
        <f>KC51/$P$545</f>
        <v>0</v>
      </c>
      <c r="KD52" s="497"/>
      <c r="KE52" s="497"/>
      <c r="KF52" s="501"/>
      <c r="KG52" s="501"/>
      <c r="KH52" s="501"/>
      <c r="KI52" s="501"/>
      <c r="KJ52" s="502"/>
      <c r="KK52" s="503"/>
      <c r="KN52" s="659"/>
      <c r="KO52" s="660"/>
      <c r="KP52" s="661"/>
      <c r="KQ52" s="662"/>
      <c r="KR52" s="663"/>
      <c r="KS52" s="664"/>
      <c r="KT52" s="1322">
        <f>KT51/$P$545</f>
        <v>0</v>
      </c>
      <c r="KU52" s="497"/>
      <c r="KV52" s="497"/>
      <c r="KW52" s="501"/>
      <c r="KX52" s="501"/>
      <c r="KY52" s="501"/>
      <c r="KZ52" s="501"/>
      <c r="LA52" s="502"/>
      <c r="LB52" s="503"/>
      <c r="LE52" s="659"/>
      <c r="LF52" s="660"/>
      <c r="LG52" s="661"/>
      <c r="LH52" s="662"/>
      <c r="LI52" s="663"/>
      <c r="LJ52" s="664"/>
      <c r="LK52" s="1322">
        <f>LK51/$P$545</f>
        <v>0</v>
      </c>
      <c r="LL52" s="497"/>
      <c r="LM52" s="497"/>
      <c r="LN52" s="501"/>
      <c r="LO52" s="501"/>
      <c r="LP52" s="501"/>
      <c r="LQ52" s="501"/>
      <c r="LR52" s="502"/>
      <c r="LS52" s="503"/>
      <c r="LV52" s="659"/>
      <c r="LW52" s="660"/>
      <c r="LX52" s="661"/>
      <c r="LY52" s="662"/>
      <c r="LZ52" s="663"/>
      <c r="MA52" s="664"/>
      <c r="MB52" s="1322">
        <f>MB51/$P$545</f>
        <v>0</v>
      </c>
      <c r="MC52" s="497"/>
      <c r="MD52" s="497"/>
      <c r="ME52" s="501"/>
      <c r="MF52" s="501"/>
      <c r="MG52" s="501"/>
      <c r="MH52" s="501"/>
      <c r="MI52" s="502"/>
      <c r="MJ52" s="503"/>
      <c r="MM52" s="659"/>
      <c r="MN52" s="660"/>
      <c r="MO52" s="661"/>
      <c r="MP52" s="662"/>
      <c r="MQ52" s="663"/>
      <c r="MR52" s="664"/>
      <c r="MS52" s="1322">
        <f>MS51/$P$545</f>
        <v>0</v>
      </c>
      <c r="MT52" s="497"/>
      <c r="MU52" s="497"/>
      <c r="MV52" s="501"/>
      <c r="MW52" s="501"/>
      <c r="MX52" s="501"/>
      <c r="MY52" s="501"/>
      <c r="MZ52" s="502"/>
      <c r="NA52" s="503"/>
      <c r="ND52" s="659"/>
      <c r="NE52" s="660"/>
      <c r="NF52" s="661"/>
      <c r="NG52" s="662"/>
      <c r="NH52" s="663"/>
      <c r="NI52" s="664"/>
      <c r="NJ52" s="1322">
        <f>NJ51/$P$545</f>
        <v>0</v>
      </c>
      <c r="NK52" s="497"/>
      <c r="NL52" s="497"/>
      <c r="NM52" s="501"/>
      <c r="NN52" s="501"/>
      <c r="NO52" s="501"/>
      <c r="NP52" s="501"/>
      <c r="NQ52" s="502"/>
      <c r="NR52" s="503"/>
      <c r="NU52" s="659"/>
      <c r="NV52" s="660"/>
      <c r="NW52" s="661"/>
      <c r="NX52" s="662"/>
      <c r="NY52" s="663"/>
      <c r="NZ52" s="664"/>
      <c r="OA52" s="1322">
        <f>OA51/$P$545</f>
        <v>0</v>
      </c>
      <c r="OB52" s="497"/>
      <c r="OC52" s="497"/>
      <c r="OD52" s="501"/>
      <c r="OE52" s="501"/>
      <c r="OF52" s="501"/>
      <c r="OG52" s="501"/>
      <c r="OH52" s="502"/>
      <c r="OI52" s="503"/>
      <c r="OL52" s="659"/>
      <c r="OM52" s="660"/>
      <c r="ON52" s="661"/>
      <c r="OO52" s="662"/>
      <c r="OP52" s="663"/>
      <c r="OQ52" s="664"/>
      <c r="OR52" s="1322">
        <f>OR51/$P$545</f>
        <v>0</v>
      </c>
      <c r="OS52" s="497"/>
      <c r="OT52" s="497"/>
      <c r="OU52" s="501"/>
      <c r="OV52" s="501"/>
      <c r="OW52" s="501"/>
      <c r="OX52" s="501"/>
      <c r="OY52" s="502"/>
      <c r="OZ52" s="503"/>
      <c r="PC52" s="659"/>
      <c r="PD52" s="660"/>
      <c r="PE52" s="661"/>
      <c r="PF52" s="662"/>
      <c r="PG52" s="663"/>
      <c r="PH52" s="664"/>
      <c r="PI52" s="1322">
        <f>PI51/$P$545</f>
        <v>0</v>
      </c>
      <c r="PJ52" s="497"/>
      <c r="PK52" s="497"/>
      <c r="PL52" s="501"/>
      <c r="PM52" s="501"/>
      <c r="PN52" s="501"/>
      <c r="PO52" s="501"/>
      <c r="PP52" s="502"/>
      <c r="PQ52" s="503"/>
      <c r="PT52" s="659"/>
      <c r="PU52" s="660"/>
      <c r="PV52" s="661"/>
      <c r="PW52" s="662"/>
      <c r="PX52" s="663"/>
      <c r="PY52" s="664"/>
      <c r="PZ52" s="1322">
        <f>PZ51/$P$545</f>
        <v>0</v>
      </c>
      <c r="QA52" s="497"/>
      <c r="QB52" s="497"/>
      <c r="QC52" s="501"/>
      <c r="QD52" s="501"/>
      <c r="QE52" s="501"/>
      <c r="QF52" s="501"/>
      <c r="QG52" s="502"/>
      <c r="QH52" s="503"/>
      <c r="QK52" s="659"/>
      <c r="QL52" s="660"/>
      <c r="QM52" s="661"/>
      <c r="QN52" s="662"/>
      <c r="QO52" s="663"/>
      <c r="QP52" s="664"/>
      <c r="QQ52" s="1322">
        <f>QQ51/$P$545</f>
        <v>0</v>
      </c>
      <c r="QR52" s="497"/>
      <c r="QS52" s="497"/>
      <c r="QT52" s="501"/>
      <c r="QU52" s="501"/>
      <c r="QV52" s="501"/>
      <c r="QW52" s="501"/>
      <c r="QX52" s="502"/>
      <c r="QY52" s="503"/>
      <c r="RB52" s="381"/>
      <c r="RC52" s="382"/>
      <c r="RD52" s="383"/>
      <c r="RE52" s="384"/>
      <c r="RF52" s="385"/>
      <c r="RG52" s="386"/>
      <c r="RH52" s="386"/>
      <c r="RI52" s="497"/>
      <c r="RJ52" s="497"/>
      <c r="RK52" s="501"/>
      <c r="RL52" s="501"/>
      <c r="RM52" s="501"/>
      <c r="RN52" s="501"/>
      <c r="RO52" s="502"/>
      <c r="RP52" s="503"/>
      <c r="RS52" s="381"/>
      <c r="RT52" s="382"/>
      <c r="RU52" s="383"/>
      <c r="RV52" s="384"/>
      <c r="RW52" s="385"/>
      <c r="RX52" s="386"/>
      <c r="RY52" s="386"/>
      <c r="RZ52" s="497"/>
      <c r="SA52" s="497"/>
      <c r="SB52" s="501"/>
      <c r="SC52" s="501"/>
      <c r="SD52" s="501"/>
      <c r="SE52" s="501"/>
      <c r="SF52" s="502"/>
      <c r="SG52" s="503"/>
      <c r="SJ52" s="381"/>
      <c r="SK52" s="382"/>
      <c r="SL52" s="383"/>
      <c r="SM52" s="384"/>
      <c r="SN52" s="385"/>
      <c r="SO52" s="386"/>
      <c r="SP52" s="386"/>
      <c r="SQ52" s="497"/>
      <c r="SR52" s="497"/>
      <c r="SS52" s="501"/>
      <c r="ST52" s="501"/>
      <c r="SU52" s="501"/>
      <c r="SV52" s="501"/>
      <c r="SW52" s="502"/>
      <c r="SX52" s="503"/>
    </row>
    <row r="53" spans="2:518" ht="116.25" customHeight="1" thickTop="1" thickBot="1">
      <c r="B53" s="839" t="s">
        <v>465</v>
      </c>
      <c r="C53" s="833" t="s">
        <v>324</v>
      </c>
      <c r="D53" s="834" t="s">
        <v>466</v>
      </c>
      <c r="E53" s="835" t="s">
        <v>146</v>
      </c>
      <c r="F53" s="836">
        <v>1</v>
      </c>
      <c r="G53" s="916">
        <v>0</v>
      </c>
      <c r="H53" s="848">
        <v>0</v>
      </c>
      <c r="K53" s="941" t="s">
        <v>465</v>
      </c>
      <c r="L53" s="935" t="s">
        <v>324</v>
      </c>
      <c r="M53" s="936" t="s">
        <v>466</v>
      </c>
      <c r="N53" s="937" t="s">
        <v>146</v>
      </c>
      <c r="O53" s="938">
        <v>1</v>
      </c>
      <c r="P53" s="1017">
        <v>405000</v>
      </c>
      <c r="Q53" s="950">
        <v>405000</v>
      </c>
      <c r="R53" s="497">
        <f t="shared" si="1366"/>
        <v>1</v>
      </c>
      <c r="S53" s="497">
        <f t="shared" si="1367"/>
        <v>1</v>
      </c>
      <c r="T53" s="498">
        <f t="shared" si="1368"/>
        <v>1</v>
      </c>
      <c r="U53" s="498">
        <f t="shared" si="1369"/>
        <v>1</v>
      </c>
      <c r="V53" s="498">
        <f t="shared" si="1370"/>
        <v>1</v>
      </c>
      <c r="W53" s="498">
        <f t="shared" si="1371"/>
        <v>1</v>
      </c>
      <c r="X53" s="504">
        <f t="shared" si="1372"/>
        <v>405000</v>
      </c>
      <c r="Y53" s="500">
        <f t="shared" si="1373"/>
        <v>0</v>
      </c>
      <c r="Z53" s="486"/>
      <c r="AA53" s="486"/>
      <c r="AB53" s="941" t="s">
        <v>465</v>
      </c>
      <c r="AC53" s="935" t="s">
        <v>324</v>
      </c>
      <c r="AD53" s="936" t="s">
        <v>466</v>
      </c>
      <c r="AE53" s="937" t="s">
        <v>146</v>
      </c>
      <c r="AF53" s="938">
        <v>1</v>
      </c>
      <c r="AG53" s="1017">
        <v>1200000</v>
      </c>
      <c r="AH53" s="950">
        <v>1200000</v>
      </c>
      <c r="AI53" s="497">
        <f t="shared" si="1374"/>
        <v>1</v>
      </c>
      <c r="AJ53" s="497">
        <f t="shared" si="1375"/>
        <v>1</v>
      </c>
      <c r="AK53" s="498">
        <f t="shared" si="1376"/>
        <v>1</v>
      </c>
      <c r="AL53" s="498">
        <f t="shared" si="1377"/>
        <v>1</v>
      </c>
      <c r="AM53" s="498">
        <f t="shared" si="1378"/>
        <v>1</v>
      </c>
      <c r="AN53" s="498">
        <f t="shared" si="1379"/>
        <v>1</v>
      </c>
      <c r="AO53" s="504">
        <f t="shared" si="1380"/>
        <v>1200000</v>
      </c>
      <c r="AP53" s="500">
        <f t="shared" si="1381"/>
        <v>0</v>
      </c>
      <c r="AQ53" s="486"/>
      <c r="AR53" s="486"/>
      <c r="AS53" s="941" t="s">
        <v>465</v>
      </c>
      <c r="AT53" s="935" t="s">
        <v>324</v>
      </c>
      <c r="AU53" s="936" t="s">
        <v>466</v>
      </c>
      <c r="AV53" s="937" t="s">
        <v>146</v>
      </c>
      <c r="AW53" s="938">
        <v>1</v>
      </c>
      <c r="AX53" s="1017">
        <v>850000</v>
      </c>
      <c r="AY53" s="950">
        <v>850000</v>
      </c>
      <c r="AZ53" s="497">
        <f t="shared" si="1382"/>
        <v>1</v>
      </c>
      <c r="BA53" s="497">
        <f t="shared" si="1383"/>
        <v>1</v>
      </c>
      <c r="BB53" s="498">
        <f t="shared" si="1384"/>
        <v>1</v>
      </c>
      <c r="BC53" s="498">
        <f t="shared" si="1385"/>
        <v>1</v>
      </c>
      <c r="BD53" s="498">
        <f t="shared" si="1386"/>
        <v>1</v>
      </c>
      <c r="BE53" s="498">
        <f t="shared" si="1387"/>
        <v>1</v>
      </c>
      <c r="BF53" s="504">
        <f t="shared" si="1388"/>
        <v>850000</v>
      </c>
      <c r="BG53" s="500">
        <f t="shared" si="1389"/>
        <v>0</v>
      </c>
      <c r="BJ53" s="941" t="s">
        <v>465</v>
      </c>
      <c r="BK53" s="935" t="s">
        <v>324</v>
      </c>
      <c r="BL53" s="936" t="s">
        <v>466</v>
      </c>
      <c r="BM53" s="937" t="s">
        <v>146</v>
      </c>
      <c r="BN53" s="938">
        <v>1</v>
      </c>
      <c r="BO53" s="1017">
        <v>1120000</v>
      </c>
      <c r="BP53" s="950">
        <v>1120000</v>
      </c>
      <c r="BQ53" s="497">
        <f t="shared" si="1390"/>
        <v>1</v>
      </c>
      <c r="BR53" s="497">
        <f t="shared" si="1391"/>
        <v>1</v>
      </c>
      <c r="BS53" s="498">
        <f t="shared" si="1392"/>
        <v>1</v>
      </c>
      <c r="BT53" s="498">
        <f t="shared" si="1393"/>
        <v>1</v>
      </c>
      <c r="BU53" s="498">
        <f t="shared" si="1394"/>
        <v>1</v>
      </c>
      <c r="BV53" s="498">
        <f t="shared" si="1395"/>
        <v>1</v>
      </c>
      <c r="BW53" s="504">
        <f t="shared" si="1396"/>
        <v>1120000</v>
      </c>
      <c r="BX53" s="500">
        <f t="shared" si="1397"/>
        <v>0</v>
      </c>
      <c r="CA53" s="941" t="s">
        <v>465</v>
      </c>
      <c r="CB53" s="935" t="s">
        <v>324</v>
      </c>
      <c r="CC53" s="936" t="s">
        <v>466</v>
      </c>
      <c r="CD53" s="937" t="s">
        <v>146</v>
      </c>
      <c r="CE53" s="938">
        <v>1</v>
      </c>
      <c r="CF53" s="1017">
        <v>403534</v>
      </c>
      <c r="CG53" s="950">
        <v>403534</v>
      </c>
      <c r="CH53" s="497">
        <f t="shared" si="1398"/>
        <v>1</v>
      </c>
      <c r="CI53" s="497">
        <f t="shared" si="1399"/>
        <v>1</v>
      </c>
      <c r="CJ53" s="498">
        <f t="shared" si="1400"/>
        <v>1</v>
      </c>
      <c r="CK53" s="498">
        <f t="shared" si="1401"/>
        <v>1</v>
      </c>
      <c r="CL53" s="498">
        <f t="shared" si="1402"/>
        <v>1</v>
      </c>
      <c r="CM53" s="498">
        <f t="shared" si="1403"/>
        <v>1</v>
      </c>
      <c r="CN53" s="504">
        <f t="shared" si="1404"/>
        <v>403534</v>
      </c>
      <c r="CO53" s="500">
        <f t="shared" si="1405"/>
        <v>0</v>
      </c>
      <c r="CR53" s="941" t="s">
        <v>465</v>
      </c>
      <c r="CS53" s="935" t="s">
        <v>324</v>
      </c>
      <c r="CT53" s="936" t="s">
        <v>466</v>
      </c>
      <c r="CU53" s="937" t="s">
        <v>146</v>
      </c>
      <c r="CV53" s="1030">
        <v>1</v>
      </c>
      <c r="CW53" s="1017">
        <v>403539</v>
      </c>
      <c r="CX53" s="670">
        <f t="shared" si="1406"/>
        <v>403539</v>
      </c>
      <c r="CY53" s="497">
        <f t="shared" si="1407"/>
        <v>1</v>
      </c>
      <c r="CZ53" s="497">
        <f t="shared" si="1408"/>
        <v>1</v>
      </c>
      <c r="DA53" s="498">
        <f t="shared" si="1409"/>
        <v>1</v>
      </c>
      <c r="DB53" s="498">
        <f t="shared" si="1410"/>
        <v>1</v>
      </c>
      <c r="DC53" s="498">
        <f t="shared" si="1411"/>
        <v>1</v>
      </c>
      <c r="DD53" s="498">
        <f t="shared" si="1412"/>
        <v>1</v>
      </c>
      <c r="DE53" s="504">
        <f t="shared" si="1413"/>
        <v>403539</v>
      </c>
      <c r="DF53" s="500">
        <f t="shared" si="1414"/>
        <v>0</v>
      </c>
      <c r="DI53" s="941" t="s">
        <v>465</v>
      </c>
      <c r="DJ53" s="935" t="s">
        <v>324</v>
      </c>
      <c r="DK53" s="936" t="s">
        <v>466</v>
      </c>
      <c r="DL53" s="937" t="s">
        <v>146</v>
      </c>
      <c r="DM53" s="938">
        <v>1</v>
      </c>
      <c r="DN53" s="1017">
        <v>400000</v>
      </c>
      <c r="DO53" s="950">
        <v>400000</v>
      </c>
      <c r="DP53" s="497">
        <f t="shared" si="1415"/>
        <v>1</v>
      </c>
      <c r="DQ53" s="497">
        <f t="shared" si="1416"/>
        <v>1</v>
      </c>
      <c r="DR53" s="498">
        <f t="shared" si="1417"/>
        <v>1</v>
      </c>
      <c r="DS53" s="498">
        <f t="shared" si="1418"/>
        <v>1</v>
      </c>
      <c r="DT53" s="498">
        <f t="shared" si="1419"/>
        <v>1</v>
      </c>
      <c r="DU53" s="498">
        <f t="shared" si="1420"/>
        <v>1</v>
      </c>
      <c r="DV53" s="504">
        <f t="shared" si="1421"/>
        <v>400000</v>
      </c>
      <c r="DW53" s="500">
        <f t="shared" si="1422"/>
        <v>0</v>
      </c>
      <c r="DZ53" s="941" t="s">
        <v>465</v>
      </c>
      <c r="EA53" s="935" t="s">
        <v>324</v>
      </c>
      <c r="EB53" s="936" t="s">
        <v>466</v>
      </c>
      <c r="EC53" s="937" t="s">
        <v>146</v>
      </c>
      <c r="ED53" s="1030">
        <v>1</v>
      </c>
      <c r="EE53" s="1017">
        <v>403530</v>
      </c>
      <c r="EF53" s="670">
        <f t="shared" si="1423"/>
        <v>403530</v>
      </c>
      <c r="EG53" s="497">
        <f t="shared" si="1424"/>
        <v>1</v>
      </c>
      <c r="EH53" s="497">
        <f t="shared" si="1425"/>
        <v>1</v>
      </c>
      <c r="EI53" s="498">
        <f t="shared" si="1426"/>
        <v>1</v>
      </c>
      <c r="EJ53" s="498">
        <f t="shared" si="1427"/>
        <v>1</v>
      </c>
      <c r="EK53" s="498">
        <f t="shared" si="1428"/>
        <v>1</v>
      </c>
      <c r="EL53" s="498">
        <f t="shared" si="1429"/>
        <v>1</v>
      </c>
      <c r="EM53" s="504">
        <f t="shared" si="1430"/>
        <v>403530</v>
      </c>
      <c r="EN53" s="500">
        <f t="shared" si="1431"/>
        <v>0</v>
      </c>
      <c r="EQ53" s="665"/>
      <c r="ER53" s="666"/>
      <c r="ES53" s="667"/>
      <c r="ET53" s="668"/>
      <c r="EU53" s="669"/>
      <c r="EV53" s="670"/>
      <c r="EW53" s="1323"/>
      <c r="EX53" s="497" t="e">
        <f t="shared" ref="EX53" si="1432">IF(EXACT(VLOOKUP(EQ53,OFERTA_0,2,FALSE),ER53),1,0)</f>
        <v>#N/A</v>
      </c>
      <c r="EY53" s="497" t="e">
        <f t="shared" ref="EY53" si="1433">IF(EXACT(VLOOKUP(EQ53,OFERTA_0,3,FALSE),ES53),1,0)</f>
        <v>#N/A</v>
      </c>
      <c r="EZ53" s="498" t="e">
        <f t="shared" ref="EZ53" si="1434">IF(EXACT(VLOOKUP(EQ53,OFERTA_0,4,FALSE),ET53),1,0)</f>
        <v>#N/A</v>
      </c>
      <c r="FA53" s="498">
        <f>IF(EU53=0,0,1)</f>
        <v>0</v>
      </c>
      <c r="FB53" s="498">
        <f>IF(EV53=0,0,1)</f>
        <v>0</v>
      </c>
      <c r="FC53" s="498" t="e">
        <f t="shared" ref="FC53" si="1435">PRODUCT(EX53:FB53)</f>
        <v>#N/A</v>
      </c>
      <c r="FD53" s="504">
        <f t="shared" ref="FD53" si="1436">ROUND(EV53,0)</f>
        <v>0</v>
      </c>
      <c r="FE53" s="500">
        <f t="shared" ref="FE53" si="1437">EV53-FD53</f>
        <v>0</v>
      </c>
      <c r="FH53" s="665"/>
      <c r="FI53" s="666"/>
      <c r="FJ53" s="667"/>
      <c r="FK53" s="668"/>
      <c r="FL53" s="669"/>
      <c r="FM53" s="670"/>
      <c r="FN53" s="1323"/>
      <c r="FO53" s="497" t="e">
        <f t="shared" ref="FO53" si="1438">IF(EXACT(VLOOKUP(FH53,OFERTA_0,2,FALSE),FI53),1,0)</f>
        <v>#N/A</v>
      </c>
      <c r="FP53" s="497" t="e">
        <f t="shared" ref="FP53" si="1439">IF(EXACT(VLOOKUP(FH53,OFERTA_0,3,FALSE),FJ53),1,0)</f>
        <v>#N/A</v>
      </c>
      <c r="FQ53" s="498" t="e">
        <f t="shared" ref="FQ53" si="1440">IF(EXACT(VLOOKUP(FH53,OFERTA_0,4,FALSE),FK53),1,0)</f>
        <v>#N/A</v>
      </c>
      <c r="FR53" s="498">
        <f>IF(FL53=0,0,1)</f>
        <v>0</v>
      </c>
      <c r="FS53" s="498">
        <f>IF(FM53=0,0,1)</f>
        <v>0</v>
      </c>
      <c r="FT53" s="498" t="e">
        <f t="shared" ref="FT53" si="1441">PRODUCT(FO53:FS53)</f>
        <v>#N/A</v>
      </c>
      <c r="FU53" s="504">
        <f t="shared" ref="FU53" si="1442">ROUND(FM53,0)</f>
        <v>0</v>
      </c>
      <c r="FV53" s="500">
        <f t="shared" ref="FV53" si="1443">FM53-FU53</f>
        <v>0</v>
      </c>
      <c r="FY53" s="665"/>
      <c r="FZ53" s="666"/>
      <c r="GA53" s="667"/>
      <c r="GB53" s="668"/>
      <c r="GC53" s="669"/>
      <c r="GD53" s="670"/>
      <c r="GE53" s="1323"/>
      <c r="GF53" s="497" t="e">
        <f t="shared" ref="GF53" si="1444">IF(EXACT(VLOOKUP(FY53,OFERTA_0,2,FALSE),FZ53),1,0)</f>
        <v>#N/A</v>
      </c>
      <c r="GG53" s="497" t="e">
        <f t="shared" ref="GG53" si="1445">IF(EXACT(VLOOKUP(FY53,OFERTA_0,3,FALSE),GA53),1,0)</f>
        <v>#N/A</v>
      </c>
      <c r="GH53" s="498" t="e">
        <f t="shared" ref="GH53" si="1446">IF(EXACT(VLOOKUP(FY53,OFERTA_0,4,FALSE),GB53),1,0)</f>
        <v>#N/A</v>
      </c>
      <c r="GI53" s="498">
        <f>IF(GC53=0,0,1)</f>
        <v>0</v>
      </c>
      <c r="GJ53" s="498">
        <f>IF(GD53=0,0,1)</f>
        <v>0</v>
      </c>
      <c r="GK53" s="498" t="e">
        <f t="shared" ref="GK53" si="1447">PRODUCT(GF53:GJ53)</f>
        <v>#N/A</v>
      </c>
      <c r="GL53" s="504">
        <f t="shared" ref="GL53" si="1448">ROUND(GD53,0)</f>
        <v>0</v>
      </c>
      <c r="GM53" s="500">
        <f t="shared" ref="GM53" si="1449">GD53-GL53</f>
        <v>0</v>
      </c>
      <c r="GP53" s="665"/>
      <c r="GQ53" s="666"/>
      <c r="GR53" s="667"/>
      <c r="GS53" s="668"/>
      <c r="GT53" s="669"/>
      <c r="GU53" s="670"/>
      <c r="GV53" s="1323"/>
      <c r="GW53" s="497" t="e">
        <f t="shared" ref="GW53" si="1450">IF(EXACT(VLOOKUP(GP53,OFERTA_0,2,FALSE),GQ53),1,0)</f>
        <v>#N/A</v>
      </c>
      <c r="GX53" s="497" t="e">
        <f t="shared" ref="GX53" si="1451">IF(EXACT(VLOOKUP(GP53,OFERTA_0,3,FALSE),GR53),1,0)</f>
        <v>#N/A</v>
      </c>
      <c r="GY53" s="498" t="e">
        <f t="shared" ref="GY53" si="1452">IF(EXACT(VLOOKUP(GP53,OFERTA_0,4,FALSE),GS53),1,0)</f>
        <v>#N/A</v>
      </c>
      <c r="GZ53" s="498">
        <f>IF(GT53=0,0,1)</f>
        <v>0</v>
      </c>
      <c r="HA53" s="498">
        <f>IF(GU53=0,0,1)</f>
        <v>0</v>
      </c>
      <c r="HB53" s="498" t="e">
        <f t="shared" ref="HB53" si="1453">PRODUCT(GW53:HA53)</f>
        <v>#N/A</v>
      </c>
      <c r="HC53" s="504">
        <f t="shared" ref="HC53" si="1454">ROUND(GU53,0)</f>
        <v>0</v>
      </c>
      <c r="HD53" s="500">
        <f t="shared" ref="HD53" si="1455">GU53-HC53</f>
        <v>0</v>
      </c>
      <c r="HG53" s="665"/>
      <c r="HH53" s="666"/>
      <c r="HI53" s="667"/>
      <c r="HJ53" s="668"/>
      <c r="HK53" s="669"/>
      <c r="HL53" s="670"/>
      <c r="HM53" s="1323"/>
      <c r="HN53" s="497" t="e">
        <f t="shared" ref="HN53" si="1456">IF(EXACT(VLOOKUP(HG53,OFERTA_0,2,FALSE),HH53),1,0)</f>
        <v>#N/A</v>
      </c>
      <c r="HO53" s="497" t="e">
        <f t="shared" ref="HO53" si="1457">IF(EXACT(VLOOKUP(HG53,OFERTA_0,3,FALSE),HI53),1,0)</f>
        <v>#N/A</v>
      </c>
      <c r="HP53" s="498" t="e">
        <f t="shared" ref="HP53" si="1458">IF(EXACT(VLOOKUP(HG53,OFERTA_0,4,FALSE),HJ53),1,0)</f>
        <v>#N/A</v>
      </c>
      <c r="HQ53" s="498">
        <f>IF(HK53=0,0,1)</f>
        <v>0</v>
      </c>
      <c r="HR53" s="498">
        <f>IF(HL53=0,0,1)</f>
        <v>0</v>
      </c>
      <c r="HS53" s="498" t="e">
        <f t="shared" ref="HS53" si="1459">PRODUCT(HN53:HR53)</f>
        <v>#N/A</v>
      </c>
      <c r="HT53" s="504">
        <f t="shared" ref="HT53" si="1460">ROUND(HL53,0)</f>
        <v>0</v>
      </c>
      <c r="HU53" s="500">
        <f t="shared" ref="HU53" si="1461">HL53-HT53</f>
        <v>0</v>
      </c>
      <c r="HX53" s="665"/>
      <c r="HY53" s="666"/>
      <c r="HZ53" s="667"/>
      <c r="IA53" s="668"/>
      <c r="IB53" s="669"/>
      <c r="IC53" s="670"/>
      <c r="ID53" s="1323"/>
      <c r="IE53" s="497" t="e">
        <f t="shared" ref="IE53" si="1462">IF(EXACT(VLOOKUP(HX53,OFERTA_0,2,FALSE),HY53),1,0)</f>
        <v>#N/A</v>
      </c>
      <c r="IF53" s="497" t="e">
        <f t="shared" ref="IF53" si="1463">IF(EXACT(VLOOKUP(HX53,OFERTA_0,3,FALSE),HZ53),1,0)</f>
        <v>#N/A</v>
      </c>
      <c r="IG53" s="498" t="e">
        <f t="shared" ref="IG53" si="1464">IF(EXACT(VLOOKUP(HX53,OFERTA_0,4,FALSE),IA53),1,0)</f>
        <v>#N/A</v>
      </c>
      <c r="IH53" s="498">
        <f>IF(IB53=0,0,1)</f>
        <v>0</v>
      </c>
      <c r="II53" s="498">
        <f>IF(IC53=0,0,1)</f>
        <v>0</v>
      </c>
      <c r="IJ53" s="498" t="e">
        <f t="shared" ref="IJ53" si="1465">PRODUCT(IE53:II53)</f>
        <v>#N/A</v>
      </c>
      <c r="IK53" s="504">
        <f t="shared" ref="IK53" si="1466">ROUND(IC53,0)</f>
        <v>0</v>
      </c>
      <c r="IL53" s="500">
        <f t="shared" ref="IL53" si="1467">IC53-IK53</f>
        <v>0</v>
      </c>
      <c r="IO53" s="665"/>
      <c r="IP53" s="666"/>
      <c r="IQ53" s="667"/>
      <c r="IR53" s="668"/>
      <c r="IS53" s="669"/>
      <c r="IT53" s="670"/>
      <c r="IU53" s="1323"/>
      <c r="IV53" s="497" t="e">
        <f t="shared" ref="IV53" si="1468">IF(EXACT(VLOOKUP(IO53,OFERTA_0,2,FALSE),IP53),1,0)</f>
        <v>#N/A</v>
      </c>
      <c r="IW53" s="497" t="e">
        <f t="shared" ref="IW53" si="1469">IF(EXACT(VLOOKUP(IO53,OFERTA_0,3,FALSE),IQ53),1,0)</f>
        <v>#N/A</v>
      </c>
      <c r="IX53" s="498" t="e">
        <f t="shared" ref="IX53" si="1470">IF(EXACT(VLOOKUP(IO53,OFERTA_0,4,FALSE),IR53),1,0)</f>
        <v>#N/A</v>
      </c>
      <c r="IY53" s="498">
        <f>IF(IS53=0,0,1)</f>
        <v>0</v>
      </c>
      <c r="IZ53" s="498">
        <f>IF(IT53=0,0,1)</f>
        <v>0</v>
      </c>
      <c r="JA53" s="498" t="e">
        <f t="shared" ref="JA53" si="1471">PRODUCT(IV53:IZ53)</f>
        <v>#N/A</v>
      </c>
      <c r="JB53" s="504">
        <f t="shared" ref="JB53" si="1472">ROUND(IT53,0)</f>
        <v>0</v>
      </c>
      <c r="JC53" s="500">
        <f t="shared" ref="JC53" si="1473">IT53-JB53</f>
        <v>0</v>
      </c>
      <c r="JF53" s="665"/>
      <c r="JG53" s="666"/>
      <c r="JH53" s="667"/>
      <c r="JI53" s="668"/>
      <c r="JJ53" s="669"/>
      <c r="JK53" s="670"/>
      <c r="JL53" s="1323"/>
      <c r="JM53" s="497" t="e">
        <f t="shared" ref="JM53" si="1474">IF(EXACT(VLOOKUP(JF53,OFERTA_0,2,FALSE),JG53),1,0)</f>
        <v>#N/A</v>
      </c>
      <c r="JN53" s="497" t="e">
        <f t="shared" ref="JN53" si="1475">IF(EXACT(VLOOKUP(JF53,OFERTA_0,3,FALSE),JH53),1,0)</f>
        <v>#N/A</v>
      </c>
      <c r="JO53" s="498" t="e">
        <f t="shared" ref="JO53" si="1476">IF(EXACT(VLOOKUP(JF53,OFERTA_0,4,FALSE),JI53),1,0)</f>
        <v>#N/A</v>
      </c>
      <c r="JP53" s="498">
        <f>IF(JJ53=0,0,1)</f>
        <v>0</v>
      </c>
      <c r="JQ53" s="498">
        <f>IF(JK53=0,0,1)</f>
        <v>0</v>
      </c>
      <c r="JR53" s="498" t="e">
        <f t="shared" ref="JR53" si="1477">PRODUCT(JM53:JQ53)</f>
        <v>#N/A</v>
      </c>
      <c r="JS53" s="504">
        <f t="shared" ref="JS53" si="1478">ROUND(JK53,0)</f>
        <v>0</v>
      </c>
      <c r="JT53" s="500">
        <f t="shared" ref="JT53" si="1479">JK53-JS53</f>
        <v>0</v>
      </c>
      <c r="JW53" s="665"/>
      <c r="JX53" s="666"/>
      <c r="JY53" s="667"/>
      <c r="JZ53" s="668"/>
      <c r="KA53" s="669"/>
      <c r="KB53" s="670"/>
      <c r="KC53" s="1323"/>
      <c r="KD53" s="497" t="e">
        <f t="shared" ref="KD53" si="1480">IF(EXACT(VLOOKUP(JW53,OFERTA_0,2,FALSE),JX53),1,0)</f>
        <v>#N/A</v>
      </c>
      <c r="KE53" s="497" t="e">
        <f t="shared" ref="KE53" si="1481">IF(EXACT(VLOOKUP(JW53,OFERTA_0,3,FALSE),JY53),1,0)</f>
        <v>#N/A</v>
      </c>
      <c r="KF53" s="498" t="e">
        <f t="shared" ref="KF53" si="1482">IF(EXACT(VLOOKUP(JW53,OFERTA_0,4,FALSE),JZ53),1,0)</f>
        <v>#N/A</v>
      </c>
      <c r="KG53" s="498">
        <f>IF(KA53=0,0,1)</f>
        <v>0</v>
      </c>
      <c r="KH53" s="498">
        <f>IF(KB53=0,0,1)</f>
        <v>0</v>
      </c>
      <c r="KI53" s="498" t="e">
        <f t="shared" ref="KI53" si="1483">PRODUCT(KD53:KH53)</f>
        <v>#N/A</v>
      </c>
      <c r="KJ53" s="504">
        <f t="shared" ref="KJ53" si="1484">ROUND(KB53,0)</f>
        <v>0</v>
      </c>
      <c r="KK53" s="500">
        <f t="shared" ref="KK53" si="1485">KB53-KJ53</f>
        <v>0</v>
      </c>
      <c r="KN53" s="665"/>
      <c r="KO53" s="666"/>
      <c r="KP53" s="667"/>
      <c r="KQ53" s="668"/>
      <c r="KR53" s="669"/>
      <c r="KS53" s="670"/>
      <c r="KT53" s="1323"/>
      <c r="KU53" s="497" t="e">
        <f t="shared" ref="KU53" si="1486">IF(EXACT(VLOOKUP(KN53,OFERTA_0,2,FALSE),KO53),1,0)</f>
        <v>#N/A</v>
      </c>
      <c r="KV53" s="497" t="e">
        <f t="shared" ref="KV53" si="1487">IF(EXACT(VLOOKUP(KN53,OFERTA_0,3,FALSE),KP53),1,0)</f>
        <v>#N/A</v>
      </c>
      <c r="KW53" s="498" t="e">
        <f t="shared" ref="KW53" si="1488">IF(EXACT(VLOOKUP(KN53,OFERTA_0,4,FALSE),KQ53),1,0)</f>
        <v>#N/A</v>
      </c>
      <c r="KX53" s="498">
        <f>IF(KR53=0,0,1)</f>
        <v>0</v>
      </c>
      <c r="KY53" s="498">
        <f>IF(KS53=0,0,1)</f>
        <v>0</v>
      </c>
      <c r="KZ53" s="498" t="e">
        <f t="shared" ref="KZ53" si="1489">PRODUCT(KU53:KY53)</f>
        <v>#N/A</v>
      </c>
      <c r="LA53" s="504">
        <f t="shared" ref="LA53" si="1490">ROUND(KS53,0)</f>
        <v>0</v>
      </c>
      <c r="LB53" s="500">
        <f t="shared" ref="LB53" si="1491">KS53-LA53</f>
        <v>0</v>
      </c>
      <c r="LE53" s="665"/>
      <c r="LF53" s="666"/>
      <c r="LG53" s="667"/>
      <c r="LH53" s="668"/>
      <c r="LI53" s="669"/>
      <c r="LJ53" s="670"/>
      <c r="LK53" s="1323"/>
      <c r="LL53" s="497" t="e">
        <f t="shared" ref="LL53" si="1492">IF(EXACT(VLOOKUP(LE53,OFERTA_0,2,FALSE),LF53),1,0)</f>
        <v>#N/A</v>
      </c>
      <c r="LM53" s="497" t="e">
        <f t="shared" ref="LM53" si="1493">IF(EXACT(VLOOKUP(LE53,OFERTA_0,3,FALSE),LG53),1,0)</f>
        <v>#N/A</v>
      </c>
      <c r="LN53" s="498" t="e">
        <f t="shared" ref="LN53" si="1494">IF(EXACT(VLOOKUP(LE53,OFERTA_0,4,FALSE),LH53),1,0)</f>
        <v>#N/A</v>
      </c>
      <c r="LO53" s="498">
        <f>IF(LI53=0,0,1)</f>
        <v>0</v>
      </c>
      <c r="LP53" s="498">
        <f>IF(LJ53=0,0,1)</f>
        <v>0</v>
      </c>
      <c r="LQ53" s="498" t="e">
        <f t="shared" ref="LQ53" si="1495">PRODUCT(LL53:LP53)</f>
        <v>#N/A</v>
      </c>
      <c r="LR53" s="504">
        <f t="shared" ref="LR53" si="1496">ROUND(LJ53,0)</f>
        <v>0</v>
      </c>
      <c r="LS53" s="500">
        <f t="shared" ref="LS53" si="1497">LJ53-LR53</f>
        <v>0</v>
      </c>
      <c r="LV53" s="665"/>
      <c r="LW53" s="666"/>
      <c r="LX53" s="667"/>
      <c r="LY53" s="668"/>
      <c r="LZ53" s="669"/>
      <c r="MA53" s="670"/>
      <c r="MB53" s="1323"/>
      <c r="MC53" s="497" t="e">
        <f t="shared" ref="MC53" si="1498">IF(EXACT(VLOOKUP(LV53,OFERTA_0,2,FALSE),LW53),1,0)</f>
        <v>#N/A</v>
      </c>
      <c r="MD53" s="497" t="e">
        <f t="shared" ref="MD53" si="1499">IF(EXACT(VLOOKUP(LV53,OFERTA_0,3,FALSE),LX53),1,0)</f>
        <v>#N/A</v>
      </c>
      <c r="ME53" s="498" t="e">
        <f t="shared" ref="ME53" si="1500">IF(EXACT(VLOOKUP(LV53,OFERTA_0,4,FALSE),LY53),1,0)</f>
        <v>#N/A</v>
      </c>
      <c r="MF53" s="498">
        <f>IF(LZ53=0,0,1)</f>
        <v>0</v>
      </c>
      <c r="MG53" s="498">
        <f>IF(MA53=0,0,1)</f>
        <v>0</v>
      </c>
      <c r="MH53" s="498" t="e">
        <f t="shared" ref="MH53" si="1501">PRODUCT(MC53:MG53)</f>
        <v>#N/A</v>
      </c>
      <c r="MI53" s="504">
        <f t="shared" ref="MI53" si="1502">ROUND(MA53,0)</f>
        <v>0</v>
      </c>
      <c r="MJ53" s="500">
        <f t="shared" ref="MJ53" si="1503">MA53-MI53</f>
        <v>0</v>
      </c>
      <c r="MM53" s="665"/>
      <c r="MN53" s="666"/>
      <c r="MO53" s="667"/>
      <c r="MP53" s="668"/>
      <c r="MQ53" s="669"/>
      <c r="MR53" s="670"/>
      <c r="MS53" s="1323"/>
      <c r="MT53" s="497" t="e">
        <f t="shared" ref="MT53" si="1504">IF(EXACT(VLOOKUP(MM53,OFERTA_0,2,FALSE),MN53),1,0)</f>
        <v>#N/A</v>
      </c>
      <c r="MU53" s="497" t="e">
        <f t="shared" ref="MU53" si="1505">IF(EXACT(VLOOKUP(MM53,OFERTA_0,3,FALSE),MO53),1,0)</f>
        <v>#N/A</v>
      </c>
      <c r="MV53" s="498" t="e">
        <f t="shared" ref="MV53" si="1506">IF(EXACT(VLOOKUP(MM53,OFERTA_0,4,FALSE),MP53),1,0)</f>
        <v>#N/A</v>
      </c>
      <c r="MW53" s="498">
        <f>IF(MQ53=0,0,1)</f>
        <v>0</v>
      </c>
      <c r="MX53" s="498">
        <f>IF(MR53=0,0,1)</f>
        <v>0</v>
      </c>
      <c r="MY53" s="498" t="e">
        <f t="shared" ref="MY53" si="1507">PRODUCT(MT53:MX53)</f>
        <v>#N/A</v>
      </c>
      <c r="MZ53" s="504">
        <f t="shared" ref="MZ53" si="1508">ROUND(MR53,0)</f>
        <v>0</v>
      </c>
      <c r="NA53" s="500">
        <f t="shared" ref="NA53" si="1509">MR53-MZ53</f>
        <v>0</v>
      </c>
      <c r="ND53" s="665"/>
      <c r="NE53" s="666"/>
      <c r="NF53" s="667"/>
      <c r="NG53" s="668"/>
      <c r="NH53" s="669"/>
      <c r="NI53" s="670"/>
      <c r="NJ53" s="1323"/>
      <c r="NK53" s="497" t="e">
        <f t="shared" ref="NK53" si="1510">IF(EXACT(VLOOKUP(ND53,OFERTA_0,2,FALSE),NE53),1,0)</f>
        <v>#N/A</v>
      </c>
      <c r="NL53" s="497" t="e">
        <f t="shared" ref="NL53" si="1511">IF(EXACT(VLOOKUP(ND53,OFERTA_0,3,FALSE),NF53),1,0)</f>
        <v>#N/A</v>
      </c>
      <c r="NM53" s="498" t="e">
        <f t="shared" ref="NM53" si="1512">IF(EXACT(VLOOKUP(ND53,OFERTA_0,4,FALSE),NG53),1,0)</f>
        <v>#N/A</v>
      </c>
      <c r="NN53" s="498">
        <f>IF(NH53=0,0,1)</f>
        <v>0</v>
      </c>
      <c r="NO53" s="498">
        <f>IF(NI53=0,0,1)</f>
        <v>0</v>
      </c>
      <c r="NP53" s="498" t="e">
        <f t="shared" ref="NP53" si="1513">PRODUCT(NK53:NO53)</f>
        <v>#N/A</v>
      </c>
      <c r="NQ53" s="504">
        <f t="shared" ref="NQ53" si="1514">ROUND(NI53,0)</f>
        <v>0</v>
      </c>
      <c r="NR53" s="500">
        <f t="shared" ref="NR53" si="1515">NI53-NQ53</f>
        <v>0</v>
      </c>
      <c r="NU53" s="665"/>
      <c r="NV53" s="666"/>
      <c r="NW53" s="667"/>
      <c r="NX53" s="668"/>
      <c r="NY53" s="669"/>
      <c r="NZ53" s="670"/>
      <c r="OA53" s="1323"/>
      <c r="OB53" s="497" t="e">
        <f t="shared" ref="OB53" si="1516">IF(EXACT(VLOOKUP(NU53,OFERTA_0,2,FALSE),NV53),1,0)</f>
        <v>#N/A</v>
      </c>
      <c r="OC53" s="497" t="e">
        <f t="shared" ref="OC53" si="1517">IF(EXACT(VLOOKUP(NU53,OFERTA_0,3,FALSE),NW53),1,0)</f>
        <v>#N/A</v>
      </c>
      <c r="OD53" s="498" t="e">
        <f t="shared" ref="OD53" si="1518">IF(EXACT(VLOOKUP(NU53,OFERTA_0,4,FALSE),NX53),1,0)</f>
        <v>#N/A</v>
      </c>
      <c r="OE53" s="498">
        <f>IF(NY53=0,0,1)</f>
        <v>0</v>
      </c>
      <c r="OF53" s="498">
        <f>IF(NZ53=0,0,1)</f>
        <v>0</v>
      </c>
      <c r="OG53" s="498" t="e">
        <f t="shared" ref="OG53" si="1519">PRODUCT(OB53:OF53)</f>
        <v>#N/A</v>
      </c>
      <c r="OH53" s="504">
        <f t="shared" ref="OH53" si="1520">ROUND(NZ53,0)</f>
        <v>0</v>
      </c>
      <c r="OI53" s="500">
        <f t="shared" ref="OI53" si="1521">NZ53-OH53</f>
        <v>0</v>
      </c>
      <c r="OL53" s="665"/>
      <c r="OM53" s="666"/>
      <c r="ON53" s="667"/>
      <c r="OO53" s="668"/>
      <c r="OP53" s="669"/>
      <c r="OQ53" s="670"/>
      <c r="OR53" s="1323"/>
      <c r="OS53" s="497" t="e">
        <f t="shared" ref="OS53" si="1522">IF(EXACT(VLOOKUP(OL53,OFERTA_0,2,FALSE),OM53),1,0)</f>
        <v>#N/A</v>
      </c>
      <c r="OT53" s="497" t="e">
        <f t="shared" ref="OT53" si="1523">IF(EXACT(VLOOKUP(OL53,OFERTA_0,3,FALSE),ON53),1,0)</f>
        <v>#N/A</v>
      </c>
      <c r="OU53" s="498" t="e">
        <f t="shared" ref="OU53" si="1524">IF(EXACT(VLOOKUP(OL53,OFERTA_0,4,FALSE),OO53),1,0)</f>
        <v>#N/A</v>
      </c>
      <c r="OV53" s="498">
        <f>IF(OP53=0,0,1)</f>
        <v>0</v>
      </c>
      <c r="OW53" s="498">
        <f>IF(OQ53=0,0,1)</f>
        <v>0</v>
      </c>
      <c r="OX53" s="498" t="e">
        <f t="shared" ref="OX53" si="1525">PRODUCT(OS53:OW53)</f>
        <v>#N/A</v>
      </c>
      <c r="OY53" s="504">
        <f t="shared" ref="OY53" si="1526">ROUND(OQ53,0)</f>
        <v>0</v>
      </c>
      <c r="OZ53" s="500">
        <f t="shared" ref="OZ53" si="1527">OQ53-OY53</f>
        <v>0</v>
      </c>
      <c r="PC53" s="665"/>
      <c r="PD53" s="666"/>
      <c r="PE53" s="667"/>
      <c r="PF53" s="668"/>
      <c r="PG53" s="669"/>
      <c r="PH53" s="670"/>
      <c r="PI53" s="1323"/>
      <c r="PJ53" s="497" t="e">
        <f t="shared" ref="PJ53" si="1528">IF(EXACT(VLOOKUP(PC53,OFERTA_0,2,FALSE),PD53),1,0)</f>
        <v>#N/A</v>
      </c>
      <c r="PK53" s="497" t="e">
        <f t="shared" ref="PK53" si="1529">IF(EXACT(VLOOKUP(PC53,OFERTA_0,3,FALSE),PE53),1,0)</f>
        <v>#N/A</v>
      </c>
      <c r="PL53" s="498" t="e">
        <f t="shared" ref="PL53" si="1530">IF(EXACT(VLOOKUP(PC53,OFERTA_0,4,FALSE),PF53),1,0)</f>
        <v>#N/A</v>
      </c>
      <c r="PM53" s="498">
        <f>IF(PG53=0,0,1)</f>
        <v>0</v>
      </c>
      <c r="PN53" s="498">
        <f>IF(PH53=0,0,1)</f>
        <v>0</v>
      </c>
      <c r="PO53" s="498" t="e">
        <f t="shared" ref="PO53" si="1531">PRODUCT(PJ53:PN53)</f>
        <v>#N/A</v>
      </c>
      <c r="PP53" s="504">
        <f t="shared" ref="PP53" si="1532">ROUND(PH53,0)</f>
        <v>0</v>
      </c>
      <c r="PQ53" s="500">
        <f t="shared" ref="PQ53" si="1533">PH53-PP53</f>
        <v>0</v>
      </c>
      <c r="PT53" s="665"/>
      <c r="PU53" s="666"/>
      <c r="PV53" s="667"/>
      <c r="PW53" s="668"/>
      <c r="PX53" s="669"/>
      <c r="PY53" s="670"/>
      <c r="PZ53" s="1323"/>
      <c r="QA53" s="497" t="e">
        <f t="shared" ref="QA53" si="1534">IF(EXACT(VLOOKUP(PT53,OFERTA_0,2,FALSE),PU53),1,0)</f>
        <v>#N/A</v>
      </c>
      <c r="QB53" s="497" t="e">
        <f t="shared" ref="QB53" si="1535">IF(EXACT(VLOOKUP(PT53,OFERTA_0,3,FALSE),PV53),1,0)</f>
        <v>#N/A</v>
      </c>
      <c r="QC53" s="498" t="e">
        <f t="shared" ref="QC53" si="1536">IF(EXACT(VLOOKUP(PT53,OFERTA_0,4,FALSE),PW53),1,0)</f>
        <v>#N/A</v>
      </c>
      <c r="QD53" s="498">
        <f>IF(PX53=0,0,1)</f>
        <v>0</v>
      </c>
      <c r="QE53" s="498">
        <f>IF(PY53=0,0,1)</f>
        <v>0</v>
      </c>
      <c r="QF53" s="498" t="e">
        <f t="shared" ref="QF53" si="1537">PRODUCT(QA53:QE53)</f>
        <v>#N/A</v>
      </c>
      <c r="QG53" s="504">
        <f t="shared" ref="QG53" si="1538">ROUND(PY53,0)</f>
        <v>0</v>
      </c>
      <c r="QH53" s="500">
        <f t="shared" ref="QH53" si="1539">PY53-QG53</f>
        <v>0</v>
      </c>
      <c r="QK53" s="665"/>
      <c r="QL53" s="666"/>
      <c r="QM53" s="667"/>
      <c r="QN53" s="668"/>
      <c r="QO53" s="669"/>
      <c r="QP53" s="670"/>
      <c r="QQ53" s="1323"/>
      <c r="QR53" s="497" t="e">
        <f t="shared" ref="QR53" si="1540">IF(EXACT(VLOOKUP(QK53,OFERTA_0,2,FALSE),QL53),1,0)</f>
        <v>#N/A</v>
      </c>
      <c r="QS53" s="497" t="e">
        <f t="shared" ref="QS53" si="1541">IF(EXACT(VLOOKUP(QK53,OFERTA_0,3,FALSE),QM53),1,0)</f>
        <v>#N/A</v>
      </c>
      <c r="QT53" s="498" t="e">
        <f t="shared" ref="QT53" si="1542">IF(EXACT(VLOOKUP(QK53,OFERTA_0,4,FALSE),QN53),1,0)</f>
        <v>#N/A</v>
      </c>
      <c r="QU53" s="498">
        <f>IF(QO53=0,0,1)</f>
        <v>0</v>
      </c>
      <c r="QV53" s="498">
        <f>IF(QP53=0,0,1)</f>
        <v>0</v>
      </c>
      <c r="QW53" s="498" t="e">
        <f t="shared" ref="QW53" si="1543">PRODUCT(QR53:QV53)</f>
        <v>#N/A</v>
      </c>
      <c r="QX53" s="504">
        <f t="shared" ref="QX53" si="1544">ROUND(QP53,0)</f>
        <v>0</v>
      </c>
      <c r="QY53" s="500">
        <f t="shared" ref="QY53" si="1545">QP53-QX53</f>
        <v>0</v>
      </c>
      <c r="RB53" s="381"/>
      <c r="RC53" s="382"/>
      <c r="RD53" s="383"/>
      <c r="RE53" s="384"/>
      <c r="RF53" s="385"/>
      <c r="RG53" s="386"/>
      <c r="RH53" s="386"/>
      <c r="RI53" s="497"/>
      <c r="RJ53" s="497"/>
      <c r="RK53" s="501"/>
      <c r="RL53" s="501"/>
      <c r="RM53" s="501"/>
      <c r="RN53" s="501"/>
      <c r="RO53" s="502"/>
      <c r="RP53" s="503"/>
      <c r="RS53" s="381"/>
      <c r="RT53" s="382"/>
      <c r="RU53" s="383"/>
      <c r="RV53" s="384"/>
      <c r="RW53" s="385"/>
      <c r="RX53" s="386"/>
      <c r="RY53" s="386"/>
      <c r="RZ53" s="497"/>
      <c r="SA53" s="497"/>
      <c r="SB53" s="501"/>
      <c r="SC53" s="501"/>
      <c r="SD53" s="501"/>
      <c r="SE53" s="501"/>
      <c r="SF53" s="502"/>
      <c r="SG53" s="503"/>
      <c r="SJ53" s="381"/>
      <c r="SK53" s="382"/>
      <c r="SL53" s="383"/>
      <c r="SM53" s="384"/>
      <c r="SN53" s="385"/>
      <c r="SO53" s="386"/>
      <c r="SP53" s="386"/>
      <c r="SQ53" s="497"/>
      <c r="SR53" s="497"/>
      <c r="SS53" s="501"/>
      <c r="ST53" s="501"/>
      <c r="SU53" s="501"/>
      <c r="SV53" s="501"/>
      <c r="SW53" s="502"/>
      <c r="SX53" s="503"/>
    </row>
    <row r="54" spans="2:518" ht="100.5" customHeight="1" thickTop="1" thickBot="1">
      <c r="B54" s="839" t="s">
        <v>467</v>
      </c>
      <c r="C54" s="849" t="s">
        <v>435</v>
      </c>
      <c r="D54" s="834" t="s">
        <v>468</v>
      </c>
      <c r="E54" s="835" t="s">
        <v>146</v>
      </c>
      <c r="F54" s="836">
        <v>1</v>
      </c>
      <c r="G54" s="916">
        <v>0</v>
      </c>
      <c r="H54" s="848">
        <v>0</v>
      </c>
      <c r="K54" s="941" t="s">
        <v>467</v>
      </c>
      <c r="L54" s="951" t="s">
        <v>435</v>
      </c>
      <c r="M54" s="936" t="s">
        <v>468</v>
      </c>
      <c r="N54" s="937" t="s">
        <v>146</v>
      </c>
      <c r="O54" s="938">
        <v>1</v>
      </c>
      <c r="P54" s="1017">
        <v>1260000</v>
      </c>
      <c r="Q54" s="950">
        <v>1260000</v>
      </c>
      <c r="R54" s="497">
        <f t="shared" si="1366"/>
        <v>1</v>
      </c>
      <c r="S54" s="497">
        <f t="shared" si="1367"/>
        <v>1</v>
      </c>
      <c r="T54" s="498">
        <f t="shared" si="1368"/>
        <v>1</v>
      </c>
      <c r="U54" s="498">
        <f t="shared" si="1369"/>
        <v>1</v>
      </c>
      <c r="V54" s="498">
        <f t="shared" si="1370"/>
        <v>1</v>
      </c>
      <c r="W54" s="498">
        <f t="shared" si="1371"/>
        <v>1</v>
      </c>
      <c r="X54" s="504">
        <f t="shared" si="1372"/>
        <v>1260000</v>
      </c>
      <c r="Y54" s="500">
        <f t="shared" si="1373"/>
        <v>0</v>
      </c>
      <c r="Z54" s="486"/>
      <c r="AA54" s="486"/>
      <c r="AB54" s="941" t="s">
        <v>467</v>
      </c>
      <c r="AC54" s="951" t="s">
        <v>435</v>
      </c>
      <c r="AD54" s="936" t="s">
        <v>468</v>
      </c>
      <c r="AE54" s="937" t="s">
        <v>146</v>
      </c>
      <c r="AF54" s="938">
        <v>1</v>
      </c>
      <c r="AG54" s="1017">
        <v>2490000</v>
      </c>
      <c r="AH54" s="950">
        <v>2490000</v>
      </c>
      <c r="AI54" s="497">
        <f t="shared" si="1374"/>
        <v>1</v>
      </c>
      <c r="AJ54" s="497">
        <f t="shared" si="1375"/>
        <v>1</v>
      </c>
      <c r="AK54" s="498">
        <f t="shared" si="1376"/>
        <v>1</v>
      </c>
      <c r="AL54" s="498">
        <f t="shared" si="1377"/>
        <v>1</v>
      </c>
      <c r="AM54" s="498">
        <f t="shared" si="1378"/>
        <v>1</v>
      </c>
      <c r="AN54" s="498">
        <f t="shared" si="1379"/>
        <v>1</v>
      </c>
      <c r="AO54" s="504">
        <f t="shared" si="1380"/>
        <v>2490000</v>
      </c>
      <c r="AP54" s="500">
        <f t="shared" si="1381"/>
        <v>0</v>
      </c>
      <c r="AQ54" s="486"/>
      <c r="AR54" s="486"/>
      <c r="AS54" s="941" t="s">
        <v>467</v>
      </c>
      <c r="AT54" s="951" t="s">
        <v>435</v>
      </c>
      <c r="AU54" s="936" t="s">
        <v>468</v>
      </c>
      <c r="AV54" s="937" t="s">
        <v>146</v>
      </c>
      <c r="AW54" s="938">
        <v>1</v>
      </c>
      <c r="AX54" s="1017">
        <v>1450000</v>
      </c>
      <c r="AY54" s="950">
        <v>1450000</v>
      </c>
      <c r="AZ54" s="497">
        <f t="shared" si="1382"/>
        <v>1</v>
      </c>
      <c r="BA54" s="497">
        <f t="shared" si="1383"/>
        <v>1</v>
      </c>
      <c r="BB54" s="498">
        <f t="shared" si="1384"/>
        <v>1</v>
      </c>
      <c r="BC54" s="498">
        <f t="shared" si="1385"/>
        <v>1</v>
      </c>
      <c r="BD54" s="498">
        <f t="shared" si="1386"/>
        <v>1</v>
      </c>
      <c r="BE54" s="498">
        <f t="shared" si="1387"/>
        <v>1</v>
      </c>
      <c r="BF54" s="504">
        <f t="shared" si="1388"/>
        <v>1450000</v>
      </c>
      <c r="BG54" s="500">
        <f t="shared" si="1389"/>
        <v>0</v>
      </c>
      <c r="BJ54" s="941" t="s">
        <v>467</v>
      </c>
      <c r="BK54" s="951" t="s">
        <v>435</v>
      </c>
      <c r="BL54" s="936" t="s">
        <v>468</v>
      </c>
      <c r="BM54" s="937" t="s">
        <v>146</v>
      </c>
      <c r="BN54" s="938">
        <v>1</v>
      </c>
      <c r="BO54" s="1017">
        <v>1926540.0000000002</v>
      </c>
      <c r="BP54" s="950">
        <v>1926540</v>
      </c>
      <c r="BQ54" s="497">
        <f t="shared" si="1390"/>
        <v>1</v>
      </c>
      <c r="BR54" s="497">
        <f t="shared" si="1391"/>
        <v>1</v>
      </c>
      <c r="BS54" s="498">
        <f t="shared" si="1392"/>
        <v>1</v>
      </c>
      <c r="BT54" s="498">
        <f t="shared" si="1393"/>
        <v>1</v>
      </c>
      <c r="BU54" s="498">
        <f t="shared" si="1394"/>
        <v>1</v>
      </c>
      <c r="BV54" s="498">
        <f t="shared" si="1395"/>
        <v>1</v>
      </c>
      <c r="BW54" s="504">
        <f t="shared" si="1396"/>
        <v>1926540</v>
      </c>
      <c r="BX54" s="500">
        <f t="shared" si="1397"/>
        <v>0</v>
      </c>
      <c r="CA54" s="941" t="s">
        <v>467</v>
      </c>
      <c r="CB54" s="951" t="s">
        <v>435</v>
      </c>
      <c r="CC54" s="936" t="s">
        <v>468</v>
      </c>
      <c r="CD54" s="937" t="s">
        <v>146</v>
      </c>
      <c r="CE54" s="938">
        <v>1</v>
      </c>
      <c r="CF54" s="1017">
        <v>2319920</v>
      </c>
      <c r="CG54" s="950">
        <v>2319920</v>
      </c>
      <c r="CH54" s="497">
        <f t="shared" si="1398"/>
        <v>1</v>
      </c>
      <c r="CI54" s="497">
        <f t="shared" si="1399"/>
        <v>1</v>
      </c>
      <c r="CJ54" s="498">
        <f t="shared" si="1400"/>
        <v>1</v>
      </c>
      <c r="CK54" s="498">
        <f t="shared" si="1401"/>
        <v>1</v>
      </c>
      <c r="CL54" s="498">
        <f t="shared" si="1402"/>
        <v>1</v>
      </c>
      <c r="CM54" s="498">
        <f t="shared" si="1403"/>
        <v>1</v>
      </c>
      <c r="CN54" s="504">
        <f t="shared" si="1404"/>
        <v>2319920</v>
      </c>
      <c r="CO54" s="500">
        <f t="shared" si="1405"/>
        <v>0</v>
      </c>
      <c r="CR54" s="941" t="s">
        <v>467</v>
      </c>
      <c r="CS54" s="951" t="s">
        <v>435</v>
      </c>
      <c r="CT54" s="936" t="s">
        <v>468</v>
      </c>
      <c r="CU54" s="937" t="s">
        <v>146</v>
      </c>
      <c r="CV54" s="1030">
        <v>1</v>
      </c>
      <c r="CW54" s="1017">
        <v>2319925</v>
      </c>
      <c r="CX54" s="670">
        <f t="shared" si="1406"/>
        <v>2319925</v>
      </c>
      <c r="CY54" s="497">
        <f t="shared" si="1407"/>
        <v>1</v>
      </c>
      <c r="CZ54" s="497">
        <f t="shared" si="1408"/>
        <v>1</v>
      </c>
      <c r="DA54" s="498">
        <f t="shared" si="1409"/>
        <v>1</v>
      </c>
      <c r="DB54" s="498">
        <f t="shared" si="1410"/>
        <v>1</v>
      </c>
      <c r="DC54" s="498">
        <f t="shared" si="1411"/>
        <v>1</v>
      </c>
      <c r="DD54" s="498">
        <f t="shared" si="1412"/>
        <v>1</v>
      </c>
      <c r="DE54" s="504">
        <f t="shared" si="1413"/>
        <v>2319925</v>
      </c>
      <c r="DF54" s="500">
        <f t="shared" si="1414"/>
        <v>0</v>
      </c>
      <c r="DI54" s="941" t="s">
        <v>467</v>
      </c>
      <c r="DJ54" s="951" t="s">
        <v>435</v>
      </c>
      <c r="DK54" s="936" t="s">
        <v>468</v>
      </c>
      <c r="DL54" s="937" t="s">
        <v>146</v>
      </c>
      <c r="DM54" s="938">
        <v>1</v>
      </c>
      <c r="DN54" s="1017">
        <v>1200000</v>
      </c>
      <c r="DO54" s="950">
        <v>1200000</v>
      </c>
      <c r="DP54" s="497">
        <f t="shared" si="1415"/>
        <v>1</v>
      </c>
      <c r="DQ54" s="497">
        <f t="shared" si="1416"/>
        <v>1</v>
      </c>
      <c r="DR54" s="498">
        <f t="shared" si="1417"/>
        <v>1</v>
      </c>
      <c r="DS54" s="498">
        <f t="shared" si="1418"/>
        <v>1</v>
      </c>
      <c r="DT54" s="498">
        <f t="shared" si="1419"/>
        <v>1</v>
      </c>
      <c r="DU54" s="498">
        <f t="shared" si="1420"/>
        <v>1</v>
      </c>
      <c r="DV54" s="504">
        <f t="shared" si="1421"/>
        <v>1200000</v>
      </c>
      <c r="DW54" s="500">
        <f t="shared" si="1422"/>
        <v>0</v>
      </c>
      <c r="DZ54" s="941" t="s">
        <v>467</v>
      </c>
      <c r="EA54" s="951" t="s">
        <v>435</v>
      </c>
      <c r="EB54" s="936" t="s">
        <v>468</v>
      </c>
      <c r="EC54" s="937" t="s">
        <v>146</v>
      </c>
      <c r="ED54" s="1030">
        <v>1</v>
      </c>
      <c r="EE54" s="1017">
        <v>2319920</v>
      </c>
      <c r="EF54" s="670">
        <f t="shared" si="1423"/>
        <v>2319920</v>
      </c>
      <c r="EG54" s="497">
        <f t="shared" si="1424"/>
        <v>1</v>
      </c>
      <c r="EH54" s="497">
        <f t="shared" si="1425"/>
        <v>1</v>
      </c>
      <c r="EI54" s="498">
        <f t="shared" si="1426"/>
        <v>1</v>
      </c>
      <c r="EJ54" s="498">
        <f t="shared" si="1427"/>
        <v>1</v>
      </c>
      <c r="EK54" s="498">
        <f t="shared" si="1428"/>
        <v>1</v>
      </c>
      <c r="EL54" s="498">
        <f t="shared" si="1429"/>
        <v>1</v>
      </c>
      <c r="EM54" s="504">
        <f t="shared" si="1430"/>
        <v>2319920</v>
      </c>
      <c r="EN54" s="500">
        <f t="shared" si="1431"/>
        <v>0</v>
      </c>
      <c r="EQ54" s="652"/>
      <c r="ER54" s="653"/>
      <c r="ES54" s="654"/>
      <c r="ET54" s="655"/>
      <c r="EU54" s="656"/>
      <c r="EV54" s="657"/>
      <c r="EW54" s="658">
        <f>SUM(EV55:EV63)</f>
        <v>0</v>
      </c>
      <c r="EX54" s="497"/>
      <c r="EY54" s="497"/>
      <c r="EZ54" s="501"/>
      <c r="FA54" s="501"/>
      <c r="FB54" s="501"/>
      <c r="FC54" s="501"/>
      <c r="FD54" s="502"/>
      <c r="FE54" s="503"/>
      <c r="FH54" s="652"/>
      <c r="FI54" s="653"/>
      <c r="FJ54" s="654"/>
      <c r="FK54" s="655"/>
      <c r="FL54" s="656"/>
      <c r="FM54" s="657"/>
      <c r="FN54" s="658">
        <f>SUM(FM55:FM63)</f>
        <v>0</v>
      </c>
      <c r="FO54" s="497"/>
      <c r="FP54" s="497"/>
      <c r="FQ54" s="501"/>
      <c r="FR54" s="501"/>
      <c r="FS54" s="501"/>
      <c r="FT54" s="501"/>
      <c r="FU54" s="502"/>
      <c r="FV54" s="503"/>
      <c r="FY54" s="652"/>
      <c r="FZ54" s="653"/>
      <c r="GA54" s="654"/>
      <c r="GB54" s="655"/>
      <c r="GC54" s="656"/>
      <c r="GD54" s="657"/>
      <c r="GE54" s="658">
        <f>SUM(GD55:GD63)</f>
        <v>0</v>
      </c>
      <c r="GF54" s="497"/>
      <c r="GG54" s="497"/>
      <c r="GH54" s="501"/>
      <c r="GI54" s="501"/>
      <c r="GJ54" s="501"/>
      <c r="GK54" s="501"/>
      <c r="GL54" s="502"/>
      <c r="GM54" s="503"/>
      <c r="GP54" s="652"/>
      <c r="GQ54" s="653"/>
      <c r="GR54" s="654"/>
      <c r="GS54" s="655"/>
      <c r="GT54" s="656"/>
      <c r="GU54" s="657"/>
      <c r="GV54" s="658">
        <f>SUM(GU55:GU63)</f>
        <v>0</v>
      </c>
      <c r="GW54" s="497"/>
      <c r="GX54" s="497"/>
      <c r="GY54" s="501"/>
      <c r="GZ54" s="501"/>
      <c r="HA54" s="501"/>
      <c r="HB54" s="501"/>
      <c r="HC54" s="502"/>
      <c r="HD54" s="503"/>
      <c r="HG54" s="652"/>
      <c r="HH54" s="653"/>
      <c r="HI54" s="654"/>
      <c r="HJ54" s="655"/>
      <c r="HK54" s="656"/>
      <c r="HL54" s="657"/>
      <c r="HM54" s="658">
        <f>SUM(HL55:HL63)</f>
        <v>0</v>
      </c>
      <c r="HN54" s="497"/>
      <c r="HO54" s="497"/>
      <c r="HP54" s="501"/>
      <c r="HQ54" s="501"/>
      <c r="HR54" s="501"/>
      <c r="HS54" s="501"/>
      <c r="HT54" s="502"/>
      <c r="HU54" s="503"/>
      <c r="HX54" s="652"/>
      <c r="HY54" s="653"/>
      <c r="HZ54" s="654"/>
      <c r="IA54" s="655"/>
      <c r="IB54" s="656"/>
      <c r="IC54" s="657"/>
      <c r="ID54" s="658">
        <f>SUM(IC55:IC63)</f>
        <v>0</v>
      </c>
      <c r="IE54" s="497"/>
      <c r="IF54" s="497"/>
      <c r="IG54" s="501"/>
      <c r="IH54" s="501"/>
      <c r="II54" s="501"/>
      <c r="IJ54" s="501"/>
      <c r="IK54" s="502"/>
      <c r="IL54" s="503"/>
      <c r="IO54" s="652"/>
      <c r="IP54" s="653"/>
      <c r="IQ54" s="654"/>
      <c r="IR54" s="655"/>
      <c r="IS54" s="656"/>
      <c r="IT54" s="657"/>
      <c r="IU54" s="658">
        <f>SUM(IT55:IT63)</f>
        <v>0</v>
      </c>
      <c r="IV54" s="497"/>
      <c r="IW54" s="497"/>
      <c r="IX54" s="501"/>
      <c r="IY54" s="501"/>
      <c r="IZ54" s="501"/>
      <c r="JA54" s="501"/>
      <c r="JB54" s="502"/>
      <c r="JC54" s="503"/>
      <c r="JF54" s="652"/>
      <c r="JG54" s="653"/>
      <c r="JH54" s="654"/>
      <c r="JI54" s="655"/>
      <c r="JJ54" s="656"/>
      <c r="JK54" s="657"/>
      <c r="JL54" s="658">
        <f>SUM(JK55:JK63)</f>
        <v>0</v>
      </c>
      <c r="JM54" s="497"/>
      <c r="JN54" s="497"/>
      <c r="JO54" s="501"/>
      <c r="JP54" s="501"/>
      <c r="JQ54" s="501"/>
      <c r="JR54" s="501"/>
      <c r="JS54" s="502"/>
      <c r="JT54" s="503"/>
      <c r="JW54" s="652"/>
      <c r="JX54" s="653"/>
      <c r="JY54" s="654"/>
      <c r="JZ54" s="655"/>
      <c r="KA54" s="656"/>
      <c r="KB54" s="657"/>
      <c r="KC54" s="658">
        <f>SUM(KB55:KB63)</f>
        <v>0</v>
      </c>
      <c r="KD54" s="497"/>
      <c r="KE54" s="497"/>
      <c r="KF54" s="501"/>
      <c r="KG54" s="501"/>
      <c r="KH54" s="501"/>
      <c r="KI54" s="501"/>
      <c r="KJ54" s="502"/>
      <c r="KK54" s="503"/>
      <c r="KN54" s="652"/>
      <c r="KO54" s="653"/>
      <c r="KP54" s="654"/>
      <c r="KQ54" s="655"/>
      <c r="KR54" s="656"/>
      <c r="KS54" s="657"/>
      <c r="KT54" s="658">
        <f>SUM(KS55:KS63)</f>
        <v>0</v>
      </c>
      <c r="KU54" s="497"/>
      <c r="KV54" s="497"/>
      <c r="KW54" s="501"/>
      <c r="KX54" s="501"/>
      <c r="KY54" s="501"/>
      <c r="KZ54" s="501"/>
      <c r="LA54" s="502"/>
      <c r="LB54" s="503"/>
      <c r="LE54" s="652"/>
      <c r="LF54" s="653"/>
      <c r="LG54" s="654"/>
      <c r="LH54" s="655"/>
      <c r="LI54" s="656"/>
      <c r="LJ54" s="657"/>
      <c r="LK54" s="658">
        <f>SUM(LJ55:LJ63)</f>
        <v>0</v>
      </c>
      <c r="LL54" s="497"/>
      <c r="LM54" s="497"/>
      <c r="LN54" s="501"/>
      <c r="LO54" s="501"/>
      <c r="LP54" s="501"/>
      <c r="LQ54" s="501"/>
      <c r="LR54" s="502"/>
      <c r="LS54" s="503"/>
      <c r="LV54" s="652"/>
      <c r="LW54" s="653"/>
      <c r="LX54" s="654"/>
      <c r="LY54" s="655"/>
      <c r="LZ54" s="656"/>
      <c r="MA54" s="657"/>
      <c r="MB54" s="658">
        <f>SUM(MA55:MA63)</f>
        <v>0</v>
      </c>
      <c r="MC54" s="497"/>
      <c r="MD54" s="497"/>
      <c r="ME54" s="501"/>
      <c r="MF54" s="501"/>
      <c r="MG54" s="501"/>
      <c r="MH54" s="501"/>
      <c r="MI54" s="502"/>
      <c r="MJ54" s="503"/>
      <c r="MM54" s="652"/>
      <c r="MN54" s="653"/>
      <c r="MO54" s="654"/>
      <c r="MP54" s="655"/>
      <c r="MQ54" s="656"/>
      <c r="MR54" s="657"/>
      <c r="MS54" s="658">
        <f>SUM(MR55:MR63)</f>
        <v>0</v>
      </c>
      <c r="MT54" s="497"/>
      <c r="MU54" s="497"/>
      <c r="MV54" s="501"/>
      <c r="MW54" s="501"/>
      <c r="MX54" s="501"/>
      <c r="MY54" s="501"/>
      <c r="MZ54" s="502"/>
      <c r="NA54" s="503"/>
      <c r="ND54" s="652"/>
      <c r="NE54" s="653"/>
      <c r="NF54" s="654"/>
      <c r="NG54" s="655"/>
      <c r="NH54" s="656"/>
      <c r="NI54" s="657"/>
      <c r="NJ54" s="658">
        <f>SUM(NI55:NI63)</f>
        <v>0</v>
      </c>
      <c r="NK54" s="497"/>
      <c r="NL54" s="497"/>
      <c r="NM54" s="501"/>
      <c r="NN54" s="501"/>
      <c r="NO54" s="501"/>
      <c r="NP54" s="501"/>
      <c r="NQ54" s="502"/>
      <c r="NR54" s="503"/>
      <c r="NU54" s="652"/>
      <c r="NV54" s="653"/>
      <c r="NW54" s="654"/>
      <c r="NX54" s="655"/>
      <c r="NY54" s="656"/>
      <c r="NZ54" s="657"/>
      <c r="OA54" s="658">
        <f>SUM(NZ55:NZ63)</f>
        <v>0</v>
      </c>
      <c r="OB54" s="497"/>
      <c r="OC54" s="497"/>
      <c r="OD54" s="501"/>
      <c r="OE54" s="501"/>
      <c r="OF54" s="501"/>
      <c r="OG54" s="501"/>
      <c r="OH54" s="502"/>
      <c r="OI54" s="503"/>
      <c r="OL54" s="652"/>
      <c r="OM54" s="653"/>
      <c r="ON54" s="654"/>
      <c r="OO54" s="655"/>
      <c r="OP54" s="656"/>
      <c r="OQ54" s="657"/>
      <c r="OR54" s="658">
        <f>SUM(OQ55:OQ63)</f>
        <v>0</v>
      </c>
      <c r="OS54" s="497"/>
      <c r="OT54" s="497"/>
      <c r="OU54" s="501"/>
      <c r="OV54" s="501"/>
      <c r="OW54" s="501"/>
      <c r="OX54" s="501"/>
      <c r="OY54" s="502"/>
      <c r="OZ54" s="503"/>
      <c r="PC54" s="652"/>
      <c r="PD54" s="653"/>
      <c r="PE54" s="654"/>
      <c r="PF54" s="655"/>
      <c r="PG54" s="656"/>
      <c r="PH54" s="657"/>
      <c r="PI54" s="658">
        <f>SUM(PH55:PH63)</f>
        <v>0</v>
      </c>
      <c r="PJ54" s="497"/>
      <c r="PK54" s="497"/>
      <c r="PL54" s="501"/>
      <c r="PM54" s="501"/>
      <c r="PN54" s="501"/>
      <c r="PO54" s="501"/>
      <c r="PP54" s="502"/>
      <c r="PQ54" s="503"/>
      <c r="PT54" s="652"/>
      <c r="PU54" s="653"/>
      <c r="PV54" s="654"/>
      <c r="PW54" s="655"/>
      <c r="PX54" s="656"/>
      <c r="PY54" s="657"/>
      <c r="PZ54" s="658">
        <f>SUM(PY55:PY63)</f>
        <v>0</v>
      </c>
      <c r="QA54" s="497"/>
      <c r="QB54" s="497"/>
      <c r="QC54" s="501"/>
      <c r="QD54" s="501"/>
      <c r="QE54" s="501"/>
      <c r="QF54" s="501"/>
      <c r="QG54" s="502"/>
      <c r="QH54" s="503"/>
      <c r="QK54" s="652"/>
      <c r="QL54" s="653"/>
      <c r="QM54" s="654"/>
      <c r="QN54" s="655"/>
      <c r="QO54" s="656"/>
      <c r="QP54" s="657"/>
      <c r="QQ54" s="658">
        <f>SUM(QP55:QP63)</f>
        <v>0</v>
      </c>
      <c r="QR54" s="497"/>
      <c r="QS54" s="497"/>
      <c r="QT54" s="501"/>
      <c r="QU54" s="501"/>
      <c r="QV54" s="501"/>
      <c r="QW54" s="501"/>
      <c r="QX54" s="502"/>
      <c r="QY54" s="503"/>
      <c r="RB54" s="381"/>
      <c r="RC54" s="382"/>
      <c r="RD54" s="383"/>
      <c r="RE54" s="384"/>
      <c r="RF54" s="385"/>
      <c r="RG54" s="386"/>
      <c r="RH54" s="386"/>
      <c r="RI54" s="497"/>
      <c r="RJ54" s="497"/>
      <c r="RK54" s="501"/>
      <c r="RL54" s="501"/>
      <c r="RM54" s="501"/>
      <c r="RN54" s="501"/>
      <c r="RO54" s="502"/>
      <c r="RP54" s="503"/>
      <c r="RS54" s="381"/>
      <c r="RT54" s="382"/>
      <c r="RU54" s="383"/>
      <c r="RV54" s="384"/>
      <c r="RW54" s="385"/>
      <c r="RX54" s="386"/>
      <c r="RY54" s="386"/>
      <c r="RZ54" s="497"/>
      <c r="SA54" s="497"/>
      <c r="SB54" s="501"/>
      <c r="SC54" s="501"/>
      <c r="SD54" s="501"/>
      <c r="SE54" s="501"/>
      <c r="SF54" s="502"/>
      <c r="SG54" s="503"/>
      <c r="SJ54" s="381"/>
      <c r="SK54" s="382"/>
      <c r="SL54" s="383"/>
      <c r="SM54" s="384"/>
      <c r="SN54" s="385"/>
      <c r="SO54" s="386"/>
      <c r="SP54" s="386"/>
      <c r="SQ54" s="497"/>
      <c r="SR54" s="497"/>
      <c r="SS54" s="501"/>
      <c r="ST54" s="501"/>
      <c r="SU54" s="501"/>
      <c r="SV54" s="501"/>
      <c r="SW54" s="502"/>
      <c r="SX54" s="503"/>
    </row>
    <row r="55" spans="2:518" ht="93.75" customHeight="1" thickTop="1" thickBot="1">
      <c r="B55" s="839" t="s">
        <v>469</v>
      </c>
      <c r="C55" s="849" t="s">
        <v>435</v>
      </c>
      <c r="D55" s="834" t="s">
        <v>470</v>
      </c>
      <c r="E55" s="835" t="s">
        <v>146</v>
      </c>
      <c r="F55" s="836">
        <v>1</v>
      </c>
      <c r="G55" s="916">
        <v>0</v>
      </c>
      <c r="H55" s="848">
        <v>0</v>
      </c>
      <c r="K55" s="941" t="s">
        <v>469</v>
      </c>
      <c r="L55" s="951" t="s">
        <v>435</v>
      </c>
      <c r="M55" s="936" t="s">
        <v>470</v>
      </c>
      <c r="N55" s="937" t="s">
        <v>146</v>
      </c>
      <c r="O55" s="938">
        <v>1</v>
      </c>
      <c r="P55" s="1017">
        <v>2520000</v>
      </c>
      <c r="Q55" s="950">
        <v>2520000</v>
      </c>
      <c r="R55" s="497">
        <f t="shared" si="1366"/>
        <v>1</v>
      </c>
      <c r="S55" s="497">
        <f t="shared" si="1367"/>
        <v>1</v>
      </c>
      <c r="T55" s="498">
        <f t="shared" si="1368"/>
        <v>1</v>
      </c>
      <c r="U55" s="498">
        <f t="shared" si="1369"/>
        <v>1</v>
      </c>
      <c r="V55" s="498">
        <f t="shared" si="1370"/>
        <v>1</v>
      </c>
      <c r="W55" s="498">
        <f t="shared" si="1371"/>
        <v>1</v>
      </c>
      <c r="X55" s="504">
        <f t="shared" si="1372"/>
        <v>2520000</v>
      </c>
      <c r="Y55" s="500">
        <f t="shared" si="1373"/>
        <v>0</v>
      </c>
      <c r="Z55" s="486"/>
      <c r="AA55" s="486"/>
      <c r="AB55" s="941" t="s">
        <v>469</v>
      </c>
      <c r="AC55" s="951" t="s">
        <v>435</v>
      </c>
      <c r="AD55" s="936" t="s">
        <v>470</v>
      </c>
      <c r="AE55" s="937" t="s">
        <v>146</v>
      </c>
      <c r="AF55" s="938">
        <v>1</v>
      </c>
      <c r="AG55" s="1017">
        <v>3910000</v>
      </c>
      <c r="AH55" s="950">
        <v>3910000</v>
      </c>
      <c r="AI55" s="497">
        <f t="shared" si="1374"/>
        <v>1</v>
      </c>
      <c r="AJ55" s="497">
        <f t="shared" si="1375"/>
        <v>1</v>
      </c>
      <c r="AK55" s="498">
        <f t="shared" si="1376"/>
        <v>1</v>
      </c>
      <c r="AL55" s="498">
        <f t="shared" si="1377"/>
        <v>1</v>
      </c>
      <c r="AM55" s="498">
        <f t="shared" si="1378"/>
        <v>1</v>
      </c>
      <c r="AN55" s="498">
        <f t="shared" si="1379"/>
        <v>1</v>
      </c>
      <c r="AO55" s="504">
        <f t="shared" si="1380"/>
        <v>3910000</v>
      </c>
      <c r="AP55" s="500">
        <f t="shared" si="1381"/>
        <v>0</v>
      </c>
      <c r="AQ55" s="486"/>
      <c r="AR55" s="486"/>
      <c r="AS55" s="941" t="s">
        <v>469</v>
      </c>
      <c r="AT55" s="951" t="s">
        <v>435</v>
      </c>
      <c r="AU55" s="936" t="s">
        <v>470</v>
      </c>
      <c r="AV55" s="937" t="s">
        <v>146</v>
      </c>
      <c r="AW55" s="938">
        <v>1</v>
      </c>
      <c r="AX55" s="1017">
        <v>3450000</v>
      </c>
      <c r="AY55" s="950">
        <v>3450000</v>
      </c>
      <c r="AZ55" s="497">
        <f t="shared" si="1382"/>
        <v>1</v>
      </c>
      <c r="BA55" s="497">
        <f t="shared" si="1383"/>
        <v>1</v>
      </c>
      <c r="BB55" s="498">
        <f t="shared" si="1384"/>
        <v>1</v>
      </c>
      <c r="BC55" s="498">
        <f t="shared" si="1385"/>
        <v>1</v>
      </c>
      <c r="BD55" s="498">
        <f t="shared" si="1386"/>
        <v>1</v>
      </c>
      <c r="BE55" s="498">
        <f t="shared" si="1387"/>
        <v>1</v>
      </c>
      <c r="BF55" s="504">
        <f t="shared" si="1388"/>
        <v>3450000</v>
      </c>
      <c r="BG55" s="500">
        <f t="shared" si="1389"/>
        <v>0</v>
      </c>
      <c r="BJ55" s="941" t="s">
        <v>469</v>
      </c>
      <c r="BK55" s="951" t="s">
        <v>435</v>
      </c>
      <c r="BL55" s="936" t="s">
        <v>470</v>
      </c>
      <c r="BM55" s="937" t="s">
        <v>146</v>
      </c>
      <c r="BN55" s="938">
        <v>1</v>
      </c>
      <c r="BO55" s="1017">
        <v>1926540</v>
      </c>
      <c r="BP55" s="950">
        <v>1926540</v>
      </c>
      <c r="BQ55" s="497">
        <f t="shared" si="1390"/>
        <v>1</v>
      </c>
      <c r="BR55" s="497">
        <f t="shared" si="1391"/>
        <v>1</v>
      </c>
      <c r="BS55" s="498">
        <f t="shared" si="1392"/>
        <v>1</v>
      </c>
      <c r="BT55" s="498">
        <f t="shared" si="1393"/>
        <v>1</v>
      </c>
      <c r="BU55" s="498">
        <f t="shared" si="1394"/>
        <v>1</v>
      </c>
      <c r="BV55" s="498">
        <f t="shared" si="1395"/>
        <v>1</v>
      </c>
      <c r="BW55" s="504">
        <f t="shared" si="1396"/>
        <v>1926540</v>
      </c>
      <c r="BX55" s="500">
        <f t="shared" si="1397"/>
        <v>0</v>
      </c>
      <c r="CA55" s="941" t="s">
        <v>469</v>
      </c>
      <c r="CB55" s="951" t="s">
        <v>435</v>
      </c>
      <c r="CC55" s="936" t="s">
        <v>470</v>
      </c>
      <c r="CD55" s="937" t="s">
        <v>146</v>
      </c>
      <c r="CE55" s="938">
        <v>1</v>
      </c>
      <c r="CF55" s="1017">
        <v>2319920</v>
      </c>
      <c r="CG55" s="950">
        <v>2319920</v>
      </c>
      <c r="CH55" s="497">
        <f t="shared" si="1398"/>
        <v>1</v>
      </c>
      <c r="CI55" s="497">
        <f t="shared" si="1399"/>
        <v>1</v>
      </c>
      <c r="CJ55" s="498">
        <f t="shared" si="1400"/>
        <v>1</v>
      </c>
      <c r="CK55" s="498">
        <f t="shared" si="1401"/>
        <v>1</v>
      </c>
      <c r="CL55" s="498">
        <f t="shared" si="1402"/>
        <v>1</v>
      </c>
      <c r="CM55" s="498">
        <f t="shared" si="1403"/>
        <v>1</v>
      </c>
      <c r="CN55" s="504">
        <f t="shared" si="1404"/>
        <v>2319920</v>
      </c>
      <c r="CO55" s="500">
        <f t="shared" si="1405"/>
        <v>0</v>
      </c>
      <c r="CR55" s="941" t="s">
        <v>469</v>
      </c>
      <c r="CS55" s="951" t="s">
        <v>435</v>
      </c>
      <c r="CT55" s="936" t="s">
        <v>470</v>
      </c>
      <c r="CU55" s="937" t="s">
        <v>146</v>
      </c>
      <c r="CV55" s="1030">
        <v>1</v>
      </c>
      <c r="CW55" s="1017">
        <v>2319925</v>
      </c>
      <c r="CX55" s="670">
        <f t="shared" si="1406"/>
        <v>2319925</v>
      </c>
      <c r="CY55" s="497">
        <f t="shared" si="1407"/>
        <v>1</v>
      </c>
      <c r="CZ55" s="497">
        <f t="shared" si="1408"/>
        <v>1</v>
      </c>
      <c r="DA55" s="498">
        <f t="shared" si="1409"/>
        <v>1</v>
      </c>
      <c r="DB55" s="498">
        <f t="shared" si="1410"/>
        <v>1</v>
      </c>
      <c r="DC55" s="498">
        <f t="shared" si="1411"/>
        <v>1</v>
      </c>
      <c r="DD55" s="498">
        <f t="shared" si="1412"/>
        <v>1</v>
      </c>
      <c r="DE55" s="504">
        <f t="shared" si="1413"/>
        <v>2319925</v>
      </c>
      <c r="DF55" s="500">
        <f t="shared" si="1414"/>
        <v>0</v>
      </c>
      <c r="DI55" s="941" t="s">
        <v>469</v>
      </c>
      <c r="DJ55" s="951" t="s">
        <v>435</v>
      </c>
      <c r="DK55" s="936" t="s">
        <v>470</v>
      </c>
      <c r="DL55" s="937" t="s">
        <v>146</v>
      </c>
      <c r="DM55" s="938">
        <v>1</v>
      </c>
      <c r="DN55" s="1017">
        <v>2000000</v>
      </c>
      <c r="DO55" s="950">
        <v>2000000</v>
      </c>
      <c r="DP55" s="497">
        <f t="shared" si="1415"/>
        <v>1</v>
      </c>
      <c r="DQ55" s="497">
        <f t="shared" si="1416"/>
        <v>1</v>
      </c>
      <c r="DR55" s="498">
        <f t="shared" si="1417"/>
        <v>1</v>
      </c>
      <c r="DS55" s="498">
        <f t="shared" si="1418"/>
        <v>1</v>
      </c>
      <c r="DT55" s="498">
        <f t="shared" si="1419"/>
        <v>1</v>
      </c>
      <c r="DU55" s="498">
        <f t="shared" si="1420"/>
        <v>1</v>
      </c>
      <c r="DV55" s="504">
        <f t="shared" si="1421"/>
        <v>2000000</v>
      </c>
      <c r="DW55" s="500">
        <f t="shared" si="1422"/>
        <v>0</v>
      </c>
      <c r="DZ55" s="941" t="s">
        <v>469</v>
      </c>
      <c r="EA55" s="951" t="s">
        <v>435</v>
      </c>
      <c r="EB55" s="936" t="s">
        <v>470</v>
      </c>
      <c r="EC55" s="937" t="s">
        <v>146</v>
      </c>
      <c r="ED55" s="1030">
        <v>1</v>
      </c>
      <c r="EE55" s="1017">
        <v>2319920</v>
      </c>
      <c r="EF55" s="670">
        <f t="shared" si="1423"/>
        <v>2319920</v>
      </c>
      <c r="EG55" s="497">
        <f t="shared" si="1424"/>
        <v>1</v>
      </c>
      <c r="EH55" s="497">
        <f t="shared" si="1425"/>
        <v>1</v>
      </c>
      <c r="EI55" s="498">
        <f t="shared" si="1426"/>
        <v>1</v>
      </c>
      <c r="EJ55" s="498">
        <f t="shared" si="1427"/>
        <v>1</v>
      </c>
      <c r="EK55" s="498">
        <f t="shared" si="1428"/>
        <v>1</v>
      </c>
      <c r="EL55" s="498">
        <f t="shared" si="1429"/>
        <v>1</v>
      </c>
      <c r="EM55" s="504">
        <f t="shared" si="1430"/>
        <v>2319920</v>
      </c>
      <c r="EN55" s="500">
        <f t="shared" si="1431"/>
        <v>0</v>
      </c>
      <c r="EQ55" s="659"/>
      <c r="ER55" s="660"/>
      <c r="ES55" s="661"/>
      <c r="ET55" s="662"/>
      <c r="EU55" s="663"/>
      <c r="EV55" s="664"/>
      <c r="EW55" s="1322">
        <f>EW54/$P$545</f>
        <v>0</v>
      </c>
      <c r="EX55" s="497"/>
      <c r="EY55" s="497"/>
      <c r="EZ55" s="501"/>
      <c r="FA55" s="501"/>
      <c r="FB55" s="501"/>
      <c r="FC55" s="501"/>
      <c r="FD55" s="502"/>
      <c r="FE55" s="503"/>
      <c r="FH55" s="659"/>
      <c r="FI55" s="660"/>
      <c r="FJ55" s="661"/>
      <c r="FK55" s="662"/>
      <c r="FL55" s="663"/>
      <c r="FM55" s="664"/>
      <c r="FN55" s="1322">
        <f>FN54/$P$545</f>
        <v>0</v>
      </c>
      <c r="FO55" s="497"/>
      <c r="FP55" s="497"/>
      <c r="FQ55" s="501"/>
      <c r="FR55" s="501"/>
      <c r="FS55" s="501"/>
      <c r="FT55" s="501"/>
      <c r="FU55" s="502"/>
      <c r="FV55" s="503"/>
      <c r="FY55" s="659"/>
      <c r="FZ55" s="660"/>
      <c r="GA55" s="661"/>
      <c r="GB55" s="662"/>
      <c r="GC55" s="663"/>
      <c r="GD55" s="664"/>
      <c r="GE55" s="1322">
        <f>GE54/$P$545</f>
        <v>0</v>
      </c>
      <c r="GF55" s="497"/>
      <c r="GG55" s="497"/>
      <c r="GH55" s="501"/>
      <c r="GI55" s="501"/>
      <c r="GJ55" s="501"/>
      <c r="GK55" s="501"/>
      <c r="GL55" s="502"/>
      <c r="GM55" s="503"/>
      <c r="GP55" s="659"/>
      <c r="GQ55" s="660"/>
      <c r="GR55" s="661"/>
      <c r="GS55" s="662"/>
      <c r="GT55" s="663"/>
      <c r="GU55" s="664"/>
      <c r="GV55" s="1322">
        <f>GV54/$P$545</f>
        <v>0</v>
      </c>
      <c r="GW55" s="497"/>
      <c r="GX55" s="497"/>
      <c r="GY55" s="501"/>
      <c r="GZ55" s="501"/>
      <c r="HA55" s="501"/>
      <c r="HB55" s="501"/>
      <c r="HC55" s="502"/>
      <c r="HD55" s="503"/>
      <c r="HG55" s="659"/>
      <c r="HH55" s="660"/>
      <c r="HI55" s="661"/>
      <c r="HJ55" s="662"/>
      <c r="HK55" s="663"/>
      <c r="HL55" s="664"/>
      <c r="HM55" s="1322">
        <f>HM54/$P$545</f>
        <v>0</v>
      </c>
      <c r="HN55" s="497"/>
      <c r="HO55" s="497"/>
      <c r="HP55" s="501"/>
      <c r="HQ55" s="501"/>
      <c r="HR55" s="501"/>
      <c r="HS55" s="501"/>
      <c r="HT55" s="502"/>
      <c r="HU55" s="503"/>
      <c r="HX55" s="659"/>
      <c r="HY55" s="660"/>
      <c r="HZ55" s="661"/>
      <c r="IA55" s="662"/>
      <c r="IB55" s="663"/>
      <c r="IC55" s="664"/>
      <c r="ID55" s="1322">
        <f>ID54/$P$545</f>
        <v>0</v>
      </c>
      <c r="IE55" s="497"/>
      <c r="IF55" s="497"/>
      <c r="IG55" s="501"/>
      <c r="IH55" s="501"/>
      <c r="II55" s="501"/>
      <c r="IJ55" s="501"/>
      <c r="IK55" s="502"/>
      <c r="IL55" s="503"/>
      <c r="IO55" s="659"/>
      <c r="IP55" s="660"/>
      <c r="IQ55" s="661"/>
      <c r="IR55" s="662"/>
      <c r="IS55" s="663"/>
      <c r="IT55" s="664"/>
      <c r="IU55" s="1322">
        <f>IU54/$P$545</f>
        <v>0</v>
      </c>
      <c r="IV55" s="497"/>
      <c r="IW55" s="497"/>
      <c r="IX55" s="501"/>
      <c r="IY55" s="501"/>
      <c r="IZ55" s="501"/>
      <c r="JA55" s="501"/>
      <c r="JB55" s="502"/>
      <c r="JC55" s="503"/>
      <c r="JF55" s="659"/>
      <c r="JG55" s="660"/>
      <c r="JH55" s="661"/>
      <c r="JI55" s="662"/>
      <c r="JJ55" s="663"/>
      <c r="JK55" s="664"/>
      <c r="JL55" s="1322">
        <f>JL54/$P$545</f>
        <v>0</v>
      </c>
      <c r="JM55" s="497"/>
      <c r="JN55" s="497"/>
      <c r="JO55" s="501"/>
      <c r="JP55" s="501"/>
      <c r="JQ55" s="501"/>
      <c r="JR55" s="501"/>
      <c r="JS55" s="502"/>
      <c r="JT55" s="503"/>
      <c r="JW55" s="659"/>
      <c r="JX55" s="660"/>
      <c r="JY55" s="661"/>
      <c r="JZ55" s="662"/>
      <c r="KA55" s="663"/>
      <c r="KB55" s="664"/>
      <c r="KC55" s="1322">
        <f>KC54/$P$545</f>
        <v>0</v>
      </c>
      <c r="KD55" s="497"/>
      <c r="KE55" s="497"/>
      <c r="KF55" s="501"/>
      <c r="KG55" s="501"/>
      <c r="KH55" s="501"/>
      <c r="KI55" s="501"/>
      <c r="KJ55" s="502"/>
      <c r="KK55" s="503"/>
      <c r="KN55" s="659"/>
      <c r="KO55" s="660"/>
      <c r="KP55" s="661"/>
      <c r="KQ55" s="662"/>
      <c r="KR55" s="663"/>
      <c r="KS55" s="664"/>
      <c r="KT55" s="1322">
        <f>KT54/$P$545</f>
        <v>0</v>
      </c>
      <c r="KU55" s="497"/>
      <c r="KV55" s="497"/>
      <c r="KW55" s="501"/>
      <c r="KX55" s="501"/>
      <c r="KY55" s="501"/>
      <c r="KZ55" s="501"/>
      <c r="LA55" s="502"/>
      <c r="LB55" s="503"/>
      <c r="LE55" s="659"/>
      <c r="LF55" s="660"/>
      <c r="LG55" s="661"/>
      <c r="LH55" s="662"/>
      <c r="LI55" s="663"/>
      <c r="LJ55" s="664"/>
      <c r="LK55" s="1322">
        <f>LK54/$P$545</f>
        <v>0</v>
      </c>
      <c r="LL55" s="497"/>
      <c r="LM55" s="497"/>
      <c r="LN55" s="501"/>
      <c r="LO55" s="501"/>
      <c r="LP55" s="501"/>
      <c r="LQ55" s="501"/>
      <c r="LR55" s="502"/>
      <c r="LS55" s="503"/>
      <c r="LV55" s="659"/>
      <c r="LW55" s="660"/>
      <c r="LX55" s="661"/>
      <c r="LY55" s="662"/>
      <c r="LZ55" s="663"/>
      <c r="MA55" s="664"/>
      <c r="MB55" s="1322">
        <f>MB54/$P$545</f>
        <v>0</v>
      </c>
      <c r="MC55" s="497"/>
      <c r="MD55" s="497"/>
      <c r="ME55" s="501"/>
      <c r="MF55" s="501"/>
      <c r="MG55" s="501"/>
      <c r="MH55" s="501"/>
      <c r="MI55" s="502"/>
      <c r="MJ55" s="503"/>
      <c r="MM55" s="659"/>
      <c r="MN55" s="660"/>
      <c r="MO55" s="661"/>
      <c r="MP55" s="662"/>
      <c r="MQ55" s="663"/>
      <c r="MR55" s="664"/>
      <c r="MS55" s="1322">
        <f>MS54/$P$545</f>
        <v>0</v>
      </c>
      <c r="MT55" s="497"/>
      <c r="MU55" s="497"/>
      <c r="MV55" s="501"/>
      <c r="MW55" s="501"/>
      <c r="MX55" s="501"/>
      <c r="MY55" s="501"/>
      <c r="MZ55" s="502"/>
      <c r="NA55" s="503"/>
      <c r="ND55" s="659"/>
      <c r="NE55" s="660"/>
      <c r="NF55" s="661"/>
      <c r="NG55" s="662"/>
      <c r="NH55" s="663"/>
      <c r="NI55" s="664"/>
      <c r="NJ55" s="1322">
        <f>NJ54/$P$545</f>
        <v>0</v>
      </c>
      <c r="NK55" s="497"/>
      <c r="NL55" s="497"/>
      <c r="NM55" s="501"/>
      <c r="NN55" s="501"/>
      <c r="NO55" s="501"/>
      <c r="NP55" s="501"/>
      <c r="NQ55" s="502"/>
      <c r="NR55" s="503"/>
      <c r="NU55" s="659"/>
      <c r="NV55" s="660"/>
      <c r="NW55" s="661"/>
      <c r="NX55" s="662"/>
      <c r="NY55" s="663"/>
      <c r="NZ55" s="664"/>
      <c r="OA55" s="1322">
        <f>OA54/$P$545</f>
        <v>0</v>
      </c>
      <c r="OB55" s="497"/>
      <c r="OC55" s="497"/>
      <c r="OD55" s="501"/>
      <c r="OE55" s="501"/>
      <c r="OF55" s="501"/>
      <c r="OG55" s="501"/>
      <c r="OH55" s="502"/>
      <c r="OI55" s="503"/>
      <c r="OL55" s="659"/>
      <c r="OM55" s="660"/>
      <c r="ON55" s="661"/>
      <c r="OO55" s="662"/>
      <c r="OP55" s="663"/>
      <c r="OQ55" s="664"/>
      <c r="OR55" s="1322">
        <f>OR54/$P$545</f>
        <v>0</v>
      </c>
      <c r="OS55" s="497"/>
      <c r="OT55" s="497"/>
      <c r="OU55" s="501"/>
      <c r="OV55" s="501"/>
      <c r="OW55" s="501"/>
      <c r="OX55" s="501"/>
      <c r="OY55" s="502"/>
      <c r="OZ55" s="503"/>
      <c r="PC55" s="659"/>
      <c r="PD55" s="660"/>
      <c r="PE55" s="661"/>
      <c r="PF55" s="662"/>
      <c r="PG55" s="663"/>
      <c r="PH55" s="664"/>
      <c r="PI55" s="1322">
        <f>PI54/$P$545</f>
        <v>0</v>
      </c>
      <c r="PJ55" s="497"/>
      <c r="PK55" s="497"/>
      <c r="PL55" s="501"/>
      <c r="PM55" s="501"/>
      <c r="PN55" s="501"/>
      <c r="PO55" s="501"/>
      <c r="PP55" s="502"/>
      <c r="PQ55" s="503"/>
      <c r="PT55" s="659"/>
      <c r="PU55" s="660"/>
      <c r="PV55" s="661"/>
      <c r="PW55" s="662"/>
      <c r="PX55" s="663"/>
      <c r="PY55" s="664"/>
      <c r="PZ55" s="1322">
        <f>PZ54/$P$545</f>
        <v>0</v>
      </c>
      <c r="QA55" s="497"/>
      <c r="QB55" s="497"/>
      <c r="QC55" s="501"/>
      <c r="QD55" s="501"/>
      <c r="QE55" s="501"/>
      <c r="QF55" s="501"/>
      <c r="QG55" s="502"/>
      <c r="QH55" s="503"/>
      <c r="QK55" s="659"/>
      <c r="QL55" s="660"/>
      <c r="QM55" s="661"/>
      <c r="QN55" s="662"/>
      <c r="QO55" s="663"/>
      <c r="QP55" s="664"/>
      <c r="QQ55" s="1322">
        <f>QQ54/$P$545</f>
        <v>0</v>
      </c>
      <c r="QR55" s="497"/>
      <c r="QS55" s="497"/>
      <c r="QT55" s="501"/>
      <c r="QU55" s="501"/>
      <c r="QV55" s="501"/>
      <c r="QW55" s="501"/>
      <c r="QX55" s="502"/>
      <c r="QY55" s="503"/>
      <c r="RB55" s="381"/>
      <c r="RC55" s="382"/>
      <c r="RD55" s="383"/>
      <c r="RE55" s="384"/>
      <c r="RF55" s="385"/>
      <c r="RG55" s="386"/>
      <c r="RH55" s="386"/>
      <c r="RI55" s="497"/>
      <c r="RJ55" s="497"/>
      <c r="RK55" s="501"/>
      <c r="RL55" s="501"/>
      <c r="RM55" s="501"/>
      <c r="RN55" s="501"/>
      <c r="RO55" s="502"/>
      <c r="RP55" s="503"/>
      <c r="RS55" s="381"/>
      <c r="RT55" s="382"/>
      <c r="RU55" s="383"/>
      <c r="RV55" s="384"/>
      <c r="RW55" s="385"/>
      <c r="RX55" s="386"/>
      <c r="RY55" s="386"/>
      <c r="RZ55" s="497"/>
      <c r="SA55" s="497"/>
      <c r="SB55" s="501"/>
      <c r="SC55" s="501"/>
      <c r="SD55" s="501"/>
      <c r="SE55" s="501"/>
      <c r="SF55" s="502"/>
      <c r="SG55" s="503"/>
      <c r="SJ55" s="381"/>
      <c r="SK55" s="382"/>
      <c r="SL55" s="383"/>
      <c r="SM55" s="384"/>
      <c r="SN55" s="385"/>
      <c r="SO55" s="386"/>
      <c r="SP55" s="386"/>
      <c r="SQ55" s="497"/>
      <c r="SR55" s="497"/>
      <c r="SS55" s="501"/>
      <c r="ST55" s="501"/>
      <c r="SU55" s="501"/>
      <c r="SV55" s="501"/>
      <c r="SW55" s="502"/>
      <c r="SX55" s="503"/>
    </row>
    <row r="56" spans="2:518" ht="44.25" customHeight="1" thickTop="1" thickBot="1">
      <c r="B56" s="839" t="s">
        <v>471</v>
      </c>
      <c r="C56" s="849" t="s">
        <v>435</v>
      </c>
      <c r="D56" s="834" t="s">
        <v>472</v>
      </c>
      <c r="E56" s="835" t="s">
        <v>146</v>
      </c>
      <c r="F56" s="836">
        <v>10</v>
      </c>
      <c r="G56" s="916">
        <v>0</v>
      </c>
      <c r="H56" s="848">
        <v>0</v>
      </c>
      <c r="K56" s="941" t="s">
        <v>471</v>
      </c>
      <c r="L56" s="951" t="s">
        <v>435</v>
      </c>
      <c r="M56" s="936" t="s">
        <v>472</v>
      </c>
      <c r="N56" s="937" t="s">
        <v>146</v>
      </c>
      <c r="O56" s="938">
        <v>10</v>
      </c>
      <c r="P56" s="1017">
        <v>108000</v>
      </c>
      <c r="Q56" s="950">
        <v>1080000</v>
      </c>
      <c r="R56" s="497">
        <f t="shared" si="1366"/>
        <v>1</v>
      </c>
      <c r="S56" s="497">
        <f t="shared" si="1367"/>
        <v>1</v>
      </c>
      <c r="T56" s="498">
        <f t="shared" si="1368"/>
        <v>1</v>
      </c>
      <c r="U56" s="498">
        <f t="shared" si="1369"/>
        <v>1</v>
      </c>
      <c r="V56" s="498">
        <f t="shared" si="1370"/>
        <v>1</v>
      </c>
      <c r="W56" s="498">
        <f t="shared" si="1371"/>
        <v>1</v>
      </c>
      <c r="X56" s="504">
        <f t="shared" si="1372"/>
        <v>1080000</v>
      </c>
      <c r="Y56" s="500">
        <f t="shared" si="1373"/>
        <v>0</v>
      </c>
      <c r="Z56" s="486"/>
      <c r="AA56" s="486"/>
      <c r="AB56" s="941" t="s">
        <v>471</v>
      </c>
      <c r="AC56" s="951" t="s">
        <v>435</v>
      </c>
      <c r="AD56" s="936" t="s">
        <v>472</v>
      </c>
      <c r="AE56" s="937" t="s">
        <v>146</v>
      </c>
      <c r="AF56" s="938">
        <v>10</v>
      </c>
      <c r="AG56" s="1017">
        <v>340000</v>
      </c>
      <c r="AH56" s="950">
        <v>3400000</v>
      </c>
      <c r="AI56" s="497">
        <f t="shared" si="1374"/>
        <v>1</v>
      </c>
      <c r="AJ56" s="497">
        <f t="shared" si="1375"/>
        <v>1</v>
      </c>
      <c r="AK56" s="498">
        <f t="shared" si="1376"/>
        <v>1</v>
      </c>
      <c r="AL56" s="498">
        <f t="shared" si="1377"/>
        <v>1</v>
      </c>
      <c r="AM56" s="498">
        <f t="shared" si="1378"/>
        <v>1</v>
      </c>
      <c r="AN56" s="498">
        <f t="shared" si="1379"/>
        <v>1</v>
      </c>
      <c r="AO56" s="504">
        <f t="shared" si="1380"/>
        <v>3400000</v>
      </c>
      <c r="AP56" s="500">
        <f t="shared" si="1381"/>
        <v>0</v>
      </c>
      <c r="AQ56" s="486"/>
      <c r="AR56" s="486"/>
      <c r="AS56" s="941" t="s">
        <v>471</v>
      </c>
      <c r="AT56" s="951" t="s">
        <v>435</v>
      </c>
      <c r="AU56" s="936" t="s">
        <v>472</v>
      </c>
      <c r="AV56" s="937" t="s">
        <v>146</v>
      </c>
      <c r="AW56" s="938">
        <v>10</v>
      </c>
      <c r="AX56" s="1017">
        <v>350000</v>
      </c>
      <c r="AY56" s="950">
        <v>3500000</v>
      </c>
      <c r="AZ56" s="497">
        <f t="shared" si="1382"/>
        <v>1</v>
      </c>
      <c r="BA56" s="497">
        <f t="shared" si="1383"/>
        <v>1</v>
      </c>
      <c r="BB56" s="498">
        <f t="shared" si="1384"/>
        <v>1</v>
      </c>
      <c r="BC56" s="498">
        <f t="shared" si="1385"/>
        <v>1</v>
      </c>
      <c r="BD56" s="498">
        <f t="shared" si="1386"/>
        <v>1</v>
      </c>
      <c r="BE56" s="498">
        <f t="shared" si="1387"/>
        <v>1</v>
      </c>
      <c r="BF56" s="504">
        <f t="shared" si="1388"/>
        <v>3500000</v>
      </c>
      <c r="BG56" s="500">
        <f t="shared" si="1389"/>
        <v>0</v>
      </c>
      <c r="BJ56" s="941" t="s">
        <v>471</v>
      </c>
      <c r="BK56" s="951" t="s">
        <v>435</v>
      </c>
      <c r="BL56" s="936" t="s">
        <v>472</v>
      </c>
      <c r="BM56" s="937" t="s">
        <v>146</v>
      </c>
      <c r="BN56" s="938">
        <v>10</v>
      </c>
      <c r="BO56" s="1017">
        <v>418000.00000000006</v>
      </c>
      <c r="BP56" s="950">
        <v>4180000</v>
      </c>
      <c r="BQ56" s="497">
        <f t="shared" si="1390"/>
        <v>1</v>
      </c>
      <c r="BR56" s="497">
        <f t="shared" si="1391"/>
        <v>1</v>
      </c>
      <c r="BS56" s="498">
        <f t="shared" si="1392"/>
        <v>1</v>
      </c>
      <c r="BT56" s="498">
        <f t="shared" si="1393"/>
        <v>1</v>
      </c>
      <c r="BU56" s="498">
        <f t="shared" si="1394"/>
        <v>1</v>
      </c>
      <c r="BV56" s="498">
        <f t="shared" si="1395"/>
        <v>1</v>
      </c>
      <c r="BW56" s="504">
        <f t="shared" si="1396"/>
        <v>4180000</v>
      </c>
      <c r="BX56" s="500">
        <f t="shared" si="1397"/>
        <v>0</v>
      </c>
      <c r="CA56" s="941" t="s">
        <v>471</v>
      </c>
      <c r="CB56" s="951" t="s">
        <v>435</v>
      </c>
      <c r="CC56" s="936" t="s">
        <v>472</v>
      </c>
      <c r="CD56" s="937" t="s">
        <v>146</v>
      </c>
      <c r="CE56" s="938">
        <v>10</v>
      </c>
      <c r="CF56" s="1017">
        <v>488905</v>
      </c>
      <c r="CG56" s="950">
        <v>4889050</v>
      </c>
      <c r="CH56" s="497">
        <f t="shared" si="1398"/>
        <v>1</v>
      </c>
      <c r="CI56" s="497">
        <f t="shared" si="1399"/>
        <v>1</v>
      </c>
      <c r="CJ56" s="498">
        <f t="shared" si="1400"/>
        <v>1</v>
      </c>
      <c r="CK56" s="498">
        <f t="shared" si="1401"/>
        <v>1</v>
      </c>
      <c r="CL56" s="498">
        <f t="shared" si="1402"/>
        <v>1</v>
      </c>
      <c r="CM56" s="498">
        <f t="shared" si="1403"/>
        <v>1</v>
      </c>
      <c r="CN56" s="504">
        <f t="shared" si="1404"/>
        <v>4889050</v>
      </c>
      <c r="CO56" s="500">
        <f t="shared" si="1405"/>
        <v>0</v>
      </c>
      <c r="CR56" s="941" t="s">
        <v>471</v>
      </c>
      <c r="CS56" s="951" t="s">
        <v>435</v>
      </c>
      <c r="CT56" s="936" t="s">
        <v>472</v>
      </c>
      <c r="CU56" s="937" t="s">
        <v>146</v>
      </c>
      <c r="CV56" s="1030">
        <v>10</v>
      </c>
      <c r="CW56" s="1017">
        <v>488900</v>
      </c>
      <c r="CX56" s="670">
        <f t="shared" si="1406"/>
        <v>4889000</v>
      </c>
      <c r="CY56" s="497">
        <f t="shared" si="1407"/>
        <v>1</v>
      </c>
      <c r="CZ56" s="497">
        <f t="shared" si="1408"/>
        <v>1</v>
      </c>
      <c r="DA56" s="498">
        <f t="shared" si="1409"/>
        <v>1</v>
      </c>
      <c r="DB56" s="498">
        <f t="shared" si="1410"/>
        <v>1</v>
      </c>
      <c r="DC56" s="498">
        <f t="shared" si="1411"/>
        <v>1</v>
      </c>
      <c r="DD56" s="498">
        <f t="shared" si="1412"/>
        <v>1</v>
      </c>
      <c r="DE56" s="504">
        <f t="shared" si="1413"/>
        <v>4889000</v>
      </c>
      <c r="DF56" s="500">
        <f t="shared" si="1414"/>
        <v>0</v>
      </c>
      <c r="DI56" s="941" t="s">
        <v>471</v>
      </c>
      <c r="DJ56" s="951" t="s">
        <v>435</v>
      </c>
      <c r="DK56" s="936" t="s">
        <v>472</v>
      </c>
      <c r="DL56" s="937" t="s">
        <v>146</v>
      </c>
      <c r="DM56" s="938">
        <v>10</v>
      </c>
      <c r="DN56" s="1017">
        <v>500000</v>
      </c>
      <c r="DO56" s="950">
        <v>5000000</v>
      </c>
      <c r="DP56" s="497">
        <f t="shared" si="1415"/>
        <v>1</v>
      </c>
      <c r="DQ56" s="497">
        <f t="shared" si="1416"/>
        <v>1</v>
      </c>
      <c r="DR56" s="498">
        <f t="shared" si="1417"/>
        <v>1</v>
      </c>
      <c r="DS56" s="498">
        <f t="shared" si="1418"/>
        <v>1</v>
      </c>
      <c r="DT56" s="498">
        <f t="shared" si="1419"/>
        <v>1</v>
      </c>
      <c r="DU56" s="498">
        <f t="shared" si="1420"/>
        <v>1</v>
      </c>
      <c r="DV56" s="504">
        <f t="shared" si="1421"/>
        <v>5000000</v>
      </c>
      <c r="DW56" s="500">
        <f t="shared" si="1422"/>
        <v>0</v>
      </c>
      <c r="DZ56" s="941" t="s">
        <v>471</v>
      </c>
      <c r="EA56" s="951" t="s">
        <v>435</v>
      </c>
      <c r="EB56" s="936" t="s">
        <v>472</v>
      </c>
      <c r="EC56" s="937" t="s">
        <v>146</v>
      </c>
      <c r="ED56" s="1030">
        <v>10</v>
      </c>
      <c r="EE56" s="1017">
        <v>488810</v>
      </c>
      <c r="EF56" s="670">
        <f t="shared" si="1423"/>
        <v>4888100</v>
      </c>
      <c r="EG56" s="497">
        <f t="shared" si="1424"/>
        <v>1</v>
      </c>
      <c r="EH56" s="497">
        <f t="shared" si="1425"/>
        <v>1</v>
      </c>
      <c r="EI56" s="498">
        <f t="shared" si="1426"/>
        <v>1</v>
      </c>
      <c r="EJ56" s="498">
        <f t="shared" si="1427"/>
        <v>1</v>
      </c>
      <c r="EK56" s="498">
        <f t="shared" si="1428"/>
        <v>1</v>
      </c>
      <c r="EL56" s="498">
        <f t="shared" si="1429"/>
        <v>1</v>
      </c>
      <c r="EM56" s="504">
        <f t="shared" si="1430"/>
        <v>4888100</v>
      </c>
      <c r="EN56" s="500">
        <f t="shared" si="1431"/>
        <v>0</v>
      </c>
      <c r="EQ56" s="665"/>
      <c r="ER56" s="666"/>
      <c r="ES56" s="667"/>
      <c r="ET56" s="676"/>
      <c r="EU56" s="669"/>
      <c r="EV56" s="670"/>
      <c r="EW56" s="1324"/>
      <c r="EX56" s="497" t="e">
        <f t="shared" ref="EX56:EX63" si="1546">IF(EXACT(VLOOKUP(EQ56,OFERTA_0,2,FALSE),ER56),1,0)</f>
        <v>#N/A</v>
      </c>
      <c r="EY56" s="497" t="e">
        <f t="shared" ref="EY56:EY63" si="1547">IF(EXACT(VLOOKUP(EQ56,OFERTA_0,3,FALSE),ES56),1,0)</f>
        <v>#N/A</v>
      </c>
      <c r="EZ56" s="498" t="e">
        <f t="shared" ref="EZ56:EZ63" si="1548">IF(EXACT(VLOOKUP(EQ56,OFERTA_0,4,FALSE),ET56),1,0)</f>
        <v>#N/A</v>
      </c>
      <c r="FA56" s="498">
        <f>IF(EU56=0,0,1)</f>
        <v>0</v>
      </c>
      <c r="FB56" s="498">
        <f>IF(EV56=0,0,1)</f>
        <v>0</v>
      </c>
      <c r="FC56" s="498" t="e">
        <f t="shared" ref="FC56:FC63" si="1549">PRODUCT(EX56:FB56)</f>
        <v>#N/A</v>
      </c>
      <c r="FD56" s="504">
        <f t="shared" ref="FD56:FD63" si="1550">ROUND(EV56,0)</f>
        <v>0</v>
      </c>
      <c r="FE56" s="500">
        <f t="shared" ref="FE56:FE63" si="1551">EV56-FD56</f>
        <v>0</v>
      </c>
      <c r="FH56" s="665"/>
      <c r="FI56" s="666"/>
      <c r="FJ56" s="667"/>
      <c r="FK56" s="676"/>
      <c r="FL56" s="669"/>
      <c r="FM56" s="670"/>
      <c r="FN56" s="1324"/>
      <c r="FO56" s="497" t="e">
        <f t="shared" ref="FO56:FO63" si="1552">IF(EXACT(VLOOKUP(FH56,OFERTA_0,2,FALSE),FI56),1,0)</f>
        <v>#N/A</v>
      </c>
      <c r="FP56" s="497" t="e">
        <f t="shared" ref="FP56:FP63" si="1553">IF(EXACT(VLOOKUP(FH56,OFERTA_0,3,FALSE),FJ56),1,0)</f>
        <v>#N/A</v>
      </c>
      <c r="FQ56" s="498" t="e">
        <f t="shared" ref="FQ56:FQ63" si="1554">IF(EXACT(VLOOKUP(FH56,OFERTA_0,4,FALSE),FK56),1,0)</f>
        <v>#N/A</v>
      </c>
      <c r="FR56" s="498">
        <f>IF(FL56=0,0,1)</f>
        <v>0</v>
      </c>
      <c r="FS56" s="498">
        <f>IF(FM56=0,0,1)</f>
        <v>0</v>
      </c>
      <c r="FT56" s="498" t="e">
        <f t="shared" ref="FT56:FT63" si="1555">PRODUCT(FO56:FS56)</f>
        <v>#N/A</v>
      </c>
      <c r="FU56" s="504">
        <f t="shared" ref="FU56:FU63" si="1556">ROUND(FM56,0)</f>
        <v>0</v>
      </c>
      <c r="FV56" s="500">
        <f t="shared" ref="FV56:FV63" si="1557">FM56-FU56</f>
        <v>0</v>
      </c>
      <c r="FY56" s="665"/>
      <c r="FZ56" s="666"/>
      <c r="GA56" s="667"/>
      <c r="GB56" s="676"/>
      <c r="GC56" s="669"/>
      <c r="GD56" s="670"/>
      <c r="GE56" s="1324"/>
      <c r="GF56" s="497" t="e">
        <f t="shared" ref="GF56:GF63" si="1558">IF(EXACT(VLOOKUP(FY56,OFERTA_0,2,FALSE),FZ56),1,0)</f>
        <v>#N/A</v>
      </c>
      <c r="GG56" s="497" t="e">
        <f t="shared" ref="GG56:GG63" si="1559">IF(EXACT(VLOOKUP(FY56,OFERTA_0,3,FALSE),GA56),1,0)</f>
        <v>#N/A</v>
      </c>
      <c r="GH56" s="498" t="e">
        <f t="shared" ref="GH56:GH63" si="1560">IF(EXACT(VLOOKUP(FY56,OFERTA_0,4,FALSE),GB56),1,0)</f>
        <v>#N/A</v>
      </c>
      <c r="GI56" s="498">
        <f>IF(GC56=0,0,1)</f>
        <v>0</v>
      </c>
      <c r="GJ56" s="498">
        <f>IF(GD56=0,0,1)</f>
        <v>0</v>
      </c>
      <c r="GK56" s="498" t="e">
        <f t="shared" ref="GK56:GK63" si="1561">PRODUCT(GF56:GJ56)</f>
        <v>#N/A</v>
      </c>
      <c r="GL56" s="504">
        <f t="shared" ref="GL56:GL63" si="1562">ROUND(GD56,0)</f>
        <v>0</v>
      </c>
      <c r="GM56" s="500">
        <f t="shared" ref="GM56:GM63" si="1563">GD56-GL56</f>
        <v>0</v>
      </c>
      <c r="GP56" s="665"/>
      <c r="GQ56" s="666"/>
      <c r="GR56" s="667"/>
      <c r="GS56" s="676"/>
      <c r="GT56" s="669"/>
      <c r="GU56" s="670"/>
      <c r="GV56" s="1324"/>
      <c r="GW56" s="497" t="e">
        <f t="shared" ref="GW56:GW63" si="1564">IF(EXACT(VLOOKUP(GP56,OFERTA_0,2,FALSE),GQ56),1,0)</f>
        <v>#N/A</v>
      </c>
      <c r="GX56" s="497" t="e">
        <f t="shared" ref="GX56:GX63" si="1565">IF(EXACT(VLOOKUP(GP56,OFERTA_0,3,FALSE),GR56),1,0)</f>
        <v>#N/A</v>
      </c>
      <c r="GY56" s="498" t="e">
        <f t="shared" ref="GY56:GY63" si="1566">IF(EXACT(VLOOKUP(GP56,OFERTA_0,4,FALSE),GS56),1,0)</f>
        <v>#N/A</v>
      </c>
      <c r="GZ56" s="498">
        <f>IF(GT56=0,0,1)</f>
        <v>0</v>
      </c>
      <c r="HA56" s="498">
        <f>IF(GU56=0,0,1)</f>
        <v>0</v>
      </c>
      <c r="HB56" s="498" t="e">
        <f t="shared" ref="HB56:HB63" si="1567">PRODUCT(GW56:HA56)</f>
        <v>#N/A</v>
      </c>
      <c r="HC56" s="504">
        <f t="shared" ref="HC56:HC63" si="1568">ROUND(GU56,0)</f>
        <v>0</v>
      </c>
      <c r="HD56" s="500">
        <f t="shared" ref="HD56:HD63" si="1569">GU56-HC56</f>
        <v>0</v>
      </c>
      <c r="HG56" s="665"/>
      <c r="HH56" s="666"/>
      <c r="HI56" s="667"/>
      <c r="HJ56" s="676"/>
      <c r="HK56" s="669"/>
      <c r="HL56" s="670"/>
      <c r="HM56" s="1324"/>
      <c r="HN56" s="497" t="e">
        <f t="shared" ref="HN56:HN63" si="1570">IF(EXACT(VLOOKUP(HG56,OFERTA_0,2,FALSE),HH56),1,0)</f>
        <v>#N/A</v>
      </c>
      <c r="HO56" s="497" t="e">
        <f t="shared" ref="HO56:HO63" si="1571">IF(EXACT(VLOOKUP(HG56,OFERTA_0,3,FALSE),HI56),1,0)</f>
        <v>#N/A</v>
      </c>
      <c r="HP56" s="498" t="e">
        <f t="shared" ref="HP56:HP63" si="1572">IF(EXACT(VLOOKUP(HG56,OFERTA_0,4,FALSE),HJ56),1,0)</f>
        <v>#N/A</v>
      </c>
      <c r="HQ56" s="498">
        <f>IF(HK56=0,0,1)</f>
        <v>0</v>
      </c>
      <c r="HR56" s="498">
        <f>IF(HL56=0,0,1)</f>
        <v>0</v>
      </c>
      <c r="HS56" s="498" t="e">
        <f t="shared" ref="HS56:HS63" si="1573">PRODUCT(HN56:HR56)</f>
        <v>#N/A</v>
      </c>
      <c r="HT56" s="504">
        <f t="shared" ref="HT56:HT63" si="1574">ROUND(HL56,0)</f>
        <v>0</v>
      </c>
      <c r="HU56" s="500">
        <f t="shared" ref="HU56:HU63" si="1575">HL56-HT56</f>
        <v>0</v>
      </c>
      <c r="HX56" s="665"/>
      <c r="HY56" s="666"/>
      <c r="HZ56" s="667"/>
      <c r="IA56" s="676"/>
      <c r="IB56" s="669"/>
      <c r="IC56" s="670"/>
      <c r="ID56" s="1324"/>
      <c r="IE56" s="497" t="e">
        <f t="shared" ref="IE56:IE63" si="1576">IF(EXACT(VLOOKUP(HX56,OFERTA_0,2,FALSE),HY56),1,0)</f>
        <v>#N/A</v>
      </c>
      <c r="IF56" s="497" t="e">
        <f t="shared" ref="IF56:IF63" si="1577">IF(EXACT(VLOOKUP(HX56,OFERTA_0,3,FALSE),HZ56),1,0)</f>
        <v>#N/A</v>
      </c>
      <c r="IG56" s="498" t="e">
        <f t="shared" ref="IG56:IG63" si="1578">IF(EXACT(VLOOKUP(HX56,OFERTA_0,4,FALSE),IA56),1,0)</f>
        <v>#N/A</v>
      </c>
      <c r="IH56" s="498">
        <f>IF(IB56=0,0,1)</f>
        <v>0</v>
      </c>
      <c r="II56" s="498">
        <f>IF(IC56=0,0,1)</f>
        <v>0</v>
      </c>
      <c r="IJ56" s="498" t="e">
        <f t="shared" ref="IJ56:IJ63" si="1579">PRODUCT(IE56:II56)</f>
        <v>#N/A</v>
      </c>
      <c r="IK56" s="504">
        <f t="shared" ref="IK56:IK63" si="1580">ROUND(IC56,0)</f>
        <v>0</v>
      </c>
      <c r="IL56" s="500">
        <f t="shared" ref="IL56:IL63" si="1581">IC56-IK56</f>
        <v>0</v>
      </c>
      <c r="IO56" s="665"/>
      <c r="IP56" s="666"/>
      <c r="IQ56" s="667"/>
      <c r="IR56" s="676"/>
      <c r="IS56" s="669"/>
      <c r="IT56" s="670"/>
      <c r="IU56" s="1324"/>
      <c r="IV56" s="497" t="e">
        <f t="shared" ref="IV56:IV63" si="1582">IF(EXACT(VLOOKUP(IO56,OFERTA_0,2,FALSE),IP56),1,0)</f>
        <v>#N/A</v>
      </c>
      <c r="IW56" s="497" t="e">
        <f t="shared" ref="IW56:IW63" si="1583">IF(EXACT(VLOOKUP(IO56,OFERTA_0,3,FALSE),IQ56),1,0)</f>
        <v>#N/A</v>
      </c>
      <c r="IX56" s="498" t="e">
        <f t="shared" ref="IX56:IX63" si="1584">IF(EXACT(VLOOKUP(IO56,OFERTA_0,4,FALSE),IR56),1,0)</f>
        <v>#N/A</v>
      </c>
      <c r="IY56" s="498">
        <f>IF(IS56=0,0,1)</f>
        <v>0</v>
      </c>
      <c r="IZ56" s="498">
        <f>IF(IT56=0,0,1)</f>
        <v>0</v>
      </c>
      <c r="JA56" s="498" t="e">
        <f t="shared" ref="JA56:JA63" si="1585">PRODUCT(IV56:IZ56)</f>
        <v>#N/A</v>
      </c>
      <c r="JB56" s="504">
        <f t="shared" ref="JB56:JB63" si="1586">ROUND(IT56,0)</f>
        <v>0</v>
      </c>
      <c r="JC56" s="500">
        <f t="shared" ref="JC56:JC63" si="1587">IT56-JB56</f>
        <v>0</v>
      </c>
      <c r="JF56" s="665"/>
      <c r="JG56" s="666"/>
      <c r="JH56" s="667"/>
      <c r="JI56" s="676"/>
      <c r="JJ56" s="669"/>
      <c r="JK56" s="670"/>
      <c r="JL56" s="1324"/>
      <c r="JM56" s="497" t="e">
        <f t="shared" ref="JM56:JM63" si="1588">IF(EXACT(VLOOKUP(JF56,OFERTA_0,2,FALSE),JG56),1,0)</f>
        <v>#N/A</v>
      </c>
      <c r="JN56" s="497" t="e">
        <f t="shared" ref="JN56:JN63" si="1589">IF(EXACT(VLOOKUP(JF56,OFERTA_0,3,FALSE),JH56),1,0)</f>
        <v>#N/A</v>
      </c>
      <c r="JO56" s="498" t="e">
        <f t="shared" ref="JO56:JO63" si="1590">IF(EXACT(VLOOKUP(JF56,OFERTA_0,4,FALSE),JI56),1,0)</f>
        <v>#N/A</v>
      </c>
      <c r="JP56" s="498">
        <f>IF(JJ56=0,0,1)</f>
        <v>0</v>
      </c>
      <c r="JQ56" s="498">
        <f>IF(JK56=0,0,1)</f>
        <v>0</v>
      </c>
      <c r="JR56" s="498" t="e">
        <f t="shared" ref="JR56:JR63" si="1591">PRODUCT(JM56:JQ56)</f>
        <v>#N/A</v>
      </c>
      <c r="JS56" s="504">
        <f t="shared" ref="JS56:JS63" si="1592">ROUND(JK56,0)</f>
        <v>0</v>
      </c>
      <c r="JT56" s="500">
        <f t="shared" ref="JT56:JT63" si="1593">JK56-JS56</f>
        <v>0</v>
      </c>
      <c r="JW56" s="665"/>
      <c r="JX56" s="666"/>
      <c r="JY56" s="667"/>
      <c r="JZ56" s="676"/>
      <c r="KA56" s="669"/>
      <c r="KB56" s="670"/>
      <c r="KC56" s="1324"/>
      <c r="KD56" s="497" t="e">
        <f t="shared" ref="KD56:KD63" si="1594">IF(EXACT(VLOOKUP(JW56,OFERTA_0,2,FALSE),JX56),1,0)</f>
        <v>#N/A</v>
      </c>
      <c r="KE56" s="497" t="e">
        <f t="shared" ref="KE56:KE63" si="1595">IF(EXACT(VLOOKUP(JW56,OFERTA_0,3,FALSE),JY56),1,0)</f>
        <v>#N/A</v>
      </c>
      <c r="KF56" s="498" t="e">
        <f t="shared" ref="KF56:KF63" si="1596">IF(EXACT(VLOOKUP(JW56,OFERTA_0,4,FALSE),JZ56),1,0)</f>
        <v>#N/A</v>
      </c>
      <c r="KG56" s="498">
        <f>IF(KA56=0,0,1)</f>
        <v>0</v>
      </c>
      <c r="KH56" s="498">
        <f>IF(KB56=0,0,1)</f>
        <v>0</v>
      </c>
      <c r="KI56" s="498" t="e">
        <f t="shared" ref="KI56:KI63" si="1597">PRODUCT(KD56:KH56)</f>
        <v>#N/A</v>
      </c>
      <c r="KJ56" s="504">
        <f t="shared" ref="KJ56:KJ63" si="1598">ROUND(KB56,0)</f>
        <v>0</v>
      </c>
      <c r="KK56" s="500">
        <f t="shared" ref="KK56:KK63" si="1599">KB56-KJ56</f>
        <v>0</v>
      </c>
      <c r="KN56" s="665"/>
      <c r="KO56" s="666"/>
      <c r="KP56" s="667"/>
      <c r="KQ56" s="676"/>
      <c r="KR56" s="669"/>
      <c r="KS56" s="670"/>
      <c r="KT56" s="1324"/>
      <c r="KU56" s="497" t="e">
        <f t="shared" ref="KU56:KU63" si="1600">IF(EXACT(VLOOKUP(KN56,OFERTA_0,2,FALSE),KO56),1,0)</f>
        <v>#N/A</v>
      </c>
      <c r="KV56" s="497" t="e">
        <f t="shared" ref="KV56:KV63" si="1601">IF(EXACT(VLOOKUP(KN56,OFERTA_0,3,FALSE),KP56),1,0)</f>
        <v>#N/A</v>
      </c>
      <c r="KW56" s="498" t="e">
        <f t="shared" ref="KW56:KW63" si="1602">IF(EXACT(VLOOKUP(KN56,OFERTA_0,4,FALSE),KQ56),1,0)</f>
        <v>#N/A</v>
      </c>
      <c r="KX56" s="498">
        <f>IF(KR56=0,0,1)</f>
        <v>0</v>
      </c>
      <c r="KY56" s="498">
        <f>IF(KS56=0,0,1)</f>
        <v>0</v>
      </c>
      <c r="KZ56" s="498" t="e">
        <f t="shared" ref="KZ56:KZ63" si="1603">PRODUCT(KU56:KY56)</f>
        <v>#N/A</v>
      </c>
      <c r="LA56" s="504">
        <f t="shared" ref="LA56:LA63" si="1604">ROUND(KS56,0)</f>
        <v>0</v>
      </c>
      <c r="LB56" s="500">
        <f t="shared" ref="LB56:LB63" si="1605">KS56-LA56</f>
        <v>0</v>
      </c>
      <c r="LE56" s="665"/>
      <c r="LF56" s="666"/>
      <c r="LG56" s="667"/>
      <c r="LH56" s="676"/>
      <c r="LI56" s="669"/>
      <c r="LJ56" s="670"/>
      <c r="LK56" s="1324"/>
      <c r="LL56" s="497" t="e">
        <f t="shared" ref="LL56:LL63" si="1606">IF(EXACT(VLOOKUP(LE56,OFERTA_0,2,FALSE),LF56),1,0)</f>
        <v>#N/A</v>
      </c>
      <c r="LM56" s="497" t="e">
        <f t="shared" ref="LM56:LM63" si="1607">IF(EXACT(VLOOKUP(LE56,OFERTA_0,3,FALSE),LG56),1,0)</f>
        <v>#N/A</v>
      </c>
      <c r="LN56" s="498" t="e">
        <f t="shared" ref="LN56:LN63" si="1608">IF(EXACT(VLOOKUP(LE56,OFERTA_0,4,FALSE),LH56),1,0)</f>
        <v>#N/A</v>
      </c>
      <c r="LO56" s="498">
        <f>IF(LI56=0,0,1)</f>
        <v>0</v>
      </c>
      <c r="LP56" s="498">
        <f>IF(LJ56=0,0,1)</f>
        <v>0</v>
      </c>
      <c r="LQ56" s="498" t="e">
        <f t="shared" ref="LQ56:LQ63" si="1609">PRODUCT(LL56:LP56)</f>
        <v>#N/A</v>
      </c>
      <c r="LR56" s="504">
        <f t="shared" ref="LR56:LR63" si="1610">ROUND(LJ56,0)</f>
        <v>0</v>
      </c>
      <c r="LS56" s="500">
        <f t="shared" ref="LS56:LS63" si="1611">LJ56-LR56</f>
        <v>0</v>
      </c>
      <c r="LV56" s="665"/>
      <c r="LW56" s="666"/>
      <c r="LX56" s="667"/>
      <c r="LY56" s="676"/>
      <c r="LZ56" s="669"/>
      <c r="MA56" s="670"/>
      <c r="MB56" s="1324"/>
      <c r="MC56" s="497" t="e">
        <f t="shared" ref="MC56:MC63" si="1612">IF(EXACT(VLOOKUP(LV56,OFERTA_0,2,FALSE),LW56),1,0)</f>
        <v>#N/A</v>
      </c>
      <c r="MD56" s="497" t="e">
        <f t="shared" ref="MD56:MD63" si="1613">IF(EXACT(VLOOKUP(LV56,OFERTA_0,3,FALSE),LX56),1,0)</f>
        <v>#N/A</v>
      </c>
      <c r="ME56" s="498" t="e">
        <f t="shared" ref="ME56:ME63" si="1614">IF(EXACT(VLOOKUP(LV56,OFERTA_0,4,FALSE),LY56),1,0)</f>
        <v>#N/A</v>
      </c>
      <c r="MF56" s="498">
        <f>IF(LZ56=0,0,1)</f>
        <v>0</v>
      </c>
      <c r="MG56" s="498">
        <f>IF(MA56=0,0,1)</f>
        <v>0</v>
      </c>
      <c r="MH56" s="498" t="e">
        <f t="shared" ref="MH56:MH63" si="1615">PRODUCT(MC56:MG56)</f>
        <v>#N/A</v>
      </c>
      <c r="MI56" s="504">
        <f t="shared" ref="MI56:MI63" si="1616">ROUND(MA56,0)</f>
        <v>0</v>
      </c>
      <c r="MJ56" s="500">
        <f t="shared" ref="MJ56:MJ63" si="1617">MA56-MI56</f>
        <v>0</v>
      </c>
      <c r="MM56" s="665"/>
      <c r="MN56" s="666"/>
      <c r="MO56" s="667"/>
      <c r="MP56" s="676"/>
      <c r="MQ56" s="669"/>
      <c r="MR56" s="670"/>
      <c r="MS56" s="1324"/>
      <c r="MT56" s="497" t="e">
        <f t="shared" ref="MT56:MT63" si="1618">IF(EXACT(VLOOKUP(MM56,OFERTA_0,2,FALSE),MN56),1,0)</f>
        <v>#N/A</v>
      </c>
      <c r="MU56" s="497" t="e">
        <f t="shared" ref="MU56:MU63" si="1619">IF(EXACT(VLOOKUP(MM56,OFERTA_0,3,FALSE),MO56),1,0)</f>
        <v>#N/A</v>
      </c>
      <c r="MV56" s="498" t="e">
        <f t="shared" ref="MV56:MV63" si="1620">IF(EXACT(VLOOKUP(MM56,OFERTA_0,4,FALSE),MP56),1,0)</f>
        <v>#N/A</v>
      </c>
      <c r="MW56" s="498">
        <f>IF(MQ56=0,0,1)</f>
        <v>0</v>
      </c>
      <c r="MX56" s="498">
        <f>IF(MR56=0,0,1)</f>
        <v>0</v>
      </c>
      <c r="MY56" s="498" t="e">
        <f t="shared" ref="MY56:MY63" si="1621">PRODUCT(MT56:MX56)</f>
        <v>#N/A</v>
      </c>
      <c r="MZ56" s="504">
        <f t="shared" ref="MZ56:MZ63" si="1622">ROUND(MR56,0)</f>
        <v>0</v>
      </c>
      <c r="NA56" s="500">
        <f t="shared" ref="NA56:NA63" si="1623">MR56-MZ56</f>
        <v>0</v>
      </c>
      <c r="ND56" s="665"/>
      <c r="NE56" s="666"/>
      <c r="NF56" s="667"/>
      <c r="NG56" s="676"/>
      <c r="NH56" s="669"/>
      <c r="NI56" s="670"/>
      <c r="NJ56" s="1324"/>
      <c r="NK56" s="497" t="e">
        <f t="shared" ref="NK56:NK63" si="1624">IF(EXACT(VLOOKUP(ND56,OFERTA_0,2,FALSE),NE56),1,0)</f>
        <v>#N/A</v>
      </c>
      <c r="NL56" s="497" t="e">
        <f t="shared" ref="NL56:NL63" si="1625">IF(EXACT(VLOOKUP(ND56,OFERTA_0,3,FALSE),NF56),1,0)</f>
        <v>#N/A</v>
      </c>
      <c r="NM56" s="498" t="e">
        <f t="shared" ref="NM56:NM63" si="1626">IF(EXACT(VLOOKUP(ND56,OFERTA_0,4,FALSE),NG56),1,0)</f>
        <v>#N/A</v>
      </c>
      <c r="NN56" s="498">
        <f>IF(NH56=0,0,1)</f>
        <v>0</v>
      </c>
      <c r="NO56" s="498">
        <f>IF(NI56=0,0,1)</f>
        <v>0</v>
      </c>
      <c r="NP56" s="498" t="e">
        <f t="shared" ref="NP56:NP63" si="1627">PRODUCT(NK56:NO56)</f>
        <v>#N/A</v>
      </c>
      <c r="NQ56" s="504">
        <f t="shared" ref="NQ56:NQ63" si="1628">ROUND(NI56,0)</f>
        <v>0</v>
      </c>
      <c r="NR56" s="500">
        <f t="shared" ref="NR56:NR63" si="1629">NI56-NQ56</f>
        <v>0</v>
      </c>
      <c r="NU56" s="665"/>
      <c r="NV56" s="666"/>
      <c r="NW56" s="667"/>
      <c r="NX56" s="676"/>
      <c r="NY56" s="669"/>
      <c r="NZ56" s="670"/>
      <c r="OA56" s="1324"/>
      <c r="OB56" s="497" t="e">
        <f t="shared" ref="OB56:OB63" si="1630">IF(EXACT(VLOOKUP(NU56,OFERTA_0,2,FALSE),NV56),1,0)</f>
        <v>#N/A</v>
      </c>
      <c r="OC56" s="497" t="e">
        <f t="shared" ref="OC56:OC63" si="1631">IF(EXACT(VLOOKUP(NU56,OFERTA_0,3,FALSE),NW56),1,0)</f>
        <v>#N/A</v>
      </c>
      <c r="OD56" s="498" t="e">
        <f t="shared" ref="OD56:OD63" si="1632">IF(EXACT(VLOOKUP(NU56,OFERTA_0,4,FALSE),NX56),1,0)</f>
        <v>#N/A</v>
      </c>
      <c r="OE56" s="498">
        <f>IF(NY56=0,0,1)</f>
        <v>0</v>
      </c>
      <c r="OF56" s="498">
        <f>IF(NZ56=0,0,1)</f>
        <v>0</v>
      </c>
      <c r="OG56" s="498" t="e">
        <f t="shared" ref="OG56:OG63" si="1633">PRODUCT(OB56:OF56)</f>
        <v>#N/A</v>
      </c>
      <c r="OH56" s="504">
        <f t="shared" ref="OH56:OH63" si="1634">ROUND(NZ56,0)</f>
        <v>0</v>
      </c>
      <c r="OI56" s="500">
        <f t="shared" ref="OI56:OI63" si="1635">NZ56-OH56</f>
        <v>0</v>
      </c>
      <c r="OL56" s="665"/>
      <c r="OM56" s="666"/>
      <c r="ON56" s="667"/>
      <c r="OO56" s="676"/>
      <c r="OP56" s="669"/>
      <c r="OQ56" s="670"/>
      <c r="OR56" s="1324"/>
      <c r="OS56" s="497" t="e">
        <f t="shared" ref="OS56:OS63" si="1636">IF(EXACT(VLOOKUP(OL56,OFERTA_0,2,FALSE),OM56),1,0)</f>
        <v>#N/A</v>
      </c>
      <c r="OT56" s="497" t="e">
        <f t="shared" ref="OT56:OT63" si="1637">IF(EXACT(VLOOKUP(OL56,OFERTA_0,3,FALSE),ON56),1,0)</f>
        <v>#N/A</v>
      </c>
      <c r="OU56" s="498" t="e">
        <f t="shared" ref="OU56:OU63" si="1638">IF(EXACT(VLOOKUP(OL56,OFERTA_0,4,FALSE),OO56),1,0)</f>
        <v>#N/A</v>
      </c>
      <c r="OV56" s="498">
        <f>IF(OP56=0,0,1)</f>
        <v>0</v>
      </c>
      <c r="OW56" s="498">
        <f>IF(OQ56=0,0,1)</f>
        <v>0</v>
      </c>
      <c r="OX56" s="498" t="e">
        <f t="shared" ref="OX56:OX63" si="1639">PRODUCT(OS56:OW56)</f>
        <v>#N/A</v>
      </c>
      <c r="OY56" s="504">
        <f t="shared" ref="OY56:OY63" si="1640">ROUND(OQ56,0)</f>
        <v>0</v>
      </c>
      <c r="OZ56" s="500">
        <f t="shared" ref="OZ56:OZ63" si="1641">OQ56-OY56</f>
        <v>0</v>
      </c>
      <c r="PC56" s="665"/>
      <c r="PD56" s="666"/>
      <c r="PE56" s="667"/>
      <c r="PF56" s="676"/>
      <c r="PG56" s="669"/>
      <c r="PH56" s="670"/>
      <c r="PI56" s="1324"/>
      <c r="PJ56" s="497" t="e">
        <f t="shared" ref="PJ56:PJ63" si="1642">IF(EXACT(VLOOKUP(PC56,OFERTA_0,2,FALSE),PD56),1,0)</f>
        <v>#N/A</v>
      </c>
      <c r="PK56" s="497" t="e">
        <f t="shared" ref="PK56:PK63" si="1643">IF(EXACT(VLOOKUP(PC56,OFERTA_0,3,FALSE),PE56),1,0)</f>
        <v>#N/A</v>
      </c>
      <c r="PL56" s="498" t="e">
        <f t="shared" ref="PL56:PL63" si="1644">IF(EXACT(VLOOKUP(PC56,OFERTA_0,4,FALSE),PF56),1,0)</f>
        <v>#N/A</v>
      </c>
      <c r="PM56" s="498">
        <f>IF(PG56=0,0,1)</f>
        <v>0</v>
      </c>
      <c r="PN56" s="498">
        <f>IF(PH56=0,0,1)</f>
        <v>0</v>
      </c>
      <c r="PO56" s="498" t="e">
        <f t="shared" ref="PO56:PO63" si="1645">PRODUCT(PJ56:PN56)</f>
        <v>#N/A</v>
      </c>
      <c r="PP56" s="504">
        <f t="shared" ref="PP56:PP63" si="1646">ROUND(PH56,0)</f>
        <v>0</v>
      </c>
      <c r="PQ56" s="500">
        <f t="shared" ref="PQ56:PQ63" si="1647">PH56-PP56</f>
        <v>0</v>
      </c>
      <c r="PT56" s="665"/>
      <c r="PU56" s="666"/>
      <c r="PV56" s="667"/>
      <c r="PW56" s="676"/>
      <c r="PX56" s="669"/>
      <c r="PY56" s="670"/>
      <c r="PZ56" s="1324"/>
      <c r="QA56" s="497" t="e">
        <f t="shared" ref="QA56:QA63" si="1648">IF(EXACT(VLOOKUP(PT56,OFERTA_0,2,FALSE),PU56),1,0)</f>
        <v>#N/A</v>
      </c>
      <c r="QB56" s="497" t="e">
        <f t="shared" ref="QB56:QB63" si="1649">IF(EXACT(VLOOKUP(PT56,OFERTA_0,3,FALSE),PV56),1,0)</f>
        <v>#N/A</v>
      </c>
      <c r="QC56" s="498" t="e">
        <f t="shared" ref="QC56:QC63" si="1650">IF(EXACT(VLOOKUP(PT56,OFERTA_0,4,FALSE),PW56),1,0)</f>
        <v>#N/A</v>
      </c>
      <c r="QD56" s="498">
        <f>IF(PX56=0,0,1)</f>
        <v>0</v>
      </c>
      <c r="QE56" s="498">
        <f>IF(PY56=0,0,1)</f>
        <v>0</v>
      </c>
      <c r="QF56" s="498" t="e">
        <f t="shared" ref="QF56:QF63" si="1651">PRODUCT(QA56:QE56)</f>
        <v>#N/A</v>
      </c>
      <c r="QG56" s="504">
        <f t="shared" ref="QG56:QG63" si="1652">ROUND(PY56,0)</f>
        <v>0</v>
      </c>
      <c r="QH56" s="500">
        <f t="shared" ref="QH56:QH63" si="1653">PY56-QG56</f>
        <v>0</v>
      </c>
      <c r="QK56" s="665"/>
      <c r="QL56" s="666"/>
      <c r="QM56" s="667"/>
      <c r="QN56" s="676"/>
      <c r="QO56" s="669"/>
      <c r="QP56" s="670"/>
      <c r="QQ56" s="1324"/>
      <c r="QR56" s="497" t="e">
        <f t="shared" ref="QR56:QR63" si="1654">IF(EXACT(VLOOKUP(QK56,OFERTA_0,2,FALSE),QL56),1,0)</f>
        <v>#N/A</v>
      </c>
      <c r="QS56" s="497" t="e">
        <f t="shared" ref="QS56:QS63" si="1655">IF(EXACT(VLOOKUP(QK56,OFERTA_0,3,FALSE),QM56),1,0)</f>
        <v>#N/A</v>
      </c>
      <c r="QT56" s="498" t="e">
        <f t="shared" ref="QT56:QT63" si="1656">IF(EXACT(VLOOKUP(QK56,OFERTA_0,4,FALSE),QN56),1,0)</f>
        <v>#N/A</v>
      </c>
      <c r="QU56" s="498">
        <f>IF(QO56=0,0,1)</f>
        <v>0</v>
      </c>
      <c r="QV56" s="498">
        <f>IF(QP56=0,0,1)</f>
        <v>0</v>
      </c>
      <c r="QW56" s="498" t="e">
        <f t="shared" ref="QW56:QW63" si="1657">PRODUCT(QR56:QV56)</f>
        <v>#N/A</v>
      </c>
      <c r="QX56" s="504">
        <f t="shared" ref="QX56:QX63" si="1658">ROUND(QP56,0)</f>
        <v>0</v>
      </c>
      <c r="QY56" s="500">
        <f t="shared" ref="QY56:QY63" si="1659">QP56-QX56</f>
        <v>0</v>
      </c>
      <c r="RB56" s="381"/>
      <c r="RC56" s="382"/>
      <c r="RD56" s="383"/>
      <c r="RE56" s="384"/>
      <c r="RF56" s="385"/>
      <c r="RG56" s="386"/>
      <c r="RH56" s="386"/>
      <c r="RI56" s="497"/>
      <c r="RJ56" s="497"/>
      <c r="RK56" s="501"/>
      <c r="RL56" s="501"/>
      <c r="RM56" s="501"/>
      <c r="RN56" s="501"/>
      <c r="RO56" s="502"/>
      <c r="RP56" s="503"/>
      <c r="RS56" s="381"/>
      <c r="RT56" s="382"/>
      <c r="RU56" s="383"/>
      <c r="RV56" s="384"/>
      <c r="RW56" s="385"/>
      <c r="RX56" s="386"/>
      <c r="RY56" s="386"/>
      <c r="RZ56" s="497"/>
      <c r="SA56" s="497"/>
      <c r="SB56" s="501"/>
      <c r="SC56" s="501"/>
      <c r="SD56" s="501"/>
      <c r="SE56" s="501"/>
      <c r="SF56" s="502"/>
      <c r="SG56" s="503"/>
      <c r="SJ56" s="381"/>
      <c r="SK56" s="382"/>
      <c r="SL56" s="383"/>
      <c r="SM56" s="384"/>
      <c r="SN56" s="385"/>
      <c r="SO56" s="386"/>
      <c r="SP56" s="386"/>
      <c r="SQ56" s="497"/>
      <c r="SR56" s="497"/>
      <c r="SS56" s="501"/>
      <c r="ST56" s="501"/>
      <c r="SU56" s="501"/>
      <c r="SV56" s="501"/>
      <c r="SW56" s="502"/>
      <c r="SX56" s="503"/>
    </row>
    <row r="57" spans="2:518" ht="51" customHeight="1" thickTop="1" thickBot="1">
      <c r="B57" s="839" t="s">
        <v>473</v>
      </c>
      <c r="C57" s="833" t="s">
        <v>324</v>
      </c>
      <c r="D57" s="834" t="s">
        <v>474</v>
      </c>
      <c r="E57" s="835" t="s">
        <v>146</v>
      </c>
      <c r="F57" s="836">
        <v>1</v>
      </c>
      <c r="G57" s="916">
        <v>0</v>
      </c>
      <c r="H57" s="848">
        <v>0</v>
      </c>
      <c r="K57" s="941" t="s">
        <v>473</v>
      </c>
      <c r="L57" s="935" t="s">
        <v>324</v>
      </c>
      <c r="M57" s="936" t="s">
        <v>474</v>
      </c>
      <c r="N57" s="937" t="s">
        <v>146</v>
      </c>
      <c r="O57" s="938">
        <v>1</v>
      </c>
      <c r="P57" s="1017">
        <v>585000</v>
      </c>
      <c r="Q57" s="950">
        <v>585000</v>
      </c>
      <c r="R57" s="497">
        <f t="shared" si="1366"/>
        <v>1</v>
      </c>
      <c r="S57" s="497">
        <f t="shared" si="1367"/>
        <v>1</v>
      </c>
      <c r="T57" s="498">
        <f t="shared" si="1368"/>
        <v>1</v>
      </c>
      <c r="U57" s="498">
        <f t="shared" si="1369"/>
        <v>1</v>
      </c>
      <c r="V57" s="498">
        <f t="shared" si="1370"/>
        <v>1</v>
      </c>
      <c r="W57" s="498">
        <f t="shared" si="1371"/>
        <v>1</v>
      </c>
      <c r="X57" s="504">
        <f t="shared" si="1372"/>
        <v>585000</v>
      </c>
      <c r="Y57" s="500">
        <f t="shared" si="1373"/>
        <v>0</v>
      </c>
      <c r="Z57" s="486"/>
      <c r="AA57" s="486"/>
      <c r="AB57" s="941" t="s">
        <v>473</v>
      </c>
      <c r="AC57" s="935" t="s">
        <v>324</v>
      </c>
      <c r="AD57" s="936" t="s">
        <v>474</v>
      </c>
      <c r="AE57" s="937" t="s">
        <v>146</v>
      </c>
      <c r="AF57" s="938">
        <v>1</v>
      </c>
      <c r="AG57" s="1017">
        <v>795000</v>
      </c>
      <c r="AH57" s="950">
        <v>795000</v>
      </c>
      <c r="AI57" s="497">
        <f t="shared" si="1374"/>
        <v>1</v>
      </c>
      <c r="AJ57" s="497">
        <f t="shared" si="1375"/>
        <v>1</v>
      </c>
      <c r="AK57" s="498">
        <f t="shared" si="1376"/>
        <v>1</v>
      </c>
      <c r="AL57" s="498">
        <f t="shared" si="1377"/>
        <v>1</v>
      </c>
      <c r="AM57" s="498">
        <f t="shared" si="1378"/>
        <v>1</v>
      </c>
      <c r="AN57" s="498">
        <f t="shared" si="1379"/>
        <v>1</v>
      </c>
      <c r="AO57" s="504">
        <f t="shared" si="1380"/>
        <v>795000</v>
      </c>
      <c r="AP57" s="500">
        <f t="shared" si="1381"/>
        <v>0</v>
      </c>
      <c r="AQ57" s="486"/>
      <c r="AR57" s="486"/>
      <c r="AS57" s="941" t="s">
        <v>473</v>
      </c>
      <c r="AT57" s="935" t="s">
        <v>324</v>
      </c>
      <c r="AU57" s="936" t="s">
        <v>474</v>
      </c>
      <c r="AV57" s="937" t="s">
        <v>146</v>
      </c>
      <c r="AW57" s="938">
        <v>1</v>
      </c>
      <c r="AX57" s="1017">
        <v>1248000</v>
      </c>
      <c r="AY57" s="950">
        <v>1248000</v>
      </c>
      <c r="AZ57" s="497">
        <f t="shared" si="1382"/>
        <v>1</v>
      </c>
      <c r="BA57" s="497">
        <f t="shared" si="1383"/>
        <v>1</v>
      </c>
      <c r="BB57" s="498">
        <f t="shared" si="1384"/>
        <v>1</v>
      </c>
      <c r="BC57" s="498">
        <f t="shared" si="1385"/>
        <v>1</v>
      </c>
      <c r="BD57" s="498">
        <f t="shared" si="1386"/>
        <v>1</v>
      </c>
      <c r="BE57" s="498">
        <f t="shared" si="1387"/>
        <v>1</v>
      </c>
      <c r="BF57" s="504">
        <f t="shared" si="1388"/>
        <v>1248000</v>
      </c>
      <c r="BG57" s="500">
        <f t="shared" si="1389"/>
        <v>0</v>
      </c>
      <c r="BJ57" s="941" t="s">
        <v>473</v>
      </c>
      <c r="BK57" s="935" t="s">
        <v>324</v>
      </c>
      <c r="BL57" s="936" t="s">
        <v>474</v>
      </c>
      <c r="BM57" s="937" t="s">
        <v>146</v>
      </c>
      <c r="BN57" s="938">
        <v>1</v>
      </c>
      <c r="BO57" s="1017">
        <v>1574400</v>
      </c>
      <c r="BP57" s="950">
        <v>1574400</v>
      </c>
      <c r="BQ57" s="497">
        <f t="shared" si="1390"/>
        <v>1</v>
      </c>
      <c r="BR57" s="497">
        <f t="shared" si="1391"/>
        <v>1</v>
      </c>
      <c r="BS57" s="498">
        <f t="shared" si="1392"/>
        <v>1</v>
      </c>
      <c r="BT57" s="498">
        <f t="shared" si="1393"/>
        <v>1</v>
      </c>
      <c r="BU57" s="498">
        <f t="shared" si="1394"/>
        <v>1</v>
      </c>
      <c r="BV57" s="498">
        <f t="shared" si="1395"/>
        <v>1</v>
      </c>
      <c r="BW57" s="504">
        <f t="shared" si="1396"/>
        <v>1574400</v>
      </c>
      <c r="BX57" s="500">
        <f t="shared" si="1397"/>
        <v>0</v>
      </c>
      <c r="CA57" s="941" t="s">
        <v>473</v>
      </c>
      <c r="CB57" s="935" t="s">
        <v>324</v>
      </c>
      <c r="CC57" s="936" t="s">
        <v>474</v>
      </c>
      <c r="CD57" s="937" t="s">
        <v>146</v>
      </c>
      <c r="CE57" s="938">
        <v>1</v>
      </c>
      <c r="CF57" s="1017">
        <v>874902</v>
      </c>
      <c r="CG57" s="950">
        <v>874902</v>
      </c>
      <c r="CH57" s="497">
        <f t="shared" si="1398"/>
        <v>1</v>
      </c>
      <c r="CI57" s="497">
        <f t="shared" si="1399"/>
        <v>1</v>
      </c>
      <c r="CJ57" s="498">
        <f t="shared" si="1400"/>
        <v>1</v>
      </c>
      <c r="CK57" s="498">
        <f t="shared" si="1401"/>
        <v>1</v>
      </c>
      <c r="CL57" s="498">
        <f t="shared" si="1402"/>
        <v>1</v>
      </c>
      <c r="CM57" s="498">
        <f t="shared" si="1403"/>
        <v>1</v>
      </c>
      <c r="CN57" s="504">
        <f t="shared" si="1404"/>
        <v>874902</v>
      </c>
      <c r="CO57" s="500">
        <f t="shared" si="1405"/>
        <v>0</v>
      </c>
      <c r="CR57" s="941" t="s">
        <v>473</v>
      </c>
      <c r="CS57" s="935" t="s">
        <v>324</v>
      </c>
      <c r="CT57" s="936" t="s">
        <v>474</v>
      </c>
      <c r="CU57" s="937" t="s">
        <v>146</v>
      </c>
      <c r="CV57" s="1030">
        <v>1</v>
      </c>
      <c r="CW57" s="1017">
        <v>874900</v>
      </c>
      <c r="CX57" s="670">
        <f t="shared" si="1406"/>
        <v>874900</v>
      </c>
      <c r="CY57" s="497">
        <f t="shared" si="1407"/>
        <v>1</v>
      </c>
      <c r="CZ57" s="497">
        <f t="shared" si="1408"/>
        <v>1</v>
      </c>
      <c r="DA57" s="498">
        <f t="shared" si="1409"/>
        <v>1</v>
      </c>
      <c r="DB57" s="498">
        <f t="shared" si="1410"/>
        <v>1</v>
      </c>
      <c r="DC57" s="498">
        <f t="shared" si="1411"/>
        <v>1</v>
      </c>
      <c r="DD57" s="498">
        <f t="shared" si="1412"/>
        <v>1</v>
      </c>
      <c r="DE57" s="504">
        <f t="shared" si="1413"/>
        <v>874900</v>
      </c>
      <c r="DF57" s="500">
        <f t="shared" si="1414"/>
        <v>0</v>
      </c>
      <c r="DI57" s="941" t="s">
        <v>473</v>
      </c>
      <c r="DJ57" s="935" t="s">
        <v>324</v>
      </c>
      <c r="DK57" s="936" t="s">
        <v>474</v>
      </c>
      <c r="DL57" s="937" t="s">
        <v>146</v>
      </c>
      <c r="DM57" s="938">
        <v>1</v>
      </c>
      <c r="DN57" s="1017">
        <v>750000</v>
      </c>
      <c r="DO57" s="950">
        <v>750000</v>
      </c>
      <c r="DP57" s="497">
        <f t="shared" si="1415"/>
        <v>1</v>
      </c>
      <c r="DQ57" s="497">
        <f t="shared" si="1416"/>
        <v>1</v>
      </c>
      <c r="DR57" s="498">
        <f t="shared" si="1417"/>
        <v>1</v>
      </c>
      <c r="DS57" s="498">
        <f t="shared" si="1418"/>
        <v>1</v>
      </c>
      <c r="DT57" s="498">
        <f t="shared" si="1419"/>
        <v>1</v>
      </c>
      <c r="DU57" s="498">
        <f t="shared" si="1420"/>
        <v>1</v>
      </c>
      <c r="DV57" s="504">
        <f t="shared" si="1421"/>
        <v>750000</v>
      </c>
      <c r="DW57" s="500">
        <f t="shared" si="1422"/>
        <v>0</v>
      </c>
      <c r="DZ57" s="941" t="s">
        <v>473</v>
      </c>
      <c r="EA57" s="935" t="s">
        <v>324</v>
      </c>
      <c r="EB57" s="936" t="s">
        <v>474</v>
      </c>
      <c r="EC57" s="937" t="s">
        <v>146</v>
      </c>
      <c r="ED57" s="1030">
        <v>1</v>
      </c>
      <c r="EE57" s="1017">
        <v>874950</v>
      </c>
      <c r="EF57" s="670">
        <f t="shared" si="1423"/>
        <v>874950</v>
      </c>
      <c r="EG57" s="497">
        <f t="shared" si="1424"/>
        <v>1</v>
      </c>
      <c r="EH57" s="497">
        <f t="shared" si="1425"/>
        <v>1</v>
      </c>
      <c r="EI57" s="498">
        <f t="shared" si="1426"/>
        <v>1</v>
      </c>
      <c r="EJ57" s="498">
        <f t="shared" si="1427"/>
        <v>1</v>
      </c>
      <c r="EK57" s="498">
        <f t="shared" si="1428"/>
        <v>1</v>
      </c>
      <c r="EL57" s="498">
        <f t="shared" si="1429"/>
        <v>1</v>
      </c>
      <c r="EM57" s="504">
        <f t="shared" si="1430"/>
        <v>874950</v>
      </c>
      <c r="EN57" s="500">
        <f t="shared" si="1431"/>
        <v>0</v>
      </c>
      <c r="EQ57" s="665"/>
      <c r="ER57" s="666"/>
      <c r="ES57" s="667"/>
      <c r="ET57" s="668"/>
      <c r="EU57" s="669"/>
      <c r="EV57" s="670"/>
      <c r="EW57" s="1324"/>
      <c r="EX57" s="497" t="e">
        <f t="shared" si="1546"/>
        <v>#N/A</v>
      </c>
      <c r="EY57" s="497" t="e">
        <f t="shared" si="1547"/>
        <v>#N/A</v>
      </c>
      <c r="EZ57" s="498" t="e">
        <f t="shared" si="1548"/>
        <v>#N/A</v>
      </c>
      <c r="FA57" s="498">
        <f>IF(EU57=0,0,1)</f>
        <v>0</v>
      </c>
      <c r="FB57" s="498">
        <f>IF(EV57=0,0,1)</f>
        <v>0</v>
      </c>
      <c r="FC57" s="498" t="e">
        <f t="shared" si="1549"/>
        <v>#N/A</v>
      </c>
      <c r="FD57" s="504">
        <f t="shared" si="1550"/>
        <v>0</v>
      </c>
      <c r="FE57" s="500">
        <f t="shared" si="1551"/>
        <v>0</v>
      </c>
      <c r="FH57" s="665"/>
      <c r="FI57" s="666"/>
      <c r="FJ57" s="667"/>
      <c r="FK57" s="668"/>
      <c r="FL57" s="669"/>
      <c r="FM57" s="670"/>
      <c r="FN57" s="1324"/>
      <c r="FO57" s="497" t="e">
        <f t="shared" si="1552"/>
        <v>#N/A</v>
      </c>
      <c r="FP57" s="497" t="e">
        <f t="shared" si="1553"/>
        <v>#N/A</v>
      </c>
      <c r="FQ57" s="498" t="e">
        <f t="shared" si="1554"/>
        <v>#N/A</v>
      </c>
      <c r="FR57" s="498">
        <f>IF(FL57=0,0,1)</f>
        <v>0</v>
      </c>
      <c r="FS57" s="498">
        <f>IF(FM57=0,0,1)</f>
        <v>0</v>
      </c>
      <c r="FT57" s="498" t="e">
        <f t="shared" si="1555"/>
        <v>#N/A</v>
      </c>
      <c r="FU57" s="504">
        <f t="shared" si="1556"/>
        <v>0</v>
      </c>
      <c r="FV57" s="500">
        <f t="shared" si="1557"/>
        <v>0</v>
      </c>
      <c r="FY57" s="665"/>
      <c r="FZ57" s="666"/>
      <c r="GA57" s="667"/>
      <c r="GB57" s="668"/>
      <c r="GC57" s="669"/>
      <c r="GD57" s="670"/>
      <c r="GE57" s="1324"/>
      <c r="GF57" s="497" t="e">
        <f t="shared" si="1558"/>
        <v>#N/A</v>
      </c>
      <c r="GG57" s="497" t="e">
        <f t="shared" si="1559"/>
        <v>#N/A</v>
      </c>
      <c r="GH57" s="498" t="e">
        <f t="shared" si="1560"/>
        <v>#N/A</v>
      </c>
      <c r="GI57" s="498">
        <f>IF(GC57=0,0,1)</f>
        <v>0</v>
      </c>
      <c r="GJ57" s="498">
        <f>IF(GD57=0,0,1)</f>
        <v>0</v>
      </c>
      <c r="GK57" s="498" t="e">
        <f t="shared" si="1561"/>
        <v>#N/A</v>
      </c>
      <c r="GL57" s="504">
        <f t="shared" si="1562"/>
        <v>0</v>
      </c>
      <c r="GM57" s="500">
        <f t="shared" si="1563"/>
        <v>0</v>
      </c>
      <c r="GP57" s="665"/>
      <c r="GQ57" s="666"/>
      <c r="GR57" s="667"/>
      <c r="GS57" s="668"/>
      <c r="GT57" s="669"/>
      <c r="GU57" s="670"/>
      <c r="GV57" s="1324"/>
      <c r="GW57" s="497" t="e">
        <f t="shared" si="1564"/>
        <v>#N/A</v>
      </c>
      <c r="GX57" s="497" t="e">
        <f t="shared" si="1565"/>
        <v>#N/A</v>
      </c>
      <c r="GY57" s="498" t="e">
        <f t="shared" si="1566"/>
        <v>#N/A</v>
      </c>
      <c r="GZ57" s="498">
        <f>IF(GT57=0,0,1)</f>
        <v>0</v>
      </c>
      <c r="HA57" s="498">
        <f>IF(GU57=0,0,1)</f>
        <v>0</v>
      </c>
      <c r="HB57" s="498" t="e">
        <f t="shared" si="1567"/>
        <v>#N/A</v>
      </c>
      <c r="HC57" s="504">
        <f t="shared" si="1568"/>
        <v>0</v>
      </c>
      <c r="HD57" s="500">
        <f t="shared" si="1569"/>
        <v>0</v>
      </c>
      <c r="HG57" s="665"/>
      <c r="HH57" s="666"/>
      <c r="HI57" s="667"/>
      <c r="HJ57" s="668"/>
      <c r="HK57" s="669"/>
      <c r="HL57" s="670"/>
      <c r="HM57" s="1324"/>
      <c r="HN57" s="497" t="e">
        <f t="shared" si="1570"/>
        <v>#N/A</v>
      </c>
      <c r="HO57" s="497" t="e">
        <f t="shared" si="1571"/>
        <v>#N/A</v>
      </c>
      <c r="HP57" s="498" t="e">
        <f t="shared" si="1572"/>
        <v>#N/A</v>
      </c>
      <c r="HQ57" s="498">
        <f>IF(HK57=0,0,1)</f>
        <v>0</v>
      </c>
      <c r="HR57" s="498">
        <f>IF(HL57=0,0,1)</f>
        <v>0</v>
      </c>
      <c r="HS57" s="498" t="e">
        <f t="shared" si="1573"/>
        <v>#N/A</v>
      </c>
      <c r="HT57" s="504">
        <f t="shared" si="1574"/>
        <v>0</v>
      </c>
      <c r="HU57" s="500">
        <f t="shared" si="1575"/>
        <v>0</v>
      </c>
      <c r="HX57" s="665"/>
      <c r="HY57" s="666"/>
      <c r="HZ57" s="667"/>
      <c r="IA57" s="668"/>
      <c r="IB57" s="669"/>
      <c r="IC57" s="670"/>
      <c r="ID57" s="1324"/>
      <c r="IE57" s="497" t="e">
        <f t="shared" si="1576"/>
        <v>#N/A</v>
      </c>
      <c r="IF57" s="497" t="e">
        <f t="shared" si="1577"/>
        <v>#N/A</v>
      </c>
      <c r="IG57" s="498" t="e">
        <f t="shared" si="1578"/>
        <v>#N/A</v>
      </c>
      <c r="IH57" s="498">
        <f>IF(IB57=0,0,1)</f>
        <v>0</v>
      </c>
      <c r="II57" s="498">
        <f>IF(IC57=0,0,1)</f>
        <v>0</v>
      </c>
      <c r="IJ57" s="498" t="e">
        <f t="shared" si="1579"/>
        <v>#N/A</v>
      </c>
      <c r="IK57" s="504">
        <f t="shared" si="1580"/>
        <v>0</v>
      </c>
      <c r="IL57" s="500">
        <f t="shared" si="1581"/>
        <v>0</v>
      </c>
      <c r="IO57" s="665"/>
      <c r="IP57" s="666"/>
      <c r="IQ57" s="667"/>
      <c r="IR57" s="668"/>
      <c r="IS57" s="669"/>
      <c r="IT57" s="670"/>
      <c r="IU57" s="1324"/>
      <c r="IV57" s="497" t="e">
        <f t="shared" si="1582"/>
        <v>#N/A</v>
      </c>
      <c r="IW57" s="497" t="e">
        <f t="shared" si="1583"/>
        <v>#N/A</v>
      </c>
      <c r="IX57" s="498" t="e">
        <f t="shared" si="1584"/>
        <v>#N/A</v>
      </c>
      <c r="IY57" s="498">
        <f>IF(IS57=0,0,1)</f>
        <v>0</v>
      </c>
      <c r="IZ57" s="498">
        <f>IF(IT57=0,0,1)</f>
        <v>0</v>
      </c>
      <c r="JA57" s="498" t="e">
        <f t="shared" si="1585"/>
        <v>#N/A</v>
      </c>
      <c r="JB57" s="504">
        <f t="shared" si="1586"/>
        <v>0</v>
      </c>
      <c r="JC57" s="500">
        <f t="shared" si="1587"/>
        <v>0</v>
      </c>
      <c r="JF57" s="665"/>
      <c r="JG57" s="666"/>
      <c r="JH57" s="667"/>
      <c r="JI57" s="668"/>
      <c r="JJ57" s="669"/>
      <c r="JK57" s="670"/>
      <c r="JL57" s="1324"/>
      <c r="JM57" s="497" t="e">
        <f t="shared" si="1588"/>
        <v>#N/A</v>
      </c>
      <c r="JN57" s="497" t="e">
        <f t="shared" si="1589"/>
        <v>#N/A</v>
      </c>
      <c r="JO57" s="498" t="e">
        <f t="shared" si="1590"/>
        <v>#N/A</v>
      </c>
      <c r="JP57" s="498">
        <f>IF(JJ57=0,0,1)</f>
        <v>0</v>
      </c>
      <c r="JQ57" s="498">
        <f>IF(JK57=0,0,1)</f>
        <v>0</v>
      </c>
      <c r="JR57" s="498" t="e">
        <f t="shared" si="1591"/>
        <v>#N/A</v>
      </c>
      <c r="JS57" s="504">
        <f t="shared" si="1592"/>
        <v>0</v>
      </c>
      <c r="JT57" s="500">
        <f t="shared" si="1593"/>
        <v>0</v>
      </c>
      <c r="JW57" s="665"/>
      <c r="JX57" s="666"/>
      <c r="JY57" s="667"/>
      <c r="JZ57" s="668"/>
      <c r="KA57" s="669"/>
      <c r="KB57" s="670"/>
      <c r="KC57" s="1324"/>
      <c r="KD57" s="497" t="e">
        <f t="shared" si="1594"/>
        <v>#N/A</v>
      </c>
      <c r="KE57" s="497" t="e">
        <f t="shared" si="1595"/>
        <v>#N/A</v>
      </c>
      <c r="KF57" s="498" t="e">
        <f t="shared" si="1596"/>
        <v>#N/A</v>
      </c>
      <c r="KG57" s="498">
        <f>IF(KA57=0,0,1)</f>
        <v>0</v>
      </c>
      <c r="KH57" s="498">
        <f>IF(KB57=0,0,1)</f>
        <v>0</v>
      </c>
      <c r="KI57" s="498" t="e">
        <f t="shared" si="1597"/>
        <v>#N/A</v>
      </c>
      <c r="KJ57" s="504">
        <f t="shared" si="1598"/>
        <v>0</v>
      </c>
      <c r="KK57" s="500">
        <f t="shared" si="1599"/>
        <v>0</v>
      </c>
      <c r="KN57" s="665"/>
      <c r="KO57" s="666"/>
      <c r="KP57" s="667"/>
      <c r="KQ57" s="668"/>
      <c r="KR57" s="669"/>
      <c r="KS57" s="670"/>
      <c r="KT57" s="1324"/>
      <c r="KU57" s="497" t="e">
        <f t="shared" si="1600"/>
        <v>#N/A</v>
      </c>
      <c r="KV57" s="497" t="e">
        <f t="shared" si="1601"/>
        <v>#N/A</v>
      </c>
      <c r="KW57" s="498" t="e">
        <f t="shared" si="1602"/>
        <v>#N/A</v>
      </c>
      <c r="KX57" s="498">
        <f>IF(KR57=0,0,1)</f>
        <v>0</v>
      </c>
      <c r="KY57" s="498">
        <f>IF(KS57=0,0,1)</f>
        <v>0</v>
      </c>
      <c r="KZ57" s="498" t="e">
        <f t="shared" si="1603"/>
        <v>#N/A</v>
      </c>
      <c r="LA57" s="504">
        <f t="shared" si="1604"/>
        <v>0</v>
      </c>
      <c r="LB57" s="500">
        <f t="shared" si="1605"/>
        <v>0</v>
      </c>
      <c r="LE57" s="665"/>
      <c r="LF57" s="666"/>
      <c r="LG57" s="667"/>
      <c r="LH57" s="668"/>
      <c r="LI57" s="669"/>
      <c r="LJ57" s="670"/>
      <c r="LK57" s="1324"/>
      <c r="LL57" s="497" t="e">
        <f t="shared" si="1606"/>
        <v>#N/A</v>
      </c>
      <c r="LM57" s="497" t="e">
        <f t="shared" si="1607"/>
        <v>#N/A</v>
      </c>
      <c r="LN57" s="498" t="e">
        <f t="shared" si="1608"/>
        <v>#N/A</v>
      </c>
      <c r="LO57" s="498">
        <f>IF(LI57=0,0,1)</f>
        <v>0</v>
      </c>
      <c r="LP57" s="498">
        <f>IF(LJ57=0,0,1)</f>
        <v>0</v>
      </c>
      <c r="LQ57" s="498" t="e">
        <f t="shared" si="1609"/>
        <v>#N/A</v>
      </c>
      <c r="LR57" s="504">
        <f t="shared" si="1610"/>
        <v>0</v>
      </c>
      <c r="LS57" s="500">
        <f t="shared" si="1611"/>
        <v>0</v>
      </c>
      <c r="LV57" s="665"/>
      <c r="LW57" s="666"/>
      <c r="LX57" s="667"/>
      <c r="LY57" s="668"/>
      <c r="LZ57" s="669"/>
      <c r="MA57" s="670"/>
      <c r="MB57" s="1324"/>
      <c r="MC57" s="497" t="e">
        <f t="shared" si="1612"/>
        <v>#N/A</v>
      </c>
      <c r="MD57" s="497" t="e">
        <f t="shared" si="1613"/>
        <v>#N/A</v>
      </c>
      <c r="ME57" s="498" t="e">
        <f t="shared" si="1614"/>
        <v>#N/A</v>
      </c>
      <c r="MF57" s="498">
        <f>IF(LZ57=0,0,1)</f>
        <v>0</v>
      </c>
      <c r="MG57" s="498">
        <f>IF(MA57=0,0,1)</f>
        <v>0</v>
      </c>
      <c r="MH57" s="498" t="e">
        <f t="shared" si="1615"/>
        <v>#N/A</v>
      </c>
      <c r="MI57" s="504">
        <f t="shared" si="1616"/>
        <v>0</v>
      </c>
      <c r="MJ57" s="500">
        <f t="shared" si="1617"/>
        <v>0</v>
      </c>
      <c r="MM57" s="665"/>
      <c r="MN57" s="666"/>
      <c r="MO57" s="667"/>
      <c r="MP57" s="668"/>
      <c r="MQ57" s="669"/>
      <c r="MR57" s="670"/>
      <c r="MS57" s="1324"/>
      <c r="MT57" s="497" t="e">
        <f t="shared" si="1618"/>
        <v>#N/A</v>
      </c>
      <c r="MU57" s="497" t="e">
        <f t="shared" si="1619"/>
        <v>#N/A</v>
      </c>
      <c r="MV57" s="498" t="e">
        <f t="shared" si="1620"/>
        <v>#N/A</v>
      </c>
      <c r="MW57" s="498">
        <f>IF(MQ57=0,0,1)</f>
        <v>0</v>
      </c>
      <c r="MX57" s="498">
        <f>IF(MR57=0,0,1)</f>
        <v>0</v>
      </c>
      <c r="MY57" s="498" t="e">
        <f t="shared" si="1621"/>
        <v>#N/A</v>
      </c>
      <c r="MZ57" s="504">
        <f t="shared" si="1622"/>
        <v>0</v>
      </c>
      <c r="NA57" s="500">
        <f t="shared" si="1623"/>
        <v>0</v>
      </c>
      <c r="ND57" s="665"/>
      <c r="NE57" s="666"/>
      <c r="NF57" s="667"/>
      <c r="NG57" s="668"/>
      <c r="NH57" s="669"/>
      <c r="NI57" s="670"/>
      <c r="NJ57" s="1324"/>
      <c r="NK57" s="497" t="e">
        <f t="shared" si="1624"/>
        <v>#N/A</v>
      </c>
      <c r="NL57" s="497" t="e">
        <f t="shared" si="1625"/>
        <v>#N/A</v>
      </c>
      <c r="NM57" s="498" t="e">
        <f t="shared" si="1626"/>
        <v>#N/A</v>
      </c>
      <c r="NN57" s="498">
        <f>IF(NH57=0,0,1)</f>
        <v>0</v>
      </c>
      <c r="NO57" s="498">
        <f>IF(NI57=0,0,1)</f>
        <v>0</v>
      </c>
      <c r="NP57" s="498" t="e">
        <f t="shared" si="1627"/>
        <v>#N/A</v>
      </c>
      <c r="NQ57" s="504">
        <f t="shared" si="1628"/>
        <v>0</v>
      </c>
      <c r="NR57" s="500">
        <f t="shared" si="1629"/>
        <v>0</v>
      </c>
      <c r="NU57" s="665"/>
      <c r="NV57" s="666"/>
      <c r="NW57" s="667"/>
      <c r="NX57" s="668"/>
      <c r="NY57" s="669"/>
      <c r="NZ57" s="670"/>
      <c r="OA57" s="1324"/>
      <c r="OB57" s="497" t="e">
        <f t="shared" si="1630"/>
        <v>#N/A</v>
      </c>
      <c r="OC57" s="497" t="e">
        <f t="shared" si="1631"/>
        <v>#N/A</v>
      </c>
      <c r="OD57" s="498" t="e">
        <f t="shared" si="1632"/>
        <v>#N/A</v>
      </c>
      <c r="OE57" s="498">
        <f>IF(NY57=0,0,1)</f>
        <v>0</v>
      </c>
      <c r="OF57" s="498">
        <f>IF(NZ57=0,0,1)</f>
        <v>0</v>
      </c>
      <c r="OG57" s="498" t="e">
        <f t="shared" si="1633"/>
        <v>#N/A</v>
      </c>
      <c r="OH57" s="504">
        <f t="shared" si="1634"/>
        <v>0</v>
      </c>
      <c r="OI57" s="500">
        <f t="shared" si="1635"/>
        <v>0</v>
      </c>
      <c r="OL57" s="665"/>
      <c r="OM57" s="666"/>
      <c r="ON57" s="667"/>
      <c r="OO57" s="668"/>
      <c r="OP57" s="669"/>
      <c r="OQ57" s="670"/>
      <c r="OR57" s="1324"/>
      <c r="OS57" s="497" t="e">
        <f t="shared" si="1636"/>
        <v>#N/A</v>
      </c>
      <c r="OT57" s="497" t="e">
        <f t="shared" si="1637"/>
        <v>#N/A</v>
      </c>
      <c r="OU57" s="498" t="e">
        <f t="shared" si="1638"/>
        <v>#N/A</v>
      </c>
      <c r="OV57" s="498">
        <f>IF(OP57=0,0,1)</f>
        <v>0</v>
      </c>
      <c r="OW57" s="498">
        <f>IF(OQ57=0,0,1)</f>
        <v>0</v>
      </c>
      <c r="OX57" s="498" t="e">
        <f t="shared" si="1639"/>
        <v>#N/A</v>
      </c>
      <c r="OY57" s="504">
        <f t="shared" si="1640"/>
        <v>0</v>
      </c>
      <c r="OZ57" s="500">
        <f t="shared" si="1641"/>
        <v>0</v>
      </c>
      <c r="PC57" s="665"/>
      <c r="PD57" s="666"/>
      <c r="PE57" s="667"/>
      <c r="PF57" s="668"/>
      <c r="PG57" s="669"/>
      <c r="PH57" s="670"/>
      <c r="PI57" s="1324"/>
      <c r="PJ57" s="497" t="e">
        <f t="shared" si="1642"/>
        <v>#N/A</v>
      </c>
      <c r="PK57" s="497" t="e">
        <f t="shared" si="1643"/>
        <v>#N/A</v>
      </c>
      <c r="PL57" s="498" t="e">
        <f t="shared" si="1644"/>
        <v>#N/A</v>
      </c>
      <c r="PM57" s="498">
        <f>IF(PG57=0,0,1)</f>
        <v>0</v>
      </c>
      <c r="PN57" s="498">
        <f>IF(PH57=0,0,1)</f>
        <v>0</v>
      </c>
      <c r="PO57" s="498" t="e">
        <f t="shared" si="1645"/>
        <v>#N/A</v>
      </c>
      <c r="PP57" s="504">
        <f t="shared" si="1646"/>
        <v>0</v>
      </c>
      <c r="PQ57" s="500">
        <f t="shared" si="1647"/>
        <v>0</v>
      </c>
      <c r="PT57" s="665"/>
      <c r="PU57" s="666"/>
      <c r="PV57" s="667"/>
      <c r="PW57" s="668"/>
      <c r="PX57" s="669"/>
      <c r="PY57" s="670"/>
      <c r="PZ57" s="1324"/>
      <c r="QA57" s="497" t="e">
        <f t="shared" si="1648"/>
        <v>#N/A</v>
      </c>
      <c r="QB57" s="497" t="e">
        <f t="shared" si="1649"/>
        <v>#N/A</v>
      </c>
      <c r="QC57" s="498" t="e">
        <f t="shared" si="1650"/>
        <v>#N/A</v>
      </c>
      <c r="QD57" s="498">
        <f>IF(PX57=0,0,1)</f>
        <v>0</v>
      </c>
      <c r="QE57" s="498">
        <f>IF(PY57=0,0,1)</f>
        <v>0</v>
      </c>
      <c r="QF57" s="498" t="e">
        <f t="shared" si="1651"/>
        <v>#N/A</v>
      </c>
      <c r="QG57" s="504">
        <f t="shared" si="1652"/>
        <v>0</v>
      </c>
      <c r="QH57" s="500">
        <f t="shared" si="1653"/>
        <v>0</v>
      </c>
      <c r="QK57" s="665"/>
      <c r="QL57" s="666"/>
      <c r="QM57" s="667"/>
      <c r="QN57" s="668"/>
      <c r="QO57" s="669"/>
      <c r="QP57" s="670"/>
      <c r="QQ57" s="1324"/>
      <c r="QR57" s="497" t="e">
        <f t="shared" si="1654"/>
        <v>#N/A</v>
      </c>
      <c r="QS57" s="497" t="e">
        <f t="shared" si="1655"/>
        <v>#N/A</v>
      </c>
      <c r="QT57" s="498" t="e">
        <f t="shared" si="1656"/>
        <v>#N/A</v>
      </c>
      <c r="QU57" s="498">
        <f>IF(QO57=0,0,1)</f>
        <v>0</v>
      </c>
      <c r="QV57" s="498">
        <f>IF(QP57=0,0,1)</f>
        <v>0</v>
      </c>
      <c r="QW57" s="498" t="e">
        <f t="shared" si="1657"/>
        <v>#N/A</v>
      </c>
      <c r="QX57" s="504">
        <f t="shared" si="1658"/>
        <v>0</v>
      </c>
      <c r="QY57" s="500">
        <f t="shared" si="1659"/>
        <v>0</v>
      </c>
      <c r="RB57" s="381"/>
      <c r="RC57" s="382"/>
      <c r="RD57" s="383"/>
      <c r="RE57" s="384"/>
      <c r="RF57" s="385"/>
      <c r="RG57" s="386"/>
      <c r="RH57" s="386"/>
      <c r="RI57" s="497"/>
      <c r="RJ57" s="497"/>
      <c r="RK57" s="501"/>
      <c r="RL57" s="501"/>
      <c r="RM57" s="501"/>
      <c r="RN57" s="501"/>
      <c r="RO57" s="502"/>
      <c r="RP57" s="503"/>
      <c r="RS57" s="381"/>
      <c r="RT57" s="382"/>
      <c r="RU57" s="383"/>
      <c r="RV57" s="384"/>
      <c r="RW57" s="385"/>
      <c r="RX57" s="386"/>
      <c r="RY57" s="386"/>
      <c r="RZ57" s="497"/>
      <c r="SA57" s="497"/>
      <c r="SB57" s="501"/>
      <c r="SC57" s="501"/>
      <c r="SD57" s="501"/>
      <c r="SE57" s="501"/>
      <c r="SF57" s="502"/>
      <c r="SG57" s="503"/>
      <c r="SJ57" s="381"/>
      <c r="SK57" s="382"/>
      <c r="SL57" s="383"/>
      <c r="SM57" s="384"/>
      <c r="SN57" s="385"/>
      <c r="SO57" s="386"/>
      <c r="SP57" s="386"/>
      <c r="SQ57" s="497"/>
      <c r="SR57" s="497"/>
      <c r="SS57" s="501"/>
      <c r="ST57" s="501"/>
      <c r="SU57" s="501"/>
      <c r="SV57" s="501"/>
      <c r="SW57" s="502"/>
      <c r="SX57" s="503"/>
    </row>
    <row r="58" spans="2:518" ht="58.5" customHeight="1" thickTop="1" thickBot="1">
      <c r="B58" s="839" t="s">
        <v>475</v>
      </c>
      <c r="C58" s="833" t="s">
        <v>324</v>
      </c>
      <c r="D58" s="834" t="s">
        <v>476</v>
      </c>
      <c r="E58" s="835" t="s">
        <v>146</v>
      </c>
      <c r="F58" s="836">
        <v>4</v>
      </c>
      <c r="G58" s="916">
        <v>0</v>
      </c>
      <c r="H58" s="848">
        <v>0</v>
      </c>
      <c r="K58" s="941" t="s">
        <v>475</v>
      </c>
      <c r="L58" s="935" t="s">
        <v>324</v>
      </c>
      <c r="M58" s="936" t="s">
        <v>476</v>
      </c>
      <c r="N58" s="937" t="s">
        <v>146</v>
      </c>
      <c r="O58" s="938">
        <v>4</v>
      </c>
      <c r="P58" s="1017">
        <v>225000</v>
      </c>
      <c r="Q58" s="950">
        <v>900000</v>
      </c>
      <c r="R58" s="497">
        <f t="shared" si="1366"/>
        <v>1</v>
      </c>
      <c r="S58" s="497">
        <f t="shared" si="1367"/>
        <v>1</v>
      </c>
      <c r="T58" s="498">
        <f t="shared" si="1368"/>
        <v>1</v>
      </c>
      <c r="U58" s="498">
        <f t="shared" si="1369"/>
        <v>1</v>
      </c>
      <c r="V58" s="498">
        <f t="shared" si="1370"/>
        <v>1</v>
      </c>
      <c r="W58" s="498">
        <f t="shared" si="1371"/>
        <v>1</v>
      </c>
      <c r="X58" s="504">
        <f t="shared" si="1372"/>
        <v>900000</v>
      </c>
      <c r="Y58" s="500">
        <f t="shared" si="1373"/>
        <v>0</v>
      </c>
      <c r="Z58" s="486"/>
      <c r="AA58" s="486"/>
      <c r="AB58" s="941" t="s">
        <v>475</v>
      </c>
      <c r="AC58" s="935" t="s">
        <v>324</v>
      </c>
      <c r="AD58" s="936" t="s">
        <v>476</v>
      </c>
      <c r="AE58" s="937" t="s">
        <v>146</v>
      </c>
      <c r="AF58" s="938">
        <v>4</v>
      </c>
      <c r="AG58" s="1017">
        <v>165000</v>
      </c>
      <c r="AH58" s="950">
        <v>660000</v>
      </c>
      <c r="AI58" s="497">
        <f t="shared" si="1374"/>
        <v>1</v>
      </c>
      <c r="AJ58" s="497">
        <f t="shared" si="1375"/>
        <v>1</v>
      </c>
      <c r="AK58" s="498">
        <f t="shared" si="1376"/>
        <v>1</v>
      </c>
      <c r="AL58" s="498">
        <f t="shared" si="1377"/>
        <v>1</v>
      </c>
      <c r="AM58" s="498">
        <f t="shared" si="1378"/>
        <v>1</v>
      </c>
      <c r="AN58" s="498">
        <f t="shared" si="1379"/>
        <v>1</v>
      </c>
      <c r="AO58" s="504">
        <f t="shared" si="1380"/>
        <v>660000</v>
      </c>
      <c r="AP58" s="500">
        <f t="shared" si="1381"/>
        <v>0</v>
      </c>
      <c r="AQ58" s="486"/>
      <c r="AR58" s="486"/>
      <c r="AS58" s="941" t="s">
        <v>475</v>
      </c>
      <c r="AT58" s="935" t="s">
        <v>324</v>
      </c>
      <c r="AU58" s="936" t="s">
        <v>476</v>
      </c>
      <c r="AV58" s="937" t="s">
        <v>146</v>
      </c>
      <c r="AW58" s="938">
        <v>4</v>
      </c>
      <c r="AX58" s="1017">
        <v>250000</v>
      </c>
      <c r="AY58" s="950">
        <v>1000000</v>
      </c>
      <c r="AZ58" s="497">
        <f t="shared" si="1382"/>
        <v>1</v>
      </c>
      <c r="BA58" s="497">
        <f t="shared" si="1383"/>
        <v>1</v>
      </c>
      <c r="BB58" s="498">
        <f t="shared" si="1384"/>
        <v>1</v>
      </c>
      <c r="BC58" s="498">
        <f t="shared" si="1385"/>
        <v>1</v>
      </c>
      <c r="BD58" s="498">
        <f t="shared" si="1386"/>
        <v>1</v>
      </c>
      <c r="BE58" s="498">
        <f t="shared" si="1387"/>
        <v>1</v>
      </c>
      <c r="BF58" s="504">
        <f t="shared" si="1388"/>
        <v>1000000</v>
      </c>
      <c r="BG58" s="500">
        <f t="shared" si="1389"/>
        <v>0</v>
      </c>
      <c r="BJ58" s="941" t="s">
        <v>475</v>
      </c>
      <c r="BK58" s="935" t="s">
        <v>324</v>
      </c>
      <c r="BL58" s="936" t="s">
        <v>476</v>
      </c>
      <c r="BM58" s="937" t="s">
        <v>146</v>
      </c>
      <c r="BN58" s="938">
        <v>4</v>
      </c>
      <c r="BO58" s="1017">
        <v>446200</v>
      </c>
      <c r="BP58" s="950">
        <v>1784800</v>
      </c>
      <c r="BQ58" s="497">
        <f t="shared" si="1390"/>
        <v>1</v>
      </c>
      <c r="BR58" s="497">
        <f t="shared" si="1391"/>
        <v>1</v>
      </c>
      <c r="BS58" s="498">
        <f t="shared" si="1392"/>
        <v>1</v>
      </c>
      <c r="BT58" s="498">
        <f t="shared" si="1393"/>
        <v>1</v>
      </c>
      <c r="BU58" s="498">
        <f t="shared" si="1394"/>
        <v>1</v>
      </c>
      <c r="BV58" s="498">
        <f t="shared" si="1395"/>
        <v>1</v>
      </c>
      <c r="BW58" s="504">
        <f t="shared" si="1396"/>
        <v>1784800</v>
      </c>
      <c r="BX58" s="500">
        <f t="shared" si="1397"/>
        <v>0</v>
      </c>
      <c r="CA58" s="941" t="s">
        <v>475</v>
      </c>
      <c r="CB58" s="935" t="s">
        <v>324</v>
      </c>
      <c r="CC58" s="936" t="s">
        <v>476</v>
      </c>
      <c r="CD58" s="937" t="s">
        <v>146</v>
      </c>
      <c r="CE58" s="938">
        <v>4</v>
      </c>
      <c r="CF58" s="1017">
        <v>172001</v>
      </c>
      <c r="CG58" s="950">
        <v>688004</v>
      </c>
      <c r="CH58" s="497">
        <f t="shared" si="1398"/>
        <v>1</v>
      </c>
      <c r="CI58" s="497">
        <f t="shared" si="1399"/>
        <v>1</v>
      </c>
      <c r="CJ58" s="498">
        <f t="shared" si="1400"/>
        <v>1</v>
      </c>
      <c r="CK58" s="498">
        <f t="shared" si="1401"/>
        <v>1</v>
      </c>
      <c r="CL58" s="498">
        <f t="shared" si="1402"/>
        <v>1</v>
      </c>
      <c r="CM58" s="498">
        <f t="shared" si="1403"/>
        <v>1</v>
      </c>
      <c r="CN58" s="504">
        <f t="shared" si="1404"/>
        <v>688004</v>
      </c>
      <c r="CO58" s="500">
        <f t="shared" si="1405"/>
        <v>0</v>
      </c>
      <c r="CR58" s="941" t="s">
        <v>475</v>
      </c>
      <c r="CS58" s="935" t="s">
        <v>324</v>
      </c>
      <c r="CT58" s="936" t="s">
        <v>476</v>
      </c>
      <c r="CU58" s="937" t="s">
        <v>146</v>
      </c>
      <c r="CV58" s="1030">
        <v>4</v>
      </c>
      <c r="CW58" s="1017">
        <v>172000</v>
      </c>
      <c r="CX58" s="670">
        <f t="shared" si="1406"/>
        <v>688000</v>
      </c>
      <c r="CY58" s="497">
        <f t="shared" si="1407"/>
        <v>1</v>
      </c>
      <c r="CZ58" s="497">
        <f t="shared" si="1408"/>
        <v>1</v>
      </c>
      <c r="DA58" s="498">
        <f t="shared" si="1409"/>
        <v>1</v>
      </c>
      <c r="DB58" s="498">
        <f t="shared" si="1410"/>
        <v>1</v>
      </c>
      <c r="DC58" s="498">
        <f t="shared" si="1411"/>
        <v>1</v>
      </c>
      <c r="DD58" s="498">
        <f t="shared" si="1412"/>
        <v>1</v>
      </c>
      <c r="DE58" s="504">
        <f t="shared" si="1413"/>
        <v>688000</v>
      </c>
      <c r="DF58" s="500">
        <f t="shared" si="1414"/>
        <v>0</v>
      </c>
      <c r="DI58" s="941" t="s">
        <v>475</v>
      </c>
      <c r="DJ58" s="935" t="s">
        <v>324</v>
      </c>
      <c r="DK58" s="936" t="s">
        <v>476</v>
      </c>
      <c r="DL58" s="937" t="s">
        <v>146</v>
      </c>
      <c r="DM58" s="938">
        <v>4</v>
      </c>
      <c r="DN58" s="1017">
        <v>850000</v>
      </c>
      <c r="DO58" s="950">
        <v>3400000</v>
      </c>
      <c r="DP58" s="497">
        <f t="shared" si="1415"/>
        <v>1</v>
      </c>
      <c r="DQ58" s="497">
        <f t="shared" si="1416"/>
        <v>1</v>
      </c>
      <c r="DR58" s="498">
        <f t="shared" si="1417"/>
        <v>1</v>
      </c>
      <c r="DS58" s="498">
        <f t="shared" si="1418"/>
        <v>1</v>
      </c>
      <c r="DT58" s="498">
        <f t="shared" si="1419"/>
        <v>1</v>
      </c>
      <c r="DU58" s="498">
        <f t="shared" si="1420"/>
        <v>1</v>
      </c>
      <c r="DV58" s="504">
        <f t="shared" si="1421"/>
        <v>3400000</v>
      </c>
      <c r="DW58" s="500">
        <f t="shared" si="1422"/>
        <v>0</v>
      </c>
      <c r="DZ58" s="941" t="s">
        <v>475</v>
      </c>
      <c r="EA58" s="935" t="s">
        <v>324</v>
      </c>
      <c r="EB58" s="936" t="s">
        <v>476</v>
      </c>
      <c r="EC58" s="937" t="s">
        <v>146</v>
      </c>
      <c r="ED58" s="1030">
        <v>4</v>
      </c>
      <c r="EE58" s="1017">
        <v>171900</v>
      </c>
      <c r="EF58" s="670">
        <f t="shared" si="1423"/>
        <v>687600</v>
      </c>
      <c r="EG58" s="497">
        <f t="shared" si="1424"/>
        <v>1</v>
      </c>
      <c r="EH58" s="497">
        <f t="shared" si="1425"/>
        <v>1</v>
      </c>
      <c r="EI58" s="498">
        <f t="shared" si="1426"/>
        <v>1</v>
      </c>
      <c r="EJ58" s="498">
        <f t="shared" si="1427"/>
        <v>1</v>
      </c>
      <c r="EK58" s="498">
        <f t="shared" si="1428"/>
        <v>1</v>
      </c>
      <c r="EL58" s="498">
        <f t="shared" si="1429"/>
        <v>1</v>
      </c>
      <c r="EM58" s="504">
        <f t="shared" si="1430"/>
        <v>687600</v>
      </c>
      <c r="EN58" s="500">
        <f t="shared" si="1431"/>
        <v>0</v>
      </c>
      <c r="EQ58" s="665"/>
      <c r="ER58" s="666"/>
      <c r="ES58" s="667"/>
      <c r="ET58" s="668"/>
      <c r="EU58" s="669"/>
      <c r="EV58" s="670"/>
      <c r="EW58" s="1324"/>
      <c r="EX58" s="497" t="e">
        <f t="shared" si="1546"/>
        <v>#N/A</v>
      </c>
      <c r="EY58" s="497" t="e">
        <f t="shared" si="1547"/>
        <v>#N/A</v>
      </c>
      <c r="EZ58" s="498" t="e">
        <f t="shared" si="1548"/>
        <v>#N/A</v>
      </c>
      <c r="FA58" s="498">
        <f t="shared" ref="FA58:FA61" si="1660">IF(EU58=0,0,1)</f>
        <v>0</v>
      </c>
      <c r="FB58" s="498">
        <f t="shared" ref="FB58:FB61" si="1661">IF(EV58=0,0,1)</f>
        <v>0</v>
      </c>
      <c r="FC58" s="498" t="e">
        <f t="shared" si="1549"/>
        <v>#N/A</v>
      </c>
      <c r="FD58" s="504">
        <f t="shared" si="1550"/>
        <v>0</v>
      </c>
      <c r="FE58" s="500">
        <f t="shared" si="1551"/>
        <v>0</v>
      </c>
      <c r="FH58" s="665"/>
      <c r="FI58" s="666"/>
      <c r="FJ58" s="667"/>
      <c r="FK58" s="668"/>
      <c r="FL58" s="669"/>
      <c r="FM58" s="670"/>
      <c r="FN58" s="1324"/>
      <c r="FO58" s="497" t="e">
        <f t="shared" si="1552"/>
        <v>#N/A</v>
      </c>
      <c r="FP58" s="497" t="e">
        <f t="shared" si="1553"/>
        <v>#N/A</v>
      </c>
      <c r="FQ58" s="498" t="e">
        <f t="shared" si="1554"/>
        <v>#N/A</v>
      </c>
      <c r="FR58" s="498">
        <f t="shared" ref="FR58:FR61" si="1662">IF(FL58=0,0,1)</f>
        <v>0</v>
      </c>
      <c r="FS58" s="498">
        <f t="shared" ref="FS58:FS61" si="1663">IF(FM58=0,0,1)</f>
        <v>0</v>
      </c>
      <c r="FT58" s="498" t="e">
        <f t="shared" si="1555"/>
        <v>#N/A</v>
      </c>
      <c r="FU58" s="504">
        <f t="shared" si="1556"/>
        <v>0</v>
      </c>
      <c r="FV58" s="500">
        <f t="shared" si="1557"/>
        <v>0</v>
      </c>
      <c r="FY58" s="665"/>
      <c r="FZ58" s="666"/>
      <c r="GA58" s="667"/>
      <c r="GB58" s="668"/>
      <c r="GC58" s="669"/>
      <c r="GD58" s="670"/>
      <c r="GE58" s="1324"/>
      <c r="GF58" s="497" t="e">
        <f t="shared" si="1558"/>
        <v>#N/A</v>
      </c>
      <c r="GG58" s="497" t="e">
        <f t="shared" si="1559"/>
        <v>#N/A</v>
      </c>
      <c r="GH58" s="498" t="e">
        <f t="shared" si="1560"/>
        <v>#N/A</v>
      </c>
      <c r="GI58" s="498">
        <f t="shared" ref="GI58:GI61" si="1664">IF(GC58=0,0,1)</f>
        <v>0</v>
      </c>
      <c r="GJ58" s="498">
        <f t="shared" ref="GJ58:GJ61" si="1665">IF(GD58=0,0,1)</f>
        <v>0</v>
      </c>
      <c r="GK58" s="498" t="e">
        <f t="shared" si="1561"/>
        <v>#N/A</v>
      </c>
      <c r="GL58" s="504">
        <f t="shared" si="1562"/>
        <v>0</v>
      </c>
      <c r="GM58" s="500">
        <f t="shared" si="1563"/>
        <v>0</v>
      </c>
      <c r="GP58" s="665"/>
      <c r="GQ58" s="666"/>
      <c r="GR58" s="667"/>
      <c r="GS58" s="668"/>
      <c r="GT58" s="669"/>
      <c r="GU58" s="670"/>
      <c r="GV58" s="1324"/>
      <c r="GW58" s="497" t="e">
        <f t="shared" si="1564"/>
        <v>#N/A</v>
      </c>
      <c r="GX58" s="497" t="e">
        <f t="shared" si="1565"/>
        <v>#N/A</v>
      </c>
      <c r="GY58" s="498" t="e">
        <f t="shared" si="1566"/>
        <v>#N/A</v>
      </c>
      <c r="GZ58" s="498">
        <f t="shared" ref="GZ58:GZ61" si="1666">IF(GT58=0,0,1)</f>
        <v>0</v>
      </c>
      <c r="HA58" s="498">
        <f t="shared" ref="HA58:HA61" si="1667">IF(GU58=0,0,1)</f>
        <v>0</v>
      </c>
      <c r="HB58" s="498" t="e">
        <f t="shared" si="1567"/>
        <v>#N/A</v>
      </c>
      <c r="HC58" s="504">
        <f t="shared" si="1568"/>
        <v>0</v>
      </c>
      <c r="HD58" s="500">
        <f t="shared" si="1569"/>
        <v>0</v>
      </c>
      <c r="HG58" s="665"/>
      <c r="HH58" s="666"/>
      <c r="HI58" s="667"/>
      <c r="HJ58" s="668"/>
      <c r="HK58" s="669"/>
      <c r="HL58" s="670"/>
      <c r="HM58" s="1324"/>
      <c r="HN58" s="497" t="e">
        <f t="shared" si="1570"/>
        <v>#N/A</v>
      </c>
      <c r="HO58" s="497" t="e">
        <f t="shared" si="1571"/>
        <v>#N/A</v>
      </c>
      <c r="HP58" s="498" t="e">
        <f t="shared" si="1572"/>
        <v>#N/A</v>
      </c>
      <c r="HQ58" s="498">
        <f t="shared" ref="HQ58:HQ61" si="1668">IF(HK58=0,0,1)</f>
        <v>0</v>
      </c>
      <c r="HR58" s="498">
        <f t="shared" ref="HR58:HR61" si="1669">IF(HL58=0,0,1)</f>
        <v>0</v>
      </c>
      <c r="HS58" s="498" t="e">
        <f t="shared" si="1573"/>
        <v>#N/A</v>
      </c>
      <c r="HT58" s="504">
        <f t="shared" si="1574"/>
        <v>0</v>
      </c>
      <c r="HU58" s="500">
        <f t="shared" si="1575"/>
        <v>0</v>
      </c>
      <c r="HX58" s="665"/>
      <c r="HY58" s="666"/>
      <c r="HZ58" s="667"/>
      <c r="IA58" s="668"/>
      <c r="IB58" s="669"/>
      <c r="IC58" s="670"/>
      <c r="ID58" s="1324"/>
      <c r="IE58" s="497" t="e">
        <f t="shared" si="1576"/>
        <v>#N/A</v>
      </c>
      <c r="IF58" s="497" t="e">
        <f t="shared" si="1577"/>
        <v>#N/A</v>
      </c>
      <c r="IG58" s="498" t="e">
        <f t="shared" si="1578"/>
        <v>#N/A</v>
      </c>
      <c r="IH58" s="498">
        <f t="shared" ref="IH58:IH61" si="1670">IF(IB58=0,0,1)</f>
        <v>0</v>
      </c>
      <c r="II58" s="498">
        <f t="shared" ref="II58:II61" si="1671">IF(IC58=0,0,1)</f>
        <v>0</v>
      </c>
      <c r="IJ58" s="498" t="e">
        <f t="shared" si="1579"/>
        <v>#N/A</v>
      </c>
      <c r="IK58" s="504">
        <f t="shared" si="1580"/>
        <v>0</v>
      </c>
      <c r="IL58" s="500">
        <f t="shared" si="1581"/>
        <v>0</v>
      </c>
      <c r="IO58" s="665"/>
      <c r="IP58" s="666"/>
      <c r="IQ58" s="667"/>
      <c r="IR58" s="668"/>
      <c r="IS58" s="669"/>
      <c r="IT58" s="670"/>
      <c r="IU58" s="1324"/>
      <c r="IV58" s="497" t="e">
        <f t="shared" si="1582"/>
        <v>#N/A</v>
      </c>
      <c r="IW58" s="497" t="e">
        <f t="shared" si="1583"/>
        <v>#N/A</v>
      </c>
      <c r="IX58" s="498" t="e">
        <f t="shared" si="1584"/>
        <v>#N/A</v>
      </c>
      <c r="IY58" s="498">
        <f t="shared" ref="IY58:IY61" si="1672">IF(IS58=0,0,1)</f>
        <v>0</v>
      </c>
      <c r="IZ58" s="498">
        <f t="shared" ref="IZ58:IZ61" si="1673">IF(IT58=0,0,1)</f>
        <v>0</v>
      </c>
      <c r="JA58" s="498" t="e">
        <f t="shared" si="1585"/>
        <v>#N/A</v>
      </c>
      <c r="JB58" s="504">
        <f t="shared" si="1586"/>
        <v>0</v>
      </c>
      <c r="JC58" s="500">
        <f t="shared" si="1587"/>
        <v>0</v>
      </c>
      <c r="JF58" s="665"/>
      <c r="JG58" s="666"/>
      <c r="JH58" s="667"/>
      <c r="JI58" s="668"/>
      <c r="JJ58" s="669"/>
      <c r="JK58" s="670"/>
      <c r="JL58" s="1324"/>
      <c r="JM58" s="497" t="e">
        <f t="shared" si="1588"/>
        <v>#N/A</v>
      </c>
      <c r="JN58" s="497" t="e">
        <f t="shared" si="1589"/>
        <v>#N/A</v>
      </c>
      <c r="JO58" s="498" t="e">
        <f t="shared" si="1590"/>
        <v>#N/A</v>
      </c>
      <c r="JP58" s="498">
        <f t="shared" ref="JP58:JP61" si="1674">IF(JJ58=0,0,1)</f>
        <v>0</v>
      </c>
      <c r="JQ58" s="498">
        <f t="shared" ref="JQ58:JQ61" si="1675">IF(JK58=0,0,1)</f>
        <v>0</v>
      </c>
      <c r="JR58" s="498" t="e">
        <f t="shared" si="1591"/>
        <v>#N/A</v>
      </c>
      <c r="JS58" s="504">
        <f t="shared" si="1592"/>
        <v>0</v>
      </c>
      <c r="JT58" s="500">
        <f t="shared" si="1593"/>
        <v>0</v>
      </c>
      <c r="JW58" s="665"/>
      <c r="JX58" s="666"/>
      <c r="JY58" s="667"/>
      <c r="JZ58" s="668"/>
      <c r="KA58" s="669"/>
      <c r="KB58" s="670"/>
      <c r="KC58" s="1324"/>
      <c r="KD58" s="497" t="e">
        <f t="shared" si="1594"/>
        <v>#N/A</v>
      </c>
      <c r="KE58" s="497" t="e">
        <f t="shared" si="1595"/>
        <v>#N/A</v>
      </c>
      <c r="KF58" s="498" t="e">
        <f t="shared" si="1596"/>
        <v>#N/A</v>
      </c>
      <c r="KG58" s="498">
        <f t="shared" ref="KG58:KG61" si="1676">IF(KA58=0,0,1)</f>
        <v>0</v>
      </c>
      <c r="KH58" s="498">
        <f t="shared" ref="KH58:KH61" si="1677">IF(KB58=0,0,1)</f>
        <v>0</v>
      </c>
      <c r="KI58" s="498" t="e">
        <f t="shared" si="1597"/>
        <v>#N/A</v>
      </c>
      <c r="KJ58" s="504">
        <f t="shared" si="1598"/>
        <v>0</v>
      </c>
      <c r="KK58" s="500">
        <f t="shared" si="1599"/>
        <v>0</v>
      </c>
      <c r="KN58" s="665"/>
      <c r="KO58" s="666"/>
      <c r="KP58" s="667"/>
      <c r="KQ58" s="668"/>
      <c r="KR58" s="669"/>
      <c r="KS58" s="670"/>
      <c r="KT58" s="1324"/>
      <c r="KU58" s="497" t="e">
        <f t="shared" si="1600"/>
        <v>#N/A</v>
      </c>
      <c r="KV58" s="497" t="e">
        <f t="shared" si="1601"/>
        <v>#N/A</v>
      </c>
      <c r="KW58" s="498" t="e">
        <f t="shared" si="1602"/>
        <v>#N/A</v>
      </c>
      <c r="KX58" s="498">
        <f t="shared" ref="KX58:KX61" si="1678">IF(KR58=0,0,1)</f>
        <v>0</v>
      </c>
      <c r="KY58" s="498">
        <f t="shared" ref="KY58:KY61" si="1679">IF(KS58=0,0,1)</f>
        <v>0</v>
      </c>
      <c r="KZ58" s="498" t="e">
        <f t="shared" si="1603"/>
        <v>#N/A</v>
      </c>
      <c r="LA58" s="504">
        <f t="shared" si="1604"/>
        <v>0</v>
      </c>
      <c r="LB58" s="500">
        <f t="shared" si="1605"/>
        <v>0</v>
      </c>
      <c r="LE58" s="665"/>
      <c r="LF58" s="666"/>
      <c r="LG58" s="667"/>
      <c r="LH58" s="668"/>
      <c r="LI58" s="669"/>
      <c r="LJ58" s="670"/>
      <c r="LK58" s="1324"/>
      <c r="LL58" s="497" t="e">
        <f t="shared" si="1606"/>
        <v>#N/A</v>
      </c>
      <c r="LM58" s="497" t="e">
        <f t="shared" si="1607"/>
        <v>#N/A</v>
      </c>
      <c r="LN58" s="498" t="e">
        <f t="shared" si="1608"/>
        <v>#N/A</v>
      </c>
      <c r="LO58" s="498">
        <f t="shared" ref="LO58:LO61" si="1680">IF(LI58=0,0,1)</f>
        <v>0</v>
      </c>
      <c r="LP58" s="498">
        <f t="shared" ref="LP58:LP61" si="1681">IF(LJ58=0,0,1)</f>
        <v>0</v>
      </c>
      <c r="LQ58" s="498" t="e">
        <f t="shared" si="1609"/>
        <v>#N/A</v>
      </c>
      <c r="LR58" s="504">
        <f t="shared" si="1610"/>
        <v>0</v>
      </c>
      <c r="LS58" s="500">
        <f t="shared" si="1611"/>
        <v>0</v>
      </c>
      <c r="LV58" s="665"/>
      <c r="LW58" s="666"/>
      <c r="LX58" s="667"/>
      <c r="LY58" s="668"/>
      <c r="LZ58" s="669"/>
      <c r="MA58" s="670"/>
      <c r="MB58" s="1324"/>
      <c r="MC58" s="497" t="e">
        <f t="shared" si="1612"/>
        <v>#N/A</v>
      </c>
      <c r="MD58" s="497" t="e">
        <f t="shared" si="1613"/>
        <v>#N/A</v>
      </c>
      <c r="ME58" s="498" t="e">
        <f t="shared" si="1614"/>
        <v>#N/A</v>
      </c>
      <c r="MF58" s="498">
        <f t="shared" ref="MF58:MF61" si="1682">IF(LZ58=0,0,1)</f>
        <v>0</v>
      </c>
      <c r="MG58" s="498">
        <f t="shared" ref="MG58:MG61" si="1683">IF(MA58=0,0,1)</f>
        <v>0</v>
      </c>
      <c r="MH58" s="498" t="e">
        <f t="shared" si="1615"/>
        <v>#N/A</v>
      </c>
      <c r="MI58" s="504">
        <f t="shared" si="1616"/>
        <v>0</v>
      </c>
      <c r="MJ58" s="500">
        <f t="shared" si="1617"/>
        <v>0</v>
      </c>
      <c r="MM58" s="665"/>
      <c r="MN58" s="666"/>
      <c r="MO58" s="667"/>
      <c r="MP58" s="668"/>
      <c r="MQ58" s="669"/>
      <c r="MR58" s="670"/>
      <c r="MS58" s="1324"/>
      <c r="MT58" s="497" t="e">
        <f t="shared" si="1618"/>
        <v>#N/A</v>
      </c>
      <c r="MU58" s="497" t="e">
        <f t="shared" si="1619"/>
        <v>#N/A</v>
      </c>
      <c r="MV58" s="498" t="e">
        <f t="shared" si="1620"/>
        <v>#N/A</v>
      </c>
      <c r="MW58" s="498">
        <f t="shared" ref="MW58:MW61" si="1684">IF(MQ58=0,0,1)</f>
        <v>0</v>
      </c>
      <c r="MX58" s="498">
        <f t="shared" ref="MX58:MX61" si="1685">IF(MR58=0,0,1)</f>
        <v>0</v>
      </c>
      <c r="MY58" s="498" t="e">
        <f t="shared" si="1621"/>
        <v>#N/A</v>
      </c>
      <c r="MZ58" s="504">
        <f t="shared" si="1622"/>
        <v>0</v>
      </c>
      <c r="NA58" s="500">
        <f t="shared" si="1623"/>
        <v>0</v>
      </c>
      <c r="ND58" s="665"/>
      <c r="NE58" s="666"/>
      <c r="NF58" s="667"/>
      <c r="NG58" s="668"/>
      <c r="NH58" s="669"/>
      <c r="NI58" s="670"/>
      <c r="NJ58" s="1324"/>
      <c r="NK58" s="497" t="e">
        <f t="shared" si="1624"/>
        <v>#N/A</v>
      </c>
      <c r="NL58" s="497" t="e">
        <f t="shared" si="1625"/>
        <v>#N/A</v>
      </c>
      <c r="NM58" s="498" t="e">
        <f t="shared" si="1626"/>
        <v>#N/A</v>
      </c>
      <c r="NN58" s="498">
        <f t="shared" ref="NN58:NN61" si="1686">IF(NH58=0,0,1)</f>
        <v>0</v>
      </c>
      <c r="NO58" s="498">
        <f t="shared" ref="NO58:NO61" si="1687">IF(NI58=0,0,1)</f>
        <v>0</v>
      </c>
      <c r="NP58" s="498" t="e">
        <f t="shared" si="1627"/>
        <v>#N/A</v>
      </c>
      <c r="NQ58" s="504">
        <f t="shared" si="1628"/>
        <v>0</v>
      </c>
      <c r="NR58" s="500">
        <f t="shared" si="1629"/>
        <v>0</v>
      </c>
      <c r="NU58" s="665"/>
      <c r="NV58" s="666"/>
      <c r="NW58" s="667"/>
      <c r="NX58" s="668"/>
      <c r="NY58" s="669"/>
      <c r="NZ58" s="670"/>
      <c r="OA58" s="1324"/>
      <c r="OB58" s="497" t="e">
        <f t="shared" si="1630"/>
        <v>#N/A</v>
      </c>
      <c r="OC58" s="497" t="e">
        <f t="shared" si="1631"/>
        <v>#N/A</v>
      </c>
      <c r="OD58" s="498" t="e">
        <f t="shared" si="1632"/>
        <v>#N/A</v>
      </c>
      <c r="OE58" s="498">
        <f t="shared" ref="OE58:OE61" si="1688">IF(NY58=0,0,1)</f>
        <v>0</v>
      </c>
      <c r="OF58" s="498">
        <f t="shared" ref="OF58:OF61" si="1689">IF(NZ58=0,0,1)</f>
        <v>0</v>
      </c>
      <c r="OG58" s="498" t="e">
        <f t="shared" si="1633"/>
        <v>#N/A</v>
      </c>
      <c r="OH58" s="504">
        <f t="shared" si="1634"/>
        <v>0</v>
      </c>
      <c r="OI58" s="500">
        <f t="shared" si="1635"/>
        <v>0</v>
      </c>
      <c r="OL58" s="665"/>
      <c r="OM58" s="666"/>
      <c r="ON58" s="667"/>
      <c r="OO58" s="668"/>
      <c r="OP58" s="669"/>
      <c r="OQ58" s="670"/>
      <c r="OR58" s="1324"/>
      <c r="OS58" s="497" t="e">
        <f t="shared" si="1636"/>
        <v>#N/A</v>
      </c>
      <c r="OT58" s="497" t="e">
        <f t="shared" si="1637"/>
        <v>#N/A</v>
      </c>
      <c r="OU58" s="498" t="e">
        <f t="shared" si="1638"/>
        <v>#N/A</v>
      </c>
      <c r="OV58" s="498">
        <f t="shared" ref="OV58:OV61" si="1690">IF(OP58=0,0,1)</f>
        <v>0</v>
      </c>
      <c r="OW58" s="498">
        <f t="shared" ref="OW58:OW61" si="1691">IF(OQ58=0,0,1)</f>
        <v>0</v>
      </c>
      <c r="OX58" s="498" t="e">
        <f t="shared" si="1639"/>
        <v>#N/A</v>
      </c>
      <c r="OY58" s="504">
        <f t="shared" si="1640"/>
        <v>0</v>
      </c>
      <c r="OZ58" s="500">
        <f t="shared" si="1641"/>
        <v>0</v>
      </c>
      <c r="PC58" s="665"/>
      <c r="PD58" s="666"/>
      <c r="PE58" s="667"/>
      <c r="PF58" s="668"/>
      <c r="PG58" s="669"/>
      <c r="PH58" s="670"/>
      <c r="PI58" s="1324"/>
      <c r="PJ58" s="497" t="e">
        <f t="shared" si="1642"/>
        <v>#N/A</v>
      </c>
      <c r="PK58" s="497" t="e">
        <f t="shared" si="1643"/>
        <v>#N/A</v>
      </c>
      <c r="PL58" s="498" t="e">
        <f t="shared" si="1644"/>
        <v>#N/A</v>
      </c>
      <c r="PM58" s="498">
        <f t="shared" ref="PM58:PM61" si="1692">IF(PG58=0,0,1)</f>
        <v>0</v>
      </c>
      <c r="PN58" s="498">
        <f t="shared" ref="PN58:PN61" si="1693">IF(PH58=0,0,1)</f>
        <v>0</v>
      </c>
      <c r="PO58" s="498" t="e">
        <f t="shared" si="1645"/>
        <v>#N/A</v>
      </c>
      <c r="PP58" s="504">
        <f t="shared" si="1646"/>
        <v>0</v>
      </c>
      <c r="PQ58" s="500">
        <f t="shared" si="1647"/>
        <v>0</v>
      </c>
      <c r="PT58" s="665"/>
      <c r="PU58" s="666"/>
      <c r="PV58" s="667"/>
      <c r="PW58" s="668"/>
      <c r="PX58" s="669"/>
      <c r="PY58" s="670"/>
      <c r="PZ58" s="1324"/>
      <c r="QA58" s="497" t="e">
        <f t="shared" si="1648"/>
        <v>#N/A</v>
      </c>
      <c r="QB58" s="497" t="e">
        <f t="shared" si="1649"/>
        <v>#N/A</v>
      </c>
      <c r="QC58" s="498" t="e">
        <f t="shared" si="1650"/>
        <v>#N/A</v>
      </c>
      <c r="QD58" s="498">
        <f t="shared" ref="QD58:QD61" si="1694">IF(PX58=0,0,1)</f>
        <v>0</v>
      </c>
      <c r="QE58" s="498">
        <f t="shared" ref="QE58:QE61" si="1695">IF(PY58=0,0,1)</f>
        <v>0</v>
      </c>
      <c r="QF58" s="498" t="e">
        <f t="shared" si="1651"/>
        <v>#N/A</v>
      </c>
      <c r="QG58" s="504">
        <f t="shared" si="1652"/>
        <v>0</v>
      </c>
      <c r="QH58" s="500">
        <f t="shared" si="1653"/>
        <v>0</v>
      </c>
      <c r="QK58" s="665"/>
      <c r="QL58" s="666"/>
      <c r="QM58" s="667"/>
      <c r="QN58" s="668"/>
      <c r="QO58" s="669"/>
      <c r="QP58" s="670"/>
      <c r="QQ58" s="1324"/>
      <c r="QR58" s="497" t="e">
        <f t="shared" si="1654"/>
        <v>#N/A</v>
      </c>
      <c r="QS58" s="497" t="e">
        <f t="shared" si="1655"/>
        <v>#N/A</v>
      </c>
      <c r="QT58" s="498" t="e">
        <f t="shared" si="1656"/>
        <v>#N/A</v>
      </c>
      <c r="QU58" s="498">
        <f t="shared" ref="QU58:QU61" si="1696">IF(QO58=0,0,1)</f>
        <v>0</v>
      </c>
      <c r="QV58" s="498">
        <f t="shared" ref="QV58:QV61" si="1697">IF(QP58=0,0,1)</f>
        <v>0</v>
      </c>
      <c r="QW58" s="498" t="e">
        <f t="shared" si="1657"/>
        <v>#N/A</v>
      </c>
      <c r="QX58" s="504">
        <f t="shared" si="1658"/>
        <v>0</v>
      </c>
      <c r="QY58" s="500">
        <f t="shared" si="1659"/>
        <v>0</v>
      </c>
      <c r="RB58" s="381"/>
      <c r="RC58" s="382"/>
      <c r="RD58" s="383"/>
      <c r="RE58" s="384"/>
      <c r="RF58" s="385"/>
      <c r="RG58" s="386"/>
      <c r="RH58" s="386"/>
      <c r="RI58" s="497"/>
      <c r="RJ58" s="497"/>
      <c r="RK58" s="501"/>
      <c r="RL58" s="501"/>
      <c r="RM58" s="501"/>
      <c r="RN58" s="501"/>
      <c r="RO58" s="502"/>
      <c r="RP58" s="503"/>
      <c r="RS58" s="381"/>
      <c r="RT58" s="382"/>
      <c r="RU58" s="383"/>
      <c r="RV58" s="384"/>
      <c r="RW58" s="385"/>
      <c r="RX58" s="386"/>
      <c r="RY58" s="386"/>
      <c r="RZ58" s="497"/>
      <c r="SA58" s="497"/>
      <c r="SB58" s="501"/>
      <c r="SC58" s="501"/>
      <c r="SD58" s="501"/>
      <c r="SE58" s="501"/>
      <c r="SF58" s="502"/>
      <c r="SG58" s="503"/>
      <c r="SJ58" s="381"/>
      <c r="SK58" s="382"/>
      <c r="SL58" s="383"/>
      <c r="SM58" s="384"/>
      <c r="SN58" s="385"/>
      <c r="SO58" s="386"/>
      <c r="SP58" s="386"/>
      <c r="SQ58" s="497"/>
      <c r="SR58" s="497"/>
      <c r="SS58" s="501"/>
      <c r="ST58" s="501"/>
      <c r="SU58" s="501"/>
      <c r="SV58" s="501"/>
      <c r="SW58" s="502"/>
      <c r="SX58" s="503"/>
    </row>
    <row r="59" spans="2:518" ht="44.25" customHeight="1" thickTop="1" thickBot="1">
      <c r="B59" s="839" t="s">
        <v>477</v>
      </c>
      <c r="C59" s="833" t="s">
        <v>323</v>
      </c>
      <c r="D59" s="834" t="s">
        <v>478</v>
      </c>
      <c r="E59" s="835" t="s">
        <v>145</v>
      </c>
      <c r="F59" s="836">
        <v>25</v>
      </c>
      <c r="G59" s="916">
        <v>0</v>
      </c>
      <c r="H59" s="848">
        <v>0</v>
      </c>
      <c r="K59" s="941" t="s">
        <v>477</v>
      </c>
      <c r="L59" s="935" t="s">
        <v>323</v>
      </c>
      <c r="M59" s="936" t="s">
        <v>478</v>
      </c>
      <c r="N59" s="937" t="s">
        <v>145</v>
      </c>
      <c r="O59" s="938">
        <v>25</v>
      </c>
      <c r="P59" s="1017">
        <v>13500</v>
      </c>
      <c r="Q59" s="950">
        <v>337500</v>
      </c>
      <c r="R59" s="497">
        <f t="shared" si="1366"/>
        <v>1</v>
      </c>
      <c r="S59" s="497">
        <f t="shared" si="1367"/>
        <v>1</v>
      </c>
      <c r="T59" s="498">
        <f t="shared" si="1368"/>
        <v>1</v>
      </c>
      <c r="U59" s="498">
        <f t="shared" si="1369"/>
        <v>1</v>
      </c>
      <c r="V59" s="498">
        <f t="shared" si="1370"/>
        <v>1</v>
      </c>
      <c r="W59" s="498">
        <f t="shared" si="1371"/>
        <v>1</v>
      </c>
      <c r="X59" s="504">
        <f t="shared" si="1372"/>
        <v>337500</v>
      </c>
      <c r="Y59" s="500">
        <f t="shared" si="1373"/>
        <v>0</v>
      </c>
      <c r="Z59" s="486"/>
      <c r="AA59" s="486"/>
      <c r="AB59" s="941" t="s">
        <v>477</v>
      </c>
      <c r="AC59" s="935" t="s">
        <v>323</v>
      </c>
      <c r="AD59" s="936" t="s">
        <v>478</v>
      </c>
      <c r="AE59" s="937" t="s">
        <v>145</v>
      </c>
      <c r="AF59" s="938">
        <v>25</v>
      </c>
      <c r="AG59" s="1017">
        <v>55000</v>
      </c>
      <c r="AH59" s="950">
        <v>1375000</v>
      </c>
      <c r="AI59" s="497">
        <f t="shared" si="1374"/>
        <v>1</v>
      </c>
      <c r="AJ59" s="497">
        <f t="shared" si="1375"/>
        <v>1</v>
      </c>
      <c r="AK59" s="498">
        <f t="shared" si="1376"/>
        <v>1</v>
      </c>
      <c r="AL59" s="498">
        <f t="shared" si="1377"/>
        <v>1</v>
      </c>
      <c r="AM59" s="498">
        <f t="shared" si="1378"/>
        <v>1</v>
      </c>
      <c r="AN59" s="498">
        <f t="shared" si="1379"/>
        <v>1</v>
      </c>
      <c r="AO59" s="504">
        <f t="shared" si="1380"/>
        <v>1375000</v>
      </c>
      <c r="AP59" s="500">
        <f t="shared" si="1381"/>
        <v>0</v>
      </c>
      <c r="AQ59" s="486"/>
      <c r="AR59" s="486"/>
      <c r="AS59" s="941" t="s">
        <v>477</v>
      </c>
      <c r="AT59" s="935" t="s">
        <v>323</v>
      </c>
      <c r="AU59" s="936" t="s">
        <v>478</v>
      </c>
      <c r="AV59" s="937" t="s">
        <v>145</v>
      </c>
      <c r="AW59" s="938">
        <v>25</v>
      </c>
      <c r="AX59" s="1017">
        <v>75000</v>
      </c>
      <c r="AY59" s="950">
        <v>1875000</v>
      </c>
      <c r="AZ59" s="497">
        <f t="shared" si="1382"/>
        <v>1</v>
      </c>
      <c r="BA59" s="497">
        <f t="shared" si="1383"/>
        <v>1</v>
      </c>
      <c r="BB59" s="498">
        <f t="shared" si="1384"/>
        <v>1</v>
      </c>
      <c r="BC59" s="498">
        <f t="shared" si="1385"/>
        <v>1</v>
      </c>
      <c r="BD59" s="498">
        <f t="shared" si="1386"/>
        <v>1</v>
      </c>
      <c r="BE59" s="498">
        <f t="shared" si="1387"/>
        <v>1</v>
      </c>
      <c r="BF59" s="504">
        <f t="shared" si="1388"/>
        <v>1875000</v>
      </c>
      <c r="BG59" s="500">
        <f t="shared" si="1389"/>
        <v>0</v>
      </c>
      <c r="BJ59" s="941" t="s">
        <v>477</v>
      </c>
      <c r="BK59" s="935" t="s">
        <v>323</v>
      </c>
      <c r="BL59" s="936" t="s">
        <v>478</v>
      </c>
      <c r="BM59" s="937" t="s">
        <v>145</v>
      </c>
      <c r="BN59" s="938">
        <v>25</v>
      </c>
      <c r="BO59" s="1017">
        <v>19500</v>
      </c>
      <c r="BP59" s="950">
        <v>487500</v>
      </c>
      <c r="BQ59" s="497">
        <f t="shared" si="1390"/>
        <v>1</v>
      </c>
      <c r="BR59" s="497">
        <f t="shared" si="1391"/>
        <v>1</v>
      </c>
      <c r="BS59" s="498">
        <f t="shared" si="1392"/>
        <v>1</v>
      </c>
      <c r="BT59" s="498">
        <f t="shared" si="1393"/>
        <v>1</v>
      </c>
      <c r="BU59" s="498">
        <f t="shared" si="1394"/>
        <v>1</v>
      </c>
      <c r="BV59" s="498">
        <f t="shared" si="1395"/>
        <v>1</v>
      </c>
      <c r="BW59" s="504">
        <f t="shared" si="1396"/>
        <v>487500</v>
      </c>
      <c r="BX59" s="500">
        <f t="shared" si="1397"/>
        <v>0</v>
      </c>
      <c r="CA59" s="941" t="s">
        <v>477</v>
      </c>
      <c r="CB59" s="935" t="s">
        <v>323</v>
      </c>
      <c r="CC59" s="936" t="s">
        <v>478</v>
      </c>
      <c r="CD59" s="937" t="s">
        <v>145</v>
      </c>
      <c r="CE59" s="938">
        <v>25</v>
      </c>
      <c r="CF59" s="1017">
        <v>22382</v>
      </c>
      <c r="CG59" s="950">
        <v>559550</v>
      </c>
      <c r="CH59" s="497">
        <f t="shared" si="1398"/>
        <v>1</v>
      </c>
      <c r="CI59" s="497">
        <f t="shared" si="1399"/>
        <v>1</v>
      </c>
      <c r="CJ59" s="498">
        <f t="shared" si="1400"/>
        <v>1</v>
      </c>
      <c r="CK59" s="498">
        <f t="shared" si="1401"/>
        <v>1</v>
      </c>
      <c r="CL59" s="498">
        <f t="shared" si="1402"/>
        <v>1</v>
      </c>
      <c r="CM59" s="498">
        <f t="shared" si="1403"/>
        <v>1</v>
      </c>
      <c r="CN59" s="504">
        <f t="shared" si="1404"/>
        <v>559550</v>
      </c>
      <c r="CO59" s="500">
        <f t="shared" si="1405"/>
        <v>0</v>
      </c>
      <c r="CR59" s="941" t="s">
        <v>477</v>
      </c>
      <c r="CS59" s="935" t="s">
        <v>323</v>
      </c>
      <c r="CT59" s="936" t="s">
        <v>478</v>
      </c>
      <c r="CU59" s="937" t="s">
        <v>145</v>
      </c>
      <c r="CV59" s="1030">
        <v>25</v>
      </c>
      <c r="CW59" s="1017">
        <v>22380</v>
      </c>
      <c r="CX59" s="670">
        <f t="shared" si="1406"/>
        <v>559500</v>
      </c>
      <c r="CY59" s="497">
        <f t="shared" si="1407"/>
        <v>1</v>
      </c>
      <c r="CZ59" s="497">
        <f t="shared" si="1408"/>
        <v>1</v>
      </c>
      <c r="DA59" s="498">
        <f t="shared" si="1409"/>
        <v>1</v>
      </c>
      <c r="DB59" s="498">
        <f t="shared" si="1410"/>
        <v>1</v>
      </c>
      <c r="DC59" s="498">
        <f t="shared" si="1411"/>
        <v>1</v>
      </c>
      <c r="DD59" s="498">
        <f t="shared" si="1412"/>
        <v>1</v>
      </c>
      <c r="DE59" s="504">
        <f t="shared" si="1413"/>
        <v>559500</v>
      </c>
      <c r="DF59" s="500">
        <f t="shared" si="1414"/>
        <v>0</v>
      </c>
      <c r="DI59" s="941" t="s">
        <v>477</v>
      </c>
      <c r="DJ59" s="935" t="s">
        <v>323</v>
      </c>
      <c r="DK59" s="936" t="s">
        <v>478</v>
      </c>
      <c r="DL59" s="937" t="s">
        <v>145</v>
      </c>
      <c r="DM59" s="938">
        <v>25</v>
      </c>
      <c r="DN59" s="1017">
        <v>75000</v>
      </c>
      <c r="DO59" s="950">
        <v>1875000</v>
      </c>
      <c r="DP59" s="497">
        <f t="shared" si="1415"/>
        <v>1</v>
      </c>
      <c r="DQ59" s="497">
        <f t="shared" si="1416"/>
        <v>1</v>
      </c>
      <c r="DR59" s="498">
        <f t="shared" si="1417"/>
        <v>1</v>
      </c>
      <c r="DS59" s="498">
        <f t="shared" si="1418"/>
        <v>1</v>
      </c>
      <c r="DT59" s="498">
        <f t="shared" si="1419"/>
        <v>1</v>
      </c>
      <c r="DU59" s="498">
        <f t="shared" si="1420"/>
        <v>1</v>
      </c>
      <c r="DV59" s="504">
        <f t="shared" si="1421"/>
        <v>1875000</v>
      </c>
      <c r="DW59" s="500">
        <f t="shared" si="1422"/>
        <v>0</v>
      </c>
      <c r="DZ59" s="941" t="s">
        <v>477</v>
      </c>
      <c r="EA59" s="935" t="s">
        <v>323</v>
      </c>
      <c r="EB59" s="936" t="s">
        <v>478</v>
      </c>
      <c r="EC59" s="937" t="s">
        <v>145</v>
      </c>
      <c r="ED59" s="1030">
        <v>25</v>
      </c>
      <c r="EE59" s="1017">
        <v>22280</v>
      </c>
      <c r="EF59" s="670">
        <f t="shared" si="1423"/>
        <v>557000</v>
      </c>
      <c r="EG59" s="497">
        <f t="shared" si="1424"/>
        <v>1</v>
      </c>
      <c r="EH59" s="497">
        <f t="shared" si="1425"/>
        <v>1</v>
      </c>
      <c r="EI59" s="498">
        <f t="shared" si="1426"/>
        <v>1</v>
      </c>
      <c r="EJ59" s="498">
        <f t="shared" si="1427"/>
        <v>1</v>
      </c>
      <c r="EK59" s="498">
        <f t="shared" si="1428"/>
        <v>1</v>
      </c>
      <c r="EL59" s="498">
        <f t="shared" si="1429"/>
        <v>1</v>
      </c>
      <c r="EM59" s="504">
        <f t="shared" si="1430"/>
        <v>557000</v>
      </c>
      <c r="EN59" s="500">
        <f t="shared" si="1431"/>
        <v>0</v>
      </c>
      <c r="EQ59" s="665"/>
      <c r="ER59" s="666"/>
      <c r="ES59" s="667"/>
      <c r="ET59" s="676"/>
      <c r="EU59" s="669"/>
      <c r="EV59" s="670"/>
      <c r="EW59" s="1324"/>
      <c r="EX59" s="497" t="e">
        <f t="shared" si="1546"/>
        <v>#N/A</v>
      </c>
      <c r="EY59" s="497" t="e">
        <f t="shared" si="1547"/>
        <v>#N/A</v>
      </c>
      <c r="EZ59" s="498" t="e">
        <f t="shared" si="1548"/>
        <v>#N/A</v>
      </c>
      <c r="FA59" s="498">
        <f t="shared" si="1660"/>
        <v>0</v>
      </c>
      <c r="FB59" s="498">
        <f t="shared" si="1661"/>
        <v>0</v>
      </c>
      <c r="FC59" s="498" t="e">
        <f t="shared" si="1549"/>
        <v>#N/A</v>
      </c>
      <c r="FD59" s="504">
        <f t="shared" si="1550"/>
        <v>0</v>
      </c>
      <c r="FE59" s="500">
        <f t="shared" si="1551"/>
        <v>0</v>
      </c>
      <c r="FH59" s="665"/>
      <c r="FI59" s="666"/>
      <c r="FJ59" s="667"/>
      <c r="FK59" s="676"/>
      <c r="FL59" s="669"/>
      <c r="FM59" s="670"/>
      <c r="FN59" s="1324"/>
      <c r="FO59" s="497" t="e">
        <f t="shared" si="1552"/>
        <v>#N/A</v>
      </c>
      <c r="FP59" s="497" t="e">
        <f t="shared" si="1553"/>
        <v>#N/A</v>
      </c>
      <c r="FQ59" s="498" t="e">
        <f t="shared" si="1554"/>
        <v>#N/A</v>
      </c>
      <c r="FR59" s="498">
        <f t="shared" si="1662"/>
        <v>0</v>
      </c>
      <c r="FS59" s="498">
        <f t="shared" si="1663"/>
        <v>0</v>
      </c>
      <c r="FT59" s="498" t="e">
        <f t="shared" si="1555"/>
        <v>#N/A</v>
      </c>
      <c r="FU59" s="504">
        <f t="shared" si="1556"/>
        <v>0</v>
      </c>
      <c r="FV59" s="500">
        <f t="shared" si="1557"/>
        <v>0</v>
      </c>
      <c r="FY59" s="665"/>
      <c r="FZ59" s="666"/>
      <c r="GA59" s="667"/>
      <c r="GB59" s="676"/>
      <c r="GC59" s="669"/>
      <c r="GD59" s="670"/>
      <c r="GE59" s="1324"/>
      <c r="GF59" s="497" t="e">
        <f t="shared" si="1558"/>
        <v>#N/A</v>
      </c>
      <c r="GG59" s="497" t="e">
        <f t="shared" si="1559"/>
        <v>#N/A</v>
      </c>
      <c r="GH59" s="498" t="e">
        <f t="shared" si="1560"/>
        <v>#N/A</v>
      </c>
      <c r="GI59" s="498">
        <f t="shared" si="1664"/>
        <v>0</v>
      </c>
      <c r="GJ59" s="498">
        <f t="shared" si="1665"/>
        <v>0</v>
      </c>
      <c r="GK59" s="498" t="e">
        <f t="shared" si="1561"/>
        <v>#N/A</v>
      </c>
      <c r="GL59" s="504">
        <f t="shared" si="1562"/>
        <v>0</v>
      </c>
      <c r="GM59" s="500">
        <f t="shared" si="1563"/>
        <v>0</v>
      </c>
      <c r="GP59" s="665"/>
      <c r="GQ59" s="666"/>
      <c r="GR59" s="667"/>
      <c r="GS59" s="676"/>
      <c r="GT59" s="669"/>
      <c r="GU59" s="670"/>
      <c r="GV59" s="1324"/>
      <c r="GW59" s="497" t="e">
        <f t="shared" si="1564"/>
        <v>#N/A</v>
      </c>
      <c r="GX59" s="497" t="e">
        <f t="shared" si="1565"/>
        <v>#N/A</v>
      </c>
      <c r="GY59" s="498" t="e">
        <f t="shared" si="1566"/>
        <v>#N/A</v>
      </c>
      <c r="GZ59" s="498">
        <f t="shared" si="1666"/>
        <v>0</v>
      </c>
      <c r="HA59" s="498">
        <f t="shared" si="1667"/>
        <v>0</v>
      </c>
      <c r="HB59" s="498" t="e">
        <f t="shared" si="1567"/>
        <v>#N/A</v>
      </c>
      <c r="HC59" s="504">
        <f t="shared" si="1568"/>
        <v>0</v>
      </c>
      <c r="HD59" s="500">
        <f t="shared" si="1569"/>
        <v>0</v>
      </c>
      <c r="HG59" s="665"/>
      <c r="HH59" s="666"/>
      <c r="HI59" s="667"/>
      <c r="HJ59" s="676"/>
      <c r="HK59" s="669"/>
      <c r="HL59" s="670"/>
      <c r="HM59" s="1324"/>
      <c r="HN59" s="497" t="e">
        <f t="shared" si="1570"/>
        <v>#N/A</v>
      </c>
      <c r="HO59" s="497" t="e">
        <f t="shared" si="1571"/>
        <v>#N/A</v>
      </c>
      <c r="HP59" s="498" t="e">
        <f t="shared" si="1572"/>
        <v>#N/A</v>
      </c>
      <c r="HQ59" s="498">
        <f t="shared" si="1668"/>
        <v>0</v>
      </c>
      <c r="HR59" s="498">
        <f t="shared" si="1669"/>
        <v>0</v>
      </c>
      <c r="HS59" s="498" t="e">
        <f t="shared" si="1573"/>
        <v>#N/A</v>
      </c>
      <c r="HT59" s="504">
        <f t="shared" si="1574"/>
        <v>0</v>
      </c>
      <c r="HU59" s="500">
        <f t="shared" si="1575"/>
        <v>0</v>
      </c>
      <c r="HX59" s="665"/>
      <c r="HY59" s="666"/>
      <c r="HZ59" s="667"/>
      <c r="IA59" s="676"/>
      <c r="IB59" s="669"/>
      <c r="IC59" s="670"/>
      <c r="ID59" s="1324"/>
      <c r="IE59" s="497" t="e">
        <f t="shared" si="1576"/>
        <v>#N/A</v>
      </c>
      <c r="IF59" s="497" t="e">
        <f t="shared" si="1577"/>
        <v>#N/A</v>
      </c>
      <c r="IG59" s="498" t="e">
        <f t="shared" si="1578"/>
        <v>#N/A</v>
      </c>
      <c r="IH59" s="498">
        <f t="shared" si="1670"/>
        <v>0</v>
      </c>
      <c r="II59" s="498">
        <f t="shared" si="1671"/>
        <v>0</v>
      </c>
      <c r="IJ59" s="498" t="e">
        <f t="shared" si="1579"/>
        <v>#N/A</v>
      </c>
      <c r="IK59" s="504">
        <f t="shared" si="1580"/>
        <v>0</v>
      </c>
      <c r="IL59" s="500">
        <f t="shared" si="1581"/>
        <v>0</v>
      </c>
      <c r="IO59" s="665"/>
      <c r="IP59" s="666"/>
      <c r="IQ59" s="667"/>
      <c r="IR59" s="676"/>
      <c r="IS59" s="669"/>
      <c r="IT59" s="670"/>
      <c r="IU59" s="1324"/>
      <c r="IV59" s="497" t="e">
        <f t="shared" si="1582"/>
        <v>#N/A</v>
      </c>
      <c r="IW59" s="497" t="e">
        <f t="shared" si="1583"/>
        <v>#N/A</v>
      </c>
      <c r="IX59" s="498" t="e">
        <f t="shared" si="1584"/>
        <v>#N/A</v>
      </c>
      <c r="IY59" s="498">
        <f t="shared" si="1672"/>
        <v>0</v>
      </c>
      <c r="IZ59" s="498">
        <f t="shared" si="1673"/>
        <v>0</v>
      </c>
      <c r="JA59" s="498" t="e">
        <f t="shared" si="1585"/>
        <v>#N/A</v>
      </c>
      <c r="JB59" s="504">
        <f t="shared" si="1586"/>
        <v>0</v>
      </c>
      <c r="JC59" s="500">
        <f t="shared" si="1587"/>
        <v>0</v>
      </c>
      <c r="JF59" s="665"/>
      <c r="JG59" s="666"/>
      <c r="JH59" s="667"/>
      <c r="JI59" s="676"/>
      <c r="JJ59" s="669"/>
      <c r="JK59" s="670"/>
      <c r="JL59" s="1324"/>
      <c r="JM59" s="497" t="e">
        <f t="shared" si="1588"/>
        <v>#N/A</v>
      </c>
      <c r="JN59" s="497" t="e">
        <f t="shared" si="1589"/>
        <v>#N/A</v>
      </c>
      <c r="JO59" s="498" t="e">
        <f t="shared" si="1590"/>
        <v>#N/A</v>
      </c>
      <c r="JP59" s="498">
        <f t="shared" si="1674"/>
        <v>0</v>
      </c>
      <c r="JQ59" s="498">
        <f t="shared" si="1675"/>
        <v>0</v>
      </c>
      <c r="JR59" s="498" t="e">
        <f t="shared" si="1591"/>
        <v>#N/A</v>
      </c>
      <c r="JS59" s="504">
        <f t="shared" si="1592"/>
        <v>0</v>
      </c>
      <c r="JT59" s="500">
        <f t="shared" si="1593"/>
        <v>0</v>
      </c>
      <c r="JW59" s="665"/>
      <c r="JX59" s="666"/>
      <c r="JY59" s="667"/>
      <c r="JZ59" s="676"/>
      <c r="KA59" s="669"/>
      <c r="KB59" s="670"/>
      <c r="KC59" s="1324"/>
      <c r="KD59" s="497" t="e">
        <f t="shared" si="1594"/>
        <v>#N/A</v>
      </c>
      <c r="KE59" s="497" t="e">
        <f t="shared" si="1595"/>
        <v>#N/A</v>
      </c>
      <c r="KF59" s="498" t="e">
        <f t="shared" si="1596"/>
        <v>#N/A</v>
      </c>
      <c r="KG59" s="498">
        <f t="shared" si="1676"/>
        <v>0</v>
      </c>
      <c r="KH59" s="498">
        <f t="shared" si="1677"/>
        <v>0</v>
      </c>
      <c r="KI59" s="498" t="e">
        <f t="shared" si="1597"/>
        <v>#N/A</v>
      </c>
      <c r="KJ59" s="504">
        <f t="shared" si="1598"/>
        <v>0</v>
      </c>
      <c r="KK59" s="500">
        <f t="shared" si="1599"/>
        <v>0</v>
      </c>
      <c r="KN59" s="665"/>
      <c r="KO59" s="666"/>
      <c r="KP59" s="667"/>
      <c r="KQ59" s="676"/>
      <c r="KR59" s="669"/>
      <c r="KS59" s="670"/>
      <c r="KT59" s="1324"/>
      <c r="KU59" s="497" t="e">
        <f t="shared" si="1600"/>
        <v>#N/A</v>
      </c>
      <c r="KV59" s="497" t="e">
        <f t="shared" si="1601"/>
        <v>#N/A</v>
      </c>
      <c r="KW59" s="498" t="e">
        <f t="shared" si="1602"/>
        <v>#N/A</v>
      </c>
      <c r="KX59" s="498">
        <f t="shared" si="1678"/>
        <v>0</v>
      </c>
      <c r="KY59" s="498">
        <f t="shared" si="1679"/>
        <v>0</v>
      </c>
      <c r="KZ59" s="498" t="e">
        <f t="shared" si="1603"/>
        <v>#N/A</v>
      </c>
      <c r="LA59" s="504">
        <f t="shared" si="1604"/>
        <v>0</v>
      </c>
      <c r="LB59" s="500">
        <f t="shared" si="1605"/>
        <v>0</v>
      </c>
      <c r="LE59" s="665"/>
      <c r="LF59" s="666"/>
      <c r="LG59" s="667"/>
      <c r="LH59" s="676"/>
      <c r="LI59" s="669"/>
      <c r="LJ59" s="670"/>
      <c r="LK59" s="1324"/>
      <c r="LL59" s="497" t="e">
        <f t="shared" si="1606"/>
        <v>#N/A</v>
      </c>
      <c r="LM59" s="497" t="e">
        <f t="shared" si="1607"/>
        <v>#N/A</v>
      </c>
      <c r="LN59" s="498" t="e">
        <f t="shared" si="1608"/>
        <v>#N/A</v>
      </c>
      <c r="LO59" s="498">
        <f t="shared" si="1680"/>
        <v>0</v>
      </c>
      <c r="LP59" s="498">
        <f t="shared" si="1681"/>
        <v>0</v>
      </c>
      <c r="LQ59" s="498" t="e">
        <f t="shared" si="1609"/>
        <v>#N/A</v>
      </c>
      <c r="LR59" s="504">
        <f t="shared" si="1610"/>
        <v>0</v>
      </c>
      <c r="LS59" s="500">
        <f t="shared" si="1611"/>
        <v>0</v>
      </c>
      <c r="LV59" s="665"/>
      <c r="LW59" s="666"/>
      <c r="LX59" s="667"/>
      <c r="LY59" s="676"/>
      <c r="LZ59" s="669"/>
      <c r="MA59" s="670"/>
      <c r="MB59" s="1324"/>
      <c r="MC59" s="497" t="e">
        <f t="shared" si="1612"/>
        <v>#N/A</v>
      </c>
      <c r="MD59" s="497" t="e">
        <f t="shared" si="1613"/>
        <v>#N/A</v>
      </c>
      <c r="ME59" s="498" t="e">
        <f t="shared" si="1614"/>
        <v>#N/A</v>
      </c>
      <c r="MF59" s="498">
        <f t="shared" si="1682"/>
        <v>0</v>
      </c>
      <c r="MG59" s="498">
        <f t="shared" si="1683"/>
        <v>0</v>
      </c>
      <c r="MH59" s="498" t="e">
        <f t="shared" si="1615"/>
        <v>#N/A</v>
      </c>
      <c r="MI59" s="504">
        <f t="shared" si="1616"/>
        <v>0</v>
      </c>
      <c r="MJ59" s="500">
        <f t="shared" si="1617"/>
        <v>0</v>
      </c>
      <c r="MM59" s="665"/>
      <c r="MN59" s="666"/>
      <c r="MO59" s="667"/>
      <c r="MP59" s="676"/>
      <c r="MQ59" s="669"/>
      <c r="MR59" s="670"/>
      <c r="MS59" s="1324"/>
      <c r="MT59" s="497" t="e">
        <f t="shared" si="1618"/>
        <v>#N/A</v>
      </c>
      <c r="MU59" s="497" t="e">
        <f t="shared" si="1619"/>
        <v>#N/A</v>
      </c>
      <c r="MV59" s="498" t="e">
        <f t="shared" si="1620"/>
        <v>#N/A</v>
      </c>
      <c r="MW59" s="498">
        <f t="shared" si="1684"/>
        <v>0</v>
      </c>
      <c r="MX59" s="498">
        <f t="shared" si="1685"/>
        <v>0</v>
      </c>
      <c r="MY59" s="498" t="e">
        <f t="shared" si="1621"/>
        <v>#N/A</v>
      </c>
      <c r="MZ59" s="504">
        <f t="shared" si="1622"/>
        <v>0</v>
      </c>
      <c r="NA59" s="500">
        <f t="shared" si="1623"/>
        <v>0</v>
      </c>
      <c r="ND59" s="665"/>
      <c r="NE59" s="666"/>
      <c r="NF59" s="667"/>
      <c r="NG59" s="676"/>
      <c r="NH59" s="669"/>
      <c r="NI59" s="670"/>
      <c r="NJ59" s="1324"/>
      <c r="NK59" s="497" t="e">
        <f t="shared" si="1624"/>
        <v>#N/A</v>
      </c>
      <c r="NL59" s="497" t="e">
        <f t="shared" si="1625"/>
        <v>#N/A</v>
      </c>
      <c r="NM59" s="498" t="e">
        <f t="shared" si="1626"/>
        <v>#N/A</v>
      </c>
      <c r="NN59" s="498">
        <f t="shared" si="1686"/>
        <v>0</v>
      </c>
      <c r="NO59" s="498">
        <f t="shared" si="1687"/>
        <v>0</v>
      </c>
      <c r="NP59" s="498" t="e">
        <f t="shared" si="1627"/>
        <v>#N/A</v>
      </c>
      <c r="NQ59" s="504">
        <f t="shared" si="1628"/>
        <v>0</v>
      </c>
      <c r="NR59" s="500">
        <f t="shared" si="1629"/>
        <v>0</v>
      </c>
      <c r="NU59" s="665"/>
      <c r="NV59" s="666"/>
      <c r="NW59" s="667"/>
      <c r="NX59" s="676"/>
      <c r="NY59" s="669"/>
      <c r="NZ59" s="670"/>
      <c r="OA59" s="1324"/>
      <c r="OB59" s="497" t="e">
        <f t="shared" si="1630"/>
        <v>#N/A</v>
      </c>
      <c r="OC59" s="497" t="e">
        <f t="shared" si="1631"/>
        <v>#N/A</v>
      </c>
      <c r="OD59" s="498" t="e">
        <f t="shared" si="1632"/>
        <v>#N/A</v>
      </c>
      <c r="OE59" s="498">
        <f t="shared" si="1688"/>
        <v>0</v>
      </c>
      <c r="OF59" s="498">
        <f t="shared" si="1689"/>
        <v>0</v>
      </c>
      <c r="OG59" s="498" t="e">
        <f t="shared" si="1633"/>
        <v>#N/A</v>
      </c>
      <c r="OH59" s="504">
        <f t="shared" si="1634"/>
        <v>0</v>
      </c>
      <c r="OI59" s="500">
        <f t="shared" si="1635"/>
        <v>0</v>
      </c>
      <c r="OL59" s="665"/>
      <c r="OM59" s="666"/>
      <c r="ON59" s="667"/>
      <c r="OO59" s="676"/>
      <c r="OP59" s="669"/>
      <c r="OQ59" s="670"/>
      <c r="OR59" s="1324"/>
      <c r="OS59" s="497" t="e">
        <f t="shared" si="1636"/>
        <v>#N/A</v>
      </c>
      <c r="OT59" s="497" t="e">
        <f t="shared" si="1637"/>
        <v>#N/A</v>
      </c>
      <c r="OU59" s="498" t="e">
        <f t="shared" si="1638"/>
        <v>#N/A</v>
      </c>
      <c r="OV59" s="498">
        <f t="shared" si="1690"/>
        <v>0</v>
      </c>
      <c r="OW59" s="498">
        <f t="shared" si="1691"/>
        <v>0</v>
      </c>
      <c r="OX59" s="498" t="e">
        <f t="shared" si="1639"/>
        <v>#N/A</v>
      </c>
      <c r="OY59" s="504">
        <f t="shared" si="1640"/>
        <v>0</v>
      </c>
      <c r="OZ59" s="500">
        <f t="shared" si="1641"/>
        <v>0</v>
      </c>
      <c r="PC59" s="665"/>
      <c r="PD59" s="666"/>
      <c r="PE59" s="667"/>
      <c r="PF59" s="676"/>
      <c r="PG59" s="669"/>
      <c r="PH59" s="670"/>
      <c r="PI59" s="1324"/>
      <c r="PJ59" s="497" t="e">
        <f t="shared" si="1642"/>
        <v>#N/A</v>
      </c>
      <c r="PK59" s="497" t="e">
        <f t="shared" si="1643"/>
        <v>#N/A</v>
      </c>
      <c r="PL59" s="498" t="e">
        <f t="shared" si="1644"/>
        <v>#N/A</v>
      </c>
      <c r="PM59" s="498">
        <f t="shared" si="1692"/>
        <v>0</v>
      </c>
      <c r="PN59" s="498">
        <f t="shared" si="1693"/>
        <v>0</v>
      </c>
      <c r="PO59" s="498" t="e">
        <f t="shared" si="1645"/>
        <v>#N/A</v>
      </c>
      <c r="PP59" s="504">
        <f t="shared" si="1646"/>
        <v>0</v>
      </c>
      <c r="PQ59" s="500">
        <f t="shared" si="1647"/>
        <v>0</v>
      </c>
      <c r="PT59" s="665"/>
      <c r="PU59" s="666"/>
      <c r="PV59" s="667"/>
      <c r="PW59" s="676"/>
      <c r="PX59" s="669"/>
      <c r="PY59" s="670"/>
      <c r="PZ59" s="1324"/>
      <c r="QA59" s="497" t="e">
        <f t="shared" si="1648"/>
        <v>#N/A</v>
      </c>
      <c r="QB59" s="497" t="e">
        <f t="shared" si="1649"/>
        <v>#N/A</v>
      </c>
      <c r="QC59" s="498" t="e">
        <f t="shared" si="1650"/>
        <v>#N/A</v>
      </c>
      <c r="QD59" s="498">
        <f t="shared" si="1694"/>
        <v>0</v>
      </c>
      <c r="QE59" s="498">
        <f t="shared" si="1695"/>
        <v>0</v>
      </c>
      <c r="QF59" s="498" t="e">
        <f t="shared" si="1651"/>
        <v>#N/A</v>
      </c>
      <c r="QG59" s="504">
        <f t="shared" si="1652"/>
        <v>0</v>
      </c>
      <c r="QH59" s="500">
        <f t="shared" si="1653"/>
        <v>0</v>
      </c>
      <c r="QK59" s="665"/>
      <c r="QL59" s="666"/>
      <c r="QM59" s="667"/>
      <c r="QN59" s="676"/>
      <c r="QO59" s="669"/>
      <c r="QP59" s="670"/>
      <c r="QQ59" s="1324"/>
      <c r="QR59" s="497" t="e">
        <f t="shared" si="1654"/>
        <v>#N/A</v>
      </c>
      <c r="QS59" s="497" t="e">
        <f t="shared" si="1655"/>
        <v>#N/A</v>
      </c>
      <c r="QT59" s="498" t="e">
        <f t="shared" si="1656"/>
        <v>#N/A</v>
      </c>
      <c r="QU59" s="498">
        <f t="shared" si="1696"/>
        <v>0</v>
      </c>
      <c r="QV59" s="498">
        <f t="shared" si="1697"/>
        <v>0</v>
      </c>
      <c r="QW59" s="498" t="e">
        <f t="shared" si="1657"/>
        <v>#N/A</v>
      </c>
      <c r="QX59" s="504">
        <f t="shared" si="1658"/>
        <v>0</v>
      </c>
      <c r="QY59" s="500">
        <f t="shared" si="1659"/>
        <v>0</v>
      </c>
      <c r="RB59" s="381"/>
      <c r="RC59" s="382"/>
      <c r="RD59" s="383"/>
      <c r="RE59" s="384"/>
      <c r="RF59" s="385"/>
      <c r="RG59" s="386"/>
      <c r="RH59" s="386"/>
      <c r="RI59" s="497"/>
      <c r="RJ59" s="497"/>
      <c r="RK59" s="501"/>
      <c r="RL59" s="501"/>
      <c r="RM59" s="501"/>
      <c r="RN59" s="501"/>
      <c r="RO59" s="502"/>
      <c r="RP59" s="503"/>
      <c r="RS59" s="381"/>
      <c r="RT59" s="382"/>
      <c r="RU59" s="383"/>
      <c r="RV59" s="384"/>
      <c r="RW59" s="385"/>
      <c r="RX59" s="386"/>
      <c r="RY59" s="386"/>
      <c r="RZ59" s="497"/>
      <c r="SA59" s="497"/>
      <c r="SB59" s="501"/>
      <c r="SC59" s="501"/>
      <c r="SD59" s="501"/>
      <c r="SE59" s="501"/>
      <c r="SF59" s="502"/>
      <c r="SG59" s="503"/>
      <c r="SJ59" s="381"/>
      <c r="SK59" s="382"/>
      <c r="SL59" s="383"/>
      <c r="SM59" s="384"/>
      <c r="SN59" s="385"/>
      <c r="SO59" s="386"/>
      <c r="SP59" s="386"/>
      <c r="SQ59" s="497"/>
      <c r="SR59" s="497"/>
      <c r="SS59" s="501"/>
      <c r="ST59" s="501"/>
      <c r="SU59" s="501"/>
      <c r="SV59" s="501"/>
      <c r="SW59" s="502"/>
      <c r="SX59" s="503"/>
    </row>
    <row r="60" spans="2:518" ht="18.75" thickTop="1" thickBot="1">
      <c r="B60" s="851"/>
      <c r="C60" s="852"/>
      <c r="D60" s="853" t="s">
        <v>154</v>
      </c>
      <c r="E60" s="854"/>
      <c r="F60" s="855"/>
      <c r="G60" s="856"/>
      <c r="H60" s="857">
        <v>0</v>
      </c>
      <c r="K60" s="953"/>
      <c r="L60" s="954"/>
      <c r="M60" s="955" t="s">
        <v>154</v>
      </c>
      <c r="N60" s="956"/>
      <c r="O60" s="957"/>
      <c r="P60" s="958"/>
      <c r="Q60" s="959">
        <v>83935140</v>
      </c>
      <c r="R60" s="493"/>
      <c r="S60" s="494"/>
      <c r="T60" s="494"/>
      <c r="U60" s="494"/>
      <c r="V60" s="494"/>
      <c r="W60" s="494"/>
      <c r="X60" s="917"/>
      <c r="Y60" s="918"/>
      <c r="Z60" s="486"/>
      <c r="AA60" s="486"/>
      <c r="AB60" s="953"/>
      <c r="AC60" s="954"/>
      <c r="AD60" s="955" t="s">
        <v>154</v>
      </c>
      <c r="AE60" s="956"/>
      <c r="AF60" s="957"/>
      <c r="AG60" s="958"/>
      <c r="AH60" s="959">
        <v>71932540</v>
      </c>
      <c r="AI60" s="493"/>
      <c r="AJ60" s="494"/>
      <c r="AK60" s="494"/>
      <c r="AL60" s="494"/>
      <c r="AM60" s="494"/>
      <c r="AN60" s="494"/>
      <c r="AO60" s="917"/>
      <c r="AP60" s="918"/>
      <c r="AQ60" s="486"/>
      <c r="AR60" s="486"/>
      <c r="AS60" s="953"/>
      <c r="AT60" s="954"/>
      <c r="AU60" s="955" t="s">
        <v>154</v>
      </c>
      <c r="AV60" s="956"/>
      <c r="AW60" s="957"/>
      <c r="AX60" s="958"/>
      <c r="AY60" s="959">
        <v>83139278</v>
      </c>
      <c r="AZ60" s="493"/>
      <c r="BA60" s="494"/>
      <c r="BB60" s="494"/>
      <c r="BC60" s="494"/>
      <c r="BD60" s="494"/>
      <c r="BE60" s="494"/>
      <c r="BF60" s="917"/>
      <c r="BG60" s="918"/>
      <c r="BJ60" s="953"/>
      <c r="BK60" s="954"/>
      <c r="BL60" s="955" t="s">
        <v>154</v>
      </c>
      <c r="BM60" s="956"/>
      <c r="BN60" s="957"/>
      <c r="BO60" s="958"/>
      <c r="BP60" s="959">
        <v>82103815</v>
      </c>
      <c r="BQ60" s="493"/>
      <c r="BR60" s="494"/>
      <c r="BS60" s="494"/>
      <c r="BT60" s="494"/>
      <c r="BU60" s="494"/>
      <c r="BV60" s="494"/>
      <c r="BW60" s="917"/>
      <c r="BX60" s="918"/>
      <c r="CA60" s="953"/>
      <c r="CB60" s="954"/>
      <c r="CC60" s="955" t="s">
        <v>154</v>
      </c>
      <c r="CD60" s="956"/>
      <c r="CE60" s="957"/>
      <c r="CF60" s="958"/>
      <c r="CG60" s="959">
        <v>82992146</v>
      </c>
      <c r="CH60" s="493"/>
      <c r="CI60" s="494"/>
      <c r="CJ60" s="494"/>
      <c r="CK60" s="494"/>
      <c r="CL60" s="494"/>
      <c r="CM60" s="494"/>
      <c r="CN60" s="917"/>
      <c r="CO60" s="918"/>
      <c r="CR60" s="1032"/>
      <c r="CS60" s="1033"/>
      <c r="CT60" s="1034" t="s">
        <v>154</v>
      </c>
      <c r="CU60" s="1035"/>
      <c r="CV60" s="1036"/>
      <c r="CW60" s="1037"/>
      <c r="CX60" s="959">
        <f>SUM(CX15:CX59)</f>
        <v>82992555</v>
      </c>
      <c r="CY60" s="493"/>
      <c r="CZ60" s="494"/>
      <c r="DA60" s="494"/>
      <c r="DB60" s="494"/>
      <c r="DC60" s="494"/>
      <c r="DD60" s="494"/>
      <c r="DE60" s="917"/>
      <c r="DF60" s="918"/>
      <c r="DI60" s="953"/>
      <c r="DJ60" s="954"/>
      <c r="DK60" s="955" t="s">
        <v>154</v>
      </c>
      <c r="DL60" s="956"/>
      <c r="DM60" s="957"/>
      <c r="DN60" s="958"/>
      <c r="DO60" s="959">
        <v>57755000</v>
      </c>
      <c r="DP60" s="493"/>
      <c r="DQ60" s="494"/>
      <c r="DR60" s="494"/>
      <c r="DS60" s="494"/>
      <c r="DT60" s="494"/>
      <c r="DU60" s="494"/>
      <c r="DV60" s="917"/>
      <c r="DW60" s="918"/>
      <c r="DZ60" s="1032"/>
      <c r="EA60" s="1033"/>
      <c r="EB60" s="1034" t="s">
        <v>154</v>
      </c>
      <c r="EC60" s="1035"/>
      <c r="ED60" s="1036"/>
      <c r="EE60" s="1037"/>
      <c r="EF60" s="959">
        <f>SUM(EF15:EF59)</f>
        <v>83000769</v>
      </c>
      <c r="EG60" s="493"/>
      <c r="EH60" s="494"/>
      <c r="EI60" s="494"/>
      <c r="EJ60" s="494"/>
      <c r="EK60" s="494"/>
      <c r="EL60" s="494"/>
      <c r="EM60" s="917"/>
      <c r="EN60" s="918"/>
      <c r="EQ60" s="665"/>
      <c r="ER60" s="666"/>
      <c r="ES60" s="667"/>
      <c r="ET60" s="676"/>
      <c r="EU60" s="669"/>
      <c r="EV60" s="670"/>
      <c r="EW60" s="1324"/>
      <c r="EX60" s="497" t="e">
        <f t="shared" si="1546"/>
        <v>#N/A</v>
      </c>
      <c r="EY60" s="497" t="e">
        <f t="shared" si="1547"/>
        <v>#N/A</v>
      </c>
      <c r="EZ60" s="498" t="e">
        <f t="shared" si="1548"/>
        <v>#N/A</v>
      </c>
      <c r="FA60" s="498">
        <f t="shared" si="1660"/>
        <v>0</v>
      </c>
      <c r="FB60" s="498">
        <f t="shared" si="1661"/>
        <v>0</v>
      </c>
      <c r="FC60" s="498" t="e">
        <f t="shared" si="1549"/>
        <v>#N/A</v>
      </c>
      <c r="FD60" s="504">
        <f t="shared" si="1550"/>
        <v>0</v>
      </c>
      <c r="FE60" s="500">
        <f t="shared" si="1551"/>
        <v>0</v>
      </c>
      <c r="FH60" s="665"/>
      <c r="FI60" s="666"/>
      <c r="FJ60" s="667"/>
      <c r="FK60" s="676"/>
      <c r="FL60" s="669"/>
      <c r="FM60" s="670"/>
      <c r="FN60" s="1324"/>
      <c r="FO60" s="497" t="e">
        <f t="shared" si="1552"/>
        <v>#N/A</v>
      </c>
      <c r="FP60" s="497" t="e">
        <f t="shared" si="1553"/>
        <v>#N/A</v>
      </c>
      <c r="FQ60" s="498" t="e">
        <f t="shared" si="1554"/>
        <v>#N/A</v>
      </c>
      <c r="FR60" s="498">
        <f t="shared" si="1662"/>
        <v>0</v>
      </c>
      <c r="FS60" s="498">
        <f t="shared" si="1663"/>
        <v>0</v>
      </c>
      <c r="FT60" s="498" t="e">
        <f t="shared" si="1555"/>
        <v>#N/A</v>
      </c>
      <c r="FU60" s="504">
        <f t="shared" si="1556"/>
        <v>0</v>
      </c>
      <c r="FV60" s="500">
        <f t="shared" si="1557"/>
        <v>0</v>
      </c>
      <c r="FY60" s="665"/>
      <c r="FZ60" s="666"/>
      <c r="GA60" s="667"/>
      <c r="GB60" s="676"/>
      <c r="GC60" s="669"/>
      <c r="GD60" s="670"/>
      <c r="GE60" s="1324"/>
      <c r="GF60" s="497" t="e">
        <f t="shared" si="1558"/>
        <v>#N/A</v>
      </c>
      <c r="GG60" s="497" t="e">
        <f t="shared" si="1559"/>
        <v>#N/A</v>
      </c>
      <c r="GH60" s="498" t="e">
        <f t="shared" si="1560"/>
        <v>#N/A</v>
      </c>
      <c r="GI60" s="498">
        <f t="shared" si="1664"/>
        <v>0</v>
      </c>
      <c r="GJ60" s="498">
        <f t="shared" si="1665"/>
        <v>0</v>
      </c>
      <c r="GK60" s="498" t="e">
        <f t="shared" si="1561"/>
        <v>#N/A</v>
      </c>
      <c r="GL60" s="504">
        <f t="shared" si="1562"/>
        <v>0</v>
      </c>
      <c r="GM60" s="500">
        <f t="shared" si="1563"/>
        <v>0</v>
      </c>
      <c r="GP60" s="665"/>
      <c r="GQ60" s="666"/>
      <c r="GR60" s="667"/>
      <c r="GS60" s="676"/>
      <c r="GT60" s="669"/>
      <c r="GU60" s="670"/>
      <c r="GV60" s="1324"/>
      <c r="GW60" s="497" t="e">
        <f t="shared" si="1564"/>
        <v>#N/A</v>
      </c>
      <c r="GX60" s="497" t="e">
        <f t="shared" si="1565"/>
        <v>#N/A</v>
      </c>
      <c r="GY60" s="498" t="e">
        <f t="shared" si="1566"/>
        <v>#N/A</v>
      </c>
      <c r="GZ60" s="498">
        <f t="shared" si="1666"/>
        <v>0</v>
      </c>
      <c r="HA60" s="498">
        <f t="shared" si="1667"/>
        <v>0</v>
      </c>
      <c r="HB60" s="498" t="e">
        <f t="shared" si="1567"/>
        <v>#N/A</v>
      </c>
      <c r="HC60" s="504">
        <f t="shared" si="1568"/>
        <v>0</v>
      </c>
      <c r="HD60" s="500">
        <f t="shared" si="1569"/>
        <v>0</v>
      </c>
      <c r="HG60" s="665"/>
      <c r="HH60" s="666"/>
      <c r="HI60" s="667"/>
      <c r="HJ60" s="676"/>
      <c r="HK60" s="669"/>
      <c r="HL60" s="670"/>
      <c r="HM60" s="1324"/>
      <c r="HN60" s="497" t="e">
        <f t="shared" si="1570"/>
        <v>#N/A</v>
      </c>
      <c r="HO60" s="497" t="e">
        <f t="shared" si="1571"/>
        <v>#N/A</v>
      </c>
      <c r="HP60" s="498" t="e">
        <f t="shared" si="1572"/>
        <v>#N/A</v>
      </c>
      <c r="HQ60" s="498">
        <f t="shared" si="1668"/>
        <v>0</v>
      </c>
      <c r="HR60" s="498">
        <f t="shared" si="1669"/>
        <v>0</v>
      </c>
      <c r="HS60" s="498" t="e">
        <f t="shared" si="1573"/>
        <v>#N/A</v>
      </c>
      <c r="HT60" s="504">
        <f t="shared" si="1574"/>
        <v>0</v>
      </c>
      <c r="HU60" s="500">
        <f t="shared" si="1575"/>
        <v>0</v>
      </c>
      <c r="HX60" s="665"/>
      <c r="HY60" s="666"/>
      <c r="HZ60" s="667"/>
      <c r="IA60" s="676"/>
      <c r="IB60" s="669"/>
      <c r="IC60" s="670"/>
      <c r="ID60" s="1324"/>
      <c r="IE60" s="497" t="e">
        <f t="shared" si="1576"/>
        <v>#N/A</v>
      </c>
      <c r="IF60" s="497" t="e">
        <f t="shared" si="1577"/>
        <v>#N/A</v>
      </c>
      <c r="IG60" s="498" t="e">
        <f t="shared" si="1578"/>
        <v>#N/A</v>
      </c>
      <c r="IH60" s="498">
        <f t="shared" si="1670"/>
        <v>0</v>
      </c>
      <c r="II60" s="498">
        <f t="shared" si="1671"/>
        <v>0</v>
      </c>
      <c r="IJ60" s="498" t="e">
        <f t="shared" si="1579"/>
        <v>#N/A</v>
      </c>
      <c r="IK60" s="504">
        <f t="shared" si="1580"/>
        <v>0</v>
      </c>
      <c r="IL60" s="500">
        <f t="shared" si="1581"/>
        <v>0</v>
      </c>
      <c r="IO60" s="665"/>
      <c r="IP60" s="666"/>
      <c r="IQ60" s="667"/>
      <c r="IR60" s="676"/>
      <c r="IS60" s="669"/>
      <c r="IT60" s="670"/>
      <c r="IU60" s="1324"/>
      <c r="IV60" s="497" t="e">
        <f t="shared" si="1582"/>
        <v>#N/A</v>
      </c>
      <c r="IW60" s="497" t="e">
        <f t="shared" si="1583"/>
        <v>#N/A</v>
      </c>
      <c r="IX60" s="498" t="e">
        <f t="shared" si="1584"/>
        <v>#N/A</v>
      </c>
      <c r="IY60" s="498">
        <f t="shared" si="1672"/>
        <v>0</v>
      </c>
      <c r="IZ60" s="498">
        <f t="shared" si="1673"/>
        <v>0</v>
      </c>
      <c r="JA60" s="498" t="e">
        <f t="shared" si="1585"/>
        <v>#N/A</v>
      </c>
      <c r="JB60" s="504">
        <f t="shared" si="1586"/>
        <v>0</v>
      </c>
      <c r="JC60" s="500">
        <f t="shared" si="1587"/>
        <v>0</v>
      </c>
      <c r="JF60" s="665"/>
      <c r="JG60" s="666"/>
      <c r="JH60" s="667"/>
      <c r="JI60" s="676"/>
      <c r="JJ60" s="669"/>
      <c r="JK60" s="670"/>
      <c r="JL60" s="1324"/>
      <c r="JM60" s="497" t="e">
        <f t="shared" si="1588"/>
        <v>#N/A</v>
      </c>
      <c r="JN60" s="497" t="e">
        <f t="shared" si="1589"/>
        <v>#N/A</v>
      </c>
      <c r="JO60" s="498" t="e">
        <f t="shared" si="1590"/>
        <v>#N/A</v>
      </c>
      <c r="JP60" s="498">
        <f t="shared" si="1674"/>
        <v>0</v>
      </c>
      <c r="JQ60" s="498">
        <f t="shared" si="1675"/>
        <v>0</v>
      </c>
      <c r="JR60" s="498" t="e">
        <f t="shared" si="1591"/>
        <v>#N/A</v>
      </c>
      <c r="JS60" s="504">
        <f t="shared" si="1592"/>
        <v>0</v>
      </c>
      <c r="JT60" s="500">
        <f t="shared" si="1593"/>
        <v>0</v>
      </c>
      <c r="JW60" s="665"/>
      <c r="JX60" s="666"/>
      <c r="JY60" s="667"/>
      <c r="JZ60" s="676"/>
      <c r="KA60" s="669"/>
      <c r="KB60" s="670"/>
      <c r="KC60" s="1324"/>
      <c r="KD60" s="497" t="e">
        <f t="shared" si="1594"/>
        <v>#N/A</v>
      </c>
      <c r="KE60" s="497" t="e">
        <f t="shared" si="1595"/>
        <v>#N/A</v>
      </c>
      <c r="KF60" s="498" t="e">
        <f t="shared" si="1596"/>
        <v>#N/A</v>
      </c>
      <c r="KG60" s="498">
        <f t="shared" si="1676"/>
        <v>0</v>
      </c>
      <c r="KH60" s="498">
        <f t="shared" si="1677"/>
        <v>0</v>
      </c>
      <c r="KI60" s="498" t="e">
        <f t="shared" si="1597"/>
        <v>#N/A</v>
      </c>
      <c r="KJ60" s="504">
        <f t="shared" si="1598"/>
        <v>0</v>
      </c>
      <c r="KK60" s="500">
        <f t="shared" si="1599"/>
        <v>0</v>
      </c>
      <c r="KN60" s="665"/>
      <c r="KO60" s="666"/>
      <c r="KP60" s="667"/>
      <c r="KQ60" s="676"/>
      <c r="KR60" s="669"/>
      <c r="KS60" s="670"/>
      <c r="KT60" s="1324"/>
      <c r="KU60" s="497" t="e">
        <f t="shared" si="1600"/>
        <v>#N/A</v>
      </c>
      <c r="KV60" s="497" t="e">
        <f t="shared" si="1601"/>
        <v>#N/A</v>
      </c>
      <c r="KW60" s="498" t="e">
        <f t="shared" si="1602"/>
        <v>#N/A</v>
      </c>
      <c r="KX60" s="498">
        <f t="shared" si="1678"/>
        <v>0</v>
      </c>
      <c r="KY60" s="498">
        <f t="shared" si="1679"/>
        <v>0</v>
      </c>
      <c r="KZ60" s="498" t="e">
        <f t="shared" si="1603"/>
        <v>#N/A</v>
      </c>
      <c r="LA60" s="504">
        <f t="shared" si="1604"/>
        <v>0</v>
      </c>
      <c r="LB60" s="500">
        <f t="shared" si="1605"/>
        <v>0</v>
      </c>
      <c r="LE60" s="665"/>
      <c r="LF60" s="666"/>
      <c r="LG60" s="667"/>
      <c r="LH60" s="676"/>
      <c r="LI60" s="669"/>
      <c r="LJ60" s="670"/>
      <c r="LK60" s="1324"/>
      <c r="LL60" s="497" t="e">
        <f t="shared" si="1606"/>
        <v>#N/A</v>
      </c>
      <c r="LM60" s="497" t="e">
        <f t="shared" si="1607"/>
        <v>#N/A</v>
      </c>
      <c r="LN60" s="498" t="e">
        <f t="shared" si="1608"/>
        <v>#N/A</v>
      </c>
      <c r="LO60" s="498">
        <f t="shared" si="1680"/>
        <v>0</v>
      </c>
      <c r="LP60" s="498">
        <f t="shared" si="1681"/>
        <v>0</v>
      </c>
      <c r="LQ60" s="498" t="e">
        <f t="shared" si="1609"/>
        <v>#N/A</v>
      </c>
      <c r="LR60" s="504">
        <f t="shared" si="1610"/>
        <v>0</v>
      </c>
      <c r="LS60" s="500">
        <f t="shared" si="1611"/>
        <v>0</v>
      </c>
      <c r="LV60" s="665"/>
      <c r="LW60" s="666"/>
      <c r="LX60" s="667"/>
      <c r="LY60" s="676"/>
      <c r="LZ60" s="669"/>
      <c r="MA60" s="670"/>
      <c r="MB60" s="1324"/>
      <c r="MC60" s="497" t="e">
        <f t="shared" si="1612"/>
        <v>#N/A</v>
      </c>
      <c r="MD60" s="497" t="e">
        <f t="shared" si="1613"/>
        <v>#N/A</v>
      </c>
      <c r="ME60" s="498" t="e">
        <f t="shared" si="1614"/>
        <v>#N/A</v>
      </c>
      <c r="MF60" s="498">
        <f t="shared" si="1682"/>
        <v>0</v>
      </c>
      <c r="MG60" s="498">
        <f t="shared" si="1683"/>
        <v>0</v>
      </c>
      <c r="MH60" s="498" t="e">
        <f t="shared" si="1615"/>
        <v>#N/A</v>
      </c>
      <c r="MI60" s="504">
        <f t="shared" si="1616"/>
        <v>0</v>
      </c>
      <c r="MJ60" s="500">
        <f t="shared" si="1617"/>
        <v>0</v>
      </c>
      <c r="MM60" s="665"/>
      <c r="MN60" s="666"/>
      <c r="MO60" s="667"/>
      <c r="MP60" s="676"/>
      <c r="MQ60" s="669"/>
      <c r="MR60" s="670"/>
      <c r="MS60" s="1324"/>
      <c r="MT60" s="497" t="e">
        <f t="shared" si="1618"/>
        <v>#N/A</v>
      </c>
      <c r="MU60" s="497" t="e">
        <f t="shared" si="1619"/>
        <v>#N/A</v>
      </c>
      <c r="MV60" s="498" t="e">
        <f t="shared" si="1620"/>
        <v>#N/A</v>
      </c>
      <c r="MW60" s="498">
        <f t="shared" si="1684"/>
        <v>0</v>
      </c>
      <c r="MX60" s="498">
        <f t="shared" si="1685"/>
        <v>0</v>
      </c>
      <c r="MY60" s="498" t="e">
        <f t="shared" si="1621"/>
        <v>#N/A</v>
      </c>
      <c r="MZ60" s="504">
        <f t="shared" si="1622"/>
        <v>0</v>
      </c>
      <c r="NA60" s="500">
        <f t="shared" si="1623"/>
        <v>0</v>
      </c>
      <c r="ND60" s="665"/>
      <c r="NE60" s="666"/>
      <c r="NF60" s="667"/>
      <c r="NG60" s="676"/>
      <c r="NH60" s="669"/>
      <c r="NI60" s="670"/>
      <c r="NJ60" s="1324"/>
      <c r="NK60" s="497" t="e">
        <f t="shared" si="1624"/>
        <v>#N/A</v>
      </c>
      <c r="NL60" s="497" t="e">
        <f t="shared" si="1625"/>
        <v>#N/A</v>
      </c>
      <c r="NM60" s="498" t="e">
        <f t="shared" si="1626"/>
        <v>#N/A</v>
      </c>
      <c r="NN60" s="498">
        <f t="shared" si="1686"/>
        <v>0</v>
      </c>
      <c r="NO60" s="498">
        <f t="shared" si="1687"/>
        <v>0</v>
      </c>
      <c r="NP60" s="498" t="e">
        <f t="shared" si="1627"/>
        <v>#N/A</v>
      </c>
      <c r="NQ60" s="504">
        <f t="shared" si="1628"/>
        <v>0</v>
      </c>
      <c r="NR60" s="500">
        <f t="shared" si="1629"/>
        <v>0</v>
      </c>
      <c r="NU60" s="665"/>
      <c r="NV60" s="666"/>
      <c r="NW60" s="667"/>
      <c r="NX60" s="676"/>
      <c r="NY60" s="669"/>
      <c r="NZ60" s="670"/>
      <c r="OA60" s="1324"/>
      <c r="OB60" s="497" t="e">
        <f t="shared" si="1630"/>
        <v>#N/A</v>
      </c>
      <c r="OC60" s="497" t="e">
        <f t="shared" si="1631"/>
        <v>#N/A</v>
      </c>
      <c r="OD60" s="498" t="e">
        <f t="shared" si="1632"/>
        <v>#N/A</v>
      </c>
      <c r="OE60" s="498">
        <f t="shared" si="1688"/>
        <v>0</v>
      </c>
      <c r="OF60" s="498">
        <f t="shared" si="1689"/>
        <v>0</v>
      </c>
      <c r="OG60" s="498" t="e">
        <f t="shared" si="1633"/>
        <v>#N/A</v>
      </c>
      <c r="OH60" s="504">
        <f t="shared" si="1634"/>
        <v>0</v>
      </c>
      <c r="OI60" s="500">
        <f t="shared" si="1635"/>
        <v>0</v>
      </c>
      <c r="OL60" s="665"/>
      <c r="OM60" s="666"/>
      <c r="ON60" s="667"/>
      <c r="OO60" s="676"/>
      <c r="OP60" s="669"/>
      <c r="OQ60" s="670"/>
      <c r="OR60" s="1324"/>
      <c r="OS60" s="497" t="e">
        <f t="shared" si="1636"/>
        <v>#N/A</v>
      </c>
      <c r="OT60" s="497" t="e">
        <f t="shared" si="1637"/>
        <v>#N/A</v>
      </c>
      <c r="OU60" s="498" t="e">
        <f t="shared" si="1638"/>
        <v>#N/A</v>
      </c>
      <c r="OV60" s="498">
        <f t="shared" si="1690"/>
        <v>0</v>
      </c>
      <c r="OW60" s="498">
        <f t="shared" si="1691"/>
        <v>0</v>
      </c>
      <c r="OX60" s="498" t="e">
        <f t="shared" si="1639"/>
        <v>#N/A</v>
      </c>
      <c r="OY60" s="504">
        <f t="shared" si="1640"/>
        <v>0</v>
      </c>
      <c r="OZ60" s="500">
        <f t="shared" si="1641"/>
        <v>0</v>
      </c>
      <c r="PC60" s="665"/>
      <c r="PD60" s="666"/>
      <c r="PE60" s="667"/>
      <c r="PF60" s="676"/>
      <c r="PG60" s="669"/>
      <c r="PH60" s="670"/>
      <c r="PI60" s="1324"/>
      <c r="PJ60" s="497" t="e">
        <f t="shared" si="1642"/>
        <v>#N/A</v>
      </c>
      <c r="PK60" s="497" t="e">
        <f t="shared" si="1643"/>
        <v>#N/A</v>
      </c>
      <c r="PL60" s="498" t="e">
        <f t="shared" si="1644"/>
        <v>#N/A</v>
      </c>
      <c r="PM60" s="498">
        <f t="shared" si="1692"/>
        <v>0</v>
      </c>
      <c r="PN60" s="498">
        <f t="shared" si="1693"/>
        <v>0</v>
      </c>
      <c r="PO60" s="498" t="e">
        <f t="shared" si="1645"/>
        <v>#N/A</v>
      </c>
      <c r="PP60" s="504">
        <f t="shared" si="1646"/>
        <v>0</v>
      </c>
      <c r="PQ60" s="500">
        <f t="shared" si="1647"/>
        <v>0</v>
      </c>
      <c r="PT60" s="665"/>
      <c r="PU60" s="666"/>
      <c r="PV60" s="667"/>
      <c r="PW60" s="676"/>
      <c r="PX60" s="669"/>
      <c r="PY60" s="670"/>
      <c r="PZ60" s="1324"/>
      <c r="QA60" s="497" t="e">
        <f t="shared" si="1648"/>
        <v>#N/A</v>
      </c>
      <c r="QB60" s="497" t="e">
        <f t="shared" si="1649"/>
        <v>#N/A</v>
      </c>
      <c r="QC60" s="498" t="e">
        <f t="shared" si="1650"/>
        <v>#N/A</v>
      </c>
      <c r="QD60" s="498">
        <f t="shared" si="1694"/>
        <v>0</v>
      </c>
      <c r="QE60" s="498">
        <f t="shared" si="1695"/>
        <v>0</v>
      </c>
      <c r="QF60" s="498" t="e">
        <f t="shared" si="1651"/>
        <v>#N/A</v>
      </c>
      <c r="QG60" s="504">
        <f t="shared" si="1652"/>
        <v>0</v>
      </c>
      <c r="QH60" s="500">
        <f t="shared" si="1653"/>
        <v>0</v>
      </c>
      <c r="QK60" s="665"/>
      <c r="QL60" s="666"/>
      <c r="QM60" s="667"/>
      <c r="QN60" s="676"/>
      <c r="QO60" s="669"/>
      <c r="QP60" s="670"/>
      <c r="QQ60" s="1324"/>
      <c r="QR60" s="497" t="e">
        <f t="shared" si="1654"/>
        <v>#N/A</v>
      </c>
      <c r="QS60" s="497" t="e">
        <f t="shared" si="1655"/>
        <v>#N/A</v>
      </c>
      <c r="QT60" s="498" t="e">
        <f t="shared" si="1656"/>
        <v>#N/A</v>
      </c>
      <c r="QU60" s="498">
        <f t="shared" si="1696"/>
        <v>0</v>
      </c>
      <c r="QV60" s="498">
        <f t="shared" si="1697"/>
        <v>0</v>
      </c>
      <c r="QW60" s="498" t="e">
        <f t="shared" si="1657"/>
        <v>#N/A</v>
      </c>
      <c r="QX60" s="504">
        <f t="shared" si="1658"/>
        <v>0</v>
      </c>
      <c r="QY60" s="500">
        <f t="shared" si="1659"/>
        <v>0</v>
      </c>
      <c r="RB60" s="381"/>
      <c r="RC60" s="382"/>
      <c r="RD60" s="383"/>
      <c r="RE60" s="384"/>
      <c r="RF60" s="385"/>
      <c r="RG60" s="386"/>
      <c r="RH60" s="386"/>
      <c r="RI60" s="497"/>
      <c r="RJ60" s="497"/>
      <c r="RK60" s="501"/>
      <c r="RL60" s="501"/>
      <c r="RM60" s="501"/>
      <c r="RN60" s="501"/>
      <c r="RO60" s="502"/>
      <c r="RP60" s="503"/>
      <c r="RS60" s="381"/>
      <c r="RT60" s="382"/>
      <c r="RU60" s="383"/>
      <c r="RV60" s="384"/>
      <c r="RW60" s="385"/>
      <c r="RX60" s="386"/>
      <c r="RY60" s="386"/>
      <c r="RZ60" s="497"/>
      <c r="SA60" s="497"/>
      <c r="SB60" s="501"/>
      <c r="SC60" s="501"/>
      <c r="SD60" s="501"/>
      <c r="SE60" s="501"/>
      <c r="SF60" s="502"/>
      <c r="SG60" s="503"/>
      <c r="SJ60" s="381"/>
      <c r="SK60" s="382"/>
      <c r="SL60" s="383"/>
      <c r="SM60" s="384"/>
      <c r="SN60" s="385"/>
      <c r="SO60" s="386"/>
      <c r="SP60" s="386"/>
      <c r="SQ60" s="497"/>
      <c r="SR60" s="497"/>
      <c r="SS60" s="501"/>
      <c r="ST60" s="501"/>
      <c r="SU60" s="501"/>
      <c r="SV60" s="501"/>
      <c r="SW60" s="502"/>
      <c r="SX60" s="503"/>
    </row>
    <row r="61" spans="2:518" ht="24.75" customHeight="1" thickTop="1" thickBot="1">
      <c r="B61" s="858"/>
      <c r="C61" s="859"/>
      <c r="D61" s="860" t="s">
        <v>200</v>
      </c>
      <c r="E61" s="861" t="s">
        <v>105</v>
      </c>
      <c r="F61" s="861"/>
      <c r="G61" s="861"/>
      <c r="H61" s="861"/>
      <c r="K61" s="960"/>
      <c r="L61" s="961"/>
      <c r="M61" s="962" t="s">
        <v>200</v>
      </c>
      <c r="N61" s="963" t="s">
        <v>105</v>
      </c>
      <c r="O61" s="963"/>
      <c r="P61" s="963"/>
      <c r="Q61" s="963"/>
      <c r="R61" s="493"/>
      <c r="S61" s="494"/>
      <c r="T61" s="494"/>
      <c r="U61" s="494"/>
      <c r="V61" s="494"/>
      <c r="W61" s="494"/>
      <c r="X61" s="917"/>
      <c r="Y61" s="918"/>
      <c r="Z61" s="486"/>
      <c r="AA61" s="486"/>
      <c r="AB61" s="960"/>
      <c r="AC61" s="961"/>
      <c r="AD61" s="962" t="s">
        <v>200</v>
      </c>
      <c r="AE61" s="963" t="s">
        <v>105</v>
      </c>
      <c r="AF61" s="963"/>
      <c r="AG61" s="963"/>
      <c r="AH61" s="963"/>
      <c r="AI61" s="493"/>
      <c r="AJ61" s="494"/>
      <c r="AK61" s="494"/>
      <c r="AL61" s="494"/>
      <c r="AM61" s="494"/>
      <c r="AN61" s="494"/>
      <c r="AO61" s="917"/>
      <c r="AP61" s="918"/>
      <c r="AQ61" s="486"/>
      <c r="AR61" s="486"/>
      <c r="AS61" s="960"/>
      <c r="AT61" s="961"/>
      <c r="AU61" s="962" t="s">
        <v>200</v>
      </c>
      <c r="AV61" s="963" t="s">
        <v>105</v>
      </c>
      <c r="AW61" s="963"/>
      <c r="AX61" s="963"/>
      <c r="AY61" s="963"/>
      <c r="AZ61" s="493"/>
      <c r="BA61" s="494"/>
      <c r="BB61" s="494"/>
      <c r="BC61" s="494"/>
      <c r="BD61" s="494"/>
      <c r="BE61" s="494"/>
      <c r="BF61" s="917"/>
      <c r="BG61" s="918"/>
      <c r="BJ61" s="960"/>
      <c r="BK61" s="961"/>
      <c r="BL61" s="962" t="s">
        <v>200</v>
      </c>
      <c r="BM61" s="963" t="s">
        <v>105</v>
      </c>
      <c r="BN61" s="963"/>
      <c r="BO61" s="963"/>
      <c r="BP61" s="963"/>
      <c r="BQ61" s="493"/>
      <c r="BR61" s="494"/>
      <c r="BS61" s="494"/>
      <c r="BT61" s="494"/>
      <c r="BU61" s="494"/>
      <c r="BV61" s="494"/>
      <c r="BW61" s="917"/>
      <c r="BX61" s="918"/>
      <c r="CA61" s="960"/>
      <c r="CB61" s="961"/>
      <c r="CC61" s="962" t="s">
        <v>200</v>
      </c>
      <c r="CD61" s="963" t="s">
        <v>105</v>
      </c>
      <c r="CE61" s="963"/>
      <c r="CF61" s="963"/>
      <c r="CG61" s="963"/>
      <c r="CH61" s="493"/>
      <c r="CI61" s="494"/>
      <c r="CJ61" s="494"/>
      <c r="CK61" s="494"/>
      <c r="CL61" s="494"/>
      <c r="CM61" s="494"/>
      <c r="CN61" s="917"/>
      <c r="CO61" s="918"/>
      <c r="CR61" s="1038"/>
      <c r="CS61" s="1039"/>
      <c r="CT61" s="962" t="s">
        <v>200</v>
      </c>
      <c r="CU61" s="1040" t="s">
        <v>105</v>
      </c>
      <c r="CV61" s="1040"/>
      <c r="CW61" s="1040"/>
      <c r="CX61" s="1040"/>
      <c r="CY61" s="493"/>
      <c r="CZ61" s="494"/>
      <c r="DA61" s="494"/>
      <c r="DB61" s="494"/>
      <c r="DC61" s="494"/>
      <c r="DD61" s="494"/>
      <c r="DE61" s="917"/>
      <c r="DF61" s="918"/>
      <c r="DI61" s="960"/>
      <c r="DJ61" s="961"/>
      <c r="DK61" s="962" t="s">
        <v>200</v>
      </c>
      <c r="DL61" s="963" t="s">
        <v>105</v>
      </c>
      <c r="DM61" s="963"/>
      <c r="DN61" s="963"/>
      <c r="DO61" s="963"/>
      <c r="DP61" s="493"/>
      <c r="DQ61" s="494"/>
      <c r="DR61" s="494"/>
      <c r="DS61" s="494"/>
      <c r="DT61" s="494"/>
      <c r="DU61" s="494"/>
      <c r="DV61" s="917"/>
      <c r="DW61" s="918"/>
      <c r="DZ61" s="1038"/>
      <c r="EA61" s="1039"/>
      <c r="EB61" s="962" t="s">
        <v>200</v>
      </c>
      <c r="EC61" s="1040" t="s">
        <v>105</v>
      </c>
      <c r="ED61" s="1040"/>
      <c r="EE61" s="1040"/>
      <c r="EF61" s="1040"/>
      <c r="EG61" s="493"/>
      <c r="EH61" s="494"/>
      <c r="EI61" s="494"/>
      <c r="EJ61" s="494"/>
      <c r="EK61" s="494"/>
      <c r="EL61" s="494"/>
      <c r="EM61" s="917"/>
      <c r="EN61" s="918"/>
      <c r="EQ61" s="665"/>
      <c r="ER61" s="666"/>
      <c r="ES61" s="667"/>
      <c r="ET61" s="676"/>
      <c r="EU61" s="669"/>
      <c r="EV61" s="670"/>
      <c r="EW61" s="1324"/>
      <c r="EX61" s="497" t="e">
        <f t="shared" si="1546"/>
        <v>#N/A</v>
      </c>
      <c r="EY61" s="497" t="e">
        <f t="shared" si="1547"/>
        <v>#N/A</v>
      </c>
      <c r="EZ61" s="498" t="e">
        <f t="shared" si="1548"/>
        <v>#N/A</v>
      </c>
      <c r="FA61" s="498">
        <f t="shared" si="1660"/>
        <v>0</v>
      </c>
      <c r="FB61" s="498">
        <f t="shared" si="1661"/>
        <v>0</v>
      </c>
      <c r="FC61" s="498" t="e">
        <f t="shared" si="1549"/>
        <v>#N/A</v>
      </c>
      <c r="FD61" s="504">
        <f t="shared" si="1550"/>
        <v>0</v>
      </c>
      <c r="FE61" s="500">
        <f t="shared" si="1551"/>
        <v>0</v>
      </c>
      <c r="FH61" s="665"/>
      <c r="FI61" s="666"/>
      <c r="FJ61" s="667"/>
      <c r="FK61" s="676"/>
      <c r="FL61" s="669"/>
      <c r="FM61" s="670"/>
      <c r="FN61" s="1324"/>
      <c r="FO61" s="497" t="e">
        <f t="shared" si="1552"/>
        <v>#N/A</v>
      </c>
      <c r="FP61" s="497" t="e">
        <f t="shared" si="1553"/>
        <v>#N/A</v>
      </c>
      <c r="FQ61" s="498" t="e">
        <f t="shared" si="1554"/>
        <v>#N/A</v>
      </c>
      <c r="FR61" s="498">
        <f t="shared" si="1662"/>
        <v>0</v>
      </c>
      <c r="FS61" s="498">
        <f t="shared" si="1663"/>
        <v>0</v>
      </c>
      <c r="FT61" s="498" t="e">
        <f t="shared" si="1555"/>
        <v>#N/A</v>
      </c>
      <c r="FU61" s="504">
        <f t="shared" si="1556"/>
        <v>0</v>
      </c>
      <c r="FV61" s="500">
        <f t="shared" si="1557"/>
        <v>0</v>
      </c>
      <c r="FY61" s="665"/>
      <c r="FZ61" s="666"/>
      <c r="GA61" s="667"/>
      <c r="GB61" s="676"/>
      <c r="GC61" s="669"/>
      <c r="GD61" s="670"/>
      <c r="GE61" s="1324"/>
      <c r="GF61" s="497" t="e">
        <f t="shared" si="1558"/>
        <v>#N/A</v>
      </c>
      <c r="GG61" s="497" t="e">
        <f t="shared" si="1559"/>
        <v>#N/A</v>
      </c>
      <c r="GH61" s="498" t="e">
        <f t="shared" si="1560"/>
        <v>#N/A</v>
      </c>
      <c r="GI61" s="498">
        <f t="shared" si="1664"/>
        <v>0</v>
      </c>
      <c r="GJ61" s="498">
        <f t="shared" si="1665"/>
        <v>0</v>
      </c>
      <c r="GK61" s="498" t="e">
        <f t="shared" si="1561"/>
        <v>#N/A</v>
      </c>
      <c r="GL61" s="504">
        <f t="shared" si="1562"/>
        <v>0</v>
      </c>
      <c r="GM61" s="500">
        <f t="shared" si="1563"/>
        <v>0</v>
      </c>
      <c r="GP61" s="665"/>
      <c r="GQ61" s="666"/>
      <c r="GR61" s="667"/>
      <c r="GS61" s="676"/>
      <c r="GT61" s="669"/>
      <c r="GU61" s="670"/>
      <c r="GV61" s="1324"/>
      <c r="GW61" s="497" t="e">
        <f t="shared" si="1564"/>
        <v>#N/A</v>
      </c>
      <c r="GX61" s="497" t="e">
        <f t="shared" si="1565"/>
        <v>#N/A</v>
      </c>
      <c r="GY61" s="498" t="e">
        <f t="shared" si="1566"/>
        <v>#N/A</v>
      </c>
      <c r="GZ61" s="498">
        <f t="shared" si="1666"/>
        <v>0</v>
      </c>
      <c r="HA61" s="498">
        <f t="shared" si="1667"/>
        <v>0</v>
      </c>
      <c r="HB61" s="498" t="e">
        <f t="shared" si="1567"/>
        <v>#N/A</v>
      </c>
      <c r="HC61" s="504">
        <f t="shared" si="1568"/>
        <v>0</v>
      </c>
      <c r="HD61" s="500">
        <f t="shared" si="1569"/>
        <v>0</v>
      </c>
      <c r="HG61" s="665"/>
      <c r="HH61" s="666"/>
      <c r="HI61" s="667"/>
      <c r="HJ61" s="676"/>
      <c r="HK61" s="669"/>
      <c r="HL61" s="670"/>
      <c r="HM61" s="1324"/>
      <c r="HN61" s="497" t="e">
        <f t="shared" si="1570"/>
        <v>#N/A</v>
      </c>
      <c r="HO61" s="497" t="e">
        <f t="shared" si="1571"/>
        <v>#N/A</v>
      </c>
      <c r="HP61" s="498" t="e">
        <f t="shared" si="1572"/>
        <v>#N/A</v>
      </c>
      <c r="HQ61" s="498">
        <f t="shared" si="1668"/>
        <v>0</v>
      </c>
      <c r="HR61" s="498">
        <f t="shared" si="1669"/>
        <v>0</v>
      </c>
      <c r="HS61" s="498" t="e">
        <f t="shared" si="1573"/>
        <v>#N/A</v>
      </c>
      <c r="HT61" s="504">
        <f t="shared" si="1574"/>
        <v>0</v>
      </c>
      <c r="HU61" s="500">
        <f t="shared" si="1575"/>
        <v>0</v>
      </c>
      <c r="HX61" s="665"/>
      <c r="HY61" s="666"/>
      <c r="HZ61" s="667"/>
      <c r="IA61" s="676"/>
      <c r="IB61" s="669"/>
      <c r="IC61" s="670"/>
      <c r="ID61" s="1324"/>
      <c r="IE61" s="497" t="e">
        <f t="shared" si="1576"/>
        <v>#N/A</v>
      </c>
      <c r="IF61" s="497" t="e">
        <f t="shared" si="1577"/>
        <v>#N/A</v>
      </c>
      <c r="IG61" s="498" t="e">
        <f t="shared" si="1578"/>
        <v>#N/A</v>
      </c>
      <c r="IH61" s="498">
        <f t="shared" si="1670"/>
        <v>0</v>
      </c>
      <c r="II61" s="498">
        <f t="shared" si="1671"/>
        <v>0</v>
      </c>
      <c r="IJ61" s="498" t="e">
        <f t="shared" si="1579"/>
        <v>#N/A</v>
      </c>
      <c r="IK61" s="504">
        <f t="shared" si="1580"/>
        <v>0</v>
      </c>
      <c r="IL61" s="500">
        <f t="shared" si="1581"/>
        <v>0</v>
      </c>
      <c r="IO61" s="665"/>
      <c r="IP61" s="666"/>
      <c r="IQ61" s="667"/>
      <c r="IR61" s="676"/>
      <c r="IS61" s="669"/>
      <c r="IT61" s="670"/>
      <c r="IU61" s="1324"/>
      <c r="IV61" s="497" t="e">
        <f t="shared" si="1582"/>
        <v>#N/A</v>
      </c>
      <c r="IW61" s="497" t="e">
        <f t="shared" si="1583"/>
        <v>#N/A</v>
      </c>
      <c r="IX61" s="498" t="e">
        <f t="shared" si="1584"/>
        <v>#N/A</v>
      </c>
      <c r="IY61" s="498">
        <f t="shared" si="1672"/>
        <v>0</v>
      </c>
      <c r="IZ61" s="498">
        <f t="shared" si="1673"/>
        <v>0</v>
      </c>
      <c r="JA61" s="498" t="e">
        <f t="shared" si="1585"/>
        <v>#N/A</v>
      </c>
      <c r="JB61" s="504">
        <f t="shared" si="1586"/>
        <v>0</v>
      </c>
      <c r="JC61" s="500">
        <f t="shared" si="1587"/>
        <v>0</v>
      </c>
      <c r="JF61" s="665"/>
      <c r="JG61" s="666"/>
      <c r="JH61" s="667"/>
      <c r="JI61" s="676"/>
      <c r="JJ61" s="669"/>
      <c r="JK61" s="670"/>
      <c r="JL61" s="1324"/>
      <c r="JM61" s="497" t="e">
        <f t="shared" si="1588"/>
        <v>#N/A</v>
      </c>
      <c r="JN61" s="497" t="e">
        <f t="shared" si="1589"/>
        <v>#N/A</v>
      </c>
      <c r="JO61" s="498" t="e">
        <f t="shared" si="1590"/>
        <v>#N/A</v>
      </c>
      <c r="JP61" s="498">
        <f t="shared" si="1674"/>
        <v>0</v>
      </c>
      <c r="JQ61" s="498">
        <f t="shared" si="1675"/>
        <v>0</v>
      </c>
      <c r="JR61" s="498" t="e">
        <f t="shared" si="1591"/>
        <v>#N/A</v>
      </c>
      <c r="JS61" s="504">
        <f t="shared" si="1592"/>
        <v>0</v>
      </c>
      <c r="JT61" s="500">
        <f t="shared" si="1593"/>
        <v>0</v>
      </c>
      <c r="JW61" s="665"/>
      <c r="JX61" s="666"/>
      <c r="JY61" s="667"/>
      <c r="JZ61" s="676"/>
      <c r="KA61" s="669"/>
      <c r="KB61" s="670"/>
      <c r="KC61" s="1324"/>
      <c r="KD61" s="497" t="e">
        <f t="shared" si="1594"/>
        <v>#N/A</v>
      </c>
      <c r="KE61" s="497" t="e">
        <f t="shared" si="1595"/>
        <v>#N/A</v>
      </c>
      <c r="KF61" s="498" t="e">
        <f t="shared" si="1596"/>
        <v>#N/A</v>
      </c>
      <c r="KG61" s="498">
        <f t="shared" si="1676"/>
        <v>0</v>
      </c>
      <c r="KH61" s="498">
        <f t="shared" si="1677"/>
        <v>0</v>
      </c>
      <c r="KI61" s="498" t="e">
        <f t="shared" si="1597"/>
        <v>#N/A</v>
      </c>
      <c r="KJ61" s="504">
        <f t="shared" si="1598"/>
        <v>0</v>
      </c>
      <c r="KK61" s="500">
        <f t="shared" si="1599"/>
        <v>0</v>
      </c>
      <c r="KN61" s="665"/>
      <c r="KO61" s="666"/>
      <c r="KP61" s="667"/>
      <c r="KQ61" s="676"/>
      <c r="KR61" s="669"/>
      <c r="KS61" s="670"/>
      <c r="KT61" s="1324"/>
      <c r="KU61" s="497" t="e">
        <f t="shared" si="1600"/>
        <v>#N/A</v>
      </c>
      <c r="KV61" s="497" t="e">
        <f t="shared" si="1601"/>
        <v>#N/A</v>
      </c>
      <c r="KW61" s="498" t="e">
        <f t="shared" si="1602"/>
        <v>#N/A</v>
      </c>
      <c r="KX61" s="498">
        <f t="shared" si="1678"/>
        <v>0</v>
      </c>
      <c r="KY61" s="498">
        <f t="shared" si="1679"/>
        <v>0</v>
      </c>
      <c r="KZ61" s="498" t="e">
        <f t="shared" si="1603"/>
        <v>#N/A</v>
      </c>
      <c r="LA61" s="504">
        <f t="shared" si="1604"/>
        <v>0</v>
      </c>
      <c r="LB61" s="500">
        <f t="shared" si="1605"/>
        <v>0</v>
      </c>
      <c r="LE61" s="665"/>
      <c r="LF61" s="666"/>
      <c r="LG61" s="667"/>
      <c r="LH61" s="676"/>
      <c r="LI61" s="669"/>
      <c r="LJ61" s="670"/>
      <c r="LK61" s="1324"/>
      <c r="LL61" s="497" t="e">
        <f t="shared" si="1606"/>
        <v>#N/A</v>
      </c>
      <c r="LM61" s="497" t="e">
        <f t="shared" si="1607"/>
        <v>#N/A</v>
      </c>
      <c r="LN61" s="498" t="e">
        <f t="shared" si="1608"/>
        <v>#N/A</v>
      </c>
      <c r="LO61" s="498">
        <f t="shared" si="1680"/>
        <v>0</v>
      </c>
      <c r="LP61" s="498">
        <f t="shared" si="1681"/>
        <v>0</v>
      </c>
      <c r="LQ61" s="498" t="e">
        <f t="shared" si="1609"/>
        <v>#N/A</v>
      </c>
      <c r="LR61" s="504">
        <f t="shared" si="1610"/>
        <v>0</v>
      </c>
      <c r="LS61" s="500">
        <f t="shared" si="1611"/>
        <v>0</v>
      </c>
      <c r="LV61" s="665"/>
      <c r="LW61" s="666"/>
      <c r="LX61" s="667"/>
      <c r="LY61" s="676"/>
      <c r="LZ61" s="669"/>
      <c r="MA61" s="670"/>
      <c r="MB61" s="1324"/>
      <c r="MC61" s="497" t="e">
        <f t="shared" si="1612"/>
        <v>#N/A</v>
      </c>
      <c r="MD61" s="497" t="e">
        <f t="shared" si="1613"/>
        <v>#N/A</v>
      </c>
      <c r="ME61" s="498" t="e">
        <f t="shared" si="1614"/>
        <v>#N/A</v>
      </c>
      <c r="MF61" s="498">
        <f t="shared" si="1682"/>
        <v>0</v>
      </c>
      <c r="MG61" s="498">
        <f t="shared" si="1683"/>
        <v>0</v>
      </c>
      <c r="MH61" s="498" t="e">
        <f t="shared" si="1615"/>
        <v>#N/A</v>
      </c>
      <c r="MI61" s="504">
        <f t="shared" si="1616"/>
        <v>0</v>
      </c>
      <c r="MJ61" s="500">
        <f t="shared" si="1617"/>
        <v>0</v>
      </c>
      <c r="MM61" s="665"/>
      <c r="MN61" s="666"/>
      <c r="MO61" s="667"/>
      <c r="MP61" s="676"/>
      <c r="MQ61" s="669"/>
      <c r="MR61" s="670"/>
      <c r="MS61" s="1324"/>
      <c r="MT61" s="497" t="e">
        <f t="shared" si="1618"/>
        <v>#N/A</v>
      </c>
      <c r="MU61" s="497" t="e">
        <f t="shared" si="1619"/>
        <v>#N/A</v>
      </c>
      <c r="MV61" s="498" t="e">
        <f t="shared" si="1620"/>
        <v>#N/A</v>
      </c>
      <c r="MW61" s="498">
        <f t="shared" si="1684"/>
        <v>0</v>
      </c>
      <c r="MX61" s="498">
        <f t="shared" si="1685"/>
        <v>0</v>
      </c>
      <c r="MY61" s="498" t="e">
        <f t="shared" si="1621"/>
        <v>#N/A</v>
      </c>
      <c r="MZ61" s="504">
        <f t="shared" si="1622"/>
        <v>0</v>
      </c>
      <c r="NA61" s="500">
        <f t="shared" si="1623"/>
        <v>0</v>
      </c>
      <c r="ND61" s="665"/>
      <c r="NE61" s="666"/>
      <c r="NF61" s="667"/>
      <c r="NG61" s="676"/>
      <c r="NH61" s="669"/>
      <c r="NI61" s="670"/>
      <c r="NJ61" s="1324"/>
      <c r="NK61" s="497" t="e">
        <f t="shared" si="1624"/>
        <v>#N/A</v>
      </c>
      <c r="NL61" s="497" t="e">
        <f t="shared" si="1625"/>
        <v>#N/A</v>
      </c>
      <c r="NM61" s="498" t="e">
        <f t="shared" si="1626"/>
        <v>#N/A</v>
      </c>
      <c r="NN61" s="498">
        <f t="shared" si="1686"/>
        <v>0</v>
      </c>
      <c r="NO61" s="498">
        <f t="shared" si="1687"/>
        <v>0</v>
      </c>
      <c r="NP61" s="498" t="e">
        <f t="shared" si="1627"/>
        <v>#N/A</v>
      </c>
      <c r="NQ61" s="504">
        <f t="shared" si="1628"/>
        <v>0</v>
      </c>
      <c r="NR61" s="500">
        <f t="shared" si="1629"/>
        <v>0</v>
      </c>
      <c r="NU61" s="665"/>
      <c r="NV61" s="666"/>
      <c r="NW61" s="667"/>
      <c r="NX61" s="676"/>
      <c r="NY61" s="669"/>
      <c r="NZ61" s="670"/>
      <c r="OA61" s="1324"/>
      <c r="OB61" s="497" t="e">
        <f t="shared" si="1630"/>
        <v>#N/A</v>
      </c>
      <c r="OC61" s="497" t="e">
        <f t="shared" si="1631"/>
        <v>#N/A</v>
      </c>
      <c r="OD61" s="498" t="e">
        <f t="shared" si="1632"/>
        <v>#N/A</v>
      </c>
      <c r="OE61" s="498">
        <f t="shared" si="1688"/>
        <v>0</v>
      </c>
      <c r="OF61" s="498">
        <f t="shared" si="1689"/>
        <v>0</v>
      </c>
      <c r="OG61" s="498" t="e">
        <f t="shared" si="1633"/>
        <v>#N/A</v>
      </c>
      <c r="OH61" s="504">
        <f t="shared" si="1634"/>
        <v>0</v>
      </c>
      <c r="OI61" s="500">
        <f t="shared" si="1635"/>
        <v>0</v>
      </c>
      <c r="OL61" s="665"/>
      <c r="OM61" s="666"/>
      <c r="ON61" s="667"/>
      <c r="OO61" s="676"/>
      <c r="OP61" s="669"/>
      <c r="OQ61" s="670"/>
      <c r="OR61" s="1324"/>
      <c r="OS61" s="497" t="e">
        <f t="shared" si="1636"/>
        <v>#N/A</v>
      </c>
      <c r="OT61" s="497" t="e">
        <f t="shared" si="1637"/>
        <v>#N/A</v>
      </c>
      <c r="OU61" s="498" t="e">
        <f t="shared" si="1638"/>
        <v>#N/A</v>
      </c>
      <c r="OV61" s="498">
        <f t="shared" si="1690"/>
        <v>0</v>
      </c>
      <c r="OW61" s="498">
        <f t="shared" si="1691"/>
        <v>0</v>
      </c>
      <c r="OX61" s="498" t="e">
        <f t="shared" si="1639"/>
        <v>#N/A</v>
      </c>
      <c r="OY61" s="504">
        <f t="shared" si="1640"/>
        <v>0</v>
      </c>
      <c r="OZ61" s="500">
        <f t="shared" si="1641"/>
        <v>0</v>
      </c>
      <c r="PC61" s="665"/>
      <c r="PD61" s="666"/>
      <c r="PE61" s="667"/>
      <c r="PF61" s="676"/>
      <c r="PG61" s="669"/>
      <c r="PH61" s="670"/>
      <c r="PI61" s="1324"/>
      <c r="PJ61" s="497" t="e">
        <f t="shared" si="1642"/>
        <v>#N/A</v>
      </c>
      <c r="PK61" s="497" t="e">
        <f t="shared" si="1643"/>
        <v>#N/A</v>
      </c>
      <c r="PL61" s="498" t="e">
        <f t="shared" si="1644"/>
        <v>#N/A</v>
      </c>
      <c r="PM61" s="498">
        <f t="shared" si="1692"/>
        <v>0</v>
      </c>
      <c r="PN61" s="498">
        <f t="shared" si="1693"/>
        <v>0</v>
      </c>
      <c r="PO61" s="498" t="e">
        <f t="shared" si="1645"/>
        <v>#N/A</v>
      </c>
      <c r="PP61" s="504">
        <f t="shared" si="1646"/>
        <v>0</v>
      </c>
      <c r="PQ61" s="500">
        <f t="shared" si="1647"/>
        <v>0</v>
      </c>
      <c r="PT61" s="665"/>
      <c r="PU61" s="666"/>
      <c r="PV61" s="667"/>
      <c r="PW61" s="676"/>
      <c r="PX61" s="669"/>
      <c r="PY61" s="670"/>
      <c r="PZ61" s="1324"/>
      <c r="QA61" s="497" t="e">
        <f t="shared" si="1648"/>
        <v>#N/A</v>
      </c>
      <c r="QB61" s="497" t="e">
        <f t="shared" si="1649"/>
        <v>#N/A</v>
      </c>
      <c r="QC61" s="498" t="e">
        <f t="shared" si="1650"/>
        <v>#N/A</v>
      </c>
      <c r="QD61" s="498">
        <f t="shared" si="1694"/>
        <v>0</v>
      </c>
      <c r="QE61" s="498">
        <f t="shared" si="1695"/>
        <v>0</v>
      </c>
      <c r="QF61" s="498" t="e">
        <f t="shared" si="1651"/>
        <v>#N/A</v>
      </c>
      <c r="QG61" s="504">
        <f t="shared" si="1652"/>
        <v>0</v>
      </c>
      <c r="QH61" s="500">
        <f t="shared" si="1653"/>
        <v>0</v>
      </c>
      <c r="QK61" s="665"/>
      <c r="QL61" s="666"/>
      <c r="QM61" s="667"/>
      <c r="QN61" s="676"/>
      <c r="QO61" s="669"/>
      <c r="QP61" s="670"/>
      <c r="QQ61" s="1324"/>
      <c r="QR61" s="497" t="e">
        <f t="shared" si="1654"/>
        <v>#N/A</v>
      </c>
      <c r="QS61" s="497" t="e">
        <f t="shared" si="1655"/>
        <v>#N/A</v>
      </c>
      <c r="QT61" s="498" t="e">
        <f t="shared" si="1656"/>
        <v>#N/A</v>
      </c>
      <c r="QU61" s="498">
        <f t="shared" si="1696"/>
        <v>0</v>
      </c>
      <c r="QV61" s="498">
        <f t="shared" si="1697"/>
        <v>0</v>
      </c>
      <c r="QW61" s="498" t="e">
        <f t="shared" si="1657"/>
        <v>#N/A</v>
      </c>
      <c r="QX61" s="504">
        <f t="shared" si="1658"/>
        <v>0</v>
      </c>
      <c r="QY61" s="500">
        <f t="shared" si="1659"/>
        <v>0</v>
      </c>
      <c r="RB61" s="381"/>
      <c r="RC61" s="382"/>
      <c r="RD61" s="383"/>
      <c r="RE61" s="384"/>
      <c r="RF61" s="385"/>
      <c r="RG61" s="386"/>
      <c r="RH61" s="386"/>
      <c r="RI61" s="497"/>
      <c r="RJ61" s="497"/>
      <c r="RK61" s="501"/>
      <c r="RL61" s="501"/>
      <c r="RM61" s="501"/>
      <c r="RN61" s="501"/>
      <c r="RO61" s="502"/>
      <c r="RP61" s="503"/>
      <c r="RS61" s="381"/>
      <c r="RT61" s="382"/>
      <c r="RU61" s="383"/>
      <c r="RV61" s="384"/>
      <c r="RW61" s="385"/>
      <c r="RX61" s="386"/>
      <c r="RY61" s="386"/>
      <c r="RZ61" s="497"/>
      <c r="SA61" s="497"/>
      <c r="SB61" s="501"/>
      <c r="SC61" s="501"/>
      <c r="SD61" s="501"/>
      <c r="SE61" s="501"/>
      <c r="SF61" s="502"/>
      <c r="SG61" s="503"/>
      <c r="SJ61" s="381"/>
      <c r="SK61" s="382"/>
      <c r="SL61" s="383"/>
      <c r="SM61" s="384"/>
      <c r="SN61" s="385"/>
      <c r="SO61" s="386"/>
      <c r="SP61" s="386"/>
      <c r="SQ61" s="497"/>
      <c r="SR61" s="497"/>
      <c r="SS61" s="501"/>
      <c r="ST61" s="501"/>
      <c r="SU61" s="501"/>
      <c r="SV61" s="501"/>
      <c r="SW61" s="502"/>
      <c r="SX61" s="503"/>
    </row>
    <row r="62" spans="2:518" ht="39.75" customHeight="1" thickTop="1" thickBot="1">
      <c r="B62" s="825" t="s">
        <v>479</v>
      </c>
      <c r="C62" s="826"/>
      <c r="D62" s="827" t="s">
        <v>480</v>
      </c>
      <c r="E62" s="828"/>
      <c r="F62" s="829"/>
      <c r="G62" s="830"/>
      <c r="H62" s="831"/>
      <c r="K62" s="927" t="s">
        <v>479</v>
      </c>
      <c r="L62" s="928"/>
      <c r="M62" s="929" t="s">
        <v>480</v>
      </c>
      <c r="N62" s="930"/>
      <c r="O62" s="931"/>
      <c r="P62" s="932"/>
      <c r="Q62" s="933"/>
      <c r="R62" s="493"/>
      <c r="S62" s="494"/>
      <c r="T62" s="494"/>
      <c r="U62" s="494"/>
      <c r="V62" s="494"/>
      <c r="W62" s="494"/>
      <c r="X62" s="917"/>
      <c r="Y62" s="918"/>
      <c r="Z62" s="486"/>
      <c r="AA62" s="486"/>
      <c r="AB62" s="927" t="s">
        <v>479</v>
      </c>
      <c r="AC62" s="928"/>
      <c r="AD62" s="929" t="s">
        <v>480</v>
      </c>
      <c r="AE62" s="930"/>
      <c r="AF62" s="931"/>
      <c r="AG62" s="932"/>
      <c r="AH62" s="933"/>
      <c r="AI62" s="493"/>
      <c r="AJ62" s="494"/>
      <c r="AK62" s="494"/>
      <c r="AL62" s="494"/>
      <c r="AM62" s="494"/>
      <c r="AN62" s="494"/>
      <c r="AO62" s="917"/>
      <c r="AP62" s="918"/>
      <c r="AQ62" s="486"/>
      <c r="AR62" s="486"/>
      <c r="AS62" s="927" t="s">
        <v>479</v>
      </c>
      <c r="AT62" s="928"/>
      <c r="AU62" s="929" t="s">
        <v>480</v>
      </c>
      <c r="AV62" s="930"/>
      <c r="AW62" s="931"/>
      <c r="AX62" s="932"/>
      <c r="AY62" s="933"/>
      <c r="AZ62" s="493"/>
      <c r="BA62" s="494"/>
      <c r="BB62" s="494"/>
      <c r="BC62" s="494"/>
      <c r="BD62" s="494"/>
      <c r="BE62" s="494"/>
      <c r="BF62" s="917"/>
      <c r="BG62" s="918"/>
      <c r="BJ62" s="927" t="s">
        <v>479</v>
      </c>
      <c r="BK62" s="928"/>
      <c r="BL62" s="929" t="s">
        <v>480</v>
      </c>
      <c r="BM62" s="930"/>
      <c r="BN62" s="931"/>
      <c r="BO62" s="932"/>
      <c r="BP62" s="933"/>
      <c r="BQ62" s="493"/>
      <c r="BR62" s="494"/>
      <c r="BS62" s="494"/>
      <c r="BT62" s="494"/>
      <c r="BU62" s="494"/>
      <c r="BV62" s="494"/>
      <c r="BW62" s="917"/>
      <c r="BX62" s="918"/>
      <c r="CA62" s="927" t="s">
        <v>479</v>
      </c>
      <c r="CB62" s="928"/>
      <c r="CC62" s="929" t="s">
        <v>480</v>
      </c>
      <c r="CD62" s="930"/>
      <c r="CE62" s="931"/>
      <c r="CF62" s="932"/>
      <c r="CG62" s="933"/>
      <c r="CH62" s="493"/>
      <c r="CI62" s="494"/>
      <c r="CJ62" s="494"/>
      <c r="CK62" s="494"/>
      <c r="CL62" s="494"/>
      <c r="CM62" s="494"/>
      <c r="CN62" s="917"/>
      <c r="CO62" s="918"/>
      <c r="CR62" s="652" t="s">
        <v>479</v>
      </c>
      <c r="CS62" s="1028"/>
      <c r="CT62" s="929" t="s">
        <v>480</v>
      </c>
      <c r="CU62" s="654"/>
      <c r="CV62" s="1029"/>
      <c r="CW62" s="932"/>
      <c r="CX62" s="657"/>
      <c r="CY62" s="493"/>
      <c r="CZ62" s="494"/>
      <c r="DA62" s="494"/>
      <c r="DB62" s="494"/>
      <c r="DC62" s="494"/>
      <c r="DD62" s="494"/>
      <c r="DE62" s="917"/>
      <c r="DF62" s="918"/>
      <c r="DI62" s="927" t="s">
        <v>479</v>
      </c>
      <c r="DJ62" s="928"/>
      <c r="DK62" s="929" t="s">
        <v>480</v>
      </c>
      <c r="DL62" s="930"/>
      <c r="DM62" s="931"/>
      <c r="DN62" s="932"/>
      <c r="DO62" s="933"/>
      <c r="DP62" s="493"/>
      <c r="DQ62" s="494"/>
      <c r="DR62" s="494"/>
      <c r="DS62" s="494"/>
      <c r="DT62" s="494"/>
      <c r="DU62" s="494"/>
      <c r="DV62" s="917"/>
      <c r="DW62" s="918"/>
      <c r="DZ62" s="652" t="s">
        <v>479</v>
      </c>
      <c r="EA62" s="1028"/>
      <c r="EB62" s="929" t="s">
        <v>480</v>
      </c>
      <c r="EC62" s="654"/>
      <c r="ED62" s="1029"/>
      <c r="EE62" s="932"/>
      <c r="EF62" s="657"/>
      <c r="EG62" s="493"/>
      <c r="EH62" s="494"/>
      <c r="EI62" s="494"/>
      <c r="EJ62" s="494"/>
      <c r="EK62" s="494"/>
      <c r="EL62" s="494"/>
      <c r="EM62" s="917"/>
      <c r="EN62" s="918"/>
      <c r="EQ62" s="665"/>
      <c r="ER62" s="666"/>
      <c r="ES62" s="667"/>
      <c r="ET62" s="668"/>
      <c r="EU62" s="669"/>
      <c r="EV62" s="691"/>
      <c r="EW62" s="1324"/>
      <c r="EX62" s="497" t="e">
        <f t="shared" si="1546"/>
        <v>#N/A</v>
      </c>
      <c r="EY62" s="497" t="e">
        <f t="shared" si="1547"/>
        <v>#N/A</v>
      </c>
      <c r="EZ62" s="498" t="e">
        <f t="shared" si="1548"/>
        <v>#N/A</v>
      </c>
      <c r="FA62" s="498">
        <f>IF(EU62=0,0,1)</f>
        <v>0</v>
      </c>
      <c r="FB62" s="498">
        <f>IF(EV62=0,0,1)</f>
        <v>0</v>
      </c>
      <c r="FC62" s="498" t="e">
        <f t="shared" si="1549"/>
        <v>#N/A</v>
      </c>
      <c r="FD62" s="504">
        <f t="shared" si="1550"/>
        <v>0</v>
      </c>
      <c r="FE62" s="500">
        <f t="shared" si="1551"/>
        <v>0</v>
      </c>
      <c r="FH62" s="665"/>
      <c r="FI62" s="666"/>
      <c r="FJ62" s="667"/>
      <c r="FK62" s="668"/>
      <c r="FL62" s="669"/>
      <c r="FM62" s="691"/>
      <c r="FN62" s="1324"/>
      <c r="FO62" s="497" t="e">
        <f t="shared" si="1552"/>
        <v>#N/A</v>
      </c>
      <c r="FP62" s="497" t="e">
        <f t="shared" si="1553"/>
        <v>#N/A</v>
      </c>
      <c r="FQ62" s="498" t="e">
        <f t="shared" si="1554"/>
        <v>#N/A</v>
      </c>
      <c r="FR62" s="498">
        <f>IF(FL62=0,0,1)</f>
        <v>0</v>
      </c>
      <c r="FS62" s="498">
        <f>IF(FM62=0,0,1)</f>
        <v>0</v>
      </c>
      <c r="FT62" s="498" t="e">
        <f t="shared" si="1555"/>
        <v>#N/A</v>
      </c>
      <c r="FU62" s="504">
        <f t="shared" si="1556"/>
        <v>0</v>
      </c>
      <c r="FV62" s="500">
        <f t="shared" si="1557"/>
        <v>0</v>
      </c>
      <c r="FY62" s="665"/>
      <c r="FZ62" s="666"/>
      <c r="GA62" s="667"/>
      <c r="GB62" s="668"/>
      <c r="GC62" s="669"/>
      <c r="GD62" s="691"/>
      <c r="GE62" s="1324"/>
      <c r="GF62" s="497" t="e">
        <f t="shared" si="1558"/>
        <v>#N/A</v>
      </c>
      <c r="GG62" s="497" t="e">
        <f t="shared" si="1559"/>
        <v>#N/A</v>
      </c>
      <c r="GH62" s="498" t="e">
        <f t="shared" si="1560"/>
        <v>#N/A</v>
      </c>
      <c r="GI62" s="498">
        <f>IF(GC62=0,0,1)</f>
        <v>0</v>
      </c>
      <c r="GJ62" s="498">
        <f>IF(GD62=0,0,1)</f>
        <v>0</v>
      </c>
      <c r="GK62" s="498" t="e">
        <f t="shared" si="1561"/>
        <v>#N/A</v>
      </c>
      <c r="GL62" s="504">
        <f t="shared" si="1562"/>
        <v>0</v>
      </c>
      <c r="GM62" s="500">
        <f t="shared" si="1563"/>
        <v>0</v>
      </c>
      <c r="GP62" s="665"/>
      <c r="GQ62" s="666"/>
      <c r="GR62" s="667"/>
      <c r="GS62" s="668"/>
      <c r="GT62" s="669"/>
      <c r="GU62" s="691"/>
      <c r="GV62" s="1324"/>
      <c r="GW62" s="497" t="e">
        <f t="shared" si="1564"/>
        <v>#N/A</v>
      </c>
      <c r="GX62" s="497" t="e">
        <f t="shared" si="1565"/>
        <v>#N/A</v>
      </c>
      <c r="GY62" s="498" t="e">
        <f t="shared" si="1566"/>
        <v>#N/A</v>
      </c>
      <c r="GZ62" s="498">
        <f>IF(GT62=0,0,1)</f>
        <v>0</v>
      </c>
      <c r="HA62" s="498">
        <f>IF(GU62=0,0,1)</f>
        <v>0</v>
      </c>
      <c r="HB62" s="498" t="e">
        <f t="shared" si="1567"/>
        <v>#N/A</v>
      </c>
      <c r="HC62" s="504">
        <f t="shared" si="1568"/>
        <v>0</v>
      </c>
      <c r="HD62" s="500">
        <f t="shared" si="1569"/>
        <v>0</v>
      </c>
      <c r="HG62" s="665"/>
      <c r="HH62" s="666"/>
      <c r="HI62" s="667"/>
      <c r="HJ62" s="668"/>
      <c r="HK62" s="669"/>
      <c r="HL62" s="691"/>
      <c r="HM62" s="1324"/>
      <c r="HN62" s="497" t="e">
        <f t="shared" si="1570"/>
        <v>#N/A</v>
      </c>
      <c r="HO62" s="497" t="e">
        <f t="shared" si="1571"/>
        <v>#N/A</v>
      </c>
      <c r="HP62" s="498" t="e">
        <f t="shared" si="1572"/>
        <v>#N/A</v>
      </c>
      <c r="HQ62" s="498">
        <f>IF(HK62=0,0,1)</f>
        <v>0</v>
      </c>
      <c r="HR62" s="498">
        <f>IF(HL62=0,0,1)</f>
        <v>0</v>
      </c>
      <c r="HS62" s="498" t="e">
        <f t="shared" si="1573"/>
        <v>#N/A</v>
      </c>
      <c r="HT62" s="504">
        <f t="shared" si="1574"/>
        <v>0</v>
      </c>
      <c r="HU62" s="500">
        <f t="shared" si="1575"/>
        <v>0</v>
      </c>
      <c r="HX62" s="665"/>
      <c r="HY62" s="666"/>
      <c r="HZ62" s="667"/>
      <c r="IA62" s="668"/>
      <c r="IB62" s="669"/>
      <c r="IC62" s="691"/>
      <c r="ID62" s="1324"/>
      <c r="IE62" s="497" t="e">
        <f t="shared" si="1576"/>
        <v>#N/A</v>
      </c>
      <c r="IF62" s="497" t="e">
        <f t="shared" si="1577"/>
        <v>#N/A</v>
      </c>
      <c r="IG62" s="498" t="e">
        <f t="shared" si="1578"/>
        <v>#N/A</v>
      </c>
      <c r="IH62" s="498">
        <f>IF(IB62=0,0,1)</f>
        <v>0</v>
      </c>
      <c r="II62" s="498">
        <f>IF(IC62=0,0,1)</f>
        <v>0</v>
      </c>
      <c r="IJ62" s="498" t="e">
        <f t="shared" si="1579"/>
        <v>#N/A</v>
      </c>
      <c r="IK62" s="504">
        <f t="shared" si="1580"/>
        <v>0</v>
      </c>
      <c r="IL62" s="500">
        <f t="shared" si="1581"/>
        <v>0</v>
      </c>
      <c r="IO62" s="665"/>
      <c r="IP62" s="666"/>
      <c r="IQ62" s="667"/>
      <c r="IR62" s="668"/>
      <c r="IS62" s="669"/>
      <c r="IT62" s="691"/>
      <c r="IU62" s="1324"/>
      <c r="IV62" s="497" t="e">
        <f t="shared" si="1582"/>
        <v>#N/A</v>
      </c>
      <c r="IW62" s="497" t="e">
        <f t="shared" si="1583"/>
        <v>#N/A</v>
      </c>
      <c r="IX62" s="498" t="e">
        <f t="shared" si="1584"/>
        <v>#N/A</v>
      </c>
      <c r="IY62" s="498">
        <f>IF(IS62=0,0,1)</f>
        <v>0</v>
      </c>
      <c r="IZ62" s="498">
        <f>IF(IT62=0,0,1)</f>
        <v>0</v>
      </c>
      <c r="JA62" s="498" t="e">
        <f t="shared" si="1585"/>
        <v>#N/A</v>
      </c>
      <c r="JB62" s="504">
        <f t="shared" si="1586"/>
        <v>0</v>
      </c>
      <c r="JC62" s="500">
        <f t="shared" si="1587"/>
        <v>0</v>
      </c>
      <c r="JF62" s="665"/>
      <c r="JG62" s="666"/>
      <c r="JH62" s="667"/>
      <c r="JI62" s="668"/>
      <c r="JJ62" s="669"/>
      <c r="JK62" s="691"/>
      <c r="JL62" s="1324"/>
      <c r="JM62" s="497" t="e">
        <f t="shared" si="1588"/>
        <v>#N/A</v>
      </c>
      <c r="JN62" s="497" t="e">
        <f t="shared" si="1589"/>
        <v>#N/A</v>
      </c>
      <c r="JO62" s="498" t="e">
        <f t="shared" si="1590"/>
        <v>#N/A</v>
      </c>
      <c r="JP62" s="498">
        <f>IF(JJ62=0,0,1)</f>
        <v>0</v>
      </c>
      <c r="JQ62" s="498">
        <f>IF(JK62=0,0,1)</f>
        <v>0</v>
      </c>
      <c r="JR62" s="498" t="e">
        <f t="shared" si="1591"/>
        <v>#N/A</v>
      </c>
      <c r="JS62" s="504">
        <f t="shared" si="1592"/>
        <v>0</v>
      </c>
      <c r="JT62" s="500">
        <f t="shared" si="1593"/>
        <v>0</v>
      </c>
      <c r="JW62" s="665"/>
      <c r="JX62" s="666"/>
      <c r="JY62" s="667"/>
      <c r="JZ62" s="668"/>
      <c r="KA62" s="669"/>
      <c r="KB62" s="691"/>
      <c r="KC62" s="1324"/>
      <c r="KD62" s="497" t="e">
        <f t="shared" si="1594"/>
        <v>#N/A</v>
      </c>
      <c r="KE62" s="497" t="e">
        <f t="shared" si="1595"/>
        <v>#N/A</v>
      </c>
      <c r="KF62" s="498" t="e">
        <f t="shared" si="1596"/>
        <v>#N/A</v>
      </c>
      <c r="KG62" s="498">
        <f>IF(KA62=0,0,1)</f>
        <v>0</v>
      </c>
      <c r="KH62" s="498">
        <f>IF(KB62=0,0,1)</f>
        <v>0</v>
      </c>
      <c r="KI62" s="498" t="e">
        <f t="shared" si="1597"/>
        <v>#N/A</v>
      </c>
      <c r="KJ62" s="504">
        <f t="shared" si="1598"/>
        <v>0</v>
      </c>
      <c r="KK62" s="500">
        <f t="shared" si="1599"/>
        <v>0</v>
      </c>
      <c r="KN62" s="665"/>
      <c r="KO62" s="666"/>
      <c r="KP62" s="667"/>
      <c r="KQ62" s="668"/>
      <c r="KR62" s="669"/>
      <c r="KS62" s="691"/>
      <c r="KT62" s="1324"/>
      <c r="KU62" s="497" t="e">
        <f t="shared" si="1600"/>
        <v>#N/A</v>
      </c>
      <c r="KV62" s="497" t="e">
        <f t="shared" si="1601"/>
        <v>#N/A</v>
      </c>
      <c r="KW62" s="498" t="e">
        <f t="shared" si="1602"/>
        <v>#N/A</v>
      </c>
      <c r="KX62" s="498">
        <f>IF(KR62=0,0,1)</f>
        <v>0</v>
      </c>
      <c r="KY62" s="498">
        <f>IF(KS62=0,0,1)</f>
        <v>0</v>
      </c>
      <c r="KZ62" s="498" t="e">
        <f t="shared" si="1603"/>
        <v>#N/A</v>
      </c>
      <c r="LA62" s="504">
        <f t="shared" si="1604"/>
        <v>0</v>
      </c>
      <c r="LB62" s="500">
        <f t="shared" si="1605"/>
        <v>0</v>
      </c>
      <c r="LE62" s="665"/>
      <c r="LF62" s="666"/>
      <c r="LG62" s="667"/>
      <c r="LH62" s="668"/>
      <c r="LI62" s="669"/>
      <c r="LJ62" s="691"/>
      <c r="LK62" s="1324"/>
      <c r="LL62" s="497" t="e">
        <f t="shared" si="1606"/>
        <v>#N/A</v>
      </c>
      <c r="LM62" s="497" t="e">
        <f t="shared" si="1607"/>
        <v>#N/A</v>
      </c>
      <c r="LN62" s="498" t="e">
        <f t="shared" si="1608"/>
        <v>#N/A</v>
      </c>
      <c r="LO62" s="498">
        <f>IF(LI62=0,0,1)</f>
        <v>0</v>
      </c>
      <c r="LP62" s="498">
        <f>IF(LJ62=0,0,1)</f>
        <v>0</v>
      </c>
      <c r="LQ62" s="498" t="e">
        <f t="shared" si="1609"/>
        <v>#N/A</v>
      </c>
      <c r="LR62" s="504">
        <f t="shared" si="1610"/>
        <v>0</v>
      </c>
      <c r="LS62" s="500">
        <f t="shared" si="1611"/>
        <v>0</v>
      </c>
      <c r="LV62" s="665"/>
      <c r="LW62" s="666"/>
      <c r="LX62" s="667"/>
      <c r="LY62" s="668"/>
      <c r="LZ62" s="669"/>
      <c r="MA62" s="691"/>
      <c r="MB62" s="1324"/>
      <c r="MC62" s="497" t="e">
        <f t="shared" si="1612"/>
        <v>#N/A</v>
      </c>
      <c r="MD62" s="497" t="e">
        <f t="shared" si="1613"/>
        <v>#N/A</v>
      </c>
      <c r="ME62" s="498" t="e">
        <f t="shared" si="1614"/>
        <v>#N/A</v>
      </c>
      <c r="MF62" s="498">
        <f>IF(LZ62=0,0,1)</f>
        <v>0</v>
      </c>
      <c r="MG62" s="498">
        <f>IF(MA62=0,0,1)</f>
        <v>0</v>
      </c>
      <c r="MH62" s="498" t="e">
        <f t="shared" si="1615"/>
        <v>#N/A</v>
      </c>
      <c r="MI62" s="504">
        <f t="shared" si="1616"/>
        <v>0</v>
      </c>
      <c r="MJ62" s="500">
        <f t="shared" si="1617"/>
        <v>0</v>
      </c>
      <c r="MM62" s="665"/>
      <c r="MN62" s="666"/>
      <c r="MO62" s="667"/>
      <c r="MP62" s="668"/>
      <c r="MQ62" s="669"/>
      <c r="MR62" s="691"/>
      <c r="MS62" s="1324"/>
      <c r="MT62" s="497" t="e">
        <f t="shared" si="1618"/>
        <v>#N/A</v>
      </c>
      <c r="MU62" s="497" t="e">
        <f t="shared" si="1619"/>
        <v>#N/A</v>
      </c>
      <c r="MV62" s="498" t="e">
        <f t="shared" si="1620"/>
        <v>#N/A</v>
      </c>
      <c r="MW62" s="498">
        <f>IF(MQ62=0,0,1)</f>
        <v>0</v>
      </c>
      <c r="MX62" s="498">
        <f>IF(MR62=0,0,1)</f>
        <v>0</v>
      </c>
      <c r="MY62" s="498" t="e">
        <f t="shared" si="1621"/>
        <v>#N/A</v>
      </c>
      <c r="MZ62" s="504">
        <f t="shared" si="1622"/>
        <v>0</v>
      </c>
      <c r="NA62" s="500">
        <f t="shared" si="1623"/>
        <v>0</v>
      </c>
      <c r="ND62" s="665"/>
      <c r="NE62" s="666"/>
      <c r="NF62" s="667"/>
      <c r="NG62" s="668"/>
      <c r="NH62" s="669"/>
      <c r="NI62" s="691"/>
      <c r="NJ62" s="1324"/>
      <c r="NK62" s="497" t="e">
        <f t="shared" si="1624"/>
        <v>#N/A</v>
      </c>
      <c r="NL62" s="497" t="e">
        <f t="shared" si="1625"/>
        <v>#N/A</v>
      </c>
      <c r="NM62" s="498" t="e">
        <f t="shared" si="1626"/>
        <v>#N/A</v>
      </c>
      <c r="NN62" s="498">
        <f>IF(NH62=0,0,1)</f>
        <v>0</v>
      </c>
      <c r="NO62" s="498">
        <f>IF(NI62=0,0,1)</f>
        <v>0</v>
      </c>
      <c r="NP62" s="498" t="e">
        <f t="shared" si="1627"/>
        <v>#N/A</v>
      </c>
      <c r="NQ62" s="504">
        <f t="shared" si="1628"/>
        <v>0</v>
      </c>
      <c r="NR62" s="500">
        <f t="shared" si="1629"/>
        <v>0</v>
      </c>
      <c r="NU62" s="665"/>
      <c r="NV62" s="666"/>
      <c r="NW62" s="667"/>
      <c r="NX62" s="668"/>
      <c r="NY62" s="669"/>
      <c r="NZ62" s="691"/>
      <c r="OA62" s="1324"/>
      <c r="OB62" s="497" t="e">
        <f t="shared" si="1630"/>
        <v>#N/A</v>
      </c>
      <c r="OC62" s="497" t="e">
        <f t="shared" si="1631"/>
        <v>#N/A</v>
      </c>
      <c r="OD62" s="498" t="e">
        <f t="shared" si="1632"/>
        <v>#N/A</v>
      </c>
      <c r="OE62" s="498">
        <f>IF(NY62=0,0,1)</f>
        <v>0</v>
      </c>
      <c r="OF62" s="498">
        <f>IF(NZ62=0,0,1)</f>
        <v>0</v>
      </c>
      <c r="OG62" s="498" t="e">
        <f t="shared" si="1633"/>
        <v>#N/A</v>
      </c>
      <c r="OH62" s="504">
        <f t="shared" si="1634"/>
        <v>0</v>
      </c>
      <c r="OI62" s="500">
        <f t="shared" si="1635"/>
        <v>0</v>
      </c>
      <c r="OL62" s="665"/>
      <c r="OM62" s="666"/>
      <c r="ON62" s="667"/>
      <c r="OO62" s="668"/>
      <c r="OP62" s="669"/>
      <c r="OQ62" s="691"/>
      <c r="OR62" s="1324"/>
      <c r="OS62" s="497" t="e">
        <f t="shared" si="1636"/>
        <v>#N/A</v>
      </c>
      <c r="OT62" s="497" t="e">
        <f t="shared" si="1637"/>
        <v>#N/A</v>
      </c>
      <c r="OU62" s="498" t="e">
        <f t="shared" si="1638"/>
        <v>#N/A</v>
      </c>
      <c r="OV62" s="498">
        <f>IF(OP62=0,0,1)</f>
        <v>0</v>
      </c>
      <c r="OW62" s="498">
        <f>IF(OQ62=0,0,1)</f>
        <v>0</v>
      </c>
      <c r="OX62" s="498" t="e">
        <f t="shared" si="1639"/>
        <v>#N/A</v>
      </c>
      <c r="OY62" s="504">
        <f t="shared" si="1640"/>
        <v>0</v>
      </c>
      <c r="OZ62" s="500">
        <f t="shared" si="1641"/>
        <v>0</v>
      </c>
      <c r="PC62" s="665"/>
      <c r="PD62" s="666"/>
      <c r="PE62" s="667"/>
      <c r="PF62" s="668"/>
      <c r="PG62" s="669"/>
      <c r="PH62" s="691"/>
      <c r="PI62" s="1324"/>
      <c r="PJ62" s="497" t="e">
        <f t="shared" si="1642"/>
        <v>#N/A</v>
      </c>
      <c r="PK62" s="497" t="e">
        <f t="shared" si="1643"/>
        <v>#N/A</v>
      </c>
      <c r="PL62" s="498" t="e">
        <f t="shared" si="1644"/>
        <v>#N/A</v>
      </c>
      <c r="PM62" s="498">
        <f>IF(PG62=0,0,1)</f>
        <v>0</v>
      </c>
      <c r="PN62" s="498">
        <f>IF(PH62=0,0,1)</f>
        <v>0</v>
      </c>
      <c r="PO62" s="498" t="e">
        <f t="shared" si="1645"/>
        <v>#N/A</v>
      </c>
      <c r="PP62" s="504">
        <f t="shared" si="1646"/>
        <v>0</v>
      </c>
      <c r="PQ62" s="500">
        <f t="shared" si="1647"/>
        <v>0</v>
      </c>
      <c r="PT62" s="665"/>
      <c r="PU62" s="666"/>
      <c r="PV62" s="667"/>
      <c r="PW62" s="668"/>
      <c r="PX62" s="669"/>
      <c r="PY62" s="691"/>
      <c r="PZ62" s="1324"/>
      <c r="QA62" s="497" t="e">
        <f t="shared" si="1648"/>
        <v>#N/A</v>
      </c>
      <c r="QB62" s="497" t="e">
        <f t="shared" si="1649"/>
        <v>#N/A</v>
      </c>
      <c r="QC62" s="498" t="e">
        <f t="shared" si="1650"/>
        <v>#N/A</v>
      </c>
      <c r="QD62" s="498">
        <f>IF(PX62=0,0,1)</f>
        <v>0</v>
      </c>
      <c r="QE62" s="498">
        <f>IF(PY62=0,0,1)</f>
        <v>0</v>
      </c>
      <c r="QF62" s="498" t="e">
        <f t="shared" si="1651"/>
        <v>#N/A</v>
      </c>
      <c r="QG62" s="504">
        <f t="shared" si="1652"/>
        <v>0</v>
      </c>
      <c r="QH62" s="500">
        <f t="shared" si="1653"/>
        <v>0</v>
      </c>
      <c r="QK62" s="665"/>
      <c r="QL62" s="666"/>
      <c r="QM62" s="667"/>
      <c r="QN62" s="668"/>
      <c r="QO62" s="669"/>
      <c r="QP62" s="691"/>
      <c r="QQ62" s="1324"/>
      <c r="QR62" s="497" t="e">
        <f t="shared" si="1654"/>
        <v>#N/A</v>
      </c>
      <c r="QS62" s="497" t="e">
        <f t="shared" si="1655"/>
        <v>#N/A</v>
      </c>
      <c r="QT62" s="498" t="e">
        <f t="shared" si="1656"/>
        <v>#N/A</v>
      </c>
      <c r="QU62" s="498">
        <f>IF(QO62=0,0,1)</f>
        <v>0</v>
      </c>
      <c r="QV62" s="498">
        <f>IF(QP62=0,0,1)</f>
        <v>0</v>
      </c>
      <c r="QW62" s="498" t="e">
        <f t="shared" si="1657"/>
        <v>#N/A</v>
      </c>
      <c r="QX62" s="504">
        <f t="shared" si="1658"/>
        <v>0</v>
      </c>
      <c r="QY62" s="500">
        <f t="shared" si="1659"/>
        <v>0</v>
      </c>
      <c r="RB62" s="381"/>
      <c r="RC62" s="382"/>
      <c r="RD62" s="383"/>
      <c r="RE62" s="384"/>
      <c r="RF62" s="385"/>
      <c r="RG62" s="386"/>
      <c r="RH62" s="386"/>
      <c r="RI62" s="497"/>
      <c r="RJ62" s="497"/>
      <c r="RK62" s="501"/>
      <c r="RL62" s="501"/>
      <c r="RM62" s="501"/>
      <c r="RN62" s="501"/>
      <c r="RO62" s="502"/>
      <c r="RP62" s="503"/>
      <c r="RS62" s="381"/>
      <c r="RT62" s="382"/>
      <c r="RU62" s="383"/>
      <c r="RV62" s="384"/>
      <c r="RW62" s="385"/>
      <c r="RX62" s="386"/>
      <c r="RY62" s="386"/>
      <c r="RZ62" s="497"/>
      <c r="SA62" s="497"/>
      <c r="SB62" s="501"/>
      <c r="SC62" s="501"/>
      <c r="SD62" s="501"/>
      <c r="SE62" s="501"/>
      <c r="SF62" s="502"/>
      <c r="SG62" s="503"/>
      <c r="SJ62" s="381"/>
      <c r="SK62" s="382"/>
      <c r="SL62" s="383"/>
      <c r="SM62" s="384"/>
      <c r="SN62" s="385"/>
      <c r="SO62" s="386"/>
      <c r="SP62" s="386"/>
      <c r="SQ62" s="497"/>
      <c r="SR62" s="497"/>
      <c r="SS62" s="501"/>
      <c r="ST62" s="501"/>
      <c r="SU62" s="501"/>
      <c r="SV62" s="501"/>
      <c r="SW62" s="502"/>
      <c r="SX62" s="503"/>
    </row>
    <row r="63" spans="2:518" ht="63" customHeight="1" thickTop="1" thickBot="1">
      <c r="B63" s="839" t="s">
        <v>481</v>
      </c>
      <c r="C63" s="833" t="s">
        <v>324</v>
      </c>
      <c r="D63" s="834" t="s">
        <v>482</v>
      </c>
      <c r="E63" s="835" t="s">
        <v>483</v>
      </c>
      <c r="F63" s="836">
        <v>9</v>
      </c>
      <c r="G63" s="916">
        <v>0</v>
      </c>
      <c r="H63" s="862">
        <v>0</v>
      </c>
      <c r="K63" s="941" t="s">
        <v>481</v>
      </c>
      <c r="L63" s="935" t="s">
        <v>324</v>
      </c>
      <c r="M63" s="936" t="s">
        <v>482</v>
      </c>
      <c r="N63" s="937" t="s">
        <v>483</v>
      </c>
      <c r="O63" s="938">
        <v>9</v>
      </c>
      <c r="P63" s="1017">
        <v>28800</v>
      </c>
      <c r="Q63" s="964">
        <v>259200</v>
      </c>
      <c r="R63" s="497">
        <f>IF(EXACT(VLOOKUP(K63,OFERTA_0,3,FALSE),M63),1,0)</f>
        <v>1</v>
      </c>
      <c r="S63" s="497">
        <f>IF(EXACT(VLOOKUP(K63,OFERTA_0,4,FALSE),N63),1,0)</f>
        <v>1</v>
      </c>
      <c r="T63" s="498">
        <f>IF(EXACT(VLOOKUP(K63,OFERTA_0,5,FALSE),O63),1,0)</f>
        <v>1</v>
      </c>
      <c r="U63" s="498">
        <f t="shared" ref="U63:U66" si="1698">IF(P63=0,0,1)</f>
        <v>1</v>
      </c>
      <c r="V63" s="498">
        <f t="shared" ref="V63:V66" si="1699">IF(Q63=0,0,1)</f>
        <v>1</v>
      </c>
      <c r="W63" s="498">
        <f t="shared" ref="W63:W66" si="1700">PRODUCT(R63:V63)</f>
        <v>1</v>
      </c>
      <c r="X63" s="504">
        <f t="shared" ref="X63:X66" si="1701">ROUND(Q63,0)</f>
        <v>259200</v>
      </c>
      <c r="Y63" s="500">
        <f t="shared" ref="Y63:Y66" si="1702">Q63-X63</f>
        <v>0</v>
      </c>
      <c r="Z63" s="486"/>
      <c r="AA63" s="486"/>
      <c r="AB63" s="941" t="s">
        <v>481</v>
      </c>
      <c r="AC63" s="935" t="s">
        <v>324</v>
      </c>
      <c r="AD63" s="936" t="s">
        <v>482</v>
      </c>
      <c r="AE63" s="937" t="s">
        <v>483</v>
      </c>
      <c r="AF63" s="938">
        <v>9</v>
      </c>
      <c r="AG63" s="1017">
        <v>20780</v>
      </c>
      <c r="AH63" s="964">
        <v>187020</v>
      </c>
      <c r="AI63" s="497">
        <f>IF(EXACT(VLOOKUP(AB63,OFERTA_0,3,FALSE),AD63),1,0)</f>
        <v>1</v>
      </c>
      <c r="AJ63" s="497">
        <f>IF(EXACT(VLOOKUP(AB63,OFERTA_0,4,FALSE),AE63),1,0)</f>
        <v>1</v>
      </c>
      <c r="AK63" s="498">
        <f>IF(EXACT(VLOOKUP(AB63,OFERTA_0,5,FALSE),AF63),1,0)</f>
        <v>1</v>
      </c>
      <c r="AL63" s="498">
        <f t="shared" ref="AL63:AL66" si="1703">IF(AG63=0,0,1)</f>
        <v>1</v>
      </c>
      <c r="AM63" s="498">
        <f t="shared" ref="AM63:AM66" si="1704">IF(AH63=0,0,1)</f>
        <v>1</v>
      </c>
      <c r="AN63" s="498">
        <f t="shared" ref="AN63:AN66" si="1705">PRODUCT(AI63:AM63)</f>
        <v>1</v>
      </c>
      <c r="AO63" s="504">
        <f t="shared" ref="AO63:AO66" si="1706">ROUND(AH63,0)</f>
        <v>187020</v>
      </c>
      <c r="AP63" s="500">
        <f t="shared" ref="AP63:AP66" si="1707">AH63-AO63</f>
        <v>0</v>
      </c>
      <c r="AQ63" s="486"/>
      <c r="AR63" s="486"/>
      <c r="AS63" s="941" t="s">
        <v>481</v>
      </c>
      <c r="AT63" s="935" t="s">
        <v>324</v>
      </c>
      <c r="AU63" s="936" t="s">
        <v>482</v>
      </c>
      <c r="AV63" s="937" t="s">
        <v>483</v>
      </c>
      <c r="AW63" s="938">
        <v>9</v>
      </c>
      <c r="AX63" s="1017">
        <v>20468</v>
      </c>
      <c r="AY63" s="964">
        <v>184212</v>
      </c>
      <c r="AZ63" s="497">
        <f>IF(EXACT(VLOOKUP(AS63,OFERTA_0,3,FALSE),AU63),1,0)</f>
        <v>1</v>
      </c>
      <c r="BA63" s="497">
        <f>IF(EXACT(VLOOKUP(AS63,OFERTA_0,4,FALSE),AV63),1,0)</f>
        <v>1</v>
      </c>
      <c r="BB63" s="498">
        <f>IF(EXACT(VLOOKUP(AS63,OFERTA_0,5,FALSE),AW63),1,0)</f>
        <v>1</v>
      </c>
      <c r="BC63" s="498">
        <f t="shared" ref="BC63:BC66" si="1708">IF(AX63=0,0,1)</f>
        <v>1</v>
      </c>
      <c r="BD63" s="498">
        <f t="shared" ref="BD63:BD66" si="1709">IF(AY63=0,0,1)</f>
        <v>1</v>
      </c>
      <c r="BE63" s="498">
        <f t="shared" ref="BE63:BE66" si="1710">PRODUCT(AZ63:BD63)</f>
        <v>1</v>
      </c>
      <c r="BF63" s="504">
        <f t="shared" ref="BF63:BF66" si="1711">ROUND(AY63,0)</f>
        <v>184212</v>
      </c>
      <c r="BG63" s="500">
        <f t="shared" ref="BG63:BG66" si="1712">AY63-BF63</f>
        <v>0</v>
      </c>
      <c r="BJ63" s="941" t="s">
        <v>481</v>
      </c>
      <c r="BK63" s="935" t="s">
        <v>324</v>
      </c>
      <c r="BL63" s="936" t="s">
        <v>482</v>
      </c>
      <c r="BM63" s="937" t="s">
        <v>483</v>
      </c>
      <c r="BN63" s="938">
        <v>9</v>
      </c>
      <c r="BO63" s="1017">
        <v>12008</v>
      </c>
      <c r="BP63" s="964">
        <v>108072</v>
      </c>
      <c r="BQ63" s="497">
        <f>IF(EXACT(VLOOKUP(BJ63,OFERTA_0,3,FALSE),BL63),1,0)</f>
        <v>1</v>
      </c>
      <c r="BR63" s="497">
        <f>IF(EXACT(VLOOKUP(BJ63,OFERTA_0,4,FALSE),BM63),1,0)</f>
        <v>1</v>
      </c>
      <c r="BS63" s="498">
        <f>IF(EXACT(VLOOKUP(BJ63,OFERTA_0,5,FALSE),BN63),1,0)</f>
        <v>1</v>
      </c>
      <c r="BT63" s="498">
        <f t="shared" ref="BT63:BT66" si="1713">IF(BO63=0,0,1)</f>
        <v>1</v>
      </c>
      <c r="BU63" s="498">
        <f t="shared" ref="BU63:BU66" si="1714">IF(BP63=0,0,1)</f>
        <v>1</v>
      </c>
      <c r="BV63" s="498">
        <f t="shared" ref="BV63:BV66" si="1715">PRODUCT(BQ63:BU63)</f>
        <v>1</v>
      </c>
      <c r="BW63" s="504">
        <f t="shared" ref="BW63:BW66" si="1716">ROUND(BP63,0)</f>
        <v>108072</v>
      </c>
      <c r="BX63" s="500">
        <f t="shared" ref="BX63:BX66" si="1717">BP63-BW63</f>
        <v>0</v>
      </c>
      <c r="CA63" s="941" t="s">
        <v>481</v>
      </c>
      <c r="CB63" s="935" t="s">
        <v>324</v>
      </c>
      <c r="CC63" s="936" t="s">
        <v>482</v>
      </c>
      <c r="CD63" s="937" t="s">
        <v>483</v>
      </c>
      <c r="CE63" s="938">
        <v>9</v>
      </c>
      <c r="CF63" s="1017">
        <v>20568</v>
      </c>
      <c r="CG63" s="964">
        <v>185112</v>
      </c>
      <c r="CH63" s="497">
        <f>IF(EXACT(VLOOKUP(CA63,OFERTA_0,3,FALSE),CC63),1,0)</f>
        <v>1</v>
      </c>
      <c r="CI63" s="497">
        <f>IF(EXACT(VLOOKUP(CA63,OFERTA_0,4,FALSE),CD63),1,0)</f>
        <v>1</v>
      </c>
      <c r="CJ63" s="498">
        <f>IF(EXACT(VLOOKUP(CA63,OFERTA_0,5,FALSE),CE63),1,0)</f>
        <v>1</v>
      </c>
      <c r="CK63" s="498">
        <f t="shared" ref="CK63:CK66" si="1718">IF(CF63=0,0,1)</f>
        <v>1</v>
      </c>
      <c r="CL63" s="498">
        <f t="shared" ref="CL63:CL66" si="1719">IF(CG63=0,0,1)</f>
        <v>1</v>
      </c>
      <c r="CM63" s="498">
        <f t="shared" ref="CM63:CM66" si="1720">PRODUCT(CH63:CL63)</f>
        <v>1</v>
      </c>
      <c r="CN63" s="504">
        <f t="shared" ref="CN63:CN66" si="1721">ROUND(CG63,0)</f>
        <v>185112</v>
      </c>
      <c r="CO63" s="500">
        <f t="shared" ref="CO63:CO66" si="1722">CG63-CN63</f>
        <v>0</v>
      </c>
      <c r="CR63" s="941" t="s">
        <v>481</v>
      </c>
      <c r="CS63" s="935" t="s">
        <v>324</v>
      </c>
      <c r="CT63" s="936" t="s">
        <v>482</v>
      </c>
      <c r="CU63" s="937" t="s">
        <v>483</v>
      </c>
      <c r="CV63" s="1030">
        <v>9</v>
      </c>
      <c r="CW63" s="1017">
        <v>20570</v>
      </c>
      <c r="CX63" s="1041">
        <f t="shared" ref="CX63:CX66" si="1723">ROUND(CV63*CW63,0)</f>
        <v>185130</v>
      </c>
      <c r="CY63" s="497">
        <f>IF(EXACT(VLOOKUP(CR63,OFERTA_0,3,FALSE),CT63),1,0)</f>
        <v>1</v>
      </c>
      <c r="CZ63" s="497">
        <f>IF(EXACT(VLOOKUP(CR63,OFERTA_0,4,FALSE),CU63),1,0)</f>
        <v>1</v>
      </c>
      <c r="DA63" s="498">
        <f>IF(EXACT(VLOOKUP(CR63,OFERTA_0,5,FALSE),CV63),1,0)</f>
        <v>1</v>
      </c>
      <c r="DB63" s="498">
        <f t="shared" ref="DB63:DB66" si="1724">IF(CW63=0,0,1)</f>
        <v>1</v>
      </c>
      <c r="DC63" s="498">
        <f t="shared" ref="DC63:DC66" si="1725">IF(CX63=0,0,1)</f>
        <v>1</v>
      </c>
      <c r="DD63" s="498">
        <f t="shared" ref="DD63:DD66" si="1726">PRODUCT(CY63:DC63)</f>
        <v>1</v>
      </c>
      <c r="DE63" s="504">
        <f t="shared" ref="DE63:DE66" si="1727">ROUND(CX63,0)</f>
        <v>185130</v>
      </c>
      <c r="DF63" s="500">
        <f t="shared" ref="DF63:DF66" si="1728">CX63-DE63</f>
        <v>0</v>
      </c>
      <c r="DI63" s="941" t="s">
        <v>481</v>
      </c>
      <c r="DJ63" s="935" t="s">
        <v>324</v>
      </c>
      <c r="DK63" s="936" t="s">
        <v>482</v>
      </c>
      <c r="DL63" s="937" t="s">
        <v>483</v>
      </c>
      <c r="DM63" s="938">
        <v>9</v>
      </c>
      <c r="DN63" s="1017">
        <v>20000</v>
      </c>
      <c r="DO63" s="964">
        <v>180000</v>
      </c>
      <c r="DP63" s="497">
        <f>IF(EXACT(VLOOKUP(DI63,OFERTA_0,3,FALSE),DK63),1,0)</f>
        <v>1</v>
      </c>
      <c r="DQ63" s="497">
        <f>IF(EXACT(VLOOKUP(DI63,OFERTA_0,4,FALSE),DL63),1,0)</f>
        <v>1</v>
      </c>
      <c r="DR63" s="498">
        <f>IF(EXACT(VLOOKUP(DI63,OFERTA_0,5,FALSE),DM63),1,0)</f>
        <v>1</v>
      </c>
      <c r="DS63" s="498">
        <f t="shared" ref="DS63:DS66" si="1729">IF(DN63=0,0,1)</f>
        <v>1</v>
      </c>
      <c r="DT63" s="498">
        <f t="shared" ref="DT63:DT66" si="1730">IF(DO63=0,0,1)</f>
        <v>1</v>
      </c>
      <c r="DU63" s="498">
        <f t="shared" ref="DU63:DU66" si="1731">PRODUCT(DP63:DT63)</f>
        <v>1</v>
      </c>
      <c r="DV63" s="504">
        <f t="shared" ref="DV63:DV66" si="1732">ROUND(DO63,0)</f>
        <v>180000</v>
      </c>
      <c r="DW63" s="500">
        <f t="shared" ref="DW63:DW66" si="1733">DO63-DV63</f>
        <v>0</v>
      </c>
      <c r="DZ63" s="941" t="s">
        <v>481</v>
      </c>
      <c r="EA63" s="935" t="s">
        <v>324</v>
      </c>
      <c r="EB63" s="936" t="s">
        <v>482</v>
      </c>
      <c r="EC63" s="937" t="s">
        <v>483</v>
      </c>
      <c r="ED63" s="1030">
        <v>9</v>
      </c>
      <c r="EE63" s="1017">
        <v>20550</v>
      </c>
      <c r="EF63" s="1041">
        <f t="shared" ref="EF63:EF66" si="1734">ROUND(ED63*EE63,0)</f>
        <v>184950</v>
      </c>
      <c r="EG63" s="497">
        <f>IF(EXACT(VLOOKUP(DZ63,OFERTA_0,3,FALSE),EB63),1,0)</f>
        <v>1</v>
      </c>
      <c r="EH63" s="497">
        <f>IF(EXACT(VLOOKUP(DZ63,OFERTA_0,4,FALSE),EC63),1,0)</f>
        <v>1</v>
      </c>
      <c r="EI63" s="498">
        <f>IF(EXACT(VLOOKUP(DZ63,OFERTA_0,5,FALSE),ED63),1,0)</f>
        <v>1</v>
      </c>
      <c r="EJ63" s="498">
        <f t="shared" ref="EJ63:EJ66" si="1735">IF(EE63=0,0,1)</f>
        <v>1</v>
      </c>
      <c r="EK63" s="498">
        <f t="shared" ref="EK63:EK66" si="1736">IF(EF63=0,0,1)</f>
        <v>1</v>
      </c>
      <c r="EL63" s="498">
        <f t="shared" ref="EL63:EL66" si="1737">PRODUCT(EG63:EK63)</f>
        <v>1</v>
      </c>
      <c r="EM63" s="504">
        <f t="shared" ref="EM63:EM66" si="1738">ROUND(EF63,0)</f>
        <v>184950</v>
      </c>
      <c r="EN63" s="500">
        <f t="shared" ref="EN63:EN66" si="1739">EF63-EM63</f>
        <v>0</v>
      </c>
      <c r="EQ63" s="671"/>
      <c r="ER63" s="672"/>
      <c r="ES63" s="673"/>
      <c r="ET63" s="690"/>
      <c r="EU63" s="675"/>
      <c r="EV63" s="692"/>
      <c r="EW63" s="1323"/>
      <c r="EX63" s="497" t="e">
        <f t="shared" si="1546"/>
        <v>#N/A</v>
      </c>
      <c r="EY63" s="497" t="e">
        <f t="shared" si="1547"/>
        <v>#N/A</v>
      </c>
      <c r="EZ63" s="498" t="e">
        <f t="shared" si="1548"/>
        <v>#N/A</v>
      </c>
      <c r="FA63" s="498">
        <f>IF(EU63=0,0,1)</f>
        <v>0</v>
      </c>
      <c r="FB63" s="498">
        <f>IF(EV63=0,0,1)</f>
        <v>0</v>
      </c>
      <c r="FC63" s="498" t="e">
        <f t="shared" si="1549"/>
        <v>#N/A</v>
      </c>
      <c r="FD63" s="504">
        <f t="shared" si="1550"/>
        <v>0</v>
      </c>
      <c r="FE63" s="500">
        <f t="shared" si="1551"/>
        <v>0</v>
      </c>
      <c r="FH63" s="671"/>
      <c r="FI63" s="672"/>
      <c r="FJ63" s="673"/>
      <c r="FK63" s="690"/>
      <c r="FL63" s="675"/>
      <c r="FM63" s="692"/>
      <c r="FN63" s="1323"/>
      <c r="FO63" s="497" t="e">
        <f t="shared" si="1552"/>
        <v>#N/A</v>
      </c>
      <c r="FP63" s="497" t="e">
        <f t="shared" si="1553"/>
        <v>#N/A</v>
      </c>
      <c r="FQ63" s="498" t="e">
        <f t="shared" si="1554"/>
        <v>#N/A</v>
      </c>
      <c r="FR63" s="498">
        <f>IF(FL63=0,0,1)</f>
        <v>0</v>
      </c>
      <c r="FS63" s="498">
        <f>IF(FM63=0,0,1)</f>
        <v>0</v>
      </c>
      <c r="FT63" s="498" t="e">
        <f t="shared" si="1555"/>
        <v>#N/A</v>
      </c>
      <c r="FU63" s="504">
        <f t="shared" si="1556"/>
        <v>0</v>
      </c>
      <c r="FV63" s="500">
        <f t="shared" si="1557"/>
        <v>0</v>
      </c>
      <c r="FY63" s="671"/>
      <c r="FZ63" s="672"/>
      <c r="GA63" s="673"/>
      <c r="GB63" s="690"/>
      <c r="GC63" s="675"/>
      <c r="GD63" s="692"/>
      <c r="GE63" s="1323"/>
      <c r="GF63" s="497" t="e">
        <f t="shared" si="1558"/>
        <v>#N/A</v>
      </c>
      <c r="GG63" s="497" t="e">
        <f t="shared" si="1559"/>
        <v>#N/A</v>
      </c>
      <c r="GH63" s="498" t="e">
        <f t="shared" si="1560"/>
        <v>#N/A</v>
      </c>
      <c r="GI63" s="498">
        <f>IF(GC63=0,0,1)</f>
        <v>0</v>
      </c>
      <c r="GJ63" s="498">
        <f>IF(GD63=0,0,1)</f>
        <v>0</v>
      </c>
      <c r="GK63" s="498" t="e">
        <f t="shared" si="1561"/>
        <v>#N/A</v>
      </c>
      <c r="GL63" s="504">
        <f t="shared" si="1562"/>
        <v>0</v>
      </c>
      <c r="GM63" s="500">
        <f t="shared" si="1563"/>
        <v>0</v>
      </c>
      <c r="GP63" s="671"/>
      <c r="GQ63" s="672"/>
      <c r="GR63" s="673"/>
      <c r="GS63" s="690"/>
      <c r="GT63" s="675"/>
      <c r="GU63" s="692"/>
      <c r="GV63" s="1323"/>
      <c r="GW63" s="497" t="e">
        <f t="shared" si="1564"/>
        <v>#N/A</v>
      </c>
      <c r="GX63" s="497" t="e">
        <f t="shared" si="1565"/>
        <v>#N/A</v>
      </c>
      <c r="GY63" s="498" t="e">
        <f t="shared" si="1566"/>
        <v>#N/A</v>
      </c>
      <c r="GZ63" s="498">
        <f>IF(GT63=0,0,1)</f>
        <v>0</v>
      </c>
      <c r="HA63" s="498">
        <f>IF(GU63=0,0,1)</f>
        <v>0</v>
      </c>
      <c r="HB63" s="498" t="e">
        <f t="shared" si="1567"/>
        <v>#N/A</v>
      </c>
      <c r="HC63" s="504">
        <f t="shared" si="1568"/>
        <v>0</v>
      </c>
      <c r="HD63" s="500">
        <f t="shared" si="1569"/>
        <v>0</v>
      </c>
      <c r="HG63" s="671"/>
      <c r="HH63" s="672"/>
      <c r="HI63" s="673"/>
      <c r="HJ63" s="690"/>
      <c r="HK63" s="675"/>
      <c r="HL63" s="692"/>
      <c r="HM63" s="1323"/>
      <c r="HN63" s="497" t="e">
        <f t="shared" si="1570"/>
        <v>#N/A</v>
      </c>
      <c r="HO63" s="497" t="e">
        <f t="shared" si="1571"/>
        <v>#N/A</v>
      </c>
      <c r="HP63" s="498" t="e">
        <f t="shared" si="1572"/>
        <v>#N/A</v>
      </c>
      <c r="HQ63" s="498">
        <f>IF(HK63=0,0,1)</f>
        <v>0</v>
      </c>
      <c r="HR63" s="498">
        <f>IF(HL63=0,0,1)</f>
        <v>0</v>
      </c>
      <c r="HS63" s="498" t="e">
        <f t="shared" si="1573"/>
        <v>#N/A</v>
      </c>
      <c r="HT63" s="504">
        <f t="shared" si="1574"/>
        <v>0</v>
      </c>
      <c r="HU63" s="500">
        <f t="shared" si="1575"/>
        <v>0</v>
      </c>
      <c r="HX63" s="671"/>
      <c r="HY63" s="672"/>
      <c r="HZ63" s="673"/>
      <c r="IA63" s="690"/>
      <c r="IB63" s="675"/>
      <c r="IC63" s="692"/>
      <c r="ID63" s="1323"/>
      <c r="IE63" s="497" t="e">
        <f t="shared" si="1576"/>
        <v>#N/A</v>
      </c>
      <c r="IF63" s="497" t="e">
        <f t="shared" si="1577"/>
        <v>#N/A</v>
      </c>
      <c r="IG63" s="498" t="e">
        <f t="shared" si="1578"/>
        <v>#N/A</v>
      </c>
      <c r="IH63" s="498">
        <f>IF(IB63=0,0,1)</f>
        <v>0</v>
      </c>
      <c r="II63" s="498">
        <f>IF(IC63=0,0,1)</f>
        <v>0</v>
      </c>
      <c r="IJ63" s="498" t="e">
        <f t="shared" si="1579"/>
        <v>#N/A</v>
      </c>
      <c r="IK63" s="504">
        <f t="shared" si="1580"/>
        <v>0</v>
      </c>
      <c r="IL63" s="500">
        <f t="shared" si="1581"/>
        <v>0</v>
      </c>
      <c r="IO63" s="671"/>
      <c r="IP63" s="672"/>
      <c r="IQ63" s="673"/>
      <c r="IR63" s="690"/>
      <c r="IS63" s="675"/>
      <c r="IT63" s="692"/>
      <c r="IU63" s="1323"/>
      <c r="IV63" s="497" t="e">
        <f t="shared" si="1582"/>
        <v>#N/A</v>
      </c>
      <c r="IW63" s="497" t="e">
        <f t="shared" si="1583"/>
        <v>#N/A</v>
      </c>
      <c r="IX63" s="498" t="e">
        <f t="shared" si="1584"/>
        <v>#N/A</v>
      </c>
      <c r="IY63" s="498">
        <f>IF(IS63=0,0,1)</f>
        <v>0</v>
      </c>
      <c r="IZ63" s="498">
        <f>IF(IT63=0,0,1)</f>
        <v>0</v>
      </c>
      <c r="JA63" s="498" t="e">
        <f t="shared" si="1585"/>
        <v>#N/A</v>
      </c>
      <c r="JB63" s="504">
        <f t="shared" si="1586"/>
        <v>0</v>
      </c>
      <c r="JC63" s="500">
        <f t="shared" si="1587"/>
        <v>0</v>
      </c>
      <c r="JF63" s="671"/>
      <c r="JG63" s="672"/>
      <c r="JH63" s="673"/>
      <c r="JI63" s="690"/>
      <c r="JJ63" s="675"/>
      <c r="JK63" s="692"/>
      <c r="JL63" s="1323"/>
      <c r="JM63" s="497" t="e">
        <f t="shared" si="1588"/>
        <v>#N/A</v>
      </c>
      <c r="JN63" s="497" t="e">
        <f t="shared" si="1589"/>
        <v>#N/A</v>
      </c>
      <c r="JO63" s="498" t="e">
        <f t="shared" si="1590"/>
        <v>#N/A</v>
      </c>
      <c r="JP63" s="498">
        <f>IF(JJ63=0,0,1)</f>
        <v>0</v>
      </c>
      <c r="JQ63" s="498">
        <f>IF(JK63=0,0,1)</f>
        <v>0</v>
      </c>
      <c r="JR63" s="498" t="e">
        <f t="shared" si="1591"/>
        <v>#N/A</v>
      </c>
      <c r="JS63" s="504">
        <f t="shared" si="1592"/>
        <v>0</v>
      </c>
      <c r="JT63" s="500">
        <f t="shared" si="1593"/>
        <v>0</v>
      </c>
      <c r="JW63" s="671"/>
      <c r="JX63" s="672"/>
      <c r="JY63" s="673"/>
      <c r="JZ63" s="690"/>
      <c r="KA63" s="675"/>
      <c r="KB63" s="692"/>
      <c r="KC63" s="1323"/>
      <c r="KD63" s="497" t="e">
        <f t="shared" si="1594"/>
        <v>#N/A</v>
      </c>
      <c r="KE63" s="497" t="e">
        <f t="shared" si="1595"/>
        <v>#N/A</v>
      </c>
      <c r="KF63" s="498" t="e">
        <f t="shared" si="1596"/>
        <v>#N/A</v>
      </c>
      <c r="KG63" s="498">
        <f>IF(KA63=0,0,1)</f>
        <v>0</v>
      </c>
      <c r="KH63" s="498">
        <f>IF(KB63=0,0,1)</f>
        <v>0</v>
      </c>
      <c r="KI63" s="498" t="e">
        <f t="shared" si="1597"/>
        <v>#N/A</v>
      </c>
      <c r="KJ63" s="504">
        <f t="shared" si="1598"/>
        <v>0</v>
      </c>
      <c r="KK63" s="500">
        <f t="shared" si="1599"/>
        <v>0</v>
      </c>
      <c r="KN63" s="671"/>
      <c r="KO63" s="672"/>
      <c r="KP63" s="673"/>
      <c r="KQ63" s="690"/>
      <c r="KR63" s="675"/>
      <c r="KS63" s="692"/>
      <c r="KT63" s="1323"/>
      <c r="KU63" s="497" t="e">
        <f t="shared" si="1600"/>
        <v>#N/A</v>
      </c>
      <c r="KV63" s="497" t="e">
        <f t="shared" si="1601"/>
        <v>#N/A</v>
      </c>
      <c r="KW63" s="498" t="e">
        <f t="shared" si="1602"/>
        <v>#N/A</v>
      </c>
      <c r="KX63" s="498">
        <f>IF(KR63=0,0,1)</f>
        <v>0</v>
      </c>
      <c r="KY63" s="498">
        <f>IF(KS63=0,0,1)</f>
        <v>0</v>
      </c>
      <c r="KZ63" s="498" t="e">
        <f t="shared" si="1603"/>
        <v>#N/A</v>
      </c>
      <c r="LA63" s="504">
        <f t="shared" si="1604"/>
        <v>0</v>
      </c>
      <c r="LB63" s="500">
        <f t="shared" si="1605"/>
        <v>0</v>
      </c>
      <c r="LE63" s="671"/>
      <c r="LF63" s="672"/>
      <c r="LG63" s="673"/>
      <c r="LH63" s="690"/>
      <c r="LI63" s="675"/>
      <c r="LJ63" s="692"/>
      <c r="LK63" s="1323"/>
      <c r="LL63" s="497" t="e">
        <f t="shared" si="1606"/>
        <v>#N/A</v>
      </c>
      <c r="LM63" s="497" t="e">
        <f t="shared" si="1607"/>
        <v>#N/A</v>
      </c>
      <c r="LN63" s="498" t="e">
        <f t="shared" si="1608"/>
        <v>#N/A</v>
      </c>
      <c r="LO63" s="498">
        <f>IF(LI63=0,0,1)</f>
        <v>0</v>
      </c>
      <c r="LP63" s="498">
        <f>IF(LJ63=0,0,1)</f>
        <v>0</v>
      </c>
      <c r="LQ63" s="498" t="e">
        <f t="shared" si="1609"/>
        <v>#N/A</v>
      </c>
      <c r="LR63" s="504">
        <f t="shared" si="1610"/>
        <v>0</v>
      </c>
      <c r="LS63" s="500">
        <f t="shared" si="1611"/>
        <v>0</v>
      </c>
      <c r="LV63" s="671"/>
      <c r="LW63" s="672"/>
      <c r="LX63" s="673"/>
      <c r="LY63" s="690"/>
      <c r="LZ63" s="675"/>
      <c r="MA63" s="692"/>
      <c r="MB63" s="1323"/>
      <c r="MC63" s="497" t="e">
        <f t="shared" si="1612"/>
        <v>#N/A</v>
      </c>
      <c r="MD63" s="497" t="e">
        <f t="shared" si="1613"/>
        <v>#N/A</v>
      </c>
      <c r="ME63" s="498" t="e">
        <f t="shared" si="1614"/>
        <v>#N/A</v>
      </c>
      <c r="MF63" s="498">
        <f>IF(LZ63=0,0,1)</f>
        <v>0</v>
      </c>
      <c r="MG63" s="498">
        <f>IF(MA63=0,0,1)</f>
        <v>0</v>
      </c>
      <c r="MH63" s="498" t="e">
        <f t="shared" si="1615"/>
        <v>#N/A</v>
      </c>
      <c r="MI63" s="504">
        <f t="shared" si="1616"/>
        <v>0</v>
      </c>
      <c r="MJ63" s="500">
        <f t="shared" si="1617"/>
        <v>0</v>
      </c>
      <c r="MM63" s="671"/>
      <c r="MN63" s="672"/>
      <c r="MO63" s="673"/>
      <c r="MP63" s="690"/>
      <c r="MQ63" s="675"/>
      <c r="MR63" s="692"/>
      <c r="MS63" s="1323"/>
      <c r="MT63" s="497" t="e">
        <f t="shared" si="1618"/>
        <v>#N/A</v>
      </c>
      <c r="MU63" s="497" t="e">
        <f t="shared" si="1619"/>
        <v>#N/A</v>
      </c>
      <c r="MV63" s="498" t="e">
        <f t="shared" si="1620"/>
        <v>#N/A</v>
      </c>
      <c r="MW63" s="498">
        <f>IF(MQ63=0,0,1)</f>
        <v>0</v>
      </c>
      <c r="MX63" s="498">
        <f>IF(MR63=0,0,1)</f>
        <v>0</v>
      </c>
      <c r="MY63" s="498" t="e">
        <f t="shared" si="1621"/>
        <v>#N/A</v>
      </c>
      <c r="MZ63" s="504">
        <f t="shared" si="1622"/>
        <v>0</v>
      </c>
      <c r="NA63" s="500">
        <f t="shared" si="1623"/>
        <v>0</v>
      </c>
      <c r="ND63" s="671"/>
      <c r="NE63" s="672"/>
      <c r="NF63" s="673"/>
      <c r="NG63" s="690"/>
      <c r="NH63" s="675"/>
      <c r="NI63" s="692"/>
      <c r="NJ63" s="1323"/>
      <c r="NK63" s="497" t="e">
        <f t="shared" si="1624"/>
        <v>#N/A</v>
      </c>
      <c r="NL63" s="497" t="e">
        <f t="shared" si="1625"/>
        <v>#N/A</v>
      </c>
      <c r="NM63" s="498" t="e">
        <f t="shared" si="1626"/>
        <v>#N/A</v>
      </c>
      <c r="NN63" s="498">
        <f>IF(NH63=0,0,1)</f>
        <v>0</v>
      </c>
      <c r="NO63" s="498">
        <f>IF(NI63=0,0,1)</f>
        <v>0</v>
      </c>
      <c r="NP63" s="498" t="e">
        <f t="shared" si="1627"/>
        <v>#N/A</v>
      </c>
      <c r="NQ63" s="504">
        <f t="shared" si="1628"/>
        <v>0</v>
      </c>
      <c r="NR63" s="500">
        <f t="shared" si="1629"/>
        <v>0</v>
      </c>
      <c r="NU63" s="671"/>
      <c r="NV63" s="672"/>
      <c r="NW63" s="673"/>
      <c r="NX63" s="690"/>
      <c r="NY63" s="675"/>
      <c r="NZ63" s="692"/>
      <c r="OA63" s="1323"/>
      <c r="OB63" s="497" t="e">
        <f t="shared" si="1630"/>
        <v>#N/A</v>
      </c>
      <c r="OC63" s="497" t="e">
        <f t="shared" si="1631"/>
        <v>#N/A</v>
      </c>
      <c r="OD63" s="498" t="e">
        <f t="shared" si="1632"/>
        <v>#N/A</v>
      </c>
      <c r="OE63" s="498">
        <f>IF(NY63=0,0,1)</f>
        <v>0</v>
      </c>
      <c r="OF63" s="498">
        <f>IF(NZ63=0,0,1)</f>
        <v>0</v>
      </c>
      <c r="OG63" s="498" t="e">
        <f t="shared" si="1633"/>
        <v>#N/A</v>
      </c>
      <c r="OH63" s="504">
        <f t="shared" si="1634"/>
        <v>0</v>
      </c>
      <c r="OI63" s="500">
        <f t="shared" si="1635"/>
        <v>0</v>
      </c>
      <c r="OL63" s="671"/>
      <c r="OM63" s="672"/>
      <c r="ON63" s="673"/>
      <c r="OO63" s="690"/>
      <c r="OP63" s="675"/>
      <c r="OQ63" s="692"/>
      <c r="OR63" s="1323"/>
      <c r="OS63" s="497" t="e">
        <f t="shared" si="1636"/>
        <v>#N/A</v>
      </c>
      <c r="OT63" s="497" t="e">
        <f t="shared" si="1637"/>
        <v>#N/A</v>
      </c>
      <c r="OU63" s="498" t="e">
        <f t="shared" si="1638"/>
        <v>#N/A</v>
      </c>
      <c r="OV63" s="498">
        <f>IF(OP63=0,0,1)</f>
        <v>0</v>
      </c>
      <c r="OW63" s="498">
        <f>IF(OQ63=0,0,1)</f>
        <v>0</v>
      </c>
      <c r="OX63" s="498" t="e">
        <f t="shared" si="1639"/>
        <v>#N/A</v>
      </c>
      <c r="OY63" s="504">
        <f t="shared" si="1640"/>
        <v>0</v>
      </c>
      <c r="OZ63" s="500">
        <f t="shared" si="1641"/>
        <v>0</v>
      </c>
      <c r="PC63" s="671"/>
      <c r="PD63" s="672"/>
      <c r="PE63" s="673"/>
      <c r="PF63" s="690"/>
      <c r="PG63" s="675"/>
      <c r="PH63" s="692"/>
      <c r="PI63" s="1323"/>
      <c r="PJ63" s="497" t="e">
        <f t="shared" si="1642"/>
        <v>#N/A</v>
      </c>
      <c r="PK63" s="497" t="e">
        <f t="shared" si="1643"/>
        <v>#N/A</v>
      </c>
      <c r="PL63" s="498" t="e">
        <f t="shared" si="1644"/>
        <v>#N/A</v>
      </c>
      <c r="PM63" s="498">
        <f>IF(PG63=0,0,1)</f>
        <v>0</v>
      </c>
      <c r="PN63" s="498">
        <f>IF(PH63=0,0,1)</f>
        <v>0</v>
      </c>
      <c r="PO63" s="498" t="e">
        <f t="shared" si="1645"/>
        <v>#N/A</v>
      </c>
      <c r="PP63" s="504">
        <f t="shared" si="1646"/>
        <v>0</v>
      </c>
      <c r="PQ63" s="500">
        <f t="shared" si="1647"/>
        <v>0</v>
      </c>
      <c r="PT63" s="671"/>
      <c r="PU63" s="672"/>
      <c r="PV63" s="673"/>
      <c r="PW63" s="690"/>
      <c r="PX63" s="675"/>
      <c r="PY63" s="692"/>
      <c r="PZ63" s="1323"/>
      <c r="QA63" s="497" t="e">
        <f t="shared" si="1648"/>
        <v>#N/A</v>
      </c>
      <c r="QB63" s="497" t="e">
        <f t="shared" si="1649"/>
        <v>#N/A</v>
      </c>
      <c r="QC63" s="498" t="e">
        <f t="shared" si="1650"/>
        <v>#N/A</v>
      </c>
      <c r="QD63" s="498">
        <f>IF(PX63=0,0,1)</f>
        <v>0</v>
      </c>
      <c r="QE63" s="498">
        <f>IF(PY63=0,0,1)</f>
        <v>0</v>
      </c>
      <c r="QF63" s="498" t="e">
        <f t="shared" si="1651"/>
        <v>#N/A</v>
      </c>
      <c r="QG63" s="504">
        <f t="shared" si="1652"/>
        <v>0</v>
      </c>
      <c r="QH63" s="500">
        <f t="shared" si="1653"/>
        <v>0</v>
      </c>
      <c r="QK63" s="671"/>
      <c r="QL63" s="672"/>
      <c r="QM63" s="673"/>
      <c r="QN63" s="690"/>
      <c r="QO63" s="675"/>
      <c r="QP63" s="692"/>
      <c r="QQ63" s="1323"/>
      <c r="QR63" s="497" t="e">
        <f t="shared" si="1654"/>
        <v>#N/A</v>
      </c>
      <c r="QS63" s="497" t="e">
        <f t="shared" si="1655"/>
        <v>#N/A</v>
      </c>
      <c r="QT63" s="498" t="e">
        <f t="shared" si="1656"/>
        <v>#N/A</v>
      </c>
      <c r="QU63" s="498">
        <f>IF(QO63=0,0,1)</f>
        <v>0</v>
      </c>
      <c r="QV63" s="498">
        <f>IF(QP63=0,0,1)</f>
        <v>0</v>
      </c>
      <c r="QW63" s="498" t="e">
        <f t="shared" si="1657"/>
        <v>#N/A</v>
      </c>
      <c r="QX63" s="504">
        <f t="shared" si="1658"/>
        <v>0</v>
      </c>
      <c r="QY63" s="500">
        <f t="shared" si="1659"/>
        <v>0</v>
      </c>
      <c r="RB63" s="381"/>
      <c r="RC63" s="382"/>
      <c r="RD63" s="383"/>
      <c r="RE63" s="384"/>
      <c r="RF63" s="385"/>
      <c r="RG63" s="386"/>
      <c r="RH63" s="386"/>
      <c r="RI63" s="497"/>
      <c r="RJ63" s="497"/>
      <c r="RK63" s="501"/>
      <c r="RL63" s="501"/>
      <c r="RM63" s="501"/>
      <c r="RN63" s="501"/>
      <c r="RO63" s="502"/>
      <c r="RP63" s="503"/>
      <c r="RS63" s="381"/>
      <c r="RT63" s="382"/>
      <c r="RU63" s="383"/>
      <c r="RV63" s="384"/>
      <c r="RW63" s="385"/>
      <c r="RX63" s="386"/>
      <c r="RY63" s="386"/>
      <c r="RZ63" s="497"/>
      <c r="SA63" s="497"/>
      <c r="SB63" s="501"/>
      <c r="SC63" s="501"/>
      <c r="SD63" s="501"/>
      <c r="SE63" s="501"/>
      <c r="SF63" s="502"/>
      <c r="SG63" s="503"/>
      <c r="SJ63" s="381"/>
      <c r="SK63" s="382"/>
      <c r="SL63" s="383"/>
      <c r="SM63" s="384"/>
      <c r="SN63" s="385"/>
      <c r="SO63" s="386"/>
      <c r="SP63" s="386"/>
      <c r="SQ63" s="497"/>
      <c r="SR63" s="497"/>
      <c r="SS63" s="501"/>
      <c r="ST63" s="501"/>
      <c r="SU63" s="501"/>
      <c r="SV63" s="501"/>
      <c r="SW63" s="502"/>
      <c r="SX63" s="503"/>
    </row>
    <row r="64" spans="2:518" ht="35.25" customHeight="1" thickTop="1" thickBot="1">
      <c r="B64" s="839" t="s">
        <v>484</v>
      </c>
      <c r="C64" s="833" t="s">
        <v>324</v>
      </c>
      <c r="D64" s="834" t="s">
        <v>485</v>
      </c>
      <c r="E64" s="835" t="s">
        <v>483</v>
      </c>
      <c r="F64" s="836">
        <v>3</v>
      </c>
      <c r="G64" s="916">
        <v>0</v>
      </c>
      <c r="H64" s="862">
        <v>0</v>
      </c>
      <c r="K64" s="941" t="s">
        <v>484</v>
      </c>
      <c r="L64" s="935" t="s">
        <v>324</v>
      </c>
      <c r="M64" s="936" t="s">
        <v>485</v>
      </c>
      <c r="N64" s="937" t="s">
        <v>483</v>
      </c>
      <c r="O64" s="938">
        <v>3</v>
      </c>
      <c r="P64" s="1017">
        <v>40500</v>
      </c>
      <c r="Q64" s="964">
        <v>121500</v>
      </c>
      <c r="R64" s="497">
        <f>IF(EXACT(VLOOKUP(K64,OFERTA_0,3,FALSE),M64),1,0)</f>
        <v>1</v>
      </c>
      <c r="S64" s="497">
        <f>IF(EXACT(VLOOKUP(K64,OFERTA_0,4,FALSE),N64),1,0)</f>
        <v>1</v>
      </c>
      <c r="T64" s="498">
        <f>IF(EXACT(VLOOKUP(K64,OFERTA_0,5,FALSE),O64),1,0)</f>
        <v>1</v>
      </c>
      <c r="U64" s="498">
        <f t="shared" si="1698"/>
        <v>1</v>
      </c>
      <c r="V64" s="498">
        <f t="shared" si="1699"/>
        <v>1</v>
      </c>
      <c r="W64" s="498">
        <f t="shared" si="1700"/>
        <v>1</v>
      </c>
      <c r="X64" s="504">
        <f t="shared" si="1701"/>
        <v>121500</v>
      </c>
      <c r="Y64" s="500">
        <f t="shared" si="1702"/>
        <v>0</v>
      </c>
      <c r="Z64" s="486"/>
      <c r="AA64" s="486"/>
      <c r="AB64" s="941" t="s">
        <v>484</v>
      </c>
      <c r="AC64" s="935" t="s">
        <v>324</v>
      </c>
      <c r="AD64" s="936" t="s">
        <v>485</v>
      </c>
      <c r="AE64" s="937" t="s">
        <v>483</v>
      </c>
      <c r="AF64" s="938">
        <v>3</v>
      </c>
      <c r="AG64" s="1017">
        <v>42500</v>
      </c>
      <c r="AH64" s="964">
        <v>127500</v>
      </c>
      <c r="AI64" s="497">
        <f>IF(EXACT(VLOOKUP(AB64,OFERTA_0,3,FALSE),AD64),1,0)</f>
        <v>1</v>
      </c>
      <c r="AJ64" s="497">
        <f>IF(EXACT(VLOOKUP(AB64,OFERTA_0,4,FALSE),AE64),1,0)</f>
        <v>1</v>
      </c>
      <c r="AK64" s="498">
        <f>IF(EXACT(VLOOKUP(AB64,OFERTA_0,5,FALSE),AF64),1,0)</f>
        <v>1</v>
      </c>
      <c r="AL64" s="498">
        <f t="shared" si="1703"/>
        <v>1</v>
      </c>
      <c r="AM64" s="498">
        <f t="shared" si="1704"/>
        <v>1</v>
      </c>
      <c r="AN64" s="498">
        <f t="shared" si="1705"/>
        <v>1</v>
      </c>
      <c r="AO64" s="504">
        <f t="shared" si="1706"/>
        <v>127500</v>
      </c>
      <c r="AP64" s="500">
        <f t="shared" si="1707"/>
        <v>0</v>
      </c>
      <c r="AQ64" s="486"/>
      <c r="AR64" s="486"/>
      <c r="AS64" s="941" t="s">
        <v>484</v>
      </c>
      <c r="AT64" s="935" t="s">
        <v>324</v>
      </c>
      <c r="AU64" s="936" t="s">
        <v>485</v>
      </c>
      <c r="AV64" s="937" t="s">
        <v>483</v>
      </c>
      <c r="AW64" s="938">
        <v>3</v>
      </c>
      <c r="AX64" s="1017">
        <v>52340</v>
      </c>
      <c r="AY64" s="964">
        <v>157020</v>
      </c>
      <c r="AZ64" s="497">
        <f>IF(EXACT(VLOOKUP(AS64,OFERTA_0,3,FALSE),AU64),1,0)</f>
        <v>1</v>
      </c>
      <c r="BA64" s="497">
        <f>IF(EXACT(VLOOKUP(AS64,OFERTA_0,4,FALSE),AV64),1,0)</f>
        <v>1</v>
      </c>
      <c r="BB64" s="498">
        <f>IF(EXACT(VLOOKUP(AS64,OFERTA_0,5,FALSE),AW64),1,0)</f>
        <v>1</v>
      </c>
      <c r="BC64" s="498">
        <f t="shared" si="1708"/>
        <v>1</v>
      </c>
      <c r="BD64" s="498">
        <f t="shared" si="1709"/>
        <v>1</v>
      </c>
      <c r="BE64" s="498">
        <f t="shared" si="1710"/>
        <v>1</v>
      </c>
      <c r="BF64" s="504">
        <f t="shared" si="1711"/>
        <v>157020</v>
      </c>
      <c r="BG64" s="500">
        <f t="shared" si="1712"/>
        <v>0</v>
      </c>
      <c r="BJ64" s="941" t="s">
        <v>484</v>
      </c>
      <c r="BK64" s="935" t="s">
        <v>324</v>
      </c>
      <c r="BL64" s="936" t="s">
        <v>485</v>
      </c>
      <c r="BM64" s="937" t="s">
        <v>483</v>
      </c>
      <c r="BN64" s="938">
        <v>3</v>
      </c>
      <c r="BO64" s="1017">
        <v>29580</v>
      </c>
      <c r="BP64" s="964">
        <v>88740</v>
      </c>
      <c r="BQ64" s="497">
        <f>IF(EXACT(VLOOKUP(BJ64,OFERTA_0,3,FALSE),BL64),1,0)</f>
        <v>1</v>
      </c>
      <c r="BR64" s="497">
        <f>IF(EXACT(VLOOKUP(BJ64,OFERTA_0,4,FALSE),BM64),1,0)</f>
        <v>1</v>
      </c>
      <c r="BS64" s="498">
        <f>IF(EXACT(VLOOKUP(BJ64,OFERTA_0,5,FALSE),BN64),1,0)</f>
        <v>1</v>
      </c>
      <c r="BT64" s="498">
        <f t="shared" si="1713"/>
        <v>1</v>
      </c>
      <c r="BU64" s="498">
        <f t="shared" si="1714"/>
        <v>1</v>
      </c>
      <c r="BV64" s="498">
        <f t="shared" si="1715"/>
        <v>1</v>
      </c>
      <c r="BW64" s="504">
        <f t="shared" si="1716"/>
        <v>88740</v>
      </c>
      <c r="BX64" s="500">
        <f t="shared" si="1717"/>
        <v>0</v>
      </c>
      <c r="CA64" s="941" t="s">
        <v>484</v>
      </c>
      <c r="CB64" s="935" t="s">
        <v>324</v>
      </c>
      <c r="CC64" s="936" t="s">
        <v>485</v>
      </c>
      <c r="CD64" s="937" t="s">
        <v>483</v>
      </c>
      <c r="CE64" s="938">
        <v>3</v>
      </c>
      <c r="CF64" s="1017">
        <v>43365</v>
      </c>
      <c r="CG64" s="964">
        <v>130095</v>
      </c>
      <c r="CH64" s="497">
        <f>IF(EXACT(VLOOKUP(CA64,OFERTA_0,3,FALSE),CC64),1,0)</f>
        <v>1</v>
      </c>
      <c r="CI64" s="497">
        <f>IF(EXACT(VLOOKUP(CA64,OFERTA_0,4,FALSE),CD64),1,0)</f>
        <v>1</v>
      </c>
      <c r="CJ64" s="498">
        <f>IF(EXACT(VLOOKUP(CA64,OFERTA_0,5,FALSE),CE64),1,0)</f>
        <v>1</v>
      </c>
      <c r="CK64" s="498">
        <f t="shared" si="1718"/>
        <v>1</v>
      </c>
      <c r="CL64" s="498">
        <f t="shared" si="1719"/>
        <v>1</v>
      </c>
      <c r="CM64" s="498">
        <f t="shared" si="1720"/>
        <v>1</v>
      </c>
      <c r="CN64" s="504">
        <f t="shared" si="1721"/>
        <v>130095</v>
      </c>
      <c r="CO64" s="500">
        <f t="shared" si="1722"/>
        <v>0</v>
      </c>
      <c r="CR64" s="941" t="s">
        <v>484</v>
      </c>
      <c r="CS64" s="935" t="s">
        <v>324</v>
      </c>
      <c r="CT64" s="936" t="s">
        <v>485</v>
      </c>
      <c r="CU64" s="937" t="s">
        <v>483</v>
      </c>
      <c r="CV64" s="1030">
        <v>3</v>
      </c>
      <c r="CW64" s="1017">
        <v>43368</v>
      </c>
      <c r="CX64" s="1041">
        <f t="shared" si="1723"/>
        <v>130104</v>
      </c>
      <c r="CY64" s="497">
        <f>IF(EXACT(VLOOKUP(CR64,OFERTA_0,3,FALSE),CT64),1,0)</f>
        <v>1</v>
      </c>
      <c r="CZ64" s="497">
        <f>IF(EXACT(VLOOKUP(CR64,OFERTA_0,4,FALSE),CU64),1,0)</f>
        <v>1</v>
      </c>
      <c r="DA64" s="498">
        <f>IF(EXACT(VLOOKUP(CR64,OFERTA_0,5,FALSE),CV64),1,0)</f>
        <v>1</v>
      </c>
      <c r="DB64" s="498">
        <f t="shared" si="1724"/>
        <v>1</v>
      </c>
      <c r="DC64" s="498">
        <f t="shared" si="1725"/>
        <v>1</v>
      </c>
      <c r="DD64" s="498">
        <f t="shared" si="1726"/>
        <v>1</v>
      </c>
      <c r="DE64" s="504">
        <f t="shared" si="1727"/>
        <v>130104</v>
      </c>
      <c r="DF64" s="500">
        <f t="shared" si="1728"/>
        <v>0</v>
      </c>
      <c r="DI64" s="941" t="s">
        <v>484</v>
      </c>
      <c r="DJ64" s="935" t="s">
        <v>324</v>
      </c>
      <c r="DK64" s="936" t="s">
        <v>485</v>
      </c>
      <c r="DL64" s="937" t="s">
        <v>483</v>
      </c>
      <c r="DM64" s="938">
        <v>3</v>
      </c>
      <c r="DN64" s="1017">
        <v>77000</v>
      </c>
      <c r="DO64" s="964">
        <v>231000</v>
      </c>
      <c r="DP64" s="497">
        <f>IF(EXACT(VLOOKUP(DI64,OFERTA_0,3,FALSE),DK64),1,0)</f>
        <v>1</v>
      </c>
      <c r="DQ64" s="497">
        <f>IF(EXACT(VLOOKUP(DI64,OFERTA_0,4,FALSE),DL64),1,0)</f>
        <v>1</v>
      </c>
      <c r="DR64" s="498">
        <f>IF(EXACT(VLOOKUP(DI64,OFERTA_0,5,FALSE),DM64),1,0)</f>
        <v>1</v>
      </c>
      <c r="DS64" s="498">
        <f t="shared" si="1729"/>
        <v>1</v>
      </c>
      <c r="DT64" s="498">
        <f t="shared" si="1730"/>
        <v>1</v>
      </c>
      <c r="DU64" s="498">
        <f t="shared" si="1731"/>
        <v>1</v>
      </c>
      <c r="DV64" s="504">
        <f t="shared" si="1732"/>
        <v>231000</v>
      </c>
      <c r="DW64" s="500">
        <f t="shared" si="1733"/>
        <v>0</v>
      </c>
      <c r="DZ64" s="941" t="s">
        <v>484</v>
      </c>
      <c r="EA64" s="935" t="s">
        <v>324</v>
      </c>
      <c r="EB64" s="936" t="s">
        <v>485</v>
      </c>
      <c r="EC64" s="937" t="s">
        <v>483</v>
      </c>
      <c r="ED64" s="1030">
        <v>3</v>
      </c>
      <c r="EE64" s="1017">
        <v>43358</v>
      </c>
      <c r="EF64" s="1041">
        <f t="shared" si="1734"/>
        <v>130074</v>
      </c>
      <c r="EG64" s="497">
        <f>IF(EXACT(VLOOKUP(DZ64,OFERTA_0,3,FALSE),EB64),1,0)</f>
        <v>1</v>
      </c>
      <c r="EH64" s="497">
        <f>IF(EXACT(VLOOKUP(DZ64,OFERTA_0,4,FALSE),EC64),1,0)</f>
        <v>1</v>
      </c>
      <c r="EI64" s="498">
        <f>IF(EXACT(VLOOKUP(DZ64,OFERTA_0,5,FALSE),ED64),1,0)</f>
        <v>1</v>
      </c>
      <c r="EJ64" s="498">
        <f t="shared" si="1735"/>
        <v>1</v>
      </c>
      <c r="EK64" s="498">
        <f t="shared" si="1736"/>
        <v>1</v>
      </c>
      <c r="EL64" s="498">
        <f t="shared" si="1737"/>
        <v>1</v>
      </c>
      <c r="EM64" s="504">
        <f t="shared" si="1738"/>
        <v>130074</v>
      </c>
      <c r="EN64" s="500">
        <f t="shared" si="1739"/>
        <v>0</v>
      </c>
      <c r="EQ64" s="652"/>
      <c r="ER64" s="653"/>
      <c r="ES64" s="654"/>
      <c r="ET64" s="655"/>
      <c r="EU64" s="656"/>
      <c r="EV64" s="657"/>
      <c r="EW64" s="658">
        <f>SUM(EV65:EV73)</f>
        <v>0</v>
      </c>
      <c r="EX64" s="497"/>
      <c r="EY64" s="497"/>
      <c r="EZ64" s="501"/>
      <c r="FA64" s="501"/>
      <c r="FB64" s="501"/>
      <c r="FC64" s="501"/>
      <c r="FD64" s="502"/>
      <c r="FE64" s="503"/>
      <c r="FH64" s="652"/>
      <c r="FI64" s="653"/>
      <c r="FJ64" s="654"/>
      <c r="FK64" s="655"/>
      <c r="FL64" s="656"/>
      <c r="FM64" s="657"/>
      <c r="FN64" s="658">
        <f>SUM(FM65:FM73)</f>
        <v>0</v>
      </c>
      <c r="FO64" s="497"/>
      <c r="FP64" s="497"/>
      <c r="FQ64" s="501"/>
      <c r="FR64" s="501"/>
      <c r="FS64" s="501"/>
      <c r="FT64" s="501"/>
      <c r="FU64" s="502"/>
      <c r="FV64" s="503"/>
      <c r="FY64" s="652"/>
      <c r="FZ64" s="653"/>
      <c r="GA64" s="654"/>
      <c r="GB64" s="655"/>
      <c r="GC64" s="656"/>
      <c r="GD64" s="657"/>
      <c r="GE64" s="658">
        <f>SUM(GD65:GD73)</f>
        <v>0</v>
      </c>
      <c r="GF64" s="497"/>
      <c r="GG64" s="497"/>
      <c r="GH64" s="501"/>
      <c r="GI64" s="501"/>
      <c r="GJ64" s="501"/>
      <c r="GK64" s="501"/>
      <c r="GL64" s="502"/>
      <c r="GM64" s="503"/>
      <c r="GP64" s="652"/>
      <c r="GQ64" s="653"/>
      <c r="GR64" s="654"/>
      <c r="GS64" s="655"/>
      <c r="GT64" s="656"/>
      <c r="GU64" s="657"/>
      <c r="GV64" s="658">
        <f>SUM(GU65:GU73)</f>
        <v>0</v>
      </c>
      <c r="GW64" s="497"/>
      <c r="GX64" s="497"/>
      <c r="GY64" s="501"/>
      <c r="GZ64" s="501"/>
      <c r="HA64" s="501"/>
      <c r="HB64" s="501"/>
      <c r="HC64" s="502"/>
      <c r="HD64" s="503"/>
      <c r="HG64" s="652"/>
      <c r="HH64" s="653"/>
      <c r="HI64" s="654"/>
      <c r="HJ64" s="655"/>
      <c r="HK64" s="656"/>
      <c r="HL64" s="657"/>
      <c r="HM64" s="658">
        <f>SUM(HL65:HL73)</f>
        <v>0</v>
      </c>
      <c r="HN64" s="497"/>
      <c r="HO64" s="497"/>
      <c r="HP64" s="501"/>
      <c r="HQ64" s="501"/>
      <c r="HR64" s="501"/>
      <c r="HS64" s="501"/>
      <c r="HT64" s="502"/>
      <c r="HU64" s="503"/>
      <c r="HX64" s="652"/>
      <c r="HY64" s="653"/>
      <c r="HZ64" s="654"/>
      <c r="IA64" s="655"/>
      <c r="IB64" s="656"/>
      <c r="IC64" s="657"/>
      <c r="ID64" s="658">
        <f>SUM(IC65:IC73)</f>
        <v>0</v>
      </c>
      <c r="IE64" s="497"/>
      <c r="IF64" s="497"/>
      <c r="IG64" s="501"/>
      <c r="IH64" s="501"/>
      <c r="II64" s="501"/>
      <c r="IJ64" s="501"/>
      <c r="IK64" s="502"/>
      <c r="IL64" s="503"/>
      <c r="IO64" s="652"/>
      <c r="IP64" s="653"/>
      <c r="IQ64" s="654"/>
      <c r="IR64" s="655"/>
      <c r="IS64" s="656"/>
      <c r="IT64" s="657"/>
      <c r="IU64" s="658">
        <f>SUM(IT65:IT73)</f>
        <v>0</v>
      </c>
      <c r="IV64" s="497"/>
      <c r="IW64" s="497"/>
      <c r="IX64" s="501"/>
      <c r="IY64" s="501"/>
      <c r="IZ64" s="501"/>
      <c r="JA64" s="501"/>
      <c r="JB64" s="502"/>
      <c r="JC64" s="503"/>
      <c r="JF64" s="652"/>
      <c r="JG64" s="653"/>
      <c r="JH64" s="654"/>
      <c r="JI64" s="655"/>
      <c r="JJ64" s="656"/>
      <c r="JK64" s="657"/>
      <c r="JL64" s="658">
        <f>SUM(JK65:JK73)</f>
        <v>0</v>
      </c>
      <c r="JM64" s="497"/>
      <c r="JN64" s="497"/>
      <c r="JO64" s="501"/>
      <c r="JP64" s="501"/>
      <c r="JQ64" s="501"/>
      <c r="JR64" s="501"/>
      <c r="JS64" s="502"/>
      <c r="JT64" s="503"/>
      <c r="JW64" s="652"/>
      <c r="JX64" s="653"/>
      <c r="JY64" s="654"/>
      <c r="JZ64" s="655"/>
      <c r="KA64" s="656"/>
      <c r="KB64" s="657"/>
      <c r="KC64" s="658">
        <f>SUM(KB65:KB73)</f>
        <v>0</v>
      </c>
      <c r="KD64" s="497"/>
      <c r="KE64" s="497"/>
      <c r="KF64" s="501"/>
      <c r="KG64" s="501"/>
      <c r="KH64" s="501"/>
      <c r="KI64" s="501"/>
      <c r="KJ64" s="502"/>
      <c r="KK64" s="503"/>
      <c r="KN64" s="652"/>
      <c r="KO64" s="653"/>
      <c r="KP64" s="654"/>
      <c r="KQ64" s="655"/>
      <c r="KR64" s="656"/>
      <c r="KS64" s="657"/>
      <c r="KT64" s="658">
        <f>SUM(KS65:KS73)</f>
        <v>0</v>
      </c>
      <c r="KU64" s="497"/>
      <c r="KV64" s="497"/>
      <c r="KW64" s="501"/>
      <c r="KX64" s="501"/>
      <c r="KY64" s="501"/>
      <c r="KZ64" s="501"/>
      <c r="LA64" s="502"/>
      <c r="LB64" s="503"/>
      <c r="LE64" s="652"/>
      <c r="LF64" s="653"/>
      <c r="LG64" s="654"/>
      <c r="LH64" s="655"/>
      <c r="LI64" s="656"/>
      <c r="LJ64" s="657"/>
      <c r="LK64" s="658">
        <f>SUM(LJ65:LJ73)</f>
        <v>0</v>
      </c>
      <c r="LL64" s="497"/>
      <c r="LM64" s="497"/>
      <c r="LN64" s="501"/>
      <c r="LO64" s="501"/>
      <c r="LP64" s="501"/>
      <c r="LQ64" s="501"/>
      <c r="LR64" s="502"/>
      <c r="LS64" s="503"/>
      <c r="LV64" s="652"/>
      <c r="LW64" s="653"/>
      <c r="LX64" s="654"/>
      <c r="LY64" s="655"/>
      <c r="LZ64" s="656"/>
      <c r="MA64" s="657"/>
      <c r="MB64" s="658">
        <f>SUM(MA65:MA73)</f>
        <v>0</v>
      </c>
      <c r="MC64" s="497"/>
      <c r="MD64" s="497"/>
      <c r="ME64" s="501"/>
      <c r="MF64" s="501"/>
      <c r="MG64" s="501"/>
      <c r="MH64" s="501"/>
      <c r="MI64" s="502"/>
      <c r="MJ64" s="503"/>
      <c r="MM64" s="652"/>
      <c r="MN64" s="653"/>
      <c r="MO64" s="654"/>
      <c r="MP64" s="655"/>
      <c r="MQ64" s="656"/>
      <c r="MR64" s="657"/>
      <c r="MS64" s="658">
        <f>SUM(MR65:MR73)</f>
        <v>0</v>
      </c>
      <c r="MT64" s="497"/>
      <c r="MU64" s="497"/>
      <c r="MV64" s="501"/>
      <c r="MW64" s="501"/>
      <c r="MX64" s="501"/>
      <c r="MY64" s="501"/>
      <c r="MZ64" s="502"/>
      <c r="NA64" s="503"/>
      <c r="ND64" s="652"/>
      <c r="NE64" s="653"/>
      <c r="NF64" s="654"/>
      <c r="NG64" s="655"/>
      <c r="NH64" s="656"/>
      <c r="NI64" s="657"/>
      <c r="NJ64" s="658">
        <f>SUM(NI65:NI73)</f>
        <v>0</v>
      </c>
      <c r="NK64" s="497"/>
      <c r="NL64" s="497"/>
      <c r="NM64" s="501"/>
      <c r="NN64" s="501"/>
      <c r="NO64" s="501"/>
      <c r="NP64" s="501"/>
      <c r="NQ64" s="502"/>
      <c r="NR64" s="503"/>
      <c r="NU64" s="652"/>
      <c r="NV64" s="653"/>
      <c r="NW64" s="654"/>
      <c r="NX64" s="655"/>
      <c r="NY64" s="656"/>
      <c r="NZ64" s="657"/>
      <c r="OA64" s="658">
        <f>SUM(NZ65:NZ73)</f>
        <v>0</v>
      </c>
      <c r="OB64" s="497"/>
      <c r="OC64" s="497"/>
      <c r="OD64" s="501"/>
      <c r="OE64" s="501"/>
      <c r="OF64" s="501"/>
      <c r="OG64" s="501"/>
      <c r="OH64" s="502"/>
      <c r="OI64" s="503"/>
      <c r="OL64" s="652"/>
      <c r="OM64" s="653"/>
      <c r="ON64" s="654"/>
      <c r="OO64" s="655"/>
      <c r="OP64" s="656"/>
      <c r="OQ64" s="657"/>
      <c r="OR64" s="658">
        <f>SUM(OQ65:OQ73)</f>
        <v>0</v>
      </c>
      <c r="OS64" s="497"/>
      <c r="OT64" s="497"/>
      <c r="OU64" s="501"/>
      <c r="OV64" s="501"/>
      <c r="OW64" s="501"/>
      <c r="OX64" s="501"/>
      <c r="OY64" s="502"/>
      <c r="OZ64" s="503"/>
      <c r="PC64" s="652"/>
      <c r="PD64" s="653"/>
      <c r="PE64" s="654"/>
      <c r="PF64" s="655"/>
      <c r="PG64" s="656"/>
      <c r="PH64" s="657"/>
      <c r="PI64" s="658">
        <f>SUM(PH65:PH73)</f>
        <v>0</v>
      </c>
      <c r="PJ64" s="497"/>
      <c r="PK64" s="497"/>
      <c r="PL64" s="501"/>
      <c r="PM64" s="501"/>
      <c r="PN64" s="501"/>
      <c r="PO64" s="501"/>
      <c r="PP64" s="502"/>
      <c r="PQ64" s="503"/>
      <c r="PT64" s="652"/>
      <c r="PU64" s="653"/>
      <c r="PV64" s="654"/>
      <c r="PW64" s="655"/>
      <c r="PX64" s="656"/>
      <c r="PY64" s="657"/>
      <c r="PZ64" s="658">
        <f>SUM(PY65:PY73)</f>
        <v>0</v>
      </c>
      <c r="QA64" s="497"/>
      <c r="QB64" s="497"/>
      <c r="QC64" s="501"/>
      <c r="QD64" s="501"/>
      <c r="QE64" s="501"/>
      <c r="QF64" s="501"/>
      <c r="QG64" s="502"/>
      <c r="QH64" s="503"/>
      <c r="QK64" s="652"/>
      <c r="QL64" s="653"/>
      <c r="QM64" s="654"/>
      <c r="QN64" s="655"/>
      <c r="QO64" s="656"/>
      <c r="QP64" s="657"/>
      <c r="QQ64" s="658">
        <f>SUM(QP65:QP73)</f>
        <v>0</v>
      </c>
      <c r="QR64" s="497"/>
      <c r="QS64" s="497"/>
      <c r="QT64" s="501"/>
      <c r="QU64" s="501"/>
      <c r="QV64" s="501"/>
      <c r="QW64" s="501"/>
      <c r="QX64" s="502"/>
      <c r="QY64" s="503"/>
      <c r="RB64" s="381"/>
      <c r="RC64" s="382"/>
      <c r="RD64" s="383"/>
      <c r="RE64" s="384"/>
      <c r="RF64" s="385"/>
      <c r="RG64" s="386"/>
      <c r="RH64" s="386"/>
      <c r="RI64" s="497"/>
      <c r="RJ64" s="497"/>
      <c r="RK64" s="501"/>
      <c r="RL64" s="501"/>
      <c r="RM64" s="501"/>
      <c r="RN64" s="501"/>
      <c r="RO64" s="502"/>
      <c r="RP64" s="503"/>
      <c r="RS64" s="381"/>
      <c r="RT64" s="382"/>
      <c r="RU64" s="383"/>
      <c r="RV64" s="384"/>
      <c r="RW64" s="385"/>
      <c r="RX64" s="386"/>
      <c r="RY64" s="386"/>
      <c r="RZ64" s="497"/>
      <c r="SA64" s="497"/>
      <c r="SB64" s="501"/>
      <c r="SC64" s="501"/>
      <c r="SD64" s="501"/>
      <c r="SE64" s="501"/>
      <c r="SF64" s="502"/>
      <c r="SG64" s="503"/>
      <c r="SJ64" s="381"/>
      <c r="SK64" s="382"/>
      <c r="SL64" s="383"/>
      <c r="SM64" s="384"/>
      <c r="SN64" s="385"/>
      <c r="SO64" s="386"/>
      <c r="SP64" s="386"/>
      <c r="SQ64" s="497"/>
      <c r="SR64" s="497"/>
      <c r="SS64" s="501"/>
      <c r="ST64" s="501"/>
      <c r="SU64" s="501"/>
      <c r="SV64" s="501"/>
      <c r="SW64" s="502"/>
      <c r="SX64" s="503"/>
    </row>
    <row r="65" spans="2:518" ht="72.75" customHeight="1" thickTop="1" thickBot="1">
      <c r="B65" s="839" t="s">
        <v>486</v>
      </c>
      <c r="C65" s="833" t="s">
        <v>324</v>
      </c>
      <c r="D65" s="834" t="s">
        <v>487</v>
      </c>
      <c r="E65" s="835" t="s">
        <v>483</v>
      </c>
      <c r="F65" s="836">
        <v>1</v>
      </c>
      <c r="G65" s="916">
        <v>0</v>
      </c>
      <c r="H65" s="862">
        <v>0</v>
      </c>
      <c r="K65" s="941" t="s">
        <v>486</v>
      </c>
      <c r="L65" s="935" t="s">
        <v>324</v>
      </c>
      <c r="M65" s="936" t="s">
        <v>487</v>
      </c>
      <c r="N65" s="937" t="s">
        <v>483</v>
      </c>
      <c r="O65" s="938">
        <v>1</v>
      </c>
      <c r="P65" s="1017">
        <v>58500</v>
      </c>
      <c r="Q65" s="964">
        <v>58500</v>
      </c>
      <c r="R65" s="497">
        <f>IF(EXACT(VLOOKUP(K65,OFERTA_0,3,FALSE),M65),1,0)</f>
        <v>1</v>
      </c>
      <c r="S65" s="497">
        <f>IF(EXACT(VLOOKUP(K65,OFERTA_0,4,FALSE),N65),1,0)</f>
        <v>1</v>
      </c>
      <c r="T65" s="498">
        <f>IF(EXACT(VLOOKUP(K65,OFERTA_0,5,FALSE),O65),1,0)</f>
        <v>1</v>
      </c>
      <c r="U65" s="498">
        <f t="shared" si="1698"/>
        <v>1</v>
      </c>
      <c r="V65" s="498">
        <f t="shared" si="1699"/>
        <v>1</v>
      </c>
      <c r="W65" s="498">
        <f t="shared" si="1700"/>
        <v>1</v>
      </c>
      <c r="X65" s="504">
        <f t="shared" si="1701"/>
        <v>58500</v>
      </c>
      <c r="Y65" s="500">
        <f t="shared" si="1702"/>
        <v>0</v>
      </c>
      <c r="Z65" s="486"/>
      <c r="AA65" s="486"/>
      <c r="AB65" s="941" t="s">
        <v>486</v>
      </c>
      <c r="AC65" s="935" t="s">
        <v>324</v>
      </c>
      <c r="AD65" s="936" t="s">
        <v>487</v>
      </c>
      <c r="AE65" s="937" t="s">
        <v>483</v>
      </c>
      <c r="AF65" s="938">
        <v>1</v>
      </c>
      <c r="AG65" s="1017">
        <v>102500</v>
      </c>
      <c r="AH65" s="964">
        <v>102500</v>
      </c>
      <c r="AI65" s="497">
        <f>IF(EXACT(VLOOKUP(AB65,OFERTA_0,3,FALSE),AD65),1,0)</f>
        <v>1</v>
      </c>
      <c r="AJ65" s="497">
        <f>IF(EXACT(VLOOKUP(AB65,OFERTA_0,4,FALSE),AE65),1,0)</f>
        <v>1</v>
      </c>
      <c r="AK65" s="498">
        <f>IF(EXACT(VLOOKUP(AB65,OFERTA_0,5,FALSE),AF65),1,0)</f>
        <v>1</v>
      </c>
      <c r="AL65" s="498">
        <f t="shared" si="1703"/>
        <v>1</v>
      </c>
      <c r="AM65" s="498">
        <f t="shared" si="1704"/>
        <v>1</v>
      </c>
      <c r="AN65" s="498">
        <f t="shared" si="1705"/>
        <v>1</v>
      </c>
      <c r="AO65" s="504">
        <f t="shared" si="1706"/>
        <v>102500</v>
      </c>
      <c r="AP65" s="500">
        <f t="shared" si="1707"/>
        <v>0</v>
      </c>
      <c r="AQ65" s="486"/>
      <c r="AR65" s="486"/>
      <c r="AS65" s="941" t="s">
        <v>486</v>
      </c>
      <c r="AT65" s="935" t="s">
        <v>324</v>
      </c>
      <c r="AU65" s="936" t="s">
        <v>487</v>
      </c>
      <c r="AV65" s="937" t="s">
        <v>483</v>
      </c>
      <c r="AW65" s="938">
        <v>1</v>
      </c>
      <c r="AX65" s="1017">
        <v>83500</v>
      </c>
      <c r="AY65" s="964">
        <v>83500</v>
      </c>
      <c r="AZ65" s="497">
        <f>IF(EXACT(VLOOKUP(AS65,OFERTA_0,3,FALSE),AU65),1,0)</f>
        <v>1</v>
      </c>
      <c r="BA65" s="497">
        <f>IF(EXACT(VLOOKUP(AS65,OFERTA_0,4,FALSE),AV65),1,0)</f>
        <v>1</v>
      </c>
      <c r="BB65" s="498">
        <f>IF(EXACT(VLOOKUP(AS65,OFERTA_0,5,FALSE),AW65),1,0)</f>
        <v>1</v>
      </c>
      <c r="BC65" s="498">
        <f t="shared" si="1708"/>
        <v>1</v>
      </c>
      <c r="BD65" s="498">
        <f t="shared" si="1709"/>
        <v>1</v>
      </c>
      <c r="BE65" s="498">
        <f t="shared" si="1710"/>
        <v>1</v>
      </c>
      <c r="BF65" s="504">
        <f t="shared" si="1711"/>
        <v>83500</v>
      </c>
      <c r="BG65" s="500">
        <f t="shared" si="1712"/>
        <v>0</v>
      </c>
      <c r="BJ65" s="941" t="s">
        <v>486</v>
      </c>
      <c r="BK65" s="935" t="s">
        <v>324</v>
      </c>
      <c r="BL65" s="936" t="s">
        <v>487</v>
      </c>
      <c r="BM65" s="937" t="s">
        <v>483</v>
      </c>
      <c r="BN65" s="938">
        <v>1</v>
      </c>
      <c r="BO65" s="1017">
        <v>209851</v>
      </c>
      <c r="BP65" s="964">
        <v>209851</v>
      </c>
      <c r="BQ65" s="497">
        <f>IF(EXACT(VLOOKUP(BJ65,OFERTA_0,3,FALSE),BL65),1,0)</f>
        <v>1</v>
      </c>
      <c r="BR65" s="497">
        <f>IF(EXACT(VLOOKUP(BJ65,OFERTA_0,4,FALSE),BM65),1,0)</f>
        <v>1</v>
      </c>
      <c r="BS65" s="498">
        <f>IF(EXACT(VLOOKUP(BJ65,OFERTA_0,5,FALSE),BN65),1,0)</f>
        <v>1</v>
      </c>
      <c r="BT65" s="498">
        <f t="shared" si="1713"/>
        <v>1</v>
      </c>
      <c r="BU65" s="498">
        <f t="shared" si="1714"/>
        <v>1</v>
      </c>
      <c r="BV65" s="498">
        <f t="shared" si="1715"/>
        <v>1</v>
      </c>
      <c r="BW65" s="504">
        <f t="shared" si="1716"/>
        <v>209851</v>
      </c>
      <c r="BX65" s="500">
        <f t="shared" si="1717"/>
        <v>0</v>
      </c>
      <c r="CA65" s="941" t="s">
        <v>486</v>
      </c>
      <c r="CB65" s="935" t="s">
        <v>324</v>
      </c>
      <c r="CC65" s="936" t="s">
        <v>487</v>
      </c>
      <c r="CD65" s="937" t="s">
        <v>483</v>
      </c>
      <c r="CE65" s="938">
        <v>1</v>
      </c>
      <c r="CF65" s="1017">
        <v>265697</v>
      </c>
      <c r="CG65" s="964">
        <v>265697</v>
      </c>
      <c r="CH65" s="497">
        <f>IF(EXACT(VLOOKUP(CA65,OFERTA_0,3,FALSE),CC65),1,0)</f>
        <v>1</v>
      </c>
      <c r="CI65" s="497">
        <f>IF(EXACT(VLOOKUP(CA65,OFERTA_0,4,FALSE),CD65),1,0)</f>
        <v>1</v>
      </c>
      <c r="CJ65" s="498">
        <f>IF(EXACT(VLOOKUP(CA65,OFERTA_0,5,FALSE),CE65),1,0)</f>
        <v>1</v>
      </c>
      <c r="CK65" s="498">
        <f t="shared" si="1718"/>
        <v>1</v>
      </c>
      <c r="CL65" s="498">
        <f t="shared" si="1719"/>
        <v>1</v>
      </c>
      <c r="CM65" s="498">
        <f t="shared" si="1720"/>
        <v>1</v>
      </c>
      <c r="CN65" s="504">
        <f t="shared" si="1721"/>
        <v>265697</v>
      </c>
      <c r="CO65" s="500">
        <f t="shared" si="1722"/>
        <v>0</v>
      </c>
      <c r="CR65" s="941" t="s">
        <v>486</v>
      </c>
      <c r="CS65" s="935" t="s">
        <v>324</v>
      </c>
      <c r="CT65" s="936" t="s">
        <v>487</v>
      </c>
      <c r="CU65" s="937" t="s">
        <v>483</v>
      </c>
      <c r="CV65" s="1030">
        <v>1</v>
      </c>
      <c r="CW65" s="1017">
        <v>265695</v>
      </c>
      <c r="CX65" s="1041">
        <f t="shared" si="1723"/>
        <v>265695</v>
      </c>
      <c r="CY65" s="497">
        <f>IF(EXACT(VLOOKUP(CR65,OFERTA_0,3,FALSE),CT65),1,0)</f>
        <v>1</v>
      </c>
      <c r="CZ65" s="497">
        <f>IF(EXACT(VLOOKUP(CR65,OFERTA_0,4,FALSE),CU65),1,0)</f>
        <v>1</v>
      </c>
      <c r="DA65" s="498">
        <f>IF(EXACT(VLOOKUP(CR65,OFERTA_0,5,FALSE),CV65),1,0)</f>
        <v>1</v>
      </c>
      <c r="DB65" s="498">
        <f t="shared" si="1724"/>
        <v>1</v>
      </c>
      <c r="DC65" s="498">
        <f t="shared" si="1725"/>
        <v>1</v>
      </c>
      <c r="DD65" s="498">
        <f t="shared" si="1726"/>
        <v>1</v>
      </c>
      <c r="DE65" s="504">
        <f t="shared" si="1727"/>
        <v>265695</v>
      </c>
      <c r="DF65" s="500">
        <f t="shared" si="1728"/>
        <v>0</v>
      </c>
      <c r="DI65" s="941" t="s">
        <v>486</v>
      </c>
      <c r="DJ65" s="935" t="s">
        <v>324</v>
      </c>
      <c r="DK65" s="936" t="s">
        <v>487</v>
      </c>
      <c r="DL65" s="937" t="s">
        <v>483</v>
      </c>
      <c r="DM65" s="938">
        <v>1</v>
      </c>
      <c r="DN65" s="1017">
        <v>195000</v>
      </c>
      <c r="DO65" s="964">
        <v>195000</v>
      </c>
      <c r="DP65" s="497">
        <f>IF(EXACT(VLOOKUP(DI65,OFERTA_0,3,FALSE),DK65),1,0)</f>
        <v>1</v>
      </c>
      <c r="DQ65" s="497">
        <f>IF(EXACT(VLOOKUP(DI65,OFERTA_0,4,FALSE),DL65),1,0)</f>
        <v>1</v>
      </c>
      <c r="DR65" s="498">
        <f>IF(EXACT(VLOOKUP(DI65,OFERTA_0,5,FALSE),DM65),1,0)</f>
        <v>1</v>
      </c>
      <c r="DS65" s="498">
        <f t="shared" si="1729"/>
        <v>1</v>
      </c>
      <c r="DT65" s="498">
        <f t="shared" si="1730"/>
        <v>1</v>
      </c>
      <c r="DU65" s="498">
        <f t="shared" si="1731"/>
        <v>1</v>
      </c>
      <c r="DV65" s="504">
        <f t="shared" si="1732"/>
        <v>195000</v>
      </c>
      <c r="DW65" s="500">
        <f t="shared" si="1733"/>
        <v>0</v>
      </c>
      <c r="DZ65" s="941" t="s">
        <v>486</v>
      </c>
      <c r="EA65" s="935" t="s">
        <v>324</v>
      </c>
      <c r="EB65" s="936" t="s">
        <v>487</v>
      </c>
      <c r="EC65" s="937" t="s">
        <v>483</v>
      </c>
      <c r="ED65" s="1030">
        <v>1</v>
      </c>
      <c r="EE65" s="1017">
        <v>265685</v>
      </c>
      <c r="EF65" s="1041">
        <f t="shared" si="1734"/>
        <v>265685</v>
      </c>
      <c r="EG65" s="497">
        <f>IF(EXACT(VLOOKUP(DZ65,OFERTA_0,3,FALSE),EB65),1,0)</f>
        <v>1</v>
      </c>
      <c r="EH65" s="497">
        <f>IF(EXACT(VLOOKUP(DZ65,OFERTA_0,4,FALSE),EC65),1,0)</f>
        <v>1</v>
      </c>
      <c r="EI65" s="498">
        <f>IF(EXACT(VLOOKUP(DZ65,OFERTA_0,5,FALSE),ED65),1,0)</f>
        <v>1</v>
      </c>
      <c r="EJ65" s="498">
        <f t="shared" si="1735"/>
        <v>1</v>
      </c>
      <c r="EK65" s="498">
        <f t="shared" si="1736"/>
        <v>1</v>
      </c>
      <c r="EL65" s="498">
        <f t="shared" si="1737"/>
        <v>1</v>
      </c>
      <c r="EM65" s="504">
        <f t="shared" si="1738"/>
        <v>265685</v>
      </c>
      <c r="EN65" s="500">
        <f t="shared" si="1739"/>
        <v>0</v>
      </c>
      <c r="EQ65" s="659"/>
      <c r="ER65" s="660"/>
      <c r="ES65" s="661"/>
      <c r="ET65" s="662"/>
      <c r="EU65" s="663"/>
      <c r="EV65" s="664"/>
      <c r="EW65" s="1322">
        <f>EW64/$P$545</f>
        <v>0</v>
      </c>
      <c r="EX65" s="497"/>
      <c r="EY65" s="497"/>
      <c r="EZ65" s="501"/>
      <c r="FA65" s="501"/>
      <c r="FB65" s="501"/>
      <c r="FC65" s="501"/>
      <c r="FD65" s="502"/>
      <c r="FE65" s="503"/>
      <c r="FH65" s="659"/>
      <c r="FI65" s="660"/>
      <c r="FJ65" s="661"/>
      <c r="FK65" s="662"/>
      <c r="FL65" s="663"/>
      <c r="FM65" s="664"/>
      <c r="FN65" s="1322">
        <f>FN64/$P$545</f>
        <v>0</v>
      </c>
      <c r="FO65" s="497"/>
      <c r="FP65" s="497"/>
      <c r="FQ65" s="501"/>
      <c r="FR65" s="501"/>
      <c r="FS65" s="501"/>
      <c r="FT65" s="501"/>
      <c r="FU65" s="502"/>
      <c r="FV65" s="503"/>
      <c r="FY65" s="659"/>
      <c r="FZ65" s="660"/>
      <c r="GA65" s="661"/>
      <c r="GB65" s="662"/>
      <c r="GC65" s="663"/>
      <c r="GD65" s="664"/>
      <c r="GE65" s="1322">
        <f>GE64/$P$545</f>
        <v>0</v>
      </c>
      <c r="GF65" s="497"/>
      <c r="GG65" s="497"/>
      <c r="GH65" s="501"/>
      <c r="GI65" s="501"/>
      <c r="GJ65" s="501"/>
      <c r="GK65" s="501"/>
      <c r="GL65" s="502"/>
      <c r="GM65" s="503"/>
      <c r="GP65" s="659"/>
      <c r="GQ65" s="660"/>
      <c r="GR65" s="661"/>
      <c r="GS65" s="662"/>
      <c r="GT65" s="663"/>
      <c r="GU65" s="664"/>
      <c r="GV65" s="1322">
        <f>GV64/$P$545</f>
        <v>0</v>
      </c>
      <c r="GW65" s="497"/>
      <c r="GX65" s="497"/>
      <c r="GY65" s="501"/>
      <c r="GZ65" s="501"/>
      <c r="HA65" s="501"/>
      <c r="HB65" s="501"/>
      <c r="HC65" s="502"/>
      <c r="HD65" s="503"/>
      <c r="HG65" s="659"/>
      <c r="HH65" s="660"/>
      <c r="HI65" s="661"/>
      <c r="HJ65" s="662"/>
      <c r="HK65" s="663"/>
      <c r="HL65" s="664"/>
      <c r="HM65" s="1322">
        <f>HM64/$P$545</f>
        <v>0</v>
      </c>
      <c r="HN65" s="497"/>
      <c r="HO65" s="497"/>
      <c r="HP65" s="501"/>
      <c r="HQ65" s="501"/>
      <c r="HR65" s="501"/>
      <c r="HS65" s="501"/>
      <c r="HT65" s="502"/>
      <c r="HU65" s="503"/>
      <c r="HX65" s="659"/>
      <c r="HY65" s="660"/>
      <c r="HZ65" s="661"/>
      <c r="IA65" s="662"/>
      <c r="IB65" s="663"/>
      <c r="IC65" s="664"/>
      <c r="ID65" s="1322">
        <f>ID64/$P$545</f>
        <v>0</v>
      </c>
      <c r="IE65" s="497"/>
      <c r="IF65" s="497"/>
      <c r="IG65" s="501"/>
      <c r="IH65" s="501"/>
      <c r="II65" s="501"/>
      <c r="IJ65" s="501"/>
      <c r="IK65" s="502"/>
      <c r="IL65" s="503"/>
      <c r="IO65" s="659"/>
      <c r="IP65" s="660"/>
      <c r="IQ65" s="661"/>
      <c r="IR65" s="662"/>
      <c r="IS65" s="663"/>
      <c r="IT65" s="664"/>
      <c r="IU65" s="1322">
        <f>IU64/$P$545</f>
        <v>0</v>
      </c>
      <c r="IV65" s="497"/>
      <c r="IW65" s="497"/>
      <c r="IX65" s="501"/>
      <c r="IY65" s="501"/>
      <c r="IZ65" s="501"/>
      <c r="JA65" s="501"/>
      <c r="JB65" s="502"/>
      <c r="JC65" s="503"/>
      <c r="JF65" s="659"/>
      <c r="JG65" s="660"/>
      <c r="JH65" s="661"/>
      <c r="JI65" s="662"/>
      <c r="JJ65" s="663"/>
      <c r="JK65" s="664"/>
      <c r="JL65" s="1322">
        <f>JL64/$P$545</f>
        <v>0</v>
      </c>
      <c r="JM65" s="497"/>
      <c r="JN65" s="497"/>
      <c r="JO65" s="501"/>
      <c r="JP65" s="501"/>
      <c r="JQ65" s="501"/>
      <c r="JR65" s="501"/>
      <c r="JS65" s="502"/>
      <c r="JT65" s="503"/>
      <c r="JW65" s="659"/>
      <c r="JX65" s="660"/>
      <c r="JY65" s="661"/>
      <c r="JZ65" s="662"/>
      <c r="KA65" s="663"/>
      <c r="KB65" s="664"/>
      <c r="KC65" s="1322">
        <f>KC64/$P$545</f>
        <v>0</v>
      </c>
      <c r="KD65" s="497"/>
      <c r="KE65" s="497"/>
      <c r="KF65" s="501"/>
      <c r="KG65" s="501"/>
      <c r="KH65" s="501"/>
      <c r="KI65" s="501"/>
      <c r="KJ65" s="502"/>
      <c r="KK65" s="503"/>
      <c r="KN65" s="659"/>
      <c r="KO65" s="660"/>
      <c r="KP65" s="661"/>
      <c r="KQ65" s="662"/>
      <c r="KR65" s="663"/>
      <c r="KS65" s="664"/>
      <c r="KT65" s="1322">
        <f>KT64/$P$545</f>
        <v>0</v>
      </c>
      <c r="KU65" s="497"/>
      <c r="KV65" s="497"/>
      <c r="KW65" s="501"/>
      <c r="KX65" s="501"/>
      <c r="KY65" s="501"/>
      <c r="KZ65" s="501"/>
      <c r="LA65" s="502"/>
      <c r="LB65" s="503"/>
      <c r="LE65" s="659"/>
      <c r="LF65" s="660"/>
      <c r="LG65" s="661"/>
      <c r="LH65" s="662"/>
      <c r="LI65" s="663"/>
      <c r="LJ65" s="664"/>
      <c r="LK65" s="1322">
        <f>LK64/$P$545</f>
        <v>0</v>
      </c>
      <c r="LL65" s="497"/>
      <c r="LM65" s="497"/>
      <c r="LN65" s="501"/>
      <c r="LO65" s="501"/>
      <c r="LP65" s="501"/>
      <c r="LQ65" s="501"/>
      <c r="LR65" s="502"/>
      <c r="LS65" s="503"/>
      <c r="LV65" s="659"/>
      <c r="LW65" s="660"/>
      <c r="LX65" s="661"/>
      <c r="LY65" s="662"/>
      <c r="LZ65" s="663"/>
      <c r="MA65" s="664"/>
      <c r="MB65" s="1322">
        <f>MB64/$P$545</f>
        <v>0</v>
      </c>
      <c r="MC65" s="497"/>
      <c r="MD65" s="497"/>
      <c r="ME65" s="501"/>
      <c r="MF65" s="501"/>
      <c r="MG65" s="501"/>
      <c r="MH65" s="501"/>
      <c r="MI65" s="502"/>
      <c r="MJ65" s="503"/>
      <c r="MM65" s="659"/>
      <c r="MN65" s="660"/>
      <c r="MO65" s="661"/>
      <c r="MP65" s="662"/>
      <c r="MQ65" s="663"/>
      <c r="MR65" s="664"/>
      <c r="MS65" s="1322">
        <f>MS64/$P$545</f>
        <v>0</v>
      </c>
      <c r="MT65" s="497"/>
      <c r="MU65" s="497"/>
      <c r="MV65" s="501"/>
      <c r="MW65" s="501"/>
      <c r="MX65" s="501"/>
      <c r="MY65" s="501"/>
      <c r="MZ65" s="502"/>
      <c r="NA65" s="503"/>
      <c r="ND65" s="659"/>
      <c r="NE65" s="660"/>
      <c r="NF65" s="661"/>
      <c r="NG65" s="662"/>
      <c r="NH65" s="663"/>
      <c r="NI65" s="664"/>
      <c r="NJ65" s="1322">
        <f>NJ64/$P$545</f>
        <v>0</v>
      </c>
      <c r="NK65" s="497"/>
      <c r="NL65" s="497"/>
      <c r="NM65" s="501"/>
      <c r="NN65" s="501"/>
      <c r="NO65" s="501"/>
      <c r="NP65" s="501"/>
      <c r="NQ65" s="502"/>
      <c r="NR65" s="503"/>
      <c r="NU65" s="659"/>
      <c r="NV65" s="660"/>
      <c r="NW65" s="661"/>
      <c r="NX65" s="662"/>
      <c r="NY65" s="663"/>
      <c r="NZ65" s="664"/>
      <c r="OA65" s="1322">
        <f>OA64/$P$545</f>
        <v>0</v>
      </c>
      <c r="OB65" s="497"/>
      <c r="OC65" s="497"/>
      <c r="OD65" s="501"/>
      <c r="OE65" s="501"/>
      <c r="OF65" s="501"/>
      <c r="OG65" s="501"/>
      <c r="OH65" s="502"/>
      <c r="OI65" s="503"/>
      <c r="OL65" s="659"/>
      <c r="OM65" s="660"/>
      <c r="ON65" s="661"/>
      <c r="OO65" s="662"/>
      <c r="OP65" s="663"/>
      <c r="OQ65" s="664"/>
      <c r="OR65" s="1322">
        <f>OR64/$P$545</f>
        <v>0</v>
      </c>
      <c r="OS65" s="497"/>
      <c r="OT65" s="497"/>
      <c r="OU65" s="501"/>
      <c r="OV65" s="501"/>
      <c r="OW65" s="501"/>
      <c r="OX65" s="501"/>
      <c r="OY65" s="502"/>
      <c r="OZ65" s="503"/>
      <c r="PC65" s="659"/>
      <c r="PD65" s="660"/>
      <c r="PE65" s="661"/>
      <c r="PF65" s="662"/>
      <c r="PG65" s="663"/>
      <c r="PH65" s="664"/>
      <c r="PI65" s="1322">
        <f>PI64/$P$545</f>
        <v>0</v>
      </c>
      <c r="PJ65" s="497"/>
      <c r="PK65" s="497"/>
      <c r="PL65" s="501"/>
      <c r="PM65" s="501"/>
      <c r="PN65" s="501"/>
      <c r="PO65" s="501"/>
      <c r="PP65" s="502"/>
      <c r="PQ65" s="503"/>
      <c r="PT65" s="659"/>
      <c r="PU65" s="660"/>
      <c r="PV65" s="661"/>
      <c r="PW65" s="662"/>
      <c r="PX65" s="663"/>
      <c r="PY65" s="664"/>
      <c r="PZ65" s="1322">
        <f>PZ64/$P$545</f>
        <v>0</v>
      </c>
      <c r="QA65" s="497"/>
      <c r="QB65" s="497"/>
      <c r="QC65" s="501"/>
      <c r="QD65" s="501"/>
      <c r="QE65" s="501"/>
      <c r="QF65" s="501"/>
      <c r="QG65" s="502"/>
      <c r="QH65" s="503"/>
      <c r="QK65" s="659"/>
      <c r="QL65" s="660"/>
      <c r="QM65" s="661"/>
      <c r="QN65" s="662"/>
      <c r="QO65" s="663"/>
      <c r="QP65" s="664"/>
      <c r="QQ65" s="1322">
        <f>QQ64/$P$545</f>
        <v>0</v>
      </c>
      <c r="QR65" s="497"/>
      <c r="QS65" s="497"/>
      <c r="QT65" s="501"/>
      <c r="QU65" s="501"/>
      <c r="QV65" s="501"/>
      <c r="QW65" s="501"/>
      <c r="QX65" s="502"/>
      <c r="QY65" s="503"/>
      <c r="RB65" s="381"/>
      <c r="RC65" s="382"/>
      <c r="RD65" s="383"/>
      <c r="RE65" s="384"/>
      <c r="RF65" s="385"/>
      <c r="RG65" s="386"/>
      <c r="RH65" s="386"/>
      <c r="RI65" s="497"/>
      <c r="RJ65" s="497"/>
      <c r="RK65" s="501"/>
      <c r="RL65" s="501"/>
      <c r="RM65" s="501"/>
      <c r="RN65" s="501"/>
      <c r="RO65" s="502"/>
      <c r="RP65" s="503"/>
      <c r="RS65" s="381"/>
      <c r="RT65" s="382"/>
      <c r="RU65" s="383"/>
      <c r="RV65" s="384"/>
      <c r="RW65" s="385"/>
      <c r="RX65" s="386"/>
      <c r="RY65" s="386"/>
      <c r="RZ65" s="497"/>
      <c r="SA65" s="497"/>
      <c r="SB65" s="501"/>
      <c r="SC65" s="501"/>
      <c r="SD65" s="501"/>
      <c r="SE65" s="501"/>
      <c r="SF65" s="502"/>
      <c r="SG65" s="503"/>
      <c r="SJ65" s="381"/>
      <c r="SK65" s="382"/>
      <c r="SL65" s="383"/>
      <c r="SM65" s="384"/>
      <c r="SN65" s="385"/>
      <c r="SO65" s="386"/>
      <c r="SP65" s="386"/>
      <c r="SQ65" s="497"/>
      <c r="SR65" s="497"/>
      <c r="SS65" s="501"/>
      <c r="ST65" s="501"/>
      <c r="SU65" s="501"/>
      <c r="SV65" s="501"/>
      <c r="SW65" s="502"/>
      <c r="SX65" s="503"/>
    </row>
    <row r="66" spans="2:518" ht="99" customHeight="1" thickTop="1" thickBot="1">
      <c r="B66" s="839" t="s">
        <v>488</v>
      </c>
      <c r="C66" s="833" t="s">
        <v>324</v>
      </c>
      <c r="D66" s="834" t="s">
        <v>489</v>
      </c>
      <c r="E66" s="835" t="s">
        <v>483</v>
      </c>
      <c r="F66" s="836">
        <v>1</v>
      </c>
      <c r="G66" s="916">
        <v>0</v>
      </c>
      <c r="H66" s="862">
        <v>0</v>
      </c>
      <c r="K66" s="941" t="s">
        <v>488</v>
      </c>
      <c r="L66" s="935" t="s">
        <v>324</v>
      </c>
      <c r="M66" s="936" t="s">
        <v>489</v>
      </c>
      <c r="N66" s="937" t="s">
        <v>483</v>
      </c>
      <c r="O66" s="938">
        <v>1</v>
      </c>
      <c r="P66" s="1017">
        <v>261000</v>
      </c>
      <c r="Q66" s="964">
        <v>261000</v>
      </c>
      <c r="R66" s="497">
        <f>IF(EXACT(VLOOKUP(K66,OFERTA_0,3,FALSE),M66),1,0)</f>
        <v>1</v>
      </c>
      <c r="S66" s="497">
        <f>IF(EXACT(VLOOKUP(K66,OFERTA_0,4,FALSE),N66),1,0)</f>
        <v>1</v>
      </c>
      <c r="T66" s="498">
        <f>IF(EXACT(VLOOKUP(K66,OFERTA_0,5,FALSE),O66),1,0)</f>
        <v>1</v>
      </c>
      <c r="U66" s="498">
        <f t="shared" si="1698"/>
        <v>1</v>
      </c>
      <c r="V66" s="498">
        <f t="shared" si="1699"/>
        <v>1</v>
      </c>
      <c r="W66" s="498">
        <f t="shared" si="1700"/>
        <v>1</v>
      </c>
      <c r="X66" s="504">
        <f t="shared" si="1701"/>
        <v>261000</v>
      </c>
      <c r="Y66" s="500">
        <f t="shared" si="1702"/>
        <v>0</v>
      </c>
      <c r="Z66" s="486"/>
      <c r="AA66" s="486"/>
      <c r="AB66" s="941" t="s">
        <v>488</v>
      </c>
      <c r="AC66" s="935" t="s">
        <v>324</v>
      </c>
      <c r="AD66" s="936" t="s">
        <v>489</v>
      </c>
      <c r="AE66" s="937" t="s">
        <v>483</v>
      </c>
      <c r="AF66" s="938">
        <v>1</v>
      </c>
      <c r="AG66" s="1017">
        <v>876000</v>
      </c>
      <c r="AH66" s="964">
        <v>876000</v>
      </c>
      <c r="AI66" s="497">
        <f>IF(EXACT(VLOOKUP(AB66,OFERTA_0,3,FALSE),AD66),1,0)</f>
        <v>1</v>
      </c>
      <c r="AJ66" s="497">
        <f>IF(EXACT(VLOOKUP(AB66,OFERTA_0,4,FALSE),AE66),1,0)</f>
        <v>1</v>
      </c>
      <c r="AK66" s="498">
        <f>IF(EXACT(VLOOKUP(AB66,OFERTA_0,5,FALSE),AF66),1,0)</f>
        <v>1</v>
      </c>
      <c r="AL66" s="498">
        <f t="shared" si="1703"/>
        <v>1</v>
      </c>
      <c r="AM66" s="498">
        <f t="shared" si="1704"/>
        <v>1</v>
      </c>
      <c r="AN66" s="498">
        <f t="shared" si="1705"/>
        <v>1</v>
      </c>
      <c r="AO66" s="504">
        <f t="shared" si="1706"/>
        <v>876000</v>
      </c>
      <c r="AP66" s="500">
        <f t="shared" si="1707"/>
        <v>0</v>
      </c>
      <c r="AQ66" s="486"/>
      <c r="AR66" s="486"/>
      <c r="AS66" s="941" t="s">
        <v>488</v>
      </c>
      <c r="AT66" s="935" t="s">
        <v>324</v>
      </c>
      <c r="AU66" s="936" t="s">
        <v>489</v>
      </c>
      <c r="AV66" s="937" t="s">
        <v>483</v>
      </c>
      <c r="AW66" s="938">
        <v>1</v>
      </c>
      <c r="AX66" s="1017">
        <v>654765</v>
      </c>
      <c r="AY66" s="964">
        <v>654765</v>
      </c>
      <c r="AZ66" s="497">
        <f>IF(EXACT(VLOOKUP(AS66,OFERTA_0,3,FALSE),AU66),1,0)</f>
        <v>1</v>
      </c>
      <c r="BA66" s="497">
        <f>IF(EXACT(VLOOKUP(AS66,OFERTA_0,4,FALSE),AV66),1,0)</f>
        <v>1</v>
      </c>
      <c r="BB66" s="498">
        <f>IF(EXACT(VLOOKUP(AS66,OFERTA_0,5,FALSE),AW66),1,0)</f>
        <v>1</v>
      </c>
      <c r="BC66" s="498">
        <f t="shared" si="1708"/>
        <v>1</v>
      </c>
      <c r="BD66" s="498">
        <f t="shared" si="1709"/>
        <v>1</v>
      </c>
      <c r="BE66" s="498">
        <f t="shared" si="1710"/>
        <v>1</v>
      </c>
      <c r="BF66" s="504">
        <f t="shared" si="1711"/>
        <v>654765</v>
      </c>
      <c r="BG66" s="500">
        <f t="shared" si="1712"/>
        <v>0</v>
      </c>
      <c r="BJ66" s="941" t="s">
        <v>488</v>
      </c>
      <c r="BK66" s="935" t="s">
        <v>324</v>
      </c>
      <c r="BL66" s="936" t="s">
        <v>489</v>
      </c>
      <c r="BM66" s="937" t="s">
        <v>483</v>
      </c>
      <c r="BN66" s="938">
        <v>1</v>
      </c>
      <c r="BO66" s="1017">
        <v>469882</v>
      </c>
      <c r="BP66" s="964">
        <v>469882</v>
      </c>
      <c r="BQ66" s="497">
        <f>IF(EXACT(VLOOKUP(BJ66,OFERTA_0,3,FALSE),BL66),1,0)</f>
        <v>1</v>
      </c>
      <c r="BR66" s="497">
        <f>IF(EXACT(VLOOKUP(BJ66,OFERTA_0,4,FALSE),BM66),1,0)</f>
        <v>1</v>
      </c>
      <c r="BS66" s="498">
        <f>IF(EXACT(VLOOKUP(BJ66,OFERTA_0,5,FALSE),BN66),1,0)</f>
        <v>1</v>
      </c>
      <c r="BT66" s="498">
        <f t="shared" si="1713"/>
        <v>1</v>
      </c>
      <c r="BU66" s="498">
        <f t="shared" si="1714"/>
        <v>1</v>
      </c>
      <c r="BV66" s="498">
        <f t="shared" si="1715"/>
        <v>1</v>
      </c>
      <c r="BW66" s="504">
        <f t="shared" si="1716"/>
        <v>469882</v>
      </c>
      <c r="BX66" s="500">
        <f t="shared" si="1717"/>
        <v>0</v>
      </c>
      <c r="CA66" s="941" t="s">
        <v>488</v>
      </c>
      <c r="CB66" s="935" t="s">
        <v>324</v>
      </c>
      <c r="CC66" s="936" t="s">
        <v>489</v>
      </c>
      <c r="CD66" s="937" t="s">
        <v>483</v>
      </c>
      <c r="CE66" s="938">
        <v>1</v>
      </c>
      <c r="CF66" s="1017">
        <v>438609</v>
      </c>
      <c r="CG66" s="964">
        <v>438609</v>
      </c>
      <c r="CH66" s="497">
        <f>IF(EXACT(VLOOKUP(CA66,OFERTA_0,3,FALSE),CC66),1,0)</f>
        <v>1</v>
      </c>
      <c r="CI66" s="497">
        <f>IF(EXACT(VLOOKUP(CA66,OFERTA_0,4,FALSE),CD66),1,0)</f>
        <v>1</v>
      </c>
      <c r="CJ66" s="498">
        <f>IF(EXACT(VLOOKUP(CA66,OFERTA_0,5,FALSE),CE66),1,0)</f>
        <v>1</v>
      </c>
      <c r="CK66" s="498">
        <f t="shared" si="1718"/>
        <v>1</v>
      </c>
      <c r="CL66" s="498">
        <f t="shared" si="1719"/>
        <v>1</v>
      </c>
      <c r="CM66" s="498">
        <f t="shared" si="1720"/>
        <v>1</v>
      </c>
      <c r="CN66" s="504">
        <f t="shared" si="1721"/>
        <v>438609</v>
      </c>
      <c r="CO66" s="500">
        <f t="shared" si="1722"/>
        <v>0</v>
      </c>
      <c r="CR66" s="941" t="s">
        <v>488</v>
      </c>
      <c r="CS66" s="935" t="s">
        <v>324</v>
      </c>
      <c r="CT66" s="936" t="s">
        <v>489</v>
      </c>
      <c r="CU66" s="937" t="s">
        <v>483</v>
      </c>
      <c r="CV66" s="1030">
        <v>1</v>
      </c>
      <c r="CW66" s="1017">
        <v>438608</v>
      </c>
      <c r="CX66" s="1041">
        <f t="shared" si="1723"/>
        <v>438608</v>
      </c>
      <c r="CY66" s="497">
        <f>IF(EXACT(VLOOKUP(CR66,OFERTA_0,3,FALSE),CT66),1,0)</f>
        <v>1</v>
      </c>
      <c r="CZ66" s="497">
        <f>IF(EXACT(VLOOKUP(CR66,OFERTA_0,4,FALSE),CU66),1,0)</f>
        <v>1</v>
      </c>
      <c r="DA66" s="498">
        <f>IF(EXACT(VLOOKUP(CR66,OFERTA_0,5,FALSE),CV66),1,0)</f>
        <v>1</v>
      </c>
      <c r="DB66" s="498">
        <f t="shared" si="1724"/>
        <v>1</v>
      </c>
      <c r="DC66" s="498">
        <f t="shared" si="1725"/>
        <v>1</v>
      </c>
      <c r="DD66" s="498">
        <f t="shared" si="1726"/>
        <v>1</v>
      </c>
      <c r="DE66" s="504">
        <f t="shared" si="1727"/>
        <v>438608</v>
      </c>
      <c r="DF66" s="500">
        <f t="shared" si="1728"/>
        <v>0</v>
      </c>
      <c r="DI66" s="941" t="s">
        <v>488</v>
      </c>
      <c r="DJ66" s="935" t="s">
        <v>324</v>
      </c>
      <c r="DK66" s="936" t="s">
        <v>489</v>
      </c>
      <c r="DL66" s="937" t="s">
        <v>483</v>
      </c>
      <c r="DM66" s="938">
        <v>1</v>
      </c>
      <c r="DN66" s="1017">
        <v>550000</v>
      </c>
      <c r="DO66" s="964">
        <v>550000</v>
      </c>
      <c r="DP66" s="497">
        <f>IF(EXACT(VLOOKUP(DI66,OFERTA_0,3,FALSE),DK66),1,0)</f>
        <v>1</v>
      </c>
      <c r="DQ66" s="497">
        <f>IF(EXACT(VLOOKUP(DI66,OFERTA_0,4,FALSE),DL66),1,0)</f>
        <v>1</v>
      </c>
      <c r="DR66" s="498">
        <f>IF(EXACT(VLOOKUP(DI66,OFERTA_0,5,FALSE),DM66),1,0)</f>
        <v>1</v>
      </c>
      <c r="DS66" s="498">
        <f t="shared" si="1729"/>
        <v>1</v>
      </c>
      <c r="DT66" s="498">
        <f t="shared" si="1730"/>
        <v>1</v>
      </c>
      <c r="DU66" s="498">
        <f t="shared" si="1731"/>
        <v>1</v>
      </c>
      <c r="DV66" s="504">
        <f t="shared" si="1732"/>
        <v>550000</v>
      </c>
      <c r="DW66" s="500">
        <f t="shared" si="1733"/>
        <v>0</v>
      </c>
      <c r="DZ66" s="941" t="s">
        <v>488</v>
      </c>
      <c r="EA66" s="935" t="s">
        <v>324</v>
      </c>
      <c r="EB66" s="936" t="s">
        <v>489</v>
      </c>
      <c r="EC66" s="937" t="s">
        <v>483</v>
      </c>
      <c r="ED66" s="1030">
        <v>1</v>
      </c>
      <c r="EE66" s="1017">
        <v>438600</v>
      </c>
      <c r="EF66" s="1041">
        <f t="shared" si="1734"/>
        <v>438600</v>
      </c>
      <c r="EG66" s="497">
        <f>IF(EXACT(VLOOKUP(DZ66,OFERTA_0,3,FALSE),EB66),1,0)</f>
        <v>1</v>
      </c>
      <c r="EH66" s="497">
        <f>IF(EXACT(VLOOKUP(DZ66,OFERTA_0,4,FALSE),EC66),1,0)</f>
        <v>1</v>
      </c>
      <c r="EI66" s="498">
        <f>IF(EXACT(VLOOKUP(DZ66,OFERTA_0,5,FALSE),ED66),1,0)</f>
        <v>1</v>
      </c>
      <c r="EJ66" s="498">
        <f t="shared" si="1735"/>
        <v>1</v>
      </c>
      <c r="EK66" s="498">
        <f t="shared" si="1736"/>
        <v>1</v>
      </c>
      <c r="EL66" s="498">
        <f t="shared" si="1737"/>
        <v>1</v>
      </c>
      <c r="EM66" s="504">
        <f t="shared" si="1738"/>
        <v>438600</v>
      </c>
      <c r="EN66" s="500">
        <f t="shared" si="1739"/>
        <v>0</v>
      </c>
      <c r="EQ66" s="665"/>
      <c r="ER66" s="666"/>
      <c r="ES66" s="667"/>
      <c r="ET66" s="676"/>
      <c r="EU66" s="669"/>
      <c r="EV66" s="670"/>
      <c r="EW66" s="1324"/>
      <c r="EX66" s="497" t="e">
        <f>IF(EXACT(VLOOKUP(EQ66,OFERTA_0,2,FALSE),ER66),1,0)</f>
        <v>#N/A</v>
      </c>
      <c r="EY66" s="497" t="e">
        <f>IF(EXACT(VLOOKUP(EQ66,OFERTA_0,3,FALSE),ES66),1,0)</f>
        <v>#N/A</v>
      </c>
      <c r="EZ66" s="498" t="e">
        <f>IF(EXACT(VLOOKUP(EQ66,OFERTA_0,4,FALSE),ET66),1,0)</f>
        <v>#N/A</v>
      </c>
      <c r="FA66" s="498">
        <f>IF(EU66=0,0,1)</f>
        <v>0</v>
      </c>
      <c r="FB66" s="498">
        <f>IF(EV66=0,0,1)</f>
        <v>0</v>
      </c>
      <c r="FC66" s="498" t="e">
        <f>PRODUCT(EX66:FB66)</f>
        <v>#N/A</v>
      </c>
      <c r="FD66" s="504">
        <f>ROUND(EV66,0)</f>
        <v>0</v>
      </c>
      <c r="FE66" s="500">
        <f>EV66-FD66</f>
        <v>0</v>
      </c>
      <c r="FH66" s="665"/>
      <c r="FI66" s="666"/>
      <c r="FJ66" s="667"/>
      <c r="FK66" s="676"/>
      <c r="FL66" s="669"/>
      <c r="FM66" s="670"/>
      <c r="FN66" s="1324"/>
      <c r="FO66" s="497" t="e">
        <f>IF(EXACT(VLOOKUP(FH66,OFERTA_0,2,FALSE),FI66),1,0)</f>
        <v>#N/A</v>
      </c>
      <c r="FP66" s="497" t="e">
        <f>IF(EXACT(VLOOKUP(FH66,OFERTA_0,3,FALSE),FJ66),1,0)</f>
        <v>#N/A</v>
      </c>
      <c r="FQ66" s="498" t="e">
        <f>IF(EXACT(VLOOKUP(FH66,OFERTA_0,4,FALSE),FK66),1,0)</f>
        <v>#N/A</v>
      </c>
      <c r="FR66" s="498">
        <f>IF(FL66=0,0,1)</f>
        <v>0</v>
      </c>
      <c r="FS66" s="498">
        <f>IF(FM66=0,0,1)</f>
        <v>0</v>
      </c>
      <c r="FT66" s="498" t="e">
        <f>PRODUCT(FO66:FS66)</f>
        <v>#N/A</v>
      </c>
      <c r="FU66" s="504">
        <f>ROUND(FM66,0)</f>
        <v>0</v>
      </c>
      <c r="FV66" s="500">
        <f>FM66-FU66</f>
        <v>0</v>
      </c>
      <c r="FY66" s="665"/>
      <c r="FZ66" s="666"/>
      <c r="GA66" s="667"/>
      <c r="GB66" s="676"/>
      <c r="GC66" s="669"/>
      <c r="GD66" s="670"/>
      <c r="GE66" s="1324"/>
      <c r="GF66" s="497" t="e">
        <f>IF(EXACT(VLOOKUP(FY66,OFERTA_0,2,FALSE),FZ66),1,0)</f>
        <v>#N/A</v>
      </c>
      <c r="GG66" s="497" t="e">
        <f>IF(EXACT(VLOOKUP(FY66,OFERTA_0,3,FALSE),GA66),1,0)</f>
        <v>#N/A</v>
      </c>
      <c r="GH66" s="498" t="e">
        <f>IF(EXACT(VLOOKUP(FY66,OFERTA_0,4,FALSE),GB66),1,0)</f>
        <v>#N/A</v>
      </c>
      <c r="GI66" s="498">
        <f>IF(GC66=0,0,1)</f>
        <v>0</v>
      </c>
      <c r="GJ66" s="498">
        <f>IF(GD66=0,0,1)</f>
        <v>0</v>
      </c>
      <c r="GK66" s="498" t="e">
        <f>PRODUCT(GF66:GJ66)</f>
        <v>#N/A</v>
      </c>
      <c r="GL66" s="504">
        <f>ROUND(GD66,0)</f>
        <v>0</v>
      </c>
      <c r="GM66" s="500">
        <f>GD66-GL66</f>
        <v>0</v>
      </c>
      <c r="GP66" s="665"/>
      <c r="GQ66" s="666"/>
      <c r="GR66" s="667"/>
      <c r="GS66" s="676"/>
      <c r="GT66" s="669"/>
      <c r="GU66" s="670"/>
      <c r="GV66" s="1324"/>
      <c r="GW66" s="497" t="e">
        <f>IF(EXACT(VLOOKUP(GP66,OFERTA_0,2,FALSE),GQ66),1,0)</f>
        <v>#N/A</v>
      </c>
      <c r="GX66" s="497" t="e">
        <f>IF(EXACT(VLOOKUP(GP66,OFERTA_0,3,FALSE),GR66),1,0)</f>
        <v>#N/A</v>
      </c>
      <c r="GY66" s="498" t="e">
        <f>IF(EXACT(VLOOKUP(GP66,OFERTA_0,4,FALSE),GS66),1,0)</f>
        <v>#N/A</v>
      </c>
      <c r="GZ66" s="498">
        <f>IF(GT66=0,0,1)</f>
        <v>0</v>
      </c>
      <c r="HA66" s="498">
        <f>IF(GU66=0,0,1)</f>
        <v>0</v>
      </c>
      <c r="HB66" s="498" t="e">
        <f>PRODUCT(GW66:HA66)</f>
        <v>#N/A</v>
      </c>
      <c r="HC66" s="504">
        <f>ROUND(GU66,0)</f>
        <v>0</v>
      </c>
      <c r="HD66" s="500">
        <f>GU66-HC66</f>
        <v>0</v>
      </c>
      <c r="HG66" s="665"/>
      <c r="HH66" s="666"/>
      <c r="HI66" s="667"/>
      <c r="HJ66" s="676"/>
      <c r="HK66" s="669"/>
      <c r="HL66" s="670"/>
      <c r="HM66" s="1324"/>
      <c r="HN66" s="497" t="e">
        <f>IF(EXACT(VLOOKUP(HG66,OFERTA_0,2,FALSE),HH66),1,0)</f>
        <v>#N/A</v>
      </c>
      <c r="HO66" s="497" t="e">
        <f>IF(EXACT(VLOOKUP(HG66,OFERTA_0,3,FALSE),HI66),1,0)</f>
        <v>#N/A</v>
      </c>
      <c r="HP66" s="498" t="e">
        <f>IF(EXACT(VLOOKUP(HG66,OFERTA_0,4,FALSE),HJ66),1,0)</f>
        <v>#N/A</v>
      </c>
      <c r="HQ66" s="498">
        <f>IF(HK66=0,0,1)</f>
        <v>0</v>
      </c>
      <c r="HR66" s="498">
        <f>IF(HL66=0,0,1)</f>
        <v>0</v>
      </c>
      <c r="HS66" s="498" t="e">
        <f>PRODUCT(HN66:HR66)</f>
        <v>#N/A</v>
      </c>
      <c r="HT66" s="504">
        <f>ROUND(HL66,0)</f>
        <v>0</v>
      </c>
      <c r="HU66" s="500">
        <f>HL66-HT66</f>
        <v>0</v>
      </c>
      <c r="HX66" s="665"/>
      <c r="HY66" s="666"/>
      <c r="HZ66" s="667"/>
      <c r="IA66" s="676"/>
      <c r="IB66" s="669"/>
      <c r="IC66" s="670"/>
      <c r="ID66" s="1324"/>
      <c r="IE66" s="497" t="e">
        <f>IF(EXACT(VLOOKUP(HX66,OFERTA_0,2,FALSE),HY66),1,0)</f>
        <v>#N/A</v>
      </c>
      <c r="IF66" s="497" t="e">
        <f>IF(EXACT(VLOOKUP(HX66,OFERTA_0,3,FALSE),HZ66),1,0)</f>
        <v>#N/A</v>
      </c>
      <c r="IG66" s="498" t="e">
        <f>IF(EXACT(VLOOKUP(HX66,OFERTA_0,4,FALSE),IA66),1,0)</f>
        <v>#N/A</v>
      </c>
      <c r="IH66" s="498">
        <f>IF(IB66=0,0,1)</f>
        <v>0</v>
      </c>
      <c r="II66" s="498">
        <f>IF(IC66=0,0,1)</f>
        <v>0</v>
      </c>
      <c r="IJ66" s="498" t="e">
        <f>PRODUCT(IE66:II66)</f>
        <v>#N/A</v>
      </c>
      <c r="IK66" s="504">
        <f>ROUND(IC66,0)</f>
        <v>0</v>
      </c>
      <c r="IL66" s="500">
        <f>IC66-IK66</f>
        <v>0</v>
      </c>
      <c r="IO66" s="665"/>
      <c r="IP66" s="666"/>
      <c r="IQ66" s="667"/>
      <c r="IR66" s="676"/>
      <c r="IS66" s="669"/>
      <c r="IT66" s="670"/>
      <c r="IU66" s="1324"/>
      <c r="IV66" s="497" t="e">
        <f>IF(EXACT(VLOOKUP(IO66,OFERTA_0,2,FALSE),IP66),1,0)</f>
        <v>#N/A</v>
      </c>
      <c r="IW66" s="497" t="e">
        <f>IF(EXACT(VLOOKUP(IO66,OFERTA_0,3,FALSE),IQ66),1,0)</f>
        <v>#N/A</v>
      </c>
      <c r="IX66" s="498" t="e">
        <f>IF(EXACT(VLOOKUP(IO66,OFERTA_0,4,FALSE),IR66),1,0)</f>
        <v>#N/A</v>
      </c>
      <c r="IY66" s="498">
        <f>IF(IS66=0,0,1)</f>
        <v>0</v>
      </c>
      <c r="IZ66" s="498">
        <f>IF(IT66=0,0,1)</f>
        <v>0</v>
      </c>
      <c r="JA66" s="498" t="e">
        <f>PRODUCT(IV66:IZ66)</f>
        <v>#N/A</v>
      </c>
      <c r="JB66" s="504">
        <f>ROUND(IT66,0)</f>
        <v>0</v>
      </c>
      <c r="JC66" s="500">
        <f>IT66-JB66</f>
        <v>0</v>
      </c>
      <c r="JF66" s="665"/>
      <c r="JG66" s="666"/>
      <c r="JH66" s="667"/>
      <c r="JI66" s="676"/>
      <c r="JJ66" s="669"/>
      <c r="JK66" s="670"/>
      <c r="JL66" s="1324"/>
      <c r="JM66" s="497" t="e">
        <f>IF(EXACT(VLOOKUP(JF66,OFERTA_0,2,FALSE),JG66),1,0)</f>
        <v>#N/A</v>
      </c>
      <c r="JN66" s="497" t="e">
        <f>IF(EXACT(VLOOKUP(JF66,OFERTA_0,3,FALSE),JH66),1,0)</f>
        <v>#N/A</v>
      </c>
      <c r="JO66" s="498" t="e">
        <f>IF(EXACT(VLOOKUP(JF66,OFERTA_0,4,FALSE),JI66),1,0)</f>
        <v>#N/A</v>
      </c>
      <c r="JP66" s="498">
        <f>IF(JJ66=0,0,1)</f>
        <v>0</v>
      </c>
      <c r="JQ66" s="498">
        <f>IF(JK66=0,0,1)</f>
        <v>0</v>
      </c>
      <c r="JR66" s="498" t="e">
        <f>PRODUCT(JM66:JQ66)</f>
        <v>#N/A</v>
      </c>
      <c r="JS66" s="504">
        <f>ROUND(JK66,0)</f>
        <v>0</v>
      </c>
      <c r="JT66" s="500">
        <f>JK66-JS66</f>
        <v>0</v>
      </c>
      <c r="JW66" s="665"/>
      <c r="JX66" s="666"/>
      <c r="JY66" s="667"/>
      <c r="JZ66" s="676"/>
      <c r="KA66" s="669"/>
      <c r="KB66" s="670"/>
      <c r="KC66" s="1324"/>
      <c r="KD66" s="497" t="e">
        <f>IF(EXACT(VLOOKUP(JW66,OFERTA_0,2,FALSE),JX66),1,0)</f>
        <v>#N/A</v>
      </c>
      <c r="KE66" s="497" t="e">
        <f>IF(EXACT(VLOOKUP(JW66,OFERTA_0,3,FALSE),JY66),1,0)</f>
        <v>#N/A</v>
      </c>
      <c r="KF66" s="498" t="e">
        <f>IF(EXACT(VLOOKUP(JW66,OFERTA_0,4,FALSE),JZ66),1,0)</f>
        <v>#N/A</v>
      </c>
      <c r="KG66" s="498">
        <f>IF(KA66=0,0,1)</f>
        <v>0</v>
      </c>
      <c r="KH66" s="498">
        <f>IF(KB66=0,0,1)</f>
        <v>0</v>
      </c>
      <c r="KI66" s="498" t="e">
        <f>PRODUCT(KD66:KH66)</f>
        <v>#N/A</v>
      </c>
      <c r="KJ66" s="504">
        <f>ROUND(KB66,0)</f>
        <v>0</v>
      </c>
      <c r="KK66" s="500">
        <f>KB66-KJ66</f>
        <v>0</v>
      </c>
      <c r="KN66" s="665"/>
      <c r="KO66" s="666"/>
      <c r="KP66" s="667"/>
      <c r="KQ66" s="676"/>
      <c r="KR66" s="669"/>
      <c r="KS66" s="670"/>
      <c r="KT66" s="1324"/>
      <c r="KU66" s="497" t="e">
        <f>IF(EXACT(VLOOKUP(KN66,OFERTA_0,2,FALSE),KO66),1,0)</f>
        <v>#N/A</v>
      </c>
      <c r="KV66" s="497" t="e">
        <f>IF(EXACT(VLOOKUP(KN66,OFERTA_0,3,FALSE),KP66),1,0)</f>
        <v>#N/A</v>
      </c>
      <c r="KW66" s="498" t="e">
        <f>IF(EXACT(VLOOKUP(KN66,OFERTA_0,4,FALSE),KQ66),1,0)</f>
        <v>#N/A</v>
      </c>
      <c r="KX66" s="498">
        <f>IF(KR66=0,0,1)</f>
        <v>0</v>
      </c>
      <c r="KY66" s="498">
        <f>IF(KS66=0,0,1)</f>
        <v>0</v>
      </c>
      <c r="KZ66" s="498" t="e">
        <f>PRODUCT(KU66:KY66)</f>
        <v>#N/A</v>
      </c>
      <c r="LA66" s="504">
        <f>ROUND(KS66,0)</f>
        <v>0</v>
      </c>
      <c r="LB66" s="500">
        <f>KS66-LA66</f>
        <v>0</v>
      </c>
      <c r="LE66" s="665"/>
      <c r="LF66" s="666"/>
      <c r="LG66" s="667"/>
      <c r="LH66" s="676"/>
      <c r="LI66" s="669"/>
      <c r="LJ66" s="670"/>
      <c r="LK66" s="1324"/>
      <c r="LL66" s="497" t="e">
        <f>IF(EXACT(VLOOKUP(LE66,OFERTA_0,2,FALSE),LF66),1,0)</f>
        <v>#N/A</v>
      </c>
      <c r="LM66" s="497" t="e">
        <f>IF(EXACT(VLOOKUP(LE66,OFERTA_0,3,FALSE),LG66),1,0)</f>
        <v>#N/A</v>
      </c>
      <c r="LN66" s="498" t="e">
        <f>IF(EXACT(VLOOKUP(LE66,OFERTA_0,4,FALSE),LH66),1,0)</f>
        <v>#N/A</v>
      </c>
      <c r="LO66" s="498">
        <f>IF(LI66=0,0,1)</f>
        <v>0</v>
      </c>
      <c r="LP66" s="498">
        <f>IF(LJ66=0,0,1)</f>
        <v>0</v>
      </c>
      <c r="LQ66" s="498" t="e">
        <f>PRODUCT(LL66:LP66)</f>
        <v>#N/A</v>
      </c>
      <c r="LR66" s="504">
        <f>ROUND(LJ66,0)</f>
        <v>0</v>
      </c>
      <c r="LS66" s="500">
        <f>LJ66-LR66</f>
        <v>0</v>
      </c>
      <c r="LV66" s="665"/>
      <c r="LW66" s="666"/>
      <c r="LX66" s="667"/>
      <c r="LY66" s="676"/>
      <c r="LZ66" s="669"/>
      <c r="MA66" s="670"/>
      <c r="MB66" s="1324"/>
      <c r="MC66" s="497" t="e">
        <f>IF(EXACT(VLOOKUP(LV66,OFERTA_0,2,FALSE),LW66),1,0)</f>
        <v>#N/A</v>
      </c>
      <c r="MD66" s="497" t="e">
        <f>IF(EXACT(VLOOKUP(LV66,OFERTA_0,3,FALSE),LX66),1,0)</f>
        <v>#N/A</v>
      </c>
      <c r="ME66" s="498" t="e">
        <f>IF(EXACT(VLOOKUP(LV66,OFERTA_0,4,FALSE),LY66),1,0)</f>
        <v>#N/A</v>
      </c>
      <c r="MF66" s="498">
        <f>IF(LZ66=0,0,1)</f>
        <v>0</v>
      </c>
      <c r="MG66" s="498">
        <f>IF(MA66=0,0,1)</f>
        <v>0</v>
      </c>
      <c r="MH66" s="498" t="e">
        <f>PRODUCT(MC66:MG66)</f>
        <v>#N/A</v>
      </c>
      <c r="MI66" s="504">
        <f>ROUND(MA66,0)</f>
        <v>0</v>
      </c>
      <c r="MJ66" s="500">
        <f>MA66-MI66</f>
        <v>0</v>
      </c>
      <c r="MM66" s="665"/>
      <c r="MN66" s="666"/>
      <c r="MO66" s="667"/>
      <c r="MP66" s="676"/>
      <c r="MQ66" s="669"/>
      <c r="MR66" s="670"/>
      <c r="MS66" s="1324"/>
      <c r="MT66" s="497" t="e">
        <f>IF(EXACT(VLOOKUP(MM66,OFERTA_0,2,FALSE),MN66),1,0)</f>
        <v>#N/A</v>
      </c>
      <c r="MU66" s="497" t="e">
        <f>IF(EXACT(VLOOKUP(MM66,OFERTA_0,3,FALSE),MO66),1,0)</f>
        <v>#N/A</v>
      </c>
      <c r="MV66" s="498" t="e">
        <f>IF(EXACT(VLOOKUP(MM66,OFERTA_0,4,FALSE),MP66),1,0)</f>
        <v>#N/A</v>
      </c>
      <c r="MW66" s="498">
        <f>IF(MQ66=0,0,1)</f>
        <v>0</v>
      </c>
      <c r="MX66" s="498">
        <f>IF(MR66=0,0,1)</f>
        <v>0</v>
      </c>
      <c r="MY66" s="498" t="e">
        <f>PRODUCT(MT66:MX66)</f>
        <v>#N/A</v>
      </c>
      <c r="MZ66" s="504">
        <f>ROUND(MR66,0)</f>
        <v>0</v>
      </c>
      <c r="NA66" s="500">
        <f>MR66-MZ66</f>
        <v>0</v>
      </c>
      <c r="ND66" s="665"/>
      <c r="NE66" s="666"/>
      <c r="NF66" s="667"/>
      <c r="NG66" s="676"/>
      <c r="NH66" s="669"/>
      <c r="NI66" s="670"/>
      <c r="NJ66" s="1324"/>
      <c r="NK66" s="497" t="e">
        <f>IF(EXACT(VLOOKUP(ND66,OFERTA_0,2,FALSE),NE66),1,0)</f>
        <v>#N/A</v>
      </c>
      <c r="NL66" s="497" t="e">
        <f>IF(EXACT(VLOOKUP(ND66,OFERTA_0,3,FALSE),NF66),1,0)</f>
        <v>#N/A</v>
      </c>
      <c r="NM66" s="498" t="e">
        <f>IF(EXACT(VLOOKUP(ND66,OFERTA_0,4,FALSE),NG66),1,0)</f>
        <v>#N/A</v>
      </c>
      <c r="NN66" s="498">
        <f>IF(NH66=0,0,1)</f>
        <v>0</v>
      </c>
      <c r="NO66" s="498">
        <f>IF(NI66=0,0,1)</f>
        <v>0</v>
      </c>
      <c r="NP66" s="498" t="e">
        <f>PRODUCT(NK66:NO66)</f>
        <v>#N/A</v>
      </c>
      <c r="NQ66" s="504">
        <f>ROUND(NI66,0)</f>
        <v>0</v>
      </c>
      <c r="NR66" s="500">
        <f>NI66-NQ66</f>
        <v>0</v>
      </c>
      <c r="NU66" s="665"/>
      <c r="NV66" s="666"/>
      <c r="NW66" s="667"/>
      <c r="NX66" s="676"/>
      <c r="NY66" s="669"/>
      <c r="NZ66" s="670"/>
      <c r="OA66" s="1324"/>
      <c r="OB66" s="497" t="e">
        <f>IF(EXACT(VLOOKUP(NU66,OFERTA_0,2,FALSE),NV66),1,0)</f>
        <v>#N/A</v>
      </c>
      <c r="OC66" s="497" t="e">
        <f>IF(EXACT(VLOOKUP(NU66,OFERTA_0,3,FALSE),NW66),1,0)</f>
        <v>#N/A</v>
      </c>
      <c r="OD66" s="498" t="e">
        <f>IF(EXACT(VLOOKUP(NU66,OFERTA_0,4,FALSE),NX66),1,0)</f>
        <v>#N/A</v>
      </c>
      <c r="OE66" s="498">
        <f>IF(NY66=0,0,1)</f>
        <v>0</v>
      </c>
      <c r="OF66" s="498">
        <f>IF(NZ66=0,0,1)</f>
        <v>0</v>
      </c>
      <c r="OG66" s="498" t="e">
        <f>PRODUCT(OB66:OF66)</f>
        <v>#N/A</v>
      </c>
      <c r="OH66" s="504">
        <f>ROUND(NZ66,0)</f>
        <v>0</v>
      </c>
      <c r="OI66" s="500">
        <f>NZ66-OH66</f>
        <v>0</v>
      </c>
      <c r="OL66" s="665"/>
      <c r="OM66" s="666"/>
      <c r="ON66" s="667"/>
      <c r="OO66" s="676"/>
      <c r="OP66" s="669"/>
      <c r="OQ66" s="670"/>
      <c r="OR66" s="1324"/>
      <c r="OS66" s="497" t="e">
        <f>IF(EXACT(VLOOKUP(OL66,OFERTA_0,2,FALSE),OM66),1,0)</f>
        <v>#N/A</v>
      </c>
      <c r="OT66" s="497" t="e">
        <f>IF(EXACT(VLOOKUP(OL66,OFERTA_0,3,FALSE),ON66),1,0)</f>
        <v>#N/A</v>
      </c>
      <c r="OU66" s="498" t="e">
        <f>IF(EXACT(VLOOKUP(OL66,OFERTA_0,4,FALSE),OO66),1,0)</f>
        <v>#N/A</v>
      </c>
      <c r="OV66" s="498">
        <f>IF(OP66=0,0,1)</f>
        <v>0</v>
      </c>
      <c r="OW66" s="498">
        <f>IF(OQ66=0,0,1)</f>
        <v>0</v>
      </c>
      <c r="OX66" s="498" t="e">
        <f>PRODUCT(OS66:OW66)</f>
        <v>#N/A</v>
      </c>
      <c r="OY66" s="504">
        <f>ROUND(OQ66,0)</f>
        <v>0</v>
      </c>
      <c r="OZ66" s="500">
        <f>OQ66-OY66</f>
        <v>0</v>
      </c>
      <c r="PC66" s="665"/>
      <c r="PD66" s="666"/>
      <c r="PE66" s="667"/>
      <c r="PF66" s="676"/>
      <c r="PG66" s="669"/>
      <c r="PH66" s="670"/>
      <c r="PI66" s="1324"/>
      <c r="PJ66" s="497" t="e">
        <f>IF(EXACT(VLOOKUP(PC66,OFERTA_0,2,FALSE),PD66),1,0)</f>
        <v>#N/A</v>
      </c>
      <c r="PK66" s="497" t="e">
        <f>IF(EXACT(VLOOKUP(PC66,OFERTA_0,3,FALSE),PE66),1,0)</f>
        <v>#N/A</v>
      </c>
      <c r="PL66" s="498" t="e">
        <f>IF(EXACT(VLOOKUP(PC66,OFERTA_0,4,FALSE),PF66),1,0)</f>
        <v>#N/A</v>
      </c>
      <c r="PM66" s="498">
        <f>IF(PG66=0,0,1)</f>
        <v>0</v>
      </c>
      <c r="PN66" s="498">
        <f>IF(PH66=0,0,1)</f>
        <v>0</v>
      </c>
      <c r="PO66" s="498" t="e">
        <f>PRODUCT(PJ66:PN66)</f>
        <v>#N/A</v>
      </c>
      <c r="PP66" s="504">
        <f>ROUND(PH66,0)</f>
        <v>0</v>
      </c>
      <c r="PQ66" s="500">
        <f>PH66-PP66</f>
        <v>0</v>
      </c>
      <c r="PT66" s="665"/>
      <c r="PU66" s="666"/>
      <c r="PV66" s="667"/>
      <c r="PW66" s="676"/>
      <c r="PX66" s="669"/>
      <c r="PY66" s="670"/>
      <c r="PZ66" s="1324"/>
      <c r="QA66" s="497" t="e">
        <f>IF(EXACT(VLOOKUP(PT66,OFERTA_0,2,FALSE),PU66),1,0)</f>
        <v>#N/A</v>
      </c>
      <c r="QB66" s="497" t="e">
        <f>IF(EXACT(VLOOKUP(PT66,OFERTA_0,3,FALSE),PV66),1,0)</f>
        <v>#N/A</v>
      </c>
      <c r="QC66" s="498" t="e">
        <f>IF(EXACT(VLOOKUP(PT66,OFERTA_0,4,FALSE),PW66),1,0)</f>
        <v>#N/A</v>
      </c>
      <c r="QD66" s="498">
        <f>IF(PX66=0,0,1)</f>
        <v>0</v>
      </c>
      <c r="QE66" s="498">
        <f>IF(PY66=0,0,1)</f>
        <v>0</v>
      </c>
      <c r="QF66" s="498" t="e">
        <f>PRODUCT(QA66:QE66)</f>
        <v>#N/A</v>
      </c>
      <c r="QG66" s="504">
        <f>ROUND(PY66,0)</f>
        <v>0</v>
      </c>
      <c r="QH66" s="500">
        <f>PY66-QG66</f>
        <v>0</v>
      </c>
      <c r="QK66" s="665"/>
      <c r="QL66" s="666"/>
      <c r="QM66" s="667"/>
      <c r="QN66" s="676"/>
      <c r="QO66" s="669"/>
      <c r="QP66" s="670"/>
      <c r="QQ66" s="1324"/>
      <c r="QR66" s="497" t="e">
        <f>IF(EXACT(VLOOKUP(QK66,OFERTA_0,2,FALSE),QL66),1,0)</f>
        <v>#N/A</v>
      </c>
      <c r="QS66" s="497" t="e">
        <f>IF(EXACT(VLOOKUP(QK66,OFERTA_0,3,FALSE),QM66),1,0)</f>
        <v>#N/A</v>
      </c>
      <c r="QT66" s="498" t="e">
        <f>IF(EXACT(VLOOKUP(QK66,OFERTA_0,4,FALSE),QN66),1,0)</f>
        <v>#N/A</v>
      </c>
      <c r="QU66" s="498">
        <f>IF(QO66=0,0,1)</f>
        <v>0</v>
      </c>
      <c r="QV66" s="498">
        <f>IF(QP66=0,0,1)</f>
        <v>0</v>
      </c>
      <c r="QW66" s="498" t="e">
        <f>PRODUCT(QR66:QV66)</f>
        <v>#N/A</v>
      </c>
      <c r="QX66" s="504">
        <f>ROUND(QP66,0)</f>
        <v>0</v>
      </c>
      <c r="QY66" s="500">
        <f>QP66-QX66</f>
        <v>0</v>
      </c>
      <c r="RB66" s="381"/>
      <c r="RC66" s="382"/>
      <c r="RD66" s="383"/>
      <c r="RE66" s="384"/>
      <c r="RF66" s="385"/>
      <c r="RG66" s="386"/>
      <c r="RH66" s="386"/>
      <c r="RI66" s="497"/>
      <c r="RJ66" s="497"/>
      <c r="RK66" s="501"/>
      <c r="RL66" s="501"/>
      <c r="RM66" s="501"/>
      <c r="RN66" s="501"/>
      <c r="RO66" s="502"/>
      <c r="RP66" s="503"/>
      <c r="RS66" s="381"/>
      <c r="RT66" s="382"/>
      <c r="RU66" s="383"/>
      <c r="RV66" s="384"/>
      <c r="RW66" s="385"/>
      <c r="RX66" s="386"/>
      <c r="RY66" s="386"/>
      <c r="RZ66" s="497"/>
      <c r="SA66" s="497"/>
      <c r="SB66" s="501"/>
      <c r="SC66" s="501"/>
      <c r="SD66" s="501"/>
      <c r="SE66" s="501"/>
      <c r="SF66" s="502"/>
      <c r="SG66" s="503"/>
      <c r="SJ66" s="381"/>
      <c r="SK66" s="382"/>
      <c r="SL66" s="383"/>
      <c r="SM66" s="384"/>
      <c r="SN66" s="385"/>
      <c r="SO66" s="386"/>
      <c r="SP66" s="386"/>
      <c r="SQ66" s="497"/>
      <c r="SR66" s="497"/>
      <c r="SS66" s="501"/>
      <c r="ST66" s="501"/>
      <c r="SU66" s="501"/>
      <c r="SV66" s="501"/>
      <c r="SW66" s="502"/>
      <c r="SX66" s="503"/>
    </row>
    <row r="67" spans="2:518" ht="27" customHeight="1" thickTop="1" thickBot="1">
      <c r="B67" s="825" t="s">
        <v>490</v>
      </c>
      <c r="C67" s="826"/>
      <c r="D67" s="827" t="s">
        <v>491</v>
      </c>
      <c r="E67" s="828"/>
      <c r="F67" s="829"/>
      <c r="G67" s="830"/>
      <c r="H67" s="831"/>
      <c r="K67" s="927" t="s">
        <v>490</v>
      </c>
      <c r="L67" s="928"/>
      <c r="M67" s="929" t="s">
        <v>491</v>
      </c>
      <c r="N67" s="930"/>
      <c r="O67" s="931"/>
      <c r="P67" s="932"/>
      <c r="Q67" s="933"/>
      <c r="R67" s="493"/>
      <c r="S67" s="494"/>
      <c r="T67" s="494"/>
      <c r="U67" s="494"/>
      <c r="V67" s="494"/>
      <c r="W67" s="494"/>
      <c r="X67" s="917"/>
      <c r="Y67" s="918"/>
      <c r="Z67" s="486"/>
      <c r="AA67" s="486"/>
      <c r="AB67" s="927" t="s">
        <v>490</v>
      </c>
      <c r="AC67" s="928"/>
      <c r="AD67" s="929" t="s">
        <v>491</v>
      </c>
      <c r="AE67" s="930"/>
      <c r="AF67" s="931"/>
      <c r="AG67" s="932"/>
      <c r="AH67" s="933"/>
      <c r="AI67" s="493"/>
      <c r="AJ67" s="494"/>
      <c r="AK67" s="494"/>
      <c r="AL67" s="494"/>
      <c r="AM67" s="494"/>
      <c r="AN67" s="494"/>
      <c r="AO67" s="917"/>
      <c r="AP67" s="918"/>
      <c r="AQ67" s="486"/>
      <c r="AR67" s="486"/>
      <c r="AS67" s="927" t="s">
        <v>490</v>
      </c>
      <c r="AT67" s="928"/>
      <c r="AU67" s="929" t="s">
        <v>491</v>
      </c>
      <c r="AV67" s="930"/>
      <c r="AW67" s="931"/>
      <c r="AX67" s="932"/>
      <c r="AY67" s="933"/>
      <c r="AZ67" s="493"/>
      <c r="BA67" s="494"/>
      <c r="BB67" s="494"/>
      <c r="BC67" s="494"/>
      <c r="BD67" s="494"/>
      <c r="BE67" s="494"/>
      <c r="BF67" s="917"/>
      <c r="BG67" s="918"/>
      <c r="BJ67" s="927" t="s">
        <v>490</v>
      </c>
      <c r="BK67" s="928"/>
      <c r="BL67" s="929" t="s">
        <v>491</v>
      </c>
      <c r="BM67" s="930"/>
      <c r="BN67" s="931"/>
      <c r="BO67" s="932"/>
      <c r="BP67" s="933"/>
      <c r="BQ67" s="493"/>
      <c r="BR67" s="494"/>
      <c r="BS67" s="494"/>
      <c r="BT67" s="494"/>
      <c r="BU67" s="494"/>
      <c r="BV67" s="494"/>
      <c r="BW67" s="917"/>
      <c r="BX67" s="918"/>
      <c r="CA67" s="927" t="s">
        <v>490</v>
      </c>
      <c r="CB67" s="928"/>
      <c r="CC67" s="929" t="s">
        <v>491</v>
      </c>
      <c r="CD67" s="930"/>
      <c r="CE67" s="931"/>
      <c r="CF67" s="932"/>
      <c r="CG67" s="933"/>
      <c r="CH67" s="493"/>
      <c r="CI67" s="494"/>
      <c r="CJ67" s="494"/>
      <c r="CK67" s="494"/>
      <c r="CL67" s="494"/>
      <c r="CM67" s="494"/>
      <c r="CN67" s="917"/>
      <c r="CO67" s="918"/>
      <c r="CR67" s="652" t="s">
        <v>490</v>
      </c>
      <c r="CS67" s="1028"/>
      <c r="CT67" s="929" t="s">
        <v>491</v>
      </c>
      <c r="CU67" s="654"/>
      <c r="CV67" s="1029"/>
      <c r="CW67" s="932"/>
      <c r="CX67" s="657"/>
      <c r="CY67" s="493"/>
      <c r="CZ67" s="494"/>
      <c r="DA67" s="494"/>
      <c r="DB67" s="494"/>
      <c r="DC67" s="494"/>
      <c r="DD67" s="494"/>
      <c r="DE67" s="917"/>
      <c r="DF67" s="918"/>
      <c r="DI67" s="927" t="s">
        <v>490</v>
      </c>
      <c r="DJ67" s="928"/>
      <c r="DK67" s="929" t="s">
        <v>491</v>
      </c>
      <c r="DL67" s="930"/>
      <c r="DM67" s="931"/>
      <c r="DN67" s="932"/>
      <c r="DO67" s="933"/>
      <c r="DP67" s="493"/>
      <c r="DQ67" s="494"/>
      <c r="DR67" s="494"/>
      <c r="DS67" s="494"/>
      <c r="DT67" s="494"/>
      <c r="DU67" s="494"/>
      <c r="DV67" s="917"/>
      <c r="DW67" s="918"/>
      <c r="DZ67" s="652" t="s">
        <v>490</v>
      </c>
      <c r="EA67" s="1028"/>
      <c r="EB67" s="929" t="s">
        <v>491</v>
      </c>
      <c r="EC67" s="654"/>
      <c r="ED67" s="1029"/>
      <c r="EE67" s="932"/>
      <c r="EF67" s="657"/>
      <c r="EG67" s="493"/>
      <c r="EH67" s="494"/>
      <c r="EI67" s="494"/>
      <c r="EJ67" s="494"/>
      <c r="EK67" s="494"/>
      <c r="EL67" s="494"/>
      <c r="EM67" s="917"/>
      <c r="EN67" s="918"/>
      <c r="EQ67" s="665"/>
      <c r="ER67" s="666"/>
      <c r="ES67" s="667"/>
      <c r="ET67" s="676"/>
      <c r="EU67" s="669"/>
      <c r="EV67" s="670"/>
      <c r="EW67" s="1324"/>
      <c r="EX67" s="497" t="e">
        <f>IF(EXACT(VLOOKUP(EQ67,OFERTA_0,2,FALSE),ER67),1,0)</f>
        <v>#N/A</v>
      </c>
      <c r="EY67" s="497" t="e">
        <f>IF(EXACT(VLOOKUP(EQ67,OFERTA_0,3,FALSE),ES67),1,0)</f>
        <v>#N/A</v>
      </c>
      <c r="EZ67" s="498" t="e">
        <f>IF(EXACT(VLOOKUP(EQ67,OFERTA_0,4,FALSE),ET67),1,0)</f>
        <v>#N/A</v>
      </c>
      <c r="FA67" s="498">
        <f>IF(EU67=0,0,1)</f>
        <v>0</v>
      </c>
      <c r="FB67" s="498">
        <f>IF(EV67=0,0,1)</f>
        <v>0</v>
      </c>
      <c r="FC67" s="498" t="e">
        <f>PRODUCT(EX67:FB67)</f>
        <v>#N/A</v>
      </c>
      <c r="FD67" s="504">
        <f>ROUND(EV67,0)</f>
        <v>0</v>
      </c>
      <c r="FE67" s="500">
        <f>EV67-FD67</f>
        <v>0</v>
      </c>
      <c r="FH67" s="665"/>
      <c r="FI67" s="666"/>
      <c r="FJ67" s="667"/>
      <c r="FK67" s="676"/>
      <c r="FL67" s="669"/>
      <c r="FM67" s="670"/>
      <c r="FN67" s="1324"/>
      <c r="FO67" s="497" t="e">
        <f>IF(EXACT(VLOOKUP(FH67,OFERTA_0,2,FALSE),FI67),1,0)</f>
        <v>#N/A</v>
      </c>
      <c r="FP67" s="497" t="e">
        <f>IF(EXACT(VLOOKUP(FH67,OFERTA_0,3,FALSE),FJ67),1,0)</f>
        <v>#N/A</v>
      </c>
      <c r="FQ67" s="498" t="e">
        <f>IF(EXACT(VLOOKUP(FH67,OFERTA_0,4,FALSE),FK67),1,0)</f>
        <v>#N/A</v>
      </c>
      <c r="FR67" s="498">
        <f>IF(FL67=0,0,1)</f>
        <v>0</v>
      </c>
      <c r="FS67" s="498">
        <f>IF(FM67=0,0,1)</f>
        <v>0</v>
      </c>
      <c r="FT67" s="498" t="e">
        <f>PRODUCT(FO67:FS67)</f>
        <v>#N/A</v>
      </c>
      <c r="FU67" s="504">
        <f>ROUND(FM67,0)</f>
        <v>0</v>
      </c>
      <c r="FV67" s="500">
        <f>FM67-FU67</f>
        <v>0</v>
      </c>
      <c r="FY67" s="665"/>
      <c r="FZ67" s="666"/>
      <c r="GA67" s="667"/>
      <c r="GB67" s="676"/>
      <c r="GC67" s="669"/>
      <c r="GD67" s="670"/>
      <c r="GE67" s="1324"/>
      <c r="GF67" s="497" t="e">
        <f>IF(EXACT(VLOOKUP(FY67,OFERTA_0,2,FALSE),FZ67),1,0)</f>
        <v>#N/A</v>
      </c>
      <c r="GG67" s="497" t="e">
        <f>IF(EXACT(VLOOKUP(FY67,OFERTA_0,3,FALSE),GA67),1,0)</f>
        <v>#N/A</v>
      </c>
      <c r="GH67" s="498" t="e">
        <f>IF(EXACT(VLOOKUP(FY67,OFERTA_0,4,FALSE),GB67),1,0)</f>
        <v>#N/A</v>
      </c>
      <c r="GI67" s="498">
        <f>IF(GC67=0,0,1)</f>
        <v>0</v>
      </c>
      <c r="GJ67" s="498">
        <f>IF(GD67=0,0,1)</f>
        <v>0</v>
      </c>
      <c r="GK67" s="498" t="e">
        <f>PRODUCT(GF67:GJ67)</f>
        <v>#N/A</v>
      </c>
      <c r="GL67" s="504">
        <f>ROUND(GD67,0)</f>
        <v>0</v>
      </c>
      <c r="GM67" s="500">
        <f>GD67-GL67</f>
        <v>0</v>
      </c>
      <c r="GP67" s="665"/>
      <c r="GQ67" s="666"/>
      <c r="GR67" s="667"/>
      <c r="GS67" s="676"/>
      <c r="GT67" s="669"/>
      <c r="GU67" s="670"/>
      <c r="GV67" s="1324"/>
      <c r="GW67" s="497" t="e">
        <f>IF(EXACT(VLOOKUP(GP67,OFERTA_0,2,FALSE),GQ67),1,0)</f>
        <v>#N/A</v>
      </c>
      <c r="GX67" s="497" t="e">
        <f>IF(EXACT(VLOOKUP(GP67,OFERTA_0,3,FALSE),GR67),1,0)</f>
        <v>#N/A</v>
      </c>
      <c r="GY67" s="498" t="e">
        <f>IF(EXACT(VLOOKUP(GP67,OFERTA_0,4,FALSE),GS67),1,0)</f>
        <v>#N/A</v>
      </c>
      <c r="GZ67" s="498">
        <f>IF(GT67=0,0,1)</f>
        <v>0</v>
      </c>
      <c r="HA67" s="498">
        <f>IF(GU67=0,0,1)</f>
        <v>0</v>
      </c>
      <c r="HB67" s="498" t="e">
        <f>PRODUCT(GW67:HA67)</f>
        <v>#N/A</v>
      </c>
      <c r="HC67" s="504">
        <f>ROUND(GU67,0)</f>
        <v>0</v>
      </c>
      <c r="HD67" s="500">
        <f>GU67-HC67</f>
        <v>0</v>
      </c>
      <c r="HG67" s="665"/>
      <c r="HH67" s="666"/>
      <c r="HI67" s="667"/>
      <c r="HJ67" s="676"/>
      <c r="HK67" s="669"/>
      <c r="HL67" s="670"/>
      <c r="HM67" s="1324"/>
      <c r="HN67" s="497" t="e">
        <f>IF(EXACT(VLOOKUP(HG67,OFERTA_0,2,FALSE),HH67),1,0)</f>
        <v>#N/A</v>
      </c>
      <c r="HO67" s="497" t="e">
        <f>IF(EXACT(VLOOKUP(HG67,OFERTA_0,3,FALSE),HI67),1,0)</f>
        <v>#N/A</v>
      </c>
      <c r="HP67" s="498" t="e">
        <f>IF(EXACT(VLOOKUP(HG67,OFERTA_0,4,FALSE),HJ67),1,0)</f>
        <v>#N/A</v>
      </c>
      <c r="HQ67" s="498">
        <f>IF(HK67=0,0,1)</f>
        <v>0</v>
      </c>
      <c r="HR67" s="498">
        <f>IF(HL67=0,0,1)</f>
        <v>0</v>
      </c>
      <c r="HS67" s="498" t="e">
        <f>PRODUCT(HN67:HR67)</f>
        <v>#N/A</v>
      </c>
      <c r="HT67" s="504">
        <f>ROUND(HL67,0)</f>
        <v>0</v>
      </c>
      <c r="HU67" s="500">
        <f>HL67-HT67</f>
        <v>0</v>
      </c>
      <c r="HX67" s="665"/>
      <c r="HY67" s="666"/>
      <c r="HZ67" s="667"/>
      <c r="IA67" s="676"/>
      <c r="IB67" s="669"/>
      <c r="IC67" s="670"/>
      <c r="ID67" s="1324"/>
      <c r="IE67" s="497" t="e">
        <f>IF(EXACT(VLOOKUP(HX67,OFERTA_0,2,FALSE),HY67),1,0)</f>
        <v>#N/A</v>
      </c>
      <c r="IF67" s="497" t="e">
        <f>IF(EXACT(VLOOKUP(HX67,OFERTA_0,3,FALSE),HZ67),1,0)</f>
        <v>#N/A</v>
      </c>
      <c r="IG67" s="498" t="e">
        <f>IF(EXACT(VLOOKUP(HX67,OFERTA_0,4,FALSE),IA67),1,0)</f>
        <v>#N/A</v>
      </c>
      <c r="IH67" s="498">
        <f>IF(IB67=0,0,1)</f>
        <v>0</v>
      </c>
      <c r="II67" s="498">
        <f>IF(IC67=0,0,1)</f>
        <v>0</v>
      </c>
      <c r="IJ67" s="498" t="e">
        <f>PRODUCT(IE67:II67)</f>
        <v>#N/A</v>
      </c>
      <c r="IK67" s="504">
        <f>ROUND(IC67,0)</f>
        <v>0</v>
      </c>
      <c r="IL67" s="500">
        <f>IC67-IK67</f>
        <v>0</v>
      </c>
      <c r="IO67" s="665"/>
      <c r="IP67" s="666"/>
      <c r="IQ67" s="667"/>
      <c r="IR67" s="676"/>
      <c r="IS67" s="669"/>
      <c r="IT67" s="670"/>
      <c r="IU67" s="1324"/>
      <c r="IV67" s="497" t="e">
        <f>IF(EXACT(VLOOKUP(IO67,OFERTA_0,2,FALSE),IP67),1,0)</f>
        <v>#N/A</v>
      </c>
      <c r="IW67" s="497" t="e">
        <f>IF(EXACT(VLOOKUP(IO67,OFERTA_0,3,FALSE),IQ67),1,0)</f>
        <v>#N/A</v>
      </c>
      <c r="IX67" s="498" t="e">
        <f>IF(EXACT(VLOOKUP(IO67,OFERTA_0,4,FALSE),IR67),1,0)</f>
        <v>#N/A</v>
      </c>
      <c r="IY67" s="498">
        <f>IF(IS67=0,0,1)</f>
        <v>0</v>
      </c>
      <c r="IZ67" s="498">
        <f>IF(IT67=0,0,1)</f>
        <v>0</v>
      </c>
      <c r="JA67" s="498" t="e">
        <f>PRODUCT(IV67:IZ67)</f>
        <v>#N/A</v>
      </c>
      <c r="JB67" s="504">
        <f>ROUND(IT67,0)</f>
        <v>0</v>
      </c>
      <c r="JC67" s="500">
        <f>IT67-JB67</f>
        <v>0</v>
      </c>
      <c r="JF67" s="665"/>
      <c r="JG67" s="666"/>
      <c r="JH67" s="667"/>
      <c r="JI67" s="676"/>
      <c r="JJ67" s="669"/>
      <c r="JK67" s="670"/>
      <c r="JL67" s="1324"/>
      <c r="JM67" s="497" t="e">
        <f>IF(EXACT(VLOOKUP(JF67,OFERTA_0,2,FALSE),JG67),1,0)</f>
        <v>#N/A</v>
      </c>
      <c r="JN67" s="497" t="e">
        <f>IF(EXACT(VLOOKUP(JF67,OFERTA_0,3,FALSE),JH67),1,0)</f>
        <v>#N/A</v>
      </c>
      <c r="JO67" s="498" t="e">
        <f>IF(EXACT(VLOOKUP(JF67,OFERTA_0,4,FALSE),JI67),1,0)</f>
        <v>#N/A</v>
      </c>
      <c r="JP67" s="498">
        <f>IF(JJ67=0,0,1)</f>
        <v>0</v>
      </c>
      <c r="JQ67" s="498">
        <f>IF(JK67=0,0,1)</f>
        <v>0</v>
      </c>
      <c r="JR67" s="498" t="e">
        <f>PRODUCT(JM67:JQ67)</f>
        <v>#N/A</v>
      </c>
      <c r="JS67" s="504">
        <f>ROUND(JK67,0)</f>
        <v>0</v>
      </c>
      <c r="JT67" s="500">
        <f>JK67-JS67</f>
        <v>0</v>
      </c>
      <c r="JW67" s="665"/>
      <c r="JX67" s="666"/>
      <c r="JY67" s="667"/>
      <c r="JZ67" s="676"/>
      <c r="KA67" s="669"/>
      <c r="KB67" s="670"/>
      <c r="KC67" s="1324"/>
      <c r="KD67" s="497" t="e">
        <f>IF(EXACT(VLOOKUP(JW67,OFERTA_0,2,FALSE),JX67),1,0)</f>
        <v>#N/A</v>
      </c>
      <c r="KE67" s="497" t="e">
        <f>IF(EXACT(VLOOKUP(JW67,OFERTA_0,3,FALSE),JY67),1,0)</f>
        <v>#N/A</v>
      </c>
      <c r="KF67" s="498" t="e">
        <f>IF(EXACT(VLOOKUP(JW67,OFERTA_0,4,FALSE),JZ67),1,0)</f>
        <v>#N/A</v>
      </c>
      <c r="KG67" s="498">
        <f>IF(KA67=0,0,1)</f>
        <v>0</v>
      </c>
      <c r="KH67" s="498">
        <f>IF(KB67=0,0,1)</f>
        <v>0</v>
      </c>
      <c r="KI67" s="498" t="e">
        <f>PRODUCT(KD67:KH67)</f>
        <v>#N/A</v>
      </c>
      <c r="KJ67" s="504">
        <f>ROUND(KB67,0)</f>
        <v>0</v>
      </c>
      <c r="KK67" s="500">
        <f>KB67-KJ67</f>
        <v>0</v>
      </c>
      <c r="KN67" s="665"/>
      <c r="KO67" s="666"/>
      <c r="KP67" s="667"/>
      <c r="KQ67" s="676"/>
      <c r="KR67" s="669"/>
      <c r="KS67" s="670"/>
      <c r="KT67" s="1324"/>
      <c r="KU67" s="497" t="e">
        <f>IF(EXACT(VLOOKUP(KN67,OFERTA_0,2,FALSE),KO67),1,0)</f>
        <v>#N/A</v>
      </c>
      <c r="KV67" s="497" t="e">
        <f>IF(EXACT(VLOOKUP(KN67,OFERTA_0,3,FALSE),KP67),1,0)</f>
        <v>#N/A</v>
      </c>
      <c r="KW67" s="498" t="e">
        <f>IF(EXACT(VLOOKUP(KN67,OFERTA_0,4,FALSE),KQ67),1,0)</f>
        <v>#N/A</v>
      </c>
      <c r="KX67" s="498">
        <f>IF(KR67=0,0,1)</f>
        <v>0</v>
      </c>
      <c r="KY67" s="498">
        <f>IF(KS67=0,0,1)</f>
        <v>0</v>
      </c>
      <c r="KZ67" s="498" t="e">
        <f>PRODUCT(KU67:KY67)</f>
        <v>#N/A</v>
      </c>
      <c r="LA67" s="504">
        <f>ROUND(KS67,0)</f>
        <v>0</v>
      </c>
      <c r="LB67" s="500">
        <f>KS67-LA67</f>
        <v>0</v>
      </c>
      <c r="LE67" s="665"/>
      <c r="LF67" s="666"/>
      <c r="LG67" s="667"/>
      <c r="LH67" s="676"/>
      <c r="LI67" s="669"/>
      <c r="LJ67" s="670"/>
      <c r="LK67" s="1324"/>
      <c r="LL67" s="497" t="e">
        <f>IF(EXACT(VLOOKUP(LE67,OFERTA_0,2,FALSE),LF67),1,0)</f>
        <v>#N/A</v>
      </c>
      <c r="LM67" s="497" t="e">
        <f>IF(EXACT(VLOOKUP(LE67,OFERTA_0,3,FALSE),LG67),1,0)</f>
        <v>#N/A</v>
      </c>
      <c r="LN67" s="498" t="e">
        <f>IF(EXACT(VLOOKUP(LE67,OFERTA_0,4,FALSE),LH67),1,0)</f>
        <v>#N/A</v>
      </c>
      <c r="LO67" s="498">
        <f>IF(LI67=0,0,1)</f>
        <v>0</v>
      </c>
      <c r="LP67" s="498">
        <f>IF(LJ67=0,0,1)</f>
        <v>0</v>
      </c>
      <c r="LQ67" s="498" t="e">
        <f>PRODUCT(LL67:LP67)</f>
        <v>#N/A</v>
      </c>
      <c r="LR67" s="504">
        <f>ROUND(LJ67,0)</f>
        <v>0</v>
      </c>
      <c r="LS67" s="500">
        <f>LJ67-LR67</f>
        <v>0</v>
      </c>
      <c r="LV67" s="665"/>
      <c r="LW67" s="666"/>
      <c r="LX67" s="667"/>
      <c r="LY67" s="676"/>
      <c r="LZ67" s="669"/>
      <c r="MA67" s="670"/>
      <c r="MB67" s="1324"/>
      <c r="MC67" s="497" t="e">
        <f>IF(EXACT(VLOOKUP(LV67,OFERTA_0,2,FALSE),LW67),1,0)</f>
        <v>#N/A</v>
      </c>
      <c r="MD67" s="497" t="e">
        <f>IF(EXACT(VLOOKUP(LV67,OFERTA_0,3,FALSE),LX67),1,0)</f>
        <v>#N/A</v>
      </c>
      <c r="ME67" s="498" t="e">
        <f>IF(EXACT(VLOOKUP(LV67,OFERTA_0,4,FALSE),LY67),1,0)</f>
        <v>#N/A</v>
      </c>
      <c r="MF67" s="498">
        <f>IF(LZ67=0,0,1)</f>
        <v>0</v>
      </c>
      <c r="MG67" s="498">
        <f>IF(MA67=0,0,1)</f>
        <v>0</v>
      </c>
      <c r="MH67" s="498" t="e">
        <f>PRODUCT(MC67:MG67)</f>
        <v>#N/A</v>
      </c>
      <c r="MI67" s="504">
        <f>ROUND(MA67,0)</f>
        <v>0</v>
      </c>
      <c r="MJ67" s="500">
        <f>MA67-MI67</f>
        <v>0</v>
      </c>
      <c r="MM67" s="665"/>
      <c r="MN67" s="666"/>
      <c r="MO67" s="667"/>
      <c r="MP67" s="676"/>
      <c r="MQ67" s="669"/>
      <c r="MR67" s="670"/>
      <c r="MS67" s="1324"/>
      <c r="MT67" s="497" t="e">
        <f>IF(EXACT(VLOOKUP(MM67,OFERTA_0,2,FALSE),MN67),1,0)</f>
        <v>#N/A</v>
      </c>
      <c r="MU67" s="497" t="e">
        <f>IF(EXACT(VLOOKUP(MM67,OFERTA_0,3,FALSE),MO67),1,0)</f>
        <v>#N/A</v>
      </c>
      <c r="MV67" s="498" t="e">
        <f>IF(EXACT(VLOOKUP(MM67,OFERTA_0,4,FALSE),MP67),1,0)</f>
        <v>#N/A</v>
      </c>
      <c r="MW67" s="498">
        <f>IF(MQ67=0,0,1)</f>
        <v>0</v>
      </c>
      <c r="MX67" s="498">
        <f>IF(MR67=0,0,1)</f>
        <v>0</v>
      </c>
      <c r="MY67" s="498" t="e">
        <f>PRODUCT(MT67:MX67)</f>
        <v>#N/A</v>
      </c>
      <c r="MZ67" s="504">
        <f>ROUND(MR67,0)</f>
        <v>0</v>
      </c>
      <c r="NA67" s="500">
        <f>MR67-MZ67</f>
        <v>0</v>
      </c>
      <c r="ND67" s="665"/>
      <c r="NE67" s="666"/>
      <c r="NF67" s="667"/>
      <c r="NG67" s="676"/>
      <c r="NH67" s="669"/>
      <c r="NI67" s="670"/>
      <c r="NJ67" s="1324"/>
      <c r="NK67" s="497" t="e">
        <f>IF(EXACT(VLOOKUP(ND67,OFERTA_0,2,FALSE),NE67),1,0)</f>
        <v>#N/A</v>
      </c>
      <c r="NL67" s="497" t="e">
        <f>IF(EXACT(VLOOKUP(ND67,OFERTA_0,3,FALSE),NF67),1,0)</f>
        <v>#N/A</v>
      </c>
      <c r="NM67" s="498" t="e">
        <f>IF(EXACT(VLOOKUP(ND67,OFERTA_0,4,FALSE),NG67),1,0)</f>
        <v>#N/A</v>
      </c>
      <c r="NN67" s="498">
        <f>IF(NH67=0,0,1)</f>
        <v>0</v>
      </c>
      <c r="NO67" s="498">
        <f>IF(NI67=0,0,1)</f>
        <v>0</v>
      </c>
      <c r="NP67" s="498" t="e">
        <f>PRODUCT(NK67:NO67)</f>
        <v>#N/A</v>
      </c>
      <c r="NQ67" s="504">
        <f>ROUND(NI67,0)</f>
        <v>0</v>
      </c>
      <c r="NR67" s="500">
        <f>NI67-NQ67</f>
        <v>0</v>
      </c>
      <c r="NU67" s="665"/>
      <c r="NV67" s="666"/>
      <c r="NW67" s="667"/>
      <c r="NX67" s="676"/>
      <c r="NY67" s="669"/>
      <c r="NZ67" s="670"/>
      <c r="OA67" s="1324"/>
      <c r="OB67" s="497" t="e">
        <f>IF(EXACT(VLOOKUP(NU67,OFERTA_0,2,FALSE),NV67),1,0)</f>
        <v>#N/A</v>
      </c>
      <c r="OC67" s="497" t="e">
        <f>IF(EXACT(VLOOKUP(NU67,OFERTA_0,3,FALSE),NW67),1,0)</f>
        <v>#N/A</v>
      </c>
      <c r="OD67" s="498" t="e">
        <f>IF(EXACT(VLOOKUP(NU67,OFERTA_0,4,FALSE),NX67),1,0)</f>
        <v>#N/A</v>
      </c>
      <c r="OE67" s="498">
        <f>IF(NY67=0,0,1)</f>
        <v>0</v>
      </c>
      <c r="OF67" s="498">
        <f>IF(NZ67=0,0,1)</f>
        <v>0</v>
      </c>
      <c r="OG67" s="498" t="e">
        <f>PRODUCT(OB67:OF67)</f>
        <v>#N/A</v>
      </c>
      <c r="OH67" s="504">
        <f>ROUND(NZ67,0)</f>
        <v>0</v>
      </c>
      <c r="OI67" s="500">
        <f>NZ67-OH67</f>
        <v>0</v>
      </c>
      <c r="OL67" s="665"/>
      <c r="OM67" s="666"/>
      <c r="ON67" s="667"/>
      <c r="OO67" s="676"/>
      <c r="OP67" s="669"/>
      <c r="OQ67" s="670"/>
      <c r="OR67" s="1324"/>
      <c r="OS67" s="497" t="e">
        <f>IF(EXACT(VLOOKUP(OL67,OFERTA_0,2,FALSE),OM67),1,0)</f>
        <v>#N/A</v>
      </c>
      <c r="OT67" s="497" t="e">
        <f>IF(EXACT(VLOOKUP(OL67,OFERTA_0,3,FALSE),ON67),1,0)</f>
        <v>#N/A</v>
      </c>
      <c r="OU67" s="498" t="e">
        <f>IF(EXACT(VLOOKUP(OL67,OFERTA_0,4,FALSE),OO67),1,0)</f>
        <v>#N/A</v>
      </c>
      <c r="OV67" s="498">
        <f>IF(OP67=0,0,1)</f>
        <v>0</v>
      </c>
      <c r="OW67" s="498">
        <f>IF(OQ67=0,0,1)</f>
        <v>0</v>
      </c>
      <c r="OX67" s="498" t="e">
        <f>PRODUCT(OS67:OW67)</f>
        <v>#N/A</v>
      </c>
      <c r="OY67" s="504">
        <f>ROUND(OQ67,0)</f>
        <v>0</v>
      </c>
      <c r="OZ67" s="500">
        <f>OQ67-OY67</f>
        <v>0</v>
      </c>
      <c r="PC67" s="665"/>
      <c r="PD67" s="666"/>
      <c r="PE67" s="667"/>
      <c r="PF67" s="676"/>
      <c r="PG67" s="669"/>
      <c r="PH67" s="670"/>
      <c r="PI67" s="1324"/>
      <c r="PJ67" s="497" t="e">
        <f>IF(EXACT(VLOOKUP(PC67,OFERTA_0,2,FALSE),PD67),1,0)</f>
        <v>#N/A</v>
      </c>
      <c r="PK67" s="497" t="e">
        <f>IF(EXACT(VLOOKUP(PC67,OFERTA_0,3,FALSE),PE67),1,0)</f>
        <v>#N/A</v>
      </c>
      <c r="PL67" s="498" t="e">
        <f>IF(EXACT(VLOOKUP(PC67,OFERTA_0,4,FALSE),PF67),1,0)</f>
        <v>#N/A</v>
      </c>
      <c r="PM67" s="498">
        <f>IF(PG67=0,0,1)</f>
        <v>0</v>
      </c>
      <c r="PN67" s="498">
        <f>IF(PH67=0,0,1)</f>
        <v>0</v>
      </c>
      <c r="PO67" s="498" t="e">
        <f>PRODUCT(PJ67:PN67)</f>
        <v>#N/A</v>
      </c>
      <c r="PP67" s="504">
        <f>ROUND(PH67,0)</f>
        <v>0</v>
      </c>
      <c r="PQ67" s="500">
        <f>PH67-PP67</f>
        <v>0</v>
      </c>
      <c r="PT67" s="665"/>
      <c r="PU67" s="666"/>
      <c r="PV67" s="667"/>
      <c r="PW67" s="676"/>
      <c r="PX67" s="669"/>
      <c r="PY67" s="670"/>
      <c r="PZ67" s="1324"/>
      <c r="QA67" s="497" t="e">
        <f>IF(EXACT(VLOOKUP(PT67,OFERTA_0,2,FALSE),PU67),1,0)</f>
        <v>#N/A</v>
      </c>
      <c r="QB67" s="497" t="e">
        <f>IF(EXACT(VLOOKUP(PT67,OFERTA_0,3,FALSE),PV67),1,0)</f>
        <v>#N/A</v>
      </c>
      <c r="QC67" s="498" t="e">
        <f>IF(EXACT(VLOOKUP(PT67,OFERTA_0,4,FALSE),PW67),1,0)</f>
        <v>#N/A</v>
      </c>
      <c r="QD67" s="498">
        <f>IF(PX67=0,0,1)</f>
        <v>0</v>
      </c>
      <c r="QE67" s="498">
        <f>IF(PY67=0,0,1)</f>
        <v>0</v>
      </c>
      <c r="QF67" s="498" t="e">
        <f>PRODUCT(QA67:QE67)</f>
        <v>#N/A</v>
      </c>
      <c r="QG67" s="504">
        <f>ROUND(PY67,0)</f>
        <v>0</v>
      </c>
      <c r="QH67" s="500">
        <f>PY67-QG67</f>
        <v>0</v>
      </c>
      <c r="QK67" s="665"/>
      <c r="QL67" s="666"/>
      <c r="QM67" s="667"/>
      <c r="QN67" s="676"/>
      <c r="QO67" s="669"/>
      <c r="QP67" s="670"/>
      <c r="QQ67" s="1324"/>
      <c r="QR67" s="497" t="e">
        <f>IF(EXACT(VLOOKUP(QK67,OFERTA_0,2,FALSE),QL67),1,0)</f>
        <v>#N/A</v>
      </c>
      <c r="QS67" s="497" t="e">
        <f>IF(EXACT(VLOOKUP(QK67,OFERTA_0,3,FALSE),QM67),1,0)</f>
        <v>#N/A</v>
      </c>
      <c r="QT67" s="498" t="e">
        <f>IF(EXACT(VLOOKUP(QK67,OFERTA_0,4,FALSE),QN67),1,0)</f>
        <v>#N/A</v>
      </c>
      <c r="QU67" s="498">
        <f>IF(QO67=0,0,1)</f>
        <v>0</v>
      </c>
      <c r="QV67" s="498">
        <f>IF(QP67=0,0,1)</f>
        <v>0</v>
      </c>
      <c r="QW67" s="498" t="e">
        <f>PRODUCT(QR67:QV67)</f>
        <v>#N/A</v>
      </c>
      <c r="QX67" s="504">
        <f>ROUND(QP67,0)</f>
        <v>0</v>
      </c>
      <c r="QY67" s="500">
        <f>QP67-QX67</f>
        <v>0</v>
      </c>
      <c r="RB67" s="381"/>
      <c r="RC67" s="382"/>
      <c r="RD67" s="383"/>
      <c r="RE67" s="384"/>
      <c r="RF67" s="385"/>
      <c r="RG67" s="386"/>
      <c r="RH67" s="386"/>
      <c r="RI67" s="497"/>
      <c r="RJ67" s="497"/>
      <c r="RK67" s="501"/>
      <c r="RL67" s="501"/>
      <c r="RM67" s="501"/>
      <c r="RN67" s="501"/>
      <c r="RO67" s="502"/>
      <c r="RP67" s="503"/>
      <c r="RS67" s="381"/>
      <c r="RT67" s="382"/>
      <c r="RU67" s="383"/>
      <c r="RV67" s="384"/>
      <c r="RW67" s="385"/>
      <c r="RX67" s="386"/>
      <c r="RY67" s="386"/>
      <c r="RZ67" s="497"/>
      <c r="SA67" s="497"/>
      <c r="SB67" s="501"/>
      <c r="SC67" s="501"/>
      <c r="SD67" s="501"/>
      <c r="SE67" s="501"/>
      <c r="SF67" s="502"/>
      <c r="SG67" s="503"/>
      <c r="SJ67" s="381"/>
      <c r="SK67" s="382"/>
      <c r="SL67" s="383"/>
      <c r="SM67" s="384"/>
      <c r="SN67" s="385"/>
      <c r="SO67" s="386"/>
      <c r="SP67" s="386"/>
      <c r="SQ67" s="497"/>
      <c r="SR67" s="497"/>
      <c r="SS67" s="501"/>
      <c r="ST67" s="501"/>
      <c r="SU67" s="501"/>
      <c r="SV67" s="501"/>
      <c r="SW67" s="502"/>
      <c r="SX67" s="503"/>
    </row>
    <row r="68" spans="2:518" ht="74.25" customHeight="1" thickTop="1" thickBot="1">
      <c r="B68" s="863" t="s">
        <v>492</v>
      </c>
      <c r="C68" s="849" t="s">
        <v>435</v>
      </c>
      <c r="D68" s="864" t="s">
        <v>493</v>
      </c>
      <c r="E68" s="835" t="s">
        <v>146</v>
      </c>
      <c r="F68" s="865">
        <v>29</v>
      </c>
      <c r="G68" s="916">
        <v>0</v>
      </c>
      <c r="H68" s="862">
        <v>0</v>
      </c>
      <c r="K68" s="965" t="s">
        <v>492</v>
      </c>
      <c r="L68" s="951" t="s">
        <v>435</v>
      </c>
      <c r="M68" s="966" t="s">
        <v>493</v>
      </c>
      <c r="N68" s="937" t="s">
        <v>146</v>
      </c>
      <c r="O68" s="967">
        <v>29</v>
      </c>
      <c r="P68" s="1017">
        <v>85500</v>
      </c>
      <c r="Q68" s="964">
        <v>2479500</v>
      </c>
      <c r="R68" s="497">
        <f t="shared" ref="R68:R75" si="1740">IF(EXACT(VLOOKUP(K68,OFERTA_0,3,FALSE),M68),1,0)</f>
        <v>1</v>
      </c>
      <c r="S68" s="497">
        <f t="shared" ref="S68:S75" si="1741">IF(EXACT(VLOOKUP(K68,OFERTA_0,4,FALSE),N68),1,0)</f>
        <v>1</v>
      </c>
      <c r="T68" s="498">
        <f t="shared" ref="T68:T75" si="1742">IF(EXACT(VLOOKUP(K68,OFERTA_0,5,FALSE),O68),1,0)</f>
        <v>1</v>
      </c>
      <c r="U68" s="498">
        <f t="shared" ref="U68:U75" si="1743">IF(P68=0,0,1)</f>
        <v>1</v>
      </c>
      <c r="V68" s="498">
        <f t="shared" ref="V68:V75" si="1744">IF(Q68=0,0,1)</f>
        <v>1</v>
      </c>
      <c r="W68" s="498">
        <f t="shared" ref="W68:W75" si="1745">PRODUCT(R68:V68)</f>
        <v>1</v>
      </c>
      <c r="X68" s="504">
        <f t="shared" ref="X68:X75" si="1746">ROUND(Q68,0)</f>
        <v>2479500</v>
      </c>
      <c r="Y68" s="500">
        <f t="shared" ref="Y68:Y75" si="1747">Q68-X68</f>
        <v>0</v>
      </c>
      <c r="Z68" s="486"/>
      <c r="AA68" s="486"/>
      <c r="AB68" s="965" t="s">
        <v>492</v>
      </c>
      <c r="AC68" s="951" t="s">
        <v>435</v>
      </c>
      <c r="AD68" s="966" t="s">
        <v>493</v>
      </c>
      <c r="AE68" s="937" t="s">
        <v>146</v>
      </c>
      <c r="AF68" s="967">
        <v>29</v>
      </c>
      <c r="AG68" s="1017">
        <v>36100</v>
      </c>
      <c r="AH68" s="964">
        <v>1046900</v>
      </c>
      <c r="AI68" s="497">
        <f t="shared" ref="AI68:AI75" si="1748">IF(EXACT(VLOOKUP(AB68,OFERTA_0,3,FALSE),AD68),1,0)</f>
        <v>1</v>
      </c>
      <c r="AJ68" s="497">
        <f t="shared" ref="AJ68:AJ75" si="1749">IF(EXACT(VLOOKUP(AB68,OFERTA_0,4,FALSE),AE68),1,0)</f>
        <v>1</v>
      </c>
      <c r="AK68" s="498">
        <f t="shared" ref="AK68:AK75" si="1750">IF(EXACT(VLOOKUP(AB68,OFERTA_0,5,FALSE),AF68),1,0)</f>
        <v>1</v>
      </c>
      <c r="AL68" s="498">
        <f t="shared" ref="AL68:AL75" si="1751">IF(AG68=0,0,1)</f>
        <v>1</v>
      </c>
      <c r="AM68" s="498">
        <f t="shared" ref="AM68:AM75" si="1752">IF(AH68=0,0,1)</f>
        <v>1</v>
      </c>
      <c r="AN68" s="498">
        <f t="shared" ref="AN68:AN75" si="1753">PRODUCT(AI68:AM68)</f>
        <v>1</v>
      </c>
      <c r="AO68" s="504">
        <f t="shared" ref="AO68:AO75" si="1754">ROUND(AH68,0)</f>
        <v>1046900</v>
      </c>
      <c r="AP68" s="500">
        <f t="shared" ref="AP68:AP75" si="1755">AH68-AO68</f>
        <v>0</v>
      </c>
      <c r="AQ68" s="486"/>
      <c r="AR68" s="486"/>
      <c r="AS68" s="965" t="s">
        <v>492</v>
      </c>
      <c r="AT68" s="951" t="s">
        <v>435</v>
      </c>
      <c r="AU68" s="966" t="s">
        <v>493</v>
      </c>
      <c r="AV68" s="937" t="s">
        <v>146</v>
      </c>
      <c r="AW68" s="967">
        <v>29</v>
      </c>
      <c r="AX68" s="1017">
        <v>79403</v>
      </c>
      <c r="AY68" s="964">
        <v>2302687</v>
      </c>
      <c r="AZ68" s="497">
        <f t="shared" ref="AZ68:AZ75" si="1756">IF(EXACT(VLOOKUP(AS68,OFERTA_0,3,FALSE),AU68),1,0)</f>
        <v>1</v>
      </c>
      <c r="BA68" s="497">
        <f t="shared" ref="BA68:BA75" si="1757">IF(EXACT(VLOOKUP(AS68,OFERTA_0,4,FALSE),AV68),1,0)</f>
        <v>1</v>
      </c>
      <c r="BB68" s="498">
        <f t="shared" ref="BB68:BB75" si="1758">IF(EXACT(VLOOKUP(AS68,OFERTA_0,5,FALSE),AW68),1,0)</f>
        <v>1</v>
      </c>
      <c r="BC68" s="498">
        <f t="shared" ref="BC68:BC75" si="1759">IF(AX68=0,0,1)</f>
        <v>1</v>
      </c>
      <c r="BD68" s="498">
        <f t="shared" ref="BD68:BD75" si="1760">IF(AY68=0,0,1)</f>
        <v>1</v>
      </c>
      <c r="BE68" s="498">
        <f t="shared" ref="BE68:BE75" si="1761">PRODUCT(AZ68:BD68)</f>
        <v>1</v>
      </c>
      <c r="BF68" s="504">
        <f t="shared" ref="BF68:BF75" si="1762">ROUND(AY68,0)</f>
        <v>2302687</v>
      </c>
      <c r="BG68" s="500">
        <f t="shared" ref="BG68:BG75" si="1763">AY68-BF68</f>
        <v>0</v>
      </c>
      <c r="BJ68" s="965" t="s">
        <v>492</v>
      </c>
      <c r="BK68" s="951" t="s">
        <v>435</v>
      </c>
      <c r="BL68" s="966" t="s">
        <v>493</v>
      </c>
      <c r="BM68" s="937" t="s">
        <v>146</v>
      </c>
      <c r="BN68" s="967">
        <v>29</v>
      </c>
      <c r="BO68" s="1017">
        <v>39876</v>
      </c>
      <c r="BP68" s="964">
        <v>1156404</v>
      </c>
      <c r="BQ68" s="497">
        <f t="shared" ref="BQ68:BQ75" si="1764">IF(EXACT(VLOOKUP(BJ68,OFERTA_0,3,FALSE),BL68),1,0)</f>
        <v>1</v>
      </c>
      <c r="BR68" s="497">
        <f t="shared" ref="BR68:BR75" si="1765">IF(EXACT(VLOOKUP(BJ68,OFERTA_0,4,FALSE),BM68),1,0)</f>
        <v>1</v>
      </c>
      <c r="BS68" s="498">
        <f t="shared" ref="BS68:BS75" si="1766">IF(EXACT(VLOOKUP(BJ68,OFERTA_0,5,FALSE),BN68),1,0)</f>
        <v>1</v>
      </c>
      <c r="BT68" s="498">
        <f t="shared" ref="BT68:BT75" si="1767">IF(BO68=0,0,1)</f>
        <v>1</v>
      </c>
      <c r="BU68" s="498">
        <f t="shared" ref="BU68:BU75" si="1768">IF(BP68=0,0,1)</f>
        <v>1</v>
      </c>
      <c r="BV68" s="498">
        <f t="shared" ref="BV68:BV75" si="1769">PRODUCT(BQ68:BU68)</f>
        <v>1</v>
      </c>
      <c r="BW68" s="504">
        <f t="shared" ref="BW68:BW75" si="1770">ROUND(BP68,0)</f>
        <v>1156404</v>
      </c>
      <c r="BX68" s="500">
        <f t="shared" ref="BX68:BX75" si="1771">BP68-BW68</f>
        <v>0</v>
      </c>
      <c r="CA68" s="965" t="s">
        <v>492</v>
      </c>
      <c r="CB68" s="951" t="s">
        <v>435</v>
      </c>
      <c r="CC68" s="966" t="s">
        <v>493</v>
      </c>
      <c r="CD68" s="937" t="s">
        <v>146</v>
      </c>
      <c r="CE68" s="967">
        <v>29</v>
      </c>
      <c r="CF68" s="1017">
        <v>33784</v>
      </c>
      <c r="CG68" s="964">
        <v>979736</v>
      </c>
      <c r="CH68" s="497">
        <f t="shared" ref="CH68:CH75" si="1772">IF(EXACT(VLOOKUP(CA68,OFERTA_0,3,FALSE),CC68),1,0)</f>
        <v>1</v>
      </c>
      <c r="CI68" s="497">
        <f t="shared" ref="CI68:CI75" si="1773">IF(EXACT(VLOOKUP(CA68,OFERTA_0,4,FALSE),CD68),1,0)</f>
        <v>1</v>
      </c>
      <c r="CJ68" s="498">
        <f t="shared" ref="CJ68:CJ75" si="1774">IF(EXACT(VLOOKUP(CA68,OFERTA_0,5,FALSE),CE68),1,0)</f>
        <v>1</v>
      </c>
      <c r="CK68" s="498">
        <f t="shared" ref="CK68:CK75" si="1775">IF(CF68=0,0,1)</f>
        <v>1</v>
      </c>
      <c r="CL68" s="498">
        <f t="shared" ref="CL68:CL75" si="1776">IF(CG68=0,0,1)</f>
        <v>1</v>
      </c>
      <c r="CM68" s="498">
        <f t="shared" ref="CM68:CM75" si="1777">PRODUCT(CH68:CL68)</f>
        <v>1</v>
      </c>
      <c r="CN68" s="504">
        <f t="shared" ref="CN68:CN75" si="1778">ROUND(CG68,0)</f>
        <v>979736</v>
      </c>
      <c r="CO68" s="500">
        <f t="shared" ref="CO68:CO75" si="1779">CG68-CN68</f>
        <v>0</v>
      </c>
      <c r="CR68" s="965" t="s">
        <v>492</v>
      </c>
      <c r="CS68" s="951" t="s">
        <v>435</v>
      </c>
      <c r="CT68" s="966" t="s">
        <v>493</v>
      </c>
      <c r="CU68" s="937" t="s">
        <v>146</v>
      </c>
      <c r="CV68" s="1042">
        <v>29</v>
      </c>
      <c r="CW68" s="1017">
        <v>33785</v>
      </c>
      <c r="CX68" s="1041">
        <f t="shared" ref="CX68:CX75" si="1780">ROUND(CV68*CW68,0)</f>
        <v>979765</v>
      </c>
      <c r="CY68" s="497">
        <f t="shared" ref="CY68:CY75" si="1781">IF(EXACT(VLOOKUP(CR68,OFERTA_0,3,FALSE),CT68),1,0)</f>
        <v>1</v>
      </c>
      <c r="CZ68" s="497">
        <f t="shared" ref="CZ68:CZ75" si="1782">IF(EXACT(VLOOKUP(CR68,OFERTA_0,4,FALSE),CU68),1,0)</f>
        <v>1</v>
      </c>
      <c r="DA68" s="498">
        <f t="shared" ref="DA68:DA75" si="1783">IF(EXACT(VLOOKUP(CR68,OFERTA_0,5,FALSE),CV68),1,0)</f>
        <v>1</v>
      </c>
      <c r="DB68" s="498">
        <f t="shared" ref="DB68:DB75" si="1784">IF(CW68=0,0,1)</f>
        <v>1</v>
      </c>
      <c r="DC68" s="498">
        <f t="shared" ref="DC68:DC75" si="1785">IF(CX68=0,0,1)</f>
        <v>1</v>
      </c>
      <c r="DD68" s="498">
        <f t="shared" ref="DD68:DD75" si="1786">PRODUCT(CY68:DC68)</f>
        <v>1</v>
      </c>
      <c r="DE68" s="504">
        <f t="shared" ref="DE68:DE75" si="1787">ROUND(CX68,0)</f>
        <v>979765</v>
      </c>
      <c r="DF68" s="500">
        <f t="shared" ref="DF68:DF75" si="1788">CX68-DE68</f>
        <v>0</v>
      </c>
      <c r="DI68" s="965" t="s">
        <v>492</v>
      </c>
      <c r="DJ68" s="951" t="s">
        <v>435</v>
      </c>
      <c r="DK68" s="966" t="s">
        <v>493</v>
      </c>
      <c r="DL68" s="937" t="s">
        <v>146</v>
      </c>
      <c r="DM68" s="967">
        <v>29</v>
      </c>
      <c r="DN68" s="1017">
        <v>60000</v>
      </c>
      <c r="DO68" s="964">
        <v>1740000</v>
      </c>
      <c r="DP68" s="497">
        <f t="shared" ref="DP68:DP75" si="1789">IF(EXACT(VLOOKUP(DI68,OFERTA_0,3,FALSE),DK68),1,0)</f>
        <v>1</v>
      </c>
      <c r="DQ68" s="497">
        <f t="shared" ref="DQ68:DQ75" si="1790">IF(EXACT(VLOOKUP(DI68,OFERTA_0,4,FALSE),DL68),1,0)</f>
        <v>1</v>
      </c>
      <c r="DR68" s="498">
        <f t="shared" ref="DR68:DR75" si="1791">IF(EXACT(VLOOKUP(DI68,OFERTA_0,5,FALSE),DM68),1,0)</f>
        <v>1</v>
      </c>
      <c r="DS68" s="498">
        <f t="shared" ref="DS68:DS75" si="1792">IF(DN68=0,0,1)</f>
        <v>1</v>
      </c>
      <c r="DT68" s="498">
        <f t="shared" ref="DT68:DT75" si="1793">IF(DO68=0,0,1)</f>
        <v>1</v>
      </c>
      <c r="DU68" s="498">
        <f t="shared" ref="DU68:DU75" si="1794">PRODUCT(DP68:DT68)</f>
        <v>1</v>
      </c>
      <c r="DV68" s="504">
        <f t="shared" ref="DV68:DV75" si="1795">ROUND(DO68,0)</f>
        <v>1740000</v>
      </c>
      <c r="DW68" s="500">
        <f t="shared" ref="DW68:DW75" si="1796">DO68-DV68</f>
        <v>0</v>
      </c>
      <c r="DZ68" s="965" t="s">
        <v>492</v>
      </c>
      <c r="EA68" s="951" t="s">
        <v>435</v>
      </c>
      <c r="EB68" s="966" t="s">
        <v>493</v>
      </c>
      <c r="EC68" s="937" t="s">
        <v>146</v>
      </c>
      <c r="ED68" s="1042">
        <v>29</v>
      </c>
      <c r="EE68" s="1017">
        <v>33781</v>
      </c>
      <c r="EF68" s="1041">
        <f t="shared" ref="EF68:EF75" si="1797">ROUND(ED68*EE68,0)</f>
        <v>979649</v>
      </c>
      <c r="EG68" s="497">
        <f t="shared" ref="EG68:EG75" si="1798">IF(EXACT(VLOOKUP(DZ68,OFERTA_0,3,FALSE),EB68),1,0)</f>
        <v>1</v>
      </c>
      <c r="EH68" s="497">
        <f t="shared" ref="EH68:EH75" si="1799">IF(EXACT(VLOOKUP(DZ68,OFERTA_0,4,FALSE),EC68),1,0)</f>
        <v>1</v>
      </c>
      <c r="EI68" s="498">
        <f t="shared" ref="EI68:EI75" si="1800">IF(EXACT(VLOOKUP(DZ68,OFERTA_0,5,FALSE),ED68),1,0)</f>
        <v>1</v>
      </c>
      <c r="EJ68" s="498">
        <f t="shared" ref="EJ68:EJ75" si="1801">IF(EE68=0,0,1)</f>
        <v>1</v>
      </c>
      <c r="EK68" s="498">
        <f t="shared" ref="EK68:EK75" si="1802">IF(EF68=0,0,1)</f>
        <v>1</v>
      </c>
      <c r="EL68" s="498">
        <f t="shared" ref="EL68:EL75" si="1803">PRODUCT(EG68:EK68)</f>
        <v>1</v>
      </c>
      <c r="EM68" s="504">
        <f t="shared" ref="EM68:EM75" si="1804">ROUND(EF68,0)</f>
        <v>979649</v>
      </c>
      <c r="EN68" s="500">
        <f t="shared" ref="EN68:EN75" si="1805">EF68-EM68</f>
        <v>0</v>
      </c>
      <c r="EQ68" s="659"/>
      <c r="ER68" s="660"/>
      <c r="ES68" s="661"/>
      <c r="ET68" s="662"/>
      <c r="EU68" s="663"/>
      <c r="EV68" s="664"/>
      <c r="EW68" s="1324"/>
      <c r="EX68" s="497"/>
      <c r="EY68" s="497"/>
      <c r="EZ68" s="501"/>
      <c r="FA68" s="501"/>
      <c r="FB68" s="501"/>
      <c r="FC68" s="501"/>
      <c r="FD68" s="502"/>
      <c r="FE68" s="503"/>
      <c r="FH68" s="659"/>
      <c r="FI68" s="660"/>
      <c r="FJ68" s="661"/>
      <c r="FK68" s="662"/>
      <c r="FL68" s="663"/>
      <c r="FM68" s="664"/>
      <c r="FN68" s="1324"/>
      <c r="FO68" s="497"/>
      <c r="FP68" s="497"/>
      <c r="FQ68" s="501"/>
      <c r="FR68" s="501"/>
      <c r="FS68" s="501"/>
      <c r="FT68" s="501"/>
      <c r="FU68" s="502"/>
      <c r="FV68" s="503"/>
      <c r="FY68" s="659"/>
      <c r="FZ68" s="660"/>
      <c r="GA68" s="661"/>
      <c r="GB68" s="662"/>
      <c r="GC68" s="663"/>
      <c r="GD68" s="664"/>
      <c r="GE68" s="1324"/>
      <c r="GF68" s="497"/>
      <c r="GG68" s="497"/>
      <c r="GH68" s="501"/>
      <c r="GI68" s="501"/>
      <c r="GJ68" s="501"/>
      <c r="GK68" s="501"/>
      <c r="GL68" s="502"/>
      <c r="GM68" s="503"/>
      <c r="GP68" s="659"/>
      <c r="GQ68" s="660"/>
      <c r="GR68" s="661"/>
      <c r="GS68" s="662"/>
      <c r="GT68" s="663"/>
      <c r="GU68" s="664"/>
      <c r="GV68" s="1324"/>
      <c r="GW68" s="497"/>
      <c r="GX68" s="497"/>
      <c r="GY68" s="501"/>
      <c r="GZ68" s="501"/>
      <c r="HA68" s="501"/>
      <c r="HB68" s="501"/>
      <c r="HC68" s="502"/>
      <c r="HD68" s="503"/>
      <c r="HG68" s="659"/>
      <c r="HH68" s="660"/>
      <c r="HI68" s="661"/>
      <c r="HJ68" s="662"/>
      <c r="HK68" s="663"/>
      <c r="HL68" s="664"/>
      <c r="HM68" s="1324"/>
      <c r="HN68" s="497"/>
      <c r="HO68" s="497"/>
      <c r="HP68" s="501"/>
      <c r="HQ68" s="501"/>
      <c r="HR68" s="501"/>
      <c r="HS68" s="501"/>
      <c r="HT68" s="502"/>
      <c r="HU68" s="503"/>
      <c r="HX68" s="659"/>
      <c r="HY68" s="660"/>
      <c r="HZ68" s="661"/>
      <c r="IA68" s="662"/>
      <c r="IB68" s="663"/>
      <c r="IC68" s="664"/>
      <c r="ID68" s="1324"/>
      <c r="IE68" s="497"/>
      <c r="IF68" s="497"/>
      <c r="IG68" s="501"/>
      <c r="IH68" s="501"/>
      <c r="II68" s="501"/>
      <c r="IJ68" s="501"/>
      <c r="IK68" s="502"/>
      <c r="IL68" s="503"/>
      <c r="IO68" s="659"/>
      <c r="IP68" s="660"/>
      <c r="IQ68" s="661"/>
      <c r="IR68" s="662"/>
      <c r="IS68" s="663"/>
      <c r="IT68" s="664"/>
      <c r="IU68" s="1324"/>
      <c r="IV68" s="497"/>
      <c r="IW68" s="497"/>
      <c r="IX68" s="501"/>
      <c r="IY68" s="501"/>
      <c r="IZ68" s="501"/>
      <c r="JA68" s="501"/>
      <c r="JB68" s="502"/>
      <c r="JC68" s="503"/>
      <c r="JF68" s="659"/>
      <c r="JG68" s="660"/>
      <c r="JH68" s="661"/>
      <c r="JI68" s="662"/>
      <c r="JJ68" s="663"/>
      <c r="JK68" s="664"/>
      <c r="JL68" s="1324"/>
      <c r="JM68" s="497"/>
      <c r="JN68" s="497"/>
      <c r="JO68" s="501"/>
      <c r="JP68" s="501"/>
      <c r="JQ68" s="501"/>
      <c r="JR68" s="501"/>
      <c r="JS68" s="502"/>
      <c r="JT68" s="503"/>
      <c r="JW68" s="659"/>
      <c r="JX68" s="660"/>
      <c r="JY68" s="661"/>
      <c r="JZ68" s="662"/>
      <c r="KA68" s="663"/>
      <c r="KB68" s="664"/>
      <c r="KC68" s="1324"/>
      <c r="KD68" s="497"/>
      <c r="KE68" s="497"/>
      <c r="KF68" s="501"/>
      <c r="KG68" s="501"/>
      <c r="KH68" s="501"/>
      <c r="KI68" s="501"/>
      <c r="KJ68" s="502"/>
      <c r="KK68" s="503"/>
      <c r="KN68" s="659"/>
      <c r="KO68" s="660"/>
      <c r="KP68" s="661"/>
      <c r="KQ68" s="662"/>
      <c r="KR68" s="663"/>
      <c r="KS68" s="664"/>
      <c r="KT68" s="1324"/>
      <c r="KU68" s="497"/>
      <c r="KV68" s="497"/>
      <c r="KW68" s="501"/>
      <c r="KX68" s="501"/>
      <c r="KY68" s="501"/>
      <c r="KZ68" s="501"/>
      <c r="LA68" s="502"/>
      <c r="LB68" s="503"/>
      <c r="LE68" s="659"/>
      <c r="LF68" s="660"/>
      <c r="LG68" s="661"/>
      <c r="LH68" s="662"/>
      <c r="LI68" s="663"/>
      <c r="LJ68" s="664"/>
      <c r="LK68" s="1324"/>
      <c r="LL68" s="497"/>
      <c r="LM68" s="497"/>
      <c r="LN68" s="501"/>
      <c r="LO68" s="501"/>
      <c r="LP68" s="501"/>
      <c r="LQ68" s="501"/>
      <c r="LR68" s="502"/>
      <c r="LS68" s="503"/>
      <c r="LV68" s="659"/>
      <c r="LW68" s="660"/>
      <c r="LX68" s="661"/>
      <c r="LY68" s="662"/>
      <c r="LZ68" s="663"/>
      <c r="MA68" s="664"/>
      <c r="MB68" s="1324"/>
      <c r="MC68" s="497"/>
      <c r="MD68" s="497"/>
      <c r="ME68" s="501"/>
      <c r="MF68" s="501"/>
      <c r="MG68" s="501"/>
      <c r="MH68" s="501"/>
      <c r="MI68" s="502"/>
      <c r="MJ68" s="503"/>
      <c r="MM68" s="659"/>
      <c r="MN68" s="660"/>
      <c r="MO68" s="661"/>
      <c r="MP68" s="662"/>
      <c r="MQ68" s="663"/>
      <c r="MR68" s="664"/>
      <c r="MS68" s="1324"/>
      <c r="MT68" s="497"/>
      <c r="MU68" s="497"/>
      <c r="MV68" s="501"/>
      <c r="MW68" s="501"/>
      <c r="MX68" s="501"/>
      <c r="MY68" s="501"/>
      <c r="MZ68" s="502"/>
      <c r="NA68" s="503"/>
      <c r="ND68" s="659"/>
      <c r="NE68" s="660"/>
      <c r="NF68" s="661"/>
      <c r="NG68" s="662"/>
      <c r="NH68" s="663"/>
      <c r="NI68" s="664"/>
      <c r="NJ68" s="1324"/>
      <c r="NK68" s="497"/>
      <c r="NL68" s="497"/>
      <c r="NM68" s="501"/>
      <c r="NN68" s="501"/>
      <c r="NO68" s="501"/>
      <c r="NP68" s="501"/>
      <c r="NQ68" s="502"/>
      <c r="NR68" s="503"/>
      <c r="NU68" s="659"/>
      <c r="NV68" s="660"/>
      <c r="NW68" s="661"/>
      <c r="NX68" s="662"/>
      <c r="NY68" s="663"/>
      <c r="NZ68" s="664"/>
      <c r="OA68" s="1324"/>
      <c r="OB68" s="497"/>
      <c r="OC68" s="497"/>
      <c r="OD68" s="501"/>
      <c r="OE68" s="501"/>
      <c r="OF68" s="501"/>
      <c r="OG68" s="501"/>
      <c r="OH68" s="502"/>
      <c r="OI68" s="503"/>
      <c r="OL68" s="659"/>
      <c r="OM68" s="660"/>
      <c r="ON68" s="661"/>
      <c r="OO68" s="662"/>
      <c r="OP68" s="663"/>
      <c r="OQ68" s="664"/>
      <c r="OR68" s="1324"/>
      <c r="OS68" s="497"/>
      <c r="OT68" s="497"/>
      <c r="OU68" s="501"/>
      <c r="OV68" s="501"/>
      <c r="OW68" s="501"/>
      <c r="OX68" s="501"/>
      <c r="OY68" s="502"/>
      <c r="OZ68" s="503"/>
      <c r="PC68" s="659"/>
      <c r="PD68" s="660"/>
      <c r="PE68" s="661"/>
      <c r="PF68" s="662"/>
      <c r="PG68" s="663"/>
      <c r="PH68" s="664"/>
      <c r="PI68" s="1324"/>
      <c r="PJ68" s="497"/>
      <c r="PK68" s="497"/>
      <c r="PL68" s="501"/>
      <c r="PM68" s="501"/>
      <c r="PN68" s="501"/>
      <c r="PO68" s="501"/>
      <c r="PP68" s="502"/>
      <c r="PQ68" s="503"/>
      <c r="PT68" s="659"/>
      <c r="PU68" s="660"/>
      <c r="PV68" s="661"/>
      <c r="PW68" s="662"/>
      <c r="PX68" s="663"/>
      <c r="PY68" s="664"/>
      <c r="PZ68" s="1324"/>
      <c r="QA68" s="497"/>
      <c r="QB68" s="497"/>
      <c r="QC68" s="501"/>
      <c r="QD68" s="501"/>
      <c r="QE68" s="501"/>
      <c r="QF68" s="501"/>
      <c r="QG68" s="502"/>
      <c r="QH68" s="503"/>
      <c r="QK68" s="659"/>
      <c r="QL68" s="660"/>
      <c r="QM68" s="661"/>
      <c r="QN68" s="662"/>
      <c r="QO68" s="663"/>
      <c r="QP68" s="664"/>
      <c r="QQ68" s="1324"/>
      <c r="QR68" s="497"/>
      <c r="QS68" s="497"/>
      <c r="QT68" s="501"/>
      <c r="QU68" s="501"/>
      <c r="QV68" s="501"/>
      <c r="QW68" s="501"/>
      <c r="QX68" s="502"/>
      <c r="QY68" s="503"/>
      <c r="RB68" s="381"/>
      <c r="RC68" s="382"/>
      <c r="RD68" s="383"/>
      <c r="RE68" s="384"/>
      <c r="RF68" s="385"/>
      <c r="RG68" s="386"/>
      <c r="RH68" s="386"/>
      <c r="RI68" s="497"/>
      <c r="RJ68" s="497"/>
      <c r="RK68" s="501"/>
      <c r="RL68" s="501"/>
      <c r="RM68" s="501"/>
      <c r="RN68" s="501"/>
      <c r="RO68" s="502"/>
      <c r="RP68" s="503"/>
      <c r="RS68" s="381"/>
      <c r="RT68" s="382"/>
      <c r="RU68" s="383"/>
      <c r="RV68" s="384"/>
      <c r="RW68" s="385"/>
      <c r="RX68" s="386"/>
      <c r="RY68" s="386"/>
      <c r="RZ68" s="497"/>
      <c r="SA68" s="497"/>
      <c r="SB68" s="501"/>
      <c r="SC68" s="501"/>
      <c r="SD68" s="501"/>
      <c r="SE68" s="501"/>
      <c r="SF68" s="502"/>
      <c r="SG68" s="503"/>
      <c r="SJ68" s="381"/>
      <c r="SK68" s="382"/>
      <c r="SL68" s="383"/>
      <c r="SM68" s="384"/>
      <c r="SN68" s="385"/>
      <c r="SO68" s="386"/>
      <c r="SP68" s="386"/>
      <c r="SQ68" s="497"/>
      <c r="SR68" s="497"/>
      <c r="SS68" s="501"/>
      <c r="ST68" s="501"/>
      <c r="SU68" s="501"/>
      <c r="SV68" s="501"/>
      <c r="SW68" s="502"/>
      <c r="SX68" s="503"/>
    </row>
    <row r="69" spans="2:518" ht="52.5" customHeight="1" thickTop="1" thickBot="1">
      <c r="B69" s="863" t="s">
        <v>494</v>
      </c>
      <c r="C69" s="833" t="s">
        <v>324</v>
      </c>
      <c r="D69" s="864" t="s">
        <v>495</v>
      </c>
      <c r="E69" s="835" t="s">
        <v>146</v>
      </c>
      <c r="F69" s="865">
        <v>5</v>
      </c>
      <c r="G69" s="916">
        <v>0</v>
      </c>
      <c r="H69" s="862">
        <v>0</v>
      </c>
      <c r="K69" s="965" t="s">
        <v>494</v>
      </c>
      <c r="L69" s="935" t="s">
        <v>324</v>
      </c>
      <c r="M69" s="966" t="s">
        <v>495</v>
      </c>
      <c r="N69" s="937" t="s">
        <v>146</v>
      </c>
      <c r="O69" s="967">
        <v>5</v>
      </c>
      <c r="P69" s="1017">
        <v>85500</v>
      </c>
      <c r="Q69" s="964">
        <v>427500</v>
      </c>
      <c r="R69" s="497">
        <f t="shared" si="1740"/>
        <v>1</v>
      </c>
      <c r="S69" s="497">
        <f t="shared" si="1741"/>
        <v>1</v>
      </c>
      <c r="T69" s="498">
        <f t="shared" si="1742"/>
        <v>1</v>
      </c>
      <c r="U69" s="498">
        <f t="shared" si="1743"/>
        <v>1</v>
      </c>
      <c r="V69" s="498">
        <f t="shared" si="1744"/>
        <v>1</v>
      </c>
      <c r="W69" s="498">
        <f t="shared" si="1745"/>
        <v>1</v>
      </c>
      <c r="X69" s="504">
        <f t="shared" si="1746"/>
        <v>427500</v>
      </c>
      <c r="Y69" s="500">
        <f t="shared" si="1747"/>
        <v>0</v>
      </c>
      <c r="Z69" s="486"/>
      <c r="AA69" s="486"/>
      <c r="AB69" s="965" t="s">
        <v>494</v>
      </c>
      <c r="AC69" s="935" t="s">
        <v>324</v>
      </c>
      <c r="AD69" s="966" t="s">
        <v>495</v>
      </c>
      <c r="AE69" s="937" t="s">
        <v>146</v>
      </c>
      <c r="AF69" s="967">
        <v>5</v>
      </c>
      <c r="AG69" s="1017">
        <v>44800</v>
      </c>
      <c r="AH69" s="964">
        <v>224000</v>
      </c>
      <c r="AI69" s="497">
        <f t="shared" si="1748"/>
        <v>1</v>
      </c>
      <c r="AJ69" s="497">
        <f t="shared" si="1749"/>
        <v>1</v>
      </c>
      <c r="AK69" s="498">
        <f t="shared" si="1750"/>
        <v>1</v>
      </c>
      <c r="AL69" s="498">
        <f t="shared" si="1751"/>
        <v>1</v>
      </c>
      <c r="AM69" s="498">
        <f t="shared" si="1752"/>
        <v>1</v>
      </c>
      <c r="AN69" s="498">
        <f t="shared" si="1753"/>
        <v>1</v>
      </c>
      <c r="AO69" s="504">
        <f t="shared" si="1754"/>
        <v>224000</v>
      </c>
      <c r="AP69" s="500">
        <f t="shared" si="1755"/>
        <v>0</v>
      </c>
      <c r="AQ69" s="486"/>
      <c r="AR69" s="486"/>
      <c r="AS69" s="965" t="s">
        <v>494</v>
      </c>
      <c r="AT69" s="935" t="s">
        <v>324</v>
      </c>
      <c r="AU69" s="966" t="s">
        <v>495</v>
      </c>
      <c r="AV69" s="937" t="s">
        <v>146</v>
      </c>
      <c r="AW69" s="967">
        <v>5</v>
      </c>
      <c r="AX69" s="1017">
        <v>79403</v>
      </c>
      <c r="AY69" s="964">
        <v>397015</v>
      </c>
      <c r="AZ69" s="497">
        <f t="shared" si="1756"/>
        <v>1</v>
      </c>
      <c r="BA69" s="497">
        <f t="shared" si="1757"/>
        <v>1</v>
      </c>
      <c r="BB69" s="498">
        <f t="shared" si="1758"/>
        <v>1</v>
      </c>
      <c r="BC69" s="498">
        <f t="shared" si="1759"/>
        <v>1</v>
      </c>
      <c r="BD69" s="498">
        <f t="shared" si="1760"/>
        <v>1</v>
      </c>
      <c r="BE69" s="498">
        <f t="shared" si="1761"/>
        <v>1</v>
      </c>
      <c r="BF69" s="504">
        <f t="shared" si="1762"/>
        <v>397015</v>
      </c>
      <c r="BG69" s="500">
        <f t="shared" si="1763"/>
        <v>0</v>
      </c>
      <c r="BJ69" s="965" t="s">
        <v>494</v>
      </c>
      <c r="BK69" s="935" t="s">
        <v>324</v>
      </c>
      <c r="BL69" s="966" t="s">
        <v>495</v>
      </c>
      <c r="BM69" s="937" t="s">
        <v>146</v>
      </c>
      <c r="BN69" s="967">
        <v>5</v>
      </c>
      <c r="BO69" s="1017">
        <v>35781</v>
      </c>
      <c r="BP69" s="964">
        <v>178905</v>
      </c>
      <c r="BQ69" s="497">
        <f t="shared" si="1764"/>
        <v>1</v>
      </c>
      <c r="BR69" s="497">
        <f t="shared" si="1765"/>
        <v>1</v>
      </c>
      <c r="BS69" s="498">
        <f t="shared" si="1766"/>
        <v>1</v>
      </c>
      <c r="BT69" s="498">
        <f t="shared" si="1767"/>
        <v>1</v>
      </c>
      <c r="BU69" s="498">
        <f t="shared" si="1768"/>
        <v>1</v>
      </c>
      <c r="BV69" s="498">
        <f t="shared" si="1769"/>
        <v>1</v>
      </c>
      <c r="BW69" s="504">
        <f t="shared" si="1770"/>
        <v>178905</v>
      </c>
      <c r="BX69" s="500">
        <f t="shared" si="1771"/>
        <v>0</v>
      </c>
      <c r="CA69" s="965" t="s">
        <v>494</v>
      </c>
      <c r="CB69" s="935" t="s">
        <v>324</v>
      </c>
      <c r="CC69" s="966" t="s">
        <v>495</v>
      </c>
      <c r="CD69" s="937" t="s">
        <v>146</v>
      </c>
      <c r="CE69" s="967">
        <v>5</v>
      </c>
      <c r="CF69" s="1017">
        <v>33784</v>
      </c>
      <c r="CG69" s="964">
        <v>168920</v>
      </c>
      <c r="CH69" s="497">
        <f t="shared" si="1772"/>
        <v>1</v>
      </c>
      <c r="CI69" s="497">
        <f t="shared" si="1773"/>
        <v>1</v>
      </c>
      <c r="CJ69" s="498">
        <f t="shared" si="1774"/>
        <v>1</v>
      </c>
      <c r="CK69" s="498">
        <f t="shared" si="1775"/>
        <v>1</v>
      </c>
      <c r="CL69" s="498">
        <f t="shared" si="1776"/>
        <v>1</v>
      </c>
      <c r="CM69" s="498">
        <f t="shared" si="1777"/>
        <v>1</v>
      </c>
      <c r="CN69" s="504">
        <f t="shared" si="1778"/>
        <v>168920</v>
      </c>
      <c r="CO69" s="500">
        <f t="shared" si="1779"/>
        <v>0</v>
      </c>
      <c r="CR69" s="965" t="s">
        <v>494</v>
      </c>
      <c r="CS69" s="935" t="s">
        <v>324</v>
      </c>
      <c r="CT69" s="966" t="s">
        <v>495</v>
      </c>
      <c r="CU69" s="937" t="s">
        <v>146</v>
      </c>
      <c r="CV69" s="1042">
        <v>5</v>
      </c>
      <c r="CW69" s="1017">
        <v>33785</v>
      </c>
      <c r="CX69" s="1041">
        <f t="shared" si="1780"/>
        <v>168925</v>
      </c>
      <c r="CY69" s="497">
        <f t="shared" si="1781"/>
        <v>1</v>
      </c>
      <c r="CZ69" s="497">
        <f t="shared" si="1782"/>
        <v>1</v>
      </c>
      <c r="DA69" s="498">
        <f t="shared" si="1783"/>
        <v>1</v>
      </c>
      <c r="DB69" s="498">
        <f t="shared" si="1784"/>
        <v>1</v>
      </c>
      <c r="DC69" s="498">
        <f t="shared" si="1785"/>
        <v>1</v>
      </c>
      <c r="DD69" s="498">
        <f t="shared" si="1786"/>
        <v>1</v>
      </c>
      <c r="DE69" s="504">
        <f t="shared" si="1787"/>
        <v>168925</v>
      </c>
      <c r="DF69" s="500">
        <f t="shared" si="1788"/>
        <v>0</v>
      </c>
      <c r="DI69" s="965" t="s">
        <v>494</v>
      </c>
      <c r="DJ69" s="935" t="s">
        <v>324</v>
      </c>
      <c r="DK69" s="966" t="s">
        <v>495</v>
      </c>
      <c r="DL69" s="937" t="s">
        <v>146</v>
      </c>
      <c r="DM69" s="967">
        <v>5</v>
      </c>
      <c r="DN69" s="1017">
        <v>60000</v>
      </c>
      <c r="DO69" s="964">
        <v>300000</v>
      </c>
      <c r="DP69" s="497">
        <f t="shared" si="1789"/>
        <v>1</v>
      </c>
      <c r="DQ69" s="497">
        <f t="shared" si="1790"/>
        <v>1</v>
      </c>
      <c r="DR69" s="498">
        <f t="shared" si="1791"/>
        <v>1</v>
      </c>
      <c r="DS69" s="498">
        <f t="shared" si="1792"/>
        <v>1</v>
      </c>
      <c r="DT69" s="498">
        <f t="shared" si="1793"/>
        <v>1</v>
      </c>
      <c r="DU69" s="498">
        <f t="shared" si="1794"/>
        <v>1</v>
      </c>
      <c r="DV69" s="504">
        <f t="shared" si="1795"/>
        <v>300000</v>
      </c>
      <c r="DW69" s="500">
        <f t="shared" si="1796"/>
        <v>0</v>
      </c>
      <c r="DZ69" s="965" t="s">
        <v>494</v>
      </c>
      <c r="EA69" s="935" t="s">
        <v>324</v>
      </c>
      <c r="EB69" s="966" t="s">
        <v>495</v>
      </c>
      <c r="EC69" s="937" t="s">
        <v>146</v>
      </c>
      <c r="ED69" s="1042">
        <v>5</v>
      </c>
      <c r="EE69" s="1017">
        <v>33781</v>
      </c>
      <c r="EF69" s="1041">
        <f t="shared" si="1797"/>
        <v>168905</v>
      </c>
      <c r="EG69" s="497">
        <f t="shared" si="1798"/>
        <v>1</v>
      </c>
      <c r="EH69" s="497">
        <f t="shared" si="1799"/>
        <v>1</v>
      </c>
      <c r="EI69" s="498">
        <f t="shared" si="1800"/>
        <v>1</v>
      </c>
      <c r="EJ69" s="498">
        <f t="shared" si="1801"/>
        <v>1</v>
      </c>
      <c r="EK69" s="498">
        <f t="shared" si="1802"/>
        <v>1</v>
      </c>
      <c r="EL69" s="498">
        <f t="shared" si="1803"/>
        <v>1</v>
      </c>
      <c r="EM69" s="504">
        <f t="shared" si="1804"/>
        <v>168905</v>
      </c>
      <c r="EN69" s="500">
        <f t="shared" si="1805"/>
        <v>0</v>
      </c>
      <c r="EQ69" s="665"/>
      <c r="ER69" s="666"/>
      <c r="ES69" s="667"/>
      <c r="ET69" s="676"/>
      <c r="EU69" s="669"/>
      <c r="EV69" s="670"/>
      <c r="EW69" s="1324"/>
      <c r="EX69" s="497" t="e">
        <f>IF(EXACT(VLOOKUP(EQ69,OFERTA_0,2,FALSE),ER69),1,0)</f>
        <v>#N/A</v>
      </c>
      <c r="EY69" s="497" t="e">
        <f>IF(EXACT(VLOOKUP(EQ69,OFERTA_0,3,FALSE),ES69),1,0)</f>
        <v>#N/A</v>
      </c>
      <c r="EZ69" s="498" t="e">
        <f>IF(EXACT(VLOOKUP(EQ69,OFERTA_0,4,FALSE),ET69),1,0)</f>
        <v>#N/A</v>
      </c>
      <c r="FA69" s="498">
        <f>IF(EU69=0,0,1)</f>
        <v>0</v>
      </c>
      <c r="FB69" s="498">
        <f>IF(EV69=0,0,1)</f>
        <v>0</v>
      </c>
      <c r="FC69" s="498" t="e">
        <f>PRODUCT(EX69:FB69)</f>
        <v>#N/A</v>
      </c>
      <c r="FD69" s="504">
        <f>ROUND(EV69,0)</f>
        <v>0</v>
      </c>
      <c r="FE69" s="500">
        <f>EV69-FD69</f>
        <v>0</v>
      </c>
      <c r="FH69" s="665"/>
      <c r="FI69" s="666"/>
      <c r="FJ69" s="667"/>
      <c r="FK69" s="676"/>
      <c r="FL69" s="669"/>
      <c r="FM69" s="670"/>
      <c r="FN69" s="1324"/>
      <c r="FO69" s="497" t="e">
        <f>IF(EXACT(VLOOKUP(FH69,OFERTA_0,2,FALSE),FI69),1,0)</f>
        <v>#N/A</v>
      </c>
      <c r="FP69" s="497" t="e">
        <f>IF(EXACT(VLOOKUP(FH69,OFERTA_0,3,FALSE),FJ69),1,0)</f>
        <v>#N/A</v>
      </c>
      <c r="FQ69" s="498" t="e">
        <f>IF(EXACT(VLOOKUP(FH69,OFERTA_0,4,FALSE),FK69),1,0)</f>
        <v>#N/A</v>
      </c>
      <c r="FR69" s="498">
        <f>IF(FL69=0,0,1)</f>
        <v>0</v>
      </c>
      <c r="FS69" s="498">
        <f>IF(FM69=0,0,1)</f>
        <v>0</v>
      </c>
      <c r="FT69" s="498" t="e">
        <f>PRODUCT(FO69:FS69)</f>
        <v>#N/A</v>
      </c>
      <c r="FU69" s="504">
        <f>ROUND(FM69,0)</f>
        <v>0</v>
      </c>
      <c r="FV69" s="500">
        <f>FM69-FU69</f>
        <v>0</v>
      </c>
      <c r="FY69" s="665"/>
      <c r="FZ69" s="666"/>
      <c r="GA69" s="667"/>
      <c r="GB69" s="676"/>
      <c r="GC69" s="669"/>
      <c r="GD69" s="670"/>
      <c r="GE69" s="1324"/>
      <c r="GF69" s="497" t="e">
        <f>IF(EXACT(VLOOKUP(FY69,OFERTA_0,2,FALSE),FZ69),1,0)</f>
        <v>#N/A</v>
      </c>
      <c r="GG69" s="497" t="e">
        <f>IF(EXACT(VLOOKUP(FY69,OFERTA_0,3,FALSE),GA69),1,0)</f>
        <v>#N/A</v>
      </c>
      <c r="GH69" s="498" t="e">
        <f>IF(EXACT(VLOOKUP(FY69,OFERTA_0,4,FALSE),GB69),1,0)</f>
        <v>#N/A</v>
      </c>
      <c r="GI69" s="498">
        <f>IF(GC69=0,0,1)</f>
        <v>0</v>
      </c>
      <c r="GJ69" s="498">
        <f>IF(GD69=0,0,1)</f>
        <v>0</v>
      </c>
      <c r="GK69" s="498" t="e">
        <f>PRODUCT(GF69:GJ69)</f>
        <v>#N/A</v>
      </c>
      <c r="GL69" s="504">
        <f>ROUND(GD69,0)</f>
        <v>0</v>
      </c>
      <c r="GM69" s="500">
        <f>GD69-GL69</f>
        <v>0</v>
      </c>
      <c r="GP69" s="665"/>
      <c r="GQ69" s="666"/>
      <c r="GR69" s="667"/>
      <c r="GS69" s="676"/>
      <c r="GT69" s="669"/>
      <c r="GU69" s="670"/>
      <c r="GV69" s="1324"/>
      <c r="GW69" s="497" t="e">
        <f>IF(EXACT(VLOOKUP(GP69,OFERTA_0,2,FALSE),GQ69),1,0)</f>
        <v>#N/A</v>
      </c>
      <c r="GX69" s="497" t="e">
        <f>IF(EXACT(VLOOKUP(GP69,OFERTA_0,3,FALSE),GR69),1,0)</f>
        <v>#N/A</v>
      </c>
      <c r="GY69" s="498" t="e">
        <f>IF(EXACT(VLOOKUP(GP69,OFERTA_0,4,FALSE),GS69),1,0)</f>
        <v>#N/A</v>
      </c>
      <c r="GZ69" s="498">
        <f>IF(GT69=0,0,1)</f>
        <v>0</v>
      </c>
      <c r="HA69" s="498">
        <f>IF(GU69=0,0,1)</f>
        <v>0</v>
      </c>
      <c r="HB69" s="498" t="e">
        <f>PRODUCT(GW69:HA69)</f>
        <v>#N/A</v>
      </c>
      <c r="HC69" s="504">
        <f>ROUND(GU69,0)</f>
        <v>0</v>
      </c>
      <c r="HD69" s="500">
        <f>GU69-HC69</f>
        <v>0</v>
      </c>
      <c r="HG69" s="665"/>
      <c r="HH69" s="666"/>
      <c r="HI69" s="667"/>
      <c r="HJ69" s="676"/>
      <c r="HK69" s="669"/>
      <c r="HL69" s="670"/>
      <c r="HM69" s="1324"/>
      <c r="HN69" s="497" t="e">
        <f>IF(EXACT(VLOOKUP(HG69,OFERTA_0,2,FALSE),HH69),1,0)</f>
        <v>#N/A</v>
      </c>
      <c r="HO69" s="497" t="e">
        <f>IF(EXACT(VLOOKUP(HG69,OFERTA_0,3,FALSE),HI69),1,0)</f>
        <v>#N/A</v>
      </c>
      <c r="HP69" s="498" t="e">
        <f>IF(EXACT(VLOOKUP(HG69,OFERTA_0,4,FALSE),HJ69),1,0)</f>
        <v>#N/A</v>
      </c>
      <c r="HQ69" s="498">
        <f>IF(HK69=0,0,1)</f>
        <v>0</v>
      </c>
      <c r="HR69" s="498">
        <f>IF(HL69=0,0,1)</f>
        <v>0</v>
      </c>
      <c r="HS69" s="498" t="e">
        <f>PRODUCT(HN69:HR69)</f>
        <v>#N/A</v>
      </c>
      <c r="HT69" s="504">
        <f>ROUND(HL69,0)</f>
        <v>0</v>
      </c>
      <c r="HU69" s="500">
        <f>HL69-HT69</f>
        <v>0</v>
      </c>
      <c r="HX69" s="665"/>
      <c r="HY69" s="666"/>
      <c r="HZ69" s="667"/>
      <c r="IA69" s="676"/>
      <c r="IB69" s="669"/>
      <c r="IC69" s="670"/>
      <c r="ID69" s="1324"/>
      <c r="IE69" s="497" t="e">
        <f>IF(EXACT(VLOOKUP(HX69,OFERTA_0,2,FALSE),HY69),1,0)</f>
        <v>#N/A</v>
      </c>
      <c r="IF69" s="497" t="e">
        <f>IF(EXACT(VLOOKUP(HX69,OFERTA_0,3,FALSE),HZ69),1,0)</f>
        <v>#N/A</v>
      </c>
      <c r="IG69" s="498" t="e">
        <f>IF(EXACT(VLOOKUP(HX69,OFERTA_0,4,FALSE),IA69),1,0)</f>
        <v>#N/A</v>
      </c>
      <c r="IH69" s="498">
        <f>IF(IB69=0,0,1)</f>
        <v>0</v>
      </c>
      <c r="II69" s="498">
        <f>IF(IC69=0,0,1)</f>
        <v>0</v>
      </c>
      <c r="IJ69" s="498" t="e">
        <f>PRODUCT(IE69:II69)</f>
        <v>#N/A</v>
      </c>
      <c r="IK69" s="504">
        <f>ROUND(IC69,0)</f>
        <v>0</v>
      </c>
      <c r="IL69" s="500">
        <f>IC69-IK69</f>
        <v>0</v>
      </c>
      <c r="IO69" s="665"/>
      <c r="IP69" s="666"/>
      <c r="IQ69" s="667"/>
      <c r="IR69" s="676"/>
      <c r="IS69" s="669"/>
      <c r="IT69" s="670"/>
      <c r="IU69" s="1324"/>
      <c r="IV69" s="497" t="e">
        <f>IF(EXACT(VLOOKUP(IO69,OFERTA_0,2,FALSE),IP69),1,0)</f>
        <v>#N/A</v>
      </c>
      <c r="IW69" s="497" t="e">
        <f>IF(EXACT(VLOOKUP(IO69,OFERTA_0,3,FALSE),IQ69),1,0)</f>
        <v>#N/A</v>
      </c>
      <c r="IX69" s="498" t="e">
        <f>IF(EXACT(VLOOKUP(IO69,OFERTA_0,4,FALSE),IR69),1,0)</f>
        <v>#N/A</v>
      </c>
      <c r="IY69" s="498">
        <f>IF(IS69=0,0,1)</f>
        <v>0</v>
      </c>
      <c r="IZ69" s="498">
        <f>IF(IT69=0,0,1)</f>
        <v>0</v>
      </c>
      <c r="JA69" s="498" t="e">
        <f>PRODUCT(IV69:IZ69)</f>
        <v>#N/A</v>
      </c>
      <c r="JB69" s="504">
        <f>ROUND(IT69,0)</f>
        <v>0</v>
      </c>
      <c r="JC69" s="500">
        <f>IT69-JB69</f>
        <v>0</v>
      </c>
      <c r="JF69" s="665"/>
      <c r="JG69" s="666"/>
      <c r="JH69" s="667"/>
      <c r="JI69" s="676"/>
      <c r="JJ69" s="669"/>
      <c r="JK69" s="670"/>
      <c r="JL69" s="1324"/>
      <c r="JM69" s="497" t="e">
        <f>IF(EXACT(VLOOKUP(JF69,OFERTA_0,2,FALSE),JG69),1,0)</f>
        <v>#N/A</v>
      </c>
      <c r="JN69" s="497" t="e">
        <f>IF(EXACT(VLOOKUP(JF69,OFERTA_0,3,FALSE),JH69),1,0)</f>
        <v>#N/A</v>
      </c>
      <c r="JO69" s="498" t="e">
        <f>IF(EXACT(VLOOKUP(JF69,OFERTA_0,4,FALSE),JI69),1,0)</f>
        <v>#N/A</v>
      </c>
      <c r="JP69" s="498">
        <f>IF(JJ69=0,0,1)</f>
        <v>0</v>
      </c>
      <c r="JQ69" s="498">
        <f>IF(JK69=0,0,1)</f>
        <v>0</v>
      </c>
      <c r="JR69" s="498" t="e">
        <f>PRODUCT(JM69:JQ69)</f>
        <v>#N/A</v>
      </c>
      <c r="JS69" s="504">
        <f>ROUND(JK69,0)</f>
        <v>0</v>
      </c>
      <c r="JT69" s="500">
        <f>JK69-JS69</f>
        <v>0</v>
      </c>
      <c r="JW69" s="665"/>
      <c r="JX69" s="666"/>
      <c r="JY69" s="667"/>
      <c r="JZ69" s="676"/>
      <c r="KA69" s="669"/>
      <c r="KB69" s="670"/>
      <c r="KC69" s="1324"/>
      <c r="KD69" s="497" t="e">
        <f>IF(EXACT(VLOOKUP(JW69,OFERTA_0,2,FALSE),JX69),1,0)</f>
        <v>#N/A</v>
      </c>
      <c r="KE69" s="497" t="e">
        <f>IF(EXACT(VLOOKUP(JW69,OFERTA_0,3,FALSE),JY69),1,0)</f>
        <v>#N/A</v>
      </c>
      <c r="KF69" s="498" t="e">
        <f>IF(EXACT(VLOOKUP(JW69,OFERTA_0,4,FALSE),JZ69),1,0)</f>
        <v>#N/A</v>
      </c>
      <c r="KG69" s="498">
        <f>IF(KA69=0,0,1)</f>
        <v>0</v>
      </c>
      <c r="KH69" s="498">
        <f>IF(KB69=0,0,1)</f>
        <v>0</v>
      </c>
      <c r="KI69" s="498" t="e">
        <f>PRODUCT(KD69:KH69)</f>
        <v>#N/A</v>
      </c>
      <c r="KJ69" s="504">
        <f>ROUND(KB69,0)</f>
        <v>0</v>
      </c>
      <c r="KK69" s="500">
        <f>KB69-KJ69</f>
        <v>0</v>
      </c>
      <c r="KN69" s="665"/>
      <c r="KO69" s="666"/>
      <c r="KP69" s="667"/>
      <c r="KQ69" s="676"/>
      <c r="KR69" s="669"/>
      <c r="KS69" s="670"/>
      <c r="KT69" s="1324"/>
      <c r="KU69" s="497" t="e">
        <f>IF(EXACT(VLOOKUP(KN69,OFERTA_0,2,FALSE),KO69),1,0)</f>
        <v>#N/A</v>
      </c>
      <c r="KV69" s="497" t="e">
        <f>IF(EXACT(VLOOKUP(KN69,OFERTA_0,3,FALSE),KP69),1,0)</f>
        <v>#N/A</v>
      </c>
      <c r="KW69" s="498" t="e">
        <f>IF(EXACT(VLOOKUP(KN69,OFERTA_0,4,FALSE),KQ69),1,0)</f>
        <v>#N/A</v>
      </c>
      <c r="KX69" s="498">
        <f>IF(KR69=0,0,1)</f>
        <v>0</v>
      </c>
      <c r="KY69" s="498">
        <f>IF(KS69=0,0,1)</f>
        <v>0</v>
      </c>
      <c r="KZ69" s="498" t="e">
        <f>PRODUCT(KU69:KY69)</f>
        <v>#N/A</v>
      </c>
      <c r="LA69" s="504">
        <f>ROUND(KS69,0)</f>
        <v>0</v>
      </c>
      <c r="LB69" s="500">
        <f>KS69-LA69</f>
        <v>0</v>
      </c>
      <c r="LE69" s="665"/>
      <c r="LF69" s="666"/>
      <c r="LG69" s="667"/>
      <c r="LH69" s="676"/>
      <c r="LI69" s="669"/>
      <c r="LJ69" s="670"/>
      <c r="LK69" s="1324"/>
      <c r="LL69" s="497" t="e">
        <f>IF(EXACT(VLOOKUP(LE69,OFERTA_0,2,FALSE),LF69),1,0)</f>
        <v>#N/A</v>
      </c>
      <c r="LM69" s="497" t="e">
        <f>IF(EXACT(VLOOKUP(LE69,OFERTA_0,3,FALSE),LG69),1,0)</f>
        <v>#N/A</v>
      </c>
      <c r="LN69" s="498" t="e">
        <f>IF(EXACT(VLOOKUP(LE69,OFERTA_0,4,FALSE),LH69),1,0)</f>
        <v>#N/A</v>
      </c>
      <c r="LO69" s="498">
        <f>IF(LI69=0,0,1)</f>
        <v>0</v>
      </c>
      <c r="LP69" s="498">
        <f>IF(LJ69=0,0,1)</f>
        <v>0</v>
      </c>
      <c r="LQ69" s="498" t="e">
        <f>PRODUCT(LL69:LP69)</f>
        <v>#N/A</v>
      </c>
      <c r="LR69" s="504">
        <f>ROUND(LJ69,0)</f>
        <v>0</v>
      </c>
      <c r="LS69" s="500">
        <f>LJ69-LR69</f>
        <v>0</v>
      </c>
      <c r="LV69" s="665"/>
      <c r="LW69" s="666"/>
      <c r="LX69" s="667"/>
      <c r="LY69" s="676"/>
      <c r="LZ69" s="669"/>
      <c r="MA69" s="670"/>
      <c r="MB69" s="1324"/>
      <c r="MC69" s="497" t="e">
        <f>IF(EXACT(VLOOKUP(LV69,OFERTA_0,2,FALSE),LW69),1,0)</f>
        <v>#N/A</v>
      </c>
      <c r="MD69" s="497" t="e">
        <f>IF(EXACT(VLOOKUP(LV69,OFERTA_0,3,FALSE),LX69),1,0)</f>
        <v>#N/A</v>
      </c>
      <c r="ME69" s="498" t="e">
        <f>IF(EXACT(VLOOKUP(LV69,OFERTA_0,4,FALSE),LY69),1,0)</f>
        <v>#N/A</v>
      </c>
      <c r="MF69" s="498">
        <f>IF(LZ69=0,0,1)</f>
        <v>0</v>
      </c>
      <c r="MG69" s="498">
        <f>IF(MA69=0,0,1)</f>
        <v>0</v>
      </c>
      <c r="MH69" s="498" t="e">
        <f>PRODUCT(MC69:MG69)</f>
        <v>#N/A</v>
      </c>
      <c r="MI69" s="504">
        <f>ROUND(MA69,0)</f>
        <v>0</v>
      </c>
      <c r="MJ69" s="500">
        <f>MA69-MI69</f>
        <v>0</v>
      </c>
      <c r="MM69" s="665"/>
      <c r="MN69" s="666"/>
      <c r="MO69" s="667"/>
      <c r="MP69" s="676"/>
      <c r="MQ69" s="669"/>
      <c r="MR69" s="670"/>
      <c r="MS69" s="1324"/>
      <c r="MT69" s="497" t="e">
        <f>IF(EXACT(VLOOKUP(MM69,OFERTA_0,2,FALSE),MN69),1,0)</f>
        <v>#N/A</v>
      </c>
      <c r="MU69" s="497" t="e">
        <f>IF(EXACT(VLOOKUP(MM69,OFERTA_0,3,FALSE),MO69),1,0)</f>
        <v>#N/A</v>
      </c>
      <c r="MV69" s="498" t="e">
        <f>IF(EXACT(VLOOKUP(MM69,OFERTA_0,4,FALSE),MP69),1,0)</f>
        <v>#N/A</v>
      </c>
      <c r="MW69" s="498">
        <f>IF(MQ69=0,0,1)</f>
        <v>0</v>
      </c>
      <c r="MX69" s="498">
        <f>IF(MR69=0,0,1)</f>
        <v>0</v>
      </c>
      <c r="MY69" s="498" t="e">
        <f>PRODUCT(MT69:MX69)</f>
        <v>#N/A</v>
      </c>
      <c r="MZ69" s="504">
        <f>ROUND(MR69,0)</f>
        <v>0</v>
      </c>
      <c r="NA69" s="500">
        <f>MR69-MZ69</f>
        <v>0</v>
      </c>
      <c r="ND69" s="665"/>
      <c r="NE69" s="666"/>
      <c r="NF69" s="667"/>
      <c r="NG69" s="676"/>
      <c r="NH69" s="669"/>
      <c r="NI69" s="670"/>
      <c r="NJ69" s="1324"/>
      <c r="NK69" s="497" t="e">
        <f>IF(EXACT(VLOOKUP(ND69,OFERTA_0,2,FALSE),NE69),1,0)</f>
        <v>#N/A</v>
      </c>
      <c r="NL69" s="497" t="e">
        <f>IF(EXACT(VLOOKUP(ND69,OFERTA_0,3,FALSE),NF69),1,0)</f>
        <v>#N/A</v>
      </c>
      <c r="NM69" s="498" t="e">
        <f>IF(EXACT(VLOOKUP(ND69,OFERTA_0,4,FALSE),NG69),1,0)</f>
        <v>#N/A</v>
      </c>
      <c r="NN69" s="498">
        <f>IF(NH69=0,0,1)</f>
        <v>0</v>
      </c>
      <c r="NO69" s="498">
        <f>IF(NI69=0,0,1)</f>
        <v>0</v>
      </c>
      <c r="NP69" s="498" t="e">
        <f>PRODUCT(NK69:NO69)</f>
        <v>#N/A</v>
      </c>
      <c r="NQ69" s="504">
        <f>ROUND(NI69,0)</f>
        <v>0</v>
      </c>
      <c r="NR69" s="500">
        <f>NI69-NQ69</f>
        <v>0</v>
      </c>
      <c r="NU69" s="665"/>
      <c r="NV69" s="666"/>
      <c r="NW69" s="667"/>
      <c r="NX69" s="676"/>
      <c r="NY69" s="669"/>
      <c r="NZ69" s="670"/>
      <c r="OA69" s="1324"/>
      <c r="OB69" s="497" t="e">
        <f>IF(EXACT(VLOOKUP(NU69,OFERTA_0,2,FALSE),NV69),1,0)</f>
        <v>#N/A</v>
      </c>
      <c r="OC69" s="497" t="e">
        <f>IF(EXACT(VLOOKUP(NU69,OFERTA_0,3,FALSE),NW69),1,0)</f>
        <v>#N/A</v>
      </c>
      <c r="OD69" s="498" t="e">
        <f>IF(EXACT(VLOOKUP(NU69,OFERTA_0,4,FALSE),NX69),1,0)</f>
        <v>#N/A</v>
      </c>
      <c r="OE69" s="498">
        <f>IF(NY69=0,0,1)</f>
        <v>0</v>
      </c>
      <c r="OF69" s="498">
        <f>IF(NZ69=0,0,1)</f>
        <v>0</v>
      </c>
      <c r="OG69" s="498" t="e">
        <f>PRODUCT(OB69:OF69)</f>
        <v>#N/A</v>
      </c>
      <c r="OH69" s="504">
        <f>ROUND(NZ69,0)</f>
        <v>0</v>
      </c>
      <c r="OI69" s="500">
        <f>NZ69-OH69</f>
        <v>0</v>
      </c>
      <c r="OL69" s="665"/>
      <c r="OM69" s="666"/>
      <c r="ON69" s="667"/>
      <c r="OO69" s="676"/>
      <c r="OP69" s="669"/>
      <c r="OQ69" s="670"/>
      <c r="OR69" s="1324"/>
      <c r="OS69" s="497" t="e">
        <f>IF(EXACT(VLOOKUP(OL69,OFERTA_0,2,FALSE),OM69),1,0)</f>
        <v>#N/A</v>
      </c>
      <c r="OT69" s="497" t="e">
        <f>IF(EXACT(VLOOKUP(OL69,OFERTA_0,3,FALSE),ON69),1,0)</f>
        <v>#N/A</v>
      </c>
      <c r="OU69" s="498" t="e">
        <f>IF(EXACT(VLOOKUP(OL69,OFERTA_0,4,FALSE),OO69),1,0)</f>
        <v>#N/A</v>
      </c>
      <c r="OV69" s="498">
        <f>IF(OP69=0,0,1)</f>
        <v>0</v>
      </c>
      <c r="OW69" s="498">
        <f>IF(OQ69=0,0,1)</f>
        <v>0</v>
      </c>
      <c r="OX69" s="498" t="e">
        <f>PRODUCT(OS69:OW69)</f>
        <v>#N/A</v>
      </c>
      <c r="OY69" s="504">
        <f>ROUND(OQ69,0)</f>
        <v>0</v>
      </c>
      <c r="OZ69" s="500">
        <f>OQ69-OY69</f>
        <v>0</v>
      </c>
      <c r="PC69" s="665"/>
      <c r="PD69" s="666"/>
      <c r="PE69" s="667"/>
      <c r="PF69" s="676"/>
      <c r="PG69" s="669"/>
      <c r="PH69" s="670"/>
      <c r="PI69" s="1324"/>
      <c r="PJ69" s="497" t="e">
        <f>IF(EXACT(VLOOKUP(PC69,OFERTA_0,2,FALSE),PD69),1,0)</f>
        <v>#N/A</v>
      </c>
      <c r="PK69" s="497" t="e">
        <f>IF(EXACT(VLOOKUP(PC69,OFERTA_0,3,FALSE),PE69),1,0)</f>
        <v>#N/A</v>
      </c>
      <c r="PL69" s="498" t="e">
        <f>IF(EXACT(VLOOKUP(PC69,OFERTA_0,4,FALSE),PF69),1,0)</f>
        <v>#N/A</v>
      </c>
      <c r="PM69" s="498">
        <f>IF(PG69=0,0,1)</f>
        <v>0</v>
      </c>
      <c r="PN69" s="498">
        <f>IF(PH69=0,0,1)</f>
        <v>0</v>
      </c>
      <c r="PO69" s="498" t="e">
        <f>PRODUCT(PJ69:PN69)</f>
        <v>#N/A</v>
      </c>
      <c r="PP69" s="504">
        <f>ROUND(PH69,0)</f>
        <v>0</v>
      </c>
      <c r="PQ69" s="500">
        <f>PH69-PP69</f>
        <v>0</v>
      </c>
      <c r="PT69" s="665"/>
      <c r="PU69" s="666"/>
      <c r="PV69" s="667"/>
      <c r="PW69" s="676"/>
      <c r="PX69" s="669"/>
      <c r="PY69" s="670"/>
      <c r="PZ69" s="1324"/>
      <c r="QA69" s="497" t="e">
        <f>IF(EXACT(VLOOKUP(PT69,OFERTA_0,2,FALSE),PU69),1,0)</f>
        <v>#N/A</v>
      </c>
      <c r="QB69" s="497" t="e">
        <f>IF(EXACT(VLOOKUP(PT69,OFERTA_0,3,FALSE),PV69),1,0)</f>
        <v>#N/A</v>
      </c>
      <c r="QC69" s="498" t="e">
        <f>IF(EXACT(VLOOKUP(PT69,OFERTA_0,4,FALSE),PW69),1,0)</f>
        <v>#N/A</v>
      </c>
      <c r="QD69" s="498">
        <f>IF(PX69=0,0,1)</f>
        <v>0</v>
      </c>
      <c r="QE69" s="498">
        <f>IF(PY69=0,0,1)</f>
        <v>0</v>
      </c>
      <c r="QF69" s="498" t="e">
        <f>PRODUCT(QA69:QE69)</f>
        <v>#N/A</v>
      </c>
      <c r="QG69" s="504">
        <f>ROUND(PY69,0)</f>
        <v>0</v>
      </c>
      <c r="QH69" s="500">
        <f>PY69-QG69</f>
        <v>0</v>
      </c>
      <c r="QK69" s="665"/>
      <c r="QL69" s="666"/>
      <c r="QM69" s="667"/>
      <c r="QN69" s="676"/>
      <c r="QO69" s="669"/>
      <c r="QP69" s="670"/>
      <c r="QQ69" s="1324"/>
      <c r="QR69" s="497" t="e">
        <f>IF(EXACT(VLOOKUP(QK69,OFERTA_0,2,FALSE),QL69),1,0)</f>
        <v>#N/A</v>
      </c>
      <c r="QS69" s="497" t="e">
        <f>IF(EXACT(VLOOKUP(QK69,OFERTA_0,3,FALSE),QM69),1,0)</f>
        <v>#N/A</v>
      </c>
      <c r="QT69" s="498" t="e">
        <f>IF(EXACT(VLOOKUP(QK69,OFERTA_0,4,FALSE),QN69),1,0)</f>
        <v>#N/A</v>
      </c>
      <c r="QU69" s="498">
        <f>IF(QO69=0,0,1)</f>
        <v>0</v>
      </c>
      <c r="QV69" s="498">
        <f>IF(QP69=0,0,1)</f>
        <v>0</v>
      </c>
      <c r="QW69" s="498" t="e">
        <f>PRODUCT(QR69:QV69)</f>
        <v>#N/A</v>
      </c>
      <c r="QX69" s="504">
        <f>ROUND(QP69,0)</f>
        <v>0</v>
      </c>
      <c r="QY69" s="500">
        <f>QP69-QX69</f>
        <v>0</v>
      </c>
      <c r="RB69" s="381"/>
      <c r="RC69" s="382"/>
      <c r="RD69" s="383"/>
      <c r="RE69" s="384"/>
      <c r="RF69" s="385"/>
      <c r="RG69" s="386"/>
      <c r="RH69" s="386"/>
      <c r="RI69" s="497"/>
      <c r="RJ69" s="497"/>
      <c r="RK69" s="501"/>
      <c r="RL69" s="501"/>
      <c r="RM69" s="501"/>
      <c r="RN69" s="501"/>
      <c r="RO69" s="502"/>
      <c r="RP69" s="503"/>
      <c r="RS69" s="381"/>
      <c r="RT69" s="382"/>
      <c r="RU69" s="383"/>
      <c r="RV69" s="384"/>
      <c r="RW69" s="385"/>
      <c r="RX69" s="386"/>
      <c r="RY69" s="386"/>
      <c r="RZ69" s="497"/>
      <c r="SA69" s="497"/>
      <c r="SB69" s="501"/>
      <c r="SC69" s="501"/>
      <c r="SD69" s="501"/>
      <c r="SE69" s="501"/>
      <c r="SF69" s="502"/>
      <c r="SG69" s="503"/>
      <c r="SJ69" s="381"/>
      <c r="SK69" s="382"/>
      <c r="SL69" s="383"/>
      <c r="SM69" s="384"/>
      <c r="SN69" s="385"/>
      <c r="SO69" s="386"/>
      <c r="SP69" s="386"/>
      <c r="SQ69" s="497"/>
      <c r="SR69" s="497"/>
      <c r="SS69" s="501"/>
      <c r="ST69" s="501"/>
      <c r="SU69" s="501"/>
      <c r="SV69" s="501"/>
      <c r="SW69" s="502"/>
      <c r="SX69" s="503"/>
    </row>
    <row r="70" spans="2:518" ht="56.25" customHeight="1" thickTop="1" thickBot="1">
      <c r="B70" s="863" t="s">
        <v>496</v>
      </c>
      <c r="C70" s="833" t="s">
        <v>324</v>
      </c>
      <c r="D70" s="864" t="s">
        <v>497</v>
      </c>
      <c r="E70" s="835" t="s">
        <v>146</v>
      </c>
      <c r="F70" s="865">
        <v>1</v>
      </c>
      <c r="G70" s="916">
        <v>0</v>
      </c>
      <c r="H70" s="862">
        <v>0</v>
      </c>
      <c r="K70" s="965" t="s">
        <v>496</v>
      </c>
      <c r="L70" s="935" t="s">
        <v>324</v>
      </c>
      <c r="M70" s="966" t="s">
        <v>497</v>
      </c>
      <c r="N70" s="937" t="s">
        <v>146</v>
      </c>
      <c r="O70" s="967">
        <v>1</v>
      </c>
      <c r="P70" s="1017">
        <v>112500</v>
      </c>
      <c r="Q70" s="964">
        <v>112500</v>
      </c>
      <c r="R70" s="497">
        <f t="shared" si="1740"/>
        <v>1</v>
      </c>
      <c r="S70" s="497">
        <f t="shared" si="1741"/>
        <v>1</v>
      </c>
      <c r="T70" s="498">
        <f t="shared" si="1742"/>
        <v>1</v>
      </c>
      <c r="U70" s="498">
        <f t="shared" si="1743"/>
        <v>1</v>
      </c>
      <c r="V70" s="498">
        <f t="shared" si="1744"/>
        <v>1</v>
      </c>
      <c r="W70" s="498">
        <f t="shared" si="1745"/>
        <v>1</v>
      </c>
      <c r="X70" s="504">
        <f t="shared" si="1746"/>
        <v>112500</v>
      </c>
      <c r="Y70" s="500">
        <f t="shared" si="1747"/>
        <v>0</v>
      </c>
      <c r="Z70" s="486"/>
      <c r="AA70" s="486"/>
      <c r="AB70" s="965" t="s">
        <v>496</v>
      </c>
      <c r="AC70" s="935" t="s">
        <v>324</v>
      </c>
      <c r="AD70" s="966" t="s">
        <v>497</v>
      </c>
      <c r="AE70" s="937" t="s">
        <v>146</v>
      </c>
      <c r="AF70" s="967">
        <v>1</v>
      </c>
      <c r="AG70" s="1017">
        <v>67400</v>
      </c>
      <c r="AH70" s="964">
        <v>67400</v>
      </c>
      <c r="AI70" s="497">
        <f t="shared" si="1748"/>
        <v>1</v>
      </c>
      <c r="AJ70" s="497">
        <f t="shared" si="1749"/>
        <v>1</v>
      </c>
      <c r="AK70" s="498">
        <f t="shared" si="1750"/>
        <v>1</v>
      </c>
      <c r="AL70" s="498">
        <f t="shared" si="1751"/>
        <v>1</v>
      </c>
      <c r="AM70" s="498">
        <f t="shared" si="1752"/>
        <v>1</v>
      </c>
      <c r="AN70" s="498">
        <f t="shared" si="1753"/>
        <v>1</v>
      </c>
      <c r="AO70" s="504">
        <f t="shared" si="1754"/>
        <v>67400</v>
      </c>
      <c r="AP70" s="500">
        <f t="shared" si="1755"/>
        <v>0</v>
      </c>
      <c r="AQ70" s="486"/>
      <c r="AR70" s="486"/>
      <c r="AS70" s="965" t="s">
        <v>496</v>
      </c>
      <c r="AT70" s="935" t="s">
        <v>324</v>
      </c>
      <c r="AU70" s="966" t="s">
        <v>497</v>
      </c>
      <c r="AV70" s="937" t="s">
        <v>146</v>
      </c>
      <c r="AW70" s="967">
        <v>1</v>
      </c>
      <c r="AX70" s="1017">
        <v>79403</v>
      </c>
      <c r="AY70" s="964">
        <v>79403</v>
      </c>
      <c r="AZ70" s="497">
        <f t="shared" si="1756"/>
        <v>1</v>
      </c>
      <c r="BA70" s="497">
        <f t="shared" si="1757"/>
        <v>1</v>
      </c>
      <c r="BB70" s="498">
        <f t="shared" si="1758"/>
        <v>1</v>
      </c>
      <c r="BC70" s="498">
        <f t="shared" si="1759"/>
        <v>1</v>
      </c>
      <c r="BD70" s="498">
        <f t="shared" si="1760"/>
        <v>1</v>
      </c>
      <c r="BE70" s="498">
        <f t="shared" si="1761"/>
        <v>1</v>
      </c>
      <c r="BF70" s="504">
        <f t="shared" si="1762"/>
        <v>79403</v>
      </c>
      <c r="BG70" s="500">
        <f t="shared" si="1763"/>
        <v>0</v>
      </c>
      <c r="BJ70" s="965" t="s">
        <v>496</v>
      </c>
      <c r="BK70" s="935" t="s">
        <v>324</v>
      </c>
      <c r="BL70" s="966" t="s">
        <v>497</v>
      </c>
      <c r="BM70" s="937" t="s">
        <v>146</v>
      </c>
      <c r="BN70" s="967">
        <v>1</v>
      </c>
      <c r="BO70" s="1017">
        <v>82866</v>
      </c>
      <c r="BP70" s="964">
        <v>82866</v>
      </c>
      <c r="BQ70" s="497">
        <f t="shared" si="1764"/>
        <v>1</v>
      </c>
      <c r="BR70" s="497">
        <f t="shared" si="1765"/>
        <v>1</v>
      </c>
      <c r="BS70" s="498">
        <f t="shared" si="1766"/>
        <v>1</v>
      </c>
      <c r="BT70" s="498">
        <f t="shared" si="1767"/>
        <v>1</v>
      </c>
      <c r="BU70" s="498">
        <f t="shared" si="1768"/>
        <v>1</v>
      </c>
      <c r="BV70" s="498">
        <f t="shared" si="1769"/>
        <v>1</v>
      </c>
      <c r="BW70" s="504">
        <f t="shared" si="1770"/>
        <v>82866</v>
      </c>
      <c r="BX70" s="500">
        <f t="shared" si="1771"/>
        <v>0</v>
      </c>
      <c r="CA70" s="965" t="s">
        <v>496</v>
      </c>
      <c r="CB70" s="935" t="s">
        <v>324</v>
      </c>
      <c r="CC70" s="966" t="s">
        <v>497</v>
      </c>
      <c r="CD70" s="937" t="s">
        <v>146</v>
      </c>
      <c r="CE70" s="967">
        <v>1</v>
      </c>
      <c r="CF70" s="1017">
        <v>61278</v>
      </c>
      <c r="CG70" s="964">
        <v>61278</v>
      </c>
      <c r="CH70" s="497">
        <f t="shared" si="1772"/>
        <v>1</v>
      </c>
      <c r="CI70" s="497">
        <f t="shared" si="1773"/>
        <v>1</v>
      </c>
      <c r="CJ70" s="498">
        <f t="shared" si="1774"/>
        <v>1</v>
      </c>
      <c r="CK70" s="498">
        <f t="shared" si="1775"/>
        <v>1</v>
      </c>
      <c r="CL70" s="498">
        <f t="shared" si="1776"/>
        <v>1</v>
      </c>
      <c r="CM70" s="498">
        <f t="shared" si="1777"/>
        <v>1</v>
      </c>
      <c r="CN70" s="504">
        <f t="shared" si="1778"/>
        <v>61278</v>
      </c>
      <c r="CO70" s="500">
        <f t="shared" si="1779"/>
        <v>0</v>
      </c>
      <c r="CR70" s="965" t="s">
        <v>496</v>
      </c>
      <c r="CS70" s="935" t="s">
        <v>324</v>
      </c>
      <c r="CT70" s="966" t="s">
        <v>497</v>
      </c>
      <c r="CU70" s="937" t="s">
        <v>146</v>
      </c>
      <c r="CV70" s="1042">
        <v>1</v>
      </c>
      <c r="CW70" s="1017">
        <v>61277</v>
      </c>
      <c r="CX70" s="1041">
        <f t="shared" si="1780"/>
        <v>61277</v>
      </c>
      <c r="CY70" s="497">
        <f t="shared" si="1781"/>
        <v>1</v>
      </c>
      <c r="CZ70" s="497">
        <f t="shared" si="1782"/>
        <v>1</v>
      </c>
      <c r="DA70" s="498">
        <f t="shared" si="1783"/>
        <v>1</v>
      </c>
      <c r="DB70" s="498">
        <f t="shared" si="1784"/>
        <v>1</v>
      </c>
      <c r="DC70" s="498">
        <f t="shared" si="1785"/>
        <v>1</v>
      </c>
      <c r="DD70" s="498">
        <f t="shared" si="1786"/>
        <v>1</v>
      </c>
      <c r="DE70" s="504">
        <f t="shared" si="1787"/>
        <v>61277</v>
      </c>
      <c r="DF70" s="500">
        <f t="shared" si="1788"/>
        <v>0</v>
      </c>
      <c r="DI70" s="965" t="s">
        <v>496</v>
      </c>
      <c r="DJ70" s="935" t="s">
        <v>324</v>
      </c>
      <c r="DK70" s="966" t="s">
        <v>497</v>
      </c>
      <c r="DL70" s="937" t="s">
        <v>146</v>
      </c>
      <c r="DM70" s="967">
        <v>1</v>
      </c>
      <c r="DN70" s="1017">
        <v>100000</v>
      </c>
      <c r="DO70" s="964">
        <v>100000</v>
      </c>
      <c r="DP70" s="497">
        <f t="shared" si="1789"/>
        <v>1</v>
      </c>
      <c r="DQ70" s="497">
        <f t="shared" si="1790"/>
        <v>1</v>
      </c>
      <c r="DR70" s="498">
        <f t="shared" si="1791"/>
        <v>1</v>
      </c>
      <c r="DS70" s="498">
        <f t="shared" si="1792"/>
        <v>1</v>
      </c>
      <c r="DT70" s="498">
        <f t="shared" si="1793"/>
        <v>1</v>
      </c>
      <c r="DU70" s="498">
        <f t="shared" si="1794"/>
        <v>1</v>
      </c>
      <c r="DV70" s="504">
        <f t="shared" si="1795"/>
        <v>100000</v>
      </c>
      <c r="DW70" s="500">
        <f t="shared" si="1796"/>
        <v>0</v>
      </c>
      <c r="DZ70" s="965" t="s">
        <v>496</v>
      </c>
      <c r="EA70" s="935" t="s">
        <v>324</v>
      </c>
      <c r="EB70" s="966" t="s">
        <v>497</v>
      </c>
      <c r="EC70" s="937" t="s">
        <v>146</v>
      </c>
      <c r="ED70" s="1042">
        <v>1</v>
      </c>
      <c r="EE70" s="1017">
        <v>61270</v>
      </c>
      <c r="EF70" s="1041">
        <f t="shared" si="1797"/>
        <v>61270</v>
      </c>
      <c r="EG70" s="497">
        <f t="shared" si="1798"/>
        <v>1</v>
      </c>
      <c r="EH70" s="497">
        <f t="shared" si="1799"/>
        <v>1</v>
      </c>
      <c r="EI70" s="498">
        <f t="shared" si="1800"/>
        <v>1</v>
      </c>
      <c r="EJ70" s="498">
        <f t="shared" si="1801"/>
        <v>1</v>
      </c>
      <c r="EK70" s="498">
        <f t="shared" si="1802"/>
        <v>1</v>
      </c>
      <c r="EL70" s="498">
        <f t="shared" si="1803"/>
        <v>1</v>
      </c>
      <c r="EM70" s="504">
        <f t="shared" si="1804"/>
        <v>61270</v>
      </c>
      <c r="EN70" s="500">
        <f t="shared" si="1805"/>
        <v>0</v>
      </c>
      <c r="EQ70" s="659"/>
      <c r="ER70" s="660"/>
      <c r="ES70" s="661"/>
      <c r="ET70" s="662"/>
      <c r="EU70" s="663"/>
      <c r="EV70" s="664"/>
      <c r="EW70" s="1324"/>
      <c r="EX70" s="497"/>
      <c r="EY70" s="497"/>
      <c r="EZ70" s="501"/>
      <c r="FA70" s="501"/>
      <c r="FB70" s="501"/>
      <c r="FC70" s="501"/>
      <c r="FD70" s="502"/>
      <c r="FE70" s="503"/>
      <c r="FH70" s="659"/>
      <c r="FI70" s="660"/>
      <c r="FJ70" s="661"/>
      <c r="FK70" s="662"/>
      <c r="FL70" s="663"/>
      <c r="FM70" s="664"/>
      <c r="FN70" s="1324"/>
      <c r="FO70" s="497"/>
      <c r="FP70" s="497"/>
      <c r="FQ70" s="501"/>
      <c r="FR70" s="501"/>
      <c r="FS70" s="501"/>
      <c r="FT70" s="501"/>
      <c r="FU70" s="502"/>
      <c r="FV70" s="503"/>
      <c r="FY70" s="659"/>
      <c r="FZ70" s="660"/>
      <c r="GA70" s="661"/>
      <c r="GB70" s="662"/>
      <c r="GC70" s="663"/>
      <c r="GD70" s="664"/>
      <c r="GE70" s="1324"/>
      <c r="GF70" s="497"/>
      <c r="GG70" s="497"/>
      <c r="GH70" s="501"/>
      <c r="GI70" s="501"/>
      <c r="GJ70" s="501"/>
      <c r="GK70" s="501"/>
      <c r="GL70" s="502"/>
      <c r="GM70" s="503"/>
      <c r="GP70" s="659"/>
      <c r="GQ70" s="660"/>
      <c r="GR70" s="661"/>
      <c r="GS70" s="662"/>
      <c r="GT70" s="663"/>
      <c r="GU70" s="664"/>
      <c r="GV70" s="1324"/>
      <c r="GW70" s="497"/>
      <c r="GX70" s="497"/>
      <c r="GY70" s="501"/>
      <c r="GZ70" s="501"/>
      <c r="HA70" s="501"/>
      <c r="HB70" s="501"/>
      <c r="HC70" s="502"/>
      <c r="HD70" s="503"/>
      <c r="HG70" s="659"/>
      <c r="HH70" s="660"/>
      <c r="HI70" s="661"/>
      <c r="HJ70" s="662"/>
      <c r="HK70" s="663"/>
      <c r="HL70" s="664"/>
      <c r="HM70" s="1324"/>
      <c r="HN70" s="497"/>
      <c r="HO70" s="497"/>
      <c r="HP70" s="501"/>
      <c r="HQ70" s="501"/>
      <c r="HR70" s="501"/>
      <c r="HS70" s="501"/>
      <c r="HT70" s="502"/>
      <c r="HU70" s="503"/>
      <c r="HX70" s="659"/>
      <c r="HY70" s="660"/>
      <c r="HZ70" s="661"/>
      <c r="IA70" s="662"/>
      <c r="IB70" s="663"/>
      <c r="IC70" s="664"/>
      <c r="ID70" s="1324"/>
      <c r="IE70" s="497"/>
      <c r="IF70" s="497"/>
      <c r="IG70" s="501"/>
      <c r="IH70" s="501"/>
      <c r="II70" s="501"/>
      <c r="IJ70" s="501"/>
      <c r="IK70" s="502"/>
      <c r="IL70" s="503"/>
      <c r="IO70" s="659"/>
      <c r="IP70" s="660"/>
      <c r="IQ70" s="661"/>
      <c r="IR70" s="662"/>
      <c r="IS70" s="663"/>
      <c r="IT70" s="664"/>
      <c r="IU70" s="1324"/>
      <c r="IV70" s="497"/>
      <c r="IW70" s="497"/>
      <c r="IX70" s="501"/>
      <c r="IY70" s="501"/>
      <c r="IZ70" s="501"/>
      <c r="JA70" s="501"/>
      <c r="JB70" s="502"/>
      <c r="JC70" s="503"/>
      <c r="JF70" s="659"/>
      <c r="JG70" s="660"/>
      <c r="JH70" s="661"/>
      <c r="JI70" s="662"/>
      <c r="JJ70" s="663"/>
      <c r="JK70" s="664"/>
      <c r="JL70" s="1324"/>
      <c r="JM70" s="497"/>
      <c r="JN70" s="497"/>
      <c r="JO70" s="501"/>
      <c r="JP70" s="501"/>
      <c r="JQ70" s="501"/>
      <c r="JR70" s="501"/>
      <c r="JS70" s="502"/>
      <c r="JT70" s="503"/>
      <c r="JW70" s="659"/>
      <c r="JX70" s="660"/>
      <c r="JY70" s="661"/>
      <c r="JZ70" s="662"/>
      <c r="KA70" s="663"/>
      <c r="KB70" s="664"/>
      <c r="KC70" s="1324"/>
      <c r="KD70" s="497"/>
      <c r="KE70" s="497"/>
      <c r="KF70" s="501"/>
      <c r="KG70" s="501"/>
      <c r="KH70" s="501"/>
      <c r="KI70" s="501"/>
      <c r="KJ70" s="502"/>
      <c r="KK70" s="503"/>
      <c r="KN70" s="659"/>
      <c r="KO70" s="660"/>
      <c r="KP70" s="661"/>
      <c r="KQ70" s="662"/>
      <c r="KR70" s="663"/>
      <c r="KS70" s="664"/>
      <c r="KT70" s="1324"/>
      <c r="KU70" s="497"/>
      <c r="KV70" s="497"/>
      <c r="KW70" s="501"/>
      <c r="KX70" s="501"/>
      <c r="KY70" s="501"/>
      <c r="KZ70" s="501"/>
      <c r="LA70" s="502"/>
      <c r="LB70" s="503"/>
      <c r="LE70" s="659"/>
      <c r="LF70" s="660"/>
      <c r="LG70" s="661"/>
      <c r="LH70" s="662"/>
      <c r="LI70" s="663"/>
      <c r="LJ70" s="664"/>
      <c r="LK70" s="1324"/>
      <c r="LL70" s="497"/>
      <c r="LM70" s="497"/>
      <c r="LN70" s="501"/>
      <c r="LO70" s="501"/>
      <c r="LP70" s="501"/>
      <c r="LQ70" s="501"/>
      <c r="LR70" s="502"/>
      <c r="LS70" s="503"/>
      <c r="LV70" s="659"/>
      <c r="LW70" s="660"/>
      <c r="LX70" s="661"/>
      <c r="LY70" s="662"/>
      <c r="LZ70" s="663"/>
      <c r="MA70" s="664"/>
      <c r="MB70" s="1324"/>
      <c r="MC70" s="497"/>
      <c r="MD70" s="497"/>
      <c r="ME70" s="501"/>
      <c r="MF70" s="501"/>
      <c r="MG70" s="501"/>
      <c r="MH70" s="501"/>
      <c r="MI70" s="502"/>
      <c r="MJ70" s="503"/>
      <c r="MM70" s="659"/>
      <c r="MN70" s="660"/>
      <c r="MO70" s="661"/>
      <c r="MP70" s="662"/>
      <c r="MQ70" s="663"/>
      <c r="MR70" s="664"/>
      <c r="MS70" s="1324"/>
      <c r="MT70" s="497"/>
      <c r="MU70" s="497"/>
      <c r="MV70" s="501"/>
      <c r="MW70" s="501"/>
      <c r="MX70" s="501"/>
      <c r="MY70" s="501"/>
      <c r="MZ70" s="502"/>
      <c r="NA70" s="503"/>
      <c r="ND70" s="659"/>
      <c r="NE70" s="660"/>
      <c r="NF70" s="661"/>
      <c r="NG70" s="662"/>
      <c r="NH70" s="663"/>
      <c r="NI70" s="664"/>
      <c r="NJ70" s="1324"/>
      <c r="NK70" s="497"/>
      <c r="NL70" s="497"/>
      <c r="NM70" s="501"/>
      <c r="NN70" s="501"/>
      <c r="NO70" s="501"/>
      <c r="NP70" s="501"/>
      <c r="NQ70" s="502"/>
      <c r="NR70" s="503"/>
      <c r="NU70" s="659"/>
      <c r="NV70" s="660"/>
      <c r="NW70" s="661"/>
      <c r="NX70" s="662"/>
      <c r="NY70" s="663"/>
      <c r="NZ70" s="664"/>
      <c r="OA70" s="1324"/>
      <c r="OB70" s="497"/>
      <c r="OC70" s="497"/>
      <c r="OD70" s="501"/>
      <c r="OE70" s="501"/>
      <c r="OF70" s="501"/>
      <c r="OG70" s="501"/>
      <c r="OH70" s="502"/>
      <c r="OI70" s="503"/>
      <c r="OL70" s="659"/>
      <c r="OM70" s="660"/>
      <c r="ON70" s="661"/>
      <c r="OO70" s="662"/>
      <c r="OP70" s="663"/>
      <c r="OQ70" s="664"/>
      <c r="OR70" s="1324"/>
      <c r="OS70" s="497"/>
      <c r="OT70" s="497"/>
      <c r="OU70" s="501"/>
      <c r="OV70" s="501"/>
      <c r="OW70" s="501"/>
      <c r="OX70" s="501"/>
      <c r="OY70" s="502"/>
      <c r="OZ70" s="503"/>
      <c r="PC70" s="659"/>
      <c r="PD70" s="660"/>
      <c r="PE70" s="661"/>
      <c r="PF70" s="662"/>
      <c r="PG70" s="663"/>
      <c r="PH70" s="664"/>
      <c r="PI70" s="1324"/>
      <c r="PJ70" s="497"/>
      <c r="PK70" s="497"/>
      <c r="PL70" s="501"/>
      <c r="PM70" s="501"/>
      <c r="PN70" s="501"/>
      <c r="PO70" s="501"/>
      <c r="PP70" s="502"/>
      <c r="PQ70" s="503"/>
      <c r="PT70" s="659"/>
      <c r="PU70" s="660"/>
      <c r="PV70" s="661"/>
      <c r="PW70" s="662"/>
      <c r="PX70" s="663"/>
      <c r="PY70" s="664"/>
      <c r="PZ70" s="1324"/>
      <c r="QA70" s="497"/>
      <c r="QB70" s="497"/>
      <c r="QC70" s="501"/>
      <c r="QD70" s="501"/>
      <c r="QE70" s="501"/>
      <c r="QF70" s="501"/>
      <c r="QG70" s="502"/>
      <c r="QH70" s="503"/>
      <c r="QK70" s="659"/>
      <c r="QL70" s="660"/>
      <c r="QM70" s="661"/>
      <c r="QN70" s="662"/>
      <c r="QO70" s="663"/>
      <c r="QP70" s="664"/>
      <c r="QQ70" s="1324"/>
      <c r="QR70" s="497"/>
      <c r="QS70" s="497"/>
      <c r="QT70" s="501"/>
      <c r="QU70" s="501"/>
      <c r="QV70" s="501"/>
      <c r="QW70" s="501"/>
      <c r="QX70" s="502"/>
      <c r="QY70" s="503"/>
      <c r="RB70" s="381"/>
      <c r="RC70" s="382"/>
      <c r="RD70" s="383"/>
      <c r="RE70" s="384"/>
      <c r="RF70" s="385"/>
      <c r="RG70" s="386"/>
      <c r="RH70" s="386"/>
      <c r="RI70" s="497"/>
      <c r="RJ70" s="497"/>
      <c r="RK70" s="501"/>
      <c r="RL70" s="501"/>
      <c r="RM70" s="501"/>
      <c r="RN70" s="501"/>
      <c r="RO70" s="502"/>
      <c r="RP70" s="503"/>
      <c r="RS70" s="381"/>
      <c r="RT70" s="382"/>
      <c r="RU70" s="383"/>
      <c r="RV70" s="384"/>
      <c r="RW70" s="385"/>
      <c r="RX70" s="386"/>
      <c r="RY70" s="386"/>
      <c r="RZ70" s="497"/>
      <c r="SA70" s="497"/>
      <c r="SB70" s="501"/>
      <c r="SC70" s="501"/>
      <c r="SD70" s="501"/>
      <c r="SE70" s="501"/>
      <c r="SF70" s="502"/>
      <c r="SG70" s="503"/>
      <c r="SJ70" s="381"/>
      <c r="SK70" s="382"/>
      <c r="SL70" s="383"/>
      <c r="SM70" s="384"/>
      <c r="SN70" s="385"/>
      <c r="SO70" s="386"/>
      <c r="SP70" s="386"/>
      <c r="SQ70" s="497"/>
      <c r="SR70" s="497"/>
      <c r="SS70" s="501"/>
      <c r="ST70" s="501"/>
      <c r="SU70" s="501"/>
      <c r="SV70" s="501"/>
      <c r="SW70" s="502"/>
      <c r="SX70" s="503"/>
    </row>
    <row r="71" spans="2:518" ht="70.5" customHeight="1" thickTop="1" thickBot="1">
      <c r="B71" s="863" t="s">
        <v>498</v>
      </c>
      <c r="C71" s="833" t="s">
        <v>324</v>
      </c>
      <c r="D71" s="864" t="s">
        <v>499</v>
      </c>
      <c r="E71" s="835" t="s">
        <v>146</v>
      </c>
      <c r="F71" s="865">
        <v>2</v>
      </c>
      <c r="G71" s="916">
        <v>0</v>
      </c>
      <c r="H71" s="862">
        <v>0</v>
      </c>
      <c r="K71" s="965" t="s">
        <v>498</v>
      </c>
      <c r="L71" s="935" t="s">
        <v>324</v>
      </c>
      <c r="M71" s="966" t="s">
        <v>499</v>
      </c>
      <c r="N71" s="937" t="s">
        <v>146</v>
      </c>
      <c r="O71" s="967">
        <v>2</v>
      </c>
      <c r="P71" s="1017">
        <v>103500</v>
      </c>
      <c r="Q71" s="964">
        <v>207000</v>
      </c>
      <c r="R71" s="497">
        <f t="shared" si="1740"/>
        <v>1</v>
      </c>
      <c r="S71" s="497">
        <f t="shared" si="1741"/>
        <v>1</v>
      </c>
      <c r="T71" s="498">
        <f t="shared" si="1742"/>
        <v>1</v>
      </c>
      <c r="U71" s="498">
        <f t="shared" si="1743"/>
        <v>1</v>
      </c>
      <c r="V71" s="498">
        <f t="shared" si="1744"/>
        <v>1</v>
      </c>
      <c r="W71" s="498">
        <f t="shared" si="1745"/>
        <v>1</v>
      </c>
      <c r="X71" s="504">
        <f t="shared" si="1746"/>
        <v>207000</v>
      </c>
      <c r="Y71" s="500">
        <f t="shared" si="1747"/>
        <v>0</v>
      </c>
      <c r="Z71" s="486"/>
      <c r="AA71" s="486"/>
      <c r="AB71" s="965" t="s">
        <v>498</v>
      </c>
      <c r="AC71" s="935" t="s">
        <v>324</v>
      </c>
      <c r="AD71" s="966" t="s">
        <v>499</v>
      </c>
      <c r="AE71" s="937" t="s">
        <v>146</v>
      </c>
      <c r="AF71" s="967">
        <v>2</v>
      </c>
      <c r="AG71" s="1017">
        <v>157500</v>
      </c>
      <c r="AH71" s="964">
        <v>315000</v>
      </c>
      <c r="AI71" s="497">
        <f t="shared" si="1748"/>
        <v>1</v>
      </c>
      <c r="AJ71" s="497">
        <f t="shared" si="1749"/>
        <v>1</v>
      </c>
      <c r="AK71" s="498">
        <f t="shared" si="1750"/>
        <v>1</v>
      </c>
      <c r="AL71" s="498">
        <f t="shared" si="1751"/>
        <v>1</v>
      </c>
      <c r="AM71" s="498">
        <f t="shared" si="1752"/>
        <v>1</v>
      </c>
      <c r="AN71" s="498">
        <f t="shared" si="1753"/>
        <v>1</v>
      </c>
      <c r="AO71" s="504">
        <f t="shared" si="1754"/>
        <v>315000</v>
      </c>
      <c r="AP71" s="500">
        <f t="shared" si="1755"/>
        <v>0</v>
      </c>
      <c r="AQ71" s="486"/>
      <c r="AR71" s="486"/>
      <c r="AS71" s="965" t="s">
        <v>498</v>
      </c>
      <c r="AT71" s="935" t="s">
        <v>324</v>
      </c>
      <c r="AU71" s="966" t="s">
        <v>499</v>
      </c>
      <c r="AV71" s="937" t="s">
        <v>146</v>
      </c>
      <c r="AW71" s="967">
        <v>2</v>
      </c>
      <c r="AX71" s="1017">
        <v>145600</v>
      </c>
      <c r="AY71" s="964">
        <v>291200</v>
      </c>
      <c r="AZ71" s="497">
        <f t="shared" si="1756"/>
        <v>1</v>
      </c>
      <c r="BA71" s="497">
        <f t="shared" si="1757"/>
        <v>1</v>
      </c>
      <c r="BB71" s="498">
        <f t="shared" si="1758"/>
        <v>1</v>
      </c>
      <c r="BC71" s="498">
        <f t="shared" si="1759"/>
        <v>1</v>
      </c>
      <c r="BD71" s="498">
        <f t="shared" si="1760"/>
        <v>1</v>
      </c>
      <c r="BE71" s="498">
        <f t="shared" si="1761"/>
        <v>1</v>
      </c>
      <c r="BF71" s="504">
        <f t="shared" si="1762"/>
        <v>291200</v>
      </c>
      <c r="BG71" s="500">
        <f t="shared" si="1763"/>
        <v>0</v>
      </c>
      <c r="BJ71" s="965" t="s">
        <v>498</v>
      </c>
      <c r="BK71" s="935" t="s">
        <v>324</v>
      </c>
      <c r="BL71" s="966" t="s">
        <v>499</v>
      </c>
      <c r="BM71" s="937" t="s">
        <v>146</v>
      </c>
      <c r="BN71" s="967">
        <v>2</v>
      </c>
      <c r="BO71" s="1017">
        <v>52417</v>
      </c>
      <c r="BP71" s="964">
        <v>104834</v>
      </c>
      <c r="BQ71" s="497">
        <f t="shared" si="1764"/>
        <v>1</v>
      </c>
      <c r="BR71" s="497">
        <f t="shared" si="1765"/>
        <v>1</v>
      </c>
      <c r="BS71" s="498">
        <f t="shared" si="1766"/>
        <v>1</v>
      </c>
      <c r="BT71" s="498">
        <f t="shared" si="1767"/>
        <v>1</v>
      </c>
      <c r="BU71" s="498">
        <f t="shared" si="1768"/>
        <v>1</v>
      </c>
      <c r="BV71" s="498">
        <f t="shared" si="1769"/>
        <v>1</v>
      </c>
      <c r="BW71" s="504">
        <f t="shared" si="1770"/>
        <v>104834</v>
      </c>
      <c r="BX71" s="500">
        <f t="shared" si="1771"/>
        <v>0</v>
      </c>
      <c r="CA71" s="965" t="s">
        <v>498</v>
      </c>
      <c r="CB71" s="935" t="s">
        <v>324</v>
      </c>
      <c r="CC71" s="966" t="s">
        <v>499</v>
      </c>
      <c r="CD71" s="937" t="s">
        <v>146</v>
      </c>
      <c r="CE71" s="967">
        <v>2</v>
      </c>
      <c r="CF71" s="1017">
        <v>112112</v>
      </c>
      <c r="CG71" s="964">
        <v>224224</v>
      </c>
      <c r="CH71" s="497">
        <f t="shared" si="1772"/>
        <v>1</v>
      </c>
      <c r="CI71" s="497">
        <f t="shared" si="1773"/>
        <v>1</v>
      </c>
      <c r="CJ71" s="498">
        <f t="shared" si="1774"/>
        <v>1</v>
      </c>
      <c r="CK71" s="498">
        <f t="shared" si="1775"/>
        <v>1</v>
      </c>
      <c r="CL71" s="498">
        <f t="shared" si="1776"/>
        <v>1</v>
      </c>
      <c r="CM71" s="498">
        <f t="shared" si="1777"/>
        <v>1</v>
      </c>
      <c r="CN71" s="504">
        <f t="shared" si="1778"/>
        <v>224224</v>
      </c>
      <c r="CO71" s="500">
        <f t="shared" si="1779"/>
        <v>0</v>
      </c>
      <c r="CR71" s="965" t="s">
        <v>498</v>
      </c>
      <c r="CS71" s="935" t="s">
        <v>324</v>
      </c>
      <c r="CT71" s="966" t="s">
        <v>499</v>
      </c>
      <c r="CU71" s="937" t="s">
        <v>146</v>
      </c>
      <c r="CV71" s="1042">
        <v>2</v>
      </c>
      <c r="CW71" s="1017">
        <v>112115</v>
      </c>
      <c r="CX71" s="1041">
        <f t="shared" si="1780"/>
        <v>224230</v>
      </c>
      <c r="CY71" s="497">
        <f t="shared" si="1781"/>
        <v>1</v>
      </c>
      <c r="CZ71" s="497">
        <f t="shared" si="1782"/>
        <v>1</v>
      </c>
      <c r="DA71" s="498">
        <f t="shared" si="1783"/>
        <v>1</v>
      </c>
      <c r="DB71" s="498">
        <f t="shared" si="1784"/>
        <v>1</v>
      </c>
      <c r="DC71" s="498">
        <f t="shared" si="1785"/>
        <v>1</v>
      </c>
      <c r="DD71" s="498">
        <f t="shared" si="1786"/>
        <v>1</v>
      </c>
      <c r="DE71" s="504">
        <f t="shared" si="1787"/>
        <v>224230</v>
      </c>
      <c r="DF71" s="500">
        <f t="shared" si="1788"/>
        <v>0</v>
      </c>
      <c r="DI71" s="965" t="s">
        <v>498</v>
      </c>
      <c r="DJ71" s="935" t="s">
        <v>324</v>
      </c>
      <c r="DK71" s="966" t="s">
        <v>499</v>
      </c>
      <c r="DL71" s="937" t="s">
        <v>146</v>
      </c>
      <c r="DM71" s="967">
        <v>2</v>
      </c>
      <c r="DN71" s="1017">
        <v>70000</v>
      </c>
      <c r="DO71" s="964">
        <v>140000</v>
      </c>
      <c r="DP71" s="497">
        <f t="shared" si="1789"/>
        <v>1</v>
      </c>
      <c r="DQ71" s="497">
        <f t="shared" si="1790"/>
        <v>1</v>
      </c>
      <c r="DR71" s="498">
        <f t="shared" si="1791"/>
        <v>1</v>
      </c>
      <c r="DS71" s="498">
        <f t="shared" si="1792"/>
        <v>1</v>
      </c>
      <c r="DT71" s="498">
        <f t="shared" si="1793"/>
        <v>1</v>
      </c>
      <c r="DU71" s="498">
        <f t="shared" si="1794"/>
        <v>1</v>
      </c>
      <c r="DV71" s="504">
        <f t="shared" si="1795"/>
        <v>140000</v>
      </c>
      <c r="DW71" s="500">
        <f t="shared" si="1796"/>
        <v>0</v>
      </c>
      <c r="DZ71" s="965" t="s">
        <v>498</v>
      </c>
      <c r="EA71" s="935" t="s">
        <v>324</v>
      </c>
      <c r="EB71" s="966" t="s">
        <v>499</v>
      </c>
      <c r="EC71" s="937" t="s">
        <v>146</v>
      </c>
      <c r="ED71" s="1042">
        <v>2</v>
      </c>
      <c r="EE71" s="1017">
        <v>112105</v>
      </c>
      <c r="EF71" s="1041">
        <f t="shared" si="1797"/>
        <v>224210</v>
      </c>
      <c r="EG71" s="497">
        <f t="shared" si="1798"/>
        <v>1</v>
      </c>
      <c r="EH71" s="497">
        <f t="shared" si="1799"/>
        <v>1</v>
      </c>
      <c r="EI71" s="498">
        <f t="shared" si="1800"/>
        <v>1</v>
      </c>
      <c r="EJ71" s="498">
        <f t="shared" si="1801"/>
        <v>1</v>
      </c>
      <c r="EK71" s="498">
        <f t="shared" si="1802"/>
        <v>1</v>
      </c>
      <c r="EL71" s="498">
        <f t="shared" si="1803"/>
        <v>1</v>
      </c>
      <c r="EM71" s="504">
        <f t="shared" si="1804"/>
        <v>224210</v>
      </c>
      <c r="EN71" s="500">
        <f t="shared" si="1805"/>
        <v>0</v>
      </c>
      <c r="EQ71" s="665"/>
      <c r="ER71" s="666"/>
      <c r="ES71" s="667"/>
      <c r="ET71" s="676"/>
      <c r="EU71" s="669"/>
      <c r="EV71" s="670"/>
      <c r="EW71" s="1324"/>
      <c r="EX71" s="497" t="e">
        <f>IF(EXACT(VLOOKUP(EQ71,OFERTA_0,2,FALSE),ER71),1,0)</f>
        <v>#N/A</v>
      </c>
      <c r="EY71" s="497" t="e">
        <f>IF(EXACT(VLOOKUP(EQ71,OFERTA_0,3,FALSE),ES71),1,0)</f>
        <v>#N/A</v>
      </c>
      <c r="EZ71" s="498" t="e">
        <f>IF(EXACT(VLOOKUP(EQ71,OFERTA_0,4,FALSE),ET71),1,0)</f>
        <v>#N/A</v>
      </c>
      <c r="FA71" s="498">
        <f t="shared" ref="FA71:FA73" si="1806">IF(EU71=0,0,1)</f>
        <v>0</v>
      </c>
      <c r="FB71" s="498">
        <f t="shared" ref="FB71:FB73" si="1807">IF(EV71=0,0,1)</f>
        <v>0</v>
      </c>
      <c r="FC71" s="498" t="e">
        <f>PRODUCT(EX71:FB71)</f>
        <v>#N/A</v>
      </c>
      <c r="FD71" s="504">
        <f>ROUND(EV71,0)</f>
        <v>0</v>
      </c>
      <c r="FE71" s="500">
        <f>EV71-FD71</f>
        <v>0</v>
      </c>
      <c r="FH71" s="665"/>
      <c r="FI71" s="666"/>
      <c r="FJ71" s="667"/>
      <c r="FK71" s="676"/>
      <c r="FL71" s="669"/>
      <c r="FM71" s="670"/>
      <c r="FN71" s="1324"/>
      <c r="FO71" s="497" t="e">
        <f>IF(EXACT(VLOOKUP(FH71,OFERTA_0,2,FALSE),FI71),1,0)</f>
        <v>#N/A</v>
      </c>
      <c r="FP71" s="497" t="e">
        <f>IF(EXACT(VLOOKUP(FH71,OFERTA_0,3,FALSE),FJ71),1,0)</f>
        <v>#N/A</v>
      </c>
      <c r="FQ71" s="498" t="e">
        <f>IF(EXACT(VLOOKUP(FH71,OFERTA_0,4,FALSE),FK71),1,0)</f>
        <v>#N/A</v>
      </c>
      <c r="FR71" s="498">
        <f t="shared" ref="FR71:FR73" si="1808">IF(FL71=0,0,1)</f>
        <v>0</v>
      </c>
      <c r="FS71" s="498">
        <f t="shared" ref="FS71:FS73" si="1809">IF(FM71=0,0,1)</f>
        <v>0</v>
      </c>
      <c r="FT71" s="498" t="e">
        <f>PRODUCT(FO71:FS71)</f>
        <v>#N/A</v>
      </c>
      <c r="FU71" s="504">
        <f>ROUND(FM71,0)</f>
        <v>0</v>
      </c>
      <c r="FV71" s="500">
        <f>FM71-FU71</f>
        <v>0</v>
      </c>
      <c r="FY71" s="665"/>
      <c r="FZ71" s="666"/>
      <c r="GA71" s="667"/>
      <c r="GB71" s="676"/>
      <c r="GC71" s="669"/>
      <c r="GD71" s="670"/>
      <c r="GE71" s="1324"/>
      <c r="GF71" s="497" t="e">
        <f>IF(EXACT(VLOOKUP(FY71,OFERTA_0,2,FALSE),FZ71),1,0)</f>
        <v>#N/A</v>
      </c>
      <c r="GG71" s="497" t="e">
        <f>IF(EXACT(VLOOKUP(FY71,OFERTA_0,3,FALSE),GA71),1,0)</f>
        <v>#N/A</v>
      </c>
      <c r="GH71" s="498" t="e">
        <f>IF(EXACT(VLOOKUP(FY71,OFERTA_0,4,FALSE),GB71),1,0)</f>
        <v>#N/A</v>
      </c>
      <c r="GI71" s="498">
        <f t="shared" ref="GI71:GI73" si="1810">IF(GC71=0,0,1)</f>
        <v>0</v>
      </c>
      <c r="GJ71" s="498">
        <f t="shared" ref="GJ71:GJ73" si="1811">IF(GD71=0,0,1)</f>
        <v>0</v>
      </c>
      <c r="GK71" s="498" t="e">
        <f>PRODUCT(GF71:GJ71)</f>
        <v>#N/A</v>
      </c>
      <c r="GL71" s="504">
        <f>ROUND(GD71,0)</f>
        <v>0</v>
      </c>
      <c r="GM71" s="500">
        <f>GD71-GL71</f>
        <v>0</v>
      </c>
      <c r="GP71" s="665"/>
      <c r="GQ71" s="666"/>
      <c r="GR71" s="667"/>
      <c r="GS71" s="676"/>
      <c r="GT71" s="669"/>
      <c r="GU71" s="670"/>
      <c r="GV71" s="1324"/>
      <c r="GW71" s="497" t="e">
        <f>IF(EXACT(VLOOKUP(GP71,OFERTA_0,2,FALSE),GQ71),1,0)</f>
        <v>#N/A</v>
      </c>
      <c r="GX71" s="497" t="e">
        <f>IF(EXACT(VLOOKUP(GP71,OFERTA_0,3,FALSE),GR71),1,0)</f>
        <v>#N/A</v>
      </c>
      <c r="GY71" s="498" t="e">
        <f>IF(EXACT(VLOOKUP(GP71,OFERTA_0,4,FALSE),GS71),1,0)</f>
        <v>#N/A</v>
      </c>
      <c r="GZ71" s="498">
        <f t="shared" ref="GZ71:GZ73" si="1812">IF(GT71=0,0,1)</f>
        <v>0</v>
      </c>
      <c r="HA71" s="498">
        <f t="shared" ref="HA71:HA73" si="1813">IF(GU71=0,0,1)</f>
        <v>0</v>
      </c>
      <c r="HB71" s="498" t="e">
        <f>PRODUCT(GW71:HA71)</f>
        <v>#N/A</v>
      </c>
      <c r="HC71" s="504">
        <f>ROUND(GU71,0)</f>
        <v>0</v>
      </c>
      <c r="HD71" s="500">
        <f>GU71-HC71</f>
        <v>0</v>
      </c>
      <c r="HG71" s="665"/>
      <c r="HH71" s="666"/>
      <c r="HI71" s="667"/>
      <c r="HJ71" s="676"/>
      <c r="HK71" s="669"/>
      <c r="HL71" s="670"/>
      <c r="HM71" s="1324"/>
      <c r="HN71" s="497" t="e">
        <f>IF(EXACT(VLOOKUP(HG71,OFERTA_0,2,FALSE),HH71),1,0)</f>
        <v>#N/A</v>
      </c>
      <c r="HO71" s="497" t="e">
        <f>IF(EXACT(VLOOKUP(HG71,OFERTA_0,3,FALSE),HI71),1,0)</f>
        <v>#N/A</v>
      </c>
      <c r="HP71" s="498" t="e">
        <f>IF(EXACT(VLOOKUP(HG71,OFERTA_0,4,FALSE),HJ71),1,0)</f>
        <v>#N/A</v>
      </c>
      <c r="HQ71" s="498">
        <f t="shared" ref="HQ71:HQ73" si="1814">IF(HK71=0,0,1)</f>
        <v>0</v>
      </c>
      <c r="HR71" s="498">
        <f t="shared" ref="HR71:HR73" si="1815">IF(HL71=0,0,1)</f>
        <v>0</v>
      </c>
      <c r="HS71" s="498" t="e">
        <f>PRODUCT(HN71:HR71)</f>
        <v>#N/A</v>
      </c>
      <c r="HT71" s="504">
        <f>ROUND(HL71,0)</f>
        <v>0</v>
      </c>
      <c r="HU71" s="500">
        <f>HL71-HT71</f>
        <v>0</v>
      </c>
      <c r="HX71" s="665"/>
      <c r="HY71" s="666"/>
      <c r="HZ71" s="667"/>
      <c r="IA71" s="676"/>
      <c r="IB71" s="669"/>
      <c r="IC71" s="670"/>
      <c r="ID71" s="1324"/>
      <c r="IE71" s="497" t="e">
        <f>IF(EXACT(VLOOKUP(HX71,OFERTA_0,2,FALSE),HY71),1,0)</f>
        <v>#N/A</v>
      </c>
      <c r="IF71" s="497" t="e">
        <f>IF(EXACT(VLOOKUP(HX71,OFERTA_0,3,FALSE),HZ71),1,0)</f>
        <v>#N/A</v>
      </c>
      <c r="IG71" s="498" t="e">
        <f>IF(EXACT(VLOOKUP(HX71,OFERTA_0,4,FALSE),IA71),1,0)</f>
        <v>#N/A</v>
      </c>
      <c r="IH71" s="498">
        <f t="shared" ref="IH71:IH73" si="1816">IF(IB71=0,0,1)</f>
        <v>0</v>
      </c>
      <c r="II71" s="498">
        <f t="shared" ref="II71:II73" si="1817">IF(IC71=0,0,1)</f>
        <v>0</v>
      </c>
      <c r="IJ71" s="498" t="e">
        <f>PRODUCT(IE71:II71)</f>
        <v>#N/A</v>
      </c>
      <c r="IK71" s="504">
        <f>ROUND(IC71,0)</f>
        <v>0</v>
      </c>
      <c r="IL71" s="500">
        <f>IC71-IK71</f>
        <v>0</v>
      </c>
      <c r="IO71" s="665"/>
      <c r="IP71" s="666"/>
      <c r="IQ71" s="667"/>
      <c r="IR71" s="676"/>
      <c r="IS71" s="669"/>
      <c r="IT71" s="670"/>
      <c r="IU71" s="1324"/>
      <c r="IV71" s="497" t="e">
        <f>IF(EXACT(VLOOKUP(IO71,OFERTA_0,2,FALSE),IP71),1,0)</f>
        <v>#N/A</v>
      </c>
      <c r="IW71" s="497" t="e">
        <f>IF(EXACT(VLOOKUP(IO71,OFERTA_0,3,FALSE),IQ71),1,0)</f>
        <v>#N/A</v>
      </c>
      <c r="IX71" s="498" t="e">
        <f>IF(EXACT(VLOOKUP(IO71,OFERTA_0,4,FALSE),IR71),1,0)</f>
        <v>#N/A</v>
      </c>
      <c r="IY71" s="498">
        <f t="shared" ref="IY71:IY73" si="1818">IF(IS71=0,0,1)</f>
        <v>0</v>
      </c>
      <c r="IZ71" s="498">
        <f t="shared" ref="IZ71:IZ73" si="1819">IF(IT71=0,0,1)</f>
        <v>0</v>
      </c>
      <c r="JA71" s="498" t="e">
        <f>PRODUCT(IV71:IZ71)</f>
        <v>#N/A</v>
      </c>
      <c r="JB71" s="504">
        <f>ROUND(IT71,0)</f>
        <v>0</v>
      </c>
      <c r="JC71" s="500">
        <f>IT71-JB71</f>
        <v>0</v>
      </c>
      <c r="JF71" s="665"/>
      <c r="JG71" s="666"/>
      <c r="JH71" s="667"/>
      <c r="JI71" s="676"/>
      <c r="JJ71" s="669"/>
      <c r="JK71" s="670"/>
      <c r="JL71" s="1324"/>
      <c r="JM71" s="497" t="e">
        <f>IF(EXACT(VLOOKUP(JF71,OFERTA_0,2,FALSE),JG71),1,0)</f>
        <v>#N/A</v>
      </c>
      <c r="JN71" s="497" t="e">
        <f>IF(EXACT(VLOOKUP(JF71,OFERTA_0,3,FALSE),JH71),1,0)</f>
        <v>#N/A</v>
      </c>
      <c r="JO71" s="498" t="e">
        <f>IF(EXACT(VLOOKUP(JF71,OFERTA_0,4,FALSE),JI71),1,0)</f>
        <v>#N/A</v>
      </c>
      <c r="JP71" s="498">
        <f t="shared" ref="JP71:JP73" si="1820">IF(JJ71=0,0,1)</f>
        <v>0</v>
      </c>
      <c r="JQ71" s="498">
        <f t="shared" ref="JQ71:JQ73" si="1821">IF(JK71=0,0,1)</f>
        <v>0</v>
      </c>
      <c r="JR71" s="498" t="e">
        <f>PRODUCT(JM71:JQ71)</f>
        <v>#N/A</v>
      </c>
      <c r="JS71" s="504">
        <f>ROUND(JK71,0)</f>
        <v>0</v>
      </c>
      <c r="JT71" s="500">
        <f>JK71-JS71</f>
        <v>0</v>
      </c>
      <c r="JW71" s="665"/>
      <c r="JX71" s="666"/>
      <c r="JY71" s="667"/>
      <c r="JZ71" s="676"/>
      <c r="KA71" s="669"/>
      <c r="KB71" s="670"/>
      <c r="KC71" s="1324"/>
      <c r="KD71" s="497" t="e">
        <f>IF(EXACT(VLOOKUP(JW71,OFERTA_0,2,FALSE),JX71),1,0)</f>
        <v>#N/A</v>
      </c>
      <c r="KE71" s="497" t="e">
        <f>IF(EXACT(VLOOKUP(JW71,OFERTA_0,3,FALSE),JY71),1,0)</f>
        <v>#N/A</v>
      </c>
      <c r="KF71" s="498" t="e">
        <f>IF(EXACT(VLOOKUP(JW71,OFERTA_0,4,FALSE),JZ71),1,0)</f>
        <v>#N/A</v>
      </c>
      <c r="KG71" s="498">
        <f t="shared" ref="KG71:KG73" si="1822">IF(KA71=0,0,1)</f>
        <v>0</v>
      </c>
      <c r="KH71" s="498">
        <f t="shared" ref="KH71:KH73" si="1823">IF(KB71=0,0,1)</f>
        <v>0</v>
      </c>
      <c r="KI71" s="498" t="e">
        <f>PRODUCT(KD71:KH71)</f>
        <v>#N/A</v>
      </c>
      <c r="KJ71" s="504">
        <f>ROUND(KB71,0)</f>
        <v>0</v>
      </c>
      <c r="KK71" s="500">
        <f>KB71-KJ71</f>
        <v>0</v>
      </c>
      <c r="KN71" s="665"/>
      <c r="KO71" s="666"/>
      <c r="KP71" s="667"/>
      <c r="KQ71" s="676"/>
      <c r="KR71" s="669"/>
      <c r="KS71" s="670"/>
      <c r="KT71" s="1324"/>
      <c r="KU71" s="497" t="e">
        <f>IF(EXACT(VLOOKUP(KN71,OFERTA_0,2,FALSE),KO71),1,0)</f>
        <v>#N/A</v>
      </c>
      <c r="KV71" s="497" t="e">
        <f>IF(EXACT(VLOOKUP(KN71,OFERTA_0,3,FALSE),KP71),1,0)</f>
        <v>#N/A</v>
      </c>
      <c r="KW71" s="498" t="e">
        <f>IF(EXACT(VLOOKUP(KN71,OFERTA_0,4,FALSE),KQ71),1,0)</f>
        <v>#N/A</v>
      </c>
      <c r="KX71" s="498">
        <f t="shared" ref="KX71:KX73" si="1824">IF(KR71=0,0,1)</f>
        <v>0</v>
      </c>
      <c r="KY71" s="498">
        <f t="shared" ref="KY71:KY73" si="1825">IF(KS71=0,0,1)</f>
        <v>0</v>
      </c>
      <c r="KZ71" s="498" t="e">
        <f>PRODUCT(KU71:KY71)</f>
        <v>#N/A</v>
      </c>
      <c r="LA71" s="504">
        <f>ROUND(KS71,0)</f>
        <v>0</v>
      </c>
      <c r="LB71" s="500">
        <f>KS71-LA71</f>
        <v>0</v>
      </c>
      <c r="LE71" s="665"/>
      <c r="LF71" s="666"/>
      <c r="LG71" s="667"/>
      <c r="LH71" s="676"/>
      <c r="LI71" s="669"/>
      <c r="LJ71" s="670"/>
      <c r="LK71" s="1324"/>
      <c r="LL71" s="497" t="e">
        <f>IF(EXACT(VLOOKUP(LE71,OFERTA_0,2,FALSE),LF71),1,0)</f>
        <v>#N/A</v>
      </c>
      <c r="LM71" s="497" t="e">
        <f>IF(EXACT(VLOOKUP(LE71,OFERTA_0,3,FALSE),LG71),1,0)</f>
        <v>#N/A</v>
      </c>
      <c r="LN71" s="498" t="e">
        <f>IF(EXACT(VLOOKUP(LE71,OFERTA_0,4,FALSE),LH71),1,0)</f>
        <v>#N/A</v>
      </c>
      <c r="LO71" s="498">
        <f t="shared" ref="LO71:LO73" si="1826">IF(LI71=0,0,1)</f>
        <v>0</v>
      </c>
      <c r="LP71" s="498">
        <f t="shared" ref="LP71:LP73" si="1827">IF(LJ71=0,0,1)</f>
        <v>0</v>
      </c>
      <c r="LQ71" s="498" t="e">
        <f>PRODUCT(LL71:LP71)</f>
        <v>#N/A</v>
      </c>
      <c r="LR71" s="504">
        <f>ROUND(LJ71,0)</f>
        <v>0</v>
      </c>
      <c r="LS71" s="500">
        <f>LJ71-LR71</f>
        <v>0</v>
      </c>
      <c r="LV71" s="665"/>
      <c r="LW71" s="666"/>
      <c r="LX71" s="667"/>
      <c r="LY71" s="676"/>
      <c r="LZ71" s="669"/>
      <c r="MA71" s="670"/>
      <c r="MB71" s="1324"/>
      <c r="MC71" s="497" t="e">
        <f>IF(EXACT(VLOOKUP(LV71,OFERTA_0,2,FALSE),LW71),1,0)</f>
        <v>#N/A</v>
      </c>
      <c r="MD71" s="497" t="e">
        <f>IF(EXACT(VLOOKUP(LV71,OFERTA_0,3,FALSE),LX71),1,0)</f>
        <v>#N/A</v>
      </c>
      <c r="ME71" s="498" t="e">
        <f>IF(EXACT(VLOOKUP(LV71,OFERTA_0,4,FALSE),LY71),1,0)</f>
        <v>#N/A</v>
      </c>
      <c r="MF71" s="498">
        <f t="shared" ref="MF71:MF73" si="1828">IF(LZ71=0,0,1)</f>
        <v>0</v>
      </c>
      <c r="MG71" s="498">
        <f t="shared" ref="MG71:MG73" si="1829">IF(MA71=0,0,1)</f>
        <v>0</v>
      </c>
      <c r="MH71" s="498" t="e">
        <f>PRODUCT(MC71:MG71)</f>
        <v>#N/A</v>
      </c>
      <c r="MI71" s="504">
        <f>ROUND(MA71,0)</f>
        <v>0</v>
      </c>
      <c r="MJ71" s="500">
        <f>MA71-MI71</f>
        <v>0</v>
      </c>
      <c r="MM71" s="665"/>
      <c r="MN71" s="666"/>
      <c r="MO71" s="667"/>
      <c r="MP71" s="676"/>
      <c r="MQ71" s="669"/>
      <c r="MR71" s="670"/>
      <c r="MS71" s="1324"/>
      <c r="MT71" s="497" t="e">
        <f>IF(EXACT(VLOOKUP(MM71,OFERTA_0,2,FALSE),MN71),1,0)</f>
        <v>#N/A</v>
      </c>
      <c r="MU71" s="497" t="e">
        <f>IF(EXACT(VLOOKUP(MM71,OFERTA_0,3,FALSE),MO71),1,0)</f>
        <v>#N/A</v>
      </c>
      <c r="MV71" s="498" t="e">
        <f>IF(EXACT(VLOOKUP(MM71,OFERTA_0,4,FALSE),MP71),1,0)</f>
        <v>#N/A</v>
      </c>
      <c r="MW71" s="498">
        <f t="shared" ref="MW71:MW73" si="1830">IF(MQ71=0,0,1)</f>
        <v>0</v>
      </c>
      <c r="MX71" s="498">
        <f t="shared" ref="MX71:MX73" si="1831">IF(MR71=0,0,1)</f>
        <v>0</v>
      </c>
      <c r="MY71" s="498" t="e">
        <f>PRODUCT(MT71:MX71)</f>
        <v>#N/A</v>
      </c>
      <c r="MZ71" s="504">
        <f>ROUND(MR71,0)</f>
        <v>0</v>
      </c>
      <c r="NA71" s="500">
        <f>MR71-MZ71</f>
        <v>0</v>
      </c>
      <c r="ND71" s="665"/>
      <c r="NE71" s="666"/>
      <c r="NF71" s="667"/>
      <c r="NG71" s="676"/>
      <c r="NH71" s="669"/>
      <c r="NI71" s="670"/>
      <c r="NJ71" s="1324"/>
      <c r="NK71" s="497" t="e">
        <f>IF(EXACT(VLOOKUP(ND71,OFERTA_0,2,FALSE),NE71),1,0)</f>
        <v>#N/A</v>
      </c>
      <c r="NL71" s="497" t="e">
        <f>IF(EXACT(VLOOKUP(ND71,OFERTA_0,3,FALSE),NF71),1,0)</f>
        <v>#N/A</v>
      </c>
      <c r="NM71" s="498" t="e">
        <f>IF(EXACT(VLOOKUP(ND71,OFERTA_0,4,FALSE),NG71),1,0)</f>
        <v>#N/A</v>
      </c>
      <c r="NN71" s="498">
        <f t="shared" ref="NN71:NN73" si="1832">IF(NH71=0,0,1)</f>
        <v>0</v>
      </c>
      <c r="NO71" s="498">
        <f t="shared" ref="NO71:NO73" si="1833">IF(NI71=0,0,1)</f>
        <v>0</v>
      </c>
      <c r="NP71" s="498" t="e">
        <f>PRODUCT(NK71:NO71)</f>
        <v>#N/A</v>
      </c>
      <c r="NQ71" s="504">
        <f>ROUND(NI71,0)</f>
        <v>0</v>
      </c>
      <c r="NR71" s="500">
        <f>NI71-NQ71</f>
        <v>0</v>
      </c>
      <c r="NU71" s="665"/>
      <c r="NV71" s="666"/>
      <c r="NW71" s="667"/>
      <c r="NX71" s="676"/>
      <c r="NY71" s="669"/>
      <c r="NZ71" s="670"/>
      <c r="OA71" s="1324"/>
      <c r="OB71" s="497" t="e">
        <f>IF(EXACT(VLOOKUP(NU71,OFERTA_0,2,FALSE),NV71),1,0)</f>
        <v>#N/A</v>
      </c>
      <c r="OC71" s="497" t="e">
        <f>IF(EXACT(VLOOKUP(NU71,OFERTA_0,3,FALSE),NW71),1,0)</f>
        <v>#N/A</v>
      </c>
      <c r="OD71" s="498" t="e">
        <f>IF(EXACT(VLOOKUP(NU71,OFERTA_0,4,FALSE),NX71),1,0)</f>
        <v>#N/A</v>
      </c>
      <c r="OE71" s="498">
        <f t="shared" ref="OE71:OE73" si="1834">IF(NY71=0,0,1)</f>
        <v>0</v>
      </c>
      <c r="OF71" s="498">
        <f t="shared" ref="OF71:OF73" si="1835">IF(NZ71=0,0,1)</f>
        <v>0</v>
      </c>
      <c r="OG71" s="498" t="e">
        <f>PRODUCT(OB71:OF71)</f>
        <v>#N/A</v>
      </c>
      <c r="OH71" s="504">
        <f>ROUND(NZ71,0)</f>
        <v>0</v>
      </c>
      <c r="OI71" s="500">
        <f>NZ71-OH71</f>
        <v>0</v>
      </c>
      <c r="OL71" s="665"/>
      <c r="OM71" s="666"/>
      <c r="ON71" s="667"/>
      <c r="OO71" s="676"/>
      <c r="OP71" s="669"/>
      <c r="OQ71" s="670"/>
      <c r="OR71" s="1324"/>
      <c r="OS71" s="497" t="e">
        <f>IF(EXACT(VLOOKUP(OL71,OFERTA_0,2,FALSE),OM71),1,0)</f>
        <v>#N/A</v>
      </c>
      <c r="OT71" s="497" t="e">
        <f>IF(EXACT(VLOOKUP(OL71,OFERTA_0,3,FALSE),ON71),1,0)</f>
        <v>#N/A</v>
      </c>
      <c r="OU71" s="498" t="e">
        <f>IF(EXACT(VLOOKUP(OL71,OFERTA_0,4,FALSE),OO71),1,0)</f>
        <v>#N/A</v>
      </c>
      <c r="OV71" s="498">
        <f t="shared" ref="OV71:OV73" si="1836">IF(OP71=0,0,1)</f>
        <v>0</v>
      </c>
      <c r="OW71" s="498">
        <f t="shared" ref="OW71:OW73" si="1837">IF(OQ71=0,0,1)</f>
        <v>0</v>
      </c>
      <c r="OX71" s="498" t="e">
        <f>PRODUCT(OS71:OW71)</f>
        <v>#N/A</v>
      </c>
      <c r="OY71" s="504">
        <f>ROUND(OQ71,0)</f>
        <v>0</v>
      </c>
      <c r="OZ71" s="500">
        <f>OQ71-OY71</f>
        <v>0</v>
      </c>
      <c r="PC71" s="665"/>
      <c r="PD71" s="666"/>
      <c r="PE71" s="667"/>
      <c r="PF71" s="676"/>
      <c r="PG71" s="669"/>
      <c r="PH71" s="670"/>
      <c r="PI71" s="1324"/>
      <c r="PJ71" s="497" t="e">
        <f>IF(EXACT(VLOOKUP(PC71,OFERTA_0,2,FALSE),PD71),1,0)</f>
        <v>#N/A</v>
      </c>
      <c r="PK71" s="497" t="e">
        <f>IF(EXACT(VLOOKUP(PC71,OFERTA_0,3,FALSE),PE71),1,0)</f>
        <v>#N/A</v>
      </c>
      <c r="PL71" s="498" t="e">
        <f>IF(EXACT(VLOOKUP(PC71,OFERTA_0,4,FALSE),PF71),1,0)</f>
        <v>#N/A</v>
      </c>
      <c r="PM71" s="498">
        <f t="shared" ref="PM71:PM73" si="1838">IF(PG71=0,0,1)</f>
        <v>0</v>
      </c>
      <c r="PN71" s="498">
        <f t="shared" ref="PN71:PN73" si="1839">IF(PH71=0,0,1)</f>
        <v>0</v>
      </c>
      <c r="PO71" s="498" t="e">
        <f>PRODUCT(PJ71:PN71)</f>
        <v>#N/A</v>
      </c>
      <c r="PP71" s="504">
        <f>ROUND(PH71,0)</f>
        <v>0</v>
      </c>
      <c r="PQ71" s="500">
        <f>PH71-PP71</f>
        <v>0</v>
      </c>
      <c r="PT71" s="665"/>
      <c r="PU71" s="666"/>
      <c r="PV71" s="667"/>
      <c r="PW71" s="676"/>
      <c r="PX71" s="669"/>
      <c r="PY71" s="670"/>
      <c r="PZ71" s="1324"/>
      <c r="QA71" s="497" t="e">
        <f>IF(EXACT(VLOOKUP(PT71,OFERTA_0,2,FALSE),PU71),1,0)</f>
        <v>#N/A</v>
      </c>
      <c r="QB71" s="497" t="e">
        <f>IF(EXACT(VLOOKUP(PT71,OFERTA_0,3,FALSE),PV71),1,0)</f>
        <v>#N/A</v>
      </c>
      <c r="QC71" s="498" t="e">
        <f>IF(EXACT(VLOOKUP(PT71,OFERTA_0,4,FALSE),PW71),1,0)</f>
        <v>#N/A</v>
      </c>
      <c r="QD71" s="498">
        <f t="shared" ref="QD71:QD73" si="1840">IF(PX71=0,0,1)</f>
        <v>0</v>
      </c>
      <c r="QE71" s="498">
        <f t="shared" ref="QE71:QE73" si="1841">IF(PY71=0,0,1)</f>
        <v>0</v>
      </c>
      <c r="QF71" s="498" t="e">
        <f>PRODUCT(QA71:QE71)</f>
        <v>#N/A</v>
      </c>
      <c r="QG71" s="504">
        <f>ROUND(PY71,0)</f>
        <v>0</v>
      </c>
      <c r="QH71" s="500">
        <f>PY71-QG71</f>
        <v>0</v>
      </c>
      <c r="QK71" s="665"/>
      <c r="QL71" s="666"/>
      <c r="QM71" s="667"/>
      <c r="QN71" s="676"/>
      <c r="QO71" s="669"/>
      <c r="QP71" s="670"/>
      <c r="QQ71" s="1324"/>
      <c r="QR71" s="497" t="e">
        <f>IF(EXACT(VLOOKUP(QK71,OFERTA_0,2,FALSE),QL71),1,0)</f>
        <v>#N/A</v>
      </c>
      <c r="QS71" s="497" t="e">
        <f>IF(EXACT(VLOOKUP(QK71,OFERTA_0,3,FALSE),QM71),1,0)</f>
        <v>#N/A</v>
      </c>
      <c r="QT71" s="498" t="e">
        <f>IF(EXACT(VLOOKUP(QK71,OFERTA_0,4,FALSE),QN71),1,0)</f>
        <v>#N/A</v>
      </c>
      <c r="QU71" s="498">
        <f t="shared" ref="QU71:QU73" si="1842">IF(QO71=0,0,1)</f>
        <v>0</v>
      </c>
      <c r="QV71" s="498">
        <f t="shared" ref="QV71:QV73" si="1843">IF(QP71=0,0,1)</f>
        <v>0</v>
      </c>
      <c r="QW71" s="498" t="e">
        <f>PRODUCT(QR71:QV71)</f>
        <v>#N/A</v>
      </c>
      <c r="QX71" s="504">
        <f>ROUND(QP71,0)</f>
        <v>0</v>
      </c>
      <c r="QY71" s="500">
        <f>QP71-QX71</f>
        <v>0</v>
      </c>
      <c r="RB71" s="381"/>
      <c r="RC71" s="382"/>
      <c r="RD71" s="383"/>
      <c r="RE71" s="384"/>
      <c r="RF71" s="385"/>
      <c r="RG71" s="386"/>
      <c r="RH71" s="386"/>
      <c r="RI71" s="497"/>
      <c r="RJ71" s="497"/>
      <c r="RK71" s="501"/>
      <c r="RL71" s="501"/>
      <c r="RM71" s="501"/>
      <c r="RN71" s="501"/>
      <c r="RO71" s="502"/>
      <c r="RP71" s="503"/>
      <c r="RS71" s="381"/>
      <c r="RT71" s="382"/>
      <c r="RU71" s="383"/>
      <c r="RV71" s="384"/>
      <c r="RW71" s="385"/>
      <c r="RX71" s="386"/>
      <c r="RY71" s="386"/>
      <c r="RZ71" s="497"/>
      <c r="SA71" s="497"/>
      <c r="SB71" s="501"/>
      <c r="SC71" s="501"/>
      <c r="SD71" s="501"/>
      <c r="SE71" s="501"/>
      <c r="SF71" s="502"/>
      <c r="SG71" s="503"/>
      <c r="SJ71" s="381"/>
      <c r="SK71" s="382"/>
      <c r="SL71" s="383"/>
      <c r="SM71" s="384"/>
      <c r="SN71" s="385"/>
      <c r="SO71" s="386"/>
      <c r="SP71" s="386"/>
      <c r="SQ71" s="497"/>
      <c r="SR71" s="497"/>
      <c r="SS71" s="501"/>
      <c r="ST71" s="501"/>
      <c r="SU71" s="501"/>
      <c r="SV71" s="501"/>
      <c r="SW71" s="502"/>
      <c r="SX71" s="503"/>
    </row>
    <row r="72" spans="2:518" ht="75" customHeight="1" thickTop="1" thickBot="1">
      <c r="B72" s="863" t="s">
        <v>500</v>
      </c>
      <c r="C72" s="833" t="s">
        <v>324</v>
      </c>
      <c r="D72" s="864" t="s">
        <v>501</v>
      </c>
      <c r="E72" s="835" t="s">
        <v>146</v>
      </c>
      <c r="F72" s="865">
        <v>4</v>
      </c>
      <c r="G72" s="916">
        <v>0</v>
      </c>
      <c r="H72" s="862">
        <v>0</v>
      </c>
      <c r="K72" s="965" t="s">
        <v>500</v>
      </c>
      <c r="L72" s="935" t="s">
        <v>324</v>
      </c>
      <c r="M72" s="966" t="s">
        <v>501</v>
      </c>
      <c r="N72" s="937" t="s">
        <v>146</v>
      </c>
      <c r="O72" s="967">
        <v>4</v>
      </c>
      <c r="P72" s="1017">
        <v>103500</v>
      </c>
      <c r="Q72" s="964">
        <v>414000</v>
      </c>
      <c r="R72" s="497">
        <f t="shared" si="1740"/>
        <v>1</v>
      </c>
      <c r="S72" s="497">
        <f t="shared" si="1741"/>
        <v>1</v>
      </c>
      <c r="T72" s="498">
        <f t="shared" si="1742"/>
        <v>1</v>
      </c>
      <c r="U72" s="498">
        <f t="shared" si="1743"/>
        <v>1</v>
      </c>
      <c r="V72" s="498">
        <f t="shared" si="1744"/>
        <v>1</v>
      </c>
      <c r="W72" s="498">
        <f t="shared" si="1745"/>
        <v>1</v>
      </c>
      <c r="X72" s="504">
        <f t="shared" si="1746"/>
        <v>414000</v>
      </c>
      <c r="Y72" s="500">
        <f t="shared" si="1747"/>
        <v>0</v>
      </c>
      <c r="Z72" s="486"/>
      <c r="AA72" s="486"/>
      <c r="AB72" s="965" t="s">
        <v>500</v>
      </c>
      <c r="AC72" s="935" t="s">
        <v>324</v>
      </c>
      <c r="AD72" s="966" t="s">
        <v>501</v>
      </c>
      <c r="AE72" s="937" t="s">
        <v>146</v>
      </c>
      <c r="AF72" s="967">
        <v>4</v>
      </c>
      <c r="AG72" s="1017">
        <v>118800</v>
      </c>
      <c r="AH72" s="964">
        <v>475200</v>
      </c>
      <c r="AI72" s="497">
        <f t="shared" si="1748"/>
        <v>1</v>
      </c>
      <c r="AJ72" s="497">
        <f t="shared" si="1749"/>
        <v>1</v>
      </c>
      <c r="AK72" s="498">
        <f t="shared" si="1750"/>
        <v>1</v>
      </c>
      <c r="AL72" s="498">
        <f t="shared" si="1751"/>
        <v>1</v>
      </c>
      <c r="AM72" s="498">
        <f t="shared" si="1752"/>
        <v>1</v>
      </c>
      <c r="AN72" s="498">
        <f t="shared" si="1753"/>
        <v>1</v>
      </c>
      <c r="AO72" s="504">
        <f t="shared" si="1754"/>
        <v>475200</v>
      </c>
      <c r="AP72" s="500">
        <f t="shared" si="1755"/>
        <v>0</v>
      </c>
      <c r="AQ72" s="486"/>
      <c r="AR72" s="486"/>
      <c r="AS72" s="965" t="s">
        <v>500</v>
      </c>
      <c r="AT72" s="935" t="s">
        <v>324</v>
      </c>
      <c r="AU72" s="966" t="s">
        <v>501</v>
      </c>
      <c r="AV72" s="937" t="s">
        <v>146</v>
      </c>
      <c r="AW72" s="967">
        <v>4</v>
      </c>
      <c r="AX72" s="1017">
        <v>145600</v>
      </c>
      <c r="AY72" s="964">
        <v>582400</v>
      </c>
      <c r="AZ72" s="497">
        <f t="shared" si="1756"/>
        <v>1</v>
      </c>
      <c r="BA72" s="497">
        <f t="shared" si="1757"/>
        <v>1</v>
      </c>
      <c r="BB72" s="498">
        <f t="shared" si="1758"/>
        <v>1</v>
      </c>
      <c r="BC72" s="498">
        <f t="shared" si="1759"/>
        <v>1</v>
      </c>
      <c r="BD72" s="498">
        <f t="shared" si="1760"/>
        <v>1</v>
      </c>
      <c r="BE72" s="498">
        <f t="shared" si="1761"/>
        <v>1</v>
      </c>
      <c r="BF72" s="504">
        <f t="shared" si="1762"/>
        <v>582400</v>
      </c>
      <c r="BG72" s="500">
        <f t="shared" si="1763"/>
        <v>0</v>
      </c>
      <c r="BJ72" s="965" t="s">
        <v>500</v>
      </c>
      <c r="BK72" s="935" t="s">
        <v>324</v>
      </c>
      <c r="BL72" s="966" t="s">
        <v>501</v>
      </c>
      <c r="BM72" s="937" t="s">
        <v>146</v>
      </c>
      <c r="BN72" s="967">
        <v>4</v>
      </c>
      <c r="BO72" s="1017">
        <v>50137</v>
      </c>
      <c r="BP72" s="964">
        <v>200548</v>
      </c>
      <c r="BQ72" s="497">
        <f t="shared" si="1764"/>
        <v>1</v>
      </c>
      <c r="BR72" s="497">
        <f t="shared" si="1765"/>
        <v>1</v>
      </c>
      <c r="BS72" s="498">
        <f t="shared" si="1766"/>
        <v>1</v>
      </c>
      <c r="BT72" s="498">
        <f t="shared" si="1767"/>
        <v>1</v>
      </c>
      <c r="BU72" s="498">
        <f t="shared" si="1768"/>
        <v>1</v>
      </c>
      <c r="BV72" s="498">
        <f t="shared" si="1769"/>
        <v>1</v>
      </c>
      <c r="BW72" s="504">
        <f t="shared" si="1770"/>
        <v>200548</v>
      </c>
      <c r="BX72" s="500">
        <f t="shared" si="1771"/>
        <v>0</v>
      </c>
      <c r="CA72" s="965" t="s">
        <v>500</v>
      </c>
      <c r="CB72" s="935" t="s">
        <v>324</v>
      </c>
      <c r="CC72" s="966" t="s">
        <v>501</v>
      </c>
      <c r="CD72" s="937" t="s">
        <v>146</v>
      </c>
      <c r="CE72" s="967">
        <v>4</v>
      </c>
      <c r="CF72" s="1017">
        <v>70031</v>
      </c>
      <c r="CG72" s="964">
        <v>280124</v>
      </c>
      <c r="CH72" s="497">
        <f t="shared" si="1772"/>
        <v>1</v>
      </c>
      <c r="CI72" s="497">
        <f t="shared" si="1773"/>
        <v>1</v>
      </c>
      <c r="CJ72" s="498">
        <f t="shared" si="1774"/>
        <v>1</v>
      </c>
      <c r="CK72" s="498">
        <f t="shared" si="1775"/>
        <v>1</v>
      </c>
      <c r="CL72" s="498">
        <f t="shared" si="1776"/>
        <v>1</v>
      </c>
      <c r="CM72" s="498">
        <f t="shared" si="1777"/>
        <v>1</v>
      </c>
      <c r="CN72" s="504">
        <f t="shared" si="1778"/>
        <v>280124</v>
      </c>
      <c r="CO72" s="500">
        <f t="shared" si="1779"/>
        <v>0</v>
      </c>
      <c r="CR72" s="965" t="s">
        <v>500</v>
      </c>
      <c r="CS72" s="935" t="s">
        <v>324</v>
      </c>
      <c r="CT72" s="966" t="s">
        <v>501</v>
      </c>
      <c r="CU72" s="937" t="s">
        <v>146</v>
      </c>
      <c r="CV72" s="1042">
        <v>4</v>
      </c>
      <c r="CW72" s="1017">
        <v>70033</v>
      </c>
      <c r="CX72" s="1041">
        <f t="shared" si="1780"/>
        <v>280132</v>
      </c>
      <c r="CY72" s="497">
        <f t="shared" si="1781"/>
        <v>1</v>
      </c>
      <c r="CZ72" s="497">
        <f t="shared" si="1782"/>
        <v>1</v>
      </c>
      <c r="DA72" s="498">
        <f t="shared" si="1783"/>
        <v>1</v>
      </c>
      <c r="DB72" s="498">
        <f t="shared" si="1784"/>
        <v>1</v>
      </c>
      <c r="DC72" s="498">
        <f t="shared" si="1785"/>
        <v>1</v>
      </c>
      <c r="DD72" s="498">
        <f t="shared" si="1786"/>
        <v>1</v>
      </c>
      <c r="DE72" s="504">
        <f t="shared" si="1787"/>
        <v>280132</v>
      </c>
      <c r="DF72" s="500">
        <f t="shared" si="1788"/>
        <v>0</v>
      </c>
      <c r="DI72" s="965" t="s">
        <v>500</v>
      </c>
      <c r="DJ72" s="935" t="s">
        <v>324</v>
      </c>
      <c r="DK72" s="966" t="s">
        <v>501</v>
      </c>
      <c r="DL72" s="937" t="s">
        <v>146</v>
      </c>
      <c r="DM72" s="967">
        <v>4</v>
      </c>
      <c r="DN72" s="1017">
        <v>70000</v>
      </c>
      <c r="DO72" s="964">
        <v>280000</v>
      </c>
      <c r="DP72" s="497">
        <f t="shared" si="1789"/>
        <v>1</v>
      </c>
      <c r="DQ72" s="497">
        <f t="shared" si="1790"/>
        <v>1</v>
      </c>
      <c r="DR72" s="498">
        <f t="shared" si="1791"/>
        <v>1</v>
      </c>
      <c r="DS72" s="498">
        <f t="shared" si="1792"/>
        <v>1</v>
      </c>
      <c r="DT72" s="498">
        <f t="shared" si="1793"/>
        <v>1</v>
      </c>
      <c r="DU72" s="498">
        <f t="shared" si="1794"/>
        <v>1</v>
      </c>
      <c r="DV72" s="504">
        <f t="shared" si="1795"/>
        <v>280000</v>
      </c>
      <c r="DW72" s="500">
        <f t="shared" si="1796"/>
        <v>0</v>
      </c>
      <c r="DZ72" s="965" t="s">
        <v>500</v>
      </c>
      <c r="EA72" s="935" t="s">
        <v>324</v>
      </c>
      <c r="EB72" s="966" t="s">
        <v>501</v>
      </c>
      <c r="EC72" s="937" t="s">
        <v>146</v>
      </c>
      <c r="ED72" s="1042">
        <v>4</v>
      </c>
      <c r="EE72" s="1017">
        <v>70023</v>
      </c>
      <c r="EF72" s="1041">
        <f t="shared" si="1797"/>
        <v>280092</v>
      </c>
      <c r="EG72" s="497">
        <f t="shared" si="1798"/>
        <v>1</v>
      </c>
      <c r="EH72" s="497">
        <f t="shared" si="1799"/>
        <v>1</v>
      </c>
      <c r="EI72" s="498">
        <f t="shared" si="1800"/>
        <v>1</v>
      </c>
      <c r="EJ72" s="498">
        <f t="shared" si="1801"/>
        <v>1</v>
      </c>
      <c r="EK72" s="498">
        <f t="shared" si="1802"/>
        <v>1</v>
      </c>
      <c r="EL72" s="498">
        <f t="shared" si="1803"/>
        <v>1</v>
      </c>
      <c r="EM72" s="504">
        <f t="shared" si="1804"/>
        <v>280092</v>
      </c>
      <c r="EN72" s="500">
        <f t="shared" si="1805"/>
        <v>0</v>
      </c>
      <c r="EQ72" s="665"/>
      <c r="ER72" s="666"/>
      <c r="ES72" s="667"/>
      <c r="ET72" s="676"/>
      <c r="EU72" s="669"/>
      <c r="EV72" s="670"/>
      <c r="EW72" s="1324"/>
      <c r="EX72" s="497" t="e">
        <f>IF(EXACT(VLOOKUP(EQ72,OFERTA_0,2,FALSE),ER72),1,0)</f>
        <v>#N/A</v>
      </c>
      <c r="EY72" s="497" t="e">
        <f>IF(EXACT(VLOOKUP(EQ72,OFERTA_0,3,FALSE),ES72),1,0)</f>
        <v>#N/A</v>
      </c>
      <c r="EZ72" s="498" t="e">
        <f>IF(EXACT(VLOOKUP(EQ72,OFERTA_0,4,FALSE),ET72),1,0)</f>
        <v>#N/A</v>
      </c>
      <c r="FA72" s="498">
        <f t="shared" si="1806"/>
        <v>0</v>
      </c>
      <c r="FB72" s="498">
        <f t="shared" si="1807"/>
        <v>0</v>
      </c>
      <c r="FC72" s="498" t="e">
        <f>PRODUCT(EX72:FB72)</f>
        <v>#N/A</v>
      </c>
      <c r="FD72" s="504">
        <f>ROUND(EV72,0)</f>
        <v>0</v>
      </c>
      <c r="FE72" s="500">
        <f>EV72-FD72</f>
        <v>0</v>
      </c>
      <c r="FH72" s="665"/>
      <c r="FI72" s="666"/>
      <c r="FJ72" s="667"/>
      <c r="FK72" s="676"/>
      <c r="FL72" s="669"/>
      <c r="FM72" s="670"/>
      <c r="FN72" s="1324"/>
      <c r="FO72" s="497" t="e">
        <f>IF(EXACT(VLOOKUP(FH72,OFERTA_0,2,FALSE),FI72),1,0)</f>
        <v>#N/A</v>
      </c>
      <c r="FP72" s="497" t="e">
        <f>IF(EXACT(VLOOKUP(FH72,OFERTA_0,3,FALSE),FJ72),1,0)</f>
        <v>#N/A</v>
      </c>
      <c r="FQ72" s="498" t="e">
        <f>IF(EXACT(VLOOKUP(FH72,OFERTA_0,4,FALSE),FK72),1,0)</f>
        <v>#N/A</v>
      </c>
      <c r="FR72" s="498">
        <f t="shared" si="1808"/>
        <v>0</v>
      </c>
      <c r="FS72" s="498">
        <f t="shared" si="1809"/>
        <v>0</v>
      </c>
      <c r="FT72" s="498" t="e">
        <f>PRODUCT(FO72:FS72)</f>
        <v>#N/A</v>
      </c>
      <c r="FU72" s="504">
        <f>ROUND(FM72,0)</f>
        <v>0</v>
      </c>
      <c r="FV72" s="500">
        <f>FM72-FU72</f>
        <v>0</v>
      </c>
      <c r="FY72" s="665"/>
      <c r="FZ72" s="666"/>
      <c r="GA72" s="667"/>
      <c r="GB72" s="676"/>
      <c r="GC72" s="669"/>
      <c r="GD72" s="670"/>
      <c r="GE72" s="1324"/>
      <c r="GF72" s="497" t="e">
        <f>IF(EXACT(VLOOKUP(FY72,OFERTA_0,2,FALSE),FZ72),1,0)</f>
        <v>#N/A</v>
      </c>
      <c r="GG72" s="497" t="e">
        <f>IF(EXACT(VLOOKUP(FY72,OFERTA_0,3,FALSE),GA72),1,0)</f>
        <v>#N/A</v>
      </c>
      <c r="GH72" s="498" t="e">
        <f>IF(EXACT(VLOOKUP(FY72,OFERTA_0,4,FALSE),GB72),1,0)</f>
        <v>#N/A</v>
      </c>
      <c r="GI72" s="498">
        <f t="shared" si="1810"/>
        <v>0</v>
      </c>
      <c r="GJ72" s="498">
        <f t="shared" si="1811"/>
        <v>0</v>
      </c>
      <c r="GK72" s="498" t="e">
        <f>PRODUCT(GF72:GJ72)</f>
        <v>#N/A</v>
      </c>
      <c r="GL72" s="504">
        <f>ROUND(GD72,0)</f>
        <v>0</v>
      </c>
      <c r="GM72" s="500">
        <f>GD72-GL72</f>
        <v>0</v>
      </c>
      <c r="GP72" s="665"/>
      <c r="GQ72" s="666"/>
      <c r="GR72" s="667"/>
      <c r="GS72" s="676"/>
      <c r="GT72" s="669"/>
      <c r="GU72" s="670"/>
      <c r="GV72" s="1324"/>
      <c r="GW72" s="497" t="e">
        <f>IF(EXACT(VLOOKUP(GP72,OFERTA_0,2,FALSE),GQ72),1,0)</f>
        <v>#N/A</v>
      </c>
      <c r="GX72" s="497" t="e">
        <f>IF(EXACT(VLOOKUP(GP72,OFERTA_0,3,FALSE),GR72),1,0)</f>
        <v>#N/A</v>
      </c>
      <c r="GY72" s="498" t="e">
        <f>IF(EXACT(VLOOKUP(GP72,OFERTA_0,4,FALSE),GS72),1,0)</f>
        <v>#N/A</v>
      </c>
      <c r="GZ72" s="498">
        <f t="shared" si="1812"/>
        <v>0</v>
      </c>
      <c r="HA72" s="498">
        <f t="shared" si="1813"/>
        <v>0</v>
      </c>
      <c r="HB72" s="498" t="e">
        <f>PRODUCT(GW72:HA72)</f>
        <v>#N/A</v>
      </c>
      <c r="HC72" s="504">
        <f>ROUND(GU72,0)</f>
        <v>0</v>
      </c>
      <c r="HD72" s="500">
        <f>GU72-HC72</f>
        <v>0</v>
      </c>
      <c r="HG72" s="665"/>
      <c r="HH72" s="666"/>
      <c r="HI72" s="667"/>
      <c r="HJ72" s="676"/>
      <c r="HK72" s="669"/>
      <c r="HL72" s="670"/>
      <c r="HM72" s="1324"/>
      <c r="HN72" s="497" t="e">
        <f>IF(EXACT(VLOOKUP(HG72,OFERTA_0,2,FALSE),HH72),1,0)</f>
        <v>#N/A</v>
      </c>
      <c r="HO72" s="497" t="e">
        <f>IF(EXACT(VLOOKUP(HG72,OFERTA_0,3,FALSE),HI72),1,0)</f>
        <v>#N/A</v>
      </c>
      <c r="HP72" s="498" t="e">
        <f>IF(EXACT(VLOOKUP(HG72,OFERTA_0,4,FALSE),HJ72),1,0)</f>
        <v>#N/A</v>
      </c>
      <c r="HQ72" s="498">
        <f t="shared" si="1814"/>
        <v>0</v>
      </c>
      <c r="HR72" s="498">
        <f t="shared" si="1815"/>
        <v>0</v>
      </c>
      <c r="HS72" s="498" t="e">
        <f>PRODUCT(HN72:HR72)</f>
        <v>#N/A</v>
      </c>
      <c r="HT72" s="504">
        <f>ROUND(HL72,0)</f>
        <v>0</v>
      </c>
      <c r="HU72" s="500">
        <f>HL72-HT72</f>
        <v>0</v>
      </c>
      <c r="HX72" s="665"/>
      <c r="HY72" s="666"/>
      <c r="HZ72" s="667"/>
      <c r="IA72" s="676"/>
      <c r="IB72" s="669"/>
      <c r="IC72" s="670"/>
      <c r="ID72" s="1324"/>
      <c r="IE72" s="497" t="e">
        <f>IF(EXACT(VLOOKUP(HX72,OFERTA_0,2,FALSE),HY72),1,0)</f>
        <v>#N/A</v>
      </c>
      <c r="IF72" s="497" t="e">
        <f>IF(EXACT(VLOOKUP(HX72,OFERTA_0,3,FALSE),HZ72),1,0)</f>
        <v>#N/A</v>
      </c>
      <c r="IG72" s="498" t="e">
        <f>IF(EXACT(VLOOKUP(HX72,OFERTA_0,4,FALSE),IA72),1,0)</f>
        <v>#N/A</v>
      </c>
      <c r="IH72" s="498">
        <f t="shared" si="1816"/>
        <v>0</v>
      </c>
      <c r="II72" s="498">
        <f t="shared" si="1817"/>
        <v>0</v>
      </c>
      <c r="IJ72" s="498" t="e">
        <f>PRODUCT(IE72:II72)</f>
        <v>#N/A</v>
      </c>
      <c r="IK72" s="504">
        <f>ROUND(IC72,0)</f>
        <v>0</v>
      </c>
      <c r="IL72" s="500">
        <f>IC72-IK72</f>
        <v>0</v>
      </c>
      <c r="IO72" s="665"/>
      <c r="IP72" s="666"/>
      <c r="IQ72" s="667"/>
      <c r="IR72" s="676"/>
      <c r="IS72" s="669"/>
      <c r="IT72" s="670"/>
      <c r="IU72" s="1324"/>
      <c r="IV72" s="497" t="e">
        <f>IF(EXACT(VLOOKUP(IO72,OFERTA_0,2,FALSE),IP72),1,0)</f>
        <v>#N/A</v>
      </c>
      <c r="IW72" s="497" t="e">
        <f>IF(EXACT(VLOOKUP(IO72,OFERTA_0,3,FALSE),IQ72),1,0)</f>
        <v>#N/A</v>
      </c>
      <c r="IX72" s="498" t="e">
        <f>IF(EXACT(VLOOKUP(IO72,OFERTA_0,4,FALSE),IR72),1,0)</f>
        <v>#N/A</v>
      </c>
      <c r="IY72" s="498">
        <f t="shared" si="1818"/>
        <v>0</v>
      </c>
      <c r="IZ72" s="498">
        <f t="shared" si="1819"/>
        <v>0</v>
      </c>
      <c r="JA72" s="498" t="e">
        <f>PRODUCT(IV72:IZ72)</f>
        <v>#N/A</v>
      </c>
      <c r="JB72" s="504">
        <f>ROUND(IT72,0)</f>
        <v>0</v>
      </c>
      <c r="JC72" s="500">
        <f>IT72-JB72</f>
        <v>0</v>
      </c>
      <c r="JF72" s="665"/>
      <c r="JG72" s="666"/>
      <c r="JH72" s="667"/>
      <c r="JI72" s="676"/>
      <c r="JJ72" s="669"/>
      <c r="JK72" s="670"/>
      <c r="JL72" s="1324"/>
      <c r="JM72" s="497" t="e">
        <f>IF(EXACT(VLOOKUP(JF72,OFERTA_0,2,FALSE),JG72),1,0)</f>
        <v>#N/A</v>
      </c>
      <c r="JN72" s="497" t="e">
        <f>IF(EXACT(VLOOKUP(JF72,OFERTA_0,3,FALSE),JH72),1,0)</f>
        <v>#N/A</v>
      </c>
      <c r="JO72" s="498" t="e">
        <f>IF(EXACT(VLOOKUP(JF72,OFERTA_0,4,FALSE),JI72),1,0)</f>
        <v>#N/A</v>
      </c>
      <c r="JP72" s="498">
        <f t="shared" si="1820"/>
        <v>0</v>
      </c>
      <c r="JQ72" s="498">
        <f t="shared" si="1821"/>
        <v>0</v>
      </c>
      <c r="JR72" s="498" t="e">
        <f>PRODUCT(JM72:JQ72)</f>
        <v>#N/A</v>
      </c>
      <c r="JS72" s="504">
        <f>ROUND(JK72,0)</f>
        <v>0</v>
      </c>
      <c r="JT72" s="500">
        <f>JK72-JS72</f>
        <v>0</v>
      </c>
      <c r="JW72" s="665"/>
      <c r="JX72" s="666"/>
      <c r="JY72" s="667"/>
      <c r="JZ72" s="676"/>
      <c r="KA72" s="669"/>
      <c r="KB72" s="670"/>
      <c r="KC72" s="1324"/>
      <c r="KD72" s="497" t="e">
        <f>IF(EXACT(VLOOKUP(JW72,OFERTA_0,2,FALSE),JX72),1,0)</f>
        <v>#N/A</v>
      </c>
      <c r="KE72" s="497" t="e">
        <f>IF(EXACT(VLOOKUP(JW72,OFERTA_0,3,FALSE),JY72),1,0)</f>
        <v>#N/A</v>
      </c>
      <c r="KF72" s="498" t="e">
        <f>IF(EXACT(VLOOKUP(JW72,OFERTA_0,4,FALSE),JZ72),1,0)</f>
        <v>#N/A</v>
      </c>
      <c r="KG72" s="498">
        <f t="shared" si="1822"/>
        <v>0</v>
      </c>
      <c r="KH72" s="498">
        <f t="shared" si="1823"/>
        <v>0</v>
      </c>
      <c r="KI72" s="498" t="e">
        <f>PRODUCT(KD72:KH72)</f>
        <v>#N/A</v>
      </c>
      <c r="KJ72" s="504">
        <f>ROUND(KB72,0)</f>
        <v>0</v>
      </c>
      <c r="KK72" s="500">
        <f>KB72-KJ72</f>
        <v>0</v>
      </c>
      <c r="KN72" s="665"/>
      <c r="KO72" s="666"/>
      <c r="KP72" s="667"/>
      <c r="KQ72" s="676"/>
      <c r="KR72" s="669"/>
      <c r="KS72" s="670"/>
      <c r="KT72" s="1324"/>
      <c r="KU72" s="497" t="e">
        <f>IF(EXACT(VLOOKUP(KN72,OFERTA_0,2,FALSE),KO72),1,0)</f>
        <v>#N/A</v>
      </c>
      <c r="KV72" s="497" t="e">
        <f>IF(EXACT(VLOOKUP(KN72,OFERTA_0,3,FALSE),KP72),1,0)</f>
        <v>#N/A</v>
      </c>
      <c r="KW72" s="498" t="e">
        <f>IF(EXACT(VLOOKUP(KN72,OFERTA_0,4,FALSE),KQ72),1,0)</f>
        <v>#N/A</v>
      </c>
      <c r="KX72" s="498">
        <f t="shared" si="1824"/>
        <v>0</v>
      </c>
      <c r="KY72" s="498">
        <f t="shared" si="1825"/>
        <v>0</v>
      </c>
      <c r="KZ72" s="498" t="e">
        <f>PRODUCT(KU72:KY72)</f>
        <v>#N/A</v>
      </c>
      <c r="LA72" s="504">
        <f>ROUND(KS72,0)</f>
        <v>0</v>
      </c>
      <c r="LB72" s="500">
        <f>KS72-LA72</f>
        <v>0</v>
      </c>
      <c r="LE72" s="665"/>
      <c r="LF72" s="666"/>
      <c r="LG72" s="667"/>
      <c r="LH72" s="676"/>
      <c r="LI72" s="669"/>
      <c r="LJ72" s="670"/>
      <c r="LK72" s="1324"/>
      <c r="LL72" s="497" t="e">
        <f>IF(EXACT(VLOOKUP(LE72,OFERTA_0,2,FALSE),LF72),1,0)</f>
        <v>#N/A</v>
      </c>
      <c r="LM72" s="497" t="e">
        <f>IF(EXACT(VLOOKUP(LE72,OFERTA_0,3,FALSE),LG72),1,0)</f>
        <v>#N/A</v>
      </c>
      <c r="LN72" s="498" t="e">
        <f>IF(EXACT(VLOOKUP(LE72,OFERTA_0,4,FALSE),LH72),1,0)</f>
        <v>#N/A</v>
      </c>
      <c r="LO72" s="498">
        <f t="shared" si="1826"/>
        <v>0</v>
      </c>
      <c r="LP72" s="498">
        <f t="shared" si="1827"/>
        <v>0</v>
      </c>
      <c r="LQ72" s="498" t="e">
        <f>PRODUCT(LL72:LP72)</f>
        <v>#N/A</v>
      </c>
      <c r="LR72" s="504">
        <f>ROUND(LJ72,0)</f>
        <v>0</v>
      </c>
      <c r="LS72" s="500">
        <f>LJ72-LR72</f>
        <v>0</v>
      </c>
      <c r="LV72" s="665"/>
      <c r="LW72" s="666"/>
      <c r="LX72" s="667"/>
      <c r="LY72" s="676"/>
      <c r="LZ72" s="669"/>
      <c r="MA72" s="670"/>
      <c r="MB72" s="1324"/>
      <c r="MC72" s="497" t="e">
        <f>IF(EXACT(VLOOKUP(LV72,OFERTA_0,2,FALSE),LW72),1,0)</f>
        <v>#N/A</v>
      </c>
      <c r="MD72" s="497" t="e">
        <f>IF(EXACT(VLOOKUP(LV72,OFERTA_0,3,FALSE),LX72),1,0)</f>
        <v>#N/A</v>
      </c>
      <c r="ME72" s="498" t="e">
        <f>IF(EXACT(VLOOKUP(LV72,OFERTA_0,4,FALSE),LY72),1,0)</f>
        <v>#N/A</v>
      </c>
      <c r="MF72" s="498">
        <f t="shared" si="1828"/>
        <v>0</v>
      </c>
      <c r="MG72" s="498">
        <f t="shared" si="1829"/>
        <v>0</v>
      </c>
      <c r="MH72" s="498" t="e">
        <f>PRODUCT(MC72:MG72)</f>
        <v>#N/A</v>
      </c>
      <c r="MI72" s="504">
        <f>ROUND(MA72,0)</f>
        <v>0</v>
      </c>
      <c r="MJ72" s="500">
        <f>MA72-MI72</f>
        <v>0</v>
      </c>
      <c r="MM72" s="665"/>
      <c r="MN72" s="666"/>
      <c r="MO72" s="667"/>
      <c r="MP72" s="676"/>
      <c r="MQ72" s="669"/>
      <c r="MR72" s="670"/>
      <c r="MS72" s="1324"/>
      <c r="MT72" s="497" t="e">
        <f>IF(EXACT(VLOOKUP(MM72,OFERTA_0,2,FALSE),MN72),1,0)</f>
        <v>#N/A</v>
      </c>
      <c r="MU72" s="497" t="e">
        <f>IF(EXACT(VLOOKUP(MM72,OFERTA_0,3,FALSE),MO72),1,0)</f>
        <v>#N/A</v>
      </c>
      <c r="MV72" s="498" t="e">
        <f>IF(EXACT(VLOOKUP(MM72,OFERTA_0,4,FALSE),MP72),1,0)</f>
        <v>#N/A</v>
      </c>
      <c r="MW72" s="498">
        <f t="shared" si="1830"/>
        <v>0</v>
      </c>
      <c r="MX72" s="498">
        <f t="shared" si="1831"/>
        <v>0</v>
      </c>
      <c r="MY72" s="498" t="e">
        <f>PRODUCT(MT72:MX72)</f>
        <v>#N/A</v>
      </c>
      <c r="MZ72" s="504">
        <f>ROUND(MR72,0)</f>
        <v>0</v>
      </c>
      <c r="NA72" s="500">
        <f>MR72-MZ72</f>
        <v>0</v>
      </c>
      <c r="ND72" s="665"/>
      <c r="NE72" s="666"/>
      <c r="NF72" s="667"/>
      <c r="NG72" s="676"/>
      <c r="NH72" s="669"/>
      <c r="NI72" s="670"/>
      <c r="NJ72" s="1324"/>
      <c r="NK72" s="497" t="e">
        <f>IF(EXACT(VLOOKUP(ND72,OFERTA_0,2,FALSE),NE72),1,0)</f>
        <v>#N/A</v>
      </c>
      <c r="NL72" s="497" t="e">
        <f>IF(EXACT(VLOOKUP(ND72,OFERTA_0,3,FALSE),NF72),1,0)</f>
        <v>#N/A</v>
      </c>
      <c r="NM72" s="498" t="e">
        <f>IF(EXACT(VLOOKUP(ND72,OFERTA_0,4,FALSE),NG72),1,0)</f>
        <v>#N/A</v>
      </c>
      <c r="NN72" s="498">
        <f t="shared" si="1832"/>
        <v>0</v>
      </c>
      <c r="NO72" s="498">
        <f t="shared" si="1833"/>
        <v>0</v>
      </c>
      <c r="NP72" s="498" t="e">
        <f>PRODUCT(NK72:NO72)</f>
        <v>#N/A</v>
      </c>
      <c r="NQ72" s="504">
        <f>ROUND(NI72,0)</f>
        <v>0</v>
      </c>
      <c r="NR72" s="500">
        <f>NI72-NQ72</f>
        <v>0</v>
      </c>
      <c r="NU72" s="665"/>
      <c r="NV72" s="666"/>
      <c r="NW72" s="667"/>
      <c r="NX72" s="676"/>
      <c r="NY72" s="669"/>
      <c r="NZ72" s="670"/>
      <c r="OA72" s="1324"/>
      <c r="OB72" s="497" t="e">
        <f>IF(EXACT(VLOOKUP(NU72,OFERTA_0,2,FALSE),NV72),1,0)</f>
        <v>#N/A</v>
      </c>
      <c r="OC72" s="497" t="e">
        <f>IF(EXACT(VLOOKUP(NU72,OFERTA_0,3,FALSE),NW72),1,0)</f>
        <v>#N/A</v>
      </c>
      <c r="OD72" s="498" t="e">
        <f>IF(EXACT(VLOOKUP(NU72,OFERTA_0,4,FALSE),NX72),1,0)</f>
        <v>#N/A</v>
      </c>
      <c r="OE72" s="498">
        <f t="shared" si="1834"/>
        <v>0</v>
      </c>
      <c r="OF72" s="498">
        <f t="shared" si="1835"/>
        <v>0</v>
      </c>
      <c r="OG72" s="498" t="e">
        <f>PRODUCT(OB72:OF72)</f>
        <v>#N/A</v>
      </c>
      <c r="OH72" s="504">
        <f>ROUND(NZ72,0)</f>
        <v>0</v>
      </c>
      <c r="OI72" s="500">
        <f>NZ72-OH72</f>
        <v>0</v>
      </c>
      <c r="OL72" s="665"/>
      <c r="OM72" s="666"/>
      <c r="ON72" s="667"/>
      <c r="OO72" s="676"/>
      <c r="OP72" s="669"/>
      <c r="OQ72" s="670"/>
      <c r="OR72" s="1324"/>
      <c r="OS72" s="497" t="e">
        <f>IF(EXACT(VLOOKUP(OL72,OFERTA_0,2,FALSE),OM72),1,0)</f>
        <v>#N/A</v>
      </c>
      <c r="OT72" s="497" t="e">
        <f>IF(EXACT(VLOOKUP(OL72,OFERTA_0,3,FALSE),ON72),1,0)</f>
        <v>#N/A</v>
      </c>
      <c r="OU72" s="498" t="e">
        <f>IF(EXACT(VLOOKUP(OL72,OFERTA_0,4,FALSE),OO72),1,0)</f>
        <v>#N/A</v>
      </c>
      <c r="OV72" s="498">
        <f t="shared" si="1836"/>
        <v>0</v>
      </c>
      <c r="OW72" s="498">
        <f t="shared" si="1837"/>
        <v>0</v>
      </c>
      <c r="OX72" s="498" t="e">
        <f>PRODUCT(OS72:OW72)</f>
        <v>#N/A</v>
      </c>
      <c r="OY72" s="504">
        <f>ROUND(OQ72,0)</f>
        <v>0</v>
      </c>
      <c r="OZ72" s="500">
        <f>OQ72-OY72</f>
        <v>0</v>
      </c>
      <c r="PC72" s="665"/>
      <c r="PD72" s="666"/>
      <c r="PE72" s="667"/>
      <c r="PF72" s="676"/>
      <c r="PG72" s="669"/>
      <c r="PH72" s="670"/>
      <c r="PI72" s="1324"/>
      <c r="PJ72" s="497" t="e">
        <f>IF(EXACT(VLOOKUP(PC72,OFERTA_0,2,FALSE),PD72),1,0)</f>
        <v>#N/A</v>
      </c>
      <c r="PK72" s="497" t="e">
        <f>IF(EXACT(VLOOKUP(PC72,OFERTA_0,3,FALSE),PE72),1,0)</f>
        <v>#N/A</v>
      </c>
      <c r="PL72" s="498" t="e">
        <f>IF(EXACT(VLOOKUP(PC72,OFERTA_0,4,FALSE),PF72),1,0)</f>
        <v>#N/A</v>
      </c>
      <c r="PM72" s="498">
        <f t="shared" si="1838"/>
        <v>0</v>
      </c>
      <c r="PN72" s="498">
        <f t="shared" si="1839"/>
        <v>0</v>
      </c>
      <c r="PO72" s="498" t="e">
        <f>PRODUCT(PJ72:PN72)</f>
        <v>#N/A</v>
      </c>
      <c r="PP72" s="504">
        <f>ROUND(PH72,0)</f>
        <v>0</v>
      </c>
      <c r="PQ72" s="500">
        <f>PH72-PP72</f>
        <v>0</v>
      </c>
      <c r="PT72" s="665"/>
      <c r="PU72" s="666"/>
      <c r="PV72" s="667"/>
      <c r="PW72" s="676"/>
      <c r="PX72" s="669"/>
      <c r="PY72" s="670"/>
      <c r="PZ72" s="1324"/>
      <c r="QA72" s="497" t="e">
        <f>IF(EXACT(VLOOKUP(PT72,OFERTA_0,2,FALSE),PU72),1,0)</f>
        <v>#N/A</v>
      </c>
      <c r="QB72" s="497" t="e">
        <f>IF(EXACT(VLOOKUP(PT72,OFERTA_0,3,FALSE),PV72),1,0)</f>
        <v>#N/A</v>
      </c>
      <c r="QC72" s="498" t="e">
        <f>IF(EXACT(VLOOKUP(PT72,OFERTA_0,4,FALSE),PW72),1,0)</f>
        <v>#N/A</v>
      </c>
      <c r="QD72" s="498">
        <f t="shared" si="1840"/>
        <v>0</v>
      </c>
      <c r="QE72" s="498">
        <f t="shared" si="1841"/>
        <v>0</v>
      </c>
      <c r="QF72" s="498" t="e">
        <f>PRODUCT(QA72:QE72)</f>
        <v>#N/A</v>
      </c>
      <c r="QG72" s="504">
        <f>ROUND(PY72,0)</f>
        <v>0</v>
      </c>
      <c r="QH72" s="500">
        <f>PY72-QG72</f>
        <v>0</v>
      </c>
      <c r="QK72" s="665"/>
      <c r="QL72" s="666"/>
      <c r="QM72" s="667"/>
      <c r="QN72" s="676"/>
      <c r="QO72" s="669"/>
      <c r="QP72" s="670"/>
      <c r="QQ72" s="1324"/>
      <c r="QR72" s="497" t="e">
        <f>IF(EXACT(VLOOKUP(QK72,OFERTA_0,2,FALSE),QL72),1,0)</f>
        <v>#N/A</v>
      </c>
      <c r="QS72" s="497" t="e">
        <f>IF(EXACT(VLOOKUP(QK72,OFERTA_0,3,FALSE),QM72),1,0)</f>
        <v>#N/A</v>
      </c>
      <c r="QT72" s="498" t="e">
        <f>IF(EXACT(VLOOKUP(QK72,OFERTA_0,4,FALSE),QN72),1,0)</f>
        <v>#N/A</v>
      </c>
      <c r="QU72" s="498">
        <f t="shared" si="1842"/>
        <v>0</v>
      </c>
      <c r="QV72" s="498">
        <f t="shared" si="1843"/>
        <v>0</v>
      </c>
      <c r="QW72" s="498" t="e">
        <f>PRODUCT(QR72:QV72)</f>
        <v>#N/A</v>
      </c>
      <c r="QX72" s="504">
        <f>ROUND(QP72,0)</f>
        <v>0</v>
      </c>
      <c r="QY72" s="500">
        <f>QP72-QX72</f>
        <v>0</v>
      </c>
      <c r="RB72" s="381"/>
      <c r="RC72" s="382"/>
      <c r="RD72" s="383"/>
      <c r="RE72" s="384"/>
      <c r="RF72" s="385"/>
      <c r="RG72" s="386"/>
      <c r="RH72" s="386"/>
      <c r="RI72" s="497"/>
      <c r="RJ72" s="497"/>
      <c r="RK72" s="501"/>
      <c r="RL72" s="501"/>
      <c r="RM72" s="501"/>
      <c r="RN72" s="501"/>
      <c r="RO72" s="502"/>
      <c r="RP72" s="503"/>
      <c r="RS72" s="381"/>
      <c r="RT72" s="382"/>
      <c r="RU72" s="383"/>
      <c r="RV72" s="384"/>
      <c r="RW72" s="385"/>
      <c r="RX72" s="386"/>
      <c r="RY72" s="386"/>
      <c r="RZ72" s="497"/>
      <c r="SA72" s="497"/>
      <c r="SB72" s="501"/>
      <c r="SC72" s="501"/>
      <c r="SD72" s="501"/>
      <c r="SE72" s="501"/>
      <c r="SF72" s="502"/>
      <c r="SG72" s="503"/>
      <c r="SJ72" s="381"/>
      <c r="SK72" s="382"/>
      <c r="SL72" s="383"/>
      <c r="SM72" s="384"/>
      <c r="SN72" s="385"/>
      <c r="SO72" s="386"/>
      <c r="SP72" s="386"/>
      <c r="SQ72" s="497"/>
      <c r="SR72" s="497"/>
      <c r="SS72" s="501"/>
      <c r="ST72" s="501"/>
      <c r="SU72" s="501"/>
      <c r="SV72" s="501"/>
      <c r="SW72" s="502"/>
      <c r="SX72" s="503"/>
    </row>
    <row r="73" spans="2:518" ht="51.75" customHeight="1" thickTop="1" thickBot="1">
      <c r="B73" s="863" t="s">
        <v>502</v>
      </c>
      <c r="C73" s="833" t="s">
        <v>324</v>
      </c>
      <c r="D73" s="864" t="s">
        <v>503</v>
      </c>
      <c r="E73" s="835" t="s">
        <v>146</v>
      </c>
      <c r="F73" s="865">
        <v>1</v>
      </c>
      <c r="G73" s="916">
        <v>0</v>
      </c>
      <c r="H73" s="862">
        <v>0</v>
      </c>
      <c r="K73" s="965" t="s">
        <v>502</v>
      </c>
      <c r="L73" s="935" t="s">
        <v>324</v>
      </c>
      <c r="M73" s="966" t="s">
        <v>503</v>
      </c>
      <c r="N73" s="937" t="s">
        <v>146</v>
      </c>
      <c r="O73" s="967">
        <v>1</v>
      </c>
      <c r="P73" s="1017">
        <v>103500</v>
      </c>
      <c r="Q73" s="964">
        <v>103500</v>
      </c>
      <c r="R73" s="497">
        <f t="shared" si="1740"/>
        <v>1</v>
      </c>
      <c r="S73" s="497">
        <f t="shared" si="1741"/>
        <v>1</v>
      </c>
      <c r="T73" s="498">
        <f t="shared" si="1742"/>
        <v>1</v>
      </c>
      <c r="U73" s="498">
        <f t="shared" si="1743"/>
        <v>1</v>
      </c>
      <c r="V73" s="498">
        <f t="shared" si="1744"/>
        <v>1</v>
      </c>
      <c r="W73" s="498">
        <f t="shared" si="1745"/>
        <v>1</v>
      </c>
      <c r="X73" s="504">
        <f t="shared" si="1746"/>
        <v>103500</v>
      </c>
      <c r="Y73" s="500">
        <f t="shared" si="1747"/>
        <v>0</v>
      </c>
      <c r="Z73" s="486"/>
      <c r="AA73" s="486"/>
      <c r="AB73" s="965" t="s">
        <v>502</v>
      </c>
      <c r="AC73" s="935" t="s">
        <v>324</v>
      </c>
      <c r="AD73" s="966" t="s">
        <v>503</v>
      </c>
      <c r="AE73" s="937" t="s">
        <v>146</v>
      </c>
      <c r="AF73" s="967">
        <v>1</v>
      </c>
      <c r="AG73" s="1017">
        <v>82000</v>
      </c>
      <c r="AH73" s="964">
        <v>82000</v>
      </c>
      <c r="AI73" s="497">
        <f t="shared" si="1748"/>
        <v>1</v>
      </c>
      <c r="AJ73" s="497">
        <f t="shared" si="1749"/>
        <v>1</v>
      </c>
      <c r="AK73" s="498">
        <f t="shared" si="1750"/>
        <v>1</v>
      </c>
      <c r="AL73" s="498">
        <f t="shared" si="1751"/>
        <v>1</v>
      </c>
      <c r="AM73" s="498">
        <f t="shared" si="1752"/>
        <v>1</v>
      </c>
      <c r="AN73" s="498">
        <f t="shared" si="1753"/>
        <v>1</v>
      </c>
      <c r="AO73" s="504">
        <f t="shared" si="1754"/>
        <v>82000</v>
      </c>
      <c r="AP73" s="500">
        <f t="shared" si="1755"/>
        <v>0</v>
      </c>
      <c r="AQ73" s="486"/>
      <c r="AR73" s="486"/>
      <c r="AS73" s="965" t="s">
        <v>502</v>
      </c>
      <c r="AT73" s="935" t="s">
        <v>324</v>
      </c>
      <c r="AU73" s="966" t="s">
        <v>503</v>
      </c>
      <c r="AV73" s="937" t="s">
        <v>146</v>
      </c>
      <c r="AW73" s="967">
        <v>1</v>
      </c>
      <c r="AX73" s="1017">
        <v>79403</v>
      </c>
      <c r="AY73" s="964">
        <v>79403</v>
      </c>
      <c r="AZ73" s="497">
        <f t="shared" si="1756"/>
        <v>1</v>
      </c>
      <c r="BA73" s="497">
        <f t="shared" si="1757"/>
        <v>1</v>
      </c>
      <c r="BB73" s="498">
        <f t="shared" si="1758"/>
        <v>1</v>
      </c>
      <c r="BC73" s="498">
        <f t="shared" si="1759"/>
        <v>1</v>
      </c>
      <c r="BD73" s="498">
        <f t="shared" si="1760"/>
        <v>1</v>
      </c>
      <c r="BE73" s="498">
        <f t="shared" si="1761"/>
        <v>1</v>
      </c>
      <c r="BF73" s="504">
        <f t="shared" si="1762"/>
        <v>79403</v>
      </c>
      <c r="BG73" s="500">
        <f t="shared" si="1763"/>
        <v>0</v>
      </c>
      <c r="BJ73" s="965" t="s">
        <v>502</v>
      </c>
      <c r="BK73" s="935" t="s">
        <v>324</v>
      </c>
      <c r="BL73" s="966" t="s">
        <v>503</v>
      </c>
      <c r="BM73" s="937" t="s">
        <v>146</v>
      </c>
      <c r="BN73" s="967">
        <v>1</v>
      </c>
      <c r="BO73" s="1017">
        <v>56986</v>
      </c>
      <c r="BP73" s="964">
        <v>56986</v>
      </c>
      <c r="BQ73" s="497">
        <f t="shared" si="1764"/>
        <v>1</v>
      </c>
      <c r="BR73" s="497">
        <f t="shared" si="1765"/>
        <v>1</v>
      </c>
      <c r="BS73" s="498">
        <f t="shared" si="1766"/>
        <v>1</v>
      </c>
      <c r="BT73" s="498">
        <f t="shared" si="1767"/>
        <v>1</v>
      </c>
      <c r="BU73" s="498">
        <f t="shared" si="1768"/>
        <v>1</v>
      </c>
      <c r="BV73" s="498">
        <f t="shared" si="1769"/>
        <v>1</v>
      </c>
      <c r="BW73" s="504">
        <f t="shared" si="1770"/>
        <v>56986</v>
      </c>
      <c r="BX73" s="500">
        <f t="shared" si="1771"/>
        <v>0</v>
      </c>
      <c r="CA73" s="965" t="s">
        <v>502</v>
      </c>
      <c r="CB73" s="935" t="s">
        <v>324</v>
      </c>
      <c r="CC73" s="966" t="s">
        <v>503</v>
      </c>
      <c r="CD73" s="937" t="s">
        <v>146</v>
      </c>
      <c r="CE73" s="967">
        <v>1</v>
      </c>
      <c r="CF73" s="1017">
        <v>32720</v>
      </c>
      <c r="CG73" s="964">
        <v>32720</v>
      </c>
      <c r="CH73" s="497">
        <f t="shared" si="1772"/>
        <v>1</v>
      </c>
      <c r="CI73" s="497">
        <f t="shared" si="1773"/>
        <v>1</v>
      </c>
      <c r="CJ73" s="498">
        <f t="shared" si="1774"/>
        <v>1</v>
      </c>
      <c r="CK73" s="498">
        <f t="shared" si="1775"/>
        <v>1</v>
      </c>
      <c r="CL73" s="498">
        <f t="shared" si="1776"/>
        <v>1</v>
      </c>
      <c r="CM73" s="498">
        <f t="shared" si="1777"/>
        <v>1</v>
      </c>
      <c r="CN73" s="504">
        <f t="shared" si="1778"/>
        <v>32720</v>
      </c>
      <c r="CO73" s="500">
        <f t="shared" si="1779"/>
        <v>0</v>
      </c>
      <c r="CR73" s="965" t="s">
        <v>502</v>
      </c>
      <c r="CS73" s="935" t="s">
        <v>324</v>
      </c>
      <c r="CT73" s="966" t="s">
        <v>503</v>
      </c>
      <c r="CU73" s="937" t="s">
        <v>146</v>
      </c>
      <c r="CV73" s="1042">
        <v>1</v>
      </c>
      <c r="CW73" s="1017">
        <v>32721</v>
      </c>
      <c r="CX73" s="1041">
        <f t="shared" si="1780"/>
        <v>32721</v>
      </c>
      <c r="CY73" s="497">
        <f t="shared" si="1781"/>
        <v>1</v>
      </c>
      <c r="CZ73" s="497">
        <f t="shared" si="1782"/>
        <v>1</v>
      </c>
      <c r="DA73" s="498">
        <f t="shared" si="1783"/>
        <v>1</v>
      </c>
      <c r="DB73" s="498">
        <f t="shared" si="1784"/>
        <v>1</v>
      </c>
      <c r="DC73" s="498">
        <f t="shared" si="1785"/>
        <v>1</v>
      </c>
      <c r="DD73" s="498">
        <f t="shared" si="1786"/>
        <v>1</v>
      </c>
      <c r="DE73" s="504">
        <f t="shared" si="1787"/>
        <v>32721</v>
      </c>
      <c r="DF73" s="500">
        <f t="shared" si="1788"/>
        <v>0</v>
      </c>
      <c r="DI73" s="965" t="s">
        <v>502</v>
      </c>
      <c r="DJ73" s="935" t="s">
        <v>324</v>
      </c>
      <c r="DK73" s="966" t="s">
        <v>503</v>
      </c>
      <c r="DL73" s="937" t="s">
        <v>146</v>
      </c>
      <c r="DM73" s="967">
        <v>1</v>
      </c>
      <c r="DN73" s="1017">
        <v>60000</v>
      </c>
      <c r="DO73" s="964">
        <v>60000</v>
      </c>
      <c r="DP73" s="497">
        <f t="shared" si="1789"/>
        <v>1</v>
      </c>
      <c r="DQ73" s="497">
        <f t="shared" si="1790"/>
        <v>1</v>
      </c>
      <c r="DR73" s="498">
        <f t="shared" si="1791"/>
        <v>1</v>
      </c>
      <c r="DS73" s="498">
        <f t="shared" si="1792"/>
        <v>1</v>
      </c>
      <c r="DT73" s="498">
        <f t="shared" si="1793"/>
        <v>1</v>
      </c>
      <c r="DU73" s="498">
        <f t="shared" si="1794"/>
        <v>1</v>
      </c>
      <c r="DV73" s="504">
        <f t="shared" si="1795"/>
        <v>60000</v>
      </c>
      <c r="DW73" s="500">
        <f t="shared" si="1796"/>
        <v>0</v>
      </c>
      <c r="DZ73" s="965" t="s">
        <v>502</v>
      </c>
      <c r="EA73" s="935" t="s">
        <v>324</v>
      </c>
      <c r="EB73" s="966" t="s">
        <v>503</v>
      </c>
      <c r="EC73" s="937" t="s">
        <v>146</v>
      </c>
      <c r="ED73" s="1042">
        <v>1</v>
      </c>
      <c r="EE73" s="1017">
        <v>32917</v>
      </c>
      <c r="EF73" s="1041">
        <f t="shared" si="1797"/>
        <v>32917</v>
      </c>
      <c r="EG73" s="497">
        <f t="shared" si="1798"/>
        <v>1</v>
      </c>
      <c r="EH73" s="497">
        <f t="shared" si="1799"/>
        <v>1</v>
      </c>
      <c r="EI73" s="498">
        <f t="shared" si="1800"/>
        <v>1</v>
      </c>
      <c r="EJ73" s="498">
        <f t="shared" si="1801"/>
        <v>1</v>
      </c>
      <c r="EK73" s="498">
        <f t="shared" si="1802"/>
        <v>1</v>
      </c>
      <c r="EL73" s="498">
        <f t="shared" si="1803"/>
        <v>1</v>
      </c>
      <c r="EM73" s="504">
        <f t="shared" si="1804"/>
        <v>32917</v>
      </c>
      <c r="EN73" s="500">
        <f t="shared" si="1805"/>
        <v>0</v>
      </c>
      <c r="EQ73" s="671"/>
      <c r="ER73" s="672"/>
      <c r="ES73" s="673"/>
      <c r="ET73" s="674"/>
      <c r="EU73" s="675"/>
      <c r="EV73" s="670"/>
      <c r="EW73" s="1323"/>
      <c r="EX73" s="497" t="e">
        <f>IF(EXACT(VLOOKUP(EQ73,OFERTA_0,2,FALSE),ER73),1,0)</f>
        <v>#N/A</v>
      </c>
      <c r="EY73" s="497" t="e">
        <f>IF(EXACT(VLOOKUP(EQ73,OFERTA_0,3,FALSE),ES73),1,0)</f>
        <v>#N/A</v>
      </c>
      <c r="EZ73" s="498" t="e">
        <f>IF(EXACT(VLOOKUP(EQ73,OFERTA_0,4,FALSE),ET73),1,0)</f>
        <v>#N/A</v>
      </c>
      <c r="FA73" s="498">
        <f t="shared" si="1806"/>
        <v>0</v>
      </c>
      <c r="FB73" s="498">
        <f t="shared" si="1807"/>
        <v>0</v>
      </c>
      <c r="FC73" s="498" t="e">
        <f>PRODUCT(EX73:FB73)</f>
        <v>#N/A</v>
      </c>
      <c r="FD73" s="504">
        <f>ROUND(EV73,0)</f>
        <v>0</v>
      </c>
      <c r="FE73" s="500">
        <f>EV73-FD73</f>
        <v>0</v>
      </c>
      <c r="FH73" s="671"/>
      <c r="FI73" s="672"/>
      <c r="FJ73" s="673"/>
      <c r="FK73" s="674"/>
      <c r="FL73" s="675"/>
      <c r="FM73" s="670"/>
      <c r="FN73" s="1323"/>
      <c r="FO73" s="497" t="e">
        <f>IF(EXACT(VLOOKUP(FH73,OFERTA_0,2,FALSE),FI73),1,0)</f>
        <v>#N/A</v>
      </c>
      <c r="FP73" s="497" t="e">
        <f>IF(EXACT(VLOOKUP(FH73,OFERTA_0,3,FALSE),FJ73),1,0)</f>
        <v>#N/A</v>
      </c>
      <c r="FQ73" s="498" t="e">
        <f>IF(EXACT(VLOOKUP(FH73,OFERTA_0,4,FALSE),FK73),1,0)</f>
        <v>#N/A</v>
      </c>
      <c r="FR73" s="498">
        <f t="shared" si="1808"/>
        <v>0</v>
      </c>
      <c r="FS73" s="498">
        <f t="shared" si="1809"/>
        <v>0</v>
      </c>
      <c r="FT73" s="498" t="e">
        <f>PRODUCT(FO73:FS73)</f>
        <v>#N/A</v>
      </c>
      <c r="FU73" s="504">
        <f>ROUND(FM73,0)</f>
        <v>0</v>
      </c>
      <c r="FV73" s="500">
        <f>FM73-FU73</f>
        <v>0</v>
      </c>
      <c r="FY73" s="671"/>
      <c r="FZ73" s="672"/>
      <c r="GA73" s="673"/>
      <c r="GB73" s="674"/>
      <c r="GC73" s="675"/>
      <c r="GD73" s="670"/>
      <c r="GE73" s="1323"/>
      <c r="GF73" s="497" t="e">
        <f>IF(EXACT(VLOOKUP(FY73,OFERTA_0,2,FALSE),FZ73),1,0)</f>
        <v>#N/A</v>
      </c>
      <c r="GG73" s="497" t="e">
        <f>IF(EXACT(VLOOKUP(FY73,OFERTA_0,3,FALSE),GA73),1,0)</f>
        <v>#N/A</v>
      </c>
      <c r="GH73" s="498" t="e">
        <f>IF(EXACT(VLOOKUP(FY73,OFERTA_0,4,FALSE),GB73),1,0)</f>
        <v>#N/A</v>
      </c>
      <c r="GI73" s="498">
        <f t="shared" si="1810"/>
        <v>0</v>
      </c>
      <c r="GJ73" s="498">
        <f t="shared" si="1811"/>
        <v>0</v>
      </c>
      <c r="GK73" s="498" t="e">
        <f>PRODUCT(GF73:GJ73)</f>
        <v>#N/A</v>
      </c>
      <c r="GL73" s="504">
        <f>ROUND(GD73,0)</f>
        <v>0</v>
      </c>
      <c r="GM73" s="500">
        <f>GD73-GL73</f>
        <v>0</v>
      </c>
      <c r="GP73" s="671"/>
      <c r="GQ73" s="672"/>
      <c r="GR73" s="673"/>
      <c r="GS73" s="674"/>
      <c r="GT73" s="675"/>
      <c r="GU73" s="670"/>
      <c r="GV73" s="1323"/>
      <c r="GW73" s="497" t="e">
        <f>IF(EXACT(VLOOKUP(GP73,OFERTA_0,2,FALSE),GQ73),1,0)</f>
        <v>#N/A</v>
      </c>
      <c r="GX73" s="497" t="e">
        <f>IF(EXACT(VLOOKUP(GP73,OFERTA_0,3,FALSE),GR73),1,0)</f>
        <v>#N/A</v>
      </c>
      <c r="GY73" s="498" t="e">
        <f>IF(EXACT(VLOOKUP(GP73,OFERTA_0,4,FALSE),GS73),1,0)</f>
        <v>#N/A</v>
      </c>
      <c r="GZ73" s="498">
        <f t="shared" si="1812"/>
        <v>0</v>
      </c>
      <c r="HA73" s="498">
        <f t="shared" si="1813"/>
        <v>0</v>
      </c>
      <c r="HB73" s="498" t="e">
        <f>PRODUCT(GW73:HA73)</f>
        <v>#N/A</v>
      </c>
      <c r="HC73" s="504">
        <f>ROUND(GU73,0)</f>
        <v>0</v>
      </c>
      <c r="HD73" s="500">
        <f>GU73-HC73</f>
        <v>0</v>
      </c>
      <c r="HG73" s="671"/>
      <c r="HH73" s="672"/>
      <c r="HI73" s="673"/>
      <c r="HJ73" s="674"/>
      <c r="HK73" s="675"/>
      <c r="HL73" s="670"/>
      <c r="HM73" s="1323"/>
      <c r="HN73" s="497" t="e">
        <f>IF(EXACT(VLOOKUP(HG73,OFERTA_0,2,FALSE),HH73),1,0)</f>
        <v>#N/A</v>
      </c>
      <c r="HO73" s="497" t="e">
        <f>IF(EXACT(VLOOKUP(HG73,OFERTA_0,3,FALSE),HI73),1,0)</f>
        <v>#N/A</v>
      </c>
      <c r="HP73" s="498" t="e">
        <f>IF(EXACT(VLOOKUP(HG73,OFERTA_0,4,FALSE),HJ73),1,0)</f>
        <v>#N/A</v>
      </c>
      <c r="HQ73" s="498">
        <f t="shared" si="1814"/>
        <v>0</v>
      </c>
      <c r="HR73" s="498">
        <f t="shared" si="1815"/>
        <v>0</v>
      </c>
      <c r="HS73" s="498" t="e">
        <f>PRODUCT(HN73:HR73)</f>
        <v>#N/A</v>
      </c>
      <c r="HT73" s="504">
        <f>ROUND(HL73,0)</f>
        <v>0</v>
      </c>
      <c r="HU73" s="500">
        <f>HL73-HT73</f>
        <v>0</v>
      </c>
      <c r="HX73" s="671"/>
      <c r="HY73" s="672"/>
      <c r="HZ73" s="673"/>
      <c r="IA73" s="674"/>
      <c r="IB73" s="675"/>
      <c r="IC73" s="670"/>
      <c r="ID73" s="1323"/>
      <c r="IE73" s="497" t="e">
        <f>IF(EXACT(VLOOKUP(HX73,OFERTA_0,2,FALSE),HY73),1,0)</f>
        <v>#N/A</v>
      </c>
      <c r="IF73" s="497" t="e">
        <f>IF(EXACT(VLOOKUP(HX73,OFERTA_0,3,FALSE),HZ73),1,0)</f>
        <v>#N/A</v>
      </c>
      <c r="IG73" s="498" t="e">
        <f>IF(EXACT(VLOOKUP(HX73,OFERTA_0,4,FALSE),IA73),1,0)</f>
        <v>#N/A</v>
      </c>
      <c r="IH73" s="498">
        <f t="shared" si="1816"/>
        <v>0</v>
      </c>
      <c r="II73" s="498">
        <f t="shared" si="1817"/>
        <v>0</v>
      </c>
      <c r="IJ73" s="498" t="e">
        <f>PRODUCT(IE73:II73)</f>
        <v>#N/A</v>
      </c>
      <c r="IK73" s="504">
        <f>ROUND(IC73,0)</f>
        <v>0</v>
      </c>
      <c r="IL73" s="500">
        <f>IC73-IK73</f>
        <v>0</v>
      </c>
      <c r="IO73" s="671"/>
      <c r="IP73" s="672"/>
      <c r="IQ73" s="673"/>
      <c r="IR73" s="674"/>
      <c r="IS73" s="675"/>
      <c r="IT73" s="670"/>
      <c r="IU73" s="1323"/>
      <c r="IV73" s="497" t="e">
        <f>IF(EXACT(VLOOKUP(IO73,OFERTA_0,2,FALSE),IP73),1,0)</f>
        <v>#N/A</v>
      </c>
      <c r="IW73" s="497" t="e">
        <f>IF(EXACT(VLOOKUP(IO73,OFERTA_0,3,FALSE),IQ73),1,0)</f>
        <v>#N/A</v>
      </c>
      <c r="IX73" s="498" t="e">
        <f>IF(EXACT(VLOOKUP(IO73,OFERTA_0,4,FALSE),IR73),1,0)</f>
        <v>#N/A</v>
      </c>
      <c r="IY73" s="498">
        <f t="shared" si="1818"/>
        <v>0</v>
      </c>
      <c r="IZ73" s="498">
        <f t="shared" si="1819"/>
        <v>0</v>
      </c>
      <c r="JA73" s="498" t="e">
        <f>PRODUCT(IV73:IZ73)</f>
        <v>#N/A</v>
      </c>
      <c r="JB73" s="504">
        <f>ROUND(IT73,0)</f>
        <v>0</v>
      </c>
      <c r="JC73" s="500">
        <f>IT73-JB73</f>
        <v>0</v>
      </c>
      <c r="JF73" s="671"/>
      <c r="JG73" s="672"/>
      <c r="JH73" s="673"/>
      <c r="JI73" s="674"/>
      <c r="JJ73" s="675"/>
      <c r="JK73" s="670"/>
      <c r="JL73" s="1323"/>
      <c r="JM73" s="497" t="e">
        <f>IF(EXACT(VLOOKUP(JF73,OFERTA_0,2,FALSE),JG73),1,0)</f>
        <v>#N/A</v>
      </c>
      <c r="JN73" s="497" t="e">
        <f>IF(EXACT(VLOOKUP(JF73,OFERTA_0,3,FALSE),JH73),1,0)</f>
        <v>#N/A</v>
      </c>
      <c r="JO73" s="498" t="e">
        <f>IF(EXACT(VLOOKUP(JF73,OFERTA_0,4,FALSE),JI73),1,0)</f>
        <v>#N/A</v>
      </c>
      <c r="JP73" s="498">
        <f t="shared" si="1820"/>
        <v>0</v>
      </c>
      <c r="JQ73" s="498">
        <f t="shared" si="1821"/>
        <v>0</v>
      </c>
      <c r="JR73" s="498" t="e">
        <f>PRODUCT(JM73:JQ73)</f>
        <v>#N/A</v>
      </c>
      <c r="JS73" s="504">
        <f>ROUND(JK73,0)</f>
        <v>0</v>
      </c>
      <c r="JT73" s="500">
        <f>JK73-JS73</f>
        <v>0</v>
      </c>
      <c r="JW73" s="671"/>
      <c r="JX73" s="672"/>
      <c r="JY73" s="673"/>
      <c r="JZ73" s="674"/>
      <c r="KA73" s="675"/>
      <c r="KB73" s="670"/>
      <c r="KC73" s="1323"/>
      <c r="KD73" s="497" t="e">
        <f>IF(EXACT(VLOOKUP(JW73,OFERTA_0,2,FALSE),JX73),1,0)</f>
        <v>#N/A</v>
      </c>
      <c r="KE73" s="497" t="e">
        <f>IF(EXACT(VLOOKUP(JW73,OFERTA_0,3,FALSE),JY73),1,0)</f>
        <v>#N/A</v>
      </c>
      <c r="KF73" s="498" t="e">
        <f>IF(EXACT(VLOOKUP(JW73,OFERTA_0,4,FALSE),JZ73),1,0)</f>
        <v>#N/A</v>
      </c>
      <c r="KG73" s="498">
        <f t="shared" si="1822"/>
        <v>0</v>
      </c>
      <c r="KH73" s="498">
        <f t="shared" si="1823"/>
        <v>0</v>
      </c>
      <c r="KI73" s="498" t="e">
        <f>PRODUCT(KD73:KH73)</f>
        <v>#N/A</v>
      </c>
      <c r="KJ73" s="504">
        <f>ROUND(KB73,0)</f>
        <v>0</v>
      </c>
      <c r="KK73" s="500">
        <f>KB73-KJ73</f>
        <v>0</v>
      </c>
      <c r="KN73" s="671"/>
      <c r="KO73" s="672"/>
      <c r="KP73" s="673"/>
      <c r="KQ73" s="674"/>
      <c r="KR73" s="675"/>
      <c r="KS73" s="670"/>
      <c r="KT73" s="1323"/>
      <c r="KU73" s="497" t="e">
        <f>IF(EXACT(VLOOKUP(KN73,OFERTA_0,2,FALSE),KO73),1,0)</f>
        <v>#N/A</v>
      </c>
      <c r="KV73" s="497" t="e">
        <f>IF(EXACT(VLOOKUP(KN73,OFERTA_0,3,FALSE),KP73),1,0)</f>
        <v>#N/A</v>
      </c>
      <c r="KW73" s="498" t="e">
        <f>IF(EXACT(VLOOKUP(KN73,OFERTA_0,4,FALSE),KQ73),1,0)</f>
        <v>#N/A</v>
      </c>
      <c r="KX73" s="498">
        <f t="shared" si="1824"/>
        <v>0</v>
      </c>
      <c r="KY73" s="498">
        <f t="shared" si="1825"/>
        <v>0</v>
      </c>
      <c r="KZ73" s="498" t="e">
        <f>PRODUCT(KU73:KY73)</f>
        <v>#N/A</v>
      </c>
      <c r="LA73" s="504">
        <f>ROUND(KS73,0)</f>
        <v>0</v>
      </c>
      <c r="LB73" s="500">
        <f>KS73-LA73</f>
        <v>0</v>
      </c>
      <c r="LE73" s="671"/>
      <c r="LF73" s="672"/>
      <c r="LG73" s="673"/>
      <c r="LH73" s="674"/>
      <c r="LI73" s="675"/>
      <c r="LJ73" s="670"/>
      <c r="LK73" s="1323"/>
      <c r="LL73" s="497" t="e">
        <f>IF(EXACT(VLOOKUP(LE73,OFERTA_0,2,FALSE),LF73),1,0)</f>
        <v>#N/A</v>
      </c>
      <c r="LM73" s="497" t="e">
        <f>IF(EXACT(VLOOKUP(LE73,OFERTA_0,3,FALSE),LG73),1,0)</f>
        <v>#N/A</v>
      </c>
      <c r="LN73" s="498" t="e">
        <f>IF(EXACT(VLOOKUP(LE73,OFERTA_0,4,FALSE),LH73),1,0)</f>
        <v>#N/A</v>
      </c>
      <c r="LO73" s="498">
        <f t="shared" si="1826"/>
        <v>0</v>
      </c>
      <c r="LP73" s="498">
        <f t="shared" si="1827"/>
        <v>0</v>
      </c>
      <c r="LQ73" s="498" t="e">
        <f>PRODUCT(LL73:LP73)</f>
        <v>#N/A</v>
      </c>
      <c r="LR73" s="504">
        <f>ROUND(LJ73,0)</f>
        <v>0</v>
      </c>
      <c r="LS73" s="500">
        <f>LJ73-LR73</f>
        <v>0</v>
      </c>
      <c r="LV73" s="671"/>
      <c r="LW73" s="672"/>
      <c r="LX73" s="673"/>
      <c r="LY73" s="674"/>
      <c r="LZ73" s="675"/>
      <c r="MA73" s="670"/>
      <c r="MB73" s="1323"/>
      <c r="MC73" s="497" t="e">
        <f>IF(EXACT(VLOOKUP(LV73,OFERTA_0,2,FALSE),LW73),1,0)</f>
        <v>#N/A</v>
      </c>
      <c r="MD73" s="497" t="e">
        <f>IF(EXACT(VLOOKUP(LV73,OFERTA_0,3,FALSE),LX73),1,0)</f>
        <v>#N/A</v>
      </c>
      <c r="ME73" s="498" t="e">
        <f>IF(EXACT(VLOOKUP(LV73,OFERTA_0,4,FALSE),LY73),1,0)</f>
        <v>#N/A</v>
      </c>
      <c r="MF73" s="498">
        <f t="shared" si="1828"/>
        <v>0</v>
      </c>
      <c r="MG73" s="498">
        <f t="shared" si="1829"/>
        <v>0</v>
      </c>
      <c r="MH73" s="498" t="e">
        <f>PRODUCT(MC73:MG73)</f>
        <v>#N/A</v>
      </c>
      <c r="MI73" s="504">
        <f>ROUND(MA73,0)</f>
        <v>0</v>
      </c>
      <c r="MJ73" s="500">
        <f>MA73-MI73</f>
        <v>0</v>
      </c>
      <c r="MM73" s="671"/>
      <c r="MN73" s="672"/>
      <c r="MO73" s="673"/>
      <c r="MP73" s="674"/>
      <c r="MQ73" s="675"/>
      <c r="MR73" s="670"/>
      <c r="MS73" s="1323"/>
      <c r="MT73" s="497" t="e">
        <f>IF(EXACT(VLOOKUP(MM73,OFERTA_0,2,FALSE),MN73),1,0)</f>
        <v>#N/A</v>
      </c>
      <c r="MU73" s="497" t="e">
        <f>IF(EXACT(VLOOKUP(MM73,OFERTA_0,3,FALSE),MO73),1,0)</f>
        <v>#N/A</v>
      </c>
      <c r="MV73" s="498" t="e">
        <f>IF(EXACT(VLOOKUP(MM73,OFERTA_0,4,FALSE),MP73),1,0)</f>
        <v>#N/A</v>
      </c>
      <c r="MW73" s="498">
        <f t="shared" si="1830"/>
        <v>0</v>
      </c>
      <c r="MX73" s="498">
        <f t="shared" si="1831"/>
        <v>0</v>
      </c>
      <c r="MY73" s="498" t="e">
        <f>PRODUCT(MT73:MX73)</f>
        <v>#N/A</v>
      </c>
      <c r="MZ73" s="504">
        <f>ROUND(MR73,0)</f>
        <v>0</v>
      </c>
      <c r="NA73" s="500">
        <f>MR73-MZ73</f>
        <v>0</v>
      </c>
      <c r="ND73" s="671"/>
      <c r="NE73" s="672"/>
      <c r="NF73" s="673"/>
      <c r="NG73" s="674"/>
      <c r="NH73" s="675"/>
      <c r="NI73" s="670"/>
      <c r="NJ73" s="1323"/>
      <c r="NK73" s="497" t="e">
        <f>IF(EXACT(VLOOKUP(ND73,OFERTA_0,2,FALSE),NE73),1,0)</f>
        <v>#N/A</v>
      </c>
      <c r="NL73" s="497" t="e">
        <f>IF(EXACT(VLOOKUP(ND73,OFERTA_0,3,FALSE),NF73),1,0)</f>
        <v>#N/A</v>
      </c>
      <c r="NM73" s="498" t="e">
        <f>IF(EXACT(VLOOKUP(ND73,OFERTA_0,4,FALSE),NG73),1,0)</f>
        <v>#N/A</v>
      </c>
      <c r="NN73" s="498">
        <f t="shared" si="1832"/>
        <v>0</v>
      </c>
      <c r="NO73" s="498">
        <f t="shared" si="1833"/>
        <v>0</v>
      </c>
      <c r="NP73" s="498" t="e">
        <f>PRODUCT(NK73:NO73)</f>
        <v>#N/A</v>
      </c>
      <c r="NQ73" s="504">
        <f>ROUND(NI73,0)</f>
        <v>0</v>
      </c>
      <c r="NR73" s="500">
        <f>NI73-NQ73</f>
        <v>0</v>
      </c>
      <c r="NU73" s="671"/>
      <c r="NV73" s="672"/>
      <c r="NW73" s="673"/>
      <c r="NX73" s="674"/>
      <c r="NY73" s="675"/>
      <c r="NZ73" s="670"/>
      <c r="OA73" s="1323"/>
      <c r="OB73" s="497" t="e">
        <f>IF(EXACT(VLOOKUP(NU73,OFERTA_0,2,FALSE),NV73),1,0)</f>
        <v>#N/A</v>
      </c>
      <c r="OC73" s="497" t="e">
        <f>IF(EXACT(VLOOKUP(NU73,OFERTA_0,3,FALSE),NW73),1,0)</f>
        <v>#N/A</v>
      </c>
      <c r="OD73" s="498" t="e">
        <f>IF(EXACT(VLOOKUP(NU73,OFERTA_0,4,FALSE),NX73),1,0)</f>
        <v>#N/A</v>
      </c>
      <c r="OE73" s="498">
        <f t="shared" si="1834"/>
        <v>0</v>
      </c>
      <c r="OF73" s="498">
        <f t="shared" si="1835"/>
        <v>0</v>
      </c>
      <c r="OG73" s="498" t="e">
        <f>PRODUCT(OB73:OF73)</f>
        <v>#N/A</v>
      </c>
      <c r="OH73" s="504">
        <f>ROUND(NZ73,0)</f>
        <v>0</v>
      </c>
      <c r="OI73" s="500">
        <f>NZ73-OH73</f>
        <v>0</v>
      </c>
      <c r="OL73" s="671"/>
      <c r="OM73" s="672"/>
      <c r="ON73" s="673"/>
      <c r="OO73" s="674"/>
      <c r="OP73" s="675"/>
      <c r="OQ73" s="670"/>
      <c r="OR73" s="1323"/>
      <c r="OS73" s="497" t="e">
        <f>IF(EXACT(VLOOKUP(OL73,OFERTA_0,2,FALSE),OM73),1,0)</f>
        <v>#N/A</v>
      </c>
      <c r="OT73" s="497" t="e">
        <f>IF(EXACT(VLOOKUP(OL73,OFERTA_0,3,FALSE),ON73),1,0)</f>
        <v>#N/A</v>
      </c>
      <c r="OU73" s="498" t="e">
        <f>IF(EXACT(VLOOKUP(OL73,OFERTA_0,4,FALSE),OO73),1,0)</f>
        <v>#N/A</v>
      </c>
      <c r="OV73" s="498">
        <f t="shared" si="1836"/>
        <v>0</v>
      </c>
      <c r="OW73" s="498">
        <f t="shared" si="1837"/>
        <v>0</v>
      </c>
      <c r="OX73" s="498" t="e">
        <f>PRODUCT(OS73:OW73)</f>
        <v>#N/A</v>
      </c>
      <c r="OY73" s="504">
        <f>ROUND(OQ73,0)</f>
        <v>0</v>
      </c>
      <c r="OZ73" s="500">
        <f>OQ73-OY73</f>
        <v>0</v>
      </c>
      <c r="PC73" s="671"/>
      <c r="PD73" s="672"/>
      <c r="PE73" s="673"/>
      <c r="PF73" s="674"/>
      <c r="PG73" s="675"/>
      <c r="PH73" s="670"/>
      <c r="PI73" s="1323"/>
      <c r="PJ73" s="497" t="e">
        <f>IF(EXACT(VLOOKUP(PC73,OFERTA_0,2,FALSE),PD73),1,0)</f>
        <v>#N/A</v>
      </c>
      <c r="PK73" s="497" t="e">
        <f>IF(EXACT(VLOOKUP(PC73,OFERTA_0,3,FALSE),PE73),1,0)</f>
        <v>#N/A</v>
      </c>
      <c r="PL73" s="498" t="e">
        <f>IF(EXACT(VLOOKUP(PC73,OFERTA_0,4,FALSE),PF73),1,0)</f>
        <v>#N/A</v>
      </c>
      <c r="PM73" s="498">
        <f t="shared" si="1838"/>
        <v>0</v>
      </c>
      <c r="PN73" s="498">
        <f t="shared" si="1839"/>
        <v>0</v>
      </c>
      <c r="PO73" s="498" t="e">
        <f>PRODUCT(PJ73:PN73)</f>
        <v>#N/A</v>
      </c>
      <c r="PP73" s="504">
        <f>ROUND(PH73,0)</f>
        <v>0</v>
      </c>
      <c r="PQ73" s="500">
        <f>PH73-PP73</f>
        <v>0</v>
      </c>
      <c r="PT73" s="671"/>
      <c r="PU73" s="672"/>
      <c r="PV73" s="673"/>
      <c r="PW73" s="674"/>
      <c r="PX73" s="675"/>
      <c r="PY73" s="670"/>
      <c r="PZ73" s="1323"/>
      <c r="QA73" s="497" t="e">
        <f>IF(EXACT(VLOOKUP(PT73,OFERTA_0,2,FALSE),PU73),1,0)</f>
        <v>#N/A</v>
      </c>
      <c r="QB73" s="497" t="e">
        <f>IF(EXACT(VLOOKUP(PT73,OFERTA_0,3,FALSE),PV73),1,0)</f>
        <v>#N/A</v>
      </c>
      <c r="QC73" s="498" t="e">
        <f>IF(EXACT(VLOOKUP(PT73,OFERTA_0,4,FALSE),PW73),1,0)</f>
        <v>#N/A</v>
      </c>
      <c r="QD73" s="498">
        <f t="shared" si="1840"/>
        <v>0</v>
      </c>
      <c r="QE73" s="498">
        <f t="shared" si="1841"/>
        <v>0</v>
      </c>
      <c r="QF73" s="498" t="e">
        <f>PRODUCT(QA73:QE73)</f>
        <v>#N/A</v>
      </c>
      <c r="QG73" s="504">
        <f>ROUND(PY73,0)</f>
        <v>0</v>
      </c>
      <c r="QH73" s="500">
        <f>PY73-QG73</f>
        <v>0</v>
      </c>
      <c r="QK73" s="671"/>
      <c r="QL73" s="672"/>
      <c r="QM73" s="673"/>
      <c r="QN73" s="674"/>
      <c r="QO73" s="675"/>
      <c r="QP73" s="670"/>
      <c r="QQ73" s="1323"/>
      <c r="QR73" s="497" t="e">
        <f>IF(EXACT(VLOOKUP(QK73,OFERTA_0,2,FALSE),QL73),1,0)</f>
        <v>#N/A</v>
      </c>
      <c r="QS73" s="497" t="e">
        <f>IF(EXACT(VLOOKUP(QK73,OFERTA_0,3,FALSE),QM73),1,0)</f>
        <v>#N/A</v>
      </c>
      <c r="QT73" s="498" t="e">
        <f>IF(EXACT(VLOOKUP(QK73,OFERTA_0,4,FALSE),QN73),1,0)</f>
        <v>#N/A</v>
      </c>
      <c r="QU73" s="498">
        <f t="shared" si="1842"/>
        <v>0</v>
      </c>
      <c r="QV73" s="498">
        <f t="shared" si="1843"/>
        <v>0</v>
      </c>
      <c r="QW73" s="498" t="e">
        <f>PRODUCT(QR73:QV73)</f>
        <v>#N/A</v>
      </c>
      <c r="QX73" s="504">
        <f>ROUND(QP73,0)</f>
        <v>0</v>
      </c>
      <c r="QY73" s="500">
        <f>QP73-QX73</f>
        <v>0</v>
      </c>
      <c r="RB73" s="381"/>
      <c r="RC73" s="382"/>
      <c r="RD73" s="383"/>
      <c r="RE73" s="384"/>
      <c r="RF73" s="385"/>
      <c r="RG73" s="386"/>
      <c r="RH73" s="386"/>
      <c r="RI73" s="497"/>
      <c r="RJ73" s="497"/>
      <c r="RK73" s="501"/>
      <c r="RL73" s="501"/>
      <c r="RM73" s="501"/>
      <c r="RN73" s="501"/>
      <c r="RO73" s="502"/>
      <c r="RP73" s="503"/>
      <c r="RS73" s="381"/>
      <c r="RT73" s="382"/>
      <c r="RU73" s="383"/>
      <c r="RV73" s="384"/>
      <c r="RW73" s="385"/>
      <c r="RX73" s="386"/>
      <c r="RY73" s="386"/>
      <c r="RZ73" s="497"/>
      <c r="SA73" s="497"/>
      <c r="SB73" s="501"/>
      <c r="SC73" s="501"/>
      <c r="SD73" s="501"/>
      <c r="SE73" s="501"/>
      <c r="SF73" s="502"/>
      <c r="SG73" s="503"/>
      <c r="SJ73" s="381"/>
      <c r="SK73" s="382"/>
      <c r="SL73" s="383"/>
      <c r="SM73" s="384"/>
      <c r="SN73" s="385"/>
      <c r="SO73" s="386"/>
      <c r="SP73" s="386"/>
      <c r="SQ73" s="497"/>
      <c r="SR73" s="497"/>
      <c r="SS73" s="501"/>
      <c r="ST73" s="501"/>
      <c r="SU73" s="501"/>
      <c r="SV73" s="501"/>
      <c r="SW73" s="502"/>
      <c r="SX73" s="503"/>
    </row>
    <row r="74" spans="2:518" ht="54" customHeight="1" thickTop="1" thickBot="1">
      <c r="B74" s="965" t="s">
        <v>502</v>
      </c>
      <c r="C74" s="833" t="s">
        <v>324</v>
      </c>
      <c r="D74" s="864" t="s">
        <v>504</v>
      </c>
      <c r="E74" s="835" t="s">
        <v>146</v>
      </c>
      <c r="F74" s="865">
        <v>4</v>
      </c>
      <c r="G74" s="916">
        <v>0</v>
      </c>
      <c r="H74" s="862">
        <v>0</v>
      </c>
      <c r="K74" s="965" t="s">
        <v>502</v>
      </c>
      <c r="L74" s="935" t="s">
        <v>324</v>
      </c>
      <c r="M74" s="966" t="s">
        <v>504</v>
      </c>
      <c r="N74" s="937" t="s">
        <v>146</v>
      </c>
      <c r="O74" s="967">
        <v>4</v>
      </c>
      <c r="P74" s="1017">
        <v>99000</v>
      </c>
      <c r="Q74" s="964">
        <v>396000</v>
      </c>
      <c r="R74" s="497">
        <v>1</v>
      </c>
      <c r="S74" s="497">
        <f t="shared" si="1741"/>
        <v>1</v>
      </c>
      <c r="T74" s="498">
        <v>1</v>
      </c>
      <c r="U74" s="498">
        <f t="shared" si="1743"/>
        <v>1</v>
      </c>
      <c r="V74" s="498">
        <f t="shared" si="1744"/>
        <v>1</v>
      </c>
      <c r="W74" s="498">
        <f t="shared" si="1745"/>
        <v>1</v>
      </c>
      <c r="X74" s="504">
        <f t="shared" si="1746"/>
        <v>396000</v>
      </c>
      <c r="Y74" s="500">
        <f t="shared" si="1747"/>
        <v>0</v>
      </c>
      <c r="Z74" s="486"/>
      <c r="AA74" s="486"/>
      <c r="AB74" s="965" t="s">
        <v>502</v>
      </c>
      <c r="AC74" s="935" t="s">
        <v>324</v>
      </c>
      <c r="AD74" s="966" t="s">
        <v>504</v>
      </c>
      <c r="AE74" s="937" t="s">
        <v>146</v>
      </c>
      <c r="AF74" s="967">
        <v>4</v>
      </c>
      <c r="AG74" s="1017">
        <v>75300</v>
      </c>
      <c r="AH74" s="964">
        <v>301200</v>
      </c>
      <c r="AI74" s="497">
        <v>1</v>
      </c>
      <c r="AJ74" s="497">
        <f t="shared" si="1749"/>
        <v>1</v>
      </c>
      <c r="AK74" s="498">
        <v>1</v>
      </c>
      <c r="AL74" s="498">
        <f t="shared" si="1751"/>
        <v>1</v>
      </c>
      <c r="AM74" s="498">
        <f t="shared" si="1752"/>
        <v>1</v>
      </c>
      <c r="AN74" s="498">
        <f t="shared" si="1753"/>
        <v>1</v>
      </c>
      <c r="AO74" s="504">
        <f t="shared" si="1754"/>
        <v>301200</v>
      </c>
      <c r="AP74" s="500">
        <f t="shared" si="1755"/>
        <v>0</v>
      </c>
      <c r="AQ74" s="486"/>
      <c r="AR74" s="486"/>
      <c r="AS74" s="965" t="s">
        <v>502</v>
      </c>
      <c r="AT74" s="935" t="s">
        <v>324</v>
      </c>
      <c r="AU74" s="966" t="s">
        <v>504</v>
      </c>
      <c r="AV74" s="937" t="s">
        <v>146</v>
      </c>
      <c r="AW74" s="967">
        <v>4</v>
      </c>
      <c r="AX74" s="1017">
        <v>79403</v>
      </c>
      <c r="AY74" s="964">
        <v>317612</v>
      </c>
      <c r="AZ74" s="497">
        <v>1</v>
      </c>
      <c r="BA74" s="497">
        <f t="shared" si="1757"/>
        <v>1</v>
      </c>
      <c r="BB74" s="498">
        <v>1</v>
      </c>
      <c r="BC74" s="498">
        <f t="shared" si="1759"/>
        <v>1</v>
      </c>
      <c r="BD74" s="498">
        <f t="shared" si="1760"/>
        <v>1</v>
      </c>
      <c r="BE74" s="498">
        <f t="shared" si="1761"/>
        <v>1</v>
      </c>
      <c r="BF74" s="504">
        <f t="shared" si="1762"/>
        <v>317612</v>
      </c>
      <c r="BG74" s="500">
        <f t="shared" si="1763"/>
        <v>0</v>
      </c>
      <c r="BJ74" s="965" t="s">
        <v>502</v>
      </c>
      <c r="BK74" s="935" t="s">
        <v>324</v>
      </c>
      <c r="BL74" s="966" t="s">
        <v>504</v>
      </c>
      <c r="BM74" s="937" t="s">
        <v>146</v>
      </c>
      <c r="BN74" s="967">
        <v>4</v>
      </c>
      <c r="BO74" s="1017">
        <v>45572</v>
      </c>
      <c r="BP74" s="964">
        <v>182288</v>
      </c>
      <c r="BQ74" s="497">
        <v>1</v>
      </c>
      <c r="BR74" s="497">
        <f t="shared" si="1765"/>
        <v>1</v>
      </c>
      <c r="BS74" s="498">
        <v>1</v>
      </c>
      <c r="BT74" s="498">
        <f t="shared" si="1767"/>
        <v>1</v>
      </c>
      <c r="BU74" s="498">
        <f t="shared" si="1768"/>
        <v>1</v>
      </c>
      <c r="BV74" s="498">
        <f t="shared" si="1769"/>
        <v>1</v>
      </c>
      <c r="BW74" s="504">
        <f t="shared" si="1770"/>
        <v>182288</v>
      </c>
      <c r="BX74" s="500">
        <f t="shared" si="1771"/>
        <v>0</v>
      </c>
      <c r="CA74" s="965" t="s">
        <v>502</v>
      </c>
      <c r="CB74" s="935" t="s">
        <v>324</v>
      </c>
      <c r="CC74" s="966" t="s">
        <v>504</v>
      </c>
      <c r="CD74" s="937" t="s">
        <v>146</v>
      </c>
      <c r="CE74" s="967">
        <v>4</v>
      </c>
      <c r="CF74" s="1017">
        <v>33327</v>
      </c>
      <c r="CG74" s="964">
        <v>133308</v>
      </c>
      <c r="CH74" s="497">
        <v>1</v>
      </c>
      <c r="CI74" s="497">
        <f t="shared" si="1773"/>
        <v>1</v>
      </c>
      <c r="CJ74" s="498">
        <v>1</v>
      </c>
      <c r="CK74" s="498">
        <f t="shared" si="1775"/>
        <v>1</v>
      </c>
      <c r="CL74" s="498">
        <f t="shared" si="1776"/>
        <v>1</v>
      </c>
      <c r="CM74" s="498">
        <f t="shared" si="1777"/>
        <v>1</v>
      </c>
      <c r="CN74" s="504">
        <f t="shared" si="1778"/>
        <v>133308</v>
      </c>
      <c r="CO74" s="500">
        <f t="shared" si="1779"/>
        <v>0</v>
      </c>
      <c r="CR74" s="965" t="s">
        <v>502</v>
      </c>
      <c r="CS74" s="935" t="s">
        <v>324</v>
      </c>
      <c r="CT74" s="966" t="s">
        <v>504</v>
      </c>
      <c r="CU74" s="937" t="s">
        <v>146</v>
      </c>
      <c r="CV74" s="1042">
        <v>4</v>
      </c>
      <c r="CW74" s="1017">
        <v>33328</v>
      </c>
      <c r="CX74" s="1041">
        <f t="shared" si="1780"/>
        <v>133312</v>
      </c>
      <c r="CY74" s="497">
        <v>1</v>
      </c>
      <c r="CZ74" s="497">
        <f t="shared" si="1782"/>
        <v>1</v>
      </c>
      <c r="DA74" s="498">
        <v>1</v>
      </c>
      <c r="DB74" s="498">
        <f t="shared" si="1784"/>
        <v>1</v>
      </c>
      <c r="DC74" s="498">
        <f t="shared" si="1785"/>
        <v>1</v>
      </c>
      <c r="DD74" s="498">
        <f t="shared" si="1786"/>
        <v>1</v>
      </c>
      <c r="DE74" s="504">
        <f t="shared" si="1787"/>
        <v>133312</v>
      </c>
      <c r="DF74" s="500">
        <f t="shared" si="1788"/>
        <v>0</v>
      </c>
      <c r="DI74" s="965" t="s">
        <v>502</v>
      </c>
      <c r="DJ74" s="935" t="s">
        <v>324</v>
      </c>
      <c r="DK74" s="966" t="s">
        <v>504</v>
      </c>
      <c r="DL74" s="937" t="s">
        <v>146</v>
      </c>
      <c r="DM74" s="967">
        <v>4</v>
      </c>
      <c r="DN74" s="1017">
        <v>50000</v>
      </c>
      <c r="DO74" s="964">
        <v>200000</v>
      </c>
      <c r="DP74" s="497">
        <v>1</v>
      </c>
      <c r="DQ74" s="497">
        <f t="shared" si="1790"/>
        <v>1</v>
      </c>
      <c r="DR74" s="498">
        <v>1</v>
      </c>
      <c r="DS74" s="498">
        <f t="shared" si="1792"/>
        <v>1</v>
      </c>
      <c r="DT74" s="498">
        <f t="shared" si="1793"/>
        <v>1</v>
      </c>
      <c r="DU74" s="498">
        <f t="shared" si="1794"/>
        <v>1</v>
      </c>
      <c r="DV74" s="504">
        <f t="shared" si="1795"/>
        <v>200000</v>
      </c>
      <c r="DW74" s="500">
        <f t="shared" si="1796"/>
        <v>0</v>
      </c>
      <c r="DZ74" s="965" t="s">
        <v>502</v>
      </c>
      <c r="EA74" s="935" t="s">
        <v>324</v>
      </c>
      <c r="EB74" s="966" t="s">
        <v>504</v>
      </c>
      <c r="EC74" s="937" t="s">
        <v>146</v>
      </c>
      <c r="ED74" s="1042">
        <v>4</v>
      </c>
      <c r="EE74" s="1017">
        <v>33321</v>
      </c>
      <c r="EF74" s="1041">
        <f t="shared" si="1797"/>
        <v>133284</v>
      </c>
      <c r="EG74" s="497">
        <v>1</v>
      </c>
      <c r="EH74" s="497">
        <f t="shared" si="1799"/>
        <v>1</v>
      </c>
      <c r="EI74" s="498">
        <v>1</v>
      </c>
      <c r="EJ74" s="498">
        <f t="shared" si="1801"/>
        <v>1</v>
      </c>
      <c r="EK74" s="498">
        <f t="shared" si="1802"/>
        <v>1</v>
      </c>
      <c r="EL74" s="498">
        <f t="shared" si="1803"/>
        <v>1</v>
      </c>
      <c r="EM74" s="504">
        <f t="shared" si="1804"/>
        <v>133284</v>
      </c>
      <c r="EN74" s="500">
        <f t="shared" si="1805"/>
        <v>0</v>
      </c>
      <c r="EQ74" s="652"/>
      <c r="ER74" s="653"/>
      <c r="ES74" s="654"/>
      <c r="ET74" s="655"/>
      <c r="EU74" s="656"/>
      <c r="EV74" s="657"/>
      <c r="EW74" s="658">
        <f>SUM(EV75:EV82)</f>
        <v>0</v>
      </c>
      <c r="EX74" s="497"/>
      <c r="EY74" s="497"/>
      <c r="EZ74" s="501"/>
      <c r="FA74" s="501"/>
      <c r="FB74" s="501"/>
      <c r="FC74" s="501"/>
      <c r="FD74" s="502"/>
      <c r="FE74" s="503"/>
      <c r="FH74" s="652"/>
      <c r="FI74" s="653"/>
      <c r="FJ74" s="654"/>
      <c r="FK74" s="655"/>
      <c r="FL74" s="656"/>
      <c r="FM74" s="657"/>
      <c r="FN74" s="658">
        <f>SUM(FM75:FM82)</f>
        <v>0</v>
      </c>
      <c r="FO74" s="497"/>
      <c r="FP74" s="497"/>
      <c r="FQ74" s="501"/>
      <c r="FR74" s="501"/>
      <c r="FS74" s="501"/>
      <c r="FT74" s="501"/>
      <c r="FU74" s="502"/>
      <c r="FV74" s="503"/>
      <c r="FY74" s="652"/>
      <c r="FZ74" s="653"/>
      <c r="GA74" s="654"/>
      <c r="GB74" s="655"/>
      <c r="GC74" s="656"/>
      <c r="GD74" s="657"/>
      <c r="GE74" s="658">
        <f>SUM(GD75:GD82)</f>
        <v>0</v>
      </c>
      <c r="GF74" s="497"/>
      <c r="GG74" s="497"/>
      <c r="GH74" s="501"/>
      <c r="GI74" s="501"/>
      <c r="GJ74" s="501"/>
      <c r="GK74" s="501"/>
      <c r="GL74" s="502"/>
      <c r="GM74" s="503"/>
      <c r="GP74" s="652"/>
      <c r="GQ74" s="653"/>
      <c r="GR74" s="654"/>
      <c r="GS74" s="655"/>
      <c r="GT74" s="656"/>
      <c r="GU74" s="657"/>
      <c r="GV74" s="658">
        <f>SUM(GU75:GU82)</f>
        <v>0</v>
      </c>
      <c r="GW74" s="497"/>
      <c r="GX74" s="497"/>
      <c r="GY74" s="501"/>
      <c r="GZ74" s="501"/>
      <c r="HA74" s="501"/>
      <c r="HB74" s="501"/>
      <c r="HC74" s="502"/>
      <c r="HD74" s="503"/>
      <c r="HG74" s="652"/>
      <c r="HH74" s="653"/>
      <c r="HI74" s="654"/>
      <c r="HJ74" s="655"/>
      <c r="HK74" s="656"/>
      <c r="HL74" s="657"/>
      <c r="HM74" s="658">
        <f>SUM(HL75:HL82)</f>
        <v>0</v>
      </c>
      <c r="HN74" s="497"/>
      <c r="HO74" s="497"/>
      <c r="HP74" s="501"/>
      <c r="HQ74" s="501"/>
      <c r="HR74" s="501"/>
      <c r="HS74" s="501"/>
      <c r="HT74" s="502"/>
      <c r="HU74" s="503"/>
      <c r="HX74" s="652"/>
      <c r="HY74" s="653"/>
      <c r="HZ74" s="654"/>
      <c r="IA74" s="655"/>
      <c r="IB74" s="656"/>
      <c r="IC74" s="657"/>
      <c r="ID74" s="658">
        <f>SUM(IC75:IC82)</f>
        <v>0</v>
      </c>
      <c r="IE74" s="497"/>
      <c r="IF74" s="497"/>
      <c r="IG74" s="501"/>
      <c r="IH74" s="501"/>
      <c r="II74" s="501"/>
      <c r="IJ74" s="501"/>
      <c r="IK74" s="502"/>
      <c r="IL74" s="503"/>
      <c r="IO74" s="652"/>
      <c r="IP74" s="653"/>
      <c r="IQ74" s="654"/>
      <c r="IR74" s="655"/>
      <c r="IS74" s="656"/>
      <c r="IT74" s="657"/>
      <c r="IU74" s="658">
        <f>SUM(IT75:IT82)</f>
        <v>0</v>
      </c>
      <c r="IV74" s="497"/>
      <c r="IW74" s="497"/>
      <c r="IX74" s="501"/>
      <c r="IY74" s="501"/>
      <c r="IZ74" s="501"/>
      <c r="JA74" s="501"/>
      <c r="JB74" s="502"/>
      <c r="JC74" s="503"/>
      <c r="JF74" s="652"/>
      <c r="JG74" s="653"/>
      <c r="JH74" s="654"/>
      <c r="JI74" s="655"/>
      <c r="JJ74" s="656"/>
      <c r="JK74" s="657"/>
      <c r="JL74" s="658">
        <f>SUM(JK75:JK82)</f>
        <v>0</v>
      </c>
      <c r="JM74" s="497"/>
      <c r="JN74" s="497"/>
      <c r="JO74" s="501"/>
      <c r="JP74" s="501"/>
      <c r="JQ74" s="501"/>
      <c r="JR74" s="501"/>
      <c r="JS74" s="502"/>
      <c r="JT74" s="503"/>
      <c r="JW74" s="652"/>
      <c r="JX74" s="653"/>
      <c r="JY74" s="654"/>
      <c r="JZ74" s="655"/>
      <c r="KA74" s="656"/>
      <c r="KB74" s="657"/>
      <c r="KC74" s="658">
        <f>SUM(KB75:KB82)</f>
        <v>0</v>
      </c>
      <c r="KD74" s="497"/>
      <c r="KE74" s="497"/>
      <c r="KF74" s="501"/>
      <c r="KG74" s="501"/>
      <c r="KH74" s="501"/>
      <c r="KI74" s="501"/>
      <c r="KJ74" s="502"/>
      <c r="KK74" s="503"/>
      <c r="KN74" s="652"/>
      <c r="KO74" s="653"/>
      <c r="KP74" s="654"/>
      <c r="KQ74" s="655"/>
      <c r="KR74" s="656"/>
      <c r="KS74" s="657"/>
      <c r="KT74" s="658">
        <f>SUM(KS75:KS82)</f>
        <v>0</v>
      </c>
      <c r="KU74" s="497"/>
      <c r="KV74" s="497"/>
      <c r="KW74" s="501"/>
      <c r="KX74" s="501"/>
      <c r="KY74" s="501"/>
      <c r="KZ74" s="501"/>
      <c r="LA74" s="502"/>
      <c r="LB74" s="503"/>
      <c r="LE74" s="652"/>
      <c r="LF74" s="653"/>
      <c r="LG74" s="654"/>
      <c r="LH74" s="655"/>
      <c r="LI74" s="656"/>
      <c r="LJ74" s="657"/>
      <c r="LK74" s="658">
        <f>SUM(LJ75:LJ82)</f>
        <v>0</v>
      </c>
      <c r="LL74" s="497"/>
      <c r="LM74" s="497"/>
      <c r="LN74" s="501"/>
      <c r="LO74" s="501"/>
      <c r="LP74" s="501"/>
      <c r="LQ74" s="501"/>
      <c r="LR74" s="502"/>
      <c r="LS74" s="503"/>
      <c r="LV74" s="652"/>
      <c r="LW74" s="653"/>
      <c r="LX74" s="654"/>
      <c r="LY74" s="655"/>
      <c r="LZ74" s="656"/>
      <c r="MA74" s="657"/>
      <c r="MB74" s="658">
        <f>SUM(MA75:MA82)</f>
        <v>0</v>
      </c>
      <c r="MC74" s="497"/>
      <c r="MD74" s="497"/>
      <c r="ME74" s="501"/>
      <c r="MF74" s="501"/>
      <c r="MG74" s="501"/>
      <c r="MH74" s="501"/>
      <c r="MI74" s="502"/>
      <c r="MJ74" s="503"/>
      <c r="MM74" s="652"/>
      <c r="MN74" s="653"/>
      <c r="MO74" s="654"/>
      <c r="MP74" s="655"/>
      <c r="MQ74" s="656"/>
      <c r="MR74" s="657"/>
      <c r="MS74" s="658">
        <f>SUM(MR75:MR82)</f>
        <v>0</v>
      </c>
      <c r="MT74" s="497"/>
      <c r="MU74" s="497"/>
      <c r="MV74" s="501"/>
      <c r="MW74" s="501"/>
      <c r="MX74" s="501"/>
      <c r="MY74" s="501"/>
      <c r="MZ74" s="502"/>
      <c r="NA74" s="503"/>
      <c r="ND74" s="652"/>
      <c r="NE74" s="653"/>
      <c r="NF74" s="654"/>
      <c r="NG74" s="655"/>
      <c r="NH74" s="656"/>
      <c r="NI74" s="657"/>
      <c r="NJ74" s="658">
        <f>SUM(NI75:NI82)</f>
        <v>0</v>
      </c>
      <c r="NK74" s="497"/>
      <c r="NL74" s="497"/>
      <c r="NM74" s="501"/>
      <c r="NN74" s="501"/>
      <c r="NO74" s="501"/>
      <c r="NP74" s="501"/>
      <c r="NQ74" s="502"/>
      <c r="NR74" s="503"/>
      <c r="NU74" s="652"/>
      <c r="NV74" s="653"/>
      <c r="NW74" s="654"/>
      <c r="NX74" s="655"/>
      <c r="NY74" s="656"/>
      <c r="NZ74" s="657"/>
      <c r="OA74" s="658">
        <f>SUM(NZ75:NZ82)</f>
        <v>0</v>
      </c>
      <c r="OB74" s="497"/>
      <c r="OC74" s="497"/>
      <c r="OD74" s="501"/>
      <c r="OE74" s="501"/>
      <c r="OF74" s="501"/>
      <c r="OG74" s="501"/>
      <c r="OH74" s="502"/>
      <c r="OI74" s="503"/>
      <c r="OL74" s="652"/>
      <c r="OM74" s="653"/>
      <c r="ON74" s="654"/>
      <c r="OO74" s="655"/>
      <c r="OP74" s="656"/>
      <c r="OQ74" s="657"/>
      <c r="OR74" s="658">
        <f>SUM(OQ75:OQ82)</f>
        <v>0</v>
      </c>
      <c r="OS74" s="497"/>
      <c r="OT74" s="497"/>
      <c r="OU74" s="501"/>
      <c r="OV74" s="501"/>
      <c r="OW74" s="501"/>
      <c r="OX74" s="501"/>
      <c r="OY74" s="502"/>
      <c r="OZ74" s="503"/>
      <c r="PC74" s="652"/>
      <c r="PD74" s="653"/>
      <c r="PE74" s="654"/>
      <c r="PF74" s="655"/>
      <c r="PG74" s="656"/>
      <c r="PH74" s="657"/>
      <c r="PI74" s="658">
        <f>SUM(PH75:PH82)</f>
        <v>0</v>
      </c>
      <c r="PJ74" s="497"/>
      <c r="PK74" s="497"/>
      <c r="PL74" s="501"/>
      <c r="PM74" s="501"/>
      <c r="PN74" s="501"/>
      <c r="PO74" s="501"/>
      <c r="PP74" s="502"/>
      <c r="PQ74" s="503"/>
      <c r="PT74" s="652"/>
      <c r="PU74" s="653"/>
      <c r="PV74" s="654"/>
      <c r="PW74" s="655"/>
      <c r="PX74" s="656"/>
      <c r="PY74" s="657"/>
      <c r="PZ74" s="658">
        <f>SUM(PY75:PY82)</f>
        <v>0</v>
      </c>
      <c r="QA74" s="497"/>
      <c r="QB74" s="497"/>
      <c r="QC74" s="501"/>
      <c r="QD74" s="501"/>
      <c r="QE74" s="501"/>
      <c r="QF74" s="501"/>
      <c r="QG74" s="502"/>
      <c r="QH74" s="503"/>
      <c r="QK74" s="652"/>
      <c r="QL74" s="653"/>
      <c r="QM74" s="654"/>
      <c r="QN74" s="655"/>
      <c r="QO74" s="656"/>
      <c r="QP74" s="657"/>
      <c r="QQ74" s="658">
        <f>SUM(QP75:QP82)</f>
        <v>0</v>
      </c>
      <c r="QR74" s="497"/>
      <c r="QS74" s="497"/>
      <c r="QT74" s="501"/>
      <c r="QU74" s="501"/>
      <c r="QV74" s="501"/>
      <c r="QW74" s="501"/>
      <c r="QX74" s="502"/>
      <c r="QY74" s="503"/>
      <c r="RB74" s="381"/>
      <c r="RC74" s="382"/>
      <c r="RD74" s="383"/>
      <c r="RE74" s="384"/>
      <c r="RF74" s="385"/>
      <c r="RG74" s="386"/>
      <c r="RH74" s="386"/>
      <c r="RI74" s="497"/>
      <c r="RJ74" s="497"/>
      <c r="RK74" s="501"/>
      <c r="RL74" s="501"/>
      <c r="RM74" s="501"/>
      <c r="RN74" s="501"/>
      <c r="RO74" s="502"/>
      <c r="RP74" s="503"/>
      <c r="RS74" s="381"/>
      <c r="RT74" s="382"/>
      <c r="RU74" s="383"/>
      <c r="RV74" s="384"/>
      <c r="RW74" s="385"/>
      <c r="RX74" s="386"/>
      <c r="RY74" s="386"/>
      <c r="RZ74" s="497"/>
      <c r="SA74" s="497"/>
      <c r="SB74" s="501"/>
      <c r="SC74" s="501"/>
      <c r="SD74" s="501"/>
      <c r="SE74" s="501"/>
      <c r="SF74" s="502"/>
      <c r="SG74" s="503"/>
      <c r="SJ74" s="381"/>
      <c r="SK74" s="382"/>
      <c r="SL74" s="383"/>
      <c r="SM74" s="384"/>
      <c r="SN74" s="385"/>
      <c r="SO74" s="386"/>
      <c r="SP74" s="386"/>
      <c r="SQ74" s="497"/>
      <c r="SR74" s="497"/>
      <c r="SS74" s="501"/>
      <c r="ST74" s="501"/>
      <c r="SU74" s="501"/>
      <c r="SV74" s="501"/>
      <c r="SW74" s="502"/>
      <c r="SX74" s="503"/>
    </row>
    <row r="75" spans="2:518" ht="67.5" customHeight="1" thickTop="1" thickBot="1">
      <c r="B75" s="863" t="s">
        <v>505</v>
      </c>
      <c r="C75" s="833" t="s">
        <v>323</v>
      </c>
      <c r="D75" s="864" t="s">
        <v>506</v>
      </c>
      <c r="E75" s="835" t="s">
        <v>146</v>
      </c>
      <c r="F75" s="865">
        <v>14</v>
      </c>
      <c r="G75" s="916">
        <v>0</v>
      </c>
      <c r="H75" s="862">
        <v>0</v>
      </c>
      <c r="K75" s="965" t="s">
        <v>505</v>
      </c>
      <c r="L75" s="935" t="s">
        <v>323</v>
      </c>
      <c r="M75" s="966" t="s">
        <v>506</v>
      </c>
      <c r="N75" s="937" t="s">
        <v>146</v>
      </c>
      <c r="O75" s="967">
        <v>14</v>
      </c>
      <c r="P75" s="1017">
        <v>90000</v>
      </c>
      <c r="Q75" s="964">
        <v>1260000</v>
      </c>
      <c r="R75" s="497">
        <f t="shared" si="1740"/>
        <v>1</v>
      </c>
      <c r="S75" s="497">
        <f t="shared" si="1741"/>
        <v>1</v>
      </c>
      <c r="T75" s="498">
        <f t="shared" si="1742"/>
        <v>1</v>
      </c>
      <c r="U75" s="498">
        <f t="shared" si="1743"/>
        <v>1</v>
      </c>
      <c r="V75" s="498">
        <f t="shared" si="1744"/>
        <v>1</v>
      </c>
      <c r="W75" s="498">
        <f t="shared" si="1745"/>
        <v>1</v>
      </c>
      <c r="X75" s="504">
        <f t="shared" si="1746"/>
        <v>1260000</v>
      </c>
      <c r="Y75" s="500">
        <f t="shared" si="1747"/>
        <v>0</v>
      </c>
      <c r="Z75" s="486"/>
      <c r="AA75" s="486"/>
      <c r="AB75" s="965" t="s">
        <v>505</v>
      </c>
      <c r="AC75" s="935" t="s">
        <v>323</v>
      </c>
      <c r="AD75" s="966" t="s">
        <v>506</v>
      </c>
      <c r="AE75" s="937" t="s">
        <v>146</v>
      </c>
      <c r="AF75" s="967">
        <v>14</v>
      </c>
      <c r="AG75" s="1017">
        <v>63400</v>
      </c>
      <c r="AH75" s="964">
        <v>887600</v>
      </c>
      <c r="AI75" s="497">
        <f t="shared" si="1748"/>
        <v>1</v>
      </c>
      <c r="AJ75" s="497">
        <f t="shared" si="1749"/>
        <v>1</v>
      </c>
      <c r="AK75" s="498">
        <f t="shared" si="1750"/>
        <v>1</v>
      </c>
      <c r="AL75" s="498">
        <f t="shared" si="1751"/>
        <v>1</v>
      </c>
      <c r="AM75" s="498">
        <f t="shared" si="1752"/>
        <v>1</v>
      </c>
      <c r="AN75" s="498">
        <f t="shared" si="1753"/>
        <v>1</v>
      </c>
      <c r="AO75" s="504">
        <f t="shared" si="1754"/>
        <v>887600</v>
      </c>
      <c r="AP75" s="500">
        <f t="shared" si="1755"/>
        <v>0</v>
      </c>
      <c r="AQ75" s="486"/>
      <c r="AR75" s="486"/>
      <c r="AS75" s="965" t="s">
        <v>505</v>
      </c>
      <c r="AT75" s="935" t="s">
        <v>323</v>
      </c>
      <c r="AU75" s="966" t="s">
        <v>506</v>
      </c>
      <c r="AV75" s="937" t="s">
        <v>146</v>
      </c>
      <c r="AW75" s="967">
        <v>14</v>
      </c>
      <c r="AX75" s="1017">
        <v>79403</v>
      </c>
      <c r="AY75" s="964">
        <v>1111642</v>
      </c>
      <c r="AZ75" s="497">
        <f t="shared" si="1756"/>
        <v>1</v>
      </c>
      <c r="BA75" s="497">
        <f t="shared" si="1757"/>
        <v>1</v>
      </c>
      <c r="BB75" s="498">
        <f t="shared" si="1758"/>
        <v>1</v>
      </c>
      <c r="BC75" s="498">
        <f t="shared" si="1759"/>
        <v>1</v>
      </c>
      <c r="BD75" s="498">
        <f t="shared" si="1760"/>
        <v>1</v>
      </c>
      <c r="BE75" s="498">
        <f t="shared" si="1761"/>
        <v>1</v>
      </c>
      <c r="BF75" s="504">
        <f t="shared" si="1762"/>
        <v>1111642</v>
      </c>
      <c r="BG75" s="500">
        <f t="shared" si="1763"/>
        <v>0</v>
      </c>
      <c r="BJ75" s="965" t="s">
        <v>505</v>
      </c>
      <c r="BK75" s="935" t="s">
        <v>323</v>
      </c>
      <c r="BL75" s="966" t="s">
        <v>506</v>
      </c>
      <c r="BM75" s="937" t="s">
        <v>146</v>
      </c>
      <c r="BN75" s="967">
        <v>14</v>
      </c>
      <c r="BO75" s="1017">
        <v>36023</v>
      </c>
      <c r="BP75" s="964">
        <v>504322</v>
      </c>
      <c r="BQ75" s="497">
        <f t="shared" si="1764"/>
        <v>1</v>
      </c>
      <c r="BR75" s="497">
        <f t="shared" si="1765"/>
        <v>1</v>
      </c>
      <c r="BS75" s="498">
        <f t="shared" si="1766"/>
        <v>1</v>
      </c>
      <c r="BT75" s="498">
        <f t="shared" si="1767"/>
        <v>1</v>
      </c>
      <c r="BU75" s="498">
        <f t="shared" si="1768"/>
        <v>1</v>
      </c>
      <c r="BV75" s="498">
        <f t="shared" si="1769"/>
        <v>1</v>
      </c>
      <c r="BW75" s="504">
        <f t="shared" si="1770"/>
        <v>504322</v>
      </c>
      <c r="BX75" s="500">
        <f t="shared" si="1771"/>
        <v>0</v>
      </c>
      <c r="CA75" s="965" t="s">
        <v>505</v>
      </c>
      <c r="CB75" s="935" t="s">
        <v>323</v>
      </c>
      <c r="CC75" s="966" t="s">
        <v>506</v>
      </c>
      <c r="CD75" s="937" t="s">
        <v>146</v>
      </c>
      <c r="CE75" s="967">
        <v>14</v>
      </c>
      <c r="CF75" s="1017">
        <v>58131</v>
      </c>
      <c r="CG75" s="964">
        <v>813834</v>
      </c>
      <c r="CH75" s="497">
        <f t="shared" si="1772"/>
        <v>1</v>
      </c>
      <c r="CI75" s="497">
        <f t="shared" si="1773"/>
        <v>1</v>
      </c>
      <c r="CJ75" s="498">
        <f t="shared" si="1774"/>
        <v>1</v>
      </c>
      <c r="CK75" s="498">
        <f t="shared" si="1775"/>
        <v>1</v>
      </c>
      <c r="CL75" s="498">
        <f t="shared" si="1776"/>
        <v>1</v>
      </c>
      <c r="CM75" s="498">
        <f t="shared" si="1777"/>
        <v>1</v>
      </c>
      <c r="CN75" s="504">
        <f t="shared" si="1778"/>
        <v>813834</v>
      </c>
      <c r="CO75" s="500">
        <f t="shared" si="1779"/>
        <v>0</v>
      </c>
      <c r="CR75" s="965" t="s">
        <v>505</v>
      </c>
      <c r="CS75" s="935" t="s">
        <v>323</v>
      </c>
      <c r="CT75" s="966" t="s">
        <v>506</v>
      </c>
      <c r="CU75" s="937" t="s">
        <v>146</v>
      </c>
      <c r="CV75" s="1042">
        <v>14</v>
      </c>
      <c r="CW75" s="1017">
        <v>58133</v>
      </c>
      <c r="CX75" s="1041">
        <f t="shared" si="1780"/>
        <v>813862</v>
      </c>
      <c r="CY75" s="497">
        <f t="shared" si="1781"/>
        <v>1</v>
      </c>
      <c r="CZ75" s="497">
        <f t="shared" si="1782"/>
        <v>1</v>
      </c>
      <c r="DA75" s="498">
        <f t="shared" si="1783"/>
        <v>1</v>
      </c>
      <c r="DB75" s="498">
        <f t="shared" si="1784"/>
        <v>1</v>
      </c>
      <c r="DC75" s="498">
        <f t="shared" si="1785"/>
        <v>1</v>
      </c>
      <c r="DD75" s="498">
        <f t="shared" si="1786"/>
        <v>1</v>
      </c>
      <c r="DE75" s="504">
        <f t="shared" si="1787"/>
        <v>813862</v>
      </c>
      <c r="DF75" s="500">
        <f t="shared" si="1788"/>
        <v>0</v>
      </c>
      <c r="DI75" s="965" t="s">
        <v>505</v>
      </c>
      <c r="DJ75" s="935" t="s">
        <v>323</v>
      </c>
      <c r="DK75" s="966" t="s">
        <v>506</v>
      </c>
      <c r="DL75" s="937" t="s">
        <v>146</v>
      </c>
      <c r="DM75" s="967">
        <v>14</v>
      </c>
      <c r="DN75" s="1017">
        <v>50000</v>
      </c>
      <c r="DO75" s="964">
        <v>700000</v>
      </c>
      <c r="DP75" s="497">
        <f t="shared" si="1789"/>
        <v>1</v>
      </c>
      <c r="DQ75" s="497">
        <f t="shared" si="1790"/>
        <v>1</v>
      </c>
      <c r="DR75" s="498">
        <f t="shared" si="1791"/>
        <v>1</v>
      </c>
      <c r="DS75" s="498">
        <f t="shared" si="1792"/>
        <v>1</v>
      </c>
      <c r="DT75" s="498">
        <f t="shared" si="1793"/>
        <v>1</v>
      </c>
      <c r="DU75" s="498">
        <f t="shared" si="1794"/>
        <v>1</v>
      </c>
      <c r="DV75" s="504">
        <f t="shared" si="1795"/>
        <v>700000</v>
      </c>
      <c r="DW75" s="500">
        <f t="shared" si="1796"/>
        <v>0</v>
      </c>
      <c r="DZ75" s="965" t="s">
        <v>505</v>
      </c>
      <c r="EA75" s="935" t="s">
        <v>323</v>
      </c>
      <c r="EB75" s="966" t="s">
        <v>506</v>
      </c>
      <c r="EC75" s="937" t="s">
        <v>146</v>
      </c>
      <c r="ED75" s="1042">
        <v>14</v>
      </c>
      <c r="EE75" s="1017">
        <v>58129</v>
      </c>
      <c r="EF75" s="1041">
        <f t="shared" si="1797"/>
        <v>813806</v>
      </c>
      <c r="EG75" s="497">
        <f t="shared" si="1798"/>
        <v>1</v>
      </c>
      <c r="EH75" s="497">
        <f t="shared" si="1799"/>
        <v>1</v>
      </c>
      <c r="EI75" s="498">
        <f t="shared" si="1800"/>
        <v>1</v>
      </c>
      <c r="EJ75" s="498">
        <f t="shared" si="1801"/>
        <v>1</v>
      </c>
      <c r="EK75" s="498">
        <f t="shared" si="1802"/>
        <v>1</v>
      </c>
      <c r="EL75" s="498">
        <f t="shared" si="1803"/>
        <v>1</v>
      </c>
      <c r="EM75" s="504">
        <f t="shared" si="1804"/>
        <v>813806</v>
      </c>
      <c r="EN75" s="500">
        <f t="shared" si="1805"/>
        <v>0</v>
      </c>
      <c r="EQ75" s="659"/>
      <c r="ER75" s="660"/>
      <c r="ES75" s="661"/>
      <c r="ET75" s="662"/>
      <c r="EU75" s="663"/>
      <c r="EV75" s="664"/>
      <c r="EW75" s="1322">
        <f>EW74/$P$545</f>
        <v>0</v>
      </c>
      <c r="EX75" s="497"/>
      <c r="EY75" s="497"/>
      <c r="EZ75" s="501"/>
      <c r="FA75" s="501"/>
      <c r="FB75" s="501"/>
      <c r="FC75" s="501"/>
      <c r="FD75" s="502"/>
      <c r="FE75" s="503"/>
      <c r="FH75" s="659"/>
      <c r="FI75" s="660"/>
      <c r="FJ75" s="661"/>
      <c r="FK75" s="662"/>
      <c r="FL75" s="663"/>
      <c r="FM75" s="664"/>
      <c r="FN75" s="1322">
        <f>FN74/$P$545</f>
        <v>0</v>
      </c>
      <c r="FO75" s="497"/>
      <c r="FP75" s="497"/>
      <c r="FQ75" s="501"/>
      <c r="FR75" s="501"/>
      <c r="FS75" s="501"/>
      <c r="FT75" s="501"/>
      <c r="FU75" s="502"/>
      <c r="FV75" s="503"/>
      <c r="FY75" s="659"/>
      <c r="FZ75" s="660"/>
      <c r="GA75" s="661"/>
      <c r="GB75" s="662"/>
      <c r="GC75" s="663"/>
      <c r="GD75" s="664"/>
      <c r="GE75" s="1322">
        <f>GE74/$P$545</f>
        <v>0</v>
      </c>
      <c r="GF75" s="497"/>
      <c r="GG75" s="497"/>
      <c r="GH75" s="501"/>
      <c r="GI75" s="501"/>
      <c r="GJ75" s="501"/>
      <c r="GK75" s="501"/>
      <c r="GL75" s="502"/>
      <c r="GM75" s="503"/>
      <c r="GP75" s="659"/>
      <c r="GQ75" s="660"/>
      <c r="GR75" s="661"/>
      <c r="GS75" s="662"/>
      <c r="GT75" s="663"/>
      <c r="GU75" s="664"/>
      <c r="GV75" s="1322">
        <f>GV74/$P$545</f>
        <v>0</v>
      </c>
      <c r="GW75" s="497"/>
      <c r="GX75" s="497"/>
      <c r="GY75" s="501"/>
      <c r="GZ75" s="501"/>
      <c r="HA75" s="501"/>
      <c r="HB75" s="501"/>
      <c r="HC75" s="502"/>
      <c r="HD75" s="503"/>
      <c r="HG75" s="659"/>
      <c r="HH75" s="660"/>
      <c r="HI75" s="661"/>
      <c r="HJ75" s="662"/>
      <c r="HK75" s="663"/>
      <c r="HL75" s="664"/>
      <c r="HM75" s="1322">
        <f>HM74/$P$545</f>
        <v>0</v>
      </c>
      <c r="HN75" s="497"/>
      <c r="HO75" s="497"/>
      <c r="HP75" s="501"/>
      <c r="HQ75" s="501"/>
      <c r="HR75" s="501"/>
      <c r="HS75" s="501"/>
      <c r="HT75" s="502"/>
      <c r="HU75" s="503"/>
      <c r="HX75" s="659"/>
      <c r="HY75" s="660"/>
      <c r="HZ75" s="661"/>
      <c r="IA75" s="662"/>
      <c r="IB75" s="663"/>
      <c r="IC75" s="664"/>
      <c r="ID75" s="1322">
        <f>ID74/$P$545</f>
        <v>0</v>
      </c>
      <c r="IE75" s="497"/>
      <c r="IF75" s="497"/>
      <c r="IG75" s="501"/>
      <c r="IH75" s="501"/>
      <c r="II75" s="501"/>
      <c r="IJ75" s="501"/>
      <c r="IK75" s="502"/>
      <c r="IL75" s="503"/>
      <c r="IO75" s="659"/>
      <c r="IP75" s="660"/>
      <c r="IQ75" s="661"/>
      <c r="IR75" s="662"/>
      <c r="IS75" s="663"/>
      <c r="IT75" s="664"/>
      <c r="IU75" s="1322">
        <f>IU74/$P$545</f>
        <v>0</v>
      </c>
      <c r="IV75" s="497"/>
      <c r="IW75" s="497"/>
      <c r="IX75" s="501"/>
      <c r="IY75" s="501"/>
      <c r="IZ75" s="501"/>
      <c r="JA75" s="501"/>
      <c r="JB75" s="502"/>
      <c r="JC75" s="503"/>
      <c r="JF75" s="659"/>
      <c r="JG75" s="660"/>
      <c r="JH75" s="661"/>
      <c r="JI75" s="662"/>
      <c r="JJ75" s="663"/>
      <c r="JK75" s="664"/>
      <c r="JL75" s="1322">
        <f>JL74/$P$545</f>
        <v>0</v>
      </c>
      <c r="JM75" s="497"/>
      <c r="JN75" s="497"/>
      <c r="JO75" s="501"/>
      <c r="JP75" s="501"/>
      <c r="JQ75" s="501"/>
      <c r="JR75" s="501"/>
      <c r="JS75" s="502"/>
      <c r="JT75" s="503"/>
      <c r="JW75" s="659"/>
      <c r="JX75" s="660"/>
      <c r="JY75" s="661"/>
      <c r="JZ75" s="662"/>
      <c r="KA75" s="663"/>
      <c r="KB75" s="664"/>
      <c r="KC75" s="1322">
        <f>KC74/$P$545</f>
        <v>0</v>
      </c>
      <c r="KD75" s="497"/>
      <c r="KE75" s="497"/>
      <c r="KF75" s="501"/>
      <c r="KG75" s="501"/>
      <c r="KH75" s="501"/>
      <c r="KI75" s="501"/>
      <c r="KJ75" s="502"/>
      <c r="KK75" s="503"/>
      <c r="KN75" s="659"/>
      <c r="KO75" s="660"/>
      <c r="KP75" s="661"/>
      <c r="KQ75" s="662"/>
      <c r="KR75" s="663"/>
      <c r="KS75" s="664"/>
      <c r="KT75" s="1322">
        <f>KT74/$P$545</f>
        <v>0</v>
      </c>
      <c r="KU75" s="497"/>
      <c r="KV75" s="497"/>
      <c r="KW75" s="501"/>
      <c r="KX75" s="501"/>
      <c r="KY75" s="501"/>
      <c r="KZ75" s="501"/>
      <c r="LA75" s="502"/>
      <c r="LB75" s="503"/>
      <c r="LE75" s="659"/>
      <c r="LF75" s="660"/>
      <c r="LG75" s="661"/>
      <c r="LH75" s="662"/>
      <c r="LI75" s="663"/>
      <c r="LJ75" s="664"/>
      <c r="LK75" s="1322">
        <f>LK74/$P$545</f>
        <v>0</v>
      </c>
      <c r="LL75" s="497"/>
      <c r="LM75" s="497"/>
      <c r="LN75" s="501"/>
      <c r="LO75" s="501"/>
      <c r="LP75" s="501"/>
      <c r="LQ75" s="501"/>
      <c r="LR75" s="502"/>
      <c r="LS75" s="503"/>
      <c r="LV75" s="659"/>
      <c r="LW75" s="660"/>
      <c r="LX75" s="661"/>
      <c r="LY75" s="662"/>
      <c r="LZ75" s="663"/>
      <c r="MA75" s="664"/>
      <c r="MB75" s="1322">
        <f>MB74/$P$545</f>
        <v>0</v>
      </c>
      <c r="MC75" s="497"/>
      <c r="MD75" s="497"/>
      <c r="ME75" s="501"/>
      <c r="MF75" s="501"/>
      <c r="MG75" s="501"/>
      <c r="MH75" s="501"/>
      <c r="MI75" s="502"/>
      <c r="MJ75" s="503"/>
      <c r="MM75" s="659"/>
      <c r="MN75" s="660"/>
      <c r="MO75" s="661"/>
      <c r="MP75" s="662"/>
      <c r="MQ75" s="663"/>
      <c r="MR75" s="664"/>
      <c r="MS75" s="1322">
        <f>MS74/$P$545</f>
        <v>0</v>
      </c>
      <c r="MT75" s="497"/>
      <c r="MU75" s="497"/>
      <c r="MV75" s="501"/>
      <c r="MW75" s="501"/>
      <c r="MX75" s="501"/>
      <c r="MY75" s="501"/>
      <c r="MZ75" s="502"/>
      <c r="NA75" s="503"/>
      <c r="ND75" s="659"/>
      <c r="NE75" s="660"/>
      <c r="NF75" s="661"/>
      <c r="NG75" s="662"/>
      <c r="NH75" s="663"/>
      <c r="NI75" s="664"/>
      <c r="NJ75" s="1322">
        <f>NJ74/$P$545</f>
        <v>0</v>
      </c>
      <c r="NK75" s="497"/>
      <c r="NL75" s="497"/>
      <c r="NM75" s="501"/>
      <c r="NN75" s="501"/>
      <c r="NO75" s="501"/>
      <c r="NP75" s="501"/>
      <c r="NQ75" s="502"/>
      <c r="NR75" s="503"/>
      <c r="NU75" s="659"/>
      <c r="NV75" s="660"/>
      <c r="NW75" s="661"/>
      <c r="NX75" s="662"/>
      <c r="NY75" s="663"/>
      <c r="NZ75" s="664"/>
      <c r="OA75" s="1322">
        <f>OA74/$P$545</f>
        <v>0</v>
      </c>
      <c r="OB75" s="497"/>
      <c r="OC75" s="497"/>
      <c r="OD75" s="501"/>
      <c r="OE75" s="501"/>
      <c r="OF75" s="501"/>
      <c r="OG75" s="501"/>
      <c r="OH75" s="502"/>
      <c r="OI75" s="503"/>
      <c r="OL75" s="659"/>
      <c r="OM75" s="660"/>
      <c r="ON75" s="661"/>
      <c r="OO75" s="662"/>
      <c r="OP75" s="663"/>
      <c r="OQ75" s="664"/>
      <c r="OR75" s="1322">
        <f>OR74/$P$545</f>
        <v>0</v>
      </c>
      <c r="OS75" s="497"/>
      <c r="OT75" s="497"/>
      <c r="OU75" s="501"/>
      <c r="OV75" s="501"/>
      <c r="OW75" s="501"/>
      <c r="OX75" s="501"/>
      <c r="OY75" s="502"/>
      <c r="OZ75" s="503"/>
      <c r="PC75" s="659"/>
      <c r="PD75" s="660"/>
      <c r="PE75" s="661"/>
      <c r="PF75" s="662"/>
      <c r="PG75" s="663"/>
      <c r="PH75" s="664"/>
      <c r="PI75" s="1322">
        <f>PI74/$P$545</f>
        <v>0</v>
      </c>
      <c r="PJ75" s="497"/>
      <c r="PK75" s="497"/>
      <c r="PL75" s="501"/>
      <c r="PM75" s="501"/>
      <c r="PN75" s="501"/>
      <c r="PO75" s="501"/>
      <c r="PP75" s="502"/>
      <c r="PQ75" s="503"/>
      <c r="PT75" s="659"/>
      <c r="PU75" s="660"/>
      <c r="PV75" s="661"/>
      <c r="PW75" s="662"/>
      <c r="PX75" s="663"/>
      <c r="PY75" s="664"/>
      <c r="PZ75" s="1322">
        <f>PZ74/$P$545</f>
        <v>0</v>
      </c>
      <c r="QA75" s="497"/>
      <c r="QB75" s="497"/>
      <c r="QC75" s="501"/>
      <c r="QD75" s="501"/>
      <c r="QE75" s="501"/>
      <c r="QF75" s="501"/>
      <c r="QG75" s="502"/>
      <c r="QH75" s="503"/>
      <c r="QK75" s="659"/>
      <c r="QL75" s="660"/>
      <c r="QM75" s="661"/>
      <c r="QN75" s="662"/>
      <c r="QO75" s="663"/>
      <c r="QP75" s="664"/>
      <c r="QQ75" s="1322">
        <f>QQ74/$P$545</f>
        <v>0</v>
      </c>
      <c r="QR75" s="497"/>
      <c r="QS75" s="497"/>
      <c r="QT75" s="501"/>
      <c r="QU75" s="501"/>
      <c r="QV75" s="501"/>
      <c r="QW75" s="501"/>
      <c r="QX75" s="502"/>
      <c r="QY75" s="503"/>
      <c r="RB75" s="381"/>
      <c r="RC75" s="382"/>
      <c r="RD75" s="383"/>
      <c r="RE75" s="384"/>
      <c r="RF75" s="385"/>
      <c r="RG75" s="386"/>
      <c r="RH75" s="386"/>
      <c r="RI75" s="497"/>
      <c r="RJ75" s="497"/>
      <c r="RK75" s="501"/>
      <c r="RL75" s="501"/>
      <c r="RM75" s="501"/>
      <c r="RN75" s="501"/>
      <c r="RO75" s="502"/>
      <c r="RP75" s="503"/>
      <c r="RS75" s="381"/>
      <c r="RT75" s="382"/>
      <c r="RU75" s="383"/>
      <c r="RV75" s="384"/>
      <c r="RW75" s="385"/>
      <c r="RX75" s="386"/>
      <c r="RY75" s="386"/>
      <c r="RZ75" s="497"/>
      <c r="SA75" s="497"/>
      <c r="SB75" s="501"/>
      <c r="SC75" s="501"/>
      <c r="SD75" s="501"/>
      <c r="SE75" s="501"/>
      <c r="SF75" s="502"/>
      <c r="SG75" s="503"/>
      <c r="SJ75" s="381"/>
      <c r="SK75" s="382"/>
      <c r="SL75" s="383"/>
      <c r="SM75" s="384"/>
      <c r="SN75" s="385"/>
      <c r="SO75" s="386"/>
      <c r="SP75" s="386"/>
      <c r="SQ75" s="497"/>
      <c r="SR75" s="497"/>
      <c r="SS75" s="501"/>
      <c r="ST75" s="501"/>
      <c r="SU75" s="501"/>
      <c r="SV75" s="501"/>
      <c r="SW75" s="502"/>
      <c r="SX75" s="503"/>
    </row>
    <row r="76" spans="2:518" ht="27.75" customHeight="1" thickTop="1" thickBot="1">
      <c r="B76" s="825" t="s">
        <v>507</v>
      </c>
      <c r="C76" s="826"/>
      <c r="D76" s="827" t="s">
        <v>508</v>
      </c>
      <c r="E76" s="828"/>
      <c r="F76" s="866"/>
      <c r="G76" s="830"/>
      <c r="H76" s="831"/>
      <c r="K76" s="927" t="s">
        <v>507</v>
      </c>
      <c r="L76" s="928"/>
      <c r="M76" s="929" t="s">
        <v>508</v>
      </c>
      <c r="N76" s="930"/>
      <c r="O76" s="968"/>
      <c r="P76" s="932"/>
      <c r="Q76" s="933"/>
      <c r="R76" s="493"/>
      <c r="S76" s="494"/>
      <c r="T76" s="494"/>
      <c r="U76" s="494"/>
      <c r="V76" s="494"/>
      <c r="W76" s="494"/>
      <c r="X76" s="917"/>
      <c r="Y76" s="918"/>
      <c r="Z76" s="486"/>
      <c r="AA76" s="486"/>
      <c r="AB76" s="927" t="s">
        <v>507</v>
      </c>
      <c r="AC76" s="928"/>
      <c r="AD76" s="929" t="s">
        <v>508</v>
      </c>
      <c r="AE76" s="930"/>
      <c r="AF76" s="968"/>
      <c r="AG76" s="932"/>
      <c r="AH76" s="933"/>
      <c r="AI76" s="493"/>
      <c r="AJ76" s="494"/>
      <c r="AK76" s="494"/>
      <c r="AL76" s="494"/>
      <c r="AM76" s="494"/>
      <c r="AN76" s="494"/>
      <c r="AO76" s="917"/>
      <c r="AP76" s="918"/>
      <c r="AQ76" s="486"/>
      <c r="AR76" s="486"/>
      <c r="AS76" s="927" t="s">
        <v>507</v>
      </c>
      <c r="AT76" s="928"/>
      <c r="AU76" s="929" t="s">
        <v>508</v>
      </c>
      <c r="AV76" s="930"/>
      <c r="AW76" s="968"/>
      <c r="AX76" s="932"/>
      <c r="AY76" s="933"/>
      <c r="AZ76" s="493"/>
      <c r="BA76" s="494"/>
      <c r="BB76" s="494"/>
      <c r="BC76" s="494"/>
      <c r="BD76" s="494"/>
      <c r="BE76" s="494"/>
      <c r="BF76" s="917"/>
      <c r="BG76" s="918"/>
      <c r="BJ76" s="927" t="s">
        <v>507</v>
      </c>
      <c r="BK76" s="928"/>
      <c r="BL76" s="929" t="s">
        <v>508</v>
      </c>
      <c r="BM76" s="930"/>
      <c r="BN76" s="968"/>
      <c r="BO76" s="932"/>
      <c r="BP76" s="933"/>
      <c r="BQ76" s="493"/>
      <c r="BR76" s="494"/>
      <c r="BS76" s="494"/>
      <c r="BT76" s="494"/>
      <c r="BU76" s="494"/>
      <c r="BV76" s="494"/>
      <c r="BW76" s="917"/>
      <c r="BX76" s="918"/>
      <c r="CA76" s="927" t="s">
        <v>507</v>
      </c>
      <c r="CB76" s="928"/>
      <c r="CC76" s="929" t="s">
        <v>508</v>
      </c>
      <c r="CD76" s="930"/>
      <c r="CE76" s="968"/>
      <c r="CF76" s="932"/>
      <c r="CG76" s="933"/>
      <c r="CH76" s="493"/>
      <c r="CI76" s="494"/>
      <c r="CJ76" s="494"/>
      <c r="CK76" s="494"/>
      <c r="CL76" s="494"/>
      <c r="CM76" s="494"/>
      <c r="CN76" s="917"/>
      <c r="CO76" s="918"/>
      <c r="CR76" s="652" t="s">
        <v>507</v>
      </c>
      <c r="CS76" s="1028"/>
      <c r="CT76" s="929" t="s">
        <v>508</v>
      </c>
      <c r="CU76" s="654"/>
      <c r="CV76" s="655"/>
      <c r="CW76" s="932"/>
      <c r="CX76" s="657"/>
      <c r="CY76" s="493"/>
      <c r="CZ76" s="494"/>
      <c r="DA76" s="494"/>
      <c r="DB76" s="494"/>
      <c r="DC76" s="494"/>
      <c r="DD76" s="494"/>
      <c r="DE76" s="917"/>
      <c r="DF76" s="918"/>
      <c r="DI76" s="927" t="s">
        <v>507</v>
      </c>
      <c r="DJ76" s="928"/>
      <c r="DK76" s="929" t="s">
        <v>508</v>
      </c>
      <c r="DL76" s="930"/>
      <c r="DM76" s="968"/>
      <c r="DN76" s="932"/>
      <c r="DO76" s="933"/>
      <c r="DP76" s="493"/>
      <c r="DQ76" s="494"/>
      <c r="DR76" s="494"/>
      <c r="DS76" s="494"/>
      <c r="DT76" s="494"/>
      <c r="DU76" s="494"/>
      <c r="DV76" s="917"/>
      <c r="DW76" s="918"/>
      <c r="DZ76" s="652" t="s">
        <v>507</v>
      </c>
      <c r="EA76" s="1028"/>
      <c r="EB76" s="929" t="s">
        <v>508</v>
      </c>
      <c r="EC76" s="654"/>
      <c r="ED76" s="655"/>
      <c r="EE76" s="932"/>
      <c r="EF76" s="657"/>
      <c r="EG76" s="493"/>
      <c r="EH76" s="494"/>
      <c r="EI76" s="494"/>
      <c r="EJ76" s="494"/>
      <c r="EK76" s="494"/>
      <c r="EL76" s="494"/>
      <c r="EM76" s="917"/>
      <c r="EN76" s="918"/>
      <c r="EQ76" s="665"/>
      <c r="ER76" s="666"/>
      <c r="ES76" s="667"/>
      <c r="ET76" s="676"/>
      <c r="EU76" s="669"/>
      <c r="EV76" s="670"/>
      <c r="EW76" s="1324"/>
      <c r="EX76" s="497" t="e">
        <f>IF(EXACT(VLOOKUP(EQ76,OFERTA_0,2,FALSE),ER76),1,0)</f>
        <v>#N/A</v>
      </c>
      <c r="EY76" s="497" t="e">
        <f>IF(EXACT(VLOOKUP(EQ76,OFERTA_0,3,FALSE),ES76),1,0)</f>
        <v>#N/A</v>
      </c>
      <c r="EZ76" s="498" t="e">
        <f>IF(EXACT(VLOOKUP(EQ76,OFERTA_0,4,FALSE),ET76),1,0)</f>
        <v>#N/A</v>
      </c>
      <c r="FA76" s="498">
        <f>IF(EU76=0,0,1)</f>
        <v>0</v>
      </c>
      <c r="FB76" s="498">
        <f>IF(EV76=0,0,1)</f>
        <v>0</v>
      </c>
      <c r="FC76" s="498" t="e">
        <f>PRODUCT(EX76:FB76)</f>
        <v>#N/A</v>
      </c>
      <c r="FD76" s="504">
        <f>ROUND(EV76,0)</f>
        <v>0</v>
      </c>
      <c r="FE76" s="500">
        <f>EV76-FD76</f>
        <v>0</v>
      </c>
      <c r="FH76" s="665"/>
      <c r="FI76" s="666"/>
      <c r="FJ76" s="667"/>
      <c r="FK76" s="676"/>
      <c r="FL76" s="669"/>
      <c r="FM76" s="670"/>
      <c r="FN76" s="1324"/>
      <c r="FO76" s="497" t="e">
        <f>IF(EXACT(VLOOKUP(FH76,OFERTA_0,2,FALSE),FI76),1,0)</f>
        <v>#N/A</v>
      </c>
      <c r="FP76" s="497" t="e">
        <f>IF(EXACT(VLOOKUP(FH76,OFERTA_0,3,FALSE),FJ76),1,0)</f>
        <v>#N/A</v>
      </c>
      <c r="FQ76" s="498" t="e">
        <f>IF(EXACT(VLOOKUP(FH76,OFERTA_0,4,FALSE),FK76),1,0)</f>
        <v>#N/A</v>
      </c>
      <c r="FR76" s="498">
        <f>IF(FL76=0,0,1)</f>
        <v>0</v>
      </c>
      <c r="FS76" s="498">
        <f>IF(FM76=0,0,1)</f>
        <v>0</v>
      </c>
      <c r="FT76" s="498" t="e">
        <f>PRODUCT(FO76:FS76)</f>
        <v>#N/A</v>
      </c>
      <c r="FU76" s="504">
        <f>ROUND(FM76,0)</f>
        <v>0</v>
      </c>
      <c r="FV76" s="500">
        <f>FM76-FU76</f>
        <v>0</v>
      </c>
      <c r="FY76" s="665"/>
      <c r="FZ76" s="666"/>
      <c r="GA76" s="667"/>
      <c r="GB76" s="676"/>
      <c r="GC76" s="669"/>
      <c r="GD76" s="670"/>
      <c r="GE76" s="1324"/>
      <c r="GF76" s="497" t="e">
        <f>IF(EXACT(VLOOKUP(FY76,OFERTA_0,2,FALSE),FZ76),1,0)</f>
        <v>#N/A</v>
      </c>
      <c r="GG76" s="497" t="e">
        <f>IF(EXACT(VLOOKUP(FY76,OFERTA_0,3,FALSE),GA76),1,0)</f>
        <v>#N/A</v>
      </c>
      <c r="GH76" s="498" t="e">
        <f>IF(EXACT(VLOOKUP(FY76,OFERTA_0,4,FALSE),GB76),1,0)</f>
        <v>#N/A</v>
      </c>
      <c r="GI76" s="498">
        <f>IF(GC76=0,0,1)</f>
        <v>0</v>
      </c>
      <c r="GJ76" s="498">
        <f>IF(GD76=0,0,1)</f>
        <v>0</v>
      </c>
      <c r="GK76" s="498" t="e">
        <f>PRODUCT(GF76:GJ76)</f>
        <v>#N/A</v>
      </c>
      <c r="GL76" s="504">
        <f>ROUND(GD76,0)</f>
        <v>0</v>
      </c>
      <c r="GM76" s="500">
        <f>GD76-GL76</f>
        <v>0</v>
      </c>
      <c r="GP76" s="665"/>
      <c r="GQ76" s="666"/>
      <c r="GR76" s="667"/>
      <c r="GS76" s="676"/>
      <c r="GT76" s="669"/>
      <c r="GU76" s="670"/>
      <c r="GV76" s="1324"/>
      <c r="GW76" s="497" t="e">
        <f>IF(EXACT(VLOOKUP(GP76,OFERTA_0,2,FALSE),GQ76),1,0)</f>
        <v>#N/A</v>
      </c>
      <c r="GX76" s="497" t="e">
        <f>IF(EXACT(VLOOKUP(GP76,OFERTA_0,3,FALSE),GR76),1,0)</f>
        <v>#N/A</v>
      </c>
      <c r="GY76" s="498" t="e">
        <f>IF(EXACT(VLOOKUP(GP76,OFERTA_0,4,FALSE),GS76),1,0)</f>
        <v>#N/A</v>
      </c>
      <c r="GZ76" s="498">
        <f>IF(GT76=0,0,1)</f>
        <v>0</v>
      </c>
      <c r="HA76" s="498">
        <f>IF(GU76=0,0,1)</f>
        <v>0</v>
      </c>
      <c r="HB76" s="498" t="e">
        <f>PRODUCT(GW76:HA76)</f>
        <v>#N/A</v>
      </c>
      <c r="HC76" s="504">
        <f>ROUND(GU76,0)</f>
        <v>0</v>
      </c>
      <c r="HD76" s="500">
        <f>GU76-HC76</f>
        <v>0</v>
      </c>
      <c r="HG76" s="665"/>
      <c r="HH76" s="666"/>
      <c r="HI76" s="667"/>
      <c r="HJ76" s="676"/>
      <c r="HK76" s="669"/>
      <c r="HL76" s="670"/>
      <c r="HM76" s="1324"/>
      <c r="HN76" s="497" t="e">
        <f>IF(EXACT(VLOOKUP(HG76,OFERTA_0,2,FALSE),HH76),1,0)</f>
        <v>#N/A</v>
      </c>
      <c r="HO76" s="497" t="e">
        <f>IF(EXACT(VLOOKUP(HG76,OFERTA_0,3,FALSE),HI76),1,0)</f>
        <v>#N/A</v>
      </c>
      <c r="HP76" s="498" t="e">
        <f>IF(EXACT(VLOOKUP(HG76,OFERTA_0,4,FALSE),HJ76),1,0)</f>
        <v>#N/A</v>
      </c>
      <c r="HQ76" s="498">
        <f>IF(HK76=0,0,1)</f>
        <v>0</v>
      </c>
      <c r="HR76" s="498">
        <f>IF(HL76=0,0,1)</f>
        <v>0</v>
      </c>
      <c r="HS76" s="498" t="e">
        <f>PRODUCT(HN76:HR76)</f>
        <v>#N/A</v>
      </c>
      <c r="HT76" s="504">
        <f>ROUND(HL76,0)</f>
        <v>0</v>
      </c>
      <c r="HU76" s="500">
        <f>HL76-HT76</f>
        <v>0</v>
      </c>
      <c r="HX76" s="665"/>
      <c r="HY76" s="666"/>
      <c r="HZ76" s="667"/>
      <c r="IA76" s="676"/>
      <c r="IB76" s="669"/>
      <c r="IC76" s="670"/>
      <c r="ID76" s="1324"/>
      <c r="IE76" s="497" t="e">
        <f>IF(EXACT(VLOOKUP(HX76,OFERTA_0,2,FALSE),HY76),1,0)</f>
        <v>#N/A</v>
      </c>
      <c r="IF76" s="497" t="e">
        <f>IF(EXACT(VLOOKUP(HX76,OFERTA_0,3,FALSE),HZ76),1,0)</f>
        <v>#N/A</v>
      </c>
      <c r="IG76" s="498" t="e">
        <f>IF(EXACT(VLOOKUP(HX76,OFERTA_0,4,FALSE),IA76),1,0)</f>
        <v>#N/A</v>
      </c>
      <c r="IH76" s="498">
        <f>IF(IB76=0,0,1)</f>
        <v>0</v>
      </c>
      <c r="II76" s="498">
        <f>IF(IC76=0,0,1)</f>
        <v>0</v>
      </c>
      <c r="IJ76" s="498" t="e">
        <f>PRODUCT(IE76:II76)</f>
        <v>#N/A</v>
      </c>
      <c r="IK76" s="504">
        <f>ROUND(IC76,0)</f>
        <v>0</v>
      </c>
      <c r="IL76" s="500">
        <f>IC76-IK76</f>
        <v>0</v>
      </c>
      <c r="IO76" s="665"/>
      <c r="IP76" s="666"/>
      <c r="IQ76" s="667"/>
      <c r="IR76" s="676"/>
      <c r="IS76" s="669"/>
      <c r="IT76" s="670"/>
      <c r="IU76" s="1324"/>
      <c r="IV76" s="497" t="e">
        <f>IF(EXACT(VLOOKUP(IO76,OFERTA_0,2,FALSE),IP76),1,0)</f>
        <v>#N/A</v>
      </c>
      <c r="IW76" s="497" t="e">
        <f>IF(EXACT(VLOOKUP(IO76,OFERTA_0,3,FALSE),IQ76),1,0)</f>
        <v>#N/A</v>
      </c>
      <c r="IX76" s="498" t="e">
        <f>IF(EXACT(VLOOKUP(IO76,OFERTA_0,4,FALSE),IR76),1,0)</f>
        <v>#N/A</v>
      </c>
      <c r="IY76" s="498">
        <f>IF(IS76=0,0,1)</f>
        <v>0</v>
      </c>
      <c r="IZ76" s="498">
        <f>IF(IT76=0,0,1)</f>
        <v>0</v>
      </c>
      <c r="JA76" s="498" t="e">
        <f>PRODUCT(IV76:IZ76)</f>
        <v>#N/A</v>
      </c>
      <c r="JB76" s="504">
        <f>ROUND(IT76,0)</f>
        <v>0</v>
      </c>
      <c r="JC76" s="500">
        <f>IT76-JB76</f>
        <v>0</v>
      </c>
      <c r="JF76" s="665"/>
      <c r="JG76" s="666"/>
      <c r="JH76" s="667"/>
      <c r="JI76" s="676"/>
      <c r="JJ76" s="669"/>
      <c r="JK76" s="670"/>
      <c r="JL76" s="1324"/>
      <c r="JM76" s="497" t="e">
        <f>IF(EXACT(VLOOKUP(JF76,OFERTA_0,2,FALSE),JG76),1,0)</f>
        <v>#N/A</v>
      </c>
      <c r="JN76" s="497" t="e">
        <f>IF(EXACT(VLOOKUP(JF76,OFERTA_0,3,FALSE),JH76),1,0)</f>
        <v>#N/A</v>
      </c>
      <c r="JO76" s="498" t="e">
        <f>IF(EXACT(VLOOKUP(JF76,OFERTA_0,4,FALSE),JI76),1,0)</f>
        <v>#N/A</v>
      </c>
      <c r="JP76" s="498">
        <f>IF(JJ76=0,0,1)</f>
        <v>0</v>
      </c>
      <c r="JQ76" s="498">
        <f>IF(JK76=0,0,1)</f>
        <v>0</v>
      </c>
      <c r="JR76" s="498" t="e">
        <f>PRODUCT(JM76:JQ76)</f>
        <v>#N/A</v>
      </c>
      <c r="JS76" s="504">
        <f>ROUND(JK76,0)</f>
        <v>0</v>
      </c>
      <c r="JT76" s="500">
        <f>JK76-JS76</f>
        <v>0</v>
      </c>
      <c r="JW76" s="665"/>
      <c r="JX76" s="666"/>
      <c r="JY76" s="667"/>
      <c r="JZ76" s="676"/>
      <c r="KA76" s="669"/>
      <c r="KB76" s="670"/>
      <c r="KC76" s="1324"/>
      <c r="KD76" s="497" t="e">
        <f>IF(EXACT(VLOOKUP(JW76,OFERTA_0,2,FALSE),JX76),1,0)</f>
        <v>#N/A</v>
      </c>
      <c r="KE76" s="497" t="e">
        <f>IF(EXACT(VLOOKUP(JW76,OFERTA_0,3,FALSE),JY76),1,0)</f>
        <v>#N/A</v>
      </c>
      <c r="KF76" s="498" t="e">
        <f>IF(EXACT(VLOOKUP(JW76,OFERTA_0,4,FALSE),JZ76),1,0)</f>
        <v>#N/A</v>
      </c>
      <c r="KG76" s="498">
        <f>IF(KA76=0,0,1)</f>
        <v>0</v>
      </c>
      <c r="KH76" s="498">
        <f>IF(KB76=0,0,1)</f>
        <v>0</v>
      </c>
      <c r="KI76" s="498" t="e">
        <f>PRODUCT(KD76:KH76)</f>
        <v>#N/A</v>
      </c>
      <c r="KJ76" s="504">
        <f>ROUND(KB76,0)</f>
        <v>0</v>
      </c>
      <c r="KK76" s="500">
        <f>KB76-KJ76</f>
        <v>0</v>
      </c>
      <c r="KN76" s="665"/>
      <c r="KO76" s="666"/>
      <c r="KP76" s="667"/>
      <c r="KQ76" s="676"/>
      <c r="KR76" s="669"/>
      <c r="KS76" s="670"/>
      <c r="KT76" s="1324"/>
      <c r="KU76" s="497" t="e">
        <f>IF(EXACT(VLOOKUP(KN76,OFERTA_0,2,FALSE),KO76),1,0)</f>
        <v>#N/A</v>
      </c>
      <c r="KV76" s="497" t="e">
        <f>IF(EXACT(VLOOKUP(KN76,OFERTA_0,3,FALSE),KP76),1,0)</f>
        <v>#N/A</v>
      </c>
      <c r="KW76" s="498" t="e">
        <f>IF(EXACT(VLOOKUP(KN76,OFERTA_0,4,FALSE),KQ76),1,0)</f>
        <v>#N/A</v>
      </c>
      <c r="KX76" s="498">
        <f>IF(KR76=0,0,1)</f>
        <v>0</v>
      </c>
      <c r="KY76" s="498">
        <f>IF(KS76=0,0,1)</f>
        <v>0</v>
      </c>
      <c r="KZ76" s="498" t="e">
        <f>PRODUCT(KU76:KY76)</f>
        <v>#N/A</v>
      </c>
      <c r="LA76" s="504">
        <f>ROUND(KS76,0)</f>
        <v>0</v>
      </c>
      <c r="LB76" s="500">
        <f>KS76-LA76</f>
        <v>0</v>
      </c>
      <c r="LE76" s="665"/>
      <c r="LF76" s="666"/>
      <c r="LG76" s="667"/>
      <c r="LH76" s="676"/>
      <c r="LI76" s="669"/>
      <c r="LJ76" s="670"/>
      <c r="LK76" s="1324"/>
      <c r="LL76" s="497" t="e">
        <f>IF(EXACT(VLOOKUP(LE76,OFERTA_0,2,FALSE),LF76),1,0)</f>
        <v>#N/A</v>
      </c>
      <c r="LM76" s="497" t="e">
        <f>IF(EXACT(VLOOKUP(LE76,OFERTA_0,3,FALSE),LG76),1,0)</f>
        <v>#N/A</v>
      </c>
      <c r="LN76" s="498" t="e">
        <f>IF(EXACT(VLOOKUP(LE76,OFERTA_0,4,FALSE),LH76),1,0)</f>
        <v>#N/A</v>
      </c>
      <c r="LO76" s="498">
        <f>IF(LI76=0,0,1)</f>
        <v>0</v>
      </c>
      <c r="LP76" s="498">
        <f>IF(LJ76=0,0,1)</f>
        <v>0</v>
      </c>
      <c r="LQ76" s="498" t="e">
        <f>PRODUCT(LL76:LP76)</f>
        <v>#N/A</v>
      </c>
      <c r="LR76" s="504">
        <f>ROUND(LJ76,0)</f>
        <v>0</v>
      </c>
      <c r="LS76" s="500">
        <f>LJ76-LR76</f>
        <v>0</v>
      </c>
      <c r="LV76" s="665"/>
      <c r="LW76" s="666"/>
      <c r="LX76" s="667"/>
      <c r="LY76" s="676"/>
      <c r="LZ76" s="669"/>
      <c r="MA76" s="670"/>
      <c r="MB76" s="1324"/>
      <c r="MC76" s="497" t="e">
        <f>IF(EXACT(VLOOKUP(LV76,OFERTA_0,2,FALSE),LW76),1,0)</f>
        <v>#N/A</v>
      </c>
      <c r="MD76" s="497" t="e">
        <f>IF(EXACT(VLOOKUP(LV76,OFERTA_0,3,FALSE),LX76),1,0)</f>
        <v>#N/A</v>
      </c>
      <c r="ME76" s="498" t="e">
        <f>IF(EXACT(VLOOKUP(LV76,OFERTA_0,4,FALSE),LY76),1,0)</f>
        <v>#N/A</v>
      </c>
      <c r="MF76" s="498">
        <f>IF(LZ76=0,0,1)</f>
        <v>0</v>
      </c>
      <c r="MG76" s="498">
        <f>IF(MA76=0,0,1)</f>
        <v>0</v>
      </c>
      <c r="MH76" s="498" t="e">
        <f>PRODUCT(MC76:MG76)</f>
        <v>#N/A</v>
      </c>
      <c r="MI76" s="504">
        <f>ROUND(MA76,0)</f>
        <v>0</v>
      </c>
      <c r="MJ76" s="500">
        <f>MA76-MI76</f>
        <v>0</v>
      </c>
      <c r="MM76" s="665"/>
      <c r="MN76" s="666"/>
      <c r="MO76" s="667"/>
      <c r="MP76" s="676"/>
      <c r="MQ76" s="669"/>
      <c r="MR76" s="670"/>
      <c r="MS76" s="1324"/>
      <c r="MT76" s="497" t="e">
        <f>IF(EXACT(VLOOKUP(MM76,OFERTA_0,2,FALSE),MN76),1,0)</f>
        <v>#N/A</v>
      </c>
      <c r="MU76" s="497" t="e">
        <f>IF(EXACT(VLOOKUP(MM76,OFERTA_0,3,FALSE),MO76),1,0)</f>
        <v>#N/A</v>
      </c>
      <c r="MV76" s="498" t="e">
        <f>IF(EXACT(VLOOKUP(MM76,OFERTA_0,4,FALSE),MP76),1,0)</f>
        <v>#N/A</v>
      </c>
      <c r="MW76" s="498">
        <f>IF(MQ76=0,0,1)</f>
        <v>0</v>
      </c>
      <c r="MX76" s="498">
        <f>IF(MR76=0,0,1)</f>
        <v>0</v>
      </c>
      <c r="MY76" s="498" t="e">
        <f>PRODUCT(MT76:MX76)</f>
        <v>#N/A</v>
      </c>
      <c r="MZ76" s="504">
        <f>ROUND(MR76,0)</f>
        <v>0</v>
      </c>
      <c r="NA76" s="500">
        <f>MR76-MZ76</f>
        <v>0</v>
      </c>
      <c r="ND76" s="665"/>
      <c r="NE76" s="666"/>
      <c r="NF76" s="667"/>
      <c r="NG76" s="676"/>
      <c r="NH76" s="669"/>
      <c r="NI76" s="670"/>
      <c r="NJ76" s="1324"/>
      <c r="NK76" s="497" t="e">
        <f>IF(EXACT(VLOOKUP(ND76,OFERTA_0,2,FALSE),NE76),1,0)</f>
        <v>#N/A</v>
      </c>
      <c r="NL76" s="497" t="e">
        <f>IF(EXACT(VLOOKUP(ND76,OFERTA_0,3,FALSE),NF76),1,0)</f>
        <v>#N/A</v>
      </c>
      <c r="NM76" s="498" t="e">
        <f>IF(EXACT(VLOOKUP(ND76,OFERTA_0,4,FALSE),NG76),1,0)</f>
        <v>#N/A</v>
      </c>
      <c r="NN76" s="498">
        <f>IF(NH76=0,0,1)</f>
        <v>0</v>
      </c>
      <c r="NO76" s="498">
        <f>IF(NI76=0,0,1)</f>
        <v>0</v>
      </c>
      <c r="NP76" s="498" t="e">
        <f>PRODUCT(NK76:NO76)</f>
        <v>#N/A</v>
      </c>
      <c r="NQ76" s="504">
        <f>ROUND(NI76,0)</f>
        <v>0</v>
      </c>
      <c r="NR76" s="500">
        <f>NI76-NQ76</f>
        <v>0</v>
      </c>
      <c r="NU76" s="665"/>
      <c r="NV76" s="666"/>
      <c r="NW76" s="667"/>
      <c r="NX76" s="676"/>
      <c r="NY76" s="669"/>
      <c r="NZ76" s="670"/>
      <c r="OA76" s="1324"/>
      <c r="OB76" s="497" t="e">
        <f>IF(EXACT(VLOOKUP(NU76,OFERTA_0,2,FALSE),NV76),1,0)</f>
        <v>#N/A</v>
      </c>
      <c r="OC76" s="497" t="e">
        <f>IF(EXACT(VLOOKUP(NU76,OFERTA_0,3,FALSE),NW76),1,0)</f>
        <v>#N/A</v>
      </c>
      <c r="OD76" s="498" t="e">
        <f>IF(EXACT(VLOOKUP(NU76,OFERTA_0,4,FALSE),NX76),1,0)</f>
        <v>#N/A</v>
      </c>
      <c r="OE76" s="498">
        <f>IF(NY76=0,0,1)</f>
        <v>0</v>
      </c>
      <c r="OF76" s="498">
        <f>IF(NZ76=0,0,1)</f>
        <v>0</v>
      </c>
      <c r="OG76" s="498" t="e">
        <f>PRODUCT(OB76:OF76)</f>
        <v>#N/A</v>
      </c>
      <c r="OH76" s="504">
        <f>ROUND(NZ76,0)</f>
        <v>0</v>
      </c>
      <c r="OI76" s="500">
        <f>NZ76-OH76</f>
        <v>0</v>
      </c>
      <c r="OL76" s="665"/>
      <c r="OM76" s="666"/>
      <c r="ON76" s="667"/>
      <c r="OO76" s="676"/>
      <c r="OP76" s="669"/>
      <c r="OQ76" s="670"/>
      <c r="OR76" s="1324"/>
      <c r="OS76" s="497" t="e">
        <f>IF(EXACT(VLOOKUP(OL76,OFERTA_0,2,FALSE),OM76),1,0)</f>
        <v>#N/A</v>
      </c>
      <c r="OT76" s="497" t="e">
        <f>IF(EXACT(VLOOKUP(OL76,OFERTA_0,3,FALSE),ON76),1,0)</f>
        <v>#N/A</v>
      </c>
      <c r="OU76" s="498" t="e">
        <f>IF(EXACT(VLOOKUP(OL76,OFERTA_0,4,FALSE),OO76),1,0)</f>
        <v>#N/A</v>
      </c>
      <c r="OV76" s="498">
        <f>IF(OP76=0,0,1)</f>
        <v>0</v>
      </c>
      <c r="OW76" s="498">
        <f>IF(OQ76=0,0,1)</f>
        <v>0</v>
      </c>
      <c r="OX76" s="498" t="e">
        <f>PRODUCT(OS76:OW76)</f>
        <v>#N/A</v>
      </c>
      <c r="OY76" s="504">
        <f>ROUND(OQ76,0)</f>
        <v>0</v>
      </c>
      <c r="OZ76" s="500">
        <f>OQ76-OY76</f>
        <v>0</v>
      </c>
      <c r="PC76" s="665"/>
      <c r="PD76" s="666"/>
      <c r="PE76" s="667"/>
      <c r="PF76" s="676"/>
      <c r="PG76" s="669"/>
      <c r="PH76" s="670"/>
      <c r="PI76" s="1324"/>
      <c r="PJ76" s="497" t="e">
        <f>IF(EXACT(VLOOKUP(PC76,OFERTA_0,2,FALSE),PD76),1,0)</f>
        <v>#N/A</v>
      </c>
      <c r="PK76" s="497" t="e">
        <f>IF(EXACT(VLOOKUP(PC76,OFERTA_0,3,FALSE),PE76),1,0)</f>
        <v>#N/A</v>
      </c>
      <c r="PL76" s="498" t="e">
        <f>IF(EXACT(VLOOKUP(PC76,OFERTA_0,4,FALSE),PF76),1,0)</f>
        <v>#N/A</v>
      </c>
      <c r="PM76" s="498">
        <f>IF(PG76=0,0,1)</f>
        <v>0</v>
      </c>
      <c r="PN76" s="498">
        <f>IF(PH76=0,0,1)</f>
        <v>0</v>
      </c>
      <c r="PO76" s="498" t="e">
        <f>PRODUCT(PJ76:PN76)</f>
        <v>#N/A</v>
      </c>
      <c r="PP76" s="504">
        <f>ROUND(PH76,0)</f>
        <v>0</v>
      </c>
      <c r="PQ76" s="500">
        <f>PH76-PP76</f>
        <v>0</v>
      </c>
      <c r="PT76" s="665"/>
      <c r="PU76" s="666"/>
      <c r="PV76" s="667"/>
      <c r="PW76" s="676"/>
      <c r="PX76" s="669"/>
      <c r="PY76" s="670"/>
      <c r="PZ76" s="1324"/>
      <c r="QA76" s="497" t="e">
        <f>IF(EXACT(VLOOKUP(PT76,OFERTA_0,2,FALSE),PU76),1,0)</f>
        <v>#N/A</v>
      </c>
      <c r="QB76" s="497" t="e">
        <f>IF(EXACT(VLOOKUP(PT76,OFERTA_0,3,FALSE),PV76),1,0)</f>
        <v>#N/A</v>
      </c>
      <c r="QC76" s="498" t="e">
        <f>IF(EXACT(VLOOKUP(PT76,OFERTA_0,4,FALSE),PW76),1,0)</f>
        <v>#N/A</v>
      </c>
      <c r="QD76" s="498">
        <f>IF(PX76=0,0,1)</f>
        <v>0</v>
      </c>
      <c r="QE76" s="498">
        <f>IF(PY76=0,0,1)</f>
        <v>0</v>
      </c>
      <c r="QF76" s="498" t="e">
        <f>PRODUCT(QA76:QE76)</f>
        <v>#N/A</v>
      </c>
      <c r="QG76" s="504">
        <f>ROUND(PY76,0)</f>
        <v>0</v>
      </c>
      <c r="QH76" s="500">
        <f>PY76-QG76</f>
        <v>0</v>
      </c>
      <c r="QK76" s="665"/>
      <c r="QL76" s="666"/>
      <c r="QM76" s="667"/>
      <c r="QN76" s="676"/>
      <c r="QO76" s="669"/>
      <c r="QP76" s="670"/>
      <c r="QQ76" s="1324"/>
      <c r="QR76" s="497" t="e">
        <f>IF(EXACT(VLOOKUP(QK76,OFERTA_0,2,FALSE),QL76),1,0)</f>
        <v>#N/A</v>
      </c>
      <c r="QS76" s="497" t="e">
        <f>IF(EXACT(VLOOKUP(QK76,OFERTA_0,3,FALSE),QM76),1,0)</f>
        <v>#N/A</v>
      </c>
      <c r="QT76" s="498" t="e">
        <f>IF(EXACT(VLOOKUP(QK76,OFERTA_0,4,FALSE),QN76),1,0)</f>
        <v>#N/A</v>
      </c>
      <c r="QU76" s="498">
        <f>IF(QO76=0,0,1)</f>
        <v>0</v>
      </c>
      <c r="QV76" s="498">
        <f>IF(QP76=0,0,1)</f>
        <v>0</v>
      </c>
      <c r="QW76" s="498" t="e">
        <f>PRODUCT(QR76:QV76)</f>
        <v>#N/A</v>
      </c>
      <c r="QX76" s="504">
        <f>ROUND(QP76,0)</f>
        <v>0</v>
      </c>
      <c r="QY76" s="500">
        <f>QP76-QX76</f>
        <v>0</v>
      </c>
      <c r="RB76" s="381"/>
      <c r="RC76" s="382"/>
      <c r="RD76" s="383"/>
      <c r="RE76" s="384"/>
      <c r="RF76" s="385"/>
      <c r="RG76" s="386"/>
      <c r="RH76" s="386"/>
      <c r="RI76" s="497"/>
      <c r="RJ76" s="497"/>
      <c r="RK76" s="501"/>
      <c r="RL76" s="501"/>
      <c r="RM76" s="501"/>
      <c r="RN76" s="501"/>
      <c r="RO76" s="502"/>
      <c r="RP76" s="503"/>
      <c r="RS76" s="381"/>
      <c r="RT76" s="382"/>
      <c r="RU76" s="383"/>
      <c r="RV76" s="384"/>
      <c r="RW76" s="385"/>
      <c r="RX76" s="386"/>
      <c r="RY76" s="386"/>
      <c r="RZ76" s="497"/>
      <c r="SA76" s="497"/>
      <c r="SB76" s="501"/>
      <c r="SC76" s="501"/>
      <c r="SD76" s="501"/>
      <c r="SE76" s="501"/>
      <c r="SF76" s="502"/>
      <c r="SG76" s="503"/>
      <c r="SJ76" s="381"/>
      <c r="SK76" s="382"/>
      <c r="SL76" s="383"/>
      <c r="SM76" s="384"/>
      <c r="SN76" s="385"/>
      <c r="SO76" s="386"/>
      <c r="SP76" s="386"/>
      <c r="SQ76" s="497"/>
      <c r="SR76" s="497"/>
      <c r="SS76" s="501"/>
      <c r="ST76" s="501"/>
      <c r="SU76" s="501"/>
      <c r="SV76" s="501"/>
      <c r="SW76" s="502"/>
      <c r="SX76" s="503"/>
    </row>
    <row r="77" spans="2:518" ht="82.5" customHeight="1" thickTop="1" thickBot="1">
      <c r="B77" s="832" t="s">
        <v>509</v>
      </c>
      <c r="C77" s="833" t="s">
        <v>324</v>
      </c>
      <c r="D77" s="844" t="s">
        <v>510</v>
      </c>
      <c r="E77" s="841" t="s">
        <v>243</v>
      </c>
      <c r="F77" s="867">
        <v>1</v>
      </c>
      <c r="G77" s="916">
        <v>0</v>
      </c>
      <c r="H77" s="862">
        <v>0</v>
      </c>
      <c r="K77" s="934" t="s">
        <v>509</v>
      </c>
      <c r="L77" s="935" t="s">
        <v>324</v>
      </c>
      <c r="M77" s="946" t="s">
        <v>510</v>
      </c>
      <c r="N77" s="943" t="s">
        <v>243</v>
      </c>
      <c r="O77" s="969">
        <v>1</v>
      </c>
      <c r="P77" s="1017">
        <v>765000</v>
      </c>
      <c r="Q77" s="964">
        <v>765000</v>
      </c>
      <c r="R77" s="497">
        <f>IF(EXACT(VLOOKUP(K77,OFERTA_0,3,FALSE),M77),1,0)</f>
        <v>1</v>
      </c>
      <c r="S77" s="497">
        <f>IF(EXACT(VLOOKUP(K77,OFERTA_0,4,FALSE),N77),1,0)</f>
        <v>1</v>
      </c>
      <c r="T77" s="498">
        <f>IF(EXACT(VLOOKUP(K77,OFERTA_0,5,FALSE),O77),1,0)</f>
        <v>1</v>
      </c>
      <c r="U77" s="498">
        <f t="shared" ref="U77:U79" si="1844">IF(P77=0,0,1)</f>
        <v>1</v>
      </c>
      <c r="V77" s="498">
        <f t="shared" ref="V77:V79" si="1845">IF(Q77=0,0,1)</f>
        <v>1</v>
      </c>
      <c r="W77" s="498">
        <f t="shared" ref="W77:W79" si="1846">PRODUCT(R77:V77)</f>
        <v>1</v>
      </c>
      <c r="X77" s="504">
        <f t="shared" ref="X77:X79" si="1847">ROUND(Q77,0)</f>
        <v>765000</v>
      </c>
      <c r="Y77" s="500">
        <f t="shared" ref="Y77:Y79" si="1848">Q77-X77</f>
        <v>0</v>
      </c>
      <c r="Z77" s="486"/>
      <c r="AA77" s="486"/>
      <c r="AB77" s="934" t="s">
        <v>509</v>
      </c>
      <c r="AC77" s="935" t="s">
        <v>324</v>
      </c>
      <c r="AD77" s="946" t="s">
        <v>510</v>
      </c>
      <c r="AE77" s="943" t="s">
        <v>243</v>
      </c>
      <c r="AF77" s="969">
        <v>1</v>
      </c>
      <c r="AG77" s="1017">
        <v>378000</v>
      </c>
      <c r="AH77" s="964">
        <v>378000</v>
      </c>
      <c r="AI77" s="497">
        <f>IF(EXACT(VLOOKUP(AB77,OFERTA_0,3,FALSE),AD77),1,0)</f>
        <v>1</v>
      </c>
      <c r="AJ77" s="497">
        <f>IF(EXACT(VLOOKUP(AB77,OFERTA_0,4,FALSE),AE77),1,0)</f>
        <v>1</v>
      </c>
      <c r="AK77" s="498">
        <f>IF(EXACT(VLOOKUP(AB77,OFERTA_0,5,FALSE),AF77),1,0)</f>
        <v>1</v>
      </c>
      <c r="AL77" s="498">
        <f t="shared" ref="AL77:AL79" si="1849">IF(AG77=0,0,1)</f>
        <v>1</v>
      </c>
      <c r="AM77" s="498">
        <f t="shared" ref="AM77:AM79" si="1850">IF(AH77=0,0,1)</f>
        <v>1</v>
      </c>
      <c r="AN77" s="498">
        <f t="shared" ref="AN77:AN79" si="1851">PRODUCT(AI77:AM77)</f>
        <v>1</v>
      </c>
      <c r="AO77" s="504">
        <f t="shared" ref="AO77:AO79" si="1852">ROUND(AH77,0)</f>
        <v>378000</v>
      </c>
      <c r="AP77" s="500">
        <f t="shared" ref="AP77:AP79" si="1853">AH77-AO77</f>
        <v>0</v>
      </c>
      <c r="AQ77" s="486"/>
      <c r="AR77" s="486"/>
      <c r="AS77" s="934" t="s">
        <v>509</v>
      </c>
      <c r="AT77" s="935" t="s">
        <v>324</v>
      </c>
      <c r="AU77" s="946" t="s">
        <v>510</v>
      </c>
      <c r="AV77" s="943" t="s">
        <v>243</v>
      </c>
      <c r="AW77" s="969">
        <v>1</v>
      </c>
      <c r="AX77" s="1017">
        <v>450000</v>
      </c>
      <c r="AY77" s="964">
        <v>450000</v>
      </c>
      <c r="AZ77" s="497">
        <f>IF(EXACT(VLOOKUP(AS77,OFERTA_0,3,FALSE),AU77),1,0)</f>
        <v>1</v>
      </c>
      <c r="BA77" s="497">
        <f>IF(EXACT(VLOOKUP(AS77,OFERTA_0,4,FALSE),AV77),1,0)</f>
        <v>1</v>
      </c>
      <c r="BB77" s="498">
        <f>IF(EXACT(VLOOKUP(AS77,OFERTA_0,5,FALSE),AW77),1,0)</f>
        <v>1</v>
      </c>
      <c r="BC77" s="498">
        <f t="shared" ref="BC77:BC79" si="1854">IF(AX77=0,0,1)</f>
        <v>1</v>
      </c>
      <c r="BD77" s="498">
        <f t="shared" ref="BD77:BD79" si="1855">IF(AY77=0,0,1)</f>
        <v>1</v>
      </c>
      <c r="BE77" s="498">
        <f t="shared" ref="BE77:BE79" si="1856">PRODUCT(AZ77:BD77)</f>
        <v>1</v>
      </c>
      <c r="BF77" s="504">
        <f t="shared" ref="BF77:BF79" si="1857">ROUND(AY77,0)</f>
        <v>450000</v>
      </c>
      <c r="BG77" s="500">
        <f t="shared" ref="BG77:BG79" si="1858">AY77-BF77</f>
        <v>0</v>
      </c>
      <c r="BJ77" s="934" t="s">
        <v>509</v>
      </c>
      <c r="BK77" s="935" t="s">
        <v>324</v>
      </c>
      <c r="BL77" s="946" t="s">
        <v>510</v>
      </c>
      <c r="BM77" s="943" t="s">
        <v>243</v>
      </c>
      <c r="BN77" s="969">
        <v>1</v>
      </c>
      <c r="BO77" s="1017">
        <v>750000</v>
      </c>
      <c r="BP77" s="964">
        <v>750000</v>
      </c>
      <c r="BQ77" s="497">
        <f>IF(EXACT(VLOOKUP(BJ77,OFERTA_0,3,FALSE),BL77),1,0)</f>
        <v>1</v>
      </c>
      <c r="BR77" s="497">
        <f>IF(EXACT(VLOOKUP(BJ77,OFERTA_0,4,FALSE),BM77),1,0)</f>
        <v>1</v>
      </c>
      <c r="BS77" s="498">
        <f>IF(EXACT(VLOOKUP(BJ77,OFERTA_0,5,FALSE),BN77),1,0)</f>
        <v>1</v>
      </c>
      <c r="BT77" s="498">
        <f t="shared" ref="BT77:BT79" si="1859">IF(BO77=0,0,1)</f>
        <v>1</v>
      </c>
      <c r="BU77" s="498">
        <f t="shared" ref="BU77:BU79" si="1860">IF(BP77=0,0,1)</f>
        <v>1</v>
      </c>
      <c r="BV77" s="498">
        <f t="shared" ref="BV77:BV79" si="1861">PRODUCT(BQ77:BU77)</f>
        <v>1</v>
      </c>
      <c r="BW77" s="504">
        <f t="shared" ref="BW77:BW79" si="1862">ROUND(BP77,0)</f>
        <v>750000</v>
      </c>
      <c r="BX77" s="500">
        <f t="shared" ref="BX77:BX79" si="1863">BP77-BW77</f>
        <v>0</v>
      </c>
      <c r="CA77" s="934" t="s">
        <v>509</v>
      </c>
      <c r="CB77" s="935" t="s">
        <v>324</v>
      </c>
      <c r="CC77" s="946" t="s">
        <v>510</v>
      </c>
      <c r="CD77" s="943" t="s">
        <v>243</v>
      </c>
      <c r="CE77" s="969">
        <v>1</v>
      </c>
      <c r="CF77" s="1017">
        <v>10475</v>
      </c>
      <c r="CG77" s="964">
        <v>10475</v>
      </c>
      <c r="CH77" s="497">
        <f>IF(EXACT(VLOOKUP(CA77,OFERTA_0,3,FALSE),CC77),1,0)</f>
        <v>1</v>
      </c>
      <c r="CI77" s="497">
        <f>IF(EXACT(VLOOKUP(CA77,OFERTA_0,4,FALSE),CD77),1,0)</f>
        <v>1</v>
      </c>
      <c r="CJ77" s="498">
        <f>IF(EXACT(VLOOKUP(CA77,OFERTA_0,5,FALSE),CE77),1,0)</f>
        <v>1</v>
      </c>
      <c r="CK77" s="498">
        <f t="shared" ref="CK77:CK79" si="1864">IF(CF77=0,0,1)</f>
        <v>1</v>
      </c>
      <c r="CL77" s="498">
        <f t="shared" ref="CL77:CL79" si="1865">IF(CG77=0,0,1)</f>
        <v>1</v>
      </c>
      <c r="CM77" s="498">
        <f t="shared" ref="CM77:CM79" si="1866">PRODUCT(CH77:CL77)</f>
        <v>1</v>
      </c>
      <c r="CN77" s="504">
        <f t="shared" ref="CN77:CN79" si="1867">ROUND(CG77,0)</f>
        <v>10475</v>
      </c>
      <c r="CO77" s="500">
        <f t="shared" ref="CO77:CO79" si="1868">CG77-CN77</f>
        <v>0</v>
      </c>
      <c r="CR77" s="934" t="s">
        <v>509</v>
      </c>
      <c r="CS77" s="935" t="s">
        <v>324</v>
      </c>
      <c r="CT77" s="946" t="s">
        <v>510</v>
      </c>
      <c r="CU77" s="943" t="s">
        <v>243</v>
      </c>
      <c r="CV77" s="676">
        <v>1</v>
      </c>
      <c r="CW77" s="1017">
        <v>10478</v>
      </c>
      <c r="CX77" s="1041">
        <f t="shared" ref="CX77:CX89" si="1869">ROUND(CV77*CW77,0)</f>
        <v>10478</v>
      </c>
      <c r="CY77" s="497">
        <f>IF(EXACT(VLOOKUP(CR77,OFERTA_0,3,FALSE),CT77),1,0)</f>
        <v>1</v>
      </c>
      <c r="CZ77" s="497">
        <f>IF(EXACT(VLOOKUP(CR77,OFERTA_0,4,FALSE),CU77),1,0)</f>
        <v>1</v>
      </c>
      <c r="DA77" s="498">
        <f>IF(EXACT(VLOOKUP(CR77,OFERTA_0,5,FALSE),CV77),1,0)</f>
        <v>1</v>
      </c>
      <c r="DB77" s="498">
        <f t="shared" ref="DB77:DB79" si="1870">IF(CW77=0,0,1)</f>
        <v>1</v>
      </c>
      <c r="DC77" s="498">
        <f t="shared" ref="DC77:DC79" si="1871">IF(CX77=0,0,1)</f>
        <v>1</v>
      </c>
      <c r="DD77" s="498">
        <f t="shared" ref="DD77:DD79" si="1872">PRODUCT(CY77:DC77)</f>
        <v>1</v>
      </c>
      <c r="DE77" s="504">
        <f t="shared" ref="DE77:DE79" si="1873">ROUND(CX77,0)</f>
        <v>10478</v>
      </c>
      <c r="DF77" s="500">
        <f t="shared" ref="DF77:DF79" si="1874">CX77-DE77</f>
        <v>0</v>
      </c>
      <c r="DI77" s="934" t="s">
        <v>509</v>
      </c>
      <c r="DJ77" s="935" t="s">
        <v>324</v>
      </c>
      <c r="DK77" s="946" t="s">
        <v>510</v>
      </c>
      <c r="DL77" s="943" t="s">
        <v>243</v>
      </c>
      <c r="DM77" s="969">
        <v>1</v>
      </c>
      <c r="DN77" s="1017">
        <v>1000000</v>
      </c>
      <c r="DO77" s="964">
        <v>1000000</v>
      </c>
      <c r="DP77" s="497">
        <f>IF(EXACT(VLOOKUP(DI77,OFERTA_0,3,FALSE),DK77),1,0)</f>
        <v>1</v>
      </c>
      <c r="DQ77" s="497">
        <f>IF(EXACT(VLOOKUP(DI77,OFERTA_0,4,FALSE),DL77),1,0)</f>
        <v>1</v>
      </c>
      <c r="DR77" s="498">
        <f>IF(EXACT(VLOOKUP(DI77,OFERTA_0,5,FALSE),DM77),1,0)</f>
        <v>1</v>
      </c>
      <c r="DS77" s="498">
        <f t="shared" ref="DS77:DS79" si="1875">IF(DN77=0,0,1)</f>
        <v>1</v>
      </c>
      <c r="DT77" s="498">
        <f t="shared" ref="DT77:DT79" si="1876">IF(DO77=0,0,1)</f>
        <v>1</v>
      </c>
      <c r="DU77" s="498">
        <f t="shared" ref="DU77:DU79" si="1877">PRODUCT(DP77:DT77)</f>
        <v>1</v>
      </c>
      <c r="DV77" s="504">
        <f t="shared" ref="DV77:DV79" si="1878">ROUND(DO77,0)</f>
        <v>1000000</v>
      </c>
      <c r="DW77" s="500">
        <f t="shared" ref="DW77:DW79" si="1879">DO77-DV77</f>
        <v>0</v>
      </c>
      <c r="DZ77" s="934" t="s">
        <v>509</v>
      </c>
      <c r="EA77" s="935" t="s">
        <v>324</v>
      </c>
      <c r="EB77" s="946" t="s">
        <v>510</v>
      </c>
      <c r="EC77" s="943" t="s">
        <v>243</v>
      </c>
      <c r="ED77" s="676">
        <v>1</v>
      </c>
      <c r="EE77" s="1017">
        <v>10472</v>
      </c>
      <c r="EF77" s="1041">
        <f t="shared" ref="EF77:EF89" si="1880">ROUND(ED77*EE77,0)</f>
        <v>10472</v>
      </c>
      <c r="EG77" s="497">
        <f>IF(EXACT(VLOOKUP(DZ77,OFERTA_0,3,FALSE),EB77),1,0)</f>
        <v>1</v>
      </c>
      <c r="EH77" s="497">
        <f>IF(EXACT(VLOOKUP(DZ77,OFERTA_0,4,FALSE),EC77),1,0)</f>
        <v>1</v>
      </c>
      <c r="EI77" s="498">
        <f>IF(EXACT(VLOOKUP(DZ77,OFERTA_0,5,FALSE),ED77),1,0)</f>
        <v>1</v>
      </c>
      <c r="EJ77" s="498">
        <f t="shared" ref="EJ77:EJ79" si="1881">IF(EE77=0,0,1)</f>
        <v>1</v>
      </c>
      <c r="EK77" s="498">
        <f t="shared" ref="EK77:EK79" si="1882">IF(EF77=0,0,1)</f>
        <v>1</v>
      </c>
      <c r="EL77" s="498">
        <f t="shared" ref="EL77:EL79" si="1883">PRODUCT(EG77:EK77)</f>
        <v>1</v>
      </c>
      <c r="EM77" s="504">
        <f t="shared" ref="EM77:EM79" si="1884">ROUND(EF77,0)</f>
        <v>10472</v>
      </c>
      <c r="EN77" s="500">
        <f t="shared" ref="EN77:EN79" si="1885">EF77-EM77</f>
        <v>0</v>
      </c>
      <c r="EQ77" s="665"/>
      <c r="ER77" s="666"/>
      <c r="ES77" s="667"/>
      <c r="ET77" s="676"/>
      <c r="EU77" s="669"/>
      <c r="EV77" s="670"/>
      <c r="EW77" s="1324"/>
      <c r="EX77" s="497" t="e">
        <f>IF(EXACT(VLOOKUP(EQ77,OFERTA_0,2,FALSE),ER77),1,0)</f>
        <v>#N/A</v>
      </c>
      <c r="EY77" s="497" t="e">
        <f>IF(EXACT(VLOOKUP(EQ77,OFERTA_0,3,FALSE),ES77),1,0)</f>
        <v>#N/A</v>
      </c>
      <c r="EZ77" s="498" t="e">
        <f>IF(EXACT(VLOOKUP(EQ77,OFERTA_0,4,FALSE),ET77),1,0)</f>
        <v>#N/A</v>
      </c>
      <c r="FA77" s="498">
        <f>IF(EU77=0,0,1)</f>
        <v>0</v>
      </c>
      <c r="FB77" s="498">
        <f>IF(EV77=0,0,1)</f>
        <v>0</v>
      </c>
      <c r="FC77" s="498" t="e">
        <f>PRODUCT(EX77:FB77)</f>
        <v>#N/A</v>
      </c>
      <c r="FD77" s="504">
        <f>ROUND(EV77,0)</f>
        <v>0</v>
      </c>
      <c r="FE77" s="500">
        <f>EV77-FD77</f>
        <v>0</v>
      </c>
      <c r="FH77" s="665"/>
      <c r="FI77" s="666"/>
      <c r="FJ77" s="667"/>
      <c r="FK77" s="676"/>
      <c r="FL77" s="669"/>
      <c r="FM77" s="670"/>
      <c r="FN77" s="1324"/>
      <c r="FO77" s="497" t="e">
        <f>IF(EXACT(VLOOKUP(FH77,OFERTA_0,2,FALSE),FI77),1,0)</f>
        <v>#N/A</v>
      </c>
      <c r="FP77" s="497" t="e">
        <f>IF(EXACT(VLOOKUP(FH77,OFERTA_0,3,FALSE),FJ77),1,0)</f>
        <v>#N/A</v>
      </c>
      <c r="FQ77" s="498" t="e">
        <f>IF(EXACT(VLOOKUP(FH77,OFERTA_0,4,FALSE),FK77),1,0)</f>
        <v>#N/A</v>
      </c>
      <c r="FR77" s="498">
        <f>IF(FL77=0,0,1)</f>
        <v>0</v>
      </c>
      <c r="FS77" s="498">
        <f>IF(FM77=0,0,1)</f>
        <v>0</v>
      </c>
      <c r="FT77" s="498" t="e">
        <f>PRODUCT(FO77:FS77)</f>
        <v>#N/A</v>
      </c>
      <c r="FU77" s="504">
        <f>ROUND(FM77,0)</f>
        <v>0</v>
      </c>
      <c r="FV77" s="500">
        <f>FM77-FU77</f>
        <v>0</v>
      </c>
      <c r="FY77" s="665"/>
      <c r="FZ77" s="666"/>
      <c r="GA77" s="667"/>
      <c r="GB77" s="676"/>
      <c r="GC77" s="669"/>
      <c r="GD77" s="670"/>
      <c r="GE77" s="1324"/>
      <c r="GF77" s="497" t="e">
        <f>IF(EXACT(VLOOKUP(FY77,OFERTA_0,2,FALSE),FZ77),1,0)</f>
        <v>#N/A</v>
      </c>
      <c r="GG77" s="497" t="e">
        <f>IF(EXACT(VLOOKUP(FY77,OFERTA_0,3,FALSE),GA77),1,0)</f>
        <v>#N/A</v>
      </c>
      <c r="GH77" s="498" t="e">
        <f>IF(EXACT(VLOOKUP(FY77,OFERTA_0,4,FALSE),GB77),1,0)</f>
        <v>#N/A</v>
      </c>
      <c r="GI77" s="498">
        <f>IF(GC77=0,0,1)</f>
        <v>0</v>
      </c>
      <c r="GJ77" s="498">
        <f>IF(GD77=0,0,1)</f>
        <v>0</v>
      </c>
      <c r="GK77" s="498" t="e">
        <f>PRODUCT(GF77:GJ77)</f>
        <v>#N/A</v>
      </c>
      <c r="GL77" s="504">
        <f>ROUND(GD77,0)</f>
        <v>0</v>
      </c>
      <c r="GM77" s="500">
        <f>GD77-GL77</f>
        <v>0</v>
      </c>
      <c r="GP77" s="665"/>
      <c r="GQ77" s="666"/>
      <c r="GR77" s="667"/>
      <c r="GS77" s="676"/>
      <c r="GT77" s="669"/>
      <c r="GU77" s="670"/>
      <c r="GV77" s="1324"/>
      <c r="GW77" s="497" t="e">
        <f>IF(EXACT(VLOOKUP(GP77,OFERTA_0,2,FALSE),GQ77),1,0)</f>
        <v>#N/A</v>
      </c>
      <c r="GX77" s="497" t="e">
        <f>IF(EXACT(VLOOKUP(GP77,OFERTA_0,3,FALSE),GR77),1,0)</f>
        <v>#N/A</v>
      </c>
      <c r="GY77" s="498" t="e">
        <f>IF(EXACT(VLOOKUP(GP77,OFERTA_0,4,FALSE),GS77),1,0)</f>
        <v>#N/A</v>
      </c>
      <c r="GZ77" s="498">
        <f>IF(GT77=0,0,1)</f>
        <v>0</v>
      </c>
      <c r="HA77" s="498">
        <f>IF(GU77=0,0,1)</f>
        <v>0</v>
      </c>
      <c r="HB77" s="498" t="e">
        <f>PRODUCT(GW77:HA77)</f>
        <v>#N/A</v>
      </c>
      <c r="HC77" s="504">
        <f>ROUND(GU77,0)</f>
        <v>0</v>
      </c>
      <c r="HD77" s="500">
        <f>GU77-HC77</f>
        <v>0</v>
      </c>
      <c r="HG77" s="665"/>
      <c r="HH77" s="666"/>
      <c r="HI77" s="667"/>
      <c r="HJ77" s="676"/>
      <c r="HK77" s="669"/>
      <c r="HL77" s="670"/>
      <c r="HM77" s="1324"/>
      <c r="HN77" s="497" t="e">
        <f>IF(EXACT(VLOOKUP(HG77,OFERTA_0,2,FALSE),HH77),1,0)</f>
        <v>#N/A</v>
      </c>
      <c r="HO77" s="497" t="e">
        <f>IF(EXACT(VLOOKUP(HG77,OFERTA_0,3,FALSE),HI77),1,0)</f>
        <v>#N/A</v>
      </c>
      <c r="HP77" s="498" t="e">
        <f>IF(EXACT(VLOOKUP(HG77,OFERTA_0,4,FALSE),HJ77),1,0)</f>
        <v>#N/A</v>
      </c>
      <c r="HQ77" s="498">
        <f>IF(HK77=0,0,1)</f>
        <v>0</v>
      </c>
      <c r="HR77" s="498">
        <f>IF(HL77=0,0,1)</f>
        <v>0</v>
      </c>
      <c r="HS77" s="498" t="e">
        <f>PRODUCT(HN77:HR77)</f>
        <v>#N/A</v>
      </c>
      <c r="HT77" s="504">
        <f>ROUND(HL77,0)</f>
        <v>0</v>
      </c>
      <c r="HU77" s="500">
        <f>HL77-HT77</f>
        <v>0</v>
      </c>
      <c r="HX77" s="665"/>
      <c r="HY77" s="666"/>
      <c r="HZ77" s="667"/>
      <c r="IA77" s="676"/>
      <c r="IB77" s="669"/>
      <c r="IC77" s="670"/>
      <c r="ID77" s="1324"/>
      <c r="IE77" s="497" t="e">
        <f>IF(EXACT(VLOOKUP(HX77,OFERTA_0,2,FALSE),HY77),1,0)</f>
        <v>#N/A</v>
      </c>
      <c r="IF77" s="497" t="e">
        <f>IF(EXACT(VLOOKUP(HX77,OFERTA_0,3,FALSE),HZ77),1,0)</f>
        <v>#N/A</v>
      </c>
      <c r="IG77" s="498" t="e">
        <f>IF(EXACT(VLOOKUP(HX77,OFERTA_0,4,FALSE),IA77),1,0)</f>
        <v>#N/A</v>
      </c>
      <c r="IH77" s="498">
        <f>IF(IB77=0,0,1)</f>
        <v>0</v>
      </c>
      <c r="II77" s="498">
        <f>IF(IC77=0,0,1)</f>
        <v>0</v>
      </c>
      <c r="IJ77" s="498" t="e">
        <f>PRODUCT(IE77:II77)</f>
        <v>#N/A</v>
      </c>
      <c r="IK77" s="504">
        <f>ROUND(IC77,0)</f>
        <v>0</v>
      </c>
      <c r="IL77" s="500">
        <f>IC77-IK77</f>
        <v>0</v>
      </c>
      <c r="IO77" s="665"/>
      <c r="IP77" s="666"/>
      <c r="IQ77" s="667"/>
      <c r="IR77" s="676"/>
      <c r="IS77" s="669"/>
      <c r="IT77" s="670"/>
      <c r="IU77" s="1324"/>
      <c r="IV77" s="497" t="e">
        <f>IF(EXACT(VLOOKUP(IO77,OFERTA_0,2,FALSE),IP77),1,0)</f>
        <v>#N/A</v>
      </c>
      <c r="IW77" s="497" t="e">
        <f>IF(EXACT(VLOOKUP(IO77,OFERTA_0,3,FALSE),IQ77),1,0)</f>
        <v>#N/A</v>
      </c>
      <c r="IX77" s="498" t="e">
        <f>IF(EXACT(VLOOKUP(IO77,OFERTA_0,4,FALSE),IR77),1,0)</f>
        <v>#N/A</v>
      </c>
      <c r="IY77" s="498">
        <f>IF(IS77=0,0,1)</f>
        <v>0</v>
      </c>
      <c r="IZ77" s="498">
        <f>IF(IT77=0,0,1)</f>
        <v>0</v>
      </c>
      <c r="JA77" s="498" t="e">
        <f>PRODUCT(IV77:IZ77)</f>
        <v>#N/A</v>
      </c>
      <c r="JB77" s="504">
        <f>ROUND(IT77,0)</f>
        <v>0</v>
      </c>
      <c r="JC77" s="500">
        <f>IT77-JB77</f>
        <v>0</v>
      </c>
      <c r="JF77" s="665"/>
      <c r="JG77" s="666"/>
      <c r="JH77" s="667"/>
      <c r="JI77" s="676"/>
      <c r="JJ77" s="669"/>
      <c r="JK77" s="670"/>
      <c r="JL77" s="1324"/>
      <c r="JM77" s="497" t="e">
        <f>IF(EXACT(VLOOKUP(JF77,OFERTA_0,2,FALSE),JG77),1,0)</f>
        <v>#N/A</v>
      </c>
      <c r="JN77" s="497" t="e">
        <f>IF(EXACT(VLOOKUP(JF77,OFERTA_0,3,FALSE),JH77),1,0)</f>
        <v>#N/A</v>
      </c>
      <c r="JO77" s="498" t="e">
        <f>IF(EXACT(VLOOKUP(JF77,OFERTA_0,4,FALSE),JI77),1,0)</f>
        <v>#N/A</v>
      </c>
      <c r="JP77" s="498">
        <f>IF(JJ77=0,0,1)</f>
        <v>0</v>
      </c>
      <c r="JQ77" s="498">
        <f>IF(JK77=0,0,1)</f>
        <v>0</v>
      </c>
      <c r="JR77" s="498" t="e">
        <f>PRODUCT(JM77:JQ77)</f>
        <v>#N/A</v>
      </c>
      <c r="JS77" s="504">
        <f>ROUND(JK77,0)</f>
        <v>0</v>
      </c>
      <c r="JT77" s="500">
        <f>JK77-JS77</f>
        <v>0</v>
      </c>
      <c r="JW77" s="665"/>
      <c r="JX77" s="666"/>
      <c r="JY77" s="667"/>
      <c r="JZ77" s="676"/>
      <c r="KA77" s="669"/>
      <c r="KB77" s="670"/>
      <c r="KC77" s="1324"/>
      <c r="KD77" s="497" t="e">
        <f>IF(EXACT(VLOOKUP(JW77,OFERTA_0,2,FALSE),JX77),1,0)</f>
        <v>#N/A</v>
      </c>
      <c r="KE77" s="497" t="e">
        <f>IF(EXACT(VLOOKUP(JW77,OFERTA_0,3,FALSE),JY77),1,0)</f>
        <v>#N/A</v>
      </c>
      <c r="KF77" s="498" t="e">
        <f>IF(EXACT(VLOOKUP(JW77,OFERTA_0,4,FALSE),JZ77),1,0)</f>
        <v>#N/A</v>
      </c>
      <c r="KG77" s="498">
        <f>IF(KA77=0,0,1)</f>
        <v>0</v>
      </c>
      <c r="KH77" s="498">
        <f>IF(KB77=0,0,1)</f>
        <v>0</v>
      </c>
      <c r="KI77" s="498" t="e">
        <f>PRODUCT(KD77:KH77)</f>
        <v>#N/A</v>
      </c>
      <c r="KJ77" s="504">
        <f>ROUND(KB77,0)</f>
        <v>0</v>
      </c>
      <c r="KK77" s="500">
        <f>KB77-KJ77</f>
        <v>0</v>
      </c>
      <c r="KN77" s="665"/>
      <c r="KO77" s="666"/>
      <c r="KP77" s="667"/>
      <c r="KQ77" s="676"/>
      <c r="KR77" s="669"/>
      <c r="KS77" s="670"/>
      <c r="KT77" s="1324"/>
      <c r="KU77" s="497" t="e">
        <f>IF(EXACT(VLOOKUP(KN77,OFERTA_0,2,FALSE),KO77),1,0)</f>
        <v>#N/A</v>
      </c>
      <c r="KV77" s="497" t="e">
        <f>IF(EXACT(VLOOKUP(KN77,OFERTA_0,3,FALSE),KP77),1,0)</f>
        <v>#N/A</v>
      </c>
      <c r="KW77" s="498" t="e">
        <f>IF(EXACT(VLOOKUP(KN77,OFERTA_0,4,FALSE),KQ77),1,0)</f>
        <v>#N/A</v>
      </c>
      <c r="KX77" s="498">
        <f>IF(KR77=0,0,1)</f>
        <v>0</v>
      </c>
      <c r="KY77" s="498">
        <f>IF(KS77=0,0,1)</f>
        <v>0</v>
      </c>
      <c r="KZ77" s="498" t="e">
        <f>PRODUCT(KU77:KY77)</f>
        <v>#N/A</v>
      </c>
      <c r="LA77" s="504">
        <f>ROUND(KS77,0)</f>
        <v>0</v>
      </c>
      <c r="LB77" s="500">
        <f>KS77-LA77</f>
        <v>0</v>
      </c>
      <c r="LE77" s="665"/>
      <c r="LF77" s="666"/>
      <c r="LG77" s="667"/>
      <c r="LH77" s="676"/>
      <c r="LI77" s="669"/>
      <c r="LJ77" s="670"/>
      <c r="LK77" s="1324"/>
      <c r="LL77" s="497" t="e">
        <f>IF(EXACT(VLOOKUP(LE77,OFERTA_0,2,FALSE),LF77),1,0)</f>
        <v>#N/A</v>
      </c>
      <c r="LM77" s="497" t="e">
        <f>IF(EXACT(VLOOKUP(LE77,OFERTA_0,3,FALSE),LG77),1,0)</f>
        <v>#N/A</v>
      </c>
      <c r="LN77" s="498" t="e">
        <f>IF(EXACT(VLOOKUP(LE77,OFERTA_0,4,FALSE),LH77),1,0)</f>
        <v>#N/A</v>
      </c>
      <c r="LO77" s="498">
        <f>IF(LI77=0,0,1)</f>
        <v>0</v>
      </c>
      <c r="LP77" s="498">
        <f>IF(LJ77=0,0,1)</f>
        <v>0</v>
      </c>
      <c r="LQ77" s="498" t="e">
        <f>PRODUCT(LL77:LP77)</f>
        <v>#N/A</v>
      </c>
      <c r="LR77" s="504">
        <f>ROUND(LJ77,0)</f>
        <v>0</v>
      </c>
      <c r="LS77" s="500">
        <f>LJ77-LR77</f>
        <v>0</v>
      </c>
      <c r="LV77" s="665"/>
      <c r="LW77" s="666"/>
      <c r="LX77" s="667"/>
      <c r="LY77" s="676"/>
      <c r="LZ77" s="669"/>
      <c r="MA77" s="670"/>
      <c r="MB77" s="1324"/>
      <c r="MC77" s="497" t="e">
        <f>IF(EXACT(VLOOKUP(LV77,OFERTA_0,2,FALSE),LW77),1,0)</f>
        <v>#N/A</v>
      </c>
      <c r="MD77" s="497" t="e">
        <f>IF(EXACT(VLOOKUP(LV77,OFERTA_0,3,FALSE),LX77),1,0)</f>
        <v>#N/A</v>
      </c>
      <c r="ME77" s="498" t="e">
        <f>IF(EXACT(VLOOKUP(LV77,OFERTA_0,4,FALSE),LY77),1,0)</f>
        <v>#N/A</v>
      </c>
      <c r="MF77" s="498">
        <f>IF(LZ77=0,0,1)</f>
        <v>0</v>
      </c>
      <c r="MG77" s="498">
        <f>IF(MA77=0,0,1)</f>
        <v>0</v>
      </c>
      <c r="MH77" s="498" t="e">
        <f>PRODUCT(MC77:MG77)</f>
        <v>#N/A</v>
      </c>
      <c r="MI77" s="504">
        <f>ROUND(MA77,0)</f>
        <v>0</v>
      </c>
      <c r="MJ77" s="500">
        <f>MA77-MI77</f>
        <v>0</v>
      </c>
      <c r="MM77" s="665"/>
      <c r="MN77" s="666"/>
      <c r="MO77" s="667"/>
      <c r="MP77" s="676"/>
      <c r="MQ77" s="669"/>
      <c r="MR77" s="670"/>
      <c r="MS77" s="1324"/>
      <c r="MT77" s="497" t="e">
        <f>IF(EXACT(VLOOKUP(MM77,OFERTA_0,2,FALSE),MN77),1,0)</f>
        <v>#N/A</v>
      </c>
      <c r="MU77" s="497" t="e">
        <f>IF(EXACT(VLOOKUP(MM77,OFERTA_0,3,FALSE),MO77),1,0)</f>
        <v>#N/A</v>
      </c>
      <c r="MV77" s="498" t="e">
        <f>IF(EXACT(VLOOKUP(MM77,OFERTA_0,4,FALSE),MP77),1,0)</f>
        <v>#N/A</v>
      </c>
      <c r="MW77" s="498">
        <f>IF(MQ77=0,0,1)</f>
        <v>0</v>
      </c>
      <c r="MX77" s="498">
        <f>IF(MR77=0,0,1)</f>
        <v>0</v>
      </c>
      <c r="MY77" s="498" t="e">
        <f>PRODUCT(MT77:MX77)</f>
        <v>#N/A</v>
      </c>
      <c r="MZ77" s="504">
        <f>ROUND(MR77,0)</f>
        <v>0</v>
      </c>
      <c r="NA77" s="500">
        <f>MR77-MZ77</f>
        <v>0</v>
      </c>
      <c r="ND77" s="665"/>
      <c r="NE77" s="666"/>
      <c r="NF77" s="667"/>
      <c r="NG77" s="676"/>
      <c r="NH77" s="669"/>
      <c r="NI77" s="670"/>
      <c r="NJ77" s="1324"/>
      <c r="NK77" s="497" t="e">
        <f>IF(EXACT(VLOOKUP(ND77,OFERTA_0,2,FALSE),NE77),1,0)</f>
        <v>#N/A</v>
      </c>
      <c r="NL77" s="497" t="e">
        <f>IF(EXACT(VLOOKUP(ND77,OFERTA_0,3,FALSE),NF77),1,0)</f>
        <v>#N/A</v>
      </c>
      <c r="NM77" s="498" t="e">
        <f>IF(EXACT(VLOOKUP(ND77,OFERTA_0,4,FALSE),NG77),1,0)</f>
        <v>#N/A</v>
      </c>
      <c r="NN77" s="498">
        <f>IF(NH77=0,0,1)</f>
        <v>0</v>
      </c>
      <c r="NO77" s="498">
        <f>IF(NI77=0,0,1)</f>
        <v>0</v>
      </c>
      <c r="NP77" s="498" t="e">
        <f>PRODUCT(NK77:NO77)</f>
        <v>#N/A</v>
      </c>
      <c r="NQ77" s="504">
        <f>ROUND(NI77,0)</f>
        <v>0</v>
      </c>
      <c r="NR77" s="500">
        <f>NI77-NQ77</f>
        <v>0</v>
      </c>
      <c r="NU77" s="665"/>
      <c r="NV77" s="666"/>
      <c r="NW77" s="667"/>
      <c r="NX77" s="676"/>
      <c r="NY77" s="669"/>
      <c r="NZ77" s="670"/>
      <c r="OA77" s="1324"/>
      <c r="OB77" s="497" t="e">
        <f>IF(EXACT(VLOOKUP(NU77,OFERTA_0,2,FALSE),NV77),1,0)</f>
        <v>#N/A</v>
      </c>
      <c r="OC77" s="497" t="e">
        <f>IF(EXACT(VLOOKUP(NU77,OFERTA_0,3,FALSE),NW77),1,0)</f>
        <v>#N/A</v>
      </c>
      <c r="OD77" s="498" t="e">
        <f>IF(EXACT(VLOOKUP(NU77,OFERTA_0,4,FALSE),NX77),1,0)</f>
        <v>#N/A</v>
      </c>
      <c r="OE77" s="498">
        <f>IF(NY77=0,0,1)</f>
        <v>0</v>
      </c>
      <c r="OF77" s="498">
        <f>IF(NZ77=0,0,1)</f>
        <v>0</v>
      </c>
      <c r="OG77" s="498" t="e">
        <f>PRODUCT(OB77:OF77)</f>
        <v>#N/A</v>
      </c>
      <c r="OH77" s="504">
        <f>ROUND(NZ77,0)</f>
        <v>0</v>
      </c>
      <c r="OI77" s="500">
        <f>NZ77-OH77</f>
        <v>0</v>
      </c>
      <c r="OL77" s="665"/>
      <c r="OM77" s="666"/>
      <c r="ON77" s="667"/>
      <c r="OO77" s="676"/>
      <c r="OP77" s="669"/>
      <c r="OQ77" s="670"/>
      <c r="OR77" s="1324"/>
      <c r="OS77" s="497" t="e">
        <f>IF(EXACT(VLOOKUP(OL77,OFERTA_0,2,FALSE),OM77),1,0)</f>
        <v>#N/A</v>
      </c>
      <c r="OT77" s="497" t="e">
        <f>IF(EXACT(VLOOKUP(OL77,OFERTA_0,3,FALSE),ON77),1,0)</f>
        <v>#N/A</v>
      </c>
      <c r="OU77" s="498" t="e">
        <f>IF(EXACT(VLOOKUP(OL77,OFERTA_0,4,FALSE),OO77),1,0)</f>
        <v>#N/A</v>
      </c>
      <c r="OV77" s="498">
        <f>IF(OP77=0,0,1)</f>
        <v>0</v>
      </c>
      <c r="OW77" s="498">
        <f>IF(OQ77=0,0,1)</f>
        <v>0</v>
      </c>
      <c r="OX77" s="498" t="e">
        <f>PRODUCT(OS77:OW77)</f>
        <v>#N/A</v>
      </c>
      <c r="OY77" s="504">
        <f>ROUND(OQ77,0)</f>
        <v>0</v>
      </c>
      <c r="OZ77" s="500">
        <f>OQ77-OY77</f>
        <v>0</v>
      </c>
      <c r="PC77" s="665"/>
      <c r="PD77" s="666"/>
      <c r="PE77" s="667"/>
      <c r="PF77" s="676"/>
      <c r="PG77" s="669"/>
      <c r="PH77" s="670"/>
      <c r="PI77" s="1324"/>
      <c r="PJ77" s="497" t="e">
        <f>IF(EXACT(VLOOKUP(PC77,OFERTA_0,2,FALSE),PD77),1,0)</f>
        <v>#N/A</v>
      </c>
      <c r="PK77" s="497" t="e">
        <f>IF(EXACT(VLOOKUP(PC77,OFERTA_0,3,FALSE),PE77),1,0)</f>
        <v>#N/A</v>
      </c>
      <c r="PL77" s="498" t="e">
        <f>IF(EXACT(VLOOKUP(PC77,OFERTA_0,4,FALSE),PF77),1,0)</f>
        <v>#N/A</v>
      </c>
      <c r="PM77" s="498">
        <f>IF(PG77=0,0,1)</f>
        <v>0</v>
      </c>
      <c r="PN77" s="498">
        <f>IF(PH77=0,0,1)</f>
        <v>0</v>
      </c>
      <c r="PO77" s="498" t="e">
        <f>PRODUCT(PJ77:PN77)</f>
        <v>#N/A</v>
      </c>
      <c r="PP77" s="504">
        <f>ROUND(PH77,0)</f>
        <v>0</v>
      </c>
      <c r="PQ77" s="500">
        <f>PH77-PP77</f>
        <v>0</v>
      </c>
      <c r="PT77" s="665"/>
      <c r="PU77" s="666"/>
      <c r="PV77" s="667"/>
      <c r="PW77" s="676"/>
      <c r="PX77" s="669"/>
      <c r="PY77" s="670"/>
      <c r="PZ77" s="1324"/>
      <c r="QA77" s="497" t="e">
        <f>IF(EXACT(VLOOKUP(PT77,OFERTA_0,2,FALSE),PU77),1,0)</f>
        <v>#N/A</v>
      </c>
      <c r="QB77" s="497" t="e">
        <f>IF(EXACT(VLOOKUP(PT77,OFERTA_0,3,FALSE),PV77),1,0)</f>
        <v>#N/A</v>
      </c>
      <c r="QC77" s="498" t="e">
        <f>IF(EXACT(VLOOKUP(PT77,OFERTA_0,4,FALSE),PW77),1,0)</f>
        <v>#N/A</v>
      </c>
      <c r="QD77" s="498">
        <f>IF(PX77=0,0,1)</f>
        <v>0</v>
      </c>
      <c r="QE77" s="498">
        <f>IF(PY77=0,0,1)</f>
        <v>0</v>
      </c>
      <c r="QF77" s="498" t="e">
        <f>PRODUCT(QA77:QE77)</f>
        <v>#N/A</v>
      </c>
      <c r="QG77" s="504">
        <f>ROUND(PY77,0)</f>
        <v>0</v>
      </c>
      <c r="QH77" s="500">
        <f>PY77-QG77</f>
        <v>0</v>
      </c>
      <c r="QK77" s="665"/>
      <c r="QL77" s="666"/>
      <c r="QM77" s="667"/>
      <c r="QN77" s="676"/>
      <c r="QO77" s="669"/>
      <c r="QP77" s="670"/>
      <c r="QQ77" s="1324"/>
      <c r="QR77" s="497" t="e">
        <f>IF(EXACT(VLOOKUP(QK77,OFERTA_0,2,FALSE),QL77),1,0)</f>
        <v>#N/A</v>
      </c>
      <c r="QS77" s="497" t="e">
        <f>IF(EXACT(VLOOKUP(QK77,OFERTA_0,3,FALSE),QM77),1,0)</f>
        <v>#N/A</v>
      </c>
      <c r="QT77" s="498" t="e">
        <f>IF(EXACT(VLOOKUP(QK77,OFERTA_0,4,FALSE),QN77),1,0)</f>
        <v>#N/A</v>
      </c>
      <c r="QU77" s="498">
        <f>IF(QO77=0,0,1)</f>
        <v>0</v>
      </c>
      <c r="QV77" s="498">
        <f>IF(QP77=0,0,1)</f>
        <v>0</v>
      </c>
      <c r="QW77" s="498" t="e">
        <f>PRODUCT(QR77:QV77)</f>
        <v>#N/A</v>
      </c>
      <c r="QX77" s="504">
        <f>ROUND(QP77,0)</f>
        <v>0</v>
      </c>
      <c r="QY77" s="500">
        <f>QP77-QX77</f>
        <v>0</v>
      </c>
      <c r="RB77" s="381"/>
      <c r="RC77" s="382"/>
      <c r="RD77" s="383"/>
      <c r="RE77" s="384"/>
      <c r="RF77" s="385"/>
      <c r="RG77" s="386"/>
      <c r="RH77" s="386"/>
      <c r="RI77" s="497"/>
      <c r="RJ77" s="497"/>
      <c r="RK77" s="501"/>
      <c r="RL77" s="501"/>
      <c r="RM77" s="501"/>
      <c r="RN77" s="501"/>
      <c r="RO77" s="502"/>
      <c r="RP77" s="503"/>
      <c r="RS77" s="381"/>
      <c r="RT77" s="382"/>
      <c r="RU77" s="383"/>
      <c r="RV77" s="384"/>
      <c r="RW77" s="385"/>
      <c r="RX77" s="386"/>
      <c r="RY77" s="386"/>
      <c r="RZ77" s="497"/>
      <c r="SA77" s="497"/>
      <c r="SB77" s="501"/>
      <c r="SC77" s="501"/>
      <c r="SD77" s="501"/>
      <c r="SE77" s="501"/>
      <c r="SF77" s="502"/>
      <c r="SG77" s="503"/>
      <c r="SJ77" s="381"/>
      <c r="SK77" s="382"/>
      <c r="SL77" s="383"/>
      <c r="SM77" s="384"/>
      <c r="SN77" s="385"/>
      <c r="SO77" s="386"/>
      <c r="SP77" s="386"/>
      <c r="SQ77" s="497"/>
      <c r="SR77" s="497"/>
      <c r="SS77" s="501"/>
      <c r="ST77" s="501"/>
      <c r="SU77" s="501"/>
      <c r="SV77" s="501"/>
      <c r="SW77" s="502"/>
      <c r="SX77" s="503"/>
    </row>
    <row r="78" spans="2:518" ht="109.5" customHeight="1" thickTop="1" thickBot="1">
      <c r="B78" s="832" t="s">
        <v>511</v>
      </c>
      <c r="C78" s="849" t="s">
        <v>435</v>
      </c>
      <c r="D78" s="844" t="s">
        <v>512</v>
      </c>
      <c r="E78" s="841" t="s">
        <v>146</v>
      </c>
      <c r="F78" s="867">
        <v>14</v>
      </c>
      <c r="G78" s="916">
        <v>0</v>
      </c>
      <c r="H78" s="862">
        <v>0</v>
      </c>
      <c r="K78" s="934" t="s">
        <v>511</v>
      </c>
      <c r="L78" s="951" t="s">
        <v>435</v>
      </c>
      <c r="M78" s="946" t="s">
        <v>512</v>
      </c>
      <c r="N78" s="943" t="s">
        <v>146</v>
      </c>
      <c r="O78" s="969">
        <v>14</v>
      </c>
      <c r="P78" s="1017">
        <v>225000</v>
      </c>
      <c r="Q78" s="964">
        <v>3150000</v>
      </c>
      <c r="R78" s="497">
        <f>IF(EXACT(VLOOKUP(K78,OFERTA_0,3,FALSE),M78),1,0)</f>
        <v>1</v>
      </c>
      <c r="S78" s="497">
        <f>IF(EXACT(VLOOKUP(K78,OFERTA_0,4,FALSE),N78),1,0)</f>
        <v>1</v>
      </c>
      <c r="T78" s="498">
        <f>IF(EXACT(VLOOKUP(K78,OFERTA_0,5,FALSE),O78),1,0)</f>
        <v>1</v>
      </c>
      <c r="U78" s="498">
        <f t="shared" si="1844"/>
        <v>1</v>
      </c>
      <c r="V78" s="498">
        <f t="shared" si="1845"/>
        <v>1</v>
      </c>
      <c r="W78" s="498">
        <f t="shared" si="1846"/>
        <v>1</v>
      </c>
      <c r="X78" s="504">
        <f t="shared" si="1847"/>
        <v>3150000</v>
      </c>
      <c r="Y78" s="500">
        <f t="shared" si="1848"/>
        <v>0</v>
      </c>
      <c r="Z78" s="486"/>
      <c r="AA78" s="486"/>
      <c r="AB78" s="934" t="s">
        <v>511</v>
      </c>
      <c r="AC78" s="951" t="s">
        <v>435</v>
      </c>
      <c r="AD78" s="946" t="s">
        <v>512</v>
      </c>
      <c r="AE78" s="943" t="s">
        <v>146</v>
      </c>
      <c r="AF78" s="969">
        <v>14</v>
      </c>
      <c r="AG78" s="1017">
        <v>290000</v>
      </c>
      <c r="AH78" s="964">
        <v>4060000</v>
      </c>
      <c r="AI78" s="497">
        <f>IF(EXACT(VLOOKUP(AB78,OFERTA_0,3,FALSE),AD78),1,0)</f>
        <v>1</v>
      </c>
      <c r="AJ78" s="497">
        <f>IF(EXACT(VLOOKUP(AB78,OFERTA_0,4,FALSE),AE78),1,0)</f>
        <v>1</v>
      </c>
      <c r="AK78" s="498">
        <f>IF(EXACT(VLOOKUP(AB78,OFERTA_0,5,FALSE),AF78),1,0)</f>
        <v>1</v>
      </c>
      <c r="AL78" s="498">
        <f t="shared" si="1849"/>
        <v>1</v>
      </c>
      <c r="AM78" s="498">
        <f t="shared" si="1850"/>
        <v>1</v>
      </c>
      <c r="AN78" s="498">
        <f t="shared" si="1851"/>
        <v>1</v>
      </c>
      <c r="AO78" s="504">
        <f t="shared" si="1852"/>
        <v>4060000</v>
      </c>
      <c r="AP78" s="500">
        <f t="shared" si="1853"/>
        <v>0</v>
      </c>
      <c r="AQ78" s="486"/>
      <c r="AR78" s="486"/>
      <c r="AS78" s="934" t="s">
        <v>511</v>
      </c>
      <c r="AT78" s="951" t="s">
        <v>435</v>
      </c>
      <c r="AU78" s="946" t="s">
        <v>512</v>
      </c>
      <c r="AV78" s="943" t="s">
        <v>146</v>
      </c>
      <c r="AW78" s="969">
        <v>14</v>
      </c>
      <c r="AX78" s="1017">
        <v>147500</v>
      </c>
      <c r="AY78" s="964">
        <v>2065000</v>
      </c>
      <c r="AZ78" s="497">
        <f>IF(EXACT(VLOOKUP(AS78,OFERTA_0,3,FALSE),AU78),1,0)</f>
        <v>1</v>
      </c>
      <c r="BA78" s="497">
        <f>IF(EXACT(VLOOKUP(AS78,OFERTA_0,4,FALSE),AV78),1,0)</f>
        <v>1</v>
      </c>
      <c r="BB78" s="498">
        <f>IF(EXACT(VLOOKUP(AS78,OFERTA_0,5,FALSE),AW78),1,0)</f>
        <v>1</v>
      </c>
      <c r="BC78" s="498">
        <f t="shared" si="1854"/>
        <v>1</v>
      </c>
      <c r="BD78" s="498">
        <f t="shared" si="1855"/>
        <v>1</v>
      </c>
      <c r="BE78" s="498">
        <f t="shared" si="1856"/>
        <v>1</v>
      </c>
      <c r="BF78" s="504">
        <f t="shared" si="1857"/>
        <v>2065000</v>
      </c>
      <c r="BG78" s="500">
        <f t="shared" si="1858"/>
        <v>0</v>
      </c>
      <c r="BJ78" s="934" t="s">
        <v>511</v>
      </c>
      <c r="BK78" s="951" t="s">
        <v>435</v>
      </c>
      <c r="BL78" s="946" t="s">
        <v>512</v>
      </c>
      <c r="BM78" s="943" t="s">
        <v>146</v>
      </c>
      <c r="BN78" s="969">
        <v>14</v>
      </c>
      <c r="BO78" s="1017">
        <v>142050</v>
      </c>
      <c r="BP78" s="964">
        <v>1988700</v>
      </c>
      <c r="BQ78" s="497">
        <f>IF(EXACT(VLOOKUP(BJ78,OFERTA_0,3,FALSE),BL78),1,0)</f>
        <v>1</v>
      </c>
      <c r="BR78" s="497">
        <f>IF(EXACT(VLOOKUP(BJ78,OFERTA_0,4,FALSE),BM78),1,0)</f>
        <v>1</v>
      </c>
      <c r="BS78" s="498">
        <f>IF(EXACT(VLOOKUP(BJ78,OFERTA_0,5,FALSE),BN78),1,0)</f>
        <v>1</v>
      </c>
      <c r="BT78" s="498">
        <f t="shared" si="1859"/>
        <v>1</v>
      </c>
      <c r="BU78" s="498">
        <f t="shared" si="1860"/>
        <v>1</v>
      </c>
      <c r="BV78" s="498">
        <f t="shared" si="1861"/>
        <v>1</v>
      </c>
      <c r="BW78" s="504">
        <f t="shared" si="1862"/>
        <v>1988700</v>
      </c>
      <c r="BX78" s="500">
        <f t="shared" si="1863"/>
        <v>0</v>
      </c>
      <c r="CA78" s="934" t="s">
        <v>511</v>
      </c>
      <c r="CB78" s="951" t="s">
        <v>435</v>
      </c>
      <c r="CC78" s="946" t="s">
        <v>512</v>
      </c>
      <c r="CD78" s="943" t="s">
        <v>146</v>
      </c>
      <c r="CE78" s="969">
        <v>14</v>
      </c>
      <c r="CF78" s="1017">
        <v>195752</v>
      </c>
      <c r="CG78" s="964">
        <v>2740528</v>
      </c>
      <c r="CH78" s="497">
        <f>IF(EXACT(VLOOKUP(CA78,OFERTA_0,3,FALSE),CC78),1,0)</f>
        <v>1</v>
      </c>
      <c r="CI78" s="497">
        <f>IF(EXACT(VLOOKUP(CA78,OFERTA_0,4,FALSE),CD78),1,0)</f>
        <v>1</v>
      </c>
      <c r="CJ78" s="498">
        <f>IF(EXACT(VLOOKUP(CA78,OFERTA_0,5,FALSE),CE78),1,0)</f>
        <v>1</v>
      </c>
      <c r="CK78" s="498">
        <f t="shared" si="1864"/>
        <v>1</v>
      </c>
      <c r="CL78" s="498">
        <f t="shared" si="1865"/>
        <v>1</v>
      </c>
      <c r="CM78" s="498">
        <f t="shared" si="1866"/>
        <v>1</v>
      </c>
      <c r="CN78" s="504">
        <f t="shared" si="1867"/>
        <v>2740528</v>
      </c>
      <c r="CO78" s="500">
        <f t="shared" si="1868"/>
        <v>0</v>
      </c>
      <c r="CR78" s="934" t="s">
        <v>511</v>
      </c>
      <c r="CS78" s="951" t="s">
        <v>435</v>
      </c>
      <c r="CT78" s="946" t="s">
        <v>512</v>
      </c>
      <c r="CU78" s="943" t="s">
        <v>146</v>
      </c>
      <c r="CV78" s="676">
        <v>14</v>
      </c>
      <c r="CW78" s="1017">
        <v>195755</v>
      </c>
      <c r="CX78" s="1041">
        <f t="shared" si="1869"/>
        <v>2740570</v>
      </c>
      <c r="CY78" s="497">
        <f>IF(EXACT(VLOOKUP(CR78,OFERTA_0,3,FALSE),CT78),1,0)</f>
        <v>1</v>
      </c>
      <c r="CZ78" s="497">
        <f>IF(EXACT(VLOOKUP(CR78,OFERTA_0,4,FALSE),CU78),1,0)</f>
        <v>1</v>
      </c>
      <c r="DA78" s="498">
        <f>IF(EXACT(VLOOKUP(CR78,OFERTA_0,5,FALSE),CV78),1,0)</f>
        <v>1</v>
      </c>
      <c r="DB78" s="498">
        <f t="shared" si="1870"/>
        <v>1</v>
      </c>
      <c r="DC78" s="498">
        <f t="shared" si="1871"/>
        <v>1</v>
      </c>
      <c r="DD78" s="498">
        <f t="shared" si="1872"/>
        <v>1</v>
      </c>
      <c r="DE78" s="504">
        <f t="shared" si="1873"/>
        <v>2740570</v>
      </c>
      <c r="DF78" s="500">
        <f t="shared" si="1874"/>
        <v>0</v>
      </c>
      <c r="DI78" s="934" t="s">
        <v>511</v>
      </c>
      <c r="DJ78" s="951" t="s">
        <v>435</v>
      </c>
      <c r="DK78" s="946" t="s">
        <v>512</v>
      </c>
      <c r="DL78" s="943" t="s">
        <v>146</v>
      </c>
      <c r="DM78" s="969">
        <v>14</v>
      </c>
      <c r="DN78" s="1017">
        <v>160000</v>
      </c>
      <c r="DO78" s="964">
        <v>2240000</v>
      </c>
      <c r="DP78" s="497">
        <f>IF(EXACT(VLOOKUP(DI78,OFERTA_0,3,FALSE),DK78),1,0)</f>
        <v>1</v>
      </c>
      <c r="DQ78" s="497">
        <f>IF(EXACT(VLOOKUP(DI78,OFERTA_0,4,FALSE),DL78),1,0)</f>
        <v>1</v>
      </c>
      <c r="DR78" s="498">
        <f>IF(EXACT(VLOOKUP(DI78,OFERTA_0,5,FALSE),DM78),1,0)</f>
        <v>1</v>
      </c>
      <c r="DS78" s="498">
        <f t="shared" si="1875"/>
        <v>1</v>
      </c>
      <c r="DT78" s="498">
        <f t="shared" si="1876"/>
        <v>1</v>
      </c>
      <c r="DU78" s="498">
        <f t="shared" si="1877"/>
        <v>1</v>
      </c>
      <c r="DV78" s="504">
        <f t="shared" si="1878"/>
        <v>2240000</v>
      </c>
      <c r="DW78" s="500">
        <f t="shared" si="1879"/>
        <v>0</v>
      </c>
      <c r="DZ78" s="934" t="s">
        <v>511</v>
      </c>
      <c r="EA78" s="951" t="s">
        <v>435</v>
      </c>
      <c r="EB78" s="946" t="s">
        <v>512</v>
      </c>
      <c r="EC78" s="943" t="s">
        <v>146</v>
      </c>
      <c r="ED78" s="676">
        <v>14</v>
      </c>
      <c r="EE78" s="1017">
        <v>195749</v>
      </c>
      <c r="EF78" s="1041">
        <f t="shared" si="1880"/>
        <v>2740486</v>
      </c>
      <c r="EG78" s="497">
        <f>IF(EXACT(VLOOKUP(DZ78,OFERTA_0,3,FALSE),EB78),1,0)</f>
        <v>1</v>
      </c>
      <c r="EH78" s="497">
        <f>IF(EXACT(VLOOKUP(DZ78,OFERTA_0,4,FALSE),EC78),1,0)</f>
        <v>1</v>
      </c>
      <c r="EI78" s="498">
        <f>IF(EXACT(VLOOKUP(DZ78,OFERTA_0,5,FALSE),ED78),1,0)</f>
        <v>1</v>
      </c>
      <c r="EJ78" s="498">
        <f t="shared" si="1881"/>
        <v>1</v>
      </c>
      <c r="EK78" s="498">
        <f t="shared" si="1882"/>
        <v>1</v>
      </c>
      <c r="EL78" s="498">
        <f t="shared" si="1883"/>
        <v>1</v>
      </c>
      <c r="EM78" s="504">
        <f t="shared" si="1884"/>
        <v>2740486</v>
      </c>
      <c r="EN78" s="500">
        <f t="shared" si="1885"/>
        <v>0</v>
      </c>
      <c r="EQ78" s="659"/>
      <c r="ER78" s="660"/>
      <c r="ES78" s="661"/>
      <c r="ET78" s="662"/>
      <c r="EU78" s="663"/>
      <c r="EV78" s="664"/>
      <c r="EW78" s="1324"/>
      <c r="EX78" s="497"/>
      <c r="EY78" s="497"/>
      <c r="EZ78" s="501"/>
      <c r="FA78" s="501"/>
      <c r="FB78" s="501"/>
      <c r="FC78" s="501"/>
      <c r="FD78" s="502"/>
      <c r="FE78" s="503"/>
      <c r="FH78" s="659"/>
      <c r="FI78" s="660"/>
      <c r="FJ78" s="661"/>
      <c r="FK78" s="662"/>
      <c r="FL78" s="663"/>
      <c r="FM78" s="664"/>
      <c r="FN78" s="1324"/>
      <c r="FO78" s="497"/>
      <c r="FP78" s="497"/>
      <c r="FQ78" s="501"/>
      <c r="FR78" s="501"/>
      <c r="FS78" s="501"/>
      <c r="FT78" s="501"/>
      <c r="FU78" s="502"/>
      <c r="FV78" s="503"/>
      <c r="FY78" s="659"/>
      <c r="FZ78" s="660"/>
      <c r="GA78" s="661"/>
      <c r="GB78" s="662"/>
      <c r="GC78" s="663"/>
      <c r="GD78" s="664"/>
      <c r="GE78" s="1324"/>
      <c r="GF78" s="497"/>
      <c r="GG78" s="497"/>
      <c r="GH78" s="501"/>
      <c r="GI78" s="501"/>
      <c r="GJ78" s="501"/>
      <c r="GK78" s="501"/>
      <c r="GL78" s="502"/>
      <c r="GM78" s="503"/>
      <c r="GP78" s="659"/>
      <c r="GQ78" s="660"/>
      <c r="GR78" s="661"/>
      <c r="GS78" s="662"/>
      <c r="GT78" s="663"/>
      <c r="GU78" s="664"/>
      <c r="GV78" s="1324"/>
      <c r="GW78" s="497"/>
      <c r="GX78" s="497"/>
      <c r="GY78" s="501"/>
      <c r="GZ78" s="501"/>
      <c r="HA78" s="501"/>
      <c r="HB78" s="501"/>
      <c r="HC78" s="502"/>
      <c r="HD78" s="503"/>
      <c r="HG78" s="659"/>
      <c r="HH78" s="660"/>
      <c r="HI78" s="661"/>
      <c r="HJ78" s="662"/>
      <c r="HK78" s="663"/>
      <c r="HL78" s="664"/>
      <c r="HM78" s="1324"/>
      <c r="HN78" s="497"/>
      <c r="HO78" s="497"/>
      <c r="HP78" s="501"/>
      <c r="HQ78" s="501"/>
      <c r="HR78" s="501"/>
      <c r="HS78" s="501"/>
      <c r="HT78" s="502"/>
      <c r="HU78" s="503"/>
      <c r="HX78" s="659"/>
      <c r="HY78" s="660"/>
      <c r="HZ78" s="661"/>
      <c r="IA78" s="662"/>
      <c r="IB78" s="663"/>
      <c r="IC78" s="664"/>
      <c r="ID78" s="1324"/>
      <c r="IE78" s="497"/>
      <c r="IF78" s="497"/>
      <c r="IG78" s="501"/>
      <c r="IH78" s="501"/>
      <c r="II78" s="501"/>
      <c r="IJ78" s="501"/>
      <c r="IK78" s="502"/>
      <c r="IL78" s="503"/>
      <c r="IO78" s="659"/>
      <c r="IP78" s="660"/>
      <c r="IQ78" s="661"/>
      <c r="IR78" s="662"/>
      <c r="IS78" s="663"/>
      <c r="IT78" s="664"/>
      <c r="IU78" s="1324"/>
      <c r="IV78" s="497"/>
      <c r="IW78" s="497"/>
      <c r="IX78" s="501"/>
      <c r="IY78" s="501"/>
      <c r="IZ78" s="501"/>
      <c r="JA78" s="501"/>
      <c r="JB78" s="502"/>
      <c r="JC78" s="503"/>
      <c r="JF78" s="659"/>
      <c r="JG78" s="660"/>
      <c r="JH78" s="661"/>
      <c r="JI78" s="662"/>
      <c r="JJ78" s="663"/>
      <c r="JK78" s="664"/>
      <c r="JL78" s="1324"/>
      <c r="JM78" s="497"/>
      <c r="JN78" s="497"/>
      <c r="JO78" s="501"/>
      <c r="JP78" s="501"/>
      <c r="JQ78" s="501"/>
      <c r="JR78" s="501"/>
      <c r="JS78" s="502"/>
      <c r="JT78" s="503"/>
      <c r="JW78" s="659"/>
      <c r="JX78" s="660"/>
      <c r="JY78" s="661"/>
      <c r="JZ78" s="662"/>
      <c r="KA78" s="663"/>
      <c r="KB78" s="664"/>
      <c r="KC78" s="1324"/>
      <c r="KD78" s="497"/>
      <c r="KE78" s="497"/>
      <c r="KF78" s="501"/>
      <c r="KG78" s="501"/>
      <c r="KH78" s="501"/>
      <c r="KI78" s="501"/>
      <c r="KJ78" s="502"/>
      <c r="KK78" s="503"/>
      <c r="KN78" s="659"/>
      <c r="KO78" s="660"/>
      <c r="KP78" s="661"/>
      <c r="KQ78" s="662"/>
      <c r="KR78" s="663"/>
      <c r="KS78" s="664"/>
      <c r="KT78" s="1324"/>
      <c r="KU78" s="497"/>
      <c r="KV78" s="497"/>
      <c r="KW78" s="501"/>
      <c r="KX78" s="501"/>
      <c r="KY78" s="501"/>
      <c r="KZ78" s="501"/>
      <c r="LA78" s="502"/>
      <c r="LB78" s="503"/>
      <c r="LE78" s="659"/>
      <c r="LF78" s="660"/>
      <c r="LG78" s="661"/>
      <c r="LH78" s="662"/>
      <c r="LI78" s="663"/>
      <c r="LJ78" s="664"/>
      <c r="LK78" s="1324"/>
      <c r="LL78" s="497"/>
      <c r="LM78" s="497"/>
      <c r="LN78" s="501"/>
      <c r="LO78" s="501"/>
      <c r="LP78" s="501"/>
      <c r="LQ78" s="501"/>
      <c r="LR78" s="502"/>
      <c r="LS78" s="503"/>
      <c r="LV78" s="659"/>
      <c r="LW78" s="660"/>
      <c r="LX78" s="661"/>
      <c r="LY78" s="662"/>
      <c r="LZ78" s="663"/>
      <c r="MA78" s="664"/>
      <c r="MB78" s="1324"/>
      <c r="MC78" s="497"/>
      <c r="MD78" s="497"/>
      <c r="ME78" s="501"/>
      <c r="MF78" s="501"/>
      <c r="MG78" s="501"/>
      <c r="MH78" s="501"/>
      <c r="MI78" s="502"/>
      <c r="MJ78" s="503"/>
      <c r="MM78" s="659"/>
      <c r="MN78" s="660"/>
      <c r="MO78" s="661"/>
      <c r="MP78" s="662"/>
      <c r="MQ78" s="663"/>
      <c r="MR78" s="664"/>
      <c r="MS78" s="1324"/>
      <c r="MT78" s="497"/>
      <c r="MU78" s="497"/>
      <c r="MV78" s="501"/>
      <c r="MW78" s="501"/>
      <c r="MX78" s="501"/>
      <c r="MY78" s="501"/>
      <c r="MZ78" s="502"/>
      <c r="NA78" s="503"/>
      <c r="ND78" s="659"/>
      <c r="NE78" s="660"/>
      <c r="NF78" s="661"/>
      <c r="NG78" s="662"/>
      <c r="NH78" s="663"/>
      <c r="NI78" s="664"/>
      <c r="NJ78" s="1324"/>
      <c r="NK78" s="497"/>
      <c r="NL78" s="497"/>
      <c r="NM78" s="501"/>
      <c r="NN78" s="501"/>
      <c r="NO78" s="501"/>
      <c r="NP78" s="501"/>
      <c r="NQ78" s="502"/>
      <c r="NR78" s="503"/>
      <c r="NU78" s="659"/>
      <c r="NV78" s="660"/>
      <c r="NW78" s="661"/>
      <c r="NX78" s="662"/>
      <c r="NY78" s="663"/>
      <c r="NZ78" s="664"/>
      <c r="OA78" s="1324"/>
      <c r="OB78" s="497"/>
      <c r="OC78" s="497"/>
      <c r="OD78" s="501"/>
      <c r="OE78" s="501"/>
      <c r="OF78" s="501"/>
      <c r="OG78" s="501"/>
      <c r="OH78" s="502"/>
      <c r="OI78" s="503"/>
      <c r="OL78" s="659"/>
      <c r="OM78" s="660"/>
      <c r="ON78" s="661"/>
      <c r="OO78" s="662"/>
      <c r="OP78" s="663"/>
      <c r="OQ78" s="664"/>
      <c r="OR78" s="1324"/>
      <c r="OS78" s="497"/>
      <c r="OT78" s="497"/>
      <c r="OU78" s="501"/>
      <c r="OV78" s="501"/>
      <c r="OW78" s="501"/>
      <c r="OX78" s="501"/>
      <c r="OY78" s="502"/>
      <c r="OZ78" s="503"/>
      <c r="PC78" s="659"/>
      <c r="PD78" s="660"/>
      <c r="PE78" s="661"/>
      <c r="PF78" s="662"/>
      <c r="PG78" s="663"/>
      <c r="PH78" s="664"/>
      <c r="PI78" s="1324"/>
      <c r="PJ78" s="497"/>
      <c r="PK78" s="497"/>
      <c r="PL78" s="501"/>
      <c r="PM78" s="501"/>
      <c r="PN78" s="501"/>
      <c r="PO78" s="501"/>
      <c r="PP78" s="502"/>
      <c r="PQ78" s="503"/>
      <c r="PT78" s="659"/>
      <c r="PU78" s="660"/>
      <c r="PV78" s="661"/>
      <c r="PW78" s="662"/>
      <c r="PX78" s="663"/>
      <c r="PY78" s="664"/>
      <c r="PZ78" s="1324"/>
      <c r="QA78" s="497"/>
      <c r="QB78" s="497"/>
      <c r="QC78" s="501"/>
      <c r="QD78" s="501"/>
      <c r="QE78" s="501"/>
      <c r="QF78" s="501"/>
      <c r="QG78" s="502"/>
      <c r="QH78" s="503"/>
      <c r="QK78" s="659"/>
      <c r="QL78" s="660"/>
      <c r="QM78" s="661"/>
      <c r="QN78" s="662"/>
      <c r="QO78" s="663"/>
      <c r="QP78" s="664"/>
      <c r="QQ78" s="1324"/>
      <c r="QR78" s="497"/>
      <c r="QS78" s="497"/>
      <c r="QT78" s="501"/>
      <c r="QU78" s="501"/>
      <c r="QV78" s="501"/>
      <c r="QW78" s="501"/>
      <c r="QX78" s="502"/>
      <c r="QY78" s="503"/>
      <c r="RB78" s="381"/>
      <c r="RC78" s="382"/>
      <c r="RD78" s="383"/>
      <c r="RE78" s="384"/>
      <c r="RF78" s="385"/>
      <c r="RG78" s="386"/>
      <c r="RH78" s="386"/>
      <c r="RI78" s="497"/>
      <c r="RJ78" s="497"/>
      <c r="RK78" s="501"/>
      <c r="RL78" s="501"/>
      <c r="RM78" s="501"/>
      <c r="RN78" s="501"/>
      <c r="RO78" s="502"/>
      <c r="RP78" s="503"/>
      <c r="RS78" s="381"/>
      <c r="RT78" s="382"/>
      <c r="RU78" s="383"/>
      <c r="RV78" s="384"/>
      <c r="RW78" s="385"/>
      <c r="RX78" s="386"/>
      <c r="RY78" s="386"/>
      <c r="RZ78" s="497"/>
      <c r="SA78" s="497"/>
      <c r="SB78" s="501"/>
      <c r="SC78" s="501"/>
      <c r="SD78" s="501"/>
      <c r="SE78" s="501"/>
      <c r="SF78" s="502"/>
      <c r="SG78" s="503"/>
      <c r="SJ78" s="381"/>
      <c r="SK78" s="382"/>
      <c r="SL78" s="383"/>
      <c r="SM78" s="384"/>
      <c r="SN78" s="385"/>
      <c r="SO78" s="386"/>
      <c r="SP78" s="386"/>
      <c r="SQ78" s="497"/>
      <c r="SR78" s="497"/>
      <c r="SS78" s="501"/>
      <c r="ST78" s="501"/>
      <c r="SU78" s="501"/>
      <c r="SV78" s="501"/>
      <c r="SW78" s="502"/>
      <c r="SX78" s="503"/>
    </row>
    <row r="79" spans="2:518" ht="205.5" customHeight="1" thickTop="1" thickBot="1">
      <c r="B79" s="832" t="s">
        <v>513</v>
      </c>
      <c r="C79" s="833" t="s">
        <v>324</v>
      </c>
      <c r="D79" s="844" t="s">
        <v>514</v>
      </c>
      <c r="E79" s="841" t="s">
        <v>483</v>
      </c>
      <c r="F79" s="867">
        <v>2</v>
      </c>
      <c r="G79" s="916">
        <v>0</v>
      </c>
      <c r="H79" s="862">
        <v>0</v>
      </c>
      <c r="K79" s="934" t="s">
        <v>513</v>
      </c>
      <c r="L79" s="935" t="s">
        <v>324</v>
      </c>
      <c r="M79" s="946" t="s">
        <v>514</v>
      </c>
      <c r="N79" s="943" t="s">
        <v>483</v>
      </c>
      <c r="O79" s="969">
        <v>2</v>
      </c>
      <c r="P79" s="1017">
        <v>122000</v>
      </c>
      <c r="Q79" s="964">
        <v>244000</v>
      </c>
      <c r="R79" s="497">
        <f>IF(EXACT(VLOOKUP(K79,OFERTA_0,3,FALSE),M79),1,0)</f>
        <v>1</v>
      </c>
      <c r="S79" s="497">
        <f>IF(EXACT(VLOOKUP(K79,OFERTA_0,4,FALSE),N79),1,0)</f>
        <v>1</v>
      </c>
      <c r="T79" s="498">
        <f>IF(EXACT(VLOOKUP(K79,OFERTA_0,5,FALSE),O79),1,0)</f>
        <v>1</v>
      </c>
      <c r="U79" s="498">
        <f t="shared" si="1844"/>
        <v>1</v>
      </c>
      <c r="V79" s="498">
        <f t="shared" si="1845"/>
        <v>1</v>
      </c>
      <c r="W79" s="498">
        <f t="shared" si="1846"/>
        <v>1</v>
      </c>
      <c r="X79" s="504">
        <f t="shared" si="1847"/>
        <v>244000</v>
      </c>
      <c r="Y79" s="500">
        <f t="shared" si="1848"/>
        <v>0</v>
      </c>
      <c r="Z79" s="486"/>
      <c r="AA79" s="486"/>
      <c r="AB79" s="934" t="s">
        <v>513</v>
      </c>
      <c r="AC79" s="935" t="s">
        <v>324</v>
      </c>
      <c r="AD79" s="946" t="s">
        <v>514</v>
      </c>
      <c r="AE79" s="943" t="s">
        <v>483</v>
      </c>
      <c r="AF79" s="969">
        <v>2</v>
      </c>
      <c r="AG79" s="1017">
        <v>87500</v>
      </c>
      <c r="AH79" s="964">
        <v>175000</v>
      </c>
      <c r="AI79" s="497">
        <f>IF(EXACT(VLOOKUP(AB79,OFERTA_0,3,FALSE),AD79),1,0)</f>
        <v>1</v>
      </c>
      <c r="AJ79" s="497">
        <f>IF(EXACT(VLOOKUP(AB79,OFERTA_0,4,FALSE),AE79),1,0)</f>
        <v>1</v>
      </c>
      <c r="AK79" s="498">
        <f>IF(EXACT(VLOOKUP(AB79,OFERTA_0,5,FALSE),AF79),1,0)</f>
        <v>1</v>
      </c>
      <c r="AL79" s="498">
        <f t="shared" si="1849"/>
        <v>1</v>
      </c>
      <c r="AM79" s="498">
        <f t="shared" si="1850"/>
        <v>1</v>
      </c>
      <c r="AN79" s="498">
        <f t="shared" si="1851"/>
        <v>1</v>
      </c>
      <c r="AO79" s="504">
        <f t="shared" si="1852"/>
        <v>175000</v>
      </c>
      <c r="AP79" s="500">
        <f t="shared" si="1853"/>
        <v>0</v>
      </c>
      <c r="AQ79" s="486"/>
      <c r="AR79" s="486"/>
      <c r="AS79" s="934" t="s">
        <v>513</v>
      </c>
      <c r="AT79" s="935" t="s">
        <v>324</v>
      </c>
      <c r="AU79" s="946" t="s">
        <v>514</v>
      </c>
      <c r="AV79" s="943" t="s">
        <v>483</v>
      </c>
      <c r="AW79" s="969">
        <v>2</v>
      </c>
      <c r="AX79" s="1017">
        <v>358100</v>
      </c>
      <c r="AY79" s="964">
        <v>716200</v>
      </c>
      <c r="AZ79" s="497">
        <f>IF(EXACT(VLOOKUP(AS79,OFERTA_0,3,FALSE),AU79),1,0)</f>
        <v>1</v>
      </c>
      <c r="BA79" s="497">
        <f>IF(EXACT(VLOOKUP(AS79,OFERTA_0,4,FALSE),AV79),1,0)</f>
        <v>1</v>
      </c>
      <c r="BB79" s="498">
        <f>IF(EXACT(VLOOKUP(AS79,OFERTA_0,5,FALSE),AW79),1,0)</f>
        <v>1</v>
      </c>
      <c r="BC79" s="498">
        <f t="shared" si="1854"/>
        <v>1</v>
      </c>
      <c r="BD79" s="498">
        <f t="shared" si="1855"/>
        <v>1</v>
      </c>
      <c r="BE79" s="498">
        <f t="shared" si="1856"/>
        <v>1</v>
      </c>
      <c r="BF79" s="504">
        <f t="shared" si="1857"/>
        <v>716200</v>
      </c>
      <c r="BG79" s="500">
        <f t="shared" si="1858"/>
        <v>0</v>
      </c>
      <c r="BJ79" s="934" t="s">
        <v>513</v>
      </c>
      <c r="BK79" s="935" t="s">
        <v>324</v>
      </c>
      <c r="BL79" s="946" t="s">
        <v>514</v>
      </c>
      <c r="BM79" s="943" t="s">
        <v>483</v>
      </c>
      <c r="BN79" s="969">
        <v>2</v>
      </c>
      <c r="BO79" s="1017">
        <v>79090</v>
      </c>
      <c r="BP79" s="964">
        <v>158180</v>
      </c>
      <c r="BQ79" s="497">
        <f>IF(EXACT(VLOOKUP(BJ79,OFERTA_0,3,FALSE),BL79),1,0)</f>
        <v>1</v>
      </c>
      <c r="BR79" s="497">
        <f>IF(EXACT(VLOOKUP(BJ79,OFERTA_0,4,FALSE),BM79),1,0)</f>
        <v>1</v>
      </c>
      <c r="BS79" s="498">
        <f>IF(EXACT(VLOOKUP(BJ79,OFERTA_0,5,FALSE),BN79),1,0)</f>
        <v>1</v>
      </c>
      <c r="BT79" s="498">
        <f t="shared" si="1859"/>
        <v>1</v>
      </c>
      <c r="BU79" s="498">
        <f t="shared" si="1860"/>
        <v>1</v>
      </c>
      <c r="BV79" s="498">
        <f t="shared" si="1861"/>
        <v>1</v>
      </c>
      <c r="BW79" s="504">
        <f t="shared" si="1862"/>
        <v>158180</v>
      </c>
      <c r="BX79" s="500">
        <f t="shared" si="1863"/>
        <v>0</v>
      </c>
      <c r="CA79" s="934" t="s">
        <v>513</v>
      </c>
      <c r="CB79" s="935" t="s">
        <v>324</v>
      </c>
      <c r="CC79" s="946" t="s">
        <v>514</v>
      </c>
      <c r="CD79" s="943" t="s">
        <v>483</v>
      </c>
      <c r="CE79" s="969">
        <v>2</v>
      </c>
      <c r="CF79" s="1017">
        <v>340515</v>
      </c>
      <c r="CG79" s="964">
        <v>681030</v>
      </c>
      <c r="CH79" s="497">
        <f>IF(EXACT(VLOOKUP(CA79,OFERTA_0,3,FALSE),CC79),1,0)</f>
        <v>1</v>
      </c>
      <c r="CI79" s="497">
        <f>IF(EXACT(VLOOKUP(CA79,OFERTA_0,4,FALSE),CD79),1,0)</f>
        <v>1</v>
      </c>
      <c r="CJ79" s="498">
        <f>IF(EXACT(VLOOKUP(CA79,OFERTA_0,5,FALSE),CE79),1,0)</f>
        <v>1</v>
      </c>
      <c r="CK79" s="498">
        <f t="shared" si="1864"/>
        <v>1</v>
      </c>
      <c r="CL79" s="498">
        <f t="shared" si="1865"/>
        <v>1</v>
      </c>
      <c r="CM79" s="498">
        <f t="shared" si="1866"/>
        <v>1</v>
      </c>
      <c r="CN79" s="504">
        <f t="shared" si="1867"/>
        <v>681030</v>
      </c>
      <c r="CO79" s="500">
        <f t="shared" si="1868"/>
        <v>0</v>
      </c>
      <c r="CR79" s="934" t="s">
        <v>513</v>
      </c>
      <c r="CS79" s="935" t="s">
        <v>324</v>
      </c>
      <c r="CT79" s="946" t="s">
        <v>514</v>
      </c>
      <c r="CU79" s="943" t="s">
        <v>483</v>
      </c>
      <c r="CV79" s="676">
        <v>2</v>
      </c>
      <c r="CW79" s="1017">
        <v>340513</v>
      </c>
      <c r="CX79" s="1041">
        <f t="shared" si="1869"/>
        <v>681026</v>
      </c>
      <c r="CY79" s="497">
        <f>IF(EXACT(VLOOKUP(CR79,OFERTA_0,3,FALSE),CT79),1,0)</f>
        <v>1</v>
      </c>
      <c r="CZ79" s="497">
        <f>IF(EXACT(VLOOKUP(CR79,OFERTA_0,4,FALSE),CU79),1,0)</f>
        <v>1</v>
      </c>
      <c r="DA79" s="498">
        <f>IF(EXACT(VLOOKUP(CR79,OFERTA_0,5,FALSE),CV79),1,0)</f>
        <v>1</v>
      </c>
      <c r="DB79" s="498">
        <f t="shared" si="1870"/>
        <v>1</v>
      </c>
      <c r="DC79" s="498">
        <f t="shared" si="1871"/>
        <v>1</v>
      </c>
      <c r="DD79" s="498">
        <f t="shared" si="1872"/>
        <v>1</v>
      </c>
      <c r="DE79" s="504">
        <f t="shared" si="1873"/>
        <v>681026</v>
      </c>
      <c r="DF79" s="500">
        <f t="shared" si="1874"/>
        <v>0</v>
      </c>
      <c r="DI79" s="934" t="s">
        <v>513</v>
      </c>
      <c r="DJ79" s="935" t="s">
        <v>324</v>
      </c>
      <c r="DK79" s="946" t="s">
        <v>514</v>
      </c>
      <c r="DL79" s="943" t="s">
        <v>483</v>
      </c>
      <c r="DM79" s="969">
        <v>2</v>
      </c>
      <c r="DN79" s="1017">
        <v>150000</v>
      </c>
      <c r="DO79" s="964">
        <v>300000</v>
      </c>
      <c r="DP79" s="497">
        <f>IF(EXACT(VLOOKUP(DI79,OFERTA_0,3,FALSE),DK79),1,0)</f>
        <v>1</v>
      </c>
      <c r="DQ79" s="497">
        <f>IF(EXACT(VLOOKUP(DI79,OFERTA_0,4,FALSE),DL79),1,0)</f>
        <v>1</v>
      </c>
      <c r="DR79" s="498">
        <f>IF(EXACT(VLOOKUP(DI79,OFERTA_0,5,FALSE),DM79),1,0)</f>
        <v>1</v>
      </c>
      <c r="DS79" s="498">
        <f t="shared" si="1875"/>
        <v>1</v>
      </c>
      <c r="DT79" s="498">
        <f t="shared" si="1876"/>
        <v>1</v>
      </c>
      <c r="DU79" s="498">
        <f t="shared" si="1877"/>
        <v>1</v>
      </c>
      <c r="DV79" s="504">
        <f t="shared" si="1878"/>
        <v>300000</v>
      </c>
      <c r="DW79" s="500">
        <f t="shared" si="1879"/>
        <v>0</v>
      </c>
      <c r="DZ79" s="934" t="s">
        <v>513</v>
      </c>
      <c r="EA79" s="935" t="s">
        <v>324</v>
      </c>
      <c r="EB79" s="946" t="s">
        <v>514</v>
      </c>
      <c r="EC79" s="943" t="s">
        <v>483</v>
      </c>
      <c r="ED79" s="676">
        <v>2</v>
      </c>
      <c r="EE79" s="1017">
        <v>341608</v>
      </c>
      <c r="EF79" s="1041">
        <f t="shared" si="1880"/>
        <v>683216</v>
      </c>
      <c r="EG79" s="497">
        <f>IF(EXACT(VLOOKUP(DZ79,OFERTA_0,3,FALSE),EB79),1,0)</f>
        <v>1</v>
      </c>
      <c r="EH79" s="497">
        <f>IF(EXACT(VLOOKUP(DZ79,OFERTA_0,4,FALSE),EC79),1,0)</f>
        <v>1</v>
      </c>
      <c r="EI79" s="498">
        <f>IF(EXACT(VLOOKUP(DZ79,OFERTA_0,5,FALSE),ED79),1,0)</f>
        <v>1</v>
      </c>
      <c r="EJ79" s="498">
        <f t="shared" si="1881"/>
        <v>1</v>
      </c>
      <c r="EK79" s="498">
        <f t="shared" si="1882"/>
        <v>1</v>
      </c>
      <c r="EL79" s="498">
        <f t="shared" si="1883"/>
        <v>1</v>
      </c>
      <c r="EM79" s="504">
        <f t="shared" si="1884"/>
        <v>683216</v>
      </c>
      <c r="EN79" s="500">
        <f t="shared" si="1885"/>
        <v>0</v>
      </c>
      <c r="EQ79" s="665"/>
      <c r="ER79" s="666"/>
      <c r="ES79" s="667"/>
      <c r="ET79" s="676"/>
      <c r="EU79" s="669"/>
      <c r="EV79" s="670"/>
      <c r="EW79" s="1324"/>
      <c r="EX79" s="497" t="e">
        <f>IF(EXACT(VLOOKUP(EQ79,OFERTA_0,2,FALSE),ER79),1,0)</f>
        <v>#N/A</v>
      </c>
      <c r="EY79" s="497" t="e">
        <f>IF(EXACT(VLOOKUP(EQ79,OFERTA_0,3,FALSE),ES79),1,0)</f>
        <v>#N/A</v>
      </c>
      <c r="EZ79" s="498" t="e">
        <f>IF(EXACT(VLOOKUP(EQ79,OFERTA_0,4,FALSE),ET79),1,0)</f>
        <v>#N/A</v>
      </c>
      <c r="FA79" s="498">
        <f>IF(EU79=0,0,1)</f>
        <v>0</v>
      </c>
      <c r="FB79" s="498">
        <f>IF(EV79=0,0,1)</f>
        <v>0</v>
      </c>
      <c r="FC79" s="498" t="e">
        <f>PRODUCT(EX79:FB79)</f>
        <v>#N/A</v>
      </c>
      <c r="FD79" s="504">
        <f>ROUND(EV79,0)</f>
        <v>0</v>
      </c>
      <c r="FE79" s="500">
        <f>EV79-FD79</f>
        <v>0</v>
      </c>
      <c r="FH79" s="665"/>
      <c r="FI79" s="666"/>
      <c r="FJ79" s="667"/>
      <c r="FK79" s="676"/>
      <c r="FL79" s="669"/>
      <c r="FM79" s="670"/>
      <c r="FN79" s="1324"/>
      <c r="FO79" s="497" t="e">
        <f>IF(EXACT(VLOOKUP(FH79,OFERTA_0,2,FALSE),FI79),1,0)</f>
        <v>#N/A</v>
      </c>
      <c r="FP79" s="497" t="e">
        <f>IF(EXACT(VLOOKUP(FH79,OFERTA_0,3,FALSE),FJ79),1,0)</f>
        <v>#N/A</v>
      </c>
      <c r="FQ79" s="498" t="e">
        <f>IF(EXACT(VLOOKUP(FH79,OFERTA_0,4,FALSE),FK79),1,0)</f>
        <v>#N/A</v>
      </c>
      <c r="FR79" s="498">
        <f>IF(FL79=0,0,1)</f>
        <v>0</v>
      </c>
      <c r="FS79" s="498">
        <f>IF(FM79=0,0,1)</f>
        <v>0</v>
      </c>
      <c r="FT79" s="498" t="e">
        <f>PRODUCT(FO79:FS79)</f>
        <v>#N/A</v>
      </c>
      <c r="FU79" s="504">
        <f>ROUND(FM79,0)</f>
        <v>0</v>
      </c>
      <c r="FV79" s="500">
        <f>FM79-FU79</f>
        <v>0</v>
      </c>
      <c r="FY79" s="665"/>
      <c r="FZ79" s="666"/>
      <c r="GA79" s="667"/>
      <c r="GB79" s="676"/>
      <c r="GC79" s="669"/>
      <c r="GD79" s="670"/>
      <c r="GE79" s="1324"/>
      <c r="GF79" s="497" t="e">
        <f>IF(EXACT(VLOOKUP(FY79,OFERTA_0,2,FALSE),FZ79),1,0)</f>
        <v>#N/A</v>
      </c>
      <c r="GG79" s="497" t="e">
        <f>IF(EXACT(VLOOKUP(FY79,OFERTA_0,3,FALSE),GA79),1,0)</f>
        <v>#N/A</v>
      </c>
      <c r="GH79" s="498" t="e">
        <f>IF(EXACT(VLOOKUP(FY79,OFERTA_0,4,FALSE),GB79),1,0)</f>
        <v>#N/A</v>
      </c>
      <c r="GI79" s="498">
        <f>IF(GC79=0,0,1)</f>
        <v>0</v>
      </c>
      <c r="GJ79" s="498">
        <f>IF(GD79=0,0,1)</f>
        <v>0</v>
      </c>
      <c r="GK79" s="498" t="e">
        <f>PRODUCT(GF79:GJ79)</f>
        <v>#N/A</v>
      </c>
      <c r="GL79" s="504">
        <f>ROUND(GD79,0)</f>
        <v>0</v>
      </c>
      <c r="GM79" s="500">
        <f>GD79-GL79</f>
        <v>0</v>
      </c>
      <c r="GP79" s="665"/>
      <c r="GQ79" s="666"/>
      <c r="GR79" s="667"/>
      <c r="GS79" s="676"/>
      <c r="GT79" s="669"/>
      <c r="GU79" s="670"/>
      <c r="GV79" s="1324"/>
      <c r="GW79" s="497" t="e">
        <f>IF(EXACT(VLOOKUP(GP79,OFERTA_0,2,FALSE),GQ79),1,0)</f>
        <v>#N/A</v>
      </c>
      <c r="GX79" s="497" t="e">
        <f>IF(EXACT(VLOOKUP(GP79,OFERTA_0,3,FALSE),GR79),1,0)</f>
        <v>#N/A</v>
      </c>
      <c r="GY79" s="498" t="e">
        <f>IF(EXACT(VLOOKUP(GP79,OFERTA_0,4,FALSE),GS79),1,0)</f>
        <v>#N/A</v>
      </c>
      <c r="GZ79" s="498">
        <f>IF(GT79=0,0,1)</f>
        <v>0</v>
      </c>
      <c r="HA79" s="498">
        <f>IF(GU79=0,0,1)</f>
        <v>0</v>
      </c>
      <c r="HB79" s="498" t="e">
        <f>PRODUCT(GW79:HA79)</f>
        <v>#N/A</v>
      </c>
      <c r="HC79" s="504">
        <f>ROUND(GU79,0)</f>
        <v>0</v>
      </c>
      <c r="HD79" s="500">
        <f>GU79-HC79</f>
        <v>0</v>
      </c>
      <c r="HG79" s="665"/>
      <c r="HH79" s="666"/>
      <c r="HI79" s="667"/>
      <c r="HJ79" s="676"/>
      <c r="HK79" s="669"/>
      <c r="HL79" s="670"/>
      <c r="HM79" s="1324"/>
      <c r="HN79" s="497" t="e">
        <f>IF(EXACT(VLOOKUP(HG79,OFERTA_0,2,FALSE),HH79),1,0)</f>
        <v>#N/A</v>
      </c>
      <c r="HO79" s="497" t="e">
        <f>IF(EXACT(VLOOKUP(HG79,OFERTA_0,3,FALSE),HI79),1,0)</f>
        <v>#N/A</v>
      </c>
      <c r="HP79" s="498" t="e">
        <f>IF(EXACT(VLOOKUP(HG79,OFERTA_0,4,FALSE),HJ79),1,0)</f>
        <v>#N/A</v>
      </c>
      <c r="HQ79" s="498">
        <f>IF(HK79=0,0,1)</f>
        <v>0</v>
      </c>
      <c r="HR79" s="498">
        <f>IF(HL79=0,0,1)</f>
        <v>0</v>
      </c>
      <c r="HS79" s="498" t="e">
        <f>PRODUCT(HN79:HR79)</f>
        <v>#N/A</v>
      </c>
      <c r="HT79" s="504">
        <f>ROUND(HL79,0)</f>
        <v>0</v>
      </c>
      <c r="HU79" s="500">
        <f>HL79-HT79</f>
        <v>0</v>
      </c>
      <c r="HX79" s="665"/>
      <c r="HY79" s="666"/>
      <c r="HZ79" s="667"/>
      <c r="IA79" s="676"/>
      <c r="IB79" s="669"/>
      <c r="IC79" s="670"/>
      <c r="ID79" s="1324"/>
      <c r="IE79" s="497" t="e">
        <f>IF(EXACT(VLOOKUP(HX79,OFERTA_0,2,FALSE),HY79),1,0)</f>
        <v>#N/A</v>
      </c>
      <c r="IF79" s="497" t="e">
        <f>IF(EXACT(VLOOKUP(HX79,OFERTA_0,3,FALSE),HZ79),1,0)</f>
        <v>#N/A</v>
      </c>
      <c r="IG79" s="498" t="e">
        <f>IF(EXACT(VLOOKUP(HX79,OFERTA_0,4,FALSE),IA79),1,0)</f>
        <v>#N/A</v>
      </c>
      <c r="IH79" s="498">
        <f>IF(IB79=0,0,1)</f>
        <v>0</v>
      </c>
      <c r="II79" s="498">
        <f>IF(IC79=0,0,1)</f>
        <v>0</v>
      </c>
      <c r="IJ79" s="498" t="e">
        <f>PRODUCT(IE79:II79)</f>
        <v>#N/A</v>
      </c>
      <c r="IK79" s="504">
        <f>ROUND(IC79,0)</f>
        <v>0</v>
      </c>
      <c r="IL79" s="500">
        <f>IC79-IK79</f>
        <v>0</v>
      </c>
      <c r="IO79" s="665"/>
      <c r="IP79" s="666"/>
      <c r="IQ79" s="667"/>
      <c r="IR79" s="676"/>
      <c r="IS79" s="669"/>
      <c r="IT79" s="670"/>
      <c r="IU79" s="1324"/>
      <c r="IV79" s="497" t="e">
        <f>IF(EXACT(VLOOKUP(IO79,OFERTA_0,2,FALSE),IP79),1,0)</f>
        <v>#N/A</v>
      </c>
      <c r="IW79" s="497" t="e">
        <f>IF(EXACT(VLOOKUP(IO79,OFERTA_0,3,FALSE),IQ79),1,0)</f>
        <v>#N/A</v>
      </c>
      <c r="IX79" s="498" t="e">
        <f>IF(EXACT(VLOOKUP(IO79,OFERTA_0,4,FALSE),IR79),1,0)</f>
        <v>#N/A</v>
      </c>
      <c r="IY79" s="498">
        <f>IF(IS79=0,0,1)</f>
        <v>0</v>
      </c>
      <c r="IZ79" s="498">
        <f>IF(IT79=0,0,1)</f>
        <v>0</v>
      </c>
      <c r="JA79" s="498" t="e">
        <f>PRODUCT(IV79:IZ79)</f>
        <v>#N/A</v>
      </c>
      <c r="JB79" s="504">
        <f>ROUND(IT79,0)</f>
        <v>0</v>
      </c>
      <c r="JC79" s="500">
        <f>IT79-JB79</f>
        <v>0</v>
      </c>
      <c r="JF79" s="665"/>
      <c r="JG79" s="666"/>
      <c r="JH79" s="667"/>
      <c r="JI79" s="676"/>
      <c r="JJ79" s="669"/>
      <c r="JK79" s="670"/>
      <c r="JL79" s="1324"/>
      <c r="JM79" s="497" t="e">
        <f>IF(EXACT(VLOOKUP(JF79,OFERTA_0,2,FALSE),JG79),1,0)</f>
        <v>#N/A</v>
      </c>
      <c r="JN79" s="497" t="e">
        <f>IF(EXACT(VLOOKUP(JF79,OFERTA_0,3,FALSE),JH79),1,0)</f>
        <v>#N/A</v>
      </c>
      <c r="JO79" s="498" t="e">
        <f>IF(EXACT(VLOOKUP(JF79,OFERTA_0,4,FALSE),JI79),1,0)</f>
        <v>#N/A</v>
      </c>
      <c r="JP79" s="498">
        <f>IF(JJ79=0,0,1)</f>
        <v>0</v>
      </c>
      <c r="JQ79" s="498">
        <f>IF(JK79=0,0,1)</f>
        <v>0</v>
      </c>
      <c r="JR79" s="498" t="e">
        <f>PRODUCT(JM79:JQ79)</f>
        <v>#N/A</v>
      </c>
      <c r="JS79" s="504">
        <f>ROUND(JK79,0)</f>
        <v>0</v>
      </c>
      <c r="JT79" s="500">
        <f>JK79-JS79</f>
        <v>0</v>
      </c>
      <c r="JW79" s="665"/>
      <c r="JX79" s="666"/>
      <c r="JY79" s="667"/>
      <c r="JZ79" s="676"/>
      <c r="KA79" s="669"/>
      <c r="KB79" s="670"/>
      <c r="KC79" s="1324"/>
      <c r="KD79" s="497" t="e">
        <f>IF(EXACT(VLOOKUP(JW79,OFERTA_0,2,FALSE),JX79),1,0)</f>
        <v>#N/A</v>
      </c>
      <c r="KE79" s="497" t="e">
        <f>IF(EXACT(VLOOKUP(JW79,OFERTA_0,3,FALSE),JY79),1,0)</f>
        <v>#N/A</v>
      </c>
      <c r="KF79" s="498" t="e">
        <f>IF(EXACT(VLOOKUP(JW79,OFERTA_0,4,FALSE),JZ79),1,0)</f>
        <v>#N/A</v>
      </c>
      <c r="KG79" s="498">
        <f>IF(KA79=0,0,1)</f>
        <v>0</v>
      </c>
      <c r="KH79" s="498">
        <f>IF(KB79=0,0,1)</f>
        <v>0</v>
      </c>
      <c r="KI79" s="498" t="e">
        <f>PRODUCT(KD79:KH79)</f>
        <v>#N/A</v>
      </c>
      <c r="KJ79" s="504">
        <f>ROUND(KB79,0)</f>
        <v>0</v>
      </c>
      <c r="KK79" s="500">
        <f>KB79-KJ79</f>
        <v>0</v>
      </c>
      <c r="KN79" s="665"/>
      <c r="KO79" s="666"/>
      <c r="KP79" s="667"/>
      <c r="KQ79" s="676"/>
      <c r="KR79" s="669"/>
      <c r="KS79" s="670"/>
      <c r="KT79" s="1324"/>
      <c r="KU79" s="497" t="e">
        <f>IF(EXACT(VLOOKUP(KN79,OFERTA_0,2,FALSE),KO79),1,0)</f>
        <v>#N/A</v>
      </c>
      <c r="KV79" s="497" t="e">
        <f>IF(EXACT(VLOOKUP(KN79,OFERTA_0,3,FALSE),KP79),1,0)</f>
        <v>#N/A</v>
      </c>
      <c r="KW79" s="498" t="e">
        <f>IF(EXACT(VLOOKUP(KN79,OFERTA_0,4,FALSE),KQ79),1,0)</f>
        <v>#N/A</v>
      </c>
      <c r="KX79" s="498">
        <f>IF(KR79=0,0,1)</f>
        <v>0</v>
      </c>
      <c r="KY79" s="498">
        <f>IF(KS79=0,0,1)</f>
        <v>0</v>
      </c>
      <c r="KZ79" s="498" t="e">
        <f>PRODUCT(KU79:KY79)</f>
        <v>#N/A</v>
      </c>
      <c r="LA79" s="504">
        <f>ROUND(KS79,0)</f>
        <v>0</v>
      </c>
      <c r="LB79" s="500">
        <f>KS79-LA79</f>
        <v>0</v>
      </c>
      <c r="LE79" s="665"/>
      <c r="LF79" s="666"/>
      <c r="LG79" s="667"/>
      <c r="LH79" s="676"/>
      <c r="LI79" s="669"/>
      <c r="LJ79" s="670"/>
      <c r="LK79" s="1324"/>
      <c r="LL79" s="497" t="e">
        <f>IF(EXACT(VLOOKUP(LE79,OFERTA_0,2,FALSE),LF79),1,0)</f>
        <v>#N/A</v>
      </c>
      <c r="LM79" s="497" t="e">
        <f>IF(EXACT(VLOOKUP(LE79,OFERTA_0,3,FALSE),LG79),1,0)</f>
        <v>#N/A</v>
      </c>
      <c r="LN79" s="498" t="e">
        <f>IF(EXACT(VLOOKUP(LE79,OFERTA_0,4,FALSE),LH79),1,0)</f>
        <v>#N/A</v>
      </c>
      <c r="LO79" s="498">
        <f>IF(LI79=0,0,1)</f>
        <v>0</v>
      </c>
      <c r="LP79" s="498">
        <f>IF(LJ79=0,0,1)</f>
        <v>0</v>
      </c>
      <c r="LQ79" s="498" t="e">
        <f>PRODUCT(LL79:LP79)</f>
        <v>#N/A</v>
      </c>
      <c r="LR79" s="504">
        <f>ROUND(LJ79,0)</f>
        <v>0</v>
      </c>
      <c r="LS79" s="500">
        <f>LJ79-LR79</f>
        <v>0</v>
      </c>
      <c r="LV79" s="665"/>
      <c r="LW79" s="666"/>
      <c r="LX79" s="667"/>
      <c r="LY79" s="676"/>
      <c r="LZ79" s="669"/>
      <c r="MA79" s="670"/>
      <c r="MB79" s="1324"/>
      <c r="MC79" s="497" t="e">
        <f>IF(EXACT(VLOOKUP(LV79,OFERTA_0,2,FALSE),LW79),1,0)</f>
        <v>#N/A</v>
      </c>
      <c r="MD79" s="497" t="e">
        <f>IF(EXACT(VLOOKUP(LV79,OFERTA_0,3,FALSE),LX79),1,0)</f>
        <v>#N/A</v>
      </c>
      <c r="ME79" s="498" t="e">
        <f>IF(EXACT(VLOOKUP(LV79,OFERTA_0,4,FALSE),LY79),1,0)</f>
        <v>#N/A</v>
      </c>
      <c r="MF79" s="498">
        <f>IF(LZ79=0,0,1)</f>
        <v>0</v>
      </c>
      <c r="MG79" s="498">
        <f>IF(MA79=0,0,1)</f>
        <v>0</v>
      </c>
      <c r="MH79" s="498" t="e">
        <f>PRODUCT(MC79:MG79)</f>
        <v>#N/A</v>
      </c>
      <c r="MI79" s="504">
        <f>ROUND(MA79,0)</f>
        <v>0</v>
      </c>
      <c r="MJ79" s="500">
        <f>MA79-MI79</f>
        <v>0</v>
      </c>
      <c r="MM79" s="665"/>
      <c r="MN79" s="666"/>
      <c r="MO79" s="667"/>
      <c r="MP79" s="676"/>
      <c r="MQ79" s="669"/>
      <c r="MR79" s="670"/>
      <c r="MS79" s="1324"/>
      <c r="MT79" s="497" t="e">
        <f>IF(EXACT(VLOOKUP(MM79,OFERTA_0,2,FALSE),MN79),1,0)</f>
        <v>#N/A</v>
      </c>
      <c r="MU79" s="497" t="e">
        <f>IF(EXACT(VLOOKUP(MM79,OFERTA_0,3,FALSE),MO79),1,0)</f>
        <v>#N/A</v>
      </c>
      <c r="MV79" s="498" t="e">
        <f>IF(EXACT(VLOOKUP(MM79,OFERTA_0,4,FALSE),MP79),1,0)</f>
        <v>#N/A</v>
      </c>
      <c r="MW79" s="498">
        <f>IF(MQ79=0,0,1)</f>
        <v>0</v>
      </c>
      <c r="MX79" s="498">
        <f>IF(MR79=0,0,1)</f>
        <v>0</v>
      </c>
      <c r="MY79" s="498" t="e">
        <f>PRODUCT(MT79:MX79)</f>
        <v>#N/A</v>
      </c>
      <c r="MZ79" s="504">
        <f>ROUND(MR79,0)</f>
        <v>0</v>
      </c>
      <c r="NA79" s="500">
        <f>MR79-MZ79</f>
        <v>0</v>
      </c>
      <c r="ND79" s="665"/>
      <c r="NE79" s="666"/>
      <c r="NF79" s="667"/>
      <c r="NG79" s="676"/>
      <c r="NH79" s="669"/>
      <c r="NI79" s="670"/>
      <c r="NJ79" s="1324"/>
      <c r="NK79" s="497" t="e">
        <f>IF(EXACT(VLOOKUP(ND79,OFERTA_0,2,FALSE),NE79),1,0)</f>
        <v>#N/A</v>
      </c>
      <c r="NL79" s="497" t="e">
        <f>IF(EXACT(VLOOKUP(ND79,OFERTA_0,3,FALSE),NF79),1,0)</f>
        <v>#N/A</v>
      </c>
      <c r="NM79" s="498" t="e">
        <f>IF(EXACT(VLOOKUP(ND79,OFERTA_0,4,FALSE),NG79),1,0)</f>
        <v>#N/A</v>
      </c>
      <c r="NN79" s="498">
        <f>IF(NH79=0,0,1)</f>
        <v>0</v>
      </c>
      <c r="NO79" s="498">
        <f>IF(NI79=0,0,1)</f>
        <v>0</v>
      </c>
      <c r="NP79" s="498" t="e">
        <f>PRODUCT(NK79:NO79)</f>
        <v>#N/A</v>
      </c>
      <c r="NQ79" s="504">
        <f>ROUND(NI79,0)</f>
        <v>0</v>
      </c>
      <c r="NR79" s="500">
        <f>NI79-NQ79</f>
        <v>0</v>
      </c>
      <c r="NU79" s="665"/>
      <c r="NV79" s="666"/>
      <c r="NW79" s="667"/>
      <c r="NX79" s="676"/>
      <c r="NY79" s="669"/>
      <c r="NZ79" s="670"/>
      <c r="OA79" s="1324"/>
      <c r="OB79" s="497" t="e">
        <f>IF(EXACT(VLOOKUP(NU79,OFERTA_0,2,FALSE),NV79),1,0)</f>
        <v>#N/A</v>
      </c>
      <c r="OC79" s="497" t="e">
        <f>IF(EXACT(VLOOKUP(NU79,OFERTA_0,3,FALSE),NW79),1,0)</f>
        <v>#N/A</v>
      </c>
      <c r="OD79" s="498" t="e">
        <f>IF(EXACT(VLOOKUP(NU79,OFERTA_0,4,FALSE),NX79),1,0)</f>
        <v>#N/A</v>
      </c>
      <c r="OE79" s="498">
        <f>IF(NY79=0,0,1)</f>
        <v>0</v>
      </c>
      <c r="OF79" s="498">
        <f>IF(NZ79=0,0,1)</f>
        <v>0</v>
      </c>
      <c r="OG79" s="498" t="e">
        <f>PRODUCT(OB79:OF79)</f>
        <v>#N/A</v>
      </c>
      <c r="OH79" s="504">
        <f>ROUND(NZ79,0)</f>
        <v>0</v>
      </c>
      <c r="OI79" s="500">
        <f>NZ79-OH79</f>
        <v>0</v>
      </c>
      <c r="OL79" s="665"/>
      <c r="OM79" s="666"/>
      <c r="ON79" s="667"/>
      <c r="OO79" s="676"/>
      <c r="OP79" s="669"/>
      <c r="OQ79" s="670"/>
      <c r="OR79" s="1324"/>
      <c r="OS79" s="497" t="e">
        <f>IF(EXACT(VLOOKUP(OL79,OFERTA_0,2,FALSE),OM79),1,0)</f>
        <v>#N/A</v>
      </c>
      <c r="OT79" s="497" t="e">
        <f>IF(EXACT(VLOOKUP(OL79,OFERTA_0,3,FALSE),ON79),1,0)</f>
        <v>#N/A</v>
      </c>
      <c r="OU79" s="498" t="e">
        <f>IF(EXACT(VLOOKUP(OL79,OFERTA_0,4,FALSE),OO79),1,0)</f>
        <v>#N/A</v>
      </c>
      <c r="OV79" s="498">
        <f>IF(OP79=0,0,1)</f>
        <v>0</v>
      </c>
      <c r="OW79" s="498">
        <f>IF(OQ79=0,0,1)</f>
        <v>0</v>
      </c>
      <c r="OX79" s="498" t="e">
        <f>PRODUCT(OS79:OW79)</f>
        <v>#N/A</v>
      </c>
      <c r="OY79" s="504">
        <f>ROUND(OQ79,0)</f>
        <v>0</v>
      </c>
      <c r="OZ79" s="500">
        <f>OQ79-OY79</f>
        <v>0</v>
      </c>
      <c r="PC79" s="665"/>
      <c r="PD79" s="666"/>
      <c r="PE79" s="667"/>
      <c r="PF79" s="676"/>
      <c r="PG79" s="669"/>
      <c r="PH79" s="670"/>
      <c r="PI79" s="1324"/>
      <c r="PJ79" s="497" t="e">
        <f>IF(EXACT(VLOOKUP(PC79,OFERTA_0,2,FALSE),PD79),1,0)</f>
        <v>#N/A</v>
      </c>
      <c r="PK79" s="497" t="e">
        <f>IF(EXACT(VLOOKUP(PC79,OFERTA_0,3,FALSE),PE79),1,0)</f>
        <v>#N/A</v>
      </c>
      <c r="PL79" s="498" t="e">
        <f>IF(EXACT(VLOOKUP(PC79,OFERTA_0,4,FALSE),PF79),1,0)</f>
        <v>#N/A</v>
      </c>
      <c r="PM79" s="498">
        <f>IF(PG79=0,0,1)</f>
        <v>0</v>
      </c>
      <c r="PN79" s="498">
        <f>IF(PH79=0,0,1)</f>
        <v>0</v>
      </c>
      <c r="PO79" s="498" t="e">
        <f>PRODUCT(PJ79:PN79)</f>
        <v>#N/A</v>
      </c>
      <c r="PP79" s="504">
        <f>ROUND(PH79,0)</f>
        <v>0</v>
      </c>
      <c r="PQ79" s="500">
        <f>PH79-PP79</f>
        <v>0</v>
      </c>
      <c r="PT79" s="665"/>
      <c r="PU79" s="666"/>
      <c r="PV79" s="667"/>
      <c r="PW79" s="676"/>
      <c r="PX79" s="669"/>
      <c r="PY79" s="670"/>
      <c r="PZ79" s="1324"/>
      <c r="QA79" s="497" t="e">
        <f>IF(EXACT(VLOOKUP(PT79,OFERTA_0,2,FALSE),PU79),1,0)</f>
        <v>#N/A</v>
      </c>
      <c r="QB79" s="497" t="e">
        <f>IF(EXACT(VLOOKUP(PT79,OFERTA_0,3,FALSE),PV79),1,0)</f>
        <v>#N/A</v>
      </c>
      <c r="QC79" s="498" t="e">
        <f>IF(EXACT(VLOOKUP(PT79,OFERTA_0,4,FALSE),PW79),1,0)</f>
        <v>#N/A</v>
      </c>
      <c r="QD79" s="498">
        <f>IF(PX79=0,0,1)</f>
        <v>0</v>
      </c>
      <c r="QE79" s="498">
        <f>IF(PY79=0,0,1)</f>
        <v>0</v>
      </c>
      <c r="QF79" s="498" t="e">
        <f>PRODUCT(QA79:QE79)</f>
        <v>#N/A</v>
      </c>
      <c r="QG79" s="504">
        <f>ROUND(PY79,0)</f>
        <v>0</v>
      </c>
      <c r="QH79" s="500">
        <f>PY79-QG79</f>
        <v>0</v>
      </c>
      <c r="QK79" s="665"/>
      <c r="QL79" s="666"/>
      <c r="QM79" s="667"/>
      <c r="QN79" s="676"/>
      <c r="QO79" s="669"/>
      <c r="QP79" s="670"/>
      <c r="QQ79" s="1324"/>
      <c r="QR79" s="497" t="e">
        <f>IF(EXACT(VLOOKUP(QK79,OFERTA_0,2,FALSE),QL79),1,0)</f>
        <v>#N/A</v>
      </c>
      <c r="QS79" s="497" t="e">
        <f>IF(EXACT(VLOOKUP(QK79,OFERTA_0,3,FALSE),QM79),1,0)</f>
        <v>#N/A</v>
      </c>
      <c r="QT79" s="498" t="e">
        <f>IF(EXACT(VLOOKUP(QK79,OFERTA_0,4,FALSE),QN79),1,0)</f>
        <v>#N/A</v>
      </c>
      <c r="QU79" s="498">
        <f>IF(QO79=0,0,1)</f>
        <v>0</v>
      </c>
      <c r="QV79" s="498">
        <f>IF(QP79=0,0,1)</f>
        <v>0</v>
      </c>
      <c r="QW79" s="498" t="e">
        <f>PRODUCT(QR79:QV79)</f>
        <v>#N/A</v>
      </c>
      <c r="QX79" s="504">
        <f>ROUND(QP79,0)</f>
        <v>0</v>
      </c>
      <c r="QY79" s="500">
        <f>QP79-QX79</f>
        <v>0</v>
      </c>
      <c r="RB79" s="381"/>
      <c r="RC79" s="382"/>
      <c r="RD79" s="383"/>
      <c r="RE79" s="384"/>
      <c r="RF79" s="385"/>
      <c r="RG79" s="386"/>
      <c r="RH79" s="386"/>
      <c r="RI79" s="497"/>
      <c r="RJ79" s="497"/>
      <c r="RK79" s="501"/>
      <c r="RL79" s="501"/>
      <c r="RM79" s="501"/>
      <c r="RN79" s="501"/>
      <c r="RO79" s="502"/>
      <c r="RP79" s="503"/>
      <c r="RS79" s="381"/>
      <c r="RT79" s="382"/>
      <c r="RU79" s="383"/>
      <c r="RV79" s="384"/>
      <c r="RW79" s="385"/>
      <c r="RX79" s="386"/>
      <c r="RY79" s="386"/>
      <c r="RZ79" s="497"/>
      <c r="SA79" s="497"/>
      <c r="SB79" s="501"/>
      <c r="SC79" s="501"/>
      <c r="SD79" s="501"/>
      <c r="SE79" s="501"/>
      <c r="SF79" s="502"/>
      <c r="SG79" s="503"/>
      <c r="SJ79" s="381"/>
      <c r="SK79" s="382"/>
      <c r="SL79" s="383"/>
      <c r="SM79" s="384"/>
      <c r="SN79" s="385"/>
      <c r="SO79" s="386"/>
      <c r="SP79" s="386"/>
      <c r="SQ79" s="497"/>
      <c r="SR79" s="497"/>
      <c r="SS79" s="501"/>
      <c r="ST79" s="501"/>
      <c r="SU79" s="501"/>
      <c r="SV79" s="501"/>
      <c r="SW79" s="502"/>
      <c r="SX79" s="503"/>
    </row>
    <row r="80" spans="2:518" ht="32.25" customHeight="1" thickTop="1" thickBot="1">
      <c r="B80" s="825" t="s">
        <v>365</v>
      </c>
      <c r="C80" s="826"/>
      <c r="D80" s="827" t="s">
        <v>274</v>
      </c>
      <c r="E80" s="828"/>
      <c r="F80" s="866"/>
      <c r="G80" s="830"/>
      <c r="H80" s="831"/>
      <c r="K80" s="927" t="s">
        <v>365</v>
      </c>
      <c r="L80" s="928"/>
      <c r="M80" s="929" t="s">
        <v>274</v>
      </c>
      <c r="N80" s="930"/>
      <c r="O80" s="968"/>
      <c r="P80" s="932"/>
      <c r="Q80" s="933"/>
      <c r="R80" s="493"/>
      <c r="S80" s="494"/>
      <c r="T80" s="494"/>
      <c r="U80" s="494"/>
      <c r="V80" s="494"/>
      <c r="W80" s="494"/>
      <c r="X80" s="917"/>
      <c r="Y80" s="918"/>
      <c r="Z80" s="486"/>
      <c r="AA80" s="486"/>
      <c r="AB80" s="927" t="s">
        <v>365</v>
      </c>
      <c r="AC80" s="928"/>
      <c r="AD80" s="929" t="s">
        <v>274</v>
      </c>
      <c r="AE80" s="930"/>
      <c r="AF80" s="968"/>
      <c r="AG80" s="932"/>
      <c r="AH80" s="933"/>
      <c r="AI80" s="493"/>
      <c r="AJ80" s="494"/>
      <c r="AK80" s="494"/>
      <c r="AL80" s="494"/>
      <c r="AM80" s="494"/>
      <c r="AN80" s="494"/>
      <c r="AO80" s="917"/>
      <c r="AP80" s="918"/>
      <c r="AQ80" s="486"/>
      <c r="AR80" s="486"/>
      <c r="AS80" s="927" t="s">
        <v>365</v>
      </c>
      <c r="AT80" s="928"/>
      <c r="AU80" s="929" t="s">
        <v>274</v>
      </c>
      <c r="AV80" s="930"/>
      <c r="AW80" s="968"/>
      <c r="AX80" s="932"/>
      <c r="AY80" s="933"/>
      <c r="AZ80" s="493"/>
      <c r="BA80" s="494"/>
      <c r="BB80" s="494"/>
      <c r="BC80" s="494"/>
      <c r="BD80" s="494"/>
      <c r="BE80" s="494"/>
      <c r="BF80" s="917"/>
      <c r="BG80" s="918"/>
      <c r="BJ80" s="927" t="s">
        <v>365</v>
      </c>
      <c r="BK80" s="928"/>
      <c r="BL80" s="929" t="s">
        <v>274</v>
      </c>
      <c r="BM80" s="930"/>
      <c r="BN80" s="968"/>
      <c r="BO80" s="932"/>
      <c r="BP80" s="933"/>
      <c r="BQ80" s="493"/>
      <c r="BR80" s="494"/>
      <c r="BS80" s="494"/>
      <c r="BT80" s="494"/>
      <c r="BU80" s="494"/>
      <c r="BV80" s="494"/>
      <c r="BW80" s="917"/>
      <c r="BX80" s="918"/>
      <c r="CA80" s="927" t="s">
        <v>365</v>
      </c>
      <c r="CB80" s="928"/>
      <c r="CC80" s="929" t="s">
        <v>274</v>
      </c>
      <c r="CD80" s="930"/>
      <c r="CE80" s="968"/>
      <c r="CF80" s="932"/>
      <c r="CG80" s="933"/>
      <c r="CH80" s="493"/>
      <c r="CI80" s="494"/>
      <c r="CJ80" s="494"/>
      <c r="CK80" s="494"/>
      <c r="CL80" s="494"/>
      <c r="CM80" s="494"/>
      <c r="CN80" s="917"/>
      <c r="CO80" s="918"/>
      <c r="CR80" s="652" t="s">
        <v>365</v>
      </c>
      <c r="CS80" s="1028"/>
      <c r="CT80" s="929" t="s">
        <v>274</v>
      </c>
      <c r="CU80" s="654"/>
      <c r="CV80" s="655"/>
      <c r="CW80" s="932"/>
      <c r="CX80" s="657"/>
      <c r="CY80" s="493"/>
      <c r="CZ80" s="494"/>
      <c r="DA80" s="494"/>
      <c r="DB80" s="494"/>
      <c r="DC80" s="494"/>
      <c r="DD80" s="494"/>
      <c r="DE80" s="917"/>
      <c r="DF80" s="918"/>
      <c r="DI80" s="927" t="s">
        <v>365</v>
      </c>
      <c r="DJ80" s="928"/>
      <c r="DK80" s="929" t="s">
        <v>274</v>
      </c>
      <c r="DL80" s="930"/>
      <c r="DM80" s="968"/>
      <c r="DN80" s="932"/>
      <c r="DO80" s="933"/>
      <c r="DP80" s="493"/>
      <c r="DQ80" s="494"/>
      <c r="DR80" s="494"/>
      <c r="DS80" s="494"/>
      <c r="DT80" s="494"/>
      <c r="DU80" s="494"/>
      <c r="DV80" s="917"/>
      <c r="DW80" s="918"/>
      <c r="DZ80" s="652" t="s">
        <v>365</v>
      </c>
      <c r="EA80" s="1028"/>
      <c r="EB80" s="929" t="s">
        <v>274</v>
      </c>
      <c r="EC80" s="654"/>
      <c r="ED80" s="655"/>
      <c r="EE80" s="932"/>
      <c r="EF80" s="657"/>
      <c r="EG80" s="493"/>
      <c r="EH80" s="494"/>
      <c r="EI80" s="494"/>
      <c r="EJ80" s="494"/>
      <c r="EK80" s="494"/>
      <c r="EL80" s="494"/>
      <c r="EM80" s="917"/>
      <c r="EN80" s="918"/>
      <c r="EQ80" s="684"/>
      <c r="ER80" s="685"/>
      <c r="ES80" s="686"/>
      <c r="ET80" s="687"/>
      <c r="EU80" s="688"/>
      <c r="EV80" s="689"/>
      <c r="EW80" s="1324"/>
      <c r="EX80" s="497" t="e">
        <f>IF(EXACT(VLOOKUP(EQ80,OFERTA_0,2,FALSE),ER80),1,0)</f>
        <v>#N/A</v>
      </c>
      <c r="EY80" s="497" t="e">
        <f>IF(EXACT(VLOOKUP(EQ80,OFERTA_0,3,FALSE),ES80),1,0)</f>
        <v>#N/A</v>
      </c>
      <c r="EZ80" s="498" t="e">
        <f>IF(EXACT(VLOOKUP(EQ80,OFERTA_0,4,FALSE),ET80),1,0)</f>
        <v>#N/A</v>
      </c>
      <c r="FA80" s="498">
        <f>IF(EU80=0,0,1)</f>
        <v>0</v>
      </c>
      <c r="FB80" s="498">
        <f>IF(EV80=0,0,1)</f>
        <v>0</v>
      </c>
      <c r="FC80" s="498" t="e">
        <f>PRODUCT(EX80:FB80)</f>
        <v>#N/A</v>
      </c>
      <c r="FD80" s="504">
        <f>ROUND(EV80,0)</f>
        <v>0</v>
      </c>
      <c r="FE80" s="500">
        <f>EV80-FD80</f>
        <v>0</v>
      </c>
      <c r="FH80" s="684"/>
      <c r="FI80" s="685"/>
      <c r="FJ80" s="686"/>
      <c r="FK80" s="687"/>
      <c r="FL80" s="688"/>
      <c r="FM80" s="689"/>
      <c r="FN80" s="1324"/>
      <c r="FO80" s="497" t="e">
        <f>IF(EXACT(VLOOKUP(FH80,OFERTA_0,2,FALSE),FI80),1,0)</f>
        <v>#N/A</v>
      </c>
      <c r="FP80" s="497" t="e">
        <f>IF(EXACT(VLOOKUP(FH80,OFERTA_0,3,FALSE),FJ80),1,0)</f>
        <v>#N/A</v>
      </c>
      <c r="FQ80" s="498" t="e">
        <f>IF(EXACT(VLOOKUP(FH80,OFERTA_0,4,FALSE),FK80),1,0)</f>
        <v>#N/A</v>
      </c>
      <c r="FR80" s="498">
        <f>IF(FL80=0,0,1)</f>
        <v>0</v>
      </c>
      <c r="FS80" s="498">
        <f>IF(FM80=0,0,1)</f>
        <v>0</v>
      </c>
      <c r="FT80" s="498" t="e">
        <f>PRODUCT(FO80:FS80)</f>
        <v>#N/A</v>
      </c>
      <c r="FU80" s="504">
        <f>ROUND(FM80,0)</f>
        <v>0</v>
      </c>
      <c r="FV80" s="500">
        <f>FM80-FU80</f>
        <v>0</v>
      </c>
      <c r="FY80" s="684"/>
      <c r="FZ80" s="685"/>
      <c r="GA80" s="686"/>
      <c r="GB80" s="687"/>
      <c r="GC80" s="688"/>
      <c r="GD80" s="689"/>
      <c r="GE80" s="1324"/>
      <c r="GF80" s="497" t="e">
        <f>IF(EXACT(VLOOKUP(FY80,OFERTA_0,2,FALSE),FZ80),1,0)</f>
        <v>#N/A</v>
      </c>
      <c r="GG80" s="497" t="e">
        <f>IF(EXACT(VLOOKUP(FY80,OFERTA_0,3,FALSE),GA80),1,0)</f>
        <v>#N/A</v>
      </c>
      <c r="GH80" s="498" t="e">
        <f>IF(EXACT(VLOOKUP(FY80,OFERTA_0,4,FALSE),GB80),1,0)</f>
        <v>#N/A</v>
      </c>
      <c r="GI80" s="498">
        <f>IF(GC80=0,0,1)</f>
        <v>0</v>
      </c>
      <c r="GJ80" s="498">
        <f>IF(GD80=0,0,1)</f>
        <v>0</v>
      </c>
      <c r="GK80" s="498" t="e">
        <f>PRODUCT(GF80:GJ80)</f>
        <v>#N/A</v>
      </c>
      <c r="GL80" s="504">
        <f>ROUND(GD80,0)</f>
        <v>0</v>
      </c>
      <c r="GM80" s="500">
        <f>GD80-GL80</f>
        <v>0</v>
      </c>
      <c r="GP80" s="684"/>
      <c r="GQ80" s="685"/>
      <c r="GR80" s="686"/>
      <c r="GS80" s="687"/>
      <c r="GT80" s="688"/>
      <c r="GU80" s="689"/>
      <c r="GV80" s="1324"/>
      <c r="GW80" s="497" t="e">
        <f>IF(EXACT(VLOOKUP(GP80,OFERTA_0,2,FALSE),GQ80),1,0)</f>
        <v>#N/A</v>
      </c>
      <c r="GX80" s="497" t="e">
        <f>IF(EXACT(VLOOKUP(GP80,OFERTA_0,3,FALSE),GR80),1,0)</f>
        <v>#N/A</v>
      </c>
      <c r="GY80" s="498" t="e">
        <f>IF(EXACT(VLOOKUP(GP80,OFERTA_0,4,FALSE),GS80),1,0)</f>
        <v>#N/A</v>
      </c>
      <c r="GZ80" s="498">
        <f>IF(GT80=0,0,1)</f>
        <v>0</v>
      </c>
      <c r="HA80" s="498">
        <f>IF(GU80=0,0,1)</f>
        <v>0</v>
      </c>
      <c r="HB80" s="498" t="e">
        <f>PRODUCT(GW80:HA80)</f>
        <v>#N/A</v>
      </c>
      <c r="HC80" s="504">
        <f>ROUND(GU80,0)</f>
        <v>0</v>
      </c>
      <c r="HD80" s="500">
        <f>GU80-HC80</f>
        <v>0</v>
      </c>
      <c r="HG80" s="684"/>
      <c r="HH80" s="685"/>
      <c r="HI80" s="686"/>
      <c r="HJ80" s="687"/>
      <c r="HK80" s="688"/>
      <c r="HL80" s="689"/>
      <c r="HM80" s="1324"/>
      <c r="HN80" s="497" t="e">
        <f>IF(EXACT(VLOOKUP(HG80,OFERTA_0,2,FALSE),HH80),1,0)</f>
        <v>#N/A</v>
      </c>
      <c r="HO80" s="497" t="e">
        <f>IF(EXACT(VLOOKUP(HG80,OFERTA_0,3,FALSE),HI80),1,0)</f>
        <v>#N/A</v>
      </c>
      <c r="HP80" s="498" t="e">
        <f>IF(EXACT(VLOOKUP(HG80,OFERTA_0,4,FALSE),HJ80),1,0)</f>
        <v>#N/A</v>
      </c>
      <c r="HQ80" s="498">
        <f>IF(HK80=0,0,1)</f>
        <v>0</v>
      </c>
      <c r="HR80" s="498">
        <f>IF(HL80=0,0,1)</f>
        <v>0</v>
      </c>
      <c r="HS80" s="498" t="e">
        <f>PRODUCT(HN80:HR80)</f>
        <v>#N/A</v>
      </c>
      <c r="HT80" s="504">
        <f>ROUND(HL80,0)</f>
        <v>0</v>
      </c>
      <c r="HU80" s="500">
        <f>HL80-HT80</f>
        <v>0</v>
      </c>
      <c r="HX80" s="684"/>
      <c r="HY80" s="685"/>
      <c r="HZ80" s="686"/>
      <c r="IA80" s="687"/>
      <c r="IB80" s="688"/>
      <c r="IC80" s="689"/>
      <c r="ID80" s="1324"/>
      <c r="IE80" s="497" t="e">
        <f>IF(EXACT(VLOOKUP(HX80,OFERTA_0,2,FALSE),HY80),1,0)</f>
        <v>#N/A</v>
      </c>
      <c r="IF80" s="497" t="e">
        <f>IF(EXACT(VLOOKUP(HX80,OFERTA_0,3,FALSE),HZ80),1,0)</f>
        <v>#N/A</v>
      </c>
      <c r="IG80" s="498" t="e">
        <f>IF(EXACT(VLOOKUP(HX80,OFERTA_0,4,FALSE),IA80),1,0)</f>
        <v>#N/A</v>
      </c>
      <c r="IH80" s="498">
        <f>IF(IB80=0,0,1)</f>
        <v>0</v>
      </c>
      <c r="II80" s="498">
        <f>IF(IC80=0,0,1)</f>
        <v>0</v>
      </c>
      <c r="IJ80" s="498" t="e">
        <f>PRODUCT(IE80:II80)</f>
        <v>#N/A</v>
      </c>
      <c r="IK80" s="504">
        <f>ROUND(IC80,0)</f>
        <v>0</v>
      </c>
      <c r="IL80" s="500">
        <f>IC80-IK80</f>
        <v>0</v>
      </c>
      <c r="IO80" s="684"/>
      <c r="IP80" s="685"/>
      <c r="IQ80" s="686"/>
      <c r="IR80" s="687"/>
      <c r="IS80" s="688"/>
      <c r="IT80" s="689"/>
      <c r="IU80" s="1324"/>
      <c r="IV80" s="497" t="e">
        <f>IF(EXACT(VLOOKUP(IO80,OFERTA_0,2,FALSE),IP80),1,0)</f>
        <v>#N/A</v>
      </c>
      <c r="IW80" s="497" t="e">
        <f>IF(EXACT(VLOOKUP(IO80,OFERTA_0,3,FALSE),IQ80),1,0)</f>
        <v>#N/A</v>
      </c>
      <c r="IX80" s="498" t="e">
        <f>IF(EXACT(VLOOKUP(IO80,OFERTA_0,4,FALSE),IR80),1,0)</f>
        <v>#N/A</v>
      </c>
      <c r="IY80" s="498">
        <f>IF(IS80=0,0,1)</f>
        <v>0</v>
      </c>
      <c r="IZ80" s="498">
        <f>IF(IT80=0,0,1)</f>
        <v>0</v>
      </c>
      <c r="JA80" s="498" t="e">
        <f>PRODUCT(IV80:IZ80)</f>
        <v>#N/A</v>
      </c>
      <c r="JB80" s="504">
        <f>ROUND(IT80,0)</f>
        <v>0</v>
      </c>
      <c r="JC80" s="500">
        <f>IT80-JB80</f>
        <v>0</v>
      </c>
      <c r="JF80" s="684"/>
      <c r="JG80" s="685"/>
      <c r="JH80" s="686"/>
      <c r="JI80" s="687"/>
      <c r="JJ80" s="688"/>
      <c r="JK80" s="689"/>
      <c r="JL80" s="1324"/>
      <c r="JM80" s="497" t="e">
        <f>IF(EXACT(VLOOKUP(JF80,OFERTA_0,2,FALSE),JG80),1,0)</f>
        <v>#N/A</v>
      </c>
      <c r="JN80" s="497" t="e">
        <f>IF(EXACT(VLOOKUP(JF80,OFERTA_0,3,FALSE),JH80),1,0)</f>
        <v>#N/A</v>
      </c>
      <c r="JO80" s="498" t="e">
        <f>IF(EXACT(VLOOKUP(JF80,OFERTA_0,4,FALSE),JI80),1,0)</f>
        <v>#N/A</v>
      </c>
      <c r="JP80" s="498">
        <f>IF(JJ80=0,0,1)</f>
        <v>0</v>
      </c>
      <c r="JQ80" s="498">
        <f>IF(JK80=0,0,1)</f>
        <v>0</v>
      </c>
      <c r="JR80" s="498" t="e">
        <f>PRODUCT(JM80:JQ80)</f>
        <v>#N/A</v>
      </c>
      <c r="JS80" s="504">
        <f>ROUND(JK80,0)</f>
        <v>0</v>
      </c>
      <c r="JT80" s="500">
        <f>JK80-JS80</f>
        <v>0</v>
      </c>
      <c r="JW80" s="684"/>
      <c r="JX80" s="685"/>
      <c r="JY80" s="686"/>
      <c r="JZ80" s="687"/>
      <c r="KA80" s="688"/>
      <c r="KB80" s="689"/>
      <c r="KC80" s="1324"/>
      <c r="KD80" s="497" t="e">
        <f>IF(EXACT(VLOOKUP(JW80,OFERTA_0,2,FALSE),JX80),1,0)</f>
        <v>#N/A</v>
      </c>
      <c r="KE80" s="497" t="e">
        <f>IF(EXACT(VLOOKUP(JW80,OFERTA_0,3,FALSE),JY80),1,0)</f>
        <v>#N/A</v>
      </c>
      <c r="KF80" s="498" t="e">
        <f>IF(EXACT(VLOOKUP(JW80,OFERTA_0,4,FALSE),JZ80),1,0)</f>
        <v>#N/A</v>
      </c>
      <c r="KG80" s="498">
        <f>IF(KA80=0,0,1)</f>
        <v>0</v>
      </c>
      <c r="KH80" s="498">
        <f>IF(KB80=0,0,1)</f>
        <v>0</v>
      </c>
      <c r="KI80" s="498" t="e">
        <f>PRODUCT(KD80:KH80)</f>
        <v>#N/A</v>
      </c>
      <c r="KJ80" s="504">
        <f>ROUND(KB80,0)</f>
        <v>0</v>
      </c>
      <c r="KK80" s="500">
        <f>KB80-KJ80</f>
        <v>0</v>
      </c>
      <c r="KN80" s="684"/>
      <c r="KO80" s="685"/>
      <c r="KP80" s="686"/>
      <c r="KQ80" s="687"/>
      <c r="KR80" s="688"/>
      <c r="KS80" s="689"/>
      <c r="KT80" s="1324"/>
      <c r="KU80" s="497" t="e">
        <f>IF(EXACT(VLOOKUP(KN80,OFERTA_0,2,FALSE),KO80),1,0)</f>
        <v>#N/A</v>
      </c>
      <c r="KV80" s="497" t="e">
        <f>IF(EXACT(VLOOKUP(KN80,OFERTA_0,3,FALSE),KP80),1,0)</f>
        <v>#N/A</v>
      </c>
      <c r="KW80" s="498" t="e">
        <f>IF(EXACT(VLOOKUP(KN80,OFERTA_0,4,FALSE),KQ80),1,0)</f>
        <v>#N/A</v>
      </c>
      <c r="KX80" s="498">
        <f>IF(KR80=0,0,1)</f>
        <v>0</v>
      </c>
      <c r="KY80" s="498">
        <f>IF(KS80=0,0,1)</f>
        <v>0</v>
      </c>
      <c r="KZ80" s="498" t="e">
        <f>PRODUCT(KU80:KY80)</f>
        <v>#N/A</v>
      </c>
      <c r="LA80" s="504">
        <f>ROUND(KS80,0)</f>
        <v>0</v>
      </c>
      <c r="LB80" s="500">
        <f>KS80-LA80</f>
        <v>0</v>
      </c>
      <c r="LE80" s="684"/>
      <c r="LF80" s="685"/>
      <c r="LG80" s="686"/>
      <c r="LH80" s="687"/>
      <c r="LI80" s="688"/>
      <c r="LJ80" s="689"/>
      <c r="LK80" s="1324"/>
      <c r="LL80" s="497" t="e">
        <f>IF(EXACT(VLOOKUP(LE80,OFERTA_0,2,FALSE),LF80),1,0)</f>
        <v>#N/A</v>
      </c>
      <c r="LM80" s="497" t="e">
        <f>IF(EXACT(VLOOKUP(LE80,OFERTA_0,3,FALSE),LG80),1,0)</f>
        <v>#N/A</v>
      </c>
      <c r="LN80" s="498" t="e">
        <f>IF(EXACT(VLOOKUP(LE80,OFERTA_0,4,FALSE),LH80),1,0)</f>
        <v>#N/A</v>
      </c>
      <c r="LO80" s="498">
        <f>IF(LI80=0,0,1)</f>
        <v>0</v>
      </c>
      <c r="LP80" s="498">
        <f>IF(LJ80=0,0,1)</f>
        <v>0</v>
      </c>
      <c r="LQ80" s="498" t="e">
        <f>PRODUCT(LL80:LP80)</f>
        <v>#N/A</v>
      </c>
      <c r="LR80" s="504">
        <f>ROUND(LJ80,0)</f>
        <v>0</v>
      </c>
      <c r="LS80" s="500">
        <f>LJ80-LR80</f>
        <v>0</v>
      </c>
      <c r="LV80" s="684"/>
      <c r="LW80" s="685"/>
      <c r="LX80" s="686"/>
      <c r="LY80" s="687"/>
      <c r="LZ80" s="688"/>
      <c r="MA80" s="689"/>
      <c r="MB80" s="1324"/>
      <c r="MC80" s="497" t="e">
        <f>IF(EXACT(VLOOKUP(LV80,OFERTA_0,2,FALSE),LW80),1,0)</f>
        <v>#N/A</v>
      </c>
      <c r="MD80" s="497" t="e">
        <f>IF(EXACT(VLOOKUP(LV80,OFERTA_0,3,FALSE),LX80),1,0)</f>
        <v>#N/A</v>
      </c>
      <c r="ME80" s="498" t="e">
        <f>IF(EXACT(VLOOKUP(LV80,OFERTA_0,4,FALSE),LY80),1,0)</f>
        <v>#N/A</v>
      </c>
      <c r="MF80" s="498">
        <f>IF(LZ80=0,0,1)</f>
        <v>0</v>
      </c>
      <c r="MG80" s="498">
        <f>IF(MA80=0,0,1)</f>
        <v>0</v>
      </c>
      <c r="MH80" s="498" t="e">
        <f>PRODUCT(MC80:MG80)</f>
        <v>#N/A</v>
      </c>
      <c r="MI80" s="504">
        <f>ROUND(MA80,0)</f>
        <v>0</v>
      </c>
      <c r="MJ80" s="500">
        <f>MA80-MI80</f>
        <v>0</v>
      </c>
      <c r="MM80" s="684"/>
      <c r="MN80" s="685"/>
      <c r="MO80" s="686"/>
      <c r="MP80" s="687"/>
      <c r="MQ80" s="688"/>
      <c r="MR80" s="689"/>
      <c r="MS80" s="1324"/>
      <c r="MT80" s="497" t="e">
        <f>IF(EXACT(VLOOKUP(MM80,OFERTA_0,2,FALSE),MN80),1,0)</f>
        <v>#N/A</v>
      </c>
      <c r="MU80" s="497" t="e">
        <f>IF(EXACT(VLOOKUP(MM80,OFERTA_0,3,FALSE),MO80),1,0)</f>
        <v>#N/A</v>
      </c>
      <c r="MV80" s="498" t="e">
        <f>IF(EXACT(VLOOKUP(MM80,OFERTA_0,4,FALSE),MP80),1,0)</f>
        <v>#N/A</v>
      </c>
      <c r="MW80" s="498">
        <f>IF(MQ80=0,0,1)</f>
        <v>0</v>
      </c>
      <c r="MX80" s="498">
        <f>IF(MR80=0,0,1)</f>
        <v>0</v>
      </c>
      <c r="MY80" s="498" t="e">
        <f>PRODUCT(MT80:MX80)</f>
        <v>#N/A</v>
      </c>
      <c r="MZ80" s="504">
        <f>ROUND(MR80,0)</f>
        <v>0</v>
      </c>
      <c r="NA80" s="500">
        <f>MR80-MZ80</f>
        <v>0</v>
      </c>
      <c r="ND80" s="684"/>
      <c r="NE80" s="685"/>
      <c r="NF80" s="686"/>
      <c r="NG80" s="687"/>
      <c r="NH80" s="688"/>
      <c r="NI80" s="689"/>
      <c r="NJ80" s="1324"/>
      <c r="NK80" s="497" t="e">
        <f>IF(EXACT(VLOOKUP(ND80,OFERTA_0,2,FALSE),NE80),1,0)</f>
        <v>#N/A</v>
      </c>
      <c r="NL80" s="497" t="e">
        <f>IF(EXACT(VLOOKUP(ND80,OFERTA_0,3,FALSE),NF80),1,0)</f>
        <v>#N/A</v>
      </c>
      <c r="NM80" s="498" t="e">
        <f>IF(EXACT(VLOOKUP(ND80,OFERTA_0,4,FALSE),NG80),1,0)</f>
        <v>#N/A</v>
      </c>
      <c r="NN80" s="498">
        <f>IF(NH80=0,0,1)</f>
        <v>0</v>
      </c>
      <c r="NO80" s="498">
        <f>IF(NI80=0,0,1)</f>
        <v>0</v>
      </c>
      <c r="NP80" s="498" t="e">
        <f>PRODUCT(NK80:NO80)</f>
        <v>#N/A</v>
      </c>
      <c r="NQ80" s="504">
        <f>ROUND(NI80,0)</f>
        <v>0</v>
      </c>
      <c r="NR80" s="500">
        <f>NI80-NQ80</f>
        <v>0</v>
      </c>
      <c r="NU80" s="684"/>
      <c r="NV80" s="685"/>
      <c r="NW80" s="686"/>
      <c r="NX80" s="687"/>
      <c r="NY80" s="688"/>
      <c r="NZ80" s="689"/>
      <c r="OA80" s="1324"/>
      <c r="OB80" s="497" t="e">
        <f>IF(EXACT(VLOOKUP(NU80,OFERTA_0,2,FALSE),NV80),1,0)</f>
        <v>#N/A</v>
      </c>
      <c r="OC80" s="497" t="e">
        <f>IF(EXACT(VLOOKUP(NU80,OFERTA_0,3,FALSE),NW80),1,0)</f>
        <v>#N/A</v>
      </c>
      <c r="OD80" s="498" t="e">
        <f>IF(EXACT(VLOOKUP(NU80,OFERTA_0,4,FALSE),NX80),1,0)</f>
        <v>#N/A</v>
      </c>
      <c r="OE80" s="498">
        <f>IF(NY80=0,0,1)</f>
        <v>0</v>
      </c>
      <c r="OF80" s="498">
        <f>IF(NZ80=0,0,1)</f>
        <v>0</v>
      </c>
      <c r="OG80" s="498" t="e">
        <f>PRODUCT(OB80:OF80)</f>
        <v>#N/A</v>
      </c>
      <c r="OH80" s="504">
        <f>ROUND(NZ80,0)</f>
        <v>0</v>
      </c>
      <c r="OI80" s="500">
        <f>NZ80-OH80</f>
        <v>0</v>
      </c>
      <c r="OL80" s="684"/>
      <c r="OM80" s="685"/>
      <c r="ON80" s="686"/>
      <c r="OO80" s="687"/>
      <c r="OP80" s="688"/>
      <c r="OQ80" s="689"/>
      <c r="OR80" s="1324"/>
      <c r="OS80" s="497" t="e">
        <f>IF(EXACT(VLOOKUP(OL80,OFERTA_0,2,FALSE),OM80),1,0)</f>
        <v>#N/A</v>
      </c>
      <c r="OT80" s="497" t="e">
        <f>IF(EXACT(VLOOKUP(OL80,OFERTA_0,3,FALSE),ON80),1,0)</f>
        <v>#N/A</v>
      </c>
      <c r="OU80" s="498" t="e">
        <f>IF(EXACT(VLOOKUP(OL80,OFERTA_0,4,FALSE),OO80),1,0)</f>
        <v>#N/A</v>
      </c>
      <c r="OV80" s="498">
        <f>IF(OP80=0,0,1)</f>
        <v>0</v>
      </c>
      <c r="OW80" s="498">
        <f>IF(OQ80=0,0,1)</f>
        <v>0</v>
      </c>
      <c r="OX80" s="498" t="e">
        <f>PRODUCT(OS80:OW80)</f>
        <v>#N/A</v>
      </c>
      <c r="OY80" s="504">
        <f>ROUND(OQ80,0)</f>
        <v>0</v>
      </c>
      <c r="OZ80" s="500">
        <f>OQ80-OY80</f>
        <v>0</v>
      </c>
      <c r="PC80" s="684"/>
      <c r="PD80" s="685"/>
      <c r="PE80" s="686"/>
      <c r="PF80" s="687"/>
      <c r="PG80" s="688"/>
      <c r="PH80" s="689"/>
      <c r="PI80" s="1324"/>
      <c r="PJ80" s="497" t="e">
        <f>IF(EXACT(VLOOKUP(PC80,OFERTA_0,2,FALSE),PD80),1,0)</f>
        <v>#N/A</v>
      </c>
      <c r="PK80" s="497" t="e">
        <f>IF(EXACT(VLOOKUP(PC80,OFERTA_0,3,FALSE),PE80),1,0)</f>
        <v>#N/A</v>
      </c>
      <c r="PL80" s="498" t="e">
        <f>IF(EXACT(VLOOKUP(PC80,OFERTA_0,4,FALSE),PF80),1,0)</f>
        <v>#N/A</v>
      </c>
      <c r="PM80" s="498">
        <f>IF(PG80=0,0,1)</f>
        <v>0</v>
      </c>
      <c r="PN80" s="498">
        <f>IF(PH80=0,0,1)</f>
        <v>0</v>
      </c>
      <c r="PO80" s="498" t="e">
        <f>PRODUCT(PJ80:PN80)</f>
        <v>#N/A</v>
      </c>
      <c r="PP80" s="504">
        <f>ROUND(PH80,0)</f>
        <v>0</v>
      </c>
      <c r="PQ80" s="500">
        <f>PH80-PP80</f>
        <v>0</v>
      </c>
      <c r="PT80" s="684"/>
      <c r="PU80" s="685"/>
      <c r="PV80" s="686"/>
      <c r="PW80" s="687"/>
      <c r="PX80" s="688"/>
      <c r="PY80" s="689"/>
      <c r="PZ80" s="1324"/>
      <c r="QA80" s="497" t="e">
        <f>IF(EXACT(VLOOKUP(PT80,OFERTA_0,2,FALSE),PU80),1,0)</f>
        <v>#N/A</v>
      </c>
      <c r="QB80" s="497" t="e">
        <f>IF(EXACT(VLOOKUP(PT80,OFERTA_0,3,FALSE),PV80),1,0)</f>
        <v>#N/A</v>
      </c>
      <c r="QC80" s="498" t="e">
        <f>IF(EXACT(VLOOKUP(PT80,OFERTA_0,4,FALSE),PW80),1,0)</f>
        <v>#N/A</v>
      </c>
      <c r="QD80" s="498">
        <f>IF(PX80=0,0,1)</f>
        <v>0</v>
      </c>
      <c r="QE80" s="498">
        <f>IF(PY80=0,0,1)</f>
        <v>0</v>
      </c>
      <c r="QF80" s="498" t="e">
        <f>PRODUCT(QA80:QE80)</f>
        <v>#N/A</v>
      </c>
      <c r="QG80" s="504">
        <f>ROUND(PY80,0)</f>
        <v>0</v>
      </c>
      <c r="QH80" s="500">
        <f>PY80-QG80</f>
        <v>0</v>
      </c>
      <c r="QK80" s="684"/>
      <c r="QL80" s="685"/>
      <c r="QM80" s="686"/>
      <c r="QN80" s="687"/>
      <c r="QO80" s="688"/>
      <c r="QP80" s="689"/>
      <c r="QQ80" s="1324"/>
      <c r="QR80" s="497" t="e">
        <f>IF(EXACT(VLOOKUP(QK80,OFERTA_0,2,FALSE),QL80),1,0)</f>
        <v>#N/A</v>
      </c>
      <c r="QS80" s="497" t="e">
        <f>IF(EXACT(VLOOKUP(QK80,OFERTA_0,3,FALSE),QM80),1,0)</f>
        <v>#N/A</v>
      </c>
      <c r="QT80" s="498" t="e">
        <f>IF(EXACT(VLOOKUP(QK80,OFERTA_0,4,FALSE),QN80),1,0)</f>
        <v>#N/A</v>
      </c>
      <c r="QU80" s="498">
        <f>IF(QO80=0,0,1)</f>
        <v>0</v>
      </c>
      <c r="QV80" s="498">
        <f>IF(QP80=0,0,1)</f>
        <v>0</v>
      </c>
      <c r="QW80" s="498" t="e">
        <f>PRODUCT(QR80:QV80)</f>
        <v>#N/A</v>
      </c>
      <c r="QX80" s="504">
        <f>ROUND(QP80,0)</f>
        <v>0</v>
      </c>
      <c r="QY80" s="500">
        <f>QP80-QX80</f>
        <v>0</v>
      </c>
      <c r="RB80" s="381"/>
      <c r="RC80" s="382"/>
      <c r="RD80" s="383"/>
      <c r="RE80" s="384"/>
      <c r="RF80" s="385"/>
      <c r="RG80" s="386"/>
      <c r="RH80" s="386"/>
      <c r="RI80" s="497"/>
      <c r="RJ80" s="497"/>
      <c r="RK80" s="501"/>
      <c r="RL80" s="501"/>
      <c r="RM80" s="501"/>
      <c r="RN80" s="501"/>
      <c r="RO80" s="502"/>
      <c r="RP80" s="503"/>
      <c r="RS80" s="381"/>
      <c r="RT80" s="382"/>
      <c r="RU80" s="383"/>
      <c r="RV80" s="384"/>
      <c r="RW80" s="385"/>
      <c r="RX80" s="386"/>
      <c r="RY80" s="386"/>
      <c r="RZ80" s="497"/>
      <c r="SA80" s="497"/>
      <c r="SB80" s="501"/>
      <c r="SC80" s="501"/>
      <c r="SD80" s="501"/>
      <c r="SE80" s="501"/>
      <c r="SF80" s="502"/>
      <c r="SG80" s="503"/>
      <c r="SJ80" s="381"/>
      <c r="SK80" s="382"/>
      <c r="SL80" s="383"/>
      <c r="SM80" s="384"/>
      <c r="SN80" s="385"/>
      <c r="SO80" s="386"/>
      <c r="SP80" s="386"/>
      <c r="SQ80" s="497"/>
      <c r="SR80" s="497"/>
      <c r="SS80" s="501"/>
      <c r="ST80" s="501"/>
      <c r="SU80" s="501"/>
      <c r="SV80" s="501"/>
      <c r="SW80" s="502"/>
      <c r="SX80" s="503"/>
    </row>
    <row r="81" spans="2:518" ht="46.5" customHeight="1" thickTop="1" thickBot="1">
      <c r="B81" s="832" t="s">
        <v>364</v>
      </c>
      <c r="C81" s="849" t="s">
        <v>435</v>
      </c>
      <c r="D81" s="844" t="s">
        <v>515</v>
      </c>
      <c r="E81" s="841" t="s">
        <v>233</v>
      </c>
      <c r="F81" s="867">
        <v>187</v>
      </c>
      <c r="G81" s="916">
        <v>0</v>
      </c>
      <c r="H81" s="862">
        <v>0</v>
      </c>
      <c r="K81" s="934" t="s">
        <v>364</v>
      </c>
      <c r="L81" s="951" t="s">
        <v>435</v>
      </c>
      <c r="M81" s="946" t="s">
        <v>515</v>
      </c>
      <c r="N81" s="943" t="s">
        <v>233</v>
      </c>
      <c r="O81" s="969">
        <v>187</v>
      </c>
      <c r="P81" s="1017">
        <v>14850</v>
      </c>
      <c r="Q81" s="964">
        <v>2776950</v>
      </c>
      <c r="R81" s="497">
        <f t="shared" ref="R81:R89" si="1886">IF(EXACT(VLOOKUP(K81,OFERTA_0,3,FALSE),M81),1,0)</f>
        <v>1</v>
      </c>
      <c r="S81" s="497">
        <f t="shared" ref="S81:S89" si="1887">IF(EXACT(VLOOKUP(K81,OFERTA_0,4,FALSE),N81),1,0)</f>
        <v>1</v>
      </c>
      <c r="T81" s="498">
        <f t="shared" ref="T81:T89" si="1888">IF(EXACT(VLOOKUP(K81,OFERTA_0,5,FALSE),O81),1,0)</f>
        <v>1</v>
      </c>
      <c r="U81" s="498">
        <f t="shared" ref="U81:U89" si="1889">IF(P81=0,0,1)</f>
        <v>1</v>
      </c>
      <c r="V81" s="498">
        <f t="shared" ref="V81:V89" si="1890">IF(Q81=0,0,1)</f>
        <v>1</v>
      </c>
      <c r="W81" s="498">
        <f t="shared" ref="W81:W89" si="1891">PRODUCT(R81:V81)</f>
        <v>1</v>
      </c>
      <c r="X81" s="504">
        <f t="shared" ref="X81:X89" si="1892">ROUND(Q81,0)</f>
        <v>2776950</v>
      </c>
      <c r="Y81" s="500">
        <f t="shared" ref="Y81:Y89" si="1893">Q81-X81</f>
        <v>0</v>
      </c>
      <c r="Z81" s="486"/>
      <c r="AA81" s="486"/>
      <c r="AB81" s="934" t="s">
        <v>364</v>
      </c>
      <c r="AC81" s="951" t="s">
        <v>435</v>
      </c>
      <c r="AD81" s="946" t="s">
        <v>515</v>
      </c>
      <c r="AE81" s="943" t="s">
        <v>233</v>
      </c>
      <c r="AF81" s="969">
        <v>187</v>
      </c>
      <c r="AG81" s="1017">
        <v>14000</v>
      </c>
      <c r="AH81" s="964">
        <v>2618000</v>
      </c>
      <c r="AI81" s="497">
        <f t="shared" ref="AI81:AI89" si="1894">IF(EXACT(VLOOKUP(AB81,OFERTA_0,3,FALSE),AD81),1,0)</f>
        <v>1</v>
      </c>
      <c r="AJ81" s="497">
        <f t="shared" ref="AJ81:AJ89" si="1895">IF(EXACT(VLOOKUP(AB81,OFERTA_0,4,FALSE),AE81),1,0)</f>
        <v>1</v>
      </c>
      <c r="AK81" s="498">
        <f t="shared" ref="AK81:AK89" si="1896">IF(EXACT(VLOOKUP(AB81,OFERTA_0,5,FALSE),AF81),1,0)</f>
        <v>1</v>
      </c>
      <c r="AL81" s="498">
        <f t="shared" ref="AL81:AL89" si="1897">IF(AG81=0,0,1)</f>
        <v>1</v>
      </c>
      <c r="AM81" s="498">
        <f t="shared" ref="AM81:AM89" si="1898">IF(AH81=0,0,1)</f>
        <v>1</v>
      </c>
      <c r="AN81" s="498">
        <f t="shared" ref="AN81:AN89" si="1899">PRODUCT(AI81:AM81)</f>
        <v>1</v>
      </c>
      <c r="AO81" s="504">
        <f t="shared" ref="AO81:AO89" si="1900">ROUND(AH81,0)</f>
        <v>2618000</v>
      </c>
      <c r="AP81" s="500">
        <f t="shared" ref="AP81:AP89" si="1901">AH81-AO81</f>
        <v>0</v>
      </c>
      <c r="AQ81" s="486"/>
      <c r="AR81" s="486"/>
      <c r="AS81" s="934" t="s">
        <v>364</v>
      </c>
      <c r="AT81" s="951" t="s">
        <v>435</v>
      </c>
      <c r="AU81" s="946" t="s">
        <v>515</v>
      </c>
      <c r="AV81" s="943" t="s">
        <v>233</v>
      </c>
      <c r="AW81" s="969">
        <v>187</v>
      </c>
      <c r="AX81" s="1017">
        <v>14891</v>
      </c>
      <c r="AY81" s="964">
        <v>2784617</v>
      </c>
      <c r="AZ81" s="497">
        <f t="shared" ref="AZ81:AZ89" si="1902">IF(EXACT(VLOOKUP(AS81,OFERTA_0,3,FALSE),AU81),1,0)</f>
        <v>1</v>
      </c>
      <c r="BA81" s="497">
        <f t="shared" ref="BA81:BA89" si="1903">IF(EXACT(VLOOKUP(AS81,OFERTA_0,4,FALSE),AV81),1,0)</f>
        <v>1</v>
      </c>
      <c r="BB81" s="498">
        <f t="shared" ref="BB81:BB89" si="1904">IF(EXACT(VLOOKUP(AS81,OFERTA_0,5,FALSE),AW81),1,0)</f>
        <v>1</v>
      </c>
      <c r="BC81" s="498">
        <f t="shared" ref="BC81:BC89" si="1905">IF(AX81=0,0,1)</f>
        <v>1</v>
      </c>
      <c r="BD81" s="498">
        <f t="shared" ref="BD81:BD89" si="1906">IF(AY81=0,0,1)</f>
        <v>1</v>
      </c>
      <c r="BE81" s="498">
        <f t="shared" ref="BE81:BE89" si="1907">PRODUCT(AZ81:BD81)</f>
        <v>1</v>
      </c>
      <c r="BF81" s="504">
        <f t="shared" ref="BF81:BF89" si="1908">ROUND(AY81,0)</f>
        <v>2784617</v>
      </c>
      <c r="BG81" s="500">
        <f t="shared" ref="BG81:BG89" si="1909">AY81-BF81</f>
        <v>0</v>
      </c>
      <c r="BJ81" s="934" t="s">
        <v>364</v>
      </c>
      <c r="BK81" s="951" t="s">
        <v>435</v>
      </c>
      <c r="BL81" s="946" t="s">
        <v>515</v>
      </c>
      <c r="BM81" s="943" t="s">
        <v>233</v>
      </c>
      <c r="BN81" s="969">
        <v>187</v>
      </c>
      <c r="BO81" s="1017">
        <v>14068</v>
      </c>
      <c r="BP81" s="964">
        <v>2630716</v>
      </c>
      <c r="BQ81" s="497">
        <f t="shared" ref="BQ81:BQ89" si="1910">IF(EXACT(VLOOKUP(BJ81,OFERTA_0,3,FALSE),BL81),1,0)</f>
        <v>1</v>
      </c>
      <c r="BR81" s="497">
        <f t="shared" ref="BR81:BR89" si="1911">IF(EXACT(VLOOKUP(BJ81,OFERTA_0,4,FALSE),BM81),1,0)</f>
        <v>1</v>
      </c>
      <c r="BS81" s="498">
        <f t="shared" ref="BS81:BS89" si="1912">IF(EXACT(VLOOKUP(BJ81,OFERTA_0,5,FALSE),BN81),1,0)</f>
        <v>1</v>
      </c>
      <c r="BT81" s="498">
        <f t="shared" ref="BT81:BT89" si="1913">IF(BO81=0,0,1)</f>
        <v>1</v>
      </c>
      <c r="BU81" s="498">
        <f t="shared" ref="BU81:BU89" si="1914">IF(BP81=0,0,1)</f>
        <v>1</v>
      </c>
      <c r="BV81" s="498">
        <f t="shared" ref="BV81:BV89" si="1915">PRODUCT(BQ81:BU81)</f>
        <v>1</v>
      </c>
      <c r="BW81" s="504">
        <f t="shared" ref="BW81:BW89" si="1916">ROUND(BP81,0)</f>
        <v>2630716</v>
      </c>
      <c r="BX81" s="500">
        <f t="shared" ref="BX81:BX89" si="1917">BP81-BW81</f>
        <v>0</v>
      </c>
      <c r="CA81" s="934" t="s">
        <v>364</v>
      </c>
      <c r="CB81" s="951" t="s">
        <v>435</v>
      </c>
      <c r="CC81" s="946" t="s">
        <v>515</v>
      </c>
      <c r="CD81" s="943" t="s">
        <v>233</v>
      </c>
      <c r="CE81" s="969">
        <v>187</v>
      </c>
      <c r="CF81" s="1017">
        <v>17391</v>
      </c>
      <c r="CG81" s="964">
        <v>3252117</v>
      </c>
      <c r="CH81" s="497">
        <f t="shared" ref="CH81:CH89" si="1918">IF(EXACT(VLOOKUP(CA81,OFERTA_0,3,FALSE),CC81),1,0)</f>
        <v>1</v>
      </c>
      <c r="CI81" s="497">
        <f t="shared" ref="CI81:CI89" si="1919">IF(EXACT(VLOOKUP(CA81,OFERTA_0,4,FALSE),CD81),1,0)</f>
        <v>1</v>
      </c>
      <c r="CJ81" s="498">
        <f t="shared" ref="CJ81:CJ89" si="1920">IF(EXACT(VLOOKUP(CA81,OFERTA_0,5,FALSE),CE81),1,0)</f>
        <v>1</v>
      </c>
      <c r="CK81" s="498">
        <f t="shared" ref="CK81:CK89" si="1921">IF(CF81=0,0,1)</f>
        <v>1</v>
      </c>
      <c r="CL81" s="498">
        <f t="shared" ref="CL81:CL89" si="1922">IF(CG81=0,0,1)</f>
        <v>1</v>
      </c>
      <c r="CM81" s="498">
        <f t="shared" ref="CM81:CM89" si="1923">PRODUCT(CH81:CL81)</f>
        <v>1</v>
      </c>
      <c r="CN81" s="504">
        <f t="shared" ref="CN81:CN89" si="1924">ROUND(CG81,0)</f>
        <v>3252117</v>
      </c>
      <c r="CO81" s="500">
        <f t="shared" ref="CO81:CO89" si="1925">CG81-CN81</f>
        <v>0</v>
      </c>
      <c r="CR81" s="934" t="s">
        <v>364</v>
      </c>
      <c r="CS81" s="951" t="s">
        <v>435</v>
      </c>
      <c r="CT81" s="946" t="s">
        <v>515</v>
      </c>
      <c r="CU81" s="943" t="s">
        <v>233</v>
      </c>
      <c r="CV81" s="676">
        <v>187</v>
      </c>
      <c r="CW81" s="1017">
        <v>17390</v>
      </c>
      <c r="CX81" s="1041">
        <f t="shared" si="1869"/>
        <v>3251930</v>
      </c>
      <c r="CY81" s="497">
        <f t="shared" ref="CY81:CY89" si="1926">IF(EXACT(VLOOKUP(CR81,OFERTA_0,3,FALSE),CT81),1,0)</f>
        <v>1</v>
      </c>
      <c r="CZ81" s="497">
        <f t="shared" ref="CZ81:CZ89" si="1927">IF(EXACT(VLOOKUP(CR81,OFERTA_0,4,FALSE),CU81),1,0)</f>
        <v>1</v>
      </c>
      <c r="DA81" s="498">
        <f t="shared" ref="DA81:DA89" si="1928">IF(EXACT(VLOOKUP(CR81,OFERTA_0,5,FALSE),CV81),1,0)</f>
        <v>1</v>
      </c>
      <c r="DB81" s="498">
        <f t="shared" ref="DB81:DB89" si="1929">IF(CW81=0,0,1)</f>
        <v>1</v>
      </c>
      <c r="DC81" s="498">
        <f t="shared" ref="DC81:DC89" si="1930">IF(CX81=0,0,1)</f>
        <v>1</v>
      </c>
      <c r="DD81" s="498">
        <f t="shared" ref="DD81:DD89" si="1931">PRODUCT(CY81:DC81)</f>
        <v>1</v>
      </c>
      <c r="DE81" s="504">
        <f t="shared" ref="DE81:DE89" si="1932">ROUND(CX81,0)</f>
        <v>3251930</v>
      </c>
      <c r="DF81" s="500">
        <f t="shared" ref="DF81:DF89" si="1933">CX81-DE81</f>
        <v>0</v>
      </c>
      <c r="DI81" s="934" t="s">
        <v>364</v>
      </c>
      <c r="DJ81" s="951" t="s">
        <v>435</v>
      </c>
      <c r="DK81" s="946" t="s">
        <v>515</v>
      </c>
      <c r="DL81" s="943" t="s">
        <v>233</v>
      </c>
      <c r="DM81" s="969">
        <v>187</v>
      </c>
      <c r="DN81" s="1017">
        <v>13400</v>
      </c>
      <c r="DO81" s="964">
        <v>2505800</v>
      </c>
      <c r="DP81" s="497">
        <f t="shared" ref="DP81:DP89" si="1934">IF(EXACT(VLOOKUP(DI81,OFERTA_0,3,FALSE),DK81),1,0)</f>
        <v>1</v>
      </c>
      <c r="DQ81" s="497">
        <f t="shared" ref="DQ81:DQ89" si="1935">IF(EXACT(VLOOKUP(DI81,OFERTA_0,4,FALSE),DL81),1,0)</f>
        <v>1</v>
      </c>
      <c r="DR81" s="498">
        <f t="shared" ref="DR81:DR89" si="1936">IF(EXACT(VLOOKUP(DI81,OFERTA_0,5,FALSE),DM81),1,0)</f>
        <v>1</v>
      </c>
      <c r="DS81" s="498">
        <f t="shared" ref="DS81:DS89" si="1937">IF(DN81=0,0,1)</f>
        <v>1</v>
      </c>
      <c r="DT81" s="498">
        <f t="shared" ref="DT81:DT89" si="1938">IF(DO81=0,0,1)</f>
        <v>1</v>
      </c>
      <c r="DU81" s="498">
        <f t="shared" ref="DU81:DU89" si="1939">PRODUCT(DP81:DT81)</f>
        <v>1</v>
      </c>
      <c r="DV81" s="504">
        <f t="shared" ref="DV81:DV89" si="1940">ROUND(DO81,0)</f>
        <v>2505800</v>
      </c>
      <c r="DW81" s="500">
        <f t="shared" ref="DW81:DW89" si="1941">DO81-DV81</f>
        <v>0</v>
      </c>
      <c r="DZ81" s="934" t="s">
        <v>364</v>
      </c>
      <c r="EA81" s="951" t="s">
        <v>435</v>
      </c>
      <c r="EB81" s="946" t="s">
        <v>515</v>
      </c>
      <c r="EC81" s="943" t="s">
        <v>233</v>
      </c>
      <c r="ED81" s="676">
        <v>187</v>
      </c>
      <c r="EE81" s="1017">
        <v>17385</v>
      </c>
      <c r="EF81" s="1041">
        <f t="shared" si="1880"/>
        <v>3250995</v>
      </c>
      <c r="EG81" s="497">
        <f t="shared" ref="EG81:EG89" si="1942">IF(EXACT(VLOOKUP(DZ81,OFERTA_0,3,FALSE),EB81),1,0)</f>
        <v>1</v>
      </c>
      <c r="EH81" s="497">
        <f t="shared" ref="EH81:EH89" si="1943">IF(EXACT(VLOOKUP(DZ81,OFERTA_0,4,FALSE),EC81),1,0)</f>
        <v>1</v>
      </c>
      <c r="EI81" s="498">
        <f t="shared" ref="EI81:EI89" si="1944">IF(EXACT(VLOOKUP(DZ81,OFERTA_0,5,FALSE),ED81),1,0)</f>
        <v>1</v>
      </c>
      <c r="EJ81" s="498">
        <f t="shared" ref="EJ81:EJ89" si="1945">IF(EE81=0,0,1)</f>
        <v>1</v>
      </c>
      <c r="EK81" s="498">
        <f t="shared" ref="EK81:EK89" si="1946">IF(EF81=0,0,1)</f>
        <v>1</v>
      </c>
      <c r="EL81" s="498">
        <f t="shared" ref="EL81:EL89" si="1947">PRODUCT(EG81:EK81)</f>
        <v>1</v>
      </c>
      <c r="EM81" s="504">
        <f t="shared" ref="EM81:EM89" si="1948">ROUND(EF81,0)</f>
        <v>3250995</v>
      </c>
      <c r="EN81" s="500">
        <f t="shared" ref="EN81:EN89" si="1949">EF81-EM81</f>
        <v>0</v>
      </c>
      <c r="EQ81" s="684"/>
      <c r="ER81" s="685"/>
      <c r="ES81" s="686"/>
      <c r="ET81" s="687"/>
      <c r="EU81" s="688"/>
      <c r="EV81" s="689"/>
      <c r="EW81" s="1324"/>
      <c r="EX81" s="497" t="e">
        <f t="shared" ref="EX81:EX82" si="1950">IF(EXACT(VLOOKUP(EQ81,OFERTA_0,2,FALSE),ER81),1,0)</f>
        <v>#N/A</v>
      </c>
      <c r="EY81" s="497" t="e">
        <f t="shared" ref="EY81:EY82" si="1951">IF(EXACT(VLOOKUP(EQ81,OFERTA_0,3,FALSE),ES81),1,0)</f>
        <v>#N/A</v>
      </c>
      <c r="EZ81" s="498" t="e">
        <f t="shared" ref="EZ81:EZ82" si="1952">IF(EXACT(VLOOKUP(EQ81,OFERTA_0,4,FALSE),ET81),1,0)</f>
        <v>#N/A</v>
      </c>
      <c r="FA81" s="498">
        <f t="shared" ref="FA81:FA82" si="1953">IF(EU81=0,0,1)</f>
        <v>0</v>
      </c>
      <c r="FB81" s="498">
        <f t="shared" ref="FB81:FB82" si="1954">IF(EV81=0,0,1)</f>
        <v>0</v>
      </c>
      <c r="FC81" s="498" t="e">
        <f t="shared" ref="FC81:FC82" si="1955">PRODUCT(EX81:FB81)</f>
        <v>#N/A</v>
      </c>
      <c r="FD81" s="504">
        <f t="shared" ref="FD81:FD82" si="1956">ROUND(EV81,0)</f>
        <v>0</v>
      </c>
      <c r="FE81" s="500">
        <f t="shared" ref="FE81:FE82" si="1957">EV81-FD81</f>
        <v>0</v>
      </c>
      <c r="FH81" s="684"/>
      <c r="FI81" s="685"/>
      <c r="FJ81" s="686"/>
      <c r="FK81" s="687"/>
      <c r="FL81" s="688"/>
      <c r="FM81" s="689"/>
      <c r="FN81" s="1324"/>
      <c r="FO81" s="497" t="e">
        <f t="shared" ref="FO81:FO82" si="1958">IF(EXACT(VLOOKUP(FH81,OFERTA_0,2,FALSE),FI81),1,0)</f>
        <v>#N/A</v>
      </c>
      <c r="FP81" s="497" t="e">
        <f t="shared" ref="FP81:FP82" si="1959">IF(EXACT(VLOOKUP(FH81,OFERTA_0,3,FALSE),FJ81),1,0)</f>
        <v>#N/A</v>
      </c>
      <c r="FQ81" s="498" t="e">
        <f t="shared" ref="FQ81:FQ82" si="1960">IF(EXACT(VLOOKUP(FH81,OFERTA_0,4,FALSE),FK81),1,0)</f>
        <v>#N/A</v>
      </c>
      <c r="FR81" s="498">
        <f t="shared" ref="FR81:FR82" si="1961">IF(FL81=0,0,1)</f>
        <v>0</v>
      </c>
      <c r="FS81" s="498">
        <f t="shared" ref="FS81:FS82" si="1962">IF(FM81=0,0,1)</f>
        <v>0</v>
      </c>
      <c r="FT81" s="498" t="e">
        <f t="shared" ref="FT81:FT82" si="1963">PRODUCT(FO81:FS81)</f>
        <v>#N/A</v>
      </c>
      <c r="FU81" s="504">
        <f t="shared" ref="FU81:FU82" si="1964">ROUND(FM81,0)</f>
        <v>0</v>
      </c>
      <c r="FV81" s="500">
        <f t="shared" ref="FV81:FV82" si="1965">FM81-FU81</f>
        <v>0</v>
      </c>
      <c r="FY81" s="684"/>
      <c r="FZ81" s="685"/>
      <c r="GA81" s="686"/>
      <c r="GB81" s="687"/>
      <c r="GC81" s="688"/>
      <c r="GD81" s="689"/>
      <c r="GE81" s="1324"/>
      <c r="GF81" s="497" t="e">
        <f t="shared" ref="GF81:GF82" si="1966">IF(EXACT(VLOOKUP(FY81,OFERTA_0,2,FALSE),FZ81),1,0)</f>
        <v>#N/A</v>
      </c>
      <c r="GG81" s="497" t="e">
        <f t="shared" ref="GG81:GG82" si="1967">IF(EXACT(VLOOKUP(FY81,OFERTA_0,3,FALSE),GA81),1,0)</f>
        <v>#N/A</v>
      </c>
      <c r="GH81" s="498" t="e">
        <f t="shared" ref="GH81:GH82" si="1968">IF(EXACT(VLOOKUP(FY81,OFERTA_0,4,FALSE),GB81),1,0)</f>
        <v>#N/A</v>
      </c>
      <c r="GI81" s="498">
        <f t="shared" ref="GI81:GI82" si="1969">IF(GC81=0,0,1)</f>
        <v>0</v>
      </c>
      <c r="GJ81" s="498">
        <f t="shared" ref="GJ81:GJ82" si="1970">IF(GD81=0,0,1)</f>
        <v>0</v>
      </c>
      <c r="GK81" s="498" t="e">
        <f t="shared" ref="GK81:GK82" si="1971">PRODUCT(GF81:GJ81)</f>
        <v>#N/A</v>
      </c>
      <c r="GL81" s="504">
        <f t="shared" ref="GL81:GL82" si="1972">ROUND(GD81,0)</f>
        <v>0</v>
      </c>
      <c r="GM81" s="500">
        <f t="shared" ref="GM81:GM82" si="1973">GD81-GL81</f>
        <v>0</v>
      </c>
      <c r="GP81" s="684"/>
      <c r="GQ81" s="685"/>
      <c r="GR81" s="686"/>
      <c r="GS81" s="687"/>
      <c r="GT81" s="688"/>
      <c r="GU81" s="689"/>
      <c r="GV81" s="1324"/>
      <c r="GW81" s="497" t="e">
        <f t="shared" ref="GW81:GW82" si="1974">IF(EXACT(VLOOKUP(GP81,OFERTA_0,2,FALSE),GQ81),1,0)</f>
        <v>#N/A</v>
      </c>
      <c r="GX81" s="497" t="e">
        <f t="shared" ref="GX81:GX82" si="1975">IF(EXACT(VLOOKUP(GP81,OFERTA_0,3,FALSE),GR81),1,0)</f>
        <v>#N/A</v>
      </c>
      <c r="GY81" s="498" t="e">
        <f t="shared" ref="GY81:GY82" si="1976">IF(EXACT(VLOOKUP(GP81,OFERTA_0,4,FALSE),GS81),1,0)</f>
        <v>#N/A</v>
      </c>
      <c r="GZ81" s="498">
        <f t="shared" ref="GZ81:GZ82" si="1977">IF(GT81=0,0,1)</f>
        <v>0</v>
      </c>
      <c r="HA81" s="498">
        <f t="shared" ref="HA81:HA82" si="1978">IF(GU81=0,0,1)</f>
        <v>0</v>
      </c>
      <c r="HB81" s="498" t="e">
        <f t="shared" ref="HB81:HB82" si="1979">PRODUCT(GW81:HA81)</f>
        <v>#N/A</v>
      </c>
      <c r="HC81" s="504">
        <f t="shared" ref="HC81:HC82" si="1980">ROUND(GU81,0)</f>
        <v>0</v>
      </c>
      <c r="HD81" s="500">
        <f t="shared" ref="HD81:HD82" si="1981">GU81-HC81</f>
        <v>0</v>
      </c>
      <c r="HG81" s="684"/>
      <c r="HH81" s="685"/>
      <c r="HI81" s="686"/>
      <c r="HJ81" s="687"/>
      <c r="HK81" s="688"/>
      <c r="HL81" s="689"/>
      <c r="HM81" s="1324"/>
      <c r="HN81" s="497" t="e">
        <f t="shared" ref="HN81:HN82" si="1982">IF(EXACT(VLOOKUP(HG81,OFERTA_0,2,FALSE),HH81),1,0)</f>
        <v>#N/A</v>
      </c>
      <c r="HO81" s="497" t="e">
        <f t="shared" ref="HO81:HO82" si="1983">IF(EXACT(VLOOKUP(HG81,OFERTA_0,3,FALSE),HI81),1,0)</f>
        <v>#N/A</v>
      </c>
      <c r="HP81" s="498" t="e">
        <f t="shared" ref="HP81:HP82" si="1984">IF(EXACT(VLOOKUP(HG81,OFERTA_0,4,FALSE),HJ81),1,0)</f>
        <v>#N/A</v>
      </c>
      <c r="HQ81" s="498">
        <f t="shared" ref="HQ81:HQ82" si="1985">IF(HK81=0,0,1)</f>
        <v>0</v>
      </c>
      <c r="HR81" s="498">
        <f t="shared" ref="HR81:HR82" si="1986">IF(HL81=0,0,1)</f>
        <v>0</v>
      </c>
      <c r="HS81" s="498" t="e">
        <f t="shared" ref="HS81:HS82" si="1987">PRODUCT(HN81:HR81)</f>
        <v>#N/A</v>
      </c>
      <c r="HT81" s="504">
        <f t="shared" ref="HT81:HT82" si="1988">ROUND(HL81,0)</f>
        <v>0</v>
      </c>
      <c r="HU81" s="500">
        <f t="shared" ref="HU81:HU82" si="1989">HL81-HT81</f>
        <v>0</v>
      </c>
      <c r="HX81" s="684"/>
      <c r="HY81" s="685"/>
      <c r="HZ81" s="686"/>
      <c r="IA81" s="687"/>
      <c r="IB81" s="688"/>
      <c r="IC81" s="689"/>
      <c r="ID81" s="1324"/>
      <c r="IE81" s="497" t="e">
        <f t="shared" ref="IE81:IE82" si="1990">IF(EXACT(VLOOKUP(HX81,OFERTA_0,2,FALSE),HY81),1,0)</f>
        <v>#N/A</v>
      </c>
      <c r="IF81" s="497" t="e">
        <f t="shared" ref="IF81:IF82" si="1991">IF(EXACT(VLOOKUP(HX81,OFERTA_0,3,FALSE),HZ81),1,0)</f>
        <v>#N/A</v>
      </c>
      <c r="IG81" s="498" t="e">
        <f t="shared" ref="IG81:IG82" si="1992">IF(EXACT(VLOOKUP(HX81,OFERTA_0,4,FALSE),IA81),1,0)</f>
        <v>#N/A</v>
      </c>
      <c r="IH81" s="498">
        <f t="shared" ref="IH81:IH82" si="1993">IF(IB81=0,0,1)</f>
        <v>0</v>
      </c>
      <c r="II81" s="498">
        <f t="shared" ref="II81:II82" si="1994">IF(IC81=0,0,1)</f>
        <v>0</v>
      </c>
      <c r="IJ81" s="498" t="e">
        <f t="shared" ref="IJ81:IJ82" si="1995">PRODUCT(IE81:II81)</f>
        <v>#N/A</v>
      </c>
      <c r="IK81" s="504">
        <f t="shared" ref="IK81:IK82" si="1996">ROUND(IC81,0)</f>
        <v>0</v>
      </c>
      <c r="IL81" s="500">
        <f t="shared" ref="IL81:IL82" si="1997">IC81-IK81</f>
        <v>0</v>
      </c>
      <c r="IO81" s="684"/>
      <c r="IP81" s="685"/>
      <c r="IQ81" s="686"/>
      <c r="IR81" s="687"/>
      <c r="IS81" s="688"/>
      <c r="IT81" s="689"/>
      <c r="IU81" s="1324"/>
      <c r="IV81" s="497" t="e">
        <f t="shared" ref="IV81:IV82" si="1998">IF(EXACT(VLOOKUP(IO81,OFERTA_0,2,FALSE),IP81),1,0)</f>
        <v>#N/A</v>
      </c>
      <c r="IW81" s="497" t="e">
        <f t="shared" ref="IW81:IW82" si="1999">IF(EXACT(VLOOKUP(IO81,OFERTA_0,3,FALSE),IQ81),1,0)</f>
        <v>#N/A</v>
      </c>
      <c r="IX81" s="498" t="e">
        <f t="shared" ref="IX81:IX82" si="2000">IF(EXACT(VLOOKUP(IO81,OFERTA_0,4,FALSE),IR81),1,0)</f>
        <v>#N/A</v>
      </c>
      <c r="IY81" s="498">
        <f t="shared" ref="IY81:IY82" si="2001">IF(IS81=0,0,1)</f>
        <v>0</v>
      </c>
      <c r="IZ81" s="498">
        <f t="shared" ref="IZ81:IZ82" si="2002">IF(IT81=0,0,1)</f>
        <v>0</v>
      </c>
      <c r="JA81" s="498" t="e">
        <f t="shared" ref="JA81:JA82" si="2003">PRODUCT(IV81:IZ81)</f>
        <v>#N/A</v>
      </c>
      <c r="JB81" s="504">
        <f t="shared" ref="JB81:JB82" si="2004">ROUND(IT81,0)</f>
        <v>0</v>
      </c>
      <c r="JC81" s="500">
        <f t="shared" ref="JC81:JC82" si="2005">IT81-JB81</f>
        <v>0</v>
      </c>
      <c r="JF81" s="684"/>
      <c r="JG81" s="685"/>
      <c r="JH81" s="686"/>
      <c r="JI81" s="687"/>
      <c r="JJ81" s="688"/>
      <c r="JK81" s="689"/>
      <c r="JL81" s="1324"/>
      <c r="JM81" s="497" t="e">
        <f t="shared" ref="JM81:JM82" si="2006">IF(EXACT(VLOOKUP(JF81,OFERTA_0,2,FALSE),JG81),1,0)</f>
        <v>#N/A</v>
      </c>
      <c r="JN81" s="497" t="e">
        <f t="shared" ref="JN81:JN82" si="2007">IF(EXACT(VLOOKUP(JF81,OFERTA_0,3,FALSE),JH81),1,0)</f>
        <v>#N/A</v>
      </c>
      <c r="JO81" s="498" t="e">
        <f t="shared" ref="JO81:JO82" si="2008">IF(EXACT(VLOOKUP(JF81,OFERTA_0,4,FALSE),JI81),1,0)</f>
        <v>#N/A</v>
      </c>
      <c r="JP81" s="498">
        <f t="shared" ref="JP81:JP82" si="2009">IF(JJ81=0,0,1)</f>
        <v>0</v>
      </c>
      <c r="JQ81" s="498">
        <f t="shared" ref="JQ81:JQ82" si="2010">IF(JK81=0,0,1)</f>
        <v>0</v>
      </c>
      <c r="JR81" s="498" t="e">
        <f t="shared" ref="JR81:JR82" si="2011">PRODUCT(JM81:JQ81)</f>
        <v>#N/A</v>
      </c>
      <c r="JS81" s="504">
        <f t="shared" ref="JS81:JS82" si="2012">ROUND(JK81,0)</f>
        <v>0</v>
      </c>
      <c r="JT81" s="500">
        <f t="shared" ref="JT81:JT82" si="2013">JK81-JS81</f>
        <v>0</v>
      </c>
      <c r="JW81" s="684"/>
      <c r="JX81" s="685"/>
      <c r="JY81" s="686"/>
      <c r="JZ81" s="687"/>
      <c r="KA81" s="688"/>
      <c r="KB81" s="689"/>
      <c r="KC81" s="1324"/>
      <c r="KD81" s="497" t="e">
        <f t="shared" ref="KD81:KD82" si="2014">IF(EXACT(VLOOKUP(JW81,OFERTA_0,2,FALSE),JX81),1,0)</f>
        <v>#N/A</v>
      </c>
      <c r="KE81" s="497" t="e">
        <f t="shared" ref="KE81:KE82" si="2015">IF(EXACT(VLOOKUP(JW81,OFERTA_0,3,FALSE),JY81),1,0)</f>
        <v>#N/A</v>
      </c>
      <c r="KF81" s="498" t="e">
        <f t="shared" ref="KF81:KF82" si="2016">IF(EXACT(VLOOKUP(JW81,OFERTA_0,4,FALSE),JZ81),1,0)</f>
        <v>#N/A</v>
      </c>
      <c r="KG81" s="498">
        <f t="shared" ref="KG81:KG82" si="2017">IF(KA81=0,0,1)</f>
        <v>0</v>
      </c>
      <c r="KH81" s="498">
        <f t="shared" ref="KH81:KH82" si="2018">IF(KB81=0,0,1)</f>
        <v>0</v>
      </c>
      <c r="KI81" s="498" t="e">
        <f t="shared" ref="KI81:KI82" si="2019">PRODUCT(KD81:KH81)</f>
        <v>#N/A</v>
      </c>
      <c r="KJ81" s="504">
        <f t="shared" ref="KJ81:KJ82" si="2020">ROUND(KB81,0)</f>
        <v>0</v>
      </c>
      <c r="KK81" s="500">
        <f t="shared" ref="KK81:KK82" si="2021">KB81-KJ81</f>
        <v>0</v>
      </c>
      <c r="KN81" s="684"/>
      <c r="KO81" s="685"/>
      <c r="KP81" s="686"/>
      <c r="KQ81" s="687"/>
      <c r="KR81" s="688"/>
      <c r="KS81" s="689"/>
      <c r="KT81" s="1324"/>
      <c r="KU81" s="497" t="e">
        <f t="shared" ref="KU81:KU82" si="2022">IF(EXACT(VLOOKUP(KN81,OFERTA_0,2,FALSE),KO81),1,0)</f>
        <v>#N/A</v>
      </c>
      <c r="KV81" s="497" t="e">
        <f t="shared" ref="KV81:KV82" si="2023">IF(EXACT(VLOOKUP(KN81,OFERTA_0,3,FALSE),KP81),1,0)</f>
        <v>#N/A</v>
      </c>
      <c r="KW81" s="498" t="e">
        <f t="shared" ref="KW81:KW82" si="2024">IF(EXACT(VLOOKUP(KN81,OFERTA_0,4,FALSE),KQ81),1,0)</f>
        <v>#N/A</v>
      </c>
      <c r="KX81" s="498">
        <f t="shared" ref="KX81:KX82" si="2025">IF(KR81=0,0,1)</f>
        <v>0</v>
      </c>
      <c r="KY81" s="498">
        <f t="shared" ref="KY81:KY82" si="2026">IF(KS81=0,0,1)</f>
        <v>0</v>
      </c>
      <c r="KZ81" s="498" t="e">
        <f t="shared" ref="KZ81:KZ82" si="2027">PRODUCT(KU81:KY81)</f>
        <v>#N/A</v>
      </c>
      <c r="LA81" s="504">
        <f t="shared" ref="LA81:LA82" si="2028">ROUND(KS81,0)</f>
        <v>0</v>
      </c>
      <c r="LB81" s="500">
        <f t="shared" ref="LB81:LB82" si="2029">KS81-LA81</f>
        <v>0</v>
      </c>
      <c r="LE81" s="684"/>
      <c r="LF81" s="685"/>
      <c r="LG81" s="686"/>
      <c r="LH81" s="687"/>
      <c r="LI81" s="688"/>
      <c r="LJ81" s="689"/>
      <c r="LK81" s="1324"/>
      <c r="LL81" s="497" t="e">
        <f t="shared" ref="LL81:LL82" si="2030">IF(EXACT(VLOOKUP(LE81,OFERTA_0,2,FALSE),LF81),1,0)</f>
        <v>#N/A</v>
      </c>
      <c r="LM81" s="497" t="e">
        <f t="shared" ref="LM81:LM82" si="2031">IF(EXACT(VLOOKUP(LE81,OFERTA_0,3,FALSE),LG81),1,0)</f>
        <v>#N/A</v>
      </c>
      <c r="LN81" s="498" t="e">
        <f t="shared" ref="LN81:LN82" si="2032">IF(EXACT(VLOOKUP(LE81,OFERTA_0,4,FALSE),LH81),1,0)</f>
        <v>#N/A</v>
      </c>
      <c r="LO81" s="498">
        <f t="shared" ref="LO81:LO82" si="2033">IF(LI81=0,0,1)</f>
        <v>0</v>
      </c>
      <c r="LP81" s="498">
        <f t="shared" ref="LP81:LP82" si="2034">IF(LJ81=0,0,1)</f>
        <v>0</v>
      </c>
      <c r="LQ81" s="498" t="e">
        <f t="shared" ref="LQ81:LQ82" si="2035">PRODUCT(LL81:LP81)</f>
        <v>#N/A</v>
      </c>
      <c r="LR81" s="504">
        <f t="shared" ref="LR81:LR82" si="2036">ROUND(LJ81,0)</f>
        <v>0</v>
      </c>
      <c r="LS81" s="500">
        <f t="shared" ref="LS81:LS82" si="2037">LJ81-LR81</f>
        <v>0</v>
      </c>
      <c r="LV81" s="684"/>
      <c r="LW81" s="685"/>
      <c r="LX81" s="686"/>
      <c r="LY81" s="687"/>
      <c r="LZ81" s="688"/>
      <c r="MA81" s="689"/>
      <c r="MB81" s="1324"/>
      <c r="MC81" s="497" t="e">
        <f t="shared" ref="MC81:MC82" si="2038">IF(EXACT(VLOOKUP(LV81,OFERTA_0,2,FALSE),LW81),1,0)</f>
        <v>#N/A</v>
      </c>
      <c r="MD81" s="497" t="e">
        <f t="shared" ref="MD81:MD82" si="2039">IF(EXACT(VLOOKUP(LV81,OFERTA_0,3,FALSE),LX81),1,0)</f>
        <v>#N/A</v>
      </c>
      <c r="ME81" s="498" t="e">
        <f t="shared" ref="ME81:ME82" si="2040">IF(EXACT(VLOOKUP(LV81,OFERTA_0,4,FALSE),LY81),1,0)</f>
        <v>#N/A</v>
      </c>
      <c r="MF81" s="498">
        <f t="shared" ref="MF81:MF82" si="2041">IF(LZ81=0,0,1)</f>
        <v>0</v>
      </c>
      <c r="MG81" s="498">
        <f t="shared" ref="MG81:MG82" si="2042">IF(MA81=0,0,1)</f>
        <v>0</v>
      </c>
      <c r="MH81" s="498" t="e">
        <f t="shared" ref="MH81:MH82" si="2043">PRODUCT(MC81:MG81)</f>
        <v>#N/A</v>
      </c>
      <c r="MI81" s="504">
        <f t="shared" ref="MI81:MI82" si="2044">ROUND(MA81,0)</f>
        <v>0</v>
      </c>
      <c r="MJ81" s="500">
        <f t="shared" ref="MJ81:MJ82" si="2045">MA81-MI81</f>
        <v>0</v>
      </c>
      <c r="MM81" s="684"/>
      <c r="MN81" s="685"/>
      <c r="MO81" s="686"/>
      <c r="MP81" s="687"/>
      <c r="MQ81" s="688"/>
      <c r="MR81" s="689"/>
      <c r="MS81" s="1324"/>
      <c r="MT81" s="497" t="e">
        <f t="shared" ref="MT81:MT82" si="2046">IF(EXACT(VLOOKUP(MM81,OFERTA_0,2,FALSE),MN81),1,0)</f>
        <v>#N/A</v>
      </c>
      <c r="MU81" s="497" t="e">
        <f t="shared" ref="MU81:MU82" si="2047">IF(EXACT(VLOOKUP(MM81,OFERTA_0,3,FALSE),MO81),1,0)</f>
        <v>#N/A</v>
      </c>
      <c r="MV81" s="498" t="e">
        <f t="shared" ref="MV81:MV82" si="2048">IF(EXACT(VLOOKUP(MM81,OFERTA_0,4,FALSE),MP81),1,0)</f>
        <v>#N/A</v>
      </c>
      <c r="MW81" s="498">
        <f t="shared" ref="MW81:MW82" si="2049">IF(MQ81=0,0,1)</f>
        <v>0</v>
      </c>
      <c r="MX81" s="498">
        <f t="shared" ref="MX81:MX82" si="2050">IF(MR81=0,0,1)</f>
        <v>0</v>
      </c>
      <c r="MY81" s="498" t="e">
        <f t="shared" ref="MY81:MY82" si="2051">PRODUCT(MT81:MX81)</f>
        <v>#N/A</v>
      </c>
      <c r="MZ81" s="504">
        <f t="shared" ref="MZ81:MZ82" si="2052">ROUND(MR81,0)</f>
        <v>0</v>
      </c>
      <c r="NA81" s="500">
        <f t="shared" ref="NA81:NA82" si="2053">MR81-MZ81</f>
        <v>0</v>
      </c>
      <c r="ND81" s="684"/>
      <c r="NE81" s="685"/>
      <c r="NF81" s="686"/>
      <c r="NG81" s="687"/>
      <c r="NH81" s="688"/>
      <c r="NI81" s="689"/>
      <c r="NJ81" s="1324"/>
      <c r="NK81" s="497" t="e">
        <f t="shared" ref="NK81:NK82" si="2054">IF(EXACT(VLOOKUP(ND81,OFERTA_0,2,FALSE),NE81),1,0)</f>
        <v>#N/A</v>
      </c>
      <c r="NL81" s="497" t="e">
        <f t="shared" ref="NL81:NL82" si="2055">IF(EXACT(VLOOKUP(ND81,OFERTA_0,3,FALSE),NF81),1,0)</f>
        <v>#N/A</v>
      </c>
      <c r="NM81" s="498" t="e">
        <f t="shared" ref="NM81:NM82" si="2056">IF(EXACT(VLOOKUP(ND81,OFERTA_0,4,FALSE),NG81),1,0)</f>
        <v>#N/A</v>
      </c>
      <c r="NN81" s="498">
        <f t="shared" ref="NN81:NN82" si="2057">IF(NH81=0,0,1)</f>
        <v>0</v>
      </c>
      <c r="NO81" s="498">
        <f t="shared" ref="NO81:NO82" si="2058">IF(NI81=0,0,1)</f>
        <v>0</v>
      </c>
      <c r="NP81" s="498" t="e">
        <f t="shared" ref="NP81:NP82" si="2059">PRODUCT(NK81:NO81)</f>
        <v>#N/A</v>
      </c>
      <c r="NQ81" s="504">
        <f t="shared" ref="NQ81:NQ82" si="2060">ROUND(NI81,0)</f>
        <v>0</v>
      </c>
      <c r="NR81" s="500">
        <f t="shared" ref="NR81:NR82" si="2061">NI81-NQ81</f>
        <v>0</v>
      </c>
      <c r="NU81" s="684"/>
      <c r="NV81" s="685"/>
      <c r="NW81" s="686"/>
      <c r="NX81" s="687"/>
      <c r="NY81" s="688"/>
      <c r="NZ81" s="689"/>
      <c r="OA81" s="1324"/>
      <c r="OB81" s="497" t="e">
        <f t="shared" ref="OB81:OB82" si="2062">IF(EXACT(VLOOKUP(NU81,OFERTA_0,2,FALSE),NV81),1,0)</f>
        <v>#N/A</v>
      </c>
      <c r="OC81" s="497" t="e">
        <f t="shared" ref="OC81:OC82" si="2063">IF(EXACT(VLOOKUP(NU81,OFERTA_0,3,FALSE),NW81),1,0)</f>
        <v>#N/A</v>
      </c>
      <c r="OD81" s="498" t="e">
        <f t="shared" ref="OD81:OD82" si="2064">IF(EXACT(VLOOKUP(NU81,OFERTA_0,4,FALSE),NX81),1,0)</f>
        <v>#N/A</v>
      </c>
      <c r="OE81" s="498">
        <f t="shared" ref="OE81:OE82" si="2065">IF(NY81=0,0,1)</f>
        <v>0</v>
      </c>
      <c r="OF81" s="498">
        <f t="shared" ref="OF81:OF82" si="2066">IF(NZ81=0,0,1)</f>
        <v>0</v>
      </c>
      <c r="OG81" s="498" t="e">
        <f t="shared" ref="OG81:OG82" si="2067">PRODUCT(OB81:OF81)</f>
        <v>#N/A</v>
      </c>
      <c r="OH81" s="504">
        <f t="shared" ref="OH81:OH82" si="2068">ROUND(NZ81,0)</f>
        <v>0</v>
      </c>
      <c r="OI81" s="500">
        <f t="shared" ref="OI81:OI82" si="2069">NZ81-OH81</f>
        <v>0</v>
      </c>
      <c r="OL81" s="684"/>
      <c r="OM81" s="685"/>
      <c r="ON81" s="686"/>
      <c r="OO81" s="687"/>
      <c r="OP81" s="688"/>
      <c r="OQ81" s="689"/>
      <c r="OR81" s="1324"/>
      <c r="OS81" s="497" t="e">
        <f t="shared" ref="OS81:OS82" si="2070">IF(EXACT(VLOOKUP(OL81,OFERTA_0,2,FALSE),OM81),1,0)</f>
        <v>#N/A</v>
      </c>
      <c r="OT81" s="497" t="e">
        <f t="shared" ref="OT81:OT82" si="2071">IF(EXACT(VLOOKUP(OL81,OFERTA_0,3,FALSE),ON81),1,0)</f>
        <v>#N/A</v>
      </c>
      <c r="OU81" s="498" t="e">
        <f t="shared" ref="OU81:OU82" si="2072">IF(EXACT(VLOOKUP(OL81,OFERTA_0,4,FALSE),OO81),1,0)</f>
        <v>#N/A</v>
      </c>
      <c r="OV81" s="498">
        <f t="shared" ref="OV81:OV82" si="2073">IF(OP81=0,0,1)</f>
        <v>0</v>
      </c>
      <c r="OW81" s="498">
        <f t="shared" ref="OW81:OW82" si="2074">IF(OQ81=0,0,1)</f>
        <v>0</v>
      </c>
      <c r="OX81" s="498" t="e">
        <f t="shared" ref="OX81:OX82" si="2075">PRODUCT(OS81:OW81)</f>
        <v>#N/A</v>
      </c>
      <c r="OY81" s="504">
        <f t="shared" ref="OY81:OY82" si="2076">ROUND(OQ81,0)</f>
        <v>0</v>
      </c>
      <c r="OZ81" s="500">
        <f t="shared" ref="OZ81:OZ82" si="2077">OQ81-OY81</f>
        <v>0</v>
      </c>
      <c r="PC81" s="684"/>
      <c r="PD81" s="685"/>
      <c r="PE81" s="686"/>
      <c r="PF81" s="687"/>
      <c r="PG81" s="688"/>
      <c r="PH81" s="689"/>
      <c r="PI81" s="1324"/>
      <c r="PJ81" s="497" t="e">
        <f t="shared" ref="PJ81:PJ82" si="2078">IF(EXACT(VLOOKUP(PC81,OFERTA_0,2,FALSE),PD81),1,0)</f>
        <v>#N/A</v>
      </c>
      <c r="PK81" s="497" t="e">
        <f t="shared" ref="PK81:PK82" si="2079">IF(EXACT(VLOOKUP(PC81,OFERTA_0,3,FALSE),PE81),1,0)</f>
        <v>#N/A</v>
      </c>
      <c r="PL81" s="498" t="e">
        <f t="shared" ref="PL81:PL82" si="2080">IF(EXACT(VLOOKUP(PC81,OFERTA_0,4,FALSE),PF81),1,0)</f>
        <v>#N/A</v>
      </c>
      <c r="PM81" s="498">
        <f t="shared" ref="PM81:PM82" si="2081">IF(PG81=0,0,1)</f>
        <v>0</v>
      </c>
      <c r="PN81" s="498">
        <f t="shared" ref="PN81:PN82" si="2082">IF(PH81=0,0,1)</f>
        <v>0</v>
      </c>
      <c r="PO81" s="498" t="e">
        <f t="shared" ref="PO81:PO82" si="2083">PRODUCT(PJ81:PN81)</f>
        <v>#N/A</v>
      </c>
      <c r="PP81" s="504">
        <f t="shared" ref="PP81:PP82" si="2084">ROUND(PH81,0)</f>
        <v>0</v>
      </c>
      <c r="PQ81" s="500">
        <f t="shared" ref="PQ81:PQ82" si="2085">PH81-PP81</f>
        <v>0</v>
      </c>
      <c r="PT81" s="684"/>
      <c r="PU81" s="685"/>
      <c r="PV81" s="686"/>
      <c r="PW81" s="687"/>
      <c r="PX81" s="688"/>
      <c r="PY81" s="689"/>
      <c r="PZ81" s="1324"/>
      <c r="QA81" s="497" t="e">
        <f t="shared" ref="QA81:QA82" si="2086">IF(EXACT(VLOOKUP(PT81,OFERTA_0,2,FALSE),PU81),1,0)</f>
        <v>#N/A</v>
      </c>
      <c r="QB81" s="497" t="e">
        <f t="shared" ref="QB81:QB82" si="2087">IF(EXACT(VLOOKUP(PT81,OFERTA_0,3,FALSE),PV81),1,0)</f>
        <v>#N/A</v>
      </c>
      <c r="QC81" s="498" t="e">
        <f t="shared" ref="QC81:QC82" si="2088">IF(EXACT(VLOOKUP(PT81,OFERTA_0,4,FALSE),PW81),1,0)</f>
        <v>#N/A</v>
      </c>
      <c r="QD81" s="498">
        <f t="shared" ref="QD81:QD82" si="2089">IF(PX81=0,0,1)</f>
        <v>0</v>
      </c>
      <c r="QE81" s="498">
        <f t="shared" ref="QE81:QE82" si="2090">IF(PY81=0,0,1)</f>
        <v>0</v>
      </c>
      <c r="QF81" s="498" t="e">
        <f t="shared" ref="QF81:QF82" si="2091">PRODUCT(QA81:QE81)</f>
        <v>#N/A</v>
      </c>
      <c r="QG81" s="504">
        <f t="shared" ref="QG81:QG82" si="2092">ROUND(PY81,0)</f>
        <v>0</v>
      </c>
      <c r="QH81" s="500">
        <f t="shared" ref="QH81:QH82" si="2093">PY81-QG81</f>
        <v>0</v>
      </c>
      <c r="QK81" s="684"/>
      <c r="QL81" s="685"/>
      <c r="QM81" s="686"/>
      <c r="QN81" s="687"/>
      <c r="QO81" s="688"/>
      <c r="QP81" s="689"/>
      <c r="QQ81" s="1324"/>
      <c r="QR81" s="497" t="e">
        <f t="shared" ref="QR81:QR82" si="2094">IF(EXACT(VLOOKUP(QK81,OFERTA_0,2,FALSE),QL81),1,0)</f>
        <v>#N/A</v>
      </c>
      <c r="QS81" s="497" t="e">
        <f t="shared" ref="QS81:QS82" si="2095">IF(EXACT(VLOOKUP(QK81,OFERTA_0,3,FALSE),QM81),1,0)</f>
        <v>#N/A</v>
      </c>
      <c r="QT81" s="498" t="e">
        <f t="shared" ref="QT81:QT82" si="2096">IF(EXACT(VLOOKUP(QK81,OFERTA_0,4,FALSE),QN81),1,0)</f>
        <v>#N/A</v>
      </c>
      <c r="QU81" s="498">
        <f t="shared" ref="QU81:QU82" si="2097">IF(QO81=0,0,1)</f>
        <v>0</v>
      </c>
      <c r="QV81" s="498">
        <f t="shared" ref="QV81:QV82" si="2098">IF(QP81=0,0,1)</f>
        <v>0</v>
      </c>
      <c r="QW81" s="498" t="e">
        <f t="shared" ref="QW81:QW82" si="2099">PRODUCT(QR81:QV81)</f>
        <v>#N/A</v>
      </c>
      <c r="QX81" s="504">
        <f t="shared" ref="QX81:QX82" si="2100">ROUND(QP81,0)</f>
        <v>0</v>
      </c>
      <c r="QY81" s="500">
        <f t="shared" ref="QY81:QY82" si="2101">QP81-QX81</f>
        <v>0</v>
      </c>
      <c r="RB81" s="381"/>
      <c r="RC81" s="382"/>
      <c r="RD81" s="383"/>
      <c r="RE81" s="384"/>
      <c r="RF81" s="385"/>
      <c r="RG81" s="386"/>
      <c r="RH81" s="386"/>
      <c r="RI81" s="497"/>
      <c r="RJ81" s="497"/>
      <c r="RK81" s="501"/>
      <c r="RL81" s="501"/>
      <c r="RM81" s="501"/>
      <c r="RN81" s="501"/>
      <c r="RO81" s="502"/>
      <c r="RP81" s="503"/>
      <c r="RS81" s="381"/>
      <c r="RT81" s="382"/>
      <c r="RU81" s="383"/>
      <c r="RV81" s="384"/>
      <c r="RW81" s="385"/>
      <c r="RX81" s="386"/>
      <c r="RY81" s="386"/>
      <c r="RZ81" s="497"/>
      <c r="SA81" s="497"/>
      <c r="SB81" s="501"/>
      <c r="SC81" s="501"/>
      <c r="SD81" s="501"/>
      <c r="SE81" s="501"/>
      <c r="SF81" s="502"/>
      <c r="SG81" s="503"/>
      <c r="SJ81" s="381"/>
      <c r="SK81" s="382"/>
      <c r="SL81" s="383"/>
      <c r="SM81" s="384"/>
      <c r="SN81" s="385"/>
      <c r="SO81" s="386"/>
      <c r="SP81" s="386"/>
      <c r="SQ81" s="497"/>
      <c r="SR81" s="497"/>
      <c r="SS81" s="501"/>
      <c r="ST81" s="501"/>
      <c r="SU81" s="501"/>
      <c r="SV81" s="501"/>
      <c r="SW81" s="502"/>
      <c r="SX81" s="503"/>
    </row>
    <row r="82" spans="2:518" ht="42" customHeight="1" thickTop="1" thickBot="1">
      <c r="B82" s="832" t="s">
        <v>516</v>
      </c>
      <c r="C82" s="833" t="s">
        <v>323</v>
      </c>
      <c r="D82" s="844" t="s">
        <v>517</v>
      </c>
      <c r="E82" s="841" t="s">
        <v>233</v>
      </c>
      <c r="F82" s="867">
        <v>16</v>
      </c>
      <c r="G82" s="916">
        <v>0</v>
      </c>
      <c r="H82" s="862">
        <v>0</v>
      </c>
      <c r="K82" s="934" t="s">
        <v>516</v>
      </c>
      <c r="L82" s="935" t="s">
        <v>323</v>
      </c>
      <c r="M82" s="946" t="s">
        <v>517</v>
      </c>
      <c r="N82" s="943" t="s">
        <v>233</v>
      </c>
      <c r="O82" s="969">
        <v>16</v>
      </c>
      <c r="P82" s="1017">
        <v>13000</v>
      </c>
      <c r="Q82" s="964">
        <v>208000</v>
      </c>
      <c r="R82" s="497">
        <f t="shared" si="1886"/>
        <v>1</v>
      </c>
      <c r="S82" s="497">
        <f t="shared" si="1887"/>
        <v>1</v>
      </c>
      <c r="T82" s="498">
        <f t="shared" si="1888"/>
        <v>1</v>
      </c>
      <c r="U82" s="498">
        <f t="shared" si="1889"/>
        <v>1</v>
      </c>
      <c r="V82" s="498">
        <f t="shared" si="1890"/>
        <v>1</v>
      </c>
      <c r="W82" s="498">
        <f t="shared" si="1891"/>
        <v>1</v>
      </c>
      <c r="X82" s="504">
        <f t="shared" si="1892"/>
        <v>208000</v>
      </c>
      <c r="Y82" s="500">
        <f t="shared" si="1893"/>
        <v>0</v>
      </c>
      <c r="Z82" s="486"/>
      <c r="AA82" s="486"/>
      <c r="AB82" s="934" t="s">
        <v>516</v>
      </c>
      <c r="AC82" s="935" t="s">
        <v>323</v>
      </c>
      <c r="AD82" s="946" t="s">
        <v>517</v>
      </c>
      <c r="AE82" s="943" t="s">
        <v>233</v>
      </c>
      <c r="AF82" s="969">
        <v>16</v>
      </c>
      <c r="AG82" s="1017">
        <v>18500</v>
      </c>
      <c r="AH82" s="964">
        <v>296000</v>
      </c>
      <c r="AI82" s="497">
        <f t="shared" si="1894"/>
        <v>1</v>
      </c>
      <c r="AJ82" s="497">
        <f t="shared" si="1895"/>
        <v>1</v>
      </c>
      <c r="AK82" s="498">
        <f t="shared" si="1896"/>
        <v>1</v>
      </c>
      <c r="AL82" s="498">
        <f t="shared" si="1897"/>
        <v>1</v>
      </c>
      <c r="AM82" s="498">
        <f t="shared" si="1898"/>
        <v>1</v>
      </c>
      <c r="AN82" s="498">
        <f t="shared" si="1899"/>
        <v>1</v>
      </c>
      <c r="AO82" s="504">
        <f t="shared" si="1900"/>
        <v>296000</v>
      </c>
      <c r="AP82" s="500">
        <f t="shared" si="1901"/>
        <v>0</v>
      </c>
      <c r="AQ82" s="486"/>
      <c r="AR82" s="486"/>
      <c r="AS82" s="934" t="s">
        <v>516</v>
      </c>
      <c r="AT82" s="935" t="s">
        <v>323</v>
      </c>
      <c r="AU82" s="946" t="s">
        <v>517</v>
      </c>
      <c r="AV82" s="943" t="s">
        <v>233</v>
      </c>
      <c r="AW82" s="969">
        <v>16</v>
      </c>
      <c r="AX82" s="1017">
        <v>20002</v>
      </c>
      <c r="AY82" s="964">
        <v>320032</v>
      </c>
      <c r="AZ82" s="497">
        <f t="shared" si="1902"/>
        <v>1</v>
      </c>
      <c r="BA82" s="497">
        <f t="shared" si="1903"/>
        <v>1</v>
      </c>
      <c r="BB82" s="498">
        <f t="shared" si="1904"/>
        <v>1</v>
      </c>
      <c r="BC82" s="498">
        <f t="shared" si="1905"/>
        <v>1</v>
      </c>
      <c r="BD82" s="498">
        <f t="shared" si="1906"/>
        <v>1</v>
      </c>
      <c r="BE82" s="498">
        <f t="shared" si="1907"/>
        <v>1</v>
      </c>
      <c r="BF82" s="504">
        <f t="shared" si="1908"/>
        <v>320032</v>
      </c>
      <c r="BG82" s="500">
        <f t="shared" si="1909"/>
        <v>0</v>
      </c>
      <c r="BJ82" s="934" t="s">
        <v>516</v>
      </c>
      <c r="BK82" s="935" t="s">
        <v>323</v>
      </c>
      <c r="BL82" s="946" t="s">
        <v>517</v>
      </c>
      <c r="BM82" s="943" t="s">
        <v>233</v>
      </c>
      <c r="BN82" s="969">
        <v>16</v>
      </c>
      <c r="BO82" s="1017">
        <v>19872</v>
      </c>
      <c r="BP82" s="964">
        <v>317952</v>
      </c>
      <c r="BQ82" s="497">
        <f t="shared" si="1910"/>
        <v>1</v>
      </c>
      <c r="BR82" s="497">
        <f t="shared" si="1911"/>
        <v>1</v>
      </c>
      <c r="BS82" s="498">
        <f t="shared" si="1912"/>
        <v>1</v>
      </c>
      <c r="BT82" s="498">
        <f t="shared" si="1913"/>
        <v>1</v>
      </c>
      <c r="BU82" s="498">
        <f t="shared" si="1914"/>
        <v>1</v>
      </c>
      <c r="BV82" s="498">
        <f t="shared" si="1915"/>
        <v>1</v>
      </c>
      <c r="BW82" s="504">
        <f t="shared" si="1916"/>
        <v>317952</v>
      </c>
      <c r="BX82" s="500">
        <f t="shared" si="1917"/>
        <v>0</v>
      </c>
      <c r="CA82" s="934" t="s">
        <v>516</v>
      </c>
      <c r="CB82" s="935" t="s">
        <v>323</v>
      </c>
      <c r="CC82" s="946" t="s">
        <v>517</v>
      </c>
      <c r="CD82" s="943" t="s">
        <v>233</v>
      </c>
      <c r="CE82" s="969">
        <v>16</v>
      </c>
      <c r="CF82" s="1017">
        <v>22391</v>
      </c>
      <c r="CG82" s="964">
        <v>358256</v>
      </c>
      <c r="CH82" s="497">
        <f t="shared" si="1918"/>
        <v>1</v>
      </c>
      <c r="CI82" s="497">
        <f t="shared" si="1919"/>
        <v>1</v>
      </c>
      <c r="CJ82" s="498">
        <f t="shared" si="1920"/>
        <v>1</v>
      </c>
      <c r="CK82" s="498">
        <f t="shared" si="1921"/>
        <v>1</v>
      </c>
      <c r="CL82" s="498">
        <f t="shared" si="1922"/>
        <v>1</v>
      </c>
      <c r="CM82" s="498">
        <f t="shared" si="1923"/>
        <v>1</v>
      </c>
      <c r="CN82" s="504">
        <f t="shared" si="1924"/>
        <v>358256</v>
      </c>
      <c r="CO82" s="500">
        <f t="shared" si="1925"/>
        <v>0</v>
      </c>
      <c r="CR82" s="934" t="s">
        <v>516</v>
      </c>
      <c r="CS82" s="935" t="s">
        <v>323</v>
      </c>
      <c r="CT82" s="946" t="s">
        <v>517</v>
      </c>
      <c r="CU82" s="943" t="s">
        <v>233</v>
      </c>
      <c r="CV82" s="676">
        <v>16</v>
      </c>
      <c r="CW82" s="1017">
        <v>22390</v>
      </c>
      <c r="CX82" s="1041">
        <f t="shared" si="1869"/>
        <v>358240</v>
      </c>
      <c r="CY82" s="497">
        <f t="shared" si="1926"/>
        <v>1</v>
      </c>
      <c r="CZ82" s="497">
        <f t="shared" si="1927"/>
        <v>1</v>
      </c>
      <c r="DA82" s="498">
        <f t="shared" si="1928"/>
        <v>1</v>
      </c>
      <c r="DB82" s="498">
        <f t="shared" si="1929"/>
        <v>1</v>
      </c>
      <c r="DC82" s="498">
        <f t="shared" si="1930"/>
        <v>1</v>
      </c>
      <c r="DD82" s="498">
        <f t="shared" si="1931"/>
        <v>1</v>
      </c>
      <c r="DE82" s="504">
        <f t="shared" si="1932"/>
        <v>358240</v>
      </c>
      <c r="DF82" s="500">
        <f t="shared" si="1933"/>
        <v>0</v>
      </c>
      <c r="DI82" s="934" t="s">
        <v>516</v>
      </c>
      <c r="DJ82" s="935" t="s">
        <v>323</v>
      </c>
      <c r="DK82" s="946" t="s">
        <v>517</v>
      </c>
      <c r="DL82" s="943" t="s">
        <v>233</v>
      </c>
      <c r="DM82" s="969">
        <v>16</v>
      </c>
      <c r="DN82" s="1017">
        <v>22600</v>
      </c>
      <c r="DO82" s="964">
        <v>361600</v>
      </c>
      <c r="DP82" s="497">
        <f t="shared" si="1934"/>
        <v>1</v>
      </c>
      <c r="DQ82" s="497">
        <f t="shared" si="1935"/>
        <v>1</v>
      </c>
      <c r="DR82" s="498">
        <f t="shared" si="1936"/>
        <v>1</v>
      </c>
      <c r="DS82" s="498">
        <f t="shared" si="1937"/>
        <v>1</v>
      </c>
      <c r="DT82" s="498">
        <f t="shared" si="1938"/>
        <v>1</v>
      </c>
      <c r="DU82" s="498">
        <f t="shared" si="1939"/>
        <v>1</v>
      </c>
      <c r="DV82" s="504">
        <f t="shared" si="1940"/>
        <v>361600</v>
      </c>
      <c r="DW82" s="500">
        <f t="shared" si="1941"/>
        <v>0</v>
      </c>
      <c r="DZ82" s="934" t="s">
        <v>516</v>
      </c>
      <c r="EA82" s="935" t="s">
        <v>323</v>
      </c>
      <c r="EB82" s="946" t="s">
        <v>517</v>
      </c>
      <c r="EC82" s="943" t="s">
        <v>233</v>
      </c>
      <c r="ED82" s="676">
        <v>16</v>
      </c>
      <c r="EE82" s="1017">
        <v>22387</v>
      </c>
      <c r="EF82" s="1041">
        <f t="shared" si="1880"/>
        <v>358192</v>
      </c>
      <c r="EG82" s="497">
        <f t="shared" si="1942"/>
        <v>1</v>
      </c>
      <c r="EH82" s="497">
        <f t="shared" si="1943"/>
        <v>1</v>
      </c>
      <c r="EI82" s="498">
        <f t="shared" si="1944"/>
        <v>1</v>
      </c>
      <c r="EJ82" s="498">
        <f t="shared" si="1945"/>
        <v>1</v>
      </c>
      <c r="EK82" s="498">
        <f t="shared" si="1946"/>
        <v>1</v>
      </c>
      <c r="EL82" s="498">
        <f t="shared" si="1947"/>
        <v>1</v>
      </c>
      <c r="EM82" s="504">
        <f t="shared" si="1948"/>
        <v>358192</v>
      </c>
      <c r="EN82" s="500">
        <f t="shared" si="1949"/>
        <v>0</v>
      </c>
      <c r="EQ82" s="671"/>
      <c r="ER82" s="672"/>
      <c r="ES82" s="673"/>
      <c r="ET82" s="674"/>
      <c r="EU82" s="675"/>
      <c r="EV82" s="677"/>
      <c r="EW82" s="1323"/>
      <c r="EX82" s="497" t="e">
        <f t="shared" si="1950"/>
        <v>#N/A</v>
      </c>
      <c r="EY82" s="497" t="e">
        <f t="shared" si="1951"/>
        <v>#N/A</v>
      </c>
      <c r="EZ82" s="498" t="e">
        <f t="shared" si="1952"/>
        <v>#N/A</v>
      </c>
      <c r="FA82" s="498">
        <f t="shared" si="1953"/>
        <v>0</v>
      </c>
      <c r="FB82" s="498">
        <f t="shared" si="1954"/>
        <v>0</v>
      </c>
      <c r="FC82" s="498" t="e">
        <f t="shared" si="1955"/>
        <v>#N/A</v>
      </c>
      <c r="FD82" s="504">
        <f t="shared" si="1956"/>
        <v>0</v>
      </c>
      <c r="FE82" s="500">
        <f t="shared" si="1957"/>
        <v>0</v>
      </c>
      <c r="FH82" s="671"/>
      <c r="FI82" s="672"/>
      <c r="FJ82" s="673"/>
      <c r="FK82" s="674"/>
      <c r="FL82" s="675"/>
      <c r="FM82" s="677"/>
      <c r="FN82" s="1323"/>
      <c r="FO82" s="497" t="e">
        <f t="shared" si="1958"/>
        <v>#N/A</v>
      </c>
      <c r="FP82" s="497" t="e">
        <f t="shared" si="1959"/>
        <v>#N/A</v>
      </c>
      <c r="FQ82" s="498" t="e">
        <f t="shared" si="1960"/>
        <v>#N/A</v>
      </c>
      <c r="FR82" s="498">
        <f t="shared" si="1961"/>
        <v>0</v>
      </c>
      <c r="FS82" s="498">
        <f t="shared" si="1962"/>
        <v>0</v>
      </c>
      <c r="FT82" s="498" t="e">
        <f t="shared" si="1963"/>
        <v>#N/A</v>
      </c>
      <c r="FU82" s="504">
        <f t="shared" si="1964"/>
        <v>0</v>
      </c>
      <c r="FV82" s="500">
        <f t="shared" si="1965"/>
        <v>0</v>
      </c>
      <c r="FY82" s="671"/>
      <c r="FZ82" s="672"/>
      <c r="GA82" s="673"/>
      <c r="GB82" s="674"/>
      <c r="GC82" s="675"/>
      <c r="GD82" s="677"/>
      <c r="GE82" s="1323"/>
      <c r="GF82" s="497" t="e">
        <f t="shared" si="1966"/>
        <v>#N/A</v>
      </c>
      <c r="GG82" s="497" t="e">
        <f t="shared" si="1967"/>
        <v>#N/A</v>
      </c>
      <c r="GH82" s="498" t="e">
        <f t="shared" si="1968"/>
        <v>#N/A</v>
      </c>
      <c r="GI82" s="498">
        <f t="shared" si="1969"/>
        <v>0</v>
      </c>
      <c r="GJ82" s="498">
        <f t="shared" si="1970"/>
        <v>0</v>
      </c>
      <c r="GK82" s="498" t="e">
        <f t="shared" si="1971"/>
        <v>#N/A</v>
      </c>
      <c r="GL82" s="504">
        <f t="shared" si="1972"/>
        <v>0</v>
      </c>
      <c r="GM82" s="500">
        <f t="shared" si="1973"/>
        <v>0</v>
      </c>
      <c r="GP82" s="671"/>
      <c r="GQ82" s="672"/>
      <c r="GR82" s="673"/>
      <c r="GS82" s="674"/>
      <c r="GT82" s="675"/>
      <c r="GU82" s="677"/>
      <c r="GV82" s="1323"/>
      <c r="GW82" s="497" t="e">
        <f t="shared" si="1974"/>
        <v>#N/A</v>
      </c>
      <c r="GX82" s="497" t="e">
        <f t="shared" si="1975"/>
        <v>#N/A</v>
      </c>
      <c r="GY82" s="498" t="e">
        <f t="shared" si="1976"/>
        <v>#N/A</v>
      </c>
      <c r="GZ82" s="498">
        <f t="shared" si="1977"/>
        <v>0</v>
      </c>
      <c r="HA82" s="498">
        <f t="shared" si="1978"/>
        <v>0</v>
      </c>
      <c r="HB82" s="498" t="e">
        <f t="shared" si="1979"/>
        <v>#N/A</v>
      </c>
      <c r="HC82" s="504">
        <f t="shared" si="1980"/>
        <v>0</v>
      </c>
      <c r="HD82" s="500">
        <f t="shared" si="1981"/>
        <v>0</v>
      </c>
      <c r="HG82" s="671"/>
      <c r="HH82" s="672"/>
      <c r="HI82" s="673"/>
      <c r="HJ82" s="674"/>
      <c r="HK82" s="675"/>
      <c r="HL82" s="677"/>
      <c r="HM82" s="1323"/>
      <c r="HN82" s="497" t="e">
        <f t="shared" si="1982"/>
        <v>#N/A</v>
      </c>
      <c r="HO82" s="497" t="e">
        <f t="shared" si="1983"/>
        <v>#N/A</v>
      </c>
      <c r="HP82" s="498" t="e">
        <f t="shared" si="1984"/>
        <v>#N/A</v>
      </c>
      <c r="HQ82" s="498">
        <f t="shared" si="1985"/>
        <v>0</v>
      </c>
      <c r="HR82" s="498">
        <f t="shared" si="1986"/>
        <v>0</v>
      </c>
      <c r="HS82" s="498" t="e">
        <f t="shared" si="1987"/>
        <v>#N/A</v>
      </c>
      <c r="HT82" s="504">
        <f t="shared" si="1988"/>
        <v>0</v>
      </c>
      <c r="HU82" s="500">
        <f t="shared" si="1989"/>
        <v>0</v>
      </c>
      <c r="HX82" s="671"/>
      <c r="HY82" s="672"/>
      <c r="HZ82" s="673"/>
      <c r="IA82" s="674"/>
      <c r="IB82" s="675"/>
      <c r="IC82" s="677"/>
      <c r="ID82" s="1323"/>
      <c r="IE82" s="497" t="e">
        <f t="shared" si="1990"/>
        <v>#N/A</v>
      </c>
      <c r="IF82" s="497" t="e">
        <f t="shared" si="1991"/>
        <v>#N/A</v>
      </c>
      <c r="IG82" s="498" t="e">
        <f t="shared" si="1992"/>
        <v>#N/A</v>
      </c>
      <c r="IH82" s="498">
        <f t="shared" si="1993"/>
        <v>0</v>
      </c>
      <c r="II82" s="498">
        <f t="shared" si="1994"/>
        <v>0</v>
      </c>
      <c r="IJ82" s="498" t="e">
        <f t="shared" si="1995"/>
        <v>#N/A</v>
      </c>
      <c r="IK82" s="504">
        <f t="shared" si="1996"/>
        <v>0</v>
      </c>
      <c r="IL82" s="500">
        <f t="shared" si="1997"/>
        <v>0</v>
      </c>
      <c r="IO82" s="671"/>
      <c r="IP82" s="672"/>
      <c r="IQ82" s="673"/>
      <c r="IR82" s="674"/>
      <c r="IS82" s="675"/>
      <c r="IT82" s="677"/>
      <c r="IU82" s="1323"/>
      <c r="IV82" s="497" t="e">
        <f t="shared" si="1998"/>
        <v>#N/A</v>
      </c>
      <c r="IW82" s="497" t="e">
        <f t="shared" si="1999"/>
        <v>#N/A</v>
      </c>
      <c r="IX82" s="498" t="e">
        <f t="shared" si="2000"/>
        <v>#N/A</v>
      </c>
      <c r="IY82" s="498">
        <f t="shared" si="2001"/>
        <v>0</v>
      </c>
      <c r="IZ82" s="498">
        <f t="shared" si="2002"/>
        <v>0</v>
      </c>
      <c r="JA82" s="498" t="e">
        <f t="shared" si="2003"/>
        <v>#N/A</v>
      </c>
      <c r="JB82" s="504">
        <f t="shared" si="2004"/>
        <v>0</v>
      </c>
      <c r="JC82" s="500">
        <f t="shared" si="2005"/>
        <v>0</v>
      </c>
      <c r="JF82" s="671"/>
      <c r="JG82" s="672"/>
      <c r="JH82" s="673"/>
      <c r="JI82" s="674"/>
      <c r="JJ82" s="675"/>
      <c r="JK82" s="677"/>
      <c r="JL82" s="1323"/>
      <c r="JM82" s="497" t="e">
        <f t="shared" si="2006"/>
        <v>#N/A</v>
      </c>
      <c r="JN82" s="497" t="e">
        <f t="shared" si="2007"/>
        <v>#N/A</v>
      </c>
      <c r="JO82" s="498" t="e">
        <f t="shared" si="2008"/>
        <v>#N/A</v>
      </c>
      <c r="JP82" s="498">
        <f t="shared" si="2009"/>
        <v>0</v>
      </c>
      <c r="JQ82" s="498">
        <f t="shared" si="2010"/>
        <v>0</v>
      </c>
      <c r="JR82" s="498" t="e">
        <f t="shared" si="2011"/>
        <v>#N/A</v>
      </c>
      <c r="JS82" s="504">
        <f t="shared" si="2012"/>
        <v>0</v>
      </c>
      <c r="JT82" s="500">
        <f t="shared" si="2013"/>
        <v>0</v>
      </c>
      <c r="JW82" s="671"/>
      <c r="JX82" s="672"/>
      <c r="JY82" s="673"/>
      <c r="JZ82" s="674"/>
      <c r="KA82" s="675"/>
      <c r="KB82" s="677"/>
      <c r="KC82" s="1323"/>
      <c r="KD82" s="497" t="e">
        <f t="shared" si="2014"/>
        <v>#N/A</v>
      </c>
      <c r="KE82" s="497" t="e">
        <f t="shared" si="2015"/>
        <v>#N/A</v>
      </c>
      <c r="KF82" s="498" t="e">
        <f t="shared" si="2016"/>
        <v>#N/A</v>
      </c>
      <c r="KG82" s="498">
        <f t="shared" si="2017"/>
        <v>0</v>
      </c>
      <c r="KH82" s="498">
        <f t="shared" si="2018"/>
        <v>0</v>
      </c>
      <c r="KI82" s="498" t="e">
        <f t="shared" si="2019"/>
        <v>#N/A</v>
      </c>
      <c r="KJ82" s="504">
        <f t="shared" si="2020"/>
        <v>0</v>
      </c>
      <c r="KK82" s="500">
        <f t="shared" si="2021"/>
        <v>0</v>
      </c>
      <c r="KN82" s="671"/>
      <c r="KO82" s="672"/>
      <c r="KP82" s="673"/>
      <c r="KQ82" s="674"/>
      <c r="KR82" s="675"/>
      <c r="KS82" s="677"/>
      <c r="KT82" s="1323"/>
      <c r="KU82" s="497" t="e">
        <f t="shared" si="2022"/>
        <v>#N/A</v>
      </c>
      <c r="KV82" s="497" t="e">
        <f t="shared" si="2023"/>
        <v>#N/A</v>
      </c>
      <c r="KW82" s="498" t="e">
        <f t="shared" si="2024"/>
        <v>#N/A</v>
      </c>
      <c r="KX82" s="498">
        <f t="shared" si="2025"/>
        <v>0</v>
      </c>
      <c r="KY82" s="498">
        <f t="shared" si="2026"/>
        <v>0</v>
      </c>
      <c r="KZ82" s="498" t="e">
        <f t="shared" si="2027"/>
        <v>#N/A</v>
      </c>
      <c r="LA82" s="504">
        <f t="shared" si="2028"/>
        <v>0</v>
      </c>
      <c r="LB82" s="500">
        <f t="shared" si="2029"/>
        <v>0</v>
      </c>
      <c r="LE82" s="671"/>
      <c r="LF82" s="672"/>
      <c r="LG82" s="673"/>
      <c r="LH82" s="674"/>
      <c r="LI82" s="675"/>
      <c r="LJ82" s="677"/>
      <c r="LK82" s="1323"/>
      <c r="LL82" s="497" t="e">
        <f t="shared" si="2030"/>
        <v>#N/A</v>
      </c>
      <c r="LM82" s="497" t="e">
        <f t="shared" si="2031"/>
        <v>#N/A</v>
      </c>
      <c r="LN82" s="498" t="e">
        <f t="shared" si="2032"/>
        <v>#N/A</v>
      </c>
      <c r="LO82" s="498">
        <f t="shared" si="2033"/>
        <v>0</v>
      </c>
      <c r="LP82" s="498">
        <f t="shared" si="2034"/>
        <v>0</v>
      </c>
      <c r="LQ82" s="498" t="e">
        <f t="shared" si="2035"/>
        <v>#N/A</v>
      </c>
      <c r="LR82" s="504">
        <f t="shared" si="2036"/>
        <v>0</v>
      </c>
      <c r="LS82" s="500">
        <f t="shared" si="2037"/>
        <v>0</v>
      </c>
      <c r="LV82" s="671"/>
      <c r="LW82" s="672"/>
      <c r="LX82" s="673"/>
      <c r="LY82" s="674"/>
      <c r="LZ82" s="675"/>
      <c r="MA82" s="677"/>
      <c r="MB82" s="1323"/>
      <c r="MC82" s="497" t="e">
        <f t="shared" si="2038"/>
        <v>#N/A</v>
      </c>
      <c r="MD82" s="497" t="e">
        <f t="shared" si="2039"/>
        <v>#N/A</v>
      </c>
      <c r="ME82" s="498" t="e">
        <f t="shared" si="2040"/>
        <v>#N/A</v>
      </c>
      <c r="MF82" s="498">
        <f t="shared" si="2041"/>
        <v>0</v>
      </c>
      <c r="MG82" s="498">
        <f t="shared" si="2042"/>
        <v>0</v>
      </c>
      <c r="MH82" s="498" t="e">
        <f t="shared" si="2043"/>
        <v>#N/A</v>
      </c>
      <c r="MI82" s="504">
        <f t="shared" si="2044"/>
        <v>0</v>
      </c>
      <c r="MJ82" s="500">
        <f t="shared" si="2045"/>
        <v>0</v>
      </c>
      <c r="MM82" s="671"/>
      <c r="MN82" s="672"/>
      <c r="MO82" s="673"/>
      <c r="MP82" s="674"/>
      <c r="MQ82" s="675"/>
      <c r="MR82" s="677"/>
      <c r="MS82" s="1323"/>
      <c r="MT82" s="497" t="e">
        <f t="shared" si="2046"/>
        <v>#N/A</v>
      </c>
      <c r="MU82" s="497" t="e">
        <f t="shared" si="2047"/>
        <v>#N/A</v>
      </c>
      <c r="MV82" s="498" t="e">
        <f t="shared" si="2048"/>
        <v>#N/A</v>
      </c>
      <c r="MW82" s="498">
        <f t="shared" si="2049"/>
        <v>0</v>
      </c>
      <c r="MX82" s="498">
        <f t="shared" si="2050"/>
        <v>0</v>
      </c>
      <c r="MY82" s="498" t="e">
        <f t="shared" si="2051"/>
        <v>#N/A</v>
      </c>
      <c r="MZ82" s="504">
        <f t="shared" si="2052"/>
        <v>0</v>
      </c>
      <c r="NA82" s="500">
        <f t="shared" si="2053"/>
        <v>0</v>
      </c>
      <c r="ND82" s="671"/>
      <c r="NE82" s="672"/>
      <c r="NF82" s="673"/>
      <c r="NG82" s="674"/>
      <c r="NH82" s="675"/>
      <c r="NI82" s="677"/>
      <c r="NJ82" s="1323"/>
      <c r="NK82" s="497" t="e">
        <f t="shared" si="2054"/>
        <v>#N/A</v>
      </c>
      <c r="NL82" s="497" t="e">
        <f t="shared" si="2055"/>
        <v>#N/A</v>
      </c>
      <c r="NM82" s="498" t="e">
        <f t="shared" si="2056"/>
        <v>#N/A</v>
      </c>
      <c r="NN82" s="498">
        <f t="shared" si="2057"/>
        <v>0</v>
      </c>
      <c r="NO82" s="498">
        <f t="shared" si="2058"/>
        <v>0</v>
      </c>
      <c r="NP82" s="498" t="e">
        <f t="shared" si="2059"/>
        <v>#N/A</v>
      </c>
      <c r="NQ82" s="504">
        <f t="shared" si="2060"/>
        <v>0</v>
      </c>
      <c r="NR82" s="500">
        <f t="shared" si="2061"/>
        <v>0</v>
      </c>
      <c r="NU82" s="671"/>
      <c r="NV82" s="672"/>
      <c r="NW82" s="673"/>
      <c r="NX82" s="674"/>
      <c r="NY82" s="675"/>
      <c r="NZ82" s="677"/>
      <c r="OA82" s="1323"/>
      <c r="OB82" s="497" t="e">
        <f t="shared" si="2062"/>
        <v>#N/A</v>
      </c>
      <c r="OC82" s="497" t="e">
        <f t="shared" si="2063"/>
        <v>#N/A</v>
      </c>
      <c r="OD82" s="498" t="e">
        <f t="shared" si="2064"/>
        <v>#N/A</v>
      </c>
      <c r="OE82" s="498">
        <f t="shared" si="2065"/>
        <v>0</v>
      </c>
      <c r="OF82" s="498">
        <f t="shared" si="2066"/>
        <v>0</v>
      </c>
      <c r="OG82" s="498" t="e">
        <f t="shared" si="2067"/>
        <v>#N/A</v>
      </c>
      <c r="OH82" s="504">
        <f t="shared" si="2068"/>
        <v>0</v>
      </c>
      <c r="OI82" s="500">
        <f t="shared" si="2069"/>
        <v>0</v>
      </c>
      <c r="OL82" s="671"/>
      <c r="OM82" s="672"/>
      <c r="ON82" s="673"/>
      <c r="OO82" s="674"/>
      <c r="OP82" s="675"/>
      <c r="OQ82" s="677"/>
      <c r="OR82" s="1323"/>
      <c r="OS82" s="497" t="e">
        <f t="shared" si="2070"/>
        <v>#N/A</v>
      </c>
      <c r="OT82" s="497" t="e">
        <f t="shared" si="2071"/>
        <v>#N/A</v>
      </c>
      <c r="OU82" s="498" t="e">
        <f t="shared" si="2072"/>
        <v>#N/A</v>
      </c>
      <c r="OV82" s="498">
        <f t="shared" si="2073"/>
        <v>0</v>
      </c>
      <c r="OW82" s="498">
        <f t="shared" si="2074"/>
        <v>0</v>
      </c>
      <c r="OX82" s="498" t="e">
        <f t="shared" si="2075"/>
        <v>#N/A</v>
      </c>
      <c r="OY82" s="504">
        <f t="shared" si="2076"/>
        <v>0</v>
      </c>
      <c r="OZ82" s="500">
        <f t="shared" si="2077"/>
        <v>0</v>
      </c>
      <c r="PC82" s="671"/>
      <c r="PD82" s="672"/>
      <c r="PE82" s="673"/>
      <c r="PF82" s="674"/>
      <c r="PG82" s="675"/>
      <c r="PH82" s="677"/>
      <c r="PI82" s="1323"/>
      <c r="PJ82" s="497" t="e">
        <f t="shared" si="2078"/>
        <v>#N/A</v>
      </c>
      <c r="PK82" s="497" t="e">
        <f t="shared" si="2079"/>
        <v>#N/A</v>
      </c>
      <c r="PL82" s="498" t="e">
        <f t="shared" si="2080"/>
        <v>#N/A</v>
      </c>
      <c r="PM82" s="498">
        <f t="shared" si="2081"/>
        <v>0</v>
      </c>
      <c r="PN82" s="498">
        <f t="shared" si="2082"/>
        <v>0</v>
      </c>
      <c r="PO82" s="498" t="e">
        <f t="shared" si="2083"/>
        <v>#N/A</v>
      </c>
      <c r="PP82" s="504">
        <f t="shared" si="2084"/>
        <v>0</v>
      </c>
      <c r="PQ82" s="500">
        <f t="shared" si="2085"/>
        <v>0</v>
      </c>
      <c r="PT82" s="671"/>
      <c r="PU82" s="672"/>
      <c r="PV82" s="673"/>
      <c r="PW82" s="674"/>
      <c r="PX82" s="675"/>
      <c r="PY82" s="677"/>
      <c r="PZ82" s="1323"/>
      <c r="QA82" s="497" t="e">
        <f t="shared" si="2086"/>
        <v>#N/A</v>
      </c>
      <c r="QB82" s="497" t="e">
        <f t="shared" si="2087"/>
        <v>#N/A</v>
      </c>
      <c r="QC82" s="498" t="e">
        <f t="shared" si="2088"/>
        <v>#N/A</v>
      </c>
      <c r="QD82" s="498">
        <f t="shared" si="2089"/>
        <v>0</v>
      </c>
      <c r="QE82" s="498">
        <f t="shared" si="2090"/>
        <v>0</v>
      </c>
      <c r="QF82" s="498" t="e">
        <f t="shared" si="2091"/>
        <v>#N/A</v>
      </c>
      <c r="QG82" s="504">
        <f t="shared" si="2092"/>
        <v>0</v>
      </c>
      <c r="QH82" s="500">
        <f t="shared" si="2093"/>
        <v>0</v>
      </c>
      <c r="QK82" s="671"/>
      <c r="QL82" s="672"/>
      <c r="QM82" s="673"/>
      <c r="QN82" s="674"/>
      <c r="QO82" s="675"/>
      <c r="QP82" s="677"/>
      <c r="QQ82" s="1323"/>
      <c r="QR82" s="497" t="e">
        <f t="shared" si="2094"/>
        <v>#N/A</v>
      </c>
      <c r="QS82" s="497" t="e">
        <f t="shared" si="2095"/>
        <v>#N/A</v>
      </c>
      <c r="QT82" s="498" t="e">
        <f t="shared" si="2096"/>
        <v>#N/A</v>
      </c>
      <c r="QU82" s="498">
        <f t="shared" si="2097"/>
        <v>0</v>
      </c>
      <c r="QV82" s="498">
        <f t="shared" si="2098"/>
        <v>0</v>
      </c>
      <c r="QW82" s="498" t="e">
        <f t="shared" si="2099"/>
        <v>#N/A</v>
      </c>
      <c r="QX82" s="504">
        <f t="shared" si="2100"/>
        <v>0</v>
      </c>
      <c r="QY82" s="500">
        <f t="shared" si="2101"/>
        <v>0</v>
      </c>
      <c r="RB82" s="381"/>
      <c r="RC82" s="382"/>
      <c r="RD82" s="383"/>
      <c r="RE82" s="384"/>
      <c r="RF82" s="385"/>
      <c r="RG82" s="386"/>
      <c r="RH82" s="386"/>
      <c r="RI82" s="497"/>
      <c r="RJ82" s="497"/>
      <c r="RK82" s="501"/>
      <c r="RL82" s="501"/>
      <c r="RM82" s="501"/>
      <c r="RN82" s="501"/>
      <c r="RO82" s="502"/>
      <c r="RP82" s="503"/>
      <c r="RS82" s="381"/>
      <c r="RT82" s="382"/>
      <c r="RU82" s="383"/>
      <c r="RV82" s="384"/>
      <c r="RW82" s="385"/>
      <c r="RX82" s="386"/>
      <c r="RY82" s="386"/>
      <c r="RZ82" s="497"/>
      <c r="SA82" s="497"/>
      <c r="SB82" s="501"/>
      <c r="SC82" s="501"/>
      <c r="SD82" s="501"/>
      <c r="SE82" s="501"/>
      <c r="SF82" s="502"/>
      <c r="SG82" s="503"/>
      <c r="SJ82" s="381"/>
      <c r="SK82" s="382"/>
      <c r="SL82" s="383"/>
      <c r="SM82" s="384"/>
      <c r="SN82" s="385"/>
      <c r="SO82" s="386"/>
      <c r="SP82" s="386"/>
      <c r="SQ82" s="497"/>
      <c r="SR82" s="497"/>
      <c r="SS82" s="501"/>
      <c r="ST82" s="501"/>
      <c r="SU82" s="501"/>
      <c r="SV82" s="501"/>
      <c r="SW82" s="502"/>
      <c r="SX82" s="503"/>
    </row>
    <row r="83" spans="2:518" ht="34.5" customHeight="1" thickTop="1" thickBot="1">
      <c r="B83" s="832" t="s">
        <v>518</v>
      </c>
      <c r="C83" s="833" t="s">
        <v>323</v>
      </c>
      <c r="D83" s="844" t="s">
        <v>519</v>
      </c>
      <c r="E83" s="841" t="s">
        <v>233</v>
      </c>
      <c r="F83" s="867">
        <v>16</v>
      </c>
      <c r="G83" s="916">
        <v>0</v>
      </c>
      <c r="H83" s="862">
        <v>0</v>
      </c>
      <c r="K83" s="934" t="s">
        <v>518</v>
      </c>
      <c r="L83" s="935" t="s">
        <v>323</v>
      </c>
      <c r="M83" s="946" t="s">
        <v>519</v>
      </c>
      <c r="N83" s="943" t="s">
        <v>233</v>
      </c>
      <c r="O83" s="969">
        <v>16</v>
      </c>
      <c r="P83" s="1017">
        <v>28800</v>
      </c>
      <c r="Q83" s="964">
        <v>460800</v>
      </c>
      <c r="R83" s="497">
        <f t="shared" si="1886"/>
        <v>1</v>
      </c>
      <c r="S83" s="497">
        <f t="shared" si="1887"/>
        <v>1</v>
      </c>
      <c r="T83" s="498">
        <f t="shared" si="1888"/>
        <v>1</v>
      </c>
      <c r="U83" s="498">
        <f t="shared" si="1889"/>
        <v>1</v>
      </c>
      <c r="V83" s="498">
        <f t="shared" si="1890"/>
        <v>1</v>
      </c>
      <c r="W83" s="498">
        <f t="shared" si="1891"/>
        <v>1</v>
      </c>
      <c r="X83" s="504">
        <f t="shared" si="1892"/>
        <v>460800</v>
      </c>
      <c r="Y83" s="500">
        <f t="shared" si="1893"/>
        <v>0</v>
      </c>
      <c r="Z83" s="486"/>
      <c r="AA83" s="486"/>
      <c r="AB83" s="934" t="s">
        <v>518</v>
      </c>
      <c r="AC83" s="935" t="s">
        <v>323</v>
      </c>
      <c r="AD83" s="946" t="s">
        <v>519</v>
      </c>
      <c r="AE83" s="943" t="s">
        <v>233</v>
      </c>
      <c r="AF83" s="969">
        <v>16</v>
      </c>
      <c r="AG83" s="1017">
        <v>16400</v>
      </c>
      <c r="AH83" s="964">
        <v>262400</v>
      </c>
      <c r="AI83" s="497">
        <f t="shared" si="1894"/>
        <v>1</v>
      </c>
      <c r="AJ83" s="497">
        <f t="shared" si="1895"/>
        <v>1</v>
      </c>
      <c r="AK83" s="498">
        <f t="shared" si="1896"/>
        <v>1</v>
      </c>
      <c r="AL83" s="498">
        <f t="shared" si="1897"/>
        <v>1</v>
      </c>
      <c r="AM83" s="498">
        <f t="shared" si="1898"/>
        <v>1</v>
      </c>
      <c r="AN83" s="498">
        <f t="shared" si="1899"/>
        <v>1</v>
      </c>
      <c r="AO83" s="504">
        <f t="shared" si="1900"/>
        <v>262400</v>
      </c>
      <c r="AP83" s="500">
        <f t="shared" si="1901"/>
        <v>0</v>
      </c>
      <c r="AQ83" s="486"/>
      <c r="AR83" s="486"/>
      <c r="AS83" s="934" t="s">
        <v>518</v>
      </c>
      <c r="AT83" s="935" t="s">
        <v>323</v>
      </c>
      <c r="AU83" s="946" t="s">
        <v>519</v>
      </c>
      <c r="AV83" s="943" t="s">
        <v>233</v>
      </c>
      <c r="AW83" s="969">
        <v>16</v>
      </c>
      <c r="AX83" s="1017">
        <v>61058</v>
      </c>
      <c r="AY83" s="964">
        <v>976928</v>
      </c>
      <c r="AZ83" s="497">
        <f t="shared" si="1902"/>
        <v>1</v>
      </c>
      <c r="BA83" s="497">
        <f t="shared" si="1903"/>
        <v>1</v>
      </c>
      <c r="BB83" s="498">
        <f t="shared" si="1904"/>
        <v>1</v>
      </c>
      <c r="BC83" s="498">
        <f t="shared" si="1905"/>
        <v>1</v>
      </c>
      <c r="BD83" s="498">
        <f t="shared" si="1906"/>
        <v>1</v>
      </c>
      <c r="BE83" s="498">
        <f t="shared" si="1907"/>
        <v>1</v>
      </c>
      <c r="BF83" s="504">
        <f t="shared" si="1908"/>
        <v>976928</v>
      </c>
      <c r="BG83" s="500">
        <f t="shared" si="1909"/>
        <v>0</v>
      </c>
      <c r="BJ83" s="934" t="s">
        <v>518</v>
      </c>
      <c r="BK83" s="935" t="s">
        <v>323</v>
      </c>
      <c r="BL83" s="946" t="s">
        <v>519</v>
      </c>
      <c r="BM83" s="943" t="s">
        <v>233</v>
      </c>
      <c r="BN83" s="969">
        <v>16</v>
      </c>
      <c r="BO83" s="1017">
        <v>10903</v>
      </c>
      <c r="BP83" s="964">
        <v>174448</v>
      </c>
      <c r="BQ83" s="497">
        <f t="shared" si="1910"/>
        <v>1</v>
      </c>
      <c r="BR83" s="497">
        <f t="shared" si="1911"/>
        <v>1</v>
      </c>
      <c r="BS83" s="498">
        <f t="shared" si="1912"/>
        <v>1</v>
      </c>
      <c r="BT83" s="498">
        <f t="shared" si="1913"/>
        <v>1</v>
      </c>
      <c r="BU83" s="498">
        <f t="shared" si="1914"/>
        <v>1</v>
      </c>
      <c r="BV83" s="498">
        <f t="shared" si="1915"/>
        <v>1</v>
      </c>
      <c r="BW83" s="504">
        <f t="shared" si="1916"/>
        <v>174448</v>
      </c>
      <c r="BX83" s="500">
        <f t="shared" si="1917"/>
        <v>0</v>
      </c>
      <c r="CA83" s="934" t="s">
        <v>518</v>
      </c>
      <c r="CB83" s="935" t="s">
        <v>323</v>
      </c>
      <c r="CC83" s="946" t="s">
        <v>519</v>
      </c>
      <c r="CD83" s="943" t="s">
        <v>233</v>
      </c>
      <c r="CE83" s="969">
        <v>16</v>
      </c>
      <c r="CF83" s="1017">
        <v>12905</v>
      </c>
      <c r="CG83" s="964">
        <v>206480</v>
      </c>
      <c r="CH83" s="497">
        <f t="shared" si="1918"/>
        <v>1</v>
      </c>
      <c r="CI83" s="497">
        <f t="shared" si="1919"/>
        <v>1</v>
      </c>
      <c r="CJ83" s="498">
        <f t="shared" si="1920"/>
        <v>1</v>
      </c>
      <c r="CK83" s="498">
        <f t="shared" si="1921"/>
        <v>1</v>
      </c>
      <c r="CL83" s="498">
        <f t="shared" si="1922"/>
        <v>1</v>
      </c>
      <c r="CM83" s="498">
        <f t="shared" si="1923"/>
        <v>1</v>
      </c>
      <c r="CN83" s="504">
        <f t="shared" si="1924"/>
        <v>206480</v>
      </c>
      <c r="CO83" s="500">
        <f t="shared" si="1925"/>
        <v>0</v>
      </c>
      <c r="CR83" s="934" t="s">
        <v>518</v>
      </c>
      <c r="CS83" s="935" t="s">
        <v>323</v>
      </c>
      <c r="CT83" s="946" t="s">
        <v>519</v>
      </c>
      <c r="CU83" s="943" t="s">
        <v>233</v>
      </c>
      <c r="CV83" s="676">
        <v>16</v>
      </c>
      <c r="CW83" s="1017">
        <v>12909</v>
      </c>
      <c r="CX83" s="1041">
        <f t="shared" si="1869"/>
        <v>206544</v>
      </c>
      <c r="CY83" s="497">
        <f t="shared" si="1926"/>
        <v>1</v>
      </c>
      <c r="CZ83" s="497">
        <f t="shared" si="1927"/>
        <v>1</v>
      </c>
      <c r="DA83" s="498">
        <f t="shared" si="1928"/>
        <v>1</v>
      </c>
      <c r="DB83" s="498">
        <f t="shared" si="1929"/>
        <v>1</v>
      </c>
      <c r="DC83" s="498">
        <f t="shared" si="1930"/>
        <v>1</v>
      </c>
      <c r="DD83" s="498">
        <f t="shared" si="1931"/>
        <v>1</v>
      </c>
      <c r="DE83" s="504">
        <f t="shared" si="1932"/>
        <v>206544</v>
      </c>
      <c r="DF83" s="500">
        <f t="shared" si="1933"/>
        <v>0</v>
      </c>
      <c r="DI83" s="934" t="s">
        <v>518</v>
      </c>
      <c r="DJ83" s="935" t="s">
        <v>323</v>
      </c>
      <c r="DK83" s="946" t="s">
        <v>519</v>
      </c>
      <c r="DL83" s="943" t="s">
        <v>233</v>
      </c>
      <c r="DM83" s="969">
        <v>16</v>
      </c>
      <c r="DN83" s="1017">
        <v>25000</v>
      </c>
      <c r="DO83" s="964">
        <v>400000</v>
      </c>
      <c r="DP83" s="497">
        <f t="shared" si="1934"/>
        <v>1</v>
      </c>
      <c r="DQ83" s="497">
        <f t="shared" si="1935"/>
        <v>1</v>
      </c>
      <c r="DR83" s="498">
        <f t="shared" si="1936"/>
        <v>1</v>
      </c>
      <c r="DS83" s="498">
        <f t="shared" si="1937"/>
        <v>1</v>
      </c>
      <c r="DT83" s="498">
        <f t="shared" si="1938"/>
        <v>1</v>
      </c>
      <c r="DU83" s="498">
        <f t="shared" si="1939"/>
        <v>1</v>
      </c>
      <c r="DV83" s="504">
        <f t="shared" si="1940"/>
        <v>400000</v>
      </c>
      <c r="DW83" s="500">
        <f t="shared" si="1941"/>
        <v>0</v>
      </c>
      <c r="DZ83" s="934" t="s">
        <v>518</v>
      </c>
      <c r="EA83" s="935" t="s">
        <v>323</v>
      </c>
      <c r="EB83" s="946" t="s">
        <v>519</v>
      </c>
      <c r="EC83" s="943" t="s">
        <v>233</v>
      </c>
      <c r="ED83" s="676">
        <v>16</v>
      </c>
      <c r="EE83" s="1017">
        <v>12903</v>
      </c>
      <c r="EF83" s="1041">
        <f t="shared" si="1880"/>
        <v>206448</v>
      </c>
      <c r="EG83" s="497">
        <f t="shared" si="1942"/>
        <v>1</v>
      </c>
      <c r="EH83" s="497">
        <f t="shared" si="1943"/>
        <v>1</v>
      </c>
      <c r="EI83" s="498">
        <f t="shared" si="1944"/>
        <v>1</v>
      </c>
      <c r="EJ83" s="498">
        <f t="shared" si="1945"/>
        <v>1</v>
      </c>
      <c r="EK83" s="498">
        <f t="shared" si="1946"/>
        <v>1</v>
      </c>
      <c r="EL83" s="498">
        <f t="shared" si="1947"/>
        <v>1</v>
      </c>
      <c r="EM83" s="504">
        <f t="shared" si="1948"/>
        <v>206448</v>
      </c>
      <c r="EN83" s="500">
        <f t="shared" si="1949"/>
        <v>0</v>
      </c>
      <c r="EQ83" s="652"/>
      <c r="ER83" s="653"/>
      <c r="ES83" s="654"/>
      <c r="ET83" s="655"/>
      <c r="EU83" s="656"/>
      <c r="EV83" s="657"/>
      <c r="EW83" s="658">
        <f>SUM(EV84:EV93)</f>
        <v>0</v>
      </c>
      <c r="EX83" s="497"/>
      <c r="EY83" s="497"/>
      <c r="EZ83" s="501"/>
      <c r="FA83" s="501"/>
      <c r="FB83" s="501"/>
      <c r="FC83" s="501"/>
      <c r="FD83" s="502"/>
      <c r="FE83" s="503"/>
      <c r="FH83" s="652"/>
      <c r="FI83" s="653"/>
      <c r="FJ83" s="654"/>
      <c r="FK83" s="655"/>
      <c r="FL83" s="656"/>
      <c r="FM83" s="657"/>
      <c r="FN83" s="658">
        <f>SUM(FM84:FM93)</f>
        <v>0</v>
      </c>
      <c r="FO83" s="497"/>
      <c r="FP83" s="497"/>
      <c r="FQ83" s="501"/>
      <c r="FR83" s="501"/>
      <c r="FS83" s="501"/>
      <c r="FT83" s="501"/>
      <c r="FU83" s="502"/>
      <c r="FV83" s="503"/>
      <c r="FY83" s="652"/>
      <c r="FZ83" s="653"/>
      <c r="GA83" s="654"/>
      <c r="GB83" s="655"/>
      <c r="GC83" s="656"/>
      <c r="GD83" s="657"/>
      <c r="GE83" s="658">
        <f>SUM(GD84:GD93)</f>
        <v>0</v>
      </c>
      <c r="GF83" s="497"/>
      <c r="GG83" s="497"/>
      <c r="GH83" s="501"/>
      <c r="GI83" s="501"/>
      <c r="GJ83" s="501"/>
      <c r="GK83" s="501"/>
      <c r="GL83" s="502"/>
      <c r="GM83" s="503"/>
      <c r="GP83" s="652"/>
      <c r="GQ83" s="653"/>
      <c r="GR83" s="654"/>
      <c r="GS83" s="655"/>
      <c r="GT83" s="656"/>
      <c r="GU83" s="657"/>
      <c r="GV83" s="658">
        <f>SUM(GU84:GU93)</f>
        <v>0</v>
      </c>
      <c r="GW83" s="497"/>
      <c r="GX83" s="497"/>
      <c r="GY83" s="501"/>
      <c r="GZ83" s="501"/>
      <c r="HA83" s="501"/>
      <c r="HB83" s="501"/>
      <c r="HC83" s="502"/>
      <c r="HD83" s="503"/>
      <c r="HG83" s="652"/>
      <c r="HH83" s="653"/>
      <c r="HI83" s="654"/>
      <c r="HJ83" s="655"/>
      <c r="HK83" s="656"/>
      <c r="HL83" s="657"/>
      <c r="HM83" s="658">
        <f>SUM(HL84:HL93)</f>
        <v>0</v>
      </c>
      <c r="HN83" s="497"/>
      <c r="HO83" s="497"/>
      <c r="HP83" s="501"/>
      <c r="HQ83" s="501"/>
      <c r="HR83" s="501"/>
      <c r="HS83" s="501"/>
      <c r="HT83" s="502"/>
      <c r="HU83" s="503"/>
      <c r="HX83" s="652"/>
      <c r="HY83" s="653"/>
      <c r="HZ83" s="654"/>
      <c r="IA83" s="655"/>
      <c r="IB83" s="656"/>
      <c r="IC83" s="657"/>
      <c r="ID83" s="658">
        <f>SUM(IC84:IC93)</f>
        <v>0</v>
      </c>
      <c r="IE83" s="497"/>
      <c r="IF83" s="497"/>
      <c r="IG83" s="501"/>
      <c r="IH83" s="501"/>
      <c r="II83" s="501"/>
      <c r="IJ83" s="501"/>
      <c r="IK83" s="502"/>
      <c r="IL83" s="503"/>
      <c r="IO83" s="652"/>
      <c r="IP83" s="653"/>
      <c r="IQ83" s="654"/>
      <c r="IR83" s="655"/>
      <c r="IS83" s="656"/>
      <c r="IT83" s="657"/>
      <c r="IU83" s="658">
        <f>SUM(IT84:IT93)</f>
        <v>0</v>
      </c>
      <c r="IV83" s="497"/>
      <c r="IW83" s="497"/>
      <c r="IX83" s="501"/>
      <c r="IY83" s="501"/>
      <c r="IZ83" s="501"/>
      <c r="JA83" s="501"/>
      <c r="JB83" s="502"/>
      <c r="JC83" s="503"/>
      <c r="JF83" s="652"/>
      <c r="JG83" s="653"/>
      <c r="JH83" s="654"/>
      <c r="JI83" s="655"/>
      <c r="JJ83" s="656"/>
      <c r="JK83" s="657"/>
      <c r="JL83" s="658">
        <f>SUM(JK84:JK93)</f>
        <v>0</v>
      </c>
      <c r="JM83" s="497"/>
      <c r="JN83" s="497"/>
      <c r="JO83" s="501"/>
      <c r="JP83" s="501"/>
      <c r="JQ83" s="501"/>
      <c r="JR83" s="501"/>
      <c r="JS83" s="502"/>
      <c r="JT83" s="503"/>
      <c r="JW83" s="652"/>
      <c r="JX83" s="653"/>
      <c r="JY83" s="654"/>
      <c r="JZ83" s="655"/>
      <c r="KA83" s="656"/>
      <c r="KB83" s="657"/>
      <c r="KC83" s="658">
        <f>SUM(KB84:KB93)</f>
        <v>0</v>
      </c>
      <c r="KD83" s="497"/>
      <c r="KE83" s="497"/>
      <c r="KF83" s="501"/>
      <c r="KG83" s="501"/>
      <c r="KH83" s="501"/>
      <c r="KI83" s="501"/>
      <c r="KJ83" s="502"/>
      <c r="KK83" s="503"/>
      <c r="KN83" s="652"/>
      <c r="KO83" s="653"/>
      <c r="KP83" s="654"/>
      <c r="KQ83" s="655"/>
      <c r="KR83" s="656"/>
      <c r="KS83" s="657"/>
      <c r="KT83" s="658">
        <f>SUM(KS84:KS93)</f>
        <v>0</v>
      </c>
      <c r="KU83" s="497"/>
      <c r="KV83" s="497"/>
      <c r="KW83" s="501"/>
      <c r="KX83" s="501"/>
      <c r="KY83" s="501"/>
      <c r="KZ83" s="501"/>
      <c r="LA83" s="502"/>
      <c r="LB83" s="503"/>
      <c r="LE83" s="652"/>
      <c r="LF83" s="653"/>
      <c r="LG83" s="654"/>
      <c r="LH83" s="655"/>
      <c r="LI83" s="656"/>
      <c r="LJ83" s="657"/>
      <c r="LK83" s="658">
        <f>SUM(LJ84:LJ93)</f>
        <v>0</v>
      </c>
      <c r="LL83" s="497"/>
      <c r="LM83" s="497"/>
      <c r="LN83" s="501"/>
      <c r="LO83" s="501"/>
      <c r="LP83" s="501"/>
      <c r="LQ83" s="501"/>
      <c r="LR83" s="502"/>
      <c r="LS83" s="503"/>
      <c r="LV83" s="652"/>
      <c r="LW83" s="653"/>
      <c r="LX83" s="654"/>
      <c r="LY83" s="655"/>
      <c r="LZ83" s="656"/>
      <c r="MA83" s="657"/>
      <c r="MB83" s="658">
        <f>SUM(MA84:MA93)</f>
        <v>0</v>
      </c>
      <c r="MC83" s="497"/>
      <c r="MD83" s="497"/>
      <c r="ME83" s="501"/>
      <c r="MF83" s="501"/>
      <c r="MG83" s="501"/>
      <c r="MH83" s="501"/>
      <c r="MI83" s="502"/>
      <c r="MJ83" s="503"/>
      <c r="MM83" s="652"/>
      <c r="MN83" s="653"/>
      <c r="MO83" s="654"/>
      <c r="MP83" s="655"/>
      <c r="MQ83" s="656"/>
      <c r="MR83" s="657"/>
      <c r="MS83" s="658">
        <f>SUM(MR84:MR93)</f>
        <v>0</v>
      </c>
      <c r="MT83" s="497"/>
      <c r="MU83" s="497"/>
      <c r="MV83" s="501"/>
      <c r="MW83" s="501"/>
      <c r="MX83" s="501"/>
      <c r="MY83" s="501"/>
      <c r="MZ83" s="502"/>
      <c r="NA83" s="503"/>
      <c r="ND83" s="652"/>
      <c r="NE83" s="653"/>
      <c r="NF83" s="654"/>
      <c r="NG83" s="655"/>
      <c r="NH83" s="656"/>
      <c r="NI83" s="657"/>
      <c r="NJ83" s="658">
        <f>SUM(NI84:NI93)</f>
        <v>0</v>
      </c>
      <c r="NK83" s="497"/>
      <c r="NL83" s="497"/>
      <c r="NM83" s="501"/>
      <c r="NN83" s="501"/>
      <c r="NO83" s="501"/>
      <c r="NP83" s="501"/>
      <c r="NQ83" s="502"/>
      <c r="NR83" s="503"/>
      <c r="NU83" s="652"/>
      <c r="NV83" s="653"/>
      <c r="NW83" s="654"/>
      <c r="NX83" s="655"/>
      <c r="NY83" s="656"/>
      <c r="NZ83" s="657"/>
      <c r="OA83" s="658">
        <f>SUM(NZ84:NZ93)</f>
        <v>0</v>
      </c>
      <c r="OB83" s="497"/>
      <c r="OC83" s="497"/>
      <c r="OD83" s="501"/>
      <c r="OE83" s="501"/>
      <c r="OF83" s="501"/>
      <c r="OG83" s="501"/>
      <c r="OH83" s="502"/>
      <c r="OI83" s="503"/>
      <c r="OL83" s="652"/>
      <c r="OM83" s="653"/>
      <c r="ON83" s="654"/>
      <c r="OO83" s="655"/>
      <c r="OP83" s="656"/>
      <c r="OQ83" s="657"/>
      <c r="OR83" s="658">
        <f>SUM(OQ84:OQ93)</f>
        <v>0</v>
      </c>
      <c r="OS83" s="497"/>
      <c r="OT83" s="497"/>
      <c r="OU83" s="501"/>
      <c r="OV83" s="501"/>
      <c r="OW83" s="501"/>
      <c r="OX83" s="501"/>
      <c r="OY83" s="502"/>
      <c r="OZ83" s="503"/>
      <c r="PC83" s="652"/>
      <c r="PD83" s="653"/>
      <c r="PE83" s="654"/>
      <c r="PF83" s="655"/>
      <c r="PG83" s="656"/>
      <c r="PH83" s="657"/>
      <c r="PI83" s="658">
        <f>SUM(PH84:PH93)</f>
        <v>0</v>
      </c>
      <c r="PJ83" s="497"/>
      <c r="PK83" s="497"/>
      <c r="PL83" s="501"/>
      <c r="PM83" s="501"/>
      <c r="PN83" s="501"/>
      <c r="PO83" s="501"/>
      <c r="PP83" s="502"/>
      <c r="PQ83" s="503"/>
      <c r="PT83" s="652"/>
      <c r="PU83" s="653"/>
      <c r="PV83" s="654"/>
      <c r="PW83" s="655"/>
      <c r="PX83" s="656"/>
      <c r="PY83" s="657"/>
      <c r="PZ83" s="658">
        <f>SUM(PY84:PY93)</f>
        <v>0</v>
      </c>
      <c r="QA83" s="497"/>
      <c r="QB83" s="497"/>
      <c r="QC83" s="501"/>
      <c r="QD83" s="501"/>
      <c r="QE83" s="501"/>
      <c r="QF83" s="501"/>
      <c r="QG83" s="502"/>
      <c r="QH83" s="503"/>
      <c r="QK83" s="652"/>
      <c r="QL83" s="653"/>
      <c r="QM83" s="654"/>
      <c r="QN83" s="655"/>
      <c r="QO83" s="656"/>
      <c r="QP83" s="657"/>
      <c r="QQ83" s="658">
        <f>SUM(QP84:QP93)</f>
        <v>0</v>
      </c>
      <c r="QR83" s="497"/>
      <c r="QS83" s="497"/>
      <c r="QT83" s="501"/>
      <c r="QU83" s="501"/>
      <c r="QV83" s="501"/>
      <c r="QW83" s="501"/>
      <c r="QX83" s="502"/>
      <c r="QY83" s="503"/>
      <c r="RB83" s="381"/>
      <c r="RC83" s="382"/>
      <c r="RD83" s="383"/>
      <c r="RE83" s="384"/>
      <c r="RF83" s="385"/>
      <c r="RG83" s="386"/>
      <c r="RH83" s="386"/>
      <c r="RI83" s="497"/>
      <c r="RJ83" s="497"/>
      <c r="RK83" s="501"/>
      <c r="RL83" s="501"/>
      <c r="RM83" s="501"/>
      <c r="RN83" s="501"/>
      <c r="RO83" s="502"/>
      <c r="RP83" s="503"/>
      <c r="RS83" s="381"/>
      <c r="RT83" s="382"/>
      <c r="RU83" s="383"/>
      <c r="RV83" s="384"/>
      <c r="RW83" s="385"/>
      <c r="RX83" s="386"/>
      <c r="RY83" s="386"/>
      <c r="RZ83" s="497"/>
      <c r="SA83" s="497"/>
      <c r="SB83" s="501"/>
      <c r="SC83" s="501"/>
      <c r="SD83" s="501"/>
      <c r="SE83" s="501"/>
      <c r="SF83" s="502"/>
      <c r="SG83" s="503"/>
      <c r="SJ83" s="381"/>
      <c r="SK83" s="382"/>
      <c r="SL83" s="383"/>
      <c r="SM83" s="384"/>
      <c r="SN83" s="385"/>
      <c r="SO83" s="386"/>
      <c r="SP83" s="386"/>
      <c r="SQ83" s="497"/>
      <c r="SR83" s="497"/>
      <c r="SS83" s="501"/>
      <c r="ST83" s="501"/>
      <c r="SU83" s="501"/>
      <c r="SV83" s="501"/>
      <c r="SW83" s="502"/>
      <c r="SX83" s="503"/>
    </row>
    <row r="84" spans="2:518" ht="33" customHeight="1" thickTop="1" thickBot="1">
      <c r="B84" s="832" t="s">
        <v>520</v>
      </c>
      <c r="C84" s="833" t="s">
        <v>323</v>
      </c>
      <c r="D84" s="844" t="s">
        <v>521</v>
      </c>
      <c r="E84" s="841" t="s">
        <v>483</v>
      </c>
      <c r="F84" s="867">
        <v>9</v>
      </c>
      <c r="G84" s="916">
        <v>0</v>
      </c>
      <c r="H84" s="862">
        <v>0</v>
      </c>
      <c r="K84" s="934" t="s">
        <v>520</v>
      </c>
      <c r="L84" s="935" t="s">
        <v>323</v>
      </c>
      <c r="M84" s="946" t="s">
        <v>521</v>
      </c>
      <c r="N84" s="943" t="s">
        <v>483</v>
      </c>
      <c r="O84" s="969">
        <v>9</v>
      </c>
      <c r="P84" s="1017">
        <v>7700</v>
      </c>
      <c r="Q84" s="964">
        <v>69300</v>
      </c>
      <c r="R84" s="497">
        <f t="shared" si="1886"/>
        <v>1</v>
      </c>
      <c r="S84" s="497">
        <f t="shared" si="1887"/>
        <v>1</v>
      </c>
      <c r="T84" s="498">
        <f t="shared" si="1888"/>
        <v>1</v>
      </c>
      <c r="U84" s="498">
        <f t="shared" si="1889"/>
        <v>1</v>
      </c>
      <c r="V84" s="498">
        <f t="shared" si="1890"/>
        <v>1</v>
      </c>
      <c r="W84" s="498">
        <f t="shared" si="1891"/>
        <v>1</v>
      </c>
      <c r="X84" s="504">
        <f t="shared" si="1892"/>
        <v>69300</v>
      </c>
      <c r="Y84" s="500">
        <f t="shared" si="1893"/>
        <v>0</v>
      </c>
      <c r="Z84" s="486"/>
      <c r="AA84" s="486"/>
      <c r="AB84" s="934" t="s">
        <v>520</v>
      </c>
      <c r="AC84" s="935" t="s">
        <v>323</v>
      </c>
      <c r="AD84" s="946" t="s">
        <v>521</v>
      </c>
      <c r="AE84" s="943" t="s">
        <v>483</v>
      </c>
      <c r="AF84" s="969">
        <v>9</v>
      </c>
      <c r="AG84" s="1017">
        <v>16400</v>
      </c>
      <c r="AH84" s="964">
        <v>147600</v>
      </c>
      <c r="AI84" s="497">
        <f t="shared" si="1894"/>
        <v>1</v>
      </c>
      <c r="AJ84" s="497">
        <f t="shared" si="1895"/>
        <v>1</v>
      </c>
      <c r="AK84" s="498">
        <f t="shared" si="1896"/>
        <v>1</v>
      </c>
      <c r="AL84" s="498">
        <f t="shared" si="1897"/>
        <v>1</v>
      </c>
      <c r="AM84" s="498">
        <f t="shared" si="1898"/>
        <v>1</v>
      </c>
      <c r="AN84" s="498">
        <f t="shared" si="1899"/>
        <v>1</v>
      </c>
      <c r="AO84" s="504">
        <f t="shared" si="1900"/>
        <v>147600</v>
      </c>
      <c r="AP84" s="500">
        <f t="shared" si="1901"/>
        <v>0</v>
      </c>
      <c r="AQ84" s="486"/>
      <c r="AR84" s="486"/>
      <c r="AS84" s="934" t="s">
        <v>520</v>
      </c>
      <c r="AT84" s="935" t="s">
        <v>323</v>
      </c>
      <c r="AU84" s="946" t="s">
        <v>521</v>
      </c>
      <c r="AV84" s="943" t="s">
        <v>483</v>
      </c>
      <c r="AW84" s="969">
        <v>9</v>
      </c>
      <c r="AX84" s="1017">
        <v>27104</v>
      </c>
      <c r="AY84" s="964">
        <v>243936</v>
      </c>
      <c r="AZ84" s="497">
        <f t="shared" si="1902"/>
        <v>1</v>
      </c>
      <c r="BA84" s="497">
        <f t="shared" si="1903"/>
        <v>1</v>
      </c>
      <c r="BB84" s="498">
        <f t="shared" si="1904"/>
        <v>1</v>
      </c>
      <c r="BC84" s="498">
        <f t="shared" si="1905"/>
        <v>1</v>
      </c>
      <c r="BD84" s="498">
        <f t="shared" si="1906"/>
        <v>1</v>
      </c>
      <c r="BE84" s="498">
        <f t="shared" si="1907"/>
        <v>1</v>
      </c>
      <c r="BF84" s="504">
        <f t="shared" si="1908"/>
        <v>243936</v>
      </c>
      <c r="BG84" s="500">
        <f t="shared" si="1909"/>
        <v>0</v>
      </c>
      <c r="BJ84" s="934" t="s">
        <v>520</v>
      </c>
      <c r="BK84" s="935" t="s">
        <v>323</v>
      </c>
      <c r="BL84" s="946" t="s">
        <v>521</v>
      </c>
      <c r="BM84" s="943" t="s">
        <v>483</v>
      </c>
      <c r="BN84" s="969">
        <v>9</v>
      </c>
      <c r="BO84" s="1017">
        <v>17088</v>
      </c>
      <c r="BP84" s="964">
        <v>153792</v>
      </c>
      <c r="BQ84" s="497">
        <f t="shared" si="1910"/>
        <v>1</v>
      </c>
      <c r="BR84" s="497">
        <f t="shared" si="1911"/>
        <v>1</v>
      </c>
      <c r="BS84" s="498">
        <f t="shared" si="1912"/>
        <v>1</v>
      </c>
      <c r="BT84" s="498">
        <f t="shared" si="1913"/>
        <v>1</v>
      </c>
      <c r="BU84" s="498">
        <f t="shared" si="1914"/>
        <v>1</v>
      </c>
      <c r="BV84" s="498">
        <f t="shared" si="1915"/>
        <v>1</v>
      </c>
      <c r="BW84" s="504">
        <f t="shared" si="1916"/>
        <v>153792</v>
      </c>
      <c r="BX84" s="500">
        <f t="shared" si="1917"/>
        <v>0</v>
      </c>
      <c r="CA84" s="934" t="s">
        <v>520</v>
      </c>
      <c r="CB84" s="935" t="s">
        <v>323</v>
      </c>
      <c r="CC84" s="946" t="s">
        <v>521</v>
      </c>
      <c r="CD84" s="943" t="s">
        <v>483</v>
      </c>
      <c r="CE84" s="969">
        <v>9</v>
      </c>
      <c r="CF84" s="1017">
        <v>16195</v>
      </c>
      <c r="CG84" s="964">
        <v>145755</v>
      </c>
      <c r="CH84" s="497">
        <f t="shared" si="1918"/>
        <v>1</v>
      </c>
      <c r="CI84" s="497">
        <f t="shared" si="1919"/>
        <v>1</v>
      </c>
      <c r="CJ84" s="498">
        <f t="shared" si="1920"/>
        <v>1</v>
      </c>
      <c r="CK84" s="498">
        <f t="shared" si="1921"/>
        <v>1</v>
      </c>
      <c r="CL84" s="498">
        <f t="shared" si="1922"/>
        <v>1</v>
      </c>
      <c r="CM84" s="498">
        <f t="shared" si="1923"/>
        <v>1</v>
      </c>
      <c r="CN84" s="504">
        <f t="shared" si="1924"/>
        <v>145755</v>
      </c>
      <c r="CO84" s="500">
        <f t="shared" si="1925"/>
        <v>0</v>
      </c>
      <c r="CR84" s="934" t="s">
        <v>520</v>
      </c>
      <c r="CS84" s="935" t="s">
        <v>323</v>
      </c>
      <c r="CT84" s="946" t="s">
        <v>521</v>
      </c>
      <c r="CU84" s="943" t="s">
        <v>483</v>
      </c>
      <c r="CV84" s="676">
        <v>9</v>
      </c>
      <c r="CW84" s="1017">
        <v>16193</v>
      </c>
      <c r="CX84" s="1041">
        <f t="shared" si="1869"/>
        <v>145737</v>
      </c>
      <c r="CY84" s="497">
        <f t="shared" si="1926"/>
        <v>1</v>
      </c>
      <c r="CZ84" s="497">
        <f t="shared" si="1927"/>
        <v>1</v>
      </c>
      <c r="DA84" s="498">
        <f t="shared" si="1928"/>
        <v>1</v>
      </c>
      <c r="DB84" s="498">
        <f t="shared" si="1929"/>
        <v>1</v>
      </c>
      <c r="DC84" s="498">
        <f t="shared" si="1930"/>
        <v>1</v>
      </c>
      <c r="DD84" s="498">
        <f t="shared" si="1931"/>
        <v>1</v>
      </c>
      <c r="DE84" s="504">
        <f t="shared" si="1932"/>
        <v>145737</v>
      </c>
      <c r="DF84" s="500">
        <f t="shared" si="1933"/>
        <v>0</v>
      </c>
      <c r="DI84" s="934" t="s">
        <v>520</v>
      </c>
      <c r="DJ84" s="935" t="s">
        <v>323</v>
      </c>
      <c r="DK84" s="946" t="s">
        <v>521</v>
      </c>
      <c r="DL84" s="943" t="s">
        <v>483</v>
      </c>
      <c r="DM84" s="969">
        <v>9</v>
      </c>
      <c r="DN84" s="1017">
        <v>15600</v>
      </c>
      <c r="DO84" s="964">
        <v>140400</v>
      </c>
      <c r="DP84" s="497">
        <f t="shared" si="1934"/>
        <v>1</v>
      </c>
      <c r="DQ84" s="497">
        <f t="shared" si="1935"/>
        <v>1</v>
      </c>
      <c r="DR84" s="498">
        <f t="shared" si="1936"/>
        <v>1</v>
      </c>
      <c r="DS84" s="498">
        <f t="shared" si="1937"/>
        <v>1</v>
      </c>
      <c r="DT84" s="498">
        <f t="shared" si="1938"/>
        <v>1</v>
      </c>
      <c r="DU84" s="498">
        <f t="shared" si="1939"/>
        <v>1</v>
      </c>
      <c r="DV84" s="504">
        <f t="shared" si="1940"/>
        <v>140400</v>
      </c>
      <c r="DW84" s="500">
        <f t="shared" si="1941"/>
        <v>0</v>
      </c>
      <c r="DZ84" s="934" t="s">
        <v>520</v>
      </c>
      <c r="EA84" s="935" t="s">
        <v>323</v>
      </c>
      <c r="EB84" s="946" t="s">
        <v>521</v>
      </c>
      <c r="EC84" s="943" t="s">
        <v>483</v>
      </c>
      <c r="ED84" s="676">
        <v>9</v>
      </c>
      <c r="EE84" s="1017">
        <v>16189</v>
      </c>
      <c r="EF84" s="1041">
        <f t="shared" si="1880"/>
        <v>145701</v>
      </c>
      <c r="EG84" s="497">
        <f t="shared" si="1942"/>
        <v>1</v>
      </c>
      <c r="EH84" s="497">
        <f t="shared" si="1943"/>
        <v>1</v>
      </c>
      <c r="EI84" s="498">
        <f t="shared" si="1944"/>
        <v>1</v>
      </c>
      <c r="EJ84" s="498">
        <f t="shared" si="1945"/>
        <v>1</v>
      </c>
      <c r="EK84" s="498">
        <f t="shared" si="1946"/>
        <v>1</v>
      </c>
      <c r="EL84" s="498">
        <f t="shared" si="1947"/>
        <v>1</v>
      </c>
      <c r="EM84" s="504">
        <f t="shared" si="1948"/>
        <v>145701</v>
      </c>
      <c r="EN84" s="500">
        <f t="shared" si="1949"/>
        <v>0</v>
      </c>
      <c r="EQ84" s="659"/>
      <c r="ER84" s="660"/>
      <c r="ES84" s="661"/>
      <c r="ET84" s="662"/>
      <c r="EU84" s="663"/>
      <c r="EV84" s="664"/>
      <c r="EW84" s="1322">
        <f>EW83/$P$545</f>
        <v>0</v>
      </c>
      <c r="EX84" s="497"/>
      <c r="EY84" s="497"/>
      <c r="EZ84" s="501"/>
      <c r="FA84" s="501"/>
      <c r="FB84" s="501"/>
      <c r="FC84" s="501"/>
      <c r="FD84" s="502"/>
      <c r="FE84" s="503"/>
      <c r="FH84" s="659"/>
      <c r="FI84" s="660"/>
      <c r="FJ84" s="661"/>
      <c r="FK84" s="662"/>
      <c r="FL84" s="663"/>
      <c r="FM84" s="664"/>
      <c r="FN84" s="1322">
        <f>FN83/$P$545</f>
        <v>0</v>
      </c>
      <c r="FO84" s="497"/>
      <c r="FP84" s="497"/>
      <c r="FQ84" s="501"/>
      <c r="FR84" s="501"/>
      <c r="FS84" s="501"/>
      <c r="FT84" s="501"/>
      <c r="FU84" s="502"/>
      <c r="FV84" s="503"/>
      <c r="FY84" s="659"/>
      <c r="FZ84" s="660"/>
      <c r="GA84" s="661"/>
      <c r="GB84" s="662"/>
      <c r="GC84" s="663"/>
      <c r="GD84" s="664"/>
      <c r="GE84" s="1322">
        <f>GE83/$P$545</f>
        <v>0</v>
      </c>
      <c r="GF84" s="497"/>
      <c r="GG84" s="497"/>
      <c r="GH84" s="501"/>
      <c r="GI84" s="501"/>
      <c r="GJ84" s="501"/>
      <c r="GK84" s="501"/>
      <c r="GL84" s="502"/>
      <c r="GM84" s="503"/>
      <c r="GP84" s="659"/>
      <c r="GQ84" s="660"/>
      <c r="GR84" s="661"/>
      <c r="GS84" s="662"/>
      <c r="GT84" s="663"/>
      <c r="GU84" s="664"/>
      <c r="GV84" s="1322">
        <f>GV83/$P$545</f>
        <v>0</v>
      </c>
      <c r="GW84" s="497"/>
      <c r="GX84" s="497"/>
      <c r="GY84" s="501"/>
      <c r="GZ84" s="501"/>
      <c r="HA84" s="501"/>
      <c r="HB84" s="501"/>
      <c r="HC84" s="502"/>
      <c r="HD84" s="503"/>
      <c r="HG84" s="659"/>
      <c r="HH84" s="660"/>
      <c r="HI84" s="661"/>
      <c r="HJ84" s="662"/>
      <c r="HK84" s="663"/>
      <c r="HL84" s="664"/>
      <c r="HM84" s="1322">
        <f>HM83/$P$545</f>
        <v>0</v>
      </c>
      <c r="HN84" s="497"/>
      <c r="HO84" s="497"/>
      <c r="HP84" s="501"/>
      <c r="HQ84" s="501"/>
      <c r="HR84" s="501"/>
      <c r="HS84" s="501"/>
      <c r="HT84" s="502"/>
      <c r="HU84" s="503"/>
      <c r="HX84" s="659"/>
      <c r="HY84" s="660"/>
      <c r="HZ84" s="661"/>
      <c r="IA84" s="662"/>
      <c r="IB84" s="663"/>
      <c r="IC84" s="664"/>
      <c r="ID84" s="1322">
        <f>ID83/$P$545</f>
        <v>0</v>
      </c>
      <c r="IE84" s="497"/>
      <c r="IF84" s="497"/>
      <c r="IG84" s="501"/>
      <c r="IH84" s="501"/>
      <c r="II84" s="501"/>
      <c r="IJ84" s="501"/>
      <c r="IK84" s="502"/>
      <c r="IL84" s="503"/>
      <c r="IO84" s="659"/>
      <c r="IP84" s="660"/>
      <c r="IQ84" s="661"/>
      <c r="IR84" s="662"/>
      <c r="IS84" s="663"/>
      <c r="IT84" s="664"/>
      <c r="IU84" s="1322">
        <f>IU83/$P$545</f>
        <v>0</v>
      </c>
      <c r="IV84" s="497"/>
      <c r="IW84" s="497"/>
      <c r="IX84" s="501"/>
      <c r="IY84" s="501"/>
      <c r="IZ84" s="501"/>
      <c r="JA84" s="501"/>
      <c r="JB84" s="502"/>
      <c r="JC84" s="503"/>
      <c r="JF84" s="659"/>
      <c r="JG84" s="660"/>
      <c r="JH84" s="661"/>
      <c r="JI84" s="662"/>
      <c r="JJ84" s="663"/>
      <c r="JK84" s="664"/>
      <c r="JL84" s="1322">
        <f>JL83/$P$545</f>
        <v>0</v>
      </c>
      <c r="JM84" s="497"/>
      <c r="JN84" s="497"/>
      <c r="JO84" s="501"/>
      <c r="JP84" s="501"/>
      <c r="JQ84" s="501"/>
      <c r="JR84" s="501"/>
      <c r="JS84" s="502"/>
      <c r="JT84" s="503"/>
      <c r="JW84" s="659"/>
      <c r="JX84" s="660"/>
      <c r="JY84" s="661"/>
      <c r="JZ84" s="662"/>
      <c r="KA84" s="663"/>
      <c r="KB84" s="664"/>
      <c r="KC84" s="1322">
        <f>KC83/$P$545</f>
        <v>0</v>
      </c>
      <c r="KD84" s="497"/>
      <c r="KE84" s="497"/>
      <c r="KF84" s="501"/>
      <c r="KG84" s="501"/>
      <c r="KH84" s="501"/>
      <c r="KI84" s="501"/>
      <c r="KJ84" s="502"/>
      <c r="KK84" s="503"/>
      <c r="KN84" s="659"/>
      <c r="KO84" s="660"/>
      <c r="KP84" s="661"/>
      <c r="KQ84" s="662"/>
      <c r="KR84" s="663"/>
      <c r="KS84" s="664"/>
      <c r="KT84" s="1322">
        <f>KT83/$P$545</f>
        <v>0</v>
      </c>
      <c r="KU84" s="497"/>
      <c r="KV84" s="497"/>
      <c r="KW84" s="501"/>
      <c r="KX84" s="501"/>
      <c r="KY84" s="501"/>
      <c r="KZ84" s="501"/>
      <c r="LA84" s="502"/>
      <c r="LB84" s="503"/>
      <c r="LE84" s="659"/>
      <c r="LF84" s="660"/>
      <c r="LG84" s="661"/>
      <c r="LH84" s="662"/>
      <c r="LI84" s="663"/>
      <c r="LJ84" s="664"/>
      <c r="LK84" s="1322">
        <f>LK83/$P$545</f>
        <v>0</v>
      </c>
      <c r="LL84" s="497"/>
      <c r="LM84" s="497"/>
      <c r="LN84" s="501"/>
      <c r="LO84" s="501"/>
      <c r="LP84" s="501"/>
      <c r="LQ84" s="501"/>
      <c r="LR84" s="502"/>
      <c r="LS84" s="503"/>
      <c r="LV84" s="659"/>
      <c r="LW84" s="660"/>
      <c r="LX84" s="661"/>
      <c r="LY84" s="662"/>
      <c r="LZ84" s="663"/>
      <c r="MA84" s="664"/>
      <c r="MB84" s="1322">
        <f>MB83/$P$545</f>
        <v>0</v>
      </c>
      <c r="MC84" s="497"/>
      <c r="MD84" s="497"/>
      <c r="ME84" s="501"/>
      <c r="MF84" s="501"/>
      <c r="MG84" s="501"/>
      <c r="MH84" s="501"/>
      <c r="MI84" s="502"/>
      <c r="MJ84" s="503"/>
      <c r="MM84" s="659"/>
      <c r="MN84" s="660"/>
      <c r="MO84" s="661"/>
      <c r="MP84" s="662"/>
      <c r="MQ84" s="663"/>
      <c r="MR84" s="664"/>
      <c r="MS84" s="1322">
        <f>MS83/$P$545</f>
        <v>0</v>
      </c>
      <c r="MT84" s="497"/>
      <c r="MU84" s="497"/>
      <c r="MV84" s="501"/>
      <c r="MW84" s="501"/>
      <c r="MX84" s="501"/>
      <c r="MY84" s="501"/>
      <c r="MZ84" s="502"/>
      <c r="NA84" s="503"/>
      <c r="ND84" s="659"/>
      <c r="NE84" s="660"/>
      <c r="NF84" s="661"/>
      <c r="NG84" s="662"/>
      <c r="NH84" s="663"/>
      <c r="NI84" s="664"/>
      <c r="NJ84" s="1322">
        <f>NJ83/$P$545</f>
        <v>0</v>
      </c>
      <c r="NK84" s="497"/>
      <c r="NL84" s="497"/>
      <c r="NM84" s="501"/>
      <c r="NN84" s="501"/>
      <c r="NO84" s="501"/>
      <c r="NP84" s="501"/>
      <c r="NQ84" s="502"/>
      <c r="NR84" s="503"/>
      <c r="NU84" s="659"/>
      <c r="NV84" s="660"/>
      <c r="NW84" s="661"/>
      <c r="NX84" s="662"/>
      <c r="NY84" s="663"/>
      <c r="NZ84" s="664"/>
      <c r="OA84" s="1322">
        <f>OA83/$P$545</f>
        <v>0</v>
      </c>
      <c r="OB84" s="497"/>
      <c r="OC84" s="497"/>
      <c r="OD84" s="501"/>
      <c r="OE84" s="501"/>
      <c r="OF84" s="501"/>
      <c r="OG84" s="501"/>
      <c r="OH84" s="502"/>
      <c r="OI84" s="503"/>
      <c r="OL84" s="659"/>
      <c r="OM84" s="660"/>
      <c r="ON84" s="661"/>
      <c r="OO84" s="662"/>
      <c r="OP84" s="663"/>
      <c r="OQ84" s="664"/>
      <c r="OR84" s="1322">
        <f>OR83/$P$545</f>
        <v>0</v>
      </c>
      <c r="OS84" s="497"/>
      <c r="OT84" s="497"/>
      <c r="OU84" s="501"/>
      <c r="OV84" s="501"/>
      <c r="OW84" s="501"/>
      <c r="OX84" s="501"/>
      <c r="OY84" s="502"/>
      <c r="OZ84" s="503"/>
      <c r="PC84" s="659"/>
      <c r="PD84" s="660"/>
      <c r="PE84" s="661"/>
      <c r="PF84" s="662"/>
      <c r="PG84" s="663"/>
      <c r="PH84" s="664"/>
      <c r="PI84" s="1322">
        <f>PI83/$P$545</f>
        <v>0</v>
      </c>
      <c r="PJ84" s="497"/>
      <c r="PK84" s="497"/>
      <c r="PL84" s="501"/>
      <c r="PM84" s="501"/>
      <c r="PN84" s="501"/>
      <c r="PO84" s="501"/>
      <c r="PP84" s="502"/>
      <c r="PQ84" s="503"/>
      <c r="PT84" s="659"/>
      <c r="PU84" s="660"/>
      <c r="PV84" s="661"/>
      <c r="PW84" s="662"/>
      <c r="PX84" s="663"/>
      <c r="PY84" s="664"/>
      <c r="PZ84" s="1322">
        <f>PZ83/$P$545</f>
        <v>0</v>
      </c>
      <c r="QA84" s="497"/>
      <c r="QB84" s="497"/>
      <c r="QC84" s="501"/>
      <c r="QD84" s="501"/>
      <c r="QE84" s="501"/>
      <c r="QF84" s="501"/>
      <c r="QG84" s="502"/>
      <c r="QH84" s="503"/>
      <c r="QK84" s="659"/>
      <c r="QL84" s="660"/>
      <c r="QM84" s="661"/>
      <c r="QN84" s="662"/>
      <c r="QO84" s="663"/>
      <c r="QP84" s="664"/>
      <c r="QQ84" s="1322">
        <f>QQ83/$P$545</f>
        <v>0</v>
      </c>
      <c r="QR84" s="497"/>
      <c r="QS84" s="497"/>
      <c r="QT84" s="501"/>
      <c r="QU84" s="501"/>
      <c r="QV84" s="501"/>
      <c r="QW84" s="501"/>
      <c r="QX84" s="502"/>
      <c r="QY84" s="503"/>
      <c r="RB84" s="381"/>
      <c r="RC84" s="382"/>
      <c r="RD84" s="383"/>
      <c r="RE84" s="384"/>
      <c r="RF84" s="385"/>
      <c r="RG84" s="386"/>
      <c r="RH84" s="386"/>
      <c r="RI84" s="497"/>
      <c r="RJ84" s="497"/>
      <c r="RK84" s="501"/>
      <c r="RL84" s="501"/>
      <c r="RM84" s="501"/>
      <c r="RN84" s="501"/>
      <c r="RO84" s="502"/>
      <c r="RP84" s="503"/>
      <c r="RS84" s="381"/>
      <c r="RT84" s="382"/>
      <c r="RU84" s="383"/>
      <c r="RV84" s="384"/>
      <c r="RW84" s="385"/>
      <c r="RX84" s="386"/>
      <c r="RY84" s="386"/>
      <c r="RZ84" s="497"/>
      <c r="SA84" s="497"/>
      <c r="SB84" s="501"/>
      <c r="SC84" s="501"/>
      <c r="SD84" s="501"/>
      <c r="SE84" s="501"/>
      <c r="SF84" s="502"/>
      <c r="SG84" s="503"/>
      <c r="SJ84" s="381"/>
      <c r="SK84" s="382"/>
      <c r="SL84" s="383"/>
      <c r="SM84" s="384"/>
      <c r="SN84" s="385"/>
      <c r="SO84" s="386"/>
      <c r="SP84" s="386"/>
      <c r="SQ84" s="497"/>
      <c r="SR84" s="497"/>
      <c r="SS84" s="501"/>
      <c r="ST84" s="501"/>
      <c r="SU84" s="501"/>
      <c r="SV84" s="501"/>
      <c r="SW84" s="502"/>
      <c r="SX84" s="503"/>
    </row>
    <row r="85" spans="2:518" ht="96" customHeight="1" thickTop="1" thickBot="1">
      <c r="B85" s="832" t="s">
        <v>522</v>
      </c>
      <c r="C85" s="849" t="s">
        <v>435</v>
      </c>
      <c r="D85" s="844" t="s">
        <v>523</v>
      </c>
      <c r="E85" s="841" t="s">
        <v>233</v>
      </c>
      <c r="F85" s="867">
        <v>60</v>
      </c>
      <c r="G85" s="916">
        <v>0</v>
      </c>
      <c r="H85" s="862">
        <v>0</v>
      </c>
      <c r="K85" s="934" t="s">
        <v>522</v>
      </c>
      <c r="L85" s="951" t="s">
        <v>435</v>
      </c>
      <c r="M85" s="946" t="s">
        <v>523</v>
      </c>
      <c r="N85" s="943" t="s">
        <v>233</v>
      </c>
      <c r="O85" s="969">
        <v>60</v>
      </c>
      <c r="P85" s="1017">
        <v>26000</v>
      </c>
      <c r="Q85" s="964">
        <v>1560000</v>
      </c>
      <c r="R85" s="497">
        <f t="shared" si="1886"/>
        <v>1</v>
      </c>
      <c r="S85" s="497">
        <f t="shared" si="1887"/>
        <v>1</v>
      </c>
      <c r="T85" s="498">
        <f t="shared" si="1888"/>
        <v>1</v>
      </c>
      <c r="U85" s="498">
        <f t="shared" si="1889"/>
        <v>1</v>
      </c>
      <c r="V85" s="498">
        <f t="shared" si="1890"/>
        <v>1</v>
      </c>
      <c r="W85" s="498">
        <f t="shared" si="1891"/>
        <v>1</v>
      </c>
      <c r="X85" s="504">
        <f t="shared" si="1892"/>
        <v>1560000</v>
      </c>
      <c r="Y85" s="500">
        <f t="shared" si="1893"/>
        <v>0</v>
      </c>
      <c r="Z85" s="486"/>
      <c r="AA85" s="486"/>
      <c r="AB85" s="934" t="s">
        <v>522</v>
      </c>
      <c r="AC85" s="951" t="s">
        <v>435</v>
      </c>
      <c r="AD85" s="946" t="s">
        <v>523</v>
      </c>
      <c r="AE85" s="943" t="s">
        <v>233</v>
      </c>
      <c r="AF85" s="969">
        <v>60</v>
      </c>
      <c r="AG85" s="1017">
        <v>60000</v>
      </c>
      <c r="AH85" s="964">
        <v>3600000</v>
      </c>
      <c r="AI85" s="497">
        <f t="shared" si="1894"/>
        <v>1</v>
      </c>
      <c r="AJ85" s="497">
        <f t="shared" si="1895"/>
        <v>1</v>
      </c>
      <c r="AK85" s="498">
        <f t="shared" si="1896"/>
        <v>1</v>
      </c>
      <c r="AL85" s="498">
        <f t="shared" si="1897"/>
        <v>1</v>
      </c>
      <c r="AM85" s="498">
        <f t="shared" si="1898"/>
        <v>1</v>
      </c>
      <c r="AN85" s="498">
        <f t="shared" si="1899"/>
        <v>1</v>
      </c>
      <c r="AO85" s="504">
        <f t="shared" si="1900"/>
        <v>3600000</v>
      </c>
      <c r="AP85" s="500">
        <f t="shared" si="1901"/>
        <v>0</v>
      </c>
      <c r="AQ85" s="486"/>
      <c r="AR85" s="486"/>
      <c r="AS85" s="934" t="s">
        <v>522</v>
      </c>
      <c r="AT85" s="951" t="s">
        <v>435</v>
      </c>
      <c r="AU85" s="946" t="s">
        <v>523</v>
      </c>
      <c r="AV85" s="943" t="s">
        <v>233</v>
      </c>
      <c r="AW85" s="969">
        <v>60</v>
      </c>
      <c r="AX85" s="1017">
        <v>60690</v>
      </c>
      <c r="AY85" s="964">
        <v>3641400</v>
      </c>
      <c r="AZ85" s="497">
        <f t="shared" si="1902"/>
        <v>1</v>
      </c>
      <c r="BA85" s="497">
        <f t="shared" si="1903"/>
        <v>1</v>
      </c>
      <c r="BB85" s="498">
        <f t="shared" si="1904"/>
        <v>1</v>
      </c>
      <c r="BC85" s="498">
        <f t="shared" si="1905"/>
        <v>1</v>
      </c>
      <c r="BD85" s="498">
        <f t="shared" si="1906"/>
        <v>1</v>
      </c>
      <c r="BE85" s="498">
        <f t="shared" si="1907"/>
        <v>1</v>
      </c>
      <c r="BF85" s="504">
        <f t="shared" si="1908"/>
        <v>3641400</v>
      </c>
      <c r="BG85" s="500">
        <f t="shared" si="1909"/>
        <v>0</v>
      </c>
      <c r="BJ85" s="934" t="s">
        <v>522</v>
      </c>
      <c r="BK85" s="951" t="s">
        <v>435</v>
      </c>
      <c r="BL85" s="946" t="s">
        <v>523</v>
      </c>
      <c r="BM85" s="943" t="s">
        <v>233</v>
      </c>
      <c r="BN85" s="969">
        <v>60</v>
      </c>
      <c r="BO85" s="1017">
        <v>75400</v>
      </c>
      <c r="BP85" s="964">
        <v>4524000</v>
      </c>
      <c r="BQ85" s="497">
        <f t="shared" si="1910"/>
        <v>1</v>
      </c>
      <c r="BR85" s="497">
        <f t="shared" si="1911"/>
        <v>1</v>
      </c>
      <c r="BS85" s="498">
        <f t="shared" si="1912"/>
        <v>1</v>
      </c>
      <c r="BT85" s="498">
        <f t="shared" si="1913"/>
        <v>1</v>
      </c>
      <c r="BU85" s="498">
        <f t="shared" si="1914"/>
        <v>1</v>
      </c>
      <c r="BV85" s="498">
        <f t="shared" si="1915"/>
        <v>1</v>
      </c>
      <c r="BW85" s="504">
        <f t="shared" si="1916"/>
        <v>4524000</v>
      </c>
      <c r="BX85" s="500">
        <f t="shared" si="1917"/>
        <v>0</v>
      </c>
      <c r="CA85" s="934" t="s">
        <v>522</v>
      </c>
      <c r="CB85" s="951" t="s">
        <v>435</v>
      </c>
      <c r="CC85" s="946" t="s">
        <v>523</v>
      </c>
      <c r="CD85" s="943" t="s">
        <v>233</v>
      </c>
      <c r="CE85" s="969">
        <v>60</v>
      </c>
      <c r="CF85" s="1017">
        <v>60992</v>
      </c>
      <c r="CG85" s="964">
        <v>3659520</v>
      </c>
      <c r="CH85" s="497">
        <f t="shared" si="1918"/>
        <v>1</v>
      </c>
      <c r="CI85" s="497">
        <f t="shared" si="1919"/>
        <v>1</v>
      </c>
      <c r="CJ85" s="498">
        <f t="shared" si="1920"/>
        <v>1</v>
      </c>
      <c r="CK85" s="498">
        <f t="shared" si="1921"/>
        <v>1</v>
      </c>
      <c r="CL85" s="498">
        <f t="shared" si="1922"/>
        <v>1</v>
      </c>
      <c r="CM85" s="498">
        <f t="shared" si="1923"/>
        <v>1</v>
      </c>
      <c r="CN85" s="504">
        <f t="shared" si="1924"/>
        <v>3659520</v>
      </c>
      <c r="CO85" s="500">
        <f t="shared" si="1925"/>
        <v>0</v>
      </c>
      <c r="CR85" s="934" t="s">
        <v>522</v>
      </c>
      <c r="CS85" s="951" t="s">
        <v>435</v>
      </c>
      <c r="CT85" s="946" t="s">
        <v>523</v>
      </c>
      <c r="CU85" s="943" t="s">
        <v>233</v>
      </c>
      <c r="CV85" s="676">
        <v>60</v>
      </c>
      <c r="CW85" s="1017">
        <v>60993</v>
      </c>
      <c r="CX85" s="1041">
        <f t="shared" si="1869"/>
        <v>3659580</v>
      </c>
      <c r="CY85" s="497">
        <f t="shared" si="1926"/>
        <v>1</v>
      </c>
      <c r="CZ85" s="497">
        <f t="shared" si="1927"/>
        <v>1</v>
      </c>
      <c r="DA85" s="498">
        <f t="shared" si="1928"/>
        <v>1</v>
      </c>
      <c r="DB85" s="498">
        <f t="shared" si="1929"/>
        <v>1</v>
      </c>
      <c r="DC85" s="498">
        <f t="shared" si="1930"/>
        <v>1</v>
      </c>
      <c r="DD85" s="498">
        <f t="shared" si="1931"/>
        <v>1</v>
      </c>
      <c r="DE85" s="504">
        <f t="shared" si="1932"/>
        <v>3659580</v>
      </c>
      <c r="DF85" s="500">
        <f t="shared" si="1933"/>
        <v>0</v>
      </c>
      <c r="DI85" s="934" t="s">
        <v>522</v>
      </c>
      <c r="DJ85" s="951" t="s">
        <v>435</v>
      </c>
      <c r="DK85" s="946" t="s">
        <v>523</v>
      </c>
      <c r="DL85" s="943" t="s">
        <v>233</v>
      </c>
      <c r="DM85" s="969">
        <v>60</v>
      </c>
      <c r="DN85" s="1017">
        <v>126000</v>
      </c>
      <c r="DO85" s="964">
        <v>7560000</v>
      </c>
      <c r="DP85" s="497">
        <f t="shared" si="1934"/>
        <v>1</v>
      </c>
      <c r="DQ85" s="497">
        <f t="shared" si="1935"/>
        <v>1</v>
      </c>
      <c r="DR85" s="498">
        <f t="shared" si="1936"/>
        <v>1</v>
      </c>
      <c r="DS85" s="498">
        <f t="shared" si="1937"/>
        <v>1</v>
      </c>
      <c r="DT85" s="498">
        <f t="shared" si="1938"/>
        <v>1</v>
      </c>
      <c r="DU85" s="498">
        <f t="shared" si="1939"/>
        <v>1</v>
      </c>
      <c r="DV85" s="504">
        <f t="shared" si="1940"/>
        <v>7560000</v>
      </c>
      <c r="DW85" s="500">
        <f t="shared" si="1941"/>
        <v>0</v>
      </c>
      <c r="DZ85" s="934" t="s">
        <v>522</v>
      </c>
      <c r="EA85" s="951" t="s">
        <v>435</v>
      </c>
      <c r="EB85" s="946" t="s">
        <v>523</v>
      </c>
      <c r="EC85" s="943" t="s">
        <v>233</v>
      </c>
      <c r="ED85" s="676">
        <v>60</v>
      </c>
      <c r="EE85" s="1017">
        <v>60989</v>
      </c>
      <c r="EF85" s="1041">
        <f t="shared" si="1880"/>
        <v>3659340</v>
      </c>
      <c r="EG85" s="497">
        <f t="shared" si="1942"/>
        <v>1</v>
      </c>
      <c r="EH85" s="497">
        <f t="shared" si="1943"/>
        <v>1</v>
      </c>
      <c r="EI85" s="498">
        <f t="shared" si="1944"/>
        <v>1</v>
      </c>
      <c r="EJ85" s="498">
        <f t="shared" si="1945"/>
        <v>1</v>
      </c>
      <c r="EK85" s="498">
        <f t="shared" si="1946"/>
        <v>1</v>
      </c>
      <c r="EL85" s="498">
        <f t="shared" si="1947"/>
        <v>1</v>
      </c>
      <c r="EM85" s="504">
        <f t="shared" si="1948"/>
        <v>3659340</v>
      </c>
      <c r="EN85" s="500">
        <f t="shared" si="1949"/>
        <v>0</v>
      </c>
      <c r="EQ85" s="665"/>
      <c r="ER85" s="666"/>
      <c r="ES85" s="667"/>
      <c r="ET85" s="676"/>
      <c r="EU85" s="669"/>
      <c r="EV85" s="670"/>
      <c r="EW85" s="1324"/>
      <c r="EX85" s="497" t="e">
        <f t="shared" ref="EX85:EX86" si="2102">IF(EXACT(VLOOKUP(EQ85,OFERTA_0,2,FALSE),ER85),1,0)</f>
        <v>#N/A</v>
      </c>
      <c r="EY85" s="497" t="e">
        <f t="shared" ref="EY85:EY86" si="2103">IF(EXACT(VLOOKUP(EQ85,OFERTA_0,3,FALSE),ES85),1,0)</f>
        <v>#N/A</v>
      </c>
      <c r="EZ85" s="498" t="e">
        <f t="shared" ref="EZ85:EZ86" si="2104">IF(EXACT(VLOOKUP(EQ85,OFERTA_0,4,FALSE),ET85),1,0)</f>
        <v>#N/A</v>
      </c>
      <c r="FA85" s="498">
        <f t="shared" ref="FA85:FA86" si="2105">IF(EU85=0,0,1)</f>
        <v>0</v>
      </c>
      <c r="FB85" s="498">
        <f t="shared" ref="FB85:FB86" si="2106">IF(EV85=0,0,1)</f>
        <v>0</v>
      </c>
      <c r="FC85" s="498" t="e">
        <f t="shared" ref="FC85:FC86" si="2107">PRODUCT(EX85:FB85)</f>
        <v>#N/A</v>
      </c>
      <c r="FD85" s="504">
        <f t="shared" ref="FD85:FD86" si="2108">ROUND(EV85,0)</f>
        <v>0</v>
      </c>
      <c r="FE85" s="500">
        <f t="shared" ref="FE85:FE86" si="2109">EV85-FD85</f>
        <v>0</v>
      </c>
      <c r="FH85" s="665"/>
      <c r="FI85" s="666"/>
      <c r="FJ85" s="667"/>
      <c r="FK85" s="676"/>
      <c r="FL85" s="669"/>
      <c r="FM85" s="670"/>
      <c r="FN85" s="1324"/>
      <c r="FO85" s="497" t="e">
        <f t="shared" ref="FO85:FO86" si="2110">IF(EXACT(VLOOKUP(FH85,OFERTA_0,2,FALSE),FI85),1,0)</f>
        <v>#N/A</v>
      </c>
      <c r="FP85" s="497" t="e">
        <f t="shared" ref="FP85:FP86" si="2111">IF(EXACT(VLOOKUP(FH85,OFERTA_0,3,FALSE),FJ85),1,0)</f>
        <v>#N/A</v>
      </c>
      <c r="FQ85" s="498" t="e">
        <f t="shared" ref="FQ85:FQ86" si="2112">IF(EXACT(VLOOKUP(FH85,OFERTA_0,4,FALSE),FK85),1,0)</f>
        <v>#N/A</v>
      </c>
      <c r="FR85" s="498">
        <f t="shared" ref="FR85:FR86" si="2113">IF(FL85=0,0,1)</f>
        <v>0</v>
      </c>
      <c r="FS85" s="498">
        <f t="shared" ref="FS85:FS86" si="2114">IF(FM85=0,0,1)</f>
        <v>0</v>
      </c>
      <c r="FT85" s="498" t="e">
        <f t="shared" ref="FT85:FT86" si="2115">PRODUCT(FO85:FS85)</f>
        <v>#N/A</v>
      </c>
      <c r="FU85" s="504">
        <f t="shared" ref="FU85:FU86" si="2116">ROUND(FM85,0)</f>
        <v>0</v>
      </c>
      <c r="FV85" s="500">
        <f t="shared" ref="FV85:FV86" si="2117">FM85-FU85</f>
        <v>0</v>
      </c>
      <c r="FY85" s="665"/>
      <c r="FZ85" s="666"/>
      <c r="GA85" s="667"/>
      <c r="GB85" s="676"/>
      <c r="GC85" s="669"/>
      <c r="GD85" s="670"/>
      <c r="GE85" s="1324"/>
      <c r="GF85" s="497" t="e">
        <f t="shared" ref="GF85:GF86" si="2118">IF(EXACT(VLOOKUP(FY85,OFERTA_0,2,FALSE),FZ85),1,0)</f>
        <v>#N/A</v>
      </c>
      <c r="GG85" s="497" t="e">
        <f t="shared" ref="GG85:GG86" si="2119">IF(EXACT(VLOOKUP(FY85,OFERTA_0,3,FALSE),GA85),1,0)</f>
        <v>#N/A</v>
      </c>
      <c r="GH85" s="498" t="e">
        <f t="shared" ref="GH85:GH86" si="2120">IF(EXACT(VLOOKUP(FY85,OFERTA_0,4,FALSE),GB85),1,0)</f>
        <v>#N/A</v>
      </c>
      <c r="GI85" s="498">
        <f t="shared" ref="GI85:GI86" si="2121">IF(GC85=0,0,1)</f>
        <v>0</v>
      </c>
      <c r="GJ85" s="498">
        <f t="shared" ref="GJ85:GJ86" si="2122">IF(GD85=0,0,1)</f>
        <v>0</v>
      </c>
      <c r="GK85" s="498" t="e">
        <f t="shared" ref="GK85:GK86" si="2123">PRODUCT(GF85:GJ85)</f>
        <v>#N/A</v>
      </c>
      <c r="GL85" s="504">
        <f t="shared" ref="GL85:GL86" si="2124">ROUND(GD85,0)</f>
        <v>0</v>
      </c>
      <c r="GM85" s="500">
        <f t="shared" ref="GM85:GM86" si="2125">GD85-GL85</f>
        <v>0</v>
      </c>
      <c r="GP85" s="665"/>
      <c r="GQ85" s="666"/>
      <c r="GR85" s="667"/>
      <c r="GS85" s="676"/>
      <c r="GT85" s="669"/>
      <c r="GU85" s="670"/>
      <c r="GV85" s="1324"/>
      <c r="GW85" s="497" t="e">
        <f t="shared" ref="GW85:GW86" si="2126">IF(EXACT(VLOOKUP(GP85,OFERTA_0,2,FALSE),GQ85),1,0)</f>
        <v>#N/A</v>
      </c>
      <c r="GX85" s="497" t="e">
        <f t="shared" ref="GX85:GX86" si="2127">IF(EXACT(VLOOKUP(GP85,OFERTA_0,3,FALSE),GR85),1,0)</f>
        <v>#N/A</v>
      </c>
      <c r="GY85" s="498" t="e">
        <f t="shared" ref="GY85:GY86" si="2128">IF(EXACT(VLOOKUP(GP85,OFERTA_0,4,FALSE),GS85),1,0)</f>
        <v>#N/A</v>
      </c>
      <c r="GZ85" s="498">
        <f t="shared" ref="GZ85:GZ86" si="2129">IF(GT85=0,0,1)</f>
        <v>0</v>
      </c>
      <c r="HA85" s="498">
        <f t="shared" ref="HA85:HA86" si="2130">IF(GU85=0,0,1)</f>
        <v>0</v>
      </c>
      <c r="HB85" s="498" t="e">
        <f t="shared" ref="HB85:HB86" si="2131">PRODUCT(GW85:HA85)</f>
        <v>#N/A</v>
      </c>
      <c r="HC85" s="504">
        <f t="shared" ref="HC85:HC86" si="2132">ROUND(GU85,0)</f>
        <v>0</v>
      </c>
      <c r="HD85" s="500">
        <f t="shared" ref="HD85:HD86" si="2133">GU85-HC85</f>
        <v>0</v>
      </c>
      <c r="HG85" s="665"/>
      <c r="HH85" s="666"/>
      <c r="HI85" s="667"/>
      <c r="HJ85" s="676"/>
      <c r="HK85" s="669"/>
      <c r="HL85" s="670"/>
      <c r="HM85" s="1324"/>
      <c r="HN85" s="497" t="e">
        <f t="shared" ref="HN85:HN86" si="2134">IF(EXACT(VLOOKUP(HG85,OFERTA_0,2,FALSE),HH85),1,0)</f>
        <v>#N/A</v>
      </c>
      <c r="HO85" s="497" t="e">
        <f t="shared" ref="HO85:HO86" si="2135">IF(EXACT(VLOOKUP(HG85,OFERTA_0,3,FALSE),HI85),1,0)</f>
        <v>#N/A</v>
      </c>
      <c r="HP85" s="498" t="e">
        <f t="shared" ref="HP85:HP86" si="2136">IF(EXACT(VLOOKUP(HG85,OFERTA_0,4,FALSE),HJ85),1,0)</f>
        <v>#N/A</v>
      </c>
      <c r="HQ85" s="498">
        <f t="shared" ref="HQ85:HQ86" si="2137">IF(HK85=0,0,1)</f>
        <v>0</v>
      </c>
      <c r="HR85" s="498">
        <f t="shared" ref="HR85:HR86" si="2138">IF(HL85=0,0,1)</f>
        <v>0</v>
      </c>
      <c r="HS85" s="498" t="e">
        <f t="shared" ref="HS85:HS86" si="2139">PRODUCT(HN85:HR85)</f>
        <v>#N/A</v>
      </c>
      <c r="HT85" s="504">
        <f t="shared" ref="HT85:HT86" si="2140">ROUND(HL85,0)</f>
        <v>0</v>
      </c>
      <c r="HU85" s="500">
        <f t="shared" ref="HU85:HU86" si="2141">HL85-HT85</f>
        <v>0</v>
      </c>
      <c r="HX85" s="665"/>
      <c r="HY85" s="666"/>
      <c r="HZ85" s="667"/>
      <c r="IA85" s="676"/>
      <c r="IB85" s="669"/>
      <c r="IC85" s="670"/>
      <c r="ID85" s="1324"/>
      <c r="IE85" s="497" t="e">
        <f t="shared" ref="IE85:IE86" si="2142">IF(EXACT(VLOOKUP(HX85,OFERTA_0,2,FALSE),HY85),1,0)</f>
        <v>#N/A</v>
      </c>
      <c r="IF85" s="497" t="e">
        <f t="shared" ref="IF85:IF86" si="2143">IF(EXACT(VLOOKUP(HX85,OFERTA_0,3,FALSE),HZ85),1,0)</f>
        <v>#N/A</v>
      </c>
      <c r="IG85" s="498" t="e">
        <f t="shared" ref="IG85:IG86" si="2144">IF(EXACT(VLOOKUP(HX85,OFERTA_0,4,FALSE),IA85),1,0)</f>
        <v>#N/A</v>
      </c>
      <c r="IH85" s="498">
        <f t="shared" ref="IH85:IH86" si="2145">IF(IB85=0,0,1)</f>
        <v>0</v>
      </c>
      <c r="II85" s="498">
        <f t="shared" ref="II85:II86" si="2146">IF(IC85=0,0,1)</f>
        <v>0</v>
      </c>
      <c r="IJ85" s="498" t="e">
        <f t="shared" ref="IJ85:IJ86" si="2147">PRODUCT(IE85:II85)</f>
        <v>#N/A</v>
      </c>
      <c r="IK85" s="504">
        <f t="shared" ref="IK85:IK86" si="2148">ROUND(IC85,0)</f>
        <v>0</v>
      </c>
      <c r="IL85" s="500">
        <f t="shared" ref="IL85:IL86" si="2149">IC85-IK85</f>
        <v>0</v>
      </c>
      <c r="IO85" s="665"/>
      <c r="IP85" s="666"/>
      <c r="IQ85" s="667"/>
      <c r="IR85" s="676"/>
      <c r="IS85" s="669"/>
      <c r="IT85" s="670"/>
      <c r="IU85" s="1324"/>
      <c r="IV85" s="497" t="e">
        <f t="shared" ref="IV85:IV86" si="2150">IF(EXACT(VLOOKUP(IO85,OFERTA_0,2,FALSE),IP85),1,0)</f>
        <v>#N/A</v>
      </c>
      <c r="IW85" s="497" t="e">
        <f t="shared" ref="IW85:IW86" si="2151">IF(EXACT(VLOOKUP(IO85,OFERTA_0,3,FALSE),IQ85),1,0)</f>
        <v>#N/A</v>
      </c>
      <c r="IX85" s="498" t="e">
        <f t="shared" ref="IX85:IX86" si="2152">IF(EXACT(VLOOKUP(IO85,OFERTA_0,4,FALSE),IR85),1,0)</f>
        <v>#N/A</v>
      </c>
      <c r="IY85" s="498">
        <f t="shared" ref="IY85:IY86" si="2153">IF(IS85=0,0,1)</f>
        <v>0</v>
      </c>
      <c r="IZ85" s="498">
        <f t="shared" ref="IZ85:IZ86" si="2154">IF(IT85=0,0,1)</f>
        <v>0</v>
      </c>
      <c r="JA85" s="498" t="e">
        <f t="shared" ref="JA85:JA86" si="2155">PRODUCT(IV85:IZ85)</f>
        <v>#N/A</v>
      </c>
      <c r="JB85" s="504">
        <f t="shared" ref="JB85:JB86" si="2156">ROUND(IT85,0)</f>
        <v>0</v>
      </c>
      <c r="JC85" s="500">
        <f t="shared" ref="JC85:JC86" si="2157">IT85-JB85</f>
        <v>0</v>
      </c>
      <c r="JF85" s="665"/>
      <c r="JG85" s="666"/>
      <c r="JH85" s="667"/>
      <c r="JI85" s="676"/>
      <c r="JJ85" s="669"/>
      <c r="JK85" s="670"/>
      <c r="JL85" s="1324"/>
      <c r="JM85" s="497" t="e">
        <f t="shared" ref="JM85:JM86" si="2158">IF(EXACT(VLOOKUP(JF85,OFERTA_0,2,FALSE),JG85),1,0)</f>
        <v>#N/A</v>
      </c>
      <c r="JN85" s="497" t="e">
        <f t="shared" ref="JN85:JN86" si="2159">IF(EXACT(VLOOKUP(JF85,OFERTA_0,3,FALSE),JH85),1,0)</f>
        <v>#N/A</v>
      </c>
      <c r="JO85" s="498" t="e">
        <f t="shared" ref="JO85:JO86" si="2160">IF(EXACT(VLOOKUP(JF85,OFERTA_0,4,FALSE),JI85),1,0)</f>
        <v>#N/A</v>
      </c>
      <c r="JP85" s="498">
        <f t="shared" ref="JP85:JP86" si="2161">IF(JJ85=0,0,1)</f>
        <v>0</v>
      </c>
      <c r="JQ85" s="498">
        <f t="shared" ref="JQ85:JQ86" si="2162">IF(JK85=0,0,1)</f>
        <v>0</v>
      </c>
      <c r="JR85" s="498" t="e">
        <f t="shared" ref="JR85:JR86" si="2163">PRODUCT(JM85:JQ85)</f>
        <v>#N/A</v>
      </c>
      <c r="JS85" s="504">
        <f t="shared" ref="JS85:JS86" si="2164">ROUND(JK85,0)</f>
        <v>0</v>
      </c>
      <c r="JT85" s="500">
        <f t="shared" ref="JT85:JT86" si="2165">JK85-JS85</f>
        <v>0</v>
      </c>
      <c r="JW85" s="665"/>
      <c r="JX85" s="666"/>
      <c r="JY85" s="667"/>
      <c r="JZ85" s="676"/>
      <c r="KA85" s="669"/>
      <c r="KB85" s="670"/>
      <c r="KC85" s="1324"/>
      <c r="KD85" s="497" t="e">
        <f t="shared" ref="KD85:KD86" si="2166">IF(EXACT(VLOOKUP(JW85,OFERTA_0,2,FALSE),JX85),1,0)</f>
        <v>#N/A</v>
      </c>
      <c r="KE85" s="497" t="e">
        <f t="shared" ref="KE85:KE86" si="2167">IF(EXACT(VLOOKUP(JW85,OFERTA_0,3,FALSE),JY85),1,0)</f>
        <v>#N/A</v>
      </c>
      <c r="KF85" s="498" t="e">
        <f t="shared" ref="KF85:KF86" si="2168">IF(EXACT(VLOOKUP(JW85,OFERTA_0,4,FALSE),JZ85),1,0)</f>
        <v>#N/A</v>
      </c>
      <c r="KG85" s="498">
        <f t="shared" ref="KG85:KG86" si="2169">IF(KA85=0,0,1)</f>
        <v>0</v>
      </c>
      <c r="KH85" s="498">
        <f t="shared" ref="KH85:KH86" si="2170">IF(KB85=0,0,1)</f>
        <v>0</v>
      </c>
      <c r="KI85" s="498" t="e">
        <f t="shared" ref="KI85:KI86" si="2171">PRODUCT(KD85:KH85)</f>
        <v>#N/A</v>
      </c>
      <c r="KJ85" s="504">
        <f t="shared" ref="KJ85:KJ86" si="2172">ROUND(KB85,0)</f>
        <v>0</v>
      </c>
      <c r="KK85" s="500">
        <f t="shared" ref="KK85:KK86" si="2173">KB85-KJ85</f>
        <v>0</v>
      </c>
      <c r="KN85" s="665"/>
      <c r="KO85" s="666"/>
      <c r="KP85" s="667"/>
      <c r="KQ85" s="676"/>
      <c r="KR85" s="669"/>
      <c r="KS85" s="670"/>
      <c r="KT85" s="1324"/>
      <c r="KU85" s="497" t="e">
        <f t="shared" ref="KU85:KU86" si="2174">IF(EXACT(VLOOKUP(KN85,OFERTA_0,2,FALSE),KO85),1,0)</f>
        <v>#N/A</v>
      </c>
      <c r="KV85" s="497" t="e">
        <f t="shared" ref="KV85:KV86" si="2175">IF(EXACT(VLOOKUP(KN85,OFERTA_0,3,FALSE),KP85),1,0)</f>
        <v>#N/A</v>
      </c>
      <c r="KW85" s="498" t="e">
        <f t="shared" ref="KW85:KW86" si="2176">IF(EXACT(VLOOKUP(KN85,OFERTA_0,4,FALSE),KQ85),1,0)</f>
        <v>#N/A</v>
      </c>
      <c r="KX85" s="498">
        <f t="shared" ref="KX85:KX86" si="2177">IF(KR85=0,0,1)</f>
        <v>0</v>
      </c>
      <c r="KY85" s="498">
        <f t="shared" ref="KY85:KY86" si="2178">IF(KS85=0,0,1)</f>
        <v>0</v>
      </c>
      <c r="KZ85" s="498" t="e">
        <f t="shared" ref="KZ85:KZ86" si="2179">PRODUCT(KU85:KY85)</f>
        <v>#N/A</v>
      </c>
      <c r="LA85" s="504">
        <f t="shared" ref="LA85:LA86" si="2180">ROUND(KS85,0)</f>
        <v>0</v>
      </c>
      <c r="LB85" s="500">
        <f t="shared" ref="LB85:LB86" si="2181">KS85-LA85</f>
        <v>0</v>
      </c>
      <c r="LE85" s="665"/>
      <c r="LF85" s="666"/>
      <c r="LG85" s="667"/>
      <c r="LH85" s="676"/>
      <c r="LI85" s="669"/>
      <c r="LJ85" s="670"/>
      <c r="LK85" s="1324"/>
      <c r="LL85" s="497" t="e">
        <f t="shared" ref="LL85:LL86" si="2182">IF(EXACT(VLOOKUP(LE85,OFERTA_0,2,FALSE),LF85),1,0)</f>
        <v>#N/A</v>
      </c>
      <c r="LM85" s="497" t="e">
        <f t="shared" ref="LM85:LM86" si="2183">IF(EXACT(VLOOKUP(LE85,OFERTA_0,3,FALSE),LG85),1,0)</f>
        <v>#N/A</v>
      </c>
      <c r="LN85" s="498" t="e">
        <f t="shared" ref="LN85:LN86" si="2184">IF(EXACT(VLOOKUP(LE85,OFERTA_0,4,FALSE),LH85),1,0)</f>
        <v>#N/A</v>
      </c>
      <c r="LO85" s="498">
        <f t="shared" ref="LO85:LO86" si="2185">IF(LI85=0,0,1)</f>
        <v>0</v>
      </c>
      <c r="LP85" s="498">
        <f t="shared" ref="LP85:LP86" si="2186">IF(LJ85=0,0,1)</f>
        <v>0</v>
      </c>
      <c r="LQ85" s="498" t="e">
        <f t="shared" ref="LQ85:LQ86" si="2187">PRODUCT(LL85:LP85)</f>
        <v>#N/A</v>
      </c>
      <c r="LR85" s="504">
        <f t="shared" ref="LR85:LR86" si="2188">ROUND(LJ85,0)</f>
        <v>0</v>
      </c>
      <c r="LS85" s="500">
        <f t="shared" ref="LS85:LS86" si="2189">LJ85-LR85</f>
        <v>0</v>
      </c>
      <c r="LV85" s="665"/>
      <c r="LW85" s="666"/>
      <c r="LX85" s="667"/>
      <c r="LY85" s="676"/>
      <c r="LZ85" s="669"/>
      <c r="MA85" s="670"/>
      <c r="MB85" s="1324"/>
      <c r="MC85" s="497" t="e">
        <f t="shared" ref="MC85:MC86" si="2190">IF(EXACT(VLOOKUP(LV85,OFERTA_0,2,FALSE),LW85),1,0)</f>
        <v>#N/A</v>
      </c>
      <c r="MD85" s="497" t="e">
        <f t="shared" ref="MD85:MD86" si="2191">IF(EXACT(VLOOKUP(LV85,OFERTA_0,3,FALSE),LX85),1,0)</f>
        <v>#N/A</v>
      </c>
      <c r="ME85" s="498" t="e">
        <f t="shared" ref="ME85:ME86" si="2192">IF(EXACT(VLOOKUP(LV85,OFERTA_0,4,FALSE),LY85),1,0)</f>
        <v>#N/A</v>
      </c>
      <c r="MF85" s="498">
        <f t="shared" ref="MF85:MF86" si="2193">IF(LZ85=0,0,1)</f>
        <v>0</v>
      </c>
      <c r="MG85" s="498">
        <f t="shared" ref="MG85:MG86" si="2194">IF(MA85=0,0,1)</f>
        <v>0</v>
      </c>
      <c r="MH85" s="498" t="e">
        <f t="shared" ref="MH85:MH86" si="2195">PRODUCT(MC85:MG85)</f>
        <v>#N/A</v>
      </c>
      <c r="MI85" s="504">
        <f t="shared" ref="MI85:MI86" si="2196">ROUND(MA85,0)</f>
        <v>0</v>
      </c>
      <c r="MJ85" s="500">
        <f t="shared" ref="MJ85:MJ86" si="2197">MA85-MI85</f>
        <v>0</v>
      </c>
      <c r="MM85" s="665"/>
      <c r="MN85" s="666"/>
      <c r="MO85" s="667"/>
      <c r="MP85" s="676"/>
      <c r="MQ85" s="669"/>
      <c r="MR85" s="670"/>
      <c r="MS85" s="1324"/>
      <c r="MT85" s="497" t="e">
        <f t="shared" ref="MT85:MT86" si="2198">IF(EXACT(VLOOKUP(MM85,OFERTA_0,2,FALSE),MN85),1,0)</f>
        <v>#N/A</v>
      </c>
      <c r="MU85" s="497" t="e">
        <f t="shared" ref="MU85:MU86" si="2199">IF(EXACT(VLOOKUP(MM85,OFERTA_0,3,FALSE),MO85),1,0)</f>
        <v>#N/A</v>
      </c>
      <c r="MV85" s="498" t="e">
        <f t="shared" ref="MV85:MV86" si="2200">IF(EXACT(VLOOKUP(MM85,OFERTA_0,4,FALSE),MP85),1,0)</f>
        <v>#N/A</v>
      </c>
      <c r="MW85" s="498">
        <f t="shared" ref="MW85:MW86" si="2201">IF(MQ85=0,0,1)</f>
        <v>0</v>
      </c>
      <c r="MX85" s="498">
        <f t="shared" ref="MX85:MX86" si="2202">IF(MR85=0,0,1)</f>
        <v>0</v>
      </c>
      <c r="MY85" s="498" t="e">
        <f t="shared" ref="MY85:MY86" si="2203">PRODUCT(MT85:MX85)</f>
        <v>#N/A</v>
      </c>
      <c r="MZ85" s="504">
        <f t="shared" ref="MZ85:MZ86" si="2204">ROUND(MR85,0)</f>
        <v>0</v>
      </c>
      <c r="NA85" s="500">
        <f t="shared" ref="NA85:NA86" si="2205">MR85-MZ85</f>
        <v>0</v>
      </c>
      <c r="ND85" s="665"/>
      <c r="NE85" s="666"/>
      <c r="NF85" s="667"/>
      <c r="NG85" s="676"/>
      <c r="NH85" s="669"/>
      <c r="NI85" s="670"/>
      <c r="NJ85" s="1324"/>
      <c r="NK85" s="497" t="e">
        <f t="shared" ref="NK85:NK86" si="2206">IF(EXACT(VLOOKUP(ND85,OFERTA_0,2,FALSE),NE85),1,0)</f>
        <v>#N/A</v>
      </c>
      <c r="NL85" s="497" t="e">
        <f t="shared" ref="NL85:NL86" si="2207">IF(EXACT(VLOOKUP(ND85,OFERTA_0,3,FALSE),NF85),1,0)</f>
        <v>#N/A</v>
      </c>
      <c r="NM85" s="498" t="e">
        <f t="shared" ref="NM85:NM86" si="2208">IF(EXACT(VLOOKUP(ND85,OFERTA_0,4,FALSE),NG85),1,0)</f>
        <v>#N/A</v>
      </c>
      <c r="NN85" s="498">
        <f t="shared" ref="NN85:NN86" si="2209">IF(NH85=0,0,1)</f>
        <v>0</v>
      </c>
      <c r="NO85" s="498">
        <f t="shared" ref="NO85:NO86" si="2210">IF(NI85=0,0,1)</f>
        <v>0</v>
      </c>
      <c r="NP85" s="498" t="e">
        <f t="shared" ref="NP85:NP86" si="2211">PRODUCT(NK85:NO85)</f>
        <v>#N/A</v>
      </c>
      <c r="NQ85" s="504">
        <f t="shared" ref="NQ85:NQ86" si="2212">ROUND(NI85,0)</f>
        <v>0</v>
      </c>
      <c r="NR85" s="500">
        <f t="shared" ref="NR85:NR86" si="2213">NI85-NQ85</f>
        <v>0</v>
      </c>
      <c r="NU85" s="665"/>
      <c r="NV85" s="666"/>
      <c r="NW85" s="667"/>
      <c r="NX85" s="676"/>
      <c r="NY85" s="669"/>
      <c r="NZ85" s="670"/>
      <c r="OA85" s="1324"/>
      <c r="OB85" s="497" t="e">
        <f t="shared" ref="OB85:OB86" si="2214">IF(EXACT(VLOOKUP(NU85,OFERTA_0,2,FALSE),NV85),1,0)</f>
        <v>#N/A</v>
      </c>
      <c r="OC85" s="497" t="e">
        <f t="shared" ref="OC85:OC86" si="2215">IF(EXACT(VLOOKUP(NU85,OFERTA_0,3,FALSE),NW85),1,0)</f>
        <v>#N/A</v>
      </c>
      <c r="OD85" s="498" t="e">
        <f t="shared" ref="OD85:OD86" si="2216">IF(EXACT(VLOOKUP(NU85,OFERTA_0,4,FALSE),NX85),1,0)</f>
        <v>#N/A</v>
      </c>
      <c r="OE85" s="498">
        <f t="shared" ref="OE85:OE86" si="2217">IF(NY85=0,0,1)</f>
        <v>0</v>
      </c>
      <c r="OF85" s="498">
        <f t="shared" ref="OF85:OF86" si="2218">IF(NZ85=0,0,1)</f>
        <v>0</v>
      </c>
      <c r="OG85" s="498" t="e">
        <f t="shared" ref="OG85:OG86" si="2219">PRODUCT(OB85:OF85)</f>
        <v>#N/A</v>
      </c>
      <c r="OH85" s="504">
        <f t="shared" ref="OH85:OH86" si="2220">ROUND(NZ85,0)</f>
        <v>0</v>
      </c>
      <c r="OI85" s="500">
        <f t="shared" ref="OI85:OI86" si="2221">NZ85-OH85</f>
        <v>0</v>
      </c>
      <c r="OL85" s="665"/>
      <c r="OM85" s="666"/>
      <c r="ON85" s="667"/>
      <c r="OO85" s="676"/>
      <c r="OP85" s="669"/>
      <c r="OQ85" s="670"/>
      <c r="OR85" s="1324"/>
      <c r="OS85" s="497" t="e">
        <f t="shared" ref="OS85:OS86" si="2222">IF(EXACT(VLOOKUP(OL85,OFERTA_0,2,FALSE),OM85),1,0)</f>
        <v>#N/A</v>
      </c>
      <c r="OT85" s="497" t="e">
        <f t="shared" ref="OT85:OT86" si="2223">IF(EXACT(VLOOKUP(OL85,OFERTA_0,3,FALSE),ON85),1,0)</f>
        <v>#N/A</v>
      </c>
      <c r="OU85" s="498" t="e">
        <f t="shared" ref="OU85:OU86" si="2224">IF(EXACT(VLOOKUP(OL85,OFERTA_0,4,FALSE),OO85),1,0)</f>
        <v>#N/A</v>
      </c>
      <c r="OV85" s="498">
        <f t="shared" ref="OV85:OV86" si="2225">IF(OP85=0,0,1)</f>
        <v>0</v>
      </c>
      <c r="OW85" s="498">
        <f t="shared" ref="OW85:OW86" si="2226">IF(OQ85=0,0,1)</f>
        <v>0</v>
      </c>
      <c r="OX85" s="498" t="e">
        <f t="shared" ref="OX85:OX86" si="2227">PRODUCT(OS85:OW85)</f>
        <v>#N/A</v>
      </c>
      <c r="OY85" s="504">
        <f t="shared" ref="OY85:OY86" si="2228">ROUND(OQ85,0)</f>
        <v>0</v>
      </c>
      <c r="OZ85" s="500">
        <f t="shared" ref="OZ85:OZ86" si="2229">OQ85-OY85</f>
        <v>0</v>
      </c>
      <c r="PC85" s="665"/>
      <c r="PD85" s="666"/>
      <c r="PE85" s="667"/>
      <c r="PF85" s="676"/>
      <c r="PG85" s="669"/>
      <c r="PH85" s="670"/>
      <c r="PI85" s="1324"/>
      <c r="PJ85" s="497" t="e">
        <f t="shared" ref="PJ85:PJ86" si="2230">IF(EXACT(VLOOKUP(PC85,OFERTA_0,2,FALSE),PD85),1,0)</f>
        <v>#N/A</v>
      </c>
      <c r="PK85" s="497" t="e">
        <f t="shared" ref="PK85:PK86" si="2231">IF(EXACT(VLOOKUP(PC85,OFERTA_0,3,FALSE),PE85),1,0)</f>
        <v>#N/A</v>
      </c>
      <c r="PL85" s="498" t="e">
        <f t="shared" ref="PL85:PL86" si="2232">IF(EXACT(VLOOKUP(PC85,OFERTA_0,4,FALSE),PF85),1,0)</f>
        <v>#N/A</v>
      </c>
      <c r="PM85" s="498">
        <f t="shared" ref="PM85:PM86" si="2233">IF(PG85=0,0,1)</f>
        <v>0</v>
      </c>
      <c r="PN85" s="498">
        <f t="shared" ref="PN85:PN86" si="2234">IF(PH85=0,0,1)</f>
        <v>0</v>
      </c>
      <c r="PO85" s="498" t="e">
        <f t="shared" ref="PO85:PO86" si="2235">PRODUCT(PJ85:PN85)</f>
        <v>#N/A</v>
      </c>
      <c r="PP85" s="504">
        <f t="shared" ref="PP85:PP86" si="2236">ROUND(PH85,0)</f>
        <v>0</v>
      </c>
      <c r="PQ85" s="500">
        <f t="shared" ref="PQ85:PQ86" si="2237">PH85-PP85</f>
        <v>0</v>
      </c>
      <c r="PT85" s="665"/>
      <c r="PU85" s="666"/>
      <c r="PV85" s="667"/>
      <c r="PW85" s="676"/>
      <c r="PX85" s="669"/>
      <c r="PY85" s="670"/>
      <c r="PZ85" s="1324"/>
      <c r="QA85" s="497" t="e">
        <f t="shared" ref="QA85:QA86" si="2238">IF(EXACT(VLOOKUP(PT85,OFERTA_0,2,FALSE),PU85),1,0)</f>
        <v>#N/A</v>
      </c>
      <c r="QB85" s="497" t="e">
        <f t="shared" ref="QB85:QB86" si="2239">IF(EXACT(VLOOKUP(PT85,OFERTA_0,3,FALSE),PV85),1,0)</f>
        <v>#N/A</v>
      </c>
      <c r="QC85" s="498" t="e">
        <f t="shared" ref="QC85:QC86" si="2240">IF(EXACT(VLOOKUP(PT85,OFERTA_0,4,FALSE),PW85),1,0)</f>
        <v>#N/A</v>
      </c>
      <c r="QD85" s="498">
        <f t="shared" ref="QD85:QD86" si="2241">IF(PX85=0,0,1)</f>
        <v>0</v>
      </c>
      <c r="QE85" s="498">
        <f t="shared" ref="QE85:QE86" si="2242">IF(PY85=0,0,1)</f>
        <v>0</v>
      </c>
      <c r="QF85" s="498" t="e">
        <f t="shared" ref="QF85:QF86" si="2243">PRODUCT(QA85:QE85)</f>
        <v>#N/A</v>
      </c>
      <c r="QG85" s="504">
        <f t="shared" ref="QG85:QG86" si="2244">ROUND(PY85,0)</f>
        <v>0</v>
      </c>
      <c r="QH85" s="500">
        <f t="shared" ref="QH85:QH86" si="2245">PY85-QG85</f>
        <v>0</v>
      </c>
      <c r="QK85" s="665"/>
      <c r="QL85" s="666"/>
      <c r="QM85" s="667"/>
      <c r="QN85" s="676"/>
      <c r="QO85" s="669"/>
      <c r="QP85" s="670"/>
      <c r="QQ85" s="1324"/>
      <c r="QR85" s="497" t="e">
        <f t="shared" ref="QR85:QR86" si="2246">IF(EXACT(VLOOKUP(QK85,OFERTA_0,2,FALSE),QL85),1,0)</f>
        <v>#N/A</v>
      </c>
      <c r="QS85" s="497" t="e">
        <f t="shared" ref="QS85:QS86" si="2247">IF(EXACT(VLOOKUP(QK85,OFERTA_0,3,FALSE),QM85),1,0)</f>
        <v>#N/A</v>
      </c>
      <c r="QT85" s="498" t="e">
        <f t="shared" ref="QT85:QT86" si="2248">IF(EXACT(VLOOKUP(QK85,OFERTA_0,4,FALSE),QN85),1,0)</f>
        <v>#N/A</v>
      </c>
      <c r="QU85" s="498">
        <f t="shared" ref="QU85:QU86" si="2249">IF(QO85=0,0,1)</f>
        <v>0</v>
      </c>
      <c r="QV85" s="498">
        <f t="shared" ref="QV85:QV86" si="2250">IF(QP85=0,0,1)</f>
        <v>0</v>
      </c>
      <c r="QW85" s="498" t="e">
        <f t="shared" ref="QW85:QW86" si="2251">PRODUCT(QR85:QV85)</f>
        <v>#N/A</v>
      </c>
      <c r="QX85" s="504">
        <f t="shared" ref="QX85:QX86" si="2252">ROUND(QP85,0)</f>
        <v>0</v>
      </c>
      <c r="QY85" s="500">
        <f t="shared" ref="QY85:QY86" si="2253">QP85-QX85</f>
        <v>0</v>
      </c>
      <c r="RB85" s="381"/>
      <c r="RC85" s="382"/>
      <c r="RD85" s="383"/>
      <c r="RE85" s="384"/>
      <c r="RF85" s="385"/>
      <c r="RG85" s="386"/>
      <c r="RH85" s="386"/>
      <c r="RI85" s="497"/>
      <c r="RJ85" s="497"/>
      <c r="RK85" s="501"/>
      <c r="RL85" s="501"/>
      <c r="RM85" s="501"/>
      <c r="RN85" s="501"/>
      <c r="RO85" s="502"/>
      <c r="RP85" s="503"/>
      <c r="RS85" s="381"/>
      <c r="RT85" s="382"/>
      <c r="RU85" s="383"/>
      <c r="RV85" s="384"/>
      <c r="RW85" s="385"/>
      <c r="RX85" s="386"/>
      <c r="RY85" s="386"/>
      <c r="RZ85" s="497"/>
      <c r="SA85" s="497"/>
      <c r="SB85" s="501"/>
      <c r="SC85" s="501"/>
      <c r="SD85" s="501"/>
      <c r="SE85" s="501"/>
      <c r="SF85" s="502"/>
      <c r="SG85" s="503"/>
      <c r="SJ85" s="381"/>
      <c r="SK85" s="382"/>
      <c r="SL85" s="383"/>
      <c r="SM85" s="384"/>
      <c r="SN85" s="385"/>
      <c r="SO85" s="386"/>
      <c r="SP85" s="386"/>
      <c r="SQ85" s="497"/>
      <c r="SR85" s="497"/>
      <c r="SS85" s="501"/>
      <c r="ST85" s="501"/>
      <c r="SU85" s="501"/>
      <c r="SV85" s="501"/>
      <c r="SW85" s="502"/>
      <c r="SX85" s="503"/>
    </row>
    <row r="86" spans="2:518" ht="48" customHeight="1" thickTop="1" thickBot="1">
      <c r="B86" s="832" t="s">
        <v>524</v>
      </c>
      <c r="C86" s="833" t="s">
        <v>323</v>
      </c>
      <c r="D86" s="844" t="s">
        <v>525</v>
      </c>
      <c r="E86" s="841" t="s">
        <v>483</v>
      </c>
      <c r="F86" s="867">
        <v>12</v>
      </c>
      <c r="G86" s="916">
        <v>0</v>
      </c>
      <c r="H86" s="862">
        <v>0</v>
      </c>
      <c r="K86" s="934" t="s">
        <v>524</v>
      </c>
      <c r="L86" s="935" t="s">
        <v>323</v>
      </c>
      <c r="M86" s="946" t="s">
        <v>525</v>
      </c>
      <c r="N86" s="943" t="s">
        <v>483</v>
      </c>
      <c r="O86" s="969">
        <v>12</v>
      </c>
      <c r="P86" s="1017">
        <v>12200</v>
      </c>
      <c r="Q86" s="964">
        <v>146400</v>
      </c>
      <c r="R86" s="497">
        <f t="shared" si="1886"/>
        <v>1</v>
      </c>
      <c r="S86" s="497">
        <f t="shared" si="1887"/>
        <v>1</v>
      </c>
      <c r="T86" s="498">
        <f t="shared" si="1888"/>
        <v>1</v>
      </c>
      <c r="U86" s="498">
        <f t="shared" si="1889"/>
        <v>1</v>
      </c>
      <c r="V86" s="498">
        <f t="shared" si="1890"/>
        <v>1</v>
      </c>
      <c r="W86" s="498">
        <f t="shared" si="1891"/>
        <v>1</v>
      </c>
      <c r="X86" s="504">
        <f t="shared" si="1892"/>
        <v>146400</v>
      </c>
      <c r="Y86" s="500">
        <f t="shared" si="1893"/>
        <v>0</v>
      </c>
      <c r="Z86" s="486"/>
      <c r="AA86" s="486"/>
      <c r="AB86" s="934" t="s">
        <v>524</v>
      </c>
      <c r="AC86" s="935" t="s">
        <v>323</v>
      </c>
      <c r="AD86" s="946" t="s">
        <v>525</v>
      </c>
      <c r="AE86" s="943" t="s">
        <v>483</v>
      </c>
      <c r="AF86" s="969">
        <v>12</v>
      </c>
      <c r="AG86" s="1017">
        <v>12400</v>
      </c>
      <c r="AH86" s="964">
        <v>148800</v>
      </c>
      <c r="AI86" s="497">
        <f t="shared" si="1894"/>
        <v>1</v>
      </c>
      <c r="AJ86" s="497">
        <f t="shared" si="1895"/>
        <v>1</v>
      </c>
      <c r="AK86" s="498">
        <f t="shared" si="1896"/>
        <v>1</v>
      </c>
      <c r="AL86" s="498">
        <f t="shared" si="1897"/>
        <v>1</v>
      </c>
      <c r="AM86" s="498">
        <f t="shared" si="1898"/>
        <v>1</v>
      </c>
      <c r="AN86" s="498">
        <f t="shared" si="1899"/>
        <v>1</v>
      </c>
      <c r="AO86" s="504">
        <f t="shared" si="1900"/>
        <v>148800</v>
      </c>
      <c r="AP86" s="500">
        <f t="shared" si="1901"/>
        <v>0</v>
      </c>
      <c r="AQ86" s="486"/>
      <c r="AR86" s="486"/>
      <c r="AS86" s="934" t="s">
        <v>524</v>
      </c>
      <c r="AT86" s="935" t="s">
        <v>323</v>
      </c>
      <c r="AU86" s="946" t="s">
        <v>525</v>
      </c>
      <c r="AV86" s="943" t="s">
        <v>483</v>
      </c>
      <c r="AW86" s="969">
        <v>12</v>
      </c>
      <c r="AX86" s="1017">
        <v>25058</v>
      </c>
      <c r="AY86" s="964">
        <v>300696</v>
      </c>
      <c r="AZ86" s="497">
        <f t="shared" si="1902"/>
        <v>1</v>
      </c>
      <c r="BA86" s="497">
        <f t="shared" si="1903"/>
        <v>1</v>
      </c>
      <c r="BB86" s="498">
        <f t="shared" si="1904"/>
        <v>1</v>
      </c>
      <c r="BC86" s="498">
        <f t="shared" si="1905"/>
        <v>1</v>
      </c>
      <c r="BD86" s="498">
        <f t="shared" si="1906"/>
        <v>1</v>
      </c>
      <c r="BE86" s="498">
        <f t="shared" si="1907"/>
        <v>1</v>
      </c>
      <c r="BF86" s="504">
        <f t="shared" si="1908"/>
        <v>300696</v>
      </c>
      <c r="BG86" s="500">
        <f t="shared" si="1909"/>
        <v>0</v>
      </c>
      <c r="BJ86" s="934" t="s">
        <v>524</v>
      </c>
      <c r="BK86" s="935" t="s">
        <v>323</v>
      </c>
      <c r="BL86" s="946" t="s">
        <v>525</v>
      </c>
      <c r="BM86" s="943" t="s">
        <v>483</v>
      </c>
      <c r="BN86" s="969">
        <v>12</v>
      </c>
      <c r="BO86" s="1017">
        <v>9933</v>
      </c>
      <c r="BP86" s="964">
        <v>119196</v>
      </c>
      <c r="BQ86" s="497">
        <f t="shared" si="1910"/>
        <v>1</v>
      </c>
      <c r="BR86" s="497">
        <f t="shared" si="1911"/>
        <v>1</v>
      </c>
      <c r="BS86" s="498">
        <f t="shared" si="1912"/>
        <v>1</v>
      </c>
      <c r="BT86" s="498">
        <f t="shared" si="1913"/>
        <v>1</v>
      </c>
      <c r="BU86" s="498">
        <f t="shared" si="1914"/>
        <v>1</v>
      </c>
      <c r="BV86" s="498">
        <f t="shared" si="1915"/>
        <v>1</v>
      </c>
      <c r="BW86" s="504">
        <f t="shared" si="1916"/>
        <v>119196</v>
      </c>
      <c r="BX86" s="500">
        <f t="shared" si="1917"/>
        <v>0</v>
      </c>
      <c r="CA86" s="934" t="s">
        <v>524</v>
      </c>
      <c r="CB86" s="935" t="s">
        <v>323</v>
      </c>
      <c r="CC86" s="946" t="s">
        <v>525</v>
      </c>
      <c r="CD86" s="943" t="s">
        <v>483</v>
      </c>
      <c r="CE86" s="969">
        <v>12</v>
      </c>
      <c r="CF86" s="1017">
        <v>25181</v>
      </c>
      <c r="CG86" s="964">
        <v>302172</v>
      </c>
      <c r="CH86" s="497">
        <f t="shared" si="1918"/>
        <v>1</v>
      </c>
      <c r="CI86" s="497">
        <f t="shared" si="1919"/>
        <v>1</v>
      </c>
      <c r="CJ86" s="498">
        <f t="shared" si="1920"/>
        <v>1</v>
      </c>
      <c r="CK86" s="498">
        <f t="shared" si="1921"/>
        <v>1</v>
      </c>
      <c r="CL86" s="498">
        <f t="shared" si="1922"/>
        <v>1</v>
      </c>
      <c r="CM86" s="498">
        <f t="shared" si="1923"/>
        <v>1</v>
      </c>
      <c r="CN86" s="504">
        <f t="shared" si="1924"/>
        <v>302172</v>
      </c>
      <c r="CO86" s="500">
        <f t="shared" si="1925"/>
        <v>0</v>
      </c>
      <c r="CR86" s="934" t="s">
        <v>524</v>
      </c>
      <c r="CS86" s="935" t="s">
        <v>323</v>
      </c>
      <c r="CT86" s="946" t="s">
        <v>525</v>
      </c>
      <c r="CU86" s="943" t="s">
        <v>483</v>
      </c>
      <c r="CV86" s="676">
        <v>12</v>
      </c>
      <c r="CW86" s="1017">
        <v>25182</v>
      </c>
      <c r="CX86" s="1041">
        <f t="shared" si="1869"/>
        <v>302184</v>
      </c>
      <c r="CY86" s="497">
        <f t="shared" si="1926"/>
        <v>1</v>
      </c>
      <c r="CZ86" s="497">
        <f t="shared" si="1927"/>
        <v>1</v>
      </c>
      <c r="DA86" s="498">
        <f t="shared" si="1928"/>
        <v>1</v>
      </c>
      <c r="DB86" s="498">
        <f t="shared" si="1929"/>
        <v>1</v>
      </c>
      <c r="DC86" s="498">
        <f t="shared" si="1930"/>
        <v>1</v>
      </c>
      <c r="DD86" s="498">
        <f t="shared" si="1931"/>
        <v>1</v>
      </c>
      <c r="DE86" s="504">
        <f t="shared" si="1932"/>
        <v>302184</v>
      </c>
      <c r="DF86" s="500">
        <f t="shared" si="1933"/>
        <v>0</v>
      </c>
      <c r="DI86" s="934" t="s">
        <v>524</v>
      </c>
      <c r="DJ86" s="935" t="s">
        <v>323</v>
      </c>
      <c r="DK86" s="946" t="s">
        <v>525</v>
      </c>
      <c r="DL86" s="943" t="s">
        <v>483</v>
      </c>
      <c r="DM86" s="969">
        <v>12</v>
      </c>
      <c r="DN86" s="1017">
        <v>90000</v>
      </c>
      <c r="DO86" s="964">
        <v>1080000</v>
      </c>
      <c r="DP86" s="497">
        <f t="shared" si="1934"/>
        <v>1</v>
      </c>
      <c r="DQ86" s="497">
        <f t="shared" si="1935"/>
        <v>1</v>
      </c>
      <c r="DR86" s="498">
        <f t="shared" si="1936"/>
        <v>1</v>
      </c>
      <c r="DS86" s="498">
        <f t="shared" si="1937"/>
        <v>1</v>
      </c>
      <c r="DT86" s="498">
        <f t="shared" si="1938"/>
        <v>1</v>
      </c>
      <c r="DU86" s="498">
        <f t="shared" si="1939"/>
        <v>1</v>
      </c>
      <c r="DV86" s="504">
        <f t="shared" si="1940"/>
        <v>1080000</v>
      </c>
      <c r="DW86" s="500">
        <f t="shared" si="1941"/>
        <v>0</v>
      </c>
      <c r="DZ86" s="934" t="s">
        <v>524</v>
      </c>
      <c r="EA86" s="935" t="s">
        <v>323</v>
      </c>
      <c r="EB86" s="946" t="s">
        <v>525</v>
      </c>
      <c r="EC86" s="943" t="s">
        <v>483</v>
      </c>
      <c r="ED86" s="676">
        <v>12</v>
      </c>
      <c r="EE86" s="1017">
        <v>25178</v>
      </c>
      <c r="EF86" s="1041">
        <f t="shared" si="1880"/>
        <v>302136</v>
      </c>
      <c r="EG86" s="497">
        <f t="shared" si="1942"/>
        <v>1</v>
      </c>
      <c r="EH86" s="497">
        <f t="shared" si="1943"/>
        <v>1</v>
      </c>
      <c r="EI86" s="498">
        <f t="shared" si="1944"/>
        <v>1</v>
      </c>
      <c r="EJ86" s="498">
        <f t="shared" si="1945"/>
        <v>1</v>
      </c>
      <c r="EK86" s="498">
        <f t="shared" si="1946"/>
        <v>1</v>
      </c>
      <c r="EL86" s="498">
        <f t="shared" si="1947"/>
        <v>1</v>
      </c>
      <c r="EM86" s="504">
        <f t="shared" si="1948"/>
        <v>302136</v>
      </c>
      <c r="EN86" s="500">
        <f t="shared" si="1949"/>
        <v>0</v>
      </c>
      <c r="EQ86" s="665"/>
      <c r="ER86" s="666"/>
      <c r="ES86" s="667"/>
      <c r="ET86" s="676"/>
      <c r="EU86" s="669"/>
      <c r="EV86" s="670"/>
      <c r="EW86" s="1324"/>
      <c r="EX86" s="497" t="e">
        <f t="shared" si="2102"/>
        <v>#N/A</v>
      </c>
      <c r="EY86" s="497" t="e">
        <f t="shared" si="2103"/>
        <v>#N/A</v>
      </c>
      <c r="EZ86" s="498" t="e">
        <f t="shared" si="2104"/>
        <v>#N/A</v>
      </c>
      <c r="FA86" s="498">
        <f t="shared" si="2105"/>
        <v>0</v>
      </c>
      <c r="FB86" s="498">
        <f t="shared" si="2106"/>
        <v>0</v>
      </c>
      <c r="FC86" s="498" t="e">
        <f t="shared" si="2107"/>
        <v>#N/A</v>
      </c>
      <c r="FD86" s="504">
        <f t="shared" si="2108"/>
        <v>0</v>
      </c>
      <c r="FE86" s="500">
        <f t="shared" si="2109"/>
        <v>0</v>
      </c>
      <c r="FH86" s="665"/>
      <c r="FI86" s="666"/>
      <c r="FJ86" s="667"/>
      <c r="FK86" s="676"/>
      <c r="FL86" s="669"/>
      <c r="FM86" s="670"/>
      <c r="FN86" s="1324"/>
      <c r="FO86" s="497" t="e">
        <f t="shared" si="2110"/>
        <v>#N/A</v>
      </c>
      <c r="FP86" s="497" t="e">
        <f t="shared" si="2111"/>
        <v>#N/A</v>
      </c>
      <c r="FQ86" s="498" t="e">
        <f t="shared" si="2112"/>
        <v>#N/A</v>
      </c>
      <c r="FR86" s="498">
        <f t="shared" si="2113"/>
        <v>0</v>
      </c>
      <c r="FS86" s="498">
        <f t="shared" si="2114"/>
        <v>0</v>
      </c>
      <c r="FT86" s="498" t="e">
        <f t="shared" si="2115"/>
        <v>#N/A</v>
      </c>
      <c r="FU86" s="504">
        <f t="shared" si="2116"/>
        <v>0</v>
      </c>
      <c r="FV86" s="500">
        <f t="shared" si="2117"/>
        <v>0</v>
      </c>
      <c r="FY86" s="665"/>
      <c r="FZ86" s="666"/>
      <c r="GA86" s="667"/>
      <c r="GB86" s="676"/>
      <c r="GC86" s="669"/>
      <c r="GD86" s="670"/>
      <c r="GE86" s="1324"/>
      <c r="GF86" s="497" t="e">
        <f t="shared" si="2118"/>
        <v>#N/A</v>
      </c>
      <c r="GG86" s="497" t="e">
        <f t="shared" si="2119"/>
        <v>#N/A</v>
      </c>
      <c r="GH86" s="498" t="e">
        <f t="shared" si="2120"/>
        <v>#N/A</v>
      </c>
      <c r="GI86" s="498">
        <f t="shared" si="2121"/>
        <v>0</v>
      </c>
      <c r="GJ86" s="498">
        <f t="shared" si="2122"/>
        <v>0</v>
      </c>
      <c r="GK86" s="498" t="e">
        <f t="shared" si="2123"/>
        <v>#N/A</v>
      </c>
      <c r="GL86" s="504">
        <f t="shared" si="2124"/>
        <v>0</v>
      </c>
      <c r="GM86" s="500">
        <f t="shared" si="2125"/>
        <v>0</v>
      </c>
      <c r="GP86" s="665"/>
      <c r="GQ86" s="666"/>
      <c r="GR86" s="667"/>
      <c r="GS86" s="676"/>
      <c r="GT86" s="669"/>
      <c r="GU86" s="670"/>
      <c r="GV86" s="1324"/>
      <c r="GW86" s="497" t="e">
        <f t="shared" si="2126"/>
        <v>#N/A</v>
      </c>
      <c r="GX86" s="497" t="e">
        <f t="shared" si="2127"/>
        <v>#N/A</v>
      </c>
      <c r="GY86" s="498" t="e">
        <f t="shared" si="2128"/>
        <v>#N/A</v>
      </c>
      <c r="GZ86" s="498">
        <f t="shared" si="2129"/>
        <v>0</v>
      </c>
      <c r="HA86" s="498">
        <f t="shared" si="2130"/>
        <v>0</v>
      </c>
      <c r="HB86" s="498" t="e">
        <f t="shared" si="2131"/>
        <v>#N/A</v>
      </c>
      <c r="HC86" s="504">
        <f t="shared" si="2132"/>
        <v>0</v>
      </c>
      <c r="HD86" s="500">
        <f t="shared" si="2133"/>
        <v>0</v>
      </c>
      <c r="HG86" s="665"/>
      <c r="HH86" s="666"/>
      <c r="HI86" s="667"/>
      <c r="HJ86" s="676"/>
      <c r="HK86" s="669"/>
      <c r="HL86" s="670"/>
      <c r="HM86" s="1324"/>
      <c r="HN86" s="497" t="e">
        <f t="shared" si="2134"/>
        <v>#N/A</v>
      </c>
      <c r="HO86" s="497" t="e">
        <f t="shared" si="2135"/>
        <v>#N/A</v>
      </c>
      <c r="HP86" s="498" t="e">
        <f t="shared" si="2136"/>
        <v>#N/A</v>
      </c>
      <c r="HQ86" s="498">
        <f t="shared" si="2137"/>
        <v>0</v>
      </c>
      <c r="HR86" s="498">
        <f t="shared" si="2138"/>
        <v>0</v>
      </c>
      <c r="HS86" s="498" t="e">
        <f t="shared" si="2139"/>
        <v>#N/A</v>
      </c>
      <c r="HT86" s="504">
        <f t="shared" si="2140"/>
        <v>0</v>
      </c>
      <c r="HU86" s="500">
        <f t="shared" si="2141"/>
        <v>0</v>
      </c>
      <c r="HX86" s="665"/>
      <c r="HY86" s="666"/>
      <c r="HZ86" s="667"/>
      <c r="IA86" s="676"/>
      <c r="IB86" s="669"/>
      <c r="IC86" s="670"/>
      <c r="ID86" s="1324"/>
      <c r="IE86" s="497" t="e">
        <f t="shared" si="2142"/>
        <v>#N/A</v>
      </c>
      <c r="IF86" s="497" t="e">
        <f t="shared" si="2143"/>
        <v>#N/A</v>
      </c>
      <c r="IG86" s="498" t="e">
        <f t="shared" si="2144"/>
        <v>#N/A</v>
      </c>
      <c r="IH86" s="498">
        <f t="shared" si="2145"/>
        <v>0</v>
      </c>
      <c r="II86" s="498">
        <f t="shared" si="2146"/>
        <v>0</v>
      </c>
      <c r="IJ86" s="498" t="e">
        <f t="shared" si="2147"/>
        <v>#N/A</v>
      </c>
      <c r="IK86" s="504">
        <f t="shared" si="2148"/>
        <v>0</v>
      </c>
      <c r="IL86" s="500">
        <f t="shared" si="2149"/>
        <v>0</v>
      </c>
      <c r="IO86" s="665"/>
      <c r="IP86" s="666"/>
      <c r="IQ86" s="667"/>
      <c r="IR86" s="676"/>
      <c r="IS86" s="669"/>
      <c r="IT86" s="670"/>
      <c r="IU86" s="1324"/>
      <c r="IV86" s="497" t="e">
        <f t="shared" si="2150"/>
        <v>#N/A</v>
      </c>
      <c r="IW86" s="497" t="e">
        <f t="shared" si="2151"/>
        <v>#N/A</v>
      </c>
      <c r="IX86" s="498" t="e">
        <f t="shared" si="2152"/>
        <v>#N/A</v>
      </c>
      <c r="IY86" s="498">
        <f t="shared" si="2153"/>
        <v>0</v>
      </c>
      <c r="IZ86" s="498">
        <f t="shared" si="2154"/>
        <v>0</v>
      </c>
      <c r="JA86" s="498" t="e">
        <f t="shared" si="2155"/>
        <v>#N/A</v>
      </c>
      <c r="JB86" s="504">
        <f t="shared" si="2156"/>
        <v>0</v>
      </c>
      <c r="JC86" s="500">
        <f t="shared" si="2157"/>
        <v>0</v>
      </c>
      <c r="JF86" s="665"/>
      <c r="JG86" s="666"/>
      <c r="JH86" s="667"/>
      <c r="JI86" s="676"/>
      <c r="JJ86" s="669"/>
      <c r="JK86" s="670"/>
      <c r="JL86" s="1324"/>
      <c r="JM86" s="497" t="e">
        <f t="shared" si="2158"/>
        <v>#N/A</v>
      </c>
      <c r="JN86" s="497" t="e">
        <f t="shared" si="2159"/>
        <v>#N/A</v>
      </c>
      <c r="JO86" s="498" t="e">
        <f t="shared" si="2160"/>
        <v>#N/A</v>
      </c>
      <c r="JP86" s="498">
        <f t="shared" si="2161"/>
        <v>0</v>
      </c>
      <c r="JQ86" s="498">
        <f t="shared" si="2162"/>
        <v>0</v>
      </c>
      <c r="JR86" s="498" t="e">
        <f t="shared" si="2163"/>
        <v>#N/A</v>
      </c>
      <c r="JS86" s="504">
        <f t="shared" si="2164"/>
        <v>0</v>
      </c>
      <c r="JT86" s="500">
        <f t="shared" si="2165"/>
        <v>0</v>
      </c>
      <c r="JW86" s="665"/>
      <c r="JX86" s="666"/>
      <c r="JY86" s="667"/>
      <c r="JZ86" s="676"/>
      <c r="KA86" s="669"/>
      <c r="KB86" s="670"/>
      <c r="KC86" s="1324"/>
      <c r="KD86" s="497" t="e">
        <f t="shared" si="2166"/>
        <v>#N/A</v>
      </c>
      <c r="KE86" s="497" t="e">
        <f t="shared" si="2167"/>
        <v>#N/A</v>
      </c>
      <c r="KF86" s="498" t="e">
        <f t="shared" si="2168"/>
        <v>#N/A</v>
      </c>
      <c r="KG86" s="498">
        <f t="shared" si="2169"/>
        <v>0</v>
      </c>
      <c r="KH86" s="498">
        <f t="shared" si="2170"/>
        <v>0</v>
      </c>
      <c r="KI86" s="498" t="e">
        <f t="shared" si="2171"/>
        <v>#N/A</v>
      </c>
      <c r="KJ86" s="504">
        <f t="shared" si="2172"/>
        <v>0</v>
      </c>
      <c r="KK86" s="500">
        <f t="shared" si="2173"/>
        <v>0</v>
      </c>
      <c r="KN86" s="665"/>
      <c r="KO86" s="666"/>
      <c r="KP86" s="667"/>
      <c r="KQ86" s="676"/>
      <c r="KR86" s="669"/>
      <c r="KS86" s="670"/>
      <c r="KT86" s="1324"/>
      <c r="KU86" s="497" t="e">
        <f t="shared" si="2174"/>
        <v>#N/A</v>
      </c>
      <c r="KV86" s="497" t="e">
        <f t="shared" si="2175"/>
        <v>#N/A</v>
      </c>
      <c r="KW86" s="498" t="e">
        <f t="shared" si="2176"/>
        <v>#N/A</v>
      </c>
      <c r="KX86" s="498">
        <f t="shared" si="2177"/>
        <v>0</v>
      </c>
      <c r="KY86" s="498">
        <f t="shared" si="2178"/>
        <v>0</v>
      </c>
      <c r="KZ86" s="498" t="e">
        <f t="shared" si="2179"/>
        <v>#N/A</v>
      </c>
      <c r="LA86" s="504">
        <f t="shared" si="2180"/>
        <v>0</v>
      </c>
      <c r="LB86" s="500">
        <f t="shared" si="2181"/>
        <v>0</v>
      </c>
      <c r="LE86" s="665"/>
      <c r="LF86" s="666"/>
      <c r="LG86" s="667"/>
      <c r="LH86" s="676"/>
      <c r="LI86" s="669"/>
      <c r="LJ86" s="670"/>
      <c r="LK86" s="1324"/>
      <c r="LL86" s="497" t="e">
        <f t="shared" si="2182"/>
        <v>#N/A</v>
      </c>
      <c r="LM86" s="497" t="e">
        <f t="shared" si="2183"/>
        <v>#N/A</v>
      </c>
      <c r="LN86" s="498" t="e">
        <f t="shared" si="2184"/>
        <v>#N/A</v>
      </c>
      <c r="LO86" s="498">
        <f t="shared" si="2185"/>
        <v>0</v>
      </c>
      <c r="LP86" s="498">
        <f t="shared" si="2186"/>
        <v>0</v>
      </c>
      <c r="LQ86" s="498" t="e">
        <f t="shared" si="2187"/>
        <v>#N/A</v>
      </c>
      <c r="LR86" s="504">
        <f t="shared" si="2188"/>
        <v>0</v>
      </c>
      <c r="LS86" s="500">
        <f t="shared" si="2189"/>
        <v>0</v>
      </c>
      <c r="LV86" s="665"/>
      <c r="LW86" s="666"/>
      <c r="LX86" s="667"/>
      <c r="LY86" s="676"/>
      <c r="LZ86" s="669"/>
      <c r="MA86" s="670"/>
      <c r="MB86" s="1324"/>
      <c r="MC86" s="497" t="e">
        <f t="shared" si="2190"/>
        <v>#N/A</v>
      </c>
      <c r="MD86" s="497" t="e">
        <f t="shared" si="2191"/>
        <v>#N/A</v>
      </c>
      <c r="ME86" s="498" t="e">
        <f t="shared" si="2192"/>
        <v>#N/A</v>
      </c>
      <c r="MF86" s="498">
        <f t="shared" si="2193"/>
        <v>0</v>
      </c>
      <c r="MG86" s="498">
        <f t="shared" si="2194"/>
        <v>0</v>
      </c>
      <c r="MH86" s="498" t="e">
        <f t="shared" si="2195"/>
        <v>#N/A</v>
      </c>
      <c r="MI86" s="504">
        <f t="shared" si="2196"/>
        <v>0</v>
      </c>
      <c r="MJ86" s="500">
        <f t="shared" si="2197"/>
        <v>0</v>
      </c>
      <c r="MM86" s="665"/>
      <c r="MN86" s="666"/>
      <c r="MO86" s="667"/>
      <c r="MP86" s="676"/>
      <c r="MQ86" s="669"/>
      <c r="MR86" s="670"/>
      <c r="MS86" s="1324"/>
      <c r="MT86" s="497" t="e">
        <f t="shared" si="2198"/>
        <v>#N/A</v>
      </c>
      <c r="MU86" s="497" t="e">
        <f t="shared" si="2199"/>
        <v>#N/A</v>
      </c>
      <c r="MV86" s="498" t="e">
        <f t="shared" si="2200"/>
        <v>#N/A</v>
      </c>
      <c r="MW86" s="498">
        <f t="shared" si="2201"/>
        <v>0</v>
      </c>
      <c r="MX86" s="498">
        <f t="shared" si="2202"/>
        <v>0</v>
      </c>
      <c r="MY86" s="498" t="e">
        <f t="shared" si="2203"/>
        <v>#N/A</v>
      </c>
      <c r="MZ86" s="504">
        <f t="shared" si="2204"/>
        <v>0</v>
      </c>
      <c r="NA86" s="500">
        <f t="shared" si="2205"/>
        <v>0</v>
      </c>
      <c r="ND86" s="665"/>
      <c r="NE86" s="666"/>
      <c r="NF86" s="667"/>
      <c r="NG86" s="676"/>
      <c r="NH86" s="669"/>
      <c r="NI86" s="670"/>
      <c r="NJ86" s="1324"/>
      <c r="NK86" s="497" t="e">
        <f t="shared" si="2206"/>
        <v>#N/A</v>
      </c>
      <c r="NL86" s="497" t="e">
        <f t="shared" si="2207"/>
        <v>#N/A</v>
      </c>
      <c r="NM86" s="498" t="e">
        <f t="shared" si="2208"/>
        <v>#N/A</v>
      </c>
      <c r="NN86" s="498">
        <f t="shared" si="2209"/>
        <v>0</v>
      </c>
      <c r="NO86" s="498">
        <f t="shared" si="2210"/>
        <v>0</v>
      </c>
      <c r="NP86" s="498" t="e">
        <f t="shared" si="2211"/>
        <v>#N/A</v>
      </c>
      <c r="NQ86" s="504">
        <f t="shared" si="2212"/>
        <v>0</v>
      </c>
      <c r="NR86" s="500">
        <f t="shared" si="2213"/>
        <v>0</v>
      </c>
      <c r="NU86" s="665"/>
      <c r="NV86" s="666"/>
      <c r="NW86" s="667"/>
      <c r="NX86" s="676"/>
      <c r="NY86" s="669"/>
      <c r="NZ86" s="670"/>
      <c r="OA86" s="1324"/>
      <c r="OB86" s="497" t="e">
        <f t="shared" si="2214"/>
        <v>#N/A</v>
      </c>
      <c r="OC86" s="497" t="e">
        <f t="shared" si="2215"/>
        <v>#N/A</v>
      </c>
      <c r="OD86" s="498" t="e">
        <f t="shared" si="2216"/>
        <v>#N/A</v>
      </c>
      <c r="OE86" s="498">
        <f t="shared" si="2217"/>
        <v>0</v>
      </c>
      <c r="OF86" s="498">
        <f t="shared" si="2218"/>
        <v>0</v>
      </c>
      <c r="OG86" s="498" t="e">
        <f t="shared" si="2219"/>
        <v>#N/A</v>
      </c>
      <c r="OH86" s="504">
        <f t="shared" si="2220"/>
        <v>0</v>
      </c>
      <c r="OI86" s="500">
        <f t="shared" si="2221"/>
        <v>0</v>
      </c>
      <c r="OL86" s="665"/>
      <c r="OM86" s="666"/>
      <c r="ON86" s="667"/>
      <c r="OO86" s="676"/>
      <c r="OP86" s="669"/>
      <c r="OQ86" s="670"/>
      <c r="OR86" s="1324"/>
      <c r="OS86" s="497" t="e">
        <f t="shared" si="2222"/>
        <v>#N/A</v>
      </c>
      <c r="OT86" s="497" t="e">
        <f t="shared" si="2223"/>
        <v>#N/A</v>
      </c>
      <c r="OU86" s="498" t="e">
        <f t="shared" si="2224"/>
        <v>#N/A</v>
      </c>
      <c r="OV86" s="498">
        <f t="shared" si="2225"/>
        <v>0</v>
      </c>
      <c r="OW86" s="498">
        <f t="shared" si="2226"/>
        <v>0</v>
      </c>
      <c r="OX86" s="498" t="e">
        <f t="shared" si="2227"/>
        <v>#N/A</v>
      </c>
      <c r="OY86" s="504">
        <f t="shared" si="2228"/>
        <v>0</v>
      </c>
      <c r="OZ86" s="500">
        <f t="shared" si="2229"/>
        <v>0</v>
      </c>
      <c r="PC86" s="665"/>
      <c r="PD86" s="666"/>
      <c r="PE86" s="667"/>
      <c r="PF86" s="676"/>
      <c r="PG86" s="669"/>
      <c r="PH86" s="670"/>
      <c r="PI86" s="1324"/>
      <c r="PJ86" s="497" t="e">
        <f t="shared" si="2230"/>
        <v>#N/A</v>
      </c>
      <c r="PK86" s="497" t="e">
        <f t="shared" si="2231"/>
        <v>#N/A</v>
      </c>
      <c r="PL86" s="498" t="e">
        <f t="shared" si="2232"/>
        <v>#N/A</v>
      </c>
      <c r="PM86" s="498">
        <f t="shared" si="2233"/>
        <v>0</v>
      </c>
      <c r="PN86" s="498">
        <f t="shared" si="2234"/>
        <v>0</v>
      </c>
      <c r="PO86" s="498" t="e">
        <f t="shared" si="2235"/>
        <v>#N/A</v>
      </c>
      <c r="PP86" s="504">
        <f t="shared" si="2236"/>
        <v>0</v>
      </c>
      <c r="PQ86" s="500">
        <f t="shared" si="2237"/>
        <v>0</v>
      </c>
      <c r="PT86" s="665"/>
      <c r="PU86" s="666"/>
      <c r="PV86" s="667"/>
      <c r="PW86" s="676"/>
      <c r="PX86" s="669"/>
      <c r="PY86" s="670"/>
      <c r="PZ86" s="1324"/>
      <c r="QA86" s="497" t="e">
        <f t="shared" si="2238"/>
        <v>#N/A</v>
      </c>
      <c r="QB86" s="497" t="e">
        <f t="shared" si="2239"/>
        <v>#N/A</v>
      </c>
      <c r="QC86" s="498" t="e">
        <f t="shared" si="2240"/>
        <v>#N/A</v>
      </c>
      <c r="QD86" s="498">
        <f t="shared" si="2241"/>
        <v>0</v>
      </c>
      <c r="QE86" s="498">
        <f t="shared" si="2242"/>
        <v>0</v>
      </c>
      <c r="QF86" s="498" t="e">
        <f t="shared" si="2243"/>
        <v>#N/A</v>
      </c>
      <c r="QG86" s="504">
        <f t="shared" si="2244"/>
        <v>0</v>
      </c>
      <c r="QH86" s="500">
        <f t="shared" si="2245"/>
        <v>0</v>
      </c>
      <c r="QK86" s="665"/>
      <c r="QL86" s="666"/>
      <c r="QM86" s="667"/>
      <c r="QN86" s="676"/>
      <c r="QO86" s="669"/>
      <c r="QP86" s="670"/>
      <c r="QQ86" s="1324"/>
      <c r="QR86" s="497" t="e">
        <f t="shared" si="2246"/>
        <v>#N/A</v>
      </c>
      <c r="QS86" s="497" t="e">
        <f t="shared" si="2247"/>
        <v>#N/A</v>
      </c>
      <c r="QT86" s="498" t="e">
        <f t="shared" si="2248"/>
        <v>#N/A</v>
      </c>
      <c r="QU86" s="498">
        <f t="shared" si="2249"/>
        <v>0</v>
      </c>
      <c r="QV86" s="498">
        <f t="shared" si="2250"/>
        <v>0</v>
      </c>
      <c r="QW86" s="498" t="e">
        <f t="shared" si="2251"/>
        <v>#N/A</v>
      </c>
      <c r="QX86" s="504">
        <f t="shared" si="2252"/>
        <v>0</v>
      </c>
      <c r="QY86" s="500">
        <f t="shared" si="2253"/>
        <v>0</v>
      </c>
      <c r="RB86" s="381"/>
      <c r="RC86" s="382"/>
      <c r="RD86" s="383"/>
      <c r="RE86" s="384"/>
      <c r="RF86" s="385"/>
      <c r="RG86" s="386"/>
      <c r="RH86" s="386"/>
      <c r="RI86" s="497"/>
      <c r="RJ86" s="497"/>
      <c r="RK86" s="501"/>
      <c r="RL86" s="501"/>
      <c r="RM86" s="501"/>
      <c r="RN86" s="501"/>
      <c r="RO86" s="502"/>
      <c r="RP86" s="503"/>
      <c r="RS86" s="381"/>
      <c r="RT86" s="382"/>
      <c r="RU86" s="383"/>
      <c r="RV86" s="384"/>
      <c r="RW86" s="385"/>
      <c r="RX86" s="386"/>
      <c r="RY86" s="386"/>
      <c r="RZ86" s="497"/>
      <c r="SA86" s="497"/>
      <c r="SB86" s="501"/>
      <c r="SC86" s="501"/>
      <c r="SD86" s="501"/>
      <c r="SE86" s="501"/>
      <c r="SF86" s="502"/>
      <c r="SG86" s="503"/>
      <c r="SJ86" s="381"/>
      <c r="SK86" s="382"/>
      <c r="SL86" s="383"/>
      <c r="SM86" s="384"/>
      <c r="SN86" s="385"/>
      <c r="SO86" s="386"/>
      <c r="SP86" s="386"/>
      <c r="SQ86" s="497"/>
      <c r="SR86" s="497"/>
      <c r="SS86" s="501"/>
      <c r="ST86" s="501"/>
      <c r="SU86" s="501"/>
      <c r="SV86" s="501"/>
      <c r="SW86" s="502"/>
      <c r="SX86" s="503"/>
    </row>
    <row r="87" spans="2:518" ht="48.75" customHeight="1" thickTop="1" thickBot="1">
      <c r="B87" s="934" t="s">
        <v>526</v>
      </c>
      <c r="C87" s="833" t="s">
        <v>324</v>
      </c>
      <c r="D87" s="844" t="s">
        <v>527</v>
      </c>
      <c r="E87" s="841" t="s">
        <v>483</v>
      </c>
      <c r="F87" s="867">
        <v>4</v>
      </c>
      <c r="G87" s="916">
        <v>0</v>
      </c>
      <c r="H87" s="862">
        <v>0</v>
      </c>
      <c r="K87" s="934" t="s">
        <v>526</v>
      </c>
      <c r="L87" s="935" t="s">
        <v>324</v>
      </c>
      <c r="M87" s="946" t="s">
        <v>527</v>
      </c>
      <c r="N87" s="943" t="s">
        <v>483</v>
      </c>
      <c r="O87" s="969">
        <v>4</v>
      </c>
      <c r="P87" s="1017">
        <v>5900</v>
      </c>
      <c r="Q87" s="964">
        <v>23600</v>
      </c>
      <c r="R87" s="497">
        <f t="shared" si="1886"/>
        <v>1</v>
      </c>
      <c r="S87" s="497">
        <f t="shared" si="1887"/>
        <v>1</v>
      </c>
      <c r="T87" s="498">
        <f t="shared" si="1888"/>
        <v>1</v>
      </c>
      <c r="U87" s="498">
        <f t="shared" si="1889"/>
        <v>1</v>
      </c>
      <c r="V87" s="498">
        <f t="shared" si="1890"/>
        <v>1</v>
      </c>
      <c r="W87" s="498">
        <f t="shared" si="1891"/>
        <v>1</v>
      </c>
      <c r="X87" s="504">
        <f t="shared" si="1892"/>
        <v>23600</v>
      </c>
      <c r="Y87" s="500">
        <f t="shared" si="1893"/>
        <v>0</v>
      </c>
      <c r="Z87" s="486"/>
      <c r="AA87" s="486"/>
      <c r="AB87" s="934" t="s">
        <v>526</v>
      </c>
      <c r="AC87" s="935" t="s">
        <v>324</v>
      </c>
      <c r="AD87" s="946" t="s">
        <v>527</v>
      </c>
      <c r="AE87" s="943" t="s">
        <v>483</v>
      </c>
      <c r="AF87" s="969">
        <v>4</v>
      </c>
      <c r="AG87" s="1017">
        <v>28400</v>
      </c>
      <c r="AH87" s="964">
        <v>113600</v>
      </c>
      <c r="AI87" s="497">
        <f t="shared" si="1894"/>
        <v>1</v>
      </c>
      <c r="AJ87" s="497">
        <f t="shared" si="1895"/>
        <v>1</v>
      </c>
      <c r="AK87" s="498">
        <f t="shared" si="1896"/>
        <v>1</v>
      </c>
      <c r="AL87" s="498">
        <f t="shared" si="1897"/>
        <v>1</v>
      </c>
      <c r="AM87" s="498">
        <f t="shared" si="1898"/>
        <v>1</v>
      </c>
      <c r="AN87" s="498">
        <f t="shared" si="1899"/>
        <v>1</v>
      </c>
      <c r="AO87" s="504">
        <f t="shared" si="1900"/>
        <v>113600</v>
      </c>
      <c r="AP87" s="500">
        <f t="shared" si="1901"/>
        <v>0</v>
      </c>
      <c r="AQ87" s="486"/>
      <c r="AR87" s="486"/>
      <c r="AS87" s="934" t="s">
        <v>526</v>
      </c>
      <c r="AT87" s="935" t="s">
        <v>324</v>
      </c>
      <c r="AU87" s="946" t="s">
        <v>527</v>
      </c>
      <c r="AV87" s="943" t="s">
        <v>483</v>
      </c>
      <c r="AW87" s="969">
        <v>4</v>
      </c>
      <c r="AX87" s="1017">
        <v>9641</v>
      </c>
      <c r="AY87" s="964">
        <v>38564</v>
      </c>
      <c r="AZ87" s="497">
        <f t="shared" si="1902"/>
        <v>1</v>
      </c>
      <c r="BA87" s="497">
        <f t="shared" si="1903"/>
        <v>1</v>
      </c>
      <c r="BB87" s="498">
        <f t="shared" si="1904"/>
        <v>1</v>
      </c>
      <c r="BC87" s="498">
        <f t="shared" si="1905"/>
        <v>1</v>
      </c>
      <c r="BD87" s="498">
        <f t="shared" si="1906"/>
        <v>1</v>
      </c>
      <c r="BE87" s="498">
        <f t="shared" si="1907"/>
        <v>1</v>
      </c>
      <c r="BF87" s="504">
        <f t="shared" si="1908"/>
        <v>38564</v>
      </c>
      <c r="BG87" s="500">
        <f t="shared" si="1909"/>
        <v>0</v>
      </c>
      <c r="BJ87" s="934" t="s">
        <v>526</v>
      </c>
      <c r="BK87" s="935" t="s">
        <v>324</v>
      </c>
      <c r="BL87" s="946" t="s">
        <v>527</v>
      </c>
      <c r="BM87" s="943" t="s">
        <v>483</v>
      </c>
      <c r="BN87" s="969">
        <v>4</v>
      </c>
      <c r="BO87" s="1017">
        <v>9843</v>
      </c>
      <c r="BP87" s="964">
        <v>39372</v>
      </c>
      <c r="BQ87" s="497">
        <f t="shared" si="1910"/>
        <v>1</v>
      </c>
      <c r="BR87" s="497">
        <f t="shared" si="1911"/>
        <v>1</v>
      </c>
      <c r="BS87" s="498">
        <f t="shared" si="1912"/>
        <v>1</v>
      </c>
      <c r="BT87" s="498">
        <f t="shared" si="1913"/>
        <v>1</v>
      </c>
      <c r="BU87" s="498">
        <f t="shared" si="1914"/>
        <v>1</v>
      </c>
      <c r="BV87" s="498">
        <f t="shared" si="1915"/>
        <v>1</v>
      </c>
      <c r="BW87" s="504">
        <f t="shared" si="1916"/>
        <v>39372</v>
      </c>
      <c r="BX87" s="500">
        <f t="shared" si="1917"/>
        <v>0</v>
      </c>
      <c r="CA87" s="934" t="s">
        <v>526</v>
      </c>
      <c r="CB87" s="935" t="s">
        <v>324</v>
      </c>
      <c r="CC87" s="946" t="s">
        <v>527</v>
      </c>
      <c r="CD87" s="943" t="s">
        <v>483</v>
      </c>
      <c r="CE87" s="969">
        <v>4</v>
      </c>
      <c r="CF87" s="1017">
        <v>12406</v>
      </c>
      <c r="CG87" s="964">
        <v>49624</v>
      </c>
      <c r="CH87" s="497">
        <f t="shared" si="1918"/>
        <v>1</v>
      </c>
      <c r="CI87" s="497">
        <f t="shared" si="1919"/>
        <v>1</v>
      </c>
      <c r="CJ87" s="498">
        <f t="shared" si="1920"/>
        <v>1</v>
      </c>
      <c r="CK87" s="498">
        <f t="shared" si="1921"/>
        <v>1</v>
      </c>
      <c r="CL87" s="498">
        <f t="shared" si="1922"/>
        <v>1</v>
      </c>
      <c r="CM87" s="498">
        <f t="shared" si="1923"/>
        <v>1</v>
      </c>
      <c r="CN87" s="504">
        <f t="shared" si="1924"/>
        <v>49624</v>
      </c>
      <c r="CO87" s="500">
        <f t="shared" si="1925"/>
        <v>0</v>
      </c>
      <c r="CR87" s="934" t="s">
        <v>526</v>
      </c>
      <c r="CS87" s="935" t="s">
        <v>324</v>
      </c>
      <c r="CT87" s="946" t="s">
        <v>527</v>
      </c>
      <c r="CU87" s="943" t="s">
        <v>483</v>
      </c>
      <c r="CV87" s="676">
        <v>4</v>
      </c>
      <c r="CW87" s="1017">
        <v>12407</v>
      </c>
      <c r="CX87" s="1041">
        <f t="shared" si="1869"/>
        <v>49628</v>
      </c>
      <c r="CY87" s="497">
        <f t="shared" si="1926"/>
        <v>1</v>
      </c>
      <c r="CZ87" s="497">
        <f t="shared" si="1927"/>
        <v>1</v>
      </c>
      <c r="DA87" s="498">
        <f t="shared" si="1928"/>
        <v>1</v>
      </c>
      <c r="DB87" s="498">
        <f t="shared" si="1929"/>
        <v>1</v>
      </c>
      <c r="DC87" s="498">
        <f t="shared" si="1930"/>
        <v>1</v>
      </c>
      <c r="DD87" s="498">
        <f t="shared" si="1931"/>
        <v>1</v>
      </c>
      <c r="DE87" s="504">
        <f t="shared" si="1932"/>
        <v>49628</v>
      </c>
      <c r="DF87" s="500">
        <f t="shared" si="1933"/>
        <v>0</v>
      </c>
      <c r="DI87" s="934" t="s">
        <v>526</v>
      </c>
      <c r="DJ87" s="935" t="s">
        <v>324</v>
      </c>
      <c r="DK87" s="946" t="s">
        <v>527</v>
      </c>
      <c r="DL87" s="943" t="s">
        <v>483</v>
      </c>
      <c r="DM87" s="969">
        <v>4</v>
      </c>
      <c r="DN87" s="1017">
        <v>120000</v>
      </c>
      <c r="DO87" s="964">
        <v>480000</v>
      </c>
      <c r="DP87" s="497">
        <f t="shared" si="1934"/>
        <v>1</v>
      </c>
      <c r="DQ87" s="497">
        <f t="shared" si="1935"/>
        <v>1</v>
      </c>
      <c r="DR87" s="498">
        <f t="shared" si="1936"/>
        <v>1</v>
      </c>
      <c r="DS87" s="498">
        <f t="shared" si="1937"/>
        <v>1</v>
      </c>
      <c r="DT87" s="498">
        <f t="shared" si="1938"/>
        <v>1</v>
      </c>
      <c r="DU87" s="498">
        <f t="shared" si="1939"/>
        <v>1</v>
      </c>
      <c r="DV87" s="504">
        <f t="shared" si="1940"/>
        <v>480000</v>
      </c>
      <c r="DW87" s="500">
        <f t="shared" si="1941"/>
        <v>0</v>
      </c>
      <c r="DZ87" s="934" t="s">
        <v>526</v>
      </c>
      <c r="EA87" s="935" t="s">
        <v>324</v>
      </c>
      <c r="EB87" s="946" t="s">
        <v>527</v>
      </c>
      <c r="EC87" s="943" t="s">
        <v>483</v>
      </c>
      <c r="ED87" s="676">
        <v>4</v>
      </c>
      <c r="EE87" s="1017">
        <v>12401</v>
      </c>
      <c r="EF87" s="1041">
        <f t="shared" si="1880"/>
        <v>49604</v>
      </c>
      <c r="EG87" s="497">
        <f t="shared" si="1942"/>
        <v>1</v>
      </c>
      <c r="EH87" s="497">
        <f t="shared" si="1943"/>
        <v>1</v>
      </c>
      <c r="EI87" s="498">
        <f t="shared" si="1944"/>
        <v>1</v>
      </c>
      <c r="EJ87" s="498">
        <f t="shared" si="1945"/>
        <v>1</v>
      </c>
      <c r="EK87" s="498">
        <f t="shared" si="1946"/>
        <v>1</v>
      </c>
      <c r="EL87" s="498">
        <f t="shared" si="1947"/>
        <v>1</v>
      </c>
      <c r="EM87" s="504">
        <f t="shared" si="1948"/>
        <v>49604</v>
      </c>
      <c r="EN87" s="500">
        <f t="shared" si="1949"/>
        <v>0</v>
      </c>
      <c r="EQ87" s="659"/>
      <c r="ER87" s="660"/>
      <c r="ES87" s="661"/>
      <c r="ET87" s="662"/>
      <c r="EU87" s="663"/>
      <c r="EV87" s="664"/>
      <c r="EW87" s="1324"/>
      <c r="EX87" s="497"/>
      <c r="EY87" s="497"/>
      <c r="EZ87" s="501"/>
      <c r="FA87" s="501"/>
      <c r="FB87" s="501"/>
      <c r="FC87" s="501"/>
      <c r="FD87" s="502"/>
      <c r="FE87" s="503"/>
      <c r="FH87" s="659"/>
      <c r="FI87" s="660"/>
      <c r="FJ87" s="661"/>
      <c r="FK87" s="662"/>
      <c r="FL87" s="663"/>
      <c r="FM87" s="664"/>
      <c r="FN87" s="1324"/>
      <c r="FO87" s="497"/>
      <c r="FP87" s="497"/>
      <c r="FQ87" s="501"/>
      <c r="FR87" s="501"/>
      <c r="FS87" s="501"/>
      <c r="FT87" s="501"/>
      <c r="FU87" s="502"/>
      <c r="FV87" s="503"/>
      <c r="FY87" s="659"/>
      <c r="FZ87" s="660"/>
      <c r="GA87" s="661"/>
      <c r="GB87" s="662"/>
      <c r="GC87" s="663"/>
      <c r="GD87" s="664"/>
      <c r="GE87" s="1324"/>
      <c r="GF87" s="497"/>
      <c r="GG87" s="497"/>
      <c r="GH87" s="501"/>
      <c r="GI87" s="501"/>
      <c r="GJ87" s="501"/>
      <c r="GK87" s="501"/>
      <c r="GL87" s="502"/>
      <c r="GM87" s="503"/>
      <c r="GP87" s="659"/>
      <c r="GQ87" s="660"/>
      <c r="GR87" s="661"/>
      <c r="GS87" s="662"/>
      <c r="GT87" s="663"/>
      <c r="GU87" s="664"/>
      <c r="GV87" s="1324"/>
      <c r="GW87" s="497"/>
      <c r="GX87" s="497"/>
      <c r="GY87" s="501"/>
      <c r="GZ87" s="501"/>
      <c r="HA87" s="501"/>
      <c r="HB87" s="501"/>
      <c r="HC87" s="502"/>
      <c r="HD87" s="503"/>
      <c r="HG87" s="659"/>
      <c r="HH87" s="660"/>
      <c r="HI87" s="661"/>
      <c r="HJ87" s="662"/>
      <c r="HK87" s="663"/>
      <c r="HL87" s="664"/>
      <c r="HM87" s="1324"/>
      <c r="HN87" s="497"/>
      <c r="HO87" s="497"/>
      <c r="HP87" s="501"/>
      <c r="HQ87" s="501"/>
      <c r="HR87" s="501"/>
      <c r="HS87" s="501"/>
      <c r="HT87" s="502"/>
      <c r="HU87" s="503"/>
      <c r="HX87" s="659"/>
      <c r="HY87" s="660"/>
      <c r="HZ87" s="661"/>
      <c r="IA87" s="662"/>
      <c r="IB87" s="663"/>
      <c r="IC87" s="664"/>
      <c r="ID87" s="1324"/>
      <c r="IE87" s="497"/>
      <c r="IF87" s="497"/>
      <c r="IG87" s="501"/>
      <c r="IH87" s="501"/>
      <c r="II87" s="501"/>
      <c r="IJ87" s="501"/>
      <c r="IK87" s="502"/>
      <c r="IL87" s="503"/>
      <c r="IO87" s="659"/>
      <c r="IP87" s="660"/>
      <c r="IQ87" s="661"/>
      <c r="IR87" s="662"/>
      <c r="IS87" s="663"/>
      <c r="IT87" s="664"/>
      <c r="IU87" s="1324"/>
      <c r="IV87" s="497"/>
      <c r="IW87" s="497"/>
      <c r="IX87" s="501"/>
      <c r="IY87" s="501"/>
      <c r="IZ87" s="501"/>
      <c r="JA87" s="501"/>
      <c r="JB87" s="502"/>
      <c r="JC87" s="503"/>
      <c r="JF87" s="659"/>
      <c r="JG87" s="660"/>
      <c r="JH87" s="661"/>
      <c r="JI87" s="662"/>
      <c r="JJ87" s="663"/>
      <c r="JK87" s="664"/>
      <c r="JL87" s="1324"/>
      <c r="JM87" s="497"/>
      <c r="JN87" s="497"/>
      <c r="JO87" s="501"/>
      <c r="JP87" s="501"/>
      <c r="JQ87" s="501"/>
      <c r="JR87" s="501"/>
      <c r="JS87" s="502"/>
      <c r="JT87" s="503"/>
      <c r="JW87" s="659"/>
      <c r="JX87" s="660"/>
      <c r="JY87" s="661"/>
      <c r="JZ87" s="662"/>
      <c r="KA87" s="663"/>
      <c r="KB87" s="664"/>
      <c r="KC87" s="1324"/>
      <c r="KD87" s="497"/>
      <c r="KE87" s="497"/>
      <c r="KF87" s="501"/>
      <c r="KG87" s="501"/>
      <c r="KH87" s="501"/>
      <c r="KI87" s="501"/>
      <c r="KJ87" s="502"/>
      <c r="KK87" s="503"/>
      <c r="KN87" s="659"/>
      <c r="KO87" s="660"/>
      <c r="KP87" s="661"/>
      <c r="KQ87" s="662"/>
      <c r="KR87" s="663"/>
      <c r="KS87" s="664"/>
      <c r="KT87" s="1324"/>
      <c r="KU87" s="497"/>
      <c r="KV87" s="497"/>
      <c r="KW87" s="501"/>
      <c r="KX87" s="501"/>
      <c r="KY87" s="501"/>
      <c r="KZ87" s="501"/>
      <c r="LA87" s="502"/>
      <c r="LB87" s="503"/>
      <c r="LE87" s="659"/>
      <c r="LF87" s="660"/>
      <c r="LG87" s="661"/>
      <c r="LH87" s="662"/>
      <c r="LI87" s="663"/>
      <c r="LJ87" s="664"/>
      <c r="LK87" s="1324"/>
      <c r="LL87" s="497"/>
      <c r="LM87" s="497"/>
      <c r="LN87" s="501"/>
      <c r="LO87" s="501"/>
      <c r="LP87" s="501"/>
      <c r="LQ87" s="501"/>
      <c r="LR87" s="502"/>
      <c r="LS87" s="503"/>
      <c r="LV87" s="659"/>
      <c r="LW87" s="660"/>
      <c r="LX87" s="661"/>
      <c r="LY87" s="662"/>
      <c r="LZ87" s="663"/>
      <c r="MA87" s="664"/>
      <c r="MB87" s="1324"/>
      <c r="MC87" s="497"/>
      <c r="MD87" s="497"/>
      <c r="ME87" s="501"/>
      <c r="MF87" s="501"/>
      <c r="MG87" s="501"/>
      <c r="MH87" s="501"/>
      <c r="MI87" s="502"/>
      <c r="MJ87" s="503"/>
      <c r="MM87" s="659"/>
      <c r="MN87" s="660"/>
      <c r="MO87" s="661"/>
      <c r="MP87" s="662"/>
      <c r="MQ87" s="663"/>
      <c r="MR87" s="664"/>
      <c r="MS87" s="1324"/>
      <c r="MT87" s="497"/>
      <c r="MU87" s="497"/>
      <c r="MV87" s="501"/>
      <c r="MW87" s="501"/>
      <c r="MX87" s="501"/>
      <c r="MY87" s="501"/>
      <c r="MZ87" s="502"/>
      <c r="NA87" s="503"/>
      <c r="ND87" s="659"/>
      <c r="NE87" s="660"/>
      <c r="NF87" s="661"/>
      <c r="NG87" s="662"/>
      <c r="NH87" s="663"/>
      <c r="NI87" s="664"/>
      <c r="NJ87" s="1324"/>
      <c r="NK87" s="497"/>
      <c r="NL87" s="497"/>
      <c r="NM87" s="501"/>
      <c r="NN87" s="501"/>
      <c r="NO87" s="501"/>
      <c r="NP87" s="501"/>
      <c r="NQ87" s="502"/>
      <c r="NR87" s="503"/>
      <c r="NU87" s="659"/>
      <c r="NV87" s="660"/>
      <c r="NW87" s="661"/>
      <c r="NX87" s="662"/>
      <c r="NY87" s="663"/>
      <c r="NZ87" s="664"/>
      <c r="OA87" s="1324"/>
      <c r="OB87" s="497"/>
      <c r="OC87" s="497"/>
      <c r="OD87" s="501"/>
      <c r="OE87" s="501"/>
      <c r="OF87" s="501"/>
      <c r="OG87" s="501"/>
      <c r="OH87" s="502"/>
      <c r="OI87" s="503"/>
      <c r="OL87" s="659"/>
      <c r="OM87" s="660"/>
      <c r="ON87" s="661"/>
      <c r="OO87" s="662"/>
      <c r="OP87" s="663"/>
      <c r="OQ87" s="664"/>
      <c r="OR87" s="1324"/>
      <c r="OS87" s="497"/>
      <c r="OT87" s="497"/>
      <c r="OU87" s="501"/>
      <c r="OV87" s="501"/>
      <c r="OW87" s="501"/>
      <c r="OX87" s="501"/>
      <c r="OY87" s="502"/>
      <c r="OZ87" s="503"/>
      <c r="PC87" s="659"/>
      <c r="PD87" s="660"/>
      <c r="PE87" s="661"/>
      <c r="PF87" s="662"/>
      <c r="PG87" s="663"/>
      <c r="PH87" s="664"/>
      <c r="PI87" s="1324"/>
      <c r="PJ87" s="497"/>
      <c r="PK87" s="497"/>
      <c r="PL87" s="501"/>
      <c r="PM87" s="501"/>
      <c r="PN87" s="501"/>
      <c r="PO87" s="501"/>
      <c r="PP87" s="502"/>
      <c r="PQ87" s="503"/>
      <c r="PT87" s="659"/>
      <c r="PU87" s="660"/>
      <c r="PV87" s="661"/>
      <c r="PW87" s="662"/>
      <c r="PX87" s="663"/>
      <c r="PY87" s="664"/>
      <c r="PZ87" s="1324"/>
      <c r="QA87" s="497"/>
      <c r="QB87" s="497"/>
      <c r="QC87" s="501"/>
      <c r="QD87" s="501"/>
      <c r="QE87" s="501"/>
      <c r="QF87" s="501"/>
      <c r="QG87" s="502"/>
      <c r="QH87" s="503"/>
      <c r="QK87" s="659"/>
      <c r="QL87" s="660"/>
      <c r="QM87" s="661"/>
      <c r="QN87" s="662"/>
      <c r="QO87" s="663"/>
      <c r="QP87" s="664"/>
      <c r="QQ87" s="1324"/>
      <c r="QR87" s="497"/>
      <c r="QS87" s="497"/>
      <c r="QT87" s="501"/>
      <c r="QU87" s="501"/>
      <c r="QV87" s="501"/>
      <c r="QW87" s="501"/>
      <c r="QX87" s="502"/>
      <c r="QY87" s="503"/>
      <c r="RB87" s="381"/>
      <c r="RC87" s="382"/>
      <c r="RD87" s="383"/>
      <c r="RE87" s="384"/>
      <c r="RF87" s="385"/>
      <c r="RG87" s="386"/>
      <c r="RH87" s="386"/>
      <c r="RI87" s="497"/>
      <c r="RJ87" s="497"/>
      <c r="RK87" s="501"/>
      <c r="RL87" s="501"/>
      <c r="RM87" s="501"/>
      <c r="RN87" s="501"/>
      <c r="RO87" s="502"/>
      <c r="RP87" s="503"/>
      <c r="RS87" s="381"/>
      <c r="RT87" s="382"/>
      <c r="RU87" s="383"/>
      <c r="RV87" s="384"/>
      <c r="RW87" s="385"/>
      <c r="RX87" s="386"/>
      <c r="RY87" s="386"/>
      <c r="RZ87" s="497"/>
      <c r="SA87" s="497"/>
      <c r="SB87" s="501"/>
      <c r="SC87" s="501"/>
      <c r="SD87" s="501"/>
      <c r="SE87" s="501"/>
      <c r="SF87" s="502"/>
      <c r="SG87" s="503"/>
      <c r="SJ87" s="381"/>
      <c r="SK87" s="382"/>
      <c r="SL87" s="383"/>
      <c r="SM87" s="384"/>
      <c r="SN87" s="385"/>
      <c r="SO87" s="386"/>
      <c r="SP87" s="386"/>
      <c r="SQ87" s="497"/>
      <c r="SR87" s="497"/>
      <c r="SS87" s="501"/>
      <c r="ST87" s="501"/>
      <c r="SU87" s="501"/>
      <c r="SV87" s="501"/>
      <c r="SW87" s="502"/>
      <c r="SX87" s="503"/>
    </row>
    <row r="88" spans="2:518" ht="37.5" customHeight="1" thickTop="1" thickBot="1">
      <c r="B88" s="832" t="s">
        <v>526</v>
      </c>
      <c r="C88" s="833" t="s">
        <v>324</v>
      </c>
      <c r="D88" s="844" t="s">
        <v>528</v>
      </c>
      <c r="E88" s="841" t="s">
        <v>233</v>
      </c>
      <c r="F88" s="867">
        <v>4</v>
      </c>
      <c r="G88" s="916">
        <v>0</v>
      </c>
      <c r="H88" s="862">
        <v>0</v>
      </c>
      <c r="K88" s="934" t="s">
        <v>526</v>
      </c>
      <c r="L88" s="935" t="s">
        <v>324</v>
      </c>
      <c r="M88" s="946" t="s">
        <v>528</v>
      </c>
      <c r="N88" s="943" t="s">
        <v>233</v>
      </c>
      <c r="O88" s="969">
        <v>4</v>
      </c>
      <c r="P88" s="1017">
        <v>10800</v>
      </c>
      <c r="Q88" s="964">
        <v>43200</v>
      </c>
      <c r="R88" s="497">
        <v>1</v>
      </c>
      <c r="S88" s="497">
        <v>1</v>
      </c>
      <c r="T88" s="498">
        <f t="shared" si="1888"/>
        <v>1</v>
      </c>
      <c r="U88" s="498">
        <f t="shared" si="1889"/>
        <v>1</v>
      </c>
      <c r="V88" s="498">
        <f t="shared" si="1890"/>
        <v>1</v>
      </c>
      <c r="W88" s="498">
        <f t="shared" si="1891"/>
        <v>1</v>
      </c>
      <c r="X88" s="504">
        <f t="shared" si="1892"/>
        <v>43200</v>
      </c>
      <c r="Y88" s="500">
        <f t="shared" si="1893"/>
        <v>0</v>
      </c>
      <c r="Z88" s="486"/>
      <c r="AA88" s="486"/>
      <c r="AB88" s="934" t="s">
        <v>526</v>
      </c>
      <c r="AC88" s="935" t="s">
        <v>324</v>
      </c>
      <c r="AD88" s="946" t="s">
        <v>528</v>
      </c>
      <c r="AE88" s="943" t="s">
        <v>233</v>
      </c>
      <c r="AF88" s="969">
        <v>4</v>
      </c>
      <c r="AG88" s="1017">
        <v>12300</v>
      </c>
      <c r="AH88" s="964">
        <v>49200</v>
      </c>
      <c r="AI88" s="497">
        <v>1</v>
      </c>
      <c r="AJ88" s="497">
        <v>1</v>
      </c>
      <c r="AK88" s="498">
        <f t="shared" si="1896"/>
        <v>1</v>
      </c>
      <c r="AL88" s="498">
        <f t="shared" si="1897"/>
        <v>1</v>
      </c>
      <c r="AM88" s="498">
        <f t="shared" si="1898"/>
        <v>1</v>
      </c>
      <c r="AN88" s="498">
        <f t="shared" si="1899"/>
        <v>1</v>
      </c>
      <c r="AO88" s="504">
        <f t="shared" si="1900"/>
        <v>49200</v>
      </c>
      <c r="AP88" s="500">
        <f t="shared" si="1901"/>
        <v>0</v>
      </c>
      <c r="AQ88" s="486"/>
      <c r="AR88" s="486"/>
      <c r="AS88" s="934" t="s">
        <v>526</v>
      </c>
      <c r="AT88" s="935" t="s">
        <v>324</v>
      </c>
      <c r="AU88" s="946" t="s">
        <v>528</v>
      </c>
      <c r="AV88" s="943" t="s">
        <v>233</v>
      </c>
      <c r="AW88" s="969">
        <v>4</v>
      </c>
      <c r="AX88" s="1017">
        <v>12520</v>
      </c>
      <c r="AY88" s="964">
        <v>50080</v>
      </c>
      <c r="AZ88" s="497">
        <v>1</v>
      </c>
      <c r="BA88" s="497">
        <v>1</v>
      </c>
      <c r="BB88" s="498">
        <f t="shared" si="1904"/>
        <v>1</v>
      </c>
      <c r="BC88" s="498">
        <f t="shared" si="1905"/>
        <v>1</v>
      </c>
      <c r="BD88" s="498">
        <f t="shared" si="1906"/>
        <v>1</v>
      </c>
      <c r="BE88" s="498">
        <f t="shared" si="1907"/>
        <v>1</v>
      </c>
      <c r="BF88" s="504">
        <f t="shared" si="1908"/>
        <v>50080</v>
      </c>
      <c r="BG88" s="500">
        <f t="shared" si="1909"/>
        <v>0</v>
      </c>
      <c r="BJ88" s="934" t="s">
        <v>526</v>
      </c>
      <c r="BK88" s="935" t="s">
        <v>324</v>
      </c>
      <c r="BL88" s="946" t="s">
        <v>528</v>
      </c>
      <c r="BM88" s="943" t="s">
        <v>233</v>
      </c>
      <c r="BN88" s="969">
        <v>4</v>
      </c>
      <c r="BO88" s="1017">
        <v>9857</v>
      </c>
      <c r="BP88" s="964">
        <v>39428</v>
      </c>
      <c r="BQ88" s="497">
        <v>1</v>
      </c>
      <c r="BR88" s="497">
        <v>1</v>
      </c>
      <c r="BS88" s="498">
        <f t="shared" si="1912"/>
        <v>1</v>
      </c>
      <c r="BT88" s="498">
        <f t="shared" si="1913"/>
        <v>1</v>
      </c>
      <c r="BU88" s="498">
        <f t="shared" si="1914"/>
        <v>1</v>
      </c>
      <c r="BV88" s="498">
        <f t="shared" si="1915"/>
        <v>1</v>
      </c>
      <c r="BW88" s="504">
        <f t="shared" si="1916"/>
        <v>39428</v>
      </c>
      <c r="BX88" s="500">
        <f t="shared" si="1917"/>
        <v>0</v>
      </c>
      <c r="CA88" s="934" t="s">
        <v>526</v>
      </c>
      <c r="CB88" s="935" t="s">
        <v>324</v>
      </c>
      <c r="CC88" s="946" t="s">
        <v>528</v>
      </c>
      <c r="CD88" s="943" t="s">
        <v>233</v>
      </c>
      <c r="CE88" s="969">
        <v>4</v>
      </c>
      <c r="CF88" s="1017">
        <v>11190</v>
      </c>
      <c r="CG88" s="964">
        <v>44760</v>
      </c>
      <c r="CH88" s="497">
        <v>1</v>
      </c>
      <c r="CI88" s="497">
        <v>1</v>
      </c>
      <c r="CJ88" s="498">
        <f t="shared" si="1920"/>
        <v>1</v>
      </c>
      <c r="CK88" s="498">
        <f t="shared" si="1921"/>
        <v>1</v>
      </c>
      <c r="CL88" s="498">
        <f t="shared" si="1922"/>
        <v>1</v>
      </c>
      <c r="CM88" s="498">
        <f t="shared" si="1923"/>
        <v>1</v>
      </c>
      <c r="CN88" s="504">
        <f t="shared" si="1924"/>
        <v>44760</v>
      </c>
      <c r="CO88" s="500">
        <f t="shared" si="1925"/>
        <v>0</v>
      </c>
      <c r="CR88" s="934" t="s">
        <v>526</v>
      </c>
      <c r="CS88" s="935" t="s">
        <v>324</v>
      </c>
      <c r="CT88" s="946" t="s">
        <v>528</v>
      </c>
      <c r="CU88" s="943" t="s">
        <v>233</v>
      </c>
      <c r="CV88" s="676">
        <v>4</v>
      </c>
      <c r="CW88" s="1017">
        <v>11191</v>
      </c>
      <c r="CX88" s="1041">
        <f t="shared" si="1869"/>
        <v>44764</v>
      </c>
      <c r="CY88" s="497">
        <v>1</v>
      </c>
      <c r="CZ88" s="497">
        <v>1</v>
      </c>
      <c r="DA88" s="498">
        <f t="shared" si="1928"/>
        <v>1</v>
      </c>
      <c r="DB88" s="498">
        <f t="shared" si="1929"/>
        <v>1</v>
      </c>
      <c r="DC88" s="498">
        <f t="shared" si="1930"/>
        <v>1</v>
      </c>
      <c r="DD88" s="498">
        <f t="shared" si="1931"/>
        <v>1</v>
      </c>
      <c r="DE88" s="504">
        <f t="shared" si="1932"/>
        <v>44764</v>
      </c>
      <c r="DF88" s="500">
        <f t="shared" si="1933"/>
        <v>0</v>
      </c>
      <c r="DI88" s="934" t="s">
        <v>526</v>
      </c>
      <c r="DJ88" s="935" t="s">
        <v>324</v>
      </c>
      <c r="DK88" s="946" t="s">
        <v>528</v>
      </c>
      <c r="DL88" s="943" t="s">
        <v>233</v>
      </c>
      <c r="DM88" s="969">
        <v>4</v>
      </c>
      <c r="DN88" s="1017">
        <v>7700</v>
      </c>
      <c r="DO88" s="964">
        <v>30800</v>
      </c>
      <c r="DP88" s="497">
        <v>1</v>
      </c>
      <c r="DQ88" s="497">
        <v>1</v>
      </c>
      <c r="DR88" s="498">
        <f t="shared" si="1936"/>
        <v>1</v>
      </c>
      <c r="DS88" s="498">
        <f t="shared" si="1937"/>
        <v>1</v>
      </c>
      <c r="DT88" s="498">
        <f t="shared" si="1938"/>
        <v>1</v>
      </c>
      <c r="DU88" s="498">
        <f t="shared" si="1939"/>
        <v>1</v>
      </c>
      <c r="DV88" s="504">
        <f t="shared" si="1940"/>
        <v>30800</v>
      </c>
      <c r="DW88" s="500">
        <f t="shared" si="1941"/>
        <v>0</v>
      </c>
      <c r="DZ88" s="934" t="s">
        <v>526</v>
      </c>
      <c r="EA88" s="935" t="s">
        <v>324</v>
      </c>
      <c r="EB88" s="946" t="s">
        <v>528</v>
      </c>
      <c r="EC88" s="943" t="s">
        <v>233</v>
      </c>
      <c r="ED88" s="676">
        <v>4</v>
      </c>
      <c r="EE88" s="1017">
        <v>11187</v>
      </c>
      <c r="EF88" s="1041">
        <f t="shared" si="1880"/>
        <v>44748</v>
      </c>
      <c r="EG88" s="497">
        <v>1</v>
      </c>
      <c r="EH88" s="497">
        <v>1</v>
      </c>
      <c r="EI88" s="498">
        <f t="shared" si="1944"/>
        <v>1</v>
      </c>
      <c r="EJ88" s="498">
        <f t="shared" si="1945"/>
        <v>1</v>
      </c>
      <c r="EK88" s="498">
        <f t="shared" si="1946"/>
        <v>1</v>
      </c>
      <c r="EL88" s="498">
        <f t="shared" si="1947"/>
        <v>1</v>
      </c>
      <c r="EM88" s="504">
        <f t="shared" si="1948"/>
        <v>44748</v>
      </c>
      <c r="EN88" s="500">
        <f t="shared" si="1949"/>
        <v>0</v>
      </c>
      <c r="EQ88" s="665"/>
      <c r="ER88" s="666"/>
      <c r="ES88" s="667"/>
      <c r="ET88" s="676"/>
      <c r="EU88" s="669"/>
      <c r="EV88" s="670"/>
      <c r="EW88" s="1324"/>
      <c r="EX88" s="497" t="e">
        <f>IF(EXACT(VLOOKUP(EQ88,OFERTA_0,2,FALSE),ER88),1,0)</f>
        <v>#N/A</v>
      </c>
      <c r="EY88" s="497" t="e">
        <f>IF(EXACT(VLOOKUP(EQ88,OFERTA_0,3,FALSE),ES88),1,0)</f>
        <v>#N/A</v>
      </c>
      <c r="EZ88" s="498" t="e">
        <f>IF(EXACT(VLOOKUP(EQ88,OFERTA_0,4,FALSE),ET88),1,0)</f>
        <v>#N/A</v>
      </c>
      <c r="FA88" s="498">
        <f t="shared" ref="FA88:FA91" si="2254">IF(EU88=0,0,1)</f>
        <v>0</v>
      </c>
      <c r="FB88" s="498">
        <f t="shared" ref="FB88:FB91" si="2255">IF(EV88=0,0,1)</f>
        <v>0</v>
      </c>
      <c r="FC88" s="498" t="e">
        <f>PRODUCT(EX88:FB88)</f>
        <v>#N/A</v>
      </c>
      <c r="FD88" s="504">
        <f>ROUND(EV88,0)</f>
        <v>0</v>
      </c>
      <c r="FE88" s="500">
        <f>EV88-FD88</f>
        <v>0</v>
      </c>
      <c r="FH88" s="665"/>
      <c r="FI88" s="666"/>
      <c r="FJ88" s="667"/>
      <c r="FK88" s="676"/>
      <c r="FL88" s="669"/>
      <c r="FM88" s="670"/>
      <c r="FN88" s="1324"/>
      <c r="FO88" s="497" t="e">
        <f>IF(EXACT(VLOOKUP(FH88,OFERTA_0,2,FALSE),FI88),1,0)</f>
        <v>#N/A</v>
      </c>
      <c r="FP88" s="497" t="e">
        <f>IF(EXACT(VLOOKUP(FH88,OFERTA_0,3,FALSE),FJ88),1,0)</f>
        <v>#N/A</v>
      </c>
      <c r="FQ88" s="498" t="e">
        <f>IF(EXACT(VLOOKUP(FH88,OFERTA_0,4,FALSE),FK88),1,0)</f>
        <v>#N/A</v>
      </c>
      <c r="FR88" s="498">
        <f t="shared" ref="FR88:FR91" si="2256">IF(FL88=0,0,1)</f>
        <v>0</v>
      </c>
      <c r="FS88" s="498">
        <f t="shared" ref="FS88:FS91" si="2257">IF(FM88=0,0,1)</f>
        <v>0</v>
      </c>
      <c r="FT88" s="498" t="e">
        <f>PRODUCT(FO88:FS88)</f>
        <v>#N/A</v>
      </c>
      <c r="FU88" s="504">
        <f>ROUND(FM88,0)</f>
        <v>0</v>
      </c>
      <c r="FV88" s="500">
        <f>FM88-FU88</f>
        <v>0</v>
      </c>
      <c r="FY88" s="665"/>
      <c r="FZ88" s="666"/>
      <c r="GA88" s="667"/>
      <c r="GB88" s="676"/>
      <c r="GC88" s="669"/>
      <c r="GD88" s="670"/>
      <c r="GE88" s="1324"/>
      <c r="GF88" s="497" t="e">
        <f>IF(EXACT(VLOOKUP(FY88,OFERTA_0,2,FALSE),FZ88),1,0)</f>
        <v>#N/A</v>
      </c>
      <c r="GG88" s="497" t="e">
        <f>IF(EXACT(VLOOKUP(FY88,OFERTA_0,3,FALSE),GA88),1,0)</f>
        <v>#N/A</v>
      </c>
      <c r="GH88" s="498" t="e">
        <f>IF(EXACT(VLOOKUP(FY88,OFERTA_0,4,FALSE),GB88),1,0)</f>
        <v>#N/A</v>
      </c>
      <c r="GI88" s="498">
        <f t="shared" ref="GI88:GI91" si="2258">IF(GC88=0,0,1)</f>
        <v>0</v>
      </c>
      <c r="GJ88" s="498">
        <f t="shared" ref="GJ88:GJ91" si="2259">IF(GD88=0,0,1)</f>
        <v>0</v>
      </c>
      <c r="GK88" s="498" t="e">
        <f>PRODUCT(GF88:GJ88)</f>
        <v>#N/A</v>
      </c>
      <c r="GL88" s="504">
        <f>ROUND(GD88,0)</f>
        <v>0</v>
      </c>
      <c r="GM88" s="500">
        <f>GD88-GL88</f>
        <v>0</v>
      </c>
      <c r="GP88" s="665"/>
      <c r="GQ88" s="666"/>
      <c r="GR88" s="667"/>
      <c r="GS88" s="676"/>
      <c r="GT88" s="669"/>
      <c r="GU88" s="670"/>
      <c r="GV88" s="1324"/>
      <c r="GW88" s="497" t="e">
        <f>IF(EXACT(VLOOKUP(GP88,OFERTA_0,2,FALSE),GQ88),1,0)</f>
        <v>#N/A</v>
      </c>
      <c r="GX88" s="497" t="e">
        <f>IF(EXACT(VLOOKUP(GP88,OFERTA_0,3,FALSE),GR88),1,0)</f>
        <v>#N/A</v>
      </c>
      <c r="GY88" s="498" t="e">
        <f>IF(EXACT(VLOOKUP(GP88,OFERTA_0,4,FALSE),GS88),1,0)</f>
        <v>#N/A</v>
      </c>
      <c r="GZ88" s="498">
        <f t="shared" ref="GZ88:GZ91" si="2260">IF(GT88=0,0,1)</f>
        <v>0</v>
      </c>
      <c r="HA88" s="498">
        <f t="shared" ref="HA88:HA91" si="2261">IF(GU88=0,0,1)</f>
        <v>0</v>
      </c>
      <c r="HB88" s="498" t="e">
        <f>PRODUCT(GW88:HA88)</f>
        <v>#N/A</v>
      </c>
      <c r="HC88" s="504">
        <f>ROUND(GU88,0)</f>
        <v>0</v>
      </c>
      <c r="HD88" s="500">
        <f>GU88-HC88</f>
        <v>0</v>
      </c>
      <c r="HG88" s="665"/>
      <c r="HH88" s="666"/>
      <c r="HI88" s="667"/>
      <c r="HJ88" s="676"/>
      <c r="HK88" s="669"/>
      <c r="HL88" s="670"/>
      <c r="HM88" s="1324"/>
      <c r="HN88" s="497" t="e">
        <f>IF(EXACT(VLOOKUP(HG88,OFERTA_0,2,FALSE),HH88),1,0)</f>
        <v>#N/A</v>
      </c>
      <c r="HO88" s="497" t="e">
        <f>IF(EXACT(VLOOKUP(HG88,OFERTA_0,3,FALSE),HI88),1,0)</f>
        <v>#N/A</v>
      </c>
      <c r="HP88" s="498" t="e">
        <f>IF(EXACT(VLOOKUP(HG88,OFERTA_0,4,FALSE),HJ88),1,0)</f>
        <v>#N/A</v>
      </c>
      <c r="HQ88" s="498">
        <f t="shared" ref="HQ88:HQ91" si="2262">IF(HK88=0,0,1)</f>
        <v>0</v>
      </c>
      <c r="HR88" s="498">
        <f t="shared" ref="HR88:HR91" si="2263">IF(HL88=0,0,1)</f>
        <v>0</v>
      </c>
      <c r="HS88" s="498" t="e">
        <f>PRODUCT(HN88:HR88)</f>
        <v>#N/A</v>
      </c>
      <c r="HT88" s="504">
        <f>ROUND(HL88,0)</f>
        <v>0</v>
      </c>
      <c r="HU88" s="500">
        <f>HL88-HT88</f>
        <v>0</v>
      </c>
      <c r="HX88" s="665"/>
      <c r="HY88" s="666"/>
      <c r="HZ88" s="667"/>
      <c r="IA88" s="676"/>
      <c r="IB88" s="669"/>
      <c r="IC88" s="670"/>
      <c r="ID88" s="1324"/>
      <c r="IE88" s="497" t="e">
        <f>IF(EXACT(VLOOKUP(HX88,OFERTA_0,2,FALSE),HY88),1,0)</f>
        <v>#N/A</v>
      </c>
      <c r="IF88" s="497" t="e">
        <f>IF(EXACT(VLOOKUP(HX88,OFERTA_0,3,FALSE),HZ88),1,0)</f>
        <v>#N/A</v>
      </c>
      <c r="IG88" s="498" t="e">
        <f>IF(EXACT(VLOOKUP(HX88,OFERTA_0,4,FALSE),IA88),1,0)</f>
        <v>#N/A</v>
      </c>
      <c r="IH88" s="498">
        <f t="shared" ref="IH88:IH91" si="2264">IF(IB88=0,0,1)</f>
        <v>0</v>
      </c>
      <c r="II88" s="498">
        <f t="shared" ref="II88:II91" si="2265">IF(IC88=0,0,1)</f>
        <v>0</v>
      </c>
      <c r="IJ88" s="498" t="e">
        <f>PRODUCT(IE88:II88)</f>
        <v>#N/A</v>
      </c>
      <c r="IK88" s="504">
        <f>ROUND(IC88,0)</f>
        <v>0</v>
      </c>
      <c r="IL88" s="500">
        <f>IC88-IK88</f>
        <v>0</v>
      </c>
      <c r="IO88" s="665"/>
      <c r="IP88" s="666"/>
      <c r="IQ88" s="667"/>
      <c r="IR88" s="676"/>
      <c r="IS88" s="669"/>
      <c r="IT88" s="670"/>
      <c r="IU88" s="1324"/>
      <c r="IV88" s="497" t="e">
        <f>IF(EXACT(VLOOKUP(IO88,OFERTA_0,2,FALSE),IP88),1,0)</f>
        <v>#N/A</v>
      </c>
      <c r="IW88" s="497" t="e">
        <f>IF(EXACT(VLOOKUP(IO88,OFERTA_0,3,FALSE),IQ88),1,0)</f>
        <v>#N/A</v>
      </c>
      <c r="IX88" s="498" t="e">
        <f>IF(EXACT(VLOOKUP(IO88,OFERTA_0,4,FALSE),IR88),1,0)</f>
        <v>#N/A</v>
      </c>
      <c r="IY88" s="498">
        <f t="shared" ref="IY88:IY91" si="2266">IF(IS88=0,0,1)</f>
        <v>0</v>
      </c>
      <c r="IZ88" s="498">
        <f t="shared" ref="IZ88:IZ91" si="2267">IF(IT88=0,0,1)</f>
        <v>0</v>
      </c>
      <c r="JA88" s="498" t="e">
        <f>PRODUCT(IV88:IZ88)</f>
        <v>#N/A</v>
      </c>
      <c r="JB88" s="504">
        <f>ROUND(IT88,0)</f>
        <v>0</v>
      </c>
      <c r="JC88" s="500">
        <f>IT88-JB88</f>
        <v>0</v>
      </c>
      <c r="JF88" s="665"/>
      <c r="JG88" s="666"/>
      <c r="JH88" s="667"/>
      <c r="JI88" s="676"/>
      <c r="JJ88" s="669"/>
      <c r="JK88" s="670"/>
      <c r="JL88" s="1324"/>
      <c r="JM88" s="497" t="e">
        <f>IF(EXACT(VLOOKUP(JF88,OFERTA_0,2,FALSE),JG88),1,0)</f>
        <v>#N/A</v>
      </c>
      <c r="JN88" s="497" t="e">
        <f>IF(EXACT(VLOOKUP(JF88,OFERTA_0,3,FALSE),JH88),1,0)</f>
        <v>#N/A</v>
      </c>
      <c r="JO88" s="498" t="e">
        <f>IF(EXACT(VLOOKUP(JF88,OFERTA_0,4,FALSE),JI88),1,0)</f>
        <v>#N/A</v>
      </c>
      <c r="JP88" s="498">
        <f t="shared" ref="JP88:JP91" si="2268">IF(JJ88=0,0,1)</f>
        <v>0</v>
      </c>
      <c r="JQ88" s="498">
        <f t="shared" ref="JQ88:JQ91" si="2269">IF(JK88=0,0,1)</f>
        <v>0</v>
      </c>
      <c r="JR88" s="498" t="e">
        <f>PRODUCT(JM88:JQ88)</f>
        <v>#N/A</v>
      </c>
      <c r="JS88" s="504">
        <f>ROUND(JK88,0)</f>
        <v>0</v>
      </c>
      <c r="JT88" s="500">
        <f>JK88-JS88</f>
        <v>0</v>
      </c>
      <c r="JW88" s="665"/>
      <c r="JX88" s="666"/>
      <c r="JY88" s="667"/>
      <c r="JZ88" s="676"/>
      <c r="KA88" s="669"/>
      <c r="KB88" s="670"/>
      <c r="KC88" s="1324"/>
      <c r="KD88" s="497" t="e">
        <f>IF(EXACT(VLOOKUP(JW88,OFERTA_0,2,FALSE),JX88),1,0)</f>
        <v>#N/A</v>
      </c>
      <c r="KE88" s="497" t="e">
        <f>IF(EXACT(VLOOKUP(JW88,OFERTA_0,3,FALSE),JY88),1,0)</f>
        <v>#N/A</v>
      </c>
      <c r="KF88" s="498" t="e">
        <f>IF(EXACT(VLOOKUP(JW88,OFERTA_0,4,FALSE),JZ88),1,0)</f>
        <v>#N/A</v>
      </c>
      <c r="KG88" s="498">
        <f t="shared" ref="KG88:KG91" si="2270">IF(KA88=0,0,1)</f>
        <v>0</v>
      </c>
      <c r="KH88" s="498">
        <f t="shared" ref="KH88:KH91" si="2271">IF(KB88=0,0,1)</f>
        <v>0</v>
      </c>
      <c r="KI88" s="498" t="e">
        <f>PRODUCT(KD88:KH88)</f>
        <v>#N/A</v>
      </c>
      <c r="KJ88" s="504">
        <f>ROUND(KB88,0)</f>
        <v>0</v>
      </c>
      <c r="KK88" s="500">
        <f>KB88-KJ88</f>
        <v>0</v>
      </c>
      <c r="KN88" s="665"/>
      <c r="KO88" s="666"/>
      <c r="KP88" s="667"/>
      <c r="KQ88" s="676"/>
      <c r="KR88" s="669"/>
      <c r="KS88" s="670"/>
      <c r="KT88" s="1324"/>
      <c r="KU88" s="497" t="e">
        <f>IF(EXACT(VLOOKUP(KN88,OFERTA_0,2,FALSE),KO88),1,0)</f>
        <v>#N/A</v>
      </c>
      <c r="KV88" s="497" t="e">
        <f>IF(EXACT(VLOOKUP(KN88,OFERTA_0,3,FALSE),KP88),1,0)</f>
        <v>#N/A</v>
      </c>
      <c r="KW88" s="498" t="e">
        <f>IF(EXACT(VLOOKUP(KN88,OFERTA_0,4,FALSE),KQ88),1,0)</f>
        <v>#N/A</v>
      </c>
      <c r="KX88" s="498">
        <f t="shared" ref="KX88:KX91" si="2272">IF(KR88=0,0,1)</f>
        <v>0</v>
      </c>
      <c r="KY88" s="498">
        <f t="shared" ref="KY88:KY91" si="2273">IF(KS88=0,0,1)</f>
        <v>0</v>
      </c>
      <c r="KZ88" s="498" t="e">
        <f>PRODUCT(KU88:KY88)</f>
        <v>#N/A</v>
      </c>
      <c r="LA88" s="504">
        <f>ROUND(KS88,0)</f>
        <v>0</v>
      </c>
      <c r="LB88" s="500">
        <f>KS88-LA88</f>
        <v>0</v>
      </c>
      <c r="LE88" s="665"/>
      <c r="LF88" s="666"/>
      <c r="LG88" s="667"/>
      <c r="LH88" s="676"/>
      <c r="LI88" s="669"/>
      <c r="LJ88" s="670"/>
      <c r="LK88" s="1324"/>
      <c r="LL88" s="497" t="e">
        <f>IF(EXACT(VLOOKUP(LE88,OFERTA_0,2,FALSE),LF88),1,0)</f>
        <v>#N/A</v>
      </c>
      <c r="LM88" s="497" t="e">
        <f>IF(EXACT(VLOOKUP(LE88,OFERTA_0,3,FALSE),LG88),1,0)</f>
        <v>#N/A</v>
      </c>
      <c r="LN88" s="498" t="e">
        <f>IF(EXACT(VLOOKUP(LE88,OFERTA_0,4,FALSE),LH88),1,0)</f>
        <v>#N/A</v>
      </c>
      <c r="LO88" s="498">
        <f t="shared" ref="LO88:LO91" si="2274">IF(LI88=0,0,1)</f>
        <v>0</v>
      </c>
      <c r="LP88" s="498">
        <f t="shared" ref="LP88:LP91" si="2275">IF(LJ88=0,0,1)</f>
        <v>0</v>
      </c>
      <c r="LQ88" s="498" t="e">
        <f>PRODUCT(LL88:LP88)</f>
        <v>#N/A</v>
      </c>
      <c r="LR88" s="504">
        <f>ROUND(LJ88,0)</f>
        <v>0</v>
      </c>
      <c r="LS88" s="500">
        <f>LJ88-LR88</f>
        <v>0</v>
      </c>
      <c r="LV88" s="665"/>
      <c r="LW88" s="666"/>
      <c r="LX88" s="667"/>
      <c r="LY88" s="676"/>
      <c r="LZ88" s="669"/>
      <c r="MA88" s="670"/>
      <c r="MB88" s="1324"/>
      <c r="MC88" s="497" t="e">
        <f>IF(EXACT(VLOOKUP(LV88,OFERTA_0,2,FALSE),LW88),1,0)</f>
        <v>#N/A</v>
      </c>
      <c r="MD88" s="497" t="e">
        <f>IF(EXACT(VLOOKUP(LV88,OFERTA_0,3,FALSE),LX88),1,0)</f>
        <v>#N/A</v>
      </c>
      <c r="ME88" s="498" t="e">
        <f>IF(EXACT(VLOOKUP(LV88,OFERTA_0,4,FALSE),LY88),1,0)</f>
        <v>#N/A</v>
      </c>
      <c r="MF88" s="498">
        <f t="shared" ref="MF88:MF91" si="2276">IF(LZ88=0,0,1)</f>
        <v>0</v>
      </c>
      <c r="MG88" s="498">
        <f t="shared" ref="MG88:MG91" si="2277">IF(MA88=0,0,1)</f>
        <v>0</v>
      </c>
      <c r="MH88" s="498" t="e">
        <f>PRODUCT(MC88:MG88)</f>
        <v>#N/A</v>
      </c>
      <c r="MI88" s="504">
        <f>ROUND(MA88,0)</f>
        <v>0</v>
      </c>
      <c r="MJ88" s="500">
        <f>MA88-MI88</f>
        <v>0</v>
      </c>
      <c r="MM88" s="665"/>
      <c r="MN88" s="666"/>
      <c r="MO88" s="667"/>
      <c r="MP88" s="676"/>
      <c r="MQ88" s="669"/>
      <c r="MR88" s="670"/>
      <c r="MS88" s="1324"/>
      <c r="MT88" s="497" t="e">
        <f>IF(EXACT(VLOOKUP(MM88,OFERTA_0,2,FALSE),MN88),1,0)</f>
        <v>#N/A</v>
      </c>
      <c r="MU88" s="497" t="e">
        <f>IF(EXACT(VLOOKUP(MM88,OFERTA_0,3,FALSE),MO88),1,0)</f>
        <v>#N/A</v>
      </c>
      <c r="MV88" s="498" t="e">
        <f>IF(EXACT(VLOOKUP(MM88,OFERTA_0,4,FALSE),MP88),1,0)</f>
        <v>#N/A</v>
      </c>
      <c r="MW88" s="498">
        <f t="shared" ref="MW88:MW91" si="2278">IF(MQ88=0,0,1)</f>
        <v>0</v>
      </c>
      <c r="MX88" s="498">
        <f t="shared" ref="MX88:MX91" si="2279">IF(MR88=0,0,1)</f>
        <v>0</v>
      </c>
      <c r="MY88" s="498" t="e">
        <f>PRODUCT(MT88:MX88)</f>
        <v>#N/A</v>
      </c>
      <c r="MZ88" s="504">
        <f>ROUND(MR88,0)</f>
        <v>0</v>
      </c>
      <c r="NA88" s="500">
        <f>MR88-MZ88</f>
        <v>0</v>
      </c>
      <c r="ND88" s="665"/>
      <c r="NE88" s="666"/>
      <c r="NF88" s="667"/>
      <c r="NG88" s="676"/>
      <c r="NH88" s="669"/>
      <c r="NI88" s="670"/>
      <c r="NJ88" s="1324"/>
      <c r="NK88" s="497" t="e">
        <f>IF(EXACT(VLOOKUP(ND88,OFERTA_0,2,FALSE),NE88),1,0)</f>
        <v>#N/A</v>
      </c>
      <c r="NL88" s="497" t="e">
        <f>IF(EXACT(VLOOKUP(ND88,OFERTA_0,3,FALSE),NF88),1,0)</f>
        <v>#N/A</v>
      </c>
      <c r="NM88" s="498" t="e">
        <f>IF(EXACT(VLOOKUP(ND88,OFERTA_0,4,FALSE),NG88),1,0)</f>
        <v>#N/A</v>
      </c>
      <c r="NN88" s="498">
        <f t="shared" ref="NN88:NN91" si="2280">IF(NH88=0,0,1)</f>
        <v>0</v>
      </c>
      <c r="NO88" s="498">
        <f t="shared" ref="NO88:NO91" si="2281">IF(NI88=0,0,1)</f>
        <v>0</v>
      </c>
      <c r="NP88" s="498" t="e">
        <f>PRODUCT(NK88:NO88)</f>
        <v>#N/A</v>
      </c>
      <c r="NQ88" s="504">
        <f>ROUND(NI88,0)</f>
        <v>0</v>
      </c>
      <c r="NR88" s="500">
        <f>NI88-NQ88</f>
        <v>0</v>
      </c>
      <c r="NU88" s="665"/>
      <c r="NV88" s="666"/>
      <c r="NW88" s="667"/>
      <c r="NX88" s="676"/>
      <c r="NY88" s="669"/>
      <c r="NZ88" s="670"/>
      <c r="OA88" s="1324"/>
      <c r="OB88" s="497" t="e">
        <f>IF(EXACT(VLOOKUP(NU88,OFERTA_0,2,FALSE),NV88),1,0)</f>
        <v>#N/A</v>
      </c>
      <c r="OC88" s="497" t="e">
        <f>IF(EXACT(VLOOKUP(NU88,OFERTA_0,3,FALSE),NW88),1,0)</f>
        <v>#N/A</v>
      </c>
      <c r="OD88" s="498" t="e">
        <f>IF(EXACT(VLOOKUP(NU88,OFERTA_0,4,FALSE),NX88),1,0)</f>
        <v>#N/A</v>
      </c>
      <c r="OE88" s="498">
        <f t="shared" ref="OE88:OE91" si="2282">IF(NY88=0,0,1)</f>
        <v>0</v>
      </c>
      <c r="OF88" s="498">
        <f t="shared" ref="OF88:OF91" si="2283">IF(NZ88=0,0,1)</f>
        <v>0</v>
      </c>
      <c r="OG88" s="498" t="e">
        <f>PRODUCT(OB88:OF88)</f>
        <v>#N/A</v>
      </c>
      <c r="OH88" s="504">
        <f>ROUND(NZ88,0)</f>
        <v>0</v>
      </c>
      <c r="OI88" s="500">
        <f>NZ88-OH88</f>
        <v>0</v>
      </c>
      <c r="OL88" s="665"/>
      <c r="OM88" s="666"/>
      <c r="ON88" s="667"/>
      <c r="OO88" s="676"/>
      <c r="OP88" s="669"/>
      <c r="OQ88" s="670"/>
      <c r="OR88" s="1324"/>
      <c r="OS88" s="497" t="e">
        <f>IF(EXACT(VLOOKUP(OL88,OFERTA_0,2,FALSE),OM88),1,0)</f>
        <v>#N/A</v>
      </c>
      <c r="OT88" s="497" t="e">
        <f>IF(EXACT(VLOOKUP(OL88,OFERTA_0,3,FALSE),ON88),1,0)</f>
        <v>#N/A</v>
      </c>
      <c r="OU88" s="498" t="e">
        <f>IF(EXACT(VLOOKUP(OL88,OFERTA_0,4,FALSE),OO88),1,0)</f>
        <v>#N/A</v>
      </c>
      <c r="OV88" s="498">
        <f t="shared" ref="OV88:OV91" si="2284">IF(OP88=0,0,1)</f>
        <v>0</v>
      </c>
      <c r="OW88" s="498">
        <f t="shared" ref="OW88:OW91" si="2285">IF(OQ88=0,0,1)</f>
        <v>0</v>
      </c>
      <c r="OX88" s="498" t="e">
        <f>PRODUCT(OS88:OW88)</f>
        <v>#N/A</v>
      </c>
      <c r="OY88" s="504">
        <f>ROUND(OQ88,0)</f>
        <v>0</v>
      </c>
      <c r="OZ88" s="500">
        <f>OQ88-OY88</f>
        <v>0</v>
      </c>
      <c r="PC88" s="665"/>
      <c r="PD88" s="666"/>
      <c r="PE88" s="667"/>
      <c r="PF88" s="676"/>
      <c r="PG88" s="669"/>
      <c r="PH88" s="670"/>
      <c r="PI88" s="1324"/>
      <c r="PJ88" s="497" t="e">
        <f>IF(EXACT(VLOOKUP(PC88,OFERTA_0,2,FALSE),PD88),1,0)</f>
        <v>#N/A</v>
      </c>
      <c r="PK88" s="497" t="e">
        <f>IF(EXACT(VLOOKUP(PC88,OFERTA_0,3,FALSE),PE88),1,0)</f>
        <v>#N/A</v>
      </c>
      <c r="PL88" s="498" t="e">
        <f>IF(EXACT(VLOOKUP(PC88,OFERTA_0,4,FALSE),PF88),1,0)</f>
        <v>#N/A</v>
      </c>
      <c r="PM88" s="498">
        <f t="shared" ref="PM88:PM91" si="2286">IF(PG88=0,0,1)</f>
        <v>0</v>
      </c>
      <c r="PN88" s="498">
        <f t="shared" ref="PN88:PN91" si="2287">IF(PH88=0,0,1)</f>
        <v>0</v>
      </c>
      <c r="PO88" s="498" t="e">
        <f>PRODUCT(PJ88:PN88)</f>
        <v>#N/A</v>
      </c>
      <c r="PP88" s="504">
        <f>ROUND(PH88,0)</f>
        <v>0</v>
      </c>
      <c r="PQ88" s="500">
        <f>PH88-PP88</f>
        <v>0</v>
      </c>
      <c r="PT88" s="665"/>
      <c r="PU88" s="666"/>
      <c r="PV88" s="667"/>
      <c r="PW88" s="676"/>
      <c r="PX88" s="669"/>
      <c r="PY88" s="670"/>
      <c r="PZ88" s="1324"/>
      <c r="QA88" s="497" t="e">
        <f>IF(EXACT(VLOOKUP(PT88,OFERTA_0,2,FALSE),PU88),1,0)</f>
        <v>#N/A</v>
      </c>
      <c r="QB88" s="497" t="e">
        <f>IF(EXACT(VLOOKUP(PT88,OFERTA_0,3,FALSE),PV88),1,0)</f>
        <v>#N/A</v>
      </c>
      <c r="QC88" s="498" t="e">
        <f>IF(EXACT(VLOOKUP(PT88,OFERTA_0,4,FALSE),PW88),1,0)</f>
        <v>#N/A</v>
      </c>
      <c r="QD88" s="498">
        <f t="shared" ref="QD88:QD91" si="2288">IF(PX88=0,0,1)</f>
        <v>0</v>
      </c>
      <c r="QE88" s="498">
        <f t="shared" ref="QE88:QE91" si="2289">IF(PY88=0,0,1)</f>
        <v>0</v>
      </c>
      <c r="QF88" s="498" t="e">
        <f>PRODUCT(QA88:QE88)</f>
        <v>#N/A</v>
      </c>
      <c r="QG88" s="504">
        <f>ROUND(PY88,0)</f>
        <v>0</v>
      </c>
      <c r="QH88" s="500">
        <f>PY88-QG88</f>
        <v>0</v>
      </c>
      <c r="QK88" s="665"/>
      <c r="QL88" s="666"/>
      <c r="QM88" s="667"/>
      <c r="QN88" s="676"/>
      <c r="QO88" s="669"/>
      <c r="QP88" s="670"/>
      <c r="QQ88" s="1324"/>
      <c r="QR88" s="497" t="e">
        <f>IF(EXACT(VLOOKUP(QK88,OFERTA_0,2,FALSE),QL88),1,0)</f>
        <v>#N/A</v>
      </c>
      <c r="QS88" s="497" t="e">
        <f>IF(EXACT(VLOOKUP(QK88,OFERTA_0,3,FALSE),QM88),1,0)</f>
        <v>#N/A</v>
      </c>
      <c r="QT88" s="498" t="e">
        <f>IF(EXACT(VLOOKUP(QK88,OFERTA_0,4,FALSE),QN88),1,0)</f>
        <v>#N/A</v>
      </c>
      <c r="QU88" s="498">
        <f t="shared" ref="QU88:QU91" si="2290">IF(QO88=0,0,1)</f>
        <v>0</v>
      </c>
      <c r="QV88" s="498">
        <f t="shared" ref="QV88:QV91" si="2291">IF(QP88=0,0,1)</f>
        <v>0</v>
      </c>
      <c r="QW88" s="498" t="e">
        <f>PRODUCT(QR88:QV88)</f>
        <v>#N/A</v>
      </c>
      <c r="QX88" s="504">
        <f>ROUND(QP88,0)</f>
        <v>0</v>
      </c>
      <c r="QY88" s="500">
        <f>QP88-QX88</f>
        <v>0</v>
      </c>
      <c r="RB88" s="381"/>
      <c r="RC88" s="382"/>
      <c r="RD88" s="383"/>
      <c r="RE88" s="384"/>
      <c r="RF88" s="385"/>
      <c r="RG88" s="386"/>
      <c r="RH88" s="386"/>
      <c r="RI88" s="497"/>
      <c r="RJ88" s="497"/>
      <c r="RK88" s="501"/>
      <c r="RL88" s="501"/>
      <c r="RM88" s="501"/>
      <c r="RN88" s="501"/>
      <c r="RO88" s="502"/>
      <c r="RP88" s="503"/>
      <c r="RS88" s="381"/>
      <c r="RT88" s="382"/>
      <c r="RU88" s="383"/>
      <c r="RV88" s="384"/>
      <c r="RW88" s="385"/>
      <c r="RX88" s="386"/>
      <c r="RY88" s="386"/>
      <c r="RZ88" s="497"/>
      <c r="SA88" s="497"/>
      <c r="SB88" s="501"/>
      <c r="SC88" s="501"/>
      <c r="SD88" s="501"/>
      <c r="SE88" s="501"/>
      <c r="SF88" s="502"/>
      <c r="SG88" s="503"/>
      <c r="SJ88" s="381"/>
      <c r="SK88" s="382"/>
      <c r="SL88" s="383"/>
      <c r="SM88" s="384"/>
      <c r="SN88" s="385"/>
      <c r="SO88" s="386"/>
      <c r="SP88" s="386"/>
      <c r="SQ88" s="497"/>
      <c r="SR88" s="497"/>
      <c r="SS88" s="501"/>
      <c r="ST88" s="501"/>
      <c r="SU88" s="501"/>
      <c r="SV88" s="501"/>
      <c r="SW88" s="502"/>
      <c r="SX88" s="503"/>
    </row>
    <row r="89" spans="2:518" ht="43.5" customHeight="1" thickTop="1" thickBot="1">
      <c r="B89" s="832" t="s">
        <v>529</v>
      </c>
      <c r="C89" s="833" t="s">
        <v>324</v>
      </c>
      <c r="D89" s="844" t="s">
        <v>530</v>
      </c>
      <c r="E89" s="841" t="s">
        <v>483</v>
      </c>
      <c r="F89" s="867">
        <v>4</v>
      </c>
      <c r="G89" s="916">
        <v>0</v>
      </c>
      <c r="H89" s="862">
        <v>0</v>
      </c>
      <c r="K89" s="934" t="s">
        <v>529</v>
      </c>
      <c r="L89" s="935" t="s">
        <v>324</v>
      </c>
      <c r="M89" s="946" t="s">
        <v>530</v>
      </c>
      <c r="N89" s="943" t="s">
        <v>483</v>
      </c>
      <c r="O89" s="969">
        <v>4</v>
      </c>
      <c r="P89" s="1017">
        <v>7200</v>
      </c>
      <c r="Q89" s="964">
        <v>28800</v>
      </c>
      <c r="R89" s="497">
        <f t="shared" si="1886"/>
        <v>1</v>
      </c>
      <c r="S89" s="497">
        <f t="shared" si="1887"/>
        <v>1</v>
      </c>
      <c r="T89" s="498">
        <f t="shared" si="1888"/>
        <v>1</v>
      </c>
      <c r="U89" s="498">
        <f t="shared" si="1889"/>
        <v>1</v>
      </c>
      <c r="V89" s="498">
        <f t="shared" si="1890"/>
        <v>1</v>
      </c>
      <c r="W89" s="498">
        <f t="shared" si="1891"/>
        <v>1</v>
      </c>
      <c r="X89" s="504">
        <f t="shared" si="1892"/>
        <v>28800</v>
      </c>
      <c r="Y89" s="500">
        <f t="shared" si="1893"/>
        <v>0</v>
      </c>
      <c r="Z89" s="486"/>
      <c r="AA89" s="486"/>
      <c r="AB89" s="934" t="s">
        <v>529</v>
      </c>
      <c r="AC89" s="935" t="s">
        <v>324</v>
      </c>
      <c r="AD89" s="946" t="s">
        <v>530</v>
      </c>
      <c r="AE89" s="943" t="s">
        <v>483</v>
      </c>
      <c r="AF89" s="969">
        <v>4</v>
      </c>
      <c r="AG89" s="1017">
        <v>4500</v>
      </c>
      <c r="AH89" s="964">
        <v>18000</v>
      </c>
      <c r="AI89" s="497">
        <f t="shared" si="1894"/>
        <v>1</v>
      </c>
      <c r="AJ89" s="497">
        <f t="shared" si="1895"/>
        <v>1</v>
      </c>
      <c r="AK89" s="498">
        <f t="shared" si="1896"/>
        <v>1</v>
      </c>
      <c r="AL89" s="498">
        <f t="shared" si="1897"/>
        <v>1</v>
      </c>
      <c r="AM89" s="498">
        <f t="shared" si="1898"/>
        <v>1</v>
      </c>
      <c r="AN89" s="498">
        <f t="shared" si="1899"/>
        <v>1</v>
      </c>
      <c r="AO89" s="504">
        <f t="shared" si="1900"/>
        <v>18000</v>
      </c>
      <c r="AP89" s="500">
        <f t="shared" si="1901"/>
        <v>0</v>
      </c>
      <c r="AQ89" s="486"/>
      <c r="AR89" s="486"/>
      <c r="AS89" s="934" t="s">
        <v>529</v>
      </c>
      <c r="AT89" s="935" t="s">
        <v>324</v>
      </c>
      <c r="AU89" s="946" t="s">
        <v>530</v>
      </c>
      <c r="AV89" s="943" t="s">
        <v>483</v>
      </c>
      <c r="AW89" s="969">
        <v>4</v>
      </c>
      <c r="AX89" s="1017">
        <v>7500</v>
      </c>
      <c r="AY89" s="964">
        <v>30000</v>
      </c>
      <c r="AZ89" s="497">
        <f t="shared" si="1902"/>
        <v>1</v>
      </c>
      <c r="BA89" s="497">
        <f t="shared" si="1903"/>
        <v>1</v>
      </c>
      <c r="BB89" s="498">
        <f t="shared" si="1904"/>
        <v>1</v>
      </c>
      <c r="BC89" s="498">
        <f t="shared" si="1905"/>
        <v>1</v>
      </c>
      <c r="BD89" s="498">
        <f t="shared" si="1906"/>
        <v>1</v>
      </c>
      <c r="BE89" s="498">
        <f t="shared" si="1907"/>
        <v>1</v>
      </c>
      <c r="BF89" s="504">
        <f t="shared" si="1908"/>
        <v>30000</v>
      </c>
      <c r="BG89" s="500">
        <f t="shared" si="1909"/>
        <v>0</v>
      </c>
      <c r="BJ89" s="934" t="s">
        <v>529</v>
      </c>
      <c r="BK89" s="935" t="s">
        <v>324</v>
      </c>
      <c r="BL89" s="946" t="s">
        <v>530</v>
      </c>
      <c r="BM89" s="943" t="s">
        <v>483</v>
      </c>
      <c r="BN89" s="969">
        <v>4</v>
      </c>
      <c r="BO89" s="1017">
        <v>6779</v>
      </c>
      <c r="BP89" s="964">
        <v>27116</v>
      </c>
      <c r="BQ89" s="497">
        <f t="shared" si="1910"/>
        <v>1</v>
      </c>
      <c r="BR89" s="497">
        <f t="shared" si="1911"/>
        <v>1</v>
      </c>
      <c r="BS89" s="498">
        <f t="shared" si="1912"/>
        <v>1</v>
      </c>
      <c r="BT89" s="498">
        <f t="shared" si="1913"/>
        <v>1</v>
      </c>
      <c r="BU89" s="498">
        <f t="shared" si="1914"/>
        <v>1</v>
      </c>
      <c r="BV89" s="498">
        <f t="shared" si="1915"/>
        <v>1</v>
      </c>
      <c r="BW89" s="504">
        <f t="shared" si="1916"/>
        <v>27116</v>
      </c>
      <c r="BX89" s="500">
        <f t="shared" si="1917"/>
        <v>0</v>
      </c>
      <c r="CA89" s="934" t="s">
        <v>529</v>
      </c>
      <c r="CB89" s="935" t="s">
        <v>324</v>
      </c>
      <c r="CC89" s="946" t="s">
        <v>530</v>
      </c>
      <c r="CD89" s="943" t="s">
        <v>483</v>
      </c>
      <c r="CE89" s="969">
        <v>4</v>
      </c>
      <c r="CF89" s="1017">
        <v>11065</v>
      </c>
      <c r="CG89" s="964">
        <v>44260</v>
      </c>
      <c r="CH89" s="497">
        <f t="shared" si="1918"/>
        <v>1</v>
      </c>
      <c r="CI89" s="497">
        <f t="shared" si="1919"/>
        <v>1</v>
      </c>
      <c r="CJ89" s="498">
        <f t="shared" si="1920"/>
        <v>1</v>
      </c>
      <c r="CK89" s="498">
        <f t="shared" si="1921"/>
        <v>1</v>
      </c>
      <c r="CL89" s="498">
        <f t="shared" si="1922"/>
        <v>1</v>
      </c>
      <c r="CM89" s="498">
        <f t="shared" si="1923"/>
        <v>1</v>
      </c>
      <c r="CN89" s="504">
        <f t="shared" si="1924"/>
        <v>44260</v>
      </c>
      <c r="CO89" s="500">
        <f t="shared" si="1925"/>
        <v>0</v>
      </c>
      <c r="CR89" s="934" t="s">
        <v>529</v>
      </c>
      <c r="CS89" s="935" t="s">
        <v>324</v>
      </c>
      <c r="CT89" s="946" t="s">
        <v>530</v>
      </c>
      <c r="CU89" s="943" t="s">
        <v>483</v>
      </c>
      <c r="CV89" s="676">
        <v>4</v>
      </c>
      <c r="CW89" s="1017">
        <v>11060</v>
      </c>
      <c r="CX89" s="1041">
        <f t="shared" si="1869"/>
        <v>44240</v>
      </c>
      <c r="CY89" s="497">
        <f t="shared" si="1926"/>
        <v>1</v>
      </c>
      <c r="CZ89" s="497">
        <f t="shared" si="1927"/>
        <v>1</v>
      </c>
      <c r="DA89" s="498">
        <f t="shared" si="1928"/>
        <v>1</v>
      </c>
      <c r="DB89" s="498">
        <f t="shared" si="1929"/>
        <v>1</v>
      </c>
      <c r="DC89" s="498">
        <f t="shared" si="1930"/>
        <v>1</v>
      </c>
      <c r="DD89" s="498">
        <f t="shared" si="1931"/>
        <v>1</v>
      </c>
      <c r="DE89" s="504">
        <f t="shared" si="1932"/>
        <v>44240</v>
      </c>
      <c r="DF89" s="500">
        <f t="shared" si="1933"/>
        <v>0</v>
      </c>
      <c r="DI89" s="934" t="s">
        <v>529</v>
      </c>
      <c r="DJ89" s="935" t="s">
        <v>324</v>
      </c>
      <c r="DK89" s="946" t="s">
        <v>530</v>
      </c>
      <c r="DL89" s="943" t="s">
        <v>483</v>
      </c>
      <c r="DM89" s="969">
        <v>4</v>
      </c>
      <c r="DN89" s="1017">
        <v>6000</v>
      </c>
      <c r="DO89" s="964">
        <v>24000</v>
      </c>
      <c r="DP89" s="497">
        <f t="shared" si="1934"/>
        <v>1</v>
      </c>
      <c r="DQ89" s="497">
        <f t="shared" si="1935"/>
        <v>1</v>
      </c>
      <c r="DR89" s="498">
        <f t="shared" si="1936"/>
        <v>1</v>
      </c>
      <c r="DS89" s="498">
        <f t="shared" si="1937"/>
        <v>1</v>
      </c>
      <c r="DT89" s="498">
        <f t="shared" si="1938"/>
        <v>1</v>
      </c>
      <c r="DU89" s="498">
        <f t="shared" si="1939"/>
        <v>1</v>
      </c>
      <c r="DV89" s="504">
        <f t="shared" si="1940"/>
        <v>24000</v>
      </c>
      <c r="DW89" s="500">
        <f t="shared" si="1941"/>
        <v>0</v>
      </c>
      <c r="DZ89" s="934" t="s">
        <v>529</v>
      </c>
      <c r="EA89" s="935" t="s">
        <v>324</v>
      </c>
      <c r="EB89" s="946" t="s">
        <v>530</v>
      </c>
      <c r="EC89" s="943" t="s">
        <v>483</v>
      </c>
      <c r="ED89" s="676">
        <v>4</v>
      </c>
      <c r="EE89" s="1017">
        <v>11056</v>
      </c>
      <c r="EF89" s="1041">
        <f t="shared" si="1880"/>
        <v>44224</v>
      </c>
      <c r="EG89" s="497">
        <f t="shared" si="1942"/>
        <v>1</v>
      </c>
      <c r="EH89" s="497">
        <f t="shared" si="1943"/>
        <v>1</v>
      </c>
      <c r="EI89" s="498">
        <f t="shared" si="1944"/>
        <v>1</v>
      </c>
      <c r="EJ89" s="498">
        <f t="shared" si="1945"/>
        <v>1</v>
      </c>
      <c r="EK89" s="498">
        <f t="shared" si="1946"/>
        <v>1</v>
      </c>
      <c r="EL89" s="498">
        <f t="shared" si="1947"/>
        <v>1</v>
      </c>
      <c r="EM89" s="504">
        <f t="shared" si="1948"/>
        <v>44224</v>
      </c>
      <c r="EN89" s="500">
        <f t="shared" si="1949"/>
        <v>0</v>
      </c>
      <c r="EQ89" s="665"/>
      <c r="ER89" s="666"/>
      <c r="ES89" s="667"/>
      <c r="ET89" s="676"/>
      <c r="EU89" s="669"/>
      <c r="EV89" s="670"/>
      <c r="EW89" s="1324"/>
      <c r="EX89" s="497" t="e">
        <f>IF(EXACT(VLOOKUP(EQ89,OFERTA_0,2,FALSE),ER89),1,0)</f>
        <v>#N/A</v>
      </c>
      <c r="EY89" s="497" t="e">
        <f>IF(EXACT(VLOOKUP(EQ89,OFERTA_0,3,FALSE),ES89),1,0)</f>
        <v>#N/A</v>
      </c>
      <c r="EZ89" s="498" t="e">
        <f>IF(EXACT(VLOOKUP(EQ89,OFERTA_0,4,FALSE),ET89),1,0)</f>
        <v>#N/A</v>
      </c>
      <c r="FA89" s="498">
        <f t="shared" si="2254"/>
        <v>0</v>
      </c>
      <c r="FB89" s="498">
        <f t="shared" si="2255"/>
        <v>0</v>
      </c>
      <c r="FC89" s="498" t="e">
        <f>PRODUCT(EX89:FB89)</f>
        <v>#N/A</v>
      </c>
      <c r="FD89" s="504">
        <f>ROUND(EV89,0)</f>
        <v>0</v>
      </c>
      <c r="FE89" s="500">
        <f>EV89-FD89</f>
        <v>0</v>
      </c>
      <c r="FH89" s="665"/>
      <c r="FI89" s="666"/>
      <c r="FJ89" s="667"/>
      <c r="FK89" s="676"/>
      <c r="FL89" s="669"/>
      <c r="FM89" s="670"/>
      <c r="FN89" s="1324"/>
      <c r="FO89" s="497" t="e">
        <f>IF(EXACT(VLOOKUP(FH89,OFERTA_0,2,FALSE),FI89),1,0)</f>
        <v>#N/A</v>
      </c>
      <c r="FP89" s="497" t="e">
        <f>IF(EXACT(VLOOKUP(FH89,OFERTA_0,3,FALSE),FJ89),1,0)</f>
        <v>#N/A</v>
      </c>
      <c r="FQ89" s="498" t="e">
        <f>IF(EXACT(VLOOKUP(FH89,OFERTA_0,4,FALSE),FK89),1,0)</f>
        <v>#N/A</v>
      </c>
      <c r="FR89" s="498">
        <f t="shared" si="2256"/>
        <v>0</v>
      </c>
      <c r="FS89" s="498">
        <f t="shared" si="2257"/>
        <v>0</v>
      </c>
      <c r="FT89" s="498" t="e">
        <f>PRODUCT(FO89:FS89)</f>
        <v>#N/A</v>
      </c>
      <c r="FU89" s="504">
        <f>ROUND(FM89,0)</f>
        <v>0</v>
      </c>
      <c r="FV89" s="500">
        <f>FM89-FU89</f>
        <v>0</v>
      </c>
      <c r="FY89" s="665"/>
      <c r="FZ89" s="666"/>
      <c r="GA89" s="667"/>
      <c r="GB89" s="676"/>
      <c r="GC89" s="669"/>
      <c r="GD89" s="670"/>
      <c r="GE89" s="1324"/>
      <c r="GF89" s="497" t="e">
        <f>IF(EXACT(VLOOKUP(FY89,OFERTA_0,2,FALSE),FZ89),1,0)</f>
        <v>#N/A</v>
      </c>
      <c r="GG89" s="497" t="e">
        <f>IF(EXACT(VLOOKUP(FY89,OFERTA_0,3,FALSE),GA89),1,0)</f>
        <v>#N/A</v>
      </c>
      <c r="GH89" s="498" t="e">
        <f>IF(EXACT(VLOOKUP(FY89,OFERTA_0,4,FALSE),GB89),1,0)</f>
        <v>#N/A</v>
      </c>
      <c r="GI89" s="498">
        <f t="shared" si="2258"/>
        <v>0</v>
      </c>
      <c r="GJ89" s="498">
        <f t="shared" si="2259"/>
        <v>0</v>
      </c>
      <c r="GK89" s="498" t="e">
        <f>PRODUCT(GF89:GJ89)</f>
        <v>#N/A</v>
      </c>
      <c r="GL89" s="504">
        <f>ROUND(GD89,0)</f>
        <v>0</v>
      </c>
      <c r="GM89" s="500">
        <f>GD89-GL89</f>
        <v>0</v>
      </c>
      <c r="GP89" s="665"/>
      <c r="GQ89" s="666"/>
      <c r="GR89" s="667"/>
      <c r="GS89" s="676"/>
      <c r="GT89" s="669"/>
      <c r="GU89" s="670"/>
      <c r="GV89" s="1324"/>
      <c r="GW89" s="497" t="e">
        <f>IF(EXACT(VLOOKUP(GP89,OFERTA_0,2,FALSE),GQ89),1,0)</f>
        <v>#N/A</v>
      </c>
      <c r="GX89" s="497" t="e">
        <f>IF(EXACT(VLOOKUP(GP89,OFERTA_0,3,FALSE),GR89),1,0)</f>
        <v>#N/A</v>
      </c>
      <c r="GY89" s="498" t="e">
        <f>IF(EXACT(VLOOKUP(GP89,OFERTA_0,4,FALSE),GS89),1,0)</f>
        <v>#N/A</v>
      </c>
      <c r="GZ89" s="498">
        <f t="shared" si="2260"/>
        <v>0</v>
      </c>
      <c r="HA89" s="498">
        <f t="shared" si="2261"/>
        <v>0</v>
      </c>
      <c r="HB89" s="498" t="e">
        <f>PRODUCT(GW89:HA89)</f>
        <v>#N/A</v>
      </c>
      <c r="HC89" s="504">
        <f>ROUND(GU89,0)</f>
        <v>0</v>
      </c>
      <c r="HD89" s="500">
        <f>GU89-HC89</f>
        <v>0</v>
      </c>
      <c r="HG89" s="665"/>
      <c r="HH89" s="666"/>
      <c r="HI89" s="667"/>
      <c r="HJ89" s="676"/>
      <c r="HK89" s="669"/>
      <c r="HL89" s="670"/>
      <c r="HM89" s="1324"/>
      <c r="HN89" s="497" t="e">
        <f>IF(EXACT(VLOOKUP(HG89,OFERTA_0,2,FALSE),HH89),1,0)</f>
        <v>#N/A</v>
      </c>
      <c r="HO89" s="497" t="e">
        <f>IF(EXACT(VLOOKUP(HG89,OFERTA_0,3,FALSE),HI89),1,0)</f>
        <v>#N/A</v>
      </c>
      <c r="HP89" s="498" t="e">
        <f>IF(EXACT(VLOOKUP(HG89,OFERTA_0,4,FALSE),HJ89),1,0)</f>
        <v>#N/A</v>
      </c>
      <c r="HQ89" s="498">
        <f t="shared" si="2262"/>
        <v>0</v>
      </c>
      <c r="HR89" s="498">
        <f t="shared" si="2263"/>
        <v>0</v>
      </c>
      <c r="HS89" s="498" t="e">
        <f>PRODUCT(HN89:HR89)</f>
        <v>#N/A</v>
      </c>
      <c r="HT89" s="504">
        <f>ROUND(HL89,0)</f>
        <v>0</v>
      </c>
      <c r="HU89" s="500">
        <f>HL89-HT89</f>
        <v>0</v>
      </c>
      <c r="HX89" s="665"/>
      <c r="HY89" s="666"/>
      <c r="HZ89" s="667"/>
      <c r="IA89" s="676"/>
      <c r="IB89" s="669"/>
      <c r="IC89" s="670"/>
      <c r="ID89" s="1324"/>
      <c r="IE89" s="497" t="e">
        <f>IF(EXACT(VLOOKUP(HX89,OFERTA_0,2,FALSE),HY89),1,0)</f>
        <v>#N/A</v>
      </c>
      <c r="IF89" s="497" t="e">
        <f>IF(EXACT(VLOOKUP(HX89,OFERTA_0,3,FALSE),HZ89),1,0)</f>
        <v>#N/A</v>
      </c>
      <c r="IG89" s="498" t="e">
        <f>IF(EXACT(VLOOKUP(HX89,OFERTA_0,4,FALSE),IA89),1,0)</f>
        <v>#N/A</v>
      </c>
      <c r="IH89" s="498">
        <f t="shared" si="2264"/>
        <v>0</v>
      </c>
      <c r="II89" s="498">
        <f t="shared" si="2265"/>
        <v>0</v>
      </c>
      <c r="IJ89" s="498" t="e">
        <f>PRODUCT(IE89:II89)</f>
        <v>#N/A</v>
      </c>
      <c r="IK89" s="504">
        <f>ROUND(IC89,0)</f>
        <v>0</v>
      </c>
      <c r="IL89" s="500">
        <f>IC89-IK89</f>
        <v>0</v>
      </c>
      <c r="IO89" s="665"/>
      <c r="IP89" s="666"/>
      <c r="IQ89" s="667"/>
      <c r="IR89" s="676"/>
      <c r="IS89" s="669"/>
      <c r="IT89" s="670"/>
      <c r="IU89" s="1324"/>
      <c r="IV89" s="497" t="e">
        <f>IF(EXACT(VLOOKUP(IO89,OFERTA_0,2,FALSE),IP89),1,0)</f>
        <v>#N/A</v>
      </c>
      <c r="IW89" s="497" t="e">
        <f>IF(EXACT(VLOOKUP(IO89,OFERTA_0,3,FALSE),IQ89),1,0)</f>
        <v>#N/A</v>
      </c>
      <c r="IX89" s="498" t="e">
        <f>IF(EXACT(VLOOKUP(IO89,OFERTA_0,4,FALSE),IR89),1,0)</f>
        <v>#N/A</v>
      </c>
      <c r="IY89" s="498">
        <f t="shared" si="2266"/>
        <v>0</v>
      </c>
      <c r="IZ89" s="498">
        <f t="shared" si="2267"/>
        <v>0</v>
      </c>
      <c r="JA89" s="498" t="e">
        <f>PRODUCT(IV89:IZ89)</f>
        <v>#N/A</v>
      </c>
      <c r="JB89" s="504">
        <f>ROUND(IT89,0)</f>
        <v>0</v>
      </c>
      <c r="JC89" s="500">
        <f>IT89-JB89</f>
        <v>0</v>
      </c>
      <c r="JF89" s="665"/>
      <c r="JG89" s="666"/>
      <c r="JH89" s="667"/>
      <c r="JI89" s="676"/>
      <c r="JJ89" s="669"/>
      <c r="JK89" s="670"/>
      <c r="JL89" s="1324"/>
      <c r="JM89" s="497" t="e">
        <f>IF(EXACT(VLOOKUP(JF89,OFERTA_0,2,FALSE),JG89),1,0)</f>
        <v>#N/A</v>
      </c>
      <c r="JN89" s="497" t="e">
        <f>IF(EXACT(VLOOKUP(JF89,OFERTA_0,3,FALSE),JH89),1,0)</f>
        <v>#N/A</v>
      </c>
      <c r="JO89" s="498" t="e">
        <f>IF(EXACT(VLOOKUP(JF89,OFERTA_0,4,FALSE),JI89),1,0)</f>
        <v>#N/A</v>
      </c>
      <c r="JP89" s="498">
        <f t="shared" si="2268"/>
        <v>0</v>
      </c>
      <c r="JQ89" s="498">
        <f t="shared" si="2269"/>
        <v>0</v>
      </c>
      <c r="JR89" s="498" t="e">
        <f>PRODUCT(JM89:JQ89)</f>
        <v>#N/A</v>
      </c>
      <c r="JS89" s="504">
        <f>ROUND(JK89,0)</f>
        <v>0</v>
      </c>
      <c r="JT89" s="500">
        <f>JK89-JS89</f>
        <v>0</v>
      </c>
      <c r="JW89" s="665"/>
      <c r="JX89" s="666"/>
      <c r="JY89" s="667"/>
      <c r="JZ89" s="676"/>
      <c r="KA89" s="669"/>
      <c r="KB89" s="670"/>
      <c r="KC89" s="1324"/>
      <c r="KD89" s="497" t="e">
        <f>IF(EXACT(VLOOKUP(JW89,OFERTA_0,2,FALSE),JX89),1,0)</f>
        <v>#N/A</v>
      </c>
      <c r="KE89" s="497" t="e">
        <f>IF(EXACT(VLOOKUP(JW89,OFERTA_0,3,FALSE),JY89),1,0)</f>
        <v>#N/A</v>
      </c>
      <c r="KF89" s="498" t="e">
        <f>IF(EXACT(VLOOKUP(JW89,OFERTA_0,4,FALSE),JZ89),1,0)</f>
        <v>#N/A</v>
      </c>
      <c r="KG89" s="498">
        <f t="shared" si="2270"/>
        <v>0</v>
      </c>
      <c r="KH89" s="498">
        <f t="shared" si="2271"/>
        <v>0</v>
      </c>
      <c r="KI89" s="498" t="e">
        <f>PRODUCT(KD89:KH89)</f>
        <v>#N/A</v>
      </c>
      <c r="KJ89" s="504">
        <f>ROUND(KB89,0)</f>
        <v>0</v>
      </c>
      <c r="KK89" s="500">
        <f>KB89-KJ89</f>
        <v>0</v>
      </c>
      <c r="KN89" s="665"/>
      <c r="KO89" s="666"/>
      <c r="KP89" s="667"/>
      <c r="KQ89" s="676"/>
      <c r="KR89" s="669"/>
      <c r="KS89" s="670"/>
      <c r="KT89" s="1324"/>
      <c r="KU89" s="497" t="e">
        <f>IF(EXACT(VLOOKUP(KN89,OFERTA_0,2,FALSE),KO89),1,0)</f>
        <v>#N/A</v>
      </c>
      <c r="KV89" s="497" t="e">
        <f>IF(EXACT(VLOOKUP(KN89,OFERTA_0,3,FALSE),KP89),1,0)</f>
        <v>#N/A</v>
      </c>
      <c r="KW89" s="498" t="e">
        <f>IF(EXACT(VLOOKUP(KN89,OFERTA_0,4,FALSE),KQ89),1,0)</f>
        <v>#N/A</v>
      </c>
      <c r="KX89" s="498">
        <f t="shared" si="2272"/>
        <v>0</v>
      </c>
      <c r="KY89" s="498">
        <f t="shared" si="2273"/>
        <v>0</v>
      </c>
      <c r="KZ89" s="498" t="e">
        <f>PRODUCT(KU89:KY89)</f>
        <v>#N/A</v>
      </c>
      <c r="LA89" s="504">
        <f>ROUND(KS89,0)</f>
        <v>0</v>
      </c>
      <c r="LB89" s="500">
        <f>KS89-LA89</f>
        <v>0</v>
      </c>
      <c r="LE89" s="665"/>
      <c r="LF89" s="666"/>
      <c r="LG89" s="667"/>
      <c r="LH89" s="676"/>
      <c r="LI89" s="669"/>
      <c r="LJ89" s="670"/>
      <c r="LK89" s="1324"/>
      <c r="LL89" s="497" t="e">
        <f>IF(EXACT(VLOOKUP(LE89,OFERTA_0,2,FALSE),LF89),1,0)</f>
        <v>#N/A</v>
      </c>
      <c r="LM89" s="497" t="e">
        <f>IF(EXACT(VLOOKUP(LE89,OFERTA_0,3,FALSE),LG89),1,0)</f>
        <v>#N/A</v>
      </c>
      <c r="LN89" s="498" t="e">
        <f>IF(EXACT(VLOOKUP(LE89,OFERTA_0,4,FALSE),LH89),1,0)</f>
        <v>#N/A</v>
      </c>
      <c r="LO89" s="498">
        <f t="shared" si="2274"/>
        <v>0</v>
      </c>
      <c r="LP89" s="498">
        <f t="shared" si="2275"/>
        <v>0</v>
      </c>
      <c r="LQ89" s="498" t="e">
        <f>PRODUCT(LL89:LP89)</f>
        <v>#N/A</v>
      </c>
      <c r="LR89" s="504">
        <f>ROUND(LJ89,0)</f>
        <v>0</v>
      </c>
      <c r="LS89" s="500">
        <f>LJ89-LR89</f>
        <v>0</v>
      </c>
      <c r="LV89" s="665"/>
      <c r="LW89" s="666"/>
      <c r="LX89" s="667"/>
      <c r="LY89" s="676"/>
      <c r="LZ89" s="669"/>
      <c r="MA89" s="670"/>
      <c r="MB89" s="1324"/>
      <c r="MC89" s="497" t="e">
        <f>IF(EXACT(VLOOKUP(LV89,OFERTA_0,2,FALSE),LW89),1,0)</f>
        <v>#N/A</v>
      </c>
      <c r="MD89" s="497" t="e">
        <f>IF(EXACT(VLOOKUP(LV89,OFERTA_0,3,FALSE),LX89),1,0)</f>
        <v>#N/A</v>
      </c>
      <c r="ME89" s="498" t="e">
        <f>IF(EXACT(VLOOKUP(LV89,OFERTA_0,4,FALSE),LY89),1,0)</f>
        <v>#N/A</v>
      </c>
      <c r="MF89" s="498">
        <f t="shared" si="2276"/>
        <v>0</v>
      </c>
      <c r="MG89" s="498">
        <f t="shared" si="2277"/>
        <v>0</v>
      </c>
      <c r="MH89" s="498" t="e">
        <f>PRODUCT(MC89:MG89)</f>
        <v>#N/A</v>
      </c>
      <c r="MI89" s="504">
        <f>ROUND(MA89,0)</f>
        <v>0</v>
      </c>
      <c r="MJ89" s="500">
        <f>MA89-MI89</f>
        <v>0</v>
      </c>
      <c r="MM89" s="665"/>
      <c r="MN89" s="666"/>
      <c r="MO89" s="667"/>
      <c r="MP89" s="676"/>
      <c r="MQ89" s="669"/>
      <c r="MR89" s="670"/>
      <c r="MS89" s="1324"/>
      <c r="MT89" s="497" t="e">
        <f>IF(EXACT(VLOOKUP(MM89,OFERTA_0,2,FALSE),MN89),1,0)</f>
        <v>#N/A</v>
      </c>
      <c r="MU89" s="497" t="e">
        <f>IF(EXACT(VLOOKUP(MM89,OFERTA_0,3,FALSE),MO89),1,0)</f>
        <v>#N/A</v>
      </c>
      <c r="MV89" s="498" t="e">
        <f>IF(EXACT(VLOOKUP(MM89,OFERTA_0,4,FALSE),MP89),1,0)</f>
        <v>#N/A</v>
      </c>
      <c r="MW89" s="498">
        <f t="shared" si="2278"/>
        <v>0</v>
      </c>
      <c r="MX89" s="498">
        <f t="shared" si="2279"/>
        <v>0</v>
      </c>
      <c r="MY89" s="498" t="e">
        <f>PRODUCT(MT89:MX89)</f>
        <v>#N/A</v>
      </c>
      <c r="MZ89" s="504">
        <f>ROUND(MR89,0)</f>
        <v>0</v>
      </c>
      <c r="NA89" s="500">
        <f>MR89-MZ89</f>
        <v>0</v>
      </c>
      <c r="ND89" s="665"/>
      <c r="NE89" s="666"/>
      <c r="NF89" s="667"/>
      <c r="NG89" s="676"/>
      <c r="NH89" s="669"/>
      <c r="NI89" s="670"/>
      <c r="NJ89" s="1324"/>
      <c r="NK89" s="497" t="e">
        <f>IF(EXACT(VLOOKUP(ND89,OFERTA_0,2,FALSE),NE89),1,0)</f>
        <v>#N/A</v>
      </c>
      <c r="NL89" s="497" t="e">
        <f>IF(EXACT(VLOOKUP(ND89,OFERTA_0,3,FALSE),NF89),1,0)</f>
        <v>#N/A</v>
      </c>
      <c r="NM89" s="498" t="e">
        <f>IF(EXACT(VLOOKUP(ND89,OFERTA_0,4,FALSE),NG89),1,0)</f>
        <v>#N/A</v>
      </c>
      <c r="NN89" s="498">
        <f t="shared" si="2280"/>
        <v>0</v>
      </c>
      <c r="NO89" s="498">
        <f t="shared" si="2281"/>
        <v>0</v>
      </c>
      <c r="NP89" s="498" t="e">
        <f>PRODUCT(NK89:NO89)</f>
        <v>#N/A</v>
      </c>
      <c r="NQ89" s="504">
        <f>ROUND(NI89,0)</f>
        <v>0</v>
      </c>
      <c r="NR89" s="500">
        <f>NI89-NQ89</f>
        <v>0</v>
      </c>
      <c r="NU89" s="665"/>
      <c r="NV89" s="666"/>
      <c r="NW89" s="667"/>
      <c r="NX89" s="676"/>
      <c r="NY89" s="669"/>
      <c r="NZ89" s="670"/>
      <c r="OA89" s="1324"/>
      <c r="OB89" s="497" t="e">
        <f>IF(EXACT(VLOOKUP(NU89,OFERTA_0,2,FALSE),NV89),1,0)</f>
        <v>#N/A</v>
      </c>
      <c r="OC89" s="497" t="e">
        <f>IF(EXACT(VLOOKUP(NU89,OFERTA_0,3,FALSE),NW89),1,0)</f>
        <v>#N/A</v>
      </c>
      <c r="OD89" s="498" t="e">
        <f>IF(EXACT(VLOOKUP(NU89,OFERTA_0,4,FALSE),NX89),1,0)</f>
        <v>#N/A</v>
      </c>
      <c r="OE89" s="498">
        <f t="shared" si="2282"/>
        <v>0</v>
      </c>
      <c r="OF89" s="498">
        <f t="shared" si="2283"/>
        <v>0</v>
      </c>
      <c r="OG89" s="498" t="e">
        <f>PRODUCT(OB89:OF89)</f>
        <v>#N/A</v>
      </c>
      <c r="OH89" s="504">
        <f>ROUND(NZ89,0)</f>
        <v>0</v>
      </c>
      <c r="OI89" s="500">
        <f>NZ89-OH89</f>
        <v>0</v>
      </c>
      <c r="OL89" s="665"/>
      <c r="OM89" s="666"/>
      <c r="ON89" s="667"/>
      <c r="OO89" s="676"/>
      <c r="OP89" s="669"/>
      <c r="OQ89" s="670"/>
      <c r="OR89" s="1324"/>
      <c r="OS89" s="497" t="e">
        <f>IF(EXACT(VLOOKUP(OL89,OFERTA_0,2,FALSE),OM89),1,0)</f>
        <v>#N/A</v>
      </c>
      <c r="OT89" s="497" t="e">
        <f>IF(EXACT(VLOOKUP(OL89,OFERTA_0,3,FALSE),ON89),1,0)</f>
        <v>#N/A</v>
      </c>
      <c r="OU89" s="498" t="e">
        <f>IF(EXACT(VLOOKUP(OL89,OFERTA_0,4,FALSE),OO89),1,0)</f>
        <v>#N/A</v>
      </c>
      <c r="OV89" s="498">
        <f t="shared" si="2284"/>
        <v>0</v>
      </c>
      <c r="OW89" s="498">
        <f t="shared" si="2285"/>
        <v>0</v>
      </c>
      <c r="OX89" s="498" t="e">
        <f>PRODUCT(OS89:OW89)</f>
        <v>#N/A</v>
      </c>
      <c r="OY89" s="504">
        <f>ROUND(OQ89,0)</f>
        <v>0</v>
      </c>
      <c r="OZ89" s="500">
        <f>OQ89-OY89</f>
        <v>0</v>
      </c>
      <c r="PC89" s="665"/>
      <c r="PD89" s="666"/>
      <c r="PE89" s="667"/>
      <c r="PF89" s="676"/>
      <c r="PG89" s="669"/>
      <c r="PH89" s="670"/>
      <c r="PI89" s="1324"/>
      <c r="PJ89" s="497" t="e">
        <f>IF(EXACT(VLOOKUP(PC89,OFERTA_0,2,FALSE),PD89),1,0)</f>
        <v>#N/A</v>
      </c>
      <c r="PK89" s="497" t="e">
        <f>IF(EXACT(VLOOKUP(PC89,OFERTA_0,3,FALSE),PE89),1,0)</f>
        <v>#N/A</v>
      </c>
      <c r="PL89" s="498" t="e">
        <f>IF(EXACT(VLOOKUP(PC89,OFERTA_0,4,FALSE),PF89),1,0)</f>
        <v>#N/A</v>
      </c>
      <c r="PM89" s="498">
        <f t="shared" si="2286"/>
        <v>0</v>
      </c>
      <c r="PN89" s="498">
        <f t="shared" si="2287"/>
        <v>0</v>
      </c>
      <c r="PO89" s="498" t="e">
        <f>PRODUCT(PJ89:PN89)</f>
        <v>#N/A</v>
      </c>
      <c r="PP89" s="504">
        <f>ROUND(PH89,0)</f>
        <v>0</v>
      </c>
      <c r="PQ89" s="500">
        <f>PH89-PP89</f>
        <v>0</v>
      </c>
      <c r="PT89" s="665"/>
      <c r="PU89" s="666"/>
      <c r="PV89" s="667"/>
      <c r="PW89" s="676"/>
      <c r="PX89" s="669"/>
      <c r="PY89" s="670"/>
      <c r="PZ89" s="1324"/>
      <c r="QA89" s="497" t="e">
        <f>IF(EXACT(VLOOKUP(PT89,OFERTA_0,2,FALSE),PU89),1,0)</f>
        <v>#N/A</v>
      </c>
      <c r="QB89" s="497" t="e">
        <f>IF(EXACT(VLOOKUP(PT89,OFERTA_0,3,FALSE),PV89),1,0)</f>
        <v>#N/A</v>
      </c>
      <c r="QC89" s="498" t="e">
        <f>IF(EXACT(VLOOKUP(PT89,OFERTA_0,4,FALSE),PW89),1,0)</f>
        <v>#N/A</v>
      </c>
      <c r="QD89" s="498">
        <f t="shared" si="2288"/>
        <v>0</v>
      </c>
      <c r="QE89" s="498">
        <f t="shared" si="2289"/>
        <v>0</v>
      </c>
      <c r="QF89" s="498" t="e">
        <f>PRODUCT(QA89:QE89)</f>
        <v>#N/A</v>
      </c>
      <c r="QG89" s="504">
        <f>ROUND(PY89,0)</f>
        <v>0</v>
      </c>
      <c r="QH89" s="500">
        <f>PY89-QG89</f>
        <v>0</v>
      </c>
      <c r="QK89" s="665"/>
      <c r="QL89" s="666"/>
      <c r="QM89" s="667"/>
      <c r="QN89" s="676"/>
      <c r="QO89" s="669"/>
      <c r="QP89" s="670"/>
      <c r="QQ89" s="1324"/>
      <c r="QR89" s="497" t="e">
        <f>IF(EXACT(VLOOKUP(QK89,OFERTA_0,2,FALSE),QL89),1,0)</f>
        <v>#N/A</v>
      </c>
      <c r="QS89" s="497" t="e">
        <f>IF(EXACT(VLOOKUP(QK89,OFERTA_0,3,FALSE),QM89),1,0)</f>
        <v>#N/A</v>
      </c>
      <c r="QT89" s="498" t="e">
        <f>IF(EXACT(VLOOKUP(QK89,OFERTA_0,4,FALSE),QN89),1,0)</f>
        <v>#N/A</v>
      </c>
      <c r="QU89" s="498">
        <f t="shared" si="2290"/>
        <v>0</v>
      </c>
      <c r="QV89" s="498">
        <f t="shared" si="2291"/>
        <v>0</v>
      </c>
      <c r="QW89" s="498" t="e">
        <f>PRODUCT(QR89:QV89)</f>
        <v>#N/A</v>
      </c>
      <c r="QX89" s="504">
        <f>ROUND(QP89,0)</f>
        <v>0</v>
      </c>
      <c r="QY89" s="500">
        <f>QP89-QX89</f>
        <v>0</v>
      </c>
      <c r="RB89" s="381"/>
      <c r="RC89" s="382"/>
      <c r="RD89" s="383"/>
      <c r="RE89" s="384"/>
      <c r="RF89" s="385"/>
      <c r="RG89" s="386"/>
      <c r="RH89" s="386"/>
      <c r="RI89" s="497"/>
      <c r="RJ89" s="497"/>
      <c r="RK89" s="501"/>
      <c r="RL89" s="501"/>
      <c r="RM89" s="501"/>
      <c r="RN89" s="501"/>
      <c r="RO89" s="502"/>
      <c r="RP89" s="503"/>
      <c r="RS89" s="381"/>
      <c r="RT89" s="382"/>
      <c r="RU89" s="383"/>
      <c r="RV89" s="384"/>
      <c r="RW89" s="385"/>
      <c r="RX89" s="386"/>
      <c r="RY89" s="386"/>
      <c r="RZ89" s="497"/>
      <c r="SA89" s="497"/>
      <c r="SB89" s="501"/>
      <c r="SC89" s="501"/>
      <c r="SD89" s="501"/>
      <c r="SE89" s="501"/>
      <c r="SF89" s="502"/>
      <c r="SG89" s="503"/>
      <c r="SJ89" s="381"/>
      <c r="SK89" s="382"/>
      <c r="SL89" s="383"/>
      <c r="SM89" s="384"/>
      <c r="SN89" s="385"/>
      <c r="SO89" s="386"/>
      <c r="SP89" s="386"/>
      <c r="SQ89" s="497"/>
      <c r="SR89" s="497"/>
      <c r="SS89" s="501"/>
      <c r="ST89" s="501"/>
      <c r="SU89" s="501"/>
      <c r="SV89" s="501"/>
      <c r="SW89" s="502"/>
      <c r="SX89" s="503"/>
    </row>
    <row r="90" spans="2:518" ht="18.75" thickTop="1" thickBot="1">
      <c r="B90" s="825" t="s">
        <v>531</v>
      </c>
      <c r="C90" s="826"/>
      <c r="D90" s="827" t="s">
        <v>532</v>
      </c>
      <c r="E90" s="828"/>
      <c r="F90" s="866"/>
      <c r="G90" s="830"/>
      <c r="H90" s="831"/>
      <c r="K90" s="927" t="s">
        <v>531</v>
      </c>
      <c r="L90" s="928"/>
      <c r="M90" s="929" t="s">
        <v>532</v>
      </c>
      <c r="N90" s="930"/>
      <c r="O90" s="968"/>
      <c r="P90" s="932"/>
      <c r="Q90" s="933"/>
      <c r="R90" s="493"/>
      <c r="S90" s="494"/>
      <c r="T90" s="494"/>
      <c r="U90" s="494"/>
      <c r="V90" s="494"/>
      <c r="W90" s="494"/>
      <c r="X90" s="917"/>
      <c r="Y90" s="918"/>
      <c r="Z90" s="486"/>
      <c r="AA90" s="486"/>
      <c r="AB90" s="927" t="s">
        <v>531</v>
      </c>
      <c r="AC90" s="928"/>
      <c r="AD90" s="929" t="s">
        <v>532</v>
      </c>
      <c r="AE90" s="930"/>
      <c r="AF90" s="968"/>
      <c r="AG90" s="932"/>
      <c r="AH90" s="933"/>
      <c r="AI90" s="493"/>
      <c r="AJ90" s="494"/>
      <c r="AK90" s="494"/>
      <c r="AL90" s="494"/>
      <c r="AM90" s="494"/>
      <c r="AN90" s="494"/>
      <c r="AO90" s="917"/>
      <c r="AP90" s="918"/>
      <c r="AQ90" s="486"/>
      <c r="AR90" s="486"/>
      <c r="AS90" s="927" t="s">
        <v>531</v>
      </c>
      <c r="AT90" s="928"/>
      <c r="AU90" s="929" t="s">
        <v>532</v>
      </c>
      <c r="AV90" s="930"/>
      <c r="AW90" s="968"/>
      <c r="AX90" s="932"/>
      <c r="AY90" s="933"/>
      <c r="AZ90" s="493"/>
      <c r="BA90" s="494"/>
      <c r="BB90" s="494"/>
      <c r="BC90" s="494"/>
      <c r="BD90" s="494"/>
      <c r="BE90" s="494"/>
      <c r="BF90" s="917"/>
      <c r="BG90" s="918"/>
      <c r="BJ90" s="927" t="s">
        <v>531</v>
      </c>
      <c r="BK90" s="928"/>
      <c r="BL90" s="929" t="s">
        <v>532</v>
      </c>
      <c r="BM90" s="930"/>
      <c r="BN90" s="968"/>
      <c r="BO90" s="932"/>
      <c r="BP90" s="933"/>
      <c r="BQ90" s="493"/>
      <c r="BR90" s="494"/>
      <c r="BS90" s="494"/>
      <c r="BT90" s="494"/>
      <c r="BU90" s="494"/>
      <c r="BV90" s="494"/>
      <c r="BW90" s="917"/>
      <c r="BX90" s="918"/>
      <c r="CA90" s="927" t="s">
        <v>531</v>
      </c>
      <c r="CB90" s="928"/>
      <c r="CC90" s="929" t="s">
        <v>532</v>
      </c>
      <c r="CD90" s="930"/>
      <c r="CE90" s="968"/>
      <c r="CF90" s="932"/>
      <c r="CG90" s="933"/>
      <c r="CH90" s="493"/>
      <c r="CI90" s="494"/>
      <c r="CJ90" s="494"/>
      <c r="CK90" s="494"/>
      <c r="CL90" s="494"/>
      <c r="CM90" s="494"/>
      <c r="CN90" s="917"/>
      <c r="CO90" s="918"/>
      <c r="CR90" s="652" t="s">
        <v>531</v>
      </c>
      <c r="CS90" s="1028"/>
      <c r="CT90" s="929" t="s">
        <v>532</v>
      </c>
      <c r="CU90" s="654"/>
      <c r="CV90" s="655"/>
      <c r="CW90" s="932"/>
      <c r="CX90" s="657"/>
      <c r="CY90" s="493"/>
      <c r="CZ90" s="494"/>
      <c r="DA90" s="494"/>
      <c r="DB90" s="494"/>
      <c r="DC90" s="494"/>
      <c r="DD90" s="494"/>
      <c r="DE90" s="917"/>
      <c r="DF90" s="918"/>
      <c r="DI90" s="927" t="s">
        <v>531</v>
      </c>
      <c r="DJ90" s="928"/>
      <c r="DK90" s="929" t="s">
        <v>532</v>
      </c>
      <c r="DL90" s="930"/>
      <c r="DM90" s="968"/>
      <c r="DN90" s="932"/>
      <c r="DO90" s="933"/>
      <c r="DP90" s="493"/>
      <c r="DQ90" s="494"/>
      <c r="DR90" s="494"/>
      <c r="DS90" s="494"/>
      <c r="DT90" s="494"/>
      <c r="DU90" s="494"/>
      <c r="DV90" s="917"/>
      <c r="DW90" s="918"/>
      <c r="DZ90" s="652" t="s">
        <v>531</v>
      </c>
      <c r="EA90" s="1028"/>
      <c r="EB90" s="929" t="s">
        <v>532</v>
      </c>
      <c r="EC90" s="654"/>
      <c r="ED90" s="655"/>
      <c r="EE90" s="932"/>
      <c r="EF90" s="657"/>
      <c r="EG90" s="493"/>
      <c r="EH90" s="494"/>
      <c r="EI90" s="494"/>
      <c r="EJ90" s="494"/>
      <c r="EK90" s="494"/>
      <c r="EL90" s="494"/>
      <c r="EM90" s="917"/>
      <c r="EN90" s="918"/>
      <c r="EQ90" s="665"/>
      <c r="ER90" s="666"/>
      <c r="ES90" s="667"/>
      <c r="ET90" s="676"/>
      <c r="EU90" s="669"/>
      <c r="EV90" s="670"/>
      <c r="EW90" s="1324"/>
      <c r="EX90" s="497" t="e">
        <f>IF(EXACT(VLOOKUP(EQ90,OFERTA_0,2,FALSE),ER90),1,0)</f>
        <v>#N/A</v>
      </c>
      <c r="EY90" s="497" t="e">
        <f>IF(EXACT(VLOOKUP(EQ90,OFERTA_0,3,FALSE),ES90),1,0)</f>
        <v>#N/A</v>
      </c>
      <c r="EZ90" s="498" t="e">
        <f>IF(EXACT(VLOOKUP(EQ90,OFERTA_0,4,FALSE),ET90),1,0)</f>
        <v>#N/A</v>
      </c>
      <c r="FA90" s="498">
        <f t="shared" si="2254"/>
        <v>0</v>
      </c>
      <c r="FB90" s="498">
        <f t="shared" si="2255"/>
        <v>0</v>
      </c>
      <c r="FC90" s="498" t="e">
        <f>PRODUCT(EX90:FB90)</f>
        <v>#N/A</v>
      </c>
      <c r="FD90" s="504">
        <f>ROUND(EV90,0)</f>
        <v>0</v>
      </c>
      <c r="FE90" s="500">
        <f>EV90-FD90</f>
        <v>0</v>
      </c>
      <c r="FH90" s="665"/>
      <c r="FI90" s="666"/>
      <c r="FJ90" s="667"/>
      <c r="FK90" s="676"/>
      <c r="FL90" s="669"/>
      <c r="FM90" s="670"/>
      <c r="FN90" s="1324"/>
      <c r="FO90" s="497" t="e">
        <f>IF(EXACT(VLOOKUP(FH90,OFERTA_0,2,FALSE),FI90),1,0)</f>
        <v>#N/A</v>
      </c>
      <c r="FP90" s="497" t="e">
        <f>IF(EXACT(VLOOKUP(FH90,OFERTA_0,3,FALSE),FJ90),1,0)</f>
        <v>#N/A</v>
      </c>
      <c r="FQ90" s="498" t="e">
        <f>IF(EXACT(VLOOKUP(FH90,OFERTA_0,4,FALSE),FK90),1,0)</f>
        <v>#N/A</v>
      </c>
      <c r="FR90" s="498">
        <f t="shared" si="2256"/>
        <v>0</v>
      </c>
      <c r="FS90" s="498">
        <f t="shared" si="2257"/>
        <v>0</v>
      </c>
      <c r="FT90" s="498" t="e">
        <f>PRODUCT(FO90:FS90)</f>
        <v>#N/A</v>
      </c>
      <c r="FU90" s="504">
        <f>ROUND(FM90,0)</f>
        <v>0</v>
      </c>
      <c r="FV90" s="500">
        <f>FM90-FU90</f>
        <v>0</v>
      </c>
      <c r="FY90" s="665"/>
      <c r="FZ90" s="666"/>
      <c r="GA90" s="667"/>
      <c r="GB90" s="676"/>
      <c r="GC90" s="669"/>
      <c r="GD90" s="670"/>
      <c r="GE90" s="1324"/>
      <c r="GF90" s="497" t="e">
        <f>IF(EXACT(VLOOKUP(FY90,OFERTA_0,2,FALSE),FZ90),1,0)</f>
        <v>#N/A</v>
      </c>
      <c r="GG90" s="497" t="e">
        <f>IF(EXACT(VLOOKUP(FY90,OFERTA_0,3,FALSE),GA90),1,0)</f>
        <v>#N/A</v>
      </c>
      <c r="GH90" s="498" t="e">
        <f>IF(EXACT(VLOOKUP(FY90,OFERTA_0,4,FALSE),GB90),1,0)</f>
        <v>#N/A</v>
      </c>
      <c r="GI90" s="498">
        <f t="shared" si="2258"/>
        <v>0</v>
      </c>
      <c r="GJ90" s="498">
        <f t="shared" si="2259"/>
        <v>0</v>
      </c>
      <c r="GK90" s="498" t="e">
        <f>PRODUCT(GF90:GJ90)</f>
        <v>#N/A</v>
      </c>
      <c r="GL90" s="504">
        <f>ROUND(GD90,0)</f>
        <v>0</v>
      </c>
      <c r="GM90" s="500">
        <f>GD90-GL90</f>
        <v>0</v>
      </c>
      <c r="GP90" s="665"/>
      <c r="GQ90" s="666"/>
      <c r="GR90" s="667"/>
      <c r="GS90" s="676"/>
      <c r="GT90" s="669"/>
      <c r="GU90" s="670"/>
      <c r="GV90" s="1324"/>
      <c r="GW90" s="497" t="e">
        <f>IF(EXACT(VLOOKUP(GP90,OFERTA_0,2,FALSE),GQ90),1,0)</f>
        <v>#N/A</v>
      </c>
      <c r="GX90" s="497" t="e">
        <f>IF(EXACT(VLOOKUP(GP90,OFERTA_0,3,FALSE),GR90),1,0)</f>
        <v>#N/A</v>
      </c>
      <c r="GY90" s="498" t="e">
        <f>IF(EXACT(VLOOKUP(GP90,OFERTA_0,4,FALSE),GS90),1,0)</f>
        <v>#N/A</v>
      </c>
      <c r="GZ90" s="498">
        <f t="shared" si="2260"/>
        <v>0</v>
      </c>
      <c r="HA90" s="498">
        <f t="shared" si="2261"/>
        <v>0</v>
      </c>
      <c r="HB90" s="498" t="e">
        <f>PRODUCT(GW90:HA90)</f>
        <v>#N/A</v>
      </c>
      <c r="HC90" s="504">
        <f>ROUND(GU90,0)</f>
        <v>0</v>
      </c>
      <c r="HD90" s="500">
        <f>GU90-HC90</f>
        <v>0</v>
      </c>
      <c r="HG90" s="665"/>
      <c r="HH90" s="666"/>
      <c r="HI90" s="667"/>
      <c r="HJ90" s="676"/>
      <c r="HK90" s="669"/>
      <c r="HL90" s="670"/>
      <c r="HM90" s="1324"/>
      <c r="HN90" s="497" t="e">
        <f>IF(EXACT(VLOOKUP(HG90,OFERTA_0,2,FALSE),HH90),1,0)</f>
        <v>#N/A</v>
      </c>
      <c r="HO90" s="497" t="e">
        <f>IF(EXACT(VLOOKUP(HG90,OFERTA_0,3,FALSE),HI90),1,0)</f>
        <v>#N/A</v>
      </c>
      <c r="HP90" s="498" t="e">
        <f>IF(EXACT(VLOOKUP(HG90,OFERTA_0,4,FALSE),HJ90),1,0)</f>
        <v>#N/A</v>
      </c>
      <c r="HQ90" s="498">
        <f t="shared" si="2262"/>
        <v>0</v>
      </c>
      <c r="HR90" s="498">
        <f t="shared" si="2263"/>
        <v>0</v>
      </c>
      <c r="HS90" s="498" t="e">
        <f>PRODUCT(HN90:HR90)</f>
        <v>#N/A</v>
      </c>
      <c r="HT90" s="504">
        <f>ROUND(HL90,0)</f>
        <v>0</v>
      </c>
      <c r="HU90" s="500">
        <f>HL90-HT90</f>
        <v>0</v>
      </c>
      <c r="HX90" s="665"/>
      <c r="HY90" s="666"/>
      <c r="HZ90" s="667"/>
      <c r="IA90" s="676"/>
      <c r="IB90" s="669"/>
      <c r="IC90" s="670"/>
      <c r="ID90" s="1324"/>
      <c r="IE90" s="497" t="e">
        <f>IF(EXACT(VLOOKUP(HX90,OFERTA_0,2,FALSE),HY90),1,0)</f>
        <v>#N/A</v>
      </c>
      <c r="IF90" s="497" t="e">
        <f>IF(EXACT(VLOOKUP(HX90,OFERTA_0,3,FALSE),HZ90),1,0)</f>
        <v>#N/A</v>
      </c>
      <c r="IG90" s="498" t="e">
        <f>IF(EXACT(VLOOKUP(HX90,OFERTA_0,4,FALSE),IA90),1,0)</f>
        <v>#N/A</v>
      </c>
      <c r="IH90" s="498">
        <f t="shared" si="2264"/>
        <v>0</v>
      </c>
      <c r="II90" s="498">
        <f t="shared" si="2265"/>
        <v>0</v>
      </c>
      <c r="IJ90" s="498" t="e">
        <f>PRODUCT(IE90:II90)</f>
        <v>#N/A</v>
      </c>
      <c r="IK90" s="504">
        <f>ROUND(IC90,0)</f>
        <v>0</v>
      </c>
      <c r="IL90" s="500">
        <f>IC90-IK90</f>
        <v>0</v>
      </c>
      <c r="IO90" s="665"/>
      <c r="IP90" s="666"/>
      <c r="IQ90" s="667"/>
      <c r="IR90" s="676"/>
      <c r="IS90" s="669"/>
      <c r="IT90" s="670"/>
      <c r="IU90" s="1324"/>
      <c r="IV90" s="497" t="e">
        <f>IF(EXACT(VLOOKUP(IO90,OFERTA_0,2,FALSE),IP90),1,0)</f>
        <v>#N/A</v>
      </c>
      <c r="IW90" s="497" t="e">
        <f>IF(EXACT(VLOOKUP(IO90,OFERTA_0,3,FALSE),IQ90),1,0)</f>
        <v>#N/A</v>
      </c>
      <c r="IX90" s="498" t="e">
        <f>IF(EXACT(VLOOKUP(IO90,OFERTA_0,4,FALSE),IR90),1,0)</f>
        <v>#N/A</v>
      </c>
      <c r="IY90" s="498">
        <f t="shared" si="2266"/>
        <v>0</v>
      </c>
      <c r="IZ90" s="498">
        <f t="shared" si="2267"/>
        <v>0</v>
      </c>
      <c r="JA90" s="498" t="e">
        <f>PRODUCT(IV90:IZ90)</f>
        <v>#N/A</v>
      </c>
      <c r="JB90" s="504">
        <f>ROUND(IT90,0)</f>
        <v>0</v>
      </c>
      <c r="JC90" s="500">
        <f>IT90-JB90</f>
        <v>0</v>
      </c>
      <c r="JF90" s="665"/>
      <c r="JG90" s="666"/>
      <c r="JH90" s="667"/>
      <c r="JI90" s="676"/>
      <c r="JJ90" s="669"/>
      <c r="JK90" s="670"/>
      <c r="JL90" s="1324"/>
      <c r="JM90" s="497" t="e">
        <f>IF(EXACT(VLOOKUP(JF90,OFERTA_0,2,FALSE),JG90),1,0)</f>
        <v>#N/A</v>
      </c>
      <c r="JN90" s="497" t="e">
        <f>IF(EXACT(VLOOKUP(JF90,OFERTA_0,3,FALSE),JH90),1,0)</f>
        <v>#N/A</v>
      </c>
      <c r="JO90" s="498" t="e">
        <f>IF(EXACT(VLOOKUP(JF90,OFERTA_0,4,FALSE),JI90),1,0)</f>
        <v>#N/A</v>
      </c>
      <c r="JP90" s="498">
        <f t="shared" si="2268"/>
        <v>0</v>
      </c>
      <c r="JQ90" s="498">
        <f t="shared" si="2269"/>
        <v>0</v>
      </c>
      <c r="JR90" s="498" t="e">
        <f>PRODUCT(JM90:JQ90)</f>
        <v>#N/A</v>
      </c>
      <c r="JS90" s="504">
        <f>ROUND(JK90,0)</f>
        <v>0</v>
      </c>
      <c r="JT90" s="500">
        <f>JK90-JS90</f>
        <v>0</v>
      </c>
      <c r="JW90" s="665"/>
      <c r="JX90" s="666"/>
      <c r="JY90" s="667"/>
      <c r="JZ90" s="676"/>
      <c r="KA90" s="669"/>
      <c r="KB90" s="670"/>
      <c r="KC90" s="1324"/>
      <c r="KD90" s="497" t="e">
        <f>IF(EXACT(VLOOKUP(JW90,OFERTA_0,2,FALSE),JX90),1,0)</f>
        <v>#N/A</v>
      </c>
      <c r="KE90" s="497" t="e">
        <f>IF(EXACT(VLOOKUP(JW90,OFERTA_0,3,FALSE),JY90),1,0)</f>
        <v>#N/A</v>
      </c>
      <c r="KF90" s="498" t="e">
        <f>IF(EXACT(VLOOKUP(JW90,OFERTA_0,4,FALSE),JZ90),1,0)</f>
        <v>#N/A</v>
      </c>
      <c r="KG90" s="498">
        <f t="shared" si="2270"/>
        <v>0</v>
      </c>
      <c r="KH90" s="498">
        <f t="shared" si="2271"/>
        <v>0</v>
      </c>
      <c r="KI90" s="498" t="e">
        <f>PRODUCT(KD90:KH90)</f>
        <v>#N/A</v>
      </c>
      <c r="KJ90" s="504">
        <f>ROUND(KB90,0)</f>
        <v>0</v>
      </c>
      <c r="KK90" s="500">
        <f>KB90-KJ90</f>
        <v>0</v>
      </c>
      <c r="KN90" s="665"/>
      <c r="KO90" s="666"/>
      <c r="KP90" s="667"/>
      <c r="KQ90" s="676"/>
      <c r="KR90" s="669"/>
      <c r="KS90" s="670"/>
      <c r="KT90" s="1324"/>
      <c r="KU90" s="497" t="e">
        <f>IF(EXACT(VLOOKUP(KN90,OFERTA_0,2,FALSE),KO90),1,0)</f>
        <v>#N/A</v>
      </c>
      <c r="KV90" s="497" t="e">
        <f>IF(EXACT(VLOOKUP(KN90,OFERTA_0,3,FALSE),KP90),1,0)</f>
        <v>#N/A</v>
      </c>
      <c r="KW90" s="498" t="e">
        <f>IF(EXACT(VLOOKUP(KN90,OFERTA_0,4,FALSE),KQ90),1,0)</f>
        <v>#N/A</v>
      </c>
      <c r="KX90" s="498">
        <f t="shared" si="2272"/>
        <v>0</v>
      </c>
      <c r="KY90" s="498">
        <f t="shared" si="2273"/>
        <v>0</v>
      </c>
      <c r="KZ90" s="498" t="e">
        <f>PRODUCT(KU90:KY90)</f>
        <v>#N/A</v>
      </c>
      <c r="LA90" s="504">
        <f>ROUND(KS90,0)</f>
        <v>0</v>
      </c>
      <c r="LB90" s="500">
        <f>KS90-LA90</f>
        <v>0</v>
      </c>
      <c r="LE90" s="665"/>
      <c r="LF90" s="666"/>
      <c r="LG90" s="667"/>
      <c r="LH90" s="676"/>
      <c r="LI90" s="669"/>
      <c r="LJ90" s="670"/>
      <c r="LK90" s="1324"/>
      <c r="LL90" s="497" t="e">
        <f>IF(EXACT(VLOOKUP(LE90,OFERTA_0,2,FALSE),LF90),1,0)</f>
        <v>#N/A</v>
      </c>
      <c r="LM90" s="497" t="e">
        <f>IF(EXACT(VLOOKUP(LE90,OFERTA_0,3,FALSE),LG90),1,0)</f>
        <v>#N/A</v>
      </c>
      <c r="LN90" s="498" t="e">
        <f>IF(EXACT(VLOOKUP(LE90,OFERTA_0,4,FALSE),LH90),1,0)</f>
        <v>#N/A</v>
      </c>
      <c r="LO90" s="498">
        <f t="shared" si="2274"/>
        <v>0</v>
      </c>
      <c r="LP90" s="498">
        <f t="shared" si="2275"/>
        <v>0</v>
      </c>
      <c r="LQ90" s="498" t="e">
        <f>PRODUCT(LL90:LP90)</f>
        <v>#N/A</v>
      </c>
      <c r="LR90" s="504">
        <f>ROUND(LJ90,0)</f>
        <v>0</v>
      </c>
      <c r="LS90" s="500">
        <f>LJ90-LR90</f>
        <v>0</v>
      </c>
      <c r="LV90" s="665"/>
      <c r="LW90" s="666"/>
      <c r="LX90" s="667"/>
      <c r="LY90" s="676"/>
      <c r="LZ90" s="669"/>
      <c r="MA90" s="670"/>
      <c r="MB90" s="1324"/>
      <c r="MC90" s="497" t="e">
        <f>IF(EXACT(VLOOKUP(LV90,OFERTA_0,2,FALSE),LW90),1,0)</f>
        <v>#N/A</v>
      </c>
      <c r="MD90" s="497" t="e">
        <f>IF(EXACT(VLOOKUP(LV90,OFERTA_0,3,FALSE),LX90),1,0)</f>
        <v>#N/A</v>
      </c>
      <c r="ME90" s="498" t="e">
        <f>IF(EXACT(VLOOKUP(LV90,OFERTA_0,4,FALSE),LY90),1,0)</f>
        <v>#N/A</v>
      </c>
      <c r="MF90" s="498">
        <f t="shared" si="2276"/>
        <v>0</v>
      </c>
      <c r="MG90" s="498">
        <f t="shared" si="2277"/>
        <v>0</v>
      </c>
      <c r="MH90" s="498" t="e">
        <f>PRODUCT(MC90:MG90)</f>
        <v>#N/A</v>
      </c>
      <c r="MI90" s="504">
        <f>ROUND(MA90,0)</f>
        <v>0</v>
      </c>
      <c r="MJ90" s="500">
        <f>MA90-MI90</f>
        <v>0</v>
      </c>
      <c r="MM90" s="665"/>
      <c r="MN90" s="666"/>
      <c r="MO90" s="667"/>
      <c r="MP90" s="676"/>
      <c r="MQ90" s="669"/>
      <c r="MR90" s="670"/>
      <c r="MS90" s="1324"/>
      <c r="MT90" s="497" t="e">
        <f>IF(EXACT(VLOOKUP(MM90,OFERTA_0,2,FALSE),MN90),1,0)</f>
        <v>#N/A</v>
      </c>
      <c r="MU90" s="497" t="e">
        <f>IF(EXACT(VLOOKUP(MM90,OFERTA_0,3,FALSE),MO90),1,0)</f>
        <v>#N/A</v>
      </c>
      <c r="MV90" s="498" t="e">
        <f>IF(EXACT(VLOOKUP(MM90,OFERTA_0,4,FALSE),MP90),1,0)</f>
        <v>#N/A</v>
      </c>
      <c r="MW90" s="498">
        <f t="shared" si="2278"/>
        <v>0</v>
      </c>
      <c r="MX90" s="498">
        <f t="shared" si="2279"/>
        <v>0</v>
      </c>
      <c r="MY90" s="498" t="e">
        <f>PRODUCT(MT90:MX90)</f>
        <v>#N/A</v>
      </c>
      <c r="MZ90" s="504">
        <f>ROUND(MR90,0)</f>
        <v>0</v>
      </c>
      <c r="NA90" s="500">
        <f>MR90-MZ90</f>
        <v>0</v>
      </c>
      <c r="ND90" s="665"/>
      <c r="NE90" s="666"/>
      <c r="NF90" s="667"/>
      <c r="NG90" s="676"/>
      <c r="NH90" s="669"/>
      <c r="NI90" s="670"/>
      <c r="NJ90" s="1324"/>
      <c r="NK90" s="497" t="e">
        <f>IF(EXACT(VLOOKUP(ND90,OFERTA_0,2,FALSE),NE90),1,0)</f>
        <v>#N/A</v>
      </c>
      <c r="NL90" s="497" t="e">
        <f>IF(EXACT(VLOOKUP(ND90,OFERTA_0,3,FALSE),NF90),1,0)</f>
        <v>#N/A</v>
      </c>
      <c r="NM90" s="498" t="e">
        <f>IF(EXACT(VLOOKUP(ND90,OFERTA_0,4,FALSE),NG90),1,0)</f>
        <v>#N/A</v>
      </c>
      <c r="NN90" s="498">
        <f t="shared" si="2280"/>
        <v>0</v>
      </c>
      <c r="NO90" s="498">
        <f t="shared" si="2281"/>
        <v>0</v>
      </c>
      <c r="NP90" s="498" t="e">
        <f>PRODUCT(NK90:NO90)</f>
        <v>#N/A</v>
      </c>
      <c r="NQ90" s="504">
        <f>ROUND(NI90,0)</f>
        <v>0</v>
      </c>
      <c r="NR90" s="500">
        <f>NI90-NQ90</f>
        <v>0</v>
      </c>
      <c r="NU90" s="665"/>
      <c r="NV90" s="666"/>
      <c r="NW90" s="667"/>
      <c r="NX90" s="676"/>
      <c r="NY90" s="669"/>
      <c r="NZ90" s="670"/>
      <c r="OA90" s="1324"/>
      <c r="OB90" s="497" t="e">
        <f>IF(EXACT(VLOOKUP(NU90,OFERTA_0,2,FALSE),NV90),1,0)</f>
        <v>#N/A</v>
      </c>
      <c r="OC90" s="497" t="e">
        <f>IF(EXACT(VLOOKUP(NU90,OFERTA_0,3,FALSE),NW90),1,0)</f>
        <v>#N/A</v>
      </c>
      <c r="OD90" s="498" t="e">
        <f>IF(EXACT(VLOOKUP(NU90,OFERTA_0,4,FALSE),NX90),1,0)</f>
        <v>#N/A</v>
      </c>
      <c r="OE90" s="498">
        <f t="shared" si="2282"/>
        <v>0</v>
      </c>
      <c r="OF90" s="498">
        <f t="shared" si="2283"/>
        <v>0</v>
      </c>
      <c r="OG90" s="498" t="e">
        <f>PRODUCT(OB90:OF90)</f>
        <v>#N/A</v>
      </c>
      <c r="OH90" s="504">
        <f>ROUND(NZ90,0)</f>
        <v>0</v>
      </c>
      <c r="OI90" s="500">
        <f>NZ90-OH90</f>
        <v>0</v>
      </c>
      <c r="OL90" s="665"/>
      <c r="OM90" s="666"/>
      <c r="ON90" s="667"/>
      <c r="OO90" s="676"/>
      <c r="OP90" s="669"/>
      <c r="OQ90" s="670"/>
      <c r="OR90" s="1324"/>
      <c r="OS90" s="497" t="e">
        <f>IF(EXACT(VLOOKUP(OL90,OFERTA_0,2,FALSE),OM90),1,0)</f>
        <v>#N/A</v>
      </c>
      <c r="OT90" s="497" t="e">
        <f>IF(EXACT(VLOOKUP(OL90,OFERTA_0,3,FALSE),ON90),1,0)</f>
        <v>#N/A</v>
      </c>
      <c r="OU90" s="498" t="e">
        <f>IF(EXACT(VLOOKUP(OL90,OFERTA_0,4,FALSE),OO90),1,0)</f>
        <v>#N/A</v>
      </c>
      <c r="OV90" s="498">
        <f t="shared" si="2284"/>
        <v>0</v>
      </c>
      <c r="OW90" s="498">
        <f t="shared" si="2285"/>
        <v>0</v>
      </c>
      <c r="OX90" s="498" t="e">
        <f>PRODUCT(OS90:OW90)</f>
        <v>#N/A</v>
      </c>
      <c r="OY90" s="504">
        <f>ROUND(OQ90,0)</f>
        <v>0</v>
      </c>
      <c r="OZ90" s="500">
        <f>OQ90-OY90</f>
        <v>0</v>
      </c>
      <c r="PC90" s="665"/>
      <c r="PD90" s="666"/>
      <c r="PE90" s="667"/>
      <c r="PF90" s="676"/>
      <c r="PG90" s="669"/>
      <c r="PH90" s="670"/>
      <c r="PI90" s="1324"/>
      <c r="PJ90" s="497" t="e">
        <f>IF(EXACT(VLOOKUP(PC90,OFERTA_0,2,FALSE),PD90),1,0)</f>
        <v>#N/A</v>
      </c>
      <c r="PK90" s="497" t="e">
        <f>IF(EXACT(VLOOKUP(PC90,OFERTA_0,3,FALSE),PE90),1,0)</f>
        <v>#N/A</v>
      </c>
      <c r="PL90" s="498" t="e">
        <f>IF(EXACT(VLOOKUP(PC90,OFERTA_0,4,FALSE),PF90),1,0)</f>
        <v>#N/A</v>
      </c>
      <c r="PM90" s="498">
        <f t="shared" si="2286"/>
        <v>0</v>
      </c>
      <c r="PN90" s="498">
        <f t="shared" si="2287"/>
        <v>0</v>
      </c>
      <c r="PO90" s="498" t="e">
        <f>PRODUCT(PJ90:PN90)</f>
        <v>#N/A</v>
      </c>
      <c r="PP90" s="504">
        <f>ROUND(PH90,0)</f>
        <v>0</v>
      </c>
      <c r="PQ90" s="500">
        <f>PH90-PP90</f>
        <v>0</v>
      </c>
      <c r="PT90" s="665"/>
      <c r="PU90" s="666"/>
      <c r="PV90" s="667"/>
      <c r="PW90" s="676"/>
      <c r="PX90" s="669"/>
      <c r="PY90" s="670"/>
      <c r="PZ90" s="1324"/>
      <c r="QA90" s="497" t="e">
        <f>IF(EXACT(VLOOKUP(PT90,OFERTA_0,2,FALSE),PU90),1,0)</f>
        <v>#N/A</v>
      </c>
      <c r="QB90" s="497" t="e">
        <f>IF(EXACT(VLOOKUP(PT90,OFERTA_0,3,FALSE),PV90),1,0)</f>
        <v>#N/A</v>
      </c>
      <c r="QC90" s="498" t="e">
        <f>IF(EXACT(VLOOKUP(PT90,OFERTA_0,4,FALSE),PW90),1,0)</f>
        <v>#N/A</v>
      </c>
      <c r="QD90" s="498">
        <f t="shared" si="2288"/>
        <v>0</v>
      </c>
      <c r="QE90" s="498">
        <f t="shared" si="2289"/>
        <v>0</v>
      </c>
      <c r="QF90" s="498" t="e">
        <f>PRODUCT(QA90:QE90)</f>
        <v>#N/A</v>
      </c>
      <c r="QG90" s="504">
        <f>ROUND(PY90,0)</f>
        <v>0</v>
      </c>
      <c r="QH90" s="500">
        <f>PY90-QG90</f>
        <v>0</v>
      </c>
      <c r="QK90" s="665"/>
      <c r="QL90" s="666"/>
      <c r="QM90" s="667"/>
      <c r="QN90" s="676"/>
      <c r="QO90" s="669"/>
      <c r="QP90" s="670"/>
      <c r="QQ90" s="1324"/>
      <c r="QR90" s="497" t="e">
        <f>IF(EXACT(VLOOKUP(QK90,OFERTA_0,2,FALSE),QL90),1,0)</f>
        <v>#N/A</v>
      </c>
      <c r="QS90" s="497" t="e">
        <f>IF(EXACT(VLOOKUP(QK90,OFERTA_0,3,FALSE),QM90),1,0)</f>
        <v>#N/A</v>
      </c>
      <c r="QT90" s="498" t="e">
        <f>IF(EXACT(VLOOKUP(QK90,OFERTA_0,4,FALSE),QN90),1,0)</f>
        <v>#N/A</v>
      </c>
      <c r="QU90" s="498">
        <f t="shared" si="2290"/>
        <v>0</v>
      </c>
      <c r="QV90" s="498">
        <f t="shared" si="2291"/>
        <v>0</v>
      </c>
      <c r="QW90" s="498" t="e">
        <f>PRODUCT(QR90:QV90)</f>
        <v>#N/A</v>
      </c>
      <c r="QX90" s="504">
        <f>ROUND(QP90,0)</f>
        <v>0</v>
      </c>
      <c r="QY90" s="500">
        <f>QP90-QX90</f>
        <v>0</v>
      </c>
      <c r="RB90" s="381"/>
      <c r="RC90" s="382"/>
      <c r="RD90" s="383"/>
      <c r="RE90" s="384"/>
      <c r="RF90" s="385"/>
      <c r="RG90" s="386"/>
      <c r="RH90" s="386"/>
      <c r="RI90" s="497"/>
      <c r="RJ90" s="497"/>
      <c r="RK90" s="501"/>
      <c r="RL90" s="501"/>
      <c r="RM90" s="501"/>
      <c r="RN90" s="501"/>
      <c r="RO90" s="502"/>
      <c r="RP90" s="503"/>
      <c r="RS90" s="381"/>
      <c r="RT90" s="382"/>
      <c r="RU90" s="383"/>
      <c r="RV90" s="384"/>
      <c r="RW90" s="385"/>
      <c r="RX90" s="386"/>
      <c r="RY90" s="386"/>
      <c r="RZ90" s="497"/>
      <c r="SA90" s="497"/>
      <c r="SB90" s="501"/>
      <c r="SC90" s="501"/>
      <c r="SD90" s="501"/>
      <c r="SE90" s="501"/>
      <c r="SF90" s="502"/>
      <c r="SG90" s="503"/>
      <c r="SJ90" s="381"/>
      <c r="SK90" s="382"/>
      <c r="SL90" s="383"/>
      <c r="SM90" s="384"/>
      <c r="SN90" s="385"/>
      <c r="SO90" s="386"/>
      <c r="SP90" s="386"/>
      <c r="SQ90" s="497"/>
      <c r="SR90" s="497"/>
      <c r="SS90" s="501"/>
      <c r="ST90" s="501"/>
      <c r="SU90" s="501"/>
      <c r="SV90" s="501"/>
      <c r="SW90" s="502"/>
      <c r="SX90" s="503"/>
    </row>
    <row r="91" spans="2:518" ht="64.5" customHeight="1" thickTop="1" thickBot="1">
      <c r="B91" s="832" t="s">
        <v>533</v>
      </c>
      <c r="C91" s="849" t="s">
        <v>435</v>
      </c>
      <c r="D91" s="844" t="s">
        <v>534</v>
      </c>
      <c r="E91" s="841" t="s">
        <v>233</v>
      </c>
      <c r="F91" s="867">
        <v>678</v>
      </c>
      <c r="G91" s="916">
        <v>0</v>
      </c>
      <c r="H91" s="862">
        <v>0</v>
      </c>
      <c r="K91" s="934" t="s">
        <v>533</v>
      </c>
      <c r="L91" s="951" t="s">
        <v>435</v>
      </c>
      <c r="M91" s="946" t="s">
        <v>534</v>
      </c>
      <c r="N91" s="943" t="s">
        <v>233</v>
      </c>
      <c r="O91" s="969">
        <v>678</v>
      </c>
      <c r="P91" s="1017">
        <v>3150</v>
      </c>
      <c r="Q91" s="964">
        <v>2135700</v>
      </c>
      <c r="R91" s="497">
        <f>IF(EXACT(VLOOKUP(K91,OFERTA_0,2,FALSE),L91),1,0)</f>
        <v>1</v>
      </c>
      <c r="S91" s="497">
        <f>IF(EXACT(VLOOKUP(K91,OFERTA_0,3,FALSE),M91),1,0)</f>
        <v>1</v>
      </c>
      <c r="T91" s="498">
        <f>IF(EXACT(VLOOKUP(K91,OFERTA_0,4,FALSE),N91),1,0)</f>
        <v>1</v>
      </c>
      <c r="U91" s="498">
        <f t="shared" ref="U91:V91" si="2292">IF(O91=0,0,1)</f>
        <v>1</v>
      </c>
      <c r="V91" s="498">
        <f t="shared" si="2292"/>
        <v>1</v>
      </c>
      <c r="W91" s="498">
        <f>PRODUCT(R91:V91)</f>
        <v>1</v>
      </c>
      <c r="X91" s="504">
        <f>ROUND(P91,0)</f>
        <v>3150</v>
      </c>
      <c r="Y91" s="500">
        <f>P91-X91</f>
        <v>0</v>
      </c>
      <c r="Z91" s="486"/>
      <c r="AA91" s="486"/>
      <c r="AB91" s="934" t="s">
        <v>533</v>
      </c>
      <c r="AC91" s="951" t="s">
        <v>435</v>
      </c>
      <c r="AD91" s="946" t="s">
        <v>534</v>
      </c>
      <c r="AE91" s="943" t="s">
        <v>233</v>
      </c>
      <c r="AF91" s="969">
        <v>678</v>
      </c>
      <c r="AG91" s="1017">
        <v>10100</v>
      </c>
      <c r="AH91" s="964">
        <v>6847800</v>
      </c>
      <c r="AI91" s="497">
        <f>IF(EXACT(VLOOKUP(AB91,OFERTA_0,2,FALSE),AC91),1,0)</f>
        <v>1</v>
      </c>
      <c r="AJ91" s="497">
        <f>IF(EXACT(VLOOKUP(AB91,OFERTA_0,3,FALSE),AD91),1,0)</f>
        <v>1</v>
      </c>
      <c r="AK91" s="498">
        <f>IF(EXACT(VLOOKUP(AB91,OFERTA_0,4,FALSE),AE91),1,0)</f>
        <v>1</v>
      </c>
      <c r="AL91" s="498">
        <f t="shared" ref="AL91" si="2293">IF(AF91=0,0,1)</f>
        <v>1</v>
      </c>
      <c r="AM91" s="498">
        <f t="shared" ref="AM91" si="2294">IF(AG91=0,0,1)</f>
        <v>1</v>
      </c>
      <c r="AN91" s="498">
        <f>PRODUCT(AI91:AM91)</f>
        <v>1</v>
      </c>
      <c r="AO91" s="504">
        <f>ROUND(AG91,0)</f>
        <v>10100</v>
      </c>
      <c r="AP91" s="500">
        <f>AG91-AO91</f>
        <v>0</v>
      </c>
      <c r="AQ91" s="486"/>
      <c r="AR91" s="486"/>
      <c r="AS91" s="934" t="s">
        <v>533</v>
      </c>
      <c r="AT91" s="951" t="s">
        <v>435</v>
      </c>
      <c r="AU91" s="946" t="s">
        <v>534</v>
      </c>
      <c r="AV91" s="943" t="s">
        <v>233</v>
      </c>
      <c r="AW91" s="969">
        <v>678</v>
      </c>
      <c r="AX91" s="1017">
        <v>3300</v>
      </c>
      <c r="AY91" s="964">
        <v>2237400</v>
      </c>
      <c r="AZ91" s="497">
        <f>IF(EXACT(VLOOKUP(AS91,OFERTA_0,2,FALSE),AT91),1,0)</f>
        <v>1</v>
      </c>
      <c r="BA91" s="497">
        <f>IF(EXACT(VLOOKUP(AS91,OFERTA_0,3,FALSE),AU91),1,0)</f>
        <v>1</v>
      </c>
      <c r="BB91" s="498">
        <f>IF(EXACT(VLOOKUP(AS91,OFERTA_0,4,FALSE),AV91),1,0)</f>
        <v>1</v>
      </c>
      <c r="BC91" s="498">
        <f t="shared" ref="BC91" si="2295">IF(AW91=0,0,1)</f>
        <v>1</v>
      </c>
      <c r="BD91" s="498">
        <f t="shared" ref="BD91" si="2296">IF(AX91=0,0,1)</f>
        <v>1</v>
      </c>
      <c r="BE91" s="498">
        <f>PRODUCT(AZ91:BD91)</f>
        <v>1</v>
      </c>
      <c r="BF91" s="504">
        <f>ROUND(AX91,0)</f>
        <v>3300</v>
      </c>
      <c r="BG91" s="500">
        <f>AX91-BF91</f>
        <v>0</v>
      </c>
      <c r="BJ91" s="934" t="s">
        <v>533</v>
      </c>
      <c r="BK91" s="951" t="s">
        <v>435</v>
      </c>
      <c r="BL91" s="946" t="s">
        <v>534</v>
      </c>
      <c r="BM91" s="943" t="s">
        <v>233</v>
      </c>
      <c r="BN91" s="969">
        <v>678</v>
      </c>
      <c r="BO91" s="1017">
        <v>3547</v>
      </c>
      <c r="BP91" s="964">
        <v>2404866</v>
      </c>
      <c r="BQ91" s="497">
        <f>IF(EXACT(VLOOKUP(BJ91,OFERTA_0,2,FALSE),BK91),1,0)</f>
        <v>1</v>
      </c>
      <c r="BR91" s="497">
        <f>IF(EXACT(VLOOKUP(BJ91,OFERTA_0,3,FALSE),BL91),1,0)</f>
        <v>1</v>
      </c>
      <c r="BS91" s="498">
        <f>IF(EXACT(VLOOKUP(BJ91,OFERTA_0,4,FALSE),BM91),1,0)</f>
        <v>1</v>
      </c>
      <c r="BT91" s="498">
        <f t="shared" ref="BT91" si="2297">IF(BN91=0,0,1)</f>
        <v>1</v>
      </c>
      <c r="BU91" s="498">
        <f t="shared" ref="BU91" si="2298">IF(BO91=0,0,1)</f>
        <v>1</v>
      </c>
      <c r="BV91" s="498">
        <f>PRODUCT(BQ91:BU91)</f>
        <v>1</v>
      </c>
      <c r="BW91" s="504">
        <f>ROUND(BO91,0)</f>
        <v>3547</v>
      </c>
      <c r="BX91" s="500">
        <f>BO91-BW91</f>
        <v>0</v>
      </c>
      <c r="CA91" s="934" t="s">
        <v>533</v>
      </c>
      <c r="CB91" s="951" t="s">
        <v>435</v>
      </c>
      <c r="CC91" s="946" t="s">
        <v>534</v>
      </c>
      <c r="CD91" s="943" t="s">
        <v>233</v>
      </c>
      <c r="CE91" s="969">
        <v>678</v>
      </c>
      <c r="CF91" s="1017">
        <v>4702</v>
      </c>
      <c r="CG91" s="964">
        <v>3187956</v>
      </c>
      <c r="CH91" s="497">
        <f>IF(EXACT(VLOOKUP(CA91,OFERTA_0,2,FALSE),CB91),1,0)</f>
        <v>1</v>
      </c>
      <c r="CI91" s="497">
        <f>IF(EXACT(VLOOKUP(CA91,OFERTA_0,3,FALSE),CC91),1,0)</f>
        <v>1</v>
      </c>
      <c r="CJ91" s="498">
        <f>IF(EXACT(VLOOKUP(CA91,OFERTA_0,4,FALSE),CD91),1,0)</f>
        <v>1</v>
      </c>
      <c r="CK91" s="498">
        <f t="shared" ref="CK91" si="2299">IF(CE91=0,0,1)</f>
        <v>1</v>
      </c>
      <c r="CL91" s="498">
        <f t="shared" ref="CL91" si="2300">IF(CF91=0,0,1)</f>
        <v>1</v>
      </c>
      <c r="CM91" s="498">
        <f>PRODUCT(CH91:CL91)</f>
        <v>1</v>
      </c>
      <c r="CN91" s="504">
        <f>ROUND(CF91,0)</f>
        <v>4702</v>
      </c>
      <c r="CO91" s="500">
        <f>CF91-CN91</f>
        <v>0</v>
      </c>
      <c r="CR91" s="934" t="s">
        <v>533</v>
      </c>
      <c r="CS91" s="951" t="s">
        <v>435</v>
      </c>
      <c r="CT91" s="946" t="s">
        <v>534</v>
      </c>
      <c r="CU91" s="943" t="s">
        <v>233</v>
      </c>
      <c r="CV91" s="676">
        <v>678</v>
      </c>
      <c r="CW91" s="1017">
        <v>4703</v>
      </c>
      <c r="CX91" s="1041">
        <f t="shared" ref="CX91:CX92" si="2301">ROUND(CV91*CW91,0)</f>
        <v>3188634</v>
      </c>
      <c r="CY91" s="497">
        <f>IF(EXACT(VLOOKUP(CR91,OFERTA_0,2,FALSE),CS91),1,0)</f>
        <v>1</v>
      </c>
      <c r="CZ91" s="497">
        <f>IF(EXACT(VLOOKUP(CR91,OFERTA_0,3,FALSE),CT91),1,0)</f>
        <v>1</v>
      </c>
      <c r="DA91" s="498">
        <f>IF(EXACT(VLOOKUP(CR91,OFERTA_0,4,FALSE),CU91),1,0)</f>
        <v>1</v>
      </c>
      <c r="DB91" s="498">
        <f t="shared" ref="DB91" si="2302">IF(CV91=0,0,1)</f>
        <v>1</v>
      </c>
      <c r="DC91" s="498">
        <f t="shared" ref="DC91" si="2303">IF(CW91=0,0,1)</f>
        <v>1</v>
      </c>
      <c r="DD91" s="498">
        <f>PRODUCT(CY91:DC91)</f>
        <v>1</v>
      </c>
      <c r="DE91" s="504">
        <f>ROUND(CW91,0)</f>
        <v>4703</v>
      </c>
      <c r="DF91" s="500">
        <f>CW91-DE91</f>
        <v>0</v>
      </c>
      <c r="DI91" s="934" t="s">
        <v>533</v>
      </c>
      <c r="DJ91" s="951" t="s">
        <v>435</v>
      </c>
      <c r="DK91" s="946" t="s">
        <v>534</v>
      </c>
      <c r="DL91" s="943" t="s">
        <v>233</v>
      </c>
      <c r="DM91" s="969">
        <v>678</v>
      </c>
      <c r="DN91" s="1017">
        <v>3600</v>
      </c>
      <c r="DO91" s="964">
        <v>2440800</v>
      </c>
      <c r="DP91" s="497">
        <f>IF(EXACT(VLOOKUP(DI91,OFERTA_0,2,FALSE),DJ91),1,0)</f>
        <v>1</v>
      </c>
      <c r="DQ91" s="497">
        <f>IF(EXACT(VLOOKUP(DI91,OFERTA_0,3,FALSE),DK91),1,0)</f>
        <v>1</v>
      </c>
      <c r="DR91" s="498">
        <f>IF(EXACT(VLOOKUP(DI91,OFERTA_0,4,FALSE),DL91),1,0)</f>
        <v>1</v>
      </c>
      <c r="DS91" s="498">
        <f t="shared" ref="DS91" si="2304">IF(DM91=0,0,1)</f>
        <v>1</v>
      </c>
      <c r="DT91" s="498">
        <f t="shared" ref="DT91" si="2305">IF(DN91=0,0,1)</f>
        <v>1</v>
      </c>
      <c r="DU91" s="498">
        <f>PRODUCT(DP91:DT91)</f>
        <v>1</v>
      </c>
      <c r="DV91" s="504">
        <f>ROUND(DN91,0)</f>
        <v>3600</v>
      </c>
      <c r="DW91" s="500">
        <f>DN91-DV91</f>
        <v>0</v>
      </c>
      <c r="DZ91" s="934" t="s">
        <v>533</v>
      </c>
      <c r="EA91" s="951" t="s">
        <v>435</v>
      </c>
      <c r="EB91" s="946" t="s">
        <v>534</v>
      </c>
      <c r="EC91" s="943" t="s">
        <v>233</v>
      </c>
      <c r="ED91" s="676">
        <v>678</v>
      </c>
      <c r="EE91" s="1017">
        <v>4701</v>
      </c>
      <c r="EF91" s="1041">
        <f t="shared" ref="EF91:EF92" si="2306">ROUND(ED91*EE91,0)</f>
        <v>3187278</v>
      </c>
      <c r="EG91" s="497">
        <f>IF(EXACT(VLOOKUP(DZ91,OFERTA_0,2,FALSE),EA91),1,0)</f>
        <v>1</v>
      </c>
      <c r="EH91" s="497">
        <f>IF(EXACT(VLOOKUP(DZ91,OFERTA_0,3,FALSE),EB91),1,0)</f>
        <v>1</v>
      </c>
      <c r="EI91" s="498">
        <f>IF(EXACT(VLOOKUP(DZ91,OFERTA_0,4,FALSE),EC91),1,0)</f>
        <v>1</v>
      </c>
      <c r="EJ91" s="498">
        <f t="shared" ref="EJ91" si="2307">IF(ED91=0,0,1)</f>
        <v>1</v>
      </c>
      <c r="EK91" s="498">
        <f t="shared" ref="EK91" si="2308">IF(EE91=0,0,1)</f>
        <v>1</v>
      </c>
      <c r="EL91" s="498">
        <f>PRODUCT(EG91:EK91)</f>
        <v>1</v>
      </c>
      <c r="EM91" s="504">
        <f>ROUND(EE91,0)</f>
        <v>4701</v>
      </c>
      <c r="EN91" s="500">
        <f>EE91-EM91</f>
        <v>0</v>
      </c>
      <c r="EQ91" s="665"/>
      <c r="ER91" s="666"/>
      <c r="ES91" s="667"/>
      <c r="ET91" s="676"/>
      <c r="EU91" s="669"/>
      <c r="EV91" s="670"/>
      <c r="EW91" s="1324"/>
      <c r="EX91" s="497" t="e">
        <f>IF(EXACT(VLOOKUP(EQ91,OFERTA_0,2,FALSE),ER91),1,0)</f>
        <v>#N/A</v>
      </c>
      <c r="EY91" s="497" t="e">
        <f>IF(EXACT(VLOOKUP(EQ91,OFERTA_0,3,FALSE),ES91),1,0)</f>
        <v>#N/A</v>
      </c>
      <c r="EZ91" s="498" t="e">
        <f>IF(EXACT(VLOOKUP(EQ91,OFERTA_0,4,FALSE),ET91),1,0)</f>
        <v>#N/A</v>
      </c>
      <c r="FA91" s="498">
        <f t="shared" si="2254"/>
        <v>0</v>
      </c>
      <c r="FB91" s="498">
        <f t="shared" si="2255"/>
        <v>0</v>
      </c>
      <c r="FC91" s="498" t="e">
        <f>PRODUCT(EX91:FB91)</f>
        <v>#N/A</v>
      </c>
      <c r="FD91" s="504">
        <f>ROUND(EV91,0)</f>
        <v>0</v>
      </c>
      <c r="FE91" s="500">
        <f>EV91-FD91</f>
        <v>0</v>
      </c>
      <c r="FH91" s="665"/>
      <c r="FI91" s="666"/>
      <c r="FJ91" s="667"/>
      <c r="FK91" s="676"/>
      <c r="FL91" s="669"/>
      <c r="FM91" s="670"/>
      <c r="FN91" s="1324"/>
      <c r="FO91" s="497" t="e">
        <f>IF(EXACT(VLOOKUP(FH91,OFERTA_0,2,FALSE),FI91),1,0)</f>
        <v>#N/A</v>
      </c>
      <c r="FP91" s="497" t="e">
        <f>IF(EXACT(VLOOKUP(FH91,OFERTA_0,3,FALSE),FJ91),1,0)</f>
        <v>#N/A</v>
      </c>
      <c r="FQ91" s="498" t="e">
        <f>IF(EXACT(VLOOKUP(FH91,OFERTA_0,4,FALSE),FK91),1,0)</f>
        <v>#N/A</v>
      </c>
      <c r="FR91" s="498">
        <f t="shared" si="2256"/>
        <v>0</v>
      </c>
      <c r="FS91" s="498">
        <f t="shared" si="2257"/>
        <v>0</v>
      </c>
      <c r="FT91" s="498" t="e">
        <f>PRODUCT(FO91:FS91)</f>
        <v>#N/A</v>
      </c>
      <c r="FU91" s="504">
        <f>ROUND(FM91,0)</f>
        <v>0</v>
      </c>
      <c r="FV91" s="500">
        <f>FM91-FU91</f>
        <v>0</v>
      </c>
      <c r="FY91" s="665"/>
      <c r="FZ91" s="666"/>
      <c r="GA91" s="667"/>
      <c r="GB91" s="676"/>
      <c r="GC91" s="669"/>
      <c r="GD91" s="670"/>
      <c r="GE91" s="1324"/>
      <c r="GF91" s="497" t="e">
        <f>IF(EXACT(VLOOKUP(FY91,OFERTA_0,2,FALSE),FZ91),1,0)</f>
        <v>#N/A</v>
      </c>
      <c r="GG91" s="497" t="e">
        <f>IF(EXACT(VLOOKUP(FY91,OFERTA_0,3,FALSE),GA91),1,0)</f>
        <v>#N/A</v>
      </c>
      <c r="GH91" s="498" t="e">
        <f>IF(EXACT(VLOOKUP(FY91,OFERTA_0,4,FALSE),GB91),1,0)</f>
        <v>#N/A</v>
      </c>
      <c r="GI91" s="498">
        <f t="shared" si="2258"/>
        <v>0</v>
      </c>
      <c r="GJ91" s="498">
        <f t="shared" si="2259"/>
        <v>0</v>
      </c>
      <c r="GK91" s="498" t="e">
        <f>PRODUCT(GF91:GJ91)</f>
        <v>#N/A</v>
      </c>
      <c r="GL91" s="504">
        <f>ROUND(GD91,0)</f>
        <v>0</v>
      </c>
      <c r="GM91" s="500">
        <f>GD91-GL91</f>
        <v>0</v>
      </c>
      <c r="GP91" s="665"/>
      <c r="GQ91" s="666"/>
      <c r="GR91" s="667"/>
      <c r="GS91" s="676"/>
      <c r="GT91" s="669"/>
      <c r="GU91" s="670"/>
      <c r="GV91" s="1324"/>
      <c r="GW91" s="497" t="e">
        <f>IF(EXACT(VLOOKUP(GP91,OFERTA_0,2,FALSE),GQ91),1,0)</f>
        <v>#N/A</v>
      </c>
      <c r="GX91" s="497" t="e">
        <f>IF(EXACT(VLOOKUP(GP91,OFERTA_0,3,FALSE),GR91),1,0)</f>
        <v>#N/A</v>
      </c>
      <c r="GY91" s="498" t="e">
        <f>IF(EXACT(VLOOKUP(GP91,OFERTA_0,4,FALSE),GS91),1,0)</f>
        <v>#N/A</v>
      </c>
      <c r="GZ91" s="498">
        <f t="shared" si="2260"/>
        <v>0</v>
      </c>
      <c r="HA91" s="498">
        <f t="shared" si="2261"/>
        <v>0</v>
      </c>
      <c r="HB91" s="498" t="e">
        <f>PRODUCT(GW91:HA91)</f>
        <v>#N/A</v>
      </c>
      <c r="HC91" s="504">
        <f>ROUND(GU91,0)</f>
        <v>0</v>
      </c>
      <c r="HD91" s="500">
        <f>GU91-HC91</f>
        <v>0</v>
      </c>
      <c r="HG91" s="665"/>
      <c r="HH91" s="666"/>
      <c r="HI91" s="667"/>
      <c r="HJ91" s="676"/>
      <c r="HK91" s="669"/>
      <c r="HL91" s="670"/>
      <c r="HM91" s="1324"/>
      <c r="HN91" s="497" t="e">
        <f>IF(EXACT(VLOOKUP(HG91,OFERTA_0,2,FALSE),HH91),1,0)</f>
        <v>#N/A</v>
      </c>
      <c r="HO91" s="497" t="e">
        <f>IF(EXACT(VLOOKUP(HG91,OFERTA_0,3,FALSE),HI91),1,0)</f>
        <v>#N/A</v>
      </c>
      <c r="HP91" s="498" t="e">
        <f>IF(EXACT(VLOOKUP(HG91,OFERTA_0,4,FALSE),HJ91),1,0)</f>
        <v>#N/A</v>
      </c>
      <c r="HQ91" s="498">
        <f t="shared" si="2262"/>
        <v>0</v>
      </c>
      <c r="HR91" s="498">
        <f t="shared" si="2263"/>
        <v>0</v>
      </c>
      <c r="HS91" s="498" t="e">
        <f>PRODUCT(HN91:HR91)</f>
        <v>#N/A</v>
      </c>
      <c r="HT91" s="504">
        <f>ROUND(HL91,0)</f>
        <v>0</v>
      </c>
      <c r="HU91" s="500">
        <f>HL91-HT91</f>
        <v>0</v>
      </c>
      <c r="HX91" s="665"/>
      <c r="HY91" s="666"/>
      <c r="HZ91" s="667"/>
      <c r="IA91" s="676"/>
      <c r="IB91" s="669"/>
      <c r="IC91" s="670"/>
      <c r="ID91" s="1324"/>
      <c r="IE91" s="497" t="e">
        <f>IF(EXACT(VLOOKUP(HX91,OFERTA_0,2,FALSE),HY91),1,0)</f>
        <v>#N/A</v>
      </c>
      <c r="IF91" s="497" t="e">
        <f>IF(EXACT(VLOOKUP(HX91,OFERTA_0,3,FALSE),HZ91),1,0)</f>
        <v>#N/A</v>
      </c>
      <c r="IG91" s="498" t="e">
        <f>IF(EXACT(VLOOKUP(HX91,OFERTA_0,4,FALSE),IA91),1,0)</f>
        <v>#N/A</v>
      </c>
      <c r="IH91" s="498">
        <f t="shared" si="2264"/>
        <v>0</v>
      </c>
      <c r="II91" s="498">
        <f t="shared" si="2265"/>
        <v>0</v>
      </c>
      <c r="IJ91" s="498" t="e">
        <f>PRODUCT(IE91:II91)</f>
        <v>#N/A</v>
      </c>
      <c r="IK91" s="504">
        <f>ROUND(IC91,0)</f>
        <v>0</v>
      </c>
      <c r="IL91" s="500">
        <f>IC91-IK91</f>
        <v>0</v>
      </c>
      <c r="IO91" s="665"/>
      <c r="IP91" s="666"/>
      <c r="IQ91" s="667"/>
      <c r="IR91" s="676"/>
      <c r="IS91" s="669"/>
      <c r="IT91" s="670"/>
      <c r="IU91" s="1324"/>
      <c r="IV91" s="497" t="e">
        <f>IF(EXACT(VLOOKUP(IO91,OFERTA_0,2,FALSE),IP91),1,0)</f>
        <v>#N/A</v>
      </c>
      <c r="IW91" s="497" t="e">
        <f>IF(EXACT(VLOOKUP(IO91,OFERTA_0,3,FALSE),IQ91),1,0)</f>
        <v>#N/A</v>
      </c>
      <c r="IX91" s="498" t="e">
        <f>IF(EXACT(VLOOKUP(IO91,OFERTA_0,4,FALSE),IR91),1,0)</f>
        <v>#N/A</v>
      </c>
      <c r="IY91" s="498">
        <f t="shared" si="2266"/>
        <v>0</v>
      </c>
      <c r="IZ91" s="498">
        <f t="shared" si="2267"/>
        <v>0</v>
      </c>
      <c r="JA91" s="498" t="e">
        <f>PRODUCT(IV91:IZ91)</f>
        <v>#N/A</v>
      </c>
      <c r="JB91" s="504">
        <f>ROUND(IT91,0)</f>
        <v>0</v>
      </c>
      <c r="JC91" s="500">
        <f>IT91-JB91</f>
        <v>0</v>
      </c>
      <c r="JF91" s="665"/>
      <c r="JG91" s="666"/>
      <c r="JH91" s="667"/>
      <c r="JI91" s="676"/>
      <c r="JJ91" s="669"/>
      <c r="JK91" s="670"/>
      <c r="JL91" s="1324"/>
      <c r="JM91" s="497" t="e">
        <f>IF(EXACT(VLOOKUP(JF91,OFERTA_0,2,FALSE),JG91),1,0)</f>
        <v>#N/A</v>
      </c>
      <c r="JN91" s="497" t="e">
        <f>IF(EXACT(VLOOKUP(JF91,OFERTA_0,3,FALSE),JH91),1,0)</f>
        <v>#N/A</v>
      </c>
      <c r="JO91" s="498" t="e">
        <f>IF(EXACT(VLOOKUP(JF91,OFERTA_0,4,FALSE),JI91),1,0)</f>
        <v>#N/A</v>
      </c>
      <c r="JP91" s="498">
        <f t="shared" si="2268"/>
        <v>0</v>
      </c>
      <c r="JQ91" s="498">
        <f t="shared" si="2269"/>
        <v>0</v>
      </c>
      <c r="JR91" s="498" t="e">
        <f>PRODUCT(JM91:JQ91)</f>
        <v>#N/A</v>
      </c>
      <c r="JS91" s="504">
        <f>ROUND(JK91,0)</f>
        <v>0</v>
      </c>
      <c r="JT91" s="500">
        <f>JK91-JS91</f>
        <v>0</v>
      </c>
      <c r="JW91" s="665"/>
      <c r="JX91" s="666"/>
      <c r="JY91" s="667"/>
      <c r="JZ91" s="676"/>
      <c r="KA91" s="669"/>
      <c r="KB91" s="670"/>
      <c r="KC91" s="1324"/>
      <c r="KD91" s="497" t="e">
        <f>IF(EXACT(VLOOKUP(JW91,OFERTA_0,2,FALSE),JX91),1,0)</f>
        <v>#N/A</v>
      </c>
      <c r="KE91" s="497" t="e">
        <f>IF(EXACT(VLOOKUP(JW91,OFERTA_0,3,FALSE),JY91),1,0)</f>
        <v>#N/A</v>
      </c>
      <c r="KF91" s="498" t="e">
        <f>IF(EXACT(VLOOKUP(JW91,OFERTA_0,4,FALSE),JZ91),1,0)</f>
        <v>#N/A</v>
      </c>
      <c r="KG91" s="498">
        <f t="shared" si="2270"/>
        <v>0</v>
      </c>
      <c r="KH91" s="498">
        <f t="shared" si="2271"/>
        <v>0</v>
      </c>
      <c r="KI91" s="498" t="e">
        <f>PRODUCT(KD91:KH91)</f>
        <v>#N/A</v>
      </c>
      <c r="KJ91" s="504">
        <f>ROUND(KB91,0)</f>
        <v>0</v>
      </c>
      <c r="KK91" s="500">
        <f>KB91-KJ91</f>
        <v>0</v>
      </c>
      <c r="KN91" s="665"/>
      <c r="KO91" s="666"/>
      <c r="KP91" s="667"/>
      <c r="KQ91" s="676"/>
      <c r="KR91" s="669"/>
      <c r="KS91" s="670"/>
      <c r="KT91" s="1324"/>
      <c r="KU91" s="497" t="e">
        <f>IF(EXACT(VLOOKUP(KN91,OFERTA_0,2,FALSE),KO91),1,0)</f>
        <v>#N/A</v>
      </c>
      <c r="KV91" s="497" t="e">
        <f>IF(EXACT(VLOOKUP(KN91,OFERTA_0,3,FALSE),KP91),1,0)</f>
        <v>#N/A</v>
      </c>
      <c r="KW91" s="498" t="e">
        <f>IF(EXACT(VLOOKUP(KN91,OFERTA_0,4,FALSE),KQ91),1,0)</f>
        <v>#N/A</v>
      </c>
      <c r="KX91" s="498">
        <f t="shared" si="2272"/>
        <v>0</v>
      </c>
      <c r="KY91" s="498">
        <f t="shared" si="2273"/>
        <v>0</v>
      </c>
      <c r="KZ91" s="498" t="e">
        <f>PRODUCT(KU91:KY91)</f>
        <v>#N/A</v>
      </c>
      <c r="LA91" s="504">
        <f>ROUND(KS91,0)</f>
        <v>0</v>
      </c>
      <c r="LB91" s="500">
        <f>KS91-LA91</f>
        <v>0</v>
      </c>
      <c r="LE91" s="665"/>
      <c r="LF91" s="666"/>
      <c r="LG91" s="667"/>
      <c r="LH91" s="676"/>
      <c r="LI91" s="669"/>
      <c r="LJ91" s="670"/>
      <c r="LK91" s="1324"/>
      <c r="LL91" s="497" t="e">
        <f>IF(EXACT(VLOOKUP(LE91,OFERTA_0,2,FALSE),LF91),1,0)</f>
        <v>#N/A</v>
      </c>
      <c r="LM91" s="497" t="e">
        <f>IF(EXACT(VLOOKUP(LE91,OFERTA_0,3,FALSE),LG91),1,0)</f>
        <v>#N/A</v>
      </c>
      <c r="LN91" s="498" t="e">
        <f>IF(EXACT(VLOOKUP(LE91,OFERTA_0,4,FALSE),LH91),1,0)</f>
        <v>#N/A</v>
      </c>
      <c r="LO91" s="498">
        <f t="shared" si="2274"/>
        <v>0</v>
      </c>
      <c r="LP91" s="498">
        <f t="shared" si="2275"/>
        <v>0</v>
      </c>
      <c r="LQ91" s="498" t="e">
        <f>PRODUCT(LL91:LP91)</f>
        <v>#N/A</v>
      </c>
      <c r="LR91" s="504">
        <f>ROUND(LJ91,0)</f>
        <v>0</v>
      </c>
      <c r="LS91" s="500">
        <f>LJ91-LR91</f>
        <v>0</v>
      </c>
      <c r="LV91" s="665"/>
      <c r="LW91" s="666"/>
      <c r="LX91" s="667"/>
      <c r="LY91" s="676"/>
      <c r="LZ91" s="669"/>
      <c r="MA91" s="670"/>
      <c r="MB91" s="1324"/>
      <c r="MC91" s="497" t="e">
        <f>IF(EXACT(VLOOKUP(LV91,OFERTA_0,2,FALSE),LW91),1,0)</f>
        <v>#N/A</v>
      </c>
      <c r="MD91" s="497" t="e">
        <f>IF(EXACT(VLOOKUP(LV91,OFERTA_0,3,FALSE),LX91),1,0)</f>
        <v>#N/A</v>
      </c>
      <c r="ME91" s="498" t="e">
        <f>IF(EXACT(VLOOKUP(LV91,OFERTA_0,4,FALSE),LY91),1,0)</f>
        <v>#N/A</v>
      </c>
      <c r="MF91" s="498">
        <f t="shared" si="2276"/>
        <v>0</v>
      </c>
      <c r="MG91" s="498">
        <f t="shared" si="2277"/>
        <v>0</v>
      </c>
      <c r="MH91" s="498" t="e">
        <f>PRODUCT(MC91:MG91)</f>
        <v>#N/A</v>
      </c>
      <c r="MI91" s="504">
        <f>ROUND(MA91,0)</f>
        <v>0</v>
      </c>
      <c r="MJ91" s="500">
        <f>MA91-MI91</f>
        <v>0</v>
      </c>
      <c r="MM91" s="665"/>
      <c r="MN91" s="666"/>
      <c r="MO91" s="667"/>
      <c r="MP91" s="676"/>
      <c r="MQ91" s="669"/>
      <c r="MR91" s="670"/>
      <c r="MS91" s="1324"/>
      <c r="MT91" s="497" t="e">
        <f>IF(EXACT(VLOOKUP(MM91,OFERTA_0,2,FALSE),MN91),1,0)</f>
        <v>#N/A</v>
      </c>
      <c r="MU91" s="497" t="e">
        <f>IF(EXACT(VLOOKUP(MM91,OFERTA_0,3,FALSE),MO91),1,0)</f>
        <v>#N/A</v>
      </c>
      <c r="MV91" s="498" t="e">
        <f>IF(EXACT(VLOOKUP(MM91,OFERTA_0,4,FALSE),MP91),1,0)</f>
        <v>#N/A</v>
      </c>
      <c r="MW91" s="498">
        <f t="shared" si="2278"/>
        <v>0</v>
      </c>
      <c r="MX91" s="498">
        <f t="shared" si="2279"/>
        <v>0</v>
      </c>
      <c r="MY91" s="498" t="e">
        <f>PRODUCT(MT91:MX91)</f>
        <v>#N/A</v>
      </c>
      <c r="MZ91" s="504">
        <f>ROUND(MR91,0)</f>
        <v>0</v>
      </c>
      <c r="NA91" s="500">
        <f>MR91-MZ91</f>
        <v>0</v>
      </c>
      <c r="ND91" s="665"/>
      <c r="NE91" s="666"/>
      <c r="NF91" s="667"/>
      <c r="NG91" s="676"/>
      <c r="NH91" s="669"/>
      <c r="NI91" s="670"/>
      <c r="NJ91" s="1324"/>
      <c r="NK91" s="497" t="e">
        <f>IF(EXACT(VLOOKUP(ND91,OFERTA_0,2,FALSE),NE91),1,0)</f>
        <v>#N/A</v>
      </c>
      <c r="NL91" s="497" t="e">
        <f>IF(EXACT(VLOOKUP(ND91,OFERTA_0,3,FALSE),NF91),1,0)</f>
        <v>#N/A</v>
      </c>
      <c r="NM91" s="498" t="e">
        <f>IF(EXACT(VLOOKUP(ND91,OFERTA_0,4,FALSE),NG91),1,0)</f>
        <v>#N/A</v>
      </c>
      <c r="NN91" s="498">
        <f t="shared" si="2280"/>
        <v>0</v>
      </c>
      <c r="NO91" s="498">
        <f t="shared" si="2281"/>
        <v>0</v>
      </c>
      <c r="NP91" s="498" t="e">
        <f>PRODUCT(NK91:NO91)</f>
        <v>#N/A</v>
      </c>
      <c r="NQ91" s="504">
        <f>ROUND(NI91,0)</f>
        <v>0</v>
      </c>
      <c r="NR91" s="500">
        <f>NI91-NQ91</f>
        <v>0</v>
      </c>
      <c r="NU91" s="665"/>
      <c r="NV91" s="666"/>
      <c r="NW91" s="667"/>
      <c r="NX91" s="676"/>
      <c r="NY91" s="669"/>
      <c r="NZ91" s="670"/>
      <c r="OA91" s="1324"/>
      <c r="OB91" s="497" t="e">
        <f>IF(EXACT(VLOOKUP(NU91,OFERTA_0,2,FALSE),NV91),1,0)</f>
        <v>#N/A</v>
      </c>
      <c r="OC91" s="497" t="e">
        <f>IF(EXACT(VLOOKUP(NU91,OFERTA_0,3,FALSE),NW91),1,0)</f>
        <v>#N/A</v>
      </c>
      <c r="OD91" s="498" t="e">
        <f>IF(EXACT(VLOOKUP(NU91,OFERTA_0,4,FALSE),NX91),1,0)</f>
        <v>#N/A</v>
      </c>
      <c r="OE91" s="498">
        <f t="shared" si="2282"/>
        <v>0</v>
      </c>
      <c r="OF91" s="498">
        <f t="shared" si="2283"/>
        <v>0</v>
      </c>
      <c r="OG91" s="498" t="e">
        <f>PRODUCT(OB91:OF91)</f>
        <v>#N/A</v>
      </c>
      <c r="OH91" s="504">
        <f>ROUND(NZ91,0)</f>
        <v>0</v>
      </c>
      <c r="OI91" s="500">
        <f>NZ91-OH91</f>
        <v>0</v>
      </c>
      <c r="OL91" s="665"/>
      <c r="OM91" s="666"/>
      <c r="ON91" s="667"/>
      <c r="OO91" s="676"/>
      <c r="OP91" s="669"/>
      <c r="OQ91" s="670"/>
      <c r="OR91" s="1324"/>
      <c r="OS91" s="497" t="e">
        <f>IF(EXACT(VLOOKUP(OL91,OFERTA_0,2,FALSE),OM91),1,0)</f>
        <v>#N/A</v>
      </c>
      <c r="OT91" s="497" t="e">
        <f>IF(EXACT(VLOOKUP(OL91,OFERTA_0,3,FALSE),ON91),1,0)</f>
        <v>#N/A</v>
      </c>
      <c r="OU91" s="498" t="e">
        <f>IF(EXACT(VLOOKUP(OL91,OFERTA_0,4,FALSE),OO91),1,0)</f>
        <v>#N/A</v>
      </c>
      <c r="OV91" s="498">
        <f t="shared" si="2284"/>
        <v>0</v>
      </c>
      <c r="OW91" s="498">
        <f t="shared" si="2285"/>
        <v>0</v>
      </c>
      <c r="OX91" s="498" t="e">
        <f>PRODUCT(OS91:OW91)</f>
        <v>#N/A</v>
      </c>
      <c r="OY91" s="504">
        <f>ROUND(OQ91,0)</f>
        <v>0</v>
      </c>
      <c r="OZ91" s="500">
        <f>OQ91-OY91</f>
        <v>0</v>
      </c>
      <c r="PC91" s="665"/>
      <c r="PD91" s="666"/>
      <c r="PE91" s="667"/>
      <c r="PF91" s="676"/>
      <c r="PG91" s="669"/>
      <c r="PH91" s="670"/>
      <c r="PI91" s="1324"/>
      <c r="PJ91" s="497" t="e">
        <f>IF(EXACT(VLOOKUP(PC91,OFERTA_0,2,FALSE),PD91),1,0)</f>
        <v>#N/A</v>
      </c>
      <c r="PK91" s="497" t="e">
        <f>IF(EXACT(VLOOKUP(PC91,OFERTA_0,3,FALSE),PE91),1,0)</f>
        <v>#N/A</v>
      </c>
      <c r="PL91" s="498" t="e">
        <f>IF(EXACT(VLOOKUP(PC91,OFERTA_0,4,FALSE),PF91),1,0)</f>
        <v>#N/A</v>
      </c>
      <c r="PM91" s="498">
        <f t="shared" si="2286"/>
        <v>0</v>
      </c>
      <c r="PN91" s="498">
        <f t="shared" si="2287"/>
        <v>0</v>
      </c>
      <c r="PO91" s="498" t="e">
        <f>PRODUCT(PJ91:PN91)</f>
        <v>#N/A</v>
      </c>
      <c r="PP91" s="504">
        <f>ROUND(PH91,0)</f>
        <v>0</v>
      </c>
      <c r="PQ91" s="500">
        <f>PH91-PP91</f>
        <v>0</v>
      </c>
      <c r="PT91" s="665"/>
      <c r="PU91" s="666"/>
      <c r="PV91" s="667"/>
      <c r="PW91" s="676"/>
      <c r="PX91" s="669"/>
      <c r="PY91" s="670"/>
      <c r="PZ91" s="1324"/>
      <c r="QA91" s="497" t="e">
        <f>IF(EXACT(VLOOKUP(PT91,OFERTA_0,2,FALSE),PU91),1,0)</f>
        <v>#N/A</v>
      </c>
      <c r="QB91" s="497" t="e">
        <f>IF(EXACT(VLOOKUP(PT91,OFERTA_0,3,FALSE),PV91),1,0)</f>
        <v>#N/A</v>
      </c>
      <c r="QC91" s="498" t="e">
        <f>IF(EXACT(VLOOKUP(PT91,OFERTA_0,4,FALSE),PW91),1,0)</f>
        <v>#N/A</v>
      </c>
      <c r="QD91" s="498">
        <f t="shared" si="2288"/>
        <v>0</v>
      </c>
      <c r="QE91" s="498">
        <f t="shared" si="2289"/>
        <v>0</v>
      </c>
      <c r="QF91" s="498" t="e">
        <f>PRODUCT(QA91:QE91)</f>
        <v>#N/A</v>
      </c>
      <c r="QG91" s="504">
        <f>ROUND(PY91,0)</f>
        <v>0</v>
      </c>
      <c r="QH91" s="500">
        <f>PY91-QG91</f>
        <v>0</v>
      </c>
      <c r="QK91" s="665"/>
      <c r="QL91" s="666"/>
      <c r="QM91" s="667"/>
      <c r="QN91" s="676"/>
      <c r="QO91" s="669"/>
      <c r="QP91" s="670"/>
      <c r="QQ91" s="1324"/>
      <c r="QR91" s="497" t="e">
        <f>IF(EXACT(VLOOKUP(QK91,OFERTA_0,2,FALSE),QL91),1,0)</f>
        <v>#N/A</v>
      </c>
      <c r="QS91" s="497" t="e">
        <f>IF(EXACT(VLOOKUP(QK91,OFERTA_0,3,FALSE),QM91),1,0)</f>
        <v>#N/A</v>
      </c>
      <c r="QT91" s="498" t="e">
        <f>IF(EXACT(VLOOKUP(QK91,OFERTA_0,4,FALSE),QN91),1,0)</f>
        <v>#N/A</v>
      </c>
      <c r="QU91" s="498">
        <f t="shared" si="2290"/>
        <v>0</v>
      </c>
      <c r="QV91" s="498">
        <f t="shared" si="2291"/>
        <v>0</v>
      </c>
      <c r="QW91" s="498" t="e">
        <f>PRODUCT(QR91:QV91)</f>
        <v>#N/A</v>
      </c>
      <c r="QX91" s="504">
        <f>ROUND(QP91,0)</f>
        <v>0</v>
      </c>
      <c r="QY91" s="500">
        <f>QP91-QX91</f>
        <v>0</v>
      </c>
      <c r="RB91" s="381"/>
      <c r="RC91" s="382"/>
      <c r="RD91" s="383"/>
      <c r="RE91" s="384"/>
      <c r="RF91" s="385"/>
      <c r="RG91" s="386"/>
      <c r="RH91" s="386"/>
      <c r="RI91" s="497"/>
      <c r="RJ91" s="497"/>
      <c r="RK91" s="501"/>
      <c r="RL91" s="501"/>
      <c r="RM91" s="501"/>
      <c r="RN91" s="501"/>
      <c r="RO91" s="502"/>
      <c r="RP91" s="503"/>
      <c r="RS91" s="381"/>
      <c r="RT91" s="382"/>
      <c r="RU91" s="383"/>
      <c r="RV91" s="384"/>
      <c r="RW91" s="385"/>
      <c r="RX91" s="386"/>
      <c r="RY91" s="386"/>
      <c r="RZ91" s="497"/>
      <c r="SA91" s="497"/>
      <c r="SB91" s="501"/>
      <c r="SC91" s="501"/>
      <c r="SD91" s="501"/>
      <c r="SE91" s="501"/>
      <c r="SF91" s="502"/>
      <c r="SG91" s="503"/>
      <c r="SJ91" s="381"/>
      <c r="SK91" s="382"/>
      <c r="SL91" s="383"/>
      <c r="SM91" s="384"/>
      <c r="SN91" s="385"/>
      <c r="SO91" s="386"/>
      <c r="SP91" s="386"/>
      <c r="SQ91" s="497"/>
      <c r="SR91" s="497"/>
      <c r="SS91" s="501"/>
      <c r="ST91" s="501"/>
      <c r="SU91" s="501"/>
      <c r="SV91" s="501"/>
      <c r="SW91" s="502"/>
      <c r="SX91" s="503"/>
    </row>
    <row r="92" spans="2:518" ht="64.5" customHeight="1" thickTop="1" thickBot="1">
      <c r="B92" s="1087" t="s">
        <v>533</v>
      </c>
      <c r="C92" s="833" t="s">
        <v>435</v>
      </c>
      <c r="D92" s="844" t="s">
        <v>535</v>
      </c>
      <c r="E92" s="841" t="s">
        <v>233</v>
      </c>
      <c r="F92" s="867">
        <v>60</v>
      </c>
      <c r="G92" s="916">
        <v>0</v>
      </c>
      <c r="H92" s="862">
        <v>0</v>
      </c>
      <c r="K92" s="934" t="s">
        <v>533</v>
      </c>
      <c r="L92" s="935" t="s">
        <v>435</v>
      </c>
      <c r="M92" s="946" t="s">
        <v>535</v>
      </c>
      <c r="N92" s="943" t="s">
        <v>233</v>
      </c>
      <c r="O92" s="969">
        <v>60</v>
      </c>
      <c r="P92" s="1017">
        <v>4200</v>
      </c>
      <c r="Q92" s="964">
        <v>252000</v>
      </c>
      <c r="R92" s="497">
        <v>1</v>
      </c>
      <c r="S92" s="497">
        <f>IF(EXACT(VLOOKUP(K92,OFERTA_0,4,FALSE),N92),1,0)</f>
        <v>1</v>
      </c>
      <c r="T92" s="498">
        <v>1</v>
      </c>
      <c r="U92" s="498">
        <f t="shared" ref="U92" si="2309">IF(P92=0,0,1)</f>
        <v>1</v>
      </c>
      <c r="V92" s="498">
        <f t="shared" ref="V92" si="2310">IF(Q92=0,0,1)</f>
        <v>1</v>
      </c>
      <c r="W92" s="498">
        <f t="shared" ref="W92" si="2311">PRODUCT(R92:V92)</f>
        <v>1</v>
      </c>
      <c r="X92" s="504">
        <f t="shared" ref="X92" si="2312">ROUND(Q92,0)</f>
        <v>252000</v>
      </c>
      <c r="Y92" s="500">
        <f t="shared" ref="Y92" si="2313">Q92-X92</f>
        <v>0</v>
      </c>
      <c r="Z92" s="486"/>
      <c r="AA92" s="486"/>
      <c r="AB92" s="934" t="s">
        <v>533</v>
      </c>
      <c r="AC92" s="935" t="s">
        <v>435</v>
      </c>
      <c r="AD92" s="946" t="s">
        <v>535</v>
      </c>
      <c r="AE92" s="943" t="s">
        <v>233</v>
      </c>
      <c r="AF92" s="969">
        <v>60</v>
      </c>
      <c r="AG92" s="1017">
        <v>12500</v>
      </c>
      <c r="AH92" s="964">
        <v>750000</v>
      </c>
      <c r="AI92" s="497">
        <v>1</v>
      </c>
      <c r="AJ92" s="497">
        <f>IF(EXACT(VLOOKUP(AB92,OFERTA_0,4,FALSE),AE92),1,0)</f>
        <v>1</v>
      </c>
      <c r="AK92" s="498">
        <v>1</v>
      </c>
      <c r="AL92" s="498">
        <f t="shared" ref="AL92" si="2314">IF(AG92=0,0,1)</f>
        <v>1</v>
      </c>
      <c r="AM92" s="498">
        <f t="shared" ref="AM92" si="2315">IF(AH92=0,0,1)</f>
        <v>1</v>
      </c>
      <c r="AN92" s="498">
        <f t="shared" ref="AN92" si="2316">PRODUCT(AI92:AM92)</f>
        <v>1</v>
      </c>
      <c r="AO92" s="504">
        <f t="shared" ref="AO92" si="2317">ROUND(AH92,0)</f>
        <v>750000</v>
      </c>
      <c r="AP92" s="500">
        <f t="shared" ref="AP92" si="2318">AH92-AO92</f>
        <v>0</v>
      </c>
      <c r="AQ92" s="486"/>
      <c r="AR92" s="486"/>
      <c r="AS92" s="934" t="s">
        <v>533</v>
      </c>
      <c r="AT92" s="935" t="s">
        <v>435</v>
      </c>
      <c r="AU92" s="946" t="s">
        <v>535</v>
      </c>
      <c r="AV92" s="943" t="s">
        <v>233</v>
      </c>
      <c r="AW92" s="969">
        <v>60</v>
      </c>
      <c r="AX92" s="1017">
        <v>3800</v>
      </c>
      <c r="AY92" s="964">
        <v>228000</v>
      </c>
      <c r="AZ92" s="497">
        <v>1</v>
      </c>
      <c r="BA92" s="497">
        <f>IF(EXACT(VLOOKUP(AS92,OFERTA_0,4,FALSE),AV92),1,0)</f>
        <v>1</v>
      </c>
      <c r="BB92" s="498">
        <v>1</v>
      </c>
      <c r="BC92" s="498">
        <f t="shared" ref="BC92" si="2319">IF(AX92=0,0,1)</f>
        <v>1</v>
      </c>
      <c r="BD92" s="498">
        <f t="shared" ref="BD92" si="2320">IF(AY92=0,0,1)</f>
        <v>1</v>
      </c>
      <c r="BE92" s="498">
        <f t="shared" ref="BE92" si="2321">PRODUCT(AZ92:BD92)</f>
        <v>1</v>
      </c>
      <c r="BF92" s="504">
        <f t="shared" ref="BF92" si="2322">ROUND(AY92,0)</f>
        <v>228000</v>
      </c>
      <c r="BG92" s="500">
        <f t="shared" ref="BG92" si="2323">AY92-BF92</f>
        <v>0</v>
      </c>
      <c r="BJ92" s="934" t="s">
        <v>533</v>
      </c>
      <c r="BK92" s="935" t="s">
        <v>435</v>
      </c>
      <c r="BL92" s="946" t="s">
        <v>535</v>
      </c>
      <c r="BM92" s="943" t="s">
        <v>233</v>
      </c>
      <c r="BN92" s="969">
        <v>60</v>
      </c>
      <c r="BO92" s="1017">
        <v>4980</v>
      </c>
      <c r="BP92" s="964">
        <v>298800</v>
      </c>
      <c r="BQ92" s="497">
        <v>1</v>
      </c>
      <c r="BR92" s="497">
        <f>IF(EXACT(VLOOKUP(BJ92,OFERTA_0,4,FALSE),BM92),1,0)</f>
        <v>1</v>
      </c>
      <c r="BS92" s="498">
        <v>1</v>
      </c>
      <c r="BT92" s="498">
        <f t="shared" ref="BT92" si="2324">IF(BO92=0,0,1)</f>
        <v>1</v>
      </c>
      <c r="BU92" s="498">
        <f t="shared" ref="BU92" si="2325">IF(BP92=0,0,1)</f>
        <v>1</v>
      </c>
      <c r="BV92" s="498">
        <f t="shared" ref="BV92" si="2326">PRODUCT(BQ92:BU92)</f>
        <v>1</v>
      </c>
      <c r="BW92" s="504">
        <f t="shared" ref="BW92" si="2327">ROUND(BP92,0)</f>
        <v>298800</v>
      </c>
      <c r="BX92" s="500">
        <f t="shared" ref="BX92" si="2328">BP92-BW92</f>
        <v>0</v>
      </c>
      <c r="CA92" s="934" t="s">
        <v>533</v>
      </c>
      <c r="CB92" s="935" t="s">
        <v>435</v>
      </c>
      <c r="CC92" s="946" t="s">
        <v>535</v>
      </c>
      <c r="CD92" s="943" t="s">
        <v>233</v>
      </c>
      <c r="CE92" s="969">
        <v>60</v>
      </c>
      <c r="CF92" s="1017">
        <v>6308</v>
      </c>
      <c r="CG92" s="964">
        <v>378480</v>
      </c>
      <c r="CH92" s="497">
        <v>1</v>
      </c>
      <c r="CI92" s="497">
        <f>IF(EXACT(VLOOKUP(CA92,OFERTA_0,4,FALSE),CD92),1,0)</f>
        <v>1</v>
      </c>
      <c r="CJ92" s="498">
        <v>1</v>
      </c>
      <c r="CK92" s="498">
        <f t="shared" ref="CK92" si="2329">IF(CF92=0,0,1)</f>
        <v>1</v>
      </c>
      <c r="CL92" s="498">
        <f t="shared" ref="CL92" si="2330">IF(CG92=0,0,1)</f>
        <v>1</v>
      </c>
      <c r="CM92" s="498">
        <f t="shared" ref="CM92" si="2331">PRODUCT(CH92:CL92)</f>
        <v>1</v>
      </c>
      <c r="CN92" s="504">
        <f t="shared" ref="CN92" si="2332">ROUND(CG92,0)</f>
        <v>378480</v>
      </c>
      <c r="CO92" s="500">
        <f t="shared" ref="CO92" si="2333">CG92-CN92</f>
        <v>0</v>
      </c>
      <c r="CR92" s="934" t="s">
        <v>533</v>
      </c>
      <c r="CS92" s="935" t="s">
        <v>435</v>
      </c>
      <c r="CT92" s="946" t="s">
        <v>535</v>
      </c>
      <c r="CU92" s="943" t="s">
        <v>233</v>
      </c>
      <c r="CV92" s="676">
        <v>60</v>
      </c>
      <c r="CW92" s="1017">
        <v>6307</v>
      </c>
      <c r="CX92" s="1041">
        <f t="shared" si="2301"/>
        <v>378420</v>
      </c>
      <c r="CY92" s="497">
        <v>1</v>
      </c>
      <c r="CZ92" s="497">
        <f>IF(EXACT(VLOOKUP(CR92,OFERTA_0,4,FALSE),CU92),1,0)</f>
        <v>1</v>
      </c>
      <c r="DA92" s="498">
        <v>1</v>
      </c>
      <c r="DB92" s="498">
        <f t="shared" ref="DB92" si="2334">IF(CW92=0,0,1)</f>
        <v>1</v>
      </c>
      <c r="DC92" s="498">
        <f t="shared" ref="DC92" si="2335">IF(CX92=0,0,1)</f>
        <v>1</v>
      </c>
      <c r="DD92" s="498">
        <f t="shared" ref="DD92" si="2336">PRODUCT(CY92:DC92)</f>
        <v>1</v>
      </c>
      <c r="DE92" s="504">
        <f t="shared" ref="DE92" si="2337">ROUND(CX92,0)</f>
        <v>378420</v>
      </c>
      <c r="DF92" s="500">
        <f t="shared" ref="DF92" si="2338">CX92-DE92</f>
        <v>0</v>
      </c>
      <c r="DI92" s="934" t="s">
        <v>533</v>
      </c>
      <c r="DJ92" s="935" t="s">
        <v>435</v>
      </c>
      <c r="DK92" s="946" t="s">
        <v>535</v>
      </c>
      <c r="DL92" s="943" t="s">
        <v>233</v>
      </c>
      <c r="DM92" s="969">
        <v>60</v>
      </c>
      <c r="DN92" s="1017">
        <v>5500</v>
      </c>
      <c r="DO92" s="964">
        <v>330000</v>
      </c>
      <c r="DP92" s="497">
        <v>1</v>
      </c>
      <c r="DQ92" s="497">
        <f>IF(EXACT(VLOOKUP(DI92,OFERTA_0,4,FALSE),DL92),1,0)</f>
        <v>1</v>
      </c>
      <c r="DR92" s="498">
        <v>1</v>
      </c>
      <c r="DS92" s="498">
        <f t="shared" ref="DS92" si="2339">IF(DN92=0,0,1)</f>
        <v>1</v>
      </c>
      <c r="DT92" s="498">
        <f t="shared" ref="DT92" si="2340">IF(DO92=0,0,1)</f>
        <v>1</v>
      </c>
      <c r="DU92" s="498">
        <f t="shared" ref="DU92" si="2341">PRODUCT(DP92:DT92)</f>
        <v>1</v>
      </c>
      <c r="DV92" s="504">
        <f t="shared" ref="DV92" si="2342">ROUND(DO92,0)</f>
        <v>330000</v>
      </c>
      <c r="DW92" s="500">
        <f t="shared" ref="DW92" si="2343">DO92-DV92</f>
        <v>0</v>
      </c>
      <c r="DZ92" s="934" t="s">
        <v>533</v>
      </c>
      <c r="EA92" s="935" t="s">
        <v>435</v>
      </c>
      <c r="EB92" s="946" t="s">
        <v>535</v>
      </c>
      <c r="EC92" s="943" t="s">
        <v>233</v>
      </c>
      <c r="ED92" s="676">
        <v>60</v>
      </c>
      <c r="EE92" s="1017">
        <v>6300</v>
      </c>
      <c r="EF92" s="1041">
        <f t="shared" si="2306"/>
        <v>378000</v>
      </c>
      <c r="EG92" s="497">
        <v>1</v>
      </c>
      <c r="EH92" s="497">
        <f>IF(EXACT(VLOOKUP(DZ92,OFERTA_0,4,FALSE),EC92),1,0)</f>
        <v>1</v>
      </c>
      <c r="EI92" s="498">
        <v>1</v>
      </c>
      <c r="EJ92" s="498">
        <f t="shared" ref="EJ92" si="2344">IF(EE92=0,0,1)</f>
        <v>1</v>
      </c>
      <c r="EK92" s="498">
        <f t="shared" ref="EK92" si="2345">IF(EF92=0,0,1)</f>
        <v>1</v>
      </c>
      <c r="EL92" s="498">
        <f t="shared" ref="EL92" si="2346">PRODUCT(EG92:EK92)</f>
        <v>1</v>
      </c>
      <c r="EM92" s="504">
        <f t="shared" ref="EM92" si="2347">ROUND(EF92,0)</f>
        <v>378000</v>
      </c>
      <c r="EN92" s="500">
        <f t="shared" ref="EN92" si="2348">EF92-EM92</f>
        <v>0</v>
      </c>
      <c r="EQ92" s="659"/>
      <c r="ER92" s="660"/>
      <c r="ES92" s="661"/>
      <c r="ET92" s="662"/>
      <c r="EU92" s="663"/>
      <c r="EV92" s="664"/>
      <c r="EW92" s="1324"/>
      <c r="EX92" s="497"/>
      <c r="EY92" s="497"/>
      <c r="EZ92" s="501"/>
      <c r="FA92" s="501"/>
      <c r="FB92" s="501"/>
      <c r="FC92" s="501"/>
      <c r="FD92" s="502"/>
      <c r="FE92" s="503"/>
      <c r="FH92" s="659"/>
      <c r="FI92" s="660"/>
      <c r="FJ92" s="661"/>
      <c r="FK92" s="662"/>
      <c r="FL92" s="663"/>
      <c r="FM92" s="664"/>
      <c r="FN92" s="1324"/>
      <c r="FO92" s="497"/>
      <c r="FP92" s="497"/>
      <c r="FQ92" s="501"/>
      <c r="FR92" s="501"/>
      <c r="FS92" s="501"/>
      <c r="FT92" s="501"/>
      <c r="FU92" s="502"/>
      <c r="FV92" s="503"/>
      <c r="FY92" s="659"/>
      <c r="FZ92" s="660"/>
      <c r="GA92" s="661"/>
      <c r="GB92" s="662"/>
      <c r="GC92" s="663"/>
      <c r="GD92" s="664"/>
      <c r="GE92" s="1324"/>
      <c r="GF92" s="497"/>
      <c r="GG92" s="497"/>
      <c r="GH92" s="501"/>
      <c r="GI92" s="501"/>
      <c r="GJ92" s="501"/>
      <c r="GK92" s="501"/>
      <c r="GL92" s="502"/>
      <c r="GM92" s="503"/>
      <c r="GP92" s="659"/>
      <c r="GQ92" s="660"/>
      <c r="GR92" s="661"/>
      <c r="GS92" s="662"/>
      <c r="GT92" s="663"/>
      <c r="GU92" s="664"/>
      <c r="GV92" s="1324"/>
      <c r="GW92" s="497"/>
      <c r="GX92" s="497"/>
      <c r="GY92" s="501"/>
      <c r="GZ92" s="501"/>
      <c r="HA92" s="501"/>
      <c r="HB92" s="501"/>
      <c r="HC92" s="502"/>
      <c r="HD92" s="503"/>
      <c r="HG92" s="659"/>
      <c r="HH92" s="660"/>
      <c r="HI92" s="661"/>
      <c r="HJ92" s="662"/>
      <c r="HK92" s="663"/>
      <c r="HL92" s="664"/>
      <c r="HM92" s="1324"/>
      <c r="HN92" s="497"/>
      <c r="HO92" s="497"/>
      <c r="HP92" s="501"/>
      <c r="HQ92" s="501"/>
      <c r="HR92" s="501"/>
      <c r="HS92" s="501"/>
      <c r="HT92" s="502"/>
      <c r="HU92" s="503"/>
      <c r="HX92" s="659"/>
      <c r="HY92" s="660"/>
      <c r="HZ92" s="661"/>
      <c r="IA92" s="662"/>
      <c r="IB92" s="663"/>
      <c r="IC92" s="664"/>
      <c r="ID92" s="1324"/>
      <c r="IE92" s="497"/>
      <c r="IF92" s="497"/>
      <c r="IG92" s="501"/>
      <c r="IH92" s="501"/>
      <c r="II92" s="501"/>
      <c r="IJ92" s="501"/>
      <c r="IK92" s="502"/>
      <c r="IL92" s="503"/>
      <c r="IO92" s="659"/>
      <c r="IP92" s="660"/>
      <c r="IQ92" s="661"/>
      <c r="IR92" s="662"/>
      <c r="IS92" s="663"/>
      <c r="IT92" s="664"/>
      <c r="IU92" s="1324"/>
      <c r="IV92" s="497"/>
      <c r="IW92" s="497"/>
      <c r="IX92" s="501"/>
      <c r="IY92" s="501"/>
      <c r="IZ92" s="501"/>
      <c r="JA92" s="501"/>
      <c r="JB92" s="502"/>
      <c r="JC92" s="503"/>
      <c r="JF92" s="659"/>
      <c r="JG92" s="660"/>
      <c r="JH92" s="661"/>
      <c r="JI92" s="662"/>
      <c r="JJ92" s="663"/>
      <c r="JK92" s="664"/>
      <c r="JL92" s="1324"/>
      <c r="JM92" s="497"/>
      <c r="JN92" s="497"/>
      <c r="JO92" s="501"/>
      <c r="JP92" s="501"/>
      <c r="JQ92" s="501"/>
      <c r="JR92" s="501"/>
      <c r="JS92" s="502"/>
      <c r="JT92" s="503"/>
      <c r="JW92" s="659"/>
      <c r="JX92" s="660"/>
      <c r="JY92" s="661"/>
      <c r="JZ92" s="662"/>
      <c r="KA92" s="663"/>
      <c r="KB92" s="664"/>
      <c r="KC92" s="1324"/>
      <c r="KD92" s="497"/>
      <c r="KE92" s="497"/>
      <c r="KF92" s="501"/>
      <c r="KG92" s="501"/>
      <c r="KH92" s="501"/>
      <c r="KI92" s="501"/>
      <c r="KJ92" s="502"/>
      <c r="KK92" s="503"/>
      <c r="KN92" s="659"/>
      <c r="KO92" s="660"/>
      <c r="KP92" s="661"/>
      <c r="KQ92" s="662"/>
      <c r="KR92" s="663"/>
      <c r="KS92" s="664"/>
      <c r="KT92" s="1324"/>
      <c r="KU92" s="497"/>
      <c r="KV92" s="497"/>
      <c r="KW92" s="501"/>
      <c r="KX92" s="501"/>
      <c r="KY92" s="501"/>
      <c r="KZ92" s="501"/>
      <c r="LA92" s="502"/>
      <c r="LB92" s="503"/>
      <c r="LE92" s="659"/>
      <c r="LF92" s="660"/>
      <c r="LG92" s="661"/>
      <c r="LH92" s="662"/>
      <c r="LI92" s="663"/>
      <c r="LJ92" s="664"/>
      <c r="LK92" s="1324"/>
      <c r="LL92" s="497"/>
      <c r="LM92" s="497"/>
      <c r="LN92" s="501"/>
      <c r="LO92" s="501"/>
      <c r="LP92" s="501"/>
      <c r="LQ92" s="501"/>
      <c r="LR92" s="502"/>
      <c r="LS92" s="503"/>
      <c r="LV92" s="659"/>
      <c r="LW92" s="660"/>
      <c r="LX92" s="661"/>
      <c r="LY92" s="662"/>
      <c r="LZ92" s="663"/>
      <c r="MA92" s="664"/>
      <c r="MB92" s="1324"/>
      <c r="MC92" s="497"/>
      <c r="MD92" s="497"/>
      <c r="ME92" s="501"/>
      <c r="MF92" s="501"/>
      <c r="MG92" s="501"/>
      <c r="MH92" s="501"/>
      <c r="MI92" s="502"/>
      <c r="MJ92" s="503"/>
      <c r="MM92" s="659"/>
      <c r="MN92" s="660"/>
      <c r="MO92" s="661"/>
      <c r="MP92" s="662"/>
      <c r="MQ92" s="663"/>
      <c r="MR92" s="664"/>
      <c r="MS92" s="1324"/>
      <c r="MT92" s="497"/>
      <c r="MU92" s="497"/>
      <c r="MV92" s="501"/>
      <c r="MW92" s="501"/>
      <c r="MX92" s="501"/>
      <c r="MY92" s="501"/>
      <c r="MZ92" s="502"/>
      <c r="NA92" s="503"/>
      <c r="ND92" s="659"/>
      <c r="NE92" s="660"/>
      <c r="NF92" s="661"/>
      <c r="NG92" s="662"/>
      <c r="NH92" s="663"/>
      <c r="NI92" s="664"/>
      <c r="NJ92" s="1324"/>
      <c r="NK92" s="497"/>
      <c r="NL92" s="497"/>
      <c r="NM92" s="501"/>
      <c r="NN92" s="501"/>
      <c r="NO92" s="501"/>
      <c r="NP92" s="501"/>
      <c r="NQ92" s="502"/>
      <c r="NR92" s="503"/>
      <c r="NU92" s="659"/>
      <c r="NV92" s="660"/>
      <c r="NW92" s="661"/>
      <c r="NX92" s="662"/>
      <c r="NY92" s="663"/>
      <c r="NZ92" s="664"/>
      <c r="OA92" s="1324"/>
      <c r="OB92" s="497"/>
      <c r="OC92" s="497"/>
      <c r="OD92" s="501"/>
      <c r="OE92" s="501"/>
      <c r="OF92" s="501"/>
      <c r="OG92" s="501"/>
      <c r="OH92" s="502"/>
      <c r="OI92" s="503"/>
      <c r="OL92" s="659"/>
      <c r="OM92" s="660"/>
      <c r="ON92" s="661"/>
      <c r="OO92" s="662"/>
      <c r="OP92" s="663"/>
      <c r="OQ92" s="664"/>
      <c r="OR92" s="1324"/>
      <c r="OS92" s="497"/>
      <c r="OT92" s="497"/>
      <c r="OU92" s="501"/>
      <c r="OV92" s="501"/>
      <c r="OW92" s="501"/>
      <c r="OX92" s="501"/>
      <c r="OY92" s="502"/>
      <c r="OZ92" s="503"/>
      <c r="PC92" s="659"/>
      <c r="PD92" s="660"/>
      <c r="PE92" s="661"/>
      <c r="PF92" s="662"/>
      <c r="PG92" s="663"/>
      <c r="PH92" s="664"/>
      <c r="PI92" s="1324"/>
      <c r="PJ92" s="497"/>
      <c r="PK92" s="497"/>
      <c r="PL92" s="501"/>
      <c r="PM92" s="501"/>
      <c r="PN92" s="501"/>
      <c r="PO92" s="501"/>
      <c r="PP92" s="502"/>
      <c r="PQ92" s="503"/>
      <c r="PT92" s="659"/>
      <c r="PU92" s="660"/>
      <c r="PV92" s="661"/>
      <c r="PW92" s="662"/>
      <c r="PX92" s="663"/>
      <c r="PY92" s="664"/>
      <c r="PZ92" s="1324"/>
      <c r="QA92" s="497"/>
      <c r="QB92" s="497"/>
      <c r="QC92" s="501"/>
      <c r="QD92" s="501"/>
      <c r="QE92" s="501"/>
      <c r="QF92" s="501"/>
      <c r="QG92" s="502"/>
      <c r="QH92" s="503"/>
      <c r="QK92" s="659"/>
      <c r="QL92" s="660"/>
      <c r="QM92" s="661"/>
      <c r="QN92" s="662"/>
      <c r="QO92" s="663"/>
      <c r="QP92" s="664"/>
      <c r="QQ92" s="1324"/>
      <c r="QR92" s="497"/>
      <c r="QS92" s="497"/>
      <c r="QT92" s="501"/>
      <c r="QU92" s="501"/>
      <c r="QV92" s="501"/>
      <c r="QW92" s="501"/>
      <c r="QX92" s="502"/>
      <c r="QY92" s="503"/>
      <c r="RB92" s="381"/>
      <c r="RC92" s="382"/>
      <c r="RD92" s="383"/>
      <c r="RE92" s="384"/>
      <c r="RF92" s="385"/>
      <c r="RG92" s="386"/>
      <c r="RH92" s="386"/>
      <c r="RI92" s="497"/>
      <c r="RJ92" s="497"/>
      <c r="RK92" s="501"/>
      <c r="RL92" s="501"/>
      <c r="RM92" s="501"/>
      <c r="RN92" s="501"/>
      <c r="RO92" s="502"/>
      <c r="RP92" s="503"/>
      <c r="RS92" s="381"/>
      <c r="RT92" s="382"/>
      <c r="RU92" s="383"/>
      <c r="RV92" s="384"/>
      <c r="RW92" s="385"/>
      <c r="RX92" s="386"/>
      <c r="RY92" s="386"/>
      <c r="RZ92" s="497"/>
      <c r="SA92" s="497"/>
      <c r="SB92" s="501"/>
      <c r="SC92" s="501"/>
      <c r="SD92" s="501"/>
      <c r="SE92" s="501"/>
      <c r="SF92" s="502"/>
      <c r="SG92" s="503"/>
      <c r="SJ92" s="381"/>
      <c r="SK92" s="382"/>
      <c r="SL92" s="383"/>
      <c r="SM92" s="384"/>
      <c r="SN92" s="385"/>
      <c r="SO92" s="386"/>
      <c r="SP92" s="386"/>
      <c r="SQ92" s="497"/>
      <c r="SR92" s="497"/>
      <c r="SS92" s="501"/>
      <c r="ST92" s="501"/>
      <c r="SU92" s="501"/>
      <c r="SV92" s="501"/>
      <c r="SW92" s="502"/>
      <c r="SX92" s="503"/>
    </row>
    <row r="93" spans="2:518" ht="27.75" customHeight="1" thickTop="1" thickBot="1">
      <c r="B93" s="825" t="s">
        <v>536</v>
      </c>
      <c r="C93" s="826"/>
      <c r="D93" s="827" t="s">
        <v>537</v>
      </c>
      <c r="E93" s="828"/>
      <c r="F93" s="866"/>
      <c r="G93" s="830"/>
      <c r="H93" s="831"/>
      <c r="K93" s="927" t="s">
        <v>536</v>
      </c>
      <c r="L93" s="928"/>
      <c r="M93" s="929" t="s">
        <v>537</v>
      </c>
      <c r="N93" s="930"/>
      <c r="O93" s="968"/>
      <c r="P93" s="932"/>
      <c r="Q93" s="933"/>
      <c r="R93" s="493"/>
      <c r="S93" s="494"/>
      <c r="T93" s="494"/>
      <c r="U93" s="494"/>
      <c r="V93" s="494"/>
      <c r="W93" s="494"/>
      <c r="X93" s="917"/>
      <c r="Y93" s="918"/>
      <c r="Z93" s="486"/>
      <c r="AA93" s="486"/>
      <c r="AB93" s="927" t="s">
        <v>536</v>
      </c>
      <c r="AC93" s="928"/>
      <c r="AD93" s="929" t="s">
        <v>537</v>
      </c>
      <c r="AE93" s="930"/>
      <c r="AF93" s="968"/>
      <c r="AG93" s="932"/>
      <c r="AH93" s="933"/>
      <c r="AI93" s="493"/>
      <c r="AJ93" s="494"/>
      <c r="AK93" s="494"/>
      <c r="AL93" s="494"/>
      <c r="AM93" s="494"/>
      <c r="AN93" s="494"/>
      <c r="AO93" s="917"/>
      <c r="AP93" s="918"/>
      <c r="AQ93" s="486"/>
      <c r="AR93" s="486"/>
      <c r="AS93" s="927" t="s">
        <v>536</v>
      </c>
      <c r="AT93" s="928"/>
      <c r="AU93" s="929" t="s">
        <v>537</v>
      </c>
      <c r="AV93" s="930"/>
      <c r="AW93" s="968"/>
      <c r="AX93" s="932"/>
      <c r="AY93" s="933"/>
      <c r="AZ93" s="493"/>
      <c r="BA93" s="494"/>
      <c r="BB93" s="494"/>
      <c r="BC93" s="494"/>
      <c r="BD93" s="494"/>
      <c r="BE93" s="494"/>
      <c r="BF93" s="917"/>
      <c r="BG93" s="918"/>
      <c r="BJ93" s="927" t="s">
        <v>536</v>
      </c>
      <c r="BK93" s="928"/>
      <c r="BL93" s="929" t="s">
        <v>537</v>
      </c>
      <c r="BM93" s="930"/>
      <c r="BN93" s="968"/>
      <c r="BO93" s="932"/>
      <c r="BP93" s="933"/>
      <c r="BQ93" s="493"/>
      <c r="BR93" s="494"/>
      <c r="BS93" s="494"/>
      <c r="BT93" s="494"/>
      <c r="BU93" s="494"/>
      <c r="BV93" s="494"/>
      <c r="BW93" s="917"/>
      <c r="BX93" s="918"/>
      <c r="CA93" s="927" t="s">
        <v>536</v>
      </c>
      <c r="CB93" s="928"/>
      <c r="CC93" s="929" t="s">
        <v>537</v>
      </c>
      <c r="CD93" s="930"/>
      <c r="CE93" s="968"/>
      <c r="CF93" s="932"/>
      <c r="CG93" s="933"/>
      <c r="CH93" s="493"/>
      <c r="CI93" s="494"/>
      <c r="CJ93" s="494"/>
      <c r="CK93" s="494"/>
      <c r="CL93" s="494"/>
      <c r="CM93" s="494"/>
      <c r="CN93" s="917"/>
      <c r="CO93" s="918"/>
      <c r="CR93" s="652" t="s">
        <v>536</v>
      </c>
      <c r="CS93" s="1028"/>
      <c r="CT93" s="929" t="s">
        <v>537</v>
      </c>
      <c r="CU93" s="654"/>
      <c r="CV93" s="655"/>
      <c r="CW93" s="932"/>
      <c r="CX93" s="657"/>
      <c r="CY93" s="493"/>
      <c r="CZ93" s="494"/>
      <c r="DA93" s="494"/>
      <c r="DB93" s="494"/>
      <c r="DC93" s="494"/>
      <c r="DD93" s="494"/>
      <c r="DE93" s="917"/>
      <c r="DF93" s="918"/>
      <c r="DI93" s="927" t="s">
        <v>536</v>
      </c>
      <c r="DJ93" s="928"/>
      <c r="DK93" s="929" t="s">
        <v>537</v>
      </c>
      <c r="DL93" s="930"/>
      <c r="DM93" s="968"/>
      <c r="DN93" s="932"/>
      <c r="DO93" s="933"/>
      <c r="DP93" s="493"/>
      <c r="DQ93" s="494"/>
      <c r="DR93" s="494"/>
      <c r="DS93" s="494"/>
      <c r="DT93" s="494"/>
      <c r="DU93" s="494"/>
      <c r="DV93" s="917"/>
      <c r="DW93" s="918"/>
      <c r="DZ93" s="652" t="s">
        <v>536</v>
      </c>
      <c r="EA93" s="1028"/>
      <c r="EB93" s="929" t="s">
        <v>537</v>
      </c>
      <c r="EC93" s="654"/>
      <c r="ED93" s="655"/>
      <c r="EE93" s="932"/>
      <c r="EF93" s="657"/>
      <c r="EG93" s="493"/>
      <c r="EH93" s="494"/>
      <c r="EI93" s="494"/>
      <c r="EJ93" s="494"/>
      <c r="EK93" s="494"/>
      <c r="EL93" s="494"/>
      <c r="EM93" s="917"/>
      <c r="EN93" s="918"/>
      <c r="EQ93" s="665"/>
      <c r="ER93" s="666"/>
      <c r="ES93" s="667"/>
      <c r="ET93" s="676"/>
      <c r="EU93" s="669"/>
      <c r="EV93" s="670"/>
      <c r="EW93" s="1323"/>
      <c r="EX93" s="497" t="e">
        <f>IF(EXACT(VLOOKUP(EQ93,OFERTA_0,2,FALSE),ER93),1,0)</f>
        <v>#N/A</v>
      </c>
      <c r="EY93" s="497" t="e">
        <f>IF(EXACT(VLOOKUP(EQ93,OFERTA_0,3,FALSE),ES93),1,0)</f>
        <v>#N/A</v>
      </c>
      <c r="EZ93" s="498" t="e">
        <f>IF(EXACT(VLOOKUP(EQ93,OFERTA_0,4,FALSE),ET93),1,0)</f>
        <v>#N/A</v>
      </c>
      <c r="FA93" s="498">
        <f t="shared" ref="FA93" si="2349">IF(EU93=0,0,1)</f>
        <v>0</v>
      </c>
      <c r="FB93" s="498">
        <f t="shared" ref="FB93" si="2350">IF(EV93=0,0,1)</f>
        <v>0</v>
      </c>
      <c r="FC93" s="498" t="e">
        <f>PRODUCT(EX93:FB93)</f>
        <v>#N/A</v>
      </c>
      <c r="FD93" s="504">
        <f>ROUND(EV93,0)</f>
        <v>0</v>
      </c>
      <c r="FE93" s="500">
        <f>EV93-FD93</f>
        <v>0</v>
      </c>
      <c r="FH93" s="665"/>
      <c r="FI93" s="666"/>
      <c r="FJ93" s="667"/>
      <c r="FK93" s="676"/>
      <c r="FL93" s="669"/>
      <c r="FM93" s="670"/>
      <c r="FN93" s="1323"/>
      <c r="FO93" s="497" t="e">
        <f>IF(EXACT(VLOOKUP(FH93,OFERTA_0,2,FALSE),FI93),1,0)</f>
        <v>#N/A</v>
      </c>
      <c r="FP93" s="497" t="e">
        <f>IF(EXACT(VLOOKUP(FH93,OFERTA_0,3,FALSE),FJ93),1,0)</f>
        <v>#N/A</v>
      </c>
      <c r="FQ93" s="498" t="e">
        <f>IF(EXACT(VLOOKUP(FH93,OFERTA_0,4,FALSE),FK93),1,0)</f>
        <v>#N/A</v>
      </c>
      <c r="FR93" s="498">
        <f t="shared" ref="FR93" si="2351">IF(FL93=0,0,1)</f>
        <v>0</v>
      </c>
      <c r="FS93" s="498">
        <f t="shared" ref="FS93" si="2352">IF(FM93=0,0,1)</f>
        <v>0</v>
      </c>
      <c r="FT93" s="498" t="e">
        <f>PRODUCT(FO93:FS93)</f>
        <v>#N/A</v>
      </c>
      <c r="FU93" s="504">
        <f>ROUND(FM93,0)</f>
        <v>0</v>
      </c>
      <c r="FV93" s="500">
        <f>FM93-FU93</f>
        <v>0</v>
      </c>
      <c r="FY93" s="665"/>
      <c r="FZ93" s="666"/>
      <c r="GA93" s="667"/>
      <c r="GB93" s="676"/>
      <c r="GC93" s="669"/>
      <c r="GD93" s="670"/>
      <c r="GE93" s="1323"/>
      <c r="GF93" s="497" t="e">
        <f>IF(EXACT(VLOOKUP(FY93,OFERTA_0,2,FALSE),FZ93),1,0)</f>
        <v>#N/A</v>
      </c>
      <c r="GG93" s="497" t="e">
        <f>IF(EXACT(VLOOKUP(FY93,OFERTA_0,3,FALSE),GA93),1,0)</f>
        <v>#N/A</v>
      </c>
      <c r="GH93" s="498" t="e">
        <f>IF(EXACT(VLOOKUP(FY93,OFERTA_0,4,FALSE),GB93),1,0)</f>
        <v>#N/A</v>
      </c>
      <c r="GI93" s="498">
        <f t="shared" ref="GI93" si="2353">IF(GC93=0,0,1)</f>
        <v>0</v>
      </c>
      <c r="GJ93" s="498">
        <f t="shared" ref="GJ93" si="2354">IF(GD93=0,0,1)</f>
        <v>0</v>
      </c>
      <c r="GK93" s="498" t="e">
        <f>PRODUCT(GF93:GJ93)</f>
        <v>#N/A</v>
      </c>
      <c r="GL93" s="504">
        <f>ROUND(GD93,0)</f>
        <v>0</v>
      </c>
      <c r="GM93" s="500">
        <f>GD93-GL93</f>
        <v>0</v>
      </c>
      <c r="GP93" s="665"/>
      <c r="GQ93" s="666"/>
      <c r="GR93" s="667"/>
      <c r="GS93" s="676"/>
      <c r="GT93" s="669"/>
      <c r="GU93" s="670"/>
      <c r="GV93" s="1323"/>
      <c r="GW93" s="497" t="e">
        <f>IF(EXACT(VLOOKUP(GP93,OFERTA_0,2,FALSE),GQ93),1,0)</f>
        <v>#N/A</v>
      </c>
      <c r="GX93" s="497" t="e">
        <f>IF(EXACT(VLOOKUP(GP93,OFERTA_0,3,FALSE),GR93),1,0)</f>
        <v>#N/A</v>
      </c>
      <c r="GY93" s="498" t="e">
        <f>IF(EXACT(VLOOKUP(GP93,OFERTA_0,4,FALSE),GS93),1,0)</f>
        <v>#N/A</v>
      </c>
      <c r="GZ93" s="498">
        <f t="shared" ref="GZ93" si="2355">IF(GT93=0,0,1)</f>
        <v>0</v>
      </c>
      <c r="HA93" s="498">
        <f t="shared" ref="HA93" si="2356">IF(GU93=0,0,1)</f>
        <v>0</v>
      </c>
      <c r="HB93" s="498" t="e">
        <f>PRODUCT(GW93:HA93)</f>
        <v>#N/A</v>
      </c>
      <c r="HC93" s="504">
        <f>ROUND(GU93,0)</f>
        <v>0</v>
      </c>
      <c r="HD93" s="500">
        <f>GU93-HC93</f>
        <v>0</v>
      </c>
      <c r="HG93" s="665"/>
      <c r="HH93" s="666"/>
      <c r="HI93" s="667"/>
      <c r="HJ93" s="676"/>
      <c r="HK93" s="669"/>
      <c r="HL93" s="670"/>
      <c r="HM93" s="1323"/>
      <c r="HN93" s="497" t="e">
        <f>IF(EXACT(VLOOKUP(HG93,OFERTA_0,2,FALSE),HH93),1,0)</f>
        <v>#N/A</v>
      </c>
      <c r="HO93" s="497" t="e">
        <f>IF(EXACT(VLOOKUP(HG93,OFERTA_0,3,FALSE),HI93),1,0)</f>
        <v>#N/A</v>
      </c>
      <c r="HP93" s="498" t="e">
        <f>IF(EXACT(VLOOKUP(HG93,OFERTA_0,4,FALSE),HJ93),1,0)</f>
        <v>#N/A</v>
      </c>
      <c r="HQ93" s="498">
        <f t="shared" ref="HQ93" si="2357">IF(HK93=0,0,1)</f>
        <v>0</v>
      </c>
      <c r="HR93" s="498">
        <f t="shared" ref="HR93" si="2358">IF(HL93=0,0,1)</f>
        <v>0</v>
      </c>
      <c r="HS93" s="498" t="e">
        <f>PRODUCT(HN93:HR93)</f>
        <v>#N/A</v>
      </c>
      <c r="HT93" s="504">
        <f>ROUND(HL93,0)</f>
        <v>0</v>
      </c>
      <c r="HU93" s="500">
        <f>HL93-HT93</f>
        <v>0</v>
      </c>
      <c r="HX93" s="665"/>
      <c r="HY93" s="666"/>
      <c r="HZ93" s="667"/>
      <c r="IA93" s="676"/>
      <c r="IB93" s="669"/>
      <c r="IC93" s="670"/>
      <c r="ID93" s="1323"/>
      <c r="IE93" s="497" t="e">
        <f>IF(EXACT(VLOOKUP(HX93,OFERTA_0,2,FALSE),HY93),1,0)</f>
        <v>#N/A</v>
      </c>
      <c r="IF93" s="497" t="e">
        <f>IF(EXACT(VLOOKUP(HX93,OFERTA_0,3,FALSE),HZ93),1,0)</f>
        <v>#N/A</v>
      </c>
      <c r="IG93" s="498" t="e">
        <f>IF(EXACT(VLOOKUP(HX93,OFERTA_0,4,FALSE),IA93),1,0)</f>
        <v>#N/A</v>
      </c>
      <c r="IH93" s="498">
        <f t="shared" ref="IH93" si="2359">IF(IB93=0,0,1)</f>
        <v>0</v>
      </c>
      <c r="II93" s="498">
        <f t="shared" ref="II93" si="2360">IF(IC93=0,0,1)</f>
        <v>0</v>
      </c>
      <c r="IJ93" s="498" t="e">
        <f>PRODUCT(IE93:II93)</f>
        <v>#N/A</v>
      </c>
      <c r="IK93" s="504">
        <f>ROUND(IC93,0)</f>
        <v>0</v>
      </c>
      <c r="IL93" s="500">
        <f>IC93-IK93</f>
        <v>0</v>
      </c>
      <c r="IO93" s="665"/>
      <c r="IP93" s="666"/>
      <c r="IQ93" s="667"/>
      <c r="IR93" s="676"/>
      <c r="IS93" s="669"/>
      <c r="IT93" s="670"/>
      <c r="IU93" s="1323"/>
      <c r="IV93" s="497" t="e">
        <f>IF(EXACT(VLOOKUP(IO93,OFERTA_0,2,FALSE),IP93),1,0)</f>
        <v>#N/A</v>
      </c>
      <c r="IW93" s="497" t="e">
        <f>IF(EXACT(VLOOKUP(IO93,OFERTA_0,3,FALSE),IQ93),1,0)</f>
        <v>#N/A</v>
      </c>
      <c r="IX93" s="498" t="e">
        <f>IF(EXACT(VLOOKUP(IO93,OFERTA_0,4,FALSE),IR93),1,0)</f>
        <v>#N/A</v>
      </c>
      <c r="IY93" s="498">
        <f t="shared" ref="IY93" si="2361">IF(IS93=0,0,1)</f>
        <v>0</v>
      </c>
      <c r="IZ93" s="498">
        <f t="shared" ref="IZ93" si="2362">IF(IT93=0,0,1)</f>
        <v>0</v>
      </c>
      <c r="JA93" s="498" t="e">
        <f>PRODUCT(IV93:IZ93)</f>
        <v>#N/A</v>
      </c>
      <c r="JB93" s="504">
        <f>ROUND(IT93,0)</f>
        <v>0</v>
      </c>
      <c r="JC93" s="500">
        <f>IT93-JB93</f>
        <v>0</v>
      </c>
      <c r="JF93" s="665"/>
      <c r="JG93" s="666"/>
      <c r="JH93" s="667"/>
      <c r="JI93" s="676"/>
      <c r="JJ93" s="669"/>
      <c r="JK93" s="670"/>
      <c r="JL93" s="1323"/>
      <c r="JM93" s="497" t="e">
        <f>IF(EXACT(VLOOKUP(JF93,OFERTA_0,2,FALSE),JG93),1,0)</f>
        <v>#N/A</v>
      </c>
      <c r="JN93" s="497" t="e">
        <f>IF(EXACT(VLOOKUP(JF93,OFERTA_0,3,FALSE),JH93),1,0)</f>
        <v>#N/A</v>
      </c>
      <c r="JO93" s="498" t="e">
        <f>IF(EXACT(VLOOKUP(JF93,OFERTA_0,4,FALSE),JI93),1,0)</f>
        <v>#N/A</v>
      </c>
      <c r="JP93" s="498">
        <f t="shared" ref="JP93" si="2363">IF(JJ93=0,0,1)</f>
        <v>0</v>
      </c>
      <c r="JQ93" s="498">
        <f t="shared" ref="JQ93" si="2364">IF(JK93=0,0,1)</f>
        <v>0</v>
      </c>
      <c r="JR93" s="498" t="e">
        <f>PRODUCT(JM93:JQ93)</f>
        <v>#N/A</v>
      </c>
      <c r="JS93" s="504">
        <f>ROUND(JK93,0)</f>
        <v>0</v>
      </c>
      <c r="JT93" s="500">
        <f>JK93-JS93</f>
        <v>0</v>
      </c>
      <c r="JW93" s="665"/>
      <c r="JX93" s="666"/>
      <c r="JY93" s="667"/>
      <c r="JZ93" s="676"/>
      <c r="KA93" s="669"/>
      <c r="KB93" s="670"/>
      <c r="KC93" s="1323"/>
      <c r="KD93" s="497" t="e">
        <f>IF(EXACT(VLOOKUP(JW93,OFERTA_0,2,FALSE),JX93),1,0)</f>
        <v>#N/A</v>
      </c>
      <c r="KE93" s="497" t="e">
        <f>IF(EXACT(VLOOKUP(JW93,OFERTA_0,3,FALSE),JY93),1,0)</f>
        <v>#N/A</v>
      </c>
      <c r="KF93" s="498" t="e">
        <f>IF(EXACT(VLOOKUP(JW93,OFERTA_0,4,FALSE),JZ93),1,0)</f>
        <v>#N/A</v>
      </c>
      <c r="KG93" s="498">
        <f t="shared" ref="KG93" si="2365">IF(KA93=0,0,1)</f>
        <v>0</v>
      </c>
      <c r="KH93" s="498">
        <f t="shared" ref="KH93" si="2366">IF(KB93=0,0,1)</f>
        <v>0</v>
      </c>
      <c r="KI93" s="498" t="e">
        <f>PRODUCT(KD93:KH93)</f>
        <v>#N/A</v>
      </c>
      <c r="KJ93" s="504">
        <f>ROUND(KB93,0)</f>
        <v>0</v>
      </c>
      <c r="KK93" s="500">
        <f>KB93-KJ93</f>
        <v>0</v>
      </c>
      <c r="KN93" s="665"/>
      <c r="KO93" s="666"/>
      <c r="KP93" s="667"/>
      <c r="KQ93" s="676"/>
      <c r="KR93" s="669"/>
      <c r="KS93" s="670"/>
      <c r="KT93" s="1323"/>
      <c r="KU93" s="497" t="e">
        <f>IF(EXACT(VLOOKUP(KN93,OFERTA_0,2,FALSE),KO93),1,0)</f>
        <v>#N/A</v>
      </c>
      <c r="KV93" s="497" t="e">
        <f>IF(EXACT(VLOOKUP(KN93,OFERTA_0,3,FALSE),KP93),1,0)</f>
        <v>#N/A</v>
      </c>
      <c r="KW93" s="498" t="e">
        <f>IF(EXACT(VLOOKUP(KN93,OFERTA_0,4,FALSE),KQ93),1,0)</f>
        <v>#N/A</v>
      </c>
      <c r="KX93" s="498">
        <f t="shared" ref="KX93" si="2367">IF(KR93=0,0,1)</f>
        <v>0</v>
      </c>
      <c r="KY93" s="498">
        <f t="shared" ref="KY93" si="2368">IF(KS93=0,0,1)</f>
        <v>0</v>
      </c>
      <c r="KZ93" s="498" t="e">
        <f>PRODUCT(KU93:KY93)</f>
        <v>#N/A</v>
      </c>
      <c r="LA93" s="504">
        <f>ROUND(KS93,0)</f>
        <v>0</v>
      </c>
      <c r="LB93" s="500">
        <f>KS93-LA93</f>
        <v>0</v>
      </c>
      <c r="LE93" s="665"/>
      <c r="LF93" s="666"/>
      <c r="LG93" s="667"/>
      <c r="LH93" s="676"/>
      <c r="LI93" s="669"/>
      <c r="LJ93" s="670"/>
      <c r="LK93" s="1323"/>
      <c r="LL93" s="497" t="e">
        <f>IF(EXACT(VLOOKUP(LE93,OFERTA_0,2,FALSE),LF93),1,0)</f>
        <v>#N/A</v>
      </c>
      <c r="LM93" s="497" t="e">
        <f>IF(EXACT(VLOOKUP(LE93,OFERTA_0,3,FALSE),LG93),1,0)</f>
        <v>#N/A</v>
      </c>
      <c r="LN93" s="498" t="e">
        <f>IF(EXACT(VLOOKUP(LE93,OFERTA_0,4,FALSE),LH93),1,0)</f>
        <v>#N/A</v>
      </c>
      <c r="LO93" s="498">
        <f t="shared" ref="LO93" si="2369">IF(LI93=0,0,1)</f>
        <v>0</v>
      </c>
      <c r="LP93" s="498">
        <f t="shared" ref="LP93" si="2370">IF(LJ93=0,0,1)</f>
        <v>0</v>
      </c>
      <c r="LQ93" s="498" t="e">
        <f>PRODUCT(LL93:LP93)</f>
        <v>#N/A</v>
      </c>
      <c r="LR93" s="504">
        <f>ROUND(LJ93,0)</f>
        <v>0</v>
      </c>
      <c r="LS93" s="500">
        <f>LJ93-LR93</f>
        <v>0</v>
      </c>
      <c r="LV93" s="665"/>
      <c r="LW93" s="666"/>
      <c r="LX93" s="667"/>
      <c r="LY93" s="676"/>
      <c r="LZ93" s="669"/>
      <c r="MA93" s="670"/>
      <c r="MB93" s="1323"/>
      <c r="MC93" s="497" t="e">
        <f>IF(EXACT(VLOOKUP(LV93,OFERTA_0,2,FALSE),LW93),1,0)</f>
        <v>#N/A</v>
      </c>
      <c r="MD93" s="497" t="e">
        <f>IF(EXACT(VLOOKUP(LV93,OFERTA_0,3,FALSE),LX93),1,0)</f>
        <v>#N/A</v>
      </c>
      <c r="ME93" s="498" t="e">
        <f>IF(EXACT(VLOOKUP(LV93,OFERTA_0,4,FALSE),LY93),1,0)</f>
        <v>#N/A</v>
      </c>
      <c r="MF93" s="498">
        <f t="shared" ref="MF93" si="2371">IF(LZ93=0,0,1)</f>
        <v>0</v>
      </c>
      <c r="MG93" s="498">
        <f t="shared" ref="MG93" si="2372">IF(MA93=0,0,1)</f>
        <v>0</v>
      </c>
      <c r="MH93" s="498" t="e">
        <f>PRODUCT(MC93:MG93)</f>
        <v>#N/A</v>
      </c>
      <c r="MI93" s="504">
        <f>ROUND(MA93,0)</f>
        <v>0</v>
      </c>
      <c r="MJ93" s="500">
        <f>MA93-MI93</f>
        <v>0</v>
      </c>
      <c r="MM93" s="665"/>
      <c r="MN93" s="666"/>
      <c r="MO93" s="667"/>
      <c r="MP93" s="676"/>
      <c r="MQ93" s="669"/>
      <c r="MR93" s="670"/>
      <c r="MS93" s="1323"/>
      <c r="MT93" s="497" t="e">
        <f>IF(EXACT(VLOOKUP(MM93,OFERTA_0,2,FALSE),MN93),1,0)</f>
        <v>#N/A</v>
      </c>
      <c r="MU93" s="497" t="e">
        <f>IF(EXACT(VLOOKUP(MM93,OFERTA_0,3,FALSE),MO93),1,0)</f>
        <v>#N/A</v>
      </c>
      <c r="MV93" s="498" t="e">
        <f>IF(EXACT(VLOOKUP(MM93,OFERTA_0,4,FALSE),MP93),1,0)</f>
        <v>#N/A</v>
      </c>
      <c r="MW93" s="498">
        <f t="shared" ref="MW93" si="2373">IF(MQ93=0,0,1)</f>
        <v>0</v>
      </c>
      <c r="MX93" s="498">
        <f t="shared" ref="MX93" si="2374">IF(MR93=0,0,1)</f>
        <v>0</v>
      </c>
      <c r="MY93" s="498" t="e">
        <f>PRODUCT(MT93:MX93)</f>
        <v>#N/A</v>
      </c>
      <c r="MZ93" s="504">
        <f>ROUND(MR93,0)</f>
        <v>0</v>
      </c>
      <c r="NA93" s="500">
        <f>MR93-MZ93</f>
        <v>0</v>
      </c>
      <c r="ND93" s="665"/>
      <c r="NE93" s="666"/>
      <c r="NF93" s="667"/>
      <c r="NG93" s="676"/>
      <c r="NH93" s="669"/>
      <c r="NI93" s="670"/>
      <c r="NJ93" s="1323"/>
      <c r="NK93" s="497" t="e">
        <f>IF(EXACT(VLOOKUP(ND93,OFERTA_0,2,FALSE),NE93),1,0)</f>
        <v>#N/A</v>
      </c>
      <c r="NL93" s="497" t="e">
        <f>IF(EXACT(VLOOKUP(ND93,OFERTA_0,3,FALSE),NF93),1,0)</f>
        <v>#N/A</v>
      </c>
      <c r="NM93" s="498" t="e">
        <f>IF(EXACT(VLOOKUP(ND93,OFERTA_0,4,FALSE),NG93),1,0)</f>
        <v>#N/A</v>
      </c>
      <c r="NN93" s="498">
        <f t="shared" ref="NN93" si="2375">IF(NH93=0,0,1)</f>
        <v>0</v>
      </c>
      <c r="NO93" s="498">
        <f t="shared" ref="NO93" si="2376">IF(NI93=0,0,1)</f>
        <v>0</v>
      </c>
      <c r="NP93" s="498" t="e">
        <f>PRODUCT(NK93:NO93)</f>
        <v>#N/A</v>
      </c>
      <c r="NQ93" s="504">
        <f>ROUND(NI93,0)</f>
        <v>0</v>
      </c>
      <c r="NR93" s="500">
        <f>NI93-NQ93</f>
        <v>0</v>
      </c>
      <c r="NU93" s="665"/>
      <c r="NV93" s="666"/>
      <c r="NW93" s="667"/>
      <c r="NX93" s="676"/>
      <c r="NY93" s="669"/>
      <c r="NZ93" s="670"/>
      <c r="OA93" s="1323"/>
      <c r="OB93" s="497" t="e">
        <f>IF(EXACT(VLOOKUP(NU93,OFERTA_0,2,FALSE),NV93),1,0)</f>
        <v>#N/A</v>
      </c>
      <c r="OC93" s="497" t="e">
        <f>IF(EXACT(VLOOKUP(NU93,OFERTA_0,3,FALSE),NW93),1,0)</f>
        <v>#N/A</v>
      </c>
      <c r="OD93" s="498" t="e">
        <f>IF(EXACT(VLOOKUP(NU93,OFERTA_0,4,FALSE),NX93),1,0)</f>
        <v>#N/A</v>
      </c>
      <c r="OE93" s="498">
        <f t="shared" ref="OE93" si="2377">IF(NY93=0,0,1)</f>
        <v>0</v>
      </c>
      <c r="OF93" s="498">
        <f t="shared" ref="OF93" si="2378">IF(NZ93=0,0,1)</f>
        <v>0</v>
      </c>
      <c r="OG93" s="498" t="e">
        <f>PRODUCT(OB93:OF93)</f>
        <v>#N/A</v>
      </c>
      <c r="OH93" s="504">
        <f>ROUND(NZ93,0)</f>
        <v>0</v>
      </c>
      <c r="OI93" s="500">
        <f>NZ93-OH93</f>
        <v>0</v>
      </c>
      <c r="OL93" s="665"/>
      <c r="OM93" s="666"/>
      <c r="ON93" s="667"/>
      <c r="OO93" s="676"/>
      <c r="OP93" s="669"/>
      <c r="OQ93" s="670"/>
      <c r="OR93" s="1323"/>
      <c r="OS93" s="497" t="e">
        <f>IF(EXACT(VLOOKUP(OL93,OFERTA_0,2,FALSE),OM93),1,0)</f>
        <v>#N/A</v>
      </c>
      <c r="OT93" s="497" t="e">
        <f>IF(EXACT(VLOOKUP(OL93,OFERTA_0,3,FALSE),ON93),1,0)</f>
        <v>#N/A</v>
      </c>
      <c r="OU93" s="498" t="e">
        <f>IF(EXACT(VLOOKUP(OL93,OFERTA_0,4,FALSE),OO93),1,0)</f>
        <v>#N/A</v>
      </c>
      <c r="OV93" s="498">
        <f t="shared" ref="OV93" si="2379">IF(OP93=0,0,1)</f>
        <v>0</v>
      </c>
      <c r="OW93" s="498">
        <f t="shared" ref="OW93" si="2380">IF(OQ93=0,0,1)</f>
        <v>0</v>
      </c>
      <c r="OX93" s="498" t="e">
        <f>PRODUCT(OS93:OW93)</f>
        <v>#N/A</v>
      </c>
      <c r="OY93" s="504">
        <f>ROUND(OQ93,0)</f>
        <v>0</v>
      </c>
      <c r="OZ93" s="500">
        <f>OQ93-OY93</f>
        <v>0</v>
      </c>
      <c r="PC93" s="665"/>
      <c r="PD93" s="666"/>
      <c r="PE93" s="667"/>
      <c r="PF93" s="676"/>
      <c r="PG93" s="669"/>
      <c r="PH93" s="670"/>
      <c r="PI93" s="1323"/>
      <c r="PJ93" s="497" t="e">
        <f>IF(EXACT(VLOOKUP(PC93,OFERTA_0,2,FALSE),PD93),1,0)</f>
        <v>#N/A</v>
      </c>
      <c r="PK93" s="497" t="e">
        <f>IF(EXACT(VLOOKUP(PC93,OFERTA_0,3,FALSE),PE93),1,0)</f>
        <v>#N/A</v>
      </c>
      <c r="PL93" s="498" t="e">
        <f>IF(EXACT(VLOOKUP(PC93,OFERTA_0,4,FALSE),PF93),1,0)</f>
        <v>#N/A</v>
      </c>
      <c r="PM93" s="498">
        <f t="shared" ref="PM93" si="2381">IF(PG93=0,0,1)</f>
        <v>0</v>
      </c>
      <c r="PN93" s="498">
        <f t="shared" ref="PN93" si="2382">IF(PH93=0,0,1)</f>
        <v>0</v>
      </c>
      <c r="PO93" s="498" t="e">
        <f>PRODUCT(PJ93:PN93)</f>
        <v>#N/A</v>
      </c>
      <c r="PP93" s="504">
        <f>ROUND(PH93,0)</f>
        <v>0</v>
      </c>
      <c r="PQ93" s="500">
        <f>PH93-PP93</f>
        <v>0</v>
      </c>
      <c r="PT93" s="665"/>
      <c r="PU93" s="666"/>
      <c r="PV93" s="667"/>
      <c r="PW93" s="676"/>
      <c r="PX93" s="669"/>
      <c r="PY93" s="670"/>
      <c r="PZ93" s="1323"/>
      <c r="QA93" s="497" t="e">
        <f>IF(EXACT(VLOOKUP(PT93,OFERTA_0,2,FALSE),PU93),1,0)</f>
        <v>#N/A</v>
      </c>
      <c r="QB93" s="497" t="e">
        <f>IF(EXACT(VLOOKUP(PT93,OFERTA_0,3,FALSE),PV93),1,0)</f>
        <v>#N/A</v>
      </c>
      <c r="QC93" s="498" t="e">
        <f>IF(EXACT(VLOOKUP(PT93,OFERTA_0,4,FALSE),PW93),1,0)</f>
        <v>#N/A</v>
      </c>
      <c r="QD93" s="498">
        <f t="shared" ref="QD93" si="2383">IF(PX93=0,0,1)</f>
        <v>0</v>
      </c>
      <c r="QE93" s="498">
        <f t="shared" ref="QE93" si="2384">IF(PY93=0,0,1)</f>
        <v>0</v>
      </c>
      <c r="QF93" s="498" t="e">
        <f>PRODUCT(QA93:QE93)</f>
        <v>#N/A</v>
      </c>
      <c r="QG93" s="504">
        <f>ROUND(PY93,0)</f>
        <v>0</v>
      </c>
      <c r="QH93" s="500">
        <f>PY93-QG93</f>
        <v>0</v>
      </c>
      <c r="QK93" s="665"/>
      <c r="QL93" s="666"/>
      <c r="QM93" s="667"/>
      <c r="QN93" s="676"/>
      <c r="QO93" s="669"/>
      <c r="QP93" s="670"/>
      <c r="QQ93" s="1323"/>
      <c r="QR93" s="497" t="e">
        <f>IF(EXACT(VLOOKUP(QK93,OFERTA_0,2,FALSE),QL93),1,0)</f>
        <v>#N/A</v>
      </c>
      <c r="QS93" s="497" t="e">
        <f>IF(EXACT(VLOOKUP(QK93,OFERTA_0,3,FALSE),QM93),1,0)</f>
        <v>#N/A</v>
      </c>
      <c r="QT93" s="498" t="e">
        <f>IF(EXACT(VLOOKUP(QK93,OFERTA_0,4,FALSE),QN93),1,0)</f>
        <v>#N/A</v>
      </c>
      <c r="QU93" s="498">
        <f t="shared" ref="QU93" si="2385">IF(QO93=0,0,1)</f>
        <v>0</v>
      </c>
      <c r="QV93" s="498">
        <f t="shared" ref="QV93" si="2386">IF(QP93=0,0,1)</f>
        <v>0</v>
      </c>
      <c r="QW93" s="498" t="e">
        <f>PRODUCT(QR93:QV93)</f>
        <v>#N/A</v>
      </c>
      <c r="QX93" s="504">
        <f>ROUND(QP93,0)</f>
        <v>0</v>
      </c>
      <c r="QY93" s="500">
        <f>QP93-QX93</f>
        <v>0</v>
      </c>
      <c r="RB93" s="381"/>
      <c r="RC93" s="382"/>
      <c r="RD93" s="383"/>
      <c r="RE93" s="384"/>
      <c r="RF93" s="385"/>
      <c r="RG93" s="386"/>
      <c r="RH93" s="386"/>
      <c r="RI93" s="497"/>
      <c r="RJ93" s="497"/>
      <c r="RK93" s="501"/>
      <c r="RL93" s="501"/>
      <c r="RM93" s="501"/>
      <c r="RN93" s="501"/>
      <c r="RO93" s="502"/>
      <c r="RP93" s="503"/>
      <c r="RS93" s="381"/>
      <c r="RT93" s="382"/>
      <c r="RU93" s="383"/>
      <c r="RV93" s="384"/>
      <c r="RW93" s="385"/>
      <c r="RX93" s="386"/>
      <c r="RY93" s="386"/>
      <c r="RZ93" s="497"/>
      <c r="SA93" s="497"/>
      <c r="SB93" s="501"/>
      <c r="SC93" s="501"/>
      <c r="SD93" s="501"/>
      <c r="SE93" s="501"/>
      <c r="SF93" s="502"/>
      <c r="SG93" s="503"/>
      <c r="SJ93" s="381"/>
      <c r="SK93" s="382"/>
      <c r="SL93" s="383"/>
      <c r="SM93" s="384"/>
      <c r="SN93" s="385"/>
      <c r="SO93" s="386"/>
      <c r="SP93" s="386"/>
      <c r="SQ93" s="497"/>
      <c r="SR93" s="497"/>
      <c r="SS93" s="501"/>
      <c r="ST93" s="501"/>
      <c r="SU93" s="501"/>
      <c r="SV93" s="501"/>
      <c r="SW93" s="502"/>
      <c r="SX93" s="503"/>
    </row>
    <row r="94" spans="2:518" ht="108.75" customHeight="1" thickTop="1" thickBot="1">
      <c r="B94" s="832" t="s">
        <v>538</v>
      </c>
      <c r="C94" s="833" t="s">
        <v>324</v>
      </c>
      <c r="D94" s="844" t="s">
        <v>539</v>
      </c>
      <c r="E94" s="841" t="s">
        <v>540</v>
      </c>
      <c r="F94" s="867">
        <v>1</v>
      </c>
      <c r="G94" s="916">
        <v>0</v>
      </c>
      <c r="H94" s="862">
        <v>0</v>
      </c>
      <c r="K94" s="934" t="s">
        <v>538</v>
      </c>
      <c r="L94" s="935" t="s">
        <v>324</v>
      </c>
      <c r="M94" s="946" t="s">
        <v>539</v>
      </c>
      <c r="N94" s="943" t="s">
        <v>540</v>
      </c>
      <c r="O94" s="969">
        <v>1</v>
      </c>
      <c r="P94" s="1017">
        <v>1665000</v>
      </c>
      <c r="Q94" s="964">
        <v>1665000</v>
      </c>
      <c r="R94" s="497">
        <f>IF(EXACT(VLOOKUP(K94,OFERTA_0,3,FALSE),M94),1,0)</f>
        <v>1</v>
      </c>
      <c r="S94" s="497">
        <f>IF(EXACT(VLOOKUP(K94,OFERTA_0,4,FALSE),N94),1,0)</f>
        <v>1</v>
      </c>
      <c r="T94" s="498">
        <f>IF(EXACT(VLOOKUP(K94,OFERTA_0,5,FALSE),O94),1,0)</f>
        <v>1</v>
      </c>
      <c r="U94" s="498">
        <f t="shared" ref="U94:U95" si="2387">IF(P94=0,0,1)</f>
        <v>1</v>
      </c>
      <c r="V94" s="498">
        <f t="shared" ref="V94:V95" si="2388">IF(Q94=0,0,1)</f>
        <v>1</v>
      </c>
      <c r="W94" s="498">
        <f t="shared" ref="W94:W95" si="2389">PRODUCT(R94:V94)</f>
        <v>1</v>
      </c>
      <c r="X94" s="504">
        <f t="shared" ref="X94:X95" si="2390">ROUND(Q94,0)</f>
        <v>1665000</v>
      </c>
      <c r="Y94" s="500">
        <f t="shared" ref="Y94:Y95" si="2391">Q94-X94</f>
        <v>0</v>
      </c>
      <c r="Z94" s="486"/>
      <c r="AA94" s="486"/>
      <c r="AB94" s="934" t="s">
        <v>538</v>
      </c>
      <c r="AC94" s="935" t="s">
        <v>324</v>
      </c>
      <c r="AD94" s="946" t="s">
        <v>539</v>
      </c>
      <c r="AE94" s="943" t="s">
        <v>540</v>
      </c>
      <c r="AF94" s="969">
        <v>1</v>
      </c>
      <c r="AG94" s="1017">
        <v>420000</v>
      </c>
      <c r="AH94" s="964">
        <v>420000</v>
      </c>
      <c r="AI94" s="497">
        <f>IF(EXACT(VLOOKUP(AB94,OFERTA_0,3,FALSE),AD94),1,0)</f>
        <v>1</v>
      </c>
      <c r="AJ94" s="497">
        <f>IF(EXACT(VLOOKUP(AB94,OFERTA_0,4,FALSE),AE94),1,0)</f>
        <v>1</v>
      </c>
      <c r="AK94" s="498">
        <f>IF(EXACT(VLOOKUP(AB94,OFERTA_0,5,FALSE),AF94),1,0)</f>
        <v>1</v>
      </c>
      <c r="AL94" s="498">
        <f t="shared" ref="AL94:AL95" si="2392">IF(AG94=0,0,1)</f>
        <v>1</v>
      </c>
      <c r="AM94" s="498">
        <f t="shared" ref="AM94:AM95" si="2393">IF(AH94=0,0,1)</f>
        <v>1</v>
      </c>
      <c r="AN94" s="498">
        <f t="shared" ref="AN94:AN95" si="2394">PRODUCT(AI94:AM94)</f>
        <v>1</v>
      </c>
      <c r="AO94" s="504">
        <f t="shared" ref="AO94:AO95" si="2395">ROUND(AH94,0)</f>
        <v>420000</v>
      </c>
      <c r="AP94" s="500">
        <f t="shared" ref="AP94:AP95" si="2396">AH94-AO94</f>
        <v>0</v>
      </c>
      <c r="AQ94" s="486"/>
      <c r="AR94" s="486"/>
      <c r="AS94" s="934" t="s">
        <v>538</v>
      </c>
      <c r="AT94" s="935" t="s">
        <v>324</v>
      </c>
      <c r="AU94" s="946" t="s">
        <v>539</v>
      </c>
      <c r="AV94" s="943" t="s">
        <v>540</v>
      </c>
      <c r="AW94" s="969">
        <v>1</v>
      </c>
      <c r="AX94" s="1017">
        <v>750000</v>
      </c>
      <c r="AY94" s="964">
        <v>750000</v>
      </c>
      <c r="AZ94" s="497">
        <f>IF(EXACT(VLOOKUP(AS94,OFERTA_0,3,FALSE),AU94),1,0)</f>
        <v>1</v>
      </c>
      <c r="BA94" s="497">
        <f>IF(EXACT(VLOOKUP(AS94,OFERTA_0,4,FALSE),AV94),1,0)</f>
        <v>1</v>
      </c>
      <c r="BB94" s="498">
        <f>IF(EXACT(VLOOKUP(AS94,OFERTA_0,5,FALSE),AW94),1,0)</f>
        <v>1</v>
      </c>
      <c r="BC94" s="498">
        <f t="shared" ref="BC94:BC95" si="2397">IF(AX94=0,0,1)</f>
        <v>1</v>
      </c>
      <c r="BD94" s="498">
        <f t="shared" ref="BD94:BD95" si="2398">IF(AY94=0,0,1)</f>
        <v>1</v>
      </c>
      <c r="BE94" s="498">
        <f t="shared" ref="BE94:BE95" si="2399">PRODUCT(AZ94:BD94)</f>
        <v>1</v>
      </c>
      <c r="BF94" s="504">
        <f t="shared" ref="BF94:BF95" si="2400">ROUND(AY94,0)</f>
        <v>750000</v>
      </c>
      <c r="BG94" s="500">
        <f t="shared" ref="BG94:BG95" si="2401">AY94-BF94</f>
        <v>0</v>
      </c>
      <c r="BJ94" s="934" t="s">
        <v>538</v>
      </c>
      <c r="BK94" s="935" t="s">
        <v>324</v>
      </c>
      <c r="BL94" s="946" t="s">
        <v>539</v>
      </c>
      <c r="BM94" s="943" t="s">
        <v>540</v>
      </c>
      <c r="BN94" s="969">
        <v>1</v>
      </c>
      <c r="BO94" s="1017">
        <v>1150000</v>
      </c>
      <c r="BP94" s="964">
        <v>1150000</v>
      </c>
      <c r="BQ94" s="497">
        <f>IF(EXACT(VLOOKUP(BJ94,OFERTA_0,3,FALSE),BL94),1,0)</f>
        <v>1</v>
      </c>
      <c r="BR94" s="497">
        <f>IF(EXACT(VLOOKUP(BJ94,OFERTA_0,4,FALSE),BM94),1,0)</f>
        <v>1</v>
      </c>
      <c r="BS94" s="498">
        <f>IF(EXACT(VLOOKUP(BJ94,OFERTA_0,5,FALSE),BN94),1,0)</f>
        <v>1</v>
      </c>
      <c r="BT94" s="498">
        <f t="shared" ref="BT94:BT95" si="2402">IF(BO94=0,0,1)</f>
        <v>1</v>
      </c>
      <c r="BU94" s="498">
        <f t="shared" ref="BU94:BU95" si="2403">IF(BP94=0,0,1)</f>
        <v>1</v>
      </c>
      <c r="BV94" s="498">
        <f t="shared" ref="BV94:BV95" si="2404">PRODUCT(BQ94:BU94)</f>
        <v>1</v>
      </c>
      <c r="BW94" s="504">
        <f t="shared" ref="BW94:BW95" si="2405">ROUND(BP94,0)</f>
        <v>1150000</v>
      </c>
      <c r="BX94" s="500">
        <f t="shared" ref="BX94:BX95" si="2406">BP94-BW94</f>
        <v>0</v>
      </c>
      <c r="CA94" s="934" t="s">
        <v>538</v>
      </c>
      <c r="CB94" s="935" t="s">
        <v>324</v>
      </c>
      <c r="CC94" s="946" t="s">
        <v>539</v>
      </c>
      <c r="CD94" s="943" t="s">
        <v>540</v>
      </c>
      <c r="CE94" s="969">
        <v>1</v>
      </c>
      <c r="CF94" s="1017">
        <v>2223605</v>
      </c>
      <c r="CG94" s="964">
        <v>2223605</v>
      </c>
      <c r="CH94" s="497">
        <f>IF(EXACT(VLOOKUP(CA94,OFERTA_0,3,FALSE),CC94),1,0)</f>
        <v>1</v>
      </c>
      <c r="CI94" s="497">
        <f>IF(EXACT(VLOOKUP(CA94,OFERTA_0,4,FALSE),CD94),1,0)</f>
        <v>1</v>
      </c>
      <c r="CJ94" s="498">
        <f>IF(EXACT(VLOOKUP(CA94,OFERTA_0,5,FALSE),CE94),1,0)</f>
        <v>1</v>
      </c>
      <c r="CK94" s="498">
        <f t="shared" ref="CK94:CK95" si="2407">IF(CF94=0,0,1)</f>
        <v>1</v>
      </c>
      <c r="CL94" s="498">
        <f t="shared" ref="CL94:CL95" si="2408">IF(CG94=0,0,1)</f>
        <v>1</v>
      </c>
      <c r="CM94" s="498">
        <f t="shared" ref="CM94:CM95" si="2409">PRODUCT(CH94:CL94)</f>
        <v>1</v>
      </c>
      <c r="CN94" s="504">
        <f t="shared" ref="CN94:CN95" si="2410">ROUND(CG94,0)</f>
        <v>2223605</v>
      </c>
      <c r="CO94" s="500">
        <f t="shared" ref="CO94:CO95" si="2411">CG94-CN94</f>
        <v>0</v>
      </c>
      <c r="CR94" s="934" t="s">
        <v>538</v>
      </c>
      <c r="CS94" s="935" t="s">
        <v>324</v>
      </c>
      <c r="CT94" s="946" t="s">
        <v>539</v>
      </c>
      <c r="CU94" s="943" t="s">
        <v>540</v>
      </c>
      <c r="CV94" s="676">
        <v>1</v>
      </c>
      <c r="CW94" s="1017">
        <v>2223609</v>
      </c>
      <c r="CX94" s="1041">
        <f t="shared" ref="CX94:CX95" si="2412">ROUND(CV94*CW94,0)</f>
        <v>2223609</v>
      </c>
      <c r="CY94" s="497">
        <f>IF(EXACT(VLOOKUP(CR94,OFERTA_0,3,FALSE),CT94),1,0)</f>
        <v>1</v>
      </c>
      <c r="CZ94" s="497">
        <f>IF(EXACT(VLOOKUP(CR94,OFERTA_0,4,FALSE),CU94),1,0)</f>
        <v>1</v>
      </c>
      <c r="DA94" s="498">
        <f>IF(EXACT(VLOOKUP(CR94,OFERTA_0,5,FALSE),CV94),1,0)</f>
        <v>1</v>
      </c>
      <c r="DB94" s="498">
        <f t="shared" ref="DB94:DB95" si="2413">IF(CW94=0,0,1)</f>
        <v>1</v>
      </c>
      <c r="DC94" s="498">
        <f t="shared" ref="DC94:DC95" si="2414">IF(CX94=0,0,1)</f>
        <v>1</v>
      </c>
      <c r="DD94" s="498">
        <f t="shared" ref="DD94:DD95" si="2415">PRODUCT(CY94:DC94)</f>
        <v>1</v>
      </c>
      <c r="DE94" s="504">
        <f t="shared" ref="DE94:DE95" si="2416">ROUND(CX94,0)</f>
        <v>2223609</v>
      </c>
      <c r="DF94" s="500">
        <f t="shared" ref="DF94:DF95" si="2417">CX94-DE94</f>
        <v>0</v>
      </c>
      <c r="DI94" s="934" t="s">
        <v>538</v>
      </c>
      <c r="DJ94" s="935" t="s">
        <v>324</v>
      </c>
      <c r="DK94" s="946" t="s">
        <v>539</v>
      </c>
      <c r="DL94" s="943" t="s">
        <v>540</v>
      </c>
      <c r="DM94" s="969">
        <v>1</v>
      </c>
      <c r="DN94" s="1017">
        <v>1000000</v>
      </c>
      <c r="DO94" s="964">
        <v>1000000</v>
      </c>
      <c r="DP94" s="497">
        <f>IF(EXACT(VLOOKUP(DI94,OFERTA_0,3,FALSE),DK94),1,0)</f>
        <v>1</v>
      </c>
      <c r="DQ94" s="497">
        <f>IF(EXACT(VLOOKUP(DI94,OFERTA_0,4,FALSE),DL94),1,0)</f>
        <v>1</v>
      </c>
      <c r="DR94" s="498">
        <f>IF(EXACT(VLOOKUP(DI94,OFERTA_0,5,FALSE),DM94),1,0)</f>
        <v>1</v>
      </c>
      <c r="DS94" s="498">
        <f t="shared" ref="DS94:DS95" si="2418">IF(DN94=0,0,1)</f>
        <v>1</v>
      </c>
      <c r="DT94" s="498">
        <f t="shared" ref="DT94:DT95" si="2419">IF(DO94=0,0,1)</f>
        <v>1</v>
      </c>
      <c r="DU94" s="498">
        <f t="shared" ref="DU94:DU95" si="2420">PRODUCT(DP94:DT94)</f>
        <v>1</v>
      </c>
      <c r="DV94" s="504">
        <f t="shared" ref="DV94:DV95" si="2421">ROUND(DO94,0)</f>
        <v>1000000</v>
      </c>
      <c r="DW94" s="500">
        <f t="shared" ref="DW94:DW95" si="2422">DO94-DV94</f>
        <v>0</v>
      </c>
      <c r="DZ94" s="934" t="s">
        <v>538</v>
      </c>
      <c r="EA94" s="935" t="s">
        <v>324</v>
      </c>
      <c r="EB94" s="946" t="s">
        <v>539</v>
      </c>
      <c r="EC94" s="943" t="s">
        <v>540</v>
      </c>
      <c r="ED94" s="676">
        <v>1</v>
      </c>
      <c r="EE94" s="1017">
        <v>2225509</v>
      </c>
      <c r="EF94" s="1041">
        <f t="shared" ref="EF94:EF95" si="2423">ROUND(ED94*EE94,0)</f>
        <v>2225509</v>
      </c>
      <c r="EG94" s="497">
        <f>IF(EXACT(VLOOKUP(DZ94,OFERTA_0,3,FALSE),EB94),1,0)</f>
        <v>1</v>
      </c>
      <c r="EH94" s="497">
        <f>IF(EXACT(VLOOKUP(DZ94,OFERTA_0,4,FALSE),EC94),1,0)</f>
        <v>1</v>
      </c>
      <c r="EI94" s="498">
        <f>IF(EXACT(VLOOKUP(DZ94,OFERTA_0,5,FALSE),ED94),1,0)</f>
        <v>1</v>
      </c>
      <c r="EJ94" s="498">
        <f t="shared" ref="EJ94:EJ95" si="2424">IF(EE94=0,0,1)</f>
        <v>1</v>
      </c>
      <c r="EK94" s="498">
        <f t="shared" ref="EK94:EK95" si="2425">IF(EF94=0,0,1)</f>
        <v>1</v>
      </c>
      <c r="EL94" s="498">
        <f t="shared" ref="EL94:EL95" si="2426">PRODUCT(EG94:EK94)</f>
        <v>1</v>
      </c>
      <c r="EM94" s="504">
        <f t="shared" ref="EM94:EM95" si="2427">ROUND(EF94,0)</f>
        <v>2225509</v>
      </c>
      <c r="EN94" s="500">
        <f t="shared" ref="EN94:EN95" si="2428">EF94-EM94</f>
        <v>0</v>
      </c>
      <c r="EQ94" s="652"/>
      <c r="ER94" s="653"/>
      <c r="ES94" s="654"/>
      <c r="ET94" s="655"/>
      <c r="EU94" s="656"/>
      <c r="EV94" s="657"/>
      <c r="EW94" s="658">
        <f>SUM(EV95:EV133)</f>
        <v>0</v>
      </c>
      <c r="EX94" s="497"/>
      <c r="EY94" s="497"/>
      <c r="EZ94" s="501"/>
      <c r="FA94" s="501"/>
      <c r="FB94" s="501"/>
      <c r="FC94" s="501"/>
      <c r="FD94" s="502"/>
      <c r="FE94" s="503"/>
      <c r="FH94" s="652"/>
      <c r="FI94" s="653"/>
      <c r="FJ94" s="654"/>
      <c r="FK94" s="655"/>
      <c r="FL94" s="656"/>
      <c r="FM94" s="657"/>
      <c r="FN94" s="658">
        <f>SUM(FM95:FM133)</f>
        <v>0</v>
      </c>
      <c r="FO94" s="497"/>
      <c r="FP94" s="497"/>
      <c r="FQ94" s="501"/>
      <c r="FR94" s="501"/>
      <c r="FS94" s="501"/>
      <c r="FT94" s="501"/>
      <c r="FU94" s="502"/>
      <c r="FV94" s="503"/>
      <c r="FY94" s="652"/>
      <c r="FZ94" s="653"/>
      <c r="GA94" s="654"/>
      <c r="GB94" s="655"/>
      <c r="GC94" s="656"/>
      <c r="GD94" s="657"/>
      <c r="GE94" s="658">
        <f>SUM(GD95:GD133)</f>
        <v>0</v>
      </c>
      <c r="GF94" s="497"/>
      <c r="GG94" s="497"/>
      <c r="GH94" s="501"/>
      <c r="GI94" s="501"/>
      <c r="GJ94" s="501"/>
      <c r="GK94" s="501"/>
      <c r="GL94" s="502"/>
      <c r="GM94" s="503"/>
      <c r="GP94" s="652"/>
      <c r="GQ94" s="653"/>
      <c r="GR94" s="654"/>
      <c r="GS94" s="655"/>
      <c r="GT94" s="656"/>
      <c r="GU94" s="657"/>
      <c r="GV94" s="658">
        <f>SUM(GU95:GU133)</f>
        <v>0</v>
      </c>
      <c r="GW94" s="497"/>
      <c r="GX94" s="497"/>
      <c r="GY94" s="501"/>
      <c r="GZ94" s="501"/>
      <c r="HA94" s="501"/>
      <c r="HB94" s="501"/>
      <c r="HC94" s="502"/>
      <c r="HD94" s="503"/>
      <c r="HG94" s="652"/>
      <c r="HH94" s="653"/>
      <c r="HI94" s="654"/>
      <c r="HJ94" s="655"/>
      <c r="HK94" s="656"/>
      <c r="HL94" s="657"/>
      <c r="HM94" s="658">
        <f>SUM(HL95:HL133)</f>
        <v>0</v>
      </c>
      <c r="HN94" s="497"/>
      <c r="HO94" s="497"/>
      <c r="HP94" s="501"/>
      <c r="HQ94" s="501"/>
      <c r="HR94" s="501"/>
      <c r="HS94" s="501"/>
      <c r="HT94" s="502"/>
      <c r="HU94" s="503"/>
      <c r="HX94" s="652"/>
      <c r="HY94" s="653"/>
      <c r="HZ94" s="654"/>
      <c r="IA94" s="655"/>
      <c r="IB94" s="656"/>
      <c r="IC94" s="657"/>
      <c r="ID94" s="658">
        <f>SUM(IC95:IC133)</f>
        <v>0</v>
      </c>
      <c r="IE94" s="497"/>
      <c r="IF94" s="497"/>
      <c r="IG94" s="501"/>
      <c r="IH94" s="501"/>
      <c r="II94" s="501"/>
      <c r="IJ94" s="501"/>
      <c r="IK94" s="502"/>
      <c r="IL94" s="503"/>
      <c r="IO94" s="652"/>
      <c r="IP94" s="653"/>
      <c r="IQ94" s="654"/>
      <c r="IR94" s="655"/>
      <c r="IS94" s="656"/>
      <c r="IT94" s="657"/>
      <c r="IU94" s="658">
        <f>SUM(IT95:IT133)</f>
        <v>0</v>
      </c>
      <c r="IV94" s="497"/>
      <c r="IW94" s="497"/>
      <c r="IX94" s="501"/>
      <c r="IY94" s="501"/>
      <c r="IZ94" s="501"/>
      <c r="JA94" s="501"/>
      <c r="JB94" s="502"/>
      <c r="JC94" s="503"/>
      <c r="JF94" s="652"/>
      <c r="JG94" s="653"/>
      <c r="JH94" s="654"/>
      <c r="JI94" s="655"/>
      <c r="JJ94" s="656"/>
      <c r="JK94" s="657"/>
      <c r="JL94" s="658">
        <f>SUM(JK95:JK133)</f>
        <v>0</v>
      </c>
      <c r="JM94" s="497"/>
      <c r="JN94" s="497"/>
      <c r="JO94" s="501"/>
      <c r="JP94" s="501"/>
      <c r="JQ94" s="501"/>
      <c r="JR94" s="501"/>
      <c r="JS94" s="502"/>
      <c r="JT94" s="503"/>
      <c r="JW94" s="652"/>
      <c r="JX94" s="653"/>
      <c r="JY94" s="654"/>
      <c r="JZ94" s="655"/>
      <c r="KA94" s="656"/>
      <c r="KB94" s="657"/>
      <c r="KC94" s="658">
        <f>SUM(KB95:KB133)</f>
        <v>0</v>
      </c>
      <c r="KD94" s="497"/>
      <c r="KE94" s="497"/>
      <c r="KF94" s="501"/>
      <c r="KG94" s="501"/>
      <c r="KH94" s="501"/>
      <c r="KI94" s="501"/>
      <c r="KJ94" s="502"/>
      <c r="KK94" s="503"/>
      <c r="KN94" s="652"/>
      <c r="KO94" s="653"/>
      <c r="KP94" s="654"/>
      <c r="KQ94" s="655"/>
      <c r="KR94" s="656"/>
      <c r="KS94" s="657"/>
      <c r="KT94" s="658">
        <f>SUM(KS95:KS133)</f>
        <v>0</v>
      </c>
      <c r="KU94" s="497"/>
      <c r="KV94" s="497"/>
      <c r="KW94" s="501"/>
      <c r="KX94" s="501"/>
      <c r="KY94" s="501"/>
      <c r="KZ94" s="501"/>
      <c r="LA94" s="502"/>
      <c r="LB94" s="503"/>
      <c r="LE94" s="652"/>
      <c r="LF94" s="653"/>
      <c r="LG94" s="654"/>
      <c r="LH94" s="655"/>
      <c r="LI94" s="656"/>
      <c r="LJ94" s="657"/>
      <c r="LK94" s="658">
        <f>SUM(LJ95:LJ133)</f>
        <v>0</v>
      </c>
      <c r="LL94" s="497"/>
      <c r="LM94" s="497"/>
      <c r="LN94" s="501"/>
      <c r="LO94" s="501"/>
      <c r="LP94" s="501"/>
      <c r="LQ94" s="501"/>
      <c r="LR94" s="502"/>
      <c r="LS94" s="503"/>
      <c r="LV94" s="652"/>
      <c r="LW94" s="653"/>
      <c r="LX94" s="654"/>
      <c r="LY94" s="655"/>
      <c r="LZ94" s="656"/>
      <c r="MA94" s="657"/>
      <c r="MB94" s="658">
        <f>SUM(MA95:MA133)</f>
        <v>0</v>
      </c>
      <c r="MC94" s="497"/>
      <c r="MD94" s="497"/>
      <c r="ME94" s="501"/>
      <c r="MF94" s="501"/>
      <c r="MG94" s="501"/>
      <c r="MH94" s="501"/>
      <c r="MI94" s="502"/>
      <c r="MJ94" s="503"/>
      <c r="MM94" s="652"/>
      <c r="MN94" s="653"/>
      <c r="MO94" s="654"/>
      <c r="MP94" s="655"/>
      <c r="MQ94" s="656"/>
      <c r="MR94" s="657"/>
      <c r="MS94" s="658">
        <f>SUM(MR95:MR133)</f>
        <v>0</v>
      </c>
      <c r="MT94" s="497"/>
      <c r="MU94" s="497"/>
      <c r="MV94" s="501"/>
      <c r="MW94" s="501"/>
      <c r="MX94" s="501"/>
      <c r="MY94" s="501"/>
      <c r="MZ94" s="502"/>
      <c r="NA94" s="503"/>
      <c r="ND94" s="652"/>
      <c r="NE94" s="653"/>
      <c r="NF94" s="654"/>
      <c r="NG94" s="655"/>
      <c r="NH94" s="656"/>
      <c r="NI94" s="657"/>
      <c r="NJ94" s="658">
        <f>SUM(NI95:NI133)</f>
        <v>0</v>
      </c>
      <c r="NK94" s="497"/>
      <c r="NL94" s="497"/>
      <c r="NM94" s="501"/>
      <c r="NN94" s="501"/>
      <c r="NO94" s="501"/>
      <c r="NP94" s="501"/>
      <c r="NQ94" s="502"/>
      <c r="NR94" s="503"/>
      <c r="NU94" s="652"/>
      <c r="NV94" s="653"/>
      <c r="NW94" s="654"/>
      <c r="NX94" s="655"/>
      <c r="NY94" s="656"/>
      <c r="NZ94" s="657"/>
      <c r="OA94" s="658">
        <f>SUM(NZ95:NZ133)</f>
        <v>0</v>
      </c>
      <c r="OB94" s="497"/>
      <c r="OC94" s="497"/>
      <c r="OD94" s="501"/>
      <c r="OE94" s="501"/>
      <c r="OF94" s="501"/>
      <c r="OG94" s="501"/>
      <c r="OH94" s="502"/>
      <c r="OI94" s="503"/>
      <c r="OL94" s="652"/>
      <c r="OM94" s="653"/>
      <c r="ON94" s="654"/>
      <c r="OO94" s="655"/>
      <c r="OP94" s="656"/>
      <c r="OQ94" s="657"/>
      <c r="OR94" s="658">
        <f>SUM(OQ95:OQ133)</f>
        <v>0</v>
      </c>
      <c r="OS94" s="497"/>
      <c r="OT94" s="497"/>
      <c r="OU94" s="501"/>
      <c r="OV94" s="501"/>
      <c r="OW94" s="501"/>
      <c r="OX94" s="501"/>
      <c r="OY94" s="502"/>
      <c r="OZ94" s="503"/>
      <c r="PC94" s="652"/>
      <c r="PD94" s="653"/>
      <c r="PE94" s="654"/>
      <c r="PF94" s="655"/>
      <c r="PG94" s="656"/>
      <c r="PH94" s="657"/>
      <c r="PI94" s="658">
        <f>SUM(PH95:PH133)</f>
        <v>0</v>
      </c>
      <c r="PJ94" s="497"/>
      <c r="PK94" s="497"/>
      <c r="PL94" s="501"/>
      <c r="PM94" s="501"/>
      <c r="PN94" s="501"/>
      <c r="PO94" s="501"/>
      <c r="PP94" s="502"/>
      <c r="PQ94" s="503"/>
      <c r="PT94" s="652"/>
      <c r="PU94" s="653"/>
      <c r="PV94" s="654"/>
      <c r="PW94" s="655"/>
      <c r="PX94" s="656"/>
      <c r="PY94" s="657"/>
      <c r="PZ94" s="658">
        <f>SUM(PY95:PY133)</f>
        <v>0</v>
      </c>
      <c r="QA94" s="497"/>
      <c r="QB94" s="497"/>
      <c r="QC94" s="501"/>
      <c r="QD94" s="501"/>
      <c r="QE94" s="501"/>
      <c r="QF94" s="501"/>
      <c r="QG94" s="502"/>
      <c r="QH94" s="503"/>
      <c r="QK94" s="652"/>
      <c r="QL94" s="653"/>
      <c r="QM94" s="654"/>
      <c r="QN94" s="655"/>
      <c r="QO94" s="656"/>
      <c r="QP94" s="657"/>
      <c r="QQ94" s="658">
        <f>SUM(QP95:QP133)</f>
        <v>0</v>
      </c>
      <c r="QR94" s="497"/>
      <c r="QS94" s="497"/>
      <c r="QT94" s="501"/>
      <c r="QU94" s="501"/>
      <c r="QV94" s="501"/>
      <c r="QW94" s="501"/>
      <c r="QX94" s="502"/>
      <c r="QY94" s="503"/>
      <c r="RB94" s="381"/>
      <c r="RC94" s="382"/>
      <c r="RD94" s="383"/>
      <c r="RE94" s="384"/>
      <c r="RF94" s="385"/>
      <c r="RG94" s="386"/>
      <c r="RH94" s="386"/>
      <c r="RI94" s="497"/>
      <c r="RJ94" s="497"/>
      <c r="RK94" s="501"/>
      <c r="RL94" s="501"/>
      <c r="RM94" s="501"/>
      <c r="RN94" s="501"/>
      <c r="RO94" s="502"/>
      <c r="RP94" s="503"/>
      <c r="RS94" s="381"/>
      <c r="RT94" s="382"/>
      <c r="RU94" s="383"/>
      <c r="RV94" s="384"/>
      <c r="RW94" s="385"/>
      <c r="RX94" s="386"/>
      <c r="RY94" s="386"/>
      <c r="RZ94" s="497"/>
      <c r="SA94" s="497"/>
      <c r="SB94" s="501"/>
      <c r="SC94" s="501"/>
      <c r="SD94" s="501"/>
      <c r="SE94" s="501"/>
      <c r="SF94" s="502"/>
      <c r="SG94" s="503"/>
      <c r="SJ94" s="381"/>
      <c r="SK94" s="382"/>
      <c r="SL94" s="383"/>
      <c r="SM94" s="384"/>
      <c r="SN94" s="385"/>
      <c r="SO94" s="386"/>
      <c r="SP94" s="386"/>
      <c r="SQ94" s="497"/>
      <c r="SR94" s="497"/>
      <c r="SS94" s="501"/>
      <c r="ST94" s="501"/>
      <c r="SU94" s="501"/>
      <c r="SV94" s="501"/>
      <c r="SW94" s="502"/>
      <c r="SX94" s="503"/>
    </row>
    <row r="95" spans="2:518" ht="39.75" customHeight="1" thickTop="1" thickBot="1">
      <c r="B95" s="832" t="s">
        <v>541</v>
      </c>
      <c r="C95" s="833" t="s">
        <v>324</v>
      </c>
      <c r="D95" s="844" t="s">
        <v>542</v>
      </c>
      <c r="E95" s="841" t="s">
        <v>543</v>
      </c>
      <c r="F95" s="867">
        <v>1</v>
      </c>
      <c r="G95" s="916">
        <v>0</v>
      </c>
      <c r="H95" s="862">
        <v>0</v>
      </c>
      <c r="K95" s="934" t="s">
        <v>541</v>
      </c>
      <c r="L95" s="935" t="s">
        <v>324</v>
      </c>
      <c r="M95" s="946" t="s">
        <v>542</v>
      </c>
      <c r="N95" s="943" t="s">
        <v>543</v>
      </c>
      <c r="O95" s="969">
        <v>1</v>
      </c>
      <c r="P95" s="1017">
        <v>225000</v>
      </c>
      <c r="Q95" s="964">
        <v>225000</v>
      </c>
      <c r="R95" s="497">
        <f>IF(EXACT(VLOOKUP(K95,OFERTA_0,3,FALSE),M95),1,0)</f>
        <v>1</v>
      </c>
      <c r="S95" s="497">
        <f>IF(EXACT(VLOOKUP(K95,OFERTA_0,4,FALSE),N95),1,0)</f>
        <v>1</v>
      </c>
      <c r="T95" s="498">
        <f>IF(EXACT(VLOOKUP(K95,OFERTA_0,5,FALSE),O95),1,0)</f>
        <v>1</v>
      </c>
      <c r="U95" s="498">
        <f t="shared" si="2387"/>
        <v>1</v>
      </c>
      <c r="V95" s="498">
        <f t="shared" si="2388"/>
        <v>1</v>
      </c>
      <c r="W95" s="498">
        <f t="shared" si="2389"/>
        <v>1</v>
      </c>
      <c r="X95" s="504">
        <f t="shared" si="2390"/>
        <v>225000</v>
      </c>
      <c r="Y95" s="500">
        <f t="shared" si="2391"/>
        <v>0</v>
      </c>
      <c r="Z95" s="486"/>
      <c r="AA95" s="486"/>
      <c r="AB95" s="934" t="s">
        <v>541</v>
      </c>
      <c r="AC95" s="935" t="s">
        <v>324</v>
      </c>
      <c r="AD95" s="946" t="s">
        <v>542</v>
      </c>
      <c r="AE95" s="943" t="s">
        <v>543</v>
      </c>
      <c r="AF95" s="969">
        <v>1</v>
      </c>
      <c r="AG95" s="1017">
        <v>185000</v>
      </c>
      <c r="AH95" s="964">
        <v>185000</v>
      </c>
      <c r="AI95" s="497">
        <f>IF(EXACT(VLOOKUP(AB95,OFERTA_0,3,FALSE),AD95),1,0)</f>
        <v>1</v>
      </c>
      <c r="AJ95" s="497">
        <f>IF(EXACT(VLOOKUP(AB95,OFERTA_0,4,FALSE),AE95),1,0)</f>
        <v>1</v>
      </c>
      <c r="AK95" s="498">
        <f>IF(EXACT(VLOOKUP(AB95,OFERTA_0,5,FALSE),AF95),1,0)</f>
        <v>1</v>
      </c>
      <c r="AL95" s="498">
        <f t="shared" si="2392"/>
        <v>1</v>
      </c>
      <c r="AM95" s="498">
        <f t="shared" si="2393"/>
        <v>1</v>
      </c>
      <c r="AN95" s="498">
        <f t="shared" si="2394"/>
        <v>1</v>
      </c>
      <c r="AO95" s="504">
        <f t="shared" si="2395"/>
        <v>185000</v>
      </c>
      <c r="AP95" s="500">
        <f t="shared" si="2396"/>
        <v>0</v>
      </c>
      <c r="AQ95" s="486"/>
      <c r="AR95" s="486"/>
      <c r="AS95" s="934" t="s">
        <v>541</v>
      </c>
      <c r="AT95" s="935" t="s">
        <v>324</v>
      </c>
      <c r="AU95" s="946" t="s">
        <v>542</v>
      </c>
      <c r="AV95" s="943" t="s">
        <v>543</v>
      </c>
      <c r="AW95" s="969">
        <v>1</v>
      </c>
      <c r="AX95" s="1017">
        <v>320000</v>
      </c>
      <c r="AY95" s="964">
        <v>320000</v>
      </c>
      <c r="AZ95" s="497">
        <f>IF(EXACT(VLOOKUP(AS95,OFERTA_0,3,FALSE),AU95),1,0)</f>
        <v>1</v>
      </c>
      <c r="BA95" s="497">
        <f>IF(EXACT(VLOOKUP(AS95,OFERTA_0,4,FALSE),AV95),1,0)</f>
        <v>1</v>
      </c>
      <c r="BB95" s="498">
        <f>IF(EXACT(VLOOKUP(AS95,OFERTA_0,5,FALSE),AW95),1,0)</f>
        <v>1</v>
      </c>
      <c r="BC95" s="498">
        <f t="shared" si="2397"/>
        <v>1</v>
      </c>
      <c r="BD95" s="498">
        <f t="shared" si="2398"/>
        <v>1</v>
      </c>
      <c r="BE95" s="498">
        <f t="shared" si="2399"/>
        <v>1</v>
      </c>
      <c r="BF95" s="504">
        <f t="shared" si="2400"/>
        <v>320000</v>
      </c>
      <c r="BG95" s="500">
        <f t="shared" si="2401"/>
        <v>0</v>
      </c>
      <c r="BJ95" s="934" t="s">
        <v>541</v>
      </c>
      <c r="BK95" s="935" t="s">
        <v>324</v>
      </c>
      <c r="BL95" s="946" t="s">
        <v>542</v>
      </c>
      <c r="BM95" s="943" t="s">
        <v>543</v>
      </c>
      <c r="BN95" s="969">
        <v>1</v>
      </c>
      <c r="BO95" s="1017">
        <v>225000</v>
      </c>
      <c r="BP95" s="964">
        <v>225000</v>
      </c>
      <c r="BQ95" s="497">
        <f>IF(EXACT(VLOOKUP(BJ95,OFERTA_0,3,FALSE),BL95),1,0)</f>
        <v>1</v>
      </c>
      <c r="BR95" s="497">
        <f>IF(EXACT(VLOOKUP(BJ95,OFERTA_0,4,FALSE),BM95),1,0)</f>
        <v>1</v>
      </c>
      <c r="BS95" s="498">
        <f>IF(EXACT(VLOOKUP(BJ95,OFERTA_0,5,FALSE),BN95),1,0)</f>
        <v>1</v>
      </c>
      <c r="BT95" s="498">
        <f t="shared" si="2402"/>
        <v>1</v>
      </c>
      <c r="BU95" s="498">
        <f t="shared" si="2403"/>
        <v>1</v>
      </c>
      <c r="BV95" s="498">
        <f t="shared" si="2404"/>
        <v>1</v>
      </c>
      <c r="BW95" s="504">
        <f t="shared" si="2405"/>
        <v>225000</v>
      </c>
      <c r="BX95" s="500">
        <f t="shared" si="2406"/>
        <v>0</v>
      </c>
      <c r="CA95" s="934" t="s">
        <v>541</v>
      </c>
      <c r="CB95" s="935" t="s">
        <v>324</v>
      </c>
      <c r="CC95" s="946" t="s">
        <v>542</v>
      </c>
      <c r="CD95" s="943" t="s">
        <v>543</v>
      </c>
      <c r="CE95" s="969">
        <v>1</v>
      </c>
      <c r="CF95" s="1017">
        <v>181763</v>
      </c>
      <c r="CG95" s="964">
        <v>181763</v>
      </c>
      <c r="CH95" s="497">
        <f>IF(EXACT(VLOOKUP(CA95,OFERTA_0,3,FALSE),CC95),1,0)</f>
        <v>1</v>
      </c>
      <c r="CI95" s="497">
        <f>IF(EXACT(VLOOKUP(CA95,OFERTA_0,4,FALSE),CD95),1,0)</f>
        <v>1</v>
      </c>
      <c r="CJ95" s="498">
        <f>IF(EXACT(VLOOKUP(CA95,OFERTA_0,5,FALSE),CE95),1,0)</f>
        <v>1</v>
      </c>
      <c r="CK95" s="498">
        <f t="shared" si="2407"/>
        <v>1</v>
      </c>
      <c r="CL95" s="498">
        <f t="shared" si="2408"/>
        <v>1</v>
      </c>
      <c r="CM95" s="498">
        <f t="shared" si="2409"/>
        <v>1</v>
      </c>
      <c r="CN95" s="504">
        <f t="shared" si="2410"/>
        <v>181763</v>
      </c>
      <c r="CO95" s="500">
        <f t="shared" si="2411"/>
        <v>0</v>
      </c>
      <c r="CR95" s="934" t="s">
        <v>541</v>
      </c>
      <c r="CS95" s="935" t="s">
        <v>324</v>
      </c>
      <c r="CT95" s="946" t="s">
        <v>542</v>
      </c>
      <c r="CU95" s="943" t="s">
        <v>543</v>
      </c>
      <c r="CV95" s="676">
        <v>1</v>
      </c>
      <c r="CW95" s="1017">
        <v>181760</v>
      </c>
      <c r="CX95" s="1041">
        <f t="shared" si="2412"/>
        <v>181760</v>
      </c>
      <c r="CY95" s="497">
        <f>IF(EXACT(VLOOKUP(CR95,OFERTA_0,3,FALSE),CT95),1,0)</f>
        <v>1</v>
      </c>
      <c r="CZ95" s="497">
        <f>IF(EXACT(VLOOKUP(CR95,OFERTA_0,4,FALSE),CU95),1,0)</f>
        <v>1</v>
      </c>
      <c r="DA95" s="498">
        <f>IF(EXACT(VLOOKUP(CR95,OFERTA_0,5,FALSE),CV95),1,0)</f>
        <v>1</v>
      </c>
      <c r="DB95" s="498">
        <f t="shared" si="2413"/>
        <v>1</v>
      </c>
      <c r="DC95" s="498">
        <f t="shared" si="2414"/>
        <v>1</v>
      </c>
      <c r="DD95" s="498">
        <f t="shared" si="2415"/>
        <v>1</v>
      </c>
      <c r="DE95" s="504">
        <f t="shared" si="2416"/>
        <v>181760</v>
      </c>
      <c r="DF95" s="500">
        <f t="shared" si="2417"/>
        <v>0</v>
      </c>
      <c r="DI95" s="934" t="s">
        <v>541</v>
      </c>
      <c r="DJ95" s="935" t="s">
        <v>324</v>
      </c>
      <c r="DK95" s="946" t="s">
        <v>542</v>
      </c>
      <c r="DL95" s="943" t="s">
        <v>543</v>
      </c>
      <c r="DM95" s="969">
        <v>1</v>
      </c>
      <c r="DN95" s="1017">
        <v>300000</v>
      </c>
      <c r="DO95" s="964">
        <v>300000</v>
      </c>
      <c r="DP95" s="497">
        <f>IF(EXACT(VLOOKUP(DI95,OFERTA_0,3,FALSE),DK95),1,0)</f>
        <v>1</v>
      </c>
      <c r="DQ95" s="497">
        <f>IF(EXACT(VLOOKUP(DI95,OFERTA_0,4,FALSE),DL95),1,0)</f>
        <v>1</v>
      </c>
      <c r="DR95" s="498">
        <f>IF(EXACT(VLOOKUP(DI95,OFERTA_0,5,FALSE),DM95),1,0)</f>
        <v>1</v>
      </c>
      <c r="DS95" s="498">
        <f t="shared" si="2418"/>
        <v>1</v>
      </c>
      <c r="DT95" s="498">
        <f t="shared" si="2419"/>
        <v>1</v>
      </c>
      <c r="DU95" s="498">
        <f t="shared" si="2420"/>
        <v>1</v>
      </c>
      <c r="DV95" s="504">
        <f t="shared" si="2421"/>
        <v>300000</v>
      </c>
      <c r="DW95" s="500">
        <f t="shared" si="2422"/>
        <v>0</v>
      </c>
      <c r="DZ95" s="934" t="s">
        <v>541</v>
      </c>
      <c r="EA95" s="935" t="s">
        <v>324</v>
      </c>
      <c r="EB95" s="946" t="s">
        <v>542</v>
      </c>
      <c r="EC95" s="943" t="s">
        <v>543</v>
      </c>
      <c r="ED95" s="676">
        <v>1</v>
      </c>
      <c r="EE95" s="1017">
        <v>181670</v>
      </c>
      <c r="EF95" s="1041">
        <f t="shared" si="2423"/>
        <v>181670</v>
      </c>
      <c r="EG95" s="497">
        <f>IF(EXACT(VLOOKUP(DZ95,OFERTA_0,3,FALSE),EB95),1,0)</f>
        <v>1</v>
      </c>
      <c r="EH95" s="497">
        <f>IF(EXACT(VLOOKUP(DZ95,OFERTA_0,4,FALSE),EC95),1,0)</f>
        <v>1</v>
      </c>
      <c r="EI95" s="498">
        <f>IF(EXACT(VLOOKUP(DZ95,OFERTA_0,5,FALSE),ED95),1,0)</f>
        <v>1</v>
      </c>
      <c r="EJ95" s="498">
        <f t="shared" si="2424"/>
        <v>1</v>
      </c>
      <c r="EK95" s="498">
        <f t="shared" si="2425"/>
        <v>1</v>
      </c>
      <c r="EL95" s="498">
        <f t="shared" si="2426"/>
        <v>1</v>
      </c>
      <c r="EM95" s="504">
        <f t="shared" si="2427"/>
        <v>181670</v>
      </c>
      <c r="EN95" s="500">
        <f t="shared" si="2428"/>
        <v>0</v>
      </c>
      <c r="EQ95" s="659"/>
      <c r="ER95" s="660"/>
      <c r="ES95" s="661"/>
      <c r="ET95" s="662"/>
      <c r="EU95" s="663"/>
      <c r="EV95" s="664"/>
      <c r="EW95" s="1322">
        <f>EW94/$P$545</f>
        <v>0</v>
      </c>
      <c r="EX95" s="497"/>
      <c r="EY95" s="497"/>
      <c r="EZ95" s="501"/>
      <c r="FA95" s="501"/>
      <c r="FB95" s="501"/>
      <c r="FC95" s="501"/>
      <c r="FD95" s="502"/>
      <c r="FE95" s="503"/>
      <c r="FH95" s="659"/>
      <c r="FI95" s="660"/>
      <c r="FJ95" s="661"/>
      <c r="FK95" s="662"/>
      <c r="FL95" s="663"/>
      <c r="FM95" s="664"/>
      <c r="FN95" s="1322">
        <f>FN94/$P$545</f>
        <v>0</v>
      </c>
      <c r="FO95" s="497"/>
      <c r="FP95" s="497"/>
      <c r="FQ95" s="501"/>
      <c r="FR95" s="501"/>
      <c r="FS95" s="501"/>
      <c r="FT95" s="501"/>
      <c r="FU95" s="502"/>
      <c r="FV95" s="503"/>
      <c r="FY95" s="659"/>
      <c r="FZ95" s="660"/>
      <c r="GA95" s="661"/>
      <c r="GB95" s="662"/>
      <c r="GC95" s="663"/>
      <c r="GD95" s="664"/>
      <c r="GE95" s="1322">
        <f>GE94/$P$545</f>
        <v>0</v>
      </c>
      <c r="GF95" s="497"/>
      <c r="GG95" s="497"/>
      <c r="GH95" s="501"/>
      <c r="GI95" s="501"/>
      <c r="GJ95" s="501"/>
      <c r="GK95" s="501"/>
      <c r="GL95" s="502"/>
      <c r="GM95" s="503"/>
      <c r="GP95" s="659"/>
      <c r="GQ95" s="660"/>
      <c r="GR95" s="661"/>
      <c r="GS95" s="662"/>
      <c r="GT95" s="663"/>
      <c r="GU95" s="664"/>
      <c r="GV95" s="1322">
        <f>GV94/$P$545</f>
        <v>0</v>
      </c>
      <c r="GW95" s="497"/>
      <c r="GX95" s="497"/>
      <c r="GY95" s="501"/>
      <c r="GZ95" s="501"/>
      <c r="HA95" s="501"/>
      <c r="HB95" s="501"/>
      <c r="HC95" s="502"/>
      <c r="HD95" s="503"/>
      <c r="HG95" s="659"/>
      <c r="HH95" s="660"/>
      <c r="HI95" s="661"/>
      <c r="HJ95" s="662"/>
      <c r="HK95" s="663"/>
      <c r="HL95" s="664"/>
      <c r="HM95" s="1322">
        <f>HM94/$P$545</f>
        <v>0</v>
      </c>
      <c r="HN95" s="497"/>
      <c r="HO95" s="497"/>
      <c r="HP95" s="501"/>
      <c r="HQ95" s="501"/>
      <c r="HR95" s="501"/>
      <c r="HS95" s="501"/>
      <c r="HT95" s="502"/>
      <c r="HU95" s="503"/>
      <c r="HX95" s="659"/>
      <c r="HY95" s="660"/>
      <c r="HZ95" s="661"/>
      <c r="IA95" s="662"/>
      <c r="IB95" s="663"/>
      <c r="IC95" s="664"/>
      <c r="ID95" s="1322">
        <f>ID94/$P$545</f>
        <v>0</v>
      </c>
      <c r="IE95" s="497"/>
      <c r="IF95" s="497"/>
      <c r="IG95" s="501"/>
      <c r="IH95" s="501"/>
      <c r="II95" s="501"/>
      <c r="IJ95" s="501"/>
      <c r="IK95" s="502"/>
      <c r="IL95" s="503"/>
      <c r="IO95" s="659"/>
      <c r="IP95" s="660"/>
      <c r="IQ95" s="661"/>
      <c r="IR95" s="662"/>
      <c r="IS95" s="663"/>
      <c r="IT95" s="664"/>
      <c r="IU95" s="1322">
        <f>IU94/$P$545</f>
        <v>0</v>
      </c>
      <c r="IV95" s="497"/>
      <c r="IW95" s="497"/>
      <c r="IX95" s="501"/>
      <c r="IY95" s="501"/>
      <c r="IZ95" s="501"/>
      <c r="JA95" s="501"/>
      <c r="JB95" s="502"/>
      <c r="JC95" s="503"/>
      <c r="JF95" s="659"/>
      <c r="JG95" s="660"/>
      <c r="JH95" s="661"/>
      <c r="JI95" s="662"/>
      <c r="JJ95" s="663"/>
      <c r="JK95" s="664"/>
      <c r="JL95" s="1322">
        <f>JL94/$P$545</f>
        <v>0</v>
      </c>
      <c r="JM95" s="497"/>
      <c r="JN95" s="497"/>
      <c r="JO95" s="501"/>
      <c r="JP95" s="501"/>
      <c r="JQ95" s="501"/>
      <c r="JR95" s="501"/>
      <c r="JS95" s="502"/>
      <c r="JT95" s="503"/>
      <c r="JW95" s="659"/>
      <c r="JX95" s="660"/>
      <c r="JY95" s="661"/>
      <c r="JZ95" s="662"/>
      <c r="KA95" s="663"/>
      <c r="KB95" s="664"/>
      <c r="KC95" s="1322">
        <f>KC94/$P$545</f>
        <v>0</v>
      </c>
      <c r="KD95" s="497"/>
      <c r="KE95" s="497"/>
      <c r="KF95" s="501"/>
      <c r="KG95" s="501"/>
      <c r="KH95" s="501"/>
      <c r="KI95" s="501"/>
      <c r="KJ95" s="502"/>
      <c r="KK95" s="503"/>
      <c r="KN95" s="659"/>
      <c r="KO95" s="660"/>
      <c r="KP95" s="661"/>
      <c r="KQ95" s="662"/>
      <c r="KR95" s="663"/>
      <c r="KS95" s="664"/>
      <c r="KT95" s="1322">
        <f>KT94/$P$545</f>
        <v>0</v>
      </c>
      <c r="KU95" s="497"/>
      <c r="KV95" s="497"/>
      <c r="KW95" s="501"/>
      <c r="KX95" s="501"/>
      <c r="KY95" s="501"/>
      <c r="KZ95" s="501"/>
      <c r="LA95" s="502"/>
      <c r="LB95" s="503"/>
      <c r="LE95" s="659"/>
      <c r="LF95" s="660"/>
      <c r="LG95" s="661"/>
      <c r="LH95" s="662"/>
      <c r="LI95" s="663"/>
      <c r="LJ95" s="664"/>
      <c r="LK95" s="1322">
        <f>LK94/$P$545</f>
        <v>0</v>
      </c>
      <c r="LL95" s="497"/>
      <c r="LM95" s="497"/>
      <c r="LN95" s="501"/>
      <c r="LO95" s="501"/>
      <c r="LP95" s="501"/>
      <c r="LQ95" s="501"/>
      <c r="LR95" s="502"/>
      <c r="LS95" s="503"/>
      <c r="LV95" s="659"/>
      <c r="LW95" s="660"/>
      <c r="LX95" s="661"/>
      <c r="LY95" s="662"/>
      <c r="LZ95" s="663"/>
      <c r="MA95" s="664"/>
      <c r="MB95" s="1322">
        <f>MB94/$P$545</f>
        <v>0</v>
      </c>
      <c r="MC95" s="497"/>
      <c r="MD95" s="497"/>
      <c r="ME95" s="501"/>
      <c r="MF95" s="501"/>
      <c r="MG95" s="501"/>
      <c r="MH95" s="501"/>
      <c r="MI95" s="502"/>
      <c r="MJ95" s="503"/>
      <c r="MM95" s="659"/>
      <c r="MN95" s="660"/>
      <c r="MO95" s="661"/>
      <c r="MP95" s="662"/>
      <c r="MQ95" s="663"/>
      <c r="MR95" s="664"/>
      <c r="MS95" s="1322">
        <f>MS94/$P$545</f>
        <v>0</v>
      </c>
      <c r="MT95" s="497"/>
      <c r="MU95" s="497"/>
      <c r="MV95" s="501"/>
      <c r="MW95" s="501"/>
      <c r="MX95" s="501"/>
      <c r="MY95" s="501"/>
      <c r="MZ95" s="502"/>
      <c r="NA95" s="503"/>
      <c r="ND95" s="659"/>
      <c r="NE95" s="660"/>
      <c r="NF95" s="661"/>
      <c r="NG95" s="662"/>
      <c r="NH95" s="663"/>
      <c r="NI95" s="664"/>
      <c r="NJ95" s="1322">
        <f>NJ94/$P$545</f>
        <v>0</v>
      </c>
      <c r="NK95" s="497"/>
      <c r="NL95" s="497"/>
      <c r="NM95" s="501"/>
      <c r="NN95" s="501"/>
      <c r="NO95" s="501"/>
      <c r="NP95" s="501"/>
      <c r="NQ95" s="502"/>
      <c r="NR95" s="503"/>
      <c r="NU95" s="659"/>
      <c r="NV95" s="660"/>
      <c r="NW95" s="661"/>
      <c r="NX95" s="662"/>
      <c r="NY95" s="663"/>
      <c r="NZ95" s="664"/>
      <c r="OA95" s="1322">
        <f>OA94/$P$545</f>
        <v>0</v>
      </c>
      <c r="OB95" s="497"/>
      <c r="OC95" s="497"/>
      <c r="OD95" s="501"/>
      <c r="OE95" s="501"/>
      <c r="OF95" s="501"/>
      <c r="OG95" s="501"/>
      <c r="OH95" s="502"/>
      <c r="OI95" s="503"/>
      <c r="OL95" s="659"/>
      <c r="OM95" s="660"/>
      <c r="ON95" s="661"/>
      <c r="OO95" s="662"/>
      <c r="OP95" s="663"/>
      <c r="OQ95" s="664"/>
      <c r="OR95" s="1322">
        <f>OR94/$P$545</f>
        <v>0</v>
      </c>
      <c r="OS95" s="497"/>
      <c r="OT95" s="497"/>
      <c r="OU95" s="501"/>
      <c r="OV95" s="501"/>
      <c r="OW95" s="501"/>
      <c r="OX95" s="501"/>
      <c r="OY95" s="502"/>
      <c r="OZ95" s="503"/>
      <c r="PC95" s="659"/>
      <c r="PD95" s="660"/>
      <c r="PE95" s="661"/>
      <c r="PF95" s="662"/>
      <c r="PG95" s="663"/>
      <c r="PH95" s="664"/>
      <c r="PI95" s="1322">
        <f>PI94/$P$545</f>
        <v>0</v>
      </c>
      <c r="PJ95" s="497"/>
      <c r="PK95" s="497"/>
      <c r="PL95" s="501"/>
      <c r="PM95" s="501"/>
      <c r="PN95" s="501"/>
      <c r="PO95" s="501"/>
      <c r="PP95" s="502"/>
      <c r="PQ95" s="503"/>
      <c r="PT95" s="659"/>
      <c r="PU95" s="660"/>
      <c r="PV95" s="661"/>
      <c r="PW95" s="662"/>
      <c r="PX95" s="663"/>
      <c r="PY95" s="664"/>
      <c r="PZ95" s="1322">
        <f>PZ94/$P$545</f>
        <v>0</v>
      </c>
      <c r="QA95" s="497"/>
      <c r="QB95" s="497"/>
      <c r="QC95" s="501"/>
      <c r="QD95" s="501"/>
      <c r="QE95" s="501"/>
      <c r="QF95" s="501"/>
      <c r="QG95" s="502"/>
      <c r="QH95" s="503"/>
      <c r="QK95" s="659"/>
      <c r="QL95" s="660"/>
      <c r="QM95" s="661"/>
      <c r="QN95" s="662"/>
      <c r="QO95" s="663"/>
      <c r="QP95" s="664"/>
      <c r="QQ95" s="1322">
        <f>QQ94/$P$545</f>
        <v>0</v>
      </c>
      <c r="QR95" s="497"/>
      <c r="QS95" s="497"/>
      <c r="QT95" s="501"/>
      <c r="QU95" s="501"/>
      <c r="QV95" s="501"/>
      <c r="QW95" s="501"/>
      <c r="QX95" s="502"/>
      <c r="QY95" s="503"/>
      <c r="RB95" s="381"/>
      <c r="RC95" s="382"/>
      <c r="RD95" s="383"/>
      <c r="RE95" s="384"/>
      <c r="RF95" s="385"/>
      <c r="RG95" s="386"/>
      <c r="RH95" s="386"/>
      <c r="RI95" s="497"/>
      <c r="RJ95" s="497"/>
      <c r="RK95" s="501"/>
      <c r="RL95" s="501"/>
      <c r="RM95" s="501"/>
      <c r="RN95" s="501"/>
      <c r="RO95" s="502"/>
      <c r="RP95" s="503"/>
      <c r="RS95" s="381"/>
      <c r="RT95" s="382"/>
      <c r="RU95" s="383"/>
      <c r="RV95" s="384"/>
      <c r="RW95" s="385"/>
      <c r="RX95" s="386"/>
      <c r="RY95" s="386"/>
      <c r="RZ95" s="497"/>
      <c r="SA95" s="497"/>
      <c r="SB95" s="501"/>
      <c r="SC95" s="501"/>
      <c r="SD95" s="501"/>
      <c r="SE95" s="501"/>
      <c r="SF95" s="502"/>
      <c r="SG95" s="503"/>
      <c r="SJ95" s="381"/>
      <c r="SK95" s="382"/>
      <c r="SL95" s="383"/>
      <c r="SM95" s="384"/>
      <c r="SN95" s="385"/>
      <c r="SO95" s="386"/>
      <c r="SP95" s="386"/>
      <c r="SQ95" s="497"/>
      <c r="SR95" s="497"/>
      <c r="SS95" s="501"/>
      <c r="ST95" s="501"/>
      <c r="SU95" s="501"/>
      <c r="SV95" s="501"/>
      <c r="SW95" s="502"/>
      <c r="SX95" s="503"/>
    </row>
    <row r="96" spans="2:518" ht="32.25" customHeight="1" thickTop="1" thickBot="1">
      <c r="B96" s="868"/>
      <c r="C96" s="869"/>
      <c r="D96" s="870" t="s">
        <v>248</v>
      </c>
      <c r="E96" s="861"/>
      <c r="F96" s="871"/>
      <c r="G96" s="872"/>
      <c r="H96" s="873">
        <v>0</v>
      </c>
      <c r="K96" s="970"/>
      <c r="L96" s="971"/>
      <c r="M96" s="972" t="s">
        <v>248</v>
      </c>
      <c r="N96" s="963"/>
      <c r="O96" s="973"/>
      <c r="P96" s="974"/>
      <c r="Q96" s="975">
        <v>19853950</v>
      </c>
      <c r="R96" s="493"/>
      <c r="S96" s="494"/>
      <c r="T96" s="494"/>
      <c r="U96" s="494"/>
      <c r="V96" s="494"/>
      <c r="W96" s="494"/>
      <c r="X96" s="917"/>
      <c r="Y96" s="918"/>
      <c r="Z96" s="486"/>
      <c r="AA96" s="486"/>
      <c r="AB96" s="970"/>
      <c r="AC96" s="971"/>
      <c r="AD96" s="972" t="s">
        <v>248</v>
      </c>
      <c r="AE96" s="963"/>
      <c r="AF96" s="973"/>
      <c r="AG96" s="974"/>
      <c r="AH96" s="975">
        <v>24761720</v>
      </c>
      <c r="AI96" s="493"/>
      <c r="AJ96" s="494"/>
      <c r="AK96" s="494"/>
      <c r="AL96" s="494"/>
      <c r="AM96" s="494"/>
      <c r="AN96" s="494"/>
      <c r="AO96" s="917"/>
      <c r="AP96" s="918"/>
      <c r="AQ96" s="486"/>
      <c r="AR96" s="486"/>
      <c r="AS96" s="970"/>
      <c r="AT96" s="971"/>
      <c r="AU96" s="972" t="s">
        <v>248</v>
      </c>
      <c r="AV96" s="963"/>
      <c r="AW96" s="973"/>
      <c r="AX96" s="974"/>
      <c r="AY96" s="975">
        <v>21393712</v>
      </c>
      <c r="AZ96" s="493"/>
      <c r="BA96" s="494"/>
      <c r="BB96" s="494"/>
      <c r="BC96" s="494"/>
      <c r="BD96" s="494"/>
      <c r="BE96" s="494"/>
      <c r="BF96" s="917"/>
      <c r="BG96" s="918"/>
      <c r="BJ96" s="970"/>
      <c r="BK96" s="971"/>
      <c r="BL96" s="972" t="s">
        <v>248</v>
      </c>
      <c r="BM96" s="963"/>
      <c r="BN96" s="973"/>
      <c r="BO96" s="974"/>
      <c r="BP96" s="975">
        <v>18345264</v>
      </c>
      <c r="BQ96" s="493"/>
      <c r="BR96" s="494"/>
      <c r="BS96" s="494"/>
      <c r="BT96" s="494"/>
      <c r="BU96" s="494"/>
      <c r="BV96" s="494"/>
      <c r="BW96" s="917"/>
      <c r="BX96" s="918"/>
      <c r="CA96" s="970"/>
      <c r="CB96" s="971"/>
      <c r="CC96" s="972" t="s">
        <v>248</v>
      </c>
      <c r="CD96" s="963"/>
      <c r="CE96" s="973"/>
      <c r="CF96" s="974"/>
      <c r="CG96" s="975">
        <v>21180438</v>
      </c>
      <c r="CH96" s="493"/>
      <c r="CI96" s="494"/>
      <c r="CJ96" s="494"/>
      <c r="CK96" s="494"/>
      <c r="CL96" s="494"/>
      <c r="CM96" s="494"/>
      <c r="CN96" s="917"/>
      <c r="CO96" s="918"/>
      <c r="CR96" s="1043"/>
      <c r="CS96" s="1044"/>
      <c r="CT96" s="1045" t="s">
        <v>248</v>
      </c>
      <c r="CU96" s="1040"/>
      <c r="CV96" s="1046"/>
      <c r="CW96" s="1047"/>
      <c r="CX96" s="975">
        <f>SUM(CX63:CX95)</f>
        <v>21181105</v>
      </c>
      <c r="CY96" s="493"/>
      <c r="CZ96" s="494"/>
      <c r="DA96" s="494"/>
      <c r="DB96" s="494"/>
      <c r="DC96" s="494"/>
      <c r="DD96" s="494"/>
      <c r="DE96" s="917"/>
      <c r="DF96" s="918"/>
      <c r="DI96" s="970"/>
      <c r="DJ96" s="971"/>
      <c r="DK96" s="972" t="s">
        <v>248</v>
      </c>
      <c r="DL96" s="963"/>
      <c r="DM96" s="973"/>
      <c r="DN96" s="974"/>
      <c r="DO96" s="975">
        <v>24869400</v>
      </c>
      <c r="DP96" s="493"/>
      <c r="DQ96" s="494"/>
      <c r="DR96" s="494"/>
      <c r="DS96" s="494"/>
      <c r="DT96" s="494"/>
      <c r="DU96" s="494"/>
      <c r="DV96" s="917"/>
      <c r="DW96" s="918"/>
      <c r="DZ96" s="1043"/>
      <c r="EA96" s="1044"/>
      <c r="EB96" s="1045" t="s">
        <v>248</v>
      </c>
      <c r="EC96" s="1040"/>
      <c r="ED96" s="1046"/>
      <c r="EE96" s="1047"/>
      <c r="EF96" s="975">
        <f>SUM(EF63:EF95)</f>
        <v>21181461</v>
      </c>
      <c r="EG96" s="493"/>
      <c r="EH96" s="494"/>
      <c r="EI96" s="494"/>
      <c r="EJ96" s="494"/>
      <c r="EK96" s="494"/>
      <c r="EL96" s="494"/>
      <c r="EM96" s="917"/>
      <c r="EN96" s="918"/>
      <c r="EQ96" s="665"/>
      <c r="ER96" s="666"/>
      <c r="ES96" s="667"/>
      <c r="ET96" s="676"/>
      <c r="EU96" s="669"/>
      <c r="EV96" s="670"/>
      <c r="EW96" s="1324"/>
      <c r="EX96" s="497" t="e">
        <f t="shared" ref="EX96:EX101" si="2429">IF(EXACT(VLOOKUP(EQ96,OFERTA_0,2,FALSE),ER96),1,0)</f>
        <v>#N/A</v>
      </c>
      <c r="EY96" s="497" t="e">
        <f t="shared" ref="EY96:EY101" si="2430">IF(EXACT(VLOOKUP(EQ96,OFERTA_0,3,FALSE),ES96),1,0)</f>
        <v>#N/A</v>
      </c>
      <c r="EZ96" s="498" t="e">
        <f t="shared" ref="EZ96:EZ101" si="2431">IF(EXACT(VLOOKUP(EQ96,OFERTA_0,4,FALSE),ET96),1,0)</f>
        <v>#N/A</v>
      </c>
      <c r="FA96" s="498">
        <f t="shared" ref="FA96:FA101" si="2432">IF(EU96=0,0,1)</f>
        <v>0</v>
      </c>
      <c r="FB96" s="498">
        <f t="shared" ref="FB96:FB101" si="2433">IF(EV96=0,0,1)</f>
        <v>0</v>
      </c>
      <c r="FC96" s="498" t="e">
        <f t="shared" ref="FC96:FC101" si="2434">PRODUCT(EX96:FB96)</f>
        <v>#N/A</v>
      </c>
      <c r="FD96" s="504">
        <f t="shared" ref="FD96:FD101" si="2435">ROUND(EV96,0)</f>
        <v>0</v>
      </c>
      <c r="FE96" s="500">
        <f t="shared" ref="FE96:FE101" si="2436">EV96-FD96</f>
        <v>0</v>
      </c>
      <c r="FH96" s="665"/>
      <c r="FI96" s="666"/>
      <c r="FJ96" s="667"/>
      <c r="FK96" s="676"/>
      <c r="FL96" s="669"/>
      <c r="FM96" s="670"/>
      <c r="FN96" s="1324"/>
      <c r="FO96" s="497" t="e">
        <f t="shared" ref="FO96:FO101" si="2437">IF(EXACT(VLOOKUP(FH96,OFERTA_0,2,FALSE),FI96),1,0)</f>
        <v>#N/A</v>
      </c>
      <c r="FP96" s="497" t="e">
        <f t="shared" ref="FP96:FP101" si="2438">IF(EXACT(VLOOKUP(FH96,OFERTA_0,3,FALSE),FJ96),1,0)</f>
        <v>#N/A</v>
      </c>
      <c r="FQ96" s="498" t="e">
        <f t="shared" ref="FQ96:FQ101" si="2439">IF(EXACT(VLOOKUP(FH96,OFERTA_0,4,FALSE),FK96),1,0)</f>
        <v>#N/A</v>
      </c>
      <c r="FR96" s="498">
        <f t="shared" ref="FR96:FR101" si="2440">IF(FL96=0,0,1)</f>
        <v>0</v>
      </c>
      <c r="FS96" s="498">
        <f t="shared" ref="FS96:FS101" si="2441">IF(FM96=0,0,1)</f>
        <v>0</v>
      </c>
      <c r="FT96" s="498" t="e">
        <f t="shared" ref="FT96:FT101" si="2442">PRODUCT(FO96:FS96)</f>
        <v>#N/A</v>
      </c>
      <c r="FU96" s="504">
        <f t="shared" ref="FU96:FU101" si="2443">ROUND(FM96,0)</f>
        <v>0</v>
      </c>
      <c r="FV96" s="500">
        <f t="shared" ref="FV96:FV101" si="2444">FM96-FU96</f>
        <v>0</v>
      </c>
      <c r="FY96" s="665"/>
      <c r="FZ96" s="666"/>
      <c r="GA96" s="667"/>
      <c r="GB96" s="676"/>
      <c r="GC96" s="669"/>
      <c r="GD96" s="670"/>
      <c r="GE96" s="1324"/>
      <c r="GF96" s="497" t="e">
        <f t="shared" ref="GF96:GF101" si="2445">IF(EXACT(VLOOKUP(FY96,OFERTA_0,2,FALSE),FZ96),1,0)</f>
        <v>#N/A</v>
      </c>
      <c r="GG96" s="497" t="e">
        <f t="shared" ref="GG96:GG101" si="2446">IF(EXACT(VLOOKUP(FY96,OFERTA_0,3,FALSE),GA96),1,0)</f>
        <v>#N/A</v>
      </c>
      <c r="GH96" s="498" t="e">
        <f t="shared" ref="GH96:GH101" si="2447">IF(EXACT(VLOOKUP(FY96,OFERTA_0,4,FALSE),GB96),1,0)</f>
        <v>#N/A</v>
      </c>
      <c r="GI96" s="498">
        <f t="shared" ref="GI96:GI101" si="2448">IF(GC96=0,0,1)</f>
        <v>0</v>
      </c>
      <c r="GJ96" s="498">
        <f t="shared" ref="GJ96:GJ101" si="2449">IF(GD96=0,0,1)</f>
        <v>0</v>
      </c>
      <c r="GK96" s="498" t="e">
        <f t="shared" ref="GK96:GK101" si="2450">PRODUCT(GF96:GJ96)</f>
        <v>#N/A</v>
      </c>
      <c r="GL96" s="504">
        <f t="shared" ref="GL96:GL101" si="2451">ROUND(GD96,0)</f>
        <v>0</v>
      </c>
      <c r="GM96" s="500">
        <f t="shared" ref="GM96:GM101" si="2452">GD96-GL96</f>
        <v>0</v>
      </c>
      <c r="GP96" s="665"/>
      <c r="GQ96" s="666"/>
      <c r="GR96" s="667"/>
      <c r="GS96" s="676"/>
      <c r="GT96" s="669"/>
      <c r="GU96" s="670"/>
      <c r="GV96" s="1324"/>
      <c r="GW96" s="497" t="e">
        <f t="shared" ref="GW96:GW101" si="2453">IF(EXACT(VLOOKUP(GP96,OFERTA_0,2,FALSE),GQ96),1,0)</f>
        <v>#N/A</v>
      </c>
      <c r="GX96" s="497" t="e">
        <f t="shared" ref="GX96:GX101" si="2454">IF(EXACT(VLOOKUP(GP96,OFERTA_0,3,FALSE),GR96),1,0)</f>
        <v>#N/A</v>
      </c>
      <c r="GY96" s="498" t="e">
        <f t="shared" ref="GY96:GY101" si="2455">IF(EXACT(VLOOKUP(GP96,OFERTA_0,4,FALSE),GS96),1,0)</f>
        <v>#N/A</v>
      </c>
      <c r="GZ96" s="498">
        <f t="shared" ref="GZ96:GZ101" si="2456">IF(GT96=0,0,1)</f>
        <v>0</v>
      </c>
      <c r="HA96" s="498">
        <f t="shared" ref="HA96:HA101" si="2457">IF(GU96=0,0,1)</f>
        <v>0</v>
      </c>
      <c r="HB96" s="498" t="e">
        <f t="shared" ref="HB96:HB101" si="2458">PRODUCT(GW96:HA96)</f>
        <v>#N/A</v>
      </c>
      <c r="HC96" s="504">
        <f t="shared" ref="HC96:HC101" si="2459">ROUND(GU96,0)</f>
        <v>0</v>
      </c>
      <c r="HD96" s="500">
        <f t="shared" ref="HD96:HD101" si="2460">GU96-HC96</f>
        <v>0</v>
      </c>
      <c r="HG96" s="665"/>
      <c r="HH96" s="666"/>
      <c r="HI96" s="667"/>
      <c r="HJ96" s="676"/>
      <c r="HK96" s="669"/>
      <c r="HL96" s="670"/>
      <c r="HM96" s="1324"/>
      <c r="HN96" s="497" t="e">
        <f t="shared" ref="HN96:HN101" si="2461">IF(EXACT(VLOOKUP(HG96,OFERTA_0,2,FALSE),HH96),1,0)</f>
        <v>#N/A</v>
      </c>
      <c r="HO96" s="497" t="e">
        <f t="shared" ref="HO96:HO101" si="2462">IF(EXACT(VLOOKUP(HG96,OFERTA_0,3,FALSE),HI96),1,0)</f>
        <v>#N/A</v>
      </c>
      <c r="HP96" s="498" t="e">
        <f t="shared" ref="HP96:HP101" si="2463">IF(EXACT(VLOOKUP(HG96,OFERTA_0,4,FALSE),HJ96),1,0)</f>
        <v>#N/A</v>
      </c>
      <c r="HQ96" s="498">
        <f t="shared" ref="HQ96:HQ101" si="2464">IF(HK96=0,0,1)</f>
        <v>0</v>
      </c>
      <c r="HR96" s="498">
        <f t="shared" ref="HR96:HR101" si="2465">IF(HL96=0,0,1)</f>
        <v>0</v>
      </c>
      <c r="HS96" s="498" t="e">
        <f t="shared" ref="HS96:HS101" si="2466">PRODUCT(HN96:HR96)</f>
        <v>#N/A</v>
      </c>
      <c r="HT96" s="504">
        <f t="shared" ref="HT96:HT101" si="2467">ROUND(HL96,0)</f>
        <v>0</v>
      </c>
      <c r="HU96" s="500">
        <f t="shared" ref="HU96:HU101" si="2468">HL96-HT96</f>
        <v>0</v>
      </c>
      <c r="HX96" s="665"/>
      <c r="HY96" s="666"/>
      <c r="HZ96" s="667"/>
      <c r="IA96" s="676"/>
      <c r="IB96" s="669"/>
      <c r="IC96" s="670"/>
      <c r="ID96" s="1324"/>
      <c r="IE96" s="497" t="e">
        <f t="shared" ref="IE96:IE101" si="2469">IF(EXACT(VLOOKUP(HX96,OFERTA_0,2,FALSE),HY96),1,0)</f>
        <v>#N/A</v>
      </c>
      <c r="IF96" s="497" t="e">
        <f t="shared" ref="IF96:IF101" si="2470">IF(EXACT(VLOOKUP(HX96,OFERTA_0,3,FALSE),HZ96),1,0)</f>
        <v>#N/A</v>
      </c>
      <c r="IG96" s="498" t="e">
        <f t="shared" ref="IG96:IG101" si="2471">IF(EXACT(VLOOKUP(HX96,OFERTA_0,4,FALSE),IA96),1,0)</f>
        <v>#N/A</v>
      </c>
      <c r="IH96" s="498">
        <f t="shared" ref="IH96:IH101" si="2472">IF(IB96=0,0,1)</f>
        <v>0</v>
      </c>
      <c r="II96" s="498">
        <f t="shared" ref="II96:II101" si="2473">IF(IC96=0,0,1)</f>
        <v>0</v>
      </c>
      <c r="IJ96" s="498" t="e">
        <f t="shared" ref="IJ96:IJ101" si="2474">PRODUCT(IE96:II96)</f>
        <v>#N/A</v>
      </c>
      <c r="IK96" s="504">
        <f t="shared" ref="IK96:IK101" si="2475">ROUND(IC96,0)</f>
        <v>0</v>
      </c>
      <c r="IL96" s="500">
        <f t="shared" ref="IL96:IL101" si="2476">IC96-IK96</f>
        <v>0</v>
      </c>
      <c r="IO96" s="665"/>
      <c r="IP96" s="666"/>
      <c r="IQ96" s="667"/>
      <c r="IR96" s="676"/>
      <c r="IS96" s="669"/>
      <c r="IT96" s="670"/>
      <c r="IU96" s="1324"/>
      <c r="IV96" s="497" t="e">
        <f t="shared" ref="IV96:IV101" si="2477">IF(EXACT(VLOOKUP(IO96,OFERTA_0,2,FALSE),IP96),1,0)</f>
        <v>#N/A</v>
      </c>
      <c r="IW96" s="497" t="e">
        <f t="shared" ref="IW96:IW101" si="2478">IF(EXACT(VLOOKUP(IO96,OFERTA_0,3,FALSE),IQ96),1,0)</f>
        <v>#N/A</v>
      </c>
      <c r="IX96" s="498" t="e">
        <f t="shared" ref="IX96:IX101" si="2479">IF(EXACT(VLOOKUP(IO96,OFERTA_0,4,FALSE),IR96),1,0)</f>
        <v>#N/A</v>
      </c>
      <c r="IY96" s="498">
        <f t="shared" ref="IY96:IY101" si="2480">IF(IS96=0,0,1)</f>
        <v>0</v>
      </c>
      <c r="IZ96" s="498">
        <f t="shared" ref="IZ96:IZ101" si="2481">IF(IT96=0,0,1)</f>
        <v>0</v>
      </c>
      <c r="JA96" s="498" t="e">
        <f t="shared" ref="JA96:JA101" si="2482">PRODUCT(IV96:IZ96)</f>
        <v>#N/A</v>
      </c>
      <c r="JB96" s="504">
        <f t="shared" ref="JB96:JB101" si="2483">ROUND(IT96,0)</f>
        <v>0</v>
      </c>
      <c r="JC96" s="500">
        <f t="shared" ref="JC96:JC101" si="2484">IT96-JB96</f>
        <v>0</v>
      </c>
      <c r="JF96" s="665"/>
      <c r="JG96" s="666"/>
      <c r="JH96" s="667"/>
      <c r="JI96" s="676"/>
      <c r="JJ96" s="669"/>
      <c r="JK96" s="670"/>
      <c r="JL96" s="1324"/>
      <c r="JM96" s="497" t="e">
        <f t="shared" ref="JM96:JM101" si="2485">IF(EXACT(VLOOKUP(JF96,OFERTA_0,2,FALSE),JG96),1,0)</f>
        <v>#N/A</v>
      </c>
      <c r="JN96" s="497" t="e">
        <f t="shared" ref="JN96:JN101" si="2486">IF(EXACT(VLOOKUP(JF96,OFERTA_0,3,FALSE),JH96),1,0)</f>
        <v>#N/A</v>
      </c>
      <c r="JO96" s="498" t="e">
        <f t="shared" ref="JO96:JO101" si="2487">IF(EXACT(VLOOKUP(JF96,OFERTA_0,4,FALSE),JI96),1,0)</f>
        <v>#N/A</v>
      </c>
      <c r="JP96" s="498">
        <f t="shared" ref="JP96:JP101" si="2488">IF(JJ96=0,0,1)</f>
        <v>0</v>
      </c>
      <c r="JQ96" s="498">
        <f t="shared" ref="JQ96:JQ101" si="2489">IF(JK96=0,0,1)</f>
        <v>0</v>
      </c>
      <c r="JR96" s="498" t="e">
        <f t="shared" ref="JR96:JR101" si="2490">PRODUCT(JM96:JQ96)</f>
        <v>#N/A</v>
      </c>
      <c r="JS96" s="504">
        <f t="shared" ref="JS96:JS101" si="2491">ROUND(JK96,0)</f>
        <v>0</v>
      </c>
      <c r="JT96" s="500">
        <f t="shared" ref="JT96:JT101" si="2492">JK96-JS96</f>
        <v>0</v>
      </c>
      <c r="JW96" s="665"/>
      <c r="JX96" s="666"/>
      <c r="JY96" s="667"/>
      <c r="JZ96" s="676"/>
      <c r="KA96" s="669"/>
      <c r="KB96" s="670"/>
      <c r="KC96" s="1324"/>
      <c r="KD96" s="497" t="e">
        <f t="shared" ref="KD96:KD101" si="2493">IF(EXACT(VLOOKUP(JW96,OFERTA_0,2,FALSE),JX96),1,0)</f>
        <v>#N/A</v>
      </c>
      <c r="KE96" s="497" t="e">
        <f t="shared" ref="KE96:KE101" si="2494">IF(EXACT(VLOOKUP(JW96,OFERTA_0,3,FALSE),JY96),1,0)</f>
        <v>#N/A</v>
      </c>
      <c r="KF96" s="498" t="e">
        <f t="shared" ref="KF96:KF101" si="2495">IF(EXACT(VLOOKUP(JW96,OFERTA_0,4,FALSE),JZ96),1,0)</f>
        <v>#N/A</v>
      </c>
      <c r="KG96" s="498">
        <f t="shared" ref="KG96:KG101" si="2496">IF(KA96=0,0,1)</f>
        <v>0</v>
      </c>
      <c r="KH96" s="498">
        <f t="shared" ref="KH96:KH101" si="2497">IF(KB96=0,0,1)</f>
        <v>0</v>
      </c>
      <c r="KI96" s="498" t="e">
        <f t="shared" ref="KI96:KI101" si="2498">PRODUCT(KD96:KH96)</f>
        <v>#N/A</v>
      </c>
      <c r="KJ96" s="504">
        <f t="shared" ref="KJ96:KJ101" si="2499">ROUND(KB96,0)</f>
        <v>0</v>
      </c>
      <c r="KK96" s="500">
        <f t="shared" ref="KK96:KK101" si="2500">KB96-KJ96</f>
        <v>0</v>
      </c>
      <c r="KN96" s="665"/>
      <c r="KO96" s="666"/>
      <c r="KP96" s="667"/>
      <c r="KQ96" s="676"/>
      <c r="KR96" s="669"/>
      <c r="KS96" s="670"/>
      <c r="KT96" s="1324"/>
      <c r="KU96" s="497" t="e">
        <f t="shared" ref="KU96:KU101" si="2501">IF(EXACT(VLOOKUP(KN96,OFERTA_0,2,FALSE),KO96),1,0)</f>
        <v>#N/A</v>
      </c>
      <c r="KV96" s="497" t="e">
        <f t="shared" ref="KV96:KV101" si="2502">IF(EXACT(VLOOKUP(KN96,OFERTA_0,3,FALSE),KP96),1,0)</f>
        <v>#N/A</v>
      </c>
      <c r="KW96" s="498" t="e">
        <f t="shared" ref="KW96:KW101" si="2503">IF(EXACT(VLOOKUP(KN96,OFERTA_0,4,FALSE),KQ96),1,0)</f>
        <v>#N/A</v>
      </c>
      <c r="KX96" s="498">
        <f t="shared" ref="KX96:KX101" si="2504">IF(KR96=0,0,1)</f>
        <v>0</v>
      </c>
      <c r="KY96" s="498">
        <f t="shared" ref="KY96:KY101" si="2505">IF(KS96=0,0,1)</f>
        <v>0</v>
      </c>
      <c r="KZ96" s="498" t="e">
        <f t="shared" ref="KZ96:KZ101" si="2506">PRODUCT(KU96:KY96)</f>
        <v>#N/A</v>
      </c>
      <c r="LA96" s="504">
        <f t="shared" ref="LA96:LA101" si="2507">ROUND(KS96,0)</f>
        <v>0</v>
      </c>
      <c r="LB96" s="500">
        <f t="shared" ref="LB96:LB101" si="2508">KS96-LA96</f>
        <v>0</v>
      </c>
      <c r="LE96" s="665"/>
      <c r="LF96" s="666"/>
      <c r="LG96" s="667"/>
      <c r="LH96" s="676"/>
      <c r="LI96" s="669"/>
      <c r="LJ96" s="670"/>
      <c r="LK96" s="1324"/>
      <c r="LL96" s="497" t="e">
        <f t="shared" ref="LL96:LL101" si="2509">IF(EXACT(VLOOKUP(LE96,OFERTA_0,2,FALSE),LF96),1,0)</f>
        <v>#N/A</v>
      </c>
      <c r="LM96" s="497" t="e">
        <f t="shared" ref="LM96:LM101" si="2510">IF(EXACT(VLOOKUP(LE96,OFERTA_0,3,FALSE),LG96),1,0)</f>
        <v>#N/A</v>
      </c>
      <c r="LN96" s="498" t="e">
        <f t="shared" ref="LN96:LN101" si="2511">IF(EXACT(VLOOKUP(LE96,OFERTA_0,4,FALSE),LH96),1,0)</f>
        <v>#N/A</v>
      </c>
      <c r="LO96" s="498">
        <f t="shared" ref="LO96:LO101" si="2512">IF(LI96=0,0,1)</f>
        <v>0</v>
      </c>
      <c r="LP96" s="498">
        <f t="shared" ref="LP96:LP101" si="2513">IF(LJ96=0,0,1)</f>
        <v>0</v>
      </c>
      <c r="LQ96" s="498" t="e">
        <f t="shared" ref="LQ96:LQ101" si="2514">PRODUCT(LL96:LP96)</f>
        <v>#N/A</v>
      </c>
      <c r="LR96" s="504">
        <f t="shared" ref="LR96:LR101" si="2515">ROUND(LJ96,0)</f>
        <v>0</v>
      </c>
      <c r="LS96" s="500">
        <f t="shared" ref="LS96:LS101" si="2516">LJ96-LR96</f>
        <v>0</v>
      </c>
      <c r="LV96" s="665"/>
      <c r="LW96" s="666"/>
      <c r="LX96" s="667"/>
      <c r="LY96" s="676"/>
      <c r="LZ96" s="669"/>
      <c r="MA96" s="670"/>
      <c r="MB96" s="1324"/>
      <c r="MC96" s="497" t="e">
        <f t="shared" ref="MC96:MC101" si="2517">IF(EXACT(VLOOKUP(LV96,OFERTA_0,2,FALSE),LW96),1,0)</f>
        <v>#N/A</v>
      </c>
      <c r="MD96" s="497" t="e">
        <f t="shared" ref="MD96:MD101" si="2518">IF(EXACT(VLOOKUP(LV96,OFERTA_0,3,FALSE),LX96),1,0)</f>
        <v>#N/A</v>
      </c>
      <c r="ME96" s="498" t="e">
        <f t="shared" ref="ME96:ME101" si="2519">IF(EXACT(VLOOKUP(LV96,OFERTA_0,4,FALSE),LY96),1,0)</f>
        <v>#N/A</v>
      </c>
      <c r="MF96" s="498">
        <f t="shared" ref="MF96:MF101" si="2520">IF(LZ96=0,0,1)</f>
        <v>0</v>
      </c>
      <c r="MG96" s="498">
        <f t="shared" ref="MG96:MG101" si="2521">IF(MA96=0,0,1)</f>
        <v>0</v>
      </c>
      <c r="MH96" s="498" t="e">
        <f t="shared" ref="MH96:MH101" si="2522">PRODUCT(MC96:MG96)</f>
        <v>#N/A</v>
      </c>
      <c r="MI96" s="504">
        <f t="shared" ref="MI96:MI101" si="2523">ROUND(MA96,0)</f>
        <v>0</v>
      </c>
      <c r="MJ96" s="500">
        <f t="shared" ref="MJ96:MJ101" si="2524">MA96-MI96</f>
        <v>0</v>
      </c>
      <c r="MM96" s="665"/>
      <c r="MN96" s="666"/>
      <c r="MO96" s="667"/>
      <c r="MP96" s="676"/>
      <c r="MQ96" s="669"/>
      <c r="MR96" s="670"/>
      <c r="MS96" s="1324"/>
      <c r="MT96" s="497" t="e">
        <f t="shared" ref="MT96:MT101" si="2525">IF(EXACT(VLOOKUP(MM96,OFERTA_0,2,FALSE),MN96),1,0)</f>
        <v>#N/A</v>
      </c>
      <c r="MU96" s="497" t="e">
        <f t="shared" ref="MU96:MU101" si="2526">IF(EXACT(VLOOKUP(MM96,OFERTA_0,3,FALSE),MO96),1,0)</f>
        <v>#N/A</v>
      </c>
      <c r="MV96" s="498" t="e">
        <f t="shared" ref="MV96:MV101" si="2527">IF(EXACT(VLOOKUP(MM96,OFERTA_0,4,FALSE),MP96),1,0)</f>
        <v>#N/A</v>
      </c>
      <c r="MW96" s="498">
        <f t="shared" ref="MW96:MW101" si="2528">IF(MQ96=0,0,1)</f>
        <v>0</v>
      </c>
      <c r="MX96" s="498">
        <f t="shared" ref="MX96:MX101" si="2529">IF(MR96=0,0,1)</f>
        <v>0</v>
      </c>
      <c r="MY96" s="498" t="e">
        <f t="shared" ref="MY96:MY101" si="2530">PRODUCT(MT96:MX96)</f>
        <v>#N/A</v>
      </c>
      <c r="MZ96" s="504">
        <f t="shared" ref="MZ96:MZ101" si="2531">ROUND(MR96,0)</f>
        <v>0</v>
      </c>
      <c r="NA96" s="500">
        <f t="shared" ref="NA96:NA101" si="2532">MR96-MZ96</f>
        <v>0</v>
      </c>
      <c r="ND96" s="665"/>
      <c r="NE96" s="666"/>
      <c r="NF96" s="667"/>
      <c r="NG96" s="676"/>
      <c r="NH96" s="669"/>
      <c r="NI96" s="670"/>
      <c r="NJ96" s="1324"/>
      <c r="NK96" s="497" t="e">
        <f t="shared" ref="NK96:NK101" si="2533">IF(EXACT(VLOOKUP(ND96,OFERTA_0,2,FALSE),NE96),1,0)</f>
        <v>#N/A</v>
      </c>
      <c r="NL96" s="497" t="e">
        <f t="shared" ref="NL96:NL101" si="2534">IF(EXACT(VLOOKUP(ND96,OFERTA_0,3,FALSE),NF96),1,0)</f>
        <v>#N/A</v>
      </c>
      <c r="NM96" s="498" t="e">
        <f t="shared" ref="NM96:NM101" si="2535">IF(EXACT(VLOOKUP(ND96,OFERTA_0,4,FALSE),NG96),1,0)</f>
        <v>#N/A</v>
      </c>
      <c r="NN96" s="498">
        <f t="shared" ref="NN96:NN101" si="2536">IF(NH96=0,0,1)</f>
        <v>0</v>
      </c>
      <c r="NO96" s="498">
        <f t="shared" ref="NO96:NO101" si="2537">IF(NI96=0,0,1)</f>
        <v>0</v>
      </c>
      <c r="NP96" s="498" t="e">
        <f t="shared" ref="NP96:NP101" si="2538">PRODUCT(NK96:NO96)</f>
        <v>#N/A</v>
      </c>
      <c r="NQ96" s="504">
        <f t="shared" ref="NQ96:NQ101" si="2539">ROUND(NI96,0)</f>
        <v>0</v>
      </c>
      <c r="NR96" s="500">
        <f t="shared" ref="NR96:NR101" si="2540">NI96-NQ96</f>
        <v>0</v>
      </c>
      <c r="NU96" s="665"/>
      <c r="NV96" s="666"/>
      <c r="NW96" s="667"/>
      <c r="NX96" s="676"/>
      <c r="NY96" s="669"/>
      <c r="NZ96" s="670"/>
      <c r="OA96" s="1324"/>
      <c r="OB96" s="497" t="e">
        <f t="shared" ref="OB96:OB101" si="2541">IF(EXACT(VLOOKUP(NU96,OFERTA_0,2,FALSE),NV96),1,0)</f>
        <v>#N/A</v>
      </c>
      <c r="OC96" s="497" t="e">
        <f t="shared" ref="OC96:OC101" si="2542">IF(EXACT(VLOOKUP(NU96,OFERTA_0,3,FALSE),NW96),1,0)</f>
        <v>#N/A</v>
      </c>
      <c r="OD96" s="498" t="e">
        <f t="shared" ref="OD96:OD101" si="2543">IF(EXACT(VLOOKUP(NU96,OFERTA_0,4,FALSE),NX96),1,0)</f>
        <v>#N/A</v>
      </c>
      <c r="OE96" s="498">
        <f t="shared" ref="OE96:OE101" si="2544">IF(NY96=0,0,1)</f>
        <v>0</v>
      </c>
      <c r="OF96" s="498">
        <f t="shared" ref="OF96:OF101" si="2545">IF(NZ96=0,0,1)</f>
        <v>0</v>
      </c>
      <c r="OG96" s="498" t="e">
        <f t="shared" ref="OG96:OG101" si="2546">PRODUCT(OB96:OF96)</f>
        <v>#N/A</v>
      </c>
      <c r="OH96" s="504">
        <f t="shared" ref="OH96:OH101" si="2547">ROUND(NZ96,0)</f>
        <v>0</v>
      </c>
      <c r="OI96" s="500">
        <f t="shared" ref="OI96:OI101" si="2548">NZ96-OH96</f>
        <v>0</v>
      </c>
      <c r="OL96" s="665"/>
      <c r="OM96" s="666"/>
      <c r="ON96" s="667"/>
      <c r="OO96" s="676"/>
      <c r="OP96" s="669"/>
      <c r="OQ96" s="670"/>
      <c r="OR96" s="1324"/>
      <c r="OS96" s="497" t="e">
        <f t="shared" ref="OS96:OS101" si="2549">IF(EXACT(VLOOKUP(OL96,OFERTA_0,2,FALSE),OM96),1,0)</f>
        <v>#N/A</v>
      </c>
      <c r="OT96" s="497" t="e">
        <f t="shared" ref="OT96:OT101" si="2550">IF(EXACT(VLOOKUP(OL96,OFERTA_0,3,FALSE),ON96),1,0)</f>
        <v>#N/A</v>
      </c>
      <c r="OU96" s="498" t="e">
        <f t="shared" ref="OU96:OU101" si="2551">IF(EXACT(VLOOKUP(OL96,OFERTA_0,4,FALSE),OO96),1,0)</f>
        <v>#N/A</v>
      </c>
      <c r="OV96" s="498">
        <f t="shared" ref="OV96:OV101" si="2552">IF(OP96=0,0,1)</f>
        <v>0</v>
      </c>
      <c r="OW96" s="498">
        <f t="shared" ref="OW96:OW101" si="2553">IF(OQ96=0,0,1)</f>
        <v>0</v>
      </c>
      <c r="OX96" s="498" t="e">
        <f t="shared" ref="OX96:OX101" si="2554">PRODUCT(OS96:OW96)</f>
        <v>#N/A</v>
      </c>
      <c r="OY96" s="504">
        <f t="shared" ref="OY96:OY101" si="2555">ROUND(OQ96,0)</f>
        <v>0</v>
      </c>
      <c r="OZ96" s="500">
        <f t="shared" ref="OZ96:OZ101" si="2556">OQ96-OY96</f>
        <v>0</v>
      </c>
      <c r="PC96" s="665"/>
      <c r="PD96" s="666"/>
      <c r="PE96" s="667"/>
      <c r="PF96" s="676"/>
      <c r="PG96" s="669"/>
      <c r="PH96" s="670"/>
      <c r="PI96" s="1324"/>
      <c r="PJ96" s="497" t="e">
        <f t="shared" ref="PJ96:PJ101" si="2557">IF(EXACT(VLOOKUP(PC96,OFERTA_0,2,FALSE),PD96),1,0)</f>
        <v>#N/A</v>
      </c>
      <c r="PK96" s="497" t="e">
        <f t="shared" ref="PK96:PK101" si="2558">IF(EXACT(VLOOKUP(PC96,OFERTA_0,3,FALSE),PE96),1,0)</f>
        <v>#N/A</v>
      </c>
      <c r="PL96" s="498" t="e">
        <f t="shared" ref="PL96:PL101" si="2559">IF(EXACT(VLOOKUP(PC96,OFERTA_0,4,FALSE),PF96),1,0)</f>
        <v>#N/A</v>
      </c>
      <c r="PM96" s="498">
        <f t="shared" ref="PM96:PM101" si="2560">IF(PG96=0,0,1)</f>
        <v>0</v>
      </c>
      <c r="PN96" s="498">
        <f t="shared" ref="PN96:PN101" si="2561">IF(PH96=0,0,1)</f>
        <v>0</v>
      </c>
      <c r="PO96" s="498" t="e">
        <f t="shared" ref="PO96:PO101" si="2562">PRODUCT(PJ96:PN96)</f>
        <v>#N/A</v>
      </c>
      <c r="PP96" s="504">
        <f t="shared" ref="PP96:PP101" si="2563">ROUND(PH96,0)</f>
        <v>0</v>
      </c>
      <c r="PQ96" s="500">
        <f t="shared" ref="PQ96:PQ101" si="2564">PH96-PP96</f>
        <v>0</v>
      </c>
      <c r="PT96" s="665"/>
      <c r="PU96" s="666"/>
      <c r="PV96" s="667"/>
      <c r="PW96" s="676"/>
      <c r="PX96" s="669"/>
      <c r="PY96" s="670"/>
      <c r="PZ96" s="1324"/>
      <c r="QA96" s="497" t="e">
        <f t="shared" ref="QA96:QA101" si="2565">IF(EXACT(VLOOKUP(PT96,OFERTA_0,2,FALSE),PU96),1,0)</f>
        <v>#N/A</v>
      </c>
      <c r="QB96" s="497" t="e">
        <f t="shared" ref="QB96:QB101" si="2566">IF(EXACT(VLOOKUP(PT96,OFERTA_0,3,FALSE),PV96),1,0)</f>
        <v>#N/A</v>
      </c>
      <c r="QC96" s="498" t="e">
        <f t="shared" ref="QC96:QC101" si="2567">IF(EXACT(VLOOKUP(PT96,OFERTA_0,4,FALSE),PW96),1,0)</f>
        <v>#N/A</v>
      </c>
      <c r="QD96" s="498">
        <f t="shared" ref="QD96:QD101" si="2568">IF(PX96=0,0,1)</f>
        <v>0</v>
      </c>
      <c r="QE96" s="498">
        <f t="shared" ref="QE96:QE101" si="2569">IF(PY96=0,0,1)</f>
        <v>0</v>
      </c>
      <c r="QF96" s="498" t="e">
        <f t="shared" ref="QF96:QF101" si="2570">PRODUCT(QA96:QE96)</f>
        <v>#N/A</v>
      </c>
      <c r="QG96" s="504">
        <f t="shared" ref="QG96:QG101" si="2571">ROUND(PY96,0)</f>
        <v>0</v>
      </c>
      <c r="QH96" s="500">
        <f t="shared" ref="QH96:QH101" si="2572">PY96-QG96</f>
        <v>0</v>
      </c>
      <c r="QK96" s="665"/>
      <c r="QL96" s="666"/>
      <c r="QM96" s="667"/>
      <c r="QN96" s="676"/>
      <c r="QO96" s="669"/>
      <c r="QP96" s="670"/>
      <c r="QQ96" s="1324"/>
      <c r="QR96" s="497" t="e">
        <f t="shared" ref="QR96:QR101" si="2573">IF(EXACT(VLOOKUP(QK96,OFERTA_0,2,FALSE),QL96),1,0)</f>
        <v>#N/A</v>
      </c>
      <c r="QS96" s="497" t="e">
        <f t="shared" ref="QS96:QS101" si="2574">IF(EXACT(VLOOKUP(QK96,OFERTA_0,3,FALSE),QM96),1,0)</f>
        <v>#N/A</v>
      </c>
      <c r="QT96" s="498" t="e">
        <f t="shared" ref="QT96:QT101" si="2575">IF(EXACT(VLOOKUP(QK96,OFERTA_0,4,FALSE),QN96),1,0)</f>
        <v>#N/A</v>
      </c>
      <c r="QU96" s="498">
        <f t="shared" ref="QU96:QU101" si="2576">IF(QO96=0,0,1)</f>
        <v>0</v>
      </c>
      <c r="QV96" s="498">
        <f t="shared" ref="QV96:QV101" si="2577">IF(QP96=0,0,1)</f>
        <v>0</v>
      </c>
      <c r="QW96" s="498" t="e">
        <f t="shared" ref="QW96:QW101" si="2578">PRODUCT(QR96:QV96)</f>
        <v>#N/A</v>
      </c>
      <c r="QX96" s="504">
        <f t="shared" ref="QX96:QX101" si="2579">ROUND(QP96,0)</f>
        <v>0</v>
      </c>
      <c r="QY96" s="500">
        <f t="shared" ref="QY96:QY101" si="2580">QP96-QX96</f>
        <v>0</v>
      </c>
      <c r="RB96" s="381"/>
      <c r="RC96" s="382"/>
      <c r="RD96" s="383"/>
      <c r="RE96" s="384"/>
      <c r="RF96" s="385"/>
      <c r="RG96" s="386"/>
      <c r="RH96" s="386"/>
      <c r="RI96" s="497"/>
      <c r="RJ96" s="497"/>
      <c r="RK96" s="501"/>
      <c r="RL96" s="501"/>
      <c r="RM96" s="501"/>
      <c r="RN96" s="501"/>
      <c r="RO96" s="502"/>
      <c r="RP96" s="503"/>
      <c r="RS96" s="381"/>
      <c r="RT96" s="382"/>
      <c r="RU96" s="383"/>
      <c r="RV96" s="384"/>
      <c r="RW96" s="385"/>
      <c r="RX96" s="386"/>
      <c r="RY96" s="386"/>
      <c r="RZ96" s="497"/>
      <c r="SA96" s="497"/>
      <c r="SB96" s="501"/>
      <c r="SC96" s="501"/>
      <c r="SD96" s="501"/>
      <c r="SE96" s="501"/>
      <c r="SF96" s="502"/>
      <c r="SG96" s="503"/>
      <c r="SJ96" s="381"/>
      <c r="SK96" s="382"/>
      <c r="SL96" s="383"/>
      <c r="SM96" s="384"/>
      <c r="SN96" s="385"/>
      <c r="SO96" s="386"/>
      <c r="SP96" s="386"/>
      <c r="SQ96" s="497"/>
      <c r="SR96" s="497"/>
      <c r="SS96" s="501"/>
      <c r="ST96" s="501"/>
      <c r="SU96" s="501"/>
      <c r="SV96" s="501"/>
      <c r="SW96" s="502"/>
      <c r="SX96" s="503"/>
    </row>
    <row r="97" spans="2:518" ht="19.5" customHeight="1" thickTop="1" thickBot="1">
      <c r="B97" s="874"/>
      <c r="C97" s="875"/>
      <c r="D97" s="876" t="s">
        <v>544</v>
      </c>
      <c r="E97" s="877"/>
      <c r="F97" s="878"/>
      <c r="G97" s="879"/>
      <c r="H97" s="880"/>
      <c r="K97" s="976"/>
      <c r="L97" s="977"/>
      <c r="M97" s="978" t="s">
        <v>544</v>
      </c>
      <c r="N97" s="979"/>
      <c r="O97" s="980"/>
      <c r="P97" s="981"/>
      <c r="Q97" s="982"/>
      <c r="R97" s="493"/>
      <c r="S97" s="494"/>
      <c r="T97" s="494"/>
      <c r="U97" s="494"/>
      <c r="V97" s="494"/>
      <c r="W97" s="494"/>
      <c r="X97" s="917"/>
      <c r="Y97" s="918"/>
      <c r="Z97" s="486"/>
      <c r="AA97" s="486"/>
      <c r="AB97" s="976"/>
      <c r="AC97" s="977"/>
      <c r="AD97" s="978" t="s">
        <v>544</v>
      </c>
      <c r="AE97" s="979"/>
      <c r="AF97" s="980"/>
      <c r="AG97" s="981"/>
      <c r="AH97" s="982"/>
      <c r="AI97" s="493"/>
      <c r="AJ97" s="494"/>
      <c r="AK97" s="494"/>
      <c r="AL97" s="494"/>
      <c r="AM97" s="494"/>
      <c r="AN97" s="494"/>
      <c r="AO97" s="917"/>
      <c r="AP97" s="918"/>
      <c r="AQ97" s="486"/>
      <c r="AR97" s="486"/>
      <c r="AS97" s="976"/>
      <c r="AT97" s="977"/>
      <c r="AU97" s="978" t="s">
        <v>544</v>
      </c>
      <c r="AV97" s="979"/>
      <c r="AW97" s="980"/>
      <c r="AX97" s="981"/>
      <c r="AY97" s="982"/>
      <c r="AZ97" s="493"/>
      <c r="BA97" s="494"/>
      <c r="BB97" s="494"/>
      <c r="BC97" s="494"/>
      <c r="BD97" s="494"/>
      <c r="BE97" s="494"/>
      <c r="BF97" s="917"/>
      <c r="BG97" s="918"/>
      <c r="BJ97" s="976"/>
      <c r="BK97" s="977"/>
      <c r="BL97" s="978" t="s">
        <v>544</v>
      </c>
      <c r="BM97" s="979"/>
      <c r="BN97" s="980"/>
      <c r="BO97" s="981"/>
      <c r="BP97" s="982"/>
      <c r="BQ97" s="493"/>
      <c r="BR97" s="494"/>
      <c r="BS97" s="494"/>
      <c r="BT97" s="494"/>
      <c r="BU97" s="494"/>
      <c r="BV97" s="494"/>
      <c r="BW97" s="917"/>
      <c r="BX97" s="918"/>
      <c r="CA97" s="976"/>
      <c r="CB97" s="977"/>
      <c r="CC97" s="978" t="s">
        <v>544</v>
      </c>
      <c r="CD97" s="979"/>
      <c r="CE97" s="980"/>
      <c r="CF97" s="981"/>
      <c r="CG97" s="982"/>
      <c r="CH97" s="493"/>
      <c r="CI97" s="494"/>
      <c r="CJ97" s="494"/>
      <c r="CK97" s="494"/>
      <c r="CL97" s="494"/>
      <c r="CM97" s="494"/>
      <c r="CN97" s="917"/>
      <c r="CO97" s="918"/>
      <c r="CR97" s="1048"/>
      <c r="CS97" s="1049"/>
      <c r="CT97" s="1050" t="s">
        <v>544</v>
      </c>
      <c r="CU97" s="1051"/>
      <c r="CV97" s="1052"/>
      <c r="CW97" s="1053"/>
      <c r="CX97" s="1054"/>
      <c r="CY97" s="493"/>
      <c r="CZ97" s="494"/>
      <c r="DA97" s="494"/>
      <c r="DB97" s="494"/>
      <c r="DC97" s="494"/>
      <c r="DD97" s="494"/>
      <c r="DE97" s="917"/>
      <c r="DF97" s="918"/>
      <c r="DI97" s="976"/>
      <c r="DJ97" s="977"/>
      <c r="DK97" s="978" t="s">
        <v>544</v>
      </c>
      <c r="DL97" s="979"/>
      <c r="DM97" s="980"/>
      <c r="DN97" s="981"/>
      <c r="DO97" s="982"/>
      <c r="DP97" s="493"/>
      <c r="DQ97" s="494"/>
      <c r="DR97" s="494"/>
      <c r="DS97" s="494"/>
      <c r="DT97" s="494"/>
      <c r="DU97" s="494"/>
      <c r="DV97" s="917"/>
      <c r="DW97" s="918"/>
      <c r="DZ97" s="1048"/>
      <c r="EA97" s="1049"/>
      <c r="EB97" s="1050" t="s">
        <v>544</v>
      </c>
      <c r="EC97" s="1051"/>
      <c r="ED97" s="1052"/>
      <c r="EE97" s="1053"/>
      <c r="EF97" s="1054"/>
      <c r="EG97" s="493"/>
      <c r="EH97" s="494"/>
      <c r="EI97" s="494"/>
      <c r="EJ97" s="494"/>
      <c r="EK97" s="494"/>
      <c r="EL97" s="494"/>
      <c r="EM97" s="917"/>
      <c r="EN97" s="918"/>
      <c r="EQ97" s="665"/>
      <c r="ER97" s="666"/>
      <c r="ES97" s="667"/>
      <c r="ET97" s="668"/>
      <c r="EU97" s="669"/>
      <c r="EV97" s="691"/>
      <c r="EW97" s="1324"/>
      <c r="EX97" s="497" t="e">
        <f t="shared" si="2429"/>
        <v>#N/A</v>
      </c>
      <c r="EY97" s="497" t="e">
        <f t="shared" si="2430"/>
        <v>#N/A</v>
      </c>
      <c r="EZ97" s="498" t="e">
        <f t="shared" si="2431"/>
        <v>#N/A</v>
      </c>
      <c r="FA97" s="498">
        <f t="shared" si="2432"/>
        <v>0</v>
      </c>
      <c r="FB97" s="498">
        <f t="shared" si="2433"/>
        <v>0</v>
      </c>
      <c r="FC97" s="498" t="e">
        <f t="shared" si="2434"/>
        <v>#N/A</v>
      </c>
      <c r="FD97" s="504">
        <f t="shared" si="2435"/>
        <v>0</v>
      </c>
      <c r="FE97" s="500">
        <f t="shared" si="2436"/>
        <v>0</v>
      </c>
      <c r="FH97" s="665"/>
      <c r="FI97" s="666"/>
      <c r="FJ97" s="667"/>
      <c r="FK97" s="668"/>
      <c r="FL97" s="669"/>
      <c r="FM97" s="691"/>
      <c r="FN97" s="1324"/>
      <c r="FO97" s="497" t="e">
        <f t="shared" si="2437"/>
        <v>#N/A</v>
      </c>
      <c r="FP97" s="497" t="e">
        <f t="shared" si="2438"/>
        <v>#N/A</v>
      </c>
      <c r="FQ97" s="498" t="e">
        <f t="shared" si="2439"/>
        <v>#N/A</v>
      </c>
      <c r="FR97" s="498">
        <f t="shared" si="2440"/>
        <v>0</v>
      </c>
      <c r="FS97" s="498">
        <f t="shared" si="2441"/>
        <v>0</v>
      </c>
      <c r="FT97" s="498" t="e">
        <f t="shared" si="2442"/>
        <v>#N/A</v>
      </c>
      <c r="FU97" s="504">
        <f t="shared" si="2443"/>
        <v>0</v>
      </c>
      <c r="FV97" s="500">
        <f t="shared" si="2444"/>
        <v>0</v>
      </c>
      <c r="FY97" s="665"/>
      <c r="FZ97" s="666"/>
      <c r="GA97" s="667"/>
      <c r="GB97" s="668"/>
      <c r="GC97" s="669"/>
      <c r="GD97" s="691"/>
      <c r="GE97" s="1324"/>
      <c r="GF97" s="497" t="e">
        <f t="shared" si="2445"/>
        <v>#N/A</v>
      </c>
      <c r="GG97" s="497" t="e">
        <f t="shared" si="2446"/>
        <v>#N/A</v>
      </c>
      <c r="GH97" s="498" t="e">
        <f t="shared" si="2447"/>
        <v>#N/A</v>
      </c>
      <c r="GI97" s="498">
        <f t="shared" si="2448"/>
        <v>0</v>
      </c>
      <c r="GJ97" s="498">
        <f t="shared" si="2449"/>
        <v>0</v>
      </c>
      <c r="GK97" s="498" t="e">
        <f t="shared" si="2450"/>
        <v>#N/A</v>
      </c>
      <c r="GL97" s="504">
        <f t="shared" si="2451"/>
        <v>0</v>
      </c>
      <c r="GM97" s="500">
        <f t="shared" si="2452"/>
        <v>0</v>
      </c>
      <c r="GP97" s="665"/>
      <c r="GQ97" s="666"/>
      <c r="GR97" s="667"/>
      <c r="GS97" s="668"/>
      <c r="GT97" s="669"/>
      <c r="GU97" s="691"/>
      <c r="GV97" s="1324"/>
      <c r="GW97" s="497" t="e">
        <f t="shared" si="2453"/>
        <v>#N/A</v>
      </c>
      <c r="GX97" s="497" t="e">
        <f t="shared" si="2454"/>
        <v>#N/A</v>
      </c>
      <c r="GY97" s="498" t="e">
        <f t="shared" si="2455"/>
        <v>#N/A</v>
      </c>
      <c r="GZ97" s="498">
        <f t="shared" si="2456"/>
        <v>0</v>
      </c>
      <c r="HA97" s="498">
        <f t="shared" si="2457"/>
        <v>0</v>
      </c>
      <c r="HB97" s="498" t="e">
        <f t="shared" si="2458"/>
        <v>#N/A</v>
      </c>
      <c r="HC97" s="504">
        <f t="shared" si="2459"/>
        <v>0</v>
      </c>
      <c r="HD97" s="500">
        <f t="shared" si="2460"/>
        <v>0</v>
      </c>
      <c r="HG97" s="665"/>
      <c r="HH97" s="666"/>
      <c r="HI97" s="667"/>
      <c r="HJ97" s="668"/>
      <c r="HK97" s="669"/>
      <c r="HL97" s="691"/>
      <c r="HM97" s="1324"/>
      <c r="HN97" s="497" t="e">
        <f t="shared" si="2461"/>
        <v>#N/A</v>
      </c>
      <c r="HO97" s="497" t="e">
        <f t="shared" si="2462"/>
        <v>#N/A</v>
      </c>
      <c r="HP97" s="498" t="e">
        <f t="shared" si="2463"/>
        <v>#N/A</v>
      </c>
      <c r="HQ97" s="498">
        <f t="shared" si="2464"/>
        <v>0</v>
      </c>
      <c r="HR97" s="498">
        <f t="shared" si="2465"/>
        <v>0</v>
      </c>
      <c r="HS97" s="498" t="e">
        <f t="shared" si="2466"/>
        <v>#N/A</v>
      </c>
      <c r="HT97" s="504">
        <f t="shared" si="2467"/>
        <v>0</v>
      </c>
      <c r="HU97" s="500">
        <f t="shared" si="2468"/>
        <v>0</v>
      </c>
      <c r="HX97" s="665"/>
      <c r="HY97" s="666"/>
      <c r="HZ97" s="667"/>
      <c r="IA97" s="668"/>
      <c r="IB97" s="669"/>
      <c r="IC97" s="691"/>
      <c r="ID97" s="1324"/>
      <c r="IE97" s="497" t="e">
        <f t="shared" si="2469"/>
        <v>#N/A</v>
      </c>
      <c r="IF97" s="497" t="e">
        <f t="shared" si="2470"/>
        <v>#N/A</v>
      </c>
      <c r="IG97" s="498" t="e">
        <f t="shared" si="2471"/>
        <v>#N/A</v>
      </c>
      <c r="IH97" s="498">
        <f t="shared" si="2472"/>
        <v>0</v>
      </c>
      <c r="II97" s="498">
        <f t="shared" si="2473"/>
        <v>0</v>
      </c>
      <c r="IJ97" s="498" t="e">
        <f t="shared" si="2474"/>
        <v>#N/A</v>
      </c>
      <c r="IK97" s="504">
        <f t="shared" si="2475"/>
        <v>0</v>
      </c>
      <c r="IL97" s="500">
        <f t="shared" si="2476"/>
        <v>0</v>
      </c>
      <c r="IO97" s="665"/>
      <c r="IP97" s="666"/>
      <c r="IQ97" s="667"/>
      <c r="IR97" s="668"/>
      <c r="IS97" s="669"/>
      <c r="IT97" s="691"/>
      <c r="IU97" s="1324"/>
      <c r="IV97" s="497" t="e">
        <f t="shared" si="2477"/>
        <v>#N/A</v>
      </c>
      <c r="IW97" s="497" t="e">
        <f t="shared" si="2478"/>
        <v>#N/A</v>
      </c>
      <c r="IX97" s="498" t="e">
        <f t="shared" si="2479"/>
        <v>#N/A</v>
      </c>
      <c r="IY97" s="498">
        <f t="shared" si="2480"/>
        <v>0</v>
      </c>
      <c r="IZ97" s="498">
        <f t="shared" si="2481"/>
        <v>0</v>
      </c>
      <c r="JA97" s="498" t="e">
        <f t="shared" si="2482"/>
        <v>#N/A</v>
      </c>
      <c r="JB97" s="504">
        <f t="shared" si="2483"/>
        <v>0</v>
      </c>
      <c r="JC97" s="500">
        <f t="shared" si="2484"/>
        <v>0</v>
      </c>
      <c r="JF97" s="665"/>
      <c r="JG97" s="666"/>
      <c r="JH97" s="667"/>
      <c r="JI97" s="668"/>
      <c r="JJ97" s="669"/>
      <c r="JK97" s="691"/>
      <c r="JL97" s="1324"/>
      <c r="JM97" s="497" t="e">
        <f t="shared" si="2485"/>
        <v>#N/A</v>
      </c>
      <c r="JN97" s="497" t="e">
        <f t="shared" si="2486"/>
        <v>#N/A</v>
      </c>
      <c r="JO97" s="498" t="e">
        <f t="shared" si="2487"/>
        <v>#N/A</v>
      </c>
      <c r="JP97" s="498">
        <f t="shared" si="2488"/>
        <v>0</v>
      </c>
      <c r="JQ97" s="498">
        <f t="shared" si="2489"/>
        <v>0</v>
      </c>
      <c r="JR97" s="498" t="e">
        <f t="shared" si="2490"/>
        <v>#N/A</v>
      </c>
      <c r="JS97" s="504">
        <f t="shared" si="2491"/>
        <v>0</v>
      </c>
      <c r="JT97" s="500">
        <f t="shared" si="2492"/>
        <v>0</v>
      </c>
      <c r="JW97" s="665"/>
      <c r="JX97" s="666"/>
      <c r="JY97" s="667"/>
      <c r="JZ97" s="668"/>
      <c r="KA97" s="669"/>
      <c r="KB97" s="691"/>
      <c r="KC97" s="1324"/>
      <c r="KD97" s="497" t="e">
        <f t="shared" si="2493"/>
        <v>#N/A</v>
      </c>
      <c r="KE97" s="497" t="e">
        <f t="shared" si="2494"/>
        <v>#N/A</v>
      </c>
      <c r="KF97" s="498" t="e">
        <f t="shared" si="2495"/>
        <v>#N/A</v>
      </c>
      <c r="KG97" s="498">
        <f t="shared" si="2496"/>
        <v>0</v>
      </c>
      <c r="KH97" s="498">
        <f t="shared" si="2497"/>
        <v>0</v>
      </c>
      <c r="KI97" s="498" t="e">
        <f t="shared" si="2498"/>
        <v>#N/A</v>
      </c>
      <c r="KJ97" s="504">
        <f t="shared" si="2499"/>
        <v>0</v>
      </c>
      <c r="KK97" s="500">
        <f t="shared" si="2500"/>
        <v>0</v>
      </c>
      <c r="KN97" s="665"/>
      <c r="KO97" s="666"/>
      <c r="KP97" s="667"/>
      <c r="KQ97" s="668"/>
      <c r="KR97" s="669"/>
      <c r="KS97" s="691"/>
      <c r="KT97" s="1324"/>
      <c r="KU97" s="497" t="e">
        <f t="shared" si="2501"/>
        <v>#N/A</v>
      </c>
      <c r="KV97" s="497" t="e">
        <f t="shared" si="2502"/>
        <v>#N/A</v>
      </c>
      <c r="KW97" s="498" t="e">
        <f t="shared" si="2503"/>
        <v>#N/A</v>
      </c>
      <c r="KX97" s="498">
        <f t="shared" si="2504"/>
        <v>0</v>
      </c>
      <c r="KY97" s="498">
        <f t="shared" si="2505"/>
        <v>0</v>
      </c>
      <c r="KZ97" s="498" t="e">
        <f t="shared" si="2506"/>
        <v>#N/A</v>
      </c>
      <c r="LA97" s="504">
        <f t="shared" si="2507"/>
        <v>0</v>
      </c>
      <c r="LB97" s="500">
        <f t="shared" si="2508"/>
        <v>0</v>
      </c>
      <c r="LE97" s="665"/>
      <c r="LF97" s="666"/>
      <c r="LG97" s="667"/>
      <c r="LH97" s="668"/>
      <c r="LI97" s="669"/>
      <c r="LJ97" s="691"/>
      <c r="LK97" s="1324"/>
      <c r="LL97" s="497" t="e">
        <f t="shared" si="2509"/>
        <v>#N/A</v>
      </c>
      <c r="LM97" s="497" t="e">
        <f t="shared" si="2510"/>
        <v>#N/A</v>
      </c>
      <c r="LN97" s="498" t="e">
        <f t="shared" si="2511"/>
        <v>#N/A</v>
      </c>
      <c r="LO97" s="498">
        <f t="shared" si="2512"/>
        <v>0</v>
      </c>
      <c r="LP97" s="498">
        <f t="shared" si="2513"/>
        <v>0</v>
      </c>
      <c r="LQ97" s="498" t="e">
        <f t="shared" si="2514"/>
        <v>#N/A</v>
      </c>
      <c r="LR97" s="504">
        <f t="shared" si="2515"/>
        <v>0</v>
      </c>
      <c r="LS97" s="500">
        <f t="shared" si="2516"/>
        <v>0</v>
      </c>
      <c r="LV97" s="665"/>
      <c r="LW97" s="666"/>
      <c r="LX97" s="667"/>
      <c r="LY97" s="668"/>
      <c r="LZ97" s="669"/>
      <c r="MA97" s="691"/>
      <c r="MB97" s="1324"/>
      <c r="MC97" s="497" t="e">
        <f t="shared" si="2517"/>
        <v>#N/A</v>
      </c>
      <c r="MD97" s="497" t="e">
        <f t="shared" si="2518"/>
        <v>#N/A</v>
      </c>
      <c r="ME97" s="498" t="e">
        <f t="shared" si="2519"/>
        <v>#N/A</v>
      </c>
      <c r="MF97" s="498">
        <f t="shared" si="2520"/>
        <v>0</v>
      </c>
      <c r="MG97" s="498">
        <f t="shared" si="2521"/>
        <v>0</v>
      </c>
      <c r="MH97" s="498" t="e">
        <f t="shared" si="2522"/>
        <v>#N/A</v>
      </c>
      <c r="MI97" s="504">
        <f t="shared" si="2523"/>
        <v>0</v>
      </c>
      <c r="MJ97" s="500">
        <f t="shared" si="2524"/>
        <v>0</v>
      </c>
      <c r="MM97" s="665"/>
      <c r="MN97" s="666"/>
      <c r="MO97" s="667"/>
      <c r="MP97" s="668"/>
      <c r="MQ97" s="669"/>
      <c r="MR97" s="691"/>
      <c r="MS97" s="1324"/>
      <c r="MT97" s="497" t="e">
        <f t="shared" si="2525"/>
        <v>#N/A</v>
      </c>
      <c r="MU97" s="497" t="e">
        <f t="shared" si="2526"/>
        <v>#N/A</v>
      </c>
      <c r="MV97" s="498" t="e">
        <f t="shared" si="2527"/>
        <v>#N/A</v>
      </c>
      <c r="MW97" s="498">
        <f t="shared" si="2528"/>
        <v>0</v>
      </c>
      <c r="MX97" s="498">
        <f t="shared" si="2529"/>
        <v>0</v>
      </c>
      <c r="MY97" s="498" t="e">
        <f t="shared" si="2530"/>
        <v>#N/A</v>
      </c>
      <c r="MZ97" s="504">
        <f t="shared" si="2531"/>
        <v>0</v>
      </c>
      <c r="NA97" s="500">
        <f t="shared" si="2532"/>
        <v>0</v>
      </c>
      <c r="ND97" s="665"/>
      <c r="NE97" s="666"/>
      <c r="NF97" s="667"/>
      <c r="NG97" s="668"/>
      <c r="NH97" s="669"/>
      <c r="NI97" s="691"/>
      <c r="NJ97" s="1324"/>
      <c r="NK97" s="497" t="e">
        <f t="shared" si="2533"/>
        <v>#N/A</v>
      </c>
      <c r="NL97" s="497" t="e">
        <f t="shared" si="2534"/>
        <v>#N/A</v>
      </c>
      <c r="NM97" s="498" t="e">
        <f t="shared" si="2535"/>
        <v>#N/A</v>
      </c>
      <c r="NN97" s="498">
        <f t="shared" si="2536"/>
        <v>0</v>
      </c>
      <c r="NO97" s="498">
        <f t="shared" si="2537"/>
        <v>0</v>
      </c>
      <c r="NP97" s="498" t="e">
        <f t="shared" si="2538"/>
        <v>#N/A</v>
      </c>
      <c r="NQ97" s="504">
        <f t="shared" si="2539"/>
        <v>0</v>
      </c>
      <c r="NR97" s="500">
        <f t="shared" si="2540"/>
        <v>0</v>
      </c>
      <c r="NU97" s="665"/>
      <c r="NV97" s="666"/>
      <c r="NW97" s="667"/>
      <c r="NX97" s="668"/>
      <c r="NY97" s="669"/>
      <c r="NZ97" s="691"/>
      <c r="OA97" s="1324"/>
      <c r="OB97" s="497" t="e">
        <f t="shared" si="2541"/>
        <v>#N/A</v>
      </c>
      <c r="OC97" s="497" t="e">
        <f t="shared" si="2542"/>
        <v>#N/A</v>
      </c>
      <c r="OD97" s="498" t="e">
        <f t="shared" si="2543"/>
        <v>#N/A</v>
      </c>
      <c r="OE97" s="498">
        <f t="shared" si="2544"/>
        <v>0</v>
      </c>
      <c r="OF97" s="498">
        <f t="shared" si="2545"/>
        <v>0</v>
      </c>
      <c r="OG97" s="498" t="e">
        <f t="shared" si="2546"/>
        <v>#N/A</v>
      </c>
      <c r="OH97" s="504">
        <f t="shared" si="2547"/>
        <v>0</v>
      </c>
      <c r="OI97" s="500">
        <f t="shared" si="2548"/>
        <v>0</v>
      </c>
      <c r="OL97" s="665"/>
      <c r="OM97" s="666"/>
      <c r="ON97" s="667"/>
      <c r="OO97" s="668"/>
      <c r="OP97" s="669"/>
      <c r="OQ97" s="691"/>
      <c r="OR97" s="1324"/>
      <c r="OS97" s="497" t="e">
        <f t="shared" si="2549"/>
        <v>#N/A</v>
      </c>
      <c r="OT97" s="497" t="e">
        <f t="shared" si="2550"/>
        <v>#N/A</v>
      </c>
      <c r="OU97" s="498" t="e">
        <f t="shared" si="2551"/>
        <v>#N/A</v>
      </c>
      <c r="OV97" s="498">
        <f t="shared" si="2552"/>
        <v>0</v>
      </c>
      <c r="OW97" s="498">
        <f t="shared" si="2553"/>
        <v>0</v>
      </c>
      <c r="OX97" s="498" t="e">
        <f t="shared" si="2554"/>
        <v>#N/A</v>
      </c>
      <c r="OY97" s="504">
        <f t="shared" si="2555"/>
        <v>0</v>
      </c>
      <c r="OZ97" s="500">
        <f t="shared" si="2556"/>
        <v>0</v>
      </c>
      <c r="PC97" s="665"/>
      <c r="PD97" s="666"/>
      <c r="PE97" s="667"/>
      <c r="PF97" s="668"/>
      <c r="PG97" s="669"/>
      <c r="PH97" s="691"/>
      <c r="PI97" s="1324"/>
      <c r="PJ97" s="497" t="e">
        <f t="shared" si="2557"/>
        <v>#N/A</v>
      </c>
      <c r="PK97" s="497" t="e">
        <f t="shared" si="2558"/>
        <v>#N/A</v>
      </c>
      <c r="PL97" s="498" t="e">
        <f t="shared" si="2559"/>
        <v>#N/A</v>
      </c>
      <c r="PM97" s="498">
        <f t="shared" si="2560"/>
        <v>0</v>
      </c>
      <c r="PN97" s="498">
        <f t="shared" si="2561"/>
        <v>0</v>
      </c>
      <c r="PO97" s="498" t="e">
        <f t="shared" si="2562"/>
        <v>#N/A</v>
      </c>
      <c r="PP97" s="504">
        <f t="shared" si="2563"/>
        <v>0</v>
      </c>
      <c r="PQ97" s="500">
        <f t="shared" si="2564"/>
        <v>0</v>
      </c>
      <c r="PT97" s="665"/>
      <c r="PU97" s="666"/>
      <c r="PV97" s="667"/>
      <c r="PW97" s="668"/>
      <c r="PX97" s="669"/>
      <c r="PY97" s="691"/>
      <c r="PZ97" s="1324"/>
      <c r="QA97" s="497" t="e">
        <f t="shared" si="2565"/>
        <v>#N/A</v>
      </c>
      <c r="QB97" s="497" t="e">
        <f t="shared" si="2566"/>
        <v>#N/A</v>
      </c>
      <c r="QC97" s="498" t="e">
        <f t="shared" si="2567"/>
        <v>#N/A</v>
      </c>
      <c r="QD97" s="498">
        <f t="shared" si="2568"/>
        <v>0</v>
      </c>
      <c r="QE97" s="498">
        <f t="shared" si="2569"/>
        <v>0</v>
      </c>
      <c r="QF97" s="498" t="e">
        <f t="shared" si="2570"/>
        <v>#N/A</v>
      </c>
      <c r="QG97" s="504">
        <f t="shared" si="2571"/>
        <v>0</v>
      </c>
      <c r="QH97" s="500">
        <f t="shared" si="2572"/>
        <v>0</v>
      </c>
      <c r="QK97" s="665"/>
      <c r="QL97" s="666"/>
      <c r="QM97" s="667"/>
      <c r="QN97" s="668"/>
      <c r="QO97" s="669"/>
      <c r="QP97" s="691"/>
      <c r="QQ97" s="1324"/>
      <c r="QR97" s="497" t="e">
        <f t="shared" si="2573"/>
        <v>#N/A</v>
      </c>
      <c r="QS97" s="497" t="e">
        <f t="shared" si="2574"/>
        <v>#N/A</v>
      </c>
      <c r="QT97" s="498" t="e">
        <f t="shared" si="2575"/>
        <v>#N/A</v>
      </c>
      <c r="QU97" s="498">
        <f t="shared" si="2576"/>
        <v>0</v>
      </c>
      <c r="QV97" s="498">
        <f t="shared" si="2577"/>
        <v>0</v>
      </c>
      <c r="QW97" s="498" t="e">
        <f t="shared" si="2578"/>
        <v>#N/A</v>
      </c>
      <c r="QX97" s="504">
        <f t="shared" si="2579"/>
        <v>0</v>
      </c>
      <c r="QY97" s="500">
        <f t="shared" si="2580"/>
        <v>0</v>
      </c>
      <c r="RB97" s="381"/>
      <c r="RC97" s="382"/>
      <c r="RD97" s="383"/>
      <c r="RE97" s="384"/>
      <c r="RF97" s="385"/>
      <c r="RG97" s="386"/>
      <c r="RH97" s="386"/>
      <c r="RI97" s="497"/>
      <c r="RJ97" s="497"/>
      <c r="RK97" s="501"/>
      <c r="RL97" s="501"/>
      <c r="RM97" s="501"/>
      <c r="RN97" s="501"/>
      <c r="RO97" s="502"/>
      <c r="RP97" s="503"/>
      <c r="RS97" s="381"/>
      <c r="RT97" s="382"/>
      <c r="RU97" s="383"/>
      <c r="RV97" s="384"/>
      <c r="RW97" s="385"/>
      <c r="RX97" s="386"/>
      <c r="RY97" s="386"/>
      <c r="RZ97" s="497"/>
      <c r="SA97" s="497"/>
      <c r="SB97" s="501"/>
      <c r="SC97" s="501"/>
      <c r="SD97" s="501"/>
      <c r="SE97" s="501"/>
      <c r="SF97" s="502"/>
      <c r="SG97" s="503"/>
      <c r="SJ97" s="381"/>
      <c r="SK97" s="382"/>
      <c r="SL97" s="383"/>
      <c r="SM97" s="384"/>
      <c r="SN97" s="385"/>
      <c r="SO97" s="386"/>
      <c r="SP97" s="386"/>
      <c r="SQ97" s="497"/>
      <c r="SR97" s="497"/>
      <c r="SS97" s="501"/>
      <c r="ST97" s="501"/>
      <c r="SU97" s="501"/>
      <c r="SV97" s="501"/>
      <c r="SW97" s="502"/>
      <c r="SX97" s="503"/>
    </row>
    <row r="98" spans="2:518" ht="35.25" customHeight="1" thickTop="1" thickBot="1">
      <c r="B98" s="825" t="s">
        <v>545</v>
      </c>
      <c r="C98" s="826"/>
      <c r="D98" s="827" t="s">
        <v>546</v>
      </c>
      <c r="E98" s="828"/>
      <c r="F98" s="866"/>
      <c r="G98" s="830"/>
      <c r="H98" s="831"/>
      <c r="K98" s="927" t="s">
        <v>545</v>
      </c>
      <c r="L98" s="928"/>
      <c r="M98" s="929" t="s">
        <v>546</v>
      </c>
      <c r="N98" s="930"/>
      <c r="O98" s="968"/>
      <c r="P98" s="932"/>
      <c r="Q98" s="933"/>
      <c r="R98" s="493"/>
      <c r="S98" s="494"/>
      <c r="T98" s="494"/>
      <c r="U98" s="494"/>
      <c r="V98" s="494"/>
      <c r="W98" s="494"/>
      <c r="X98" s="917"/>
      <c r="Y98" s="918"/>
      <c r="Z98" s="486"/>
      <c r="AA98" s="486"/>
      <c r="AB98" s="927" t="s">
        <v>545</v>
      </c>
      <c r="AC98" s="928"/>
      <c r="AD98" s="929" t="s">
        <v>546</v>
      </c>
      <c r="AE98" s="930"/>
      <c r="AF98" s="968"/>
      <c r="AG98" s="932"/>
      <c r="AH98" s="933"/>
      <c r="AI98" s="493"/>
      <c r="AJ98" s="494"/>
      <c r="AK98" s="494"/>
      <c r="AL98" s="494"/>
      <c r="AM98" s="494"/>
      <c r="AN98" s="494"/>
      <c r="AO98" s="917"/>
      <c r="AP98" s="918"/>
      <c r="AQ98" s="486"/>
      <c r="AR98" s="486"/>
      <c r="AS98" s="927" t="s">
        <v>545</v>
      </c>
      <c r="AT98" s="928"/>
      <c r="AU98" s="929" t="s">
        <v>546</v>
      </c>
      <c r="AV98" s="930"/>
      <c r="AW98" s="968"/>
      <c r="AX98" s="932"/>
      <c r="AY98" s="933"/>
      <c r="AZ98" s="493"/>
      <c r="BA98" s="494"/>
      <c r="BB98" s="494"/>
      <c r="BC98" s="494"/>
      <c r="BD98" s="494"/>
      <c r="BE98" s="494"/>
      <c r="BF98" s="917"/>
      <c r="BG98" s="918"/>
      <c r="BJ98" s="927" t="s">
        <v>545</v>
      </c>
      <c r="BK98" s="928"/>
      <c r="BL98" s="929" t="s">
        <v>546</v>
      </c>
      <c r="BM98" s="930"/>
      <c r="BN98" s="968"/>
      <c r="BO98" s="932"/>
      <c r="BP98" s="933"/>
      <c r="BQ98" s="493"/>
      <c r="BR98" s="494"/>
      <c r="BS98" s="494"/>
      <c r="BT98" s="494"/>
      <c r="BU98" s="494"/>
      <c r="BV98" s="494"/>
      <c r="BW98" s="917"/>
      <c r="BX98" s="918"/>
      <c r="CA98" s="927" t="s">
        <v>545</v>
      </c>
      <c r="CB98" s="928"/>
      <c r="CC98" s="929" t="s">
        <v>546</v>
      </c>
      <c r="CD98" s="930"/>
      <c r="CE98" s="968"/>
      <c r="CF98" s="932"/>
      <c r="CG98" s="933"/>
      <c r="CH98" s="493"/>
      <c r="CI98" s="494"/>
      <c r="CJ98" s="494"/>
      <c r="CK98" s="494"/>
      <c r="CL98" s="494"/>
      <c r="CM98" s="494"/>
      <c r="CN98" s="917"/>
      <c r="CO98" s="918"/>
      <c r="CR98" s="652" t="s">
        <v>545</v>
      </c>
      <c r="CS98" s="1028"/>
      <c r="CT98" s="929" t="s">
        <v>546</v>
      </c>
      <c r="CU98" s="654"/>
      <c r="CV98" s="655"/>
      <c r="CW98" s="932"/>
      <c r="CX98" s="657"/>
      <c r="CY98" s="493"/>
      <c r="CZ98" s="494"/>
      <c r="DA98" s="494"/>
      <c r="DB98" s="494"/>
      <c r="DC98" s="494"/>
      <c r="DD98" s="494"/>
      <c r="DE98" s="917"/>
      <c r="DF98" s="918"/>
      <c r="DI98" s="927" t="s">
        <v>545</v>
      </c>
      <c r="DJ98" s="928"/>
      <c r="DK98" s="929" t="s">
        <v>546</v>
      </c>
      <c r="DL98" s="930"/>
      <c r="DM98" s="968"/>
      <c r="DN98" s="932"/>
      <c r="DO98" s="933"/>
      <c r="DP98" s="493"/>
      <c r="DQ98" s="494"/>
      <c r="DR98" s="494"/>
      <c r="DS98" s="494"/>
      <c r="DT98" s="494"/>
      <c r="DU98" s="494"/>
      <c r="DV98" s="917"/>
      <c r="DW98" s="918"/>
      <c r="DZ98" s="652" t="s">
        <v>545</v>
      </c>
      <c r="EA98" s="1028"/>
      <c r="EB98" s="929" t="s">
        <v>546</v>
      </c>
      <c r="EC98" s="654"/>
      <c r="ED98" s="655"/>
      <c r="EE98" s="932"/>
      <c r="EF98" s="657"/>
      <c r="EG98" s="493"/>
      <c r="EH98" s="494"/>
      <c r="EI98" s="494"/>
      <c r="EJ98" s="494"/>
      <c r="EK98" s="494"/>
      <c r="EL98" s="494"/>
      <c r="EM98" s="917"/>
      <c r="EN98" s="918"/>
      <c r="EQ98" s="665"/>
      <c r="ER98" s="666"/>
      <c r="ES98" s="667"/>
      <c r="ET98" s="676"/>
      <c r="EU98" s="669"/>
      <c r="EV98" s="670"/>
      <c r="EW98" s="1324"/>
      <c r="EX98" s="497" t="e">
        <f t="shared" si="2429"/>
        <v>#N/A</v>
      </c>
      <c r="EY98" s="497" t="e">
        <f t="shared" si="2430"/>
        <v>#N/A</v>
      </c>
      <c r="EZ98" s="498" t="e">
        <f t="shared" si="2431"/>
        <v>#N/A</v>
      </c>
      <c r="FA98" s="498">
        <f t="shared" si="2432"/>
        <v>0</v>
      </c>
      <c r="FB98" s="498">
        <f t="shared" si="2433"/>
        <v>0</v>
      </c>
      <c r="FC98" s="498" t="e">
        <f t="shared" si="2434"/>
        <v>#N/A</v>
      </c>
      <c r="FD98" s="504">
        <f t="shared" si="2435"/>
        <v>0</v>
      </c>
      <c r="FE98" s="500">
        <f t="shared" si="2436"/>
        <v>0</v>
      </c>
      <c r="FH98" s="665"/>
      <c r="FI98" s="666"/>
      <c r="FJ98" s="667"/>
      <c r="FK98" s="676"/>
      <c r="FL98" s="669"/>
      <c r="FM98" s="670"/>
      <c r="FN98" s="1324"/>
      <c r="FO98" s="497" t="e">
        <f t="shared" si="2437"/>
        <v>#N/A</v>
      </c>
      <c r="FP98" s="497" t="e">
        <f t="shared" si="2438"/>
        <v>#N/A</v>
      </c>
      <c r="FQ98" s="498" t="e">
        <f t="shared" si="2439"/>
        <v>#N/A</v>
      </c>
      <c r="FR98" s="498">
        <f t="shared" si="2440"/>
        <v>0</v>
      </c>
      <c r="FS98" s="498">
        <f t="shared" si="2441"/>
        <v>0</v>
      </c>
      <c r="FT98" s="498" t="e">
        <f t="shared" si="2442"/>
        <v>#N/A</v>
      </c>
      <c r="FU98" s="504">
        <f t="shared" si="2443"/>
        <v>0</v>
      </c>
      <c r="FV98" s="500">
        <f t="shared" si="2444"/>
        <v>0</v>
      </c>
      <c r="FY98" s="665"/>
      <c r="FZ98" s="666"/>
      <c r="GA98" s="667"/>
      <c r="GB98" s="676"/>
      <c r="GC98" s="669"/>
      <c r="GD98" s="670"/>
      <c r="GE98" s="1324"/>
      <c r="GF98" s="497" t="e">
        <f t="shared" si="2445"/>
        <v>#N/A</v>
      </c>
      <c r="GG98" s="497" t="e">
        <f t="shared" si="2446"/>
        <v>#N/A</v>
      </c>
      <c r="GH98" s="498" t="e">
        <f t="shared" si="2447"/>
        <v>#N/A</v>
      </c>
      <c r="GI98" s="498">
        <f t="shared" si="2448"/>
        <v>0</v>
      </c>
      <c r="GJ98" s="498">
        <f t="shared" si="2449"/>
        <v>0</v>
      </c>
      <c r="GK98" s="498" t="e">
        <f t="shared" si="2450"/>
        <v>#N/A</v>
      </c>
      <c r="GL98" s="504">
        <f t="shared" si="2451"/>
        <v>0</v>
      </c>
      <c r="GM98" s="500">
        <f t="shared" si="2452"/>
        <v>0</v>
      </c>
      <c r="GP98" s="665"/>
      <c r="GQ98" s="666"/>
      <c r="GR98" s="667"/>
      <c r="GS98" s="676"/>
      <c r="GT98" s="669"/>
      <c r="GU98" s="670"/>
      <c r="GV98" s="1324"/>
      <c r="GW98" s="497" t="e">
        <f t="shared" si="2453"/>
        <v>#N/A</v>
      </c>
      <c r="GX98" s="497" t="e">
        <f t="shared" si="2454"/>
        <v>#N/A</v>
      </c>
      <c r="GY98" s="498" t="e">
        <f t="shared" si="2455"/>
        <v>#N/A</v>
      </c>
      <c r="GZ98" s="498">
        <f t="shared" si="2456"/>
        <v>0</v>
      </c>
      <c r="HA98" s="498">
        <f t="shared" si="2457"/>
        <v>0</v>
      </c>
      <c r="HB98" s="498" t="e">
        <f t="shared" si="2458"/>
        <v>#N/A</v>
      </c>
      <c r="HC98" s="504">
        <f t="shared" si="2459"/>
        <v>0</v>
      </c>
      <c r="HD98" s="500">
        <f t="shared" si="2460"/>
        <v>0</v>
      </c>
      <c r="HG98" s="665"/>
      <c r="HH98" s="666"/>
      <c r="HI98" s="667"/>
      <c r="HJ98" s="676"/>
      <c r="HK98" s="669"/>
      <c r="HL98" s="670"/>
      <c r="HM98" s="1324"/>
      <c r="HN98" s="497" t="e">
        <f t="shared" si="2461"/>
        <v>#N/A</v>
      </c>
      <c r="HO98" s="497" t="e">
        <f t="shared" si="2462"/>
        <v>#N/A</v>
      </c>
      <c r="HP98" s="498" t="e">
        <f t="shared" si="2463"/>
        <v>#N/A</v>
      </c>
      <c r="HQ98" s="498">
        <f t="shared" si="2464"/>
        <v>0</v>
      </c>
      <c r="HR98" s="498">
        <f t="shared" si="2465"/>
        <v>0</v>
      </c>
      <c r="HS98" s="498" t="e">
        <f t="shared" si="2466"/>
        <v>#N/A</v>
      </c>
      <c r="HT98" s="504">
        <f t="shared" si="2467"/>
        <v>0</v>
      </c>
      <c r="HU98" s="500">
        <f t="shared" si="2468"/>
        <v>0</v>
      </c>
      <c r="HX98" s="665"/>
      <c r="HY98" s="666"/>
      <c r="HZ98" s="667"/>
      <c r="IA98" s="676"/>
      <c r="IB98" s="669"/>
      <c r="IC98" s="670"/>
      <c r="ID98" s="1324"/>
      <c r="IE98" s="497" t="e">
        <f t="shared" si="2469"/>
        <v>#N/A</v>
      </c>
      <c r="IF98" s="497" t="e">
        <f t="shared" si="2470"/>
        <v>#N/A</v>
      </c>
      <c r="IG98" s="498" t="e">
        <f t="shared" si="2471"/>
        <v>#N/A</v>
      </c>
      <c r="IH98" s="498">
        <f t="shared" si="2472"/>
        <v>0</v>
      </c>
      <c r="II98" s="498">
        <f t="shared" si="2473"/>
        <v>0</v>
      </c>
      <c r="IJ98" s="498" t="e">
        <f t="shared" si="2474"/>
        <v>#N/A</v>
      </c>
      <c r="IK98" s="504">
        <f t="shared" si="2475"/>
        <v>0</v>
      </c>
      <c r="IL98" s="500">
        <f t="shared" si="2476"/>
        <v>0</v>
      </c>
      <c r="IO98" s="665"/>
      <c r="IP98" s="666"/>
      <c r="IQ98" s="667"/>
      <c r="IR98" s="676"/>
      <c r="IS98" s="669"/>
      <c r="IT98" s="670"/>
      <c r="IU98" s="1324"/>
      <c r="IV98" s="497" t="e">
        <f t="shared" si="2477"/>
        <v>#N/A</v>
      </c>
      <c r="IW98" s="497" t="e">
        <f t="shared" si="2478"/>
        <v>#N/A</v>
      </c>
      <c r="IX98" s="498" t="e">
        <f t="shared" si="2479"/>
        <v>#N/A</v>
      </c>
      <c r="IY98" s="498">
        <f t="shared" si="2480"/>
        <v>0</v>
      </c>
      <c r="IZ98" s="498">
        <f t="shared" si="2481"/>
        <v>0</v>
      </c>
      <c r="JA98" s="498" t="e">
        <f t="shared" si="2482"/>
        <v>#N/A</v>
      </c>
      <c r="JB98" s="504">
        <f t="shared" si="2483"/>
        <v>0</v>
      </c>
      <c r="JC98" s="500">
        <f t="shared" si="2484"/>
        <v>0</v>
      </c>
      <c r="JF98" s="665"/>
      <c r="JG98" s="666"/>
      <c r="JH98" s="667"/>
      <c r="JI98" s="676"/>
      <c r="JJ98" s="669"/>
      <c r="JK98" s="670"/>
      <c r="JL98" s="1324"/>
      <c r="JM98" s="497" t="e">
        <f t="shared" si="2485"/>
        <v>#N/A</v>
      </c>
      <c r="JN98" s="497" t="e">
        <f t="shared" si="2486"/>
        <v>#N/A</v>
      </c>
      <c r="JO98" s="498" t="e">
        <f t="shared" si="2487"/>
        <v>#N/A</v>
      </c>
      <c r="JP98" s="498">
        <f t="shared" si="2488"/>
        <v>0</v>
      </c>
      <c r="JQ98" s="498">
        <f t="shared" si="2489"/>
        <v>0</v>
      </c>
      <c r="JR98" s="498" t="e">
        <f t="shared" si="2490"/>
        <v>#N/A</v>
      </c>
      <c r="JS98" s="504">
        <f t="shared" si="2491"/>
        <v>0</v>
      </c>
      <c r="JT98" s="500">
        <f t="shared" si="2492"/>
        <v>0</v>
      </c>
      <c r="JW98" s="665"/>
      <c r="JX98" s="666"/>
      <c r="JY98" s="667"/>
      <c r="JZ98" s="676"/>
      <c r="KA98" s="669"/>
      <c r="KB98" s="670"/>
      <c r="KC98" s="1324"/>
      <c r="KD98" s="497" t="e">
        <f t="shared" si="2493"/>
        <v>#N/A</v>
      </c>
      <c r="KE98" s="497" t="e">
        <f t="shared" si="2494"/>
        <v>#N/A</v>
      </c>
      <c r="KF98" s="498" t="e">
        <f t="shared" si="2495"/>
        <v>#N/A</v>
      </c>
      <c r="KG98" s="498">
        <f t="shared" si="2496"/>
        <v>0</v>
      </c>
      <c r="KH98" s="498">
        <f t="shared" si="2497"/>
        <v>0</v>
      </c>
      <c r="KI98" s="498" t="e">
        <f t="shared" si="2498"/>
        <v>#N/A</v>
      </c>
      <c r="KJ98" s="504">
        <f t="shared" si="2499"/>
        <v>0</v>
      </c>
      <c r="KK98" s="500">
        <f t="shared" si="2500"/>
        <v>0</v>
      </c>
      <c r="KN98" s="665"/>
      <c r="KO98" s="666"/>
      <c r="KP98" s="667"/>
      <c r="KQ98" s="676"/>
      <c r="KR98" s="669"/>
      <c r="KS98" s="670"/>
      <c r="KT98" s="1324"/>
      <c r="KU98" s="497" t="e">
        <f t="shared" si="2501"/>
        <v>#N/A</v>
      </c>
      <c r="KV98" s="497" t="e">
        <f t="shared" si="2502"/>
        <v>#N/A</v>
      </c>
      <c r="KW98" s="498" t="e">
        <f t="shared" si="2503"/>
        <v>#N/A</v>
      </c>
      <c r="KX98" s="498">
        <f t="shared" si="2504"/>
        <v>0</v>
      </c>
      <c r="KY98" s="498">
        <f t="shared" si="2505"/>
        <v>0</v>
      </c>
      <c r="KZ98" s="498" t="e">
        <f t="shared" si="2506"/>
        <v>#N/A</v>
      </c>
      <c r="LA98" s="504">
        <f t="shared" si="2507"/>
        <v>0</v>
      </c>
      <c r="LB98" s="500">
        <f t="shared" si="2508"/>
        <v>0</v>
      </c>
      <c r="LE98" s="665"/>
      <c r="LF98" s="666"/>
      <c r="LG98" s="667"/>
      <c r="LH98" s="676"/>
      <c r="LI98" s="669"/>
      <c r="LJ98" s="670"/>
      <c r="LK98" s="1324"/>
      <c r="LL98" s="497" t="e">
        <f t="shared" si="2509"/>
        <v>#N/A</v>
      </c>
      <c r="LM98" s="497" t="e">
        <f t="shared" si="2510"/>
        <v>#N/A</v>
      </c>
      <c r="LN98" s="498" t="e">
        <f t="shared" si="2511"/>
        <v>#N/A</v>
      </c>
      <c r="LO98" s="498">
        <f t="shared" si="2512"/>
        <v>0</v>
      </c>
      <c r="LP98" s="498">
        <f t="shared" si="2513"/>
        <v>0</v>
      </c>
      <c r="LQ98" s="498" t="e">
        <f t="shared" si="2514"/>
        <v>#N/A</v>
      </c>
      <c r="LR98" s="504">
        <f t="shared" si="2515"/>
        <v>0</v>
      </c>
      <c r="LS98" s="500">
        <f t="shared" si="2516"/>
        <v>0</v>
      </c>
      <c r="LV98" s="665"/>
      <c r="LW98" s="666"/>
      <c r="LX98" s="667"/>
      <c r="LY98" s="676"/>
      <c r="LZ98" s="669"/>
      <c r="MA98" s="670"/>
      <c r="MB98" s="1324"/>
      <c r="MC98" s="497" t="e">
        <f t="shared" si="2517"/>
        <v>#N/A</v>
      </c>
      <c r="MD98" s="497" t="e">
        <f t="shared" si="2518"/>
        <v>#N/A</v>
      </c>
      <c r="ME98" s="498" t="e">
        <f t="shared" si="2519"/>
        <v>#N/A</v>
      </c>
      <c r="MF98" s="498">
        <f t="shared" si="2520"/>
        <v>0</v>
      </c>
      <c r="MG98" s="498">
        <f t="shared" si="2521"/>
        <v>0</v>
      </c>
      <c r="MH98" s="498" t="e">
        <f t="shared" si="2522"/>
        <v>#N/A</v>
      </c>
      <c r="MI98" s="504">
        <f t="shared" si="2523"/>
        <v>0</v>
      </c>
      <c r="MJ98" s="500">
        <f t="shared" si="2524"/>
        <v>0</v>
      </c>
      <c r="MM98" s="665"/>
      <c r="MN98" s="666"/>
      <c r="MO98" s="667"/>
      <c r="MP98" s="676"/>
      <c r="MQ98" s="669"/>
      <c r="MR98" s="670"/>
      <c r="MS98" s="1324"/>
      <c r="MT98" s="497" t="e">
        <f t="shared" si="2525"/>
        <v>#N/A</v>
      </c>
      <c r="MU98" s="497" t="e">
        <f t="shared" si="2526"/>
        <v>#N/A</v>
      </c>
      <c r="MV98" s="498" t="e">
        <f t="shared" si="2527"/>
        <v>#N/A</v>
      </c>
      <c r="MW98" s="498">
        <f t="shared" si="2528"/>
        <v>0</v>
      </c>
      <c r="MX98" s="498">
        <f t="shared" si="2529"/>
        <v>0</v>
      </c>
      <c r="MY98" s="498" t="e">
        <f t="shared" si="2530"/>
        <v>#N/A</v>
      </c>
      <c r="MZ98" s="504">
        <f t="shared" si="2531"/>
        <v>0</v>
      </c>
      <c r="NA98" s="500">
        <f t="shared" si="2532"/>
        <v>0</v>
      </c>
      <c r="ND98" s="665"/>
      <c r="NE98" s="666"/>
      <c r="NF98" s="667"/>
      <c r="NG98" s="676"/>
      <c r="NH98" s="669"/>
      <c r="NI98" s="670"/>
      <c r="NJ98" s="1324"/>
      <c r="NK98" s="497" t="e">
        <f t="shared" si="2533"/>
        <v>#N/A</v>
      </c>
      <c r="NL98" s="497" t="e">
        <f t="shared" si="2534"/>
        <v>#N/A</v>
      </c>
      <c r="NM98" s="498" t="e">
        <f t="shared" si="2535"/>
        <v>#N/A</v>
      </c>
      <c r="NN98" s="498">
        <f t="shared" si="2536"/>
        <v>0</v>
      </c>
      <c r="NO98" s="498">
        <f t="shared" si="2537"/>
        <v>0</v>
      </c>
      <c r="NP98" s="498" t="e">
        <f t="shared" si="2538"/>
        <v>#N/A</v>
      </c>
      <c r="NQ98" s="504">
        <f t="shared" si="2539"/>
        <v>0</v>
      </c>
      <c r="NR98" s="500">
        <f t="shared" si="2540"/>
        <v>0</v>
      </c>
      <c r="NU98" s="665"/>
      <c r="NV98" s="666"/>
      <c r="NW98" s="667"/>
      <c r="NX98" s="676"/>
      <c r="NY98" s="669"/>
      <c r="NZ98" s="670"/>
      <c r="OA98" s="1324"/>
      <c r="OB98" s="497" t="e">
        <f t="shared" si="2541"/>
        <v>#N/A</v>
      </c>
      <c r="OC98" s="497" t="e">
        <f t="shared" si="2542"/>
        <v>#N/A</v>
      </c>
      <c r="OD98" s="498" t="e">
        <f t="shared" si="2543"/>
        <v>#N/A</v>
      </c>
      <c r="OE98" s="498">
        <f t="shared" si="2544"/>
        <v>0</v>
      </c>
      <c r="OF98" s="498">
        <f t="shared" si="2545"/>
        <v>0</v>
      </c>
      <c r="OG98" s="498" t="e">
        <f t="shared" si="2546"/>
        <v>#N/A</v>
      </c>
      <c r="OH98" s="504">
        <f t="shared" si="2547"/>
        <v>0</v>
      </c>
      <c r="OI98" s="500">
        <f t="shared" si="2548"/>
        <v>0</v>
      </c>
      <c r="OL98" s="665"/>
      <c r="OM98" s="666"/>
      <c r="ON98" s="667"/>
      <c r="OO98" s="676"/>
      <c r="OP98" s="669"/>
      <c r="OQ98" s="670"/>
      <c r="OR98" s="1324"/>
      <c r="OS98" s="497" t="e">
        <f t="shared" si="2549"/>
        <v>#N/A</v>
      </c>
      <c r="OT98" s="497" t="e">
        <f t="shared" si="2550"/>
        <v>#N/A</v>
      </c>
      <c r="OU98" s="498" t="e">
        <f t="shared" si="2551"/>
        <v>#N/A</v>
      </c>
      <c r="OV98" s="498">
        <f t="shared" si="2552"/>
        <v>0</v>
      </c>
      <c r="OW98" s="498">
        <f t="shared" si="2553"/>
        <v>0</v>
      </c>
      <c r="OX98" s="498" t="e">
        <f t="shared" si="2554"/>
        <v>#N/A</v>
      </c>
      <c r="OY98" s="504">
        <f t="shared" si="2555"/>
        <v>0</v>
      </c>
      <c r="OZ98" s="500">
        <f t="shared" si="2556"/>
        <v>0</v>
      </c>
      <c r="PC98" s="665"/>
      <c r="PD98" s="666"/>
      <c r="PE98" s="667"/>
      <c r="PF98" s="676"/>
      <c r="PG98" s="669"/>
      <c r="PH98" s="670"/>
      <c r="PI98" s="1324"/>
      <c r="PJ98" s="497" t="e">
        <f t="shared" si="2557"/>
        <v>#N/A</v>
      </c>
      <c r="PK98" s="497" t="e">
        <f t="shared" si="2558"/>
        <v>#N/A</v>
      </c>
      <c r="PL98" s="498" t="e">
        <f t="shared" si="2559"/>
        <v>#N/A</v>
      </c>
      <c r="PM98" s="498">
        <f t="shared" si="2560"/>
        <v>0</v>
      </c>
      <c r="PN98" s="498">
        <f t="shared" si="2561"/>
        <v>0</v>
      </c>
      <c r="PO98" s="498" t="e">
        <f t="shared" si="2562"/>
        <v>#N/A</v>
      </c>
      <c r="PP98" s="504">
        <f t="shared" si="2563"/>
        <v>0</v>
      </c>
      <c r="PQ98" s="500">
        <f t="shared" si="2564"/>
        <v>0</v>
      </c>
      <c r="PT98" s="665"/>
      <c r="PU98" s="666"/>
      <c r="PV98" s="667"/>
      <c r="PW98" s="676"/>
      <c r="PX98" s="669"/>
      <c r="PY98" s="670"/>
      <c r="PZ98" s="1324"/>
      <c r="QA98" s="497" t="e">
        <f t="shared" si="2565"/>
        <v>#N/A</v>
      </c>
      <c r="QB98" s="497" t="e">
        <f t="shared" si="2566"/>
        <v>#N/A</v>
      </c>
      <c r="QC98" s="498" t="e">
        <f t="shared" si="2567"/>
        <v>#N/A</v>
      </c>
      <c r="QD98" s="498">
        <f t="shared" si="2568"/>
        <v>0</v>
      </c>
      <c r="QE98" s="498">
        <f t="shared" si="2569"/>
        <v>0</v>
      </c>
      <c r="QF98" s="498" t="e">
        <f t="shared" si="2570"/>
        <v>#N/A</v>
      </c>
      <c r="QG98" s="504">
        <f t="shared" si="2571"/>
        <v>0</v>
      </c>
      <c r="QH98" s="500">
        <f t="shared" si="2572"/>
        <v>0</v>
      </c>
      <c r="QK98" s="665"/>
      <c r="QL98" s="666"/>
      <c r="QM98" s="667"/>
      <c r="QN98" s="676"/>
      <c r="QO98" s="669"/>
      <c r="QP98" s="670"/>
      <c r="QQ98" s="1324"/>
      <c r="QR98" s="497" t="e">
        <f t="shared" si="2573"/>
        <v>#N/A</v>
      </c>
      <c r="QS98" s="497" t="e">
        <f t="shared" si="2574"/>
        <v>#N/A</v>
      </c>
      <c r="QT98" s="498" t="e">
        <f t="shared" si="2575"/>
        <v>#N/A</v>
      </c>
      <c r="QU98" s="498">
        <f t="shared" si="2576"/>
        <v>0</v>
      </c>
      <c r="QV98" s="498">
        <f t="shared" si="2577"/>
        <v>0</v>
      </c>
      <c r="QW98" s="498" t="e">
        <f t="shared" si="2578"/>
        <v>#N/A</v>
      </c>
      <c r="QX98" s="504">
        <f t="shared" si="2579"/>
        <v>0</v>
      </c>
      <c r="QY98" s="500">
        <f t="shared" si="2580"/>
        <v>0</v>
      </c>
      <c r="RB98" s="381"/>
      <c r="RC98" s="382"/>
      <c r="RD98" s="383"/>
      <c r="RE98" s="384"/>
      <c r="RF98" s="385"/>
      <c r="RG98" s="386"/>
      <c r="RH98" s="386"/>
      <c r="RI98" s="497"/>
      <c r="RJ98" s="497"/>
      <c r="RK98" s="501"/>
      <c r="RL98" s="501"/>
      <c r="RM98" s="501"/>
      <c r="RN98" s="501"/>
      <c r="RO98" s="502"/>
      <c r="RP98" s="503"/>
      <c r="RS98" s="381"/>
      <c r="RT98" s="382"/>
      <c r="RU98" s="383"/>
      <c r="RV98" s="384"/>
      <c r="RW98" s="385"/>
      <c r="RX98" s="386"/>
      <c r="RY98" s="386"/>
      <c r="RZ98" s="497"/>
      <c r="SA98" s="497"/>
      <c r="SB98" s="501"/>
      <c r="SC98" s="501"/>
      <c r="SD98" s="501"/>
      <c r="SE98" s="501"/>
      <c r="SF98" s="502"/>
      <c r="SG98" s="503"/>
      <c r="SJ98" s="381"/>
      <c r="SK98" s="382"/>
      <c r="SL98" s="383"/>
      <c r="SM98" s="384"/>
      <c r="SN98" s="385"/>
      <c r="SO98" s="386"/>
      <c r="SP98" s="386"/>
      <c r="SQ98" s="497"/>
      <c r="SR98" s="497"/>
      <c r="SS98" s="501"/>
      <c r="ST98" s="501"/>
      <c r="SU98" s="501"/>
      <c r="SV98" s="501"/>
      <c r="SW98" s="502"/>
      <c r="SX98" s="503"/>
    </row>
    <row r="99" spans="2:518" ht="82.5" customHeight="1" thickTop="1" thickBot="1">
      <c r="B99" s="832" t="s">
        <v>547</v>
      </c>
      <c r="C99" s="849" t="s">
        <v>435</v>
      </c>
      <c r="D99" s="840" t="s">
        <v>548</v>
      </c>
      <c r="E99" s="841" t="s">
        <v>146</v>
      </c>
      <c r="F99" s="867">
        <v>2</v>
      </c>
      <c r="G99" s="916">
        <v>0</v>
      </c>
      <c r="H99" s="848">
        <v>0</v>
      </c>
      <c r="K99" s="934" t="s">
        <v>547</v>
      </c>
      <c r="L99" s="951" t="s">
        <v>435</v>
      </c>
      <c r="M99" s="942" t="s">
        <v>548</v>
      </c>
      <c r="N99" s="943" t="s">
        <v>146</v>
      </c>
      <c r="O99" s="969">
        <v>2</v>
      </c>
      <c r="P99" s="1017">
        <v>3470000</v>
      </c>
      <c r="Q99" s="950">
        <v>6940000</v>
      </c>
      <c r="R99" s="497">
        <f>IF(EXACT(VLOOKUP(K99,OFERTA_0,3,FALSE),M99),1,0)</f>
        <v>1</v>
      </c>
      <c r="S99" s="497">
        <f>IF(EXACT(VLOOKUP(K99,OFERTA_0,4,FALSE),N99),1,0)</f>
        <v>1</v>
      </c>
      <c r="T99" s="498">
        <f>IF(EXACT(VLOOKUP(K99,OFERTA_0,5,FALSE),O99),1,0)</f>
        <v>1</v>
      </c>
      <c r="U99" s="498">
        <f t="shared" ref="U99:U103" si="2581">IF(P99=0,0,1)</f>
        <v>1</v>
      </c>
      <c r="V99" s="498">
        <f t="shared" ref="V99:V103" si="2582">IF(Q99=0,0,1)</f>
        <v>1</v>
      </c>
      <c r="W99" s="498">
        <f t="shared" ref="W99:W103" si="2583">PRODUCT(R99:V99)</f>
        <v>1</v>
      </c>
      <c r="X99" s="504">
        <f t="shared" ref="X99:X103" si="2584">ROUND(Q99,0)</f>
        <v>6940000</v>
      </c>
      <c r="Y99" s="500">
        <f t="shared" ref="Y99:Y103" si="2585">Q99-X99</f>
        <v>0</v>
      </c>
      <c r="Z99" s="486"/>
      <c r="AA99" s="486"/>
      <c r="AB99" s="934" t="s">
        <v>547</v>
      </c>
      <c r="AC99" s="951" t="s">
        <v>435</v>
      </c>
      <c r="AD99" s="942" t="s">
        <v>548</v>
      </c>
      <c r="AE99" s="943" t="s">
        <v>146</v>
      </c>
      <c r="AF99" s="969">
        <v>2</v>
      </c>
      <c r="AG99" s="1017">
        <v>2670000</v>
      </c>
      <c r="AH99" s="950">
        <v>5340000</v>
      </c>
      <c r="AI99" s="497">
        <f>IF(EXACT(VLOOKUP(AB99,OFERTA_0,3,FALSE),AD99),1,0)</f>
        <v>1</v>
      </c>
      <c r="AJ99" s="497">
        <f>IF(EXACT(VLOOKUP(AB99,OFERTA_0,4,FALSE),AE99),1,0)</f>
        <v>1</v>
      </c>
      <c r="AK99" s="498">
        <f>IF(EXACT(VLOOKUP(AB99,OFERTA_0,5,FALSE),AF99),1,0)</f>
        <v>1</v>
      </c>
      <c r="AL99" s="498">
        <f t="shared" ref="AL99:AL103" si="2586">IF(AG99=0,0,1)</f>
        <v>1</v>
      </c>
      <c r="AM99" s="498">
        <f t="shared" ref="AM99:AM103" si="2587">IF(AH99=0,0,1)</f>
        <v>1</v>
      </c>
      <c r="AN99" s="498">
        <f t="shared" ref="AN99:AN103" si="2588">PRODUCT(AI99:AM99)</f>
        <v>1</v>
      </c>
      <c r="AO99" s="504">
        <f t="shared" ref="AO99:AO103" si="2589">ROUND(AH99,0)</f>
        <v>5340000</v>
      </c>
      <c r="AP99" s="500">
        <f t="shared" ref="AP99:AP103" si="2590">AH99-AO99</f>
        <v>0</v>
      </c>
      <c r="AQ99" s="486"/>
      <c r="AR99" s="486"/>
      <c r="AS99" s="934" t="s">
        <v>547</v>
      </c>
      <c r="AT99" s="951" t="s">
        <v>435</v>
      </c>
      <c r="AU99" s="942" t="s">
        <v>548</v>
      </c>
      <c r="AV99" s="943" t="s">
        <v>146</v>
      </c>
      <c r="AW99" s="969">
        <v>2</v>
      </c>
      <c r="AX99" s="1017">
        <v>2550000</v>
      </c>
      <c r="AY99" s="950">
        <v>5100000</v>
      </c>
      <c r="AZ99" s="497">
        <f>IF(EXACT(VLOOKUP(AS99,OFERTA_0,3,FALSE),AU99),1,0)</f>
        <v>1</v>
      </c>
      <c r="BA99" s="497">
        <f>IF(EXACT(VLOOKUP(AS99,OFERTA_0,4,FALSE),AV99),1,0)</f>
        <v>1</v>
      </c>
      <c r="BB99" s="498">
        <f>IF(EXACT(VLOOKUP(AS99,OFERTA_0,5,FALSE),AW99),1,0)</f>
        <v>1</v>
      </c>
      <c r="BC99" s="498">
        <f t="shared" ref="BC99:BC103" si="2591">IF(AX99=0,0,1)</f>
        <v>1</v>
      </c>
      <c r="BD99" s="498">
        <f t="shared" ref="BD99:BD103" si="2592">IF(AY99=0,0,1)</f>
        <v>1</v>
      </c>
      <c r="BE99" s="498">
        <f t="shared" ref="BE99:BE103" si="2593">PRODUCT(AZ99:BD99)</f>
        <v>1</v>
      </c>
      <c r="BF99" s="504">
        <f t="shared" ref="BF99:BF103" si="2594">ROUND(AY99,0)</f>
        <v>5100000</v>
      </c>
      <c r="BG99" s="500">
        <f t="shared" ref="BG99:BG103" si="2595">AY99-BF99</f>
        <v>0</v>
      </c>
      <c r="BJ99" s="934" t="s">
        <v>547</v>
      </c>
      <c r="BK99" s="951" t="s">
        <v>435</v>
      </c>
      <c r="BL99" s="942" t="s">
        <v>548</v>
      </c>
      <c r="BM99" s="943" t="s">
        <v>146</v>
      </c>
      <c r="BN99" s="969">
        <v>2</v>
      </c>
      <c r="BO99" s="1017">
        <v>2832785</v>
      </c>
      <c r="BP99" s="950">
        <v>5665570</v>
      </c>
      <c r="BQ99" s="497">
        <f>IF(EXACT(VLOOKUP(BJ99,OFERTA_0,3,FALSE),BL99),1,0)</f>
        <v>1</v>
      </c>
      <c r="BR99" s="497">
        <f>IF(EXACT(VLOOKUP(BJ99,OFERTA_0,4,FALSE),BM99),1,0)</f>
        <v>1</v>
      </c>
      <c r="BS99" s="498">
        <f>IF(EXACT(VLOOKUP(BJ99,OFERTA_0,5,FALSE),BN99),1,0)</f>
        <v>1</v>
      </c>
      <c r="BT99" s="498">
        <f t="shared" ref="BT99:BT103" si="2596">IF(BO99=0,0,1)</f>
        <v>1</v>
      </c>
      <c r="BU99" s="498">
        <f t="shared" ref="BU99:BU103" si="2597">IF(BP99=0,0,1)</f>
        <v>1</v>
      </c>
      <c r="BV99" s="498">
        <f t="shared" ref="BV99:BV103" si="2598">PRODUCT(BQ99:BU99)</f>
        <v>1</v>
      </c>
      <c r="BW99" s="504">
        <f t="shared" ref="BW99:BW103" si="2599">ROUND(BP99,0)</f>
        <v>5665570</v>
      </c>
      <c r="BX99" s="500">
        <f t="shared" ref="BX99:BX103" si="2600">BP99-BW99</f>
        <v>0</v>
      </c>
      <c r="CA99" s="934" t="s">
        <v>547</v>
      </c>
      <c r="CB99" s="951" t="s">
        <v>435</v>
      </c>
      <c r="CC99" s="942" t="s">
        <v>548</v>
      </c>
      <c r="CD99" s="943" t="s">
        <v>146</v>
      </c>
      <c r="CE99" s="969">
        <v>2</v>
      </c>
      <c r="CF99" s="1017">
        <v>2648905</v>
      </c>
      <c r="CG99" s="950">
        <v>5297810</v>
      </c>
      <c r="CH99" s="497">
        <f>IF(EXACT(VLOOKUP(CA99,OFERTA_0,3,FALSE),CC99),1,0)</f>
        <v>1</v>
      </c>
      <c r="CI99" s="497">
        <f>IF(EXACT(VLOOKUP(CA99,OFERTA_0,4,FALSE),CD99),1,0)</f>
        <v>1</v>
      </c>
      <c r="CJ99" s="498">
        <f>IF(EXACT(VLOOKUP(CA99,OFERTA_0,5,FALSE),CE99),1,0)</f>
        <v>1</v>
      </c>
      <c r="CK99" s="498">
        <f t="shared" ref="CK99:CK103" si="2601">IF(CF99=0,0,1)</f>
        <v>1</v>
      </c>
      <c r="CL99" s="498">
        <f t="shared" ref="CL99:CL103" si="2602">IF(CG99=0,0,1)</f>
        <v>1</v>
      </c>
      <c r="CM99" s="498">
        <f t="shared" ref="CM99:CM103" si="2603">PRODUCT(CH99:CL99)</f>
        <v>1</v>
      </c>
      <c r="CN99" s="504">
        <f t="shared" ref="CN99:CN103" si="2604">ROUND(CG99,0)</f>
        <v>5297810</v>
      </c>
      <c r="CO99" s="500">
        <f t="shared" ref="CO99:CO103" si="2605">CG99-CN99</f>
        <v>0</v>
      </c>
      <c r="CR99" s="934" t="s">
        <v>547</v>
      </c>
      <c r="CS99" s="951" t="s">
        <v>435</v>
      </c>
      <c r="CT99" s="942" t="s">
        <v>548</v>
      </c>
      <c r="CU99" s="943" t="s">
        <v>146</v>
      </c>
      <c r="CV99" s="676">
        <v>2</v>
      </c>
      <c r="CW99" s="1017">
        <v>2648900</v>
      </c>
      <c r="CX99" s="670">
        <f t="shared" ref="CX99:CX112" si="2606">ROUND(CV99*CW99,0)</f>
        <v>5297800</v>
      </c>
      <c r="CY99" s="497">
        <f>IF(EXACT(VLOOKUP(CR99,OFERTA_0,3,FALSE),CT99),1,0)</f>
        <v>1</v>
      </c>
      <c r="CZ99" s="497">
        <f>IF(EXACT(VLOOKUP(CR99,OFERTA_0,4,FALSE),CU99),1,0)</f>
        <v>1</v>
      </c>
      <c r="DA99" s="498">
        <f>IF(EXACT(VLOOKUP(CR99,OFERTA_0,5,FALSE),CV99),1,0)</f>
        <v>1</v>
      </c>
      <c r="DB99" s="498">
        <f t="shared" ref="DB99:DB103" si="2607">IF(CW99=0,0,1)</f>
        <v>1</v>
      </c>
      <c r="DC99" s="498">
        <f t="shared" ref="DC99:DC103" si="2608">IF(CX99=0,0,1)</f>
        <v>1</v>
      </c>
      <c r="DD99" s="498">
        <f t="shared" ref="DD99:DD103" si="2609">PRODUCT(CY99:DC99)</f>
        <v>1</v>
      </c>
      <c r="DE99" s="504">
        <f t="shared" ref="DE99:DE103" si="2610">ROUND(CX99,0)</f>
        <v>5297800</v>
      </c>
      <c r="DF99" s="500">
        <f t="shared" ref="DF99:DF103" si="2611">CX99-DE99</f>
        <v>0</v>
      </c>
      <c r="DI99" s="934" t="s">
        <v>547</v>
      </c>
      <c r="DJ99" s="951" t="s">
        <v>435</v>
      </c>
      <c r="DK99" s="942" t="s">
        <v>548</v>
      </c>
      <c r="DL99" s="943" t="s">
        <v>146</v>
      </c>
      <c r="DM99" s="969">
        <v>2</v>
      </c>
      <c r="DN99" s="1017">
        <v>3000000</v>
      </c>
      <c r="DO99" s="950">
        <v>6000000</v>
      </c>
      <c r="DP99" s="497">
        <f>IF(EXACT(VLOOKUP(DI99,OFERTA_0,3,FALSE),DK99),1,0)</f>
        <v>1</v>
      </c>
      <c r="DQ99" s="497">
        <f>IF(EXACT(VLOOKUP(DI99,OFERTA_0,4,FALSE),DL99),1,0)</f>
        <v>1</v>
      </c>
      <c r="DR99" s="498">
        <f>IF(EXACT(VLOOKUP(DI99,OFERTA_0,5,FALSE),DM99),1,0)</f>
        <v>1</v>
      </c>
      <c r="DS99" s="498">
        <f t="shared" ref="DS99:DS103" si="2612">IF(DN99=0,0,1)</f>
        <v>1</v>
      </c>
      <c r="DT99" s="498">
        <f t="shared" ref="DT99:DT103" si="2613">IF(DO99=0,0,1)</f>
        <v>1</v>
      </c>
      <c r="DU99" s="498">
        <f t="shared" ref="DU99:DU103" si="2614">PRODUCT(DP99:DT99)</f>
        <v>1</v>
      </c>
      <c r="DV99" s="504">
        <f t="shared" ref="DV99:DV103" si="2615">ROUND(DO99,0)</f>
        <v>6000000</v>
      </c>
      <c r="DW99" s="500">
        <f t="shared" ref="DW99:DW103" si="2616">DO99-DV99</f>
        <v>0</v>
      </c>
      <c r="DZ99" s="934" t="s">
        <v>547</v>
      </c>
      <c r="EA99" s="951" t="s">
        <v>435</v>
      </c>
      <c r="EB99" s="942" t="s">
        <v>548</v>
      </c>
      <c r="EC99" s="943" t="s">
        <v>146</v>
      </c>
      <c r="ED99" s="676">
        <v>2</v>
      </c>
      <c r="EE99" s="1017">
        <v>2648800</v>
      </c>
      <c r="EF99" s="670">
        <f t="shared" ref="EF99:EF112" si="2617">ROUND(ED99*EE99,0)</f>
        <v>5297600</v>
      </c>
      <c r="EG99" s="497">
        <f>IF(EXACT(VLOOKUP(DZ99,OFERTA_0,3,FALSE),EB99),1,0)</f>
        <v>1</v>
      </c>
      <c r="EH99" s="497">
        <f>IF(EXACT(VLOOKUP(DZ99,OFERTA_0,4,FALSE),EC99),1,0)</f>
        <v>1</v>
      </c>
      <c r="EI99" s="498">
        <f>IF(EXACT(VLOOKUP(DZ99,OFERTA_0,5,FALSE),ED99),1,0)</f>
        <v>1</v>
      </c>
      <c r="EJ99" s="498">
        <f t="shared" ref="EJ99:EJ103" si="2618">IF(EE99=0,0,1)</f>
        <v>1</v>
      </c>
      <c r="EK99" s="498">
        <f t="shared" ref="EK99:EK103" si="2619">IF(EF99=0,0,1)</f>
        <v>1</v>
      </c>
      <c r="EL99" s="498">
        <f t="shared" ref="EL99:EL103" si="2620">PRODUCT(EG99:EK99)</f>
        <v>1</v>
      </c>
      <c r="EM99" s="504">
        <f t="shared" ref="EM99:EM103" si="2621">ROUND(EF99,0)</f>
        <v>5297600</v>
      </c>
      <c r="EN99" s="500">
        <f t="shared" ref="EN99:EN103" si="2622">EF99-EM99</f>
        <v>0</v>
      </c>
      <c r="EQ99" s="665"/>
      <c r="ER99" s="666"/>
      <c r="ES99" s="667"/>
      <c r="ET99" s="676"/>
      <c r="EU99" s="669"/>
      <c r="EV99" s="670"/>
      <c r="EW99" s="1324"/>
      <c r="EX99" s="497" t="e">
        <f t="shared" si="2429"/>
        <v>#N/A</v>
      </c>
      <c r="EY99" s="497" t="e">
        <f t="shared" si="2430"/>
        <v>#N/A</v>
      </c>
      <c r="EZ99" s="498" t="e">
        <f t="shared" si="2431"/>
        <v>#N/A</v>
      </c>
      <c r="FA99" s="498">
        <f t="shared" si="2432"/>
        <v>0</v>
      </c>
      <c r="FB99" s="498">
        <f t="shared" si="2433"/>
        <v>0</v>
      </c>
      <c r="FC99" s="498" t="e">
        <f t="shared" si="2434"/>
        <v>#N/A</v>
      </c>
      <c r="FD99" s="504">
        <f t="shared" si="2435"/>
        <v>0</v>
      </c>
      <c r="FE99" s="500">
        <f t="shared" si="2436"/>
        <v>0</v>
      </c>
      <c r="FH99" s="665"/>
      <c r="FI99" s="666"/>
      <c r="FJ99" s="667"/>
      <c r="FK99" s="676"/>
      <c r="FL99" s="669"/>
      <c r="FM99" s="670"/>
      <c r="FN99" s="1324"/>
      <c r="FO99" s="497" t="e">
        <f t="shared" si="2437"/>
        <v>#N/A</v>
      </c>
      <c r="FP99" s="497" t="e">
        <f t="shared" si="2438"/>
        <v>#N/A</v>
      </c>
      <c r="FQ99" s="498" t="e">
        <f t="shared" si="2439"/>
        <v>#N/A</v>
      </c>
      <c r="FR99" s="498">
        <f t="shared" si="2440"/>
        <v>0</v>
      </c>
      <c r="FS99" s="498">
        <f t="shared" si="2441"/>
        <v>0</v>
      </c>
      <c r="FT99" s="498" t="e">
        <f t="shared" si="2442"/>
        <v>#N/A</v>
      </c>
      <c r="FU99" s="504">
        <f t="shared" si="2443"/>
        <v>0</v>
      </c>
      <c r="FV99" s="500">
        <f t="shared" si="2444"/>
        <v>0</v>
      </c>
      <c r="FY99" s="665"/>
      <c r="FZ99" s="666"/>
      <c r="GA99" s="667"/>
      <c r="GB99" s="676"/>
      <c r="GC99" s="669"/>
      <c r="GD99" s="670"/>
      <c r="GE99" s="1324"/>
      <c r="GF99" s="497" t="e">
        <f t="shared" si="2445"/>
        <v>#N/A</v>
      </c>
      <c r="GG99" s="497" t="e">
        <f t="shared" si="2446"/>
        <v>#N/A</v>
      </c>
      <c r="GH99" s="498" t="e">
        <f t="shared" si="2447"/>
        <v>#N/A</v>
      </c>
      <c r="GI99" s="498">
        <f t="shared" si="2448"/>
        <v>0</v>
      </c>
      <c r="GJ99" s="498">
        <f t="shared" si="2449"/>
        <v>0</v>
      </c>
      <c r="GK99" s="498" t="e">
        <f t="shared" si="2450"/>
        <v>#N/A</v>
      </c>
      <c r="GL99" s="504">
        <f t="shared" si="2451"/>
        <v>0</v>
      </c>
      <c r="GM99" s="500">
        <f t="shared" si="2452"/>
        <v>0</v>
      </c>
      <c r="GP99" s="665"/>
      <c r="GQ99" s="666"/>
      <c r="GR99" s="667"/>
      <c r="GS99" s="676"/>
      <c r="GT99" s="669"/>
      <c r="GU99" s="670"/>
      <c r="GV99" s="1324"/>
      <c r="GW99" s="497" t="e">
        <f t="shared" si="2453"/>
        <v>#N/A</v>
      </c>
      <c r="GX99" s="497" t="e">
        <f t="shared" si="2454"/>
        <v>#N/A</v>
      </c>
      <c r="GY99" s="498" t="e">
        <f t="shared" si="2455"/>
        <v>#N/A</v>
      </c>
      <c r="GZ99" s="498">
        <f t="shared" si="2456"/>
        <v>0</v>
      </c>
      <c r="HA99" s="498">
        <f t="shared" si="2457"/>
        <v>0</v>
      </c>
      <c r="HB99" s="498" t="e">
        <f t="shared" si="2458"/>
        <v>#N/A</v>
      </c>
      <c r="HC99" s="504">
        <f t="shared" si="2459"/>
        <v>0</v>
      </c>
      <c r="HD99" s="500">
        <f t="shared" si="2460"/>
        <v>0</v>
      </c>
      <c r="HG99" s="665"/>
      <c r="HH99" s="666"/>
      <c r="HI99" s="667"/>
      <c r="HJ99" s="676"/>
      <c r="HK99" s="669"/>
      <c r="HL99" s="670"/>
      <c r="HM99" s="1324"/>
      <c r="HN99" s="497" t="e">
        <f t="shared" si="2461"/>
        <v>#N/A</v>
      </c>
      <c r="HO99" s="497" t="e">
        <f t="shared" si="2462"/>
        <v>#N/A</v>
      </c>
      <c r="HP99" s="498" t="e">
        <f t="shared" si="2463"/>
        <v>#N/A</v>
      </c>
      <c r="HQ99" s="498">
        <f t="shared" si="2464"/>
        <v>0</v>
      </c>
      <c r="HR99" s="498">
        <f t="shared" si="2465"/>
        <v>0</v>
      </c>
      <c r="HS99" s="498" t="e">
        <f t="shared" si="2466"/>
        <v>#N/A</v>
      </c>
      <c r="HT99" s="504">
        <f t="shared" si="2467"/>
        <v>0</v>
      </c>
      <c r="HU99" s="500">
        <f t="shared" si="2468"/>
        <v>0</v>
      </c>
      <c r="HX99" s="665"/>
      <c r="HY99" s="666"/>
      <c r="HZ99" s="667"/>
      <c r="IA99" s="676"/>
      <c r="IB99" s="669"/>
      <c r="IC99" s="670"/>
      <c r="ID99" s="1324"/>
      <c r="IE99" s="497" t="e">
        <f t="shared" si="2469"/>
        <v>#N/A</v>
      </c>
      <c r="IF99" s="497" t="e">
        <f t="shared" si="2470"/>
        <v>#N/A</v>
      </c>
      <c r="IG99" s="498" t="e">
        <f t="shared" si="2471"/>
        <v>#N/A</v>
      </c>
      <c r="IH99" s="498">
        <f t="shared" si="2472"/>
        <v>0</v>
      </c>
      <c r="II99" s="498">
        <f t="shared" si="2473"/>
        <v>0</v>
      </c>
      <c r="IJ99" s="498" t="e">
        <f t="shared" si="2474"/>
        <v>#N/A</v>
      </c>
      <c r="IK99" s="504">
        <f t="shared" si="2475"/>
        <v>0</v>
      </c>
      <c r="IL99" s="500">
        <f t="shared" si="2476"/>
        <v>0</v>
      </c>
      <c r="IO99" s="665"/>
      <c r="IP99" s="666"/>
      <c r="IQ99" s="667"/>
      <c r="IR99" s="676"/>
      <c r="IS99" s="669"/>
      <c r="IT99" s="670"/>
      <c r="IU99" s="1324"/>
      <c r="IV99" s="497" t="e">
        <f t="shared" si="2477"/>
        <v>#N/A</v>
      </c>
      <c r="IW99" s="497" t="e">
        <f t="shared" si="2478"/>
        <v>#N/A</v>
      </c>
      <c r="IX99" s="498" t="e">
        <f t="shared" si="2479"/>
        <v>#N/A</v>
      </c>
      <c r="IY99" s="498">
        <f t="shared" si="2480"/>
        <v>0</v>
      </c>
      <c r="IZ99" s="498">
        <f t="shared" si="2481"/>
        <v>0</v>
      </c>
      <c r="JA99" s="498" t="e">
        <f t="shared" si="2482"/>
        <v>#N/A</v>
      </c>
      <c r="JB99" s="504">
        <f t="shared" si="2483"/>
        <v>0</v>
      </c>
      <c r="JC99" s="500">
        <f t="shared" si="2484"/>
        <v>0</v>
      </c>
      <c r="JF99" s="665"/>
      <c r="JG99" s="666"/>
      <c r="JH99" s="667"/>
      <c r="JI99" s="676"/>
      <c r="JJ99" s="669"/>
      <c r="JK99" s="670"/>
      <c r="JL99" s="1324"/>
      <c r="JM99" s="497" t="e">
        <f t="shared" si="2485"/>
        <v>#N/A</v>
      </c>
      <c r="JN99" s="497" t="e">
        <f t="shared" si="2486"/>
        <v>#N/A</v>
      </c>
      <c r="JO99" s="498" t="e">
        <f t="shared" si="2487"/>
        <v>#N/A</v>
      </c>
      <c r="JP99" s="498">
        <f t="shared" si="2488"/>
        <v>0</v>
      </c>
      <c r="JQ99" s="498">
        <f t="shared" si="2489"/>
        <v>0</v>
      </c>
      <c r="JR99" s="498" t="e">
        <f t="shared" si="2490"/>
        <v>#N/A</v>
      </c>
      <c r="JS99" s="504">
        <f t="shared" si="2491"/>
        <v>0</v>
      </c>
      <c r="JT99" s="500">
        <f t="shared" si="2492"/>
        <v>0</v>
      </c>
      <c r="JW99" s="665"/>
      <c r="JX99" s="666"/>
      <c r="JY99" s="667"/>
      <c r="JZ99" s="676"/>
      <c r="KA99" s="669"/>
      <c r="KB99" s="670"/>
      <c r="KC99" s="1324"/>
      <c r="KD99" s="497" t="e">
        <f t="shared" si="2493"/>
        <v>#N/A</v>
      </c>
      <c r="KE99" s="497" t="e">
        <f t="shared" si="2494"/>
        <v>#N/A</v>
      </c>
      <c r="KF99" s="498" t="e">
        <f t="shared" si="2495"/>
        <v>#N/A</v>
      </c>
      <c r="KG99" s="498">
        <f t="shared" si="2496"/>
        <v>0</v>
      </c>
      <c r="KH99" s="498">
        <f t="shared" si="2497"/>
        <v>0</v>
      </c>
      <c r="KI99" s="498" t="e">
        <f t="shared" si="2498"/>
        <v>#N/A</v>
      </c>
      <c r="KJ99" s="504">
        <f t="shared" si="2499"/>
        <v>0</v>
      </c>
      <c r="KK99" s="500">
        <f t="shared" si="2500"/>
        <v>0</v>
      </c>
      <c r="KN99" s="665"/>
      <c r="KO99" s="666"/>
      <c r="KP99" s="667"/>
      <c r="KQ99" s="676"/>
      <c r="KR99" s="669"/>
      <c r="KS99" s="670"/>
      <c r="KT99" s="1324"/>
      <c r="KU99" s="497" t="e">
        <f t="shared" si="2501"/>
        <v>#N/A</v>
      </c>
      <c r="KV99" s="497" t="e">
        <f t="shared" si="2502"/>
        <v>#N/A</v>
      </c>
      <c r="KW99" s="498" t="e">
        <f t="shared" si="2503"/>
        <v>#N/A</v>
      </c>
      <c r="KX99" s="498">
        <f t="shared" si="2504"/>
        <v>0</v>
      </c>
      <c r="KY99" s="498">
        <f t="shared" si="2505"/>
        <v>0</v>
      </c>
      <c r="KZ99" s="498" t="e">
        <f t="shared" si="2506"/>
        <v>#N/A</v>
      </c>
      <c r="LA99" s="504">
        <f t="shared" si="2507"/>
        <v>0</v>
      </c>
      <c r="LB99" s="500">
        <f t="shared" si="2508"/>
        <v>0</v>
      </c>
      <c r="LE99" s="665"/>
      <c r="LF99" s="666"/>
      <c r="LG99" s="667"/>
      <c r="LH99" s="676"/>
      <c r="LI99" s="669"/>
      <c r="LJ99" s="670"/>
      <c r="LK99" s="1324"/>
      <c r="LL99" s="497" t="e">
        <f t="shared" si="2509"/>
        <v>#N/A</v>
      </c>
      <c r="LM99" s="497" t="e">
        <f t="shared" si="2510"/>
        <v>#N/A</v>
      </c>
      <c r="LN99" s="498" t="e">
        <f t="shared" si="2511"/>
        <v>#N/A</v>
      </c>
      <c r="LO99" s="498">
        <f t="shared" si="2512"/>
        <v>0</v>
      </c>
      <c r="LP99" s="498">
        <f t="shared" si="2513"/>
        <v>0</v>
      </c>
      <c r="LQ99" s="498" t="e">
        <f t="shared" si="2514"/>
        <v>#N/A</v>
      </c>
      <c r="LR99" s="504">
        <f t="shared" si="2515"/>
        <v>0</v>
      </c>
      <c r="LS99" s="500">
        <f t="shared" si="2516"/>
        <v>0</v>
      </c>
      <c r="LV99" s="665"/>
      <c r="LW99" s="666"/>
      <c r="LX99" s="667"/>
      <c r="LY99" s="676"/>
      <c r="LZ99" s="669"/>
      <c r="MA99" s="670"/>
      <c r="MB99" s="1324"/>
      <c r="MC99" s="497" t="e">
        <f t="shared" si="2517"/>
        <v>#N/A</v>
      </c>
      <c r="MD99" s="497" t="e">
        <f t="shared" si="2518"/>
        <v>#N/A</v>
      </c>
      <c r="ME99" s="498" t="e">
        <f t="shared" si="2519"/>
        <v>#N/A</v>
      </c>
      <c r="MF99" s="498">
        <f t="shared" si="2520"/>
        <v>0</v>
      </c>
      <c r="MG99" s="498">
        <f t="shared" si="2521"/>
        <v>0</v>
      </c>
      <c r="MH99" s="498" t="e">
        <f t="shared" si="2522"/>
        <v>#N/A</v>
      </c>
      <c r="MI99" s="504">
        <f t="shared" si="2523"/>
        <v>0</v>
      </c>
      <c r="MJ99" s="500">
        <f t="shared" si="2524"/>
        <v>0</v>
      </c>
      <c r="MM99" s="665"/>
      <c r="MN99" s="666"/>
      <c r="MO99" s="667"/>
      <c r="MP99" s="676"/>
      <c r="MQ99" s="669"/>
      <c r="MR99" s="670"/>
      <c r="MS99" s="1324"/>
      <c r="MT99" s="497" t="e">
        <f t="shared" si="2525"/>
        <v>#N/A</v>
      </c>
      <c r="MU99" s="497" t="e">
        <f t="shared" si="2526"/>
        <v>#N/A</v>
      </c>
      <c r="MV99" s="498" t="e">
        <f t="shared" si="2527"/>
        <v>#N/A</v>
      </c>
      <c r="MW99" s="498">
        <f t="shared" si="2528"/>
        <v>0</v>
      </c>
      <c r="MX99" s="498">
        <f t="shared" si="2529"/>
        <v>0</v>
      </c>
      <c r="MY99" s="498" t="e">
        <f t="shared" si="2530"/>
        <v>#N/A</v>
      </c>
      <c r="MZ99" s="504">
        <f t="shared" si="2531"/>
        <v>0</v>
      </c>
      <c r="NA99" s="500">
        <f t="shared" si="2532"/>
        <v>0</v>
      </c>
      <c r="ND99" s="665"/>
      <c r="NE99" s="666"/>
      <c r="NF99" s="667"/>
      <c r="NG99" s="676"/>
      <c r="NH99" s="669"/>
      <c r="NI99" s="670"/>
      <c r="NJ99" s="1324"/>
      <c r="NK99" s="497" t="e">
        <f t="shared" si="2533"/>
        <v>#N/A</v>
      </c>
      <c r="NL99" s="497" t="e">
        <f t="shared" si="2534"/>
        <v>#N/A</v>
      </c>
      <c r="NM99" s="498" t="e">
        <f t="shared" si="2535"/>
        <v>#N/A</v>
      </c>
      <c r="NN99" s="498">
        <f t="shared" si="2536"/>
        <v>0</v>
      </c>
      <c r="NO99" s="498">
        <f t="shared" si="2537"/>
        <v>0</v>
      </c>
      <c r="NP99" s="498" t="e">
        <f t="shared" si="2538"/>
        <v>#N/A</v>
      </c>
      <c r="NQ99" s="504">
        <f t="shared" si="2539"/>
        <v>0</v>
      </c>
      <c r="NR99" s="500">
        <f t="shared" si="2540"/>
        <v>0</v>
      </c>
      <c r="NU99" s="665"/>
      <c r="NV99" s="666"/>
      <c r="NW99" s="667"/>
      <c r="NX99" s="676"/>
      <c r="NY99" s="669"/>
      <c r="NZ99" s="670"/>
      <c r="OA99" s="1324"/>
      <c r="OB99" s="497" t="e">
        <f t="shared" si="2541"/>
        <v>#N/A</v>
      </c>
      <c r="OC99" s="497" t="e">
        <f t="shared" si="2542"/>
        <v>#N/A</v>
      </c>
      <c r="OD99" s="498" t="e">
        <f t="shared" si="2543"/>
        <v>#N/A</v>
      </c>
      <c r="OE99" s="498">
        <f t="shared" si="2544"/>
        <v>0</v>
      </c>
      <c r="OF99" s="498">
        <f t="shared" si="2545"/>
        <v>0</v>
      </c>
      <c r="OG99" s="498" t="e">
        <f t="shared" si="2546"/>
        <v>#N/A</v>
      </c>
      <c r="OH99" s="504">
        <f t="shared" si="2547"/>
        <v>0</v>
      </c>
      <c r="OI99" s="500">
        <f t="shared" si="2548"/>
        <v>0</v>
      </c>
      <c r="OL99" s="665"/>
      <c r="OM99" s="666"/>
      <c r="ON99" s="667"/>
      <c r="OO99" s="676"/>
      <c r="OP99" s="669"/>
      <c r="OQ99" s="670"/>
      <c r="OR99" s="1324"/>
      <c r="OS99" s="497" t="e">
        <f t="shared" si="2549"/>
        <v>#N/A</v>
      </c>
      <c r="OT99" s="497" t="e">
        <f t="shared" si="2550"/>
        <v>#N/A</v>
      </c>
      <c r="OU99" s="498" t="e">
        <f t="shared" si="2551"/>
        <v>#N/A</v>
      </c>
      <c r="OV99" s="498">
        <f t="shared" si="2552"/>
        <v>0</v>
      </c>
      <c r="OW99" s="498">
        <f t="shared" si="2553"/>
        <v>0</v>
      </c>
      <c r="OX99" s="498" t="e">
        <f t="shared" si="2554"/>
        <v>#N/A</v>
      </c>
      <c r="OY99" s="504">
        <f t="shared" si="2555"/>
        <v>0</v>
      </c>
      <c r="OZ99" s="500">
        <f t="shared" si="2556"/>
        <v>0</v>
      </c>
      <c r="PC99" s="665"/>
      <c r="PD99" s="666"/>
      <c r="PE99" s="667"/>
      <c r="PF99" s="676"/>
      <c r="PG99" s="669"/>
      <c r="PH99" s="670"/>
      <c r="PI99" s="1324"/>
      <c r="PJ99" s="497" t="e">
        <f t="shared" si="2557"/>
        <v>#N/A</v>
      </c>
      <c r="PK99" s="497" t="e">
        <f t="shared" si="2558"/>
        <v>#N/A</v>
      </c>
      <c r="PL99" s="498" t="e">
        <f t="shared" si="2559"/>
        <v>#N/A</v>
      </c>
      <c r="PM99" s="498">
        <f t="shared" si="2560"/>
        <v>0</v>
      </c>
      <c r="PN99" s="498">
        <f t="shared" si="2561"/>
        <v>0</v>
      </c>
      <c r="PO99" s="498" t="e">
        <f t="shared" si="2562"/>
        <v>#N/A</v>
      </c>
      <c r="PP99" s="504">
        <f t="shared" si="2563"/>
        <v>0</v>
      </c>
      <c r="PQ99" s="500">
        <f t="shared" si="2564"/>
        <v>0</v>
      </c>
      <c r="PT99" s="665"/>
      <c r="PU99" s="666"/>
      <c r="PV99" s="667"/>
      <c r="PW99" s="676"/>
      <c r="PX99" s="669"/>
      <c r="PY99" s="670"/>
      <c r="PZ99" s="1324"/>
      <c r="QA99" s="497" t="e">
        <f t="shared" si="2565"/>
        <v>#N/A</v>
      </c>
      <c r="QB99" s="497" t="e">
        <f t="shared" si="2566"/>
        <v>#N/A</v>
      </c>
      <c r="QC99" s="498" t="e">
        <f t="shared" si="2567"/>
        <v>#N/A</v>
      </c>
      <c r="QD99" s="498">
        <f t="shared" si="2568"/>
        <v>0</v>
      </c>
      <c r="QE99" s="498">
        <f t="shared" si="2569"/>
        <v>0</v>
      </c>
      <c r="QF99" s="498" t="e">
        <f t="shared" si="2570"/>
        <v>#N/A</v>
      </c>
      <c r="QG99" s="504">
        <f t="shared" si="2571"/>
        <v>0</v>
      </c>
      <c r="QH99" s="500">
        <f t="shared" si="2572"/>
        <v>0</v>
      </c>
      <c r="QK99" s="665"/>
      <c r="QL99" s="666"/>
      <c r="QM99" s="667"/>
      <c r="QN99" s="676"/>
      <c r="QO99" s="669"/>
      <c r="QP99" s="670"/>
      <c r="QQ99" s="1324"/>
      <c r="QR99" s="497" t="e">
        <f t="shared" si="2573"/>
        <v>#N/A</v>
      </c>
      <c r="QS99" s="497" t="e">
        <f t="shared" si="2574"/>
        <v>#N/A</v>
      </c>
      <c r="QT99" s="498" t="e">
        <f t="shared" si="2575"/>
        <v>#N/A</v>
      </c>
      <c r="QU99" s="498">
        <f t="shared" si="2576"/>
        <v>0</v>
      </c>
      <c r="QV99" s="498">
        <f t="shared" si="2577"/>
        <v>0</v>
      </c>
      <c r="QW99" s="498" t="e">
        <f t="shared" si="2578"/>
        <v>#N/A</v>
      </c>
      <c r="QX99" s="504">
        <f t="shared" si="2579"/>
        <v>0</v>
      </c>
      <c r="QY99" s="500">
        <f t="shared" si="2580"/>
        <v>0</v>
      </c>
      <c r="RB99" s="381"/>
      <c r="RC99" s="382"/>
      <c r="RD99" s="383"/>
      <c r="RE99" s="384"/>
      <c r="RF99" s="385"/>
      <c r="RG99" s="386"/>
      <c r="RH99" s="386"/>
      <c r="RI99" s="497"/>
      <c r="RJ99" s="497"/>
      <c r="RK99" s="501"/>
      <c r="RL99" s="501"/>
      <c r="RM99" s="501"/>
      <c r="RN99" s="501"/>
      <c r="RO99" s="502"/>
      <c r="RP99" s="503"/>
      <c r="RS99" s="381"/>
      <c r="RT99" s="382"/>
      <c r="RU99" s="383"/>
      <c r="RV99" s="384"/>
      <c r="RW99" s="385"/>
      <c r="RX99" s="386"/>
      <c r="RY99" s="386"/>
      <c r="RZ99" s="497"/>
      <c r="SA99" s="497"/>
      <c r="SB99" s="501"/>
      <c r="SC99" s="501"/>
      <c r="SD99" s="501"/>
      <c r="SE99" s="501"/>
      <c r="SF99" s="502"/>
      <c r="SG99" s="503"/>
      <c r="SJ99" s="381"/>
      <c r="SK99" s="382"/>
      <c r="SL99" s="383"/>
      <c r="SM99" s="384"/>
      <c r="SN99" s="385"/>
      <c r="SO99" s="386"/>
      <c r="SP99" s="386"/>
      <c r="SQ99" s="497"/>
      <c r="SR99" s="497"/>
      <c r="SS99" s="501"/>
      <c r="ST99" s="501"/>
      <c r="SU99" s="501"/>
      <c r="SV99" s="501"/>
      <c r="SW99" s="502"/>
      <c r="SX99" s="503"/>
    </row>
    <row r="100" spans="2:518" ht="85.5" customHeight="1" thickTop="1" thickBot="1">
      <c r="B100" s="863" t="s">
        <v>549</v>
      </c>
      <c r="C100" s="849" t="s">
        <v>435</v>
      </c>
      <c r="D100" s="834" t="s">
        <v>550</v>
      </c>
      <c r="E100" s="835" t="s">
        <v>146</v>
      </c>
      <c r="F100" s="836">
        <v>1</v>
      </c>
      <c r="G100" s="916">
        <v>0</v>
      </c>
      <c r="H100" s="837">
        <v>0</v>
      </c>
      <c r="K100" s="965" t="s">
        <v>549</v>
      </c>
      <c r="L100" s="951" t="s">
        <v>435</v>
      </c>
      <c r="M100" s="936" t="s">
        <v>550</v>
      </c>
      <c r="N100" s="937" t="s">
        <v>146</v>
      </c>
      <c r="O100" s="938">
        <v>1</v>
      </c>
      <c r="P100" s="1017">
        <v>7650000</v>
      </c>
      <c r="Q100" s="939">
        <v>7650000</v>
      </c>
      <c r="R100" s="497">
        <f>IF(EXACT(VLOOKUP(K100,OFERTA_0,3,FALSE),M100),1,0)</f>
        <v>1</v>
      </c>
      <c r="S100" s="497">
        <f>IF(EXACT(VLOOKUP(K100,OFERTA_0,4,FALSE),N100),1,0)</f>
        <v>1</v>
      </c>
      <c r="T100" s="498">
        <f>IF(EXACT(VLOOKUP(K100,OFERTA_0,5,FALSE),O100),1,0)</f>
        <v>1</v>
      </c>
      <c r="U100" s="498">
        <f t="shared" si="2581"/>
        <v>1</v>
      </c>
      <c r="V100" s="498">
        <f t="shared" si="2582"/>
        <v>1</v>
      </c>
      <c r="W100" s="498">
        <f t="shared" si="2583"/>
        <v>1</v>
      </c>
      <c r="X100" s="504">
        <f t="shared" si="2584"/>
        <v>7650000</v>
      </c>
      <c r="Y100" s="500">
        <f t="shared" si="2585"/>
        <v>0</v>
      </c>
      <c r="Z100" s="486"/>
      <c r="AA100" s="486"/>
      <c r="AB100" s="965" t="s">
        <v>549</v>
      </c>
      <c r="AC100" s="951" t="s">
        <v>435</v>
      </c>
      <c r="AD100" s="936" t="s">
        <v>550</v>
      </c>
      <c r="AE100" s="937" t="s">
        <v>146</v>
      </c>
      <c r="AF100" s="938">
        <v>1</v>
      </c>
      <c r="AG100" s="1017">
        <v>6200000</v>
      </c>
      <c r="AH100" s="939">
        <v>6200000</v>
      </c>
      <c r="AI100" s="497">
        <f>IF(EXACT(VLOOKUP(AB100,OFERTA_0,3,FALSE),AD100),1,0)</f>
        <v>1</v>
      </c>
      <c r="AJ100" s="497">
        <f>IF(EXACT(VLOOKUP(AB100,OFERTA_0,4,FALSE),AE100),1,0)</f>
        <v>1</v>
      </c>
      <c r="AK100" s="498">
        <f>IF(EXACT(VLOOKUP(AB100,OFERTA_0,5,FALSE),AF100),1,0)</f>
        <v>1</v>
      </c>
      <c r="AL100" s="498">
        <f t="shared" si="2586"/>
        <v>1</v>
      </c>
      <c r="AM100" s="498">
        <f t="shared" si="2587"/>
        <v>1</v>
      </c>
      <c r="AN100" s="498">
        <f t="shared" si="2588"/>
        <v>1</v>
      </c>
      <c r="AO100" s="504">
        <f t="shared" si="2589"/>
        <v>6200000</v>
      </c>
      <c r="AP100" s="500">
        <f t="shared" si="2590"/>
        <v>0</v>
      </c>
      <c r="AQ100" s="486"/>
      <c r="AR100" s="486"/>
      <c r="AS100" s="965" t="s">
        <v>549</v>
      </c>
      <c r="AT100" s="951" t="s">
        <v>435</v>
      </c>
      <c r="AU100" s="936" t="s">
        <v>550</v>
      </c>
      <c r="AV100" s="937" t="s">
        <v>146</v>
      </c>
      <c r="AW100" s="938">
        <v>1</v>
      </c>
      <c r="AX100" s="1017">
        <v>8678900</v>
      </c>
      <c r="AY100" s="939">
        <v>8678900</v>
      </c>
      <c r="AZ100" s="497">
        <f>IF(EXACT(VLOOKUP(AS100,OFERTA_0,3,FALSE),AU100),1,0)</f>
        <v>1</v>
      </c>
      <c r="BA100" s="497">
        <f>IF(EXACT(VLOOKUP(AS100,OFERTA_0,4,FALSE),AV100),1,0)</f>
        <v>1</v>
      </c>
      <c r="BB100" s="498">
        <f>IF(EXACT(VLOOKUP(AS100,OFERTA_0,5,FALSE),AW100),1,0)</f>
        <v>1</v>
      </c>
      <c r="BC100" s="498">
        <f t="shared" si="2591"/>
        <v>1</v>
      </c>
      <c r="BD100" s="498">
        <f t="shared" si="2592"/>
        <v>1</v>
      </c>
      <c r="BE100" s="498">
        <f t="shared" si="2593"/>
        <v>1</v>
      </c>
      <c r="BF100" s="504">
        <f t="shared" si="2594"/>
        <v>8678900</v>
      </c>
      <c r="BG100" s="500">
        <f t="shared" si="2595"/>
        <v>0</v>
      </c>
      <c r="BJ100" s="965" t="s">
        <v>549</v>
      </c>
      <c r="BK100" s="951" t="s">
        <v>435</v>
      </c>
      <c r="BL100" s="936" t="s">
        <v>550</v>
      </c>
      <c r="BM100" s="937" t="s">
        <v>146</v>
      </c>
      <c r="BN100" s="938">
        <v>1</v>
      </c>
      <c r="BO100" s="1017">
        <v>9687947</v>
      </c>
      <c r="BP100" s="939">
        <v>9687947</v>
      </c>
      <c r="BQ100" s="497">
        <f>IF(EXACT(VLOOKUP(BJ100,OFERTA_0,3,FALSE),BL100),1,0)</f>
        <v>1</v>
      </c>
      <c r="BR100" s="497">
        <f>IF(EXACT(VLOOKUP(BJ100,OFERTA_0,4,FALSE),BM100),1,0)</f>
        <v>1</v>
      </c>
      <c r="BS100" s="498">
        <f>IF(EXACT(VLOOKUP(BJ100,OFERTA_0,5,FALSE),BN100),1,0)</f>
        <v>1</v>
      </c>
      <c r="BT100" s="498">
        <f t="shared" si="2596"/>
        <v>1</v>
      </c>
      <c r="BU100" s="498">
        <f t="shared" si="2597"/>
        <v>1</v>
      </c>
      <c r="BV100" s="498">
        <f t="shared" si="2598"/>
        <v>1</v>
      </c>
      <c r="BW100" s="504">
        <f t="shared" si="2599"/>
        <v>9687947</v>
      </c>
      <c r="BX100" s="500">
        <f t="shared" si="2600"/>
        <v>0</v>
      </c>
      <c r="CA100" s="965" t="s">
        <v>549</v>
      </c>
      <c r="CB100" s="951" t="s">
        <v>435</v>
      </c>
      <c r="CC100" s="936" t="s">
        <v>550</v>
      </c>
      <c r="CD100" s="937" t="s">
        <v>146</v>
      </c>
      <c r="CE100" s="938">
        <v>1</v>
      </c>
      <c r="CF100" s="1017">
        <v>5460905</v>
      </c>
      <c r="CG100" s="939">
        <v>5460905</v>
      </c>
      <c r="CH100" s="497">
        <f>IF(EXACT(VLOOKUP(CA100,OFERTA_0,3,FALSE),CC100),1,0)</f>
        <v>1</v>
      </c>
      <c r="CI100" s="497">
        <f>IF(EXACT(VLOOKUP(CA100,OFERTA_0,4,FALSE),CD100),1,0)</f>
        <v>1</v>
      </c>
      <c r="CJ100" s="498">
        <f>IF(EXACT(VLOOKUP(CA100,OFERTA_0,5,FALSE),CE100),1,0)</f>
        <v>1</v>
      </c>
      <c r="CK100" s="498">
        <f t="shared" si="2601"/>
        <v>1</v>
      </c>
      <c r="CL100" s="498">
        <f t="shared" si="2602"/>
        <v>1</v>
      </c>
      <c r="CM100" s="498">
        <f t="shared" si="2603"/>
        <v>1</v>
      </c>
      <c r="CN100" s="504">
        <f t="shared" si="2604"/>
        <v>5460905</v>
      </c>
      <c r="CO100" s="500">
        <f t="shared" si="2605"/>
        <v>0</v>
      </c>
      <c r="CR100" s="965" t="s">
        <v>549</v>
      </c>
      <c r="CS100" s="951" t="s">
        <v>435</v>
      </c>
      <c r="CT100" s="936" t="s">
        <v>550</v>
      </c>
      <c r="CU100" s="937" t="s">
        <v>146</v>
      </c>
      <c r="CV100" s="1030">
        <v>1</v>
      </c>
      <c r="CW100" s="1017">
        <v>5460900</v>
      </c>
      <c r="CX100" s="698">
        <f t="shared" si="2606"/>
        <v>5460900</v>
      </c>
      <c r="CY100" s="497">
        <f>IF(EXACT(VLOOKUP(CR100,OFERTA_0,3,FALSE),CT100),1,0)</f>
        <v>1</v>
      </c>
      <c r="CZ100" s="497">
        <f>IF(EXACT(VLOOKUP(CR100,OFERTA_0,4,FALSE),CU100),1,0)</f>
        <v>1</v>
      </c>
      <c r="DA100" s="498">
        <f>IF(EXACT(VLOOKUP(CR100,OFERTA_0,5,FALSE),CV100),1,0)</f>
        <v>1</v>
      </c>
      <c r="DB100" s="498">
        <f t="shared" si="2607"/>
        <v>1</v>
      </c>
      <c r="DC100" s="498">
        <f t="shared" si="2608"/>
        <v>1</v>
      </c>
      <c r="DD100" s="498">
        <f t="shared" si="2609"/>
        <v>1</v>
      </c>
      <c r="DE100" s="504">
        <f t="shared" si="2610"/>
        <v>5460900</v>
      </c>
      <c r="DF100" s="500">
        <f t="shared" si="2611"/>
        <v>0</v>
      </c>
      <c r="DI100" s="965" t="s">
        <v>549</v>
      </c>
      <c r="DJ100" s="951" t="s">
        <v>435</v>
      </c>
      <c r="DK100" s="936" t="s">
        <v>550</v>
      </c>
      <c r="DL100" s="937" t="s">
        <v>146</v>
      </c>
      <c r="DM100" s="938">
        <v>1</v>
      </c>
      <c r="DN100" s="1017">
        <v>7800000</v>
      </c>
      <c r="DO100" s="939">
        <v>7800000</v>
      </c>
      <c r="DP100" s="497">
        <f>IF(EXACT(VLOOKUP(DI100,OFERTA_0,3,FALSE),DK100),1,0)</f>
        <v>1</v>
      </c>
      <c r="DQ100" s="497">
        <f>IF(EXACT(VLOOKUP(DI100,OFERTA_0,4,FALSE),DL100),1,0)</f>
        <v>1</v>
      </c>
      <c r="DR100" s="498">
        <f>IF(EXACT(VLOOKUP(DI100,OFERTA_0,5,FALSE),DM100),1,0)</f>
        <v>1</v>
      </c>
      <c r="DS100" s="498">
        <f t="shared" si="2612"/>
        <v>1</v>
      </c>
      <c r="DT100" s="498">
        <f t="shared" si="2613"/>
        <v>1</v>
      </c>
      <c r="DU100" s="498">
        <f t="shared" si="2614"/>
        <v>1</v>
      </c>
      <c r="DV100" s="504">
        <f t="shared" si="2615"/>
        <v>7800000</v>
      </c>
      <c r="DW100" s="500">
        <f t="shared" si="2616"/>
        <v>0</v>
      </c>
      <c r="DZ100" s="965" t="s">
        <v>549</v>
      </c>
      <c r="EA100" s="951" t="s">
        <v>435</v>
      </c>
      <c r="EB100" s="936" t="s">
        <v>550</v>
      </c>
      <c r="EC100" s="937" t="s">
        <v>146</v>
      </c>
      <c r="ED100" s="1030">
        <v>1</v>
      </c>
      <c r="EE100" s="1017">
        <v>5460810</v>
      </c>
      <c r="EF100" s="698">
        <f t="shared" si="2617"/>
        <v>5460810</v>
      </c>
      <c r="EG100" s="497">
        <f>IF(EXACT(VLOOKUP(DZ100,OFERTA_0,3,FALSE),EB100),1,0)</f>
        <v>1</v>
      </c>
      <c r="EH100" s="497">
        <f>IF(EXACT(VLOOKUP(DZ100,OFERTA_0,4,FALSE),EC100),1,0)</f>
        <v>1</v>
      </c>
      <c r="EI100" s="498">
        <f>IF(EXACT(VLOOKUP(DZ100,OFERTA_0,5,FALSE),ED100),1,0)</f>
        <v>1</v>
      </c>
      <c r="EJ100" s="498">
        <f t="shared" si="2618"/>
        <v>1</v>
      </c>
      <c r="EK100" s="498">
        <f t="shared" si="2619"/>
        <v>1</v>
      </c>
      <c r="EL100" s="498">
        <f t="shared" si="2620"/>
        <v>1</v>
      </c>
      <c r="EM100" s="504">
        <f t="shared" si="2621"/>
        <v>5460810</v>
      </c>
      <c r="EN100" s="500">
        <f t="shared" si="2622"/>
        <v>0</v>
      </c>
      <c r="EQ100" s="665"/>
      <c r="ER100" s="666"/>
      <c r="ES100" s="667"/>
      <c r="ET100" s="676"/>
      <c r="EU100" s="669"/>
      <c r="EV100" s="670"/>
      <c r="EW100" s="1324"/>
      <c r="EX100" s="497" t="e">
        <f t="shared" si="2429"/>
        <v>#N/A</v>
      </c>
      <c r="EY100" s="497" t="e">
        <f t="shared" si="2430"/>
        <v>#N/A</v>
      </c>
      <c r="EZ100" s="498" t="e">
        <f t="shared" si="2431"/>
        <v>#N/A</v>
      </c>
      <c r="FA100" s="498">
        <f t="shared" si="2432"/>
        <v>0</v>
      </c>
      <c r="FB100" s="498">
        <f t="shared" si="2433"/>
        <v>0</v>
      </c>
      <c r="FC100" s="498" t="e">
        <f t="shared" si="2434"/>
        <v>#N/A</v>
      </c>
      <c r="FD100" s="504">
        <f t="shared" si="2435"/>
        <v>0</v>
      </c>
      <c r="FE100" s="500">
        <f t="shared" si="2436"/>
        <v>0</v>
      </c>
      <c r="FH100" s="665"/>
      <c r="FI100" s="666"/>
      <c r="FJ100" s="667"/>
      <c r="FK100" s="676"/>
      <c r="FL100" s="669"/>
      <c r="FM100" s="670"/>
      <c r="FN100" s="1324"/>
      <c r="FO100" s="497" t="e">
        <f t="shared" si="2437"/>
        <v>#N/A</v>
      </c>
      <c r="FP100" s="497" t="e">
        <f t="shared" si="2438"/>
        <v>#N/A</v>
      </c>
      <c r="FQ100" s="498" t="e">
        <f t="shared" si="2439"/>
        <v>#N/A</v>
      </c>
      <c r="FR100" s="498">
        <f t="shared" si="2440"/>
        <v>0</v>
      </c>
      <c r="FS100" s="498">
        <f t="shared" si="2441"/>
        <v>0</v>
      </c>
      <c r="FT100" s="498" t="e">
        <f t="shared" si="2442"/>
        <v>#N/A</v>
      </c>
      <c r="FU100" s="504">
        <f t="shared" si="2443"/>
        <v>0</v>
      </c>
      <c r="FV100" s="500">
        <f t="shared" si="2444"/>
        <v>0</v>
      </c>
      <c r="FY100" s="665"/>
      <c r="FZ100" s="666"/>
      <c r="GA100" s="667"/>
      <c r="GB100" s="676"/>
      <c r="GC100" s="669"/>
      <c r="GD100" s="670"/>
      <c r="GE100" s="1324"/>
      <c r="GF100" s="497" t="e">
        <f t="shared" si="2445"/>
        <v>#N/A</v>
      </c>
      <c r="GG100" s="497" t="e">
        <f t="shared" si="2446"/>
        <v>#N/A</v>
      </c>
      <c r="GH100" s="498" t="e">
        <f t="shared" si="2447"/>
        <v>#N/A</v>
      </c>
      <c r="GI100" s="498">
        <f t="shared" si="2448"/>
        <v>0</v>
      </c>
      <c r="GJ100" s="498">
        <f t="shared" si="2449"/>
        <v>0</v>
      </c>
      <c r="GK100" s="498" t="e">
        <f t="shared" si="2450"/>
        <v>#N/A</v>
      </c>
      <c r="GL100" s="504">
        <f t="shared" si="2451"/>
        <v>0</v>
      </c>
      <c r="GM100" s="500">
        <f t="shared" si="2452"/>
        <v>0</v>
      </c>
      <c r="GP100" s="665"/>
      <c r="GQ100" s="666"/>
      <c r="GR100" s="667"/>
      <c r="GS100" s="676"/>
      <c r="GT100" s="669"/>
      <c r="GU100" s="670"/>
      <c r="GV100" s="1324"/>
      <c r="GW100" s="497" t="e">
        <f t="shared" si="2453"/>
        <v>#N/A</v>
      </c>
      <c r="GX100" s="497" t="e">
        <f t="shared" si="2454"/>
        <v>#N/A</v>
      </c>
      <c r="GY100" s="498" t="e">
        <f t="shared" si="2455"/>
        <v>#N/A</v>
      </c>
      <c r="GZ100" s="498">
        <f t="shared" si="2456"/>
        <v>0</v>
      </c>
      <c r="HA100" s="498">
        <f t="shared" si="2457"/>
        <v>0</v>
      </c>
      <c r="HB100" s="498" t="e">
        <f t="shared" si="2458"/>
        <v>#N/A</v>
      </c>
      <c r="HC100" s="504">
        <f t="shared" si="2459"/>
        <v>0</v>
      </c>
      <c r="HD100" s="500">
        <f t="shared" si="2460"/>
        <v>0</v>
      </c>
      <c r="HG100" s="665"/>
      <c r="HH100" s="666"/>
      <c r="HI100" s="667"/>
      <c r="HJ100" s="676"/>
      <c r="HK100" s="669"/>
      <c r="HL100" s="670"/>
      <c r="HM100" s="1324"/>
      <c r="HN100" s="497" t="e">
        <f t="shared" si="2461"/>
        <v>#N/A</v>
      </c>
      <c r="HO100" s="497" t="e">
        <f t="shared" si="2462"/>
        <v>#N/A</v>
      </c>
      <c r="HP100" s="498" t="e">
        <f t="shared" si="2463"/>
        <v>#N/A</v>
      </c>
      <c r="HQ100" s="498">
        <f t="shared" si="2464"/>
        <v>0</v>
      </c>
      <c r="HR100" s="498">
        <f t="shared" si="2465"/>
        <v>0</v>
      </c>
      <c r="HS100" s="498" t="e">
        <f t="shared" si="2466"/>
        <v>#N/A</v>
      </c>
      <c r="HT100" s="504">
        <f t="shared" si="2467"/>
        <v>0</v>
      </c>
      <c r="HU100" s="500">
        <f t="shared" si="2468"/>
        <v>0</v>
      </c>
      <c r="HX100" s="665"/>
      <c r="HY100" s="666"/>
      <c r="HZ100" s="667"/>
      <c r="IA100" s="676"/>
      <c r="IB100" s="669"/>
      <c r="IC100" s="670"/>
      <c r="ID100" s="1324"/>
      <c r="IE100" s="497" t="e">
        <f t="shared" si="2469"/>
        <v>#N/A</v>
      </c>
      <c r="IF100" s="497" t="e">
        <f t="shared" si="2470"/>
        <v>#N/A</v>
      </c>
      <c r="IG100" s="498" t="e">
        <f t="shared" si="2471"/>
        <v>#N/A</v>
      </c>
      <c r="IH100" s="498">
        <f t="shared" si="2472"/>
        <v>0</v>
      </c>
      <c r="II100" s="498">
        <f t="shared" si="2473"/>
        <v>0</v>
      </c>
      <c r="IJ100" s="498" t="e">
        <f t="shared" si="2474"/>
        <v>#N/A</v>
      </c>
      <c r="IK100" s="504">
        <f t="shared" si="2475"/>
        <v>0</v>
      </c>
      <c r="IL100" s="500">
        <f t="shared" si="2476"/>
        <v>0</v>
      </c>
      <c r="IO100" s="665"/>
      <c r="IP100" s="666"/>
      <c r="IQ100" s="667"/>
      <c r="IR100" s="676"/>
      <c r="IS100" s="669"/>
      <c r="IT100" s="670"/>
      <c r="IU100" s="1324"/>
      <c r="IV100" s="497" t="e">
        <f t="shared" si="2477"/>
        <v>#N/A</v>
      </c>
      <c r="IW100" s="497" t="e">
        <f t="shared" si="2478"/>
        <v>#N/A</v>
      </c>
      <c r="IX100" s="498" t="e">
        <f t="shared" si="2479"/>
        <v>#N/A</v>
      </c>
      <c r="IY100" s="498">
        <f t="shared" si="2480"/>
        <v>0</v>
      </c>
      <c r="IZ100" s="498">
        <f t="shared" si="2481"/>
        <v>0</v>
      </c>
      <c r="JA100" s="498" t="e">
        <f t="shared" si="2482"/>
        <v>#N/A</v>
      </c>
      <c r="JB100" s="504">
        <f t="shared" si="2483"/>
        <v>0</v>
      </c>
      <c r="JC100" s="500">
        <f t="shared" si="2484"/>
        <v>0</v>
      </c>
      <c r="JF100" s="665"/>
      <c r="JG100" s="666"/>
      <c r="JH100" s="667"/>
      <c r="JI100" s="676"/>
      <c r="JJ100" s="669"/>
      <c r="JK100" s="670"/>
      <c r="JL100" s="1324"/>
      <c r="JM100" s="497" t="e">
        <f t="shared" si="2485"/>
        <v>#N/A</v>
      </c>
      <c r="JN100" s="497" t="e">
        <f t="shared" si="2486"/>
        <v>#N/A</v>
      </c>
      <c r="JO100" s="498" t="e">
        <f t="shared" si="2487"/>
        <v>#N/A</v>
      </c>
      <c r="JP100" s="498">
        <f t="shared" si="2488"/>
        <v>0</v>
      </c>
      <c r="JQ100" s="498">
        <f t="shared" si="2489"/>
        <v>0</v>
      </c>
      <c r="JR100" s="498" t="e">
        <f t="shared" si="2490"/>
        <v>#N/A</v>
      </c>
      <c r="JS100" s="504">
        <f t="shared" si="2491"/>
        <v>0</v>
      </c>
      <c r="JT100" s="500">
        <f t="shared" si="2492"/>
        <v>0</v>
      </c>
      <c r="JW100" s="665"/>
      <c r="JX100" s="666"/>
      <c r="JY100" s="667"/>
      <c r="JZ100" s="676"/>
      <c r="KA100" s="669"/>
      <c r="KB100" s="670"/>
      <c r="KC100" s="1324"/>
      <c r="KD100" s="497" t="e">
        <f t="shared" si="2493"/>
        <v>#N/A</v>
      </c>
      <c r="KE100" s="497" t="e">
        <f t="shared" si="2494"/>
        <v>#N/A</v>
      </c>
      <c r="KF100" s="498" t="e">
        <f t="shared" si="2495"/>
        <v>#N/A</v>
      </c>
      <c r="KG100" s="498">
        <f t="shared" si="2496"/>
        <v>0</v>
      </c>
      <c r="KH100" s="498">
        <f t="shared" si="2497"/>
        <v>0</v>
      </c>
      <c r="KI100" s="498" t="e">
        <f t="shared" si="2498"/>
        <v>#N/A</v>
      </c>
      <c r="KJ100" s="504">
        <f t="shared" si="2499"/>
        <v>0</v>
      </c>
      <c r="KK100" s="500">
        <f t="shared" si="2500"/>
        <v>0</v>
      </c>
      <c r="KN100" s="665"/>
      <c r="KO100" s="666"/>
      <c r="KP100" s="667"/>
      <c r="KQ100" s="676"/>
      <c r="KR100" s="669"/>
      <c r="KS100" s="670"/>
      <c r="KT100" s="1324"/>
      <c r="KU100" s="497" t="e">
        <f t="shared" si="2501"/>
        <v>#N/A</v>
      </c>
      <c r="KV100" s="497" t="e">
        <f t="shared" si="2502"/>
        <v>#N/A</v>
      </c>
      <c r="KW100" s="498" t="e">
        <f t="shared" si="2503"/>
        <v>#N/A</v>
      </c>
      <c r="KX100" s="498">
        <f t="shared" si="2504"/>
        <v>0</v>
      </c>
      <c r="KY100" s="498">
        <f t="shared" si="2505"/>
        <v>0</v>
      </c>
      <c r="KZ100" s="498" t="e">
        <f t="shared" si="2506"/>
        <v>#N/A</v>
      </c>
      <c r="LA100" s="504">
        <f t="shared" si="2507"/>
        <v>0</v>
      </c>
      <c r="LB100" s="500">
        <f t="shared" si="2508"/>
        <v>0</v>
      </c>
      <c r="LE100" s="665"/>
      <c r="LF100" s="666"/>
      <c r="LG100" s="667"/>
      <c r="LH100" s="676"/>
      <c r="LI100" s="669"/>
      <c r="LJ100" s="670"/>
      <c r="LK100" s="1324"/>
      <c r="LL100" s="497" t="e">
        <f t="shared" si="2509"/>
        <v>#N/A</v>
      </c>
      <c r="LM100" s="497" t="e">
        <f t="shared" si="2510"/>
        <v>#N/A</v>
      </c>
      <c r="LN100" s="498" t="e">
        <f t="shared" si="2511"/>
        <v>#N/A</v>
      </c>
      <c r="LO100" s="498">
        <f t="shared" si="2512"/>
        <v>0</v>
      </c>
      <c r="LP100" s="498">
        <f t="shared" si="2513"/>
        <v>0</v>
      </c>
      <c r="LQ100" s="498" t="e">
        <f t="shared" si="2514"/>
        <v>#N/A</v>
      </c>
      <c r="LR100" s="504">
        <f t="shared" si="2515"/>
        <v>0</v>
      </c>
      <c r="LS100" s="500">
        <f t="shared" si="2516"/>
        <v>0</v>
      </c>
      <c r="LV100" s="665"/>
      <c r="LW100" s="666"/>
      <c r="LX100" s="667"/>
      <c r="LY100" s="676"/>
      <c r="LZ100" s="669"/>
      <c r="MA100" s="670"/>
      <c r="MB100" s="1324"/>
      <c r="MC100" s="497" t="e">
        <f t="shared" si="2517"/>
        <v>#N/A</v>
      </c>
      <c r="MD100" s="497" t="e">
        <f t="shared" si="2518"/>
        <v>#N/A</v>
      </c>
      <c r="ME100" s="498" t="e">
        <f t="shared" si="2519"/>
        <v>#N/A</v>
      </c>
      <c r="MF100" s="498">
        <f t="shared" si="2520"/>
        <v>0</v>
      </c>
      <c r="MG100" s="498">
        <f t="shared" si="2521"/>
        <v>0</v>
      </c>
      <c r="MH100" s="498" t="e">
        <f t="shared" si="2522"/>
        <v>#N/A</v>
      </c>
      <c r="MI100" s="504">
        <f t="shared" si="2523"/>
        <v>0</v>
      </c>
      <c r="MJ100" s="500">
        <f t="shared" si="2524"/>
        <v>0</v>
      </c>
      <c r="MM100" s="665"/>
      <c r="MN100" s="666"/>
      <c r="MO100" s="667"/>
      <c r="MP100" s="676"/>
      <c r="MQ100" s="669"/>
      <c r="MR100" s="670"/>
      <c r="MS100" s="1324"/>
      <c r="MT100" s="497" t="e">
        <f t="shared" si="2525"/>
        <v>#N/A</v>
      </c>
      <c r="MU100" s="497" t="e">
        <f t="shared" si="2526"/>
        <v>#N/A</v>
      </c>
      <c r="MV100" s="498" t="e">
        <f t="shared" si="2527"/>
        <v>#N/A</v>
      </c>
      <c r="MW100" s="498">
        <f t="shared" si="2528"/>
        <v>0</v>
      </c>
      <c r="MX100" s="498">
        <f t="shared" si="2529"/>
        <v>0</v>
      </c>
      <c r="MY100" s="498" t="e">
        <f t="shared" si="2530"/>
        <v>#N/A</v>
      </c>
      <c r="MZ100" s="504">
        <f t="shared" si="2531"/>
        <v>0</v>
      </c>
      <c r="NA100" s="500">
        <f t="shared" si="2532"/>
        <v>0</v>
      </c>
      <c r="ND100" s="665"/>
      <c r="NE100" s="666"/>
      <c r="NF100" s="667"/>
      <c r="NG100" s="676"/>
      <c r="NH100" s="669"/>
      <c r="NI100" s="670"/>
      <c r="NJ100" s="1324"/>
      <c r="NK100" s="497" t="e">
        <f t="shared" si="2533"/>
        <v>#N/A</v>
      </c>
      <c r="NL100" s="497" t="e">
        <f t="shared" si="2534"/>
        <v>#N/A</v>
      </c>
      <c r="NM100" s="498" t="e">
        <f t="shared" si="2535"/>
        <v>#N/A</v>
      </c>
      <c r="NN100" s="498">
        <f t="shared" si="2536"/>
        <v>0</v>
      </c>
      <c r="NO100" s="498">
        <f t="shared" si="2537"/>
        <v>0</v>
      </c>
      <c r="NP100" s="498" t="e">
        <f t="shared" si="2538"/>
        <v>#N/A</v>
      </c>
      <c r="NQ100" s="504">
        <f t="shared" si="2539"/>
        <v>0</v>
      </c>
      <c r="NR100" s="500">
        <f t="shared" si="2540"/>
        <v>0</v>
      </c>
      <c r="NU100" s="665"/>
      <c r="NV100" s="666"/>
      <c r="NW100" s="667"/>
      <c r="NX100" s="676"/>
      <c r="NY100" s="669"/>
      <c r="NZ100" s="670"/>
      <c r="OA100" s="1324"/>
      <c r="OB100" s="497" t="e">
        <f t="shared" si="2541"/>
        <v>#N/A</v>
      </c>
      <c r="OC100" s="497" t="e">
        <f t="shared" si="2542"/>
        <v>#N/A</v>
      </c>
      <c r="OD100" s="498" t="e">
        <f t="shared" si="2543"/>
        <v>#N/A</v>
      </c>
      <c r="OE100" s="498">
        <f t="shared" si="2544"/>
        <v>0</v>
      </c>
      <c r="OF100" s="498">
        <f t="shared" si="2545"/>
        <v>0</v>
      </c>
      <c r="OG100" s="498" t="e">
        <f t="shared" si="2546"/>
        <v>#N/A</v>
      </c>
      <c r="OH100" s="504">
        <f t="shared" si="2547"/>
        <v>0</v>
      </c>
      <c r="OI100" s="500">
        <f t="shared" si="2548"/>
        <v>0</v>
      </c>
      <c r="OL100" s="665"/>
      <c r="OM100" s="666"/>
      <c r="ON100" s="667"/>
      <c r="OO100" s="676"/>
      <c r="OP100" s="669"/>
      <c r="OQ100" s="670"/>
      <c r="OR100" s="1324"/>
      <c r="OS100" s="497" t="e">
        <f t="shared" si="2549"/>
        <v>#N/A</v>
      </c>
      <c r="OT100" s="497" t="e">
        <f t="shared" si="2550"/>
        <v>#N/A</v>
      </c>
      <c r="OU100" s="498" t="e">
        <f t="shared" si="2551"/>
        <v>#N/A</v>
      </c>
      <c r="OV100" s="498">
        <f t="shared" si="2552"/>
        <v>0</v>
      </c>
      <c r="OW100" s="498">
        <f t="shared" si="2553"/>
        <v>0</v>
      </c>
      <c r="OX100" s="498" t="e">
        <f t="shared" si="2554"/>
        <v>#N/A</v>
      </c>
      <c r="OY100" s="504">
        <f t="shared" si="2555"/>
        <v>0</v>
      </c>
      <c r="OZ100" s="500">
        <f t="shared" si="2556"/>
        <v>0</v>
      </c>
      <c r="PC100" s="665"/>
      <c r="PD100" s="666"/>
      <c r="PE100" s="667"/>
      <c r="PF100" s="676"/>
      <c r="PG100" s="669"/>
      <c r="PH100" s="670"/>
      <c r="PI100" s="1324"/>
      <c r="PJ100" s="497" t="e">
        <f t="shared" si="2557"/>
        <v>#N/A</v>
      </c>
      <c r="PK100" s="497" t="e">
        <f t="shared" si="2558"/>
        <v>#N/A</v>
      </c>
      <c r="PL100" s="498" t="e">
        <f t="shared" si="2559"/>
        <v>#N/A</v>
      </c>
      <c r="PM100" s="498">
        <f t="shared" si="2560"/>
        <v>0</v>
      </c>
      <c r="PN100" s="498">
        <f t="shared" si="2561"/>
        <v>0</v>
      </c>
      <c r="PO100" s="498" t="e">
        <f t="shared" si="2562"/>
        <v>#N/A</v>
      </c>
      <c r="PP100" s="504">
        <f t="shared" si="2563"/>
        <v>0</v>
      </c>
      <c r="PQ100" s="500">
        <f t="shared" si="2564"/>
        <v>0</v>
      </c>
      <c r="PT100" s="665"/>
      <c r="PU100" s="666"/>
      <c r="PV100" s="667"/>
      <c r="PW100" s="676"/>
      <c r="PX100" s="669"/>
      <c r="PY100" s="670"/>
      <c r="PZ100" s="1324"/>
      <c r="QA100" s="497" t="e">
        <f t="shared" si="2565"/>
        <v>#N/A</v>
      </c>
      <c r="QB100" s="497" t="e">
        <f t="shared" si="2566"/>
        <v>#N/A</v>
      </c>
      <c r="QC100" s="498" t="e">
        <f t="shared" si="2567"/>
        <v>#N/A</v>
      </c>
      <c r="QD100" s="498">
        <f t="shared" si="2568"/>
        <v>0</v>
      </c>
      <c r="QE100" s="498">
        <f t="shared" si="2569"/>
        <v>0</v>
      </c>
      <c r="QF100" s="498" t="e">
        <f t="shared" si="2570"/>
        <v>#N/A</v>
      </c>
      <c r="QG100" s="504">
        <f t="shared" si="2571"/>
        <v>0</v>
      </c>
      <c r="QH100" s="500">
        <f t="shared" si="2572"/>
        <v>0</v>
      </c>
      <c r="QK100" s="665"/>
      <c r="QL100" s="666"/>
      <c r="QM100" s="667"/>
      <c r="QN100" s="676"/>
      <c r="QO100" s="669"/>
      <c r="QP100" s="670"/>
      <c r="QQ100" s="1324"/>
      <c r="QR100" s="497" t="e">
        <f t="shared" si="2573"/>
        <v>#N/A</v>
      </c>
      <c r="QS100" s="497" t="e">
        <f t="shared" si="2574"/>
        <v>#N/A</v>
      </c>
      <c r="QT100" s="498" t="e">
        <f t="shared" si="2575"/>
        <v>#N/A</v>
      </c>
      <c r="QU100" s="498">
        <f t="shared" si="2576"/>
        <v>0</v>
      </c>
      <c r="QV100" s="498">
        <f t="shared" si="2577"/>
        <v>0</v>
      </c>
      <c r="QW100" s="498" t="e">
        <f t="shared" si="2578"/>
        <v>#N/A</v>
      </c>
      <c r="QX100" s="504">
        <f t="shared" si="2579"/>
        <v>0</v>
      </c>
      <c r="QY100" s="500">
        <f t="shared" si="2580"/>
        <v>0</v>
      </c>
      <c r="RB100" s="381"/>
      <c r="RC100" s="382"/>
      <c r="RD100" s="383"/>
      <c r="RE100" s="384"/>
      <c r="RF100" s="385"/>
      <c r="RG100" s="386"/>
      <c r="RH100" s="386"/>
      <c r="RI100" s="497"/>
      <c r="RJ100" s="497"/>
      <c r="RK100" s="501"/>
      <c r="RL100" s="501"/>
      <c r="RM100" s="501"/>
      <c r="RN100" s="501"/>
      <c r="RO100" s="502"/>
      <c r="RP100" s="503"/>
      <c r="RS100" s="381"/>
      <c r="RT100" s="382"/>
      <c r="RU100" s="383"/>
      <c r="RV100" s="384"/>
      <c r="RW100" s="385"/>
      <c r="RX100" s="386"/>
      <c r="RY100" s="386"/>
      <c r="RZ100" s="497"/>
      <c r="SA100" s="497"/>
      <c r="SB100" s="501"/>
      <c r="SC100" s="501"/>
      <c r="SD100" s="501"/>
      <c r="SE100" s="501"/>
      <c r="SF100" s="502"/>
      <c r="SG100" s="503"/>
      <c r="SJ100" s="381"/>
      <c r="SK100" s="382"/>
      <c r="SL100" s="383"/>
      <c r="SM100" s="384"/>
      <c r="SN100" s="385"/>
      <c r="SO100" s="386"/>
      <c r="SP100" s="386"/>
      <c r="SQ100" s="497"/>
      <c r="SR100" s="497"/>
      <c r="SS100" s="501"/>
      <c r="ST100" s="501"/>
      <c r="SU100" s="501"/>
      <c r="SV100" s="501"/>
      <c r="SW100" s="502"/>
      <c r="SX100" s="503"/>
    </row>
    <row r="101" spans="2:518" ht="52.5" customHeight="1" thickTop="1" thickBot="1">
      <c r="B101" s="832" t="s">
        <v>551</v>
      </c>
      <c r="C101" s="833" t="s">
        <v>324</v>
      </c>
      <c r="D101" s="834" t="s">
        <v>552</v>
      </c>
      <c r="E101" s="835" t="s">
        <v>146</v>
      </c>
      <c r="F101" s="836">
        <v>2</v>
      </c>
      <c r="G101" s="916">
        <v>0</v>
      </c>
      <c r="H101" s="837">
        <v>0</v>
      </c>
      <c r="K101" s="934" t="s">
        <v>551</v>
      </c>
      <c r="L101" s="935" t="s">
        <v>324</v>
      </c>
      <c r="M101" s="936" t="s">
        <v>552</v>
      </c>
      <c r="N101" s="937" t="s">
        <v>146</v>
      </c>
      <c r="O101" s="938">
        <v>2</v>
      </c>
      <c r="P101" s="1017">
        <v>225000</v>
      </c>
      <c r="Q101" s="939">
        <v>450000</v>
      </c>
      <c r="R101" s="497">
        <f>IF(EXACT(VLOOKUP(K101,OFERTA_0,3,FALSE),M101),1,0)</f>
        <v>1</v>
      </c>
      <c r="S101" s="497">
        <f>IF(EXACT(VLOOKUP(K101,OFERTA_0,4,FALSE),N101),1,0)</f>
        <v>1</v>
      </c>
      <c r="T101" s="498">
        <f>IF(EXACT(VLOOKUP(K101,OFERTA_0,5,FALSE),O101),1,0)</f>
        <v>1</v>
      </c>
      <c r="U101" s="498">
        <f t="shared" si="2581"/>
        <v>1</v>
      </c>
      <c r="V101" s="498">
        <f t="shared" si="2582"/>
        <v>1</v>
      </c>
      <c r="W101" s="498">
        <f t="shared" si="2583"/>
        <v>1</v>
      </c>
      <c r="X101" s="504">
        <f t="shared" si="2584"/>
        <v>450000</v>
      </c>
      <c r="Y101" s="500">
        <f t="shared" si="2585"/>
        <v>0</v>
      </c>
      <c r="Z101" s="486"/>
      <c r="AA101" s="486"/>
      <c r="AB101" s="934" t="s">
        <v>551</v>
      </c>
      <c r="AC101" s="935" t="s">
        <v>324</v>
      </c>
      <c r="AD101" s="936" t="s">
        <v>552</v>
      </c>
      <c r="AE101" s="937" t="s">
        <v>146</v>
      </c>
      <c r="AF101" s="938">
        <v>2</v>
      </c>
      <c r="AG101" s="1017">
        <v>194000</v>
      </c>
      <c r="AH101" s="939">
        <v>388000</v>
      </c>
      <c r="AI101" s="497">
        <f>IF(EXACT(VLOOKUP(AB101,OFERTA_0,3,FALSE),AD101),1,0)</f>
        <v>1</v>
      </c>
      <c r="AJ101" s="497">
        <f>IF(EXACT(VLOOKUP(AB101,OFERTA_0,4,FALSE),AE101),1,0)</f>
        <v>1</v>
      </c>
      <c r="AK101" s="498">
        <f>IF(EXACT(VLOOKUP(AB101,OFERTA_0,5,FALSE),AF101),1,0)</f>
        <v>1</v>
      </c>
      <c r="AL101" s="498">
        <f t="shared" si="2586"/>
        <v>1</v>
      </c>
      <c r="AM101" s="498">
        <f t="shared" si="2587"/>
        <v>1</v>
      </c>
      <c r="AN101" s="498">
        <f t="shared" si="2588"/>
        <v>1</v>
      </c>
      <c r="AO101" s="504">
        <f t="shared" si="2589"/>
        <v>388000</v>
      </c>
      <c r="AP101" s="500">
        <f t="shared" si="2590"/>
        <v>0</v>
      </c>
      <c r="AQ101" s="486"/>
      <c r="AR101" s="486"/>
      <c r="AS101" s="934" t="s">
        <v>551</v>
      </c>
      <c r="AT101" s="935" t="s">
        <v>324</v>
      </c>
      <c r="AU101" s="936" t="s">
        <v>552</v>
      </c>
      <c r="AV101" s="937" t="s">
        <v>146</v>
      </c>
      <c r="AW101" s="938">
        <v>2</v>
      </c>
      <c r="AX101" s="1017">
        <v>73500</v>
      </c>
      <c r="AY101" s="939">
        <v>147000</v>
      </c>
      <c r="AZ101" s="497">
        <f>IF(EXACT(VLOOKUP(AS101,OFERTA_0,3,FALSE),AU101),1,0)</f>
        <v>1</v>
      </c>
      <c r="BA101" s="497">
        <f>IF(EXACT(VLOOKUP(AS101,OFERTA_0,4,FALSE),AV101),1,0)</f>
        <v>1</v>
      </c>
      <c r="BB101" s="498">
        <f>IF(EXACT(VLOOKUP(AS101,OFERTA_0,5,FALSE),AW101),1,0)</f>
        <v>1</v>
      </c>
      <c r="BC101" s="498">
        <f t="shared" si="2591"/>
        <v>1</v>
      </c>
      <c r="BD101" s="498">
        <f t="shared" si="2592"/>
        <v>1</v>
      </c>
      <c r="BE101" s="498">
        <f t="shared" si="2593"/>
        <v>1</v>
      </c>
      <c r="BF101" s="504">
        <f t="shared" si="2594"/>
        <v>147000</v>
      </c>
      <c r="BG101" s="500">
        <f t="shared" si="2595"/>
        <v>0</v>
      </c>
      <c r="BJ101" s="934" t="s">
        <v>551</v>
      </c>
      <c r="BK101" s="935" t="s">
        <v>324</v>
      </c>
      <c r="BL101" s="936" t="s">
        <v>552</v>
      </c>
      <c r="BM101" s="937" t="s">
        <v>146</v>
      </c>
      <c r="BN101" s="938">
        <v>2</v>
      </c>
      <c r="BO101" s="1017">
        <v>263523</v>
      </c>
      <c r="BP101" s="939">
        <v>527046</v>
      </c>
      <c r="BQ101" s="497">
        <f>IF(EXACT(VLOOKUP(BJ101,OFERTA_0,3,FALSE),BL101),1,0)</f>
        <v>1</v>
      </c>
      <c r="BR101" s="497">
        <f>IF(EXACT(VLOOKUP(BJ101,OFERTA_0,4,FALSE),BM101),1,0)</f>
        <v>1</v>
      </c>
      <c r="BS101" s="498">
        <f>IF(EXACT(VLOOKUP(BJ101,OFERTA_0,5,FALSE),BN101),1,0)</f>
        <v>1</v>
      </c>
      <c r="BT101" s="498">
        <f t="shared" si="2596"/>
        <v>1</v>
      </c>
      <c r="BU101" s="498">
        <f t="shared" si="2597"/>
        <v>1</v>
      </c>
      <c r="BV101" s="498">
        <f t="shared" si="2598"/>
        <v>1</v>
      </c>
      <c r="BW101" s="504">
        <f t="shared" si="2599"/>
        <v>527046</v>
      </c>
      <c r="BX101" s="500">
        <f t="shared" si="2600"/>
        <v>0</v>
      </c>
      <c r="CA101" s="934" t="s">
        <v>551</v>
      </c>
      <c r="CB101" s="935" t="s">
        <v>324</v>
      </c>
      <c r="CC101" s="936" t="s">
        <v>552</v>
      </c>
      <c r="CD101" s="937" t="s">
        <v>146</v>
      </c>
      <c r="CE101" s="938">
        <v>2</v>
      </c>
      <c r="CF101" s="1017">
        <v>258602</v>
      </c>
      <c r="CG101" s="939">
        <v>517204</v>
      </c>
      <c r="CH101" s="497">
        <f>IF(EXACT(VLOOKUP(CA101,OFERTA_0,3,FALSE),CC101),1,0)</f>
        <v>1</v>
      </c>
      <c r="CI101" s="497">
        <f>IF(EXACT(VLOOKUP(CA101,OFERTA_0,4,FALSE),CD101),1,0)</f>
        <v>1</v>
      </c>
      <c r="CJ101" s="498">
        <f>IF(EXACT(VLOOKUP(CA101,OFERTA_0,5,FALSE),CE101),1,0)</f>
        <v>1</v>
      </c>
      <c r="CK101" s="498">
        <f t="shared" si="2601"/>
        <v>1</v>
      </c>
      <c r="CL101" s="498">
        <f t="shared" si="2602"/>
        <v>1</v>
      </c>
      <c r="CM101" s="498">
        <f t="shared" si="2603"/>
        <v>1</v>
      </c>
      <c r="CN101" s="504">
        <f t="shared" si="2604"/>
        <v>517204</v>
      </c>
      <c r="CO101" s="500">
        <f t="shared" si="2605"/>
        <v>0</v>
      </c>
      <c r="CR101" s="934" t="s">
        <v>551</v>
      </c>
      <c r="CS101" s="935" t="s">
        <v>324</v>
      </c>
      <c r="CT101" s="936" t="s">
        <v>552</v>
      </c>
      <c r="CU101" s="937" t="s">
        <v>146</v>
      </c>
      <c r="CV101" s="1030">
        <v>2</v>
      </c>
      <c r="CW101" s="1017">
        <v>258600</v>
      </c>
      <c r="CX101" s="698">
        <f t="shared" si="2606"/>
        <v>517200</v>
      </c>
      <c r="CY101" s="497">
        <f>IF(EXACT(VLOOKUP(CR101,OFERTA_0,3,FALSE),CT101),1,0)</f>
        <v>1</v>
      </c>
      <c r="CZ101" s="497">
        <f>IF(EXACT(VLOOKUP(CR101,OFERTA_0,4,FALSE),CU101),1,0)</f>
        <v>1</v>
      </c>
      <c r="DA101" s="498">
        <f>IF(EXACT(VLOOKUP(CR101,OFERTA_0,5,FALSE),CV101),1,0)</f>
        <v>1</v>
      </c>
      <c r="DB101" s="498">
        <f t="shared" si="2607"/>
        <v>1</v>
      </c>
      <c r="DC101" s="498">
        <f t="shared" si="2608"/>
        <v>1</v>
      </c>
      <c r="DD101" s="498">
        <f t="shared" si="2609"/>
        <v>1</v>
      </c>
      <c r="DE101" s="504">
        <f t="shared" si="2610"/>
        <v>517200</v>
      </c>
      <c r="DF101" s="500">
        <f t="shared" si="2611"/>
        <v>0</v>
      </c>
      <c r="DI101" s="934" t="s">
        <v>551</v>
      </c>
      <c r="DJ101" s="935" t="s">
        <v>324</v>
      </c>
      <c r="DK101" s="936" t="s">
        <v>552</v>
      </c>
      <c r="DL101" s="937" t="s">
        <v>146</v>
      </c>
      <c r="DM101" s="938">
        <v>2</v>
      </c>
      <c r="DN101" s="1017">
        <v>300000</v>
      </c>
      <c r="DO101" s="939">
        <v>600000</v>
      </c>
      <c r="DP101" s="497">
        <f>IF(EXACT(VLOOKUP(DI101,OFERTA_0,3,FALSE),DK101),1,0)</f>
        <v>1</v>
      </c>
      <c r="DQ101" s="497">
        <f>IF(EXACT(VLOOKUP(DI101,OFERTA_0,4,FALSE),DL101),1,0)</f>
        <v>1</v>
      </c>
      <c r="DR101" s="498">
        <f>IF(EXACT(VLOOKUP(DI101,OFERTA_0,5,FALSE),DM101),1,0)</f>
        <v>1</v>
      </c>
      <c r="DS101" s="498">
        <f t="shared" si="2612"/>
        <v>1</v>
      </c>
      <c r="DT101" s="498">
        <f t="shared" si="2613"/>
        <v>1</v>
      </c>
      <c r="DU101" s="498">
        <f t="shared" si="2614"/>
        <v>1</v>
      </c>
      <c r="DV101" s="504">
        <f t="shared" si="2615"/>
        <v>600000</v>
      </c>
      <c r="DW101" s="500">
        <f t="shared" si="2616"/>
        <v>0</v>
      </c>
      <c r="DZ101" s="934" t="s">
        <v>551</v>
      </c>
      <c r="EA101" s="935" t="s">
        <v>324</v>
      </c>
      <c r="EB101" s="936" t="s">
        <v>552</v>
      </c>
      <c r="EC101" s="937" t="s">
        <v>146</v>
      </c>
      <c r="ED101" s="1030">
        <v>2</v>
      </c>
      <c r="EE101" s="1017">
        <v>258520</v>
      </c>
      <c r="EF101" s="698">
        <f t="shared" si="2617"/>
        <v>517040</v>
      </c>
      <c r="EG101" s="497">
        <f>IF(EXACT(VLOOKUP(DZ101,OFERTA_0,3,FALSE),EB101),1,0)</f>
        <v>1</v>
      </c>
      <c r="EH101" s="497">
        <f>IF(EXACT(VLOOKUP(DZ101,OFERTA_0,4,FALSE),EC101),1,0)</f>
        <v>1</v>
      </c>
      <c r="EI101" s="498">
        <f>IF(EXACT(VLOOKUP(DZ101,OFERTA_0,5,FALSE),ED101),1,0)</f>
        <v>1</v>
      </c>
      <c r="EJ101" s="498">
        <f t="shared" si="2618"/>
        <v>1</v>
      </c>
      <c r="EK101" s="498">
        <f t="shared" si="2619"/>
        <v>1</v>
      </c>
      <c r="EL101" s="498">
        <f t="shared" si="2620"/>
        <v>1</v>
      </c>
      <c r="EM101" s="504">
        <f t="shared" si="2621"/>
        <v>517040</v>
      </c>
      <c r="EN101" s="500">
        <f t="shared" si="2622"/>
        <v>0</v>
      </c>
      <c r="EQ101" s="671"/>
      <c r="ER101" s="666"/>
      <c r="ES101" s="673"/>
      <c r="ET101" s="690"/>
      <c r="EU101" s="675"/>
      <c r="EV101" s="677"/>
      <c r="EW101" s="1324"/>
      <c r="EX101" s="497" t="e">
        <f t="shared" si="2429"/>
        <v>#N/A</v>
      </c>
      <c r="EY101" s="497" t="e">
        <f t="shared" si="2430"/>
        <v>#N/A</v>
      </c>
      <c r="EZ101" s="498" t="e">
        <f t="shared" si="2431"/>
        <v>#N/A</v>
      </c>
      <c r="FA101" s="498">
        <f t="shared" si="2432"/>
        <v>0</v>
      </c>
      <c r="FB101" s="498">
        <f t="shared" si="2433"/>
        <v>0</v>
      </c>
      <c r="FC101" s="498" t="e">
        <f t="shared" si="2434"/>
        <v>#N/A</v>
      </c>
      <c r="FD101" s="504">
        <f t="shared" si="2435"/>
        <v>0</v>
      </c>
      <c r="FE101" s="500">
        <f t="shared" si="2436"/>
        <v>0</v>
      </c>
      <c r="FH101" s="671"/>
      <c r="FI101" s="666"/>
      <c r="FJ101" s="673"/>
      <c r="FK101" s="690"/>
      <c r="FL101" s="675"/>
      <c r="FM101" s="677"/>
      <c r="FN101" s="1324"/>
      <c r="FO101" s="497" t="e">
        <f t="shared" si="2437"/>
        <v>#N/A</v>
      </c>
      <c r="FP101" s="497" t="e">
        <f t="shared" si="2438"/>
        <v>#N/A</v>
      </c>
      <c r="FQ101" s="498" t="e">
        <f t="shared" si="2439"/>
        <v>#N/A</v>
      </c>
      <c r="FR101" s="498">
        <f t="shared" si="2440"/>
        <v>0</v>
      </c>
      <c r="FS101" s="498">
        <f t="shared" si="2441"/>
        <v>0</v>
      </c>
      <c r="FT101" s="498" t="e">
        <f t="shared" si="2442"/>
        <v>#N/A</v>
      </c>
      <c r="FU101" s="504">
        <f t="shared" si="2443"/>
        <v>0</v>
      </c>
      <c r="FV101" s="500">
        <f t="shared" si="2444"/>
        <v>0</v>
      </c>
      <c r="FY101" s="671"/>
      <c r="FZ101" s="666"/>
      <c r="GA101" s="673"/>
      <c r="GB101" s="690"/>
      <c r="GC101" s="675"/>
      <c r="GD101" s="677"/>
      <c r="GE101" s="1324"/>
      <c r="GF101" s="497" t="e">
        <f t="shared" si="2445"/>
        <v>#N/A</v>
      </c>
      <c r="GG101" s="497" t="e">
        <f t="shared" si="2446"/>
        <v>#N/A</v>
      </c>
      <c r="GH101" s="498" t="e">
        <f t="shared" si="2447"/>
        <v>#N/A</v>
      </c>
      <c r="GI101" s="498">
        <f t="shared" si="2448"/>
        <v>0</v>
      </c>
      <c r="GJ101" s="498">
        <f t="shared" si="2449"/>
        <v>0</v>
      </c>
      <c r="GK101" s="498" t="e">
        <f t="shared" si="2450"/>
        <v>#N/A</v>
      </c>
      <c r="GL101" s="504">
        <f t="shared" si="2451"/>
        <v>0</v>
      </c>
      <c r="GM101" s="500">
        <f t="shared" si="2452"/>
        <v>0</v>
      </c>
      <c r="GP101" s="671"/>
      <c r="GQ101" s="666"/>
      <c r="GR101" s="673"/>
      <c r="GS101" s="690"/>
      <c r="GT101" s="675"/>
      <c r="GU101" s="677"/>
      <c r="GV101" s="1324"/>
      <c r="GW101" s="497" t="e">
        <f t="shared" si="2453"/>
        <v>#N/A</v>
      </c>
      <c r="GX101" s="497" t="e">
        <f t="shared" si="2454"/>
        <v>#N/A</v>
      </c>
      <c r="GY101" s="498" t="e">
        <f t="shared" si="2455"/>
        <v>#N/A</v>
      </c>
      <c r="GZ101" s="498">
        <f t="shared" si="2456"/>
        <v>0</v>
      </c>
      <c r="HA101" s="498">
        <f t="shared" si="2457"/>
        <v>0</v>
      </c>
      <c r="HB101" s="498" t="e">
        <f t="shared" si="2458"/>
        <v>#N/A</v>
      </c>
      <c r="HC101" s="504">
        <f t="shared" si="2459"/>
        <v>0</v>
      </c>
      <c r="HD101" s="500">
        <f t="shared" si="2460"/>
        <v>0</v>
      </c>
      <c r="HG101" s="671"/>
      <c r="HH101" s="666"/>
      <c r="HI101" s="673"/>
      <c r="HJ101" s="690"/>
      <c r="HK101" s="675"/>
      <c r="HL101" s="677"/>
      <c r="HM101" s="1324"/>
      <c r="HN101" s="497" t="e">
        <f t="shared" si="2461"/>
        <v>#N/A</v>
      </c>
      <c r="HO101" s="497" t="e">
        <f t="shared" si="2462"/>
        <v>#N/A</v>
      </c>
      <c r="HP101" s="498" t="e">
        <f t="shared" si="2463"/>
        <v>#N/A</v>
      </c>
      <c r="HQ101" s="498">
        <f t="shared" si="2464"/>
        <v>0</v>
      </c>
      <c r="HR101" s="498">
        <f t="shared" si="2465"/>
        <v>0</v>
      </c>
      <c r="HS101" s="498" t="e">
        <f t="shared" si="2466"/>
        <v>#N/A</v>
      </c>
      <c r="HT101" s="504">
        <f t="shared" si="2467"/>
        <v>0</v>
      </c>
      <c r="HU101" s="500">
        <f t="shared" si="2468"/>
        <v>0</v>
      </c>
      <c r="HX101" s="671"/>
      <c r="HY101" s="666"/>
      <c r="HZ101" s="673"/>
      <c r="IA101" s="690"/>
      <c r="IB101" s="675"/>
      <c r="IC101" s="677"/>
      <c r="ID101" s="1324"/>
      <c r="IE101" s="497" t="e">
        <f t="shared" si="2469"/>
        <v>#N/A</v>
      </c>
      <c r="IF101" s="497" t="e">
        <f t="shared" si="2470"/>
        <v>#N/A</v>
      </c>
      <c r="IG101" s="498" t="e">
        <f t="shared" si="2471"/>
        <v>#N/A</v>
      </c>
      <c r="IH101" s="498">
        <f t="shared" si="2472"/>
        <v>0</v>
      </c>
      <c r="II101" s="498">
        <f t="shared" si="2473"/>
        <v>0</v>
      </c>
      <c r="IJ101" s="498" t="e">
        <f t="shared" si="2474"/>
        <v>#N/A</v>
      </c>
      <c r="IK101" s="504">
        <f t="shared" si="2475"/>
        <v>0</v>
      </c>
      <c r="IL101" s="500">
        <f t="shared" si="2476"/>
        <v>0</v>
      </c>
      <c r="IO101" s="671"/>
      <c r="IP101" s="666"/>
      <c r="IQ101" s="673"/>
      <c r="IR101" s="690"/>
      <c r="IS101" s="675"/>
      <c r="IT101" s="677"/>
      <c r="IU101" s="1324"/>
      <c r="IV101" s="497" t="e">
        <f t="shared" si="2477"/>
        <v>#N/A</v>
      </c>
      <c r="IW101" s="497" t="e">
        <f t="shared" si="2478"/>
        <v>#N/A</v>
      </c>
      <c r="IX101" s="498" t="e">
        <f t="shared" si="2479"/>
        <v>#N/A</v>
      </c>
      <c r="IY101" s="498">
        <f t="shared" si="2480"/>
        <v>0</v>
      </c>
      <c r="IZ101" s="498">
        <f t="shared" si="2481"/>
        <v>0</v>
      </c>
      <c r="JA101" s="498" t="e">
        <f t="shared" si="2482"/>
        <v>#N/A</v>
      </c>
      <c r="JB101" s="504">
        <f t="shared" si="2483"/>
        <v>0</v>
      </c>
      <c r="JC101" s="500">
        <f t="shared" si="2484"/>
        <v>0</v>
      </c>
      <c r="JF101" s="671"/>
      <c r="JG101" s="666"/>
      <c r="JH101" s="673"/>
      <c r="JI101" s="690"/>
      <c r="JJ101" s="675"/>
      <c r="JK101" s="677"/>
      <c r="JL101" s="1324"/>
      <c r="JM101" s="497" t="e">
        <f t="shared" si="2485"/>
        <v>#N/A</v>
      </c>
      <c r="JN101" s="497" t="e">
        <f t="shared" si="2486"/>
        <v>#N/A</v>
      </c>
      <c r="JO101" s="498" t="e">
        <f t="shared" si="2487"/>
        <v>#N/A</v>
      </c>
      <c r="JP101" s="498">
        <f t="shared" si="2488"/>
        <v>0</v>
      </c>
      <c r="JQ101" s="498">
        <f t="shared" si="2489"/>
        <v>0</v>
      </c>
      <c r="JR101" s="498" t="e">
        <f t="shared" si="2490"/>
        <v>#N/A</v>
      </c>
      <c r="JS101" s="504">
        <f t="shared" si="2491"/>
        <v>0</v>
      </c>
      <c r="JT101" s="500">
        <f t="shared" si="2492"/>
        <v>0</v>
      </c>
      <c r="JW101" s="671"/>
      <c r="JX101" s="666"/>
      <c r="JY101" s="673"/>
      <c r="JZ101" s="690"/>
      <c r="KA101" s="675"/>
      <c r="KB101" s="677"/>
      <c r="KC101" s="1324"/>
      <c r="KD101" s="497" t="e">
        <f t="shared" si="2493"/>
        <v>#N/A</v>
      </c>
      <c r="KE101" s="497" t="e">
        <f t="shared" si="2494"/>
        <v>#N/A</v>
      </c>
      <c r="KF101" s="498" t="e">
        <f t="shared" si="2495"/>
        <v>#N/A</v>
      </c>
      <c r="KG101" s="498">
        <f t="shared" si="2496"/>
        <v>0</v>
      </c>
      <c r="KH101" s="498">
        <f t="shared" si="2497"/>
        <v>0</v>
      </c>
      <c r="KI101" s="498" t="e">
        <f t="shared" si="2498"/>
        <v>#N/A</v>
      </c>
      <c r="KJ101" s="504">
        <f t="shared" si="2499"/>
        <v>0</v>
      </c>
      <c r="KK101" s="500">
        <f t="shared" si="2500"/>
        <v>0</v>
      </c>
      <c r="KN101" s="671"/>
      <c r="KO101" s="666"/>
      <c r="KP101" s="673"/>
      <c r="KQ101" s="690"/>
      <c r="KR101" s="675"/>
      <c r="KS101" s="677"/>
      <c r="KT101" s="1324"/>
      <c r="KU101" s="497" t="e">
        <f t="shared" si="2501"/>
        <v>#N/A</v>
      </c>
      <c r="KV101" s="497" t="e">
        <f t="shared" si="2502"/>
        <v>#N/A</v>
      </c>
      <c r="KW101" s="498" t="e">
        <f t="shared" si="2503"/>
        <v>#N/A</v>
      </c>
      <c r="KX101" s="498">
        <f t="shared" si="2504"/>
        <v>0</v>
      </c>
      <c r="KY101" s="498">
        <f t="shared" si="2505"/>
        <v>0</v>
      </c>
      <c r="KZ101" s="498" t="e">
        <f t="shared" si="2506"/>
        <v>#N/A</v>
      </c>
      <c r="LA101" s="504">
        <f t="shared" si="2507"/>
        <v>0</v>
      </c>
      <c r="LB101" s="500">
        <f t="shared" si="2508"/>
        <v>0</v>
      </c>
      <c r="LE101" s="671"/>
      <c r="LF101" s="666"/>
      <c r="LG101" s="673"/>
      <c r="LH101" s="690"/>
      <c r="LI101" s="675"/>
      <c r="LJ101" s="677"/>
      <c r="LK101" s="1324"/>
      <c r="LL101" s="497" t="e">
        <f t="shared" si="2509"/>
        <v>#N/A</v>
      </c>
      <c r="LM101" s="497" t="e">
        <f t="shared" si="2510"/>
        <v>#N/A</v>
      </c>
      <c r="LN101" s="498" t="e">
        <f t="shared" si="2511"/>
        <v>#N/A</v>
      </c>
      <c r="LO101" s="498">
        <f t="shared" si="2512"/>
        <v>0</v>
      </c>
      <c r="LP101" s="498">
        <f t="shared" si="2513"/>
        <v>0</v>
      </c>
      <c r="LQ101" s="498" t="e">
        <f t="shared" si="2514"/>
        <v>#N/A</v>
      </c>
      <c r="LR101" s="504">
        <f t="shared" si="2515"/>
        <v>0</v>
      </c>
      <c r="LS101" s="500">
        <f t="shared" si="2516"/>
        <v>0</v>
      </c>
      <c r="LV101" s="671"/>
      <c r="LW101" s="666"/>
      <c r="LX101" s="673"/>
      <c r="LY101" s="690"/>
      <c r="LZ101" s="675"/>
      <c r="MA101" s="677"/>
      <c r="MB101" s="1324"/>
      <c r="MC101" s="497" t="e">
        <f t="shared" si="2517"/>
        <v>#N/A</v>
      </c>
      <c r="MD101" s="497" t="e">
        <f t="shared" si="2518"/>
        <v>#N/A</v>
      </c>
      <c r="ME101" s="498" t="e">
        <f t="shared" si="2519"/>
        <v>#N/A</v>
      </c>
      <c r="MF101" s="498">
        <f t="shared" si="2520"/>
        <v>0</v>
      </c>
      <c r="MG101" s="498">
        <f t="shared" si="2521"/>
        <v>0</v>
      </c>
      <c r="MH101" s="498" t="e">
        <f t="shared" si="2522"/>
        <v>#N/A</v>
      </c>
      <c r="MI101" s="504">
        <f t="shared" si="2523"/>
        <v>0</v>
      </c>
      <c r="MJ101" s="500">
        <f t="shared" si="2524"/>
        <v>0</v>
      </c>
      <c r="MM101" s="671"/>
      <c r="MN101" s="666"/>
      <c r="MO101" s="673"/>
      <c r="MP101" s="690"/>
      <c r="MQ101" s="675"/>
      <c r="MR101" s="677"/>
      <c r="MS101" s="1324"/>
      <c r="MT101" s="497" t="e">
        <f t="shared" si="2525"/>
        <v>#N/A</v>
      </c>
      <c r="MU101" s="497" t="e">
        <f t="shared" si="2526"/>
        <v>#N/A</v>
      </c>
      <c r="MV101" s="498" t="e">
        <f t="shared" si="2527"/>
        <v>#N/A</v>
      </c>
      <c r="MW101" s="498">
        <f t="shared" si="2528"/>
        <v>0</v>
      </c>
      <c r="MX101" s="498">
        <f t="shared" si="2529"/>
        <v>0</v>
      </c>
      <c r="MY101" s="498" t="e">
        <f t="shared" si="2530"/>
        <v>#N/A</v>
      </c>
      <c r="MZ101" s="504">
        <f t="shared" si="2531"/>
        <v>0</v>
      </c>
      <c r="NA101" s="500">
        <f t="shared" si="2532"/>
        <v>0</v>
      </c>
      <c r="ND101" s="671"/>
      <c r="NE101" s="666"/>
      <c r="NF101" s="673"/>
      <c r="NG101" s="690"/>
      <c r="NH101" s="675"/>
      <c r="NI101" s="677"/>
      <c r="NJ101" s="1324"/>
      <c r="NK101" s="497" t="e">
        <f t="shared" si="2533"/>
        <v>#N/A</v>
      </c>
      <c r="NL101" s="497" t="e">
        <f t="shared" si="2534"/>
        <v>#N/A</v>
      </c>
      <c r="NM101" s="498" t="e">
        <f t="shared" si="2535"/>
        <v>#N/A</v>
      </c>
      <c r="NN101" s="498">
        <f t="shared" si="2536"/>
        <v>0</v>
      </c>
      <c r="NO101" s="498">
        <f t="shared" si="2537"/>
        <v>0</v>
      </c>
      <c r="NP101" s="498" t="e">
        <f t="shared" si="2538"/>
        <v>#N/A</v>
      </c>
      <c r="NQ101" s="504">
        <f t="shared" si="2539"/>
        <v>0</v>
      </c>
      <c r="NR101" s="500">
        <f t="shared" si="2540"/>
        <v>0</v>
      </c>
      <c r="NU101" s="671"/>
      <c r="NV101" s="666"/>
      <c r="NW101" s="673"/>
      <c r="NX101" s="690"/>
      <c r="NY101" s="675"/>
      <c r="NZ101" s="677"/>
      <c r="OA101" s="1324"/>
      <c r="OB101" s="497" t="e">
        <f t="shared" si="2541"/>
        <v>#N/A</v>
      </c>
      <c r="OC101" s="497" t="e">
        <f t="shared" si="2542"/>
        <v>#N/A</v>
      </c>
      <c r="OD101" s="498" t="e">
        <f t="shared" si="2543"/>
        <v>#N/A</v>
      </c>
      <c r="OE101" s="498">
        <f t="shared" si="2544"/>
        <v>0</v>
      </c>
      <c r="OF101" s="498">
        <f t="shared" si="2545"/>
        <v>0</v>
      </c>
      <c r="OG101" s="498" t="e">
        <f t="shared" si="2546"/>
        <v>#N/A</v>
      </c>
      <c r="OH101" s="504">
        <f t="shared" si="2547"/>
        <v>0</v>
      </c>
      <c r="OI101" s="500">
        <f t="shared" si="2548"/>
        <v>0</v>
      </c>
      <c r="OL101" s="671"/>
      <c r="OM101" s="666"/>
      <c r="ON101" s="673"/>
      <c r="OO101" s="690"/>
      <c r="OP101" s="675"/>
      <c r="OQ101" s="677"/>
      <c r="OR101" s="1324"/>
      <c r="OS101" s="497" t="e">
        <f t="shared" si="2549"/>
        <v>#N/A</v>
      </c>
      <c r="OT101" s="497" t="e">
        <f t="shared" si="2550"/>
        <v>#N/A</v>
      </c>
      <c r="OU101" s="498" t="e">
        <f t="shared" si="2551"/>
        <v>#N/A</v>
      </c>
      <c r="OV101" s="498">
        <f t="shared" si="2552"/>
        <v>0</v>
      </c>
      <c r="OW101" s="498">
        <f t="shared" si="2553"/>
        <v>0</v>
      </c>
      <c r="OX101" s="498" t="e">
        <f t="shared" si="2554"/>
        <v>#N/A</v>
      </c>
      <c r="OY101" s="504">
        <f t="shared" si="2555"/>
        <v>0</v>
      </c>
      <c r="OZ101" s="500">
        <f t="shared" si="2556"/>
        <v>0</v>
      </c>
      <c r="PC101" s="671"/>
      <c r="PD101" s="666"/>
      <c r="PE101" s="673"/>
      <c r="PF101" s="690"/>
      <c r="PG101" s="675"/>
      <c r="PH101" s="677"/>
      <c r="PI101" s="1324"/>
      <c r="PJ101" s="497" t="e">
        <f t="shared" si="2557"/>
        <v>#N/A</v>
      </c>
      <c r="PK101" s="497" t="e">
        <f t="shared" si="2558"/>
        <v>#N/A</v>
      </c>
      <c r="PL101" s="498" t="e">
        <f t="shared" si="2559"/>
        <v>#N/A</v>
      </c>
      <c r="PM101" s="498">
        <f t="shared" si="2560"/>
        <v>0</v>
      </c>
      <c r="PN101" s="498">
        <f t="shared" si="2561"/>
        <v>0</v>
      </c>
      <c r="PO101" s="498" t="e">
        <f t="shared" si="2562"/>
        <v>#N/A</v>
      </c>
      <c r="PP101" s="504">
        <f t="shared" si="2563"/>
        <v>0</v>
      </c>
      <c r="PQ101" s="500">
        <f t="shared" si="2564"/>
        <v>0</v>
      </c>
      <c r="PT101" s="671"/>
      <c r="PU101" s="666"/>
      <c r="PV101" s="673"/>
      <c r="PW101" s="690"/>
      <c r="PX101" s="675"/>
      <c r="PY101" s="677"/>
      <c r="PZ101" s="1324"/>
      <c r="QA101" s="497" t="e">
        <f t="shared" si="2565"/>
        <v>#N/A</v>
      </c>
      <c r="QB101" s="497" t="e">
        <f t="shared" si="2566"/>
        <v>#N/A</v>
      </c>
      <c r="QC101" s="498" t="e">
        <f t="shared" si="2567"/>
        <v>#N/A</v>
      </c>
      <c r="QD101" s="498">
        <f t="shared" si="2568"/>
        <v>0</v>
      </c>
      <c r="QE101" s="498">
        <f t="shared" si="2569"/>
        <v>0</v>
      </c>
      <c r="QF101" s="498" t="e">
        <f t="shared" si="2570"/>
        <v>#N/A</v>
      </c>
      <c r="QG101" s="504">
        <f t="shared" si="2571"/>
        <v>0</v>
      </c>
      <c r="QH101" s="500">
        <f t="shared" si="2572"/>
        <v>0</v>
      </c>
      <c r="QK101" s="671"/>
      <c r="QL101" s="666"/>
      <c r="QM101" s="673"/>
      <c r="QN101" s="690"/>
      <c r="QO101" s="675"/>
      <c r="QP101" s="677"/>
      <c r="QQ101" s="1324"/>
      <c r="QR101" s="497" t="e">
        <f t="shared" si="2573"/>
        <v>#N/A</v>
      </c>
      <c r="QS101" s="497" t="e">
        <f t="shared" si="2574"/>
        <v>#N/A</v>
      </c>
      <c r="QT101" s="498" t="e">
        <f t="shared" si="2575"/>
        <v>#N/A</v>
      </c>
      <c r="QU101" s="498">
        <f t="shared" si="2576"/>
        <v>0</v>
      </c>
      <c r="QV101" s="498">
        <f t="shared" si="2577"/>
        <v>0</v>
      </c>
      <c r="QW101" s="498" t="e">
        <f t="shared" si="2578"/>
        <v>#N/A</v>
      </c>
      <c r="QX101" s="504">
        <f t="shared" si="2579"/>
        <v>0</v>
      </c>
      <c r="QY101" s="500">
        <f t="shared" si="2580"/>
        <v>0</v>
      </c>
      <c r="RB101" s="381"/>
      <c r="RC101" s="382"/>
      <c r="RD101" s="383"/>
      <c r="RE101" s="384"/>
      <c r="RF101" s="385"/>
      <c r="RG101" s="386"/>
      <c r="RH101" s="386"/>
      <c r="RI101" s="497"/>
      <c r="RJ101" s="497"/>
      <c r="RK101" s="501"/>
      <c r="RL101" s="501"/>
      <c r="RM101" s="501"/>
      <c r="RN101" s="501"/>
      <c r="RO101" s="502"/>
      <c r="RP101" s="503"/>
      <c r="RS101" s="381"/>
      <c r="RT101" s="382"/>
      <c r="RU101" s="383"/>
      <c r="RV101" s="384"/>
      <c r="RW101" s="385"/>
      <c r="RX101" s="386"/>
      <c r="RY101" s="386"/>
      <c r="RZ101" s="497"/>
      <c r="SA101" s="497"/>
      <c r="SB101" s="501"/>
      <c r="SC101" s="501"/>
      <c r="SD101" s="501"/>
      <c r="SE101" s="501"/>
      <c r="SF101" s="502"/>
      <c r="SG101" s="503"/>
      <c r="SJ101" s="381"/>
      <c r="SK101" s="382"/>
      <c r="SL101" s="383"/>
      <c r="SM101" s="384"/>
      <c r="SN101" s="385"/>
      <c r="SO101" s="386"/>
      <c r="SP101" s="386"/>
      <c r="SQ101" s="497"/>
      <c r="SR101" s="497"/>
      <c r="SS101" s="501"/>
      <c r="ST101" s="501"/>
      <c r="SU101" s="501"/>
      <c r="SV101" s="501"/>
      <c r="SW101" s="502"/>
      <c r="SX101" s="503"/>
    </row>
    <row r="102" spans="2:518" ht="35.25" customHeight="1" thickTop="1" thickBot="1">
      <c r="B102" s="863" t="s">
        <v>553</v>
      </c>
      <c r="C102" s="833" t="s">
        <v>324</v>
      </c>
      <c r="D102" s="834" t="s">
        <v>554</v>
      </c>
      <c r="E102" s="835" t="s">
        <v>146</v>
      </c>
      <c r="F102" s="836">
        <v>3</v>
      </c>
      <c r="G102" s="916">
        <v>0</v>
      </c>
      <c r="H102" s="837">
        <v>0</v>
      </c>
      <c r="K102" s="965" t="s">
        <v>553</v>
      </c>
      <c r="L102" s="935" t="s">
        <v>324</v>
      </c>
      <c r="M102" s="936" t="s">
        <v>554</v>
      </c>
      <c r="N102" s="937" t="s">
        <v>146</v>
      </c>
      <c r="O102" s="938">
        <v>3</v>
      </c>
      <c r="P102" s="1017">
        <v>225000</v>
      </c>
      <c r="Q102" s="939">
        <v>675000</v>
      </c>
      <c r="R102" s="497">
        <f>IF(EXACT(VLOOKUP(K102,OFERTA_0,3,FALSE),M102),1,0)</f>
        <v>1</v>
      </c>
      <c r="S102" s="497">
        <f>IF(EXACT(VLOOKUP(K102,OFERTA_0,4,FALSE),N102),1,0)</f>
        <v>1</v>
      </c>
      <c r="T102" s="498">
        <f>IF(EXACT(VLOOKUP(K102,OFERTA_0,5,FALSE),O102),1,0)</f>
        <v>1</v>
      </c>
      <c r="U102" s="498">
        <f t="shared" si="2581"/>
        <v>1</v>
      </c>
      <c r="V102" s="498">
        <f t="shared" si="2582"/>
        <v>1</v>
      </c>
      <c r="W102" s="498">
        <f t="shared" si="2583"/>
        <v>1</v>
      </c>
      <c r="X102" s="504">
        <f t="shared" si="2584"/>
        <v>675000</v>
      </c>
      <c r="Y102" s="500">
        <f t="shared" si="2585"/>
        <v>0</v>
      </c>
      <c r="Z102" s="486"/>
      <c r="AA102" s="486"/>
      <c r="AB102" s="965" t="s">
        <v>553</v>
      </c>
      <c r="AC102" s="935" t="s">
        <v>324</v>
      </c>
      <c r="AD102" s="936" t="s">
        <v>554</v>
      </c>
      <c r="AE102" s="937" t="s">
        <v>146</v>
      </c>
      <c r="AF102" s="938">
        <v>3</v>
      </c>
      <c r="AG102" s="1017">
        <v>221000</v>
      </c>
      <c r="AH102" s="939">
        <v>663000</v>
      </c>
      <c r="AI102" s="497">
        <f>IF(EXACT(VLOOKUP(AB102,OFERTA_0,3,FALSE),AD102),1,0)</f>
        <v>1</v>
      </c>
      <c r="AJ102" s="497">
        <f>IF(EXACT(VLOOKUP(AB102,OFERTA_0,4,FALSE),AE102),1,0)</f>
        <v>1</v>
      </c>
      <c r="AK102" s="498">
        <f>IF(EXACT(VLOOKUP(AB102,OFERTA_0,5,FALSE),AF102),1,0)</f>
        <v>1</v>
      </c>
      <c r="AL102" s="498">
        <f t="shared" si="2586"/>
        <v>1</v>
      </c>
      <c r="AM102" s="498">
        <f t="shared" si="2587"/>
        <v>1</v>
      </c>
      <c r="AN102" s="498">
        <f t="shared" si="2588"/>
        <v>1</v>
      </c>
      <c r="AO102" s="504">
        <f t="shared" si="2589"/>
        <v>663000</v>
      </c>
      <c r="AP102" s="500">
        <f t="shared" si="2590"/>
        <v>0</v>
      </c>
      <c r="AQ102" s="486"/>
      <c r="AR102" s="486"/>
      <c r="AS102" s="965" t="s">
        <v>553</v>
      </c>
      <c r="AT102" s="935" t="s">
        <v>324</v>
      </c>
      <c r="AU102" s="936" t="s">
        <v>554</v>
      </c>
      <c r="AV102" s="937" t="s">
        <v>146</v>
      </c>
      <c r="AW102" s="938">
        <v>3</v>
      </c>
      <c r="AX102" s="1017">
        <v>145600</v>
      </c>
      <c r="AY102" s="939">
        <v>436800</v>
      </c>
      <c r="AZ102" s="497">
        <f>IF(EXACT(VLOOKUP(AS102,OFERTA_0,3,FALSE),AU102),1,0)</f>
        <v>1</v>
      </c>
      <c r="BA102" s="497">
        <f>IF(EXACT(VLOOKUP(AS102,OFERTA_0,4,FALSE),AV102),1,0)</f>
        <v>1</v>
      </c>
      <c r="BB102" s="498">
        <f>IF(EXACT(VLOOKUP(AS102,OFERTA_0,5,FALSE),AW102),1,0)</f>
        <v>1</v>
      </c>
      <c r="BC102" s="498">
        <f t="shared" si="2591"/>
        <v>1</v>
      </c>
      <c r="BD102" s="498">
        <f t="shared" si="2592"/>
        <v>1</v>
      </c>
      <c r="BE102" s="498">
        <f t="shared" si="2593"/>
        <v>1</v>
      </c>
      <c r="BF102" s="504">
        <f t="shared" si="2594"/>
        <v>436800</v>
      </c>
      <c r="BG102" s="500">
        <f t="shared" si="2595"/>
        <v>0</v>
      </c>
      <c r="BJ102" s="965" t="s">
        <v>553</v>
      </c>
      <c r="BK102" s="935" t="s">
        <v>324</v>
      </c>
      <c r="BL102" s="936" t="s">
        <v>554</v>
      </c>
      <c r="BM102" s="937" t="s">
        <v>146</v>
      </c>
      <c r="BN102" s="938">
        <v>3</v>
      </c>
      <c r="BO102" s="1017">
        <v>484513</v>
      </c>
      <c r="BP102" s="939">
        <v>1453539</v>
      </c>
      <c r="BQ102" s="497">
        <f>IF(EXACT(VLOOKUP(BJ102,OFERTA_0,3,FALSE),BL102),1,0)</f>
        <v>1</v>
      </c>
      <c r="BR102" s="497">
        <f>IF(EXACT(VLOOKUP(BJ102,OFERTA_0,4,FALSE),BM102),1,0)</f>
        <v>1</v>
      </c>
      <c r="BS102" s="498">
        <f>IF(EXACT(VLOOKUP(BJ102,OFERTA_0,5,FALSE),BN102),1,0)</f>
        <v>1</v>
      </c>
      <c r="BT102" s="498">
        <f t="shared" si="2596"/>
        <v>1</v>
      </c>
      <c r="BU102" s="498">
        <f t="shared" si="2597"/>
        <v>1</v>
      </c>
      <c r="BV102" s="498">
        <f t="shared" si="2598"/>
        <v>1</v>
      </c>
      <c r="BW102" s="504">
        <f t="shared" si="2599"/>
        <v>1453539</v>
      </c>
      <c r="BX102" s="500">
        <f t="shared" si="2600"/>
        <v>0</v>
      </c>
      <c r="CA102" s="965" t="s">
        <v>553</v>
      </c>
      <c r="CB102" s="935" t="s">
        <v>324</v>
      </c>
      <c r="CC102" s="936" t="s">
        <v>554</v>
      </c>
      <c r="CD102" s="937" t="s">
        <v>146</v>
      </c>
      <c r="CE102" s="938">
        <v>3</v>
      </c>
      <c r="CF102" s="1017">
        <v>388301</v>
      </c>
      <c r="CG102" s="939">
        <v>1164903</v>
      </c>
      <c r="CH102" s="497">
        <f>IF(EXACT(VLOOKUP(CA102,OFERTA_0,3,FALSE),CC102),1,0)</f>
        <v>1</v>
      </c>
      <c r="CI102" s="497">
        <f>IF(EXACT(VLOOKUP(CA102,OFERTA_0,4,FALSE),CD102),1,0)</f>
        <v>1</v>
      </c>
      <c r="CJ102" s="498">
        <f>IF(EXACT(VLOOKUP(CA102,OFERTA_0,5,FALSE),CE102),1,0)</f>
        <v>1</v>
      </c>
      <c r="CK102" s="498">
        <f t="shared" si="2601"/>
        <v>1</v>
      </c>
      <c r="CL102" s="498">
        <f t="shared" si="2602"/>
        <v>1</v>
      </c>
      <c r="CM102" s="498">
        <f t="shared" si="2603"/>
        <v>1</v>
      </c>
      <c r="CN102" s="504">
        <f t="shared" si="2604"/>
        <v>1164903</v>
      </c>
      <c r="CO102" s="500">
        <f t="shared" si="2605"/>
        <v>0</v>
      </c>
      <c r="CR102" s="965" t="s">
        <v>553</v>
      </c>
      <c r="CS102" s="935" t="s">
        <v>324</v>
      </c>
      <c r="CT102" s="936" t="s">
        <v>554</v>
      </c>
      <c r="CU102" s="937" t="s">
        <v>146</v>
      </c>
      <c r="CV102" s="1030">
        <v>3</v>
      </c>
      <c r="CW102" s="1017">
        <v>388300</v>
      </c>
      <c r="CX102" s="698">
        <f t="shared" si="2606"/>
        <v>1164900</v>
      </c>
      <c r="CY102" s="497">
        <f>IF(EXACT(VLOOKUP(CR102,OFERTA_0,3,FALSE),CT102),1,0)</f>
        <v>1</v>
      </c>
      <c r="CZ102" s="497">
        <f>IF(EXACT(VLOOKUP(CR102,OFERTA_0,4,FALSE),CU102),1,0)</f>
        <v>1</v>
      </c>
      <c r="DA102" s="498">
        <f>IF(EXACT(VLOOKUP(CR102,OFERTA_0,5,FALSE),CV102),1,0)</f>
        <v>1</v>
      </c>
      <c r="DB102" s="498">
        <f t="shared" si="2607"/>
        <v>1</v>
      </c>
      <c r="DC102" s="498">
        <f t="shared" si="2608"/>
        <v>1</v>
      </c>
      <c r="DD102" s="498">
        <f t="shared" si="2609"/>
        <v>1</v>
      </c>
      <c r="DE102" s="504">
        <f t="shared" si="2610"/>
        <v>1164900</v>
      </c>
      <c r="DF102" s="500">
        <f t="shared" si="2611"/>
        <v>0</v>
      </c>
      <c r="DI102" s="965" t="s">
        <v>553</v>
      </c>
      <c r="DJ102" s="935" t="s">
        <v>324</v>
      </c>
      <c r="DK102" s="936" t="s">
        <v>554</v>
      </c>
      <c r="DL102" s="937" t="s">
        <v>146</v>
      </c>
      <c r="DM102" s="938">
        <v>3</v>
      </c>
      <c r="DN102" s="1017">
        <v>650000</v>
      </c>
      <c r="DO102" s="939">
        <v>1950000</v>
      </c>
      <c r="DP102" s="497">
        <f>IF(EXACT(VLOOKUP(DI102,OFERTA_0,3,FALSE),DK102),1,0)</f>
        <v>1</v>
      </c>
      <c r="DQ102" s="497">
        <f>IF(EXACT(VLOOKUP(DI102,OFERTA_0,4,FALSE),DL102),1,0)</f>
        <v>1</v>
      </c>
      <c r="DR102" s="498">
        <f>IF(EXACT(VLOOKUP(DI102,OFERTA_0,5,FALSE),DM102),1,0)</f>
        <v>1</v>
      </c>
      <c r="DS102" s="498">
        <f t="shared" si="2612"/>
        <v>1</v>
      </c>
      <c r="DT102" s="498">
        <f t="shared" si="2613"/>
        <v>1</v>
      </c>
      <c r="DU102" s="498">
        <f t="shared" si="2614"/>
        <v>1</v>
      </c>
      <c r="DV102" s="504">
        <f t="shared" si="2615"/>
        <v>1950000</v>
      </c>
      <c r="DW102" s="500">
        <f t="shared" si="2616"/>
        <v>0</v>
      </c>
      <c r="DZ102" s="965" t="s">
        <v>553</v>
      </c>
      <c r="EA102" s="935" t="s">
        <v>324</v>
      </c>
      <c r="EB102" s="936" t="s">
        <v>554</v>
      </c>
      <c r="EC102" s="937" t="s">
        <v>146</v>
      </c>
      <c r="ED102" s="1030">
        <v>3</v>
      </c>
      <c r="EE102" s="1017">
        <v>388110</v>
      </c>
      <c r="EF102" s="698">
        <f t="shared" si="2617"/>
        <v>1164330</v>
      </c>
      <c r="EG102" s="497">
        <f>IF(EXACT(VLOOKUP(DZ102,OFERTA_0,3,FALSE),EB102),1,0)</f>
        <v>1</v>
      </c>
      <c r="EH102" s="497">
        <f>IF(EXACT(VLOOKUP(DZ102,OFERTA_0,4,FALSE),EC102),1,0)</f>
        <v>1</v>
      </c>
      <c r="EI102" s="498">
        <f>IF(EXACT(VLOOKUP(DZ102,OFERTA_0,5,FALSE),ED102),1,0)</f>
        <v>1</v>
      </c>
      <c r="EJ102" s="498">
        <f t="shared" si="2618"/>
        <v>1</v>
      </c>
      <c r="EK102" s="498">
        <f t="shared" si="2619"/>
        <v>1</v>
      </c>
      <c r="EL102" s="498">
        <f t="shared" si="2620"/>
        <v>1</v>
      </c>
      <c r="EM102" s="504">
        <f t="shared" si="2621"/>
        <v>1164330</v>
      </c>
      <c r="EN102" s="500">
        <f t="shared" si="2622"/>
        <v>0</v>
      </c>
      <c r="EQ102" s="659"/>
      <c r="ER102" s="660"/>
      <c r="ES102" s="661"/>
      <c r="ET102" s="662"/>
      <c r="EU102" s="663"/>
      <c r="EV102" s="664"/>
      <c r="EW102" s="1324"/>
      <c r="EX102" s="497"/>
      <c r="EY102" s="497"/>
      <c r="EZ102" s="501"/>
      <c r="FA102" s="501"/>
      <c r="FB102" s="501"/>
      <c r="FC102" s="501"/>
      <c r="FD102" s="502"/>
      <c r="FE102" s="503"/>
      <c r="FH102" s="659"/>
      <c r="FI102" s="660"/>
      <c r="FJ102" s="661"/>
      <c r="FK102" s="662"/>
      <c r="FL102" s="663"/>
      <c r="FM102" s="664"/>
      <c r="FN102" s="1324"/>
      <c r="FO102" s="497"/>
      <c r="FP102" s="497"/>
      <c r="FQ102" s="501"/>
      <c r="FR102" s="501"/>
      <c r="FS102" s="501"/>
      <c r="FT102" s="501"/>
      <c r="FU102" s="502"/>
      <c r="FV102" s="503"/>
      <c r="FY102" s="659"/>
      <c r="FZ102" s="660"/>
      <c r="GA102" s="661"/>
      <c r="GB102" s="662"/>
      <c r="GC102" s="663"/>
      <c r="GD102" s="664"/>
      <c r="GE102" s="1324"/>
      <c r="GF102" s="497"/>
      <c r="GG102" s="497"/>
      <c r="GH102" s="501"/>
      <c r="GI102" s="501"/>
      <c r="GJ102" s="501"/>
      <c r="GK102" s="501"/>
      <c r="GL102" s="502"/>
      <c r="GM102" s="503"/>
      <c r="GP102" s="659"/>
      <c r="GQ102" s="660"/>
      <c r="GR102" s="661"/>
      <c r="GS102" s="662"/>
      <c r="GT102" s="663"/>
      <c r="GU102" s="664"/>
      <c r="GV102" s="1324"/>
      <c r="GW102" s="497"/>
      <c r="GX102" s="497"/>
      <c r="GY102" s="501"/>
      <c r="GZ102" s="501"/>
      <c r="HA102" s="501"/>
      <c r="HB102" s="501"/>
      <c r="HC102" s="502"/>
      <c r="HD102" s="503"/>
      <c r="HG102" s="659"/>
      <c r="HH102" s="660"/>
      <c r="HI102" s="661"/>
      <c r="HJ102" s="662"/>
      <c r="HK102" s="663"/>
      <c r="HL102" s="664"/>
      <c r="HM102" s="1324"/>
      <c r="HN102" s="497"/>
      <c r="HO102" s="497"/>
      <c r="HP102" s="501"/>
      <c r="HQ102" s="501"/>
      <c r="HR102" s="501"/>
      <c r="HS102" s="501"/>
      <c r="HT102" s="502"/>
      <c r="HU102" s="503"/>
      <c r="HX102" s="659"/>
      <c r="HY102" s="660"/>
      <c r="HZ102" s="661"/>
      <c r="IA102" s="662"/>
      <c r="IB102" s="663"/>
      <c r="IC102" s="664"/>
      <c r="ID102" s="1324"/>
      <c r="IE102" s="497"/>
      <c r="IF102" s="497"/>
      <c r="IG102" s="501"/>
      <c r="IH102" s="501"/>
      <c r="II102" s="501"/>
      <c r="IJ102" s="501"/>
      <c r="IK102" s="502"/>
      <c r="IL102" s="503"/>
      <c r="IO102" s="659"/>
      <c r="IP102" s="660"/>
      <c r="IQ102" s="661"/>
      <c r="IR102" s="662"/>
      <c r="IS102" s="663"/>
      <c r="IT102" s="664"/>
      <c r="IU102" s="1324"/>
      <c r="IV102" s="497"/>
      <c r="IW102" s="497"/>
      <c r="IX102" s="501"/>
      <c r="IY102" s="501"/>
      <c r="IZ102" s="501"/>
      <c r="JA102" s="501"/>
      <c r="JB102" s="502"/>
      <c r="JC102" s="503"/>
      <c r="JF102" s="659"/>
      <c r="JG102" s="660"/>
      <c r="JH102" s="661"/>
      <c r="JI102" s="662"/>
      <c r="JJ102" s="663"/>
      <c r="JK102" s="664"/>
      <c r="JL102" s="1324"/>
      <c r="JM102" s="497"/>
      <c r="JN102" s="497"/>
      <c r="JO102" s="501"/>
      <c r="JP102" s="501"/>
      <c r="JQ102" s="501"/>
      <c r="JR102" s="501"/>
      <c r="JS102" s="502"/>
      <c r="JT102" s="503"/>
      <c r="JW102" s="659"/>
      <c r="JX102" s="660"/>
      <c r="JY102" s="661"/>
      <c r="JZ102" s="662"/>
      <c r="KA102" s="663"/>
      <c r="KB102" s="664"/>
      <c r="KC102" s="1324"/>
      <c r="KD102" s="497"/>
      <c r="KE102" s="497"/>
      <c r="KF102" s="501"/>
      <c r="KG102" s="501"/>
      <c r="KH102" s="501"/>
      <c r="KI102" s="501"/>
      <c r="KJ102" s="502"/>
      <c r="KK102" s="503"/>
      <c r="KN102" s="659"/>
      <c r="KO102" s="660"/>
      <c r="KP102" s="661"/>
      <c r="KQ102" s="662"/>
      <c r="KR102" s="663"/>
      <c r="KS102" s="664"/>
      <c r="KT102" s="1324"/>
      <c r="KU102" s="497"/>
      <c r="KV102" s="497"/>
      <c r="KW102" s="501"/>
      <c r="KX102" s="501"/>
      <c r="KY102" s="501"/>
      <c r="KZ102" s="501"/>
      <c r="LA102" s="502"/>
      <c r="LB102" s="503"/>
      <c r="LE102" s="659"/>
      <c r="LF102" s="660"/>
      <c r="LG102" s="661"/>
      <c r="LH102" s="662"/>
      <c r="LI102" s="663"/>
      <c r="LJ102" s="664"/>
      <c r="LK102" s="1324"/>
      <c r="LL102" s="497"/>
      <c r="LM102" s="497"/>
      <c r="LN102" s="501"/>
      <c r="LO102" s="501"/>
      <c r="LP102" s="501"/>
      <c r="LQ102" s="501"/>
      <c r="LR102" s="502"/>
      <c r="LS102" s="503"/>
      <c r="LV102" s="659"/>
      <c r="LW102" s="660"/>
      <c r="LX102" s="661"/>
      <c r="LY102" s="662"/>
      <c r="LZ102" s="663"/>
      <c r="MA102" s="664"/>
      <c r="MB102" s="1324"/>
      <c r="MC102" s="497"/>
      <c r="MD102" s="497"/>
      <c r="ME102" s="501"/>
      <c r="MF102" s="501"/>
      <c r="MG102" s="501"/>
      <c r="MH102" s="501"/>
      <c r="MI102" s="502"/>
      <c r="MJ102" s="503"/>
      <c r="MM102" s="659"/>
      <c r="MN102" s="660"/>
      <c r="MO102" s="661"/>
      <c r="MP102" s="662"/>
      <c r="MQ102" s="663"/>
      <c r="MR102" s="664"/>
      <c r="MS102" s="1324"/>
      <c r="MT102" s="497"/>
      <c r="MU102" s="497"/>
      <c r="MV102" s="501"/>
      <c r="MW102" s="501"/>
      <c r="MX102" s="501"/>
      <c r="MY102" s="501"/>
      <c r="MZ102" s="502"/>
      <c r="NA102" s="503"/>
      <c r="ND102" s="659"/>
      <c r="NE102" s="660"/>
      <c r="NF102" s="661"/>
      <c r="NG102" s="662"/>
      <c r="NH102" s="663"/>
      <c r="NI102" s="664"/>
      <c r="NJ102" s="1324"/>
      <c r="NK102" s="497"/>
      <c r="NL102" s="497"/>
      <c r="NM102" s="501"/>
      <c r="NN102" s="501"/>
      <c r="NO102" s="501"/>
      <c r="NP102" s="501"/>
      <c r="NQ102" s="502"/>
      <c r="NR102" s="503"/>
      <c r="NU102" s="659"/>
      <c r="NV102" s="660"/>
      <c r="NW102" s="661"/>
      <c r="NX102" s="662"/>
      <c r="NY102" s="663"/>
      <c r="NZ102" s="664"/>
      <c r="OA102" s="1324"/>
      <c r="OB102" s="497"/>
      <c r="OC102" s="497"/>
      <c r="OD102" s="501"/>
      <c r="OE102" s="501"/>
      <c r="OF102" s="501"/>
      <c r="OG102" s="501"/>
      <c r="OH102" s="502"/>
      <c r="OI102" s="503"/>
      <c r="OL102" s="659"/>
      <c r="OM102" s="660"/>
      <c r="ON102" s="661"/>
      <c r="OO102" s="662"/>
      <c r="OP102" s="663"/>
      <c r="OQ102" s="664"/>
      <c r="OR102" s="1324"/>
      <c r="OS102" s="497"/>
      <c r="OT102" s="497"/>
      <c r="OU102" s="501"/>
      <c r="OV102" s="501"/>
      <c r="OW102" s="501"/>
      <c r="OX102" s="501"/>
      <c r="OY102" s="502"/>
      <c r="OZ102" s="503"/>
      <c r="PC102" s="659"/>
      <c r="PD102" s="660"/>
      <c r="PE102" s="661"/>
      <c r="PF102" s="662"/>
      <c r="PG102" s="663"/>
      <c r="PH102" s="664"/>
      <c r="PI102" s="1324"/>
      <c r="PJ102" s="497"/>
      <c r="PK102" s="497"/>
      <c r="PL102" s="501"/>
      <c r="PM102" s="501"/>
      <c r="PN102" s="501"/>
      <c r="PO102" s="501"/>
      <c r="PP102" s="502"/>
      <c r="PQ102" s="503"/>
      <c r="PT102" s="659"/>
      <c r="PU102" s="660"/>
      <c r="PV102" s="661"/>
      <c r="PW102" s="662"/>
      <c r="PX102" s="663"/>
      <c r="PY102" s="664"/>
      <c r="PZ102" s="1324"/>
      <c r="QA102" s="497"/>
      <c r="QB102" s="497"/>
      <c r="QC102" s="501"/>
      <c r="QD102" s="501"/>
      <c r="QE102" s="501"/>
      <c r="QF102" s="501"/>
      <c r="QG102" s="502"/>
      <c r="QH102" s="503"/>
      <c r="QK102" s="659"/>
      <c r="QL102" s="660"/>
      <c r="QM102" s="661"/>
      <c r="QN102" s="662"/>
      <c r="QO102" s="663"/>
      <c r="QP102" s="664"/>
      <c r="QQ102" s="1324"/>
      <c r="QR102" s="497"/>
      <c r="QS102" s="497"/>
      <c r="QT102" s="501"/>
      <c r="QU102" s="501"/>
      <c r="QV102" s="501"/>
      <c r="QW102" s="501"/>
      <c r="QX102" s="502"/>
      <c r="QY102" s="503"/>
      <c r="RB102" s="381"/>
      <c r="RC102" s="382"/>
      <c r="RD102" s="383"/>
      <c r="RE102" s="384"/>
      <c r="RF102" s="385"/>
      <c r="RG102" s="386"/>
      <c r="RH102" s="386"/>
      <c r="RI102" s="497"/>
      <c r="RJ102" s="497"/>
      <c r="RK102" s="501"/>
      <c r="RL102" s="501"/>
      <c r="RM102" s="501"/>
      <c r="RN102" s="501"/>
      <c r="RO102" s="502"/>
      <c r="RP102" s="503"/>
      <c r="RS102" s="381"/>
      <c r="RT102" s="382"/>
      <c r="RU102" s="383"/>
      <c r="RV102" s="384"/>
      <c r="RW102" s="385"/>
      <c r="RX102" s="386"/>
      <c r="RY102" s="386"/>
      <c r="RZ102" s="497"/>
      <c r="SA102" s="497"/>
      <c r="SB102" s="501"/>
      <c r="SC102" s="501"/>
      <c r="SD102" s="501"/>
      <c r="SE102" s="501"/>
      <c r="SF102" s="502"/>
      <c r="SG102" s="503"/>
      <c r="SJ102" s="381"/>
      <c r="SK102" s="382"/>
      <c r="SL102" s="383"/>
      <c r="SM102" s="384"/>
      <c r="SN102" s="385"/>
      <c r="SO102" s="386"/>
      <c r="SP102" s="386"/>
      <c r="SQ102" s="497"/>
      <c r="SR102" s="497"/>
      <c r="SS102" s="501"/>
      <c r="ST102" s="501"/>
      <c r="SU102" s="501"/>
      <c r="SV102" s="501"/>
      <c r="SW102" s="502"/>
      <c r="SX102" s="503"/>
    </row>
    <row r="103" spans="2:518" ht="60.75" customHeight="1" thickTop="1" thickBot="1">
      <c r="B103" s="832" t="s">
        <v>555</v>
      </c>
      <c r="C103" s="833" t="s">
        <v>324</v>
      </c>
      <c r="D103" s="834" t="s">
        <v>556</v>
      </c>
      <c r="E103" s="835" t="s">
        <v>146</v>
      </c>
      <c r="F103" s="836">
        <v>1</v>
      </c>
      <c r="G103" s="916">
        <v>0</v>
      </c>
      <c r="H103" s="837">
        <v>0</v>
      </c>
      <c r="K103" s="934" t="s">
        <v>555</v>
      </c>
      <c r="L103" s="935" t="s">
        <v>324</v>
      </c>
      <c r="M103" s="936" t="s">
        <v>556</v>
      </c>
      <c r="N103" s="937" t="s">
        <v>146</v>
      </c>
      <c r="O103" s="938">
        <v>1</v>
      </c>
      <c r="P103" s="1017">
        <v>225000</v>
      </c>
      <c r="Q103" s="939">
        <v>225000</v>
      </c>
      <c r="R103" s="497">
        <f>IF(EXACT(VLOOKUP(K103,OFERTA_0,3,FALSE),M103),1,0)</f>
        <v>1</v>
      </c>
      <c r="S103" s="497">
        <f>IF(EXACT(VLOOKUP(K103,OFERTA_0,4,FALSE),N103),1,0)</f>
        <v>1</v>
      </c>
      <c r="T103" s="498">
        <f>IF(EXACT(VLOOKUP(K103,OFERTA_0,5,FALSE),O103),1,0)</f>
        <v>1</v>
      </c>
      <c r="U103" s="498">
        <f t="shared" si="2581"/>
        <v>1</v>
      </c>
      <c r="V103" s="498">
        <f t="shared" si="2582"/>
        <v>1</v>
      </c>
      <c r="W103" s="498">
        <f t="shared" si="2583"/>
        <v>1</v>
      </c>
      <c r="X103" s="504">
        <f t="shared" si="2584"/>
        <v>225000</v>
      </c>
      <c r="Y103" s="500">
        <f t="shared" si="2585"/>
        <v>0</v>
      </c>
      <c r="Z103" s="486"/>
      <c r="AA103" s="486"/>
      <c r="AB103" s="934" t="s">
        <v>555</v>
      </c>
      <c r="AC103" s="935" t="s">
        <v>324</v>
      </c>
      <c r="AD103" s="936" t="s">
        <v>556</v>
      </c>
      <c r="AE103" s="937" t="s">
        <v>146</v>
      </c>
      <c r="AF103" s="938">
        <v>1</v>
      </c>
      <c r="AG103" s="1017">
        <v>265000</v>
      </c>
      <c r="AH103" s="939">
        <v>265000</v>
      </c>
      <c r="AI103" s="497">
        <f>IF(EXACT(VLOOKUP(AB103,OFERTA_0,3,FALSE),AD103),1,0)</f>
        <v>1</v>
      </c>
      <c r="AJ103" s="497">
        <f>IF(EXACT(VLOOKUP(AB103,OFERTA_0,4,FALSE),AE103),1,0)</f>
        <v>1</v>
      </c>
      <c r="AK103" s="498">
        <f>IF(EXACT(VLOOKUP(AB103,OFERTA_0,5,FALSE),AF103),1,0)</f>
        <v>1</v>
      </c>
      <c r="AL103" s="498">
        <f t="shared" si="2586"/>
        <v>1</v>
      </c>
      <c r="AM103" s="498">
        <f t="shared" si="2587"/>
        <v>1</v>
      </c>
      <c r="AN103" s="498">
        <f t="shared" si="2588"/>
        <v>1</v>
      </c>
      <c r="AO103" s="504">
        <f t="shared" si="2589"/>
        <v>265000</v>
      </c>
      <c r="AP103" s="500">
        <f t="shared" si="2590"/>
        <v>0</v>
      </c>
      <c r="AQ103" s="486"/>
      <c r="AR103" s="486"/>
      <c r="AS103" s="934" t="s">
        <v>555</v>
      </c>
      <c r="AT103" s="935" t="s">
        <v>324</v>
      </c>
      <c r="AU103" s="936" t="s">
        <v>556</v>
      </c>
      <c r="AV103" s="937" t="s">
        <v>146</v>
      </c>
      <c r="AW103" s="938">
        <v>1</v>
      </c>
      <c r="AX103" s="1017">
        <v>60000</v>
      </c>
      <c r="AY103" s="939">
        <v>60000</v>
      </c>
      <c r="AZ103" s="497">
        <f>IF(EXACT(VLOOKUP(AS103,OFERTA_0,3,FALSE),AU103),1,0)</f>
        <v>1</v>
      </c>
      <c r="BA103" s="497">
        <f>IF(EXACT(VLOOKUP(AS103,OFERTA_0,4,FALSE),AV103),1,0)</f>
        <v>1</v>
      </c>
      <c r="BB103" s="498">
        <f>IF(EXACT(VLOOKUP(AS103,OFERTA_0,5,FALSE),AW103),1,0)</f>
        <v>1</v>
      </c>
      <c r="BC103" s="498">
        <f t="shared" si="2591"/>
        <v>1</v>
      </c>
      <c r="BD103" s="498">
        <f t="shared" si="2592"/>
        <v>1</v>
      </c>
      <c r="BE103" s="498">
        <f t="shared" si="2593"/>
        <v>1</v>
      </c>
      <c r="BF103" s="504">
        <f t="shared" si="2594"/>
        <v>60000</v>
      </c>
      <c r="BG103" s="500">
        <f t="shared" si="2595"/>
        <v>0</v>
      </c>
      <c r="BJ103" s="934" t="s">
        <v>555</v>
      </c>
      <c r="BK103" s="935" t="s">
        <v>324</v>
      </c>
      <c r="BL103" s="936" t="s">
        <v>556</v>
      </c>
      <c r="BM103" s="937" t="s">
        <v>146</v>
      </c>
      <c r="BN103" s="938">
        <v>1</v>
      </c>
      <c r="BO103" s="1017">
        <v>468793</v>
      </c>
      <c r="BP103" s="939">
        <v>468793</v>
      </c>
      <c r="BQ103" s="497">
        <f>IF(EXACT(VLOOKUP(BJ103,OFERTA_0,3,FALSE),BL103),1,0)</f>
        <v>1</v>
      </c>
      <c r="BR103" s="497">
        <f>IF(EXACT(VLOOKUP(BJ103,OFERTA_0,4,FALSE),BM103),1,0)</f>
        <v>1</v>
      </c>
      <c r="BS103" s="498">
        <f>IF(EXACT(VLOOKUP(BJ103,OFERTA_0,5,FALSE),BN103),1,0)</f>
        <v>1</v>
      </c>
      <c r="BT103" s="498">
        <f t="shared" si="2596"/>
        <v>1</v>
      </c>
      <c r="BU103" s="498">
        <f t="shared" si="2597"/>
        <v>1</v>
      </c>
      <c r="BV103" s="498">
        <f t="shared" si="2598"/>
        <v>1</v>
      </c>
      <c r="BW103" s="504">
        <f t="shared" si="2599"/>
        <v>468793</v>
      </c>
      <c r="BX103" s="500">
        <f t="shared" si="2600"/>
        <v>0</v>
      </c>
      <c r="CA103" s="934" t="s">
        <v>555</v>
      </c>
      <c r="CB103" s="935" t="s">
        <v>324</v>
      </c>
      <c r="CC103" s="936" t="s">
        <v>556</v>
      </c>
      <c r="CD103" s="937" t="s">
        <v>146</v>
      </c>
      <c r="CE103" s="938">
        <v>1</v>
      </c>
      <c r="CF103" s="1017">
        <v>525903</v>
      </c>
      <c r="CG103" s="939">
        <v>525903</v>
      </c>
      <c r="CH103" s="497">
        <f>IF(EXACT(VLOOKUP(CA103,OFERTA_0,3,FALSE),CC103),1,0)</f>
        <v>1</v>
      </c>
      <c r="CI103" s="497">
        <f>IF(EXACT(VLOOKUP(CA103,OFERTA_0,4,FALSE),CD103),1,0)</f>
        <v>1</v>
      </c>
      <c r="CJ103" s="498">
        <f>IF(EXACT(VLOOKUP(CA103,OFERTA_0,5,FALSE),CE103),1,0)</f>
        <v>1</v>
      </c>
      <c r="CK103" s="498">
        <f t="shared" si="2601"/>
        <v>1</v>
      </c>
      <c r="CL103" s="498">
        <f t="shared" si="2602"/>
        <v>1</v>
      </c>
      <c r="CM103" s="498">
        <f t="shared" si="2603"/>
        <v>1</v>
      </c>
      <c r="CN103" s="504">
        <f t="shared" si="2604"/>
        <v>525903</v>
      </c>
      <c r="CO103" s="500">
        <f t="shared" si="2605"/>
        <v>0</v>
      </c>
      <c r="CR103" s="934" t="s">
        <v>555</v>
      </c>
      <c r="CS103" s="935" t="s">
        <v>324</v>
      </c>
      <c r="CT103" s="936" t="s">
        <v>556</v>
      </c>
      <c r="CU103" s="937" t="s">
        <v>146</v>
      </c>
      <c r="CV103" s="1030">
        <v>1</v>
      </c>
      <c r="CW103" s="1017">
        <v>525900</v>
      </c>
      <c r="CX103" s="698">
        <f t="shared" si="2606"/>
        <v>525900</v>
      </c>
      <c r="CY103" s="497">
        <f>IF(EXACT(VLOOKUP(CR103,OFERTA_0,3,FALSE),CT103),1,0)</f>
        <v>1</v>
      </c>
      <c r="CZ103" s="497">
        <f>IF(EXACT(VLOOKUP(CR103,OFERTA_0,4,FALSE),CU103),1,0)</f>
        <v>1</v>
      </c>
      <c r="DA103" s="498">
        <f>IF(EXACT(VLOOKUP(CR103,OFERTA_0,5,FALSE),CV103),1,0)</f>
        <v>1</v>
      </c>
      <c r="DB103" s="498">
        <f t="shared" si="2607"/>
        <v>1</v>
      </c>
      <c r="DC103" s="498">
        <f t="shared" si="2608"/>
        <v>1</v>
      </c>
      <c r="DD103" s="498">
        <f t="shared" si="2609"/>
        <v>1</v>
      </c>
      <c r="DE103" s="504">
        <f t="shared" si="2610"/>
        <v>525900</v>
      </c>
      <c r="DF103" s="500">
        <f t="shared" si="2611"/>
        <v>0</v>
      </c>
      <c r="DI103" s="934" t="s">
        <v>555</v>
      </c>
      <c r="DJ103" s="935" t="s">
        <v>324</v>
      </c>
      <c r="DK103" s="936" t="s">
        <v>556</v>
      </c>
      <c r="DL103" s="937" t="s">
        <v>146</v>
      </c>
      <c r="DM103" s="938">
        <v>1</v>
      </c>
      <c r="DN103" s="1017">
        <v>350000</v>
      </c>
      <c r="DO103" s="939">
        <v>350000</v>
      </c>
      <c r="DP103" s="497">
        <f>IF(EXACT(VLOOKUP(DI103,OFERTA_0,3,FALSE),DK103),1,0)</f>
        <v>1</v>
      </c>
      <c r="DQ103" s="497">
        <f>IF(EXACT(VLOOKUP(DI103,OFERTA_0,4,FALSE),DL103),1,0)</f>
        <v>1</v>
      </c>
      <c r="DR103" s="498">
        <f>IF(EXACT(VLOOKUP(DI103,OFERTA_0,5,FALSE),DM103),1,0)</f>
        <v>1</v>
      </c>
      <c r="DS103" s="498">
        <f t="shared" si="2612"/>
        <v>1</v>
      </c>
      <c r="DT103" s="498">
        <f t="shared" si="2613"/>
        <v>1</v>
      </c>
      <c r="DU103" s="498">
        <f t="shared" si="2614"/>
        <v>1</v>
      </c>
      <c r="DV103" s="504">
        <f t="shared" si="2615"/>
        <v>350000</v>
      </c>
      <c r="DW103" s="500">
        <f t="shared" si="2616"/>
        <v>0</v>
      </c>
      <c r="DZ103" s="934" t="s">
        <v>555</v>
      </c>
      <c r="EA103" s="935" t="s">
        <v>324</v>
      </c>
      <c r="EB103" s="936" t="s">
        <v>556</v>
      </c>
      <c r="EC103" s="937" t="s">
        <v>146</v>
      </c>
      <c r="ED103" s="1030">
        <v>1</v>
      </c>
      <c r="EE103" s="1017">
        <v>525750</v>
      </c>
      <c r="EF103" s="698">
        <f t="shared" si="2617"/>
        <v>525750</v>
      </c>
      <c r="EG103" s="497">
        <f>IF(EXACT(VLOOKUP(DZ103,OFERTA_0,3,FALSE),EB103),1,0)</f>
        <v>1</v>
      </c>
      <c r="EH103" s="497">
        <f>IF(EXACT(VLOOKUP(DZ103,OFERTA_0,4,FALSE),EC103),1,0)</f>
        <v>1</v>
      </c>
      <c r="EI103" s="498">
        <f>IF(EXACT(VLOOKUP(DZ103,OFERTA_0,5,FALSE),ED103),1,0)</f>
        <v>1</v>
      </c>
      <c r="EJ103" s="498">
        <f t="shared" si="2618"/>
        <v>1</v>
      </c>
      <c r="EK103" s="498">
        <f t="shared" si="2619"/>
        <v>1</v>
      </c>
      <c r="EL103" s="498">
        <f t="shared" si="2620"/>
        <v>1</v>
      </c>
      <c r="EM103" s="504">
        <f t="shared" si="2621"/>
        <v>525750</v>
      </c>
      <c r="EN103" s="500">
        <f t="shared" si="2622"/>
        <v>0</v>
      </c>
      <c r="EQ103" s="665"/>
      <c r="ER103" s="666"/>
      <c r="ES103" s="667"/>
      <c r="ET103" s="668"/>
      <c r="EU103" s="669"/>
      <c r="EV103" s="670"/>
      <c r="EW103" s="1324"/>
      <c r="EX103" s="497" t="e">
        <f>IF(EXACT(VLOOKUP(EQ103,OFERTA_0,2,FALSE),ER103),1,0)</f>
        <v>#N/A</v>
      </c>
      <c r="EY103" s="497" t="e">
        <f>IF(EXACT(VLOOKUP(EQ103,OFERTA_0,3,FALSE),ES103),1,0)</f>
        <v>#N/A</v>
      </c>
      <c r="EZ103" s="498" t="e">
        <f>IF(EXACT(VLOOKUP(EQ103,OFERTA_0,4,FALSE),ET103),1,0)</f>
        <v>#N/A</v>
      </c>
      <c r="FA103" s="498">
        <f t="shared" ref="FA103:FA106" si="2623">IF(EU103=0,0,1)</f>
        <v>0</v>
      </c>
      <c r="FB103" s="498">
        <f t="shared" ref="FB103:FB106" si="2624">IF(EV103=0,0,1)</f>
        <v>0</v>
      </c>
      <c r="FC103" s="498" t="e">
        <f>PRODUCT(EX103:FB103)</f>
        <v>#N/A</v>
      </c>
      <c r="FD103" s="504">
        <f>ROUND(EV103,0)</f>
        <v>0</v>
      </c>
      <c r="FE103" s="500">
        <f>EV103-FD103</f>
        <v>0</v>
      </c>
      <c r="FH103" s="665"/>
      <c r="FI103" s="666"/>
      <c r="FJ103" s="667"/>
      <c r="FK103" s="668"/>
      <c r="FL103" s="669"/>
      <c r="FM103" s="670"/>
      <c r="FN103" s="1324"/>
      <c r="FO103" s="497" t="e">
        <f>IF(EXACT(VLOOKUP(FH103,OFERTA_0,2,FALSE),FI103),1,0)</f>
        <v>#N/A</v>
      </c>
      <c r="FP103" s="497" t="e">
        <f>IF(EXACT(VLOOKUP(FH103,OFERTA_0,3,FALSE),FJ103),1,0)</f>
        <v>#N/A</v>
      </c>
      <c r="FQ103" s="498" t="e">
        <f>IF(EXACT(VLOOKUP(FH103,OFERTA_0,4,FALSE),FK103),1,0)</f>
        <v>#N/A</v>
      </c>
      <c r="FR103" s="498">
        <f t="shared" ref="FR103:FR106" si="2625">IF(FL103=0,0,1)</f>
        <v>0</v>
      </c>
      <c r="FS103" s="498">
        <f t="shared" ref="FS103:FS106" si="2626">IF(FM103=0,0,1)</f>
        <v>0</v>
      </c>
      <c r="FT103" s="498" t="e">
        <f>PRODUCT(FO103:FS103)</f>
        <v>#N/A</v>
      </c>
      <c r="FU103" s="504">
        <f>ROUND(FM103,0)</f>
        <v>0</v>
      </c>
      <c r="FV103" s="500">
        <f>FM103-FU103</f>
        <v>0</v>
      </c>
      <c r="FY103" s="665"/>
      <c r="FZ103" s="666"/>
      <c r="GA103" s="667"/>
      <c r="GB103" s="668"/>
      <c r="GC103" s="669"/>
      <c r="GD103" s="670"/>
      <c r="GE103" s="1324"/>
      <c r="GF103" s="497" t="e">
        <f>IF(EXACT(VLOOKUP(FY103,OFERTA_0,2,FALSE),FZ103),1,0)</f>
        <v>#N/A</v>
      </c>
      <c r="GG103" s="497" t="e">
        <f>IF(EXACT(VLOOKUP(FY103,OFERTA_0,3,FALSE),GA103),1,0)</f>
        <v>#N/A</v>
      </c>
      <c r="GH103" s="498" t="e">
        <f>IF(EXACT(VLOOKUP(FY103,OFERTA_0,4,FALSE),GB103),1,0)</f>
        <v>#N/A</v>
      </c>
      <c r="GI103" s="498">
        <f t="shared" ref="GI103:GI106" si="2627">IF(GC103=0,0,1)</f>
        <v>0</v>
      </c>
      <c r="GJ103" s="498">
        <f t="shared" ref="GJ103:GJ106" si="2628">IF(GD103=0,0,1)</f>
        <v>0</v>
      </c>
      <c r="GK103" s="498" t="e">
        <f>PRODUCT(GF103:GJ103)</f>
        <v>#N/A</v>
      </c>
      <c r="GL103" s="504">
        <f>ROUND(GD103,0)</f>
        <v>0</v>
      </c>
      <c r="GM103" s="500">
        <f>GD103-GL103</f>
        <v>0</v>
      </c>
      <c r="GP103" s="665"/>
      <c r="GQ103" s="666"/>
      <c r="GR103" s="667"/>
      <c r="GS103" s="668"/>
      <c r="GT103" s="669"/>
      <c r="GU103" s="670"/>
      <c r="GV103" s="1324"/>
      <c r="GW103" s="497" t="e">
        <f>IF(EXACT(VLOOKUP(GP103,OFERTA_0,2,FALSE),GQ103),1,0)</f>
        <v>#N/A</v>
      </c>
      <c r="GX103" s="497" t="e">
        <f>IF(EXACT(VLOOKUP(GP103,OFERTA_0,3,FALSE),GR103),1,0)</f>
        <v>#N/A</v>
      </c>
      <c r="GY103" s="498" t="e">
        <f>IF(EXACT(VLOOKUP(GP103,OFERTA_0,4,FALSE),GS103),1,0)</f>
        <v>#N/A</v>
      </c>
      <c r="GZ103" s="498">
        <f t="shared" ref="GZ103:GZ106" si="2629">IF(GT103=0,0,1)</f>
        <v>0</v>
      </c>
      <c r="HA103" s="498">
        <f t="shared" ref="HA103:HA106" si="2630">IF(GU103=0,0,1)</f>
        <v>0</v>
      </c>
      <c r="HB103" s="498" t="e">
        <f>PRODUCT(GW103:HA103)</f>
        <v>#N/A</v>
      </c>
      <c r="HC103" s="504">
        <f>ROUND(GU103,0)</f>
        <v>0</v>
      </c>
      <c r="HD103" s="500">
        <f>GU103-HC103</f>
        <v>0</v>
      </c>
      <c r="HG103" s="665"/>
      <c r="HH103" s="666"/>
      <c r="HI103" s="667"/>
      <c r="HJ103" s="668"/>
      <c r="HK103" s="669"/>
      <c r="HL103" s="670"/>
      <c r="HM103" s="1324"/>
      <c r="HN103" s="497" t="e">
        <f>IF(EXACT(VLOOKUP(HG103,OFERTA_0,2,FALSE),HH103),1,0)</f>
        <v>#N/A</v>
      </c>
      <c r="HO103" s="497" t="e">
        <f>IF(EXACT(VLOOKUP(HG103,OFERTA_0,3,FALSE),HI103),1,0)</f>
        <v>#N/A</v>
      </c>
      <c r="HP103" s="498" t="e">
        <f>IF(EXACT(VLOOKUP(HG103,OFERTA_0,4,FALSE),HJ103),1,0)</f>
        <v>#N/A</v>
      </c>
      <c r="HQ103" s="498">
        <f t="shared" ref="HQ103:HQ106" si="2631">IF(HK103=0,0,1)</f>
        <v>0</v>
      </c>
      <c r="HR103" s="498">
        <f t="shared" ref="HR103:HR106" si="2632">IF(HL103=0,0,1)</f>
        <v>0</v>
      </c>
      <c r="HS103" s="498" t="e">
        <f>PRODUCT(HN103:HR103)</f>
        <v>#N/A</v>
      </c>
      <c r="HT103" s="504">
        <f>ROUND(HL103,0)</f>
        <v>0</v>
      </c>
      <c r="HU103" s="500">
        <f>HL103-HT103</f>
        <v>0</v>
      </c>
      <c r="HX103" s="665"/>
      <c r="HY103" s="666"/>
      <c r="HZ103" s="667"/>
      <c r="IA103" s="668"/>
      <c r="IB103" s="669"/>
      <c r="IC103" s="670"/>
      <c r="ID103" s="1324"/>
      <c r="IE103" s="497" t="e">
        <f>IF(EXACT(VLOOKUP(HX103,OFERTA_0,2,FALSE),HY103),1,0)</f>
        <v>#N/A</v>
      </c>
      <c r="IF103" s="497" t="e">
        <f>IF(EXACT(VLOOKUP(HX103,OFERTA_0,3,FALSE),HZ103),1,0)</f>
        <v>#N/A</v>
      </c>
      <c r="IG103" s="498" t="e">
        <f>IF(EXACT(VLOOKUP(HX103,OFERTA_0,4,FALSE),IA103),1,0)</f>
        <v>#N/A</v>
      </c>
      <c r="IH103" s="498">
        <f t="shared" ref="IH103:IH106" si="2633">IF(IB103=0,0,1)</f>
        <v>0</v>
      </c>
      <c r="II103" s="498">
        <f t="shared" ref="II103:II106" si="2634">IF(IC103=0,0,1)</f>
        <v>0</v>
      </c>
      <c r="IJ103" s="498" t="e">
        <f>PRODUCT(IE103:II103)</f>
        <v>#N/A</v>
      </c>
      <c r="IK103" s="504">
        <f>ROUND(IC103,0)</f>
        <v>0</v>
      </c>
      <c r="IL103" s="500">
        <f>IC103-IK103</f>
        <v>0</v>
      </c>
      <c r="IO103" s="665"/>
      <c r="IP103" s="666"/>
      <c r="IQ103" s="667"/>
      <c r="IR103" s="668"/>
      <c r="IS103" s="669"/>
      <c r="IT103" s="670"/>
      <c r="IU103" s="1324"/>
      <c r="IV103" s="497" t="e">
        <f>IF(EXACT(VLOOKUP(IO103,OFERTA_0,2,FALSE),IP103),1,0)</f>
        <v>#N/A</v>
      </c>
      <c r="IW103" s="497" t="e">
        <f>IF(EXACT(VLOOKUP(IO103,OFERTA_0,3,FALSE),IQ103),1,0)</f>
        <v>#N/A</v>
      </c>
      <c r="IX103" s="498" t="e">
        <f>IF(EXACT(VLOOKUP(IO103,OFERTA_0,4,FALSE),IR103),1,0)</f>
        <v>#N/A</v>
      </c>
      <c r="IY103" s="498">
        <f t="shared" ref="IY103:IY106" si="2635">IF(IS103=0,0,1)</f>
        <v>0</v>
      </c>
      <c r="IZ103" s="498">
        <f t="shared" ref="IZ103:IZ106" si="2636">IF(IT103=0,0,1)</f>
        <v>0</v>
      </c>
      <c r="JA103" s="498" t="e">
        <f>PRODUCT(IV103:IZ103)</f>
        <v>#N/A</v>
      </c>
      <c r="JB103" s="504">
        <f>ROUND(IT103,0)</f>
        <v>0</v>
      </c>
      <c r="JC103" s="500">
        <f>IT103-JB103</f>
        <v>0</v>
      </c>
      <c r="JF103" s="665"/>
      <c r="JG103" s="666"/>
      <c r="JH103" s="667"/>
      <c r="JI103" s="668"/>
      <c r="JJ103" s="669"/>
      <c r="JK103" s="670"/>
      <c r="JL103" s="1324"/>
      <c r="JM103" s="497" t="e">
        <f>IF(EXACT(VLOOKUP(JF103,OFERTA_0,2,FALSE),JG103),1,0)</f>
        <v>#N/A</v>
      </c>
      <c r="JN103" s="497" t="e">
        <f>IF(EXACT(VLOOKUP(JF103,OFERTA_0,3,FALSE),JH103),1,0)</f>
        <v>#N/A</v>
      </c>
      <c r="JO103" s="498" t="e">
        <f>IF(EXACT(VLOOKUP(JF103,OFERTA_0,4,FALSE),JI103),1,0)</f>
        <v>#N/A</v>
      </c>
      <c r="JP103" s="498">
        <f t="shared" ref="JP103:JP106" si="2637">IF(JJ103=0,0,1)</f>
        <v>0</v>
      </c>
      <c r="JQ103" s="498">
        <f t="shared" ref="JQ103:JQ106" si="2638">IF(JK103=0,0,1)</f>
        <v>0</v>
      </c>
      <c r="JR103" s="498" t="e">
        <f>PRODUCT(JM103:JQ103)</f>
        <v>#N/A</v>
      </c>
      <c r="JS103" s="504">
        <f>ROUND(JK103,0)</f>
        <v>0</v>
      </c>
      <c r="JT103" s="500">
        <f>JK103-JS103</f>
        <v>0</v>
      </c>
      <c r="JW103" s="665"/>
      <c r="JX103" s="666"/>
      <c r="JY103" s="667"/>
      <c r="JZ103" s="668"/>
      <c r="KA103" s="669"/>
      <c r="KB103" s="670"/>
      <c r="KC103" s="1324"/>
      <c r="KD103" s="497" t="e">
        <f>IF(EXACT(VLOOKUP(JW103,OFERTA_0,2,FALSE),JX103),1,0)</f>
        <v>#N/A</v>
      </c>
      <c r="KE103" s="497" t="e">
        <f>IF(EXACT(VLOOKUP(JW103,OFERTA_0,3,FALSE),JY103),1,0)</f>
        <v>#N/A</v>
      </c>
      <c r="KF103" s="498" t="e">
        <f>IF(EXACT(VLOOKUP(JW103,OFERTA_0,4,FALSE),JZ103),1,0)</f>
        <v>#N/A</v>
      </c>
      <c r="KG103" s="498">
        <f t="shared" ref="KG103:KG106" si="2639">IF(KA103=0,0,1)</f>
        <v>0</v>
      </c>
      <c r="KH103" s="498">
        <f t="shared" ref="KH103:KH106" si="2640">IF(KB103=0,0,1)</f>
        <v>0</v>
      </c>
      <c r="KI103" s="498" t="e">
        <f>PRODUCT(KD103:KH103)</f>
        <v>#N/A</v>
      </c>
      <c r="KJ103" s="504">
        <f>ROUND(KB103,0)</f>
        <v>0</v>
      </c>
      <c r="KK103" s="500">
        <f>KB103-KJ103</f>
        <v>0</v>
      </c>
      <c r="KN103" s="665"/>
      <c r="KO103" s="666"/>
      <c r="KP103" s="667"/>
      <c r="KQ103" s="668"/>
      <c r="KR103" s="669"/>
      <c r="KS103" s="670"/>
      <c r="KT103" s="1324"/>
      <c r="KU103" s="497" t="e">
        <f>IF(EXACT(VLOOKUP(KN103,OFERTA_0,2,FALSE),KO103),1,0)</f>
        <v>#N/A</v>
      </c>
      <c r="KV103" s="497" t="e">
        <f>IF(EXACT(VLOOKUP(KN103,OFERTA_0,3,FALSE),KP103),1,0)</f>
        <v>#N/A</v>
      </c>
      <c r="KW103" s="498" t="e">
        <f>IF(EXACT(VLOOKUP(KN103,OFERTA_0,4,FALSE),KQ103),1,0)</f>
        <v>#N/A</v>
      </c>
      <c r="KX103" s="498">
        <f t="shared" ref="KX103:KX106" si="2641">IF(KR103=0,0,1)</f>
        <v>0</v>
      </c>
      <c r="KY103" s="498">
        <f t="shared" ref="KY103:KY106" si="2642">IF(KS103=0,0,1)</f>
        <v>0</v>
      </c>
      <c r="KZ103" s="498" t="e">
        <f>PRODUCT(KU103:KY103)</f>
        <v>#N/A</v>
      </c>
      <c r="LA103" s="504">
        <f>ROUND(KS103,0)</f>
        <v>0</v>
      </c>
      <c r="LB103" s="500">
        <f>KS103-LA103</f>
        <v>0</v>
      </c>
      <c r="LE103" s="665"/>
      <c r="LF103" s="666"/>
      <c r="LG103" s="667"/>
      <c r="LH103" s="668"/>
      <c r="LI103" s="669"/>
      <c r="LJ103" s="670"/>
      <c r="LK103" s="1324"/>
      <c r="LL103" s="497" t="e">
        <f>IF(EXACT(VLOOKUP(LE103,OFERTA_0,2,FALSE),LF103),1,0)</f>
        <v>#N/A</v>
      </c>
      <c r="LM103" s="497" t="e">
        <f>IF(EXACT(VLOOKUP(LE103,OFERTA_0,3,FALSE),LG103),1,0)</f>
        <v>#N/A</v>
      </c>
      <c r="LN103" s="498" t="e">
        <f>IF(EXACT(VLOOKUP(LE103,OFERTA_0,4,FALSE),LH103),1,0)</f>
        <v>#N/A</v>
      </c>
      <c r="LO103" s="498">
        <f t="shared" ref="LO103:LO106" si="2643">IF(LI103=0,0,1)</f>
        <v>0</v>
      </c>
      <c r="LP103" s="498">
        <f t="shared" ref="LP103:LP106" si="2644">IF(LJ103=0,0,1)</f>
        <v>0</v>
      </c>
      <c r="LQ103" s="498" t="e">
        <f>PRODUCT(LL103:LP103)</f>
        <v>#N/A</v>
      </c>
      <c r="LR103" s="504">
        <f>ROUND(LJ103,0)</f>
        <v>0</v>
      </c>
      <c r="LS103" s="500">
        <f>LJ103-LR103</f>
        <v>0</v>
      </c>
      <c r="LV103" s="665"/>
      <c r="LW103" s="666"/>
      <c r="LX103" s="667"/>
      <c r="LY103" s="668"/>
      <c r="LZ103" s="669"/>
      <c r="MA103" s="670"/>
      <c r="MB103" s="1324"/>
      <c r="MC103" s="497" t="e">
        <f>IF(EXACT(VLOOKUP(LV103,OFERTA_0,2,FALSE),LW103),1,0)</f>
        <v>#N/A</v>
      </c>
      <c r="MD103" s="497" t="e">
        <f>IF(EXACT(VLOOKUP(LV103,OFERTA_0,3,FALSE),LX103),1,0)</f>
        <v>#N/A</v>
      </c>
      <c r="ME103" s="498" t="e">
        <f>IF(EXACT(VLOOKUP(LV103,OFERTA_0,4,FALSE),LY103),1,0)</f>
        <v>#N/A</v>
      </c>
      <c r="MF103" s="498">
        <f t="shared" ref="MF103:MF106" si="2645">IF(LZ103=0,0,1)</f>
        <v>0</v>
      </c>
      <c r="MG103" s="498">
        <f t="shared" ref="MG103:MG106" si="2646">IF(MA103=0,0,1)</f>
        <v>0</v>
      </c>
      <c r="MH103" s="498" t="e">
        <f>PRODUCT(MC103:MG103)</f>
        <v>#N/A</v>
      </c>
      <c r="MI103" s="504">
        <f>ROUND(MA103,0)</f>
        <v>0</v>
      </c>
      <c r="MJ103" s="500">
        <f>MA103-MI103</f>
        <v>0</v>
      </c>
      <c r="MM103" s="665"/>
      <c r="MN103" s="666"/>
      <c r="MO103" s="667"/>
      <c r="MP103" s="668"/>
      <c r="MQ103" s="669"/>
      <c r="MR103" s="670"/>
      <c r="MS103" s="1324"/>
      <c r="MT103" s="497" t="e">
        <f>IF(EXACT(VLOOKUP(MM103,OFERTA_0,2,FALSE),MN103),1,0)</f>
        <v>#N/A</v>
      </c>
      <c r="MU103" s="497" t="e">
        <f>IF(EXACT(VLOOKUP(MM103,OFERTA_0,3,FALSE),MO103),1,0)</f>
        <v>#N/A</v>
      </c>
      <c r="MV103" s="498" t="e">
        <f>IF(EXACT(VLOOKUP(MM103,OFERTA_0,4,FALSE),MP103),1,0)</f>
        <v>#N/A</v>
      </c>
      <c r="MW103" s="498">
        <f t="shared" ref="MW103:MW106" si="2647">IF(MQ103=0,0,1)</f>
        <v>0</v>
      </c>
      <c r="MX103" s="498">
        <f t="shared" ref="MX103:MX106" si="2648">IF(MR103=0,0,1)</f>
        <v>0</v>
      </c>
      <c r="MY103" s="498" t="e">
        <f>PRODUCT(MT103:MX103)</f>
        <v>#N/A</v>
      </c>
      <c r="MZ103" s="504">
        <f>ROUND(MR103,0)</f>
        <v>0</v>
      </c>
      <c r="NA103" s="500">
        <f>MR103-MZ103</f>
        <v>0</v>
      </c>
      <c r="ND103" s="665"/>
      <c r="NE103" s="666"/>
      <c r="NF103" s="667"/>
      <c r="NG103" s="668"/>
      <c r="NH103" s="669"/>
      <c r="NI103" s="670"/>
      <c r="NJ103" s="1324"/>
      <c r="NK103" s="497" t="e">
        <f>IF(EXACT(VLOOKUP(ND103,OFERTA_0,2,FALSE),NE103),1,0)</f>
        <v>#N/A</v>
      </c>
      <c r="NL103" s="497" t="e">
        <f>IF(EXACT(VLOOKUP(ND103,OFERTA_0,3,FALSE),NF103),1,0)</f>
        <v>#N/A</v>
      </c>
      <c r="NM103" s="498" t="e">
        <f>IF(EXACT(VLOOKUP(ND103,OFERTA_0,4,FALSE),NG103),1,0)</f>
        <v>#N/A</v>
      </c>
      <c r="NN103" s="498">
        <f t="shared" ref="NN103:NN106" si="2649">IF(NH103=0,0,1)</f>
        <v>0</v>
      </c>
      <c r="NO103" s="498">
        <f t="shared" ref="NO103:NO106" si="2650">IF(NI103=0,0,1)</f>
        <v>0</v>
      </c>
      <c r="NP103" s="498" t="e">
        <f>PRODUCT(NK103:NO103)</f>
        <v>#N/A</v>
      </c>
      <c r="NQ103" s="504">
        <f>ROUND(NI103,0)</f>
        <v>0</v>
      </c>
      <c r="NR103" s="500">
        <f>NI103-NQ103</f>
        <v>0</v>
      </c>
      <c r="NU103" s="665"/>
      <c r="NV103" s="666"/>
      <c r="NW103" s="667"/>
      <c r="NX103" s="668"/>
      <c r="NY103" s="669"/>
      <c r="NZ103" s="670"/>
      <c r="OA103" s="1324"/>
      <c r="OB103" s="497" t="e">
        <f>IF(EXACT(VLOOKUP(NU103,OFERTA_0,2,FALSE),NV103),1,0)</f>
        <v>#N/A</v>
      </c>
      <c r="OC103" s="497" t="e">
        <f>IF(EXACT(VLOOKUP(NU103,OFERTA_0,3,FALSE),NW103),1,0)</f>
        <v>#N/A</v>
      </c>
      <c r="OD103" s="498" t="e">
        <f>IF(EXACT(VLOOKUP(NU103,OFERTA_0,4,FALSE),NX103),1,0)</f>
        <v>#N/A</v>
      </c>
      <c r="OE103" s="498">
        <f t="shared" ref="OE103:OE106" si="2651">IF(NY103=0,0,1)</f>
        <v>0</v>
      </c>
      <c r="OF103" s="498">
        <f t="shared" ref="OF103:OF106" si="2652">IF(NZ103=0,0,1)</f>
        <v>0</v>
      </c>
      <c r="OG103" s="498" t="e">
        <f>PRODUCT(OB103:OF103)</f>
        <v>#N/A</v>
      </c>
      <c r="OH103" s="504">
        <f>ROUND(NZ103,0)</f>
        <v>0</v>
      </c>
      <c r="OI103" s="500">
        <f>NZ103-OH103</f>
        <v>0</v>
      </c>
      <c r="OL103" s="665"/>
      <c r="OM103" s="666"/>
      <c r="ON103" s="667"/>
      <c r="OO103" s="668"/>
      <c r="OP103" s="669"/>
      <c r="OQ103" s="670"/>
      <c r="OR103" s="1324"/>
      <c r="OS103" s="497" t="e">
        <f>IF(EXACT(VLOOKUP(OL103,OFERTA_0,2,FALSE),OM103),1,0)</f>
        <v>#N/A</v>
      </c>
      <c r="OT103" s="497" t="e">
        <f>IF(EXACT(VLOOKUP(OL103,OFERTA_0,3,FALSE),ON103),1,0)</f>
        <v>#N/A</v>
      </c>
      <c r="OU103" s="498" t="e">
        <f>IF(EXACT(VLOOKUP(OL103,OFERTA_0,4,FALSE),OO103),1,0)</f>
        <v>#N/A</v>
      </c>
      <c r="OV103" s="498">
        <f t="shared" ref="OV103:OV106" si="2653">IF(OP103=0,0,1)</f>
        <v>0</v>
      </c>
      <c r="OW103" s="498">
        <f t="shared" ref="OW103:OW106" si="2654">IF(OQ103=0,0,1)</f>
        <v>0</v>
      </c>
      <c r="OX103" s="498" t="e">
        <f>PRODUCT(OS103:OW103)</f>
        <v>#N/A</v>
      </c>
      <c r="OY103" s="504">
        <f>ROUND(OQ103,0)</f>
        <v>0</v>
      </c>
      <c r="OZ103" s="500">
        <f>OQ103-OY103</f>
        <v>0</v>
      </c>
      <c r="PC103" s="665"/>
      <c r="PD103" s="666"/>
      <c r="PE103" s="667"/>
      <c r="PF103" s="668"/>
      <c r="PG103" s="669"/>
      <c r="PH103" s="670"/>
      <c r="PI103" s="1324"/>
      <c r="PJ103" s="497" t="e">
        <f>IF(EXACT(VLOOKUP(PC103,OFERTA_0,2,FALSE),PD103),1,0)</f>
        <v>#N/A</v>
      </c>
      <c r="PK103" s="497" t="e">
        <f>IF(EXACT(VLOOKUP(PC103,OFERTA_0,3,FALSE),PE103),1,0)</f>
        <v>#N/A</v>
      </c>
      <c r="PL103" s="498" t="e">
        <f>IF(EXACT(VLOOKUP(PC103,OFERTA_0,4,FALSE),PF103),1,0)</f>
        <v>#N/A</v>
      </c>
      <c r="PM103" s="498">
        <f t="shared" ref="PM103:PM106" si="2655">IF(PG103=0,0,1)</f>
        <v>0</v>
      </c>
      <c r="PN103" s="498">
        <f t="shared" ref="PN103:PN106" si="2656">IF(PH103=0,0,1)</f>
        <v>0</v>
      </c>
      <c r="PO103" s="498" t="e">
        <f>PRODUCT(PJ103:PN103)</f>
        <v>#N/A</v>
      </c>
      <c r="PP103" s="504">
        <f>ROUND(PH103,0)</f>
        <v>0</v>
      </c>
      <c r="PQ103" s="500">
        <f>PH103-PP103</f>
        <v>0</v>
      </c>
      <c r="PT103" s="665"/>
      <c r="PU103" s="666"/>
      <c r="PV103" s="667"/>
      <c r="PW103" s="668"/>
      <c r="PX103" s="669"/>
      <c r="PY103" s="670"/>
      <c r="PZ103" s="1324"/>
      <c r="QA103" s="497" t="e">
        <f>IF(EXACT(VLOOKUP(PT103,OFERTA_0,2,FALSE),PU103),1,0)</f>
        <v>#N/A</v>
      </c>
      <c r="QB103" s="497" t="e">
        <f>IF(EXACT(VLOOKUP(PT103,OFERTA_0,3,FALSE),PV103),1,0)</f>
        <v>#N/A</v>
      </c>
      <c r="QC103" s="498" t="e">
        <f>IF(EXACT(VLOOKUP(PT103,OFERTA_0,4,FALSE),PW103),1,0)</f>
        <v>#N/A</v>
      </c>
      <c r="QD103" s="498">
        <f t="shared" ref="QD103:QD106" si="2657">IF(PX103=0,0,1)</f>
        <v>0</v>
      </c>
      <c r="QE103" s="498">
        <f t="shared" ref="QE103:QE106" si="2658">IF(PY103=0,0,1)</f>
        <v>0</v>
      </c>
      <c r="QF103" s="498" t="e">
        <f>PRODUCT(QA103:QE103)</f>
        <v>#N/A</v>
      </c>
      <c r="QG103" s="504">
        <f>ROUND(PY103,0)</f>
        <v>0</v>
      </c>
      <c r="QH103" s="500">
        <f>PY103-QG103</f>
        <v>0</v>
      </c>
      <c r="QK103" s="665"/>
      <c r="QL103" s="666"/>
      <c r="QM103" s="667"/>
      <c r="QN103" s="668"/>
      <c r="QO103" s="669"/>
      <c r="QP103" s="670"/>
      <c r="QQ103" s="1324"/>
      <c r="QR103" s="497" t="e">
        <f>IF(EXACT(VLOOKUP(QK103,OFERTA_0,2,FALSE),QL103),1,0)</f>
        <v>#N/A</v>
      </c>
      <c r="QS103" s="497" t="e">
        <f>IF(EXACT(VLOOKUP(QK103,OFERTA_0,3,FALSE),QM103),1,0)</f>
        <v>#N/A</v>
      </c>
      <c r="QT103" s="498" t="e">
        <f>IF(EXACT(VLOOKUP(QK103,OFERTA_0,4,FALSE),QN103),1,0)</f>
        <v>#N/A</v>
      </c>
      <c r="QU103" s="498">
        <f t="shared" ref="QU103:QU106" si="2659">IF(QO103=0,0,1)</f>
        <v>0</v>
      </c>
      <c r="QV103" s="498">
        <f t="shared" ref="QV103:QV106" si="2660">IF(QP103=0,0,1)</f>
        <v>0</v>
      </c>
      <c r="QW103" s="498" t="e">
        <f>PRODUCT(QR103:QV103)</f>
        <v>#N/A</v>
      </c>
      <c r="QX103" s="504">
        <f>ROUND(QP103,0)</f>
        <v>0</v>
      </c>
      <c r="QY103" s="500">
        <f>QP103-QX103</f>
        <v>0</v>
      </c>
      <c r="RB103" s="381"/>
      <c r="RC103" s="382"/>
      <c r="RD103" s="383"/>
      <c r="RE103" s="384"/>
      <c r="RF103" s="385"/>
      <c r="RG103" s="386"/>
      <c r="RH103" s="386"/>
      <c r="RI103" s="497"/>
      <c r="RJ103" s="497"/>
      <c r="RK103" s="501"/>
      <c r="RL103" s="501"/>
      <c r="RM103" s="501"/>
      <c r="RN103" s="501"/>
      <c r="RO103" s="502"/>
      <c r="RP103" s="503"/>
      <c r="RS103" s="381"/>
      <c r="RT103" s="382"/>
      <c r="RU103" s="383"/>
      <c r="RV103" s="384"/>
      <c r="RW103" s="385"/>
      <c r="RX103" s="386"/>
      <c r="RY103" s="386"/>
      <c r="RZ103" s="497"/>
      <c r="SA103" s="497"/>
      <c r="SB103" s="501"/>
      <c r="SC103" s="501"/>
      <c r="SD103" s="501"/>
      <c r="SE103" s="501"/>
      <c r="SF103" s="502"/>
      <c r="SG103" s="503"/>
      <c r="SJ103" s="381"/>
      <c r="SK103" s="382"/>
      <c r="SL103" s="383"/>
      <c r="SM103" s="384"/>
      <c r="SN103" s="385"/>
      <c r="SO103" s="386"/>
      <c r="SP103" s="386"/>
      <c r="SQ103" s="497"/>
      <c r="SR103" s="497"/>
      <c r="SS103" s="501"/>
      <c r="ST103" s="501"/>
      <c r="SU103" s="501"/>
      <c r="SV103" s="501"/>
      <c r="SW103" s="502"/>
      <c r="SX103" s="503"/>
    </row>
    <row r="104" spans="2:518" ht="28.5" customHeight="1" thickTop="1" thickBot="1">
      <c r="B104" s="825" t="s">
        <v>557</v>
      </c>
      <c r="C104" s="826"/>
      <c r="D104" s="827" t="s">
        <v>558</v>
      </c>
      <c r="E104" s="828"/>
      <c r="F104" s="866"/>
      <c r="G104" s="830"/>
      <c r="H104" s="831"/>
      <c r="K104" s="927" t="s">
        <v>557</v>
      </c>
      <c r="L104" s="928"/>
      <c r="M104" s="929" t="s">
        <v>558</v>
      </c>
      <c r="N104" s="930"/>
      <c r="O104" s="968"/>
      <c r="P104" s="932"/>
      <c r="Q104" s="933"/>
      <c r="R104" s="493"/>
      <c r="S104" s="494"/>
      <c r="T104" s="494"/>
      <c r="U104" s="494"/>
      <c r="V104" s="494"/>
      <c r="W104" s="494"/>
      <c r="X104" s="917"/>
      <c r="Y104" s="918"/>
      <c r="Z104" s="486"/>
      <c r="AA104" s="486"/>
      <c r="AB104" s="927" t="s">
        <v>557</v>
      </c>
      <c r="AC104" s="928"/>
      <c r="AD104" s="929" t="s">
        <v>558</v>
      </c>
      <c r="AE104" s="930"/>
      <c r="AF104" s="968"/>
      <c r="AG104" s="932"/>
      <c r="AH104" s="933"/>
      <c r="AI104" s="493"/>
      <c r="AJ104" s="494"/>
      <c r="AK104" s="494"/>
      <c r="AL104" s="494"/>
      <c r="AM104" s="494"/>
      <c r="AN104" s="494"/>
      <c r="AO104" s="917"/>
      <c r="AP104" s="918"/>
      <c r="AQ104" s="486"/>
      <c r="AR104" s="486"/>
      <c r="AS104" s="927" t="s">
        <v>557</v>
      </c>
      <c r="AT104" s="928"/>
      <c r="AU104" s="929" t="s">
        <v>558</v>
      </c>
      <c r="AV104" s="930"/>
      <c r="AW104" s="968"/>
      <c r="AX104" s="932"/>
      <c r="AY104" s="933"/>
      <c r="AZ104" s="493"/>
      <c r="BA104" s="494"/>
      <c r="BB104" s="494"/>
      <c r="BC104" s="494"/>
      <c r="BD104" s="494"/>
      <c r="BE104" s="494"/>
      <c r="BF104" s="917"/>
      <c r="BG104" s="918"/>
      <c r="BJ104" s="927" t="s">
        <v>557</v>
      </c>
      <c r="BK104" s="928"/>
      <c r="BL104" s="929" t="s">
        <v>558</v>
      </c>
      <c r="BM104" s="930"/>
      <c r="BN104" s="968"/>
      <c r="BO104" s="932"/>
      <c r="BP104" s="933"/>
      <c r="BQ104" s="493"/>
      <c r="BR104" s="494"/>
      <c r="BS104" s="494"/>
      <c r="BT104" s="494"/>
      <c r="BU104" s="494"/>
      <c r="BV104" s="494"/>
      <c r="BW104" s="917"/>
      <c r="BX104" s="918"/>
      <c r="CA104" s="927" t="s">
        <v>557</v>
      </c>
      <c r="CB104" s="928"/>
      <c r="CC104" s="929" t="s">
        <v>558</v>
      </c>
      <c r="CD104" s="930"/>
      <c r="CE104" s="968"/>
      <c r="CF104" s="932"/>
      <c r="CG104" s="933"/>
      <c r="CH104" s="493"/>
      <c r="CI104" s="494"/>
      <c r="CJ104" s="494"/>
      <c r="CK104" s="494"/>
      <c r="CL104" s="494"/>
      <c r="CM104" s="494"/>
      <c r="CN104" s="917"/>
      <c r="CO104" s="918"/>
      <c r="CR104" s="652" t="s">
        <v>557</v>
      </c>
      <c r="CS104" s="1028"/>
      <c r="CT104" s="929" t="s">
        <v>558</v>
      </c>
      <c r="CU104" s="654"/>
      <c r="CV104" s="655"/>
      <c r="CW104" s="932"/>
      <c r="CX104" s="657"/>
      <c r="CY104" s="493"/>
      <c r="CZ104" s="494"/>
      <c r="DA104" s="494"/>
      <c r="DB104" s="494"/>
      <c r="DC104" s="494"/>
      <c r="DD104" s="494"/>
      <c r="DE104" s="917"/>
      <c r="DF104" s="918"/>
      <c r="DI104" s="927" t="s">
        <v>557</v>
      </c>
      <c r="DJ104" s="928"/>
      <c r="DK104" s="929" t="s">
        <v>558</v>
      </c>
      <c r="DL104" s="930"/>
      <c r="DM104" s="968"/>
      <c r="DN104" s="932"/>
      <c r="DO104" s="933"/>
      <c r="DP104" s="493"/>
      <c r="DQ104" s="494"/>
      <c r="DR104" s="494"/>
      <c r="DS104" s="494"/>
      <c r="DT104" s="494"/>
      <c r="DU104" s="494"/>
      <c r="DV104" s="917"/>
      <c r="DW104" s="918"/>
      <c r="DZ104" s="652" t="s">
        <v>557</v>
      </c>
      <c r="EA104" s="1028"/>
      <c r="EB104" s="929" t="s">
        <v>558</v>
      </c>
      <c r="EC104" s="654"/>
      <c r="ED104" s="655"/>
      <c r="EE104" s="932"/>
      <c r="EF104" s="657"/>
      <c r="EG104" s="493"/>
      <c r="EH104" s="494"/>
      <c r="EI104" s="494"/>
      <c r="EJ104" s="494"/>
      <c r="EK104" s="494"/>
      <c r="EL104" s="494"/>
      <c r="EM104" s="917"/>
      <c r="EN104" s="918"/>
      <c r="EQ104" s="665"/>
      <c r="ER104" s="666"/>
      <c r="ES104" s="667"/>
      <c r="ET104" s="676"/>
      <c r="EU104" s="669"/>
      <c r="EV104" s="670"/>
      <c r="EW104" s="1324"/>
      <c r="EX104" s="497" t="e">
        <f>IF(EXACT(VLOOKUP(EQ104,OFERTA_0,2,FALSE),ER104),1,0)</f>
        <v>#N/A</v>
      </c>
      <c r="EY104" s="497" t="e">
        <f>IF(EXACT(VLOOKUP(EQ104,OFERTA_0,3,FALSE),ES104),1,0)</f>
        <v>#N/A</v>
      </c>
      <c r="EZ104" s="498" t="e">
        <f>IF(EXACT(VLOOKUP(EQ104,OFERTA_0,4,FALSE),ET104),1,0)</f>
        <v>#N/A</v>
      </c>
      <c r="FA104" s="498">
        <f t="shared" si="2623"/>
        <v>0</v>
      </c>
      <c r="FB104" s="498">
        <f t="shared" si="2624"/>
        <v>0</v>
      </c>
      <c r="FC104" s="498" t="e">
        <f>PRODUCT(EX104:FB104)</f>
        <v>#N/A</v>
      </c>
      <c r="FD104" s="504">
        <f>ROUND(EV104,0)</f>
        <v>0</v>
      </c>
      <c r="FE104" s="500">
        <f>EV104-FD104</f>
        <v>0</v>
      </c>
      <c r="FH104" s="665"/>
      <c r="FI104" s="666"/>
      <c r="FJ104" s="667"/>
      <c r="FK104" s="676"/>
      <c r="FL104" s="669"/>
      <c r="FM104" s="670"/>
      <c r="FN104" s="1324"/>
      <c r="FO104" s="497" t="e">
        <f>IF(EXACT(VLOOKUP(FH104,OFERTA_0,2,FALSE),FI104),1,0)</f>
        <v>#N/A</v>
      </c>
      <c r="FP104" s="497" t="e">
        <f>IF(EXACT(VLOOKUP(FH104,OFERTA_0,3,FALSE),FJ104),1,0)</f>
        <v>#N/A</v>
      </c>
      <c r="FQ104" s="498" t="e">
        <f>IF(EXACT(VLOOKUP(FH104,OFERTA_0,4,FALSE),FK104),1,0)</f>
        <v>#N/A</v>
      </c>
      <c r="FR104" s="498">
        <f t="shared" si="2625"/>
        <v>0</v>
      </c>
      <c r="FS104" s="498">
        <f t="shared" si="2626"/>
        <v>0</v>
      </c>
      <c r="FT104" s="498" t="e">
        <f>PRODUCT(FO104:FS104)</f>
        <v>#N/A</v>
      </c>
      <c r="FU104" s="504">
        <f>ROUND(FM104,0)</f>
        <v>0</v>
      </c>
      <c r="FV104" s="500">
        <f>FM104-FU104</f>
        <v>0</v>
      </c>
      <c r="FY104" s="665"/>
      <c r="FZ104" s="666"/>
      <c r="GA104" s="667"/>
      <c r="GB104" s="676"/>
      <c r="GC104" s="669"/>
      <c r="GD104" s="670"/>
      <c r="GE104" s="1324"/>
      <c r="GF104" s="497" t="e">
        <f>IF(EXACT(VLOOKUP(FY104,OFERTA_0,2,FALSE),FZ104),1,0)</f>
        <v>#N/A</v>
      </c>
      <c r="GG104" s="497" t="e">
        <f>IF(EXACT(VLOOKUP(FY104,OFERTA_0,3,FALSE),GA104),1,0)</f>
        <v>#N/A</v>
      </c>
      <c r="GH104" s="498" t="e">
        <f>IF(EXACT(VLOOKUP(FY104,OFERTA_0,4,FALSE),GB104),1,0)</f>
        <v>#N/A</v>
      </c>
      <c r="GI104" s="498">
        <f t="shared" si="2627"/>
        <v>0</v>
      </c>
      <c r="GJ104" s="498">
        <f t="shared" si="2628"/>
        <v>0</v>
      </c>
      <c r="GK104" s="498" t="e">
        <f>PRODUCT(GF104:GJ104)</f>
        <v>#N/A</v>
      </c>
      <c r="GL104" s="504">
        <f>ROUND(GD104,0)</f>
        <v>0</v>
      </c>
      <c r="GM104" s="500">
        <f>GD104-GL104</f>
        <v>0</v>
      </c>
      <c r="GP104" s="665"/>
      <c r="GQ104" s="666"/>
      <c r="GR104" s="667"/>
      <c r="GS104" s="676"/>
      <c r="GT104" s="669"/>
      <c r="GU104" s="670"/>
      <c r="GV104" s="1324"/>
      <c r="GW104" s="497" t="e">
        <f>IF(EXACT(VLOOKUP(GP104,OFERTA_0,2,FALSE),GQ104),1,0)</f>
        <v>#N/A</v>
      </c>
      <c r="GX104" s="497" t="e">
        <f>IF(EXACT(VLOOKUP(GP104,OFERTA_0,3,FALSE),GR104),1,0)</f>
        <v>#N/A</v>
      </c>
      <c r="GY104" s="498" t="e">
        <f>IF(EXACT(VLOOKUP(GP104,OFERTA_0,4,FALSE),GS104),1,0)</f>
        <v>#N/A</v>
      </c>
      <c r="GZ104" s="498">
        <f t="shared" si="2629"/>
        <v>0</v>
      </c>
      <c r="HA104" s="498">
        <f t="shared" si="2630"/>
        <v>0</v>
      </c>
      <c r="HB104" s="498" t="e">
        <f>PRODUCT(GW104:HA104)</f>
        <v>#N/A</v>
      </c>
      <c r="HC104" s="504">
        <f>ROUND(GU104,0)</f>
        <v>0</v>
      </c>
      <c r="HD104" s="500">
        <f>GU104-HC104</f>
        <v>0</v>
      </c>
      <c r="HG104" s="665"/>
      <c r="HH104" s="666"/>
      <c r="HI104" s="667"/>
      <c r="HJ104" s="676"/>
      <c r="HK104" s="669"/>
      <c r="HL104" s="670"/>
      <c r="HM104" s="1324"/>
      <c r="HN104" s="497" t="e">
        <f>IF(EXACT(VLOOKUP(HG104,OFERTA_0,2,FALSE),HH104),1,0)</f>
        <v>#N/A</v>
      </c>
      <c r="HO104" s="497" t="e">
        <f>IF(EXACT(VLOOKUP(HG104,OFERTA_0,3,FALSE),HI104),1,0)</f>
        <v>#N/A</v>
      </c>
      <c r="HP104" s="498" t="e">
        <f>IF(EXACT(VLOOKUP(HG104,OFERTA_0,4,FALSE),HJ104),1,0)</f>
        <v>#N/A</v>
      </c>
      <c r="HQ104" s="498">
        <f t="shared" si="2631"/>
        <v>0</v>
      </c>
      <c r="HR104" s="498">
        <f t="shared" si="2632"/>
        <v>0</v>
      </c>
      <c r="HS104" s="498" t="e">
        <f>PRODUCT(HN104:HR104)</f>
        <v>#N/A</v>
      </c>
      <c r="HT104" s="504">
        <f>ROUND(HL104,0)</f>
        <v>0</v>
      </c>
      <c r="HU104" s="500">
        <f>HL104-HT104</f>
        <v>0</v>
      </c>
      <c r="HX104" s="665"/>
      <c r="HY104" s="666"/>
      <c r="HZ104" s="667"/>
      <c r="IA104" s="676"/>
      <c r="IB104" s="669"/>
      <c r="IC104" s="670"/>
      <c r="ID104" s="1324"/>
      <c r="IE104" s="497" t="e">
        <f>IF(EXACT(VLOOKUP(HX104,OFERTA_0,2,FALSE),HY104),1,0)</f>
        <v>#N/A</v>
      </c>
      <c r="IF104" s="497" t="e">
        <f>IF(EXACT(VLOOKUP(HX104,OFERTA_0,3,FALSE),HZ104),1,0)</f>
        <v>#N/A</v>
      </c>
      <c r="IG104" s="498" t="e">
        <f>IF(EXACT(VLOOKUP(HX104,OFERTA_0,4,FALSE),IA104),1,0)</f>
        <v>#N/A</v>
      </c>
      <c r="IH104" s="498">
        <f t="shared" si="2633"/>
        <v>0</v>
      </c>
      <c r="II104" s="498">
        <f t="shared" si="2634"/>
        <v>0</v>
      </c>
      <c r="IJ104" s="498" t="e">
        <f>PRODUCT(IE104:II104)</f>
        <v>#N/A</v>
      </c>
      <c r="IK104" s="504">
        <f>ROUND(IC104,0)</f>
        <v>0</v>
      </c>
      <c r="IL104" s="500">
        <f>IC104-IK104</f>
        <v>0</v>
      </c>
      <c r="IO104" s="665"/>
      <c r="IP104" s="666"/>
      <c r="IQ104" s="667"/>
      <c r="IR104" s="676"/>
      <c r="IS104" s="669"/>
      <c r="IT104" s="670"/>
      <c r="IU104" s="1324"/>
      <c r="IV104" s="497" t="e">
        <f>IF(EXACT(VLOOKUP(IO104,OFERTA_0,2,FALSE),IP104),1,0)</f>
        <v>#N/A</v>
      </c>
      <c r="IW104" s="497" t="e">
        <f>IF(EXACT(VLOOKUP(IO104,OFERTA_0,3,FALSE),IQ104),1,0)</f>
        <v>#N/A</v>
      </c>
      <c r="IX104" s="498" t="e">
        <f>IF(EXACT(VLOOKUP(IO104,OFERTA_0,4,FALSE),IR104),1,0)</f>
        <v>#N/A</v>
      </c>
      <c r="IY104" s="498">
        <f t="shared" si="2635"/>
        <v>0</v>
      </c>
      <c r="IZ104" s="498">
        <f t="shared" si="2636"/>
        <v>0</v>
      </c>
      <c r="JA104" s="498" t="e">
        <f>PRODUCT(IV104:IZ104)</f>
        <v>#N/A</v>
      </c>
      <c r="JB104" s="504">
        <f>ROUND(IT104,0)</f>
        <v>0</v>
      </c>
      <c r="JC104" s="500">
        <f>IT104-JB104</f>
        <v>0</v>
      </c>
      <c r="JF104" s="665"/>
      <c r="JG104" s="666"/>
      <c r="JH104" s="667"/>
      <c r="JI104" s="676"/>
      <c r="JJ104" s="669"/>
      <c r="JK104" s="670"/>
      <c r="JL104" s="1324"/>
      <c r="JM104" s="497" t="e">
        <f>IF(EXACT(VLOOKUP(JF104,OFERTA_0,2,FALSE),JG104),1,0)</f>
        <v>#N/A</v>
      </c>
      <c r="JN104" s="497" t="e">
        <f>IF(EXACT(VLOOKUP(JF104,OFERTA_0,3,FALSE),JH104),1,0)</f>
        <v>#N/A</v>
      </c>
      <c r="JO104" s="498" t="e">
        <f>IF(EXACT(VLOOKUP(JF104,OFERTA_0,4,FALSE),JI104),1,0)</f>
        <v>#N/A</v>
      </c>
      <c r="JP104" s="498">
        <f t="shared" si="2637"/>
        <v>0</v>
      </c>
      <c r="JQ104" s="498">
        <f t="shared" si="2638"/>
        <v>0</v>
      </c>
      <c r="JR104" s="498" t="e">
        <f>PRODUCT(JM104:JQ104)</f>
        <v>#N/A</v>
      </c>
      <c r="JS104" s="504">
        <f>ROUND(JK104,0)</f>
        <v>0</v>
      </c>
      <c r="JT104" s="500">
        <f>JK104-JS104</f>
        <v>0</v>
      </c>
      <c r="JW104" s="665"/>
      <c r="JX104" s="666"/>
      <c r="JY104" s="667"/>
      <c r="JZ104" s="676"/>
      <c r="KA104" s="669"/>
      <c r="KB104" s="670"/>
      <c r="KC104" s="1324"/>
      <c r="KD104" s="497" t="e">
        <f>IF(EXACT(VLOOKUP(JW104,OFERTA_0,2,FALSE),JX104),1,0)</f>
        <v>#N/A</v>
      </c>
      <c r="KE104" s="497" t="e">
        <f>IF(EXACT(VLOOKUP(JW104,OFERTA_0,3,FALSE),JY104),1,0)</f>
        <v>#N/A</v>
      </c>
      <c r="KF104" s="498" t="e">
        <f>IF(EXACT(VLOOKUP(JW104,OFERTA_0,4,FALSE),JZ104),1,0)</f>
        <v>#N/A</v>
      </c>
      <c r="KG104" s="498">
        <f t="shared" si="2639"/>
        <v>0</v>
      </c>
      <c r="KH104" s="498">
        <f t="shared" si="2640"/>
        <v>0</v>
      </c>
      <c r="KI104" s="498" t="e">
        <f>PRODUCT(KD104:KH104)</f>
        <v>#N/A</v>
      </c>
      <c r="KJ104" s="504">
        <f>ROUND(KB104,0)</f>
        <v>0</v>
      </c>
      <c r="KK104" s="500">
        <f>KB104-KJ104</f>
        <v>0</v>
      </c>
      <c r="KN104" s="665"/>
      <c r="KO104" s="666"/>
      <c r="KP104" s="667"/>
      <c r="KQ104" s="676"/>
      <c r="KR104" s="669"/>
      <c r="KS104" s="670"/>
      <c r="KT104" s="1324"/>
      <c r="KU104" s="497" t="e">
        <f>IF(EXACT(VLOOKUP(KN104,OFERTA_0,2,FALSE),KO104),1,0)</f>
        <v>#N/A</v>
      </c>
      <c r="KV104" s="497" t="e">
        <f>IF(EXACT(VLOOKUP(KN104,OFERTA_0,3,FALSE),KP104),1,0)</f>
        <v>#N/A</v>
      </c>
      <c r="KW104" s="498" t="e">
        <f>IF(EXACT(VLOOKUP(KN104,OFERTA_0,4,FALSE),KQ104),1,0)</f>
        <v>#N/A</v>
      </c>
      <c r="KX104" s="498">
        <f t="shared" si="2641"/>
        <v>0</v>
      </c>
      <c r="KY104" s="498">
        <f t="shared" si="2642"/>
        <v>0</v>
      </c>
      <c r="KZ104" s="498" t="e">
        <f>PRODUCT(KU104:KY104)</f>
        <v>#N/A</v>
      </c>
      <c r="LA104" s="504">
        <f>ROUND(KS104,0)</f>
        <v>0</v>
      </c>
      <c r="LB104" s="500">
        <f>KS104-LA104</f>
        <v>0</v>
      </c>
      <c r="LE104" s="665"/>
      <c r="LF104" s="666"/>
      <c r="LG104" s="667"/>
      <c r="LH104" s="676"/>
      <c r="LI104" s="669"/>
      <c r="LJ104" s="670"/>
      <c r="LK104" s="1324"/>
      <c r="LL104" s="497" t="e">
        <f>IF(EXACT(VLOOKUP(LE104,OFERTA_0,2,FALSE),LF104),1,0)</f>
        <v>#N/A</v>
      </c>
      <c r="LM104" s="497" t="e">
        <f>IF(EXACT(VLOOKUP(LE104,OFERTA_0,3,FALSE),LG104),1,0)</f>
        <v>#N/A</v>
      </c>
      <c r="LN104" s="498" t="e">
        <f>IF(EXACT(VLOOKUP(LE104,OFERTA_0,4,FALSE),LH104),1,0)</f>
        <v>#N/A</v>
      </c>
      <c r="LO104" s="498">
        <f t="shared" si="2643"/>
        <v>0</v>
      </c>
      <c r="LP104" s="498">
        <f t="shared" si="2644"/>
        <v>0</v>
      </c>
      <c r="LQ104" s="498" t="e">
        <f>PRODUCT(LL104:LP104)</f>
        <v>#N/A</v>
      </c>
      <c r="LR104" s="504">
        <f>ROUND(LJ104,0)</f>
        <v>0</v>
      </c>
      <c r="LS104" s="500">
        <f>LJ104-LR104</f>
        <v>0</v>
      </c>
      <c r="LV104" s="665"/>
      <c r="LW104" s="666"/>
      <c r="LX104" s="667"/>
      <c r="LY104" s="676"/>
      <c r="LZ104" s="669"/>
      <c r="MA104" s="670"/>
      <c r="MB104" s="1324"/>
      <c r="MC104" s="497" t="e">
        <f>IF(EXACT(VLOOKUP(LV104,OFERTA_0,2,FALSE),LW104),1,0)</f>
        <v>#N/A</v>
      </c>
      <c r="MD104" s="497" t="e">
        <f>IF(EXACT(VLOOKUP(LV104,OFERTA_0,3,FALSE),LX104),1,0)</f>
        <v>#N/A</v>
      </c>
      <c r="ME104" s="498" t="e">
        <f>IF(EXACT(VLOOKUP(LV104,OFERTA_0,4,FALSE),LY104),1,0)</f>
        <v>#N/A</v>
      </c>
      <c r="MF104" s="498">
        <f t="shared" si="2645"/>
        <v>0</v>
      </c>
      <c r="MG104" s="498">
        <f t="shared" si="2646"/>
        <v>0</v>
      </c>
      <c r="MH104" s="498" t="e">
        <f>PRODUCT(MC104:MG104)</f>
        <v>#N/A</v>
      </c>
      <c r="MI104" s="504">
        <f>ROUND(MA104,0)</f>
        <v>0</v>
      </c>
      <c r="MJ104" s="500">
        <f>MA104-MI104</f>
        <v>0</v>
      </c>
      <c r="MM104" s="665"/>
      <c r="MN104" s="666"/>
      <c r="MO104" s="667"/>
      <c r="MP104" s="676"/>
      <c r="MQ104" s="669"/>
      <c r="MR104" s="670"/>
      <c r="MS104" s="1324"/>
      <c r="MT104" s="497" t="e">
        <f>IF(EXACT(VLOOKUP(MM104,OFERTA_0,2,FALSE),MN104),1,0)</f>
        <v>#N/A</v>
      </c>
      <c r="MU104" s="497" t="e">
        <f>IF(EXACT(VLOOKUP(MM104,OFERTA_0,3,FALSE),MO104),1,0)</f>
        <v>#N/A</v>
      </c>
      <c r="MV104" s="498" t="e">
        <f>IF(EXACT(VLOOKUP(MM104,OFERTA_0,4,FALSE),MP104),1,0)</f>
        <v>#N/A</v>
      </c>
      <c r="MW104" s="498">
        <f t="shared" si="2647"/>
        <v>0</v>
      </c>
      <c r="MX104" s="498">
        <f t="shared" si="2648"/>
        <v>0</v>
      </c>
      <c r="MY104" s="498" t="e">
        <f>PRODUCT(MT104:MX104)</f>
        <v>#N/A</v>
      </c>
      <c r="MZ104" s="504">
        <f>ROUND(MR104,0)</f>
        <v>0</v>
      </c>
      <c r="NA104" s="500">
        <f>MR104-MZ104</f>
        <v>0</v>
      </c>
      <c r="ND104" s="665"/>
      <c r="NE104" s="666"/>
      <c r="NF104" s="667"/>
      <c r="NG104" s="676"/>
      <c r="NH104" s="669"/>
      <c r="NI104" s="670"/>
      <c r="NJ104" s="1324"/>
      <c r="NK104" s="497" t="e">
        <f>IF(EXACT(VLOOKUP(ND104,OFERTA_0,2,FALSE),NE104),1,0)</f>
        <v>#N/A</v>
      </c>
      <c r="NL104" s="497" t="e">
        <f>IF(EXACT(VLOOKUP(ND104,OFERTA_0,3,FALSE),NF104),1,0)</f>
        <v>#N/A</v>
      </c>
      <c r="NM104" s="498" t="e">
        <f>IF(EXACT(VLOOKUP(ND104,OFERTA_0,4,FALSE),NG104),1,0)</f>
        <v>#N/A</v>
      </c>
      <c r="NN104" s="498">
        <f t="shared" si="2649"/>
        <v>0</v>
      </c>
      <c r="NO104" s="498">
        <f t="shared" si="2650"/>
        <v>0</v>
      </c>
      <c r="NP104" s="498" t="e">
        <f>PRODUCT(NK104:NO104)</f>
        <v>#N/A</v>
      </c>
      <c r="NQ104" s="504">
        <f>ROUND(NI104,0)</f>
        <v>0</v>
      </c>
      <c r="NR104" s="500">
        <f>NI104-NQ104</f>
        <v>0</v>
      </c>
      <c r="NU104" s="665"/>
      <c r="NV104" s="666"/>
      <c r="NW104" s="667"/>
      <c r="NX104" s="676"/>
      <c r="NY104" s="669"/>
      <c r="NZ104" s="670"/>
      <c r="OA104" s="1324"/>
      <c r="OB104" s="497" t="e">
        <f>IF(EXACT(VLOOKUP(NU104,OFERTA_0,2,FALSE),NV104),1,0)</f>
        <v>#N/A</v>
      </c>
      <c r="OC104" s="497" t="e">
        <f>IF(EXACT(VLOOKUP(NU104,OFERTA_0,3,FALSE),NW104),1,0)</f>
        <v>#N/A</v>
      </c>
      <c r="OD104" s="498" t="e">
        <f>IF(EXACT(VLOOKUP(NU104,OFERTA_0,4,FALSE),NX104),1,0)</f>
        <v>#N/A</v>
      </c>
      <c r="OE104" s="498">
        <f t="shared" si="2651"/>
        <v>0</v>
      </c>
      <c r="OF104" s="498">
        <f t="shared" si="2652"/>
        <v>0</v>
      </c>
      <c r="OG104" s="498" t="e">
        <f>PRODUCT(OB104:OF104)</f>
        <v>#N/A</v>
      </c>
      <c r="OH104" s="504">
        <f>ROUND(NZ104,0)</f>
        <v>0</v>
      </c>
      <c r="OI104" s="500">
        <f>NZ104-OH104</f>
        <v>0</v>
      </c>
      <c r="OL104" s="665"/>
      <c r="OM104" s="666"/>
      <c r="ON104" s="667"/>
      <c r="OO104" s="676"/>
      <c r="OP104" s="669"/>
      <c r="OQ104" s="670"/>
      <c r="OR104" s="1324"/>
      <c r="OS104" s="497" t="e">
        <f>IF(EXACT(VLOOKUP(OL104,OFERTA_0,2,FALSE),OM104),1,0)</f>
        <v>#N/A</v>
      </c>
      <c r="OT104" s="497" t="e">
        <f>IF(EXACT(VLOOKUP(OL104,OFERTA_0,3,FALSE),ON104),1,0)</f>
        <v>#N/A</v>
      </c>
      <c r="OU104" s="498" t="e">
        <f>IF(EXACT(VLOOKUP(OL104,OFERTA_0,4,FALSE),OO104),1,0)</f>
        <v>#N/A</v>
      </c>
      <c r="OV104" s="498">
        <f t="shared" si="2653"/>
        <v>0</v>
      </c>
      <c r="OW104" s="498">
        <f t="shared" si="2654"/>
        <v>0</v>
      </c>
      <c r="OX104" s="498" t="e">
        <f>PRODUCT(OS104:OW104)</f>
        <v>#N/A</v>
      </c>
      <c r="OY104" s="504">
        <f>ROUND(OQ104,0)</f>
        <v>0</v>
      </c>
      <c r="OZ104" s="500">
        <f>OQ104-OY104</f>
        <v>0</v>
      </c>
      <c r="PC104" s="665"/>
      <c r="PD104" s="666"/>
      <c r="PE104" s="667"/>
      <c r="PF104" s="676"/>
      <c r="PG104" s="669"/>
      <c r="PH104" s="670"/>
      <c r="PI104" s="1324"/>
      <c r="PJ104" s="497" t="e">
        <f>IF(EXACT(VLOOKUP(PC104,OFERTA_0,2,FALSE),PD104),1,0)</f>
        <v>#N/A</v>
      </c>
      <c r="PK104" s="497" t="e">
        <f>IF(EXACT(VLOOKUP(PC104,OFERTA_0,3,FALSE),PE104),1,0)</f>
        <v>#N/A</v>
      </c>
      <c r="PL104" s="498" t="e">
        <f>IF(EXACT(VLOOKUP(PC104,OFERTA_0,4,FALSE),PF104),1,0)</f>
        <v>#N/A</v>
      </c>
      <c r="PM104" s="498">
        <f t="shared" si="2655"/>
        <v>0</v>
      </c>
      <c r="PN104" s="498">
        <f t="shared" si="2656"/>
        <v>0</v>
      </c>
      <c r="PO104" s="498" t="e">
        <f>PRODUCT(PJ104:PN104)</f>
        <v>#N/A</v>
      </c>
      <c r="PP104" s="504">
        <f>ROUND(PH104,0)</f>
        <v>0</v>
      </c>
      <c r="PQ104" s="500">
        <f>PH104-PP104</f>
        <v>0</v>
      </c>
      <c r="PT104" s="665"/>
      <c r="PU104" s="666"/>
      <c r="PV104" s="667"/>
      <c r="PW104" s="676"/>
      <c r="PX104" s="669"/>
      <c r="PY104" s="670"/>
      <c r="PZ104" s="1324"/>
      <c r="QA104" s="497" t="e">
        <f>IF(EXACT(VLOOKUP(PT104,OFERTA_0,2,FALSE),PU104),1,0)</f>
        <v>#N/A</v>
      </c>
      <c r="QB104" s="497" t="e">
        <f>IF(EXACT(VLOOKUP(PT104,OFERTA_0,3,FALSE),PV104),1,0)</f>
        <v>#N/A</v>
      </c>
      <c r="QC104" s="498" t="e">
        <f>IF(EXACT(VLOOKUP(PT104,OFERTA_0,4,FALSE),PW104),1,0)</f>
        <v>#N/A</v>
      </c>
      <c r="QD104" s="498">
        <f t="shared" si="2657"/>
        <v>0</v>
      </c>
      <c r="QE104" s="498">
        <f t="shared" si="2658"/>
        <v>0</v>
      </c>
      <c r="QF104" s="498" t="e">
        <f>PRODUCT(QA104:QE104)</f>
        <v>#N/A</v>
      </c>
      <c r="QG104" s="504">
        <f>ROUND(PY104,0)</f>
        <v>0</v>
      </c>
      <c r="QH104" s="500">
        <f>PY104-QG104</f>
        <v>0</v>
      </c>
      <c r="QK104" s="665"/>
      <c r="QL104" s="666"/>
      <c r="QM104" s="667"/>
      <c r="QN104" s="676"/>
      <c r="QO104" s="669"/>
      <c r="QP104" s="670"/>
      <c r="QQ104" s="1324"/>
      <c r="QR104" s="497" t="e">
        <f>IF(EXACT(VLOOKUP(QK104,OFERTA_0,2,FALSE),QL104),1,0)</f>
        <v>#N/A</v>
      </c>
      <c r="QS104" s="497" t="e">
        <f>IF(EXACT(VLOOKUP(QK104,OFERTA_0,3,FALSE),QM104),1,0)</f>
        <v>#N/A</v>
      </c>
      <c r="QT104" s="498" t="e">
        <f>IF(EXACT(VLOOKUP(QK104,OFERTA_0,4,FALSE),QN104),1,0)</f>
        <v>#N/A</v>
      </c>
      <c r="QU104" s="498">
        <f t="shared" si="2659"/>
        <v>0</v>
      </c>
      <c r="QV104" s="498">
        <f t="shared" si="2660"/>
        <v>0</v>
      </c>
      <c r="QW104" s="498" t="e">
        <f>PRODUCT(QR104:QV104)</f>
        <v>#N/A</v>
      </c>
      <c r="QX104" s="504">
        <f>ROUND(QP104,0)</f>
        <v>0</v>
      </c>
      <c r="QY104" s="500">
        <f>QP104-QX104</f>
        <v>0</v>
      </c>
      <c r="RB104" s="381"/>
      <c r="RC104" s="382"/>
      <c r="RD104" s="383"/>
      <c r="RE104" s="384"/>
      <c r="RF104" s="385"/>
      <c r="RG104" s="386"/>
      <c r="RH104" s="386"/>
      <c r="RI104" s="497"/>
      <c r="RJ104" s="497"/>
      <c r="RK104" s="501"/>
      <c r="RL104" s="501"/>
      <c r="RM104" s="501"/>
      <c r="RN104" s="501"/>
      <c r="RO104" s="502"/>
      <c r="RP104" s="503"/>
      <c r="RS104" s="381"/>
      <c r="RT104" s="382"/>
      <c r="RU104" s="383"/>
      <c r="RV104" s="384"/>
      <c r="RW104" s="385"/>
      <c r="RX104" s="386"/>
      <c r="RY104" s="386"/>
      <c r="RZ104" s="497"/>
      <c r="SA104" s="497"/>
      <c r="SB104" s="501"/>
      <c r="SC104" s="501"/>
      <c r="SD104" s="501"/>
      <c r="SE104" s="501"/>
      <c r="SF104" s="502"/>
      <c r="SG104" s="503"/>
      <c r="SJ104" s="381"/>
      <c r="SK104" s="382"/>
      <c r="SL104" s="383"/>
      <c r="SM104" s="384"/>
      <c r="SN104" s="385"/>
      <c r="SO104" s="386"/>
      <c r="SP104" s="386"/>
      <c r="SQ104" s="497"/>
      <c r="SR104" s="497"/>
      <c r="SS104" s="501"/>
      <c r="ST104" s="501"/>
      <c r="SU104" s="501"/>
      <c r="SV104" s="501"/>
      <c r="SW104" s="502"/>
      <c r="SX104" s="503"/>
    </row>
    <row r="105" spans="2:518" ht="78.75" customHeight="1" thickTop="1" thickBot="1">
      <c r="B105" s="863" t="s">
        <v>559</v>
      </c>
      <c r="C105" s="833" t="s">
        <v>323</v>
      </c>
      <c r="D105" s="834" t="s">
        <v>560</v>
      </c>
      <c r="E105" s="835" t="s">
        <v>145</v>
      </c>
      <c r="F105" s="836">
        <v>28</v>
      </c>
      <c r="G105" s="916">
        <v>0</v>
      </c>
      <c r="H105" s="837">
        <v>0</v>
      </c>
      <c r="K105" s="965" t="s">
        <v>559</v>
      </c>
      <c r="L105" s="935" t="s">
        <v>323</v>
      </c>
      <c r="M105" s="936" t="s">
        <v>560</v>
      </c>
      <c r="N105" s="937" t="s">
        <v>145</v>
      </c>
      <c r="O105" s="938">
        <v>28</v>
      </c>
      <c r="P105" s="1017">
        <v>25200</v>
      </c>
      <c r="Q105" s="939">
        <v>705600</v>
      </c>
      <c r="R105" s="497">
        <f>IF(EXACT(VLOOKUP(K105,OFERTA_0,3,FALSE),M105),1,0)</f>
        <v>1</v>
      </c>
      <c r="S105" s="497">
        <f>IF(EXACT(VLOOKUP(K105,OFERTA_0,4,FALSE),N105),1,0)</f>
        <v>1</v>
      </c>
      <c r="T105" s="498">
        <f>IF(EXACT(VLOOKUP(K105,OFERTA_0,5,FALSE),O105),1,0)</f>
        <v>1</v>
      </c>
      <c r="U105" s="498">
        <f t="shared" ref="U105:U107" si="2661">IF(P105=0,0,1)</f>
        <v>1</v>
      </c>
      <c r="V105" s="498">
        <f t="shared" ref="V105:V107" si="2662">IF(Q105=0,0,1)</f>
        <v>1</v>
      </c>
      <c r="W105" s="498">
        <f t="shared" ref="W105:W107" si="2663">PRODUCT(R105:V105)</f>
        <v>1</v>
      </c>
      <c r="X105" s="504">
        <f t="shared" ref="X105:X107" si="2664">ROUND(Q105,0)</f>
        <v>705600</v>
      </c>
      <c r="Y105" s="500">
        <f t="shared" ref="Y105:Y107" si="2665">Q105-X105</f>
        <v>0</v>
      </c>
      <c r="Z105" s="486"/>
      <c r="AA105" s="486"/>
      <c r="AB105" s="965" t="s">
        <v>559</v>
      </c>
      <c r="AC105" s="935" t="s">
        <v>323</v>
      </c>
      <c r="AD105" s="936" t="s">
        <v>560</v>
      </c>
      <c r="AE105" s="937" t="s">
        <v>145</v>
      </c>
      <c r="AF105" s="938">
        <v>28</v>
      </c>
      <c r="AG105" s="1017">
        <v>53200</v>
      </c>
      <c r="AH105" s="939">
        <v>1489600</v>
      </c>
      <c r="AI105" s="497">
        <f>IF(EXACT(VLOOKUP(AB105,OFERTA_0,3,FALSE),AD105),1,0)</f>
        <v>1</v>
      </c>
      <c r="AJ105" s="497">
        <f>IF(EXACT(VLOOKUP(AB105,OFERTA_0,4,FALSE),AE105),1,0)</f>
        <v>1</v>
      </c>
      <c r="AK105" s="498">
        <f>IF(EXACT(VLOOKUP(AB105,OFERTA_0,5,FALSE),AF105),1,0)</f>
        <v>1</v>
      </c>
      <c r="AL105" s="498">
        <f t="shared" ref="AL105:AL107" si="2666">IF(AG105=0,0,1)</f>
        <v>1</v>
      </c>
      <c r="AM105" s="498">
        <f t="shared" ref="AM105:AM107" si="2667">IF(AH105=0,0,1)</f>
        <v>1</v>
      </c>
      <c r="AN105" s="498">
        <f t="shared" ref="AN105:AN107" si="2668">PRODUCT(AI105:AM105)</f>
        <v>1</v>
      </c>
      <c r="AO105" s="504">
        <f t="shared" ref="AO105:AO107" si="2669">ROUND(AH105,0)</f>
        <v>1489600</v>
      </c>
      <c r="AP105" s="500">
        <f t="shared" ref="AP105:AP107" si="2670">AH105-AO105</f>
        <v>0</v>
      </c>
      <c r="AQ105" s="486"/>
      <c r="AR105" s="486"/>
      <c r="AS105" s="965" t="s">
        <v>559</v>
      </c>
      <c r="AT105" s="935" t="s">
        <v>323</v>
      </c>
      <c r="AU105" s="936" t="s">
        <v>560</v>
      </c>
      <c r="AV105" s="937" t="s">
        <v>145</v>
      </c>
      <c r="AW105" s="938">
        <v>28</v>
      </c>
      <c r="AX105" s="1017">
        <v>98400</v>
      </c>
      <c r="AY105" s="939">
        <v>2755200</v>
      </c>
      <c r="AZ105" s="497">
        <f>IF(EXACT(VLOOKUP(AS105,OFERTA_0,3,FALSE),AU105),1,0)</f>
        <v>1</v>
      </c>
      <c r="BA105" s="497">
        <f>IF(EXACT(VLOOKUP(AS105,OFERTA_0,4,FALSE),AV105),1,0)</f>
        <v>1</v>
      </c>
      <c r="BB105" s="498">
        <f>IF(EXACT(VLOOKUP(AS105,OFERTA_0,5,FALSE),AW105),1,0)</f>
        <v>1</v>
      </c>
      <c r="BC105" s="498">
        <f t="shared" ref="BC105:BC107" si="2671">IF(AX105=0,0,1)</f>
        <v>1</v>
      </c>
      <c r="BD105" s="498">
        <f t="shared" ref="BD105:BD107" si="2672">IF(AY105=0,0,1)</f>
        <v>1</v>
      </c>
      <c r="BE105" s="498">
        <f t="shared" ref="BE105:BE107" si="2673">PRODUCT(AZ105:BD105)</f>
        <v>1</v>
      </c>
      <c r="BF105" s="504">
        <f t="shared" ref="BF105:BF107" si="2674">ROUND(AY105,0)</f>
        <v>2755200</v>
      </c>
      <c r="BG105" s="500">
        <f t="shared" ref="BG105:BG107" si="2675">AY105-BF105</f>
        <v>0</v>
      </c>
      <c r="BJ105" s="965" t="s">
        <v>559</v>
      </c>
      <c r="BK105" s="935" t="s">
        <v>323</v>
      </c>
      <c r="BL105" s="936" t="s">
        <v>560</v>
      </c>
      <c r="BM105" s="937" t="s">
        <v>145</v>
      </c>
      <c r="BN105" s="938">
        <v>28</v>
      </c>
      <c r="BO105" s="1017">
        <v>34000</v>
      </c>
      <c r="BP105" s="939">
        <v>952000</v>
      </c>
      <c r="BQ105" s="497">
        <f>IF(EXACT(VLOOKUP(BJ105,OFERTA_0,3,FALSE),BL105),1,0)</f>
        <v>1</v>
      </c>
      <c r="BR105" s="497">
        <f>IF(EXACT(VLOOKUP(BJ105,OFERTA_0,4,FALSE),BM105),1,0)</f>
        <v>1</v>
      </c>
      <c r="BS105" s="498">
        <f>IF(EXACT(VLOOKUP(BJ105,OFERTA_0,5,FALSE),BN105),1,0)</f>
        <v>1</v>
      </c>
      <c r="BT105" s="498">
        <f t="shared" ref="BT105:BT107" si="2676">IF(BO105=0,0,1)</f>
        <v>1</v>
      </c>
      <c r="BU105" s="498">
        <f t="shared" ref="BU105:BU107" si="2677">IF(BP105=0,0,1)</f>
        <v>1</v>
      </c>
      <c r="BV105" s="498">
        <f t="shared" ref="BV105:BV107" si="2678">PRODUCT(BQ105:BU105)</f>
        <v>1</v>
      </c>
      <c r="BW105" s="504">
        <f t="shared" ref="BW105:BW107" si="2679">ROUND(BP105,0)</f>
        <v>952000</v>
      </c>
      <c r="BX105" s="500">
        <f t="shared" ref="BX105:BX107" si="2680">BP105-BW105</f>
        <v>0</v>
      </c>
      <c r="CA105" s="965" t="s">
        <v>559</v>
      </c>
      <c r="CB105" s="935" t="s">
        <v>323</v>
      </c>
      <c r="CC105" s="936" t="s">
        <v>560</v>
      </c>
      <c r="CD105" s="937" t="s">
        <v>145</v>
      </c>
      <c r="CE105" s="938">
        <v>28</v>
      </c>
      <c r="CF105" s="1017">
        <v>47492</v>
      </c>
      <c r="CG105" s="939">
        <v>1329776</v>
      </c>
      <c r="CH105" s="497">
        <f>IF(EXACT(VLOOKUP(CA105,OFERTA_0,3,FALSE),CC105),1,0)</f>
        <v>1</v>
      </c>
      <c r="CI105" s="497">
        <f>IF(EXACT(VLOOKUP(CA105,OFERTA_0,4,FALSE),CD105),1,0)</f>
        <v>1</v>
      </c>
      <c r="CJ105" s="498">
        <f>IF(EXACT(VLOOKUP(CA105,OFERTA_0,5,FALSE),CE105),1,0)</f>
        <v>1</v>
      </c>
      <c r="CK105" s="498">
        <f t="shared" ref="CK105:CK107" si="2681">IF(CF105=0,0,1)</f>
        <v>1</v>
      </c>
      <c r="CL105" s="498">
        <f t="shared" ref="CL105:CL107" si="2682">IF(CG105=0,0,1)</f>
        <v>1</v>
      </c>
      <c r="CM105" s="498">
        <f t="shared" ref="CM105:CM107" si="2683">PRODUCT(CH105:CL105)</f>
        <v>1</v>
      </c>
      <c r="CN105" s="504">
        <f t="shared" ref="CN105:CN107" si="2684">ROUND(CG105,0)</f>
        <v>1329776</v>
      </c>
      <c r="CO105" s="500">
        <f t="shared" ref="CO105:CO107" si="2685">CG105-CN105</f>
        <v>0</v>
      </c>
      <c r="CR105" s="965" t="s">
        <v>559</v>
      </c>
      <c r="CS105" s="935" t="s">
        <v>323</v>
      </c>
      <c r="CT105" s="936" t="s">
        <v>560</v>
      </c>
      <c r="CU105" s="937" t="s">
        <v>145</v>
      </c>
      <c r="CV105" s="1030">
        <v>28</v>
      </c>
      <c r="CW105" s="1017">
        <v>47493</v>
      </c>
      <c r="CX105" s="698">
        <f t="shared" si="2606"/>
        <v>1329804</v>
      </c>
      <c r="CY105" s="497">
        <f>IF(EXACT(VLOOKUP(CR105,OFERTA_0,3,FALSE),CT105),1,0)</f>
        <v>1</v>
      </c>
      <c r="CZ105" s="497">
        <f>IF(EXACT(VLOOKUP(CR105,OFERTA_0,4,FALSE),CU105),1,0)</f>
        <v>1</v>
      </c>
      <c r="DA105" s="498">
        <f>IF(EXACT(VLOOKUP(CR105,OFERTA_0,5,FALSE),CV105),1,0)</f>
        <v>1</v>
      </c>
      <c r="DB105" s="498">
        <f t="shared" ref="DB105:DB107" si="2686">IF(CW105=0,0,1)</f>
        <v>1</v>
      </c>
      <c r="DC105" s="498">
        <f t="shared" ref="DC105:DC107" si="2687">IF(CX105=0,0,1)</f>
        <v>1</v>
      </c>
      <c r="DD105" s="498">
        <f t="shared" ref="DD105:DD107" si="2688">PRODUCT(CY105:DC105)</f>
        <v>1</v>
      </c>
      <c r="DE105" s="504">
        <f t="shared" ref="DE105:DE107" si="2689">ROUND(CX105,0)</f>
        <v>1329804</v>
      </c>
      <c r="DF105" s="500">
        <f t="shared" ref="DF105:DF107" si="2690">CX105-DE105</f>
        <v>0</v>
      </c>
      <c r="DI105" s="965" t="s">
        <v>559</v>
      </c>
      <c r="DJ105" s="935" t="s">
        <v>323</v>
      </c>
      <c r="DK105" s="936" t="s">
        <v>560</v>
      </c>
      <c r="DL105" s="937" t="s">
        <v>145</v>
      </c>
      <c r="DM105" s="938">
        <v>28</v>
      </c>
      <c r="DN105" s="1017">
        <v>30000</v>
      </c>
      <c r="DO105" s="939">
        <v>840000</v>
      </c>
      <c r="DP105" s="497">
        <f>IF(EXACT(VLOOKUP(DI105,OFERTA_0,3,FALSE),DK105),1,0)</f>
        <v>1</v>
      </c>
      <c r="DQ105" s="497">
        <f>IF(EXACT(VLOOKUP(DI105,OFERTA_0,4,FALSE),DL105),1,0)</f>
        <v>1</v>
      </c>
      <c r="DR105" s="498">
        <f>IF(EXACT(VLOOKUP(DI105,OFERTA_0,5,FALSE),DM105),1,0)</f>
        <v>1</v>
      </c>
      <c r="DS105" s="498">
        <f t="shared" ref="DS105:DS107" si="2691">IF(DN105=0,0,1)</f>
        <v>1</v>
      </c>
      <c r="DT105" s="498">
        <f t="shared" ref="DT105:DT107" si="2692">IF(DO105=0,0,1)</f>
        <v>1</v>
      </c>
      <c r="DU105" s="498">
        <f t="shared" ref="DU105:DU107" si="2693">PRODUCT(DP105:DT105)</f>
        <v>1</v>
      </c>
      <c r="DV105" s="504">
        <f t="shared" ref="DV105:DV107" si="2694">ROUND(DO105,0)</f>
        <v>840000</v>
      </c>
      <c r="DW105" s="500">
        <f t="shared" ref="DW105:DW107" si="2695">DO105-DV105</f>
        <v>0</v>
      </c>
      <c r="DZ105" s="965" t="s">
        <v>559</v>
      </c>
      <c r="EA105" s="935" t="s">
        <v>323</v>
      </c>
      <c r="EB105" s="936" t="s">
        <v>560</v>
      </c>
      <c r="EC105" s="937" t="s">
        <v>145</v>
      </c>
      <c r="ED105" s="1030">
        <v>28</v>
      </c>
      <c r="EE105" s="1017">
        <v>47489</v>
      </c>
      <c r="EF105" s="698">
        <f t="shared" si="2617"/>
        <v>1329692</v>
      </c>
      <c r="EG105" s="497">
        <f>IF(EXACT(VLOOKUP(DZ105,OFERTA_0,3,FALSE),EB105),1,0)</f>
        <v>1</v>
      </c>
      <c r="EH105" s="497">
        <f>IF(EXACT(VLOOKUP(DZ105,OFERTA_0,4,FALSE),EC105),1,0)</f>
        <v>1</v>
      </c>
      <c r="EI105" s="498">
        <f>IF(EXACT(VLOOKUP(DZ105,OFERTA_0,5,FALSE),ED105),1,0)</f>
        <v>1</v>
      </c>
      <c r="EJ105" s="498">
        <f t="shared" ref="EJ105:EJ107" si="2696">IF(EE105=0,0,1)</f>
        <v>1</v>
      </c>
      <c r="EK105" s="498">
        <f t="shared" ref="EK105:EK107" si="2697">IF(EF105=0,0,1)</f>
        <v>1</v>
      </c>
      <c r="EL105" s="498">
        <f t="shared" ref="EL105:EL107" si="2698">PRODUCT(EG105:EK105)</f>
        <v>1</v>
      </c>
      <c r="EM105" s="504">
        <f t="shared" ref="EM105:EM107" si="2699">ROUND(EF105,0)</f>
        <v>1329692</v>
      </c>
      <c r="EN105" s="500">
        <f t="shared" ref="EN105:EN107" si="2700">EF105-EM105</f>
        <v>0</v>
      </c>
      <c r="EQ105" s="665"/>
      <c r="ER105" s="666"/>
      <c r="ES105" s="667"/>
      <c r="ET105" s="676"/>
      <c r="EU105" s="669"/>
      <c r="EV105" s="670"/>
      <c r="EW105" s="1324"/>
      <c r="EX105" s="497" t="e">
        <f>IF(EXACT(VLOOKUP(EQ105,OFERTA_0,2,FALSE),ER105),1,0)</f>
        <v>#N/A</v>
      </c>
      <c r="EY105" s="497" t="e">
        <f>IF(EXACT(VLOOKUP(EQ105,OFERTA_0,3,FALSE),ES105),1,0)</f>
        <v>#N/A</v>
      </c>
      <c r="EZ105" s="498" t="e">
        <f>IF(EXACT(VLOOKUP(EQ105,OFERTA_0,4,FALSE),ET105),1,0)</f>
        <v>#N/A</v>
      </c>
      <c r="FA105" s="498">
        <f t="shared" si="2623"/>
        <v>0</v>
      </c>
      <c r="FB105" s="498">
        <f t="shared" si="2624"/>
        <v>0</v>
      </c>
      <c r="FC105" s="498" t="e">
        <f>PRODUCT(EX105:FB105)</f>
        <v>#N/A</v>
      </c>
      <c r="FD105" s="504">
        <f>ROUND(EV105,0)</f>
        <v>0</v>
      </c>
      <c r="FE105" s="500">
        <f>EV105-FD105</f>
        <v>0</v>
      </c>
      <c r="FH105" s="665"/>
      <c r="FI105" s="666"/>
      <c r="FJ105" s="667"/>
      <c r="FK105" s="676"/>
      <c r="FL105" s="669"/>
      <c r="FM105" s="670"/>
      <c r="FN105" s="1324"/>
      <c r="FO105" s="497" t="e">
        <f>IF(EXACT(VLOOKUP(FH105,OFERTA_0,2,FALSE),FI105),1,0)</f>
        <v>#N/A</v>
      </c>
      <c r="FP105" s="497" t="e">
        <f>IF(EXACT(VLOOKUP(FH105,OFERTA_0,3,FALSE),FJ105),1,0)</f>
        <v>#N/A</v>
      </c>
      <c r="FQ105" s="498" t="e">
        <f>IF(EXACT(VLOOKUP(FH105,OFERTA_0,4,FALSE),FK105),1,0)</f>
        <v>#N/A</v>
      </c>
      <c r="FR105" s="498">
        <f t="shared" si="2625"/>
        <v>0</v>
      </c>
      <c r="FS105" s="498">
        <f t="shared" si="2626"/>
        <v>0</v>
      </c>
      <c r="FT105" s="498" t="e">
        <f>PRODUCT(FO105:FS105)</f>
        <v>#N/A</v>
      </c>
      <c r="FU105" s="504">
        <f>ROUND(FM105,0)</f>
        <v>0</v>
      </c>
      <c r="FV105" s="500">
        <f>FM105-FU105</f>
        <v>0</v>
      </c>
      <c r="FY105" s="665"/>
      <c r="FZ105" s="666"/>
      <c r="GA105" s="667"/>
      <c r="GB105" s="676"/>
      <c r="GC105" s="669"/>
      <c r="GD105" s="670"/>
      <c r="GE105" s="1324"/>
      <c r="GF105" s="497" t="e">
        <f>IF(EXACT(VLOOKUP(FY105,OFERTA_0,2,FALSE),FZ105),1,0)</f>
        <v>#N/A</v>
      </c>
      <c r="GG105" s="497" t="e">
        <f>IF(EXACT(VLOOKUP(FY105,OFERTA_0,3,FALSE),GA105),1,0)</f>
        <v>#N/A</v>
      </c>
      <c r="GH105" s="498" t="e">
        <f>IF(EXACT(VLOOKUP(FY105,OFERTA_0,4,FALSE),GB105),1,0)</f>
        <v>#N/A</v>
      </c>
      <c r="GI105" s="498">
        <f t="shared" si="2627"/>
        <v>0</v>
      </c>
      <c r="GJ105" s="498">
        <f t="shared" si="2628"/>
        <v>0</v>
      </c>
      <c r="GK105" s="498" t="e">
        <f>PRODUCT(GF105:GJ105)</f>
        <v>#N/A</v>
      </c>
      <c r="GL105" s="504">
        <f>ROUND(GD105,0)</f>
        <v>0</v>
      </c>
      <c r="GM105" s="500">
        <f>GD105-GL105</f>
        <v>0</v>
      </c>
      <c r="GP105" s="665"/>
      <c r="GQ105" s="666"/>
      <c r="GR105" s="667"/>
      <c r="GS105" s="676"/>
      <c r="GT105" s="669"/>
      <c r="GU105" s="670"/>
      <c r="GV105" s="1324"/>
      <c r="GW105" s="497" t="e">
        <f>IF(EXACT(VLOOKUP(GP105,OFERTA_0,2,FALSE),GQ105),1,0)</f>
        <v>#N/A</v>
      </c>
      <c r="GX105" s="497" t="e">
        <f>IF(EXACT(VLOOKUP(GP105,OFERTA_0,3,FALSE),GR105),1,0)</f>
        <v>#N/A</v>
      </c>
      <c r="GY105" s="498" t="e">
        <f>IF(EXACT(VLOOKUP(GP105,OFERTA_0,4,FALSE),GS105),1,0)</f>
        <v>#N/A</v>
      </c>
      <c r="GZ105" s="498">
        <f t="shared" si="2629"/>
        <v>0</v>
      </c>
      <c r="HA105" s="498">
        <f t="shared" si="2630"/>
        <v>0</v>
      </c>
      <c r="HB105" s="498" t="e">
        <f>PRODUCT(GW105:HA105)</f>
        <v>#N/A</v>
      </c>
      <c r="HC105" s="504">
        <f>ROUND(GU105,0)</f>
        <v>0</v>
      </c>
      <c r="HD105" s="500">
        <f>GU105-HC105</f>
        <v>0</v>
      </c>
      <c r="HG105" s="665"/>
      <c r="HH105" s="666"/>
      <c r="HI105" s="667"/>
      <c r="HJ105" s="676"/>
      <c r="HK105" s="669"/>
      <c r="HL105" s="670"/>
      <c r="HM105" s="1324"/>
      <c r="HN105" s="497" t="e">
        <f>IF(EXACT(VLOOKUP(HG105,OFERTA_0,2,FALSE),HH105),1,0)</f>
        <v>#N/A</v>
      </c>
      <c r="HO105" s="497" t="e">
        <f>IF(EXACT(VLOOKUP(HG105,OFERTA_0,3,FALSE),HI105),1,0)</f>
        <v>#N/A</v>
      </c>
      <c r="HP105" s="498" t="e">
        <f>IF(EXACT(VLOOKUP(HG105,OFERTA_0,4,FALSE),HJ105),1,0)</f>
        <v>#N/A</v>
      </c>
      <c r="HQ105" s="498">
        <f t="shared" si="2631"/>
        <v>0</v>
      </c>
      <c r="HR105" s="498">
        <f t="shared" si="2632"/>
        <v>0</v>
      </c>
      <c r="HS105" s="498" t="e">
        <f>PRODUCT(HN105:HR105)</f>
        <v>#N/A</v>
      </c>
      <c r="HT105" s="504">
        <f>ROUND(HL105,0)</f>
        <v>0</v>
      </c>
      <c r="HU105" s="500">
        <f>HL105-HT105</f>
        <v>0</v>
      </c>
      <c r="HX105" s="665"/>
      <c r="HY105" s="666"/>
      <c r="HZ105" s="667"/>
      <c r="IA105" s="676"/>
      <c r="IB105" s="669"/>
      <c r="IC105" s="670"/>
      <c r="ID105" s="1324"/>
      <c r="IE105" s="497" t="e">
        <f>IF(EXACT(VLOOKUP(HX105,OFERTA_0,2,FALSE),HY105),1,0)</f>
        <v>#N/A</v>
      </c>
      <c r="IF105" s="497" t="e">
        <f>IF(EXACT(VLOOKUP(HX105,OFERTA_0,3,FALSE),HZ105),1,0)</f>
        <v>#N/A</v>
      </c>
      <c r="IG105" s="498" t="e">
        <f>IF(EXACT(VLOOKUP(HX105,OFERTA_0,4,FALSE),IA105),1,0)</f>
        <v>#N/A</v>
      </c>
      <c r="IH105" s="498">
        <f t="shared" si="2633"/>
        <v>0</v>
      </c>
      <c r="II105" s="498">
        <f t="shared" si="2634"/>
        <v>0</v>
      </c>
      <c r="IJ105" s="498" t="e">
        <f>PRODUCT(IE105:II105)</f>
        <v>#N/A</v>
      </c>
      <c r="IK105" s="504">
        <f>ROUND(IC105,0)</f>
        <v>0</v>
      </c>
      <c r="IL105" s="500">
        <f>IC105-IK105</f>
        <v>0</v>
      </c>
      <c r="IO105" s="665"/>
      <c r="IP105" s="666"/>
      <c r="IQ105" s="667"/>
      <c r="IR105" s="676"/>
      <c r="IS105" s="669"/>
      <c r="IT105" s="670"/>
      <c r="IU105" s="1324"/>
      <c r="IV105" s="497" t="e">
        <f>IF(EXACT(VLOOKUP(IO105,OFERTA_0,2,FALSE),IP105),1,0)</f>
        <v>#N/A</v>
      </c>
      <c r="IW105" s="497" t="e">
        <f>IF(EXACT(VLOOKUP(IO105,OFERTA_0,3,FALSE),IQ105),1,0)</f>
        <v>#N/A</v>
      </c>
      <c r="IX105" s="498" t="e">
        <f>IF(EXACT(VLOOKUP(IO105,OFERTA_0,4,FALSE),IR105),1,0)</f>
        <v>#N/A</v>
      </c>
      <c r="IY105" s="498">
        <f t="shared" si="2635"/>
        <v>0</v>
      </c>
      <c r="IZ105" s="498">
        <f t="shared" si="2636"/>
        <v>0</v>
      </c>
      <c r="JA105" s="498" t="e">
        <f>PRODUCT(IV105:IZ105)</f>
        <v>#N/A</v>
      </c>
      <c r="JB105" s="504">
        <f>ROUND(IT105,0)</f>
        <v>0</v>
      </c>
      <c r="JC105" s="500">
        <f>IT105-JB105</f>
        <v>0</v>
      </c>
      <c r="JF105" s="665"/>
      <c r="JG105" s="666"/>
      <c r="JH105" s="667"/>
      <c r="JI105" s="676"/>
      <c r="JJ105" s="669"/>
      <c r="JK105" s="670"/>
      <c r="JL105" s="1324"/>
      <c r="JM105" s="497" t="e">
        <f>IF(EXACT(VLOOKUP(JF105,OFERTA_0,2,FALSE),JG105),1,0)</f>
        <v>#N/A</v>
      </c>
      <c r="JN105" s="497" t="e">
        <f>IF(EXACT(VLOOKUP(JF105,OFERTA_0,3,FALSE),JH105),1,0)</f>
        <v>#N/A</v>
      </c>
      <c r="JO105" s="498" t="e">
        <f>IF(EXACT(VLOOKUP(JF105,OFERTA_0,4,FALSE),JI105),1,0)</f>
        <v>#N/A</v>
      </c>
      <c r="JP105" s="498">
        <f t="shared" si="2637"/>
        <v>0</v>
      </c>
      <c r="JQ105" s="498">
        <f t="shared" si="2638"/>
        <v>0</v>
      </c>
      <c r="JR105" s="498" t="e">
        <f>PRODUCT(JM105:JQ105)</f>
        <v>#N/A</v>
      </c>
      <c r="JS105" s="504">
        <f>ROUND(JK105,0)</f>
        <v>0</v>
      </c>
      <c r="JT105" s="500">
        <f>JK105-JS105</f>
        <v>0</v>
      </c>
      <c r="JW105" s="665"/>
      <c r="JX105" s="666"/>
      <c r="JY105" s="667"/>
      <c r="JZ105" s="676"/>
      <c r="KA105" s="669"/>
      <c r="KB105" s="670"/>
      <c r="KC105" s="1324"/>
      <c r="KD105" s="497" t="e">
        <f>IF(EXACT(VLOOKUP(JW105,OFERTA_0,2,FALSE),JX105),1,0)</f>
        <v>#N/A</v>
      </c>
      <c r="KE105" s="497" t="e">
        <f>IF(EXACT(VLOOKUP(JW105,OFERTA_0,3,FALSE),JY105),1,0)</f>
        <v>#N/A</v>
      </c>
      <c r="KF105" s="498" t="e">
        <f>IF(EXACT(VLOOKUP(JW105,OFERTA_0,4,FALSE),JZ105),1,0)</f>
        <v>#N/A</v>
      </c>
      <c r="KG105" s="498">
        <f t="shared" si="2639"/>
        <v>0</v>
      </c>
      <c r="KH105" s="498">
        <f t="shared" si="2640"/>
        <v>0</v>
      </c>
      <c r="KI105" s="498" t="e">
        <f>PRODUCT(KD105:KH105)</f>
        <v>#N/A</v>
      </c>
      <c r="KJ105" s="504">
        <f>ROUND(KB105,0)</f>
        <v>0</v>
      </c>
      <c r="KK105" s="500">
        <f>KB105-KJ105</f>
        <v>0</v>
      </c>
      <c r="KN105" s="665"/>
      <c r="KO105" s="666"/>
      <c r="KP105" s="667"/>
      <c r="KQ105" s="676"/>
      <c r="KR105" s="669"/>
      <c r="KS105" s="670"/>
      <c r="KT105" s="1324"/>
      <c r="KU105" s="497" t="e">
        <f>IF(EXACT(VLOOKUP(KN105,OFERTA_0,2,FALSE),KO105),1,0)</f>
        <v>#N/A</v>
      </c>
      <c r="KV105" s="497" t="e">
        <f>IF(EXACT(VLOOKUP(KN105,OFERTA_0,3,FALSE),KP105),1,0)</f>
        <v>#N/A</v>
      </c>
      <c r="KW105" s="498" t="e">
        <f>IF(EXACT(VLOOKUP(KN105,OFERTA_0,4,FALSE),KQ105),1,0)</f>
        <v>#N/A</v>
      </c>
      <c r="KX105" s="498">
        <f t="shared" si="2641"/>
        <v>0</v>
      </c>
      <c r="KY105" s="498">
        <f t="shared" si="2642"/>
        <v>0</v>
      </c>
      <c r="KZ105" s="498" t="e">
        <f>PRODUCT(KU105:KY105)</f>
        <v>#N/A</v>
      </c>
      <c r="LA105" s="504">
        <f>ROUND(KS105,0)</f>
        <v>0</v>
      </c>
      <c r="LB105" s="500">
        <f>KS105-LA105</f>
        <v>0</v>
      </c>
      <c r="LE105" s="665"/>
      <c r="LF105" s="666"/>
      <c r="LG105" s="667"/>
      <c r="LH105" s="676"/>
      <c r="LI105" s="669"/>
      <c r="LJ105" s="670"/>
      <c r="LK105" s="1324"/>
      <c r="LL105" s="497" t="e">
        <f>IF(EXACT(VLOOKUP(LE105,OFERTA_0,2,FALSE),LF105),1,0)</f>
        <v>#N/A</v>
      </c>
      <c r="LM105" s="497" t="e">
        <f>IF(EXACT(VLOOKUP(LE105,OFERTA_0,3,FALSE),LG105),1,0)</f>
        <v>#N/A</v>
      </c>
      <c r="LN105" s="498" t="e">
        <f>IF(EXACT(VLOOKUP(LE105,OFERTA_0,4,FALSE),LH105),1,0)</f>
        <v>#N/A</v>
      </c>
      <c r="LO105" s="498">
        <f t="shared" si="2643"/>
        <v>0</v>
      </c>
      <c r="LP105" s="498">
        <f t="shared" si="2644"/>
        <v>0</v>
      </c>
      <c r="LQ105" s="498" t="e">
        <f>PRODUCT(LL105:LP105)</f>
        <v>#N/A</v>
      </c>
      <c r="LR105" s="504">
        <f>ROUND(LJ105,0)</f>
        <v>0</v>
      </c>
      <c r="LS105" s="500">
        <f>LJ105-LR105</f>
        <v>0</v>
      </c>
      <c r="LV105" s="665"/>
      <c r="LW105" s="666"/>
      <c r="LX105" s="667"/>
      <c r="LY105" s="676"/>
      <c r="LZ105" s="669"/>
      <c r="MA105" s="670"/>
      <c r="MB105" s="1324"/>
      <c r="MC105" s="497" t="e">
        <f>IF(EXACT(VLOOKUP(LV105,OFERTA_0,2,FALSE),LW105),1,0)</f>
        <v>#N/A</v>
      </c>
      <c r="MD105" s="497" t="e">
        <f>IF(EXACT(VLOOKUP(LV105,OFERTA_0,3,FALSE),LX105),1,0)</f>
        <v>#N/A</v>
      </c>
      <c r="ME105" s="498" t="e">
        <f>IF(EXACT(VLOOKUP(LV105,OFERTA_0,4,FALSE),LY105),1,0)</f>
        <v>#N/A</v>
      </c>
      <c r="MF105" s="498">
        <f t="shared" si="2645"/>
        <v>0</v>
      </c>
      <c r="MG105" s="498">
        <f t="shared" si="2646"/>
        <v>0</v>
      </c>
      <c r="MH105" s="498" t="e">
        <f>PRODUCT(MC105:MG105)</f>
        <v>#N/A</v>
      </c>
      <c r="MI105" s="504">
        <f>ROUND(MA105,0)</f>
        <v>0</v>
      </c>
      <c r="MJ105" s="500">
        <f>MA105-MI105</f>
        <v>0</v>
      </c>
      <c r="MM105" s="665"/>
      <c r="MN105" s="666"/>
      <c r="MO105" s="667"/>
      <c r="MP105" s="676"/>
      <c r="MQ105" s="669"/>
      <c r="MR105" s="670"/>
      <c r="MS105" s="1324"/>
      <c r="MT105" s="497" t="e">
        <f>IF(EXACT(VLOOKUP(MM105,OFERTA_0,2,FALSE),MN105),1,0)</f>
        <v>#N/A</v>
      </c>
      <c r="MU105" s="497" t="e">
        <f>IF(EXACT(VLOOKUP(MM105,OFERTA_0,3,FALSE),MO105),1,0)</f>
        <v>#N/A</v>
      </c>
      <c r="MV105" s="498" t="e">
        <f>IF(EXACT(VLOOKUP(MM105,OFERTA_0,4,FALSE),MP105),1,0)</f>
        <v>#N/A</v>
      </c>
      <c r="MW105" s="498">
        <f t="shared" si="2647"/>
        <v>0</v>
      </c>
      <c r="MX105" s="498">
        <f t="shared" si="2648"/>
        <v>0</v>
      </c>
      <c r="MY105" s="498" t="e">
        <f>PRODUCT(MT105:MX105)</f>
        <v>#N/A</v>
      </c>
      <c r="MZ105" s="504">
        <f>ROUND(MR105,0)</f>
        <v>0</v>
      </c>
      <c r="NA105" s="500">
        <f>MR105-MZ105</f>
        <v>0</v>
      </c>
      <c r="ND105" s="665"/>
      <c r="NE105" s="666"/>
      <c r="NF105" s="667"/>
      <c r="NG105" s="676"/>
      <c r="NH105" s="669"/>
      <c r="NI105" s="670"/>
      <c r="NJ105" s="1324"/>
      <c r="NK105" s="497" t="e">
        <f>IF(EXACT(VLOOKUP(ND105,OFERTA_0,2,FALSE),NE105),1,0)</f>
        <v>#N/A</v>
      </c>
      <c r="NL105" s="497" t="e">
        <f>IF(EXACT(VLOOKUP(ND105,OFERTA_0,3,FALSE),NF105),1,0)</f>
        <v>#N/A</v>
      </c>
      <c r="NM105" s="498" t="e">
        <f>IF(EXACT(VLOOKUP(ND105,OFERTA_0,4,FALSE),NG105),1,0)</f>
        <v>#N/A</v>
      </c>
      <c r="NN105" s="498">
        <f t="shared" si="2649"/>
        <v>0</v>
      </c>
      <c r="NO105" s="498">
        <f t="shared" si="2650"/>
        <v>0</v>
      </c>
      <c r="NP105" s="498" t="e">
        <f>PRODUCT(NK105:NO105)</f>
        <v>#N/A</v>
      </c>
      <c r="NQ105" s="504">
        <f>ROUND(NI105,0)</f>
        <v>0</v>
      </c>
      <c r="NR105" s="500">
        <f>NI105-NQ105</f>
        <v>0</v>
      </c>
      <c r="NU105" s="665"/>
      <c r="NV105" s="666"/>
      <c r="NW105" s="667"/>
      <c r="NX105" s="676"/>
      <c r="NY105" s="669"/>
      <c r="NZ105" s="670"/>
      <c r="OA105" s="1324"/>
      <c r="OB105" s="497" t="e">
        <f>IF(EXACT(VLOOKUP(NU105,OFERTA_0,2,FALSE),NV105),1,0)</f>
        <v>#N/A</v>
      </c>
      <c r="OC105" s="497" t="e">
        <f>IF(EXACT(VLOOKUP(NU105,OFERTA_0,3,FALSE),NW105),1,0)</f>
        <v>#N/A</v>
      </c>
      <c r="OD105" s="498" t="e">
        <f>IF(EXACT(VLOOKUP(NU105,OFERTA_0,4,FALSE),NX105),1,0)</f>
        <v>#N/A</v>
      </c>
      <c r="OE105" s="498">
        <f t="shared" si="2651"/>
        <v>0</v>
      </c>
      <c r="OF105" s="498">
        <f t="shared" si="2652"/>
        <v>0</v>
      </c>
      <c r="OG105" s="498" t="e">
        <f>PRODUCT(OB105:OF105)</f>
        <v>#N/A</v>
      </c>
      <c r="OH105" s="504">
        <f>ROUND(NZ105,0)</f>
        <v>0</v>
      </c>
      <c r="OI105" s="500">
        <f>NZ105-OH105</f>
        <v>0</v>
      </c>
      <c r="OL105" s="665"/>
      <c r="OM105" s="666"/>
      <c r="ON105" s="667"/>
      <c r="OO105" s="676"/>
      <c r="OP105" s="669"/>
      <c r="OQ105" s="670"/>
      <c r="OR105" s="1324"/>
      <c r="OS105" s="497" t="e">
        <f>IF(EXACT(VLOOKUP(OL105,OFERTA_0,2,FALSE),OM105),1,0)</f>
        <v>#N/A</v>
      </c>
      <c r="OT105" s="497" t="e">
        <f>IF(EXACT(VLOOKUP(OL105,OFERTA_0,3,FALSE),ON105),1,0)</f>
        <v>#N/A</v>
      </c>
      <c r="OU105" s="498" t="e">
        <f>IF(EXACT(VLOOKUP(OL105,OFERTA_0,4,FALSE),OO105),1,0)</f>
        <v>#N/A</v>
      </c>
      <c r="OV105" s="498">
        <f t="shared" si="2653"/>
        <v>0</v>
      </c>
      <c r="OW105" s="498">
        <f t="shared" si="2654"/>
        <v>0</v>
      </c>
      <c r="OX105" s="498" t="e">
        <f>PRODUCT(OS105:OW105)</f>
        <v>#N/A</v>
      </c>
      <c r="OY105" s="504">
        <f>ROUND(OQ105,0)</f>
        <v>0</v>
      </c>
      <c r="OZ105" s="500">
        <f>OQ105-OY105</f>
        <v>0</v>
      </c>
      <c r="PC105" s="665"/>
      <c r="PD105" s="666"/>
      <c r="PE105" s="667"/>
      <c r="PF105" s="676"/>
      <c r="PG105" s="669"/>
      <c r="PH105" s="670"/>
      <c r="PI105" s="1324"/>
      <c r="PJ105" s="497" t="e">
        <f>IF(EXACT(VLOOKUP(PC105,OFERTA_0,2,FALSE),PD105),1,0)</f>
        <v>#N/A</v>
      </c>
      <c r="PK105" s="497" t="e">
        <f>IF(EXACT(VLOOKUP(PC105,OFERTA_0,3,FALSE),PE105),1,0)</f>
        <v>#N/A</v>
      </c>
      <c r="PL105" s="498" t="e">
        <f>IF(EXACT(VLOOKUP(PC105,OFERTA_0,4,FALSE),PF105),1,0)</f>
        <v>#N/A</v>
      </c>
      <c r="PM105" s="498">
        <f t="shared" si="2655"/>
        <v>0</v>
      </c>
      <c r="PN105" s="498">
        <f t="shared" si="2656"/>
        <v>0</v>
      </c>
      <c r="PO105" s="498" t="e">
        <f>PRODUCT(PJ105:PN105)</f>
        <v>#N/A</v>
      </c>
      <c r="PP105" s="504">
        <f>ROUND(PH105,0)</f>
        <v>0</v>
      </c>
      <c r="PQ105" s="500">
        <f>PH105-PP105</f>
        <v>0</v>
      </c>
      <c r="PT105" s="665"/>
      <c r="PU105" s="666"/>
      <c r="PV105" s="667"/>
      <c r="PW105" s="676"/>
      <c r="PX105" s="669"/>
      <c r="PY105" s="670"/>
      <c r="PZ105" s="1324"/>
      <c r="QA105" s="497" t="e">
        <f>IF(EXACT(VLOOKUP(PT105,OFERTA_0,2,FALSE),PU105),1,0)</f>
        <v>#N/A</v>
      </c>
      <c r="QB105" s="497" t="e">
        <f>IF(EXACT(VLOOKUP(PT105,OFERTA_0,3,FALSE),PV105),1,0)</f>
        <v>#N/A</v>
      </c>
      <c r="QC105" s="498" t="e">
        <f>IF(EXACT(VLOOKUP(PT105,OFERTA_0,4,FALSE),PW105),1,0)</f>
        <v>#N/A</v>
      </c>
      <c r="QD105" s="498">
        <f t="shared" si="2657"/>
        <v>0</v>
      </c>
      <c r="QE105" s="498">
        <f t="shared" si="2658"/>
        <v>0</v>
      </c>
      <c r="QF105" s="498" t="e">
        <f>PRODUCT(QA105:QE105)</f>
        <v>#N/A</v>
      </c>
      <c r="QG105" s="504">
        <f>ROUND(PY105,0)</f>
        <v>0</v>
      </c>
      <c r="QH105" s="500">
        <f>PY105-QG105</f>
        <v>0</v>
      </c>
      <c r="QK105" s="665"/>
      <c r="QL105" s="666"/>
      <c r="QM105" s="667"/>
      <c r="QN105" s="676"/>
      <c r="QO105" s="669"/>
      <c r="QP105" s="670"/>
      <c r="QQ105" s="1324"/>
      <c r="QR105" s="497" t="e">
        <f>IF(EXACT(VLOOKUP(QK105,OFERTA_0,2,FALSE),QL105),1,0)</f>
        <v>#N/A</v>
      </c>
      <c r="QS105" s="497" t="e">
        <f>IF(EXACT(VLOOKUP(QK105,OFERTA_0,3,FALSE),QM105),1,0)</f>
        <v>#N/A</v>
      </c>
      <c r="QT105" s="498" t="e">
        <f>IF(EXACT(VLOOKUP(QK105,OFERTA_0,4,FALSE),QN105),1,0)</f>
        <v>#N/A</v>
      </c>
      <c r="QU105" s="498">
        <f t="shared" si="2659"/>
        <v>0</v>
      </c>
      <c r="QV105" s="498">
        <f t="shared" si="2660"/>
        <v>0</v>
      </c>
      <c r="QW105" s="498" t="e">
        <f>PRODUCT(QR105:QV105)</f>
        <v>#N/A</v>
      </c>
      <c r="QX105" s="504">
        <f>ROUND(QP105,0)</f>
        <v>0</v>
      </c>
      <c r="QY105" s="500">
        <f>QP105-QX105</f>
        <v>0</v>
      </c>
      <c r="RB105" s="381"/>
      <c r="RC105" s="382"/>
      <c r="RD105" s="383"/>
      <c r="RE105" s="384"/>
      <c r="RF105" s="385"/>
      <c r="RG105" s="386"/>
      <c r="RH105" s="386"/>
      <c r="RI105" s="497"/>
      <c r="RJ105" s="497"/>
      <c r="RK105" s="501"/>
      <c r="RL105" s="501"/>
      <c r="RM105" s="501"/>
      <c r="RN105" s="501"/>
      <c r="RO105" s="502"/>
      <c r="RP105" s="503"/>
      <c r="RS105" s="381"/>
      <c r="RT105" s="382"/>
      <c r="RU105" s="383"/>
      <c r="RV105" s="384"/>
      <c r="RW105" s="385"/>
      <c r="RX105" s="386"/>
      <c r="RY105" s="386"/>
      <c r="RZ105" s="497"/>
      <c r="SA105" s="497"/>
      <c r="SB105" s="501"/>
      <c r="SC105" s="501"/>
      <c r="SD105" s="501"/>
      <c r="SE105" s="501"/>
      <c r="SF105" s="502"/>
      <c r="SG105" s="503"/>
      <c r="SJ105" s="381"/>
      <c r="SK105" s="382"/>
      <c r="SL105" s="383"/>
      <c r="SM105" s="384"/>
      <c r="SN105" s="385"/>
      <c r="SO105" s="386"/>
      <c r="SP105" s="386"/>
      <c r="SQ105" s="497"/>
      <c r="SR105" s="497"/>
      <c r="SS105" s="501"/>
      <c r="ST105" s="501"/>
      <c r="SU105" s="501"/>
      <c r="SV105" s="501"/>
      <c r="SW105" s="502"/>
      <c r="SX105" s="503"/>
    </row>
    <row r="106" spans="2:518" ht="88.5" customHeight="1" thickTop="1" thickBot="1">
      <c r="B106" s="832" t="s">
        <v>561</v>
      </c>
      <c r="C106" s="833" t="s">
        <v>323</v>
      </c>
      <c r="D106" s="834" t="s">
        <v>562</v>
      </c>
      <c r="E106" s="835" t="s">
        <v>145</v>
      </c>
      <c r="F106" s="836">
        <v>39</v>
      </c>
      <c r="G106" s="916">
        <v>0</v>
      </c>
      <c r="H106" s="837">
        <v>0</v>
      </c>
      <c r="K106" s="934" t="s">
        <v>561</v>
      </c>
      <c r="L106" s="935" t="s">
        <v>323</v>
      </c>
      <c r="M106" s="936" t="s">
        <v>562</v>
      </c>
      <c r="N106" s="937" t="s">
        <v>145</v>
      </c>
      <c r="O106" s="938">
        <v>39</v>
      </c>
      <c r="P106" s="1017">
        <v>29250</v>
      </c>
      <c r="Q106" s="939">
        <v>1140750</v>
      </c>
      <c r="R106" s="497">
        <f>IF(EXACT(VLOOKUP(K106,OFERTA_0,3,FALSE),M106),1,0)</f>
        <v>1</v>
      </c>
      <c r="S106" s="497">
        <f>IF(EXACT(VLOOKUP(K106,OFERTA_0,4,FALSE),N106),1,0)</f>
        <v>1</v>
      </c>
      <c r="T106" s="498">
        <f>IF(EXACT(VLOOKUP(K106,OFERTA_0,5,FALSE),O106),1,0)</f>
        <v>1</v>
      </c>
      <c r="U106" s="498">
        <f t="shared" si="2661"/>
        <v>1</v>
      </c>
      <c r="V106" s="498">
        <f t="shared" si="2662"/>
        <v>1</v>
      </c>
      <c r="W106" s="498">
        <f t="shared" si="2663"/>
        <v>1</v>
      </c>
      <c r="X106" s="504">
        <f t="shared" si="2664"/>
        <v>1140750</v>
      </c>
      <c r="Y106" s="500">
        <f t="shared" si="2665"/>
        <v>0</v>
      </c>
      <c r="Z106" s="486"/>
      <c r="AA106" s="486"/>
      <c r="AB106" s="934" t="s">
        <v>561</v>
      </c>
      <c r="AC106" s="935" t="s">
        <v>323</v>
      </c>
      <c r="AD106" s="936" t="s">
        <v>562</v>
      </c>
      <c r="AE106" s="937" t="s">
        <v>145</v>
      </c>
      <c r="AF106" s="938">
        <v>39</v>
      </c>
      <c r="AG106" s="1017">
        <v>43100</v>
      </c>
      <c r="AH106" s="939">
        <v>1680900</v>
      </c>
      <c r="AI106" s="497">
        <f>IF(EXACT(VLOOKUP(AB106,OFERTA_0,3,FALSE),AD106),1,0)</f>
        <v>1</v>
      </c>
      <c r="AJ106" s="497">
        <f>IF(EXACT(VLOOKUP(AB106,OFERTA_0,4,FALSE),AE106),1,0)</f>
        <v>1</v>
      </c>
      <c r="AK106" s="498">
        <f>IF(EXACT(VLOOKUP(AB106,OFERTA_0,5,FALSE),AF106),1,0)</f>
        <v>1</v>
      </c>
      <c r="AL106" s="498">
        <f t="shared" si="2666"/>
        <v>1</v>
      </c>
      <c r="AM106" s="498">
        <f t="shared" si="2667"/>
        <v>1</v>
      </c>
      <c r="AN106" s="498">
        <f t="shared" si="2668"/>
        <v>1</v>
      </c>
      <c r="AO106" s="504">
        <f t="shared" si="2669"/>
        <v>1680900</v>
      </c>
      <c r="AP106" s="500">
        <f t="shared" si="2670"/>
        <v>0</v>
      </c>
      <c r="AQ106" s="486"/>
      <c r="AR106" s="486"/>
      <c r="AS106" s="934" t="s">
        <v>561</v>
      </c>
      <c r="AT106" s="935" t="s">
        <v>323</v>
      </c>
      <c r="AU106" s="936" t="s">
        <v>562</v>
      </c>
      <c r="AV106" s="937" t="s">
        <v>145</v>
      </c>
      <c r="AW106" s="938">
        <v>39</v>
      </c>
      <c r="AX106" s="1017">
        <v>67500</v>
      </c>
      <c r="AY106" s="939">
        <v>2632500</v>
      </c>
      <c r="AZ106" s="497">
        <f>IF(EXACT(VLOOKUP(AS106,OFERTA_0,3,FALSE),AU106),1,0)</f>
        <v>1</v>
      </c>
      <c r="BA106" s="497">
        <f>IF(EXACT(VLOOKUP(AS106,OFERTA_0,4,FALSE),AV106),1,0)</f>
        <v>1</v>
      </c>
      <c r="BB106" s="498">
        <f>IF(EXACT(VLOOKUP(AS106,OFERTA_0,5,FALSE),AW106),1,0)</f>
        <v>1</v>
      </c>
      <c r="BC106" s="498">
        <f t="shared" si="2671"/>
        <v>1</v>
      </c>
      <c r="BD106" s="498">
        <f t="shared" si="2672"/>
        <v>1</v>
      </c>
      <c r="BE106" s="498">
        <f t="shared" si="2673"/>
        <v>1</v>
      </c>
      <c r="BF106" s="504">
        <f t="shared" si="2674"/>
        <v>2632500</v>
      </c>
      <c r="BG106" s="500">
        <f t="shared" si="2675"/>
        <v>0</v>
      </c>
      <c r="BJ106" s="934" t="s">
        <v>561</v>
      </c>
      <c r="BK106" s="935" t="s">
        <v>323</v>
      </c>
      <c r="BL106" s="936" t="s">
        <v>562</v>
      </c>
      <c r="BM106" s="937" t="s">
        <v>145</v>
      </c>
      <c r="BN106" s="938">
        <v>39</v>
      </c>
      <c r="BO106" s="1017">
        <v>58476</v>
      </c>
      <c r="BP106" s="939">
        <v>2280564</v>
      </c>
      <c r="BQ106" s="497">
        <f>IF(EXACT(VLOOKUP(BJ106,OFERTA_0,3,FALSE),BL106),1,0)</f>
        <v>1</v>
      </c>
      <c r="BR106" s="497">
        <f>IF(EXACT(VLOOKUP(BJ106,OFERTA_0,4,FALSE),BM106),1,0)</f>
        <v>1</v>
      </c>
      <c r="BS106" s="498">
        <f>IF(EXACT(VLOOKUP(BJ106,OFERTA_0,5,FALSE),BN106),1,0)</f>
        <v>1</v>
      </c>
      <c r="BT106" s="498">
        <f t="shared" si="2676"/>
        <v>1</v>
      </c>
      <c r="BU106" s="498">
        <f t="shared" si="2677"/>
        <v>1</v>
      </c>
      <c r="BV106" s="498">
        <f t="shared" si="2678"/>
        <v>1</v>
      </c>
      <c r="BW106" s="504">
        <f t="shared" si="2679"/>
        <v>2280564</v>
      </c>
      <c r="BX106" s="500">
        <f t="shared" si="2680"/>
        <v>0</v>
      </c>
      <c r="CA106" s="934" t="s">
        <v>561</v>
      </c>
      <c r="CB106" s="935" t="s">
        <v>323</v>
      </c>
      <c r="CC106" s="936" t="s">
        <v>562</v>
      </c>
      <c r="CD106" s="937" t="s">
        <v>145</v>
      </c>
      <c r="CE106" s="938">
        <v>39</v>
      </c>
      <c r="CF106" s="1017">
        <v>51288</v>
      </c>
      <c r="CG106" s="939">
        <v>2000232</v>
      </c>
      <c r="CH106" s="497">
        <f>IF(EXACT(VLOOKUP(CA106,OFERTA_0,3,FALSE),CC106),1,0)</f>
        <v>1</v>
      </c>
      <c r="CI106" s="497">
        <f>IF(EXACT(VLOOKUP(CA106,OFERTA_0,4,FALSE),CD106),1,0)</f>
        <v>1</v>
      </c>
      <c r="CJ106" s="498">
        <f>IF(EXACT(VLOOKUP(CA106,OFERTA_0,5,FALSE),CE106),1,0)</f>
        <v>1</v>
      </c>
      <c r="CK106" s="498">
        <f t="shared" si="2681"/>
        <v>1</v>
      </c>
      <c r="CL106" s="498">
        <f t="shared" si="2682"/>
        <v>1</v>
      </c>
      <c r="CM106" s="498">
        <f t="shared" si="2683"/>
        <v>1</v>
      </c>
      <c r="CN106" s="504">
        <f t="shared" si="2684"/>
        <v>2000232</v>
      </c>
      <c r="CO106" s="500">
        <f t="shared" si="2685"/>
        <v>0</v>
      </c>
      <c r="CR106" s="934" t="s">
        <v>561</v>
      </c>
      <c r="CS106" s="935" t="s">
        <v>323</v>
      </c>
      <c r="CT106" s="936" t="s">
        <v>562</v>
      </c>
      <c r="CU106" s="937" t="s">
        <v>145</v>
      </c>
      <c r="CV106" s="1030">
        <v>39</v>
      </c>
      <c r="CW106" s="1017">
        <v>51289</v>
      </c>
      <c r="CX106" s="698">
        <f t="shared" si="2606"/>
        <v>2000271</v>
      </c>
      <c r="CY106" s="497">
        <f>IF(EXACT(VLOOKUP(CR106,OFERTA_0,3,FALSE),CT106),1,0)</f>
        <v>1</v>
      </c>
      <c r="CZ106" s="497">
        <f>IF(EXACT(VLOOKUP(CR106,OFERTA_0,4,FALSE),CU106),1,0)</f>
        <v>1</v>
      </c>
      <c r="DA106" s="498">
        <f>IF(EXACT(VLOOKUP(CR106,OFERTA_0,5,FALSE),CV106),1,0)</f>
        <v>1</v>
      </c>
      <c r="DB106" s="498">
        <f t="shared" si="2686"/>
        <v>1</v>
      </c>
      <c r="DC106" s="498">
        <f t="shared" si="2687"/>
        <v>1</v>
      </c>
      <c r="DD106" s="498">
        <f t="shared" si="2688"/>
        <v>1</v>
      </c>
      <c r="DE106" s="504">
        <f t="shared" si="2689"/>
        <v>2000271</v>
      </c>
      <c r="DF106" s="500">
        <f t="shared" si="2690"/>
        <v>0</v>
      </c>
      <c r="DI106" s="934" t="s">
        <v>561</v>
      </c>
      <c r="DJ106" s="935" t="s">
        <v>323</v>
      </c>
      <c r="DK106" s="936" t="s">
        <v>562</v>
      </c>
      <c r="DL106" s="937" t="s">
        <v>145</v>
      </c>
      <c r="DM106" s="938">
        <v>39</v>
      </c>
      <c r="DN106" s="1017">
        <v>50000</v>
      </c>
      <c r="DO106" s="939">
        <v>1950000</v>
      </c>
      <c r="DP106" s="497">
        <f>IF(EXACT(VLOOKUP(DI106,OFERTA_0,3,FALSE),DK106),1,0)</f>
        <v>1</v>
      </c>
      <c r="DQ106" s="497">
        <f>IF(EXACT(VLOOKUP(DI106,OFERTA_0,4,FALSE),DL106),1,0)</f>
        <v>1</v>
      </c>
      <c r="DR106" s="498">
        <f>IF(EXACT(VLOOKUP(DI106,OFERTA_0,5,FALSE),DM106),1,0)</f>
        <v>1</v>
      </c>
      <c r="DS106" s="498">
        <f t="shared" si="2691"/>
        <v>1</v>
      </c>
      <c r="DT106" s="498">
        <f t="shared" si="2692"/>
        <v>1</v>
      </c>
      <c r="DU106" s="498">
        <f t="shared" si="2693"/>
        <v>1</v>
      </c>
      <c r="DV106" s="504">
        <f t="shared" si="2694"/>
        <v>1950000</v>
      </c>
      <c r="DW106" s="500">
        <f t="shared" si="2695"/>
        <v>0</v>
      </c>
      <c r="DZ106" s="934" t="s">
        <v>561</v>
      </c>
      <c r="EA106" s="935" t="s">
        <v>323</v>
      </c>
      <c r="EB106" s="936" t="s">
        <v>562</v>
      </c>
      <c r="EC106" s="937" t="s">
        <v>145</v>
      </c>
      <c r="ED106" s="1030">
        <v>39</v>
      </c>
      <c r="EE106" s="1017">
        <v>51281</v>
      </c>
      <c r="EF106" s="698">
        <f t="shared" si="2617"/>
        <v>1999959</v>
      </c>
      <c r="EG106" s="497">
        <f>IF(EXACT(VLOOKUP(DZ106,OFERTA_0,3,FALSE),EB106),1,0)</f>
        <v>1</v>
      </c>
      <c r="EH106" s="497">
        <f>IF(EXACT(VLOOKUP(DZ106,OFERTA_0,4,FALSE),EC106),1,0)</f>
        <v>1</v>
      </c>
      <c r="EI106" s="498">
        <f>IF(EXACT(VLOOKUP(DZ106,OFERTA_0,5,FALSE),ED106),1,0)</f>
        <v>1</v>
      </c>
      <c r="EJ106" s="498">
        <f t="shared" si="2696"/>
        <v>1</v>
      </c>
      <c r="EK106" s="498">
        <f t="shared" si="2697"/>
        <v>1</v>
      </c>
      <c r="EL106" s="498">
        <f t="shared" si="2698"/>
        <v>1</v>
      </c>
      <c r="EM106" s="504">
        <f t="shared" si="2699"/>
        <v>1999959</v>
      </c>
      <c r="EN106" s="500">
        <f t="shared" si="2700"/>
        <v>0</v>
      </c>
      <c r="EQ106" s="671"/>
      <c r="ER106" s="666"/>
      <c r="ES106" s="673"/>
      <c r="ET106" s="690"/>
      <c r="EU106" s="675"/>
      <c r="EV106" s="691"/>
      <c r="EW106" s="1324"/>
      <c r="EX106" s="497" t="e">
        <f>IF(EXACT(VLOOKUP(EQ106,OFERTA_0,2,FALSE),ER106),1,0)</f>
        <v>#N/A</v>
      </c>
      <c r="EY106" s="497" t="e">
        <f>IF(EXACT(VLOOKUP(EQ106,OFERTA_0,3,FALSE),ES106),1,0)</f>
        <v>#N/A</v>
      </c>
      <c r="EZ106" s="498" t="e">
        <f>IF(EXACT(VLOOKUP(EQ106,OFERTA_0,4,FALSE),ET106),1,0)</f>
        <v>#N/A</v>
      </c>
      <c r="FA106" s="498">
        <f t="shared" si="2623"/>
        <v>0</v>
      </c>
      <c r="FB106" s="498">
        <f t="shared" si="2624"/>
        <v>0</v>
      </c>
      <c r="FC106" s="498" t="e">
        <f>PRODUCT(EX106:FB106)</f>
        <v>#N/A</v>
      </c>
      <c r="FD106" s="504">
        <f>ROUND(EV106,0)</f>
        <v>0</v>
      </c>
      <c r="FE106" s="500">
        <f>EV106-FD106</f>
        <v>0</v>
      </c>
      <c r="FH106" s="671"/>
      <c r="FI106" s="666"/>
      <c r="FJ106" s="673"/>
      <c r="FK106" s="690"/>
      <c r="FL106" s="675"/>
      <c r="FM106" s="691"/>
      <c r="FN106" s="1324"/>
      <c r="FO106" s="497" t="e">
        <f>IF(EXACT(VLOOKUP(FH106,OFERTA_0,2,FALSE),FI106),1,0)</f>
        <v>#N/A</v>
      </c>
      <c r="FP106" s="497" t="e">
        <f>IF(EXACT(VLOOKUP(FH106,OFERTA_0,3,FALSE),FJ106),1,0)</f>
        <v>#N/A</v>
      </c>
      <c r="FQ106" s="498" t="e">
        <f>IF(EXACT(VLOOKUP(FH106,OFERTA_0,4,FALSE),FK106),1,0)</f>
        <v>#N/A</v>
      </c>
      <c r="FR106" s="498">
        <f t="shared" si="2625"/>
        <v>0</v>
      </c>
      <c r="FS106" s="498">
        <f t="shared" si="2626"/>
        <v>0</v>
      </c>
      <c r="FT106" s="498" t="e">
        <f>PRODUCT(FO106:FS106)</f>
        <v>#N/A</v>
      </c>
      <c r="FU106" s="504">
        <f>ROUND(FM106,0)</f>
        <v>0</v>
      </c>
      <c r="FV106" s="500">
        <f>FM106-FU106</f>
        <v>0</v>
      </c>
      <c r="FY106" s="671"/>
      <c r="FZ106" s="666"/>
      <c r="GA106" s="673"/>
      <c r="GB106" s="690"/>
      <c r="GC106" s="675"/>
      <c r="GD106" s="691"/>
      <c r="GE106" s="1324"/>
      <c r="GF106" s="497" t="e">
        <f>IF(EXACT(VLOOKUP(FY106,OFERTA_0,2,FALSE),FZ106),1,0)</f>
        <v>#N/A</v>
      </c>
      <c r="GG106" s="497" t="e">
        <f>IF(EXACT(VLOOKUP(FY106,OFERTA_0,3,FALSE),GA106),1,0)</f>
        <v>#N/A</v>
      </c>
      <c r="GH106" s="498" t="e">
        <f>IF(EXACT(VLOOKUP(FY106,OFERTA_0,4,FALSE),GB106),1,0)</f>
        <v>#N/A</v>
      </c>
      <c r="GI106" s="498">
        <f t="shared" si="2627"/>
        <v>0</v>
      </c>
      <c r="GJ106" s="498">
        <f t="shared" si="2628"/>
        <v>0</v>
      </c>
      <c r="GK106" s="498" t="e">
        <f>PRODUCT(GF106:GJ106)</f>
        <v>#N/A</v>
      </c>
      <c r="GL106" s="504">
        <f>ROUND(GD106,0)</f>
        <v>0</v>
      </c>
      <c r="GM106" s="500">
        <f>GD106-GL106</f>
        <v>0</v>
      </c>
      <c r="GP106" s="671"/>
      <c r="GQ106" s="666"/>
      <c r="GR106" s="673"/>
      <c r="GS106" s="690"/>
      <c r="GT106" s="675"/>
      <c r="GU106" s="691"/>
      <c r="GV106" s="1324"/>
      <c r="GW106" s="497" t="e">
        <f>IF(EXACT(VLOOKUP(GP106,OFERTA_0,2,FALSE),GQ106),1,0)</f>
        <v>#N/A</v>
      </c>
      <c r="GX106" s="497" t="e">
        <f>IF(EXACT(VLOOKUP(GP106,OFERTA_0,3,FALSE),GR106),1,0)</f>
        <v>#N/A</v>
      </c>
      <c r="GY106" s="498" t="e">
        <f>IF(EXACT(VLOOKUP(GP106,OFERTA_0,4,FALSE),GS106),1,0)</f>
        <v>#N/A</v>
      </c>
      <c r="GZ106" s="498">
        <f t="shared" si="2629"/>
        <v>0</v>
      </c>
      <c r="HA106" s="498">
        <f t="shared" si="2630"/>
        <v>0</v>
      </c>
      <c r="HB106" s="498" t="e">
        <f>PRODUCT(GW106:HA106)</f>
        <v>#N/A</v>
      </c>
      <c r="HC106" s="504">
        <f>ROUND(GU106,0)</f>
        <v>0</v>
      </c>
      <c r="HD106" s="500">
        <f>GU106-HC106</f>
        <v>0</v>
      </c>
      <c r="HG106" s="671"/>
      <c r="HH106" s="666"/>
      <c r="HI106" s="673"/>
      <c r="HJ106" s="690"/>
      <c r="HK106" s="675"/>
      <c r="HL106" s="691"/>
      <c r="HM106" s="1324"/>
      <c r="HN106" s="497" t="e">
        <f>IF(EXACT(VLOOKUP(HG106,OFERTA_0,2,FALSE),HH106),1,0)</f>
        <v>#N/A</v>
      </c>
      <c r="HO106" s="497" t="e">
        <f>IF(EXACT(VLOOKUP(HG106,OFERTA_0,3,FALSE),HI106),1,0)</f>
        <v>#N/A</v>
      </c>
      <c r="HP106" s="498" t="e">
        <f>IF(EXACT(VLOOKUP(HG106,OFERTA_0,4,FALSE),HJ106),1,0)</f>
        <v>#N/A</v>
      </c>
      <c r="HQ106" s="498">
        <f t="shared" si="2631"/>
        <v>0</v>
      </c>
      <c r="HR106" s="498">
        <f t="shared" si="2632"/>
        <v>0</v>
      </c>
      <c r="HS106" s="498" t="e">
        <f>PRODUCT(HN106:HR106)</f>
        <v>#N/A</v>
      </c>
      <c r="HT106" s="504">
        <f>ROUND(HL106,0)</f>
        <v>0</v>
      </c>
      <c r="HU106" s="500">
        <f>HL106-HT106</f>
        <v>0</v>
      </c>
      <c r="HX106" s="671"/>
      <c r="HY106" s="666"/>
      <c r="HZ106" s="673"/>
      <c r="IA106" s="690"/>
      <c r="IB106" s="675"/>
      <c r="IC106" s="691"/>
      <c r="ID106" s="1324"/>
      <c r="IE106" s="497" t="e">
        <f>IF(EXACT(VLOOKUP(HX106,OFERTA_0,2,FALSE),HY106),1,0)</f>
        <v>#N/A</v>
      </c>
      <c r="IF106" s="497" t="e">
        <f>IF(EXACT(VLOOKUP(HX106,OFERTA_0,3,FALSE),HZ106),1,0)</f>
        <v>#N/A</v>
      </c>
      <c r="IG106" s="498" t="e">
        <f>IF(EXACT(VLOOKUP(HX106,OFERTA_0,4,FALSE),IA106),1,0)</f>
        <v>#N/A</v>
      </c>
      <c r="IH106" s="498">
        <f t="shared" si="2633"/>
        <v>0</v>
      </c>
      <c r="II106" s="498">
        <f t="shared" si="2634"/>
        <v>0</v>
      </c>
      <c r="IJ106" s="498" t="e">
        <f>PRODUCT(IE106:II106)</f>
        <v>#N/A</v>
      </c>
      <c r="IK106" s="504">
        <f>ROUND(IC106,0)</f>
        <v>0</v>
      </c>
      <c r="IL106" s="500">
        <f>IC106-IK106</f>
        <v>0</v>
      </c>
      <c r="IO106" s="671"/>
      <c r="IP106" s="666"/>
      <c r="IQ106" s="673"/>
      <c r="IR106" s="690"/>
      <c r="IS106" s="675"/>
      <c r="IT106" s="691"/>
      <c r="IU106" s="1324"/>
      <c r="IV106" s="497" t="e">
        <f>IF(EXACT(VLOOKUP(IO106,OFERTA_0,2,FALSE),IP106),1,0)</f>
        <v>#N/A</v>
      </c>
      <c r="IW106" s="497" t="e">
        <f>IF(EXACT(VLOOKUP(IO106,OFERTA_0,3,FALSE),IQ106),1,0)</f>
        <v>#N/A</v>
      </c>
      <c r="IX106" s="498" t="e">
        <f>IF(EXACT(VLOOKUP(IO106,OFERTA_0,4,FALSE),IR106),1,0)</f>
        <v>#N/A</v>
      </c>
      <c r="IY106" s="498">
        <f t="shared" si="2635"/>
        <v>0</v>
      </c>
      <c r="IZ106" s="498">
        <f t="shared" si="2636"/>
        <v>0</v>
      </c>
      <c r="JA106" s="498" t="e">
        <f>PRODUCT(IV106:IZ106)</f>
        <v>#N/A</v>
      </c>
      <c r="JB106" s="504">
        <f>ROUND(IT106,0)</f>
        <v>0</v>
      </c>
      <c r="JC106" s="500">
        <f>IT106-JB106</f>
        <v>0</v>
      </c>
      <c r="JF106" s="671"/>
      <c r="JG106" s="666"/>
      <c r="JH106" s="673"/>
      <c r="JI106" s="690"/>
      <c r="JJ106" s="675"/>
      <c r="JK106" s="691"/>
      <c r="JL106" s="1324"/>
      <c r="JM106" s="497" t="e">
        <f>IF(EXACT(VLOOKUP(JF106,OFERTA_0,2,FALSE),JG106),1,0)</f>
        <v>#N/A</v>
      </c>
      <c r="JN106" s="497" t="e">
        <f>IF(EXACT(VLOOKUP(JF106,OFERTA_0,3,FALSE),JH106),1,0)</f>
        <v>#N/A</v>
      </c>
      <c r="JO106" s="498" t="e">
        <f>IF(EXACT(VLOOKUP(JF106,OFERTA_0,4,FALSE),JI106),1,0)</f>
        <v>#N/A</v>
      </c>
      <c r="JP106" s="498">
        <f t="shared" si="2637"/>
        <v>0</v>
      </c>
      <c r="JQ106" s="498">
        <f t="shared" si="2638"/>
        <v>0</v>
      </c>
      <c r="JR106" s="498" t="e">
        <f>PRODUCT(JM106:JQ106)</f>
        <v>#N/A</v>
      </c>
      <c r="JS106" s="504">
        <f>ROUND(JK106,0)</f>
        <v>0</v>
      </c>
      <c r="JT106" s="500">
        <f>JK106-JS106</f>
        <v>0</v>
      </c>
      <c r="JW106" s="671"/>
      <c r="JX106" s="666"/>
      <c r="JY106" s="673"/>
      <c r="JZ106" s="690"/>
      <c r="KA106" s="675"/>
      <c r="KB106" s="691"/>
      <c r="KC106" s="1324"/>
      <c r="KD106" s="497" t="e">
        <f>IF(EXACT(VLOOKUP(JW106,OFERTA_0,2,FALSE),JX106),1,0)</f>
        <v>#N/A</v>
      </c>
      <c r="KE106" s="497" t="e">
        <f>IF(EXACT(VLOOKUP(JW106,OFERTA_0,3,FALSE),JY106),1,0)</f>
        <v>#N/A</v>
      </c>
      <c r="KF106" s="498" t="e">
        <f>IF(EXACT(VLOOKUP(JW106,OFERTA_0,4,FALSE),JZ106),1,0)</f>
        <v>#N/A</v>
      </c>
      <c r="KG106" s="498">
        <f t="shared" si="2639"/>
        <v>0</v>
      </c>
      <c r="KH106" s="498">
        <f t="shared" si="2640"/>
        <v>0</v>
      </c>
      <c r="KI106" s="498" t="e">
        <f>PRODUCT(KD106:KH106)</f>
        <v>#N/A</v>
      </c>
      <c r="KJ106" s="504">
        <f>ROUND(KB106,0)</f>
        <v>0</v>
      </c>
      <c r="KK106" s="500">
        <f>KB106-KJ106</f>
        <v>0</v>
      </c>
      <c r="KN106" s="671"/>
      <c r="KO106" s="666"/>
      <c r="KP106" s="673"/>
      <c r="KQ106" s="690"/>
      <c r="KR106" s="675"/>
      <c r="KS106" s="691"/>
      <c r="KT106" s="1324"/>
      <c r="KU106" s="497" t="e">
        <f>IF(EXACT(VLOOKUP(KN106,OFERTA_0,2,FALSE),KO106),1,0)</f>
        <v>#N/A</v>
      </c>
      <c r="KV106" s="497" t="e">
        <f>IF(EXACT(VLOOKUP(KN106,OFERTA_0,3,FALSE),KP106),1,0)</f>
        <v>#N/A</v>
      </c>
      <c r="KW106" s="498" t="e">
        <f>IF(EXACT(VLOOKUP(KN106,OFERTA_0,4,FALSE),KQ106),1,0)</f>
        <v>#N/A</v>
      </c>
      <c r="KX106" s="498">
        <f t="shared" si="2641"/>
        <v>0</v>
      </c>
      <c r="KY106" s="498">
        <f t="shared" si="2642"/>
        <v>0</v>
      </c>
      <c r="KZ106" s="498" t="e">
        <f>PRODUCT(KU106:KY106)</f>
        <v>#N/A</v>
      </c>
      <c r="LA106" s="504">
        <f>ROUND(KS106,0)</f>
        <v>0</v>
      </c>
      <c r="LB106" s="500">
        <f>KS106-LA106</f>
        <v>0</v>
      </c>
      <c r="LE106" s="671"/>
      <c r="LF106" s="666"/>
      <c r="LG106" s="673"/>
      <c r="LH106" s="690"/>
      <c r="LI106" s="675"/>
      <c r="LJ106" s="691"/>
      <c r="LK106" s="1324"/>
      <c r="LL106" s="497" t="e">
        <f>IF(EXACT(VLOOKUP(LE106,OFERTA_0,2,FALSE),LF106),1,0)</f>
        <v>#N/A</v>
      </c>
      <c r="LM106" s="497" t="e">
        <f>IF(EXACT(VLOOKUP(LE106,OFERTA_0,3,FALSE),LG106),1,0)</f>
        <v>#N/A</v>
      </c>
      <c r="LN106" s="498" t="e">
        <f>IF(EXACT(VLOOKUP(LE106,OFERTA_0,4,FALSE),LH106),1,0)</f>
        <v>#N/A</v>
      </c>
      <c r="LO106" s="498">
        <f t="shared" si="2643"/>
        <v>0</v>
      </c>
      <c r="LP106" s="498">
        <f t="shared" si="2644"/>
        <v>0</v>
      </c>
      <c r="LQ106" s="498" t="e">
        <f>PRODUCT(LL106:LP106)</f>
        <v>#N/A</v>
      </c>
      <c r="LR106" s="504">
        <f>ROUND(LJ106,0)</f>
        <v>0</v>
      </c>
      <c r="LS106" s="500">
        <f>LJ106-LR106</f>
        <v>0</v>
      </c>
      <c r="LV106" s="671"/>
      <c r="LW106" s="666"/>
      <c r="LX106" s="673"/>
      <c r="LY106" s="690"/>
      <c r="LZ106" s="675"/>
      <c r="MA106" s="691"/>
      <c r="MB106" s="1324"/>
      <c r="MC106" s="497" t="e">
        <f>IF(EXACT(VLOOKUP(LV106,OFERTA_0,2,FALSE),LW106),1,0)</f>
        <v>#N/A</v>
      </c>
      <c r="MD106" s="497" t="e">
        <f>IF(EXACT(VLOOKUP(LV106,OFERTA_0,3,FALSE),LX106),1,0)</f>
        <v>#N/A</v>
      </c>
      <c r="ME106" s="498" t="e">
        <f>IF(EXACT(VLOOKUP(LV106,OFERTA_0,4,FALSE),LY106),1,0)</f>
        <v>#N/A</v>
      </c>
      <c r="MF106" s="498">
        <f t="shared" si="2645"/>
        <v>0</v>
      </c>
      <c r="MG106" s="498">
        <f t="shared" si="2646"/>
        <v>0</v>
      </c>
      <c r="MH106" s="498" t="e">
        <f>PRODUCT(MC106:MG106)</f>
        <v>#N/A</v>
      </c>
      <c r="MI106" s="504">
        <f>ROUND(MA106,0)</f>
        <v>0</v>
      </c>
      <c r="MJ106" s="500">
        <f>MA106-MI106</f>
        <v>0</v>
      </c>
      <c r="MM106" s="671"/>
      <c r="MN106" s="666"/>
      <c r="MO106" s="673"/>
      <c r="MP106" s="690"/>
      <c r="MQ106" s="675"/>
      <c r="MR106" s="691"/>
      <c r="MS106" s="1324"/>
      <c r="MT106" s="497" t="e">
        <f>IF(EXACT(VLOOKUP(MM106,OFERTA_0,2,FALSE),MN106),1,0)</f>
        <v>#N/A</v>
      </c>
      <c r="MU106" s="497" t="e">
        <f>IF(EXACT(VLOOKUP(MM106,OFERTA_0,3,FALSE),MO106),1,0)</f>
        <v>#N/A</v>
      </c>
      <c r="MV106" s="498" t="e">
        <f>IF(EXACT(VLOOKUP(MM106,OFERTA_0,4,FALSE),MP106),1,0)</f>
        <v>#N/A</v>
      </c>
      <c r="MW106" s="498">
        <f t="shared" si="2647"/>
        <v>0</v>
      </c>
      <c r="MX106" s="498">
        <f t="shared" si="2648"/>
        <v>0</v>
      </c>
      <c r="MY106" s="498" t="e">
        <f>PRODUCT(MT106:MX106)</f>
        <v>#N/A</v>
      </c>
      <c r="MZ106" s="504">
        <f>ROUND(MR106,0)</f>
        <v>0</v>
      </c>
      <c r="NA106" s="500">
        <f>MR106-MZ106</f>
        <v>0</v>
      </c>
      <c r="ND106" s="671"/>
      <c r="NE106" s="666"/>
      <c r="NF106" s="673"/>
      <c r="NG106" s="690"/>
      <c r="NH106" s="675"/>
      <c r="NI106" s="691"/>
      <c r="NJ106" s="1324"/>
      <c r="NK106" s="497" t="e">
        <f>IF(EXACT(VLOOKUP(ND106,OFERTA_0,2,FALSE),NE106),1,0)</f>
        <v>#N/A</v>
      </c>
      <c r="NL106" s="497" t="e">
        <f>IF(EXACT(VLOOKUP(ND106,OFERTA_0,3,FALSE),NF106),1,0)</f>
        <v>#N/A</v>
      </c>
      <c r="NM106" s="498" t="e">
        <f>IF(EXACT(VLOOKUP(ND106,OFERTA_0,4,FALSE),NG106),1,0)</f>
        <v>#N/A</v>
      </c>
      <c r="NN106" s="498">
        <f t="shared" si="2649"/>
        <v>0</v>
      </c>
      <c r="NO106" s="498">
        <f t="shared" si="2650"/>
        <v>0</v>
      </c>
      <c r="NP106" s="498" t="e">
        <f>PRODUCT(NK106:NO106)</f>
        <v>#N/A</v>
      </c>
      <c r="NQ106" s="504">
        <f>ROUND(NI106,0)</f>
        <v>0</v>
      </c>
      <c r="NR106" s="500">
        <f>NI106-NQ106</f>
        <v>0</v>
      </c>
      <c r="NU106" s="671"/>
      <c r="NV106" s="666"/>
      <c r="NW106" s="673"/>
      <c r="NX106" s="690"/>
      <c r="NY106" s="675"/>
      <c r="NZ106" s="691"/>
      <c r="OA106" s="1324"/>
      <c r="OB106" s="497" t="e">
        <f>IF(EXACT(VLOOKUP(NU106,OFERTA_0,2,FALSE),NV106),1,0)</f>
        <v>#N/A</v>
      </c>
      <c r="OC106" s="497" t="e">
        <f>IF(EXACT(VLOOKUP(NU106,OFERTA_0,3,FALSE),NW106),1,0)</f>
        <v>#N/A</v>
      </c>
      <c r="OD106" s="498" t="e">
        <f>IF(EXACT(VLOOKUP(NU106,OFERTA_0,4,FALSE),NX106),1,0)</f>
        <v>#N/A</v>
      </c>
      <c r="OE106" s="498">
        <f t="shared" si="2651"/>
        <v>0</v>
      </c>
      <c r="OF106" s="498">
        <f t="shared" si="2652"/>
        <v>0</v>
      </c>
      <c r="OG106" s="498" t="e">
        <f>PRODUCT(OB106:OF106)</f>
        <v>#N/A</v>
      </c>
      <c r="OH106" s="504">
        <f>ROUND(NZ106,0)</f>
        <v>0</v>
      </c>
      <c r="OI106" s="500">
        <f>NZ106-OH106</f>
        <v>0</v>
      </c>
      <c r="OL106" s="671"/>
      <c r="OM106" s="666"/>
      <c r="ON106" s="673"/>
      <c r="OO106" s="690"/>
      <c r="OP106" s="675"/>
      <c r="OQ106" s="691"/>
      <c r="OR106" s="1324"/>
      <c r="OS106" s="497" t="e">
        <f>IF(EXACT(VLOOKUP(OL106,OFERTA_0,2,FALSE),OM106),1,0)</f>
        <v>#N/A</v>
      </c>
      <c r="OT106" s="497" t="e">
        <f>IF(EXACT(VLOOKUP(OL106,OFERTA_0,3,FALSE),ON106),1,0)</f>
        <v>#N/A</v>
      </c>
      <c r="OU106" s="498" t="e">
        <f>IF(EXACT(VLOOKUP(OL106,OFERTA_0,4,FALSE),OO106),1,0)</f>
        <v>#N/A</v>
      </c>
      <c r="OV106" s="498">
        <f t="shared" si="2653"/>
        <v>0</v>
      </c>
      <c r="OW106" s="498">
        <f t="shared" si="2654"/>
        <v>0</v>
      </c>
      <c r="OX106" s="498" t="e">
        <f>PRODUCT(OS106:OW106)</f>
        <v>#N/A</v>
      </c>
      <c r="OY106" s="504">
        <f>ROUND(OQ106,0)</f>
        <v>0</v>
      </c>
      <c r="OZ106" s="500">
        <f>OQ106-OY106</f>
        <v>0</v>
      </c>
      <c r="PC106" s="671"/>
      <c r="PD106" s="666"/>
      <c r="PE106" s="673"/>
      <c r="PF106" s="690"/>
      <c r="PG106" s="675"/>
      <c r="PH106" s="691"/>
      <c r="PI106" s="1324"/>
      <c r="PJ106" s="497" t="e">
        <f>IF(EXACT(VLOOKUP(PC106,OFERTA_0,2,FALSE),PD106),1,0)</f>
        <v>#N/A</v>
      </c>
      <c r="PK106" s="497" t="e">
        <f>IF(EXACT(VLOOKUP(PC106,OFERTA_0,3,FALSE),PE106),1,0)</f>
        <v>#N/A</v>
      </c>
      <c r="PL106" s="498" t="e">
        <f>IF(EXACT(VLOOKUP(PC106,OFERTA_0,4,FALSE),PF106),1,0)</f>
        <v>#N/A</v>
      </c>
      <c r="PM106" s="498">
        <f t="shared" si="2655"/>
        <v>0</v>
      </c>
      <c r="PN106" s="498">
        <f t="shared" si="2656"/>
        <v>0</v>
      </c>
      <c r="PO106" s="498" t="e">
        <f>PRODUCT(PJ106:PN106)</f>
        <v>#N/A</v>
      </c>
      <c r="PP106" s="504">
        <f>ROUND(PH106,0)</f>
        <v>0</v>
      </c>
      <c r="PQ106" s="500">
        <f>PH106-PP106</f>
        <v>0</v>
      </c>
      <c r="PT106" s="671"/>
      <c r="PU106" s="666"/>
      <c r="PV106" s="673"/>
      <c r="PW106" s="690"/>
      <c r="PX106" s="675"/>
      <c r="PY106" s="691"/>
      <c r="PZ106" s="1324"/>
      <c r="QA106" s="497" t="e">
        <f>IF(EXACT(VLOOKUP(PT106,OFERTA_0,2,FALSE),PU106),1,0)</f>
        <v>#N/A</v>
      </c>
      <c r="QB106" s="497" t="e">
        <f>IF(EXACT(VLOOKUP(PT106,OFERTA_0,3,FALSE),PV106),1,0)</f>
        <v>#N/A</v>
      </c>
      <c r="QC106" s="498" t="e">
        <f>IF(EXACT(VLOOKUP(PT106,OFERTA_0,4,FALSE),PW106),1,0)</f>
        <v>#N/A</v>
      </c>
      <c r="QD106" s="498">
        <f t="shared" si="2657"/>
        <v>0</v>
      </c>
      <c r="QE106" s="498">
        <f t="shared" si="2658"/>
        <v>0</v>
      </c>
      <c r="QF106" s="498" t="e">
        <f>PRODUCT(QA106:QE106)</f>
        <v>#N/A</v>
      </c>
      <c r="QG106" s="504">
        <f>ROUND(PY106,0)</f>
        <v>0</v>
      </c>
      <c r="QH106" s="500">
        <f>PY106-QG106</f>
        <v>0</v>
      </c>
      <c r="QK106" s="671"/>
      <c r="QL106" s="666"/>
      <c r="QM106" s="673"/>
      <c r="QN106" s="690"/>
      <c r="QO106" s="675"/>
      <c r="QP106" s="691"/>
      <c r="QQ106" s="1324"/>
      <c r="QR106" s="497" t="e">
        <f>IF(EXACT(VLOOKUP(QK106,OFERTA_0,2,FALSE),QL106),1,0)</f>
        <v>#N/A</v>
      </c>
      <c r="QS106" s="497" t="e">
        <f>IF(EXACT(VLOOKUP(QK106,OFERTA_0,3,FALSE),QM106),1,0)</f>
        <v>#N/A</v>
      </c>
      <c r="QT106" s="498" t="e">
        <f>IF(EXACT(VLOOKUP(QK106,OFERTA_0,4,FALSE),QN106),1,0)</f>
        <v>#N/A</v>
      </c>
      <c r="QU106" s="498">
        <f t="shared" si="2659"/>
        <v>0</v>
      </c>
      <c r="QV106" s="498">
        <f t="shared" si="2660"/>
        <v>0</v>
      </c>
      <c r="QW106" s="498" t="e">
        <f>PRODUCT(QR106:QV106)</f>
        <v>#N/A</v>
      </c>
      <c r="QX106" s="504">
        <f>ROUND(QP106,0)</f>
        <v>0</v>
      </c>
      <c r="QY106" s="500">
        <f>QP106-QX106</f>
        <v>0</v>
      </c>
      <c r="RB106" s="381"/>
      <c r="RC106" s="382"/>
      <c r="RD106" s="383"/>
      <c r="RE106" s="384"/>
      <c r="RF106" s="385"/>
      <c r="RG106" s="386"/>
      <c r="RH106" s="386"/>
      <c r="RI106" s="497"/>
      <c r="RJ106" s="497"/>
      <c r="RK106" s="501"/>
      <c r="RL106" s="501"/>
      <c r="RM106" s="501"/>
      <c r="RN106" s="501"/>
      <c r="RO106" s="502"/>
      <c r="RP106" s="503"/>
      <c r="RS106" s="381"/>
      <c r="RT106" s="382"/>
      <c r="RU106" s="383"/>
      <c r="RV106" s="384"/>
      <c r="RW106" s="385"/>
      <c r="RX106" s="386"/>
      <c r="RY106" s="386"/>
      <c r="RZ106" s="497"/>
      <c r="SA106" s="497"/>
      <c r="SB106" s="501"/>
      <c r="SC106" s="501"/>
      <c r="SD106" s="501"/>
      <c r="SE106" s="501"/>
      <c r="SF106" s="502"/>
      <c r="SG106" s="503"/>
      <c r="SJ106" s="381"/>
      <c r="SK106" s="382"/>
      <c r="SL106" s="383"/>
      <c r="SM106" s="384"/>
      <c r="SN106" s="385"/>
      <c r="SO106" s="386"/>
      <c r="SP106" s="386"/>
      <c r="SQ106" s="497"/>
      <c r="SR106" s="497"/>
      <c r="SS106" s="501"/>
      <c r="ST106" s="501"/>
      <c r="SU106" s="501"/>
      <c r="SV106" s="501"/>
      <c r="SW106" s="502"/>
      <c r="SX106" s="503"/>
    </row>
    <row r="107" spans="2:518" ht="65.25" customHeight="1" thickTop="1" thickBot="1">
      <c r="B107" s="832" t="s">
        <v>563</v>
      </c>
      <c r="C107" s="833" t="s">
        <v>324</v>
      </c>
      <c r="D107" s="834" t="s">
        <v>564</v>
      </c>
      <c r="E107" s="835" t="s">
        <v>145</v>
      </c>
      <c r="F107" s="836">
        <v>11</v>
      </c>
      <c r="G107" s="916">
        <v>0</v>
      </c>
      <c r="H107" s="837">
        <v>0</v>
      </c>
      <c r="K107" s="934" t="s">
        <v>563</v>
      </c>
      <c r="L107" s="935" t="s">
        <v>324</v>
      </c>
      <c r="M107" s="936" t="s">
        <v>564</v>
      </c>
      <c r="N107" s="937" t="s">
        <v>145</v>
      </c>
      <c r="O107" s="938">
        <v>11</v>
      </c>
      <c r="P107" s="1017">
        <v>40500</v>
      </c>
      <c r="Q107" s="939">
        <v>445500</v>
      </c>
      <c r="R107" s="497">
        <f>IF(EXACT(VLOOKUP(K107,OFERTA_0,3,FALSE),M107),1,0)</f>
        <v>1</v>
      </c>
      <c r="S107" s="497">
        <f>IF(EXACT(VLOOKUP(K107,OFERTA_0,4,FALSE),N107),1,0)</f>
        <v>1</v>
      </c>
      <c r="T107" s="498">
        <f>IF(EXACT(VLOOKUP(K107,OFERTA_0,5,FALSE),O107),1,0)</f>
        <v>1</v>
      </c>
      <c r="U107" s="498">
        <f t="shared" si="2661"/>
        <v>1</v>
      </c>
      <c r="V107" s="498">
        <f t="shared" si="2662"/>
        <v>1</v>
      </c>
      <c r="W107" s="498">
        <f t="shared" si="2663"/>
        <v>1</v>
      </c>
      <c r="X107" s="504">
        <f t="shared" si="2664"/>
        <v>445500</v>
      </c>
      <c r="Y107" s="500">
        <f t="shared" si="2665"/>
        <v>0</v>
      </c>
      <c r="Z107" s="486"/>
      <c r="AA107" s="486"/>
      <c r="AB107" s="934" t="s">
        <v>563</v>
      </c>
      <c r="AC107" s="935" t="s">
        <v>324</v>
      </c>
      <c r="AD107" s="936" t="s">
        <v>564</v>
      </c>
      <c r="AE107" s="937" t="s">
        <v>145</v>
      </c>
      <c r="AF107" s="938">
        <v>11</v>
      </c>
      <c r="AG107" s="1017">
        <v>74300</v>
      </c>
      <c r="AH107" s="939">
        <v>817300</v>
      </c>
      <c r="AI107" s="497">
        <f>IF(EXACT(VLOOKUP(AB107,OFERTA_0,3,FALSE),AD107),1,0)</f>
        <v>1</v>
      </c>
      <c r="AJ107" s="497">
        <f>IF(EXACT(VLOOKUP(AB107,OFERTA_0,4,FALSE),AE107),1,0)</f>
        <v>1</v>
      </c>
      <c r="AK107" s="498">
        <f>IF(EXACT(VLOOKUP(AB107,OFERTA_0,5,FALSE),AF107),1,0)</f>
        <v>1</v>
      </c>
      <c r="AL107" s="498">
        <f t="shared" si="2666"/>
        <v>1</v>
      </c>
      <c r="AM107" s="498">
        <f t="shared" si="2667"/>
        <v>1</v>
      </c>
      <c r="AN107" s="498">
        <f t="shared" si="2668"/>
        <v>1</v>
      </c>
      <c r="AO107" s="504">
        <f t="shared" si="2669"/>
        <v>817300</v>
      </c>
      <c r="AP107" s="500">
        <f t="shared" si="2670"/>
        <v>0</v>
      </c>
      <c r="AQ107" s="486"/>
      <c r="AR107" s="486"/>
      <c r="AS107" s="934" t="s">
        <v>563</v>
      </c>
      <c r="AT107" s="935" t="s">
        <v>324</v>
      </c>
      <c r="AU107" s="936" t="s">
        <v>564</v>
      </c>
      <c r="AV107" s="937" t="s">
        <v>145</v>
      </c>
      <c r="AW107" s="938">
        <v>11</v>
      </c>
      <c r="AX107" s="1017">
        <v>78600</v>
      </c>
      <c r="AY107" s="939">
        <v>864600</v>
      </c>
      <c r="AZ107" s="497">
        <f>IF(EXACT(VLOOKUP(AS107,OFERTA_0,3,FALSE),AU107),1,0)</f>
        <v>1</v>
      </c>
      <c r="BA107" s="497">
        <f>IF(EXACT(VLOOKUP(AS107,OFERTA_0,4,FALSE),AV107),1,0)</f>
        <v>1</v>
      </c>
      <c r="BB107" s="498">
        <f>IF(EXACT(VLOOKUP(AS107,OFERTA_0,5,FALSE),AW107),1,0)</f>
        <v>1</v>
      </c>
      <c r="BC107" s="498">
        <f t="shared" si="2671"/>
        <v>1</v>
      </c>
      <c r="BD107" s="498">
        <f t="shared" si="2672"/>
        <v>1</v>
      </c>
      <c r="BE107" s="498">
        <f t="shared" si="2673"/>
        <v>1</v>
      </c>
      <c r="BF107" s="504">
        <f t="shared" si="2674"/>
        <v>864600</v>
      </c>
      <c r="BG107" s="500">
        <f t="shared" si="2675"/>
        <v>0</v>
      </c>
      <c r="BJ107" s="934" t="s">
        <v>563</v>
      </c>
      <c r="BK107" s="935" t="s">
        <v>324</v>
      </c>
      <c r="BL107" s="936" t="s">
        <v>564</v>
      </c>
      <c r="BM107" s="937" t="s">
        <v>145</v>
      </c>
      <c r="BN107" s="938">
        <v>11</v>
      </c>
      <c r="BO107" s="1017">
        <v>84286</v>
      </c>
      <c r="BP107" s="939">
        <v>927146</v>
      </c>
      <c r="BQ107" s="497">
        <f>IF(EXACT(VLOOKUP(BJ107,OFERTA_0,3,FALSE),BL107),1,0)</f>
        <v>1</v>
      </c>
      <c r="BR107" s="497">
        <f>IF(EXACT(VLOOKUP(BJ107,OFERTA_0,4,FALSE),BM107),1,0)</f>
        <v>1</v>
      </c>
      <c r="BS107" s="498">
        <f>IF(EXACT(VLOOKUP(BJ107,OFERTA_0,5,FALSE),BN107),1,0)</f>
        <v>1</v>
      </c>
      <c r="BT107" s="498">
        <f t="shared" si="2676"/>
        <v>1</v>
      </c>
      <c r="BU107" s="498">
        <f t="shared" si="2677"/>
        <v>1</v>
      </c>
      <c r="BV107" s="498">
        <f t="shared" si="2678"/>
        <v>1</v>
      </c>
      <c r="BW107" s="504">
        <f t="shared" si="2679"/>
        <v>927146</v>
      </c>
      <c r="BX107" s="500">
        <f t="shared" si="2680"/>
        <v>0</v>
      </c>
      <c r="CA107" s="934" t="s">
        <v>563</v>
      </c>
      <c r="CB107" s="935" t="s">
        <v>324</v>
      </c>
      <c r="CC107" s="936" t="s">
        <v>564</v>
      </c>
      <c r="CD107" s="937" t="s">
        <v>145</v>
      </c>
      <c r="CE107" s="938">
        <v>11</v>
      </c>
      <c r="CF107" s="1017">
        <v>56516</v>
      </c>
      <c r="CG107" s="939">
        <v>621676</v>
      </c>
      <c r="CH107" s="497">
        <f>IF(EXACT(VLOOKUP(CA107,OFERTA_0,3,FALSE),CC107),1,0)</f>
        <v>1</v>
      </c>
      <c r="CI107" s="497">
        <f>IF(EXACT(VLOOKUP(CA107,OFERTA_0,4,FALSE),CD107),1,0)</f>
        <v>1</v>
      </c>
      <c r="CJ107" s="498">
        <f>IF(EXACT(VLOOKUP(CA107,OFERTA_0,5,FALSE),CE107),1,0)</f>
        <v>1</v>
      </c>
      <c r="CK107" s="498">
        <f t="shared" si="2681"/>
        <v>1</v>
      </c>
      <c r="CL107" s="498">
        <f t="shared" si="2682"/>
        <v>1</v>
      </c>
      <c r="CM107" s="498">
        <f t="shared" si="2683"/>
        <v>1</v>
      </c>
      <c r="CN107" s="504">
        <f t="shared" si="2684"/>
        <v>621676</v>
      </c>
      <c r="CO107" s="500">
        <f t="shared" si="2685"/>
        <v>0</v>
      </c>
      <c r="CR107" s="934" t="s">
        <v>563</v>
      </c>
      <c r="CS107" s="935" t="s">
        <v>324</v>
      </c>
      <c r="CT107" s="936" t="s">
        <v>564</v>
      </c>
      <c r="CU107" s="937" t="s">
        <v>145</v>
      </c>
      <c r="CV107" s="1030">
        <v>11</v>
      </c>
      <c r="CW107" s="1017">
        <v>56517</v>
      </c>
      <c r="CX107" s="698">
        <f t="shared" si="2606"/>
        <v>621687</v>
      </c>
      <c r="CY107" s="497">
        <f>IF(EXACT(VLOOKUP(CR107,OFERTA_0,3,FALSE),CT107),1,0)</f>
        <v>1</v>
      </c>
      <c r="CZ107" s="497">
        <f>IF(EXACT(VLOOKUP(CR107,OFERTA_0,4,FALSE),CU107),1,0)</f>
        <v>1</v>
      </c>
      <c r="DA107" s="498">
        <f>IF(EXACT(VLOOKUP(CR107,OFERTA_0,5,FALSE),CV107),1,0)</f>
        <v>1</v>
      </c>
      <c r="DB107" s="498">
        <f t="shared" si="2686"/>
        <v>1</v>
      </c>
      <c r="DC107" s="498">
        <f t="shared" si="2687"/>
        <v>1</v>
      </c>
      <c r="DD107" s="498">
        <f t="shared" si="2688"/>
        <v>1</v>
      </c>
      <c r="DE107" s="504">
        <f t="shared" si="2689"/>
        <v>621687</v>
      </c>
      <c r="DF107" s="500">
        <f t="shared" si="2690"/>
        <v>0</v>
      </c>
      <c r="DI107" s="934" t="s">
        <v>563</v>
      </c>
      <c r="DJ107" s="935" t="s">
        <v>324</v>
      </c>
      <c r="DK107" s="936" t="s">
        <v>564</v>
      </c>
      <c r="DL107" s="937" t="s">
        <v>145</v>
      </c>
      <c r="DM107" s="938">
        <v>11</v>
      </c>
      <c r="DN107" s="1017">
        <v>65000</v>
      </c>
      <c r="DO107" s="939">
        <v>715000</v>
      </c>
      <c r="DP107" s="497">
        <f>IF(EXACT(VLOOKUP(DI107,OFERTA_0,3,FALSE),DK107),1,0)</f>
        <v>1</v>
      </c>
      <c r="DQ107" s="497">
        <f>IF(EXACT(VLOOKUP(DI107,OFERTA_0,4,FALSE),DL107),1,0)</f>
        <v>1</v>
      </c>
      <c r="DR107" s="498">
        <f>IF(EXACT(VLOOKUP(DI107,OFERTA_0,5,FALSE),DM107),1,0)</f>
        <v>1</v>
      </c>
      <c r="DS107" s="498">
        <f t="shared" si="2691"/>
        <v>1</v>
      </c>
      <c r="DT107" s="498">
        <f t="shared" si="2692"/>
        <v>1</v>
      </c>
      <c r="DU107" s="498">
        <f t="shared" si="2693"/>
        <v>1</v>
      </c>
      <c r="DV107" s="504">
        <f t="shared" si="2694"/>
        <v>715000</v>
      </c>
      <c r="DW107" s="500">
        <f t="shared" si="2695"/>
        <v>0</v>
      </c>
      <c r="DZ107" s="934" t="s">
        <v>563</v>
      </c>
      <c r="EA107" s="935" t="s">
        <v>324</v>
      </c>
      <c r="EB107" s="936" t="s">
        <v>564</v>
      </c>
      <c r="EC107" s="937" t="s">
        <v>145</v>
      </c>
      <c r="ED107" s="1030">
        <v>11</v>
      </c>
      <c r="EE107" s="1017">
        <v>56913</v>
      </c>
      <c r="EF107" s="698">
        <f t="shared" si="2617"/>
        <v>626043</v>
      </c>
      <c r="EG107" s="497">
        <f>IF(EXACT(VLOOKUP(DZ107,OFERTA_0,3,FALSE),EB107),1,0)</f>
        <v>1</v>
      </c>
      <c r="EH107" s="497">
        <f>IF(EXACT(VLOOKUP(DZ107,OFERTA_0,4,FALSE),EC107),1,0)</f>
        <v>1</v>
      </c>
      <c r="EI107" s="498">
        <f>IF(EXACT(VLOOKUP(DZ107,OFERTA_0,5,FALSE),ED107),1,0)</f>
        <v>1</v>
      </c>
      <c r="EJ107" s="498">
        <f t="shared" si="2696"/>
        <v>1</v>
      </c>
      <c r="EK107" s="498">
        <f t="shared" si="2697"/>
        <v>1</v>
      </c>
      <c r="EL107" s="498">
        <f t="shared" si="2698"/>
        <v>1</v>
      </c>
      <c r="EM107" s="504">
        <f t="shared" si="2699"/>
        <v>626043</v>
      </c>
      <c r="EN107" s="500">
        <f t="shared" si="2700"/>
        <v>0</v>
      </c>
      <c r="EQ107" s="659"/>
      <c r="ER107" s="660"/>
      <c r="ES107" s="661"/>
      <c r="ET107" s="662"/>
      <c r="EU107" s="663"/>
      <c r="EV107" s="664"/>
      <c r="EW107" s="1324"/>
      <c r="EX107" s="497"/>
      <c r="EY107" s="497"/>
      <c r="EZ107" s="501"/>
      <c r="FA107" s="501"/>
      <c r="FB107" s="501"/>
      <c r="FC107" s="501"/>
      <c r="FD107" s="502"/>
      <c r="FE107" s="503"/>
      <c r="FH107" s="659"/>
      <c r="FI107" s="660"/>
      <c r="FJ107" s="661"/>
      <c r="FK107" s="662"/>
      <c r="FL107" s="663"/>
      <c r="FM107" s="664"/>
      <c r="FN107" s="1324"/>
      <c r="FO107" s="497"/>
      <c r="FP107" s="497"/>
      <c r="FQ107" s="501"/>
      <c r="FR107" s="501"/>
      <c r="FS107" s="501"/>
      <c r="FT107" s="501"/>
      <c r="FU107" s="502"/>
      <c r="FV107" s="503"/>
      <c r="FY107" s="659"/>
      <c r="FZ107" s="660"/>
      <c r="GA107" s="661"/>
      <c r="GB107" s="662"/>
      <c r="GC107" s="663"/>
      <c r="GD107" s="664"/>
      <c r="GE107" s="1324"/>
      <c r="GF107" s="497"/>
      <c r="GG107" s="497"/>
      <c r="GH107" s="501"/>
      <c r="GI107" s="501"/>
      <c r="GJ107" s="501"/>
      <c r="GK107" s="501"/>
      <c r="GL107" s="502"/>
      <c r="GM107" s="503"/>
      <c r="GP107" s="659"/>
      <c r="GQ107" s="660"/>
      <c r="GR107" s="661"/>
      <c r="GS107" s="662"/>
      <c r="GT107" s="663"/>
      <c r="GU107" s="664"/>
      <c r="GV107" s="1324"/>
      <c r="GW107" s="497"/>
      <c r="GX107" s="497"/>
      <c r="GY107" s="501"/>
      <c r="GZ107" s="501"/>
      <c r="HA107" s="501"/>
      <c r="HB107" s="501"/>
      <c r="HC107" s="502"/>
      <c r="HD107" s="503"/>
      <c r="HG107" s="659"/>
      <c r="HH107" s="660"/>
      <c r="HI107" s="661"/>
      <c r="HJ107" s="662"/>
      <c r="HK107" s="663"/>
      <c r="HL107" s="664"/>
      <c r="HM107" s="1324"/>
      <c r="HN107" s="497"/>
      <c r="HO107" s="497"/>
      <c r="HP107" s="501"/>
      <c r="HQ107" s="501"/>
      <c r="HR107" s="501"/>
      <c r="HS107" s="501"/>
      <c r="HT107" s="502"/>
      <c r="HU107" s="503"/>
      <c r="HX107" s="659"/>
      <c r="HY107" s="660"/>
      <c r="HZ107" s="661"/>
      <c r="IA107" s="662"/>
      <c r="IB107" s="663"/>
      <c r="IC107" s="664"/>
      <c r="ID107" s="1324"/>
      <c r="IE107" s="497"/>
      <c r="IF107" s="497"/>
      <c r="IG107" s="501"/>
      <c r="IH107" s="501"/>
      <c r="II107" s="501"/>
      <c r="IJ107" s="501"/>
      <c r="IK107" s="502"/>
      <c r="IL107" s="503"/>
      <c r="IO107" s="659"/>
      <c r="IP107" s="660"/>
      <c r="IQ107" s="661"/>
      <c r="IR107" s="662"/>
      <c r="IS107" s="663"/>
      <c r="IT107" s="664"/>
      <c r="IU107" s="1324"/>
      <c r="IV107" s="497"/>
      <c r="IW107" s="497"/>
      <c r="IX107" s="501"/>
      <c r="IY107" s="501"/>
      <c r="IZ107" s="501"/>
      <c r="JA107" s="501"/>
      <c r="JB107" s="502"/>
      <c r="JC107" s="503"/>
      <c r="JF107" s="659"/>
      <c r="JG107" s="660"/>
      <c r="JH107" s="661"/>
      <c r="JI107" s="662"/>
      <c r="JJ107" s="663"/>
      <c r="JK107" s="664"/>
      <c r="JL107" s="1324"/>
      <c r="JM107" s="497"/>
      <c r="JN107" s="497"/>
      <c r="JO107" s="501"/>
      <c r="JP107" s="501"/>
      <c r="JQ107" s="501"/>
      <c r="JR107" s="501"/>
      <c r="JS107" s="502"/>
      <c r="JT107" s="503"/>
      <c r="JW107" s="659"/>
      <c r="JX107" s="660"/>
      <c r="JY107" s="661"/>
      <c r="JZ107" s="662"/>
      <c r="KA107" s="663"/>
      <c r="KB107" s="664"/>
      <c r="KC107" s="1324"/>
      <c r="KD107" s="497"/>
      <c r="KE107" s="497"/>
      <c r="KF107" s="501"/>
      <c r="KG107" s="501"/>
      <c r="KH107" s="501"/>
      <c r="KI107" s="501"/>
      <c r="KJ107" s="502"/>
      <c r="KK107" s="503"/>
      <c r="KN107" s="659"/>
      <c r="KO107" s="660"/>
      <c r="KP107" s="661"/>
      <c r="KQ107" s="662"/>
      <c r="KR107" s="663"/>
      <c r="KS107" s="664"/>
      <c r="KT107" s="1324"/>
      <c r="KU107" s="497"/>
      <c r="KV107" s="497"/>
      <c r="KW107" s="501"/>
      <c r="KX107" s="501"/>
      <c r="KY107" s="501"/>
      <c r="KZ107" s="501"/>
      <c r="LA107" s="502"/>
      <c r="LB107" s="503"/>
      <c r="LE107" s="659"/>
      <c r="LF107" s="660"/>
      <c r="LG107" s="661"/>
      <c r="LH107" s="662"/>
      <c r="LI107" s="663"/>
      <c r="LJ107" s="664"/>
      <c r="LK107" s="1324"/>
      <c r="LL107" s="497"/>
      <c r="LM107" s="497"/>
      <c r="LN107" s="501"/>
      <c r="LO107" s="501"/>
      <c r="LP107" s="501"/>
      <c r="LQ107" s="501"/>
      <c r="LR107" s="502"/>
      <c r="LS107" s="503"/>
      <c r="LV107" s="659"/>
      <c r="LW107" s="660"/>
      <c r="LX107" s="661"/>
      <c r="LY107" s="662"/>
      <c r="LZ107" s="663"/>
      <c r="MA107" s="664"/>
      <c r="MB107" s="1324"/>
      <c r="MC107" s="497"/>
      <c r="MD107" s="497"/>
      <c r="ME107" s="501"/>
      <c r="MF107" s="501"/>
      <c r="MG107" s="501"/>
      <c r="MH107" s="501"/>
      <c r="MI107" s="502"/>
      <c r="MJ107" s="503"/>
      <c r="MM107" s="659"/>
      <c r="MN107" s="660"/>
      <c r="MO107" s="661"/>
      <c r="MP107" s="662"/>
      <c r="MQ107" s="663"/>
      <c r="MR107" s="664"/>
      <c r="MS107" s="1324"/>
      <c r="MT107" s="497"/>
      <c r="MU107" s="497"/>
      <c r="MV107" s="501"/>
      <c r="MW107" s="501"/>
      <c r="MX107" s="501"/>
      <c r="MY107" s="501"/>
      <c r="MZ107" s="502"/>
      <c r="NA107" s="503"/>
      <c r="ND107" s="659"/>
      <c r="NE107" s="660"/>
      <c r="NF107" s="661"/>
      <c r="NG107" s="662"/>
      <c r="NH107" s="663"/>
      <c r="NI107" s="664"/>
      <c r="NJ107" s="1324"/>
      <c r="NK107" s="497"/>
      <c r="NL107" s="497"/>
      <c r="NM107" s="501"/>
      <c r="NN107" s="501"/>
      <c r="NO107" s="501"/>
      <c r="NP107" s="501"/>
      <c r="NQ107" s="502"/>
      <c r="NR107" s="503"/>
      <c r="NU107" s="659"/>
      <c r="NV107" s="660"/>
      <c r="NW107" s="661"/>
      <c r="NX107" s="662"/>
      <c r="NY107" s="663"/>
      <c r="NZ107" s="664"/>
      <c r="OA107" s="1324"/>
      <c r="OB107" s="497"/>
      <c r="OC107" s="497"/>
      <c r="OD107" s="501"/>
      <c r="OE107" s="501"/>
      <c r="OF107" s="501"/>
      <c r="OG107" s="501"/>
      <c r="OH107" s="502"/>
      <c r="OI107" s="503"/>
      <c r="OL107" s="659"/>
      <c r="OM107" s="660"/>
      <c r="ON107" s="661"/>
      <c r="OO107" s="662"/>
      <c r="OP107" s="663"/>
      <c r="OQ107" s="664"/>
      <c r="OR107" s="1324"/>
      <c r="OS107" s="497"/>
      <c r="OT107" s="497"/>
      <c r="OU107" s="501"/>
      <c r="OV107" s="501"/>
      <c r="OW107" s="501"/>
      <c r="OX107" s="501"/>
      <c r="OY107" s="502"/>
      <c r="OZ107" s="503"/>
      <c r="PC107" s="659"/>
      <c r="PD107" s="660"/>
      <c r="PE107" s="661"/>
      <c r="PF107" s="662"/>
      <c r="PG107" s="663"/>
      <c r="PH107" s="664"/>
      <c r="PI107" s="1324"/>
      <c r="PJ107" s="497"/>
      <c r="PK107" s="497"/>
      <c r="PL107" s="501"/>
      <c r="PM107" s="501"/>
      <c r="PN107" s="501"/>
      <c r="PO107" s="501"/>
      <c r="PP107" s="502"/>
      <c r="PQ107" s="503"/>
      <c r="PT107" s="659"/>
      <c r="PU107" s="660"/>
      <c r="PV107" s="661"/>
      <c r="PW107" s="662"/>
      <c r="PX107" s="663"/>
      <c r="PY107" s="664"/>
      <c r="PZ107" s="1324"/>
      <c r="QA107" s="497"/>
      <c r="QB107" s="497"/>
      <c r="QC107" s="501"/>
      <c r="QD107" s="501"/>
      <c r="QE107" s="501"/>
      <c r="QF107" s="501"/>
      <c r="QG107" s="502"/>
      <c r="QH107" s="503"/>
      <c r="QK107" s="659"/>
      <c r="QL107" s="660"/>
      <c r="QM107" s="661"/>
      <c r="QN107" s="662"/>
      <c r="QO107" s="663"/>
      <c r="QP107" s="664"/>
      <c r="QQ107" s="1324"/>
      <c r="QR107" s="497"/>
      <c r="QS107" s="497"/>
      <c r="QT107" s="501"/>
      <c r="QU107" s="501"/>
      <c r="QV107" s="501"/>
      <c r="QW107" s="501"/>
      <c r="QX107" s="502"/>
      <c r="QY107" s="503"/>
      <c r="RB107" s="381"/>
      <c r="RC107" s="382"/>
      <c r="RD107" s="383"/>
      <c r="RE107" s="384"/>
      <c r="RF107" s="385"/>
      <c r="RG107" s="386"/>
      <c r="RH107" s="386"/>
      <c r="RI107" s="497"/>
      <c r="RJ107" s="497"/>
      <c r="RK107" s="501"/>
      <c r="RL107" s="501"/>
      <c r="RM107" s="501"/>
      <c r="RN107" s="501"/>
      <c r="RO107" s="502"/>
      <c r="RP107" s="503"/>
      <c r="RS107" s="381"/>
      <c r="RT107" s="382"/>
      <c r="RU107" s="383"/>
      <c r="RV107" s="384"/>
      <c r="RW107" s="385"/>
      <c r="RX107" s="386"/>
      <c r="RY107" s="386"/>
      <c r="RZ107" s="497"/>
      <c r="SA107" s="497"/>
      <c r="SB107" s="501"/>
      <c r="SC107" s="501"/>
      <c r="SD107" s="501"/>
      <c r="SE107" s="501"/>
      <c r="SF107" s="502"/>
      <c r="SG107" s="503"/>
      <c r="SJ107" s="381"/>
      <c r="SK107" s="382"/>
      <c r="SL107" s="383"/>
      <c r="SM107" s="384"/>
      <c r="SN107" s="385"/>
      <c r="SO107" s="386"/>
      <c r="SP107" s="386"/>
      <c r="SQ107" s="497"/>
      <c r="SR107" s="497"/>
      <c r="SS107" s="501"/>
      <c r="ST107" s="501"/>
      <c r="SU107" s="501"/>
      <c r="SV107" s="501"/>
      <c r="SW107" s="502"/>
      <c r="SX107" s="503"/>
    </row>
    <row r="108" spans="2:518" ht="36.75" customHeight="1" thickTop="1" thickBot="1">
      <c r="B108" s="825" t="s">
        <v>565</v>
      </c>
      <c r="C108" s="826"/>
      <c r="D108" s="827" t="s">
        <v>566</v>
      </c>
      <c r="E108" s="828"/>
      <c r="F108" s="866"/>
      <c r="G108" s="830"/>
      <c r="H108" s="831"/>
      <c r="K108" s="927" t="s">
        <v>565</v>
      </c>
      <c r="L108" s="928"/>
      <c r="M108" s="929" t="s">
        <v>566</v>
      </c>
      <c r="N108" s="930"/>
      <c r="O108" s="968"/>
      <c r="P108" s="932"/>
      <c r="Q108" s="933"/>
      <c r="R108" s="493"/>
      <c r="S108" s="494"/>
      <c r="T108" s="494"/>
      <c r="U108" s="494"/>
      <c r="V108" s="494"/>
      <c r="W108" s="494"/>
      <c r="X108" s="917"/>
      <c r="Y108" s="918"/>
      <c r="Z108" s="486"/>
      <c r="AA108" s="486"/>
      <c r="AB108" s="927" t="s">
        <v>565</v>
      </c>
      <c r="AC108" s="928"/>
      <c r="AD108" s="929" t="s">
        <v>566</v>
      </c>
      <c r="AE108" s="930"/>
      <c r="AF108" s="968"/>
      <c r="AG108" s="932"/>
      <c r="AH108" s="933"/>
      <c r="AI108" s="493"/>
      <c r="AJ108" s="494"/>
      <c r="AK108" s="494"/>
      <c r="AL108" s="494"/>
      <c r="AM108" s="494"/>
      <c r="AN108" s="494"/>
      <c r="AO108" s="917"/>
      <c r="AP108" s="918"/>
      <c r="AQ108" s="486"/>
      <c r="AR108" s="486"/>
      <c r="AS108" s="927" t="s">
        <v>565</v>
      </c>
      <c r="AT108" s="928"/>
      <c r="AU108" s="929" t="s">
        <v>566</v>
      </c>
      <c r="AV108" s="930"/>
      <c r="AW108" s="968"/>
      <c r="AX108" s="932"/>
      <c r="AY108" s="933"/>
      <c r="AZ108" s="493"/>
      <c r="BA108" s="494"/>
      <c r="BB108" s="494"/>
      <c r="BC108" s="494"/>
      <c r="BD108" s="494"/>
      <c r="BE108" s="494"/>
      <c r="BF108" s="917"/>
      <c r="BG108" s="918"/>
      <c r="BJ108" s="927" t="s">
        <v>565</v>
      </c>
      <c r="BK108" s="928"/>
      <c r="BL108" s="929" t="s">
        <v>566</v>
      </c>
      <c r="BM108" s="930"/>
      <c r="BN108" s="968"/>
      <c r="BO108" s="932"/>
      <c r="BP108" s="933"/>
      <c r="BQ108" s="493"/>
      <c r="BR108" s="494"/>
      <c r="BS108" s="494"/>
      <c r="BT108" s="494"/>
      <c r="BU108" s="494"/>
      <c r="BV108" s="494"/>
      <c r="BW108" s="917"/>
      <c r="BX108" s="918"/>
      <c r="CA108" s="927" t="s">
        <v>565</v>
      </c>
      <c r="CB108" s="928"/>
      <c r="CC108" s="929" t="s">
        <v>566</v>
      </c>
      <c r="CD108" s="930"/>
      <c r="CE108" s="968"/>
      <c r="CF108" s="932"/>
      <c r="CG108" s="933"/>
      <c r="CH108" s="493"/>
      <c r="CI108" s="494"/>
      <c r="CJ108" s="494"/>
      <c r="CK108" s="494"/>
      <c r="CL108" s="494"/>
      <c r="CM108" s="494"/>
      <c r="CN108" s="917"/>
      <c r="CO108" s="918"/>
      <c r="CR108" s="652" t="s">
        <v>565</v>
      </c>
      <c r="CS108" s="1028"/>
      <c r="CT108" s="929" t="s">
        <v>566</v>
      </c>
      <c r="CU108" s="654"/>
      <c r="CV108" s="655"/>
      <c r="CW108" s="932"/>
      <c r="CX108" s="657"/>
      <c r="CY108" s="493"/>
      <c r="CZ108" s="494"/>
      <c r="DA108" s="494"/>
      <c r="DB108" s="494"/>
      <c r="DC108" s="494"/>
      <c r="DD108" s="494"/>
      <c r="DE108" s="917"/>
      <c r="DF108" s="918"/>
      <c r="DI108" s="927" t="s">
        <v>565</v>
      </c>
      <c r="DJ108" s="928"/>
      <c r="DK108" s="929" t="s">
        <v>566</v>
      </c>
      <c r="DL108" s="930"/>
      <c r="DM108" s="968"/>
      <c r="DN108" s="932"/>
      <c r="DO108" s="933"/>
      <c r="DP108" s="493"/>
      <c r="DQ108" s="494"/>
      <c r="DR108" s="494"/>
      <c r="DS108" s="494"/>
      <c r="DT108" s="494"/>
      <c r="DU108" s="494"/>
      <c r="DV108" s="917"/>
      <c r="DW108" s="918"/>
      <c r="DZ108" s="652" t="s">
        <v>565</v>
      </c>
      <c r="EA108" s="1028"/>
      <c r="EB108" s="929" t="s">
        <v>566</v>
      </c>
      <c r="EC108" s="654"/>
      <c r="ED108" s="655"/>
      <c r="EE108" s="932"/>
      <c r="EF108" s="657"/>
      <c r="EG108" s="493"/>
      <c r="EH108" s="494"/>
      <c r="EI108" s="494"/>
      <c r="EJ108" s="494"/>
      <c r="EK108" s="494"/>
      <c r="EL108" s="494"/>
      <c r="EM108" s="917"/>
      <c r="EN108" s="918"/>
      <c r="EQ108" s="665"/>
      <c r="ER108" s="666"/>
      <c r="ES108" s="667"/>
      <c r="ET108" s="668"/>
      <c r="EU108" s="669"/>
      <c r="EV108" s="670"/>
      <c r="EW108" s="1324"/>
      <c r="EX108" s="497" t="e">
        <f>IF(EXACT(VLOOKUP(EQ108,OFERTA_0,2,FALSE),ER108),1,0)</f>
        <v>#N/A</v>
      </c>
      <c r="EY108" s="497" t="e">
        <f>IF(EXACT(VLOOKUP(EQ108,OFERTA_0,3,FALSE),ES108),1,0)</f>
        <v>#N/A</v>
      </c>
      <c r="EZ108" s="498" t="e">
        <f>IF(EXACT(VLOOKUP(EQ108,OFERTA_0,4,FALSE),ET108),1,0)</f>
        <v>#N/A</v>
      </c>
      <c r="FA108" s="498">
        <f t="shared" ref="FA108" si="2701">IF(EU108=0,0,1)</f>
        <v>0</v>
      </c>
      <c r="FB108" s="498">
        <f t="shared" ref="FB108" si="2702">IF(EV108=0,0,1)</f>
        <v>0</v>
      </c>
      <c r="FC108" s="498" t="e">
        <f>PRODUCT(EX108:FB108)</f>
        <v>#N/A</v>
      </c>
      <c r="FD108" s="504">
        <f>ROUND(EV108,0)</f>
        <v>0</v>
      </c>
      <c r="FE108" s="500">
        <f>EV108-FD108</f>
        <v>0</v>
      </c>
      <c r="FH108" s="665"/>
      <c r="FI108" s="666"/>
      <c r="FJ108" s="667"/>
      <c r="FK108" s="668"/>
      <c r="FL108" s="669"/>
      <c r="FM108" s="670"/>
      <c r="FN108" s="1324"/>
      <c r="FO108" s="497" t="e">
        <f>IF(EXACT(VLOOKUP(FH108,OFERTA_0,2,FALSE),FI108),1,0)</f>
        <v>#N/A</v>
      </c>
      <c r="FP108" s="497" t="e">
        <f>IF(EXACT(VLOOKUP(FH108,OFERTA_0,3,FALSE),FJ108),1,0)</f>
        <v>#N/A</v>
      </c>
      <c r="FQ108" s="498" t="e">
        <f>IF(EXACT(VLOOKUP(FH108,OFERTA_0,4,FALSE),FK108),1,0)</f>
        <v>#N/A</v>
      </c>
      <c r="FR108" s="498">
        <f t="shared" ref="FR108" si="2703">IF(FL108=0,0,1)</f>
        <v>0</v>
      </c>
      <c r="FS108" s="498">
        <f t="shared" ref="FS108" si="2704">IF(FM108=0,0,1)</f>
        <v>0</v>
      </c>
      <c r="FT108" s="498" t="e">
        <f>PRODUCT(FO108:FS108)</f>
        <v>#N/A</v>
      </c>
      <c r="FU108" s="504">
        <f>ROUND(FM108,0)</f>
        <v>0</v>
      </c>
      <c r="FV108" s="500">
        <f>FM108-FU108</f>
        <v>0</v>
      </c>
      <c r="FY108" s="665"/>
      <c r="FZ108" s="666"/>
      <c r="GA108" s="667"/>
      <c r="GB108" s="668"/>
      <c r="GC108" s="669"/>
      <c r="GD108" s="670"/>
      <c r="GE108" s="1324"/>
      <c r="GF108" s="497" t="e">
        <f>IF(EXACT(VLOOKUP(FY108,OFERTA_0,2,FALSE),FZ108),1,0)</f>
        <v>#N/A</v>
      </c>
      <c r="GG108" s="497" t="e">
        <f>IF(EXACT(VLOOKUP(FY108,OFERTA_0,3,FALSE),GA108),1,0)</f>
        <v>#N/A</v>
      </c>
      <c r="GH108" s="498" t="e">
        <f>IF(EXACT(VLOOKUP(FY108,OFERTA_0,4,FALSE),GB108),1,0)</f>
        <v>#N/A</v>
      </c>
      <c r="GI108" s="498">
        <f t="shared" ref="GI108" si="2705">IF(GC108=0,0,1)</f>
        <v>0</v>
      </c>
      <c r="GJ108" s="498">
        <f t="shared" ref="GJ108" si="2706">IF(GD108=0,0,1)</f>
        <v>0</v>
      </c>
      <c r="GK108" s="498" t="e">
        <f>PRODUCT(GF108:GJ108)</f>
        <v>#N/A</v>
      </c>
      <c r="GL108" s="504">
        <f>ROUND(GD108,0)</f>
        <v>0</v>
      </c>
      <c r="GM108" s="500">
        <f>GD108-GL108</f>
        <v>0</v>
      </c>
      <c r="GP108" s="665"/>
      <c r="GQ108" s="666"/>
      <c r="GR108" s="667"/>
      <c r="GS108" s="668"/>
      <c r="GT108" s="669"/>
      <c r="GU108" s="670"/>
      <c r="GV108" s="1324"/>
      <c r="GW108" s="497" t="e">
        <f>IF(EXACT(VLOOKUP(GP108,OFERTA_0,2,FALSE),GQ108),1,0)</f>
        <v>#N/A</v>
      </c>
      <c r="GX108" s="497" t="e">
        <f>IF(EXACT(VLOOKUP(GP108,OFERTA_0,3,FALSE),GR108),1,0)</f>
        <v>#N/A</v>
      </c>
      <c r="GY108" s="498" t="e">
        <f>IF(EXACT(VLOOKUP(GP108,OFERTA_0,4,FALSE),GS108),1,0)</f>
        <v>#N/A</v>
      </c>
      <c r="GZ108" s="498">
        <f t="shared" ref="GZ108" si="2707">IF(GT108=0,0,1)</f>
        <v>0</v>
      </c>
      <c r="HA108" s="498">
        <f t="shared" ref="HA108" si="2708">IF(GU108=0,0,1)</f>
        <v>0</v>
      </c>
      <c r="HB108" s="498" t="e">
        <f>PRODUCT(GW108:HA108)</f>
        <v>#N/A</v>
      </c>
      <c r="HC108" s="504">
        <f>ROUND(GU108,0)</f>
        <v>0</v>
      </c>
      <c r="HD108" s="500">
        <f>GU108-HC108</f>
        <v>0</v>
      </c>
      <c r="HG108" s="665"/>
      <c r="HH108" s="666"/>
      <c r="HI108" s="667"/>
      <c r="HJ108" s="668"/>
      <c r="HK108" s="669"/>
      <c r="HL108" s="670"/>
      <c r="HM108" s="1324"/>
      <c r="HN108" s="497" t="e">
        <f>IF(EXACT(VLOOKUP(HG108,OFERTA_0,2,FALSE),HH108),1,0)</f>
        <v>#N/A</v>
      </c>
      <c r="HO108" s="497" t="e">
        <f>IF(EXACT(VLOOKUP(HG108,OFERTA_0,3,FALSE),HI108),1,0)</f>
        <v>#N/A</v>
      </c>
      <c r="HP108" s="498" t="e">
        <f>IF(EXACT(VLOOKUP(HG108,OFERTA_0,4,FALSE),HJ108),1,0)</f>
        <v>#N/A</v>
      </c>
      <c r="HQ108" s="498">
        <f t="shared" ref="HQ108" si="2709">IF(HK108=0,0,1)</f>
        <v>0</v>
      </c>
      <c r="HR108" s="498">
        <f t="shared" ref="HR108" si="2710">IF(HL108=0,0,1)</f>
        <v>0</v>
      </c>
      <c r="HS108" s="498" t="e">
        <f>PRODUCT(HN108:HR108)</f>
        <v>#N/A</v>
      </c>
      <c r="HT108" s="504">
        <f>ROUND(HL108,0)</f>
        <v>0</v>
      </c>
      <c r="HU108" s="500">
        <f>HL108-HT108</f>
        <v>0</v>
      </c>
      <c r="HX108" s="665"/>
      <c r="HY108" s="666"/>
      <c r="HZ108" s="667"/>
      <c r="IA108" s="668"/>
      <c r="IB108" s="669"/>
      <c r="IC108" s="670"/>
      <c r="ID108" s="1324"/>
      <c r="IE108" s="497" t="e">
        <f>IF(EXACT(VLOOKUP(HX108,OFERTA_0,2,FALSE),HY108),1,0)</f>
        <v>#N/A</v>
      </c>
      <c r="IF108" s="497" t="e">
        <f>IF(EXACT(VLOOKUP(HX108,OFERTA_0,3,FALSE),HZ108),1,0)</f>
        <v>#N/A</v>
      </c>
      <c r="IG108" s="498" t="e">
        <f>IF(EXACT(VLOOKUP(HX108,OFERTA_0,4,FALSE),IA108),1,0)</f>
        <v>#N/A</v>
      </c>
      <c r="IH108" s="498">
        <f t="shared" ref="IH108" si="2711">IF(IB108=0,0,1)</f>
        <v>0</v>
      </c>
      <c r="II108" s="498">
        <f t="shared" ref="II108" si="2712">IF(IC108=0,0,1)</f>
        <v>0</v>
      </c>
      <c r="IJ108" s="498" t="e">
        <f>PRODUCT(IE108:II108)</f>
        <v>#N/A</v>
      </c>
      <c r="IK108" s="504">
        <f>ROUND(IC108,0)</f>
        <v>0</v>
      </c>
      <c r="IL108" s="500">
        <f>IC108-IK108</f>
        <v>0</v>
      </c>
      <c r="IO108" s="665"/>
      <c r="IP108" s="666"/>
      <c r="IQ108" s="667"/>
      <c r="IR108" s="668"/>
      <c r="IS108" s="669"/>
      <c r="IT108" s="670"/>
      <c r="IU108" s="1324"/>
      <c r="IV108" s="497" t="e">
        <f>IF(EXACT(VLOOKUP(IO108,OFERTA_0,2,FALSE),IP108),1,0)</f>
        <v>#N/A</v>
      </c>
      <c r="IW108" s="497" t="e">
        <f>IF(EXACT(VLOOKUP(IO108,OFERTA_0,3,FALSE),IQ108),1,0)</f>
        <v>#N/A</v>
      </c>
      <c r="IX108" s="498" t="e">
        <f>IF(EXACT(VLOOKUP(IO108,OFERTA_0,4,FALSE),IR108),1,0)</f>
        <v>#N/A</v>
      </c>
      <c r="IY108" s="498">
        <f t="shared" ref="IY108" si="2713">IF(IS108=0,0,1)</f>
        <v>0</v>
      </c>
      <c r="IZ108" s="498">
        <f t="shared" ref="IZ108" si="2714">IF(IT108=0,0,1)</f>
        <v>0</v>
      </c>
      <c r="JA108" s="498" t="e">
        <f>PRODUCT(IV108:IZ108)</f>
        <v>#N/A</v>
      </c>
      <c r="JB108" s="504">
        <f>ROUND(IT108,0)</f>
        <v>0</v>
      </c>
      <c r="JC108" s="500">
        <f>IT108-JB108</f>
        <v>0</v>
      </c>
      <c r="JF108" s="665"/>
      <c r="JG108" s="666"/>
      <c r="JH108" s="667"/>
      <c r="JI108" s="668"/>
      <c r="JJ108" s="669"/>
      <c r="JK108" s="670"/>
      <c r="JL108" s="1324"/>
      <c r="JM108" s="497" t="e">
        <f>IF(EXACT(VLOOKUP(JF108,OFERTA_0,2,FALSE),JG108),1,0)</f>
        <v>#N/A</v>
      </c>
      <c r="JN108" s="497" t="e">
        <f>IF(EXACT(VLOOKUP(JF108,OFERTA_0,3,FALSE),JH108),1,0)</f>
        <v>#N/A</v>
      </c>
      <c r="JO108" s="498" t="e">
        <f>IF(EXACT(VLOOKUP(JF108,OFERTA_0,4,FALSE),JI108),1,0)</f>
        <v>#N/A</v>
      </c>
      <c r="JP108" s="498">
        <f t="shared" ref="JP108" si="2715">IF(JJ108=0,0,1)</f>
        <v>0</v>
      </c>
      <c r="JQ108" s="498">
        <f t="shared" ref="JQ108" si="2716">IF(JK108=0,0,1)</f>
        <v>0</v>
      </c>
      <c r="JR108" s="498" t="e">
        <f>PRODUCT(JM108:JQ108)</f>
        <v>#N/A</v>
      </c>
      <c r="JS108" s="504">
        <f>ROUND(JK108,0)</f>
        <v>0</v>
      </c>
      <c r="JT108" s="500">
        <f>JK108-JS108</f>
        <v>0</v>
      </c>
      <c r="JW108" s="665"/>
      <c r="JX108" s="666"/>
      <c r="JY108" s="667"/>
      <c r="JZ108" s="668"/>
      <c r="KA108" s="669"/>
      <c r="KB108" s="670"/>
      <c r="KC108" s="1324"/>
      <c r="KD108" s="497" t="e">
        <f>IF(EXACT(VLOOKUP(JW108,OFERTA_0,2,FALSE),JX108),1,0)</f>
        <v>#N/A</v>
      </c>
      <c r="KE108" s="497" t="e">
        <f>IF(EXACT(VLOOKUP(JW108,OFERTA_0,3,FALSE),JY108),1,0)</f>
        <v>#N/A</v>
      </c>
      <c r="KF108" s="498" t="e">
        <f>IF(EXACT(VLOOKUP(JW108,OFERTA_0,4,FALSE),JZ108),1,0)</f>
        <v>#N/A</v>
      </c>
      <c r="KG108" s="498">
        <f t="shared" ref="KG108" si="2717">IF(KA108=0,0,1)</f>
        <v>0</v>
      </c>
      <c r="KH108" s="498">
        <f t="shared" ref="KH108" si="2718">IF(KB108=0,0,1)</f>
        <v>0</v>
      </c>
      <c r="KI108" s="498" t="e">
        <f>PRODUCT(KD108:KH108)</f>
        <v>#N/A</v>
      </c>
      <c r="KJ108" s="504">
        <f>ROUND(KB108,0)</f>
        <v>0</v>
      </c>
      <c r="KK108" s="500">
        <f>KB108-KJ108</f>
        <v>0</v>
      </c>
      <c r="KN108" s="665"/>
      <c r="KO108" s="666"/>
      <c r="KP108" s="667"/>
      <c r="KQ108" s="668"/>
      <c r="KR108" s="669"/>
      <c r="KS108" s="670"/>
      <c r="KT108" s="1324"/>
      <c r="KU108" s="497" t="e">
        <f>IF(EXACT(VLOOKUP(KN108,OFERTA_0,2,FALSE),KO108),1,0)</f>
        <v>#N/A</v>
      </c>
      <c r="KV108" s="497" t="e">
        <f>IF(EXACT(VLOOKUP(KN108,OFERTA_0,3,FALSE),KP108),1,0)</f>
        <v>#N/A</v>
      </c>
      <c r="KW108" s="498" t="e">
        <f>IF(EXACT(VLOOKUP(KN108,OFERTA_0,4,FALSE),KQ108),1,0)</f>
        <v>#N/A</v>
      </c>
      <c r="KX108" s="498">
        <f t="shared" ref="KX108" si="2719">IF(KR108=0,0,1)</f>
        <v>0</v>
      </c>
      <c r="KY108" s="498">
        <f t="shared" ref="KY108" si="2720">IF(KS108=0,0,1)</f>
        <v>0</v>
      </c>
      <c r="KZ108" s="498" t="e">
        <f>PRODUCT(KU108:KY108)</f>
        <v>#N/A</v>
      </c>
      <c r="LA108" s="504">
        <f>ROUND(KS108,0)</f>
        <v>0</v>
      </c>
      <c r="LB108" s="500">
        <f>KS108-LA108</f>
        <v>0</v>
      </c>
      <c r="LE108" s="665"/>
      <c r="LF108" s="666"/>
      <c r="LG108" s="667"/>
      <c r="LH108" s="668"/>
      <c r="LI108" s="669"/>
      <c r="LJ108" s="670"/>
      <c r="LK108" s="1324"/>
      <c r="LL108" s="497" t="e">
        <f>IF(EXACT(VLOOKUP(LE108,OFERTA_0,2,FALSE),LF108),1,0)</f>
        <v>#N/A</v>
      </c>
      <c r="LM108" s="497" t="e">
        <f>IF(EXACT(VLOOKUP(LE108,OFERTA_0,3,FALSE),LG108),1,0)</f>
        <v>#N/A</v>
      </c>
      <c r="LN108" s="498" t="e">
        <f>IF(EXACT(VLOOKUP(LE108,OFERTA_0,4,FALSE),LH108),1,0)</f>
        <v>#N/A</v>
      </c>
      <c r="LO108" s="498">
        <f t="shared" ref="LO108" si="2721">IF(LI108=0,0,1)</f>
        <v>0</v>
      </c>
      <c r="LP108" s="498">
        <f t="shared" ref="LP108" si="2722">IF(LJ108=0,0,1)</f>
        <v>0</v>
      </c>
      <c r="LQ108" s="498" t="e">
        <f>PRODUCT(LL108:LP108)</f>
        <v>#N/A</v>
      </c>
      <c r="LR108" s="504">
        <f>ROUND(LJ108,0)</f>
        <v>0</v>
      </c>
      <c r="LS108" s="500">
        <f>LJ108-LR108</f>
        <v>0</v>
      </c>
      <c r="LV108" s="665"/>
      <c r="LW108" s="666"/>
      <c r="LX108" s="667"/>
      <c r="LY108" s="668"/>
      <c r="LZ108" s="669"/>
      <c r="MA108" s="670"/>
      <c r="MB108" s="1324"/>
      <c r="MC108" s="497" t="e">
        <f>IF(EXACT(VLOOKUP(LV108,OFERTA_0,2,FALSE),LW108),1,0)</f>
        <v>#N/A</v>
      </c>
      <c r="MD108" s="497" t="e">
        <f>IF(EXACT(VLOOKUP(LV108,OFERTA_0,3,FALSE),LX108),1,0)</f>
        <v>#N/A</v>
      </c>
      <c r="ME108" s="498" t="e">
        <f>IF(EXACT(VLOOKUP(LV108,OFERTA_0,4,FALSE),LY108),1,0)</f>
        <v>#N/A</v>
      </c>
      <c r="MF108" s="498">
        <f t="shared" ref="MF108" si="2723">IF(LZ108=0,0,1)</f>
        <v>0</v>
      </c>
      <c r="MG108" s="498">
        <f t="shared" ref="MG108" si="2724">IF(MA108=0,0,1)</f>
        <v>0</v>
      </c>
      <c r="MH108" s="498" t="e">
        <f>PRODUCT(MC108:MG108)</f>
        <v>#N/A</v>
      </c>
      <c r="MI108" s="504">
        <f>ROUND(MA108,0)</f>
        <v>0</v>
      </c>
      <c r="MJ108" s="500">
        <f>MA108-MI108</f>
        <v>0</v>
      </c>
      <c r="MM108" s="665"/>
      <c r="MN108" s="666"/>
      <c r="MO108" s="667"/>
      <c r="MP108" s="668"/>
      <c r="MQ108" s="669"/>
      <c r="MR108" s="670"/>
      <c r="MS108" s="1324"/>
      <c r="MT108" s="497" t="e">
        <f>IF(EXACT(VLOOKUP(MM108,OFERTA_0,2,FALSE),MN108),1,0)</f>
        <v>#N/A</v>
      </c>
      <c r="MU108" s="497" t="e">
        <f>IF(EXACT(VLOOKUP(MM108,OFERTA_0,3,FALSE),MO108),1,0)</f>
        <v>#N/A</v>
      </c>
      <c r="MV108" s="498" t="e">
        <f>IF(EXACT(VLOOKUP(MM108,OFERTA_0,4,FALSE),MP108),1,0)</f>
        <v>#N/A</v>
      </c>
      <c r="MW108" s="498">
        <f t="shared" ref="MW108" si="2725">IF(MQ108=0,0,1)</f>
        <v>0</v>
      </c>
      <c r="MX108" s="498">
        <f t="shared" ref="MX108" si="2726">IF(MR108=0,0,1)</f>
        <v>0</v>
      </c>
      <c r="MY108" s="498" t="e">
        <f>PRODUCT(MT108:MX108)</f>
        <v>#N/A</v>
      </c>
      <c r="MZ108" s="504">
        <f>ROUND(MR108,0)</f>
        <v>0</v>
      </c>
      <c r="NA108" s="500">
        <f>MR108-MZ108</f>
        <v>0</v>
      </c>
      <c r="ND108" s="665"/>
      <c r="NE108" s="666"/>
      <c r="NF108" s="667"/>
      <c r="NG108" s="668"/>
      <c r="NH108" s="669"/>
      <c r="NI108" s="670"/>
      <c r="NJ108" s="1324"/>
      <c r="NK108" s="497" t="e">
        <f>IF(EXACT(VLOOKUP(ND108,OFERTA_0,2,FALSE),NE108),1,0)</f>
        <v>#N/A</v>
      </c>
      <c r="NL108" s="497" t="e">
        <f>IF(EXACT(VLOOKUP(ND108,OFERTA_0,3,FALSE),NF108),1,0)</f>
        <v>#N/A</v>
      </c>
      <c r="NM108" s="498" t="e">
        <f>IF(EXACT(VLOOKUP(ND108,OFERTA_0,4,FALSE),NG108),1,0)</f>
        <v>#N/A</v>
      </c>
      <c r="NN108" s="498">
        <f t="shared" ref="NN108" si="2727">IF(NH108=0,0,1)</f>
        <v>0</v>
      </c>
      <c r="NO108" s="498">
        <f t="shared" ref="NO108" si="2728">IF(NI108=0,0,1)</f>
        <v>0</v>
      </c>
      <c r="NP108" s="498" t="e">
        <f>PRODUCT(NK108:NO108)</f>
        <v>#N/A</v>
      </c>
      <c r="NQ108" s="504">
        <f>ROUND(NI108,0)</f>
        <v>0</v>
      </c>
      <c r="NR108" s="500">
        <f>NI108-NQ108</f>
        <v>0</v>
      </c>
      <c r="NU108" s="665"/>
      <c r="NV108" s="666"/>
      <c r="NW108" s="667"/>
      <c r="NX108" s="668"/>
      <c r="NY108" s="669"/>
      <c r="NZ108" s="670"/>
      <c r="OA108" s="1324"/>
      <c r="OB108" s="497" t="e">
        <f>IF(EXACT(VLOOKUP(NU108,OFERTA_0,2,FALSE),NV108),1,0)</f>
        <v>#N/A</v>
      </c>
      <c r="OC108" s="497" t="e">
        <f>IF(EXACT(VLOOKUP(NU108,OFERTA_0,3,FALSE),NW108),1,0)</f>
        <v>#N/A</v>
      </c>
      <c r="OD108" s="498" t="e">
        <f>IF(EXACT(VLOOKUP(NU108,OFERTA_0,4,FALSE),NX108),1,0)</f>
        <v>#N/A</v>
      </c>
      <c r="OE108" s="498">
        <f t="shared" ref="OE108" si="2729">IF(NY108=0,0,1)</f>
        <v>0</v>
      </c>
      <c r="OF108" s="498">
        <f t="shared" ref="OF108" si="2730">IF(NZ108=0,0,1)</f>
        <v>0</v>
      </c>
      <c r="OG108" s="498" t="e">
        <f>PRODUCT(OB108:OF108)</f>
        <v>#N/A</v>
      </c>
      <c r="OH108" s="504">
        <f>ROUND(NZ108,0)</f>
        <v>0</v>
      </c>
      <c r="OI108" s="500">
        <f>NZ108-OH108</f>
        <v>0</v>
      </c>
      <c r="OL108" s="665"/>
      <c r="OM108" s="666"/>
      <c r="ON108" s="667"/>
      <c r="OO108" s="668"/>
      <c r="OP108" s="669"/>
      <c r="OQ108" s="670"/>
      <c r="OR108" s="1324"/>
      <c r="OS108" s="497" t="e">
        <f>IF(EXACT(VLOOKUP(OL108,OFERTA_0,2,FALSE),OM108),1,0)</f>
        <v>#N/A</v>
      </c>
      <c r="OT108" s="497" t="e">
        <f>IF(EXACT(VLOOKUP(OL108,OFERTA_0,3,FALSE),ON108),1,0)</f>
        <v>#N/A</v>
      </c>
      <c r="OU108" s="498" t="e">
        <f>IF(EXACT(VLOOKUP(OL108,OFERTA_0,4,FALSE),OO108),1,0)</f>
        <v>#N/A</v>
      </c>
      <c r="OV108" s="498">
        <f t="shared" ref="OV108" si="2731">IF(OP108=0,0,1)</f>
        <v>0</v>
      </c>
      <c r="OW108" s="498">
        <f t="shared" ref="OW108" si="2732">IF(OQ108=0,0,1)</f>
        <v>0</v>
      </c>
      <c r="OX108" s="498" t="e">
        <f>PRODUCT(OS108:OW108)</f>
        <v>#N/A</v>
      </c>
      <c r="OY108" s="504">
        <f>ROUND(OQ108,0)</f>
        <v>0</v>
      </c>
      <c r="OZ108" s="500">
        <f>OQ108-OY108</f>
        <v>0</v>
      </c>
      <c r="PC108" s="665"/>
      <c r="PD108" s="666"/>
      <c r="PE108" s="667"/>
      <c r="PF108" s="668"/>
      <c r="PG108" s="669"/>
      <c r="PH108" s="670"/>
      <c r="PI108" s="1324"/>
      <c r="PJ108" s="497" t="e">
        <f>IF(EXACT(VLOOKUP(PC108,OFERTA_0,2,FALSE),PD108),1,0)</f>
        <v>#N/A</v>
      </c>
      <c r="PK108" s="497" t="e">
        <f>IF(EXACT(VLOOKUP(PC108,OFERTA_0,3,FALSE),PE108),1,0)</f>
        <v>#N/A</v>
      </c>
      <c r="PL108" s="498" t="e">
        <f>IF(EXACT(VLOOKUP(PC108,OFERTA_0,4,FALSE),PF108),1,0)</f>
        <v>#N/A</v>
      </c>
      <c r="PM108" s="498">
        <f t="shared" ref="PM108" si="2733">IF(PG108=0,0,1)</f>
        <v>0</v>
      </c>
      <c r="PN108" s="498">
        <f t="shared" ref="PN108" si="2734">IF(PH108=0,0,1)</f>
        <v>0</v>
      </c>
      <c r="PO108" s="498" t="e">
        <f>PRODUCT(PJ108:PN108)</f>
        <v>#N/A</v>
      </c>
      <c r="PP108" s="504">
        <f>ROUND(PH108,0)</f>
        <v>0</v>
      </c>
      <c r="PQ108" s="500">
        <f>PH108-PP108</f>
        <v>0</v>
      </c>
      <c r="PT108" s="665"/>
      <c r="PU108" s="666"/>
      <c r="PV108" s="667"/>
      <c r="PW108" s="668"/>
      <c r="PX108" s="669"/>
      <c r="PY108" s="670"/>
      <c r="PZ108" s="1324"/>
      <c r="QA108" s="497" t="e">
        <f>IF(EXACT(VLOOKUP(PT108,OFERTA_0,2,FALSE),PU108),1,0)</f>
        <v>#N/A</v>
      </c>
      <c r="QB108" s="497" t="e">
        <f>IF(EXACT(VLOOKUP(PT108,OFERTA_0,3,FALSE),PV108),1,0)</f>
        <v>#N/A</v>
      </c>
      <c r="QC108" s="498" t="e">
        <f>IF(EXACT(VLOOKUP(PT108,OFERTA_0,4,FALSE),PW108),1,0)</f>
        <v>#N/A</v>
      </c>
      <c r="QD108" s="498">
        <f t="shared" ref="QD108" si="2735">IF(PX108=0,0,1)</f>
        <v>0</v>
      </c>
      <c r="QE108" s="498">
        <f t="shared" ref="QE108" si="2736">IF(PY108=0,0,1)</f>
        <v>0</v>
      </c>
      <c r="QF108" s="498" t="e">
        <f>PRODUCT(QA108:QE108)</f>
        <v>#N/A</v>
      </c>
      <c r="QG108" s="504">
        <f>ROUND(PY108,0)</f>
        <v>0</v>
      </c>
      <c r="QH108" s="500">
        <f>PY108-QG108</f>
        <v>0</v>
      </c>
      <c r="QK108" s="665"/>
      <c r="QL108" s="666"/>
      <c r="QM108" s="667"/>
      <c r="QN108" s="668"/>
      <c r="QO108" s="669"/>
      <c r="QP108" s="670"/>
      <c r="QQ108" s="1324"/>
      <c r="QR108" s="497" t="e">
        <f>IF(EXACT(VLOOKUP(QK108,OFERTA_0,2,FALSE),QL108),1,0)</f>
        <v>#N/A</v>
      </c>
      <c r="QS108" s="497" t="e">
        <f>IF(EXACT(VLOOKUP(QK108,OFERTA_0,3,FALSE),QM108),1,0)</f>
        <v>#N/A</v>
      </c>
      <c r="QT108" s="498" t="e">
        <f>IF(EXACT(VLOOKUP(QK108,OFERTA_0,4,FALSE),QN108),1,0)</f>
        <v>#N/A</v>
      </c>
      <c r="QU108" s="498">
        <f t="shared" ref="QU108" si="2737">IF(QO108=0,0,1)</f>
        <v>0</v>
      </c>
      <c r="QV108" s="498">
        <f t="shared" ref="QV108" si="2738">IF(QP108=0,0,1)</f>
        <v>0</v>
      </c>
      <c r="QW108" s="498" t="e">
        <f>PRODUCT(QR108:QV108)</f>
        <v>#N/A</v>
      </c>
      <c r="QX108" s="504">
        <f>ROUND(QP108,0)</f>
        <v>0</v>
      </c>
      <c r="QY108" s="500">
        <f>QP108-QX108</f>
        <v>0</v>
      </c>
      <c r="RB108" s="381"/>
      <c r="RC108" s="382"/>
      <c r="RD108" s="383"/>
      <c r="RE108" s="384"/>
      <c r="RF108" s="385"/>
      <c r="RG108" s="386"/>
      <c r="RH108" s="386"/>
      <c r="RI108" s="497"/>
      <c r="RJ108" s="497"/>
      <c r="RK108" s="501"/>
      <c r="RL108" s="501"/>
      <c r="RM108" s="501"/>
      <c r="RN108" s="501"/>
      <c r="RO108" s="502"/>
      <c r="RP108" s="503"/>
      <c r="RS108" s="381"/>
      <c r="RT108" s="382"/>
      <c r="RU108" s="383"/>
      <c r="RV108" s="384"/>
      <c r="RW108" s="385"/>
      <c r="RX108" s="386"/>
      <c r="RY108" s="386"/>
      <c r="RZ108" s="497"/>
      <c r="SA108" s="497"/>
      <c r="SB108" s="501"/>
      <c r="SC108" s="501"/>
      <c r="SD108" s="501"/>
      <c r="SE108" s="501"/>
      <c r="SF108" s="502"/>
      <c r="SG108" s="503"/>
      <c r="SJ108" s="381"/>
      <c r="SK108" s="382"/>
      <c r="SL108" s="383"/>
      <c r="SM108" s="384"/>
      <c r="SN108" s="385"/>
      <c r="SO108" s="386"/>
      <c r="SP108" s="386"/>
      <c r="SQ108" s="497"/>
      <c r="SR108" s="497"/>
      <c r="SS108" s="501"/>
      <c r="ST108" s="501"/>
      <c r="SU108" s="501"/>
      <c r="SV108" s="501"/>
      <c r="SW108" s="502"/>
      <c r="SX108" s="503"/>
    </row>
    <row r="109" spans="2:518" ht="69" customHeight="1" thickTop="1" thickBot="1">
      <c r="B109" s="863" t="s">
        <v>567</v>
      </c>
      <c r="C109" s="849" t="s">
        <v>435</v>
      </c>
      <c r="D109" s="850" t="s">
        <v>568</v>
      </c>
      <c r="E109" s="835" t="s">
        <v>271</v>
      </c>
      <c r="F109" s="836">
        <v>81</v>
      </c>
      <c r="G109" s="916">
        <v>0</v>
      </c>
      <c r="H109" s="837">
        <v>0</v>
      </c>
      <c r="K109" s="965" t="s">
        <v>567</v>
      </c>
      <c r="L109" s="951" t="s">
        <v>435</v>
      </c>
      <c r="M109" s="952" t="s">
        <v>568</v>
      </c>
      <c r="N109" s="937" t="s">
        <v>271</v>
      </c>
      <c r="O109" s="938">
        <v>81</v>
      </c>
      <c r="P109" s="1017">
        <v>22500</v>
      </c>
      <c r="Q109" s="939">
        <v>1822500</v>
      </c>
      <c r="R109" s="497">
        <f>IF(EXACT(VLOOKUP(K109,OFERTA_0,3,FALSE),M109),1,0)</f>
        <v>1</v>
      </c>
      <c r="S109" s="497">
        <f>IF(EXACT(VLOOKUP(K109,OFERTA_0,4,FALSE),N109),1,0)</f>
        <v>1</v>
      </c>
      <c r="T109" s="498">
        <f>IF(EXACT(VLOOKUP(K109,OFERTA_0,5,FALSE),O109),1,0)</f>
        <v>1</v>
      </c>
      <c r="U109" s="498">
        <f t="shared" ref="U109" si="2739">IF(P109=0,0,1)</f>
        <v>1</v>
      </c>
      <c r="V109" s="498">
        <f t="shared" ref="V109" si="2740">IF(Q109=0,0,1)</f>
        <v>1</v>
      </c>
      <c r="W109" s="498">
        <f t="shared" ref="W109" si="2741">PRODUCT(R109:V109)</f>
        <v>1</v>
      </c>
      <c r="X109" s="504">
        <f t="shared" ref="X109" si="2742">ROUND(Q109,0)</f>
        <v>1822500</v>
      </c>
      <c r="Y109" s="500">
        <f t="shared" ref="Y109" si="2743">Q109-X109</f>
        <v>0</v>
      </c>
      <c r="Z109" s="486"/>
      <c r="AA109" s="486"/>
      <c r="AB109" s="965" t="s">
        <v>567</v>
      </c>
      <c r="AC109" s="951" t="s">
        <v>435</v>
      </c>
      <c r="AD109" s="952" t="s">
        <v>568</v>
      </c>
      <c r="AE109" s="937" t="s">
        <v>271</v>
      </c>
      <c r="AF109" s="938">
        <v>81</v>
      </c>
      <c r="AG109" s="1017">
        <v>122000</v>
      </c>
      <c r="AH109" s="939">
        <v>9882000</v>
      </c>
      <c r="AI109" s="497">
        <f>IF(EXACT(VLOOKUP(AB109,OFERTA_0,3,FALSE),AD109),1,0)</f>
        <v>1</v>
      </c>
      <c r="AJ109" s="497">
        <f>IF(EXACT(VLOOKUP(AB109,OFERTA_0,4,FALSE),AE109),1,0)</f>
        <v>1</v>
      </c>
      <c r="AK109" s="498">
        <f>IF(EXACT(VLOOKUP(AB109,OFERTA_0,5,FALSE),AF109),1,0)</f>
        <v>1</v>
      </c>
      <c r="AL109" s="498">
        <f t="shared" ref="AL109" si="2744">IF(AG109=0,0,1)</f>
        <v>1</v>
      </c>
      <c r="AM109" s="498">
        <f t="shared" ref="AM109" si="2745">IF(AH109=0,0,1)</f>
        <v>1</v>
      </c>
      <c r="AN109" s="498">
        <f t="shared" ref="AN109" si="2746">PRODUCT(AI109:AM109)</f>
        <v>1</v>
      </c>
      <c r="AO109" s="504">
        <f t="shared" ref="AO109" si="2747">ROUND(AH109,0)</f>
        <v>9882000</v>
      </c>
      <c r="AP109" s="500">
        <f t="shared" ref="AP109" si="2748">AH109-AO109</f>
        <v>0</v>
      </c>
      <c r="AQ109" s="486"/>
      <c r="AR109" s="486"/>
      <c r="AS109" s="965" t="s">
        <v>567</v>
      </c>
      <c r="AT109" s="951" t="s">
        <v>435</v>
      </c>
      <c r="AU109" s="952" t="s">
        <v>568</v>
      </c>
      <c r="AV109" s="937" t="s">
        <v>271</v>
      </c>
      <c r="AW109" s="938">
        <v>81</v>
      </c>
      <c r="AX109" s="1017">
        <v>20500</v>
      </c>
      <c r="AY109" s="939">
        <v>1660500</v>
      </c>
      <c r="AZ109" s="497">
        <f>IF(EXACT(VLOOKUP(AS109,OFERTA_0,3,FALSE),AU109),1,0)</f>
        <v>1</v>
      </c>
      <c r="BA109" s="497">
        <f>IF(EXACT(VLOOKUP(AS109,OFERTA_0,4,FALSE),AV109),1,0)</f>
        <v>1</v>
      </c>
      <c r="BB109" s="498">
        <f>IF(EXACT(VLOOKUP(AS109,OFERTA_0,5,FALSE),AW109),1,0)</f>
        <v>1</v>
      </c>
      <c r="BC109" s="498">
        <f t="shared" ref="BC109" si="2749">IF(AX109=0,0,1)</f>
        <v>1</v>
      </c>
      <c r="BD109" s="498">
        <f t="shared" ref="BD109" si="2750">IF(AY109=0,0,1)</f>
        <v>1</v>
      </c>
      <c r="BE109" s="498">
        <f t="shared" ref="BE109" si="2751">PRODUCT(AZ109:BD109)</f>
        <v>1</v>
      </c>
      <c r="BF109" s="504">
        <f t="shared" ref="BF109" si="2752">ROUND(AY109,0)</f>
        <v>1660500</v>
      </c>
      <c r="BG109" s="500">
        <f t="shared" ref="BG109" si="2753">AY109-BF109</f>
        <v>0</v>
      </c>
      <c r="BJ109" s="965" t="s">
        <v>567</v>
      </c>
      <c r="BK109" s="951" t="s">
        <v>435</v>
      </c>
      <c r="BL109" s="952" t="s">
        <v>568</v>
      </c>
      <c r="BM109" s="937" t="s">
        <v>271</v>
      </c>
      <c r="BN109" s="938">
        <v>81</v>
      </c>
      <c r="BO109" s="1017">
        <v>31524</v>
      </c>
      <c r="BP109" s="939">
        <v>2553444</v>
      </c>
      <c r="BQ109" s="497">
        <f>IF(EXACT(VLOOKUP(BJ109,OFERTA_0,3,FALSE),BL109),1,0)</f>
        <v>1</v>
      </c>
      <c r="BR109" s="497">
        <f>IF(EXACT(VLOOKUP(BJ109,OFERTA_0,4,FALSE),BM109),1,0)</f>
        <v>1</v>
      </c>
      <c r="BS109" s="498">
        <f>IF(EXACT(VLOOKUP(BJ109,OFERTA_0,5,FALSE),BN109),1,0)</f>
        <v>1</v>
      </c>
      <c r="BT109" s="498">
        <f t="shared" ref="BT109" si="2754">IF(BO109=0,0,1)</f>
        <v>1</v>
      </c>
      <c r="BU109" s="498">
        <f t="shared" ref="BU109" si="2755">IF(BP109=0,0,1)</f>
        <v>1</v>
      </c>
      <c r="BV109" s="498">
        <f t="shared" ref="BV109" si="2756">PRODUCT(BQ109:BU109)</f>
        <v>1</v>
      </c>
      <c r="BW109" s="504">
        <f t="shared" ref="BW109" si="2757">ROUND(BP109,0)</f>
        <v>2553444</v>
      </c>
      <c r="BX109" s="500">
        <f t="shared" ref="BX109" si="2758">BP109-BW109</f>
        <v>0</v>
      </c>
      <c r="CA109" s="965" t="s">
        <v>567</v>
      </c>
      <c r="CB109" s="951" t="s">
        <v>435</v>
      </c>
      <c r="CC109" s="952" t="s">
        <v>568</v>
      </c>
      <c r="CD109" s="937" t="s">
        <v>271</v>
      </c>
      <c r="CE109" s="938">
        <v>81</v>
      </c>
      <c r="CF109" s="1017">
        <v>41788</v>
      </c>
      <c r="CG109" s="939">
        <v>3384828</v>
      </c>
      <c r="CH109" s="497">
        <f>IF(EXACT(VLOOKUP(CA109,OFERTA_0,3,FALSE),CC109),1,0)</f>
        <v>1</v>
      </c>
      <c r="CI109" s="497">
        <f>IF(EXACT(VLOOKUP(CA109,OFERTA_0,4,FALSE),CD109),1,0)</f>
        <v>1</v>
      </c>
      <c r="CJ109" s="498">
        <f>IF(EXACT(VLOOKUP(CA109,OFERTA_0,5,FALSE),CE109),1,0)</f>
        <v>1</v>
      </c>
      <c r="CK109" s="498">
        <f t="shared" ref="CK109" si="2759">IF(CF109=0,0,1)</f>
        <v>1</v>
      </c>
      <c r="CL109" s="498">
        <f t="shared" ref="CL109" si="2760">IF(CG109=0,0,1)</f>
        <v>1</v>
      </c>
      <c r="CM109" s="498">
        <f t="shared" ref="CM109" si="2761">PRODUCT(CH109:CL109)</f>
        <v>1</v>
      </c>
      <c r="CN109" s="504">
        <f t="shared" ref="CN109" si="2762">ROUND(CG109,0)</f>
        <v>3384828</v>
      </c>
      <c r="CO109" s="500">
        <f t="shared" ref="CO109" si="2763">CG109-CN109</f>
        <v>0</v>
      </c>
      <c r="CR109" s="965" t="s">
        <v>567</v>
      </c>
      <c r="CS109" s="951" t="s">
        <v>435</v>
      </c>
      <c r="CT109" s="952" t="s">
        <v>568</v>
      </c>
      <c r="CU109" s="937" t="s">
        <v>271</v>
      </c>
      <c r="CV109" s="1030">
        <v>81</v>
      </c>
      <c r="CW109" s="1017">
        <v>41790</v>
      </c>
      <c r="CX109" s="698">
        <f t="shared" si="2606"/>
        <v>3384990</v>
      </c>
      <c r="CY109" s="497">
        <f>IF(EXACT(VLOOKUP(CR109,OFERTA_0,3,FALSE),CT109),1,0)</f>
        <v>1</v>
      </c>
      <c r="CZ109" s="497">
        <f>IF(EXACT(VLOOKUP(CR109,OFERTA_0,4,FALSE),CU109),1,0)</f>
        <v>1</v>
      </c>
      <c r="DA109" s="498">
        <f>IF(EXACT(VLOOKUP(CR109,OFERTA_0,5,FALSE),CV109),1,0)</f>
        <v>1</v>
      </c>
      <c r="DB109" s="498">
        <f t="shared" ref="DB109" si="2764">IF(CW109=0,0,1)</f>
        <v>1</v>
      </c>
      <c r="DC109" s="498">
        <f t="shared" ref="DC109" si="2765">IF(CX109=0,0,1)</f>
        <v>1</v>
      </c>
      <c r="DD109" s="498">
        <f t="shared" ref="DD109" si="2766">PRODUCT(CY109:DC109)</f>
        <v>1</v>
      </c>
      <c r="DE109" s="504">
        <f t="shared" ref="DE109" si="2767">ROUND(CX109,0)</f>
        <v>3384990</v>
      </c>
      <c r="DF109" s="500">
        <f t="shared" ref="DF109" si="2768">CX109-DE109</f>
        <v>0</v>
      </c>
      <c r="DI109" s="965" t="s">
        <v>567</v>
      </c>
      <c r="DJ109" s="951" t="s">
        <v>435</v>
      </c>
      <c r="DK109" s="952" t="s">
        <v>568</v>
      </c>
      <c r="DL109" s="937" t="s">
        <v>271</v>
      </c>
      <c r="DM109" s="938">
        <v>81</v>
      </c>
      <c r="DN109" s="1017">
        <v>14000</v>
      </c>
      <c r="DO109" s="939">
        <v>1134000</v>
      </c>
      <c r="DP109" s="497">
        <f>IF(EXACT(VLOOKUP(DI109,OFERTA_0,3,FALSE),DK109),1,0)</f>
        <v>1</v>
      </c>
      <c r="DQ109" s="497">
        <f>IF(EXACT(VLOOKUP(DI109,OFERTA_0,4,FALSE),DL109),1,0)</f>
        <v>1</v>
      </c>
      <c r="DR109" s="498">
        <f>IF(EXACT(VLOOKUP(DI109,OFERTA_0,5,FALSE),DM109),1,0)</f>
        <v>1</v>
      </c>
      <c r="DS109" s="498">
        <f t="shared" ref="DS109" si="2769">IF(DN109=0,0,1)</f>
        <v>1</v>
      </c>
      <c r="DT109" s="498">
        <f t="shared" ref="DT109" si="2770">IF(DO109=0,0,1)</f>
        <v>1</v>
      </c>
      <c r="DU109" s="498">
        <f t="shared" ref="DU109" si="2771">PRODUCT(DP109:DT109)</f>
        <v>1</v>
      </c>
      <c r="DV109" s="504">
        <f t="shared" ref="DV109" si="2772">ROUND(DO109,0)</f>
        <v>1134000</v>
      </c>
      <c r="DW109" s="500">
        <f t="shared" ref="DW109" si="2773">DO109-DV109</f>
        <v>0</v>
      </c>
      <c r="DZ109" s="965" t="s">
        <v>567</v>
      </c>
      <c r="EA109" s="951" t="s">
        <v>435</v>
      </c>
      <c r="EB109" s="952" t="s">
        <v>568</v>
      </c>
      <c r="EC109" s="937" t="s">
        <v>271</v>
      </c>
      <c r="ED109" s="1030">
        <v>81</v>
      </c>
      <c r="EE109" s="1017">
        <v>41786</v>
      </c>
      <c r="EF109" s="698">
        <f t="shared" si="2617"/>
        <v>3384666</v>
      </c>
      <c r="EG109" s="497">
        <f>IF(EXACT(VLOOKUP(DZ109,OFERTA_0,3,FALSE),EB109),1,0)</f>
        <v>1</v>
      </c>
      <c r="EH109" s="497">
        <f>IF(EXACT(VLOOKUP(DZ109,OFERTA_0,4,FALSE),EC109),1,0)</f>
        <v>1</v>
      </c>
      <c r="EI109" s="498">
        <f>IF(EXACT(VLOOKUP(DZ109,OFERTA_0,5,FALSE),ED109),1,0)</f>
        <v>1</v>
      </c>
      <c r="EJ109" s="498">
        <f t="shared" ref="EJ109" si="2774">IF(EE109=0,0,1)</f>
        <v>1</v>
      </c>
      <c r="EK109" s="498">
        <f t="shared" ref="EK109" si="2775">IF(EF109=0,0,1)</f>
        <v>1</v>
      </c>
      <c r="EL109" s="498">
        <f t="shared" ref="EL109" si="2776">PRODUCT(EG109:EK109)</f>
        <v>1</v>
      </c>
      <c r="EM109" s="504">
        <f t="shared" ref="EM109" si="2777">ROUND(EF109,0)</f>
        <v>3384666</v>
      </c>
      <c r="EN109" s="500">
        <f t="shared" ref="EN109" si="2778">EF109-EM109</f>
        <v>0</v>
      </c>
      <c r="EQ109" s="659"/>
      <c r="ER109" s="660"/>
      <c r="ES109" s="661"/>
      <c r="ET109" s="662"/>
      <c r="EU109" s="663"/>
      <c r="EV109" s="664"/>
      <c r="EW109" s="1324"/>
      <c r="EX109" s="497"/>
      <c r="EY109" s="497"/>
      <c r="EZ109" s="501"/>
      <c r="FA109" s="501"/>
      <c r="FB109" s="501"/>
      <c r="FC109" s="501"/>
      <c r="FD109" s="502"/>
      <c r="FE109" s="503"/>
      <c r="FH109" s="659"/>
      <c r="FI109" s="660"/>
      <c r="FJ109" s="661"/>
      <c r="FK109" s="662"/>
      <c r="FL109" s="663"/>
      <c r="FM109" s="664"/>
      <c r="FN109" s="1324"/>
      <c r="FO109" s="497"/>
      <c r="FP109" s="497"/>
      <c r="FQ109" s="501"/>
      <c r="FR109" s="501"/>
      <c r="FS109" s="501"/>
      <c r="FT109" s="501"/>
      <c r="FU109" s="502"/>
      <c r="FV109" s="503"/>
      <c r="FY109" s="659"/>
      <c r="FZ109" s="660"/>
      <c r="GA109" s="661"/>
      <c r="GB109" s="662"/>
      <c r="GC109" s="663"/>
      <c r="GD109" s="664"/>
      <c r="GE109" s="1324"/>
      <c r="GF109" s="497"/>
      <c r="GG109" s="497"/>
      <c r="GH109" s="501"/>
      <c r="GI109" s="501"/>
      <c r="GJ109" s="501"/>
      <c r="GK109" s="501"/>
      <c r="GL109" s="502"/>
      <c r="GM109" s="503"/>
      <c r="GP109" s="659"/>
      <c r="GQ109" s="660"/>
      <c r="GR109" s="661"/>
      <c r="GS109" s="662"/>
      <c r="GT109" s="663"/>
      <c r="GU109" s="664"/>
      <c r="GV109" s="1324"/>
      <c r="GW109" s="497"/>
      <c r="GX109" s="497"/>
      <c r="GY109" s="501"/>
      <c r="GZ109" s="501"/>
      <c r="HA109" s="501"/>
      <c r="HB109" s="501"/>
      <c r="HC109" s="502"/>
      <c r="HD109" s="503"/>
      <c r="HG109" s="659"/>
      <c r="HH109" s="660"/>
      <c r="HI109" s="661"/>
      <c r="HJ109" s="662"/>
      <c r="HK109" s="663"/>
      <c r="HL109" s="664"/>
      <c r="HM109" s="1324"/>
      <c r="HN109" s="497"/>
      <c r="HO109" s="497"/>
      <c r="HP109" s="501"/>
      <c r="HQ109" s="501"/>
      <c r="HR109" s="501"/>
      <c r="HS109" s="501"/>
      <c r="HT109" s="502"/>
      <c r="HU109" s="503"/>
      <c r="HX109" s="659"/>
      <c r="HY109" s="660"/>
      <c r="HZ109" s="661"/>
      <c r="IA109" s="662"/>
      <c r="IB109" s="663"/>
      <c r="IC109" s="664"/>
      <c r="ID109" s="1324"/>
      <c r="IE109" s="497"/>
      <c r="IF109" s="497"/>
      <c r="IG109" s="501"/>
      <c r="IH109" s="501"/>
      <c r="II109" s="501"/>
      <c r="IJ109" s="501"/>
      <c r="IK109" s="502"/>
      <c r="IL109" s="503"/>
      <c r="IO109" s="659"/>
      <c r="IP109" s="660"/>
      <c r="IQ109" s="661"/>
      <c r="IR109" s="662"/>
      <c r="IS109" s="663"/>
      <c r="IT109" s="664"/>
      <c r="IU109" s="1324"/>
      <c r="IV109" s="497"/>
      <c r="IW109" s="497"/>
      <c r="IX109" s="501"/>
      <c r="IY109" s="501"/>
      <c r="IZ109" s="501"/>
      <c r="JA109" s="501"/>
      <c r="JB109" s="502"/>
      <c r="JC109" s="503"/>
      <c r="JF109" s="659"/>
      <c r="JG109" s="660"/>
      <c r="JH109" s="661"/>
      <c r="JI109" s="662"/>
      <c r="JJ109" s="663"/>
      <c r="JK109" s="664"/>
      <c r="JL109" s="1324"/>
      <c r="JM109" s="497"/>
      <c r="JN109" s="497"/>
      <c r="JO109" s="501"/>
      <c r="JP109" s="501"/>
      <c r="JQ109" s="501"/>
      <c r="JR109" s="501"/>
      <c r="JS109" s="502"/>
      <c r="JT109" s="503"/>
      <c r="JW109" s="659"/>
      <c r="JX109" s="660"/>
      <c r="JY109" s="661"/>
      <c r="JZ109" s="662"/>
      <c r="KA109" s="663"/>
      <c r="KB109" s="664"/>
      <c r="KC109" s="1324"/>
      <c r="KD109" s="497"/>
      <c r="KE109" s="497"/>
      <c r="KF109" s="501"/>
      <c r="KG109" s="501"/>
      <c r="KH109" s="501"/>
      <c r="KI109" s="501"/>
      <c r="KJ109" s="502"/>
      <c r="KK109" s="503"/>
      <c r="KN109" s="659"/>
      <c r="KO109" s="660"/>
      <c r="KP109" s="661"/>
      <c r="KQ109" s="662"/>
      <c r="KR109" s="663"/>
      <c r="KS109" s="664"/>
      <c r="KT109" s="1324"/>
      <c r="KU109" s="497"/>
      <c r="KV109" s="497"/>
      <c r="KW109" s="501"/>
      <c r="KX109" s="501"/>
      <c r="KY109" s="501"/>
      <c r="KZ109" s="501"/>
      <c r="LA109" s="502"/>
      <c r="LB109" s="503"/>
      <c r="LE109" s="659"/>
      <c r="LF109" s="660"/>
      <c r="LG109" s="661"/>
      <c r="LH109" s="662"/>
      <c r="LI109" s="663"/>
      <c r="LJ109" s="664"/>
      <c r="LK109" s="1324"/>
      <c r="LL109" s="497"/>
      <c r="LM109" s="497"/>
      <c r="LN109" s="501"/>
      <c r="LO109" s="501"/>
      <c r="LP109" s="501"/>
      <c r="LQ109" s="501"/>
      <c r="LR109" s="502"/>
      <c r="LS109" s="503"/>
      <c r="LV109" s="659"/>
      <c r="LW109" s="660"/>
      <c r="LX109" s="661"/>
      <c r="LY109" s="662"/>
      <c r="LZ109" s="663"/>
      <c r="MA109" s="664"/>
      <c r="MB109" s="1324"/>
      <c r="MC109" s="497"/>
      <c r="MD109" s="497"/>
      <c r="ME109" s="501"/>
      <c r="MF109" s="501"/>
      <c r="MG109" s="501"/>
      <c r="MH109" s="501"/>
      <c r="MI109" s="502"/>
      <c r="MJ109" s="503"/>
      <c r="MM109" s="659"/>
      <c r="MN109" s="660"/>
      <c r="MO109" s="661"/>
      <c r="MP109" s="662"/>
      <c r="MQ109" s="663"/>
      <c r="MR109" s="664"/>
      <c r="MS109" s="1324"/>
      <c r="MT109" s="497"/>
      <c r="MU109" s="497"/>
      <c r="MV109" s="501"/>
      <c r="MW109" s="501"/>
      <c r="MX109" s="501"/>
      <c r="MY109" s="501"/>
      <c r="MZ109" s="502"/>
      <c r="NA109" s="503"/>
      <c r="ND109" s="659"/>
      <c r="NE109" s="660"/>
      <c r="NF109" s="661"/>
      <c r="NG109" s="662"/>
      <c r="NH109" s="663"/>
      <c r="NI109" s="664"/>
      <c r="NJ109" s="1324"/>
      <c r="NK109" s="497"/>
      <c r="NL109" s="497"/>
      <c r="NM109" s="501"/>
      <c r="NN109" s="501"/>
      <c r="NO109" s="501"/>
      <c r="NP109" s="501"/>
      <c r="NQ109" s="502"/>
      <c r="NR109" s="503"/>
      <c r="NU109" s="659"/>
      <c r="NV109" s="660"/>
      <c r="NW109" s="661"/>
      <c r="NX109" s="662"/>
      <c r="NY109" s="663"/>
      <c r="NZ109" s="664"/>
      <c r="OA109" s="1324"/>
      <c r="OB109" s="497"/>
      <c r="OC109" s="497"/>
      <c r="OD109" s="501"/>
      <c r="OE109" s="501"/>
      <c r="OF109" s="501"/>
      <c r="OG109" s="501"/>
      <c r="OH109" s="502"/>
      <c r="OI109" s="503"/>
      <c r="OL109" s="659"/>
      <c r="OM109" s="660"/>
      <c r="ON109" s="661"/>
      <c r="OO109" s="662"/>
      <c r="OP109" s="663"/>
      <c r="OQ109" s="664"/>
      <c r="OR109" s="1324"/>
      <c r="OS109" s="497"/>
      <c r="OT109" s="497"/>
      <c r="OU109" s="501"/>
      <c r="OV109" s="501"/>
      <c r="OW109" s="501"/>
      <c r="OX109" s="501"/>
      <c r="OY109" s="502"/>
      <c r="OZ109" s="503"/>
      <c r="PC109" s="659"/>
      <c r="PD109" s="660"/>
      <c r="PE109" s="661"/>
      <c r="PF109" s="662"/>
      <c r="PG109" s="663"/>
      <c r="PH109" s="664"/>
      <c r="PI109" s="1324"/>
      <c r="PJ109" s="497"/>
      <c r="PK109" s="497"/>
      <c r="PL109" s="501"/>
      <c r="PM109" s="501"/>
      <c r="PN109" s="501"/>
      <c r="PO109" s="501"/>
      <c r="PP109" s="502"/>
      <c r="PQ109" s="503"/>
      <c r="PT109" s="659"/>
      <c r="PU109" s="660"/>
      <c r="PV109" s="661"/>
      <c r="PW109" s="662"/>
      <c r="PX109" s="663"/>
      <c r="PY109" s="664"/>
      <c r="PZ109" s="1324"/>
      <c r="QA109" s="497"/>
      <c r="QB109" s="497"/>
      <c r="QC109" s="501"/>
      <c r="QD109" s="501"/>
      <c r="QE109" s="501"/>
      <c r="QF109" s="501"/>
      <c r="QG109" s="502"/>
      <c r="QH109" s="503"/>
      <c r="QK109" s="659"/>
      <c r="QL109" s="660"/>
      <c r="QM109" s="661"/>
      <c r="QN109" s="662"/>
      <c r="QO109" s="663"/>
      <c r="QP109" s="664"/>
      <c r="QQ109" s="1324"/>
      <c r="QR109" s="497"/>
      <c r="QS109" s="497"/>
      <c r="QT109" s="501"/>
      <c r="QU109" s="501"/>
      <c r="QV109" s="501"/>
      <c r="QW109" s="501"/>
      <c r="QX109" s="502"/>
      <c r="QY109" s="503"/>
      <c r="RB109" s="381"/>
      <c r="RC109" s="382"/>
      <c r="RD109" s="383"/>
      <c r="RE109" s="384"/>
      <c r="RF109" s="385"/>
      <c r="RG109" s="386"/>
      <c r="RH109" s="386"/>
      <c r="RI109" s="497"/>
      <c r="RJ109" s="497"/>
      <c r="RK109" s="501"/>
      <c r="RL109" s="501"/>
      <c r="RM109" s="501"/>
      <c r="RN109" s="501"/>
      <c r="RO109" s="502"/>
      <c r="RP109" s="503"/>
      <c r="RS109" s="381"/>
      <c r="RT109" s="382"/>
      <c r="RU109" s="383"/>
      <c r="RV109" s="384"/>
      <c r="RW109" s="385"/>
      <c r="RX109" s="386"/>
      <c r="RY109" s="386"/>
      <c r="RZ109" s="497"/>
      <c r="SA109" s="497"/>
      <c r="SB109" s="501"/>
      <c r="SC109" s="501"/>
      <c r="SD109" s="501"/>
      <c r="SE109" s="501"/>
      <c r="SF109" s="502"/>
      <c r="SG109" s="503"/>
      <c r="SJ109" s="381"/>
      <c r="SK109" s="382"/>
      <c r="SL109" s="383"/>
      <c r="SM109" s="384"/>
      <c r="SN109" s="385"/>
      <c r="SO109" s="386"/>
      <c r="SP109" s="386"/>
      <c r="SQ109" s="497"/>
      <c r="SR109" s="497"/>
      <c r="SS109" s="501"/>
      <c r="ST109" s="501"/>
      <c r="SU109" s="501"/>
      <c r="SV109" s="501"/>
      <c r="SW109" s="502"/>
      <c r="SX109" s="503"/>
    </row>
    <row r="110" spans="2:518" ht="31.5" customHeight="1" thickTop="1" thickBot="1">
      <c r="B110" s="825" t="s">
        <v>569</v>
      </c>
      <c r="C110" s="826"/>
      <c r="D110" s="827" t="s">
        <v>570</v>
      </c>
      <c r="E110" s="828"/>
      <c r="F110" s="866"/>
      <c r="G110" s="830"/>
      <c r="H110" s="831"/>
      <c r="K110" s="927" t="s">
        <v>569</v>
      </c>
      <c r="L110" s="928"/>
      <c r="M110" s="929" t="s">
        <v>570</v>
      </c>
      <c r="N110" s="930"/>
      <c r="O110" s="968"/>
      <c r="P110" s="932"/>
      <c r="Q110" s="933"/>
      <c r="R110" s="493"/>
      <c r="S110" s="494"/>
      <c r="T110" s="494"/>
      <c r="U110" s="494"/>
      <c r="V110" s="494"/>
      <c r="W110" s="494"/>
      <c r="X110" s="917"/>
      <c r="Y110" s="918"/>
      <c r="Z110" s="486"/>
      <c r="AA110" s="486"/>
      <c r="AB110" s="927" t="s">
        <v>569</v>
      </c>
      <c r="AC110" s="928"/>
      <c r="AD110" s="929" t="s">
        <v>570</v>
      </c>
      <c r="AE110" s="930"/>
      <c r="AF110" s="968"/>
      <c r="AG110" s="932"/>
      <c r="AH110" s="933"/>
      <c r="AI110" s="493"/>
      <c r="AJ110" s="494"/>
      <c r="AK110" s="494"/>
      <c r="AL110" s="494"/>
      <c r="AM110" s="494"/>
      <c r="AN110" s="494"/>
      <c r="AO110" s="917"/>
      <c r="AP110" s="918"/>
      <c r="AQ110" s="486"/>
      <c r="AR110" s="486"/>
      <c r="AS110" s="927" t="s">
        <v>569</v>
      </c>
      <c r="AT110" s="928"/>
      <c r="AU110" s="929" t="s">
        <v>570</v>
      </c>
      <c r="AV110" s="930"/>
      <c r="AW110" s="968"/>
      <c r="AX110" s="932"/>
      <c r="AY110" s="933"/>
      <c r="AZ110" s="493"/>
      <c r="BA110" s="494"/>
      <c r="BB110" s="494"/>
      <c r="BC110" s="494"/>
      <c r="BD110" s="494"/>
      <c r="BE110" s="494"/>
      <c r="BF110" s="917"/>
      <c r="BG110" s="918"/>
      <c r="BJ110" s="927" t="s">
        <v>569</v>
      </c>
      <c r="BK110" s="928"/>
      <c r="BL110" s="929" t="s">
        <v>570</v>
      </c>
      <c r="BM110" s="930"/>
      <c r="BN110" s="968"/>
      <c r="BO110" s="932"/>
      <c r="BP110" s="933"/>
      <c r="BQ110" s="493"/>
      <c r="BR110" s="494"/>
      <c r="BS110" s="494"/>
      <c r="BT110" s="494"/>
      <c r="BU110" s="494"/>
      <c r="BV110" s="494"/>
      <c r="BW110" s="917"/>
      <c r="BX110" s="918"/>
      <c r="CA110" s="927" t="s">
        <v>569</v>
      </c>
      <c r="CB110" s="928"/>
      <c r="CC110" s="929" t="s">
        <v>570</v>
      </c>
      <c r="CD110" s="930"/>
      <c r="CE110" s="968"/>
      <c r="CF110" s="932"/>
      <c r="CG110" s="933"/>
      <c r="CH110" s="493"/>
      <c r="CI110" s="494"/>
      <c r="CJ110" s="494"/>
      <c r="CK110" s="494"/>
      <c r="CL110" s="494"/>
      <c r="CM110" s="494"/>
      <c r="CN110" s="917"/>
      <c r="CO110" s="918"/>
      <c r="CR110" s="652" t="s">
        <v>569</v>
      </c>
      <c r="CS110" s="1028"/>
      <c r="CT110" s="929" t="s">
        <v>570</v>
      </c>
      <c r="CU110" s="654"/>
      <c r="CV110" s="655"/>
      <c r="CW110" s="932"/>
      <c r="CX110" s="657"/>
      <c r="CY110" s="493"/>
      <c r="CZ110" s="494"/>
      <c r="DA110" s="494"/>
      <c r="DB110" s="494"/>
      <c r="DC110" s="494"/>
      <c r="DD110" s="494"/>
      <c r="DE110" s="917"/>
      <c r="DF110" s="918"/>
      <c r="DI110" s="927" t="s">
        <v>569</v>
      </c>
      <c r="DJ110" s="928"/>
      <c r="DK110" s="929" t="s">
        <v>570</v>
      </c>
      <c r="DL110" s="930"/>
      <c r="DM110" s="968"/>
      <c r="DN110" s="932"/>
      <c r="DO110" s="933"/>
      <c r="DP110" s="493"/>
      <c r="DQ110" s="494"/>
      <c r="DR110" s="494"/>
      <c r="DS110" s="494"/>
      <c r="DT110" s="494"/>
      <c r="DU110" s="494"/>
      <c r="DV110" s="917"/>
      <c r="DW110" s="918"/>
      <c r="DZ110" s="652" t="s">
        <v>569</v>
      </c>
      <c r="EA110" s="1028"/>
      <c r="EB110" s="929" t="s">
        <v>570</v>
      </c>
      <c r="EC110" s="654"/>
      <c r="ED110" s="655"/>
      <c r="EE110" s="932"/>
      <c r="EF110" s="657"/>
      <c r="EG110" s="493"/>
      <c r="EH110" s="494"/>
      <c r="EI110" s="494"/>
      <c r="EJ110" s="494"/>
      <c r="EK110" s="494"/>
      <c r="EL110" s="494"/>
      <c r="EM110" s="917"/>
      <c r="EN110" s="918"/>
      <c r="EQ110" s="678"/>
      <c r="ER110" s="679"/>
      <c r="ES110" s="680"/>
      <c r="ET110" s="681"/>
      <c r="EU110" s="682"/>
      <c r="EV110" s="683"/>
      <c r="EW110" s="1324"/>
      <c r="EX110" s="497"/>
      <c r="EY110" s="497"/>
      <c r="EZ110" s="501"/>
      <c r="FA110" s="501"/>
      <c r="FB110" s="501"/>
      <c r="FC110" s="501"/>
      <c r="FD110" s="502"/>
      <c r="FE110" s="503"/>
      <c r="FH110" s="678"/>
      <c r="FI110" s="679"/>
      <c r="FJ110" s="680"/>
      <c r="FK110" s="681"/>
      <c r="FL110" s="682"/>
      <c r="FM110" s="683"/>
      <c r="FN110" s="1324"/>
      <c r="FO110" s="497"/>
      <c r="FP110" s="497"/>
      <c r="FQ110" s="501"/>
      <c r="FR110" s="501"/>
      <c r="FS110" s="501"/>
      <c r="FT110" s="501"/>
      <c r="FU110" s="502"/>
      <c r="FV110" s="503"/>
      <c r="FY110" s="678"/>
      <c r="FZ110" s="679"/>
      <c r="GA110" s="680"/>
      <c r="GB110" s="681"/>
      <c r="GC110" s="682"/>
      <c r="GD110" s="683"/>
      <c r="GE110" s="1324"/>
      <c r="GF110" s="497"/>
      <c r="GG110" s="497"/>
      <c r="GH110" s="501"/>
      <c r="GI110" s="501"/>
      <c r="GJ110" s="501"/>
      <c r="GK110" s="501"/>
      <c r="GL110" s="502"/>
      <c r="GM110" s="503"/>
      <c r="GP110" s="678"/>
      <c r="GQ110" s="679"/>
      <c r="GR110" s="680"/>
      <c r="GS110" s="681"/>
      <c r="GT110" s="682"/>
      <c r="GU110" s="683"/>
      <c r="GV110" s="1324"/>
      <c r="GW110" s="497"/>
      <c r="GX110" s="497"/>
      <c r="GY110" s="501"/>
      <c r="GZ110" s="501"/>
      <c r="HA110" s="501"/>
      <c r="HB110" s="501"/>
      <c r="HC110" s="502"/>
      <c r="HD110" s="503"/>
      <c r="HG110" s="678"/>
      <c r="HH110" s="679"/>
      <c r="HI110" s="680"/>
      <c r="HJ110" s="681"/>
      <c r="HK110" s="682"/>
      <c r="HL110" s="683"/>
      <c r="HM110" s="1324"/>
      <c r="HN110" s="497"/>
      <c r="HO110" s="497"/>
      <c r="HP110" s="501"/>
      <c r="HQ110" s="501"/>
      <c r="HR110" s="501"/>
      <c r="HS110" s="501"/>
      <c r="HT110" s="502"/>
      <c r="HU110" s="503"/>
      <c r="HX110" s="678"/>
      <c r="HY110" s="679"/>
      <c r="HZ110" s="680"/>
      <c r="IA110" s="681"/>
      <c r="IB110" s="682"/>
      <c r="IC110" s="683"/>
      <c r="ID110" s="1324"/>
      <c r="IE110" s="497"/>
      <c r="IF110" s="497"/>
      <c r="IG110" s="501"/>
      <c r="IH110" s="501"/>
      <c r="II110" s="501"/>
      <c r="IJ110" s="501"/>
      <c r="IK110" s="502"/>
      <c r="IL110" s="503"/>
      <c r="IO110" s="678"/>
      <c r="IP110" s="679"/>
      <c r="IQ110" s="680"/>
      <c r="IR110" s="681"/>
      <c r="IS110" s="682"/>
      <c r="IT110" s="683"/>
      <c r="IU110" s="1324"/>
      <c r="IV110" s="497"/>
      <c r="IW110" s="497"/>
      <c r="IX110" s="501"/>
      <c r="IY110" s="501"/>
      <c r="IZ110" s="501"/>
      <c r="JA110" s="501"/>
      <c r="JB110" s="502"/>
      <c r="JC110" s="503"/>
      <c r="JF110" s="678"/>
      <c r="JG110" s="679"/>
      <c r="JH110" s="680"/>
      <c r="JI110" s="681"/>
      <c r="JJ110" s="682"/>
      <c r="JK110" s="683"/>
      <c r="JL110" s="1324"/>
      <c r="JM110" s="497"/>
      <c r="JN110" s="497"/>
      <c r="JO110" s="501"/>
      <c r="JP110" s="501"/>
      <c r="JQ110" s="501"/>
      <c r="JR110" s="501"/>
      <c r="JS110" s="502"/>
      <c r="JT110" s="503"/>
      <c r="JW110" s="678"/>
      <c r="JX110" s="679"/>
      <c r="JY110" s="680"/>
      <c r="JZ110" s="681"/>
      <c r="KA110" s="682"/>
      <c r="KB110" s="683"/>
      <c r="KC110" s="1324"/>
      <c r="KD110" s="497"/>
      <c r="KE110" s="497"/>
      <c r="KF110" s="501"/>
      <c r="KG110" s="501"/>
      <c r="KH110" s="501"/>
      <c r="KI110" s="501"/>
      <c r="KJ110" s="502"/>
      <c r="KK110" s="503"/>
      <c r="KN110" s="678"/>
      <c r="KO110" s="679"/>
      <c r="KP110" s="680"/>
      <c r="KQ110" s="681"/>
      <c r="KR110" s="682"/>
      <c r="KS110" s="683"/>
      <c r="KT110" s="1324"/>
      <c r="KU110" s="497"/>
      <c r="KV110" s="497"/>
      <c r="KW110" s="501"/>
      <c r="KX110" s="501"/>
      <c r="KY110" s="501"/>
      <c r="KZ110" s="501"/>
      <c r="LA110" s="502"/>
      <c r="LB110" s="503"/>
      <c r="LE110" s="678"/>
      <c r="LF110" s="679"/>
      <c r="LG110" s="680"/>
      <c r="LH110" s="681"/>
      <c r="LI110" s="682"/>
      <c r="LJ110" s="683"/>
      <c r="LK110" s="1324"/>
      <c r="LL110" s="497"/>
      <c r="LM110" s="497"/>
      <c r="LN110" s="501"/>
      <c r="LO110" s="501"/>
      <c r="LP110" s="501"/>
      <c r="LQ110" s="501"/>
      <c r="LR110" s="502"/>
      <c r="LS110" s="503"/>
      <c r="LV110" s="678"/>
      <c r="LW110" s="679"/>
      <c r="LX110" s="680"/>
      <c r="LY110" s="681"/>
      <c r="LZ110" s="682"/>
      <c r="MA110" s="683"/>
      <c r="MB110" s="1324"/>
      <c r="MC110" s="497"/>
      <c r="MD110" s="497"/>
      <c r="ME110" s="501"/>
      <c r="MF110" s="501"/>
      <c r="MG110" s="501"/>
      <c r="MH110" s="501"/>
      <c r="MI110" s="502"/>
      <c r="MJ110" s="503"/>
      <c r="MM110" s="678"/>
      <c r="MN110" s="679"/>
      <c r="MO110" s="680"/>
      <c r="MP110" s="681"/>
      <c r="MQ110" s="682"/>
      <c r="MR110" s="683"/>
      <c r="MS110" s="1324"/>
      <c r="MT110" s="497"/>
      <c r="MU110" s="497"/>
      <c r="MV110" s="501"/>
      <c r="MW110" s="501"/>
      <c r="MX110" s="501"/>
      <c r="MY110" s="501"/>
      <c r="MZ110" s="502"/>
      <c r="NA110" s="503"/>
      <c r="ND110" s="678"/>
      <c r="NE110" s="679"/>
      <c r="NF110" s="680"/>
      <c r="NG110" s="681"/>
      <c r="NH110" s="682"/>
      <c r="NI110" s="683"/>
      <c r="NJ110" s="1324"/>
      <c r="NK110" s="497"/>
      <c r="NL110" s="497"/>
      <c r="NM110" s="501"/>
      <c r="NN110" s="501"/>
      <c r="NO110" s="501"/>
      <c r="NP110" s="501"/>
      <c r="NQ110" s="502"/>
      <c r="NR110" s="503"/>
      <c r="NU110" s="678"/>
      <c r="NV110" s="679"/>
      <c r="NW110" s="680"/>
      <c r="NX110" s="681"/>
      <c r="NY110" s="682"/>
      <c r="NZ110" s="683"/>
      <c r="OA110" s="1324"/>
      <c r="OB110" s="497"/>
      <c r="OC110" s="497"/>
      <c r="OD110" s="501"/>
      <c r="OE110" s="501"/>
      <c r="OF110" s="501"/>
      <c r="OG110" s="501"/>
      <c r="OH110" s="502"/>
      <c r="OI110" s="503"/>
      <c r="OL110" s="678"/>
      <c r="OM110" s="679"/>
      <c r="ON110" s="680"/>
      <c r="OO110" s="681"/>
      <c r="OP110" s="682"/>
      <c r="OQ110" s="683"/>
      <c r="OR110" s="1324"/>
      <c r="OS110" s="497"/>
      <c r="OT110" s="497"/>
      <c r="OU110" s="501"/>
      <c r="OV110" s="501"/>
      <c r="OW110" s="501"/>
      <c r="OX110" s="501"/>
      <c r="OY110" s="502"/>
      <c r="OZ110" s="503"/>
      <c r="PC110" s="678"/>
      <c r="PD110" s="679"/>
      <c r="PE110" s="680"/>
      <c r="PF110" s="681"/>
      <c r="PG110" s="682"/>
      <c r="PH110" s="683"/>
      <c r="PI110" s="1324"/>
      <c r="PJ110" s="497"/>
      <c r="PK110" s="497"/>
      <c r="PL110" s="501"/>
      <c r="PM110" s="501"/>
      <c r="PN110" s="501"/>
      <c r="PO110" s="501"/>
      <c r="PP110" s="502"/>
      <c r="PQ110" s="503"/>
      <c r="PT110" s="678"/>
      <c r="PU110" s="679"/>
      <c r="PV110" s="680"/>
      <c r="PW110" s="681"/>
      <c r="PX110" s="682"/>
      <c r="PY110" s="683"/>
      <c r="PZ110" s="1324"/>
      <c r="QA110" s="497"/>
      <c r="QB110" s="497"/>
      <c r="QC110" s="501"/>
      <c r="QD110" s="501"/>
      <c r="QE110" s="501"/>
      <c r="QF110" s="501"/>
      <c r="QG110" s="502"/>
      <c r="QH110" s="503"/>
      <c r="QK110" s="678"/>
      <c r="QL110" s="679"/>
      <c r="QM110" s="680"/>
      <c r="QN110" s="681"/>
      <c r="QO110" s="682"/>
      <c r="QP110" s="683"/>
      <c r="QQ110" s="1324"/>
      <c r="QR110" s="497"/>
      <c r="QS110" s="497"/>
      <c r="QT110" s="501"/>
      <c r="QU110" s="501"/>
      <c r="QV110" s="501"/>
      <c r="QW110" s="501"/>
      <c r="QX110" s="502"/>
      <c r="QY110" s="503"/>
      <c r="RB110" s="381"/>
      <c r="RC110" s="382"/>
      <c r="RD110" s="383"/>
      <c r="RE110" s="384"/>
      <c r="RF110" s="385"/>
      <c r="RG110" s="386"/>
      <c r="RH110" s="386"/>
      <c r="RI110" s="497"/>
      <c r="RJ110" s="497"/>
      <c r="RK110" s="501"/>
      <c r="RL110" s="501"/>
      <c r="RM110" s="501"/>
      <c r="RN110" s="501"/>
      <c r="RO110" s="502"/>
      <c r="RP110" s="503"/>
      <c r="RS110" s="381"/>
      <c r="RT110" s="382"/>
      <c r="RU110" s="383"/>
      <c r="RV110" s="384"/>
      <c r="RW110" s="385"/>
      <c r="RX110" s="386"/>
      <c r="RY110" s="386"/>
      <c r="RZ110" s="497"/>
      <c r="SA110" s="497"/>
      <c r="SB110" s="501"/>
      <c r="SC110" s="501"/>
      <c r="SD110" s="501"/>
      <c r="SE110" s="501"/>
      <c r="SF110" s="502"/>
      <c r="SG110" s="503"/>
      <c r="SJ110" s="381"/>
      <c r="SK110" s="382"/>
      <c r="SL110" s="383"/>
      <c r="SM110" s="384"/>
      <c r="SN110" s="385"/>
      <c r="SO110" s="386"/>
      <c r="SP110" s="386"/>
      <c r="SQ110" s="497"/>
      <c r="SR110" s="497"/>
      <c r="SS110" s="501"/>
      <c r="ST110" s="501"/>
      <c r="SU110" s="501"/>
      <c r="SV110" s="501"/>
      <c r="SW110" s="502"/>
      <c r="SX110" s="503"/>
    </row>
    <row r="111" spans="2:518" ht="69" customHeight="1" thickTop="1" thickBot="1">
      <c r="B111" s="832" t="s">
        <v>571</v>
      </c>
      <c r="C111" s="833" t="s">
        <v>324</v>
      </c>
      <c r="D111" s="844" t="s">
        <v>572</v>
      </c>
      <c r="E111" s="835" t="s">
        <v>146</v>
      </c>
      <c r="F111" s="836">
        <v>4</v>
      </c>
      <c r="G111" s="916">
        <v>0</v>
      </c>
      <c r="H111" s="837">
        <v>0</v>
      </c>
      <c r="K111" s="934" t="s">
        <v>571</v>
      </c>
      <c r="L111" s="935" t="s">
        <v>324</v>
      </c>
      <c r="M111" s="946" t="s">
        <v>572</v>
      </c>
      <c r="N111" s="937" t="s">
        <v>146</v>
      </c>
      <c r="O111" s="938">
        <v>4</v>
      </c>
      <c r="P111" s="1017">
        <v>225000</v>
      </c>
      <c r="Q111" s="939">
        <v>900000</v>
      </c>
      <c r="R111" s="497">
        <f>IF(EXACT(VLOOKUP(K111,OFERTA_0,3,FALSE),M111),1,0)</f>
        <v>1</v>
      </c>
      <c r="S111" s="497">
        <f>IF(EXACT(VLOOKUP(K111,OFERTA_0,4,FALSE),N111),1,0)</f>
        <v>1</v>
      </c>
      <c r="T111" s="498">
        <f>IF(EXACT(VLOOKUP(K111,OFERTA_0,5,FALSE),O111),1,0)</f>
        <v>1</v>
      </c>
      <c r="U111" s="498">
        <f t="shared" ref="U111:U112" si="2779">IF(P111=0,0,1)</f>
        <v>1</v>
      </c>
      <c r="V111" s="498">
        <f t="shared" ref="V111:V112" si="2780">IF(Q111=0,0,1)</f>
        <v>1</v>
      </c>
      <c r="W111" s="498">
        <f t="shared" ref="W111:W112" si="2781">PRODUCT(R111:V111)</f>
        <v>1</v>
      </c>
      <c r="X111" s="504">
        <f t="shared" ref="X111:X112" si="2782">ROUND(Q111,0)</f>
        <v>900000</v>
      </c>
      <c r="Y111" s="500">
        <f t="shared" ref="Y111:Y112" si="2783">Q111-X111</f>
        <v>0</v>
      </c>
      <c r="Z111" s="486"/>
      <c r="AA111" s="486"/>
      <c r="AB111" s="934" t="s">
        <v>571</v>
      </c>
      <c r="AC111" s="935" t="s">
        <v>324</v>
      </c>
      <c r="AD111" s="946" t="s">
        <v>572</v>
      </c>
      <c r="AE111" s="937" t="s">
        <v>146</v>
      </c>
      <c r="AF111" s="938">
        <v>4</v>
      </c>
      <c r="AG111" s="1017">
        <v>179200</v>
      </c>
      <c r="AH111" s="939">
        <v>716800</v>
      </c>
      <c r="AI111" s="497">
        <f>IF(EXACT(VLOOKUP(AB111,OFERTA_0,3,FALSE),AD111),1,0)</f>
        <v>1</v>
      </c>
      <c r="AJ111" s="497">
        <f>IF(EXACT(VLOOKUP(AB111,OFERTA_0,4,FALSE),AE111),1,0)</f>
        <v>1</v>
      </c>
      <c r="AK111" s="498">
        <f>IF(EXACT(VLOOKUP(AB111,OFERTA_0,5,FALSE),AF111),1,0)</f>
        <v>1</v>
      </c>
      <c r="AL111" s="498">
        <f t="shared" ref="AL111:AL112" si="2784">IF(AG111=0,0,1)</f>
        <v>1</v>
      </c>
      <c r="AM111" s="498">
        <f t="shared" ref="AM111:AM112" si="2785">IF(AH111=0,0,1)</f>
        <v>1</v>
      </c>
      <c r="AN111" s="498">
        <f t="shared" ref="AN111:AN112" si="2786">PRODUCT(AI111:AM111)</f>
        <v>1</v>
      </c>
      <c r="AO111" s="504">
        <f t="shared" ref="AO111:AO112" si="2787">ROUND(AH111,0)</f>
        <v>716800</v>
      </c>
      <c r="AP111" s="500">
        <f t="shared" ref="AP111:AP112" si="2788">AH111-AO111</f>
        <v>0</v>
      </c>
      <c r="AQ111" s="486"/>
      <c r="AR111" s="486"/>
      <c r="AS111" s="934" t="s">
        <v>571</v>
      </c>
      <c r="AT111" s="935" t="s">
        <v>324</v>
      </c>
      <c r="AU111" s="946" t="s">
        <v>572</v>
      </c>
      <c r="AV111" s="937" t="s">
        <v>146</v>
      </c>
      <c r="AW111" s="938">
        <v>4</v>
      </c>
      <c r="AX111" s="1017">
        <v>48500</v>
      </c>
      <c r="AY111" s="939">
        <v>194000</v>
      </c>
      <c r="AZ111" s="497">
        <f>IF(EXACT(VLOOKUP(AS111,OFERTA_0,3,FALSE),AU111),1,0)</f>
        <v>1</v>
      </c>
      <c r="BA111" s="497">
        <f>IF(EXACT(VLOOKUP(AS111,OFERTA_0,4,FALSE),AV111),1,0)</f>
        <v>1</v>
      </c>
      <c r="BB111" s="498">
        <f>IF(EXACT(VLOOKUP(AS111,OFERTA_0,5,FALSE),AW111),1,0)</f>
        <v>1</v>
      </c>
      <c r="BC111" s="498">
        <f t="shared" ref="BC111:BC112" si="2789">IF(AX111=0,0,1)</f>
        <v>1</v>
      </c>
      <c r="BD111" s="498">
        <f t="shared" ref="BD111:BD112" si="2790">IF(AY111=0,0,1)</f>
        <v>1</v>
      </c>
      <c r="BE111" s="498">
        <f t="shared" ref="BE111:BE112" si="2791">PRODUCT(AZ111:BD111)</f>
        <v>1</v>
      </c>
      <c r="BF111" s="504">
        <f t="shared" ref="BF111:BF112" si="2792">ROUND(AY111,0)</f>
        <v>194000</v>
      </c>
      <c r="BG111" s="500">
        <f t="shared" ref="BG111:BG112" si="2793">AY111-BF111</f>
        <v>0</v>
      </c>
      <c r="BJ111" s="934" t="s">
        <v>571</v>
      </c>
      <c r="BK111" s="935" t="s">
        <v>324</v>
      </c>
      <c r="BL111" s="946" t="s">
        <v>572</v>
      </c>
      <c r="BM111" s="937" t="s">
        <v>146</v>
      </c>
      <c r="BN111" s="938">
        <v>4</v>
      </c>
      <c r="BO111" s="1017">
        <v>87810</v>
      </c>
      <c r="BP111" s="939">
        <v>351240</v>
      </c>
      <c r="BQ111" s="497">
        <f>IF(EXACT(VLOOKUP(BJ111,OFERTA_0,3,FALSE),BL111),1,0)</f>
        <v>1</v>
      </c>
      <c r="BR111" s="497">
        <f>IF(EXACT(VLOOKUP(BJ111,OFERTA_0,4,FALSE),BM111),1,0)</f>
        <v>1</v>
      </c>
      <c r="BS111" s="498">
        <f>IF(EXACT(VLOOKUP(BJ111,OFERTA_0,5,FALSE),BN111),1,0)</f>
        <v>1</v>
      </c>
      <c r="BT111" s="498">
        <f t="shared" ref="BT111:BT112" si="2794">IF(BO111=0,0,1)</f>
        <v>1</v>
      </c>
      <c r="BU111" s="498">
        <f t="shared" ref="BU111:BU112" si="2795">IF(BP111=0,0,1)</f>
        <v>1</v>
      </c>
      <c r="BV111" s="498">
        <f t="shared" ref="BV111:BV112" si="2796">PRODUCT(BQ111:BU111)</f>
        <v>1</v>
      </c>
      <c r="BW111" s="504">
        <f t="shared" ref="BW111:BW112" si="2797">ROUND(BP111,0)</f>
        <v>351240</v>
      </c>
      <c r="BX111" s="500">
        <f t="shared" ref="BX111:BX112" si="2798">BP111-BW111</f>
        <v>0</v>
      </c>
      <c r="CA111" s="934" t="s">
        <v>571</v>
      </c>
      <c r="CB111" s="935" t="s">
        <v>324</v>
      </c>
      <c r="CC111" s="946" t="s">
        <v>572</v>
      </c>
      <c r="CD111" s="937" t="s">
        <v>146</v>
      </c>
      <c r="CE111" s="938">
        <v>4</v>
      </c>
      <c r="CF111" s="1017">
        <v>85262</v>
      </c>
      <c r="CG111" s="939">
        <v>341048</v>
      </c>
      <c r="CH111" s="497">
        <f>IF(EXACT(VLOOKUP(CA111,OFERTA_0,3,FALSE),CC111),1,0)</f>
        <v>1</v>
      </c>
      <c r="CI111" s="497">
        <f>IF(EXACT(VLOOKUP(CA111,OFERTA_0,4,FALSE),CD111),1,0)</f>
        <v>1</v>
      </c>
      <c r="CJ111" s="498">
        <f>IF(EXACT(VLOOKUP(CA111,OFERTA_0,5,FALSE),CE111),1,0)</f>
        <v>1</v>
      </c>
      <c r="CK111" s="498">
        <f t="shared" ref="CK111:CK112" si="2799">IF(CF111=0,0,1)</f>
        <v>1</v>
      </c>
      <c r="CL111" s="498">
        <f t="shared" ref="CL111:CL112" si="2800">IF(CG111=0,0,1)</f>
        <v>1</v>
      </c>
      <c r="CM111" s="498">
        <f t="shared" ref="CM111:CM112" si="2801">PRODUCT(CH111:CL111)</f>
        <v>1</v>
      </c>
      <c r="CN111" s="504">
        <f t="shared" ref="CN111:CN112" si="2802">ROUND(CG111,0)</f>
        <v>341048</v>
      </c>
      <c r="CO111" s="500">
        <f t="shared" ref="CO111:CO112" si="2803">CG111-CN111</f>
        <v>0</v>
      </c>
      <c r="CR111" s="934" t="s">
        <v>571</v>
      </c>
      <c r="CS111" s="935" t="s">
        <v>324</v>
      </c>
      <c r="CT111" s="946" t="s">
        <v>572</v>
      </c>
      <c r="CU111" s="937" t="s">
        <v>146</v>
      </c>
      <c r="CV111" s="1030">
        <v>4</v>
      </c>
      <c r="CW111" s="1017">
        <v>85264</v>
      </c>
      <c r="CX111" s="698">
        <f t="shared" si="2606"/>
        <v>341056</v>
      </c>
      <c r="CY111" s="497">
        <f>IF(EXACT(VLOOKUP(CR111,OFERTA_0,3,FALSE),CT111),1,0)</f>
        <v>1</v>
      </c>
      <c r="CZ111" s="497">
        <f>IF(EXACT(VLOOKUP(CR111,OFERTA_0,4,FALSE),CU111),1,0)</f>
        <v>1</v>
      </c>
      <c r="DA111" s="498">
        <f>IF(EXACT(VLOOKUP(CR111,OFERTA_0,5,FALSE),CV111),1,0)</f>
        <v>1</v>
      </c>
      <c r="DB111" s="498">
        <f t="shared" ref="DB111:DB112" si="2804">IF(CW111=0,0,1)</f>
        <v>1</v>
      </c>
      <c r="DC111" s="498">
        <f t="shared" ref="DC111:DC112" si="2805">IF(CX111=0,0,1)</f>
        <v>1</v>
      </c>
      <c r="DD111" s="498">
        <f t="shared" ref="DD111:DD112" si="2806">PRODUCT(CY111:DC111)</f>
        <v>1</v>
      </c>
      <c r="DE111" s="504">
        <f t="shared" ref="DE111:DE112" si="2807">ROUND(CX111,0)</f>
        <v>341056</v>
      </c>
      <c r="DF111" s="500">
        <f t="shared" ref="DF111:DF112" si="2808">CX111-DE111</f>
        <v>0</v>
      </c>
      <c r="DI111" s="934" t="s">
        <v>571</v>
      </c>
      <c r="DJ111" s="935" t="s">
        <v>324</v>
      </c>
      <c r="DK111" s="946" t="s">
        <v>572</v>
      </c>
      <c r="DL111" s="937" t="s">
        <v>146</v>
      </c>
      <c r="DM111" s="938">
        <v>4</v>
      </c>
      <c r="DN111" s="1017">
        <v>150000</v>
      </c>
      <c r="DO111" s="939">
        <v>600000</v>
      </c>
      <c r="DP111" s="497">
        <f>IF(EXACT(VLOOKUP(DI111,OFERTA_0,3,FALSE),DK111),1,0)</f>
        <v>1</v>
      </c>
      <c r="DQ111" s="497">
        <f>IF(EXACT(VLOOKUP(DI111,OFERTA_0,4,FALSE),DL111),1,0)</f>
        <v>1</v>
      </c>
      <c r="DR111" s="498">
        <f>IF(EXACT(VLOOKUP(DI111,OFERTA_0,5,FALSE),DM111),1,0)</f>
        <v>1</v>
      </c>
      <c r="DS111" s="498">
        <f t="shared" ref="DS111:DS112" si="2809">IF(DN111=0,0,1)</f>
        <v>1</v>
      </c>
      <c r="DT111" s="498">
        <f t="shared" ref="DT111:DT112" si="2810">IF(DO111=0,0,1)</f>
        <v>1</v>
      </c>
      <c r="DU111" s="498">
        <f t="shared" ref="DU111:DU112" si="2811">PRODUCT(DP111:DT111)</f>
        <v>1</v>
      </c>
      <c r="DV111" s="504">
        <f t="shared" ref="DV111:DV112" si="2812">ROUND(DO111,0)</f>
        <v>600000</v>
      </c>
      <c r="DW111" s="500">
        <f t="shared" ref="DW111:DW112" si="2813">DO111-DV111</f>
        <v>0</v>
      </c>
      <c r="DZ111" s="934" t="s">
        <v>571</v>
      </c>
      <c r="EA111" s="935" t="s">
        <v>324</v>
      </c>
      <c r="EB111" s="946" t="s">
        <v>572</v>
      </c>
      <c r="EC111" s="937" t="s">
        <v>146</v>
      </c>
      <c r="ED111" s="1030">
        <v>4</v>
      </c>
      <c r="EE111" s="1017">
        <v>85260</v>
      </c>
      <c r="EF111" s="698">
        <f t="shared" si="2617"/>
        <v>341040</v>
      </c>
      <c r="EG111" s="497">
        <f>IF(EXACT(VLOOKUP(DZ111,OFERTA_0,3,FALSE),EB111),1,0)</f>
        <v>1</v>
      </c>
      <c r="EH111" s="497">
        <f>IF(EXACT(VLOOKUP(DZ111,OFERTA_0,4,FALSE),EC111),1,0)</f>
        <v>1</v>
      </c>
      <c r="EI111" s="498">
        <f>IF(EXACT(VLOOKUP(DZ111,OFERTA_0,5,FALSE),ED111),1,0)</f>
        <v>1</v>
      </c>
      <c r="EJ111" s="498">
        <f t="shared" ref="EJ111:EJ112" si="2814">IF(EE111=0,0,1)</f>
        <v>1</v>
      </c>
      <c r="EK111" s="498">
        <f t="shared" ref="EK111:EK112" si="2815">IF(EF111=0,0,1)</f>
        <v>1</v>
      </c>
      <c r="EL111" s="498">
        <f t="shared" ref="EL111:EL112" si="2816">PRODUCT(EG111:EK111)</f>
        <v>1</v>
      </c>
      <c r="EM111" s="504">
        <f t="shared" ref="EM111:EM112" si="2817">ROUND(EF111,0)</f>
        <v>341040</v>
      </c>
      <c r="EN111" s="500">
        <f t="shared" ref="EN111:EN112" si="2818">EF111-EM111</f>
        <v>0</v>
      </c>
      <c r="EQ111" s="665"/>
      <c r="ER111" s="666"/>
      <c r="ES111" s="667"/>
      <c r="ET111" s="668"/>
      <c r="EU111" s="669"/>
      <c r="EV111" s="691"/>
      <c r="EW111" s="1324"/>
      <c r="EX111" s="497" t="e">
        <f t="shared" ref="EX111:EX117" si="2819">IF(EXACT(VLOOKUP(EQ111,OFERTA_0,2,FALSE),ER111),1,0)</f>
        <v>#N/A</v>
      </c>
      <c r="EY111" s="497" t="e">
        <f t="shared" ref="EY111:EY117" si="2820">IF(EXACT(VLOOKUP(EQ111,OFERTA_0,3,FALSE),ES111),1,0)</f>
        <v>#N/A</v>
      </c>
      <c r="EZ111" s="498" t="e">
        <f t="shared" ref="EZ111:EZ117" si="2821">IF(EXACT(VLOOKUP(EQ111,OFERTA_0,4,FALSE),ET111),1,0)</f>
        <v>#N/A</v>
      </c>
      <c r="FA111" s="498">
        <f t="shared" ref="FA111:FA113" si="2822">IF(EU111=0,0,1)</f>
        <v>0</v>
      </c>
      <c r="FB111" s="498">
        <f t="shared" ref="FB111:FB113" si="2823">IF(EV111=0,0,1)</f>
        <v>0</v>
      </c>
      <c r="FC111" s="498" t="e">
        <f t="shared" ref="FC111:FC117" si="2824">PRODUCT(EX111:FB111)</f>
        <v>#N/A</v>
      </c>
      <c r="FD111" s="504">
        <f t="shared" ref="FD111:FD117" si="2825">ROUND(EV111,0)</f>
        <v>0</v>
      </c>
      <c r="FE111" s="500">
        <f t="shared" ref="FE111:FE117" si="2826">EV111-FD111</f>
        <v>0</v>
      </c>
      <c r="FH111" s="665"/>
      <c r="FI111" s="666"/>
      <c r="FJ111" s="667"/>
      <c r="FK111" s="668"/>
      <c r="FL111" s="669"/>
      <c r="FM111" s="691"/>
      <c r="FN111" s="1324"/>
      <c r="FO111" s="497" t="e">
        <f t="shared" ref="FO111:FO117" si="2827">IF(EXACT(VLOOKUP(FH111,OFERTA_0,2,FALSE),FI111),1,0)</f>
        <v>#N/A</v>
      </c>
      <c r="FP111" s="497" t="e">
        <f t="shared" ref="FP111:FP117" si="2828">IF(EXACT(VLOOKUP(FH111,OFERTA_0,3,FALSE),FJ111),1,0)</f>
        <v>#N/A</v>
      </c>
      <c r="FQ111" s="498" t="e">
        <f t="shared" ref="FQ111:FQ117" si="2829">IF(EXACT(VLOOKUP(FH111,OFERTA_0,4,FALSE),FK111),1,0)</f>
        <v>#N/A</v>
      </c>
      <c r="FR111" s="498">
        <f t="shared" ref="FR111:FR113" si="2830">IF(FL111=0,0,1)</f>
        <v>0</v>
      </c>
      <c r="FS111" s="498">
        <f t="shared" ref="FS111:FS113" si="2831">IF(FM111=0,0,1)</f>
        <v>0</v>
      </c>
      <c r="FT111" s="498" t="e">
        <f t="shared" ref="FT111:FT117" si="2832">PRODUCT(FO111:FS111)</f>
        <v>#N/A</v>
      </c>
      <c r="FU111" s="504">
        <f t="shared" ref="FU111:FU117" si="2833">ROUND(FM111,0)</f>
        <v>0</v>
      </c>
      <c r="FV111" s="500">
        <f t="shared" ref="FV111:FV117" si="2834">FM111-FU111</f>
        <v>0</v>
      </c>
      <c r="FY111" s="665"/>
      <c r="FZ111" s="666"/>
      <c r="GA111" s="667"/>
      <c r="GB111" s="668"/>
      <c r="GC111" s="669"/>
      <c r="GD111" s="691"/>
      <c r="GE111" s="1324"/>
      <c r="GF111" s="497" t="e">
        <f t="shared" ref="GF111:GF117" si="2835">IF(EXACT(VLOOKUP(FY111,OFERTA_0,2,FALSE),FZ111),1,0)</f>
        <v>#N/A</v>
      </c>
      <c r="GG111" s="497" t="e">
        <f t="shared" ref="GG111:GG117" si="2836">IF(EXACT(VLOOKUP(FY111,OFERTA_0,3,FALSE),GA111),1,0)</f>
        <v>#N/A</v>
      </c>
      <c r="GH111" s="498" t="e">
        <f t="shared" ref="GH111:GH117" si="2837">IF(EXACT(VLOOKUP(FY111,OFERTA_0,4,FALSE),GB111),1,0)</f>
        <v>#N/A</v>
      </c>
      <c r="GI111" s="498">
        <f t="shared" ref="GI111:GI113" si="2838">IF(GC111=0,0,1)</f>
        <v>0</v>
      </c>
      <c r="GJ111" s="498">
        <f t="shared" ref="GJ111:GJ113" si="2839">IF(GD111=0,0,1)</f>
        <v>0</v>
      </c>
      <c r="GK111" s="498" t="e">
        <f t="shared" ref="GK111:GK117" si="2840">PRODUCT(GF111:GJ111)</f>
        <v>#N/A</v>
      </c>
      <c r="GL111" s="504">
        <f t="shared" ref="GL111:GL117" si="2841">ROUND(GD111,0)</f>
        <v>0</v>
      </c>
      <c r="GM111" s="500">
        <f t="shared" ref="GM111:GM117" si="2842">GD111-GL111</f>
        <v>0</v>
      </c>
      <c r="GP111" s="665"/>
      <c r="GQ111" s="666"/>
      <c r="GR111" s="667"/>
      <c r="GS111" s="668"/>
      <c r="GT111" s="669"/>
      <c r="GU111" s="691"/>
      <c r="GV111" s="1324"/>
      <c r="GW111" s="497" t="e">
        <f t="shared" ref="GW111:GW117" si="2843">IF(EXACT(VLOOKUP(GP111,OFERTA_0,2,FALSE),GQ111),1,0)</f>
        <v>#N/A</v>
      </c>
      <c r="GX111" s="497" t="e">
        <f t="shared" ref="GX111:GX117" si="2844">IF(EXACT(VLOOKUP(GP111,OFERTA_0,3,FALSE),GR111),1,0)</f>
        <v>#N/A</v>
      </c>
      <c r="GY111" s="498" t="e">
        <f t="shared" ref="GY111:GY117" si="2845">IF(EXACT(VLOOKUP(GP111,OFERTA_0,4,FALSE),GS111),1,0)</f>
        <v>#N/A</v>
      </c>
      <c r="GZ111" s="498">
        <f t="shared" ref="GZ111:GZ113" si="2846">IF(GT111=0,0,1)</f>
        <v>0</v>
      </c>
      <c r="HA111" s="498">
        <f t="shared" ref="HA111:HA113" si="2847">IF(GU111=0,0,1)</f>
        <v>0</v>
      </c>
      <c r="HB111" s="498" t="e">
        <f t="shared" ref="HB111:HB117" si="2848">PRODUCT(GW111:HA111)</f>
        <v>#N/A</v>
      </c>
      <c r="HC111" s="504">
        <f t="shared" ref="HC111:HC117" si="2849">ROUND(GU111,0)</f>
        <v>0</v>
      </c>
      <c r="HD111" s="500">
        <f t="shared" ref="HD111:HD117" si="2850">GU111-HC111</f>
        <v>0</v>
      </c>
      <c r="HG111" s="665"/>
      <c r="HH111" s="666"/>
      <c r="HI111" s="667"/>
      <c r="HJ111" s="668"/>
      <c r="HK111" s="669"/>
      <c r="HL111" s="691"/>
      <c r="HM111" s="1324"/>
      <c r="HN111" s="497" t="e">
        <f t="shared" ref="HN111:HN117" si="2851">IF(EXACT(VLOOKUP(HG111,OFERTA_0,2,FALSE),HH111),1,0)</f>
        <v>#N/A</v>
      </c>
      <c r="HO111" s="497" t="e">
        <f t="shared" ref="HO111:HO117" si="2852">IF(EXACT(VLOOKUP(HG111,OFERTA_0,3,FALSE),HI111),1,0)</f>
        <v>#N/A</v>
      </c>
      <c r="HP111" s="498" t="e">
        <f t="shared" ref="HP111:HP117" si="2853">IF(EXACT(VLOOKUP(HG111,OFERTA_0,4,FALSE),HJ111),1,0)</f>
        <v>#N/A</v>
      </c>
      <c r="HQ111" s="498">
        <f t="shared" ref="HQ111:HQ113" si="2854">IF(HK111=0,0,1)</f>
        <v>0</v>
      </c>
      <c r="HR111" s="498">
        <f t="shared" ref="HR111:HR113" si="2855">IF(HL111=0,0,1)</f>
        <v>0</v>
      </c>
      <c r="HS111" s="498" t="e">
        <f t="shared" ref="HS111:HS117" si="2856">PRODUCT(HN111:HR111)</f>
        <v>#N/A</v>
      </c>
      <c r="HT111" s="504">
        <f t="shared" ref="HT111:HT117" si="2857">ROUND(HL111,0)</f>
        <v>0</v>
      </c>
      <c r="HU111" s="500">
        <f t="shared" ref="HU111:HU117" si="2858">HL111-HT111</f>
        <v>0</v>
      </c>
      <c r="HX111" s="665"/>
      <c r="HY111" s="666"/>
      <c r="HZ111" s="667"/>
      <c r="IA111" s="668"/>
      <c r="IB111" s="669"/>
      <c r="IC111" s="691"/>
      <c r="ID111" s="1324"/>
      <c r="IE111" s="497" t="e">
        <f t="shared" ref="IE111:IE117" si="2859">IF(EXACT(VLOOKUP(HX111,OFERTA_0,2,FALSE),HY111),1,0)</f>
        <v>#N/A</v>
      </c>
      <c r="IF111" s="497" t="e">
        <f t="shared" ref="IF111:IF117" si="2860">IF(EXACT(VLOOKUP(HX111,OFERTA_0,3,FALSE),HZ111),1,0)</f>
        <v>#N/A</v>
      </c>
      <c r="IG111" s="498" t="e">
        <f t="shared" ref="IG111:IG117" si="2861">IF(EXACT(VLOOKUP(HX111,OFERTA_0,4,FALSE),IA111),1,0)</f>
        <v>#N/A</v>
      </c>
      <c r="IH111" s="498">
        <f t="shared" ref="IH111:IH113" si="2862">IF(IB111=0,0,1)</f>
        <v>0</v>
      </c>
      <c r="II111" s="498">
        <f t="shared" ref="II111:II113" si="2863">IF(IC111=0,0,1)</f>
        <v>0</v>
      </c>
      <c r="IJ111" s="498" t="e">
        <f t="shared" ref="IJ111:IJ117" si="2864">PRODUCT(IE111:II111)</f>
        <v>#N/A</v>
      </c>
      <c r="IK111" s="504">
        <f t="shared" ref="IK111:IK117" si="2865">ROUND(IC111,0)</f>
        <v>0</v>
      </c>
      <c r="IL111" s="500">
        <f t="shared" ref="IL111:IL117" si="2866">IC111-IK111</f>
        <v>0</v>
      </c>
      <c r="IO111" s="665"/>
      <c r="IP111" s="666"/>
      <c r="IQ111" s="667"/>
      <c r="IR111" s="668"/>
      <c r="IS111" s="669"/>
      <c r="IT111" s="691"/>
      <c r="IU111" s="1324"/>
      <c r="IV111" s="497" t="e">
        <f t="shared" ref="IV111:IV117" si="2867">IF(EXACT(VLOOKUP(IO111,OFERTA_0,2,FALSE),IP111),1,0)</f>
        <v>#N/A</v>
      </c>
      <c r="IW111" s="497" t="e">
        <f t="shared" ref="IW111:IW117" si="2868">IF(EXACT(VLOOKUP(IO111,OFERTA_0,3,FALSE),IQ111),1,0)</f>
        <v>#N/A</v>
      </c>
      <c r="IX111" s="498" t="e">
        <f t="shared" ref="IX111:IX117" si="2869">IF(EXACT(VLOOKUP(IO111,OFERTA_0,4,FALSE),IR111),1,0)</f>
        <v>#N/A</v>
      </c>
      <c r="IY111" s="498">
        <f t="shared" ref="IY111:IY113" si="2870">IF(IS111=0,0,1)</f>
        <v>0</v>
      </c>
      <c r="IZ111" s="498">
        <f t="shared" ref="IZ111:IZ113" si="2871">IF(IT111=0,0,1)</f>
        <v>0</v>
      </c>
      <c r="JA111" s="498" t="e">
        <f t="shared" ref="JA111:JA117" si="2872">PRODUCT(IV111:IZ111)</f>
        <v>#N/A</v>
      </c>
      <c r="JB111" s="504">
        <f t="shared" ref="JB111:JB117" si="2873">ROUND(IT111,0)</f>
        <v>0</v>
      </c>
      <c r="JC111" s="500">
        <f t="shared" ref="JC111:JC117" si="2874">IT111-JB111</f>
        <v>0</v>
      </c>
      <c r="JF111" s="665"/>
      <c r="JG111" s="666"/>
      <c r="JH111" s="667"/>
      <c r="JI111" s="668"/>
      <c r="JJ111" s="669"/>
      <c r="JK111" s="691"/>
      <c r="JL111" s="1324"/>
      <c r="JM111" s="497" t="e">
        <f t="shared" ref="JM111:JM117" si="2875">IF(EXACT(VLOOKUP(JF111,OFERTA_0,2,FALSE),JG111),1,0)</f>
        <v>#N/A</v>
      </c>
      <c r="JN111" s="497" t="e">
        <f t="shared" ref="JN111:JN117" si="2876">IF(EXACT(VLOOKUP(JF111,OFERTA_0,3,FALSE),JH111),1,0)</f>
        <v>#N/A</v>
      </c>
      <c r="JO111" s="498" t="e">
        <f t="shared" ref="JO111:JO117" si="2877">IF(EXACT(VLOOKUP(JF111,OFERTA_0,4,FALSE),JI111),1,0)</f>
        <v>#N/A</v>
      </c>
      <c r="JP111" s="498">
        <f t="shared" ref="JP111:JP113" si="2878">IF(JJ111=0,0,1)</f>
        <v>0</v>
      </c>
      <c r="JQ111" s="498">
        <f t="shared" ref="JQ111:JQ113" si="2879">IF(JK111=0,0,1)</f>
        <v>0</v>
      </c>
      <c r="JR111" s="498" t="e">
        <f t="shared" ref="JR111:JR117" si="2880">PRODUCT(JM111:JQ111)</f>
        <v>#N/A</v>
      </c>
      <c r="JS111" s="504">
        <f t="shared" ref="JS111:JS117" si="2881">ROUND(JK111,0)</f>
        <v>0</v>
      </c>
      <c r="JT111" s="500">
        <f t="shared" ref="JT111:JT117" si="2882">JK111-JS111</f>
        <v>0</v>
      </c>
      <c r="JW111" s="665"/>
      <c r="JX111" s="666"/>
      <c r="JY111" s="667"/>
      <c r="JZ111" s="668"/>
      <c r="KA111" s="669"/>
      <c r="KB111" s="691"/>
      <c r="KC111" s="1324"/>
      <c r="KD111" s="497" t="e">
        <f t="shared" ref="KD111:KD117" si="2883">IF(EXACT(VLOOKUP(JW111,OFERTA_0,2,FALSE),JX111),1,0)</f>
        <v>#N/A</v>
      </c>
      <c r="KE111" s="497" t="e">
        <f t="shared" ref="KE111:KE117" si="2884">IF(EXACT(VLOOKUP(JW111,OFERTA_0,3,FALSE),JY111),1,0)</f>
        <v>#N/A</v>
      </c>
      <c r="KF111" s="498" t="e">
        <f t="shared" ref="KF111:KF117" si="2885">IF(EXACT(VLOOKUP(JW111,OFERTA_0,4,FALSE),JZ111),1,0)</f>
        <v>#N/A</v>
      </c>
      <c r="KG111" s="498">
        <f t="shared" ref="KG111:KG113" si="2886">IF(KA111=0,0,1)</f>
        <v>0</v>
      </c>
      <c r="KH111" s="498">
        <f t="shared" ref="KH111:KH113" si="2887">IF(KB111=0,0,1)</f>
        <v>0</v>
      </c>
      <c r="KI111" s="498" t="e">
        <f t="shared" ref="KI111:KI117" si="2888">PRODUCT(KD111:KH111)</f>
        <v>#N/A</v>
      </c>
      <c r="KJ111" s="504">
        <f t="shared" ref="KJ111:KJ117" si="2889">ROUND(KB111,0)</f>
        <v>0</v>
      </c>
      <c r="KK111" s="500">
        <f t="shared" ref="KK111:KK117" si="2890">KB111-KJ111</f>
        <v>0</v>
      </c>
      <c r="KN111" s="665"/>
      <c r="KO111" s="666"/>
      <c r="KP111" s="667"/>
      <c r="KQ111" s="668"/>
      <c r="KR111" s="669"/>
      <c r="KS111" s="691"/>
      <c r="KT111" s="1324"/>
      <c r="KU111" s="497" t="e">
        <f t="shared" ref="KU111:KU117" si="2891">IF(EXACT(VLOOKUP(KN111,OFERTA_0,2,FALSE),KO111),1,0)</f>
        <v>#N/A</v>
      </c>
      <c r="KV111" s="497" t="e">
        <f t="shared" ref="KV111:KV117" si="2892">IF(EXACT(VLOOKUP(KN111,OFERTA_0,3,FALSE),KP111),1,0)</f>
        <v>#N/A</v>
      </c>
      <c r="KW111" s="498" t="e">
        <f t="shared" ref="KW111:KW117" si="2893">IF(EXACT(VLOOKUP(KN111,OFERTA_0,4,FALSE),KQ111),1,0)</f>
        <v>#N/A</v>
      </c>
      <c r="KX111" s="498">
        <f t="shared" ref="KX111:KX113" si="2894">IF(KR111=0,0,1)</f>
        <v>0</v>
      </c>
      <c r="KY111" s="498">
        <f t="shared" ref="KY111:KY113" si="2895">IF(KS111=0,0,1)</f>
        <v>0</v>
      </c>
      <c r="KZ111" s="498" t="e">
        <f t="shared" ref="KZ111:KZ117" si="2896">PRODUCT(KU111:KY111)</f>
        <v>#N/A</v>
      </c>
      <c r="LA111" s="504">
        <f t="shared" ref="LA111:LA117" si="2897">ROUND(KS111,0)</f>
        <v>0</v>
      </c>
      <c r="LB111" s="500">
        <f t="shared" ref="LB111:LB117" si="2898">KS111-LA111</f>
        <v>0</v>
      </c>
      <c r="LE111" s="665"/>
      <c r="LF111" s="666"/>
      <c r="LG111" s="667"/>
      <c r="LH111" s="668"/>
      <c r="LI111" s="669"/>
      <c r="LJ111" s="691"/>
      <c r="LK111" s="1324"/>
      <c r="LL111" s="497" t="e">
        <f t="shared" ref="LL111:LL117" si="2899">IF(EXACT(VLOOKUP(LE111,OFERTA_0,2,FALSE),LF111),1,0)</f>
        <v>#N/A</v>
      </c>
      <c r="LM111" s="497" t="e">
        <f t="shared" ref="LM111:LM117" si="2900">IF(EXACT(VLOOKUP(LE111,OFERTA_0,3,FALSE),LG111),1,0)</f>
        <v>#N/A</v>
      </c>
      <c r="LN111" s="498" t="e">
        <f t="shared" ref="LN111:LN117" si="2901">IF(EXACT(VLOOKUP(LE111,OFERTA_0,4,FALSE),LH111),1,0)</f>
        <v>#N/A</v>
      </c>
      <c r="LO111" s="498">
        <f t="shared" ref="LO111:LO113" si="2902">IF(LI111=0,0,1)</f>
        <v>0</v>
      </c>
      <c r="LP111" s="498">
        <f t="shared" ref="LP111:LP113" si="2903">IF(LJ111=0,0,1)</f>
        <v>0</v>
      </c>
      <c r="LQ111" s="498" t="e">
        <f t="shared" ref="LQ111:LQ117" si="2904">PRODUCT(LL111:LP111)</f>
        <v>#N/A</v>
      </c>
      <c r="LR111" s="504">
        <f t="shared" ref="LR111:LR117" si="2905">ROUND(LJ111,0)</f>
        <v>0</v>
      </c>
      <c r="LS111" s="500">
        <f t="shared" ref="LS111:LS117" si="2906">LJ111-LR111</f>
        <v>0</v>
      </c>
      <c r="LV111" s="665"/>
      <c r="LW111" s="666"/>
      <c r="LX111" s="667"/>
      <c r="LY111" s="668"/>
      <c r="LZ111" s="669"/>
      <c r="MA111" s="691"/>
      <c r="MB111" s="1324"/>
      <c r="MC111" s="497" t="e">
        <f t="shared" ref="MC111:MC117" si="2907">IF(EXACT(VLOOKUP(LV111,OFERTA_0,2,FALSE),LW111),1,0)</f>
        <v>#N/A</v>
      </c>
      <c r="MD111" s="497" t="e">
        <f t="shared" ref="MD111:MD117" si="2908">IF(EXACT(VLOOKUP(LV111,OFERTA_0,3,FALSE),LX111),1,0)</f>
        <v>#N/A</v>
      </c>
      <c r="ME111" s="498" t="e">
        <f t="shared" ref="ME111:ME117" si="2909">IF(EXACT(VLOOKUP(LV111,OFERTA_0,4,FALSE),LY111),1,0)</f>
        <v>#N/A</v>
      </c>
      <c r="MF111" s="498">
        <f t="shared" ref="MF111:MF113" si="2910">IF(LZ111=0,0,1)</f>
        <v>0</v>
      </c>
      <c r="MG111" s="498">
        <f t="shared" ref="MG111:MG113" si="2911">IF(MA111=0,0,1)</f>
        <v>0</v>
      </c>
      <c r="MH111" s="498" t="e">
        <f t="shared" ref="MH111:MH117" si="2912">PRODUCT(MC111:MG111)</f>
        <v>#N/A</v>
      </c>
      <c r="MI111" s="504">
        <f t="shared" ref="MI111:MI117" si="2913">ROUND(MA111,0)</f>
        <v>0</v>
      </c>
      <c r="MJ111" s="500">
        <f t="shared" ref="MJ111:MJ117" si="2914">MA111-MI111</f>
        <v>0</v>
      </c>
      <c r="MM111" s="665"/>
      <c r="MN111" s="666"/>
      <c r="MO111" s="667"/>
      <c r="MP111" s="668"/>
      <c r="MQ111" s="669"/>
      <c r="MR111" s="691"/>
      <c r="MS111" s="1324"/>
      <c r="MT111" s="497" t="e">
        <f t="shared" ref="MT111:MT117" si="2915">IF(EXACT(VLOOKUP(MM111,OFERTA_0,2,FALSE),MN111),1,0)</f>
        <v>#N/A</v>
      </c>
      <c r="MU111" s="497" t="e">
        <f t="shared" ref="MU111:MU117" si="2916">IF(EXACT(VLOOKUP(MM111,OFERTA_0,3,FALSE),MO111),1,0)</f>
        <v>#N/A</v>
      </c>
      <c r="MV111" s="498" t="e">
        <f t="shared" ref="MV111:MV117" si="2917">IF(EXACT(VLOOKUP(MM111,OFERTA_0,4,FALSE),MP111),1,0)</f>
        <v>#N/A</v>
      </c>
      <c r="MW111" s="498">
        <f t="shared" ref="MW111:MW113" si="2918">IF(MQ111=0,0,1)</f>
        <v>0</v>
      </c>
      <c r="MX111" s="498">
        <f t="shared" ref="MX111:MX113" si="2919">IF(MR111=0,0,1)</f>
        <v>0</v>
      </c>
      <c r="MY111" s="498" t="e">
        <f t="shared" ref="MY111:MY117" si="2920">PRODUCT(MT111:MX111)</f>
        <v>#N/A</v>
      </c>
      <c r="MZ111" s="504">
        <f t="shared" ref="MZ111:MZ117" si="2921">ROUND(MR111,0)</f>
        <v>0</v>
      </c>
      <c r="NA111" s="500">
        <f t="shared" ref="NA111:NA117" si="2922">MR111-MZ111</f>
        <v>0</v>
      </c>
      <c r="ND111" s="665"/>
      <c r="NE111" s="666"/>
      <c r="NF111" s="667"/>
      <c r="NG111" s="668"/>
      <c r="NH111" s="669"/>
      <c r="NI111" s="691"/>
      <c r="NJ111" s="1324"/>
      <c r="NK111" s="497" t="e">
        <f t="shared" ref="NK111:NK117" si="2923">IF(EXACT(VLOOKUP(ND111,OFERTA_0,2,FALSE),NE111),1,0)</f>
        <v>#N/A</v>
      </c>
      <c r="NL111" s="497" t="e">
        <f t="shared" ref="NL111:NL117" si="2924">IF(EXACT(VLOOKUP(ND111,OFERTA_0,3,FALSE),NF111),1,0)</f>
        <v>#N/A</v>
      </c>
      <c r="NM111" s="498" t="e">
        <f t="shared" ref="NM111:NM117" si="2925">IF(EXACT(VLOOKUP(ND111,OFERTA_0,4,FALSE),NG111),1,0)</f>
        <v>#N/A</v>
      </c>
      <c r="NN111" s="498">
        <f t="shared" ref="NN111:NN113" si="2926">IF(NH111=0,0,1)</f>
        <v>0</v>
      </c>
      <c r="NO111" s="498">
        <f t="shared" ref="NO111:NO113" si="2927">IF(NI111=0,0,1)</f>
        <v>0</v>
      </c>
      <c r="NP111" s="498" t="e">
        <f t="shared" ref="NP111:NP117" si="2928">PRODUCT(NK111:NO111)</f>
        <v>#N/A</v>
      </c>
      <c r="NQ111" s="504">
        <f t="shared" ref="NQ111:NQ117" si="2929">ROUND(NI111,0)</f>
        <v>0</v>
      </c>
      <c r="NR111" s="500">
        <f t="shared" ref="NR111:NR117" si="2930">NI111-NQ111</f>
        <v>0</v>
      </c>
      <c r="NU111" s="665"/>
      <c r="NV111" s="666"/>
      <c r="NW111" s="667"/>
      <c r="NX111" s="668"/>
      <c r="NY111" s="669"/>
      <c r="NZ111" s="691"/>
      <c r="OA111" s="1324"/>
      <c r="OB111" s="497" t="e">
        <f t="shared" ref="OB111:OB117" si="2931">IF(EXACT(VLOOKUP(NU111,OFERTA_0,2,FALSE),NV111),1,0)</f>
        <v>#N/A</v>
      </c>
      <c r="OC111" s="497" t="e">
        <f t="shared" ref="OC111:OC117" si="2932">IF(EXACT(VLOOKUP(NU111,OFERTA_0,3,FALSE),NW111),1,0)</f>
        <v>#N/A</v>
      </c>
      <c r="OD111" s="498" t="e">
        <f t="shared" ref="OD111:OD117" si="2933">IF(EXACT(VLOOKUP(NU111,OFERTA_0,4,FALSE),NX111),1,0)</f>
        <v>#N/A</v>
      </c>
      <c r="OE111" s="498">
        <f t="shared" ref="OE111:OE113" si="2934">IF(NY111=0,0,1)</f>
        <v>0</v>
      </c>
      <c r="OF111" s="498">
        <f t="shared" ref="OF111:OF113" si="2935">IF(NZ111=0,0,1)</f>
        <v>0</v>
      </c>
      <c r="OG111" s="498" t="e">
        <f t="shared" ref="OG111:OG117" si="2936">PRODUCT(OB111:OF111)</f>
        <v>#N/A</v>
      </c>
      <c r="OH111" s="504">
        <f t="shared" ref="OH111:OH117" si="2937">ROUND(NZ111,0)</f>
        <v>0</v>
      </c>
      <c r="OI111" s="500">
        <f t="shared" ref="OI111:OI117" si="2938">NZ111-OH111</f>
        <v>0</v>
      </c>
      <c r="OL111" s="665"/>
      <c r="OM111" s="666"/>
      <c r="ON111" s="667"/>
      <c r="OO111" s="668"/>
      <c r="OP111" s="669"/>
      <c r="OQ111" s="691"/>
      <c r="OR111" s="1324"/>
      <c r="OS111" s="497" t="e">
        <f t="shared" ref="OS111:OS117" si="2939">IF(EXACT(VLOOKUP(OL111,OFERTA_0,2,FALSE),OM111),1,0)</f>
        <v>#N/A</v>
      </c>
      <c r="OT111" s="497" t="e">
        <f t="shared" ref="OT111:OT117" si="2940">IF(EXACT(VLOOKUP(OL111,OFERTA_0,3,FALSE),ON111),1,0)</f>
        <v>#N/A</v>
      </c>
      <c r="OU111" s="498" t="e">
        <f t="shared" ref="OU111:OU117" si="2941">IF(EXACT(VLOOKUP(OL111,OFERTA_0,4,FALSE),OO111),1,0)</f>
        <v>#N/A</v>
      </c>
      <c r="OV111" s="498">
        <f t="shared" ref="OV111:OV113" si="2942">IF(OP111=0,0,1)</f>
        <v>0</v>
      </c>
      <c r="OW111" s="498">
        <f t="shared" ref="OW111:OW113" si="2943">IF(OQ111=0,0,1)</f>
        <v>0</v>
      </c>
      <c r="OX111" s="498" t="e">
        <f t="shared" ref="OX111:OX117" si="2944">PRODUCT(OS111:OW111)</f>
        <v>#N/A</v>
      </c>
      <c r="OY111" s="504">
        <f t="shared" ref="OY111:OY117" si="2945">ROUND(OQ111,0)</f>
        <v>0</v>
      </c>
      <c r="OZ111" s="500">
        <f t="shared" ref="OZ111:OZ117" si="2946">OQ111-OY111</f>
        <v>0</v>
      </c>
      <c r="PC111" s="665"/>
      <c r="PD111" s="666"/>
      <c r="PE111" s="667"/>
      <c r="PF111" s="668"/>
      <c r="PG111" s="669"/>
      <c r="PH111" s="691"/>
      <c r="PI111" s="1324"/>
      <c r="PJ111" s="497" t="e">
        <f t="shared" ref="PJ111:PJ117" si="2947">IF(EXACT(VLOOKUP(PC111,OFERTA_0,2,FALSE),PD111),1,0)</f>
        <v>#N/A</v>
      </c>
      <c r="PK111" s="497" t="e">
        <f t="shared" ref="PK111:PK117" si="2948">IF(EXACT(VLOOKUP(PC111,OFERTA_0,3,FALSE),PE111),1,0)</f>
        <v>#N/A</v>
      </c>
      <c r="PL111" s="498" t="e">
        <f t="shared" ref="PL111:PL117" si="2949">IF(EXACT(VLOOKUP(PC111,OFERTA_0,4,FALSE),PF111),1,0)</f>
        <v>#N/A</v>
      </c>
      <c r="PM111" s="498">
        <f t="shared" ref="PM111:PM113" si="2950">IF(PG111=0,0,1)</f>
        <v>0</v>
      </c>
      <c r="PN111" s="498">
        <f t="shared" ref="PN111:PN113" si="2951">IF(PH111=0,0,1)</f>
        <v>0</v>
      </c>
      <c r="PO111" s="498" t="e">
        <f t="shared" ref="PO111:PO117" si="2952">PRODUCT(PJ111:PN111)</f>
        <v>#N/A</v>
      </c>
      <c r="PP111" s="504">
        <f t="shared" ref="PP111:PP117" si="2953">ROUND(PH111,0)</f>
        <v>0</v>
      </c>
      <c r="PQ111" s="500">
        <f t="shared" ref="PQ111:PQ117" si="2954">PH111-PP111</f>
        <v>0</v>
      </c>
      <c r="PT111" s="665"/>
      <c r="PU111" s="666"/>
      <c r="PV111" s="667"/>
      <c r="PW111" s="668"/>
      <c r="PX111" s="669"/>
      <c r="PY111" s="691"/>
      <c r="PZ111" s="1324"/>
      <c r="QA111" s="497" t="e">
        <f t="shared" ref="QA111:QA117" si="2955">IF(EXACT(VLOOKUP(PT111,OFERTA_0,2,FALSE),PU111),1,0)</f>
        <v>#N/A</v>
      </c>
      <c r="QB111" s="497" t="e">
        <f t="shared" ref="QB111:QB117" si="2956">IF(EXACT(VLOOKUP(PT111,OFERTA_0,3,FALSE),PV111),1,0)</f>
        <v>#N/A</v>
      </c>
      <c r="QC111" s="498" t="e">
        <f t="shared" ref="QC111:QC117" si="2957">IF(EXACT(VLOOKUP(PT111,OFERTA_0,4,FALSE),PW111),1,0)</f>
        <v>#N/A</v>
      </c>
      <c r="QD111" s="498">
        <f t="shared" ref="QD111:QD113" si="2958">IF(PX111=0,0,1)</f>
        <v>0</v>
      </c>
      <c r="QE111" s="498">
        <f t="shared" ref="QE111:QE113" si="2959">IF(PY111=0,0,1)</f>
        <v>0</v>
      </c>
      <c r="QF111" s="498" t="e">
        <f t="shared" ref="QF111:QF117" si="2960">PRODUCT(QA111:QE111)</f>
        <v>#N/A</v>
      </c>
      <c r="QG111" s="504">
        <f t="shared" ref="QG111:QG117" si="2961">ROUND(PY111,0)</f>
        <v>0</v>
      </c>
      <c r="QH111" s="500">
        <f t="shared" ref="QH111:QH117" si="2962">PY111-QG111</f>
        <v>0</v>
      </c>
      <c r="QK111" s="665"/>
      <c r="QL111" s="666"/>
      <c r="QM111" s="667"/>
      <c r="QN111" s="668"/>
      <c r="QO111" s="669"/>
      <c r="QP111" s="691"/>
      <c r="QQ111" s="1324"/>
      <c r="QR111" s="497" t="e">
        <f t="shared" ref="QR111:QR117" si="2963">IF(EXACT(VLOOKUP(QK111,OFERTA_0,2,FALSE),QL111),1,0)</f>
        <v>#N/A</v>
      </c>
      <c r="QS111" s="497" t="e">
        <f t="shared" ref="QS111:QS117" si="2964">IF(EXACT(VLOOKUP(QK111,OFERTA_0,3,FALSE),QM111),1,0)</f>
        <v>#N/A</v>
      </c>
      <c r="QT111" s="498" t="e">
        <f t="shared" ref="QT111:QT117" si="2965">IF(EXACT(VLOOKUP(QK111,OFERTA_0,4,FALSE),QN111),1,0)</f>
        <v>#N/A</v>
      </c>
      <c r="QU111" s="498">
        <f t="shared" ref="QU111:QU113" si="2966">IF(QO111=0,0,1)</f>
        <v>0</v>
      </c>
      <c r="QV111" s="498">
        <f t="shared" ref="QV111:QV113" si="2967">IF(QP111=0,0,1)</f>
        <v>0</v>
      </c>
      <c r="QW111" s="498" t="e">
        <f t="shared" ref="QW111:QW117" si="2968">PRODUCT(QR111:QV111)</f>
        <v>#N/A</v>
      </c>
      <c r="QX111" s="504">
        <f t="shared" ref="QX111:QX117" si="2969">ROUND(QP111,0)</f>
        <v>0</v>
      </c>
      <c r="QY111" s="500">
        <f t="shared" ref="QY111:QY117" si="2970">QP111-QX111</f>
        <v>0</v>
      </c>
      <c r="RB111" s="381"/>
      <c r="RC111" s="382"/>
      <c r="RD111" s="383"/>
      <c r="RE111" s="384"/>
      <c r="RF111" s="385"/>
      <c r="RG111" s="386"/>
      <c r="RH111" s="386"/>
      <c r="RI111" s="497"/>
      <c r="RJ111" s="497"/>
      <c r="RK111" s="501"/>
      <c r="RL111" s="501"/>
      <c r="RM111" s="501"/>
      <c r="RN111" s="501"/>
      <c r="RO111" s="502"/>
      <c r="RP111" s="503"/>
      <c r="RS111" s="381"/>
      <c r="RT111" s="382"/>
      <c r="RU111" s="383"/>
      <c r="RV111" s="384"/>
      <c r="RW111" s="385"/>
      <c r="RX111" s="386"/>
      <c r="RY111" s="386"/>
      <c r="RZ111" s="497"/>
      <c r="SA111" s="497"/>
      <c r="SB111" s="501"/>
      <c r="SC111" s="501"/>
      <c r="SD111" s="501"/>
      <c r="SE111" s="501"/>
      <c r="SF111" s="502"/>
      <c r="SG111" s="503"/>
      <c r="SJ111" s="381"/>
      <c r="SK111" s="382"/>
      <c r="SL111" s="383"/>
      <c r="SM111" s="384"/>
      <c r="SN111" s="385"/>
      <c r="SO111" s="386"/>
      <c r="SP111" s="386"/>
      <c r="SQ111" s="497"/>
      <c r="SR111" s="497"/>
      <c r="SS111" s="501"/>
      <c r="ST111" s="501"/>
      <c r="SU111" s="501"/>
      <c r="SV111" s="501"/>
      <c r="SW111" s="502"/>
      <c r="SX111" s="503"/>
    </row>
    <row r="112" spans="2:518" ht="67.5" customHeight="1" thickTop="1" thickBot="1">
      <c r="B112" s="863" t="s">
        <v>573</v>
      </c>
      <c r="C112" s="833" t="s">
        <v>324</v>
      </c>
      <c r="D112" s="844" t="s">
        <v>574</v>
      </c>
      <c r="E112" s="835" t="s">
        <v>146</v>
      </c>
      <c r="F112" s="836">
        <v>1</v>
      </c>
      <c r="G112" s="916">
        <v>0</v>
      </c>
      <c r="H112" s="837">
        <v>0</v>
      </c>
      <c r="K112" s="965" t="s">
        <v>573</v>
      </c>
      <c r="L112" s="935" t="s">
        <v>324</v>
      </c>
      <c r="M112" s="946" t="s">
        <v>574</v>
      </c>
      <c r="N112" s="937" t="s">
        <v>146</v>
      </c>
      <c r="O112" s="938">
        <v>1</v>
      </c>
      <c r="P112" s="1017">
        <v>315000</v>
      </c>
      <c r="Q112" s="939">
        <v>315000</v>
      </c>
      <c r="R112" s="497">
        <f>IF(EXACT(VLOOKUP(K112,OFERTA_0,3,FALSE),M112),1,0)</f>
        <v>1</v>
      </c>
      <c r="S112" s="497">
        <f>IF(EXACT(VLOOKUP(K112,OFERTA_0,4,FALSE),N112),1,0)</f>
        <v>1</v>
      </c>
      <c r="T112" s="498">
        <f>IF(EXACT(VLOOKUP(K112,OFERTA_0,5,FALSE),O112),1,0)</f>
        <v>1</v>
      </c>
      <c r="U112" s="498">
        <f t="shared" si="2779"/>
        <v>1</v>
      </c>
      <c r="V112" s="498">
        <f t="shared" si="2780"/>
        <v>1</v>
      </c>
      <c r="W112" s="498">
        <f t="shared" si="2781"/>
        <v>1</v>
      </c>
      <c r="X112" s="504">
        <f t="shared" si="2782"/>
        <v>315000</v>
      </c>
      <c r="Y112" s="500">
        <f t="shared" si="2783"/>
        <v>0</v>
      </c>
      <c r="Z112" s="486"/>
      <c r="AA112" s="486"/>
      <c r="AB112" s="965" t="s">
        <v>573</v>
      </c>
      <c r="AC112" s="935" t="s">
        <v>324</v>
      </c>
      <c r="AD112" s="946" t="s">
        <v>574</v>
      </c>
      <c r="AE112" s="937" t="s">
        <v>146</v>
      </c>
      <c r="AF112" s="938">
        <v>1</v>
      </c>
      <c r="AG112" s="1017">
        <v>267000</v>
      </c>
      <c r="AH112" s="939">
        <v>267000</v>
      </c>
      <c r="AI112" s="497">
        <f>IF(EXACT(VLOOKUP(AB112,OFERTA_0,3,FALSE),AD112),1,0)</f>
        <v>1</v>
      </c>
      <c r="AJ112" s="497">
        <f>IF(EXACT(VLOOKUP(AB112,OFERTA_0,4,FALSE),AE112),1,0)</f>
        <v>1</v>
      </c>
      <c r="AK112" s="498">
        <f>IF(EXACT(VLOOKUP(AB112,OFERTA_0,5,FALSE),AF112),1,0)</f>
        <v>1</v>
      </c>
      <c r="AL112" s="498">
        <f t="shared" si="2784"/>
        <v>1</v>
      </c>
      <c r="AM112" s="498">
        <f t="shared" si="2785"/>
        <v>1</v>
      </c>
      <c r="AN112" s="498">
        <f t="shared" si="2786"/>
        <v>1</v>
      </c>
      <c r="AO112" s="504">
        <f t="shared" si="2787"/>
        <v>267000</v>
      </c>
      <c r="AP112" s="500">
        <f t="shared" si="2788"/>
        <v>0</v>
      </c>
      <c r="AQ112" s="486"/>
      <c r="AR112" s="486"/>
      <c r="AS112" s="965" t="s">
        <v>573</v>
      </c>
      <c r="AT112" s="935" t="s">
        <v>324</v>
      </c>
      <c r="AU112" s="946" t="s">
        <v>574</v>
      </c>
      <c r="AV112" s="937" t="s">
        <v>146</v>
      </c>
      <c r="AW112" s="938">
        <v>1</v>
      </c>
      <c r="AX112" s="1017">
        <v>97500</v>
      </c>
      <c r="AY112" s="939">
        <v>97500</v>
      </c>
      <c r="AZ112" s="497">
        <f>IF(EXACT(VLOOKUP(AS112,OFERTA_0,3,FALSE),AU112),1,0)</f>
        <v>1</v>
      </c>
      <c r="BA112" s="497">
        <f>IF(EXACT(VLOOKUP(AS112,OFERTA_0,4,FALSE),AV112),1,0)</f>
        <v>1</v>
      </c>
      <c r="BB112" s="498">
        <f>IF(EXACT(VLOOKUP(AS112,OFERTA_0,5,FALSE),AW112),1,0)</f>
        <v>1</v>
      </c>
      <c r="BC112" s="498">
        <f t="shared" si="2789"/>
        <v>1</v>
      </c>
      <c r="BD112" s="498">
        <f t="shared" si="2790"/>
        <v>1</v>
      </c>
      <c r="BE112" s="498">
        <f t="shared" si="2791"/>
        <v>1</v>
      </c>
      <c r="BF112" s="504">
        <f t="shared" si="2792"/>
        <v>97500</v>
      </c>
      <c r="BG112" s="500">
        <f t="shared" si="2793"/>
        <v>0</v>
      </c>
      <c r="BJ112" s="965" t="s">
        <v>573</v>
      </c>
      <c r="BK112" s="935" t="s">
        <v>324</v>
      </c>
      <c r="BL112" s="946" t="s">
        <v>574</v>
      </c>
      <c r="BM112" s="937" t="s">
        <v>146</v>
      </c>
      <c r="BN112" s="938">
        <v>1</v>
      </c>
      <c r="BO112" s="1017">
        <v>143810</v>
      </c>
      <c r="BP112" s="939">
        <v>143810</v>
      </c>
      <c r="BQ112" s="497">
        <f>IF(EXACT(VLOOKUP(BJ112,OFERTA_0,3,FALSE),BL112),1,0)</f>
        <v>1</v>
      </c>
      <c r="BR112" s="497">
        <f>IF(EXACT(VLOOKUP(BJ112,OFERTA_0,4,FALSE),BM112),1,0)</f>
        <v>1</v>
      </c>
      <c r="BS112" s="498">
        <f>IF(EXACT(VLOOKUP(BJ112,OFERTA_0,5,FALSE),BN112),1,0)</f>
        <v>1</v>
      </c>
      <c r="BT112" s="498">
        <f t="shared" si="2794"/>
        <v>1</v>
      </c>
      <c r="BU112" s="498">
        <f t="shared" si="2795"/>
        <v>1</v>
      </c>
      <c r="BV112" s="498">
        <f t="shared" si="2796"/>
        <v>1</v>
      </c>
      <c r="BW112" s="504">
        <f t="shared" si="2797"/>
        <v>143810</v>
      </c>
      <c r="BX112" s="500">
        <f t="shared" si="2798"/>
        <v>0</v>
      </c>
      <c r="CA112" s="965" t="s">
        <v>573</v>
      </c>
      <c r="CB112" s="935" t="s">
        <v>324</v>
      </c>
      <c r="CC112" s="946" t="s">
        <v>574</v>
      </c>
      <c r="CD112" s="937" t="s">
        <v>146</v>
      </c>
      <c r="CE112" s="938">
        <v>1</v>
      </c>
      <c r="CF112" s="1017">
        <v>144647</v>
      </c>
      <c r="CG112" s="939">
        <v>144647</v>
      </c>
      <c r="CH112" s="497">
        <f>IF(EXACT(VLOOKUP(CA112,OFERTA_0,3,FALSE),CC112),1,0)</f>
        <v>1</v>
      </c>
      <c r="CI112" s="497">
        <f>IF(EXACT(VLOOKUP(CA112,OFERTA_0,4,FALSE),CD112),1,0)</f>
        <v>1</v>
      </c>
      <c r="CJ112" s="498">
        <f>IF(EXACT(VLOOKUP(CA112,OFERTA_0,5,FALSE),CE112),1,0)</f>
        <v>1</v>
      </c>
      <c r="CK112" s="498">
        <f t="shared" si="2799"/>
        <v>1</v>
      </c>
      <c r="CL112" s="498">
        <f t="shared" si="2800"/>
        <v>1</v>
      </c>
      <c r="CM112" s="498">
        <f t="shared" si="2801"/>
        <v>1</v>
      </c>
      <c r="CN112" s="504">
        <f t="shared" si="2802"/>
        <v>144647</v>
      </c>
      <c r="CO112" s="500">
        <f t="shared" si="2803"/>
        <v>0</v>
      </c>
      <c r="CR112" s="965" t="s">
        <v>573</v>
      </c>
      <c r="CS112" s="935" t="s">
        <v>324</v>
      </c>
      <c r="CT112" s="946" t="s">
        <v>574</v>
      </c>
      <c r="CU112" s="937" t="s">
        <v>146</v>
      </c>
      <c r="CV112" s="1030">
        <v>1</v>
      </c>
      <c r="CW112" s="1017">
        <v>144648</v>
      </c>
      <c r="CX112" s="698">
        <f t="shared" si="2606"/>
        <v>144648</v>
      </c>
      <c r="CY112" s="497">
        <f>IF(EXACT(VLOOKUP(CR112,OFERTA_0,3,FALSE),CT112),1,0)</f>
        <v>1</v>
      </c>
      <c r="CZ112" s="497">
        <f>IF(EXACT(VLOOKUP(CR112,OFERTA_0,4,FALSE),CU112),1,0)</f>
        <v>1</v>
      </c>
      <c r="DA112" s="498">
        <f>IF(EXACT(VLOOKUP(CR112,OFERTA_0,5,FALSE),CV112),1,0)</f>
        <v>1</v>
      </c>
      <c r="DB112" s="498">
        <f t="shared" si="2804"/>
        <v>1</v>
      </c>
      <c r="DC112" s="498">
        <f t="shared" si="2805"/>
        <v>1</v>
      </c>
      <c r="DD112" s="498">
        <f t="shared" si="2806"/>
        <v>1</v>
      </c>
      <c r="DE112" s="504">
        <f t="shared" si="2807"/>
        <v>144648</v>
      </c>
      <c r="DF112" s="500">
        <f t="shared" si="2808"/>
        <v>0</v>
      </c>
      <c r="DI112" s="965" t="s">
        <v>573</v>
      </c>
      <c r="DJ112" s="935" t="s">
        <v>324</v>
      </c>
      <c r="DK112" s="946" t="s">
        <v>574</v>
      </c>
      <c r="DL112" s="937" t="s">
        <v>146</v>
      </c>
      <c r="DM112" s="938">
        <v>1</v>
      </c>
      <c r="DN112" s="1017">
        <v>100000</v>
      </c>
      <c r="DO112" s="939">
        <v>100000</v>
      </c>
      <c r="DP112" s="497">
        <f>IF(EXACT(VLOOKUP(DI112,OFERTA_0,3,FALSE),DK112),1,0)</f>
        <v>1</v>
      </c>
      <c r="DQ112" s="497">
        <f>IF(EXACT(VLOOKUP(DI112,OFERTA_0,4,FALSE),DL112),1,0)</f>
        <v>1</v>
      </c>
      <c r="DR112" s="498">
        <f>IF(EXACT(VLOOKUP(DI112,OFERTA_0,5,FALSE),DM112),1,0)</f>
        <v>1</v>
      </c>
      <c r="DS112" s="498">
        <f t="shared" si="2809"/>
        <v>1</v>
      </c>
      <c r="DT112" s="498">
        <f t="shared" si="2810"/>
        <v>1</v>
      </c>
      <c r="DU112" s="498">
        <f t="shared" si="2811"/>
        <v>1</v>
      </c>
      <c r="DV112" s="504">
        <f t="shared" si="2812"/>
        <v>100000</v>
      </c>
      <c r="DW112" s="500">
        <f t="shared" si="2813"/>
        <v>0</v>
      </c>
      <c r="DZ112" s="965" t="s">
        <v>573</v>
      </c>
      <c r="EA112" s="935" t="s">
        <v>324</v>
      </c>
      <c r="EB112" s="946" t="s">
        <v>574</v>
      </c>
      <c r="EC112" s="937" t="s">
        <v>146</v>
      </c>
      <c r="ED112" s="1030">
        <v>1</v>
      </c>
      <c r="EE112" s="1017">
        <v>144641</v>
      </c>
      <c r="EF112" s="698">
        <f t="shared" si="2617"/>
        <v>144641</v>
      </c>
      <c r="EG112" s="497">
        <f>IF(EXACT(VLOOKUP(DZ112,OFERTA_0,3,FALSE),EB112),1,0)</f>
        <v>1</v>
      </c>
      <c r="EH112" s="497">
        <f>IF(EXACT(VLOOKUP(DZ112,OFERTA_0,4,FALSE),EC112),1,0)</f>
        <v>1</v>
      </c>
      <c r="EI112" s="498">
        <f>IF(EXACT(VLOOKUP(DZ112,OFERTA_0,5,FALSE),ED112),1,0)</f>
        <v>1</v>
      </c>
      <c r="EJ112" s="498">
        <f t="shared" si="2814"/>
        <v>1</v>
      </c>
      <c r="EK112" s="498">
        <f t="shared" si="2815"/>
        <v>1</v>
      </c>
      <c r="EL112" s="498">
        <f t="shared" si="2816"/>
        <v>1</v>
      </c>
      <c r="EM112" s="504">
        <f t="shared" si="2817"/>
        <v>144641</v>
      </c>
      <c r="EN112" s="500">
        <f t="shared" si="2818"/>
        <v>0</v>
      </c>
      <c r="EQ112" s="665"/>
      <c r="ER112" s="666"/>
      <c r="ES112" s="667"/>
      <c r="ET112" s="676"/>
      <c r="EU112" s="669"/>
      <c r="EV112" s="670"/>
      <c r="EW112" s="1324"/>
      <c r="EX112" s="497" t="e">
        <f t="shared" si="2819"/>
        <v>#N/A</v>
      </c>
      <c r="EY112" s="497" t="e">
        <f t="shared" si="2820"/>
        <v>#N/A</v>
      </c>
      <c r="EZ112" s="498" t="e">
        <f t="shared" si="2821"/>
        <v>#N/A</v>
      </c>
      <c r="FA112" s="498">
        <f t="shared" si="2822"/>
        <v>0</v>
      </c>
      <c r="FB112" s="498">
        <f t="shared" si="2823"/>
        <v>0</v>
      </c>
      <c r="FC112" s="498" t="e">
        <f t="shared" si="2824"/>
        <v>#N/A</v>
      </c>
      <c r="FD112" s="504">
        <f t="shared" si="2825"/>
        <v>0</v>
      </c>
      <c r="FE112" s="500">
        <f t="shared" si="2826"/>
        <v>0</v>
      </c>
      <c r="FH112" s="665"/>
      <c r="FI112" s="666"/>
      <c r="FJ112" s="667"/>
      <c r="FK112" s="676"/>
      <c r="FL112" s="669"/>
      <c r="FM112" s="670"/>
      <c r="FN112" s="1324"/>
      <c r="FO112" s="497" t="e">
        <f t="shared" si="2827"/>
        <v>#N/A</v>
      </c>
      <c r="FP112" s="497" t="e">
        <f t="shared" si="2828"/>
        <v>#N/A</v>
      </c>
      <c r="FQ112" s="498" t="e">
        <f t="shared" si="2829"/>
        <v>#N/A</v>
      </c>
      <c r="FR112" s="498">
        <f t="shared" si="2830"/>
        <v>0</v>
      </c>
      <c r="FS112" s="498">
        <f t="shared" si="2831"/>
        <v>0</v>
      </c>
      <c r="FT112" s="498" t="e">
        <f t="shared" si="2832"/>
        <v>#N/A</v>
      </c>
      <c r="FU112" s="504">
        <f t="shared" si="2833"/>
        <v>0</v>
      </c>
      <c r="FV112" s="500">
        <f t="shared" si="2834"/>
        <v>0</v>
      </c>
      <c r="FY112" s="665"/>
      <c r="FZ112" s="666"/>
      <c r="GA112" s="667"/>
      <c r="GB112" s="676"/>
      <c r="GC112" s="669"/>
      <c r="GD112" s="670"/>
      <c r="GE112" s="1324"/>
      <c r="GF112" s="497" t="e">
        <f t="shared" si="2835"/>
        <v>#N/A</v>
      </c>
      <c r="GG112" s="497" t="e">
        <f t="shared" si="2836"/>
        <v>#N/A</v>
      </c>
      <c r="GH112" s="498" t="e">
        <f t="shared" si="2837"/>
        <v>#N/A</v>
      </c>
      <c r="GI112" s="498">
        <f t="shared" si="2838"/>
        <v>0</v>
      </c>
      <c r="GJ112" s="498">
        <f t="shared" si="2839"/>
        <v>0</v>
      </c>
      <c r="GK112" s="498" t="e">
        <f t="shared" si="2840"/>
        <v>#N/A</v>
      </c>
      <c r="GL112" s="504">
        <f t="shared" si="2841"/>
        <v>0</v>
      </c>
      <c r="GM112" s="500">
        <f t="shared" si="2842"/>
        <v>0</v>
      </c>
      <c r="GP112" s="665"/>
      <c r="GQ112" s="666"/>
      <c r="GR112" s="667"/>
      <c r="GS112" s="676"/>
      <c r="GT112" s="669"/>
      <c r="GU112" s="670"/>
      <c r="GV112" s="1324"/>
      <c r="GW112" s="497" t="e">
        <f t="shared" si="2843"/>
        <v>#N/A</v>
      </c>
      <c r="GX112" s="497" t="e">
        <f t="shared" si="2844"/>
        <v>#N/A</v>
      </c>
      <c r="GY112" s="498" t="e">
        <f t="shared" si="2845"/>
        <v>#N/A</v>
      </c>
      <c r="GZ112" s="498">
        <f t="shared" si="2846"/>
        <v>0</v>
      </c>
      <c r="HA112" s="498">
        <f t="shared" si="2847"/>
        <v>0</v>
      </c>
      <c r="HB112" s="498" t="e">
        <f t="shared" si="2848"/>
        <v>#N/A</v>
      </c>
      <c r="HC112" s="504">
        <f t="shared" si="2849"/>
        <v>0</v>
      </c>
      <c r="HD112" s="500">
        <f t="shared" si="2850"/>
        <v>0</v>
      </c>
      <c r="HG112" s="665"/>
      <c r="HH112" s="666"/>
      <c r="HI112" s="667"/>
      <c r="HJ112" s="676"/>
      <c r="HK112" s="669"/>
      <c r="HL112" s="670"/>
      <c r="HM112" s="1324"/>
      <c r="HN112" s="497" t="e">
        <f t="shared" si="2851"/>
        <v>#N/A</v>
      </c>
      <c r="HO112" s="497" t="e">
        <f t="shared" si="2852"/>
        <v>#N/A</v>
      </c>
      <c r="HP112" s="498" t="e">
        <f t="shared" si="2853"/>
        <v>#N/A</v>
      </c>
      <c r="HQ112" s="498">
        <f t="shared" si="2854"/>
        <v>0</v>
      </c>
      <c r="HR112" s="498">
        <f t="shared" si="2855"/>
        <v>0</v>
      </c>
      <c r="HS112" s="498" t="e">
        <f t="shared" si="2856"/>
        <v>#N/A</v>
      </c>
      <c r="HT112" s="504">
        <f t="shared" si="2857"/>
        <v>0</v>
      </c>
      <c r="HU112" s="500">
        <f t="shared" si="2858"/>
        <v>0</v>
      </c>
      <c r="HX112" s="665"/>
      <c r="HY112" s="666"/>
      <c r="HZ112" s="667"/>
      <c r="IA112" s="676"/>
      <c r="IB112" s="669"/>
      <c r="IC112" s="670"/>
      <c r="ID112" s="1324"/>
      <c r="IE112" s="497" t="e">
        <f t="shared" si="2859"/>
        <v>#N/A</v>
      </c>
      <c r="IF112" s="497" t="e">
        <f t="shared" si="2860"/>
        <v>#N/A</v>
      </c>
      <c r="IG112" s="498" t="e">
        <f t="shared" si="2861"/>
        <v>#N/A</v>
      </c>
      <c r="IH112" s="498">
        <f t="shared" si="2862"/>
        <v>0</v>
      </c>
      <c r="II112" s="498">
        <f t="shared" si="2863"/>
        <v>0</v>
      </c>
      <c r="IJ112" s="498" t="e">
        <f t="shared" si="2864"/>
        <v>#N/A</v>
      </c>
      <c r="IK112" s="504">
        <f t="shared" si="2865"/>
        <v>0</v>
      </c>
      <c r="IL112" s="500">
        <f t="shared" si="2866"/>
        <v>0</v>
      </c>
      <c r="IO112" s="665"/>
      <c r="IP112" s="666"/>
      <c r="IQ112" s="667"/>
      <c r="IR112" s="676"/>
      <c r="IS112" s="669"/>
      <c r="IT112" s="670"/>
      <c r="IU112" s="1324"/>
      <c r="IV112" s="497" t="e">
        <f t="shared" si="2867"/>
        <v>#N/A</v>
      </c>
      <c r="IW112" s="497" t="e">
        <f t="shared" si="2868"/>
        <v>#N/A</v>
      </c>
      <c r="IX112" s="498" t="e">
        <f t="shared" si="2869"/>
        <v>#N/A</v>
      </c>
      <c r="IY112" s="498">
        <f t="shared" si="2870"/>
        <v>0</v>
      </c>
      <c r="IZ112" s="498">
        <f t="shared" si="2871"/>
        <v>0</v>
      </c>
      <c r="JA112" s="498" t="e">
        <f t="shared" si="2872"/>
        <v>#N/A</v>
      </c>
      <c r="JB112" s="504">
        <f t="shared" si="2873"/>
        <v>0</v>
      </c>
      <c r="JC112" s="500">
        <f t="shared" si="2874"/>
        <v>0</v>
      </c>
      <c r="JF112" s="665"/>
      <c r="JG112" s="666"/>
      <c r="JH112" s="667"/>
      <c r="JI112" s="676"/>
      <c r="JJ112" s="669"/>
      <c r="JK112" s="670"/>
      <c r="JL112" s="1324"/>
      <c r="JM112" s="497" t="e">
        <f t="shared" si="2875"/>
        <v>#N/A</v>
      </c>
      <c r="JN112" s="497" t="e">
        <f t="shared" si="2876"/>
        <v>#N/A</v>
      </c>
      <c r="JO112" s="498" t="e">
        <f t="shared" si="2877"/>
        <v>#N/A</v>
      </c>
      <c r="JP112" s="498">
        <f t="shared" si="2878"/>
        <v>0</v>
      </c>
      <c r="JQ112" s="498">
        <f t="shared" si="2879"/>
        <v>0</v>
      </c>
      <c r="JR112" s="498" t="e">
        <f t="shared" si="2880"/>
        <v>#N/A</v>
      </c>
      <c r="JS112" s="504">
        <f t="shared" si="2881"/>
        <v>0</v>
      </c>
      <c r="JT112" s="500">
        <f t="shared" si="2882"/>
        <v>0</v>
      </c>
      <c r="JW112" s="665"/>
      <c r="JX112" s="666"/>
      <c r="JY112" s="667"/>
      <c r="JZ112" s="676"/>
      <c r="KA112" s="669"/>
      <c r="KB112" s="670"/>
      <c r="KC112" s="1324"/>
      <c r="KD112" s="497" t="e">
        <f t="shared" si="2883"/>
        <v>#N/A</v>
      </c>
      <c r="KE112" s="497" t="e">
        <f t="shared" si="2884"/>
        <v>#N/A</v>
      </c>
      <c r="KF112" s="498" t="e">
        <f t="shared" si="2885"/>
        <v>#N/A</v>
      </c>
      <c r="KG112" s="498">
        <f t="shared" si="2886"/>
        <v>0</v>
      </c>
      <c r="KH112" s="498">
        <f t="shared" si="2887"/>
        <v>0</v>
      </c>
      <c r="KI112" s="498" t="e">
        <f t="shared" si="2888"/>
        <v>#N/A</v>
      </c>
      <c r="KJ112" s="504">
        <f t="shared" si="2889"/>
        <v>0</v>
      </c>
      <c r="KK112" s="500">
        <f t="shared" si="2890"/>
        <v>0</v>
      </c>
      <c r="KN112" s="665"/>
      <c r="KO112" s="666"/>
      <c r="KP112" s="667"/>
      <c r="KQ112" s="676"/>
      <c r="KR112" s="669"/>
      <c r="KS112" s="670"/>
      <c r="KT112" s="1324"/>
      <c r="KU112" s="497" t="e">
        <f t="shared" si="2891"/>
        <v>#N/A</v>
      </c>
      <c r="KV112" s="497" t="e">
        <f t="shared" si="2892"/>
        <v>#N/A</v>
      </c>
      <c r="KW112" s="498" t="e">
        <f t="shared" si="2893"/>
        <v>#N/A</v>
      </c>
      <c r="KX112" s="498">
        <f t="shared" si="2894"/>
        <v>0</v>
      </c>
      <c r="KY112" s="498">
        <f t="shared" si="2895"/>
        <v>0</v>
      </c>
      <c r="KZ112" s="498" t="e">
        <f t="shared" si="2896"/>
        <v>#N/A</v>
      </c>
      <c r="LA112" s="504">
        <f t="shared" si="2897"/>
        <v>0</v>
      </c>
      <c r="LB112" s="500">
        <f t="shared" si="2898"/>
        <v>0</v>
      </c>
      <c r="LE112" s="665"/>
      <c r="LF112" s="666"/>
      <c r="LG112" s="667"/>
      <c r="LH112" s="676"/>
      <c r="LI112" s="669"/>
      <c r="LJ112" s="670"/>
      <c r="LK112" s="1324"/>
      <c r="LL112" s="497" t="e">
        <f t="shared" si="2899"/>
        <v>#N/A</v>
      </c>
      <c r="LM112" s="497" t="e">
        <f t="shared" si="2900"/>
        <v>#N/A</v>
      </c>
      <c r="LN112" s="498" t="e">
        <f t="shared" si="2901"/>
        <v>#N/A</v>
      </c>
      <c r="LO112" s="498">
        <f t="shared" si="2902"/>
        <v>0</v>
      </c>
      <c r="LP112" s="498">
        <f t="shared" si="2903"/>
        <v>0</v>
      </c>
      <c r="LQ112" s="498" t="e">
        <f t="shared" si="2904"/>
        <v>#N/A</v>
      </c>
      <c r="LR112" s="504">
        <f t="shared" si="2905"/>
        <v>0</v>
      </c>
      <c r="LS112" s="500">
        <f t="shared" si="2906"/>
        <v>0</v>
      </c>
      <c r="LV112" s="665"/>
      <c r="LW112" s="666"/>
      <c r="LX112" s="667"/>
      <c r="LY112" s="676"/>
      <c r="LZ112" s="669"/>
      <c r="MA112" s="670"/>
      <c r="MB112" s="1324"/>
      <c r="MC112" s="497" t="e">
        <f t="shared" si="2907"/>
        <v>#N/A</v>
      </c>
      <c r="MD112" s="497" t="e">
        <f t="shared" si="2908"/>
        <v>#N/A</v>
      </c>
      <c r="ME112" s="498" t="e">
        <f t="shared" si="2909"/>
        <v>#N/A</v>
      </c>
      <c r="MF112" s="498">
        <f t="shared" si="2910"/>
        <v>0</v>
      </c>
      <c r="MG112" s="498">
        <f t="shared" si="2911"/>
        <v>0</v>
      </c>
      <c r="MH112" s="498" t="e">
        <f t="shared" si="2912"/>
        <v>#N/A</v>
      </c>
      <c r="MI112" s="504">
        <f t="shared" si="2913"/>
        <v>0</v>
      </c>
      <c r="MJ112" s="500">
        <f t="shared" si="2914"/>
        <v>0</v>
      </c>
      <c r="MM112" s="665"/>
      <c r="MN112" s="666"/>
      <c r="MO112" s="667"/>
      <c r="MP112" s="676"/>
      <c r="MQ112" s="669"/>
      <c r="MR112" s="670"/>
      <c r="MS112" s="1324"/>
      <c r="MT112" s="497" t="e">
        <f t="shared" si="2915"/>
        <v>#N/A</v>
      </c>
      <c r="MU112" s="497" t="e">
        <f t="shared" si="2916"/>
        <v>#N/A</v>
      </c>
      <c r="MV112" s="498" t="e">
        <f t="shared" si="2917"/>
        <v>#N/A</v>
      </c>
      <c r="MW112" s="498">
        <f t="shared" si="2918"/>
        <v>0</v>
      </c>
      <c r="MX112" s="498">
        <f t="shared" si="2919"/>
        <v>0</v>
      </c>
      <c r="MY112" s="498" t="e">
        <f t="shared" si="2920"/>
        <v>#N/A</v>
      </c>
      <c r="MZ112" s="504">
        <f t="shared" si="2921"/>
        <v>0</v>
      </c>
      <c r="NA112" s="500">
        <f t="shared" si="2922"/>
        <v>0</v>
      </c>
      <c r="ND112" s="665"/>
      <c r="NE112" s="666"/>
      <c r="NF112" s="667"/>
      <c r="NG112" s="676"/>
      <c r="NH112" s="669"/>
      <c r="NI112" s="670"/>
      <c r="NJ112" s="1324"/>
      <c r="NK112" s="497" t="e">
        <f t="shared" si="2923"/>
        <v>#N/A</v>
      </c>
      <c r="NL112" s="497" t="e">
        <f t="shared" si="2924"/>
        <v>#N/A</v>
      </c>
      <c r="NM112" s="498" t="e">
        <f t="shared" si="2925"/>
        <v>#N/A</v>
      </c>
      <c r="NN112" s="498">
        <f t="shared" si="2926"/>
        <v>0</v>
      </c>
      <c r="NO112" s="498">
        <f t="shared" si="2927"/>
        <v>0</v>
      </c>
      <c r="NP112" s="498" t="e">
        <f t="shared" si="2928"/>
        <v>#N/A</v>
      </c>
      <c r="NQ112" s="504">
        <f t="shared" si="2929"/>
        <v>0</v>
      </c>
      <c r="NR112" s="500">
        <f t="shared" si="2930"/>
        <v>0</v>
      </c>
      <c r="NU112" s="665"/>
      <c r="NV112" s="666"/>
      <c r="NW112" s="667"/>
      <c r="NX112" s="676"/>
      <c r="NY112" s="669"/>
      <c r="NZ112" s="670"/>
      <c r="OA112" s="1324"/>
      <c r="OB112" s="497" t="e">
        <f t="shared" si="2931"/>
        <v>#N/A</v>
      </c>
      <c r="OC112" s="497" t="e">
        <f t="shared" si="2932"/>
        <v>#N/A</v>
      </c>
      <c r="OD112" s="498" t="e">
        <f t="shared" si="2933"/>
        <v>#N/A</v>
      </c>
      <c r="OE112" s="498">
        <f t="shared" si="2934"/>
        <v>0</v>
      </c>
      <c r="OF112" s="498">
        <f t="shared" si="2935"/>
        <v>0</v>
      </c>
      <c r="OG112" s="498" t="e">
        <f t="shared" si="2936"/>
        <v>#N/A</v>
      </c>
      <c r="OH112" s="504">
        <f t="shared" si="2937"/>
        <v>0</v>
      </c>
      <c r="OI112" s="500">
        <f t="shared" si="2938"/>
        <v>0</v>
      </c>
      <c r="OL112" s="665"/>
      <c r="OM112" s="666"/>
      <c r="ON112" s="667"/>
      <c r="OO112" s="676"/>
      <c r="OP112" s="669"/>
      <c r="OQ112" s="670"/>
      <c r="OR112" s="1324"/>
      <c r="OS112" s="497" t="e">
        <f t="shared" si="2939"/>
        <v>#N/A</v>
      </c>
      <c r="OT112" s="497" t="e">
        <f t="shared" si="2940"/>
        <v>#N/A</v>
      </c>
      <c r="OU112" s="498" t="e">
        <f t="shared" si="2941"/>
        <v>#N/A</v>
      </c>
      <c r="OV112" s="498">
        <f t="shared" si="2942"/>
        <v>0</v>
      </c>
      <c r="OW112" s="498">
        <f t="shared" si="2943"/>
        <v>0</v>
      </c>
      <c r="OX112" s="498" t="e">
        <f t="shared" si="2944"/>
        <v>#N/A</v>
      </c>
      <c r="OY112" s="504">
        <f t="shared" si="2945"/>
        <v>0</v>
      </c>
      <c r="OZ112" s="500">
        <f t="shared" si="2946"/>
        <v>0</v>
      </c>
      <c r="PC112" s="665"/>
      <c r="PD112" s="666"/>
      <c r="PE112" s="667"/>
      <c r="PF112" s="676"/>
      <c r="PG112" s="669"/>
      <c r="PH112" s="670"/>
      <c r="PI112" s="1324"/>
      <c r="PJ112" s="497" t="e">
        <f t="shared" si="2947"/>
        <v>#N/A</v>
      </c>
      <c r="PK112" s="497" t="e">
        <f t="shared" si="2948"/>
        <v>#N/A</v>
      </c>
      <c r="PL112" s="498" t="e">
        <f t="shared" si="2949"/>
        <v>#N/A</v>
      </c>
      <c r="PM112" s="498">
        <f t="shared" si="2950"/>
        <v>0</v>
      </c>
      <c r="PN112" s="498">
        <f t="shared" si="2951"/>
        <v>0</v>
      </c>
      <c r="PO112" s="498" t="e">
        <f t="shared" si="2952"/>
        <v>#N/A</v>
      </c>
      <c r="PP112" s="504">
        <f t="shared" si="2953"/>
        <v>0</v>
      </c>
      <c r="PQ112" s="500">
        <f t="shared" si="2954"/>
        <v>0</v>
      </c>
      <c r="PT112" s="665"/>
      <c r="PU112" s="666"/>
      <c r="PV112" s="667"/>
      <c r="PW112" s="676"/>
      <c r="PX112" s="669"/>
      <c r="PY112" s="670"/>
      <c r="PZ112" s="1324"/>
      <c r="QA112" s="497" t="e">
        <f t="shared" si="2955"/>
        <v>#N/A</v>
      </c>
      <c r="QB112" s="497" t="e">
        <f t="shared" si="2956"/>
        <v>#N/A</v>
      </c>
      <c r="QC112" s="498" t="e">
        <f t="shared" si="2957"/>
        <v>#N/A</v>
      </c>
      <c r="QD112" s="498">
        <f t="shared" si="2958"/>
        <v>0</v>
      </c>
      <c r="QE112" s="498">
        <f t="shared" si="2959"/>
        <v>0</v>
      </c>
      <c r="QF112" s="498" t="e">
        <f t="shared" si="2960"/>
        <v>#N/A</v>
      </c>
      <c r="QG112" s="504">
        <f t="shared" si="2961"/>
        <v>0</v>
      </c>
      <c r="QH112" s="500">
        <f t="shared" si="2962"/>
        <v>0</v>
      </c>
      <c r="QK112" s="665"/>
      <c r="QL112" s="666"/>
      <c r="QM112" s="667"/>
      <c r="QN112" s="676"/>
      <c r="QO112" s="669"/>
      <c r="QP112" s="670"/>
      <c r="QQ112" s="1324"/>
      <c r="QR112" s="497" t="e">
        <f t="shared" si="2963"/>
        <v>#N/A</v>
      </c>
      <c r="QS112" s="497" t="e">
        <f t="shared" si="2964"/>
        <v>#N/A</v>
      </c>
      <c r="QT112" s="498" t="e">
        <f t="shared" si="2965"/>
        <v>#N/A</v>
      </c>
      <c r="QU112" s="498">
        <f t="shared" si="2966"/>
        <v>0</v>
      </c>
      <c r="QV112" s="498">
        <f t="shared" si="2967"/>
        <v>0</v>
      </c>
      <c r="QW112" s="498" t="e">
        <f t="shared" si="2968"/>
        <v>#N/A</v>
      </c>
      <c r="QX112" s="504">
        <f t="shared" si="2969"/>
        <v>0</v>
      </c>
      <c r="QY112" s="500">
        <f t="shared" si="2970"/>
        <v>0</v>
      </c>
      <c r="RB112" s="381"/>
      <c r="RC112" s="382"/>
      <c r="RD112" s="383"/>
      <c r="RE112" s="384"/>
      <c r="RF112" s="385"/>
      <c r="RG112" s="386"/>
      <c r="RH112" s="386"/>
      <c r="RI112" s="497"/>
      <c r="RJ112" s="497"/>
      <c r="RK112" s="501"/>
      <c r="RL112" s="501"/>
      <c r="RM112" s="501"/>
      <c r="RN112" s="501"/>
      <c r="RO112" s="502"/>
      <c r="RP112" s="503"/>
      <c r="RS112" s="381"/>
      <c r="RT112" s="382"/>
      <c r="RU112" s="383"/>
      <c r="RV112" s="384"/>
      <c r="RW112" s="385"/>
      <c r="RX112" s="386"/>
      <c r="RY112" s="386"/>
      <c r="RZ112" s="497"/>
      <c r="SA112" s="497"/>
      <c r="SB112" s="501"/>
      <c r="SC112" s="501"/>
      <c r="SD112" s="501"/>
      <c r="SE112" s="501"/>
      <c r="SF112" s="502"/>
      <c r="SG112" s="503"/>
      <c r="SJ112" s="381"/>
      <c r="SK112" s="382"/>
      <c r="SL112" s="383"/>
      <c r="SM112" s="384"/>
      <c r="SN112" s="385"/>
      <c r="SO112" s="386"/>
      <c r="SP112" s="386"/>
      <c r="SQ112" s="497"/>
      <c r="SR112" s="497"/>
      <c r="SS112" s="501"/>
      <c r="ST112" s="501"/>
      <c r="SU112" s="501"/>
      <c r="SV112" s="501"/>
      <c r="SW112" s="502"/>
      <c r="SX112" s="503"/>
    </row>
    <row r="113" spans="2:518" ht="28.5" customHeight="1" thickTop="1" thickBot="1">
      <c r="B113" s="825" t="s">
        <v>575</v>
      </c>
      <c r="C113" s="826"/>
      <c r="D113" s="827" t="s">
        <v>576</v>
      </c>
      <c r="E113" s="828"/>
      <c r="F113" s="866"/>
      <c r="G113" s="830"/>
      <c r="H113" s="831"/>
      <c r="K113" s="927" t="s">
        <v>575</v>
      </c>
      <c r="L113" s="928"/>
      <c r="M113" s="929" t="s">
        <v>576</v>
      </c>
      <c r="N113" s="930"/>
      <c r="O113" s="968"/>
      <c r="P113" s="932"/>
      <c r="Q113" s="933"/>
      <c r="R113" s="493"/>
      <c r="S113" s="494"/>
      <c r="T113" s="494"/>
      <c r="U113" s="494"/>
      <c r="V113" s="494"/>
      <c r="W113" s="494"/>
      <c r="X113" s="917"/>
      <c r="Y113" s="918"/>
      <c r="Z113" s="486"/>
      <c r="AA113" s="486"/>
      <c r="AB113" s="927" t="s">
        <v>575</v>
      </c>
      <c r="AC113" s="928"/>
      <c r="AD113" s="929" t="s">
        <v>576</v>
      </c>
      <c r="AE113" s="930"/>
      <c r="AF113" s="968"/>
      <c r="AG113" s="932"/>
      <c r="AH113" s="933"/>
      <c r="AI113" s="493"/>
      <c r="AJ113" s="494"/>
      <c r="AK113" s="494"/>
      <c r="AL113" s="494"/>
      <c r="AM113" s="494"/>
      <c r="AN113" s="494"/>
      <c r="AO113" s="917"/>
      <c r="AP113" s="918"/>
      <c r="AQ113" s="486"/>
      <c r="AR113" s="486"/>
      <c r="AS113" s="927" t="s">
        <v>575</v>
      </c>
      <c r="AT113" s="928"/>
      <c r="AU113" s="929" t="s">
        <v>576</v>
      </c>
      <c r="AV113" s="930"/>
      <c r="AW113" s="968"/>
      <c r="AX113" s="932"/>
      <c r="AY113" s="933"/>
      <c r="AZ113" s="493"/>
      <c r="BA113" s="494"/>
      <c r="BB113" s="494"/>
      <c r="BC113" s="494"/>
      <c r="BD113" s="494"/>
      <c r="BE113" s="494"/>
      <c r="BF113" s="917"/>
      <c r="BG113" s="918"/>
      <c r="BJ113" s="927" t="s">
        <v>575</v>
      </c>
      <c r="BK113" s="928"/>
      <c r="BL113" s="929" t="s">
        <v>576</v>
      </c>
      <c r="BM113" s="930"/>
      <c r="BN113" s="968"/>
      <c r="BO113" s="932"/>
      <c r="BP113" s="933"/>
      <c r="BQ113" s="493"/>
      <c r="BR113" s="494"/>
      <c r="BS113" s="494"/>
      <c r="BT113" s="494"/>
      <c r="BU113" s="494"/>
      <c r="BV113" s="494"/>
      <c r="BW113" s="917"/>
      <c r="BX113" s="918"/>
      <c r="CA113" s="927" t="s">
        <v>575</v>
      </c>
      <c r="CB113" s="928"/>
      <c r="CC113" s="929" t="s">
        <v>576</v>
      </c>
      <c r="CD113" s="930"/>
      <c r="CE113" s="968"/>
      <c r="CF113" s="932"/>
      <c r="CG113" s="933"/>
      <c r="CH113" s="493"/>
      <c r="CI113" s="494"/>
      <c r="CJ113" s="494"/>
      <c r="CK113" s="494"/>
      <c r="CL113" s="494"/>
      <c r="CM113" s="494"/>
      <c r="CN113" s="917"/>
      <c r="CO113" s="918"/>
      <c r="CR113" s="652" t="s">
        <v>575</v>
      </c>
      <c r="CS113" s="1028"/>
      <c r="CT113" s="929" t="s">
        <v>576</v>
      </c>
      <c r="CU113" s="654"/>
      <c r="CV113" s="655"/>
      <c r="CW113" s="932"/>
      <c r="CX113" s="657"/>
      <c r="CY113" s="493"/>
      <c r="CZ113" s="494"/>
      <c r="DA113" s="494"/>
      <c r="DB113" s="494"/>
      <c r="DC113" s="494"/>
      <c r="DD113" s="494"/>
      <c r="DE113" s="917"/>
      <c r="DF113" s="918"/>
      <c r="DI113" s="927" t="s">
        <v>575</v>
      </c>
      <c r="DJ113" s="928"/>
      <c r="DK113" s="929" t="s">
        <v>576</v>
      </c>
      <c r="DL113" s="930"/>
      <c r="DM113" s="968"/>
      <c r="DN113" s="932"/>
      <c r="DO113" s="933"/>
      <c r="DP113" s="493"/>
      <c r="DQ113" s="494"/>
      <c r="DR113" s="494"/>
      <c r="DS113" s="494"/>
      <c r="DT113" s="494"/>
      <c r="DU113" s="494"/>
      <c r="DV113" s="917"/>
      <c r="DW113" s="918"/>
      <c r="DZ113" s="652" t="s">
        <v>575</v>
      </c>
      <c r="EA113" s="1028"/>
      <c r="EB113" s="929" t="s">
        <v>576</v>
      </c>
      <c r="EC113" s="654"/>
      <c r="ED113" s="655"/>
      <c r="EE113" s="932"/>
      <c r="EF113" s="657"/>
      <c r="EG113" s="493"/>
      <c r="EH113" s="494"/>
      <c r="EI113" s="494"/>
      <c r="EJ113" s="494"/>
      <c r="EK113" s="494"/>
      <c r="EL113" s="494"/>
      <c r="EM113" s="917"/>
      <c r="EN113" s="918"/>
      <c r="EQ113" s="665"/>
      <c r="ER113" s="666"/>
      <c r="ES113" s="667"/>
      <c r="ET113" s="676"/>
      <c r="EU113" s="669"/>
      <c r="EV113" s="670"/>
      <c r="EW113" s="1324"/>
      <c r="EX113" s="497" t="e">
        <f t="shared" si="2819"/>
        <v>#N/A</v>
      </c>
      <c r="EY113" s="497" t="e">
        <f t="shared" si="2820"/>
        <v>#N/A</v>
      </c>
      <c r="EZ113" s="498" t="e">
        <f t="shared" si="2821"/>
        <v>#N/A</v>
      </c>
      <c r="FA113" s="498">
        <f t="shared" si="2822"/>
        <v>0</v>
      </c>
      <c r="FB113" s="498">
        <f t="shared" si="2823"/>
        <v>0</v>
      </c>
      <c r="FC113" s="498" t="e">
        <f t="shared" si="2824"/>
        <v>#N/A</v>
      </c>
      <c r="FD113" s="504">
        <f t="shared" si="2825"/>
        <v>0</v>
      </c>
      <c r="FE113" s="500">
        <f t="shared" si="2826"/>
        <v>0</v>
      </c>
      <c r="FH113" s="665"/>
      <c r="FI113" s="666"/>
      <c r="FJ113" s="667"/>
      <c r="FK113" s="676"/>
      <c r="FL113" s="669"/>
      <c r="FM113" s="670"/>
      <c r="FN113" s="1324"/>
      <c r="FO113" s="497" t="e">
        <f t="shared" si="2827"/>
        <v>#N/A</v>
      </c>
      <c r="FP113" s="497" t="e">
        <f t="shared" si="2828"/>
        <v>#N/A</v>
      </c>
      <c r="FQ113" s="498" t="e">
        <f t="shared" si="2829"/>
        <v>#N/A</v>
      </c>
      <c r="FR113" s="498">
        <f t="shared" si="2830"/>
        <v>0</v>
      </c>
      <c r="FS113" s="498">
        <f t="shared" si="2831"/>
        <v>0</v>
      </c>
      <c r="FT113" s="498" t="e">
        <f t="shared" si="2832"/>
        <v>#N/A</v>
      </c>
      <c r="FU113" s="504">
        <f t="shared" si="2833"/>
        <v>0</v>
      </c>
      <c r="FV113" s="500">
        <f t="shared" si="2834"/>
        <v>0</v>
      </c>
      <c r="FY113" s="665"/>
      <c r="FZ113" s="666"/>
      <c r="GA113" s="667"/>
      <c r="GB113" s="676"/>
      <c r="GC113" s="669"/>
      <c r="GD113" s="670"/>
      <c r="GE113" s="1324"/>
      <c r="GF113" s="497" t="e">
        <f t="shared" si="2835"/>
        <v>#N/A</v>
      </c>
      <c r="GG113" s="497" t="e">
        <f t="shared" si="2836"/>
        <v>#N/A</v>
      </c>
      <c r="GH113" s="498" t="e">
        <f t="shared" si="2837"/>
        <v>#N/A</v>
      </c>
      <c r="GI113" s="498">
        <f t="shared" si="2838"/>
        <v>0</v>
      </c>
      <c r="GJ113" s="498">
        <f t="shared" si="2839"/>
        <v>0</v>
      </c>
      <c r="GK113" s="498" t="e">
        <f t="shared" si="2840"/>
        <v>#N/A</v>
      </c>
      <c r="GL113" s="504">
        <f t="shared" si="2841"/>
        <v>0</v>
      </c>
      <c r="GM113" s="500">
        <f t="shared" si="2842"/>
        <v>0</v>
      </c>
      <c r="GP113" s="665"/>
      <c r="GQ113" s="666"/>
      <c r="GR113" s="667"/>
      <c r="GS113" s="676"/>
      <c r="GT113" s="669"/>
      <c r="GU113" s="670"/>
      <c r="GV113" s="1324"/>
      <c r="GW113" s="497" t="e">
        <f t="shared" si="2843"/>
        <v>#N/A</v>
      </c>
      <c r="GX113" s="497" t="e">
        <f t="shared" si="2844"/>
        <v>#N/A</v>
      </c>
      <c r="GY113" s="498" t="e">
        <f t="shared" si="2845"/>
        <v>#N/A</v>
      </c>
      <c r="GZ113" s="498">
        <f t="shared" si="2846"/>
        <v>0</v>
      </c>
      <c r="HA113" s="498">
        <f t="shared" si="2847"/>
        <v>0</v>
      </c>
      <c r="HB113" s="498" t="e">
        <f t="shared" si="2848"/>
        <v>#N/A</v>
      </c>
      <c r="HC113" s="504">
        <f t="shared" si="2849"/>
        <v>0</v>
      </c>
      <c r="HD113" s="500">
        <f t="shared" si="2850"/>
        <v>0</v>
      </c>
      <c r="HG113" s="665"/>
      <c r="HH113" s="666"/>
      <c r="HI113" s="667"/>
      <c r="HJ113" s="676"/>
      <c r="HK113" s="669"/>
      <c r="HL113" s="670"/>
      <c r="HM113" s="1324"/>
      <c r="HN113" s="497" t="e">
        <f t="shared" si="2851"/>
        <v>#N/A</v>
      </c>
      <c r="HO113" s="497" t="e">
        <f t="shared" si="2852"/>
        <v>#N/A</v>
      </c>
      <c r="HP113" s="498" t="e">
        <f t="shared" si="2853"/>
        <v>#N/A</v>
      </c>
      <c r="HQ113" s="498">
        <f t="shared" si="2854"/>
        <v>0</v>
      </c>
      <c r="HR113" s="498">
        <f t="shared" si="2855"/>
        <v>0</v>
      </c>
      <c r="HS113" s="498" t="e">
        <f t="shared" si="2856"/>
        <v>#N/A</v>
      </c>
      <c r="HT113" s="504">
        <f t="shared" si="2857"/>
        <v>0</v>
      </c>
      <c r="HU113" s="500">
        <f t="shared" si="2858"/>
        <v>0</v>
      </c>
      <c r="HX113" s="665"/>
      <c r="HY113" s="666"/>
      <c r="HZ113" s="667"/>
      <c r="IA113" s="676"/>
      <c r="IB113" s="669"/>
      <c r="IC113" s="670"/>
      <c r="ID113" s="1324"/>
      <c r="IE113" s="497" t="e">
        <f t="shared" si="2859"/>
        <v>#N/A</v>
      </c>
      <c r="IF113" s="497" t="e">
        <f t="shared" si="2860"/>
        <v>#N/A</v>
      </c>
      <c r="IG113" s="498" t="e">
        <f t="shared" si="2861"/>
        <v>#N/A</v>
      </c>
      <c r="IH113" s="498">
        <f t="shared" si="2862"/>
        <v>0</v>
      </c>
      <c r="II113" s="498">
        <f t="shared" si="2863"/>
        <v>0</v>
      </c>
      <c r="IJ113" s="498" t="e">
        <f t="shared" si="2864"/>
        <v>#N/A</v>
      </c>
      <c r="IK113" s="504">
        <f t="shared" si="2865"/>
        <v>0</v>
      </c>
      <c r="IL113" s="500">
        <f t="shared" si="2866"/>
        <v>0</v>
      </c>
      <c r="IO113" s="665"/>
      <c r="IP113" s="666"/>
      <c r="IQ113" s="667"/>
      <c r="IR113" s="676"/>
      <c r="IS113" s="669"/>
      <c r="IT113" s="670"/>
      <c r="IU113" s="1324"/>
      <c r="IV113" s="497" t="e">
        <f t="shared" si="2867"/>
        <v>#N/A</v>
      </c>
      <c r="IW113" s="497" t="e">
        <f t="shared" si="2868"/>
        <v>#N/A</v>
      </c>
      <c r="IX113" s="498" t="e">
        <f t="shared" si="2869"/>
        <v>#N/A</v>
      </c>
      <c r="IY113" s="498">
        <f t="shared" si="2870"/>
        <v>0</v>
      </c>
      <c r="IZ113" s="498">
        <f t="shared" si="2871"/>
        <v>0</v>
      </c>
      <c r="JA113" s="498" t="e">
        <f t="shared" si="2872"/>
        <v>#N/A</v>
      </c>
      <c r="JB113" s="504">
        <f t="shared" si="2873"/>
        <v>0</v>
      </c>
      <c r="JC113" s="500">
        <f t="shared" si="2874"/>
        <v>0</v>
      </c>
      <c r="JF113" s="665"/>
      <c r="JG113" s="666"/>
      <c r="JH113" s="667"/>
      <c r="JI113" s="676"/>
      <c r="JJ113" s="669"/>
      <c r="JK113" s="670"/>
      <c r="JL113" s="1324"/>
      <c r="JM113" s="497" t="e">
        <f t="shared" si="2875"/>
        <v>#N/A</v>
      </c>
      <c r="JN113" s="497" t="e">
        <f t="shared" si="2876"/>
        <v>#N/A</v>
      </c>
      <c r="JO113" s="498" t="e">
        <f t="shared" si="2877"/>
        <v>#N/A</v>
      </c>
      <c r="JP113" s="498">
        <f t="shared" si="2878"/>
        <v>0</v>
      </c>
      <c r="JQ113" s="498">
        <f t="shared" si="2879"/>
        <v>0</v>
      </c>
      <c r="JR113" s="498" t="e">
        <f t="shared" si="2880"/>
        <v>#N/A</v>
      </c>
      <c r="JS113" s="504">
        <f t="shared" si="2881"/>
        <v>0</v>
      </c>
      <c r="JT113" s="500">
        <f t="shared" si="2882"/>
        <v>0</v>
      </c>
      <c r="JW113" s="665"/>
      <c r="JX113" s="666"/>
      <c r="JY113" s="667"/>
      <c r="JZ113" s="676"/>
      <c r="KA113" s="669"/>
      <c r="KB113" s="670"/>
      <c r="KC113" s="1324"/>
      <c r="KD113" s="497" t="e">
        <f t="shared" si="2883"/>
        <v>#N/A</v>
      </c>
      <c r="KE113" s="497" t="e">
        <f t="shared" si="2884"/>
        <v>#N/A</v>
      </c>
      <c r="KF113" s="498" t="e">
        <f t="shared" si="2885"/>
        <v>#N/A</v>
      </c>
      <c r="KG113" s="498">
        <f t="shared" si="2886"/>
        <v>0</v>
      </c>
      <c r="KH113" s="498">
        <f t="shared" si="2887"/>
        <v>0</v>
      </c>
      <c r="KI113" s="498" t="e">
        <f t="shared" si="2888"/>
        <v>#N/A</v>
      </c>
      <c r="KJ113" s="504">
        <f t="shared" si="2889"/>
        <v>0</v>
      </c>
      <c r="KK113" s="500">
        <f t="shared" si="2890"/>
        <v>0</v>
      </c>
      <c r="KN113" s="665"/>
      <c r="KO113" s="666"/>
      <c r="KP113" s="667"/>
      <c r="KQ113" s="676"/>
      <c r="KR113" s="669"/>
      <c r="KS113" s="670"/>
      <c r="KT113" s="1324"/>
      <c r="KU113" s="497" t="e">
        <f t="shared" si="2891"/>
        <v>#N/A</v>
      </c>
      <c r="KV113" s="497" t="e">
        <f t="shared" si="2892"/>
        <v>#N/A</v>
      </c>
      <c r="KW113" s="498" t="e">
        <f t="shared" si="2893"/>
        <v>#N/A</v>
      </c>
      <c r="KX113" s="498">
        <f t="shared" si="2894"/>
        <v>0</v>
      </c>
      <c r="KY113" s="498">
        <f t="shared" si="2895"/>
        <v>0</v>
      </c>
      <c r="KZ113" s="498" t="e">
        <f t="shared" si="2896"/>
        <v>#N/A</v>
      </c>
      <c r="LA113" s="504">
        <f t="shared" si="2897"/>
        <v>0</v>
      </c>
      <c r="LB113" s="500">
        <f t="shared" si="2898"/>
        <v>0</v>
      </c>
      <c r="LE113" s="665"/>
      <c r="LF113" s="666"/>
      <c r="LG113" s="667"/>
      <c r="LH113" s="676"/>
      <c r="LI113" s="669"/>
      <c r="LJ113" s="670"/>
      <c r="LK113" s="1324"/>
      <c r="LL113" s="497" t="e">
        <f t="shared" si="2899"/>
        <v>#N/A</v>
      </c>
      <c r="LM113" s="497" t="e">
        <f t="shared" si="2900"/>
        <v>#N/A</v>
      </c>
      <c r="LN113" s="498" t="e">
        <f t="shared" si="2901"/>
        <v>#N/A</v>
      </c>
      <c r="LO113" s="498">
        <f t="shared" si="2902"/>
        <v>0</v>
      </c>
      <c r="LP113" s="498">
        <f t="shared" si="2903"/>
        <v>0</v>
      </c>
      <c r="LQ113" s="498" t="e">
        <f t="shared" si="2904"/>
        <v>#N/A</v>
      </c>
      <c r="LR113" s="504">
        <f t="shared" si="2905"/>
        <v>0</v>
      </c>
      <c r="LS113" s="500">
        <f t="shared" si="2906"/>
        <v>0</v>
      </c>
      <c r="LV113" s="665"/>
      <c r="LW113" s="666"/>
      <c r="LX113" s="667"/>
      <c r="LY113" s="676"/>
      <c r="LZ113" s="669"/>
      <c r="MA113" s="670"/>
      <c r="MB113" s="1324"/>
      <c r="MC113" s="497" t="e">
        <f t="shared" si="2907"/>
        <v>#N/A</v>
      </c>
      <c r="MD113" s="497" t="e">
        <f t="shared" si="2908"/>
        <v>#N/A</v>
      </c>
      <c r="ME113" s="498" t="e">
        <f t="shared" si="2909"/>
        <v>#N/A</v>
      </c>
      <c r="MF113" s="498">
        <f t="shared" si="2910"/>
        <v>0</v>
      </c>
      <c r="MG113" s="498">
        <f t="shared" si="2911"/>
        <v>0</v>
      </c>
      <c r="MH113" s="498" t="e">
        <f t="shared" si="2912"/>
        <v>#N/A</v>
      </c>
      <c r="MI113" s="504">
        <f t="shared" si="2913"/>
        <v>0</v>
      </c>
      <c r="MJ113" s="500">
        <f t="shared" si="2914"/>
        <v>0</v>
      </c>
      <c r="MM113" s="665"/>
      <c r="MN113" s="666"/>
      <c r="MO113" s="667"/>
      <c r="MP113" s="676"/>
      <c r="MQ113" s="669"/>
      <c r="MR113" s="670"/>
      <c r="MS113" s="1324"/>
      <c r="MT113" s="497" t="e">
        <f t="shared" si="2915"/>
        <v>#N/A</v>
      </c>
      <c r="MU113" s="497" t="e">
        <f t="shared" si="2916"/>
        <v>#N/A</v>
      </c>
      <c r="MV113" s="498" t="e">
        <f t="shared" si="2917"/>
        <v>#N/A</v>
      </c>
      <c r="MW113" s="498">
        <f t="shared" si="2918"/>
        <v>0</v>
      </c>
      <c r="MX113" s="498">
        <f t="shared" si="2919"/>
        <v>0</v>
      </c>
      <c r="MY113" s="498" t="e">
        <f t="shared" si="2920"/>
        <v>#N/A</v>
      </c>
      <c r="MZ113" s="504">
        <f t="shared" si="2921"/>
        <v>0</v>
      </c>
      <c r="NA113" s="500">
        <f t="shared" si="2922"/>
        <v>0</v>
      </c>
      <c r="ND113" s="665"/>
      <c r="NE113" s="666"/>
      <c r="NF113" s="667"/>
      <c r="NG113" s="676"/>
      <c r="NH113" s="669"/>
      <c r="NI113" s="670"/>
      <c r="NJ113" s="1324"/>
      <c r="NK113" s="497" t="e">
        <f t="shared" si="2923"/>
        <v>#N/A</v>
      </c>
      <c r="NL113" s="497" t="e">
        <f t="shared" si="2924"/>
        <v>#N/A</v>
      </c>
      <c r="NM113" s="498" t="e">
        <f t="shared" si="2925"/>
        <v>#N/A</v>
      </c>
      <c r="NN113" s="498">
        <f t="shared" si="2926"/>
        <v>0</v>
      </c>
      <c r="NO113" s="498">
        <f t="shared" si="2927"/>
        <v>0</v>
      </c>
      <c r="NP113" s="498" t="e">
        <f t="shared" si="2928"/>
        <v>#N/A</v>
      </c>
      <c r="NQ113" s="504">
        <f t="shared" si="2929"/>
        <v>0</v>
      </c>
      <c r="NR113" s="500">
        <f t="shared" si="2930"/>
        <v>0</v>
      </c>
      <c r="NU113" s="665"/>
      <c r="NV113" s="666"/>
      <c r="NW113" s="667"/>
      <c r="NX113" s="676"/>
      <c r="NY113" s="669"/>
      <c r="NZ113" s="670"/>
      <c r="OA113" s="1324"/>
      <c r="OB113" s="497" t="e">
        <f t="shared" si="2931"/>
        <v>#N/A</v>
      </c>
      <c r="OC113" s="497" t="e">
        <f t="shared" si="2932"/>
        <v>#N/A</v>
      </c>
      <c r="OD113" s="498" t="e">
        <f t="shared" si="2933"/>
        <v>#N/A</v>
      </c>
      <c r="OE113" s="498">
        <f t="shared" si="2934"/>
        <v>0</v>
      </c>
      <c r="OF113" s="498">
        <f t="shared" si="2935"/>
        <v>0</v>
      </c>
      <c r="OG113" s="498" t="e">
        <f t="shared" si="2936"/>
        <v>#N/A</v>
      </c>
      <c r="OH113" s="504">
        <f t="shared" si="2937"/>
        <v>0</v>
      </c>
      <c r="OI113" s="500">
        <f t="shared" si="2938"/>
        <v>0</v>
      </c>
      <c r="OL113" s="665"/>
      <c r="OM113" s="666"/>
      <c r="ON113" s="667"/>
      <c r="OO113" s="676"/>
      <c r="OP113" s="669"/>
      <c r="OQ113" s="670"/>
      <c r="OR113" s="1324"/>
      <c r="OS113" s="497" t="e">
        <f t="shared" si="2939"/>
        <v>#N/A</v>
      </c>
      <c r="OT113" s="497" t="e">
        <f t="shared" si="2940"/>
        <v>#N/A</v>
      </c>
      <c r="OU113" s="498" t="e">
        <f t="shared" si="2941"/>
        <v>#N/A</v>
      </c>
      <c r="OV113" s="498">
        <f t="shared" si="2942"/>
        <v>0</v>
      </c>
      <c r="OW113" s="498">
        <f t="shared" si="2943"/>
        <v>0</v>
      </c>
      <c r="OX113" s="498" t="e">
        <f t="shared" si="2944"/>
        <v>#N/A</v>
      </c>
      <c r="OY113" s="504">
        <f t="shared" si="2945"/>
        <v>0</v>
      </c>
      <c r="OZ113" s="500">
        <f t="shared" si="2946"/>
        <v>0</v>
      </c>
      <c r="PC113" s="665"/>
      <c r="PD113" s="666"/>
      <c r="PE113" s="667"/>
      <c r="PF113" s="676"/>
      <c r="PG113" s="669"/>
      <c r="PH113" s="670"/>
      <c r="PI113" s="1324"/>
      <c r="PJ113" s="497" t="e">
        <f t="shared" si="2947"/>
        <v>#N/A</v>
      </c>
      <c r="PK113" s="497" t="e">
        <f t="shared" si="2948"/>
        <v>#N/A</v>
      </c>
      <c r="PL113" s="498" t="e">
        <f t="shared" si="2949"/>
        <v>#N/A</v>
      </c>
      <c r="PM113" s="498">
        <f t="shared" si="2950"/>
        <v>0</v>
      </c>
      <c r="PN113" s="498">
        <f t="shared" si="2951"/>
        <v>0</v>
      </c>
      <c r="PO113" s="498" t="e">
        <f t="shared" si="2952"/>
        <v>#N/A</v>
      </c>
      <c r="PP113" s="504">
        <f t="shared" si="2953"/>
        <v>0</v>
      </c>
      <c r="PQ113" s="500">
        <f t="shared" si="2954"/>
        <v>0</v>
      </c>
      <c r="PT113" s="665"/>
      <c r="PU113" s="666"/>
      <c r="PV113" s="667"/>
      <c r="PW113" s="676"/>
      <c r="PX113" s="669"/>
      <c r="PY113" s="670"/>
      <c r="PZ113" s="1324"/>
      <c r="QA113" s="497" t="e">
        <f t="shared" si="2955"/>
        <v>#N/A</v>
      </c>
      <c r="QB113" s="497" t="e">
        <f t="shared" si="2956"/>
        <v>#N/A</v>
      </c>
      <c r="QC113" s="498" t="e">
        <f t="shared" si="2957"/>
        <v>#N/A</v>
      </c>
      <c r="QD113" s="498">
        <f t="shared" si="2958"/>
        <v>0</v>
      </c>
      <c r="QE113" s="498">
        <f t="shared" si="2959"/>
        <v>0</v>
      </c>
      <c r="QF113" s="498" t="e">
        <f t="shared" si="2960"/>
        <v>#N/A</v>
      </c>
      <c r="QG113" s="504">
        <f t="shared" si="2961"/>
        <v>0</v>
      </c>
      <c r="QH113" s="500">
        <f t="shared" si="2962"/>
        <v>0</v>
      </c>
      <c r="QK113" s="665"/>
      <c r="QL113" s="666"/>
      <c r="QM113" s="667"/>
      <c r="QN113" s="676"/>
      <c r="QO113" s="669"/>
      <c r="QP113" s="670"/>
      <c r="QQ113" s="1324"/>
      <c r="QR113" s="497" t="e">
        <f t="shared" si="2963"/>
        <v>#N/A</v>
      </c>
      <c r="QS113" s="497" t="e">
        <f t="shared" si="2964"/>
        <v>#N/A</v>
      </c>
      <c r="QT113" s="498" t="e">
        <f t="shared" si="2965"/>
        <v>#N/A</v>
      </c>
      <c r="QU113" s="498">
        <f t="shared" si="2966"/>
        <v>0</v>
      </c>
      <c r="QV113" s="498">
        <f t="shared" si="2967"/>
        <v>0</v>
      </c>
      <c r="QW113" s="498" t="e">
        <f t="shared" si="2968"/>
        <v>#N/A</v>
      </c>
      <c r="QX113" s="504">
        <f t="shared" si="2969"/>
        <v>0</v>
      </c>
      <c r="QY113" s="500">
        <f t="shared" si="2970"/>
        <v>0</v>
      </c>
      <c r="RB113" s="381"/>
      <c r="RC113" s="382"/>
      <c r="RD113" s="383"/>
      <c r="RE113" s="384"/>
      <c r="RF113" s="385"/>
      <c r="RG113" s="386"/>
      <c r="RH113" s="386"/>
      <c r="RI113" s="497"/>
      <c r="RJ113" s="497"/>
      <c r="RK113" s="501"/>
      <c r="RL113" s="501"/>
      <c r="RM113" s="501"/>
      <c r="RN113" s="501"/>
      <c r="RO113" s="502"/>
      <c r="RP113" s="503"/>
      <c r="RS113" s="381"/>
      <c r="RT113" s="382"/>
      <c r="RU113" s="383"/>
      <c r="RV113" s="384"/>
      <c r="RW113" s="385"/>
      <c r="RX113" s="386"/>
      <c r="RY113" s="386"/>
      <c r="RZ113" s="497"/>
      <c r="SA113" s="497"/>
      <c r="SB113" s="501"/>
      <c r="SC113" s="501"/>
      <c r="SD113" s="501"/>
      <c r="SE113" s="501"/>
      <c r="SF113" s="502"/>
      <c r="SG113" s="503"/>
      <c r="SJ113" s="381"/>
      <c r="SK113" s="382"/>
      <c r="SL113" s="383"/>
      <c r="SM113" s="384"/>
      <c r="SN113" s="385"/>
      <c r="SO113" s="386"/>
      <c r="SP113" s="386"/>
      <c r="SQ113" s="497"/>
      <c r="SR113" s="497"/>
      <c r="SS113" s="501"/>
      <c r="ST113" s="501"/>
      <c r="SU113" s="501"/>
      <c r="SV113" s="501"/>
      <c r="SW113" s="502"/>
      <c r="SX113" s="503"/>
    </row>
    <row r="114" spans="2:518" ht="51.75" customHeight="1" thickTop="1" thickBot="1">
      <c r="B114" s="863" t="s">
        <v>577</v>
      </c>
      <c r="C114" s="833" t="s">
        <v>324</v>
      </c>
      <c r="D114" s="850" t="s">
        <v>578</v>
      </c>
      <c r="E114" s="835" t="s">
        <v>243</v>
      </c>
      <c r="F114" s="836">
        <v>1</v>
      </c>
      <c r="G114" s="916">
        <v>0</v>
      </c>
      <c r="H114" s="837">
        <v>0</v>
      </c>
      <c r="K114" s="965" t="s">
        <v>577</v>
      </c>
      <c r="L114" s="935" t="s">
        <v>324</v>
      </c>
      <c r="M114" s="952" t="s">
        <v>578</v>
      </c>
      <c r="N114" s="937" t="s">
        <v>243</v>
      </c>
      <c r="O114" s="938">
        <v>1</v>
      </c>
      <c r="P114" s="1017">
        <v>1620000</v>
      </c>
      <c r="Q114" s="939">
        <v>1620000</v>
      </c>
      <c r="R114" s="497">
        <f>IF(EXACT(VLOOKUP(K114,OFERTA_0,3,FALSE),M114),1,0)</f>
        <v>1</v>
      </c>
      <c r="S114" s="497">
        <f>IF(EXACT(VLOOKUP(K114,OFERTA_0,4,FALSE),N114),1,0)</f>
        <v>1</v>
      </c>
      <c r="T114" s="498">
        <f>IF(EXACT(VLOOKUP(K114,OFERTA_0,5,FALSE),O114),1,0)</f>
        <v>1</v>
      </c>
      <c r="U114" s="498">
        <f t="shared" ref="U114" si="2971">IF(P114=0,0,1)</f>
        <v>1</v>
      </c>
      <c r="V114" s="498">
        <f t="shared" ref="V114" si="2972">IF(Q114=0,0,1)</f>
        <v>1</v>
      </c>
      <c r="W114" s="498">
        <f t="shared" ref="W114" si="2973">PRODUCT(R114:V114)</f>
        <v>1</v>
      </c>
      <c r="X114" s="504">
        <f t="shared" ref="X114" si="2974">ROUND(Q114,0)</f>
        <v>1620000</v>
      </c>
      <c r="Y114" s="500">
        <f t="shared" ref="Y114" si="2975">Q114-X114</f>
        <v>0</v>
      </c>
      <c r="Z114" s="486"/>
      <c r="AA114" s="486"/>
      <c r="AB114" s="965" t="s">
        <v>577</v>
      </c>
      <c r="AC114" s="935" t="s">
        <v>324</v>
      </c>
      <c r="AD114" s="952" t="s">
        <v>578</v>
      </c>
      <c r="AE114" s="937" t="s">
        <v>243</v>
      </c>
      <c r="AF114" s="938">
        <v>1</v>
      </c>
      <c r="AG114" s="1017">
        <v>790000</v>
      </c>
      <c r="AH114" s="939">
        <v>790000</v>
      </c>
      <c r="AI114" s="497">
        <f>IF(EXACT(VLOOKUP(AB114,OFERTA_0,3,FALSE),AD114),1,0)</f>
        <v>1</v>
      </c>
      <c r="AJ114" s="497">
        <f>IF(EXACT(VLOOKUP(AB114,OFERTA_0,4,FALSE),AE114),1,0)</f>
        <v>1</v>
      </c>
      <c r="AK114" s="498">
        <f>IF(EXACT(VLOOKUP(AB114,OFERTA_0,5,FALSE),AF114),1,0)</f>
        <v>1</v>
      </c>
      <c r="AL114" s="498">
        <f t="shared" ref="AL114" si="2976">IF(AG114=0,0,1)</f>
        <v>1</v>
      </c>
      <c r="AM114" s="498">
        <f t="shared" ref="AM114" si="2977">IF(AH114=0,0,1)</f>
        <v>1</v>
      </c>
      <c r="AN114" s="498">
        <f t="shared" ref="AN114" si="2978">PRODUCT(AI114:AM114)</f>
        <v>1</v>
      </c>
      <c r="AO114" s="504">
        <f t="shared" ref="AO114" si="2979">ROUND(AH114,0)</f>
        <v>790000</v>
      </c>
      <c r="AP114" s="500">
        <f t="shared" ref="AP114" si="2980">AH114-AO114</f>
        <v>0</v>
      </c>
      <c r="AQ114" s="486"/>
      <c r="AR114" s="486"/>
      <c r="AS114" s="965" t="s">
        <v>577</v>
      </c>
      <c r="AT114" s="935" t="s">
        <v>324</v>
      </c>
      <c r="AU114" s="952" t="s">
        <v>578</v>
      </c>
      <c r="AV114" s="937" t="s">
        <v>243</v>
      </c>
      <c r="AW114" s="938">
        <v>1</v>
      </c>
      <c r="AX114" s="1017">
        <v>750000</v>
      </c>
      <c r="AY114" s="939">
        <v>750000</v>
      </c>
      <c r="AZ114" s="497">
        <f>IF(EXACT(VLOOKUP(AS114,OFERTA_0,3,FALSE),AU114),1,0)</f>
        <v>1</v>
      </c>
      <c r="BA114" s="497">
        <f>IF(EXACT(VLOOKUP(AS114,OFERTA_0,4,FALSE),AV114),1,0)</f>
        <v>1</v>
      </c>
      <c r="BB114" s="498">
        <f>IF(EXACT(VLOOKUP(AS114,OFERTA_0,5,FALSE),AW114),1,0)</f>
        <v>1</v>
      </c>
      <c r="BC114" s="498">
        <f t="shared" ref="BC114" si="2981">IF(AX114=0,0,1)</f>
        <v>1</v>
      </c>
      <c r="BD114" s="498">
        <f t="shared" ref="BD114" si="2982">IF(AY114=0,0,1)</f>
        <v>1</v>
      </c>
      <c r="BE114" s="498">
        <f t="shared" ref="BE114" si="2983">PRODUCT(AZ114:BD114)</f>
        <v>1</v>
      </c>
      <c r="BF114" s="504">
        <f t="shared" ref="BF114" si="2984">ROUND(AY114,0)</f>
        <v>750000</v>
      </c>
      <c r="BG114" s="500">
        <f t="shared" ref="BG114" si="2985">AY114-BF114</f>
        <v>0</v>
      </c>
      <c r="BJ114" s="965" t="s">
        <v>577</v>
      </c>
      <c r="BK114" s="935" t="s">
        <v>324</v>
      </c>
      <c r="BL114" s="952" t="s">
        <v>578</v>
      </c>
      <c r="BM114" s="937" t="s">
        <v>243</v>
      </c>
      <c r="BN114" s="938">
        <v>1</v>
      </c>
      <c r="BO114" s="1017">
        <v>2777143</v>
      </c>
      <c r="BP114" s="939">
        <v>2777143</v>
      </c>
      <c r="BQ114" s="497">
        <f>IF(EXACT(VLOOKUP(BJ114,OFERTA_0,3,FALSE),BL114),1,0)</f>
        <v>1</v>
      </c>
      <c r="BR114" s="497">
        <f>IF(EXACT(VLOOKUP(BJ114,OFERTA_0,4,FALSE),BM114),1,0)</f>
        <v>1</v>
      </c>
      <c r="BS114" s="498">
        <f>IF(EXACT(VLOOKUP(BJ114,OFERTA_0,5,FALSE),BN114),1,0)</f>
        <v>1</v>
      </c>
      <c r="BT114" s="498">
        <f t="shared" ref="BT114" si="2986">IF(BO114=0,0,1)</f>
        <v>1</v>
      </c>
      <c r="BU114" s="498">
        <f t="shared" ref="BU114" si="2987">IF(BP114=0,0,1)</f>
        <v>1</v>
      </c>
      <c r="BV114" s="498">
        <f t="shared" ref="BV114" si="2988">PRODUCT(BQ114:BU114)</f>
        <v>1</v>
      </c>
      <c r="BW114" s="504">
        <f t="shared" ref="BW114" si="2989">ROUND(BP114,0)</f>
        <v>2777143</v>
      </c>
      <c r="BX114" s="500">
        <f t="shared" ref="BX114" si="2990">BP114-BW114</f>
        <v>0</v>
      </c>
      <c r="CA114" s="965" t="s">
        <v>577</v>
      </c>
      <c r="CB114" s="935" t="s">
        <v>324</v>
      </c>
      <c r="CC114" s="952" t="s">
        <v>578</v>
      </c>
      <c r="CD114" s="937" t="s">
        <v>243</v>
      </c>
      <c r="CE114" s="938">
        <v>1</v>
      </c>
      <c r="CF114" s="1017">
        <v>498642</v>
      </c>
      <c r="CG114" s="939">
        <v>498642</v>
      </c>
      <c r="CH114" s="497">
        <f>IF(EXACT(VLOOKUP(CA114,OFERTA_0,3,FALSE),CC114),1,0)</f>
        <v>1</v>
      </c>
      <c r="CI114" s="497">
        <f>IF(EXACT(VLOOKUP(CA114,OFERTA_0,4,FALSE),CD114),1,0)</f>
        <v>1</v>
      </c>
      <c r="CJ114" s="498">
        <f>IF(EXACT(VLOOKUP(CA114,OFERTA_0,5,FALSE),CE114),1,0)</f>
        <v>1</v>
      </c>
      <c r="CK114" s="498">
        <f t="shared" ref="CK114" si="2991">IF(CF114=0,0,1)</f>
        <v>1</v>
      </c>
      <c r="CL114" s="498">
        <f t="shared" ref="CL114" si="2992">IF(CG114=0,0,1)</f>
        <v>1</v>
      </c>
      <c r="CM114" s="498">
        <f t="shared" ref="CM114" si="2993">PRODUCT(CH114:CL114)</f>
        <v>1</v>
      </c>
      <c r="CN114" s="504">
        <f t="shared" ref="CN114" si="2994">ROUND(CG114,0)</f>
        <v>498642</v>
      </c>
      <c r="CO114" s="500">
        <f t="shared" ref="CO114" si="2995">CG114-CN114</f>
        <v>0</v>
      </c>
      <c r="CR114" s="965" t="s">
        <v>577</v>
      </c>
      <c r="CS114" s="935" t="s">
        <v>324</v>
      </c>
      <c r="CT114" s="952" t="s">
        <v>578</v>
      </c>
      <c r="CU114" s="937" t="s">
        <v>243</v>
      </c>
      <c r="CV114" s="1030">
        <v>1</v>
      </c>
      <c r="CW114" s="1017">
        <v>498640</v>
      </c>
      <c r="CX114" s="698">
        <f t="shared" ref="CX114" si="2996">ROUND(CV114*CW114,0)</f>
        <v>498640</v>
      </c>
      <c r="CY114" s="497">
        <f>IF(EXACT(VLOOKUP(CR114,OFERTA_0,3,FALSE),CT114),1,0)</f>
        <v>1</v>
      </c>
      <c r="CZ114" s="497">
        <f>IF(EXACT(VLOOKUP(CR114,OFERTA_0,4,FALSE),CU114),1,0)</f>
        <v>1</v>
      </c>
      <c r="DA114" s="498">
        <f>IF(EXACT(VLOOKUP(CR114,OFERTA_0,5,FALSE),CV114),1,0)</f>
        <v>1</v>
      </c>
      <c r="DB114" s="498">
        <f t="shared" ref="DB114" si="2997">IF(CW114=0,0,1)</f>
        <v>1</v>
      </c>
      <c r="DC114" s="498">
        <f t="shared" ref="DC114" si="2998">IF(CX114=0,0,1)</f>
        <v>1</v>
      </c>
      <c r="DD114" s="498">
        <f t="shared" ref="DD114" si="2999">PRODUCT(CY114:DC114)</f>
        <v>1</v>
      </c>
      <c r="DE114" s="504">
        <f t="shared" ref="DE114" si="3000">ROUND(CX114,0)</f>
        <v>498640</v>
      </c>
      <c r="DF114" s="500">
        <f t="shared" ref="DF114" si="3001">CX114-DE114</f>
        <v>0</v>
      </c>
      <c r="DI114" s="965" t="s">
        <v>577</v>
      </c>
      <c r="DJ114" s="935" t="s">
        <v>324</v>
      </c>
      <c r="DK114" s="952" t="s">
        <v>578</v>
      </c>
      <c r="DL114" s="937" t="s">
        <v>243</v>
      </c>
      <c r="DM114" s="938">
        <v>1</v>
      </c>
      <c r="DN114" s="1017">
        <v>5000000</v>
      </c>
      <c r="DO114" s="939">
        <v>5000000</v>
      </c>
      <c r="DP114" s="497">
        <f>IF(EXACT(VLOOKUP(DI114,OFERTA_0,3,FALSE),DK114),1,0)</f>
        <v>1</v>
      </c>
      <c r="DQ114" s="497">
        <f>IF(EXACT(VLOOKUP(DI114,OFERTA_0,4,FALSE),DL114),1,0)</f>
        <v>1</v>
      </c>
      <c r="DR114" s="498">
        <f>IF(EXACT(VLOOKUP(DI114,OFERTA_0,5,FALSE),DM114),1,0)</f>
        <v>1</v>
      </c>
      <c r="DS114" s="498">
        <f t="shared" ref="DS114" si="3002">IF(DN114=0,0,1)</f>
        <v>1</v>
      </c>
      <c r="DT114" s="498">
        <f t="shared" ref="DT114" si="3003">IF(DO114=0,0,1)</f>
        <v>1</v>
      </c>
      <c r="DU114" s="498">
        <f t="shared" ref="DU114" si="3004">PRODUCT(DP114:DT114)</f>
        <v>1</v>
      </c>
      <c r="DV114" s="504">
        <f t="shared" ref="DV114" si="3005">ROUND(DO114,0)</f>
        <v>5000000</v>
      </c>
      <c r="DW114" s="500">
        <f t="shared" ref="DW114" si="3006">DO114-DV114</f>
        <v>0</v>
      </c>
      <c r="DZ114" s="965" t="s">
        <v>577</v>
      </c>
      <c r="EA114" s="935" t="s">
        <v>324</v>
      </c>
      <c r="EB114" s="952" t="s">
        <v>578</v>
      </c>
      <c r="EC114" s="937" t="s">
        <v>243</v>
      </c>
      <c r="ED114" s="1030">
        <v>1</v>
      </c>
      <c r="EE114" s="1017">
        <v>499936</v>
      </c>
      <c r="EF114" s="698">
        <f t="shared" ref="EF114" si="3007">ROUND(ED114*EE114,0)</f>
        <v>499936</v>
      </c>
      <c r="EG114" s="497">
        <f>IF(EXACT(VLOOKUP(DZ114,OFERTA_0,3,FALSE),EB114),1,0)</f>
        <v>1</v>
      </c>
      <c r="EH114" s="497">
        <f>IF(EXACT(VLOOKUP(DZ114,OFERTA_0,4,FALSE),EC114),1,0)</f>
        <v>1</v>
      </c>
      <c r="EI114" s="498">
        <f>IF(EXACT(VLOOKUP(DZ114,OFERTA_0,5,FALSE),ED114),1,0)</f>
        <v>1</v>
      </c>
      <c r="EJ114" s="498">
        <f t="shared" ref="EJ114" si="3008">IF(EE114=0,0,1)</f>
        <v>1</v>
      </c>
      <c r="EK114" s="498">
        <f t="shared" ref="EK114" si="3009">IF(EF114=0,0,1)</f>
        <v>1</v>
      </c>
      <c r="EL114" s="498">
        <f t="shared" ref="EL114" si="3010">PRODUCT(EG114:EK114)</f>
        <v>1</v>
      </c>
      <c r="EM114" s="504">
        <f t="shared" ref="EM114" si="3011">ROUND(EF114,0)</f>
        <v>499936</v>
      </c>
      <c r="EN114" s="500">
        <f t="shared" ref="EN114" si="3012">EF114-EM114</f>
        <v>0</v>
      </c>
      <c r="EQ114" s="665"/>
      <c r="ER114" s="666"/>
      <c r="ES114" s="667"/>
      <c r="ET114" s="676"/>
      <c r="EU114" s="669"/>
      <c r="EV114" s="670"/>
      <c r="EW114" s="1324"/>
      <c r="EX114" s="497" t="e">
        <f t="shared" si="2819"/>
        <v>#N/A</v>
      </c>
      <c r="EY114" s="497" t="e">
        <f t="shared" si="2820"/>
        <v>#N/A</v>
      </c>
      <c r="EZ114" s="498" t="e">
        <f t="shared" si="2821"/>
        <v>#N/A</v>
      </c>
      <c r="FA114" s="498">
        <f>IF(EU114=0,0,1)</f>
        <v>0</v>
      </c>
      <c r="FB114" s="498">
        <f>IF(EV114=0,0,1)</f>
        <v>0</v>
      </c>
      <c r="FC114" s="498" t="e">
        <f t="shared" si="2824"/>
        <v>#N/A</v>
      </c>
      <c r="FD114" s="504">
        <f t="shared" si="2825"/>
        <v>0</v>
      </c>
      <c r="FE114" s="500">
        <f t="shared" si="2826"/>
        <v>0</v>
      </c>
      <c r="FH114" s="665"/>
      <c r="FI114" s="666"/>
      <c r="FJ114" s="667"/>
      <c r="FK114" s="676"/>
      <c r="FL114" s="669"/>
      <c r="FM114" s="670"/>
      <c r="FN114" s="1324"/>
      <c r="FO114" s="497" t="e">
        <f t="shared" si="2827"/>
        <v>#N/A</v>
      </c>
      <c r="FP114" s="497" t="e">
        <f t="shared" si="2828"/>
        <v>#N/A</v>
      </c>
      <c r="FQ114" s="498" t="e">
        <f t="shared" si="2829"/>
        <v>#N/A</v>
      </c>
      <c r="FR114" s="498">
        <f>IF(FL114=0,0,1)</f>
        <v>0</v>
      </c>
      <c r="FS114" s="498">
        <f>IF(FM114=0,0,1)</f>
        <v>0</v>
      </c>
      <c r="FT114" s="498" t="e">
        <f t="shared" si="2832"/>
        <v>#N/A</v>
      </c>
      <c r="FU114" s="504">
        <f t="shared" si="2833"/>
        <v>0</v>
      </c>
      <c r="FV114" s="500">
        <f t="shared" si="2834"/>
        <v>0</v>
      </c>
      <c r="FY114" s="665"/>
      <c r="FZ114" s="666"/>
      <c r="GA114" s="667"/>
      <c r="GB114" s="676"/>
      <c r="GC114" s="669"/>
      <c r="GD114" s="670"/>
      <c r="GE114" s="1324"/>
      <c r="GF114" s="497" t="e">
        <f t="shared" si="2835"/>
        <v>#N/A</v>
      </c>
      <c r="GG114" s="497" t="e">
        <f t="shared" si="2836"/>
        <v>#N/A</v>
      </c>
      <c r="GH114" s="498" t="e">
        <f t="shared" si="2837"/>
        <v>#N/A</v>
      </c>
      <c r="GI114" s="498">
        <f>IF(GC114=0,0,1)</f>
        <v>0</v>
      </c>
      <c r="GJ114" s="498">
        <f>IF(GD114=0,0,1)</f>
        <v>0</v>
      </c>
      <c r="GK114" s="498" t="e">
        <f t="shared" si="2840"/>
        <v>#N/A</v>
      </c>
      <c r="GL114" s="504">
        <f t="shared" si="2841"/>
        <v>0</v>
      </c>
      <c r="GM114" s="500">
        <f t="shared" si="2842"/>
        <v>0</v>
      </c>
      <c r="GP114" s="665"/>
      <c r="GQ114" s="666"/>
      <c r="GR114" s="667"/>
      <c r="GS114" s="676"/>
      <c r="GT114" s="669"/>
      <c r="GU114" s="670"/>
      <c r="GV114" s="1324"/>
      <c r="GW114" s="497" t="e">
        <f t="shared" si="2843"/>
        <v>#N/A</v>
      </c>
      <c r="GX114" s="497" t="e">
        <f t="shared" si="2844"/>
        <v>#N/A</v>
      </c>
      <c r="GY114" s="498" t="e">
        <f t="shared" si="2845"/>
        <v>#N/A</v>
      </c>
      <c r="GZ114" s="498">
        <f>IF(GT114=0,0,1)</f>
        <v>0</v>
      </c>
      <c r="HA114" s="498">
        <f>IF(GU114=0,0,1)</f>
        <v>0</v>
      </c>
      <c r="HB114" s="498" t="e">
        <f t="shared" si="2848"/>
        <v>#N/A</v>
      </c>
      <c r="HC114" s="504">
        <f t="shared" si="2849"/>
        <v>0</v>
      </c>
      <c r="HD114" s="500">
        <f t="shared" si="2850"/>
        <v>0</v>
      </c>
      <c r="HG114" s="665"/>
      <c r="HH114" s="666"/>
      <c r="HI114" s="667"/>
      <c r="HJ114" s="676"/>
      <c r="HK114" s="669"/>
      <c r="HL114" s="670"/>
      <c r="HM114" s="1324"/>
      <c r="HN114" s="497" t="e">
        <f t="shared" si="2851"/>
        <v>#N/A</v>
      </c>
      <c r="HO114" s="497" t="e">
        <f t="shared" si="2852"/>
        <v>#N/A</v>
      </c>
      <c r="HP114" s="498" t="e">
        <f t="shared" si="2853"/>
        <v>#N/A</v>
      </c>
      <c r="HQ114" s="498">
        <f>IF(HK114=0,0,1)</f>
        <v>0</v>
      </c>
      <c r="HR114" s="498">
        <f>IF(HL114=0,0,1)</f>
        <v>0</v>
      </c>
      <c r="HS114" s="498" t="e">
        <f t="shared" si="2856"/>
        <v>#N/A</v>
      </c>
      <c r="HT114" s="504">
        <f t="shared" si="2857"/>
        <v>0</v>
      </c>
      <c r="HU114" s="500">
        <f t="shared" si="2858"/>
        <v>0</v>
      </c>
      <c r="HX114" s="665"/>
      <c r="HY114" s="666"/>
      <c r="HZ114" s="667"/>
      <c r="IA114" s="676"/>
      <c r="IB114" s="669"/>
      <c r="IC114" s="670"/>
      <c r="ID114" s="1324"/>
      <c r="IE114" s="497" t="e">
        <f t="shared" si="2859"/>
        <v>#N/A</v>
      </c>
      <c r="IF114" s="497" t="e">
        <f t="shared" si="2860"/>
        <v>#N/A</v>
      </c>
      <c r="IG114" s="498" t="e">
        <f t="shared" si="2861"/>
        <v>#N/A</v>
      </c>
      <c r="IH114" s="498">
        <f>IF(IB114=0,0,1)</f>
        <v>0</v>
      </c>
      <c r="II114" s="498">
        <f>IF(IC114=0,0,1)</f>
        <v>0</v>
      </c>
      <c r="IJ114" s="498" t="e">
        <f t="shared" si="2864"/>
        <v>#N/A</v>
      </c>
      <c r="IK114" s="504">
        <f t="shared" si="2865"/>
        <v>0</v>
      </c>
      <c r="IL114" s="500">
        <f t="shared" si="2866"/>
        <v>0</v>
      </c>
      <c r="IO114" s="665"/>
      <c r="IP114" s="666"/>
      <c r="IQ114" s="667"/>
      <c r="IR114" s="676"/>
      <c r="IS114" s="669"/>
      <c r="IT114" s="670"/>
      <c r="IU114" s="1324"/>
      <c r="IV114" s="497" t="e">
        <f t="shared" si="2867"/>
        <v>#N/A</v>
      </c>
      <c r="IW114" s="497" t="e">
        <f t="shared" si="2868"/>
        <v>#N/A</v>
      </c>
      <c r="IX114" s="498" t="e">
        <f t="shared" si="2869"/>
        <v>#N/A</v>
      </c>
      <c r="IY114" s="498">
        <f>IF(IS114=0,0,1)</f>
        <v>0</v>
      </c>
      <c r="IZ114" s="498">
        <f>IF(IT114=0,0,1)</f>
        <v>0</v>
      </c>
      <c r="JA114" s="498" t="e">
        <f t="shared" si="2872"/>
        <v>#N/A</v>
      </c>
      <c r="JB114" s="504">
        <f t="shared" si="2873"/>
        <v>0</v>
      </c>
      <c r="JC114" s="500">
        <f t="shared" si="2874"/>
        <v>0</v>
      </c>
      <c r="JF114" s="665"/>
      <c r="JG114" s="666"/>
      <c r="JH114" s="667"/>
      <c r="JI114" s="676"/>
      <c r="JJ114" s="669"/>
      <c r="JK114" s="670"/>
      <c r="JL114" s="1324"/>
      <c r="JM114" s="497" t="e">
        <f t="shared" si="2875"/>
        <v>#N/A</v>
      </c>
      <c r="JN114" s="497" t="e">
        <f t="shared" si="2876"/>
        <v>#N/A</v>
      </c>
      <c r="JO114" s="498" t="e">
        <f t="shared" si="2877"/>
        <v>#N/A</v>
      </c>
      <c r="JP114" s="498">
        <f>IF(JJ114=0,0,1)</f>
        <v>0</v>
      </c>
      <c r="JQ114" s="498">
        <f>IF(JK114=0,0,1)</f>
        <v>0</v>
      </c>
      <c r="JR114" s="498" t="e">
        <f t="shared" si="2880"/>
        <v>#N/A</v>
      </c>
      <c r="JS114" s="504">
        <f t="shared" si="2881"/>
        <v>0</v>
      </c>
      <c r="JT114" s="500">
        <f t="shared" si="2882"/>
        <v>0</v>
      </c>
      <c r="JW114" s="665"/>
      <c r="JX114" s="666"/>
      <c r="JY114" s="667"/>
      <c r="JZ114" s="676"/>
      <c r="KA114" s="669"/>
      <c r="KB114" s="670"/>
      <c r="KC114" s="1324"/>
      <c r="KD114" s="497" t="e">
        <f t="shared" si="2883"/>
        <v>#N/A</v>
      </c>
      <c r="KE114" s="497" t="e">
        <f t="shared" si="2884"/>
        <v>#N/A</v>
      </c>
      <c r="KF114" s="498" t="e">
        <f t="shared" si="2885"/>
        <v>#N/A</v>
      </c>
      <c r="KG114" s="498">
        <f>IF(KA114=0,0,1)</f>
        <v>0</v>
      </c>
      <c r="KH114" s="498">
        <f>IF(KB114=0,0,1)</f>
        <v>0</v>
      </c>
      <c r="KI114" s="498" t="e">
        <f t="shared" si="2888"/>
        <v>#N/A</v>
      </c>
      <c r="KJ114" s="504">
        <f t="shared" si="2889"/>
        <v>0</v>
      </c>
      <c r="KK114" s="500">
        <f t="shared" si="2890"/>
        <v>0</v>
      </c>
      <c r="KN114" s="665"/>
      <c r="KO114" s="666"/>
      <c r="KP114" s="667"/>
      <c r="KQ114" s="676"/>
      <c r="KR114" s="669"/>
      <c r="KS114" s="670"/>
      <c r="KT114" s="1324"/>
      <c r="KU114" s="497" t="e">
        <f t="shared" si="2891"/>
        <v>#N/A</v>
      </c>
      <c r="KV114" s="497" t="e">
        <f t="shared" si="2892"/>
        <v>#N/A</v>
      </c>
      <c r="KW114" s="498" t="e">
        <f t="shared" si="2893"/>
        <v>#N/A</v>
      </c>
      <c r="KX114" s="498">
        <f>IF(KR114=0,0,1)</f>
        <v>0</v>
      </c>
      <c r="KY114" s="498">
        <f>IF(KS114=0,0,1)</f>
        <v>0</v>
      </c>
      <c r="KZ114" s="498" t="e">
        <f t="shared" si="2896"/>
        <v>#N/A</v>
      </c>
      <c r="LA114" s="504">
        <f t="shared" si="2897"/>
        <v>0</v>
      </c>
      <c r="LB114" s="500">
        <f t="shared" si="2898"/>
        <v>0</v>
      </c>
      <c r="LE114" s="665"/>
      <c r="LF114" s="666"/>
      <c r="LG114" s="667"/>
      <c r="LH114" s="676"/>
      <c r="LI114" s="669"/>
      <c r="LJ114" s="670"/>
      <c r="LK114" s="1324"/>
      <c r="LL114" s="497" t="e">
        <f t="shared" si="2899"/>
        <v>#N/A</v>
      </c>
      <c r="LM114" s="497" t="e">
        <f t="shared" si="2900"/>
        <v>#N/A</v>
      </c>
      <c r="LN114" s="498" t="e">
        <f t="shared" si="2901"/>
        <v>#N/A</v>
      </c>
      <c r="LO114" s="498">
        <f>IF(LI114=0,0,1)</f>
        <v>0</v>
      </c>
      <c r="LP114" s="498">
        <f>IF(LJ114=0,0,1)</f>
        <v>0</v>
      </c>
      <c r="LQ114" s="498" t="e">
        <f t="shared" si="2904"/>
        <v>#N/A</v>
      </c>
      <c r="LR114" s="504">
        <f t="shared" si="2905"/>
        <v>0</v>
      </c>
      <c r="LS114" s="500">
        <f t="shared" si="2906"/>
        <v>0</v>
      </c>
      <c r="LV114" s="665"/>
      <c r="LW114" s="666"/>
      <c r="LX114" s="667"/>
      <c r="LY114" s="676"/>
      <c r="LZ114" s="669"/>
      <c r="MA114" s="670"/>
      <c r="MB114" s="1324"/>
      <c r="MC114" s="497" t="e">
        <f t="shared" si="2907"/>
        <v>#N/A</v>
      </c>
      <c r="MD114" s="497" t="e">
        <f t="shared" si="2908"/>
        <v>#N/A</v>
      </c>
      <c r="ME114" s="498" t="e">
        <f t="shared" si="2909"/>
        <v>#N/A</v>
      </c>
      <c r="MF114" s="498">
        <f>IF(LZ114=0,0,1)</f>
        <v>0</v>
      </c>
      <c r="MG114" s="498">
        <f>IF(MA114=0,0,1)</f>
        <v>0</v>
      </c>
      <c r="MH114" s="498" t="e">
        <f t="shared" si="2912"/>
        <v>#N/A</v>
      </c>
      <c r="MI114" s="504">
        <f t="shared" si="2913"/>
        <v>0</v>
      </c>
      <c r="MJ114" s="500">
        <f t="shared" si="2914"/>
        <v>0</v>
      </c>
      <c r="MM114" s="665"/>
      <c r="MN114" s="666"/>
      <c r="MO114" s="667"/>
      <c r="MP114" s="676"/>
      <c r="MQ114" s="669"/>
      <c r="MR114" s="670"/>
      <c r="MS114" s="1324"/>
      <c r="MT114" s="497" t="e">
        <f t="shared" si="2915"/>
        <v>#N/A</v>
      </c>
      <c r="MU114" s="497" t="e">
        <f t="shared" si="2916"/>
        <v>#N/A</v>
      </c>
      <c r="MV114" s="498" t="e">
        <f t="shared" si="2917"/>
        <v>#N/A</v>
      </c>
      <c r="MW114" s="498">
        <f>IF(MQ114=0,0,1)</f>
        <v>0</v>
      </c>
      <c r="MX114" s="498">
        <f>IF(MR114=0,0,1)</f>
        <v>0</v>
      </c>
      <c r="MY114" s="498" t="e">
        <f t="shared" si="2920"/>
        <v>#N/A</v>
      </c>
      <c r="MZ114" s="504">
        <f t="shared" si="2921"/>
        <v>0</v>
      </c>
      <c r="NA114" s="500">
        <f t="shared" si="2922"/>
        <v>0</v>
      </c>
      <c r="ND114" s="665"/>
      <c r="NE114" s="666"/>
      <c r="NF114" s="667"/>
      <c r="NG114" s="676"/>
      <c r="NH114" s="669"/>
      <c r="NI114" s="670"/>
      <c r="NJ114" s="1324"/>
      <c r="NK114" s="497" t="e">
        <f t="shared" si="2923"/>
        <v>#N/A</v>
      </c>
      <c r="NL114" s="497" t="e">
        <f t="shared" si="2924"/>
        <v>#N/A</v>
      </c>
      <c r="NM114" s="498" t="e">
        <f t="shared" si="2925"/>
        <v>#N/A</v>
      </c>
      <c r="NN114" s="498">
        <f>IF(NH114=0,0,1)</f>
        <v>0</v>
      </c>
      <c r="NO114" s="498">
        <f>IF(NI114=0,0,1)</f>
        <v>0</v>
      </c>
      <c r="NP114" s="498" t="e">
        <f t="shared" si="2928"/>
        <v>#N/A</v>
      </c>
      <c r="NQ114" s="504">
        <f t="shared" si="2929"/>
        <v>0</v>
      </c>
      <c r="NR114" s="500">
        <f t="shared" si="2930"/>
        <v>0</v>
      </c>
      <c r="NU114" s="665"/>
      <c r="NV114" s="666"/>
      <c r="NW114" s="667"/>
      <c r="NX114" s="676"/>
      <c r="NY114" s="669"/>
      <c r="NZ114" s="670"/>
      <c r="OA114" s="1324"/>
      <c r="OB114" s="497" t="e">
        <f t="shared" si="2931"/>
        <v>#N/A</v>
      </c>
      <c r="OC114" s="497" t="e">
        <f t="shared" si="2932"/>
        <v>#N/A</v>
      </c>
      <c r="OD114" s="498" t="e">
        <f t="shared" si="2933"/>
        <v>#N/A</v>
      </c>
      <c r="OE114" s="498">
        <f>IF(NY114=0,0,1)</f>
        <v>0</v>
      </c>
      <c r="OF114" s="498">
        <f>IF(NZ114=0,0,1)</f>
        <v>0</v>
      </c>
      <c r="OG114" s="498" t="e">
        <f t="shared" si="2936"/>
        <v>#N/A</v>
      </c>
      <c r="OH114" s="504">
        <f t="shared" si="2937"/>
        <v>0</v>
      </c>
      <c r="OI114" s="500">
        <f t="shared" si="2938"/>
        <v>0</v>
      </c>
      <c r="OL114" s="665"/>
      <c r="OM114" s="666"/>
      <c r="ON114" s="667"/>
      <c r="OO114" s="676"/>
      <c r="OP114" s="669"/>
      <c r="OQ114" s="670"/>
      <c r="OR114" s="1324"/>
      <c r="OS114" s="497" t="e">
        <f t="shared" si="2939"/>
        <v>#N/A</v>
      </c>
      <c r="OT114" s="497" t="e">
        <f t="shared" si="2940"/>
        <v>#N/A</v>
      </c>
      <c r="OU114" s="498" t="e">
        <f t="shared" si="2941"/>
        <v>#N/A</v>
      </c>
      <c r="OV114" s="498">
        <f>IF(OP114=0,0,1)</f>
        <v>0</v>
      </c>
      <c r="OW114" s="498">
        <f>IF(OQ114=0,0,1)</f>
        <v>0</v>
      </c>
      <c r="OX114" s="498" t="e">
        <f t="shared" si="2944"/>
        <v>#N/A</v>
      </c>
      <c r="OY114" s="504">
        <f t="shared" si="2945"/>
        <v>0</v>
      </c>
      <c r="OZ114" s="500">
        <f t="shared" si="2946"/>
        <v>0</v>
      </c>
      <c r="PC114" s="665"/>
      <c r="PD114" s="666"/>
      <c r="PE114" s="667"/>
      <c r="PF114" s="676"/>
      <c r="PG114" s="669"/>
      <c r="PH114" s="670"/>
      <c r="PI114" s="1324"/>
      <c r="PJ114" s="497" t="e">
        <f t="shared" si="2947"/>
        <v>#N/A</v>
      </c>
      <c r="PK114" s="497" t="e">
        <f t="shared" si="2948"/>
        <v>#N/A</v>
      </c>
      <c r="PL114" s="498" t="e">
        <f t="shared" si="2949"/>
        <v>#N/A</v>
      </c>
      <c r="PM114" s="498">
        <f>IF(PG114=0,0,1)</f>
        <v>0</v>
      </c>
      <c r="PN114" s="498">
        <f>IF(PH114=0,0,1)</f>
        <v>0</v>
      </c>
      <c r="PO114" s="498" t="e">
        <f t="shared" si="2952"/>
        <v>#N/A</v>
      </c>
      <c r="PP114" s="504">
        <f t="shared" si="2953"/>
        <v>0</v>
      </c>
      <c r="PQ114" s="500">
        <f t="shared" si="2954"/>
        <v>0</v>
      </c>
      <c r="PT114" s="665"/>
      <c r="PU114" s="666"/>
      <c r="PV114" s="667"/>
      <c r="PW114" s="676"/>
      <c r="PX114" s="669"/>
      <c r="PY114" s="670"/>
      <c r="PZ114" s="1324"/>
      <c r="QA114" s="497" t="e">
        <f t="shared" si="2955"/>
        <v>#N/A</v>
      </c>
      <c r="QB114" s="497" t="e">
        <f t="shared" si="2956"/>
        <v>#N/A</v>
      </c>
      <c r="QC114" s="498" t="e">
        <f t="shared" si="2957"/>
        <v>#N/A</v>
      </c>
      <c r="QD114" s="498">
        <f>IF(PX114=0,0,1)</f>
        <v>0</v>
      </c>
      <c r="QE114" s="498">
        <f>IF(PY114=0,0,1)</f>
        <v>0</v>
      </c>
      <c r="QF114" s="498" t="e">
        <f t="shared" si="2960"/>
        <v>#N/A</v>
      </c>
      <c r="QG114" s="504">
        <f t="shared" si="2961"/>
        <v>0</v>
      </c>
      <c r="QH114" s="500">
        <f t="shared" si="2962"/>
        <v>0</v>
      </c>
      <c r="QK114" s="665"/>
      <c r="QL114" s="666"/>
      <c r="QM114" s="667"/>
      <c r="QN114" s="676"/>
      <c r="QO114" s="669"/>
      <c r="QP114" s="670"/>
      <c r="QQ114" s="1324"/>
      <c r="QR114" s="497" t="e">
        <f t="shared" si="2963"/>
        <v>#N/A</v>
      </c>
      <c r="QS114" s="497" t="e">
        <f t="shared" si="2964"/>
        <v>#N/A</v>
      </c>
      <c r="QT114" s="498" t="e">
        <f t="shared" si="2965"/>
        <v>#N/A</v>
      </c>
      <c r="QU114" s="498">
        <f>IF(QO114=0,0,1)</f>
        <v>0</v>
      </c>
      <c r="QV114" s="498">
        <f>IF(QP114=0,0,1)</f>
        <v>0</v>
      </c>
      <c r="QW114" s="498" t="e">
        <f t="shared" si="2968"/>
        <v>#N/A</v>
      </c>
      <c r="QX114" s="504">
        <f t="shared" si="2969"/>
        <v>0</v>
      </c>
      <c r="QY114" s="500">
        <f t="shared" si="2970"/>
        <v>0</v>
      </c>
      <c r="RB114" s="381"/>
      <c r="RC114" s="382"/>
      <c r="RD114" s="383"/>
      <c r="RE114" s="384"/>
      <c r="RF114" s="385"/>
      <c r="RG114" s="386"/>
      <c r="RH114" s="386"/>
      <c r="RI114" s="497"/>
      <c r="RJ114" s="497"/>
      <c r="RK114" s="501"/>
      <c r="RL114" s="501"/>
      <c r="RM114" s="501"/>
      <c r="RN114" s="501"/>
      <c r="RO114" s="502"/>
      <c r="RP114" s="503"/>
      <c r="RS114" s="381"/>
      <c r="RT114" s="382"/>
      <c r="RU114" s="383"/>
      <c r="RV114" s="384"/>
      <c r="RW114" s="385"/>
      <c r="RX114" s="386"/>
      <c r="RY114" s="386"/>
      <c r="RZ114" s="497"/>
      <c r="SA114" s="497"/>
      <c r="SB114" s="501"/>
      <c r="SC114" s="501"/>
      <c r="SD114" s="501"/>
      <c r="SE114" s="501"/>
      <c r="SF114" s="502"/>
      <c r="SG114" s="503"/>
      <c r="SJ114" s="381"/>
      <c r="SK114" s="382"/>
      <c r="SL114" s="383"/>
      <c r="SM114" s="384"/>
      <c r="SN114" s="385"/>
      <c r="SO114" s="386"/>
      <c r="SP114" s="386"/>
      <c r="SQ114" s="497"/>
      <c r="SR114" s="497"/>
      <c r="SS114" s="501"/>
      <c r="ST114" s="501"/>
      <c r="SU114" s="501"/>
      <c r="SV114" s="501"/>
      <c r="SW114" s="502"/>
      <c r="SX114" s="503"/>
    </row>
    <row r="115" spans="2:518" ht="31.5" customHeight="1" thickTop="1" thickBot="1">
      <c r="B115" s="825" t="s">
        <v>579</v>
      </c>
      <c r="C115" s="826"/>
      <c r="D115" s="827" t="s">
        <v>580</v>
      </c>
      <c r="E115" s="828"/>
      <c r="F115" s="866"/>
      <c r="G115" s="830"/>
      <c r="H115" s="831"/>
      <c r="K115" s="927" t="s">
        <v>579</v>
      </c>
      <c r="L115" s="928"/>
      <c r="M115" s="929" t="s">
        <v>580</v>
      </c>
      <c r="N115" s="930"/>
      <c r="O115" s="968"/>
      <c r="P115" s="932"/>
      <c r="Q115" s="933"/>
      <c r="R115" s="493"/>
      <c r="S115" s="494"/>
      <c r="T115" s="494"/>
      <c r="U115" s="494"/>
      <c r="V115" s="494"/>
      <c r="W115" s="494"/>
      <c r="X115" s="917"/>
      <c r="Y115" s="918"/>
      <c r="Z115" s="486"/>
      <c r="AA115" s="486"/>
      <c r="AB115" s="927" t="s">
        <v>579</v>
      </c>
      <c r="AC115" s="928"/>
      <c r="AD115" s="929" t="s">
        <v>580</v>
      </c>
      <c r="AE115" s="930"/>
      <c r="AF115" s="968"/>
      <c r="AG115" s="932"/>
      <c r="AH115" s="933"/>
      <c r="AI115" s="493"/>
      <c r="AJ115" s="494"/>
      <c r="AK115" s="494"/>
      <c r="AL115" s="494"/>
      <c r="AM115" s="494"/>
      <c r="AN115" s="494"/>
      <c r="AO115" s="917"/>
      <c r="AP115" s="918"/>
      <c r="AQ115" s="486"/>
      <c r="AR115" s="486"/>
      <c r="AS115" s="927" t="s">
        <v>579</v>
      </c>
      <c r="AT115" s="928"/>
      <c r="AU115" s="929" t="s">
        <v>580</v>
      </c>
      <c r="AV115" s="930"/>
      <c r="AW115" s="968"/>
      <c r="AX115" s="932"/>
      <c r="AY115" s="933"/>
      <c r="AZ115" s="493"/>
      <c r="BA115" s="494"/>
      <c r="BB115" s="494"/>
      <c r="BC115" s="494"/>
      <c r="BD115" s="494"/>
      <c r="BE115" s="494"/>
      <c r="BF115" s="917"/>
      <c r="BG115" s="918"/>
      <c r="BJ115" s="927" t="s">
        <v>579</v>
      </c>
      <c r="BK115" s="928"/>
      <c r="BL115" s="929" t="s">
        <v>580</v>
      </c>
      <c r="BM115" s="930"/>
      <c r="BN115" s="968"/>
      <c r="BO115" s="932"/>
      <c r="BP115" s="933"/>
      <c r="BQ115" s="493"/>
      <c r="BR115" s="494"/>
      <c r="BS115" s="494"/>
      <c r="BT115" s="494"/>
      <c r="BU115" s="494"/>
      <c r="BV115" s="494"/>
      <c r="BW115" s="917"/>
      <c r="BX115" s="918"/>
      <c r="CA115" s="927" t="s">
        <v>579</v>
      </c>
      <c r="CB115" s="928"/>
      <c r="CC115" s="929" t="s">
        <v>580</v>
      </c>
      <c r="CD115" s="930"/>
      <c r="CE115" s="968"/>
      <c r="CF115" s="932"/>
      <c r="CG115" s="933"/>
      <c r="CH115" s="493"/>
      <c r="CI115" s="494"/>
      <c r="CJ115" s="494"/>
      <c r="CK115" s="494"/>
      <c r="CL115" s="494"/>
      <c r="CM115" s="494"/>
      <c r="CN115" s="917"/>
      <c r="CO115" s="918"/>
      <c r="CR115" s="652" t="s">
        <v>579</v>
      </c>
      <c r="CS115" s="1028"/>
      <c r="CT115" s="929" t="s">
        <v>580</v>
      </c>
      <c r="CU115" s="654"/>
      <c r="CV115" s="655"/>
      <c r="CW115" s="932"/>
      <c r="CX115" s="657"/>
      <c r="CY115" s="493"/>
      <c r="CZ115" s="494"/>
      <c r="DA115" s="494"/>
      <c r="DB115" s="494"/>
      <c r="DC115" s="494"/>
      <c r="DD115" s="494"/>
      <c r="DE115" s="917"/>
      <c r="DF115" s="918"/>
      <c r="DI115" s="927" t="s">
        <v>579</v>
      </c>
      <c r="DJ115" s="928"/>
      <c r="DK115" s="929" t="s">
        <v>580</v>
      </c>
      <c r="DL115" s="930"/>
      <c r="DM115" s="968"/>
      <c r="DN115" s="932"/>
      <c r="DO115" s="933"/>
      <c r="DP115" s="493"/>
      <c r="DQ115" s="494"/>
      <c r="DR115" s="494"/>
      <c r="DS115" s="494"/>
      <c r="DT115" s="494"/>
      <c r="DU115" s="494"/>
      <c r="DV115" s="917"/>
      <c r="DW115" s="918"/>
      <c r="DZ115" s="652" t="s">
        <v>579</v>
      </c>
      <c r="EA115" s="1028"/>
      <c r="EB115" s="929" t="s">
        <v>580</v>
      </c>
      <c r="EC115" s="654"/>
      <c r="ED115" s="655"/>
      <c r="EE115" s="932"/>
      <c r="EF115" s="657"/>
      <c r="EG115" s="493"/>
      <c r="EH115" s="494"/>
      <c r="EI115" s="494"/>
      <c r="EJ115" s="494"/>
      <c r="EK115" s="494"/>
      <c r="EL115" s="494"/>
      <c r="EM115" s="917"/>
      <c r="EN115" s="918"/>
      <c r="EQ115" s="665"/>
      <c r="ER115" s="666"/>
      <c r="ES115" s="667"/>
      <c r="ET115" s="676"/>
      <c r="EU115" s="669"/>
      <c r="EV115" s="670"/>
      <c r="EW115" s="1324"/>
      <c r="EX115" s="497" t="e">
        <f t="shared" si="2819"/>
        <v>#N/A</v>
      </c>
      <c r="EY115" s="497" t="e">
        <f t="shared" si="2820"/>
        <v>#N/A</v>
      </c>
      <c r="EZ115" s="498" t="e">
        <f t="shared" si="2821"/>
        <v>#N/A</v>
      </c>
      <c r="FA115" s="498">
        <f t="shared" ref="FA115:FA117" si="3013">IF(EU115=0,0,1)</f>
        <v>0</v>
      </c>
      <c r="FB115" s="498">
        <f t="shared" ref="FB115:FB117" si="3014">IF(EV115=0,0,1)</f>
        <v>0</v>
      </c>
      <c r="FC115" s="498" t="e">
        <f t="shared" si="2824"/>
        <v>#N/A</v>
      </c>
      <c r="FD115" s="504">
        <f t="shared" si="2825"/>
        <v>0</v>
      </c>
      <c r="FE115" s="500">
        <f t="shared" si="2826"/>
        <v>0</v>
      </c>
      <c r="FH115" s="665"/>
      <c r="FI115" s="666"/>
      <c r="FJ115" s="667"/>
      <c r="FK115" s="676"/>
      <c r="FL115" s="669"/>
      <c r="FM115" s="670"/>
      <c r="FN115" s="1324"/>
      <c r="FO115" s="497" t="e">
        <f t="shared" si="2827"/>
        <v>#N/A</v>
      </c>
      <c r="FP115" s="497" t="e">
        <f t="shared" si="2828"/>
        <v>#N/A</v>
      </c>
      <c r="FQ115" s="498" t="e">
        <f t="shared" si="2829"/>
        <v>#N/A</v>
      </c>
      <c r="FR115" s="498">
        <f t="shared" ref="FR115:FR117" si="3015">IF(FL115=0,0,1)</f>
        <v>0</v>
      </c>
      <c r="FS115" s="498">
        <f t="shared" ref="FS115:FS117" si="3016">IF(FM115=0,0,1)</f>
        <v>0</v>
      </c>
      <c r="FT115" s="498" t="e">
        <f t="shared" si="2832"/>
        <v>#N/A</v>
      </c>
      <c r="FU115" s="504">
        <f t="shared" si="2833"/>
        <v>0</v>
      </c>
      <c r="FV115" s="500">
        <f t="shared" si="2834"/>
        <v>0</v>
      </c>
      <c r="FY115" s="665"/>
      <c r="FZ115" s="666"/>
      <c r="GA115" s="667"/>
      <c r="GB115" s="676"/>
      <c r="GC115" s="669"/>
      <c r="GD115" s="670"/>
      <c r="GE115" s="1324"/>
      <c r="GF115" s="497" t="e">
        <f t="shared" si="2835"/>
        <v>#N/A</v>
      </c>
      <c r="GG115" s="497" t="e">
        <f t="shared" si="2836"/>
        <v>#N/A</v>
      </c>
      <c r="GH115" s="498" t="e">
        <f t="shared" si="2837"/>
        <v>#N/A</v>
      </c>
      <c r="GI115" s="498">
        <f t="shared" ref="GI115:GI117" si="3017">IF(GC115=0,0,1)</f>
        <v>0</v>
      </c>
      <c r="GJ115" s="498">
        <f t="shared" ref="GJ115:GJ117" si="3018">IF(GD115=0,0,1)</f>
        <v>0</v>
      </c>
      <c r="GK115" s="498" t="e">
        <f t="shared" si="2840"/>
        <v>#N/A</v>
      </c>
      <c r="GL115" s="504">
        <f t="shared" si="2841"/>
        <v>0</v>
      </c>
      <c r="GM115" s="500">
        <f t="shared" si="2842"/>
        <v>0</v>
      </c>
      <c r="GP115" s="665"/>
      <c r="GQ115" s="666"/>
      <c r="GR115" s="667"/>
      <c r="GS115" s="676"/>
      <c r="GT115" s="669"/>
      <c r="GU115" s="670"/>
      <c r="GV115" s="1324"/>
      <c r="GW115" s="497" t="e">
        <f t="shared" si="2843"/>
        <v>#N/A</v>
      </c>
      <c r="GX115" s="497" t="e">
        <f t="shared" si="2844"/>
        <v>#N/A</v>
      </c>
      <c r="GY115" s="498" t="e">
        <f t="shared" si="2845"/>
        <v>#N/A</v>
      </c>
      <c r="GZ115" s="498">
        <f t="shared" ref="GZ115:GZ117" si="3019">IF(GT115=0,0,1)</f>
        <v>0</v>
      </c>
      <c r="HA115" s="498">
        <f t="shared" ref="HA115:HA117" si="3020">IF(GU115=0,0,1)</f>
        <v>0</v>
      </c>
      <c r="HB115" s="498" t="e">
        <f t="shared" si="2848"/>
        <v>#N/A</v>
      </c>
      <c r="HC115" s="504">
        <f t="shared" si="2849"/>
        <v>0</v>
      </c>
      <c r="HD115" s="500">
        <f t="shared" si="2850"/>
        <v>0</v>
      </c>
      <c r="HG115" s="665"/>
      <c r="HH115" s="666"/>
      <c r="HI115" s="667"/>
      <c r="HJ115" s="676"/>
      <c r="HK115" s="669"/>
      <c r="HL115" s="670"/>
      <c r="HM115" s="1324"/>
      <c r="HN115" s="497" t="e">
        <f t="shared" si="2851"/>
        <v>#N/A</v>
      </c>
      <c r="HO115" s="497" t="e">
        <f t="shared" si="2852"/>
        <v>#N/A</v>
      </c>
      <c r="HP115" s="498" t="e">
        <f t="shared" si="2853"/>
        <v>#N/A</v>
      </c>
      <c r="HQ115" s="498">
        <f t="shared" ref="HQ115:HQ117" si="3021">IF(HK115=0,0,1)</f>
        <v>0</v>
      </c>
      <c r="HR115" s="498">
        <f t="shared" ref="HR115:HR117" si="3022">IF(HL115=0,0,1)</f>
        <v>0</v>
      </c>
      <c r="HS115" s="498" t="e">
        <f t="shared" si="2856"/>
        <v>#N/A</v>
      </c>
      <c r="HT115" s="504">
        <f t="shared" si="2857"/>
        <v>0</v>
      </c>
      <c r="HU115" s="500">
        <f t="shared" si="2858"/>
        <v>0</v>
      </c>
      <c r="HX115" s="665"/>
      <c r="HY115" s="666"/>
      <c r="HZ115" s="667"/>
      <c r="IA115" s="676"/>
      <c r="IB115" s="669"/>
      <c r="IC115" s="670"/>
      <c r="ID115" s="1324"/>
      <c r="IE115" s="497" t="e">
        <f t="shared" si="2859"/>
        <v>#N/A</v>
      </c>
      <c r="IF115" s="497" t="e">
        <f t="shared" si="2860"/>
        <v>#N/A</v>
      </c>
      <c r="IG115" s="498" t="e">
        <f t="shared" si="2861"/>
        <v>#N/A</v>
      </c>
      <c r="IH115" s="498">
        <f t="shared" ref="IH115:IH117" si="3023">IF(IB115=0,0,1)</f>
        <v>0</v>
      </c>
      <c r="II115" s="498">
        <f t="shared" ref="II115:II117" si="3024">IF(IC115=0,0,1)</f>
        <v>0</v>
      </c>
      <c r="IJ115" s="498" t="e">
        <f t="shared" si="2864"/>
        <v>#N/A</v>
      </c>
      <c r="IK115" s="504">
        <f t="shared" si="2865"/>
        <v>0</v>
      </c>
      <c r="IL115" s="500">
        <f t="shared" si="2866"/>
        <v>0</v>
      </c>
      <c r="IO115" s="665"/>
      <c r="IP115" s="666"/>
      <c r="IQ115" s="667"/>
      <c r="IR115" s="676"/>
      <c r="IS115" s="669"/>
      <c r="IT115" s="670"/>
      <c r="IU115" s="1324"/>
      <c r="IV115" s="497" t="e">
        <f t="shared" si="2867"/>
        <v>#N/A</v>
      </c>
      <c r="IW115" s="497" t="e">
        <f t="shared" si="2868"/>
        <v>#N/A</v>
      </c>
      <c r="IX115" s="498" t="e">
        <f t="shared" si="2869"/>
        <v>#N/A</v>
      </c>
      <c r="IY115" s="498">
        <f t="shared" ref="IY115:IY117" si="3025">IF(IS115=0,0,1)</f>
        <v>0</v>
      </c>
      <c r="IZ115" s="498">
        <f t="shared" ref="IZ115:IZ117" si="3026">IF(IT115=0,0,1)</f>
        <v>0</v>
      </c>
      <c r="JA115" s="498" t="e">
        <f t="shared" si="2872"/>
        <v>#N/A</v>
      </c>
      <c r="JB115" s="504">
        <f t="shared" si="2873"/>
        <v>0</v>
      </c>
      <c r="JC115" s="500">
        <f t="shared" si="2874"/>
        <v>0</v>
      </c>
      <c r="JF115" s="665"/>
      <c r="JG115" s="666"/>
      <c r="JH115" s="667"/>
      <c r="JI115" s="676"/>
      <c r="JJ115" s="669"/>
      <c r="JK115" s="670"/>
      <c r="JL115" s="1324"/>
      <c r="JM115" s="497" t="e">
        <f t="shared" si="2875"/>
        <v>#N/A</v>
      </c>
      <c r="JN115" s="497" t="e">
        <f t="shared" si="2876"/>
        <v>#N/A</v>
      </c>
      <c r="JO115" s="498" t="e">
        <f t="shared" si="2877"/>
        <v>#N/A</v>
      </c>
      <c r="JP115" s="498">
        <f t="shared" ref="JP115:JP117" si="3027">IF(JJ115=0,0,1)</f>
        <v>0</v>
      </c>
      <c r="JQ115" s="498">
        <f t="shared" ref="JQ115:JQ117" si="3028">IF(JK115=0,0,1)</f>
        <v>0</v>
      </c>
      <c r="JR115" s="498" t="e">
        <f t="shared" si="2880"/>
        <v>#N/A</v>
      </c>
      <c r="JS115" s="504">
        <f t="shared" si="2881"/>
        <v>0</v>
      </c>
      <c r="JT115" s="500">
        <f t="shared" si="2882"/>
        <v>0</v>
      </c>
      <c r="JW115" s="665"/>
      <c r="JX115" s="666"/>
      <c r="JY115" s="667"/>
      <c r="JZ115" s="676"/>
      <c r="KA115" s="669"/>
      <c r="KB115" s="670"/>
      <c r="KC115" s="1324"/>
      <c r="KD115" s="497" t="e">
        <f t="shared" si="2883"/>
        <v>#N/A</v>
      </c>
      <c r="KE115" s="497" t="e">
        <f t="shared" si="2884"/>
        <v>#N/A</v>
      </c>
      <c r="KF115" s="498" t="e">
        <f t="shared" si="2885"/>
        <v>#N/A</v>
      </c>
      <c r="KG115" s="498">
        <f t="shared" ref="KG115:KG117" si="3029">IF(KA115=0,0,1)</f>
        <v>0</v>
      </c>
      <c r="KH115" s="498">
        <f t="shared" ref="KH115:KH117" si="3030">IF(KB115=0,0,1)</f>
        <v>0</v>
      </c>
      <c r="KI115" s="498" t="e">
        <f t="shared" si="2888"/>
        <v>#N/A</v>
      </c>
      <c r="KJ115" s="504">
        <f t="shared" si="2889"/>
        <v>0</v>
      </c>
      <c r="KK115" s="500">
        <f t="shared" si="2890"/>
        <v>0</v>
      </c>
      <c r="KN115" s="665"/>
      <c r="KO115" s="666"/>
      <c r="KP115" s="667"/>
      <c r="KQ115" s="676"/>
      <c r="KR115" s="669"/>
      <c r="KS115" s="670"/>
      <c r="KT115" s="1324"/>
      <c r="KU115" s="497" t="e">
        <f t="shared" si="2891"/>
        <v>#N/A</v>
      </c>
      <c r="KV115" s="497" t="e">
        <f t="shared" si="2892"/>
        <v>#N/A</v>
      </c>
      <c r="KW115" s="498" t="e">
        <f t="shared" si="2893"/>
        <v>#N/A</v>
      </c>
      <c r="KX115" s="498">
        <f t="shared" ref="KX115:KX117" si="3031">IF(KR115=0,0,1)</f>
        <v>0</v>
      </c>
      <c r="KY115" s="498">
        <f t="shared" ref="KY115:KY117" si="3032">IF(KS115=0,0,1)</f>
        <v>0</v>
      </c>
      <c r="KZ115" s="498" t="e">
        <f t="shared" si="2896"/>
        <v>#N/A</v>
      </c>
      <c r="LA115" s="504">
        <f t="shared" si="2897"/>
        <v>0</v>
      </c>
      <c r="LB115" s="500">
        <f t="shared" si="2898"/>
        <v>0</v>
      </c>
      <c r="LE115" s="665"/>
      <c r="LF115" s="666"/>
      <c r="LG115" s="667"/>
      <c r="LH115" s="676"/>
      <c r="LI115" s="669"/>
      <c r="LJ115" s="670"/>
      <c r="LK115" s="1324"/>
      <c r="LL115" s="497" t="e">
        <f t="shared" si="2899"/>
        <v>#N/A</v>
      </c>
      <c r="LM115" s="497" t="e">
        <f t="shared" si="2900"/>
        <v>#N/A</v>
      </c>
      <c r="LN115" s="498" t="e">
        <f t="shared" si="2901"/>
        <v>#N/A</v>
      </c>
      <c r="LO115" s="498">
        <f t="shared" ref="LO115:LO117" si="3033">IF(LI115=0,0,1)</f>
        <v>0</v>
      </c>
      <c r="LP115" s="498">
        <f t="shared" ref="LP115:LP117" si="3034">IF(LJ115=0,0,1)</f>
        <v>0</v>
      </c>
      <c r="LQ115" s="498" t="e">
        <f t="shared" si="2904"/>
        <v>#N/A</v>
      </c>
      <c r="LR115" s="504">
        <f t="shared" si="2905"/>
        <v>0</v>
      </c>
      <c r="LS115" s="500">
        <f t="shared" si="2906"/>
        <v>0</v>
      </c>
      <c r="LV115" s="665"/>
      <c r="LW115" s="666"/>
      <c r="LX115" s="667"/>
      <c r="LY115" s="676"/>
      <c r="LZ115" s="669"/>
      <c r="MA115" s="670"/>
      <c r="MB115" s="1324"/>
      <c r="MC115" s="497" t="e">
        <f t="shared" si="2907"/>
        <v>#N/A</v>
      </c>
      <c r="MD115" s="497" t="e">
        <f t="shared" si="2908"/>
        <v>#N/A</v>
      </c>
      <c r="ME115" s="498" t="e">
        <f t="shared" si="2909"/>
        <v>#N/A</v>
      </c>
      <c r="MF115" s="498">
        <f t="shared" ref="MF115:MF117" si="3035">IF(LZ115=0,0,1)</f>
        <v>0</v>
      </c>
      <c r="MG115" s="498">
        <f t="shared" ref="MG115:MG117" si="3036">IF(MA115=0,0,1)</f>
        <v>0</v>
      </c>
      <c r="MH115" s="498" t="e">
        <f t="shared" si="2912"/>
        <v>#N/A</v>
      </c>
      <c r="MI115" s="504">
        <f t="shared" si="2913"/>
        <v>0</v>
      </c>
      <c r="MJ115" s="500">
        <f t="shared" si="2914"/>
        <v>0</v>
      </c>
      <c r="MM115" s="665"/>
      <c r="MN115" s="666"/>
      <c r="MO115" s="667"/>
      <c r="MP115" s="676"/>
      <c r="MQ115" s="669"/>
      <c r="MR115" s="670"/>
      <c r="MS115" s="1324"/>
      <c r="MT115" s="497" t="e">
        <f t="shared" si="2915"/>
        <v>#N/A</v>
      </c>
      <c r="MU115" s="497" t="e">
        <f t="shared" si="2916"/>
        <v>#N/A</v>
      </c>
      <c r="MV115" s="498" t="e">
        <f t="shared" si="2917"/>
        <v>#N/A</v>
      </c>
      <c r="MW115" s="498">
        <f t="shared" ref="MW115:MW117" si="3037">IF(MQ115=0,0,1)</f>
        <v>0</v>
      </c>
      <c r="MX115" s="498">
        <f t="shared" ref="MX115:MX117" si="3038">IF(MR115=0,0,1)</f>
        <v>0</v>
      </c>
      <c r="MY115" s="498" t="e">
        <f t="shared" si="2920"/>
        <v>#N/A</v>
      </c>
      <c r="MZ115" s="504">
        <f t="shared" si="2921"/>
        <v>0</v>
      </c>
      <c r="NA115" s="500">
        <f t="shared" si="2922"/>
        <v>0</v>
      </c>
      <c r="ND115" s="665"/>
      <c r="NE115" s="666"/>
      <c r="NF115" s="667"/>
      <c r="NG115" s="676"/>
      <c r="NH115" s="669"/>
      <c r="NI115" s="670"/>
      <c r="NJ115" s="1324"/>
      <c r="NK115" s="497" t="e">
        <f t="shared" si="2923"/>
        <v>#N/A</v>
      </c>
      <c r="NL115" s="497" t="e">
        <f t="shared" si="2924"/>
        <v>#N/A</v>
      </c>
      <c r="NM115" s="498" t="e">
        <f t="shared" si="2925"/>
        <v>#N/A</v>
      </c>
      <c r="NN115" s="498">
        <f t="shared" ref="NN115:NN117" si="3039">IF(NH115=0,0,1)</f>
        <v>0</v>
      </c>
      <c r="NO115" s="498">
        <f t="shared" ref="NO115:NO117" si="3040">IF(NI115=0,0,1)</f>
        <v>0</v>
      </c>
      <c r="NP115" s="498" t="e">
        <f t="shared" si="2928"/>
        <v>#N/A</v>
      </c>
      <c r="NQ115" s="504">
        <f t="shared" si="2929"/>
        <v>0</v>
      </c>
      <c r="NR115" s="500">
        <f t="shared" si="2930"/>
        <v>0</v>
      </c>
      <c r="NU115" s="665"/>
      <c r="NV115" s="666"/>
      <c r="NW115" s="667"/>
      <c r="NX115" s="676"/>
      <c r="NY115" s="669"/>
      <c r="NZ115" s="670"/>
      <c r="OA115" s="1324"/>
      <c r="OB115" s="497" t="e">
        <f t="shared" si="2931"/>
        <v>#N/A</v>
      </c>
      <c r="OC115" s="497" t="e">
        <f t="shared" si="2932"/>
        <v>#N/A</v>
      </c>
      <c r="OD115" s="498" t="e">
        <f t="shared" si="2933"/>
        <v>#N/A</v>
      </c>
      <c r="OE115" s="498">
        <f t="shared" ref="OE115:OE117" si="3041">IF(NY115=0,0,1)</f>
        <v>0</v>
      </c>
      <c r="OF115" s="498">
        <f t="shared" ref="OF115:OF117" si="3042">IF(NZ115=0,0,1)</f>
        <v>0</v>
      </c>
      <c r="OG115" s="498" t="e">
        <f t="shared" si="2936"/>
        <v>#N/A</v>
      </c>
      <c r="OH115" s="504">
        <f t="shared" si="2937"/>
        <v>0</v>
      </c>
      <c r="OI115" s="500">
        <f t="shared" si="2938"/>
        <v>0</v>
      </c>
      <c r="OL115" s="665"/>
      <c r="OM115" s="666"/>
      <c r="ON115" s="667"/>
      <c r="OO115" s="676"/>
      <c r="OP115" s="669"/>
      <c r="OQ115" s="670"/>
      <c r="OR115" s="1324"/>
      <c r="OS115" s="497" t="e">
        <f t="shared" si="2939"/>
        <v>#N/A</v>
      </c>
      <c r="OT115" s="497" t="e">
        <f t="shared" si="2940"/>
        <v>#N/A</v>
      </c>
      <c r="OU115" s="498" t="e">
        <f t="shared" si="2941"/>
        <v>#N/A</v>
      </c>
      <c r="OV115" s="498">
        <f t="shared" ref="OV115:OV117" si="3043">IF(OP115=0,0,1)</f>
        <v>0</v>
      </c>
      <c r="OW115" s="498">
        <f t="shared" ref="OW115:OW117" si="3044">IF(OQ115=0,0,1)</f>
        <v>0</v>
      </c>
      <c r="OX115" s="498" t="e">
        <f t="shared" si="2944"/>
        <v>#N/A</v>
      </c>
      <c r="OY115" s="504">
        <f t="shared" si="2945"/>
        <v>0</v>
      </c>
      <c r="OZ115" s="500">
        <f t="shared" si="2946"/>
        <v>0</v>
      </c>
      <c r="PC115" s="665"/>
      <c r="PD115" s="666"/>
      <c r="PE115" s="667"/>
      <c r="PF115" s="676"/>
      <c r="PG115" s="669"/>
      <c r="PH115" s="670"/>
      <c r="PI115" s="1324"/>
      <c r="PJ115" s="497" t="e">
        <f t="shared" si="2947"/>
        <v>#N/A</v>
      </c>
      <c r="PK115" s="497" t="e">
        <f t="shared" si="2948"/>
        <v>#N/A</v>
      </c>
      <c r="PL115" s="498" t="e">
        <f t="shared" si="2949"/>
        <v>#N/A</v>
      </c>
      <c r="PM115" s="498">
        <f t="shared" ref="PM115:PM117" si="3045">IF(PG115=0,0,1)</f>
        <v>0</v>
      </c>
      <c r="PN115" s="498">
        <f t="shared" ref="PN115:PN117" si="3046">IF(PH115=0,0,1)</f>
        <v>0</v>
      </c>
      <c r="PO115" s="498" t="e">
        <f t="shared" si="2952"/>
        <v>#N/A</v>
      </c>
      <c r="PP115" s="504">
        <f t="shared" si="2953"/>
        <v>0</v>
      </c>
      <c r="PQ115" s="500">
        <f t="shared" si="2954"/>
        <v>0</v>
      </c>
      <c r="PT115" s="665"/>
      <c r="PU115" s="666"/>
      <c r="PV115" s="667"/>
      <c r="PW115" s="676"/>
      <c r="PX115" s="669"/>
      <c r="PY115" s="670"/>
      <c r="PZ115" s="1324"/>
      <c r="QA115" s="497" t="e">
        <f t="shared" si="2955"/>
        <v>#N/A</v>
      </c>
      <c r="QB115" s="497" t="e">
        <f t="shared" si="2956"/>
        <v>#N/A</v>
      </c>
      <c r="QC115" s="498" t="e">
        <f t="shared" si="2957"/>
        <v>#N/A</v>
      </c>
      <c r="QD115" s="498">
        <f t="shared" ref="QD115:QD117" si="3047">IF(PX115=0,0,1)</f>
        <v>0</v>
      </c>
      <c r="QE115" s="498">
        <f t="shared" ref="QE115:QE117" si="3048">IF(PY115=0,0,1)</f>
        <v>0</v>
      </c>
      <c r="QF115" s="498" t="e">
        <f t="shared" si="2960"/>
        <v>#N/A</v>
      </c>
      <c r="QG115" s="504">
        <f t="shared" si="2961"/>
        <v>0</v>
      </c>
      <c r="QH115" s="500">
        <f t="shared" si="2962"/>
        <v>0</v>
      </c>
      <c r="QK115" s="665"/>
      <c r="QL115" s="666"/>
      <c r="QM115" s="667"/>
      <c r="QN115" s="676"/>
      <c r="QO115" s="669"/>
      <c r="QP115" s="670"/>
      <c r="QQ115" s="1324"/>
      <c r="QR115" s="497" t="e">
        <f t="shared" si="2963"/>
        <v>#N/A</v>
      </c>
      <c r="QS115" s="497" t="e">
        <f t="shared" si="2964"/>
        <v>#N/A</v>
      </c>
      <c r="QT115" s="498" t="e">
        <f t="shared" si="2965"/>
        <v>#N/A</v>
      </c>
      <c r="QU115" s="498">
        <f t="shared" ref="QU115:QU117" si="3049">IF(QO115=0,0,1)</f>
        <v>0</v>
      </c>
      <c r="QV115" s="498">
        <f t="shared" ref="QV115:QV117" si="3050">IF(QP115=0,0,1)</f>
        <v>0</v>
      </c>
      <c r="QW115" s="498" t="e">
        <f t="shared" si="2968"/>
        <v>#N/A</v>
      </c>
      <c r="QX115" s="504">
        <f t="shared" si="2969"/>
        <v>0</v>
      </c>
      <c r="QY115" s="500">
        <f t="shared" si="2970"/>
        <v>0</v>
      </c>
      <c r="RB115" s="381"/>
      <c r="RC115" s="382"/>
      <c r="RD115" s="383"/>
      <c r="RE115" s="384"/>
      <c r="RF115" s="385"/>
      <c r="RG115" s="386"/>
      <c r="RH115" s="386"/>
      <c r="RI115" s="497"/>
      <c r="RJ115" s="497"/>
      <c r="RK115" s="501"/>
      <c r="RL115" s="501"/>
      <c r="RM115" s="501"/>
      <c r="RN115" s="501"/>
      <c r="RO115" s="502"/>
      <c r="RP115" s="503"/>
      <c r="RS115" s="381"/>
      <c r="RT115" s="382"/>
      <c r="RU115" s="383"/>
      <c r="RV115" s="384"/>
      <c r="RW115" s="385"/>
      <c r="RX115" s="386"/>
      <c r="RY115" s="386"/>
      <c r="RZ115" s="497"/>
      <c r="SA115" s="497"/>
      <c r="SB115" s="501"/>
      <c r="SC115" s="501"/>
      <c r="SD115" s="501"/>
      <c r="SE115" s="501"/>
      <c r="SF115" s="502"/>
      <c r="SG115" s="503"/>
      <c r="SJ115" s="381"/>
      <c r="SK115" s="382"/>
      <c r="SL115" s="383"/>
      <c r="SM115" s="384"/>
      <c r="SN115" s="385"/>
      <c r="SO115" s="386"/>
      <c r="SP115" s="386"/>
      <c r="SQ115" s="497"/>
      <c r="SR115" s="497"/>
      <c r="SS115" s="501"/>
      <c r="ST115" s="501"/>
      <c r="SU115" s="501"/>
      <c r="SV115" s="501"/>
      <c r="SW115" s="502"/>
      <c r="SX115" s="503"/>
    </row>
    <row r="116" spans="2:518" ht="89.25" customHeight="1" thickTop="1" thickBot="1">
      <c r="B116" s="863" t="s">
        <v>581</v>
      </c>
      <c r="C116" s="833" t="s">
        <v>324</v>
      </c>
      <c r="D116" s="850" t="s">
        <v>582</v>
      </c>
      <c r="E116" s="835" t="s">
        <v>146</v>
      </c>
      <c r="F116" s="836">
        <v>1</v>
      </c>
      <c r="G116" s="916">
        <v>0</v>
      </c>
      <c r="H116" s="837">
        <v>0</v>
      </c>
      <c r="K116" s="965" t="s">
        <v>581</v>
      </c>
      <c r="L116" s="935" t="s">
        <v>324</v>
      </c>
      <c r="M116" s="952" t="s">
        <v>582</v>
      </c>
      <c r="N116" s="937" t="s">
        <v>146</v>
      </c>
      <c r="O116" s="938">
        <v>1</v>
      </c>
      <c r="P116" s="1017">
        <v>1620000</v>
      </c>
      <c r="Q116" s="939">
        <v>1620000</v>
      </c>
      <c r="R116" s="497">
        <f>IF(EXACT(VLOOKUP(K116,OFERTA_0,3,FALSE),M116),1,0)</f>
        <v>1</v>
      </c>
      <c r="S116" s="497">
        <f>IF(EXACT(VLOOKUP(K116,OFERTA_0,4,FALSE),N116),1,0)</f>
        <v>1</v>
      </c>
      <c r="T116" s="498">
        <f>IF(EXACT(VLOOKUP(K116,OFERTA_0,5,FALSE),O116),1,0)</f>
        <v>1</v>
      </c>
      <c r="U116" s="498">
        <f t="shared" ref="U116" si="3051">IF(P116=0,0,1)</f>
        <v>1</v>
      </c>
      <c r="V116" s="498">
        <f t="shared" ref="V116" si="3052">IF(Q116=0,0,1)</f>
        <v>1</v>
      </c>
      <c r="W116" s="498">
        <f t="shared" ref="W116" si="3053">PRODUCT(R116:V116)</f>
        <v>1</v>
      </c>
      <c r="X116" s="504">
        <f t="shared" ref="X116" si="3054">ROUND(Q116,0)</f>
        <v>1620000</v>
      </c>
      <c r="Y116" s="500">
        <f t="shared" ref="Y116" si="3055">Q116-X116</f>
        <v>0</v>
      </c>
      <c r="Z116" s="486"/>
      <c r="AA116" s="486"/>
      <c r="AB116" s="965" t="s">
        <v>581</v>
      </c>
      <c r="AC116" s="935" t="s">
        <v>324</v>
      </c>
      <c r="AD116" s="952" t="s">
        <v>582</v>
      </c>
      <c r="AE116" s="937" t="s">
        <v>146</v>
      </c>
      <c r="AF116" s="938">
        <v>1</v>
      </c>
      <c r="AG116" s="1017">
        <v>522000</v>
      </c>
      <c r="AH116" s="939">
        <v>522000</v>
      </c>
      <c r="AI116" s="497">
        <f>IF(EXACT(VLOOKUP(AB116,OFERTA_0,3,FALSE),AD116),1,0)</f>
        <v>1</v>
      </c>
      <c r="AJ116" s="497">
        <f>IF(EXACT(VLOOKUP(AB116,OFERTA_0,4,FALSE),AE116),1,0)</f>
        <v>1</v>
      </c>
      <c r="AK116" s="498">
        <f>IF(EXACT(VLOOKUP(AB116,OFERTA_0,5,FALSE),AF116),1,0)</f>
        <v>1</v>
      </c>
      <c r="AL116" s="498">
        <f t="shared" ref="AL116" si="3056">IF(AG116=0,0,1)</f>
        <v>1</v>
      </c>
      <c r="AM116" s="498">
        <f t="shared" ref="AM116" si="3057">IF(AH116=0,0,1)</f>
        <v>1</v>
      </c>
      <c r="AN116" s="498">
        <f t="shared" ref="AN116" si="3058">PRODUCT(AI116:AM116)</f>
        <v>1</v>
      </c>
      <c r="AO116" s="504">
        <f t="shared" ref="AO116" si="3059">ROUND(AH116,0)</f>
        <v>522000</v>
      </c>
      <c r="AP116" s="500">
        <f t="shared" ref="AP116" si="3060">AH116-AO116</f>
        <v>0</v>
      </c>
      <c r="AQ116" s="486"/>
      <c r="AR116" s="486"/>
      <c r="AS116" s="965" t="s">
        <v>581</v>
      </c>
      <c r="AT116" s="935" t="s">
        <v>324</v>
      </c>
      <c r="AU116" s="952" t="s">
        <v>582</v>
      </c>
      <c r="AV116" s="937" t="s">
        <v>146</v>
      </c>
      <c r="AW116" s="938">
        <v>1</v>
      </c>
      <c r="AX116" s="1017">
        <v>1950000</v>
      </c>
      <c r="AY116" s="939">
        <v>1950000</v>
      </c>
      <c r="AZ116" s="497">
        <f>IF(EXACT(VLOOKUP(AS116,OFERTA_0,3,FALSE),AU116),1,0)</f>
        <v>1</v>
      </c>
      <c r="BA116" s="497">
        <f>IF(EXACT(VLOOKUP(AS116,OFERTA_0,4,FALSE),AV116),1,0)</f>
        <v>1</v>
      </c>
      <c r="BB116" s="498">
        <f>IF(EXACT(VLOOKUP(AS116,OFERTA_0,5,FALSE),AW116),1,0)</f>
        <v>1</v>
      </c>
      <c r="BC116" s="498">
        <f t="shared" ref="BC116" si="3061">IF(AX116=0,0,1)</f>
        <v>1</v>
      </c>
      <c r="BD116" s="498">
        <f t="shared" ref="BD116" si="3062">IF(AY116=0,0,1)</f>
        <v>1</v>
      </c>
      <c r="BE116" s="498">
        <f t="shared" ref="BE116" si="3063">PRODUCT(AZ116:BD116)</f>
        <v>1</v>
      </c>
      <c r="BF116" s="504">
        <f t="shared" ref="BF116" si="3064">ROUND(AY116,0)</f>
        <v>1950000</v>
      </c>
      <c r="BG116" s="500">
        <f t="shared" ref="BG116" si="3065">AY116-BF116</f>
        <v>0</v>
      </c>
      <c r="BJ116" s="965" t="s">
        <v>581</v>
      </c>
      <c r="BK116" s="935" t="s">
        <v>324</v>
      </c>
      <c r="BL116" s="952" t="s">
        <v>582</v>
      </c>
      <c r="BM116" s="937" t="s">
        <v>146</v>
      </c>
      <c r="BN116" s="938">
        <v>1</v>
      </c>
      <c r="BO116" s="1017">
        <v>1985714</v>
      </c>
      <c r="BP116" s="939">
        <v>1985714</v>
      </c>
      <c r="BQ116" s="497">
        <f>IF(EXACT(VLOOKUP(BJ116,OFERTA_0,3,FALSE),BL116),1,0)</f>
        <v>1</v>
      </c>
      <c r="BR116" s="497">
        <f>IF(EXACT(VLOOKUP(BJ116,OFERTA_0,4,FALSE),BM116),1,0)</f>
        <v>1</v>
      </c>
      <c r="BS116" s="498">
        <f>IF(EXACT(VLOOKUP(BJ116,OFERTA_0,5,FALSE),BN116),1,0)</f>
        <v>1</v>
      </c>
      <c r="BT116" s="498">
        <f t="shared" ref="BT116" si="3066">IF(BO116=0,0,1)</f>
        <v>1</v>
      </c>
      <c r="BU116" s="498">
        <f t="shared" ref="BU116" si="3067">IF(BP116=0,0,1)</f>
        <v>1</v>
      </c>
      <c r="BV116" s="498">
        <f t="shared" ref="BV116" si="3068">PRODUCT(BQ116:BU116)</f>
        <v>1</v>
      </c>
      <c r="BW116" s="504">
        <f t="shared" ref="BW116" si="3069">ROUND(BP116,0)</f>
        <v>1985714</v>
      </c>
      <c r="BX116" s="500">
        <f t="shared" ref="BX116" si="3070">BP116-BW116</f>
        <v>0</v>
      </c>
      <c r="CA116" s="965" t="s">
        <v>581</v>
      </c>
      <c r="CB116" s="935" t="s">
        <v>324</v>
      </c>
      <c r="CC116" s="952" t="s">
        <v>582</v>
      </c>
      <c r="CD116" s="937" t="s">
        <v>146</v>
      </c>
      <c r="CE116" s="938">
        <v>1</v>
      </c>
      <c r="CF116" s="1017">
        <v>1523355</v>
      </c>
      <c r="CG116" s="939">
        <v>1523355</v>
      </c>
      <c r="CH116" s="497">
        <f>IF(EXACT(VLOOKUP(CA116,OFERTA_0,3,FALSE),CC116),1,0)</f>
        <v>1</v>
      </c>
      <c r="CI116" s="497">
        <f>IF(EXACT(VLOOKUP(CA116,OFERTA_0,4,FALSE),CD116),1,0)</f>
        <v>1</v>
      </c>
      <c r="CJ116" s="498">
        <f>IF(EXACT(VLOOKUP(CA116,OFERTA_0,5,FALSE),CE116),1,0)</f>
        <v>1</v>
      </c>
      <c r="CK116" s="498">
        <f t="shared" ref="CK116" si="3071">IF(CF116=0,0,1)</f>
        <v>1</v>
      </c>
      <c r="CL116" s="498">
        <f t="shared" ref="CL116" si="3072">IF(CG116=0,0,1)</f>
        <v>1</v>
      </c>
      <c r="CM116" s="498">
        <f t="shared" ref="CM116" si="3073">PRODUCT(CH116:CL116)</f>
        <v>1</v>
      </c>
      <c r="CN116" s="504">
        <f t="shared" ref="CN116" si="3074">ROUND(CG116,0)</f>
        <v>1523355</v>
      </c>
      <c r="CO116" s="500">
        <f t="shared" ref="CO116" si="3075">CG116-CN116</f>
        <v>0</v>
      </c>
      <c r="CR116" s="965" t="s">
        <v>581</v>
      </c>
      <c r="CS116" s="935" t="s">
        <v>324</v>
      </c>
      <c r="CT116" s="952" t="s">
        <v>582</v>
      </c>
      <c r="CU116" s="937" t="s">
        <v>146</v>
      </c>
      <c r="CV116" s="1030">
        <v>1</v>
      </c>
      <c r="CW116" s="1017">
        <v>1523350</v>
      </c>
      <c r="CX116" s="698">
        <f t="shared" ref="CX116" si="3076">ROUND(CV116*CW116,0)</f>
        <v>1523350</v>
      </c>
      <c r="CY116" s="497">
        <f>IF(EXACT(VLOOKUP(CR116,OFERTA_0,3,FALSE),CT116),1,0)</f>
        <v>1</v>
      </c>
      <c r="CZ116" s="497">
        <f>IF(EXACT(VLOOKUP(CR116,OFERTA_0,4,FALSE),CU116),1,0)</f>
        <v>1</v>
      </c>
      <c r="DA116" s="498">
        <f>IF(EXACT(VLOOKUP(CR116,OFERTA_0,5,FALSE),CV116),1,0)</f>
        <v>1</v>
      </c>
      <c r="DB116" s="498">
        <f t="shared" ref="DB116" si="3077">IF(CW116=0,0,1)</f>
        <v>1</v>
      </c>
      <c r="DC116" s="498">
        <f t="shared" ref="DC116" si="3078">IF(CX116=0,0,1)</f>
        <v>1</v>
      </c>
      <c r="DD116" s="498">
        <f t="shared" ref="DD116" si="3079">PRODUCT(CY116:DC116)</f>
        <v>1</v>
      </c>
      <c r="DE116" s="504">
        <f t="shared" ref="DE116" si="3080">ROUND(CX116,0)</f>
        <v>1523350</v>
      </c>
      <c r="DF116" s="500">
        <f t="shared" ref="DF116" si="3081">CX116-DE116</f>
        <v>0</v>
      </c>
      <c r="DI116" s="965" t="s">
        <v>581</v>
      </c>
      <c r="DJ116" s="935" t="s">
        <v>324</v>
      </c>
      <c r="DK116" s="952" t="s">
        <v>582</v>
      </c>
      <c r="DL116" s="937" t="s">
        <v>146</v>
      </c>
      <c r="DM116" s="938">
        <v>1</v>
      </c>
      <c r="DN116" s="1017">
        <v>6500000</v>
      </c>
      <c r="DO116" s="939">
        <v>6500000</v>
      </c>
      <c r="DP116" s="497">
        <f>IF(EXACT(VLOOKUP(DI116,OFERTA_0,3,FALSE),DK116),1,0)</f>
        <v>1</v>
      </c>
      <c r="DQ116" s="497">
        <f>IF(EXACT(VLOOKUP(DI116,OFERTA_0,4,FALSE),DL116),1,0)</f>
        <v>1</v>
      </c>
      <c r="DR116" s="498">
        <f>IF(EXACT(VLOOKUP(DI116,OFERTA_0,5,FALSE),DM116),1,0)</f>
        <v>1</v>
      </c>
      <c r="DS116" s="498">
        <f t="shared" ref="DS116" si="3082">IF(DN116=0,0,1)</f>
        <v>1</v>
      </c>
      <c r="DT116" s="498">
        <f t="shared" ref="DT116" si="3083">IF(DO116=0,0,1)</f>
        <v>1</v>
      </c>
      <c r="DU116" s="498">
        <f t="shared" ref="DU116" si="3084">PRODUCT(DP116:DT116)</f>
        <v>1</v>
      </c>
      <c r="DV116" s="504">
        <f t="shared" ref="DV116" si="3085">ROUND(DO116,0)</f>
        <v>6500000</v>
      </c>
      <c r="DW116" s="500">
        <f t="shared" ref="DW116" si="3086">DO116-DV116</f>
        <v>0</v>
      </c>
      <c r="DZ116" s="965" t="s">
        <v>581</v>
      </c>
      <c r="EA116" s="935" t="s">
        <v>324</v>
      </c>
      <c r="EB116" s="952" t="s">
        <v>582</v>
      </c>
      <c r="EC116" s="937" t="s">
        <v>146</v>
      </c>
      <c r="ED116" s="1030">
        <v>1</v>
      </c>
      <c r="EE116" s="1017">
        <v>1523305</v>
      </c>
      <c r="EF116" s="698">
        <f t="shared" ref="EF116" si="3087">ROUND(ED116*EE116,0)</f>
        <v>1523305</v>
      </c>
      <c r="EG116" s="497">
        <f>IF(EXACT(VLOOKUP(DZ116,OFERTA_0,3,FALSE),EB116),1,0)</f>
        <v>1</v>
      </c>
      <c r="EH116" s="497">
        <f>IF(EXACT(VLOOKUP(DZ116,OFERTA_0,4,FALSE),EC116),1,0)</f>
        <v>1</v>
      </c>
      <c r="EI116" s="498">
        <f>IF(EXACT(VLOOKUP(DZ116,OFERTA_0,5,FALSE),ED116),1,0)</f>
        <v>1</v>
      </c>
      <c r="EJ116" s="498">
        <f t="shared" ref="EJ116" si="3088">IF(EE116=0,0,1)</f>
        <v>1</v>
      </c>
      <c r="EK116" s="498">
        <f t="shared" ref="EK116" si="3089">IF(EF116=0,0,1)</f>
        <v>1</v>
      </c>
      <c r="EL116" s="498">
        <f t="shared" ref="EL116" si="3090">PRODUCT(EG116:EK116)</f>
        <v>1</v>
      </c>
      <c r="EM116" s="504">
        <f t="shared" ref="EM116" si="3091">ROUND(EF116,0)</f>
        <v>1523305</v>
      </c>
      <c r="EN116" s="500">
        <f t="shared" ref="EN116" si="3092">EF116-EM116</f>
        <v>0</v>
      </c>
      <c r="EQ116" s="665"/>
      <c r="ER116" s="666"/>
      <c r="ES116" s="667"/>
      <c r="ET116" s="676"/>
      <c r="EU116" s="669"/>
      <c r="EV116" s="670"/>
      <c r="EW116" s="1324"/>
      <c r="EX116" s="497" t="e">
        <f t="shared" si="2819"/>
        <v>#N/A</v>
      </c>
      <c r="EY116" s="497" t="e">
        <f t="shared" si="2820"/>
        <v>#N/A</v>
      </c>
      <c r="EZ116" s="498" t="e">
        <f t="shared" si="2821"/>
        <v>#N/A</v>
      </c>
      <c r="FA116" s="498">
        <f t="shared" si="3013"/>
        <v>0</v>
      </c>
      <c r="FB116" s="498">
        <f t="shared" si="3014"/>
        <v>0</v>
      </c>
      <c r="FC116" s="498" t="e">
        <f t="shared" si="2824"/>
        <v>#N/A</v>
      </c>
      <c r="FD116" s="504">
        <f t="shared" si="2825"/>
        <v>0</v>
      </c>
      <c r="FE116" s="500">
        <f t="shared" si="2826"/>
        <v>0</v>
      </c>
      <c r="FH116" s="665"/>
      <c r="FI116" s="666"/>
      <c r="FJ116" s="667"/>
      <c r="FK116" s="676"/>
      <c r="FL116" s="669"/>
      <c r="FM116" s="670"/>
      <c r="FN116" s="1324"/>
      <c r="FO116" s="497" t="e">
        <f t="shared" si="2827"/>
        <v>#N/A</v>
      </c>
      <c r="FP116" s="497" t="e">
        <f t="shared" si="2828"/>
        <v>#N/A</v>
      </c>
      <c r="FQ116" s="498" t="e">
        <f t="shared" si="2829"/>
        <v>#N/A</v>
      </c>
      <c r="FR116" s="498">
        <f t="shared" si="3015"/>
        <v>0</v>
      </c>
      <c r="FS116" s="498">
        <f t="shared" si="3016"/>
        <v>0</v>
      </c>
      <c r="FT116" s="498" t="e">
        <f t="shared" si="2832"/>
        <v>#N/A</v>
      </c>
      <c r="FU116" s="504">
        <f t="shared" si="2833"/>
        <v>0</v>
      </c>
      <c r="FV116" s="500">
        <f t="shared" si="2834"/>
        <v>0</v>
      </c>
      <c r="FY116" s="665"/>
      <c r="FZ116" s="666"/>
      <c r="GA116" s="667"/>
      <c r="GB116" s="676"/>
      <c r="GC116" s="669"/>
      <c r="GD116" s="670"/>
      <c r="GE116" s="1324"/>
      <c r="GF116" s="497" t="e">
        <f t="shared" si="2835"/>
        <v>#N/A</v>
      </c>
      <c r="GG116" s="497" t="e">
        <f t="shared" si="2836"/>
        <v>#N/A</v>
      </c>
      <c r="GH116" s="498" t="e">
        <f t="shared" si="2837"/>
        <v>#N/A</v>
      </c>
      <c r="GI116" s="498">
        <f t="shared" si="3017"/>
        <v>0</v>
      </c>
      <c r="GJ116" s="498">
        <f t="shared" si="3018"/>
        <v>0</v>
      </c>
      <c r="GK116" s="498" t="e">
        <f t="shared" si="2840"/>
        <v>#N/A</v>
      </c>
      <c r="GL116" s="504">
        <f t="shared" si="2841"/>
        <v>0</v>
      </c>
      <c r="GM116" s="500">
        <f t="shared" si="2842"/>
        <v>0</v>
      </c>
      <c r="GP116" s="665"/>
      <c r="GQ116" s="666"/>
      <c r="GR116" s="667"/>
      <c r="GS116" s="676"/>
      <c r="GT116" s="669"/>
      <c r="GU116" s="670"/>
      <c r="GV116" s="1324"/>
      <c r="GW116" s="497" t="e">
        <f t="shared" si="2843"/>
        <v>#N/A</v>
      </c>
      <c r="GX116" s="497" t="e">
        <f t="shared" si="2844"/>
        <v>#N/A</v>
      </c>
      <c r="GY116" s="498" t="e">
        <f t="shared" si="2845"/>
        <v>#N/A</v>
      </c>
      <c r="GZ116" s="498">
        <f t="shared" si="3019"/>
        <v>0</v>
      </c>
      <c r="HA116" s="498">
        <f t="shared" si="3020"/>
        <v>0</v>
      </c>
      <c r="HB116" s="498" t="e">
        <f t="shared" si="2848"/>
        <v>#N/A</v>
      </c>
      <c r="HC116" s="504">
        <f t="shared" si="2849"/>
        <v>0</v>
      </c>
      <c r="HD116" s="500">
        <f t="shared" si="2850"/>
        <v>0</v>
      </c>
      <c r="HG116" s="665"/>
      <c r="HH116" s="666"/>
      <c r="HI116" s="667"/>
      <c r="HJ116" s="676"/>
      <c r="HK116" s="669"/>
      <c r="HL116" s="670"/>
      <c r="HM116" s="1324"/>
      <c r="HN116" s="497" t="e">
        <f t="shared" si="2851"/>
        <v>#N/A</v>
      </c>
      <c r="HO116" s="497" t="e">
        <f t="shared" si="2852"/>
        <v>#N/A</v>
      </c>
      <c r="HP116" s="498" t="e">
        <f t="shared" si="2853"/>
        <v>#N/A</v>
      </c>
      <c r="HQ116" s="498">
        <f t="shared" si="3021"/>
        <v>0</v>
      </c>
      <c r="HR116" s="498">
        <f t="shared" si="3022"/>
        <v>0</v>
      </c>
      <c r="HS116" s="498" t="e">
        <f t="shared" si="2856"/>
        <v>#N/A</v>
      </c>
      <c r="HT116" s="504">
        <f t="shared" si="2857"/>
        <v>0</v>
      </c>
      <c r="HU116" s="500">
        <f t="shared" si="2858"/>
        <v>0</v>
      </c>
      <c r="HX116" s="665"/>
      <c r="HY116" s="666"/>
      <c r="HZ116" s="667"/>
      <c r="IA116" s="676"/>
      <c r="IB116" s="669"/>
      <c r="IC116" s="670"/>
      <c r="ID116" s="1324"/>
      <c r="IE116" s="497" t="e">
        <f t="shared" si="2859"/>
        <v>#N/A</v>
      </c>
      <c r="IF116" s="497" t="e">
        <f t="shared" si="2860"/>
        <v>#N/A</v>
      </c>
      <c r="IG116" s="498" t="e">
        <f t="shared" si="2861"/>
        <v>#N/A</v>
      </c>
      <c r="IH116" s="498">
        <f t="shared" si="3023"/>
        <v>0</v>
      </c>
      <c r="II116" s="498">
        <f t="shared" si="3024"/>
        <v>0</v>
      </c>
      <c r="IJ116" s="498" t="e">
        <f t="shared" si="2864"/>
        <v>#N/A</v>
      </c>
      <c r="IK116" s="504">
        <f t="shared" si="2865"/>
        <v>0</v>
      </c>
      <c r="IL116" s="500">
        <f t="shared" si="2866"/>
        <v>0</v>
      </c>
      <c r="IO116" s="665"/>
      <c r="IP116" s="666"/>
      <c r="IQ116" s="667"/>
      <c r="IR116" s="676"/>
      <c r="IS116" s="669"/>
      <c r="IT116" s="670"/>
      <c r="IU116" s="1324"/>
      <c r="IV116" s="497" t="e">
        <f t="shared" si="2867"/>
        <v>#N/A</v>
      </c>
      <c r="IW116" s="497" t="e">
        <f t="shared" si="2868"/>
        <v>#N/A</v>
      </c>
      <c r="IX116" s="498" t="e">
        <f t="shared" si="2869"/>
        <v>#N/A</v>
      </c>
      <c r="IY116" s="498">
        <f t="shared" si="3025"/>
        <v>0</v>
      </c>
      <c r="IZ116" s="498">
        <f t="shared" si="3026"/>
        <v>0</v>
      </c>
      <c r="JA116" s="498" t="e">
        <f t="shared" si="2872"/>
        <v>#N/A</v>
      </c>
      <c r="JB116" s="504">
        <f t="shared" si="2873"/>
        <v>0</v>
      </c>
      <c r="JC116" s="500">
        <f t="shared" si="2874"/>
        <v>0</v>
      </c>
      <c r="JF116" s="665"/>
      <c r="JG116" s="666"/>
      <c r="JH116" s="667"/>
      <c r="JI116" s="676"/>
      <c r="JJ116" s="669"/>
      <c r="JK116" s="670"/>
      <c r="JL116" s="1324"/>
      <c r="JM116" s="497" t="e">
        <f t="shared" si="2875"/>
        <v>#N/A</v>
      </c>
      <c r="JN116" s="497" t="e">
        <f t="shared" si="2876"/>
        <v>#N/A</v>
      </c>
      <c r="JO116" s="498" t="e">
        <f t="shared" si="2877"/>
        <v>#N/A</v>
      </c>
      <c r="JP116" s="498">
        <f t="shared" si="3027"/>
        <v>0</v>
      </c>
      <c r="JQ116" s="498">
        <f t="shared" si="3028"/>
        <v>0</v>
      </c>
      <c r="JR116" s="498" t="e">
        <f t="shared" si="2880"/>
        <v>#N/A</v>
      </c>
      <c r="JS116" s="504">
        <f t="shared" si="2881"/>
        <v>0</v>
      </c>
      <c r="JT116" s="500">
        <f t="shared" si="2882"/>
        <v>0</v>
      </c>
      <c r="JW116" s="665"/>
      <c r="JX116" s="666"/>
      <c r="JY116" s="667"/>
      <c r="JZ116" s="676"/>
      <c r="KA116" s="669"/>
      <c r="KB116" s="670"/>
      <c r="KC116" s="1324"/>
      <c r="KD116" s="497" t="e">
        <f t="shared" si="2883"/>
        <v>#N/A</v>
      </c>
      <c r="KE116" s="497" t="e">
        <f t="shared" si="2884"/>
        <v>#N/A</v>
      </c>
      <c r="KF116" s="498" t="e">
        <f t="shared" si="2885"/>
        <v>#N/A</v>
      </c>
      <c r="KG116" s="498">
        <f t="shared" si="3029"/>
        <v>0</v>
      </c>
      <c r="KH116" s="498">
        <f t="shared" si="3030"/>
        <v>0</v>
      </c>
      <c r="KI116" s="498" t="e">
        <f t="shared" si="2888"/>
        <v>#N/A</v>
      </c>
      <c r="KJ116" s="504">
        <f t="shared" si="2889"/>
        <v>0</v>
      </c>
      <c r="KK116" s="500">
        <f t="shared" si="2890"/>
        <v>0</v>
      </c>
      <c r="KN116" s="665"/>
      <c r="KO116" s="666"/>
      <c r="KP116" s="667"/>
      <c r="KQ116" s="676"/>
      <c r="KR116" s="669"/>
      <c r="KS116" s="670"/>
      <c r="KT116" s="1324"/>
      <c r="KU116" s="497" t="e">
        <f t="shared" si="2891"/>
        <v>#N/A</v>
      </c>
      <c r="KV116" s="497" t="e">
        <f t="shared" si="2892"/>
        <v>#N/A</v>
      </c>
      <c r="KW116" s="498" t="e">
        <f t="shared" si="2893"/>
        <v>#N/A</v>
      </c>
      <c r="KX116" s="498">
        <f t="shared" si="3031"/>
        <v>0</v>
      </c>
      <c r="KY116" s="498">
        <f t="shared" si="3032"/>
        <v>0</v>
      </c>
      <c r="KZ116" s="498" t="e">
        <f t="shared" si="2896"/>
        <v>#N/A</v>
      </c>
      <c r="LA116" s="504">
        <f t="shared" si="2897"/>
        <v>0</v>
      </c>
      <c r="LB116" s="500">
        <f t="shared" si="2898"/>
        <v>0</v>
      </c>
      <c r="LE116" s="665"/>
      <c r="LF116" s="666"/>
      <c r="LG116" s="667"/>
      <c r="LH116" s="676"/>
      <c r="LI116" s="669"/>
      <c r="LJ116" s="670"/>
      <c r="LK116" s="1324"/>
      <c r="LL116" s="497" t="e">
        <f t="shared" si="2899"/>
        <v>#N/A</v>
      </c>
      <c r="LM116" s="497" t="e">
        <f t="shared" si="2900"/>
        <v>#N/A</v>
      </c>
      <c r="LN116" s="498" t="e">
        <f t="shared" si="2901"/>
        <v>#N/A</v>
      </c>
      <c r="LO116" s="498">
        <f t="shared" si="3033"/>
        <v>0</v>
      </c>
      <c r="LP116" s="498">
        <f t="shared" si="3034"/>
        <v>0</v>
      </c>
      <c r="LQ116" s="498" t="e">
        <f t="shared" si="2904"/>
        <v>#N/A</v>
      </c>
      <c r="LR116" s="504">
        <f t="shared" si="2905"/>
        <v>0</v>
      </c>
      <c r="LS116" s="500">
        <f t="shared" si="2906"/>
        <v>0</v>
      </c>
      <c r="LV116" s="665"/>
      <c r="LW116" s="666"/>
      <c r="LX116" s="667"/>
      <c r="LY116" s="676"/>
      <c r="LZ116" s="669"/>
      <c r="MA116" s="670"/>
      <c r="MB116" s="1324"/>
      <c r="MC116" s="497" t="e">
        <f t="shared" si="2907"/>
        <v>#N/A</v>
      </c>
      <c r="MD116" s="497" t="e">
        <f t="shared" si="2908"/>
        <v>#N/A</v>
      </c>
      <c r="ME116" s="498" t="e">
        <f t="shared" si="2909"/>
        <v>#N/A</v>
      </c>
      <c r="MF116" s="498">
        <f t="shared" si="3035"/>
        <v>0</v>
      </c>
      <c r="MG116" s="498">
        <f t="shared" si="3036"/>
        <v>0</v>
      </c>
      <c r="MH116" s="498" t="e">
        <f t="shared" si="2912"/>
        <v>#N/A</v>
      </c>
      <c r="MI116" s="504">
        <f t="shared" si="2913"/>
        <v>0</v>
      </c>
      <c r="MJ116" s="500">
        <f t="shared" si="2914"/>
        <v>0</v>
      </c>
      <c r="MM116" s="665"/>
      <c r="MN116" s="666"/>
      <c r="MO116" s="667"/>
      <c r="MP116" s="676"/>
      <c r="MQ116" s="669"/>
      <c r="MR116" s="670"/>
      <c r="MS116" s="1324"/>
      <c r="MT116" s="497" t="e">
        <f t="shared" si="2915"/>
        <v>#N/A</v>
      </c>
      <c r="MU116" s="497" t="e">
        <f t="shared" si="2916"/>
        <v>#N/A</v>
      </c>
      <c r="MV116" s="498" t="e">
        <f t="shared" si="2917"/>
        <v>#N/A</v>
      </c>
      <c r="MW116" s="498">
        <f t="shared" si="3037"/>
        <v>0</v>
      </c>
      <c r="MX116" s="498">
        <f t="shared" si="3038"/>
        <v>0</v>
      </c>
      <c r="MY116" s="498" t="e">
        <f t="shared" si="2920"/>
        <v>#N/A</v>
      </c>
      <c r="MZ116" s="504">
        <f t="shared" si="2921"/>
        <v>0</v>
      </c>
      <c r="NA116" s="500">
        <f t="shared" si="2922"/>
        <v>0</v>
      </c>
      <c r="ND116" s="665"/>
      <c r="NE116" s="666"/>
      <c r="NF116" s="667"/>
      <c r="NG116" s="676"/>
      <c r="NH116" s="669"/>
      <c r="NI116" s="670"/>
      <c r="NJ116" s="1324"/>
      <c r="NK116" s="497" t="e">
        <f t="shared" si="2923"/>
        <v>#N/A</v>
      </c>
      <c r="NL116" s="497" t="e">
        <f t="shared" si="2924"/>
        <v>#N/A</v>
      </c>
      <c r="NM116" s="498" t="e">
        <f t="shared" si="2925"/>
        <v>#N/A</v>
      </c>
      <c r="NN116" s="498">
        <f t="shared" si="3039"/>
        <v>0</v>
      </c>
      <c r="NO116" s="498">
        <f t="shared" si="3040"/>
        <v>0</v>
      </c>
      <c r="NP116" s="498" t="e">
        <f t="shared" si="2928"/>
        <v>#N/A</v>
      </c>
      <c r="NQ116" s="504">
        <f t="shared" si="2929"/>
        <v>0</v>
      </c>
      <c r="NR116" s="500">
        <f t="shared" si="2930"/>
        <v>0</v>
      </c>
      <c r="NU116" s="665"/>
      <c r="NV116" s="666"/>
      <c r="NW116" s="667"/>
      <c r="NX116" s="676"/>
      <c r="NY116" s="669"/>
      <c r="NZ116" s="670"/>
      <c r="OA116" s="1324"/>
      <c r="OB116" s="497" t="e">
        <f t="shared" si="2931"/>
        <v>#N/A</v>
      </c>
      <c r="OC116" s="497" t="e">
        <f t="shared" si="2932"/>
        <v>#N/A</v>
      </c>
      <c r="OD116" s="498" t="e">
        <f t="shared" si="2933"/>
        <v>#N/A</v>
      </c>
      <c r="OE116" s="498">
        <f t="shared" si="3041"/>
        <v>0</v>
      </c>
      <c r="OF116" s="498">
        <f t="shared" si="3042"/>
        <v>0</v>
      </c>
      <c r="OG116" s="498" t="e">
        <f t="shared" si="2936"/>
        <v>#N/A</v>
      </c>
      <c r="OH116" s="504">
        <f t="shared" si="2937"/>
        <v>0</v>
      </c>
      <c r="OI116" s="500">
        <f t="shared" si="2938"/>
        <v>0</v>
      </c>
      <c r="OL116" s="665"/>
      <c r="OM116" s="666"/>
      <c r="ON116" s="667"/>
      <c r="OO116" s="676"/>
      <c r="OP116" s="669"/>
      <c r="OQ116" s="670"/>
      <c r="OR116" s="1324"/>
      <c r="OS116" s="497" t="e">
        <f t="shared" si="2939"/>
        <v>#N/A</v>
      </c>
      <c r="OT116" s="497" t="e">
        <f t="shared" si="2940"/>
        <v>#N/A</v>
      </c>
      <c r="OU116" s="498" t="e">
        <f t="shared" si="2941"/>
        <v>#N/A</v>
      </c>
      <c r="OV116" s="498">
        <f t="shared" si="3043"/>
        <v>0</v>
      </c>
      <c r="OW116" s="498">
        <f t="shared" si="3044"/>
        <v>0</v>
      </c>
      <c r="OX116" s="498" t="e">
        <f t="shared" si="2944"/>
        <v>#N/A</v>
      </c>
      <c r="OY116" s="504">
        <f t="shared" si="2945"/>
        <v>0</v>
      </c>
      <c r="OZ116" s="500">
        <f t="shared" si="2946"/>
        <v>0</v>
      </c>
      <c r="PC116" s="665"/>
      <c r="PD116" s="666"/>
      <c r="PE116" s="667"/>
      <c r="PF116" s="676"/>
      <c r="PG116" s="669"/>
      <c r="PH116" s="670"/>
      <c r="PI116" s="1324"/>
      <c r="PJ116" s="497" t="e">
        <f t="shared" si="2947"/>
        <v>#N/A</v>
      </c>
      <c r="PK116" s="497" t="e">
        <f t="shared" si="2948"/>
        <v>#N/A</v>
      </c>
      <c r="PL116" s="498" t="e">
        <f t="shared" si="2949"/>
        <v>#N/A</v>
      </c>
      <c r="PM116" s="498">
        <f t="shared" si="3045"/>
        <v>0</v>
      </c>
      <c r="PN116" s="498">
        <f t="shared" si="3046"/>
        <v>0</v>
      </c>
      <c r="PO116" s="498" t="e">
        <f t="shared" si="2952"/>
        <v>#N/A</v>
      </c>
      <c r="PP116" s="504">
        <f t="shared" si="2953"/>
        <v>0</v>
      </c>
      <c r="PQ116" s="500">
        <f t="shared" si="2954"/>
        <v>0</v>
      </c>
      <c r="PT116" s="665"/>
      <c r="PU116" s="666"/>
      <c r="PV116" s="667"/>
      <c r="PW116" s="676"/>
      <c r="PX116" s="669"/>
      <c r="PY116" s="670"/>
      <c r="PZ116" s="1324"/>
      <c r="QA116" s="497" t="e">
        <f t="shared" si="2955"/>
        <v>#N/A</v>
      </c>
      <c r="QB116" s="497" t="e">
        <f t="shared" si="2956"/>
        <v>#N/A</v>
      </c>
      <c r="QC116" s="498" t="e">
        <f t="shared" si="2957"/>
        <v>#N/A</v>
      </c>
      <c r="QD116" s="498">
        <f t="shared" si="3047"/>
        <v>0</v>
      </c>
      <c r="QE116" s="498">
        <f t="shared" si="3048"/>
        <v>0</v>
      </c>
      <c r="QF116" s="498" t="e">
        <f t="shared" si="2960"/>
        <v>#N/A</v>
      </c>
      <c r="QG116" s="504">
        <f t="shared" si="2961"/>
        <v>0</v>
      </c>
      <c r="QH116" s="500">
        <f t="shared" si="2962"/>
        <v>0</v>
      </c>
      <c r="QK116" s="665"/>
      <c r="QL116" s="666"/>
      <c r="QM116" s="667"/>
      <c r="QN116" s="676"/>
      <c r="QO116" s="669"/>
      <c r="QP116" s="670"/>
      <c r="QQ116" s="1324"/>
      <c r="QR116" s="497" t="e">
        <f t="shared" si="2963"/>
        <v>#N/A</v>
      </c>
      <c r="QS116" s="497" t="e">
        <f t="shared" si="2964"/>
        <v>#N/A</v>
      </c>
      <c r="QT116" s="498" t="e">
        <f t="shared" si="2965"/>
        <v>#N/A</v>
      </c>
      <c r="QU116" s="498">
        <f t="shared" si="3049"/>
        <v>0</v>
      </c>
      <c r="QV116" s="498">
        <f t="shared" si="3050"/>
        <v>0</v>
      </c>
      <c r="QW116" s="498" t="e">
        <f t="shared" si="2968"/>
        <v>#N/A</v>
      </c>
      <c r="QX116" s="504">
        <f t="shared" si="2969"/>
        <v>0</v>
      </c>
      <c r="QY116" s="500">
        <f t="shared" si="2970"/>
        <v>0</v>
      </c>
      <c r="RB116" s="381"/>
      <c r="RC116" s="382"/>
      <c r="RD116" s="383"/>
      <c r="RE116" s="384"/>
      <c r="RF116" s="385"/>
      <c r="RG116" s="386"/>
      <c r="RH116" s="386"/>
      <c r="RI116" s="497"/>
      <c r="RJ116" s="497"/>
      <c r="RK116" s="501"/>
      <c r="RL116" s="501"/>
      <c r="RM116" s="501"/>
      <c r="RN116" s="501"/>
      <c r="RO116" s="502"/>
      <c r="RP116" s="503"/>
      <c r="RS116" s="381"/>
      <c r="RT116" s="382"/>
      <c r="RU116" s="383"/>
      <c r="RV116" s="384"/>
      <c r="RW116" s="385"/>
      <c r="RX116" s="386"/>
      <c r="RY116" s="386"/>
      <c r="RZ116" s="497"/>
      <c r="SA116" s="497"/>
      <c r="SB116" s="501"/>
      <c r="SC116" s="501"/>
      <c r="SD116" s="501"/>
      <c r="SE116" s="501"/>
      <c r="SF116" s="502"/>
      <c r="SG116" s="503"/>
      <c r="SJ116" s="381"/>
      <c r="SK116" s="382"/>
      <c r="SL116" s="383"/>
      <c r="SM116" s="384"/>
      <c r="SN116" s="385"/>
      <c r="SO116" s="386"/>
      <c r="SP116" s="386"/>
      <c r="SQ116" s="497"/>
      <c r="SR116" s="497"/>
      <c r="SS116" s="501"/>
      <c r="ST116" s="501"/>
      <c r="SU116" s="501"/>
      <c r="SV116" s="501"/>
      <c r="SW116" s="502"/>
      <c r="SX116" s="503"/>
    </row>
    <row r="117" spans="2:518" ht="23.25" customHeight="1" thickTop="1" thickBot="1">
      <c r="B117" s="825" t="s">
        <v>583</v>
      </c>
      <c r="C117" s="826"/>
      <c r="D117" s="827" t="s">
        <v>584</v>
      </c>
      <c r="E117" s="828"/>
      <c r="F117" s="866"/>
      <c r="G117" s="830"/>
      <c r="H117" s="831"/>
      <c r="K117" s="927" t="s">
        <v>583</v>
      </c>
      <c r="L117" s="928"/>
      <c r="M117" s="929" t="s">
        <v>584</v>
      </c>
      <c r="N117" s="930"/>
      <c r="O117" s="968"/>
      <c r="P117" s="932"/>
      <c r="Q117" s="933"/>
      <c r="R117" s="493"/>
      <c r="S117" s="494"/>
      <c r="T117" s="494"/>
      <c r="U117" s="494"/>
      <c r="V117" s="494"/>
      <c r="W117" s="494"/>
      <c r="X117" s="917"/>
      <c r="Y117" s="918"/>
      <c r="Z117" s="486"/>
      <c r="AA117" s="486"/>
      <c r="AB117" s="927" t="s">
        <v>583</v>
      </c>
      <c r="AC117" s="928"/>
      <c r="AD117" s="929" t="s">
        <v>584</v>
      </c>
      <c r="AE117" s="930"/>
      <c r="AF117" s="968"/>
      <c r="AG117" s="932"/>
      <c r="AH117" s="933"/>
      <c r="AI117" s="493"/>
      <c r="AJ117" s="494"/>
      <c r="AK117" s="494"/>
      <c r="AL117" s="494"/>
      <c r="AM117" s="494"/>
      <c r="AN117" s="494"/>
      <c r="AO117" s="917"/>
      <c r="AP117" s="918"/>
      <c r="AQ117" s="486"/>
      <c r="AR117" s="486"/>
      <c r="AS117" s="927" t="s">
        <v>583</v>
      </c>
      <c r="AT117" s="928"/>
      <c r="AU117" s="929" t="s">
        <v>584</v>
      </c>
      <c r="AV117" s="930"/>
      <c r="AW117" s="968"/>
      <c r="AX117" s="932"/>
      <c r="AY117" s="933"/>
      <c r="AZ117" s="493"/>
      <c r="BA117" s="494"/>
      <c r="BB117" s="494"/>
      <c r="BC117" s="494"/>
      <c r="BD117" s="494"/>
      <c r="BE117" s="494"/>
      <c r="BF117" s="917"/>
      <c r="BG117" s="918"/>
      <c r="BJ117" s="927" t="s">
        <v>583</v>
      </c>
      <c r="BK117" s="928"/>
      <c r="BL117" s="929" t="s">
        <v>584</v>
      </c>
      <c r="BM117" s="930"/>
      <c r="BN117" s="968"/>
      <c r="BO117" s="932"/>
      <c r="BP117" s="933"/>
      <c r="BQ117" s="493"/>
      <c r="BR117" s="494"/>
      <c r="BS117" s="494"/>
      <c r="BT117" s="494"/>
      <c r="BU117" s="494"/>
      <c r="BV117" s="494"/>
      <c r="BW117" s="917"/>
      <c r="BX117" s="918"/>
      <c r="CA117" s="927" t="s">
        <v>583</v>
      </c>
      <c r="CB117" s="928"/>
      <c r="CC117" s="929" t="s">
        <v>584</v>
      </c>
      <c r="CD117" s="930"/>
      <c r="CE117" s="968"/>
      <c r="CF117" s="932"/>
      <c r="CG117" s="933"/>
      <c r="CH117" s="493"/>
      <c r="CI117" s="494"/>
      <c r="CJ117" s="494"/>
      <c r="CK117" s="494"/>
      <c r="CL117" s="494"/>
      <c r="CM117" s="494"/>
      <c r="CN117" s="917"/>
      <c r="CO117" s="918"/>
      <c r="CR117" s="652" t="s">
        <v>583</v>
      </c>
      <c r="CS117" s="1028"/>
      <c r="CT117" s="929" t="s">
        <v>584</v>
      </c>
      <c r="CU117" s="654"/>
      <c r="CV117" s="655"/>
      <c r="CW117" s="932"/>
      <c r="CX117" s="657"/>
      <c r="CY117" s="493"/>
      <c r="CZ117" s="494"/>
      <c r="DA117" s="494"/>
      <c r="DB117" s="494"/>
      <c r="DC117" s="494"/>
      <c r="DD117" s="494"/>
      <c r="DE117" s="917"/>
      <c r="DF117" s="918"/>
      <c r="DI117" s="927" t="s">
        <v>583</v>
      </c>
      <c r="DJ117" s="928"/>
      <c r="DK117" s="929" t="s">
        <v>584</v>
      </c>
      <c r="DL117" s="930"/>
      <c r="DM117" s="968"/>
      <c r="DN117" s="932"/>
      <c r="DO117" s="933"/>
      <c r="DP117" s="493"/>
      <c r="DQ117" s="494"/>
      <c r="DR117" s="494"/>
      <c r="DS117" s="494"/>
      <c r="DT117" s="494"/>
      <c r="DU117" s="494"/>
      <c r="DV117" s="917"/>
      <c r="DW117" s="918"/>
      <c r="DZ117" s="652" t="s">
        <v>583</v>
      </c>
      <c r="EA117" s="1028"/>
      <c r="EB117" s="929" t="s">
        <v>584</v>
      </c>
      <c r="EC117" s="654"/>
      <c r="ED117" s="655"/>
      <c r="EE117" s="932"/>
      <c r="EF117" s="657"/>
      <c r="EG117" s="493"/>
      <c r="EH117" s="494"/>
      <c r="EI117" s="494"/>
      <c r="EJ117" s="494"/>
      <c r="EK117" s="494"/>
      <c r="EL117" s="494"/>
      <c r="EM117" s="917"/>
      <c r="EN117" s="918"/>
      <c r="EQ117" s="671"/>
      <c r="ER117" s="672"/>
      <c r="ES117" s="673"/>
      <c r="ET117" s="690"/>
      <c r="EU117" s="675"/>
      <c r="EV117" s="691"/>
      <c r="EW117" s="1324"/>
      <c r="EX117" s="497" t="e">
        <f t="shared" si="2819"/>
        <v>#N/A</v>
      </c>
      <c r="EY117" s="497" t="e">
        <f t="shared" si="2820"/>
        <v>#N/A</v>
      </c>
      <c r="EZ117" s="498" t="e">
        <f t="shared" si="2821"/>
        <v>#N/A</v>
      </c>
      <c r="FA117" s="498">
        <f t="shared" si="3013"/>
        <v>0</v>
      </c>
      <c r="FB117" s="498">
        <f t="shared" si="3014"/>
        <v>0</v>
      </c>
      <c r="FC117" s="498" t="e">
        <f t="shared" si="2824"/>
        <v>#N/A</v>
      </c>
      <c r="FD117" s="504">
        <f t="shared" si="2825"/>
        <v>0</v>
      </c>
      <c r="FE117" s="500">
        <f t="shared" si="2826"/>
        <v>0</v>
      </c>
      <c r="FH117" s="671"/>
      <c r="FI117" s="672"/>
      <c r="FJ117" s="673"/>
      <c r="FK117" s="690"/>
      <c r="FL117" s="675"/>
      <c r="FM117" s="691"/>
      <c r="FN117" s="1324"/>
      <c r="FO117" s="497" t="e">
        <f t="shared" si="2827"/>
        <v>#N/A</v>
      </c>
      <c r="FP117" s="497" t="e">
        <f t="shared" si="2828"/>
        <v>#N/A</v>
      </c>
      <c r="FQ117" s="498" t="e">
        <f t="shared" si="2829"/>
        <v>#N/A</v>
      </c>
      <c r="FR117" s="498">
        <f t="shared" si="3015"/>
        <v>0</v>
      </c>
      <c r="FS117" s="498">
        <f t="shared" si="3016"/>
        <v>0</v>
      </c>
      <c r="FT117" s="498" t="e">
        <f t="shared" si="2832"/>
        <v>#N/A</v>
      </c>
      <c r="FU117" s="504">
        <f t="shared" si="2833"/>
        <v>0</v>
      </c>
      <c r="FV117" s="500">
        <f t="shared" si="2834"/>
        <v>0</v>
      </c>
      <c r="FY117" s="671"/>
      <c r="FZ117" s="672"/>
      <c r="GA117" s="673"/>
      <c r="GB117" s="690"/>
      <c r="GC117" s="675"/>
      <c r="GD117" s="691"/>
      <c r="GE117" s="1324"/>
      <c r="GF117" s="497" t="e">
        <f t="shared" si="2835"/>
        <v>#N/A</v>
      </c>
      <c r="GG117" s="497" t="e">
        <f t="shared" si="2836"/>
        <v>#N/A</v>
      </c>
      <c r="GH117" s="498" t="e">
        <f t="shared" si="2837"/>
        <v>#N/A</v>
      </c>
      <c r="GI117" s="498">
        <f t="shared" si="3017"/>
        <v>0</v>
      </c>
      <c r="GJ117" s="498">
        <f t="shared" si="3018"/>
        <v>0</v>
      </c>
      <c r="GK117" s="498" t="e">
        <f t="shared" si="2840"/>
        <v>#N/A</v>
      </c>
      <c r="GL117" s="504">
        <f t="shared" si="2841"/>
        <v>0</v>
      </c>
      <c r="GM117" s="500">
        <f t="shared" si="2842"/>
        <v>0</v>
      </c>
      <c r="GP117" s="671"/>
      <c r="GQ117" s="672"/>
      <c r="GR117" s="673"/>
      <c r="GS117" s="690"/>
      <c r="GT117" s="675"/>
      <c r="GU117" s="691"/>
      <c r="GV117" s="1324"/>
      <c r="GW117" s="497" t="e">
        <f t="shared" si="2843"/>
        <v>#N/A</v>
      </c>
      <c r="GX117" s="497" t="e">
        <f t="shared" si="2844"/>
        <v>#N/A</v>
      </c>
      <c r="GY117" s="498" t="e">
        <f t="shared" si="2845"/>
        <v>#N/A</v>
      </c>
      <c r="GZ117" s="498">
        <f t="shared" si="3019"/>
        <v>0</v>
      </c>
      <c r="HA117" s="498">
        <f t="shared" si="3020"/>
        <v>0</v>
      </c>
      <c r="HB117" s="498" t="e">
        <f t="shared" si="2848"/>
        <v>#N/A</v>
      </c>
      <c r="HC117" s="504">
        <f t="shared" si="2849"/>
        <v>0</v>
      </c>
      <c r="HD117" s="500">
        <f t="shared" si="2850"/>
        <v>0</v>
      </c>
      <c r="HG117" s="671"/>
      <c r="HH117" s="672"/>
      <c r="HI117" s="673"/>
      <c r="HJ117" s="690"/>
      <c r="HK117" s="675"/>
      <c r="HL117" s="691"/>
      <c r="HM117" s="1324"/>
      <c r="HN117" s="497" t="e">
        <f t="shared" si="2851"/>
        <v>#N/A</v>
      </c>
      <c r="HO117" s="497" t="e">
        <f t="shared" si="2852"/>
        <v>#N/A</v>
      </c>
      <c r="HP117" s="498" t="e">
        <f t="shared" si="2853"/>
        <v>#N/A</v>
      </c>
      <c r="HQ117" s="498">
        <f t="shared" si="3021"/>
        <v>0</v>
      </c>
      <c r="HR117" s="498">
        <f t="shared" si="3022"/>
        <v>0</v>
      </c>
      <c r="HS117" s="498" t="e">
        <f t="shared" si="2856"/>
        <v>#N/A</v>
      </c>
      <c r="HT117" s="504">
        <f t="shared" si="2857"/>
        <v>0</v>
      </c>
      <c r="HU117" s="500">
        <f t="shared" si="2858"/>
        <v>0</v>
      </c>
      <c r="HX117" s="671"/>
      <c r="HY117" s="672"/>
      <c r="HZ117" s="673"/>
      <c r="IA117" s="690"/>
      <c r="IB117" s="675"/>
      <c r="IC117" s="691"/>
      <c r="ID117" s="1324"/>
      <c r="IE117" s="497" t="e">
        <f t="shared" si="2859"/>
        <v>#N/A</v>
      </c>
      <c r="IF117" s="497" t="e">
        <f t="shared" si="2860"/>
        <v>#N/A</v>
      </c>
      <c r="IG117" s="498" t="e">
        <f t="shared" si="2861"/>
        <v>#N/A</v>
      </c>
      <c r="IH117" s="498">
        <f t="shared" si="3023"/>
        <v>0</v>
      </c>
      <c r="II117" s="498">
        <f t="shared" si="3024"/>
        <v>0</v>
      </c>
      <c r="IJ117" s="498" t="e">
        <f t="shared" si="2864"/>
        <v>#N/A</v>
      </c>
      <c r="IK117" s="504">
        <f t="shared" si="2865"/>
        <v>0</v>
      </c>
      <c r="IL117" s="500">
        <f t="shared" si="2866"/>
        <v>0</v>
      </c>
      <c r="IO117" s="671"/>
      <c r="IP117" s="672"/>
      <c r="IQ117" s="673"/>
      <c r="IR117" s="690"/>
      <c r="IS117" s="675"/>
      <c r="IT117" s="691"/>
      <c r="IU117" s="1324"/>
      <c r="IV117" s="497" t="e">
        <f t="shared" si="2867"/>
        <v>#N/A</v>
      </c>
      <c r="IW117" s="497" t="e">
        <f t="shared" si="2868"/>
        <v>#N/A</v>
      </c>
      <c r="IX117" s="498" t="e">
        <f t="shared" si="2869"/>
        <v>#N/A</v>
      </c>
      <c r="IY117" s="498">
        <f t="shared" si="3025"/>
        <v>0</v>
      </c>
      <c r="IZ117" s="498">
        <f t="shared" si="3026"/>
        <v>0</v>
      </c>
      <c r="JA117" s="498" t="e">
        <f t="shared" si="2872"/>
        <v>#N/A</v>
      </c>
      <c r="JB117" s="504">
        <f t="shared" si="2873"/>
        <v>0</v>
      </c>
      <c r="JC117" s="500">
        <f t="shared" si="2874"/>
        <v>0</v>
      </c>
      <c r="JF117" s="671"/>
      <c r="JG117" s="672"/>
      <c r="JH117" s="673"/>
      <c r="JI117" s="690"/>
      <c r="JJ117" s="675"/>
      <c r="JK117" s="691"/>
      <c r="JL117" s="1324"/>
      <c r="JM117" s="497" t="e">
        <f t="shared" si="2875"/>
        <v>#N/A</v>
      </c>
      <c r="JN117" s="497" t="e">
        <f t="shared" si="2876"/>
        <v>#N/A</v>
      </c>
      <c r="JO117" s="498" t="e">
        <f t="shared" si="2877"/>
        <v>#N/A</v>
      </c>
      <c r="JP117" s="498">
        <f t="shared" si="3027"/>
        <v>0</v>
      </c>
      <c r="JQ117" s="498">
        <f t="shared" si="3028"/>
        <v>0</v>
      </c>
      <c r="JR117" s="498" t="e">
        <f t="shared" si="2880"/>
        <v>#N/A</v>
      </c>
      <c r="JS117" s="504">
        <f t="shared" si="2881"/>
        <v>0</v>
      </c>
      <c r="JT117" s="500">
        <f t="shared" si="2882"/>
        <v>0</v>
      </c>
      <c r="JW117" s="671"/>
      <c r="JX117" s="672"/>
      <c r="JY117" s="673"/>
      <c r="JZ117" s="690"/>
      <c r="KA117" s="675"/>
      <c r="KB117" s="691"/>
      <c r="KC117" s="1324"/>
      <c r="KD117" s="497" t="e">
        <f t="shared" si="2883"/>
        <v>#N/A</v>
      </c>
      <c r="KE117" s="497" t="e">
        <f t="shared" si="2884"/>
        <v>#N/A</v>
      </c>
      <c r="KF117" s="498" t="e">
        <f t="shared" si="2885"/>
        <v>#N/A</v>
      </c>
      <c r="KG117" s="498">
        <f t="shared" si="3029"/>
        <v>0</v>
      </c>
      <c r="KH117" s="498">
        <f t="shared" si="3030"/>
        <v>0</v>
      </c>
      <c r="KI117" s="498" t="e">
        <f t="shared" si="2888"/>
        <v>#N/A</v>
      </c>
      <c r="KJ117" s="504">
        <f t="shared" si="2889"/>
        <v>0</v>
      </c>
      <c r="KK117" s="500">
        <f t="shared" si="2890"/>
        <v>0</v>
      </c>
      <c r="KN117" s="671"/>
      <c r="KO117" s="672"/>
      <c r="KP117" s="673"/>
      <c r="KQ117" s="690"/>
      <c r="KR117" s="675"/>
      <c r="KS117" s="691"/>
      <c r="KT117" s="1324"/>
      <c r="KU117" s="497" t="e">
        <f t="shared" si="2891"/>
        <v>#N/A</v>
      </c>
      <c r="KV117" s="497" t="e">
        <f t="shared" si="2892"/>
        <v>#N/A</v>
      </c>
      <c r="KW117" s="498" t="e">
        <f t="shared" si="2893"/>
        <v>#N/A</v>
      </c>
      <c r="KX117" s="498">
        <f t="shared" si="3031"/>
        <v>0</v>
      </c>
      <c r="KY117" s="498">
        <f t="shared" si="3032"/>
        <v>0</v>
      </c>
      <c r="KZ117" s="498" t="e">
        <f t="shared" si="2896"/>
        <v>#N/A</v>
      </c>
      <c r="LA117" s="504">
        <f t="shared" si="2897"/>
        <v>0</v>
      </c>
      <c r="LB117" s="500">
        <f t="shared" si="2898"/>
        <v>0</v>
      </c>
      <c r="LE117" s="671"/>
      <c r="LF117" s="672"/>
      <c r="LG117" s="673"/>
      <c r="LH117" s="690"/>
      <c r="LI117" s="675"/>
      <c r="LJ117" s="691"/>
      <c r="LK117" s="1324"/>
      <c r="LL117" s="497" t="e">
        <f t="shared" si="2899"/>
        <v>#N/A</v>
      </c>
      <c r="LM117" s="497" t="e">
        <f t="shared" si="2900"/>
        <v>#N/A</v>
      </c>
      <c r="LN117" s="498" t="e">
        <f t="shared" si="2901"/>
        <v>#N/A</v>
      </c>
      <c r="LO117" s="498">
        <f t="shared" si="3033"/>
        <v>0</v>
      </c>
      <c r="LP117" s="498">
        <f t="shared" si="3034"/>
        <v>0</v>
      </c>
      <c r="LQ117" s="498" t="e">
        <f t="shared" si="2904"/>
        <v>#N/A</v>
      </c>
      <c r="LR117" s="504">
        <f t="shared" si="2905"/>
        <v>0</v>
      </c>
      <c r="LS117" s="500">
        <f t="shared" si="2906"/>
        <v>0</v>
      </c>
      <c r="LV117" s="671"/>
      <c r="LW117" s="672"/>
      <c r="LX117" s="673"/>
      <c r="LY117" s="690"/>
      <c r="LZ117" s="675"/>
      <c r="MA117" s="691"/>
      <c r="MB117" s="1324"/>
      <c r="MC117" s="497" t="e">
        <f t="shared" si="2907"/>
        <v>#N/A</v>
      </c>
      <c r="MD117" s="497" t="e">
        <f t="shared" si="2908"/>
        <v>#N/A</v>
      </c>
      <c r="ME117" s="498" t="e">
        <f t="shared" si="2909"/>
        <v>#N/A</v>
      </c>
      <c r="MF117" s="498">
        <f t="shared" si="3035"/>
        <v>0</v>
      </c>
      <c r="MG117" s="498">
        <f t="shared" si="3036"/>
        <v>0</v>
      </c>
      <c r="MH117" s="498" t="e">
        <f t="shared" si="2912"/>
        <v>#N/A</v>
      </c>
      <c r="MI117" s="504">
        <f t="shared" si="2913"/>
        <v>0</v>
      </c>
      <c r="MJ117" s="500">
        <f t="shared" si="2914"/>
        <v>0</v>
      </c>
      <c r="MM117" s="671"/>
      <c r="MN117" s="672"/>
      <c r="MO117" s="673"/>
      <c r="MP117" s="690"/>
      <c r="MQ117" s="675"/>
      <c r="MR117" s="691"/>
      <c r="MS117" s="1324"/>
      <c r="MT117" s="497" t="e">
        <f t="shared" si="2915"/>
        <v>#N/A</v>
      </c>
      <c r="MU117" s="497" t="e">
        <f t="shared" si="2916"/>
        <v>#N/A</v>
      </c>
      <c r="MV117" s="498" t="e">
        <f t="shared" si="2917"/>
        <v>#N/A</v>
      </c>
      <c r="MW117" s="498">
        <f t="shared" si="3037"/>
        <v>0</v>
      </c>
      <c r="MX117" s="498">
        <f t="shared" si="3038"/>
        <v>0</v>
      </c>
      <c r="MY117" s="498" t="e">
        <f t="shared" si="2920"/>
        <v>#N/A</v>
      </c>
      <c r="MZ117" s="504">
        <f t="shared" si="2921"/>
        <v>0</v>
      </c>
      <c r="NA117" s="500">
        <f t="shared" si="2922"/>
        <v>0</v>
      </c>
      <c r="ND117" s="671"/>
      <c r="NE117" s="672"/>
      <c r="NF117" s="673"/>
      <c r="NG117" s="690"/>
      <c r="NH117" s="675"/>
      <c r="NI117" s="691"/>
      <c r="NJ117" s="1324"/>
      <c r="NK117" s="497" t="e">
        <f t="shared" si="2923"/>
        <v>#N/A</v>
      </c>
      <c r="NL117" s="497" t="e">
        <f t="shared" si="2924"/>
        <v>#N/A</v>
      </c>
      <c r="NM117" s="498" t="e">
        <f t="shared" si="2925"/>
        <v>#N/A</v>
      </c>
      <c r="NN117" s="498">
        <f t="shared" si="3039"/>
        <v>0</v>
      </c>
      <c r="NO117" s="498">
        <f t="shared" si="3040"/>
        <v>0</v>
      </c>
      <c r="NP117" s="498" t="e">
        <f t="shared" si="2928"/>
        <v>#N/A</v>
      </c>
      <c r="NQ117" s="504">
        <f t="shared" si="2929"/>
        <v>0</v>
      </c>
      <c r="NR117" s="500">
        <f t="shared" si="2930"/>
        <v>0</v>
      </c>
      <c r="NU117" s="671"/>
      <c r="NV117" s="672"/>
      <c r="NW117" s="673"/>
      <c r="NX117" s="690"/>
      <c r="NY117" s="675"/>
      <c r="NZ117" s="691"/>
      <c r="OA117" s="1324"/>
      <c r="OB117" s="497" t="e">
        <f t="shared" si="2931"/>
        <v>#N/A</v>
      </c>
      <c r="OC117" s="497" t="e">
        <f t="shared" si="2932"/>
        <v>#N/A</v>
      </c>
      <c r="OD117" s="498" t="e">
        <f t="shared" si="2933"/>
        <v>#N/A</v>
      </c>
      <c r="OE117" s="498">
        <f t="shared" si="3041"/>
        <v>0</v>
      </c>
      <c r="OF117" s="498">
        <f t="shared" si="3042"/>
        <v>0</v>
      </c>
      <c r="OG117" s="498" t="e">
        <f t="shared" si="2936"/>
        <v>#N/A</v>
      </c>
      <c r="OH117" s="504">
        <f t="shared" si="2937"/>
        <v>0</v>
      </c>
      <c r="OI117" s="500">
        <f t="shared" si="2938"/>
        <v>0</v>
      </c>
      <c r="OL117" s="671"/>
      <c r="OM117" s="672"/>
      <c r="ON117" s="673"/>
      <c r="OO117" s="690"/>
      <c r="OP117" s="675"/>
      <c r="OQ117" s="691"/>
      <c r="OR117" s="1324"/>
      <c r="OS117" s="497" t="e">
        <f t="shared" si="2939"/>
        <v>#N/A</v>
      </c>
      <c r="OT117" s="497" t="e">
        <f t="shared" si="2940"/>
        <v>#N/A</v>
      </c>
      <c r="OU117" s="498" t="e">
        <f t="shared" si="2941"/>
        <v>#N/A</v>
      </c>
      <c r="OV117" s="498">
        <f t="shared" si="3043"/>
        <v>0</v>
      </c>
      <c r="OW117" s="498">
        <f t="shared" si="3044"/>
        <v>0</v>
      </c>
      <c r="OX117" s="498" t="e">
        <f t="shared" si="2944"/>
        <v>#N/A</v>
      </c>
      <c r="OY117" s="504">
        <f t="shared" si="2945"/>
        <v>0</v>
      </c>
      <c r="OZ117" s="500">
        <f t="shared" si="2946"/>
        <v>0</v>
      </c>
      <c r="PC117" s="671"/>
      <c r="PD117" s="672"/>
      <c r="PE117" s="673"/>
      <c r="PF117" s="690"/>
      <c r="PG117" s="675"/>
      <c r="PH117" s="691"/>
      <c r="PI117" s="1324"/>
      <c r="PJ117" s="497" t="e">
        <f t="shared" si="2947"/>
        <v>#N/A</v>
      </c>
      <c r="PK117" s="497" t="e">
        <f t="shared" si="2948"/>
        <v>#N/A</v>
      </c>
      <c r="PL117" s="498" t="e">
        <f t="shared" si="2949"/>
        <v>#N/A</v>
      </c>
      <c r="PM117" s="498">
        <f t="shared" si="3045"/>
        <v>0</v>
      </c>
      <c r="PN117" s="498">
        <f t="shared" si="3046"/>
        <v>0</v>
      </c>
      <c r="PO117" s="498" t="e">
        <f t="shared" si="2952"/>
        <v>#N/A</v>
      </c>
      <c r="PP117" s="504">
        <f t="shared" si="2953"/>
        <v>0</v>
      </c>
      <c r="PQ117" s="500">
        <f t="shared" si="2954"/>
        <v>0</v>
      </c>
      <c r="PT117" s="671"/>
      <c r="PU117" s="672"/>
      <c r="PV117" s="673"/>
      <c r="PW117" s="690"/>
      <c r="PX117" s="675"/>
      <c r="PY117" s="691"/>
      <c r="PZ117" s="1324"/>
      <c r="QA117" s="497" t="e">
        <f t="shared" si="2955"/>
        <v>#N/A</v>
      </c>
      <c r="QB117" s="497" t="e">
        <f t="shared" si="2956"/>
        <v>#N/A</v>
      </c>
      <c r="QC117" s="498" t="e">
        <f t="shared" si="2957"/>
        <v>#N/A</v>
      </c>
      <c r="QD117" s="498">
        <f t="shared" si="3047"/>
        <v>0</v>
      </c>
      <c r="QE117" s="498">
        <f t="shared" si="3048"/>
        <v>0</v>
      </c>
      <c r="QF117" s="498" t="e">
        <f t="shared" si="2960"/>
        <v>#N/A</v>
      </c>
      <c r="QG117" s="504">
        <f t="shared" si="2961"/>
        <v>0</v>
      </c>
      <c r="QH117" s="500">
        <f t="shared" si="2962"/>
        <v>0</v>
      </c>
      <c r="QK117" s="671"/>
      <c r="QL117" s="672"/>
      <c r="QM117" s="673"/>
      <c r="QN117" s="690"/>
      <c r="QO117" s="675"/>
      <c r="QP117" s="691"/>
      <c r="QQ117" s="1324"/>
      <c r="QR117" s="497" t="e">
        <f t="shared" si="2963"/>
        <v>#N/A</v>
      </c>
      <c r="QS117" s="497" t="e">
        <f t="shared" si="2964"/>
        <v>#N/A</v>
      </c>
      <c r="QT117" s="498" t="e">
        <f t="shared" si="2965"/>
        <v>#N/A</v>
      </c>
      <c r="QU117" s="498">
        <f t="shared" si="3049"/>
        <v>0</v>
      </c>
      <c r="QV117" s="498">
        <f t="shared" si="3050"/>
        <v>0</v>
      </c>
      <c r="QW117" s="498" t="e">
        <f t="shared" si="2968"/>
        <v>#N/A</v>
      </c>
      <c r="QX117" s="504">
        <f t="shared" si="2969"/>
        <v>0</v>
      </c>
      <c r="QY117" s="500">
        <f t="shared" si="2970"/>
        <v>0</v>
      </c>
      <c r="RB117" s="381"/>
      <c r="RC117" s="382"/>
      <c r="RD117" s="383"/>
      <c r="RE117" s="384"/>
      <c r="RF117" s="385"/>
      <c r="RG117" s="386"/>
      <c r="RH117" s="386"/>
      <c r="RI117" s="497"/>
      <c r="RJ117" s="497"/>
      <c r="RK117" s="501"/>
      <c r="RL117" s="501"/>
      <c r="RM117" s="501"/>
      <c r="RN117" s="501"/>
      <c r="RO117" s="502"/>
      <c r="RP117" s="503"/>
      <c r="RS117" s="381"/>
      <c r="RT117" s="382"/>
      <c r="RU117" s="383"/>
      <c r="RV117" s="384"/>
      <c r="RW117" s="385"/>
      <c r="RX117" s="386"/>
      <c r="RY117" s="386"/>
      <c r="RZ117" s="497"/>
      <c r="SA117" s="497"/>
      <c r="SB117" s="501"/>
      <c r="SC117" s="501"/>
      <c r="SD117" s="501"/>
      <c r="SE117" s="501"/>
      <c r="SF117" s="502"/>
      <c r="SG117" s="503"/>
      <c r="SJ117" s="381"/>
      <c r="SK117" s="382"/>
      <c r="SL117" s="383"/>
      <c r="SM117" s="384"/>
      <c r="SN117" s="385"/>
      <c r="SO117" s="386"/>
      <c r="SP117" s="386"/>
      <c r="SQ117" s="497"/>
      <c r="SR117" s="497"/>
      <c r="SS117" s="501"/>
      <c r="ST117" s="501"/>
      <c r="SU117" s="501"/>
      <c r="SV117" s="501"/>
      <c r="SW117" s="502"/>
      <c r="SX117" s="503"/>
    </row>
    <row r="118" spans="2:518" ht="78.75" customHeight="1" thickTop="1" thickBot="1">
      <c r="B118" s="863" t="s">
        <v>585</v>
      </c>
      <c r="C118" s="849" t="s">
        <v>435</v>
      </c>
      <c r="D118" s="850" t="s">
        <v>586</v>
      </c>
      <c r="E118" s="835" t="s">
        <v>145</v>
      </c>
      <c r="F118" s="836">
        <v>38</v>
      </c>
      <c r="G118" s="916">
        <v>0</v>
      </c>
      <c r="H118" s="837">
        <v>0</v>
      </c>
      <c r="K118" s="965" t="s">
        <v>585</v>
      </c>
      <c r="L118" s="951" t="s">
        <v>435</v>
      </c>
      <c r="M118" s="952" t="s">
        <v>586</v>
      </c>
      <c r="N118" s="937" t="s">
        <v>145</v>
      </c>
      <c r="O118" s="938">
        <v>38</v>
      </c>
      <c r="P118" s="1017">
        <v>8600</v>
      </c>
      <c r="Q118" s="939">
        <v>326800</v>
      </c>
      <c r="R118" s="497">
        <f>IF(EXACT(VLOOKUP(K118,OFERTA_0,3,FALSE),M118),1,0)</f>
        <v>1</v>
      </c>
      <c r="S118" s="497">
        <f>IF(EXACT(VLOOKUP(K118,OFERTA_0,4,FALSE),N118),1,0)</f>
        <v>1</v>
      </c>
      <c r="T118" s="498">
        <f>IF(EXACT(VLOOKUP(K118,OFERTA_0,5,FALSE),O118),1,0)</f>
        <v>1</v>
      </c>
      <c r="U118" s="498">
        <f t="shared" ref="U118" si="3093">IF(P118=0,0,1)</f>
        <v>1</v>
      </c>
      <c r="V118" s="498">
        <f t="shared" ref="V118" si="3094">IF(Q118=0,0,1)</f>
        <v>1</v>
      </c>
      <c r="W118" s="498">
        <f t="shared" ref="W118" si="3095">PRODUCT(R118:V118)</f>
        <v>1</v>
      </c>
      <c r="X118" s="504">
        <f t="shared" ref="X118" si="3096">ROUND(Q118,0)</f>
        <v>326800</v>
      </c>
      <c r="Y118" s="500">
        <f t="shared" ref="Y118" si="3097">Q118-X118</f>
        <v>0</v>
      </c>
      <c r="Z118" s="486"/>
      <c r="AA118" s="486"/>
      <c r="AB118" s="965" t="s">
        <v>585</v>
      </c>
      <c r="AC118" s="951" t="s">
        <v>435</v>
      </c>
      <c r="AD118" s="952" t="s">
        <v>586</v>
      </c>
      <c r="AE118" s="937" t="s">
        <v>145</v>
      </c>
      <c r="AF118" s="938">
        <v>38</v>
      </c>
      <c r="AG118" s="1017">
        <v>25600</v>
      </c>
      <c r="AH118" s="939">
        <v>972800</v>
      </c>
      <c r="AI118" s="497">
        <f>IF(EXACT(VLOOKUP(AB118,OFERTA_0,3,FALSE),AD118),1,0)</f>
        <v>1</v>
      </c>
      <c r="AJ118" s="497">
        <f>IF(EXACT(VLOOKUP(AB118,OFERTA_0,4,FALSE),AE118),1,0)</f>
        <v>1</v>
      </c>
      <c r="AK118" s="498">
        <f>IF(EXACT(VLOOKUP(AB118,OFERTA_0,5,FALSE),AF118),1,0)</f>
        <v>1</v>
      </c>
      <c r="AL118" s="498">
        <f t="shared" ref="AL118" si="3098">IF(AG118=0,0,1)</f>
        <v>1</v>
      </c>
      <c r="AM118" s="498">
        <f t="shared" ref="AM118" si="3099">IF(AH118=0,0,1)</f>
        <v>1</v>
      </c>
      <c r="AN118" s="498">
        <f t="shared" ref="AN118" si="3100">PRODUCT(AI118:AM118)</f>
        <v>1</v>
      </c>
      <c r="AO118" s="504">
        <f t="shared" ref="AO118" si="3101">ROUND(AH118,0)</f>
        <v>972800</v>
      </c>
      <c r="AP118" s="500">
        <f t="shared" ref="AP118" si="3102">AH118-AO118</f>
        <v>0</v>
      </c>
      <c r="AQ118" s="486"/>
      <c r="AR118" s="486"/>
      <c r="AS118" s="965" t="s">
        <v>585</v>
      </c>
      <c r="AT118" s="951" t="s">
        <v>435</v>
      </c>
      <c r="AU118" s="952" t="s">
        <v>586</v>
      </c>
      <c r="AV118" s="937" t="s">
        <v>145</v>
      </c>
      <c r="AW118" s="938">
        <v>38</v>
      </c>
      <c r="AX118" s="1017">
        <v>17500</v>
      </c>
      <c r="AY118" s="939">
        <v>665000</v>
      </c>
      <c r="AZ118" s="497">
        <f>IF(EXACT(VLOOKUP(AS118,OFERTA_0,3,FALSE),AU118),1,0)</f>
        <v>1</v>
      </c>
      <c r="BA118" s="497">
        <f>IF(EXACT(VLOOKUP(AS118,OFERTA_0,4,FALSE),AV118),1,0)</f>
        <v>1</v>
      </c>
      <c r="BB118" s="498">
        <f>IF(EXACT(VLOOKUP(AS118,OFERTA_0,5,FALSE),AW118),1,0)</f>
        <v>1</v>
      </c>
      <c r="BC118" s="498">
        <f t="shared" ref="BC118" si="3103">IF(AX118=0,0,1)</f>
        <v>1</v>
      </c>
      <c r="BD118" s="498">
        <f t="shared" ref="BD118" si="3104">IF(AY118=0,0,1)</f>
        <v>1</v>
      </c>
      <c r="BE118" s="498">
        <f t="shared" ref="BE118" si="3105">PRODUCT(AZ118:BD118)</f>
        <v>1</v>
      </c>
      <c r="BF118" s="504">
        <f t="shared" ref="BF118" si="3106">ROUND(AY118,0)</f>
        <v>665000</v>
      </c>
      <c r="BG118" s="500">
        <f t="shared" ref="BG118" si="3107">AY118-BF118</f>
        <v>0</v>
      </c>
      <c r="BJ118" s="965" t="s">
        <v>585</v>
      </c>
      <c r="BK118" s="951" t="s">
        <v>435</v>
      </c>
      <c r="BL118" s="952" t="s">
        <v>586</v>
      </c>
      <c r="BM118" s="937" t="s">
        <v>145</v>
      </c>
      <c r="BN118" s="938">
        <v>38</v>
      </c>
      <c r="BO118" s="1017">
        <v>43619</v>
      </c>
      <c r="BP118" s="939">
        <v>1657522</v>
      </c>
      <c r="BQ118" s="497">
        <f>IF(EXACT(VLOOKUP(BJ118,OFERTA_0,3,FALSE),BL118),1,0)</f>
        <v>1</v>
      </c>
      <c r="BR118" s="497">
        <f>IF(EXACT(VLOOKUP(BJ118,OFERTA_0,4,FALSE),BM118),1,0)</f>
        <v>1</v>
      </c>
      <c r="BS118" s="498">
        <f>IF(EXACT(VLOOKUP(BJ118,OFERTA_0,5,FALSE),BN118),1,0)</f>
        <v>1</v>
      </c>
      <c r="BT118" s="498">
        <f t="shared" ref="BT118" si="3108">IF(BO118=0,0,1)</f>
        <v>1</v>
      </c>
      <c r="BU118" s="498">
        <f t="shared" ref="BU118" si="3109">IF(BP118=0,0,1)</f>
        <v>1</v>
      </c>
      <c r="BV118" s="498">
        <f t="shared" ref="BV118" si="3110">PRODUCT(BQ118:BU118)</f>
        <v>1</v>
      </c>
      <c r="BW118" s="504">
        <f t="shared" ref="BW118" si="3111">ROUND(BP118,0)</f>
        <v>1657522</v>
      </c>
      <c r="BX118" s="500">
        <f t="shared" ref="BX118" si="3112">BP118-BW118</f>
        <v>0</v>
      </c>
      <c r="CA118" s="965" t="s">
        <v>585</v>
      </c>
      <c r="CB118" s="951" t="s">
        <v>435</v>
      </c>
      <c r="CC118" s="952" t="s">
        <v>586</v>
      </c>
      <c r="CD118" s="937" t="s">
        <v>145</v>
      </c>
      <c r="CE118" s="938">
        <v>38</v>
      </c>
      <c r="CF118" s="1017">
        <v>21542</v>
      </c>
      <c r="CG118" s="939">
        <v>818596</v>
      </c>
      <c r="CH118" s="497">
        <f>IF(EXACT(VLOOKUP(CA118,OFERTA_0,3,FALSE),CC118),1,0)</f>
        <v>1</v>
      </c>
      <c r="CI118" s="497">
        <f>IF(EXACT(VLOOKUP(CA118,OFERTA_0,4,FALSE),CD118),1,0)</f>
        <v>1</v>
      </c>
      <c r="CJ118" s="498">
        <f>IF(EXACT(VLOOKUP(CA118,OFERTA_0,5,FALSE),CE118),1,0)</f>
        <v>1</v>
      </c>
      <c r="CK118" s="498">
        <f t="shared" ref="CK118" si="3113">IF(CF118=0,0,1)</f>
        <v>1</v>
      </c>
      <c r="CL118" s="498">
        <f t="shared" ref="CL118" si="3114">IF(CG118=0,0,1)</f>
        <v>1</v>
      </c>
      <c r="CM118" s="498">
        <f t="shared" ref="CM118" si="3115">PRODUCT(CH118:CL118)</f>
        <v>1</v>
      </c>
      <c r="CN118" s="504">
        <f t="shared" ref="CN118" si="3116">ROUND(CG118,0)</f>
        <v>818596</v>
      </c>
      <c r="CO118" s="500">
        <f t="shared" ref="CO118" si="3117">CG118-CN118</f>
        <v>0</v>
      </c>
      <c r="CR118" s="965" t="s">
        <v>585</v>
      </c>
      <c r="CS118" s="951" t="s">
        <v>435</v>
      </c>
      <c r="CT118" s="952" t="s">
        <v>586</v>
      </c>
      <c r="CU118" s="937" t="s">
        <v>145</v>
      </c>
      <c r="CV118" s="1030">
        <v>38</v>
      </c>
      <c r="CW118" s="1017">
        <v>21544</v>
      </c>
      <c r="CX118" s="698">
        <f t="shared" ref="CX118" si="3118">ROUND(CV118*CW118,0)</f>
        <v>818672</v>
      </c>
      <c r="CY118" s="497">
        <f>IF(EXACT(VLOOKUP(CR118,OFERTA_0,3,FALSE),CT118),1,0)</f>
        <v>1</v>
      </c>
      <c r="CZ118" s="497">
        <f>IF(EXACT(VLOOKUP(CR118,OFERTA_0,4,FALSE),CU118),1,0)</f>
        <v>1</v>
      </c>
      <c r="DA118" s="498">
        <f>IF(EXACT(VLOOKUP(CR118,OFERTA_0,5,FALSE),CV118),1,0)</f>
        <v>1</v>
      </c>
      <c r="DB118" s="498">
        <f t="shared" ref="DB118" si="3119">IF(CW118=0,0,1)</f>
        <v>1</v>
      </c>
      <c r="DC118" s="498">
        <f t="shared" ref="DC118" si="3120">IF(CX118=0,0,1)</f>
        <v>1</v>
      </c>
      <c r="DD118" s="498">
        <f t="shared" ref="DD118" si="3121">PRODUCT(CY118:DC118)</f>
        <v>1</v>
      </c>
      <c r="DE118" s="504">
        <f t="shared" ref="DE118" si="3122">ROUND(CX118,0)</f>
        <v>818672</v>
      </c>
      <c r="DF118" s="500">
        <f t="shared" ref="DF118" si="3123">CX118-DE118</f>
        <v>0</v>
      </c>
      <c r="DI118" s="965" t="s">
        <v>585</v>
      </c>
      <c r="DJ118" s="951" t="s">
        <v>435</v>
      </c>
      <c r="DK118" s="952" t="s">
        <v>586</v>
      </c>
      <c r="DL118" s="937" t="s">
        <v>145</v>
      </c>
      <c r="DM118" s="938">
        <v>38</v>
      </c>
      <c r="DN118" s="1017">
        <v>14000</v>
      </c>
      <c r="DO118" s="939">
        <v>532000</v>
      </c>
      <c r="DP118" s="497">
        <f>IF(EXACT(VLOOKUP(DI118,OFERTA_0,3,FALSE),DK118),1,0)</f>
        <v>1</v>
      </c>
      <c r="DQ118" s="497">
        <f>IF(EXACT(VLOOKUP(DI118,OFERTA_0,4,FALSE),DL118),1,0)</f>
        <v>1</v>
      </c>
      <c r="DR118" s="498">
        <f>IF(EXACT(VLOOKUP(DI118,OFERTA_0,5,FALSE),DM118),1,0)</f>
        <v>1</v>
      </c>
      <c r="DS118" s="498">
        <f t="shared" ref="DS118" si="3124">IF(DN118=0,0,1)</f>
        <v>1</v>
      </c>
      <c r="DT118" s="498">
        <f t="shared" ref="DT118" si="3125">IF(DO118=0,0,1)</f>
        <v>1</v>
      </c>
      <c r="DU118" s="498">
        <f t="shared" ref="DU118" si="3126">PRODUCT(DP118:DT118)</f>
        <v>1</v>
      </c>
      <c r="DV118" s="504">
        <f t="shared" ref="DV118" si="3127">ROUND(DO118,0)</f>
        <v>532000</v>
      </c>
      <c r="DW118" s="500">
        <f t="shared" ref="DW118" si="3128">DO118-DV118</f>
        <v>0</v>
      </c>
      <c r="DZ118" s="965" t="s">
        <v>585</v>
      </c>
      <c r="EA118" s="951" t="s">
        <v>435</v>
      </c>
      <c r="EB118" s="952" t="s">
        <v>586</v>
      </c>
      <c r="EC118" s="937" t="s">
        <v>145</v>
      </c>
      <c r="ED118" s="1030">
        <v>38</v>
      </c>
      <c r="EE118" s="1017">
        <v>21538</v>
      </c>
      <c r="EF118" s="698">
        <f t="shared" ref="EF118" si="3129">ROUND(ED118*EE118,0)</f>
        <v>818444</v>
      </c>
      <c r="EG118" s="497">
        <f>IF(EXACT(VLOOKUP(DZ118,OFERTA_0,3,FALSE),EB118),1,0)</f>
        <v>1</v>
      </c>
      <c r="EH118" s="497">
        <f>IF(EXACT(VLOOKUP(DZ118,OFERTA_0,4,FALSE),EC118),1,0)</f>
        <v>1</v>
      </c>
      <c r="EI118" s="498">
        <f>IF(EXACT(VLOOKUP(DZ118,OFERTA_0,5,FALSE),ED118),1,0)</f>
        <v>1</v>
      </c>
      <c r="EJ118" s="498">
        <f t="shared" ref="EJ118" si="3130">IF(EE118=0,0,1)</f>
        <v>1</v>
      </c>
      <c r="EK118" s="498">
        <f t="shared" ref="EK118" si="3131">IF(EF118=0,0,1)</f>
        <v>1</v>
      </c>
      <c r="EL118" s="498">
        <f t="shared" ref="EL118" si="3132">PRODUCT(EG118:EK118)</f>
        <v>1</v>
      </c>
      <c r="EM118" s="504">
        <f t="shared" ref="EM118" si="3133">ROUND(EF118,0)</f>
        <v>818444</v>
      </c>
      <c r="EN118" s="500">
        <f t="shared" ref="EN118" si="3134">EF118-EM118</f>
        <v>0</v>
      </c>
      <c r="EQ118" s="678"/>
      <c r="ER118" s="679"/>
      <c r="ES118" s="680"/>
      <c r="ET118" s="681"/>
      <c r="EU118" s="682"/>
      <c r="EV118" s="683"/>
      <c r="EW118" s="1324"/>
      <c r="EX118" s="497"/>
      <c r="EY118" s="497"/>
      <c r="EZ118" s="501"/>
      <c r="FA118" s="501"/>
      <c r="FB118" s="501"/>
      <c r="FC118" s="501"/>
      <c r="FD118" s="502"/>
      <c r="FE118" s="503"/>
      <c r="FH118" s="678"/>
      <c r="FI118" s="679"/>
      <c r="FJ118" s="680"/>
      <c r="FK118" s="681"/>
      <c r="FL118" s="682"/>
      <c r="FM118" s="683"/>
      <c r="FN118" s="1324"/>
      <c r="FO118" s="497"/>
      <c r="FP118" s="497"/>
      <c r="FQ118" s="501"/>
      <c r="FR118" s="501"/>
      <c r="FS118" s="501"/>
      <c r="FT118" s="501"/>
      <c r="FU118" s="502"/>
      <c r="FV118" s="503"/>
      <c r="FY118" s="678"/>
      <c r="FZ118" s="679"/>
      <c r="GA118" s="680"/>
      <c r="GB118" s="681"/>
      <c r="GC118" s="682"/>
      <c r="GD118" s="683"/>
      <c r="GE118" s="1324"/>
      <c r="GF118" s="497"/>
      <c r="GG118" s="497"/>
      <c r="GH118" s="501"/>
      <c r="GI118" s="501"/>
      <c r="GJ118" s="501"/>
      <c r="GK118" s="501"/>
      <c r="GL118" s="502"/>
      <c r="GM118" s="503"/>
      <c r="GP118" s="678"/>
      <c r="GQ118" s="679"/>
      <c r="GR118" s="680"/>
      <c r="GS118" s="681"/>
      <c r="GT118" s="682"/>
      <c r="GU118" s="683"/>
      <c r="GV118" s="1324"/>
      <c r="GW118" s="497"/>
      <c r="GX118" s="497"/>
      <c r="GY118" s="501"/>
      <c r="GZ118" s="501"/>
      <c r="HA118" s="501"/>
      <c r="HB118" s="501"/>
      <c r="HC118" s="502"/>
      <c r="HD118" s="503"/>
      <c r="HG118" s="678"/>
      <c r="HH118" s="679"/>
      <c r="HI118" s="680"/>
      <c r="HJ118" s="681"/>
      <c r="HK118" s="682"/>
      <c r="HL118" s="683"/>
      <c r="HM118" s="1324"/>
      <c r="HN118" s="497"/>
      <c r="HO118" s="497"/>
      <c r="HP118" s="501"/>
      <c r="HQ118" s="501"/>
      <c r="HR118" s="501"/>
      <c r="HS118" s="501"/>
      <c r="HT118" s="502"/>
      <c r="HU118" s="503"/>
      <c r="HX118" s="678"/>
      <c r="HY118" s="679"/>
      <c r="HZ118" s="680"/>
      <c r="IA118" s="681"/>
      <c r="IB118" s="682"/>
      <c r="IC118" s="683"/>
      <c r="ID118" s="1324"/>
      <c r="IE118" s="497"/>
      <c r="IF118" s="497"/>
      <c r="IG118" s="501"/>
      <c r="IH118" s="501"/>
      <c r="II118" s="501"/>
      <c r="IJ118" s="501"/>
      <c r="IK118" s="502"/>
      <c r="IL118" s="503"/>
      <c r="IO118" s="678"/>
      <c r="IP118" s="679"/>
      <c r="IQ118" s="680"/>
      <c r="IR118" s="681"/>
      <c r="IS118" s="682"/>
      <c r="IT118" s="683"/>
      <c r="IU118" s="1324"/>
      <c r="IV118" s="497"/>
      <c r="IW118" s="497"/>
      <c r="IX118" s="501"/>
      <c r="IY118" s="501"/>
      <c r="IZ118" s="501"/>
      <c r="JA118" s="501"/>
      <c r="JB118" s="502"/>
      <c r="JC118" s="503"/>
      <c r="JF118" s="678"/>
      <c r="JG118" s="679"/>
      <c r="JH118" s="680"/>
      <c r="JI118" s="681"/>
      <c r="JJ118" s="682"/>
      <c r="JK118" s="683"/>
      <c r="JL118" s="1324"/>
      <c r="JM118" s="497"/>
      <c r="JN118" s="497"/>
      <c r="JO118" s="501"/>
      <c r="JP118" s="501"/>
      <c r="JQ118" s="501"/>
      <c r="JR118" s="501"/>
      <c r="JS118" s="502"/>
      <c r="JT118" s="503"/>
      <c r="JW118" s="678"/>
      <c r="JX118" s="679"/>
      <c r="JY118" s="680"/>
      <c r="JZ118" s="681"/>
      <c r="KA118" s="682"/>
      <c r="KB118" s="683"/>
      <c r="KC118" s="1324"/>
      <c r="KD118" s="497"/>
      <c r="KE118" s="497"/>
      <c r="KF118" s="501"/>
      <c r="KG118" s="501"/>
      <c r="KH118" s="501"/>
      <c r="KI118" s="501"/>
      <c r="KJ118" s="502"/>
      <c r="KK118" s="503"/>
      <c r="KN118" s="678"/>
      <c r="KO118" s="679"/>
      <c r="KP118" s="680"/>
      <c r="KQ118" s="681"/>
      <c r="KR118" s="682"/>
      <c r="KS118" s="683"/>
      <c r="KT118" s="1324"/>
      <c r="KU118" s="497"/>
      <c r="KV118" s="497"/>
      <c r="KW118" s="501"/>
      <c r="KX118" s="501"/>
      <c r="KY118" s="501"/>
      <c r="KZ118" s="501"/>
      <c r="LA118" s="502"/>
      <c r="LB118" s="503"/>
      <c r="LE118" s="678"/>
      <c r="LF118" s="679"/>
      <c r="LG118" s="680"/>
      <c r="LH118" s="681"/>
      <c r="LI118" s="682"/>
      <c r="LJ118" s="683"/>
      <c r="LK118" s="1324"/>
      <c r="LL118" s="497"/>
      <c r="LM118" s="497"/>
      <c r="LN118" s="501"/>
      <c r="LO118" s="501"/>
      <c r="LP118" s="501"/>
      <c r="LQ118" s="501"/>
      <c r="LR118" s="502"/>
      <c r="LS118" s="503"/>
      <c r="LV118" s="678"/>
      <c r="LW118" s="679"/>
      <c r="LX118" s="680"/>
      <c r="LY118" s="681"/>
      <c r="LZ118" s="682"/>
      <c r="MA118" s="683"/>
      <c r="MB118" s="1324"/>
      <c r="MC118" s="497"/>
      <c r="MD118" s="497"/>
      <c r="ME118" s="501"/>
      <c r="MF118" s="501"/>
      <c r="MG118" s="501"/>
      <c r="MH118" s="501"/>
      <c r="MI118" s="502"/>
      <c r="MJ118" s="503"/>
      <c r="MM118" s="678"/>
      <c r="MN118" s="679"/>
      <c r="MO118" s="680"/>
      <c r="MP118" s="681"/>
      <c r="MQ118" s="682"/>
      <c r="MR118" s="683"/>
      <c r="MS118" s="1324"/>
      <c r="MT118" s="497"/>
      <c r="MU118" s="497"/>
      <c r="MV118" s="501"/>
      <c r="MW118" s="501"/>
      <c r="MX118" s="501"/>
      <c r="MY118" s="501"/>
      <c r="MZ118" s="502"/>
      <c r="NA118" s="503"/>
      <c r="ND118" s="678"/>
      <c r="NE118" s="679"/>
      <c r="NF118" s="680"/>
      <c r="NG118" s="681"/>
      <c r="NH118" s="682"/>
      <c r="NI118" s="683"/>
      <c r="NJ118" s="1324"/>
      <c r="NK118" s="497"/>
      <c r="NL118" s="497"/>
      <c r="NM118" s="501"/>
      <c r="NN118" s="501"/>
      <c r="NO118" s="501"/>
      <c r="NP118" s="501"/>
      <c r="NQ118" s="502"/>
      <c r="NR118" s="503"/>
      <c r="NU118" s="678"/>
      <c r="NV118" s="679"/>
      <c r="NW118" s="680"/>
      <c r="NX118" s="681"/>
      <c r="NY118" s="682"/>
      <c r="NZ118" s="683"/>
      <c r="OA118" s="1324"/>
      <c r="OB118" s="497"/>
      <c r="OC118" s="497"/>
      <c r="OD118" s="501"/>
      <c r="OE118" s="501"/>
      <c r="OF118" s="501"/>
      <c r="OG118" s="501"/>
      <c r="OH118" s="502"/>
      <c r="OI118" s="503"/>
      <c r="OL118" s="678"/>
      <c r="OM118" s="679"/>
      <c r="ON118" s="680"/>
      <c r="OO118" s="681"/>
      <c r="OP118" s="682"/>
      <c r="OQ118" s="683"/>
      <c r="OR118" s="1324"/>
      <c r="OS118" s="497"/>
      <c r="OT118" s="497"/>
      <c r="OU118" s="501"/>
      <c r="OV118" s="501"/>
      <c r="OW118" s="501"/>
      <c r="OX118" s="501"/>
      <c r="OY118" s="502"/>
      <c r="OZ118" s="503"/>
      <c r="PC118" s="678"/>
      <c r="PD118" s="679"/>
      <c r="PE118" s="680"/>
      <c r="PF118" s="681"/>
      <c r="PG118" s="682"/>
      <c r="PH118" s="683"/>
      <c r="PI118" s="1324"/>
      <c r="PJ118" s="497"/>
      <c r="PK118" s="497"/>
      <c r="PL118" s="501"/>
      <c r="PM118" s="501"/>
      <c r="PN118" s="501"/>
      <c r="PO118" s="501"/>
      <c r="PP118" s="502"/>
      <c r="PQ118" s="503"/>
      <c r="PT118" s="678"/>
      <c r="PU118" s="679"/>
      <c r="PV118" s="680"/>
      <c r="PW118" s="681"/>
      <c r="PX118" s="682"/>
      <c r="PY118" s="683"/>
      <c r="PZ118" s="1324"/>
      <c r="QA118" s="497"/>
      <c r="QB118" s="497"/>
      <c r="QC118" s="501"/>
      <c r="QD118" s="501"/>
      <c r="QE118" s="501"/>
      <c r="QF118" s="501"/>
      <c r="QG118" s="502"/>
      <c r="QH118" s="503"/>
      <c r="QK118" s="678"/>
      <c r="QL118" s="679"/>
      <c r="QM118" s="680"/>
      <c r="QN118" s="681"/>
      <c r="QO118" s="682"/>
      <c r="QP118" s="683"/>
      <c r="QQ118" s="1324"/>
      <c r="QR118" s="497"/>
      <c r="QS118" s="497"/>
      <c r="QT118" s="501"/>
      <c r="QU118" s="501"/>
      <c r="QV118" s="501"/>
      <c r="QW118" s="501"/>
      <c r="QX118" s="502"/>
      <c r="QY118" s="503"/>
      <c r="RB118" s="381"/>
      <c r="RC118" s="382"/>
      <c r="RD118" s="383"/>
      <c r="RE118" s="384"/>
      <c r="RF118" s="385"/>
      <c r="RG118" s="386"/>
      <c r="RH118" s="386"/>
      <c r="RI118" s="497"/>
      <c r="RJ118" s="497"/>
      <c r="RK118" s="501"/>
      <c r="RL118" s="501"/>
      <c r="RM118" s="501"/>
      <c r="RN118" s="501"/>
      <c r="RO118" s="502"/>
      <c r="RP118" s="503"/>
      <c r="RS118" s="381"/>
      <c r="RT118" s="382"/>
      <c r="RU118" s="383"/>
      <c r="RV118" s="384"/>
      <c r="RW118" s="385"/>
      <c r="RX118" s="386"/>
      <c r="RY118" s="386"/>
      <c r="RZ118" s="497"/>
      <c r="SA118" s="497"/>
      <c r="SB118" s="501"/>
      <c r="SC118" s="501"/>
      <c r="SD118" s="501"/>
      <c r="SE118" s="501"/>
      <c r="SF118" s="502"/>
      <c r="SG118" s="503"/>
      <c r="SJ118" s="381"/>
      <c r="SK118" s="382"/>
      <c r="SL118" s="383"/>
      <c r="SM118" s="384"/>
      <c r="SN118" s="385"/>
      <c r="SO118" s="386"/>
      <c r="SP118" s="386"/>
      <c r="SQ118" s="497"/>
      <c r="SR118" s="497"/>
      <c r="SS118" s="501"/>
      <c r="ST118" s="501"/>
      <c r="SU118" s="501"/>
      <c r="SV118" s="501"/>
      <c r="SW118" s="502"/>
      <c r="SX118" s="503"/>
    </row>
    <row r="119" spans="2:518" ht="27.75" customHeight="1" thickTop="1" thickBot="1">
      <c r="B119" s="825" t="s">
        <v>587</v>
      </c>
      <c r="C119" s="826"/>
      <c r="D119" s="827" t="s">
        <v>588</v>
      </c>
      <c r="E119" s="828"/>
      <c r="F119" s="866"/>
      <c r="G119" s="830"/>
      <c r="H119" s="831"/>
      <c r="K119" s="927" t="s">
        <v>587</v>
      </c>
      <c r="L119" s="928"/>
      <c r="M119" s="929" t="s">
        <v>588</v>
      </c>
      <c r="N119" s="930"/>
      <c r="O119" s="968"/>
      <c r="P119" s="932"/>
      <c r="Q119" s="933"/>
      <c r="R119" s="493"/>
      <c r="S119" s="494"/>
      <c r="T119" s="494"/>
      <c r="U119" s="494"/>
      <c r="V119" s="494"/>
      <c r="W119" s="494"/>
      <c r="X119" s="917"/>
      <c r="Y119" s="918"/>
      <c r="Z119" s="486"/>
      <c r="AA119" s="486"/>
      <c r="AB119" s="927" t="s">
        <v>587</v>
      </c>
      <c r="AC119" s="928"/>
      <c r="AD119" s="929" t="s">
        <v>588</v>
      </c>
      <c r="AE119" s="930"/>
      <c r="AF119" s="968"/>
      <c r="AG119" s="932"/>
      <c r="AH119" s="933"/>
      <c r="AI119" s="493"/>
      <c r="AJ119" s="494"/>
      <c r="AK119" s="494"/>
      <c r="AL119" s="494"/>
      <c r="AM119" s="494"/>
      <c r="AN119" s="494"/>
      <c r="AO119" s="917"/>
      <c r="AP119" s="918"/>
      <c r="AQ119" s="486"/>
      <c r="AR119" s="486"/>
      <c r="AS119" s="927" t="s">
        <v>587</v>
      </c>
      <c r="AT119" s="928"/>
      <c r="AU119" s="929" t="s">
        <v>588</v>
      </c>
      <c r="AV119" s="930"/>
      <c r="AW119" s="968"/>
      <c r="AX119" s="932"/>
      <c r="AY119" s="933"/>
      <c r="AZ119" s="493"/>
      <c r="BA119" s="494"/>
      <c r="BB119" s="494"/>
      <c r="BC119" s="494"/>
      <c r="BD119" s="494"/>
      <c r="BE119" s="494"/>
      <c r="BF119" s="917"/>
      <c r="BG119" s="918"/>
      <c r="BJ119" s="927" t="s">
        <v>587</v>
      </c>
      <c r="BK119" s="928"/>
      <c r="BL119" s="929" t="s">
        <v>588</v>
      </c>
      <c r="BM119" s="930"/>
      <c r="BN119" s="968"/>
      <c r="BO119" s="932"/>
      <c r="BP119" s="933"/>
      <c r="BQ119" s="493"/>
      <c r="BR119" s="494"/>
      <c r="BS119" s="494"/>
      <c r="BT119" s="494"/>
      <c r="BU119" s="494"/>
      <c r="BV119" s="494"/>
      <c r="BW119" s="917"/>
      <c r="BX119" s="918"/>
      <c r="CA119" s="927" t="s">
        <v>587</v>
      </c>
      <c r="CB119" s="928"/>
      <c r="CC119" s="929" t="s">
        <v>588</v>
      </c>
      <c r="CD119" s="930"/>
      <c r="CE119" s="968"/>
      <c r="CF119" s="932"/>
      <c r="CG119" s="933"/>
      <c r="CH119" s="493"/>
      <c r="CI119" s="494"/>
      <c r="CJ119" s="494"/>
      <c r="CK119" s="494"/>
      <c r="CL119" s="494"/>
      <c r="CM119" s="494"/>
      <c r="CN119" s="917"/>
      <c r="CO119" s="918"/>
      <c r="CR119" s="652" t="s">
        <v>587</v>
      </c>
      <c r="CS119" s="1028"/>
      <c r="CT119" s="929" t="s">
        <v>588</v>
      </c>
      <c r="CU119" s="654"/>
      <c r="CV119" s="655"/>
      <c r="CW119" s="932"/>
      <c r="CX119" s="657"/>
      <c r="CY119" s="493"/>
      <c r="CZ119" s="494"/>
      <c r="DA119" s="494"/>
      <c r="DB119" s="494"/>
      <c r="DC119" s="494"/>
      <c r="DD119" s="494"/>
      <c r="DE119" s="917"/>
      <c r="DF119" s="918"/>
      <c r="DI119" s="927" t="s">
        <v>587</v>
      </c>
      <c r="DJ119" s="928"/>
      <c r="DK119" s="929" t="s">
        <v>588</v>
      </c>
      <c r="DL119" s="930"/>
      <c r="DM119" s="968"/>
      <c r="DN119" s="932"/>
      <c r="DO119" s="933"/>
      <c r="DP119" s="493"/>
      <c r="DQ119" s="494"/>
      <c r="DR119" s="494"/>
      <c r="DS119" s="494"/>
      <c r="DT119" s="494"/>
      <c r="DU119" s="494"/>
      <c r="DV119" s="917"/>
      <c r="DW119" s="918"/>
      <c r="DZ119" s="652" t="s">
        <v>587</v>
      </c>
      <c r="EA119" s="1028"/>
      <c r="EB119" s="929" t="s">
        <v>588</v>
      </c>
      <c r="EC119" s="654"/>
      <c r="ED119" s="655"/>
      <c r="EE119" s="932"/>
      <c r="EF119" s="657"/>
      <c r="EG119" s="493"/>
      <c r="EH119" s="494"/>
      <c r="EI119" s="494"/>
      <c r="EJ119" s="494"/>
      <c r="EK119" s="494"/>
      <c r="EL119" s="494"/>
      <c r="EM119" s="917"/>
      <c r="EN119" s="918"/>
      <c r="EQ119" s="665"/>
      <c r="ER119" s="666"/>
      <c r="ES119" s="667"/>
      <c r="ET119" s="676"/>
      <c r="EU119" s="669"/>
      <c r="EV119" s="670"/>
      <c r="EW119" s="1324"/>
      <c r="EX119" s="497" t="e">
        <f t="shared" ref="EX119:EX123" si="3135">IF(EXACT(VLOOKUP(EQ119,OFERTA_0,2,FALSE),ER119),1,0)</f>
        <v>#N/A</v>
      </c>
      <c r="EY119" s="497" t="e">
        <f t="shared" ref="EY119:EY123" si="3136">IF(EXACT(VLOOKUP(EQ119,OFERTA_0,3,FALSE),ES119),1,0)</f>
        <v>#N/A</v>
      </c>
      <c r="EZ119" s="498" t="e">
        <f t="shared" ref="EZ119:EZ123" si="3137">IF(EXACT(VLOOKUP(EQ119,OFERTA_0,4,FALSE),ET119),1,0)</f>
        <v>#N/A</v>
      </c>
      <c r="FA119" s="498">
        <f t="shared" ref="FA119:FA123" si="3138">IF(EU119=0,0,1)</f>
        <v>0</v>
      </c>
      <c r="FB119" s="498">
        <f t="shared" ref="FB119:FB123" si="3139">IF(EV119=0,0,1)</f>
        <v>0</v>
      </c>
      <c r="FC119" s="498" t="e">
        <f t="shared" ref="FC119:FC123" si="3140">PRODUCT(EX119:FB119)</f>
        <v>#N/A</v>
      </c>
      <c r="FD119" s="504">
        <f t="shared" ref="FD119:FD123" si="3141">ROUND(EV119,0)</f>
        <v>0</v>
      </c>
      <c r="FE119" s="500">
        <f t="shared" ref="FE119:FE123" si="3142">EV119-FD119</f>
        <v>0</v>
      </c>
      <c r="FH119" s="665"/>
      <c r="FI119" s="666"/>
      <c r="FJ119" s="667"/>
      <c r="FK119" s="676"/>
      <c r="FL119" s="669"/>
      <c r="FM119" s="670"/>
      <c r="FN119" s="1324"/>
      <c r="FO119" s="497" t="e">
        <f t="shared" ref="FO119:FO123" si="3143">IF(EXACT(VLOOKUP(FH119,OFERTA_0,2,FALSE),FI119),1,0)</f>
        <v>#N/A</v>
      </c>
      <c r="FP119" s="497" t="e">
        <f t="shared" ref="FP119:FP123" si="3144">IF(EXACT(VLOOKUP(FH119,OFERTA_0,3,FALSE),FJ119),1,0)</f>
        <v>#N/A</v>
      </c>
      <c r="FQ119" s="498" t="e">
        <f t="shared" ref="FQ119:FQ123" si="3145">IF(EXACT(VLOOKUP(FH119,OFERTA_0,4,FALSE),FK119),1,0)</f>
        <v>#N/A</v>
      </c>
      <c r="FR119" s="498">
        <f t="shared" ref="FR119:FR123" si="3146">IF(FL119=0,0,1)</f>
        <v>0</v>
      </c>
      <c r="FS119" s="498">
        <f t="shared" ref="FS119:FS123" si="3147">IF(FM119=0,0,1)</f>
        <v>0</v>
      </c>
      <c r="FT119" s="498" t="e">
        <f t="shared" ref="FT119:FT123" si="3148">PRODUCT(FO119:FS119)</f>
        <v>#N/A</v>
      </c>
      <c r="FU119" s="504">
        <f t="shared" ref="FU119:FU123" si="3149">ROUND(FM119,0)</f>
        <v>0</v>
      </c>
      <c r="FV119" s="500">
        <f t="shared" ref="FV119:FV123" si="3150">FM119-FU119</f>
        <v>0</v>
      </c>
      <c r="FY119" s="665"/>
      <c r="FZ119" s="666"/>
      <c r="GA119" s="667"/>
      <c r="GB119" s="676"/>
      <c r="GC119" s="669"/>
      <c r="GD119" s="670"/>
      <c r="GE119" s="1324"/>
      <c r="GF119" s="497" t="e">
        <f t="shared" ref="GF119:GF123" si="3151">IF(EXACT(VLOOKUP(FY119,OFERTA_0,2,FALSE),FZ119),1,0)</f>
        <v>#N/A</v>
      </c>
      <c r="GG119" s="497" t="e">
        <f t="shared" ref="GG119:GG123" si="3152">IF(EXACT(VLOOKUP(FY119,OFERTA_0,3,FALSE),GA119),1,0)</f>
        <v>#N/A</v>
      </c>
      <c r="GH119" s="498" t="e">
        <f t="shared" ref="GH119:GH123" si="3153">IF(EXACT(VLOOKUP(FY119,OFERTA_0,4,FALSE),GB119),1,0)</f>
        <v>#N/A</v>
      </c>
      <c r="GI119" s="498">
        <f t="shared" ref="GI119:GI123" si="3154">IF(GC119=0,0,1)</f>
        <v>0</v>
      </c>
      <c r="GJ119" s="498">
        <f t="shared" ref="GJ119:GJ123" si="3155">IF(GD119=0,0,1)</f>
        <v>0</v>
      </c>
      <c r="GK119" s="498" t="e">
        <f t="shared" ref="GK119:GK123" si="3156">PRODUCT(GF119:GJ119)</f>
        <v>#N/A</v>
      </c>
      <c r="GL119" s="504">
        <f t="shared" ref="GL119:GL123" si="3157">ROUND(GD119,0)</f>
        <v>0</v>
      </c>
      <c r="GM119" s="500">
        <f t="shared" ref="GM119:GM123" si="3158">GD119-GL119</f>
        <v>0</v>
      </c>
      <c r="GP119" s="665"/>
      <c r="GQ119" s="666"/>
      <c r="GR119" s="667"/>
      <c r="GS119" s="676"/>
      <c r="GT119" s="669"/>
      <c r="GU119" s="670"/>
      <c r="GV119" s="1324"/>
      <c r="GW119" s="497" t="e">
        <f t="shared" ref="GW119:GW123" si="3159">IF(EXACT(VLOOKUP(GP119,OFERTA_0,2,FALSE),GQ119),1,0)</f>
        <v>#N/A</v>
      </c>
      <c r="GX119" s="497" t="e">
        <f t="shared" ref="GX119:GX123" si="3160">IF(EXACT(VLOOKUP(GP119,OFERTA_0,3,FALSE),GR119),1,0)</f>
        <v>#N/A</v>
      </c>
      <c r="GY119" s="498" t="e">
        <f t="shared" ref="GY119:GY123" si="3161">IF(EXACT(VLOOKUP(GP119,OFERTA_0,4,FALSE),GS119),1,0)</f>
        <v>#N/A</v>
      </c>
      <c r="GZ119" s="498">
        <f t="shared" ref="GZ119:GZ123" si="3162">IF(GT119=0,0,1)</f>
        <v>0</v>
      </c>
      <c r="HA119" s="498">
        <f t="shared" ref="HA119:HA123" si="3163">IF(GU119=0,0,1)</f>
        <v>0</v>
      </c>
      <c r="HB119" s="498" t="e">
        <f t="shared" ref="HB119:HB123" si="3164">PRODUCT(GW119:HA119)</f>
        <v>#N/A</v>
      </c>
      <c r="HC119" s="504">
        <f t="shared" ref="HC119:HC123" si="3165">ROUND(GU119,0)</f>
        <v>0</v>
      </c>
      <c r="HD119" s="500">
        <f t="shared" ref="HD119:HD123" si="3166">GU119-HC119</f>
        <v>0</v>
      </c>
      <c r="HG119" s="665"/>
      <c r="HH119" s="666"/>
      <c r="HI119" s="667"/>
      <c r="HJ119" s="676"/>
      <c r="HK119" s="669"/>
      <c r="HL119" s="670"/>
      <c r="HM119" s="1324"/>
      <c r="HN119" s="497" t="e">
        <f t="shared" ref="HN119:HN123" si="3167">IF(EXACT(VLOOKUP(HG119,OFERTA_0,2,FALSE),HH119),1,0)</f>
        <v>#N/A</v>
      </c>
      <c r="HO119" s="497" t="e">
        <f t="shared" ref="HO119:HO123" si="3168">IF(EXACT(VLOOKUP(HG119,OFERTA_0,3,FALSE),HI119),1,0)</f>
        <v>#N/A</v>
      </c>
      <c r="HP119" s="498" t="e">
        <f t="shared" ref="HP119:HP123" si="3169">IF(EXACT(VLOOKUP(HG119,OFERTA_0,4,FALSE),HJ119),1,0)</f>
        <v>#N/A</v>
      </c>
      <c r="HQ119" s="498">
        <f t="shared" ref="HQ119:HQ123" si="3170">IF(HK119=0,0,1)</f>
        <v>0</v>
      </c>
      <c r="HR119" s="498">
        <f t="shared" ref="HR119:HR123" si="3171">IF(HL119=0,0,1)</f>
        <v>0</v>
      </c>
      <c r="HS119" s="498" t="e">
        <f t="shared" ref="HS119:HS123" si="3172">PRODUCT(HN119:HR119)</f>
        <v>#N/A</v>
      </c>
      <c r="HT119" s="504">
        <f t="shared" ref="HT119:HT123" si="3173">ROUND(HL119,0)</f>
        <v>0</v>
      </c>
      <c r="HU119" s="500">
        <f t="shared" ref="HU119:HU123" si="3174">HL119-HT119</f>
        <v>0</v>
      </c>
      <c r="HX119" s="665"/>
      <c r="HY119" s="666"/>
      <c r="HZ119" s="667"/>
      <c r="IA119" s="676"/>
      <c r="IB119" s="669"/>
      <c r="IC119" s="670"/>
      <c r="ID119" s="1324"/>
      <c r="IE119" s="497" t="e">
        <f t="shared" ref="IE119:IE123" si="3175">IF(EXACT(VLOOKUP(HX119,OFERTA_0,2,FALSE),HY119),1,0)</f>
        <v>#N/A</v>
      </c>
      <c r="IF119" s="497" t="e">
        <f t="shared" ref="IF119:IF123" si="3176">IF(EXACT(VLOOKUP(HX119,OFERTA_0,3,FALSE),HZ119),1,0)</f>
        <v>#N/A</v>
      </c>
      <c r="IG119" s="498" t="e">
        <f t="shared" ref="IG119:IG123" si="3177">IF(EXACT(VLOOKUP(HX119,OFERTA_0,4,FALSE),IA119),1,0)</f>
        <v>#N/A</v>
      </c>
      <c r="IH119" s="498">
        <f t="shared" ref="IH119:IH123" si="3178">IF(IB119=0,0,1)</f>
        <v>0</v>
      </c>
      <c r="II119" s="498">
        <f t="shared" ref="II119:II123" si="3179">IF(IC119=0,0,1)</f>
        <v>0</v>
      </c>
      <c r="IJ119" s="498" t="e">
        <f t="shared" ref="IJ119:IJ123" si="3180">PRODUCT(IE119:II119)</f>
        <v>#N/A</v>
      </c>
      <c r="IK119" s="504">
        <f t="shared" ref="IK119:IK123" si="3181">ROUND(IC119,0)</f>
        <v>0</v>
      </c>
      <c r="IL119" s="500">
        <f t="shared" ref="IL119:IL123" si="3182">IC119-IK119</f>
        <v>0</v>
      </c>
      <c r="IO119" s="665"/>
      <c r="IP119" s="666"/>
      <c r="IQ119" s="667"/>
      <c r="IR119" s="676"/>
      <c r="IS119" s="669"/>
      <c r="IT119" s="670"/>
      <c r="IU119" s="1324"/>
      <c r="IV119" s="497" t="e">
        <f t="shared" ref="IV119:IV123" si="3183">IF(EXACT(VLOOKUP(IO119,OFERTA_0,2,FALSE),IP119),1,0)</f>
        <v>#N/A</v>
      </c>
      <c r="IW119" s="497" t="e">
        <f t="shared" ref="IW119:IW123" si="3184">IF(EXACT(VLOOKUP(IO119,OFERTA_0,3,FALSE),IQ119),1,0)</f>
        <v>#N/A</v>
      </c>
      <c r="IX119" s="498" t="e">
        <f t="shared" ref="IX119:IX123" si="3185">IF(EXACT(VLOOKUP(IO119,OFERTA_0,4,FALSE),IR119),1,0)</f>
        <v>#N/A</v>
      </c>
      <c r="IY119" s="498">
        <f t="shared" ref="IY119:IY123" si="3186">IF(IS119=0,0,1)</f>
        <v>0</v>
      </c>
      <c r="IZ119" s="498">
        <f t="shared" ref="IZ119:IZ123" si="3187">IF(IT119=0,0,1)</f>
        <v>0</v>
      </c>
      <c r="JA119" s="498" t="e">
        <f t="shared" ref="JA119:JA123" si="3188">PRODUCT(IV119:IZ119)</f>
        <v>#N/A</v>
      </c>
      <c r="JB119" s="504">
        <f t="shared" ref="JB119:JB123" si="3189">ROUND(IT119,0)</f>
        <v>0</v>
      </c>
      <c r="JC119" s="500">
        <f t="shared" ref="JC119:JC123" si="3190">IT119-JB119</f>
        <v>0</v>
      </c>
      <c r="JF119" s="665"/>
      <c r="JG119" s="666"/>
      <c r="JH119" s="667"/>
      <c r="JI119" s="676"/>
      <c r="JJ119" s="669"/>
      <c r="JK119" s="670"/>
      <c r="JL119" s="1324"/>
      <c r="JM119" s="497" t="e">
        <f t="shared" ref="JM119:JM123" si="3191">IF(EXACT(VLOOKUP(JF119,OFERTA_0,2,FALSE),JG119),1,0)</f>
        <v>#N/A</v>
      </c>
      <c r="JN119" s="497" t="e">
        <f t="shared" ref="JN119:JN123" si="3192">IF(EXACT(VLOOKUP(JF119,OFERTA_0,3,FALSE),JH119),1,0)</f>
        <v>#N/A</v>
      </c>
      <c r="JO119" s="498" t="e">
        <f t="shared" ref="JO119:JO123" si="3193">IF(EXACT(VLOOKUP(JF119,OFERTA_0,4,FALSE),JI119),1,0)</f>
        <v>#N/A</v>
      </c>
      <c r="JP119" s="498">
        <f t="shared" ref="JP119:JP123" si="3194">IF(JJ119=0,0,1)</f>
        <v>0</v>
      </c>
      <c r="JQ119" s="498">
        <f t="shared" ref="JQ119:JQ123" si="3195">IF(JK119=0,0,1)</f>
        <v>0</v>
      </c>
      <c r="JR119" s="498" t="e">
        <f t="shared" ref="JR119:JR123" si="3196">PRODUCT(JM119:JQ119)</f>
        <v>#N/A</v>
      </c>
      <c r="JS119" s="504">
        <f t="shared" ref="JS119:JS123" si="3197">ROUND(JK119,0)</f>
        <v>0</v>
      </c>
      <c r="JT119" s="500">
        <f t="shared" ref="JT119:JT123" si="3198">JK119-JS119</f>
        <v>0</v>
      </c>
      <c r="JW119" s="665"/>
      <c r="JX119" s="666"/>
      <c r="JY119" s="667"/>
      <c r="JZ119" s="676"/>
      <c r="KA119" s="669"/>
      <c r="KB119" s="670"/>
      <c r="KC119" s="1324"/>
      <c r="KD119" s="497" t="e">
        <f t="shared" ref="KD119:KD123" si="3199">IF(EXACT(VLOOKUP(JW119,OFERTA_0,2,FALSE),JX119),1,0)</f>
        <v>#N/A</v>
      </c>
      <c r="KE119" s="497" t="e">
        <f t="shared" ref="KE119:KE123" si="3200">IF(EXACT(VLOOKUP(JW119,OFERTA_0,3,FALSE),JY119),1,0)</f>
        <v>#N/A</v>
      </c>
      <c r="KF119" s="498" t="e">
        <f t="shared" ref="KF119:KF123" si="3201">IF(EXACT(VLOOKUP(JW119,OFERTA_0,4,FALSE),JZ119),1,0)</f>
        <v>#N/A</v>
      </c>
      <c r="KG119" s="498">
        <f t="shared" ref="KG119:KG123" si="3202">IF(KA119=0,0,1)</f>
        <v>0</v>
      </c>
      <c r="KH119" s="498">
        <f t="shared" ref="KH119:KH123" si="3203">IF(KB119=0,0,1)</f>
        <v>0</v>
      </c>
      <c r="KI119" s="498" t="e">
        <f t="shared" ref="KI119:KI123" si="3204">PRODUCT(KD119:KH119)</f>
        <v>#N/A</v>
      </c>
      <c r="KJ119" s="504">
        <f t="shared" ref="KJ119:KJ123" si="3205">ROUND(KB119,0)</f>
        <v>0</v>
      </c>
      <c r="KK119" s="500">
        <f t="shared" ref="KK119:KK123" si="3206">KB119-KJ119</f>
        <v>0</v>
      </c>
      <c r="KN119" s="665"/>
      <c r="KO119" s="666"/>
      <c r="KP119" s="667"/>
      <c r="KQ119" s="676"/>
      <c r="KR119" s="669"/>
      <c r="KS119" s="670"/>
      <c r="KT119" s="1324"/>
      <c r="KU119" s="497" t="e">
        <f t="shared" ref="KU119:KU123" si="3207">IF(EXACT(VLOOKUP(KN119,OFERTA_0,2,FALSE),KO119),1,0)</f>
        <v>#N/A</v>
      </c>
      <c r="KV119" s="497" t="e">
        <f t="shared" ref="KV119:KV123" si="3208">IF(EXACT(VLOOKUP(KN119,OFERTA_0,3,FALSE),KP119),1,0)</f>
        <v>#N/A</v>
      </c>
      <c r="KW119" s="498" t="e">
        <f t="shared" ref="KW119:KW123" si="3209">IF(EXACT(VLOOKUP(KN119,OFERTA_0,4,FALSE),KQ119),1,0)</f>
        <v>#N/A</v>
      </c>
      <c r="KX119" s="498">
        <f t="shared" ref="KX119:KX123" si="3210">IF(KR119=0,0,1)</f>
        <v>0</v>
      </c>
      <c r="KY119" s="498">
        <f t="shared" ref="KY119:KY123" si="3211">IF(KS119=0,0,1)</f>
        <v>0</v>
      </c>
      <c r="KZ119" s="498" t="e">
        <f t="shared" ref="KZ119:KZ123" si="3212">PRODUCT(KU119:KY119)</f>
        <v>#N/A</v>
      </c>
      <c r="LA119" s="504">
        <f t="shared" ref="LA119:LA123" si="3213">ROUND(KS119,0)</f>
        <v>0</v>
      </c>
      <c r="LB119" s="500">
        <f t="shared" ref="LB119:LB123" si="3214">KS119-LA119</f>
        <v>0</v>
      </c>
      <c r="LE119" s="665"/>
      <c r="LF119" s="666"/>
      <c r="LG119" s="667"/>
      <c r="LH119" s="676"/>
      <c r="LI119" s="669"/>
      <c r="LJ119" s="670"/>
      <c r="LK119" s="1324"/>
      <c r="LL119" s="497" t="e">
        <f t="shared" ref="LL119:LL123" si="3215">IF(EXACT(VLOOKUP(LE119,OFERTA_0,2,FALSE),LF119),1,0)</f>
        <v>#N/A</v>
      </c>
      <c r="LM119" s="497" t="e">
        <f t="shared" ref="LM119:LM123" si="3216">IF(EXACT(VLOOKUP(LE119,OFERTA_0,3,FALSE),LG119),1,0)</f>
        <v>#N/A</v>
      </c>
      <c r="LN119" s="498" t="e">
        <f t="shared" ref="LN119:LN123" si="3217">IF(EXACT(VLOOKUP(LE119,OFERTA_0,4,FALSE),LH119),1,0)</f>
        <v>#N/A</v>
      </c>
      <c r="LO119" s="498">
        <f t="shared" ref="LO119:LO123" si="3218">IF(LI119=0,0,1)</f>
        <v>0</v>
      </c>
      <c r="LP119" s="498">
        <f t="shared" ref="LP119:LP123" si="3219">IF(LJ119=0,0,1)</f>
        <v>0</v>
      </c>
      <c r="LQ119" s="498" t="e">
        <f t="shared" ref="LQ119:LQ123" si="3220">PRODUCT(LL119:LP119)</f>
        <v>#N/A</v>
      </c>
      <c r="LR119" s="504">
        <f t="shared" ref="LR119:LR123" si="3221">ROUND(LJ119,0)</f>
        <v>0</v>
      </c>
      <c r="LS119" s="500">
        <f t="shared" ref="LS119:LS123" si="3222">LJ119-LR119</f>
        <v>0</v>
      </c>
      <c r="LV119" s="665"/>
      <c r="LW119" s="666"/>
      <c r="LX119" s="667"/>
      <c r="LY119" s="676"/>
      <c r="LZ119" s="669"/>
      <c r="MA119" s="670"/>
      <c r="MB119" s="1324"/>
      <c r="MC119" s="497" t="e">
        <f t="shared" ref="MC119:MC123" si="3223">IF(EXACT(VLOOKUP(LV119,OFERTA_0,2,FALSE),LW119),1,0)</f>
        <v>#N/A</v>
      </c>
      <c r="MD119" s="497" t="e">
        <f t="shared" ref="MD119:MD123" si="3224">IF(EXACT(VLOOKUP(LV119,OFERTA_0,3,FALSE),LX119),1,0)</f>
        <v>#N/A</v>
      </c>
      <c r="ME119" s="498" t="e">
        <f t="shared" ref="ME119:ME123" si="3225">IF(EXACT(VLOOKUP(LV119,OFERTA_0,4,FALSE),LY119),1,0)</f>
        <v>#N/A</v>
      </c>
      <c r="MF119" s="498">
        <f t="shared" ref="MF119:MF123" si="3226">IF(LZ119=0,0,1)</f>
        <v>0</v>
      </c>
      <c r="MG119" s="498">
        <f t="shared" ref="MG119:MG123" si="3227">IF(MA119=0,0,1)</f>
        <v>0</v>
      </c>
      <c r="MH119" s="498" t="e">
        <f t="shared" ref="MH119:MH123" si="3228">PRODUCT(MC119:MG119)</f>
        <v>#N/A</v>
      </c>
      <c r="MI119" s="504">
        <f t="shared" ref="MI119:MI123" si="3229">ROUND(MA119,0)</f>
        <v>0</v>
      </c>
      <c r="MJ119" s="500">
        <f t="shared" ref="MJ119:MJ123" si="3230">MA119-MI119</f>
        <v>0</v>
      </c>
      <c r="MM119" s="665"/>
      <c r="MN119" s="666"/>
      <c r="MO119" s="667"/>
      <c r="MP119" s="676"/>
      <c r="MQ119" s="669"/>
      <c r="MR119" s="670"/>
      <c r="MS119" s="1324"/>
      <c r="MT119" s="497" t="e">
        <f t="shared" ref="MT119:MT123" si="3231">IF(EXACT(VLOOKUP(MM119,OFERTA_0,2,FALSE),MN119),1,0)</f>
        <v>#N/A</v>
      </c>
      <c r="MU119" s="497" t="e">
        <f t="shared" ref="MU119:MU123" si="3232">IF(EXACT(VLOOKUP(MM119,OFERTA_0,3,FALSE),MO119),1,0)</f>
        <v>#N/A</v>
      </c>
      <c r="MV119" s="498" t="e">
        <f t="shared" ref="MV119:MV123" si="3233">IF(EXACT(VLOOKUP(MM119,OFERTA_0,4,FALSE),MP119),1,0)</f>
        <v>#N/A</v>
      </c>
      <c r="MW119" s="498">
        <f t="shared" ref="MW119:MW123" si="3234">IF(MQ119=0,0,1)</f>
        <v>0</v>
      </c>
      <c r="MX119" s="498">
        <f t="shared" ref="MX119:MX123" si="3235">IF(MR119=0,0,1)</f>
        <v>0</v>
      </c>
      <c r="MY119" s="498" t="e">
        <f t="shared" ref="MY119:MY123" si="3236">PRODUCT(MT119:MX119)</f>
        <v>#N/A</v>
      </c>
      <c r="MZ119" s="504">
        <f t="shared" ref="MZ119:MZ123" si="3237">ROUND(MR119,0)</f>
        <v>0</v>
      </c>
      <c r="NA119" s="500">
        <f t="shared" ref="NA119:NA123" si="3238">MR119-MZ119</f>
        <v>0</v>
      </c>
      <c r="ND119" s="665"/>
      <c r="NE119" s="666"/>
      <c r="NF119" s="667"/>
      <c r="NG119" s="676"/>
      <c r="NH119" s="669"/>
      <c r="NI119" s="670"/>
      <c r="NJ119" s="1324"/>
      <c r="NK119" s="497" t="e">
        <f t="shared" ref="NK119:NK123" si="3239">IF(EXACT(VLOOKUP(ND119,OFERTA_0,2,FALSE),NE119),1,0)</f>
        <v>#N/A</v>
      </c>
      <c r="NL119" s="497" t="e">
        <f t="shared" ref="NL119:NL123" si="3240">IF(EXACT(VLOOKUP(ND119,OFERTA_0,3,FALSE),NF119),1,0)</f>
        <v>#N/A</v>
      </c>
      <c r="NM119" s="498" t="e">
        <f t="shared" ref="NM119:NM123" si="3241">IF(EXACT(VLOOKUP(ND119,OFERTA_0,4,FALSE),NG119),1,0)</f>
        <v>#N/A</v>
      </c>
      <c r="NN119" s="498">
        <f t="shared" ref="NN119:NN123" si="3242">IF(NH119=0,0,1)</f>
        <v>0</v>
      </c>
      <c r="NO119" s="498">
        <f t="shared" ref="NO119:NO123" si="3243">IF(NI119=0,0,1)</f>
        <v>0</v>
      </c>
      <c r="NP119" s="498" t="e">
        <f t="shared" ref="NP119:NP123" si="3244">PRODUCT(NK119:NO119)</f>
        <v>#N/A</v>
      </c>
      <c r="NQ119" s="504">
        <f t="shared" ref="NQ119:NQ123" si="3245">ROUND(NI119,0)</f>
        <v>0</v>
      </c>
      <c r="NR119" s="500">
        <f t="shared" ref="NR119:NR123" si="3246">NI119-NQ119</f>
        <v>0</v>
      </c>
      <c r="NU119" s="665"/>
      <c r="NV119" s="666"/>
      <c r="NW119" s="667"/>
      <c r="NX119" s="676"/>
      <c r="NY119" s="669"/>
      <c r="NZ119" s="670"/>
      <c r="OA119" s="1324"/>
      <c r="OB119" s="497" t="e">
        <f t="shared" ref="OB119:OB123" si="3247">IF(EXACT(VLOOKUP(NU119,OFERTA_0,2,FALSE),NV119),1,0)</f>
        <v>#N/A</v>
      </c>
      <c r="OC119" s="497" t="e">
        <f t="shared" ref="OC119:OC123" si="3248">IF(EXACT(VLOOKUP(NU119,OFERTA_0,3,FALSE),NW119),1,0)</f>
        <v>#N/A</v>
      </c>
      <c r="OD119" s="498" t="e">
        <f t="shared" ref="OD119:OD123" si="3249">IF(EXACT(VLOOKUP(NU119,OFERTA_0,4,FALSE),NX119),1,0)</f>
        <v>#N/A</v>
      </c>
      <c r="OE119" s="498">
        <f t="shared" ref="OE119:OE123" si="3250">IF(NY119=0,0,1)</f>
        <v>0</v>
      </c>
      <c r="OF119" s="498">
        <f t="shared" ref="OF119:OF123" si="3251">IF(NZ119=0,0,1)</f>
        <v>0</v>
      </c>
      <c r="OG119" s="498" t="e">
        <f t="shared" ref="OG119:OG123" si="3252">PRODUCT(OB119:OF119)</f>
        <v>#N/A</v>
      </c>
      <c r="OH119" s="504">
        <f t="shared" ref="OH119:OH123" si="3253">ROUND(NZ119,0)</f>
        <v>0</v>
      </c>
      <c r="OI119" s="500">
        <f t="shared" ref="OI119:OI123" si="3254">NZ119-OH119</f>
        <v>0</v>
      </c>
      <c r="OL119" s="665"/>
      <c r="OM119" s="666"/>
      <c r="ON119" s="667"/>
      <c r="OO119" s="676"/>
      <c r="OP119" s="669"/>
      <c r="OQ119" s="670"/>
      <c r="OR119" s="1324"/>
      <c r="OS119" s="497" t="e">
        <f t="shared" ref="OS119:OS123" si="3255">IF(EXACT(VLOOKUP(OL119,OFERTA_0,2,FALSE),OM119),1,0)</f>
        <v>#N/A</v>
      </c>
      <c r="OT119" s="497" t="e">
        <f t="shared" ref="OT119:OT123" si="3256">IF(EXACT(VLOOKUP(OL119,OFERTA_0,3,FALSE),ON119),1,0)</f>
        <v>#N/A</v>
      </c>
      <c r="OU119" s="498" t="e">
        <f t="shared" ref="OU119:OU123" si="3257">IF(EXACT(VLOOKUP(OL119,OFERTA_0,4,FALSE),OO119),1,0)</f>
        <v>#N/A</v>
      </c>
      <c r="OV119" s="498">
        <f t="shared" ref="OV119:OV123" si="3258">IF(OP119=0,0,1)</f>
        <v>0</v>
      </c>
      <c r="OW119" s="498">
        <f t="shared" ref="OW119:OW123" si="3259">IF(OQ119=0,0,1)</f>
        <v>0</v>
      </c>
      <c r="OX119" s="498" t="e">
        <f t="shared" ref="OX119:OX123" si="3260">PRODUCT(OS119:OW119)</f>
        <v>#N/A</v>
      </c>
      <c r="OY119" s="504">
        <f t="shared" ref="OY119:OY123" si="3261">ROUND(OQ119,0)</f>
        <v>0</v>
      </c>
      <c r="OZ119" s="500">
        <f t="shared" ref="OZ119:OZ123" si="3262">OQ119-OY119</f>
        <v>0</v>
      </c>
      <c r="PC119" s="665"/>
      <c r="PD119" s="666"/>
      <c r="PE119" s="667"/>
      <c r="PF119" s="676"/>
      <c r="PG119" s="669"/>
      <c r="PH119" s="670"/>
      <c r="PI119" s="1324"/>
      <c r="PJ119" s="497" t="e">
        <f t="shared" ref="PJ119:PJ123" si="3263">IF(EXACT(VLOOKUP(PC119,OFERTA_0,2,FALSE),PD119),1,0)</f>
        <v>#N/A</v>
      </c>
      <c r="PK119" s="497" t="e">
        <f t="shared" ref="PK119:PK123" si="3264">IF(EXACT(VLOOKUP(PC119,OFERTA_0,3,FALSE),PE119),1,0)</f>
        <v>#N/A</v>
      </c>
      <c r="PL119" s="498" t="e">
        <f t="shared" ref="PL119:PL123" si="3265">IF(EXACT(VLOOKUP(PC119,OFERTA_0,4,FALSE),PF119),1,0)</f>
        <v>#N/A</v>
      </c>
      <c r="PM119" s="498">
        <f t="shared" ref="PM119:PM123" si="3266">IF(PG119=0,0,1)</f>
        <v>0</v>
      </c>
      <c r="PN119" s="498">
        <f t="shared" ref="PN119:PN123" si="3267">IF(PH119=0,0,1)</f>
        <v>0</v>
      </c>
      <c r="PO119" s="498" t="e">
        <f t="shared" ref="PO119:PO123" si="3268">PRODUCT(PJ119:PN119)</f>
        <v>#N/A</v>
      </c>
      <c r="PP119" s="504">
        <f t="shared" ref="PP119:PP123" si="3269">ROUND(PH119,0)</f>
        <v>0</v>
      </c>
      <c r="PQ119" s="500">
        <f t="shared" ref="PQ119:PQ123" si="3270">PH119-PP119</f>
        <v>0</v>
      </c>
      <c r="PT119" s="665"/>
      <c r="PU119" s="666"/>
      <c r="PV119" s="667"/>
      <c r="PW119" s="676"/>
      <c r="PX119" s="669"/>
      <c r="PY119" s="670"/>
      <c r="PZ119" s="1324"/>
      <c r="QA119" s="497" t="e">
        <f t="shared" ref="QA119:QA123" si="3271">IF(EXACT(VLOOKUP(PT119,OFERTA_0,2,FALSE),PU119),1,0)</f>
        <v>#N/A</v>
      </c>
      <c r="QB119" s="497" t="e">
        <f t="shared" ref="QB119:QB123" si="3272">IF(EXACT(VLOOKUP(PT119,OFERTA_0,3,FALSE),PV119),1,0)</f>
        <v>#N/A</v>
      </c>
      <c r="QC119" s="498" t="e">
        <f t="shared" ref="QC119:QC123" si="3273">IF(EXACT(VLOOKUP(PT119,OFERTA_0,4,FALSE),PW119),1,0)</f>
        <v>#N/A</v>
      </c>
      <c r="QD119" s="498">
        <f t="shared" ref="QD119:QD123" si="3274">IF(PX119=0,0,1)</f>
        <v>0</v>
      </c>
      <c r="QE119" s="498">
        <f t="shared" ref="QE119:QE123" si="3275">IF(PY119=0,0,1)</f>
        <v>0</v>
      </c>
      <c r="QF119" s="498" t="e">
        <f t="shared" ref="QF119:QF123" si="3276">PRODUCT(QA119:QE119)</f>
        <v>#N/A</v>
      </c>
      <c r="QG119" s="504">
        <f t="shared" ref="QG119:QG123" si="3277">ROUND(PY119,0)</f>
        <v>0</v>
      </c>
      <c r="QH119" s="500">
        <f t="shared" ref="QH119:QH123" si="3278">PY119-QG119</f>
        <v>0</v>
      </c>
      <c r="QK119" s="665"/>
      <c r="QL119" s="666"/>
      <c r="QM119" s="667"/>
      <c r="QN119" s="676"/>
      <c r="QO119" s="669"/>
      <c r="QP119" s="670"/>
      <c r="QQ119" s="1324"/>
      <c r="QR119" s="497" t="e">
        <f t="shared" ref="QR119:QR123" si="3279">IF(EXACT(VLOOKUP(QK119,OFERTA_0,2,FALSE),QL119),1,0)</f>
        <v>#N/A</v>
      </c>
      <c r="QS119" s="497" t="e">
        <f t="shared" ref="QS119:QS123" si="3280">IF(EXACT(VLOOKUP(QK119,OFERTA_0,3,FALSE),QM119),1,0)</f>
        <v>#N/A</v>
      </c>
      <c r="QT119" s="498" t="e">
        <f t="shared" ref="QT119:QT123" si="3281">IF(EXACT(VLOOKUP(QK119,OFERTA_0,4,FALSE),QN119),1,0)</f>
        <v>#N/A</v>
      </c>
      <c r="QU119" s="498">
        <f t="shared" ref="QU119:QU123" si="3282">IF(QO119=0,0,1)</f>
        <v>0</v>
      </c>
      <c r="QV119" s="498">
        <f t="shared" ref="QV119:QV123" si="3283">IF(QP119=0,0,1)</f>
        <v>0</v>
      </c>
      <c r="QW119" s="498" t="e">
        <f t="shared" ref="QW119:QW123" si="3284">PRODUCT(QR119:QV119)</f>
        <v>#N/A</v>
      </c>
      <c r="QX119" s="504">
        <f t="shared" ref="QX119:QX123" si="3285">ROUND(QP119,0)</f>
        <v>0</v>
      </c>
      <c r="QY119" s="500">
        <f t="shared" ref="QY119:QY123" si="3286">QP119-QX119</f>
        <v>0</v>
      </c>
      <c r="RB119" s="381"/>
      <c r="RC119" s="382"/>
      <c r="RD119" s="383"/>
      <c r="RE119" s="384"/>
      <c r="RF119" s="385"/>
      <c r="RG119" s="386"/>
      <c r="RH119" s="386"/>
      <c r="RI119" s="497"/>
      <c r="RJ119" s="497"/>
      <c r="RK119" s="501"/>
      <c r="RL119" s="501"/>
      <c r="RM119" s="501"/>
      <c r="RN119" s="501"/>
      <c r="RO119" s="502"/>
      <c r="RP119" s="503"/>
      <c r="RS119" s="381"/>
      <c r="RT119" s="382"/>
      <c r="RU119" s="383"/>
      <c r="RV119" s="384"/>
      <c r="RW119" s="385"/>
      <c r="RX119" s="386"/>
      <c r="RY119" s="386"/>
      <c r="RZ119" s="497"/>
      <c r="SA119" s="497"/>
      <c r="SB119" s="501"/>
      <c r="SC119" s="501"/>
      <c r="SD119" s="501"/>
      <c r="SE119" s="501"/>
      <c r="SF119" s="502"/>
      <c r="SG119" s="503"/>
      <c r="SJ119" s="381"/>
      <c r="SK119" s="382"/>
      <c r="SL119" s="383"/>
      <c r="SM119" s="384"/>
      <c r="SN119" s="385"/>
      <c r="SO119" s="386"/>
      <c r="SP119" s="386"/>
      <c r="SQ119" s="497"/>
      <c r="SR119" s="497"/>
      <c r="SS119" s="501"/>
      <c r="ST119" s="501"/>
      <c r="SU119" s="501"/>
      <c r="SV119" s="501"/>
      <c r="SW119" s="502"/>
      <c r="SX119" s="503"/>
    </row>
    <row r="120" spans="2:518" ht="63.75" customHeight="1" thickTop="1" thickBot="1">
      <c r="B120" s="863" t="s">
        <v>589</v>
      </c>
      <c r="C120" s="849" t="s">
        <v>435</v>
      </c>
      <c r="D120" s="850" t="s">
        <v>590</v>
      </c>
      <c r="E120" s="835" t="s">
        <v>233</v>
      </c>
      <c r="F120" s="836">
        <v>60</v>
      </c>
      <c r="G120" s="916">
        <v>0</v>
      </c>
      <c r="H120" s="837">
        <v>0</v>
      </c>
      <c r="K120" s="965" t="s">
        <v>589</v>
      </c>
      <c r="L120" s="951" t="s">
        <v>435</v>
      </c>
      <c r="M120" s="952" t="s">
        <v>590</v>
      </c>
      <c r="N120" s="937" t="s">
        <v>233</v>
      </c>
      <c r="O120" s="938">
        <v>60</v>
      </c>
      <c r="P120" s="1017">
        <v>7050</v>
      </c>
      <c r="Q120" s="939">
        <v>423000</v>
      </c>
      <c r="R120" s="497">
        <f>IF(EXACT(VLOOKUP(K120,OFERTA_0,3,FALSE),M120),1,0)</f>
        <v>1</v>
      </c>
      <c r="S120" s="497">
        <f>IF(EXACT(VLOOKUP(K120,OFERTA_0,4,FALSE),N120),1,0)</f>
        <v>1</v>
      </c>
      <c r="T120" s="498">
        <f>IF(EXACT(VLOOKUP(K120,OFERTA_0,5,FALSE),O120),1,0)</f>
        <v>1</v>
      </c>
      <c r="U120" s="498">
        <f t="shared" ref="U120:U122" si="3287">IF(P120=0,0,1)</f>
        <v>1</v>
      </c>
      <c r="V120" s="498">
        <f t="shared" ref="V120:V122" si="3288">IF(Q120=0,0,1)</f>
        <v>1</v>
      </c>
      <c r="W120" s="498">
        <f t="shared" ref="W120:W122" si="3289">PRODUCT(R120:V120)</f>
        <v>1</v>
      </c>
      <c r="X120" s="504">
        <f t="shared" ref="X120:X122" si="3290">ROUND(Q120,0)</f>
        <v>423000</v>
      </c>
      <c r="Y120" s="500">
        <f t="shared" ref="Y120:Y122" si="3291">Q120-X120</f>
        <v>0</v>
      </c>
      <c r="Z120" s="486"/>
      <c r="AA120" s="486"/>
      <c r="AB120" s="965" t="s">
        <v>589</v>
      </c>
      <c r="AC120" s="951" t="s">
        <v>435</v>
      </c>
      <c r="AD120" s="952" t="s">
        <v>590</v>
      </c>
      <c r="AE120" s="937" t="s">
        <v>233</v>
      </c>
      <c r="AF120" s="938">
        <v>60</v>
      </c>
      <c r="AG120" s="1017">
        <v>16000</v>
      </c>
      <c r="AH120" s="939">
        <v>960000</v>
      </c>
      <c r="AI120" s="497">
        <f>IF(EXACT(VLOOKUP(AB120,OFERTA_0,3,FALSE),AD120),1,0)</f>
        <v>1</v>
      </c>
      <c r="AJ120" s="497">
        <f>IF(EXACT(VLOOKUP(AB120,OFERTA_0,4,FALSE),AE120),1,0)</f>
        <v>1</v>
      </c>
      <c r="AK120" s="498">
        <f>IF(EXACT(VLOOKUP(AB120,OFERTA_0,5,FALSE),AF120),1,0)</f>
        <v>1</v>
      </c>
      <c r="AL120" s="498">
        <f t="shared" ref="AL120:AL122" si="3292">IF(AG120=0,0,1)</f>
        <v>1</v>
      </c>
      <c r="AM120" s="498">
        <f t="shared" ref="AM120:AM122" si="3293">IF(AH120=0,0,1)</f>
        <v>1</v>
      </c>
      <c r="AN120" s="498">
        <f t="shared" ref="AN120:AN122" si="3294">PRODUCT(AI120:AM120)</f>
        <v>1</v>
      </c>
      <c r="AO120" s="504">
        <f t="shared" ref="AO120:AO122" si="3295">ROUND(AH120,0)</f>
        <v>960000</v>
      </c>
      <c r="AP120" s="500">
        <f t="shared" ref="AP120:AP122" si="3296">AH120-AO120</f>
        <v>0</v>
      </c>
      <c r="AQ120" s="486"/>
      <c r="AR120" s="486"/>
      <c r="AS120" s="965" t="s">
        <v>589</v>
      </c>
      <c r="AT120" s="951" t="s">
        <v>435</v>
      </c>
      <c r="AU120" s="952" t="s">
        <v>590</v>
      </c>
      <c r="AV120" s="937" t="s">
        <v>233</v>
      </c>
      <c r="AW120" s="938">
        <v>60</v>
      </c>
      <c r="AX120" s="1017">
        <v>8200</v>
      </c>
      <c r="AY120" s="939">
        <v>492000</v>
      </c>
      <c r="AZ120" s="497">
        <f>IF(EXACT(VLOOKUP(AS120,OFERTA_0,3,FALSE),AU120),1,0)</f>
        <v>1</v>
      </c>
      <c r="BA120" s="497">
        <f>IF(EXACT(VLOOKUP(AS120,OFERTA_0,4,FALSE),AV120),1,0)</f>
        <v>1</v>
      </c>
      <c r="BB120" s="498">
        <f>IF(EXACT(VLOOKUP(AS120,OFERTA_0,5,FALSE),AW120),1,0)</f>
        <v>1</v>
      </c>
      <c r="BC120" s="498">
        <f t="shared" ref="BC120:BC122" si="3297">IF(AX120=0,0,1)</f>
        <v>1</v>
      </c>
      <c r="BD120" s="498">
        <f t="shared" ref="BD120:BD122" si="3298">IF(AY120=0,0,1)</f>
        <v>1</v>
      </c>
      <c r="BE120" s="498">
        <f t="shared" ref="BE120:BE122" si="3299">PRODUCT(AZ120:BD120)</f>
        <v>1</v>
      </c>
      <c r="BF120" s="504">
        <f t="shared" ref="BF120:BF122" si="3300">ROUND(AY120,0)</f>
        <v>492000</v>
      </c>
      <c r="BG120" s="500">
        <f t="shared" ref="BG120:BG122" si="3301">AY120-BF120</f>
        <v>0</v>
      </c>
      <c r="BJ120" s="965" t="s">
        <v>589</v>
      </c>
      <c r="BK120" s="951" t="s">
        <v>435</v>
      </c>
      <c r="BL120" s="952" t="s">
        <v>590</v>
      </c>
      <c r="BM120" s="937" t="s">
        <v>233</v>
      </c>
      <c r="BN120" s="938">
        <v>60</v>
      </c>
      <c r="BO120" s="1017">
        <v>8274</v>
      </c>
      <c r="BP120" s="939">
        <v>496440</v>
      </c>
      <c r="BQ120" s="497">
        <f>IF(EXACT(VLOOKUP(BJ120,OFERTA_0,3,FALSE),BL120),1,0)</f>
        <v>1</v>
      </c>
      <c r="BR120" s="497">
        <f>IF(EXACT(VLOOKUP(BJ120,OFERTA_0,4,FALSE),BM120),1,0)</f>
        <v>1</v>
      </c>
      <c r="BS120" s="498">
        <f>IF(EXACT(VLOOKUP(BJ120,OFERTA_0,5,FALSE),BN120),1,0)</f>
        <v>1</v>
      </c>
      <c r="BT120" s="498">
        <f t="shared" ref="BT120:BT122" si="3302">IF(BO120=0,0,1)</f>
        <v>1</v>
      </c>
      <c r="BU120" s="498">
        <f t="shared" ref="BU120:BU122" si="3303">IF(BP120=0,0,1)</f>
        <v>1</v>
      </c>
      <c r="BV120" s="498">
        <f t="shared" ref="BV120:BV122" si="3304">PRODUCT(BQ120:BU120)</f>
        <v>1</v>
      </c>
      <c r="BW120" s="504">
        <f t="shared" ref="BW120:BW122" si="3305">ROUND(BP120,0)</f>
        <v>496440</v>
      </c>
      <c r="BX120" s="500">
        <f t="shared" ref="BX120:BX122" si="3306">BP120-BW120</f>
        <v>0</v>
      </c>
      <c r="CA120" s="965" t="s">
        <v>589</v>
      </c>
      <c r="CB120" s="951" t="s">
        <v>435</v>
      </c>
      <c r="CC120" s="952" t="s">
        <v>590</v>
      </c>
      <c r="CD120" s="937" t="s">
        <v>233</v>
      </c>
      <c r="CE120" s="938">
        <v>60</v>
      </c>
      <c r="CF120" s="1017">
        <v>7337</v>
      </c>
      <c r="CG120" s="939">
        <v>440220</v>
      </c>
      <c r="CH120" s="497">
        <f>IF(EXACT(VLOOKUP(CA120,OFERTA_0,3,FALSE),CC120),1,0)</f>
        <v>1</v>
      </c>
      <c r="CI120" s="497">
        <f>IF(EXACT(VLOOKUP(CA120,OFERTA_0,4,FALSE),CD120),1,0)</f>
        <v>1</v>
      </c>
      <c r="CJ120" s="498">
        <f>IF(EXACT(VLOOKUP(CA120,OFERTA_0,5,FALSE),CE120),1,0)</f>
        <v>1</v>
      </c>
      <c r="CK120" s="498">
        <f t="shared" ref="CK120:CK122" si="3307">IF(CF120=0,0,1)</f>
        <v>1</v>
      </c>
      <c r="CL120" s="498">
        <f t="shared" ref="CL120:CL122" si="3308">IF(CG120=0,0,1)</f>
        <v>1</v>
      </c>
      <c r="CM120" s="498">
        <f t="shared" ref="CM120:CM122" si="3309">PRODUCT(CH120:CL120)</f>
        <v>1</v>
      </c>
      <c r="CN120" s="504">
        <f t="shared" ref="CN120:CN122" si="3310">ROUND(CG120,0)</f>
        <v>440220</v>
      </c>
      <c r="CO120" s="500">
        <f t="shared" ref="CO120:CO122" si="3311">CG120-CN120</f>
        <v>0</v>
      </c>
      <c r="CR120" s="965" t="s">
        <v>589</v>
      </c>
      <c r="CS120" s="951" t="s">
        <v>435</v>
      </c>
      <c r="CT120" s="952" t="s">
        <v>590</v>
      </c>
      <c r="CU120" s="937" t="s">
        <v>233</v>
      </c>
      <c r="CV120" s="1030">
        <v>60</v>
      </c>
      <c r="CW120" s="1017">
        <v>7338</v>
      </c>
      <c r="CX120" s="698">
        <f t="shared" ref="CX120:CX122" si="3312">ROUND(CV120*CW120,0)</f>
        <v>440280</v>
      </c>
      <c r="CY120" s="497">
        <f>IF(EXACT(VLOOKUP(CR120,OFERTA_0,3,FALSE),CT120),1,0)</f>
        <v>1</v>
      </c>
      <c r="CZ120" s="497">
        <f>IF(EXACT(VLOOKUP(CR120,OFERTA_0,4,FALSE),CU120),1,0)</f>
        <v>1</v>
      </c>
      <c r="DA120" s="498">
        <f>IF(EXACT(VLOOKUP(CR120,OFERTA_0,5,FALSE),CV120),1,0)</f>
        <v>1</v>
      </c>
      <c r="DB120" s="498">
        <f t="shared" ref="DB120:DB122" si="3313">IF(CW120=0,0,1)</f>
        <v>1</v>
      </c>
      <c r="DC120" s="498">
        <f t="shared" ref="DC120:DC122" si="3314">IF(CX120=0,0,1)</f>
        <v>1</v>
      </c>
      <c r="DD120" s="498">
        <f t="shared" ref="DD120:DD122" si="3315">PRODUCT(CY120:DC120)</f>
        <v>1</v>
      </c>
      <c r="DE120" s="504">
        <f t="shared" ref="DE120:DE122" si="3316">ROUND(CX120,0)</f>
        <v>440280</v>
      </c>
      <c r="DF120" s="500">
        <f t="shared" ref="DF120:DF122" si="3317">CX120-DE120</f>
        <v>0</v>
      </c>
      <c r="DI120" s="965" t="s">
        <v>589</v>
      </c>
      <c r="DJ120" s="951" t="s">
        <v>435</v>
      </c>
      <c r="DK120" s="952" t="s">
        <v>590</v>
      </c>
      <c r="DL120" s="937" t="s">
        <v>233</v>
      </c>
      <c r="DM120" s="938">
        <v>60</v>
      </c>
      <c r="DN120" s="1017">
        <v>25000</v>
      </c>
      <c r="DO120" s="939">
        <v>1500000</v>
      </c>
      <c r="DP120" s="497">
        <f>IF(EXACT(VLOOKUP(DI120,OFERTA_0,3,FALSE),DK120),1,0)</f>
        <v>1</v>
      </c>
      <c r="DQ120" s="497">
        <f>IF(EXACT(VLOOKUP(DI120,OFERTA_0,4,FALSE),DL120),1,0)</f>
        <v>1</v>
      </c>
      <c r="DR120" s="498">
        <f>IF(EXACT(VLOOKUP(DI120,OFERTA_0,5,FALSE),DM120),1,0)</f>
        <v>1</v>
      </c>
      <c r="DS120" s="498">
        <f t="shared" ref="DS120:DS122" si="3318">IF(DN120=0,0,1)</f>
        <v>1</v>
      </c>
      <c r="DT120" s="498">
        <f t="shared" ref="DT120:DT122" si="3319">IF(DO120=0,0,1)</f>
        <v>1</v>
      </c>
      <c r="DU120" s="498">
        <f t="shared" ref="DU120:DU122" si="3320">PRODUCT(DP120:DT120)</f>
        <v>1</v>
      </c>
      <c r="DV120" s="504">
        <f t="shared" ref="DV120:DV122" si="3321">ROUND(DO120,0)</f>
        <v>1500000</v>
      </c>
      <c r="DW120" s="500">
        <f t="shared" ref="DW120:DW122" si="3322">DO120-DV120</f>
        <v>0</v>
      </c>
      <c r="DZ120" s="965" t="s">
        <v>589</v>
      </c>
      <c r="EA120" s="951" t="s">
        <v>435</v>
      </c>
      <c r="EB120" s="952" t="s">
        <v>590</v>
      </c>
      <c r="EC120" s="937" t="s">
        <v>233</v>
      </c>
      <c r="ED120" s="1030">
        <v>60</v>
      </c>
      <c r="EE120" s="1017">
        <v>7351</v>
      </c>
      <c r="EF120" s="698">
        <f t="shared" ref="EF120:EF122" si="3323">ROUND(ED120*EE120,0)</f>
        <v>441060</v>
      </c>
      <c r="EG120" s="497">
        <f>IF(EXACT(VLOOKUP(DZ120,OFERTA_0,3,FALSE),EB120),1,0)</f>
        <v>1</v>
      </c>
      <c r="EH120" s="497">
        <f>IF(EXACT(VLOOKUP(DZ120,OFERTA_0,4,FALSE),EC120),1,0)</f>
        <v>1</v>
      </c>
      <c r="EI120" s="498">
        <f>IF(EXACT(VLOOKUP(DZ120,OFERTA_0,5,FALSE),ED120),1,0)</f>
        <v>1</v>
      </c>
      <c r="EJ120" s="498">
        <f t="shared" ref="EJ120:EJ122" si="3324">IF(EE120=0,0,1)</f>
        <v>1</v>
      </c>
      <c r="EK120" s="498">
        <f t="shared" ref="EK120:EK122" si="3325">IF(EF120=0,0,1)</f>
        <v>1</v>
      </c>
      <c r="EL120" s="498">
        <f t="shared" ref="EL120:EL122" si="3326">PRODUCT(EG120:EK120)</f>
        <v>1</v>
      </c>
      <c r="EM120" s="504">
        <f t="shared" ref="EM120:EM122" si="3327">ROUND(EF120,0)</f>
        <v>441060</v>
      </c>
      <c r="EN120" s="500">
        <f t="shared" ref="EN120:EN122" si="3328">EF120-EM120</f>
        <v>0</v>
      </c>
      <c r="EQ120" s="665"/>
      <c r="ER120" s="666"/>
      <c r="ES120" s="667"/>
      <c r="ET120" s="676"/>
      <c r="EU120" s="669"/>
      <c r="EV120" s="670"/>
      <c r="EW120" s="1324"/>
      <c r="EX120" s="497" t="e">
        <f t="shared" si="3135"/>
        <v>#N/A</v>
      </c>
      <c r="EY120" s="497" t="e">
        <f t="shared" si="3136"/>
        <v>#N/A</v>
      </c>
      <c r="EZ120" s="498" t="e">
        <f t="shared" si="3137"/>
        <v>#N/A</v>
      </c>
      <c r="FA120" s="498">
        <f t="shared" si="3138"/>
        <v>0</v>
      </c>
      <c r="FB120" s="498">
        <f t="shared" si="3139"/>
        <v>0</v>
      </c>
      <c r="FC120" s="498" t="e">
        <f t="shared" si="3140"/>
        <v>#N/A</v>
      </c>
      <c r="FD120" s="504">
        <f t="shared" si="3141"/>
        <v>0</v>
      </c>
      <c r="FE120" s="500">
        <f t="shared" si="3142"/>
        <v>0</v>
      </c>
      <c r="FH120" s="665"/>
      <c r="FI120" s="666"/>
      <c r="FJ120" s="667"/>
      <c r="FK120" s="676"/>
      <c r="FL120" s="669"/>
      <c r="FM120" s="670"/>
      <c r="FN120" s="1324"/>
      <c r="FO120" s="497" t="e">
        <f t="shared" si="3143"/>
        <v>#N/A</v>
      </c>
      <c r="FP120" s="497" t="e">
        <f t="shared" si="3144"/>
        <v>#N/A</v>
      </c>
      <c r="FQ120" s="498" t="e">
        <f t="shared" si="3145"/>
        <v>#N/A</v>
      </c>
      <c r="FR120" s="498">
        <f t="shared" si="3146"/>
        <v>0</v>
      </c>
      <c r="FS120" s="498">
        <f t="shared" si="3147"/>
        <v>0</v>
      </c>
      <c r="FT120" s="498" t="e">
        <f t="shared" si="3148"/>
        <v>#N/A</v>
      </c>
      <c r="FU120" s="504">
        <f t="shared" si="3149"/>
        <v>0</v>
      </c>
      <c r="FV120" s="500">
        <f t="shared" si="3150"/>
        <v>0</v>
      </c>
      <c r="FY120" s="665"/>
      <c r="FZ120" s="666"/>
      <c r="GA120" s="667"/>
      <c r="GB120" s="676"/>
      <c r="GC120" s="669"/>
      <c r="GD120" s="670"/>
      <c r="GE120" s="1324"/>
      <c r="GF120" s="497" t="e">
        <f t="shared" si="3151"/>
        <v>#N/A</v>
      </c>
      <c r="GG120" s="497" t="e">
        <f t="shared" si="3152"/>
        <v>#N/A</v>
      </c>
      <c r="GH120" s="498" t="e">
        <f t="shared" si="3153"/>
        <v>#N/A</v>
      </c>
      <c r="GI120" s="498">
        <f t="shared" si="3154"/>
        <v>0</v>
      </c>
      <c r="GJ120" s="498">
        <f t="shared" si="3155"/>
        <v>0</v>
      </c>
      <c r="GK120" s="498" t="e">
        <f t="shared" si="3156"/>
        <v>#N/A</v>
      </c>
      <c r="GL120" s="504">
        <f t="shared" si="3157"/>
        <v>0</v>
      </c>
      <c r="GM120" s="500">
        <f t="shared" si="3158"/>
        <v>0</v>
      </c>
      <c r="GP120" s="665"/>
      <c r="GQ120" s="666"/>
      <c r="GR120" s="667"/>
      <c r="GS120" s="676"/>
      <c r="GT120" s="669"/>
      <c r="GU120" s="670"/>
      <c r="GV120" s="1324"/>
      <c r="GW120" s="497" t="e">
        <f t="shared" si="3159"/>
        <v>#N/A</v>
      </c>
      <c r="GX120" s="497" t="e">
        <f t="shared" si="3160"/>
        <v>#N/A</v>
      </c>
      <c r="GY120" s="498" t="e">
        <f t="shared" si="3161"/>
        <v>#N/A</v>
      </c>
      <c r="GZ120" s="498">
        <f t="shared" si="3162"/>
        <v>0</v>
      </c>
      <c r="HA120" s="498">
        <f t="shared" si="3163"/>
        <v>0</v>
      </c>
      <c r="HB120" s="498" t="e">
        <f t="shared" si="3164"/>
        <v>#N/A</v>
      </c>
      <c r="HC120" s="504">
        <f t="shared" si="3165"/>
        <v>0</v>
      </c>
      <c r="HD120" s="500">
        <f t="shared" si="3166"/>
        <v>0</v>
      </c>
      <c r="HG120" s="665"/>
      <c r="HH120" s="666"/>
      <c r="HI120" s="667"/>
      <c r="HJ120" s="676"/>
      <c r="HK120" s="669"/>
      <c r="HL120" s="670"/>
      <c r="HM120" s="1324"/>
      <c r="HN120" s="497" t="e">
        <f t="shared" si="3167"/>
        <v>#N/A</v>
      </c>
      <c r="HO120" s="497" t="e">
        <f t="shared" si="3168"/>
        <v>#N/A</v>
      </c>
      <c r="HP120" s="498" t="e">
        <f t="shared" si="3169"/>
        <v>#N/A</v>
      </c>
      <c r="HQ120" s="498">
        <f t="shared" si="3170"/>
        <v>0</v>
      </c>
      <c r="HR120" s="498">
        <f t="shared" si="3171"/>
        <v>0</v>
      </c>
      <c r="HS120" s="498" t="e">
        <f t="shared" si="3172"/>
        <v>#N/A</v>
      </c>
      <c r="HT120" s="504">
        <f t="shared" si="3173"/>
        <v>0</v>
      </c>
      <c r="HU120" s="500">
        <f t="shared" si="3174"/>
        <v>0</v>
      </c>
      <c r="HX120" s="665"/>
      <c r="HY120" s="666"/>
      <c r="HZ120" s="667"/>
      <c r="IA120" s="676"/>
      <c r="IB120" s="669"/>
      <c r="IC120" s="670"/>
      <c r="ID120" s="1324"/>
      <c r="IE120" s="497" t="e">
        <f t="shared" si="3175"/>
        <v>#N/A</v>
      </c>
      <c r="IF120" s="497" t="e">
        <f t="shared" si="3176"/>
        <v>#N/A</v>
      </c>
      <c r="IG120" s="498" t="e">
        <f t="shared" si="3177"/>
        <v>#N/A</v>
      </c>
      <c r="IH120" s="498">
        <f t="shared" si="3178"/>
        <v>0</v>
      </c>
      <c r="II120" s="498">
        <f t="shared" si="3179"/>
        <v>0</v>
      </c>
      <c r="IJ120" s="498" t="e">
        <f t="shared" si="3180"/>
        <v>#N/A</v>
      </c>
      <c r="IK120" s="504">
        <f t="shared" si="3181"/>
        <v>0</v>
      </c>
      <c r="IL120" s="500">
        <f t="shared" si="3182"/>
        <v>0</v>
      </c>
      <c r="IO120" s="665"/>
      <c r="IP120" s="666"/>
      <c r="IQ120" s="667"/>
      <c r="IR120" s="676"/>
      <c r="IS120" s="669"/>
      <c r="IT120" s="670"/>
      <c r="IU120" s="1324"/>
      <c r="IV120" s="497" t="e">
        <f t="shared" si="3183"/>
        <v>#N/A</v>
      </c>
      <c r="IW120" s="497" t="e">
        <f t="shared" si="3184"/>
        <v>#N/A</v>
      </c>
      <c r="IX120" s="498" t="e">
        <f t="shared" si="3185"/>
        <v>#N/A</v>
      </c>
      <c r="IY120" s="498">
        <f t="shared" si="3186"/>
        <v>0</v>
      </c>
      <c r="IZ120" s="498">
        <f t="shared" si="3187"/>
        <v>0</v>
      </c>
      <c r="JA120" s="498" t="e">
        <f t="shared" si="3188"/>
        <v>#N/A</v>
      </c>
      <c r="JB120" s="504">
        <f t="shared" si="3189"/>
        <v>0</v>
      </c>
      <c r="JC120" s="500">
        <f t="shared" si="3190"/>
        <v>0</v>
      </c>
      <c r="JF120" s="665"/>
      <c r="JG120" s="666"/>
      <c r="JH120" s="667"/>
      <c r="JI120" s="676"/>
      <c r="JJ120" s="669"/>
      <c r="JK120" s="670"/>
      <c r="JL120" s="1324"/>
      <c r="JM120" s="497" t="e">
        <f t="shared" si="3191"/>
        <v>#N/A</v>
      </c>
      <c r="JN120" s="497" t="e">
        <f t="shared" si="3192"/>
        <v>#N/A</v>
      </c>
      <c r="JO120" s="498" t="e">
        <f t="shared" si="3193"/>
        <v>#N/A</v>
      </c>
      <c r="JP120" s="498">
        <f t="shared" si="3194"/>
        <v>0</v>
      </c>
      <c r="JQ120" s="498">
        <f t="shared" si="3195"/>
        <v>0</v>
      </c>
      <c r="JR120" s="498" t="e">
        <f t="shared" si="3196"/>
        <v>#N/A</v>
      </c>
      <c r="JS120" s="504">
        <f t="shared" si="3197"/>
        <v>0</v>
      </c>
      <c r="JT120" s="500">
        <f t="shared" si="3198"/>
        <v>0</v>
      </c>
      <c r="JW120" s="665"/>
      <c r="JX120" s="666"/>
      <c r="JY120" s="667"/>
      <c r="JZ120" s="676"/>
      <c r="KA120" s="669"/>
      <c r="KB120" s="670"/>
      <c r="KC120" s="1324"/>
      <c r="KD120" s="497" t="e">
        <f t="shared" si="3199"/>
        <v>#N/A</v>
      </c>
      <c r="KE120" s="497" t="e">
        <f t="shared" si="3200"/>
        <v>#N/A</v>
      </c>
      <c r="KF120" s="498" t="e">
        <f t="shared" si="3201"/>
        <v>#N/A</v>
      </c>
      <c r="KG120" s="498">
        <f t="shared" si="3202"/>
        <v>0</v>
      </c>
      <c r="KH120" s="498">
        <f t="shared" si="3203"/>
        <v>0</v>
      </c>
      <c r="KI120" s="498" t="e">
        <f t="shared" si="3204"/>
        <v>#N/A</v>
      </c>
      <c r="KJ120" s="504">
        <f t="shared" si="3205"/>
        <v>0</v>
      </c>
      <c r="KK120" s="500">
        <f t="shared" si="3206"/>
        <v>0</v>
      </c>
      <c r="KN120" s="665"/>
      <c r="KO120" s="666"/>
      <c r="KP120" s="667"/>
      <c r="KQ120" s="676"/>
      <c r="KR120" s="669"/>
      <c r="KS120" s="670"/>
      <c r="KT120" s="1324"/>
      <c r="KU120" s="497" t="e">
        <f t="shared" si="3207"/>
        <v>#N/A</v>
      </c>
      <c r="KV120" s="497" t="e">
        <f t="shared" si="3208"/>
        <v>#N/A</v>
      </c>
      <c r="KW120" s="498" t="e">
        <f t="shared" si="3209"/>
        <v>#N/A</v>
      </c>
      <c r="KX120" s="498">
        <f t="shared" si="3210"/>
        <v>0</v>
      </c>
      <c r="KY120" s="498">
        <f t="shared" si="3211"/>
        <v>0</v>
      </c>
      <c r="KZ120" s="498" t="e">
        <f t="shared" si="3212"/>
        <v>#N/A</v>
      </c>
      <c r="LA120" s="504">
        <f t="shared" si="3213"/>
        <v>0</v>
      </c>
      <c r="LB120" s="500">
        <f t="shared" si="3214"/>
        <v>0</v>
      </c>
      <c r="LE120" s="665"/>
      <c r="LF120" s="666"/>
      <c r="LG120" s="667"/>
      <c r="LH120" s="676"/>
      <c r="LI120" s="669"/>
      <c r="LJ120" s="670"/>
      <c r="LK120" s="1324"/>
      <c r="LL120" s="497" t="e">
        <f t="shared" si="3215"/>
        <v>#N/A</v>
      </c>
      <c r="LM120" s="497" t="e">
        <f t="shared" si="3216"/>
        <v>#N/A</v>
      </c>
      <c r="LN120" s="498" t="e">
        <f t="shared" si="3217"/>
        <v>#N/A</v>
      </c>
      <c r="LO120" s="498">
        <f t="shared" si="3218"/>
        <v>0</v>
      </c>
      <c r="LP120" s="498">
        <f t="shared" si="3219"/>
        <v>0</v>
      </c>
      <c r="LQ120" s="498" t="e">
        <f t="shared" si="3220"/>
        <v>#N/A</v>
      </c>
      <c r="LR120" s="504">
        <f t="shared" si="3221"/>
        <v>0</v>
      </c>
      <c r="LS120" s="500">
        <f t="shared" si="3222"/>
        <v>0</v>
      </c>
      <c r="LV120" s="665"/>
      <c r="LW120" s="666"/>
      <c r="LX120" s="667"/>
      <c r="LY120" s="676"/>
      <c r="LZ120" s="669"/>
      <c r="MA120" s="670"/>
      <c r="MB120" s="1324"/>
      <c r="MC120" s="497" t="e">
        <f t="shared" si="3223"/>
        <v>#N/A</v>
      </c>
      <c r="MD120" s="497" t="e">
        <f t="shared" si="3224"/>
        <v>#N/A</v>
      </c>
      <c r="ME120" s="498" t="e">
        <f t="shared" si="3225"/>
        <v>#N/A</v>
      </c>
      <c r="MF120" s="498">
        <f t="shared" si="3226"/>
        <v>0</v>
      </c>
      <c r="MG120" s="498">
        <f t="shared" si="3227"/>
        <v>0</v>
      </c>
      <c r="MH120" s="498" t="e">
        <f t="shared" si="3228"/>
        <v>#N/A</v>
      </c>
      <c r="MI120" s="504">
        <f t="shared" si="3229"/>
        <v>0</v>
      </c>
      <c r="MJ120" s="500">
        <f t="shared" si="3230"/>
        <v>0</v>
      </c>
      <c r="MM120" s="665"/>
      <c r="MN120" s="666"/>
      <c r="MO120" s="667"/>
      <c r="MP120" s="676"/>
      <c r="MQ120" s="669"/>
      <c r="MR120" s="670"/>
      <c r="MS120" s="1324"/>
      <c r="MT120" s="497" t="e">
        <f t="shared" si="3231"/>
        <v>#N/A</v>
      </c>
      <c r="MU120" s="497" t="e">
        <f t="shared" si="3232"/>
        <v>#N/A</v>
      </c>
      <c r="MV120" s="498" t="e">
        <f t="shared" si="3233"/>
        <v>#N/A</v>
      </c>
      <c r="MW120" s="498">
        <f t="shared" si="3234"/>
        <v>0</v>
      </c>
      <c r="MX120" s="498">
        <f t="shared" si="3235"/>
        <v>0</v>
      </c>
      <c r="MY120" s="498" t="e">
        <f t="shared" si="3236"/>
        <v>#N/A</v>
      </c>
      <c r="MZ120" s="504">
        <f t="shared" si="3237"/>
        <v>0</v>
      </c>
      <c r="NA120" s="500">
        <f t="shared" si="3238"/>
        <v>0</v>
      </c>
      <c r="ND120" s="665"/>
      <c r="NE120" s="666"/>
      <c r="NF120" s="667"/>
      <c r="NG120" s="676"/>
      <c r="NH120" s="669"/>
      <c r="NI120" s="670"/>
      <c r="NJ120" s="1324"/>
      <c r="NK120" s="497" t="e">
        <f t="shared" si="3239"/>
        <v>#N/A</v>
      </c>
      <c r="NL120" s="497" t="e">
        <f t="shared" si="3240"/>
        <v>#N/A</v>
      </c>
      <c r="NM120" s="498" t="e">
        <f t="shared" si="3241"/>
        <v>#N/A</v>
      </c>
      <c r="NN120" s="498">
        <f t="shared" si="3242"/>
        <v>0</v>
      </c>
      <c r="NO120" s="498">
        <f t="shared" si="3243"/>
        <v>0</v>
      </c>
      <c r="NP120" s="498" t="e">
        <f t="shared" si="3244"/>
        <v>#N/A</v>
      </c>
      <c r="NQ120" s="504">
        <f t="shared" si="3245"/>
        <v>0</v>
      </c>
      <c r="NR120" s="500">
        <f t="shared" si="3246"/>
        <v>0</v>
      </c>
      <c r="NU120" s="665"/>
      <c r="NV120" s="666"/>
      <c r="NW120" s="667"/>
      <c r="NX120" s="676"/>
      <c r="NY120" s="669"/>
      <c r="NZ120" s="670"/>
      <c r="OA120" s="1324"/>
      <c r="OB120" s="497" t="e">
        <f t="shared" si="3247"/>
        <v>#N/A</v>
      </c>
      <c r="OC120" s="497" t="e">
        <f t="shared" si="3248"/>
        <v>#N/A</v>
      </c>
      <c r="OD120" s="498" t="e">
        <f t="shared" si="3249"/>
        <v>#N/A</v>
      </c>
      <c r="OE120" s="498">
        <f t="shared" si="3250"/>
        <v>0</v>
      </c>
      <c r="OF120" s="498">
        <f t="shared" si="3251"/>
        <v>0</v>
      </c>
      <c r="OG120" s="498" t="e">
        <f t="shared" si="3252"/>
        <v>#N/A</v>
      </c>
      <c r="OH120" s="504">
        <f t="shared" si="3253"/>
        <v>0</v>
      </c>
      <c r="OI120" s="500">
        <f t="shared" si="3254"/>
        <v>0</v>
      </c>
      <c r="OL120" s="665"/>
      <c r="OM120" s="666"/>
      <c r="ON120" s="667"/>
      <c r="OO120" s="676"/>
      <c r="OP120" s="669"/>
      <c r="OQ120" s="670"/>
      <c r="OR120" s="1324"/>
      <c r="OS120" s="497" t="e">
        <f t="shared" si="3255"/>
        <v>#N/A</v>
      </c>
      <c r="OT120" s="497" t="e">
        <f t="shared" si="3256"/>
        <v>#N/A</v>
      </c>
      <c r="OU120" s="498" t="e">
        <f t="shared" si="3257"/>
        <v>#N/A</v>
      </c>
      <c r="OV120" s="498">
        <f t="shared" si="3258"/>
        <v>0</v>
      </c>
      <c r="OW120" s="498">
        <f t="shared" si="3259"/>
        <v>0</v>
      </c>
      <c r="OX120" s="498" t="e">
        <f t="shared" si="3260"/>
        <v>#N/A</v>
      </c>
      <c r="OY120" s="504">
        <f t="shared" si="3261"/>
        <v>0</v>
      </c>
      <c r="OZ120" s="500">
        <f t="shared" si="3262"/>
        <v>0</v>
      </c>
      <c r="PC120" s="665"/>
      <c r="PD120" s="666"/>
      <c r="PE120" s="667"/>
      <c r="PF120" s="676"/>
      <c r="PG120" s="669"/>
      <c r="PH120" s="670"/>
      <c r="PI120" s="1324"/>
      <c r="PJ120" s="497" t="e">
        <f t="shared" si="3263"/>
        <v>#N/A</v>
      </c>
      <c r="PK120" s="497" t="e">
        <f t="shared" si="3264"/>
        <v>#N/A</v>
      </c>
      <c r="PL120" s="498" t="e">
        <f t="shared" si="3265"/>
        <v>#N/A</v>
      </c>
      <c r="PM120" s="498">
        <f t="shared" si="3266"/>
        <v>0</v>
      </c>
      <c r="PN120" s="498">
        <f t="shared" si="3267"/>
        <v>0</v>
      </c>
      <c r="PO120" s="498" t="e">
        <f t="shared" si="3268"/>
        <v>#N/A</v>
      </c>
      <c r="PP120" s="504">
        <f t="shared" si="3269"/>
        <v>0</v>
      </c>
      <c r="PQ120" s="500">
        <f t="shared" si="3270"/>
        <v>0</v>
      </c>
      <c r="PT120" s="665"/>
      <c r="PU120" s="666"/>
      <c r="PV120" s="667"/>
      <c r="PW120" s="676"/>
      <c r="PX120" s="669"/>
      <c r="PY120" s="670"/>
      <c r="PZ120" s="1324"/>
      <c r="QA120" s="497" t="e">
        <f t="shared" si="3271"/>
        <v>#N/A</v>
      </c>
      <c r="QB120" s="497" t="e">
        <f t="shared" si="3272"/>
        <v>#N/A</v>
      </c>
      <c r="QC120" s="498" t="e">
        <f t="shared" si="3273"/>
        <v>#N/A</v>
      </c>
      <c r="QD120" s="498">
        <f t="shared" si="3274"/>
        <v>0</v>
      </c>
      <c r="QE120" s="498">
        <f t="shared" si="3275"/>
        <v>0</v>
      </c>
      <c r="QF120" s="498" t="e">
        <f t="shared" si="3276"/>
        <v>#N/A</v>
      </c>
      <c r="QG120" s="504">
        <f t="shared" si="3277"/>
        <v>0</v>
      </c>
      <c r="QH120" s="500">
        <f t="shared" si="3278"/>
        <v>0</v>
      </c>
      <c r="QK120" s="665"/>
      <c r="QL120" s="666"/>
      <c r="QM120" s="667"/>
      <c r="QN120" s="676"/>
      <c r="QO120" s="669"/>
      <c r="QP120" s="670"/>
      <c r="QQ120" s="1324"/>
      <c r="QR120" s="497" t="e">
        <f t="shared" si="3279"/>
        <v>#N/A</v>
      </c>
      <c r="QS120" s="497" t="e">
        <f t="shared" si="3280"/>
        <v>#N/A</v>
      </c>
      <c r="QT120" s="498" t="e">
        <f t="shared" si="3281"/>
        <v>#N/A</v>
      </c>
      <c r="QU120" s="498">
        <f t="shared" si="3282"/>
        <v>0</v>
      </c>
      <c r="QV120" s="498">
        <f t="shared" si="3283"/>
        <v>0</v>
      </c>
      <c r="QW120" s="498" t="e">
        <f t="shared" si="3284"/>
        <v>#N/A</v>
      </c>
      <c r="QX120" s="504">
        <f t="shared" si="3285"/>
        <v>0</v>
      </c>
      <c r="QY120" s="500">
        <f t="shared" si="3286"/>
        <v>0</v>
      </c>
      <c r="RB120" s="381"/>
      <c r="RC120" s="382"/>
      <c r="RD120" s="383"/>
      <c r="RE120" s="384"/>
      <c r="RF120" s="385"/>
      <c r="RG120" s="386"/>
      <c r="RH120" s="386"/>
      <c r="RI120" s="497"/>
      <c r="RJ120" s="497"/>
      <c r="RK120" s="501"/>
      <c r="RL120" s="501"/>
      <c r="RM120" s="501"/>
      <c r="RN120" s="501"/>
      <c r="RO120" s="502"/>
      <c r="RP120" s="503"/>
      <c r="RS120" s="381"/>
      <c r="RT120" s="382"/>
      <c r="RU120" s="383"/>
      <c r="RV120" s="384"/>
      <c r="RW120" s="385"/>
      <c r="RX120" s="386"/>
      <c r="RY120" s="386"/>
      <c r="RZ120" s="497"/>
      <c r="SA120" s="497"/>
      <c r="SB120" s="501"/>
      <c r="SC120" s="501"/>
      <c r="SD120" s="501"/>
      <c r="SE120" s="501"/>
      <c r="SF120" s="502"/>
      <c r="SG120" s="503"/>
      <c r="SJ120" s="381"/>
      <c r="SK120" s="382"/>
      <c r="SL120" s="383"/>
      <c r="SM120" s="384"/>
      <c r="SN120" s="385"/>
      <c r="SO120" s="386"/>
      <c r="SP120" s="386"/>
      <c r="SQ120" s="497"/>
      <c r="SR120" s="497"/>
      <c r="SS120" s="501"/>
      <c r="ST120" s="501"/>
      <c r="SU120" s="501"/>
      <c r="SV120" s="501"/>
      <c r="SW120" s="502"/>
      <c r="SX120" s="503"/>
    </row>
    <row r="121" spans="2:518" ht="59.25" customHeight="1" thickTop="1" thickBot="1">
      <c r="B121" s="863" t="s">
        <v>591</v>
      </c>
      <c r="C121" s="833" t="s">
        <v>324</v>
      </c>
      <c r="D121" s="850" t="s">
        <v>592</v>
      </c>
      <c r="E121" s="835" t="s">
        <v>146</v>
      </c>
      <c r="F121" s="836">
        <v>3</v>
      </c>
      <c r="G121" s="916">
        <v>0</v>
      </c>
      <c r="H121" s="837">
        <v>0</v>
      </c>
      <c r="K121" s="965" t="s">
        <v>591</v>
      </c>
      <c r="L121" s="935" t="s">
        <v>324</v>
      </c>
      <c r="M121" s="952" t="s">
        <v>592</v>
      </c>
      <c r="N121" s="937" t="s">
        <v>146</v>
      </c>
      <c r="O121" s="938">
        <v>3</v>
      </c>
      <c r="P121" s="1017">
        <v>13500</v>
      </c>
      <c r="Q121" s="939">
        <v>40500</v>
      </c>
      <c r="R121" s="497">
        <f>IF(EXACT(VLOOKUP(K121,OFERTA_0,3,FALSE),M121),1,0)</f>
        <v>1</v>
      </c>
      <c r="S121" s="497">
        <f>IF(EXACT(VLOOKUP(K121,OFERTA_0,4,FALSE),N121),1,0)</f>
        <v>1</v>
      </c>
      <c r="T121" s="498">
        <f>IF(EXACT(VLOOKUP(K121,OFERTA_0,5,FALSE),O121),1,0)</f>
        <v>1</v>
      </c>
      <c r="U121" s="498">
        <f t="shared" si="3287"/>
        <v>1</v>
      </c>
      <c r="V121" s="498">
        <f t="shared" si="3288"/>
        <v>1</v>
      </c>
      <c r="W121" s="498">
        <f t="shared" si="3289"/>
        <v>1</v>
      </c>
      <c r="X121" s="504">
        <f t="shared" si="3290"/>
        <v>40500</v>
      </c>
      <c r="Y121" s="500">
        <f t="shared" si="3291"/>
        <v>0</v>
      </c>
      <c r="Z121" s="486"/>
      <c r="AA121" s="486"/>
      <c r="AB121" s="965" t="s">
        <v>591</v>
      </c>
      <c r="AC121" s="935" t="s">
        <v>324</v>
      </c>
      <c r="AD121" s="952" t="s">
        <v>592</v>
      </c>
      <c r="AE121" s="937" t="s">
        <v>146</v>
      </c>
      <c r="AF121" s="938">
        <v>3</v>
      </c>
      <c r="AG121" s="1017">
        <v>181000</v>
      </c>
      <c r="AH121" s="939">
        <v>543000</v>
      </c>
      <c r="AI121" s="497">
        <f>IF(EXACT(VLOOKUP(AB121,OFERTA_0,3,FALSE),AD121),1,0)</f>
        <v>1</v>
      </c>
      <c r="AJ121" s="497">
        <f>IF(EXACT(VLOOKUP(AB121,OFERTA_0,4,FALSE),AE121),1,0)</f>
        <v>1</v>
      </c>
      <c r="AK121" s="498">
        <f>IF(EXACT(VLOOKUP(AB121,OFERTA_0,5,FALSE),AF121),1,0)</f>
        <v>1</v>
      </c>
      <c r="AL121" s="498">
        <f t="shared" si="3292"/>
        <v>1</v>
      </c>
      <c r="AM121" s="498">
        <f t="shared" si="3293"/>
        <v>1</v>
      </c>
      <c r="AN121" s="498">
        <f t="shared" si="3294"/>
        <v>1</v>
      </c>
      <c r="AO121" s="504">
        <f t="shared" si="3295"/>
        <v>543000</v>
      </c>
      <c r="AP121" s="500">
        <f t="shared" si="3296"/>
        <v>0</v>
      </c>
      <c r="AQ121" s="486"/>
      <c r="AR121" s="486"/>
      <c r="AS121" s="965" t="s">
        <v>591</v>
      </c>
      <c r="AT121" s="935" t="s">
        <v>324</v>
      </c>
      <c r="AU121" s="952" t="s">
        <v>592</v>
      </c>
      <c r="AV121" s="937" t="s">
        <v>146</v>
      </c>
      <c r="AW121" s="938">
        <v>3</v>
      </c>
      <c r="AX121" s="1017">
        <v>61058</v>
      </c>
      <c r="AY121" s="939">
        <v>183174</v>
      </c>
      <c r="AZ121" s="497">
        <f>IF(EXACT(VLOOKUP(AS121,OFERTA_0,3,FALSE),AU121),1,0)</f>
        <v>1</v>
      </c>
      <c r="BA121" s="497">
        <f>IF(EXACT(VLOOKUP(AS121,OFERTA_0,4,FALSE),AV121),1,0)</f>
        <v>1</v>
      </c>
      <c r="BB121" s="498">
        <f>IF(EXACT(VLOOKUP(AS121,OFERTA_0,5,FALSE),AW121),1,0)</f>
        <v>1</v>
      </c>
      <c r="BC121" s="498">
        <f t="shared" si="3297"/>
        <v>1</v>
      </c>
      <c r="BD121" s="498">
        <f t="shared" si="3298"/>
        <v>1</v>
      </c>
      <c r="BE121" s="498">
        <f t="shared" si="3299"/>
        <v>1</v>
      </c>
      <c r="BF121" s="504">
        <f t="shared" si="3300"/>
        <v>183174</v>
      </c>
      <c r="BG121" s="500">
        <f t="shared" si="3301"/>
        <v>0</v>
      </c>
      <c r="BJ121" s="965" t="s">
        <v>591</v>
      </c>
      <c r="BK121" s="935" t="s">
        <v>324</v>
      </c>
      <c r="BL121" s="952" t="s">
        <v>592</v>
      </c>
      <c r="BM121" s="937" t="s">
        <v>146</v>
      </c>
      <c r="BN121" s="938">
        <v>3</v>
      </c>
      <c r="BO121" s="1017">
        <v>10903</v>
      </c>
      <c r="BP121" s="939">
        <v>32709</v>
      </c>
      <c r="BQ121" s="497">
        <f>IF(EXACT(VLOOKUP(BJ121,OFERTA_0,3,FALSE),BL121),1,0)</f>
        <v>1</v>
      </c>
      <c r="BR121" s="497">
        <f>IF(EXACT(VLOOKUP(BJ121,OFERTA_0,4,FALSE),BM121),1,0)</f>
        <v>1</v>
      </c>
      <c r="BS121" s="498">
        <f>IF(EXACT(VLOOKUP(BJ121,OFERTA_0,5,FALSE),BN121),1,0)</f>
        <v>1</v>
      </c>
      <c r="BT121" s="498">
        <f t="shared" si="3302"/>
        <v>1</v>
      </c>
      <c r="BU121" s="498">
        <f t="shared" si="3303"/>
        <v>1</v>
      </c>
      <c r="BV121" s="498">
        <f t="shared" si="3304"/>
        <v>1</v>
      </c>
      <c r="BW121" s="504">
        <f t="shared" si="3305"/>
        <v>32709</v>
      </c>
      <c r="BX121" s="500">
        <f t="shared" si="3306"/>
        <v>0</v>
      </c>
      <c r="CA121" s="965" t="s">
        <v>591</v>
      </c>
      <c r="CB121" s="935" t="s">
        <v>324</v>
      </c>
      <c r="CC121" s="952" t="s">
        <v>592</v>
      </c>
      <c r="CD121" s="937" t="s">
        <v>146</v>
      </c>
      <c r="CE121" s="938">
        <v>3</v>
      </c>
      <c r="CF121" s="1017">
        <v>12908</v>
      </c>
      <c r="CG121" s="939">
        <v>38724</v>
      </c>
      <c r="CH121" s="497">
        <f>IF(EXACT(VLOOKUP(CA121,OFERTA_0,3,FALSE),CC121),1,0)</f>
        <v>1</v>
      </c>
      <c r="CI121" s="497">
        <f>IF(EXACT(VLOOKUP(CA121,OFERTA_0,4,FALSE),CD121),1,0)</f>
        <v>1</v>
      </c>
      <c r="CJ121" s="498">
        <f>IF(EXACT(VLOOKUP(CA121,OFERTA_0,5,FALSE),CE121),1,0)</f>
        <v>1</v>
      </c>
      <c r="CK121" s="498">
        <f t="shared" si="3307"/>
        <v>1</v>
      </c>
      <c r="CL121" s="498">
        <f t="shared" si="3308"/>
        <v>1</v>
      </c>
      <c r="CM121" s="498">
        <f t="shared" si="3309"/>
        <v>1</v>
      </c>
      <c r="CN121" s="504">
        <f t="shared" si="3310"/>
        <v>38724</v>
      </c>
      <c r="CO121" s="500">
        <f t="shared" si="3311"/>
        <v>0</v>
      </c>
      <c r="CR121" s="965" t="s">
        <v>591</v>
      </c>
      <c r="CS121" s="935" t="s">
        <v>324</v>
      </c>
      <c r="CT121" s="952" t="s">
        <v>592</v>
      </c>
      <c r="CU121" s="937" t="s">
        <v>146</v>
      </c>
      <c r="CV121" s="1030">
        <v>3</v>
      </c>
      <c r="CW121" s="1017">
        <v>12909</v>
      </c>
      <c r="CX121" s="698">
        <f t="shared" si="3312"/>
        <v>38727</v>
      </c>
      <c r="CY121" s="497">
        <f>IF(EXACT(VLOOKUP(CR121,OFERTA_0,3,FALSE),CT121),1,0)</f>
        <v>1</v>
      </c>
      <c r="CZ121" s="497">
        <f>IF(EXACT(VLOOKUP(CR121,OFERTA_0,4,FALSE),CU121),1,0)</f>
        <v>1</v>
      </c>
      <c r="DA121" s="498">
        <f>IF(EXACT(VLOOKUP(CR121,OFERTA_0,5,FALSE),CV121),1,0)</f>
        <v>1</v>
      </c>
      <c r="DB121" s="498">
        <f t="shared" si="3313"/>
        <v>1</v>
      </c>
      <c r="DC121" s="498">
        <f t="shared" si="3314"/>
        <v>1</v>
      </c>
      <c r="DD121" s="498">
        <f t="shared" si="3315"/>
        <v>1</v>
      </c>
      <c r="DE121" s="504">
        <f t="shared" si="3316"/>
        <v>38727</v>
      </c>
      <c r="DF121" s="500">
        <f t="shared" si="3317"/>
        <v>0</v>
      </c>
      <c r="DI121" s="965" t="s">
        <v>591</v>
      </c>
      <c r="DJ121" s="935" t="s">
        <v>324</v>
      </c>
      <c r="DK121" s="952" t="s">
        <v>592</v>
      </c>
      <c r="DL121" s="937" t="s">
        <v>146</v>
      </c>
      <c r="DM121" s="938">
        <v>3</v>
      </c>
      <c r="DN121" s="1017">
        <v>25000</v>
      </c>
      <c r="DO121" s="939">
        <v>75000</v>
      </c>
      <c r="DP121" s="497">
        <f>IF(EXACT(VLOOKUP(DI121,OFERTA_0,3,FALSE),DK121),1,0)</f>
        <v>1</v>
      </c>
      <c r="DQ121" s="497">
        <f>IF(EXACT(VLOOKUP(DI121,OFERTA_0,4,FALSE),DL121),1,0)</f>
        <v>1</v>
      </c>
      <c r="DR121" s="498">
        <f>IF(EXACT(VLOOKUP(DI121,OFERTA_0,5,FALSE),DM121),1,0)</f>
        <v>1</v>
      </c>
      <c r="DS121" s="498">
        <f t="shared" si="3318"/>
        <v>1</v>
      </c>
      <c r="DT121" s="498">
        <f t="shared" si="3319"/>
        <v>1</v>
      </c>
      <c r="DU121" s="498">
        <f t="shared" si="3320"/>
        <v>1</v>
      </c>
      <c r="DV121" s="504">
        <f t="shared" si="3321"/>
        <v>75000</v>
      </c>
      <c r="DW121" s="500">
        <f t="shared" si="3322"/>
        <v>0</v>
      </c>
      <c r="DZ121" s="965" t="s">
        <v>591</v>
      </c>
      <c r="EA121" s="935" t="s">
        <v>324</v>
      </c>
      <c r="EB121" s="952" t="s">
        <v>592</v>
      </c>
      <c r="EC121" s="937" t="s">
        <v>146</v>
      </c>
      <c r="ED121" s="1030">
        <v>3</v>
      </c>
      <c r="EE121" s="1017">
        <v>19809</v>
      </c>
      <c r="EF121" s="698">
        <f t="shared" si="3323"/>
        <v>59427</v>
      </c>
      <c r="EG121" s="497">
        <f>IF(EXACT(VLOOKUP(DZ121,OFERTA_0,3,FALSE),EB121),1,0)</f>
        <v>1</v>
      </c>
      <c r="EH121" s="497">
        <f>IF(EXACT(VLOOKUP(DZ121,OFERTA_0,4,FALSE),EC121),1,0)</f>
        <v>1</v>
      </c>
      <c r="EI121" s="498">
        <f>IF(EXACT(VLOOKUP(DZ121,OFERTA_0,5,FALSE),ED121),1,0)</f>
        <v>1</v>
      </c>
      <c r="EJ121" s="498">
        <f t="shared" si="3324"/>
        <v>1</v>
      </c>
      <c r="EK121" s="498">
        <f t="shared" si="3325"/>
        <v>1</v>
      </c>
      <c r="EL121" s="498">
        <f t="shared" si="3326"/>
        <v>1</v>
      </c>
      <c r="EM121" s="504">
        <f t="shared" si="3327"/>
        <v>59427</v>
      </c>
      <c r="EN121" s="500">
        <f t="shared" si="3328"/>
        <v>0</v>
      </c>
      <c r="EQ121" s="665"/>
      <c r="ER121" s="666"/>
      <c r="ES121" s="667"/>
      <c r="ET121" s="676"/>
      <c r="EU121" s="669"/>
      <c r="EV121" s="670"/>
      <c r="EW121" s="1324"/>
      <c r="EX121" s="497" t="e">
        <f t="shared" si="3135"/>
        <v>#N/A</v>
      </c>
      <c r="EY121" s="497" t="e">
        <f t="shared" si="3136"/>
        <v>#N/A</v>
      </c>
      <c r="EZ121" s="498" t="e">
        <f t="shared" si="3137"/>
        <v>#N/A</v>
      </c>
      <c r="FA121" s="498">
        <f t="shared" si="3138"/>
        <v>0</v>
      </c>
      <c r="FB121" s="498">
        <f t="shared" si="3139"/>
        <v>0</v>
      </c>
      <c r="FC121" s="498" t="e">
        <f t="shared" si="3140"/>
        <v>#N/A</v>
      </c>
      <c r="FD121" s="504">
        <f t="shared" si="3141"/>
        <v>0</v>
      </c>
      <c r="FE121" s="500">
        <f t="shared" si="3142"/>
        <v>0</v>
      </c>
      <c r="FH121" s="665"/>
      <c r="FI121" s="666"/>
      <c r="FJ121" s="667"/>
      <c r="FK121" s="676"/>
      <c r="FL121" s="669"/>
      <c r="FM121" s="670"/>
      <c r="FN121" s="1324"/>
      <c r="FO121" s="497" t="e">
        <f t="shared" si="3143"/>
        <v>#N/A</v>
      </c>
      <c r="FP121" s="497" t="e">
        <f t="shared" si="3144"/>
        <v>#N/A</v>
      </c>
      <c r="FQ121" s="498" t="e">
        <f t="shared" si="3145"/>
        <v>#N/A</v>
      </c>
      <c r="FR121" s="498">
        <f t="shared" si="3146"/>
        <v>0</v>
      </c>
      <c r="FS121" s="498">
        <f t="shared" si="3147"/>
        <v>0</v>
      </c>
      <c r="FT121" s="498" t="e">
        <f t="shared" si="3148"/>
        <v>#N/A</v>
      </c>
      <c r="FU121" s="504">
        <f t="shared" si="3149"/>
        <v>0</v>
      </c>
      <c r="FV121" s="500">
        <f t="shared" si="3150"/>
        <v>0</v>
      </c>
      <c r="FY121" s="665"/>
      <c r="FZ121" s="666"/>
      <c r="GA121" s="667"/>
      <c r="GB121" s="676"/>
      <c r="GC121" s="669"/>
      <c r="GD121" s="670"/>
      <c r="GE121" s="1324"/>
      <c r="GF121" s="497" t="e">
        <f t="shared" si="3151"/>
        <v>#N/A</v>
      </c>
      <c r="GG121" s="497" t="e">
        <f t="shared" si="3152"/>
        <v>#N/A</v>
      </c>
      <c r="GH121" s="498" t="e">
        <f t="shared" si="3153"/>
        <v>#N/A</v>
      </c>
      <c r="GI121" s="498">
        <f t="shared" si="3154"/>
        <v>0</v>
      </c>
      <c r="GJ121" s="498">
        <f t="shared" si="3155"/>
        <v>0</v>
      </c>
      <c r="GK121" s="498" t="e">
        <f t="shared" si="3156"/>
        <v>#N/A</v>
      </c>
      <c r="GL121" s="504">
        <f t="shared" si="3157"/>
        <v>0</v>
      </c>
      <c r="GM121" s="500">
        <f t="shared" si="3158"/>
        <v>0</v>
      </c>
      <c r="GP121" s="665"/>
      <c r="GQ121" s="666"/>
      <c r="GR121" s="667"/>
      <c r="GS121" s="676"/>
      <c r="GT121" s="669"/>
      <c r="GU121" s="670"/>
      <c r="GV121" s="1324"/>
      <c r="GW121" s="497" t="e">
        <f t="shared" si="3159"/>
        <v>#N/A</v>
      </c>
      <c r="GX121" s="497" t="e">
        <f t="shared" si="3160"/>
        <v>#N/A</v>
      </c>
      <c r="GY121" s="498" t="e">
        <f t="shared" si="3161"/>
        <v>#N/A</v>
      </c>
      <c r="GZ121" s="498">
        <f t="shared" si="3162"/>
        <v>0</v>
      </c>
      <c r="HA121" s="498">
        <f t="shared" si="3163"/>
        <v>0</v>
      </c>
      <c r="HB121" s="498" t="e">
        <f t="shared" si="3164"/>
        <v>#N/A</v>
      </c>
      <c r="HC121" s="504">
        <f t="shared" si="3165"/>
        <v>0</v>
      </c>
      <c r="HD121" s="500">
        <f t="shared" si="3166"/>
        <v>0</v>
      </c>
      <c r="HG121" s="665"/>
      <c r="HH121" s="666"/>
      <c r="HI121" s="667"/>
      <c r="HJ121" s="676"/>
      <c r="HK121" s="669"/>
      <c r="HL121" s="670"/>
      <c r="HM121" s="1324"/>
      <c r="HN121" s="497" t="e">
        <f t="shared" si="3167"/>
        <v>#N/A</v>
      </c>
      <c r="HO121" s="497" t="e">
        <f t="shared" si="3168"/>
        <v>#N/A</v>
      </c>
      <c r="HP121" s="498" t="e">
        <f t="shared" si="3169"/>
        <v>#N/A</v>
      </c>
      <c r="HQ121" s="498">
        <f t="shared" si="3170"/>
        <v>0</v>
      </c>
      <c r="HR121" s="498">
        <f t="shared" si="3171"/>
        <v>0</v>
      </c>
      <c r="HS121" s="498" t="e">
        <f t="shared" si="3172"/>
        <v>#N/A</v>
      </c>
      <c r="HT121" s="504">
        <f t="shared" si="3173"/>
        <v>0</v>
      </c>
      <c r="HU121" s="500">
        <f t="shared" si="3174"/>
        <v>0</v>
      </c>
      <c r="HX121" s="665"/>
      <c r="HY121" s="666"/>
      <c r="HZ121" s="667"/>
      <c r="IA121" s="676"/>
      <c r="IB121" s="669"/>
      <c r="IC121" s="670"/>
      <c r="ID121" s="1324"/>
      <c r="IE121" s="497" t="e">
        <f t="shared" si="3175"/>
        <v>#N/A</v>
      </c>
      <c r="IF121" s="497" t="e">
        <f t="shared" si="3176"/>
        <v>#N/A</v>
      </c>
      <c r="IG121" s="498" t="e">
        <f t="shared" si="3177"/>
        <v>#N/A</v>
      </c>
      <c r="IH121" s="498">
        <f t="shared" si="3178"/>
        <v>0</v>
      </c>
      <c r="II121" s="498">
        <f t="shared" si="3179"/>
        <v>0</v>
      </c>
      <c r="IJ121" s="498" t="e">
        <f t="shared" si="3180"/>
        <v>#N/A</v>
      </c>
      <c r="IK121" s="504">
        <f t="shared" si="3181"/>
        <v>0</v>
      </c>
      <c r="IL121" s="500">
        <f t="shared" si="3182"/>
        <v>0</v>
      </c>
      <c r="IO121" s="665"/>
      <c r="IP121" s="666"/>
      <c r="IQ121" s="667"/>
      <c r="IR121" s="676"/>
      <c r="IS121" s="669"/>
      <c r="IT121" s="670"/>
      <c r="IU121" s="1324"/>
      <c r="IV121" s="497" t="e">
        <f t="shared" si="3183"/>
        <v>#N/A</v>
      </c>
      <c r="IW121" s="497" t="e">
        <f t="shared" si="3184"/>
        <v>#N/A</v>
      </c>
      <c r="IX121" s="498" t="e">
        <f t="shared" si="3185"/>
        <v>#N/A</v>
      </c>
      <c r="IY121" s="498">
        <f t="shared" si="3186"/>
        <v>0</v>
      </c>
      <c r="IZ121" s="498">
        <f t="shared" si="3187"/>
        <v>0</v>
      </c>
      <c r="JA121" s="498" t="e">
        <f t="shared" si="3188"/>
        <v>#N/A</v>
      </c>
      <c r="JB121" s="504">
        <f t="shared" si="3189"/>
        <v>0</v>
      </c>
      <c r="JC121" s="500">
        <f t="shared" si="3190"/>
        <v>0</v>
      </c>
      <c r="JF121" s="665"/>
      <c r="JG121" s="666"/>
      <c r="JH121" s="667"/>
      <c r="JI121" s="676"/>
      <c r="JJ121" s="669"/>
      <c r="JK121" s="670"/>
      <c r="JL121" s="1324"/>
      <c r="JM121" s="497" t="e">
        <f t="shared" si="3191"/>
        <v>#N/A</v>
      </c>
      <c r="JN121" s="497" t="e">
        <f t="shared" si="3192"/>
        <v>#N/A</v>
      </c>
      <c r="JO121" s="498" t="e">
        <f t="shared" si="3193"/>
        <v>#N/A</v>
      </c>
      <c r="JP121" s="498">
        <f t="shared" si="3194"/>
        <v>0</v>
      </c>
      <c r="JQ121" s="498">
        <f t="shared" si="3195"/>
        <v>0</v>
      </c>
      <c r="JR121" s="498" t="e">
        <f t="shared" si="3196"/>
        <v>#N/A</v>
      </c>
      <c r="JS121" s="504">
        <f t="shared" si="3197"/>
        <v>0</v>
      </c>
      <c r="JT121" s="500">
        <f t="shared" si="3198"/>
        <v>0</v>
      </c>
      <c r="JW121" s="665"/>
      <c r="JX121" s="666"/>
      <c r="JY121" s="667"/>
      <c r="JZ121" s="676"/>
      <c r="KA121" s="669"/>
      <c r="KB121" s="670"/>
      <c r="KC121" s="1324"/>
      <c r="KD121" s="497" t="e">
        <f t="shared" si="3199"/>
        <v>#N/A</v>
      </c>
      <c r="KE121" s="497" t="e">
        <f t="shared" si="3200"/>
        <v>#N/A</v>
      </c>
      <c r="KF121" s="498" t="e">
        <f t="shared" si="3201"/>
        <v>#N/A</v>
      </c>
      <c r="KG121" s="498">
        <f t="shared" si="3202"/>
        <v>0</v>
      </c>
      <c r="KH121" s="498">
        <f t="shared" si="3203"/>
        <v>0</v>
      </c>
      <c r="KI121" s="498" t="e">
        <f t="shared" si="3204"/>
        <v>#N/A</v>
      </c>
      <c r="KJ121" s="504">
        <f t="shared" si="3205"/>
        <v>0</v>
      </c>
      <c r="KK121" s="500">
        <f t="shared" si="3206"/>
        <v>0</v>
      </c>
      <c r="KN121" s="665"/>
      <c r="KO121" s="666"/>
      <c r="KP121" s="667"/>
      <c r="KQ121" s="676"/>
      <c r="KR121" s="669"/>
      <c r="KS121" s="670"/>
      <c r="KT121" s="1324"/>
      <c r="KU121" s="497" t="e">
        <f t="shared" si="3207"/>
        <v>#N/A</v>
      </c>
      <c r="KV121" s="497" t="e">
        <f t="shared" si="3208"/>
        <v>#N/A</v>
      </c>
      <c r="KW121" s="498" t="e">
        <f t="shared" si="3209"/>
        <v>#N/A</v>
      </c>
      <c r="KX121" s="498">
        <f t="shared" si="3210"/>
        <v>0</v>
      </c>
      <c r="KY121" s="498">
        <f t="shared" si="3211"/>
        <v>0</v>
      </c>
      <c r="KZ121" s="498" t="e">
        <f t="shared" si="3212"/>
        <v>#N/A</v>
      </c>
      <c r="LA121" s="504">
        <f t="shared" si="3213"/>
        <v>0</v>
      </c>
      <c r="LB121" s="500">
        <f t="shared" si="3214"/>
        <v>0</v>
      </c>
      <c r="LE121" s="665"/>
      <c r="LF121" s="666"/>
      <c r="LG121" s="667"/>
      <c r="LH121" s="676"/>
      <c r="LI121" s="669"/>
      <c r="LJ121" s="670"/>
      <c r="LK121" s="1324"/>
      <c r="LL121" s="497" t="e">
        <f t="shared" si="3215"/>
        <v>#N/A</v>
      </c>
      <c r="LM121" s="497" t="e">
        <f t="shared" si="3216"/>
        <v>#N/A</v>
      </c>
      <c r="LN121" s="498" t="e">
        <f t="shared" si="3217"/>
        <v>#N/A</v>
      </c>
      <c r="LO121" s="498">
        <f t="shared" si="3218"/>
        <v>0</v>
      </c>
      <c r="LP121" s="498">
        <f t="shared" si="3219"/>
        <v>0</v>
      </c>
      <c r="LQ121" s="498" t="e">
        <f t="shared" si="3220"/>
        <v>#N/A</v>
      </c>
      <c r="LR121" s="504">
        <f t="shared" si="3221"/>
        <v>0</v>
      </c>
      <c r="LS121" s="500">
        <f t="shared" si="3222"/>
        <v>0</v>
      </c>
      <c r="LV121" s="665"/>
      <c r="LW121" s="666"/>
      <c r="LX121" s="667"/>
      <c r="LY121" s="676"/>
      <c r="LZ121" s="669"/>
      <c r="MA121" s="670"/>
      <c r="MB121" s="1324"/>
      <c r="MC121" s="497" t="e">
        <f t="shared" si="3223"/>
        <v>#N/A</v>
      </c>
      <c r="MD121" s="497" t="e">
        <f t="shared" si="3224"/>
        <v>#N/A</v>
      </c>
      <c r="ME121" s="498" t="e">
        <f t="shared" si="3225"/>
        <v>#N/A</v>
      </c>
      <c r="MF121" s="498">
        <f t="shared" si="3226"/>
        <v>0</v>
      </c>
      <c r="MG121" s="498">
        <f t="shared" si="3227"/>
        <v>0</v>
      </c>
      <c r="MH121" s="498" t="e">
        <f t="shared" si="3228"/>
        <v>#N/A</v>
      </c>
      <c r="MI121" s="504">
        <f t="shared" si="3229"/>
        <v>0</v>
      </c>
      <c r="MJ121" s="500">
        <f t="shared" si="3230"/>
        <v>0</v>
      </c>
      <c r="MM121" s="665"/>
      <c r="MN121" s="666"/>
      <c r="MO121" s="667"/>
      <c r="MP121" s="676"/>
      <c r="MQ121" s="669"/>
      <c r="MR121" s="670"/>
      <c r="MS121" s="1324"/>
      <c r="MT121" s="497" t="e">
        <f t="shared" si="3231"/>
        <v>#N/A</v>
      </c>
      <c r="MU121" s="497" t="e">
        <f t="shared" si="3232"/>
        <v>#N/A</v>
      </c>
      <c r="MV121" s="498" t="e">
        <f t="shared" si="3233"/>
        <v>#N/A</v>
      </c>
      <c r="MW121" s="498">
        <f t="shared" si="3234"/>
        <v>0</v>
      </c>
      <c r="MX121" s="498">
        <f t="shared" si="3235"/>
        <v>0</v>
      </c>
      <c r="MY121" s="498" t="e">
        <f t="shared" si="3236"/>
        <v>#N/A</v>
      </c>
      <c r="MZ121" s="504">
        <f t="shared" si="3237"/>
        <v>0</v>
      </c>
      <c r="NA121" s="500">
        <f t="shared" si="3238"/>
        <v>0</v>
      </c>
      <c r="ND121" s="665"/>
      <c r="NE121" s="666"/>
      <c r="NF121" s="667"/>
      <c r="NG121" s="676"/>
      <c r="NH121" s="669"/>
      <c r="NI121" s="670"/>
      <c r="NJ121" s="1324"/>
      <c r="NK121" s="497" t="e">
        <f t="shared" si="3239"/>
        <v>#N/A</v>
      </c>
      <c r="NL121" s="497" t="e">
        <f t="shared" si="3240"/>
        <v>#N/A</v>
      </c>
      <c r="NM121" s="498" t="e">
        <f t="shared" si="3241"/>
        <v>#N/A</v>
      </c>
      <c r="NN121" s="498">
        <f t="shared" si="3242"/>
        <v>0</v>
      </c>
      <c r="NO121" s="498">
        <f t="shared" si="3243"/>
        <v>0</v>
      </c>
      <c r="NP121" s="498" t="e">
        <f t="shared" si="3244"/>
        <v>#N/A</v>
      </c>
      <c r="NQ121" s="504">
        <f t="shared" si="3245"/>
        <v>0</v>
      </c>
      <c r="NR121" s="500">
        <f t="shared" si="3246"/>
        <v>0</v>
      </c>
      <c r="NU121" s="665"/>
      <c r="NV121" s="666"/>
      <c r="NW121" s="667"/>
      <c r="NX121" s="676"/>
      <c r="NY121" s="669"/>
      <c r="NZ121" s="670"/>
      <c r="OA121" s="1324"/>
      <c r="OB121" s="497" t="e">
        <f t="shared" si="3247"/>
        <v>#N/A</v>
      </c>
      <c r="OC121" s="497" t="e">
        <f t="shared" si="3248"/>
        <v>#N/A</v>
      </c>
      <c r="OD121" s="498" t="e">
        <f t="shared" si="3249"/>
        <v>#N/A</v>
      </c>
      <c r="OE121" s="498">
        <f t="shared" si="3250"/>
        <v>0</v>
      </c>
      <c r="OF121" s="498">
        <f t="shared" si="3251"/>
        <v>0</v>
      </c>
      <c r="OG121" s="498" t="e">
        <f t="shared" si="3252"/>
        <v>#N/A</v>
      </c>
      <c r="OH121" s="504">
        <f t="shared" si="3253"/>
        <v>0</v>
      </c>
      <c r="OI121" s="500">
        <f t="shared" si="3254"/>
        <v>0</v>
      </c>
      <c r="OL121" s="665"/>
      <c r="OM121" s="666"/>
      <c r="ON121" s="667"/>
      <c r="OO121" s="676"/>
      <c r="OP121" s="669"/>
      <c r="OQ121" s="670"/>
      <c r="OR121" s="1324"/>
      <c r="OS121" s="497" t="e">
        <f t="shared" si="3255"/>
        <v>#N/A</v>
      </c>
      <c r="OT121" s="497" t="e">
        <f t="shared" si="3256"/>
        <v>#N/A</v>
      </c>
      <c r="OU121" s="498" t="e">
        <f t="shared" si="3257"/>
        <v>#N/A</v>
      </c>
      <c r="OV121" s="498">
        <f t="shared" si="3258"/>
        <v>0</v>
      </c>
      <c r="OW121" s="498">
        <f t="shared" si="3259"/>
        <v>0</v>
      </c>
      <c r="OX121" s="498" t="e">
        <f t="shared" si="3260"/>
        <v>#N/A</v>
      </c>
      <c r="OY121" s="504">
        <f t="shared" si="3261"/>
        <v>0</v>
      </c>
      <c r="OZ121" s="500">
        <f t="shared" si="3262"/>
        <v>0</v>
      </c>
      <c r="PC121" s="665"/>
      <c r="PD121" s="666"/>
      <c r="PE121" s="667"/>
      <c r="PF121" s="676"/>
      <c r="PG121" s="669"/>
      <c r="PH121" s="670"/>
      <c r="PI121" s="1324"/>
      <c r="PJ121" s="497" t="e">
        <f t="shared" si="3263"/>
        <v>#N/A</v>
      </c>
      <c r="PK121" s="497" t="e">
        <f t="shared" si="3264"/>
        <v>#N/A</v>
      </c>
      <c r="PL121" s="498" t="e">
        <f t="shared" si="3265"/>
        <v>#N/A</v>
      </c>
      <c r="PM121" s="498">
        <f t="shared" si="3266"/>
        <v>0</v>
      </c>
      <c r="PN121" s="498">
        <f t="shared" si="3267"/>
        <v>0</v>
      </c>
      <c r="PO121" s="498" t="e">
        <f t="shared" si="3268"/>
        <v>#N/A</v>
      </c>
      <c r="PP121" s="504">
        <f t="shared" si="3269"/>
        <v>0</v>
      </c>
      <c r="PQ121" s="500">
        <f t="shared" si="3270"/>
        <v>0</v>
      </c>
      <c r="PT121" s="665"/>
      <c r="PU121" s="666"/>
      <c r="PV121" s="667"/>
      <c r="PW121" s="676"/>
      <c r="PX121" s="669"/>
      <c r="PY121" s="670"/>
      <c r="PZ121" s="1324"/>
      <c r="QA121" s="497" t="e">
        <f t="shared" si="3271"/>
        <v>#N/A</v>
      </c>
      <c r="QB121" s="497" t="e">
        <f t="shared" si="3272"/>
        <v>#N/A</v>
      </c>
      <c r="QC121" s="498" t="e">
        <f t="shared" si="3273"/>
        <v>#N/A</v>
      </c>
      <c r="QD121" s="498">
        <f t="shared" si="3274"/>
        <v>0</v>
      </c>
      <c r="QE121" s="498">
        <f t="shared" si="3275"/>
        <v>0</v>
      </c>
      <c r="QF121" s="498" t="e">
        <f t="shared" si="3276"/>
        <v>#N/A</v>
      </c>
      <c r="QG121" s="504">
        <f t="shared" si="3277"/>
        <v>0</v>
      </c>
      <c r="QH121" s="500">
        <f t="shared" si="3278"/>
        <v>0</v>
      </c>
      <c r="QK121" s="665"/>
      <c r="QL121" s="666"/>
      <c r="QM121" s="667"/>
      <c r="QN121" s="676"/>
      <c r="QO121" s="669"/>
      <c r="QP121" s="670"/>
      <c r="QQ121" s="1324"/>
      <c r="QR121" s="497" t="e">
        <f t="shared" si="3279"/>
        <v>#N/A</v>
      </c>
      <c r="QS121" s="497" t="e">
        <f t="shared" si="3280"/>
        <v>#N/A</v>
      </c>
      <c r="QT121" s="498" t="e">
        <f t="shared" si="3281"/>
        <v>#N/A</v>
      </c>
      <c r="QU121" s="498">
        <f t="shared" si="3282"/>
        <v>0</v>
      </c>
      <c r="QV121" s="498">
        <f t="shared" si="3283"/>
        <v>0</v>
      </c>
      <c r="QW121" s="498" t="e">
        <f t="shared" si="3284"/>
        <v>#N/A</v>
      </c>
      <c r="QX121" s="504">
        <f t="shared" si="3285"/>
        <v>0</v>
      </c>
      <c r="QY121" s="500">
        <f t="shared" si="3286"/>
        <v>0</v>
      </c>
      <c r="RB121" s="381"/>
      <c r="RC121" s="382"/>
      <c r="RD121" s="383"/>
      <c r="RE121" s="384"/>
      <c r="RF121" s="385"/>
      <c r="RG121" s="386"/>
      <c r="RH121" s="386"/>
      <c r="RI121" s="497"/>
      <c r="RJ121" s="497"/>
      <c r="RK121" s="501"/>
      <c r="RL121" s="501"/>
      <c r="RM121" s="501"/>
      <c r="RN121" s="501"/>
      <c r="RO121" s="502"/>
      <c r="RP121" s="503"/>
      <c r="RS121" s="381"/>
      <c r="RT121" s="382"/>
      <c r="RU121" s="383"/>
      <c r="RV121" s="384"/>
      <c r="RW121" s="385"/>
      <c r="RX121" s="386"/>
      <c r="RY121" s="386"/>
      <c r="RZ121" s="497"/>
      <c r="SA121" s="497"/>
      <c r="SB121" s="501"/>
      <c r="SC121" s="501"/>
      <c r="SD121" s="501"/>
      <c r="SE121" s="501"/>
      <c r="SF121" s="502"/>
      <c r="SG121" s="503"/>
      <c r="SJ121" s="381"/>
      <c r="SK121" s="382"/>
      <c r="SL121" s="383"/>
      <c r="SM121" s="384"/>
      <c r="SN121" s="385"/>
      <c r="SO121" s="386"/>
      <c r="SP121" s="386"/>
      <c r="SQ121" s="497"/>
      <c r="SR121" s="497"/>
      <c r="SS121" s="501"/>
      <c r="ST121" s="501"/>
      <c r="SU121" s="501"/>
      <c r="SV121" s="501"/>
      <c r="SW121" s="502"/>
      <c r="SX121" s="503"/>
    </row>
    <row r="122" spans="2:518" ht="75" customHeight="1" thickTop="1" thickBot="1">
      <c r="B122" s="863" t="s">
        <v>593</v>
      </c>
      <c r="C122" s="833" t="s">
        <v>324</v>
      </c>
      <c r="D122" s="850" t="s">
        <v>594</v>
      </c>
      <c r="E122" s="835" t="s">
        <v>233</v>
      </c>
      <c r="F122" s="836">
        <v>3</v>
      </c>
      <c r="G122" s="916">
        <v>0</v>
      </c>
      <c r="H122" s="837">
        <v>0</v>
      </c>
      <c r="K122" s="965" t="s">
        <v>593</v>
      </c>
      <c r="L122" s="935" t="s">
        <v>324</v>
      </c>
      <c r="M122" s="952" t="s">
        <v>594</v>
      </c>
      <c r="N122" s="937" t="s">
        <v>233</v>
      </c>
      <c r="O122" s="938">
        <v>3</v>
      </c>
      <c r="P122" s="1017">
        <v>3400</v>
      </c>
      <c r="Q122" s="939">
        <v>10200</v>
      </c>
      <c r="R122" s="497">
        <f>IF(EXACT(VLOOKUP(K122,OFERTA_0,3,FALSE),M122),1,0)</f>
        <v>1</v>
      </c>
      <c r="S122" s="497">
        <f>IF(EXACT(VLOOKUP(K122,OFERTA_0,4,FALSE),N122),1,0)</f>
        <v>1</v>
      </c>
      <c r="T122" s="498">
        <f>IF(EXACT(VLOOKUP(K122,OFERTA_0,5,FALSE),O122),1,0)</f>
        <v>1</v>
      </c>
      <c r="U122" s="498">
        <f t="shared" si="3287"/>
        <v>1</v>
      </c>
      <c r="V122" s="498">
        <f t="shared" si="3288"/>
        <v>1</v>
      </c>
      <c r="W122" s="498">
        <f t="shared" si="3289"/>
        <v>1</v>
      </c>
      <c r="X122" s="504">
        <f t="shared" si="3290"/>
        <v>10200</v>
      </c>
      <c r="Y122" s="500">
        <f t="shared" si="3291"/>
        <v>0</v>
      </c>
      <c r="Z122" s="486"/>
      <c r="AA122" s="486"/>
      <c r="AB122" s="965" t="s">
        <v>593</v>
      </c>
      <c r="AC122" s="935" t="s">
        <v>324</v>
      </c>
      <c r="AD122" s="952" t="s">
        <v>594</v>
      </c>
      <c r="AE122" s="937" t="s">
        <v>233</v>
      </c>
      <c r="AF122" s="938">
        <v>3</v>
      </c>
      <c r="AG122" s="1017">
        <v>23400</v>
      </c>
      <c r="AH122" s="939">
        <v>70200</v>
      </c>
      <c r="AI122" s="497">
        <f>IF(EXACT(VLOOKUP(AB122,OFERTA_0,3,FALSE),AD122),1,0)</f>
        <v>1</v>
      </c>
      <c r="AJ122" s="497">
        <f>IF(EXACT(VLOOKUP(AB122,OFERTA_0,4,FALSE),AE122),1,0)</f>
        <v>1</v>
      </c>
      <c r="AK122" s="498">
        <f>IF(EXACT(VLOOKUP(AB122,OFERTA_0,5,FALSE),AF122),1,0)</f>
        <v>1</v>
      </c>
      <c r="AL122" s="498">
        <f t="shared" si="3292"/>
        <v>1</v>
      </c>
      <c r="AM122" s="498">
        <f t="shared" si="3293"/>
        <v>1</v>
      </c>
      <c r="AN122" s="498">
        <f t="shared" si="3294"/>
        <v>1</v>
      </c>
      <c r="AO122" s="504">
        <f t="shared" si="3295"/>
        <v>70200</v>
      </c>
      <c r="AP122" s="500">
        <f t="shared" si="3296"/>
        <v>0</v>
      </c>
      <c r="AQ122" s="486"/>
      <c r="AR122" s="486"/>
      <c r="AS122" s="965" t="s">
        <v>593</v>
      </c>
      <c r="AT122" s="935" t="s">
        <v>324</v>
      </c>
      <c r="AU122" s="952" t="s">
        <v>594</v>
      </c>
      <c r="AV122" s="937" t="s">
        <v>233</v>
      </c>
      <c r="AW122" s="938">
        <v>3</v>
      </c>
      <c r="AX122" s="1017">
        <v>16500</v>
      </c>
      <c r="AY122" s="939">
        <v>49500</v>
      </c>
      <c r="AZ122" s="497">
        <f>IF(EXACT(VLOOKUP(AS122,OFERTA_0,3,FALSE),AU122),1,0)</f>
        <v>1</v>
      </c>
      <c r="BA122" s="497">
        <f>IF(EXACT(VLOOKUP(AS122,OFERTA_0,4,FALSE),AV122),1,0)</f>
        <v>1</v>
      </c>
      <c r="BB122" s="498">
        <f>IF(EXACT(VLOOKUP(AS122,OFERTA_0,5,FALSE),AW122),1,0)</f>
        <v>1</v>
      </c>
      <c r="BC122" s="498">
        <f t="shared" si="3297"/>
        <v>1</v>
      </c>
      <c r="BD122" s="498">
        <f t="shared" si="3298"/>
        <v>1</v>
      </c>
      <c r="BE122" s="498">
        <f t="shared" si="3299"/>
        <v>1</v>
      </c>
      <c r="BF122" s="504">
        <f t="shared" si="3300"/>
        <v>49500</v>
      </c>
      <c r="BG122" s="500">
        <f t="shared" si="3301"/>
        <v>0</v>
      </c>
      <c r="BJ122" s="965" t="s">
        <v>593</v>
      </c>
      <c r="BK122" s="935" t="s">
        <v>324</v>
      </c>
      <c r="BL122" s="952" t="s">
        <v>594</v>
      </c>
      <c r="BM122" s="937" t="s">
        <v>233</v>
      </c>
      <c r="BN122" s="938">
        <v>3</v>
      </c>
      <c r="BO122" s="1017">
        <v>9857</v>
      </c>
      <c r="BP122" s="939">
        <v>29571</v>
      </c>
      <c r="BQ122" s="497">
        <f>IF(EXACT(VLOOKUP(BJ122,OFERTA_0,3,FALSE),BL122),1,0)</f>
        <v>1</v>
      </c>
      <c r="BR122" s="497">
        <f>IF(EXACT(VLOOKUP(BJ122,OFERTA_0,4,FALSE),BM122),1,0)</f>
        <v>1</v>
      </c>
      <c r="BS122" s="498">
        <f>IF(EXACT(VLOOKUP(BJ122,OFERTA_0,5,FALSE),BN122),1,0)</f>
        <v>1</v>
      </c>
      <c r="BT122" s="498">
        <f t="shared" si="3302"/>
        <v>1</v>
      </c>
      <c r="BU122" s="498">
        <f t="shared" si="3303"/>
        <v>1</v>
      </c>
      <c r="BV122" s="498">
        <f t="shared" si="3304"/>
        <v>1</v>
      </c>
      <c r="BW122" s="504">
        <f t="shared" si="3305"/>
        <v>29571</v>
      </c>
      <c r="BX122" s="500">
        <f t="shared" si="3306"/>
        <v>0</v>
      </c>
      <c r="CA122" s="965" t="s">
        <v>593</v>
      </c>
      <c r="CB122" s="935" t="s">
        <v>324</v>
      </c>
      <c r="CC122" s="952" t="s">
        <v>594</v>
      </c>
      <c r="CD122" s="937" t="s">
        <v>233</v>
      </c>
      <c r="CE122" s="938">
        <v>3</v>
      </c>
      <c r="CF122" s="1017">
        <v>11190</v>
      </c>
      <c r="CG122" s="939">
        <v>33570</v>
      </c>
      <c r="CH122" s="497">
        <f>IF(EXACT(VLOOKUP(CA122,OFERTA_0,3,FALSE),CC122),1,0)</f>
        <v>1</v>
      </c>
      <c r="CI122" s="497">
        <f>IF(EXACT(VLOOKUP(CA122,OFERTA_0,4,FALSE),CD122),1,0)</f>
        <v>1</v>
      </c>
      <c r="CJ122" s="498">
        <f>IF(EXACT(VLOOKUP(CA122,OFERTA_0,5,FALSE),CE122),1,0)</f>
        <v>1</v>
      </c>
      <c r="CK122" s="498">
        <f t="shared" si="3307"/>
        <v>1</v>
      </c>
      <c r="CL122" s="498">
        <f t="shared" si="3308"/>
        <v>1</v>
      </c>
      <c r="CM122" s="498">
        <f t="shared" si="3309"/>
        <v>1</v>
      </c>
      <c r="CN122" s="504">
        <f t="shared" si="3310"/>
        <v>33570</v>
      </c>
      <c r="CO122" s="500">
        <f t="shared" si="3311"/>
        <v>0</v>
      </c>
      <c r="CR122" s="965" t="s">
        <v>593</v>
      </c>
      <c r="CS122" s="935" t="s">
        <v>324</v>
      </c>
      <c r="CT122" s="952" t="s">
        <v>594</v>
      </c>
      <c r="CU122" s="937" t="s">
        <v>233</v>
      </c>
      <c r="CV122" s="1030">
        <v>3</v>
      </c>
      <c r="CW122" s="1017">
        <v>11191</v>
      </c>
      <c r="CX122" s="698">
        <f t="shared" si="3312"/>
        <v>33573</v>
      </c>
      <c r="CY122" s="497">
        <f>IF(EXACT(VLOOKUP(CR122,OFERTA_0,3,FALSE),CT122),1,0)</f>
        <v>1</v>
      </c>
      <c r="CZ122" s="497">
        <f>IF(EXACT(VLOOKUP(CR122,OFERTA_0,4,FALSE),CU122),1,0)</f>
        <v>1</v>
      </c>
      <c r="DA122" s="498">
        <f>IF(EXACT(VLOOKUP(CR122,OFERTA_0,5,FALSE),CV122),1,0)</f>
        <v>1</v>
      </c>
      <c r="DB122" s="498">
        <f t="shared" si="3313"/>
        <v>1</v>
      </c>
      <c r="DC122" s="498">
        <f t="shared" si="3314"/>
        <v>1</v>
      </c>
      <c r="DD122" s="498">
        <f t="shared" si="3315"/>
        <v>1</v>
      </c>
      <c r="DE122" s="504">
        <f t="shared" si="3316"/>
        <v>33573</v>
      </c>
      <c r="DF122" s="500">
        <f t="shared" si="3317"/>
        <v>0</v>
      </c>
      <c r="DI122" s="965" t="s">
        <v>593</v>
      </c>
      <c r="DJ122" s="935" t="s">
        <v>324</v>
      </c>
      <c r="DK122" s="952" t="s">
        <v>594</v>
      </c>
      <c r="DL122" s="937" t="s">
        <v>233</v>
      </c>
      <c r="DM122" s="938">
        <v>3</v>
      </c>
      <c r="DN122" s="1017">
        <v>14000</v>
      </c>
      <c r="DO122" s="939">
        <v>42000</v>
      </c>
      <c r="DP122" s="497">
        <f>IF(EXACT(VLOOKUP(DI122,OFERTA_0,3,FALSE),DK122),1,0)</f>
        <v>1</v>
      </c>
      <c r="DQ122" s="497">
        <f>IF(EXACT(VLOOKUP(DI122,OFERTA_0,4,FALSE),DL122),1,0)</f>
        <v>1</v>
      </c>
      <c r="DR122" s="498">
        <f>IF(EXACT(VLOOKUP(DI122,OFERTA_0,5,FALSE),DM122),1,0)</f>
        <v>1</v>
      </c>
      <c r="DS122" s="498">
        <f t="shared" si="3318"/>
        <v>1</v>
      </c>
      <c r="DT122" s="498">
        <f t="shared" si="3319"/>
        <v>1</v>
      </c>
      <c r="DU122" s="498">
        <f t="shared" si="3320"/>
        <v>1</v>
      </c>
      <c r="DV122" s="504">
        <f t="shared" si="3321"/>
        <v>42000</v>
      </c>
      <c r="DW122" s="500">
        <f t="shared" si="3322"/>
        <v>0</v>
      </c>
      <c r="DZ122" s="965" t="s">
        <v>593</v>
      </c>
      <c r="EA122" s="935" t="s">
        <v>324</v>
      </c>
      <c r="EB122" s="952" t="s">
        <v>594</v>
      </c>
      <c r="EC122" s="937" t="s">
        <v>233</v>
      </c>
      <c r="ED122" s="1030">
        <v>3</v>
      </c>
      <c r="EE122" s="1017">
        <v>13091</v>
      </c>
      <c r="EF122" s="698">
        <f t="shared" si="3323"/>
        <v>39273</v>
      </c>
      <c r="EG122" s="497">
        <f>IF(EXACT(VLOOKUP(DZ122,OFERTA_0,3,FALSE),EB122),1,0)</f>
        <v>1</v>
      </c>
      <c r="EH122" s="497">
        <f>IF(EXACT(VLOOKUP(DZ122,OFERTA_0,4,FALSE),EC122),1,0)</f>
        <v>1</v>
      </c>
      <c r="EI122" s="498">
        <f>IF(EXACT(VLOOKUP(DZ122,OFERTA_0,5,FALSE),ED122),1,0)</f>
        <v>1</v>
      </c>
      <c r="EJ122" s="498">
        <f t="shared" si="3324"/>
        <v>1</v>
      </c>
      <c r="EK122" s="498">
        <f t="shared" si="3325"/>
        <v>1</v>
      </c>
      <c r="EL122" s="498">
        <f t="shared" si="3326"/>
        <v>1</v>
      </c>
      <c r="EM122" s="504">
        <f t="shared" si="3327"/>
        <v>39273</v>
      </c>
      <c r="EN122" s="500">
        <f t="shared" si="3328"/>
        <v>0</v>
      </c>
      <c r="EQ122" s="665"/>
      <c r="ER122" s="666"/>
      <c r="ES122" s="667"/>
      <c r="ET122" s="676"/>
      <c r="EU122" s="669"/>
      <c r="EV122" s="670"/>
      <c r="EW122" s="1324"/>
      <c r="EX122" s="497" t="e">
        <f t="shared" si="3135"/>
        <v>#N/A</v>
      </c>
      <c r="EY122" s="497" t="e">
        <f t="shared" si="3136"/>
        <v>#N/A</v>
      </c>
      <c r="EZ122" s="498" t="e">
        <f t="shared" si="3137"/>
        <v>#N/A</v>
      </c>
      <c r="FA122" s="498">
        <f t="shared" si="3138"/>
        <v>0</v>
      </c>
      <c r="FB122" s="498">
        <f t="shared" si="3139"/>
        <v>0</v>
      </c>
      <c r="FC122" s="498" t="e">
        <f t="shared" si="3140"/>
        <v>#N/A</v>
      </c>
      <c r="FD122" s="504">
        <f t="shared" si="3141"/>
        <v>0</v>
      </c>
      <c r="FE122" s="500">
        <f t="shared" si="3142"/>
        <v>0</v>
      </c>
      <c r="FH122" s="665"/>
      <c r="FI122" s="666"/>
      <c r="FJ122" s="667"/>
      <c r="FK122" s="676"/>
      <c r="FL122" s="669"/>
      <c r="FM122" s="670"/>
      <c r="FN122" s="1324"/>
      <c r="FO122" s="497" t="e">
        <f t="shared" si="3143"/>
        <v>#N/A</v>
      </c>
      <c r="FP122" s="497" t="e">
        <f t="shared" si="3144"/>
        <v>#N/A</v>
      </c>
      <c r="FQ122" s="498" t="e">
        <f t="shared" si="3145"/>
        <v>#N/A</v>
      </c>
      <c r="FR122" s="498">
        <f t="shared" si="3146"/>
        <v>0</v>
      </c>
      <c r="FS122" s="498">
        <f t="shared" si="3147"/>
        <v>0</v>
      </c>
      <c r="FT122" s="498" t="e">
        <f t="shared" si="3148"/>
        <v>#N/A</v>
      </c>
      <c r="FU122" s="504">
        <f t="shared" si="3149"/>
        <v>0</v>
      </c>
      <c r="FV122" s="500">
        <f t="shared" si="3150"/>
        <v>0</v>
      </c>
      <c r="FY122" s="665"/>
      <c r="FZ122" s="666"/>
      <c r="GA122" s="667"/>
      <c r="GB122" s="676"/>
      <c r="GC122" s="669"/>
      <c r="GD122" s="670"/>
      <c r="GE122" s="1324"/>
      <c r="GF122" s="497" t="e">
        <f t="shared" si="3151"/>
        <v>#N/A</v>
      </c>
      <c r="GG122" s="497" t="e">
        <f t="shared" si="3152"/>
        <v>#N/A</v>
      </c>
      <c r="GH122" s="498" t="e">
        <f t="shared" si="3153"/>
        <v>#N/A</v>
      </c>
      <c r="GI122" s="498">
        <f t="shared" si="3154"/>
        <v>0</v>
      </c>
      <c r="GJ122" s="498">
        <f t="shared" si="3155"/>
        <v>0</v>
      </c>
      <c r="GK122" s="498" t="e">
        <f t="shared" si="3156"/>
        <v>#N/A</v>
      </c>
      <c r="GL122" s="504">
        <f t="shared" si="3157"/>
        <v>0</v>
      </c>
      <c r="GM122" s="500">
        <f t="shared" si="3158"/>
        <v>0</v>
      </c>
      <c r="GP122" s="665"/>
      <c r="GQ122" s="666"/>
      <c r="GR122" s="667"/>
      <c r="GS122" s="676"/>
      <c r="GT122" s="669"/>
      <c r="GU122" s="670"/>
      <c r="GV122" s="1324"/>
      <c r="GW122" s="497" t="e">
        <f t="shared" si="3159"/>
        <v>#N/A</v>
      </c>
      <c r="GX122" s="497" t="e">
        <f t="shared" si="3160"/>
        <v>#N/A</v>
      </c>
      <c r="GY122" s="498" t="e">
        <f t="shared" si="3161"/>
        <v>#N/A</v>
      </c>
      <c r="GZ122" s="498">
        <f t="shared" si="3162"/>
        <v>0</v>
      </c>
      <c r="HA122" s="498">
        <f t="shared" si="3163"/>
        <v>0</v>
      </c>
      <c r="HB122" s="498" t="e">
        <f t="shared" si="3164"/>
        <v>#N/A</v>
      </c>
      <c r="HC122" s="504">
        <f t="shared" si="3165"/>
        <v>0</v>
      </c>
      <c r="HD122" s="500">
        <f t="shared" si="3166"/>
        <v>0</v>
      </c>
      <c r="HG122" s="665"/>
      <c r="HH122" s="666"/>
      <c r="HI122" s="667"/>
      <c r="HJ122" s="676"/>
      <c r="HK122" s="669"/>
      <c r="HL122" s="670"/>
      <c r="HM122" s="1324"/>
      <c r="HN122" s="497" t="e">
        <f t="shared" si="3167"/>
        <v>#N/A</v>
      </c>
      <c r="HO122" s="497" t="e">
        <f t="shared" si="3168"/>
        <v>#N/A</v>
      </c>
      <c r="HP122" s="498" t="e">
        <f t="shared" si="3169"/>
        <v>#N/A</v>
      </c>
      <c r="HQ122" s="498">
        <f t="shared" si="3170"/>
        <v>0</v>
      </c>
      <c r="HR122" s="498">
        <f t="shared" si="3171"/>
        <v>0</v>
      </c>
      <c r="HS122" s="498" t="e">
        <f t="shared" si="3172"/>
        <v>#N/A</v>
      </c>
      <c r="HT122" s="504">
        <f t="shared" si="3173"/>
        <v>0</v>
      </c>
      <c r="HU122" s="500">
        <f t="shared" si="3174"/>
        <v>0</v>
      </c>
      <c r="HX122" s="665"/>
      <c r="HY122" s="666"/>
      <c r="HZ122" s="667"/>
      <c r="IA122" s="676"/>
      <c r="IB122" s="669"/>
      <c r="IC122" s="670"/>
      <c r="ID122" s="1324"/>
      <c r="IE122" s="497" t="e">
        <f t="shared" si="3175"/>
        <v>#N/A</v>
      </c>
      <c r="IF122" s="497" t="e">
        <f t="shared" si="3176"/>
        <v>#N/A</v>
      </c>
      <c r="IG122" s="498" t="e">
        <f t="shared" si="3177"/>
        <v>#N/A</v>
      </c>
      <c r="IH122" s="498">
        <f t="shared" si="3178"/>
        <v>0</v>
      </c>
      <c r="II122" s="498">
        <f t="shared" si="3179"/>
        <v>0</v>
      </c>
      <c r="IJ122" s="498" t="e">
        <f t="shared" si="3180"/>
        <v>#N/A</v>
      </c>
      <c r="IK122" s="504">
        <f t="shared" si="3181"/>
        <v>0</v>
      </c>
      <c r="IL122" s="500">
        <f t="shared" si="3182"/>
        <v>0</v>
      </c>
      <c r="IO122" s="665"/>
      <c r="IP122" s="666"/>
      <c r="IQ122" s="667"/>
      <c r="IR122" s="676"/>
      <c r="IS122" s="669"/>
      <c r="IT122" s="670"/>
      <c r="IU122" s="1324"/>
      <c r="IV122" s="497" t="e">
        <f t="shared" si="3183"/>
        <v>#N/A</v>
      </c>
      <c r="IW122" s="497" t="e">
        <f t="shared" si="3184"/>
        <v>#N/A</v>
      </c>
      <c r="IX122" s="498" t="e">
        <f t="shared" si="3185"/>
        <v>#N/A</v>
      </c>
      <c r="IY122" s="498">
        <f t="shared" si="3186"/>
        <v>0</v>
      </c>
      <c r="IZ122" s="498">
        <f t="shared" si="3187"/>
        <v>0</v>
      </c>
      <c r="JA122" s="498" t="e">
        <f t="shared" si="3188"/>
        <v>#N/A</v>
      </c>
      <c r="JB122" s="504">
        <f t="shared" si="3189"/>
        <v>0</v>
      </c>
      <c r="JC122" s="500">
        <f t="shared" si="3190"/>
        <v>0</v>
      </c>
      <c r="JF122" s="665"/>
      <c r="JG122" s="666"/>
      <c r="JH122" s="667"/>
      <c r="JI122" s="676"/>
      <c r="JJ122" s="669"/>
      <c r="JK122" s="670"/>
      <c r="JL122" s="1324"/>
      <c r="JM122" s="497" t="e">
        <f t="shared" si="3191"/>
        <v>#N/A</v>
      </c>
      <c r="JN122" s="497" t="e">
        <f t="shared" si="3192"/>
        <v>#N/A</v>
      </c>
      <c r="JO122" s="498" t="e">
        <f t="shared" si="3193"/>
        <v>#N/A</v>
      </c>
      <c r="JP122" s="498">
        <f t="shared" si="3194"/>
        <v>0</v>
      </c>
      <c r="JQ122" s="498">
        <f t="shared" si="3195"/>
        <v>0</v>
      </c>
      <c r="JR122" s="498" t="e">
        <f t="shared" si="3196"/>
        <v>#N/A</v>
      </c>
      <c r="JS122" s="504">
        <f t="shared" si="3197"/>
        <v>0</v>
      </c>
      <c r="JT122" s="500">
        <f t="shared" si="3198"/>
        <v>0</v>
      </c>
      <c r="JW122" s="665"/>
      <c r="JX122" s="666"/>
      <c r="JY122" s="667"/>
      <c r="JZ122" s="676"/>
      <c r="KA122" s="669"/>
      <c r="KB122" s="670"/>
      <c r="KC122" s="1324"/>
      <c r="KD122" s="497" t="e">
        <f t="shared" si="3199"/>
        <v>#N/A</v>
      </c>
      <c r="KE122" s="497" t="e">
        <f t="shared" si="3200"/>
        <v>#N/A</v>
      </c>
      <c r="KF122" s="498" t="e">
        <f t="shared" si="3201"/>
        <v>#N/A</v>
      </c>
      <c r="KG122" s="498">
        <f t="shared" si="3202"/>
        <v>0</v>
      </c>
      <c r="KH122" s="498">
        <f t="shared" si="3203"/>
        <v>0</v>
      </c>
      <c r="KI122" s="498" t="e">
        <f t="shared" si="3204"/>
        <v>#N/A</v>
      </c>
      <c r="KJ122" s="504">
        <f t="shared" si="3205"/>
        <v>0</v>
      </c>
      <c r="KK122" s="500">
        <f t="shared" si="3206"/>
        <v>0</v>
      </c>
      <c r="KN122" s="665"/>
      <c r="KO122" s="666"/>
      <c r="KP122" s="667"/>
      <c r="KQ122" s="676"/>
      <c r="KR122" s="669"/>
      <c r="KS122" s="670"/>
      <c r="KT122" s="1324"/>
      <c r="KU122" s="497" t="e">
        <f t="shared" si="3207"/>
        <v>#N/A</v>
      </c>
      <c r="KV122" s="497" t="e">
        <f t="shared" si="3208"/>
        <v>#N/A</v>
      </c>
      <c r="KW122" s="498" t="e">
        <f t="shared" si="3209"/>
        <v>#N/A</v>
      </c>
      <c r="KX122" s="498">
        <f t="shared" si="3210"/>
        <v>0</v>
      </c>
      <c r="KY122" s="498">
        <f t="shared" si="3211"/>
        <v>0</v>
      </c>
      <c r="KZ122" s="498" t="e">
        <f t="shared" si="3212"/>
        <v>#N/A</v>
      </c>
      <c r="LA122" s="504">
        <f t="shared" si="3213"/>
        <v>0</v>
      </c>
      <c r="LB122" s="500">
        <f t="shared" si="3214"/>
        <v>0</v>
      </c>
      <c r="LE122" s="665"/>
      <c r="LF122" s="666"/>
      <c r="LG122" s="667"/>
      <c r="LH122" s="676"/>
      <c r="LI122" s="669"/>
      <c r="LJ122" s="670"/>
      <c r="LK122" s="1324"/>
      <c r="LL122" s="497" t="e">
        <f t="shared" si="3215"/>
        <v>#N/A</v>
      </c>
      <c r="LM122" s="497" t="e">
        <f t="shared" si="3216"/>
        <v>#N/A</v>
      </c>
      <c r="LN122" s="498" t="e">
        <f t="shared" si="3217"/>
        <v>#N/A</v>
      </c>
      <c r="LO122" s="498">
        <f t="shared" si="3218"/>
        <v>0</v>
      </c>
      <c r="LP122" s="498">
        <f t="shared" si="3219"/>
        <v>0</v>
      </c>
      <c r="LQ122" s="498" t="e">
        <f t="shared" si="3220"/>
        <v>#N/A</v>
      </c>
      <c r="LR122" s="504">
        <f t="shared" si="3221"/>
        <v>0</v>
      </c>
      <c r="LS122" s="500">
        <f t="shared" si="3222"/>
        <v>0</v>
      </c>
      <c r="LV122" s="665"/>
      <c r="LW122" s="666"/>
      <c r="LX122" s="667"/>
      <c r="LY122" s="676"/>
      <c r="LZ122" s="669"/>
      <c r="MA122" s="670"/>
      <c r="MB122" s="1324"/>
      <c r="MC122" s="497" t="e">
        <f t="shared" si="3223"/>
        <v>#N/A</v>
      </c>
      <c r="MD122" s="497" t="e">
        <f t="shared" si="3224"/>
        <v>#N/A</v>
      </c>
      <c r="ME122" s="498" t="e">
        <f t="shared" si="3225"/>
        <v>#N/A</v>
      </c>
      <c r="MF122" s="498">
        <f t="shared" si="3226"/>
        <v>0</v>
      </c>
      <c r="MG122" s="498">
        <f t="shared" si="3227"/>
        <v>0</v>
      </c>
      <c r="MH122" s="498" t="e">
        <f t="shared" si="3228"/>
        <v>#N/A</v>
      </c>
      <c r="MI122" s="504">
        <f t="shared" si="3229"/>
        <v>0</v>
      </c>
      <c r="MJ122" s="500">
        <f t="shared" si="3230"/>
        <v>0</v>
      </c>
      <c r="MM122" s="665"/>
      <c r="MN122" s="666"/>
      <c r="MO122" s="667"/>
      <c r="MP122" s="676"/>
      <c r="MQ122" s="669"/>
      <c r="MR122" s="670"/>
      <c r="MS122" s="1324"/>
      <c r="MT122" s="497" t="e">
        <f t="shared" si="3231"/>
        <v>#N/A</v>
      </c>
      <c r="MU122" s="497" t="e">
        <f t="shared" si="3232"/>
        <v>#N/A</v>
      </c>
      <c r="MV122" s="498" t="e">
        <f t="shared" si="3233"/>
        <v>#N/A</v>
      </c>
      <c r="MW122" s="498">
        <f t="shared" si="3234"/>
        <v>0</v>
      </c>
      <c r="MX122" s="498">
        <f t="shared" si="3235"/>
        <v>0</v>
      </c>
      <c r="MY122" s="498" t="e">
        <f t="shared" si="3236"/>
        <v>#N/A</v>
      </c>
      <c r="MZ122" s="504">
        <f t="shared" si="3237"/>
        <v>0</v>
      </c>
      <c r="NA122" s="500">
        <f t="shared" si="3238"/>
        <v>0</v>
      </c>
      <c r="ND122" s="665"/>
      <c r="NE122" s="666"/>
      <c r="NF122" s="667"/>
      <c r="NG122" s="676"/>
      <c r="NH122" s="669"/>
      <c r="NI122" s="670"/>
      <c r="NJ122" s="1324"/>
      <c r="NK122" s="497" t="e">
        <f t="shared" si="3239"/>
        <v>#N/A</v>
      </c>
      <c r="NL122" s="497" t="e">
        <f t="shared" si="3240"/>
        <v>#N/A</v>
      </c>
      <c r="NM122" s="498" t="e">
        <f t="shared" si="3241"/>
        <v>#N/A</v>
      </c>
      <c r="NN122" s="498">
        <f t="shared" si="3242"/>
        <v>0</v>
      </c>
      <c r="NO122" s="498">
        <f t="shared" si="3243"/>
        <v>0</v>
      </c>
      <c r="NP122" s="498" t="e">
        <f t="shared" si="3244"/>
        <v>#N/A</v>
      </c>
      <c r="NQ122" s="504">
        <f t="shared" si="3245"/>
        <v>0</v>
      </c>
      <c r="NR122" s="500">
        <f t="shared" si="3246"/>
        <v>0</v>
      </c>
      <c r="NU122" s="665"/>
      <c r="NV122" s="666"/>
      <c r="NW122" s="667"/>
      <c r="NX122" s="676"/>
      <c r="NY122" s="669"/>
      <c r="NZ122" s="670"/>
      <c r="OA122" s="1324"/>
      <c r="OB122" s="497" t="e">
        <f t="shared" si="3247"/>
        <v>#N/A</v>
      </c>
      <c r="OC122" s="497" t="e">
        <f t="shared" si="3248"/>
        <v>#N/A</v>
      </c>
      <c r="OD122" s="498" t="e">
        <f t="shared" si="3249"/>
        <v>#N/A</v>
      </c>
      <c r="OE122" s="498">
        <f t="shared" si="3250"/>
        <v>0</v>
      </c>
      <c r="OF122" s="498">
        <f t="shared" si="3251"/>
        <v>0</v>
      </c>
      <c r="OG122" s="498" t="e">
        <f t="shared" si="3252"/>
        <v>#N/A</v>
      </c>
      <c r="OH122" s="504">
        <f t="shared" si="3253"/>
        <v>0</v>
      </c>
      <c r="OI122" s="500">
        <f t="shared" si="3254"/>
        <v>0</v>
      </c>
      <c r="OL122" s="665"/>
      <c r="OM122" s="666"/>
      <c r="ON122" s="667"/>
      <c r="OO122" s="676"/>
      <c r="OP122" s="669"/>
      <c r="OQ122" s="670"/>
      <c r="OR122" s="1324"/>
      <c r="OS122" s="497" t="e">
        <f t="shared" si="3255"/>
        <v>#N/A</v>
      </c>
      <c r="OT122" s="497" t="e">
        <f t="shared" si="3256"/>
        <v>#N/A</v>
      </c>
      <c r="OU122" s="498" t="e">
        <f t="shared" si="3257"/>
        <v>#N/A</v>
      </c>
      <c r="OV122" s="498">
        <f t="shared" si="3258"/>
        <v>0</v>
      </c>
      <c r="OW122" s="498">
        <f t="shared" si="3259"/>
        <v>0</v>
      </c>
      <c r="OX122" s="498" t="e">
        <f t="shared" si="3260"/>
        <v>#N/A</v>
      </c>
      <c r="OY122" s="504">
        <f t="shared" si="3261"/>
        <v>0</v>
      </c>
      <c r="OZ122" s="500">
        <f t="shared" si="3262"/>
        <v>0</v>
      </c>
      <c r="PC122" s="665"/>
      <c r="PD122" s="666"/>
      <c r="PE122" s="667"/>
      <c r="PF122" s="676"/>
      <c r="PG122" s="669"/>
      <c r="PH122" s="670"/>
      <c r="PI122" s="1324"/>
      <c r="PJ122" s="497" t="e">
        <f t="shared" si="3263"/>
        <v>#N/A</v>
      </c>
      <c r="PK122" s="497" t="e">
        <f t="shared" si="3264"/>
        <v>#N/A</v>
      </c>
      <c r="PL122" s="498" t="e">
        <f t="shared" si="3265"/>
        <v>#N/A</v>
      </c>
      <c r="PM122" s="498">
        <f t="shared" si="3266"/>
        <v>0</v>
      </c>
      <c r="PN122" s="498">
        <f t="shared" si="3267"/>
        <v>0</v>
      </c>
      <c r="PO122" s="498" t="e">
        <f t="shared" si="3268"/>
        <v>#N/A</v>
      </c>
      <c r="PP122" s="504">
        <f t="shared" si="3269"/>
        <v>0</v>
      </c>
      <c r="PQ122" s="500">
        <f t="shared" si="3270"/>
        <v>0</v>
      </c>
      <c r="PT122" s="665"/>
      <c r="PU122" s="666"/>
      <c r="PV122" s="667"/>
      <c r="PW122" s="676"/>
      <c r="PX122" s="669"/>
      <c r="PY122" s="670"/>
      <c r="PZ122" s="1324"/>
      <c r="QA122" s="497" t="e">
        <f t="shared" si="3271"/>
        <v>#N/A</v>
      </c>
      <c r="QB122" s="497" t="e">
        <f t="shared" si="3272"/>
        <v>#N/A</v>
      </c>
      <c r="QC122" s="498" t="e">
        <f t="shared" si="3273"/>
        <v>#N/A</v>
      </c>
      <c r="QD122" s="498">
        <f t="shared" si="3274"/>
        <v>0</v>
      </c>
      <c r="QE122" s="498">
        <f t="shared" si="3275"/>
        <v>0</v>
      </c>
      <c r="QF122" s="498" t="e">
        <f t="shared" si="3276"/>
        <v>#N/A</v>
      </c>
      <c r="QG122" s="504">
        <f t="shared" si="3277"/>
        <v>0</v>
      </c>
      <c r="QH122" s="500">
        <f t="shared" si="3278"/>
        <v>0</v>
      </c>
      <c r="QK122" s="665"/>
      <c r="QL122" s="666"/>
      <c r="QM122" s="667"/>
      <c r="QN122" s="676"/>
      <c r="QO122" s="669"/>
      <c r="QP122" s="670"/>
      <c r="QQ122" s="1324"/>
      <c r="QR122" s="497" t="e">
        <f t="shared" si="3279"/>
        <v>#N/A</v>
      </c>
      <c r="QS122" s="497" t="e">
        <f t="shared" si="3280"/>
        <v>#N/A</v>
      </c>
      <c r="QT122" s="498" t="e">
        <f t="shared" si="3281"/>
        <v>#N/A</v>
      </c>
      <c r="QU122" s="498">
        <f t="shared" si="3282"/>
        <v>0</v>
      </c>
      <c r="QV122" s="498">
        <f t="shared" si="3283"/>
        <v>0</v>
      </c>
      <c r="QW122" s="498" t="e">
        <f t="shared" si="3284"/>
        <v>#N/A</v>
      </c>
      <c r="QX122" s="504">
        <f t="shared" si="3285"/>
        <v>0</v>
      </c>
      <c r="QY122" s="500">
        <f t="shared" si="3286"/>
        <v>0</v>
      </c>
      <c r="RB122" s="381"/>
      <c r="RC122" s="382"/>
      <c r="RD122" s="383"/>
      <c r="RE122" s="384"/>
      <c r="RF122" s="385"/>
      <c r="RG122" s="386"/>
      <c r="RH122" s="386"/>
      <c r="RI122" s="497"/>
      <c r="RJ122" s="497"/>
      <c r="RK122" s="501"/>
      <c r="RL122" s="501"/>
      <c r="RM122" s="501"/>
      <c r="RN122" s="501"/>
      <c r="RO122" s="502"/>
      <c r="RP122" s="503"/>
      <c r="RS122" s="381"/>
      <c r="RT122" s="382"/>
      <c r="RU122" s="383"/>
      <c r="RV122" s="384"/>
      <c r="RW122" s="385"/>
      <c r="RX122" s="386"/>
      <c r="RY122" s="386"/>
      <c r="RZ122" s="497"/>
      <c r="SA122" s="497"/>
      <c r="SB122" s="501"/>
      <c r="SC122" s="501"/>
      <c r="SD122" s="501"/>
      <c r="SE122" s="501"/>
      <c r="SF122" s="502"/>
      <c r="SG122" s="503"/>
      <c r="SJ122" s="381"/>
      <c r="SK122" s="382"/>
      <c r="SL122" s="383"/>
      <c r="SM122" s="384"/>
      <c r="SN122" s="385"/>
      <c r="SO122" s="386"/>
      <c r="SP122" s="386"/>
      <c r="SQ122" s="497"/>
      <c r="SR122" s="497"/>
      <c r="SS122" s="501"/>
      <c r="ST122" s="501"/>
      <c r="SU122" s="501"/>
      <c r="SV122" s="501"/>
      <c r="SW122" s="502"/>
      <c r="SX122" s="503"/>
    </row>
    <row r="123" spans="2:518" ht="41.25" customHeight="1" thickTop="1" thickBot="1">
      <c r="B123" s="825" t="s">
        <v>595</v>
      </c>
      <c r="C123" s="826"/>
      <c r="D123" s="827" t="s">
        <v>596</v>
      </c>
      <c r="E123" s="828"/>
      <c r="F123" s="866"/>
      <c r="G123" s="830"/>
      <c r="H123" s="831"/>
      <c r="K123" s="927" t="s">
        <v>595</v>
      </c>
      <c r="L123" s="928"/>
      <c r="M123" s="929" t="s">
        <v>596</v>
      </c>
      <c r="N123" s="930"/>
      <c r="O123" s="968"/>
      <c r="P123" s="932"/>
      <c r="Q123" s="933"/>
      <c r="R123" s="493"/>
      <c r="S123" s="494"/>
      <c r="T123" s="494"/>
      <c r="U123" s="494"/>
      <c r="V123" s="494"/>
      <c r="W123" s="494"/>
      <c r="X123" s="917"/>
      <c r="Y123" s="918"/>
      <c r="Z123" s="486"/>
      <c r="AA123" s="486"/>
      <c r="AB123" s="927" t="s">
        <v>595</v>
      </c>
      <c r="AC123" s="928"/>
      <c r="AD123" s="929" t="s">
        <v>596</v>
      </c>
      <c r="AE123" s="930"/>
      <c r="AF123" s="968"/>
      <c r="AG123" s="932"/>
      <c r="AH123" s="933"/>
      <c r="AI123" s="493"/>
      <c r="AJ123" s="494"/>
      <c r="AK123" s="494"/>
      <c r="AL123" s="494"/>
      <c r="AM123" s="494"/>
      <c r="AN123" s="494"/>
      <c r="AO123" s="917"/>
      <c r="AP123" s="918"/>
      <c r="AQ123" s="486"/>
      <c r="AR123" s="486"/>
      <c r="AS123" s="927" t="s">
        <v>595</v>
      </c>
      <c r="AT123" s="928"/>
      <c r="AU123" s="929" t="s">
        <v>596</v>
      </c>
      <c r="AV123" s="930"/>
      <c r="AW123" s="968"/>
      <c r="AX123" s="932"/>
      <c r="AY123" s="933"/>
      <c r="AZ123" s="493"/>
      <c r="BA123" s="494"/>
      <c r="BB123" s="494"/>
      <c r="BC123" s="494"/>
      <c r="BD123" s="494"/>
      <c r="BE123" s="494"/>
      <c r="BF123" s="917"/>
      <c r="BG123" s="918"/>
      <c r="BJ123" s="927" t="s">
        <v>595</v>
      </c>
      <c r="BK123" s="928"/>
      <c r="BL123" s="929" t="s">
        <v>596</v>
      </c>
      <c r="BM123" s="930"/>
      <c r="BN123" s="968"/>
      <c r="BO123" s="932"/>
      <c r="BP123" s="933"/>
      <c r="BQ123" s="493"/>
      <c r="BR123" s="494"/>
      <c r="BS123" s="494"/>
      <c r="BT123" s="494"/>
      <c r="BU123" s="494"/>
      <c r="BV123" s="494"/>
      <c r="BW123" s="917"/>
      <c r="BX123" s="918"/>
      <c r="CA123" s="927" t="s">
        <v>595</v>
      </c>
      <c r="CB123" s="928"/>
      <c r="CC123" s="929" t="s">
        <v>596</v>
      </c>
      <c r="CD123" s="930"/>
      <c r="CE123" s="968"/>
      <c r="CF123" s="932"/>
      <c r="CG123" s="933"/>
      <c r="CH123" s="493"/>
      <c r="CI123" s="494"/>
      <c r="CJ123" s="494"/>
      <c r="CK123" s="494"/>
      <c r="CL123" s="494"/>
      <c r="CM123" s="494"/>
      <c r="CN123" s="917"/>
      <c r="CO123" s="918"/>
      <c r="CR123" s="652" t="s">
        <v>595</v>
      </c>
      <c r="CS123" s="1028"/>
      <c r="CT123" s="929" t="s">
        <v>596</v>
      </c>
      <c r="CU123" s="654"/>
      <c r="CV123" s="655"/>
      <c r="CW123" s="932"/>
      <c r="CX123" s="657"/>
      <c r="CY123" s="493"/>
      <c r="CZ123" s="494"/>
      <c r="DA123" s="494"/>
      <c r="DB123" s="494"/>
      <c r="DC123" s="494"/>
      <c r="DD123" s="494"/>
      <c r="DE123" s="917"/>
      <c r="DF123" s="918"/>
      <c r="DI123" s="927" t="s">
        <v>595</v>
      </c>
      <c r="DJ123" s="928"/>
      <c r="DK123" s="929" t="s">
        <v>596</v>
      </c>
      <c r="DL123" s="930"/>
      <c r="DM123" s="968"/>
      <c r="DN123" s="932"/>
      <c r="DO123" s="933"/>
      <c r="DP123" s="493"/>
      <c r="DQ123" s="494"/>
      <c r="DR123" s="494"/>
      <c r="DS123" s="494"/>
      <c r="DT123" s="494"/>
      <c r="DU123" s="494"/>
      <c r="DV123" s="917"/>
      <c r="DW123" s="918"/>
      <c r="DZ123" s="652" t="s">
        <v>595</v>
      </c>
      <c r="EA123" s="1028"/>
      <c r="EB123" s="929" t="s">
        <v>596</v>
      </c>
      <c r="EC123" s="654"/>
      <c r="ED123" s="655"/>
      <c r="EE123" s="932"/>
      <c r="EF123" s="657"/>
      <c r="EG123" s="493"/>
      <c r="EH123" s="494"/>
      <c r="EI123" s="494"/>
      <c r="EJ123" s="494"/>
      <c r="EK123" s="494"/>
      <c r="EL123" s="494"/>
      <c r="EM123" s="917"/>
      <c r="EN123" s="918"/>
      <c r="EQ123" s="665"/>
      <c r="ER123" s="666"/>
      <c r="ES123" s="673"/>
      <c r="ET123" s="674"/>
      <c r="EU123" s="675"/>
      <c r="EV123" s="677"/>
      <c r="EW123" s="1324"/>
      <c r="EX123" s="497" t="e">
        <f t="shared" si="3135"/>
        <v>#N/A</v>
      </c>
      <c r="EY123" s="497" t="e">
        <f t="shared" si="3136"/>
        <v>#N/A</v>
      </c>
      <c r="EZ123" s="498" t="e">
        <f t="shared" si="3137"/>
        <v>#N/A</v>
      </c>
      <c r="FA123" s="498">
        <f t="shared" si="3138"/>
        <v>0</v>
      </c>
      <c r="FB123" s="498">
        <f t="shared" si="3139"/>
        <v>0</v>
      </c>
      <c r="FC123" s="498" t="e">
        <f t="shared" si="3140"/>
        <v>#N/A</v>
      </c>
      <c r="FD123" s="504">
        <f t="shared" si="3141"/>
        <v>0</v>
      </c>
      <c r="FE123" s="500">
        <f t="shared" si="3142"/>
        <v>0</v>
      </c>
      <c r="FH123" s="665"/>
      <c r="FI123" s="666"/>
      <c r="FJ123" s="673"/>
      <c r="FK123" s="674"/>
      <c r="FL123" s="675"/>
      <c r="FM123" s="677"/>
      <c r="FN123" s="1324"/>
      <c r="FO123" s="497" t="e">
        <f t="shared" si="3143"/>
        <v>#N/A</v>
      </c>
      <c r="FP123" s="497" t="e">
        <f t="shared" si="3144"/>
        <v>#N/A</v>
      </c>
      <c r="FQ123" s="498" t="e">
        <f t="shared" si="3145"/>
        <v>#N/A</v>
      </c>
      <c r="FR123" s="498">
        <f t="shared" si="3146"/>
        <v>0</v>
      </c>
      <c r="FS123" s="498">
        <f t="shared" si="3147"/>
        <v>0</v>
      </c>
      <c r="FT123" s="498" t="e">
        <f t="shared" si="3148"/>
        <v>#N/A</v>
      </c>
      <c r="FU123" s="504">
        <f t="shared" si="3149"/>
        <v>0</v>
      </c>
      <c r="FV123" s="500">
        <f t="shared" si="3150"/>
        <v>0</v>
      </c>
      <c r="FY123" s="665"/>
      <c r="FZ123" s="666"/>
      <c r="GA123" s="673"/>
      <c r="GB123" s="674"/>
      <c r="GC123" s="675"/>
      <c r="GD123" s="677"/>
      <c r="GE123" s="1324"/>
      <c r="GF123" s="497" t="e">
        <f t="shared" si="3151"/>
        <v>#N/A</v>
      </c>
      <c r="GG123" s="497" t="e">
        <f t="shared" si="3152"/>
        <v>#N/A</v>
      </c>
      <c r="GH123" s="498" t="e">
        <f t="shared" si="3153"/>
        <v>#N/A</v>
      </c>
      <c r="GI123" s="498">
        <f t="shared" si="3154"/>
        <v>0</v>
      </c>
      <c r="GJ123" s="498">
        <f t="shared" si="3155"/>
        <v>0</v>
      </c>
      <c r="GK123" s="498" t="e">
        <f t="shared" si="3156"/>
        <v>#N/A</v>
      </c>
      <c r="GL123" s="504">
        <f t="shared" si="3157"/>
        <v>0</v>
      </c>
      <c r="GM123" s="500">
        <f t="shared" si="3158"/>
        <v>0</v>
      </c>
      <c r="GP123" s="665"/>
      <c r="GQ123" s="666"/>
      <c r="GR123" s="673"/>
      <c r="GS123" s="674"/>
      <c r="GT123" s="675"/>
      <c r="GU123" s="677"/>
      <c r="GV123" s="1324"/>
      <c r="GW123" s="497" t="e">
        <f t="shared" si="3159"/>
        <v>#N/A</v>
      </c>
      <c r="GX123" s="497" t="e">
        <f t="shared" si="3160"/>
        <v>#N/A</v>
      </c>
      <c r="GY123" s="498" t="e">
        <f t="shared" si="3161"/>
        <v>#N/A</v>
      </c>
      <c r="GZ123" s="498">
        <f t="shared" si="3162"/>
        <v>0</v>
      </c>
      <c r="HA123" s="498">
        <f t="shared" si="3163"/>
        <v>0</v>
      </c>
      <c r="HB123" s="498" t="e">
        <f t="shared" si="3164"/>
        <v>#N/A</v>
      </c>
      <c r="HC123" s="504">
        <f t="shared" si="3165"/>
        <v>0</v>
      </c>
      <c r="HD123" s="500">
        <f t="shared" si="3166"/>
        <v>0</v>
      </c>
      <c r="HG123" s="665"/>
      <c r="HH123" s="666"/>
      <c r="HI123" s="673"/>
      <c r="HJ123" s="674"/>
      <c r="HK123" s="675"/>
      <c r="HL123" s="677"/>
      <c r="HM123" s="1324"/>
      <c r="HN123" s="497" t="e">
        <f t="shared" si="3167"/>
        <v>#N/A</v>
      </c>
      <c r="HO123" s="497" t="e">
        <f t="shared" si="3168"/>
        <v>#N/A</v>
      </c>
      <c r="HP123" s="498" t="e">
        <f t="shared" si="3169"/>
        <v>#N/A</v>
      </c>
      <c r="HQ123" s="498">
        <f t="shared" si="3170"/>
        <v>0</v>
      </c>
      <c r="HR123" s="498">
        <f t="shared" si="3171"/>
        <v>0</v>
      </c>
      <c r="HS123" s="498" t="e">
        <f t="shared" si="3172"/>
        <v>#N/A</v>
      </c>
      <c r="HT123" s="504">
        <f t="shared" si="3173"/>
        <v>0</v>
      </c>
      <c r="HU123" s="500">
        <f t="shared" si="3174"/>
        <v>0</v>
      </c>
      <c r="HX123" s="665"/>
      <c r="HY123" s="666"/>
      <c r="HZ123" s="673"/>
      <c r="IA123" s="674"/>
      <c r="IB123" s="675"/>
      <c r="IC123" s="677"/>
      <c r="ID123" s="1324"/>
      <c r="IE123" s="497" t="e">
        <f t="shared" si="3175"/>
        <v>#N/A</v>
      </c>
      <c r="IF123" s="497" t="e">
        <f t="shared" si="3176"/>
        <v>#N/A</v>
      </c>
      <c r="IG123" s="498" t="e">
        <f t="shared" si="3177"/>
        <v>#N/A</v>
      </c>
      <c r="IH123" s="498">
        <f t="shared" si="3178"/>
        <v>0</v>
      </c>
      <c r="II123" s="498">
        <f t="shared" si="3179"/>
        <v>0</v>
      </c>
      <c r="IJ123" s="498" t="e">
        <f t="shared" si="3180"/>
        <v>#N/A</v>
      </c>
      <c r="IK123" s="504">
        <f t="shared" si="3181"/>
        <v>0</v>
      </c>
      <c r="IL123" s="500">
        <f t="shared" si="3182"/>
        <v>0</v>
      </c>
      <c r="IO123" s="665"/>
      <c r="IP123" s="666"/>
      <c r="IQ123" s="673"/>
      <c r="IR123" s="674"/>
      <c r="IS123" s="675"/>
      <c r="IT123" s="677"/>
      <c r="IU123" s="1324"/>
      <c r="IV123" s="497" t="e">
        <f t="shared" si="3183"/>
        <v>#N/A</v>
      </c>
      <c r="IW123" s="497" t="e">
        <f t="shared" si="3184"/>
        <v>#N/A</v>
      </c>
      <c r="IX123" s="498" t="e">
        <f t="shared" si="3185"/>
        <v>#N/A</v>
      </c>
      <c r="IY123" s="498">
        <f t="shared" si="3186"/>
        <v>0</v>
      </c>
      <c r="IZ123" s="498">
        <f t="shared" si="3187"/>
        <v>0</v>
      </c>
      <c r="JA123" s="498" t="e">
        <f t="shared" si="3188"/>
        <v>#N/A</v>
      </c>
      <c r="JB123" s="504">
        <f t="shared" si="3189"/>
        <v>0</v>
      </c>
      <c r="JC123" s="500">
        <f t="shared" si="3190"/>
        <v>0</v>
      </c>
      <c r="JF123" s="665"/>
      <c r="JG123" s="666"/>
      <c r="JH123" s="673"/>
      <c r="JI123" s="674"/>
      <c r="JJ123" s="675"/>
      <c r="JK123" s="677"/>
      <c r="JL123" s="1324"/>
      <c r="JM123" s="497" t="e">
        <f t="shared" si="3191"/>
        <v>#N/A</v>
      </c>
      <c r="JN123" s="497" t="e">
        <f t="shared" si="3192"/>
        <v>#N/A</v>
      </c>
      <c r="JO123" s="498" t="e">
        <f t="shared" si="3193"/>
        <v>#N/A</v>
      </c>
      <c r="JP123" s="498">
        <f t="shared" si="3194"/>
        <v>0</v>
      </c>
      <c r="JQ123" s="498">
        <f t="shared" si="3195"/>
        <v>0</v>
      </c>
      <c r="JR123" s="498" t="e">
        <f t="shared" si="3196"/>
        <v>#N/A</v>
      </c>
      <c r="JS123" s="504">
        <f t="shared" si="3197"/>
        <v>0</v>
      </c>
      <c r="JT123" s="500">
        <f t="shared" si="3198"/>
        <v>0</v>
      </c>
      <c r="JW123" s="665"/>
      <c r="JX123" s="666"/>
      <c r="JY123" s="673"/>
      <c r="JZ123" s="674"/>
      <c r="KA123" s="675"/>
      <c r="KB123" s="677"/>
      <c r="KC123" s="1324"/>
      <c r="KD123" s="497" t="e">
        <f t="shared" si="3199"/>
        <v>#N/A</v>
      </c>
      <c r="KE123" s="497" t="e">
        <f t="shared" si="3200"/>
        <v>#N/A</v>
      </c>
      <c r="KF123" s="498" t="e">
        <f t="shared" si="3201"/>
        <v>#N/A</v>
      </c>
      <c r="KG123" s="498">
        <f t="shared" si="3202"/>
        <v>0</v>
      </c>
      <c r="KH123" s="498">
        <f t="shared" si="3203"/>
        <v>0</v>
      </c>
      <c r="KI123" s="498" t="e">
        <f t="shared" si="3204"/>
        <v>#N/A</v>
      </c>
      <c r="KJ123" s="504">
        <f t="shared" si="3205"/>
        <v>0</v>
      </c>
      <c r="KK123" s="500">
        <f t="shared" si="3206"/>
        <v>0</v>
      </c>
      <c r="KN123" s="665"/>
      <c r="KO123" s="666"/>
      <c r="KP123" s="673"/>
      <c r="KQ123" s="674"/>
      <c r="KR123" s="675"/>
      <c r="KS123" s="677"/>
      <c r="KT123" s="1324"/>
      <c r="KU123" s="497" t="e">
        <f t="shared" si="3207"/>
        <v>#N/A</v>
      </c>
      <c r="KV123" s="497" t="e">
        <f t="shared" si="3208"/>
        <v>#N/A</v>
      </c>
      <c r="KW123" s="498" t="e">
        <f t="shared" si="3209"/>
        <v>#N/A</v>
      </c>
      <c r="KX123" s="498">
        <f t="shared" si="3210"/>
        <v>0</v>
      </c>
      <c r="KY123" s="498">
        <f t="shared" si="3211"/>
        <v>0</v>
      </c>
      <c r="KZ123" s="498" t="e">
        <f t="shared" si="3212"/>
        <v>#N/A</v>
      </c>
      <c r="LA123" s="504">
        <f t="shared" si="3213"/>
        <v>0</v>
      </c>
      <c r="LB123" s="500">
        <f t="shared" si="3214"/>
        <v>0</v>
      </c>
      <c r="LE123" s="665"/>
      <c r="LF123" s="666"/>
      <c r="LG123" s="673"/>
      <c r="LH123" s="674"/>
      <c r="LI123" s="675"/>
      <c r="LJ123" s="677"/>
      <c r="LK123" s="1324"/>
      <c r="LL123" s="497" t="e">
        <f t="shared" si="3215"/>
        <v>#N/A</v>
      </c>
      <c r="LM123" s="497" t="e">
        <f t="shared" si="3216"/>
        <v>#N/A</v>
      </c>
      <c r="LN123" s="498" t="e">
        <f t="shared" si="3217"/>
        <v>#N/A</v>
      </c>
      <c r="LO123" s="498">
        <f t="shared" si="3218"/>
        <v>0</v>
      </c>
      <c r="LP123" s="498">
        <f t="shared" si="3219"/>
        <v>0</v>
      </c>
      <c r="LQ123" s="498" t="e">
        <f t="shared" si="3220"/>
        <v>#N/A</v>
      </c>
      <c r="LR123" s="504">
        <f t="shared" si="3221"/>
        <v>0</v>
      </c>
      <c r="LS123" s="500">
        <f t="shared" si="3222"/>
        <v>0</v>
      </c>
      <c r="LV123" s="665"/>
      <c r="LW123" s="666"/>
      <c r="LX123" s="673"/>
      <c r="LY123" s="674"/>
      <c r="LZ123" s="675"/>
      <c r="MA123" s="677"/>
      <c r="MB123" s="1324"/>
      <c r="MC123" s="497" t="e">
        <f t="shared" si="3223"/>
        <v>#N/A</v>
      </c>
      <c r="MD123" s="497" t="e">
        <f t="shared" si="3224"/>
        <v>#N/A</v>
      </c>
      <c r="ME123" s="498" t="e">
        <f t="shared" si="3225"/>
        <v>#N/A</v>
      </c>
      <c r="MF123" s="498">
        <f t="shared" si="3226"/>
        <v>0</v>
      </c>
      <c r="MG123" s="498">
        <f t="shared" si="3227"/>
        <v>0</v>
      </c>
      <c r="MH123" s="498" t="e">
        <f t="shared" si="3228"/>
        <v>#N/A</v>
      </c>
      <c r="MI123" s="504">
        <f t="shared" si="3229"/>
        <v>0</v>
      </c>
      <c r="MJ123" s="500">
        <f t="shared" si="3230"/>
        <v>0</v>
      </c>
      <c r="MM123" s="665"/>
      <c r="MN123" s="666"/>
      <c r="MO123" s="673"/>
      <c r="MP123" s="674"/>
      <c r="MQ123" s="675"/>
      <c r="MR123" s="677"/>
      <c r="MS123" s="1324"/>
      <c r="MT123" s="497" t="e">
        <f t="shared" si="3231"/>
        <v>#N/A</v>
      </c>
      <c r="MU123" s="497" t="e">
        <f t="shared" si="3232"/>
        <v>#N/A</v>
      </c>
      <c r="MV123" s="498" t="e">
        <f t="shared" si="3233"/>
        <v>#N/A</v>
      </c>
      <c r="MW123" s="498">
        <f t="shared" si="3234"/>
        <v>0</v>
      </c>
      <c r="MX123" s="498">
        <f t="shared" si="3235"/>
        <v>0</v>
      </c>
      <c r="MY123" s="498" t="e">
        <f t="shared" si="3236"/>
        <v>#N/A</v>
      </c>
      <c r="MZ123" s="504">
        <f t="shared" si="3237"/>
        <v>0</v>
      </c>
      <c r="NA123" s="500">
        <f t="shared" si="3238"/>
        <v>0</v>
      </c>
      <c r="ND123" s="665"/>
      <c r="NE123" s="666"/>
      <c r="NF123" s="673"/>
      <c r="NG123" s="674"/>
      <c r="NH123" s="675"/>
      <c r="NI123" s="677"/>
      <c r="NJ123" s="1324"/>
      <c r="NK123" s="497" t="e">
        <f t="shared" si="3239"/>
        <v>#N/A</v>
      </c>
      <c r="NL123" s="497" t="e">
        <f t="shared" si="3240"/>
        <v>#N/A</v>
      </c>
      <c r="NM123" s="498" t="e">
        <f t="shared" si="3241"/>
        <v>#N/A</v>
      </c>
      <c r="NN123" s="498">
        <f t="shared" si="3242"/>
        <v>0</v>
      </c>
      <c r="NO123" s="498">
        <f t="shared" si="3243"/>
        <v>0</v>
      </c>
      <c r="NP123" s="498" t="e">
        <f t="shared" si="3244"/>
        <v>#N/A</v>
      </c>
      <c r="NQ123" s="504">
        <f t="shared" si="3245"/>
        <v>0</v>
      </c>
      <c r="NR123" s="500">
        <f t="shared" si="3246"/>
        <v>0</v>
      </c>
      <c r="NU123" s="665"/>
      <c r="NV123" s="666"/>
      <c r="NW123" s="673"/>
      <c r="NX123" s="674"/>
      <c r="NY123" s="675"/>
      <c r="NZ123" s="677"/>
      <c r="OA123" s="1324"/>
      <c r="OB123" s="497" t="e">
        <f t="shared" si="3247"/>
        <v>#N/A</v>
      </c>
      <c r="OC123" s="497" t="e">
        <f t="shared" si="3248"/>
        <v>#N/A</v>
      </c>
      <c r="OD123" s="498" t="e">
        <f t="shared" si="3249"/>
        <v>#N/A</v>
      </c>
      <c r="OE123" s="498">
        <f t="shared" si="3250"/>
        <v>0</v>
      </c>
      <c r="OF123" s="498">
        <f t="shared" si="3251"/>
        <v>0</v>
      </c>
      <c r="OG123" s="498" t="e">
        <f t="shared" si="3252"/>
        <v>#N/A</v>
      </c>
      <c r="OH123" s="504">
        <f t="shared" si="3253"/>
        <v>0</v>
      </c>
      <c r="OI123" s="500">
        <f t="shared" si="3254"/>
        <v>0</v>
      </c>
      <c r="OL123" s="665"/>
      <c r="OM123" s="666"/>
      <c r="ON123" s="673"/>
      <c r="OO123" s="674"/>
      <c r="OP123" s="675"/>
      <c r="OQ123" s="677"/>
      <c r="OR123" s="1324"/>
      <c r="OS123" s="497" t="e">
        <f t="shared" si="3255"/>
        <v>#N/A</v>
      </c>
      <c r="OT123" s="497" t="e">
        <f t="shared" si="3256"/>
        <v>#N/A</v>
      </c>
      <c r="OU123" s="498" t="e">
        <f t="shared" si="3257"/>
        <v>#N/A</v>
      </c>
      <c r="OV123" s="498">
        <f t="shared" si="3258"/>
        <v>0</v>
      </c>
      <c r="OW123" s="498">
        <f t="shared" si="3259"/>
        <v>0</v>
      </c>
      <c r="OX123" s="498" t="e">
        <f t="shared" si="3260"/>
        <v>#N/A</v>
      </c>
      <c r="OY123" s="504">
        <f t="shared" si="3261"/>
        <v>0</v>
      </c>
      <c r="OZ123" s="500">
        <f t="shared" si="3262"/>
        <v>0</v>
      </c>
      <c r="PC123" s="665"/>
      <c r="PD123" s="666"/>
      <c r="PE123" s="673"/>
      <c r="PF123" s="674"/>
      <c r="PG123" s="675"/>
      <c r="PH123" s="677"/>
      <c r="PI123" s="1324"/>
      <c r="PJ123" s="497" t="e">
        <f t="shared" si="3263"/>
        <v>#N/A</v>
      </c>
      <c r="PK123" s="497" t="e">
        <f t="shared" si="3264"/>
        <v>#N/A</v>
      </c>
      <c r="PL123" s="498" t="e">
        <f t="shared" si="3265"/>
        <v>#N/A</v>
      </c>
      <c r="PM123" s="498">
        <f t="shared" si="3266"/>
        <v>0</v>
      </c>
      <c r="PN123" s="498">
        <f t="shared" si="3267"/>
        <v>0</v>
      </c>
      <c r="PO123" s="498" t="e">
        <f t="shared" si="3268"/>
        <v>#N/A</v>
      </c>
      <c r="PP123" s="504">
        <f t="shared" si="3269"/>
        <v>0</v>
      </c>
      <c r="PQ123" s="500">
        <f t="shared" si="3270"/>
        <v>0</v>
      </c>
      <c r="PT123" s="665"/>
      <c r="PU123" s="666"/>
      <c r="PV123" s="673"/>
      <c r="PW123" s="674"/>
      <c r="PX123" s="675"/>
      <c r="PY123" s="677"/>
      <c r="PZ123" s="1324"/>
      <c r="QA123" s="497" t="e">
        <f t="shared" si="3271"/>
        <v>#N/A</v>
      </c>
      <c r="QB123" s="497" t="e">
        <f t="shared" si="3272"/>
        <v>#N/A</v>
      </c>
      <c r="QC123" s="498" t="e">
        <f t="shared" si="3273"/>
        <v>#N/A</v>
      </c>
      <c r="QD123" s="498">
        <f t="shared" si="3274"/>
        <v>0</v>
      </c>
      <c r="QE123" s="498">
        <f t="shared" si="3275"/>
        <v>0</v>
      </c>
      <c r="QF123" s="498" t="e">
        <f t="shared" si="3276"/>
        <v>#N/A</v>
      </c>
      <c r="QG123" s="504">
        <f t="shared" si="3277"/>
        <v>0</v>
      </c>
      <c r="QH123" s="500">
        <f t="shared" si="3278"/>
        <v>0</v>
      </c>
      <c r="QK123" s="665"/>
      <c r="QL123" s="666"/>
      <c r="QM123" s="673"/>
      <c r="QN123" s="674"/>
      <c r="QO123" s="675"/>
      <c r="QP123" s="677"/>
      <c r="QQ123" s="1324"/>
      <c r="QR123" s="497" t="e">
        <f t="shared" si="3279"/>
        <v>#N/A</v>
      </c>
      <c r="QS123" s="497" t="e">
        <f t="shared" si="3280"/>
        <v>#N/A</v>
      </c>
      <c r="QT123" s="498" t="e">
        <f t="shared" si="3281"/>
        <v>#N/A</v>
      </c>
      <c r="QU123" s="498">
        <f t="shared" si="3282"/>
        <v>0</v>
      </c>
      <c r="QV123" s="498">
        <f t="shared" si="3283"/>
        <v>0</v>
      </c>
      <c r="QW123" s="498" t="e">
        <f t="shared" si="3284"/>
        <v>#N/A</v>
      </c>
      <c r="QX123" s="504">
        <f t="shared" si="3285"/>
        <v>0</v>
      </c>
      <c r="QY123" s="500">
        <f t="shared" si="3286"/>
        <v>0</v>
      </c>
      <c r="RB123" s="381"/>
      <c r="RC123" s="382"/>
      <c r="RD123" s="383"/>
      <c r="RE123" s="384"/>
      <c r="RF123" s="385"/>
      <c r="RG123" s="386"/>
      <c r="RH123" s="386"/>
      <c r="RI123" s="497"/>
      <c r="RJ123" s="497"/>
      <c r="RK123" s="501"/>
      <c r="RL123" s="501"/>
      <c r="RM123" s="501"/>
      <c r="RN123" s="501"/>
      <c r="RO123" s="502"/>
      <c r="RP123" s="503"/>
      <c r="RS123" s="381"/>
      <c r="RT123" s="382"/>
      <c r="RU123" s="383"/>
      <c r="RV123" s="384"/>
      <c r="RW123" s="385"/>
      <c r="RX123" s="386"/>
      <c r="RY123" s="386"/>
      <c r="RZ123" s="497"/>
      <c r="SA123" s="497"/>
      <c r="SB123" s="501"/>
      <c r="SC123" s="501"/>
      <c r="SD123" s="501"/>
      <c r="SE123" s="501"/>
      <c r="SF123" s="502"/>
      <c r="SG123" s="503"/>
      <c r="SJ123" s="381"/>
      <c r="SK123" s="382"/>
      <c r="SL123" s="383"/>
      <c r="SM123" s="384"/>
      <c r="SN123" s="385"/>
      <c r="SO123" s="386"/>
      <c r="SP123" s="386"/>
      <c r="SQ123" s="497"/>
      <c r="SR123" s="497"/>
      <c r="SS123" s="501"/>
      <c r="ST123" s="501"/>
      <c r="SU123" s="501"/>
      <c r="SV123" s="501"/>
      <c r="SW123" s="502"/>
      <c r="SX123" s="503"/>
    </row>
    <row r="124" spans="2:518" ht="78.75" customHeight="1" thickTop="1" thickBot="1">
      <c r="B124" s="863" t="s">
        <v>597</v>
      </c>
      <c r="C124" s="833" t="s">
        <v>324</v>
      </c>
      <c r="D124" s="850" t="s">
        <v>598</v>
      </c>
      <c r="E124" s="835" t="s">
        <v>243</v>
      </c>
      <c r="F124" s="836">
        <v>1</v>
      </c>
      <c r="G124" s="916">
        <v>0</v>
      </c>
      <c r="H124" s="837">
        <v>0</v>
      </c>
      <c r="K124" s="965" t="s">
        <v>597</v>
      </c>
      <c r="L124" s="935" t="s">
        <v>324</v>
      </c>
      <c r="M124" s="952" t="s">
        <v>598</v>
      </c>
      <c r="N124" s="937" t="s">
        <v>243</v>
      </c>
      <c r="O124" s="938">
        <v>1</v>
      </c>
      <c r="P124" s="1017">
        <v>765000</v>
      </c>
      <c r="Q124" s="939">
        <v>765000</v>
      </c>
      <c r="R124" s="497">
        <f>IF(EXACT(VLOOKUP(K124,OFERTA_0,3,FALSE),M124),1,0)</f>
        <v>1</v>
      </c>
      <c r="S124" s="497">
        <f>IF(EXACT(VLOOKUP(K124,OFERTA_0,4,FALSE),N124),1,0)</f>
        <v>1</v>
      </c>
      <c r="T124" s="498">
        <f>IF(EXACT(VLOOKUP(K124,OFERTA_0,5,FALSE),O124),1,0)</f>
        <v>1</v>
      </c>
      <c r="U124" s="498">
        <f t="shared" ref="U124" si="3329">IF(P124=0,0,1)</f>
        <v>1</v>
      </c>
      <c r="V124" s="498">
        <f t="shared" ref="V124" si="3330">IF(Q124=0,0,1)</f>
        <v>1</v>
      </c>
      <c r="W124" s="498">
        <f t="shared" ref="W124" si="3331">PRODUCT(R124:V124)</f>
        <v>1</v>
      </c>
      <c r="X124" s="504">
        <f t="shared" ref="X124" si="3332">ROUND(Q124,0)</f>
        <v>765000</v>
      </c>
      <c r="Y124" s="500">
        <f t="shared" ref="Y124" si="3333">Q124-X124</f>
        <v>0</v>
      </c>
      <c r="Z124" s="486"/>
      <c r="AA124" s="486"/>
      <c r="AB124" s="965" t="s">
        <v>597</v>
      </c>
      <c r="AC124" s="935" t="s">
        <v>324</v>
      </c>
      <c r="AD124" s="952" t="s">
        <v>598</v>
      </c>
      <c r="AE124" s="937" t="s">
        <v>243</v>
      </c>
      <c r="AF124" s="938">
        <v>1</v>
      </c>
      <c r="AG124" s="1017">
        <v>491000</v>
      </c>
      <c r="AH124" s="939">
        <v>491000</v>
      </c>
      <c r="AI124" s="497">
        <f>IF(EXACT(VLOOKUP(AB124,OFERTA_0,3,FALSE),AD124),1,0)</f>
        <v>1</v>
      </c>
      <c r="AJ124" s="497">
        <f>IF(EXACT(VLOOKUP(AB124,OFERTA_0,4,FALSE),AE124),1,0)</f>
        <v>1</v>
      </c>
      <c r="AK124" s="498">
        <f>IF(EXACT(VLOOKUP(AB124,OFERTA_0,5,FALSE),AF124),1,0)</f>
        <v>1</v>
      </c>
      <c r="AL124" s="498">
        <f t="shared" ref="AL124" si="3334">IF(AG124=0,0,1)</f>
        <v>1</v>
      </c>
      <c r="AM124" s="498">
        <f t="shared" ref="AM124" si="3335">IF(AH124=0,0,1)</f>
        <v>1</v>
      </c>
      <c r="AN124" s="498">
        <f t="shared" ref="AN124" si="3336">PRODUCT(AI124:AM124)</f>
        <v>1</v>
      </c>
      <c r="AO124" s="504">
        <f t="shared" ref="AO124" si="3337">ROUND(AH124,0)</f>
        <v>491000</v>
      </c>
      <c r="AP124" s="500">
        <f t="shared" ref="AP124" si="3338">AH124-AO124</f>
        <v>0</v>
      </c>
      <c r="AQ124" s="486"/>
      <c r="AR124" s="486"/>
      <c r="AS124" s="965" t="s">
        <v>597</v>
      </c>
      <c r="AT124" s="935" t="s">
        <v>324</v>
      </c>
      <c r="AU124" s="952" t="s">
        <v>598</v>
      </c>
      <c r="AV124" s="937" t="s">
        <v>243</v>
      </c>
      <c r="AW124" s="938">
        <v>1</v>
      </c>
      <c r="AX124" s="1017">
        <v>1000000</v>
      </c>
      <c r="AY124" s="939">
        <v>1000000</v>
      </c>
      <c r="AZ124" s="497">
        <f>IF(EXACT(VLOOKUP(AS124,OFERTA_0,3,FALSE),AU124),1,0)</f>
        <v>1</v>
      </c>
      <c r="BA124" s="497">
        <f>IF(EXACT(VLOOKUP(AS124,OFERTA_0,4,FALSE),AV124),1,0)</f>
        <v>1</v>
      </c>
      <c r="BB124" s="498">
        <f>IF(EXACT(VLOOKUP(AS124,OFERTA_0,5,FALSE),AW124),1,0)</f>
        <v>1</v>
      </c>
      <c r="BC124" s="498">
        <f t="shared" ref="BC124" si="3339">IF(AX124=0,0,1)</f>
        <v>1</v>
      </c>
      <c r="BD124" s="498">
        <f t="shared" ref="BD124" si="3340">IF(AY124=0,0,1)</f>
        <v>1</v>
      </c>
      <c r="BE124" s="498">
        <f t="shared" ref="BE124" si="3341">PRODUCT(AZ124:BD124)</f>
        <v>1</v>
      </c>
      <c r="BF124" s="504">
        <f t="shared" ref="BF124" si="3342">ROUND(AY124,0)</f>
        <v>1000000</v>
      </c>
      <c r="BG124" s="500">
        <f t="shared" ref="BG124" si="3343">AY124-BF124</f>
        <v>0</v>
      </c>
      <c r="BJ124" s="965" t="s">
        <v>597</v>
      </c>
      <c r="BK124" s="935" t="s">
        <v>324</v>
      </c>
      <c r="BL124" s="952" t="s">
        <v>598</v>
      </c>
      <c r="BM124" s="937" t="s">
        <v>243</v>
      </c>
      <c r="BN124" s="938">
        <v>1</v>
      </c>
      <c r="BO124" s="1017">
        <v>1250000</v>
      </c>
      <c r="BP124" s="939">
        <v>1250000</v>
      </c>
      <c r="BQ124" s="497">
        <f>IF(EXACT(VLOOKUP(BJ124,OFERTA_0,3,FALSE),BL124),1,0)</f>
        <v>1</v>
      </c>
      <c r="BR124" s="497">
        <f>IF(EXACT(VLOOKUP(BJ124,OFERTA_0,4,FALSE),BM124),1,0)</f>
        <v>1</v>
      </c>
      <c r="BS124" s="498">
        <f>IF(EXACT(VLOOKUP(BJ124,OFERTA_0,5,FALSE),BN124),1,0)</f>
        <v>1</v>
      </c>
      <c r="BT124" s="498">
        <f t="shared" ref="BT124" si="3344">IF(BO124=0,0,1)</f>
        <v>1</v>
      </c>
      <c r="BU124" s="498">
        <f t="shared" ref="BU124" si="3345">IF(BP124=0,0,1)</f>
        <v>1</v>
      </c>
      <c r="BV124" s="498">
        <f t="shared" ref="BV124" si="3346">PRODUCT(BQ124:BU124)</f>
        <v>1</v>
      </c>
      <c r="BW124" s="504">
        <f t="shared" ref="BW124" si="3347">ROUND(BP124,0)</f>
        <v>1250000</v>
      </c>
      <c r="BX124" s="500">
        <f t="shared" ref="BX124" si="3348">BP124-BW124</f>
        <v>0</v>
      </c>
      <c r="CA124" s="965" t="s">
        <v>597</v>
      </c>
      <c r="CB124" s="935" t="s">
        <v>324</v>
      </c>
      <c r="CC124" s="952" t="s">
        <v>598</v>
      </c>
      <c r="CD124" s="937" t="s">
        <v>243</v>
      </c>
      <c r="CE124" s="938">
        <v>1</v>
      </c>
      <c r="CF124" s="1017">
        <v>898552</v>
      </c>
      <c r="CG124" s="939">
        <v>898552</v>
      </c>
      <c r="CH124" s="497">
        <f>IF(EXACT(VLOOKUP(CA124,OFERTA_0,3,FALSE),CC124),1,0)</f>
        <v>1</v>
      </c>
      <c r="CI124" s="497">
        <f>IF(EXACT(VLOOKUP(CA124,OFERTA_0,4,FALSE),CD124),1,0)</f>
        <v>1</v>
      </c>
      <c r="CJ124" s="498">
        <f>IF(EXACT(VLOOKUP(CA124,OFERTA_0,5,FALSE),CE124),1,0)</f>
        <v>1</v>
      </c>
      <c r="CK124" s="498">
        <f t="shared" ref="CK124" si="3349">IF(CF124=0,0,1)</f>
        <v>1</v>
      </c>
      <c r="CL124" s="498">
        <f t="shared" ref="CL124" si="3350">IF(CG124=0,0,1)</f>
        <v>1</v>
      </c>
      <c r="CM124" s="498">
        <f t="shared" ref="CM124" si="3351">PRODUCT(CH124:CL124)</f>
        <v>1</v>
      </c>
      <c r="CN124" s="504">
        <f t="shared" ref="CN124" si="3352">ROUND(CG124,0)</f>
        <v>898552</v>
      </c>
      <c r="CO124" s="500">
        <f t="shared" ref="CO124" si="3353">CG124-CN124</f>
        <v>0</v>
      </c>
      <c r="CR124" s="965" t="s">
        <v>597</v>
      </c>
      <c r="CS124" s="935" t="s">
        <v>324</v>
      </c>
      <c r="CT124" s="952" t="s">
        <v>598</v>
      </c>
      <c r="CU124" s="937" t="s">
        <v>243</v>
      </c>
      <c r="CV124" s="1030">
        <v>1</v>
      </c>
      <c r="CW124" s="1017">
        <v>898550</v>
      </c>
      <c r="CX124" s="698">
        <f t="shared" ref="CX124" si="3354">ROUND(CV124*CW124,0)</f>
        <v>898550</v>
      </c>
      <c r="CY124" s="497">
        <f>IF(EXACT(VLOOKUP(CR124,OFERTA_0,3,FALSE),CT124),1,0)</f>
        <v>1</v>
      </c>
      <c r="CZ124" s="497">
        <f>IF(EXACT(VLOOKUP(CR124,OFERTA_0,4,FALSE),CU124),1,0)</f>
        <v>1</v>
      </c>
      <c r="DA124" s="498">
        <f>IF(EXACT(VLOOKUP(CR124,OFERTA_0,5,FALSE),CV124),1,0)</f>
        <v>1</v>
      </c>
      <c r="DB124" s="498">
        <f t="shared" ref="DB124" si="3355">IF(CW124=0,0,1)</f>
        <v>1</v>
      </c>
      <c r="DC124" s="498">
        <f t="shared" ref="DC124" si="3356">IF(CX124=0,0,1)</f>
        <v>1</v>
      </c>
      <c r="DD124" s="498">
        <f t="shared" ref="DD124" si="3357">PRODUCT(CY124:DC124)</f>
        <v>1</v>
      </c>
      <c r="DE124" s="504">
        <f t="shared" ref="DE124" si="3358">ROUND(CX124,0)</f>
        <v>898550</v>
      </c>
      <c r="DF124" s="500">
        <f t="shared" ref="DF124" si="3359">CX124-DE124</f>
        <v>0</v>
      </c>
      <c r="DI124" s="965" t="s">
        <v>597</v>
      </c>
      <c r="DJ124" s="935" t="s">
        <v>324</v>
      </c>
      <c r="DK124" s="952" t="s">
        <v>598</v>
      </c>
      <c r="DL124" s="937" t="s">
        <v>243</v>
      </c>
      <c r="DM124" s="938">
        <v>1</v>
      </c>
      <c r="DN124" s="1017">
        <v>2000000</v>
      </c>
      <c r="DO124" s="939">
        <v>2000000</v>
      </c>
      <c r="DP124" s="497">
        <f>IF(EXACT(VLOOKUP(DI124,OFERTA_0,3,FALSE),DK124),1,0)</f>
        <v>1</v>
      </c>
      <c r="DQ124" s="497">
        <f>IF(EXACT(VLOOKUP(DI124,OFERTA_0,4,FALSE),DL124),1,0)</f>
        <v>1</v>
      </c>
      <c r="DR124" s="498">
        <f>IF(EXACT(VLOOKUP(DI124,OFERTA_0,5,FALSE),DM124),1,0)</f>
        <v>1</v>
      </c>
      <c r="DS124" s="498">
        <f t="shared" ref="DS124" si="3360">IF(DN124=0,0,1)</f>
        <v>1</v>
      </c>
      <c r="DT124" s="498">
        <f t="shared" ref="DT124" si="3361">IF(DO124=0,0,1)</f>
        <v>1</v>
      </c>
      <c r="DU124" s="498">
        <f t="shared" ref="DU124" si="3362">PRODUCT(DP124:DT124)</f>
        <v>1</v>
      </c>
      <c r="DV124" s="504">
        <f t="shared" ref="DV124" si="3363">ROUND(DO124,0)</f>
        <v>2000000</v>
      </c>
      <c r="DW124" s="500">
        <f t="shared" ref="DW124" si="3364">DO124-DV124</f>
        <v>0</v>
      </c>
      <c r="DZ124" s="965" t="s">
        <v>597</v>
      </c>
      <c r="EA124" s="935" t="s">
        <v>324</v>
      </c>
      <c r="EB124" s="952" t="s">
        <v>598</v>
      </c>
      <c r="EC124" s="937" t="s">
        <v>243</v>
      </c>
      <c r="ED124" s="1030">
        <v>1</v>
      </c>
      <c r="EE124" s="1017">
        <v>898510</v>
      </c>
      <c r="EF124" s="698">
        <f t="shared" ref="EF124" si="3365">ROUND(ED124*EE124,0)</f>
        <v>898510</v>
      </c>
      <c r="EG124" s="497">
        <f>IF(EXACT(VLOOKUP(DZ124,OFERTA_0,3,FALSE),EB124),1,0)</f>
        <v>1</v>
      </c>
      <c r="EH124" s="497">
        <f>IF(EXACT(VLOOKUP(DZ124,OFERTA_0,4,FALSE),EC124),1,0)</f>
        <v>1</v>
      </c>
      <c r="EI124" s="498">
        <f>IF(EXACT(VLOOKUP(DZ124,OFERTA_0,5,FALSE),ED124),1,0)</f>
        <v>1</v>
      </c>
      <c r="EJ124" s="498">
        <f t="shared" ref="EJ124" si="3366">IF(EE124=0,0,1)</f>
        <v>1</v>
      </c>
      <c r="EK124" s="498">
        <f t="shared" ref="EK124" si="3367">IF(EF124=0,0,1)</f>
        <v>1</v>
      </c>
      <c r="EL124" s="498">
        <f t="shared" ref="EL124" si="3368">PRODUCT(EG124:EK124)</f>
        <v>1</v>
      </c>
      <c r="EM124" s="504">
        <f t="shared" ref="EM124" si="3369">ROUND(EF124,0)</f>
        <v>898510</v>
      </c>
      <c r="EN124" s="500">
        <f t="shared" ref="EN124" si="3370">EF124-EM124</f>
        <v>0</v>
      </c>
      <c r="EQ124" s="659"/>
      <c r="ER124" s="660"/>
      <c r="ES124" s="661"/>
      <c r="ET124" s="662"/>
      <c r="EU124" s="663"/>
      <c r="EV124" s="664"/>
      <c r="EW124" s="1324"/>
      <c r="EX124" s="497"/>
      <c r="EY124" s="497"/>
      <c r="EZ124" s="501"/>
      <c r="FA124" s="501"/>
      <c r="FB124" s="501"/>
      <c r="FC124" s="501"/>
      <c r="FD124" s="502"/>
      <c r="FE124" s="503"/>
      <c r="FH124" s="659"/>
      <c r="FI124" s="660"/>
      <c r="FJ124" s="661"/>
      <c r="FK124" s="662"/>
      <c r="FL124" s="663"/>
      <c r="FM124" s="664"/>
      <c r="FN124" s="1324"/>
      <c r="FO124" s="497"/>
      <c r="FP124" s="497"/>
      <c r="FQ124" s="501"/>
      <c r="FR124" s="501"/>
      <c r="FS124" s="501"/>
      <c r="FT124" s="501"/>
      <c r="FU124" s="502"/>
      <c r="FV124" s="503"/>
      <c r="FY124" s="659"/>
      <c r="FZ124" s="660"/>
      <c r="GA124" s="661"/>
      <c r="GB124" s="662"/>
      <c r="GC124" s="663"/>
      <c r="GD124" s="664"/>
      <c r="GE124" s="1324"/>
      <c r="GF124" s="497"/>
      <c r="GG124" s="497"/>
      <c r="GH124" s="501"/>
      <c r="GI124" s="501"/>
      <c r="GJ124" s="501"/>
      <c r="GK124" s="501"/>
      <c r="GL124" s="502"/>
      <c r="GM124" s="503"/>
      <c r="GP124" s="659"/>
      <c r="GQ124" s="660"/>
      <c r="GR124" s="661"/>
      <c r="GS124" s="662"/>
      <c r="GT124" s="663"/>
      <c r="GU124" s="664"/>
      <c r="GV124" s="1324"/>
      <c r="GW124" s="497"/>
      <c r="GX124" s="497"/>
      <c r="GY124" s="501"/>
      <c r="GZ124" s="501"/>
      <c r="HA124" s="501"/>
      <c r="HB124" s="501"/>
      <c r="HC124" s="502"/>
      <c r="HD124" s="503"/>
      <c r="HG124" s="659"/>
      <c r="HH124" s="660"/>
      <c r="HI124" s="661"/>
      <c r="HJ124" s="662"/>
      <c r="HK124" s="663"/>
      <c r="HL124" s="664"/>
      <c r="HM124" s="1324"/>
      <c r="HN124" s="497"/>
      <c r="HO124" s="497"/>
      <c r="HP124" s="501"/>
      <c r="HQ124" s="501"/>
      <c r="HR124" s="501"/>
      <c r="HS124" s="501"/>
      <c r="HT124" s="502"/>
      <c r="HU124" s="503"/>
      <c r="HX124" s="659"/>
      <c r="HY124" s="660"/>
      <c r="HZ124" s="661"/>
      <c r="IA124" s="662"/>
      <c r="IB124" s="663"/>
      <c r="IC124" s="664"/>
      <c r="ID124" s="1324"/>
      <c r="IE124" s="497"/>
      <c r="IF124" s="497"/>
      <c r="IG124" s="501"/>
      <c r="IH124" s="501"/>
      <c r="II124" s="501"/>
      <c r="IJ124" s="501"/>
      <c r="IK124" s="502"/>
      <c r="IL124" s="503"/>
      <c r="IO124" s="659"/>
      <c r="IP124" s="660"/>
      <c r="IQ124" s="661"/>
      <c r="IR124" s="662"/>
      <c r="IS124" s="663"/>
      <c r="IT124" s="664"/>
      <c r="IU124" s="1324"/>
      <c r="IV124" s="497"/>
      <c r="IW124" s="497"/>
      <c r="IX124" s="501"/>
      <c r="IY124" s="501"/>
      <c r="IZ124" s="501"/>
      <c r="JA124" s="501"/>
      <c r="JB124" s="502"/>
      <c r="JC124" s="503"/>
      <c r="JF124" s="659"/>
      <c r="JG124" s="660"/>
      <c r="JH124" s="661"/>
      <c r="JI124" s="662"/>
      <c r="JJ124" s="663"/>
      <c r="JK124" s="664"/>
      <c r="JL124" s="1324"/>
      <c r="JM124" s="497"/>
      <c r="JN124" s="497"/>
      <c r="JO124" s="501"/>
      <c r="JP124" s="501"/>
      <c r="JQ124" s="501"/>
      <c r="JR124" s="501"/>
      <c r="JS124" s="502"/>
      <c r="JT124" s="503"/>
      <c r="JW124" s="659"/>
      <c r="JX124" s="660"/>
      <c r="JY124" s="661"/>
      <c r="JZ124" s="662"/>
      <c r="KA124" s="663"/>
      <c r="KB124" s="664"/>
      <c r="KC124" s="1324"/>
      <c r="KD124" s="497"/>
      <c r="KE124" s="497"/>
      <c r="KF124" s="501"/>
      <c r="KG124" s="501"/>
      <c r="KH124" s="501"/>
      <c r="KI124" s="501"/>
      <c r="KJ124" s="502"/>
      <c r="KK124" s="503"/>
      <c r="KN124" s="659"/>
      <c r="KO124" s="660"/>
      <c r="KP124" s="661"/>
      <c r="KQ124" s="662"/>
      <c r="KR124" s="663"/>
      <c r="KS124" s="664"/>
      <c r="KT124" s="1324"/>
      <c r="KU124" s="497"/>
      <c r="KV124" s="497"/>
      <c r="KW124" s="501"/>
      <c r="KX124" s="501"/>
      <c r="KY124" s="501"/>
      <c r="KZ124" s="501"/>
      <c r="LA124" s="502"/>
      <c r="LB124" s="503"/>
      <c r="LE124" s="659"/>
      <c r="LF124" s="660"/>
      <c r="LG124" s="661"/>
      <c r="LH124" s="662"/>
      <c r="LI124" s="663"/>
      <c r="LJ124" s="664"/>
      <c r="LK124" s="1324"/>
      <c r="LL124" s="497"/>
      <c r="LM124" s="497"/>
      <c r="LN124" s="501"/>
      <c r="LO124" s="501"/>
      <c r="LP124" s="501"/>
      <c r="LQ124" s="501"/>
      <c r="LR124" s="502"/>
      <c r="LS124" s="503"/>
      <c r="LV124" s="659"/>
      <c r="LW124" s="660"/>
      <c r="LX124" s="661"/>
      <c r="LY124" s="662"/>
      <c r="LZ124" s="663"/>
      <c r="MA124" s="664"/>
      <c r="MB124" s="1324"/>
      <c r="MC124" s="497"/>
      <c r="MD124" s="497"/>
      <c r="ME124" s="501"/>
      <c r="MF124" s="501"/>
      <c r="MG124" s="501"/>
      <c r="MH124" s="501"/>
      <c r="MI124" s="502"/>
      <c r="MJ124" s="503"/>
      <c r="MM124" s="659"/>
      <c r="MN124" s="660"/>
      <c r="MO124" s="661"/>
      <c r="MP124" s="662"/>
      <c r="MQ124" s="663"/>
      <c r="MR124" s="664"/>
      <c r="MS124" s="1324"/>
      <c r="MT124" s="497"/>
      <c r="MU124" s="497"/>
      <c r="MV124" s="501"/>
      <c r="MW124" s="501"/>
      <c r="MX124" s="501"/>
      <c r="MY124" s="501"/>
      <c r="MZ124" s="502"/>
      <c r="NA124" s="503"/>
      <c r="ND124" s="659"/>
      <c r="NE124" s="660"/>
      <c r="NF124" s="661"/>
      <c r="NG124" s="662"/>
      <c r="NH124" s="663"/>
      <c r="NI124" s="664"/>
      <c r="NJ124" s="1324"/>
      <c r="NK124" s="497"/>
      <c r="NL124" s="497"/>
      <c r="NM124" s="501"/>
      <c r="NN124" s="501"/>
      <c r="NO124" s="501"/>
      <c r="NP124" s="501"/>
      <c r="NQ124" s="502"/>
      <c r="NR124" s="503"/>
      <c r="NU124" s="659"/>
      <c r="NV124" s="660"/>
      <c r="NW124" s="661"/>
      <c r="NX124" s="662"/>
      <c r="NY124" s="663"/>
      <c r="NZ124" s="664"/>
      <c r="OA124" s="1324"/>
      <c r="OB124" s="497"/>
      <c r="OC124" s="497"/>
      <c r="OD124" s="501"/>
      <c r="OE124" s="501"/>
      <c r="OF124" s="501"/>
      <c r="OG124" s="501"/>
      <c r="OH124" s="502"/>
      <c r="OI124" s="503"/>
      <c r="OL124" s="659"/>
      <c r="OM124" s="660"/>
      <c r="ON124" s="661"/>
      <c r="OO124" s="662"/>
      <c r="OP124" s="663"/>
      <c r="OQ124" s="664"/>
      <c r="OR124" s="1324"/>
      <c r="OS124" s="497"/>
      <c r="OT124" s="497"/>
      <c r="OU124" s="501"/>
      <c r="OV124" s="501"/>
      <c r="OW124" s="501"/>
      <c r="OX124" s="501"/>
      <c r="OY124" s="502"/>
      <c r="OZ124" s="503"/>
      <c r="PC124" s="659"/>
      <c r="PD124" s="660"/>
      <c r="PE124" s="661"/>
      <c r="PF124" s="662"/>
      <c r="PG124" s="663"/>
      <c r="PH124" s="664"/>
      <c r="PI124" s="1324"/>
      <c r="PJ124" s="497"/>
      <c r="PK124" s="497"/>
      <c r="PL124" s="501"/>
      <c r="PM124" s="501"/>
      <c r="PN124" s="501"/>
      <c r="PO124" s="501"/>
      <c r="PP124" s="502"/>
      <c r="PQ124" s="503"/>
      <c r="PT124" s="659"/>
      <c r="PU124" s="660"/>
      <c r="PV124" s="661"/>
      <c r="PW124" s="662"/>
      <c r="PX124" s="663"/>
      <c r="PY124" s="664"/>
      <c r="PZ124" s="1324"/>
      <c r="QA124" s="497"/>
      <c r="QB124" s="497"/>
      <c r="QC124" s="501"/>
      <c r="QD124" s="501"/>
      <c r="QE124" s="501"/>
      <c r="QF124" s="501"/>
      <c r="QG124" s="502"/>
      <c r="QH124" s="503"/>
      <c r="QK124" s="659"/>
      <c r="QL124" s="660"/>
      <c r="QM124" s="661"/>
      <c r="QN124" s="662"/>
      <c r="QO124" s="663"/>
      <c r="QP124" s="664"/>
      <c r="QQ124" s="1324"/>
      <c r="QR124" s="497"/>
      <c r="QS124" s="497"/>
      <c r="QT124" s="501"/>
      <c r="QU124" s="501"/>
      <c r="QV124" s="501"/>
      <c r="QW124" s="501"/>
      <c r="QX124" s="502"/>
      <c r="QY124" s="503"/>
      <c r="RB124" s="381"/>
      <c r="RC124" s="382"/>
      <c r="RD124" s="383"/>
      <c r="RE124" s="384"/>
      <c r="RF124" s="385"/>
      <c r="RG124" s="386"/>
      <c r="RH124" s="386"/>
      <c r="RI124" s="497"/>
      <c r="RJ124" s="497"/>
      <c r="RK124" s="501"/>
      <c r="RL124" s="501"/>
      <c r="RM124" s="501"/>
      <c r="RN124" s="501"/>
      <c r="RO124" s="502"/>
      <c r="RP124" s="503"/>
      <c r="RS124" s="381"/>
      <c r="RT124" s="382"/>
      <c r="RU124" s="383"/>
      <c r="RV124" s="384"/>
      <c r="RW124" s="385"/>
      <c r="RX124" s="386"/>
      <c r="RY124" s="386"/>
      <c r="RZ124" s="497"/>
      <c r="SA124" s="497"/>
      <c r="SB124" s="501"/>
      <c r="SC124" s="501"/>
      <c r="SD124" s="501"/>
      <c r="SE124" s="501"/>
      <c r="SF124" s="502"/>
      <c r="SG124" s="503"/>
      <c r="SJ124" s="381"/>
      <c r="SK124" s="382"/>
      <c r="SL124" s="383"/>
      <c r="SM124" s="384"/>
      <c r="SN124" s="385"/>
      <c r="SO124" s="386"/>
      <c r="SP124" s="386"/>
      <c r="SQ124" s="497"/>
      <c r="SR124" s="497"/>
      <c r="SS124" s="501"/>
      <c r="ST124" s="501"/>
      <c r="SU124" s="501"/>
      <c r="SV124" s="501"/>
      <c r="SW124" s="502"/>
      <c r="SX124" s="503"/>
    </row>
    <row r="125" spans="2:518" ht="34.5" customHeight="1" thickTop="1" thickBot="1">
      <c r="B125" s="881"/>
      <c r="C125" s="882"/>
      <c r="D125" s="883" t="s">
        <v>599</v>
      </c>
      <c r="E125" s="884"/>
      <c r="F125" s="885"/>
      <c r="G125" s="886"/>
      <c r="H125" s="887">
        <v>0</v>
      </c>
      <c r="K125" s="983"/>
      <c r="L125" s="984"/>
      <c r="M125" s="985" t="s">
        <v>599</v>
      </c>
      <c r="N125" s="986"/>
      <c r="O125" s="987"/>
      <c r="P125" s="988"/>
      <c r="Q125" s="989">
        <v>26074850</v>
      </c>
      <c r="R125" s="493"/>
      <c r="S125" s="494"/>
      <c r="T125" s="494"/>
      <c r="U125" s="494"/>
      <c r="V125" s="494"/>
      <c r="W125" s="494"/>
      <c r="X125" s="917"/>
      <c r="Y125" s="918"/>
      <c r="Z125" s="486"/>
      <c r="AA125" s="486"/>
      <c r="AB125" s="983"/>
      <c r="AC125" s="984"/>
      <c r="AD125" s="985" t="s">
        <v>599</v>
      </c>
      <c r="AE125" s="986"/>
      <c r="AF125" s="987"/>
      <c r="AG125" s="988"/>
      <c r="AH125" s="989">
        <v>32058600</v>
      </c>
      <c r="AI125" s="493"/>
      <c r="AJ125" s="494"/>
      <c r="AK125" s="494"/>
      <c r="AL125" s="494"/>
      <c r="AM125" s="494"/>
      <c r="AN125" s="494"/>
      <c r="AO125" s="917"/>
      <c r="AP125" s="918"/>
      <c r="AQ125" s="486"/>
      <c r="AR125" s="486"/>
      <c r="AS125" s="983"/>
      <c r="AT125" s="984"/>
      <c r="AU125" s="985" t="s">
        <v>599</v>
      </c>
      <c r="AV125" s="986"/>
      <c r="AW125" s="987"/>
      <c r="AX125" s="988"/>
      <c r="AY125" s="989">
        <v>27716674</v>
      </c>
      <c r="AZ125" s="493"/>
      <c r="BA125" s="494"/>
      <c r="BB125" s="494"/>
      <c r="BC125" s="494"/>
      <c r="BD125" s="494"/>
      <c r="BE125" s="494"/>
      <c r="BF125" s="917"/>
      <c r="BG125" s="918"/>
      <c r="BJ125" s="983"/>
      <c r="BK125" s="984"/>
      <c r="BL125" s="985" t="s">
        <v>599</v>
      </c>
      <c r="BM125" s="986"/>
      <c r="BN125" s="987"/>
      <c r="BO125" s="988"/>
      <c r="BP125" s="989">
        <v>33240198</v>
      </c>
      <c r="BQ125" s="493"/>
      <c r="BR125" s="494"/>
      <c r="BS125" s="494"/>
      <c r="BT125" s="494"/>
      <c r="BU125" s="494"/>
      <c r="BV125" s="494"/>
      <c r="BW125" s="917"/>
      <c r="BX125" s="918"/>
      <c r="CA125" s="983"/>
      <c r="CB125" s="984"/>
      <c r="CC125" s="985" t="s">
        <v>599</v>
      </c>
      <c r="CD125" s="986"/>
      <c r="CE125" s="987"/>
      <c r="CF125" s="988"/>
      <c r="CG125" s="989">
        <v>25040591</v>
      </c>
      <c r="CH125" s="493"/>
      <c r="CI125" s="494"/>
      <c r="CJ125" s="494"/>
      <c r="CK125" s="494"/>
      <c r="CL125" s="494"/>
      <c r="CM125" s="494"/>
      <c r="CN125" s="917"/>
      <c r="CO125" s="918"/>
      <c r="CR125" s="1055"/>
      <c r="CS125" s="1056"/>
      <c r="CT125" s="1057" t="s">
        <v>599</v>
      </c>
      <c r="CU125" s="1058"/>
      <c r="CV125" s="1059"/>
      <c r="CW125" s="1060"/>
      <c r="CX125" s="989">
        <f>SUM(CX99:CX124)</f>
        <v>25040948</v>
      </c>
      <c r="CY125" s="493"/>
      <c r="CZ125" s="494"/>
      <c r="DA125" s="494"/>
      <c r="DB125" s="494"/>
      <c r="DC125" s="494"/>
      <c r="DD125" s="494"/>
      <c r="DE125" s="917"/>
      <c r="DF125" s="918"/>
      <c r="DI125" s="983"/>
      <c r="DJ125" s="984"/>
      <c r="DK125" s="985" t="s">
        <v>599</v>
      </c>
      <c r="DL125" s="986"/>
      <c r="DM125" s="987"/>
      <c r="DN125" s="988"/>
      <c r="DO125" s="989">
        <v>37688000</v>
      </c>
      <c r="DP125" s="493"/>
      <c r="DQ125" s="494"/>
      <c r="DR125" s="494"/>
      <c r="DS125" s="494"/>
      <c r="DT125" s="494"/>
      <c r="DU125" s="494"/>
      <c r="DV125" s="917"/>
      <c r="DW125" s="918"/>
      <c r="DZ125" s="1055"/>
      <c r="EA125" s="1056"/>
      <c r="EB125" s="1057" t="s">
        <v>599</v>
      </c>
      <c r="EC125" s="1058"/>
      <c r="ED125" s="1059"/>
      <c r="EE125" s="1060"/>
      <c r="EF125" s="989">
        <f>SUM(EF99:EF124)</f>
        <v>25071526</v>
      </c>
      <c r="EG125" s="493"/>
      <c r="EH125" s="494"/>
      <c r="EI125" s="494"/>
      <c r="EJ125" s="494"/>
      <c r="EK125" s="494"/>
      <c r="EL125" s="494"/>
      <c r="EM125" s="917"/>
      <c r="EN125" s="918"/>
      <c r="EQ125" s="665"/>
      <c r="ER125" s="666"/>
      <c r="ES125" s="667"/>
      <c r="ET125" s="676"/>
      <c r="EU125" s="669"/>
      <c r="EV125" s="670"/>
      <c r="EW125" s="1324"/>
      <c r="EX125" s="497" t="e">
        <f t="shared" ref="EX125:EX131" si="3371">IF(EXACT(VLOOKUP(EQ125,OFERTA_0,2,FALSE),ER125),1,0)</f>
        <v>#N/A</v>
      </c>
      <c r="EY125" s="497" t="e">
        <f t="shared" ref="EY125:EY131" si="3372">IF(EXACT(VLOOKUP(EQ125,OFERTA_0,3,FALSE),ES125),1,0)</f>
        <v>#N/A</v>
      </c>
      <c r="EZ125" s="498" t="e">
        <f t="shared" ref="EZ125:EZ131" si="3373">IF(EXACT(VLOOKUP(EQ125,OFERTA_0,4,FALSE),ET125),1,0)</f>
        <v>#N/A</v>
      </c>
      <c r="FA125" s="498">
        <f t="shared" ref="FA125:FA131" si="3374">IF(EU125=0,0,1)</f>
        <v>0</v>
      </c>
      <c r="FB125" s="498">
        <f t="shared" ref="FB125:FB131" si="3375">IF(EV125=0,0,1)</f>
        <v>0</v>
      </c>
      <c r="FC125" s="498" t="e">
        <f t="shared" ref="FC125:FC131" si="3376">PRODUCT(EX125:FB125)</f>
        <v>#N/A</v>
      </c>
      <c r="FD125" s="504">
        <f t="shared" ref="FD125:FD131" si="3377">ROUND(EV125,0)</f>
        <v>0</v>
      </c>
      <c r="FE125" s="500">
        <f t="shared" ref="FE125:FE131" si="3378">EV125-FD125</f>
        <v>0</v>
      </c>
      <c r="FH125" s="665"/>
      <c r="FI125" s="666"/>
      <c r="FJ125" s="667"/>
      <c r="FK125" s="676"/>
      <c r="FL125" s="669"/>
      <c r="FM125" s="670"/>
      <c r="FN125" s="1324"/>
      <c r="FO125" s="497" t="e">
        <f t="shared" ref="FO125:FO131" si="3379">IF(EXACT(VLOOKUP(FH125,OFERTA_0,2,FALSE),FI125),1,0)</f>
        <v>#N/A</v>
      </c>
      <c r="FP125" s="497" t="e">
        <f t="shared" ref="FP125:FP131" si="3380">IF(EXACT(VLOOKUP(FH125,OFERTA_0,3,FALSE),FJ125),1,0)</f>
        <v>#N/A</v>
      </c>
      <c r="FQ125" s="498" t="e">
        <f t="shared" ref="FQ125:FQ131" si="3381">IF(EXACT(VLOOKUP(FH125,OFERTA_0,4,FALSE),FK125),1,0)</f>
        <v>#N/A</v>
      </c>
      <c r="FR125" s="498">
        <f t="shared" ref="FR125:FR131" si="3382">IF(FL125=0,0,1)</f>
        <v>0</v>
      </c>
      <c r="FS125" s="498">
        <f t="shared" ref="FS125:FS131" si="3383">IF(FM125=0,0,1)</f>
        <v>0</v>
      </c>
      <c r="FT125" s="498" t="e">
        <f t="shared" ref="FT125:FT131" si="3384">PRODUCT(FO125:FS125)</f>
        <v>#N/A</v>
      </c>
      <c r="FU125" s="504">
        <f t="shared" ref="FU125:FU131" si="3385">ROUND(FM125,0)</f>
        <v>0</v>
      </c>
      <c r="FV125" s="500">
        <f t="shared" ref="FV125:FV131" si="3386">FM125-FU125</f>
        <v>0</v>
      </c>
      <c r="FY125" s="665"/>
      <c r="FZ125" s="666"/>
      <c r="GA125" s="667"/>
      <c r="GB125" s="676"/>
      <c r="GC125" s="669"/>
      <c r="GD125" s="670"/>
      <c r="GE125" s="1324"/>
      <c r="GF125" s="497" t="e">
        <f t="shared" ref="GF125:GF131" si="3387">IF(EXACT(VLOOKUP(FY125,OFERTA_0,2,FALSE),FZ125),1,0)</f>
        <v>#N/A</v>
      </c>
      <c r="GG125" s="497" t="e">
        <f t="shared" ref="GG125:GG131" si="3388">IF(EXACT(VLOOKUP(FY125,OFERTA_0,3,FALSE),GA125),1,0)</f>
        <v>#N/A</v>
      </c>
      <c r="GH125" s="498" t="e">
        <f t="shared" ref="GH125:GH131" si="3389">IF(EXACT(VLOOKUP(FY125,OFERTA_0,4,FALSE),GB125),1,0)</f>
        <v>#N/A</v>
      </c>
      <c r="GI125" s="498">
        <f t="shared" ref="GI125:GI131" si="3390">IF(GC125=0,0,1)</f>
        <v>0</v>
      </c>
      <c r="GJ125" s="498">
        <f t="shared" ref="GJ125:GJ131" si="3391">IF(GD125=0,0,1)</f>
        <v>0</v>
      </c>
      <c r="GK125" s="498" t="e">
        <f t="shared" ref="GK125:GK131" si="3392">PRODUCT(GF125:GJ125)</f>
        <v>#N/A</v>
      </c>
      <c r="GL125" s="504">
        <f t="shared" ref="GL125:GL131" si="3393">ROUND(GD125,0)</f>
        <v>0</v>
      </c>
      <c r="GM125" s="500">
        <f t="shared" ref="GM125:GM131" si="3394">GD125-GL125</f>
        <v>0</v>
      </c>
      <c r="GP125" s="665"/>
      <c r="GQ125" s="666"/>
      <c r="GR125" s="667"/>
      <c r="GS125" s="676"/>
      <c r="GT125" s="669"/>
      <c r="GU125" s="670"/>
      <c r="GV125" s="1324"/>
      <c r="GW125" s="497" t="e">
        <f t="shared" ref="GW125:GW131" si="3395">IF(EXACT(VLOOKUP(GP125,OFERTA_0,2,FALSE),GQ125),1,0)</f>
        <v>#N/A</v>
      </c>
      <c r="GX125" s="497" t="e">
        <f t="shared" ref="GX125:GX131" si="3396">IF(EXACT(VLOOKUP(GP125,OFERTA_0,3,FALSE),GR125),1,0)</f>
        <v>#N/A</v>
      </c>
      <c r="GY125" s="498" t="e">
        <f t="shared" ref="GY125:GY131" si="3397">IF(EXACT(VLOOKUP(GP125,OFERTA_0,4,FALSE),GS125),1,0)</f>
        <v>#N/A</v>
      </c>
      <c r="GZ125" s="498">
        <f t="shared" ref="GZ125:GZ131" si="3398">IF(GT125=0,0,1)</f>
        <v>0</v>
      </c>
      <c r="HA125" s="498">
        <f t="shared" ref="HA125:HA131" si="3399">IF(GU125=0,0,1)</f>
        <v>0</v>
      </c>
      <c r="HB125" s="498" t="e">
        <f t="shared" ref="HB125:HB131" si="3400">PRODUCT(GW125:HA125)</f>
        <v>#N/A</v>
      </c>
      <c r="HC125" s="504">
        <f t="shared" ref="HC125:HC131" si="3401">ROUND(GU125,0)</f>
        <v>0</v>
      </c>
      <c r="HD125" s="500">
        <f t="shared" ref="HD125:HD131" si="3402">GU125-HC125</f>
        <v>0</v>
      </c>
      <c r="HG125" s="665"/>
      <c r="HH125" s="666"/>
      <c r="HI125" s="667"/>
      <c r="HJ125" s="676"/>
      <c r="HK125" s="669"/>
      <c r="HL125" s="670"/>
      <c r="HM125" s="1324"/>
      <c r="HN125" s="497" t="e">
        <f t="shared" ref="HN125:HN131" si="3403">IF(EXACT(VLOOKUP(HG125,OFERTA_0,2,FALSE),HH125),1,0)</f>
        <v>#N/A</v>
      </c>
      <c r="HO125" s="497" t="e">
        <f t="shared" ref="HO125:HO131" si="3404">IF(EXACT(VLOOKUP(HG125,OFERTA_0,3,FALSE),HI125),1,0)</f>
        <v>#N/A</v>
      </c>
      <c r="HP125" s="498" t="e">
        <f t="shared" ref="HP125:HP131" si="3405">IF(EXACT(VLOOKUP(HG125,OFERTA_0,4,FALSE),HJ125),1,0)</f>
        <v>#N/A</v>
      </c>
      <c r="HQ125" s="498">
        <f t="shared" ref="HQ125:HQ131" si="3406">IF(HK125=0,0,1)</f>
        <v>0</v>
      </c>
      <c r="HR125" s="498">
        <f t="shared" ref="HR125:HR131" si="3407">IF(HL125=0,0,1)</f>
        <v>0</v>
      </c>
      <c r="HS125" s="498" t="e">
        <f t="shared" ref="HS125:HS131" si="3408">PRODUCT(HN125:HR125)</f>
        <v>#N/A</v>
      </c>
      <c r="HT125" s="504">
        <f t="shared" ref="HT125:HT131" si="3409">ROUND(HL125,0)</f>
        <v>0</v>
      </c>
      <c r="HU125" s="500">
        <f t="shared" ref="HU125:HU131" si="3410">HL125-HT125</f>
        <v>0</v>
      </c>
      <c r="HX125" s="665"/>
      <c r="HY125" s="666"/>
      <c r="HZ125" s="667"/>
      <c r="IA125" s="676"/>
      <c r="IB125" s="669"/>
      <c r="IC125" s="670"/>
      <c r="ID125" s="1324"/>
      <c r="IE125" s="497" t="e">
        <f t="shared" ref="IE125:IE131" si="3411">IF(EXACT(VLOOKUP(HX125,OFERTA_0,2,FALSE),HY125),1,0)</f>
        <v>#N/A</v>
      </c>
      <c r="IF125" s="497" t="e">
        <f t="shared" ref="IF125:IF131" si="3412">IF(EXACT(VLOOKUP(HX125,OFERTA_0,3,FALSE),HZ125),1,0)</f>
        <v>#N/A</v>
      </c>
      <c r="IG125" s="498" t="e">
        <f t="shared" ref="IG125:IG131" si="3413">IF(EXACT(VLOOKUP(HX125,OFERTA_0,4,FALSE),IA125),1,0)</f>
        <v>#N/A</v>
      </c>
      <c r="IH125" s="498">
        <f t="shared" ref="IH125:IH131" si="3414">IF(IB125=0,0,1)</f>
        <v>0</v>
      </c>
      <c r="II125" s="498">
        <f t="shared" ref="II125:II131" si="3415">IF(IC125=0,0,1)</f>
        <v>0</v>
      </c>
      <c r="IJ125" s="498" t="e">
        <f t="shared" ref="IJ125:IJ131" si="3416">PRODUCT(IE125:II125)</f>
        <v>#N/A</v>
      </c>
      <c r="IK125" s="504">
        <f t="shared" ref="IK125:IK131" si="3417">ROUND(IC125,0)</f>
        <v>0</v>
      </c>
      <c r="IL125" s="500">
        <f t="shared" ref="IL125:IL131" si="3418">IC125-IK125</f>
        <v>0</v>
      </c>
      <c r="IO125" s="665"/>
      <c r="IP125" s="666"/>
      <c r="IQ125" s="667"/>
      <c r="IR125" s="676"/>
      <c r="IS125" s="669"/>
      <c r="IT125" s="670"/>
      <c r="IU125" s="1324"/>
      <c r="IV125" s="497" t="e">
        <f t="shared" ref="IV125:IV131" si="3419">IF(EXACT(VLOOKUP(IO125,OFERTA_0,2,FALSE),IP125),1,0)</f>
        <v>#N/A</v>
      </c>
      <c r="IW125" s="497" t="e">
        <f t="shared" ref="IW125:IW131" si="3420">IF(EXACT(VLOOKUP(IO125,OFERTA_0,3,FALSE),IQ125),1,0)</f>
        <v>#N/A</v>
      </c>
      <c r="IX125" s="498" t="e">
        <f t="shared" ref="IX125:IX131" si="3421">IF(EXACT(VLOOKUP(IO125,OFERTA_0,4,FALSE),IR125),1,0)</f>
        <v>#N/A</v>
      </c>
      <c r="IY125" s="498">
        <f t="shared" ref="IY125:IY131" si="3422">IF(IS125=0,0,1)</f>
        <v>0</v>
      </c>
      <c r="IZ125" s="498">
        <f t="shared" ref="IZ125:IZ131" si="3423">IF(IT125=0,0,1)</f>
        <v>0</v>
      </c>
      <c r="JA125" s="498" t="e">
        <f t="shared" ref="JA125:JA131" si="3424">PRODUCT(IV125:IZ125)</f>
        <v>#N/A</v>
      </c>
      <c r="JB125" s="504">
        <f t="shared" ref="JB125:JB131" si="3425">ROUND(IT125,0)</f>
        <v>0</v>
      </c>
      <c r="JC125" s="500">
        <f t="shared" ref="JC125:JC131" si="3426">IT125-JB125</f>
        <v>0</v>
      </c>
      <c r="JF125" s="665"/>
      <c r="JG125" s="666"/>
      <c r="JH125" s="667"/>
      <c r="JI125" s="676"/>
      <c r="JJ125" s="669"/>
      <c r="JK125" s="670"/>
      <c r="JL125" s="1324"/>
      <c r="JM125" s="497" t="e">
        <f t="shared" ref="JM125:JM131" si="3427">IF(EXACT(VLOOKUP(JF125,OFERTA_0,2,FALSE),JG125),1,0)</f>
        <v>#N/A</v>
      </c>
      <c r="JN125" s="497" t="e">
        <f t="shared" ref="JN125:JN131" si="3428">IF(EXACT(VLOOKUP(JF125,OFERTA_0,3,FALSE),JH125),1,0)</f>
        <v>#N/A</v>
      </c>
      <c r="JO125" s="498" t="e">
        <f t="shared" ref="JO125:JO131" si="3429">IF(EXACT(VLOOKUP(JF125,OFERTA_0,4,FALSE),JI125),1,0)</f>
        <v>#N/A</v>
      </c>
      <c r="JP125" s="498">
        <f t="shared" ref="JP125:JP131" si="3430">IF(JJ125=0,0,1)</f>
        <v>0</v>
      </c>
      <c r="JQ125" s="498">
        <f t="shared" ref="JQ125:JQ131" si="3431">IF(JK125=0,0,1)</f>
        <v>0</v>
      </c>
      <c r="JR125" s="498" t="e">
        <f t="shared" ref="JR125:JR131" si="3432">PRODUCT(JM125:JQ125)</f>
        <v>#N/A</v>
      </c>
      <c r="JS125" s="504">
        <f t="shared" ref="JS125:JS131" si="3433">ROUND(JK125,0)</f>
        <v>0</v>
      </c>
      <c r="JT125" s="500">
        <f t="shared" ref="JT125:JT131" si="3434">JK125-JS125</f>
        <v>0</v>
      </c>
      <c r="JW125" s="665"/>
      <c r="JX125" s="666"/>
      <c r="JY125" s="667"/>
      <c r="JZ125" s="676"/>
      <c r="KA125" s="669"/>
      <c r="KB125" s="670"/>
      <c r="KC125" s="1324"/>
      <c r="KD125" s="497" t="e">
        <f t="shared" ref="KD125:KD131" si="3435">IF(EXACT(VLOOKUP(JW125,OFERTA_0,2,FALSE),JX125),1,0)</f>
        <v>#N/A</v>
      </c>
      <c r="KE125" s="497" t="e">
        <f t="shared" ref="KE125:KE131" si="3436">IF(EXACT(VLOOKUP(JW125,OFERTA_0,3,FALSE),JY125),1,0)</f>
        <v>#N/A</v>
      </c>
      <c r="KF125" s="498" t="e">
        <f t="shared" ref="KF125:KF131" si="3437">IF(EXACT(VLOOKUP(JW125,OFERTA_0,4,FALSE),JZ125),1,0)</f>
        <v>#N/A</v>
      </c>
      <c r="KG125" s="498">
        <f t="shared" ref="KG125:KG131" si="3438">IF(KA125=0,0,1)</f>
        <v>0</v>
      </c>
      <c r="KH125" s="498">
        <f t="shared" ref="KH125:KH131" si="3439">IF(KB125=0,0,1)</f>
        <v>0</v>
      </c>
      <c r="KI125" s="498" t="e">
        <f t="shared" ref="KI125:KI131" si="3440">PRODUCT(KD125:KH125)</f>
        <v>#N/A</v>
      </c>
      <c r="KJ125" s="504">
        <f t="shared" ref="KJ125:KJ131" si="3441">ROUND(KB125,0)</f>
        <v>0</v>
      </c>
      <c r="KK125" s="500">
        <f t="shared" ref="KK125:KK131" si="3442">KB125-KJ125</f>
        <v>0</v>
      </c>
      <c r="KN125" s="665"/>
      <c r="KO125" s="666"/>
      <c r="KP125" s="667"/>
      <c r="KQ125" s="676"/>
      <c r="KR125" s="669"/>
      <c r="KS125" s="670"/>
      <c r="KT125" s="1324"/>
      <c r="KU125" s="497" t="e">
        <f t="shared" ref="KU125:KU131" si="3443">IF(EXACT(VLOOKUP(KN125,OFERTA_0,2,FALSE),KO125),1,0)</f>
        <v>#N/A</v>
      </c>
      <c r="KV125" s="497" t="e">
        <f t="shared" ref="KV125:KV131" si="3444">IF(EXACT(VLOOKUP(KN125,OFERTA_0,3,FALSE),KP125),1,0)</f>
        <v>#N/A</v>
      </c>
      <c r="KW125" s="498" t="e">
        <f t="shared" ref="KW125:KW131" si="3445">IF(EXACT(VLOOKUP(KN125,OFERTA_0,4,FALSE),KQ125),1,0)</f>
        <v>#N/A</v>
      </c>
      <c r="KX125" s="498">
        <f t="shared" ref="KX125:KX131" si="3446">IF(KR125=0,0,1)</f>
        <v>0</v>
      </c>
      <c r="KY125" s="498">
        <f t="shared" ref="KY125:KY131" si="3447">IF(KS125=0,0,1)</f>
        <v>0</v>
      </c>
      <c r="KZ125" s="498" t="e">
        <f t="shared" ref="KZ125:KZ131" si="3448">PRODUCT(KU125:KY125)</f>
        <v>#N/A</v>
      </c>
      <c r="LA125" s="504">
        <f t="shared" ref="LA125:LA131" si="3449">ROUND(KS125,0)</f>
        <v>0</v>
      </c>
      <c r="LB125" s="500">
        <f t="shared" ref="LB125:LB131" si="3450">KS125-LA125</f>
        <v>0</v>
      </c>
      <c r="LE125" s="665"/>
      <c r="LF125" s="666"/>
      <c r="LG125" s="667"/>
      <c r="LH125" s="676"/>
      <c r="LI125" s="669"/>
      <c r="LJ125" s="670"/>
      <c r="LK125" s="1324"/>
      <c r="LL125" s="497" t="e">
        <f t="shared" ref="LL125:LL131" si="3451">IF(EXACT(VLOOKUP(LE125,OFERTA_0,2,FALSE),LF125),1,0)</f>
        <v>#N/A</v>
      </c>
      <c r="LM125" s="497" t="e">
        <f t="shared" ref="LM125:LM131" si="3452">IF(EXACT(VLOOKUP(LE125,OFERTA_0,3,FALSE),LG125),1,0)</f>
        <v>#N/A</v>
      </c>
      <c r="LN125" s="498" t="e">
        <f t="shared" ref="LN125:LN131" si="3453">IF(EXACT(VLOOKUP(LE125,OFERTA_0,4,FALSE),LH125),1,0)</f>
        <v>#N/A</v>
      </c>
      <c r="LO125" s="498">
        <f t="shared" ref="LO125:LO131" si="3454">IF(LI125=0,0,1)</f>
        <v>0</v>
      </c>
      <c r="LP125" s="498">
        <f t="shared" ref="LP125:LP131" si="3455">IF(LJ125=0,0,1)</f>
        <v>0</v>
      </c>
      <c r="LQ125" s="498" t="e">
        <f t="shared" ref="LQ125:LQ131" si="3456">PRODUCT(LL125:LP125)</f>
        <v>#N/A</v>
      </c>
      <c r="LR125" s="504">
        <f t="shared" ref="LR125:LR131" si="3457">ROUND(LJ125,0)</f>
        <v>0</v>
      </c>
      <c r="LS125" s="500">
        <f t="shared" ref="LS125:LS131" si="3458">LJ125-LR125</f>
        <v>0</v>
      </c>
      <c r="LV125" s="665"/>
      <c r="LW125" s="666"/>
      <c r="LX125" s="667"/>
      <c r="LY125" s="676"/>
      <c r="LZ125" s="669"/>
      <c r="MA125" s="670"/>
      <c r="MB125" s="1324"/>
      <c r="MC125" s="497" t="e">
        <f t="shared" ref="MC125:MC131" si="3459">IF(EXACT(VLOOKUP(LV125,OFERTA_0,2,FALSE),LW125),1,0)</f>
        <v>#N/A</v>
      </c>
      <c r="MD125" s="497" t="e">
        <f t="shared" ref="MD125:MD131" si="3460">IF(EXACT(VLOOKUP(LV125,OFERTA_0,3,FALSE),LX125),1,0)</f>
        <v>#N/A</v>
      </c>
      <c r="ME125" s="498" t="e">
        <f t="shared" ref="ME125:ME131" si="3461">IF(EXACT(VLOOKUP(LV125,OFERTA_0,4,FALSE),LY125),1,0)</f>
        <v>#N/A</v>
      </c>
      <c r="MF125" s="498">
        <f t="shared" ref="MF125:MF131" si="3462">IF(LZ125=0,0,1)</f>
        <v>0</v>
      </c>
      <c r="MG125" s="498">
        <f t="shared" ref="MG125:MG131" si="3463">IF(MA125=0,0,1)</f>
        <v>0</v>
      </c>
      <c r="MH125" s="498" t="e">
        <f t="shared" ref="MH125:MH131" si="3464">PRODUCT(MC125:MG125)</f>
        <v>#N/A</v>
      </c>
      <c r="MI125" s="504">
        <f t="shared" ref="MI125:MI131" si="3465">ROUND(MA125,0)</f>
        <v>0</v>
      </c>
      <c r="MJ125" s="500">
        <f t="shared" ref="MJ125:MJ131" si="3466">MA125-MI125</f>
        <v>0</v>
      </c>
      <c r="MM125" s="665"/>
      <c r="MN125" s="666"/>
      <c r="MO125" s="667"/>
      <c r="MP125" s="676"/>
      <c r="MQ125" s="669"/>
      <c r="MR125" s="670"/>
      <c r="MS125" s="1324"/>
      <c r="MT125" s="497" t="e">
        <f t="shared" ref="MT125:MT131" si="3467">IF(EXACT(VLOOKUP(MM125,OFERTA_0,2,FALSE),MN125),1,0)</f>
        <v>#N/A</v>
      </c>
      <c r="MU125" s="497" t="e">
        <f t="shared" ref="MU125:MU131" si="3468">IF(EXACT(VLOOKUP(MM125,OFERTA_0,3,FALSE),MO125),1,0)</f>
        <v>#N/A</v>
      </c>
      <c r="MV125" s="498" t="e">
        <f t="shared" ref="MV125:MV131" si="3469">IF(EXACT(VLOOKUP(MM125,OFERTA_0,4,FALSE),MP125),1,0)</f>
        <v>#N/A</v>
      </c>
      <c r="MW125" s="498">
        <f t="shared" ref="MW125:MW131" si="3470">IF(MQ125=0,0,1)</f>
        <v>0</v>
      </c>
      <c r="MX125" s="498">
        <f t="shared" ref="MX125:MX131" si="3471">IF(MR125=0,0,1)</f>
        <v>0</v>
      </c>
      <c r="MY125" s="498" t="e">
        <f t="shared" ref="MY125:MY131" si="3472">PRODUCT(MT125:MX125)</f>
        <v>#N/A</v>
      </c>
      <c r="MZ125" s="504">
        <f t="shared" ref="MZ125:MZ131" si="3473">ROUND(MR125,0)</f>
        <v>0</v>
      </c>
      <c r="NA125" s="500">
        <f t="shared" ref="NA125:NA131" si="3474">MR125-MZ125</f>
        <v>0</v>
      </c>
      <c r="ND125" s="665"/>
      <c r="NE125" s="666"/>
      <c r="NF125" s="667"/>
      <c r="NG125" s="676"/>
      <c r="NH125" s="669"/>
      <c r="NI125" s="670"/>
      <c r="NJ125" s="1324"/>
      <c r="NK125" s="497" t="e">
        <f t="shared" ref="NK125:NK131" si="3475">IF(EXACT(VLOOKUP(ND125,OFERTA_0,2,FALSE),NE125),1,0)</f>
        <v>#N/A</v>
      </c>
      <c r="NL125" s="497" t="e">
        <f t="shared" ref="NL125:NL131" si="3476">IF(EXACT(VLOOKUP(ND125,OFERTA_0,3,FALSE),NF125),1,0)</f>
        <v>#N/A</v>
      </c>
      <c r="NM125" s="498" t="e">
        <f t="shared" ref="NM125:NM131" si="3477">IF(EXACT(VLOOKUP(ND125,OFERTA_0,4,FALSE),NG125),1,0)</f>
        <v>#N/A</v>
      </c>
      <c r="NN125" s="498">
        <f t="shared" ref="NN125:NN131" si="3478">IF(NH125=0,0,1)</f>
        <v>0</v>
      </c>
      <c r="NO125" s="498">
        <f t="shared" ref="NO125:NO131" si="3479">IF(NI125=0,0,1)</f>
        <v>0</v>
      </c>
      <c r="NP125" s="498" t="e">
        <f t="shared" ref="NP125:NP131" si="3480">PRODUCT(NK125:NO125)</f>
        <v>#N/A</v>
      </c>
      <c r="NQ125" s="504">
        <f t="shared" ref="NQ125:NQ131" si="3481">ROUND(NI125,0)</f>
        <v>0</v>
      </c>
      <c r="NR125" s="500">
        <f t="shared" ref="NR125:NR131" si="3482">NI125-NQ125</f>
        <v>0</v>
      </c>
      <c r="NU125" s="665"/>
      <c r="NV125" s="666"/>
      <c r="NW125" s="667"/>
      <c r="NX125" s="676"/>
      <c r="NY125" s="669"/>
      <c r="NZ125" s="670"/>
      <c r="OA125" s="1324"/>
      <c r="OB125" s="497" t="e">
        <f t="shared" ref="OB125:OB131" si="3483">IF(EXACT(VLOOKUP(NU125,OFERTA_0,2,FALSE),NV125),1,0)</f>
        <v>#N/A</v>
      </c>
      <c r="OC125" s="497" t="e">
        <f t="shared" ref="OC125:OC131" si="3484">IF(EXACT(VLOOKUP(NU125,OFERTA_0,3,FALSE),NW125),1,0)</f>
        <v>#N/A</v>
      </c>
      <c r="OD125" s="498" t="e">
        <f t="shared" ref="OD125:OD131" si="3485">IF(EXACT(VLOOKUP(NU125,OFERTA_0,4,FALSE),NX125),1,0)</f>
        <v>#N/A</v>
      </c>
      <c r="OE125" s="498">
        <f t="shared" ref="OE125:OE131" si="3486">IF(NY125=0,0,1)</f>
        <v>0</v>
      </c>
      <c r="OF125" s="498">
        <f t="shared" ref="OF125:OF131" si="3487">IF(NZ125=0,0,1)</f>
        <v>0</v>
      </c>
      <c r="OG125" s="498" t="e">
        <f t="shared" ref="OG125:OG131" si="3488">PRODUCT(OB125:OF125)</f>
        <v>#N/A</v>
      </c>
      <c r="OH125" s="504">
        <f t="shared" ref="OH125:OH131" si="3489">ROUND(NZ125,0)</f>
        <v>0</v>
      </c>
      <c r="OI125" s="500">
        <f t="shared" ref="OI125:OI131" si="3490">NZ125-OH125</f>
        <v>0</v>
      </c>
      <c r="OL125" s="665"/>
      <c r="OM125" s="666"/>
      <c r="ON125" s="667"/>
      <c r="OO125" s="676"/>
      <c r="OP125" s="669"/>
      <c r="OQ125" s="670"/>
      <c r="OR125" s="1324"/>
      <c r="OS125" s="497" t="e">
        <f t="shared" ref="OS125:OS131" si="3491">IF(EXACT(VLOOKUP(OL125,OFERTA_0,2,FALSE),OM125),1,0)</f>
        <v>#N/A</v>
      </c>
      <c r="OT125" s="497" t="e">
        <f t="shared" ref="OT125:OT131" si="3492">IF(EXACT(VLOOKUP(OL125,OFERTA_0,3,FALSE),ON125),1,0)</f>
        <v>#N/A</v>
      </c>
      <c r="OU125" s="498" t="e">
        <f t="shared" ref="OU125:OU131" si="3493">IF(EXACT(VLOOKUP(OL125,OFERTA_0,4,FALSE),OO125),1,0)</f>
        <v>#N/A</v>
      </c>
      <c r="OV125" s="498">
        <f t="shared" ref="OV125:OV131" si="3494">IF(OP125=0,0,1)</f>
        <v>0</v>
      </c>
      <c r="OW125" s="498">
        <f t="shared" ref="OW125:OW131" si="3495">IF(OQ125=0,0,1)</f>
        <v>0</v>
      </c>
      <c r="OX125" s="498" t="e">
        <f t="shared" ref="OX125:OX131" si="3496">PRODUCT(OS125:OW125)</f>
        <v>#N/A</v>
      </c>
      <c r="OY125" s="504">
        <f t="shared" ref="OY125:OY131" si="3497">ROUND(OQ125,0)</f>
        <v>0</v>
      </c>
      <c r="OZ125" s="500">
        <f t="shared" ref="OZ125:OZ131" si="3498">OQ125-OY125</f>
        <v>0</v>
      </c>
      <c r="PC125" s="665"/>
      <c r="PD125" s="666"/>
      <c r="PE125" s="667"/>
      <c r="PF125" s="676"/>
      <c r="PG125" s="669"/>
      <c r="PH125" s="670"/>
      <c r="PI125" s="1324"/>
      <c r="PJ125" s="497" t="e">
        <f t="shared" ref="PJ125:PJ131" si="3499">IF(EXACT(VLOOKUP(PC125,OFERTA_0,2,FALSE),PD125),1,0)</f>
        <v>#N/A</v>
      </c>
      <c r="PK125" s="497" t="e">
        <f t="shared" ref="PK125:PK131" si="3500">IF(EXACT(VLOOKUP(PC125,OFERTA_0,3,FALSE),PE125),1,0)</f>
        <v>#N/A</v>
      </c>
      <c r="PL125" s="498" t="e">
        <f t="shared" ref="PL125:PL131" si="3501">IF(EXACT(VLOOKUP(PC125,OFERTA_0,4,FALSE),PF125),1,0)</f>
        <v>#N/A</v>
      </c>
      <c r="PM125" s="498">
        <f t="shared" ref="PM125:PM131" si="3502">IF(PG125=0,0,1)</f>
        <v>0</v>
      </c>
      <c r="PN125" s="498">
        <f t="shared" ref="PN125:PN131" si="3503">IF(PH125=0,0,1)</f>
        <v>0</v>
      </c>
      <c r="PO125" s="498" t="e">
        <f t="shared" ref="PO125:PO131" si="3504">PRODUCT(PJ125:PN125)</f>
        <v>#N/A</v>
      </c>
      <c r="PP125" s="504">
        <f t="shared" ref="PP125:PP131" si="3505">ROUND(PH125,0)</f>
        <v>0</v>
      </c>
      <c r="PQ125" s="500">
        <f t="shared" ref="PQ125:PQ131" si="3506">PH125-PP125</f>
        <v>0</v>
      </c>
      <c r="PT125" s="665"/>
      <c r="PU125" s="666"/>
      <c r="PV125" s="667"/>
      <c r="PW125" s="676"/>
      <c r="PX125" s="669"/>
      <c r="PY125" s="670"/>
      <c r="PZ125" s="1324"/>
      <c r="QA125" s="497" t="e">
        <f t="shared" ref="QA125:QA131" si="3507">IF(EXACT(VLOOKUP(PT125,OFERTA_0,2,FALSE),PU125),1,0)</f>
        <v>#N/A</v>
      </c>
      <c r="QB125" s="497" t="e">
        <f t="shared" ref="QB125:QB131" si="3508">IF(EXACT(VLOOKUP(PT125,OFERTA_0,3,FALSE),PV125),1,0)</f>
        <v>#N/A</v>
      </c>
      <c r="QC125" s="498" t="e">
        <f t="shared" ref="QC125:QC131" si="3509">IF(EXACT(VLOOKUP(PT125,OFERTA_0,4,FALSE),PW125),1,0)</f>
        <v>#N/A</v>
      </c>
      <c r="QD125" s="498">
        <f t="shared" ref="QD125:QD131" si="3510">IF(PX125=0,0,1)</f>
        <v>0</v>
      </c>
      <c r="QE125" s="498">
        <f t="shared" ref="QE125:QE131" si="3511">IF(PY125=0,0,1)</f>
        <v>0</v>
      </c>
      <c r="QF125" s="498" t="e">
        <f t="shared" ref="QF125:QF131" si="3512">PRODUCT(QA125:QE125)</f>
        <v>#N/A</v>
      </c>
      <c r="QG125" s="504">
        <f t="shared" ref="QG125:QG131" si="3513">ROUND(PY125,0)</f>
        <v>0</v>
      </c>
      <c r="QH125" s="500">
        <f t="shared" ref="QH125:QH131" si="3514">PY125-QG125</f>
        <v>0</v>
      </c>
      <c r="QK125" s="665"/>
      <c r="QL125" s="666"/>
      <c r="QM125" s="667"/>
      <c r="QN125" s="676"/>
      <c r="QO125" s="669"/>
      <c r="QP125" s="670"/>
      <c r="QQ125" s="1324"/>
      <c r="QR125" s="497" t="e">
        <f t="shared" ref="QR125:QR131" si="3515">IF(EXACT(VLOOKUP(QK125,OFERTA_0,2,FALSE),QL125),1,0)</f>
        <v>#N/A</v>
      </c>
      <c r="QS125" s="497" t="e">
        <f t="shared" ref="QS125:QS131" si="3516">IF(EXACT(VLOOKUP(QK125,OFERTA_0,3,FALSE),QM125),1,0)</f>
        <v>#N/A</v>
      </c>
      <c r="QT125" s="498" t="e">
        <f t="shared" ref="QT125:QT131" si="3517">IF(EXACT(VLOOKUP(QK125,OFERTA_0,4,FALSE),QN125),1,0)</f>
        <v>#N/A</v>
      </c>
      <c r="QU125" s="498">
        <f t="shared" ref="QU125:QU131" si="3518">IF(QO125=0,0,1)</f>
        <v>0</v>
      </c>
      <c r="QV125" s="498">
        <f t="shared" ref="QV125:QV131" si="3519">IF(QP125=0,0,1)</f>
        <v>0</v>
      </c>
      <c r="QW125" s="498" t="e">
        <f t="shared" ref="QW125:QW131" si="3520">PRODUCT(QR125:QV125)</f>
        <v>#N/A</v>
      </c>
      <c r="QX125" s="504">
        <f t="shared" ref="QX125:QX131" si="3521">ROUND(QP125,0)</f>
        <v>0</v>
      </c>
      <c r="QY125" s="500">
        <f t="shared" ref="QY125:QY131" si="3522">QP125-QX125</f>
        <v>0</v>
      </c>
      <c r="RB125" s="381"/>
      <c r="RC125" s="382"/>
      <c r="RD125" s="383"/>
      <c r="RE125" s="384"/>
      <c r="RF125" s="385"/>
      <c r="RG125" s="386"/>
      <c r="RH125" s="386"/>
      <c r="RI125" s="497"/>
      <c r="RJ125" s="497"/>
      <c r="RK125" s="501"/>
      <c r="RL125" s="501"/>
      <c r="RM125" s="501"/>
      <c r="RN125" s="501"/>
      <c r="RO125" s="502"/>
      <c r="RP125" s="503"/>
      <c r="RS125" s="381"/>
      <c r="RT125" s="382"/>
      <c r="RU125" s="383"/>
      <c r="RV125" s="384"/>
      <c r="RW125" s="385"/>
      <c r="RX125" s="386"/>
      <c r="RY125" s="386"/>
      <c r="RZ125" s="497"/>
      <c r="SA125" s="497"/>
      <c r="SB125" s="501"/>
      <c r="SC125" s="501"/>
      <c r="SD125" s="501"/>
      <c r="SE125" s="501"/>
      <c r="SF125" s="502"/>
      <c r="SG125" s="503"/>
      <c r="SJ125" s="381"/>
      <c r="SK125" s="382"/>
      <c r="SL125" s="383"/>
      <c r="SM125" s="384"/>
      <c r="SN125" s="385"/>
      <c r="SO125" s="386"/>
      <c r="SP125" s="386"/>
      <c r="SQ125" s="497"/>
      <c r="SR125" s="497"/>
      <c r="SS125" s="501"/>
      <c r="ST125" s="501"/>
      <c r="SU125" s="501"/>
      <c r="SV125" s="501"/>
      <c r="SW125" s="502"/>
      <c r="SX125" s="503"/>
    </row>
    <row r="126" spans="2:518" ht="36" customHeight="1" thickTop="1" thickBot="1">
      <c r="B126" s="888"/>
      <c r="C126" s="889"/>
      <c r="D126" s="890" t="s">
        <v>600</v>
      </c>
      <c r="E126" s="891"/>
      <c r="F126" s="892"/>
      <c r="G126" s="893"/>
      <c r="H126" s="894"/>
      <c r="K126" s="990"/>
      <c r="L126" s="991"/>
      <c r="M126" s="992" t="s">
        <v>600</v>
      </c>
      <c r="N126" s="993"/>
      <c r="O126" s="994"/>
      <c r="P126" s="995"/>
      <c r="Q126" s="996"/>
      <c r="R126" s="493"/>
      <c r="S126" s="494"/>
      <c r="T126" s="494"/>
      <c r="U126" s="494"/>
      <c r="V126" s="494"/>
      <c r="W126" s="494"/>
      <c r="X126" s="917"/>
      <c r="Y126" s="918"/>
      <c r="Z126" s="486"/>
      <c r="AA126" s="486"/>
      <c r="AB126" s="990"/>
      <c r="AC126" s="991"/>
      <c r="AD126" s="992" t="s">
        <v>600</v>
      </c>
      <c r="AE126" s="993"/>
      <c r="AF126" s="994"/>
      <c r="AG126" s="995"/>
      <c r="AH126" s="996"/>
      <c r="AI126" s="493"/>
      <c r="AJ126" s="494"/>
      <c r="AK126" s="494"/>
      <c r="AL126" s="494"/>
      <c r="AM126" s="494"/>
      <c r="AN126" s="494"/>
      <c r="AO126" s="917"/>
      <c r="AP126" s="918"/>
      <c r="AQ126" s="486"/>
      <c r="AR126" s="486"/>
      <c r="AS126" s="990"/>
      <c r="AT126" s="991"/>
      <c r="AU126" s="992" t="s">
        <v>600</v>
      </c>
      <c r="AV126" s="993"/>
      <c r="AW126" s="994"/>
      <c r="AX126" s="995"/>
      <c r="AY126" s="996"/>
      <c r="AZ126" s="493"/>
      <c r="BA126" s="494"/>
      <c r="BB126" s="494"/>
      <c r="BC126" s="494"/>
      <c r="BD126" s="494"/>
      <c r="BE126" s="494"/>
      <c r="BF126" s="917"/>
      <c r="BG126" s="918"/>
      <c r="BJ126" s="990"/>
      <c r="BK126" s="991"/>
      <c r="BL126" s="992" t="s">
        <v>600</v>
      </c>
      <c r="BM126" s="993"/>
      <c r="BN126" s="994"/>
      <c r="BO126" s="995"/>
      <c r="BP126" s="996"/>
      <c r="BQ126" s="493"/>
      <c r="BR126" s="494"/>
      <c r="BS126" s="494"/>
      <c r="BT126" s="494"/>
      <c r="BU126" s="494"/>
      <c r="BV126" s="494"/>
      <c r="BW126" s="917"/>
      <c r="BX126" s="918"/>
      <c r="CA126" s="990"/>
      <c r="CB126" s="991"/>
      <c r="CC126" s="992" t="s">
        <v>600</v>
      </c>
      <c r="CD126" s="993"/>
      <c r="CE126" s="994"/>
      <c r="CF126" s="995"/>
      <c r="CG126" s="996"/>
      <c r="CH126" s="493"/>
      <c r="CI126" s="494"/>
      <c r="CJ126" s="494"/>
      <c r="CK126" s="494"/>
      <c r="CL126" s="494"/>
      <c r="CM126" s="494"/>
      <c r="CN126" s="917"/>
      <c r="CO126" s="918"/>
      <c r="CR126" s="1061"/>
      <c r="CS126" s="1062"/>
      <c r="CT126" s="1063" t="s">
        <v>600</v>
      </c>
      <c r="CU126" s="1064"/>
      <c r="CV126" s="1065"/>
      <c r="CW126" s="1066"/>
      <c r="CX126" s="1067"/>
      <c r="CY126" s="493"/>
      <c r="CZ126" s="494"/>
      <c r="DA126" s="494"/>
      <c r="DB126" s="494"/>
      <c r="DC126" s="494"/>
      <c r="DD126" s="494"/>
      <c r="DE126" s="917"/>
      <c r="DF126" s="918"/>
      <c r="DI126" s="990"/>
      <c r="DJ126" s="991"/>
      <c r="DK126" s="992" t="s">
        <v>600</v>
      </c>
      <c r="DL126" s="993"/>
      <c r="DM126" s="994"/>
      <c r="DN126" s="995"/>
      <c r="DO126" s="996"/>
      <c r="DP126" s="493"/>
      <c r="DQ126" s="494"/>
      <c r="DR126" s="494"/>
      <c r="DS126" s="494"/>
      <c r="DT126" s="494"/>
      <c r="DU126" s="494"/>
      <c r="DV126" s="917"/>
      <c r="DW126" s="918"/>
      <c r="DZ126" s="1061"/>
      <c r="EA126" s="1062"/>
      <c r="EB126" s="1063" t="s">
        <v>600</v>
      </c>
      <c r="EC126" s="1064"/>
      <c r="ED126" s="1065"/>
      <c r="EE126" s="1066"/>
      <c r="EF126" s="1067"/>
      <c r="EG126" s="493"/>
      <c r="EH126" s="494"/>
      <c r="EI126" s="494"/>
      <c r="EJ126" s="494"/>
      <c r="EK126" s="494"/>
      <c r="EL126" s="494"/>
      <c r="EM126" s="917"/>
      <c r="EN126" s="918"/>
      <c r="EQ126" s="665"/>
      <c r="ER126" s="666"/>
      <c r="ES126" s="667"/>
      <c r="ET126" s="676"/>
      <c r="EU126" s="669"/>
      <c r="EV126" s="670"/>
      <c r="EW126" s="1324"/>
      <c r="EX126" s="497" t="e">
        <f t="shared" si="3371"/>
        <v>#N/A</v>
      </c>
      <c r="EY126" s="497" t="e">
        <f t="shared" si="3372"/>
        <v>#N/A</v>
      </c>
      <c r="EZ126" s="498" t="e">
        <f t="shared" si="3373"/>
        <v>#N/A</v>
      </c>
      <c r="FA126" s="498">
        <f t="shared" si="3374"/>
        <v>0</v>
      </c>
      <c r="FB126" s="498">
        <f t="shared" si="3375"/>
        <v>0</v>
      </c>
      <c r="FC126" s="498" t="e">
        <f t="shared" si="3376"/>
        <v>#N/A</v>
      </c>
      <c r="FD126" s="504">
        <f t="shared" si="3377"/>
        <v>0</v>
      </c>
      <c r="FE126" s="500">
        <f t="shared" si="3378"/>
        <v>0</v>
      </c>
      <c r="FH126" s="665"/>
      <c r="FI126" s="666"/>
      <c r="FJ126" s="667"/>
      <c r="FK126" s="676"/>
      <c r="FL126" s="669"/>
      <c r="FM126" s="670"/>
      <c r="FN126" s="1324"/>
      <c r="FO126" s="497" t="e">
        <f t="shared" si="3379"/>
        <v>#N/A</v>
      </c>
      <c r="FP126" s="497" t="e">
        <f t="shared" si="3380"/>
        <v>#N/A</v>
      </c>
      <c r="FQ126" s="498" t="e">
        <f t="shared" si="3381"/>
        <v>#N/A</v>
      </c>
      <c r="FR126" s="498">
        <f t="shared" si="3382"/>
        <v>0</v>
      </c>
      <c r="FS126" s="498">
        <f t="shared" si="3383"/>
        <v>0</v>
      </c>
      <c r="FT126" s="498" t="e">
        <f t="shared" si="3384"/>
        <v>#N/A</v>
      </c>
      <c r="FU126" s="504">
        <f t="shared" si="3385"/>
        <v>0</v>
      </c>
      <c r="FV126" s="500">
        <f t="shared" si="3386"/>
        <v>0</v>
      </c>
      <c r="FY126" s="665"/>
      <c r="FZ126" s="666"/>
      <c r="GA126" s="667"/>
      <c r="GB126" s="676"/>
      <c r="GC126" s="669"/>
      <c r="GD126" s="670"/>
      <c r="GE126" s="1324"/>
      <c r="GF126" s="497" t="e">
        <f t="shared" si="3387"/>
        <v>#N/A</v>
      </c>
      <c r="GG126" s="497" t="e">
        <f t="shared" si="3388"/>
        <v>#N/A</v>
      </c>
      <c r="GH126" s="498" t="e">
        <f t="shared" si="3389"/>
        <v>#N/A</v>
      </c>
      <c r="GI126" s="498">
        <f t="shared" si="3390"/>
        <v>0</v>
      </c>
      <c r="GJ126" s="498">
        <f t="shared" si="3391"/>
        <v>0</v>
      </c>
      <c r="GK126" s="498" t="e">
        <f t="shared" si="3392"/>
        <v>#N/A</v>
      </c>
      <c r="GL126" s="504">
        <f t="shared" si="3393"/>
        <v>0</v>
      </c>
      <c r="GM126" s="500">
        <f t="shared" si="3394"/>
        <v>0</v>
      </c>
      <c r="GP126" s="665"/>
      <c r="GQ126" s="666"/>
      <c r="GR126" s="667"/>
      <c r="GS126" s="676"/>
      <c r="GT126" s="669"/>
      <c r="GU126" s="670"/>
      <c r="GV126" s="1324"/>
      <c r="GW126" s="497" t="e">
        <f t="shared" si="3395"/>
        <v>#N/A</v>
      </c>
      <c r="GX126" s="497" t="e">
        <f t="shared" si="3396"/>
        <v>#N/A</v>
      </c>
      <c r="GY126" s="498" t="e">
        <f t="shared" si="3397"/>
        <v>#N/A</v>
      </c>
      <c r="GZ126" s="498">
        <f t="shared" si="3398"/>
        <v>0</v>
      </c>
      <c r="HA126" s="498">
        <f t="shared" si="3399"/>
        <v>0</v>
      </c>
      <c r="HB126" s="498" t="e">
        <f t="shared" si="3400"/>
        <v>#N/A</v>
      </c>
      <c r="HC126" s="504">
        <f t="shared" si="3401"/>
        <v>0</v>
      </c>
      <c r="HD126" s="500">
        <f t="shared" si="3402"/>
        <v>0</v>
      </c>
      <c r="HG126" s="665"/>
      <c r="HH126" s="666"/>
      <c r="HI126" s="667"/>
      <c r="HJ126" s="676"/>
      <c r="HK126" s="669"/>
      <c r="HL126" s="670"/>
      <c r="HM126" s="1324"/>
      <c r="HN126" s="497" t="e">
        <f t="shared" si="3403"/>
        <v>#N/A</v>
      </c>
      <c r="HO126" s="497" t="e">
        <f t="shared" si="3404"/>
        <v>#N/A</v>
      </c>
      <c r="HP126" s="498" t="e">
        <f t="shared" si="3405"/>
        <v>#N/A</v>
      </c>
      <c r="HQ126" s="498">
        <f t="shared" si="3406"/>
        <v>0</v>
      </c>
      <c r="HR126" s="498">
        <f t="shared" si="3407"/>
        <v>0</v>
      </c>
      <c r="HS126" s="498" t="e">
        <f t="shared" si="3408"/>
        <v>#N/A</v>
      </c>
      <c r="HT126" s="504">
        <f t="shared" si="3409"/>
        <v>0</v>
      </c>
      <c r="HU126" s="500">
        <f t="shared" si="3410"/>
        <v>0</v>
      </c>
      <c r="HX126" s="665"/>
      <c r="HY126" s="666"/>
      <c r="HZ126" s="667"/>
      <c r="IA126" s="676"/>
      <c r="IB126" s="669"/>
      <c r="IC126" s="670"/>
      <c r="ID126" s="1324"/>
      <c r="IE126" s="497" t="e">
        <f t="shared" si="3411"/>
        <v>#N/A</v>
      </c>
      <c r="IF126" s="497" t="e">
        <f t="shared" si="3412"/>
        <v>#N/A</v>
      </c>
      <c r="IG126" s="498" t="e">
        <f t="shared" si="3413"/>
        <v>#N/A</v>
      </c>
      <c r="IH126" s="498">
        <f t="shared" si="3414"/>
        <v>0</v>
      </c>
      <c r="II126" s="498">
        <f t="shared" si="3415"/>
        <v>0</v>
      </c>
      <c r="IJ126" s="498" t="e">
        <f t="shared" si="3416"/>
        <v>#N/A</v>
      </c>
      <c r="IK126" s="504">
        <f t="shared" si="3417"/>
        <v>0</v>
      </c>
      <c r="IL126" s="500">
        <f t="shared" si="3418"/>
        <v>0</v>
      </c>
      <c r="IO126" s="665"/>
      <c r="IP126" s="666"/>
      <c r="IQ126" s="667"/>
      <c r="IR126" s="676"/>
      <c r="IS126" s="669"/>
      <c r="IT126" s="670"/>
      <c r="IU126" s="1324"/>
      <c r="IV126" s="497" t="e">
        <f t="shared" si="3419"/>
        <v>#N/A</v>
      </c>
      <c r="IW126" s="497" t="e">
        <f t="shared" si="3420"/>
        <v>#N/A</v>
      </c>
      <c r="IX126" s="498" t="e">
        <f t="shared" si="3421"/>
        <v>#N/A</v>
      </c>
      <c r="IY126" s="498">
        <f t="shared" si="3422"/>
        <v>0</v>
      </c>
      <c r="IZ126" s="498">
        <f t="shared" si="3423"/>
        <v>0</v>
      </c>
      <c r="JA126" s="498" t="e">
        <f t="shared" si="3424"/>
        <v>#N/A</v>
      </c>
      <c r="JB126" s="504">
        <f t="shared" si="3425"/>
        <v>0</v>
      </c>
      <c r="JC126" s="500">
        <f t="shared" si="3426"/>
        <v>0</v>
      </c>
      <c r="JF126" s="665"/>
      <c r="JG126" s="666"/>
      <c r="JH126" s="667"/>
      <c r="JI126" s="676"/>
      <c r="JJ126" s="669"/>
      <c r="JK126" s="670"/>
      <c r="JL126" s="1324"/>
      <c r="JM126" s="497" t="e">
        <f t="shared" si="3427"/>
        <v>#N/A</v>
      </c>
      <c r="JN126" s="497" t="e">
        <f t="shared" si="3428"/>
        <v>#N/A</v>
      </c>
      <c r="JO126" s="498" t="e">
        <f t="shared" si="3429"/>
        <v>#N/A</v>
      </c>
      <c r="JP126" s="498">
        <f t="shared" si="3430"/>
        <v>0</v>
      </c>
      <c r="JQ126" s="498">
        <f t="shared" si="3431"/>
        <v>0</v>
      </c>
      <c r="JR126" s="498" t="e">
        <f t="shared" si="3432"/>
        <v>#N/A</v>
      </c>
      <c r="JS126" s="504">
        <f t="shared" si="3433"/>
        <v>0</v>
      </c>
      <c r="JT126" s="500">
        <f t="shared" si="3434"/>
        <v>0</v>
      </c>
      <c r="JW126" s="665"/>
      <c r="JX126" s="666"/>
      <c r="JY126" s="667"/>
      <c r="JZ126" s="676"/>
      <c r="KA126" s="669"/>
      <c r="KB126" s="670"/>
      <c r="KC126" s="1324"/>
      <c r="KD126" s="497" t="e">
        <f t="shared" si="3435"/>
        <v>#N/A</v>
      </c>
      <c r="KE126" s="497" t="e">
        <f t="shared" si="3436"/>
        <v>#N/A</v>
      </c>
      <c r="KF126" s="498" t="e">
        <f t="shared" si="3437"/>
        <v>#N/A</v>
      </c>
      <c r="KG126" s="498">
        <f t="shared" si="3438"/>
        <v>0</v>
      </c>
      <c r="KH126" s="498">
        <f t="shared" si="3439"/>
        <v>0</v>
      </c>
      <c r="KI126" s="498" t="e">
        <f t="shared" si="3440"/>
        <v>#N/A</v>
      </c>
      <c r="KJ126" s="504">
        <f t="shared" si="3441"/>
        <v>0</v>
      </c>
      <c r="KK126" s="500">
        <f t="shared" si="3442"/>
        <v>0</v>
      </c>
      <c r="KN126" s="665"/>
      <c r="KO126" s="666"/>
      <c r="KP126" s="667"/>
      <c r="KQ126" s="676"/>
      <c r="KR126" s="669"/>
      <c r="KS126" s="670"/>
      <c r="KT126" s="1324"/>
      <c r="KU126" s="497" t="e">
        <f t="shared" si="3443"/>
        <v>#N/A</v>
      </c>
      <c r="KV126" s="497" t="e">
        <f t="shared" si="3444"/>
        <v>#N/A</v>
      </c>
      <c r="KW126" s="498" t="e">
        <f t="shared" si="3445"/>
        <v>#N/A</v>
      </c>
      <c r="KX126" s="498">
        <f t="shared" si="3446"/>
        <v>0</v>
      </c>
      <c r="KY126" s="498">
        <f t="shared" si="3447"/>
        <v>0</v>
      </c>
      <c r="KZ126" s="498" t="e">
        <f t="shared" si="3448"/>
        <v>#N/A</v>
      </c>
      <c r="LA126" s="504">
        <f t="shared" si="3449"/>
        <v>0</v>
      </c>
      <c r="LB126" s="500">
        <f t="shared" si="3450"/>
        <v>0</v>
      </c>
      <c r="LE126" s="665"/>
      <c r="LF126" s="666"/>
      <c r="LG126" s="667"/>
      <c r="LH126" s="676"/>
      <c r="LI126" s="669"/>
      <c r="LJ126" s="670"/>
      <c r="LK126" s="1324"/>
      <c r="LL126" s="497" t="e">
        <f t="shared" si="3451"/>
        <v>#N/A</v>
      </c>
      <c r="LM126" s="497" t="e">
        <f t="shared" si="3452"/>
        <v>#N/A</v>
      </c>
      <c r="LN126" s="498" t="e">
        <f t="shared" si="3453"/>
        <v>#N/A</v>
      </c>
      <c r="LO126" s="498">
        <f t="shared" si="3454"/>
        <v>0</v>
      </c>
      <c r="LP126" s="498">
        <f t="shared" si="3455"/>
        <v>0</v>
      </c>
      <c r="LQ126" s="498" t="e">
        <f t="shared" si="3456"/>
        <v>#N/A</v>
      </c>
      <c r="LR126" s="504">
        <f t="shared" si="3457"/>
        <v>0</v>
      </c>
      <c r="LS126" s="500">
        <f t="shared" si="3458"/>
        <v>0</v>
      </c>
      <c r="LV126" s="665"/>
      <c r="LW126" s="666"/>
      <c r="LX126" s="667"/>
      <c r="LY126" s="676"/>
      <c r="LZ126" s="669"/>
      <c r="MA126" s="670"/>
      <c r="MB126" s="1324"/>
      <c r="MC126" s="497" t="e">
        <f t="shared" si="3459"/>
        <v>#N/A</v>
      </c>
      <c r="MD126" s="497" t="e">
        <f t="shared" si="3460"/>
        <v>#N/A</v>
      </c>
      <c r="ME126" s="498" t="e">
        <f t="shared" si="3461"/>
        <v>#N/A</v>
      </c>
      <c r="MF126" s="498">
        <f t="shared" si="3462"/>
        <v>0</v>
      </c>
      <c r="MG126" s="498">
        <f t="shared" si="3463"/>
        <v>0</v>
      </c>
      <c r="MH126" s="498" t="e">
        <f t="shared" si="3464"/>
        <v>#N/A</v>
      </c>
      <c r="MI126" s="504">
        <f t="shared" si="3465"/>
        <v>0</v>
      </c>
      <c r="MJ126" s="500">
        <f t="shared" si="3466"/>
        <v>0</v>
      </c>
      <c r="MM126" s="665"/>
      <c r="MN126" s="666"/>
      <c r="MO126" s="667"/>
      <c r="MP126" s="676"/>
      <c r="MQ126" s="669"/>
      <c r="MR126" s="670"/>
      <c r="MS126" s="1324"/>
      <c r="MT126" s="497" t="e">
        <f t="shared" si="3467"/>
        <v>#N/A</v>
      </c>
      <c r="MU126" s="497" t="e">
        <f t="shared" si="3468"/>
        <v>#N/A</v>
      </c>
      <c r="MV126" s="498" t="e">
        <f t="shared" si="3469"/>
        <v>#N/A</v>
      </c>
      <c r="MW126" s="498">
        <f t="shared" si="3470"/>
        <v>0</v>
      </c>
      <c r="MX126" s="498">
        <f t="shared" si="3471"/>
        <v>0</v>
      </c>
      <c r="MY126" s="498" t="e">
        <f t="shared" si="3472"/>
        <v>#N/A</v>
      </c>
      <c r="MZ126" s="504">
        <f t="shared" si="3473"/>
        <v>0</v>
      </c>
      <c r="NA126" s="500">
        <f t="shared" si="3474"/>
        <v>0</v>
      </c>
      <c r="ND126" s="665"/>
      <c r="NE126" s="666"/>
      <c r="NF126" s="667"/>
      <c r="NG126" s="676"/>
      <c r="NH126" s="669"/>
      <c r="NI126" s="670"/>
      <c r="NJ126" s="1324"/>
      <c r="NK126" s="497" t="e">
        <f t="shared" si="3475"/>
        <v>#N/A</v>
      </c>
      <c r="NL126" s="497" t="e">
        <f t="shared" si="3476"/>
        <v>#N/A</v>
      </c>
      <c r="NM126" s="498" t="e">
        <f t="shared" si="3477"/>
        <v>#N/A</v>
      </c>
      <c r="NN126" s="498">
        <f t="shared" si="3478"/>
        <v>0</v>
      </c>
      <c r="NO126" s="498">
        <f t="shared" si="3479"/>
        <v>0</v>
      </c>
      <c r="NP126" s="498" t="e">
        <f t="shared" si="3480"/>
        <v>#N/A</v>
      </c>
      <c r="NQ126" s="504">
        <f t="shared" si="3481"/>
        <v>0</v>
      </c>
      <c r="NR126" s="500">
        <f t="shared" si="3482"/>
        <v>0</v>
      </c>
      <c r="NU126" s="665"/>
      <c r="NV126" s="666"/>
      <c r="NW126" s="667"/>
      <c r="NX126" s="676"/>
      <c r="NY126" s="669"/>
      <c r="NZ126" s="670"/>
      <c r="OA126" s="1324"/>
      <c r="OB126" s="497" t="e">
        <f t="shared" si="3483"/>
        <v>#N/A</v>
      </c>
      <c r="OC126" s="497" t="e">
        <f t="shared" si="3484"/>
        <v>#N/A</v>
      </c>
      <c r="OD126" s="498" t="e">
        <f t="shared" si="3485"/>
        <v>#N/A</v>
      </c>
      <c r="OE126" s="498">
        <f t="shared" si="3486"/>
        <v>0</v>
      </c>
      <c r="OF126" s="498">
        <f t="shared" si="3487"/>
        <v>0</v>
      </c>
      <c r="OG126" s="498" t="e">
        <f t="shared" si="3488"/>
        <v>#N/A</v>
      </c>
      <c r="OH126" s="504">
        <f t="shared" si="3489"/>
        <v>0</v>
      </c>
      <c r="OI126" s="500">
        <f t="shared" si="3490"/>
        <v>0</v>
      </c>
      <c r="OL126" s="665"/>
      <c r="OM126" s="666"/>
      <c r="ON126" s="667"/>
      <c r="OO126" s="676"/>
      <c r="OP126" s="669"/>
      <c r="OQ126" s="670"/>
      <c r="OR126" s="1324"/>
      <c r="OS126" s="497" t="e">
        <f t="shared" si="3491"/>
        <v>#N/A</v>
      </c>
      <c r="OT126" s="497" t="e">
        <f t="shared" si="3492"/>
        <v>#N/A</v>
      </c>
      <c r="OU126" s="498" t="e">
        <f t="shared" si="3493"/>
        <v>#N/A</v>
      </c>
      <c r="OV126" s="498">
        <f t="shared" si="3494"/>
        <v>0</v>
      </c>
      <c r="OW126" s="498">
        <f t="shared" si="3495"/>
        <v>0</v>
      </c>
      <c r="OX126" s="498" t="e">
        <f t="shared" si="3496"/>
        <v>#N/A</v>
      </c>
      <c r="OY126" s="504">
        <f t="shared" si="3497"/>
        <v>0</v>
      </c>
      <c r="OZ126" s="500">
        <f t="shared" si="3498"/>
        <v>0</v>
      </c>
      <c r="PC126" s="665"/>
      <c r="PD126" s="666"/>
      <c r="PE126" s="667"/>
      <c r="PF126" s="676"/>
      <c r="PG126" s="669"/>
      <c r="PH126" s="670"/>
      <c r="PI126" s="1324"/>
      <c r="PJ126" s="497" t="e">
        <f t="shared" si="3499"/>
        <v>#N/A</v>
      </c>
      <c r="PK126" s="497" t="e">
        <f t="shared" si="3500"/>
        <v>#N/A</v>
      </c>
      <c r="PL126" s="498" t="e">
        <f t="shared" si="3501"/>
        <v>#N/A</v>
      </c>
      <c r="PM126" s="498">
        <f t="shared" si="3502"/>
        <v>0</v>
      </c>
      <c r="PN126" s="498">
        <f t="shared" si="3503"/>
        <v>0</v>
      </c>
      <c r="PO126" s="498" t="e">
        <f t="shared" si="3504"/>
        <v>#N/A</v>
      </c>
      <c r="PP126" s="504">
        <f t="shared" si="3505"/>
        <v>0</v>
      </c>
      <c r="PQ126" s="500">
        <f t="shared" si="3506"/>
        <v>0</v>
      </c>
      <c r="PT126" s="665"/>
      <c r="PU126" s="666"/>
      <c r="PV126" s="667"/>
      <c r="PW126" s="676"/>
      <c r="PX126" s="669"/>
      <c r="PY126" s="670"/>
      <c r="PZ126" s="1324"/>
      <c r="QA126" s="497" t="e">
        <f t="shared" si="3507"/>
        <v>#N/A</v>
      </c>
      <c r="QB126" s="497" t="e">
        <f t="shared" si="3508"/>
        <v>#N/A</v>
      </c>
      <c r="QC126" s="498" t="e">
        <f t="shared" si="3509"/>
        <v>#N/A</v>
      </c>
      <c r="QD126" s="498">
        <f t="shared" si="3510"/>
        <v>0</v>
      </c>
      <c r="QE126" s="498">
        <f t="shared" si="3511"/>
        <v>0</v>
      </c>
      <c r="QF126" s="498" t="e">
        <f t="shared" si="3512"/>
        <v>#N/A</v>
      </c>
      <c r="QG126" s="504">
        <f t="shared" si="3513"/>
        <v>0</v>
      </c>
      <c r="QH126" s="500">
        <f t="shared" si="3514"/>
        <v>0</v>
      </c>
      <c r="QK126" s="665"/>
      <c r="QL126" s="666"/>
      <c r="QM126" s="667"/>
      <c r="QN126" s="676"/>
      <c r="QO126" s="669"/>
      <c r="QP126" s="670"/>
      <c r="QQ126" s="1324"/>
      <c r="QR126" s="497" t="e">
        <f t="shared" si="3515"/>
        <v>#N/A</v>
      </c>
      <c r="QS126" s="497" t="e">
        <f t="shared" si="3516"/>
        <v>#N/A</v>
      </c>
      <c r="QT126" s="498" t="e">
        <f t="shared" si="3517"/>
        <v>#N/A</v>
      </c>
      <c r="QU126" s="498">
        <f t="shared" si="3518"/>
        <v>0</v>
      </c>
      <c r="QV126" s="498">
        <f t="shared" si="3519"/>
        <v>0</v>
      </c>
      <c r="QW126" s="498" t="e">
        <f t="shared" si="3520"/>
        <v>#N/A</v>
      </c>
      <c r="QX126" s="504">
        <f t="shared" si="3521"/>
        <v>0</v>
      </c>
      <c r="QY126" s="500">
        <f t="shared" si="3522"/>
        <v>0</v>
      </c>
      <c r="RB126" s="381"/>
      <c r="RC126" s="382"/>
      <c r="RD126" s="383"/>
      <c r="RE126" s="384"/>
      <c r="RF126" s="385"/>
      <c r="RG126" s="386"/>
      <c r="RH126" s="386"/>
      <c r="RI126" s="497"/>
      <c r="RJ126" s="497"/>
      <c r="RK126" s="501"/>
      <c r="RL126" s="501"/>
      <c r="RM126" s="501"/>
      <c r="RN126" s="501"/>
      <c r="RO126" s="502"/>
      <c r="RP126" s="503"/>
      <c r="RS126" s="381"/>
      <c r="RT126" s="382"/>
      <c r="RU126" s="383"/>
      <c r="RV126" s="384"/>
      <c r="RW126" s="385"/>
      <c r="RX126" s="386"/>
      <c r="RY126" s="386"/>
      <c r="RZ126" s="497"/>
      <c r="SA126" s="497"/>
      <c r="SB126" s="501"/>
      <c r="SC126" s="501"/>
      <c r="SD126" s="501"/>
      <c r="SE126" s="501"/>
      <c r="SF126" s="502"/>
      <c r="SG126" s="503"/>
      <c r="SJ126" s="381"/>
      <c r="SK126" s="382"/>
      <c r="SL126" s="383"/>
      <c r="SM126" s="384"/>
      <c r="SN126" s="385"/>
      <c r="SO126" s="386"/>
      <c r="SP126" s="386"/>
      <c r="SQ126" s="497"/>
      <c r="SR126" s="497"/>
      <c r="SS126" s="501"/>
      <c r="ST126" s="501"/>
      <c r="SU126" s="501"/>
      <c r="SV126" s="501"/>
      <c r="SW126" s="502"/>
      <c r="SX126" s="503"/>
    </row>
    <row r="127" spans="2:518" ht="27" customHeight="1" thickTop="1" thickBot="1">
      <c r="B127" s="825" t="s">
        <v>601</v>
      </c>
      <c r="C127" s="826"/>
      <c r="D127" s="827" t="s">
        <v>602</v>
      </c>
      <c r="E127" s="828"/>
      <c r="F127" s="866"/>
      <c r="G127" s="830"/>
      <c r="H127" s="831"/>
      <c r="K127" s="927" t="s">
        <v>601</v>
      </c>
      <c r="L127" s="928"/>
      <c r="M127" s="929" t="s">
        <v>602</v>
      </c>
      <c r="N127" s="930"/>
      <c r="O127" s="968"/>
      <c r="P127" s="932"/>
      <c r="Q127" s="933"/>
      <c r="R127" s="493"/>
      <c r="S127" s="494"/>
      <c r="T127" s="494"/>
      <c r="U127" s="494"/>
      <c r="V127" s="494"/>
      <c r="W127" s="494"/>
      <c r="X127" s="917"/>
      <c r="Y127" s="918"/>
      <c r="Z127" s="486"/>
      <c r="AA127" s="486"/>
      <c r="AB127" s="927" t="s">
        <v>601</v>
      </c>
      <c r="AC127" s="928"/>
      <c r="AD127" s="929" t="s">
        <v>602</v>
      </c>
      <c r="AE127" s="930"/>
      <c r="AF127" s="968"/>
      <c r="AG127" s="932"/>
      <c r="AH127" s="933"/>
      <c r="AI127" s="493"/>
      <c r="AJ127" s="494"/>
      <c r="AK127" s="494"/>
      <c r="AL127" s="494"/>
      <c r="AM127" s="494"/>
      <c r="AN127" s="494"/>
      <c r="AO127" s="917"/>
      <c r="AP127" s="918"/>
      <c r="AQ127" s="486"/>
      <c r="AR127" s="486"/>
      <c r="AS127" s="927" t="s">
        <v>601</v>
      </c>
      <c r="AT127" s="928"/>
      <c r="AU127" s="929" t="s">
        <v>602</v>
      </c>
      <c r="AV127" s="930"/>
      <c r="AW127" s="968"/>
      <c r="AX127" s="932"/>
      <c r="AY127" s="933"/>
      <c r="AZ127" s="493"/>
      <c r="BA127" s="494"/>
      <c r="BB127" s="494"/>
      <c r="BC127" s="494"/>
      <c r="BD127" s="494"/>
      <c r="BE127" s="494"/>
      <c r="BF127" s="917"/>
      <c r="BG127" s="918"/>
      <c r="BJ127" s="927" t="s">
        <v>601</v>
      </c>
      <c r="BK127" s="928"/>
      <c r="BL127" s="929" t="s">
        <v>602</v>
      </c>
      <c r="BM127" s="930"/>
      <c r="BN127" s="968"/>
      <c r="BO127" s="932"/>
      <c r="BP127" s="933"/>
      <c r="BQ127" s="493"/>
      <c r="BR127" s="494"/>
      <c r="BS127" s="494"/>
      <c r="BT127" s="494"/>
      <c r="BU127" s="494"/>
      <c r="BV127" s="494"/>
      <c r="BW127" s="917"/>
      <c r="BX127" s="918"/>
      <c r="CA127" s="927" t="s">
        <v>601</v>
      </c>
      <c r="CB127" s="928"/>
      <c r="CC127" s="929" t="s">
        <v>602</v>
      </c>
      <c r="CD127" s="930"/>
      <c r="CE127" s="968"/>
      <c r="CF127" s="932"/>
      <c r="CG127" s="933"/>
      <c r="CH127" s="493"/>
      <c r="CI127" s="494"/>
      <c r="CJ127" s="494"/>
      <c r="CK127" s="494"/>
      <c r="CL127" s="494"/>
      <c r="CM127" s="494"/>
      <c r="CN127" s="917"/>
      <c r="CO127" s="918"/>
      <c r="CR127" s="652" t="s">
        <v>601</v>
      </c>
      <c r="CS127" s="1028"/>
      <c r="CT127" s="929" t="s">
        <v>602</v>
      </c>
      <c r="CU127" s="654"/>
      <c r="CV127" s="655"/>
      <c r="CW127" s="932"/>
      <c r="CX127" s="657"/>
      <c r="CY127" s="493"/>
      <c r="CZ127" s="494"/>
      <c r="DA127" s="494"/>
      <c r="DB127" s="494"/>
      <c r="DC127" s="494"/>
      <c r="DD127" s="494"/>
      <c r="DE127" s="917"/>
      <c r="DF127" s="918"/>
      <c r="DI127" s="927" t="s">
        <v>601</v>
      </c>
      <c r="DJ127" s="928"/>
      <c r="DK127" s="929" t="s">
        <v>602</v>
      </c>
      <c r="DL127" s="930"/>
      <c r="DM127" s="968"/>
      <c r="DN127" s="932"/>
      <c r="DO127" s="933"/>
      <c r="DP127" s="493"/>
      <c r="DQ127" s="494"/>
      <c r="DR127" s="494"/>
      <c r="DS127" s="494"/>
      <c r="DT127" s="494"/>
      <c r="DU127" s="494"/>
      <c r="DV127" s="917"/>
      <c r="DW127" s="918"/>
      <c r="DZ127" s="652" t="s">
        <v>601</v>
      </c>
      <c r="EA127" s="1028"/>
      <c r="EB127" s="929" t="s">
        <v>602</v>
      </c>
      <c r="EC127" s="654"/>
      <c r="ED127" s="655"/>
      <c r="EE127" s="932"/>
      <c r="EF127" s="657"/>
      <c r="EG127" s="493"/>
      <c r="EH127" s="494"/>
      <c r="EI127" s="494"/>
      <c r="EJ127" s="494"/>
      <c r="EK127" s="494"/>
      <c r="EL127" s="494"/>
      <c r="EM127" s="917"/>
      <c r="EN127" s="918"/>
      <c r="EQ127" s="665"/>
      <c r="ER127" s="666"/>
      <c r="ES127" s="667"/>
      <c r="ET127" s="676"/>
      <c r="EU127" s="669"/>
      <c r="EV127" s="670"/>
      <c r="EW127" s="1324"/>
      <c r="EX127" s="497" t="e">
        <f t="shared" si="3371"/>
        <v>#N/A</v>
      </c>
      <c r="EY127" s="497" t="e">
        <f t="shared" si="3372"/>
        <v>#N/A</v>
      </c>
      <c r="EZ127" s="498" t="e">
        <f t="shared" si="3373"/>
        <v>#N/A</v>
      </c>
      <c r="FA127" s="498">
        <f t="shared" si="3374"/>
        <v>0</v>
      </c>
      <c r="FB127" s="498">
        <f t="shared" si="3375"/>
        <v>0</v>
      </c>
      <c r="FC127" s="498" t="e">
        <f t="shared" si="3376"/>
        <v>#N/A</v>
      </c>
      <c r="FD127" s="504">
        <f t="shared" si="3377"/>
        <v>0</v>
      </c>
      <c r="FE127" s="500">
        <f t="shared" si="3378"/>
        <v>0</v>
      </c>
      <c r="FH127" s="665"/>
      <c r="FI127" s="666"/>
      <c r="FJ127" s="667"/>
      <c r="FK127" s="676"/>
      <c r="FL127" s="669"/>
      <c r="FM127" s="670"/>
      <c r="FN127" s="1324"/>
      <c r="FO127" s="497" t="e">
        <f t="shared" si="3379"/>
        <v>#N/A</v>
      </c>
      <c r="FP127" s="497" t="e">
        <f t="shared" si="3380"/>
        <v>#N/A</v>
      </c>
      <c r="FQ127" s="498" t="e">
        <f t="shared" si="3381"/>
        <v>#N/A</v>
      </c>
      <c r="FR127" s="498">
        <f t="shared" si="3382"/>
        <v>0</v>
      </c>
      <c r="FS127" s="498">
        <f t="shared" si="3383"/>
        <v>0</v>
      </c>
      <c r="FT127" s="498" t="e">
        <f t="shared" si="3384"/>
        <v>#N/A</v>
      </c>
      <c r="FU127" s="504">
        <f t="shared" si="3385"/>
        <v>0</v>
      </c>
      <c r="FV127" s="500">
        <f t="shared" si="3386"/>
        <v>0</v>
      </c>
      <c r="FY127" s="665"/>
      <c r="FZ127" s="666"/>
      <c r="GA127" s="667"/>
      <c r="GB127" s="676"/>
      <c r="GC127" s="669"/>
      <c r="GD127" s="670"/>
      <c r="GE127" s="1324"/>
      <c r="GF127" s="497" t="e">
        <f t="shared" si="3387"/>
        <v>#N/A</v>
      </c>
      <c r="GG127" s="497" t="e">
        <f t="shared" si="3388"/>
        <v>#N/A</v>
      </c>
      <c r="GH127" s="498" t="e">
        <f t="shared" si="3389"/>
        <v>#N/A</v>
      </c>
      <c r="GI127" s="498">
        <f t="shared" si="3390"/>
        <v>0</v>
      </c>
      <c r="GJ127" s="498">
        <f t="shared" si="3391"/>
        <v>0</v>
      </c>
      <c r="GK127" s="498" t="e">
        <f t="shared" si="3392"/>
        <v>#N/A</v>
      </c>
      <c r="GL127" s="504">
        <f t="shared" si="3393"/>
        <v>0</v>
      </c>
      <c r="GM127" s="500">
        <f t="shared" si="3394"/>
        <v>0</v>
      </c>
      <c r="GP127" s="665"/>
      <c r="GQ127" s="666"/>
      <c r="GR127" s="667"/>
      <c r="GS127" s="676"/>
      <c r="GT127" s="669"/>
      <c r="GU127" s="670"/>
      <c r="GV127" s="1324"/>
      <c r="GW127" s="497" t="e">
        <f t="shared" si="3395"/>
        <v>#N/A</v>
      </c>
      <c r="GX127" s="497" t="e">
        <f t="shared" si="3396"/>
        <v>#N/A</v>
      </c>
      <c r="GY127" s="498" t="e">
        <f t="shared" si="3397"/>
        <v>#N/A</v>
      </c>
      <c r="GZ127" s="498">
        <f t="shared" si="3398"/>
        <v>0</v>
      </c>
      <c r="HA127" s="498">
        <f t="shared" si="3399"/>
        <v>0</v>
      </c>
      <c r="HB127" s="498" t="e">
        <f t="shared" si="3400"/>
        <v>#N/A</v>
      </c>
      <c r="HC127" s="504">
        <f t="shared" si="3401"/>
        <v>0</v>
      </c>
      <c r="HD127" s="500">
        <f t="shared" si="3402"/>
        <v>0</v>
      </c>
      <c r="HG127" s="665"/>
      <c r="HH127" s="666"/>
      <c r="HI127" s="667"/>
      <c r="HJ127" s="676"/>
      <c r="HK127" s="669"/>
      <c r="HL127" s="670"/>
      <c r="HM127" s="1324"/>
      <c r="HN127" s="497" t="e">
        <f t="shared" si="3403"/>
        <v>#N/A</v>
      </c>
      <c r="HO127" s="497" t="e">
        <f t="shared" si="3404"/>
        <v>#N/A</v>
      </c>
      <c r="HP127" s="498" t="e">
        <f t="shared" si="3405"/>
        <v>#N/A</v>
      </c>
      <c r="HQ127" s="498">
        <f t="shared" si="3406"/>
        <v>0</v>
      </c>
      <c r="HR127" s="498">
        <f t="shared" si="3407"/>
        <v>0</v>
      </c>
      <c r="HS127" s="498" t="e">
        <f t="shared" si="3408"/>
        <v>#N/A</v>
      </c>
      <c r="HT127" s="504">
        <f t="shared" si="3409"/>
        <v>0</v>
      </c>
      <c r="HU127" s="500">
        <f t="shared" si="3410"/>
        <v>0</v>
      </c>
      <c r="HX127" s="665"/>
      <c r="HY127" s="666"/>
      <c r="HZ127" s="667"/>
      <c r="IA127" s="676"/>
      <c r="IB127" s="669"/>
      <c r="IC127" s="670"/>
      <c r="ID127" s="1324"/>
      <c r="IE127" s="497" t="e">
        <f t="shared" si="3411"/>
        <v>#N/A</v>
      </c>
      <c r="IF127" s="497" t="e">
        <f t="shared" si="3412"/>
        <v>#N/A</v>
      </c>
      <c r="IG127" s="498" t="e">
        <f t="shared" si="3413"/>
        <v>#N/A</v>
      </c>
      <c r="IH127" s="498">
        <f t="shared" si="3414"/>
        <v>0</v>
      </c>
      <c r="II127" s="498">
        <f t="shared" si="3415"/>
        <v>0</v>
      </c>
      <c r="IJ127" s="498" t="e">
        <f t="shared" si="3416"/>
        <v>#N/A</v>
      </c>
      <c r="IK127" s="504">
        <f t="shared" si="3417"/>
        <v>0</v>
      </c>
      <c r="IL127" s="500">
        <f t="shared" si="3418"/>
        <v>0</v>
      </c>
      <c r="IO127" s="665"/>
      <c r="IP127" s="666"/>
      <c r="IQ127" s="667"/>
      <c r="IR127" s="676"/>
      <c r="IS127" s="669"/>
      <c r="IT127" s="670"/>
      <c r="IU127" s="1324"/>
      <c r="IV127" s="497" t="e">
        <f t="shared" si="3419"/>
        <v>#N/A</v>
      </c>
      <c r="IW127" s="497" t="e">
        <f t="shared" si="3420"/>
        <v>#N/A</v>
      </c>
      <c r="IX127" s="498" t="e">
        <f t="shared" si="3421"/>
        <v>#N/A</v>
      </c>
      <c r="IY127" s="498">
        <f t="shared" si="3422"/>
        <v>0</v>
      </c>
      <c r="IZ127" s="498">
        <f t="shared" si="3423"/>
        <v>0</v>
      </c>
      <c r="JA127" s="498" t="e">
        <f t="shared" si="3424"/>
        <v>#N/A</v>
      </c>
      <c r="JB127" s="504">
        <f t="shared" si="3425"/>
        <v>0</v>
      </c>
      <c r="JC127" s="500">
        <f t="shared" si="3426"/>
        <v>0</v>
      </c>
      <c r="JF127" s="665"/>
      <c r="JG127" s="666"/>
      <c r="JH127" s="667"/>
      <c r="JI127" s="676"/>
      <c r="JJ127" s="669"/>
      <c r="JK127" s="670"/>
      <c r="JL127" s="1324"/>
      <c r="JM127" s="497" t="e">
        <f t="shared" si="3427"/>
        <v>#N/A</v>
      </c>
      <c r="JN127" s="497" t="e">
        <f t="shared" si="3428"/>
        <v>#N/A</v>
      </c>
      <c r="JO127" s="498" t="e">
        <f t="shared" si="3429"/>
        <v>#N/A</v>
      </c>
      <c r="JP127" s="498">
        <f t="shared" si="3430"/>
        <v>0</v>
      </c>
      <c r="JQ127" s="498">
        <f t="shared" si="3431"/>
        <v>0</v>
      </c>
      <c r="JR127" s="498" t="e">
        <f t="shared" si="3432"/>
        <v>#N/A</v>
      </c>
      <c r="JS127" s="504">
        <f t="shared" si="3433"/>
        <v>0</v>
      </c>
      <c r="JT127" s="500">
        <f t="shared" si="3434"/>
        <v>0</v>
      </c>
      <c r="JW127" s="665"/>
      <c r="JX127" s="666"/>
      <c r="JY127" s="667"/>
      <c r="JZ127" s="676"/>
      <c r="KA127" s="669"/>
      <c r="KB127" s="670"/>
      <c r="KC127" s="1324"/>
      <c r="KD127" s="497" t="e">
        <f t="shared" si="3435"/>
        <v>#N/A</v>
      </c>
      <c r="KE127" s="497" t="e">
        <f t="shared" si="3436"/>
        <v>#N/A</v>
      </c>
      <c r="KF127" s="498" t="e">
        <f t="shared" si="3437"/>
        <v>#N/A</v>
      </c>
      <c r="KG127" s="498">
        <f t="shared" si="3438"/>
        <v>0</v>
      </c>
      <c r="KH127" s="498">
        <f t="shared" si="3439"/>
        <v>0</v>
      </c>
      <c r="KI127" s="498" t="e">
        <f t="shared" si="3440"/>
        <v>#N/A</v>
      </c>
      <c r="KJ127" s="504">
        <f t="shared" si="3441"/>
        <v>0</v>
      </c>
      <c r="KK127" s="500">
        <f t="shared" si="3442"/>
        <v>0</v>
      </c>
      <c r="KN127" s="665"/>
      <c r="KO127" s="666"/>
      <c r="KP127" s="667"/>
      <c r="KQ127" s="676"/>
      <c r="KR127" s="669"/>
      <c r="KS127" s="670"/>
      <c r="KT127" s="1324"/>
      <c r="KU127" s="497" t="e">
        <f t="shared" si="3443"/>
        <v>#N/A</v>
      </c>
      <c r="KV127" s="497" t="e">
        <f t="shared" si="3444"/>
        <v>#N/A</v>
      </c>
      <c r="KW127" s="498" t="e">
        <f t="shared" si="3445"/>
        <v>#N/A</v>
      </c>
      <c r="KX127" s="498">
        <f t="shared" si="3446"/>
        <v>0</v>
      </c>
      <c r="KY127" s="498">
        <f t="shared" si="3447"/>
        <v>0</v>
      </c>
      <c r="KZ127" s="498" t="e">
        <f t="shared" si="3448"/>
        <v>#N/A</v>
      </c>
      <c r="LA127" s="504">
        <f t="shared" si="3449"/>
        <v>0</v>
      </c>
      <c r="LB127" s="500">
        <f t="shared" si="3450"/>
        <v>0</v>
      </c>
      <c r="LE127" s="665"/>
      <c r="LF127" s="666"/>
      <c r="LG127" s="667"/>
      <c r="LH127" s="676"/>
      <c r="LI127" s="669"/>
      <c r="LJ127" s="670"/>
      <c r="LK127" s="1324"/>
      <c r="LL127" s="497" t="e">
        <f t="shared" si="3451"/>
        <v>#N/A</v>
      </c>
      <c r="LM127" s="497" t="e">
        <f t="shared" si="3452"/>
        <v>#N/A</v>
      </c>
      <c r="LN127" s="498" t="e">
        <f t="shared" si="3453"/>
        <v>#N/A</v>
      </c>
      <c r="LO127" s="498">
        <f t="shared" si="3454"/>
        <v>0</v>
      </c>
      <c r="LP127" s="498">
        <f t="shared" si="3455"/>
        <v>0</v>
      </c>
      <c r="LQ127" s="498" t="e">
        <f t="shared" si="3456"/>
        <v>#N/A</v>
      </c>
      <c r="LR127" s="504">
        <f t="shared" si="3457"/>
        <v>0</v>
      </c>
      <c r="LS127" s="500">
        <f t="shared" si="3458"/>
        <v>0</v>
      </c>
      <c r="LV127" s="665"/>
      <c r="LW127" s="666"/>
      <c r="LX127" s="667"/>
      <c r="LY127" s="676"/>
      <c r="LZ127" s="669"/>
      <c r="MA127" s="670"/>
      <c r="MB127" s="1324"/>
      <c r="MC127" s="497" t="e">
        <f t="shared" si="3459"/>
        <v>#N/A</v>
      </c>
      <c r="MD127" s="497" t="e">
        <f t="shared" si="3460"/>
        <v>#N/A</v>
      </c>
      <c r="ME127" s="498" t="e">
        <f t="shared" si="3461"/>
        <v>#N/A</v>
      </c>
      <c r="MF127" s="498">
        <f t="shared" si="3462"/>
        <v>0</v>
      </c>
      <c r="MG127" s="498">
        <f t="shared" si="3463"/>
        <v>0</v>
      </c>
      <c r="MH127" s="498" t="e">
        <f t="shared" si="3464"/>
        <v>#N/A</v>
      </c>
      <c r="MI127" s="504">
        <f t="shared" si="3465"/>
        <v>0</v>
      </c>
      <c r="MJ127" s="500">
        <f t="shared" si="3466"/>
        <v>0</v>
      </c>
      <c r="MM127" s="665"/>
      <c r="MN127" s="666"/>
      <c r="MO127" s="667"/>
      <c r="MP127" s="676"/>
      <c r="MQ127" s="669"/>
      <c r="MR127" s="670"/>
      <c r="MS127" s="1324"/>
      <c r="MT127" s="497" t="e">
        <f t="shared" si="3467"/>
        <v>#N/A</v>
      </c>
      <c r="MU127" s="497" t="e">
        <f t="shared" si="3468"/>
        <v>#N/A</v>
      </c>
      <c r="MV127" s="498" t="e">
        <f t="shared" si="3469"/>
        <v>#N/A</v>
      </c>
      <c r="MW127" s="498">
        <f t="shared" si="3470"/>
        <v>0</v>
      </c>
      <c r="MX127" s="498">
        <f t="shared" si="3471"/>
        <v>0</v>
      </c>
      <c r="MY127" s="498" t="e">
        <f t="shared" si="3472"/>
        <v>#N/A</v>
      </c>
      <c r="MZ127" s="504">
        <f t="shared" si="3473"/>
        <v>0</v>
      </c>
      <c r="NA127" s="500">
        <f t="shared" si="3474"/>
        <v>0</v>
      </c>
      <c r="ND127" s="665"/>
      <c r="NE127" s="666"/>
      <c r="NF127" s="667"/>
      <c r="NG127" s="676"/>
      <c r="NH127" s="669"/>
      <c r="NI127" s="670"/>
      <c r="NJ127" s="1324"/>
      <c r="NK127" s="497" t="e">
        <f t="shared" si="3475"/>
        <v>#N/A</v>
      </c>
      <c r="NL127" s="497" t="e">
        <f t="shared" si="3476"/>
        <v>#N/A</v>
      </c>
      <c r="NM127" s="498" t="e">
        <f t="shared" si="3477"/>
        <v>#N/A</v>
      </c>
      <c r="NN127" s="498">
        <f t="shared" si="3478"/>
        <v>0</v>
      </c>
      <c r="NO127" s="498">
        <f t="shared" si="3479"/>
        <v>0</v>
      </c>
      <c r="NP127" s="498" t="e">
        <f t="shared" si="3480"/>
        <v>#N/A</v>
      </c>
      <c r="NQ127" s="504">
        <f t="shared" si="3481"/>
        <v>0</v>
      </c>
      <c r="NR127" s="500">
        <f t="shared" si="3482"/>
        <v>0</v>
      </c>
      <c r="NU127" s="665"/>
      <c r="NV127" s="666"/>
      <c r="NW127" s="667"/>
      <c r="NX127" s="676"/>
      <c r="NY127" s="669"/>
      <c r="NZ127" s="670"/>
      <c r="OA127" s="1324"/>
      <c r="OB127" s="497" t="e">
        <f t="shared" si="3483"/>
        <v>#N/A</v>
      </c>
      <c r="OC127" s="497" t="e">
        <f t="shared" si="3484"/>
        <v>#N/A</v>
      </c>
      <c r="OD127" s="498" t="e">
        <f t="shared" si="3485"/>
        <v>#N/A</v>
      </c>
      <c r="OE127" s="498">
        <f t="shared" si="3486"/>
        <v>0</v>
      </c>
      <c r="OF127" s="498">
        <f t="shared" si="3487"/>
        <v>0</v>
      </c>
      <c r="OG127" s="498" t="e">
        <f t="shared" si="3488"/>
        <v>#N/A</v>
      </c>
      <c r="OH127" s="504">
        <f t="shared" si="3489"/>
        <v>0</v>
      </c>
      <c r="OI127" s="500">
        <f t="shared" si="3490"/>
        <v>0</v>
      </c>
      <c r="OL127" s="665"/>
      <c r="OM127" s="666"/>
      <c r="ON127" s="667"/>
      <c r="OO127" s="676"/>
      <c r="OP127" s="669"/>
      <c r="OQ127" s="670"/>
      <c r="OR127" s="1324"/>
      <c r="OS127" s="497" t="e">
        <f t="shared" si="3491"/>
        <v>#N/A</v>
      </c>
      <c r="OT127" s="497" t="e">
        <f t="shared" si="3492"/>
        <v>#N/A</v>
      </c>
      <c r="OU127" s="498" t="e">
        <f t="shared" si="3493"/>
        <v>#N/A</v>
      </c>
      <c r="OV127" s="498">
        <f t="shared" si="3494"/>
        <v>0</v>
      </c>
      <c r="OW127" s="498">
        <f t="shared" si="3495"/>
        <v>0</v>
      </c>
      <c r="OX127" s="498" t="e">
        <f t="shared" si="3496"/>
        <v>#N/A</v>
      </c>
      <c r="OY127" s="504">
        <f t="shared" si="3497"/>
        <v>0</v>
      </c>
      <c r="OZ127" s="500">
        <f t="shared" si="3498"/>
        <v>0</v>
      </c>
      <c r="PC127" s="665"/>
      <c r="PD127" s="666"/>
      <c r="PE127" s="667"/>
      <c r="PF127" s="676"/>
      <c r="PG127" s="669"/>
      <c r="PH127" s="670"/>
      <c r="PI127" s="1324"/>
      <c r="PJ127" s="497" t="e">
        <f t="shared" si="3499"/>
        <v>#N/A</v>
      </c>
      <c r="PK127" s="497" t="e">
        <f t="shared" si="3500"/>
        <v>#N/A</v>
      </c>
      <c r="PL127" s="498" t="e">
        <f t="shared" si="3501"/>
        <v>#N/A</v>
      </c>
      <c r="PM127" s="498">
        <f t="shared" si="3502"/>
        <v>0</v>
      </c>
      <c r="PN127" s="498">
        <f t="shared" si="3503"/>
        <v>0</v>
      </c>
      <c r="PO127" s="498" t="e">
        <f t="shared" si="3504"/>
        <v>#N/A</v>
      </c>
      <c r="PP127" s="504">
        <f t="shared" si="3505"/>
        <v>0</v>
      </c>
      <c r="PQ127" s="500">
        <f t="shared" si="3506"/>
        <v>0</v>
      </c>
      <c r="PT127" s="665"/>
      <c r="PU127" s="666"/>
      <c r="PV127" s="667"/>
      <c r="PW127" s="676"/>
      <c r="PX127" s="669"/>
      <c r="PY127" s="670"/>
      <c r="PZ127" s="1324"/>
      <c r="QA127" s="497" t="e">
        <f t="shared" si="3507"/>
        <v>#N/A</v>
      </c>
      <c r="QB127" s="497" t="e">
        <f t="shared" si="3508"/>
        <v>#N/A</v>
      </c>
      <c r="QC127" s="498" t="e">
        <f t="shared" si="3509"/>
        <v>#N/A</v>
      </c>
      <c r="QD127" s="498">
        <f t="shared" si="3510"/>
        <v>0</v>
      </c>
      <c r="QE127" s="498">
        <f t="shared" si="3511"/>
        <v>0</v>
      </c>
      <c r="QF127" s="498" t="e">
        <f t="shared" si="3512"/>
        <v>#N/A</v>
      </c>
      <c r="QG127" s="504">
        <f t="shared" si="3513"/>
        <v>0</v>
      </c>
      <c r="QH127" s="500">
        <f t="shared" si="3514"/>
        <v>0</v>
      </c>
      <c r="QK127" s="665"/>
      <c r="QL127" s="666"/>
      <c r="QM127" s="667"/>
      <c r="QN127" s="676"/>
      <c r="QO127" s="669"/>
      <c r="QP127" s="670"/>
      <c r="QQ127" s="1324"/>
      <c r="QR127" s="497" t="e">
        <f t="shared" si="3515"/>
        <v>#N/A</v>
      </c>
      <c r="QS127" s="497" t="e">
        <f t="shared" si="3516"/>
        <v>#N/A</v>
      </c>
      <c r="QT127" s="498" t="e">
        <f t="shared" si="3517"/>
        <v>#N/A</v>
      </c>
      <c r="QU127" s="498">
        <f t="shared" si="3518"/>
        <v>0</v>
      </c>
      <c r="QV127" s="498">
        <f t="shared" si="3519"/>
        <v>0</v>
      </c>
      <c r="QW127" s="498" t="e">
        <f t="shared" si="3520"/>
        <v>#N/A</v>
      </c>
      <c r="QX127" s="504">
        <f t="shared" si="3521"/>
        <v>0</v>
      </c>
      <c r="QY127" s="500">
        <f t="shared" si="3522"/>
        <v>0</v>
      </c>
      <c r="RB127" s="381"/>
      <c r="RC127" s="382"/>
      <c r="RD127" s="383"/>
      <c r="RE127" s="384"/>
      <c r="RF127" s="385"/>
      <c r="RG127" s="386"/>
      <c r="RH127" s="386"/>
      <c r="RI127" s="497"/>
      <c r="RJ127" s="497"/>
      <c r="RK127" s="501"/>
      <c r="RL127" s="501"/>
      <c r="RM127" s="501"/>
      <c r="RN127" s="501"/>
      <c r="RO127" s="502"/>
      <c r="RP127" s="503"/>
      <c r="RS127" s="381"/>
      <c r="RT127" s="382"/>
      <c r="RU127" s="383"/>
      <c r="RV127" s="384"/>
      <c r="RW127" s="385"/>
      <c r="RX127" s="386"/>
      <c r="RY127" s="386"/>
      <c r="RZ127" s="497"/>
      <c r="SA127" s="497"/>
      <c r="SB127" s="501"/>
      <c r="SC127" s="501"/>
      <c r="SD127" s="501"/>
      <c r="SE127" s="501"/>
      <c r="SF127" s="502"/>
      <c r="SG127" s="503"/>
      <c r="SJ127" s="381"/>
      <c r="SK127" s="382"/>
      <c r="SL127" s="383"/>
      <c r="SM127" s="384"/>
      <c r="SN127" s="385"/>
      <c r="SO127" s="386"/>
      <c r="SP127" s="386"/>
      <c r="SQ127" s="497"/>
      <c r="SR127" s="497"/>
      <c r="SS127" s="501"/>
      <c r="ST127" s="501"/>
      <c r="SU127" s="501"/>
      <c r="SV127" s="501"/>
      <c r="SW127" s="502"/>
      <c r="SX127" s="503"/>
    </row>
    <row r="128" spans="2:518" ht="117.75" customHeight="1" thickTop="1" thickBot="1">
      <c r="B128" s="832" t="s">
        <v>603</v>
      </c>
      <c r="C128" s="833" t="s">
        <v>324</v>
      </c>
      <c r="D128" s="840" t="s">
        <v>321</v>
      </c>
      <c r="E128" s="841" t="s">
        <v>145</v>
      </c>
      <c r="F128" s="867">
        <v>6</v>
      </c>
      <c r="G128" s="916">
        <v>0</v>
      </c>
      <c r="H128" s="848">
        <v>0</v>
      </c>
      <c r="K128" s="934" t="s">
        <v>603</v>
      </c>
      <c r="L128" s="935" t="s">
        <v>324</v>
      </c>
      <c r="M128" s="942" t="s">
        <v>321</v>
      </c>
      <c r="N128" s="943" t="s">
        <v>145</v>
      </c>
      <c r="O128" s="969">
        <v>6</v>
      </c>
      <c r="P128" s="1017">
        <v>6750</v>
      </c>
      <c r="Q128" s="950">
        <v>40500</v>
      </c>
      <c r="R128" s="497">
        <f t="shared" ref="R128:R138" si="3523">IF(EXACT(VLOOKUP(K128,OFERTA_0,3,FALSE),M128),1,0)</f>
        <v>1</v>
      </c>
      <c r="S128" s="497">
        <f t="shared" ref="S128:S138" si="3524">IF(EXACT(VLOOKUP(K128,OFERTA_0,4,FALSE),N128),1,0)</f>
        <v>1</v>
      </c>
      <c r="T128" s="498">
        <f t="shared" ref="T128:T138" si="3525">IF(EXACT(VLOOKUP(K128,OFERTA_0,5,FALSE),O128),1,0)</f>
        <v>1</v>
      </c>
      <c r="U128" s="498">
        <f t="shared" ref="U128:U138" si="3526">IF(P128=0,0,1)</f>
        <v>1</v>
      </c>
      <c r="V128" s="498">
        <f t="shared" ref="V128:V138" si="3527">IF(Q128=0,0,1)</f>
        <v>1</v>
      </c>
      <c r="W128" s="498">
        <f t="shared" ref="W128:W138" si="3528">PRODUCT(R128:V128)</f>
        <v>1</v>
      </c>
      <c r="X128" s="504">
        <f t="shared" ref="X128:X138" si="3529">ROUND(Q128,0)</f>
        <v>40500</v>
      </c>
      <c r="Y128" s="500">
        <f t="shared" ref="Y128:Y138" si="3530">Q128-X128</f>
        <v>0</v>
      </c>
      <c r="Z128" s="486"/>
      <c r="AA128" s="486"/>
      <c r="AB128" s="934" t="s">
        <v>603</v>
      </c>
      <c r="AC128" s="935" t="s">
        <v>324</v>
      </c>
      <c r="AD128" s="942" t="s">
        <v>321</v>
      </c>
      <c r="AE128" s="943" t="s">
        <v>145</v>
      </c>
      <c r="AF128" s="969">
        <v>6</v>
      </c>
      <c r="AG128" s="1017">
        <v>98600</v>
      </c>
      <c r="AH128" s="950">
        <v>591600</v>
      </c>
      <c r="AI128" s="497">
        <f t="shared" ref="AI128:AI138" si="3531">IF(EXACT(VLOOKUP(AB128,OFERTA_0,3,FALSE),AD128),1,0)</f>
        <v>1</v>
      </c>
      <c r="AJ128" s="497">
        <f t="shared" ref="AJ128:AJ138" si="3532">IF(EXACT(VLOOKUP(AB128,OFERTA_0,4,FALSE),AE128),1,0)</f>
        <v>1</v>
      </c>
      <c r="AK128" s="498">
        <f t="shared" ref="AK128:AK138" si="3533">IF(EXACT(VLOOKUP(AB128,OFERTA_0,5,FALSE),AF128),1,0)</f>
        <v>1</v>
      </c>
      <c r="AL128" s="498">
        <f t="shared" ref="AL128:AL138" si="3534">IF(AG128=0,0,1)</f>
        <v>1</v>
      </c>
      <c r="AM128" s="498">
        <f t="shared" ref="AM128:AM138" si="3535">IF(AH128=0,0,1)</f>
        <v>1</v>
      </c>
      <c r="AN128" s="498">
        <f t="shared" ref="AN128:AN138" si="3536">PRODUCT(AI128:AM128)</f>
        <v>1</v>
      </c>
      <c r="AO128" s="504">
        <f t="shared" ref="AO128:AO138" si="3537">ROUND(AH128,0)</f>
        <v>591600</v>
      </c>
      <c r="AP128" s="500">
        <f t="shared" ref="AP128:AP138" si="3538">AH128-AO128</f>
        <v>0</v>
      </c>
      <c r="AQ128" s="486"/>
      <c r="AR128" s="486"/>
      <c r="AS128" s="934" t="s">
        <v>603</v>
      </c>
      <c r="AT128" s="935" t="s">
        <v>324</v>
      </c>
      <c r="AU128" s="942" t="s">
        <v>321</v>
      </c>
      <c r="AV128" s="943" t="s">
        <v>145</v>
      </c>
      <c r="AW128" s="969">
        <v>6</v>
      </c>
      <c r="AX128" s="1017">
        <v>11219</v>
      </c>
      <c r="AY128" s="950">
        <v>67314</v>
      </c>
      <c r="AZ128" s="497">
        <f t="shared" ref="AZ128:AZ138" si="3539">IF(EXACT(VLOOKUP(AS128,OFERTA_0,3,FALSE),AU128),1,0)</f>
        <v>1</v>
      </c>
      <c r="BA128" s="497">
        <f t="shared" ref="BA128:BA138" si="3540">IF(EXACT(VLOOKUP(AS128,OFERTA_0,4,FALSE),AV128),1,0)</f>
        <v>1</v>
      </c>
      <c r="BB128" s="498">
        <f t="shared" ref="BB128:BB138" si="3541">IF(EXACT(VLOOKUP(AS128,OFERTA_0,5,FALSE),AW128),1,0)</f>
        <v>1</v>
      </c>
      <c r="BC128" s="498">
        <f t="shared" ref="BC128:BC138" si="3542">IF(AX128=0,0,1)</f>
        <v>1</v>
      </c>
      <c r="BD128" s="498">
        <f t="shared" ref="BD128:BD138" si="3543">IF(AY128=0,0,1)</f>
        <v>1</v>
      </c>
      <c r="BE128" s="498">
        <f t="shared" ref="BE128:BE138" si="3544">PRODUCT(AZ128:BD128)</f>
        <v>1</v>
      </c>
      <c r="BF128" s="504">
        <f t="shared" ref="BF128:BF138" si="3545">ROUND(AY128,0)</f>
        <v>67314</v>
      </c>
      <c r="BG128" s="500">
        <f t="shared" ref="BG128:BG138" si="3546">AY128-BF128</f>
        <v>0</v>
      </c>
      <c r="BJ128" s="934" t="s">
        <v>603</v>
      </c>
      <c r="BK128" s="935" t="s">
        <v>324</v>
      </c>
      <c r="BL128" s="942" t="s">
        <v>321</v>
      </c>
      <c r="BM128" s="943" t="s">
        <v>145</v>
      </c>
      <c r="BN128" s="969">
        <v>6</v>
      </c>
      <c r="BO128" s="1017">
        <v>27850</v>
      </c>
      <c r="BP128" s="950">
        <v>167100</v>
      </c>
      <c r="BQ128" s="497">
        <f t="shared" ref="BQ128:BQ138" si="3547">IF(EXACT(VLOOKUP(BJ128,OFERTA_0,3,FALSE),BL128),1,0)</f>
        <v>1</v>
      </c>
      <c r="BR128" s="497">
        <f t="shared" ref="BR128:BR138" si="3548">IF(EXACT(VLOOKUP(BJ128,OFERTA_0,4,FALSE),BM128),1,0)</f>
        <v>1</v>
      </c>
      <c r="BS128" s="498">
        <f t="shared" ref="BS128:BS138" si="3549">IF(EXACT(VLOOKUP(BJ128,OFERTA_0,5,FALSE),BN128),1,0)</f>
        <v>1</v>
      </c>
      <c r="BT128" s="498">
        <f t="shared" ref="BT128:BT138" si="3550">IF(BO128=0,0,1)</f>
        <v>1</v>
      </c>
      <c r="BU128" s="498">
        <f t="shared" ref="BU128:BU138" si="3551">IF(BP128=0,0,1)</f>
        <v>1</v>
      </c>
      <c r="BV128" s="498">
        <f t="shared" ref="BV128:BV138" si="3552">PRODUCT(BQ128:BU128)</f>
        <v>1</v>
      </c>
      <c r="BW128" s="504">
        <f t="shared" ref="BW128:BW138" si="3553">ROUND(BP128,0)</f>
        <v>167100</v>
      </c>
      <c r="BX128" s="500">
        <f t="shared" ref="BX128:BX138" si="3554">BP128-BW128</f>
        <v>0</v>
      </c>
      <c r="CA128" s="934" t="s">
        <v>603</v>
      </c>
      <c r="CB128" s="935" t="s">
        <v>324</v>
      </c>
      <c r="CC128" s="942" t="s">
        <v>321</v>
      </c>
      <c r="CD128" s="943" t="s">
        <v>145</v>
      </c>
      <c r="CE128" s="969">
        <v>6</v>
      </c>
      <c r="CF128" s="1017">
        <v>13674</v>
      </c>
      <c r="CG128" s="950">
        <v>82044</v>
      </c>
      <c r="CH128" s="497">
        <f t="shared" ref="CH128:CH138" si="3555">IF(EXACT(VLOOKUP(CA128,OFERTA_0,3,FALSE),CC128),1,0)</f>
        <v>1</v>
      </c>
      <c r="CI128" s="497">
        <f t="shared" ref="CI128:CI138" si="3556">IF(EXACT(VLOOKUP(CA128,OFERTA_0,4,FALSE),CD128),1,0)</f>
        <v>1</v>
      </c>
      <c r="CJ128" s="498">
        <f t="shared" ref="CJ128:CJ138" si="3557">IF(EXACT(VLOOKUP(CA128,OFERTA_0,5,FALSE),CE128),1,0)</f>
        <v>1</v>
      </c>
      <c r="CK128" s="498">
        <f t="shared" ref="CK128:CK138" si="3558">IF(CF128=0,0,1)</f>
        <v>1</v>
      </c>
      <c r="CL128" s="498">
        <f t="shared" ref="CL128:CL138" si="3559">IF(CG128=0,0,1)</f>
        <v>1</v>
      </c>
      <c r="CM128" s="498">
        <f t="shared" ref="CM128:CM138" si="3560">PRODUCT(CH128:CL128)</f>
        <v>1</v>
      </c>
      <c r="CN128" s="504">
        <f t="shared" ref="CN128:CN138" si="3561">ROUND(CG128,0)</f>
        <v>82044</v>
      </c>
      <c r="CO128" s="500">
        <f t="shared" ref="CO128:CO138" si="3562">CG128-CN128</f>
        <v>0</v>
      </c>
      <c r="CR128" s="934" t="s">
        <v>603</v>
      </c>
      <c r="CS128" s="935" t="s">
        <v>324</v>
      </c>
      <c r="CT128" s="942" t="s">
        <v>321</v>
      </c>
      <c r="CU128" s="943" t="s">
        <v>145</v>
      </c>
      <c r="CV128" s="676">
        <v>6</v>
      </c>
      <c r="CW128" s="1017">
        <v>13675</v>
      </c>
      <c r="CX128" s="670">
        <f t="shared" ref="CX128:CX138" si="3563">ROUND(CV128*CW128,0)</f>
        <v>82050</v>
      </c>
      <c r="CY128" s="497">
        <f t="shared" ref="CY128:CY138" si="3564">IF(EXACT(VLOOKUP(CR128,OFERTA_0,3,FALSE),CT128),1,0)</f>
        <v>1</v>
      </c>
      <c r="CZ128" s="497">
        <f t="shared" ref="CZ128:CZ138" si="3565">IF(EXACT(VLOOKUP(CR128,OFERTA_0,4,FALSE),CU128),1,0)</f>
        <v>1</v>
      </c>
      <c r="DA128" s="498">
        <f t="shared" ref="DA128:DA138" si="3566">IF(EXACT(VLOOKUP(CR128,OFERTA_0,5,FALSE),CV128),1,0)</f>
        <v>1</v>
      </c>
      <c r="DB128" s="498">
        <f t="shared" ref="DB128:DB138" si="3567">IF(CW128=0,0,1)</f>
        <v>1</v>
      </c>
      <c r="DC128" s="498">
        <f t="shared" ref="DC128:DC138" si="3568">IF(CX128=0,0,1)</f>
        <v>1</v>
      </c>
      <c r="DD128" s="498">
        <f t="shared" ref="DD128:DD138" si="3569">PRODUCT(CY128:DC128)</f>
        <v>1</v>
      </c>
      <c r="DE128" s="504">
        <f t="shared" ref="DE128:DE138" si="3570">ROUND(CX128,0)</f>
        <v>82050</v>
      </c>
      <c r="DF128" s="500">
        <f t="shared" ref="DF128:DF138" si="3571">CX128-DE128</f>
        <v>0</v>
      </c>
      <c r="DI128" s="934" t="s">
        <v>603</v>
      </c>
      <c r="DJ128" s="935" t="s">
        <v>324</v>
      </c>
      <c r="DK128" s="942" t="s">
        <v>321</v>
      </c>
      <c r="DL128" s="943" t="s">
        <v>145</v>
      </c>
      <c r="DM128" s="969">
        <v>6</v>
      </c>
      <c r="DN128" s="1017">
        <v>15000</v>
      </c>
      <c r="DO128" s="950">
        <v>90000</v>
      </c>
      <c r="DP128" s="497">
        <f t="shared" ref="DP128:DP138" si="3572">IF(EXACT(VLOOKUP(DI128,OFERTA_0,3,FALSE),DK128),1,0)</f>
        <v>1</v>
      </c>
      <c r="DQ128" s="497">
        <f t="shared" ref="DQ128:DQ138" si="3573">IF(EXACT(VLOOKUP(DI128,OFERTA_0,4,FALSE),DL128),1,0)</f>
        <v>1</v>
      </c>
      <c r="DR128" s="498">
        <f t="shared" ref="DR128:DR138" si="3574">IF(EXACT(VLOOKUP(DI128,OFERTA_0,5,FALSE),DM128),1,0)</f>
        <v>1</v>
      </c>
      <c r="DS128" s="498">
        <f t="shared" ref="DS128:DS138" si="3575">IF(DN128=0,0,1)</f>
        <v>1</v>
      </c>
      <c r="DT128" s="498">
        <f t="shared" ref="DT128:DT138" si="3576">IF(DO128=0,0,1)</f>
        <v>1</v>
      </c>
      <c r="DU128" s="498">
        <f t="shared" ref="DU128:DU138" si="3577">PRODUCT(DP128:DT128)</f>
        <v>1</v>
      </c>
      <c r="DV128" s="504">
        <f t="shared" ref="DV128:DV138" si="3578">ROUND(DO128,0)</f>
        <v>90000</v>
      </c>
      <c r="DW128" s="500">
        <f t="shared" ref="DW128:DW138" si="3579">DO128-DV128</f>
        <v>0</v>
      </c>
      <c r="DZ128" s="934" t="s">
        <v>603</v>
      </c>
      <c r="EA128" s="935" t="s">
        <v>324</v>
      </c>
      <c r="EB128" s="942" t="s">
        <v>321</v>
      </c>
      <c r="EC128" s="943" t="s">
        <v>145</v>
      </c>
      <c r="ED128" s="676">
        <v>6</v>
      </c>
      <c r="EE128" s="1017">
        <v>13635</v>
      </c>
      <c r="EF128" s="670">
        <f t="shared" ref="EF128:EF138" si="3580">ROUND(ED128*EE128,0)</f>
        <v>81810</v>
      </c>
      <c r="EG128" s="497">
        <f t="shared" ref="EG128:EG138" si="3581">IF(EXACT(VLOOKUP(DZ128,OFERTA_0,3,FALSE),EB128),1,0)</f>
        <v>1</v>
      </c>
      <c r="EH128" s="497">
        <f t="shared" ref="EH128:EH138" si="3582">IF(EXACT(VLOOKUP(DZ128,OFERTA_0,4,FALSE),EC128),1,0)</f>
        <v>1</v>
      </c>
      <c r="EI128" s="498">
        <f t="shared" ref="EI128:EI138" si="3583">IF(EXACT(VLOOKUP(DZ128,OFERTA_0,5,FALSE),ED128),1,0)</f>
        <v>1</v>
      </c>
      <c r="EJ128" s="498">
        <f t="shared" ref="EJ128:EJ138" si="3584">IF(EE128=0,0,1)</f>
        <v>1</v>
      </c>
      <c r="EK128" s="498">
        <f t="shared" ref="EK128:EK138" si="3585">IF(EF128=0,0,1)</f>
        <v>1</v>
      </c>
      <c r="EL128" s="498">
        <f t="shared" ref="EL128:EL138" si="3586">PRODUCT(EG128:EK128)</f>
        <v>1</v>
      </c>
      <c r="EM128" s="504">
        <f t="shared" ref="EM128:EM138" si="3587">ROUND(EF128,0)</f>
        <v>81810</v>
      </c>
      <c r="EN128" s="500">
        <f t="shared" ref="EN128:EN138" si="3588">EF128-EM128</f>
        <v>0</v>
      </c>
      <c r="EQ128" s="665"/>
      <c r="ER128" s="666"/>
      <c r="ES128" s="667"/>
      <c r="ET128" s="676"/>
      <c r="EU128" s="669"/>
      <c r="EV128" s="670"/>
      <c r="EW128" s="1324"/>
      <c r="EX128" s="497" t="e">
        <f t="shared" si="3371"/>
        <v>#N/A</v>
      </c>
      <c r="EY128" s="497" t="e">
        <f t="shared" si="3372"/>
        <v>#N/A</v>
      </c>
      <c r="EZ128" s="498" t="e">
        <f t="shared" si="3373"/>
        <v>#N/A</v>
      </c>
      <c r="FA128" s="498">
        <f t="shared" si="3374"/>
        <v>0</v>
      </c>
      <c r="FB128" s="498">
        <f t="shared" si="3375"/>
        <v>0</v>
      </c>
      <c r="FC128" s="498" t="e">
        <f t="shared" si="3376"/>
        <v>#N/A</v>
      </c>
      <c r="FD128" s="504">
        <f t="shared" si="3377"/>
        <v>0</v>
      </c>
      <c r="FE128" s="500">
        <f t="shared" si="3378"/>
        <v>0</v>
      </c>
      <c r="FH128" s="665"/>
      <c r="FI128" s="666"/>
      <c r="FJ128" s="667"/>
      <c r="FK128" s="676"/>
      <c r="FL128" s="669"/>
      <c r="FM128" s="670"/>
      <c r="FN128" s="1324"/>
      <c r="FO128" s="497" t="e">
        <f t="shared" si="3379"/>
        <v>#N/A</v>
      </c>
      <c r="FP128" s="497" t="e">
        <f t="shared" si="3380"/>
        <v>#N/A</v>
      </c>
      <c r="FQ128" s="498" t="e">
        <f t="shared" si="3381"/>
        <v>#N/A</v>
      </c>
      <c r="FR128" s="498">
        <f t="shared" si="3382"/>
        <v>0</v>
      </c>
      <c r="FS128" s="498">
        <f t="shared" si="3383"/>
        <v>0</v>
      </c>
      <c r="FT128" s="498" t="e">
        <f t="shared" si="3384"/>
        <v>#N/A</v>
      </c>
      <c r="FU128" s="504">
        <f t="shared" si="3385"/>
        <v>0</v>
      </c>
      <c r="FV128" s="500">
        <f t="shared" si="3386"/>
        <v>0</v>
      </c>
      <c r="FY128" s="665"/>
      <c r="FZ128" s="666"/>
      <c r="GA128" s="667"/>
      <c r="GB128" s="676"/>
      <c r="GC128" s="669"/>
      <c r="GD128" s="670"/>
      <c r="GE128" s="1324"/>
      <c r="GF128" s="497" t="e">
        <f t="shared" si="3387"/>
        <v>#N/A</v>
      </c>
      <c r="GG128" s="497" t="e">
        <f t="shared" si="3388"/>
        <v>#N/A</v>
      </c>
      <c r="GH128" s="498" t="e">
        <f t="shared" si="3389"/>
        <v>#N/A</v>
      </c>
      <c r="GI128" s="498">
        <f t="shared" si="3390"/>
        <v>0</v>
      </c>
      <c r="GJ128" s="498">
        <f t="shared" si="3391"/>
        <v>0</v>
      </c>
      <c r="GK128" s="498" t="e">
        <f t="shared" si="3392"/>
        <v>#N/A</v>
      </c>
      <c r="GL128" s="504">
        <f t="shared" si="3393"/>
        <v>0</v>
      </c>
      <c r="GM128" s="500">
        <f t="shared" si="3394"/>
        <v>0</v>
      </c>
      <c r="GP128" s="665"/>
      <c r="GQ128" s="666"/>
      <c r="GR128" s="667"/>
      <c r="GS128" s="676"/>
      <c r="GT128" s="669"/>
      <c r="GU128" s="670"/>
      <c r="GV128" s="1324"/>
      <c r="GW128" s="497" t="e">
        <f t="shared" si="3395"/>
        <v>#N/A</v>
      </c>
      <c r="GX128" s="497" t="e">
        <f t="shared" si="3396"/>
        <v>#N/A</v>
      </c>
      <c r="GY128" s="498" t="e">
        <f t="shared" si="3397"/>
        <v>#N/A</v>
      </c>
      <c r="GZ128" s="498">
        <f t="shared" si="3398"/>
        <v>0</v>
      </c>
      <c r="HA128" s="498">
        <f t="shared" si="3399"/>
        <v>0</v>
      </c>
      <c r="HB128" s="498" t="e">
        <f t="shared" si="3400"/>
        <v>#N/A</v>
      </c>
      <c r="HC128" s="504">
        <f t="shared" si="3401"/>
        <v>0</v>
      </c>
      <c r="HD128" s="500">
        <f t="shared" si="3402"/>
        <v>0</v>
      </c>
      <c r="HG128" s="665"/>
      <c r="HH128" s="666"/>
      <c r="HI128" s="667"/>
      <c r="HJ128" s="676"/>
      <c r="HK128" s="669"/>
      <c r="HL128" s="670"/>
      <c r="HM128" s="1324"/>
      <c r="HN128" s="497" t="e">
        <f t="shared" si="3403"/>
        <v>#N/A</v>
      </c>
      <c r="HO128" s="497" t="e">
        <f t="shared" si="3404"/>
        <v>#N/A</v>
      </c>
      <c r="HP128" s="498" t="e">
        <f t="shared" si="3405"/>
        <v>#N/A</v>
      </c>
      <c r="HQ128" s="498">
        <f t="shared" si="3406"/>
        <v>0</v>
      </c>
      <c r="HR128" s="498">
        <f t="shared" si="3407"/>
        <v>0</v>
      </c>
      <c r="HS128" s="498" t="e">
        <f t="shared" si="3408"/>
        <v>#N/A</v>
      </c>
      <c r="HT128" s="504">
        <f t="shared" si="3409"/>
        <v>0</v>
      </c>
      <c r="HU128" s="500">
        <f t="shared" si="3410"/>
        <v>0</v>
      </c>
      <c r="HX128" s="665"/>
      <c r="HY128" s="666"/>
      <c r="HZ128" s="667"/>
      <c r="IA128" s="676"/>
      <c r="IB128" s="669"/>
      <c r="IC128" s="670"/>
      <c r="ID128" s="1324"/>
      <c r="IE128" s="497" t="e">
        <f t="shared" si="3411"/>
        <v>#N/A</v>
      </c>
      <c r="IF128" s="497" t="e">
        <f t="shared" si="3412"/>
        <v>#N/A</v>
      </c>
      <c r="IG128" s="498" t="e">
        <f t="shared" si="3413"/>
        <v>#N/A</v>
      </c>
      <c r="IH128" s="498">
        <f t="shared" si="3414"/>
        <v>0</v>
      </c>
      <c r="II128" s="498">
        <f t="shared" si="3415"/>
        <v>0</v>
      </c>
      <c r="IJ128" s="498" t="e">
        <f t="shared" si="3416"/>
        <v>#N/A</v>
      </c>
      <c r="IK128" s="504">
        <f t="shared" si="3417"/>
        <v>0</v>
      </c>
      <c r="IL128" s="500">
        <f t="shared" si="3418"/>
        <v>0</v>
      </c>
      <c r="IO128" s="665"/>
      <c r="IP128" s="666"/>
      <c r="IQ128" s="667"/>
      <c r="IR128" s="676"/>
      <c r="IS128" s="669"/>
      <c r="IT128" s="670"/>
      <c r="IU128" s="1324"/>
      <c r="IV128" s="497" t="e">
        <f t="shared" si="3419"/>
        <v>#N/A</v>
      </c>
      <c r="IW128" s="497" t="e">
        <f t="shared" si="3420"/>
        <v>#N/A</v>
      </c>
      <c r="IX128" s="498" t="e">
        <f t="shared" si="3421"/>
        <v>#N/A</v>
      </c>
      <c r="IY128" s="498">
        <f t="shared" si="3422"/>
        <v>0</v>
      </c>
      <c r="IZ128" s="498">
        <f t="shared" si="3423"/>
        <v>0</v>
      </c>
      <c r="JA128" s="498" t="e">
        <f t="shared" si="3424"/>
        <v>#N/A</v>
      </c>
      <c r="JB128" s="504">
        <f t="shared" si="3425"/>
        <v>0</v>
      </c>
      <c r="JC128" s="500">
        <f t="shared" si="3426"/>
        <v>0</v>
      </c>
      <c r="JF128" s="665"/>
      <c r="JG128" s="666"/>
      <c r="JH128" s="667"/>
      <c r="JI128" s="676"/>
      <c r="JJ128" s="669"/>
      <c r="JK128" s="670"/>
      <c r="JL128" s="1324"/>
      <c r="JM128" s="497" t="e">
        <f t="shared" si="3427"/>
        <v>#N/A</v>
      </c>
      <c r="JN128" s="497" t="e">
        <f t="shared" si="3428"/>
        <v>#N/A</v>
      </c>
      <c r="JO128" s="498" t="e">
        <f t="shared" si="3429"/>
        <v>#N/A</v>
      </c>
      <c r="JP128" s="498">
        <f t="shared" si="3430"/>
        <v>0</v>
      </c>
      <c r="JQ128" s="498">
        <f t="shared" si="3431"/>
        <v>0</v>
      </c>
      <c r="JR128" s="498" t="e">
        <f t="shared" si="3432"/>
        <v>#N/A</v>
      </c>
      <c r="JS128" s="504">
        <f t="shared" si="3433"/>
        <v>0</v>
      </c>
      <c r="JT128" s="500">
        <f t="shared" si="3434"/>
        <v>0</v>
      </c>
      <c r="JW128" s="665"/>
      <c r="JX128" s="666"/>
      <c r="JY128" s="667"/>
      <c r="JZ128" s="676"/>
      <c r="KA128" s="669"/>
      <c r="KB128" s="670"/>
      <c r="KC128" s="1324"/>
      <c r="KD128" s="497" t="e">
        <f t="shared" si="3435"/>
        <v>#N/A</v>
      </c>
      <c r="KE128" s="497" t="e">
        <f t="shared" si="3436"/>
        <v>#N/A</v>
      </c>
      <c r="KF128" s="498" t="e">
        <f t="shared" si="3437"/>
        <v>#N/A</v>
      </c>
      <c r="KG128" s="498">
        <f t="shared" si="3438"/>
        <v>0</v>
      </c>
      <c r="KH128" s="498">
        <f t="shared" si="3439"/>
        <v>0</v>
      </c>
      <c r="KI128" s="498" t="e">
        <f t="shared" si="3440"/>
        <v>#N/A</v>
      </c>
      <c r="KJ128" s="504">
        <f t="shared" si="3441"/>
        <v>0</v>
      </c>
      <c r="KK128" s="500">
        <f t="shared" si="3442"/>
        <v>0</v>
      </c>
      <c r="KN128" s="665"/>
      <c r="KO128" s="666"/>
      <c r="KP128" s="667"/>
      <c r="KQ128" s="676"/>
      <c r="KR128" s="669"/>
      <c r="KS128" s="670"/>
      <c r="KT128" s="1324"/>
      <c r="KU128" s="497" t="e">
        <f t="shared" si="3443"/>
        <v>#N/A</v>
      </c>
      <c r="KV128" s="497" t="e">
        <f t="shared" si="3444"/>
        <v>#N/A</v>
      </c>
      <c r="KW128" s="498" t="e">
        <f t="shared" si="3445"/>
        <v>#N/A</v>
      </c>
      <c r="KX128" s="498">
        <f t="shared" si="3446"/>
        <v>0</v>
      </c>
      <c r="KY128" s="498">
        <f t="shared" si="3447"/>
        <v>0</v>
      </c>
      <c r="KZ128" s="498" t="e">
        <f t="shared" si="3448"/>
        <v>#N/A</v>
      </c>
      <c r="LA128" s="504">
        <f t="shared" si="3449"/>
        <v>0</v>
      </c>
      <c r="LB128" s="500">
        <f t="shared" si="3450"/>
        <v>0</v>
      </c>
      <c r="LE128" s="665"/>
      <c r="LF128" s="666"/>
      <c r="LG128" s="667"/>
      <c r="LH128" s="676"/>
      <c r="LI128" s="669"/>
      <c r="LJ128" s="670"/>
      <c r="LK128" s="1324"/>
      <c r="LL128" s="497" t="e">
        <f t="shared" si="3451"/>
        <v>#N/A</v>
      </c>
      <c r="LM128" s="497" t="e">
        <f t="shared" si="3452"/>
        <v>#N/A</v>
      </c>
      <c r="LN128" s="498" t="e">
        <f t="shared" si="3453"/>
        <v>#N/A</v>
      </c>
      <c r="LO128" s="498">
        <f t="shared" si="3454"/>
        <v>0</v>
      </c>
      <c r="LP128" s="498">
        <f t="shared" si="3455"/>
        <v>0</v>
      </c>
      <c r="LQ128" s="498" t="e">
        <f t="shared" si="3456"/>
        <v>#N/A</v>
      </c>
      <c r="LR128" s="504">
        <f t="shared" si="3457"/>
        <v>0</v>
      </c>
      <c r="LS128" s="500">
        <f t="shared" si="3458"/>
        <v>0</v>
      </c>
      <c r="LV128" s="665"/>
      <c r="LW128" s="666"/>
      <c r="LX128" s="667"/>
      <c r="LY128" s="676"/>
      <c r="LZ128" s="669"/>
      <c r="MA128" s="670"/>
      <c r="MB128" s="1324"/>
      <c r="MC128" s="497" t="e">
        <f t="shared" si="3459"/>
        <v>#N/A</v>
      </c>
      <c r="MD128" s="497" t="e">
        <f t="shared" si="3460"/>
        <v>#N/A</v>
      </c>
      <c r="ME128" s="498" t="e">
        <f t="shared" si="3461"/>
        <v>#N/A</v>
      </c>
      <c r="MF128" s="498">
        <f t="shared" si="3462"/>
        <v>0</v>
      </c>
      <c r="MG128" s="498">
        <f t="shared" si="3463"/>
        <v>0</v>
      </c>
      <c r="MH128" s="498" t="e">
        <f t="shared" si="3464"/>
        <v>#N/A</v>
      </c>
      <c r="MI128" s="504">
        <f t="shared" si="3465"/>
        <v>0</v>
      </c>
      <c r="MJ128" s="500">
        <f t="shared" si="3466"/>
        <v>0</v>
      </c>
      <c r="MM128" s="665"/>
      <c r="MN128" s="666"/>
      <c r="MO128" s="667"/>
      <c r="MP128" s="676"/>
      <c r="MQ128" s="669"/>
      <c r="MR128" s="670"/>
      <c r="MS128" s="1324"/>
      <c r="MT128" s="497" t="e">
        <f t="shared" si="3467"/>
        <v>#N/A</v>
      </c>
      <c r="MU128" s="497" t="e">
        <f t="shared" si="3468"/>
        <v>#N/A</v>
      </c>
      <c r="MV128" s="498" t="e">
        <f t="shared" si="3469"/>
        <v>#N/A</v>
      </c>
      <c r="MW128" s="498">
        <f t="shared" si="3470"/>
        <v>0</v>
      </c>
      <c r="MX128" s="498">
        <f t="shared" si="3471"/>
        <v>0</v>
      </c>
      <c r="MY128" s="498" t="e">
        <f t="shared" si="3472"/>
        <v>#N/A</v>
      </c>
      <c r="MZ128" s="504">
        <f t="shared" si="3473"/>
        <v>0</v>
      </c>
      <c r="NA128" s="500">
        <f t="shared" si="3474"/>
        <v>0</v>
      </c>
      <c r="ND128" s="665"/>
      <c r="NE128" s="666"/>
      <c r="NF128" s="667"/>
      <c r="NG128" s="676"/>
      <c r="NH128" s="669"/>
      <c r="NI128" s="670"/>
      <c r="NJ128" s="1324"/>
      <c r="NK128" s="497" t="e">
        <f t="shared" si="3475"/>
        <v>#N/A</v>
      </c>
      <c r="NL128" s="497" t="e">
        <f t="shared" si="3476"/>
        <v>#N/A</v>
      </c>
      <c r="NM128" s="498" t="e">
        <f t="shared" si="3477"/>
        <v>#N/A</v>
      </c>
      <c r="NN128" s="498">
        <f t="shared" si="3478"/>
        <v>0</v>
      </c>
      <c r="NO128" s="498">
        <f t="shared" si="3479"/>
        <v>0</v>
      </c>
      <c r="NP128" s="498" t="e">
        <f t="shared" si="3480"/>
        <v>#N/A</v>
      </c>
      <c r="NQ128" s="504">
        <f t="shared" si="3481"/>
        <v>0</v>
      </c>
      <c r="NR128" s="500">
        <f t="shared" si="3482"/>
        <v>0</v>
      </c>
      <c r="NU128" s="665"/>
      <c r="NV128" s="666"/>
      <c r="NW128" s="667"/>
      <c r="NX128" s="676"/>
      <c r="NY128" s="669"/>
      <c r="NZ128" s="670"/>
      <c r="OA128" s="1324"/>
      <c r="OB128" s="497" t="e">
        <f t="shared" si="3483"/>
        <v>#N/A</v>
      </c>
      <c r="OC128" s="497" t="e">
        <f t="shared" si="3484"/>
        <v>#N/A</v>
      </c>
      <c r="OD128" s="498" t="e">
        <f t="shared" si="3485"/>
        <v>#N/A</v>
      </c>
      <c r="OE128" s="498">
        <f t="shared" si="3486"/>
        <v>0</v>
      </c>
      <c r="OF128" s="498">
        <f t="shared" si="3487"/>
        <v>0</v>
      </c>
      <c r="OG128" s="498" t="e">
        <f t="shared" si="3488"/>
        <v>#N/A</v>
      </c>
      <c r="OH128" s="504">
        <f t="shared" si="3489"/>
        <v>0</v>
      </c>
      <c r="OI128" s="500">
        <f t="shared" si="3490"/>
        <v>0</v>
      </c>
      <c r="OL128" s="665"/>
      <c r="OM128" s="666"/>
      <c r="ON128" s="667"/>
      <c r="OO128" s="676"/>
      <c r="OP128" s="669"/>
      <c r="OQ128" s="670"/>
      <c r="OR128" s="1324"/>
      <c r="OS128" s="497" t="e">
        <f t="shared" si="3491"/>
        <v>#N/A</v>
      </c>
      <c r="OT128" s="497" t="e">
        <f t="shared" si="3492"/>
        <v>#N/A</v>
      </c>
      <c r="OU128" s="498" t="e">
        <f t="shared" si="3493"/>
        <v>#N/A</v>
      </c>
      <c r="OV128" s="498">
        <f t="shared" si="3494"/>
        <v>0</v>
      </c>
      <c r="OW128" s="498">
        <f t="shared" si="3495"/>
        <v>0</v>
      </c>
      <c r="OX128" s="498" t="e">
        <f t="shared" si="3496"/>
        <v>#N/A</v>
      </c>
      <c r="OY128" s="504">
        <f t="shared" si="3497"/>
        <v>0</v>
      </c>
      <c r="OZ128" s="500">
        <f t="shared" si="3498"/>
        <v>0</v>
      </c>
      <c r="PC128" s="665"/>
      <c r="PD128" s="666"/>
      <c r="PE128" s="667"/>
      <c r="PF128" s="676"/>
      <c r="PG128" s="669"/>
      <c r="PH128" s="670"/>
      <c r="PI128" s="1324"/>
      <c r="PJ128" s="497" t="e">
        <f t="shared" si="3499"/>
        <v>#N/A</v>
      </c>
      <c r="PK128" s="497" t="e">
        <f t="shared" si="3500"/>
        <v>#N/A</v>
      </c>
      <c r="PL128" s="498" t="e">
        <f t="shared" si="3501"/>
        <v>#N/A</v>
      </c>
      <c r="PM128" s="498">
        <f t="shared" si="3502"/>
        <v>0</v>
      </c>
      <c r="PN128" s="498">
        <f t="shared" si="3503"/>
        <v>0</v>
      </c>
      <c r="PO128" s="498" t="e">
        <f t="shared" si="3504"/>
        <v>#N/A</v>
      </c>
      <c r="PP128" s="504">
        <f t="shared" si="3505"/>
        <v>0</v>
      </c>
      <c r="PQ128" s="500">
        <f t="shared" si="3506"/>
        <v>0</v>
      </c>
      <c r="PT128" s="665"/>
      <c r="PU128" s="666"/>
      <c r="PV128" s="667"/>
      <c r="PW128" s="676"/>
      <c r="PX128" s="669"/>
      <c r="PY128" s="670"/>
      <c r="PZ128" s="1324"/>
      <c r="QA128" s="497" t="e">
        <f t="shared" si="3507"/>
        <v>#N/A</v>
      </c>
      <c r="QB128" s="497" t="e">
        <f t="shared" si="3508"/>
        <v>#N/A</v>
      </c>
      <c r="QC128" s="498" t="e">
        <f t="shared" si="3509"/>
        <v>#N/A</v>
      </c>
      <c r="QD128" s="498">
        <f t="shared" si="3510"/>
        <v>0</v>
      </c>
      <c r="QE128" s="498">
        <f t="shared" si="3511"/>
        <v>0</v>
      </c>
      <c r="QF128" s="498" t="e">
        <f t="shared" si="3512"/>
        <v>#N/A</v>
      </c>
      <c r="QG128" s="504">
        <f t="shared" si="3513"/>
        <v>0</v>
      </c>
      <c r="QH128" s="500">
        <f t="shared" si="3514"/>
        <v>0</v>
      </c>
      <c r="QK128" s="665"/>
      <c r="QL128" s="666"/>
      <c r="QM128" s="667"/>
      <c r="QN128" s="676"/>
      <c r="QO128" s="669"/>
      <c r="QP128" s="670"/>
      <c r="QQ128" s="1324"/>
      <c r="QR128" s="497" t="e">
        <f t="shared" si="3515"/>
        <v>#N/A</v>
      </c>
      <c r="QS128" s="497" t="e">
        <f t="shared" si="3516"/>
        <v>#N/A</v>
      </c>
      <c r="QT128" s="498" t="e">
        <f t="shared" si="3517"/>
        <v>#N/A</v>
      </c>
      <c r="QU128" s="498">
        <f t="shared" si="3518"/>
        <v>0</v>
      </c>
      <c r="QV128" s="498">
        <f t="shared" si="3519"/>
        <v>0</v>
      </c>
      <c r="QW128" s="498" t="e">
        <f t="shared" si="3520"/>
        <v>#N/A</v>
      </c>
      <c r="QX128" s="504">
        <f t="shared" si="3521"/>
        <v>0</v>
      </c>
      <c r="QY128" s="500">
        <f t="shared" si="3522"/>
        <v>0</v>
      </c>
      <c r="RB128" s="381"/>
      <c r="RC128" s="382"/>
      <c r="RD128" s="383"/>
      <c r="RE128" s="384"/>
      <c r="RF128" s="385"/>
      <c r="RG128" s="386"/>
      <c r="RH128" s="386"/>
      <c r="RI128" s="497"/>
      <c r="RJ128" s="497"/>
      <c r="RK128" s="501"/>
      <c r="RL128" s="501"/>
      <c r="RM128" s="501"/>
      <c r="RN128" s="501"/>
      <c r="RO128" s="502"/>
      <c r="RP128" s="503"/>
      <c r="RS128" s="381"/>
      <c r="RT128" s="382"/>
      <c r="RU128" s="383"/>
      <c r="RV128" s="384"/>
      <c r="RW128" s="385"/>
      <c r="RX128" s="386"/>
      <c r="RY128" s="386"/>
      <c r="RZ128" s="497"/>
      <c r="SA128" s="497"/>
      <c r="SB128" s="501"/>
      <c r="SC128" s="501"/>
      <c r="SD128" s="501"/>
      <c r="SE128" s="501"/>
      <c r="SF128" s="502"/>
      <c r="SG128" s="503"/>
      <c r="SJ128" s="381"/>
      <c r="SK128" s="382"/>
      <c r="SL128" s="383"/>
      <c r="SM128" s="384"/>
      <c r="SN128" s="385"/>
      <c r="SO128" s="386"/>
      <c r="SP128" s="386"/>
      <c r="SQ128" s="497"/>
      <c r="SR128" s="497"/>
      <c r="SS128" s="501"/>
      <c r="ST128" s="501"/>
      <c r="SU128" s="501"/>
      <c r="SV128" s="501"/>
      <c r="SW128" s="502"/>
      <c r="SX128" s="503"/>
    </row>
    <row r="129" spans="2:518" ht="119.25" customHeight="1" thickTop="1" thickBot="1">
      <c r="B129" s="863" t="s">
        <v>604</v>
      </c>
      <c r="C129" s="833" t="s">
        <v>324</v>
      </c>
      <c r="D129" s="834" t="s">
        <v>277</v>
      </c>
      <c r="E129" s="835" t="s">
        <v>145</v>
      </c>
      <c r="F129" s="836">
        <v>6</v>
      </c>
      <c r="G129" s="916">
        <v>0</v>
      </c>
      <c r="H129" s="837">
        <v>0</v>
      </c>
      <c r="K129" s="965" t="s">
        <v>604</v>
      </c>
      <c r="L129" s="935" t="s">
        <v>324</v>
      </c>
      <c r="M129" s="936" t="s">
        <v>277</v>
      </c>
      <c r="N129" s="937" t="s">
        <v>145</v>
      </c>
      <c r="O129" s="938">
        <v>6</v>
      </c>
      <c r="P129" s="1017">
        <v>8100</v>
      </c>
      <c r="Q129" s="939">
        <v>48600</v>
      </c>
      <c r="R129" s="497">
        <f t="shared" si="3523"/>
        <v>1</v>
      </c>
      <c r="S129" s="497">
        <f t="shared" si="3524"/>
        <v>1</v>
      </c>
      <c r="T129" s="498">
        <f t="shared" si="3525"/>
        <v>1</v>
      </c>
      <c r="U129" s="498">
        <f t="shared" si="3526"/>
        <v>1</v>
      </c>
      <c r="V129" s="498">
        <f t="shared" si="3527"/>
        <v>1</v>
      </c>
      <c r="W129" s="498">
        <f t="shared" si="3528"/>
        <v>1</v>
      </c>
      <c r="X129" s="504">
        <f t="shared" si="3529"/>
        <v>48600</v>
      </c>
      <c r="Y129" s="500">
        <f t="shared" si="3530"/>
        <v>0</v>
      </c>
      <c r="Z129" s="486"/>
      <c r="AA129" s="486"/>
      <c r="AB129" s="965" t="s">
        <v>604</v>
      </c>
      <c r="AC129" s="935" t="s">
        <v>324</v>
      </c>
      <c r="AD129" s="936" t="s">
        <v>277</v>
      </c>
      <c r="AE129" s="937" t="s">
        <v>145</v>
      </c>
      <c r="AF129" s="938">
        <v>6</v>
      </c>
      <c r="AG129" s="1017">
        <v>47500</v>
      </c>
      <c r="AH129" s="939">
        <v>285000</v>
      </c>
      <c r="AI129" s="497">
        <f t="shared" si="3531"/>
        <v>1</v>
      </c>
      <c r="AJ129" s="497">
        <f t="shared" si="3532"/>
        <v>1</v>
      </c>
      <c r="AK129" s="498">
        <f t="shared" si="3533"/>
        <v>1</v>
      </c>
      <c r="AL129" s="498">
        <f t="shared" si="3534"/>
        <v>1</v>
      </c>
      <c r="AM129" s="498">
        <f t="shared" si="3535"/>
        <v>1</v>
      </c>
      <c r="AN129" s="498">
        <f t="shared" si="3536"/>
        <v>1</v>
      </c>
      <c r="AO129" s="504">
        <f t="shared" si="3537"/>
        <v>285000</v>
      </c>
      <c r="AP129" s="500">
        <f t="shared" si="3538"/>
        <v>0</v>
      </c>
      <c r="AQ129" s="486"/>
      <c r="AR129" s="486"/>
      <c r="AS129" s="965" t="s">
        <v>604</v>
      </c>
      <c r="AT129" s="935" t="s">
        <v>324</v>
      </c>
      <c r="AU129" s="936" t="s">
        <v>277</v>
      </c>
      <c r="AV129" s="937" t="s">
        <v>145</v>
      </c>
      <c r="AW129" s="938">
        <v>6</v>
      </c>
      <c r="AX129" s="1017">
        <v>8140</v>
      </c>
      <c r="AY129" s="939">
        <v>48840</v>
      </c>
      <c r="AZ129" s="497">
        <f t="shared" si="3539"/>
        <v>1</v>
      </c>
      <c r="BA129" s="497">
        <f t="shared" si="3540"/>
        <v>1</v>
      </c>
      <c r="BB129" s="498">
        <f t="shared" si="3541"/>
        <v>1</v>
      </c>
      <c r="BC129" s="498">
        <f t="shared" si="3542"/>
        <v>1</v>
      </c>
      <c r="BD129" s="498">
        <f t="shared" si="3543"/>
        <v>1</v>
      </c>
      <c r="BE129" s="498">
        <f t="shared" si="3544"/>
        <v>1</v>
      </c>
      <c r="BF129" s="504">
        <f t="shared" si="3545"/>
        <v>48840</v>
      </c>
      <c r="BG129" s="500">
        <f t="shared" si="3546"/>
        <v>0</v>
      </c>
      <c r="BJ129" s="965" t="s">
        <v>604</v>
      </c>
      <c r="BK129" s="935" t="s">
        <v>324</v>
      </c>
      <c r="BL129" s="936" t="s">
        <v>277</v>
      </c>
      <c r="BM129" s="937" t="s">
        <v>145</v>
      </c>
      <c r="BN129" s="938">
        <v>6</v>
      </c>
      <c r="BO129" s="1017">
        <v>20574</v>
      </c>
      <c r="BP129" s="939">
        <v>123444</v>
      </c>
      <c r="BQ129" s="497">
        <f t="shared" si="3547"/>
        <v>1</v>
      </c>
      <c r="BR129" s="497">
        <f t="shared" si="3548"/>
        <v>1</v>
      </c>
      <c r="BS129" s="498">
        <f t="shared" si="3549"/>
        <v>1</v>
      </c>
      <c r="BT129" s="498">
        <f t="shared" si="3550"/>
        <v>1</v>
      </c>
      <c r="BU129" s="498">
        <f t="shared" si="3551"/>
        <v>1</v>
      </c>
      <c r="BV129" s="498">
        <f t="shared" si="3552"/>
        <v>1</v>
      </c>
      <c r="BW129" s="504">
        <f t="shared" si="3553"/>
        <v>123444</v>
      </c>
      <c r="BX129" s="500">
        <f t="shared" si="3554"/>
        <v>0</v>
      </c>
      <c r="CA129" s="965" t="s">
        <v>604</v>
      </c>
      <c r="CB129" s="935" t="s">
        <v>324</v>
      </c>
      <c r="CC129" s="936" t="s">
        <v>277</v>
      </c>
      <c r="CD129" s="937" t="s">
        <v>145</v>
      </c>
      <c r="CE129" s="938">
        <v>6</v>
      </c>
      <c r="CF129" s="1017">
        <v>9843</v>
      </c>
      <c r="CG129" s="939">
        <v>59058</v>
      </c>
      <c r="CH129" s="497">
        <f t="shared" si="3555"/>
        <v>1</v>
      </c>
      <c r="CI129" s="497">
        <f t="shared" si="3556"/>
        <v>1</v>
      </c>
      <c r="CJ129" s="498">
        <f t="shared" si="3557"/>
        <v>1</v>
      </c>
      <c r="CK129" s="498">
        <f t="shared" si="3558"/>
        <v>1</v>
      </c>
      <c r="CL129" s="498">
        <f t="shared" si="3559"/>
        <v>1</v>
      </c>
      <c r="CM129" s="498">
        <f t="shared" si="3560"/>
        <v>1</v>
      </c>
      <c r="CN129" s="504">
        <f t="shared" si="3561"/>
        <v>59058</v>
      </c>
      <c r="CO129" s="500">
        <f t="shared" si="3562"/>
        <v>0</v>
      </c>
      <c r="CR129" s="965" t="s">
        <v>604</v>
      </c>
      <c r="CS129" s="935" t="s">
        <v>324</v>
      </c>
      <c r="CT129" s="936" t="s">
        <v>277</v>
      </c>
      <c r="CU129" s="937" t="s">
        <v>145</v>
      </c>
      <c r="CV129" s="1030">
        <v>6</v>
      </c>
      <c r="CW129" s="1017">
        <v>9848</v>
      </c>
      <c r="CX129" s="698">
        <f t="shared" si="3563"/>
        <v>59088</v>
      </c>
      <c r="CY129" s="497">
        <f t="shared" si="3564"/>
        <v>1</v>
      </c>
      <c r="CZ129" s="497">
        <f t="shared" si="3565"/>
        <v>1</v>
      </c>
      <c r="DA129" s="498">
        <f t="shared" si="3566"/>
        <v>1</v>
      </c>
      <c r="DB129" s="498">
        <f t="shared" si="3567"/>
        <v>1</v>
      </c>
      <c r="DC129" s="498">
        <f t="shared" si="3568"/>
        <v>1</v>
      </c>
      <c r="DD129" s="498">
        <f t="shared" si="3569"/>
        <v>1</v>
      </c>
      <c r="DE129" s="504">
        <f t="shared" si="3570"/>
        <v>59088</v>
      </c>
      <c r="DF129" s="500">
        <f t="shared" si="3571"/>
        <v>0</v>
      </c>
      <c r="DI129" s="965" t="s">
        <v>604</v>
      </c>
      <c r="DJ129" s="935" t="s">
        <v>324</v>
      </c>
      <c r="DK129" s="936" t="s">
        <v>277</v>
      </c>
      <c r="DL129" s="937" t="s">
        <v>145</v>
      </c>
      <c r="DM129" s="938">
        <v>6</v>
      </c>
      <c r="DN129" s="1017">
        <v>12000</v>
      </c>
      <c r="DO129" s="939">
        <v>72000</v>
      </c>
      <c r="DP129" s="497">
        <f t="shared" si="3572"/>
        <v>1</v>
      </c>
      <c r="DQ129" s="497">
        <f t="shared" si="3573"/>
        <v>1</v>
      </c>
      <c r="DR129" s="498">
        <f t="shared" si="3574"/>
        <v>1</v>
      </c>
      <c r="DS129" s="498">
        <f t="shared" si="3575"/>
        <v>1</v>
      </c>
      <c r="DT129" s="498">
        <f t="shared" si="3576"/>
        <v>1</v>
      </c>
      <c r="DU129" s="498">
        <f t="shared" si="3577"/>
        <v>1</v>
      </c>
      <c r="DV129" s="504">
        <f t="shared" si="3578"/>
        <v>72000</v>
      </c>
      <c r="DW129" s="500">
        <f t="shared" si="3579"/>
        <v>0</v>
      </c>
      <c r="DZ129" s="965" t="s">
        <v>604</v>
      </c>
      <c r="EA129" s="935" t="s">
        <v>324</v>
      </c>
      <c r="EB129" s="936" t="s">
        <v>277</v>
      </c>
      <c r="EC129" s="937" t="s">
        <v>145</v>
      </c>
      <c r="ED129" s="1030">
        <v>6</v>
      </c>
      <c r="EE129" s="1017">
        <v>9842</v>
      </c>
      <c r="EF129" s="698">
        <f t="shared" si="3580"/>
        <v>59052</v>
      </c>
      <c r="EG129" s="497">
        <f t="shared" si="3581"/>
        <v>1</v>
      </c>
      <c r="EH129" s="497">
        <f t="shared" si="3582"/>
        <v>1</v>
      </c>
      <c r="EI129" s="498">
        <f t="shared" si="3583"/>
        <v>1</v>
      </c>
      <c r="EJ129" s="498">
        <f t="shared" si="3584"/>
        <v>1</v>
      </c>
      <c r="EK129" s="498">
        <f t="shared" si="3585"/>
        <v>1</v>
      </c>
      <c r="EL129" s="498">
        <f t="shared" si="3586"/>
        <v>1</v>
      </c>
      <c r="EM129" s="504">
        <f t="shared" si="3587"/>
        <v>59052</v>
      </c>
      <c r="EN129" s="500">
        <f t="shared" si="3588"/>
        <v>0</v>
      </c>
      <c r="EQ129" s="693"/>
      <c r="ER129" s="685"/>
      <c r="ES129" s="694"/>
      <c r="ET129" s="695"/>
      <c r="EU129" s="688"/>
      <c r="EV129" s="696"/>
      <c r="EW129" s="1324"/>
      <c r="EX129" s="497" t="e">
        <f t="shared" si="3371"/>
        <v>#N/A</v>
      </c>
      <c r="EY129" s="497" t="e">
        <f t="shared" si="3372"/>
        <v>#N/A</v>
      </c>
      <c r="EZ129" s="498" t="e">
        <f t="shared" si="3373"/>
        <v>#N/A</v>
      </c>
      <c r="FA129" s="498">
        <f t="shared" si="3374"/>
        <v>0</v>
      </c>
      <c r="FB129" s="498">
        <f t="shared" si="3375"/>
        <v>0</v>
      </c>
      <c r="FC129" s="498" t="e">
        <f t="shared" si="3376"/>
        <v>#N/A</v>
      </c>
      <c r="FD129" s="504">
        <f t="shared" si="3377"/>
        <v>0</v>
      </c>
      <c r="FE129" s="500">
        <f t="shared" si="3378"/>
        <v>0</v>
      </c>
      <c r="FH129" s="693"/>
      <c r="FI129" s="685"/>
      <c r="FJ129" s="694"/>
      <c r="FK129" s="695"/>
      <c r="FL129" s="688"/>
      <c r="FM129" s="696"/>
      <c r="FN129" s="1324"/>
      <c r="FO129" s="497" t="e">
        <f t="shared" si="3379"/>
        <v>#N/A</v>
      </c>
      <c r="FP129" s="497" t="e">
        <f t="shared" si="3380"/>
        <v>#N/A</v>
      </c>
      <c r="FQ129" s="498" t="e">
        <f t="shared" si="3381"/>
        <v>#N/A</v>
      </c>
      <c r="FR129" s="498">
        <f t="shared" si="3382"/>
        <v>0</v>
      </c>
      <c r="FS129" s="498">
        <f t="shared" si="3383"/>
        <v>0</v>
      </c>
      <c r="FT129" s="498" t="e">
        <f t="shared" si="3384"/>
        <v>#N/A</v>
      </c>
      <c r="FU129" s="504">
        <f t="shared" si="3385"/>
        <v>0</v>
      </c>
      <c r="FV129" s="500">
        <f t="shared" si="3386"/>
        <v>0</v>
      </c>
      <c r="FY129" s="693"/>
      <c r="FZ129" s="685"/>
      <c r="GA129" s="694"/>
      <c r="GB129" s="695"/>
      <c r="GC129" s="688"/>
      <c r="GD129" s="696"/>
      <c r="GE129" s="1324"/>
      <c r="GF129" s="497" t="e">
        <f t="shared" si="3387"/>
        <v>#N/A</v>
      </c>
      <c r="GG129" s="497" t="e">
        <f t="shared" si="3388"/>
        <v>#N/A</v>
      </c>
      <c r="GH129" s="498" t="e">
        <f t="shared" si="3389"/>
        <v>#N/A</v>
      </c>
      <c r="GI129" s="498">
        <f t="shared" si="3390"/>
        <v>0</v>
      </c>
      <c r="GJ129" s="498">
        <f t="shared" si="3391"/>
        <v>0</v>
      </c>
      <c r="GK129" s="498" t="e">
        <f t="shared" si="3392"/>
        <v>#N/A</v>
      </c>
      <c r="GL129" s="504">
        <f t="shared" si="3393"/>
        <v>0</v>
      </c>
      <c r="GM129" s="500">
        <f t="shared" si="3394"/>
        <v>0</v>
      </c>
      <c r="GP129" s="693"/>
      <c r="GQ129" s="685"/>
      <c r="GR129" s="694"/>
      <c r="GS129" s="695"/>
      <c r="GT129" s="688"/>
      <c r="GU129" s="696"/>
      <c r="GV129" s="1324"/>
      <c r="GW129" s="497" t="e">
        <f t="shared" si="3395"/>
        <v>#N/A</v>
      </c>
      <c r="GX129" s="497" t="e">
        <f t="shared" si="3396"/>
        <v>#N/A</v>
      </c>
      <c r="GY129" s="498" t="e">
        <f t="shared" si="3397"/>
        <v>#N/A</v>
      </c>
      <c r="GZ129" s="498">
        <f t="shared" si="3398"/>
        <v>0</v>
      </c>
      <c r="HA129" s="498">
        <f t="shared" si="3399"/>
        <v>0</v>
      </c>
      <c r="HB129" s="498" t="e">
        <f t="shared" si="3400"/>
        <v>#N/A</v>
      </c>
      <c r="HC129" s="504">
        <f t="shared" si="3401"/>
        <v>0</v>
      </c>
      <c r="HD129" s="500">
        <f t="shared" si="3402"/>
        <v>0</v>
      </c>
      <c r="HG129" s="693"/>
      <c r="HH129" s="685"/>
      <c r="HI129" s="694"/>
      <c r="HJ129" s="695"/>
      <c r="HK129" s="688"/>
      <c r="HL129" s="696"/>
      <c r="HM129" s="1324"/>
      <c r="HN129" s="497" t="e">
        <f t="shared" si="3403"/>
        <v>#N/A</v>
      </c>
      <c r="HO129" s="497" t="e">
        <f t="shared" si="3404"/>
        <v>#N/A</v>
      </c>
      <c r="HP129" s="498" t="e">
        <f t="shared" si="3405"/>
        <v>#N/A</v>
      </c>
      <c r="HQ129" s="498">
        <f t="shared" si="3406"/>
        <v>0</v>
      </c>
      <c r="HR129" s="498">
        <f t="shared" si="3407"/>
        <v>0</v>
      </c>
      <c r="HS129" s="498" t="e">
        <f t="shared" si="3408"/>
        <v>#N/A</v>
      </c>
      <c r="HT129" s="504">
        <f t="shared" si="3409"/>
        <v>0</v>
      </c>
      <c r="HU129" s="500">
        <f t="shared" si="3410"/>
        <v>0</v>
      </c>
      <c r="HX129" s="693"/>
      <c r="HY129" s="685"/>
      <c r="HZ129" s="694"/>
      <c r="IA129" s="695"/>
      <c r="IB129" s="688"/>
      <c r="IC129" s="696"/>
      <c r="ID129" s="1324"/>
      <c r="IE129" s="497" t="e">
        <f t="shared" si="3411"/>
        <v>#N/A</v>
      </c>
      <c r="IF129" s="497" t="e">
        <f t="shared" si="3412"/>
        <v>#N/A</v>
      </c>
      <c r="IG129" s="498" t="e">
        <f t="shared" si="3413"/>
        <v>#N/A</v>
      </c>
      <c r="IH129" s="498">
        <f t="shared" si="3414"/>
        <v>0</v>
      </c>
      <c r="II129" s="498">
        <f t="shared" si="3415"/>
        <v>0</v>
      </c>
      <c r="IJ129" s="498" t="e">
        <f t="shared" si="3416"/>
        <v>#N/A</v>
      </c>
      <c r="IK129" s="504">
        <f t="shared" si="3417"/>
        <v>0</v>
      </c>
      <c r="IL129" s="500">
        <f t="shared" si="3418"/>
        <v>0</v>
      </c>
      <c r="IO129" s="693"/>
      <c r="IP129" s="685"/>
      <c r="IQ129" s="694"/>
      <c r="IR129" s="695"/>
      <c r="IS129" s="688"/>
      <c r="IT129" s="696"/>
      <c r="IU129" s="1324"/>
      <c r="IV129" s="497" t="e">
        <f t="shared" si="3419"/>
        <v>#N/A</v>
      </c>
      <c r="IW129" s="497" t="e">
        <f t="shared" si="3420"/>
        <v>#N/A</v>
      </c>
      <c r="IX129" s="498" t="e">
        <f t="shared" si="3421"/>
        <v>#N/A</v>
      </c>
      <c r="IY129" s="498">
        <f t="shared" si="3422"/>
        <v>0</v>
      </c>
      <c r="IZ129" s="498">
        <f t="shared" si="3423"/>
        <v>0</v>
      </c>
      <c r="JA129" s="498" t="e">
        <f t="shared" si="3424"/>
        <v>#N/A</v>
      </c>
      <c r="JB129" s="504">
        <f t="shared" si="3425"/>
        <v>0</v>
      </c>
      <c r="JC129" s="500">
        <f t="shared" si="3426"/>
        <v>0</v>
      </c>
      <c r="JF129" s="693"/>
      <c r="JG129" s="685"/>
      <c r="JH129" s="694"/>
      <c r="JI129" s="695"/>
      <c r="JJ129" s="688"/>
      <c r="JK129" s="696"/>
      <c r="JL129" s="1324"/>
      <c r="JM129" s="497" t="e">
        <f t="shared" si="3427"/>
        <v>#N/A</v>
      </c>
      <c r="JN129" s="497" t="e">
        <f t="shared" si="3428"/>
        <v>#N/A</v>
      </c>
      <c r="JO129" s="498" t="e">
        <f t="shared" si="3429"/>
        <v>#N/A</v>
      </c>
      <c r="JP129" s="498">
        <f t="shared" si="3430"/>
        <v>0</v>
      </c>
      <c r="JQ129" s="498">
        <f t="shared" si="3431"/>
        <v>0</v>
      </c>
      <c r="JR129" s="498" t="e">
        <f t="shared" si="3432"/>
        <v>#N/A</v>
      </c>
      <c r="JS129" s="504">
        <f t="shared" si="3433"/>
        <v>0</v>
      </c>
      <c r="JT129" s="500">
        <f t="shared" si="3434"/>
        <v>0</v>
      </c>
      <c r="JW129" s="693"/>
      <c r="JX129" s="685"/>
      <c r="JY129" s="694"/>
      <c r="JZ129" s="695"/>
      <c r="KA129" s="688"/>
      <c r="KB129" s="696"/>
      <c r="KC129" s="1324"/>
      <c r="KD129" s="497" t="e">
        <f t="shared" si="3435"/>
        <v>#N/A</v>
      </c>
      <c r="KE129" s="497" t="e">
        <f t="shared" si="3436"/>
        <v>#N/A</v>
      </c>
      <c r="KF129" s="498" t="e">
        <f t="shared" si="3437"/>
        <v>#N/A</v>
      </c>
      <c r="KG129" s="498">
        <f t="shared" si="3438"/>
        <v>0</v>
      </c>
      <c r="KH129" s="498">
        <f t="shared" si="3439"/>
        <v>0</v>
      </c>
      <c r="KI129" s="498" t="e">
        <f t="shared" si="3440"/>
        <v>#N/A</v>
      </c>
      <c r="KJ129" s="504">
        <f t="shared" si="3441"/>
        <v>0</v>
      </c>
      <c r="KK129" s="500">
        <f t="shared" si="3442"/>
        <v>0</v>
      </c>
      <c r="KN129" s="693"/>
      <c r="KO129" s="685"/>
      <c r="KP129" s="694"/>
      <c r="KQ129" s="695"/>
      <c r="KR129" s="688"/>
      <c r="KS129" s="696"/>
      <c r="KT129" s="1324"/>
      <c r="KU129" s="497" t="e">
        <f t="shared" si="3443"/>
        <v>#N/A</v>
      </c>
      <c r="KV129" s="497" t="e">
        <f t="shared" si="3444"/>
        <v>#N/A</v>
      </c>
      <c r="KW129" s="498" t="e">
        <f t="shared" si="3445"/>
        <v>#N/A</v>
      </c>
      <c r="KX129" s="498">
        <f t="shared" si="3446"/>
        <v>0</v>
      </c>
      <c r="KY129" s="498">
        <f t="shared" si="3447"/>
        <v>0</v>
      </c>
      <c r="KZ129" s="498" t="e">
        <f t="shared" si="3448"/>
        <v>#N/A</v>
      </c>
      <c r="LA129" s="504">
        <f t="shared" si="3449"/>
        <v>0</v>
      </c>
      <c r="LB129" s="500">
        <f t="shared" si="3450"/>
        <v>0</v>
      </c>
      <c r="LE129" s="693"/>
      <c r="LF129" s="685"/>
      <c r="LG129" s="694"/>
      <c r="LH129" s="695"/>
      <c r="LI129" s="688"/>
      <c r="LJ129" s="696"/>
      <c r="LK129" s="1324"/>
      <c r="LL129" s="497" t="e">
        <f t="shared" si="3451"/>
        <v>#N/A</v>
      </c>
      <c r="LM129" s="497" t="e">
        <f t="shared" si="3452"/>
        <v>#N/A</v>
      </c>
      <c r="LN129" s="498" t="e">
        <f t="shared" si="3453"/>
        <v>#N/A</v>
      </c>
      <c r="LO129" s="498">
        <f t="shared" si="3454"/>
        <v>0</v>
      </c>
      <c r="LP129" s="498">
        <f t="shared" si="3455"/>
        <v>0</v>
      </c>
      <c r="LQ129" s="498" t="e">
        <f t="shared" si="3456"/>
        <v>#N/A</v>
      </c>
      <c r="LR129" s="504">
        <f t="shared" si="3457"/>
        <v>0</v>
      </c>
      <c r="LS129" s="500">
        <f t="shared" si="3458"/>
        <v>0</v>
      </c>
      <c r="LV129" s="693"/>
      <c r="LW129" s="685"/>
      <c r="LX129" s="694"/>
      <c r="LY129" s="695"/>
      <c r="LZ129" s="688"/>
      <c r="MA129" s="696"/>
      <c r="MB129" s="1324"/>
      <c r="MC129" s="497" t="e">
        <f t="shared" si="3459"/>
        <v>#N/A</v>
      </c>
      <c r="MD129" s="497" t="e">
        <f t="shared" si="3460"/>
        <v>#N/A</v>
      </c>
      <c r="ME129" s="498" t="e">
        <f t="shared" si="3461"/>
        <v>#N/A</v>
      </c>
      <c r="MF129" s="498">
        <f t="shared" si="3462"/>
        <v>0</v>
      </c>
      <c r="MG129" s="498">
        <f t="shared" si="3463"/>
        <v>0</v>
      </c>
      <c r="MH129" s="498" t="e">
        <f t="shared" si="3464"/>
        <v>#N/A</v>
      </c>
      <c r="MI129" s="504">
        <f t="shared" si="3465"/>
        <v>0</v>
      </c>
      <c r="MJ129" s="500">
        <f t="shared" si="3466"/>
        <v>0</v>
      </c>
      <c r="MM129" s="693"/>
      <c r="MN129" s="685"/>
      <c r="MO129" s="694"/>
      <c r="MP129" s="695"/>
      <c r="MQ129" s="688"/>
      <c r="MR129" s="696"/>
      <c r="MS129" s="1324"/>
      <c r="MT129" s="497" t="e">
        <f t="shared" si="3467"/>
        <v>#N/A</v>
      </c>
      <c r="MU129" s="497" t="e">
        <f t="shared" si="3468"/>
        <v>#N/A</v>
      </c>
      <c r="MV129" s="498" t="e">
        <f t="shared" si="3469"/>
        <v>#N/A</v>
      </c>
      <c r="MW129" s="498">
        <f t="shared" si="3470"/>
        <v>0</v>
      </c>
      <c r="MX129" s="498">
        <f t="shared" si="3471"/>
        <v>0</v>
      </c>
      <c r="MY129" s="498" t="e">
        <f t="shared" si="3472"/>
        <v>#N/A</v>
      </c>
      <c r="MZ129" s="504">
        <f t="shared" si="3473"/>
        <v>0</v>
      </c>
      <c r="NA129" s="500">
        <f t="shared" si="3474"/>
        <v>0</v>
      </c>
      <c r="ND129" s="693"/>
      <c r="NE129" s="685"/>
      <c r="NF129" s="694"/>
      <c r="NG129" s="695"/>
      <c r="NH129" s="688"/>
      <c r="NI129" s="696"/>
      <c r="NJ129" s="1324"/>
      <c r="NK129" s="497" t="e">
        <f t="shared" si="3475"/>
        <v>#N/A</v>
      </c>
      <c r="NL129" s="497" t="e">
        <f t="shared" si="3476"/>
        <v>#N/A</v>
      </c>
      <c r="NM129" s="498" t="e">
        <f t="shared" si="3477"/>
        <v>#N/A</v>
      </c>
      <c r="NN129" s="498">
        <f t="shared" si="3478"/>
        <v>0</v>
      </c>
      <c r="NO129" s="498">
        <f t="shared" si="3479"/>
        <v>0</v>
      </c>
      <c r="NP129" s="498" t="e">
        <f t="shared" si="3480"/>
        <v>#N/A</v>
      </c>
      <c r="NQ129" s="504">
        <f t="shared" si="3481"/>
        <v>0</v>
      </c>
      <c r="NR129" s="500">
        <f t="shared" si="3482"/>
        <v>0</v>
      </c>
      <c r="NU129" s="693"/>
      <c r="NV129" s="685"/>
      <c r="NW129" s="694"/>
      <c r="NX129" s="695"/>
      <c r="NY129" s="688"/>
      <c r="NZ129" s="696"/>
      <c r="OA129" s="1324"/>
      <c r="OB129" s="497" t="e">
        <f t="shared" si="3483"/>
        <v>#N/A</v>
      </c>
      <c r="OC129" s="497" t="e">
        <f t="shared" si="3484"/>
        <v>#N/A</v>
      </c>
      <c r="OD129" s="498" t="e">
        <f t="shared" si="3485"/>
        <v>#N/A</v>
      </c>
      <c r="OE129" s="498">
        <f t="shared" si="3486"/>
        <v>0</v>
      </c>
      <c r="OF129" s="498">
        <f t="shared" si="3487"/>
        <v>0</v>
      </c>
      <c r="OG129" s="498" t="e">
        <f t="shared" si="3488"/>
        <v>#N/A</v>
      </c>
      <c r="OH129" s="504">
        <f t="shared" si="3489"/>
        <v>0</v>
      </c>
      <c r="OI129" s="500">
        <f t="shared" si="3490"/>
        <v>0</v>
      </c>
      <c r="OL129" s="693"/>
      <c r="OM129" s="685"/>
      <c r="ON129" s="694"/>
      <c r="OO129" s="695"/>
      <c r="OP129" s="688"/>
      <c r="OQ129" s="696"/>
      <c r="OR129" s="1324"/>
      <c r="OS129" s="497" t="e">
        <f t="shared" si="3491"/>
        <v>#N/A</v>
      </c>
      <c r="OT129" s="497" t="e">
        <f t="shared" si="3492"/>
        <v>#N/A</v>
      </c>
      <c r="OU129" s="498" t="e">
        <f t="shared" si="3493"/>
        <v>#N/A</v>
      </c>
      <c r="OV129" s="498">
        <f t="shared" si="3494"/>
        <v>0</v>
      </c>
      <c r="OW129" s="498">
        <f t="shared" si="3495"/>
        <v>0</v>
      </c>
      <c r="OX129" s="498" t="e">
        <f t="shared" si="3496"/>
        <v>#N/A</v>
      </c>
      <c r="OY129" s="504">
        <f t="shared" si="3497"/>
        <v>0</v>
      </c>
      <c r="OZ129" s="500">
        <f t="shared" si="3498"/>
        <v>0</v>
      </c>
      <c r="PC129" s="693"/>
      <c r="PD129" s="685"/>
      <c r="PE129" s="694"/>
      <c r="PF129" s="695"/>
      <c r="PG129" s="688"/>
      <c r="PH129" s="696"/>
      <c r="PI129" s="1324"/>
      <c r="PJ129" s="497" t="e">
        <f t="shared" si="3499"/>
        <v>#N/A</v>
      </c>
      <c r="PK129" s="497" t="e">
        <f t="shared" si="3500"/>
        <v>#N/A</v>
      </c>
      <c r="PL129" s="498" t="e">
        <f t="shared" si="3501"/>
        <v>#N/A</v>
      </c>
      <c r="PM129" s="498">
        <f t="shared" si="3502"/>
        <v>0</v>
      </c>
      <c r="PN129" s="498">
        <f t="shared" si="3503"/>
        <v>0</v>
      </c>
      <c r="PO129" s="498" t="e">
        <f t="shared" si="3504"/>
        <v>#N/A</v>
      </c>
      <c r="PP129" s="504">
        <f t="shared" si="3505"/>
        <v>0</v>
      </c>
      <c r="PQ129" s="500">
        <f t="shared" si="3506"/>
        <v>0</v>
      </c>
      <c r="PT129" s="693"/>
      <c r="PU129" s="685"/>
      <c r="PV129" s="694"/>
      <c r="PW129" s="695"/>
      <c r="PX129" s="688"/>
      <c r="PY129" s="696"/>
      <c r="PZ129" s="1324"/>
      <c r="QA129" s="497" t="e">
        <f t="shared" si="3507"/>
        <v>#N/A</v>
      </c>
      <c r="QB129" s="497" t="e">
        <f t="shared" si="3508"/>
        <v>#N/A</v>
      </c>
      <c r="QC129" s="498" t="e">
        <f t="shared" si="3509"/>
        <v>#N/A</v>
      </c>
      <c r="QD129" s="498">
        <f t="shared" si="3510"/>
        <v>0</v>
      </c>
      <c r="QE129" s="498">
        <f t="shared" si="3511"/>
        <v>0</v>
      </c>
      <c r="QF129" s="498" t="e">
        <f t="shared" si="3512"/>
        <v>#N/A</v>
      </c>
      <c r="QG129" s="504">
        <f t="shared" si="3513"/>
        <v>0</v>
      </c>
      <c r="QH129" s="500">
        <f t="shared" si="3514"/>
        <v>0</v>
      </c>
      <c r="QK129" s="693"/>
      <c r="QL129" s="685"/>
      <c r="QM129" s="694"/>
      <c r="QN129" s="695"/>
      <c r="QO129" s="688"/>
      <c r="QP129" s="696"/>
      <c r="QQ129" s="1324"/>
      <c r="QR129" s="497" t="e">
        <f t="shared" si="3515"/>
        <v>#N/A</v>
      </c>
      <c r="QS129" s="497" t="e">
        <f t="shared" si="3516"/>
        <v>#N/A</v>
      </c>
      <c r="QT129" s="498" t="e">
        <f t="shared" si="3517"/>
        <v>#N/A</v>
      </c>
      <c r="QU129" s="498">
        <f t="shared" si="3518"/>
        <v>0</v>
      </c>
      <c r="QV129" s="498">
        <f t="shared" si="3519"/>
        <v>0</v>
      </c>
      <c r="QW129" s="498" t="e">
        <f t="shared" si="3520"/>
        <v>#N/A</v>
      </c>
      <c r="QX129" s="504">
        <f t="shared" si="3521"/>
        <v>0</v>
      </c>
      <c r="QY129" s="500">
        <f t="shared" si="3522"/>
        <v>0</v>
      </c>
      <c r="RB129" s="381"/>
      <c r="RC129" s="382"/>
      <c r="RD129" s="383"/>
      <c r="RE129" s="384"/>
      <c r="RF129" s="385"/>
      <c r="RG129" s="386"/>
      <c r="RH129" s="386"/>
      <c r="RI129" s="497"/>
      <c r="RJ129" s="497"/>
      <c r="RK129" s="501"/>
      <c r="RL129" s="501"/>
      <c r="RM129" s="501"/>
      <c r="RN129" s="501"/>
      <c r="RO129" s="502"/>
      <c r="RP129" s="503"/>
      <c r="RS129" s="381"/>
      <c r="RT129" s="382"/>
      <c r="RU129" s="383"/>
      <c r="RV129" s="384"/>
      <c r="RW129" s="385"/>
      <c r="RX129" s="386"/>
      <c r="RY129" s="386"/>
      <c r="RZ129" s="497"/>
      <c r="SA129" s="497"/>
      <c r="SB129" s="501"/>
      <c r="SC129" s="501"/>
      <c r="SD129" s="501"/>
      <c r="SE129" s="501"/>
      <c r="SF129" s="502"/>
      <c r="SG129" s="503"/>
      <c r="SJ129" s="381"/>
      <c r="SK129" s="382"/>
      <c r="SL129" s="383"/>
      <c r="SM129" s="384"/>
      <c r="SN129" s="385"/>
      <c r="SO129" s="386"/>
      <c r="SP129" s="386"/>
      <c r="SQ129" s="497"/>
      <c r="SR129" s="497"/>
      <c r="SS129" s="501"/>
      <c r="ST129" s="501"/>
      <c r="SU129" s="501"/>
      <c r="SV129" s="501"/>
      <c r="SW129" s="502"/>
      <c r="SX129" s="503"/>
    </row>
    <row r="130" spans="2:518" ht="97.5" customHeight="1" thickTop="1" thickBot="1">
      <c r="B130" s="832" t="s">
        <v>605</v>
      </c>
      <c r="C130" s="833" t="s">
        <v>324</v>
      </c>
      <c r="D130" s="834" t="s">
        <v>606</v>
      </c>
      <c r="E130" s="835" t="s">
        <v>146</v>
      </c>
      <c r="F130" s="836">
        <v>1</v>
      </c>
      <c r="G130" s="916">
        <v>0</v>
      </c>
      <c r="H130" s="837">
        <v>0</v>
      </c>
      <c r="K130" s="934" t="s">
        <v>605</v>
      </c>
      <c r="L130" s="935" t="s">
        <v>324</v>
      </c>
      <c r="M130" s="936" t="s">
        <v>606</v>
      </c>
      <c r="N130" s="937" t="s">
        <v>146</v>
      </c>
      <c r="O130" s="938">
        <v>1</v>
      </c>
      <c r="P130" s="1017">
        <v>108000</v>
      </c>
      <c r="Q130" s="939">
        <v>108000</v>
      </c>
      <c r="R130" s="497">
        <f t="shared" si="3523"/>
        <v>1</v>
      </c>
      <c r="S130" s="497">
        <f t="shared" si="3524"/>
        <v>1</v>
      </c>
      <c r="T130" s="498">
        <f t="shared" si="3525"/>
        <v>1</v>
      </c>
      <c r="U130" s="498">
        <f t="shared" si="3526"/>
        <v>1</v>
      </c>
      <c r="V130" s="498">
        <f t="shared" si="3527"/>
        <v>1</v>
      </c>
      <c r="W130" s="498">
        <f t="shared" si="3528"/>
        <v>1</v>
      </c>
      <c r="X130" s="504">
        <f t="shared" si="3529"/>
        <v>108000</v>
      </c>
      <c r="Y130" s="500">
        <f t="shared" si="3530"/>
        <v>0</v>
      </c>
      <c r="Z130" s="486"/>
      <c r="AA130" s="486"/>
      <c r="AB130" s="934" t="s">
        <v>605</v>
      </c>
      <c r="AC130" s="935" t="s">
        <v>324</v>
      </c>
      <c r="AD130" s="936" t="s">
        <v>606</v>
      </c>
      <c r="AE130" s="937" t="s">
        <v>146</v>
      </c>
      <c r="AF130" s="938">
        <v>1</v>
      </c>
      <c r="AG130" s="1017">
        <v>223000</v>
      </c>
      <c r="AH130" s="939">
        <v>223000</v>
      </c>
      <c r="AI130" s="497">
        <f t="shared" si="3531"/>
        <v>1</v>
      </c>
      <c r="AJ130" s="497">
        <f t="shared" si="3532"/>
        <v>1</v>
      </c>
      <c r="AK130" s="498">
        <f t="shared" si="3533"/>
        <v>1</v>
      </c>
      <c r="AL130" s="498">
        <f t="shared" si="3534"/>
        <v>1</v>
      </c>
      <c r="AM130" s="498">
        <f t="shared" si="3535"/>
        <v>1</v>
      </c>
      <c r="AN130" s="498">
        <f t="shared" si="3536"/>
        <v>1</v>
      </c>
      <c r="AO130" s="504">
        <f t="shared" si="3537"/>
        <v>223000</v>
      </c>
      <c r="AP130" s="500">
        <f t="shared" si="3538"/>
        <v>0</v>
      </c>
      <c r="AQ130" s="486"/>
      <c r="AR130" s="486"/>
      <c r="AS130" s="934" t="s">
        <v>605</v>
      </c>
      <c r="AT130" s="935" t="s">
        <v>324</v>
      </c>
      <c r="AU130" s="936" t="s">
        <v>606</v>
      </c>
      <c r="AV130" s="937" t="s">
        <v>146</v>
      </c>
      <c r="AW130" s="938">
        <v>1</v>
      </c>
      <c r="AX130" s="1017">
        <v>11219</v>
      </c>
      <c r="AY130" s="939">
        <v>11219</v>
      </c>
      <c r="AZ130" s="497">
        <f t="shared" si="3539"/>
        <v>1</v>
      </c>
      <c r="BA130" s="497">
        <f t="shared" si="3540"/>
        <v>1</v>
      </c>
      <c r="BB130" s="498">
        <f t="shared" si="3541"/>
        <v>1</v>
      </c>
      <c r="BC130" s="498">
        <f t="shared" si="3542"/>
        <v>1</v>
      </c>
      <c r="BD130" s="498">
        <f t="shared" si="3543"/>
        <v>1</v>
      </c>
      <c r="BE130" s="498">
        <f t="shared" si="3544"/>
        <v>1</v>
      </c>
      <c r="BF130" s="504">
        <f t="shared" si="3545"/>
        <v>11219</v>
      </c>
      <c r="BG130" s="500">
        <f t="shared" si="3546"/>
        <v>0</v>
      </c>
      <c r="BJ130" s="934" t="s">
        <v>605</v>
      </c>
      <c r="BK130" s="935" t="s">
        <v>324</v>
      </c>
      <c r="BL130" s="936" t="s">
        <v>606</v>
      </c>
      <c r="BM130" s="937" t="s">
        <v>146</v>
      </c>
      <c r="BN130" s="938">
        <v>1</v>
      </c>
      <c r="BO130" s="1017">
        <v>53779</v>
      </c>
      <c r="BP130" s="939">
        <v>53779</v>
      </c>
      <c r="BQ130" s="497">
        <f t="shared" si="3547"/>
        <v>1</v>
      </c>
      <c r="BR130" s="497">
        <f t="shared" si="3548"/>
        <v>1</v>
      </c>
      <c r="BS130" s="498">
        <f t="shared" si="3549"/>
        <v>1</v>
      </c>
      <c r="BT130" s="498">
        <f t="shared" si="3550"/>
        <v>1</v>
      </c>
      <c r="BU130" s="498">
        <f t="shared" si="3551"/>
        <v>1</v>
      </c>
      <c r="BV130" s="498">
        <f t="shared" si="3552"/>
        <v>1</v>
      </c>
      <c r="BW130" s="504">
        <f t="shared" si="3553"/>
        <v>53779</v>
      </c>
      <c r="BX130" s="500">
        <f t="shared" si="3554"/>
        <v>0</v>
      </c>
      <c r="CA130" s="934" t="s">
        <v>605</v>
      </c>
      <c r="CB130" s="935" t="s">
        <v>324</v>
      </c>
      <c r="CC130" s="936" t="s">
        <v>606</v>
      </c>
      <c r="CD130" s="937" t="s">
        <v>146</v>
      </c>
      <c r="CE130" s="938">
        <v>1</v>
      </c>
      <c r="CF130" s="1017">
        <v>41437</v>
      </c>
      <c r="CG130" s="939">
        <v>41437</v>
      </c>
      <c r="CH130" s="497">
        <f t="shared" si="3555"/>
        <v>1</v>
      </c>
      <c r="CI130" s="497">
        <f t="shared" si="3556"/>
        <v>1</v>
      </c>
      <c r="CJ130" s="498">
        <f t="shared" si="3557"/>
        <v>1</v>
      </c>
      <c r="CK130" s="498">
        <f t="shared" si="3558"/>
        <v>1</v>
      </c>
      <c r="CL130" s="498">
        <f t="shared" si="3559"/>
        <v>1</v>
      </c>
      <c r="CM130" s="498">
        <f t="shared" si="3560"/>
        <v>1</v>
      </c>
      <c r="CN130" s="504">
        <f t="shared" si="3561"/>
        <v>41437</v>
      </c>
      <c r="CO130" s="500">
        <f t="shared" si="3562"/>
        <v>0</v>
      </c>
      <c r="CR130" s="934" t="s">
        <v>605</v>
      </c>
      <c r="CS130" s="935" t="s">
        <v>324</v>
      </c>
      <c r="CT130" s="936" t="s">
        <v>606</v>
      </c>
      <c r="CU130" s="937" t="s">
        <v>146</v>
      </c>
      <c r="CV130" s="1030">
        <v>1</v>
      </c>
      <c r="CW130" s="1017">
        <v>41435</v>
      </c>
      <c r="CX130" s="698">
        <f t="shared" si="3563"/>
        <v>41435</v>
      </c>
      <c r="CY130" s="497">
        <f t="shared" si="3564"/>
        <v>1</v>
      </c>
      <c r="CZ130" s="497">
        <f t="shared" si="3565"/>
        <v>1</v>
      </c>
      <c r="DA130" s="498">
        <f t="shared" si="3566"/>
        <v>1</v>
      </c>
      <c r="DB130" s="498">
        <f t="shared" si="3567"/>
        <v>1</v>
      </c>
      <c r="DC130" s="498">
        <f t="shared" si="3568"/>
        <v>1</v>
      </c>
      <c r="DD130" s="498">
        <f t="shared" si="3569"/>
        <v>1</v>
      </c>
      <c r="DE130" s="504">
        <f t="shared" si="3570"/>
        <v>41435</v>
      </c>
      <c r="DF130" s="500">
        <f t="shared" si="3571"/>
        <v>0</v>
      </c>
      <c r="DI130" s="934" t="s">
        <v>605</v>
      </c>
      <c r="DJ130" s="935" t="s">
        <v>324</v>
      </c>
      <c r="DK130" s="936" t="s">
        <v>606</v>
      </c>
      <c r="DL130" s="937" t="s">
        <v>146</v>
      </c>
      <c r="DM130" s="938">
        <v>1</v>
      </c>
      <c r="DN130" s="1017">
        <v>20000</v>
      </c>
      <c r="DO130" s="939">
        <v>20000</v>
      </c>
      <c r="DP130" s="497">
        <f t="shared" si="3572"/>
        <v>1</v>
      </c>
      <c r="DQ130" s="497">
        <f t="shared" si="3573"/>
        <v>1</v>
      </c>
      <c r="DR130" s="498">
        <f t="shared" si="3574"/>
        <v>1</v>
      </c>
      <c r="DS130" s="498">
        <f t="shared" si="3575"/>
        <v>1</v>
      </c>
      <c r="DT130" s="498">
        <f t="shared" si="3576"/>
        <v>1</v>
      </c>
      <c r="DU130" s="498">
        <f t="shared" si="3577"/>
        <v>1</v>
      </c>
      <c r="DV130" s="504">
        <f t="shared" si="3578"/>
        <v>20000</v>
      </c>
      <c r="DW130" s="500">
        <f t="shared" si="3579"/>
        <v>0</v>
      </c>
      <c r="DZ130" s="934" t="s">
        <v>605</v>
      </c>
      <c r="EA130" s="935" t="s">
        <v>324</v>
      </c>
      <c r="EB130" s="936" t="s">
        <v>606</v>
      </c>
      <c r="EC130" s="937" t="s">
        <v>146</v>
      </c>
      <c r="ED130" s="1030">
        <v>1</v>
      </c>
      <c r="EE130" s="1017">
        <v>41427</v>
      </c>
      <c r="EF130" s="698">
        <f t="shared" si="3580"/>
        <v>41427</v>
      </c>
      <c r="EG130" s="497">
        <f t="shared" si="3581"/>
        <v>1</v>
      </c>
      <c r="EH130" s="497">
        <f t="shared" si="3582"/>
        <v>1</v>
      </c>
      <c r="EI130" s="498">
        <f t="shared" si="3583"/>
        <v>1</v>
      </c>
      <c r="EJ130" s="498">
        <f t="shared" si="3584"/>
        <v>1</v>
      </c>
      <c r="EK130" s="498">
        <f t="shared" si="3585"/>
        <v>1</v>
      </c>
      <c r="EL130" s="498">
        <f t="shared" si="3586"/>
        <v>1</v>
      </c>
      <c r="EM130" s="504">
        <f t="shared" si="3587"/>
        <v>41427</v>
      </c>
      <c r="EN130" s="500">
        <f t="shared" si="3588"/>
        <v>0</v>
      </c>
      <c r="EQ130" s="693"/>
      <c r="ER130" s="672"/>
      <c r="ES130" s="686"/>
      <c r="ET130" s="697"/>
      <c r="EU130" s="675"/>
      <c r="EV130" s="698"/>
      <c r="EW130" s="1324"/>
      <c r="EX130" s="497" t="e">
        <f t="shared" si="3371"/>
        <v>#N/A</v>
      </c>
      <c r="EY130" s="497" t="e">
        <f t="shared" si="3372"/>
        <v>#N/A</v>
      </c>
      <c r="EZ130" s="498" t="e">
        <f t="shared" si="3373"/>
        <v>#N/A</v>
      </c>
      <c r="FA130" s="498">
        <f t="shared" si="3374"/>
        <v>0</v>
      </c>
      <c r="FB130" s="498">
        <f t="shared" si="3375"/>
        <v>0</v>
      </c>
      <c r="FC130" s="498" t="e">
        <f t="shared" si="3376"/>
        <v>#N/A</v>
      </c>
      <c r="FD130" s="504">
        <f t="shared" si="3377"/>
        <v>0</v>
      </c>
      <c r="FE130" s="500">
        <f t="shared" si="3378"/>
        <v>0</v>
      </c>
      <c r="FH130" s="693"/>
      <c r="FI130" s="672"/>
      <c r="FJ130" s="686"/>
      <c r="FK130" s="697"/>
      <c r="FL130" s="675"/>
      <c r="FM130" s="698"/>
      <c r="FN130" s="1324"/>
      <c r="FO130" s="497" t="e">
        <f t="shared" si="3379"/>
        <v>#N/A</v>
      </c>
      <c r="FP130" s="497" t="e">
        <f t="shared" si="3380"/>
        <v>#N/A</v>
      </c>
      <c r="FQ130" s="498" t="e">
        <f t="shared" si="3381"/>
        <v>#N/A</v>
      </c>
      <c r="FR130" s="498">
        <f t="shared" si="3382"/>
        <v>0</v>
      </c>
      <c r="FS130" s="498">
        <f t="shared" si="3383"/>
        <v>0</v>
      </c>
      <c r="FT130" s="498" t="e">
        <f t="shared" si="3384"/>
        <v>#N/A</v>
      </c>
      <c r="FU130" s="504">
        <f t="shared" si="3385"/>
        <v>0</v>
      </c>
      <c r="FV130" s="500">
        <f t="shared" si="3386"/>
        <v>0</v>
      </c>
      <c r="FY130" s="693"/>
      <c r="FZ130" s="672"/>
      <c r="GA130" s="686"/>
      <c r="GB130" s="697"/>
      <c r="GC130" s="675"/>
      <c r="GD130" s="698"/>
      <c r="GE130" s="1324"/>
      <c r="GF130" s="497" t="e">
        <f t="shared" si="3387"/>
        <v>#N/A</v>
      </c>
      <c r="GG130" s="497" t="e">
        <f t="shared" si="3388"/>
        <v>#N/A</v>
      </c>
      <c r="GH130" s="498" t="e">
        <f t="shared" si="3389"/>
        <v>#N/A</v>
      </c>
      <c r="GI130" s="498">
        <f t="shared" si="3390"/>
        <v>0</v>
      </c>
      <c r="GJ130" s="498">
        <f t="shared" si="3391"/>
        <v>0</v>
      </c>
      <c r="GK130" s="498" t="e">
        <f t="shared" si="3392"/>
        <v>#N/A</v>
      </c>
      <c r="GL130" s="504">
        <f t="shared" si="3393"/>
        <v>0</v>
      </c>
      <c r="GM130" s="500">
        <f t="shared" si="3394"/>
        <v>0</v>
      </c>
      <c r="GP130" s="693"/>
      <c r="GQ130" s="672"/>
      <c r="GR130" s="686"/>
      <c r="GS130" s="697"/>
      <c r="GT130" s="675"/>
      <c r="GU130" s="698"/>
      <c r="GV130" s="1324"/>
      <c r="GW130" s="497" t="e">
        <f t="shared" si="3395"/>
        <v>#N/A</v>
      </c>
      <c r="GX130" s="497" t="e">
        <f t="shared" si="3396"/>
        <v>#N/A</v>
      </c>
      <c r="GY130" s="498" t="e">
        <f t="shared" si="3397"/>
        <v>#N/A</v>
      </c>
      <c r="GZ130" s="498">
        <f t="shared" si="3398"/>
        <v>0</v>
      </c>
      <c r="HA130" s="498">
        <f t="shared" si="3399"/>
        <v>0</v>
      </c>
      <c r="HB130" s="498" t="e">
        <f t="shared" si="3400"/>
        <v>#N/A</v>
      </c>
      <c r="HC130" s="504">
        <f t="shared" si="3401"/>
        <v>0</v>
      </c>
      <c r="HD130" s="500">
        <f t="shared" si="3402"/>
        <v>0</v>
      </c>
      <c r="HG130" s="693"/>
      <c r="HH130" s="672"/>
      <c r="HI130" s="686"/>
      <c r="HJ130" s="697"/>
      <c r="HK130" s="675"/>
      <c r="HL130" s="698"/>
      <c r="HM130" s="1324"/>
      <c r="HN130" s="497" t="e">
        <f t="shared" si="3403"/>
        <v>#N/A</v>
      </c>
      <c r="HO130" s="497" t="e">
        <f t="shared" si="3404"/>
        <v>#N/A</v>
      </c>
      <c r="HP130" s="498" t="e">
        <f t="shared" si="3405"/>
        <v>#N/A</v>
      </c>
      <c r="HQ130" s="498">
        <f t="shared" si="3406"/>
        <v>0</v>
      </c>
      <c r="HR130" s="498">
        <f t="shared" si="3407"/>
        <v>0</v>
      </c>
      <c r="HS130" s="498" t="e">
        <f t="shared" si="3408"/>
        <v>#N/A</v>
      </c>
      <c r="HT130" s="504">
        <f t="shared" si="3409"/>
        <v>0</v>
      </c>
      <c r="HU130" s="500">
        <f t="shared" si="3410"/>
        <v>0</v>
      </c>
      <c r="HX130" s="693"/>
      <c r="HY130" s="672"/>
      <c r="HZ130" s="686"/>
      <c r="IA130" s="697"/>
      <c r="IB130" s="675"/>
      <c r="IC130" s="698"/>
      <c r="ID130" s="1324"/>
      <c r="IE130" s="497" t="e">
        <f t="shared" si="3411"/>
        <v>#N/A</v>
      </c>
      <c r="IF130" s="497" t="e">
        <f t="shared" si="3412"/>
        <v>#N/A</v>
      </c>
      <c r="IG130" s="498" t="e">
        <f t="shared" si="3413"/>
        <v>#N/A</v>
      </c>
      <c r="IH130" s="498">
        <f t="shared" si="3414"/>
        <v>0</v>
      </c>
      <c r="II130" s="498">
        <f t="shared" si="3415"/>
        <v>0</v>
      </c>
      <c r="IJ130" s="498" t="e">
        <f t="shared" si="3416"/>
        <v>#N/A</v>
      </c>
      <c r="IK130" s="504">
        <f t="shared" si="3417"/>
        <v>0</v>
      </c>
      <c r="IL130" s="500">
        <f t="shared" si="3418"/>
        <v>0</v>
      </c>
      <c r="IO130" s="693"/>
      <c r="IP130" s="672"/>
      <c r="IQ130" s="686"/>
      <c r="IR130" s="697"/>
      <c r="IS130" s="675"/>
      <c r="IT130" s="698"/>
      <c r="IU130" s="1324"/>
      <c r="IV130" s="497" t="e">
        <f t="shared" si="3419"/>
        <v>#N/A</v>
      </c>
      <c r="IW130" s="497" t="e">
        <f t="shared" si="3420"/>
        <v>#N/A</v>
      </c>
      <c r="IX130" s="498" t="e">
        <f t="shared" si="3421"/>
        <v>#N/A</v>
      </c>
      <c r="IY130" s="498">
        <f t="shared" si="3422"/>
        <v>0</v>
      </c>
      <c r="IZ130" s="498">
        <f t="shared" si="3423"/>
        <v>0</v>
      </c>
      <c r="JA130" s="498" t="e">
        <f t="shared" si="3424"/>
        <v>#N/A</v>
      </c>
      <c r="JB130" s="504">
        <f t="shared" si="3425"/>
        <v>0</v>
      </c>
      <c r="JC130" s="500">
        <f t="shared" si="3426"/>
        <v>0</v>
      </c>
      <c r="JF130" s="693"/>
      <c r="JG130" s="672"/>
      <c r="JH130" s="686"/>
      <c r="JI130" s="697"/>
      <c r="JJ130" s="675"/>
      <c r="JK130" s="698"/>
      <c r="JL130" s="1324"/>
      <c r="JM130" s="497" t="e">
        <f t="shared" si="3427"/>
        <v>#N/A</v>
      </c>
      <c r="JN130" s="497" t="e">
        <f t="shared" si="3428"/>
        <v>#N/A</v>
      </c>
      <c r="JO130" s="498" t="e">
        <f t="shared" si="3429"/>
        <v>#N/A</v>
      </c>
      <c r="JP130" s="498">
        <f t="shared" si="3430"/>
        <v>0</v>
      </c>
      <c r="JQ130" s="498">
        <f t="shared" si="3431"/>
        <v>0</v>
      </c>
      <c r="JR130" s="498" t="e">
        <f t="shared" si="3432"/>
        <v>#N/A</v>
      </c>
      <c r="JS130" s="504">
        <f t="shared" si="3433"/>
        <v>0</v>
      </c>
      <c r="JT130" s="500">
        <f t="shared" si="3434"/>
        <v>0</v>
      </c>
      <c r="JW130" s="693"/>
      <c r="JX130" s="672"/>
      <c r="JY130" s="686"/>
      <c r="JZ130" s="697"/>
      <c r="KA130" s="675"/>
      <c r="KB130" s="698"/>
      <c r="KC130" s="1324"/>
      <c r="KD130" s="497" t="e">
        <f t="shared" si="3435"/>
        <v>#N/A</v>
      </c>
      <c r="KE130" s="497" t="e">
        <f t="shared" si="3436"/>
        <v>#N/A</v>
      </c>
      <c r="KF130" s="498" t="e">
        <f t="shared" si="3437"/>
        <v>#N/A</v>
      </c>
      <c r="KG130" s="498">
        <f t="shared" si="3438"/>
        <v>0</v>
      </c>
      <c r="KH130" s="498">
        <f t="shared" si="3439"/>
        <v>0</v>
      </c>
      <c r="KI130" s="498" t="e">
        <f t="shared" si="3440"/>
        <v>#N/A</v>
      </c>
      <c r="KJ130" s="504">
        <f t="shared" si="3441"/>
        <v>0</v>
      </c>
      <c r="KK130" s="500">
        <f t="shared" si="3442"/>
        <v>0</v>
      </c>
      <c r="KN130" s="693"/>
      <c r="KO130" s="672"/>
      <c r="KP130" s="686"/>
      <c r="KQ130" s="697"/>
      <c r="KR130" s="675"/>
      <c r="KS130" s="698"/>
      <c r="KT130" s="1324"/>
      <c r="KU130" s="497" t="e">
        <f t="shared" si="3443"/>
        <v>#N/A</v>
      </c>
      <c r="KV130" s="497" t="e">
        <f t="shared" si="3444"/>
        <v>#N/A</v>
      </c>
      <c r="KW130" s="498" t="e">
        <f t="shared" si="3445"/>
        <v>#N/A</v>
      </c>
      <c r="KX130" s="498">
        <f t="shared" si="3446"/>
        <v>0</v>
      </c>
      <c r="KY130" s="498">
        <f t="shared" si="3447"/>
        <v>0</v>
      </c>
      <c r="KZ130" s="498" t="e">
        <f t="shared" si="3448"/>
        <v>#N/A</v>
      </c>
      <c r="LA130" s="504">
        <f t="shared" si="3449"/>
        <v>0</v>
      </c>
      <c r="LB130" s="500">
        <f t="shared" si="3450"/>
        <v>0</v>
      </c>
      <c r="LE130" s="693"/>
      <c r="LF130" s="672"/>
      <c r="LG130" s="686"/>
      <c r="LH130" s="697"/>
      <c r="LI130" s="675"/>
      <c r="LJ130" s="698"/>
      <c r="LK130" s="1324"/>
      <c r="LL130" s="497" t="e">
        <f t="shared" si="3451"/>
        <v>#N/A</v>
      </c>
      <c r="LM130" s="497" t="e">
        <f t="shared" si="3452"/>
        <v>#N/A</v>
      </c>
      <c r="LN130" s="498" t="e">
        <f t="shared" si="3453"/>
        <v>#N/A</v>
      </c>
      <c r="LO130" s="498">
        <f t="shared" si="3454"/>
        <v>0</v>
      </c>
      <c r="LP130" s="498">
        <f t="shared" si="3455"/>
        <v>0</v>
      </c>
      <c r="LQ130" s="498" t="e">
        <f t="shared" si="3456"/>
        <v>#N/A</v>
      </c>
      <c r="LR130" s="504">
        <f t="shared" si="3457"/>
        <v>0</v>
      </c>
      <c r="LS130" s="500">
        <f t="shared" si="3458"/>
        <v>0</v>
      </c>
      <c r="LV130" s="693"/>
      <c r="LW130" s="672"/>
      <c r="LX130" s="686"/>
      <c r="LY130" s="697"/>
      <c r="LZ130" s="675"/>
      <c r="MA130" s="698"/>
      <c r="MB130" s="1324"/>
      <c r="MC130" s="497" t="e">
        <f t="shared" si="3459"/>
        <v>#N/A</v>
      </c>
      <c r="MD130" s="497" t="e">
        <f t="shared" si="3460"/>
        <v>#N/A</v>
      </c>
      <c r="ME130" s="498" t="e">
        <f t="shared" si="3461"/>
        <v>#N/A</v>
      </c>
      <c r="MF130" s="498">
        <f t="shared" si="3462"/>
        <v>0</v>
      </c>
      <c r="MG130" s="498">
        <f t="shared" si="3463"/>
        <v>0</v>
      </c>
      <c r="MH130" s="498" t="e">
        <f t="shared" si="3464"/>
        <v>#N/A</v>
      </c>
      <c r="MI130" s="504">
        <f t="shared" si="3465"/>
        <v>0</v>
      </c>
      <c r="MJ130" s="500">
        <f t="shared" si="3466"/>
        <v>0</v>
      </c>
      <c r="MM130" s="693"/>
      <c r="MN130" s="672"/>
      <c r="MO130" s="686"/>
      <c r="MP130" s="697"/>
      <c r="MQ130" s="675"/>
      <c r="MR130" s="698"/>
      <c r="MS130" s="1324"/>
      <c r="MT130" s="497" t="e">
        <f t="shared" si="3467"/>
        <v>#N/A</v>
      </c>
      <c r="MU130" s="497" t="e">
        <f t="shared" si="3468"/>
        <v>#N/A</v>
      </c>
      <c r="MV130" s="498" t="e">
        <f t="shared" si="3469"/>
        <v>#N/A</v>
      </c>
      <c r="MW130" s="498">
        <f t="shared" si="3470"/>
        <v>0</v>
      </c>
      <c r="MX130" s="498">
        <f t="shared" si="3471"/>
        <v>0</v>
      </c>
      <c r="MY130" s="498" t="e">
        <f t="shared" si="3472"/>
        <v>#N/A</v>
      </c>
      <c r="MZ130" s="504">
        <f t="shared" si="3473"/>
        <v>0</v>
      </c>
      <c r="NA130" s="500">
        <f t="shared" si="3474"/>
        <v>0</v>
      </c>
      <c r="ND130" s="693"/>
      <c r="NE130" s="672"/>
      <c r="NF130" s="686"/>
      <c r="NG130" s="697"/>
      <c r="NH130" s="675"/>
      <c r="NI130" s="698"/>
      <c r="NJ130" s="1324"/>
      <c r="NK130" s="497" t="e">
        <f t="shared" si="3475"/>
        <v>#N/A</v>
      </c>
      <c r="NL130" s="497" t="e">
        <f t="shared" si="3476"/>
        <v>#N/A</v>
      </c>
      <c r="NM130" s="498" t="e">
        <f t="shared" si="3477"/>
        <v>#N/A</v>
      </c>
      <c r="NN130" s="498">
        <f t="shared" si="3478"/>
        <v>0</v>
      </c>
      <c r="NO130" s="498">
        <f t="shared" si="3479"/>
        <v>0</v>
      </c>
      <c r="NP130" s="498" t="e">
        <f t="shared" si="3480"/>
        <v>#N/A</v>
      </c>
      <c r="NQ130" s="504">
        <f t="shared" si="3481"/>
        <v>0</v>
      </c>
      <c r="NR130" s="500">
        <f t="shared" si="3482"/>
        <v>0</v>
      </c>
      <c r="NU130" s="693"/>
      <c r="NV130" s="672"/>
      <c r="NW130" s="686"/>
      <c r="NX130" s="697"/>
      <c r="NY130" s="675"/>
      <c r="NZ130" s="698"/>
      <c r="OA130" s="1324"/>
      <c r="OB130" s="497" t="e">
        <f t="shared" si="3483"/>
        <v>#N/A</v>
      </c>
      <c r="OC130" s="497" t="e">
        <f t="shared" si="3484"/>
        <v>#N/A</v>
      </c>
      <c r="OD130" s="498" t="e">
        <f t="shared" si="3485"/>
        <v>#N/A</v>
      </c>
      <c r="OE130" s="498">
        <f t="shared" si="3486"/>
        <v>0</v>
      </c>
      <c r="OF130" s="498">
        <f t="shared" si="3487"/>
        <v>0</v>
      </c>
      <c r="OG130" s="498" t="e">
        <f t="shared" si="3488"/>
        <v>#N/A</v>
      </c>
      <c r="OH130" s="504">
        <f t="shared" si="3489"/>
        <v>0</v>
      </c>
      <c r="OI130" s="500">
        <f t="shared" si="3490"/>
        <v>0</v>
      </c>
      <c r="OL130" s="693"/>
      <c r="OM130" s="672"/>
      <c r="ON130" s="686"/>
      <c r="OO130" s="697"/>
      <c r="OP130" s="675"/>
      <c r="OQ130" s="698"/>
      <c r="OR130" s="1324"/>
      <c r="OS130" s="497" t="e">
        <f t="shared" si="3491"/>
        <v>#N/A</v>
      </c>
      <c r="OT130" s="497" t="e">
        <f t="shared" si="3492"/>
        <v>#N/A</v>
      </c>
      <c r="OU130" s="498" t="e">
        <f t="shared" si="3493"/>
        <v>#N/A</v>
      </c>
      <c r="OV130" s="498">
        <f t="shared" si="3494"/>
        <v>0</v>
      </c>
      <c r="OW130" s="498">
        <f t="shared" si="3495"/>
        <v>0</v>
      </c>
      <c r="OX130" s="498" t="e">
        <f t="shared" si="3496"/>
        <v>#N/A</v>
      </c>
      <c r="OY130" s="504">
        <f t="shared" si="3497"/>
        <v>0</v>
      </c>
      <c r="OZ130" s="500">
        <f t="shared" si="3498"/>
        <v>0</v>
      </c>
      <c r="PC130" s="693"/>
      <c r="PD130" s="672"/>
      <c r="PE130" s="686"/>
      <c r="PF130" s="697"/>
      <c r="PG130" s="675"/>
      <c r="PH130" s="698"/>
      <c r="PI130" s="1324"/>
      <c r="PJ130" s="497" t="e">
        <f t="shared" si="3499"/>
        <v>#N/A</v>
      </c>
      <c r="PK130" s="497" t="e">
        <f t="shared" si="3500"/>
        <v>#N/A</v>
      </c>
      <c r="PL130" s="498" t="e">
        <f t="shared" si="3501"/>
        <v>#N/A</v>
      </c>
      <c r="PM130" s="498">
        <f t="shared" si="3502"/>
        <v>0</v>
      </c>
      <c r="PN130" s="498">
        <f t="shared" si="3503"/>
        <v>0</v>
      </c>
      <c r="PO130" s="498" t="e">
        <f t="shared" si="3504"/>
        <v>#N/A</v>
      </c>
      <c r="PP130" s="504">
        <f t="shared" si="3505"/>
        <v>0</v>
      </c>
      <c r="PQ130" s="500">
        <f t="shared" si="3506"/>
        <v>0</v>
      </c>
      <c r="PT130" s="693"/>
      <c r="PU130" s="672"/>
      <c r="PV130" s="686"/>
      <c r="PW130" s="697"/>
      <c r="PX130" s="675"/>
      <c r="PY130" s="698"/>
      <c r="PZ130" s="1324"/>
      <c r="QA130" s="497" t="e">
        <f t="shared" si="3507"/>
        <v>#N/A</v>
      </c>
      <c r="QB130" s="497" t="e">
        <f t="shared" si="3508"/>
        <v>#N/A</v>
      </c>
      <c r="QC130" s="498" t="e">
        <f t="shared" si="3509"/>
        <v>#N/A</v>
      </c>
      <c r="QD130" s="498">
        <f t="shared" si="3510"/>
        <v>0</v>
      </c>
      <c r="QE130" s="498">
        <f t="shared" si="3511"/>
        <v>0</v>
      </c>
      <c r="QF130" s="498" t="e">
        <f t="shared" si="3512"/>
        <v>#N/A</v>
      </c>
      <c r="QG130" s="504">
        <f t="shared" si="3513"/>
        <v>0</v>
      </c>
      <c r="QH130" s="500">
        <f t="shared" si="3514"/>
        <v>0</v>
      </c>
      <c r="QK130" s="693"/>
      <c r="QL130" s="672"/>
      <c r="QM130" s="686"/>
      <c r="QN130" s="697"/>
      <c r="QO130" s="675"/>
      <c r="QP130" s="698"/>
      <c r="QQ130" s="1324"/>
      <c r="QR130" s="497" t="e">
        <f t="shared" si="3515"/>
        <v>#N/A</v>
      </c>
      <c r="QS130" s="497" t="e">
        <f t="shared" si="3516"/>
        <v>#N/A</v>
      </c>
      <c r="QT130" s="498" t="e">
        <f t="shared" si="3517"/>
        <v>#N/A</v>
      </c>
      <c r="QU130" s="498">
        <f t="shared" si="3518"/>
        <v>0</v>
      </c>
      <c r="QV130" s="498">
        <f t="shared" si="3519"/>
        <v>0</v>
      </c>
      <c r="QW130" s="498" t="e">
        <f t="shared" si="3520"/>
        <v>#N/A</v>
      </c>
      <c r="QX130" s="504">
        <f t="shared" si="3521"/>
        <v>0</v>
      </c>
      <c r="QY130" s="500">
        <f t="shared" si="3522"/>
        <v>0</v>
      </c>
      <c r="RB130" s="381"/>
      <c r="RC130" s="382"/>
      <c r="RD130" s="383"/>
      <c r="RE130" s="384"/>
      <c r="RF130" s="385"/>
      <c r="RG130" s="386"/>
      <c r="RH130" s="386"/>
      <c r="RI130" s="497"/>
      <c r="RJ130" s="497"/>
      <c r="RK130" s="501"/>
      <c r="RL130" s="501"/>
      <c r="RM130" s="501"/>
      <c r="RN130" s="501"/>
      <c r="RO130" s="502"/>
      <c r="RP130" s="503"/>
      <c r="RS130" s="381"/>
      <c r="RT130" s="382"/>
      <c r="RU130" s="383"/>
      <c r="RV130" s="384"/>
      <c r="RW130" s="385"/>
      <c r="RX130" s="386"/>
      <c r="RY130" s="386"/>
      <c r="RZ130" s="497"/>
      <c r="SA130" s="497"/>
      <c r="SB130" s="501"/>
      <c r="SC130" s="501"/>
      <c r="SD130" s="501"/>
      <c r="SE130" s="501"/>
      <c r="SF130" s="502"/>
      <c r="SG130" s="503"/>
      <c r="SJ130" s="381"/>
      <c r="SK130" s="382"/>
      <c r="SL130" s="383"/>
      <c r="SM130" s="384"/>
      <c r="SN130" s="385"/>
      <c r="SO130" s="386"/>
      <c r="SP130" s="386"/>
      <c r="SQ130" s="497"/>
      <c r="SR130" s="497"/>
      <c r="SS130" s="501"/>
      <c r="ST130" s="501"/>
      <c r="SU130" s="501"/>
      <c r="SV130" s="501"/>
      <c r="SW130" s="502"/>
      <c r="SX130" s="503"/>
    </row>
    <row r="131" spans="2:518" ht="99" customHeight="1" thickTop="1" thickBot="1">
      <c r="B131" s="863" t="s">
        <v>607</v>
      </c>
      <c r="C131" s="833" t="s">
        <v>324</v>
      </c>
      <c r="D131" s="834" t="s">
        <v>608</v>
      </c>
      <c r="E131" s="835" t="s">
        <v>146</v>
      </c>
      <c r="F131" s="836">
        <v>2</v>
      </c>
      <c r="G131" s="916">
        <v>0</v>
      </c>
      <c r="H131" s="837">
        <v>0</v>
      </c>
      <c r="K131" s="965" t="s">
        <v>607</v>
      </c>
      <c r="L131" s="935" t="s">
        <v>324</v>
      </c>
      <c r="M131" s="936" t="s">
        <v>608</v>
      </c>
      <c r="N131" s="937" t="s">
        <v>146</v>
      </c>
      <c r="O131" s="938">
        <v>2</v>
      </c>
      <c r="P131" s="1017">
        <v>31500</v>
      </c>
      <c r="Q131" s="939">
        <v>63000</v>
      </c>
      <c r="R131" s="497">
        <f t="shared" si="3523"/>
        <v>1</v>
      </c>
      <c r="S131" s="497">
        <f t="shared" si="3524"/>
        <v>1</v>
      </c>
      <c r="T131" s="498">
        <f t="shared" si="3525"/>
        <v>1</v>
      </c>
      <c r="U131" s="498">
        <f t="shared" si="3526"/>
        <v>1</v>
      </c>
      <c r="V131" s="498">
        <f t="shared" si="3527"/>
        <v>1</v>
      </c>
      <c r="W131" s="498">
        <f t="shared" si="3528"/>
        <v>1</v>
      </c>
      <c r="X131" s="504">
        <f t="shared" si="3529"/>
        <v>63000</v>
      </c>
      <c r="Y131" s="500">
        <f t="shared" si="3530"/>
        <v>0</v>
      </c>
      <c r="Z131" s="486"/>
      <c r="AA131" s="486"/>
      <c r="AB131" s="965" t="s">
        <v>607</v>
      </c>
      <c r="AC131" s="935" t="s">
        <v>324</v>
      </c>
      <c r="AD131" s="936" t="s">
        <v>608</v>
      </c>
      <c r="AE131" s="937" t="s">
        <v>146</v>
      </c>
      <c r="AF131" s="938">
        <v>2</v>
      </c>
      <c r="AG131" s="1017">
        <v>138000</v>
      </c>
      <c r="AH131" s="939">
        <v>276000</v>
      </c>
      <c r="AI131" s="497">
        <f t="shared" si="3531"/>
        <v>1</v>
      </c>
      <c r="AJ131" s="497">
        <f t="shared" si="3532"/>
        <v>1</v>
      </c>
      <c r="AK131" s="498">
        <f t="shared" si="3533"/>
        <v>1</v>
      </c>
      <c r="AL131" s="498">
        <f t="shared" si="3534"/>
        <v>1</v>
      </c>
      <c r="AM131" s="498">
        <f t="shared" si="3535"/>
        <v>1</v>
      </c>
      <c r="AN131" s="498">
        <f t="shared" si="3536"/>
        <v>1</v>
      </c>
      <c r="AO131" s="504">
        <f t="shared" si="3537"/>
        <v>276000</v>
      </c>
      <c r="AP131" s="500">
        <f t="shared" si="3538"/>
        <v>0</v>
      </c>
      <c r="AQ131" s="486"/>
      <c r="AR131" s="486"/>
      <c r="AS131" s="965" t="s">
        <v>607</v>
      </c>
      <c r="AT131" s="935" t="s">
        <v>324</v>
      </c>
      <c r="AU131" s="936" t="s">
        <v>608</v>
      </c>
      <c r="AV131" s="937" t="s">
        <v>146</v>
      </c>
      <c r="AW131" s="938">
        <v>2</v>
      </c>
      <c r="AX131" s="1017">
        <v>8140</v>
      </c>
      <c r="AY131" s="939">
        <v>16280</v>
      </c>
      <c r="AZ131" s="497">
        <f t="shared" si="3539"/>
        <v>1</v>
      </c>
      <c r="BA131" s="497">
        <f t="shared" si="3540"/>
        <v>1</v>
      </c>
      <c r="BB131" s="498">
        <f t="shared" si="3541"/>
        <v>1</v>
      </c>
      <c r="BC131" s="498">
        <f t="shared" si="3542"/>
        <v>1</v>
      </c>
      <c r="BD131" s="498">
        <f t="shared" si="3543"/>
        <v>1</v>
      </c>
      <c r="BE131" s="498">
        <f t="shared" si="3544"/>
        <v>1</v>
      </c>
      <c r="BF131" s="504">
        <f t="shared" si="3545"/>
        <v>16280</v>
      </c>
      <c r="BG131" s="500">
        <f t="shared" si="3546"/>
        <v>0</v>
      </c>
      <c r="BJ131" s="965" t="s">
        <v>607</v>
      </c>
      <c r="BK131" s="935" t="s">
        <v>324</v>
      </c>
      <c r="BL131" s="936" t="s">
        <v>608</v>
      </c>
      <c r="BM131" s="937" t="s">
        <v>146</v>
      </c>
      <c r="BN131" s="938">
        <v>2</v>
      </c>
      <c r="BO131" s="1017">
        <v>41617</v>
      </c>
      <c r="BP131" s="939">
        <v>83234</v>
      </c>
      <c r="BQ131" s="497">
        <f t="shared" si="3547"/>
        <v>1</v>
      </c>
      <c r="BR131" s="497">
        <f t="shared" si="3548"/>
        <v>1</v>
      </c>
      <c r="BS131" s="498">
        <f t="shared" si="3549"/>
        <v>1</v>
      </c>
      <c r="BT131" s="498">
        <f t="shared" si="3550"/>
        <v>1</v>
      </c>
      <c r="BU131" s="498">
        <f t="shared" si="3551"/>
        <v>1</v>
      </c>
      <c r="BV131" s="498">
        <f t="shared" si="3552"/>
        <v>1</v>
      </c>
      <c r="BW131" s="504">
        <f t="shared" si="3553"/>
        <v>83234</v>
      </c>
      <c r="BX131" s="500">
        <f t="shared" si="3554"/>
        <v>0</v>
      </c>
      <c r="CA131" s="965" t="s">
        <v>607</v>
      </c>
      <c r="CB131" s="935" t="s">
        <v>324</v>
      </c>
      <c r="CC131" s="936" t="s">
        <v>608</v>
      </c>
      <c r="CD131" s="937" t="s">
        <v>146</v>
      </c>
      <c r="CE131" s="938">
        <v>2</v>
      </c>
      <c r="CF131" s="1017">
        <v>23945</v>
      </c>
      <c r="CG131" s="939">
        <v>47890</v>
      </c>
      <c r="CH131" s="497">
        <f t="shared" si="3555"/>
        <v>1</v>
      </c>
      <c r="CI131" s="497">
        <f t="shared" si="3556"/>
        <v>1</v>
      </c>
      <c r="CJ131" s="498">
        <f t="shared" si="3557"/>
        <v>1</v>
      </c>
      <c r="CK131" s="498">
        <f t="shared" si="3558"/>
        <v>1</v>
      </c>
      <c r="CL131" s="498">
        <f t="shared" si="3559"/>
        <v>1</v>
      </c>
      <c r="CM131" s="498">
        <f t="shared" si="3560"/>
        <v>1</v>
      </c>
      <c r="CN131" s="504">
        <f t="shared" si="3561"/>
        <v>47890</v>
      </c>
      <c r="CO131" s="500">
        <f t="shared" si="3562"/>
        <v>0</v>
      </c>
      <c r="CR131" s="965" t="s">
        <v>607</v>
      </c>
      <c r="CS131" s="935" t="s">
        <v>324</v>
      </c>
      <c r="CT131" s="936" t="s">
        <v>608</v>
      </c>
      <c r="CU131" s="937" t="s">
        <v>146</v>
      </c>
      <c r="CV131" s="1030">
        <v>2</v>
      </c>
      <c r="CW131" s="1017">
        <v>23942</v>
      </c>
      <c r="CX131" s="698">
        <f t="shared" si="3563"/>
        <v>47884</v>
      </c>
      <c r="CY131" s="497">
        <f t="shared" si="3564"/>
        <v>1</v>
      </c>
      <c r="CZ131" s="497">
        <f t="shared" si="3565"/>
        <v>1</v>
      </c>
      <c r="DA131" s="498">
        <f t="shared" si="3566"/>
        <v>1</v>
      </c>
      <c r="DB131" s="498">
        <f t="shared" si="3567"/>
        <v>1</v>
      </c>
      <c r="DC131" s="498">
        <f t="shared" si="3568"/>
        <v>1</v>
      </c>
      <c r="DD131" s="498">
        <f t="shared" si="3569"/>
        <v>1</v>
      </c>
      <c r="DE131" s="504">
        <f t="shared" si="3570"/>
        <v>47884</v>
      </c>
      <c r="DF131" s="500">
        <f t="shared" si="3571"/>
        <v>0</v>
      </c>
      <c r="DI131" s="965" t="s">
        <v>607</v>
      </c>
      <c r="DJ131" s="935" t="s">
        <v>324</v>
      </c>
      <c r="DK131" s="936" t="s">
        <v>608</v>
      </c>
      <c r="DL131" s="937" t="s">
        <v>146</v>
      </c>
      <c r="DM131" s="938">
        <v>2</v>
      </c>
      <c r="DN131" s="1017">
        <v>7000</v>
      </c>
      <c r="DO131" s="939">
        <v>14000</v>
      </c>
      <c r="DP131" s="497">
        <f t="shared" si="3572"/>
        <v>1</v>
      </c>
      <c r="DQ131" s="497">
        <f t="shared" si="3573"/>
        <v>1</v>
      </c>
      <c r="DR131" s="498">
        <f t="shared" si="3574"/>
        <v>1</v>
      </c>
      <c r="DS131" s="498">
        <f t="shared" si="3575"/>
        <v>1</v>
      </c>
      <c r="DT131" s="498">
        <f t="shared" si="3576"/>
        <v>1</v>
      </c>
      <c r="DU131" s="498">
        <f t="shared" si="3577"/>
        <v>1</v>
      </c>
      <c r="DV131" s="504">
        <f t="shared" si="3578"/>
        <v>14000</v>
      </c>
      <c r="DW131" s="500">
        <f t="shared" si="3579"/>
        <v>0</v>
      </c>
      <c r="DZ131" s="965" t="s">
        <v>607</v>
      </c>
      <c r="EA131" s="935" t="s">
        <v>324</v>
      </c>
      <c r="EB131" s="936" t="s">
        <v>608</v>
      </c>
      <c r="EC131" s="937" t="s">
        <v>146</v>
      </c>
      <c r="ED131" s="1030">
        <v>2</v>
      </c>
      <c r="EE131" s="1017">
        <v>23928</v>
      </c>
      <c r="EF131" s="698">
        <f t="shared" si="3580"/>
        <v>47856</v>
      </c>
      <c r="EG131" s="497">
        <f t="shared" si="3581"/>
        <v>1</v>
      </c>
      <c r="EH131" s="497">
        <f t="shared" si="3582"/>
        <v>1</v>
      </c>
      <c r="EI131" s="498">
        <f t="shared" si="3583"/>
        <v>1</v>
      </c>
      <c r="EJ131" s="498">
        <f t="shared" si="3584"/>
        <v>1</v>
      </c>
      <c r="EK131" s="498">
        <f t="shared" si="3585"/>
        <v>1</v>
      </c>
      <c r="EL131" s="498">
        <f t="shared" si="3586"/>
        <v>1</v>
      </c>
      <c r="EM131" s="504">
        <f t="shared" si="3587"/>
        <v>47856</v>
      </c>
      <c r="EN131" s="500">
        <f t="shared" si="3588"/>
        <v>0</v>
      </c>
      <c r="EQ131" s="699"/>
      <c r="ER131" s="700"/>
      <c r="ES131" s="667"/>
      <c r="ET131" s="668"/>
      <c r="EU131" s="701"/>
      <c r="EV131" s="691"/>
      <c r="EW131" s="1324"/>
      <c r="EX131" s="497" t="e">
        <f t="shared" si="3371"/>
        <v>#N/A</v>
      </c>
      <c r="EY131" s="497" t="e">
        <f t="shared" si="3372"/>
        <v>#N/A</v>
      </c>
      <c r="EZ131" s="498" t="e">
        <f t="shared" si="3373"/>
        <v>#N/A</v>
      </c>
      <c r="FA131" s="498">
        <f t="shared" si="3374"/>
        <v>0</v>
      </c>
      <c r="FB131" s="498">
        <f t="shared" si="3375"/>
        <v>0</v>
      </c>
      <c r="FC131" s="498" t="e">
        <f t="shared" si="3376"/>
        <v>#N/A</v>
      </c>
      <c r="FD131" s="504">
        <f t="shared" si="3377"/>
        <v>0</v>
      </c>
      <c r="FE131" s="500">
        <f t="shared" si="3378"/>
        <v>0</v>
      </c>
      <c r="FH131" s="699"/>
      <c r="FI131" s="700"/>
      <c r="FJ131" s="667"/>
      <c r="FK131" s="668"/>
      <c r="FL131" s="701"/>
      <c r="FM131" s="691"/>
      <c r="FN131" s="1324"/>
      <c r="FO131" s="497" t="e">
        <f t="shared" si="3379"/>
        <v>#N/A</v>
      </c>
      <c r="FP131" s="497" t="e">
        <f t="shared" si="3380"/>
        <v>#N/A</v>
      </c>
      <c r="FQ131" s="498" t="e">
        <f t="shared" si="3381"/>
        <v>#N/A</v>
      </c>
      <c r="FR131" s="498">
        <f t="shared" si="3382"/>
        <v>0</v>
      </c>
      <c r="FS131" s="498">
        <f t="shared" si="3383"/>
        <v>0</v>
      </c>
      <c r="FT131" s="498" t="e">
        <f t="shared" si="3384"/>
        <v>#N/A</v>
      </c>
      <c r="FU131" s="504">
        <f t="shared" si="3385"/>
        <v>0</v>
      </c>
      <c r="FV131" s="500">
        <f t="shared" si="3386"/>
        <v>0</v>
      </c>
      <c r="FY131" s="699"/>
      <c r="FZ131" s="700"/>
      <c r="GA131" s="667"/>
      <c r="GB131" s="668"/>
      <c r="GC131" s="701"/>
      <c r="GD131" s="691"/>
      <c r="GE131" s="1324"/>
      <c r="GF131" s="497" t="e">
        <f t="shared" si="3387"/>
        <v>#N/A</v>
      </c>
      <c r="GG131" s="497" t="e">
        <f t="shared" si="3388"/>
        <v>#N/A</v>
      </c>
      <c r="GH131" s="498" t="e">
        <f t="shared" si="3389"/>
        <v>#N/A</v>
      </c>
      <c r="GI131" s="498">
        <f t="shared" si="3390"/>
        <v>0</v>
      </c>
      <c r="GJ131" s="498">
        <f t="shared" si="3391"/>
        <v>0</v>
      </c>
      <c r="GK131" s="498" t="e">
        <f t="shared" si="3392"/>
        <v>#N/A</v>
      </c>
      <c r="GL131" s="504">
        <f t="shared" si="3393"/>
        <v>0</v>
      </c>
      <c r="GM131" s="500">
        <f t="shared" si="3394"/>
        <v>0</v>
      </c>
      <c r="GP131" s="699"/>
      <c r="GQ131" s="700"/>
      <c r="GR131" s="667"/>
      <c r="GS131" s="668"/>
      <c r="GT131" s="701"/>
      <c r="GU131" s="691"/>
      <c r="GV131" s="1324"/>
      <c r="GW131" s="497" t="e">
        <f t="shared" si="3395"/>
        <v>#N/A</v>
      </c>
      <c r="GX131" s="497" t="e">
        <f t="shared" si="3396"/>
        <v>#N/A</v>
      </c>
      <c r="GY131" s="498" t="e">
        <f t="shared" si="3397"/>
        <v>#N/A</v>
      </c>
      <c r="GZ131" s="498">
        <f t="shared" si="3398"/>
        <v>0</v>
      </c>
      <c r="HA131" s="498">
        <f t="shared" si="3399"/>
        <v>0</v>
      </c>
      <c r="HB131" s="498" t="e">
        <f t="shared" si="3400"/>
        <v>#N/A</v>
      </c>
      <c r="HC131" s="504">
        <f t="shared" si="3401"/>
        <v>0</v>
      </c>
      <c r="HD131" s="500">
        <f t="shared" si="3402"/>
        <v>0</v>
      </c>
      <c r="HG131" s="699"/>
      <c r="HH131" s="700"/>
      <c r="HI131" s="667"/>
      <c r="HJ131" s="668"/>
      <c r="HK131" s="701"/>
      <c r="HL131" s="691"/>
      <c r="HM131" s="1324"/>
      <c r="HN131" s="497" t="e">
        <f t="shared" si="3403"/>
        <v>#N/A</v>
      </c>
      <c r="HO131" s="497" t="e">
        <f t="shared" si="3404"/>
        <v>#N/A</v>
      </c>
      <c r="HP131" s="498" t="e">
        <f t="shared" si="3405"/>
        <v>#N/A</v>
      </c>
      <c r="HQ131" s="498">
        <f t="shared" si="3406"/>
        <v>0</v>
      </c>
      <c r="HR131" s="498">
        <f t="shared" si="3407"/>
        <v>0</v>
      </c>
      <c r="HS131" s="498" t="e">
        <f t="shared" si="3408"/>
        <v>#N/A</v>
      </c>
      <c r="HT131" s="504">
        <f t="shared" si="3409"/>
        <v>0</v>
      </c>
      <c r="HU131" s="500">
        <f t="shared" si="3410"/>
        <v>0</v>
      </c>
      <c r="HX131" s="699"/>
      <c r="HY131" s="700"/>
      <c r="HZ131" s="667"/>
      <c r="IA131" s="668"/>
      <c r="IB131" s="701"/>
      <c r="IC131" s="691"/>
      <c r="ID131" s="1324"/>
      <c r="IE131" s="497" t="e">
        <f t="shared" si="3411"/>
        <v>#N/A</v>
      </c>
      <c r="IF131" s="497" t="e">
        <f t="shared" si="3412"/>
        <v>#N/A</v>
      </c>
      <c r="IG131" s="498" t="e">
        <f t="shared" si="3413"/>
        <v>#N/A</v>
      </c>
      <c r="IH131" s="498">
        <f t="shared" si="3414"/>
        <v>0</v>
      </c>
      <c r="II131" s="498">
        <f t="shared" si="3415"/>
        <v>0</v>
      </c>
      <c r="IJ131" s="498" t="e">
        <f t="shared" si="3416"/>
        <v>#N/A</v>
      </c>
      <c r="IK131" s="504">
        <f t="shared" si="3417"/>
        <v>0</v>
      </c>
      <c r="IL131" s="500">
        <f t="shared" si="3418"/>
        <v>0</v>
      </c>
      <c r="IO131" s="699"/>
      <c r="IP131" s="700"/>
      <c r="IQ131" s="667"/>
      <c r="IR131" s="668"/>
      <c r="IS131" s="701"/>
      <c r="IT131" s="691"/>
      <c r="IU131" s="1324"/>
      <c r="IV131" s="497" t="e">
        <f t="shared" si="3419"/>
        <v>#N/A</v>
      </c>
      <c r="IW131" s="497" t="e">
        <f t="shared" si="3420"/>
        <v>#N/A</v>
      </c>
      <c r="IX131" s="498" t="e">
        <f t="shared" si="3421"/>
        <v>#N/A</v>
      </c>
      <c r="IY131" s="498">
        <f t="shared" si="3422"/>
        <v>0</v>
      </c>
      <c r="IZ131" s="498">
        <f t="shared" si="3423"/>
        <v>0</v>
      </c>
      <c r="JA131" s="498" t="e">
        <f t="shared" si="3424"/>
        <v>#N/A</v>
      </c>
      <c r="JB131" s="504">
        <f t="shared" si="3425"/>
        <v>0</v>
      </c>
      <c r="JC131" s="500">
        <f t="shared" si="3426"/>
        <v>0</v>
      </c>
      <c r="JF131" s="699"/>
      <c r="JG131" s="700"/>
      <c r="JH131" s="667"/>
      <c r="JI131" s="668"/>
      <c r="JJ131" s="701"/>
      <c r="JK131" s="691"/>
      <c r="JL131" s="1324"/>
      <c r="JM131" s="497" t="e">
        <f t="shared" si="3427"/>
        <v>#N/A</v>
      </c>
      <c r="JN131" s="497" t="e">
        <f t="shared" si="3428"/>
        <v>#N/A</v>
      </c>
      <c r="JO131" s="498" t="e">
        <f t="shared" si="3429"/>
        <v>#N/A</v>
      </c>
      <c r="JP131" s="498">
        <f t="shared" si="3430"/>
        <v>0</v>
      </c>
      <c r="JQ131" s="498">
        <f t="shared" si="3431"/>
        <v>0</v>
      </c>
      <c r="JR131" s="498" t="e">
        <f t="shared" si="3432"/>
        <v>#N/A</v>
      </c>
      <c r="JS131" s="504">
        <f t="shared" si="3433"/>
        <v>0</v>
      </c>
      <c r="JT131" s="500">
        <f t="shared" si="3434"/>
        <v>0</v>
      </c>
      <c r="JW131" s="699"/>
      <c r="JX131" s="700"/>
      <c r="JY131" s="667"/>
      <c r="JZ131" s="668"/>
      <c r="KA131" s="701"/>
      <c r="KB131" s="691"/>
      <c r="KC131" s="1324"/>
      <c r="KD131" s="497" t="e">
        <f t="shared" si="3435"/>
        <v>#N/A</v>
      </c>
      <c r="KE131" s="497" t="e">
        <f t="shared" si="3436"/>
        <v>#N/A</v>
      </c>
      <c r="KF131" s="498" t="e">
        <f t="shared" si="3437"/>
        <v>#N/A</v>
      </c>
      <c r="KG131" s="498">
        <f t="shared" si="3438"/>
        <v>0</v>
      </c>
      <c r="KH131" s="498">
        <f t="shared" si="3439"/>
        <v>0</v>
      </c>
      <c r="KI131" s="498" t="e">
        <f t="shared" si="3440"/>
        <v>#N/A</v>
      </c>
      <c r="KJ131" s="504">
        <f t="shared" si="3441"/>
        <v>0</v>
      </c>
      <c r="KK131" s="500">
        <f t="shared" si="3442"/>
        <v>0</v>
      </c>
      <c r="KN131" s="699"/>
      <c r="KO131" s="700"/>
      <c r="KP131" s="667"/>
      <c r="KQ131" s="668"/>
      <c r="KR131" s="701"/>
      <c r="KS131" s="691"/>
      <c r="KT131" s="1324"/>
      <c r="KU131" s="497" t="e">
        <f t="shared" si="3443"/>
        <v>#N/A</v>
      </c>
      <c r="KV131" s="497" t="e">
        <f t="shared" si="3444"/>
        <v>#N/A</v>
      </c>
      <c r="KW131" s="498" t="e">
        <f t="shared" si="3445"/>
        <v>#N/A</v>
      </c>
      <c r="KX131" s="498">
        <f t="shared" si="3446"/>
        <v>0</v>
      </c>
      <c r="KY131" s="498">
        <f t="shared" si="3447"/>
        <v>0</v>
      </c>
      <c r="KZ131" s="498" t="e">
        <f t="shared" si="3448"/>
        <v>#N/A</v>
      </c>
      <c r="LA131" s="504">
        <f t="shared" si="3449"/>
        <v>0</v>
      </c>
      <c r="LB131" s="500">
        <f t="shared" si="3450"/>
        <v>0</v>
      </c>
      <c r="LE131" s="699"/>
      <c r="LF131" s="700"/>
      <c r="LG131" s="667"/>
      <c r="LH131" s="668"/>
      <c r="LI131" s="701"/>
      <c r="LJ131" s="691"/>
      <c r="LK131" s="1324"/>
      <c r="LL131" s="497" t="e">
        <f t="shared" si="3451"/>
        <v>#N/A</v>
      </c>
      <c r="LM131" s="497" t="e">
        <f t="shared" si="3452"/>
        <v>#N/A</v>
      </c>
      <c r="LN131" s="498" t="e">
        <f t="shared" si="3453"/>
        <v>#N/A</v>
      </c>
      <c r="LO131" s="498">
        <f t="shared" si="3454"/>
        <v>0</v>
      </c>
      <c r="LP131" s="498">
        <f t="shared" si="3455"/>
        <v>0</v>
      </c>
      <c r="LQ131" s="498" t="e">
        <f t="shared" si="3456"/>
        <v>#N/A</v>
      </c>
      <c r="LR131" s="504">
        <f t="shared" si="3457"/>
        <v>0</v>
      </c>
      <c r="LS131" s="500">
        <f t="shared" si="3458"/>
        <v>0</v>
      </c>
      <c r="LV131" s="699"/>
      <c r="LW131" s="700"/>
      <c r="LX131" s="667"/>
      <c r="LY131" s="668"/>
      <c r="LZ131" s="701"/>
      <c r="MA131" s="691"/>
      <c r="MB131" s="1324"/>
      <c r="MC131" s="497" t="e">
        <f t="shared" si="3459"/>
        <v>#N/A</v>
      </c>
      <c r="MD131" s="497" t="e">
        <f t="shared" si="3460"/>
        <v>#N/A</v>
      </c>
      <c r="ME131" s="498" t="e">
        <f t="shared" si="3461"/>
        <v>#N/A</v>
      </c>
      <c r="MF131" s="498">
        <f t="shared" si="3462"/>
        <v>0</v>
      </c>
      <c r="MG131" s="498">
        <f t="shared" si="3463"/>
        <v>0</v>
      </c>
      <c r="MH131" s="498" t="e">
        <f t="shared" si="3464"/>
        <v>#N/A</v>
      </c>
      <c r="MI131" s="504">
        <f t="shared" si="3465"/>
        <v>0</v>
      </c>
      <c r="MJ131" s="500">
        <f t="shared" si="3466"/>
        <v>0</v>
      </c>
      <c r="MM131" s="699"/>
      <c r="MN131" s="700"/>
      <c r="MO131" s="667"/>
      <c r="MP131" s="668"/>
      <c r="MQ131" s="701"/>
      <c r="MR131" s="691"/>
      <c r="MS131" s="1324"/>
      <c r="MT131" s="497" t="e">
        <f t="shared" si="3467"/>
        <v>#N/A</v>
      </c>
      <c r="MU131" s="497" t="e">
        <f t="shared" si="3468"/>
        <v>#N/A</v>
      </c>
      <c r="MV131" s="498" t="e">
        <f t="shared" si="3469"/>
        <v>#N/A</v>
      </c>
      <c r="MW131" s="498">
        <f t="shared" si="3470"/>
        <v>0</v>
      </c>
      <c r="MX131" s="498">
        <f t="shared" si="3471"/>
        <v>0</v>
      </c>
      <c r="MY131" s="498" t="e">
        <f t="shared" si="3472"/>
        <v>#N/A</v>
      </c>
      <c r="MZ131" s="504">
        <f t="shared" si="3473"/>
        <v>0</v>
      </c>
      <c r="NA131" s="500">
        <f t="shared" si="3474"/>
        <v>0</v>
      </c>
      <c r="ND131" s="699"/>
      <c r="NE131" s="700"/>
      <c r="NF131" s="667"/>
      <c r="NG131" s="668"/>
      <c r="NH131" s="701"/>
      <c r="NI131" s="691"/>
      <c r="NJ131" s="1324"/>
      <c r="NK131" s="497" t="e">
        <f t="shared" si="3475"/>
        <v>#N/A</v>
      </c>
      <c r="NL131" s="497" t="e">
        <f t="shared" si="3476"/>
        <v>#N/A</v>
      </c>
      <c r="NM131" s="498" t="e">
        <f t="shared" si="3477"/>
        <v>#N/A</v>
      </c>
      <c r="NN131" s="498">
        <f t="shared" si="3478"/>
        <v>0</v>
      </c>
      <c r="NO131" s="498">
        <f t="shared" si="3479"/>
        <v>0</v>
      </c>
      <c r="NP131" s="498" t="e">
        <f t="shared" si="3480"/>
        <v>#N/A</v>
      </c>
      <c r="NQ131" s="504">
        <f t="shared" si="3481"/>
        <v>0</v>
      </c>
      <c r="NR131" s="500">
        <f t="shared" si="3482"/>
        <v>0</v>
      </c>
      <c r="NU131" s="699"/>
      <c r="NV131" s="700"/>
      <c r="NW131" s="667"/>
      <c r="NX131" s="668"/>
      <c r="NY131" s="701"/>
      <c r="NZ131" s="691"/>
      <c r="OA131" s="1324"/>
      <c r="OB131" s="497" t="e">
        <f t="shared" si="3483"/>
        <v>#N/A</v>
      </c>
      <c r="OC131" s="497" t="e">
        <f t="shared" si="3484"/>
        <v>#N/A</v>
      </c>
      <c r="OD131" s="498" t="e">
        <f t="shared" si="3485"/>
        <v>#N/A</v>
      </c>
      <c r="OE131" s="498">
        <f t="shared" si="3486"/>
        <v>0</v>
      </c>
      <c r="OF131" s="498">
        <f t="shared" si="3487"/>
        <v>0</v>
      </c>
      <c r="OG131" s="498" t="e">
        <f t="shared" si="3488"/>
        <v>#N/A</v>
      </c>
      <c r="OH131" s="504">
        <f t="shared" si="3489"/>
        <v>0</v>
      </c>
      <c r="OI131" s="500">
        <f t="shared" si="3490"/>
        <v>0</v>
      </c>
      <c r="OL131" s="699"/>
      <c r="OM131" s="700"/>
      <c r="ON131" s="667"/>
      <c r="OO131" s="668"/>
      <c r="OP131" s="701"/>
      <c r="OQ131" s="691"/>
      <c r="OR131" s="1324"/>
      <c r="OS131" s="497" t="e">
        <f t="shared" si="3491"/>
        <v>#N/A</v>
      </c>
      <c r="OT131" s="497" t="e">
        <f t="shared" si="3492"/>
        <v>#N/A</v>
      </c>
      <c r="OU131" s="498" t="e">
        <f t="shared" si="3493"/>
        <v>#N/A</v>
      </c>
      <c r="OV131" s="498">
        <f t="shared" si="3494"/>
        <v>0</v>
      </c>
      <c r="OW131" s="498">
        <f t="shared" si="3495"/>
        <v>0</v>
      </c>
      <c r="OX131" s="498" t="e">
        <f t="shared" si="3496"/>
        <v>#N/A</v>
      </c>
      <c r="OY131" s="504">
        <f t="shared" si="3497"/>
        <v>0</v>
      </c>
      <c r="OZ131" s="500">
        <f t="shared" si="3498"/>
        <v>0</v>
      </c>
      <c r="PC131" s="699"/>
      <c r="PD131" s="700"/>
      <c r="PE131" s="667"/>
      <c r="PF131" s="668"/>
      <c r="PG131" s="701"/>
      <c r="PH131" s="691"/>
      <c r="PI131" s="1324"/>
      <c r="PJ131" s="497" t="e">
        <f t="shared" si="3499"/>
        <v>#N/A</v>
      </c>
      <c r="PK131" s="497" t="e">
        <f t="shared" si="3500"/>
        <v>#N/A</v>
      </c>
      <c r="PL131" s="498" t="e">
        <f t="shared" si="3501"/>
        <v>#N/A</v>
      </c>
      <c r="PM131" s="498">
        <f t="shared" si="3502"/>
        <v>0</v>
      </c>
      <c r="PN131" s="498">
        <f t="shared" si="3503"/>
        <v>0</v>
      </c>
      <c r="PO131" s="498" t="e">
        <f t="shared" si="3504"/>
        <v>#N/A</v>
      </c>
      <c r="PP131" s="504">
        <f t="shared" si="3505"/>
        <v>0</v>
      </c>
      <c r="PQ131" s="500">
        <f t="shared" si="3506"/>
        <v>0</v>
      </c>
      <c r="PT131" s="699"/>
      <c r="PU131" s="700"/>
      <c r="PV131" s="667"/>
      <c r="PW131" s="668"/>
      <c r="PX131" s="701"/>
      <c r="PY131" s="691"/>
      <c r="PZ131" s="1324"/>
      <c r="QA131" s="497" t="e">
        <f t="shared" si="3507"/>
        <v>#N/A</v>
      </c>
      <c r="QB131" s="497" t="e">
        <f t="shared" si="3508"/>
        <v>#N/A</v>
      </c>
      <c r="QC131" s="498" t="e">
        <f t="shared" si="3509"/>
        <v>#N/A</v>
      </c>
      <c r="QD131" s="498">
        <f t="shared" si="3510"/>
        <v>0</v>
      </c>
      <c r="QE131" s="498">
        <f t="shared" si="3511"/>
        <v>0</v>
      </c>
      <c r="QF131" s="498" t="e">
        <f t="shared" si="3512"/>
        <v>#N/A</v>
      </c>
      <c r="QG131" s="504">
        <f t="shared" si="3513"/>
        <v>0</v>
      </c>
      <c r="QH131" s="500">
        <f t="shared" si="3514"/>
        <v>0</v>
      </c>
      <c r="QK131" s="699"/>
      <c r="QL131" s="700"/>
      <c r="QM131" s="667"/>
      <c r="QN131" s="668"/>
      <c r="QO131" s="701"/>
      <c r="QP131" s="691"/>
      <c r="QQ131" s="1324"/>
      <c r="QR131" s="497" t="e">
        <f t="shared" si="3515"/>
        <v>#N/A</v>
      </c>
      <c r="QS131" s="497" t="e">
        <f t="shared" si="3516"/>
        <v>#N/A</v>
      </c>
      <c r="QT131" s="498" t="e">
        <f t="shared" si="3517"/>
        <v>#N/A</v>
      </c>
      <c r="QU131" s="498">
        <f t="shared" si="3518"/>
        <v>0</v>
      </c>
      <c r="QV131" s="498">
        <f t="shared" si="3519"/>
        <v>0</v>
      </c>
      <c r="QW131" s="498" t="e">
        <f t="shared" si="3520"/>
        <v>#N/A</v>
      </c>
      <c r="QX131" s="504">
        <f t="shared" si="3521"/>
        <v>0</v>
      </c>
      <c r="QY131" s="500">
        <f t="shared" si="3522"/>
        <v>0</v>
      </c>
      <c r="RB131" s="381"/>
      <c r="RC131" s="382"/>
      <c r="RD131" s="383"/>
      <c r="RE131" s="384"/>
      <c r="RF131" s="385"/>
      <c r="RG131" s="386"/>
      <c r="RH131" s="386"/>
      <c r="RI131" s="497"/>
      <c r="RJ131" s="497"/>
      <c r="RK131" s="501"/>
      <c r="RL131" s="501"/>
      <c r="RM131" s="501"/>
      <c r="RN131" s="501"/>
      <c r="RO131" s="502"/>
      <c r="RP131" s="503"/>
      <c r="RS131" s="381"/>
      <c r="RT131" s="382"/>
      <c r="RU131" s="383"/>
      <c r="RV131" s="384"/>
      <c r="RW131" s="385"/>
      <c r="RX131" s="386"/>
      <c r="RY131" s="386"/>
      <c r="RZ131" s="497"/>
      <c r="SA131" s="497"/>
      <c r="SB131" s="501"/>
      <c r="SC131" s="501"/>
      <c r="SD131" s="501"/>
      <c r="SE131" s="501"/>
      <c r="SF131" s="502"/>
      <c r="SG131" s="503"/>
      <c r="SJ131" s="381"/>
      <c r="SK131" s="382"/>
      <c r="SL131" s="383"/>
      <c r="SM131" s="384"/>
      <c r="SN131" s="385"/>
      <c r="SO131" s="386"/>
      <c r="SP131" s="386"/>
      <c r="SQ131" s="497"/>
      <c r="SR131" s="497"/>
      <c r="SS131" s="501"/>
      <c r="ST131" s="501"/>
      <c r="SU131" s="501"/>
      <c r="SV131" s="501"/>
      <c r="SW131" s="502"/>
      <c r="SX131" s="503"/>
    </row>
    <row r="132" spans="2:518" ht="76.5" customHeight="1" thickTop="1" thickBot="1">
      <c r="B132" s="832" t="s">
        <v>609</v>
      </c>
      <c r="C132" s="833" t="s">
        <v>324</v>
      </c>
      <c r="D132" s="840" t="s">
        <v>610</v>
      </c>
      <c r="E132" s="841" t="s">
        <v>146</v>
      </c>
      <c r="F132" s="867">
        <v>1</v>
      </c>
      <c r="G132" s="916">
        <v>0</v>
      </c>
      <c r="H132" s="848">
        <v>0</v>
      </c>
      <c r="K132" s="934" t="s">
        <v>609</v>
      </c>
      <c r="L132" s="935" t="s">
        <v>324</v>
      </c>
      <c r="M132" s="942" t="s">
        <v>610</v>
      </c>
      <c r="N132" s="943" t="s">
        <v>146</v>
      </c>
      <c r="O132" s="969">
        <v>1</v>
      </c>
      <c r="P132" s="1017">
        <v>40500</v>
      </c>
      <c r="Q132" s="950">
        <v>40500</v>
      </c>
      <c r="R132" s="497">
        <f t="shared" si="3523"/>
        <v>1</v>
      </c>
      <c r="S132" s="497">
        <f t="shared" si="3524"/>
        <v>1</v>
      </c>
      <c r="T132" s="498">
        <f t="shared" si="3525"/>
        <v>1</v>
      </c>
      <c r="U132" s="498">
        <f t="shared" si="3526"/>
        <v>1</v>
      </c>
      <c r="V132" s="498">
        <f t="shared" si="3527"/>
        <v>1</v>
      </c>
      <c r="W132" s="498">
        <f t="shared" si="3528"/>
        <v>1</v>
      </c>
      <c r="X132" s="504">
        <f t="shared" si="3529"/>
        <v>40500</v>
      </c>
      <c r="Y132" s="500">
        <f t="shared" si="3530"/>
        <v>0</v>
      </c>
      <c r="Z132" s="486"/>
      <c r="AA132" s="486"/>
      <c r="AB132" s="934" t="s">
        <v>609</v>
      </c>
      <c r="AC132" s="935" t="s">
        <v>324</v>
      </c>
      <c r="AD132" s="942" t="s">
        <v>610</v>
      </c>
      <c r="AE132" s="943" t="s">
        <v>146</v>
      </c>
      <c r="AF132" s="969">
        <v>1</v>
      </c>
      <c r="AG132" s="1017">
        <v>63900</v>
      </c>
      <c r="AH132" s="950">
        <v>63900</v>
      </c>
      <c r="AI132" s="497">
        <f t="shared" si="3531"/>
        <v>1</v>
      </c>
      <c r="AJ132" s="497">
        <f t="shared" si="3532"/>
        <v>1</v>
      </c>
      <c r="AK132" s="498">
        <f t="shared" si="3533"/>
        <v>1</v>
      </c>
      <c r="AL132" s="498">
        <f t="shared" si="3534"/>
        <v>1</v>
      </c>
      <c r="AM132" s="498">
        <f t="shared" si="3535"/>
        <v>1</v>
      </c>
      <c r="AN132" s="498">
        <f t="shared" si="3536"/>
        <v>1</v>
      </c>
      <c r="AO132" s="504">
        <f t="shared" si="3537"/>
        <v>63900</v>
      </c>
      <c r="AP132" s="500">
        <f t="shared" si="3538"/>
        <v>0</v>
      </c>
      <c r="AQ132" s="486"/>
      <c r="AR132" s="486"/>
      <c r="AS132" s="934" t="s">
        <v>609</v>
      </c>
      <c r="AT132" s="935" t="s">
        <v>324</v>
      </c>
      <c r="AU132" s="942" t="s">
        <v>610</v>
      </c>
      <c r="AV132" s="943" t="s">
        <v>146</v>
      </c>
      <c r="AW132" s="969">
        <v>1</v>
      </c>
      <c r="AX132" s="1017">
        <v>47500</v>
      </c>
      <c r="AY132" s="950">
        <v>47500</v>
      </c>
      <c r="AZ132" s="497">
        <f t="shared" si="3539"/>
        <v>1</v>
      </c>
      <c r="BA132" s="497">
        <f t="shared" si="3540"/>
        <v>1</v>
      </c>
      <c r="BB132" s="498">
        <f t="shared" si="3541"/>
        <v>1</v>
      </c>
      <c r="BC132" s="498">
        <f t="shared" si="3542"/>
        <v>1</v>
      </c>
      <c r="BD132" s="498">
        <f t="shared" si="3543"/>
        <v>1</v>
      </c>
      <c r="BE132" s="498">
        <f t="shared" si="3544"/>
        <v>1</v>
      </c>
      <c r="BF132" s="504">
        <f t="shared" si="3545"/>
        <v>47500</v>
      </c>
      <c r="BG132" s="500">
        <f t="shared" si="3546"/>
        <v>0</v>
      </c>
      <c r="BJ132" s="934" t="s">
        <v>609</v>
      </c>
      <c r="BK132" s="935" t="s">
        <v>324</v>
      </c>
      <c r="BL132" s="942" t="s">
        <v>610</v>
      </c>
      <c r="BM132" s="943" t="s">
        <v>146</v>
      </c>
      <c r="BN132" s="969">
        <v>1</v>
      </c>
      <c r="BO132" s="1017">
        <v>273652</v>
      </c>
      <c r="BP132" s="950">
        <v>273652</v>
      </c>
      <c r="BQ132" s="497">
        <f t="shared" si="3547"/>
        <v>1</v>
      </c>
      <c r="BR132" s="497">
        <f t="shared" si="3548"/>
        <v>1</v>
      </c>
      <c r="BS132" s="498">
        <f t="shared" si="3549"/>
        <v>1</v>
      </c>
      <c r="BT132" s="498">
        <f t="shared" si="3550"/>
        <v>1</v>
      </c>
      <c r="BU132" s="498">
        <f t="shared" si="3551"/>
        <v>1</v>
      </c>
      <c r="BV132" s="498">
        <f t="shared" si="3552"/>
        <v>1</v>
      </c>
      <c r="BW132" s="504">
        <f t="shared" si="3553"/>
        <v>273652</v>
      </c>
      <c r="BX132" s="500">
        <f t="shared" si="3554"/>
        <v>0</v>
      </c>
      <c r="CA132" s="934" t="s">
        <v>609</v>
      </c>
      <c r="CB132" s="935" t="s">
        <v>324</v>
      </c>
      <c r="CC132" s="942" t="s">
        <v>610</v>
      </c>
      <c r="CD132" s="943" t="s">
        <v>146</v>
      </c>
      <c r="CE132" s="969">
        <v>1</v>
      </c>
      <c r="CF132" s="1017">
        <v>188895</v>
      </c>
      <c r="CG132" s="950">
        <v>188895</v>
      </c>
      <c r="CH132" s="497">
        <f t="shared" si="3555"/>
        <v>1</v>
      </c>
      <c r="CI132" s="497">
        <f t="shared" si="3556"/>
        <v>1</v>
      </c>
      <c r="CJ132" s="498">
        <f t="shared" si="3557"/>
        <v>1</v>
      </c>
      <c r="CK132" s="498">
        <f t="shared" si="3558"/>
        <v>1</v>
      </c>
      <c r="CL132" s="498">
        <f t="shared" si="3559"/>
        <v>1</v>
      </c>
      <c r="CM132" s="498">
        <f t="shared" si="3560"/>
        <v>1</v>
      </c>
      <c r="CN132" s="504">
        <f t="shared" si="3561"/>
        <v>188895</v>
      </c>
      <c r="CO132" s="500">
        <f t="shared" si="3562"/>
        <v>0</v>
      </c>
      <c r="CR132" s="934" t="s">
        <v>609</v>
      </c>
      <c r="CS132" s="935" t="s">
        <v>324</v>
      </c>
      <c r="CT132" s="942" t="s">
        <v>610</v>
      </c>
      <c r="CU132" s="943" t="s">
        <v>146</v>
      </c>
      <c r="CV132" s="676">
        <v>1</v>
      </c>
      <c r="CW132" s="1017">
        <v>188900</v>
      </c>
      <c r="CX132" s="670">
        <f t="shared" si="3563"/>
        <v>188900</v>
      </c>
      <c r="CY132" s="497">
        <f t="shared" si="3564"/>
        <v>1</v>
      </c>
      <c r="CZ132" s="497">
        <f t="shared" si="3565"/>
        <v>1</v>
      </c>
      <c r="DA132" s="498">
        <f t="shared" si="3566"/>
        <v>1</v>
      </c>
      <c r="DB132" s="498">
        <f t="shared" si="3567"/>
        <v>1</v>
      </c>
      <c r="DC132" s="498">
        <f t="shared" si="3568"/>
        <v>1</v>
      </c>
      <c r="DD132" s="498">
        <f t="shared" si="3569"/>
        <v>1</v>
      </c>
      <c r="DE132" s="504">
        <f t="shared" si="3570"/>
        <v>188900</v>
      </c>
      <c r="DF132" s="500">
        <f t="shared" si="3571"/>
        <v>0</v>
      </c>
      <c r="DI132" s="934" t="s">
        <v>609</v>
      </c>
      <c r="DJ132" s="935" t="s">
        <v>324</v>
      </c>
      <c r="DK132" s="942" t="s">
        <v>610</v>
      </c>
      <c r="DL132" s="943" t="s">
        <v>146</v>
      </c>
      <c r="DM132" s="969">
        <v>1</v>
      </c>
      <c r="DN132" s="1017">
        <v>180000</v>
      </c>
      <c r="DO132" s="950">
        <v>180000</v>
      </c>
      <c r="DP132" s="497">
        <f t="shared" si="3572"/>
        <v>1</v>
      </c>
      <c r="DQ132" s="497">
        <f t="shared" si="3573"/>
        <v>1</v>
      </c>
      <c r="DR132" s="498">
        <f t="shared" si="3574"/>
        <v>1</v>
      </c>
      <c r="DS132" s="498">
        <f t="shared" si="3575"/>
        <v>1</v>
      </c>
      <c r="DT132" s="498">
        <f t="shared" si="3576"/>
        <v>1</v>
      </c>
      <c r="DU132" s="498">
        <f t="shared" si="3577"/>
        <v>1</v>
      </c>
      <c r="DV132" s="504">
        <f t="shared" si="3578"/>
        <v>180000</v>
      </c>
      <c r="DW132" s="500">
        <f t="shared" si="3579"/>
        <v>0</v>
      </c>
      <c r="DZ132" s="934" t="s">
        <v>609</v>
      </c>
      <c r="EA132" s="935" t="s">
        <v>324</v>
      </c>
      <c r="EB132" s="942" t="s">
        <v>610</v>
      </c>
      <c r="EC132" s="943" t="s">
        <v>146</v>
      </c>
      <c r="ED132" s="676">
        <v>1</v>
      </c>
      <c r="EE132" s="1017">
        <v>188770</v>
      </c>
      <c r="EF132" s="670">
        <f t="shared" si="3580"/>
        <v>188770</v>
      </c>
      <c r="EG132" s="497">
        <f t="shared" si="3581"/>
        <v>1</v>
      </c>
      <c r="EH132" s="497">
        <f t="shared" si="3582"/>
        <v>1</v>
      </c>
      <c r="EI132" s="498">
        <f t="shared" si="3583"/>
        <v>1</v>
      </c>
      <c r="EJ132" s="498">
        <f t="shared" si="3584"/>
        <v>1</v>
      </c>
      <c r="EK132" s="498">
        <f t="shared" si="3585"/>
        <v>1</v>
      </c>
      <c r="EL132" s="498">
        <f t="shared" si="3586"/>
        <v>1</v>
      </c>
      <c r="EM132" s="504">
        <f t="shared" si="3587"/>
        <v>188770</v>
      </c>
      <c r="EN132" s="500">
        <f t="shared" si="3588"/>
        <v>0</v>
      </c>
      <c r="EQ132" s="659"/>
      <c r="ER132" s="660"/>
      <c r="ES132" s="661"/>
      <c r="ET132" s="662"/>
      <c r="EU132" s="663"/>
      <c r="EV132" s="664"/>
      <c r="EW132" s="1324"/>
      <c r="EX132" s="497"/>
      <c r="EY132" s="497"/>
      <c r="EZ132" s="501"/>
      <c r="FA132" s="501"/>
      <c r="FB132" s="501"/>
      <c r="FC132" s="501"/>
      <c r="FD132" s="502"/>
      <c r="FE132" s="503"/>
      <c r="FH132" s="659"/>
      <c r="FI132" s="660"/>
      <c r="FJ132" s="661"/>
      <c r="FK132" s="662"/>
      <c r="FL132" s="663"/>
      <c r="FM132" s="664"/>
      <c r="FN132" s="1324"/>
      <c r="FO132" s="497"/>
      <c r="FP132" s="497"/>
      <c r="FQ132" s="501"/>
      <c r="FR132" s="501"/>
      <c r="FS132" s="501"/>
      <c r="FT132" s="501"/>
      <c r="FU132" s="502"/>
      <c r="FV132" s="503"/>
      <c r="FY132" s="659"/>
      <c r="FZ132" s="660"/>
      <c r="GA132" s="661"/>
      <c r="GB132" s="662"/>
      <c r="GC132" s="663"/>
      <c r="GD132" s="664"/>
      <c r="GE132" s="1324"/>
      <c r="GF132" s="497"/>
      <c r="GG132" s="497"/>
      <c r="GH132" s="501"/>
      <c r="GI132" s="501"/>
      <c r="GJ132" s="501"/>
      <c r="GK132" s="501"/>
      <c r="GL132" s="502"/>
      <c r="GM132" s="503"/>
      <c r="GP132" s="659"/>
      <c r="GQ132" s="660"/>
      <c r="GR132" s="661"/>
      <c r="GS132" s="662"/>
      <c r="GT132" s="663"/>
      <c r="GU132" s="664"/>
      <c r="GV132" s="1324"/>
      <c r="GW132" s="497"/>
      <c r="GX132" s="497"/>
      <c r="GY132" s="501"/>
      <c r="GZ132" s="501"/>
      <c r="HA132" s="501"/>
      <c r="HB132" s="501"/>
      <c r="HC132" s="502"/>
      <c r="HD132" s="503"/>
      <c r="HG132" s="659"/>
      <c r="HH132" s="660"/>
      <c r="HI132" s="661"/>
      <c r="HJ132" s="662"/>
      <c r="HK132" s="663"/>
      <c r="HL132" s="664"/>
      <c r="HM132" s="1324"/>
      <c r="HN132" s="497"/>
      <c r="HO132" s="497"/>
      <c r="HP132" s="501"/>
      <c r="HQ132" s="501"/>
      <c r="HR132" s="501"/>
      <c r="HS132" s="501"/>
      <c r="HT132" s="502"/>
      <c r="HU132" s="503"/>
      <c r="HX132" s="659"/>
      <c r="HY132" s="660"/>
      <c r="HZ132" s="661"/>
      <c r="IA132" s="662"/>
      <c r="IB132" s="663"/>
      <c r="IC132" s="664"/>
      <c r="ID132" s="1324"/>
      <c r="IE132" s="497"/>
      <c r="IF132" s="497"/>
      <c r="IG132" s="501"/>
      <c r="IH132" s="501"/>
      <c r="II132" s="501"/>
      <c r="IJ132" s="501"/>
      <c r="IK132" s="502"/>
      <c r="IL132" s="503"/>
      <c r="IO132" s="659"/>
      <c r="IP132" s="660"/>
      <c r="IQ132" s="661"/>
      <c r="IR132" s="662"/>
      <c r="IS132" s="663"/>
      <c r="IT132" s="664"/>
      <c r="IU132" s="1324"/>
      <c r="IV132" s="497"/>
      <c r="IW132" s="497"/>
      <c r="IX132" s="501"/>
      <c r="IY132" s="501"/>
      <c r="IZ132" s="501"/>
      <c r="JA132" s="501"/>
      <c r="JB132" s="502"/>
      <c r="JC132" s="503"/>
      <c r="JF132" s="659"/>
      <c r="JG132" s="660"/>
      <c r="JH132" s="661"/>
      <c r="JI132" s="662"/>
      <c r="JJ132" s="663"/>
      <c r="JK132" s="664"/>
      <c r="JL132" s="1324"/>
      <c r="JM132" s="497"/>
      <c r="JN132" s="497"/>
      <c r="JO132" s="501"/>
      <c r="JP132" s="501"/>
      <c r="JQ132" s="501"/>
      <c r="JR132" s="501"/>
      <c r="JS132" s="502"/>
      <c r="JT132" s="503"/>
      <c r="JW132" s="659"/>
      <c r="JX132" s="660"/>
      <c r="JY132" s="661"/>
      <c r="JZ132" s="662"/>
      <c r="KA132" s="663"/>
      <c r="KB132" s="664"/>
      <c r="KC132" s="1324"/>
      <c r="KD132" s="497"/>
      <c r="KE132" s="497"/>
      <c r="KF132" s="501"/>
      <c r="KG132" s="501"/>
      <c r="KH132" s="501"/>
      <c r="KI132" s="501"/>
      <c r="KJ132" s="502"/>
      <c r="KK132" s="503"/>
      <c r="KN132" s="659"/>
      <c r="KO132" s="660"/>
      <c r="KP132" s="661"/>
      <c r="KQ132" s="662"/>
      <c r="KR132" s="663"/>
      <c r="KS132" s="664"/>
      <c r="KT132" s="1324"/>
      <c r="KU132" s="497"/>
      <c r="KV132" s="497"/>
      <c r="KW132" s="501"/>
      <c r="KX132" s="501"/>
      <c r="KY132" s="501"/>
      <c r="KZ132" s="501"/>
      <c r="LA132" s="502"/>
      <c r="LB132" s="503"/>
      <c r="LE132" s="659"/>
      <c r="LF132" s="660"/>
      <c r="LG132" s="661"/>
      <c r="LH132" s="662"/>
      <c r="LI132" s="663"/>
      <c r="LJ132" s="664"/>
      <c r="LK132" s="1324"/>
      <c r="LL132" s="497"/>
      <c r="LM132" s="497"/>
      <c r="LN132" s="501"/>
      <c r="LO132" s="501"/>
      <c r="LP132" s="501"/>
      <c r="LQ132" s="501"/>
      <c r="LR132" s="502"/>
      <c r="LS132" s="503"/>
      <c r="LV132" s="659"/>
      <c r="LW132" s="660"/>
      <c r="LX132" s="661"/>
      <c r="LY132" s="662"/>
      <c r="LZ132" s="663"/>
      <c r="MA132" s="664"/>
      <c r="MB132" s="1324"/>
      <c r="MC132" s="497"/>
      <c r="MD132" s="497"/>
      <c r="ME132" s="501"/>
      <c r="MF132" s="501"/>
      <c r="MG132" s="501"/>
      <c r="MH132" s="501"/>
      <c r="MI132" s="502"/>
      <c r="MJ132" s="503"/>
      <c r="MM132" s="659"/>
      <c r="MN132" s="660"/>
      <c r="MO132" s="661"/>
      <c r="MP132" s="662"/>
      <c r="MQ132" s="663"/>
      <c r="MR132" s="664"/>
      <c r="MS132" s="1324"/>
      <c r="MT132" s="497"/>
      <c r="MU132" s="497"/>
      <c r="MV132" s="501"/>
      <c r="MW132" s="501"/>
      <c r="MX132" s="501"/>
      <c r="MY132" s="501"/>
      <c r="MZ132" s="502"/>
      <c r="NA132" s="503"/>
      <c r="ND132" s="659"/>
      <c r="NE132" s="660"/>
      <c r="NF132" s="661"/>
      <c r="NG132" s="662"/>
      <c r="NH132" s="663"/>
      <c r="NI132" s="664"/>
      <c r="NJ132" s="1324"/>
      <c r="NK132" s="497"/>
      <c r="NL132" s="497"/>
      <c r="NM132" s="501"/>
      <c r="NN132" s="501"/>
      <c r="NO132" s="501"/>
      <c r="NP132" s="501"/>
      <c r="NQ132" s="502"/>
      <c r="NR132" s="503"/>
      <c r="NU132" s="659"/>
      <c r="NV132" s="660"/>
      <c r="NW132" s="661"/>
      <c r="NX132" s="662"/>
      <c r="NY132" s="663"/>
      <c r="NZ132" s="664"/>
      <c r="OA132" s="1324"/>
      <c r="OB132" s="497"/>
      <c r="OC132" s="497"/>
      <c r="OD132" s="501"/>
      <c r="OE132" s="501"/>
      <c r="OF132" s="501"/>
      <c r="OG132" s="501"/>
      <c r="OH132" s="502"/>
      <c r="OI132" s="503"/>
      <c r="OL132" s="659"/>
      <c r="OM132" s="660"/>
      <c r="ON132" s="661"/>
      <c r="OO132" s="662"/>
      <c r="OP132" s="663"/>
      <c r="OQ132" s="664"/>
      <c r="OR132" s="1324"/>
      <c r="OS132" s="497"/>
      <c r="OT132" s="497"/>
      <c r="OU132" s="501"/>
      <c r="OV132" s="501"/>
      <c r="OW132" s="501"/>
      <c r="OX132" s="501"/>
      <c r="OY132" s="502"/>
      <c r="OZ132" s="503"/>
      <c r="PC132" s="659"/>
      <c r="PD132" s="660"/>
      <c r="PE132" s="661"/>
      <c r="PF132" s="662"/>
      <c r="PG132" s="663"/>
      <c r="PH132" s="664"/>
      <c r="PI132" s="1324"/>
      <c r="PJ132" s="497"/>
      <c r="PK132" s="497"/>
      <c r="PL132" s="501"/>
      <c r="PM132" s="501"/>
      <c r="PN132" s="501"/>
      <c r="PO132" s="501"/>
      <c r="PP132" s="502"/>
      <c r="PQ132" s="503"/>
      <c r="PT132" s="659"/>
      <c r="PU132" s="660"/>
      <c r="PV132" s="661"/>
      <c r="PW132" s="662"/>
      <c r="PX132" s="663"/>
      <c r="PY132" s="664"/>
      <c r="PZ132" s="1324"/>
      <c r="QA132" s="497"/>
      <c r="QB132" s="497"/>
      <c r="QC132" s="501"/>
      <c r="QD132" s="501"/>
      <c r="QE132" s="501"/>
      <c r="QF132" s="501"/>
      <c r="QG132" s="502"/>
      <c r="QH132" s="503"/>
      <c r="QK132" s="659"/>
      <c r="QL132" s="660"/>
      <c r="QM132" s="661"/>
      <c r="QN132" s="662"/>
      <c r="QO132" s="663"/>
      <c r="QP132" s="664"/>
      <c r="QQ132" s="1324"/>
      <c r="QR132" s="497"/>
      <c r="QS132" s="497"/>
      <c r="QT132" s="501"/>
      <c r="QU132" s="501"/>
      <c r="QV132" s="501"/>
      <c r="QW132" s="501"/>
      <c r="QX132" s="502"/>
      <c r="QY132" s="503"/>
      <c r="RB132" s="381"/>
      <c r="RC132" s="382"/>
      <c r="RD132" s="383"/>
      <c r="RE132" s="384"/>
      <c r="RF132" s="385"/>
      <c r="RG132" s="386"/>
      <c r="RH132" s="386"/>
      <c r="RI132" s="497"/>
      <c r="RJ132" s="497"/>
      <c r="RK132" s="501"/>
      <c r="RL132" s="501"/>
      <c r="RM132" s="501"/>
      <c r="RN132" s="501"/>
      <c r="RO132" s="502"/>
      <c r="RP132" s="503"/>
      <c r="RS132" s="381"/>
      <c r="RT132" s="382"/>
      <c r="RU132" s="383"/>
      <c r="RV132" s="384"/>
      <c r="RW132" s="385"/>
      <c r="RX132" s="386"/>
      <c r="RY132" s="386"/>
      <c r="RZ132" s="497"/>
      <c r="SA132" s="497"/>
      <c r="SB132" s="501"/>
      <c r="SC132" s="501"/>
      <c r="SD132" s="501"/>
      <c r="SE132" s="501"/>
      <c r="SF132" s="502"/>
      <c r="SG132" s="503"/>
      <c r="SJ132" s="381"/>
      <c r="SK132" s="382"/>
      <c r="SL132" s="383"/>
      <c r="SM132" s="384"/>
      <c r="SN132" s="385"/>
      <c r="SO132" s="386"/>
      <c r="SP132" s="386"/>
      <c r="SQ132" s="497"/>
      <c r="SR132" s="497"/>
      <c r="SS132" s="501"/>
      <c r="ST132" s="501"/>
      <c r="SU132" s="501"/>
      <c r="SV132" s="501"/>
      <c r="SW132" s="502"/>
      <c r="SX132" s="503"/>
    </row>
    <row r="133" spans="2:518" ht="67.5" customHeight="1" thickTop="1" thickBot="1">
      <c r="B133" s="863" t="s">
        <v>611</v>
      </c>
      <c r="C133" s="833" t="s">
        <v>324</v>
      </c>
      <c r="D133" s="834" t="s">
        <v>612</v>
      </c>
      <c r="E133" s="835" t="s">
        <v>146</v>
      </c>
      <c r="F133" s="836">
        <v>2</v>
      </c>
      <c r="G133" s="916">
        <v>0</v>
      </c>
      <c r="H133" s="837">
        <v>0</v>
      </c>
      <c r="K133" s="965" t="s">
        <v>611</v>
      </c>
      <c r="L133" s="935" t="s">
        <v>324</v>
      </c>
      <c r="M133" s="936" t="s">
        <v>612</v>
      </c>
      <c r="N133" s="937" t="s">
        <v>146</v>
      </c>
      <c r="O133" s="938">
        <v>2</v>
      </c>
      <c r="P133" s="1017">
        <v>22500</v>
      </c>
      <c r="Q133" s="939">
        <v>45000</v>
      </c>
      <c r="R133" s="497">
        <f t="shared" si="3523"/>
        <v>1</v>
      </c>
      <c r="S133" s="497">
        <f t="shared" si="3524"/>
        <v>1</v>
      </c>
      <c r="T133" s="498">
        <f t="shared" si="3525"/>
        <v>1</v>
      </c>
      <c r="U133" s="498">
        <f t="shared" si="3526"/>
        <v>1</v>
      </c>
      <c r="V133" s="498">
        <f t="shared" si="3527"/>
        <v>1</v>
      </c>
      <c r="W133" s="498">
        <f t="shared" si="3528"/>
        <v>1</v>
      </c>
      <c r="X133" s="504">
        <f t="shared" si="3529"/>
        <v>45000</v>
      </c>
      <c r="Y133" s="500">
        <f t="shared" si="3530"/>
        <v>0</v>
      </c>
      <c r="Z133" s="486"/>
      <c r="AA133" s="486"/>
      <c r="AB133" s="965" t="s">
        <v>611</v>
      </c>
      <c r="AC133" s="935" t="s">
        <v>324</v>
      </c>
      <c r="AD133" s="936" t="s">
        <v>612</v>
      </c>
      <c r="AE133" s="937" t="s">
        <v>146</v>
      </c>
      <c r="AF133" s="938">
        <v>2</v>
      </c>
      <c r="AG133" s="1017">
        <v>65900</v>
      </c>
      <c r="AH133" s="939">
        <v>131800</v>
      </c>
      <c r="AI133" s="497">
        <f t="shared" si="3531"/>
        <v>1</v>
      </c>
      <c r="AJ133" s="497">
        <f t="shared" si="3532"/>
        <v>1</v>
      </c>
      <c r="AK133" s="498">
        <f t="shared" si="3533"/>
        <v>1</v>
      </c>
      <c r="AL133" s="498">
        <f t="shared" si="3534"/>
        <v>1</v>
      </c>
      <c r="AM133" s="498">
        <f t="shared" si="3535"/>
        <v>1</v>
      </c>
      <c r="AN133" s="498">
        <f t="shared" si="3536"/>
        <v>1</v>
      </c>
      <c r="AO133" s="504">
        <f t="shared" si="3537"/>
        <v>131800</v>
      </c>
      <c r="AP133" s="500">
        <f t="shared" si="3538"/>
        <v>0</v>
      </c>
      <c r="AQ133" s="486"/>
      <c r="AR133" s="486"/>
      <c r="AS133" s="965" t="s">
        <v>611</v>
      </c>
      <c r="AT133" s="935" t="s">
        <v>324</v>
      </c>
      <c r="AU133" s="936" t="s">
        <v>612</v>
      </c>
      <c r="AV133" s="937" t="s">
        <v>146</v>
      </c>
      <c r="AW133" s="938">
        <v>2</v>
      </c>
      <c r="AX133" s="1017">
        <v>44600</v>
      </c>
      <c r="AY133" s="939">
        <v>89200</v>
      </c>
      <c r="AZ133" s="497">
        <f t="shared" si="3539"/>
        <v>1</v>
      </c>
      <c r="BA133" s="497">
        <f t="shared" si="3540"/>
        <v>1</v>
      </c>
      <c r="BB133" s="498">
        <f t="shared" si="3541"/>
        <v>1</v>
      </c>
      <c r="BC133" s="498">
        <f t="shared" si="3542"/>
        <v>1</v>
      </c>
      <c r="BD133" s="498">
        <f t="shared" si="3543"/>
        <v>1</v>
      </c>
      <c r="BE133" s="498">
        <f t="shared" si="3544"/>
        <v>1</v>
      </c>
      <c r="BF133" s="504">
        <f t="shared" si="3545"/>
        <v>89200</v>
      </c>
      <c r="BG133" s="500">
        <f t="shared" si="3546"/>
        <v>0</v>
      </c>
      <c r="BJ133" s="965" t="s">
        <v>611</v>
      </c>
      <c r="BK133" s="935" t="s">
        <v>324</v>
      </c>
      <c r="BL133" s="936" t="s">
        <v>612</v>
      </c>
      <c r="BM133" s="937" t="s">
        <v>146</v>
      </c>
      <c r="BN133" s="938">
        <v>2</v>
      </c>
      <c r="BO133" s="1017">
        <v>116200</v>
      </c>
      <c r="BP133" s="939">
        <v>232400</v>
      </c>
      <c r="BQ133" s="497">
        <f t="shared" si="3547"/>
        <v>1</v>
      </c>
      <c r="BR133" s="497">
        <f t="shared" si="3548"/>
        <v>1</v>
      </c>
      <c r="BS133" s="498">
        <f t="shared" si="3549"/>
        <v>1</v>
      </c>
      <c r="BT133" s="498">
        <f t="shared" si="3550"/>
        <v>1</v>
      </c>
      <c r="BU133" s="498">
        <f t="shared" si="3551"/>
        <v>1</v>
      </c>
      <c r="BV133" s="498">
        <f t="shared" si="3552"/>
        <v>1</v>
      </c>
      <c r="BW133" s="504">
        <f t="shared" si="3553"/>
        <v>232400</v>
      </c>
      <c r="BX133" s="500">
        <f t="shared" si="3554"/>
        <v>0</v>
      </c>
      <c r="CA133" s="965" t="s">
        <v>611</v>
      </c>
      <c r="CB133" s="935" t="s">
        <v>324</v>
      </c>
      <c r="CC133" s="936" t="s">
        <v>612</v>
      </c>
      <c r="CD133" s="937" t="s">
        <v>146</v>
      </c>
      <c r="CE133" s="938">
        <v>2</v>
      </c>
      <c r="CF133" s="1017">
        <v>45837</v>
      </c>
      <c r="CG133" s="939">
        <v>91674</v>
      </c>
      <c r="CH133" s="497">
        <f t="shared" si="3555"/>
        <v>1</v>
      </c>
      <c r="CI133" s="497">
        <f t="shared" si="3556"/>
        <v>1</v>
      </c>
      <c r="CJ133" s="498">
        <f t="shared" si="3557"/>
        <v>1</v>
      </c>
      <c r="CK133" s="498">
        <f t="shared" si="3558"/>
        <v>1</v>
      </c>
      <c r="CL133" s="498">
        <f t="shared" si="3559"/>
        <v>1</v>
      </c>
      <c r="CM133" s="498">
        <f t="shared" si="3560"/>
        <v>1</v>
      </c>
      <c r="CN133" s="504">
        <f t="shared" si="3561"/>
        <v>91674</v>
      </c>
      <c r="CO133" s="500">
        <f t="shared" si="3562"/>
        <v>0</v>
      </c>
      <c r="CR133" s="965" t="s">
        <v>611</v>
      </c>
      <c r="CS133" s="935" t="s">
        <v>324</v>
      </c>
      <c r="CT133" s="936" t="s">
        <v>612</v>
      </c>
      <c r="CU133" s="937" t="s">
        <v>146</v>
      </c>
      <c r="CV133" s="1030">
        <v>2</v>
      </c>
      <c r="CW133" s="1017">
        <v>45836</v>
      </c>
      <c r="CX133" s="698">
        <f t="shared" si="3563"/>
        <v>91672</v>
      </c>
      <c r="CY133" s="497">
        <f t="shared" si="3564"/>
        <v>1</v>
      </c>
      <c r="CZ133" s="497">
        <f t="shared" si="3565"/>
        <v>1</v>
      </c>
      <c r="DA133" s="498">
        <f t="shared" si="3566"/>
        <v>1</v>
      </c>
      <c r="DB133" s="498">
        <f t="shared" si="3567"/>
        <v>1</v>
      </c>
      <c r="DC133" s="498">
        <f t="shared" si="3568"/>
        <v>1</v>
      </c>
      <c r="DD133" s="498">
        <f t="shared" si="3569"/>
        <v>1</v>
      </c>
      <c r="DE133" s="504">
        <f t="shared" si="3570"/>
        <v>91672</v>
      </c>
      <c r="DF133" s="500">
        <f t="shared" si="3571"/>
        <v>0</v>
      </c>
      <c r="DI133" s="965" t="s">
        <v>611</v>
      </c>
      <c r="DJ133" s="935" t="s">
        <v>324</v>
      </c>
      <c r="DK133" s="936" t="s">
        <v>612</v>
      </c>
      <c r="DL133" s="937" t="s">
        <v>146</v>
      </c>
      <c r="DM133" s="938">
        <v>2</v>
      </c>
      <c r="DN133" s="1017">
        <v>100000</v>
      </c>
      <c r="DO133" s="939">
        <v>200000</v>
      </c>
      <c r="DP133" s="497">
        <f t="shared" si="3572"/>
        <v>1</v>
      </c>
      <c r="DQ133" s="497">
        <f t="shared" si="3573"/>
        <v>1</v>
      </c>
      <c r="DR133" s="498">
        <f t="shared" si="3574"/>
        <v>1</v>
      </c>
      <c r="DS133" s="498">
        <f t="shared" si="3575"/>
        <v>1</v>
      </c>
      <c r="DT133" s="498">
        <f t="shared" si="3576"/>
        <v>1</v>
      </c>
      <c r="DU133" s="498">
        <f t="shared" si="3577"/>
        <v>1</v>
      </c>
      <c r="DV133" s="504">
        <f t="shared" si="3578"/>
        <v>200000</v>
      </c>
      <c r="DW133" s="500">
        <f t="shared" si="3579"/>
        <v>0</v>
      </c>
      <c r="DZ133" s="965" t="s">
        <v>611</v>
      </c>
      <c r="EA133" s="935" t="s">
        <v>324</v>
      </c>
      <c r="EB133" s="936" t="s">
        <v>612</v>
      </c>
      <c r="EC133" s="937" t="s">
        <v>146</v>
      </c>
      <c r="ED133" s="1030">
        <v>2</v>
      </c>
      <c r="EE133" s="1017">
        <v>45831</v>
      </c>
      <c r="EF133" s="698">
        <f t="shared" si="3580"/>
        <v>91662</v>
      </c>
      <c r="EG133" s="497">
        <f t="shared" si="3581"/>
        <v>1</v>
      </c>
      <c r="EH133" s="497">
        <f t="shared" si="3582"/>
        <v>1</v>
      </c>
      <c r="EI133" s="498">
        <f t="shared" si="3583"/>
        <v>1</v>
      </c>
      <c r="EJ133" s="498">
        <f t="shared" si="3584"/>
        <v>1</v>
      </c>
      <c r="EK133" s="498">
        <f t="shared" si="3585"/>
        <v>1</v>
      </c>
      <c r="EL133" s="498">
        <f t="shared" si="3586"/>
        <v>1</v>
      </c>
      <c r="EM133" s="504">
        <f t="shared" si="3587"/>
        <v>91662</v>
      </c>
      <c r="EN133" s="500">
        <f t="shared" si="3588"/>
        <v>0</v>
      </c>
      <c r="EQ133" s="665"/>
      <c r="ER133" s="666"/>
      <c r="ES133" s="667"/>
      <c r="ET133" s="668"/>
      <c r="EU133" s="669"/>
      <c r="EV133" s="670"/>
      <c r="EW133" s="1324"/>
      <c r="EX133" s="497" t="e">
        <f>IF(EXACT(VLOOKUP(EQ133,OFERTA_0,2,FALSE),ER133),1,0)</f>
        <v>#N/A</v>
      </c>
      <c r="EY133" s="497" t="e">
        <f>IF(EXACT(VLOOKUP(EQ133,OFERTA_0,3,FALSE),ES133),1,0)</f>
        <v>#N/A</v>
      </c>
      <c r="EZ133" s="498" t="e">
        <f>IF(EXACT(VLOOKUP(EQ133,OFERTA_0,4,FALSE),ET133),1,0)</f>
        <v>#N/A</v>
      </c>
      <c r="FA133" s="498">
        <f>IF(EU133=0,0,1)</f>
        <v>0</v>
      </c>
      <c r="FB133" s="498">
        <f>IF(EV133=0,0,1)</f>
        <v>0</v>
      </c>
      <c r="FC133" s="498" t="e">
        <f>PRODUCT(EX133:FB133)</f>
        <v>#N/A</v>
      </c>
      <c r="FD133" s="504">
        <f>ROUND(EV133,0)</f>
        <v>0</v>
      </c>
      <c r="FE133" s="500">
        <f>EV133-FD133</f>
        <v>0</v>
      </c>
      <c r="FH133" s="665"/>
      <c r="FI133" s="666"/>
      <c r="FJ133" s="667"/>
      <c r="FK133" s="668"/>
      <c r="FL133" s="669"/>
      <c r="FM133" s="670"/>
      <c r="FN133" s="1324"/>
      <c r="FO133" s="497" t="e">
        <f>IF(EXACT(VLOOKUP(FH133,OFERTA_0,2,FALSE),FI133),1,0)</f>
        <v>#N/A</v>
      </c>
      <c r="FP133" s="497" t="e">
        <f>IF(EXACT(VLOOKUP(FH133,OFERTA_0,3,FALSE),FJ133),1,0)</f>
        <v>#N/A</v>
      </c>
      <c r="FQ133" s="498" t="e">
        <f>IF(EXACT(VLOOKUP(FH133,OFERTA_0,4,FALSE),FK133),1,0)</f>
        <v>#N/A</v>
      </c>
      <c r="FR133" s="498">
        <f>IF(FL133=0,0,1)</f>
        <v>0</v>
      </c>
      <c r="FS133" s="498">
        <f>IF(FM133=0,0,1)</f>
        <v>0</v>
      </c>
      <c r="FT133" s="498" t="e">
        <f>PRODUCT(FO133:FS133)</f>
        <v>#N/A</v>
      </c>
      <c r="FU133" s="504">
        <f>ROUND(FM133,0)</f>
        <v>0</v>
      </c>
      <c r="FV133" s="500">
        <f>FM133-FU133</f>
        <v>0</v>
      </c>
      <c r="FY133" s="665"/>
      <c r="FZ133" s="666"/>
      <c r="GA133" s="667"/>
      <c r="GB133" s="668"/>
      <c r="GC133" s="669"/>
      <c r="GD133" s="670"/>
      <c r="GE133" s="1324"/>
      <c r="GF133" s="497" t="e">
        <f>IF(EXACT(VLOOKUP(FY133,OFERTA_0,2,FALSE),FZ133),1,0)</f>
        <v>#N/A</v>
      </c>
      <c r="GG133" s="497" t="e">
        <f>IF(EXACT(VLOOKUP(FY133,OFERTA_0,3,FALSE),GA133),1,0)</f>
        <v>#N/A</v>
      </c>
      <c r="GH133" s="498" t="e">
        <f>IF(EXACT(VLOOKUP(FY133,OFERTA_0,4,FALSE),GB133),1,0)</f>
        <v>#N/A</v>
      </c>
      <c r="GI133" s="498">
        <f>IF(GC133=0,0,1)</f>
        <v>0</v>
      </c>
      <c r="GJ133" s="498">
        <f>IF(GD133=0,0,1)</f>
        <v>0</v>
      </c>
      <c r="GK133" s="498" t="e">
        <f>PRODUCT(GF133:GJ133)</f>
        <v>#N/A</v>
      </c>
      <c r="GL133" s="504">
        <f>ROUND(GD133,0)</f>
        <v>0</v>
      </c>
      <c r="GM133" s="500">
        <f>GD133-GL133</f>
        <v>0</v>
      </c>
      <c r="GP133" s="665"/>
      <c r="GQ133" s="666"/>
      <c r="GR133" s="667"/>
      <c r="GS133" s="668"/>
      <c r="GT133" s="669"/>
      <c r="GU133" s="670"/>
      <c r="GV133" s="1324"/>
      <c r="GW133" s="497" t="e">
        <f>IF(EXACT(VLOOKUP(GP133,OFERTA_0,2,FALSE),GQ133),1,0)</f>
        <v>#N/A</v>
      </c>
      <c r="GX133" s="497" t="e">
        <f>IF(EXACT(VLOOKUP(GP133,OFERTA_0,3,FALSE),GR133),1,0)</f>
        <v>#N/A</v>
      </c>
      <c r="GY133" s="498" t="e">
        <f>IF(EXACT(VLOOKUP(GP133,OFERTA_0,4,FALSE),GS133),1,0)</f>
        <v>#N/A</v>
      </c>
      <c r="GZ133" s="498">
        <f>IF(GT133=0,0,1)</f>
        <v>0</v>
      </c>
      <c r="HA133" s="498">
        <f>IF(GU133=0,0,1)</f>
        <v>0</v>
      </c>
      <c r="HB133" s="498" t="e">
        <f>PRODUCT(GW133:HA133)</f>
        <v>#N/A</v>
      </c>
      <c r="HC133" s="504">
        <f>ROUND(GU133,0)</f>
        <v>0</v>
      </c>
      <c r="HD133" s="500">
        <f>GU133-HC133</f>
        <v>0</v>
      </c>
      <c r="HG133" s="665"/>
      <c r="HH133" s="666"/>
      <c r="HI133" s="667"/>
      <c r="HJ133" s="668"/>
      <c r="HK133" s="669"/>
      <c r="HL133" s="670"/>
      <c r="HM133" s="1324"/>
      <c r="HN133" s="497" t="e">
        <f>IF(EXACT(VLOOKUP(HG133,OFERTA_0,2,FALSE),HH133),1,0)</f>
        <v>#N/A</v>
      </c>
      <c r="HO133" s="497" t="e">
        <f>IF(EXACT(VLOOKUP(HG133,OFERTA_0,3,FALSE),HI133),1,0)</f>
        <v>#N/A</v>
      </c>
      <c r="HP133" s="498" t="e">
        <f>IF(EXACT(VLOOKUP(HG133,OFERTA_0,4,FALSE),HJ133),1,0)</f>
        <v>#N/A</v>
      </c>
      <c r="HQ133" s="498">
        <f>IF(HK133=0,0,1)</f>
        <v>0</v>
      </c>
      <c r="HR133" s="498">
        <f>IF(HL133=0,0,1)</f>
        <v>0</v>
      </c>
      <c r="HS133" s="498" t="e">
        <f>PRODUCT(HN133:HR133)</f>
        <v>#N/A</v>
      </c>
      <c r="HT133" s="504">
        <f>ROUND(HL133,0)</f>
        <v>0</v>
      </c>
      <c r="HU133" s="500">
        <f>HL133-HT133</f>
        <v>0</v>
      </c>
      <c r="HX133" s="665"/>
      <c r="HY133" s="666"/>
      <c r="HZ133" s="667"/>
      <c r="IA133" s="668"/>
      <c r="IB133" s="669"/>
      <c r="IC133" s="670"/>
      <c r="ID133" s="1324"/>
      <c r="IE133" s="497" t="e">
        <f>IF(EXACT(VLOOKUP(HX133,OFERTA_0,2,FALSE),HY133),1,0)</f>
        <v>#N/A</v>
      </c>
      <c r="IF133" s="497" t="e">
        <f>IF(EXACT(VLOOKUP(HX133,OFERTA_0,3,FALSE),HZ133),1,0)</f>
        <v>#N/A</v>
      </c>
      <c r="IG133" s="498" t="e">
        <f>IF(EXACT(VLOOKUP(HX133,OFERTA_0,4,FALSE),IA133),1,0)</f>
        <v>#N/A</v>
      </c>
      <c r="IH133" s="498">
        <f>IF(IB133=0,0,1)</f>
        <v>0</v>
      </c>
      <c r="II133" s="498">
        <f>IF(IC133=0,0,1)</f>
        <v>0</v>
      </c>
      <c r="IJ133" s="498" t="e">
        <f>PRODUCT(IE133:II133)</f>
        <v>#N/A</v>
      </c>
      <c r="IK133" s="504">
        <f>ROUND(IC133,0)</f>
        <v>0</v>
      </c>
      <c r="IL133" s="500">
        <f>IC133-IK133</f>
        <v>0</v>
      </c>
      <c r="IO133" s="665"/>
      <c r="IP133" s="666"/>
      <c r="IQ133" s="667"/>
      <c r="IR133" s="668"/>
      <c r="IS133" s="669"/>
      <c r="IT133" s="670"/>
      <c r="IU133" s="1324"/>
      <c r="IV133" s="497" t="e">
        <f>IF(EXACT(VLOOKUP(IO133,OFERTA_0,2,FALSE),IP133),1,0)</f>
        <v>#N/A</v>
      </c>
      <c r="IW133" s="497" t="e">
        <f>IF(EXACT(VLOOKUP(IO133,OFERTA_0,3,FALSE),IQ133),1,0)</f>
        <v>#N/A</v>
      </c>
      <c r="IX133" s="498" t="e">
        <f>IF(EXACT(VLOOKUP(IO133,OFERTA_0,4,FALSE),IR133),1,0)</f>
        <v>#N/A</v>
      </c>
      <c r="IY133" s="498">
        <f>IF(IS133=0,0,1)</f>
        <v>0</v>
      </c>
      <c r="IZ133" s="498">
        <f>IF(IT133=0,0,1)</f>
        <v>0</v>
      </c>
      <c r="JA133" s="498" t="e">
        <f>PRODUCT(IV133:IZ133)</f>
        <v>#N/A</v>
      </c>
      <c r="JB133" s="504">
        <f>ROUND(IT133,0)</f>
        <v>0</v>
      </c>
      <c r="JC133" s="500">
        <f>IT133-JB133</f>
        <v>0</v>
      </c>
      <c r="JF133" s="665"/>
      <c r="JG133" s="666"/>
      <c r="JH133" s="667"/>
      <c r="JI133" s="668"/>
      <c r="JJ133" s="669"/>
      <c r="JK133" s="670"/>
      <c r="JL133" s="1324"/>
      <c r="JM133" s="497" t="e">
        <f>IF(EXACT(VLOOKUP(JF133,OFERTA_0,2,FALSE),JG133),1,0)</f>
        <v>#N/A</v>
      </c>
      <c r="JN133" s="497" t="e">
        <f>IF(EXACT(VLOOKUP(JF133,OFERTA_0,3,FALSE),JH133),1,0)</f>
        <v>#N/A</v>
      </c>
      <c r="JO133" s="498" t="e">
        <f>IF(EXACT(VLOOKUP(JF133,OFERTA_0,4,FALSE),JI133),1,0)</f>
        <v>#N/A</v>
      </c>
      <c r="JP133" s="498">
        <f>IF(JJ133=0,0,1)</f>
        <v>0</v>
      </c>
      <c r="JQ133" s="498">
        <f>IF(JK133=0,0,1)</f>
        <v>0</v>
      </c>
      <c r="JR133" s="498" t="e">
        <f>PRODUCT(JM133:JQ133)</f>
        <v>#N/A</v>
      </c>
      <c r="JS133" s="504">
        <f>ROUND(JK133,0)</f>
        <v>0</v>
      </c>
      <c r="JT133" s="500">
        <f>JK133-JS133</f>
        <v>0</v>
      </c>
      <c r="JW133" s="665"/>
      <c r="JX133" s="666"/>
      <c r="JY133" s="667"/>
      <c r="JZ133" s="668"/>
      <c r="KA133" s="669"/>
      <c r="KB133" s="670"/>
      <c r="KC133" s="1324"/>
      <c r="KD133" s="497" t="e">
        <f>IF(EXACT(VLOOKUP(JW133,OFERTA_0,2,FALSE),JX133),1,0)</f>
        <v>#N/A</v>
      </c>
      <c r="KE133" s="497" t="e">
        <f>IF(EXACT(VLOOKUP(JW133,OFERTA_0,3,FALSE),JY133),1,0)</f>
        <v>#N/A</v>
      </c>
      <c r="KF133" s="498" t="e">
        <f>IF(EXACT(VLOOKUP(JW133,OFERTA_0,4,FALSE),JZ133),1,0)</f>
        <v>#N/A</v>
      </c>
      <c r="KG133" s="498">
        <f>IF(KA133=0,0,1)</f>
        <v>0</v>
      </c>
      <c r="KH133" s="498">
        <f>IF(KB133=0,0,1)</f>
        <v>0</v>
      </c>
      <c r="KI133" s="498" t="e">
        <f>PRODUCT(KD133:KH133)</f>
        <v>#N/A</v>
      </c>
      <c r="KJ133" s="504">
        <f>ROUND(KB133,0)</f>
        <v>0</v>
      </c>
      <c r="KK133" s="500">
        <f>KB133-KJ133</f>
        <v>0</v>
      </c>
      <c r="KN133" s="665"/>
      <c r="KO133" s="666"/>
      <c r="KP133" s="667"/>
      <c r="KQ133" s="668"/>
      <c r="KR133" s="669"/>
      <c r="KS133" s="670"/>
      <c r="KT133" s="1324"/>
      <c r="KU133" s="497" t="e">
        <f>IF(EXACT(VLOOKUP(KN133,OFERTA_0,2,FALSE),KO133),1,0)</f>
        <v>#N/A</v>
      </c>
      <c r="KV133" s="497" t="e">
        <f>IF(EXACT(VLOOKUP(KN133,OFERTA_0,3,FALSE),KP133),1,0)</f>
        <v>#N/A</v>
      </c>
      <c r="KW133" s="498" t="e">
        <f>IF(EXACT(VLOOKUP(KN133,OFERTA_0,4,FALSE),KQ133),1,0)</f>
        <v>#N/A</v>
      </c>
      <c r="KX133" s="498">
        <f>IF(KR133=0,0,1)</f>
        <v>0</v>
      </c>
      <c r="KY133" s="498">
        <f>IF(KS133=0,0,1)</f>
        <v>0</v>
      </c>
      <c r="KZ133" s="498" t="e">
        <f>PRODUCT(KU133:KY133)</f>
        <v>#N/A</v>
      </c>
      <c r="LA133" s="504">
        <f>ROUND(KS133,0)</f>
        <v>0</v>
      </c>
      <c r="LB133" s="500">
        <f>KS133-LA133</f>
        <v>0</v>
      </c>
      <c r="LE133" s="665"/>
      <c r="LF133" s="666"/>
      <c r="LG133" s="667"/>
      <c r="LH133" s="668"/>
      <c r="LI133" s="669"/>
      <c r="LJ133" s="670"/>
      <c r="LK133" s="1324"/>
      <c r="LL133" s="497" t="e">
        <f>IF(EXACT(VLOOKUP(LE133,OFERTA_0,2,FALSE),LF133),1,0)</f>
        <v>#N/A</v>
      </c>
      <c r="LM133" s="497" t="e">
        <f>IF(EXACT(VLOOKUP(LE133,OFERTA_0,3,FALSE),LG133),1,0)</f>
        <v>#N/A</v>
      </c>
      <c r="LN133" s="498" t="e">
        <f>IF(EXACT(VLOOKUP(LE133,OFERTA_0,4,FALSE),LH133),1,0)</f>
        <v>#N/A</v>
      </c>
      <c r="LO133" s="498">
        <f>IF(LI133=0,0,1)</f>
        <v>0</v>
      </c>
      <c r="LP133" s="498">
        <f>IF(LJ133=0,0,1)</f>
        <v>0</v>
      </c>
      <c r="LQ133" s="498" t="e">
        <f>PRODUCT(LL133:LP133)</f>
        <v>#N/A</v>
      </c>
      <c r="LR133" s="504">
        <f>ROUND(LJ133,0)</f>
        <v>0</v>
      </c>
      <c r="LS133" s="500">
        <f>LJ133-LR133</f>
        <v>0</v>
      </c>
      <c r="LV133" s="665"/>
      <c r="LW133" s="666"/>
      <c r="LX133" s="667"/>
      <c r="LY133" s="668"/>
      <c r="LZ133" s="669"/>
      <c r="MA133" s="670"/>
      <c r="MB133" s="1324"/>
      <c r="MC133" s="497" t="e">
        <f>IF(EXACT(VLOOKUP(LV133,OFERTA_0,2,FALSE),LW133),1,0)</f>
        <v>#N/A</v>
      </c>
      <c r="MD133" s="497" t="e">
        <f>IF(EXACT(VLOOKUP(LV133,OFERTA_0,3,FALSE),LX133),1,0)</f>
        <v>#N/A</v>
      </c>
      <c r="ME133" s="498" t="e">
        <f>IF(EXACT(VLOOKUP(LV133,OFERTA_0,4,FALSE),LY133),1,0)</f>
        <v>#N/A</v>
      </c>
      <c r="MF133" s="498">
        <f>IF(LZ133=0,0,1)</f>
        <v>0</v>
      </c>
      <c r="MG133" s="498">
        <f>IF(MA133=0,0,1)</f>
        <v>0</v>
      </c>
      <c r="MH133" s="498" t="e">
        <f>PRODUCT(MC133:MG133)</f>
        <v>#N/A</v>
      </c>
      <c r="MI133" s="504">
        <f>ROUND(MA133,0)</f>
        <v>0</v>
      </c>
      <c r="MJ133" s="500">
        <f>MA133-MI133</f>
        <v>0</v>
      </c>
      <c r="MM133" s="665"/>
      <c r="MN133" s="666"/>
      <c r="MO133" s="667"/>
      <c r="MP133" s="668"/>
      <c r="MQ133" s="669"/>
      <c r="MR133" s="670"/>
      <c r="MS133" s="1324"/>
      <c r="MT133" s="497" t="e">
        <f>IF(EXACT(VLOOKUP(MM133,OFERTA_0,2,FALSE),MN133),1,0)</f>
        <v>#N/A</v>
      </c>
      <c r="MU133" s="497" t="e">
        <f>IF(EXACT(VLOOKUP(MM133,OFERTA_0,3,FALSE),MO133),1,0)</f>
        <v>#N/A</v>
      </c>
      <c r="MV133" s="498" t="e">
        <f>IF(EXACT(VLOOKUP(MM133,OFERTA_0,4,FALSE),MP133),1,0)</f>
        <v>#N/A</v>
      </c>
      <c r="MW133" s="498">
        <f>IF(MQ133=0,0,1)</f>
        <v>0</v>
      </c>
      <c r="MX133" s="498">
        <f>IF(MR133=0,0,1)</f>
        <v>0</v>
      </c>
      <c r="MY133" s="498" t="e">
        <f>PRODUCT(MT133:MX133)</f>
        <v>#N/A</v>
      </c>
      <c r="MZ133" s="504">
        <f>ROUND(MR133,0)</f>
        <v>0</v>
      </c>
      <c r="NA133" s="500">
        <f>MR133-MZ133</f>
        <v>0</v>
      </c>
      <c r="ND133" s="665"/>
      <c r="NE133" s="666"/>
      <c r="NF133" s="667"/>
      <c r="NG133" s="668"/>
      <c r="NH133" s="669"/>
      <c r="NI133" s="670"/>
      <c r="NJ133" s="1324"/>
      <c r="NK133" s="497" t="e">
        <f>IF(EXACT(VLOOKUP(ND133,OFERTA_0,2,FALSE),NE133),1,0)</f>
        <v>#N/A</v>
      </c>
      <c r="NL133" s="497" t="e">
        <f>IF(EXACT(VLOOKUP(ND133,OFERTA_0,3,FALSE),NF133),1,0)</f>
        <v>#N/A</v>
      </c>
      <c r="NM133" s="498" t="e">
        <f>IF(EXACT(VLOOKUP(ND133,OFERTA_0,4,FALSE),NG133),1,0)</f>
        <v>#N/A</v>
      </c>
      <c r="NN133" s="498">
        <f>IF(NH133=0,0,1)</f>
        <v>0</v>
      </c>
      <c r="NO133" s="498">
        <f>IF(NI133=0,0,1)</f>
        <v>0</v>
      </c>
      <c r="NP133" s="498" t="e">
        <f>PRODUCT(NK133:NO133)</f>
        <v>#N/A</v>
      </c>
      <c r="NQ133" s="504">
        <f>ROUND(NI133,0)</f>
        <v>0</v>
      </c>
      <c r="NR133" s="500">
        <f>NI133-NQ133</f>
        <v>0</v>
      </c>
      <c r="NU133" s="665"/>
      <c r="NV133" s="666"/>
      <c r="NW133" s="667"/>
      <c r="NX133" s="668"/>
      <c r="NY133" s="669"/>
      <c r="NZ133" s="670"/>
      <c r="OA133" s="1324"/>
      <c r="OB133" s="497" t="e">
        <f>IF(EXACT(VLOOKUP(NU133,OFERTA_0,2,FALSE),NV133),1,0)</f>
        <v>#N/A</v>
      </c>
      <c r="OC133" s="497" t="e">
        <f>IF(EXACT(VLOOKUP(NU133,OFERTA_0,3,FALSE),NW133),1,0)</f>
        <v>#N/A</v>
      </c>
      <c r="OD133" s="498" t="e">
        <f>IF(EXACT(VLOOKUP(NU133,OFERTA_0,4,FALSE),NX133),1,0)</f>
        <v>#N/A</v>
      </c>
      <c r="OE133" s="498">
        <f>IF(NY133=0,0,1)</f>
        <v>0</v>
      </c>
      <c r="OF133" s="498">
        <f>IF(NZ133=0,0,1)</f>
        <v>0</v>
      </c>
      <c r="OG133" s="498" t="e">
        <f>PRODUCT(OB133:OF133)</f>
        <v>#N/A</v>
      </c>
      <c r="OH133" s="504">
        <f>ROUND(NZ133,0)</f>
        <v>0</v>
      </c>
      <c r="OI133" s="500">
        <f>NZ133-OH133</f>
        <v>0</v>
      </c>
      <c r="OL133" s="665"/>
      <c r="OM133" s="666"/>
      <c r="ON133" s="667"/>
      <c r="OO133" s="668"/>
      <c r="OP133" s="669"/>
      <c r="OQ133" s="670"/>
      <c r="OR133" s="1324"/>
      <c r="OS133" s="497" t="e">
        <f>IF(EXACT(VLOOKUP(OL133,OFERTA_0,2,FALSE),OM133),1,0)</f>
        <v>#N/A</v>
      </c>
      <c r="OT133" s="497" t="e">
        <f>IF(EXACT(VLOOKUP(OL133,OFERTA_0,3,FALSE),ON133),1,0)</f>
        <v>#N/A</v>
      </c>
      <c r="OU133" s="498" t="e">
        <f>IF(EXACT(VLOOKUP(OL133,OFERTA_0,4,FALSE),OO133),1,0)</f>
        <v>#N/A</v>
      </c>
      <c r="OV133" s="498">
        <f>IF(OP133=0,0,1)</f>
        <v>0</v>
      </c>
      <c r="OW133" s="498">
        <f>IF(OQ133=0,0,1)</f>
        <v>0</v>
      </c>
      <c r="OX133" s="498" t="e">
        <f>PRODUCT(OS133:OW133)</f>
        <v>#N/A</v>
      </c>
      <c r="OY133" s="504">
        <f>ROUND(OQ133,0)</f>
        <v>0</v>
      </c>
      <c r="OZ133" s="500">
        <f>OQ133-OY133</f>
        <v>0</v>
      </c>
      <c r="PC133" s="665"/>
      <c r="PD133" s="666"/>
      <c r="PE133" s="667"/>
      <c r="PF133" s="668"/>
      <c r="PG133" s="669"/>
      <c r="PH133" s="670"/>
      <c r="PI133" s="1324"/>
      <c r="PJ133" s="497" t="e">
        <f>IF(EXACT(VLOOKUP(PC133,OFERTA_0,2,FALSE),PD133),1,0)</f>
        <v>#N/A</v>
      </c>
      <c r="PK133" s="497" t="e">
        <f>IF(EXACT(VLOOKUP(PC133,OFERTA_0,3,FALSE),PE133),1,0)</f>
        <v>#N/A</v>
      </c>
      <c r="PL133" s="498" t="e">
        <f>IF(EXACT(VLOOKUP(PC133,OFERTA_0,4,FALSE),PF133),1,0)</f>
        <v>#N/A</v>
      </c>
      <c r="PM133" s="498">
        <f>IF(PG133=0,0,1)</f>
        <v>0</v>
      </c>
      <c r="PN133" s="498">
        <f>IF(PH133=0,0,1)</f>
        <v>0</v>
      </c>
      <c r="PO133" s="498" t="e">
        <f>PRODUCT(PJ133:PN133)</f>
        <v>#N/A</v>
      </c>
      <c r="PP133" s="504">
        <f>ROUND(PH133,0)</f>
        <v>0</v>
      </c>
      <c r="PQ133" s="500">
        <f>PH133-PP133</f>
        <v>0</v>
      </c>
      <c r="PT133" s="665"/>
      <c r="PU133" s="666"/>
      <c r="PV133" s="667"/>
      <c r="PW133" s="668"/>
      <c r="PX133" s="669"/>
      <c r="PY133" s="670"/>
      <c r="PZ133" s="1324"/>
      <c r="QA133" s="497" t="e">
        <f>IF(EXACT(VLOOKUP(PT133,OFERTA_0,2,FALSE),PU133),1,0)</f>
        <v>#N/A</v>
      </c>
      <c r="QB133" s="497" t="e">
        <f>IF(EXACT(VLOOKUP(PT133,OFERTA_0,3,FALSE),PV133),1,0)</f>
        <v>#N/A</v>
      </c>
      <c r="QC133" s="498" t="e">
        <f>IF(EXACT(VLOOKUP(PT133,OFERTA_0,4,FALSE),PW133),1,0)</f>
        <v>#N/A</v>
      </c>
      <c r="QD133" s="498">
        <f>IF(PX133=0,0,1)</f>
        <v>0</v>
      </c>
      <c r="QE133" s="498">
        <f>IF(PY133=0,0,1)</f>
        <v>0</v>
      </c>
      <c r="QF133" s="498" t="e">
        <f>PRODUCT(QA133:QE133)</f>
        <v>#N/A</v>
      </c>
      <c r="QG133" s="504">
        <f>ROUND(PY133,0)</f>
        <v>0</v>
      </c>
      <c r="QH133" s="500">
        <f>PY133-QG133</f>
        <v>0</v>
      </c>
      <c r="QK133" s="665"/>
      <c r="QL133" s="666"/>
      <c r="QM133" s="667"/>
      <c r="QN133" s="668"/>
      <c r="QO133" s="669"/>
      <c r="QP133" s="670"/>
      <c r="QQ133" s="1324"/>
      <c r="QR133" s="497" t="e">
        <f>IF(EXACT(VLOOKUP(QK133,OFERTA_0,2,FALSE),QL133),1,0)</f>
        <v>#N/A</v>
      </c>
      <c r="QS133" s="497" t="e">
        <f>IF(EXACT(VLOOKUP(QK133,OFERTA_0,3,FALSE),QM133),1,0)</f>
        <v>#N/A</v>
      </c>
      <c r="QT133" s="498" t="e">
        <f>IF(EXACT(VLOOKUP(QK133,OFERTA_0,4,FALSE),QN133),1,0)</f>
        <v>#N/A</v>
      </c>
      <c r="QU133" s="498">
        <f>IF(QO133=0,0,1)</f>
        <v>0</v>
      </c>
      <c r="QV133" s="498">
        <f>IF(QP133=0,0,1)</f>
        <v>0</v>
      </c>
      <c r="QW133" s="498" t="e">
        <f>PRODUCT(QR133:QV133)</f>
        <v>#N/A</v>
      </c>
      <c r="QX133" s="504">
        <f>ROUND(QP133,0)</f>
        <v>0</v>
      </c>
      <c r="QY133" s="500">
        <f>QP133-QX133</f>
        <v>0</v>
      </c>
      <c r="RB133" s="381"/>
      <c r="RC133" s="382"/>
      <c r="RD133" s="383"/>
      <c r="RE133" s="384"/>
      <c r="RF133" s="385"/>
      <c r="RG133" s="386"/>
      <c r="RH133" s="386"/>
      <c r="RI133" s="497"/>
      <c r="RJ133" s="497"/>
      <c r="RK133" s="501"/>
      <c r="RL133" s="501"/>
      <c r="RM133" s="501"/>
      <c r="RN133" s="501"/>
      <c r="RO133" s="502"/>
      <c r="RP133" s="503"/>
      <c r="RS133" s="381"/>
      <c r="RT133" s="382"/>
      <c r="RU133" s="383"/>
      <c r="RV133" s="384"/>
      <c r="RW133" s="385"/>
      <c r="RX133" s="386"/>
      <c r="RY133" s="386"/>
      <c r="RZ133" s="497"/>
      <c r="SA133" s="497"/>
      <c r="SB133" s="501"/>
      <c r="SC133" s="501"/>
      <c r="SD133" s="501"/>
      <c r="SE133" s="501"/>
      <c r="SF133" s="502"/>
      <c r="SG133" s="503"/>
      <c r="SJ133" s="381"/>
      <c r="SK133" s="382"/>
      <c r="SL133" s="383"/>
      <c r="SM133" s="384"/>
      <c r="SN133" s="385"/>
      <c r="SO133" s="386"/>
      <c r="SP133" s="386"/>
      <c r="SQ133" s="497"/>
      <c r="SR133" s="497"/>
      <c r="SS133" s="501"/>
      <c r="ST133" s="501"/>
      <c r="SU133" s="501"/>
      <c r="SV133" s="501"/>
      <c r="SW133" s="502"/>
      <c r="SX133" s="503"/>
    </row>
    <row r="134" spans="2:518" ht="30.75" customHeight="1" thickTop="1" thickBot="1">
      <c r="B134" s="832" t="s">
        <v>613</v>
      </c>
      <c r="C134" s="833" t="s">
        <v>324</v>
      </c>
      <c r="D134" s="834" t="s">
        <v>614</v>
      </c>
      <c r="E134" s="835" t="s">
        <v>146</v>
      </c>
      <c r="F134" s="836">
        <v>2</v>
      </c>
      <c r="G134" s="916">
        <v>0</v>
      </c>
      <c r="H134" s="837">
        <v>0</v>
      </c>
      <c r="K134" s="934" t="s">
        <v>613</v>
      </c>
      <c r="L134" s="935" t="s">
        <v>324</v>
      </c>
      <c r="M134" s="936" t="s">
        <v>614</v>
      </c>
      <c r="N134" s="937" t="s">
        <v>146</v>
      </c>
      <c r="O134" s="938">
        <v>2</v>
      </c>
      <c r="P134" s="1017">
        <v>135000</v>
      </c>
      <c r="Q134" s="939">
        <v>270000</v>
      </c>
      <c r="R134" s="497">
        <f t="shared" si="3523"/>
        <v>1</v>
      </c>
      <c r="S134" s="497">
        <f t="shared" si="3524"/>
        <v>1</v>
      </c>
      <c r="T134" s="498">
        <f t="shared" si="3525"/>
        <v>1</v>
      </c>
      <c r="U134" s="498">
        <f t="shared" si="3526"/>
        <v>1</v>
      </c>
      <c r="V134" s="498">
        <f t="shared" si="3527"/>
        <v>1</v>
      </c>
      <c r="W134" s="498">
        <f t="shared" si="3528"/>
        <v>1</v>
      </c>
      <c r="X134" s="504">
        <f t="shared" si="3529"/>
        <v>270000</v>
      </c>
      <c r="Y134" s="500">
        <f t="shared" si="3530"/>
        <v>0</v>
      </c>
      <c r="Z134" s="486"/>
      <c r="AA134" s="486"/>
      <c r="AB134" s="934" t="s">
        <v>613</v>
      </c>
      <c r="AC134" s="935" t="s">
        <v>324</v>
      </c>
      <c r="AD134" s="936" t="s">
        <v>614</v>
      </c>
      <c r="AE134" s="937" t="s">
        <v>146</v>
      </c>
      <c r="AF134" s="938">
        <v>2</v>
      </c>
      <c r="AG134" s="1017">
        <v>78300</v>
      </c>
      <c r="AH134" s="939">
        <v>156600</v>
      </c>
      <c r="AI134" s="497">
        <f t="shared" si="3531"/>
        <v>1</v>
      </c>
      <c r="AJ134" s="497">
        <f t="shared" si="3532"/>
        <v>1</v>
      </c>
      <c r="AK134" s="498">
        <f t="shared" si="3533"/>
        <v>1</v>
      </c>
      <c r="AL134" s="498">
        <f t="shared" si="3534"/>
        <v>1</v>
      </c>
      <c r="AM134" s="498">
        <f t="shared" si="3535"/>
        <v>1</v>
      </c>
      <c r="AN134" s="498">
        <f t="shared" si="3536"/>
        <v>1</v>
      </c>
      <c r="AO134" s="504">
        <f t="shared" si="3537"/>
        <v>156600</v>
      </c>
      <c r="AP134" s="500">
        <f t="shared" si="3538"/>
        <v>0</v>
      </c>
      <c r="AQ134" s="486"/>
      <c r="AR134" s="486"/>
      <c r="AS134" s="934" t="s">
        <v>613</v>
      </c>
      <c r="AT134" s="935" t="s">
        <v>324</v>
      </c>
      <c r="AU134" s="936" t="s">
        <v>614</v>
      </c>
      <c r="AV134" s="937" t="s">
        <v>146</v>
      </c>
      <c r="AW134" s="938">
        <v>2</v>
      </c>
      <c r="AX134" s="1017">
        <v>57500</v>
      </c>
      <c r="AY134" s="939">
        <v>115000</v>
      </c>
      <c r="AZ134" s="497">
        <f t="shared" si="3539"/>
        <v>1</v>
      </c>
      <c r="BA134" s="497">
        <f t="shared" si="3540"/>
        <v>1</v>
      </c>
      <c r="BB134" s="498">
        <f t="shared" si="3541"/>
        <v>1</v>
      </c>
      <c r="BC134" s="498">
        <f t="shared" si="3542"/>
        <v>1</v>
      </c>
      <c r="BD134" s="498">
        <f t="shared" si="3543"/>
        <v>1</v>
      </c>
      <c r="BE134" s="498">
        <f t="shared" si="3544"/>
        <v>1</v>
      </c>
      <c r="BF134" s="504">
        <f t="shared" si="3545"/>
        <v>115000</v>
      </c>
      <c r="BG134" s="500">
        <f t="shared" si="3546"/>
        <v>0</v>
      </c>
      <c r="BJ134" s="934" t="s">
        <v>613</v>
      </c>
      <c r="BK134" s="935" t="s">
        <v>324</v>
      </c>
      <c r="BL134" s="936" t="s">
        <v>614</v>
      </c>
      <c r="BM134" s="937" t="s">
        <v>146</v>
      </c>
      <c r="BN134" s="938">
        <v>2</v>
      </c>
      <c r="BO134" s="1017">
        <v>264375</v>
      </c>
      <c r="BP134" s="939">
        <v>528750</v>
      </c>
      <c r="BQ134" s="497">
        <f t="shared" si="3547"/>
        <v>1</v>
      </c>
      <c r="BR134" s="497">
        <f t="shared" si="3548"/>
        <v>1</v>
      </c>
      <c r="BS134" s="498">
        <f t="shared" si="3549"/>
        <v>1</v>
      </c>
      <c r="BT134" s="498">
        <f t="shared" si="3550"/>
        <v>1</v>
      </c>
      <c r="BU134" s="498">
        <f t="shared" si="3551"/>
        <v>1</v>
      </c>
      <c r="BV134" s="498">
        <f t="shared" si="3552"/>
        <v>1</v>
      </c>
      <c r="BW134" s="504">
        <f t="shared" si="3553"/>
        <v>528750</v>
      </c>
      <c r="BX134" s="500">
        <f t="shared" si="3554"/>
        <v>0</v>
      </c>
      <c r="CA134" s="934" t="s">
        <v>613</v>
      </c>
      <c r="CB134" s="935" t="s">
        <v>324</v>
      </c>
      <c r="CC134" s="936" t="s">
        <v>614</v>
      </c>
      <c r="CD134" s="937" t="s">
        <v>146</v>
      </c>
      <c r="CE134" s="938">
        <v>2</v>
      </c>
      <c r="CF134" s="1017">
        <v>63298</v>
      </c>
      <c r="CG134" s="939">
        <v>126596</v>
      </c>
      <c r="CH134" s="497">
        <f t="shared" si="3555"/>
        <v>1</v>
      </c>
      <c r="CI134" s="497">
        <f t="shared" si="3556"/>
        <v>1</v>
      </c>
      <c r="CJ134" s="498">
        <f t="shared" si="3557"/>
        <v>1</v>
      </c>
      <c r="CK134" s="498">
        <f t="shared" si="3558"/>
        <v>1</v>
      </c>
      <c r="CL134" s="498">
        <f t="shared" si="3559"/>
        <v>1</v>
      </c>
      <c r="CM134" s="498">
        <f t="shared" si="3560"/>
        <v>1</v>
      </c>
      <c r="CN134" s="504">
        <f t="shared" si="3561"/>
        <v>126596</v>
      </c>
      <c r="CO134" s="500">
        <f t="shared" si="3562"/>
        <v>0</v>
      </c>
      <c r="CR134" s="934" t="s">
        <v>613</v>
      </c>
      <c r="CS134" s="935" t="s">
        <v>324</v>
      </c>
      <c r="CT134" s="936" t="s">
        <v>614</v>
      </c>
      <c r="CU134" s="937" t="s">
        <v>146</v>
      </c>
      <c r="CV134" s="1030">
        <v>2</v>
      </c>
      <c r="CW134" s="1017">
        <v>63296</v>
      </c>
      <c r="CX134" s="698">
        <f t="shared" si="3563"/>
        <v>126592</v>
      </c>
      <c r="CY134" s="497">
        <f t="shared" si="3564"/>
        <v>1</v>
      </c>
      <c r="CZ134" s="497">
        <f t="shared" si="3565"/>
        <v>1</v>
      </c>
      <c r="DA134" s="498">
        <f t="shared" si="3566"/>
        <v>1</v>
      </c>
      <c r="DB134" s="498">
        <f t="shared" si="3567"/>
        <v>1</v>
      </c>
      <c r="DC134" s="498">
        <f t="shared" si="3568"/>
        <v>1</v>
      </c>
      <c r="DD134" s="498">
        <f t="shared" si="3569"/>
        <v>1</v>
      </c>
      <c r="DE134" s="504">
        <f t="shared" si="3570"/>
        <v>126592</v>
      </c>
      <c r="DF134" s="500">
        <f t="shared" si="3571"/>
        <v>0</v>
      </c>
      <c r="DI134" s="934" t="s">
        <v>613</v>
      </c>
      <c r="DJ134" s="935" t="s">
        <v>324</v>
      </c>
      <c r="DK134" s="936" t="s">
        <v>614</v>
      </c>
      <c r="DL134" s="937" t="s">
        <v>146</v>
      </c>
      <c r="DM134" s="938">
        <v>2</v>
      </c>
      <c r="DN134" s="1017">
        <v>70000</v>
      </c>
      <c r="DO134" s="939">
        <v>140000</v>
      </c>
      <c r="DP134" s="497">
        <f t="shared" si="3572"/>
        <v>1</v>
      </c>
      <c r="DQ134" s="497">
        <f t="shared" si="3573"/>
        <v>1</v>
      </c>
      <c r="DR134" s="498">
        <f t="shared" si="3574"/>
        <v>1</v>
      </c>
      <c r="DS134" s="498">
        <f t="shared" si="3575"/>
        <v>1</v>
      </c>
      <c r="DT134" s="498">
        <f t="shared" si="3576"/>
        <v>1</v>
      </c>
      <c r="DU134" s="498">
        <f t="shared" si="3577"/>
        <v>1</v>
      </c>
      <c r="DV134" s="504">
        <f t="shared" si="3578"/>
        <v>140000</v>
      </c>
      <c r="DW134" s="500">
        <f t="shared" si="3579"/>
        <v>0</v>
      </c>
      <c r="DZ134" s="934" t="s">
        <v>613</v>
      </c>
      <c r="EA134" s="935" t="s">
        <v>324</v>
      </c>
      <c r="EB134" s="936" t="s">
        <v>614</v>
      </c>
      <c r="EC134" s="937" t="s">
        <v>146</v>
      </c>
      <c r="ED134" s="1030">
        <v>2</v>
      </c>
      <c r="EE134" s="1017">
        <v>63286</v>
      </c>
      <c r="EF134" s="698">
        <f t="shared" si="3580"/>
        <v>126572</v>
      </c>
      <c r="EG134" s="497">
        <f t="shared" si="3581"/>
        <v>1</v>
      </c>
      <c r="EH134" s="497">
        <f t="shared" si="3582"/>
        <v>1</v>
      </c>
      <c r="EI134" s="498">
        <f t="shared" si="3583"/>
        <v>1</v>
      </c>
      <c r="EJ134" s="498">
        <f t="shared" si="3584"/>
        <v>1</v>
      </c>
      <c r="EK134" s="498">
        <f t="shared" si="3585"/>
        <v>1</v>
      </c>
      <c r="EL134" s="498">
        <f t="shared" si="3586"/>
        <v>1</v>
      </c>
      <c r="EM134" s="504">
        <f t="shared" si="3587"/>
        <v>126572</v>
      </c>
      <c r="EN134" s="500">
        <f t="shared" si="3588"/>
        <v>0</v>
      </c>
      <c r="EQ134" s="652"/>
      <c r="ER134" s="653"/>
      <c r="ES134" s="654"/>
      <c r="ET134" s="655"/>
      <c r="EU134" s="656"/>
      <c r="EV134" s="657"/>
      <c r="EW134" s="658">
        <f>SUM(EV135:EV150)</f>
        <v>0</v>
      </c>
      <c r="EX134" s="497"/>
      <c r="EY134" s="497"/>
      <c r="EZ134" s="501"/>
      <c r="FA134" s="501"/>
      <c r="FB134" s="501"/>
      <c r="FC134" s="501"/>
      <c r="FD134" s="502"/>
      <c r="FE134" s="503"/>
      <c r="FH134" s="652"/>
      <c r="FI134" s="653"/>
      <c r="FJ134" s="654"/>
      <c r="FK134" s="655"/>
      <c r="FL134" s="656"/>
      <c r="FM134" s="657"/>
      <c r="FN134" s="658">
        <f>SUM(FM135:FM150)</f>
        <v>0</v>
      </c>
      <c r="FO134" s="497"/>
      <c r="FP134" s="497"/>
      <c r="FQ134" s="501"/>
      <c r="FR134" s="501"/>
      <c r="FS134" s="501"/>
      <c r="FT134" s="501"/>
      <c r="FU134" s="502"/>
      <c r="FV134" s="503"/>
      <c r="FY134" s="652"/>
      <c r="FZ134" s="653"/>
      <c r="GA134" s="654"/>
      <c r="GB134" s="655"/>
      <c r="GC134" s="656"/>
      <c r="GD134" s="657"/>
      <c r="GE134" s="658">
        <f>SUM(GD135:GD150)</f>
        <v>0</v>
      </c>
      <c r="GF134" s="497"/>
      <c r="GG134" s="497"/>
      <c r="GH134" s="501"/>
      <c r="GI134" s="501"/>
      <c r="GJ134" s="501"/>
      <c r="GK134" s="501"/>
      <c r="GL134" s="502"/>
      <c r="GM134" s="503"/>
      <c r="GP134" s="652"/>
      <c r="GQ134" s="653"/>
      <c r="GR134" s="654"/>
      <c r="GS134" s="655"/>
      <c r="GT134" s="656"/>
      <c r="GU134" s="657"/>
      <c r="GV134" s="658">
        <f>SUM(GU135:GU150)</f>
        <v>0</v>
      </c>
      <c r="GW134" s="497"/>
      <c r="GX134" s="497"/>
      <c r="GY134" s="501"/>
      <c r="GZ134" s="501"/>
      <c r="HA134" s="501"/>
      <c r="HB134" s="501"/>
      <c r="HC134" s="502"/>
      <c r="HD134" s="503"/>
      <c r="HG134" s="652"/>
      <c r="HH134" s="653"/>
      <c r="HI134" s="654"/>
      <c r="HJ134" s="655"/>
      <c r="HK134" s="656"/>
      <c r="HL134" s="657"/>
      <c r="HM134" s="658">
        <f>SUM(HL135:HL150)</f>
        <v>0</v>
      </c>
      <c r="HN134" s="497"/>
      <c r="HO134" s="497"/>
      <c r="HP134" s="501"/>
      <c r="HQ134" s="501"/>
      <c r="HR134" s="501"/>
      <c r="HS134" s="501"/>
      <c r="HT134" s="502"/>
      <c r="HU134" s="503"/>
      <c r="HX134" s="652"/>
      <c r="HY134" s="653"/>
      <c r="HZ134" s="654"/>
      <c r="IA134" s="655"/>
      <c r="IB134" s="656"/>
      <c r="IC134" s="657"/>
      <c r="ID134" s="658">
        <f>SUM(IC135:IC150)</f>
        <v>0</v>
      </c>
      <c r="IE134" s="497"/>
      <c r="IF134" s="497"/>
      <c r="IG134" s="501"/>
      <c r="IH134" s="501"/>
      <c r="II134" s="501"/>
      <c r="IJ134" s="501"/>
      <c r="IK134" s="502"/>
      <c r="IL134" s="503"/>
      <c r="IO134" s="652"/>
      <c r="IP134" s="653"/>
      <c r="IQ134" s="654"/>
      <c r="IR134" s="655"/>
      <c r="IS134" s="656"/>
      <c r="IT134" s="657"/>
      <c r="IU134" s="658">
        <f>SUM(IT135:IT150)</f>
        <v>0</v>
      </c>
      <c r="IV134" s="497"/>
      <c r="IW134" s="497"/>
      <c r="IX134" s="501"/>
      <c r="IY134" s="501"/>
      <c r="IZ134" s="501"/>
      <c r="JA134" s="501"/>
      <c r="JB134" s="502"/>
      <c r="JC134" s="503"/>
      <c r="JF134" s="652"/>
      <c r="JG134" s="653"/>
      <c r="JH134" s="654"/>
      <c r="JI134" s="655"/>
      <c r="JJ134" s="656"/>
      <c r="JK134" s="657"/>
      <c r="JL134" s="658">
        <f>SUM(JK135:JK150)</f>
        <v>0</v>
      </c>
      <c r="JM134" s="497"/>
      <c r="JN134" s="497"/>
      <c r="JO134" s="501"/>
      <c r="JP134" s="501"/>
      <c r="JQ134" s="501"/>
      <c r="JR134" s="501"/>
      <c r="JS134" s="502"/>
      <c r="JT134" s="503"/>
      <c r="JW134" s="652"/>
      <c r="JX134" s="653"/>
      <c r="JY134" s="654"/>
      <c r="JZ134" s="655"/>
      <c r="KA134" s="656"/>
      <c r="KB134" s="657"/>
      <c r="KC134" s="658">
        <f>SUM(KB135:KB150)</f>
        <v>0</v>
      </c>
      <c r="KD134" s="497"/>
      <c r="KE134" s="497"/>
      <c r="KF134" s="501"/>
      <c r="KG134" s="501"/>
      <c r="KH134" s="501"/>
      <c r="KI134" s="501"/>
      <c r="KJ134" s="502"/>
      <c r="KK134" s="503"/>
      <c r="KN134" s="652"/>
      <c r="KO134" s="653"/>
      <c r="KP134" s="654"/>
      <c r="KQ134" s="655"/>
      <c r="KR134" s="656"/>
      <c r="KS134" s="657"/>
      <c r="KT134" s="658">
        <f>SUM(KS135:KS150)</f>
        <v>0</v>
      </c>
      <c r="KU134" s="497"/>
      <c r="KV134" s="497"/>
      <c r="KW134" s="501"/>
      <c r="KX134" s="501"/>
      <c r="KY134" s="501"/>
      <c r="KZ134" s="501"/>
      <c r="LA134" s="502"/>
      <c r="LB134" s="503"/>
      <c r="LE134" s="652"/>
      <c r="LF134" s="653"/>
      <c r="LG134" s="654"/>
      <c r="LH134" s="655"/>
      <c r="LI134" s="656"/>
      <c r="LJ134" s="657"/>
      <c r="LK134" s="658">
        <f>SUM(LJ135:LJ150)</f>
        <v>0</v>
      </c>
      <c r="LL134" s="497"/>
      <c r="LM134" s="497"/>
      <c r="LN134" s="501"/>
      <c r="LO134" s="501"/>
      <c r="LP134" s="501"/>
      <c r="LQ134" s="501"/>
      <c r="LR134" s="502"/>
      <c r="LS134" s="503"/>
      <c r="LV134" s="652"/>
      <c r="LW134" s="653"/>
      <c r="LX134" s="654"/>
      <c r="LY134" s="655"/>
      <c r="LZ134" s="656"/>
      <c r="MA134" s="657"/>
      <c r="MB134" s="658">
        <f>SUM(MA135:MA150)</f>
        <v>0</v>
      </c>
      <c r="MC134" s="497"/>
      <c r="MD134" s="497"/>
      <c r="ME134" s="501"/>
      <c r="MF134" s="501"/>
      <c r="MG134" s="501"/>
      <c r="MH134" s="501"/>
      <c r="MI134" s="502"/>
      <c r="MJ134" s="503"/>
      <c r="MM134" s="652"/>
      <c r="MN134" s="653"/>
      <c r="MO134" s="654"/>
      <c r="MP134" s="655"/>
      <c r="MQ134" s="656"/>
      <c r="MR134" s="657"/>
      <c r="MS134" s="658">
        <f>SUM(MR135:MR150)</f>
        <v>0</v>
      </c>
      <c r="MT134" s="497"/>
      <c r="MU134" s="497"/>
      <c r="MV134" s="501"/>
      <c r="MW134" s="501"/>
      <c r="MX134" s="501"/>
      <c r="MY134" s="501"/>
      <c r="MZ134" s="502"/>
      <c r="NA134" s="503"/>
      <c r="ND134" s="652"/>
      <c r="NE134" s="653"/>
      <c r="NF134" s="654"/>
      <c r="NG134" s="655"/>
      <c r="NH134" s="656"/>
      <c r="NI134" s="657"/>
      <c r="NJ134" s="658">
        <f>SUM(NI135:NI150)</f>
        <v>0</v>
      </c>
      <c r="NK134" s="497"/>
      <c r="NL134" s="497"/>
      <c r="NM134" s="501"/>
      <c r="NN134" s="501"/>
      <c r="NO134" s="501"/>
      <c r="NP134" s="501"/>
      <c r="NQ134" s="502"/>
      <c r="NR134" s="503"/>
      <c r="NU134" s="652"/>
      <c r="NV134" s="653"/>
      <c r="NW134" s="654"/>
      <c r="NX134" s="655"/>
      <c r="NY134" s="656"/>
      <c r="NZ134" s="657"/>
      <c r="OA134" s="658">
        <f>SUM(NZ135:NZ150)</f>
        <v>0</v>
      </c>
      <c r="OB134" s="497"/>
      <c r="OC134" s="497"/>
      <c r="OD134" s="501"/>
      <c r="OE134" s="501"/>
      <c r="OF134" s="501"/>
      <c r="OG134" s="501"/>
      <c r="OH134" s="502"/>
      <c r="OI134" s="503"/>
      <c r="OL134" s="652"/>
      <c r="OM134" s="653"/>
      <c r="ON134" s="654"/>
      <c r="OO134" s="655"/>
      <c r="OP134" s="656"/>
      <c r="OQ134" s="657"/>
      <c r="OR134" s="658">
        <f>SUM(OQ135:OQ150)</f>
        <v>0</v>
      </c>
      <c r="OS134" s="497"/>
      <c r="OT134" s="497"/>
      <c r="OU134" s="501"/>
      <c r="OV134" s="501"/>
      <c r="OW134" s="501"/>
      <c r="OX134" s="501"/>
      <c r="OY134" s="502"/>
      <c r="OZ134" s="503"/>
      <c r="PC134" s="652"/>
      <c r="PD134" s="653"/>
      <c r="PE134" s="654"/>
      <c r="PF134" s="655"/>
      <c r="PG134" s="656"/>
      <c r="PH134" s="657"/>
      <c r="PI134" s="658">
        <f>SUM(PH135:PH150)</f>
        <v>0</v>
      </c>
      <c r="PJ134" s="497"/>
      <c r="PK134" s="497"/>
      <c r="PL134" s="501"/>
      <c r="PM134" s="501"/>
      <c r="PN134" s="501"/>
      <c r="PO134" s="501"/>
      <c r="PP134" s="502"/>
      <c r="PQ134" s="503"/>
      <c r="PT134" s="652"/>
      <c r="PU134" s="653"/>
      <c r="PV134" s="654"/>
      <c r="PW134" s="655"/>
      <c r="PX134" s="656"/>
      <c r="PY134" s="657"/>
      <c r="PZ134" s="658">
        <f>SUM(PY135:PY150)</f>
        <v>0</v>
      </c>
      <c r="QA134" s="497"/>
      <c r="QB134" s="497"/>
      <c r="QC134" s="501"/>
      <c r="QD134" s="501"/>
      <c r="QE134" s="501"/>
      <c r="QF134" s="501"/>
      <c r="QG134" s="502"/>
      <c r="QH134" s="503"/>
      <c r="QK134" s="652"/>
      <c r="QL134" s="653"/>
      <c r="QM134" s="654"/>
      <c r="QN134" s="655"/>
      <c r="QO134" s="656"/>
      <c r="QP134" s="657"/>
      <c r="QQ134" s="658">
        <f>SUM(QP135:QP150)</f>
        <v>0</v>
      </c>
      <c r="QR134" s="497"/>
      <c r="QS134" s="497"/>
      <c r="QT134" s="501"/>
      <c r="QU134" s="501"/>
      <c r="QV134" s="501"/>
      <c r="QW134" s="501"/>
      <c r="QX134" s="502"/>
      <c r="QY134" s="503"/>
      <c r="RB134" s="381"/>
      <c r="RC134" s="382"/>
      <c r="RD134" s="383"/>
      <c r="RE134" s="384"/>
      <c r="RF134" s="385"/>
      <c r="RG134" s="386"/>
      <c r="RH134" s="386"/>
      <c r="RI134" s="497"/>
      <c r="RJ134" s="497"/>
      <c r="RK134" s="501"/>
      <c r="RL134" s="501"/>
      <c r="RM134" s="501"/>
      <c r="RN134" s="501"/>
      <c r="RO134" s="502"/>
      <c r="RP134" s="503"/>
      <c r="RS134" s="381"/>
      <c r="RT134" s="382"/>
      <c r="RU134" s="383"/>
      <c r="RV134" s="384"/>
      <c r="RW134" s="385"/>
      <c r="RX134" s="386"/>
      <c r="RY134" s="386"/>
      <c r="RZ134" s="497"/>
      <c r="SA134" s="497"/>
      <c r="SB134" s="501"/>
      <c r="SC134" s="501"/>
      <c r="SD134" s="501"/>
      <c r="SE134" s="501"/>
      <c r="SF134" s="502"/>
      <c r="SG134" s="503"/>
      <c r="SJ134" s="381"/>
      <c r="SK134" s="382"/>
      <c r="SL134" s="383"/>
      <c r="SM134" s="384"/>
      <c r="SN134" s="385"/>
      <c r="SO134" s="386"/>
      <c r="SP134" s="386"/>
      <c r="SQ134" s="497"/>
      <c r="SR134" s="497"/>
      <c r="SS134" s="501"/>
      <c r="ST134" s="501"/>
      <c r="SU134" s="501"/>
      <c r="SV134" s="501"/>
      <c r="SW134" s="502"/>
      <c r="SX134" s="503"/>
    </row>
    <row r="135" spans="2:518" ht="86.25" customHeight="1" thickTop="1" thickBot="1">
      <c r="B135" s="863" t="s">
        <v>615</v>
      </c>
      <c r="C135" s="833" t="s">
        <v>324</v>
      </c>
      <c r="D135" s="834" t="s">
        <v>616</v>
      </c>
      <c r="E135" s="835" t="s">
        <v>146</v>
      </c>
      <c r="F135" s="836">
        <v>2</v>
      </c>
      <c r="G135" s="916">
        <v>0</v>
      </c>
      <c r="H135" s="837">
        <v>0</v>
      </c>
      <c r="K135" s="965" t="s">
        <v>615</v>
      </c>
      <c r="L135" s="935" t="s">
        <v>324</v>
      </c>
      <c r="M135" s="936" t="s">
        <v>616</v>
      </c>
      <c r="N135" s="937" t="s">
        <v>146</v>
      </c>
      <c r="O135" s="938">
        <v>2</v>
      </c>
      <c r="P135" s="1017">
        <v>31500</v>
      </c>
      <c r="Q135" s="939">
        <v>63000</v>
      </c>
      <c r="R135" s="497">
        <f t="shared" si="3523"/>
        <v>1</v>
      </c>
      <c r="S135" s="497">
        <f t="shared" si="3524"/>
        <v>1</v>
      </c>
      <c r="T135" s="498">
        <f t="shared" si="3525"/>
        <v>1</v>
      </c>
      <c r="U135" s="498">
        <f t="shared" si="3526"/>
        <v>1</v>
      </c>
      <c r="V135" s="498">
        <f t="shared" si="3527"/>
        <v>1</v>
      </c>
      <c r="W135" s="498">
        <f t="shared" si="3528"/>
        <v>1</v>
      </c>
      <c r="X135" s="504">
        <f t="shared" si="3529"/>
        <v>63000</v>
      </c>
      <c r="Y135" s="500">
        <f t="shared" si="3530"/>
        <v>0</v>
      </c>
      <c r="Z135" s="486"/>
      <c r="AA135" s="486"/>
      <c r="AB135" s="965" t="s">
        <v>615</v>
      </c>
      <c r="AC135" s="935" t="s">
        <v>324</v>
      </c>
      <c r="AD135" s="936" t="s">
        <v>616</v>
      </c>
      <c r="AE135" s="937" t="s">
        <v>146</v>
      </c>
      <c r="AF135" s="938">
        <v>2</v>
      </c>
      <c r="AG135" s="1017">
        <v>378900</v>
      </c>
      <c r="AH135" s="939">
        <v>757800</v>
      </c>
      <c r="AI135" s="497">
        <f t="shared" si="3531"/>
        <v>1</v>
      </c>
      <c r="AJ135" s="497">
        <f t="shared" si="3532"/>
        <v>1</v>
      </c>
      <c r="AK135" s="498">
        <f t="shared" si="3533"/>
        <v>1</v>
      </c>
      <c r="AL135" s="498">
        <f t="shared" si="3534"/>
        <v>1</v>
      </c>
      <c r="AM135" s="498">
        <f t="shared" si="3535"/>
        <v>1</v>
      </c>
      <c r="AN135" s="498">
        <f t="shared" si="3536"/>
        <v>1</v>
      </c>
      <c r="AO135" s="504">
        <f t="shared" si="3537"/>
        <v>757800</v>
      </c>
      <c r="AP135" s="500">
        <f t="shared" si="3538"/>
        <v>0</v>
      </c>
      <c r="AQ135" s="486"/>
      <c r="AR135" s="486"/>
      <c r="AS135" s="965" t="s">
        <v>615</v>
      </c>
      <c r="AT135" s="935" t="s">
        <v>324</v>
      </c>
      <c r="AU135" s="936" t="s">
        <v>616</v>
      </c>
      <c r="AV135" s="937" t="s">
        <v>146</v>
      </c>
      <c r="AW135" s="938">
        <v>2</v>
      </c>
      <c r="AX135" s="1017">
        <v>116768</v>
      </c>
      <c r="AY135" s="939">
        <v>233536</v>
      </c>
      <c r="AZ135" s="497">
        <f t="shared" si="3539"/>
        <v>1</v>
      </c>
      <c r="BA135" s="497">
        <f t="shared" si="3540"/>
        <v>1</v>
      </c>
      <c r="BB135" s="498">
        <f t="shared" si="3541"/>
        <v>1</v>
      </c>
      <c r="BC135" s="498">
        <f t="shared" si="3542"/>
        <v>1</v>
      </c>
      <c r="BD135" s="498">
        <f t="shared" si="3543"/>
        <v>1</v>
      </c>
      <c r="BE135" s="498">
        <f t="shared" si="3544"/>
        <v>1</v>
      </c>
      <c r="BF135" s="504">
        <f t="shared" si="3545"/>
        <v>233536</v>
      </c>
      <c r="BG135" s="500">
        <f t="shared" si="3546"/>
        <v>0</v>
      </c>
      <c r="BJ135" s="965" t="s">
        <v>615</v>
      </c>
      <c r="BK135" s="935" t="s">
        <v>324</v>
      </c>
      <c r="BL135" s="936" t="s">
        <v>616</v>
      </c>
      <c r="BM135" s="937" t="s">
        <v>146</v>
      </c>
      <c r="BN135" s="938">
        <v>2</v>
      </c>
      <c r="BO135" s="1017">
        <v>47117</v>
      </c>
      <c r="BP135" s="939">
        <v>94234</v>
      </c>
      <c r="BQ135" s="497">
        <f t="shared" si="3547"/>
        <v>1</v>
      </c>
      <c r="BR135" s="497">
        <f t="shared" si="3548"/>
        <v>1</v>
      </c>
      <c r="BS135" s="498">
        <f t="shared" si="3549"/>
        <v>1</v>
      </c>
      <c r="BT135" s="498">
        <f t="shared" si="3550"/>
        <v>1</v>
      </c>
      <c r="BU135" s="498">
        <f t="shared" si="3551"/>
        <v>1</v>
      </c>
      <c r="BV135" s="498">
        <f t="shared" si="3552"/>
        <v>1</v>
      </c>
      <c r="BW135" s="504">
        <f t="shared" si="3553"/>
        <v>94234</v>
      </c>
      <c r="BX135" s="500">
        <f t="shared" si="3554"/>
        <v>0</v>
      </c>
      <c r="CA135" s="965" t="s">
        <v>615</v>
      </c>
      <c r="CB135" s="935" t="s">
        <v>324</v>
      </c>
      <c r="CC135" s="936" t="s">
        <v>616</v>
      </c>
      <c r="CD135" s="937" t="s">
        <v>146</v>
      </c>
      <c r="CE135" s="938">
        <v>2</v>
      </c>
      <c r="CF135" s="1017">
        <v>88298</v>
      </c>
      <c r="CG135" s="939">
        <v>176596</v>
      </c>
      <c r="CH135" s="497">
        <f t="shared" si="3555"/>
        <v>1</v>
      </c>
      <c r="CI135" s="497">
        <f t="shared" si="3556"/>
        <v>1</v>
      </c>
      <c r="CJ135" s="498">
        <f t="shared" si="3557"/>
        <v>1</v>
      </c>
      <c r="CK135" s="498">
        <f t="shared" si="3558"/>
        <v>1</v>
      </c>
      <c r="CL135" s="498">
        <f t="shared" si="3559"/>
        <v>1</v>
      </c>
      <c r="CM135" s="498">
        <f t="shared" si="3560"/>
        <v>1</v>
      </c>
      <c r="CN135" s="504">
        <f t="shared" si="3561"/>
        <v>176596</v>
      </c>
      <c r="CO135" s="500">
        <f t="shared" si="3562"/>
        <v>0</v>
      </c>
      <c r="CR135" s="965" t="s">
        <v>615</v>
      </c>
      <c r="CS135" s="935" t="s">
        <v>324</v>
      </c>
      <c r="CT135" s="936" t="s">
        <v>616</v>
      </c>
      <c r="CU135" s="937" t="s">
        <v>146</v>
      </c>
      <c r="CV135" s="1030">
        <v>2</v>
      </c>
      <c r="CW135" s="1017">
        <v>88300</v>
      </c>
      <c r="CX135" s="698">
        <f t="shared" si="3563"/>
        <v>176600</v>
      </c>
      <c r="CY135" s="497">
        <f t="shared" si="3564"/>
        <v>1</v>
      </c>
      <c r="CZ135" s="497">
        <f t="shared" si="3565"/>
        <v>1</v>
      </c>
      <c r="DA135" s="498">
        <f t="shared" si="3566"/>
        <v>1</v>
      </c>
      <c r="DB135" s="498">
        <f t="shared" si="3567"/>
        <v>1</v>
      </c>
      <c r="DC135" s="498">
        <f t="shared" si="3568"/>
        <v>1</v>
      </c>
      <c r="DD135" s="498">
        <f t="shared" si="3569"/>
        <v>1</v>
      </c>
      <c r="DE135" s="504">
        <f t="shared" si="3570"/>
        <v>176600</v>
      </c>
      <c r="DF135" s="500">
        <f t="shared" si="3571"/>
        <v>0</v>
      </c>
      <c r="DI135" s="965" t="s">
        <v>615</v>
      </c>
      <c r="DJ135" s="935" t="s">
        <v>324</v>
      </c>
      <c r="DK135" s="936" t="s">
        <v>616</v>
      </c>
      <c r="DL135" s="937" t="s">
        <v>146</v>
      </c>
      <c r="DM135" s="938">
        <v>2</v>
      </c>
      <c r="DN135" s="1017">
        <v>80000</v>
      </c>
      <c r="DO135" s="939">
        <v>160000</v>
      </c>
      <c r="DP135" s="497">
        <f t="shared" si="3572"/>
        <v>1</v>
      </c>
      <c r="DQ135" s="497">
        <f t="shared" si="3573"/>
        <v>1</v>
      </c>
      <c r="DR135" s="498">
        <f t="shared" si="3574"/>
        <v>1</v>
      </c>
      <c r="DS135" s="498">
        <f t="shared" si="3575"/>
        <v>1</v>
      </c>
      <c r="DT135" s="498">
        <f t="shared" si="3576"/>
        <v>1</v>
      </c>
      <c r="DU135" s="498">
        <f t="shared" si="3577"/>
        <v>1</v>
      </c>
      <c r="DV135" s="504">
        <f t="shared" si="3578"/>
        <v>160000</v>
      </c>
      <c r="DW135" s="500">
        <f t="shared" si="3579"/>
        <v>0</v>
      </c>
      <c r="DZ135" s="965" t="s">
        <v>615</v>
      </c>
      <c r="EA135" s="935" t="s">
        <v>324</v>
      </c>
      <c r="EB135" s="936" t="s">
        <v>616</v>
      </c>
      <c r="EC135" s="937" t="s">
        <v>146</v>
      </c>
      <c r="ED135" s="1030">
        <v>2</v>
      </c>
      <c r="EE135" s="1017">
        <v>88240</v>
      </c>
      <c r="EF135" s="698">
        <f t="shared" si="3580"/>
        <v>176480</v>
      </c>
      <c r="EG135" s="497">
        <f t="shared" si="3581"/>
        <v>1</v>
      </c>
      <c r="EH135" s="497">
        <f t="shared" si="3582"/>
        <v>1</v>
      </c>
      <c r="EI135" s="498">
        <f t="shared" si="3583"/>
        <v>1</v>
      </c>
      <c r="EJ135" s="498">
        <f t="shared" si="3584"/>
        <v>1</v>
      </c>
      <c r="EK135" s="498">
        <f t="shared" si="3585"/>
        <v>1</v>
      </c>
      <c r="EL135" s="498">
        <f t="shared" si="3586"/>
        <v>1</v>
      </c>
      <c r="EM135" s="504">
        <f t="shared" si="3587"/>
        <v>176480</v>
      </c>
      <c r="EN135" s="500">
        <f t="shared" si="3588"/>
        <v>0</v>
      </c>
      <c r="EQ135" s="659"/>
      <c r="ER135" s="660"/>
      <c r="ES135" s="661"/>
      <c r="ET135" s="662"/>
      <c r="EU135" s="663"/>
      <c r="EV135" s="664"/>
      <c r="EW135" s="1322">
        <f>EW134/$P$545</f>
        <v>0</v>
      </c>
      <c r="EX135" s="497"/>
      <c r="EY135" s="497"/>
      <c r="EZ135" s="501"/>
      <c r="FA135" s="501"/>
      <c r="FB135" s="501"/>
      <c r="FC135" s="501"/>
      <c r="FD135" s="502"/>
      <c r="FE135" s="503"/>
      <c r="FH135" s="659"/>
      <c r="FI135" s="660"/>
      <c r="FJ135" s="661"/>
      <c r="FK135" s="662"/>
      <c r="FL135" s="663"/>
      <c r="FM135" s="664"/>
      <c r="FN135" s="1322">
        <f>FN134/$P$545</f>
        <v>0</v>
      </c>
      <c r="FO135" s="497"/>
      <c r="FP135" s="497"/>
      <c r="FQ135" s="501"/>
      <c r="FR135" s="501"/>
      <c r="FS135" s="501"/>
      <c r="FT135" s="501"/>
      <c r="FU135" s="502"/>
      <c r="FV135" s="503"/>
      <c r="FY135" s="659"/>
      <c r="FZ135" s="660"/>
      <c r="GA135" s="661"/>
      <c r="GB135" s="662"/>
      <c r="GC135" s="663"/>
      <c r="GD135" s="664"/>
      <c r="GE135" s="1322">
        <f>GE134/$P$545</f>
        <v>0</v>
      </c>
      <c r="GF135" s="497"/>
      <c r="GG135" s="497"/>
      <c r="GH135" s="501"/>
      <c r="GI135" s="501"/>
      <c r="GJ135" s="501"/>
      <c r="GK135" s="501"/>
      <c r="GL135" s="502"/>
      <c r="GM135" s="503"/>
      <c r="GP135" s="659"/>
      <c r="GQ135" s="660"/>
      <c r="GR135" s="661"/>
      <c r="GS135" s="662"/>
      <c r="GT135" s="663"/>
      <c r="GU135" s="664"/>
      <c r="GV135" s="1322">
        <f>GV134/$P$545</f>
        <v>0</v>
      </c>
      <c r="GW135" s="497"/>
      <c r="GX135" s="497"/>
      <c r="GY135" s="501"/>
      <c r="GZ135" s="501"/>
      <c r="HA135" s="501"/>
      <c r="HB135" s="501"/>
      <c r="HC135" s="502"/>
      <c r="HD135" s="503"/>
      <c r="HG135" s="659"/>
      <c r="HH135" s="660"/>
      <c r="HI135" s="661"/>
      <c r="HJ135" s="662"/>
      <c r="HK135" s="663"/>
      <c r="HL135" s="664"/>
      <c r="HM135" s="1322">
        <f>HM134/$P$545</f>
        <v>0</v>
      </c>
      <c r="HN135" s="497"/>
      <c r="HO135" s="497"/>
      <c r="HP135" s="501"/>
      <c r="HQ135" s="501"/>
      <c r="HR135" s="501"/>
      <c r="HS135" s="501"/>
      <c r="HT135" s="502"/>
      <c r="HU135" s="503"/>
      <c r="HX135" s="659"/>
      <c r="HY135" s="660"/>
      <c r="HZ135" s="661"/>
      <c r="IA135" s="662"/>
      <c r="IB135" s="663"/>
      <c r="IC135" s="664"/>
      <c r="ID135" s="1322">
        <f>ID134/$P$545</f>
        <v>0</v>
      </c>
      <c r="IE135" s="497"/>
      <c r="IF135" s="497"/>
      <c r="IG135" s="501"/>
      <c r="IH135" s="501"/>
      <c r="II135" s="501"/>
      <c r="IJ135" s="501"/>
      <c r="IK135" s="502"/>
      <c r="IL135" s="503"/>
      <c r="IO135" s="659"/>
      <c r="IP135" s="660"/>
      <c r="IQ135" s="661"/>
      <c r="IR135" s="662"/>
      <c r="IS135" s="663"/>
      <c r="IT135" s="664"/>
      <c r="IU135" s="1322">
        <f>IU134/$P$545</f>
        <v>0</v>
      </c>
      <c r="IV135" s="497"/>
      <c r="IW135" s="497"/>
      <c r="IX135" s="501"/>
      <c r="IY135" s="501"/>
      <c r="IZ135" s="501"/>
      <c r="JA135" s="501"/>
      <c r="JB135" s="502"/>
      <c r="JC135" s="503"/>
      <c r="JF135" s="659"/>
      <c r="JG135" s="660"/>
      <c r="JH135" s="661"/>
      <c r="JI135" s="662"/>
      <c r="JJ135" s="663"/>
      <c r="JK135" s="664"/>
      <c r="JL135" s="1322">
        <f>JL134/$P$545</f>
        <v>0</v>
      </c>
      <c r="JM135" s="497"/>
      <c r="JN135" s="497"/>
      <c r="JO135" s="501"/>
      <c r="JP135" s="501"/>
      <c r="JQ135" s="501"/>
      <c r="JR135" s="501"/>
      <c r="JS135" s="502"/>
      <c r="JT135" s="503"/>
      <c r="JW135" s="659"/>
      <c r="JX135" s="660"/>
      <c r="JY135" s="661"/>
      <c r="JZ135" s="662"/>
      <c r="KA135" s="663"/>
      <c r="KB135" s="664"/>
      <c r="KC135" s="1322">
        <f>KC134/$P$545</f>
        <v>0</v>
      </c>
      <c r="KD135" s="497"/>
      <c r="KE135" s="497"/>
      <c r="KF135" s="501"/>
      <c r="KG135" s="501"/>
      <c r="KH135" s="501"/>
      <c r="KI135" s="501"/>
      <c r="KJ135" s="502"/>
      <c r="KK135" s="503"/>
      <c r="KN135" s="659"/>
      <c r="KO135" s="660"/>
      <c r="KP135" s="661"/>
      <c r="KQ135" s="662"/>
      <c r="KR135" s="663"/>
      <c r="KS135" s="664"/>
      <c r="KT135" s="1322">
        <f>KT134/$P$545</f>
        <v>0</v>
      </c>
      <c r="KU135" s="497"/>
      <c r="KV135" s="497"/>
      <c r="KW135" s="501"/>
      <c r="KX135" s="501"/>
      <c r="KY135" s="501"/>
      <c r="KZ135" s="501"/>
      <c r="LA135" s="502"/>
      <c r="LB135" s="503"/>
      <c r="LE135" s="659"/>
      <c r="LF135" s="660"/>
      <c r="LG135" s="661"/>
      <c r="LH135" s="662"/>
      <c r="LI135" s="663"/>
      <c r="LJ135" s="664"/>
      <c r="LK135" s="1322">
        <f>LK134/$P$545</f>
        <v>0</v>
      </c>
      <c r="LL135" s="497"/>
      <c r="LM135" s="497"/>
      <c r="LN135" s="501"/>
      <c r="LO135" s="501"/>
      <c r="LP135" s="501"/>
      <c r="LQ135" s="501"/>
      <c r="LR135" s="502"/>
      <c r="LS135" s="503"/>
      <c r="LV135" s="659"/>
      <c r="LW135" s="660"/>
      <c r="LX135" s="661"/>
      <c r="LY135" s="662"/>
      <c r="LZ135" s="663"/>
      <c r="MA135" s="664"/>
      <c r="MB135" s="1322">
        <f>MB134/$P$545</f>
        <v>0</v>
      </c>
      <c r="MC135" s="497"/>
      <c r="MD135" s="497"/>
      <c r="ME135" s="501"/>
      <c r="MF135" s="501"/>
      <c r="MG135" s="501"/>
      <c r="MH135" s="501"/>
      <c r="MI135" s="502"/>
      <c r="MJ135" s="503"/>
      <c r="MM135" s="659"/>
      <c r="MN135" s="660"/>
      <c r="MO135" s="661"/>
      <c r="MP135" s="662"/>
      <c r="MQ135" s="663"/>
      <c r="MR135" s="664"/>
      <c r="MS135" s="1322">
        <f>MS134/$P$545</f>
        <v>0</v>
      </c>
      <c r="MT135" s="497"/>
      <c r="MU135" s="497"/>
      <c r="MV135" s="501"/>
      <c r="MW135" s="501"/>
      <c r="MX135" s="501"/>
      <c r="MY135" s="501"/>
      <c r="MZ135" s="502"/>
      <c r="NA135" s="503"/>
      <c r="ND135" s="659"/>
      <c r="NE135" s="660"/>
      <c r="NF135" s="661"/>
      <c r="NG135" s="662"/>
      <c r="NH135" s="663"/>
      <c r="NI135" s="664"/>
      <c r="NJ135" s="1322">
        <f>NJ134/$P$545</f>
        <v>0</v>
      </c>
      <c r="NK135" s="497"/>
      <c r="NL135" s="497"/>
      <c r="NM135" s="501"/>
      <c r="NN135" s="501"/>
      <c r="NO135" s="501"/>
      <c r="NP135" s="501"/>
      <c r="NQ135" s="502"/>
      <c r="NR135" s="503"/>
      <c r="NU135" s="659"/>
      <c r="NV135" s="660"/>
      <c r="NW135" s="661"/>
      <c r="NX135" s="662"/>
      <c r="NY135" s="663"/>
      <c r="NZ135" s="664"/>
      <c r="OA135" s="1322">
        <f>OA134/$P$545</f>
        <v>0</v>
      </c>
      <c r="OB135" s="497"/>
      <c r="OC135" s="497"/>
      <c r="OD135" s="501"/>
      <c r="OE135" s="501"/>
      <c r="OF135" s="501"/>
      <c r="OG135" s="501"/>
      <c r="OH135" s="502"/>
      <c r="OI135" s="503"/>
      <c r="OL135" s="659"/>
      <c r="OM135" s="660"/>
      <c r="ON135" s="661"/>
      <c r="OO135" s="662"/>
      <c r="OP135" s="663"/>
      <c r="OQ135" s="664"/>
      <c r="OR135" s="1322">
        <f>OR134/$P$545</f>
        <v>0</v>
      </c>
      <c r="OS135" s="497"/>
      <c r="OT135" s="497"/>
      <c r="OU135" s="501"/>
      <c r="OV135" s="501"/>
      <c r="OW135" s="501"/>
      <c r="OX135" s="501"/>
      <c r="OY135" s="502"/>
      <c r="OZ135" s="503"/>
      <c r="PC135" s="659"/>
      <c r="PD135" s="660"/>
      <c r="PE135" s="661"/>
      <c r="PF135" s="662"/>
      <c r="PG135" s="663"/>
      <c r="PH135" s="664"/>
      <c r="PI135" s="1322">
        <f>PI134/$P$545</f>
        <v>0</v>
      </c>
      <c r="PJ135" s="497"/>
      <c r="PK135" s="497"/>
      <c r="PL135" s="501"/>
      <c r="PM135" s="501"/>
      <c r="PN135" s="501"/>
      <c r="PO135" s="501"/>
      <c r="PP135" s="502"/>
      <c r="PQ135" s="503"/>
      <c r="PT135" s="659"/>
      <c r="PU135" s="660"/>
      <c r="PV135" s="661"/>
      <c r="PW135" s="662"/>
      <c r="PX135" s="663"/>
      <c r="PY135" s="664"/>
      <c r="PZ135" s="1322">
        <f>PZ134/$P$545</f>
        <v>0</v>
      </c>
      <c r="QA135" s="497"/>
      <c r="QB135" s="497"/>
      <c r="QC135" s="501"/>
      <c r="QD135" s="501"/>
      <c r="QE135" s="501"/>
      <c r="QF135" s="501"/>
      <c r="QG135" s="502"/>
      <c r="QH135" s="503"/>
      <c r="QK135" s="659"/>
      <c r="QL135" s="660"/>
      <c r="QM135" s="661"/>
      <c r="QN135" s="662"/>
      <c r="QO135" s="663"/>
      <c r="QP135" s="664"/>
      <c r="QQ135" s="1322">
        <f>QQ134/$P$545</f>
        <v>0</v>
      </c>
      <c r="QR135" s="497"/>
      <c r="QS135" s="497"/>
      <c r="QT135" s="501"/>
      <c r="QU135" s="501"/>
      <c r="QV135" s="501"/>
      <c r="QW135" s="501"/>
      <c r="QX135" s="502"/>
      <c r="QY135" s="503"/>
      <c r="RB135" s="381"/>
      <c r="RC135" s="382"/>
      <c r="RD135" s="383"/>
      <c r="RE135" s="384"/>
      <c r="RF135" s="385"/>
      <c r="RG135" s="386"/>
      <c r="RH135" s="386"/>
      <c r="RI135" s="497"/>
      <c r="RJ135" s="497"/>
      <c r="RK135" s="501"/>
      <c r="RL135" s="501"/>
      <c r="RM135" s="501"/>
      <c r="RN135" s="501"/>
      <c r="RO135" s="502"/>
      <c r="RP135" s="503"/>
      <c r="RS135" s="381"/>
      <c r="RT135" s="382"/>
      <c r="RU135" s="383"/>
      <c r="RV135" s="384"/>
      <c r="RW135" s="385"/>
      <c r="RX135" s="386"/>
      <c r="RY135" s="386"/>
      <c r="RZ135" s="497"/>
      <c r="SA135" s="497"/>
      <c r="SB135" s="501"/>
      <c r="SC135" s="501"/>
      <c r="SD135" s="501"/>
      <c r="SE135" s="501"/>
      <c r="SF135" s="502"/>
      <c r="SG135" s="503"/>
      <c r="SJ135" s="381"/>
      <c r="SK135" s="382"/>
      <c r="SL135" s="383"/>
      <c r="SM135" s="384"/>
      <c r="SN135" s="385"/>
      <c r="SO135" s="386"/>
      <c r="SP135" s="386"/>
      <c r="SQ135" s="497"/>
      <c r="SR135" s="497"/>
      <c r="SS135" s="501"/>
      <c r="ST135" s="501"/>
      <c r="SU135" s="501"/>
      <c r="SV135" s="501"/>
      <c r="SW135" s="502"/>
      <c r="SX135" s="503"/>
    </row>
    <row r="136" spans="2:518" ht="106.5" customHeight="1" thickTop="1" thickBot="1">
      <c r="B136" s="832" t="s">
        <v>617</v>
      </c>
      <c r="C136" s="833" t="s">
        <v>324</v>
      </c>
      <c r="D136" s="834" t="s">
        <v>278</v>
      </c>
      <c r="E136" s="835" t="s">
        <v>146</v>
      </c>
      <c r="F136" s="836">
        <v>1</v>
      </c>
      <c r="G136" s="916">
        <v>0</v>
      </c>
      <c r="H136" s="837">
        <v>0</v>
      </c>
      <c r="K136" s="934" t="s">
        <v>617</v>
      </c>
      <c r="L136" s="935" t="s">
        <v>324</v>
      </c>
      <c r="M136" s="936" t="s">
        <v>278</v>
      </c>
      <c r="N136" s="937" t="s">
        <v>146</v>
      </c>
      <c r="O136" s="938">
        <v>1</v>
      </c>
      <c r="P136" s="1017">
        <v>31500</v>
      </c>
      <c r="Q136" s="939">
        <v>31500</v>
      </c>
      <c r="R136" s="497">
        <f t="shared" si="3523"/>
        <v>1</v>
      </c>
      <c r="S136" s="497">
        <f t="shared" si="3524"/>
        <v>1</v>
      </c>
      <c r="T136" s="498">
        <f t="shared" si="3525"/>
        <v>1</v>
      </c>
      <c r="U136" s="498">
        <f t="shared" si="3526"/>
        <v>1</v>
      </c>
      <c r="V136" s="498">
        <f t="shared" si="3527"/>
        <v>1</v>
      </c>
      <c r="W136" s="498">
        <f t="shared" si="3528"/>
        <v>1</v>
      </c>
      <c r="X136" s="504">
        <f t="shared" si="3529"/>
        <v>31500</v>
      </c>
      <c r="Y136" s="500">
        <f t="shared" si="3530"/>
        <v>0</v>
      </c>
      <c r="Z136" s="486"/>
      <c r="AA136" s="486"/>
      <c r="AB136" s="934" t="s">
        <v>617</v>
      </c>
      <c r="AC136" s="935" t="s">
        <v>324</v>
      </c>
      <c r="AD136" s="936" t="s">
        <v>278</v>
      </c>
      <c r="AE136" s="937" t="s">
        <v>146</v>
      </c>
      <c r="AF136" s="938">
        <v>1</v>
      </c>
      <c r="AG136" s="1017">
        <v>576000</v>
      </c>
      <c r="AH136" s="939">
        <v>576000</v>
      </c>
      <c r="AI136" s="497">
        <f t="shared" si="3531"/>
        <v>1</v>
      </c>
      <c r="AJ136" s="497">
        <f t="shared" si="3532"/>
        <v>1</v>
      </c>
      <c r="AK136" s="498">
        <f t="shared" si="3533"/>
        <v>1</v>
      </c>
      <c r="AL136" s="498">
        <f t="shared" si="3534"/>
        <v>1</v>
      </c>
      <c r="AM136" s="498">
        <f t="shared" si="3535"/>
        <v>1</v>
      </c>
      <c r="AN136" s="498">
        <f t="shared" si="3536"/>
        <v>1</v>
      </c>
      <c r="AO136" s="504">
        <f t="shared" si="3537"/>
        <v>576000</v>
      </c>
      <c r="AP136" s="500">
        <f t="shared" si="3538"/>
        <v>0</v>
      </c>
      <c r="AQ136" s="486"/>
      <c r="AR136" s="486"/>
      <c r="AS136" s="934" t="s">
        <v>617</v>
      </c>
      <c r="AT136" s="935" t="s">
        <v>324</v>
      </c>
      <c r="AU136" s="936" t="s">
        <v>278</v>
      </c>
      <c r="AV136" s="937" t="s">
        <v>146</v>
      </c>
      <c r="AW136" s="938">
        <v>1</v>
      </c>
      <c r="AX136" s="1017">
        <v>172817</v>
      </c>
      <c r="AY136" s="939">
        <v>172817</v>
      </c>
      <c r="AZ136" s="497">
        <f t="shared" si="3539"/>
        <v>1</v>
      </c>
      <c r="BA136" s="497">
        <f t="shared" si="3540"/>
        <v>1</v>
      </c>
      <c r="BB136" s="498">
        <f t="shared" si="3541"/>
        <v>1</v>
      </c>
      <c r="BC136" s="498">
        <f t="shared" si="3542"/>
        <v>1</v>
      </c>
      <c r="BD136" s="498">
        <f t="shared" si="3543"/>
        <v>1</v>
      </c>
      <c r="BE136" s="498">
        <f t="shared" si="3544"/>
        <v>1</v>
      </c>
      <c r="BF136" s="504">
        <f t="shared" si="3545"/>
        <v>172817</v>
      </c>
      <c r="BG136" s="500">
        <f t="shared" si="3546"/>
        <v>0</v>
      </c>
      <c r="BJ136" s="934" t="s">
        <v>617</v>
      </c>
      <c r="BK136" s="935" t="s">
        <v>324</v>
      </c>
      <c r="BL136" s="936" t="s">
        <v>278</v>
      </c>
      <c r="BM136" s="937" t="s">
        <v>146</v>
      </c>
      <c r="BN136" s="938">
        <v>1</v>
      </c>
      <c r="BO136" s="1017">
        <v>67451</v>
      </c>
      <c r="BP136" s="939">
        <v>67451</v>
      </c>
      <c r="BQ136" s="497">
        <f t="shared" si="3547"/>
        <v>1</v>
      </c>
      <c r="BR136" s="497">
        <f t="shared" si="3548"/>
        <v>1</v>
      </c>
      <c r="BS136" s="498">
        <f t="shared" si="3549"/>
        <v>1</v>
      </c>
      <c r="BT136" s="498">
        <f t="shared" si="3550"/>
        <v>1</v>
      </c>
      <c r="BU136" s="498">
        <f t="shared" si="3551"/>
        <v>1</v>
      </c>
      <c r="BV136" s="498">
        <f t="shared" si="3552"/>
        <v>1</v>
      </c>
      <c r="BW136" s="504">
        <f t="shared" si="3553"/>
        <v>67451</v>
      </c>
      <c r="BX136" s="500">
        <f t="shared" si="3554"/>
        <v>0</v>
      </c>
      <c r="CA136" s="934" t="s">
        <v>617</v>
      </c>
      <c r="CB136" s="935" t="s">
        <v>324</v>
      </c>
      <c r="CC136" s="936" t="s">
        <v>278</v>
      </c>
      <c r="CD136" s="937" t="s">
        <v>146</v>
      </c>
      <c r="CE136" s="938">
        <v>1</v>
      </c>
      <c r="CF136" s="1017">
        <v>102185</v>
      </c>
      <c r="CG136" s="939">
        <v>102185</v>
      </c>
      <c r="CH136" s="497">
        <f t="shared" si="3555"/>
        <v>1</v>
      </c>
      <c r="CI136" s="497">
        <f t="shared" si="3556"/>
        <v>1</v>
      </c>
      <c r="CJ136" s="498">
        <f t="shared" si="3557"/>
        <v>1</v>
      </c>
      <c r="CK136" s="498">
        <f t="shared" si="3558"/>
        <v>1</v>
      </c>
      <c r="CL136" s="498">
        <f t="shared" si="3559"/>
        <v>1</v>
      </c>
      <c r="CM136" s="498">
        <f t="shared" si="3560"/>
        <v>1</v>
      </c>
      <c r="CN136" s="504">
        <f t="shared" si="3561"/>
        <v>102185</v>
      </c>
      <c r="CO136" s="500">
        <f t="shared" si="3562"/>
        <v>0</v>
      </c>
      <c r="CR136" s="934" t="s">
        <v>617</v>
      </c>
      <c r="CS136" s="935" t="s">
        <v>324</v>
      </c>
      <c r="CT136" s="936" t="s">
        <v>278</v>
      </c>
      <c r="CU136" s="937" t="s">
        <v>146</v>
      </c>
      <c r="CV136" s="1030">
        <v>1</v>
      </c>
      <c r="CW136" s="1017">
        <v>102200</v>
      </c>
      <c r="CX136" s="698">
        <f t="shared" si="3563"/>
        <v>102200</v>
      </c>
      <c r="CY136" s="497">
        <f t="shared" si="3564"/>
        <v>1</v>
      </c>
      <c r="CZ136" s="497">
        <f t="shared" si="3565"/>
        <v>1</v>
      </c>
      <c r="DA136" s="498">
        <f t="shared" si="3566"/>
        <v>1</v>
      </c>
      <c r="DB136" s="498">
        <f t="shared" si="3567"/>
        <v>1</v>
      </c>
      <c r="DC136" s="498">
        <f t="shared" si="3568"/>
        <v>1</v>
      </c>
      <c r="DD136" s="498">
        <f t="shared" si="3569"/>
        <v>1</v>
      </c>
      <c r="DE136" s="504">
        <f t="shared" si="3570"/>
        <v>102200</v>
      </c>
      <c r="DF136" s="500">
        <f t="shared" si="3571"/>
        <v>0</v>
      </c>
      <c r="DI136" s="934" t="s">
        <v>617</v>
      </c>
      <c r="DJ136" s="935" t="s">
        <v>324</v>
      </c>
      <c r="DK136" s="936" t="s">
        <v>278</v>
      </c>
      <c r="DL136" s="937" t="s">
        <v>146</v>
      </c>
      <c r="DM136" s="938">
        <v>1</v>
      </c>
      <c r="DN136" s="1017">
        <v>100000</v>
      </c>
      <c r="DO136" s="939">
        <v>100000</v>
      </c>
      <c r="DP136" s="497">
        <f t="shared" si="3572"/>
        <v>1</v>
      </c>
      <c r="DQ136" s="497">
        <f t="shared" si="3573"/>
        <v>1</v>
      </c>
      <c r="DR136" s="498">
        <f t="shared" si="3574"/>
        <v>1</v>
      </c>
      <c r="DS136" s="498">
        <f t="shared" si="3575"/>
        <v>1</v>
      </c>
      <c r="DT136" s="498">
        <f t="shared" si="3576"/>
        <v>1</v>
      </c>
      <c r="DU136" s="498">
        <f t="shared" si="3577"/>
        <v>1</v>
      </c>
      <c r="DV136" s="504">
        <f t="shared" si="3578"/>
        <v>100000</v>
      </c>
      <c r="DW136" s="500">
        <f t="shared" si="3579"/>
        <v>0</v>
      </c>
      <c r="DZ136" s="934" t="s">
        <v>617</v>
      </c>
      <c r="EA136" s="935" t="s">
        <v>324</v>
      </c>
      <c r="EB136" s="936" t="s">
        <v>278</v>
      </c>
      <c r="EC136" s="937" t="s">
        <v>146</v>
      </c>
      <c r="ED136" s="1030">
        <v>1</v>
      </c>
      <c r="EE136" s="1017">
        <v>102110</v>
      </c>
      <c r="EF136" s="698">
        <f t="shared" si="3580"/>
        <v>102110</v>
      </c>
      <c r="EG136" s="497">
        <f t="shared" si="3581"/>
        <v>1</v>
      </c>
      <c r="EH136" s="497">
        <f t="shared" si="3582"/>
        <v>1</v>
      </c>
      <c r="EI136" s="498">
        <f t="shared" si="3583"/>
        <v>1</v>
      </c>
      <c r="EJ136" s="498">
        <f t="shared" si="3584"/>
        <v>1</v>
      </c>
      <c r="EK136" s="498">
        <f t="shared" si="3585"/>
        <v>1</v>
      </c>
      <c r="EL136" s="498">
        <f t="shared" si="3586"/>
        <v>1</v>
      </c>
      <c r="EM136" s="504">
        <f t="shared" si="3587"/>
        <v>102110</v>
      </c>
      <c r="EN136" s="500">
        <f t="shared" si="3588"/>
        <v>0</v>
      </c>
      <c r="EQ136" s="665"/>
      <c r="ER136" s="666"/>
      <c r="ES136" s="667"/>
      <c r="ET136" s="676"/>
      <c r="EU136" s="669"/>
      <c r="EV136" s="670"/>
      <c r="EW136" s="1324"/>
      <c r="EX136" s="497" t="e">
        <f>IF(EXACT(VLOOKUP(EQ136,OFERTA_0,2,FALSE),ER136),1,0)</f>
        <v>#N/A</v>
      </c>
      <c r="EY136" s="497" t="e">
        <f>IF(EXACT(VLOOKUP(EQ136,OFERTA_0,3,FALSE),ES136),1,0)</f>
        <v>#N/A</v>
      </c>
      <c r="EZ136" s="498" t="e">
        <f>IF(EXACT(VLOOKUP(EQ136,OFERTA_0,4,FALSE),ET136),1,0)</f>
        <v>#N/A</v>
      </c>
      <c r="FA136" s="498">
        <f t="shared" ref="FA136" si="3589">IF(EU136=0,0,1)</f>
        <v>0</v>
      </c>
      <c r="FB136" s="498">
        <f t="shared" ref="FB136" si="3590">IF(EV136=0,0,1)</f>
        <v>0</v>
      </c>
      <c r="FC136" s="498" t="e">
        <f>PRODUCT(EX136:FB136)</f>
        <v>#N/A</v>
      </c>
      <c r="FD136" s="504">
        <f>ROUND(EV136,0)</f>
        <v>0</v>
      </c>
      <c r="FE136" s="500">
        <f>EV136-FD136</f>
        <v>0</v>
      </c>
      <c r="FH136" s="665"/>
      <c r="FI136" s="666"/>
      <c r="FJ136" s="667"/>
      <c r="FK136" s="676"/>
      <c r="FL136" s="669"/>
      <c r="FM136" s="670"/>
      <c r="FN136" s="1324"/>
      <c r="FO136" s="497" t="e">
        <f>IF(EXACT(VLOOKUP(FH136,OFERTA_0,2,FALSE),FI136),1,0)</f>
        <v>#N/A</v>
      </c>
      <c r="FP136" s="497" t="e">
        <f>IF(EXACT(VLOOKUP(FH136,OFERTA_0,3,FALSE),FJ136),1,0)</f>
        <v>#N/A</v>
      </c>
      <c r="FQ136" s="498" t="e">
        <f>IF(EXACT(VLOOKUP(FH136,OFERTA_0,4,FALSE),FK136),1,0)</f>
        <v>#N/A</v>
      </c>
      <c r="FR136" s="498">
        <f t="shared" ref="FR136" si="3591">IF(FL136=0,0,1)</f>
        <v>0</v>
      </c>
      <c r="FS136" s="498">
        <f t="shared" ref="FS136" si="3592">IF(FM136=0,0,1)</f>
        <v>0</v>
      </c>
      <c r="FT136" s="498" t="e">
        <f>PRODUCT(FO136:FS136)</f>
        <v>#N/A</v>
      </c>
      <c r="FU136" s="504">
        <f>ROUND(FM136,0)</f>
        <v>0</v>
      </c>
      <c r="FV136" s="500">
        <f>FM136-FU136</f>
        <v>0</v>
      </c>
      <c r="FY136" s="665"/>
      <c r="FZ136" s="666"/>
      <c r="GA136" s="667"/>
      <c r="GB136" s="676"/>
      <c r="GC136" s="669"/>
      <c r="GD136" s="670"/>
      <c r="GE136" s="1324"/>
      <c r="GF136" s="497" t="e">
        <f>IF(EXACT(VLOOKUP(FY136,OFERTA_0,2,FALSE),FZ136),1,0)</f>
        <v>#N/A</v>
      </c>
      <c r="GG136" s="497" t="e">
        <f>IF(EXACT(VLOOKUP(FY136,OFERTA_0,3,FALSE),GA136),1,0)</f>
        <v>#N/A</v>
      </c>
      <c r="GH136" s="498" t="e">
        <f>IF(EXACT(VLOOKUP(FY136,OFERTA_0,4,FALSE),GB136),1,0)</f>
        <v>#N/A</v>
      </c>
      <c r="GI136" s="498">
        <f t="shared" ref="GI136" si="3593">IF(GC136=0,0,1)</f>
        <v>0</v>
      </c>
      <c r="GJ136" s="498">
        <f t="shared" ref="GJ136" si="3594">IF(GD136=0,0,1)</f>
        <v>0</v>
      </c>
      <c r="GK136" s="498" t="e">
        <f>PRODUCT(GF136:GJ136)</f>
        <v>#N/A</v>
      </c>
      <c r="GL136" s="504">
        <f>ROUND(GD136,0)</f>
        <v>0</v>
      </c>
      <c r="GM136" s="500">
        <f>GD136-GL136</f>
        <v>0</v>
      </c>
      <c r="GP136" s="665"/>
      <c r="GQ136" s="666"/>
      <c r="GR136" s="667"/>
      <c r="GS136" s="676"/>
      <c r="GT136" s="669"/>
      <c r="GU136" s="670"/>
      <c r="GV136" s="1324"/>
      <c r="GW136" s="497" t="e">
        <f>IF(EXACT(VLOOKUP(GP136,OFERTA_0,2,FALSE),GQ136),1,0)</f>
        <v>#N/A</v>
      </c>
      <c r="GX136" s="497" t="e">
        <f>IF(EXACT(VLOOKUP(GP136,OFERTA_0,3,FALSE),GR136),1,0)</f>
        <v>#N/A</v>
      </c>
      <c r="GY136" s="498" t="e">
        <f>IF(EXACT(VLOOKUP(GP136,OFERTA_0,4,FALSE),GS136),1,0)</f>
        <v>#N/A</v>
      </c>
      <c r="GZ136" s="498">
        <f t="shared" ref="GZ136" si="3595">IF(GT136=0,0,1)</f>
        <v>0</v>
      </c>
      <c r="HA136" s="498">
        <f t="shared" ref="HA136" si="3596">IF(GU136=0,0,1)</f>
        <v>0</v>
      </c>
      <c r="HB136" s="498" t="e">
        <f>PRODUCT(GW136:HA136)</f>
        <v>#N/A</v>
      </c>
      <c r="HC136" s="504">
        <f>ROUND(GU136,0)</f>
        <v>0</v>
      </c>
      <c r="HD136" s="500">
        <f>GU136-HC136</f>
        <v>0</v>
      </c>
      <c r="HG136" s="665"/>
      <c r="HH136" s="666"/>
      <c r="HI136" s="667"/>
      <c r="HJ136" s="676"/>
      <c r="HK136" s="669"/>
      <c r="HL136" s="670"/>
      <c r="HM136" s="1324"/>
      <c r="HN136" s="497" t="e">
        <f>IF(EXACT(VLOOKUP(HG136,OFERTA_0,2,FALSE),HH136),1,0)</f>
        <v>#N/A</v>
      </c>
      <c r="HO136" s="497" t="e">
        <f>IF(EXACT(VLOOKUP(HG136,OFERTA_0,3,FALSE),HI136),1,0)</f>
        <v>#N/A</v>
      </c>
      <c r="HP136" s="498" t="e">
        <f>IF(EXACT(VLOOKUP(HG136,OFERTA_0,4,FALSE),HJ136),1,0)</f>
        <v>#N/A</v>
      </c>
      <c r="HQ136" s="498">
        <f t="shared" ref="HQ136" si="3597">IF(HK136=0,0,1)</f>
        <v>0</v>
      </c>
      <c r="HR136" s="498">
        <f t="shared" ref="HR136" si="3598">IF(HL136=0,0,1)</f>
        <v>0</v>
      </c>
      <c r="HS136" s="498" t="e">
        <f>PRODUCT(HN136:HR136)</f>
        <v>#N/A</v>
      </c>
      <c r="HT136" s="504">
        <f>ROUND(HL136,0)</f>
        <v>0</v>
      </c>
      <c r="HU136" s="500">
        <f>HL136-HT136</f>
        <v>0</v>
      </c>
      <c r="HX136" s="665"/>
      <c r="HY136" s="666"/>
      <c r="HZ136" s="667"/>
      <c r="IA136" s="676"/>
      <c r="IB136" s="669"/>
      <c r="IC136" s="670"/>
      <c r="ID136" s="1324"/>
      <c r="IE136" s="497" t="e">
        <f>IF(EXACT(VLOOKUP(HX136,OFERTA_0,2,FALSE),HY136),1,0)</f>
        <v>#N/A</v>
      </c>
      <c r="IF136" s="497" t="e">
        <f>IF(EXACT(VLOOKUP(HX136,OFERTA_0,3,FALSE),HZ136),1,0)</f>
        <v>#N/A</v>
      </c>
      <c r="IG136" s="498" t="e">
        <f>IF(EXACT(VLOOKUP(HX136,OFERTA_0,4,FALSE),IA136),1,0)</f>
        <v>#N/A</v>
      </c>
      <c r="IH136" s="498">
        <f t="shared" ref="IH136" si="3599">IF(IB136=0,0,1)</f>
        <v>0</v>
      </c>
      <c r="II136" s="498">
        <f t="shared" ref="II136" si="3600">IF(IC136=0,0,1)</f>
        <v>0</v>
      </c>
      <c r="IJ136" s="498" t="e">
        <f>PRODUCT(IE136:II136)</f>
        <v>#N/A</v>
      </c>
      <c r="IK136" s="504">
        <f>ROUND(IC136,0)</f>
        <v>0</v>
      </c>
      <c r="IL136" s="500">
        <f>IC136-IK136</f>
        <v>0</v>
      </c>
      <c r="IO136" s="665"/>
      <c r="IP136" s="666"/>
      <c r="IQ136" s="667"/>
      <c r="IR136" s="676"/>
      <c r="IS136" s="669"/>
      <c r="IT136" s="670"/>
      <c r="IU136" s="1324"/>
      <c r="IV136" s="497" t="e">
        <f>IF(EXACT(VLOOKUP(IO136,OFERTA_0,2,FALSE),IP136),1,0)</f>
        <v>#N/A</v>
      </c>
      <c r="IW136" s="497" t="e">
        <f>IF(EXACT(VLOOKUP(IO136,OFERTA_0,3,FALSE),IQ136),1,0)</f>
        <v>#N/A</v>
      </c>
      <c r="IX136" s="498" t="e">
        <f>IF(EXACT(VLOOKUP(IO136,OFERTA_0,4,FALSE),IR136),1,0)</f>
        <v>#N/A</v>
      </c>
      <c r="IY136" s="498">
        <f t="shared" ref="IY136" si="3601">IF(IS136=0,0,1)</f>
        <v>0</v>
      </c>
      <c r="IZ136" s="498">
        <f t="shared" ref="IZ136" si="3602">IF(IT136=0,0,1)</f>
        <v>0</v>
      </c>
      <c r="JA136" s="498" t="e">
        <f>PRODUCT(IV136:IZ136)</f>
        <v>#N/A</v>
      </c>
      <c r="JB136" s="504">
        <f>ROUND(IT136,0)</f>
        <v>0</v>
      </c>
      <c r="JC136" s="500">
        <f>IT136-JB136</f>
        <v>0</v>
      </c>
      <c r="JF136" s="665"/>
      <c r="JG136" s="666"/>
      <c r="JH136" s="667"/>
      <c r="JI136" s="676"/>
      <c r="JJ136" s="669"/>
      <c r="JK136" s="670"/>
      <c r="JL136" s="1324"/>
      <c r="JM136" s="497" t="e">
        <f>IF(EXACT(VLOOKUP(JF136,OFERTA_0,2,FALSE),JG136),1,0)</f>
        <v>#N/A</v>
      </c>
      <c r="JN136" s="497" t="e">
        <f>IF(EXACT(VLOOKUP(JF136,OFERTA_0,3,FALSE),JH136),1,0)</f>
        <v>#N/A</v>
      </c>
      <c r="JO136" s="498" t="e">
        <f>IF(EXACT(VLOOKUP(JF136,OFERTA_0,4,FALSE),JI136),1,0)</f>
        <v>#N/A</v>
      </c>
      <c r="JP136" s="498">
        <f t="shared" ref="JP136" si="3603">IF(JJ136=0,0,1)</f>
        <v>0</v>
      </c>
      <c r="JQ136" s="498">
        <f t="shared" ref="JQ136" si="3604">IF(JK136=0,0,1)</f>
        <v>0</v>
      </c>
      <c r="JR136" s="498" t="e">
        <f>PRODUCT(JM136:JQ136)</f>
        <v>#N/A</v>
      </c>
      <c r="JS136" s="504">
        <f>ROUND(JK136,0)</f>
        <v>0</v>
      </c>
      <c r="JT136" s="500">
        <f>JK136-JS136</f>
        <v>0</v>
      </c>
      <c r="JW136" s="665"/>
      <c r="JX136" s="666"/>
      <c r="JY136" s="667"/>
      <c r="JZ136" s="676"/>
      <c r="KA136" s="669"/>
      <c r="KB136" s="670"/>
      <c r="KC136" s="1324"/>
      <c r="KD136" s="497" t="e">
        <f>IF(EXACT(VLOOKUP(JW136,OFERTA_0,2,FALSE),JX136),1,0)</f>
        <v>#N/A</v>
      </c>
      <c r="KE136" s="497" t="e">
        <f>IF(EXACT(VLOOKUP(JW136,OFERTA_0,3,FALSE),JY136),1,0)</f>
        <v>#N/A</v>
      </c>
      <c r="KF136" s="498" t="e">
        <f>IF(EXACT(VLOOKUP(JW136,OFERTA_0,4,FALSE),JZ136),1,0)</f>
        <v>#N/A</v>
      </c>
      <c r="KG136" s="498">
        <f t="shared" ref="KG136" si="3605">IF(KA136=0,0,1)</f>
        <v>0</v>
      </c>
      <c r="KH136" s="498">
        <f t="shared" ref="KH136" si="3606">IF(KB136=0,0,1)</f>
        <v>0</v>
      </c>
      <c r="KI136" s="498" t="e">
        <f>PRODUCT(KD136:KH136)</f>
        <v>#N/A</v>
      </c>
      <c r="KJ136" s="504">
        <f>ROUND(KB136,0)</f>
        <v>0</v>
      </c>
      <c r="KK136" s="500">
        <f>KB136-KJ136</f>
        <v>0</v>
      </c>
      <c r="KN136" s="665"/>
      <c r="KO136" s="666"/>
      <c r="KP136" s="667"/>
      <c r="KQ136" s="676"/>
      <c r="KR136" s="669"/>
      <c r="KS136" s="670"/>
      <c r="KT136" s="1324"/>
      <c r="KU136" s="497" t="e">
        <f>IF(EXACT(VLOOKUP(KN136,OFERTA_0,2,FALSE),KO136),1,0)</f>
        <v>#N/A</v>
      </c>
      <c r="KV136" s="497" t="e">
        <f>IF(EXACT(VLOOKUP(KN136,OFERTA_0,3,FALSE),KP136),1,0)</f>
        <v>#N/A</v>
      </c>
      <c r="KW136" s="498" t="e">
        <f>IF(EXACT(VLOOKUP(KN136,OFERTA_0,4,FALSE),KQ136),1,0)</f>
        <v>#N/A</v>
      </c>
      <c r="KX136" s="498">
        <f t="shared" ref="KX136" si="3607">IF(KR136=0,0,1)</f>
        <v>0</v>
      </c>
      <c r="KY136" s="498">
        <f t="shared" ref="KY136" si="3608">IF(KS136=0,0,1)</f>
        <v>0</v>
      </c>
      <c r="KZ136" s="498" t="e">
        <f>PRODUCT(KU136:KY136)</f>
        <v>#N/A</v>
      </c>
      <c r="LA136" s="504">
        <f>ROUND(KS136,0)</f>
        <v>0</v>
      </c>
      <c r="LB136" s="500">
        <f>KS136-LA136</f>
        <v>0</v>
      </c>
      <c r="LE136" s="665"/>
      <c r="LF136" s="666"/>
      <c r="LG136" s="667"/>
      <c r="LH136" s="676"/>
      <c r="LI136" s="669"/>
      <c r="LJ136" s="670"/>
      <c r="LK136" s="1324"/>
      <c r="LL136" s="497" t="e">
        <f>IF(EXACT(VLOOKUP(LE136,OFERTA_0,2,FALSE),LF136),1,0)</f>
        <v>#N/A</v>
      </c>
      <c r="LM136" s="497" t="e">
        <f>IF(EXACT(VLOOKUP(LE136,OFERTA_0,3,FALSE),LG136),1,0)</f>
        <v>#N/A</v>
      </c>
      <c r="LN136" s="498" t="e">
        <f>IF(EXACT(VLOOKUP(LE136,OFERTA_0,4,FALSE),LH136),1,0)</f>
        <v>#N/A</v>
      </c>
      <c r="LO136" s="498">
        <f t="shared" ref="LO136" si="3609">IF(LI136=0,0,1)</f>
        <v>0</v>
      </c>
      <c r="LP136" s="498">
        <f t="shared" ref="LP136" si="3610">IF(LJ136=0,0,1)</f>
        <v>0</v>
      </c>
      <c r="LQ136" s="498" t="e">
        <f>PRODUCT(LL136:LP136)</f>
        <v>#N/A</v>
      </c>
      <c r="LR136" s="504">
        <f>ROUND(LJ136,0)</f>
        <v>0</v>
      </c>
      <c r="LS136" s="500">
        <f>LJ136-LR136</f>
        <v>0</v>
      </c>
      <c r="LV136" s="665"/>
      <c r="LW136" s="666"/>
      <c r="LX136" s="667"/>
      <c r="LY136" s="676"/>
      <c r="LZ136" s="669"/>
      <c r="MA136" s="670"/>
      <c r="MB136" s="1324"/>
      <c r="MC136" s="497" t="e">
        <f>IF(EXACT(VLOOKUP(LV136,OFERTA_0,2,FALSE),LW136),1,0)</f>
        <v>#N/A</v>
      </c>
      <c r="MD136" s="497" t="e">
        <f>IF(EXACT(VLOOKUP(LV136,OFERTA_0,3,FALSE),LX136),1,0)</f>
        <v>#N/A</v>
      </c>
      <c r="ME136" s="498" t="e">
        <f>IF(EXACT(VLOOKUP(LV136,OFERTA_0,4,FALSE),LY136),1,0)</f>
        <v>#N/A</v>
      </c>
      <c r="MF136" s="498">
        <f t="shared" ref="MF136" si="3611">IF(LZ136=0,0,1)</f>
        <v>0</v>
      </c>
      <c r="MG136" s="498">
        <f t="shared" ref="MG136" si="3612">IF(MA136=0,0,1)</f>
        <v>0</v>
      </c>
      <c r="MH136" s="498" t="e">
        <f>PRODUCT(MC136:MG136)</f>
        <v>#N/A</v>
      </c>
      <c r="MI136" s="504">
        <f>ROUND(MA136,0)</f>
        <v>0</v>
      </c>
      <c r="MJ136" s="500">
        <f>MA136-MI136</f>
        <v>0</v>
      </c>
      <c r="MM136" s="665"/>
      <c r="MN136" s="666"/>
      <c r="MO136" s="667"/>
      <c r="MP136" s="676"/>
      <c r="MQ136" s="669"/>
      <c r="MR136" s="670"/>
      <c r="MS136" s="1324"/>
      <c r="MT136" s="497" t="e">
        <f>IF(EXACT(VLOOKUP(MM136,OFERTA_0,2,FALSE),MN136),1,0)</f>
        <v>#N/A</v>
      </c>
      <c r="MU136" s="497" t="e">
        <f>IF(EXACT(VLOOKUP(MM136,OFERTA_0,3,FALSE),MO136),1,0)</f>
        <v>#N/A</v>
      </c>
      <c r="MV136" s="498" t="e">
        <f>IF(EXACT(VLOOKUP(MM136,OFERTA_0,4,FALSE),MP136),1,0)</f>
        <v>#N/A</v>
      </c>
      <c r="MW136" s="498">
        <f t="shared" ref="MW136" si="3613">IF(MQ136=0,0,1)</f>
        <v>0</v>
      </c>
      <c r="MX136" s="498">
        <f t="shared" ref="MX136" si="3614">IF(MR136=0,0,1)</f>
        <v>0</v>
      </c>
      <c r="MY136" s="498" t="e">
        <f>PRODUCT(MT136:MX136)</f>
        <v>#N/A</v>
      </c>
      <c r="MZ136" s="504">
        <f>ROUND(MR136,0)</f>
        <v>0</v>
      </c>
      <c r="NA136" s="500">
        <f>MR136-MZ136</f>
        <v>0</v>
      </c>
      <c r="ND136" s="665"/>
      <c r="NE136" s="666"/>
      <c r="NF136" s="667"/>
      <c r="NG136" s="676"/>
      <c r="NH136" s="669"/>
      <c r="NI136" s="670"/>
      <c r="NJ136" s="1324"/>
      <c r="NK136" s="497" t="e">
        <f>IF(EXACT(VLOOKUP(ND136,OFERTA_0,2,FALSE),NE136),1,0)</f>
        <v>#N/A</v>
      </c>
      <c r="NL136" s="497" t="e">
        <f>IF(EXACT(VLOOKUP(ND136,OFERTA_0,3,FALSE),NF136),1,0)</f>
        <v>#N/A</v>
      </c>
      <c r="NM136" s="498" t="e">
        <f>IF(EXACT(VLOOKUP(ND136,OFERTA_0,4,FALSE),NG136),1,0)</f>
        <v>#N/A</v>
      </c>
      <c r="NN136" s="498">
        <f t="shared" ref="NN136" si="3615">IF(NH136=0,0,1)</f>
        <v>0</v>
      </c>
      <c r="NO136" s="498">
        <f t="shared" ref="NO136" si="3616">IF(NI136=0,0,1)</f>
        <v>0</v>
      </c>
      <c r="NP136" s="498" t="e">
        <f>PRODUCT(NK136:NO136)</f>
        <v>#N/A</v>
      </c>
      <c r="NQ136" s="504">
        <f>ROUND(NI136,0)</f>
        <v>0</v>
      </c>
      <c r="NR136" s="500">
        <f>NI136-NQ136</f>
        <v>0</v>
      </c>
      <c r="NU136" s="665"/>
      <c r="NV136" s="666"/>
      <c r="NW136" s="667"/>
      <c r="NX136" s="676"/>
      <c r="NY136" s="669"/>
      <c r="NZ136" s="670"/>
      <c r="OA136" s="1324"/>
      <c r="OB136" s="497" t="e">
        <f>IF(EXACT(VLOOKUP(NU136,OFERTA_0,2,FALSE),NV136),1,0)</f>
        <v>#N/A</v>
      </c>
      <c r="OC136" s="497" t="e">
        <f>IF(EXACT(VLOOKUP(NU136,OFERTA_0,3,FALSE),NW136),1,0)</f>
        <v>#N/A</v>
      </c>
      <c r="OD136" s="498" t="e">
        <f>IF(EXACT(VLOOKUP(NU136,OFERTA_0,4,FALSE),NX136),1,0)</f>
        <v>#N/A</v>
      </c>
      <c r="OE136" s="498">
        <f t="shared" ref="OE136" si="3617">IF(NY136=0,0,1)</f>
        <v>0</v>
      </c>
      <c r="OF136" s="498">
        <f t="shared" ref="OF136" si="3618">IF(NZ136=0,0,1)</f>
        <v>0</v>
      </c>
      <c r="OG136" s="498" t="e">
        <f>PRODUCT(OB136:OF136)</f>
        <v>#N/A</v>
      </c>
      <c r="OH136" s="504">
        <f>ROUND(NZ136,0)</f>
        <v>0</v>
      </c>
      <c r="OI136" s="500">
        <f>NZ136-OH136</f>
        <v>0</v>
      </c>
      <c r="OL136" s="665"/>
      <c r="OM136" s="666"/>
      <c r="ON136" s="667"/>
      <c r="OO136" s="676"/>
      <c r="OP136" s="669"/>
      <c r="OQ136" s="670"/>
      <c r="OR136" s="1324"/>
      <c r="OS136" s="497" t="e">
        <f>IF(EXACT(VLOOKUP(OL136,OFERTA_0,2,FALSE),OM136),1,0)</f>
        <v>#N/A</v>
      </c>
      <c r="OT136" s="497" t="e">
        <f>IF(EXACT(VLOOKUP(OL136,OFERTA_0,3,FALSE),ON136),1,0)</f>
        <v>#N/A</v>
      </c>
      <c r="OU136" s="498" t="e">
        <f>IF(EXACT(VLOOKUP(OL136,OFERTA_0,4,FALSE),OO136),1,0)</f>
        <v>#N/A</v>
      </c>
      <c r="OV136" s="498">
        <f t="shared" ref="OV136" si="3619">IF(OP136=0,0,1)</f>
        <v>0</v>
      </c>
      <c r="OW136" s="498">
        <f t="shared" ref="OW136" si="3620">IF(OQ136=0,0,1)</f>
        <v>0</v>
      </c>
      <c r="OX136" s="498" t="e">
        <f>PRODUCT(OS136:OW136)</f>
        <v>#N/A</v>
      </c>
      <c r="OY136" s="504">
        <f>ROUND(OQ136,0)</f>
        <v>0</v>
      </c>
      <c r="OZ136" s="500">
        <f>OQ136-OY136</f>
        <v>0</v>
      </c>
      <c r="PC136" s="665"/>
      <c r="PD136" s="666"/>
      <c r="PE136" s="667"/>
      <c r="PF136" s="676"/>
      <c r="PG136" s="669"/>
      <c r="PH136" s="670"/>
      <c r="PI136" s="1324"/>
      <c r="PJ136" s="497" t="e">
        <f>IF(EXACT(VLOOKUP(PC136,OFERTA_0,2,FALSE),PD136),1,0)</f>
        <v>#N/A</v>
      </c>
      <c r="PK136" s="497" t="e">
        <f>IF(EXACT(VLOOKUP(PC136,OFERTA_0,3,FALSE),PE136),1,0)</f>
        <v>#N/A</v>
      </c>
      <c r="PL136" s="498" t="e">
        <f>IF(EXACT(VLOOKUP(PC136,OFERTA_0,4,FALSE),PF136),1,0)</f>
        <v>#N/A</v>
      </c>
      <c r="PM136" s="498">
        <f t="shared" ref="PM136" si="3621">IF(PG136=0,0,1)</f>
        <v>0</v>
      </c>
      <c r="PN136" s="498">
        <f t="shared" ref="PN136" si="3622">IF(PH136=0,0,1)</f>
        <v>0</v>
      </c>
      <c r="PO136" s="498" t="e">
        <f>PRODUCT(PJ136:PN136)</f>
        <v>#N/A</v>
      </c>
      <c r="PP136" s="504">
        <f>ROUND(PH136,0)</f>
        <v>0</v>
      </c>
      <c r="PQ136" s="500">
        <f>PH136-PP136</f>
        <v>0</v>
      </c>
      <c r="PT136" s="665"/>
      <c r="PU136" s="666"/>
      <c r="PV136" s="667"/>
      <c r="PW136" s="676"/>
      <c r="PX136" s="669"/>
      <c r="PY136" s="670"/>
      <c r="PZ136" s="1324"/>
      <c r="QA136" s="497" t="e">
        <f>IF(EXACT(VLOOKUP(PT136,OFERTA_0,2,FALSE),PU136),1,0)</f>
        <v>#N/A</v>
      </c>
      <c r="QB136" s="497" t="e">
        <f>IF(EXACT(VLOOKUP(PT136,OFERTA_0,3,FALSE),PV136),1,0)</f>
        <v>#N/A</v>
      </c>
      <c r="QC136" s="498" t="e">
        <f>IF(EXACT(VLOOKUP(PT136,OFERTA_0,4,FALSE),PW136),1,0)</f>
        <v>#N/A</v>
      </c>
      <c r="QD136" s="498">
        <f t="shared" ref="QD136" si="3623">IF(PX136=0,0,1)</f>
        <v>0</v>
      </c>
      <c r="QE136" s="498">
        <f t="shared" ref="QE136" si="3624">IF(PY136=0,0,1)</f>
        <v>0</v>
      </c>
      <c r="QF136" s="498" t="e">
        <f>PRODUCT(QA136:QE136)</f>
        <v>#N/A</v>
      </c>
      <c r="QG136" s="504">
        <f>ROUND(PY136,0)</f>
        <v>0</v>
      </c>
      <c r="QH136" s="500">
        <f>PY136-QG136</f>
        <v>0</v>
      </c>
      <c r="QK136" s="665"/>
      <c r="QL136" s="666"/>
      <c r="QM136" s="667"/>
      <c r="QN136" s="676"/>
      <c r="QO136" s="669"/>
      <c r="QP136" s="670"/>
      <c r="QQ136" s="1324"/>
      <c r="QR136" s="497" t="e">
        <f>IF(EXACT(VLOOKUP(QK136,OFERTA_0,2,FALSE),QL136),1,0)</f>
        <v>#N/A</v>
      </c>
      <c r="QS136" s="497" t="e">
        <f>IF(EXACT(VLOOKUP(QK136,OFERTA_0,3,FALSE),QM136),1,0)</f>
        <v>#N/A</v>
      </c>
      <c r="QT136" s="498" t="e">
        <f>IF(EXACT(VLOOKUP(QK136,OFERTA_0,4,FALSE),QN136),1,0)</f>
        <v>#N/A</v>
      </c>
      <c r="QU136" s="498">
        <f t="shared" ref="QU136" si="3625">IF(QO136=0,0,1)</f>
        <v>0</v>
      </c>
      <c r="QV136" s="498">
        <f t="shared" ref="QV136" si="3626">IF(QP136=0,0,1)</f>
        <v>0</v>
      </c>
      <c r="QW136" s="498" t="e">
        <f>PRODUCT(QR136:QV136)</f>
        <v>#N/A</v>
      </c>
      <c r="QX136" s="504">
        <f>ROUND(QP136,0)</f>
        <v>0</v>
      </c>
      <c r="QY136" s="500">
        <f>QP136-QX136</f>
        <v>0</v>
      </c>
      <c r="RB136" s="381"/>
      <c r="RC136" s="382"/>
      <c r="RD136" s="383"/>
      <c r="RE136" s="384"/>
      <c r="RF136" s="385"/>
      <c r="RG136" s="386"/>
      <c r="RH136" s="386"/>
      <c r="RI136" s="497"/>
      <c r="RJ136" s="497"/>
      <c r="RK136" s="501"/>
      <c r="RL136" s="501"/>
      <c r="RM136" s="501"/>
      <c r="RN136" s="501"/>
      <c r="RO136" s="502"/>
      <c r="RP136" s="503"/>
      <c r="RS136" s="381"/>
      <c r="RT136" s="382"/>
      <c r="RU136" s="383"/>
      <c r="RV136" s="384"/>
      <c r="RW136" s="385"/>
      <c r="RX136" s="386"/>
      <c r="RY136" s="386"/>
      <c r="RZ136" s="497"/>
      <c r="SA136" s="497"/>
      <c r="SB136" s="501"/>
      <c r="SC136" s="501"/>
      <c r="SD136" s="501"/>
      <c r="SE136" s="501"/>
      <c r="SF136" s="502"/>
      <c r="SG136" s="503"/>
      <c r="SJ136" s="381"/>
      <c r="SK136" s="382"/>
      <c r="SL136" s="383"/>
      <c r="SM136" s="384"/>
      <c r="SN136" s="385"/>
      <c r="SO136" s="386"/>
      <c r="SP136" s="386"/>
      <c r="SQ136" s="497"/>
      <c r="SR136" s="497"/>
      <c r="SS136" s="501"/>
      <c r="ST136" s="501"/>
      <c r="SU136" s="501"/>
      <c r="SV136" s="501"/>
      <c r="SW136" s="502"/>
      <c r="SX136" s="503"/>
    </row>
    <row r="137" spans="2:518" ht="40.5" customHeight="1" thickTop="1" thickBot="1">
      <c r="B137" s="832" t="s">
        <v>617</v>
      </c>
      <c r="C137" s="833" t="s">
        <v>324</v>
      </c>
      <c r="D137" s="834" t="s">
        <v>280</v>
      </c>
      <c r="E137" s="835" t="s">
        <v>146</v>
      </c>
      <c r="F137" s="836">
        <v>1</v>
      </c>
      <c r="G137" s="916">
        <v>0</v>
      </c>
      <c r="H137" s="837">
        <v>0</v>
      </c>
      <c r="K137" s="934" t="s">
        <v>617</v>
      </c>
      <c r="L137" s="935" t="s">
        <v>324</v>
      </c>
      <c r="M137" s="936" t="s">
        <v>280</v>
      </c>
      <c r="N137" s="937" t="s">
        <v>146</v>
      </c>
      <c r="O137" s="938">
        <v>1</v>
      </c>
      <c r="P137" s="1017">
        <v>28400</v>
      </c>
      <c r="Q137" s="939">
        <v>28400</v>
      </c>
      <c r="R137" s="497">
        <v>1</v>
      </c>
      <c r="S137" s="497">
        <f t="shared" si="3524"/>
        <v>1</v>
      </c>
      <c r="T137" s="498">
        <f t="shared" si="3525"/>
        <v>1</v>
      </c>
      <c r="U137" s="498">
        <f t="shared" si="3526"/>
        <v>1</v>
      </c>
      <c r="V137" s="498">
        <f t="shared" si="3527"/>
        <v>1</v>
      </c>
      <c r="W137" s="498">
        <f t="shared" si="3528"/>
        <v>1</v>
      </c>
      <c r="X137" s="504">
        <f t="shared" si="3529"/>
        <v>28400</v>
      </c>
      <c r="Y137" s="500">
        <f t="shared" si="3530"/>
        <v>0</v>
      </c>
      <c r="Z137" s="486"/>
      <c r="AA137" s="486"/>
      <c r="AB137" s="934" t="s">
        <v>617</v>
      </c>
      <c r="AC137" s="935" t="s">
        <v>324</v>
      </c>
      <c r="AD137" s="936" t="s">
        <v>280</v>
      </c>
      <c r="AE137" s="937" t="s">
        <v>146</v>
      </c>
      <c r="AF137" s="938">
        <v>1</v>
      </c>
      <c r="AG137" s="1017">
        <v>57900</v>
      </c>
      <c r="AH137" s="939">
        <v>57900</v>
      </c>
      <c r="AI137" s="497">
        <v>1</v>
      </c>
      <c r="AJ137" s="497">
        <f t="shared" si="3532"/>
        <v>1</v>
      </c>
      <c r="AK137" s="498">
        <f t="shared" si="3533"/>
        <v>1</v>
      </c>
      <c r="AL137" s="498">
        <f t="shared" si="3534"/>
        <v>1</v>
      </c>
      <c r="AM137" s="498">
        <f t="shared" si="3535"/>
        <v>1</v>
      </c>
      <c r="AN137" s="498">
        <f t="shared" si="3536"/>
        <v>1</v>
      </c>
      <c r="AO137" s="504">
        <f t="shared" si="3537"/>
        <v>57900</v>
      </c>
      <c r="AP137" s="500">
        <f t="shared" si="3538"/>
        <v>0</v>
      </c>
      <c r="AQ137" s="486"/>
      <c r="AR137" s="486"/>
      <c r="AS137" s="934" t="s">
        <v>617</v>
      </c>
      <c r="AT137" s="935" t="s">
        <v>324</v>
      </c>
      <c r="AU137" s="936" t="s">
        <v>280</v>
      </c>
      <c r="AV137" s="937" t="s">
        <v>146</v>
      </c>
      <c r="AW137" s="938">
        <v>1</v>
      </c>
      <c r="AX137" s="1017">
        <v>37500</v>
      </c>
      <c r="AY137" s="939">
        <v>37500</v>
      </c>
      <c r="AZ137" s="497">
        <v>1</v>
      </c>
      <c r="BA137" s="497">
        <f t="shared" si="3540"/>
        <v>1</v>
      </c>
      <c r="BB137" s="498">
        <f t="shared" si="3541"/>
        <v>1</v>
      </c>
      <c r="BC137" s="498">
        <f t="shared" si="3542"/>
        <v>1</v>
      </c>
      <c r="BD137" s="498">
        <f t="shared" si="3543"/>
        <v>1</v>
      </c>
      <c r="BE137" s="498">
        <f t="shared" si="3544"/>
        <v>1</v>
      </c>
      <c r="BF137" s="504">
        <f t="shared" si="3545"/>
        <v>37500</v>
      </c>
      <c r="BG137" s="500">
        <f t="shared" si="3546"/>
        <v>0</v>
      </c>
      <c r="BJ137" s="934" t="s">
        <v>617</v>
      </c>
      <c r="BK137" s="935" t="s">
        <v>324</v>
      </c>
      <c r="BL137" s="936" t="s">
        <v>280</v>
      </c>
      <c r="BM137" s="937" t="s">
        <v>146</v>
      </c>
      <c r="BN137" s="938">
        <v>1</v>
      </c>
      <c r="BO137" s="1017">
        <v>78900</v>
      </c>
      <c r="BP137" s="939">
        <v>78900</v>
      </c>
      <c r="BQ137" s="497">
        <v>1</v>
      </c>
      <c r="BR137" s="497">
        <f t="shared" si="3548"/>
        <v>1</v>
      </c>
      <c r="BS137" s="498">
        <f t="shared" si="3549"/>
        <v>1</v>
      </c>
      <c r="BT137" s="498">
        <f t="shared" si="3550"/>
        <v>1</v>
      </c>
      <c r="BU137" s="498">
        <f t="shared" si="3551"/>
        <v>1</v>
      </c>
      <c r="BV137" s="498">
        <f t="shared" si="3552"/>
        <v>1</v>
      </c>
      <c r="BW137" s="504">
        <f t="shared" si="3553"/>
        <v>78900</v>
      </c>
      <c r="BX137" s="500">
        <f t="shared" si="3554"/>
        <v>0</v>
      </c>
      <c r="CA137" s="934" t="s">
        <v>617</v>
      </c>
      <c r="CB137" s="935" t="s">
        <v>324</v>
      </c>
      <c r="CC137" s="936" t="s">
        <v>280</v>
      </c>
      <c r="CD137" s="937" t="s">
        <v>146</v>
      </c>
      <c r="CE137" s="938">
        <v>1</v>
      </c>
      <c r="CF137" s="1017">
        <v>34395</v>
      </c>
      <c r="CG137" s="939">
        <v>34395</v>
      </c>
      <c r="CH137" s="497">
        <v>1</v>
      </c>
      <c r="CI137" s="497">
        <f t="shared" si="3556"/>
        <v>1</v>
      </c>
      <c r="CJ137" s="498">
        <f t="shared" si="3557"/>
        <v>1</v>
      </c>
      <c r="CK137" s="498">
        <f t="shared" si="3558"/>
        <v>1</v>
      </c>
      <c r="CL137" s="498">
        <f t="shared" si="3559"/>
        <v>1</v>
      </c>
      <c r="CM137" s="498">
        <f t="shared" si="3560"/>
        <v>1</v>
      </c>
      <c r="CN137" s="504">
        <f t="shared" si="3561"/>
        <v>34395</v>
      </c>
      <c r="CO137" s="500">
        <f t="shared" si="3562"/>
        <v>0</v>
      </c>
      <c r="CR137" s="934" t="s">
        <v>617</v>
      </c>
      <c r="CS137" s="935" t="s">
        <v>324</v>
      </c>
      <c r="CT137" s="936" t="s">
        <v>280</v>
      </c>
      <c r="CU137" s="937" t="s">
        <v>146</v>
      </c>
      <c r="CV137" s="1030">
        <v>1</v>
      </c>
      <c r="CW137" s="1017">
        <v>34390</v>
      </c>
      <c r="CX137" s="698">
        <f t="shared" si="3563"/>
        <v>34390</v>
      </c>
      <c r="CY137" s="497">
        <v>1</v>
      </c>
      <c r="CZ137" s="497">
        <f t="shared" si="3565"/>
        <v>1</v>
      </c>
      <c r="DA137" s="498">
        <f t="shared" si="3566"/>
        <v>1</v>
      </c>
      <c r="DB137" s="498">
        <f t="shared" si="3567"/>
        <v>1</v>
      </c>
      <c r="DC137" s="498">
        <f t="shared" si="3568"/>
        <v>1</v>
      </c>
      <c r="DD137" s="498">
        <f t="shared" si="3569"/>
        <v>1</v>
      </c>
      <c r="DE137" s="504">
        <f t="shared" si="3570"/>
        <v>34390</v>
      </c>
      <c r="DF137" s="500">
        <f t="shared" si="3571"/>
        <v>0</v>
      </c>
      <c r="DI137" s="934" t="s">
        <v>617</v>
      </c>
      <c r="DJ137" s="935" t="s">
        <v>324</v>
      </c>
      <c r="DK137" s="936" t="s">
        <v>280</v>
      </c>
      <c r="DL137" s="937" t="s">
        <v>146</v>
      </c>
      <c r="DM137" s="938">
        <v>1</v>
      </c>
      <c r="DN137" s="1017">
        <v>30000</v>
      </c>
      <c r="DO137" s="939">
        <v>30000</v>
      </c>
      <c r="DP137" s="497">
        <v>1</v>
      </c>
      <c r="DQ137" s="497">
        <f t="shared" si="3573"/>
        <v>1</v>
      </c>
      <c r="DR137" s="498">
        <f t="shared" si="3574"/>
        <v>1</v>
      </c>
      <c r="DS137" s="498">
        <f t="shared" si="3575"/>
        <v>1</v>
      </c>
      <c r="DT137" s="498">
        <f t="shared" si="3576"/>
        <v>1</v>
      </c>
      <c r="DU137" s="498">
        <f t="shared" si="3577"/>
        <v>1</v>
      </c>
      <c r="DV137" s="504">
        <f t="shared" si="3578"/>
        <v>30000</v>
      </c>
      <c r="DW137" s="500">
        <f t="shared" si="3579"/>
        <v>0</v>
      </c>
      <c r="DZ137" s="934" t="s">
        <v>617</v>
      </c>
      <c r="EA137" s="935" t="s">
        <v>324</v>
      </c>
      <c r="EB137" s="936" t="s">
        <v>280</v>
      </c>
      <c r="EC137" s="937" t="s">
        <v>146</v>
      </c>
      <c r="ED137" s="1030">
        <v>1</v>
      </c>
      <c r="EE137" s="1017">
        <v>37380</v>
      </c>
      <c r="EF137" s="698">
        <f t="shared" si="3580"/>
        <v>37380</v>
      </c>
      <c r="EG137" s="497">
        <v>1</v>
      </c>
      <c r="EH137" s="497">
        <f t="shared" si="3582"/>
        <v>1</v>
      </c>
      <c r="EI137" s="498">
        <f t="shared" si="3583"/>
        <v>1</v>
      </c>
      <c r="EJ137" s="498">
        <f t="shared" si="3584"/>
        <v>1</v>
      </c>
      <c r="EK137" s="498">
        <f t="shared" si="3585"/>
        <v>1</v>
      </c>
      <c r="EL137" s="498">
        <f t="shared" si="3586"/>
        <v>1</v>
      </c>
      <c r="EM137" s="504">
        <f t="shared" si="3587"/>
        <v>37380</v>
      </c>
      <c r="EN137" s="500">
        <f t="shared" si="3588"/>
        <v>0</v>
      </c>
      <c r="EQ137" s="659"/>
      <c r="ER137" s="660"/>
      <c r="ES137" s="661"/>
      <c r="ET137" s="662"/>
      <c r="EU137" s="663"/>
      <c r="EV137" s="664"/>
      <c r="EW137" s="1324"/>
      <c r="EX137" s="497"/>
      <c r="EY137" s="497"/>
      <c r="EZ137" s="501"/>
      <c r="FA137" s="501"/>
      <c r="FB137" s="501"/>
      <c r="FC137" s="501"/>
      <c r="FD137" s="502"/>
      <c r="FE137" s="503"/>
      <c r="FH137" s="659"/>
      <c r="FI137" s="660"/>
      <c r="FJ137" s="661"/>
      <c r="FK137" s="662"/>
      <c r="FL137" s="663"/>
      <c r="FM137" s="664"/>
      <c r="FN137" s="1324"/>
      <c r="FO137" s="497"/>
      <c r="FP137" s="497"/>
      <c r="FQ137" s="501"/>
      <c r="FR137" s="501"/>
      <c r="FS137" s="501"/>
      <c r="FT137" s="501"/>
      <c r="FU137" s="502"/>
      <c r="FV137" s="503"/>
      <c r="FY137" s="659"/>
      <c r="FZ137" s="660"/>
      <c r="GA137" s="661"/>
      <c r="GB137" s="662"/>
      <c r="GC137" s="663"/>
      <c r="GD137" s="664"/>
      <c r="GE137" s="1324"/>
      <c r="GF137" s="497"/>
      <c r="GG137" s="497"/>
      <c r="GH137" s="501"/>
      <c r="GI137" s="501"/>
      <c r="GJ137" s="501"/>
      <c r="GK137" s="501"/>
      <c r="GL137" s="502"/>
      <c r="GM137" s="503"/>
      <c r="GP137" s="659"/>
      <c r="GQ137" s="660"/>
      <c r="GR137" s="661"/>
      <c r="GS137" s="662"/>
      <c r="GT137" s="663"/>
      <c r="GU137" s="664"/>
      <c r="GV137" s="1324"/>
      <c r="GW137" s="497"/>
      <c r="GX137" s="497"/>
      <c r="GY137" s="501"/>
      <c r="GZ137" s="501"/>
      <c r="HA137" s="501"/>
      <c r="HB137" s="501"/>
      <c r="HC137" s="502"/>
      <c r="HD137" s="503"/>
      <c r="HG137" s="659"/>
      <c r="HH137" s="660"/>
      <c r="HI137" s="661"/>
      <c r="HJ137" s="662"/>
      <c r="HK137" s="663"/>
      <c r="HL137" s="664"/>
      <c r="HM137" s="1324"/>
      <c r="HN137" s="497"/>
      <c r="HO137" s="497"/>
      <c r="HP137" s="501"/>
      <c r="HQ137" s="501"/>
      <c r="HR137" s="501"/>
      <c r="HS137" s="501"/>
      <c r="HT137" s="502"/>
      <c r="HU137" s="503"/>
      <c r="HX137" s="659"/>
      <c r="HY137" s="660"/>
      <c r="HZ137" s="661"/>
      <c r="IA137" s="662"/>
      <c r="IB137" s="663"/>
      <c r="IC137" s="664"/>
      <c r="ID137" s="1324"/>
      <c r="IE137" s="497"/>
      <c r="IF137" s="497"/>
      <c r="IG137" s="501"/>
      <c r="IH137" s="501"/>
      <c r="II137" s="501"/>
      <c r="IJ137" s="501"/>
      <c r="IK137" s="502"/>
      <c r="IL137" s="503"/>
      <c r="IO137" s="659"/>
      <c r="IP137" s="660"/>
      <c r="IQ137" s="661"/>
      <c r="IR137" s="662"/>
      <c r="IS137" s="663"/>
      <c r="IT137" s="664"/>
      <c r="IU137" s="1324"/>
      <c r="IV137" s="497"/>
      <c r="IW137" s="497"/>
      <c r="IX137" s="501"/>
      <c r="IY137" s="501"/>
      <c r="IZ137" s="501"/>
      <c r="JA137" s="501"/>
      <c r="JB137" s="502"/>
      <c r="JC137" s="503"/>
      <c r="JF137" s="659"/>
      <c r="JG137" s="660"/>
      <c r="JH137" s="661"/>
      <c r="JI137" s="662"/>
      <c r="JJ137" s="663"/>
      <c r="JK137" s="664"/>
      <c r="JL137" s="1324"/>
      <c r="JM137" s="497"/>
      <c r="JN137" s="497"/>
      <c r="JO137" s="501"/>
      <c r="JP137" s="501"/>
      <c r="JQ137" s="501"/>
      <c r="JR137" s="501"/>
      <c r="JS137" s="502"/>
      <c r="JT137" s="503"/>
      <c r="JW137" s="659"/>
      <c r="JX137" s="660"/>
      <c r="JY137" s="661"/>
      <c r="JZ137" s="662"/>
      <c r="KA137" s="663"/>
      <c r="KB137" s="664"/>
      <c r="KC137" s="1324"/>
      <c r="KD137" s="497"/>
      <c r="KE137" s="497"/>
      <c r="KF137" s="501"/>
      <c r="KG137" s="501"/>
      <c r="KH137" s="501"/>
      <c r="KI137" s="501"/>
      <c r="KJ137" s="502"/>
      <c r="KK137" s="503"/>
      <c r="KN137" s="659"/>
      <c r="KO137" s="660"/>
      <c r="KP137" s="661"/>
      <c r="KQ137" s="662"/>
      <c r="KR137" s="663"/>
      <c r="KS137" s="664"/>
      <c r="KT137" s="1324"/>
      <c r="KU137" s="497"/>
      <c r="KV137" s="497"/>
      <c r="KW137" s="501"/>
      <c r="KX137" s="501"/>
      <c r="KY137" s="501"/>
      <c r="KZ137" s="501"/>
      <c r="LA137" s="502"/>
      <c r="LB137" s="503"/>
      <c r="LE137" s="659"/>
      <c r="LF137" s="660"/>
      <c r="LG137" s="661"/>
      <c r="LH137" s="662"/>
      <c r="LI137" s="663"/>
      <c r="LJ137" s="664"/>
      <c r="LK137" s="1324"/>
      <c r="LL137" s="497"/>
      <c r="LM137" s="497"/>
      <c r="LN137" s="501"/>
      <c r="LO137" s="501"/>
      <c r="LP137" s="501"/>
      <c r="LQ137" s="501"/>
      <c r="LR137" s="502"/>
      <c r="LS137" s="503"/>
      <c r="LV137" s="659"/>
      <c r="LW137" s="660"/>
      <c r="LX137" s="661"/>
      <c r="LY137" s="662"/>
      <c r="LZ137" s="663"/>
      <c r="MA137" s="664"/>
      <c r="MB137" s="1324"/>
      <c r="MC137" s="497"/>
      <c r="MD137" s="497"/>
      <c r="ME137" s="501"/>
      <c r="MF137" s="501"/>
      <c r="MG137" s="501"/>
      <c r="MH137" s="501"/>
      <c r="MI137" s="502"/>
      <c r="MJ137" s="503"/>
      <c r="MM137" s="659"/>
      <c r="MN137" s="660"/>
      <c r="MO137" s="661"/>
      <c r="MP137" s="662"/>
      <c r="MQ137" s="663"/>
      <c r="MR137" s="664"/>
      <c r="MS137" s="1324"/>
      <c r="MT137" s="497"/>
      <c r="MU137" s="497"/>
      <c r="MV137" s="501"/>
      <c r="MW137" s="501"/>
      <c r="MX137" s="501"/>
      <c r="MY137" s="501"/>
      <c r="MZ137" s="502"/>
      <c r="NA137" s="503"/>
      <c r="ND137" s="659"/>
      <c r="NE137" s="660"/>
      <c r="NF137" s="661"/>
      <c r="NG137" s="662"/>
      <c r="NH137" s="663"/>
      <c r="NI137" s="664"/>
      <c r="NJ137" s="1324"/>
      <c r="NK137" s="497"/>
      <c r="NL137" s="497"/>
      <c r="NM137" s="501"/>
      <c r="NN137" s="501"/>
      <c r="NO137" s="501"/>
      <c r="NP137" s="501"/>
      <c r="NQ137" s="502"/>
      <c r="NR137" s="503"/>
      <c r="NU137" s="659"/>
      <c r="NV137" s="660"/>
      <c r="NW137" s="661"/>
      <c r="NX137" s="662"/>
      <c r="NY137" s="663"/>
      <c r="NZ137" s="664"/>
      <c r="OA137" s="1324"/>
      <c r="OB137" s="497"/>
      <c r="OC137" s="497"/>
      <c r="OD137" s="501"/>
      <c r="OE137" s="501"/>
      <c r="OF137" s="501"/>
      <c r="OG137" s="501"/>
      <c r="OH137" s="502"/>
      <c r="OI137" s="503"/>
      <c r="OL137" s="659"/>
      <c r="OM137" s="660"/>
      <c r="ON137" s="661"/>
      <c r="OO137" s="662"/>
      <c r="OP137" s="663"/>
      <c r="OQ137" s="664"/>
      <c r="OR137" s="1324"/>
      <c r="OS137" s="497"/>
      <c r="OT137" s="497"/>
      <c r="OU137" s="501"/>
      <c r="OV137" s="501"/>
      <c r="OW137" s="501"/>
      <c r="OX137" s="501"/>
      <c r="OY137" s="502"/>
      <c r="OZ137" s="503"/>
      <c r="PC137" s="659"/>
      <c r="PD137" s="660"/>
      <c r="PE137" s="661"/>
      <c r="PF137" s="662"/>
      <c r="PG137" s="663"/>
      <c r="PH137" s="664"/>
      <c r="PI137" s="1324"/>
      <c r="PJ137" s="497"/>
      <c r="PK137" s="497"/>
      <c r="PL137" s="501"/>
      <c r="PM137" s="501"/>
      <c r="PN137" s="501"/>
      <c r="PO137" s="501"/>
      <c r="PP137" s="502"/>
      <c r="PQ137" s="503"/>
      <c r="PT137" s="659"/>
      <c r="PU137" s="660"/>
      <c r="PV137" s="661"/>
      <c r="PW137" s="662"/>
      <c r="PX137" s="663"/>
      <c r="PY137" s="664"/>
      <c r="PZ137" s="1324"/>
      <c r="QA137" s="497"/>
      <c r="QB137" s="497"/>
      <c r="QC137" s="501"/>
      <c r="QD137" s="501"/>
      <c r="QE137" s="501"/>
      <c r="QF137" s="501"/>
      <c r="QG137" s="502"/>
      <c r="QH137" s="503"/>
      <c r="QK137" s="659"/>
      <c r="QL137" s="660"/>
      <c r="QM137" s="661"/>
      <c r="QN137" s="662"/>
      <c r="QO137" s="663"/>
      <c r="QP137" s="664"/>
      <c r="QQ137" s="1324"/>
      <c r="QR137" s="497"/>
      <c r="QS137" s="497"/>
      <c r="QT137" s="501"/>
      <c r="QU137" s="501"/>
      <c r="QV137" s="501"/>
      <c r="QW137" s="501"/>
      <c r="QX137" s="502"/>
      <c r="QY137" s="503"/>
      <c r="RB137" s="381"/>
      <c r="RC137" s="382"/>
      <c r="RD137" s="383"/>
      <c r="RE137" s="384"/>
      <c r="RF137" s="385"/>
      <c r="RG137" s="386"/>
      <c r="RH137" s="386"/>
      <c r="RI137" s="497"/>
      <c r="RJ137" s="497"/>
      <c r="RK137" s="501"/>
      <c r="RL137" s="501"/>
      <c r="RM137" s="501"/>
      <c r="RN137" s="501"/>
      <c r="RO137" s="502"/>
      <c r="RP137" s="503"/>
      <c r="RS137" s="381"/>
      <c r="RT137" s="382"/>
      <c r="RU137" s="383"/>
      <c r="RV137" s="384"/>
      <c r="RW137" s="385"/>
      <c r="RX137" s="386"/>
      <c r="RY137" s="386"/>
      <c r="RZ137" s="497"/>
      <c r="SA137" s="497"/>
      <c r="SB137" s="501"/>
      <c r="SC137" s="501"/>
      <c r="SD137" s="501"/>
      <c r="SE137" s="501"/>
      <c r="SF137" s="502"/>
      <c r="SG137" s="503"/>
      <c r="SJ137" s="381"/>
      <c r="SK137" s="382"/>
      <c r="SL137" s="383"/>
      <c r="SM137" s="384"/>
      <c r="SN137" s="385"/>
      <c r="SO137" s="386"/>
      <c r="SP137" s="386"/>
      <c r="SQ137" s="497"/>
      <c r="SR137" s="497"/>
      <c r="SS137" s="501"/>
      <c r="ST137" s="501"/>
      <c r="SU137" s="501"/>
      <c r="SV137" s="501"/>
      <c r="SW137" s="502"/>
      <c r="SX137" s="503"/>
    </row>
    <row r="138" spans="2:518" ht="63.75" customHeight="1" thickTop="1" thickBot="1">
      <c r="B138" s="863" t="s">
        <v>618</v>
      </c>
      <c r="C138" s="833" t="s">
        <v>324</v>
      </c>
      <c r="D138" s="834" t="s">
        <v>619</v>
      </c>
      <c r="E138" s="835" t="s">
        <v>146</v>
      </c>
      <c r="F138" s="836">
        <v>1</v>
      </c>
      <c r="G138" s="916">
        <v>0</v>
      </c>
      <c r="H138" s="837">
        <v>0</v>
      </c>
      <c r="K138" s="965" t="s">
        <v>618</v>
      </c>
      <c r="L138" s="935" t="s">
        <v>324</v>
      </c>
      <c r="M138" s="936" t="s">
        <v>619</v>
      </c>
      <c r="N138" s="937" t="s">
        <v>146</v>
      </c>
      <c r="O138" s="938">
        <v>1</v>
      </c>
      <c r="P138" s="1017">
        <v>27000</v>
      </c>
      <c r="Q138" s="939">
        <v>27000</v>
      </c>
      <c r="R138" s="497">
        <f t="shared" si="3523"/>
        <v>1</v>
      </c>
      <c r="S138" s="497">
        <f t="shared" si="3524"/>
        <v>1</v>
      </c>
      <c r="T138" s="498">
        <f t="shared" si="3525"/>
        <v>1</v>
      </c>
      <c r="U138" s="498">
        <f t="shared" si="3526"/>
        <v>1</v>
      </c>
      <c r="V138" s="498">
        <f t="shared" si="3527"/>
        <v>1</v>
      </c>
      <c r="W138" s="498">
        <f t="shared" si="3528"/>
        <v>1</v>
      </c>
      <c r="X138" s="504">
        <f t="shared" si="3529"/>
        <v>27000</v>
      </c>
      <c r="Y138" s="500">
        <f t="shared" si="3530"/>
        <v>0</v>
      </c>
      <c r="Z138" s="486"/>
      <c r="AA138" s="486"/>
      <c r="AB138" s="965" t="s">
        <v>618</v>
      </c>
      <c r="AC138" s="935" t="s">
        <v>324</v>
      </c>
      <c r="AD138" s="936" t="s">
        <v>619</v>
      </c>
      <c r="AE138" s="937" t="s">
        <v>146</v>
      </c>
      <c r="AF138" s="938">
        <v>1</v>
      </c>
      <c r="AG138" s="1017">
        <v>61200</v>
      </c>
      <c r="AH138" s="939">
        <v>61200</v>
      </c>
      <c r="AI138" s="497">
        <f t="shared" si="3531"/>
        <v>1</v>
      </c>
      <c r="AJ138" s="497">
        <f t="shared" si="3532"/>
        <v>1</v>
      </c>
      <c r="AK138" s="498">
        <f t="shared" si="3533"/>
        <v>1</v>
      </c>
      <c r="AL138" s="498">
        <f t="shared" si="3534"/>
        <v>1</v>
      </c>
      <c r="AM138" s="498">
        <f t="shared" si="3535"/>
        <v>1</v>
      </c>
      <c r="AN138" s="498">
        <f t="shared" si="3536"/>
        <v>1</v>
      </c>
      <c r="AO138" s="504">
        <f t="shared" si="3537"/>
        <v>61200</v>
      </c>
      <c r="AP138" s="500">
        <f t="shared" si="3538"/>
        <v>0</v>
      </c>
      <c r="AQ138" s="486"/>
      <c r="AR138" s="486"/>
      <c r="AS138" s="965" t="s">
        <v>618</v>
      </c>
      <c r="AT138" s="935" t="s">
        <v>324</v>
      </c>
      <c r="AU138" s="936" t="s">
        <v>619</v>
      </c>
      <c r="AV138" s="937" t="s">
        <v>146</v>
      </c>
      <c r="AW138" s="938">
        <v>1</v>
      </c>
      <c r="AX138" s="1017">
        <v>28500</v>
      </c>
      <c r="AY138" s="939">
        <v>28500</v>
      </c>
      <c r="AZ138" s="497">
        <f t="shared" si="3539"/>
        <v>1</v>
      </c>
      <c r="BA138" s="497">
        <f t="shared" si="3540"/>
        <v>1</v>
      </c>
      <c r="BB138" s="498">
        <f t="shared" si="3541"/>
        <v>1</v>
      </c>
      <c r="BC138" s="498">
        <f t="shared" si="3542"/>
        <v>1</v>
      </c>
      <c r="BD138" s="498">
        <f t="shared" si="3543"/>
        <v>1</v>
      </c>
      <c r="BE138" s="498">
        <f t="shared" si="3544"/>
        <v>1</v>
      </c>
      <c r="BF138" s="504">
        <f t="shared" si="3545"/>
        <v>28500</v>
      </c>
      <c r="BG138" s="500">
        <f t="shared" si="3546"/>
        <v>0</v>
      </c>
      <c r="BJ138" s="965" t="s">
        <v>618</v>
      </c>
      <c r="BK138" s="935" t="s">
        <v>324</v>
      </c>
      <c r="BL138" s="936" t="s">
        <v>619</v>
      </c>
      <c r="BM138" s="937" t="s">
        <v>146</v>
      </c>
      <c r="BN138" s="938">
        <v>1</v>
      </c>
      <c r="BO138" s="1017">
        <v>61489</v>
      </c>
      <c r="BP138" s="939">
        <v>61489</v>
      </c>
      <c r="BQ138" s="497">
        <f t="shared" si="3547"/>
        <v>1</v>
      </c>
      <c r="BR138" s="497">
        <f t="shared" si="3548"/>
        <v>1</v>
      </c>
      <c r="BS138" s="498">
        <f t="shared" si="3549"/>
        <v>1</v>
      </c>
      <c r="BT138" s="498">
        <f t="shared" si="3550"/>
        <v>1</v>
      </c>
      <c r="BU138" s="498">
        <f t="shared" si="3551"/>
        <v>1</v>
      </c>
      <c r="BV138" s="498">
        <f t="shared" si="3552"/>
        <v>1</v>
      </c>
      <c r="BW138" s="504">
        <f t="shared" si="3553"/>
        <v>61489</v>
      </c>
      <c r="BX138" s="500">
        <f t="shared" si="3554"/>
        <v>0</v>
      </c>
      <c r="CA138" s="965" t="s">
        <v>618</v>
      </c>
      <c r="CB138" s="935" t="s">
        <v>324</v>
      </c>
      <c r="CC138" s="936" t="s">
        <v>619</v>
      </c>
      <c r="CD138" s="937" t="s">
        <v>146</v>
      </c>
      <c r="CE138" s="938">
        <v>1</v>
      </c>
      <c r="CF138" s="1017">
        <v>42310</v>
      </c>
      <c r="CG138" s="939">
        <v>42310</v>
      </c>
      <c r="CH138" s="497">
        <f t="shared" si="3555"/>
        <v>1</v>
      </c>
      <c r="CI138" s="497">
        <f t="shared" si="3556"/>
        <v>1</v>
      </c>
      <c r="CJ138" s="498">
        <f t="shared" si="3557"/>
        <v>1</v>
      </c>
      <c r="CK138" s="498">
        <f t="shared" si="3558"/>
        <v>1</v>
      </c>
      <c r="CL138" s="498">
        <f t="shared" si="3559"/>
        <v>1</v>
      </c>
      <c r="CM138" s="498">
        <f t="shared" si="3560"/>
        <v>1</v>
      </c>
      <c r="CN138" s="504">
        <f t="shared" si="3561"/>
        <v>42310</v>
      </c>
      <c r="CO138" s="500">
        <f t="shared" si="3562"/>
        <v>0</v>
      </c>
      <c r="CR138" s="965" t="s">
        <v>618</v>
      </c>
      <c r="CS138" s="935" t="s">
        <v>324</v>
      </c>
      <c r="CT138" s="936" t="s">
        <v>619</v>
      </c>
      <c r="CU138" s="937" t="s">
        <v>146</v>
      </c>
      <c r="CV138" s="1030">
        <v>1</v>
      </c>
      <c r="CW138" s="1017">
        <v>42300</v>
      </c>
      <c r="CX138" s="698">
        <f t="shared" si="3563"/>
        <v>42300</v>
      </c>
      <c r="CY138" s="497">
        <f t="shared" si="3564"/>
        <v>1</v>
      </c>
      <c r="CZ138" s="497">
        <f t="shared" si="3565"/>
        <v>1</v>
      </c>
      <c r="DA138" s="498">
        <f t="shared" si="3566"/>
        <v>1</v>
      </c>
      <c r="DB138" s="498">
        <f t="shared" si="3567"/>
        <v>1</v>
      </c>
      <c r="DC138" s="498">
        <f t="shared" si="3568"/>
        <v>1</v>
      </c>
      <c r="DD138" s="498">
        <f t="shared" si="3569"/>
        <v>1</v>
      </c>
      <c r="DE138" s="504">
        <f t="shared" si="3570"/>
        <v>42300</v>
      </c>
      <c r="DF138" s="500">
        <f t="shared" si="3571"/>
        <v>0</v>
      </c>
      <c r="DI138" s="965" t="s">
        <v>618</v>
      </c>
      <c r="DJ138" s="935" t="s">
        <v>324</v>
      </c>
      <c r="DK138" s="936" t="s">
        <v>619</v>
      </c>
      <c r="DL138" s="937" t="s">
        <v>146</v>
      </c>
      <c r="DM138" s="938">
        <v>1</v>
      </c>
      <c r="DN138" s="1017">
        <v>55000</v>
      </c>
      <c r="DO138" s="939">
        <v>55000</v>
      </c>
      <c r="DP138" s="497">
        <f t="shared" si="3572"/>
        <v>1</v>
      </c>
      <c r="DQ138" s="497">
        <f t="shared" si="3573"/>
        <v>1</v>
      </c>
      <c r="DR138" s="498">
        <f t="shared" si="3574"/>
        <v>1</v>
      </c>
      <c r="DS138" s="498">
        <f t="shared" si="3575"/>
        <v>1</v>
      </c>
      <c r="DT138" s="498">
        <f t="shared" si="3576"/>
        <v>1</v>
      </c>
      <c r="DU138" s="498">
        <f t="shared" si="3577"/>
        <v>1</v>
      </c>
      <c r="DV138" s="504">
        <f t="shared" si="3578"/>
        <v>55000</v>
      </c>
      <c r="DW138" s="500">
        <f t="shared" si="3579"/>
        <v>0</v>
      </c>
      <c r="DZ138" s="965" t="s">
        <v>618</v>
      </c>
      <c r="EA138" s="935" t="s">
        <v>324</v>
      </c>
      <c r="EB138" s="936" t="s">
        <v>619</v>
      </c>
      <c r="EC138" s="937" t="s">
        <v>146</v>
      </c>
      <c r="ED138" s="1030">
        <v>1</v>
      </c>
      <c r="EE138" s="1017">
        <v>42575</v>
      </c>
      <c r="EF138" s="698">
        <f t="shared" si="3580"/>
        <v>42575</v>
      </c>
      <c r="EG138" s="497">
        <f t="shared" si="3581"/>
        <v>1</v>
      </c>
      <c r="EH138" s="497">
        <f t="shared" si="3582"/>
        <v>1</v>
      </c>
      <c r="EI138" s="498">
        <f t="shared" si="3583"/>
        <v>1</v>
      </c>
      <c r="EJ138" s="498">
        <f t="shared" si="3584"/>
        <v>1</v>
      </c>
      <c r="EK138" s="498">
        <f t="shared" si="3585"/>
        <v>1</v>
      </c>
      <c r="EL138" s="498">
        <f t="shared" si="3586"/>
        <v>1</v>
      </c>
      <c r="EM138" s="504">
        <f t="shared" si="3587"/>
        <v>42575</v>
      </c>
      <c r="EN138" s="500">
        <f t="shared" si="3588"/>
        <v>0</v>
      </c>
      <c r="EQ138" s="665"/>
      <c r="ER138" s="666"/>
      <c r="ES138" s="667"/>
      <c r="ET138" s="676"/>
      <c r="EU138" s="669"/>
      <c r="EV138" s="670"/>
      <c r="EW138" s="1324"/>
      <c r="EX138" s="497" t="e">
        <f t="shared" ref="EX138:EX146" si="3627">IF(EXACT(VLOOKUP(EQ138,OFERTA_0,2,FALSE),ER138),1,0)</f>
        <v>#N/A</v>
      </c>
      <c r="EY138" s="497" t="e">
        <f t="shared" ref="EY138:EY146" si="3628">IF(EXACT(VLOOKUP(EQ138,OFERTA_0,3,FALSE),ES138),1,0)</f>
        <v>#N/A</v>
      </c>
      <c r="EZ138" s="498" t="e">
        <f t="shared" ref="EZ138:EZ146" si="3629">IF(EXACT(VLOOKUP(EQ138,OFERTA_0,4,FALSE),ET138),1,0)</f>
        <v>#N/A</v>
      </c>
      <c r="FA138" s="498">
        <f t="shared" ref="FA138:FA143" si="3630">IF(EU138=0,0,1)</f>
        <v>0</v>
      </c>
      <c r="FB138" s="498">
        <f t="shared" ref="FB138:FB143" si="3631">IF(EV138=0,0,1)</f>
        <v>0</v>
      </c>
      <c r="FC138" s="498" t="e">
        <f t="shared" ref="FC138:FC146" si="3632">PRODUCT(EX138:FB138)</f>
        <v>#N/A</v>
      </c>
      <c r="FD138" s="504">
        <f t="shared" ref="FD138:FD146" si="3633">ROUND(EV138,0)</f>
        <v>0</v>
      </c>
      <c r="FE138" s="500">
        <f t="shared" ref="FE138:FE146" si="3634">EV138-FD138</f>
        <v>0</v>
      </c>
      <c r="FH138" s="665"/>
      <c r="FI138" s="666"/>
      <c r="FJ138" s="667"/>
      <c r="FK138" s="676"/>
      <c r="FL138" s="669"/>
      <c r="FM138" s="670"/>
      <c r="FN138" s="1324"/>
      <c r="FO138" s="497" t="e">
        <f t="shared" ref="FO138:FO146" si="3635">IF(EXACT(VLOOKUP(FH138,OFERTA_0,2,FALSE),FI138),1,0)</f>
        <v>#N/A</v>
      </c>
      <c r="FP138" s="497" t="e">
        <f t="shared" ref="FP138:FP146" si="3636">IF(EXACT(VLOOKUP(FH138,OFERTA_0,3,FALSE),FJ138),1,0)</f>
        <v>#N/A</v>
      </c>
      <c r="FQ138" s="498" t="e">
        <f t="shared" ref="FQ138:FQ146" si="3637">IF(EXACT(VLOOKUP(FH138,OFERTA_0,4,FALSE),FK138),1,0)</f>
        <v>#N/A</v>
      </c>
      <c r="FR138" s="498">
        <f t="shared" ref="FR138:FR143" si="3638">IF(FL138=0,0,1)</f>
        <v>0</v>
      </c>
      <c r="FS138" s="498">
        <f t="shared" ref="FS138:FS143" si="3639">IF(FM138=0,0,1)</f>
        <v>0</v>
      </c>
      <c r="FT138" s="498" t="e">
        <f t="shared" ref="FT138:FT146" si="3640">PRODUCT(FO138:FS138)</f>
        <v>#N/A</v>
      </c>
      <c r="FU138" s="504">
        <f t="shared" ref="FU138:FU146" si="3641">ROUND(FM138,0)</f>
        <v>0</v>
      </c>
      <c r="FV138" s="500">
        <f t="shared" ref="FV138:FV146" si="3642">FM138-FU138</f>
        <v>0</v>
      </c>
      <c r="FY138" s="665"/>
      <c r="FZ138" s="666"/>
      <c r="GA138" s="667"/>
      <c r="GB138" s="676"/>
      <c r="GC138" s="669"/>
      <c r="GD138" s="670"/>
      <c r="GE138" s="1324"/>
      <c r="GF138" s="497" t="e">
        <f t="shared" ref="GF138:GF146" si="3643">IF(EXACT(VLOOKUP(FY138,OFERTA_0,2,FALSE),FZ138),1,0)</f>
        <v>#N/A</v>
      </c>
      <c r="GG138" s="497" t="e">
        <f t="shared" ref="GG138:GG146" si="3644">IF(EXACT(VLOOKUP(FY138,OFERTA_0,3,FALSE),GA138),1,0)</f>
        <v>#N/A</v>
      </c>
      <c r="GH138" s="498" t="e">
        <f t="shared" ref="GH138:GH146" si="3645">IF(EXACT(VLOOKUP(FY138,OFERTA_0,4,FALSE),GB138),1,0)</f>
        <v>#N/A</v>
      </c>
      <c r="GI138" s="498">
        <f t="shared" ref="GI138:GI143" si="3646">IF(GC138=0,0,1)</f>
        <v>0</v>
      </c>
      <c r="GJ138" s="498">
        <f t="shared" ref="GJ138:GJ143" si="3647">IF(GD138=0,0,1)</f>
        <v>0</v>
      </c>
      <c r="GK138" s="498" t="e">
        <f t="shared" ref="GK138:GK146" si="3648">PRODUCT(GF138:GJ138)</f>
        <v>#N/A</v>
      </c>
      <c r="GL138" s="504">
        <f t="shared" ref="GL138:GL146" si="3649">ROUND(GD138,0)</f>
        <v>0</v>
      </c>
      <c r="GM138" s="500">
        <f t="shared" ref="GM138:GM146" si="3650">GD138-GL138</f>
        <v>0</v>
      </c>
      <c r="GP138" s="665"/>
      <c r="GQ138" s="666"/>
      <c r="GR138" s="667"/>
      <c r="GS138" s="676"/>
      <c r="GT138" s="669"/>
      <c r="GU138" s="670"/>
      <c r="GV138" s="1324"/>
      <c r="GW138" s="497" t="e">
        <f t="shared" ref="GW138:GW146" si="3651">IF(EXACT(VLOOKUP(GP138,OFERTA_0,2,FALSE),GQ138),1,0)</f>
        <v>#N/A</v>
      </c>
      <c r="GX138" s="497" t="e">
        <f t="shared" ref="GX138:GX146" si="3652">IF(EXACT(VLOOKUP(GP138,OFERTA_0,3,FALSE),GR138),1,0)</f>
        <v>#N/A</v>
      </c>
      <c r="GY138" s="498" t="e">
        <f t="shared" ref="GY138:GY146" si="3653">IF(EXACT(VLOOKUP(GP138,OFERTA_0,4,FALSE),GS138),1,0)</f>
        <v>#N/A</v>
      </c>
      <c r="GZ138" s="498">
        <f t="shared" ref="GZ138:GZ143" si="3654">IF(GT138=0,0,1)</f>
        <v>0</v>
      </c>
      <c r="HA138" s="498">
        <f t="shared" ref="HA138:HA143" si="3655">IF(GU138=0,0,1)</f>
        <v>0</v>
      </c>
      <c r="HB138" s="498" t="e">
        <f t="shared" ref="HB138:HB146" si="3656">PRODUCT(GW138:HA138)</f>
        <v>#N/A</v>
      </c>
      <c r="HC138" s="504">
        <f t="shared" ref="HC138:HC146" si="3657">ROUND(GU138,0)</f>
        <v>0</v>
      </c>
      <c r="HD138" s="500">
        <f t="shared" ref="HD138:HD146" si="3658">GU138-HC138</f>
        <v>0</v>
      </c>
      <c r="HG138" s="665"/>
      <c r="HH138" s="666"/>
      <c r="HI138" s="667"/>
      <c r="HJ138" s="676"/>
      <c r="HK138" s="669"/>
      <c r="HL138" s="670"/>
      <c r="HM138" s="1324"/>
      <c r="HN138" s="497" t="e">
        <f t="shared" ref="HN138:HN146" si="3659">IF(EXACT(VLOOKUP(HG138,OFERTA_0,2,FALSE),HH138),1,0)</f>
        <v>#N/A</v>
      </c>
      <c r="HO138" s="497" t="e">
        <f t="shared" ref="HO138:HO146" si="3660">IF(EXACT(VLOOKUP(HG138,OFERTA_0,3,FALSE),HI138),1,0)</f>
        <v>#N/A</v>
      </c>
      <c r="HP138" s="498" t="e">
        <f t="shared" ref="HP138:HP146" si="3661">IF(EXACT(VLOOKUP(HG138,OFERTA_0,4,FALSE),HJ138),1,0)</f>
        <v>#N/A</v>
      </c>
      <c r="HQ138" s="498">
        <f t="shared" ref="HQ138:HQ143" si="3662">IF(HK138=0,0,1)</f>
        <v>0</v>
      </c>
      <c r="HR138" s="498">
        <f t="shared" ref="HR138:HR143" si="3663">IF(HL138=0,0,1)</f>
        <v>0</v>
      </c>
      <c r="HS138" s="498" t="e">
        <f t="shared" ref="HS138:HS146" si="3664">PRODUCT(HN138:HR138)</f>
        <v>#N/A</v>
      </c>
      <c r="HT138" s="504">
        <f t="shared" ref="HT138:HT146" si="3665">ROUND(HL138,0)</f>
        <v>0</v>
      </c>
      <c r="HU138" s="500">
        <f t="shared" ref="HU138:HU146" si="3666">HL138-HT138</f>
        <v>0</v>
      </c>
      <c r="HX138" s="665"/>
      <c r="HY138" s="666"/>
      <c r="HZ138" s="667"/>
      <c r="IA138" s="676"/>
      <c r="IB138" s="669"/>
      <c r="IC138" s="670"/>
      <c r="ID138" s="1324"/>
      <c r="IE138" s="497" t="e">
        <f t="shared" ref="IE138:IE146" si="3667">IF(EXACT(VLOOKUP(HX138,OFERTA_0,2,FALSE),HY138),1,0)</f>
        <v>#N/A</v>
      </c>
      <c r="IF138" s="497" t="e">
        <f t="shared" ref="IF138:IF146" si="3668">IF(EXACT(VLOOKUP(HX138,OFERTA_0,3,FALSE),HZ138),1,0)</f>
        <v>#N/A</v>
      </c>
      <c r="IG138" s="498" t="e">
        <f t="shared" ref="IG138:IG146" si="3669">IF(EXACT(VLOOKUP(HX138,OFERTA_0,4,FALSE),IA138),1,0)</f>
        <v>#N/A</v>
      </c>
      <c r="IH138" s="498">
        <f t="shared" ref="IH138:IH143" si="3670">IF(IB138=0,0,1)</f>
        <v>0</v>
      </c>
      <c r="II138" s="498">
        <f t="shared" ref="II138:II143" si="3671">IF(IC138=0,0,1)</f>
        <v>0</v>
      </c>
      <c r="IJ138" s="498" t="e">
        <f t="shared" ref="IJ138:IJ146" si="3672">PRODUCT(IE138:II138)</f>
        <v>#N/A</v>
      </c>
      <c r="IK138" s="504">
        <f t="shared" ref="IK138:IK146" si="3673">ROUND(IC138,0)</f>
        <v>0</v>
      </c>
      <c r="IL138" s="500">
        <f t="shared" ref="IL138:IL146" si="3674">IC138-IK138</f>
        <v>0</v>
      </c>
      <c r="IO138" s="665"/>
      <c r="IP138" s="666"/>
      <c r="IQ138" s="667"/>
      <c r="IR138" s="676"/>
      <c r="IS138" s="669"/>
      <c r="IT138" s="670"/>
      <c r="IU138" s="1324"/>
      <c r="IV138" s="497" t="e">
        <f t="shared" ref="IV138:IV146" si="3675">IF(EXACT(VLOOKUP(IO138,OFERTA_0,2,FALSE),IP138),1,0)</f>
        <v>#N/A</v>
      </c>
      <c r="IW138" s="497" t="e">
        <f t="shared" ref="IW138:IW146" si="3676">IF(EXACT(VLOOKUP(IO138,OFERTA_0,3,FALSE),IQ138),1,0)</f>
        <v>#N/A</v>
      </c>
      <c r="IX138" s="498" t="e">
        <f t="shared" ref="IX138:IX146" si="3677">IF(EXACT(VLOOKUP(IO138,OFERTA_0,4,FALSE),IR138),1,0)</f>
        <v>#N/A</v>
      </c>
      <c r="IY138" s="498">
        <f t="shared" ref="IY138:IY143" si="3678">IF(IS138=0,0,1)</f>
        <v>0</v>
      </c>
      <c r="IZ138" s="498">
        <f t="shared" ref="IZ138:IZ143" si="3679">IF(IT138=0,0,1)</f>
        <v>0</v>
      </c>
      <c r="JA138" s="498" t="e">
        <f t="shared" ref="JA138:JA146" si="3680">PRODUCT(IV138:IZ138)</f>
        <v>#N/A</v>
      </c>
      <c r="JB138" s="504">
        <f t="shared" ref="JB138:JB146" si="3681">ROUND(IT138,0)</f>
        <v>0</v>
      </c>
      <c r="JC138" s="500">
        <f t="shared" ref="JC138:JC146" si="3682">IT138-JB138</f>
        <v>0</v>
      </c>
      <c r="JF138" s="665"/>
      <c r="JG138" s="666"/>
      <c r="JH138" s="667"/>
      <c r="JI138" s="676"/>
      <c r="JJ138" s="669"/>
      <c r="JK138" s="670"/>
      <c r="JL138" s="1324"/>
      <c r="JM138" s="497" t="e">
        <f t="shared" ref="JM138:JM146" si="3683">IF(EXACT(VLOOKUP(JF138,OFERTA_0,2,FALSE),JG138),1,0)</f>
        <v>#N/A</v>
      </c>
      <c r="JN138" s="497" t="e">
        <f t="shared" ref="JN138:JN146" si="3684">IF(EXACT(VLOOKUP(JF138,OFERTA_0,3,FALSE),JH138),1,0)</f>
        <v>#N/A</v>
      </c>
      <c r="JO138" s="498" t="e">
        <f t="shared" ref="JO138:JO146" si="3685">IF(EXACT(VLOOKUP(JF138,OFERTA_0,4,FALSE),JI138),1,0)</f>
        <v>#N/A</v>
      </c>
      <c r="JP138" s="498">
        <f t="shared" ref="JP138:JP143" si="3686">IF(JJ138=0,0,1)</f>
        <v>0</v>
      </c>
      <c r="JQ138" s="498">
        <f t="shared" ref="JQ138:JQ143" si="3687">IF(JK138=0,0,1)</f>
        <v>0</v>
      </c>
      <c r="JR138" s="498" t="e">
        <f t="shared" ref="JR138:JR146" si="3688">PRODUCT(JM138:JQ138)</f>
        <v>#N/A</v>
      </c>
      <c r="JS138" s="504">
        <f t="shared" ref="JS138:JS146" si="3689">ROUND(JK138,0)</f>
        <v>0</v>
      </c>
      <c r="JT138" s="500">
        <f t="shared" ref="JT138:JT146" si="3690">JK138-JS138</f>
        <v>0</v>
      </c>
      <c r="JW138" s="665"/>
      <c r="JX138" s="666"/>
      <c r="JY138" s="667"/>
      <c r="JZ138" s="676"/>
      <c r="KA138" s="669"/>
      <c r="KB138" s="670"/>
      <c r="KC138" s="1324"/>
      <c r="KD138" s="497" t="e">
        <f t="shared" ref="KD138:KD146" si="3691">IF(EXACT(VLOOKUP(JW138,OFERTA_0,2,FALSE),JX138),1,0)</f>
        <v>#N/A</v>
      </c>
      <c r="KE138" s="497" t="e">
        <f t="shared" ref="KE138:KE146" si="3692">IF(EXACT(VLOOKUP(JW138,OFERTA_0,3,FALSE),JY138),1,0)</f>
        <v>#N/A</v>
      </c>
      <c r="KF138" s="498" t="e">
        <f t="shared" ref="KF138:KF146" si="3693">IF(EXACT(VLOOKUP(JW138,OFERTA_0,4,FALSE),JZ138),1,0)</f>
        <v>#N/A</v>
      </c>
      <c r="KG138" s="498">
        <f t="shared" ref="KG138:KG143" si="3694">IF(KA138=0,0,1)</f>
        <v>0</v>
      </c>
      <c r="KH138" s="498">
        <f t="shared" ref="KH138:KH143" si="3695">IF(KB138=0,0,1)</f>
        <v>0</v>
      </c>
      <c r="KI138" s="498" t="e">
        <f t="shared" ref="KI138:KI146" si="3696">PRODUCT(KD138:KH138)</f>
        <v>#N/A</v>
      </c>
      <c r="KJ138" s="504">
        <f t="shared" ref="KJ138:KJ146" si="3697">ROUND(KB138,0)</f>
        <v>0</v>
      </c>
      <c r="KK138" s="500">
        <f t="shared" ref="KK138:KK146" si="3698">KB138-KJ138</f>
        <v>0</v>
      </c>
      <c r="KN138" s="665"/>
      <c r="KO138" s="666"/>
      <c r="KP138" s="667"/>
      <c r="KQ138" s="676"/>
      <c r="KR138" s="669"/>
      <c r="KS138" s="670"/>
      <c r="KT138" s="1324"/>
      <c r="KU138" s="497" t="e">
        <f t="shared" ref="KU138:KU146" si="3699">IF(EXACT(VLOOKUP(KN138,OFERTA_0,2,FALSE),KO138),1,0)</f>
        <v>#N/A</v>
      </c>
      <c r="KV138" s="497" t="e">
        <f t="shared" ref="KV138:KV146" si="3700">IF(EXACT(VLOOKUP(KN138,OFERTA_0,3,FALSE),KP138),1,0)</f>
        <v>#N/A</v>
      </c>
      <c r="KW138" s="498" t="e">
        <f t="shared" ref="KW138:KW146" si="3701">IF(EXACT(VLOOKUP(KN138,OFERTA_0,4,FALSE),KQ138),1,0)</f>
        <v>#N/A</v>
      </c>
      <c r="KX138" s="498">
        <f t="shared" ref="KX138:KX143" si="3702">IF(KR138=0,0,1)</f>
        <v>0</v>
      </c>
      <c r="KY138" s="498">
        <f t="shared" ref="KY138:KY143" si="3703">IF(KS138=0,0,1)</f>
        <v>0</v>
      </c>
      <c r="KZ138" s="498" t="e">
        <f t="shared" ref="KZ138:KZ146" si="3704">PRODUCT(KU138:KY138)</f>
        <v>#N/A</v>
      </c>
      <c r="LA138" s="504">
        <f t="shared" ref="LA138:LA146" si="3705">ROUND(KS138,0)</f>
        <v>0</v>
      </c>
      <c r="LB138" s="500">
        <f t="shared" ref="LB138:LB146" si="3706">KS138-LA138</f>
        <v>0</v>
      </c>
      <c r="LE138" s="665"/>
      <c r="LF138" s="666"/>
      <c r="LG138" s="667"/>
      <c r="LH138" s="676"/>
      <c r="LI138" s="669"/>
      <c r="LJ138" s="670"/>
      <c r="LK138" s="1324"/>
      <c r="LL138" s="497" t="e">
        <f t="shared" ref="LL138:LL146" si="3707">IF(EXACT(VLOOKUP(LE138,OFERTA_0,2,FALSE),LF138),1,0)</f>
        <v>#N/A</v>
      </c>
      <c r="LM138" s="497" t="e">
        <f t="shared" ref="LM138:LM146" si="3708">IF(EXACT(VLOOKUP(LE138,OFERTA_0,3,FALSE),LG138),1,0)</f>
        <v>#N/A</v>
      </c>
      <c r="LN138" s="498" t="e">
        <f t="shared" ref="LN138:LN146" si="3709">IF(EXACT(VLOOKUP(LE138,OFERTA_0,4,FALSE),LH138),1,0)</f>
        <v>#N/A</v>
      </c>
      <c r="LO138" s="498">
        <f t="shared" ref="LO138:LO143" si="3710">IF(LI138=0,0,1)</f>
        <v>0</v>
      </c>
      <c r="LP138" s="498">
        <f t="shared" ref="LP138:LP143" si="3711">IF(LJ138=0,0,1)</f>
        <v>0</v>
      </c>
      <c r="LQ138" s="498" t="e">
        <f t="shared" ref="LQ138:LQ146" si="3712">PRODUCT(LL138:LP138)</f>
        <v>#N/A</v>
      </c>
      <c r="LR138" s="504">
        <f t="shared" ref="LR138:LR146" si="3713">ROUND(LJ138,0)</f>
        <v>0</v>
      </c>
      <c r="LS138" s="500">
        <f t="shared" ref="LS138:LS146" si="3714">LJ138-LR138</f>
        <v>0</v>
      </c>
      <c r="LV138" s="665"/>
      <c r="LW138" s="666"/>
      <c r="LX138" s="667"/>
      <c r="LY138" s="676"/>
      <c r="LZ138" s="669"/>
      <c r="MA138" s="670"/>
      <c r="MB138" s="1324"/>
      <c r="MC138" s="497" t="e">
        <f t="shared" ref="MC138:MC146" si="3715">IF(EXACT(VLOOKUP(LV138,OFERTA_0,2,FALSE),LW138),1,0)</f>
        <v>#N/A</v>
      </c>
      <c r="MD138" s="497" t="e">
        <f t="shared" ref="MD138:MD146" si="3716">IF(EXACT(VLOOKUP(LV138,OFERTA_0,3,FALSE),LX138),1,0)</f>
        <v>#N/A</v>
      </c>
      <c r="ME138" s="498" t="e">
        <f t="shared" ref="ME138:ME146" si="3717">IF(EXACT(VLOOKUP(LV138,OFERTA_0,4,FALSE),LY138),1,0)</f>
        <v>#N/A</v>
      </c>
      <c r="MF138" s="498">
        <f t="shared" ref="MF138:MF143" si="3718">IF(LZ138=0,0,1)</f>
        <v>0</v>
      </c>
      <c r="MG138" s="498">
        <f t="shared" ref="MG138:MG143" si="3719">IF(MA138=0,0,1)</f>
        <v>0</v>
      </c>
      <c r="MH138" s="498" t="e">
        <f t="shared" ref="MH138:MH146" si="3720">PRODUCT(MC138:MG138)</f>
        <v>#N/A</v>
      </c>
      <c r="MI138" s="504">
        <f t="shared" ref="MI138:MI146" si="3721">ROUND(MA138,0)</f>
        <v>0</v>
      </c>
      <c r="MJ138" s="500">
        <f t="shared" ref="MJ138:MJ146" si="3722">MA138-MI138</f>
        <v>0</v>
      </c>
      <c r="MM138" s="665"/>
      <c r="MN138" s="666"/>
      <c r="MO138" s="667"/>
      <c r="MP138" s="676"/>
      <c r="MQ138" s="669"/>
      <c r="MR138" s="670"/>
      <c r="MS138" s="1324"/>
      <c r="MT138" s="497" t="e">
        <f t="shared" ref="MT138:MT146" si="3723">IF(EXACT(VLOOKUP(MM138,OFERTA_0,2,FALSE),MN138),1,0)</f>
        <v>#N/A</v>
      </c>
      <c r="MU138" s="497" t="e">
        <f t="shared" ref="MU138:MU146" si="3724">IF(EXACT(VLOOKUP(MM138,OFERTA_0,3,FALSE),MO138),1,0)</f>
        <v>#N/A</v>
      </c>
      <c r="MV138" s="498" t="e">
        <f t="shared" ref="MV138:MV146" si="3725">IF(EXACT(VLOOKUP(MM138,OFERTA_0,4,FALSE),MP138),1,0)</f>
        <v>#N/A</v>
      </c>
      <c r="MW138" s="498">
        <f t="shared" ref="MW138:MW143" si="3726">IF(MQ138=0,0,1)</f>
        <v>0</v>
      </c>
      <c r="MX138" s="498">
        <f t="shared" ref="MX138:MX143" si="3727">IF(MR138=0,0,1)</f>
        <v>0</v>
      </c>
      <c r="MY138" s="498" t="e">
        <f t="shared" ref="MY138:MY146" si="3728">PRODUCT(MT138:MX138)</f>
        <v>#N/A</v>
      </c>
      <c r="MZ138" s="504">
        <f t="shared" ref="MZ138:MZ146" si="3729">ROUND(MR138,0)</f>
        <v>0</v>
      </c>
      <c r="NA138" s="500">
        <f t="shared" ref="NA138:NA146" si="3730">MR138-MZ138</f>
        <v>0</v>
      </c>
      <c r="ND138" s="665"/>
      <c r="NE138" s="666"/>
      <c r="NF138" s="667"/>
      <c r="NG138" s="676"/>
      <c r="NH138" s="669"/>
      <c r="NI138" s="670"/>
      <c r="NJ138" s="1324"/>
      <c r="NK138" s="497" t="e">
        <f t="shared" ref="NK138:NK146" si="3731">IF(EXACT(VLOOKUP(ND138,OFERTA_0,2,FALSE),NE138),1,0)</f>
        <v>#N/A</v>
      </c>
      <c r="NL138" s="497" t="e">
        <f t="shared" ref="NL138:NL146" si="3732">IF(EXACT(VLOOKUP(ND138,OFERTA_0,3,FALSE),NF138),1,0)</f>
        <v>#N/A</v>
      </c>
      <c r="NM138" s="498" t="e">
        <f t="shared" ref="NM138:NM146" si="3733">IF(EXACT(VLOOKUP(ND138,OFERTA_0,4,FALSE),NG138),1,0)</f>
        <v>#N/A</v>
      </c>
      <c r="NN138" s="498">
        <f t="shared" ref="NN138:NN143" si="3734">IF(NH138=0,0,1)</f>
        <v>0</v>
      </c>
      <c r="NO138" s="498">
        <f t="shared" ref="NO138:NO143" si="3735">IF(NI138=0,0,1)</f>
        <v>0</v>
      </c>
      <c r="NP138" s="498" t="e">
        <f t="shared" ref="NP138:NP146" si="3736">PRODUCT(NK138:NO138)</f>
        <v>#N/A</v>
      </c>
      <c r="NQ138" s="504">
        <f t="shared" ref="NQ138:NQ146" si="3737">ROUND(NI138,0)</f>
        <v>0</v>
      </c>
      <c r="NR138" s="500">
        <f t="shared" ref="NR138:NR146" si="3738">NI138-NQ138</f>
        <v>0</v>
      </c>
      <c r="NU138" s="665"/>
      <c r="NV138" s="666"/>
      <c r="NW138" s="667"/>
      <c r="NX138" s="676"/>
      <c r="NY138" s="669"/>
      <c r="NZ138" s="670"/>
      <c r="OA138" s="1324"/>
      <c r="OB138" s="497" t="e">
        <f t="shared" ref="OB138:OB146" si="3739">IF(EXACT(VLOOKUP(NU138,OFERTA_0,2,FALSE),NV138),1,0)</f>
        <v>#N/A</v>
      </c>
      <c r="OC138" s="497" t="e">
        <f t="shared" ref="OC138:OC146" si="3740">IF(EXACT(VLOOKUP(NU138,OFERTA_0,3,FALSE),NW138),1,0)</f>
        <v>#N/A</v>
      </c>
      <c r="OD138" s="498" t="e">
        <f t="shared" ref="OD138:OD146" si="3741">IF(EXACT(VLOOKUP(NU138,OFERTA_0,4,FALSE),NX138),1,0)</f>
        <v>#N/A</v>
      </c>
      <c r="OE138" s="498">
        <f t="shared" ref="OE138:OE143" si="3742">IF(NY138=0,0,1)</f>
        <v>0</v>
      </c>
      <c r="OF138" s="498">
        <f t="shared" ref="OF138:OF143" si="3743">IF(NZ138=0,0,1)</f>
        <v>0</v>
      </c>
      <c r="OG138" s="498" t="e">
        <f t="shared" ref="OG138:OG146" si="3744">PRODUCT(OB138:OF138)</f>
        <v>#N/A</v>
      </c>
      <c r="OH138" s="504">
        <f t="shared" ref="OH138:OH146" si="3745">ROUND(NZ138,0)</f>
        <v>0</v>
      </c>
      <c r="OI138" s="500">
        <f t="shared" ref="OI138:OI146" si="3746">NZ138-OH138</f>
        <v>0</v>
      </c>
      <c r="OL138" s="665"/>
      <c r="OM138" s="666"/>
      <c r="ON138" s="667"/>
      <c r="OO138" s="676"/>
      <c r="OP138" s="669"/>
      <c r="OQ138" s="670"/>
      <c r="OR138" s="1324"/>
      <c r="OS138" s="497" t="e">
        <f t="shared" ref="OS138:OS146" si="3747">IF(EXACT(VLOOKUP(OL138,OFERTA_0,2,FALSE),OM138),1,0)</f>
        <v>#N/A</v>
      </c>
      <c r="OT138" s="497" t="e">
        <f t="shared" ref="OT138:OT146" si="3748">IF(EXACT(VLOOKUP(OL138,OFERTA_0,3,FALSE),ON138),1,0)</f>
        <v>#N/A</v>
      </c>
      <c r="OU138" s="498" t="e">
        <f t="shared" ref="OU138:OU146" si="3749">IF(EXACT(VLOOKUP(OL138,OFERTA_0,4,FALSE),OO138),1,0)</f>
        <v>#N/A</v>
      </c>
      <c r="OV138" s="498">
        <f t="shared" ref="OV138:OV143" si="3750">IF(OP138=0,0,1)</f>
        <v>0</v>
      </c>
      <c r="OW138" s="498">
        <f t="shared" ref="OW138:OW143" si="3751">IF(OQ138=0,0,1)</f>
        <v>0</v>
      </c>
      <c r="OX138" s="498" t="e">
        <f t="shared" ref="OX138:OX146" si="3752">PRODUCT(OS138:OW138)</f>
        <v>#N/A</v>
      </c>
      <c r="OY138" s="504">
        <f t="shared" ref="OY138:OY146" si="3753">ROUND(OQ138,0)</f>
        <v>0</v>
      </c>
      <c r="OZ138" s="500">
        <f t="shared" ref="OZ138:OZ146" si="3754">OQ138-OY138</f>
        <v>0</v>
      </c>
      <c r="PC138" s="665"/>
      <c r="PD138" s="666"/>
      <c r="PE138" s="667"/>
      <c r="PF138" s="676"/>
      <c r="PG138" s="669"/>
      <c r="PH138" s="670"/>
      <c r="PI138" s="1324"/>
      <c r="PJ138" s="497" t="e">
        <f t="shared" ref="PJ138:PJ146" si="3755">IF(EXACT(VLOOKUP(PC138,OFERTA_0,2,FALSE),PD138),1,0)</f>
        <v>#N/A</v>
      </c>
      <c r="PK138" s="497" t="e">
        <f t="shared" ref="PK138:PK146" si="3756">IF(EXACT(VLOOKUP(PC138,OFERTA_0,3,FALSE),PE138),1,0)</f>
        <v>#N/A</v>
      </c>
      <c r="PL138" s="498" t="e">
        <f t="shared" ref="PL138:PL146" si="3757">IF(EXACT(VLOOKUP(PC138,OFERTA_0,4,FALSE),PF138),1,0)</f>
        <v>#N/A</v>
      </c>
      <c r="PM138" s="498">
        <f t="shared" ref="PM138:PM143" si="3758">IF(PG138=0,0,1)</f>
        <v>0</v>
      </c>
      <c r="PN138" s="498">
        <f t="shared" ref="PN138:PN143" si="3759">IF(PH138=0,0,1)</f>
        <v>0</v>
      </c>
      <c r="PO138" s="498" t="e">
        <f t="shared" ref="PO138:PO146" si="3760">PRODUCT(PJ138:PN138)</f>
        <v>#N/A</v>
      </c>
      <c r="PP138" s="504">
        <f t="shared" ref="PP138:PP146" si="3761">ROUND(PH138,0)</f>
        <v>0</v>
      </c>
      <c r="PQ138" s="500">
        <f t="shared" ref="PQ138:PQ146" si="3762">PH138-PP138</f>
        <v>0</v>
      </c>
      <c r="PT138" s="665"/>
      <c r="PU138" s="666"/>
      <c r="PV138" s="667"/>
      <c r="PW138" s="676"/>
      <c r="PX138" s="669"/>
      <c r="PY138" s="670"/>
      <c r="PZ138" s="1324"/>
      <c r="QA138" s="497" t="e">
        <f t="shared" ref="QA138:QA146" si="3763">IF(EXACT(VLOOKUP(PT138,OFERTA_0,2,FALSE),PU138),1,0)</f>
        <v>#N/A</v>
      </c>
      <c r="QB138" s="497" t="e">
        <f t="shared" ref="QB138:QB146" si="3764">IF(EXACT(VLOOKUP(PT138,OFERTA_0,3,FALSE),PV138),1,0)</f>
        <v>#N/A</v>
      </c>
      <c r="QC138" s="498" t="e">
        <f t="shared" ref="QC138:QC146" si="3765">IF(EXACT(VLOOKUP(PT138,OFERTA_0,4,FALSE),PW138),1,0)</f>
        <v>#N/A</v>
      </c>
      <c r="QD138" s="498">
        <f t="shared" ref="QD138:QD143" si="3766">IF(PX138=0,0,1)</f>
        <v>0</v>
      </c>
      <c r="QE138" s="498">
        <f t="shared" ref="QE138:QE143" si="3767">IF(PY138=0,0,1)</f>
        <v>0</v>
      </c>
      <c r="QF138" s="498" t="e">
        <f t="shared" ref="QF138:QF146" si="3768">PRODUCT(QA138:QE138)</f>
        <v>#N/A</v>
      </c>
      <c r="QG138" s="504">
        <f t="shared" ref="QG138:QG146" si="3769">ROUND(PY138,0)</f>
        <v>0</v>
      </c>
      <c r="QH138" s="500">
        <f t="shared" ref="QH138:QH146" si="3770">PY138-QG138</f>
        <v>0</v>
      </c>
      <c r="QK138" s="665"/>
      <c r="QL138" s="666"/>
      <c r="QM138" s="667"/>
      <c r="QN138" s="676"/>
      <c r="QO138" s="669"/>
      <c r="QP138" s="670"/>
      <c r="QQ138" s="1324"/>
      <c r="QR138" s="497" t="e">
        <f t="shared" ref="QR138:QR146" si="3771">IF(EXACT(VLOOKUP(QK138,OFERTA_0,2,FALSE),QL138),1,0)</f>
        <v>#N/A</v>
      </c>
      <c r="QS138" s="497" t="e">
        <f t="shared" ref="QS138:QS146" si="3772">IF(EXACT(VLOOKUP(QK138,OFERTA_0,3,FALSE),QM138),1,0)</f>
        <v>#N/A</v>
      </c>
      <c r="QT138" s="498" t="e">
        <f t="shared" ref="QT138:QT146" si="3773">IF(EXACT(VLOOKUP(QK138,OFERTA_0,4,FALSE),QN138),1,0)</f>
        <v>#N/A</v>
      </c>
      <c r="QU138" s="498">
        <f t="shared" ref="QU138:QU143" si="3774">IF(QO138=0,0,1)</f>
        <v>0</v>
      </c>
      <c r="QV138" s="498">
        <f t="shared" ref="QV138:QV143" si="3775">IF(QP138=0,0,1)</f>
        <v>0</v>
      </c>
      <c r="QW138" s="498" t="e">
        <f t="shared" ref="QW138:QW146" si="3776">PRODUCT(QR138:QV138)</f>
        <v>#N/A</v>
      </c>
      <c r="QX138" s="504">
        <f t="shared" ref="QX138:QX146" si="3777">ROUND(QP138,0)</f>
        <v>0</v>
      </c>
      <c r="QY138" s="500">
        <f t="shared" ref="QY138:QY146" si="3778">QP138-QX138</f>
        <v>0</v>
      </c>
      <c r="RB138" s="381"/>
      <c r="RC138" s="382"/>
      <c r="RD138" s="383"/>
      <c r="RE138" s="384"/>
      <c r="RF138" s="385"/>
      <c r="RG138" s="386"/>
      <c r="RH138" s="386"/>
      <c r="RI138" s="497"/>
      <c r="RJ138" s="497"/>
      <c r="RK138" s="501"/>
      <c r="RL138" s="501"/>
      <c r="RM138" s="501"/>
      <c r="RN138" s="501"/>
      <c r="RO138" s="502"/>
      <c r="RP138" s="503"/>
      <c r="RS138" s="381"/>
      <c r="RT138" s="382"/>
      <c r="RU138" s="383"/>
      <c r="RV138" s="384"/>
      <c r="RW138" s="385"/>
      <c r="RX138" s="386"/>
      <c r="RY138" s="386"/>
      <c r="RZ138" s="497"/>
      <c r="SA138" s="497"/>
      <c r="SB138" s="501"/>
      <c r="SC138" s="501"/>
      <c r="SD138" s="501"/>
      <c r="SE138" s="501"/>
      <c r="SF138" s="502"/>
      <c r="SG138" s="503"/>
      <c r="SJ138" s="381"/>
      <c r="SK138" s="382"/>
      <c r="SL138" s="383"/>
      <c r="SM138" s="384"/>
      <c r="SN138" s="385"/>
      <c r="SO138" s="386"/>
      <c r="SP138" s="386"/>
      <c r="SQ138" s="497"/>
      <c r="SR138" s="497"/>
      <c r="SS138" s="501"/>
      <c r="ST138" s="501"/>
      <c r="SU138" s="501"/>
      <c r="SV138" s="501"/>
      <c r="SW138" s="502"/>
      <c r="SX138" s="503"/>
    </row>
    <row r="139" spans="2:518" ht="36.75" customHeight="1" thickTop="1" thickBot="1">
      <c r="B139" s="825" t="s">
        <v>620</v>
      </c>
      <c r="C139" s="826"/>
      <c r="D139" s="827" t="s">
        <v>621</v>
      </c>
      <c r="E139" s="828"/>
      <c r="F139" s="866"/>
      <c r="G139" s="830"/>
      <c r="H139" s="831"/>
      <c r="K139" s="927" t="s">
        <v>620</v>
      </c>
      <c r="L139" s="928"/>
      <c r="M139" s="929" t="s">
        <v>621</v>
      </c>
      <c r="N139" s="930"/>
      <c r="O139" s="968"/>
      <c r="P139" s="932"/>
      <c r="Q139" s="933"/>
      <c r="R139" s="493"/>
      <c r="S139" s="494"/>
      <c r="T139" s="494"/>
      <c r="U139" s="494"/>
      <c r="V139" s="494"/>
      <c r="W139" s="494"/>
      <c r="X139" s="917"/>
      <c r="Y139" s="918"/>
      <c r="Z139" s="486"/>
      <c r="AA139" s="486"/>
      <c r="AB139" s="927" t="s">
        <v>620</v>
      </c>
      <c r="AC139" s="928"/>
      <c r="AD139" s="929" t="s">
        <v>621</v>
      </c>
      <c r="AE139" s="930"/>
      <c r="AF139" s="968"/>
      <c r="AG139" s="932"/>
      <c r="AH139" s="933"/>
      <c r="AI139" s="493"/>
      <c r="AJ139" s="494"/>
      <c r="AK139" s="494"/>
      <c r="AL139" s="494"/>
      <c r="AM139" s="494"/>
      <c r="AN139" s="494"/>
      <c r="AO139" s="917"/>
      <c r="AP139" s="918"/>
      <c r="AQ139" s="486"/>
      <c r="AR139" s="486"/>
      <c r="AS139" s="927" t="s">
        <v>620</v>
      </c>
      <c r="AT139" s="928"/>
      <c r="AU139" s="929" t="s">
        <v>621</v>
      </c>
      <c r="AV139" s="930"/>
      <c r="AW139" s="968"/>
      <c r="AX139" s="932"/>
      <c r="AY139" s="933"/>
      <c r="AZ139" s="493"/>
      <c r="BA139" s="494"/>
      <c r="BB139" s="494"/>
      <c r="BC139" s="494"/>
      <c r="BD139" s="494"/>
      <c r="BE139" s="494"/>
      <c r="BF139" s="917"/>
      <c r="BG139" s="918"/>
      <c r="BJ139" s="927" t="s">
        <v>620</v>
      </c>
      <c r="BK139" s="928"/>
      <c r="BL139" s="929" t="s">
        <v>621</v>
      </c>
      <c r="BM139" s="930"/>
      <c r="BN139" s="968"/>
      <c r="BO139" s="932"/>
      <c r="BP139" s="933"/>
      <c r="BQ139" s="493"/>
      <c r="BR139" s="494"/>
      <c r="BS139" s="494"/>
      <c r="BT139" s="494"/>
      <c r="BU139" s="494"/>
      <c r="BV139" s="494"/>
      <c r="BW139" s="917"/>
      <c r="BX139" s="918"/>
      <c r="CA139" s="927" t="s">
        <v>620</v>
      </c>
      <c r="CB139" s="928"/>
      <c r="CC139" s="929" t="s">
        <v>621</v>
      </c>
      <c r="CD139" s="930"/>
      <c r="CE139" s="968"/>
      <c r="CF139" s="932"/>
      <c r="CG139" s="933"/>
      <c r="CH139" s="493"/>
      <c r="CI139" s="494"/>
      <c r="CJ139" s="494"/>
      <c r="CK139" s="494"/>
      <c r="CL139" s="494"/>
      <c r="CM139" s="494"/>
      <c r="CN139" s="917"/>
      <c r="CO139" s="918"/>
      <c r="CR139" s="652" t="s">
        <v>620</v>
      </c>
      <c r="CS139" s="1028"/>
      <c r="CT139" s="929" t="s">
        <v>621</v>
      </c>
      <c r="CU139" s="654"/>
      <c r="CV139" s="655"/>
      <c r="CW139" s="932"/>
      <c r="CX139" s="657"/>
      <c r="CY139" s="493"/>
      <c r="CZ139" s="494"/>
      <c r="DA139" s="494"/>
      <c r="DB139" s="494"/>
      <c r="DC139" s="494"/>
      <c r="DD139" s="494"/>
      <c r="DE139" s="917"/>
      <c r="DF139" s="918"/>
      <c r="DI139" s="927" t="s">
        <v>620</v>
      </c>
      <c r="DJ139" s="928"/>
      <c r="DK139" s="929" t="s">
        <v>621</v>
      </c>
      <c r="DL139" s="930"/>
      <c r="DM139" s="968"/>
      <c r="DN139" s="932"/>
      <c r="DO139" s="933"/>
      <c r="DP139" s="493"/>
      <c r="DQ139" s="494"/>
      <c r="DR139" s="494"/>
      <c r="DS139" s="494"/>
      <c r="DT139" s="494"/>
      <c r="DU139" s="494"/>
      <c r="DV139" s="917"/>
      <c r="DW139" s="918"/>
      <c r="DZ139" s="652" t="s">
        <v>620</v>
      </c>
      <c r="EA139" s="1028"/>
      <c r="EB139" s="929" t="s">
        <v>621</v>
      </c>
      <c r="EC139" s="654"/>
      <c r="ED139" s="655"/>
      <c r="EE139" s="932"/>
      <c r="EF139" s="657"/>
      <c r="EG139" s="493"/>
      <c r="EH139" s="494"/>
      <c r="EI139" s="494"/>
      <c r="EJ139" s="494"/>
      <c r="EK139" s="494"/>
      <c r="EL139" s="494"/>
      <c r="EM139" s="917"/>
      <c r="EN139" s="918"/>
      <c r="EQ139" s="665"/>
      <c r="ER139" s="666"/>
      <c r="ES139" s="667"/>
      <c r="ET139" s="676"/>
      <c r="EU139" s="669"/>
      <c r="EV139" s="670"/>
      <c r="EW139" s="1324"/>
      <c r="EX139" s="497" t="e">
        <f t="shared" si="3627"/>
        <v>#N/A</v>
      </c>
      <c r="EY139" s="497" t="e">
        <f t="shared" si="3628"/>
        <v>#N/A</v>
      </c>
      <c r="EZ139" s="498" t="e">
        <f t="shared" si="3629"/>
        <v>#N/A</v>
      </c>
      <c r="FA139" s="498">
        <f t="shared" si="3630"/>
        <v>0</v>
      </c>
      <c r="FB139" s="498">
        <f t="shared" si="3631"/>
        <v>0</v>
      </c>
      <c r="FC139" s="498" t="e">
        <f t="shared" si="3632"/>
        <v>#N/A</v>
      </c>
      <c r="FD139" s="504">
        <f t="shared" si="3633"/>
        <v>0</v>
      </c>
      <c r="FE139" s="500">
        <f t="shared" si="3634"/>
        <v>0</v>
      </c>
      <c r="FH139" s="665"/>
      <c r="FI139" s="666"/>
      <c r="FJ139" s="667"/>
      <c r="FK139" s="676"/>
      <c r="FL139" s="669"/>
      <c r="FM139" s="670"/>
      <c r="FN139" s="1324"/>
      <c r="FO139" s="497" t="e">
        <f t="shared" si="3635"/>
        <v>#N/A</v>
      </c>
      <c r="FP139" s="497" t="e">
        <f t="shared" si="3636"/>
        <v>#N/A</v>
      </c>
      <c r="FQ139" s="498" t="e">
        <f t="shared" si="3637"/>
        <v>#N/A</v>
      </c>
      <c r="FR139" s="498">
        <f t="shared" si="3638"/>
        <v>0</v>
      </c>
      <c r="FS139" s="498">
        <f t="shared" si="3639"/>
        <v>0</v>
      </c>
      <c r="FT139" s="498" t="e">
        <f t="shared" si="3640"/>
        <v>#N/A</v>
      </c>
      <c r="FU139" s="504">
        <f t="shared" si="3641"/>
        <v>0</v>
      </c>
      <c r="FV139" s="500">
        <f t="shared" si="3642"/>
        <v>0</v>
      </c>
      <c r="FY139" s="665"/>
      <c r="FZ139" s="666"/>
      <c r="GA139" s="667"/>
      <c r="GB139" s="676"/>
      <c r="GC139" s="669"/>
      <c r="GD139" s="670"/>
      <c r="GE139" s="1324"/>
      <c r="GF139" s="497" t="e">
        <f t="shared" si="3643"/>
        <v>#N/A</v>
      </c>
      <c r="GG139" s="497" t="e">
        <f t="shared" si="3644"/>
        <v>#N/A</v>
      </c>
      <c r="GH139" s="498" t="e">
        <f t="shared" si="3645"/>
        <v>#N/A</v>
      </c>
      <c r="GI139" s="498">
        <f t="shared" si="3646"/>
        <v>0</v>
      </c>
      <c r="GJ139" s="498">
        <f t="shared" si="3647"/>
        <v>0</v>
      </c>
      <c r="GK139" s="498" t="e">
        <f t="shared" si="3648"/>
        <v>#N/A</v>
      </c>
      <c r="GL139" s="504">
        <f t="shared" si="3649"/>
        <v>0</v>
      </c>
      <c r="GM139" s="500">
        <f t="shared" si="3650"/>
        <v>0</v>
      </c>
      <c r="GP139" s="665"/>
      <c r="GQ139" s="666"/>
      <c r="GR139" s="667"/>
      <c r="GS139" s="676"/>
      <c r="GT139" s="669"/>
      <c r="GU139" s="670"/>
      <c r="GV139" s="1324"/>
      <c r="GW139" s="497" t="e">
        <f t="shared" si="3651"/>
        <v>#N/A</v>
      </c>
      <c r="GX139" s="497" t="e">
        <f t="shared" si="3652"/>
        <v>#N/A</v>
      </c>
      <c r="GY139" s="498" t="e">
        <f t="shared" si="3653"/>
        <v>#N/A</v>
      </c>
      <c r="GZ139" s="498">
        <f t="shared" si="3654"/>
        <v>0</v>
      </c>
      <c r="HA139" s="498">
        <f t="shared" si="3655"/>
        <v>0</v>
      </c>
      <c r="HB139" s="498" t="e">
        <f t="shared" si="3656"/>
        <v>#N/A</v>
      </c>
      <c r="HC139" s="504">
        <f t="shared" si="3657"/>
        <v>0</v>
      </c>
      <c r="HD139" s="500">
        <f t="shared" si="3658"/>
        <v>0</v>
      </c>
      <c r="HG139" s="665"/>
      <c r="HH139" s="666"/>
      <c r="HI139" s="667"/>
      <c r="HJ139" s="676"/>
      <c r="HK139" s="669"/>
      <c r="HL139" s="670"/>
      <c r="HM139" s="1324"/>
      <c r="HN139" s="497" t="e">
        <f t="shared" si="3659"/>
        <v>#N/A</v>
      </c>
      <c r="HO139" s="497" t="e">
        <f t="shared" si="3660"/>
        <v>#N/A</v>
      </c>
      <c r="HP139" s="498" t="e">
        <f t="shared" si="3661"/>
        <v>#N/A</v>
      </c>
      <c r="HQ139" s="498">
        <f t="shared" si="3662"/>
        <v>0</v>
      </c>
      <c r="HR139" s="498">
        <f t="shared" si="3663"/>
        <v>0</v>
      </c>
      <c r="HS139" s="498" t="e">
        <f t="shared" si="3664"/>
        <v>#N/A</v>
      </c>
      <c r="HT139" s="504">
        <f t="shared" si="3665"/>
        <v>0</v>
      </c>
      <c r="HU139" s="500">
        <f t="shared" si="3666"/>
        <v>0</v>
      </c>
      <c r="HX139" s="665"/>
      <c r="HY139" s="666"/>
      <c r="HZ139" s="667"/>
      <c r="IA139" s="676"/>
      <c r="IB139" s="669"/>
      <c r="IC139" s="670"/>
      <c r="ID139" s="1324"/>
      <c r="IE139" s="497" t="e">
        <f t="shared" si="3667"/>
        <v>#N/A</v>
      </c>
      <c r="IF139" s="497" t="e">
        <f t="shared" si="3668"/>
        <v>#N/A</v>
      </c>
      <c r="IG139" s="498" t="e">
        <f t="shared" si="3669"/>
        <v>#N/A</v>
      </c>
      <c r="IH139" s="498">
        <f t="shared" si="3670"/>
        <v>0</v>
      </c>
      <c r="II139" s="498">
        <f t="shared" si="3671"/>
        <v>0</v>
      </c>
      <c r="IJ139" s="498" t="e">
        <f t="shared" si="3672"/>
        <v>#N/A</v>
      </c>
      <c r="IK139" s="504">
        <f t="shared" si="3673"/>
        <v>0</v>
      </c>
      <c r="IL139" s="500">
        <f t="shared" si="3674"/>
        <v>0</v>
      </c>
      <c r="IO139" s="665"/>
      <c r="IP139" s="666"/>
      <c r="IQ139" s="667"/>
      <c r="IR139" s="676"/>
      <c r="IS139" s="669"/>
      <c r="IT139" s="670"/>
      <c r="IU139" s="1324"/>
      <c r="IV139" s="497" t="e">
        <f t="shared" si="3675"/>
        <v>#N/A</v>
      </c>
      <c r="IW139" s="497" t="e">
        <f t="shared" si="3676"/>
        <v>#N/A</v>
      </c>
      <c r="IX139" s="498" t="e">
        <f t="shared" si="3677"/>
        <v>#N/A</v>
      </c>
      <c r="IY139" s="498">
        <f t="shared" si="3678"/>
        <v>0</v>
      </c>
      <c r="IZ139" s="498">
        <f t="shared" si="3679"/>
        <v>0</v>
      </c>
      <c r="JA139" s="498" t="e">
        <f t="shared" si="3680"/>
        <v>#N/A</v>
      </c>
      <c r="JB139" s="504">
        <f t="shared" si="3681"/>
        <v>0</v>
      </c>
      <c r="JC139" s="500">
        <f t="shared" si="3682"/>
        <v>0</v>
      </c>
      <c r="JF139" s="665"/>
      <c r="JG139" s="666"/>
      <c r="JH139" s="667"/>
      <c r="JI139" s="676"/>
      <c r="JJ139" s="669"/>
      <c r="JK139" s="670"/>
      <c r="JL139" s="1324"/>
      <c r="JM139" s="497" t="e">
        <f t="shared" si="3683"/>
        <v>#N/A</v>
      </c>
      <c r="JN139" s="497" t="e">
        <f t="shared" si="3684"/>
        <v>#N/A</v>
      </c>
      <c r="JO139" s="498" t="e">
        <f t="shared" si="3685"/>
        <v>#N/A</v>
      </c>
      <c r="JP139" s="498">
        <f t="shared" si="3686"/>
        <v>0</v>
      </c>
      <c r="JQ139" s="498">
        <f t="shared" si="3687"/>
        <v>0</v>
      </c>
      <c r="JR139" s="498" t="e">
        <f t="shared" si="3688"/>
        <v>#N/A</v>
      </c>
      <c r="JS139" s="504">
        <f t="shared" si="3689"/>
        <v>0</v>
      </c>
      <c r="JT139" s="500">
        <f t="shared" si="3690"/>
        <v>0</v>
      </c>
      <c r="JW139" s="665"/>
      <c r="JX139" s="666"/>
      <c r="JY139" s="667"/>
      <c r="JZ139" s="676"/>
      <c r="KA139" s="669"/>
      <c r="KB139" s="670"/>
      <c r="KC139" s="1324"/>
      <c r="KD139" s="497" t="e">
        <f t="shared" si="3691"/>
        <v>#N/A</v>
      </c>
      <c r="KE139" s="497" t="e">
        <f t="shared" si="3692"/>
        <v>#N/A</v>
      </c>
      <c r="KF139" s="498" t="e">
        <f t="shared" si="3693"/>
        <v>#N/A</v>
      </c>
      <c r="KG139" s="498">
        <f t="shared" si="3694"/>
        <v>0</v>
      </c>
      <c r="KH139" s="498">
        <f t="shared" si="3695"/>
        <v>0</v>
      </c>
      <c r="KI139" s="498" t="e">
        <f t="shared" si="3696"/>
        <v>#N/A</v>
      </c>
      <c r="KJ139" s="504">
        <f t="shared" si="3697"/>
        <v>0</v>
      </c>
      <c r="KK139" s="500">
        <f t="shared" si="3698"/>
        <v>0</v>
      </c>
      <c r="KN139" s="665"/>
      <c r="KO139" s="666"/>
      <c r="KP139" s="667"/>
      <c r="KQ139" s="676"/>
      <c r="KR139" s="669"/>
      <c r="KS139" s="670"/>
      <c r="KT139" s="1324"/>
      <c r="KU139" s="497" t="e">
        <f t="shared" si="3699"/>
        <v>#N/A</v>
      </c>
      <c r="KV139" s="497" t="e">
        <f t="shared" si="3700"/>
        <v>#N/A</v>
      </c>
      <c r="KW139" s="498" t="e">
        <f t="shared" si="3701"/>
        <v>#N/A</v>
      </c>
      <c r="KX139" s="498">
        <f t="shared" si="3702"/>
        <v>0</v>
      </c>
      <c r="KY139" s="498">
        <f t="shared" si="3703"/>
        <v>0</v>
      </c>
      <c r="KZ139" s="498" t="e">
        <f t="shared" si="3704"/>
        <v>#N/A</v>
      </c>
      <c r="LA139" s="504">
        <f t="shared" si="3705"/>
        <v>0</v>
      </c>
      <c r="LB139" s="500">
        <f t="shared" si="3706"/>
        <v>0</v>
      </c>
      <c r="LE139" s="665"/>
      <c r="LF139" s="666"/>
      <c r="LG139" s="667"/>
      <c r="LH139" s="676"/>
      <c r="LI139" s="669"/>
      <c r="LJ139" s="670"/>
      <c r="LK139" s="1324"/>
      <c r="LL139" s="497" t="e">
        <f t="shared" si="3707"/>
        <v>#N/A</v>
      </c>
      <c r="LM139" s="497" t="e">
        <f t="shared" si="3708"/>
        <v>#N/A</v>
      </c>
      <c r="LN139" s="498" t="e">
        <f t="shared" si="3709"/>
        <v>#N/A</v>
      </c>
      <c r="LO139" s="498">
        <f t="shared" si="3710"/>
        <v>0</v>
      </c>
      <c r="LP139" s="498">
        <f t="shared" si="3711"/>
        <v>0</v>
      </c>
      <c r="LQ139" s="498" t="e">
        <f t="shared" si="3712"/>
        <v>#N/A</v>
      </c>
      <c r="LR139" s="504">
        <f t="shared" si="3713"/>
        <v>0</v>
      </c>
      <c r="LS139" s="500">
        <f t="shared" si="3714"/>
        <v>0</v>
      </c>
      <c r="LV139" s="665"/>
      <c r="LW139" s="666"/>
      <c r="LX139" s="667"/>
      <c r="LY139" s="676"/>
      <c r="LZ139" s="669"/>
      <c r="MA139" s="670"/>
      <c r="MB139" s="1324"/>
      <c r="MC139" s="497" t="e">
        <f t="shared" si="3715"/>
        <v>#N/A</v>
      </c>
      <c r="MD139" s="497" t="e">
        <f t="shared" si="3716"/>
        <v>#N/A</v>
      </c>
      <c r="ME139" s="498" t="e">
        <f t="shared" si="3717"/>
        <v>#N/A</v>
      </c>
      <c r="MF139" s="498">
        <f t="shared" si="3718"/>
        <v>0</v>
      </c>
      <c r="MG139" s="498">
        <f t="shared" si="3719"/>
        <v>0</v>
      </c>
      <c r="MH139" s="498" t="e">
        <f t="shared" si="3720"/>
        <v>#N/A</v>
      </c>
      <c r="MI139" s="504">
        <f t="shared" si="3721"/>
        <v>0</v>
      </c>
      <c r="MJ139" s="500">
        <f t="shared" si="3722"/>
        <v>0</v>
      </c>
      <c r="MM139" s="665"/>
      <c r="MN139" s="666"/>
      <c r="MO139" s="667"/>
      <c r="MP139" s="676"/>
      <c r="MQ139" s="669"/>
      <c r="MR139" s="670"/>
      <c r="MS139" s="1324"/>
      <c r="MT139" s="497" t="e">
        <f t="shared" si="3723"/>
        <v>#N/A</v>
      </c>
      <c r="MU139" s="497" t="e">
        <f t="shared" si="3724"/>
        <v>#N/A</v>
      </c>
      <c r="MV139" s="498" t="e">
        <f t="shared" si="3725"/>
        <v>#N/A</v>
      </c>
      <c r="MW139" s="498">
        <f t="shared" si="3726"/>
        <v>0</v>
      </c>
      <c r="MX139" s="498">
        <f t="shared" si="3727"/>
        <v>0</v>
      </c>
      <c r="MY139" s="498" t="e">
        <f t="shared" si="3728"/>
        <v>#N/A</v>
      </c>
      <c r="MZ139" s="504">
        <f t="shared" si="3729"/>
        <v>0</v>
      </c>
      <c r="NA139" s="500">
        <f t="shared" si="3730"/>
        <v>0</v>
      </c>
      <c r="ND139" s="665"/>
      <c r="NE139" s="666"/>
      <c r="NF139" s="667"/>
      <c r="NG139" s="676"/>
      <c r="NH139" s="669"/>
      <c r="NI139" s="670"/>
      <c r="NJ139" s="1324"/>
      <c r="NK139" s="497" t="e">
        <f t="shared" si="3731"/>
        <v>#N/A</v>
      </c>
      <c r="NL139" s="497" t="e">
        <f t="shared" si="3732"/>
        <v>#N/A</v>
      </c>
      <c r="NM139" s="498" t="e">
        <f t="shared" si="3733"/>
        <v>#N/A</v>
      </c>
      <c r="NN139" s="498">
        <f t="shared" si="3734"/>
        <v>0</v>
      </c>
      <c r="NO139" s="498">
        <f t="shared" si="3735"/>
        <v>0</v>
      </c>
      <c r="NP139" s="498" t="e">
        <f t="shared" si="3736"/>
        <v>#N/A</v>
      </c>
      <c r="NQ139" s="504">
        <f t="shared" si="3737"/>
        <v>0</v>
      </c>
      <c r="NR139" s="500">
        <f t="shared" si="3738"/>
        <v>0</v>
      </c>
      <c r="NU139" s="665"/>
      <c r="NV139" s="666"/>
      <c r="NW139" s="667"/>
      <c r="NX139" s="676"/>
      <c r="NY139" s="669"/>
      <c r="NZ139" s="670"/>
      <c r="OA139" s="1324"/>
      <c r="OB139" s="497" t="e">
        <f t="shared" si="3739"/>
        <v>#N/A</v>
      </c>
      <c r="OC139" s="497" t="e">
        <f t="shared" si="3740"/>
        <v>#N/A</v>
      </c>
      <c r="OD139" s="498" t="e">
        <f t="shared" si="3741"/>
        <v>#N/A</v>
      </c>
      <c r="OE139" s="498">
        <f t="shared" si="3742"/>
        <v>0</v>
      </c>
      <c r="OF139" s="498">
        <f t="shared" si="3743"/>
        <v>0</v>
      </c>
      <c r="OG139" s="498" t="e">
        <f t="shared" si="3744"/>
        <v>#N/A</v>
      </c>
      <c r="OH139" s="504">
        <f t="shared" si="3745"/>
        <v>0</v>
      </c>
      <c r="OI139" s="500">
        <f t="shared" si="3746"/>
        <v>0</v>
      </c>
      <c r="OL139" s="665"/>
      <c r="OM139" s="666"/>
      <c r="ON139" s="667"/>
      <c r="OO139" s="676"/>
      <c r="OP139" s="669"/>
      <c r="OQ139" s="670"/>
      <c r="OR139" s="1324"/>
      <c r="OS139" s="497" t="e">
        <f t="shared" si="3747"/>
        <v>#N/A</v>
      </c>
      <c r="OT139" s="497" t="e">
        <f t="shared" si="3748"/>
        <v>#N/A</v>
      </c>
      <c r="OU139" s="498" t="e">
        <f t="shared" si="3749"/>
        <v>#N/A</v>
      </c>
      <c r="OV139" s="498">
        <f t="shared" si="3750"/>
        <v>0</v>
      </c>
      <c r="OW139" s="498">
        <f t="shared" si="3751"/>
        <v>0</v>
      </c>
      <c r="OX139" s="498" t="e">
        <f t="shared" si="3752"/>
        <v>#N/A</v>
      </c>
      <c r="OY139" s="504">
        <f t="shared" si="3753"/>
        <v>0</v>
      </c>
      <c r="OZ139" s="500">
        <f t="shared" si="3754"/>
        <v>0</v>
      </c>
      <c r="PC139" s="665"/>
      <c r="PD139" s="666"/>
      <c r="PE139" s="667"/>
      <c r="PF139" s="676"/>
      <c r="PG139" s="669"/>
      <c r="PH139" s="670"/>
      <c r="PI139" s="1324"/>
      <c r="PJ139" s="497" t="e">
        <f t="shared" si="3755"/>
        <v>#N/A</v>
      </c>
      <c r="PK139" s="497" t="e">
        <f t="shared" si="3756"/>
        <v>#N/A</v>
      </c>
      <c r="PL139" s="498" t="e">
        <f t="shared" si="3757"/>
        <v>#N/A</v>
      </c>
      <c r="PM139" s="498">
        <f t="shared" si="3758"/>
        <v>0</v>
      </c>
      <c r="PN139" s="498">
        <f t="shared" si="3759"/>
        <v>0</v>
      </c>
      <c r="PO139" s="498" t="e">
        <f t="shared" si="3760"/>
        <v>#N/A</v>
      </c>
      <c r="PP139" s="504">
        <f t="shared" si="3761"/>
        <v>0</v>
      </c>
      <c r="PQ139" s="500">
        <f t="shared" si="3762"/>
        <v>0</v>
      </c>
      <c r="PT139" s="665"/>
      <c r="PU139" s="666"/>
      <c r="PV139" s="667"/>
      <c r="PW139" s="676"/>
      <c r="PX139" s="669"/>
      <c r="PY139" s="670"/>
      <c r="PZ139" s="1324"/>
      <c r="QA139" s="497" t="e">
        <f t="shared" si="3763"/>
        <v>#N/A</v>
      </c>
      <c r="QB139" s="497" t="e">
        <f t="shared" si="3764"/>
        <v>#N/A</v>
      </c>
      <c r="QC139" s="498" t="e">
        <f t="shared" si="3765"/>
        <v>#N/A</v>
      </c>
      <c r="QD139" s="498">
        <f t="shared" si="3766"/>
        <v>0</v>
      </c>
      <c r="QE139" s="498">
        <f t="shared" si="3767"/>
        <v>0</v>
      </c>
      <c r="QF139" s="498" t="e">
        <f t="shared" si="3768"/>
        <v>#N/A</v>
      </c>
      <c r="QG139" s="504">
        <f t="shared" si="3769"/>
        <v>0</v>
      </c>
      <c r="QH139" s="500">
        <f t="shared" si="3770"/>
        <v>0</v>
      </c>
      <c r="QK139" s="665"/>
      <c r="QL139" s="666"/>
      <c r="QM139" s="667"/>
      <c r="QN139" s="676"/>
      <c r="QO139" s="669"/>
      <c r="QP139" s="670"/>
      <c r="QQ139" s="1324"/>
      <c r="QR139" s="497" t="e">
        <f t="shared" si="3771"/>
        <v>#N/A</v>
      </c>
      <c r="QS139" s="497" t="e">
        <f t="shared" si="3772"/>
        <v>#N/A</v>
      </c>
      <c r="QT139" s="498" t="e">
        <f t="shared" si="3773"/>
        <v>#N/A</v>
      </c>
      <c r="QU139" s="498">
        <f t="shared" si="3774"/>
        <v>0</v>
      </c>
      <c r="QV139" s="498">
        <f t="shared" si="3775"/>
        <v>0</v>
      </c>
      <c r="QW139" s="498" t="e">
        <f t="shared" si="3776"/>
        <v>#N/A</v>
      </c>
      <c r="QX139" s="504">
        <f t="shared" si="3777"/>
        <v>0</v>
      </c>
      <c r="QY139" s="500">
        <f t="shared" si="3778"/>
        <v>0</v>
      </c>
      <c r="RB139" s="381"/>
      <c r="RC139" s="382"/>
      <c r="RD139" s="383"/>
      <c r="RE139" s="384"/>
      <c r="RF139" s="385"/>
      <c r="RG139" s="386"/>
      <c r="RH139" s="386"/>
      <c r="RI139" s="497"/>
      <c r="RJ139" s="497"/>
      <c r="RK139" s="501"/>
      <c r="RL139" s="501"/>
      <c r="RM139" s="501"/>
      <c r="RN139" s="501"/>
      <c r="RO139" s="502"/>
      <c r="RP139" s="503"/>
      <c r="RS139" s="381"/>
      <c r="RT139" s="382"/>
      <c r="RU139" s="383"/>
      <c r="RV139" s="384"/>
      <c r="RW139" s="385"/>
      <c r="RX139" s="386"/>
      <c r="RY139" s="386"/>
      <c r="RZ139" s="497"/>
      <c r="SA139" s="497"/>
      <c r="SB139" s="501"/>
      <c r="SC139" s="501"/>
      <c r="SD139" s="501"/>
      <c r="SE139" s="501"/>
      <c r="SF139" s="502"/>
      <c r="SG139" s="503"/>
      <c r="SJ139" s="381"/>
      <c r="SK139" s="382"/>
      <c r="SL139" s="383"/>
      <c r="SM139" s="384"/>
      <c r="SN139" s="385"/>
      <c r="SO139" s="386"/>
      <c r="SP139" s="386"/>
      <c r="SQ139" s="497"/>
      <c r="SR139" s="497"/>
      <c r="SS139" s="501"/>
      <c r="ST139" s="501"/>
      <c r="SU139" s="501"/>
      <c r="SV139" s="501"/>
      <c r="SW139" s="502"/>
      <c r="SX139" s="503"/>
    </row>
    <row r="140" spans="2:518" ht="96.75" customHeight="1" thickTop="1" thickBot="1">
      <c r="B140" s="863" t="s">
        <v>622</v>
      </c>
      <c r="C140" s="833" t="s">
        <v>324</v>
      </c>
      <c r="D140" s="834" t="s">
        <v>623</v>
      </c>
      <c r="E140" s="835" t="s">
        <v>145</v>
      </c>
      <c r="F140" s="836">
        <v>17</v>
      </c>
      <c r="G140" s="916">
        <v>0</v>
      </c>
      <c r="H140" s="837">
        <v>0</v>
      </c>
      <c r="K140" s="965" t="s">
        <v>622</v>
      </c>
      <c r="L140" s="935" t="s">
        <v>324</v>
      </c>
      <c r="M140" s="936" t="s">
        <v>623</v>
      </c>
      <c r="N140" s="937" t="s">
        <v>145</v>
      </c>
      <c r="O140" s="938">
        <v>17</v>
      </c>
      <c r="P140" s="1017">
        <v>11300</v>
      </c>
      <c r="Q140" s="939">
        <v>192100</v>
      </c>
      <c r="R140" s="497">
        <f>IF(EXACT(VLOOKUP(K140,OFERTA_0,3,FALSE),M140),1,0)</f>
        <v>1</v>
      </c>
      <c r="S140" s="497">
        <f>IF(EXACT(VLOOKUP(K140,OFERTA_0,4,FALSE),N140),1,0)</f>
        <v>1</v>
      </c>
      <c r="T140" s="498">
        <f>IF(EXACT(VLOOKUP(K140,OFERTA_0,5,FALSE),O140),1,0)</f>
        <v>1</v>
      </c>
      <c r="U140" s="498">
        <f t="shared" ref="U140:U143" si="3779">IF(P140=0,0,1)</f>
        <v>1</v>
      </c>
      <c r="V140" s="498">
        <f t="shared" ref="V140:V143" si="3780">IF(Q140=0,0,1)</f>
        <v>1</v>
      </c>
      <c r="W140" s="498">
        <f t="shared" ref="W140:W143" si="3781">PRODUCT(R140:V140)</f>
        <v>1</v>
      </c>
      <c r="X140" s="504">
        <f t="shared" ref="X140:X143" si="3782">ROUND(Q140,0)</f>
        <v>192100</v>
      </c>
      <c r="Y140" s="500">
        <f t="shared" ref="Y140:Y143" si="3783">Q140-X140</f>
        <v>0</v>
      </c>
      <c r="Z140" s="486"/>
      <c r="AA140" s="486"/>
      <c r="AB140" s="965" t="s">
        <v>622</v>
      </c>
      <c r="AC140" s="935" t="s">
        <v>324</v>
      </c>
      <c r="AD140" s="936" t="s">
        <v>623</v>
      </c>
      <c r="AE140" s="937" t="s">
        <v>145</v>
      </c>
      <c r="AF140" s="938">
        <v>17</v>
      </c>
      <c r="AG140" s="1017">
        <v>120000</v>
      </c>
      <c r="AH140" s="939">
        <v>2040000</v>
      </c>
      <c r="AI140" s="497">
        <f>IF(EXACT(VLOOKUP(AB140,OFERTA_0,3,FALSE),AD140),1,0)</f>
        <v>1</v>
      </c>
      <c r="AJ140" s="497">
        <f>IF(EXACT(VLOOKUP(AB140,OFERTA_0,4,FALSE),AE140),1,0)</f>
        <v>1</v>
      </c>
      <c r="AK140" s="498">
        <f>IF(EXACT(VLOOKUP(AB140,OFERTA_0,5,FALSE),AF140),1,0)</f>
        <v>1</v>
      </c>
      <c r="AL140" s="498">
        <f t="shared" ref="AL140:AL143" si="3784">IF(AG140=0,0,1)</f>
        <v>1</v>
      </c>
      <c r="AM140" s="498">
        <f t="shared" ref="AM140:AM143" si="3785">IF(AH140=0,0,1)</f>
        <v>1</v>
      </c>
      <c r="AN140" s="498">
        <f t="shared" ref="AN140:AN143" si="3786">PRODUCT(AI140:AM140)</f>
        <v>1</v>
      </c>
      <c r="AO140" s="504">
        <f t="shared" ref="AO140:AO143" si="3787">ROUND(AH140,0)</f>
        <v>2040000</v>
      </c>
      <c r="AP140" s="500">
        <f t="shared" ref="AP140:AP143" si="3788">AH140-AO140</f>
        <v>0</v>
      </c>
      <c r="AQ140" s="486"/>
      <c r="AR140" s="486"/>
      <c r="AS140" s="965" t="s">
        <v>622</v>
      </c>
      <c r="AT140" s="935" t="s">
        <v>324</v>
      </c>
      <c r="AU140" s="936" t="s">
        <v>623</v>
      </c>
      <c r="AV140" s="937" t="s">
        <v>145</v>
      </c>
      <c r="AW140" s="938">
        <v>17</v>
      </c>
      <c r="AX140" s="1017">
        <v>16494</v>
      </c>
      <c r="AY140" s="939">
        <v>280398</v>
      </c>
      <c r="AZ140" s="497">
        <f>IF(EXACT(VLOOKUP(AS140,OFERTA_0,3,FALSE),AU140),1,0)</f>
        <v>1</v>
      </c>
      <c r="BA140" s="497">
        <f>IF(EXACT(VLOOKUP(AS140,OFERTA_0,4,FALSE),AV140),1,0)</f>
        <v>1</v>
      </c>
      <c r="BB140" s="498">
        <f>IF(EXACT(VLOOKUP(AS140,OFERTA_0,5,FALSE),AW140),1,0)</f>
        <v>1</v>
      </c>
      <c r="BC140" s="498">
        <f t="shared" ref="BC140:BC143" si="3789">IF(AX140=0,0,1)</f>
        <v>1</v>
      </c>
      <c r="BD140" s="498">
        <f t="shared" ref="BD140:BD143" si="3790">IF(AY140=0,0,1)</f>
        <v>1</v>
      </c>
      <c r="BE140" s="498">
        <f t="shared" ref="BE140:BE143" si="3791">PRODUCT(AZ140:BD140)</f>
        <v>1</v>
      </c>
      <c r="BF140" s="504">
        <f t="shared" ref="BF140:BF143" si="3792">ROUND(AY140,0)</f>
        <v>280398</v>
      </c>
      <c r="BG140" s="500">
        <f t="shared" ref="BG140:BG143" si="3793">AY140-BF140</f>
        <v>0</v>
      </c>
      <c r="BJ140" s="965" t="s">
        <v>622</v>
      </c>
      <c r="BK140" s="935" t="s">
        <v>324</v>
      </c>
      <c r="BL140" s="936" t="s">
        <v>623</v>
      </c>
      <c r="BM140" s="937" t="s">
        <v>145</v>
      </c>
      <c r="BN140" s="938">
        <v>17</v>
      </c>
      <c r="BO140" s="1017">
        <v>33470</v>
      </c>
      <c r="BP140" s="939">
        <v>568990</v>
      </c>
      <c r="BQ140" s="497">
        <f>IF(EXACT(VLOOKUP(BJ140,OFERTA_0,3,FALSE),BL140),1,0)</f>
        <v>1</v>
      </c>
      <c r="BR140" s="497">
        <f>IF(EXACT(VLOOKUP(BJ140,OFERTA_0,4,FALSE),BM140),1,0)</f>
        <v>1</v>
      </c>
      <c r="BS140" s="498">
        <f>IF(EXACT(VLOOKUP(BJ140,OFERTA_0,5,FALSE),BN140),1,0)</f>
        <v>1</v>
      </c>
      <c r="BT140" s="498">
        <f t="shared" ref="BT140:BT143" si="3794">IF(BO140=0,0,1)</f>
        <v>1</v>
      </c>
      <c r="BU140" s="498">
        <f t="shared" ref="BU140:BU143" si="3795">IF(BP140=0,0,1)</f>
        <v>1</v>
      </c>
      <c r="BV140" s="498">
        <f t="shared" ref="BV140:BV143" si="3796">PRODUCT(BQ140:BU140)</f>
        <v>1</v>
      </c>
      <c r="BW140" s="504">
        <f t="shared" ref="BW140:BW143" si="3797">ROUND(BP140,0)</f>
        <v>568990</v>
      </c>
      <c r="BX140" s="500">
        <f t="shared" ref="BX140:BX143" si="3798">BP140-BW140</f>
        <v>0</v>
      </c>
      <c r="CA140" s="965" t="s">
        <v>622</v>
      </c>
      <c r="CB140" s="935" t="s">
        <v>324</v>
      </c>
      <c r="CC140" s="936" t="s">
        <v>623</v>
      </c>
      <c r="CD140" s="937" t="s">
        <v>145</v>
      </c>
      <c r="CE140" s="938">
        <v>17</v>
      </c>
      <c r="CF140" s="1017">
        <v>31232</v>
      </c>
      <c r="CG140" s="939">
        <v>530944</v>
      </c>
      <c r="CH140" s="497">
        <f>IF(EXACT(VLOOKUP(CA140,OFERTA_0,3,FALSE),CC140),1,0)</f>
        <v>1</v>
      </c>
      <c r="CI140" s="497">
        <f>IF(EXACT(VLOOKUP(CA140,OFERTA_0,4,FALSE),CD140),1,0)</f>
        <v>1</v>
      </c>
      <c r="CJ140" s="498">
        <f>IF(EXACT(VLOOKUP(CA140,OFERTA_0,5,FALSE),CE140),1,0)</f>
        <v>1</v>
      </c>
      <c r="CK140" s="498">
        <f t="shared" ref="CK140:CK143" si="3799">IF(CF140=0,0,1)</f>
        <v>1</v>
      </c>
      <c r="CL140" s="498">
        <f t="shared" ref="CL140:CL143" si="3800">IF(CG140=0,0,1)</f>
        <v>1</v>
      </c>
      <c r="CM140" s="498">
        <f t="shared" ref="CM140:CM143" si="3801">PRODUCT(CH140:CL140)</f>
        <v>1</v>
      </c>
      <c r="CN140" s="504">
        <f t="shared" ref="CN140:CN143" si="3802">ROUND(CG140,0)</f>
        <v>530944</v>
      </c>
      <c r="CO140" s="500">
        <f t="shared" ref="CO140:CO143" si="3803">CG140-CN140</f>
        <v>0</v>
      </c>
      <c r="CR140" s="965" t="s">
        <v>622</v>
      </c>
      <c r="CS140" s="935" t="s">
        <v>324</v>
      </c>
      <c r="CT140" s="936" t="s">
        <v>623</v>
      </c>
      <c r="CU140" s="937" t="s">
        <v>145</v>
      </c>
      <c r="CV140" s="1030">
        <v>17</v>
      </c>
      <c r="CW140" s="1017">
        <v>31234</v>
      </c>
      <c r="CX140" s="698">
        <f t="shared" ref="CX140:CX143" si="3804">ROUND(CV140*CW140,0)</f>
        <v>530978</v>
      </c>
      <c r="CY140" s="497">
        <f>IF(EXACT(VLOOKUP(CR140,OFERTA_0,3,FALSE),CT140),1,0)</f>
        <v>1</v>
      </c>
      <c r="CZ140" s="497">
        <f>IF(EXACT(VLOOKUP(CR140,OFERTA_0,4,FALSE),CU140),1,0)</f>
        <v>1</v>
      </c>
      <c r="DA140" s="498">
        <f>IF(EXACT(VLOOKUP(CR140,OFERTA_0,5,FALSE),CV140),1,0)</f>
        <v>1</v>
      </c>
      <c r="DB140" s="498">
        <f t="shared" ref="DB140:DB143" si="3805">IF(CW140=0,0,1)</f>
        <v>1</v>
      </c>
      <c r="DC140" s="498">
        <f t="shared" ref="DC140:DC143" si="3806">IF(CX140=0,0,1)</f>
        <v>1</v>
      </c>
      <c r="DD140" s="498">
        <f t="shared" ref="DD140:DD143" si="3807">PRODUCT(CY140:DC140)</f>
        <v>1</v>
      </c>
      <c r="DE140" s="504">
        <f t="shared" ref="DE140:DE143" si="3808">ROUND(CX140,0)</f>
        <v>530978</v>
      </c>
      <c r="DF140" s="500">
        <f t="shared" ref="DF140:DF143" si="3809">CX140-DE140</f>
        <v>0</v>
      </c>
      <c r="DI140" s="965" t="s">
        <v>622</v>
      </c>
      <c r="DJ140" s="935" t="s">
        <v>324</v>
      </c>
      <c r="DK140" s="936" t="s">
        <v>623</v>
      </c>
      <c r="DL140" s="937" t="s">
        <v>145</v>
      </c>
      <c r="DM140" s="938">
        <v>17</v>
      </c>
      <c r="DN140" s="1017">
        <v>14500</v>
      </c>
      <c r="DO140" s="939">
        <v>246500</v>
      </c>
      <c r="DP140" s="497">
        <f>IF(EXACT(VLOOKUP(DI140,OFERTA_0,3,FALSE),DK140),1,0)</f>
        <v>1</v>
      </c>
      <c r="DQ140" s="497">
        <f>IF(EXACT(VLOOKUP(DI140,OFERTA_0,4,FALSE),DL140),1,0)</f>
        <v>1</v>
      </c>
      <c r="DR140" s="498">
        <f>IF(EXACT(VLOOKUP(DI140,OFERTA_0,5,FALSE),DM140),1,0)</f>
        <v>1</v>
      </c>
      <c r="DS140" s="498">
        <f t="shared" ref="DS140:DS143" si="3810">IF(DN140=0,0,1)</f>
        <v>1</v>
      </c>
      <c r="DT140" s="498">
        <f t="shared" ref="DT140:DT143" si="3811">IF(DO140=0,0,1)</f>
        <v>1</v>
      </c>
      <c r="DU140" s="498">
        <f t="shared" ref="DU140:DU143" si="3812">PRODUCT(DP140:DT140)</f>
        <v>1</v>
      </c>
      <c r="DV140" s="504">
        <f t="shared" ref="DV140:DV143" si="3813">ROUND(DO140,0)</f>
        <v>246500</v>
      </c>
      <c r="DW140" s="500">
        <f t="shared" ref="DW140:DW143" si="3814">DO140-DV140</f>
        <v>0</v>
      </c>
      <c r="DZ140" s="965" t="s">
        <v>622</v>
      </c>
      <c r="EA140" s="935" t="s">
        <v>324</v>
      </c>
      <c r="EB140" s="936" t="s">
        <v>623</v>
      </c>
      <c r="EC140" s="937" t="s">
        <v>145</v>
      </c>
      <c r="ED140" s="1030">
        <v>17</v>
      </c>
      <c r="EE140" s="1017">
        <v>36214</v>
      </c>
      <c r="EF140" s="698">
        <f t="shared" ref="EF140:EF143" si="3815">ROUND(ED140*EE140,0)</f>
        <v>615638</v>
      </c>
      <c r="EG140" s="497">
        <f>IF(EXACT(VLOOKUP(DZ140,OFERTA_0,3,FALSE),EB140),1,0)</f>
        <v>1</v>
      </c>
      <c r="EH140" s="497">
        <f>IF(EXACT(VLOOKUP(DZ140,OFERTA_0,4,FALSE),EC140),1,0)</f>
        <v>1</v>
      </c>
      <c r="EI140" s="498">
        <f>IF(EXACT(VLOOKUP(DZ140,OFERTA_0,5,FALSE),ED140),1,0)</f>
        <v>1</v>
      </c>
      <c r="EJ140" s="498">
        <f t="shared" ref="EJ140:EJ143" si="3816">IF(EE140=0,0,1)</f>
        <v>1</v>
      </c>
      <c r="EK140" s="498">
        <f t="shared" ref="EK140:EK143" si="3817">IF(EF140=0,0,1)</f>
        <v>1</v>
      </c>
      <c r="EL140" s="498">
        <f t="shared" ref="EL140:EL143" si="3818">PRODUCT(EG140:EK140)</f>
        <v>1</v>
      </c>
      <c r="EM140" s="504">
        <f t="shared" ref="EM140:EM143" si="3819">ROUND(EF140,0)</f>
        <v>615638</v>
      </c>
      <c r="EN140" s="500">
        <f t="shared" ref="EN140:EN143" si="3820">EF140-EM140</f>
        <v>0</v>
      </c>
      <c r="EQ140" s="665"/>
      <c r="ER140" s="666"/>
      <c r="ES140" s="667"/>
      <c r="ET140" s="676"/>
      <c r="EU140" s="669"/>
      <c r="EV140" s="670"/>
      <c r="EW140" s="1324"/>
      <c r="EX140" s="497" t="e">
        <f t="shared" si="3627"/>
        <v>#N/A</v>
      </c>
      <c r="EY140" s="497" t="e">
        <f t="shared" si="3628"/>
        <v>#N/A</v>
      </c>
      <c r="EZ140" s="498" t="e">
        <f t="shared" si="3629"/>
        <v>#N/A</v>
      </c>
      <c r="FA140" s="498">
        <f t="shared" si="3630"/>
        <v>0</v>
      </c>
      <c r="FB140" s="498">
        <f t="shared" si="3631"/>
        <v>0</v>
      </c>
      <c r="FC140" s="498" t="e">
        <f t="shared" si="3632"/>
        <v>#N/A</v>
      </c>
      <c r="FD140" s="504">
        <f t="shared" si="3633"/>
        <v>0</v>
      </c>
      <c r="FE140" s="500">
        <f t="shared" si="3634"/>
        <v>0</v>
      </c>
      <c r="FH140" s="665"/>
      <c r="FI140" s="666"/>
      <c r="FJ140" s="667"/>
      <c r="FK140" s="676"/>
      <c r="FL140" s="669"/>
      <c r="FM140" s="670"/>
      <c r="FN140" s="1324"/>
      <c r="FO140" s="497" t="e">
        <f t="shared" si="3635"/>
        <v>#N/A</v>
      </c>
      <c r="FP140" s="497" t="e">
        <f t="shared" si="3636"/>
        <v>#N/A</v>
      </c>
      <c r="FQ140" s="498" t="e">
        <f t="shared" si="3637"/>
        <v>#N/A</v>
      </c>
      <c r="FR140" s="498">
        <f t="shared" si="3638"/>
        <v>0</v>
      </c>
      <c r="FS140" s="498">
        <f t="shared" si="3639"/>
        <v>0</v>
      </c>
      <c r="FT140" s="498" t="e">
        <f t="shared" si="3640"/>
        <v>#N/A</v>
      </c>
      <c r="FU140" s="504">
        <f t="shared" si="3641"/>
        <v>0</v>
      </c>
      <c r="FV140" s="500">
        <f t="shared" si="3642"/>
        <v>0</v>
      </c>
      <c r="FY140" s="665"/>
      <c r="FZ140" s="666"/>
      <c r="GA140" s="667"/>
      <c r="GB140" s="676"/>
      <c r="GC140" s="669"/>
      <c r="GD140" s="670"/>
      <c r="GE140" s="1324"/>
      <c r="GF140" s="497" t="e">
        <f t="shared" si="3643"/>
        <v>#N/A</v>
      </c>
      <c r="GG140" s="497" t="e">
        <f t="shared" si="3644"/>
        <v>#N/A</v>
      </c>
      <c r="GH140" s="498" t="e">
        <f t="shared" si="3645"/>
        <v>#N/A</v>
      </c>
      <c r="GI140" s="498">
        <f t="shared" si="3646"/>
        <v>0</v>
      </c>
      <c r="GJ140" s="498">
        <f t="shared" si="3647"/>
        <v>0</v>
      </c>
      <c r="GK140" s="498" t="e">
        <f t="shared" si="3648"/>
        <v>#N/A</v>
      </c>
      <c r="GL140" s="504">
        <f t="shared" si="3649"/>
        <v>0</v>
      </c>
      <c r="GM140" s="500">
        <f t="shared" si="3650"/>
        <v>0</v>
      </c>
      <c r="GP140" s="665"/>
      <c r="GQ140" s="666"/>
      <c r="GR140" s="667"/>
      <c r="GS140" s="676"/>
      <c r="GT140" s="669"/>
      <c r="GU140" s="670"/>
      <c r="GV140" s="1324"/>
      <c r="GW140" s="497" t="e">
        <f t="shared" si="3651"/>
        <v>#N/A</v>
      </c>
      <c r="GX140" s="497" t="e">
        <f t="shared" si="3652"/>
        <v>#N/A</v>
      </c>
      <c r="GY140" s="498" t="e">
        <f t="shared" si="3653"/>
        <v>#N/A</v>
      </c>
      <c r="GZ140" s="498">
        <f t="shared" si="3654"/>
        <v>0</v>
      </c>
      <c r="HA140" s="498">
        <f t="shared" si="3655"/>
        <v>0</v>
      </c>
      <c r="HB140" s="498" t="e">
        <f t="shared" si="3656"/>
        <v>#N/A</v>
      </c>
      <c r="HC140" s="504">
        <f t="shared" si="3657"/>
        <v>0</v>
      </c>
      <c r="HD140" s="500">
        <f t="shared" si="3658"/>
        <v>0</v>
      </c>
      <c r="HG140" s="665"/>
      <c r="HH140" s="666"/>
      <c r="HI140" s="667"/>
      <c r="HJ140" s="676"/>
      <c r="HK140" s="669"/>
      <c r="HL140" s="670"/>
      <c r="HM140" s="1324"/>
      <c r="HN140" s="497" t="e">
        <f t="shared" si="3659"/>
        <v>#N/A</v>
      </c>
      <c r="HO140" s="497" t="e">
        <f t="shared" si="3660"/>
        <v>#N/A</v>
      </c>
      <c r="HP140" s="498" t="e">
        <f t="shared" si="3661"/>
        <v>#N/A</v>
      </c>
      <c r="HQ140" s="498">
        <f t="shared" si="3662"/>
        <v>0</v>
      </c>
      <c r="HR140" s="498">
        <f t="shared" si="3663"/>
        <v>0</v>
      </c>
      <c r="HS140" s="498" t="e">
        <f t="shared" si="3664"/>
        <v>#N/A</v>
      </c>
      <c r="HT140" s="504">
        <f t="shared" si="3665"/>
        <v>0</v>
      </c>
      <c r="HU140" s="500">
        <f t="shared" si="3666"/>
        <v>0</v>
      </c>
      <c r="HX140" s="665"/>
      <c r="HY140" s="666"/>
      <c r="HZ140" s="667"/>
      <c r="IA140" s="676"/>
      <c r="IB140" s="669"/>
      <c r="IC140" s="670"/>
      <c r="ID140" s="1324"/>
      <c r="IE140" s="497" t="e">
        <f t="shared" si="3667"/>
        <v>#N/A</v>
      </c>
      <c r="IF140" s="497" t="e">
        <f t="shared" si="3668"/>
        <v>#N/A</v>
      </c>
      <c r="IG140" s="498" t="e">
        <f t="shared" si="3669"/>
        <v>#N/A</v>
      </c>
      <c r="IH140" s="498">
        <f t="shared" si="3670"/>
        <v>0</v>
      </c>
      <c r="II140" s="498">
        <f t="shared" si="3671"/>
        <v>0</v>
      </c>
      <c r="IJ140" s="498" t="e">
        <f t="shared" si="3672"/>
        <v>#N/A</v>
      </c>
      <c r="IK140" s="504">
        <f t="shared" si="3673"/>
        <v>0</v>
      </c>
      <c r="IL140" s="500">
        <f t="shared" si="3674"/>
        <v>0</v>
      </c>
      <c r="IO140" s="665"/>
      <c r="IP140" s="666"/>
      <c r="IQ140" s="667"/>
      <c r="IR140" s="676"/>
      <c r="IS140" s="669"/>
      <c r="IT140" s="670"/>
      <c r="IU140" s="1324"/>
      <c r="IV140" s="497" t="e">
        <f t="shared" si="3675"/>
        <v>#N/A</v>
      </c>
      <c r="IW140" s="497" t="e">
        <f t="shared" si="3676"/>
        <v>#N/A</v>
      </c>
      <c r="IX140" s="498" t="e">
        <f t="shared" si="3677"/>
        <v>#N/A</v>
      </c>
      <c r="IY140" s="498">
        <f t="shared" si="3678"/>
        <v>0</v>
      </c>
      <c r="IZ140" s="498">
        <f t="shared" si="3679"/>
        <v>0</v>
      </c>
      <c r="JA140" s="498" t="e">
        <f t="shared" si="3680"/>
        <v>#N/A</v>
      </c>
      <c r="JB140" s="504">
        <f t="shared" si="3681"/>
        <v>0</v>
      </c>
      <c r="JC140" s="500">
        <f t="shared" si="3682"/>
        <v>0</v>
      </c>
      <c r="JF140" s="665"/>
      <c r="JG140" s="666"/>
      <c r="JH140" s="667"/>
      <c r="JI140" s="676"/>
      <c r="JJ140" s="669"/>
      <c r="JK140" s="670"/>
      <c r="JL140" s="1324"/>
      <c r="JM140" s="497" t="e">
        <f t="shared" si="3683"/>
        <v>#N/A</v>
      </c>
      <c r="JN140" s="497" t="e">
        <f t="shared" si="3684"/>
        <v>#N/A</v>
      </c>
      <c r="JO140" s="498" t="e">
        <f t="shared" si="3685"/>
        <v>#N/A</v>
      </c>
      <c r="JP140" s="498">
        <f t="shared" si="3686"/>
        <v>0</v>
      </c>
      <c r="JQ140" s="498">
        <f t="shared" si="3687"/>
        <v>0</v>
      </c>
      <c r="JR140" s="498" t="e">
        <f t="shared" si="3688"/>
        <v>#N/A</v>
      </c>
      <c r="JS140" s="504">
        <f t="shared" si="3689"/>
        <v>0</v>
      </c>
      <c r="JT140" s="500">
        <f t="shared" si="3690"/>
        <v>0</v>
      </c>
      <c r="JW140" s="665"/>
      <c r="JX140" s="666"/>
      <c r="JY140" s="667"/>
      <c r="JZ140" s="676"/>
      <c r="KA140" s="669"/>
      <c r="KB140" s="670"/>
      <c r="KC140" s="1324"/>
      <c r="KD140" s="497" t="e">
        <f t="shared" si="3691"/>
        <v>#N/A</v>
      </c>
      <c r="KE140" s="497" t="e">
        <f t="shared" si="3692"/>
        <v>#N/A</v>
      </c>
      <c r="KF140" s="498" t="e">
        <f t="shared" si="3693"/>
        <v>#N/A</v>
      </c>
      <c r="KG140" s="498">
        <f t="shared" si="3694"/>
        <v>0</v>
      </c>
      <c r="KH140" s="498">
        <f t="shared" si="3695"/>
        <v>0</v>
      </c>
      <c r="KI140" s="498" t="e">
        <f t="shared" si="3696"/>
        <v>#N/A</v>
      </c>
      <c r="KJ140" s="504">
        <f t="shared" si="3697"/>
        <v>0</v>
      </c>
      <c r="KK140" s="500">
        <f t="shared" si="3698"/>
        <v>0</v>
      </c>
      <c r="KN140" s="665"/>
      <c r="KO140" s="666"/>
      <c r="KP140" s="667"/>
      <c r="KQ140" s="676"/>
      <c r="KR140" s="669"/>
      <c r="KS140" s="670"/>
      <c r="KT140" s="1324"/>
      <c r="KU140" s="497" t="e">
        <f t="shared" si="3699"/>
        <v>#N/A</v>
      </c>
      <c r="KV140" s="497" t="e">
        <f t="shared" si="3700"/>
        <v>#N/A</v>
      </c>
      <c r="KW140" s="498" t="e">
        <f t="shared" si="3701"/>
        <v>#N/A</v>
      </c>
      <c r="KX140" s="498">
        <f t="shared" si="3702"/>
        <v>0</v>
      </c>
      <c r="KY140" s="498">
        <f t="shared" si="3703"/>
        <v>0</v>
      </c>
      <c r="KZ140" s="498" t="e">
        <f t="shared" si="3704"/>
        <v>#N/A</v>
      </c>
      <c r="LA140" s="504">
        <f t="shared" si="3705"/>
        <v>0</v>
      </c>
      <c r="LB140" s="500">
        <f t="shared" si="3706"/>
        <v>0</v>
      </c>
      <c r="LE140" s="665"/>
      <c r="LF140" s="666"/>
      <c r="LG140" s="667"/>
      <c r="LH140" s="676"/>
      <c r="LI140" s="669"/>
      <c r="LJ140" s="670"/>
      <c r="LK140" s="1324"/>
      <c r="LL140" s="497" t="e">
        <f t="shared" si="3707"/>
        <v>#N/A</v>
      </c>
      <c r="LM140" s="497" t="e">
        <f t="shared" si="3708"/>
        <v>#N/A</v>
      </c>
      <c r="LN140" s="498" t="e">
        <f t="shared" si="3709"/>
        <v>#N/A</v>
      </c>
      <c r="LO140" s="498">
        <f t="shared" si="3710"/>
        <v>0</v>
      </c>
      <c r="LP140" s="498">
        <f t="shared" si="3711"/>
        <v>0</v>
      </c>
      <c r="LQ140" s="498" t="e">
        <f t="shared" si="3712"/>
        <v>#N/A</v>
      </c>
      <c r="LR140" s="504">
        <f t="shared" si="3713"/>
        <v>0</v>
      </c>
      <c r="LS140" s="500">
        <f t="shared" si="3714"/>
        <v>0</v>
      </c>
      <c r="LV140" s="665"/>
      <c r="LW140" s="666"/>
      <c r="LX140" s="667"/>
      <c r="LY140" s="676"/>
      <c r="LZ140" s="669"/>
      <c r="MA140" s="670"/>
      <c r="MB140" s="1324"/>
      <c r="MC140" s="497" t="e">
        <f t="shared" si="3715"/>
        <v>#N/A</v>
      </c>
      <c r="MD140" s="497" t="e">
        <f t="shared" si="3716"/>
        <v>#N/A</v>
      </c>
      <c r="ME140" s="498" t="e">
        <f t="shared" si="3717"/>
        <v>#N/A</v>
      </c>
      <c r="MF140" s="498">
        <f t="shared" si="3718"/>
        <v>0</v>
      </c>
      <c r="MG140" s="498">
        <f t="shared" si="3719"/>
        <v>0</v>
      </c>
      <c r="MH140" s="498" t="e">
        <f t="shared" si="3720"/>
        <v>#N/A</v>
      </c>
      <c r="MI140" s="504">
        <f t="shared" si="3721"/>
        <v>0</v>
      </c>
      <c r="MJ140" s="500">
        <f t="shared" si="3722"/>
        <v>0</v>
      </c>
      <c r="MM140" s="665"/>
      <c r="MN140" s="666"/>
      <c r="MO140" s="667"/>
      <c r="MP140" s="676"/>
      <c r="MQ140" s="669"/>
      <c r="MR140" s="670"/>
      <c r="MS140" s="1324"/>
      <c r="MT140" s="497" t="e">
        <f t="shared" si="3723"/>
        <v>#N/A</v>
      </c>
      <c r="MU140" s="497" t="e">
        <f t="shared" si="3724"/>
        <v>#N/A</v>
      </c>
      <c r="MV140" s="498" t="e">
        <f t="shared" si="3725"/>
        <v>#N/A</v>
      </c>
      <c r="MW140" s="498">
        <f t="shared" si="3726"/>
        <v>0</v>
      </c>
      <c r="MX140" s="498">
        <f t="shared" si="3727"/>
        <v>0</v>
      </c>
      <c r="MY140" s="498" t="e">
        <f t="shared" si="3728"/>
        <v>#N/A</v>
      </c>
      <c r="MZ140" s="504">
        <f t="shared" si="3729"/>
        <v>0</v>
      </c>
      <c r="NA140" s="500">
        <f t="shared" si="3730"/>
        <v>0</v>
      </c>
      <c r="ND140" s="665"/>
      <c r="NE140" s="666"/>
      <c r="NF140" s="667"/>
      <c r="NG140" s="676"/>
      <c r="NH140" s="669"/>
      <c r="NI140" s="670"/>
      <c r="NJ140" s="1324"/>
      <c r="NK140" s="497" t="e">
        <f t="shared" si="3731"/>
        <v>#N/A</v>
      </c>
      <c r="NL140" s="497" t="e">
        <f t="shared" si="3732"/>
        <v>#N/A</v>
      </c>
      <c r="NM140" s="498" t="e">
        <f t="shared" si="3733"/>
        <v>#N/A</v>
      </c>
      <c r="NN140" s="498">
        <f t="shared" si="3734"/>
        <v>0</v>
      </c>
      <c r="NO140" s="498">
        <f t="shared" si="3735"/>
        <v>0</v>
      </c>
      <c r="NP140" s="498" t="e">
        <f t="shared" si="3736"/>
        <v>#N/A</v>
      </c>
      <c r="NQ140" s="504">
        <f t="shared" si="3737"/>
        <v>0</v>
      </c>
      <c r="NR140" s="500">
        <f t="shared" si="3738"/>
        <v>0</v>
      </c>
      <c r="NU140" s="665"/>
      <c r="NV140" s="666"/>
      <c r="NW140" s="667"/>
      <c r="NX140" s="676"/>
      <c r="NY140" s="669"/>
      <c r="NZ140" s="670"/>
      <c r="OA140" s="1324"/>
      <c r="OB140" s="497" t="e">
        <f t="shared" si="3739"/>
        <v>#N/A</v>
      </c>
      <c r="OC140" s="497" t="e">
        <f t="shared" si="3740"/>
        <v>#N/A</v>
      </c>
      <c r="OD140" s="498" t="e">
        <f t="shared" si="3741"/>
        <v>#N/A</v>
      </c>
      <c r="OE140" s="498">
        <f t="shared" si="3742"/>
        <v>0</v>
      </c>
      <c r="OF140" s="498">
        <f t="shared" si="3743"/>
        <v>0</v>
      </c>
      <c r="OG140" s="498" t="e">
        <f t="shared" si="3744"/>
        <v>#N/A</v>
      </c>
      <c r="OH140" s="504">
        <f t="shared" si="3745"/>
        <v>0</v>
      </c>
      <c r="OI140" s="500">
        <f t="shared" si="3746"/>
        <v>0</v>
      </c>
      <c r="OL140" s="665"/>
      <c r="OM140" s="666"/>
      <c r="ON140" s="667"/>
      <c r="OO140" s="676"/>
      <c r="OP140" s="669"/>
      <c r="OQ140" s="670"/>
      <c r="OR140" s="1324"/>
      <c r="OS140" s="497" t="e">
        <f t="shared" si="3747"/>
        <v>#N/A</v>
      </c>
      <c r="OT140" s="497" t="e">
        <f t="shared" si="3748"/>
        <v>#N/A</v>
      </c>
      <c r="OU140" s="498" t="e">
        <f t="shared" si="3749"/>
        <v>#N/A</v>
      </c>
      <c r="OV140" s="498">
        <f t="shared" si="3750"/>
        <v>0</v>
      </c>
      <c r="OW140" s="498">
        <f t="shared" si="3751"/>
        <v>0</v>
      </c>
      <c r="OX140" s="498" t="e">
        <f t="shared" si="3752"/>
        <v>#N/A</v>
      </c>
      <c r="OY140" s="504">
        <f t="shared" si="3753"/>
        <v>0</v>
      </c>
      <c r="OZ140" s="500">
        <f t="shared" si="3754"/>
        <v>0</v>
      </c>
      <c r="PC140" s="665"/>
      <c r="PD140" s="666"/>
      <c r="PE140" s="667"/>
      <c r="PF140" s="676"/>
      <c r="PG140" s="669"/>
      <c r="PH140" s="670"/>
      <c r="PI140" s="1324"/>
      <c r="PJ140" s="497" t="e">
        <f t="shared" si="3755"/>
        <v>#N/A</v>
      </c>
      <c r="PK140" s="497" t="e">
        <f t="shared" si="3756"/>
        <v>#N/A</v>
      </c>
      <c r="PL140" s="498" t="e">
        <f t="shared" si="3757"/>
        <v>#N/A</v>
      </c>
      <c r="PM140" s="498">
        <f t="shared" si="3758"/>
        <v>0</v>
      </c>
      <c r="PN140" s="498">
        <f t="shared" si="3759"/>
        <v>0</v>
      </c>
      <c r="PO140" s="498" t="e">
        <f t="shared" si="3760"/>
        <v>#N/A</v>
      </c>
      <c r="PP140" s="504">
        <f t="shared" si="3761"/>
        <v>0</v>
      </c>
      <c r="PQ140" s="500">
        <f t="shared" si="3762"/>
        <v>0</v>
      </c>
      <c r="PT140" s="665"/>
      <c r="PU140" s="666"/>
      <c r="PV140" s="667"/>
      <c r="PW140" s="676"/>
      <c r="PX140" s="669"/>
      <c r="PY140" s="670"/>
      <c r="PZ140" s="1324"/>
      <c r="QA140" s="497" t="e">
        <f t="shared" si="3763"/>
        <v>#N/A</v>
      </c>
      <c r="QB140" s="497" t="e">
        <f t="shared" si="3764"/>
        <v>#N/A</v>
      </c>
      <c r="QC140" s="498" t="e">
        <f t="shared" si="3765"/>
        <v>#N/A</v>
      </c>
      <c r="QD140" s="498">
        <f t="shared" si="3766"/>
        <v>0</v>
      </c>
      <c r="QE140" s="498">
        <f t="shared" si="3767"/>
        <v>0</v>
      </c>
      <c r="QF140" s="498" t="e">
        <f t="shared" si="3768"/>
        <v>#N/A</v>
      </c>
      <c r="QG140" s="504">
        <f t="shared" si="3769"/>
        <v>0</v>
      </c>
      <c r="QH140" s="500">
        <f t="shared" si="3770"/>
        <v>0</v>
      </c>
      <c r="QK140" s="665"/>
      <c r="QL140" s="666"/>
      <c r="QM140" s="667"/>
      <c r="QN140" s="676"/>
      <c r="QO140" s="669"/>
      <c r="QP140" s="670"/>
      <c r="QQ140" s="1324"/>
      <c r="QR140" s="497" t="e">
        <f t="shared" si="3771"/>
        <v>#N/A</v>
      </c>
      <c r="QS140" s="497" t="e">
        <f t="shared" si="3772"/>
        <v>#N/A</v>
      </c>
      <c r="QT140" s="498" t="e">
        <f t="shared" si="3773"/>
        <v>#N/A</v>
      </c>
      <c r="QU140" s="498">
        <f t="shared" si="3774"/>
        <v>0</v>
      </c>
      <c r="QV140" s="498">
        <f t="shared" si="3775"/>
        <v>0</v>
      </c>
      <c r="QW140" s="498" t="e">
        <f t="shared" si="3776"/>
        <v>#N/A</v>
      </c>
      <c r="QX140" s="504">
        <f t="shared" si="3777"/>
        <v>0</v>
      </c>
      <c r="QY140" s="500">
        <f t="shared" si="3778"/>
        <v>0</v>
      </c>
      <c r="RB140" s="381"/>
      <c r="RC140" s="382"/>
      <c r="RD140" s="383"/>
      <c r="RE140" s="384"/>
      <c r="RF140" s="385"/>
      <c r="RG140" s="386"/>
      <c r="RH140" s="386"/>
      <c r="RI140" s="497"/>
      <c r="RJ140" s="497"/>
      <c r="RK140" s="501"/>
      <c r="RL140" s="501"/>
      <c r="RM140" s="501"/>
      <c r="RN140" s="501"/>
      <c r="RO140" s="502"/>
      <c r="RP140" s="503"/>
      <c r="RS140" s="381"/>
      <c r="RT140" s="382"/>
      <c r="RU140" s="383"/>
      <c r="RV140" s="384"/>
      <c r="RW140" s="385"/>
      <c r="RX140" s="386"/>
      <c r="RY140" s="386"/>
      <c r="RZ140" s="497"/>
      <c r="SA140" s="497"/>
      <c r="SB140" s="501"/>
      <c r="SC140" s="501"/>
      <c r="SD140" s="501"/>
      <c r="SE140" s="501"/>
      <c r="SF140" s="502"/>
      <c r="SG140" s="503"/>
      <c r="SJ140" s="381"/>
      <c r="SK140" s="382"/>
      <c r="SL140" s="383"/>
      <c r="SM140" s="384"/>
      <c r="SN140" s="385"/>
      <c r="SO140" s="386"/>
      <c r="SP140" s="386"/>
      <c r="SQ140" s="497"/>
      <c r="SR140" s="497"/>
      <c r="SS140" s="501"/>
      <c r="ST140" s="501"/>
      <c r="SU140" s="501"/>
      <c r="SV140" s="501"/>
      <c r="SW140" s="502"/>
      <c r="SX140" s="503"/>
    </row>
    <row r="141" spans="2:518" ht="96.75" customHeight="1" thickTop="1" thickBot="1">
      <c r="B141" s="832" t="s">
        <v>624</v>
      </c>
      <c r="C141" s="833" t="s">
        <v>324</v>
      </c>
      <c r="D141" s="834" t="s">
        <v>625</v>
      </c>
      <c r="E141" s="835" t="s">
        <v>146</v>
      </c>
      <c r="F141" s="836">
        <v>3</v>
      </c>
      <c r="G141" s="916">
        <v>0</v>
      </c>
      <c r="H141" s="837">
        <v>0</v>
      </c>
      <c r="K141" s="934" t="s">
        <v>624</v>
      </c>
      <c r="L141" s="935" t="s">
        <v>324</v>
      </c>
      <c r="M141" s="936" t="s">
        <v>625</v>
      </c>
      <c r="N141" s="937" t="s">
        <v>146</v>
      </c>
      <c r="O141" s="938">
        <v>3</v>
      </c>
      <c r="P141" s="1017">
        <v>28800</v>
      </c>
      <c r="Q141" s="939">
        <v>86400</v>
      </c>
      <c r="R141" s="497">
        <f>IF(EXACT(VLOOKUP(K141,OFERTA_0,3,FALSE),M141),1,0)</f>
        <v>1</v>
      </c>
      <c r="S141" s="497">
        <f>IF(EXACT(VLOOKUP(K141,OFERTA_0,4,FALSE),N141),1,0)</f>
        <v>1</v>
      </c>
      <c r="T141" s="498">
        <f>IF(EXACT(VLOOKUP(K141,OFERTA_0,5,FALSE),O141),1,0)</f>
        <v>1</v>
      </c>
      <c r="U141" s="498">
        <f t="shared" si="3779"/>
        <v>1</v>
      </c>
      <c r="V141" s="498">
        <f t="shared" si="3780"/>
        <v>1</v>
      </c>
      <c r="W141" s="498">
        <f t="shared" si="3781"/>
        <v>1</v>
      </c>
      <c r="X141" s="504">
        <f t="shared" si="3782"/>
        <v>86400</v>
      </c>
      <c r="Y141" s="500">
        <f t="shared" si="3783"/>
        <v>0</v>
      </c>
      <c r="Z141" s="486"/>
      <c r="AA141" s="486"/>
      <c r="AB141" s="934" t="s">
        <v>624</v>
      </c>
      <c r="AC141" s="935" t="s">
        <v>324</v>
      </c>
      <c r="AD141" s="936" t="s">
        <v>625</v>
      </c>
      <c r="AE141" s="937" t="s">
        <v>146</v>
      </c>
      <c r="AF141" s="938">
        <v>3</v>
      </c>
      <c r="AG141" s="1017">
        <v>322000</v>
      </c>
      <c r="AH141" s="939">
        <v>966000</v>
      </c>
      <c r="AI141" s="497">
        <f>IF(EXACT(VLOOKUP(AB141,OFERTA_0,3,FALSE),AD141),1,0)</f>
        <v>1</v>
      </c>
      <c r="AJ141" s="497">
        <f>IF(EXACT(VLOOKUP(AB141,OFERTA_0,4,FALSE),AE141),1,0)</f>
        <v>1</v>
      </c>
      <c r="AK141" s="498">
        <f>IF(EXACT(VLOOKUP(AB141,OFERTA_0,5,FALSE),AF141),1,0)</f>
        <v>1</v>
      </c>
      <c r="AL141" s="498">
        <f t="shared" si="3784"/>
        <v>1</v>
      </c>
      <c r="AM141" s="498">
        <f t="shared" si="3785"/>
        <v>1</v>
      </c>
      <c r="AN141" s="498">
        <f t="shared" si="3786"/>
        <v>1</v>
      </c>
      <c r="AO141" s="504">
        <f t="shared" si="3787"/>
        <v>966000</v>
      </c>
      <c r="AP141" s="500">
        <f t="shared" si="3788"/>
        <v>0</v>
      </c>
      <c r="AQ141" s="486"/>
      <c r="AR141" s="486"/>
      <c r="AS141" s="934" t="s">
        <v>624</v>
      </c>
      <c r="AT141" s="935" t="s">
        <v>324</v>
      </c>
      <c r="AU141" s="936" t="s">
        <v>625</v>
      </c>
      <c r="AV141" s="937" t="s">
        <v>146</v>
      </c>
      <c r="AW141" s="938">
        <v>3</v>
      </c>
      <c r="AX141" s="1017">
        <v>147500</v>
      </c>
      <c r="AY141" s="939">
        <v>442500</v>
      </c>
      <c r="AZ141" s="497">
        <f>IF(EXACT(VLOOKUP(AS141,OFERTA_0,3,FALSE),AU141),1,0)</f>
        <v>1</v>
      </c>
      <c r="BA141" s="497">
        <f>IF(EXACT(VLOOKUP(AS141,OFERTA_0,4,FALSE),AV141),1,0)</f>
        <v>1</v>
      </c>
      <c r="BB141" s="498">
        <f>IF(EXACT(VLOOKUP(AS141,OFERTA_0,5,FALSE),AW141),1,0)</f>
        <v>1</v>
      </c>
      <c r="BC141" s="498">
        <f t="shared" si="3789"/>
        <v>1</v>
      </c>
      <c r="BD141" s="498">
        <f t="shared" si="3790"/>
        <v>1</v>
      </c>
      <c r="BE141" s="498">
        <f t="shared" si="3791"/>
        <v>1</v>
      </c>
      <c r="BF141" s="504">
        <f t="shared" si="3792"/>
        <v>442500</v>
      </c>
      <c r="BG141" s="500">
        <f t="shared" si="3793"/>
        <v>0</v>
      </c>
      <c r="BJ141" s="934" t="s">
        <v>624</v>
      </c>
      <c r="BK141" s="935" t="s">
        <v>324</v>
      </c>
      <c r="BL141" s="936" t="s">
        <v>625</v>
      </c>
      <c r="BM141" s="937" t="s">
        <v>146</v>
      </c>
      <c r="BN141" s="938">
        <v>3</v>
      </c>
      <c r="BO141" s="1017">
        <v>100554</v>
      </c>
      <c r="BP141" s="939">
        <v>301662</v>
      </c>
      <c r="BQ141" s="497">
        <f>IF(EXACT(VLOOKUP(BJ141,OFERTA_0,3,FALSE),BL141),1,0)</f>
        <v>1</v>
      </c>
      <c r="BR141" s="497">
        <f>IF(EXACT(VLOOKUP(BJ141,OFERTA_0,4,FALSE),BM141),1,0)</f>
        <v>1</v>
      </c>
      <c r="BS141" s="498">
        <f>IF(EXACT(VLOOKUP(BJ141,OFERTA_0,5,FALSE),BN141),1,0)</f>
        <v>1</v>
      </c>
      <c r="BT141" s="498">
        <f t="shared" si="3794"/>
        <v>1</v>
      </c>
      <c r="BU141" s="498">
        <f t="shared" si="3795"/>
        <v>1</v>
      </c>
      <c r="BV141" s="498">
        <f t="shared" si="3796"/>
        <v>1</v>
      </c>
      <c r="BW141" s="504">
        <f t="shared" si="3797"/>
        <v>301662</v>
      </c>
      <c r="BX141" s="500">
        <f t="shared" si="3798"/>
        <v>0</v>
      </c>
      <c r="CA141" s="934" t="s">
        <v>624</v>
      </c>
      <c r="CB141" s="935" t="s">
        <v>324</v>
      </c>
      <c r="CC141" s="936" t="s">
        <v>625</v>
      </c>
      <c r="CD141" s="937" t="s">
        <v>146</v>
      </c>
      <c r="CE141" s="938">
        <v>3</v>
      </c>
      <c r="CF141" s="1017">
        <v>50950</v>
      </c>
      <c r="CG141" s="939">
        <v>152850</v>
      </c>
      <c r="CH141" s="497">
        <f>IF(EXACT(VLOOKUP(CA141,OFERTA_0,3,FALSE),CC141),1,0)</f>
        <v>1</v>
      </c>
      <c r="CI141" s="497">
        <f>IF(EXACT(VLOOKUP(CA141,OFERTA_0,4,FALSE),CD141),1,0)</f>
        <v>1</v>
      </c>
      <c r="CJ141" s="498">
        <f>IF(EXACT(VLOOKUP(CA141,OFERTA_0,5,FALSE),CE141),1,0)</f>
        <v>1</v>
      </c>
      <c r="CK141" s="498">
        <f t="shared" si="3799"/>
        <v>1</v>
      </c>
      <c r="CL141" s="498">
        <f t="shared" si="3800"/>
        <v>1</v>
      </c>
      <c r="CM141" s="498">
        <f t="shared" si="3801"/>
        <v>1</v>
      </c>
      <c r="CN141" s="504">
        <f t="shared" si="3802"/>
        <v>152850</v>
      </c>
      <c r="CO141" s="500">
        <f t="shared" si="3803"/>
        <v>0</v>
      </c>
      <c r="CR141" s="934" t="s">
        <v>624</v>
      </c>
      <c r="CS141" s="935" t="s">
        <v>324</v>
      </c>
      <c r="CT141" s="936" t="s">
        <v>625</v>
      </c>
      <c r="CU141" s="937" t="s">
        <v>146</v>
      </c>
      <c r="CV141" s="1030">
        <v>3</v>
      </c>
      <c r="CW141" s="1017">
        <v>50951</v>
      </c>
      <c r="CX141" s="698">
        <f t="shared" si="3804"/>
        <v>152853</v>
      </c>
      <c r="CY141" s="497">
        <f>IF(EXACT(VLOOKUP(CR141,OFERTA_0,3,FALSE),CT141),1,0)</f>
        <v>1</v>
      </c>
      <c r="CZ141" s="497">
        <f>IF(EXACT(VLOOKUP(CR141,OFERTA_0,4,FALSE),CU141),1,0)</f>
        <v>1</v>
      </c>
      <c r="DA141" s="498">
        <f>IF(EXACT(VLOOKUP(CR141,OFERTA_0,5,FALSE),CV141),1,0)</f>
        <v>1</v>
      </c>
      <c r="DB141" s="498">
        <f t="shared" si="3805"/>
        <v>1</v>
      </c>
      <c r="DC141" s="498">
        <f t="shared" si="3806"/>
        <v>1</v>
      </c>
      <c r="DD141" s="498">
        <f t="shared" si="3807"/>
        <v>1</v>
      </c>
      <c r="DE141" s="504">
        <f t="shared" si="3808"/>
        <v>152853</v>
      </c>
      <c r="DF141" s="500">
        <f t="shared" si="3809"/>
        <v>0</v>
      </c>
      <c r="DI141" s="934" t="s">
        <v>624</v>
      </c>
      <c r="DJ141" s="935" t="s">
        <v>324</v>
      </c>
      <c r="DK141" s="936" t="s">
        <v>625</v>
      </c>
      <c r="DL141" s="937" t="s">
        <v>146</v>
      </c>
      <c r="DM141" s="938">
        <v>3</v>
      </c>
      <c r="DN141" s="1017">
        <v>29000</v>
      </c>
      <c r="DO141" s="939">
        <v>87000</v>
      </c>
      <c r="DP141" s="497">
        <f>IF(EXACT(VLOOKUP(DI141,OFERTA_0,3,FALSE),DK141),1,0)</f>
        <v>1</v>
      </c>
      <c r="DQ141" s="497">
        <f>IF(EXACT(VLOOKUP(DI141,OFERTA_0,4,FALSE),DL141),1,0)</f>
        <v>1</v>
      </c>
      <c r="DR141" s="498">
        <f>IF(EXACT(VLOOKUP(DI141,OFERTA_0,5,FALSE),DM141),1,0)</f>
        <v>1</v>
      </c>
      <c r="DS141" s="498">
        <f t="shared" si="3810"/>
        <v>1</v>
      </c>
      <c r="DT141" s="498">
        <f t="shared" si="3811"/>
        <v>1</v>
      </c>
      <c r="DU141" s="498">
        <f t="shared" si="3812"/>
        <v>1</v>
      </c>
      <c r="DV141" s="504">
        <f t="shared" si="3813"/>
        <v>87000</v>
      </c>
      <c r="DW141" s="500">
        <f t="shared" si="3814"/>
        <v>0</v>
      </c>
      <c r="DZ141" s="934" t="s">
        <v>624</v>
      </c>
      <c r="EA141" s="935" t="s">
        <v>324</v>
      </c>
      <c r="EB141" s="936" t="s">
        <v>625</v>
      </c>
      <c r="EC141" s="937" t="s">
        <v>146</v>
      </c>
      <c r="ED141" s="1030">
        <v>3</v>
      </c>
      <c r="EE141" s="1017">
        <v>53942</v>
      </c>
      <c r="EF141" s="698">
        <f t="shared" si="3815"/>
        <v>161826</v>
      </c>
      <c r="EG141" s="497">
        <f>IF(EXACT(VLOOKUP(DZ141,OFERTA_0,3,FALSE),EB141),1,0)</f>
        <v>1</v>
      </c>
      <c r="EH141" s="497">
        <f>IF(EXACT(VLOOKUP(DZ141,OFERTA_0,4,FALSE),EC141),1,0)</f>
        <v>1</v>
      </c>
      <c r="EI141" s="498">
        <f>IF(EXACT(VLOOKUP(DZ141,OFERTA_0,5,FALSE),ED141),1,0)</f>
        <v>1</v>
      </c>
      <c r="EJ141" s="498">
        <f t="shared" si="3816"/>
        <v>1</v>
      </c>
      <c r="EK141" s="498">
        <f t="shared" si="3817"/>
        <v>1</v>
      </c>
      <c r="EL141" s="498">
        <f t="shared" si="3818"/>
        <v>1</v>
      </c>
      <c r="EM141" s="504">
        <f t="shared" si="3819"/>
        <v>161826</v>
      </c>
      <c r="EN141" s="500">
        <f t="shared" si="3820"/>
        <v>0</v>
      </c>
      <c r="EQ141" s="665"/>
      <c r="ER141" s="666"/>
      <c r="ES141" s="667"/>
      <c r="ET141" s="676"/>
      <c r="EU141" s="669"/>
      <c r="EV141" s="670"/>
      <c r="EW141" s="1324"/>
      <c r="EX141" s="497" t="e">
        <f t="shared" si="3627"/>
        <v>#N/A</v>
      </c>
      <c r="EY141" s="497" t="e">
        <f t="shared" si="3628"/>
        <v>#N/A</v>
      </c>
      <c r="EZ141" s="498" t="e">
        <f t="shared" si="3629"/>
        <v>#N/A</v>
      </c>
      <c r="FA141" s="498">
        <f t="shared" si="3630"/>
        <v>0</v>
      </c>
      <c r="FB141" s="498">
        <f t="shared" si="3631"/>
        <v>0</v>
      </c>
      <c r="FC141" s="498" t="e">
        <f t="shared" si="3632"/>
        <v>#N/A</v>
      </c>
      <c r="FD141" s="504">
        <f t="shared" si="3633"/>
        <v>0</v>
      </c>
      <c r="FE141" s="500">
        <f t="shared" si="3634"/>
        <v>0</v>
      </c>
      <c r="FH141" s="665"/>
      <c r="FI141" s="666"/>
      <c r="FJ141" s="667"/>
      <c r="FK141" s="676"/>
      <c r="FL141" s="669"/>
      <c r="FM141" s="670"/>
      <c r="FN141" s="1324"/>
      <c r="FO141" s="497" t="e">
        <f t="shared" si="3635"/>
        <v>#N/A</v>
      </c>
      <c r="FP141" s="497" t="e">
        <f t="shared" si="3636"/>
        <v>#N/A</v>
      </c>
      <c r="FQ141" s="498" t="e">
        <f t="shared" si="3637"/>
        <v>#N/A</v>
      </c>
      <c r="FR141" s="498">
        <f t="shared" si="3638"/>
        <v>0</v>
      </c>
      <c r="FS141" s="498">
        <f t="shared" si="3639"/>
        <v>0</v>
      </c>
      <c r="FT141" s="498" t="e">
        <f t="shared" si="3640"/>
        <v>#N/A</v>
      </c>
      <c r="FU141" s="504">
        <f t="shared" si="3641"/>
        <v>0</v>
      </c>
      <c r="FV141" s="500">
        <f t="shared" si="3642"/>
        <v>0</v>
      </c>
      <c r="FY141" s="665"/>
      <c r="FZ141" s="666"/>
      <c r="GA141" s="667"/>
      <c r="GB141" s="676"/>
      <c r="GC141" s="669"/>
      <c r="GD141" s="670"/>
      <c r="GE141" s="1324"/>
      <c r="GF141" s="497" t="e">
        <f t="shared" si="3643"/>
        <v>#N/A</v>
      </c>
      <c r="GG141" s="497" t="e">
        <f t="shared" si="3644"/>
        <v>#N/A</v>
      </c>
      <c r="GH141" s="498" t="e">
        <f t="shared" si="3645"/>
        <v>#N/A</v>
      </c>
      <c r="GI141" s="498">
        <f t="shared" si="3646"/>
        <v>0</v>
      </c>
      <c r="GJ141" s="498">
        <f t="shared" si="3647"/>
        <v>0</v>
      </c>
      <c r="GK141" s="498" t="e">
        <f t="shared" si="3648"/>
        <v>#N/A</v>
      </c>
      <c r="GL141" s="504">
        <f t="shared" si="3649"/>
        <v>0</v>
      </c>
      <c r="GM141" s="500">
        <f t="shared" si="3650"/>
        <v>0</v>
      </c>
      <c r="GP141" s="665"/>
      <c r="GQ141" s="666"/>
      <c r="GR141" s="667"/>
      <c r="GS141" s="676"/>
      <c r="GT141" s="669"/>
      <c r="GU141" s="670"/>
      <c r="GV141" s="1324"/>
      <c r="GW141" s="497" t="e">
        <f t="shared" si="3651"/>
        <v>#N/A</v>
      </c>
      <c r="GX141" s="497" t="e">
        <f t="shared" si="3652"/>
        <v>#N/A</v>
      </c>
      <c r="GY141" s="498" t="e">
        <f t="shared" si="3653"/>
        <v>#N/A</v>
      </c>
      <c r="GZ141" s="498">
        <f t="shared" si="3654"/>
        <v>0</v>
      </c>
      <c r="HA141" s="498">
        <f t="shared" si="3655"/>
        <v>0</v>
      </c>
      <c r="HB141" s="498" t="e">
        <f t="shared" si="3656"/>
        <v>#N/A</v>
      </c>
      <c r="HC141" s="504">
        <f t="shared" si="3657"/>
        <v>0</v>
      </c>
      <c r="HD141" s="500">
        <f t="shared" si="3658"/>
        <v>0</v>
      </c>
      <c r="HG141" s="665"/>
      <c r="HH141" s="666"/>
      <c r="HI141" s="667"/>
      <c r="HJ141" s="676"/>
      <c r="HK141" s="669"/>
      <c r="HL141" s="670"/>
      <c r="HM141" s="1324"/>
      <c r="HN141" s="497" t="e">
        <f t="shared" si="3659"/>
        <v>#N/A</v>
      </c>
      <c r="HO141" s="497" t="e">
        <f t="shared" si="3660"/>
        <v>#N/A</v>
      </c>
      <c r="HP141" s="498" t="e">
        <f t="shared" si="3661"/>
        <v>#N/A</v>
      </c>
      <c r="HQ141" s="498">
        <f t="shared" si="3662"/>
        <v>0</v>
      </c>
      <c r="HR141" s="498">
        <f t="shared" si="3663"/>
        <v>0</v>
      </c>
      <c r="HS141" s="498" t="e">
        <f t="shared" si="3664"/>
        <v>#N/A</v>
      </c>
      <c r="HT141" s="504">
        <f t="shared" si="3665"/>
        <v>0</v>
      </c>
      <c r="HU141" s="500">
        <f t="shared" si="3666"/>
        <v>0</v>
      </c>
      <c r="HX141" s="665"/>
      <c r="HY141" s="666"/>
      <c r="HZ141" s="667"/>
      <c r="IA141" s="676"/>
      <c r="IB141" s="669"/>
      <c r="IC141" s="670"/>
      <c r="ID141" s="1324"/>
      <c r="IE141" s="497" t="e">
        <f t="shared" si="3667"/>
        <v>#N/A</v>
      </c>
      <c r="IF141" s="497" t="e">
        <f t="shared" si="3668"/>
        <v>#N/A</v>
      </c>
      <c r="IG141" s="498" t="e">
        <f t="shared" si="3669"/>
        <v>#N/A</v>
      </c>
      <c r="IH141" s="498">
        <f t="shared" si="3670"/>
        <v>0</v>
      </c>
      <c r="II141" s="498">
        <f t="shared" si="3671"/>
        <v>0</v>
      </c>
      <c r="IJ141" s="498" t="e">
        <f t="shared" si="3672"/>
        <v>#N/A</v>
      </c>
      <c r="IK141" s="504">
        <f t="shared" si="3673"/>
        <v>0</v>
      </c>
      <c r="IL141" s="500">
        <f t="shared" si="3674"/>
        <v>0</v>
      </c>
      <c r="IO141" s="665"/>
      <c r="IP141" s="666"/>
      <c r="IQ141" s="667"/>
      <c r="IR141" s="676"/>
      <c r="IS141" s="669"/>
      <c r="IT141" s="670"/>
      <c r="IU141" s="1324"/>
      <c r="IV141" s="497" t="e">
        <f t="shared" si="3675"/>
        <v>#N/A</v>
      </c>
      <c r="IW141" s="497" t="e">
        <f t="shared" si="3676"/>
        <v>#N/A</v>
      </c>
      <c r="IX141" s="498" t="e">
        <f t="shared" si="3677"/>
        <v>#N/A</v>
      </c>
      <c r="IY141" s="498">
        <f t="shared" si="3678"/>
        <v>0</v>
      </c>
      <c r="IZ141" s="498">
        <f t="shared" si="3679"/>
        <v>0</v>
      </c>
      <c r="JA141" s="498" t="e">
        <f t="shared" si="3680"/>
        <v>#N/A</v>
      </c>
      <c r="JB141" s="504">
        <f t="shared" si="3681"/>
        <v>0</v>
      </c>
      <c r="JC141" s="500">
        <f t="shared" si="3682"/>
        <v>0</v>
      </c>
      <c r="JF141" s="665"/>
      <c r="JG141" s="666"/>
      <c r="JH141" s="667"/>
      <c r="JI141" s="676"/>
      <c r="JJ141" s="669"/>
      <c r="JK141" s="670"/>
      <c r="JL141" s="1324"/>
      <c r="JM141" s="497" t="e">
        <f t="shared" si="3683"/>
        <v>#N/A</v>
      </c>
      <c r="JN141" s="497" t="e">
        <f t="shared" si="3684"/>
        <v>#N/A</v>
      </c>
      <c r="JO141" s="498" t="e">
        <f t="shared" si="3685"/>
        <v>#N/A</v>
      </c>
      <c r="JP141" s="498">
        <f t="shared" si="3686"/>
        <v>0</v>
      </c>
      <c r="JQ141" s="498">
        <f t="shared" si="3687"/>
        <v>0</v>
      </c>
      <c r="JR141" s="498" t="e">
        <f t="shared" si="3688"/>
        <v>#N/A</v>
      </c>
      <c r="JS141" s="504">
        <f t="shared" si="3689"/>
        <v>0</v>
      </c>
      <c r="JT141" s="500">
        <f t="shared" si="3690"/>
        <v>0</v>
      </c>
      <c r="JW141" s="665"/>
      <c r="JX141" s="666"/>
      <c r="JY141" s="667"/>
      <c r="JZ141" s="676"/>
      <c r="KA141" s="669"/>
      <c r="KB141" s="670"/>
      <c r="KC141" s="1324"/>
      <c r="KD141" s="497" t="e">
        <f t="shared" si="3691"/>
        <v>#N/A</v>
      </c>
      <c r="KE141" s="497" t="e">
        <f t="shared" si="3692"/>
        <v>#N/A</v>
      </c>
      <c r="KF141" s="498" t="e">
        <f t="shared" si="3693"/>
        <v>#N/A</v>
      </c>
      <c r="KG141" s="498">
        <f t="shared" si="3694"/>
        <v>0</v>
      </c>
      <c r="KH141" s="498">
        <f t="shared" si="3695"/>
        <v>0</v>
      </c>
      <c r="KI141" s="498" t="e">
        <f t="shared" si="3696"/>
        <v>#N/A</v>
      </c>
      <c r="KJ141" s="504">
        <f t="shared" si="3697"/>
        <v>0</v>
      </c>
      <c r="KK141" s="500">
        <f t="shared" si="3698"/>
        <v>0</v>
      </c>
      <c r="KN141" s="665"/>
      <c r="KO141" s="666"/>
      <c r="KP141" s="667"/>
      <c r="KQ141" s="676"/>
      <c r="KR141" s="669"/>
      <c r="KS141" s="670"/>
      <c r="KT141" s="1324"/>
      <c r="KU141" s="497" t="e">
        <f t="shared" si="3699"/>
        <v>#N/A</v>
      </c>
      <c r="KV141" s="497" t="e">
        <f t="shared" si="3700"/>
        <v>#N/A</v>
      </c>
      <c r="KW141" s="498" t="e">
        <f t="shared" si="3701"/>
        <v>#N/A</v>
      </c>
      <c r="KX141" s="498">
        <f t="shared" si="3702"/>
        <v>0</v>
      </c>
      <c r="KY141" s="498">
        <f t="shared" si="3703"/>
        <v>0</v>
      </c>
      <c r="KZ141" s="498" t="e">
        <f t="shared" si="3704"/>
        <v>#N/A</v>
      </c>
      <c r="LA141" s="504">
        <f t="shared" si="3705"/>
        <v>0</v>
      </c>
      <c r="LB141" s="500">
        <f t="shared" si="3706"/>
        <v>0</v>
      </c>
      <c r="LE141" s="665"/>
      <c r="LF141" s="666"/>
      <c r="LG141" s="667"/>
      <c r="LH141" s="676"/>
      <c r="LI141" s="669"/>
      <c r="LJ141" s="670"/>
      <c r="LK141" s="1324"/>
      <c r="LL141" s="497" t="e">
        <f t="shared" si="3707"/>
        <v>#N/A</v>
      </c>
      <c r="LM141" s="497" t="e">
        <f t="shared" si="3708"/>
        <v>#N/A</v>
      </c>
      <c r="LN141" s="498" t="e">
        <f t="shared" si="3709"/>
        <v>#N/A</v>
      </c>
      <c r="LO141" s="498">
        <f t="shared" si="3710"/>
        <v>0</v>
      </c>
      <c r="LP141" s="498">
        <f t="shared" si="3711"/>
        <v>0</v>
      </c>
      <c r="LQ141" s="498" t="e">
        <f t="shared" si="3712"/>
        <v>#N/A</v>
      </c>
      <c r="LR141" s="504">
        <f t="shared" si="3713"/>
        <v>0</v>
      </c>
      <c r="LS141" s="500">
        <f t="shared" si="3714"/>
        <v>0</v>
      </c>
      <c r="LV141" s="665"/>
      <c r="LW141" s="666"/>
      <c r="LX141" s="667"/>
      <c r="LY141" s="676"/>
      <c r="LZ141" s="669"/>
      <c r="MA141" s="670"/>
      <c r="MB141" s="1324"/>
      <c r="MC141" s="497" t="e">
        <f t="shared" si="3715"/>
        <v>#N/A</v>
      </c>
      <c r="MD141" s="497" t="e">
        <f t="shared" si="3716"/>
        <v>#N/A</v>
      </c>
      <c r="ME141" s="498" t="e">
        <f t="shared" si="3717"/>
        <v>#N/A</v>
      </c>
      <c r="MF141" s="498">
        <f t="shared" si="3718"/>
        <v>0</v>
      </c>
      <c r="MG141" s="498">
        <f t="shared" si="3719"/>
        <v>0</v>
      </c>
      <c r="MH141" s="498" t="e">
        <f t="shared" si="3720"/>
        <v>#N/A</v>
      </c>
      <c r="MI141" s="504">
        <f t="shared" si="3721"/>
        <v>0</v>
      </c>
      <c r="MJ141" s="500">
        <f t="shared" si="3722"/>
        <v>0</v>
      </c>
      <c r="MM141" s="665"/>
      <c r="MN141" s="666"/>
      <c r="MO141" s="667"/>
      <c r="MP141" s="676"/>
      <c r="MQ141" s="669"/>
      <c r="MR141" s="670"/>
      <c r="MS141" s="1324"/>
      <c r="MT141" s="497" t="e">
        <f t="shared" si="3723"/>
        <v>#N/A</v>
      </c>
      <c r="MU141" s="497" t="e">
        <f t="shared" si="3724"/>
        <v>#N/A</v>
      </c>
      <c r="MV141" s="498" t="e">
        <f t="shared" si="3725"/>
        <v>#N/A</v>
      </c>
      <c r="MW141" s="498">
        <f t="shared" si="3726"/>
        <v>0</v>
      </c>
      <c r="MX141" s="498">
        <f t="shared" si="3727"/>
        <v>0</v>
      </c>
      <c r="MY141" s="498" t="e">
        <f t="shared" si="3728"/>
        <v>#N/A</v>
      </c>
      <c r="MZ141" s="504">
        <f t="shared" si="3729"/>
        <v>0</v>
      </c>
      <c r="NA141" s="500">
        <f t="shared" si="3730"/>
        <v>0</v>
      </c>
      <c r="ND141" s="665"/>
      <c r="NE141" s="666"/>
      <c r="NF141" s="667"/>
      <c r="NG141" s="676"/>
      <c r="NH141" s="669"/>
      <c r="NI141" s="670"/>
      <c r="NJ141" s="1324"/>
      <c r="NK141" s="497" t="e">
        <f t="shared" si="3731"/>
        <v>#N/A</v>
      </c>
      <c r="NL141" s="497" t="e">
        <f t="shared" si="3732"/>
        <v>#N/A</v>
      </c>
      <c r="NM141" s="498" t="e">
        <f t="shared" si="3733"/>
        <v>#N/A</v>
      </c>
      <c r="NN141" s="498">
        <f t="shared" si="3734"/>
        <v>0</v>
      </c>
      <c r="NO141" s="498">
        <f t="shared" si="3735"/>
        <v>0</v>
      </c>
      <c r="NP141" s="498" t="e">
        <f t="shared" si="3736"/>
        <v>#N/A</v>
      </c>
      <c r="NQ141" s="504">
        <f t="shared" si="3737"/>
        <v>0</v>
      </c>
      <c r="NR141" s="500">
        <f t="shared" si="3738"/>
        <v>0</v>
      </c>
      <c r="NU141" s="665"/>
      <c r="NV141" s="666"/>
      <c r="NW141" s="667"/>
      <c r="NX141" s="676"/>
      <c r="NY141" s="669"/>
      <c r="NZ141" s="670"/>
      <c r="OA141" s="1324"/>
      <c r="OB141" s="497" t="e">
        <f t="shared" si="3739"/>
        <v>#N/A</v>
      </c>
      <c r="OC141" s="497" t="e">
        <f t="shared" si="3740"/>
        <v>#N/A</v>
      </c>
      <c r="OD141" s="498" t="e">
        <f t="shared" si="3741"/>
        <v>#N/A</v>
      </c>
      <c r="OE141" s="498">
        <f t="shared" si="3742"/>
        <v>0</v>
      </c>
      <c r="OF141" s="498">
        <f t="shared" si="3743"/>
        <v>0</v>
      </c>
      <c r="OG141" s="498" t="e">
        <f t="shared" si="3744"/>
        <v>#N/A</v>
      </c>
      <c r="OH141" s="504">
        <f t="shared" si="3745"/>
        <v>0</v>
      </c>
      <c r="OI141" s="500">
        <f t="shared" si="3746"/>
        <v>0</v>
      </c>
      <c r="OL141" s="665"/>
      <c r="OM141" s="666"/>
      <c r="ON141" s="667"/>
      <c r="OO141" s="676"/>
      <c r="OP141" s="669"/>
      <c r="OQ141" s="670"/>
      <c r="OR141" s="1324"/>
      <c r="OS141" s="497" t="e">
        <f t="shared" si="3747"/>
        <v>#N/A</v>
      </c>
      <c r="OT141" s="497" t="e">
        <f t="shared" si="3748"/>
        <v>#N/A</v>
      </c>
      <c r="OU141" s="498" t="e">
        <f t="shared" si="3749"/>
        <v>#N/A</v>
      </c>
      <c r="OV141" s="498">
        <f t="shared" si="3750"/>
        <v>0</v>
      </c>
      <c r="OW141" s="498">
        <f t="shared" si="3751"/>
        <v>0</v>
      </c>
      <c r="OX141" s="498" t="e">
        <f t="shared" si="3752"/>
        <v>#N/A</v>
      </c>
      <c r="OY141" s="504">
        <f t="shared" si="3753"/>
        <v>0</v>
      </c>
      <c r="OZ141" s="500">
        <f t="shared" si="3754"/>
        <v>0</v>
      </c>
      <c r="PC141" s="665"/>
      <c r="PD141" s="666"/>
      <c r="PE141" s="667"/>
      <c r="PF141" s="676"/>
      <c r="PG141" s="669"/>
      <c r="PH141" s="670"/>
      <c r="PI141" s="1324"/>
      <c r="PJ141" s="497" t="e">
        <f t="shared" si="3755"/>
        <v>#N/A</v>
      </c>
      <c r="PK141" s="497" t="e">
        <f t="shared" si="3756"/>
        <v>#N/A</v>
      </c>
      <c r="PL141" s="498" t="e">
        <f t="shared" si="3757"/>
        <v>#N/A</v>
      </c>
      <c r="PM141" s="498">
        <f t="shared" si="3758"/>
        <v>0</v>
      </c>
      <c r="PN141" s="498">
        <f t="shared" si="3759"/>
        <v>0</v>
      </c>
      <c r="PO141" s="498" t="e">
        <f t="shared" si="3760"/>
        <v>#N/A</v>
      </c>
      <c r="PP141" s="504">
        <f t="shared" si="3761"/>
        <v>0</v>
      </c>
      <c r="PQ141" s="500">
        <f t="shared" si="3762"/>
        <v>0</v>
      </c>
      <c r="PT141" s="665"/>
      <c r="PU141" s="666"/>
      <c r="PV141" s="667"/>
      <c r="PW141" s="676"/>
      <c r="PX141" s="669"/>
      <c r="PY141" s="670"/>
      <c r="PZ141" s="1324"/>
      <c r="QA141" s="497" t="e">
        <f t="shared" si="3763"/>
        <v>#N/A</v>
      </c>
      <c r="QB141" s="497" t="e">
        <f t="shared" si="3764"/>
        <v>#N/A</v>
      </c>
      <c r="QC141" s="498" t="e">
        <f t="shared" si="3765"/>
        <v>#N/A</v>
      </c>
      <c r="QD141" s="498">
        <f t="shared" si="3766"/>
        <v>0</v>
      </c>
      <c r="QE141" s="498">
        <f t="shared" si="3767"/>
        <v>0</v>
      </c>
      <c r="QF141" s="498" t="e">
        <f t="shared" si="3768"/>
        <v>#N/A</v>
      </c>
      <c r="QG141" s="504">
        <f t="shared" si="3769"/>
        <v>0</v>
      </c>
      <c r="QH141" s="500">
        <f t="shared" si="3770"/>
        <v>0</v>
      </c>
      <c r="QK141" s="665"/>
      <c r="QL141" s="666"/>
      <c r="QM141" s="667"/>
      <c r="QN141" s="676"/>
      <c r="QO141" s="669"/>
      <c r="QP141" s="670"/>
      <c r="QQ141" s="1324"/>
      <c r="QR141" s="497" t="e">
        <f t="shared" si="3771"/>
        <v>#N/A</v>
      </c>
      <c r="QS141" s="497" t="e">
        <f t="shared" si="3772"/>
        <v>#N/A</v>
      </c>
      <c r="QT141" s="498" t="e">
        <f t="shared" si="3773"/>
        <v>#N/A</v>
      </c>
      <c r="QU141" s="498">
        <f t="shared" si="3774"/>
        <v>0</v>
      </c>
      <c r="QV141" s="498">
        <f t="shared" si="3775"/>
        <v>0</v>
      </c>
      <c r="QW141" s="498" t="e">
        <f t="shared" si="3776"/>
        <v>#N/A</v>
      </c>
      <c r="QX141" s="504">
        <f t="shared" si="3777"/>
        <v>0</v>
      </c>
      <c r="QY141" s="500">
        <f t="shared" si="3778"/>
        <v>0</v>
      </c>
      <c r="RB141" s="381"/>
      <c r="RC141" s="382"/>
      <c r="RD141" s="383"/>
      <c r="RE141" s="384"/>
      <c r="RF141" s="385"/>
      <c r="RG141" s="386"/>
      <c r="RH141" s="386"/>
      <c r="RI141" s="497"/>
      <c r="RJ141" s="497"/>
      <c r="RK141" s="501"/>
      <c r="RL141" s="501"/>
      <c r="RM141" s="501"/>
      <c r="RN141" s="501"/>
      <c r="RO141" s="502"/>
      <c r="RP141" s="503"/>
      <c r="RS141" s="381"/>
      <c r="RT141" s="382"/>
      <c r="RU141" s="383"/>
      <c r="RV141" s="384"/>
      <c r="RW141" s="385"/>
      <c r="RX141" s="386"/>
      <c r="RY141" s="386"/>
      <c r="RZ141" s="497"/>
      <c r="SA141" s="497"/>
      <c r="SB141" s="501"/>
      <c r="SC141" s="501"/>
      <c r="SD141" s="501"/>
      <c r="SE141" s="501"/>
      <c r="SF141" s="502"/>
      <c r="SG141" s="503"/>
      <c r="SJ141" s="381"/>
      <c r="SK141" s="382"/>
      <c r="SL141" s="383"/>
      <c r="SM141" s="384"/>
      <c r="SN141" s="385"/>
      <c r="SO141" s="386"/>
      <c r="SP141" s="386"/>
      <c r="SQ141" s="497"/>
      <c r="SR141" s="497"/>
      <c r="SS141" s="501"/>
      <c r="ST141" s="501"/>
      <c r="SU141" s="501"/>
      <c r="SV141" s="501"/>
      <c r="SW141" s="502"/>
      <c r="SX141" s="503"/>
    </row>
    <row r="142" spans="2:518" ht="87" customHeight="1" thickTop="1" thickBot="1">
      <c r="B142" s="863" t="s">
        <v>626</v>
      </c>
      <c r="C142" s="833" t="s">
        <v>324</v>
      </c>
      <c r="D142" s="850" t="s">
        <v>627</v>
      </c>
      <c r="E142" s="835" t="s">
        <v>146</v>
      </c>
      <c r="F142" s="836">
        <v>4</v>
      </c>
      <c r="G142" s="916">
        <v>0</v>
      </c>
      <c r="H142" s="837">
        <v>0</v>
      </c>
      <c r="K142" s="965" t="s">
        <v>626</v>
      </c>
      <c r="L142" s="935" t="s">
        <v>324</v>
      </c>
      <c r="M142" s="952" t="s">
        <v>627</v>
      </c>
      <c r="N142" s="937" t="s">
        <v>146</v>
      </c>
      <c r="O142" s="938">
        <v>4</v>
      </c>
      <c r="P142" s="1017">
        <v>24750</v>
      </c>
      <c r="Q142" s="939">
        <v>99000</v>
      </c>
      <c r="R142" s="497">
        <f>IF(EXACT(VLOOKUP(K142,OFERTA_0,3,FALSE),M142),1,0)</f>
        <v>1</v>
      </c>
      <c r="S142" s="497">
        <f>IF(EXACT(VLOOKUP(K142,OFERTA_0,4,FALSE),N142),1,0)</f>
        <v>1</v>
      </c>
      <c r="T142" s="498">
        <f>IF(EXACT(VLOOKUP(K142,OFERTA_0,5,FALSE),O142),1,0)</f>
        <v>1</v>
      </c>
      <c r="U142" s="498">
        <f t="shared" si="3779"/>
        <v>1</v>
      </c>
      <c r="V142" s="498">
        <f t="shared" si="3780"/>
        <v>1</v>
      </c>
      <c r="W142" s="498">
        <f t="shared" si="3781"/>
        <v>1</v>
      </c>
      <c r="X142" s="504">
        <f t="shared" si="3782"/>
        <v>99000</v>
      </c>
      <c r="Y142" s="500">
        <f t="shared" si="3783"/>
        <v>0</v>
      </c>
      <c r="Z142" s="486"/>
      <c r="AA142" s="486"/>
      <c r="AB142" s="965" t="s">
        <v>626</v>
      </c>
      <c r="AC142" s="935" t="s">
        <v>324</v>
      </c>
      <c r="AD142" s="952" t="s">
        <v>627</v>
      </c>
      <c r="AE142" s="937" t="s">
        <v>146</v>
      </c>
      <c r="AF142" s="938">
        <v>4</v>
      </c>
      <c r="AG142" s="1017">
        <v>39300</v>
      </c>
      <c r="AH142" s="939">
        <v>157200</v>
      </c>
      <c r="AI142" s="497">
        <f>IF(EXACT(VLOOKUP(AB142,OFERTA_0,3,FALSE),AD142),1,0)</f>
        <v>1</v>
      </c>
      <c r="AJ142" s="497">
        <f>IF(EXACT(VLOOKUP(AB142,OFERTA_0,4,FALSE),AE142),1,0)</f>
        <v>1</v>
      </c>
      <c r="AK142" s="498">
        <f>IF(EXACT(VLOOKUP(AB142,OFERTA_0,5,FALSE),AF142),1,0)</f>
        <v>1</v>
      </c>
      <c r="AL142" s="498">
        <f t="shared" si="3784"/>
        <v>1</v>
      </c>
      <c r="AM142" s="498">
        <f t="shared" si="3785"/>
        <v>1</v>
      </c>
      <c r="AN142" s="498">
        <f t="shared" si="3786"/>
        <v>1</v>
      </c>
      <c r="AO142" s="504">
        <f t="shared" si="3787"/>
        <v>157200</v>
      </c>
      <c r="AP142" s="500">
        <f t="shared" si="3788"/>
        <v>0</v>
      </c>
      <c r="AQ142" s="486"/>
      <c r="AR142" s="486"/>
      <c r="AS142" s="965" t="s">
        <v>626</v>
      </c>
      <c r="AT142" s="935" t="s">
        <v>324</v>
      </c>
      <c r="AU142" s="952" t="s">
        <v>627</v>
      </c>
      <c r="AV142" s="937" t="s">
        <v>146</v>
      </c>
      <c r="AW142" s="938">
        <v>4</v>
      </c>
      <c r="AX142" s="1017">
        <v>47500</v>
      </c>
      <c r="AY142" s="939">
        <v>190000</v>
      </c>
      <c r="AZ142" s="497">
        <f>IF(EXACT(VLOOKUP(AS142,OFERTA_0,3,FALSE),AU142),1,0)</f>
        <v>1</v>
      </c>
      <c r="BA142" s="497">
        <f>IF(EXACT(VLOOKUP(AS142,OFERTA_0,4,FALSE),AV142),1,0)</f>
        <v>1</v>
      </c>
      <c r="BB142" s="498">
        <f>IF(EXACT(VLOOKUP(AS142,OFERTA_0,5,FALSE),AW142),1,0)</f>
        <v>1</v>
      </c>
      <c r="BC142" s="498">
        <f t="shared" si="3789"/>
        <v>1</v>
      </c>
      <c r="BD142" s="498">
        <f t="shared" si="3790"/>
        <v>1</v>
      </c>
      <c r="BE142" s="498">
        <f t="shared" si="3791"/>
        <v>1</v>
      </c>
      <c r="BF142" s="504">
        <f t="shared" si="3792"/>
        <v>190000</v>
      </c>
      <c r="BG142" s="500">
        <f t="shared" si="3793"/>
        <v>0</v>
      </c>
      <c r="BJ142" s="965" t="s">
        <v>626</v>
      </c>
      <c r="BK142" s="935" t="s">
        <v>324</v>
      </c>
      <c r="BL142" s="952" t="s">
        <v>627</v>
      </c>
      <c r="BM142" s="937" t="s">
        <v>146</v>
      </c>
      <c r="BN142" s="938">
        <v>4</v>
      </c>
      <c r="BO142" s="1017">
        <v>46992</v>
      </c>
      <c r="BP142" s="939">
        <v>187968</v>
      </c>
      <c r="BQ142" s="497">
        <f>IF(EXACT(VLOOKUP(BJ142,OFERTA_0,3,FALSE),BL142),1,0)</f>
        <v>1</v>
      </c>
      <c r="BR142" s="497">
        <f>IF(EXACT(VLOOKUP(BJ142,OFERTA_0,4,FALSE),BM142),1,0)</f>
        <v>1</v>
      </c>
      <c r="BS142" s="498">
        <f>IF(EXACT(VLOOKUP(BJ142,OFERTA_0,5,FALSE),BN142),1,0)</f>
        <v>1</v>
      </c>
      <c r="BT142" s="498">
        <f t="shared" si="3794"/>
        <v>1</v>
      </c>
      <c r="BU142" s="498">
        <f t="shared" si="3795"/>
        <v>1</v>
      </c>
      <c r="BV142" s="498">
        <f t="shared" si="3796"/>
        <v>1</v>
      </c>
      <c r="BW142" s="504">
        <f t="shared" si="3797"/>
        <v>187968</v>
      </c>
      <c r="BX142" s="500">
        <f t="shared" si="3798"/>
        <v>0</v>
      </c>
      <c r="CA142" s="965" t="s">
        <v>626</v>
      </c>
      <c r="CB142" s="935" t="s">
        <v>324</v>
      </c>
      <c r="CC142" s="952" t="s">
        <v>627</v>
      </c>
      <c r="CD142" s="937" t="s">
        <v>146</v>
      </c>
      <c r="CE142" s="938">
        <v>4</v>
      </c>
      <c r="CF142" s="1017">
        <v>48324</v>
      </c>
      <c r="CG142" s="939">
        <v>193296</v>
      </c>
      <c r="CH142" s="497">
        <f>IF(EXACT(VLOOKUP(CA142,OFERTA_0,3,FALSE),CC142),1,0)</f>
        <v>1</v>
      </c>
      <c r="CI142" s="497">
        <f>IF(EXACT(VLOOKUP(CA142,OFERTA_0,4,FALSE),CD142),1,0)</f>
        <v>1</v>
      </c>
      <c r="CJ142" s="498">
        <f>IF(EXACT(VLOOKUP(CA142,OFERTA_0,5,FALSE),CE142),1,0)</f>
        <v>1</v>
      </c>
      <c r="CK142" s="498">
        <f t="shared" si="3799"/>
        <v>1</v>
      </c>
      <c r="CL142" s="498">
        <f t="shared" si="3800"/>
        <v>1</v>
      </c>
      <c r="CM142" s="498">
        <f t="shared" si="3801"/>
        <v>1</v>
      </c>
      <c r="CN142" s="504">
        <f t="shared" si="3802"/>
        <v>193296</v>
      </c>
      <c r="CO142" s="500">
        <f t="shared" si="3803"/>
        <v>0</v>
      </c>
      <c r="CR142" s="965" t="s">
        <v>626</v>
      </c>
      <c r="CS142" s="935" t="s">
        <v>324</v>
      </c>
      <c r="CT142" s="952" t="s">
        <v>627</v>
      </c>
      <c r="CU142" s="937" t="s">
        <v>146</v>
      </c>
      <c r="CV142" s="1030">
        <v>4</v>
      </c>
      <c r="CW142" s="1017">
        <v>48325</v>
      </c>
      <c r="CX142" s="698">
        <f t="shared" si="3804"/>
        <v>193300</v>
      </c>
      <c r="CY142" s="497">
        <f>IF(EXACT(VLOOKUP(CR142,OFERTA_0,3,FALSE),CT142),1,0)</f>
        <v>1</v>
      </c>
      <c r="CZ142" s="497">
        <f>IF(EXACT(VLOOKUP(CR142,OFERTA_0,4,FALSE),CU142),1,0)</f>
        <v>1</v>
      </c>
      <c r="DA142" s="498">
        <f>IF(EXACT(VLOOKUP(CR142,OFERTA_0,5,FALSE),CV142),1,0)</f>
        <v>1</v>
      </c>
      <c r="DB142" s="498">
        <f t="shared" si="3805"/>
        <v>1</v>
      </c>
      <c r="DC142" s="498">
        <f t="shared" si="3806"/>
        <v>1</v>
      </c>
      <c r="DD142" s="498">
        <f t="shared" si="3807"/>
        <v>1</v>
      </c>
      <c r="DE142" s="504">
        <f t="shared" si="3808"/>
        <v>193300</v>
      </c>
      <c r="DF142" s="500">
        <f t="shared" si="3809"/>
        <v>0</v>
      </c>
      <c r="DI142" s="965" t="s">
        <v>626</v>
      </c>
      <c r="DJ142" s="935" t="s">
        <v>324</v>
      </c>
      <c r="DK142" s="952" t="s">
        <v>627</v>
      </c>
      <c r="DL142" s="937" t="s">
        <v>146</v>
      </c>
      <c r="DM142" s="938">
        <v>4</v>
      </c>
      <c r="DN142" s="1017">
        <v>38700</v>
      </c>
      <c r="DO142" s="939">
        <v>154800</v>
      </c>
      <c r="DP142" s="497">
        <f>IF(EXACT(VLOOKUP(DI142,OFERTA_0,3,FALSE),DK142),1,0)</f>
        <v>1</v>
      </c>
      <c r="DQ142" s="497">
        <f>IF(EXACT(VLOOKUP(DI142,OFERTA_0,4,FALSE),DL142),1,0)</f>
        <v>1</v>
      </c>
      <c r="DR142" s="498">
        <f>IF(EXACT(VLOOKUP(DI142,OFERTA_0,5,FALSE),DM142),1,0)</f>
        <v>1</v>
      </c>
      <c r="DS142" s="498">
        <f t="shared" si="3810"/>
        <v>1</v>
      </c>
      <c r="DT142" s="498">
        <f t="shared" si="3811"/>
        <v>1</v>
      </c>
      <c r="DU142" s="498">
        <f t="shared" si="3812"/>
        <v>1</v>
      </c>
      <c r="DV142" s="504">
        <f t="shared" si="3813"/>
        <v>154800</v>
      </c>
      <c r="DW142" s="500">
        <f t="shared" si="3814"/>
        <v>0</v>
      </c>
      <c r="DZ142" s="965" t="s">
        <v>626</v>
      </c>
      <c r="EA142" s="935" t="s">
        <v>324</v>
      </c>
      <c r="EB142" s="952" t="s">
        <v>627</v>
      </c>
      <c r="EC142" s="937" t="s">
        <v>146</v>
      </c>
      <c r="ED142" s="1030">
        <v>4</v>
      </c>
      <c r="EE142" s="1017">
        <v>48425</v>
      </c>
      <c r="EF142" s="698">
        <f t="shared" si="3815"/>
        <v>193700</v>
      </c>
      <c r="EG142" s="497">
        <f>IF(EXACT(VLOOKUP(DZ142,OFERTA_0,3,FALSE),EB142),1,0)</f>
        <v>1</v>
      </c>
      <c r="EH142" s="497">
        <f>IF(EXACT(VLOOKUP(DZ142,OFERTA_0,4,FALSE),EC142),1,0)</f>
        <v>1</v>
      </c>
      <c r="EI142" s="498">
        <f>IF(EXACT(VLOOKUP(DZ142,OFERTA_0,5,FALSE),ED142),1,0)</f>
        <v>1</v>
      </c>
      <c r="EJ142" s="498">
        <f t="shared" si="3816"/>
        <v>1</v>
      </c>
      <c r="EK142" s="498">
        <f t="shared" si="3817"/>
        <v>1</v>
      </c>
      <c r="EL142" s="498">
        <f t="shared" si="3818"/>
        <v>1</v>
      </c>
      <c r="EM142" s="504">
        <f t="shared" si="3819"/>
        <v>193700</v>
      </c>
      <c r="EN142" s="500">
        <f t="shared" si="3820"/>
        <v>0</v>
      </c>
      <c r="EQ142" s="665"/>
      <c r="ER142" s="666"/>
      <c r="ES142" s="667"/>
      <c r="ET142" s="676"/>
      <c r="EU142" s="669"/>
      <c r="EV142" s="670"/>
      <c r="EW142" s="1324"/>
      <c r="EX142" s="497" t="e">
        <f t="shared" si="3627"/>
        <v>#N/A</v>
      </c>
      <c r="EY142" s="497" t="e">
        <f t="shared" si="3628"/>
        <v>#N/A</v>
      </c>
      <c r="EZ142" s="498" t="e">
        <f t="shared" si="3629"/>
        <v>#N/A</v>
      </c>
      <c r="FA142" s="498">
        <f t="shared" si="3630"/>
        <v>0</v>
      </c>
      <c r="FB142" s="498">
        <f t="shared" si="3631"/>
        <v>0</v>
      </c>
      <c r="FC142" s="498" t="e">
        <f t="shared" si="3632"/>
        <v>#N/A</v>
      </c>
      <c r="FD142" s="504">
        <f t="shared" si="3633"/>
        <v>0</v>
      </c>
      <c r="FE142" s="500">
        <f t="shared" si="3634"/>
        <v>0</v>
      </c>
      <c r="FH142" s="665"/>
      <c r="FI142" s="666"/>
      <c r="FJ142" s="667"/>
      <c r="FK142" s="676"/>
      <c r="FL142" s="669"/>
      <c r="FM142" s="670"/>
      <c r="FN142" s="1324"/>
      <c r="FO142" s="497" t="e">
        <f t="shared" si="3635"/>
        <v>#N/A</v>
      </c>
      <c r="FP142" s="497" t="e">
        <f t="shared" si="3636"/>
        <v>#N/A</v>
      </c>
      <c r="FQ142" s="498" t="e">
        <f t="shared" si="3637"/>
        <v>#N/A</v>
      </c>
      <c r="FR142" s="498">
        <f t="shared" si="3638"/>
        <v>0</v>
      </c>
      <c r="FS142" s="498">
        <f t="shared" si="3639"/>
        <v>0</v>
      </c>
      <c r="FT142" s="498" t="e">
        <f t="shared" si="3640"/>
        <v>#N/A</v>
      </c>
      <c r="FU142" s="504">
        <f t="shared" si="3641"/>
        <v>0</v>
      </c>
      <c r="FV142" s="500">
        <f t="shared" si="3642"/>
        <v>0</v>
      </c>
      <c r="FY142" s="665"/>
      <c r="FZ142" s="666"/>
      <c r="GA142" s="667"/>
      <c r="GB142" s="676"/>
      <c r="GC142" s="669"/>
      <c r="GD142" s="670"/>
      <c r="GE142" s="1324"/>
      <c r="GF142" s="497" t="e">
        <f t="shared" si="3643"/>
        <v>#N/A</v>
      </c>
      <c r="GG142" s="497" t="e">
        <f t="shared" si="3644"/>
        <v>#N/A</v>
      </c>
      <c r="GH142" s="498" t="e">
        <f t="shared" si="3645"/>
        <v>#N/A</v>
      </c>
      <c r="GI142" s="498">
        <f t="shared" si="3646"/>
        <v>0</v>
      </c>
      <c r="GJ142" s="498">
        <f t="shared" si="3647"/>
        <v>0</v>
      </c>
      <c r="GK142" s="498" t="e">
        <f t="shared" si="3648"/>
        <v>#N/A</v>
      </c>
      <c r="GL142" s="504">
        <f t="shared" si="3649"/>
        <v>0</v>
      </c>
      <c r="GM142" s="500">
        <f t="shared" si="3650"/>
        <v>0</v>
      </c>
      <c r="GP142" s="665"/>
      <c r="GQ142" s="666"/>
      <c r="GR142" s="667"/>
      <c r="GS142" s="676"/>
      <c r="GT142" s="669"/>
      <c r="GU142" s="670"/>
      <c r="GV142" s="1324"/>
      <c r="GW142" s="497" t="e">
        <f t="shared" si="3651"/>
        <v>#N/A</v>
      </c>
      <c r="GX142" s="497" t="e">
        <f t="shared" si="3652"/>
        <v>#N/A</v>
      </c>
      <c r="GY142" s="498" t="e">
        <f t="shared" si="3653"/>
        <v>#N/A</v>
      </c>
      <c r="GZ142" s="498">
        <f t="shared" si="3654"/>
        <v>0</v>
      </c>
      <c r="HA142" s="498">
        <f t="shared" si="3655"/>
        <v>0</v>
      </c>
      <c r="HB142" s="498" t="e">
        <f t="shared" si="3656"/>
        <v>#N/A</v>
      </c>
      <c r="HC142" s="504">
        <f t="shared" si="3657"/>
        <v>0</v>
      </c>
      <c r="HD142" s="500">
        <f t="shared" si="3658"/>
        <v>0</v>
      </c>
      <c r="HG142" s="665"/>
      <c r="HH142" s="666"/>
      <c r="HI142" s="667"/>
      <c r="HJ142" s="676"/>
      <c r="HK142" s="669"/>
      <c r="HL142" s="670"/>
      <c r="HM142" s="1324"/>
      <c r="HN142" s="497" t="e">
        <f t="shared" si="3659"/>
        <v>#N/A</v>
      </c>
      <c r="HO142" s="497" t="e">
        <f t="shared" si="3660"/>
        <v>#N/A</v>
      </c>
      <c r="HP142" s="498" t="e">
        <f t="shared" si="3661"/>
        <v>#N/A</v>
      </c>
      <c r="HQ142" s="498">
        <f t="shared" si="3662"/>
        <v>0</v>
      </c>
      <c r="HR142" s="498">
        <f t="shared" si="3663"/>
        <v>0</v>
      </c>
      <c r="HS142" s="498" t="e">
        <f t="shared" si="3664"/>
        <v>#N/A</v>
      </c>
      <c r="HT142" s="504">
        <f t="shared" si="3665"/>
        <v>0</v>
      </c>
      <c r="HU142" s="500">
        <f t="shared" si="3666"/>
        <v>0</v>
      </c>
      <c r="HX142" s="665"/>
      <c r="HY142" s="666"/>
      <c r="HZ142" s="667"/>
      <c r="IA142" s="676"/>
      <c r="IB142" s="669"/>
      <c r="IC142" s="670"/>
      <c r="ID142" s="1324"/>
      <c r="IE142" s="497" t="e">
        <f t="shared" si="3667"/>
        <v>#N/A</v>
      </c>
      <c r="IF142" s="497" t="e">
        <f t="shared" si="3668"/>
        <v>#N/A</v>
      </c>
      <c r="IG142" s="498" t="e">
        <f t="shared" si="3669"/>
        <v>#N/A</v>
      </c>
      <c r="IH142" s="498">
        <f t="shared" si="3670"/>
        <v>0</v>
      </c>
      <c r="II142" s="498">
        <f t="shared" si="3671"/>
        <v>0</v>
      </c>
      <c r="IJ142" s="498" t="e">
        <f t="shared" si="3672"/>
        <v>#N/A</v>
      </c>
      <c r="IK142" s="504">
        <f t="shared" si="3673"/>
        <v>0</v>
      </c>
      <c r="IL142" s="500">
        <f t="shared" si="3674"/>
        <v>0</v>
      </c>
      <c r="IO142" s="665"/>
      <c r="IP142" s="666"/>
      <c r="IQ142" s="667"/>
      <c r="IR142" s="676"/>
      <c r="IS142" s="669"/>
      <c r="IT142" s="670"/>
      <c r="IU142" s="1324"/>
      <c r="IV142" s="497" t="e">
        <f t="shared" si="3675"/>
        <v>#N/A</v>
      </c>
      <c r="IW142" s="497" t="e">
        <f t="shared" si="3676"/>
        <v>#N/A</v>
      </c>
      <c r="IX142" s="498" t="e">
        <f t="shared" si="3677"/>
        <v>#N/A</v>
      </c>
      <c r="IY142" s="498">
        <f t="shared" si="3678"/>
        <v>0</v>
      </c>
      <c r="IZ142" s="498">
        <f t="shared" si="3679"/>
        <v>0</v>
      </c>
      <c r="JA142" s="498" t="e">
        <f t="shared" si="3680"/>
        <v>#N/A</v>
      </c>
      <c r="JB142" s="504">
        <f t="shared" si="3681"/>
        <v>0</v>
      </c>
      <c r="JC142" s="500">
        <f t="shared" si="3682"/>
        <v>0</v>
      </c>
      <c r="JF142" s="665"/>
      <c r="JG142" s="666"/>
      <c r="JH142" s="667"/>
      <c r="JI142" s="676"/>
      <c r="JJ142" s="669"/>
      <c r="JK142" s="670"/>
      <c r="JL142" s="1324"/>
      <c r="JM142" s="497" t="e">
        <f t="shared" si="3683"/>
        <v>#N/A</v>
      </c>
      <c r="JN142" s="497" t="e">
        <f t="shared" si="3684"/>
        <v>#N/A</v>
      </c>
      <c r="JO142" s="498" t="e">
        <f t="shared" si="3685"/>
        <v>#N/A</v>
      </c>
      <c r="JP142" s="498">
        <f t="shared" si="3686"/>
        <v>0</v>
      </c>
      <c r="JQ142" s="498">
        <f t="shared" si="3687"/>
        <v>0</v>
      </c>
      <c r="JR142" s="498" t="e">
        <f t="shared" si="3688"/>
        <v>#N/A</v>
      </c>
      <c r="JS142" s="504">
        <f t="shared" si="3689"/>
        <v>0</v>
      </c>
      <c r="JT142" s="500">
        <f t="shared" si="3690"/>
        <v>0</v>
      </c>
      <c r="JW142" s="665"/>
      <c r="JX142" s="666"/>
      <c r="JY142" s="667"/>
      <c r="JZ142" s="676"/>
      <c r="KA142" s="669"/>
      <c r="KB142" s="670"/>
      <c r="KC142" s="1324"/>
      <c r="KD142" s="497" t="e">
        <f t="shared" si="3691"/>
        <v>#N/A</v>
      </c>
      <c r="KE142" s="497" t="e">
        <f t="shared" si="3692"/>
        <v>#N/A</v>
      </c>
      <c r="KF142" s="498" t="e">
        <f t="shared" si="3693"/>
        <v>#N/A</v>
      </c>
      <c r="KG142" s="498">
        <f t="shared" si="3694"/>
        <v>0</v>
      </c>
      <c r="KH142" s="498">
        <f t="shared" si="3695"/>
        <v>0</v>
      </c>
      <c r="KI142" s="498" t="e">
        <f t="shared" si="3696"/>
        <v>#N/A</v>
      </c>
      <c r="KJ142" s="504">
        <f t="shared" si="3697"/>
        <v>0</v>
      </c>
      <c r="KK142" s="500">
        <f t="shared" si="3698"/>
        <v>0</v>
      </c>
      <c r="KN142" s="665"/>
      <c r="KO142" s="666"/>
      <c r="KP142" s="667"/>
      <c r="KQ142" s="676"/>
      <c r="KR142" s="669"/>
      <c r="KS142" s="670"/>
      <c r="KT142" s="1324"/>
      <c r="KU142" s="497" t="e">
        <f t="shared" si="3699"/>
        <v>#N/A</v>
      </c>
      <c r="KV142" s="497" t="e">
        <f t="shared" si="3700"/>
        <v>#N/A</v>
      </c>
      <c r="KW142" s="498" t="e">
        <f t="shared" si="3701"/>
        <v>#N/A</v>
      </c>
      <c r="KX142" s="498">
        <f t="shared" si="3702"/>
        <v>0</v>
      </c>
      <c r="KY142" s="498">
        <f t="shared" si="3703"/>
        <v>0</v>
      </c>
      <c r="KZ142" s="498" t="e">
        <f t="shared" si="3704"/>
        <v>#N/A</v>
      </c>
      <c r="LA142" s="504">
        <f t="shared" si="3705"/>
        <v>0</v>
      </c>
      <c r="LB142" s="500">
        <f t="shared" si="3706"/>
        <v>0</v>
      </c>
      <c r="LE142" s="665"/>
      <c r="LF142" s="666"/>
      <c r="LG142" s="667"/>
      <c r="LH142" s="676"/>
      <c r="LI142" s="669"/>
      <c r="LJ142" s="670"/>
      <c r="LK142" s="1324"/>
      <c r="LL142" s="497" t="e">
        <f t="shared" si="3707"/>
        <v>#N/A</v>
      </c>
      <c r="LM142" s="497" t="e">
        <f t="shared" si="3708"/>
        <v>#N/A</v>
      </c>
      <c r="LN142" s="498" t="e">
        <f t="shared" si="3709"/>
        <v>#N/A</v>
      </c>
      <c r="LO142" s="498">
        <f t="shared" si="3710"/>
        <v>0</v>
      </c>
      <c r="LP142" s="498">
        <f t="shared" si="3711"/>
        <v>0</v>
      </c>
      <c r="LQ142" s="498" t="e">
        <f t="shared" si="3712"/>
        <v>#N/A</v>
      </c>
      <c r="LR142" s="504">
        <f t="shared" si="3713"/>
        <v>0</v>
      </c>
      <c r="LS142" s="500">
        <f t="shared" si="3714"/>
        <v>0</v>
      </c>
      <c r="LV142" s="665"/>
      <c r="LW142" s="666"/>
      <c r="LX142" s="667"/>
      <c r="LY142" s="676"/>
      <c r="LZ142" s="669"/>
      <c r="MA142" s="670"/>
      <c r="MB142" s="1324"/>
      <c r="MC142" s="497" t="e">
        <f t="shared" si="3715"/>
        <v>#N/A</v>
      </c>
      <c r="MD142" s="497" t="e">
        <f t="shared" si="3716"/>
        <v>#N/A</v>
      </c>
      <c r="ME142" s="498" t="e">
        <f t="shared" si="3717"/>
        <v>#N/A</v>
      </c>
      <c r="MF142" s="498">
        <f t="shared" si="3718"/>
        <v>0</v>
      </c>
      <c r="MG142" s="498">
        <f t="shared" si="3719"/>
        <v>0</v>
      </c>
      <c r="MH142" s="498" t="e">
        <f t="shared" si="3720"/>
        <v>#N/A</v>
      </c>
      <c r="MI142" s="504">
        <f t="shared" si="3721"/>
        <v>0</v>
      </c>
      <c r="MJ142" s="500">
        <f t="shared" si="3722"/>
        <v>0</v>
      </c>
      <c r="MM142" s="665"/>
      <c r="MN142" s="666"/>
      <c r="MO142" s="667"/>
      <c r="MP142" s="676"/>
      <c r="MQ142" s="669"/>
      <c r="MR142" s="670"/>
      <c r="MS142" s="1324"/>
      <c r="MT142" s="497" t="e">
        <f t="shared" si="3723"/>
        <v>#N/A</v>
      </c>
      <c r="MU142" s="497" t="e">
        <f t="shared" si="3724"/>
        <v>#N/A</v>
      </c>
      <c r="MV142" s="498" t="e">
        <f t="shared" si="3725"/>
        <v>#N/A</v>
      </c>
      <c r="MW142" s="498">
        <f t="shared" si="3726"/>
        <v>0</v>
      </c>
      <c r="MX142" s="498">
        <f t="shared" si="3727"/>
        <v>0</v>
      </c>
      <c r="MY142" s="498" t="e">
        <f t="shared" si="3728"/>
        <v>#N/A</v>
      </c>
      <c r="MZ142" s="504">
        <f t="shared" si="3729"/>
        <v>0</v>
      </c>
      <c r="NA142" s="500">
        <f t="shared" si="3730"/>
        <v>0</v>
      </c>
      <c r="ND142" s="665"/>
      <c r="NE142" s="666"/>
      <c r="NF142" s="667"/>
      <c r="NG142" s="676"/>
      <c r="NH142" s="669"/>
      <c r="NI142" s="670"/>
      <c r="NJ142" s="1324"/>
      <c r="NK142" s="497" t="e">
        <f t="shared" si="3731"/>
        <v>#N/A</v>
      </c>
      <c r="NL142" s="497" t="e">
        <f t="shared" si="3732"/>
        <v>#N/A</v>
      </c>
      <c r="NM142" s="498" t="e">
        <f t="shared" si="3733"/>
        <v>#N/A</v>
      </c>
      <c r="NN142" s="498">
        <f t="shared" si="3734"/>
        <v>0</v>
      </c>
      <c r="NO142" s="498">
        <f t="shared" si="3735"/>
        <v>0</v>
      </c>
      <c r="NP142" s="498" t="e">
        <f t="shared" si="3736"/>
        <v>#N/A</v>
      </c>
      <c r="NQ142" s="504">
        <f t="shared" si="3737"/>
        <v>0</v>
      </c>
      <c r="NR142" s="500">
        <f t="shared" si="3738"/>
        <v>0</v>
      </c>
      <c r="NU142" s="665"/>
      <c r="NV142" s="666"/>
      <c r="NW142" s="667"/>
      <c r="NX142" s="676"/>
      <c r="NY142" s="669"/>
      <c r="NZ142" s="670"/>
      <c r="OA142" s="1324"/>
      <c r="OB142" s="497" t="e">
        <f t="shared" si="3739"/>
        <v>#N/A</v>
      </c>
      <c r="OC142" s="497" t="e">
        <f t="shared" si="3740"/>
        <v>#N/A</v>
      </c>
      <c r="OD142" s="498" t="e">
        <f t="shared" si="3741"/>
        <v>#N/A</v>
      </c>
      <c r="OE142" s="498">
        <f t="shared" si="3742"/>
        <v>0</v>
      </c>
      <c r="OF142" s="498">
        <f t="shared" si="3743"/>
        <v>0</v>
      </c>
      <c r="OG142" s="498" t="e">
        <f t="shared" si="3744"/>
        <v>#N/A</v>
      </c>
      <c r="OH142" s="504">
        <f t="shared" si="3745"/>
        <v>0</v>
      </c>
      <c r="OI142" s="500">
        <f t="shared" si="3746"/>
        <v>0</v>
      </c>
      <c r="OL142" s="665"/>
      <c r="OM142" s="666"/>
      <c r="ON142" s="667"/>
      <c r="OO142" s="676"/>
      <c r="OP142" s="669"/>
      <c r="OQ142" s="670"/>
      <c r="OR142" s="1324"/>
      <c r="OS142" s="497" t="e">
        <f t="shared" si="3747"/>
        <v>#N/A</v>
      </c>
      <c r="OT142" s="497" t="e">
        <f t="shared" si="3748"/>
        <v>#N/A</v>
      </c>
      <c r="OU142" s="498" t="e">
        <f t="shared" si="3749"/>
        <v>#N/A</v>
      </c>
      <c r="OV142" s="498">
        <f t="shared" si="3750"/>
        <v>0</v>
      </c>
      <c r="OW142" s="498">
        <f t="shared" si="3751"/>
        <v>0</v>
      </c>
      <c r="OX142" s="498" t="e">
        <f t="shared" si="3752"/>
        <v>#N/A</v>
      </c>
      <c r="OY142" s="504">
        <f t="shared" si="3753"/>
        <v>0</v>
      </c>
      <c r="OZ142" s="500">
        <f t="shared" si="3754"/>
        <v>0</v>
      </c>
      <c r="PC142" s="665"/>
      <c r="PD142" s="666"/>
      <c r="PE142" s="667"/>
      <c r="PF142" s="676"/>
      <c r="PG142" s="669"/>
      <c r="PH142" s="670"/>
      <c r="PI142" s="1324"/>
      <c r="PJ142" s="497" t="e">
        <f t="shared" si="3755"/>
        <v>#N/A</v>
      </c>
      <c r="PK142" s="497" t="e">
        <f t="shared" si="3756"/>
        <v>#N/A</v>
      </c>
      <c r="PL142" s="498" t="e">
        <f t="shared" si="3757"/>
        <v>#N/A</v>
      </c>
      <c r="PM142" s="498">
        <f t="shared" si="3758"/>
        <v>0</v>
      </c>
      <c r="PN142" s="498">
        <f t="shared" si="3759"/>
        <v>0</v>
      </c>
      <c r="PO142" s="498" t="e">
        <f t="shared" si="3760"/>
        <v>#N/A</v>
      </c>
      <c r="PP142" s="504">
        <f t="shared" si="3761"/>
        <v>0</v>
      </c>
      <c r="PQ142" s="500">
        <f t="shared" si="3762"/>
        <v>0</v>
      </c>
      <c r="PT142" s="665"/>
      <c r="PU142" s="666"/>
      <c r="PV142" s="667"/>
      <c r="PW142" s="676"/>
      <c r="PX142" s="669"/>
      <c r="PY142" s="670"/>
      <c r="PZ142" s="1324"/>
      <c r="QA142" s="497" t="e">
        <f t="shared" si="3763"/>
        <v>#N/A</v>
      </c>
      <c r="QB142" s="497" t="e">
        <f t="shared" si="3764"/>
        <v>#N/A</v>
      </c>
      <c r="QC142" s="498" t="e">
        <f t="shared" si="3765"/>
        <v>#N/A</v>
      </c>
      <c r="QD142" s="498">
        <f t="shared" si="3766"/>
        <v>0</v>
      </c>
      <c r="QE142" s="498">
        <f t="shared" si="3767"/>
        <v>0</v>
      </c>
      <c r="QF142" s="498" t="e">
        <f t="shared" si="3768"/>
        <v>#N/A</v>
      </c>
      <c r="QG142" s="504">
        <f t="shared" si="3769"/>
        <v>0</v>
      </c>
      <c r="QH142" s="500">
        <f t="shared" si="3770"/>
        <v>0</v>
      </c>
      <c r="QK142" s="665"/>
      <c r="QL142" s="666"/>
      <c r="QM142" s="667"/>
      <c r="QN142" s="676"/>
      <c r="QO142" s="669"/>
      <c r="QP142" s="670"/>
      <c r="QQ142" s="1324"/>
      <c r="QR142" s="497" t="e">
        <f t="shared" si="3771"/>
        <v>#N/A</v>
      </c>
      <c r="QS142" s="497" t="e">
        <f t="shared" si="3772"/>
        <v>#N/A</v>
      </c>
      <c r="QT142" s="498" t="e">
        <f t="shared" si="3773"/>
        <v>#N/A</v>
      </c>
      <c r="QU142" s="498">
        <f t="shared" si="3774"/>
        <v>0</v>
      </c>
      <c r="QV142" s="498">
        <f t="shared" si="3775"/>
        <v>0</v>
      </c>
      <c r="QW142" s="498" t="e">
        <f t="shared" si="3776"/>
        <v>#N/A</v>
      </c>
      <c r="QX142" s="504">
        <f t="shared" si="3777"/>
        <v>0</v>
      </c>
      <c r="QY142" s="500">
        <f t="shared" si="3778"/>
        <v>0</v>
      </c>
      <c r="RB142" s="381"/>
      <c r="RC142" s="382"/>
      <c r="RD142" s="383"/>
      <c r="RE142" s="384"/>
      <c r="RF142" s="385"/>
      <c r="RG142" s="386"/>
      <c r="RH142" s="386"/>
      <c r="RI142" s="497"/>
      <c r="RJ142" s="497"/>
      <c r="RK142" s="501"/>
      <c r="RL142" s="501"/>
      <c r="RM142" s="501"/>
      <c r="RN142" s="501"/>
      <c r="RO142" s="502"/>
      <c r="RP142" s="503"/>
      <c r="RS142" s="381"/>
      <c r="RT142" s="382"/>
      <c r="RU142" s="383"/>
      <c r="RV142" s="384"/>
      <c r="RW142" s="385"/>
      <c r="RX142" s="386"/>
      <c r="RY142" s="386"/>
      <c r="RZ142" s="497"/>
      <c r="SA142" s="497"/>
      <c r="SB142" s="501"/>
      <c r="SC142" s="501"/>
      <c r="SD142" s="501"/>
      <c r="SE142" s="501"/>
      <c r="SF142" s="502"/>
      <c r="SG142" s="503"/>
      <c r="SJ142" s="381"/>
      <c r="SK142" s="382"/>
      <c r="SL142" s="383"/>
      <c r="SM142" s="384"/>
      <c r="SN142" s="385"/>
      <c r="SO142" s="386"/>
      <c r="SP142" s="386"/>
      <c r="SQ142" s="497"/>
      <c r="SR142" s="497"/>
      <c r="SS142" s="501"/>
      <c r="ST142" s="501"/>
      <c r="SU142" s="501"/>
      <c r="SV142" s="501"/>
      <c r="SW142" s="502"/>
      <c r="SX142" s="503"/>
    </row>
    <row r="143" spans="2:518" ht="70.5" customHeight="1" thickTop="1" thickBot="1">
      <c r="B143" s="832" t="s">
        <v>628</v>
      </c>
      <c r="C143" s="833" t="s">
        <v>324</v>
      </c>
      <c r="D143" s="844" t="s">
        <v>279</v>
      </c>
      <c r="E143" s="835" t="s">
        <v>146</v>
      </c>
      <c r="F143" s="836">
        <v>1</v>
      </c>
      <c r="G143" s="916">
        <v>0</v>
      </c>
      <c r="H143" s="837">
        <v>0</v>
      </c>
      <c r="K143" s="934" t="s">
        <v>628</v>
      </c>
      <c r="L143" s="935" t="s">
        <v>324</v>
      </c>
      <c r="M143" s="946" t="s">
        <v>279</v>
      </c>
      <c r="N143" s="937" t="s">
        <v>146</v>
      </c>
      <c r="O143" s="938">
        <v>1</v>
      </c>
      <c r="P143" s="1017">
        <v>13500</v>
      </c>
      <c r="Q143" s="939">
        <v>13500</v>
      </c>
      <c r="R143" s="497">
        <f>IF(EXACT(VLOOKUP(K143,OFERTA_0,3,FALSE),M143),1,0)</f>
        <v>1</v>
      </c>
      <c r="S143" s="497">
        <f>IF(EXACT(VLOOKUP(K143,OFERTA_0,4,FALSE),N143),1,0)</f>
        <v>1</v>
      </c>
      <c r="T143" s="498">
        <f>IF(EXACT(VLOOKUP(K143,OFERTA_0,5,FALSE),O143),1,0)</f>
        <v>1</v>
      </c>
      <c r="U143" s="498">
        <f t="shared" si="3779"/>
        <v>1</v>
      </c>
      <c r="V143" s="498">
        <f t="shared" si="3780"/>
        <v>1</v>
      </c>
      <c r="W143" s="498">
        <f t="shared" si="3781"/>
        <v>1</v>
      </c>
      <c r="X143" s="504">
        <f t="shared" si="3782"/>
        <v>13500</v>
      </c>
      <c r="Y143" s="500">
        <f t="shared" si="3783"/>
        <v>0</v>
      </c>
      <c r="Z143" s="486"/>
      <c r="AA143" s="486"/>
      <c r="AB143" s="934" t="s">
        <v>628</v>
      </c>
      <c r="AC143" s="935" t="s">
        <v>324</v>
      </c>
      <c r="AD143" s="946" t="s">
        <v>279</v>
      </c>
      <c r="AE143" s="937" t="s">
        <v>146</v>
      </c>
      <c r="AF143" s="938">
        <v>1</v>
      </c>
      <c r="AG143" s="1017">
        <v>47400</v>
      </c>
      <c r="AH143" s="939">
        <v>47400</v>
      </c>
      <c r="AI143" s="497">
        <f>IF(EXACT(VLOOKUP(AB143,OFERTA_0,3,FALSE),AD143),1,0)</f>
        <v>1</v>
      </c>
      <c r="AJ143" s="497">
        <f>IF(EXACT(VLOOKUP(AB143,OFERTA_0,4,FALSE),AE143),1,0)</f>
        <v>1</v>
      </c>
      <c r="AK143" s="498">
        <f>IF(EXACT(VLOOKUP(AB143,OFERTA_0,5,FALSE),AF143),1,0)</f>
        <v>1</v>
      </c>
      <c r="AL143" s="498">
        <f t="shared" si="3784"/>
        <v>1</v>
      </c>
      <c r="AM143" s="498">
        <f t="shared" si="3785"/>
        <v>1</v>
      </c>
      <c r="AN143" s="498">
        <f t="shared" si="3786"/>
        <v>1</v>
      </c>
      <c r="AO143" s="504">
        <f t="shared" si="3787"/>
        <v>47400</v>
      </c>
      <c r="AP143" s="500">
        <f t="shared" si="3788"/>
        <v>0</v>
      </c>
      <c r="AQ143" s="486"/>
      <c r="AR143" s="486"/>
      <c r="AS143" s="934" t="s">
        <v>628</v>
      </c>
      <c r="AT143" s="935" t="s">
        <v>324</v>
      </c>
      <c r="AU143" s="946" t="s">
        <v>279</v>
      </c>
      <c r="AV143" s="937" t="s">
        <v>146</v>
      </c>
      <c r="AW143" s="938">
        <v>1</v>
      </c>
      <c r="AX143" s="1017">
        <v>27500</v>
      </c>
      <c r="AY143" s="939">
        <v>27500</v>
      </c>
      <c r="AZ143" s="497">
        <f>IF(EXACT(VLOOKUP(AS143,OFERTA_0,3,FALSE),AU143),1,0)</f>
        <v>1</v>
      </c>
      <c r="BA143" s="497">
        <f>IF(EXACT(VLOOKUP(AS143,OFERTA_0,4,FALSE),AV143),1,0)</f>
        <v>1</v>
      </c>
      <c r="BB143" s="498">
        <f>IF(EXACT(VLOOKUP(AS143,OFERTA_0,5,FALSE),AW143),1,0)</f>
        <v>1</v>
      </c>
      <c r="BC143" s="498">
        <f t="shared" si="3789"/>
        <v>1</v>
      </c>
      <c r="BD143" s="498">
        <f t="shared" si="3790"/>
        <v>1</v>
      </c>
      <c r="BE143" s="498">
        <f t="shared" si="3791"/>
        <v>1</v>
      </c>
      <c r="BF143" s="504">
        <f t="shared" si="3792"/>
        <v>27500</v>
      </c>
      <c r="BG143" s="500">
        <f t="shared" si="3793"/>
        <v>0</v>
      </c>
      <c r="BJ143" s="934" t="s">
        <v>628</v>
      </c>
      <c r="BK143" s="935" t="s">
        <v>324</v>
      </c>
      <c r="BL143" s="946" t="s">
        <v>279</v>
      </c>
      <c r="BM143" s="937" t="s">
        <v>146</v>
      </c>
      <c r="BN143" s="938">
        <v>1</v>
      </c>
      <c r="BO143" s="1017">
        <v>40997</v>
      </c>
      <c r="BP143" s="939">
        <v>40997</v>
      </c>
      <c r="BQ143" s="497">
        <f>IF(EXACT(VLOOKUP(BJ143,OFERTA_0,3,FALSE),BL143),1,0)</f>
        <v>1</v>
      </c>
      <c r="BR143" s="497">
        <f>IF(EXACT(VLOOKUP(BJ143,OFERTA_0,4,FALSE),BM143),1,0)</f>
        <v>1</v>
      </c>
      <c r="BS143" s="498">
        <f>IF(EXACT(VLOOKUP(BJ143,OFERTA_0,5,FALSE),BN143),1,0)</f>
        <v>1</v>
      </c>
      <c r="BT143" s="498">
        <f t="shared" si="3794"/>
        <v>1</v>
      </c>
      <c r="BU143" s="498">
        <f t="shared" si="3795"/>
        <v>1</v>
      </c>
      <c r="BV143" s="498">
        <f t="shared" si="3796"/>
        <v>1</v>
      </c>
      <c r="BW143" s="504">
        <f t="shared" si="3797"/>
        <v>40997</v>
      </c>
      <c r="BX143" s="500">
        <f t="shared" si="3798"/>
        <v>0</v>
      </c>
      <c r="CA143" s="934" t="s">
        <v>628</v>
      </c>
      <c r="CB143" s="935" t="s">
        <v>324</v>
      </c>
      <c r="CC143" s="946" t="s">
        <v>279</v>
      </c>
      <c r="CD143" s="937" t="s">
        <v>146</v>
      </c>
      <c r="CE143" s="938">
        <v>1</v>
      </c>
      <c r="CF143" s="1017">
        <v>37773</v>
      </c>
      <c r="CG143" s="939">
        <v>37773</v>
      </c>
      <c r="CH143" s="497">
        <f>IF(EXACT(VLOOKUP(CA143,OFERTA_0,3,FALSE),CC143),1,0)</f>
        <v>1</v>
      </c>
      <c r="CI143" s="497">
        <f>IF(EXACT(VLOOKUP(CA143,OFERTA_0,4,FALSE),CD143),1,0)</f>
        <v>1</v>
      </c>
      <c r="CJ143" s="498">
        <f>IF(EXACT(VLOOKUP(CA143,OFERTA_0,5,FALSE),CE143),1,0)</f>
        <v>1</v>
      </c>
      <c r="CK143" s="498">
        <f t="shared" si="3799"/>
        <v>1</v>
      </c>
      <c r="CL143" s="498">
        <f t="shared" si="3800"/>
        <v>1</v>
      </c>
      <c r="CM143" s="498">
        <f t="shared" si="3801"/>
        <v>1</v>
      </c>
      <c r="CN143" s="504">
        <f t="shared" si="3802"/>
        <v>37773</v>
      </c>
      <c r="CO143" s="500">
        <f t="shared" si="3803"/>
        <v>0</v>
      </c>
      <c r="CR143" s="934" t="s">
        <v>628</v>
      </c>
      <c r="CS143" s="935" t="s">
        <v>324</v>
      </c>
      <c r="CT143" s="946" t="s">
        <v>279</v>
      </c>
      <c r="CU143" s="937" t="s">
        <v>146</v>
      </c>
      <c r="CV143" s="1030">
        <v>1</v>
      </c>
      <c r="CW143" s="1017">
        <v>37775</v>
      </c>
      <c r="CX143" s="698">
        <f t="shared" si="3804"/>
        <v>37775</v>
      </c>
      <c r="CY143" s="497">
        <f>IF(EXACT(VLOOKUP(CR143,OFERTA_0,3,FALSE),CT143),1,0)</f>
        <v>1</v>
      </c>
      <c r="CZ143" s="497">
        <f>IF(EXACT(VLOOKUP(CR143,OFERTA_0,4,FALSE),CU143),1,0)</f>
        <v>1</v>
      </c>
      <c r="DA143" s="498">
        <f>IF(EXACT(VLOOKUP(CR143,OFERTA_0,5,FALSE),CV143),1,0)</f>
        <v>1</v>
      </c>
      <c r="DB143" s="498">
        <f t="shared" si="3805"/>
        <v>1</v>
      </c>
      <c r="DC143" s="498">
        <f t="shared" si="3806"/>
        <v>1</v>
      </c>
      <c r="DD143" s="498">
        <f t="shared" si="3807"/>
        <v>1</v>
      </c>
      <c r="DE143" s="504">
        <f t="shared" si="3808"/>
        <v>37775</v>
      </c>
      <c r="DF143" s="500">
        <f t="shared" si="3809"/>
        <v>0</v>
      </c>
      <c r="DI143" s="934" t="s">
        <v>628</v>
      </c>
      <c r="DJ143" s="935" t="s">
        <v>324</v>
      </c>
      <c r="DK143" s="946" t="s">
        <v>279</v>
      </c>
      <c r="DL143" s="937" t="s">
        <v>146</v>
      </c>
      <c r="DM143" s="938">
        <v>1</v>
      </c>
      <c r="DN143" s="1017">
        <v>39000</v>
      </c>
      <c r="DO143" s="939">
        <v>39000</v>
      </c>
      <c r="DP143" s="497">
        <f>IF(EXACT(VLOOKUP(DI143,OFERTA_0,3,FALSE),DK143),1,0)</f>
        <v>1</v>
      </c>
      <c r="DQ143" s="497">
        <f>IF(EXACT(VLOOKUP(DI143,OFERTA_0,4,FALSE),DL143),1,0)</f>
        <v>1</v>
      </c>
      <c r="DR143" s="498">
        <f>IF(EXACT(VLOOKUP(DI143,OFERTA_0,5,FALSE),DM143),1,0)</f>
        <v>1</v>
      </c>
      <c r="DS143" s="498">
        <f t="shared" si="3810"/>
        <v>1</v>
      </c>
      <c r="DT143" s="498">
        <f t="shared" si="3811"/>
        <v>1</v>
      </c>
      <c r="DU143" s="498">
        <f t="shared" si="3812"/>
        <v>1</v>
      </c>
      <c r="DV143" s="504">
        <f t="shared" si="3813"/>
        <v>39000</v>
      </c>
      <c r="DW143" s="500">
        <f t="shared" si="3814"/>
        <v>0</v>
      </c>
      <c r="DZ143" s="934" t="s">
        <v>628</v>
      </c>
      <c r="EA143" s="935" t="s">
        <v>324</v>
      </c>
      <c r="EB143" s="946" t="s">
        <v>279</v>
      </c>
      <c r="EC143" s="937" t="s">
        <v>146</v>
      </c>
      <c r="ED143" s="1030">
        <v>1</v>
      </c>
      <c r="EE143" s="1017">
        <v>37968</v>
      </c>
      <c r="EF143" s="698">
        <f t="shared" si="3815"/>
        <v>37968</v>
      </c>
      <c r="EG143" s="497">
        <f>IF(EXACT(VLOOKUP(DZ143,OFERTA_0,3,FALSE),EB143),1,0)</f>
        <v>1</v>
      </c>
      <c r="EH143" s="497">
        <f>IF(EXACT(VLOOKUP(DZ143,OFERTA_0,4,FALSE),EC143),1,0)</f>
        <v>1</v>
      </c>
      <c r="EI143" s="498">
        <f>IF(EXACT(VLOOKUP(DZ143,OFERTA_0,5,FALSE),ED143),1,0)</f>
        <v>1</v>
      </c>
      <c r="EJ143" s="498">
        <f t="shared" si="3816"/>
        <v>1</v>
      </c>
      <c r="EK143" s="498">
        <f t="shared" si="3817"/>
        <v>1</v>
      </c>
      <c r="EL143" s="498">
        <f t="shared" si="3818"/>
        <v>1</v>
      </c>
      <c r="EM143" s="504">
        <f t="shared" si="3819"/>
        <v>37968</v>
      </c>
      <c r="EN143" s="500">
        <f t="shared" si="3820"/>
        <v>0</v>
      </c>
      <c r="EQ143" s="665"/>
      <c r="ER143" s="666"/>
      <c r="ES143" s="667"/>
      <c r="ET143" s="676"/>
      <c r="EU143" s="669"/>
      <c r="EV143" s="670"/>
      <c r="EW143" s="1324"/>
      <c r="EX143" s="497" t="e">
        <f t="shared" si="3627"/>
        <v>#N/A</v>
      </c>
      <c r="EY143" s="497" t="e">
        <f t="shared" si="3628"/>
        <v>#N/A</v>
      </c>
      <c r="EZ143" s="498" t="e">
        <f t="shared" si="3629"/>
        <v>#N/A</v>
      </c>
      <c r="FA143" s="498">
        <f t="shared" si="3630"/>
        <v>0</v>
      </c>
      <c r="FB143" s="498">
        <f t="shared" si="3631"/>
        <v>0</v>
      </c>
      <c r="FC143" s="498" t="e">
        <f t="shared" si="3632"/>
        <v>#N/A</v>
      </c>
      <c r="FD143" s="504">
        <f t="shared" si="3633"/>
        <v>0</v>
      </c>
      <c r="FE143" s="500">
        <f t="shared" si="3634"/>
        <v>0</v>
      </c>
      <c r="FH143" s="665"/>
      <c r="FI143" s="666"/>
      <c r="FJ143" s="667"/>
      <c r="FK143" s="676"/>
      <c r="FL143" s="669"/>
      <c r="FM143" s="670"/>
      <c r="FN143" s="1324"/>
      <c r="FO143" s="497" t="e">
        <f t="shared" si="3635"/>
        <v>#N/A</v>
      </c>
      <c r="FP143" s="497" t="e">
        <f t="shared" si="3636"/>
        <v>#N/A</v>
      </c>
      <c r="FQ143" s="498" t="e">
        <f t="shared" si="3637"/>
        <v>#N/A</v>
      </c>
      <c r="FR143" s="498">
        <f t="shared" si="3638"/>
        <v>0</v>
      </c>
      <c r="FS143" s="498">
        <f t="shared" si="3639"/>
        <v>0</v>
      </c>
      <c r="FT143" s="498" t="e">
        <f t="shared" si="3640"/>
        <v>#N/A</v>
      </c>
      <c r="FU143" s="504">
        <f t="shared" si="3641"/>
        <v>0</v>
      </c>
      <c r="FV143" s="500">
        <f t="shared" si="3642"/>
        <v>0</v>
      </c>
      <c r="FY143" s="665"/>
      <c r="FZ143" s="666"/>
      <c r="GA143" s="667"/>
      <c r="GB143" s="676"/>
      <c r="GC143" s="669"/>
      <c r="GD143" s="670"/>
      <c r="GE143" s="1324"/>
      <c r="GF143" s="497" t="e">
        <f t="shared" si="3643"/>
        <v>#N/A</v>
      </c>
      <c r="GG143" s="497" t="e">
        <f t="shared" si="3644"/>
        <v>#N/A</v>
      </c>
      <c r="GH143" s="498" t="e">
        <f t="shared" si="3645"/>
        <v>#N/A</v>
      </c>
      <c r="GI143" s="498">
        <f t="shared" si="3646"/>
        <v>0</v>
      </c>
      <c r="GJ143" s="498">
        <f t="shared" si="3647"/>
        <v>0</v>
      </c>
      <c r="GK143" s="498" t="e">
        <f t="shared" si="3648"/>
        <v>#N/A</v>
      </c>
      <c r="GL143" s="504">
        <f t="shared" si="3649"/>
        <v>0</v>
      </c>
      <c r="GM143" s="500">
        <f t="shared" si="3650"/>
        <v>0</v>
      </c>
      <c r="GP143" s="665"/>
      <c r="GQ143" s="666"/>
      <c r="GR143" s="667"/>
      <c r="GS143" s="676"/>
      <c r="GT143" s="669"/>
      <c r="GU143" s="670"/>
      <c r="GV143" s="1324"/>
      <c r="GW143" s="497" t="e">
        <f t="shared" si="3651"/>
        <v>#N/A</v>
      </c>
      <c r="GX143" s="497" t="e">
        <f t="shared" si="3652"/>
        <v>#N/A</v>
      </c>
      <c r="GY143" s="498" t="e">
        <f t="shared" si="3653"/>
        <v>#N/A</v>
      </c>
      <c r="GZ143" s="498">
        <f t="shared" si="3654"/>
        <v>0</v>
      </c>
      <c r="HA143" s="498">
        <f t="shared" si="3655"/>
        <v>0</v>
      </c>
      <c r="HB143" s="498" t="e">
        <f t="shared" si="3656"/>
        <v>#N/A</v>
      </c>
      <c r="HC143" s="504">
        <f t="shared" si="3657"/>
        <v>0</v>
      </c>
      <c r="HD143" s="500">
        <f t="shared" si="3658"/>
        <v>0</v>
      </c>
      <c r="HG143" s="665"/>
      <c r="HH143" s="666"/>
      <c r="HI143" s="667"/>
      <c r="HJ143" s="676"/>
      <c r="HK143" s="669"/>
      <c r="HL143" s="670"/>
      <c r="HM143" s="1324"/>
      <c r="HN143" s="497" t="e">
        <f t="shared" si="3659"/>
        <v>#N/A</v>
      </c>
      <c r="HO143" s="497" t="e">
        <f t="shared" si="3660"/>
        <v>#N/A</v>
      </c>
      <c r="HP143" s="498" t="e">
        <f t="shared" si="3661"/>
        <v>#N/A</v>
      </c>
      <c r="HQ143" s="498">
        <f t="shared" si="3662"/>
        <v>0</v>
      </c>
      <c r="HR143" s="498">
        <f t="shared" si="3663"/>
        <v>0</v>
      </c>
      <c r="HS143" s="498" t="e">
        <f t="shared" si="3664"/>
        <v>#N/A</v>
      </c>
      <c r="HT143" s="504">
        <f t="shared" si="3665"/>
        <v>0</v>
      </c>
      <c r="HU143" s="500">
        <f t="shared" si="3666"/>
        <v>0</v>
      </c>
      <c r="HX143" s="665"/>
      <c r="HY143" s="666"/>
      <c r="HZ143" s="667"/>
      <c r="IA143" s="676"/>
      <c r="IB143" s="669"/>
      <c r="IC143" s="670"/>
      <c r="ID143" s="1324"/>
      <c r="IE143" s="497" t="e">
        <f t="shared" si="3667"/>
        <v>#N/A</v>
      </c>
      <c r="IF143" s="497" t="e">
        <f t="shared" si="3668"/>
        <v>#N/A</v>
      </c>
      <c r="IG143" s="498" t="e">
        <f t="shared" si="3669"/>
        <v>#N/A</v>
      </c>
      <c r="IH143" s="498">
        <f t="shared" si="3670"/>
        <v>0</v>
      </c>
      <c r="II143" s="498">
        <f t="shared" si="3671"/>
        <v>0</v>
      </c>
      <c r="IJ143" s="498" t="e">
        <f t="shared" si="3672"/>
        <v>#N/A</v>
      </c>
      <c r="IK143" s="504">
        <f t="shared" si="3673"/>
        <v>0</v>
      </c>
      <c r="IL143" s="500">
        <f t="shared" si="3674"/>
        <v>0</v>
      </c>
      <c r="IO143" s="665"/>
      <c r="IP143" s="666"/>
      <c r="IQ143" s="667"/>
      <c r="IR143" s="676"/>
      <c r="IS143" s="669"/>
      <c r="IT143" s="670"/>
      <c r="IU143" s="1324"/>
      <c r="IV143" s="497" t="e">
        <f t="shared" si="3675"/>
        <v>#N/A</v>
      </c>
      <c r="IW143" s="497" t="e">
        <f t="shared" si="3676"/>
        <v>#N/A</v>
      </c>
      <c r="IX143" s="498" t="e">
        <f t="shared" si="3677"/>
        <v>#N/A</v>
      </c>
      <c r="IY143" s="498">
        <f t="shared" si="3678"/>
        <v>0</v>
      </c>
      <c r="IZ143" s="498">
        <f t="shared" si="3679"/>
        <v>0</v>
      </c>
      <c r="JA143" s="498" t="e">
        <f t="shared" si="3680"/>
        <v>#N/A</v>
      </c>
      <c r="JB143" s="504">
        <f t="shared" si="3681"/>
        <v>0</v>
      </c>
      <c r="JC143" s="500">
        <f t="shared" si="3682"/>
        <v>0</v>
      </c>
      <c r="JF143" s="665"/>
      <c r="JG143" s="666"/>
      <c r="JH143" s="667"/>
      <c r="JI143" s="676"/>
      <c r="JJ143" s="669"/>
      <c r="JK143" s="670"/>
      <c r="JL143" s="1324"/>
      <c r="JM143" s="497" t="e">
        <f t="shared" si="3683"/>
        <v>#N/A</v>
      </c>
      <c r="JN143" s="497" t="e">
        <f t="shared" si="3684"/>
        <v>#N/A</v>
      </c>
      <c r="JO143" s="498" t="e">
        <f t="shared" si="3685"/>
        <v>#N/A</v>
      </c>
      <c r="JP143" s="498">
        <f t="shared" si="3686"/>
        <v>0</v>
      </c>
      <c r="JQ143" s="498">
        <f t="shared" si="3687"/>
        <v>0</v>
      </c>
      <c r="JR143" s="498" t="e">
        <f t="shared" si="3688"/>
        <v>#N/A</v>
      </c>
      <c r="JS143" s="504">
        <f t="shared" si="3689"/>
        <v>0</v>
      </c>
      <c r="JT143" s="500">
        <f t="shared" si="3690"/>
        <v>0</v>
      </c>
      <c r="JW143" s="665"/>
      <c r="JX143" s="666"/>
      <c r="JY143" s="667"/>
      <c r="JZ143" s="676"/>
      <c r="KA143" s="669"/>
      <c r="KB143" s="670"/>
      <c r="KC143" s="1324"/>
      <c r="KD143" s="497" t="e">
        <f t="shared" si="3691"/>
        <v>#N/A</v>
      </c>
      <c r="KE143" s="497" t="e">
        <f t="shared" si="3692"/>
        <v>#N/A</v>
      </c>
      <c r="KF143" s="498" t="e">
        <f t="shared" si="3693"/>
        <v>#N/A</v>
      </c>
      <c r="KG143" s="498">
        <f t="shared" si="3694"/>
        <v>0</v>
      </c>
      <c r="KH143" s="498">
        <f t="shared" si="3695"/>
        <v>0</v>
      </c>
      <c r="KI143" s="498" t="e">
        <f t="shared" si="3696"/>
        <v>#N/A</v>
      </c>
      <c r="KJ143" s="504">
        <f t="shared" si="3697"/>
        <v>0</v>
      </c>
      <c r="KK143" s="500">
        <f t="shared" si="3698"/>
        <v>0</v>
      </c>
      <c r="KN143" s="665"/>
      <c r="KO143" s="666"/>
      <c r="KP143" s="667"/>
      <c r="KQ143" s="676"/>
      <c r="KR143" s="669"/>
      <c r="KS143" s="670"/>
      <c r="KT143" s="1324"/>
      <c r="KU143" s="497" t="e">
        <f t="shared" si="3699"/>
        <v>#N/A</v>
      </c>
      <c r="KV143" s="497" t="e">
        <f t="shared" si="3700"/>
        <v>#N/A</v>
      </c>
      <c r="KW143" s="498" t="e">
        <f t="shared" si="3701"/>
        <v>#N/A</v>
      </c>
      <c r="KX143" s="498">
        <f t="shared" si="3702"/>
        <v>0</v>
      </c>
      <c r="KY143" s="498">
        <f t="shared" si="3703"/>
        <v>0</v>
      </c>
      <c r="KZ143" s="498" t="e">
        <f t="shared" si="3704"/>
        <v>#N/A</v>
      </c>
      <c r="LA143" s="504">
        <f t="shared" si="3705"/>
        <v>0</v>
      </c>
      <c r="LB143" s="500">
        <f t="shared" si="3706"/>
        <v>0</v>
      </c>
      <c r="LE143" s="665"/>
      <c r="LF143" s="666"/>
      <c r="LG143" s="667"/>
      <c r="LH143" s="676"/>
      <c r="LI143" s="669"/>
      <c r="LJ143" s="670"/>
      <c r="LK143" s="1324"/>
      <c r="LL143" s="497" t="e">
        <f t="shared" si="3707"/>
        <v>#N/A</v>
      </c>
      <c r="LM143" s="497" t="e">
        <f t="shared" si="3708"/>
        <v>#N/A</v>
      </c>
      <c r="LN143" s="498" t="e">
        <f t="shared" si="3709"/>
        <v>#N/A</v>
      </c>
      <c r="LO143" s="498">
        <f t="shared" si="3710"/>
        <v>0</v>
      </c>
      <c r="LP143" s="498">
        <f t="shared" si="3711"/>
        <v>0</v>
      </c>
      <c r="LQ143" s="498" t="e">
        <f t="shared" si="3712"/>
        <v>#N/A</v>
      </c>
      <c r="LR143" s="504">
        <f t="shared" si="3713"/>
        <v>0</v>
      </c>
      <c r="LS143" s="500">
        <f t="shared" si="3714"/>
        <v>0</v>
      </c>
      <c r="LV143" s="665"/>
      <c r="LW143" s="666"/>
      <c r="LX143" s="667"/>
      <c r="LY143" s="676"/>
      <c r="LZ143" s="669"/>
      <c r="MA143" s="670"/>
      <c r="MB143" s="1324"/>
      <c r="MC143" s="497" t="e">
        <f t="shared" si="3715"/>
        <v>#N/A</v>
      </c>
      <c r="MD143" s="497" t="e">
        <f t="shared" si="3716"/>
        <v>#N/A</v>
      </c>
      <c r="ME143" s="498" t="e">
        <f t="shared" si="3717"/>
        <v>#N/A</v>
      </c>
      <c r="MF143" s="498">
        <f t="shared" si="3718"/>
        <v>0</v>
      </c>
      <c r="MG143" s="498">
        <f t="shared" si="3719"/>
        <v>0</v>
      </c>
      <c r="MH143" s="498" t="e">
        <f t="shared" si="3720"/>
        <v>#N/A</v>
      </c>
      <c r="MI143" s="504">
        <f t="shared" si="3721"/>
        <v>0</v>
      </c>
      <c r="MJ143" s="500">
        <f t="shared" si="3722"/>
        <v>0</v>
      </c>
      <c r="MM143" s="665"/>
      <c r="MN143" s="666"/>
      <c r="MO143" s="667"/>
      <c r="MP143" s="676"/>
      <c r="MQ143" s="669"/>
      <c r="MR143" s="670"/>
      <c r="MS143" s="1324"/>
      <c r="MT143" s="497" t="e">
        <f t="shared" si="3723"/>
        <v>#N/A</v>
      </c>
      <c r="MU143" s="497" t="e">
        <f t="shared" si="3724"/>
        <v>#N/A</v>
      </c>
      <c r="MV143" s="498" t="e">
        <f t="shared" si="3725"/>
        <v>#N/A</v>
      </c>
      <c r="MW143" s="498">
        <f t="shared" si="3726"/>
        <v>0</v>
      </c>
      <c r="MX143" s="498">
        <f t="shared" si="3727"/>
        <v>0</v>
      </c>
      <c r="MY143" s="498" t="e">
        <f t="shared" si="3728"/>
        <v>#N/A</v>
      </c>
      <c r="MZ143" s="504">
        <f t="shared" si="3729"/>
        <v>0</v>
      </c>
      <c r="NA143" s="500">
        <f t="shared" si="3730"/>
        <v>0</v>
      </c>
      <c r="ND143" s="665"/>
      <c r="NE143" s="666"/>
      <c r="NF143" s="667"/>
      <c r="NG143" s="676"/>
      <c r="NH143" s="669"/>
      <c r="NI143" s="670"/>
      <c r="NJ143" s="1324"/>
      <c r="NK143" s="497" t="e">
        <f t="shared" si="3731"/>
        <v>#N/A</v>
      </c>
      <c r="NL143" s="497" t="e">
        <f t="shared" si="3732"/>
        <v>#N/A</v>
      </c>
      <c r="NM143" s="498" t="e">
        <f t="shared" si="3733"/>
        <v>#N/A</v>
      </c>
      <c r="NN143" s="498">
        <f t="shared" si="3734"/>
        <v>0</v>
      </c>
      <c r="NO143" s="498">
        <f t="shared" si="3735"/>
        <v>0</v>
      </c>
      <c r="NP143" s="498" t="e">
        <f t="shared" si="3736"/>
        <v>#N/A</v>
      </c>
      <c r="NQ143" s="504">
        <f t="shared" si="3737"/>
        <v>0</v>
      </c>
      <c r="NR143" s="500">
        <f t="shared" si="3738"/>
        <v>0</v>
      </c>
      <c r="NU143" s="665"/>
      <c r="NV143" s="666"/>
      <c r="NW143" s="667"/>
      <c r="NX143" s="676"/>
      <c r="NY143" s="669"/>
      <c r="NZ143" s="670"/>
      <c r="OA143" s="1324"/>
      <c r="OB143" s="497" t="e">
        <f t="shared" si="3739"/>
        <v>#N/A</v>
      </c>
      <c r="OC143" s="497" t="e">
        <f t="shared" si="3740"/>
        <v>#N/A</v>
      </c>
      <c r="OD143" s="498" t="e">
        <f t="shared" si="3741"/>
        <v>#N/A</v>
      </c>
      <c r="OE143" s="498">
        <f t="shared" si="3742"/>
        <v>0</v>
      </c>
      <c r="OF143" s="498">
        <f t="shared" si="3743"/>
        <v>0</v>
      </c>
      <c r="OG143" s="498" t="e">
        <f t="shared" si="3744"/>
        <v>#N/A</v>
      </c>
      <c r="OH143" s="504">
        <f t="shared" si="3745"/>
        <v>0</v>
      </c>
      <c r="OI143" s="500">
        <f t="shared" si="3746"/>
        <v>0</v>
      </c>
      <c r="OL143" s="665"/>
      <c r="OM143" s="666"/>
      <c r="ON143" s="667"/>
      <c r="OO143" s="676"/>
      <c r="OP143" s="669"/>
      <c r="OQ143" s="670"/>
      <c r="OR143" s="1324"/>
      <c r="OS143" s="497" t="e">
        <f t="shared" si="3747"/>
        <v>#N/A</v>
      </c>
      <c r="OT143" s="497" t="e">
        <f t="shared" si="3748"/>
        <v>#N/A</v>
      </c>
      <c r="OU143" s="498" t="e">
        <f t="shared" si="3749"/>
        <v>#N/A</v>
      </c>
      <c r="OV143" s="498">
        <f t="shared" si="3750"/>
        <v>0</v>
      </c>
      <c r="OW143" s="498">
        <f t="shared" si="3751"/>
        <v>0</v>
      </c>
      <c r="OX143" s="498" t="e">
        <f t="shared" si="3752"/>
        <v>#N/A</v>
      </c>
      <c r="OY143" s="504">
        <f t="shared" si="3753"/>
        <v>0</v>
      </c>
      <c r="OZ143" s="500">
        <f t="shared" si="3754"/>
        <v>0</v>
      </c>
      <c r="PC143" s="665"/>
      <c r="PD143" s="666"/>
      <c r="PE143" s="667"/>
      <c r="PF143" s="676"/>
      <c r="PG143" s="669"/>
      <c r="PH143" s="670"/>
      <c r="PI143" s="1324"/>
      <c r="PJ143" s="497" t="e">
        <f t="shared" si="3755"/>
        <v>#N/A</v>
      </c>
      <c r="PK143" s="497" t="e">
        <f t="shared" si="3756"/>
        <v>#N/A</v>
      </c>
      <c r="PL143" s="498" t="e">
        <f t="shared" si="3757"/>
        <v>#N/A</v>
      </c>
      <c r="PM143" s="498">
        <f t="shared" si="3758"/>
        <v>0</v>
      </c>
      <c r="PN143" s="498">
        <f t="shared" si="3759"/>
        <v>0</v>
      </c>
      <c r="PO143" s="498" t="e">
        <f t="shared" si="3760"/>
        <v>#N/A</v>
      </c>
      <c r="PP143" s="504">
        <f t="shared" si="3761"/>
        <v>0</v>
      </c>
      <c r="PQ143" s="500">
        <f t="shared" si="3762"/>
        <v>0</v>
      </c>
      <c r="PT143" s="665"/>
      <c r="PU143" s="666"/>
      <c r="PV143" s="667"/>
      <c r="PW143" s="676"/>
      <c r="PX143" s="669"/>
      <c r="PY143" s="670"/>
      <c r="PZ143" s="1324"/>
      <c r="QA143" s="497" t="e">
        <f t="shared" si="3763"/>
        <v>#N/A</v>
      </c>
      <c r="QB143" s="497" t="e">
        <f t="shared" si="3764"/>
        <v>#N/A</v>
      </c>
      <c r="QC143" s="498" t="e">
        <f t="shared" si="3765"/>
        <v>#N/A</v>
      </c>
      <c r="QD143" s="498">
        <f t="shared" si="3766"/>
        <v>0</v>
      </c>
      <c r="QE143" s="498">
        <f t="shared" si="3767"/>
        <v>0</v>
      </c>
      <c r="QF143" s="498" t="e">
        <f t="shared" si="3768"/>
        <v>#N/A</v>
      </c>
      <c r="QG143" s="504">
        <f t="shared" si="3769"/>
        <v>0</v>
      </c>
      <c r="QH143" s="500">
        <f t="shared" si="3770"/>
        <v>0</v>
      </c>
      <c r="QK143" s="665"/>
      <c r="QL143" s="666"/>
      <c r="QM143" s="667"/>
      <c r="QN143" s="676"/>
      <c r="QO143" s="669"/>
      <c r="QP143" s="670"/>
      <c r="QQ143" s="1324"/>
      <c r="QR143" s="497" t="e">
        <f t="shared" si="3771"/>
        <v>#N/A</v>
      </c>
      <c r="QS143" s="497" t="e">
        <f t="shared" si="3772"/>
        <v>#N/A</v>
      </c>
      <c r="QT143" s="498" t="e">
        <f t="shared" si="3773"/>
        <v>#N/A</v>
      </c>
      <c r="QU143" s="498">
        <f t="shared" si="3774"/>
        <v>0</v>
      </c>
      <c r="QV143" s="498">
        <f t="shared" si="3775"/>
        <v>0</v>
      </c>
      <c r="QW143" s="498" t="e">
        <f t="shared" si="3776"/>
        <v>#N/A</v>
      </c>
      <c r="QX143" s="504">
        <f t="shared" si="3777"/>
        <v>0</v>
      </c>
      <c r="QY143" s="500">
        <f t="shared" si="3778"/>
        <v>0</v>
      </c>
      <c r="RB143" s="381"/>
      <c r="RC143" s="382"/>
      <c r="RD143" s="383"/>
      <c r="RE143" s="384"/>
      <c r="RF143" s="385"/>
      <c r="RG143" s="386"/>
      <c r="RH143" s="386"/>
      <c r="RI143" s="497"/>
      <c r="RJ143" s="497"/>
      <c r="RK143" s="501"/>
      <c r="RL143" s="501"/>
      <c r="RM143" s="501"/>
      <c r="RN143" s="501"/>
      <c r="RO143" s="502"/>
      <c r="RP143" s="503"/>
      <c r="RS143" s="381"/>
      <c r="RT143" s="382"/>
      <c r="RU143" s="383"/>
      <c r="RV143" s="384"/>
      <c r="RW143" s="385"/>
      <c r="RX143" s="386"/>
      <c r="RY143" s="386"/>
      <c r="RZ143" s="497"/>
      <c r="SA143" s="497"/>
      <c r="SB143" s="501"/>
      <c r="SC143" s="501"/>
      <c r="SD143" s="501"/>
      <c r="SE143" s="501"/>
      <c r="SF143" s="502"/>
      <c r="SG143" s="503"/>
      <c r="SJ143" s="381"/>
      <c r="SK143" s="382"/>
      <c r="SL143" s="383"/>
      <c r="SM143" s="384"/>
      <c r="SN143" s="385"/>
      <c r="SO143" s="386"/>
      <c r="SP143" s="386"/>
      <c r="SQ143" s="497"/>
      <c r="SR143" s="497"/>
      <c r="SS143" s="501"/>
      <c r="ST143" s="501"/>
      <c r="SU143" s="501"/>
      <c r="SV143" s="501"/>
      <c r="SW143" s="502"/>
      <c r="SX143" s="503"/>
    </row>
    <row r="144" spans="2:518" ht="25.5" customHeight="1" thickTop="1" thickBot="1">
      <c r="B144" s="825" t="s">
        <v>629</v>
      </c>
      <c r="C144" s="826"/>
      <c r="D144" s="827" t="s">
        <v>630</v>
      </c>
      <c r="E144" s="828"/>
      <c r="F144" s="866"/>
      <c r="G144" s="830"/>
      <c r="H144" s="831"/>
      <c r="K144" s="927" t="s">
        <v>629</v>
      </c>
      <c r="L144" s="928"/>
      <c r="M144" s="929" t="s">
        <v>630</v>
      </c>
      <c r="N144" s="930"/>
      <c r="O144" s="968"/>
      <c r="P144" s="932"/>
      <c r="Q144" s="933"/>
      <c r="R144" s="493"/>
      <c r="S144" s="494"/>
      <c r="T144" s="494"/>
      <c r="U144" s="494"/>
      <c r="V144" s="494"/>
      <c r="W144" s="494"/>
      <c r="X144" s="917"/>
      <c r="Y144" s="918"/>
      <c r="Z144" s="486"/>
      <c r="AA144" s="486"/>
      <c r="AB144" s="927" t="s">
        <v>629</v>
      </c>
      <c r="AC144" s="928"/>
      <c r="AD144" s="929" t="s">
        <v>630</v>
      </c>
      <c r="AE144" s="930"/>
      <c r="AF144" s="968"/>
      <c r="AG144" s="932"/>
      <c r="AH144" s="933"/>
      <c r="AI144" s="493"/>
      <c r="AJ144" s="494"/>
      <c r="AK144" s="494"/>
      <c r="AL144" s="494"/>
      <c r="AM144" s="494"/>
      <c r="AN144" s="494"/>
      <c r="AO144" s="917"/>
      <c r="AP144" s="918"/>
      <c r="AQ144" s="486"/>
      <c r="AR144" s="486"/>
      <c r="AS144" s="927" t="s">
        <v>629</v>
      </c>
      <c r="AT144" s="928"/>
      <c r="AU144" s="929" t="s">
        <v>630</v>
      </c>
      <c r="AV144" s="930"/>
      <c r="AW144" s="968"/>
      <c r="AX144" s="932"/>
      <c r="AY144" s="933"/>
      <c r="AZ144" s="493"/>
      <c r="BA144" s="494"/>
      <c r="BB144" s="494"/>
      <c r="BC144" s="494"/>
      <c r="BD144" s="494"/>
      <c r="BE144" s="494"/>
      <c r="BF144" s="917"/>
      <c r="BG144" s="918"/>
      <c r="BJ144" s="927" t="s">
        <v>629</v>
      </c>
      <c r="BK144" s="928"/>
      <c r="BL144" s="929" t="s">
        <v>630</v>
      </c>
      <c r="BM144" s="930"/>
      <c r="BN144" s="968"/>
      <c r="BO144" s="932"/>
      <c r="BP144" s="933"/>
      <c r="BQ144" s="493"/>
      <c r="BR144" s="494"/>
      <c r="BS144" s="494"/>
      <c r="BT144" s="494"/>
      <c r="BU144" s="494"/>
      <c r="BV144" s="494"/>
      <c r="BW144" s="917"/>
      <c r="BX144" s="918"/>
      <c r="CA144" s="927" t="s">
        <v>629</v>
      </c>
      <c r="CB144" s="928"/>
      <c r="CC144" s="929" t="s">
        <v>630</v>
      </c>
      <c r="CD144" s="930"/>
      <c r="CE144" s="968"/>
      <c r="CF144" s="932"/>
      <c r="CG144" s="933"/>
      <c r="CH144" s="493"/>
      <c r="CI144" s="494"/>
      <c r="CJ144" s="494"/>
      <c r="CK144" s="494"/>
      <c r="CL144" s="494"/>
      <c r="CM144" s="494"/>
      <c r="CN144" s="917"/>
      <c r="CO144" s="918"/>
      <c r="CR144" s="652" t="s">
        <v>629</v>
      </c>
      <c r="CS144" s="1028"/>
      <c r="CT144" s="929" t="s">
        <v>630</v>
      </c>
      <c r="CU144" s="654"/>
      <c r="CV144" s="655"/>
      <c r="CW144" s="932"/>
      <c r="CX144" s="657"/>
      <c r="CY144" s="493"/>
      <c r="CZ144" s="494"/>
      <c r="DA144" s="494"/>
      <c r="DB144" s="494"/>
      <c r="DC144" s="494"/>
      <c r="DD144" s="494"/>
      <c r="DE144" s="917"/>
      <c r="DF144" s="918"/>
      <c r="DI144" s="927" t="s">
        <v>629</v>
      </c>
      <c r="DJ144" s="928"/>
      <c r="DK144" s="929" t="s">
        <v>630</v>
      </c>
      <c r="DL144" s="930"/>
      <c r="DM144" s="968"/>
      <c r="DN144" s="932"/>
      <c r="DO144" s="933"/>
      <c r="DP144" s="493"/>
      <c r="DQ144" s="494"/>
      <c r="DR144" s="494"/>
      <c r="DS144" s="494"/>
      <c r="DT144" s="494"/>
      <c r="DU144" s="494"/>
      <c r="DV144" s="917"/>
      <c r="DW144" s="918"/>
      <c r="DZ144" s="652" t="s">
        <v>629</v>
      </c>
      <c r="EA144" s="1028"/>
      <c r="EB144" s="929" t="s">
        <v>630</v>
      </c>
      <c r="EC144" s="654"/>
      <c r="ED144" s="655"/>
      <c r="EE144" s="932"/>
      <c r="EF144" s="657"/>
      <c r="EG144" s="493"/>
      <c r="EH144" s="494"/>
      <c r="EI144" s="494"/>
      <c r="EJ144" s="494"/>
      <c r="EK144" s="494"/>
      <c r="EL144" s="494"/>
      <c r="EM144" s="917"/>
      <c r="EN144" s="918"/>
      <c r="EQ144" s="665"/>
      <c r="ER144" s="666"/>
      <c r="ES144" s="667"/>
      <c r="ET144" s="676"/>
      <c r="EU144" s="669"/>
      <c r="EV144" s="670"/>
      <c r="EW144" s="1324"/>
      <c r="EX144" s="497" t="e">
        <f t="shared" si="3627"/>
        <v>#N/A</v>
      </c>
      <c r="EY144" s="497" t="e">
        <f t="shared" si="3628"/>
        <v>#N/A</v>
      </c>
      <c r="EZ144" s="498" t="e">
        <f t="shared" si="3629"/>
        <v>#N/A</v>
      </c>
      <c r="FA144" s="498">
        <f>IF(EU144=0,0,1)</f>
        <v>0</v>
      </c>
      <c r="FB144" s="498">
        <f>IF(EV144=0,0,1)</f>
        <v>0</v>
      </c>
      <c r="FC144" s="498" t="e">
        <f t="shared" si="3632"/>
        <v>#N/A</v>
      </c>
      <c r="FD144" s="504">
        <f t="shared" si="3633"/>
        <v>0</v>
      </c>
      <c r="FE144" s="500">
        <f t="shared" si="3634"/>
        <v>0</v>
      </c>
      <c r="FH144" s="665"/>
      <c r="FI144" s="666"/>
      <c r="FJ144" s="667"/>
      <c r="FK144" s="676"/>
      <c r="FL144" s="669"/>
      <c r="FM144" s="670"/>
      <c r="FN144" s="1324"/>
      <c r="FO144" s="497" t="e">
        <f t="shared" si="3635"/>
        <v>#N/A</v>
      </c>
      <c r="FP144" s="497" t="e">
        <f t="shared" si="3636"/>
        <v>#N/A</v>
      </c>
      <c r="FQ144" s="498" t="e">
        <f t="shared" si="3637"/>
        <v>#N/A</v>
      </c>
      <c r="FR144" s="498">
        <f>IF(FL144=0,0,1)</f>
        <v>0</v>
      </c>
      <c r="FS144" s="498">
        <f>IF(FM144=0,0,1)</f>
        <v>0</v>
      </c>
      <c r="FT144" s="498" t="e">
        <f t="shared" si="3640"/>
        <v>#N/A</v>
      </c>
      <c r="FU144" s="504">
        <f t="shared" si="3641"/>
        <v>0</v>
      </c>
      <c r="FV144" s="500">
        <f t="shared" si="3642"/>
        <v>0</v>
      </c>
      <c r="FY144" s="665"/>
      <c r="FZ144" s="666"/>
      <c r="GA144" s="667"/>
      <c r="GB144" s="676"/>
      <c r="GC144" s="669"/>
      <c r="GD144" s="670"/>
      <c r="GE144" s="1324"/>
      <c r="GF144" s="497" t="e">
        <f t="shared" si="3643"/>
        <v>#N/A</v>
      </c>
      <c r="GG144" s="497" t="e">
        <f t="shared" si="3644"/>
        <v>#N/A</v>
      </c>
      <c r="GH144" s="498" t="e">
        <f t="shared" si="3645"/>
        <v>#N/A</v>
      </c>
      <c r="GI144" s="498">
        <f>IF(GC144=0,0,1)</f>
        <v>0</v>
      </c>
      <c r="GJ144" s="498">
        <f>IF(GD144=0,0,1)</f>
        <v>0</v>
      </c>
      <c r="GK144" s="498" t="e">
        <f t="shared" si="3648"/>
        <v>#N/A</v>
      </c>
      <c r="GL144" s="504">
        <f t="shared" si="3649"/>
        <v>0</v>
      </c>
      <c r="GM144" s="500">
        <f t="shared" si="3650"/>
        <v>0</v>
      </c>
      <c r="GP144" s="665"/>
      <c r="GQ144" s="666"/>
      <c r="GR144" s="667"/>
      <c r="GS144" s="676"/>
      <c r="GT144" s="669"/>
      <c r="GU144" s="670"/>
      <c r="GV144" s="1324"/>
      <c r="GW144" s="497" t="e">
        <f t="shared" si="3651"/>
        <v>#N/A</v>
      </c>
      <c r="GX144" s="497" t="e">
        <f t="shared" si="3652"/>
        <v>#N/A</v>
      </c>
      <c r="GY144" s="498" t="e">
        <f t="shared" si="3653"/>
        <v>#N/A</v>
      </c>
      <c r="GZ144" s="498">
        <f>IF(GT144=0,0,1)</f>
        <v>0</v>
      </c>
      <c r="HA144" s="498">
        <f>IF(GU144=0,0,1)</f>
        <v>0</v>
      </c>
      <c r="HB144" s="498" t="e">
        <f t="shared" si="3656"/>
        <v>#N/A</v>
      </c>
      <c r="HC144" s="504">
        <f t="shared" si="3657"/>
        <v>0</v>
      </c>
      <c r="HD144" s="500">
        <f t="shared" si="3658"/>
        <v>0</v>
      </c>
      <c r="HG144" s="665"/>
      <c r="HH144" s="666"/>
      <c r="HI144" s="667"/>
      <c r="HJ144" s="676"/>
      <c r="HK144" s="669"/>
      <c r="HL144" s="670"/>
      <c r="HM144" s="1324"/>
      <c r="HN144" s="497" t="e">
        <f t="shared" si="3659"/>
        <v>#N/A</v>
      </c>
      <c r="HO144" s="497" t="e">
        <f t="shared" si="3660"/>
        <v>#N/A</v>
      </c>
      <c r="HP144" s="498" t="e">
        <f t="shared" si="3661"/>
        <v>#N/A</v>
      </c>
      <c r="HQ144" s="498">
        <f>IF(HK144=0,0,1)</f>
        <v>0</v>
      </c>
      <c r="HR144" s="498">
        <f>IF(HL144=0,0,1)</f>
        <v>0</v>
      </c>
      <c r="HS144" s="498" t="e">
        <f t="shared" si="3664"/>
        <v>#N/A</v>
      </c>
      <c r="HT144" s="504">
        <f t="shared" si="3665"/>
        <v>0</v>
      </c>
      <c r="HU144" s="500">
        <f t="shared" si="3666"/>
        <v>0</v>
      </c>
      <c r="HX144" s="665"/>
      <c r="HY144" s="666"/>
      <c r="HZ144" s="667"/>
      <c r="IA144" s="676"/>
      <c r="IB144" s="669"/>
      <c r="IC144" s="670"/>
      <c r="ID144" s="1324"/>
      <c r="IE144" s="497" t="e">
        <f t="shared" si="3667"/>
        <v>#N/A</v>
      </c>
      <c r="IF144" s="497" t="e">
        <f t="shared" si="3668"/>
        <v>#N/A</v>
      </c>
      <c r="IG144" s="498" t="e">
        <f t="shared" si="3669"/>
        <v>#N/A</v>
      </c>
      <c r="IH144" s="498">
        <f>IF(IB144=0,0,1)</f>
        <v>0</v>
      </c>
      <c r="II144" s="498">
        <f>IF(IC144=0,0,1)</f>
        <v>0</v>
      </c>
      <c r="IJ144" s="498" t="e">
        <f t="shared" si="3672"/>
        <v>#N/A</v>
      </c>
      <c r="IK144" s="504">
        <f t="shared" si="3673"/>
        <v>0</v>
      </c>
      <c r="IL144" s="500">
        <f t="shared" si="3674"/>
        <v>0</v>
      </c>
      <c r="IO144" s="665"/>
      <c r="IP144" s="666"/>
      <c r="IQ144" s="667"/>
      <c r="IR144" s="676"/>
      <c r="IS144" s="669"/>
      <c r="IT144" s="670"/>
      <c r="IU144" s="1324"/>
      <c r="IV144" s="497" t="e">
        <f t="shared" si="3675"/>
        <v>#N/A</v>
      </c>
      <c r="IW144" s="497" t="e">
        <f t="shared" si="3676"/>
        <v>#N/A</v>
      </c>
      <c r="IX144" s="498" t="e">
        <f t="shared" si="3677"/>
        <v>#N/A</v>
      </c>
      <c r="IY144" s="498">
        <f>IF(IS144=0,0,1)</f>
        <v>0</v>
      </c>
      <c r="IZ144" s="498">
        <f>IF(IT144=0,0,1)</f>
        <v>0</v>
      </c>
      <c r="JA144" s="498" t="e">
        <f t="shared" si="3680"/>
        <v>#N/A</v>
      </c>
      <c r="JB144" s="504">
        <f t="shared" si="3681"/>
        <v>0</v>
      </c>
      <c r="JC144" s="500">
        <f t="shared" si="3682"/>
        <v>0</v>
      </c>
      <c r="JF144" s="665"/>
      <c r="JG144" s="666"/>
      <c r="JH144" s="667"/>
      <c r="JI144" s="676"/>
      <c r="JJ144" s="669"/>
      <c r="JK144" s="670"/>
      <c r="JL144" s="1324"/>
      <c r="JM144" s="497" t="e">
        <f t="shared" si="3683"/>
        <v>#N/A</v>
      </c>
      <c r="JN144" s="497" t="e">
        <f t="shared" si="3684"/>
        <v>#N/A</v>
      </c>
      <c r="JO144" s="498" t="e">
        <f t="shared" si="3685"/>
        <v>#N/A</v>
      </c>
      <c r="JP144" s="498">
        <f>IF(JJ144=0,0,1)</f>
        <v>0</v>
      </c>
      <c r="JQ144" s="498">
        <f>IF(JK144=0,0,1)</f>
        <v>0</v>
      </c>
      <c r="JR144" s="498" t="e">
        <f t="shared" si="3688"/>
        <v>#N/A</v>
      </c>
      <c r="JS144" s="504">
        <f t="shared" si="3689"/>
        <v>0</v>
      </c>
      <c r="JT144" s="500">
        <f t="shared" si="3690"/>
        <v>0</v>
      </c>
      <c r="JW144" s="665"/>
      <c r="JX144" s="666"/>
      <c r="JY144" s="667"/>
      <c r="JZ144" s="676"/>
      <c r="KA144" s="669"/>
      <c r="KB144" s="670"/>
      <c r="KC144" s="1324"/>
      <c r="KD144" s="497" t="e">
        <f t="shared" si="3691"/>
        <v>#N/A</v>
      </c>
      <c r="KE144" s="497" t="e">
        <f t="shared" si="3692"/>
        <v>#N/A</v>
      </c>
      <c r="KF144" s="498" t="e">
        <f t="shared" si="3693"/>
        <v>#N/A</v>
      </c>
      <c r="KG144" s="498">
        <f>IF(KA144=0,0,1)</f>
        <v>0</v>
      </c>
      <c r="KH144" s="498">
        <f>IF(KB144=0,0,1)</f>
        <v>0</v>
      </c>
      <c r="KI144" s="498" t="e">
        <f t="shared" si="3696"/>
        <v>#N/A</v>
      </c>
      <c r="KJ144" s="504">
        <f t="shared" si="3697"/>
        <v>0</v>
      </c>
      <c r="KK144" s="500">
        <f t="shared" si="3698"/>
        <v>0</v>
      </c>
      <c r="KN144" s="665"/>
      <c r="KO144" s="666"/>
      <c r="KP144" s="667"/>
      <c r="KQ144" s="676"/>
      <c r="KR144" s="669"/>
      <c r="KS144" s="670"/>
      <c r="KT144" s="1324"/>
      <c r="KU144" s="497" t="e">
        <f t="shared" si="3699"/>
        <v>#N/A</v>
      </c>
      <c r="KV144" s="497" t="e">
        <f t="shared" si="3700"/>
        <v>#N/A</v>
      </c>
      <c r="KW144" s="498" t="e">
        <f t="shared" si="3701"/>
        <v>#N/A</v>
      </c>
      <c r="KX144" s="498">
        <f>IF(KR144=0,0,1)</f>
        <v>0</v>
      </c>
      <c r="KY144" s="498">
        <f>IF(KS144=0,0,1)</f>
        <v>0</v>
      </c>
      <c r="KZ144" s="498" t="e">
        <f t="shared" si="3704"/>
        <v>#N/A</v>
      </c>
      <c r="LA144" s="504">
        <f t="shared" si="3705"/>
        <v>0</v>
      </c>
      <c r="LB144" s="500">
        <f t="shared" si="3706"/>
        <v>0</v>
      </c>
      <c r="LE144" s="665"/>
      <c r="LF144" s="666"/>
      <c r="LG144" s="667"/>
      <c r="LH144" s="676"/>
      <c r="LI144" s="669"/>
      <c r="LJ144" s="670"/>
      <c r="LK144" s="1324"/>
      <c r="LL144" s="497" t="e">
        <f t="shared" si="3707"/>
        <v>#N/A</v>
      </c>
      <c r="LM144" s="497" t="e">
        <f t="shared" si="3708"/>
        <v>#N/A</v>
      </c>
      <c r="LN144" s="498" t="e">
        <f t="shared" si="3709"/>
        <v>#N/A</v>
      </c>
      <c r="LO144" s="498">
        <f>IF(LI144=0,0,1)</f>
        <v>0</v>
      </c>
      <c r="LP144" s="498">
        <f>IF(LJ144=0,0,1)</f>
        <v>0</v>
      </c>
      <c r="LQ144" s="498" t="e">
        <f t="shared" si="3712"/>
        <v>#N/A</v>
      </c>
      <c r="LR144" s="504">
        <f t="shared" si="3713"/>
        <v>0</v>
      </c>
      <c r="LS144" s="500">
        <f t="shared" si="3714"/>
        <v>0</v>
      </c>
      <c r="LV144" s="665"/>
      <c r="LW144" s="666"/>
      <c r="LX144" s="667"/>
      <c r="LY144" s="676"/>
      <c r="LZ144" s="669"/>
      <c r="MA144" s="670"/>
      <c r="MB144" s="1324"/>
      <c r="MC144" s="497" t="e">
        <f t="shared" si="3715"/>
        <v>#N/A</v>
      </c>
      <c r="MD144" s="497" t="e">
        <f t="shared" si="3716"/>
        <v>#N/A</v>
      </c>
      <c r="ME144" s="498" t="e">
        <f t="shared" si="3717"/>
        <v>#N/A</v>
      </c>
      <c r="MF144" s="498">
        <f>IF(LZ144=0,0,1)</f>
        <v>0</v>
      </c>
      <c r="MG144" s="498">
        <f>IF(MA144=0,0,1)</f>
        <v>0</v>
      </c>
      <c r="MH144" s="498" t="e">
        <f t="shared" si="3720"/>
        <v>#N/A</v>
      </c>
      <c r="MI144" s="504">
        <f t="shared" si="3721"/>
        <v>0</v>
      </c>
      <c r="MJ144" s="500">
        <f t="shared" si="3722"/>
        <v>0</v>
      </c>
      <c r="MM144" s="665"/>
      <c r="MN144" s="666"/>
      <c r="MO144" s="667"/>
      <c r="MP144" s="676"/>
      <c r="MQ144" s="669"/>
      <c r="MR144" s="670"/>
      <c r="MS144" s="1324"/>
      <c r="MT144" s="497" t="e">
        <f t="shared" si="3723"/>
        <v>#N/A</v>
      </c>
      <c r="MU144" s="497" t="e">
        <f t="shared" si="3724"/>
        <v>#N/A</v>
      </c>
      <c r="MV144" s="498" t="e">
        <f t="shared" si="3725"/>
        <v>#N/A</v>
      </c>
      <c r="MW144" s="498">
        <f>IF(MQ144=0,0,1)</f>
        <v>0</v>
      </c>
      <c r="MX144" s="498">
        <f>IF(MR144=0,0,1)</f>
        <v>0</v>
      </c>
      <c r="MY144" s="498" t="e">
        <f t="shared" si="3728"/>
        <v>#N/A</v>
      </c>
      <c r="MZ144" s="504">
        <f t="shared" si="3729"/>
        <v>0</v>
      </c>
      <c r="NA144" s="500">
        <f t="shared" si="3730"/>
        <v>0</v>
      </c>
      <c r="ND144" s="665"/>
      <c r="NE144" s="666"/>
      <c r="NF144" s="667"/>
      <c r="NG144" s="676"/>
      <c r="NH144" s="669"/>
      <c r="NI144" s="670"/>
      <c r="NJ144" s="1324"/>
      <c r="NK144" s="497" t="e">
        <f t="shared" si="3731"/>
        <v>#N/A</v>
      </c>
      <c r="NL144" s="497" t="e">
        <f t="shared" si="3732"/>
        <v>#N/A</v>
      </c>
      <c r="NM144" s="498" t="e">
        <f t="shared" si="3733"/>
        <v>#N/A</v>
      </c>
      <c r="NN144" s="498">
        <f>IF(NH144=0,0,1)</f>
        <v>0</v>
      </c>
      <c r="NO144" s="498">
        <f>IF(NI144=0,0,1)</f>
        <v>0</v>
      </c>
      <c r="NP144" s="498" t="e">
        <f t="shared" si="3736"/>
        <v>#N/A</v>
      </c>
      <c r="NQ144" s="504">
        <f t="shared" si="3737"/>
        <v>0</v>
      </c>
      <c r="NR144" s="500">
        <f t="shared" si="3738"/>
        <v>0</v>
      </c>
      <c r="NU144" s="665"/>
      <c r="NV144" s="666"/>
      <c r="NW144" s="667"/>
      <c r="NX144" s="676"/>
      <c r="NY144" s="669"/>
      <c r="NZ144" s="670"/>
      <c r="OA144" s="1324"/>
      <c r="OB144" s="497" t="e">
        <f t="shared" si="3739"/>
        <v>#N/A</v>
      </c>
      <c r="OC144" s="497" t="e">
        <f t="shared" si="3740"/>
        <v>#N/A</v>
      </c>
      <c r="OD144" s="498" t="e">
        <f t="shared" si="3741"/>
        <v>#N/A</v>
      </c>
      <c r="OE144" s="498">
        <f>IF(NY144=0,0,1)</f>
        <v>0</v>
      </c>
      <c r="OF144" s="498">
        <f>IF(NZ144=0,0,1)</f>
        <v>0</v>
      </c>
      <c r="OG144" s="498" t="e">
        <f t="shared" si="3744"/>
        <v>#N/A</v>
      </c>
      <c r="OH144" s="504">
        <f t="shared" si="3745"/>
        <v>0</v>
      </c>
      <c r="OI144" s="500">
        <f t="shared" si="3746"/>
        <v>0</v>
      </c>
      <c r="OL144" s="665"/>
      <c r="OM144" s="666"/>
      <c r="ON144" s="667"/>
      <c r="OO144" s="676"/>
      <c r="OP144" s="669"/>
      <c r="OQ144" s="670"/>
      <c r="OR144" s="1324"/>
      <c r="OS144" s="497" t="e">
        <f t="shared" si="3747"/>
        <v>#N/A</v>
      </c>
      <c r="OT144" s="497" t="e">
        <f t="shared" si="3748"/>
        <v>#N/A</v>
      </c>
      <c r="OU144" s="498" t="e">
        <f t="shared" si="3749"/>
        <v>#N/A</v>
      </c>
      <c r="OV144" s="498">
        <f>IF(OP144=0,0,1)</f>
        <v>0</v>
      </c>
      <c r="OW144" s="498">
        <f>IF(OQ144=0,0,1)</f>
        <v>0</v>
      </c>
      <c r="OX144" s="498" t="e">
        <f t="shared" si="3752"/>
        <v>#N/A</v>
      </c>
      <c r="OY144" s="504">
        <f t="shared" si="3753"/>
        <v>0</v>
      </c>
      <c r="OZ144" s="500">
        <f t="shared" si="3754"/>
        <v>0</v>
      </c>
      <c r="PC144" s="665"/>
      <c r="PD144" s="666"/>
      <c r="PE144" s="667"/>
      <c r="PF144" s="676"/>
      <c r="PG144" s="669"/>
      <c r="PH144" s="670"/>
      <c r="PI144" s="1324"/>
      <c r="PJ144" s="497" t="e">
        <f t="shared" si="3755"/>
        <v>#N/A</v>
      </c>
      <c r="PK144" s="497" t="e">
        <f t="shared" si="3756"/>
        <v>#N/A</v>
      </c>
      <c r="PL144" s="498" t="e">
        <f t="shared" si="3757"/>
        <v>#N/A</v>
      </c>
      <c r="PM144" s="498">
        <f>IF(PG144=0,0,1)</f>
        <v>0</v>
      </c>
      <c r="PN144" s="498">
        <f>IF(PH144=0,0,1)</f>
        <v>0</v>
      </c>
      <c r="PO144" s="498" t="e">
        <f t="shared" si="3760"/>
        <v>#N/A</v>
      </c>
      <c r="PP144" s="504">
        <f t="shared" si="3761"/>
        <v>0</v>
      </c>
      <c r="PQ144" s="500">
        <f t="shared" si="3762"/>
        <v>0</v>
      </c>
      <c r="PT144" s="665"/>
      <c r="PU144" s="666"/>
      <c r="PV144" s="667"/>
      <c r="PW144" s="676"/>
      <c r="PX144" s="669"/>
      <c r="PY144" s="670"/>
      <c r="PZ144" s="1324"/>
      <c r="QA144" s="497" t="e">
        <f t="shared" si="3763"/>
        <v>#N/A</v>
      </c>
      <c r="QB144" s="497" t="e">
        <f t="shared" si="3764"/>
        <v>#N/A</v>
      </c>
      <c r="QC144" s="498" t="e">
        <f t="shared" si="3765"/>
        <v>#N/A</v>
      </c>
      <c r="QD144" s="498">
        <f>IF(PX144=0,0,1)</f>
        <v>0</v>
      </c>
      <c r="QE144" s="498">
        <f>IF(PY144=0,0,1)</f>
        <v>0</v>
      </c>
      <c r="QF144" s="498" t="e">
        <f t="shared" si="3768"/>
        <v>#N/A</v>
      </c>
      <c r="QG144" s="504">
        <f t="shared" si="3769"/>
        <v>0</v>
      </c>
      <c r="QH144" s="500">
        <f t="shared" si="3770"/>
        <v>0</v>
      </c>
      <c r="QK144" s="665"/>
      <c r="QL144" s="666"/>
      <c r="QM144" s="667"/>
      <c r="QN144" s="676"/>
      <c r="QO144" s="669"/>
      <c r="QP144" s="670"/>
      <c r="QQ144" s="1324"/>
      <c r="QR144" s="497" t="e">
        <f t="shared" si="3771"/>
        <v>#N/A</v>
      </c>
      <c r="QS144" s="497" t="e">
        <f t="shared" si="3772"/>
        <v>#N/A</v>
      </c>
      <c r="QT144" s="498" t="e">
        <f t="shared" si="3773"/>
        <v>#N/A</v>
      </c>
      <c r="QU144" s="498">
        <f>IF(QO144=0,0,1)</f>
        <v>0</v>
      </c>
      <c r="QV144" s="498">
        <f>IF(QP144=0,0,1)</f>
        <v>0</v>
      </c>
      <c r="QW144" s="498" t="e">
        <f t="shared" si="3776"/>
        <v>#N/A</v>
      </c>
      <c r="QX144" s="504">
        <f t="shared" si="3777"/>
        <v>0</v>
      </c>
      <c r="QY144" s="500">
        <f t="shared" si="3778"/>
        <v>0</v>
      </c>
      <c r="RB144" s="381"/>
      <c r="RC144" s="382"/>
      <c r="RD144" s="383"/>
      <c r="RE144" s="384"/>
      <c r="RF144" s="385"/>
      <c r="RG144" s="386"/>
      <c r="RH144" s="386"/>
      <c r="RI144" s="497"/>
      <c r="RJ144" s="497"/>
      <c r="RK144" s="501"/>
      <c r="RL144" s="501"/>
      <c r="RM144" s="501"/>
      <c r="RN144" s="501"/>
      <c r="RO144" s="502"/>
      <c r="RP144" s="503"/>
      <c r="RS144" s="381"/>
      <c r="RT144" s="382"/>
      <c r="RU144" s="383"/>
      <c r="RV144" s="384"/>
      <c r="RW144" s="385"/>
      <c r="RX144" s="386"/>
      <c r="RY144" s="386"/>
      <c r="RZ144" s="497"/>
      <c r="SA144" s="497"/>
      <c r="SB144" s="501"/>
      <c r="SC144" s="501"/>
      <c r="SD144" s="501"/>
      <c r="SE144" s="501"/>
      <c r="SF144" s="502"/>
      <c r="SG144" s="503"/>
      <c r="SJ144" s="381"/>
      <c r="SK144" s="382"/>
      <c r="SL144" s="383"/>
      <c r="SM144" s="384"/>
      <c r="SN144" s="385"/>
      <c r="SO144" s="386"/>
      <c r="SP144" s="386"/>
      <c r="SQ144" s="497"/>
      <c r="SR144" s="497"/>
      <c r="SS144" s="501"/>
      <c r="ST144" s="501"/>
      <c r="SU144" s="501"/>
      <c r="SV144" s="501"/>
      <c r="SW144" s="502"/>
      <c r="SX144" s="503"/>
    </row>
    <row r="145" spans="2:518" ht="125.25" customHeight="1" thickTop="1" thickBot="1">
      <c r="B145" s="863" t="s">
        <v>631</v>
      </c>
      <c r="C145" s="849" t="s">
        <v>435</v>
      </c>
      <c r="D145" s="850" t="s">
        <v>632</v>
      </c>
      <c r="E145" s="835" t="s">
        <v>146</v>
      </c>
      <c r="F145" s="836">
        <v>1</v>
      </c>
      <c r="G145" s="916">
        <v>0</v>
      </c>
      <c r="H145" s="837">
        <v>0</v>
      </c>
      <c r="K145" s="965" t="s">
        <v>631</v>
      </c>
      <c r="L145" s="951" t="s">
        <v>435</v>
      </c>
      <c r="M145" s="952" t="s">
        <v>632</v>
      </c>
      <c r="N145" s="937" t="s">
        <v>146</v>
      </c>
      <c r="O145" s="938">
        <v>1</v>
      </c>
      <c r="P145" s="1017">
        <v>1620000</v>
      </c>
      <c r="Q145" s="939">
        <v>1620000</v>
      </c>
      <c r="R145" s="497">
        <f>IF(EXACT(VLOOKUP(K145,OFERTA_0,3,FALSE),M145),1,0)</f>
        <v>1</v>
      </c>
      <c r="S145" s="497">
        <f>IF(EXACT(VLOOKUP(K145,OFERTA_0,4,FALSE),N145),1,0)</f>
        <v>1</v>
      </c>
      <c r="T145" s="498">
        <f>IF(EXACT(VLOOKUP(K145,OFERTA_0,5,FALSE),O145),1,0)</f>
        <v>1</v>
      </c>
      <c r="U145" s="498">
        <f t="shared" ref="U145" si="3821">IF(P145=0,0,1)</f>
        <v>1</v>
      </c>
      <c r="V145" s="498">
        <f t="shared" ref="V145" si="3822">IF(Q145=0,0,1)</f>
        <v>1</v>
      </c>
      <c r="W145" s="498">
        <f t="shared" ref="W145" si="3823">PRODUCT(R145:V145)</f>
        <v>1</v>
      </c>
      <c r="X145" s="504">
        <f t="shared" ref="X145" si="3824">ROUND(Q145,0)</f>
        <v>1620000</v>
      </c>
      <c r="Y145" s="500">
        <f t="shared" ref="Y145" si="3825">Q145-X145</f>
        <v>0</v>
      </c>
      <c r="Z145" s="486"/>
      <c r="AA145" s="486"/>
      <c r="AB145" s="965" t="s">
        <v>631</v>
      </c>
      <c r="AC145" s="951" t="s">
        <v>435</v>
      </c>
      <c r="AD145" s="952" t="s">
        <v>632</v>
      </c>
      <c r="AE145" s="937" t="s">
        <v>146</v>
      </c>
      <c r="AF145" s="938">
        <v>1</v>
      </c>
      <c r="AG145" s="1017">
        <v>791000</v>
      </c>
      <c r="AH145" s="939">
        <v>791000</v>
      </c>
      <c r="AI145" s="497">
        <f>IF(EXACT(VLOOKUP(AB145,OFERTA_0,3,FALSE),AD145),1,0)</f>
        <v>1</v>
      </c>
      <c r="AJ145" s="497">
        <f>IF(EXACT(VLOOKUP(AB145,OFERTA_0,4,FALSE),AE145),1,0)</f>
        <v>1</v>
      </c>
      <c r="AK145" s="498">
        <f>IF(EXACT(VLOOKUP(AB145,OFERTA_0,5,FALSE),AF145),1,0)</f>
        <v>1</v>
      </c>
      <c r="AL145" s="498">
        <f t="shared" ref="AL145" si="3826">IF(AG145=0,0,1)</f>
        <v>1</v>
      </c>
      <c r="AM145" s="498">
        <f t="shared" ref="AM145" si="3827">IF(AH145=0,0,1)</f>
        <v>1</v>
      </c>
      <c r="AN145" s="498">
        <f t="shared" ref="AN145" si="3828">PRODUCT(AI145:AM145)</f>
        <v>1</v>
      </c>
      <c r="AO145" s="504">
        <f t="shared" ref="AO145" si="3829">ROUND(AH145,0)</f>
        <v>791000</v>
      </c>
      <c r="AP145" s="500">
        <f t="shared" ref="AP145" si="3830">AH145-AO145</f>
        <v>0</v>
      </c>
      <c r="AQ145" s="486"/>
      <c r="AR145" s="486"/>
      <c r="AS145" s="965" t="s">
        <v>631</v>
      </c>
      <c r="AT145" s="951" t="s">
        <v>435</v>
      </c>
      <c r="AU145" s="952" t="s">
        <v>632</v>
      </c>
      <c r="AV145" s="937" t="s">
        <v>146</v>
      </c>
      <c r="AW145" s="938">
        <v>1</v>
      </c>
      <c r="AX145" s="1017">
        <v>2450000</v>
      </c>
      <c r="AY145" s="939">
        <v>2450000</v>
      </c>
      <c r="AZ145" s="497">
        <f>IF(EXACT(VLOOKUP(AS145,OFERTA_0,3,FALSE),AU145),1,0)</f>
        <v>1</v>
      </c>
      <c r="BA145" s="497">
        <f>IF(EXACT(VLOOKUP(AS145,OFERTA_0,4,FALSE),AV145),1,0)</f>
        <v>1</v>
      </c>
      <c r="BB145" s="498">
        <f>IF(EXACT(VLOOKUP(AS145,OFERTA_0,5,FALSE),AW145),1,0)</f>
        <v>1</v>
      </c>
      <c r="BC145" s="498">
        <f t="shared" ref="BC145" si="3831">IF(AX145=0,0,1)</f>
        <v>1</v>
      </c>
      <c r="BD145" s="498">
        <f t="shared" ref="BD145" si="3832">IF(AY145=0,0,1)</f>
        <v>1</v>
      </c>
      <c r="BE145" s="498">
        <f t="shared" ref="BE145" si="3833">PRODUCT(AZ145:BD145)</f>
        <v>1</v>
      </c>
      <c r="BF145" s="504">
        <f t="shared" ref="BF145" si="3834">ROUND(AY145,0)</f>
        <v>2450000</v>
      </c>
      <c r="BG145" s="500">
        <f t="shared" ref="BG145" si="3835">AY145-BF145</f>
        <v>0</v>
      </c>
      <c r="BJ145" s="965" t="s">
        <v>631</v>
      </c>
      <c r="BK145" s="951" t="s">
        <v>435</v>
      </c>
      <c r="BL145" s="952" t="s">
        <v>632</v>
      </c>
      <c r="BM145" s="937" t="s">
        <v>146</v>
      </c>
      <c r="BN145" s="938">
        <v>1</v>
      </c>
      <c r="BO145" s="1017">
        <v>2392352</v>
      </c>
      <c r="BP145" s="939">
        <v>2392352</v>
      </c>
      <c r="BQ145" s="497">
        <f>IF(EXACT(VLOOKUP(BJ145,OFERTA_0,3,FALSE),BL145),1,0)</f>
        <v>1</v>
      </c>
      <c r="BR145" s="497">
        <f>IF(EXACT(VLOOKUP(BJ145,OFERTA_0,4,FALSE),BM145),1,0)</f>
        <v>1</v>
      </c>
      <c r="BS145" s="498">
        <f>IF(EXACT(VLOOKUP(BJ145,OFERTA_0,5,FALSE),BN145),1,0)</f>
        <v>1</v>
      </c>
      <c r="BT145" s="498">
        <f t="shared" ref="BT145" si="3836">IF(BO145=0,0,1)</f>
        <v>1</v>
      </c>
      <c r="BU145" s="498">
        <f t="shared" ref="BU145" si="3837">IF(BP145=0,0,1)</f>
        <v>1</v>
      </c>
      <c r="BV145" s="498">
        <f t="shared" ref="BV145" si="3838">PRODUCT(BQ145:BU145)</f>
        <v>1</v>
      </c>
      <c r="BW145" s="504">
        <f t="shared" ref="BW145" si="3839">ROUND(BP145,0)</f>
        <v>2392352</v>
      </c>
      <c r="BX145" s="500">
        <f t="shared" ref="BX145" si="3840">BP145-BW145</f>
        <v>0</v>
      </c>
      <c r="CA145" s="965" t="s">
        <v>631</v>
      </c>
      <c r="CB145" s="951" t="s">
        <v>435</v>
      </c>
      <c r="CC145" s="952" t="s">
        <v>632</v>
      </c>
      <c r="CD145" s="937" t="s">
        <v>146</v>
      </c>
      <c r="CE145" s="938">
        <v>1</v>
      </c>
      <c r="CF145" s="1017">
        <v>2825705</v>
      </c>
      <c r="CG145" s="939">
        <v>2825705</v>
      </c>
      <c r="CH145" s="497">
        <f>IF(EXACT(VLOOKUP(CA145,OFERTA_0,3,FALSE),CC145),1,0)</f>
        <v>1</v>
      </c>
      <c r="CI145" s="497">
        <f>IF(EXACT(VLOOKUP(CA145,OFERTA_0,4,FALSE),CD145),1,0)</f>
        <v>1</v>
      </c>
      <c r="CJ145" s="498">
        <f>IF(EXACT(VLOOKUP(CA145,OFERTA_0,5,FALSE),CE145),1,0)</f>
        <v>1</v>
      </c>
      <c r="CK145" s="498">
        <f t="shared" ref="CK145" si="3841">IF(CF145=0,0,1)</f>
        <v>1</v>
      </c>
      <c r="CL145" s="498">
        <f t="shared" ref="CL145" si="3842">IF(CG145=0,0,1)</f>
        <v>1</v>
      </c>
      <c r="CM145" s="498">
        <f t="shared" ref="CM145" si="3843">PRODUCT(CH145:CL145)</f>
        <v>1</v>
      </c>
      <c r="CN145" s="504">
        <f t="shared" ref="CN145" si="3844">ROUND(CG145,0)</f>
        <v>2825705</v>
      </c>
      <c r="CO145" s="500">
        <f t="shared" ref="CO145" si="3845">CG145-CN145</f>
        <v>0</v>
      </c>
      <c r="CR145" s="965" t="s">
        <v>631</v>
      </c>
      <c r="CS145" s="951" t="s">
        <v>435</v>
      </c>
      <c r="CT145" s="952" t="s">
        <v>632</v>
      </c>
      <c r="CU145" s="937" t="s">
        <v>146</v>
      </c>
      <c r="CV145" s="1030">
        <v>1</v>
      </c>
      <c r="CW145" s="1017">
        <v>2825700</v>
      </c>
      <c r="CX145" s="698">
        <f t="shared" ref="CX145" si="3846">ROUND(CV145*CW145,0)</f>
        <v>2825700</v>
      </c>
      <c r="CY145" s="497">
        <f>IF(EXACT(VLOOKUP(CR145,OFERTA_0,3,FALSE),CT145),1,0)</f>
        <v>1</v>
      </c>
      <c r="CZ145" s="497">
        <f>IF(EXACT(VLOOKUP(CR145,OFERTA_0,4,FALSE),CU145),1,0)</f>
        <v>1</v>
      </c>
      <c r="DA145" s="498">
        <f>IF(EXACT(VLOOKUP(CR145,OFERTA_0,5,FALSE),CV145),1,0)</f>
        <v>1</v>
      </c>
      <c r="DB145" s="498">
        <f t="shared" ref="DB145" si="3847">IF(CW145=0,0,1)</f>
        <v>1</v>
      </c>
      <c r="DC145" s="498">
        <f t="shared" ref="DC145" si="3848">IF(CX145=0,0,1)</f>
        <v>1</v>
      </c>
      <c r="DD145" s="498">
        <f t="shared" ref="DD145" si="3849">PRODUCT(CY145:DC145)</f>
        <v>1</v>
      </c>
      <c r="DE145" s="504">
        <f t="shared" ref="DE145" si="3850">ROUND(CX145,0)</f>
        <v>2825700</v>
      </c>
      <c r="DF145" s="500">
        <f t="shared" ref="DF145" si="3851">CX145-DE145</f>
        <v>0</v>
      </c>
      <c r="DI145" s="965" t="s">
        <v>631</v>
      </c>
      <c r="DJ145" s="951" t="s">
        <v>435</v>
      </c>
      <c r="DK145" s="952" t="s">
        <v>632</v>
      </c>
      <c r="DL145" s="937" t="s">
        <v>146</v>
      </c>
      <c r="DM145" s="938">
        <v>1</v>
      </c>
      <c r="DN145" s="1017">
        <v>350000</v>
      </c>
      <c r="DO145" s="939">
        <v>350000</v>
      </c>
      <c r="DP145" s="497">
        <f>IF(EXACT(VLOOKUP(DI145,OFERTA_0,3,FALSE),DK145),1,0)</f>
        <v>1</v>
      </c>
      <c r="DQ145" s="497">
        <f>IF(EXACT(VLOOKUP(DI145,OFERTA_0,4,FALSE),DL145),1,0)</f>
        <v>1</v>
      </c>
      <c r="DR145" s="498">
        <f>IF(EXACT(VLOOKUP(DI145,OFERTA_0,5,FALSE),DM145),1,0)</f>
        <v>1</v>
      </c>
      <c r="DS145" s="498">
        <f t="shared" ref="DS145" si="3852">IF(DN145=0,0,1)</f>
        <v>1</v>
      </c>
      <c r="DT145" s="498">
        <f t="shared" ref="DT145" si="3853">IF(DO145=0,0,1)</f>
        <v>1</v>
      </c>
      <c r="DU145" s="498">
        <f t="shared" ref="DU145" si="3854">PRODUCT(DP145:DT145)</f>
        <v>1</v>
      </c>
      <c r="DV145" s="504">
        <f t="shared" ref="DV145" si="3855">ROUND(DO145,0)</f>
        <v>350000</v>
      </c>
      <c r="DW145" s="500">
        <f t="shared" ref="DW145" si="3856">DO145-DV145</f>
        <v>0</v>
      </c>
      <c r="DZ145" s="965" t="s">
        <v>631</v>
      </c>
      <c r="EA145" s="951" t="s">
        <v>435</v>
      </c>
      <c r="EB145" s="952" t="s">
        <v>632</v>
      </c>
      <c r="EC145" s="937" t="s">
        <v>146</v>
      </c>
      <c r="ED145" s="1030">
        <v>1</v>
      </c>
      <c r="EE145" s="1017">
        <v>2830615</v>
      </c>
      <c r="EF145" s="698">
        <f t="shared" ref="EF145" si="3857">ROUND(ED145*EE145,0)</f>
        <v>2830615</v>
      </c>
      <c r="EG145" s="497">
        <f>IF(EXACT(VLOOKUP(DZ145,OFERTA_0,3,FALSE),EB145),1,0)</f>
        <v>1</v>
      </c>
      <c r="EH145" s="497">
        <f>IF(EXACT(VLOOKUP(DZ145,OFERTA_0,4,FALSE),EC145),1,0)</f>
        <v>1</v>
      </c>
      <c r="EI145" s="498">
        <f>IF(EXACT(VLOOKUP(DZ145,OFERTA_0,5,FALSE),ED145),1,0)</f>
        <v>1</v>
      </c>
      <c r="EJ145" s="498">
        <f t="shared" ref="EJ145" si="3858">IF(EE145=0,0,1)</f>
        <v>1</v>
      </c>
      <c r="EK145" s="498">
        <f t="shared" ref="EK145" si="3859">IF(EF145=0,0,1)</f>
        <v>1</v>
      </c>
      <c r="EL145" s="498">
        <f t="shared" ref="EL145" si="3860">PRODUCT(EG145:EK145)</f>
        <v>1</v>
      </c>
      <c r="EM145" s="504">
        <f t="shared" ref="EM145" si="3861">ROUND(EF145,0)</f>
        <v>2830615</v>
      </c>
      <c r="EN145" s="500">
        <f t="shared" ref="EN145" si="3862">EF145-EM145</f>
        <v>0</v>
      </c>
      <c r="EQ145" s="665"/>
      <c r="ER145" s="666"/>
      <c r="ES145" s="667"/>
      <c r="ET145" s="676"/>
      <c r="EU145" s="669"/>
      <c r="EV145" s="670"/>
      <c r="EW145" s="1324"/>
      <c r="EX145" s="497" t="e">
        <f t="shared" si="3627"/>
        <v>#N/A</v>
      </c>
      <c r="EY145" s="497" t="e">
        <f t="shared" si="3628"/>
        <v>#N/A</v>
      </c>
      <c r="EZ145" s="498" t="e">
        <f t="shared" si="3629"/>
        <v>#N/A</v>
      </c>
      <c r="FA145" s="498">
        <f>IF(EU145=0,0,1)</f>
        <v>0</v>
      </c>
      <c r="FB145" s="498">
        <f>IF(EV145=0,0,1)</f>
        <v>0</v>
      </c>
      <c r="FC145" s="498" t="e">
        <f t="shared" si="3632"/>
        <v>#N/A</v>
      </c>
      <c r="FD145" s="504">
        <f t="shared" si="3633"/>
        <v>0</v>
      </c>
      <c r="FE145" s="500">
        <f t="shared" si="3634"/>
        <v>0</v>
      </c>
      <c r="FH145" s="665"/>
      <c r="FI145" s="666"/>
      <c r="FJ145" s="667"/>
      <c r="FK145" s="676"/>
      <c r="FL145" s="669"/>
      <c r="FM145" s="670"/>
      <c r="FN145" s="1324"/>
      <c r="FO145" s="497" t="e">
        <f t="shared" si="3635"/>
        <v>#N/A</v>
      </c>
      <c r="FP145" s="497" t="e">
        <f t="shared" si="3636"/>
        <v>#N/A</v>
      </c>
      <c r="FQ145" s="498" t="e">
        <f t="shared" si="3637"/>
        <v>#N/A</v>
      </c>
      <c r="FR145" s="498">
        <f>IF(FL145=0,0,1)</f>
        <v>0</v>
      </c>
      <c r="FS145" s="498">
        <f>IF(FM145=0,0,1)</f>
        <v>0</v>
      </c>
      <c r="FT145" s="498" t="e">
        <f t="shared" si="3640"/>
        <v>#N/A</v>
      </c>
      <c r="FU145" s="504">
        <f t="shared" si="3641"/>
        <v>0</v>
      </c>
      <c r="FV145" s="500">
        <f t="shared" si="3642"/>
        <v>0</v>
      </c>
      <c r="FY145" s="665"/>
      <c r="FZ145" s="666"/>
      <c r="GA145" s="667"/>
      <c r="GB145" s="676"/>
      <c r="GC145" s="669"/>
      <c r="GD145" s="670"/>
      <c r="GE145" s="1324"/>
      <c r="GF145" s="497" t="e">
        <f t="shared" si="3643"/>
        <v>#N/A</v>
      </c>
      <c r="GG145" s="497" t="e">
        <f t="shared" si="3644"/>
        <v>#N/A</v>
      </c>
      <c r="GH145" s="498" t="e">
        <f t="shared" si="3645"/>
        <v>#N/A</v>
      </c>
      <c r="GI145" s="498">
        <f>IF(GC145=0,0,1)</f>
        <v>0</v>
      </c>
      <c r="GJ145" s="498">
        <f>IF(GD145=0,0,1)</f>
        <v>0</v>
      </c>
      <c r="GK145" s="498" t="e">
        <f t="shared" si="3648"/>
        <v>#N/A</v>
      </c>
      <c r="GL145" s="504">
        <f t="shared" si="3649"/>
        <v>0</v>
      </c>
      <c r="GM145" s="500">
        <f t="shared" si="3650"/>
        <v>0</v>
      </c>
      <c r="GP145" s="665"/>
      <c r="GQ145" s="666"/>
      <c r="GR145" s="667"/>
      <c r="GS145" s="676"/>
      <c r="GT145" s="669"/>
      <c r="GU145" s="670"/>
      <c r="GV145" s="1324"/>
      <c r="GW145" s="497" t="e">
        <f t="shared" si="3651"/>
        <v>#N/A</v>
      </c>
      <c r="GX145" s="497" t="e">
        <f t="shared" si="3652"/>
        <v>#N/A</v>
      </c>
      <c r="GY145" s="498" t="e">
        <f t="shared" si="3653"/>
        <v>#N/A</v>
      </c>
      <c r="GZ145" s="498">
        <f>IF(GT145=0,0,1)</f>
        <v>0</v>
      </c>
      <c r="HA145" s="498">
        <f>IF(GU145=0,0,1)</f>
        <v>0</v>
      </c>
      <c r="HB145" s="498" t="e">
        <f t="shared" si="3656"/>
        <v>#N/A</v>
      </c>
      <c r="HC145" s="504">
        <f t="shared" si="3657"/>
        <v>0</v>
      </c>
      <c r="HD145" s="500">
        <f t="shared" si="3658"/>
        <v>0</v>
      </c>
      <c r="HG145" s="665"/>
      <c r="HH145" s="666"/>
      <c r="HI145" s="667"/>
      <c r="HJ145" s="676"/>
      <c r="HK145" s="669"/>
      <c r="HL145" s="670"/>
      <c r="HM145" s="1324"/>
      <c r="HN145" s="497" t="e">
        <f t="shared" si="3659"/>
        <v>#N/A</v>
      </c>
      <c r="HO145" s="497" t="e">
        <f t="shared" si="3660"/>
        <v>#N/A</v>
      </c>
      <c r="HP145" s="498" t="e">
        <f t="shared" si="3661"/>
        <v>#N/A</v>
      </c>
      <c r="HQ145" s="498">
        <f>IF(HK145=0,0,1)</f>
        <v>0</v>
      </c>
      <c r="HR145" s="498">
        <f>IF(HL145=0,0,1)</f>
        <v>0</v>
      </c>
      <c r="HS145" s="498" t="e">
        <f t="shared" si="3664"/>
        <v>#N/A</v>
      </c>
      <c r="HT145" s="504">
        <f t="shared" si="3665"/>
        <v>0</v>
      </c>
      <c r="HU145" s="500">
        <f t="shared" si="3666"/>
        <v>0</v>
      </c>
      <c r="HX145" s="665"/>
      <c r="HY145" s="666"/>
      <c r="HZ145" s="667"/>
      <c r="IA145" s="676"/>
      <c r="IB145" s="669"/>
      <c r="IC145" s="670"/>
      <c r="ID145" s="1324"/>
      <c r="IE145" s="497" t="e">
        <f t="shared" si="3667"/>
        <v>#N/A</v>
      </c>
      <c r="IF145" s="497" t="e">
        <f t="shared" si="3668"/>
        <v>#N/A</v>
      </c>
      <c r="IG145" s="498" t="e">
        <f t="shared" si="3669"/>
        <v>#N/A</v>
      </c>
      <c r="IH145" s="498">
        <f>IF(IB145=0,0,1)</f>
        <v>0</v>
      </c>
      <c r="II145" s="498">
        <f>IF(IC145=0,0,1)</f>
        <v>0</v>
      </c>
      <c r="IJ145" s="498" t="e">
        <f t="shared" si="3672"/>
        <v>#N/A</v>
      </c>
      <c r="IK145" s="504">
        <f t="shared" si="3673"/>
        <v>0</v>
      </c>
      <c r="IL145" s="500">
        <f t="shared" si="3674"/>
        <v>0</v>
      </c>
      <c r="IO145" s="665"/>
      <c r="IP145" s="666"/>
      <c r="IQ145" s="667"/>
      <c r="IR145" s="676"/>
      <c r="IS145" s="669"/>
      <c r="IT145" s="670"/>
      <c r="IU145" s="1324"/>
      <c r="IV145" s="497" t="e">
        <f t="shared" si="3675"/>
        <v>#N/A</v>
      </c>
      <c r="IW145" s="497" t="e">
        <f t="shared" si="3676"/>
        <v>#N/A</v>
      </c>
      <c r="IX145" s="498" t="e">
        <f t="shared" si="3677"/>
        <v>#N/A</v>
      </c>
      <c r="IY145" s="498">
        <f>IF(IS145=0,0,1)</f>
        <v>0</v>
      </c>
      <c r="IZ145" s="498">
        <f>IF(IT145=0,0,1)</f>
        <v>0</v>
      </c>
      <c r="JA145" s="498" t="e">
        <f t="shared" si="3680"/>
        <v>#N/A</v>
      </c>
      <c r="JB145" s="504">
        <f t="shared" si="3681"/>
        <v>0</v>
      </c>
      <c r="JC145" s="500">
        <f t="shared" si="3682"/>
        <v>0</v>
      </c>
      <c r="JF145" s="665"/>
      <c r="JG145" s="666"/>
      <c r="JH145" s="667"/>
      <c r="JI145" s="676"/>
      <c r="JJ145" s="669"/>
      <c r="JK145" s="670"/>
      <c r="JL145" s="1324"/>
      <c r="JM145" s="497" t="e">
        <f t="shared" si="3683"/>
        <v>#N/A</v>
      </c>
      <c r="JN145" s="497" t="e">
        <f t="shared" si="3684"/>
        <v>#N/A</v>
      </c>
      <c r="JO145" s="498" t="e">
        <f t="shared" si="3685"/>
        <v>#N/A</v>
      </c>
      <c r="JP145" s="498">
        <f>IF(JJ145=0,0,1)</f>
        <v>0</v>
      </c>
      <c r="JQ145" s="498">
        <f>IF(JK145=0,0,1)</f>
        <v>0</v>
      </c>
      <c r="JR145" s="498" t="e">
        <f t="shared" si="3688"/>
        <v>#N/A</v>
      </c>
      <c r="JS145" s="504">
        <f t="shared" si="3689"/>
        <v>0</v>
      </c>
      <c r="JT145" s="500">
        <f t="shared" si="3690"/>
        <v>0</v>
      </c>
      <c r="JW145" s="665"/>
      <c r="JX145" s="666"/>
      <c r="JY145" s="667"/>
      <c r="JZ145" s="676"/>
      <c r="KA145" s="669"/>
      <c r="KB145" s="670"/>
      <c r="KC145" s="1324"/>
      <c r="KD145" s="497" t="e">
        <f t="shared" si="3691"/>
        <v>#N/A</v>
      </c>
      <c r="KE145" s="497" t="e">
        <f t="shared" si="3692"/>
        <v>#N/A</v>
      </c>
      <c r="KF145" s="498" t="e">
        <f t="shared" si="3693"/>
        <v>#N/A</v>
      </c>
      <c r="KG145" s="498">
        <f>IF(KA145=0,0,1)</f>
        <v>0</v>
      </c>
      <c r="KH145" s="498">
        <f>IF(KB145=0,0,1)</f>
        <v>0</v>
      </c>
      <c r="KI145" s="498" t="e">
        <f t="shared" si="3696"/>
        <v>#N/A</v>
      </c>
      <c r="KJ145" s="504">
        <f t="shared" si="3697"/>
        <v>0</v>
      </c>
      <c r="KK145" s="500">
        <f t="shared" si="3698"/>
        <v>0</v>
      </c>
      <c r="KN145" s="665"/>
      <c r="KO145" s="666"/>
      <c r="KP145" s="667"/>
      <c r="KQ145" s="676"/>
      <c r="KR145" s="669"/>
      <c r="KS145" s="670"/>
      <c r="KT145" s="1324"/>
      <c r="KU145" s="497" t="e">
        <f t="shared" si="3699"/>
        <v>#N/A</v>
      </c>
      <c r="KV145" s="497" t="e">
        <f t="shared" si="3700"/>
        <v>#N/A</v>
      </c>
      <c r="KW145" s="498" t="e">
        <f t="shared" si="3701"/>
        <v>#N/A</v>
      </c>
      <c r="KX145" s="498">
        <f>IF(KR145=0,0,1)</f>
        <v>0</v>
      </c>
      <c r="KY145" s="498">
        <f>IF(KS145=0,0,1)</f>
        <v>0</v>
      </c>
      <c r="KZ145" s="498" t="e">
        <f t="shared" si="3704"/>
        <v>#N/A</v>
      </c>
      <c r="LA145" s="504">
        <f t="shared" si="3705"/>
        <v>0</v>
      </c>
      <c r="LB145" s="500">
        <f t="shared" si="3706"/>
        <v>0</v>
      </c>
      <c r="LE145" s="665"/>
      <c r="LF145" s="666"/>
      <c r="LG145" s="667"/>
      <c r="LH145" s="676"/>
      <c r="LI145" s="669"/>
      <c r="LJ145" s="670"/>
      <c r="LK145" s="1324"/>
      <c r="LL145" s="497" t="e">
        <f t="shared" si="3707"/>
        <v>#N/A</v>
      </c>
      <c r="LM145" s="497" t="e">
        <f t="shared" si="3708"/>
        <v>#N/A</v>
      </c>
      <c r="LN145" s="498" t="e">
        <f t="shared" si="3709"/>
        <v>#N/A</v>
      </c>
      <c r="LO145" s="498">
        <f>IF(LI145=0,0,1)</f>
        <v>0</v>
      </c>
      <c r="LP145" s="498">
        <f>IF(LJ145=0,0,1)</f>
        <v>0</v>
      </c>
      <c r="LQ145" s="498" t="e">
        <f t="shared" si="3712"/>
        <v>#N/A</v>
      </c>
      <c r="LR145" s="504">
        <f t="shared" si="3713"/>
        <v>0</v>
      </c>
      <c r="LS145" s="500">
        <f t="shared" si="3714"/>
        <v>0</v>
      </c>
      <c r="LV145" s="665"/>
      <c r="LW145" s="666"/>
      <c r="LX145" s="667"/>
      <c r="LY145" s="676"/>
      <c r="LZ145" s="669"/>
      <c r="MA145" s="670"/>
      <c r="MB145" s="1324"/>
      <c r="MC145" s="497" t="e">
        <f t="shared" si="3715"/>
        <v>#N/A</v>
      </c>
      <c r="MD145" s="497" t="e">
        <f t="shared" si="3716"/>
        <v>#N/A</v>
      </c>
      <c r="ME145" s="498" t="e">
        <f t="shared" si="3717"/>
        <v>#N/A</v>
      </c>
      <c r="MF145" s="498">
        <f>IF(LZ145=0,0,1)</f>
        <v>0</v>
      </c>
      <c r="MG145" s="498">
        <f>IF(MA145=0,0,1)</f>
        <v>0</v>
      </c>
      <c r="MH145" s="498" t="e">
        <f t="shared" si="3720"/>
        <v>#N/A</v>
      </c>
      <c r="MI145" s="504">
        <f t="shared" si="3721"/>
        <v>0</v>
      </c>
      <c r="MJ145" s="500">
        <f t="shared" si="3722"/>
        <v>0</v>
      </c>
      <c r="MM145" s="665"/>
      <c r="MN145" s="666"/>
      <c r="MO145" s="667"/>
      <c r="MP145" s="676"/>
      <c r="MQ145" s="669"/>
      <c r="MR145" s="670"/>
      <c r="MS145" s="1324"/>
      <c r="MT145" s="497" t="e">
        <f t="shared" si="3723"/>
        <v>#N/A</v>
      </c>
      <c r="MU145" s="497" t="e">
        <f t="shared" si="3724"/>
        <v>#N/A</v>
      </c>
      <c r="MV145" s="498" t="e">
        <f t="shared" si="3725"/>
        <v>#N/A</v>
      </c>
      <c r="MW145" s="498">
        <f>IF(MQ145=0,0,1)</f>
        <v>0</v>
      </c>
      <c r="MX145" s="498">
        <f>IF(MR145=0,0,1)</f>
        <v>0</v>
      </c>
      <c r="MY145" s="498" t="e">
        <f t="shared" si="3728"/>
        <v>#N/A</v>
      </c>
      <c r="MZ145" s="504">
        <f t="shared" si="3729"/>
        <v>0</v>
      </c>
      <c r="NA145" s="500">
        <f t="shared" si="3730"/>
        <v>0</v>
      </c>
      <c r="ND145" s="665"/>
      <c r="NE145" s="666"/>
      <c r="NF145" s="667"/>
      <c r="NG145" s="676"/>
      <c r="NH145" s="669"/>
      <c r="NI145" s="670"/>
      <c r="NJ145" s="1324"/>
      <c r="NK145" s="497" t="e">
        <f t="shared" si="3731"/>
        <v>#N/A</v>
      </c>
      <c r="NL145" s="497" t="e">
        <f t="shared" si="3732"/>
        <v>#N/A</v>
      </c>
      <c r="NM145" s="498" t="e">
        <f t="shared" si="3733"/>
        <v>#N/A</v>
      </c>
      <c r="NN145" s="498">
        <f>IF(NH145=0,0,1)</f>
        <v>0</v>
      </c>
      <c r="NO145" s="498">
        <f>IF(NI145=0,0,1)</f>
        <v>0</v>
      </c>
      <c r="NP145" s="498" t="e">
        <f t="shared" si="3736"/>
        <v>#N/A</v>
      </c>
      <c r="NQ145" s="504">
        <f t="shared" si="3737"/>
        <v>0</v>
      </c>
      <c r="NR145" s="500">
        <f t="shared" si="3738"/>
        <v>0</v>
      </c>
      <c r="NU145" s="665"/>
      <c r="NV145" s="666"/>
      <c r="NW145" s="667"/>
      <c r="NX145" s="676"/>
      <c r="NY145" s="669"/>
      <c r="NZ145" s="670"/>
      <c r="OA145" s="1324"/>
      <c r="OB145" s="497" t="e">
        <f t="shared" si="3739"/>
        <v>#N/A</v>
      </c>
      <c r="OC145" s="497" t="e">
        <f t="shared" si="3740"/>
        <v>#N/A</v>
      </c>
      <c r="OD145" s="498" t="e">
        <f t="shared" si="3741"/>
        <v>#N/A</v>
      </c>
      <c r="OE145" s="498">
        <f>IF(NY145=0,0,1)</f>
        <v>0</v>
      </c>
      <c r="OF145" s="498">
        <f>IF(NZ145=0,0,1)</f>
        <v>0</v>
      </c>
      <c r="OG145" s="498" t="e">
        <f t="shared" si="3744"/>
        <v>#N/A</v>
      </c>
      <c r="OH145" s="504">
        <f t="shared" si="3745"/>
        <v>0</v>
      </c>
      <c r="OI145" s="500">
        <f t="shared" si="3746"/>
        <v>0</v>
      </c>
      <c r="OL145" s="665"/>
      <c r="OM145" s="666"/>
      <c r="ON145" s="667"/>
      <c r="OO145" s="676"/>
      <c r="OP145" s="669"/>
      <c r="OQ145" s="670"/>
      <c r="OR145" s="1324"/>
      <c r="OS145" s="497" t="e">
        <f t="shared" si="3747"/>
        <v>#N/A</v>
      </c>
      <c r="OT145" s="497" t="e">
        <f t="shared" si="3748"/>
        <v>#N/A</v>
      </c>
      <c r="OU145" s="498" t="e">
        <f t="shared" si="3749"/>
        <v>#N/A</v>
      </c>
      <c r="OV145" s="498">
        <f>IF(OP145=0,0,1)</f>
        <v>0</v>
      </c>
      <c r="OW145" s="498">
        <f>IF(OQ145=0,0,1)</f>
        <v>0</v>
      </c>
      <c r="OX145" s="498" t="e">
        <f t="shared" si="3752"/>
        <v>#N/A</v>
      </c>
      <c r="OY145" s="504">
        <f t="shared" si="3753"/>
        <v>0</v>
      </c>
      <c r="OZ145" s="500">
        <f t="shared" si="3754"/>
        <v>0</v>
      </c>
      <c r="PC145" s="665"/>
      <c r="PD145" s="666"/>
      <c r="PE145" s="667"/>
      <c r="PF145" s="676"/>
      <c r="PG145" s="669"/>
      <c r="PH145" s="670"/>
      <c r="PI145" s="1324"/>
      <c r="PJ145" s="497" t="e">
        <f t="shared" si="3755"/>
        <v>#N/A</v>
      </c>
      <c r="PK145" s="497" t="e">
        <f t="shared" si="3756"/>
        <v>#N/A</v>
      </c>
      <c r="PL145" s="498" t="e">
        <f t="shared" si="3757"/>
        <v>#N/A</v>
      </c>
      <c r="PM145" s="498">
        <f>IF(PG145=0,0,1)</f>
        <v>0</v>
      </c>
      <c r="PN145" s="498">
        <f>IF(PH145=0,0,1)</f>
        <v>0</v>
      </c>
      <c r="PO145" s="498" t="e">
        <f t="shared" si="3760"/>
        <v>#N/A</v>
      </c>
      <c r="PP145" s="504">
        <f t="shared" si="3761"/>
        <v>0</v>
      </c>
      <c r="PQ145" s="500">
        <f t="shared" si="3762"/>
        <v>0</v>
      </c>
      <c r="PT145" s="665"/>
      <c r="PU145" s="666"/>
      <c r="PV145" s="667"/>
      <c r="PW145" s="676"/>
      <c r="PX145" s="669"/>
      <c r="PY145" s="670"/>
      <c r="PZ145" s="1324"/>
      <c r="QA145" s="497" t="e">
        <f t="shared" si="3763"/>
        <v>#N/A</v>
      </c>
      <c r="QB145" s="497" t="e">
        <f t="shared" si="3764"/>
        <v>#N/A</v>
      </c>
      <c r="QC145" s="498" t="e">
        <f t="shared" si="3765"/>
        <v>#N/A</v>
      </c>
      <c r="QD145" s="498">
        <f>IF(PX145=0,0,1)</f>
        <v>0</v>
      </c>
      <c r="QE145" s="498">
        <f>IF(PY145=0,0,1)</f>
        <v>0</v>
      </c>
      <c r="QF145" s="498" t="e">
        <f t="shared" si="3768"/>
        <v>#N/A</v>
      </c>
      <c r="QG145" s="504">
        <f t="shared" si="3769"/>
        <v>0</v>
      </c>
      <c r="QH145" s="500">
        <f t="shared" si="3770"/>
        <v>0</v>
      </c>
      <c r="QK145" s="665"/>
      <c r="QL145" s="666"/>
      <c r="QM145" s="667"/>
      <c r="QN145" s="676"/>
      <c r="QO145" s="669"/>
      <c r="QP145" s="670"/>
      <c r="QQ145" s="1324"/>
      <c r="QR145" s="497" t="e">
        <f t="shared" si="3771"/>
        <v>#N/A</v>
      </c>
      <c r="QS145" s="497" t="e">
        <f t="shared" si="3772"/>
        <v>#N/A</v>
      </c>
      <c r="QT145" s="498" t="e">
        <f t="shared" si="3773"/>
        <v>#N/A</v>
      </c>
      <c r="QU145" s="498">
        <f>IF(QO145=0,0,1)</f>
        <v>0</v>
      </c>
      <c r="QV145" s="498">
        <f>IF(QP145=0,0,1)</f>
        <v>0</v>
      </c>
      <c r="QW145" s="498" t="e">
        <f t="shared" si="3776"/>
        <v>#N/A</v>
      </c>
      <c r="QX145" s="504">
        <f t="shared" si="3777"/>
        <v>0</v>
      </c>
      <c r="QY145" s="500">
        <f t="shared" si="3778"/>
        <v>0</v>
      </c>
      <c r="RB145" s="381"/>
      <c r="RC145" s="382"/>
      <c r="RD145" s="383"/>
      <c r="RE145" s="384"/>
      <c r="RF145" s="385"/>
      <c r="RG145" s="386"/>
      <c r="RH145" s="386"/>
      <c r="RI145" s="497"/>
      <c r="RJ145" s="497"/>
      <c r="RK145" s="501"/>
      <c r="RL145" s="501"/>
      <c r="RM145" s="501"/>
      <c r="RN145" s="501"/>
      <c r="RO145" s="502"/>
      <c r="RP145" s="503"/>
      <c r="RS145" s="381"/>
      <c r="RT145" s="382"/>
      <c r="RU145" s="383"/>
      <c r="RV145" s="384"/>
      <c r="RW145" s="385"/>
      <c r="RX145" s="386"/>
      <c r="RY145" s="386"/>
      <c r="RZ145" s="497"/>
      <c r="SA145" s="497"/>
      <c r="SB145" s="501"/>
      <c r="SC145" s="501"/>
      <c r="SD145" s="501"/>
      <c r="SE145" s="501"/>
      <c r="SF145" s="502"/>
      <c r="SG145" s="503"/>
      <c r="SJ145" s="381"/>
      <c r="SK145" s="382"/>
      <c r="SL145" s="383"/>
      <c r="SM145" s="384"/>
      <c r="SN145" s="385"/>
      <c r="SO145" s="386"/>
      <c r="SP145" s="386"/>
      <c r="SQ145" s="497"/>
      <c r="SR145" s="497"/>
      <c r="SS145" s="501"/>
      <c r="ST145" s="501"/>
      <c r="SU145" s="501"/>
      <c r="SV145" s="501"/>
      <c r="SW145" s="502"/>
      <c r="SX145" s="503"/>
    </row>
    <row r="146" spans="2:518" ht="42.75" customHeight="1" thickTop="1" thickBot="1">
      <c r="B146" s="895"/>
      <c r="C146" s="896"/>
      <c r="D146" s="897" t="s">
        <v>633</v>
      </c>
      <c r="E146" s="898"/>
      <c r="F146" s="899"/>
      <c r="G146" s="900"/>
      <c r="H146" s="901">
        <v>0</v>
      </c>
      <c r="K146" s="997"/>
      <c r="L146" s="998"/>
      <c r="M146" s="999" t="s">
        <v>633</v>
      </c>
      <c r="N146" s="1000"/>
      <c r="O146" s="1001"/>
      <c r="P146" s="1002"/>
      <c r="Q146" s="1003">
        <v>2776500</v>
      </c>
      <c r="R146" s="493"/>
      <c r="S146" s="494"/>
      <c r="T146" s="494"/>
      <c r="U146" s="494"/>
      <c r="V146" s="494"/>
      <c r="W146" s="494"/>
      <c r="X146" s="917"/>
      <c r="Y146" s="918"/>
      <c r="Z146" s="486"/>
      <c r="AA146" s="486"/>
      <c r="AB146" s="997"/>
      <c r="AC146" s="998"/>
      <c r="AD146" s="999" t="s">
        <v>633</v>
      </c>
      <c r="AE146" s="1000"/>
      <c r="AF146" s="1001"/>
      <c r="AG146" s="1002"/>
      <c r="AH146" s="1003">
        <v>7182400</v>
      </c>
      <c r="AI146" s="493"/>
      <c r="AJ146" s="494"/>
      <c r="AK146" s="494"/>
      <c r="AL146" s="494"/>
      <c r="AM146" s="494"/>
      <c r="AN146" s="494"/>
      <c r="AO146" s="917"/>
      <c r="AP146" s="918"/>
      <c r="AQ146" s="486"/>
      <c r="AR146" s="486"/>
      <c r="AS146" s="997"/>
      <c r="AT146" s="998"/>
      <c r="AU146" s="999" t="s">
        <v>633</v>
      </c>
      <c r="AV146" s="1000"/>
      <c r="AW146" s="1001"/>
      <c r="AX146" s="1002"/>
      <c r="AY146" s="1003">
        <v>4258104</v>
      </c>
      <c r="AZ146" s="493"/>
      <c r="BA146" s="494"/>
      <c r="BB146" s="494"/>
      <c r="BC146" s="494"/>
      <c r="BD146" s="494"/>
      <c r="BE146" s="494"/>
      <c r="BF146" s="917"/>
      <c r="BG146" s="918"/>
      <c r="BJ146" s="997"/>
      <c r="BK146" s="998"/>
      <c r="BL146" s="999" t="s">
        <v>633</v>
      </c>
      <c r="BM146" s="1000"/>
      <c r="BN146" s="1001"/>
      <c r="BO146" s="1002"/>
      <c r="BP146" s="1003">
        <v>5256402</v>
      </c>
      <c r="BQ146" s="493"/>
      <c r="BR146" s="494"/>
      <c r="BS146" s="494"/>
      <c r="BT146" s="494"/>
      <c r="BU146" s="494"/>
      <c r="BV146" s="494"/>
      <c r="BW146" s="917"/>
      <c r="BX146" s="918"/>
      <c r="CA146" s="997"/>
      <c r="CB146" s="998"/>
      <c r="CC146" s="999" t="s">
        <v>633</v>
      </c>
      <c r="CD146" s="1000"/>
      <c r="CE146" s="1001"/>
      <c r="CF146" s="1002"/>
      <c r="CG146" s="1003">
        <v>4733648</v>
      </c>
      <c r="CH146" s="493"/>
      <c r="CI146" s="494"/>
      <c r="CJ146" s="494"/>
      <c r="CK146" s="494"/>
      <c r="CL146" s="494"/>
      <c r="CM146" s="494"/>
      <c r="CN146" s="917"/>
      <c r="CO146" s="918"/>
      <c r="CR146" s="1068"/>
      <c r="CS146" s="1069"/>
      <c r="CT146" s="1070" t="s">
        <v>633</v>
      </c>
      <c r="CU146" s="1071"/>
      <c r="CV146" s="1072"/>
      <c r="CW146" s="1073"/>
      <c r="CX146" s="1003">
        <f>SUM(CX128:CX145)</f>
        <v>4733717</v>
      </c>
      <c r="CY146" s="493"/>
      <c r="CZ146" s="494"/>
      <c r="DA146" s="494"/>
      <c r="DB146" s="494"/>
      <c r="DC146" s="494"/>
      <c r="DD146" s="494"/>
      <c r="DE146" s="917"/>
      <c r="DF146" s="918"/>
      <c r="DI146" s="997"/>
      <c r="DJ146" s="998"/>
      <c r="DK146" s="999" t="s">
        <v>633</v>
      </c>
      <c r="DL146" s="1000"/>
      <c r="DM146" s="1001"/>
      <c r="DN146" s="1002"/>
      <c r="DO146" s="1003">
        <v>1938300</v>
      </c>
      <c r="DP146" s="493"/>
      <c r="DQ146" s="494"/>
      <c r="DR146" s="494"/>
      <c r="DS146" s="494"/>
      <c r="DT146" s="494"/>
      <c r="DU146" s="494"/>
      <c r="DV146" s="917"/>
      <c r="DW146" s="918"/>
      <c r="DZ146" s="1068"/>
      <c r="EA146" s="1069"/>
      <c r="EB146" s="1070" t="s">
        <v>633</v>
      </c>
      <c r="EC146" s="1071"/>
      <c r="ED146" s="1072"/>
      <c r="EE146" s="1073"/>
      <c r="EF146" s="1003">
        <f>SUM(EF128:EF145)</f>
        <v>4835441</v>
      </c>
      <c r="EG146" s="493"/>
      <c r="EH146" s="494"/>
      <c r="EI146" s="494"/>
      <c r="EJ146" s="494"/>
      <c r="EK146" s="494"/>
      <c r="EL146" s="494"/>
      <c r="EM146" s="917"/>
      <c r="EN146" s="918"/>
      <c r="EQ146" s="665"/>
      <c r="ER146" s="666"/>
      <c r="ES146" s="667"/>
      <c r="ET146" s="676"/>
      <c r="EU146" s="669"/>
      <c r="EV146" s="670"/>
      <c r="EW146" s="1324"/>
      <c r="EX146" s="497" t="e">
        <f t="shared" si="3627"/>
        <v>#N/A</v>
      </c>
      <c r="EY146" s="497" t="e">
        <f t="shared" si="3628"/>
        <v>#N/A</v>
      </c>
      <c r="EZ146" s="498" t="e">
        <f t="shared" si="3629"/>
        <v>#N/A</v>
      </c>
      <c r="FA146" s="498">
        <f t="shared" ref="FA146" si="3863">IF(EU146=0,0,1)</f>
        <v>0</v>
      </c>
      <c r="FB146" s="498">
        <f t="shared" ref="FB146" si="3864">IF(EV146=0,0,1)</f>
        <v>0</v>
      </c>
      <c r="FC146" s="498" t="e">
        <f t="shared" si="3632"/>
        <v>#N/A</v>
      </c>
      <c r="FD146" s="504">
        <f t="shared" si="3633"/>
        <v>0</v>
      </c>
      <c r="FE146" s="500">
        <f t="shared" si="3634"/>
        <v>0</v>
      </c>
      <c r="FH146" s="665"/>
      <c r="FI146" s="666"/>
      <c r="FJ146" s="667"/>
      <c r="FK146" s="676"/>
      <c r="FL146" s="669"/>
      <c r="FM146" s="670"/>
      <c r="FN146" s="1324"/>
      <c r="FO146" s="497" t="e">
        <f t="shared" si="3635"/>
        <v>#N/A</v>
      </c>
      <c r="FP146" s="497" t="e">
        <f t="shared" si="3636"/>
        <v>#N/A</v>
      </c>
      <c r="FQ146" s="498" t="e">
        <f t="shared" si="3637"/>
        <v>#N/A</v>
      </c>
      <c r="FR146" s="498">
        <f t="shared" ref="FR146" si="3865">IF(FL146=0,0,1)</f>
        <v>0</v>
      </c>
      <c r="FS146" s="498">
        <f t="shared" ref="FS146" si="3866">IF(FM146=0,0,1)</f>
        <v>0</v>
      </c>
      <c r="FT146" s="498" t="e">
        <f t="shared" si="3640"/>
        <v>#N/A</v>
      </c>
      <c r="FU146" s="504">
        <f t="shared" si="3641"/>
        <v>0</v>
      </c>
      <c r="FV146" s="500">
        <f t="shared" si="3642"/>
        <v>0</v>
      </c>
      <c r="FY146" s="665"/>
      <c r="FZ146" s="666"/>
      <c r="GA146" s="667"/>
      <c r="GB146" s="676"/>
      <c r="GC146" s="669"/>
      <c r="GD146" s="670"/>
      <c r="GE146" s="1324"/>
      <c r="GF146" s="497" t="e">
        <f t="shared" si="3643"/>
        <v>#N/A</v>
      </c>
      <c r="GG146" s="497" t="e">
        <f t="shared" si="3644"/>
        <v>#N/A</v>
      </c>
      <c r="GH146" s="498" t="e">
        <f t="shared" si="3645"/>
        <v>#N/A</v>
      </c>
      <c r="GI146" s="498">
        <f t="shared" ref="GI146" si="3867">IF(GC146=0,0,1)</f>
        <v>0</v>
      </c>
      <c r="GJ146" s="498">
        <f t="shared" ref="GJ146" si="3868">IF(GD146=0,0,1)</f>
        <v>0</v>
      </c>
      <c r="GK146" s="498" t="e">
        <f t="shared" si="3648"/>
        <v>#N/A</v>
      </c>
      <c r="GL146" s="504">
        <f t="shared" si="3649"/>
        <v>0</v>
      </c>
      <c r="GM146" s="500">
        <f t="shared" si="3650"/>
        <v>0</v>
      </c>
      <c r="GP146" s="665"/>
      <c r="GQ146" s="666"/>
      <c r="GR146" s="667"/>
      <c r="GS146" s="676"/>
      <c r="GT146" s="669"/>
      <c r="GU146" s="670"/>
      <c r="GV146" s="1324"/>
      <c r="GW146" s="497" t="e">
        <f t="shared" si="3651"/>
        <v>#N/A</v>
      </c>
      <c r="GX146" s="497" t="e">
        <f t="shared" si="3652"/>
        <v>#N/A</v>
      </c>
      <c r="GY146" s="498" t="e">
        <f t="shared" si="3653"/>
        <v>#N/A</v>
      </c>
      <c r="GZ146" s="498">
        <f t="shared" ref="GZ146" si="3869">IF(GT146=0,0,1)</f>
        <v>0</v>
      </c>
      <c r="HA146" s="498">
        <f t="shared" ref="HA146" si="3870">IF(GU146=0,0,1)</f>
        <v>0</v>
      </c>
      <c r="HB146" s="498" t="e">
        <f t="shared" si="3656"/>
        <v>#N/A</v>
      </c>
      <c r="HC146" s="504">
        <f t="shared" si="3657"/>
        <v>0</v>
      </c>
      <c r="HD146" s="500">
        <f t="shared" si="3658"/>
        <v>0</v>
      </c>
      <c r="HG146" s="665"/>
      <c r="HH146" s="666"/>
      <c r="HI146" s="667"/>
      <c r="HJ146" s="676"/>
      <c r="HK146" s="669"/>
      <c r="HL146" s="670"/>
      <c r="HM146" s="1324"/>
      <c r="HN146" s="497" t="e">
        <f t="shared" si="3659"/>
        <v>#N/A</v>
      </c>
      <c r="HO146" s="497" t="e">
        <f t="shared" si="3660"/>
        <v>#N/A</v>
      </c>
      <c r="HP146" s="498" t="e">
        <f t="shared" si="3661"/>
        <v>#N/A</v>
      </c>
      <c r="HQ146" s="498">
        <f t="shared" ref="HQ146" si="3871">IF(HK146=0,0,1)</f>
        <v>0</v>
      </c>
      <c r="HR146" s="498">
        <f t="shared" ref="HR146" si="3872">IF(HL146=0,0,1)</f>
        <v>0</v>
      </c>
      <c r="HS146" s="498" t="e">
        <f t="shared" si="3664"/>
        <v>#N/A</v>
      </c>
      <c r="HT146" s="504">
        <f t="shared" si="3665"/>
        <v>0</v>
      </c>
      <c r="HU146" s="500">
        <f t="shared" si="3666"/>
        <v>0</v>
      </c>
      <c r="HX146" s="665"/>
      <c r="HY146" s="666"/>
      <c r="HZ146" s="667"/>
      <c r="IA146" s="676"/>
      <c r="IB146" s="669"/>
      <c r="IC146" s="670"/>
      <c r="ID146" s="1324"/>
      <c r="IE146" s="497" t="e">
        <f t="shared" si="3667"/>
        <v>#N/A</v>
      </c>
      <c r="IF146" s="497" t="e">
        <f t="shared" si="3668"/>
        <v>#N/A</v>
      </c>
      <c r="IG146" s="498" t="e">
        <f t="shared" si="3669"/>
        <v>#N/A</v>
      </c>
      <c r="IH146" s="498">
        <f t="shared" ref="IH146" si="3873">IF(IB146=0,0,1)</f>
        <v>0</v>
      </c>
      <c r="II146" s="498">
        <f t="shared" ref="II146" si="3874">IF(IC146=0,0,1)</f>
        <v>0</v>
      </c>
      <c r="IJ146" s="498" t="e">
        <f t="shared" si="3672"/>
        <v>#N/A</v>
      </c>
      <c r="IK146" s="504">
        <f t="shared" si="3673"/>
        <v>0</v>
      </c>
      <c r="IL146" s="500">
        <f t="shared" si="3674"/>
        <v>0</v>
      </c>
      <c r="IO146" s="665"/>
      <c r="IP146" s="666"/>
      <c r="IQ146" s="667"/>
      <c r="IR146" s="676"/>
      <c r="IS146" s="669"/>
      <c r="IT146" s="670"/>
      <c r="IU146" s="1324"/>
      <c r="IV146" s="497" t="e">
        <f t="shared" si="3675"/>
        <v>#N/A</v>
      </c>
      <c r="IW146" s="497" t="e">
        <f t="shared" si="3676"/>
        <v>#N/A</v>
      </c>
      <c r="IX146" s="498" t="e">
        <f t="shared" si="3677"/>
        <v>#N/A</v>
      </c>
      <c r="IY146" s="498">
        <f t="shared" ref="IY146" si="3875">IF(IS146=0,0,1)</f>
        <v>0</v>
      </c>
      <c r="IZ146" s="498">
        <f t="shared" ref="IZ146" si="3876">IF(IT146=0,0,1)</f>
        <v>0</v>
      </c>
      <c r="JA146" s="498" t="e">
        <f t="shared" si="3680"/>
        <v>#N/A</v>
      </c>
      <c r="JB146" s="504">
        <f t="shared" si="3681"/>
        <v>0</v>
      </c>
      <c r="JC146" s="500">
        <f t="shared" si="3682"/>
        <v>0</v>
      </c>
      <c r="JF146" s="665"/>
      <c r="JG146" s="666"/>
      <c r="JH146" s="667"/>
      <c r="JI146" s="676"/>
      <c r="JJ146" s="669"/>
      <c r="JK146" s="670"/>
      <c r="JL146" s="1324"/>
      <c r="JM146" s="497" t="e">
        <f t="shared" si="3683"/>
        <v>#N/A</v>
      </c>
      <c r="JN146" s="497" t="e">
        <f t="shared" si="3684"/>
        <v>#N/A</v>
      </c>
      <c r="JO146" s="498" t="e">
        <f t="shared" si="3685"/>
        <v>#N/A</v>
      </c>
      <c r="JP146" s="498">
        <f t="shared" ref="JP146" si="3877">IF(JJ146=0,0,1)</f>
        <v>0</v>
      </c>
      <c r="JQ146" s="498">
        <f t="shared" ref="JQ146" si="3878">IF(JK146=0,0,1)</f>
        <v>0</v>
      </c>
      <c r="JR146" s="498" t="e">
        <f t="shared" si="3688"/>
        <v>#N/A</v>
      </c>
      <c r="JS146" s="504">
        <f t="shared" si="3689"/>
        <v>0</v>
      </c>
      <c r="JT146" s="500">
        <f t="shared" si="3690"/>
        <v>0</v>
      </c>
      <c r="JW146" s="665"/>
      <c r="JX146" s="666"/>
      <c r="JY146" s="667"/>
      <c r="JZ146" s="676"/>
      <c r="KA146" s="669"/>
      <c r="KB146" s="670"/>
      <c r="KC146" s="1324"/>
      <c r="KD146" s="497" t="e">
        <f t="shared" si="3691"/>
        <v>#N/A</v>
      </c>
      <c r="KE146" s="497" t="e">
        <f t="shared" si="3692"/>
        <v>#N/A</v>
      </c>
      <c r="KF146" s="498" t="e">
        <f t="shared" si="3693"/>
        <v>#N/A</v>
      </c>
      <c r="KG146" s="498">
        <f t="shared" ref="KG146" si="3879">IF(KA146=0,0,1)</f>
        <v>0</v>
      </c>
      <c r="KH146" s="498">
        <f t="shared" ref="KH146" si="3880">IF(KB146=0,0,1)</f>
        <v>0</v>
      </c>
      <c r="KI146" s="498" t="e">
        <f t="shared" si="3696"/>
        <v>#N/A</v>
      </c>
      <c r="KJ146" s="504">
        <f t="shared" si="3697"/>
        <v>0</v>
      </c>
      <c r="KK146" s="500">
        <f t="shared" si="3698"/>
        <v>0</v>
      </c>
      <c r="KN146" s="665"/>
      <c r="KO146" s="666"/>
      <c r="KP146" s="667"/>
      <c r="KQ146" s="676"/>
      <c r="KR146" s="669"/>
      <c r="KS146" s="670"/>
      <c r="KT146" s="1324"/>
      <c r="KU146" s="497" t="e">
        <f t="shared" si="3699"/>
        <v>#N/A</v>
      </c>
      <c r="KV146" s="497" t="e">
        <f t="shared" si="3700"/>
        <v>#N/A</v>
      </c>
      <c r="KW146" s="498" t="e">
        <f t="shared" si="3701"/>
        <v>#N/A</v>
      </c>
      <c r="KX146" s="498">
        <f t="shared" ref="KX146" si="3881">IF(KR146=0,0,1)</f>
        <v>0</v>
      </c>
      <c r="KY146" s="498">
        <f t="shared" ref="KY146" si="3882">IF(KS146=0,0,1)</f>
        <v>0</v>
      </c>
      <c r="KZ146" s="498" t="e">
        <f t="shared" si="3704"/>
        <v>#N/A</v>
      </c>
      <c r="LA146" s="504">
        <f t="shared" si="3705"/>
        <v>0</v>
      </c>
      <c r="LB146" s="500">
        <f t="shared" si="3706"/>
        <v>0</v>
      </c>
      <c r="LE146" s="665"/>
      <c r="LF146" s="666"/>
      <c r="LG146" s="667"/>
      <c r="LH146" s="676"/>
      <c r="LI146" s="669"/>
      <c r="LJ146" s="670"/>
      <c r="LK146" s="1324"/>
      <c r="LL146" s="497" t="e">
        <f t="shared" si="3707"/>
        <v>#N/A</v>
      </c>
      <c r="LM146" s="497" t="e">
        <f t="shared" si="3708"/>
        <v>#N/A</v>
      </c>
      <c r="LN146" s="498" t="e">
        <f t="shared" si="3709"/>
        <v>#N/A</v>
      </c>
      <c r="LO146" s="498">
        <f t="shared" ref="LO146" si="3883">IF(LI146=0,0,1)</f>
        <v>0</v>
      </c>
      <c r="LP146" s="498">
        <f t="shared" ref="LP146" si="3884">IF(LJ146=0,0,1)</f>
        <v>0</v>
      </c>
      <c r="LQ146" s="498" t="e">
        <f t="shared" si="3712"/>
        <v>#N/A</v>
      </c>
      <c r="LR146" s="504">
        <f t="shared" si="3713"/>
        <v>0</v>
      </c>
      <c r="LS146" s="500">
        <f t="shared" si="3714"/>
        <v>0</v>
      </c>
      <c r="LV146" s="665"/>
      <c r="LW146" s="666"/>
      <c r="LX146" s="667"/>
      <c r="LY146" s="676"/>
      <c r="LZ146" s="669"/>
      <c r="MA146" s="670"/>
      <c r="MB146" s="1324"/>
      <c r="MC146" s="497" t="e">
        <f t="shared" si="3715"/>
        <v>#N/A</v>
      </c>
      <c r="MD146" s="497" t="e">
        <f t="shared" si="3716"/>
        <v>#N/A</v>
      </c>
      <c r="ME146" s="498" t="e">
        <f t="shared" si="3717"/>
        <v>#N/A</v>
      </c>
      <c r="MF146" s="498">
        <f t="shared" ref="MF146" si="3885">IF(LZ146=0,0,1)</f>
        <v>0</v>
      </c>
      <c r="MG146" s="498">
        <f t="shared" ref="MG146" si="3886">IF(MA146=0,0,1)</f>
        <v>0</v>
      </c>
      <c r="MH146" s="498" t="e">
        <f t="shared" si="3720"/>
        <v>#N/A</v>
      </c>
      <c r="MI146" s="504">
        <f t="shared" si="3721"/>
        <v>0</v>
      </c>
      <c r="MJ146" s="500">
        <f t="shared" si="3722"/>
        <v>0</v>
      </c>
      <c r="MM146" s="665"/>
      <c r="MN146" s="666"/>
      <c r="MO146" s="667"/>
      <c r="MP146" s="676"/>
      <c r="MQ146" s="669"/>
      <c r="MR146" s="670"/>
      <c r="MS146" s="1324"/>
      <c r="MT146" s="497" t="e">
        <f t="shared" si="3723"/>
        <v>#N/A</v>
      </c>
      <c r="MU146" s="497" t="e">
        <f t="shared" si="3724"/>
        <v>#N/A</v>
      </c>
      <c r="MV146" s="498" t="e">
        <f t="shared" si="3725"/>
        <v>#N/A</v>
      </c>
      <c r="MW146" s="498">
        <f t="shared" ref="MW146" si="3887">IF(MQ146=0,0,1)</f>
        <v>0</v>
      </c>
      <c r="MX146" s="498">
        <f t="shared" ref="MX146" si="3888">IF(MR146=0,0,1)</f>
        <v>0</v>
      </c>
      <c r="MY146" s="498" t="e">
        <f t="shared" si="3728"/>
        <v>#N/A</v>
      </c>
      <c r="MZ146" s="504">
        <f t="shared" si="3729"/>
        <v>0</v>
      </c>
      <c r="NA146" s="500">
        <f t="shared" si="3730"/>
        <v>0</v>
      </c>
      <c r="ND146" s="665"/>
      <c r="NE146" s="666"/>
      <c r="NF146" s="667"/>
      <c r="NG146" s="676"/>
      <c r="NH146" s="669"/>
      <c r="NI146" s="670"/>
      <c r="NJ146" s="1324"/>
      <c r="NK146" s="497" t="e">
        <f t="shared" si="3731"/>
        <v>#N/A</v>
      </c>
      <c r="NL146" s="497" t="e">
        <f t="shared" si="3732"/>
        <v>#N/A</v>
      </c>
      <c r="NM146" s="498" t="e">
        <f t="shared" si="3733"/>
        <v>#N/A</v>
      </c>
      <c r="NN146" s="498">
        <f t="shared" ref="NN146" si="3889">IF(NH146=0,0,1)</f>
        <v>0</v>
      </c>
      <c r="NO146" s="498">
        <f t="shared" ref="NO146" si="3890">IF(NI146=0,0,1)</f>
        <v>0</v>
      </c>
      <c r="NP146" s="498" t="e">
        <f t="shared" si="3736"/>
        <v>#N/A</v>
      </c>
      <c r="NQ146" s="504">
        <f t="shared" si="3737"/>
        <v>0</v>
      </c>
      <c r="NR146" s="500">
        <f t="shared" si="3738"/>
        <v>0</v>
      </c>
      <c r="NU146" s="665"/>
      <c r="NV146" s="666"/>
      <c r="NW146" s="667"/>
      <c r="NX146" s="676"/>
      <c r="NY146" s="669"/>
      <c r="NZ146" s="670"/>
      <c r="OA146" s="1324"/>
      <c r="OB146" s="497" t="e">
        <f t="shared" si="3739"/>
        <v>#N/A</v>
      </c>
      <c r="OC146" s="497" t="e">
        <f t="shared" si="3740"/>
        <v>#N/A</v>
      </c>
      <c r="OD146" s="498" t="e">
        <f t="shared" si="3741"/>
        <v>#N/A</v>
      </c>
      <c r="OE146" s="498">
        <f t="shared" ref="OE146" si="3891">IF(NY146=0,0,1)</f>
        <v>0</v>
      </c>
      <c r="OF146" s="498">
        <f t="shared" ref="OF146" si="3892">IF(NZ146=0,0,1)</f>
        <v>0</v>
      </c>
      <c r="OG146" s="498" t="e">
        <f t="shared" si="3744"/>
        <v>#N/A</v>
      </c>
      <c r="OH146" s="504">
        <f t="shared" si="3745"/>
        <v>0</v>
      </c>
      <c r="OI146" s="500">
        <f t="shared" si="3746"/>
        <v>0</v>
      </c>
      <c r="OL146" s="665"/>
      <c r="OM146" s="666"/>
      <c r="ON146" s="667"/>
      <c r="OO146" s="676"/>
      <c r="OP146" s="669"/>
      <c r="OQ146" s="670"/>
      <c r="OR146" s="1324"/>
      <c r="OS146" s="497" t="e">
        <f t="shared" si="3747"/>
        <v>#N/A</v>
      </c>
      <c r="OT146" s="497" t="e">
        <f t="shared" si="3748"/>
        <v>#N/A</v>
      </c>
      <c r="OU146" s="498" t="e">
        <f t="shared" si="3749"/>
        <v>#N/A</v>
      </c>
      <c r="OV146" s="498">
        <f t="shared" ref="OV146" si="3893">IF(OP146=0,0,1)</f>
        <v>0</v>
      </c>
      <c r="OW146" s="498">
        <f t="shared" ref="OW146" si="3894">IF(OQ146=0,0,1)</f>
        <v>0</v>
      </c>
      <c r="OX146" s="498" t="e">
        <f t="shared" si="3752"/>
        <v>#N/A</v>
      </c>
      <c r="OY146" s="504">
        <f t="shared" si="3753"/>
        <v>0</v>
      </c>
      <c r="OZ146" s="500">
        <f t="shared" si="3754"/>
        <v>0</v>
      </c>
      <c r="PC146" s="665"/>
      <c r="PD146" s="666"/>
      <c r="PE146" s="667"/>
      <c r="PF146" s="676"/>
      <c r="PG146" s="669"/>
      <c r="PH146" s="670"/>
      <c r="PI146" s="1324"/>
      <c r="PJ146" s="497" t="e">
        <f t="shared" si="3755"/>
        <v>#N/A</v>
      </c>
      <c r="PK146" s="497" t="e">
        <f t="shared" si="3756"/>
        <v>#N/A</v>
      </c>
      <c r="PL146" s="498" t="e">
        <f t="shared" si="3757"/>
        <v>#N/A</v>
      </c>
      <c r="PM146" s="498">
        <f t="shared" ref="PM146" si="3895">IF(PG146=0,0,1)</f>
        <v>0</v>
      </c>
      <c r="PN146" s="498">
        <f t="shared" ref="PN146" si="3896">IF(PH146=0,0,1)</f>
        <v>0</v>
      </c>
      <c r="PO146" s="498" t="e">
        <f t="shared" si="3760"/>
        <v>#N/A</v>
      </c>
      <c r="PP146" s="504">
        <f t="shared" si="3761"/>
        <v>0</v>
      </c>
      <c r="PQ146" s="500">
        <f t="shared" si="3762"/>
        <v>0</v>
      </c>
      <c r="PT146" s="665"/>
      <c r="PU146" s="666"/>
      <c r="PV146" s="667"/>
      <c r="PW146" s="676"/>
      <c r="PX146" s="669"/>
      <c r="PY146" s="670"/>
      <c r="PZ146" s="1324"/>
      <c r="QA146" s="497" t="e">
        <f t="shared" si="3763"/>
        <v>#N/A</v>
      </c>
      <c r="QB146" s="497" t="e">
        <f t="shared" si="3764"/>
        <v>#N/A</v>
      </c>
      <c r="QC146" s="498" t="e">
        <f t="shared" si="3765"/>
        <v>#N/A</v>
      </c>
      <c r="QD146" s="498">
        <f t="shared" ref="QD146" si="3897">IF(PX146=0,0,1)</f>
        <v>0</v>
      </c>
      <c r="QE146" s="498">
        <f t="shared" ref="QE146" si="3898">IF(PY146=0,0,1)</f>
        <v>0</v>
      </c>
      <c r="QF146" s="498" t="e">
        <f t="shared" si="3768"/>
        <v>#N/A</v>
      </c>
      <c r="QG146" s="504">
        <f t="shared" si="3769"/>
        <v>0</v>
      </c>
      <c r="QH146" s="500">
        <f t="shared" si="3770"/>
        <v>0</v>
      </c>
      <c r="QK146" s="665"/>
      <c r="QL146" s="666"/>
      <c r="QM146" s="667"/>
      <c r="QN146" s="676"/>
      <c r="QO146" s="669"/>
      <c r="QP146" s="670"/>
      <c r="QQ146" s="1324"/>
      <c r="QR146" s="497" t="e">
        <f t="shared" si="3771"/>
        <v>#N/A</v>
      </c>
      <c r="QS146" s="497" t="e">
        <f t="shared" si="3772"/>
        <v>#N/A</v>
      </c>
      <c r="QT146" s="498" t="e">
        <f t="shared" si="3773"/>
        <v>#N/A</v>
      </c>
      <c r="QU146" s="498">
        <f t="shared" ref="QU146" si="3899">IF(QO146=0,0,1)</f>
        <v>0</v>
      </c>
      <c r="QV146" s="498">
        <f t="shared" ref="QV146" si="3900">IF(QP146=0,0,1)</f>
        <v>0</v>
      </c>
      <c r="QW146" s="498" t="e">
        <f t="shared" si="3776"/>
        <v>#N/A</v>
      </c>
      <c r="QX146" s="504">
        <f t="shared" si="3777"/>
        <v>0</v>
      </c>
      <c r="QY146" s="500">
        <f t="shared" si="3778"/>
        <v>0</v>
      </c>
      <c r="RB146" s="381"/>
      <c r="RC146" s="382"/>
      <c r="RD146" s="383"/>
      <c r="RE146" s="384"/>
      <c r="RF146" s="385"/>
      <c r="RG146" s="386"/>
      <c r="RH146" s="386"/>
      <c r="RI146" s="497"/>
      <c r="RJ146" s="497"/>
      <c r="RK146" s="501"/>
      <c r="RL146" s="501"/>
      <c r="RM146" s="501"/>
      <c r="RN146" s="501"/>
      <c r="RO146" s="502"/>
      <c r="RP146" s="503"/>
      <c r="RS146" s="381"/>
      <c r="RT146" s="382"/>
      <c r="RU146" s="383"/>
      <c r="RV146" s="384"/>
      <c r="RW146" s="385"/>
      <c r="RX146" s="386"/>
      <c r="RY146" s="386"/>
      <c r="RZ146" s="497"/>
      <c r="SA146" s="497"/>
      <c r="SB146" s="501"/>
      <c r="SC146" s="501"/>
      <c r="SD146" s="501"/>
      <c r="SE146" s="501"/>
      <c r="SF146" s="502"/>
      <c r="SG146" s="503"/>
      <c r="SJ146" s="381"/>
      <c r="SK146" s="382"/>
      <c r="SL146" s="383"/>
      <c r="SM146" s="384"/>
      <c r="SN146" s="385"/>
      <c r="SO146" s="386"/>
      <c r="SP146" s="386"/>
      <c r="SQ146" s="497"/>
      <c r="SR146" s="497"/>
      <c r="SS146" s="501"/>
      <c r="ST146" s="501"/>
      <c r="SU146" s="501"/>
      <c r="SV146" s="501"/>
      <c r="SW146" s="502"/>
      <c r="SX146" s="503"/>
    </row>
    <row r="147" spans="2:518" ht="32.25" customHeight="1" thickTop="1" thickBot="1">
      <c r="B147" s="902"/>
      <c r="C147" s="903"/>
      <c r="D147" s="904" t="s">
        <v>634</v>
      </c>
      <c r="E147" s="905"/>
      <c r="F147" s="906"/>
      <c r="G147" s="907"/>
      <c r="H147" s="908"/>
      <c r="K147" s="1004"/>
      <c r="L147" s="1005"/>
      <c r="M147" s="1006" t="s">
        <v>634</v>
      </c>
      <c r="N147" s="1007"/>
      <c r="O147" s="1008"/>
      <c r="P147" s="1009"/>
      <c r="Q147" s="1010"/>
      <c r="R147" s="493"/>
      <c r="S147" s="494"/>
      <c r="T147" s="494"/>
      <c r="U147" s="494"/>
      <c r="V147" s="494"/>
      <c r="W147" s="494"/>
      <c r="X147" s="917"/>
      <c r="Y147" s="918"/>
      <c r="Z147" s="486"/>
      <c r="AA147" s="486"/>
      <c r="AB147" s="1004"/>
      <c r="AC147" s="1005"/>
      <c r="AD147" s="1006" t="s">
        <v>634</v>
      </c>
      <c r="AE147" s="1007"/>
      <c r="AF147" s="1008"/>
      <c r="AG147" s="1009"/>
      <c r="AH147" s="1010"/>
      <c r="AI147" s="493"/>
      <c r="AJ147" s="494"/>
      <c r="AK147" s="494"/>
      <c r="AL147" s="494"/>
      <c r="AM147" s="494"/>
      <c r="AN147" s="494"/>
      <c r="AO147" s="917"/>
      <c r="AP147" s="918"/>
      <c r="AQ147" s="486"/>
      <c r="AR147" s="486"/>
      <c r="AS147" s="1004"/>
      <c r="AT147" s="1005"/>
      <c r="AU147" s="1006" t="s">
        <v>634</v>
      </c>
      <c r="AV147" s="1007"/>
      <c r="AW147" s="1008"/>
      <c r="AX147" s="1009"/>
      <c r="AY147" s="1010"/>
      <c r="AZ147" s="493"/>
      <c r="BA147" s="494"/>
      <c r="BB147" s="494"/>
      <c r="BC147" s="494"/>
      <c r="BD147" s="494"/>
      <c r="BE147" s="494"/>
      <c r="BF147" s="917"/>
      <c r="BG147" s="918"/>
      <c r="BJ147" s="1004"/>
      <c r="BK147" s="1005"/>
      <c r="BL147" s="1006" t="s">
        <v>634</v>
      </c>
      <c r="BM147" s="1007"/>
      <c r="BN147" s="1008"/>
      <c r="BO147" s="1009"/>
      <c r="BP147" s="1010"/>
      <c r="BQ147" s="493"/>
      <c r="BR147" s="494"/>
      <c r="BS147" s="494"/>
      <c r="BT147" s="494"/>
      <c r="BU147" s="494"/>
      <c r="BV147" s="494"/>
      <c r="BW147" s="917"/>
      <c r="BX147" s="918"/>
      <c r="CA147" s="1004"/>
      <c r="CB147" s="1005"/>
      <c r="CC147" s="1006" t="s">
        <v>634</v>
      </c>
      <c r="CD147" s="1007"/>
      <c r="CE147" s="1008"/>
      <c r="CF147" s="1009"/>
      <c r="CG147" s="1010"/>
      <c r="CH147" s="493"/>
      <c r="CI147" s="494"/>
      <c r="CJ147" s="494"/>
      <c r="CK147" s="494"/>
      <c r="CL147" s="494"/>
      <c r="CM147" s="494"/>
      <c r="CN147" s="917"/>
      <c r="CO147" s="918"/>
      <c r="CR147" s="1074"/>
      <c r="CS147" s="1075"/>
      <c r="CT147" s="1076" t="s">
        <v>634</v>
      </c>
      <c r="CU147" s="1077"/>
      <c r="CV147" s="1078"/>
      <c r="CW147" s="1079"/>
      <c r="CX147" s="1080"/>
      <c r="CY147" s="493"/>
      <c r="CZ147" s="494"/>
      <c r="DA147" s="494"/>
      <c r="DB147" s="494"/>
      <c r="DC147" s="494"/>
      <c r="DD147" s="494"/>
      <c r="DE147" s="917"/>
      <c r="DF147" s="918"/>
      <c r="DI147" s="1004"/>
      <c r="DJ147" s="1005"/>
      <c r="DK147" s="1006" t="s">
        <v>634</v>
      </c>
      <c r="DL147" s="1007"/>
      <c r="DM147" s="1008"/>
      <c r="DN147" s="1009"/>
      <c r="DO147" s="1010"/>
      <c r="DP147" s="493"/>
      <c r="DQ147" s="494"/>
      <c r="DR147" s="494"/>
      <c r="DS147" s="494"/>
      <c r="DT147" s="494"/>
      <c r="DU147" s="494"/>
      <c r="DV147" s="917"/>
      <c r="DW147" s="918"/>
      <c r="DZ147" s="1074"/>
      <c r="EA147" s="1075"/>
      <c r="EB147" s="1076" t="s">
        <v>634</v>
      </c>
      <c r="EC147" s="1077"/>
      <c r="ED147" s="1078"/>
      <c r="EE147" s="1079"/>
      <c r="EF147" s="1080"/>
      <c r="EG147" s="493"/>
      <c r="EH147" s="494"/>
      <c r="EI147" s="494"/>
      <c r="EJ147" s="494"/>
      <c r="EK147" s="494"/>
      <c r="EL147" s="494"/>
      <c r="EM147" s="917"/>
      <c r="EN147" s="918"/>
      <c r="EQ147" s="659"/>
      <c r="ER147" s="660"/>
      <c r="ES147" s="661"/>
      <c r="ET147" s="662"/>
      <c r="EU147" s="663"/>
      <c r="EV147" s="664"/>
      <c r="EW147" s="1324"/>
      <c r="EX147" s="497"/>
      <c r="EY147" s="497"/>
      <c r="EZ147" s="501"/>
      <c r="FA147" s="501"/>
      <c r="FB147" s="501"/>
      <c r="FC147" s="501"/>
      <c r="FD147" s="502"/>
      <c r="FE147" s="503"/>
      <c r="FH147" s="659"/>
      <c r="FI147" s="660"/>
      <c r="FJ147" s="661"/>
      <c r="FK147" s="662"/>
      <c r="FL147" s="663"/>
      <c r="FM147" s="664"/>
      <c r="FN147" s="1324"/>
      <c r="FO147" s="497"/>
      <c r="FP147" s="497"/>
      <c r="FQ147" s="501"/>
      <c r="FR147" s="501"/>
      <c r="FS147" s="501"/>
      <c r="FT147" s="501"/>
      <c r="FU147" s="502"/>
      <c r="FV147" s="503"/>
      <c r="FY147" s="659"/>
      <c r="FZ147" s="660"/>
      <c r="GA147" s="661"/>
      <c r="GB147" s="662"/>
      <c r="GC147" s="663"/>
      <c r="GD147" s="664"/>
      <c r="GE147" s="1324"/>
      <c r="GF147" s="497"/>
      <c r="GG147" s="497"/>
      <c r="GH147" s="501"/>
      <c r="GI147" s="501"/>
      <c r="GJ147" s="501"/>
      <c r="GK147" s="501"/>
      <c r="GL147" s="502"/>
      <c r="GM147" s="503"/>
      <c r="GP147" s="659"/>
      <c r="GQ147" s="660"/>
      <c r="GR147" s="661"/>
      <c r="GS147" s="662"/>
      <c r="GT147" s="663"/>
      <c r="GU147" s="664"/>
      <c r="GV147" s="1324"/>
      <c r="GW147" s="497"/>
      <c r="GX147" s="497"/>
      <c r="GY147" s="501"/>
      <c r="GZ147" s="501"/>
      <c r="HA147" s="501"/>
      <c r="HB147" s="501"/>
      <c r="HC147" s="502"/>
      <c r="HD147" s="503"/>
      <c r="HG147" s="659"/>
      <c r="HH147" s="660"/>
      <c r="HI147" s="661"/>
      <c r="HJ147" s="662"/>
      <c r="HK147" s="663"/>
      <c r="HL147" s="664"/>
      <c r="HM147" s="1324"/>
      <c r="HN147" s="497"/>
      <c r="HO147" s="497"/>
      <c r="HP147" s="501"/>
      <c r="HQ147" s="501"/>
      <c r="HR147" s="501"/>
      <c r="HS147" s="501"/>
      <c r="HT147" s="502"/>
      <c r="HU147" s="503"/>
      <c r="HX147" s="659"/>
      <c r="HY147" s="660"/>
      <c r="HZ147" s="661"/>
      <c r="IA147" s="662"/>
      <c r="IB147" s="663"/>
      <c r="IC147" s="664"/>
      <c r="ID147" s="1324"/>
      <c r="IE147" s="497"/>
      <c r="IF147" s="497"/>
      <c r="IG147" s="501"/>
      <c r="IH147" s="501"/>
      <c r="II147" s="501"/>
      <c r="IJ147" s="501"/>
      <c r="IK147" s="502"/>
      <c r="IL147" s="503"/>
      <c r="IO147" s="659"/>
      <c r="IP147" s="660"/>
      <c r="IQ147" s="661"/>
      <c r="IR147" s="662"/>
      <c r="IS147" s="663"/>
      <c r="IT147" s="664"/>
      <c r="IU147" s="1324"/>
      <c r="IV147" s="497"/>
      <c r="IW147" s="497"/>
      <c r="IX147" s="501"/>
      <c r="IY147" s="501"/>
      <c r="IZ147" s="501"/>
      <c r="JA147" s="501"/>
      <c r="JB147" s="502"/>
      <c r="JC147" s="503"/>
      <c r="JF147" s="659"/>
      <c r="JG147" s="660"/>
      <c r="JH147" s="661"/>
      <c r="JI147" s="662"/>
      <c r="JJ147" s="663"/>
      <c r="JK147" s="664"/>
      <c r="JL147" s="1324"/>
      <c r="JM147" s="497"/>
      <c r="JN147" s="497"/>
      <c r="JO147" s="501"/>
      <c r="JP147" s="501"/>
      <c r="JQ147" s="501"/>
      <c r="JR147" s="501"/>
      <c r="JS147" s="502"/>
      <c r="JT147" s="503"/>
      <c r="JW147" s="659"/>
      <c r="JX147" s="660"/>
      <c r="JY147" s="661"/>
      <c r="JZ147" s="662"/>
      <c r="KA147" s="663"/>
      <c r="KB147" s="664"/>
      <c r="KC147" s="1324"/>
      <c r="KD147" s="497"/>
      <c r="KE147" s="497"/>
      <c r="KF147" s="501"/>
      <c r="KG147" s="501"/>
      <c r="KH147" s="501"/>
      <c r="KI147" s="501"/>
      <c r="KJ147" s="502"/>
      <c r="KK147" s="503"/>
      <c r="KN147" s="659"/>
      <c r="KO147" s="660"/>
      <c r="KP147" s="661"/>
      <c r="KQ147" s="662"/>
      <c r="KR147" s="663"/>
      <c r="KS147" s="664"/>
      <c r="KT147" s="1324"/>
      <c r="KU147" s="497"/>
      <c r="KV147" s="497"/>
      <c r="KW147" s="501"/>
      <c r="KX147" s="501"/>
      <c r="KY147" s="501"/>
      <c r="KZ147" s="501"/>
      <c r="LA147" s="502"/>
      <c r="LB147" s="503"/>
      <c r="LE147" s="659"/>
      <c r="LF147" s="660"/>
      <c r="LG147" s="661"/>
      <c r="LH147" s="662"/>
      <c r="LI147" s="663"/>
      <c r="LJ147" s="664"/>
      <c r="LK147" s="1324"/>
      <c r="LL147" s="497"/>
      <c r="LM147" s="497"/>
      <c r="LN147" s="501"/>
      <c r="LO147" s="501"/>
      <c r="LP147" s="501"/>
      <c r="LQ147" s="501"/>
      <c r="LR147" s="502"/>
      <c r="LS147" s="503"/>
      <c r="LV147" s="659"/>
      <c r="LW147" s="660"/>
      <c r="LX147" s="661"/>
      <c r="LY147" s="662"/>
      <c r="LZ147" s="663"/>
      <c r="MA147" s="664"/>
      <c r="MB147" s="1324"/>
      <c r="MC147" s="497"/>
      <c r="MD147" s="497"/>
      <c r="ME147" s="501"/>
      <c r="MF147" s="501"/>
      <c r="MG147" s="501"/>
      <c r="MH147" s="501"/>
      <c r="MI147" s="502"/>
      <c r="MJ147" s="503"/>
      <c r="MM147" s="659"/>
      <c r="MN147" s="660"/>
      <c r="MO147" s="661"/>
      <c r="MP147" s="662"/>
      <c r="MQ147" s="663"/>
      <c r="MR147" s="664"/>
      <c r="MS147" s="1324"/>
      <c r="MT147" s="497"/>
      <c r="MU147" s="497"/>
      <c r="MV147" s="501"/>
      <c r="MW147" s="501"/>
      <c r="MX147" s="501"/>
      <c r="MY147" s="501"/>
      <c r="MZ147" s="502"/>
      <c r="NA147" s="503"/>
      <c r="ND147" s="659"/>
      <c r="NE147" s="660"/>
      <c r="NF147" s="661"/>
      <c r="NG147" s="662"/>
      <c r="NH147" s="663"/>
      <c r="NI147" s="664"/>
      <c r="NJ147" s="1324"/>
      <c r="NK147" s="497"/>
      <c r="NL147" s="497"/>
      <c r="NM147" s="501"/>
      <c r="NN147" s="501"/>
      <c r="NO147" s="501"/>
      <c r="NP147" s="501"/>
      <c r="NQ147" s="502"/>
      <c r="NR147" s="503"/>
      <c r="NU147" s="659"/>
      <c r="NV147" s="660"/>
      <c r="NW147" s="661"/>
      <c r="NX147" s="662"/>
      <c r="NY147" s="663"/>
      <c r="NZ147" s="664"/>
      <c r="OA147" s="1324"/>
      <c r="OB147" s="497"/>
      <c r="OC147" s="497"/>
      <c r="OD147" s="501"/>
      <c r="OE147" s="501"/>
      <c r="OF147" s="501"/>
      <c r="OG147" s="501"/>
      <c r="OH147" s="502"/>
      <c r="OI147" s="503"/>
      <c r="OL147" s="659"/>
      <c r="OM147" s="660"/>
      <c r="ON147" s="661"/>
      <c r="OO147" s="662"/>
      <c r="OP147" s="663"/>
      <c r="OQ147" s="664"/>
      <c r="OR147" s="1324"/>
      <c r="OS147" s="497"/>
      <c r="OT147" s="497"/>
      <c r="OU147" s="501"/>
      <c r="OV147" s="501"/>
      <c r="OW147" s="501"/>
      <c r="OX147" s="501"/>
      <c r="OY147" s="502"/>
      <c r="OZ147" s="503"/>
      <c r="PC147" s="659"/>
      <c r="PD147" s="660"/>
      <c r="PE147" s="661"/>
      <c r="PF147" s="662"/>
      <c r="PG147" s="663"/>
      <c r="PH147" s="664"/>
      <c r="PI147" s="1324"/>
      <c r="PJ147" s="497"/>
      <c r="PK147" s="497"/>
      <c r="PL147" s="501"/>
      <c r="PM147" s="501"/>
      <c r="PN147" s="501"/>
      <c r="PO147" s="501"/>
      <c r="PP147" s="502"/>
      <c r="PQ147" s="503"/>
      <c r="PT147" s="659"/>
      <c r="PU147" s="660"/>
      <c r="PV147" s="661"/>
      <c r="PW147" s="662"/>
      <c r="PX147" s="663"/>
      <c r="PY147" s="664"/>
      <c r="PZ147" s="1324"/>
      <c r="QA147" s="497"/>
      <c r="QB147" s="497"/>
      <c r="QC147" s="501"/>
      <c r="QD147" s="501"/>
      <c r="QE147" s="501"/>
      <c r="QF147" s="501"/>
      <c r="QG147" s="502"/>
      <c r="QH147" s="503"/>
      <c r="QK147" s="659"/>
      <c r="QL147" s="660"/>
      <c r="QM147" s="661"/>
      <c r="QN147" s="662"/>
      <c r="QO147" s="663"/>
      <c r="QP147" s="664"/>
      <c r="QQ147" s="1324"/>
      <c r="QR147" s="497"/>
      <c r="QS147" s="497"/>
      <c r="QT147" s="501"/>
      <c r="QU147" s="501"/>
      <c r="QV147" s="501"/>
      <c r="QW147" s="501"/>
      <c r="QX147" s="502"/>
      <c r="QY147" s="503"/>
      <c r="RB147" s="381"/>
      <c r="RC147" s="382"/>
      <c r="RD147" s="383"/>
      <c r="RE147" s="384"/>
      <c r="RF147" s="385"/>
      <c r="RG147" s="386"/>
      <c r="RH147" s="386"/>
      <c r="RI147" s="497"/>
      <c r="RJ147" s="497"/>
      <c r="RK147" s="501"/>
      <c r="RL147" s="501"/>
      <c r="RM147" s="501"/>
      <c r="RN147" s="501"/>
      <c r="RO147" s="502"/>
      <c r="RP147" s="503"/>
      <c r="RS147" s="381"/>
      <c r="RT147" s="382"/>
      <c r="RU147" s="383"/>
      <c r="RV147" s="384"/>
      <c r="RW147" s="385"/>
      <c r="RX147" s="386"/>
      <c r="RY147" s="386"/>
      <c r="RZ147" s="497"/>
      <c r="SA147" s="497"/>
      <c r="SB147" s="501"/>
      <c r="SC147" s="501"/>
      <c r="SD147" s="501"/>
      <c r="SE147" s="501"/>
      <c r="SF147" s="502"/>
      <c r="SG147" s="503"/>
      <c r="SJ147" s="381"/>
      <c r="SK147" s="382"/>
      <c r="SL147" s="383"/>
      <c r="SM147" s="384"/>
      <c r="SN147" s="385"/>
      <c r="SO147" s="386"/>
      <c r="SP147" s="386"/>
      <c r="SQ147" s="497"/>
      <c r="SR147" s="497"/>
      <c r="SS147" s="501"/>
      <c r="ST147" s="501"/>
      <c r="SU147" s="501"/>
      <c r="SV147" s="501"/>
      <c r="SW147" s="502"/>
      <c r="SX147" s="503"/>
    </row>
    <row r="148" spans="2:518" ht="33.75" customHeight="1" thickTop="1" thickBot="1">
      <c r="B148" s="825" t="s">
        <v>635</v>
      </c>
      <c r="C148" s="826"/>
      <c r="D148" s="827" t="s">
        <v>636</v>
      </c>
      <c r="E148" s="828"/>
      <c r="F148" s="866"/>
      <c r="G148" s="830"/>
      <c r="H148" s="831"/>
      <c r="K148" s="927" t="s">
        <v>635</v>
      </c>
      <c r="L148" s="928"/>
      <c r="M148" s="929" t="s">
        <v>636</v>
      </c>
      <c r="N148" s="930"/>
      <c r="O148" s="968"/>
      <c r="P148" s="932"/>
      <c r="Q148" s="933"/>
      <c r="R148" s="493"/>
      <c r="S148" s="494"/>
      <c r="T148" s="494"/>
      <c r="U148" s="494"/>
      <c r="V148" s="494"/>
      <c r="W148" s="494"/>
      <c r="X148" s="917"/>
      <c r="Y148" s="918"/>
      <c r="Z148" s="486"/>
      <c r="AA148" s="486"/>
      <c r="AB148" s="927" t="s">
        <v>635</v>
      </c>
      <c r="AC148" s="928"/>
      <c r="AD148" s="929" t="s">
        <v>636</v>
      </c>
      <c r="AE148" s="930"/>
      <c r="AF148" s="968"/>
      <c r="AG148" s="932"/>
      <c r="AH148" s="933"/>
      <c r="AI148" s="493"/>
      <c r="AJ148" s="494"/>
      <c r="AK148" s="494"/>
      <c r="AL148" s="494"/>
      <c r="AM148" s="494"/>
      <c r="AN148" s="494"/>
      <c r="AO148" s="917"/>
      <c r="AP148" s="918"/>
      <c r="AQ148" s="486"/>
      <c r="AR148" s="486"/>
      <c r="AS148" s="927" t="s">
        <v>635</v>
      </c>
      <c r="AT148" s="928"/>
      <c r="AU148" s="929" t="s">
        <v>636</v>
      </c>
      <c r="AV148" s="930"/>
      <c r="AW148" s="968"/>
      <c r="AX148" s="932"/>
      <c r="AY148" s="933"/>
      <c r="AZ148" s="493"/>
      <c r="BA148" s="494"/>
      <c r="BB148" s="494"/>
      <c r="BC148" s="494"/>
      <c r="BD148" s="494"/>
      <c r="BE148" s="494"/>
      <c r="BF148" s="917"/>
      <c r="BG148" s="918"/>
      <c r="BJ148" s="927" t="s">
        <v>635</v>
      </c>
      <c r="BK148" s="928"/>
      <c r="BL148" s="929" t="s">
        <v>636</v>
      </c>
      <c r="BM148" s="930"/>
      <c r="BN148" s="968"/>
      <c r="BO148" s="932"/>
      <c r="BP148" s="933"/>
      <c r="BQ148" s="493"/>
      <c r="BR148" s="494"/>
      <c r="BS148" s="494"/>
      <c r="BT148" s="494"/>
      <c r="BU148" s="494"/>
      <c r="BV148" s="494"/>
      <c r="BW148" s="917"/>
      <c r="BX148" s="918"/>
      <c r="CA148" s="927" t="s">
        <v>635</v>
      </c>
      <c r="CB148" s="928"/>
      <c r="CC148" s="929" t="s">
        <v>636</v>
      </c>
      <c r="CD148" s="930"/>
      <c r="CE148" s="968"/>
      <c r="CF148" s="932"/>
      <c r="CG148" s="933"/>
      <c r="CH148" s="493"/>
      <c r="CI148" s="494"/>
      <c r="CJ148" s="494"/>
      <c r="CK148" s="494"/>
      <c r="CL148" s="494"/>
      <c r="CM148" s="494"/>
      <c r="CN148" s="917"/>
      <c r="CO148" s="918"/>
      <c r="CR148" s="652" t="s">
        <v>635</v>
      </c>
      <c r="CS148" s="1028"/>
      <c r="CT148" s="929" t="s">
        <v>636</v>
      </c>
      <c r="CU148" s="654"/>
      <c r="CV148" s="655"/>
      <c r="CW148" s="932"/>
      <c r="CX148" s="657"/>
      <c r="CY148" s="493"/>
      <c r="CZ148" s="494"/>
      <c r="DA148" s="494"/>
      <c r="DB148" s="494"/>
      <c r="DC148" s="494"/>
      <c r="DD148" s="494"/>
      <c r="DE148" s="917"/>
      <c r="DF148" s="918"/>
      <c r="DI148" s="927" t="s">
        <v>635</v>
      </c>
      <c r="DJ148" s="928"/>
      <c r="DK148" s="929" t="s">
        <v>636</v>
      </c>
      <c r="DL148" s="930"/>
      <c r="DM148" s="968"/>
      <c r="DN148" s="932"/>
      <c r="DO148" s="933"/>
      <c r="DP148" s="493"/>
      <c r="DQ148" s="494"/>
      <c r="DR148" s="494"/>
      <c r="DS148" s="494"/>
      <c r="DT148" s="494"/>
      <c r="DU148" s="494"/>
      <c r="DV148" s="917"/>
      <c r="DW148" s="918"/>
      <c r="DZ148" s="652" t="s">
        <v>635</v>
      </c>
      <c r="EA148" s="1028"/>
      <c r="EB148" s="929" t="s">
        <v>636</v>
      </c>
      <c r="EC148" s="654"/>
      <c r="ED148" s="655"/>
      <c r="EE148" s="932"/>
      <c r="EF148" s="657"/>
      <c r="EG148" s="493"/>
      <c r="EH148" s="494"/>
      <c r="EI148" s="494"/>
      <c r="EJ148" s="494"/>
      <c r="EK148" s="494"/>
      <c r="EL148" s="494"/>
      <c r="EM148" s="917"/>
      <c r="EN148" s="918"/>
      <c r="EQ148" s="665"/>
      <c r="ER148" s="666"/>
      <c r="ES148" s="667"/>
      <c r="ET148" s="668"/>
      <c r="EU148" s="669"/>
      <c r="EV148" s="691"/>
      <c r="EW148" s="1324"/>
      <c r="EX148" s="497" t="e">
        <f>IF(EXACT(VLOOKUP(EQ148,OFERTA_0,2,FALSE),ER148),1,0)</f>
        <v>#N/A</v>
      </c>
      <c r="EY148" s="497" t="e">
        <f>IF(EXACT(VLOOKUP(EQ148,OFERTA_0,3,FALSE),ES148),1,0)</f>
        <v>#N/A</v>
      </c>
      <c r="EZ148" s="498" t="e">
        <f>IF(EXACT(VLOOKUP(EQ148,OFERTA_0,4,FALSE),ET148),1,0)</f>
        <v>#N/A</v>
      </c>
      <c r="FA148" s="498">
        <f t="shared" ref="FA148:FA150" si="3901">IF(EU148=0,0,1)</f>
        <v>0</v>
      </c>
      <c r="FB148" s="498">
        <f t="shared" ref="FB148:FB150" si="3902">IF(EV148=0,0,1)</f>
        <v>0</v>
      </c>
      <c r="FC148" s="498" t="e">
        <f>PRODUCT(EX148:FB148)</f>
        <v>#N/A</v>
      </c>
      <c r="FD148" s="504">
        <f>ROUND(EV148,0)</f>
        <v>0</v>
      </c>
      <c r="FE148" s="500">
        <f>EV148-FD148</f>
        <v>0</v>
      </c>
      <c r="FH148" s="665"/>
      <c r="FI148" s="666"/>
      <c r="FJ148" s="667"/>
      <c r="FK148" s="668"/>
      <c r="FL148" s="669"/>
      <c r="FM148" s="691"/>
      <c r="FN148" s="1324"/>
      <c r="FO148" s="497" t="e">
        <f>IF(EXACT(VLOOKUP(FH148,OFERTA_0,2,FALSE),FI148),1,0)</f>
        <v>#N/A</v>
      </c>
      <c r="FP148" s="497" t="e">
        <f>IF(EXACT(VLOOKUP(FH148,OFERTA_0,3,FALSE),FJ148),1,0)</f>
        <v>#N/A</v>
      </c>
      <c r="FQ148" s="498" t="e">
        <f>IF(EXACT(VLOOKUP(FH148,OFERTA_0,4,FALSE),FK148),1,0)</f>
        <v>#N/A</v>
      </c>
      <c r="FR148" s="498">
        <f t="shared" ref="FR148:FR150" si="3903">IF(FL148=0,0,1)</f>
        <v>0</v>
      </c>
      <c r="FS148" s="498">
        <f t="shared" ref="FS148:FS150" si="3904">IF(FM148=0,0,1)</f>
        <v>0</v>
      </c>
      <c r="FT148" s="498" t="e">
        <f>PRODUCT(FO148:FS148)</f>
        <v>#N/A</v>
      </c>
      <c r="FU148" s="504">
        <f>ROUND(FM148,0)</f>
        <v>0</v>
      </c>
      <c r="FV148" s="500">
        <f>FM148-FU148</f>
        <v>0</v>
      </c>
      <c r="FY148" s="665"/>
      <c r="FZ148" s="666"/>
      <c r="GA148" s="667"/>
      <c r="GB148" s="668"/>
      <c r="GC148" s="669"/>
      <c r="GD148" s="691"/>
      <c r="GE148" s="1324"/>
      <c r="GF148" s="497" t="e">
        <f>IF(EXACT(VLOOKUP(FY148,OFERTA_0,2,FALSE),FZ148),1,0)</f>
        <v>#N/A</v>
      </c>
      <c r="GG148" s="497" t="e">
        <f>IF(EXACT(VLOOKUP(FY148,OFERTA_0,3,FALSE),GA148),1,0)</f>
        <v>#N/A</v>
      </c>
      <c r="GH148" s="498" t="e">
        <f>IF(EXACT(VLOOKUP(FY148,OFERTA_0,4,FALSE),GB148),1,0)</f>
        <v>#N/A</v>
      </c>
      <c r="GI148" s="498">
        <f t="shared" ref="GI148:GI150" si="3905">IF(GC148=0,0,1)</f>
        <v>0</v>
      </c>
      <c r="GJ148" s="498">
        <f t="shared" ref="GJ148:GJ150" si="3906">IF(GD148=0,0,1)</f>
        <v>0</v>
      </c>
      <c r="GK148" s="498" t="e">
        <f>PRODUCT(GF148:GJ148)</f>
        <v>#N/A</v>
      </c>
      <c r="GL148" s="504">
        <f>ROUND(GD148,0)</f>
        <v>0</v>
      </c>
      <c r="GM148" s="500">
        <f>GD148-GL148</f>
        <v>0</v>
      </c>
      <c r="GP148" s="665"/>
      <c r="GQ148" s="666"/>
      <c r="GR148" s="667"/>
      <c r="GS148" s="668"/>
      <c r="GT148" s="669"/>
      <c r="GU148" s="691"/>
      <c r="GV148" s="1324"/>
      <c r="GW148" s="497" t="e">
        <f>IF(EXACT(VLOOKUP(GP148,OFERTA_0,2,FALSE),GQ148),1,0)</f>
        <v>#N/A</v>
      </c>
      <c r="GX148" s="497" t="e">
        <f>IF(EXACT(VLOOKUP(GP148,OFERTA_0,3,FALSE),GR148),1,0)</f>
        <v>#N/A</v>
      </c>
      <c r="GY148" s="498" t="e">
        <f>IF(EXACT(VLOOKUP(GP148,OFERTA_0,4,FALSE),GS148),1,0)</f>
        <v>#N/A</v>
      </c>
      <c r="GZ148" s="498">
        <f t="shared" ref="GZ148:GZ150" si="3907">IF(GT148=0,0,1)</f>
        <v>0</v>
      </c>
      <c r="HA148" s="498">
        <f t="shared" ref="HA148:HA150" si="3908">IF(GU148=0,0,1)</f>
        <v>0</v>
      </c>
      <c r="HB148" s="498" t="e">
        <f>PRODUCT(GW148:HA148)</f>
        <v>#N/A</v>
      </c>
      <c r="HC148" s="504">
        <f>ROUND(GU148,0)</f>
        <v>0</v>
      </c>
      <c r="HD148" s="500">
        <f>GU148-HC148</f>
        <v>0</v>
      </c>
      <c r="HG148" s="665"/>
      <c r="HH148" s="666"/>
      <c r="HI148" s="667"/>
      <c r="HJ148" s="668"/>
      <c r="HK148" s="669"/>
      <c r="HL148" s="691"/>
      <c r="HM148" s="1324"/>
      <c r="HN148" s="497" t="e">
        <f>IF(EXACT(VLOOKUP(HG148,OFERTA_0,2,FALSE),HH148),1,0)</f>
        <v>#N/A</v>
      </c>
      <c r="HO148" s="497" t="e">
        <f>IF(EXACT(VLOOKUP(HG148,OFERTA_0,3,FALSE),HI148),1,0)</f>
        <v>#N/A</v>
      </c>
      <c r="HP148" s="498" t="e">
        <f>IF(EXACT(VLOOKUP(HG148,OFERTA_0,4,FALSE),HJ148),1,0)</f>
        <v>#N/A</v>
      </c>
      <c r="HQ148" s="498">
        <f t="shared" ref="HQ148:HQ150" si="3909">IF(HK148=0,0,1)</f>
        <v>0</v>
      </c>
      <c r="HR148" s="498">
        <f t="shared" ref="HR148:HR150" si="3910">IF(HL148=0,0,1)</f>
        <v>0</v>
      </c>
      <c r="HS148" s="498" t="e">
        <f>PRODUCT(HN148:HR148)</f>
        <v>#N/A</v>
      </c>
      <c r="HT148" s="504">
        <f>ROUND(HL148,0)</f>
        <v>0</v>
      </c>
      <c r="HU148" s="500">
        <f>HL148-HT148</f>
        <v>0</v>
      </c>
      <c r="HX148" s="665"/>
      <c r="HY148" s="666"/>
      <c r="HZ148" s="667"/>
      <c r="IA148" s="668"/>
      <c r="IB148" s="669"/>
      <c r="IC148" s="691"/>
      <c r="ID148" s="1324"/>
      <c r="IE148" s="497" t="e">
        <f>IF(EXACT(VLOOKUP(HX148,OFERTA_0,2,FALSE),HY148),1,0)</f>
        <v>#N/A</v>
      </c>
      <c r="IF148" s="497" t="e">
        <f>IF(EXACT(VLOOKUP(HX148,OFERTA_0,3,FALSE),HZ148),1,0)</f>
        <v>#N/A</v>
      </c>
      <c r="IG148" s="498" t="e">
        <f>IF(EXACT(VLOOKUP(HX148,OFERTA_0,4,FALSE),IA148),1,0)</f>
        <v>#N/A</v>
      </c>
      <c r="IH148" s="498">
        <f t="shared" ref="IH148:IH150" si="3911">IF(IB148=0,0,1)</f>
        <v>0</v>
      </c>
      <c r="II148" s="498">
        <f t="shared" ref="II148:II150" si="3912">IF(IC148=0,0,1)</f>
        <v>0</v>
      </c>
      <c r="IJ148" s="498" t="e">
        <f>PRODUCT(IE148:II148)</f>
        <v>#N/A</v>
      </c>
      <c r="IK148" s="504">
        <f>ROUND(IC148,0)</f>
        <v>0</v>
      </c>
      <c r="IL148" s="500">
        <f>IC148-IK148</f>
        <v>0</v>
      </c>
      <c r="IO148" s="665"/>
      <c r="IP148" s="666"/>
      <c r="IQ148" s="667"/>
      <c r="IR148" s="668"/>
      <c r="IS148" s="669"/>
      <c r="IT148" s="691"/>
      <c r="IU148" s="1324"/>
      <c r="IV148" s="497" t="e">
        <f>IF(EXACT(VLOOKUP(IO148,OFERTA_0,2,FALSE),IP148),1,0)</f>
        <v>#N/A</v>
      </c>
      <c r="IW148" s="497" t="e">
        <f>IF(EXACT(VLOOKUP(IO148,OFERTA_0,3,FALSE),IQ148),1,0)</f>
        <v>#N/A</v>
      </c>
      <c r="IX148" s="498" t="e">
        <f>IF(EXACT(VLOOKUP(IO148,OFERTA_0,4,FALSE),IR148),1,0)</f>
        <v>#N/A</v>
      </c>
      <c r="IY148" s="498">
        <f t="shared" ref="IY148:IY150" si="3913">IF(IS148=0,0,1)</f>
        <v>0</v>
      </c>
      <c r="IZ148" s="498">
        <f t="shared" ref="IZ148:IZ150" si="3914">IF(IT148=0,0,1)</f>
        <v>0</v>
      </c>
      <c r="JA148" s="498" t="e">
        <f>PRODUCT(IV148:IZ148)</f>
        <v>#N/A</v>
      </c>
      <c r="JB148" s="504">
        <f>ROUND(IT148,0)</f>
        <v>0</v>
      </c>
      <c r="JC148" s="500">
        <f>IT148-JB148</f>
        <v>0</v>
      </c>
      <c r="JF148" s="665"/>
      <c r="JG148" s="666"/>
      <c r="JH148" s="667"/>
      <c r="JI148" s="668"/>
      <c r="JJ148" s="669"/>
      <c r="JK148" s="691"/>
      <c r="JL148" s="1324"/>
      <c r="JM148" s="497" t="e">
        <f>IF(EXACT(VLOOKUP(JF148,OFERTA_0,2,FALSE),JG148),1,0)</f>
        <v>#N/A</v>
      </c>
      <c r="JN148" s="497" t="e">
        <f>IF(EXACT(VLOOKUP(JF148,OFERTA_0,3,FALSE),JH148),1,0)</f>
        <v>#N/A</v>
      </c>
      <c r="JO148" s="498" t="e">
        <f>IF(EXACT(VLOOKUP(JF148,OFERTA_0,4,FALSE),JI148),1,0)</f>
        <v>#N/A</v>
      </c>
      <c r="JP148" s="498">
        <f t="shared" ref="JP148:JP150" si="3915">IF(JJ148=0,0,1)</f>
        <v>0</v>
      </c>
      <c r="JQ148" s="498">
        <f t="shared" ref="JQ148:JQ150" si="3916">IF(JK148=0,0,1)</f>
        <v>0</v>
      </c>
      <c r="JR148" s="498" t="e">
        <f>PRODUCT(JM148:JQ148)</f>
        <v>#N/A</v>
      </c>
      <c r="JS148" s="504">
        <f>ROUND(JK148,0)</f>
        <v>0</v>
      </c>
      <c r="JT148" s="500">
        <f>JK148-JS148</f>
        <v>0</v>
      </c>
      <c r="JW148" s="665"/>
      <c r="JX148" s="666"/>
      <c r="JY148" s="667"/>
      <c r="JZ148" s="668"/>
      <c r="KA148" s="669"/>
      <c r="KB148" s="691"/>
      <c r="KC148" s="1324"/>
      <c r="KD148" s="497" t="e">
        <f>IF(EXACT(VLOOKUP(JW148,OFERTA_0,2,FALSE),JX148),1,0)</f>
        <v>#N/A</v>
      </c>
      <c r="KE148" s="497" t="e">
        <f>IF(EXACT(VLOOKUP(JW148,OFERTA_0,3,FALSE),JY148),1,0)</f>
        <v>#N/A</v>
      </c>
      <c r="KF148" s="498" t="e">
        <f>IF(EXACT(VLOOKUP(JW148,OFERTA_0,4,FALSE),JZ148),1,0)</f>
        <v>#N/A</v>
      </c>
      <c r="KG148" s="498">
        <f t="shared" ref="KG148:KG150" si="3917">IF(KA148=0,0,1)</f>
        <v>0</v>
      </c>
      <c r="KH148" s="498">
        <f t="shared" ref="KH148:KH150" si="3918">IF(KB148=0,0,1)</f>
        <v>0</v>
      </c>
      <c r="KI148" s="498" t="e">
        <f>PRODUCT(KD148:KH148)</f>
        <v>#N/A</v>
      </c>
      <c r="KJ148" s="504">
        <f>ROUND(KB148,0)</f>
        <v>0</v>
      </c>
      <c r="KK148" s="500">
        <f>KB148-KJ148</f>
        <v>0</v>
      </c>
      <c r="KN148" s="665"/>
      <c r="KO148" s="666"/>
      <c r="KP148" s="667"/>
      <c r="KQ148" s="668"/>
      <c r="KR148" s="669"/>
      <c r="KS148" s="691"/>
      <c r="KT148" s="1324"/>
      <c r="KU148" s="497" t="e">
        <f>IF(EXACT(VLOOKUP(KN148,OFERTA_0,2,FALSE),KO148),1,0)</f>
        <v>#N/A</v>
      </c>
      <c r="KV148" s="497" t="e">
        <f>IF(EXACT(VLOOKUP(KN148,OFERTA_0,3,FALSE),KP148),1,0)</f>
        <v>#N/A</v>
      </c>
      <c r="KW148" s="498" t="e">
        <f>IF(EXACT(VLOOKUP(KN148,OFERTA_0,4,FALSE),KQ148),1,0)</f>
        <v>#N/A</v>
      </c>
      <c r="KX148" s="498">
        <f t="shared" ref="KX148:KX150" si="3919">IF(KR148=0,0,1)</f>
        <v>0</v>
      </c>
      <c r="KY148" s="498">
        <f t="shared" ref="KY148:KY150" si="3920">IF(KS148=0,0,1)</f>
        <v>0</v>
      </c>
      <c r="KZ148" s="498" t="e">
        <f>PRODUCT(KU148:KY148)</f>
        <v>#N/A</v>
      </c>
      <c r="LA148" s="504">
        <f>ROUND(KS148,0)</f>
        <v>0</v>
      </c>
      <c r="LB148" s="500">
        <f>KS148-LA148</f>
        <v>0</v>
      </c>
      <c r="LE148" s="665"/>
      <c r="LF148" s="666"/>
      <c r="LG148" s="667"/>
      <c r="LH148" s="668"/>
      <c r="LI148" s="669"/>
      <c r="LJ148" s="691"/>
      <c r="LK148" s="1324"/>
      <c r="LL148" s="497" t="e">
        <f>IF(EXACT(VLOOKUP(LE148,OFERTA_0,2,FALSE),LF148),1,0)</f>
        <v>#N/A</v>
      </c>
      <c r="LM148" s="497" t="e">
        <f>IF(EXACT(VLOOKUP(LE148,OFERTA_0,3,FALSE),LG148),1,0)</f>
        <v>#N/A</v>
      </c>
      <c r="LN148" s="498" t="e">
        <f>IF(EXACT(VLOOKUP(LE148,OFERTA_0,4,FALSE),LH148),1,0)</f>
        <v>#N/A</v>
      </c>
      <c r="LO148" s="498">
        <f t="shared" ref="LO148:LO150" si="3921">IF(LI148=0,0,1)</f>
        <v>0</v>
      </c>
      <c r="LP148" s="498">
        <f t="shared" ref="LP148:LP150" si="3922">IF(LJ148=0,0,1)</f>
        <v>0</v>
      </c>
      <c r="LQ148" s="498" t="e">
        <f>PRODUCT(LL148:LP148)</f>
        <v>#N/A</v>
      </c>
      <c r="LR148" s="504">
        <f>ROUND(LJ148,0)</f>
        <v>0</v>
      </c>
      <c r="LS148" s="500">
        <f>LJ148-LR148</f>
        <v>0</v>
      </c>
      <c r="LV148" s="665"/>
      <c r="LW148" s="666"/>
      <c r="LX148" s="667"/>
      <c r="LY148" s="668"/>
      <c r="LZ148" s="669"/>
      <c r="MA148" s="691"/>
      <c r="MB148" s="1324"/>
      <c r="MC148" s="497" t="e">
        <f>IF(EXACT(VLOOKUP(LV148,OFERTA_0,2,FALSE),LW148),1,0)</f>
        <v>#N/A</v>
      </c>
      <c r="MD148" s="497" t="e">
        <f>IF(EXACT(VLOOKUP(LV148,OFERTA_0,3,FALSE),LX148),1,0)</f>
        <v>#N/A</v>
      </c>
      <c r="ME148" s="498" t="e">
        <f>IF(EXACT(VLOOKUP(LV148,OFERTA_0,4,FALSE),LY148),1,0)</f>
        <v>#N/A</v>
      </c>
      <c r="MF148" s="498">
        <f t="shared" ref="MF148:MF150" si="3923">IF(LZ148=0,0,1)</f>
        <v>0</v>
      </c>
      <c r="MG148" s="498">
        <f t="shared" ref="MG148:MG150" si="3924">IF(MA148=0,0,1)</f>
        <v>0</v>
      </c>
      <c r="MH148" s="498" t="e">
        <f>PRODUCT(MC148:MG148)</f>
        <v>#N/A</v>
      </c>
      <c r="MI148" s="504">
        <f>ROUND(MA148,0)</f>
        <v>0</v>
      </c>
      <c r="MJ148" s="500">
        <f>MA148-MI148</f>
        <v>0</v>
      </c>
      <c r="MM148" s="665"/>
      <c r="MN148" s="666"/>
      <c r="MO148" s="667"/>
      <c r="MP148" s="668"/>
      <c r="MQ148" s="669"/>
      <c r="MR148" s="691"/>
      <c r="MS148" s="1324"/>
      <c r="MT148" s="497" t="e">
        <f>IF(EXACT(VLOOKUP(MM148,OFERTA_0,2,FALSE),MN148),1,0)</f>
        <v>#N/A</v>
      </c>
      <c r="MU148" s="497" t="e">
        <f>IF(EXACT(VLOOKUP(MM148,OFERTA_0,3,FALSE),MO148),1,0)</f>
        <v>#N/A</v>
      </c>
      <c r="MV148" s="498" t="e">
        <f>IF(EXACT(VLOOKUP(MM148,OFERTA_0,4,FALSE),MP148),1,0)</f>
        <v>#N/A</v>
      </c>
      <c r="MW148" s="498">
        <f t="shared" ref="MW148:MW150" si="3925">IF(MQ148=0,0,1)</f>
        <v>0</v>
      </c>
      <c r="MX148" s="498">
        <f t="shared" ref="MX148:MX150" si="3926">IF(MR148=0,0,1)</f>
        <v>0</v>
      </c>
      <c r="MY148" s="498" t="e">
        <f>PRODUCT(MT148:MX148)</f>
        <v>#N/A</v>
      </c>
      <c r="MZ148" s="504">
        <f>ROUND(MR148,0)</f>
        <v>0</v>
      </c>
      <c r="NA148" s="500">
        <f>MR148-MZ148</f>
        <v>0</v>
      </c>
      <c r="ND148" s="665"/>
      <c r="NE148" s="666"/>
      <c r="NF148" s="667"/>
      <c r="NG148" s="668"/>
      <c r="NH148" s="669"/>
      <c r="NI148" s="691"/>
      <c r="NJ148" s="1324"/>
      <c r="NK148" s="497" t="e">
        <f>IF(EXACT(VLOOKUP(ND148,OFERTA_0,2,FALSE),NE148),1,0)</f>
        <v>#N/A</v>
      </c>
      <c r="NL148" s="497" t="e">
        <f>IF(EXACT(VLOOKUP(ND148,OFERTA_0,3,FALSE),NF148),1,0)</f>
        <v>#N/A</v>
      </c>
      <c r="NM148" s="498" t="e">
        <f>IF(EXACT(VLOOKUP(ND148,OFERTA_0,4,FALSE),NG148),1,0)</f>
        <v>#N/A</v>
      </c>
      <c r="NN148" s="498">
        <f t="shared" ref="NN148:NN150" si="3927">IF(NH148=0,0,1)</f>
        <v>0</v>
      </c>
      <c r="NO148" s="498">
        <f t="shared" ref="NO148:NO150" si="3928">IF(NI148=0,0,1)</f>
        <v>0</v>
      </c>
      <c r="NP148" s="498" t="e">
        <f>PRODUCT(NK148:NO148)</f>
        <v>#N/A</v>
      </c>
      <c r="NQ148" s="504">
        <f>ROUND(NI148,0)</f>
        <v>0</v>
      </c>
      <c r="NR148" s="500">
        <f>NI148-NQ148</f>
        <v>0</v>
      </c>
      <c r="NU148" s="665"/>
      <c r="NV148" s="666"/>
      <c r="NW148" s="667"/>
      <c r="NX148" s="668"/>
      <c r="NY148" s="669"/>
      <c r="NZ148" s="691"/>
      <c r="OA148" s="1324"/>
      <c r="OB148" s="497" t="e">
        <f>IF(EXACT(VLOOKUP(NU148,OFERTA_0,2,FALSE),NV148),1,0)</f>
        <v>#N/A</v>
      </c>
      <c r="OC148" s="497" t="e">
        <f>IF(EXACT(VLOOKUP(NU148,OFERTA_0,3,FALSE),NW148),1,0)</f>
        <v>#N/A</v>
      </c>
      <c r="OD148" s="498" t="e">
        <f>IF(EXACT(VLOOKUP(NU148,OFERTA_0,4,FALSE),NX148),1,0)</f>
        <v>#N/A</v>
      </c>
      <c r="OE148" s="498">
        <f t="shared" ref="OE148:OE150" si="3929">IF(NY148=0,0,1)</f>
        <v>0</v>
      </c>
      <c r="OF148" s="498">
        <f t="shared" ref="OF148:OF150" si="3930">IF(NZ148=0,0,1)</f>
        <v>0</v>
      </c>
      <c r="OG148" s="498" t="e">
        <f>PRODUCT(OB148:OF148)</f>
        <v>#N/A</v>
      </c>
      <c r="OH148" s="504">
        <f>ROUND(NZ148,0)</f>
        <v>0</v>
      </c>
      <c r="OI148" s="500">
        <f>NZ148-OH148</f>
        <v>0</v>
      </c>
      <c r="OL148" s="665"/>
      <c r="OM148" s="666"/>
      <c r="ON148" s="667"/>
      <c r="OO148" s="668"/>
      <c r="OP148" s="669"/>
      <c r="OQ148" s="691"/>
      <c r="OR148" s="1324"/>
      <c r="OS148" s="497" t="e">
        <f>IF(EXACT(VLOOKUP(OL148,OFERTA_0,2,FALSE),OM148),1,0)</f>
        <v>#N/A</v>
      </c>
      <c r="OT148" s="497" t="e">
        <f>IF(EXACT(VLOOKUP(OL148,OFERTA_0,3,FALSE),ON148),1,0)</f>
        <v>#N/A</v>
      </c>
      <c r="OU148" s="498" t="e">
        <f>IF(EXACT(VLOOKUP(OL148,OFERTA_0,4,FALSE),OO148),1,0)</f>
        <v>#N/A</v>
      </c>
      <c r="OV148" s="498">
        <f t="shared" ref="OV148:OV150" si="3931">IF(OP148=0,0,1)</f>
        <v>0</v>
      </c>
      <c r="OW148" s="498">
        <f t="shared" ref="OW148:OW150" si="3932">IF(OQ148=0,0,1)</f>
        <v>0</v>
      </c>
      <c r="OX148" s="498" t="e">
        <f>PRODUCT(OS148:OW148)</f>
        <v>#N/A</v>
      </c>
      <c r="OY148" s="504">
        <f>ROUND(OQ148,0)</f>
        <v>0</v>
      </c>
      <c r="OZ148" s="500">
        <f>OQ148-OY148</f>
        <v>0</v>
      </c>
      <c r="PC148" s="665"/>
      <c r="PD148" s="666"/>
      <c r="PE148" s="667"/>
      <c r="PF148" s="668"/>
      <c r="PG148" s="669"/>
      <c r="PH148" s="691"/>
      <c r="PI148" s="1324"/>
      <c r="PJ148" s="497" t="e">
        <f>IF(EXACT(VLOOKUP(PC148,OFERTA_0,2,FALSE),PD148),1,0)</f>
        <v>#N/A</v>
      </c>
      <c r="PK148" s="497" t="e">
        <f>IF(EXACT(VLOOKUP(PC148,OFERTA_0,3,FALSE),PE148),1,0)</f>
        <v>#N/A</v>
      </c>
      <c r="PL148" s="498" t="e">
        <f>IF(EXACT(VLOOKUP(PC148,OFERTA_0,4,FALSE),PF148),1,0)</f>
        <v>#N/A</v>
      </c>
      <c r="PM148" s="498">
        <f t="shared" ref="PM148:PM150" si="3933">IF(PG148=0,0,1)</f>
        <v>0</v>
      </c>
      <c r="PN148" s="498">
        <f t="shared" ref="PN148:PN150" si="3934">IF(PH148=0,0,1)</f>
        <v>0</v>
      </c>
      <c r="PO148" s="498" t="e">
        <f>PRODUCT(PJ148:PN148)</f>
        <v>#N/A</v>
      </c>
      <c r="PP148" s="504">
        <f>ROUND(PH148,0)</f>
        <v>0</v>
      </c>
      <c r="PQ148" s="500">
        <f>PH148-PP148</f>
        <v>0</v>
      </c>
      <c r="PT148" s="665"/>
      <c r="PU148" s="666"/>
      <c r="PV148" s="667"/>
      <c r="PW148" s="668"/>
      <c r="PX148" s="669"/>
      <c r="PY148" s="691"/>
      <c r="PZ148" s="1324"/>
      <c r="QA148" s="497" t="e">
        <f>IF(EXACT(VLOOKUP(PT148,OFERTA_0,2,FALSE),PU148),1,0)</f>
        <v>#N/A</v>
      </c>
      <c r="QB148" s="497" t="e">
        <f>IF(EXACT(VLOOKUP(PT148,OFERTA_0,3,FALSE),PV148),1,0)</f>
        <v>#N/A</v>
      </c>
      <c r="QC148" s="498" t="e">
        <f>IF(EXACT(VLOOKUP(PT148,OFERTA_0,4,FALSE),PW148),1,0)</f>
        <v>#N/A</v>
      </c>
      <c r="QD148" s="498">
        <f t="shared" ref="QD148:QD150" si="3935">IF(PX148=0,0,1)</f>
        <v>0</v>
      </c>
      <c r="QE148" s="498">
        <f t="shared" ref="QE148:QE150" si="3936">IF(PY148=0,0,1)</f>
        <v>0</v>
      </c>
      <c r="QF148" s="498" t="e">
        <f>PRODUCT(QA148:QE148)</f>
        <v>#N/A</v>
      </c>
      <c r="QG148" s="504">
        <f>ROUND(PY148,0)</f>
        <v>0</v>
      </c>
      <c r="QH148" s="500">
        <f>PY148-QG148</f>
        <v>0</v>
      </c>
      <c r="QK148" s="665"/>
      <c r="QL148" s="666"/>
      <c r="QM148" s="667"/>
      <c r="QN148" s="668"/>
      <c r="QO148" s="669"/>
      <c r="QP148" s="691"/>
      <c r="QQ148" s="1324"/>
      <c r="QR148" s="497" t="e">
        <f>IF(EXACT(VLOOKUP(QK148,OFERTA_0,2,FALSE),QL148),1,0)</f>
        <v>#N/A</v>
      </c>
      <c r="QS148" s="497" t="e">
        <f>IF(EXACT(VLOOKUP(QK148,OFERTA_0,3,FALSE),QM148),1,0)</f>
        <v>#N/A</v>
      </c>
      <c r="QT148" s="498" t="e">
        <f>IF(EXACT(VLOOKUP(QK148,OFERTA_0,4,FALSE),QN148),1,0)</f>
        <v>#N/A</v>
      </c>
      <c r="QU148" s="498">
        <f t="shared" ref="QU148:QU150" si="3937">IF(QO148=0,0,1)</f>
        <v>0</v>
      </c>
      <c r="QV148" s="498">
        <f t="shared" ref="QV148:QV150" si="3938">IF(QP148=0,0,1)</f>
        <v>0</v>
      </c>
      <c r="QW148" s="498" t="e">
        <f>PRODUCT(QR148:QV148)</f>
        <v>#N/A</v>
      </c>
      <c r="QX148" s="504">
        <f>ROUND(QP148,0)</f>
        <v>0</v>
      </c>
      <c r="QY148" s="500">
        <f>QP148-QX148</f>
        <v>0</v>
      </c>
      <c r="RB148" s="381"/>
      <c r="RC148" s="382"/>
      <c r="RD148" s="383"/>
      <c r="RE148" s="384"/>
      <c r="RF148" s="385"/>
      <c r="RG148" s="386"/>
      <c r="RH148" s="386"/>
      <c r="RI148" s="497"/>
      <c r="RJ148" s="497"/>
      <c r="RK148" s="501"/>
      <c r="RL148" s="501"/>
      <c r="RM148" s="501"/>
      <c r="RN148" s="501"/>
      <c r="RO148" s="502"/>
      <c r="RP148" s="503"/>
      <c r="RS148" s="381"/>
      <c r="RT148" s="382"/>
      <c r="RU148" s="383"/>
      <c r="RV148" s="384"/>
      <c r="RW148" s="385"/>
      <c r="RX148" s="386"/>
      <c r="RY148" s="386"/>
      <c r="RZ148" s="497"/>
      <c r="SA148" s="497"/>
      <c r="SB148" s="501"/>
      <c r="SC148" s="501"/>
      <c r="SD148" s="501"/>
      <c r="SE148" s="501"/>
      <c r="SF148" s="502"/>
      <c r="SG148" s="503"/>
      <c r="SJ148" s="381"/>
      <c r="SK148" s="382"/>
      <c r="SL148" s="383"/>
      <c r="SM148" s="384"/>
      <c r="SN148" s="385"/>
      <c r="SO148" s="386"/>
      <c r="SP148" s="386"/>
      <c r="SQ148" s="497"/>
      <c r="SR148" s="497"/>
      <c r="SS148" s="501"/>
      <c r="ST148" s="501"/>
      <c r="SU148" s="501"/>
      <c r="SV148" s="501"/>
      <c r="SW148" s="502"/>
      <c r="SX148" s="503"/>
    </row>
    <row r="149" spans="2:518" ht="84" customHeight="1" thickTop="1" thickBot="1">
      <c r="B149" s="832" t="s">
        <v>637</v>
      </c>
      <c r="C149" s="833" t="s">
        <v>324</v>
      </c>
      <c r="D149" s="840" t="s">
        <v>638</v>
      </c>
      <c r="E149" s="841" t="s">
        <v>146</v>
      </c>
      <c r="F149" s="867">
        <v>1</v>
      </c>
      <c r="G149" s="916">
        <v>0</v>
      </c>
      <c r="H149" s="848">
        <v>0</v>
      </c>
      <c r="K149" s="934" t="s">
        <v>637</v>
      </c>
      <c r="L149" s="935" t="s">
        <v>324</v>
      </c>
      <c r="M149" s="942" t="s">
        <v>638</v>
      </c>
      <c r="N149" s="943" t="s">
        <v>146</v>
      </c>
      <c r="O149" s="969">
        <v>1</v>
      </c>
      <c r="P149" s="1017">
        <v>1620000</v>
      </c>
      <c r="Q149" s="950">
        <v>1620000</v>
      </c>
      <c r="R149" s="497">
        <f t="shared" ref="R149:R158" si="3939">IF(EXACT(VLOOKUP(K149,OFERTA_0,3,FALSE),M149),1,0)</f>
        <v>1</v>
      </c>
      <c r="S149" s="497">
        <f t="shared" ref="S149:S158" si="3940">IF(EXACT(VLOOKUP(K149,OFERTA_0,4,FALSE),N149),1,0)</f>
        <v>1</v>
      </c>
      <c r="T149" s="498">
        <f t="shared" ref="T149:T158" si="3941">IF(EXACT(VLOOKUP(K149,OFERTA_0,5,FALSE),O149),1,0)</f>
        <v>1</v>
      </c>
      <c r="U149" s="498">
        <f t="shared" ref="U149:U158" si="3942">IF(P149=0,0,1)</f>
        <v>1</v>
      </c>
      <c r="V149" s="498">
        <f t="shared" ref="V149:V158" si="3943">IF(Q149=0,0,1)</f>
        <v>1</v>
      </c>
      <c r="W149" s="498">
        <f t="shared" ref="W149:W158" si="3944">PRODUCT(R149:V149)</f>
        <v>1</v>
      </c>
      <c r="X149" s="504">
        <f t="shared" ref="X149:X158" si="3945">ROUND(Q149,0)</f>
        <v>1620000</v>
      </c>
      <c r="Y149" s="500">
        <f t="shared" ref="Y149:Y158" si="3946">Q149-X149</f>
        <v>0</v>
      </c>
      <c r="Z149" s="486"/>
      <c r="AA149" s="486"/>
      <c r="AB149" s="934" t="s">
        <v>637</v>
      </c>
      <c r="AC149" s="935" t="s">
        <v>324</v>
      </c>
      <c r="AD149" s="942" t="s">
        <v>638</v>
      </c>
      <c r="AE149" s="943" t="s">
        <v>146</v>
      </c>
      <c r="AF149" s="969">
        <v>1</v>
      </c>
      <c r="AG149" s="1017">
        <v>2280000</v>
      </c>
      <c r="AH149" s="950">
        <v>2280000</v>
      </c>
      <c r="AI149" s="497">
        <f t="shared" ref="AI149:AI158" si="3947">IF(EXACT(VLOOKUP(AB149,OFERTA_0,3,FALSE),AD149),1,0)</f>
        <v>1</v>
      </c>
      <c r="AJ149" s="497">
        <f t="shared" ref="AJ149:AJ158" si="3948">IF(EXACT(VLOOKUP(AB149,OFERTA_0,4,FALSE),AE149),1,0)</f>
        <v>1</v>
      </c>
      <c r="AK149" s="498">
        <f t="shared" ref="AK149:AK158" si="3949">IF(EXACT(VLOOKUP(AB149,OFERTA_0,5,FALSE),AF149),1,0)</f>
        <v>1</v>
      </c>
      <c r="AL149" s="498">
        <f t="shared" ref="AL149:AL158" si="3950">IF(AG149=0,0,1)</f>
        <v>1</v>
      </c>
      <c r="AM149" s="498">
        <f t="shared" ref="AM149:AM158" si="3951">IF(AH149=0,0,1)</f>
        <v>1</v>
      </c>
      <c r="AN149" s="498">
        <f t="shared" ref="AN149:AN158" si="3952">PRODUCT(AI149:AM149)</f>
        <v>1</v>
      </c>
      <c r="AO149" s="504">
        <f t="shared" ref="AO149:AO158" si="3953">ROUND(AH149,0)</f>
        <v>2280000</v>
      </c>
      <c r="AP149" s="500">
        <f t="shared" ref="AP149:AP158" si="3954">AH149-AO149</f>
        <v>0</v>
      </c>
      <c r="AQ149" s="486"/>
      <c r="AR149" s="486"/>
      <c r="AS149" s="934" t="s">
        <v>637</v>
      </c>
      <c r="AT149" s="935" t="s">
        <v>324</v>
      </c>
      <c r="AU149" s="942" t="s">
        <v>638</v>
      </c>
      <c r="AV149" s="943" t="s">
        <v>146</v>
      </c>
      <c r="AW149" s="969">
        <v>1</v>
      </c>
      <c r="AX149" s="1017">
        <v>1791760</v>
      </c>
      <c r="AY149" s="950">
        <v>1791760</v>
      </c>
      <c r="AZ149" s="497">
        <f t="shared" ref="AZ149:AZ158" si="3955">IF(EXACT(VLOOKUP(AS149,OFERTA_0,3,FALSE),AU149),1,0)</f>
        <v>1</v>
      </c>
      <c r="BA149" s="497">
        <f t="shared" ref="BA149:BA158" si="3956">IF(EXACT(VLOOKUP(AS149,OFERTA_0,4,FALSE),AV149),1,0)</f>
        <v>1</v>
      </c>
      <c r="BB149" s="498">
        <f t="shared" ref="BB149:BB158" si="3957">IF(EXACT(VLOOKUP(AS149,OFERTA_0,5,FALSE),AW149),1,0)</f>
        <v>1</v>
      </c>
      <c r="BC149" s="498">
        <f t="shared" ref="BC149:BC158" si="3958">IF(AX149=0,0,1)</f>
        <v>1</v>
      </c>
      <c r="BD149" s="498">
        <f t="shared" ref="BD149:BD158" si="3959">IF(AY149=0,0,1)</f>
        <v>1</v>
      </c>
      <c r="BE149" s="498">
        <f t="shared" ref="BE149:BE158" si="3960">PRODUCT(AZ149:BD149)</f>
        <v>1</v>
      </c>
      <c r="BF149" s="504">
        <f t="shared" ref="BF149:BF158" si="3961">ROUND(AY149,0)</f>
        <v>1791760</v>
      </c>
      <c r="BG149" s="500">
        <f t="shared" ref="BG149:BG158" si="3962">AY149-BF149</f>
        <v>0</v>
      </c>
      <c r="BJ149" s="934" t="s">
        <v>637</v>
      </c>
      <c r="BK149" s="935" t="s">
        <v>324</v>
      </c>
      <c r="BL149" s="942" t="s">
        <v>638</v>
      </c>
      <c r="BM149" s="943" t="s">
        <v>146</v>
      </c>
      <c r="BN149" s="969">
        <v>1</v>
      </c>
      <c r="BO149" s="1017">
        <v>2326255</v>
      </c>
      <c r="BP149" s="950">
        <v>2326255</v>
      </c>
      <c r="BQ149" s="497">
        <f t="shared" ref="BQ149:BQ158" si="3963">IF(EXACT(VLOOKUP(BJ149,OFERTA_0,3,FALSE),BL149),1,0)</f>
        <v>1</v>
      </c>
      <c r="BR149" s="497">
        <f t="shared" ref="BR149:BR158" si="3964">IF(EXACT(VLOOKUP(BJ149,OFERTA_0,4,FALSE),BM149),1,0)</f>
        <v>1</v>
      </c>
      <c r="BS149" s="498">
        <f t="shared" ref="BS149:BS158" si="3965">IF(EXACT(VLOOKUP(BJ149,OFERTA_0,5,FALSE),BN149),1,0)</f>
        <v>1</v>
      </c>
      <c r="BT149" s="498">
        <f t="shared" ref="BT149:BT158" si="3966">IF(BO149=0,0,1)</f>
        <v>1</v>
      </c>
      <c r="BU149" s="498">
        <f t="shared" ref="BU149:BU158" si="3967">IF(BP149=0,0,1)</f>
        <v>1</v>
      </c>
      <c r="BV149" s="498">
        <f t="shared" ref="BV149:BV158" si="3968">PRODUCT(BQ149:BU149)</f>
        <v>1</v>
      </c>
      <c r="BW149" s="504">
        <f t="shared" ref="BW149:BW158" si="3969">ROUND(BP149,0)</f>
        <v>2326255</v>
      </c>
      <c r="BX149" s="500">
        <f t="shared" ref="BX149:BX158" si="3970">BP149-BW149</f>
        <v>0</v>
      </c>
      <c r="CA149" s="934" t="s">
        <v>637</v>
      </c>
      <c r="CB149" s="935" t="s">
        <v>324</v>
      </c>
      <c r="CC149" s="942" t="s">
        <v>638</v>
      </c>
      <c r="CD149" s="943" t="s">
        <v>146</v>
      </c>
      <c r="CE149" s="969">
        <v>1</v>
      </c>
      <c r="CF149" s="1017">
        <v>2380753</v>
      </c>
      <c r="CG149" s="950">
        <v>2380753</v>
      </c>
      <c r="CH149" s="497">
        <f t="shared" ref="CH149:CH158" si="3971">IF(EXACT(VLOOKUP(CA149,OFERTA_0,3,FALSE),CC149),1,0)</f>
        <v>1</v>
      </c>
      <c r="CI149" s="497">
        <f t="shared" ref="CI149:CI158" si="3972">IF(EXACT(VLOOKUP(CA149,OFERTA_0,4,FALSE),CD149),1,0)</f>
        <v>1</v>
      </c>
      <c r="CJ149" s="498">
        <f t="shared" ref="CJ149:CJ158" si="3973">IF(EXACT(VLOOKUP(CA149,OFERTA_0,5,FALSE),CE149),1,0)</f>
        <v>1</v>
      </c>
      <c r="CK149" s="498">
        <f t="shared" ref="CK149:CK158" si="3974">IF(CF149=0,0,1)</f>
        <v>1</v>
      </c>
      <c r="CL149" s="498">
        <f t="shared" ref="CL149:CL158" si="3975">IF(CG149=0,0,1)</f>
        <v>1</v>
      </c>
      <c r="CM149" s="498">
        <f t="shared" ref="CM149:CM158" si="3976">PRODUCT(CH149:CL149)</f>
        <v>1</v>
      </c>
      <c r="CN149" s="504">
        <f t="shared" ref="CN149:CN158" si="3977">ROUND(CG149,0)</f>
        <v>2380753</v>
      </c>
      <c r="CO149" s="500">
        <f t="shared" ref="CO149:CO158" si="3978">CG149-CN149</f>
        <v>0</v>
      </c>
      <c r="CR149" s="934" t="s">
        <v>637</v>
      </c>
      <c r="CS149" s="935" t="s">
        <v>324</v>
      </c>
      <c r="CT149" s="942" t="s">
        <v>638</v>
      </c>
      <c r="CU149" s="943" t="s">
        <v>146</v>
      </c>
      <c r="CV149" s="676">
        <v>1</v>
      </c>
      <c r="CW149" s="1017">
        <v>2380754</v>
      </c>
      <c r="CX149" s="670">
        <f t="shared" ref="CX149:CX158" si="3979">ROUND(CV149*CW149,0)</f>
        <v>2380754</v>
      </c>
      <c r="CY149" s="497">
        <f t="shared" ref="CY149:CY158" si="3980">IF(EXACT(VLOOKUP(CR149,OFERTA_0,3,FALSE),CT149),1,0)</f>
        <v>1</v>
      </c>
      <c r="CZ149" s="497">
        <f t="shared" ref="CZ149:CZ158" si="3981">IF(EXACT(VLOOKUP(CR149,OFERTA_0,4,FALSE),CU149),1,0)</f>
        <v>1</v>
      </c>
      <c r="DA149" s="498">
        <f t="shared" ref="DA149:DA158" si="3982">IF(EXACT(VLOOKUP(CR149,OFERTA_0,5,FALSE),CV149),1,0)</f>
        <v>1</v>
      </c>
      <c r="DB149" s="498">
        <f t="shared" ref="DB149:DB158" si="3983">IF(CW149=0,0,1)</f>
        <v>1</v>
      </c>
      <c r="DC149" s="498">
        <f t="shared" ref="DC149:DC158" si="3984">IF(CX149=0,0,1)</f>
        <v>1</v>
      </c>
      <c r="DD149" s="498">
        <f t="shared" ref="DD149:DD158" si="3985">PRODUCT(CY149:DC149)</f>
        <v>1</v>
      </c>
      <c r="DE149" s="504">
        <f t="shared" ref="DE149:DE158" si="3986">ROUND(CX149,0)</f>
        <v>2380754</v>
      </c>
      <c r="DF149" s="500">
        <f t="shared" ref="DF149:DF158" si="3987">CX149-DE149</f>
        <v>0</v>
      </c>
      <c r="DI149" s="934" t="s">
        <v>637</v>
      </c>
      <c r="DJ149" s="935" t="s">
        <v>324</v>
      </c>
      <c r="DK149" s="942" t="s">
        <v>638</v>
      </c>
      <c r="DL149" s="943" t="s">
        <v>146</v>
      </c>
      <c r="DM149" s="969">
        <v>1</v>
      </c>
      <c r="DN149" s="1017">
        <v>2500000</v>
      </c>
      <c r="DO149" s="950">
        <v>2500000</v>
      </c>
      <c r="DP149" s="497">
        <f t="shared" ref="DP149:DP158" si="3988">IF(EXACT(VLOOKUP(DI149,OFERTA_0,3,FALSE),DK149),1,0)</f>
        <v>1</v>
      </c>
      <c r="DQ149" s="497">
        <f t="shared" ref="DQ149:DQ158" si="3989">IF(EXACT(VLOOKUP(DI149,OFERTA_0,4,FALSE),DL149),1,0)</f>
        <v>1</v>
      </c>
      <c r="DR149" s="498">
        <f t="shared" ref="DR149:DR158" si="3990">IF(EXACT(VLOOKUP(DI149,OFERTA_0,5,FALSE),DM149),1,0)</f>
        <v>1</v>
      </c>
      <c r="DS149" s="498">
        <f t="shared" ref="DS149:DS158" si="3991">IF(DN149=0,0,1)</f>
        <v>1</v>
      </c>
      <c r="DT149" s="498">
        <f t="shared" ref="DT149:DT158" si="3992">IF(DO149=0,0,1)</f>
        <v>1</v>
      </c>
      <c r="DU149" s="498">
        <f t="shared" ref="DU149:DU158" si="3993">PRODUCT(DP149:DT149)</f>
        <v>1</v>
      </c>
      <c r="DV149" s="504">
        <f t="shared" ref="DV149:DV158" si="3994">ROUND(DO149,0)</f>
        <v>2500000</v>
      </c>
      <c r="DW149" s="500">
        <f t="shared" ref="DW149:DW158" si="3995">DO149-DV149</f>
        <v>0</v>
      </c>
      <c r="DZ149" s="934" t="s">
        <v>637</v>
      </c>
      <c r="EA149" s="935" t="s">
        <v>324</v>
      </c>
      <c r="EB149" s="942" t="s">
        <v>638</v>
      </c>
      <c r="EC149" s="943" t="s">
        <v>146</v>
      </c>
      <c r="ED149" s="676">
        <v>1</v>
      </c>
      <c r="EE149" s="1017">
        <v>2380650</v>
      </c>
      <c r="EF149" s="670">
        <f t="shared" ref="EF149:EF158" si="3996">ROUND(ED149*EE149,0)</f>
        <v>2380650</v>
      </c>
      <c r="EG149" s="497">
        <f t="shared" ref="EG149:EG158" si="3997">IF(EXACT(VLOOKUP(DZ149,OFERTA_0,3,FALSE),EB149),1,0)</f>
        <v>1</v>
      </c>
      <c r="EH149" s="497">
        <f t="shared" ref="EH149:EH158" si="3998">IF(EXACT(VLOOKUP(DZ149,OFERTA_0,4,FALSE),EC149),1,0)</f>
        <v>1</v>
      </c>
      <c r="EI149" s="498">
        <f t="shared" ref="EI149:EI158" si="3999">IF(EXACT(VLOOKUP(DZ149,OFERTA_0,5,FALSE),ED149),1,0)</f>
        <v>1</v>
      </c>
      <c r="EJ149" s="498">
        <f t="shared" ref="EJ149:EJ158" si="4000">IF(EE149=0,0,1)</f>
        <v>1</v>
      </c>
      <c r="EK149" s="498">
        <f t="shared" ref="EK149:EK158" si="4001">IF(EF149=0,0,1)</f>
        <v>1</v>
      </c>
      <c r="EL149" s="498">
        <f t="shared" ref="EL149:EL158" si="4002">PRODUCT(EG149:EK149)</f>
        <v>1</v>
      </c>
      <c r="EM149" s="504">
        <f t="shared" ref="EM149:EM158" si="4003">ROUND(EF149,0)</f>
        <v>2380650</v>
      </c>
      <c r="EN149" s="500">
        <f t="shared" ref="EN149:EN158" si="4004">EF149-EM149</f>
        <v>0</v>
      </c>
      <c r="EQ149" s="665"/>
      <c r="ER149" s="666"/>
      <c r="ES149" s="667"/>
      <c r="ET149" s="668"/>
      <c r="EU149" s="669"/>
      <c r="EV149" s="691"/>
      <c r="EW149" s="1324"/>
      <c r="EX149" s="497" t="e">
        <f>IF(EXACT(VLOOKUP(EQ149,OFERTA_0,2,FALSE),ER149),1,0)</f>
        <v>#N/A</v>
      </c>
      <c r="EY149" s="497" t="e">
        <f>IF(EXACT(VLOOKUP(EQ149,OFERTA_0,3,FALSE),ES149),1,0)</f>
        <v>#N/A</v>
      </c>
      <c r="EZ149" s="498" t="e">
        <f>IF(EXACT(VLOOKUP(EQ149,OFERTA_0,4,FALSE),ET149),1,0)</f>
        <v>#N/A</v>
      </c>
      <c r="FA149" s="498">
        <f t="shared" si="3901"/>
        <v>0</v>
      </c>
      <c r="FB149" s="498">
        <f t="shared" si="3902"/>
        <v>0</v>
      </c>
      <c r="FC149" s="498" t="e">
        <f>PRODUCT(EX149:FB149)</f>
        <v>#N/A</v>
      </c>
      <c r="FD149" s="504">
        <f>ROUND(EV149,0)</f>
        <v>0</v>
      </c>
      <c r="FE149" s="500">
        <f>EV149-FD149</f>
        <v>0</v>
      </c>
      <c r="FH149" s="665"/>
      <c r="FI149" s="666"/>
      <c r="FJ149" s="667"/>
      <c r="FK149" s="668"/>
      <c r="FL149" s="669"/>
      <c r="FM149" s="691"/>
      <c r="FN149" s="1324"/>
      <c r="FO149" s="497" t="e">
        <f>IF(EXACT(VLOOKUP(FH149,OFERTA_0,2,FALSE),FI149),1,0)</f>
        <v>#N/A</v>
      </c>
      <c r="FP149" s="497" t="e">
        <f>IF(EXACT(VLOOKUP(FH149,OFERTA_0,3,FALSE),FJ149),1,0)</f>
        <v>#N/A</v>
      </c>
      <c r="FQ149" s="498" t="e">
        <f>IF(EXACT(VLOOKUP(FH149,OFERTA_0,4,FALSE),FK149),1,0)</f>
        <v>#N/A</v>
      </c>
      <c r="FR149" s="498">
        <f t="shared" si="3903"/>
        <v>0</v>
      </c>
      <c r="FS149" s="498">
        <f t="shared" si="3904"/>
        <v>0</v>
      </c>
      <c r="FT149" s="498" t="e">
        <f>PRODUCT(FO149:FS149)</f>
        <v>#N/A</v>
      </c>
      <c r="FU149" s="504">
        <f>ROUND(FM149,0)</f>
        <v>0</v>
      </c>
      <c r="FV149" s="500">
        <f>FM149-FU149</f>
        <v>0</v>
      </c>
      <c r="FY149" s="665"/>
      <c r="FZ149" s="666"/>
      <c r="GA149" s="667"/>
      <c r="GB149" s="668"/>
      <c r="GC149" s="669"/>
      <c r="GD149" s="691"/>
      <c r="GE149" s="1324"/>
      <c r="GF149" s="497" t="e">
        <f>IF(EXACT(VLOOKUP(FY149,OFERTA_0,2,FALSE),FZ149),1,0)</f>
        <v>#N/A</v>
      </c>
      <c r="GG149" s="497" t="e">
        <f>IF(EXACT(VLOOKUP(FY149,OFERTA_0,3,FALSE),GA149),1,0)</f>
        <v>#N/A</v>
      </c>
      <c r="GH149" s="498" t="e">
        <f>IF(EXACT(VLOOKUP(FY149,OFERTA_0,4,FALSE),GB149),1,0)</f>
        <v>#N/A</v>
      </c>
      <c r="GI149" s="498">
        <f t="shared" si="3905"/>
        <v>0</v>
      </c>
      <c r="GJ149" s="498">
        <f t="shared" si="3906"/>
        <v>0</v>
      </c>
      <c r="GK149" s="498" t="e">
        <f>PRODUCT(GF149:GJ149)</f>
        <v>#N/A</v>
      </c>
      <c r="GL149" s="504">
        <f>ROUND(GD149,0)</f>
        <v>0</v>
      </c>
      <c r="GM149" s="500">
        <f>GD149-GL149</f>
        <v>0</v>
      </c>
      <c r="GP149" s="665"/>
      <c r="GQ149" s="666"/>
      <c r="GR149" s="667"/>
      <c r="GS149" s="668"/>
      <c r="GT149" s="669"/>
      <c r="GU149" s="691"/>
      <c r="GV149" s="1324"/>
      <c r="GW149" s="497" t="e">
        <f>IF(EXACT(VLOOKUP(GP149,OFERTA_0,2,FALSE),GQ149),1,0)</f>
        <v>#N/A</v>
      </c>
      <c r="GX149" s="497" t="e">
        <f>IF(EXACT(VLOOKUP(GP149,OFERTA_0,3,FALSE),GR149),1,0)</f>
        <v>#N/A</v>
      </c>
      <c r="GY149" s="498" t="e">
        <f>IF(EXACT(VLOOKUP(GP149,OFERTA_0,4,FALSE),GS149),1,0)</f>
        <v>#N/A</v>
      </c>
      <c r="GZ149" s="498">
        <f t="shared" si="3907"/>
        <v>0</v>
      </c>
      <c r="HA149" s="498">
        <f t="shared" si="3908"/>
        <v>0</v>
      </c>
      <c r="HB149" s="498" t="e">
        <f>PRODUCT(GW149:HA149)</f>
        <v>#N/A</v>
      </c>
      <c r="HC149" s="504">
        <f>ROUND(GU149,0)</f>
        <v>0</v>
      </c>
      <c r="HD149" s="500">
        <f>GU149-HC149</f>
        <v>0</v>
      </c>
      <c r="HG149" s="665"/>
      <c r="HH149" s="666"/>
      <c r="HI149" s="667"/>
      <c r="HJ149" s="668"/>
      <c r="HK149" s="669"/>
      <c r="HL149" s="691"/>
      <c r="HM149" s="1324"/>
      <c r="HN149" s="497" t="e">
        <f>IF(EXACT(VLOOKUP(HG149,OFERTA_0,2,FALSE),HH149),1,0)</f>
        <v>#N/A</v>
      </c>
      <c r="HO149" s="497" t="e">
        <f>IF(EXACT(VLOOKUP(HG149,OFERTA_0,3,FALSE),HI149),1,0)</f>
        <v>#N/A</v>
      </c>
      <c r="HP149" s="498" t="e">
        <f>IF(EXACT(VLOOKUP(HG149,OFERTA_0,4,FALSE),HJ149),1,0)</f>
        <v>#N/A</v>
      </c>
      <c r="HQ149" s="498">
        <f t="shared" si="3909"/>
        <v>0</v>
      </c>
      <c r="HR149" s="498">
        <f t="shared" si="3910"/>
        <v>0</v>
      </c>
      <c r="HS149" s="498" t="e">
        <f>PRODUCT(HN149:HR149)</f>
        <v>#N/A</v>
      </c>
      <c r="HT149" s="504">
        <f>ROUND(HL149,0)</f>
        <v>0</v>
      </c>
      <c r="HU149" s="500">
        <f>HL149-HT149</f>
        <v>0</v>
      </c>
      <c r="HX149" s="665"/>
      <c r="HY149" s="666"/>
      <c r="HZ149" s="667"/>
      <c r="IA149" s="668"/>
      <c r="IB149" s="669"/>
      <c r="IC149" s="691"/>
      <c r="ID149" s="1324"/>
      <c r="IE149" s="497" t="e">
        <f>IF(EXACT(VLOOKUP(HX149,OFERTA_0,2,FALSE),HY149),1,0)</f>
        <v>#N/A</v>
      </c>
      <c r="IF149" s="497" t="e">
        <f>IF(EXACT(VLOOKUP(HX149,OFERTA_0,3,FALSE),HZ149),1,0)</f>
        <v>#N/A</v>
      </c>
      <c r="IG149" s="498" t="e">
        <f>IF(EXACT(VLOOKUP(HX149,OFERTA_0,4,FALSE),IA149),1,0)</f>
        <v>#N/A</v>
      </c>
      <c r="IH149" s="498">
        <f t="shared" si="3911"/>
        <v>0</v>
      </c>
      <c r="II149" s="498">
        <f t="shared" si="3912"/>
        <v>0</v>
      </c>
      <c r="IJ149" s="498" t="e">
        <f>PRODUCT(IE149:II149)</f>
        <v>#N/A</v>
      </c>
      <c r="IK149" s="504">
        <f>ROUND(IC149,0)</f>
        <v>0</v>
      </c>
      <c r="IL149" s="500">
        <f>IC149-IK149</f>
        <v>0</v>
      </c>
      <c r="IO149" s="665"/>
      <c r="IP149" s="666"/>
      <c r="IQ149" s="667"/>
      <c r="IR149" s="668"/>
      <c r="IS149" s="669"/>
      <c r="IT149" s="691"/>
      <c r="IU149" s="1324"/>
      <c r="IV149" s="497" t="e">
        <f>IF(EXACT(VLOOKUP(IO149,OFERTA_0,2,FALSE),IP149),1,0)</f>
        <v>#N/A</v>
      </c>
      <c r="IW149" s="497" t="e">
        <f>IF(EXACT(VLOOKUP(IO149,OFERTA_0,3,FALSE),IQ149),1,0)</f>
        <v>#N/A</v>
      </c>
      <c r="IX149" s="498" t="e">
        <f>IF(EXACT(VLOOKUP(IO149,OFERTA_0,4,FALSE),IR149),1,0)</f>
        <v>#N/A</v>
      </c>
      <c r="IY149" s="498">
        <f t="shared" si="3913"/>
        <v>0</v>
      </c>
      <c r="IZ149" s="498">
        <f t="shared" si="3914"/>
        <v>0</v>
      </c>
      <c r="JA149" s="498" t="e">
        <f>PRODUCT(IV149:IZ149)</f>
        <v>#N/A</v>
      </c>
      <c r="JB149" s="504">
        <f>ROUND(IT149,0)</f>
        <v>0</v>
      </c>
      <c r="JC149" s="500">
        <f>IT149-JB149</f>
        <v>0</v>
      </c>
      <c r="JF149" s="665"/>
      <c r="JG149" s="666"/>
      <c r="JH149" s="667"/>
      <c r="JI149" s="668"/>
      <c r="JJ149" s="669"/>
      <c r="JK149" s="691"/>
      <c r="JL149" s="1324"/>
      <c r="JM149" s="497" t="e">
        <f>IF(EXACT(VLOOKUP(JF149,OFERTA_0,2,FALSE),JG149),1,0)</f>
        <v>#N/A</v>
      </c>
      <c r="JN149" s="497" t="e">
        <f>IF(EXACT(VLOOKUP(JF149,OFERTA_0,3,FALSE),JH149),1,0)</f>
        <v>#N/A</v>
      </c>
      <c r="JO149" s="498" t="e">
        <f>IF(EXACT(VLOOKUP(JF149,OFERTA_0,4,FALSE),JI149),1,0)</f>
        <v>#N/A</v>
      </c>
      <c r="JP149" s="498">
        <f t="shared" si="3915"/>
        <v>0</v>
      </c>
      <c r="JQ149" s="498">
        <f t="shared" si="3916"/>
        <v>0</v>
      </c>
      <c r="JR149" s="498" t="e">
        <f>PRODUCT(JM149:JQ149)</f>
        <v>#N/A</v>
      </c>
      <c r="JS149" s="504">
        <f>ROUND(JK149,0)</f>
        <v>0</v>
      </c>
      <c r="JT149" s="500">
        <f>JK149-JS149</f>
        <v>0</v>
      </c>
      <c r="JW149" s="665"/>
      <c r="JX149" s="666"/>
      <c r="JY149" s="667"/>
      <c r="JZ149" s="668"/>
      <c r="KA149" s="669"/>
      <c r="KB149" s="691"/>
      <c r="KC149" s="1324"/>
      <c r="KD149" s="497" t="e">
        <f>IF(EXACT(VLOOKUP(JW149,OFERTA_0,2,FALSE),JX149),1,0)</f>
        <v>#N/A</v>
      </c>
      <c r="KE149" s="497" t="e">
        <f>IF(EXACT(VLOOKUP(JW149,OFERTA_0,3,FALSE),JY149),1,0)</f>
        <v>#N/A</v>
      </c>
      <c r="KF149" s="498" t="e">
        <f>IF(EXACT(VLOOKUP(JW149,OFERTA_0,4,FALSE),JZ149),1,0)</f>
        <v>#N/A</v>
      </c>
      <c r="KG149" s="498">
        <f t="shared" si="3917"/>
        <v>0</v>
      </c>
      <c r="KH149" s="498">
        <f t="shared" si="3918"/>
        <v>0</v>
      </c>
      <c r="KI149" s="498" t="e">
        <f>PRODUCT(KD149:KH149)</f>
        <v>#N/A</v>
      </c>
      <c r="KJ149" s="504">
        <f>ROUND(KB149,0)</f>
        <v>0</v>
      </c>
      <c r="KK149" s="500">
        <f>KB149-KJ149</f>
        <v>0</v>
      </c>
      <c r="KN149" s="665"/>
      <c r="KO149" s="666"/>
      <c r="KP149" s="667"/>
      <c r="KQ149" s="668"/>
      <c r="KR149" s="669"/>
      <c r="KS149" s="691"/>
      <c r="KT149" s="1324"/>
      <c r="KU149" s="497" t="e">
        <f>IF(EXACT(VLOOKUP(KN149,OFERTA_0,2,FALSE),KO149),1,0)</f>
        <v>#N/A</v>
      </c>
      <c r="KV149" s="497" t="e">
        <f>IF(EXACT(VLOOKUP(KN149,OFERTA_0,3,FALSE),KP149),1,0)</f>
        <v>#N/A</v>
      </c>
      <c r="KW149" s="498" t="e">
        <f>IF(EXACT(VLOOKUP(KN149,OFERTA_0,4,FALSE),KQ149),1,0)</f>
        <v>#N/A</v>
      </c>
      <c r="KX149" s="498">
        <f t="shared" si="3919"/>
        <v>0</v>
      </c>
      <c r="KY149" s="498">
        <f t="shared" si="3920"/>
        <v>0</v>
      </c>
      <c r="KZ149" s="498" t="e">
        <f>PRODUCT(KU149:KY149)</f>
        <v>#N/A</v>
      </c>
      <c r="LA149" s="504">
        <f>ROUND(KS149,0)</f>
        <v>0</v>
      </c>
      <c r="LB149" s="500">
        <f>KS149-LA149</f>
        <v>0</v>
      </c>
      <c r="LE149" s="665"/>
      <c r="LF149" s="666"/>
      <c r="LG149" s="667"/>
      <c r="LH149" s="668"/>
      <c r="LI149" s="669"/>
      <c r="LJ149" s="691"/>
      <c r="LK149" s="1324"/>
      <c r="LL149" s="497" t="e">
        <f>IF(EXACT(VLOOKUP(LE149,OFERTA_0,2,FALSE),LF149),1,0)</f>
        <v>#N/A</v>
      </c>
      <c r="LM149" s="497" t="e">
        <f>IF(EXACT(VLOOKUP(LE149,OFERTA_0,3,FALSE),LG149),1,0)</f>
        <v>#N/A</v>
      </c>
      <c r="LN149" s="498" t="e">
        <f>IF(EXACT(VLOOKUP(LE149,OFERTA_0,4,FALSE),LH149),1,0)</f>
        <v>#N/A</v>
      </c>
      <c r="LO149" s="498">
        <f t="shared" si="3921"/>
        <v>0</v>
      </c>
      <c r="LP149" s="498">
        <f t="shared" si="3922"/>
        <v>0</v>
      </c>
      <c r="LQ149" s="498" t="e">
        <f>PRODUCT(LL149:LP149)</f>
        <v>#N/A</v>
      </c>
      <c r="LR149" s="504">
        <f>ROUND(LJ149,0)</f>
        <v>0</v>
      </c>
      <c r="LS149" s="500">
        <f>LJ149-LR149</f>
        <v>0</v>
      </c>
      <c r="LV149" s="665"/>
      <c r="LW149" s="666"/>
      <c r="LX149" s="667"/>
      <c r="LY149" s="668"/>
      <c r="LZ149" s="669"/>
      <c r="MA149" s="691"/>
      <c r="MB149" s="1324"/>
      <c r="MC149" s="497" t="e">
        <f>IF(EXACT(VLOOKUP(LV149,OFERTA_0,2,FALSE),LW149),1,0)</f>
        <v>#N/A</v>
      </c>
      <c r="MD149" s="497" t="e">
        <f>IF(EXACT(VLOOKUP(LV149,OFERTA_0,3,FALSE),LX149),1,0)</f>
        <v>#N/A</v>
      </c>
      <c r="ME149" s="498" t="e">
        <f>IF(EXACT(VLOOKUP(LV149,OFERTA_0,4,FALSE),LY149),1,0)</f>
        <v>#N/A</v>
      </c>
      <c r="MF149" s="498">
        <f t="shared" si="3923"/>
        <v>0</v>
      </c>
      <c r="MG149" s="498">
        <f t="shared" si="3924"/>
        <v>0</v>
      </c>
      <c r="MH149" s="498" t="e">
        <f>PRODUCT(MC149:MG149)</f>
        <v>#N/A</v>
      </c>
      <c r="MI149" s="504">
        <f>ROUND(MA149,0)</f>
        <v>0</v>
      </c>
      <c r="MJ149" s="500">
        <f>MA149-MI149</f>
        <v>0</v>
      </c>
      <c r="MM149" s="665"/>
      <c r="MN149" s="666"/>
      <c r="MO149" s="667"/>
      <c r="MP149" s="668"/>
      <c r="MQ149" s="669"/>
      <c r="MR149" s="691"/>
      <c r="MS149" s="1324"/>
      <c r="MT149" s="497" t="e">
        <f>IF(EXACT(VLOOKUP(MM149,OFERTA_0,2,FALSE),MN149),1,0)</f>
        <v>#N/A</v>
      </c>
      <c r="MU149" s="497" t="e">
        <f>IF(EXACT(VLOOKUP(MM149,OFERTA_0,3,FALSE),MO149),1,0)</f>
        <v>#N/A</v>
      </c>
      <c r="MV149" s="498" t="e">
        <f>IF(EXACT(VLOOKUP(MM149,OFERTA_0,4,FALSE),MP149),1,0)</f>
        <v>#N/A</v>
      </c>
      <c r="MW149" s="498">
        <f t="shared" si="3925"/>
        <v>0</v>
      </c>
      <c r="MX149" s="498">
        <f t="shared" si="3926"/>
        <v>0</v>
      </c>
      <c r="MY149" s="498" t="e">
        <f>PRODUCT(MT149:MX149)</f>
        <v>#N/A</v>
      </c>
      <c r="MZ149" s="504">
        <f>ROUND(MR149,0)</f>
        <v>0</v>
      </c>
      <c r="NA149" s="500">
        <f>MR149-MZ149</f>
        <v>0</v>
      </c>
      <c r="ND149" s="665"/>
      <c r="NE149" s="666"/>
      <c r="NF149" s="667"/>
      <c r="NG149" s="668"/>
      <c r="NH149" s="669"/>
      <c r="NI149" s="691"/>
      <c r="NJ149" s="1324"/>
      <c r="NK149" s="497" t="e">
        <f>IF(EXACT(VLOOKUP(ND149,OFERTA_0,2,FALSE),NE149),1,0)</f>
        <v>#N/A</v>
      </c>
      <c r="NL149" s="497" t="e">
        <f>IF(EXACT(VLOOKUP(ND149,OFERTA_0,3,FALSE),NF149),1,0)</f>
        <v>#N/A</v>
      </c>
      <c r="NM149" s="498" t="e">
        <f>IF(EXACT(VLOOKUP(ND149,OFERTA_0,4,FALSE),NG149),1,0)</f>
        <v>#N/A</v>
      </c>
      <c r="NN149" s="498">
        <f t="shared" si="3927"/>
        <v>0</v>
      </c>
      <c r="NO149" s="498">
        <f t="shared" si="3928"/>
        <v>0</v>
      </c>
      <c r="NP149" s="498" t="e">
        <f>PRODUCT(NK149:NO149)</f>
        <v>#N/A</v>
      </c>
      <c r="NQ149" s="504">
        <f>ROUND(NI149,0)</f>
        <v>0</v>
      </c>
      <c r="NR149" s="500">
        <f>NI149-NQ149</f>
        <v>0</v>
      </c>
      <c r="NU149" s="665"/>
      <c r="NV149" s="666"/>
      <c r="NW149" s="667"/>
      <c r="NX149" s="668"/>
      <c r="NY149" s="669"/>
      <c r="NZ149" s="691"/>
      <c r="OA149" s="1324"/>
      <c r="OB149" s="497" t="e">
        <f>IF(EXACT(VLOOKUP(NU149,OFERTA_0,2,FALSE),NV149),1,0)</f>
        <v>#N/A</v>
      </c>
      <c r="OC149" s="497" t="e">
        <f>IF(EXACT(VLOOKUP(NU149,OFERTA_0,3,FALSE),NW149),1,0)</f>
        <v>#N/A</v>
      </c>
      <c r="OD149" s="498" t="e">
        <f>IF(EXACT(VLOOKUP(NU149,OFERTA_0,4,FALSE),NX149),1,0)</f>
        <v>#N/A</v>
      </c>
      <c r="OE149" s="498">
        <f t="shared" si="3929"/>
        <v>0</v>
      </c>
      <c r="OF149" s="498">
        <f t="shared" si="3930"/>
        <v>0</v>
      </c>
      <c r="OG149" s="498" t="e">
        <f>PRODUCT(OB149:OF149)</f>
        <v>#N/A</v>
      </c>
      <c r="OH149" s="504">
        <f>ROUND(NZ149,0)</f>
        <v>0</v>
      </c>
      <c r="OI149" s="500">
        <f>NZ149-OH149</f>
        <v>0</v>
      </c>
      <c r="OL149" s="665"/>
      <c r="OM149" s="666"/>
      <c r="ON149" s="667"/>
      <c r="OO149" s="668"/>
      <c r="OP149" s="669"/>
      <c r="OQ149" s="691"/>
      <c r="OR149" s="1324"/>
      <c r="OS149" s="497" t="e">
        <f>IF(EXACT(VLOOKUP(OL149,OFERTA_0,2,FALSE),OM149),1,0)</f>
        <v>#N/A</v>
      </c>
      <c r="OT149" s="497" t="e">
        <f>IF(EXACT(VLOOKUP(OL149,OFERTA_0,3,FALSE),ON149),1,0)</f>
        <v>#N/A</v>
      </c>
      <c r="OU149" s="498" t="e">
        <f>IF(EXACT(VLOOKUP(OL149,OFERTA_0,4,FALSE),OO149),1,0)</f>
        <v>#N/A</v>
      </c>
      <c r="OV149" s="498">
        <f t="shared" si="3931"/>
        <v>0</v>
      </c>
      <c r="OW149" s="498">
        <f t="shared" si="3932"/>
        <v>0</v>
      </c>
      <c r="OX149" s="498" t="e">
        <f>PRODUCT(OS149:OW149)</f>
        <v>#N/A</v>
      </c>
      <c r="OY149" s="504">
        <f>ROUND(OQ149,0)</f>
        <v>0</v>
      </c>
      <c r="OZ149" s="500">
        <f>OQ149-OY149</f>
        <v>0</v>
      </c>
      <c r="PC149" s="665"/>
      <c r="PD149" s="666"/>
      <c r="PE149" s="667"/>
      <c r="PF149" s="668"/>
      <c r="PG149" s="669"/>
      <c r="PH149" s="691"/>
      <c r="PI149" s="1324"/>
      <c r="PJ149" s="497" t="e">
        <f>IF(EXACT(VLOOKUP(PC149,OFERTA_0,2,FALSE),PD149),1,0)</f>
        <v>#N/A</v>
      </c>
      <c r="PK149" s="497" t="e">
        <f>IF(EXACT(VLOOKUP(PC149,OFERTA_0,3,FALSE),PE149),1,0)</f>
        <v>#N/A</v>
      </c>
      <c r="PL149" s="498" t="e">
        <f>IF(EXACT(VLOOKUP(PC149,OFERTA_0,4,FALSE),PF149),1,0)</f>
        <v>#N/A</v>
      </c>
      <c r="PM149" s="498">
        <f t="shared" si="3933"/>
        <v>0</v>
      </c>
      <c r="PN149" s="498">
        <f t="shared" si="3934"/>
        <v>0</v>
      </c>
      <c r="PO149" s="498" t="e">
        <f>PRODUCT(PJ149:PN149)</f>
        <v>#N/A</v>
      </c>
      <c r="PP149" s="504">
        <f>ROUND(PH149,0)</f>
        <v>0</v>
      </c>
      <c r="PQ149" s="500">
        <f>PH149-PP149</f>
        <v>0</v>
      </c>
      <c r="PT149" s="665"/>
      <c r="PU149" s="666"/>
      <c r="PV149" s="667"/>
      <c r="PW149" s="668"/>
      <c r="PX149" s="669"/>
      <c r="PY149" s="691"/>
      <c r="PZ149" s="1324"/>
      <c r="QA149" s="497" t="e">
        <f>IF(EXACT(VLOOKUP(PT149,OFERTA_0,2,FALSE),PU149),1,0)</f>
        <v>#N/A</v>
      </c>
      <c r="QB149" s="497" t="e">
        <f>IF(EXACT(VLOOKUP(PT149,OFERTA_0,3,FALSE),PV149),1,0)</f>
        <v>#N/A</v>
      </c>
      <c r="QC149" s="498" t="e">
        <f>IF(EXACT(VLOOKUP(PT149,OFERTA_0,4,FALSE),PW149),1,0)</f>
        <v>#N/A</v>
      </c>
      <c r="QD149" s="498">
        <f t="shared" si="3935"/>
        <v>0</v>
      </c>
      <c r="QE149" s="498">
        <f t="shared" si="3936"/>
        <v>0</v>
      </c>
      <c r="QF149" s="498" t="e">
        <f>PRODUCT(QA149:QE149)</f>
        <v>#N/A</v>
      </c>
      <c r="QG149" s="504">
        <f>ROUND(PY149,0)</f>
        <v>0</v>
      </c>
      <c r="QH149" s="500">
        <f>PY149-QG149</f>
        <v>0</v>
      </c>
      <c r="QK149" s="665"/>
      <c r="QL149" s="666"/>
      <c r="QM149" s="667"/>
      <c r="QN149" s="668"/>
      <c r="QO149" s="669"/>
      <c r="QP149" s="691"/>
      <c r="QQ149" s="1324"/>
      <c r="QR149" s="497" t="e">
        <f>IF(EXACT(VLOOKUP(QK149,OFERTA_0,2,FALSE),QL149),1,0)</f>
        <v>#N/A</v>
      </c>
      <c r="QS149" s="497" t="e">
        <f>IF(EXACT(VLOOKUP(QK149,OFERTA_0,3,FALSE),QM149),1,0)</f>
        <v>#N/A</v>
      </c>
      <c r="QT149" s="498" t="e">
        <f>IF(EXACT(VLOOKUP(QK149,OFERTA_0,4,FALSE),QN149),1,0)</f>
        <v>#N/A</v>
      </c>
      <c r="QU149" s="498">
        <f t="shared" si="3937"/>
        <v>0</v>
      </c>
      <c r="QV149" s="498">
        <f t="shared" si="3938"/>
        <v>0</v>
      </c>
      <c r="QW149" s="498" t="e">
        <f>PRODUCT(QR149:QV149)</f>
        <v>#N/A</v>
      </c>
      <c r="QX149" s="504">
        <f>ROUND(QP149,0)</f>
        <v>0</v>
      </c>
      <c r="QY149" s="500">
        <f>QP149-QX149</f>
        <v>0</v>
      </c>
      <c r="RB149" s="381"/>
      <c r="RC149" s="382"/>
      <c r="RD149" s="383"/>
      <c r="RE149" s="384"/>
      <c r="RF149" s="385"/>
      <c r="RG149" s="386"/>
      <c r="RH149" s="386"/>
      <c r="RI149" s="497"/>
      <c r="RJ149" s="497"/>
      <c r="RK149" s="501"/>
      <c r="RL149" s="501"/>
      <c r="RM149" s="501"/>
      <c r="RN149" s="501"/>
      <c r="RO149" s="502"/>
      <c r="RP149" s="503"/>
      <c r="RS149" s="381"/>
      <c r="RT149" s="382"/>
      <c r="RU149" s="383"/>
      <c r="RV149" s="384"/>
      <c r="RW149" s="385"/>
      <c r="RX149" s="386"/>
      <c r="RY149" s="386"/>
      <c r="RZ149" s="497"/>
      <c r="SA149" s="497"/>
      <c r="SB149" s="501"/>
      <c r="SC149" s="501"/>
      <c r="SD149" s="501"/>
      <c r="SE149" s="501"/>
      <c r="SF149" s="502"/>
      <c r="SG149" s="503"/>
      <c r="SJ149" s="381"/>
      <c r="SK149" s="382"/>
      <c r="SL149" s="383"/>
      <c r="SM149" s="384"/>
      <c r="SN149" s="385"/>
      <c r="SO149" s="386"/>
      <c r="SP149" s="386"/>
      <c r="SQ149" s="497"/>
      <c r="SR149" s="497"/>
      <c r="SS149" s="501"/>
      <c r="ST149" s="501"/>
      <c r="SU149" s="501"/>
      <c r="SV149" s="501"/>
      <c r="SW149" s="502"/>
      <c r="SX149" s="503"/>
    </row>
    <row r="150" spans="2:518" ht="70.5" customHeight="1" thickTop="1" thickBot="1">
      <c r="B150" s="863" t="s">
        <v>639</v>
      </c>
      <c r="C150" s="833" t="s">
        <v>324</v>
      </c>
      <c r="D150" s="834" t="s">
        <v>640</v>
      </c>
      <c r="E150" s="835" t="s">
        <v>146</v>
      </c>
      <c r="F150" s="836">
        <v>1</v>
      </c>
      <c r="G150" s="916">
        <v>0</v>
      </c>
      <c r="H150" s="837">
        <v>0</v>
      </c>
      <c r="K150" s="965" t="s">
        <v>639</v>
      </c>
      <c r="L150" s="935" t="s">
        <v>324</v>
      </c>
      <c r="M150" s="936" t="s">
        <v>640</v>
      </c>
      <c r="N150" s="937" t="s">
        <v>146</v>
      </c>
      <c r="O150" s="938">
        <v>1</v>
      </c>
      <c r="P150" s="1017">
        <v>315000</v>
      </c>
      <c r="Q150" s="939">
        <v>315000</v>
      </c>
      <c r="R150" s="497">
        <f t="shared" si="3939"/>
        <v>1</v>
      </c>
      <c r="S150" s="497">
        <f t="shared" si="3940"/>
        <v>1</v>
      </c>
      <c r="T150" s="498">
        <f t="shared" si="3941"/>
        <v>1</v>
      </c>
      <c r="U150" s="498">
        <f t="shared" si="3942"/>
        <v>1</v>
      </c>
      <c r="V150" s="498">
        <f t="shared" si="3943"/>
        <v>1</v>
      </c>
      <c r="W150" s="498">
        <f t="shared" si="3944"/>
        <v>1</v>
      </c>
      <c r="X150" s="504">
        <f t="shared" si="3945"/>
        <v>315000</v>
      </c>
      <c r="Y150" s="500">
        <f t="shared" si="3946"/>
        <v>0</v>
      </c>
      <c r="Z150" s="486"/>
      <c r="AA150" s="486"/>
      <c r="AB150" s="965" t="s">
        <v>639</v>
      </c>
      <c r="AC150" s="935" t="s">
        <v>324</v>
      </c>
      <c r="AD150" s="936" t="s">
        <v>640</v>
      </c>
      <c r="AE150" s="937" t="s">
        <v>146</v>
      </c>
      <c r="AF150" s="938">
        <v>1</v>
      </c>
      <c r="AG150" s="1017">
        <v>582000</v>
      </c>
      <c r="AH150" s="939">
        <v>582000</v>
      </c>
      <c r="AI150" s="497">
        <f t="shared" si="3947"/>
        <v>1</v>
      </c>
      <c r="AJ150" s="497">
        <f t="shared" si="3948"/>
        <v>1</v>
      </c>
      <c r="AK150" s="498">
        <f t="shared" si="3949"/>
        <v>1</v>
      </c>
      <c r="AL150" s="498">
        <f t="shared" si="3950"/>
        <v>1</v>
      </c>
      <c r="AM150" s="498">
        <f t="shared" si="3951"/>
        <v>1</v>
      </c>
      <c r="AN150" s="498">
        <f t="shared" si="3952"/>
        <v>1</v>
      </c>
      <c r="AO150" s="504">
        <f t="shared" si="3953"/>
        <v>582000</v>
      </c>
      <c r="AP150" s="500">
        <f t="shared" si="3954"/>
        <v>0</v>
      </c>
      <c r="AQ150" s="486"/>
      <c r="AR150" s="486"/>
      <c r="AS150" s="965" t="s">
        <v>639</v>
      </c>
      <c r="AT150" s="935" t="s">
        <v>324</v>
      </c>
      <c r="AU150" s="936" t="s">
        <v>640</v>
      </c>
      <c r="AV150" s="937" t="s">
        <v>146</v>
      </c>
      <c r="AW150" s="938">
        <v>1</v>
      </c>
      <c r="AX150" s="1017">
        <v>650000</v>
      </c>
      <c r="AY150" s="939">
        <v>650000</v>
      </c>
      <c r="AZ150" s="497">
        <f t="shared" si="3955"/>
        <v>1</v>
      </c>
      <c r="BA150" s="497">
        <f t="shared" si="3956"/>
        <v>1</v>
      </c>
      <c r="BB150" s="498">
        <f t="shared" si="3957"/>
        <v>1</v>
      </c>
      <c r="BC150" s="498">
        <f t="shared" si="3958"/>
        <v>1</v>
      </c>
      <c r="BD150" s="498">
        <f t="shared" si="3959"/>
        <v>1</v>
      </c>
      <c r="BE150" s="498">
        <f t="shared" si="3960"/>
        <v>1</v>
      </c>
      <c r="BF150" s="504">
        <f t="shared" si="3961"/>
        <v>650000</v>
      </c>
      <c r="BG150" s="500">
        <f t="shared" si="3962"/>
        <v>0</v>
      </c>
      <c r="BJ150" s="965" t="s">
        <v>639</v>
      </c>
      <c r="BK150" s="935" t="s">
        <v>324</v>
      </c>
      <c r="BL150" s="936" t="s">
        <v>640</v>
      </c>
      <c r="BM150" s="937" t="s">
        <v>146</v>
      </c>
      <c r="BN150" s="938">
        <v>1</v>
      </c>
      <c r="BO150" s="1017">
        <v>620865</v>
      </c>
      <c r="BP150" s="939">
        <v>620865</v>
      </c>
      <c r="BQ150" s="497">
        <f t="shared" si="3963"/>
        <v>1</v>
      </c>
      <c r="BR150" s="497">
        <f t="shared" si="3964"/>
        <v>1</v>
      </c>
      <c r="BS150" s="498">
        <f t="shared" si="3965"/>
        <v>1</v>
      </c>
      <c r="BT150" s="498">
        <f t="shared" si="3966"/>
        <v>1</v>
      </c>
      <c r="BU150" s="498">
        <f t="shared" si="3967"/>
        <v>1</v>
      </c>
      <c r="BV150" s="498">
        <f t="shared" si="3968"/>
        <v>1</v>
      </c>
      <c r="BW150" s="504">
        <f t="shared" si="3969"/>
        <v>620865</v>
      </c>
      <c r="BX150" s="500">
        <f t="shared" si="3970"/>
        <v>0</v>
      </c>
      <c r="CA150" s="965" t="s">
        <v>639</v>
      </c>
      <c r="CB150" s="935" t="s">
        <v>324</v>
      </c>
      <c r="CC150" s="936" t="s">
        <v>640</v>
      </c>
      <c r="CD150" s="937" t="s">
        <v>146</v>
      </c>
      <c r="CE150" s="938">
        <v>1</v>
      </c>
      <c r="CF150" s="1017">
        <v>414424</v>
      </c>
      <c r="CG150" s="939">
        <v>414424</v>
      </c>
      <c r="CH150" s="497">
        <f t="shared" si="3971"/>
        <v>1</v>
      </c>
      <c r="CI150" s="497">
        <f t="shared" si="3972"/>
        <v>1</v>
      </c>
      <c r="CJ150" s="498">
        <f t="shared" si="3973"/>
        <v>1</v>
      </c>
      <c r="CK150" s="498">
        <f t="shared" si="3974"/>
        <v>1</v>
      </c>
      <c r="CL150" s="498">
        <f t="shared" si="3975"/>
        <v>1</v>
      </c>
      <c r="CM150" s="498">
        <f t="shared" si="3976"/>
        <v>1</v>
      </c>
      <c r="CN150" s="504">
        <f t="shared" si="3977"/>
        <v>414424</v>
      </c>
      <c r="CO150" s="500">
        <f t="shared" si="3978"/>
        <v>0</v>
      </c>
      <c r="CR150" s="965" t="s">
        <v>639</v>
      </c>
      <c r="CS150" s="935" t="s">
        <v>324</v>
      </c>
      <c r="CT150" s="936" t="s">
        <v>640</v>
      </c>
      <c r="CU150" s="937" t="s">
        <v>146</v>
      </c>
      <c r="CV150" s="1030">
        <v>1</v>
      </c>
      <c r="CW150" s="1017">
        <v>414425</v>
      </c>
      <c r="CX150" s="698">
        <f t="shared" si="3979"/>
        <v>414425</v>
      </c>
      <c r="CY150" s="497">
        <f t="shared" si="3980"/>
        <v>1</v>
      </c>
      <c r="CZ150" s="497">
        <f t="shared" si="3981"/>
        <v>1</v>
      </c>
      <c r="DA150" s="498">
        <f t="shared" si="3982"/>
        <v>1</v>
      </c>
      <c r="DB150" s="498">
        <f t="shared" si="3983"/>
        <v>1</v>
      </c>
      <c r="DC150" s="498">
        <f t="shared" si="3984"/>
        <v>1</v>
      </c>
      <c r="DD150" s="498">
        <f t="shared" si="3985"/>
        <v>1</v>
      </c>
      <c r="DE150" s="504">
        <f t="shared" si="3986"/>
        <v>414425</v>
      </c>
      <c r="DF150" s="500">
        <f t="shared" si="3987"/>
        <v>0</v>
      </c>
      <c r="DI150" s="965" t="s">
        <v>639</v>
      </c>
      <c r="DJ150" s="935" t="s">
        <v>324</v>
      </c>
      <c r="DK150" s="936" t="s">
        <v>640</v>
      </c>
      <c r="DL150" s="937" t="s">
        <v>146</v>
      </c>
      <c r="DM150" s="938">
        <v>1</v>
      </c>
      <c r="DN150" s="1017">
        <v>2500000</v>
      </c>
      <c r="DO150" s="939">
        <v>2500000</v>
      </c>
      <c r="DP150" s="497">
        <f t="shared" si="3988"/>
        <v>1</v>
      </c>
      <c r="DQ150" s="497">
        <f t="shared" si="3989"/>
        <v>1</v>
      </c>
      <c r="DR150" s="498">
        <f t="shared" si="3990"/>
        <v>1</v>
      </c>
      <c r="DS150" s="498">
        <f t="shared" si="3991"/>
        <v>1</v>
      </c>
      <c r="DT150" s="498">
        <f t="shared" si="3992"/>
        <v>1</v>
      </c>
      <c r="DU150" s="498">
        <f t="shared" si="3993"/>
        <v>1</v>
      </c>
      <c r="DV150" s="504">
        <f t="shared" si="3994"/>
        <v>2500000</v>
      </c>
      <c r="DW150" s="500">
        <f t="shared" si="3995"/>
        <v>0</v>
      </c>
      <c r="DZ150" s="965" t="s">
        <v>639</v>
      </c>
      <c r="EA150" s="935" t="s">
        <v>324</v>
      </c>
      <c r="EB150" s="936" t="s">
        <v>640</v>
      </c>
      <c r="EC150" s="937" t="s">
        <v>146</v>
      </c>
      <c r="ED150" s="1030">
        <v>1</v>
      </c>
      <c r="EE150" s="1017">
        <v>418411</v>
      </c>
      <c r="EF150" s="698">
        <f t="shared" si="3996"/>
        <v>418411</v>
      </c>
      <c r="EG150" s="497">
        <f t="shared" si="3997"/>
        <v>1</v>
      </c>
      <c r="EH150" s="497">
        <f t="shared" si="3998"/>
        <v>1</v>
      </c>
      <c r="EI150" s="498">
        <f t="shared" si="3999"/>
        <v>1</v>
      </c>
      <c r="EJ150" s="498">
        <f t="shared" si="4000"/>
        <v>1</v>
      </c>
      <c r="EK150" s="498">
        <f t="shared" si="4001"/>
        <v>1</v>
      </c>
      <c r="EL150" s="498">
        <f t="shared" si="4002"/>
        <v>1</v>
      </c>
      <c r="EM150" s="504">
        <f t="shared" si="4003"/>
        <v>418411</v>
      </c>
      <c r="EN150" s="500">
        <f t="shared" si="4004"/>
        <v>0</v>
      </c>
      <c r="EQ150" s="665"/>
      <c r="ER150" s="666"/>
      <c r="ES150" s="667"/>
      <c r="ET150" s="668"/>
      <c r="EU150" s="669"/>
      <c r="EV150" s="691"/>
      <c r="EW150" s="1324"/>
      <c r="EX150" s="497" t="e">
        <f>IF(EXACT(VLOOKUP(EQ150,OFERTA_0,2,FALSE),ER150),1,0)</f>
        <v>#N/A</v>
      </c>
      <c r="EY150" s="497" t="e">
        <f>IF(EXACT(VLOOKUP(EQ150,OFERTA_0,3,FALSE),ES150),1,0)</f>
        <v>#N/A</v>
      </c>
      <c r="EZ150" s="498" t="e">
        <f>IF(EXACT(VLOOKUP(EQ150,OFERTA_0,4,FALSE),ET150),1,0)</f>
        <v>#N/A</v>
      </c>
      <c r="FA150" s="498">
        <f t="shared" si="3901"/>
        <v>0</v>
      </c>
      <c r="FB150" s="498">
        <f t="shared" si="3902"/>
        <v>0</v>
      </c>
      <c r="FC150" s="498" t="e">
        <f>PRODUCT(EX150:FB150)</f>
        <v>#N/A</v>
      </c>
      <c r="FD150" s="504">
        <f>ROUND(EV150,0)</f>
        <v>0</v>
      </c>
      <c r="FE150" s="500">
        <f>EV150-FD150</f>
        <v>0</v>
      </c>
      <c r="FH150" s="665"/>
      <c r="FI150" s="666"/>
      <c r="FJ150" s="667"/>
      <c r="FK150" s="668"/>
      <c r="FL150" s="669"/>
      <c r="FM150" s="691"/>
      <c r="FN150" s="1324"/>
      <c r="FO150" s="497" t="e">
        <f>IF(EXACT(VLOOKUP(FH150,OFERTA_0,2,FALSE),FI150),1,0)</f>
        <v>#N/A</v>
      </c>
      <c r="FP150" s="497" t="e">
        <f>IF(EXACT(VLOOKUP(FH150,OFERTA_0,3,FALSE),FJ150),1,0)</f>
        <v>#N/A</v>
      </c>
      <c r="FQ150" s="498" t="e">
        <f>IF(EXACT(VLOOKUP(FH150,OFERTA_0,4,FALSE),FK150),1,0)</f>
        <v>#N/A</v>
      </c>
      <c r="FR150" s="498">
        <f t="shared" si="3903"/>
        <v>0</v>
      </c>
      <c r="FS150" s="498">
        <f t="shared" si="3904"/>
        <v>0</v>
      </c>
      <c r="FT150" s="498" t="e">
        <f>PRODUCT(FO150:FS150)</f>
        <v>#N/A</v>
      </c>
      <c r="FU150" s="504">
        <f>ROUND(FM150,0)</f>
        <v>0</v>
      </c>
      <c r="FV150" s="500">
        <f>FM150-FU150</f>
        <v>0</v>
      </c>
      <c r="FY150" s="665"/>
      <c r="FZ150" s="666"/>
      <c r="GA150" s="667"/>
      <c r="GB150" s="668"/>
      <c r="GC150" s="669"/>
      <c r="GD150" s="691"/>
      <c r="GE150" s="1324"/>
      <c r="GF150" s="497" t="e">
        <f>IF(EXACT(VLOOKUP(FY150,OFERTA_0,2,FALSE),FZ150),1,0)</f>
        <v>#N/A</v>
      </c>
      <c r="GG150" s="497" t="e">
        <f>IF(EXACT(VLOOKUP(FY150,OFERTA_0,3,FALSE),GA150),1,0)</f>
        <v>#N/A</v>
      </c>
      <c r="GH150" s="498" t="e">
        <f>IF(EXACT(VLOOKUP(FY150,OFERTA_0,4,FALSE),GB150),1,0)</f>
        <v>#N/A</v>
      </c>
      <c r="GI150" s="498">
        <f t="shared" si="3905"/>
        <v>0</v>
      </c>
      <c r="GJ150" s="498">
        <f t="shared" si="3906"/>
        <v>0</v>
      </c>
      <c r="GK150" s="498" t="e">
        <f>PRODUCT(GF150:GJ150)</f>
        <v>#N/A</v>
      </c>
      <c r="GL150" s="504">
        <f>ROUND(GD150,0)</f>
        <v>0</v>
      </c>
      <c r="GM150" s="500">
        <f>GD150-GL150</f>
        <v>0</v>
      </c>
      <c r="GP150" s="665"/>
      <c r="GQ150" s="666"/>
      <c r="GR150" s="667"/>
      <c r="GS150" s="668"/>
      <c r="GT150" s="669"/>
      <c r="GU150" s="691"/>
      <c r="GV150" s="1324"/>
      <c r="GW150" s="497" t="e">
        <f>IF(EXACT(VLOOKUP(GP150,OFERTA_0,2,FALSE),GQ150),1,0)</f>
        <v>#N/A</v>
      </c>
      <c r="GX150" s="497" t="e">
        <f>IF(EXACT(VLOOKUP(GP150,OFERTA_0,3,FALSE),GR150),1,0)</f>
        <v>#N/A</v>
      </c>
      <c r="GY150" s="498" t="e">
        <f>IF(EXACT(VLOOKUP(GP150,OFERTA_0,4,FALSE),GS150),1,0)</f>
        <v>#N/A</v>
      </c>
      <c r="GZ150" s="498">
        <f t="shared" si="3907"/>
        <v>0</v>
      </c>
      <c r="HA150" s="498">
        <f t="shared" si="3908"/>
        <v>0</v>
      </c>
      <c r="HB150" s="498" t="e">
        <f>PRODUCT(GW150:HA150)</f>
        <v>#N/A</v>
      </c>
      <c r="HC150" s="504">
        <f>ROUND(GU150,0)</f>
        <v>0</v>
      </c>
      <c r="HD150" s="500">
        <f>GU150-HC150</f>
        <v>0</v>
      </c>
      <c r="HG150" s="665"/>
      <c r="HH150" s="666"/>
      <c r="HI150" s="667"/>
      <c r="HJ150" s="668"/>
      <c r="HK150" s="669"/>
      <c r="HL150" s="691"/>
      <c r="HM150" s="1324"/>
      <c r="HN150" s="497" t="e">
        <f>IF(EXACT(VLOOKUP(HG150,OFERTA_0,2,FALSE),HH150),1,0)</f>
        <v>#N/A</v>
      </c>
      <c r="HO150" s="497" t="e">
        <f>IF(EXACT(VLOOKUP(HG150,OFERTA_0,3,FALSE),HI150),1,0)</f>
        <v>#N/A</v>
      </c>
      <c r="HP150" s="498" t="e">
        <f>IF(EXACT(VLOOKUP(HG150,OFERTA_0,4,FALSE),HJ150),1,0)</f>
        <v>#N/A</v>
      </c>
      <c r="HQ150" s="498">
        <f t="shared" si="3909"/>
        <v>0</v>
      </c>
      <c r="HR150" s="498">
        <f t="shared" si="3910"/>
        <v>0</v>
      </c>
      <c r="HS150" s="498" t="e">
        <f>PRODUCT(HN150:HR150)</f>
        <v>#N/A</v>
      </c>
      <c r="HT150" s="504">
        <f>ROUND(HL150,0)</f>
        <v>0</v>
      </c>
      <c r="HU150" s="500">
        <f>HL150-HT150</f>
        <v>0</v>
      </c>
      <c r="HX150" s="665"/>
      <c r="HY150" s="666"/>
      <c r="HZ150" s="667"/>
      <c r="IA150" s="668"/>
      <c r="IB150" s="669"/>
      <c r="IC150" s="691"/>
      <c r="ID150" s="1324"/>
      <c r="IE150" s="497" t="e">
        <f>IF(EXACT(VLOOKUP(HX150,OFERTA_0,2,FALSE),HY150),1,0)</f>
        <v>#N/A</v>
      </c>
      <c r="IF150" s="497" t="e">
        <f>IF(EXACT(VLOOKUP(HX150,OFERTA_0,3,FALSE),HZ150),1,0)</f>
        <v>#N/A</v>
      </c>
      <c r="IG150" s="498" t="e">
        <f>IF(EXACT(VLOOKUP(HX150,OFERTA_0,4,FALSE),IA150),1,0)</f>
        <v>#N/A</v>
      </c>
      <c r="IH150" s="498">
        <f t="shared" si="3911"/>
        <v>0</v>
      </c>
      <c r="II150" s="498">
        <f t="shared" si="3912"/>
        <v>0</v>
      </c>
      <c r="IJ150" s="498" t="e">
        <f>PRODUCT(IE150:II150)</f>
        <v>#N/A</v>
      </c>
      <c r="IK150" s="504">
        <f>ROUND(IC150,0)</f>
        <v>0</v>
      </c>
      <c r="IL150" s="500">
        <f>IC150-IK150</f>
        <v>0</v>
      </c>
      <c r="IO150" s="665"/>
      <c r="IP150" s="666"/>
      <c r="IQ150" s="667"/>
      <c r="IR150" s="668"/>
      <c r="IS150" s="669"/>
      <c r="IT150" s="691"/>
      <c r="IU150" s="1324"/>
      <c r="IV150" s="497" t="e">
        <f>IF(EXACT(VLOOKUP(IO150,OFERTA_0,2,FALSE),IP150),1,0)</f>
        <v>#N/A</v>
      </c>
      <c r="IW150" s="497" t="e">
        <f>IF(EXACT(VLOOKUP(IO150,OFERTA_0,3,FALSE),IQ150),1,0)</f>
        <v>#N/A</v>
      </c>
      <c r="IX150" s="498" t="e">
        <f>IF(EXACT(VLOOKUP(IO150,OFERTA_0,4,FALSE),IR150),1,0)</f>
        <v>#N/A</v>
      </c>
      <c r="IY150" s="498">
        <f t="shared" si="3913"/>
        <v>0</v>
      </c>
      <c r="IZ150" s="498">
        <f t="shared" si="3914"/>
        <v>0</v>
      </c>
      <c r="JA150" s="498" t="e">
        <f>PRODUCT(IV150:IZ150)</f>
        <v>#N/A</v>
      </c>
      <c r="JB150" s="504">
        <f>ROUND(IT150,0)</f>
        <v>0</v>
      </c>
      <c r="JC150" s="500">
        <f>IT150-JB150</f>
        <v>0</v>
      </c>
      <c r="JF150" s="665"/>
      <c r="JG150" s="666"/>
      <c r="JH150" s="667"/>
      <c r="JI150" s="668"/>
      <c r="JJ150" s="669"/>
      <c r="JK150" s="691"/>
      <c r="JL150" s="1324"/>
      <c r="JM150" s="497" t="e">
        <f>IF(EXACT(VLOOKUP(JF150,OFERTA_0,2,FALSE),JG150),1,0)</f>
        <v>#N/A</v>
      </c>
      <c r="JN150" s="497" t="e">
        <f>IF(EXACT(VLOOKUP(JF150,OFERTA_0,3,FALSE),JH150),1,0)</f>
        <v>#N/A</v>
      </c>
      <c r="JO150" s="498" t="e">
        <f>IF(EXACT(VLOOKUP(JF150,OFERTA_0,4,FALSE),JI150),1,0)</f>
        <v>#N/A</v>
      </c>
      <c r="JP150" s="498">
        <f t="shared" si="3915"/>
        <v>0</v>
      </c>
      <c r="JQ150" s="498">
        <f t="shared" si="3916"/>
        <v>0</v>
      </c>
      <c r="JR150" s="498" t="e">
        <f>PRODUCT(JM150:JQ150)</f>
        <v>#N/A</v>
      </c>
      <c r="JS150" s="504">
        <f>ROUND(JK150,0)</f>
        <v>0</v>
      </c>
      <c r="JT150" s="500">
        <f>JK150-JS150</f>
        <v>0</v>
      </c>
      <c r="JW150" s="665"/>
      <c r="JX150" s="666"/>
      <c r="JY150" s="667"/>
      <c r="JZ150" s="668"/>
      <c r="KA150" s="669"/>
      <c r="KB150" s="691"/>
      <c r="KC150" s="1324"/>
      <c r="KD150" s="497" t="e">
        <f>IF(EXACT(VLOOKUP(JW150,OFERTA_0,2,FALSE),JX150),1,0)</f>
        <v>#N/A</v>
      </c>
      <c r="KE150" s="497" t="e">
        <f>IF(EXACT(VLOOKUP(JW150,OFERTA_0,3,FALSE),JY150),1,0)</f>
        <v>#N/A</v>
      </c>
      <c r="KF150" s="498" t="e">
        <f>IF(EXACT(VLOOKUP(JW150,OFERTA_0,4,FALSE),JZ150),1,0)</f>
        <v>#N/A</v>
      </c>
      <c r="KG150" s="498">
        <f t="shared" si="3917"/>
        <v>0</v>
      </c>
      <c r="KH150" s="498">
        <f t="shared" si="3918"/>
        <v>0</v>
      </c>
      <c r="KI150" s="498" t="e">
        <f>PRODUCT(KD150:KH150)</f>
        <v>#N/A</v>
      </c>
      <c r="KJ150" s="504">
        <f>ROUND(KB150,0)</f>
        <v>0</v>
      </c>
      <c r="KK150" s="500">
        <f>KB150-KJ150</f>
        <v>0</v>
      </c>
      <c r="KN150" s="665"/>
      <c r="KO150" s="666"/>
      <c r="KP150" s="667"/>
      <c r="KQ150" s="668"/>
      <c r="KR150" s="669"/>
      <c r="KS150" s="691"/>
      <c r="KT150" s="1324"/>
      <c r="KU150" s="497" t="e">
        <f>IF(EXACT(VLOOKUP(KN150,OFERTA_0,2,FALSE),KO150),1,0)</f>
        <v>#N/A</v>
      </c>
      <c r="KV150" s="497" t="e">
        <f>IF(EXACT(VLOOKUP(KN150,OFERTA_0,3,FALSE),KP150),1,0)</f>
        <v>#N/A</v>
      </c>
      <c r="KW150" s="498" t="e">
        <f>IF(EXACT(VLOOKUP(KN150,OFERTA_0,4,FALSE),KQ150),1,0)</f>
        <v>#N/A</v>
      </c>
      <c r="KX150" s="498">
        <f t="shared" si="3919"/>
        <v>0</v>
      </c>
      <c r="KY150" s="498">
        <f t="shared" si="3920"/>
        <v>0</v>
      </c>
      <c r="KZ150" s="498" t="e">
        <f>PRODUCT(KU150:KY150)</f>
        <v>#N/A</v>
      </c>
      <c r="LA150" s="504">
        <f>ROUND(KS150,0)</f>
        <v>0</v>
      </c>
      <c r="LB150" s="500">
        <f>KS150-LA150</f>
        <v>0</v>
      </c>
      <c r="LE150" s="665"/>
      <c r="LF150" s="666"/>
      <c r="LG150" s="667"/>
      <c r="LH150" s="668"/>
      <c r="LI150" s="669"/>
      <c r="LJ150" s="691"/>
      <c r="LK150" s="1324"/>
      <c r="LL150" s="497" t="e">
        <f>IF(EXACT(VLOOKUP(LE150,OFERTA_0,2,FALSE),LF150),1,0)</f>
        <v>#N/A</v>
      </c>
      <c r="LM150" s="497" t="e">
        <f>IF(EXACT(VLOOKUP(LE150,OFERTA_0,3,FALSE),LG150),1,0)</f>
        <v>#N/A</v>
      </c>
      <c r="LN150" s="498" t="e">
        <f>IF(EXACT(VLOOKUP(LE150,OFERTA_0,4,FALSE),LH150),1,0)</f>
        <v>#N/A</v>
      </c>
      <c r="LO150" s="498">
        <f t="shared" si="3921"/>
        <v>0</v>
      </c>
      <c r="LP150" s="498">
        <f t="shared" si="3922"/>
        <v>0</v>
      </c>
      <c r="LQ150" s="498" t="e">
        <f>PRODUCT(LL150:LP150)</f>
        <v>#N/A</v>
      </c>
      <c r="LR150" s="504">
        <f>ROUND(LJ150,0)</f>
        <v>0</v>
      </c>
      <c r="LS150" s="500">
        <f>LJ150-LR150</f>
        <v>0</v>
      </c>
      <c r="LV150" s="665"/>
      <c r="LW150" s="666"/>
      <c r="LX150" s="667"/>
      <c r="LY150" s="668"/>
      <c r="LZ150" s="669"/>
      <c r="MA150" s="691"/>
      <c r="MB150" s="1324"/>
      <c r="MC150" s="497" t="e">
        <f>IF(EXACT(VLOOKUP(LV150,OFERTA_0,2,FALSE),LW150),1,0)</f>
        <v>#N/A</v>
      </c>
      <c r="MD150" s="497" t="e">
        <f>IF(EXACT(VLOOKUP(LV150,OFERTA_0,3,FALSE),LX150),1,0)</f>
        <v>#N/A</v>
      </c>
      <c r="ME150" s="498" t="e">
        <f>IF(EXACT(VLOOKUP(LV150,OFERTA_0,4,FALSE),LY150),1,0)</f>
        <v>#N/A</v>
      </c>
      <c r="MF150" s="498">
        <f t="shared" si="3923"/>
        <v>0</v>
      </c>
      <c r="MG150" s="498">
        <f t="shared" si="3924"/>
        <v>0</v>
      </c>
      <c r="MH150" s="498" t="e">
        <f>PRODUCT(MC150:MG150)</f>
        <v>#N/A</v>
      </c>
      <c r="MI150" s="504">
        <f>ROUND(MA150,0)</f>
        <v>0</v>
      </c>
      <c r="MJ150" s="500">
        <f>MA150-MI150</f>
        <v>0</v>
      </c>
      <c r="MM150" s="665"/>
      <c r="MN150" s="666"/>
      <c r="MO150" s="667"/>
      <c r="MP150" s="668"/>
      <c r="MQ150" s="669"/>
      <c r="MR150" s="691"/>
      <c r="MS150" s="1324"/>
      <c r="MT150" s="497" t="e">
        <f>IF(EXACT(VLOOKUP(MM150,OFERTA_0,2,FALSE),MN150),1,0)</f>
        <v>#N/A</v>
      </c>
      <c r="MU150" s="497" t="e">
        <f>IF(EXACT(VLOOKUP(MM150,OFERTA_0,3,FALSE),MO150),1,0)</f>
        <v>#N/A</v>
      </c>
      <c r="MV150" s="498" t="e">
        <f>IF(EXACT(VLOOKUP(MM150,OFERTA_0,4,FALSE),MP150),1,0)</f>
        <v>#N/A</v>
      </c>
      <c r="MW150" s="498">
        <f t="shared" si="3925"/>
        <v>0</v>
      </c>
      <c r="MX150" s="498">
        <f t="shared" si="3926"/>
        <v>0</v>
      </c>
      <c r="MY150" s="498" t="e">
        <f>PRODUCT(MT150:MX150)</f>
        <v>#N/A</v>
      </c>
      <c r="MZ150" s="504">
        <f>ROUND(MR150,0)</f>
        <v>0</v>
      </c>
      <c r="NA150" s="500">
        <f>MR150-MZ150</f>
        <v>0</v>
      </c>
      <c r="ND150" s="665"/>
      <c r="NE150" s="666"/>
      <c r="NF150" s="667"/>
      <c r="NG150" s="668"/>
      <c r="NH150" s="669"/>
      <c r="NI150" s="691"/>
      <c r="NJ150" s="1324"/>
      <c r="NK150" s="497" t="e">
        <f>IF(EXACT(VLOOKUP(ND150,OFERTA_0,2,FALSE),NE150),1,0)</f>
        <v>#N/A</v>
      </c>
      <c r="NL150" s="497" t="e">
        <f>IF(EXACT(VLOOKUP(ND150,OFERTA_0,3,FALSE),NF150),1,0)</f>
        <v>#N/A</v>
      </c>
      <c r="NM150" s="498" t="e">
        <f>IF(EXACT(VLOOKUP(ND150,OFERTA_0,4,FALSE),NG150),1,0)</f>
        <v>#N/A</v>
      </c>
      <c r="NN150" s="498">
        <f t="shared" si="3927"/>
        <v>0</v>
      </c>
      <c r="NO150" s="498">
        <f t="shared" si="3928"/>
        <v>0</v>
      </c>
      <c r="NP150" s="498" t="e">
        <f>PRODUCT(NK150:NO150)</f>
        <v>#N/A</v>
      </c>
      <c r="NQ150" s="504">
        <f>ROUND(NI150,0)</f>
        <v>0</v>
      </c>
      <c r="NR150" s="500">
        <f>NI150-NQ150</f>
        <v>0</v>
      </c>
      <c r="NU150" s="665"/>
      <c r="NV150" s="666"/>
      <c r="NW150" s="667"/>
      <c r="NX150" s="668"/>
      <c r="NY150" s="669"/>
      <c r="NZ150" s="691"/>
      <c r="OA150" s="1324"/>
      <c r="OB150" s="497" t="e">
        <f>IF(EXACT(VLOOKUP(NU150,OFERTA_0,2,FALSE),NV150),1,0)</f>
        <v>#N/A</v>
      </c>
      <c r="OC150" s="497" t="e">
        <f>IF(EXACT(VLOOKUP(NU150,OFERTA_0,3,FALSE),NW150),1,0)</f>
        <v>#N/A</v>
      </c>
      <c r="OD150" s="498" t="e">
        <f>IF(EXACT(VLOOKUP(NU150,OFERTA_0,4,FALSE),NX150),1,0)</f>
        <v>#N/A</v>
      </c>
      <c r="OE150" s="498">
        <f t="shared" si="3929"/>
        <v>0</v>
      </c>
      <c r="OF150" s="498">
        <f t="shared" si="3930"/>
        <v>0</v>
      </c>
      <c r="OG150" s="498" t="e">
        <f>PRODUCT(OB150:OF150)</f>
        <v>#N/A</v>
      </c>
      <c r="OH150" s="504">
        <f>ROUND(NZ150,0)</f>
        <v>0</v>
      </c>
      <c r="OI150" s="500">
        <f>NZ150-OH150</f>
        <v>0</v>
      </c>
      <c r="OL150" s="665"/>
      <c r="OM150" s="666"/>
      <c r="ON150" s="667"/>
      <c r="OO150" s="668"/>
      <c r="OP150" s="669"/>
      <c r="OQ150" s="691"/>
      <c r="OR150" s="1324"/>
      <c r="OS150" s="497" t="e">
        <f>IF(EXACT(VLOOKUP(OL150,OFERTA_0,2,FALSE),OM150),1,0)</f>
        <v>#N/A</v>
      </c>
      <c r="OT150" s="497" t="e">
        <f>IF(EXACT(VLOOKUP(OL150,OFERTA_0,3,FALSE),ON150),1,0)</f>
        <v>#N/A</v>
      </c>
      <c r="OU150" s="498" t="e">
        <f>IF(EXACT(VLOOKUP(OL150,OFERTA_0,4,FALSE),OO150),1,0)</f>
        <v>#N/A</v>
      </c>
      <c r="OV150" s="498">
        <f t="shared" si="3931"/>
        <v>0</v>
      </c>
      <c r="OW150" s="498">
        <f t="shared" si="3932"/>
        <v>0</v>
      </c>
      <c r="OX150" s="498" t="e">
        <f>PRODUCT(OS150:OW150)</f>
        <v>#N/A</v>
      </c>
      <c r="OY150" s="504">
        <f>ROUND(OQ150,0)</f>
        <v>0</v>
      </c>
      <c r="OZ150" s="500">
        <f>OQ150-OY150</f>
        <v>0</v>
      </c>
      <c r="PC150" s="665"/>
      <c r="PD150" s="666"/>
      <c r="PE150" s="667"/>
      <c r="PF150" s="668"/>
      <c r="PG150" s="669"/>
      <c r="PH150" s="691"/>
      <c r="PI150" s="1324"/>
      <c r="PJ150" s="497" t="e">
        <f>IF(EXACT(VLOOKUP(PC150,OFERTA_0,2,FALSE),PD150),1,0)</f>
        <v>#N/A</v>
      </c>
      <c r="PK150" s="497" t="e">
        <f>IF(EXACT(VLOOKUP(PC150,OFERTA_0,3,FALSE),PE150),1,0)</f>
        <v>#N/A</v>
      </c>
      <c r="PL150" s="498" t="e">
        <f>IF(EXACT(VLOOKUP(PC150,OFERTA_0,4,FALSE),PF150),1,0)</f>
        <v>#N/A</v>
      </c>
      <c r="PM150" s="498">
        <f t="shared" si="3933"/>
        <v>0</v>
      </c>
      <c r="PN150" s="498">
        <f t="shared" si="3934"/>
        <v>0</v>
      </c>
      <c r="PO150" s="498" t="e">
        <f>PRODUCT(PJ150:PN150)</f>
        <v>#N/A</v>
      </c>
      <c r="PP150" s="504">
        <f>ROUND(PH150,0)</f>
        <v>0</v>
      </c>
      <c r="PQ150" s="500">
        <f>PH150-PP150</f>
        <v>0</v>
      </c>
      <c r="PT150" s="665"/>
      <c r="PU150" s="666"/>
      <c r="PV150" s="667"/>
      <c r="PW150" s="668"/>
      <c r="PX150" s="669"/>
      <c r="PY150" s="691"/>
      <c r="PZ150" s="1324"/>
      <c r="QA150" s="497" t="e">
        <f>IF(EXACT(VLOOKUP(PT150,OFERTA_0,2,FALSE),PU150),1,0)</f>
        <v>#N/A</v>
      </c>
      <c r="QB150" s="497" t="e">
        <f>IF(EXACT(VLOOKUP(PT150,OFERTA_0,3,FALSE),PV150),1,0)</f>
        <v>#N/A</v>
      </c>
      <c r="QC150" s="498" t="e">
        <f>IF(EXACT(VLOOKUP(PT150,OFERTA_0,4,FALSE),PW150),1,0)</f>
        <v>#N/A</v>
      </c>
      <c r="QD150" s="498">
        <f t="shared" si="3935"/>
        <v>0</v>
      </c>
      <c r="QE150" s="498">
        <f t="shared" si="3936"/>
        <v>0</v>
      </c>
      <c r="QF150" s="498" t="e">
        <f>PRODUCT(QA150:QE150)</f>
        <v>#N/A</v>
      </c>
      <c r="QG150" s="504">
        <f>ROUND(PY150,0)</f>
        <v>0</v>
      </c>
      <c r="QH150" s="500">
        <f>PY150-QG150</f>
        <v>0</v>
      </c>
      <c r="QK150" s="665"/>
      <c r="QL150" s="666"/>
      <c r="QM150" s="667"/>
      <c r="QN150" s="668"/>
      <c r="QO150" s="669"/>
      <c r="QP150" s="691"/>
      <c r="QQ150" s="1324"/>
      <c r="QR150" s="497" t="e">
        <f>IF(EXACT(VLOOKUP(QK150,OFERTA_0,2,FALSE),QL150),1,0)</f>
        <v>#N/A</v>
      </c>
      <c r="QS150" s="497" t="e">
        <f>IF(EXACT(VLOOKUP(QK150,OFERTA_0,3,FALSE),QM150),1,0)</f>
        <v>#N/A</v>
      </c>
      <c r="QT150" s="498" t="e">
        <f>IF(EXACT(VLOOKUP(QK150,OFERTA_0,4,FALSE),QN150),1,0)</f>
        <v>#N/A</v>
      </c>
      <c r="QU150" s="498">
        <f t="shared" si="3937"/>
        <v>0</v>
      </c>
      <c r="QV150" s="498">
        <f t="shared" si="3938"/>
        <v>0</v>
      </c>
      <c r="QW150" s="498" t="e">
        <f>PRODUCT(QR150:QV150)</f>
        <v>#N/A</v>
      </c>
      <c r="QX150" s="504">
        <f>ROUND(QP150,0)</f>
        <v>0</v>
      </c>
      <c r="QY150" s="500">
        <f>QP150-QX150</f>
        <v>0</v>
      </c>
      <c r="RB150" s="381"/>
      <c r="RC150" s="382"/>
      <c r="RD150" s="383"/>
      <c r="RE150" s="384"/>
      <c r="RF150" s="385"/>
      <c r="RG150" s="386"/>
      <c r="RH150" s="386"/>
      <c r="RI150" s="497"/>
      <c r="RJ150" s="497"/>
      <c r="RK150" s="501"/>
      <c r="RL150" s="501"/>
      <c r="RM150" s="501"/>
      <c r="RN150" s="501"/>
      <c r="RO150" s="502"/>
      <c r="RP150" s="503"/>
      <c r="RS150" s="381"/>
      <c r="RT150" s="382"/>
      <c r="RU150" s="383"/>
      <c r="RV150" s="384"/>
      <c r="RW150" s="385"/>
      <c r="RX150" s="386"/>
      <c r="RY150" s="386"/>
      <c r="RZ150" s="497"/>
      <c r="SA150" s="497"/>
      <c r="SB150" s="501"/>
      <c r="SC150" s="501"/>
      <c r="SD150" s="501"/>
      <c r="SE150" s="501"/>
      <c r="SF150" s="502"/>
      <c r="SG150" s="503"/>
      <c r="SJ150" s="381"/>
      <c r="SK150" s="382"/>
      <c r="SL150" s="383"/>
      <c r="SM150" s="384"/>
      <c r="SN150" s="385"/>
      <c r="SO150" s="386"/>
      <c r="SP150" s="386"/>
      <c r="SQ150" s="497"/>
      <c r="SR150" s="497"/>
      <c r="SS150" s="501"/>
      <c r="ST150" s="501"/>
      <c r="SU150" s="501"/>
      <c r="SV150" s="501"/>
      <c r="SW150" s="502"/>
      <c r="SX150" s="503"/>
    </row>
    <row r="151" spans="2:518" ht="57" customHeight="1" thickTop="1" thickBot="1">
      <c r="B151" s="832" t="s">
        <v>641</v>
      </c>
      <c r="C151" s="833" t="s">
        <v>324</v>
      </c>
      <c r="D151" s="834" t="s">
        <v>642</v>
      </c>
      <c r="E151" s="835" t="s">
        <v>146</v>
      </c>
      <c r="F151" s="836">
        <v>1</v>
      </c>
      <c r="G151" s="916">
        <v>0</v>
      </c>
      <c r="H151" s="837">
        <v>0</v>
      </c>
      <c r="K151" s="934" t="s">
        <v>641</v>
      </c>
      <c r="L151" s="935" t="s">
        <v>324</v>
      </c>
      <c r="M151" s="936" t="s">
        <v>642</v>
      </c>
      <c r="N151" s="937" t="s">
        <v>146</v>
      </c>
      <c r="O151" s="938">
        <v>1</v>
      </c>
      <c r="P151" s="1017">
        <v>315000</v>
      </c>
      <c r="Q151" s="939">
        <v>315000</v>
      </c>
      <c r="R151" s="497">
        <f t="shared" si="3939"/>
        <v>1</v>
      </c>
      <c r="S151" s="497">
        <f t="shared" si="3940"/>
        <v>1</v>
      </c>
      <c r="T151" s="498">
        <f t="shared" si="3941"/>
        <v>1</v>
      </c>
      <c r="U151" s="498">
        <f t="shared" si="3942"/>
        <v>1</v>
      </c>
      <c r="V151" s="498">
        <f t="shared" si="3943"/>
        <v>1</v>
      </c>
      <c r="W151" s="498">
        <f t="shared" si="3944"/>
        <v>1</v>
      </c>
      <c r="X151" s="504">
        <f t="shared" si="3945"/>
        <v>315000</v>
      </c>
      <c r="Y151" s="500">
        <f t="shared" si="3946"/>
        <v>0</v>
      </c>
      <c r="Z151" s="486"/>
      <c r="AA151" s="486"/>
      <c r="AB151" s="934" t="s">
        <v>641</v>
      </c>
      <c r="AC151" s="935" t="s">
        <v>324</v>
      </c>
      <c r="AD151" s="936" t="s">
        <v>642</v>
      </c>
      <c r="AE151" s="937" t="s">
        <v>146</v>
      </c>
      <c r="AF151" s="938">
        <v>1</v>
      </c>
      <c r="AG151" s="1017">
        <v>465000</v>
      </c>
      <c r="AH151" s="939">
        <v>465000</v>
      </c>
      <c r="AI151" s="497">
        <f t="shared" si="3947"/>
        <v>1</v>
      </c>
      <c r="AJ151" s="497">
        <f t="shared" si="3948"/>
        <v>1</v>
      </c>
      <c r="AK151" s="498">
        <f t="shared" si="3949"/>
        <v>1</v>
      </c>
      <c r="AL151" s="498">
        <f t="shared" si="3950"/>
        <v>1</v>
      </c>
      <c r="AM151" s="498">
        <f t="shared" si="3951"/>
        <v>1</v>
      </c>
      <c r="AN151" s="498">
        <f t="shared" si="3952"/>
        <v>1</v>
      </c>
      <c r="AO151" s="504">
        <f t="shared" si="3953"/>
        <v>465000</v>
      </c>
      <c r="AP151" s="500">
        <f t="shared" si="3954"/>
        <v>0</v>
      </c>
      <c r="AQ151" s="486"/>
      <c r="AR151" s="486"/>
      <c r="AS151" s="934" t="s">
        <v>641</v>
      </c>
      <c r="AT151" s="935" t="s">
        <v>324</v>
      </c>
      <c r="AU151" s="936" t="s">
        <v>642</v>
      </c>
      <c r="AV151" s="937" t="s">
        <v>146</v>
      </c>
      <c r="AW151" s="938">
        <v>1</v>
      </c>
      <c r="AX151" s="1017">
        <v>344723</v>
      </c>
      <c r="AY151" s="939">
        <v>344723</v>
      </c>
      <c r="AZ151" s="497">
        <f t="shared" si="3955"/>
        <v>1</v>
      </c>
      <c r="BA151" s="497">
        <f t="shared" si="3956"/>
        <v>1</v>
      </c>
      <c r="BB151" s="498">
        <f t="shared" si="3957"/>
        <v>1</v>
      </c>
      <c r="BC151" s="498">
        <f t="shared" si="3958"/>
        <v>1</v>
      </c>
      <c r="BD151" s="498">
        <f t="shared" si="3959"/>
        <v>1</v>
      </c>
      <c r="BE151" s="498">
        <f t="shared" si="3960"/>
        <v>1</v>
      </c>
      <c r="BF151" s="504">
        <f t="shared" si="3961"/>
        <v>344723</v>
      </c>
      <c r="BG151" s="500">
        <f t="shared" si="3962"/>
        <v>0</v>
      </c>
      <c r="BJ151" s="934" t="s">
        <v>641</v>
      </c>
      <c r="BK151" s="935" t="s">
        <v>324</v>
      </c>
      <c r="BL151" s="936" t="s">
        <v>642</v>
      </c>
      <c r="BM151" s="937" t="s">
        <v>146</v>
      </c>
      <c r="BN151" s="938">
        <v>1</v>
      </c>
      <c r="BO151" s="1017">
        <v>482811</v>
      </c>
      <c r="BP151" s="939">
        <v>482811</v>
      </c>
      <c r="BQ151" s="497">
        <f t="shared" si="3963"/>
        <v>1</v>
      </c>
      <c r="BR151" s="497">
        <f t="shared" si="3964"/>
        <v>1</v>
      </c>
      <c r="BS151" s="498">
        <f t="shared" si="3965"/>
        <v>1</v>
      </c>
      <c r="BT151" s="498">
        <f t="shared" si="3966"/>
        <v>1</v>
      </c>
      <c r="BU151" s="498">
        <f t="shared" si="3967"/>
        <v>1</v>
      </c>
      <c r="BV151" s="498">
        <f t="shared" si="3968"/>
        <v>1</v>
      </c>
      <c r="BW151" s="504">
        <f t="shared" si="3969"/>
        <v>482811</v>
      </c>
      <c r="BX151" s="500">
        <f t="shared" si="3970"/>
        <v>0</v>
      </c>
      <c r="CA151" s="934" t="s">
        <v>641</v>
      </c>
      <c r="CB151" s="935" t="s">
        <v>324</v>
      </c>
      <c r="CC151" s="936" t="s">
        <v>642</v>
      </c>
      <c r="CD151" s="937" t="s">
        <v>146</v>
      </c>
      <c r="CE151" s="938">
        <v>1</v>
      </c>
      <c r="CF151" s="1017">
        <v>578552</v>
      </c>
      <c r="CG151" s="939">
        <v>578552</v>
      </c>
      <c r="CH151" s="497">
        <f t="shared" si="3971"/>
        <v>1</v>
      </c>
      <c r="CI151" s="497">
        <f t="shared" si="3972"/>
        <v>1</v>
      </c>
      <c r="CJ151" s="498">
        <f t="shared" si="3973"/>
        <v>1</v>
      </c>
      <c r="CK151" s="498">
        <f t="shared" si="3974"/>
        <v>1</v>
      </c>
      <c r="CL151" s="498">
        <f t="shared" si="3975"/>
        <v>1</v>
      </c>
      <c r="CM151" s="498">
        <f t="shared" si="3976"/>
        <v>1</v>
      </c>
      <c r="CN151" s="504">
        <f t="shared" si="3977"/>
        <v>578552</v>
      </c>
      <c r="CO151" s="500">
        <f t="shared" si="3978"/>
        <v>0</v>
      </c>
      <c r="CR151" s="934" t="s">
        <v>641</v>
      </c>
      <c r="CS151" s="935" t="s">
        <v>324</v>
      </c>
      <c r="CT151" s="936" t="s">
        <v>642</v>
      </c>
      <c r="CU151" s="937" t="s">
        <v>146</v>
      </c>
      <c r="CV151" s="1030">
        <v>1</v>
      </c>
      <c r="CW151" s="1017">
        <v>578550</v>
      </c>
      <c r="CX151" s="698">
        <f t="shared" si="3979"/>
        <v>578550</v>
      </c>
      <c r="CY151" s="497">
        <f t="shared" si="3980"/>
        <v>1</v>
      </c>
      <c r="CZ151" s="497">
        <f t="shared" si="3981"/>
        <v>1</v>
      </c>
      <c r="DA151" s="498">
        <f t="shared" si="3982"/>
        <v>1</v>
      </c>
      <c r="DB151" s="498">
        <f t="shared" si="3983"/>
        <v>1</v>
      </c>
      <c r="DC151" s="498">
        <f t="shared" si="3984"/>
        <v>1</v>
      </c>
      <c r="DD151" s="498">
        <f t="shared" si="3985"/>
        <v>1</v>
      </c>
      <c r="DE151" s="504">
        <f t="shared" si="3986"/>
        <v>578550</v>
      </c>
      <c r="DF151" s="500">
        <f t="shared" si="3987"/>
        <v>0</v>
      </c>
      <c r="DI151" s="934" t="s">
        <v>641</v>
      </c>
      <c r="DJ151" s="935" t="s">
        <v>324</v>
      </c>
      <c r="DK151" s="936" t="s">
        <v>642</v>
      </c>
      <c r="DL151" s="937" t="s">
        <v>146</v>
      </c>
      <c r="DM151" s="938">
        <v>1</v>
      </c>
      <c r="DN151" s="1017">
        <v>2500000</v>
      </c>
      <c r="DO151" s="939">
        <v>2500000</v>
      </c>
      <c r="DP151" s="497">
        <f t="shared" si="3988"/>
        <v>1</v>
      </c>
      <c r="DQ151" s="497">
        <f t="shared" si="3989"/>
        <v>1</v>
      </c>
      <c r="DR151" s="498">
        <f t="shared" si="3990"/>
        <v>1</v>
      </c>
      <c r="DS151" s="498">
        <f t="shared" si="3991"/>
        <v>1</v>
      </c>
      <c r="DT151" s="498">
        <f t="shared" si="3992"/>
        <v>1</v>
      </c>
      <c r="DU151" s="498">
        <f t="shared" si="3993"/>
        <v>1</v>
      </c>
      <c r="DV151" s="504">
        <f t="shared" si="3994"/>
        <v>2500000</v>
      </c>
      <c r="DW151" s="500">
        <f t="shared" si="3995"/>
        <v>0</v>
      </c>
      <c r="DZ151" s="934" t="s">
        <v>641</v>
      </c>
      <c r="EA151" s="935" t="s">
        <v>324</v>
      </c>
      <c r="EB151" s="936" t="s">
        <v>642</v>
      </c>
      <c r="EC151" s="937" t="s">
        <v>146</v>
      </c>
      <c r="ED151" s="1030">
        <v>1</v>
      </c>
      <c r="EE151" s="1017">
        <v>579999</v>
      </c>
      <c r="EF151" s="698">
        <f t="shared" si="3996"/>
        <v>579999</v>
      </c>
      <c r="EG151" s="497">
        <f t="shared" si="3997"/>
        <v>1</v>
      </c>
      <c r="EH151" s="497">
        <f t="shared" si="3998"/>
        <v>1</v>
      </c>
      <c r="EI151" s="498">
        <f t="shared" si="3999"/>
        <v>1</v>
      </c>
      <c r="EJ151" s="498">
        <f t="shared" si="4000"/>
        <v>1</v>
      </c>
      <c r="EK151" s="498">
        <f t="shared" si="4001"/>
        <v>1</v>
      </c>
      <c r="EL151" s="498">
        <f t="shared" si="4002"/>
        <v>1</v>
      </c>
      <c r="EM151" s="504">
        <f t="shared" si="4003"/>
        <v>579999</v>
      </c>
      <c r="EN151" s="500">
        <f t="shared" si="4004"/>
        <v>0</v>
      </c>
      <c r="EQ151" s="702"/>
      <c r="ER151" s="703"/>
      <c r="ES151" s="704"/>
      <c r="ET151" s="705"/>
      <c r="EU151" s="706"/>
      <c r="EV151" s="707"/>
      <c r="EW151" s="708">
        <f>EV151/$P$545</f>
        <v>0</v>
      </c>
      <c r="EX151" s="497"/>
      <c r="EY151" s="497"/>
      <c r="EZ151" s="501"/>
      <c r="FA151" s="501"/>
      <c r="FB151" s="501"/>
      <c r="FC151" s="501"/>
      <c r="FD151" s="502"/>
      <c r="FE151" s="503"/>
      <c r="FH151" s="702"/>
      <c r="FI151" s="703"/>
      <c r="FJ151" s="704"/>
      <c r="FK151" s="705"/>
      <c r="FL151" s="706"/>
      <c r="FM151" s="707"/>
      <c r="FN151" s="708">
        <f>FM151/$P$545</f>
        <v>0</v>
      </c>
      <c r="FO151" s="497"/>
      <c r="FP151" s="497"/>
      <c r="FQ151" s="501"/>
      <c r="FR151" s="501"/>
      <c r="FS151" s="501"/>
      <c r="FT151" s="501"/>
      <c r="FU151" s="502"/>
      <c r="FV151" s="503"/>
      <c r="FY151" s="702"/>
      <c r="FZ151" s="703"/>
      <c r="GA151" s="704"/>
      <c r="GB151" s="705"/>
      <c r="GC151" s="706"/>
      <c r="GD151" s="707"/>
      <c r="GE151" s="708">
        <f>GD151/$P$545</f>
        <v>0</v>
      </c>
      <c r="GF151" s="497"/>
      <c r="GG151" s="497"/>
      <c r="GH151" s="501"/>
      <c r="GI151" s="501"/>
      <c r="GJ151" s="501"/>
      <c r="GK151" s="501"/>
      <c r="GL151" s="502"/>
      <c r="GM151" s="503"/>
      <c r="GP151" s="702"/>
      <c r="GQ151" s="703"/>
      <c r="GR151" s="704"/>
      <c r="GS151" s="705"/>
      <c r="GT151" s="706"/>
      <c r="GU151" s="707"/>
      <c r="GV151" s="708">
        <f>GU151/$P$545</f>
        <v>0</v>
      </c>
      <c r="GW151" s="497"/>
      <c r="GX151" s="497"/>
      <c r="GY151" s="501"/>
      <c r="GZ151" s="501"/>
      <c r="HA151" s="501"/>
      <c r="HB151" s="501"/>
      <c r="HC151" s="502"/>
      <c r="HD151" s="503"/>
      <c r="HG151" s="702"/>
      <c r="HH151" s="703"/>
      <c r="HI151" s="704"/>
      <c r="HJ151" s="705"/>
      <c r="HK151" s="706"/>
      <c r="HL151" s="707"/>
      <c r="HM151" s="708">
        <f>HL151/$P$545</f>
        <v>0</v>
      </c>
      <c r="HN151" s="497"/>
      <c r="HO151" s="497"/>
      <c r="HP151" s="501"/>
      <c r="HQ151" s="501"/>
      <c r="HR151" s="501"/>
      <c r="HS151" s="501"/>
      <c r="HT151" s="502"/>
      <c r="HU151" s="503"/>
      <c r="HX151" s="702"/>
      <c r="HY151" s="703"/>
      <c r="HZ151" s="704"/>
      <c r="IA151" s="705"/>
      <c r="IB151" s="706"/>
      <c r="IC151" s="707"/>
      <c r="ID151" s="708">
        <f>IC151/$P$545</f>
        <v>0</v>
      </c>
      <c r="IE151" s="497"/>
      <c r="IF151" s="497"/>
      <c r="IG151" s="501"/>
      <c r="IH151" s="501"/>
      <c r="II151" s="501"/>
      <c r="IJ151" s="501"/>
      <c r="IK151" s="502"/>
      <c r="IL151" s="503"/>
      <c r="IO151" s="702"/>
      <c r="IP151" s="703"/>
      <c r="IQ151" s="704"/>
      <c r="IR151" s="705"/>
      <c r="IS151" s="706"/>
      <c r="IT151" s="707"/>
      <c r="IU151" s="708">
        <f>IT151/$P$545</f>
        <v>0</v>
      </c>
      <c r="IV151" s="497"/>
      <c r="IW151" s="497"/>
      <c r="IX151" s="501"/>
      <c r="IY151" s="501"/>
      <c r="IZ151" s="501"/>
      <c r="JA151" s="501"/>
      <c r="JB151" s="502"/>
      <c r="JC151" s="503"/>
      <c r="JF151" s="702"/>
      <c r="JG151" s="703"/>
      <c r="JH151" s="704"/>
      <c r="JI151" s="705"/>
      <c r="JJ151" s="706"/>
      <c r="JK151" s="707"/>
      <c r="JL151" s="708">
        <f>JK151/$P$545</f>
        <v>0</v>
      </c>
      <c r="JM151" s="497"/>
      <c r="JN151" s="497"/>
      <c r="JO151" s="501"/>
      <c r="JP151" s="501"/>
      <c r="JQ151" s="501"/>
      <c r="JR151" s="501"/>
      <c r="JS151" s="502"/>
      <c r="JT151" s="503"/>
      <c r="JW151" s="702"/>
      <c r="JX151" s="703"/>
      <c r="JY151" s="704"/>
      <c r="JZ151" s="705"/>
      <c r="KA151" s="706"/>
      <c r="KB151" s="707"/>
      <c r="KC151" s="708">
        <f>KB151/$P$545</f>
        <v>0</v>
      </c>
      <c r="KD151" s="497"/>
      <c r="KE151" s="497"/>
      <c r="KF151" s="501"/>
      <c r="KG151" s="501"/>
      <c r="KH151" s="501"/>
      <c r="KI151" s="501"/>
      <c r="KJ151" s="502"/>
      <c r="KK151" s="503"/>
      <c r="KN151" s="702"/>
      <c r="KO151" s="703"/>
      <c r="KP151" s="704"/>
      <c r="KQ151" s="705"/>
      <c r="KR151" s="706"/>
      <c r="KS151" s="707"/>
      <c r="KT151" s="708">
        <f>KS151/$P$545</f>
        <v>0</v>
      </c>
      <c r="KU151" s="497"/>
      <c r="KV151" s="497"/>
      <c r="KW151" s="501"/>
      <c r="KX151" s="501"/>
      <c r="KY151" s="501"/>
      <c r="KZ151" s="501"/>
      <c r="LA151" s="502"/>
      <c r="LB151" s="503"/>
      <c r="LE151" s="702"/>
      <c r="LF151" s="703"/>
      <c r="LG151" s="704"/>
      <c r="LH151" s="705"/>
      <c r="LI151" s="706"/>
      <c r="LJ151" s="707"/>
      <c r="LK151" s="708">
        <f>LJ151/$P$545</f>
        <v>0</v>
      </c>
      <c r="LL151" s="497"/>
      <c r="LM151" s="497"/>
      <c r="LN151" s="501"/>
      <c r="LO151" s="501"/>
      <c r="LP151" s="501"/>
      <c r="LQ151" s="501"/>
      <c r="LR151" s="502"/>
      <c r="LS151" s="503"/>
      <c r="LV151" s="702"/>
      <c r="LW151" s="703"/>
      <c r="LX151" s="704"/>
      <c r="LY151" s="705"/>
      <c r="LZ151" s="706"/>
      <c r="MA151" s="707"/>
      <c r="MB151" s="708">
        <f>MA151/$P$545</f>
        <v>0</v>
      </c>
      <c r="MC151" s="497"/>
      <c r="MD151" s="497"/>
      <c r="ME151" s="501"/>
      <c r="MF151" s="501"/>
      <c r="MG151" s="501"/>
      <c r="MH151" s="501"/>
      <c r="MI151" s="502"/>
      <c r="MJ151" s="503"/>
      <c r="MM151" s="702"/>
      <c r="MN151" s="703"/>
      <c r="MO151" s="704"/>
      <c r="MP151" s="705"/>
      <c r="MQ151" s="706"/>
      <c r="MR151" s="707"/>
      <c r="MS151" s="708">
        <f>MR151/$P$545</f>
        <v>0</v>
      </c>
      <c r="MT151" s="497"/>
      <c r="MU151" s="497"/>
      <c r="MV151" s="501"/>
      <c r="MW151" s="501"/>
      <c r="MX151" s="501"/>
      <c r="MY151" s="501"/>
      <c r="MZ151" s="502"/>
      <c r="NA151" s="503"/>
      <c r="ND151" s="702"/>
      <c r="NE151" s="703"/>
      <c r="NF151" s="704"/>
      <c r="NG151" s="705"/>
      <c r="NH151" s="706"/>
      <c r="NI151" s="707"/>
      <c r="NJ151" s="708">
        <f>NI151/$P$545</f>
        <v>0</v>
      </c>
      <c r="NK151" s="497"/>
      <c r="NL151" s="497"/>
      <c r="NM151" s="501"/>
      <c r="NN151" s="501"/>
      <c r="NO151" s="501"/>
      <c r="NP151" s="501"/>
      <c r="NQ151" s="502"/>
      <c r="NR151" s="503"/>
      <c r="NU151" s="702"/>
      <c r="NV151" s="703"/>
      <c r="NW151" s="704"/>
      <c r="NX151" s="705"/>
      <c r="NY151" s="706"/>
      <c r="NZ151" s="707"/>
      <c r="OA151" s="708">
        <f>NZ151/$P$545</f>
        <v>0</v>
      </c>
      <c r="OB151" s="497"/>
      <c r="OC151" s="497"/>
      <c r="OD151" s="501"/>
      <c r="OE151" s="501"/>
      <c r="OF151" s="501"/>
      <c r="OG151" s="501"/>
      <c r="OH151" s="502"/>
      <c r="OI151" s="503"/>
      <c r="OL151" s="702"/>
      <c r="OM151" s="703"/>
      <c r="ON151" s="704"/>
      <c r="OO151" s="705"/>
      <c r="OP151" s="706"/>
      <c r="OQ151" s="707"/>
      <c r="OR151" s="708">
        <f>OQ151/$P$545</f>
        <v>0</v>
      </c>
      <c r="OS151" s="497"/>
      <c r="OT151" s="497"/>
      <c r="OU151" s="501"/>
      <c r="OV151" s="501"/>
      <c r="OW151" s="501"/>
      <c r="OX151" s="501"/>
      <c r="OY151" s="502"/>
      <c r="OZ151" s="503"/>
      <c r="PC151" s="702"/>
      <c r="PD151" s="703"/>
      <c r="PE151" s="704"/>
      <c r="PF151" s="705"/>
      <c r="PG151" s="706"/>
      <c r="PH151" s="707"/>
      <c r="PI151" s="708">
        <f>PH151/$P$545</f>
        <v>0</v>
      </c>
      <c r="PJ151" s="497"/>
      <c r="PK151" s="497"/>
      <c r="PL151" s="501"/>
      <c r="PM151" s="501"/>
      <c r="PN151" s="501"/>
      <c r="PO151" s="501"/>
      <c r="PP151" s="502"/>
      <c r="PQ151" s="503"/>
      <c r="PT151" s="702"/>
      <c r="PU151" s="703"/>
      <c r="PV151" s="704"/>
      <c r="PW151" s="705"/>
      <c r="PX151" s="706"/>
      <c r="PY151" s="707"/>
      <c r="PZ151" s="708">
        <f>PY151/$P$545</f>
        <v>0</v>
      </c>
      <c r="QA151" s="497"/>
      <c r="QB151" s="497"/>
      <c r="QC151" s="501"/>
      <c r="QD151" s="501"/>
      <c r="QE151" s="501"/>
      <c r="QF151" s="501"/>
      <c r="QG151" s="502"/>
      <c r="QH151" s="503"/>
      <c r="QK151" s="702"/>
      <c r="QL151" s="703"/>
      <c r="QM151" s="704"/>
      <c r="QN151" s="705"/>
      <c r="QO151" s="706"/>
      <c r="QP151" s="707"/>
      <c r="QQ151" s="708">
        <f>QP151/$P$545</f>
        <v>0</v>
      </c>
      <c r="QR151" s="497"/>
      <c r="QS151" s="497"/>
      <c r="QT151" s="501"/>
      <c r="QU151" s="501"/>
      <c r="QV151" s="501"/>
      <c r="QW151" s="501"/>
      <c r="QX151" s="502"/>
      <c r="QY151" s="503"/>
      <c r="RB151" s="381"/>
      <c r="RC151" s="382"/>
      <c r="RD151" s="383"/>
      <c r="RE151" s="384"/>
      <c r="RF151" s="385"/>
      <c r="RG151" s="386"/>
      <c r="RH151" s="386"/>
      <c r="RI151" s="497"/>
      <c r="RJ151" s="497"/>
      <c r="RK151" s="501"/>
      <c r="RL151" s="501"/>
      <c r="RM151" s="501"/>
      <c r="RN151" s="501"/>
      <c r="RO151" s="502"/>
      <c r="RP151" s="503"/>
      <c r="RS151" s="381"/>
      <c r="RT151" s="382"/>
      <c r="RU151" s="383"/>
      <c r="RV151" s="384"/>
      <c r="RW151" s="385"/>
      <c r="RX151" s="386"/>
      <c r="RY151" s="386"/>
      <c r="RZ151" s="497"/>
      <c r="SA151" s="497"/>
      <c r="SB151" s="501"/>
      <c r="SC151" s="501"/>
      <c r="SD151" s="501"/>
      <c r="SE151" s="501"/>
      <c r="SF151" s="502"/>
      <c r="SG151" s="503"/>
      <c r="SJ151" s="381"/>
      <c r="SK151" s="382"/>
      <c r="SL151" s="383"/>
      <c r="SM151" s="384"/>
      <c r="SN151" s="385"/>
      <c r="SO151" s="386"/>
      <c r="SP151" s="386"/>
      <c r="SQ151" s="497"/>
      <c r="SR151" s="497"/>
      <c r="SS151" s="501"/>
      <c r="ST151" s="501"/>
      <c r="SU151" s="501"/>
      <c r="SV151" s="501"/>
      <c r="SW151" s="502"/>
      <c r="SX151" s="503"/>
    </row>
    <row r="152" spans="2:518" ht="57" customHeight="1" thickTop="1" thickBot="1">
      <c r="B152" s="863" t="s">
        <v>643</v>
      </c>
      <c r="C152" s="833" t="s">
        <v>324</v>
      </c>
      <c r="D152" s="834" t="s">
        <v>644</v>
      </c>
      <c r="E152" s="835" t="s">
        <v>146</v>
      </c>
      <c r="F152" s="836">
        <v>1</v>
      </c>
      <c r="G152" s="916">
        <v>0</v>
      </c>
      <c r="H152" s="837">
        <v>0</v>
      </c>
      <c r="K152" s="965" t="s">
        <v>643</v>
      </c>
      <c r="L152" s="935" t="s">
        <v>324</v>
      </c>
      <c r="M152" s="936" t="s">
        <v>644</v>
      </c>
      <c r="N152" s="937" t="s">
        <v>146</v>
      </c>
      <c r="O152" s="938">
        <v>1</v>
      </c>
      <c r="P152" s="1017">
        <v>585000</v>
      </c>
      <c r="Q152" s="939">
        <v>585000</v>
      </c>
      <c r="R152" s="497">
        <f t="shared" si="3939"/>
        <v>1</v>
      </c>
      <c r="S152" s="497">
        <f t="shared" si="3940"/>
        <v>1</v>
      </c>
      <c r="T152" s="498">
        <f t="shared" si="3941"/>
        <v>1</v>
      </c>
      <c r="U152" s="498">
        <f t="shared" si="3942"/>
        <v>1</v>
      </c>
      <c r="V152" s="498">
        <f t="shared" si="3943"/>
        <v>1</v>
      </c>
      <c r="W152" s="498">
        <f t="shared" si="3944"/>
        <v>1</v>
      </c>
      <c r="X152" s="504">
        <f t="shared" si="3945"/>
        <v>585000</v>
      </c>
      <c r="Y152" s="500">
        <f t="shared" si="3946"/>
        <v>0</v>
      </c>
      <c r="Z152" s="486"/>
      <c r="AA152" s="486"/>
      <c r="AB152" s="965" t="s">
        <v>643</v>
      </c>
      <c r="AC152" s="935" t="s">
        <v>324</v>
      </c>
      <c r="AD152" s="936" t="s">
        <v>644</v>
      </c>
      <c r="AE152" s="937" t="s">
        <v>146</v>
      </c>
      <c r="AF152" s="938">
        <v>1</v>
      </c>
      <c r="AG152" s="1017">
        <v>565000</v>
      </c>
      <c r="AH152" s="939">
        <v>565000</v>
      </c>
      <c r="AI152" s="497">
        <f t="shared" si="3947"/>
        <v>1</v>
      </c>
      <c r="AJ152" s="497">
        <f t="shared" si="3948"/>
        <v>1</v>
      </c>
      <c r="AK152" s="498">
        <f t="shared" si="3949"/>
        <v>1</v>
      </c>
      <c r="AL152" s="498">
        <f t="shared" si="3950"/>
        <v>1</v>
      </c>
      <c r="AM152" s="498">
        <f t="shared" si="3951"/>
        <v>1</v>
      </c>
      <c r="AN152" s="498">
        <f t="shared" si="3952"/>
        <v>1</v>
      </c>
      <c r="AO152" s="504">
        <f t="shared" si="3953"/>
        <v>565000</v>
      </c>
      <c r="AP152" s="500">
        <f t="shared" si="3954"/>
        <v>0</v>
      </c>
      <c r="AQ152" s="486"/>
      <c r="AR152" s="486"/>
      <c r="AS152" s="965" t="s">
        <v>643</v>
      </c>
      <c r="AT152" s="935" t="s">
        <v>324</v>
      </c>
      <c r="AU152" s="936" t="s">
        <v>644</v>
      </c>
      <c r="AV152" s="937" t="s">
        <v>146</v>
      </c>
      <c r="AW152" s="938">
        <v>1</v>
      </c>
      <c r="AX152" s="1017">
        <v>793247</v>
      </c>
      <c r="AY152" s="939">
        <v>793247</v>
      </c>
      <c r="AZ152" s="497">
        <f t="shared" si="3955"/>
        <v>1</v>
      </c>
      <c r="BA152" s="497">
        <f t="shared" si="3956"/>
        <v>1</v>
      </c>
      <c r="BB152" s="498">
        <f t="shared" si="3957"/>
        <v>1</v>
      </c>
      <c r="BC152" s="498">
        <f t="shared" si="3958"/>
        <v>1</v>
      </c>
      <c r="BD152" s="498">
        <f t="shared" si="3959"/>
        <v>1</v>
      </c>
      <c r="BE152" s="498">
        <f t="shared" si="3960"/>
        <v>1</v>
      </c>
      <c r="BF152" s="504">
        <f t="shared" si="3961"/>
        <v>793247</v>
      </c>
      <c r="BG152" s="500">
        <f t="shared" si="3962"/>
        <v>0</v>
      </c>
      <c r="BJ152" s="965" t="s">
        <v>643</v>
      </c>
      <c r="BK152" s="935" t="s">
        <v>324</v>
      </c>
      <c r="BL152" s="936" t="s">
        <v>644</v>
      </c>
      <c r="BM152" s="937" t="s">
        <v>146</v>
      </c>
      <c r="BN152" s="938">
        <v>1</v>
      </c>
      <c r="BO152" s="1017">
        <v>675859</v>
      </c>
      <c r="BP152" s="939">
        <v>675859</v>
      </c>
      <c r="BQ152" s="497">
        <f t="shared" si="3963"/>
        <v>1</v>
      </c>
      <c r="BR152" s="497">
        <f t="shared" si="3964"/>
        <v>1</v>
      </c>
      <c r="BS152" s="498">
        <f t="shared" si="3965"/>
        <v>1</v>
      </c>
      <c r="BT152" s="498">
        <f t="shared" si="3966"/>
        <v>1</v>
      </c>
      <c r="BU152" s="498">
        <f t="shared" si="3967"/>
        <v>1</v>
      </c>
      <c r="BV152" s="498">
        <f t="shared" si="3968"/>
        <v>1</v>
      </c>
      <c r="BW152" s="504">
        <f t="shared" si="3969"/>
        <v>675859</v>
      </c>
      <c r="BX152" s="500">
        <f t="shared" si="3970"/>
        <v>0</v>
      </c>
      <c r="CA152" s="965" t="s">
        <v>643</v>
      </c>
      <c r="CB152" s="935" t="s">
        <v>324</v>
      </c>
      <c r="CC152" s="936" t="s">
        <v>644</v>
      </c>
      <c r="CD152" s="937" t="s">
        <v>146</v>
      </c>
      <c r="CE152" s="938">
        <v>1</v>
      </c>
      <c r="CF152" s="1017">
        <v>427839</v>
      </c>
      <c r="CG152" s="939">
        <v>427839</v>
      </c>
      <c r="CH152" s="497">
        <f t="shared" si="3971"/>
        <v>1</v>
      </c>
      <c r="CI152" s="497">
        <f t="shared" si="3972"/>
        <v>1</v>
      </c>
      <c r="CJ152" s="498">
        <f t="shared" si="3973"/>
        <v>1</v>
      </c>
      <c r="CK152" s="498">
        <f t="shared" si="3974"/>
        <v>1</v>
      </c>
      <c r="CL152" s="498">
        <f t="shared" si="3975"/>
        <v>1</v>
      </c>
      <c r="CM152" s="498">
        <f t="shared" si="3976"/>
        <v>1</v>
      </c>
      <c r="CN152" s="504">
        <f t="shared" si="3977"/>
        <v>427839</v>
      </c>
      <c r="CO152" s="500">
        <f t="shared" si="3978"/>
        <v>0</v>
      </c>
      <c r="CR152" s="965" t="s">
        <v>643</v>
      </c>
      <c r="CS152" s="935" t="s">
        <v>324</v>
      </c>
      <c r="CT152" s="936" t="s">
        <v>644</v>
      </c>
      <c r="CU152" s="937" t="s">
        <v>146</v>
      </c>
      <c r="CV152" s="1030">
        <v>1</v>
      </c>
      <c r="CW152" s="1017">
        <v>427838</v>
      </c>
      <c r="CX152" s="698">
        <f t="shared" si="3979"/>
        <v>427838</v>
      </c>
      <c r="CY152" s="497">
        <f t="shared" si="3980"/>
        <v>1</v>
      </c>
      <c r="CZ152" s="497">
        <f t="shared" si="3981"/>
        <v>1</v>
      </c>
      <c r="DA152" s="498">
        <f t="shared" si="3982"/>
        <v>1</v>
      </c>
      <c r="DB152" s="498">
        <f t="shared" si="3983"/>
        <v>1</v>
      </c>
      <c r="DC152" s="498">
        <f t="shared" si="3984"/>
        <v>1</v>
      </c>
      <c r="DD152" s="498">
        <f t="shared" si="3985"/>
        <v>1</v>
      </c>
      <c r="DE152" s="504">
        <f t="shared" si="3986"/>
        <v>427838</v>
      </c>
      <c r="DF152" s="500">
        <f t="shared" si="3987"/>
        <v>0</v>
      </c>
      <c r="DI152" s="965" t="s">
        <v>643</v>
      </c>
      <c r="DJ152" s="935" t="s">
        <v>324</v>
      </c>
      <c r="DK152" s="936" t="s">
        <v>644</v>
      </c>
      <c r="DL152" s="937" t="s">
        <v>146</v>
      </c>
      <c r="DM152" s="938">
        <v>1</v>
      </c>
      <c r="DN152" s="1017">
        <v>1200000</v>
      </c>
      <c r="DO152" s="939">
        <v>1200000</v>
      </c>
      <c r="DP152" s="497">
        <f t="shared" si="3988"/>
        <v>1</v>
      </c>
      <c r="DQ152" s="497">
        <f t="shared" si="3989"/>
        <v>1</v>
      </c>
      <c r="DR152" s="498">
        <f t="shared" si="3990"/>
        <v>1</v>
      </c>
      <c r="DS152" s="498">
        <f t="shared" si="3991"/>
        <v>1</v>
      </c>
      <c r="DT152" s="498">
        <f t="shared" si="3992"/>
        <v>1</v>
      </c>
      <c r="DU152" s="498">
        <f t="shared" si="3993"/>
        <v>1</v>
      </c>
      <c r="DV152" s="504">
        <f t="shared" si="3994"/>
        <v>1200000</v>
      </c>
      <c r="DW152" s="500">
        <f t="shared" si="3995"/>
        <v>0</v>
      </c>
      <c r="DZ152" s="965" t="s">
        <v>643</v>
      </c>
      <c r="EA152" s="935" t="s">
        <v>324</v>
      </c>
      <c r="EB152" s="936" t="s">
        <v>644</v>
      </c>
      <c r="EC152" s="937" t="s">
        <v>146</v>
      </c>
      <c r="ED152" s="1030">
        <v>1</v>
      </c>
      <c r="EE152" s="1017">
        <v>428830</v>
      </c>
      <c r="EF152" s="698">
        <f t="shared" si="3996"/>
        <v>428830</v>
      </c>
      <c r="EG152" s="497">
        <f t="shared" si="3997"/>
        <v>1</v>
      </c>
      <c r="EH152" s="497">
        <f t="shared" si="3998"/>
        <v>1</v>
      </c>
      <c r="EI152" s="498">
        <f t="shared" si="3999"/>
        <v>1</v>
      </c>
      <c r="EJ152" s="498">
        <f t="shared" si="4000"/>
        <v>1</v>
      </c>
      <c r="EK152" s="498">
        <f t="shared" si="4001"/>
        <v>1</v>
      </c>
      <c r="EL152" s="498">
        <f t="shared" si="4002"/>
        <v>1</v>
      </c>
      <c r="EM152" s="504">
        <f t="shared" si="4003"/>
        <v>428830</v>
      </c>
      <c r="EN152" s="500">
        <f t="shared" si="4004"/>
        <v>0</v>
      </c>
      <c r="EQ152" s="652"/>
      <c r="ER152" s="653"/>
      <c r="ES152" s="654"/>
      <c r="ET152" s="655"/>
      <c r="EU152" s="656"/>
      <c r="EV152" s="709"/>
      <c r="EW152" s="710">
        <f>SUM(EV153:EV176)</f>
        <v>0</v>
      </c>
      <c r="EX152" s="497"/>
      <c r="EY152" s="497"/>
      <c r="EZ152" s="501"/>
      <c r="FA152" s="501"/>
      <c r="FB152" s="501"/>
      <c r="FC152" s="501"/>
      <c r="FD152" s="502"/>
      <c r="FE152" s="503"/>
      <c r="FH152" s="652"/>
      <c r="FI152" s="653"/>
      <c r="FJ152" s="654"/>
      <c r="FK152" s="655"/>
      <c r="FL152" s="656"/>
      <c r="FM152" s="709"/>
      <c r="FN152" s="710">
        <f>SUM(FM153:FM176)</f>
        <v>0</v>
      </c>
      <c r="FO152" s="497"/>
      <c r="FP152" s="497"/>
      <c r="FQ152" s="501"/>
      <c r="FR152" s="501"/>
      <c r="FS152" s="501"/>
      <c r="FT152" s="501"/>
      <c r="FU152" s="502"/>
      <c r="FV152" s="503"/>
      <c r="FY152" s="652"/>
      <c r="FZ152" s="653"/>
      <c r="GA152" s="654"/>
      <c r="GB152" s="655"/>
      <c r="GC152" s="656"/>
      <c r="GD152" s="709"/>
      <c r="GE152" s="710">
        <f>SUM(GD153:GD176)</f>
        <v>0</v>
      </c>
      <c r="GF152" s="497"/>
      <c r="GG152" s="497"/>
      <c r="GH152" s="501"/>
      <c r="GI152" s="501"/>
      <c r="GJ152" s="501"/>
      <c r="GK152" s="501"/>
      <c r="GL152" s="502"/>
      <c r="GM152" s="503"/>
      <c r="GP152" s="652"/>
      <c r="GQ152" s="653"/>
      <c r="GR152" s="654"/>
      <c r="GS152" s="655"/>
      <c r="GT152" s="656"/>
      <c r="GU152" s="709"/>
      <c r="GV152" s="710">
        <f>SUM(GU153:GU176)</f>
        <v>0</v>
      </c>
      <c r="GW152" s="497"/>
      <c r="GX152" s="497"/>
      <c r="GY152" s="501"/>
      <c r="GZ152" s="501"/>
      <c r="HA152" s="501"/>
      <c r="HB152" s="501"/>
      <c r="HC152" s="502"/>
      <c r="HD152" s="503"/>
      <c r="HG152" s="652"/>
      <c r="HH152" s="653"/>
      <c r="HI152" s="654"/>
      <c r="HJ152" s="655"/>
      <c r="HK152" s="656"/>
      <c r="HL152" s="709"/>
      <c r="HM152" s="710">
        <f>SUM(HL153:HL176)</f>
        <v>0</v>
      </c>
      <c r="HN152" s="497"/>
      <c r="HO152" s="497"/>
      <c r="HP152" s="501"/>
      <c r="HQ152" s="501"/>
      <c r="HR152" s="501"/>
      <c r="HS152" s="501"/>
      <c r="HT152" s="502"/>
      <c r="HU152" s="503"/>
      <c r="HX152" s="652"/>
      <c r="HY152" s="653"/>
      <c r="HZ152" s="654"/>
      <c r="IA152" s="655"/>
      <c r="IB152" s="656"/>
      <c r="IC152" s="709"/>
      <c r="ID152" s="710">
        <f>SUM(IC153:IC176)</f>
        <v>0</v>
      </c>
      <c r="IE152" s="497"/>
      <c r="IF152" s="497"/>
      <c r="IG152" s="501"/>
      <c r="IH152" s="501"/>
      <c r="II152" s="501"/>
      <c r="IJ152" s="501"/>
      <c r="IK152" s="502"/>
      <c r="IL152" s="503"/>
      <c r="IO152" s="652"/>
      <c r="IP152" s="653"/>
      <c r="IQ152" s="654"/>
      <c r="IR152" s="655"/>
      <c r="IS152" s="656"/>
      <c r="IT152" s="709"/>
      <c r="IU152" s="710">
        <f>SUM(IT153:IT176)</f>
        <v>0</v>
      </c>
      <c r="IV152" s="497"/>
      <c r="IW152" s="497"/>
      <c r="IX152" s="501"/>
      <c r="IY152" s="501"/>
      <c r="IZ152" s="501"/>
      <c r="JA152" s="501"/>
      <c r="JB152" s="502"/>
      <c r="JC152" s="503"/>
      <c r="JF152" s="652"/>
      <c r="JG152" s="653"/>
      <c r="JH152" s="654"/>
      <c r="JI152" s="655"/>
      <c r="JJ152" s="656"/>
      <c r="JK152" s="709"/>
      <c r="JL152" s="710">
        <f>SUM(JK153:JK176)</f>
        <v>0</v>
      </c>
      <c r="JM152" s="497"/>
      <c r="JN152" s="497"/>
      <c r="JO152" s="501"/>
      <c r="JP152" s="501"/>
      <c r="JQ152" s="501"/>
      <c r="JR152" s="501"/>
      <c r="JS152" s="502"/>
      <c r="JT152" s="503"/>
      <c r="JW152" s="652"/>
      <c r="JX152" s="653"/>
      <c r="JY152" s="654"/>
      <c r="JZ152" s="655"/>
      <c r="KA152" s="656"/>
      <c r="KB152" s="709"/>
      <c r="KC152" s="710">
        <f>SUM(KB153:KB176)</f>
        <v>0</v>
      </c>
      <c r="KD152" s="497"/>
      <c r="KE152" s="497"/>
      <c r="KF152" s="501"/>
      <c r="KG152" s="501"/>
      <c r="KH152" s="501"/>
      <c r="KI152" s="501"/>
      <c r="KJ152" s="502"/>
      <c r="KK152" s="503"/>
      <c r="KN152" s="652"/>
      <c r="KO152" s="653"/>
      <c r="KP152" s="654"/>
      <c r="KQ152" s="655"/>
      <c r="KR152" s="656"/>
      <c r="KS152" s="709"/>
      <c r="KT152" s="710">
        <f>SUM(KS153:KS176)</f>
        <v>0</v>
      </c>
      <c r="KU152" s="497"/>
      <c r="KV152" s="497"/>
      <c r="KW152" s="501"/>
      <c r="KX152" s="501"/>
      <c r="KY152" s="501"/>
      <c r="KZ152" s="501"/>
      <c r="LA152" s="502"/>
      <c r="LB152" s="503"/>
      <c r="LE152" s="652"/>
      <c r="LF152" s="653"/>
      <c r="LG152" s="654"/>
      <c r="LH152" s="655"/>
      <c r="LI152" s="656"/>
      <c r="LJ152" s="709"/>
      <c r="LK152" s="710">
        <f>SUM(LJ153:LJ176)</f>
        <v>0</v>
      </c>
      <c r="LL152" s="497"/>
      <c r="LM152" s="497"/>
      <c r="LN152" s="501"/>
      <c r="LO152" s="501"/>
      <c r="LP152" s="501"/>
      <c r="LQ152" s="501"/>
      <c r="LR152" s="502"/>
      <c r="LS152" s="503"/>
      <c r="LV152" s="652"/>
      <c r="LW152" s="653"/>
      <c r="LX152" s="654"/>
      <c r="LY152" s="655"/>
      <c r="LZ152" s="656"/>
      <c r="MA152" s="709"/>
      <c r="MB152" s="710">
        <f>SUM(MA153:MA176)</f>
        <v>0</v>
      </c>
      <c r="MC152" s="497"/>
      <c r="MD152" s="497"/>
      <c r="ME152" s="501"/>
      <c r="MF152" s="501"/>
      <c r="MG152" s="501"/>
      <c r="MH152" s="501"/>
      <c r="MI152" s="502"/>
      <c r="MJ152" s="503"/>
      <c r="MM152" s="652"/>
      <c r="MN152" s="653"/>
      <c r="MO152" s="654"/>
      <c r="MP152" s="655"/>
      <c r="MQ152" s="656"/>
      <c r="MR152" s="709"/>
      <c r="MS152" s="710">
        <f>SUM(MR153:MR176)</f>
        <v>0</v>
      </c>
      <c r="MT152" s="497"/>
      <c r="MU152" s="497"/>
      <c r="MV152" s="501"/>
      <c r="MW152" s="501"/>
      <c r="MX152" s="501"/>
      <c r="MY152" s="501"/>
      <c r="MZ152" s="502"/>
      <c r="NA152" s="503"/>
      <c r="ND152" s="652"/>
      <c r="NE152" s="653"/>
      <c r="NF152" s="654"/>
      <c r="NG152" s="655"/>
      <c r="NH152" s="656"/>
      <c r="NI152" s="709"/>
      <c r="NJ152" s="710">
        <f>SUM(NI153:NI176)</f>
        <v>0</v>
      </c>
      <c r="NK152" s="497"/>
      <c r="NL152" s="497"/>
      <c r="NM152" s="501"/>
      <c r="NN152" s="501"/>
      <c r="NO152" s="501"/>
      <c r="NP152" s="501"/>
      <c r="NQ152" s="502"/>
      <c r="NR152" s="503"/>
      <c r="NU152" s="652"/>
      <c r="NV152" s="653"/>
      <c r="NW152" s="654"/>
      <c r="NX152" s="655"/>
      <c r="NY152" s="656"/>
      <c r="NZ152" s="709"/>
      <c r="OA152" s="710">
        <f>SUM(NZ153:NZ176)</f>
        <v>0</v>
      </c>
      <c r="OB152" s="497"/>
      <c r="OC152" s="497"/>
      <c r="OD152" s="501"/>
      <c r="OE152" s="501"/>
      <c r="OF152" s="501"/>
      <c r="OG152" s="501"/>
      <c r="OH152" s="502"/>
      <c r="OI152" s="503"/>
      <c r="OL152" s="652"/>
      <c r="OM152" s="653"/>
      <c r="ON152" s="654"/>
      <c r="OO152" s="655"/>
      <c r="OP152" s="656"/>
      <c r="OQ152" s="709"/>
      <c r="OR152" s="710">
        <f>SUM(OQ153:OQ176)</f>
        <v>0</v>
      </c>
      <c r="OS152" s="497"/>
      <c r="OT152" s="497"/>
      <c r="OU152" s="501"/>
      <c r="OV152" s="501"/>
      <c r="OW152" s="501"/>
      <c r="OX152" s="501"/>
      <c r="OY152" s="502"/>
      <c r="OZ152" s="503"/>
      <c r="PC152" s="652"/>
      <c r="PD152" s="653"/>
      <c r="PE152" s="654"/>
      <c r="PF152" s="655"/>
      <c r="PG152" s="656"/>
      <c r="PH152" s="709"/>
      <c r="PI152" s="710">
        <f>SUM(PH153:PH176)</f>
        <v>0</v>
      </c>
      <c r="PJ152" s="497"/>
      <c r="PK152" s="497"/>
      <c r="PL152" s="501"/>
      <c r="PM152" s="501"/>
      <c r="PN152" s="501"/>
      <c r="PO152" s="501"/>
      <c r="PP152" s="502"/>
      <c r="PQ152" s="503"/>
      <c r="PT152" s="652"/>
      <c r="PU152" s="653"/>
      <c r="PV152" s="654"/>
      <c r="PW152" s="655"/>
      <c r="PX152" s="656"/>
      <c r="PY152" s="709"/>
      <c r="PZ152" s="710">
        <f>SUM(PY153:PY176)</f>
        <v>0</v>
      </c>
      <c r="QA152" s="497"/>
      <c r="QB152" s="497"/>
      <c r="QC152" s="501"/>
      <c r="QD152" s="501"/>
      <c r="QE152" s="501"/>
      <c r="QF152" s="501"/>
      <c r="QG152" s="502"/>
      <c r="QH152" s="503"/>
      <c r="QK152" s="652"/>
      <c r="QL152" s="653"/>
      <c r="QM152" s="654"/>
      <c r="QN152" s="655"/>
      <c r="QO152" s="656"/>
      <c r="QP152" s="709"/>
      <c r="QQ152" s="710">
        <f>SUM(QP153:QP176)</f>
        <v>0</v>
      </c>
      <c r="QR152" s="497"/>
      <c r="QS152" s="497"/>
      <c r="QT152" s="501"/>
      <c r="QU152" s="501"/>
      <c r="QV152" s="501"/>
      <c r="QW152" s="501"/>
      <c r="QX152" s="502"/>
      <c r="QY152" s="503"/>
      <c r="RB152" s="381"/>
      <c r="RC152" s="382"/>
      <c r="RD152" s="383"/>
      <c r="RE152" s="384"/>
      <c r="RF152" s="385"/>
      <c r="RG152" s="386"/>
      <c r="RH152" s="386"/>
      <c r="RI152" s="497"/>
      <c r="RJ152" s="497"/>
      <c r="RK152" s="501"/>
      <c r="RL152" s="501"/>
      <c r="RM152" s="501"/>
      <c r="RN152" s="501"/>
      <c r="RO152" s="502"/>
      <c r="RP152" s="503"/>
      <c r="RS152" s="381"/>
      <c r="RT152" s="382"/>
      <c r="RU152" s="383"/>
      <c r="RV152" s="384"/>
      <c r="RW152" s="385"/>
      <c r="RX152" s="386"/>
      <c r="RY152" s="386"/>
      <c r="RZ152" s="497"/>
      <c r="SA152" s="497"/>
      <c r="SB152" s="501"/>
      <c r="SC152" s="501"/>
      <c r="SD152" s="501"/>
      <c r="SE152" s="501"/>
      <c r="SF152" s="502"/>
      <c r="SG152" s="503"/>
      <c r="SJ152" s="381"/>
      <c r="SK152" s="382"/>
      <c r="SL152" s="383"/>
      <c r="SM152" s="384"/>
      <c r="SN152" s="385"/>
      <c r="SO152" s="386"/>
      <c r="SP152" s="386"/>
      <c r="SQ152" s="497"/>
      <c r="SR152" s="497"/>
      <c r="SS152" s="501"/>
      <c r="ST152" s="501"/>
      <c r="SU152" s="501"/>
      <c r="SV152" s="501"/>
      <c r="SW152" s="502"/>
      <c r="SX152" s="503"/>
    </row>
    <row r="153" spans="2:518" ht="57" customHeight="1" thickTop="1" thickBot="1">
      <c r="B153" s="832" t="s">
        <v>645</v>
      </c>
      <c r="C153" s="833" t="s">
        <v>324</v>
      </c>
      <c r="D153" s="840" t="s">
        <v>646</v>
      </c>
      <c r="E153" s="841" t="s">
        <v>146</v>
      </c>
      <c r="F153" s="867">
        <v>1</v>
      </c>
      <c r="G153" s="916">
        <v>0</v>
      </c>
      <c r="H153" s="848">
        <v>0</v>
      </c>
      <c r="K153" s="934" t="s">
        <v>645</v>
      </c>
      <c r="L153" s="935" t="s">
        <v>324</v>
      </c>
      <c r="M153" s="942" t="s">
        <v>646</v>
      </c>
      <c r="N153" s="943" t="s">
        <v>146</v>
      </c>
      <c r="O153" s="969">
        <v>1</v>
      </c>
      <c r="P153" s="1017">
        <v>765000</v>
      </c>
      <c r="Q153" s="950">
        <v>765000</v>
      </c>
      <c r="R153" s="497">
        <f t="shared" si="3939"/>
        <v>1</v>
      </c>
      <c r="S153" s="497">
        <f t="shared" si="3940"/>
        <v>1</v>
      </c>
      <c r="T153" s="498">
        <f t="shared" si="3941"/>
        <v>1</v>
      </c>
      <c r="U153" s="498">
        <f t="shared" si="3942"/>
        <v>1</v>
      </c>
      <c r="V153" s="498">
        <f t="shared" si="3943"/>
        <v>1</v>
      </c>
      <c r="W153" s="498">
        <f t="shared" si="3944"/>
        <v>1</v>
      </c>
      <c r="X153" s="504">
        <f t="shared" si="3945"/>
        <v>765000</v>
      </c>
      <c r="Y153" s="500">
        <f t="shared" si="3946"/>
        <v>0</v>
      </c>
      <c r="Z153" s="486"/>
      <c r="AA153" s="486"/>
      <c r="AB153" s="934" t="s">
        <v>645</v>
      </c>
      <c r="AC153" s="935" t="s">
        <v>324</v>
      </c>
      <c r="AD153" s="942" t="s">
        <v>646</v>
      </c>
      <c r="AE153" s="943" t="s">
        <v>146</v>
      </c>
      <c r="AF153" s="969">
        <v>1</v>
      </c>
      <c r="AG153" s="1017">
        <v>763000</v>
      </c>
      <c r="AH153" s="950">
        <v>763000</v>
      </c>
      <c r="AI153" s="497">
        <f t="shared" si="3947"/>
        <v>1</v>
      </c>
      <c r="AJ153" s="497">
        <f t="shared" si="3948"/>
        <v>1</v>
      </c>
      <c r="AK153" s="498">
        <f t="shared" si="3949"/>
        <v>1</v>
      </c>
      <c r="AL153" s="498">
        <f t="shared" si="3950"/>
        <v>1</v>
      </c>
      <c r="AM153" s="498">
        <f t="shared" si="3951"/>
        <v>1</v>
      </c>
      <c r="AN153" s="498">
        <f t="shared" si="3952"/>
        <v>1</v>
      </c>
      <c r="AO153" s="504">
        <f t="shared" si="3953"/>
        <v>763000</v>
      </c>
      <c r="AP153" s="500">
        <f t="shared" si="3954"/>
        <v>0</v>
      </c>
      <c r="AQ153" s="486"/>
      <c r="AR153" s="486"/>
      <c r="AS153" s="934" t="s">
        <v>645</v>
      </c>
      <c r="AT153" s="935" t="s">
        <v>324</v>
      </c>
      <c r="AU153" s="942" t="s">
        <v>646</v>
      </c>
      <c r="AV153" s="943" t="s">
        <v>146</v>
      </c>
      <c r="AW153" s="969">
        <v>1</v>
      </c>
      <c r="AX153" s="1017">
        <v>169797</v>
      </c>
      <c r="AY153" s="950">
        <v>169797</v>
      </c>
      <c r="AZ153" s="497">
        <f t="shared" si="3955"/>
        <v>1</v>
      </c>
      <c r="BA153" s="497">
        <f t="shared" si="3956"/>
        <v>1</v>
      </c>
      <c r="BB153" s="498">
        <f t="shared" si="3957"/>
        <v>1</v>
      </c>
      <c r="BC153" s="498">
        <f t="shared" si="3958"/>
        <v>1</v>
      </c>
      <c r="BD153" s="498">
        <f t="shared" si="3959"/>
        <v>1</v>
      </c>
      <c r="BE153" s="498">
        <f t="shared" si="3960"/>
        <v>1</v>
      </c>
      <c r="BF153" s="504">
        <f t="shared" si="3961"/>
        <v>169797</v>
      </c>
      <c r="BG153" s="500">
        <f t="shared" si="3962"/>
        <v>0</v>
      </c>
      <c r="BJ153" s="934" t="s">
        <v>645</v>
      </c>
      <c r="BK153" s="935" t="s">
        <v>324</v>
      </c>
      <c r="BL153" s="942" t="s">
        <v>646</v>
      </c>
      <c r="BM153" s="943" t="s">
        <v>146</v>
      </c>
      <c r="BN153" s="969">
        <v>1</v>
      </c>
      <c r="BO153" s="1017">
        <v>157526</v>
      </c>
      <c r="BP153" s="950">
        <v>157526</v>
      </c>
      <c r="BQ153" s="497">
        <f t="shared" si="3963"/>
        <v>1</v>
      </c>
      <c r="BR153" s="497">
        <f t="shared" si="3964"/>
        <v>1</v>
      </c>
      <c r="BS153" s="498">
        <f t="shared" si="3965"/>
        <v>1</v>
      </c>
      <c r="BT153" s="498">
        <f t="shared" si="3966"/>
        <v>1</v>
      </c>
      <c r="BU153" s="498">
        <f t="shared" si="3967"/>
        <v>1</v>
      </c>
      <c r="BV153" s="498">
        <f t="shared" si="3968"/>
        <v>1</v>
      </c>
      <c r="BW153" s="504">
        <f t="shared" si="3969"/>
        <v>157526</v>
      </c>
      <c r="BX153" s="500">
        <f t="shared" si="3970"/>
        <v>0</v>
      </c>
      <c r="CA153" s="934" t="s">
        <v>645</v>
      </c>
      <c r="CB153" s="935" t="s">
        <v>324</v>
      </c>
      <c r="CC153" s="942" t="s">
        <v>646</v>
      </c>
      <c r="CD153" s="943" t="s">
        <v>146</v>
      </c>
      <c r="CE153" s="969">
        <v>1</v>
      </c>
      <c r="CF153" s="1017">
        <v>186970</v>
      </c>
      <c r="CG153" s="950">
        <v>186970</v>
      </c>
      <c r="CH153" s="497">
        <f t="shared" si="3971"/>
        <v>1</v>
      </c>
      <c r="CI153" s="497">
        <f t="shared" si="3972"/>
        <v>1</v>
      </c>
      <c r="CJ153" s="498">
        <f t="shared" si="3973"/>
        <v>1</v>
      </c>
      <c r="CK153" s="498">
        <f t="shared" si="3974"/>
        <v>1</v>
      </c>
      <c r="CL153" s="498">
        <f t="shared" si="3975"/>
        <v>1</v>
      </c>
      <c r="CM153" s="498">
        <f t="shared" si="3976"/>
        <v>1</v>
      </c>
      <c r="CN153" s="504">
        <f t="shared" si="3977"/>
        <v>186970</v>
      </c>
      <c r="CO153" s="500">
        <f t="shared" si="3978"/>
        <v>0</v>
      </c>
      <c r="CR153" s="934" t="s">
        <v>645</v>
      </c>
      <c r="CS153" s="935" t="s">
        <v>324</v>
      </c>
      <c r="CT153" s="942" t="s">
        <v>646</v>
      </c>
      <c r="CU153" s="943" t="s">
        <v>146</v>
      </c>
      <c r="CV153" s="676">
        <v>1</v>
      </c>
      <c r="CW153" s="1017">
        <v>186971</v>
      </c>
      <c r="CX153" s="670">
        <f t="shared" si="3979"/>
        <v>186971</v>
      </c>
      <c r="CY153" s="497">
        <f t="shared" si="3980"/>
        <v>1</v>
      </c>
      <c r="CZ153" s="497">
        <f t="shared" si="3981"/>
        <v>1</v>
      </c>
      <c r="DA153" s="498">
        <f t="shared" si="3982"/>
        <v>1</v>
      </c>
      <c r="DB153" s="498">
        <f t="shared" si="3983"/>
        <v>1</v>
      </c>
      <c r="DC153" s="498">
        <f t="shared" si="3984"/>
        <v>1</v>
      </c>
      <c r="DD153" s="498">
        <f t="shared" si="3985"/>
        <v>1</v>
      </c>
      <c r="DE153" s="504">
        <f t="shared" si="3986"/>
        <v>186971</v>
      </c>
      <c r="DF153" s="500">
        <f t="shared" si="3987"/>
        <v>0</v>
      </c>
      <c r="DI153" s="934" t="s">
        <v>645</v>
      </c>
      <c r="DJ153" s="935" t="s">
        <v>324</v>
      </c>
      <c r="DK153" s="942" t="s">
        <v>646</v>
      </c>
      <c r="DL153" s="943" t="s">
        <v>146</v>
      </c>
      <c r="DM153" s="969">
        <v>1</v>
      </c>
      <c r="DN153" s="1017">
        <v>1000000</v>
      </c>
      <c r="DO153" s="950">
        <v>1000000</v>
      </c>
      <c r="DP153" s="497">
        <f t="shared" si="3988"/>
        <v>1</v>
      </c>
      <c r="DQ153" s="497">
        <f t="shared" si="3989"/>
        <v>1</v>
      </c>
      <c r="DR153" s="498">
        <f t="shared" si="3990"/>
        <v>1</v>
      </c>
      <c r="DS153" s="498">
        <f t="shared" si="3991"/>
        <v>1</v>
      </c>
      <c r="DT153" s="498">
        <f t="shared" si="3992"/>
        <v>1</v>
      </c>
      <c r="DU153" s="498">
        <f t="shared" si="3993"/>
        <v>1</v>
      </c>
      <c r="DV153" s="504">
        <f t="shared" si="3994"/>
        <v>1000000</v>
      </c>
      <c r="DW153" s="500">
        <f t="shared" si="3995"/>
        <v>0</v>
      </c>
      <c r="DZ153" s="934" t="s">
        <v>645</v>
      </c>
      <c r="EA153" s="935" t="s">
        <v>324</v>
      </c>
      <c r="EB153" s="942" t="s">
        <v>646</v>
      </c>
      <c r="EC153" s="943" t="s">
        <v>146</v>
      </c>
      <c r="ED153" s="676">
        <v>1</v>
      </c>
      <c r="EE153" s="1017">
        <v>187167</v>
      </c>
      <c r="EF153" s="670">
        <f t="shared" si="3996"/>
        <v>187167</v>
      </c>
      <c r="EG153" s="497">
        <f t="shared" si="3997"/>
        <v>1</v>
      </c>
      <c r="EH153" s="497">
        <f t="shared" si="3998"/>
        <v>1</v>
      </c>
      <c r="EI153" s="498">
        <f t="shared" si="3999"/>
        <v>1</v>
      </c>
      <c r="EJ153" s="498">
        <f t="shared" si="4000"/>
        <v>1</v>
      </c>
      <c r="EK153" s="498">
        <f t="shared" si="4001"/>
        <v>1</v>
      </c>
      <c r="EL153" s="498">
        <f t="shared" si="4002"/>
        <v>1</v>
      </c>
      <c r="EM153" s="504">
        <f t="shared" si="4003"/>
        <v>187167</v>
      </c>
      <c r="EN153" s="500">
        <f t="shared" si="4004"/>
        <v>0</v>
      </c>
      <c r="EQ153" s="659"/>
      <c r="ER153" s="660"/>
      <c r="ES153" s="661"/>
      <c r="ET153" s="662"/>
      <c r="EU153" s="663"/>
      <c r="EV153" s="711"/>
      <c r="EW153" s="1325">
        <f>EW152/$P$545</f>
        <v>0</v>
      </c>
      <c r="EX153" s="497"/>
      <c r="EY153" s="497"/>
      <c r="EZ153" s="501"/>
      <c r="FA153" s="501"/>
      <c r="FB153" s="501"/>
      <c r="FC153" s="501"/>
      <c r="FD153" s="502"/>
      <c r="FE153" s="503"/>
      <c r="FH153" s="659"/>
      <c r="FI153" s="660"/>
      <c r="FJ153" s="661"/>
      <c r="FK153" s="662"/>
      <c r="FL153" s="663"/>
      <c r="FM153" s="711"/>
      <c r="FN153" s="1325">
        <f>FN152/$P$545</f>
        <v>0</v>
      </c>
      <c r="FO153" s="497"/>
      <c r="FP153" s="497"/>
      <c r="FQ153" s="501"/>
      <c r="FR153" s="501"/>
      <c r="FS153" s="501"/>
      <c r="FT153" s="501"/>
      <c r="FU153" s="502"/>
      <c r="FV153" s="503"/>
      <c r="FY153" s="659"/>
      <c r="FZ153" s="660"/>
      <c r="GA153" s="661"/>
      <c r="GB153" s="662"/>
      <c r="GC153" s="663"/>
      <c r="GD153" s="711"/>
      <c r="GE153" s="1325">
        <f>GE152/$P$545</f>
        <v>0</v>
      </c>
      <c r="GF153" s="497"/>
      <c r="GG153" s="497"/>
      <c r="GH153" s="501"/>
      <c r="GI153" s="501"/>
      <c r="GJ153" s="501"/>
      <c r="GK153" s="501"/>
      <c r="GL153" s="502"/>
      <c r="GM153" s="503"/>
      <c r="GP153" s="659"/>
      <c r="GQ153" s="660"/>
      <c r="GR153" s="661"/>
      <c r="GS153" s="662"/>
      <c r="GT153" s="663"/>
      <c r="GU153" s="711"/>
      <c r="GV153" s="1325">
        <f>GV152/$P$545</f>
        <v>0</v>
      </c>
      <c r="GW153" s="497"/>
      <c r="GX153" s="497"/>
      <c r="GY153" s="501"/>
      <c r="GZ153" s="501"/>
      <c r="HA153" s="501"/>
      <c r="HB153" s="501"/>
      <c r="HC153" s="502"/>
      <c r="HD153" s="503"/>
      <c r="HG153" s="659"/>
      <c r="HH153" s="660"/>
      <c r="HI153" s="661"/>
      <c r="HJ153" s="662"/>
      <c r="HK153" s="663"/>
      <c r="HL153" s="711"/>
      <c r="HM153" s="1325">
        <f>HM152/$P$545</f>
        <v>0</v>
      </c>
      <c r="HN153" s="497"/>
      <c r="HO153" s="497"/>
      <c r="HP153" s="501"/>
      <c r="HQ153" s="501"/>
      <c r="HR153" s="501"/>
      <c r="HS153" s="501"/>
      <c r="HT153" s="502"/>
      <c r="HU153" s="503"/>
      <c r="HX153" s="659"/>
      <c r="HY153" s="660"/>
      <c r="HZ153" s="661"/>
      <c r="IA153" s="662"/>
      <c r="IB153" s="663"/>
      <c r="IC153" s="711"/>
      <c r="ID153" s="1325">
        <f>ID152/$P$545</f>
        <v>0</v>
      </c>
      <c r="IE153" s="497"/>
      <c r="IF153" s="497"/>
      <c r="IG153" s="501"/>
      <c r="IH153" s="501"/>
      <c r="II153" s="501"/>
      <c r="IJ153" s="501"/>
      <c r="IK153" s="502"/>
      <c r="IL153" s="503"/>
      <c r="IO153" s="659"/>
      <c r="IP153" s="660"/>
      <c r="IQ153" s="661"/>
      <c r="IR153" s="662"/>
      <c r="IS153" s="663"/>
      <c r="IT153" s="711"/>
      <c r="IU153" s="1325">
        <f>IU152/$P$545</f>
        <v>0</v>
      </c>
      <c r="IV153" s="497"/>
      <c r="IW153" s="497"/>
      <c r="IX153" s="501"/>
      <c r="IY153" s="501"/>
      <c r="IZ153" s="501"/>
      <c r="JA153" s="501"/>
      <c r="JB153" s="502"/>
      <c r="JC153" s="503"/>
      <c r="JF153" s="659"/>
      <c r="JG153" s="660"/>
      <c r="JH153" s="661"/>
      <c r="JI153" s="662"/>
      <c r="JJ153" s="663"/>
      <c r="JK153" s="711"/>
      <c r="JL153" s="1325">
        <f>JL152/$P$545</f>
        <v>0</v>
      </c>
      <c r="JM153" s="497"/>
      <c r="JN153" s="497"/>
      <c r="JO153" s="501"/>
      <c r="JP153" s="501"/>
      <c r="JQ153" s="501"/>
      <c r="JR153" s="501"/>
      <c r="JS153" s="502"/>
      <c r="JT153" s="503"/>
      <c r="JW153" s="659"/>
      <c r="JX153" s="660"/>
      <c r="JY153" s="661"/>
      <c r="JZ153" s="662"/>
      <c r="KA153" s="663"/>
      <c r="KB153" s="711"/>
      <c r="KC153" s="1325">
        <f>KC152/$P$545</f>
        <v>0</v>
      </c>
      <c r="KD153" s="497"/>
      <c r="KE153" s="497"/>
      <c r="KF153" s="501"/>
      <c r="KG153" s="501"/>
      <c r="KH153" s="501"/>
      <c r="KI153" s="501"/>
      <c r="KJ153" s="502"/>
      <c r="KK153" s="503"/>
      <c r="KN153" s="659"/>
      <c r="KO153" s="660"/>
      <c r="KP153" s="661"/>
      <c r="KQ153" s="662"/>
      <c r="KR153" s="663"/>
      <c r="KS153" s="711"/>
      <c r="KT153" s="1325">
        <f>KT152/$P$545</f>
        <v>0</v>
      </c>
      <c r="KU153" s="497"/>
      <c r="KV153" s="497"/>
      <c r="KW153" s="501"/>
      <c r="KX153" s="501"/>
      <c r="KY153" s="501"/>
      <c r="KZ153" s="501"/>
      <c r="LA153" s="502"/>
      <c r="LB153" s="503"/>
      <c r="LE153" s="659"/>
      <c r="LF153" s="660"/>
      <c r="LG153" s="661"/>
      <c r="LH153" s="662"/>
      <c r="LI153" s="663"/>
      <c r="LJ153" s="711"/>
      <c r="LK153" s="1325">
        <f>LK152/$P$545</f>
        <v>0</v>
      </c>
      <c r="LL153" s="497"/>
      <c r="LM153" s="497"/>
      <c r="LN153" s="501"/>
      <c r="LO153" s="501"/>
      <c r="LP153" s="501"/>
      <c r="LQ153" s="501"/>
      <c r="LR153" s="502"/>
      <c r="LS153" s="503"/>
      <c r="LV153" s="659"/>
      <c r="LW153" s="660"/>
      <c r="LX153" s="661"/>
      <c r="LY153" s="662"/>
      <c r="LZ153" s="663"/>
      <c r="MA153" s="711"/>
      <c r="MB153" s="1325">
        <f>MB152/$P$545</f>
        <v>0</v>
      </c>
      <c r="MC153" s="497"/>
      <c r="MD153" s="497"/>
      <c r="ME153" s="501"/>
      <c r="MF153" s="501"/>
      <c r="MG153" s="501"/>
      <c r="MH153" s="501"/>
      <c r="MI153" s="502"/>
      <c r="MJ153" s="503"/>
      <c r="MM153" s="659"/>
      <c r="MN153" s="660"/>
      <c r="MO153" s="661"/>
      <c r="MP153" s="662"/>
      <c r="MQ153" s="663"/>
      <c r="MR153" s="711"/>
      <c r="MS153" s="1325">
        <f>MS152/$P$545</f>
        <v>0</v>
      </c>
      <c r="MT153" s="497"/>
      <c r="MU153" s="497"/>
      <c r="MV153" s="501"/>
      <c r="MW153" s="501"/>
      <c r="MX153" s="501"/>
      <c r="MY153" s="501"/>
      <c r="MZ153" s="502"/>
      <c r="NA153" s="503"/>
      <c r="ND153" s="659"/>
      <c r="NE153" s="660"/>
      <c r="NF153" s="661"/>
      <c r="NG153" s="662"/>
      <c r="NH153" s="663"/>
      <c r="NI153" s="711"/>
      <c r="NJ153" s="1325">
        <f>NJ152/$P$545</f>
        <v>0</v>
      </c>
      <c r="NK153" s="497"/>
      <c r="NL153" s="497"/>
      <c r="NM153" s="501"/>
      <c r="NN153" s="501"/>
      <c r="NO153" s="501"/>
      <c r="NP153" s="501"/>
      <c r="NQ153" s="502"/>
      <c r="NR153" s="503"/>
      <c r="NU153" s="659"/>
      <c r="NV153" s="660"/>
      <c r="NW153" s="661"/>
      <c r="NX153" s="662"/>
      <c r="NY153" s="663"/>
      <c r="NZ153" s="711"/>
      <c r="OA153" s="1325">
        <f>OA152/$P$545</f>
        <v>0</v>
      </c>
      <c r="OB153" s="497"/>
      <c r="OC153" s="497"/>
      <c r="OD153" s="501"/>
      <c r="OE153" s="501"/>
      <c r="OF153" s="501"/>
      <c r="OG153" s="501"/>
      <c r="OH153" s="502"/>
      <c r="OI153" s="503"/>
      <c r="OL153" s="659"/>
      <c r="OM153" s="660"/>
      <c r="ON153" s="661"/>
      <c r="OO153" s="662"/>
      <c r="OP153" s="663"/>
      <c r="OQ153" s="711"/>
      <c r="OR153" s="1325">
        <f>OR152/$P$545</f>
        <v>0</v>
      </c>
      <c r="OS153" s="497"/>
      <c r="OT153" s="497"/>
      <c r="OU153" s="501"/>
      <c r="OV153" s="501"/>
      <c r="OW153" s="501"/>
      <c r="OX153" s="501"/>
      <c r="OY153" s="502"/>
      <c r="OZ153" s="503"/>
      <c r="PC153" s="659"/>
      <c r="PD153" s="660"/>
      <c r="PE153" s="661"/>
      <c r="PF153" s="662"/>
      <c r="PG153" s="663"/>
      <c r="PH153" s="711"/>
      <c r="PI153" s="1325">
        <f>PI152/$P$545</f>
        <v>0</v>
      </c>
      <c r="PJ153" s="497"/>
      <c r="PK153" s="497"/>
      <c r="PL153" s="501"/>
      <c r="PM153" s="501"/>
      <c r="PN153" s="501"/>
      <c r="PO153" s="501"/>
      <c r="PP153" s="502"/>
      <c r="PQ153" s="503"/>
      <c r="PT153" s="659"/>
      <c r="PU153" s="660"/>
      <c r="PV153" s="661"/>
      <c r="PW153" s="662"/>
      <c r="PX153" s="663"/>
      <c r="PY153" s="711"/>
      <c r="PZ153" s="1325">
        <f>PZ152/$P$545</f>
        <v>0</v>
      </c>
      <c r="QA153" s="497"/>
      <c r="QB153" s="497"/>
      <c r="QC153" s="501"/>
      <c r="QD153" s="501"/>
      <c r="QE153" s="501"/>
      <c r="QF153" s="501"/>
      <c r="QG153" s="502"/>
      <c r="QH153" s="503"/>
      <c r="QK153" s="659"/>
      <c r="QL153" s="660"/>
      <c r="QM153" s="661"/>
      <c r="QN153" s="662"/>
      <c r="QO153" s="663"/>
      <c r="QP153" s="711"/>
      <c r="QQ153" s="1325">
        <f>QQ152/$P$545</f>
        <v>0</v>
      </c>
      <c r="QR153" s="497"/>
      <c r="QS153" s="497"/>
      <c r="QT153" s="501"/>
      <c r="QU153" s="501"/>
      <c r="QV153" s="501"/>
      <c r="QW153" s="501"/>
      <c r="QX153" s="502"/>
      <c r="QY153" s="503"/>
      <c r="RB153" s="381"/>
      <c r="RC153" s="382"/>
      <c r="RD153" s="383"/>
      <c r="RE153" s="384"/>
      <c r="RF153" s="385"/>
      <c r="RG153" s="386"/>
      <c r="RH153" s="386"/>
      <c r="RI153" s="497"/>
      <c r="RJ153" s="497"/>
      <c r="RK153" s="501"/>
      <c r="RL153" s="501"/>
      <c r="RM153" s="501"/>
      <c r="RN153" s="501"/>
      <c r="RO153" s="502"/>
      <c r="RP153" s="503"/>
      <c r="RS153" s="381"/>
      <c r="RT153" s="382"/>
      <c r="RU153" s="383"/>
      <c r="RV153" s="384"/>
      <c r="RW153" s="385"/>
      <c r="RX153" s="386"/>
      <c r="RY153" s="386"/>
      <c r="RZ153" s="497"/>
      <c r="SA153" s="497"/>
      <c r="SB153" s="501"/>
      <c r="SC153" s="501"/>
      <c r="SD153" s="501"/>
      <c r="SE153" s="501"/>
      <c r="SF153" s="502"/>
      <c r="SG153" s="503"/>
      <c r="SJ153" s="381"/>
      <c r="SK153" s="382"/>
      <c r="SL153" s="383"/>
      <c r="SM153" s="384"/>
      <c r="SN153" s="385"/>
      <c r="SO153" s="386"/>
      <c r="SP153" s="386"/>
      <c r="SQ153" s="497"/>
      <c r="SR153" s="497"/>
      <c r="SS153" s="501"/>
      <c r="ST153" s="501"/>
      <c r="SU153" s="501"/>
      <c r="SV153" s="501"/>
      <c r="SW153" s="502"/>
      <c r="SX153" s="503"/>
    </row>
    <row r="154" spans="2:518" ht="57" customHeight="1" thickTop="1" thickBot="1">
      <c r="B154" s="863" t="s">
        <v>647</v>
      </c>
      <c r="C154" s="833" t="s">
        <v>324</v>
      </c>
      <c r="D154" s="834" t="s">
        <v>648</v>
      </c>
      <c r="E154" s="835" t="s">
        <v>146</v>
      </c>
      <c r="F154" s="836">
        <v>1</v>
      </c>
      <c r="G154" s="916">
        <v>0</v>
      </c>
      <c r="H154" s="837">
        <v>0</v>
      </c>
      <c r="K154" s="965" t="s">
        <v>647</v>
      </c>
      <c r="L154" s="935" t="s">
        <v>324</v>
      </c>
      <c r="M154" s="936" t="s">
        <v>648</v>
      </c>
      <c r="N154" s="937" t="s">
        <v>146</v>
      </c>
      <c r="O154" s="938">
        <v>1</v>
      </c>
      <c r="P154" s="1017">
        <v>1350000</v>
      </c>
      <c r="Q154" s="939">
        <v>1350000</v>
      </c>
      <c r="R154" s="497">
        <f t="shared" si="3939"/>
        <v>1</v>
      </c>
      <c r="S154" s="497">
        <f t="shared" si="3940"/>
        <v>1</v>
      </c>
      <c r="T154" s="498">
        <f t="shared" si="3941"/>
        <v>1</v>
      </c>
      <c r="U154" s="498">
        <f t="shared" si="3942"/>
        <v>1</v>
      </c>
      <c r="V154" s="498">
        <f t="shared" si="3943"/>
        <v>1</v>
      </c>
      <c r="W154" s="498">
        <f t="shared" si="3944"/>
        <v>1</v>
      </c>
      <c r="X154" s="504">
        <f t="shared" si="3945"/>
        <v>1350000</v>
      </c>
      <c r="Y154" s="500">
        <f t="shared" si="3946"/>
        <v>0</v>
      </c>
      <c r="Z154" s="486"/>
      <c r="AA154" s="486"/>
      <c r="AB154" s="965" t="s">
        <v>647</v>
      </c>
      <c r="AC154" s="935" t="s">
        <v>324</v>
      </c>
      <c r="AD154" s="936" t="s">
        <v>648</v>
      </c>
      <c r="AE154" s="937" t="s">
        <v>146</v>
      </c>
      <c r="AF154" s="938">
        <v>1</v>
      </c>
      <c r="AG154" s="1017">
        <v>247000</v>
      </c>
      <c r="AH154" s="939">
        <v>247000</v>
      </c>
      <c r="AI154" s="497">
        <f t="shared" si="3947"/>
        <v>1</v>
      </c>
      <c r="AJ154" s="497">
        <f t="shared" si="3948"/>
        <v>1</v>
      </c>
      <c r="AK154" s="498">
        <f t="shared" si="3949"/>
        <v>1</v>
      </c>
      <c r="AL154" s="498">
        <f t="shared" si="3950"/>
        <v>1</v>
      </c>
      <c r="AM154" s="498">
        <f t="shared" si="3951"/>
        <v>1</v>
      </c>
      <c r="AN154" s="498">
        <f t="shared" si="3952"/>
        <v>1</v>
      </c>
      <c r="AO154" s="504">
        <f t="shared" si="3953"/>
        <v>247000</v>
      </c>
      <c r="AP154" s="500">
        <f t="shared" si="3954"/>
        <v>0</v>
      </c>
      <c r="AQ154" s="486"/>
      <c r="AR154" s="486"/>
      <c r="AS154" s="965" t="s">
        <v>647</v>
      </c>
      <c r="AT154" s="935" t="s">
        <v>324</v>
      </c>
      <c r="AU154" s="936" t="s">
        <v>648</v>
      </c>
      <c r="AV154" s="937" t="s">
        <v>146</v>
      </c>
      <c r="AW154" s="938">
        <v>1</v>
      </c>
      <c r="AX154" s="1017">
        <v>149973</v>
      </c>
      <c r="AY154" s="939">
        <v>149973</v>
      </c>
      <c r="AZ154" s="497">
        <f t="shared" si="3955"/>
        <v>1</v>
      </c>
      <c r="BA154" s="497">
        <f t="shared" si="3956"/>
        <v>1</v>
      </c>
      <c r="BB154" s="498">
        <f t="shared" si="3957"/>
        <v>1</v>
      </c>
      <c r="BC154" s="498">
        <f t="shared" si="3958"/>
        <v>1</v>
      </c>
      <c r="BD154" s="498">
        <f t="shared" si="3959"/>
        <v>1</v>
      </c>
      <c r="BE154" s="498">
        <f t="shared" si="3960"/>
        <v>1</v>
      </c>
      <c r="BF154" s="504">
        <f t="shared" si="3961"/>
        <v>149973</v>
      </c>
      <c r="BG154" s="500">
        <f t="shared" si="3962"/>
        <v>0</v>
      </c>
      <c r="BJ154" s="965" t="s">
        <v>647</v>
      </c>
      <c r="BK154" s="935" t="s">
        <v>324</v>
      </c>
      <c r="BL154" s="936" t="s">
        <v>648</v>
      </c>
      <c r="BM154" s="937" t="s">
        <v>146</v>
      </c>
      <c r="BN154" s="938">
        <v>1</v>
      </c>
      <c r="BO154" s="1017">
        <v>174777</v>
      </c>
      <c r="BP154" s="939">
        <v>174777</v>
      </c>
      <c r="BQ154" s="497">
        <f t="shared" si="3963"/>
        <v>1</v>
      </c>
      <c r="BR154" s="497">
        <f t="shared" si="3964"/>
        <v>1</v>
      </c>
      <c r="BS154" s="498">
        <f t="shared" si="3965"/>
        <v>1</v>
      </c>
      <c r="BT154" s="498">
        <f t="shared" si="3966"/>
        <v>1</v>
      </c>
      <c r="BU154" s="498">
        <f t="shared" si="3967"/>
        <v>1</v>
      </c>
      <c r="BV154" s="498">
        <f t="shared" si="3968"/>
        <v>1</v>
      </c>
      <c r="BW154" s="504">
        <f t="shared" si="3969"/>
        <v>174777</v>
      </c>
      <c r="BX154" s="500">
        <f t="shared" si="3970"/>
        <v>0</v>
      </c>
      <c r="CA154" s="965" t="s">
        <v>647</v>
      </c>
      <c r="CB154" s="935" t="s">
        <v>324</v>
      </c>
      <c r="CC154" s="936" t="s">
        <v>648</v>
      </c>
      <c r="CD154" s="937" t="s">
        <v>146</v>
      </c>
      <c r="CE154" s="938">
        <v>1</v>
      </c>
      <c r="CF154" s="1017">
        <v>150480</v>
      </c>
      <c r="CG154" s="939">
        <v>150480</v>
      </c>
      <c r="CH154" s="497">
        <f t="shared" si="3971"/>
        <v>1</v>
      </c>
      <c r="CI154" s="497">
        <f t="shared" si="3972"/>
        <v>1</v>
      </c>
      <c r="CJ154" s="498">
        <f t="shared" si="3973"/>
        <v>1</v>
      </c>
      <c r="CK154" s="498">
        <f t="shared" si="3974"/>
        <v>1</v>
      </c>
      <c r="CL154" s="498">
        <f t="shared" si="3975"/>
        <v>1</v>
      </c>
      <c r="CM154" s="498">
        <f t="shared" si="3976"/>
        <v>1</v>
      </c>
      <c r="CN154" s="504">
        <f t="shared" si="3977"/>
        <v>150480</v>
      </c>
      <c r="CO154" s="500">
        <f t="shared" si="3978"/>
        <v>0</v>
      </c>
      <c r="CR154" s="965" t="s">
        <v>647</v>
      </c>
      <c r="CS154" s="935" t="s">
        <v>324</v>
      </c>
      <c r="CT154" s="936" t="s">
        <v>648</v>
      </c>
      <c r="CU154" s="937" t="s">
        <v>146</v>
      </c>
      <c r="CV154" s="1030">
        <v>1</v>
      </c>
      <c r="CW154" s="1017">
        <v>150482</v>
      </c>
      <c r="CX154" s="698">
        <f t="shared" si="3979"/>
        <v>150482</v>
      </c>
      <c r="CY154" s="497">
        <f t="shared" si="3980"/>
        <v>1</v>
      </c>
      <c r="CZ154" s="497">
        <f t="shared" si="3981"/>
        <v>1</v>
      </c>
      <c r="DA154" s="498">
        <f t="shared" si="3982"/>
        <v>1</v>
      </c>
      <c r="DB154" s="498">
        <f t="shared" si="3983"/>
        <v>1</v>
      </c>
      <c r="DC154" s="498">
        <f t="shared" si="3984"/>
        <v>1</v>
      </c>
      <c r="DD154" s="498">
        <f t="shared" si="3985"/>
        <v>1</v>
      </c>
      <c r="DE154" s="504">
        <f t="shared" si="3986"/>
        <v>150482</v>
      </c>
      <c r="DF154" s="500">
        <f t="shared" si="3987"/>
        <v>0</v>
      </c>
      <c r="DI154" s="965" t="s">
        <v>647</v>
      </c>
      <c r="DJ154" s="935" t="s">
        <v>324</v>
      </c>
      <c r="DK154" s="936" t="s">
        <v>648</v>
      </c>
      <c r="DL154" s="937" t="s">
        <v>146</v>
      </c>
      <c r="DM154" s="938">
        <v>1</v>
      </c>
      <c r="DN154" s="1017">
        <v>2000000</v>
      </c>
      <c r="DO154" s="939">
        <v>2000000</v>
      </c>
      <c r="DP154" s="497">
        <f t="shared" si="3988"/>
        <v>1</v>
      </c>
      <c r="DQ154" s="497">
        <f t="shared" si="3989"/>
        <v>1</v>
      </c>
      <c r="DR154" s="498">
        <f t="shared" si="3990"/>
        <v>1</v>
      </c>
      <c r="DS154" s="498">
        <f t="shared" si="3991"/>
        <v>1</v>
      </c>
      <c r="DT154" s="498">
        <f t="shared" si="3992"/>
        <v>1</v>
      </c>
      <c r="DU154" s="498">
        <f t="shared" si="3993"/>
        <v>1</v>
      </c>
      <c r="DV154" s="504">
        <f t="shared" si="3994"/>
        <v>2000000</v>
      </c>
      <c r="DW154" s="500">
        <f t="shared" si="3995"/>
        <v>0</v>
      </c>
      <c r="DZ154" s="965" t="s">
        <v>647</v>
      </c>
      <c r="EA154" s="935" t="s">
        <v>324</v>
      </c>
      <c r="EB154" s="936" t="s">
        <v>648</v>
      </c>
      <c r="EC154" s="937" t="s">
        <v>146</v>
      </c>
      <c r="ED154" s="1030">
        <v>1</v>
      </c>
      <c r="EE154" s="1017">
        <v>151475</v>
      </c>
      <c r="EF154" s="698">
        <f t="shared" si="3996"/>
        <v>151475</v>
      </c>
      <c r="EG154" s="497">
        <f t="shared" si="3997"/>
        <v>1</v>
      </c>
      <c r="EH154" s="497">
        <f t="shared" si="3998"/>
        <v>1</v>
      </c>
      <c r="EI154" s="498">
        <f t="shared" si="3999"/>
        <v>1</v>
      </c>
      <c r="EJ154" s="498">
        <f t="shared" si="4000"/>
        <v>1</v>
      </c>
      <c r="EK154" s="498">
        <f t="shared" si="4001"/>
        <v>1</v>
      </c>
      <c r="EL154" s="498">
        <f t="shared" si="4002"/>
        <v>1</v>
      </c>
      <c r="EM154" s="504">
        <f t="shared" si="4003"/>
        <v>151475</v>
      </c>
      <c r="EN154" s="500">
        <f t="shared" si="4004"/>
        <v>0</v>
      </c>
      <c r="EQ154" s="712"/>
      <c r="ER154" s="713"/>
      <c r="ES154" s="714"/>
      <c r="ET154" s="715"/>
      <c r="EU154" s="716"/>
      <c r="EV154" s="717"/>
      <c r="EW154" s="1326"/>
      <c r="EX154" s="497" t="e">
        <f t="shared" ref="EX154:EX155" si="4005">IF(EXACT(VLOOKUP(EQ154,OFERTA_0,2,FALSE),ER154),1,0)</f>
        <v>#N/A</v>
      </c>
      <c r="EY154" s="497" t="e">
        <f t="shared" ref="EY154:EY155" si="4006">IF(EXACT(VLOOKUP(EQ154,OFERTA_0,3,FALSE),ES154),1,0)</f>
        <v>#N/A</v>
      </c>
      <c r="EZ154" s="498" t="e">
        <f t="shared" ref="EZ154:EZ155" si="4007">IF(EXACT(VLOOKUP(EQ154,OFERTA_0,4,FALSE),ET154),1,0)</f>
        <v>#N/A</v>
      </c>
      <c r="FA154" s="498">
        <f t="shared" ref="FA154:FA155" si="4008">IF(EU154=0,0,1)</f>
        <v>0</v>
      </c>
      <c r="FB154" s="498">
        <f t="shared" ref="FB154:FB155" si="4009">IF(EV154=0,0,1)</f>
        <v>0</v>
      </c>
      <c r="FC154" s="498" t="e">
        <f t="shared" ref="FC154:FC155" si="4010">PRODUCT(EX154:FB154)</f>
        <v>#N/A</v>
      </c>
      <c r="FD154" s="504">
        <f t="shared" ref="FD154:FD155" si="4011">ROUND(EV154,0)</f>
        <v>0</v>
      </c>
      <c r="FE154" s="500">
        <f t="shared" ref="FE154:FE155" si="4012">EV154-FD154</f>
        <v>0</v>
      </c>
      <c r="FH154" s="712"/>
      <c r="FI154" s="713"/>
      <c r="FJ154" s="714"/>
      <c r="FK154" s="715"/>
      <c r="FL154" s="716"/>
      <c r="FM154" s="717"/>
      <c r="FN154" s="1326"/>
      <c r="FO154" s="497" t="e">
        <f t="shared" ref="FO154:FO155" si="4013">IF(EXACT(VLOOKUP(FH154,OFERTA_0,2,FALSE),FI154),1,0)</f>
        <v>#N/A</v>
      </c>
      <c r="FP154" s="497" t="e">
        <f t="shared" ref="FP154:FP155" si="4014">IF(EXACT(VLOOKUP(FH154,OFERTA_0,3,FALSE),FJ154),1,0)</f>
        <v>#N/A</v>
      </c>
      <c r="FQ154" s="498" t="e">
        <f t="shared" ref="FQ154:FQ155" si="4015">IF(EXACT(VLOOKUP(FH154,OFERTA_0,4,FALSE),FK154),1,0)</f>
        <v>#N/A</v>
      </c>
      <c r="FR154" s="498">
        <f t="shared" ref="FR154:FR155" si="4016">IF(FL154=0,0,1)</f>
        <v>0</v>
      </c>
      <c r="FS154" s="498">
        <f t="shared" ref="FS154:FS155" si="4017">IF(FM154=0,0,1)</f>
        <v>0</v>
      </c>
      <c r="FT154" s="498" t="e">
        <f t="shared" ref="FT154:FT155" si="4018">PRODUCT(FO154:FS154)</f>
        <v>#N/A</v>
      </c>
      <c r="FU154" s="504">
        <f t="shared" ref="FU154:FU155" si="4019">ROUND(FM154,0)</f>
        <v>0</v>
      </c>
      <c r="FV154" s="500">
        <f t="shared" ref="FV154:FV155" si="4020">FM154-FU154</f>
        <v>0</v>
      </c>
      <c r="FY154" s="712"/>
      <c r="FZ154" s="713"/>
      <c r="GA154" s="714"/>
      <c r="GB154" s="715"/>
      <c r="GC154" s="716"/>
      <c r="GD154" s="717"/>
      <c r="GE154" s="1326"/>
      <c r="GF154" s="497" t="e">
        <f t="shared" ref="GF154:GF155" si="4021">IF(EXACT(VLOOKUP(FY154,OFERTA_0,2,FALSE),FZ154),1,0)</f>
        <v>#N/A</v>
      </c>
      <c r="GG154" s="497" t="e">
        <f t="shared" ref="GG154:GG155" si="4022">IF(EXACT(VLOOKUP(FY154,OFERTA_0,3,FALSE),GA154),1,0)</f>
        <v>#N/A</v>
      </c>
      <c r="GH154" s="498" t="e">
        <f t="shared" ref="GH154:GH155" si="4023">IF(EXACT(VLOOKUP(FY154,OFERTA_0,4,FALSE),GB154),1,0)</f>
        <v>#N/A</v>
      </c>
      <c r="GI154" s="498">
        <f t="shared" ref="GI154:GI155" si="4024">IF(GC154=0,0,1)</f>
        <v>0</v>
      </c>
      <c r="GJ154" s="498">
        <f t="shared" ref="GJ154:GJ155" si="4025">IF(GD154=0,0,1)</f>
        <v>0</v>
      </c>
      <c r="GK154" s="498" t="e">
        <f t="shared" ref="GK154:GK155" si="4026">PRODUCT(GF154:GJ154)</f>
        <v>#N/A</v>
      </c>
      <c r="GL154" s="504">
        <f t="shared" ref="GL154:GL155" si="4027">ROUND(GD154,0)</f>
        <v>0</v>
      </c>
      <c r="GM154" s="500">
        <f t="shared" ref="GM154:GM155" si="4028">GD154-GL154</f>
        <v>0</v>
      </c>
      <c r="GP154" s="712"/>
      <c r="GQ154" s="713"/>
      <c r="GR154" s="714"/>
      <c r="GS154" s="715"/>
      <c r="GT154" s="716"/>
      <c r="GU154" s="717"/>
      <c r="GV154" s="1326"/>
      <c r="GW154" s="497" t="e">
        <f t="shared" ref="GW154:GW155" si="4029">IF(EXACT(VLOOKUP(GP154,OFERTA_0,2,FALSE),GQ154),1,0)</f>
        <v>#N/A</v>
      </c>
      <c r="GX154" s="497" t="e">
        <f t="shared" ref="GX154:GX155" si="4030">IF(EXACT(VLOOKUP(GP154,OFERTA_0,3,FALSE),GR154),1,0)</f>
        <v>#N/A</v>
      </c>
      <c r="GY154" s="498" t="e">
        <f t="shared" ref="GY154:GY155" si="4031">IF(EXACT(VLOOKUP(GP154,OFERTA_0,4,FALSE),GS154),1,0)</f>
        <v>#N/A</v>
      </c>
      <c r="GZ154" s="498">
        <f t="shared" ref="GZ154:GZ155" si="4032">IF(GT154=0,0,1)</f>
        <v>0</v>
      </c>
      <c r="HA154" s="498">
        <f t="shared" ref="HA154:HA155" si="4033">IF(GU154=0,0,1)</f>
        <v>0</v>
      </c>
      <c r="HB154" s="498" t="e">
        <f t="shared" ref="HB154:HB155" si="4034">PRODUCT(GW154:HA154)</f>
        <v>#N/A</v>
      </c>
      <c r="HC154" s="504">
        <f t="shared" ref="HC154:HC155" si="4035">ROUND(GU154,0)</f>
        <v>0</v>
      </c>
      <c r="HD154" s="500">
        <f t="shared" ref="HD154:HD155" si="4036">GU154-HC154</f>
        <v>0</v>
      </c>
      <c r="HG154" s="712"/>
      <c r="HH154" s="713"/>
      <c r="HI154" s="714"/>
      <c r="HJ154" s="715"/>
      <c r="HK154" s="716"/>
      <c r="HL154" s="717"/>
      <c r="HM154" s="1326"/>
      <c r="HN154" s="497" t="e">
        <f t="shared" ref="HN154:HN155" si="4037">IF(EXACT(VLOOKUP(HG154,OFERTA_0,2,FALSE),HH154),1,0)</f>
        <v>#N/A</v>
      </c>
      <c r="HO154" s="497" t="e">
        <f t="shared" ref="HO154:HO155" si="4038">IF(EXACT(VLOOKUP(HG154,OFERTA_0,3,FALSE),HI154),1,0)</f>
        <v>#N/A</v>
      </c>
      <c r="HP154" s="498" t="e">
        <f t="shared" ref="HP154:HP155" si="4039">IF(EXACT(VLOOKUP(HG154,OFERTA_0,4,FALSE),HJ154),1,0)</f>
        <v>#N/A</v>
      </c>
      <c r="HQ154" s="498">
        <f t="shared" ref="HQ154:HQ155" si="4040">IF(HK154=0,0,1)</f>
        <v>0</v>
      </c>
      <c r="HR154" s="498">
        <f t="shared" ref="HR154:HR155" si="4041">IF(HL154=0,0,1)</f>
        <v>0</v>
      </c>
      <c r="HS154" s="498" t="e">
        <f t="shared" ref="HS154:HS155" si="4042">PRODUCT(HN154:HR154)</f>
        <v>#N/A</v>
      </c>
      <c r="HT154" s="504">
        <f t="shared" ref="HT154:HT155" si="4043">ROUND(HL154,0)</f>
        <v>0</v>
      </c>
      <c r="HU154" s="500">
        <f t="shared" ref="HU154:HU155" si="4044">HL154-HT154</f>
        <v>0</v>
      </c>
      <c r="HX154" s="712"/>
      <c r="HY154" s="713"/>
      <c r="HZ154" s="714"/>
      <c r="IA154" s="715"/>
      <c r="IB154" s="716"/>
      <c r="IC154" s="717"/>
      <c r="ID154" s="1326"/>
      <c r="IE154" s="497" t="e">
        <f t="shared" ref="IE154:IE155" si="4045">IF(EXACT(VLOOKUP(HX154,OFERTA_0,2,FALSE),HY154),1,0)</f>
        <v>#N/A</v>
      </c>
      <c r="IF154" s="497" t="e">
        <f t="shared" ref="IF154:IF155" si="4046">IF(EXACT(VLOOKUP(HX154,OFERTA_0,3,FALSE),HZ154),1,0)</f>
        <v>#N/A</v>
      </c>
      <c r="IG154" s="498" t="e">
        <f t="shared" ref="IG154:IG155" si="4047">IF(EXACT(VLOOKUP(HX154,OFERTA_0,4,FALSE),IA154),1,0)</f>
        <v>#N/A</v>
      </c>
      <c r="IH154" s="498">
        <f t="shared" ref="IH154:IH155" si="4048">IF(IB154=0,0,1)</f>
        <v>0</v>
      </c>
      <c r="II154" s="498">
        <f t="shared" ref="II154:II155" si="4049">IF(IC154=0,0,1)</f>
        <v>0</v>
      </c>
      <c r="IJ154" s="498" t="e">
        <f t="shared" ref="IJ154:IJ155" si="4050">PRODUCT(IE154:II154)</f>
        <v>#N/A</v>
      </c>
      <c r="IK154" s="504">
        <f t="shared" ref="IK154:IK155" si="4051">ROUND(IC154,0)</f>
        <v>0</v>
      </c>
      <c r="IL154" s="500">
        <f t="shared" ref="IL154:IL155" si="4052">IC154-IK154</f>
        <v>0</v>
      </c>
      <c r="IO154" s="712"/>
      <c r="IP154" s="713"/>
      <c r="IQ154" s="714"/>
      <c r="IR154" s="715"/>
      <c r="IS154" s="716"/>
      <c r="IT154" s="717"/>
      <c r="IU154" s="1326"/>
      <c r="IV154" s="497" t="e">
        <f t="shared" ref="IV154:IV155" si="4053">IF(EXACT(VLOOKUP(IO154,OFERTA_0,2,FALSE),IP154),1,0)</f>
        <v>#N/A</v>
      </c>
      <c r="IW154" s="497" t="e">
        <f t="shared" ref="IW154:IW155" si="4054">IF(EXACT(VLOOKUP(IO154,OFERTA_0,3,FALSE),IQ154),1,0)</f>
        <v>#N/A</v>
      </c>
      <c r="IX154" s="498" t="e">
        <f t="shared" ref="IX154:IX155" si="4055">IF(EXACT(VLOOKUP(IO154,OFERTA_0,4,FALSE),IR154),1,0)</f>
        <v>#N/A</v>
      </c>
      <c r="IY154" s="498">
        <f t="shared" ref="IY154:IY155" si="4056">IF(IS154=0,0,1)</f>
        <v>0</v>
      </c>
      <c r="IZ154" s="498">
        <f t="shared" ref="IZ154:IZ155" si="4057">IF(IT154=0,0,1)</f>
        <v>0</v>
      </c>
      <c r="JA154" s="498" t="e">
        <f t="shared" ref="JA154:JA155" si="4058">PRODUCT(IV154:IZ154)</f>
        <v>#N/A</v>
      </c>
      <c r="JB154" s="504">
        <f t="shared" ref="JB154:JB155" si="4059">ROUND(IT154,0)</f>
        <v>0</v>
      </c>
      <c r="JC154" s="500">
        <f t="shared" ref="JC154:JC155" si="4060">IT154-JB154</f>
        <v>0</v>
      </c>
      <c r="JF154" s="712"/>
      <c r="JG154" s="713"/>
      <c r="JH154" s="714"/>
      <c r="JI154" s="715"/>
      <c r="JJ154" s="716"/>
      <c r="JK154" s="717"/>
      <c r="JL154" s="1326"/>
      <c r="JM154" s="497" t="e">
        <f t="shared" ref="JM154:JM155" si="4061">IF(EXACT(VLOOKUP(JF154,OFERTA_0,2,FALSE),JG154),1,0)</f>
        <v>#N/A</v>
      </c>
      <c r="JN154" s="497" t="e">
        <f t="shared" ref="JN154:JN155" si="4062">IF(EXACT(VLOOKUP(JF154,OFERTA_0,3,FALSE),JH154),1,0)</f>
        <v>#N/A</v>
      </c>
      <c r="JO154" s="498" t="e">
        <f t="shared" ref="JO154:JO155" si="4063">IF(EXACT(VLOOKUP(JF154,OFERTA_0,4,FALSE),JI154),1,0)</f>
        <v>#N/A</v>
      </c>
      <c r="JP154" s="498">
        <f t="shared" ref="JP154:JP155" si="4064">IF(JJ154=0,0,1)</f>
        <v>0</v>
      </c>
      <c r="JQ154" s="498">
        <f t="shared" ref="JQ154:JQ155" si="4065">IF(JK154=0,0,1)</f>
        <v>0</v>
      </c>
      <c r="JR154" s="498" t="e">
        <f t="shared" ref="JR154:JR155" si="4066">PRODUCT(JM154:JQ154)</f>
        <v>#N/A</v>
      </c>
      <c r="JS154" s="504">
        <f t="shared" ref="JS154:JS155" si="4067">ROUND(JK154,0)</f>
        <v>0</v>
      </c>
      <c r="JT154" s="500">
        <f t="shared" ref="JT154:JT155" si="4068">JK154-JS154</f>
        <v>0</v>
      </c>
      <c r="JW154" s="712"/>
      <c r="JX154" s="713"/>
      <c r="JY154" s="714"/>
      <c r="JZ154" s="715"/>
      <c r="KA154" s="716"/>
      <c r="KB154" s="717"/>
      <c r="KC154" s="1326"/>
      <c r="KD154" s="497" t="e">
        <f t="shared" ref="KD154:KD155" si="4069">IF(EXACT(VLOOKUP(JW154,OFERTA_0,2,FALSE),JX154),1,0)</f>
        <v>#N/A</v>
      </c>
      <c r="KE154" s="497" t="e">
        <f t="shared" ref="KE154:KE155" si="4070">IF(EXACT(VLOOKUP(JW154,OFERTA_0,3,FALSE),JY154),1,0)</f>
        <v>#N/A</v>
      </c>
      <c r="KF154" s="498" t="e">
        <f t="shared" ref="KF154:KF155" si="4071">IF(EXACT(VLOOKUP(JW154,OFERTA_0,4,FALSE),JZ154),1,0)</f>
        <v>#N/A</v>
      </c>
      <c r="KG154" s="498">
        <f t="shared" ref="KG154:KG155" si="4072">IF(KA154=0,0,1)</f>
        <v>0</v>
      </c>
      <c r="KH154" s="498">
        <f t="shared" ref="KH154:KH155" si="4073">IF(KB154=0,0,1)</f>
        <v>0</v>
      </c>
      <c r="KI154" s="498" t="e">
        <f t="shared" ref="KI154:KI155" si="4074">PRODUCT(KD154:KH154)</f>
        <v>#N/A</v>
      </c>
      <c r="KJ154" s="504">
        <f t="shared" ref="KJ154:KJ155" si="4075">ROUND(KB154,0)</f>
        <v>0</v>
      </c>
      <c r="KK154" s="500">
        <f t="shared" ref="KK154:KK155" si="4076">KB154-KJ154</f>
        <v>0</v>
      </c>
      <c r="KN154" s="712"/>
      <c r="KO154" s="713"/>
      <c r="KP154" s="714"/>
      <c r="KQ154" s="715"/>
      <c r="KR154" s="716"/>
      <c r="KS154" s="717"/>
      <c r="KT154" s="1326"/>
      <c r="KU154" s="497" t="e">
        <f t="shared" ref="KU154:KU155" si="4077">IF(EXACT(VLOOKUP(KN154,OFERTA_0,2,FALSE),KO154),1,0)</f>
        <v>#N/A</v>
      </c>
      <c r="KV154" s="497" t="e">
        <f t="shared" ref="KV154:KV155" si="4078">IF(EXACT(VLOOKUP(KN154,OFERTA_0,3,FALSE),KP154),1,0)</f>
        <v>#N/A</v>
      </c>
      <c r="KW154" s="498" t="e">
        <f t="shared" ref="KW154:KW155" si="4079">IF(EXACT(VLOOKUP(KN154,OFERTA_0,4,FALSE),KQ154),1,0)</f>
        <v>#N/A</v>
      </c>
      <c r="KX154" s="498">
        <f t="shared" ref="KX154:KX155" si="4080">IF(KR154=0,0,1)</f>
        <v>0</v>
      </c>
      <c r="KY154" s="498">
        <f t="shared" ref="KY154:KY155" si="4081">IF(KS154=0,0,1)</f>
        <v>0</v>
      </c>
      <c r="KZ154" s="498" t="e">
        <f t="shared" ref="KZ154:KZ155" si="4082">PRODUCT(KU154:KY154)</f>
        <v>#N/A</v>
      </c>
      <c r="LA154" s="504">
        <f t="shared" ref="LA154:LA155" si="4083">ROUND(KS154,0)</f>
        <v>0</v>
      </c>
      <c r="LB154" s="500">
        <f t="shared" ref="LB154:LB155" si="4084">KS154-LA154</f>
        <v>0</v>
      </c>
      <c r="LE154" s="712"/>
      <c r="LF154" s="713"/>
      <c r="LG154" s="714"/>
      <c r="LH154" s="715"/>
      <c r="LI154" s="716"/>
      <c r="LJ154" s="717"/>
      <c r="LK154" s="1326"/>
      <c r="LL154" s="497" t="e">
        <f t="shared" ref="LL154:LL155" si="4085">IF(EXACT(VLOOKUP(LE154,OFERTA_0,2,FALSE),LF154),1,0)</f>
        <v>#N/A</v>
      </c>
      <c r="LM154" s="497" t="e">
        <f t="shared" ref="LM154:LM155" si="4086">IF(EXACT(VLOOKUP(LE154,OFERTA_0,3,FALSE),LG154),1,0)</f>
        <v>#N/A</v>
      </c>
      <c r="LN154" s="498" t="e">
        <f t="shared" ref="LN154:LN155" si="4087">IF(EXACT(VLOOKUP(LE154,OFERTA_0,4,FALSE),LH154),1,0)</f>
        <v>#N/A</v>
      </c>
      <c r="LO154" s="498">
        <f t="shared" ref="LO154:LO155" si="4088">IF(LI154=0,0,1)</f>
        <v>0</v>
      </c>
      <c r="LP154" s="498">
        <f t="shared" ref="LP154:LP155" si="4089">IF(LJ154=0,0,1)</f>
        <v>0</v>
      </c>
      <c r="LQ154" s="498" t="e">
        <f t="shared" ref="LQ154:LQ155" si="4090">PRODUCT(LL154:LP154)</f>
        <v>#N/A</v>
      </c>
      <c r="LR154" s="504">
        <f t="shared" ref="LR154:LR155" si="4091">ROUND(LJ154,0)</f>
        <v>0</v>
      </c>
      <c r="LS154" s="500">
        <f t="shared" ref="LS154:LS155" si="4092">LJ154-LR154</f>
        <v>0</v>
      </c>
      <c r="LV154" s="712"/>
      <c r="LW154" s="713"/>
      <c r="LX154" s="714"/>
      <c r="LY154" s="715"/>
      <c r="LZ154" s="716"/>
      <c r="MA154" s="717"/>
      <c r="MB154" s="1326"/>
      <c r="MC154" s="497" t="e">
        <f t="shared" ref="MC154:MC155" si="4093">IF(EXACT(VLOOKUP(LV154,OFERTA_0,2,FALSE),LW154),1,0)</f>
        <v>#N/A</v>
      </c>
      <c r="MD154" s="497" t="e">
        <f t="shared" ref="MD154:MD155" si="4094">IF(EXACT(VLOOKUP(LV154,OFERTA_0,3,FALSE),LX154),1,0)</f>
        <v>#N/A</v>
      </c>
      <c r="ME154" s="498" t="e">
        <f t="shared" ref="ME154:ME155" si="4095">IF(EXACT(VLOOKUP(LV154,OFERTA_0,4,FALSE),LY154),1,0)</f>
        <v>#N/A</v>
      </c>
      <c r="MF154" s="498">
        <f t="shared" ref="MF154:MF155" si="4096">IF(LZ154=0,0,1)</f>
        <v>0</v>
      </c>
      <c r="MG154" s="498">
        <f t="shared" ref="MG154:MG155" si="4097">IF(MA154=0,0,1)</f>
        <v>0</v>
      </c>
      <c r="MH154" s="498" t="e">
        <f t="shared" ref="MH154:MH155" si="4098">PRODUCT(MC154:MG154)</f>
        <v>#N/A</v>
      </c>
      <c r="MI154" s="504">
        <f t="shared" ref="MI154:MI155" si="4099">ROUND(MA154,0)</f>
        <v>0</v>
      </c>
      <c r="MJ154" s="500">
        <f t="shared" ref="MJ154:MJ155" si="4100">MA154-MI154</f>
        <v>0</v>
      </c>
      <c r="MM154" s="712"/>
      <c r="MN154" s="713"/>
      <c r="MO154" s="714"/>
      <c r="MP154" s="715"/>
      <c r="MQ154" s="716"/>
      <c r="MR154" s="717"/>
      <c r="MS154" s="1326"/>
      <c r="MT154" s="497" t="e">
        <f t="shared" ref="MT154:MT155" si="4101">IF(EXACT(VLOOKUP(MM154,OFERTA_0,2,FALSE),MN154),1,0)</f>
        <v>#N/A</v>
      </c>
      <c r="MU154" s="497" t="e">
        <f t="shared" ref="MU154:MU155" si="4102">IF(EXACT(VLOOKUP(MM154,OFERTA_0,3,FALSE),MO154),1,0)</f>
        <v>#N/A</v>
      </c>
      <c r="MV154" s="498" t="e">
        <f t="shared" ref="MV154:MV155" si="4103">IF(EXACT(VLOOKUP(MM154,OFERTA_0,4,FALSE),MP154),1,0)</f>
        <v>#N/A</v>
      </c>
      <c r="MW154" s="498">
        <f t="shared" ref="MW154:MW155" si="4104">IF(MQ154=0,0,1)</f>
        <v>0</v>
      </c>
      <c r="MX154" s="498">
        <f t="shared" ref="MX154:MX155" si="4105">IF(MR154=0,0,1)</f>
        <v>0</v>
      </c>
      <c r="MY154" s="498" t="e">
        <f t="shared" ref="MY154:MY155" si="4106">PRODUCT(MT154:MX154)</f>
        <v>#N/A</v>
      </c>
      <c r="MZ154" s="504">
        <f t="shared" ref="MZ154:MZ155" si="4107">ROUND(MR154,0)</f>
        <v>0</v>
      </c>
      <c r="NA154" s="500">
        <f t="shared" ref="NA154:NA155" si="4108">MR154-MZ154</f>
        <v>0</v>
      </c>
      <c r="ND154" s="712"/>
      <c r="NE154" s="713"/>
      <c r="NF154" s="714"/>
      <c r="NG154" s="715"/>
      <c r="NH154" s="716"/>
      <c r="NI154" s="717"/>
      <c r="NJ154" s="1326"/>
      <c r="NK154" s="497" t="e">
        <f t="shared" ref="NK154:NK155" si="4109">IF(EXACT(VLOOKUP(ND154,OFERTA_0,2,FALSE),NE154),1,0)</f>
        <v>#N/A</v>
      </c>
      <c r="NL154" s="497" t="e">
        <f t="shared" ref="NL154:NL155" si="4110">IF(EXACT(VLOOKUP(ND154,OFERTA_0,3,FALSE),NF154),1,0)</f>
        <v>#N/A</v>
      </c>
      <c r="NM154" s="498" t="e">
        <f t="shared" ref="NM154:NM155" si="4111">IF(EXACT(VLOOKUP(ND154,OFERTA_0,4,FALSE),NG154),1,0)</f>
        <v>#N/A</v>
      </c>
      <c r="NN154" s="498">
        <f t="shared" ref="NN154:NN155" si="4112">IF(NH154=0,0,1)</f>
        <v>0</v>
      </c>
      <c r="NO154" s="498">
        <f t="shared" ref="NO154:NO155" si="4113">IF(NI154=0,0,1)</f>
        <v>0</v>
      </c>
      <c r="NP154" s="498" t="e">
        <f t="shared" ref="NP154:NP155" si="4114">PRODUCT(NK154:NO154)</f>
        <v>#N/A</v>
      </c>
      <c r="NQ154" s="504">
        <f t="shared" ref="NQ154:NQ155" si="4115">ROUND(NI154,0)</f>
        <v>0</v>
      </c>
      <c r="NR154" s="500">
        <f t="shared" ref="NR154:NR155" si="4116">NI154-NQ154</f>
        <v>0</v>
      </c>
      <c r="NU154" s="712"/>
      <c r="NV154" s="713"/>
      <c r="NW154" s="714"/>
      <c r="NX154" s="715"/>
      <c r="NY154" s="716"/>
      <c r="NZ154" s="717"/>
      <c r="OA154" s="1326"/>
      <c r="OB154" s="497" t="e">
        <f t="shared" ref="OB154:OB155" si="4117">IF(EXACT(VLOOKUP(NU154,OFERTA_0,2,FALSE),NV154),1,0)</f>
        <v>#N/A</v>
      </c>
      <c r="OC154" s="497" t="e">
        <f t="shared" ref="OC154:OC155" si="4118">IF(EXACT(VLOOKUP(NU154,OFERTA_0,3,FALSE),NW154),1,0)</f>
        <v>#N/A</v>
      </c>
      <c r="OD154" s="498" t="e">
        <f t="shared" ref="OD154:OD155" si="4119">IF(EXACT(VLOOKUP(NU154,OFERTA_0,4,FALSE),NX154),1,0)</f>
        <v>#N/A</v>
      </c>
      <c r="OE154" s="498">
        <f t="shared" ref="OE154:OE155" si="4120">IF(NY154=0,0,1)</f>
        <v>0</v>
      </c>
      <c r="OF154" s="498">
        <f t="shared" ref="OF154:OF155" si="4121">IF(NZ154=0,0,1)</f>
        <v>0</v>
      </c>
      <c r="OG154" s="498" t="e">
        <f t="shared" ref="OG154:OG155" si="4122">PRODUCT(OB154:OF154)</f>
        <v>#N/A</v>
      </c>
      <c r="OH154" s="504">
        <f t="shared" ref="OH154:OH155" si="4123">ROUND(NZ154,0)</f>
        <v>0</v>
      </c>
      <c r="OI154" s="500">
        <f t="shared" ref="OI154:OI155" si="4124">NZ154-OH154</f>
        <v>0</v>
      </c>
      <c r="OL154" s="712"/>
      <c r="OM154" s="713"/>
      <c r="ON154" s="714"/>
      <c r="OO154" s="715"/>
      <c r="OP154" s="716"/>
      <c r="OQ154" s="717"/>
      <c r="OR154" s="1326"/>
      <c r="OS154" s="497" t="e">
        <f t="shared" ref="OS154:OS155" si="4125">IF(EXACT(VLOOKUP(OL154,OFERTA_0,2,FALSE),OM154),1,0)</f>
        <v>#N/A</v>
      </c>
      <c r="OT154" s="497" t="e">
        <f t="shared" ref="OT154:OT155" si="4126">IF(EXACT(VLOOKUP(OL154,OFERTA_0,3,FALSE),ON154),1,0)</f>
        <v>#N/A</v>
      </c>
      <c r="OU154" s="498" t="e">
        <f t="shared" ref="OU154:OU155" si="4127">IF(EXACT(VLOOKUP(OL154,OFERTA_0,4,FALSE),OO154),1,0)</f>
        <v>#N/A</v>
      </c>
      <c r="OV154" s="498">
        <f t="shared" ref="OV154:OV155" si="4128">IF(OP154=0,0,1)</f>
        <v>0</v>
      </c>
      <c r="OW154" s="498">
        <f t="shared" ref="OW154:OW155" si="4129">IF(OQ154=0,0,1)</f>
        <v>0</v>
      </c>
      <c r="OX154" s="498" t="e">
        <f t="shared" ref="OX154:OX155" si="4130">PRODUCT(OS154:OW154)</f>
        <v>#N/A</v>
      </c>
      <c r="OY154" s="504">
        <f t="shared" ref="OY154:OY155" si="4131">ROUND(OQ154,0)</f>
        <v>0</v>
      </c>
      <c r="OZ154" s="500">
        <f t="shared" ref="OZ154:OZ155" si="4132">OQ154-OY154</f>
        <v>0</v>
      </c>
      <c r="PC154" s="712"/>
      <c r="PD154" s="713"/>
      <c r="PE154" s="714"/>
      <c r="PF154" s="715"/>
      <c r="PG154" s="716"/>
      <c r="PH154" s="717"/>
      <c r="PI154" s="1326"/>
      <c r="PJ154" s="497" t="e">
        <f t="shared" ref="PJ154:PJ155" si="4133">IF(EXACT(VLOOKUP(PC154,OFERTA_0,2,FALSE),PD154),1,0)</f>
        <v>#N/A</v>
      </c>
      <c r="PK154" s="497" t="e">
        <f t="shared" ref="PK154:PK155" si="4134">IF(EXACT(VLOOKUP(PC154,OFERTA_0,3,FALSE),PE154),1,0)</f>
        <v>#N/A</v>
      </c>
      <c r="PL154" s="498" t="e">
        <f t="shared" ref="PL154:PL155" si="4135">IF(EXACT(VLOOKUP(PC154,OFERTA_0,4,FALSE),PF154),1,0)</f>
        <v>#N/A</v>
      </c>
      <c r="PM154" s="498">
        <f t="shared" ref="PM154:PM155" si="4136">IF(PG154=0,0,1)</f>
        <v>0</v>
      </c>
      <c r="PN154" s="498">
        <f t="shared" ref="PN154:PN155" si="4137">IF(PH154=0,0,1)</f>
        <v>0</v>
      </c>
      <c r="PO154" s="498" t="e">
        <f t="shared" ref="PO154:PO155" si="4138">PRODUCT(PJ154:PN154)</f>
        <v>#N/A</v>
      </c>
      <c r="PP154" s="504">
        <f t="shared" ref="PP154:PP155" si="4139">ROUND(PH154,0)</f>
        <v>0</v>
      </c>
      <c r="PQ154" s="500">
        <f t="shared" ref="PQ154:PQ155" si="4140">PH154-PP154</f>
        <v>0</v>
      </c>
      <c r="PT154" s="712"/>
      <c r="PU154" s="713"/>
      <c r="PV154" s="714"/>
      <c r="PW154" s="715"/>
      <c r="PX154" s="716"/>
      <c r="PY154" s="717"/>
      <c r="PZ154" s="1326"/>
      <c r="QA154" s="497" t="e">
        <f t="shared" ref="QA154:QA155" si="4141">IF(EXACT(VLOOKUP(PT154,OFERTA_0,2,FALSE),PU154),1,0)</f>
        <v>#N/A</v>
      </c>
      <c r="QB154" s="497" t="e">
        <f t="shared" ref="QB154:QB155" si="4142">IF(EXACT(VLOOKUP(PT154,OFERTA_0,3,FALSE),PV154),1,0)</f>
        <v>#N/A</v>
      </c>
      <c r="QC154" s="498" t="e">
        <f t="shared" ref="QC154:QC155" si="4143">IF(EXACT(VLOOKUP(PT154,OFERTA_0,4,FALSE),PW154),1,0)</f>
        <v>#N/A</v>
      </c>
      <c r="QD154" s="498">
        <f t="shared" ref="QD154:QD155" si="4144">IF(PX154=0,0,1)</f>
        <v>0</v>
      </c>
      <c r="QE154" s="498">
        <f t="shared" ref="QE154:QE155" si="4145">IF(PY154=0,0,1)</f>
        <v>0</v>
      </c>
      <c r="QF154" s="498" t="e">
        <f t="shared" ref="QF154:QF155" si="4146">PRODUCT(QA154:QE154)</f>
        <v>#N/A</v>
      </c>
      <c r="QG154" s="504">
        <f t="shared" ref="QG154:QG155" si="4147">ROUND(PY154,0)</f>
        <v>0</v>
      </c>
      <c r="QH154" s="500">
        <f t="shared" ref="QH154:QH155" si="4148">PY154-QG154</f>
        <v>0</v>
      </c>
      <c r="QK154" s="712"/>
      <c r="QL154" s="713"/>
      <c r="QM154" s="714"/>
      <c r="QN154" s="715"/>
      <c r="QO154" s="716"/>
      <c r="QP154" s="717"/>
      <c r="QQ154" s="1326"/>
      <c r="QR154" s="497" t="e">
        <f t="shared" ref="QR154:QR155" si="4149">IF(EXACT(VLOOKUP(QK154,OFERTA_0,2,FALSE),QL154),1,0)</f>
        <v>#N/A</v>
      </c>
      <c r="QS154" s="497" t="e">
        <f t="shared" ref="QS154:QS155" si="4150">IF(EXACT(VLOOKUP(QK154,OFERTA_0,3,FALSE),QM154),1,0)</f>
        <v>#N/A</v>
      </c>
      <c r="QT154" s="498" t="e">
        <f t="shared" ref="QT154:QT155" si="4151">IF(EXACT(VLOOKUP(QK154,OFERTA_0,4,FALSE),QN154),1,0)</f>
        <v>#N/A</v>
      </c>
      <c r="QU154" s="498">
        <f t="shared" ref="QU154:QU155" si="4152">IF(QO154=0,0,1)</f>
        <v>0</v>
      </c>
      <c r="QV154" s="498">
        <f t="shared" ref="QV154:QV155" si="4153">IF(QP154=0,0,1)</f>
        <v>0</v>
      </c>
      <c r="QW154" s="498" t="e">
        <f t="shared" ref="QW154:QW155" si="4154">PRODUCT(QR154:QV154)</f>
        <v>#N/A</v>
      </c>
      <c r="QX154" s="504">
        <f t="shared" ref="QX154:QX155" si="4155">ROUND(QP154,0)</f>
        <v>0</v>
      </c>
      <c r="QY154" s="500">
        <f t="shared" ref="QY154:QY155" si="4156">QP154-QX154</f>
        <v>0</v>
      </c>
      <c r="RB154" s="381"/>
      <c r="RC154" s="382"/>
      <c r="RD154" s="383"/>
      <c r="RE154" s="384"/>
      <c r="RF154" s="385"/>
      <c r="RG154" s="386"/>
      <c r="RH154" s="386"/>
      <c r="RI154" s="497"/>
      <c r="RJ154" s="497"/>
      <c r="RK154" s="501"/>
      <c r="RL154" s="501"/>
      <c r="RM154" s="501"/>
      <c r="RN154" s="501"/>
      <c r="RO154" s="502"/>
      <c r="RP154" s="503"/>
      <c r="RS154" s="381"/>
      <c r="RT154" s="382"/>
      <c r="RU154" s="383"/>
      <c r="RV154" s="384"/>
      <c r="RW154" s="385"/>
      <c r="RX154" s="386"/>
      <c r="RY154" s="386"/>
      <c r="RZ154" s="497"/>
      <c r="SA154" s="497"/>
      <c r="SB154" s="501"/>
      <c r="SC154" s="501"/>
      <c r="SD154" s="501"/>
      <c r="SE154" s="501"/>
      <c r="SF154" s="502"/>
      <c r="SG154" s="503"/>
      <c r="SJ154" s="381"/>
      <c r="SK154" s="382"/>
      <c r="SL154" s="383"/>
      <c r="SM154" s="384"/>
      <c r="SN154" s="385"/>
      <c r="SO154" s="386"/>
      <c r="SP154" s="386"/>
      <c r="SQ154" s="497"/>
      <c r="SR154" s="497"/>
      <c r="SS154" s="501"/>
      <c r="ST154" s="501"/>
      <c r="SU154" s="501"/>
      <c r="SV154" s="501"/>
      <c r="SW154" s="502"/>
      <c r="SX154" s="503"/>
    </row>
    <row r="155" spans="2:518" ht="57" customHeight="1" thickTop="1" thickBot="1">
      <c r="B155" s="832" t="s">
        <v>649</v>
      </c>
      <c r="C155" s="833" t="s">
        <v>324</v>
      </c>
      <c r="D155" s="834" t="s">
        <v>650</v>
      </c>
      <c r="E155" s="835" t="s">
        <v>146</v>
      </c>
      <c r="F155" s="836">
        <v>2</v>
      </c>
      <c r="G155" s="916">
        <v>0</v>
      </c>
      <c r="H155" s="837">
        <v>0</v>
      </c>
      <c r="K155" s="934" t="s">
        <v>649</v>
      </c>
      <c r="L155" s="935" t="s">
        <v>324</v>
      </c>
      <c r="M155" s="936" t="s">
        <v>687</v>
      </c>
      <c r="N155" s="937" t="s">
        <v>146</v>
      </c>
      <c r="O155" s="938">
        <v>2</v>
      </c>
      <c r="P155" s="1017">
        <v>315000</v>
      </c>
      <c r="Q155" s="939">
        <v>630000</v>
      </c>
      <c r="R155" s="497">
        <v>1</v>
      </c>
      <c r="S155" s="497">
        <f t="shared" si="3940"/>
        <v>1</v>
      </c>
      <c r="T155" s="498">
        <f t="shared" si="3941"/>
        <v>1</v>
      </c>
      <c r="U155" s="498">
        <f t="shared" si="3942"/>
        <v>1</v>
      </c>
      <c r="V155" s="498">
        <f t="shared" si="3943"/>
        <v>1</v>
      </c>
      <c r="W155" s="498">
        <f t="shared" si="3944"/>
        <v>1</v>
      </c>
      <c r="X155" s="504">
        <f t="shared" si="3945"/>
        <v>630000</v>
      </c>
      <c r="Y155" s="500">
        <f t="shared" si="3946"/>
        <v>0</v>
      </c>
      <c r="Z155" s="486"/>
      <c r="AA155" s="486"/>
      <c r="AB155" s="934" t="s">
        <v>649</v>
      </c>
      <c r="AC155" s="935" t="s">
        <v>324</v>
      </c>
      <c r="AD155" s="936" t="s">
        <v>650</v>
      </c>
      <c r="AE155" s="937" t="s">
        <v>146</v>
      </c>
      <c r="AF155" s="938">
        <v>2</v>
      </c>
      <c r="AG155" s="1017">
        <v>53000</v>
      </c>
      <c r="AH155" s="939">
        <v>106000</v>
      </c>
      <c r="AI155" s="497">
        <f t="shared" si="3947"/>
        <v>1</v>
      </c>
      <c r="AJ155" s="497">
        <f t="shared" si="3948"/>
        <v>1</v>
      </c>
      <c r="AK155" s="498">
        <f t="shared" si="3949"/>
        <v>1</v>
      </c>
      <c r="AL155" s="498">
        <f t="shared" si="3950"/>
        <v>1</v>
      </c>
      <c r="AM155" s="498">
        <f t="shared" si="3951"/>
        <v>1</v>
      </c>
      <c r="AN155" s="498">
        <f t="shared" si="3952"/>
        <v>1</v>
      </c>
      <c r="AO155" s="504">
        <f t="shared" si="3953"/>
        <v>106000</v>
      </c>
      <c r="AP155" s="500">
        <f t="shared" si="3954"/>
        <v>0</v>
      </c>
      <c r="AQ155" s="486"/>
      <c r="AR155" s="486"/>
      <c r="AS155" s="934" t="s">
        <v>649</v>
      </c>
      <c r="AT155" s="935" t="s">
        <v>324</v>
      </c>
      <c r="AU155" s="936" t="s">
        <v>650</v>
      </c>
      <c r="AV155" s="937" t="s">
        <v>146</v>
      </c>
      <c r="AW155" s="938">
        <v>2</v>
      </c>
      <c r="AX155" s="1017">
        <v>9060</v>
      </c>
      <c r="AY155" s="939">
        <v>18120</v>
      </c>
      <c r="AZ155" s="497">
        <f t="shared" si="3955"/>
        <v>1</v>
      </c>
      <c r="BA155" s="497">
        <f t="shared" si="3956"/>
        <v>1</v>
      </c>
      <c r="BB155" s="498">
        <f t="shared" si="3957"/>
        <v>1</v>
      </c>
      <c r="BC155" s="498">
        <f t="shared" si="3958"/>
        <v>1</v>
      </c>
      <c r="BD155" s="498">
        <f t="shared" si="3959"/>
        <v>1</v>
      </c>
      <c r="BE155" s="498">
        <f t="shared" si="3960"/>
        <v>1</v>
      </c>
      <c r="BF155" s="504">
        <f t="shared" si="3961"/>
        <v>18120</v>
      </c>
      <c r="BG155" s="500">
        <f t="shared" si="3962"/>
        <v>0</v>
      </c>
      <c r="BJ155" s="934" t="s">
        <v>649</v>
      </c>
      <c r="BK155" s="935" t="s">
        <v>324</v>
      </c>
      <c r="BL155" s="936" t="s">
        <v>650</v>
      </c>
      <c r="BM155" s="937" t="s">
        <v>146</v>
      </c>
      <c r="BN155" s="938">
        <v>2</v>
      </c>
      <c r="BO155" s="1017">
        <v>8172</v>
      </c>
      <c r="BP155" s="939">
        <v>16344</v>
      </c>
      <c r="BQ155" s="497">
        <f t="shared" si="3963"/>
        <v>1</v>
      </c>
      <c r="BR155" s="497">
        <f t="shared" si="3964"/>
        <v>1</v>
      </c>
      <c r="BS155" s="498">
        <f t="shared" si="3965"/>
        <v>1</v>
      </c>
      <c r="BT155" s="498">
        <f t="shared" si="3966"/>
        <v>1</v>
      </c>
      <c r="BU155" s="498">
        <f t="shared" si="3967"/>
        <v>1</v>
      </c>
      <c r="BV155" s="498">
        <f t="shared" si="3968"/>
        <v>1</v>
      </c>
      <c r="BW155" s="504">
        <f t="shared" si="3969"/>
        <v>16344</v>
      </c>
      <c r="BX155" s="500">
        <f t="shared" si="3970"/>
        <v>0</v>
      </c>
      <c r="CA155" s="934" t="s">
        <v>649</v>
      </c>
      <c r="CB155" s="935" t="s">
        <v>324</v>
      </c>
      <c r="CC155" s="936" t="s">
        <v>650</v>
      </c>
      <c r="CD155" s="937" t="s">
        <v>146</v>
      </c>
      <c r="CE155" s="938">
        <v>2</v>
      </c>
      <c r="CF155" s="1017">
        <v>37192</v>
      </c>
      <c r="CG155" s="939">
        <v>74384</v>
      </c>
      <c r="CH155" s="497">
        <f t="shared" si="3971"/>
        <v>1</v>
      </c>
      <c r="CI155" s="497">
        <f t="shared" si="3972"/>
        <v>1</v>
      </c>
      <c r="CJ155" s="498">
        <f t="shared" si="3973"/>
        <v>1</v>
      </c>
      <c r="CK155" s="498">
        <f t="shared" si="3974"/>
        <v>1</v>
      </c>
      <c r="CL155" s="498">
        <f t="shared" si="3975"/>
        <v>1</v>
      </c>
      <c r="CM155" s="498">
        <f t="shared" si="3976"/>
        <v>1</v>
      </c>
      <c r="CN155" s="504">
        <f t="shared" si="3977"/>
        <v>74384</v>
      </c>
      <c r="CO155" s="500">
        <f t="shared" si="3978"/>
        <v>0</v>
      </c>
      <c r="CR155" s="934" t="s">
        <v>649</v>
      </c>
      <c r="CS155" s="935" t="s">
        <v>324</v>
      </c>
      <c r="CT155" s="936" t="s">
        <v>650</v>
      </c>
      <c r="CU155" s="937" t="s">
        <v>146</v>
      </c>
      <c r="CV155" s="1030">
        <v>2</v>
      </c>
      <c r="CW155" s="1017">
        <v>37191</v>
      </c>
      <c r="CX155" s="698">
        <f t="shared" si="3979"/>
        <v>74382</v>
      </c>
      <c r="CY155" s="497">
        <f t="shared" si="3980"/>
        <v>1</v>
      </c>
      <c r="CZ155" s="497">
        <f t="shared" si="3981"/>
        <v>1</v>
      </c>
      <c r="DA155" s="498">
        <f t="shared" si="3982"/>
        <v>1</v>
      </c>
      <c r="DB155" s="498">
        <f t="shared" si="3983"/>
        <v>1</v>
      </c>
      <c r="DC155" s="498">
        <f t="shared" si="3984"/>
        <v>1</v>
      </c>
      <c r="DD155" s="498">
        <f t="shared" si="3985"/>
        <v>1</v>
      </c>
      <c r="DE155" s="504">
        <f t="shared" si="3986"/>
        <v>74382</v>
      </c>
      <c r="DF155" s="500">
        <f t="shared" si="3987"/>
        <v>0</v>
      </c>
      <c r="DI155" s="934" t="s">
        <v>649</v>
      </c>
      <c r="DJ155" s="935" t="s">
        <v>324</v>
      </c>
      <c r="DK155" s="936" t="s">
        <v>650</v>
      </c>
      <c r="DL155" s="937" t="s">
        <v>146</v>
      </c>
      <c r="DM155" s="938">
        <v>2</v>
      </c>
      <c r="DN155" s="1017">
        <v>850000</v>
      </c>
      <c r="DO155" s="939">
        <v>1700000</v>
      </c>
      <c r="DP155" s="497">
        <f t="shared" si="3988"/>
        <v>1</v>
      </c>
      <c r="DQ155" s="497">
        <f t="shared" si="3989"/>
        <v>1</v>
      </c>
      <c r="DR155" s="498">
        <f t="shared" si="3990"/>
        <v>1</v>
      </c>
      <c r="DS155" s="498">
        <f t="shared" si="3991"/>
        <v>1</v>
      </c>
      <c r="DT155" s="498">
        <f t="shared" si="3992"/>
        <v>1</v>
      </c>
      <c r="DU155" s="498">
        <f t="shared" si="3993"/>
        <v>1</v>
      </c>
      <c r="DV155" s="504">
        <f t="shared" si="3994"/>
        <v>1700000</v>
      </c>
      <c r="DW155" s="500">
        <f t="shared" si="3995"/>
        <v>0</v>
      </c>
      <c r="DZ155" s="934" t="s">
        <v>649</v>
      </c>
      <c r="EA155" s="935" t="s">
        <v>324</v>
      </c>
      <c r="EB155" s="936" t="s">
        <v>650</v>
      </c>
      <c r="EC155" s="937" t="s">
        <v>146</v>
      </c>
      <c r="ED155" s="1030">
        <v>2</v>
      </c>
      <c r="EE155" s="1017">
        <v>37189</v>
      </c>
      <c r="EF155" s="698">
        <f t="shared" si="3996"/>
        <v>74378</v>
      </c>
      <c r="EG155" s="497">
        <f t="shared" si="3997"/>
        <v>1</v>
      </c>
      <c r="EH155" s="497">
        <f t="shared" si="3998"/>
        <v>1</v>
      </c>
      <c r="EI155" s="498">
        <f t="shared" si="3999"/>
        <v>1</v>
      </c>
      <c r="EJ155" s="498">
        <f t="shared" si="4000"/>
        <v>1</v>
      </c>
      <c r="EK155" s="498">
        <f t="shared" si="4001"/>
        <v>1</v>
      </c>
      <c r="EL155" s="498">
        <f t="shared" si="4002"/>
        <v>1</v>
      </c>
      <c r="EM155" s="504">
        <f t="shared" si="4003"/>
        <v>74378</v>
      </c>
      <c r="EN155" s="500">
        <f t="shared" si="4004"/>
        <v>0</v>
      </c>
      <c r="EQ155" s="718"/>
      <c r="ER155" s="666"/>
      <c r="ES155" s="667"/>
      <c r="ET155" s="676"/>
      <c r="EU155" s="669"/>
      <c r="EV155" s="719"/>
      <c r="EW155" s="1326"/>
      <c r="EX155" s="497" t="e">
        <f t="shared" si="4005"/>
        <v>#N/A</v>
      </c>
      <c r="EY155" s="497" t="e">
        <f t="shared" si="4006"/>
        <v>#N/A</v>
      </c>
      <c r="EZ155" s="498" t="e">
        <f t="shared" si="4007"/>
        <v>#N/A</v>
      </c>
      <c r="FA155" s="498">
        <f t="shared" si="4008"/>
        <v>0</v>
      </c>
      <c r="FB155" s="498">
        <f t="shared" si="4009"/>
        <v>0</v>
      </c>
      <c r="FC155" s="498" t="e">
        <f t="shared" si="4010"/>
        <v>#N/A</v>
      </c>
      <c r="FD155" s="504">
        <f t="shared" si="4011"/>
        <v>0</v>
      </c>
      <c r="FE155" s="500">
        <f t="shared" si="4012"/>
        <v>0</v>
      </c>
      <c r="FH155" s="718"/>
      <c r="FI155" s="666"/>
      <c r="FJ155" s="667"/>
      <c r="FK155" s="676"/>
      <c r="FL155" s="669"/>
      <c r="FM155" s="719"/>
      <c r="FN155" s="1326"/>
      <c r="FO155" s="497" t="e">
        <f t="shared" si="4013"/>
        <v>#N/A</v>
      </c>
      <c r="FP155" s="497" t="e">
        <f t="shared" si="4014"/>
        <v>#N/A</v>
      </c>
      <c r="FQ155" s="498" t="e">
        <f t="shared" si="4015"/>
        <v>#N/A</v>
      </c>
      <c r="FR155" s="498">
        <f t="shared" si="4016"/>
        <v>0</v>
      </c>
      <c r="FS155" s="498">
        <f t="shared" si="4017"/>
        <v>0</v>
      </c>
      <c r="FT155" s="498" t="e">
        <f t="shared" si="4018"/>
        <v>#N/A</v>
      </c>
      <c r="FU155" s="504">
        <f t="shared" si="4019"/>
        <v>0</v>
      </c>
      <c r="FV155" s="500">
        <f t="shared" si="4020"/>
        <v>0</v>
      </c>
      <c r="FY155" s="718"/>
      <c r="FZ155" s="666"/>
      <c r="GA155" s="667"/>
      <c r="GB155" s="676"/>
      <c r="GC155" s="669"/>
      <c r="GD155" s="719"/>
      <c r="GE155" s="1326"/>
      <c r="GF155" s="497" t="e">
        <f t="shared" si="4021"/>
        <v>#N/A</v>
      </c>
      <c r="GG155" s="497" t="e">
        <f t="shared" si="4022"/>
        <v>#N/A</v>
      </c>
      <c r="GH155" s="498" t="e">
        <f t="shared" si="4023"/>
        <v>#N/A</v>
      </c>
      <c r="GI155" s="498">
        <f t="shared" si="4024"/>
        <v>0</v>
      </c>
      <c r="GJ155" s="498">
        <f t="shared" si="4025"/>
        <v>0</v>
      </c>
      <c r="GK155" s="498" t="e">
        <f t="shared" si="4026"/>
        <v>#N/A</v>
      </c>
      <c r="GL155" s="504">
        <f t="shared" si="4027"/>
        <v>0</v>
      </c>
      <c r="GM155" s="500">
        <f t="shared" si="4028"/>
        <v>0</v>
      </c>
      <c r="GP155" s="718"/>
      <c r="GQ155" s="666"/>
      <c r="GR155" s="667"/>
      <c r="GS155" s="676"/>
      <c r="GT155" s="669"/>
      <c r="GU155" s="719"/>
      <c r="GV155" s="1326"/>
      <c r="GW155" s="497" t="e">
        <f t="shared" si="4029"/>
        <v>#N/A</v>
      </c>
      <c r="GX155" s="497" t="e">
        <f t="shared" si="4030"/>
        <v>#N/A</v>
      </c>
      <c r="GY155" s="498" t="e">
        <f t="shared" si="4031"/>
        <v>#N/A</v>
      </c>
      <c r="GZ155" s="498">
        <f t="shared" si="4032"/>
        <v>0</v>
      </c>
      <c r="HA155" s="498">
        <f t="shared" si="4033"/>
        <v>0</v>
      </c>
      <c r="HB155" s="498" t="e">
        <f t="shared" si="4034"/>
        <v>#N/A</v>
      </c>
      <c r="HC155" s="504">
        <f t="shared" si="4035"/>
        <v>0</v>
      </c>
      <c r="HD155" s="500">
        <f t="shared" si="4036"/>
        <v>0</v>
      </c>
      <c r="HG155" s="718"/>
      <c r="HH155" s="666"/>
      <c r="HI155" s="667"/>
      <c r="HJ155" s="676"/>
      <c r="HK155" s="669"/>
      <c r="HL155" s="719"/>
      <c r="HM155" s="1326"/>
      <c r="HN155" s="497" t="e">
        <f t="shared" si="4037"/>
        <v>#N/A</v>
      </c>
      <c r="HO155" s="497" t="e">
        <f t="shared" si="4038"/>
        <v>#N/A</v>
      </c>
      <c r="HP155" s="498" t="e">
        <f t="shared" si="4039"/>
        <v>#N/A</v>
      </c>
      <c r="HQ155" s="498">
        <f t="shared" si="4040"/>
        <v>0</v>
      </c>
      <c r="HR155" s="498">
        <f t="shared" si="4041"/>
        <v>0</v>
      </c>
      <c r="HS155" s="498" t="e">
        <f t="shared" si="4042"/>
        <v>#N/A</v>
      </c>
      <c r="HT155" s="504">
        <f t="shared" si="4043"/>
        <v>0</v>
      </c>
      <c r="HU155" s="500">
        <f t="shared" si="4044"/>
        <v>0</v>
      </c>
      <c r="HX155" s="718"/>
      <c r="HY155" s="666"/>
      <c r="HZ155" s="667"/>
      <c r="IA155" s="676"/>
      <c r="IB155" s="669"/>
      <c r="IC155" s="719"/>
      <c r="ID155" s="1326"/>
      <c r="IE155" s="497" t="e">
        <f t="shared" si="4045"/>
        <v>#N/A</v>
      </c>
      <c r="IF155" s="497" t="e">
        <f t="shared" si="4046"/>
        <v>#N/A</v>
      </c>
      <c r="IG155" s="498" t="e">
        <f t="shared" si="4047"/>
        <v>#N/A</v>
      </c>
      <c r="IH155" s="498">
        <f t="shared" si="4048"/>
        <v>0</v>
      </c>
      <c r="II155" s="498">
        <f t="shared" si="4049"/>
        <v>0</v>
      </c>
      <c r="IJ155" s="498" t="e">
        <f t="shared" si="4050"/>
        <v>#N/A</v>
      </c>
      <c r="IK155" s="504">
        <f t="shared" si="4051"/>
        <v>0</v>
      </c>
      <c r="IL155" s="500">
        <f t="shared" si="4052"/>
        <v>0</v>
      </c>
      <c r="IO155" s="718"/>
      <c r="IP155" s="666"/>
      <c r="IQ155" s="667"/>
      <c r="IR155" s="676"/>
      <c r="IS155" s="669"/>
      <c r="IT155" s="719"/>
      <c r="IU155" s="1326"/>
      <c r="IV155" s="497" t="e">
        <f t="shared" si="4053"/>
        <v>#N/A</v>
      </c>
      <c r="IW155" s="497" t="e">
        <f t="shared" si="4054"/>
        <v>#N/A</v>
      </c>
      <c r="IX155" s="498" t="e">
        <f t="shared" si="4055"/>
        <v>#N/A</v>
      </c>
      <c r="IY155" s="498">
        <f t="shared" si="4056"/>
        <v>0</v>
      </c>
      <c r="IZ155" s="498">
        <f t="shared" si="4057"/>
        <v>0</v>
      </c>
      <c r="JA155" s="498" t="e">
        <f t="shared" si="4058"/>
        <v>#N/A</v>
      </c>
      <c r="JB155" s="504">
        <f t="shared" si="4059"/>
        <v>0</v>
      </c>
      <c r="JC155" s="500">
        <f t="shared" si="4060"/>
        <v>0</v>
      </c>
      <c r="JF155" s="718"/>
      <c r="JG155" s="666"/>
      <c r="JH155" s="667"/>
      <c r="JI155" s="676"/>
      <c r="JJ155" s="669"/>
      <c r="JK155" s="719"/>
      <c r="JL155" s="1326"/>
      <c r="JM155" s="497" t="e">
        <f t="shared" si="4061"/>
        <v>#N/A</v>
      </c>
      <c r="JN155" s="497" t="e">
        <f t="shared" si="4062"/>
        <v>#N/A</v>
      </c>
      <c r="JO155" s="498" t="e">
        <f t="shared" si="4063"/>
        <v>#N/A</v>
      </c>
      <c r="JP155" s="498">
        <f t="shared" si="4064"/>
        <v>0</v>
      </c>
      <c r="JQ155" s="498">
        <f t="shared" si="4065"/>
        <v>0</v>
      </c>
      <c r="JR155" s="498" t="e">
        <f t="shared" si="4066"/>
        <v>#N/A</v>
      </c>
      <c r="JS155" s="504">
        <f t="shared" si="4067"/>
        <v>0</v>
      </c>
      <c r="JT155" s="500">
        <f t="shared" si="4068"/>
        <v>0</v>
      </c>
      <c r="JW155" s="718"/>
      <c r="JX155" s="666"/>
      <c r="JY155" s="667"/>
      <c r="JZ155" s="676"/>
      <c r="KA155" s="669"/>
      <c r="KB155" s="719"/>
      <c r="KC155" s="1326"/>
      <c r="KD155" s="497" t="e">
        <f t="shared" si="4069"/>
        <v>#N/A</v>
      </c>
      <c r="KE155" s="497" t="e">
        <f t="shared" si="4070"/>
        <v>#N/A</v>
      </c>
      <c r="KF155" s="498" t="e">
        <f t="shared" si="4071"/>
        <v>#N/A</v>
      </c>
      <c r="KG155" s="498">
        <f t="shared" si="4072"/>
        <v>0</v>
      </c>
      <c r="KH155" s="498">
        <f t="shared" si="4073"/>
        <v>0</v>
      </c>
      <c r="KI155" s="498" t="e">
        <f t="shared" si="4074"/>
        <v>#N/A</v>
      </c>
      <c r="KJ155" s="504">
        <f t="shared" si="4075"/>
        <v>0</v>
      </c>
      <c r="KK155" s="500">
        <f t="shared" si="4076"/>
        <v>0</v>
      </c>
      <c r="KN155" s="718"/>
      <c r="KO155" s="666"/>
      <c r="KP155" s="667"/>
      <c r="KQ155" s="676"/>
      <c r="KR155" s="669"/>
      <c r="KS155" s="719"/>
      <c r="KT155" s="1326"/>
      <c r="KU155" s="497" t="e">
        <f t="shared" si="4077"/>
        <v>#N/A</v>
      </c>
      <c r="KV155" s="497" t="e">
        <f t="shared" si="4078"/>
        <v>#N/A</v>
      </c>
      <c r="KW155" s="498" t="e">
        <f t="shared" si="4079"/>
        <v>#N/A</v>
      </c>
      <c r="KX155" s="498">
        <f t="shared" si="4080"/>
        <v>0</v>
      </c>
      <c r="KY155" s="498">
        <f t="shared" si="4081"/>
        <v>0</v>
      </c>
      <c r="KZ155" s="498" t="e">
        <f t="shared" si="4082"/>
        <v>#N/A</v>
      </c>
      <c r="LA155" s="504">
        <f t="shared" si="4083"/>
        <v>0</v>
      </c>
      <c r="LB155" s="500">
        <f t="shared" si="4084"/>
        <v>0</v>
      </c>
      <c r="LE155" s="718"/>
      <c r="LF155" s="666"/>
      <c r="LG155" s="667"/>
      <c r="LH155" s="676"/>
      <c r="LI155" s="669"/>
      <c r="LJ155" s="719"/>
      <c r="LK155" s="1326"/>
      <c r="LL155" s="497" t="e">
        <f t="shared" si="4085"/>
        <v>#N/A</v>
      </c>
      <c r="LM155" s="497" t="e">
        <f t="shared" si="4086"/>
        <v>#N/A</v>
      </c>
      <c r="LN155" s="498" t="e">
        <f t="shared" si="4087"/>
        <v>#N/A</v>
      </c>
      <c r="LO155" s="498">
        <f t="shared" si="4088"/>
        <v>0</v>
      </c>
      <c r="LP155" s="498">
        <f t="shared" si="4089"/>
        <v>0</v>
      </c>
      <c r="LQ155" s="498" t="e">
        <f t="shared" si="4090"/>
        <v>#N/A</v>
      </c>
      <c r="LR155" s="504">
        <f t="shared" si="4091"/>
        <v>0</v>
      </c>
      <c r="LS155" s="500">
        <f t="shared" si="4092"/>
        <v>0</v>
      </c>
      <c r="LV155" s="718"/>
      <c r="LW155" s="666"/>
      <c r="LX155" s="667"/>
      <c r="LY155" s="676"/>
      <c r="LZ155" s="669"/>
      <c r="MA155" s="719"/>
      <c r="MB155" s="1326"/>
      <c r="MC155" s="497" t="e">
        <f t="shared" si="4093"/>
        <v>#N/A</v>
      </c>
      <c r="MD155" s="497" t="e">
        <f t="shared" si="4094"/>
        <v>#N/A</v>
      </c>
      <c r="ME155" s="498" t="e">
        <f t="shared" si="4095"/>
        <v>#N/A</v>
      </c>
      <c r="MF155" s="498">
        <f t="shared" si="4096"/>
        <v>0</v>
      </c>
      <c r="MG155" s="498">
        <f t="shared" si="4097"/>
        <v>0</v>
      </c>
      <c r="MH155" s="498" t="e">
        <f t="shared" si="4098"/>
        <v>#N/A</v>
      </c>
      <c r="MI155" s="504">
        <f t="shared" si="4099"/>
        <v>0</v>
      </c>
      <c r="MJ155" s="500">
        <f t="shared" si="4100"/>
        <v>0</v>
      </c>
      <c r="MM155" s="718"/>
      <c r="MN155" s="666"/>
      <c r="MO155" s="667"/>
      <c r="MP155" s="676"/>
      <c r="MQ155" s="669"/>
      <c r="MR155" s="719"/>
      <c r="MS155" s="1326"/>
      <c r="MT155" s="497" t="e">
        <f t="shared" si="4101"/>
        <v>#N/A</v>
      </c>
      <c r="MU155" s="497" t="e">
        <f t="shared" si="4102"/>
        <v>#N/A</v>
      </c>
      <c r="MV155" s="498" t="e">
        <f t="shared" si="4103"/>
        <v>#N/A</v>
      </c>
      <c r="MW155" s="498">
        <f t="shared" si="4104"/>
        <v>0</v>
      </c>
      <c r="MX155" s="498">
        <f t="shared" si="4105"/>
        <v>0</v>
      </c>
      <c r="MY155" s="498" t="e">
        <f t="shared" si="4106"/>
        <v>#N/A</v>
      </c>
      <c r="MZ155" s="504">
        <f t="shared" si="4107"/>
        <v>0</v>
      </c>
      <c r="NA155" s="500">
        <f t="shared" si="4108"/>
        <v>0</v>
      </c>
      <c r="ND155" s="718"/>
      <c r="NE155" s="666"/>
      <c r="NF155" s="667"/>
      <c r="NG155" s="676"/>
      <c r="NH155" s="669"/>
      <c r="NI155" s="719"/>
      <c r="NJ155" s="1326"/>
      <c r="NK155" s="497" t="e">
        <f t="shared" si="4109"/>
        <v>#N/A</v>
      </c>
      <c r="NL155" s="497" t="e">
        <f t="shared" si="4110"/>
        <v>#N/A</v>
      </c>
      <c r="NM155" s="498" t="e">
        <f t="shared" si="4111"/>
        <v>#N/A</v>
      </c>
      <c r="NN155" s="498">
        <f t="shared" si="4112"/>
        <v>0</v>
      </c>
      <c r="NO155" s="498">
        <f t="shared" si="4113"/>
        <v>0</v>
      </c>
      <c r="NP155" s="498" t="e">
        <f t="shared" si="4114"/>
        <v>#N/A</v>
      </c>
      <c r="NQ155" s="504">
        <f t="shared" si="4115"/>
        <v>0</v>
      </c>
      <c r="NR155" s="500">
        <f t="shared" si="4116"/>
        <v>0</v>
      </c>
      <c r="NU155" s="718"/>
      <c r="NV155" s="666"/>
      <c r="NW155" s="667"/>
      <c r="NX155" s="676"/>
      <c r="NY155" s="669"/>
      <c r="NZ155" s="719"/>
      <c r="OA155" s="1326"/>
      <c r="OB155" s="497" t="e">
        <f t="shared" si="4117"/>
        <v>#N/A</v>
      </c>
      <c r="OC155" s="497" t="e">
        <f t="shared" si="4118"/>
        <v>#N/A</v>
      </c>
      <c r="OD155" s="498" t="e">
        <f t="shared" si="4119"/>
        <v>#N/A</v>
      </c>
      <c r="OE155" s="498">
        <f t="shared" si="4120"/>
        <v>0</v>
      </c>
      <c r="OF155" s="498">
        <f t="shared" si="4121"/>
        <v>0</v>
      </c>
      <c r="OG155" s="498" t="e">
        <f t="shared" si="4122"/>
        <v>#N/A</v>
      </c>
      <c r="OH155" s="504">
        <f t="shared" si="4123"/>
        <v>0</v>
      </c>
      <c r="OI155" s="500">
        <f t="shared" si="4124"/>
        <v>0</v>
      </c>
      <c r="OL155" s="718"/>
      <c r="OM155" s="666"/>
      <c r="ON155" s="667"/>
      <c r="OO155" s="676"/>
      <c r="OP155" s="669"/>
      <c r="OQ155" s="719"/>
      <c r="OR155" s="1326"/>
      <c r="OS155" s="497" t="e">
        <f t="shared" si="4125"/>
        <v>#N/A</v>
      </c>
      <c r="OT155" s="497" t="e">
        <f t="shared" si="4126"/>
        <v>#N/A</v>
      </c>
      <c r="OU155" s="498" t="e">
        <f t="shared" si="4127"/>
        <v>#N/A</v>
      </c>
      <c r="OV155" s="498">
        <f t="shared" si="4128"/>
        <v>0</v>
      </c>
      <c r="OW155" s="498">
        <f t="shared" si="4129"/>
        <v>0</v>
      </c>
      <c r="OX155" s="498" t="e">
        <f t="shared" si="4130"/>
        <v>#N/A</v>
      </c>
      <c r="OY155" s="504">
        <f t="shared" si="4131"/>
        <v>0</v>
      </c>
      <c r="OZ155" s="500">
        <f t="shared" si="4132"/>
        <v>0</v>
      </c>
      <c r="PC155" s="718"/>
      <c r="PD155" s="666"/>
      <c r="PE155" s="667"/>
      <c r="PF155" s="676"/>
      <c r="PG155" s="669"/>
      <c r="PH155" s="719"/>
      <c r="PI155" s="1326"/>
      <c r="PJ155" s="497" t="e">
        <f t="shared" si="4133"/>
        <v>#N/A</v>
      </c>
      <c r="PK155" s="497" t="e">
        <f t="shared" si="4134"/>
        <v>#N/A</v>
      </c>
      <c r="PL155" s="498" t="e">
        <f t="shared" si="4135"/>
        <v>#N/A</v>
      </c>
      <c r="PM155" s="498">
        <f t="shared" si="4136"/>
        <v>0</v>
      </c>
      <c r="PN155" s="498">
        <f t="shared" si="4137"/>
        <v>0</v>
      </c>
      <c r="PO155" s="498" t="e">
        <f t="shared" si="4138"/>
        <v>#N/A</v>
      </c>
      <c r="PP155" s="504">
        <f t="shared" si="4139"/>
        <v>0</v>
      </c>
      <c r="PQ155" s="500">
        <f t="shared" si="4140"/>
        <v>0</v>
      </c>
      <c r="PT155" s="718"/>
      <c r="PU155" s="666"/>
      <c r="PV155" s="667"/>
      <c r="PW155" s="676"/>
      <c r="PX155" s="669"/>
      <c r="PY155" s="719"/>
      <c r="PZ155" s="1326"/>
      <c r="QA155" s="497" t="e">
        <f t="shared" si="4141"/>
        <v>#N/A</v>
      </c>
      <c r="QB155" s="497" t="e">
        <f t="shared" si="4142"/>
        <v>#N/A</v>
      </c>
      <c r="QC155" s="498" t="e">
        <f t="shared" si="4143"/>
        <v>#N/A</v>
      </c>
      <c r="QD155" s="498">
        <f t="shared" si="4144"/>
        <v>0</v>
      </c>
      <c r="QE155" s="498">
        <f t="shared" si="4145"/>
        <v>0</v>
      </c>
      <c r="QF155" s="498" t="e">
        <f t="shared" si="4146"/>
        <v>#N/A</v>
      </c>
      <c r="QG155" s="504">
        <f t="shared" si="4147"/>
        <v>0</v>
      </c>
      <c r="QH155" s="500">
        <f t="shared" si="4148"/>
        <v>0</v>
      </c>
      <c r="QK155" s="718"/>
      <c r="QL155" s="666"/>
      <c r="QM155" s="667"/>
      <c r="QN155" s="676"/>
      <c r="QO155" s="669"/>
      <c r="QP155" s="719"/>
      <c r="QQ155" s="1326"/>
      <c r="QR155" s="497" t="e">
        <f t="shared" si="4149"/>
        <v>#N/A</v>
      </c>
      <c r="QS155" s="497" t="e">
        <f t="shared" si="4150"/>
        <v>#N/A</v>
      </c>
      <c r="QT155" s="498" t="e">
        <f t="shared" si="4151"/>
        <v>#N/A</v>
      </c>
      <c r="QU155" s="498">
        <f t="shared" si="4152"/>
        <v>0</v>
      </c>
      <c r="QV155" s="498">
        <f t="shared" si="4153"/>
        <v>0</v>
      </c>
      <c r="QW155" s="498" t="e">
        <f t="shared" si="4154"/>
        <v>#N/A</v>
      </c>
      <c r="QX155" s="504">
        <f t="shared" si="4155"/>
        <v>0</v>
      </c>
      <c r="QY155" s="500">
        <f t="shared" si="4156"/>
        <v>0</v>
      </c>
      <c r="RB155" s="381"/>
      <c r="RC155" s="382"/>
      <c r="RD155" s="383"/>
      <c r="RE155" s="384"/>
      <c r="RF155" s="385"/>
      <c r="RG155" s="386"/>
      <c r="RH155" s="386"/>
      <c r="RI155" s="497"/>
      <c r="RJ155" s="497"/>
      <c r="RK155" s="501"/>
      <c r="RL155" s="501"/>
      <c r="RM155" s="501"/>
      <c r="RN155" s="501"/>
      <c r="RO155" s="502"/>
      <c r="RP155" s="503"/>
      <c r="RS155" s="381"/>
      <c r="RT155" s="382"/>
      <c r="RU155" s="383"/>
      <c r="RV155" s="384"/>
      <c r="RW155" s="385"/>
      <c r="RX155" s="386"/>
      <c r="RY155" s="386"/>
      <c r="RZ155" s="497"/>
      <c r="SA155" s="497"/>
      <c r="SB155" s="501"/>
      <c r="SC155" s="501"/>
      <c r="SD155" s="501"/>
      <c r="SE155" s="501"/>
      <c r="SF155" s="502"/>
      <c r="SG155" s="503"/>
      <c r="SJ155" s="381"/>
      <c r="SK155" s="382"/>
      <c r="SL155" s="383"/>
      <c r="SM155" s="384"/>
      <c r="SN155" s="385"/>
      <c r="SO155" s="386"/>
      <c r="SP155" s="386"/>
      <c r="SQ155" s="497"/>
      <c r="SR155" s="497"/>
      <c r="SS155" s="501"/>
      <c r="ST155" s="501"/>
      <c r="SU155" s="501"/>
      <c r="SV155" s="501"/>
      <c r="SW155" s="502"/>
      <c r="SX155" s="503"/>
    </row>
    <row r="156" spans="2:518" ht="57" customHeight="1" thickTop="1" thickBot="1">
      <c r="B156" s="863" t="s">
        <v>651</v>
      </c>
      <c r="C156" s="833" t="s">
        <v>324</v>
      </c>
      <c r="D156" s="834" t="s">
        <v>652</v>
      </c>
      <c r="E156" s="835" t="s">
        <v>146</v>
      </c>
      <c r="F156" s="836">
        <v>4</v>
      </c>
      <c r="G156" s="916">
        <v>0</v>
      </c>
      <c r="H156" s="837">
        <v>0</v>
      </c>
      <c r="K156" s="965" t="s">
        <v>651</v>
      </c>
      <c r="L156" s="935" t="s">
        <v>324</v>
      </c>
      <c r="M156" s="936" t="s">
        <v>688</v>
      </c>
      <c r="N156" s="937" t="s">
        <v>146</v>
      </c>
      <c r="O156" s="938">
        <v>4</v>
      </c>
      <c r="P156" s="1017">
        <v>162000</v>
      </c>
      <c r="Q156" s="939">
        <v>648000</v>
      </c>
      <c r="R156" s="497">
        <v>1</v>
      </c>
      <c r="S156" s="497">
        <f t="shared" si="3940"/>
        <v>1</v>
      </c>
      <c r="T156" s="498">
        <f t="shared" si="3941"/>
        <v>1</v>
      </c>
      <c r="U156" s="498">
        <f t="shared" si="3942"/>
        <v>1</v>
      </c>
      <c r="V156" s="498">
        <f t="shared" si="3943"/>
        <v>1</v>
      </c>
      <c r="W156" s="498">
        <f t="shared" si="3944"/>
        <v>1</v>
      </c>
      <c r="X156" s="504">
        <f t="shared" si="3945"/>
        <v>648000</v>
      </c>
      <c r="Y156" s="500">
        <f t="shared" si="3946"/>
        <v>0</v>
      </c>
      <c r="Z156" s="486"/>
      <c r="AA156" s="486"/>
      <c r="AB156" s="965" t="s">
        <v>651</v>
      </c>
      <c r="AC156" s="935" t="s">
        <v>324</v>
      </c>
      <c r="AD156" s="936" t="s">
        <v>652</v>
      </c>
      <c r="AE156" s="937" t="s">
        <v>146</v>
      </c>
      <c r="AF156" s="938">
        <v>4</v>
      </c>
      <c r="AG156" s="1017">
        <v>184000</v>
      </c>
      <c r="AH156" s="939">
        <v>736000</v>
      </c>
      <c r="AI156" s="497">
        <f t="shared" si="3947"/>
        <v>1</v>
      </c>
      <c r="AJ156" s="497">
        <f t="shared" si="3948"/>
        <v>1</v>
      </c>
      <c r="AK156" s="498">
        <f t="shared" si="3949"/>
        <v>1</v>
      </c>
      <c r="AL156" s="498">
        <f t="shared" si="3950"/>
        <v>1</v>
      </c>
      <c r="AM156" s="498">
        <f t="shared" si="3951"/>
        <v>1</v>
      </c>
      <c r="AN156" s="498">
        <f t="shared" si="3952"/>
        <v>1</v>
      </c>
      <c r="AO156" s="504">
        <f t="shared" si="3953"/>
        <v>736000</v>
      </c>
      <c r="AP156" s="500">
        <f t="shared" si="3954"/>
        <v>0</v>
      </c>
      <c r="AQ156" s="486"/>
      <c r="AR156" s="486"/>
      <c r="AS156" s="965" t="s">
        <v>651</v>
      </c>
      <c r="AT156" s="935" t="s">
        <v>324</v>
      </c>
      <c r="AU156" s="936" t="s">
        <v>652</v>
      </c>
      <c r="AV156" s="937" t="s">
        <v>146</v>
      </c>
      <c r="AW156" s="938">
        <v>4</v>
      </c>
      <c r="AX156" s="1017">
        <v>105580</v>
      </c>
      <c r="AY156" s="939">
        <v>422320</v>
      </c>
      <c r="AZ156" s="497">
        <f t="shared" si="3955"/>
        <v>1</v>
      </c>
      <c r="BA156" s="497">
        <f t="shared" si="3956"/>
        <v>1</v>
      </c>
      <c r="BB156" s="498">
        <f t="shared" si="3957"/>
        <v>1</v>
      </c>
      <c r="BC156" s="498">
        <f t="shared" si="3958"/>
        <v>1</v>
      </c>
      <c r="BD156" s="498">
        <f t="shared" si="3959"/>
        <v>1</v>
      </c>
      <c r="BE156" s="498">
        <f t="shared" si="3960"/>
        <v>1</v>
      </c>
      <c r="BF156" s="504">
        <f t="shared" si="3961"/>
        <v>422320</v>
      </c>
      <c r="BG156" s="500">
        <f t="shared" si="3962"/>
        <v>0</v>
      </c>
      <c r="BJ156" s="965" t="s">
        <v>651</v>
      </c>
      <c r="BK156" s="935" t="s">
        <v>324</v>
      </c>
      <c r="BL156" s="936" t="s">
        <v>652</v>
      </c>
      <c r="BM156" s="937" t="s">
        <v>146</v>
      </c>
      <c r="BN156" s="938">
        <v>4</v>
      </c>
      <c r="BO156" s="1017">
        <v>151139</v>
      </c>
      <c r="BP156" s="939">
        <v>604556</v>
      </c>
      <c r="BQ156" s="497">
        <f t="shared" si="3963"/>
        <v>1</v>
      </c>
      <c r="BR156" s="497">
        <f t="shared" si="3964"/>
        <v>1</v>
      </c>
      <c r="BS156" s="498">
        <f t="shared" si="3965"/>
        <v>1</v>
      </c>
      <c r="BT156" s="498">
        <f t="shared" si="3966"/>
        <v>1</v>
      </c>
      <c r="BU156" s="498">
        <f t="shared" si="3967"/>
        <v>1</v>
      </c>
      <c r="BV156" s="498">
        <f t="shared" si="3968"/>
        <v>1</v>
      </c>
      <c r="BW156" s="504">
        <f t="shared" si="3969"/>
        <v>604556</v>
      </c>
      <c r="BX156" s="500">
        <f t="shared" si="3970"/>
        <v>0</v>
      </c>
      <c r="CA156" s="965" t="s">
        <v>651</v>
      </c>
      <c r="CB156" s="935" t="s">
        <v>324</v>
      </c>
      <c r="CC156" s="936" t="s">
        <v>652</v>
      </c>
      <c r="CD156" s="937" t="s">
        <v>146</v>
      </c>
      <c r="CE156" s="938">
        <v>4</v>
      </c>
      <c r="CF156" s="1017">
        <v>114924</v>
      </c>
      <c r="CG156" s="939">
        <v>459696</v>
      </c>
      <c r="CH156" s="497">
        <f t="shared" si="3971"/>
        <v>1</v>
      </c>
      <c r="CI156" s="497">
        <f t="shared" si="3972"/>
        <v>1</v>
      </c>
      <c r="CJ156" s="498">
        <f t="shared" si="3973"/>
        <v>1</v>
      </c>
      <c r="CK156" s="498">
        <f t="shared" si="3974"/>
        <v>1</v>
      </c>
      <c r="CL156" s="498">
        <f t="shared" si="3975"/>
        <v>1</v>
      </c>
      <c r="CM156" s="498">
        <f t="shared" si="3976"/>
        <v>1</v>
      </c>
      <c r="CN156" s="504">
        <f t="shared" si="3977"/>
        <v>459696</v>
      </c>
      <c r="CO156" s="500">
        <f t="shared" si="3978"/>
        <v>0</v>
      </c>
      <c r="CR156" s="965" t="s">
        <v>651</v>
      </c>
      <c r="CS156" s="935" t="s">
        <v>324</v>
      </c>
      <c r="CT156" s="936" t="s">
        <v>652</v>
      </c>
      <c r="CU156" s="937" t="s">
        <v>146</v>
      </c>
      <c r="CV156" s="1030">
        <v>4</v>
      </c>
      <c r="CW156" s="1017">
        <v>114923</v>
      </c>
      <c r="CX156" s="698">
        <f t="shared" si="3979"/>
        <v>459692</v>
      </c>
      <c r="CY156" s="497">
        <f t="shared" si="3980"/>
        <v>1</v>
      </c>
      <c r="CZ156" s="497">
        <f t="shared" si="3981"/>
        <v>1</v>
      </c>
      <c r="DA156" s="498">
        <f t="shared" si="3982"/>
        <v>1</v>
      </c>
      <c r="DB156" s="498">
        <f t="shared" si="3983"/>
        <v>1</v>
      </c>
      <c r="DC156" s="498">
        <f t="shared" si="3984"/>
        <v>1</v>
      </c>
      <c r="DD156" s="498">
        <f t="shared" si="3985"/>
        <v>1</v>
      </c>
      <c r="DE156" s="504">
        <f t="shared" si="3986"/>
        <v>459692</v>
      </c>
      <c r="DF156" s="500">
        <f t="shared" si="3987"/>
        <v>0</v>
      </c>
      <c r="DI156" s="965" t="s">
        <v>651</v>
      </c>
      <c r="DJ156" s="935" t="s">
        <v>324</v>
      </c>
      <c r="DK156" s="936" t="s">
        <v>652</v>
      </c>
      <c r="DL156" s="937" t="s">
        <v>146</v>
      </c>
      <c r="DM156" s="938">
        <v>4</v>
      </c>
      <c r="DN156" s="1017">
        <v>800000</v>
      </c>
      <c r="DO156" s="939">
        <v>3200000</v>
      </c>
      <c r="DP156" s="497">
        <f t="shared" si="3988"/>
        <v>1</v>
      </c>
      <c r="DQ156" s="497">
        <f t="shared" si="3989"/>
        <v>1</v>
      </c>
      <c r="DR156" s="498">
        <f t="shared" si="3990"/>
        <v>1</v>
      </c>
      <c r="DS156" s="498">
        <f t="shared" si="3991"/>
        <v>1</v>
      </c>
      <c r="DT156" s="498">
        <f t="shared" si="3992"/>
        <v>1</v>
      </c>
      <c r="DU156" s="498">
        <f t="shared" si="3993"/>
        <v>1</v>
      </c>
      <c r="DV156" s="504">
        <f t="shared" si="3994"/>
        <v>3200000</v>
      </c>
      <c r="DW156" s="500">
        <f t="shared" si="3995"/>
        <v>0</v>
      </c>
      <c r="DZ156" s="965" t="s">
        <v>651</v>
      </c>
      <c r="EA156" s="935" t="s">
        <v>324</v>
      </c>
      <c r="EB156" s="936" t="s">
        <v>652</v>
      </c>
      <c r="EC156" s="937" t="s">
        <v>146</v>
      </c>
      <c r="ED156" s="1030">
        <v>4</v>
      </c>
      <c r="EE156" s="1017">
        <v>114916</v>
      </c>
      <c r="EF156" s="698">
        <f t="shared" si="3996"/>
        <v>459664</v>
      </c>
      <c r="EG156" s="497">
        <f t="shared" si="3997"/>
        <v>1</v>
      </c>
      <c r="EH156" s="497">
        <f t="shared" si="3998"/>
        <v>1</v>
      </c>
      <c r="EI156" s="498">
        <f t="shared" si="3999"/>
        <v>1</v>
      </c>
      <c r="EJ156" s="498">
        <f t="shared" si="4000"/>
        <v>1</v>
      </c>
      <c r="EK156" s="498">
        <f t="shared" si="4001"/>
        <v>1</v>
      </c>
      <c r="EL156" s="498">
        <f t="shared" si="4002"/>
        <v>1</v>
      </c>
      <c r="EM156" s="504">
        <f t="shared" si="4003"/>
        <v>459664</v>
      </c>
      <c r="EN156" s="500">
        <f t="shared" si="4004"/>
        <v>0</v>
      </c>
      <c r="EQ156" s="659"/>
      <c r="ER156" s="660"/>
      <c r="ES156" s="661"/>
      <c r="ET156" s="662"/>
      <c r="EU156" s="663"/>
      <c r="EV156" s="711"/>
      <c r="EW156" s="1326"/>
      <c r="EX156" s="497"/>
      <c r="EY156" s="497"/>
      <c r="EZ156" s="501"/>
      <c r="FA156" s="501"/>
      <c r="FB156" s="501"/>
      <c r="FC156" s="501"/>
      <c r="FD156" s="502"/>
      <c r="FE156" s="503"/>
      <c r="FH156" s="659"/>
      <c r="FI156" s="660"/>
      <c r="FJ156" s="661"/>
      <c r="FK156" s="662"/>
      <c r="FL156" s="663"/>
      <c r="FM156" s="711"/>
      <c r="FN156" s="1326"/>
      <c r="FO156" s="497"/>
      <c r="FP156" s="497"/>
      <c r="FQ156" s="501"/>
      <c r="FR156" s="501"/>
      <c r="FS156" s="501"/>
      <c r="FT156" s="501"/>
      <c r="FU156" s="502"/>
      <c r="FV156" s="503"/>
      <c r="FY156" s="659"/>
      <c r="FZ156" s="660"/>
      <c r="GA156" s="661"/>
      <c r="GB156" s="662"/>
      <c r="GC156" s="663"/>
      <c r="GD156" s="711"/>
      <c r="GE156" s="1326"/>
      <c r="GF156" s="497"/>
      <c r="GG156" s="497"/>
      <c r="GH156" s="501"/>
      <c r="GI156" s="501"/>
      <c r="GJ156" s="501"/>
      <c r="GK156" s="501"/>
      <c r="GL156" s="502"/>
      <c r="GM156" s="503"/>
      <c r="GP156" s="659"/>
      <c r="GQ156" s="660"/>
      <c r="GR156" s="661"/>
      <c r="GS156" s="662"/>
      <c r="GT156" s="663"/>
      <c r="GU156" s="711"/>
      <c r="GV156" s="1326"/>
      <c r="GW156" s="497"/>
      <c r="GX156" s="497"/>
      <c r="GY156" s="501"/>
      <c r="GZ156" s="501"/>
      <c r="HA156" s="501"/>
      <c r="HB156" s="501"/>
      <c r="HC156" s="502"/>
      <c r="HD156" s="503"/>
      <c r="HG156" s="659"/>
      <c r="HH156" s="660"/>
      <c r="HI156" s="661"/>
      <c r="HJ156" s="662"/>
      <c r="HK156" s="663"/>
      <c r="HL156" s="711"/>
      <c r="HM156" s="1326"/>
      <c r="HN156" s="497"/>
      <c r="HO156" s="497"/>
      <c r="HP156" s="501"/>
      <c r="HQ156" s="501"/>
      <c r="HR156" s="501"/>
      <c r="HS156" s="501"/>
      <c r="HT156" s="502"/>
      <c r="HU156" s="503"/>
      <c r="HX156" s="659"/>
      <c r="HY156" s="660"/>
      <c r="HZ156" s="661"/>
      <c r="IA156" s="662"/>
      <c r="IB156" s="663"/>
      <c r="IC156" s="711"/>
      <c r="ID156" s="1326"/>
      <c r="IE156" s="497"/>
      <c r="IF156" s="497"/>
      <c r="IG156" s="501"/>
      <c r="IH156" s="501"/>
      <c r="II156" s="501"/>
      <c r="IJ156" s="501"/>
      <c r="IK156" s="502"/>
      <c r="IL156" s="503"/>
      <c r="IO156" s="659"/>
      <c r="IP156" s="660"/>
      <c r="IQ156" s="661"/>
      <c r="IR156" s="662"/>
      <c r="IS156" s="663"/>
      <c r="IT156" s="711"/>
      <c r="IU156" s="1326"/>
      <c r="IV156" s="497"/>
      <c r="IW156" s="497"/>
      <c r="IX156" s="501"/>
      <c r="IY156" s="501"/>
      <c r="IZ156" s="501"/>
      <c r="JA156" s="501"/>
      <c r="JB156" s="502"/>
      <c r="JC156" s="503"/>
      <c r="JF156" s="659"/>
      <c r="JG156" s="660"/>
      <c r="JH156" s="661"/>
      <c r="JI156" s="662"/>
      <c r="JJ156" s="663"/>
      <c r="JK156" s="711"/>
      <c r="JL156" s="1326"/>
      <c r="JM156" s="497"/>
      <c r="JN156" s="497"/>
      <c r="JO156" s="501"/>
      <c r="JP156" s="501"/>
      <c r="JQ156" s="501"/>
      <c r="JR156" s="501"/>
      <c r="JS156" s="502"/>
      <c r="JT156" s="503"/>
      <c r="JW156" s="659"/>
      <c r="JX156" s="660"/>
      <c r="JY156" s="661"/>
      <c r="JZ156" s="662"/>
      <c r="KA156" s="663"/>
      <c r="KB156" s="711"/>
      <c r="KC156" s="1326"/>
      <c r="KD156" s="497"/>
      <c r="KE156" s="497"/>
      <c r="KF156" s="501"/>
      <c r="KG156" s="501"/>
      <c r="KH156" s="501"/>
      <c r="KI156" s="501"/>
      <c r="KJ156" s="502"/>
      <c r="KK156" s="503"/>
      <c r="KN156" s="659"/>
      <c r="KO156" s="660"/>
      <c r="KP156" s="661"/>
      <c r="KQ156" s="662"/>
      <c r="KR156" s="663"/>
      <c r="KS156" s="711"/>
      <c r="KT156" s="1326"/>
      <c r="KU156" s="497"/>
      <c r="KV156" s="497"/>
      <c r="KW156" s="501"/>
      <c r="KX156" s="501"/>
      <c r="KY156" s="501"/>
      <c r="KZ156" s="501"/>
      <c r="LA156" s="502"/>
      <c r="LB156" s="503"/>
      <c r="LE156" s="659"/>
      <c r="LF156" s="660"/>
      <c r="LG156" s="661"/>
      <c r="LH156" s="662"/>
      <c r="LI156" s="663"/>
      <c r="LJ156" s="711"/>
      <c r="LK156" s="1326"/>
      <c r="LL156" s="497"/>
      <c r="LM156" s="497"/>
      <c r="LN156" s="501"/>
      <c r="LO156" s="501"/>
      <c r="LP156" s="501"/>
      <c r="LQ156" s="501"/>
      <c r="LR156" s="502"/>
      <c r="LS156" s="503"/>
      <c r="LV156" s="659"/>
      <c r="LW156" s="660"/>
      <c r="LX156" s="661"/>
      <c r="LY156" s="662"/>
      <c r="LZ156" s="663"/>
      <c r="MA156" s="711"/>
      <c r="MB156" s="1326"/>
      <c r="MC156" s="497"/>
      <c r="MD156" s="497"/>
      <c r="ME156" s="501"/>
      <c r="MF156" s="501"/>
      <c r="MG156" s="501"/>
      <c r="MH156" s="501"/>
      <c r="MI156" s="502"/>
      <c r="MJ156" s="503"/>
      <c r="MM156" s="659"/>
      <c r="MN156" s="660"/>
      <c r="MO156" s="661"/>
      <c r="MP156" s="662"/>
      <c r="MQ156" s="663"/>
      <c r="MR156" s="711"/>
      <c r="MS156" s="1326"/>
      <c r="MT156" s="497"/>
      <c r="MU156" s="497"/>
      <c r="MV156" s="501"/>
      <c r="MW156" s="501"/>
      <c r="MX156" s="501"/>
      <c r="MY156" s="501"/>
      <c r="MZ156" s="502"/>
      <c r="NA156" s="503"/>
      <c r="ND156" s="659"/>
      <c r="NE156" s="660"/>
      <c r="NF156" s="661"/>
      <c r="NG156" s="662"/>
      <c r="NH156" s="663"/>
      <c r="NI156" s="711"/>
      <c r="NJ156" s="1326"/>
      <c r="NK156" s="497"/>
      <c r="NL156" s="497"/>
      <c r="NM156" s="501"/>
      <c r="NN156" s="501"/>
      <c r="NO156" s="501"/>
      <c r="NP156" s="501"/>
      <c r="NQ156" s="502"/>
      <c r="NR156" s="503"/>
      <c r="NU156" s="659"/>
      <c r="NV156" s="660"/>
      <c r="NW156" s="661"/>
      <c r="NX156" s="662"/>
      <c r="NY156" s="663"/>
      <c r="NZ156" s="711"/>
      <c r="OA156" s="1326"/>
      <c r="OB156" s="497"/>
      <c r="OC156" s="497"/>
      <c r="OD156" s="501"/>
      <c r="OE156" s="501"/>
      <c r="OF156" s="501"/>
      <c r="OG156" s="501"/>
      <c r="OH156" s="502"/>
      <c r="OI156" s="503"/>
      <c r="OL156" s="659"/>
      <c r="OM156" s="660"/>
      <c r="ON156" s="661"/>
      <c r="OO156" s="662"/>
      <c r="OP156" s="663"/>
      <c r="OQ156" s="711"/>
      <c r="OR156" s="1326"/>
      <c r="OS156" s="497"/>
      <c r="OT156" s="497"/>
      <c r="OU156" s="501"/>
      <c r="OV156" s="501"/>
      <c r="OW156" s="501"/>
      <c r="OX156" s="501"/>
      <c r="OY156" s="502"/>
      <c r="OZ156" s="503"/>
      <c r="PC156" s="659"/>
      <c r="PD156" s="660"/>
      <c r="PE156" s="661"/>
      <c r="PF156" s="662"/>
      <c r="PG156" s="663"/>
      <c r="PH156" s="711"/>
      <c r="PI156" s="1326"/>
      <c r="PJ156" s="497"/>
      <c r="PK156" s="497"/>
      <c r="PL156" s="501"/>
      <c r="PM156" s="501"/>
      <c r="PN156" s="501"/>
      <c r="PO156" s="501"/>
      <c r="PP156" s="502"/>
      <c r="PQ156" s="503"/>
      <c r="PT156" s="659"/>
      <c r="PU156" s="660"/>
      <c r="PV156" s="661"/>
      <c r="PW156" s="662"/>
      <c r="PX156" s="663"/>
      <c r="PY156" s="711"/>
      <c r="PZ156" s="1326"/>
      <c r="QA156" s="497"/>
      <c r="QB156" s="497"/>
      <c r="QC156" s="501"/>
      <c r="QD156" s="501"/>
      <c r="QE156" s="501"/>
      <c r="QF156" s="501"/>
      <c r="QG156" s="502"/>
      <c r="QH156" s="503"/>
      <c r="QK156" s="659"/>
      <c r="QL156" s="660"/>
      <c r="QM156" s="661"/>
      <c r="QN156" s="662"/>
      <c r="QO156" s="663"/>
      <c r="QP156" s="711"/>
      <c r="QQ156" s="1326"/>
      <c r="QR156" s="497"/>
      <c r="QS156" s="497"/>
      <c r="QT156" s="501"/>
      <c r="QU156" s="501"/>
      <c r="QV156" s="501"/>
      <c r="QW156" s="501"/>
      <c r="QX156" s="502"/>
      <c r="QY156" s="503"/>
      <c r="RB156" s="381"/>
      <c r="RC156" s="382"/>
      <c r="RD156" s="383"/>
      <c r="RE156" s="384"/>
      <c r="RF156" s="385"/>
      <c r="RG156" s="386"/>
      <c r="RH156" s="386"/>
      <c r="RI156" s="497"/>
      <c r="RJ156" s="497"/>
      <c r="RK156" s="501"/>
      <c r="RL156" s="501"/>
      <c r="RM156" s="501"/>
      <c r="RN156" s="501"/>
      <c r="RO156" s="502"/>
      <c r="RP156" s="503"/>
      <c r="RS156" s="381"/>
      <c r="RT156" s="382"/>
      <c r="RU156" s="383"/>
      <c r="RV156" s="384"/>
      <c r="RW156" s="385"/>
      <c r="RX156" s="386"/>
      <c r="RY156" s="386"/>
      <c r="RZ156" s="497"/>
      <c r="SA156" s="497"/>
      <c r="SB156" s="501"/>
      <c r="SC156" s="501"/>
      <c r="SD156" s="501"/>
      <c r="SE156" s="501"/>
      <c r="SF156" s="502"/>
      <c r="SG156" s="503"/>
      <c r="SJ156" s="381"/>
      <c r="SK156" s="382"/>
      <c r="SL156" s="383"/>
      <c r="SM156" s="384"/>
      <c r="SN156" s="385"/>
      <c r="SO156" s="386"/>
      <c r="SP156" s="386"/>
      <c r="SQ156" s="497"/>
      <c r="SR156" s="497"/>
      <c r="SS156" s="501"/>
      <c r="ST156" s="501"/>
      <c r="SU156" s="501"/>
      <c r="SV156" s="501"/>
      <c r="SW156" s="502"/>
      <c r="SX156" s="503"/>
    </row>
    <row r="157" spans="2:518" ht="57" customHeight="1" thickTop="1" thickBot="1">
      <c r="B157" s="832" t="s">
        <v>653</v>
      </c>
      <c r="C157" s="833" t="s">
        <v>324</v>
      </c>
      <c r="D157" s="834" t="s">
        <v>654</v>
      </c>
      <c r="E157" s="835" t="s">
        <v>146</v>
      </c>
      <c r="F157" s="836">
        <v>5</v>
      </c>
      <c r="G157" s="916">
        <v>0</v>
      </c>
      <c r="H157" s="837">
        <v>0</v>
      </c>
      <c r="K157" s="934" t="s">
        <v>653</v>
      </c>
      <c r="L157" s="935" t="s">
        <v>324</v>
      </c>
      <c r="M157" s="936" t="s">
        <v>669</v>
      </c>
      <c r="N157" s="937" t="s">
        <v>146</v>
      </c>
      <c r="O157" s="938">
        <v>5</v>
      </c>
      <c r="P157" s="1017">
        <v>315000</v>
      </c>
      <c r="Q157" s="939">
        <v>1575000</v>
      </c>
      <c r="R157" s="497">
        <v>1</v>
      </c>
      <c r="S157" s="497">
        <f t="shared" si="3940"/>
        <v>1</v>
      </c>
      <c r="T157" s="498">
        <f t="shared" si="3941"/>
        <v>1</v>
      </c>
      <c r="U157" s="498">
        <f t="shared" si="3942"/>
        <v>1</v>
      </c>
      <c r="V157" s="498">
        <f t="shared" si="3943"/>
        <v>1</v>
      </c>
      <c r="W157" s="498">
        <f t="shared" si="3944"/>
        <v>1</v>
      </c>
      <c r="X157" s="504">
        <f t="shared" si="3945"/>
        <v>1575000</v>
      </c>
      <c r="Y157" s="500">
        <f t="shared" si="3946"/>
        <v>0</v>
      </c>
      <c r="Z157" s="486"/>
      <c r="AA157" s="486"/>
      <c r="AB157" s="934" t="s">
        <v>653</v>
      </c>
      <c r="AC157" s="935" t="s">
        <v>324</v>
      </c>
      <c r="AD157" s="936" t="s">
        <v>654</v>
      </c>
      <c r="AE157" s="937" t="s">
        <v>146</v>
      </c>
      <c r="AF157" s="938">
        <v>5</v>
      </c>
      <c r="AG157" s="1017">
        <v>234000</v>
      </c>
      <c r="AH157" s="939">
        <v>1170000</v>
      </c>
      <c r="AI157" s="497">
        <f t="shared" si="3947"/>
        <v>1</v>
      </c>
      <c r="AJ157" s="497">
        <f t="shared" si="3948"/>
        <v>1</v>
      </c>
      <c r="AK157" s="498">
        <f t="shared" si="3949"/>
        <v>1</v>
      </c>
      <c r="AL157" s="498">
        <f t="shared" si="3950"/>
        <v>1</v>
      </c>
      <c r="AM157" s="498">
        <f t="shared" si="3951"/>
        <v>1</v>
      </c>
      <c r="AN157" s="498">
        <f t="shared" si="3952"/>
        <v>1</v>
      </c>
      <c r="AO157" s="504">
        <f t="shared" si="3953"/>
        <v>1170000</v>
      </c>
      <c r="AP157" s="500">
        <f t="shared" si="3954"/>
        <v>0</v>
      </c>
      <c r="AQ157" s="486"/>
      <c r="AR157" s="486"/>
      <c r="AS157" s="934" t="s">
        <v>653</v>
      </c>
      <c r="AT157" s="935" t="s">
        <v>324</v>
      </c>
      <c r="AU157" s="936" t="s">
        <v>654</v>
      </c>
      <c r="AV157" s="937" t="s">
        <v>146</v>
      </c>
      <c r="AW157" s="938">
        <v>5</v>
      </c>
      <c r="AX157" s="1017">
        <v>213750</v>
      </c>
      <c r="AY157" s="939">
        <v>1068750</v>
      </c>
      <c r="AZ157" s="497">
        <f t="shared" si="3955"/>
        <v>1</v>
      </c>
      <c r="BA157" s="497">
        <f t="shared" si="3956"/>
        <v>1</v>
      </c>
      <c r="BB157" s="498">
        <f t="shared" si="3957"/>
        <v>1</v>
      </c>
      <c r="BC157" s="498">
        <f t="shared" si="3958"/>
        <v>1</v>
      </c>
      <c r="BD157" s="498">
        <f t="shared" si="3959"/>
        <v>1</v>
      </c>
      <c r="BE157" s="498">
        <f t="shared" si="3960"/>
        <v>1</v>
      </c>
      <c r="BF157" s="504">
        <f t="shared" si="3961"/>
        <v>1068750</v>
      </c>
      <c r="BG157" s="500">
        <f t="shared" si="3962"/>
        <v>0</v>
      </c>
      <c r="BJ157" s="934" t="s">
        <v>653</v>
      </c>
      <c r="BK157" s="935" t="s">
        <v>324</v>
      </c>
      <c r="BL157" s="936" t="s">
        <v>654</v>
      </c>
      <c r="BM157" s="937" t="s">
        <v>146</v>
      </c>
      <c r="BN157" s="938">
        <v>5</v>
      </c>
      <c r="BO157" s="1017">
        <v>87105</v>
      </c>
      <c r="BP157" s="939">
        <v>435525</v>
      </c>
      <c r="BQ157" s="497">
        <f t="shared" si="3963"/>
        <v>1</v>
      </c>
      <c r="BR157" s="497">
        <f t="shared" si="3964"/>
        <v>1</v>
      </c>
      <c r="BS157" s="498">
        <f t="shared" si="3965"/>
        <v>1</v>
      </c>
      <c r="BT157" s="498">
        <f t="shared" si="3966"/>
        <v>1</v>
      </c>
      <c r="BU157" s="498">
        <f t="shared" si="3967"/>
        <v>1</v>
      </c>
      <c r="BV157" s="498">
        <f t="shared" si="3968"/>
        <v>1</v>
      </c>
      <c r="BW157" s="504">
        <f t="shared" si="3969"/>
        <v>435525</v>
      </c>
      <c r="BX157" s="500">
        <f t="shared" si="3970"/>
        <v>0</v>
      </c>
      <c r="CA157" s="934" t="s">
        <v>653</v>
      </c>
      <c r="CB157" s="935" t="s">
        <v>324</v>
      </c>
      <c r="CC157" s="936" t="s">
        <v>654</v>
      </c>
      <c r="CD157" s="937" t="s">
        <v>146</v>
      </c>
      <c r="CE157" s="938">
        <v>5</v>
      </c>
      <c r="CF157" s="1017">
        <v>176825</v>
      </c>
      <c r="CG157" s="939">
        <v>884125</v>
      </c>
      <c r="CH157" s="497">
        <f t="shared" si="3971"/>
        <v>1</v>
      </c>
      <c r="CI157" s="497">
        <f t="shared" si="3972"/>
        <v>1</v>
      </c>
      <c r="CJ157" s="498">
        <f t="shared" si="3973"/>
        <v>1</v>
      </c>
      <c r="CK157" s="498">
        <f t="shared" si="3974"/>
        <v>1</v>
      </c>
      <c r="CL157" s="498">
        <f t="shared" si="3975"/>
        <v>1</v>
      </c>
      <c r="CM157" s="498">
        <f t="shared" si="3976"/>
        <v>1</v>
      </c>
      <c r="CN157" s="504">
        <f t="shared" si="3977"/>
        <v>884125</v>
      </c>
      <c r="CO157" s="500">
        <f t="shared" si="3978"/>
        <v>0</v>
      </c>
      <c r="CR157" s="934" t="s">
        <v>653</v>
      </c>
      <c r="CS157" s="935" t="s">
        <v>324</v>
      </c>
      <c r="CT157" s="936" t="s">
        <v>654</v>
      </c>
      <c r="CU157" s="937" t="s">
        <v>146</v>
      </c>
      <c r="CV157" s="1030">
        <v>5</v>
      </c>
      <c r="CW157" s="1017">
        <v>176828</v>
      </c>
      <c r="CX157" s="698">
        <f t="shared" si="3979"/>
        <v>884140</v>
      </c>
      <c r="CY157" s="497">
        <f t="shared" si="3980"/>
        <v>1</v>
      </c>
      <c r="CZ157" s="497">
        <f t="shared" si="3981"/>
        <v>1</v>
      </c>
      <c r="DA157" s="498">
        <f t="shared" si="3982"/>
        <v>1</v>
      </c>
      <c r="DB157" s="498">
        <f t="shared" si="3983"/>
        <v>1</v>
      </c>
      <c r="DC157" s="498">
        <f t="shared" si="3984"/>
        <v>1</v>
      </c>
      <c r="DD157" s="498">
        <f t="shared" si="3985"/>
        <v>1</v>
      </c>
      <c r="DE157" s="504">
        <f t="shared" si="3986"/>
        <v>884140</v>
      </c>
      <c r="DF157" s="500">
        <f t="shared" si="3987"/>
        <v>0</v>
      </c>
      <c r="DI157" s="934" t="s">
        <v>653</v>
      </c>
      <c r="DJ157" s="935" t="s">
        <v>324</v>
      </c>
      <c r="DK157" s="936" t="s">
        <v>654</v>
      </c>
      <c r="DL157" s="937" t="s">
        <v>146</v>
      </c>
      <c r="DM157" s="938">
        <v>5</v>
      </c>
      <c r="DN157" s="1017">
        <v>450000</v>
      </c>
      <c r="DO157" s="939">
        <v>2250000</v>
      </c>
      <c r="DP157" s="497">
        <f t="shared" si="3988"/>
        <v>1</v>
      </c>
      <c r="DQ157" s="497">
        <f t="shared" si="3989"/>
        <v>1</v>
      </c>
      <c r="DR157" s="498">
        <f t="shared" si="3990"/>
        <v>1</v>
      </c>
      <c r="DS157" s="498">
        <f t="shared" si="3991"/>
        <v>1</v>
      </c>
      <c r="DT157" s="498">
        <f t="shared" si="3992"/>
        <v>1</v>
      </c>
      <c r="DU157" s="498">
        <f t="shared" si="3993"/>
        <v>1</v>
      </c>
      <c r="DV157" s="504">
        <f t="shared" si="3994"/>
        <v>2250000</v>
      </c>
      <c r="DW157" s="500">
        <f t="shared" si="3995"/>
        <v>0</v>
      </c>
      <c r="DZ157" s="934" t="s">
        <v>653</v>
      </c>
      <c r="EA157" s="935" t="s">
        <v>324</v>
      </c>
      <c r="EB157" s="936" t="s">
        <v>654</v>
      </c>
      <c r="EC157" s="937" t="s">
        <v>146</v>
      </c>
      <c r="ED157" s="1030">
        <v>5</v>
      </c>
      <c r="EE157" s="1017">
        <v>172895</v>
      </c>
      <c r="EF157" s="698">
        <f t="shared" si="3996"/>
        <v>864475</v>
      </c>
      <c r="EG157" s="497">
        <f t="shared" si="3997"/>
        <v>1</v>
      </c>
      <c r="EH157" s="497">
        <f t="shared" si="3998"/>
        <v>1</v>
      </c>
      <c r="EI157" s="498">
        <f t="shared" si="3999"/>
        <v>1</v>
      </c>
      <c r="EJ157" s="498">
        <f t="shared" si="4000"/>
        <v>1</v>
      </c>
      <c r="EK157" s="498">
        <f t="shared" si="4001"/>
        <v>1</v>
      </c>
      <c r="EL157" s="498">
        <f t="shared" si="4002"/>
        <v>1</v>
      </c>
      <c r="EM157" s="504">
        <f t="shared" si="4003"/>
        <v>864475</v>
      </c>
      <c r="EN157" s="500">
        <f t="shared" si="4004"/>
        <v>0</v>
      </c>
      <c r="EQ157" s="665"/>
      <c r="ER157" s="666"/>
      <c r="ES157" s="667"/>
      <c r="ET157" s="676"/>
      <c r="EU157" s="669"/>
      <c r="EV157" s="719"/>
      <c r="EW157" s="1326"/>
      <c r="EX157" s="497" t="e">
        <f t="shared" ref="EX157:EX161" si="4157">IF(EXACT(VLOOKUP(EQ157,OFERTA_0,2,FALSE),ER157),1,0)</f>
        <v>#N/A</v>
      </c>
      <c r="EY157" s="497" t="e">
        <f t="shared" ref="EY157:EY161" si="4158">IF(EXACT(VLOOKUP(EQ157,OFERTA_0,3,FALSE),ES157),1,0)</f>
        <v>#N/A</v>
      </c>
      <c r="EZ157" s="498" t="e">
        <f t="shared" ref="EZ157:EZ161" si="4159">IF(EXACT(VLOOKUP(EQ157,OFERTA_0,4,FALSE),ET157),1,0)</f>
        <v>#N/A</v>
      </c>
      <c r="FA157" s="498">
        <f t="shared" ref="FA157:FA161" si="4160">IF(EU157=0,0,1)</f>
        <v>0</v>
      </c>
      <c r="FB157" s="498">
        <f t="shared" ref="FB157:FB161" si="4161">IF(EV157=0,0,1)</f>
        <v>0</v>
      </c>
      <c r="FC157" s="498" t="e">
        <f t="shared" ref="FC157:FC161" si="4162">PRODUCT(EX157:FB157)</f>
        <v>#N/A</v>
      </c>
      <c r="FD157" s="504">
        <f t="shared" ref="FD157:FD161" si="4163">ROUND(EV157,0)</f>
        <v>0</v>
      </c>
      <c r="FE157" s="500">
        <f t="shared" ref="FE157:FE161" si="4164">EV157-FD157</f>
        <v>0</v>
      </c>
      <c r="FH157" s="665"/>
      <c r="FI157" s="666"/>
      <c r="FJ157" s="667"/>
      <c r="FK157" s="676"/>
      <c r="FL157" s="669"/>
      <c r="FM157" s="719"/>
      <c r="FN157" s="1326"/>
      <c r="FO157" s="497" t="e">
        <f t="shared" ref="FO157:FO161" si="4165">IF(EXACT(VLOOKUP(FH157,OFERTA_0,2,FALSE),FI157),1,0)</f>
        <v>#N/A</v>
      </c>
      <c r="FP157" s="497" t="e">
        <f t="shared" ref="FP157:FP161" si="4166">IF(EXACT(VLOOKUP(FH157,OFERTA_0,3,FALSE),FJ157),1,0)</f>
        <v>#N/A</v>
      </c>
      <c r="FQ157" s="498" t="e">
        <f t="shared" ref="FQ157:FQ161" si="4167">IF(EXACT(VLOOKUP(FH157,OFERTA_0,4,FALSE),FK157),1,0)</f>
        <v>#N/A</v>
      </c>
      <c r="FR157" s="498">
        <f t="shared" ref="FR157:FR161" si="4168">IF(FL157=0,0,1)</f>
        <v>0</v>
      </c>
      <c r="FS157" s="498">
        <f t="shared" ref="FS157:FS161" si="4169">IF(FM157=0,0,1)</f>
        <v>0</v>
      </c>
      <c r="FT157" s="498" t="e">
        <f t="shared" ref="FT157:FT161" si="4170">PRODUCT(FO157:FS157)</f>
        <v>#N/A</v>
      </c>
      <c r="FU157" s="504">
        <f t="shared" ref="FU157:FU161" si="4171">ROUND(FM157,0)</f>
        <v>0</v>
      </c>
      <c r="FV157" s="500">
        <f t="shared" ref="FV157:FV161" si="4172">FM157-FU157</f>
        <v>0</v>
      </c>
      <c r="FY157" s="665"/>
      <c r="FZ157" s="666"/>
      <c r="GA157" s="667"/>
      <c r="GB157" s="676"/>
      <c r="GC157" s="669"/>
      <c r="GD157" s="719"/>
      <c r="GE157" s="1326"/>
      <c r="GF157" s="497" t="e">
        <f t="shared" ref="GF157:GF161" si="4173">IF(EXACT(VLOOKUP(FY157,OFERTA_0,2,FALSE),FZ157),1,0)</f>
        <v>#N/A</v>
      </c>
      <c r="GG157" s="497" t="e">
        <f t="shared" ref="GG157:GG161" si="4174">IF(EXACT(VLOOKUP(FY157,OFERTA_0,3,FALSE),GA157),1,0)</f>
        <v>#N/A</v>
      </c>
      <c r="GH157" s="498" t="e">
        <f t="shared" ref="GH157:GH161" si="4175">IF(EXACT(VLOOKUP(FY157,OFERTA_0,4,FALSE),GB157),1,0)</f>
        <v>#N/A</v>
      </c>
      <c r="GI157" s="498">
        <f t="shared" ref="GI157:GI161" si="4176">IF(GC157=0,0,1)</f>
        <v>0</v>
      </c>
      <c r="GJ157" s="498">
        <f t="shared" ref="GJ157:GJ161" si="4177">IF(GD157=0,0,1)</f>
        <v>0</v>
      </c>
      <c r="GK157" s="498" t="e">
        <f t="shared" ref="GK157:GK161" si="4178">PRODUCT(GF157:GJ157)</f>
        <v>#N/A</v>
      </c>
      <c r="GL157" s="504">
        <f t="shared" ref="GL157:GL161" si="4179">ROUND(GD157,0)</f>
        <v>0</v>
      </c>
      <c r="GM157" s="500">
        <f t="shared" ref="GM157:GM161" si="4180">GD157-GL157</f>
        <v>0</v>
      </c>
      <c r="GP157" s="665"/>
      <c r="GQ157" s="666"/>
      <c r="GR157" s="667"/>
      <c r="GS157" s="676"/>
      <c r="GT157" s="669"/>
      <c r="GU157" s="719"/>
      <c r="GV157" s="1326"/>
      <c r="GW157" s="497" t="e">
        <f t="shared" ref="GW157:GW161" si="4181">IF(EXACT(VLOOKUP(GP157,OFERTA_0,2,FALSE),GQ157),1,0)</f>
        <v>#N/A</v>
      </c>
      <c r="GX157" s="497" t="e">
        <f t="shared" ref="GX157:GX161" si="4182">IF(EXACT(VLOOKUP(GP157,OFERTA_0,3,FALSE),GR157),1,0)</f>
        <v>#N/A</v>
      </c>
      <c r="GY157" s="498" t="e">
        <f t="shared" ref="GY157:GY161" si="4183">IF(EXACT(VLOOKUP(GP157,OFERTA_0,4,FALSE),GS157),1,0)</f>
        <v>#N/A</v>
      </c>
      <c r="GZ157" s="498">
        <f t="shared" ref="GZ157:GZ161" si="4184">IF(GT157=0,0,1)</f>
        <v>0</v>
      </c>
      <c r="HA157" s="498">
        <f t="shared" ref="HA157:HA161" si="4185">IF(GU157=0,0,1)</f>
        <v>0</v>
      </c>
      <c r="HB157" s="498" t="e">
        <f t="shared" ref="HB157:HB161" si="4186">PRODUCT(GW157:HA157)</f>
        <v>#N/A</v>
      </c>
      <c r="HC157" s="504">
        <f t="shared" ref="HC157:HC161" si="4187">ROUND(GU157,0)</f>
        <v>0</v>
      </c>
      <c r="HD157" s="500">
        <f t="shared" ref="HD157:HD161" si="4188">GU157-HC157</f>
        <v>0</v>
      </c>
      <c r="HG157" s="665"/>
      <c r="HH157" s="666"/>
      <c r="HI157" s="667"/>
      <c r="HJ157" s="676"/>
      <c r="HK157" s="669"/>
      <c r="HL157" s="719"/>
      <c r="HM157" s="1326"/>
      <c r="HN157" s="497" t="e">
        <f t="shared" ref="HN157:HN161" si="4189">IF(EXACT(VLOOKUP(HG157,OFERTA_0,2,FALSE),HH157),1,0)</f>
        <v>#N/A</v>
      </c>
      <c r="HO157" s="497" t="e">
        <f t="shared" ref="HO157:HO161" si="4190">IF(EXACT(VLOOKUP(HG157,OFERTA_0,3,FALSE),HI157),1,0)</f>
        <v>#N/A</v>
      </c>
      <c r="HP157" s="498" t="e">
        <f t="shared" ref="HP157:HP161" si="4191">IF(EXACT(VLOOKUP(HG157,OFERTA_0,4,FALSE),HJ157),1,0)</f>
        <v>#N/A</v>
      </c>
      <c r="HQ157" s="498">
        <f t="shared" ref="HQ157:HQ161" si="4192">IF(HK157=0,0,1)</f>
        <v>0</v>
      </c>
      <c r="HR157" s="498">
        <f t="shared" ref="HR157:HR161" si="4193">IF(HL157=0,0,1)</f>
        <v>0</v>
      </c>
      <c r="HS157" s="498" t="e">
        <f t="shared" ref="HS157:HS161" si="4194">PRODUCT(HN157:HR157)</f>
        <v>#N/A</v>
      </c>
      <c r="HT157" s="504">
        <f t="shared" ref="HT157:HT161" si="4195">ROUND(HL157,0)</f>
        <v>0</v>
      </c>
      <c r="HU157" s="500">
        <f t="shared" ref="HU157:HU161" si="4196">HL157-HT157</f>
        <v>0</v>
      </c>
      <c r="HX157" s="665"/>
      <c r="HY157" s="666"/>
      <c r="HZ157" s="667"/>
      <c r="IA157" s="676"/>
      <c r="IB157" s="669"/>
      <c r="IC157" s="719"/>
      <c r="ID157" s="1326"/>
      <c r="IE157" s="497" t="e">
        <f t="shared" ref="IE157:IE161" si="4197">IF(EXACT(VLOOKUP(HX157,OFERTA_0,2,FALSE),HY157),1,0)</f>
        <v>#N/A</v>
      </c>
      <c r="IF157" s="497" t="e">
        <f t="shared" ref="IF157:IF161" si="4198">IF(EXACT(VLOOKUP(HX157,OFERTA_0,3,FALSE),HZ157),1,0)</f>
        <v>#N/A</v>
      </c>
      <c r="IG157" s="498" t="e">
        <f t="shared" ref="IG157:IG161" si="4199">IF(EXACT(VLOOKUP(HX157,OFERTA_0,4,FALSE),IA157),1,0)</f>
        <v>#N/A</v>
      </c>
      <c r="IH157" s="498">
        <f t="shared" ref="IH157:IH161" si="4200">IF(IB157=0,0,1)</f>
        <v>0</v>
      </c>
      <c r="II157" s="498">
        <f t="shared" ref="II157:II161" si="4201">IF(IC157=0,0,1)</f>
        <v>0</v>
      </c>
      <c r="IJ157" s="498" t="e">
        <f t="shared" ref="IJ157:IJ161" si="4202">PRODUCT(IE157:II157)</f>
        <v>#N/A</v>
      </c>
      <c r="IK157" s="504">
        <f t="shared" ref="IK157:IK161" si="4203">ROUND(IC157,0)</f>
        <v>0</v>
      </c>
      <c r="IL157" s="500">
        <f t="shared" ref="IL157:IL161" si="4204">IC157-IK157</f>
        <v>0</v>
      </c>
      <c r="IO157" s="665"/>
      <c r="IP157" s="666"/>
      <c r="IQ157" s="667"/>
      <c r="IR157" s="676"/>
      <c r="IS157" s="669"/>
      <c r="IT157" s="719"/>
      <c r="IU157" s="1326"/>
      <c r="IV157" s="497" t="e">
        <f t="shared" ref="IV157:IV161" si="4205">IF(EXACT(VLOOKUP(IO157,OFERTA_0,2,FALSE),IP157),1,0)</f>
        <v>#N/A</v>
      </c>
      <c r="IW157" s="497" t="e">
        <f t="shared" ref="IW157:IW161" si="4206">IF(EXACT(VLOOKUP(IO157,OFERTA_0,3,FALSE),IQ157),1,0)</f>
        <v>#N/A</v>
      </c>
      <c r="IX157" s="498" t="e">
        <f t="shared" ref="IX157:IX161" si="4207">IF(EXACT(VLOOKUP(IO157,OFERTA_0,4,FALSE),IR157),1,0)</f>
        <v>#N/A</v>
      </c>
      <c r="IY157" s="498">
        <f t="shared" ref="IY157:IY161" si="4208">IF(IS157=0,0,1)</f>
        <v>0</v>
      </c>
      <c r="IZ157" s="498">
        <f t="shared" ref="IZ157:IZ161" si="4209">IF(IT157=0,0,1)</f>
        <v>0</v>
      </c>
      <c r="JA157" s="498" t="e">
        <f t="shared" ref="JA157:JA161" si="4210">PRODUCT(IV157:IZ157)</f>
        <v>#N/A</v>
      </c>
      <c r="JB157" s="504">
        <f t="shared" ref="JB157:JB161" si="4211">ROUND(IT157,0)</f>
        <v>0</v>
      </c>
      <c r="JC157" s="500">
        <f t="shared" ref="JC157:JC161" si="4212">IT157-JB157</f>
        <v>0</v>
      </c>
      <c r="JF157" s="665"/>
      <c r="JG157" s="666"/>
      <c r="JH157" s="667"/>
      <c r="JI157" s="676"/>
      <c r="JJ157" s="669"/>
      <c r="JK157" s="719"/>
      <c r="JL157" s="1326"/>
      <c r="JM157" s="497" t="e">
        <f t="shared" ref="JM157:JM161" si="4213">IF(EXACT(VLOOKUP(JF157,OFERTA_0,2,FALSE),JG157),1,0)</f>
        <v>#N/A</v>
      </c>
      <c r="JN157" s="497" t="e">
        <f t="shared" ref="JN157:JN161" si="4214">IF(EXACT(VLOOKUP(JF157,OFERTA_0,3,FALSE),JH157),1,0)</f>
        <v>#N/A</v>
      </c>
      <c r="JO157" s="498" t="e">
        <f t="shared" ref="JO157:JO161" si="4215">IF(EXACT(VLOOKUP(JF157,OFERTA_0,4,FALSE),JI157),1,0)</f>
        <v>#N/A</v>
      </c>
      <c r="JP157" s="498">
        <f t="shared" ref="JP157:JP161" si="4216">IF(JJ157=0,0,1)</f>
        <v>0</v>
      </c>
      <c r="JQ157" s="498">
        <f t="shared" ref="JQ157:JQ161" si="4217">IF(JK157=0,0,1)</f>
        <v>0</v>
      </c>
      <c r="JR157" s="498" t="e">
        <f t="shared" ref="JR157:JR161" si="4218">PRODUCT(JM157:JQ157)</f>
        <v>#N/A</v>
      </c>
      <c r="JS157" s="504">
        <f t="shared" ref="JS157:JS161" si="4219">ROUND(JK157,0)</f>
        <v>0</v>
      </c>
      <c r="JT157" s="500">
        <f t="shared" ref="JT157:JT161" si="4220">JK157-JS157</f>
        <v>0</v>
      </c>
      <c r="JW157" s="665"/>
      <c r="JX157" s="666"/>
      <c r="JY157" s="667"/>
      <c r="JZ157" s="676"/>
      <c r="KA157" s="669"/>
      <c r="KB157" s="719"/>
      <c r="KC157" s="1326"/>
      <c r="KD157" s="497" t="e">
        <f t="shared" ref="KD157:KD161" si="4221">IF(EXACT(VLOOKUP(JW157,OFERTA_0,2,FALSE),JX157),1,0)</f>
        <v>#N/A</v>
      </c>
      <c r="KE157" s="497" t="e">
        <f t="shared" ref="KE157:KE161" si="4222">IF(EXACT(VLOOKUP(JW157,OFERTA_0,3,FALSE),JY157),1,0)</f>
        <v>#N/A</v>
      </c>
      <c r="KF157" s="498" t="e">
        <f t="shared" ref="KF157:KF161" si="4223">IF(EXACT(VLOOKUP(JW157,OFERTA_0,4,FALSE),JZ157),1,0)</f>
        <v>#N/A</v>
      </c>
      <c r="KG157" s="498">
        <f t="shared" ref="KG157:KG161" si="4224">IF(KA157=0,0,1)</f>
        <v>0</v>
      </c>
      <c r="KH157" s="498">
        <f t="shared" ref="KH157:KH161" si="4225">IF(KB157=0,0,1)</f>
        <v>0</v>
      </c>
      <c r="KI157" s="498" t="e">
        <f t="shared" ref="KI157:KI161" si="4226">PRODUCT(KD157:KH157)</f>
        <v>#N/A</v>
      </c>
      <c r="KJ157" s="504">
        <f t="shared" ref="KJ157:KJ161" si="4227">ROUND(KB157,0)</f>
        <v>0</v>
      </c>
      <c r="KK157" s="500">
        <f t="shared" ref="KK157:KK161" si="4228">KB157-KJ157</f>
        <v>0</v>
      </c>
      <c r="KN157" s="665"/>
      <c r="KO157" s="666"/>
      <c r="KP157" s="667"/>
      <c r="KQ157" s="676"/>
      <c r="KR157" s="669"/>
      <c r="KS157" s="719"/>
      <c r="KT157" s="1326"/>
      <c r="KU157" s="497" t="e">
        <f t="shared" ref="KU157:KU161" si="4229">IF(EXACT(VLOOKUP(KN157,OFERTA_0,2,FALSE),KO157),1,0)</f>
        <v>#N/A</v>
      </c>
      <c r="KV157" s="497" t="e">
        <f t="shared" ref="KV157:KV161" si="4230">IF(EXACT(VLOOKUP(KN157,OFERTA_0,3,FALSE),KP157),1,0)</f>
        <v>#N/A</v>
      </c>
      <c r="KW157" s="498" t="e">
        <f t="shared" ref="KW157:KW161" si="4231">IF(EXACT(VLOOKUP(KN157,OFERTA_0,4,FALSE),KQ157),1,0)</f>
        <v>#N/A</v>
      </c>
      <c r="KX157" s="498">
        <f t="shared" ref="KX157:KX161" si="4232">IF(KR157=0,0,1)</f>
        <v>0</v>
      </c>
      <c r="KY157" s="498">
        <f t="shared" ref="KY157:KY161" si="4233">IF(KS157=0,0,1)</f>
        <v>0</v>
      </c>
      <c r="KZ157" s="498" t="e">
        <f t="shared" ref="KZ157:KZ161" si="4234">PRODUCT(KU157:KY157)</f>
        <v>#N/A</v>
      </c>
      <c r="LA157" s="504">
        <f t="shared" ref="LA157:LA161" si="4235">ROUND(KS157,0)</f>
        <v>0</v>
      </c>
      <c r="LB157" s="500">
        <f t="shared" ref="LB157:LB161" si="4236">KS157-LA157</f>
        <v>0</v>
      </c>
      <c r="LE157" s="665"/>
      <c r="LF157" s="666"/>
      <c r="LG157" s="667"/>
      <c r="LH157" s="676"/>
      <c r="LI157" s="669"/>
      <c r="LJ157" s="719"/>
      <c r="LK157" s="1326"/>
      <c r="LL157" s="497" t="e">
        <f t="shared" ref="LL157:LL161" si="4237">IF(EXACT(VLOOKUP(LE157,OFERTA_0,2,FALSE),LF157),1,0)</f>
        <v>#N/A</v>
      </c>
      <c r="LM157" s="497" t="e">
        <f t="shared" ref="LM157:LM161" si="4238">IF(EXACT(VLOOKUP(LE157,OFERTA_0,3,FALSE),LG157),1,0)</f>
        <v>#N/A</v>
      </c>
      <c r="LN157" s="498" t="e">
        <f t="shared" ref="LN157:LN161" si="4239">IF(EXACT(VLOOKUP(LE157,OFERTA_0,4,FALSE),LH157),1,0)</f>
        <v>#N/A</v>
      </c>
      <c r="LO157" s="498">
        <f t="shared" ref="LO157:LO161" si="4240">IF(LI157=0,0,1)</f>
        <v>0</v>
      </c>
      <c r="LP157" s="498">
        <f t="shared" ref="LP157:LP161" si="4241">IF(LJ157=0,0,1)</f>
        <v>0</v>
      </c>
      <c r="LQ157" s="498" t="e">
        <f t="shared" ref="LQ157:LQ161" si="4242">PRODUCT(LL157:LP157)</f>
        <v>#N/A</v>
      </c>
      <c r="LR157" s="504">
        <f t="shared" ref="LR157:LR161" si="4243">ROUND(LJ157,0)</f>
        <v>0</v>
      </c>
      <c r="LS157" s="500">
        <f t="shared" ref="LS157:LS161" si="4244">LJ157-LR157</f>
        <v>0</v>
      </c>
      <c r="LV157" s="665"/>
      <c r="LW157" s="666"/>
      <c r="LX157" s="667"/>
      <c r="LY157" s="676"/>
      <c r="LZ157" s="669"/>
      <c r="MA157" s="719"/>
      <c r="MB157" s="1326"/>
      <c r="MC157" s="497" t="e">
        <f t="shared" ref="MC157:MC161" si="4245">IF(EXACT(VLOOKUP(LV157,OFERTA_0,2,FALSE),LW157),1,0)</f>
        <v>#N/A</v>
      </c>
      <c r="MD157" s="497" t="e">
        <f t="shared" ref="MD157:MD161" si="4246">IF(EXACT(VLOOKUP(LV157,OFERTA_0,3,FALSE),LX157),1,0)</f>
        <v>#N/A</v>
      </c>
      <c r="ME157" s="498" t="e">
        <f t="shared" ref="ME157:ME161" si="4247">IF(EXACT(VLOOKUP(LV157,OFERTA_0,4,FALSE),LY157),1,0)</f>
        <v>#N/A</v>
      </c>
      <c r="MF157" s="498">
        <f t="shared" ref="MF157:MF161" si="4248">IF(LZ157=0,0,1)</f>
        <v>0</v>
      </c>
      <c r="MG157" s="498">
        <f t="shared" ref="MG157:MG161" si="4249">IF(MA157=0,0,1)</f>
        <v>0</v>
      </c>
      <c r="MH157" s="498" t="e">
        <f t="shared" ref="MH157:MH161" si="4250">PRODUCT(MC157:MG157)</f>
        <v>#N/A</v>
      </c>
      <c r="MI157" s="504">
        <f t="shared" ref="MI157:MI161" si="4251">ROUND(MA157,0)</f>
        <v>0</v>
      </c>
      <c r="MJ157" s="500">
        <f t="shared" ref="MJ157:MJ161" si="4252">MA157-MI157</f>
        <v>0</v>
      </c>
      <c r="MM157" s="665"/>
      <c r="MN157" s="666"/>
      <c r="MO157" s="667"/>
      <c r="MP157" s="676"/>
      <c r="MQ157" s="669"/>
      <c r="MR157" s="719"/>
      <c r="MS157" s="1326"/>
      <c r="MT157" s="497" t="e">
        <f t="shared" ref="MT157:MT161" si="4253">IF(EXACT(VLOOKUP(MM157,OFERTA_0,2,FALSE),MN157),1,0)</f>
        <v>#N/A</v>
      </c>
      <c r="MU157" s="497" t="e">
        <f t="shared" ref="MU157:MU161" si="4254">IF(EXACT(VLOOKUP(MM157,OFERTA_0,3,FALSE),MO157),1,0)</f>
        <v>#N/A</v>
      </c>
      <c r="MV157" s="498" t="e">
        <f t="shared" ref="MV157:MV161" si="4255">IF(EXACT(VLOOKUP(MM157,OFERTA_0,4,FALSE),MP157),1,0)</f>
        <v>#N/A</v>
      </c>
      <c r="MW157" s="498">
        <f t="shared" ref="MW157:MW161" si="4256">IF(MQ157=0,0,1)</f>
        <v>0</v>
      </c>
      <c r="MX157" s="498">
        <f t="shared" ref="MX157:MX161" si="4257">IF(MR157=0,0,1)</f>
        <v>0</v>
      </c>
      <c r="MY157" s="498" t="e">
        <f t="shared" ref="MY157:MY161" si="4258">PRODUCT(MT157:MX157)</f>
        <v>#N/A</v>
      </c>
      <c r="MZ157" s="504">
        <f t="shared" ref="MZ157:MZ161" si="4259">ROUND(MR157,0)</f>
        <v>0</v>
      </c>
      <c r="NA157" s="500">
        <f t="shared" ref="NA157:NA161" si="4260">MR157-MZ157</f>
        <v>0</v>
      </c>
      <c r="ND157" s="665"/>
      <c r="NE157" s="666"/>
      <c r="NF157" s="667"/>
      <c r="NG157" s="676"/>
      <c r="NH157" s="669"/>
      <c r="NI157" s="719"/>
      <c r="NJ157" s="1326"/>
      <c r="NK157" s="497" t="e">
        <f t="shared" ref="NK157:NK161" si="4261">IF(EXACT(VLOOKUP(ND157,OFERTA_0,2,FALSE),NE157),1,0)</f>
        <v>#N/A</v>
      </c>
      <c r="NL157" s="497" t="e">
        <f t="shared" ref="NL157:NL161" si="4262">IF(EXACT(VLOOKUP(ND157,OFERTA_0,3,FALSE),NF157),1,0)</f>
        <v>#N/A</v>
      </c>
      <c r="NM157" s="498" t="e">
        <f t="shared" ref="NM157:NM161" si="4263">IF(EXACT(VLOOKUP(ND157,OFERTA_0,4,FALSE),NG157),1,0)</f>
        <v>#N/A</v>
      </c>
      <c r="NN157" s="498">
        <f t="shared" ref="NN157:NN161" si="4264">IF(NH157=0,0,1)</f>
        <v>0</v>
      </c>
      <c r="NO157" s="498">
        <f t="shared" ref="NO157:NO161" si="4265">IF(NI157=0,0,1)</f>
        <v>0</v>
      </c>
      <c r="NP157" s="498" t="e">
        <f t="shared" ref="NP157:NP161" si="4266">PRODUCT(NK157:NO157)</f>
        <v>#N/A</v>
      </c>
      <c r="NQ157" s="504">
        <f t="shared" ref="NQ157:NQ161" si="4267">ROUND(NI157,0)</f>
        <v>0</v>
      </c>
      <c r="NR157" s="500">
        <f t="shared" ref="NR157:NR161" si="4268">NI157-NQ157</f>
        <v>0</v>
      </c>
      <c r="NU157" s="665"/>
      <c r="NV157" s="666"/>
      <c r="NW157" s="667"/>
      <c r="NX157" s="676"/>
      <c r="NY157" s="669"/>
      <c r="NZ157" s="719"/>
      <c r="OA157" s="1326"/>
      <c r="OB157" s="497" t="e">
        <f t="shared" ref="OB157:OB161" si="4269">IF(EXACT(VLOOKUP(NU157,OFERTA_0,2,FALSE),NV157),1,0)</f>
        <v>#N/A</v>
      </c>
      <c r="OC157" s="497" t="e">
        <f t="shared" ref="OC157:OC161" si="4270">IF(EXACT(VLOOKUP(NU157,OFERTA_0,3,FALSE),NW157),1,0)</f>
        <v>#N/A</v>
      </c>
      <c r="OD157" s="498" t="e">
        <f t="shared" ref="OD157:OD161" si="4271">IF(EXACT(VLOOKUP(NU157,OFERTA_0,4,FALSE),NX157),1,0)</f>
        <v>#N/A</v>
      </c>
      <c r="OE157" s="498">
        <f t="shared" ref="OE157:OE161" si="4272">IF(NY157=0,0,1)</f>
        <v>0</v>
      </c>
      <c r="OF157" s="498">
        <f t="shared" ref="OF157:OF161" si="4273">IF(NZ157=0,0,1)</f>
        <v>0</v>
      </c>
      <c r="OG157" s="498" t="e">
        <f t="shared" ref="OG157:OG161" si="4274">PRODUCT(OB157:OF157)</f>
        <v>#N/A</v>
      </c>
      <c r="OH157" s="504">
        <f t="shared" ref="OH157:OH161" si="4275">ROUND(NZ157,0)</f>
        <v>0</v>
      </c>
      <c r="OI157" s="500">
        <f t="shared" ref="OI157:OI161" si="4276">NZ157-OH157</f>
        <v>0</v>
      </c>
      <c r="OL157" s="665"/>
      <c r="OM157" s="666"/>
      <c r="ON157" s="667"/>
      <c r="OO157" s="676"/>
      <c r="OP157" s="669"/>
      <c r="OQ157" s="719"/>
      <c r="OR157" s="1326"/>
      <c r="OS157" s="497" t="e">
        <f t="shared" ref="OS157:OS161" si="4277">IF(EXACT(VLOOKUP(OL157,OFERTA_0,2,FALSE),OM157),1,0)</f>
        <v>#N/A</v>
      </c>
      <c r="OT157" s="497" t="e">
        <f t="shared" ref="OT157:OT161" si="4278">IF(EXACT(VLOOKUP(OL157,OFERTA_0,3,FALSE),ON157),1,0)</f>
        <v>#N/A</v>
      </c>
      <c r="OU157" s="498" t="e">
        <f t="shared" ref="OU157:OU161" si="4279">IF(EXACT(VLOOKUP(OL157,OFERTA_0,4,FALSE),OO157),1,0)</f>
        <v>#N/A</v>
      </c>
      <c r="OV157" s="498">
        <f t="shared" ref="OV157:OV161" si="4280">IF(OP157=0,0,1)</f>
        <v>0</v>
      </c>
      <c r="OW157" s="498">
        <f t="shared" ref="OW157:OW161" si="4281">IF(OQ157=0,0,1)</f>
        <v>0</v>
      </c>
      <c r="OX157" s="498" t="e">
        <f t="shared" ref="OX157:OX161" si="4282">PRODUCT(OS157:OW157)</f>
        <v>#N/A</v>
      </c>
      <c r="OY157" s="504">
        <f t="shared" ref="OY157:OY161" si="4283">ROUND(OQ157,0)</f>
        <v>0</v>
      </c>
      <c r="OZ157" s="500">
        <f t="shared" ref="OZ157:OZ161" si="4284">OQ157-OY157</f>
        <v>0</v>
      </c>
      <c r="PC157" s="665"/>
      <c r="PD157" s="666"/>
      <c r="PE157" s="667"/>
      <c r="PF157" s="676"/>
      <c r="PG157" s="669"/>
      <c r="PH157" s="719"/>
      <c r="PI157" s="1326"/>
      <c r="PJ157" s="497" t="e">
        <f t="shared" ref="PJ157:PJ161" si="4285">IF(EXACT(VLOOKUP(PC157,OFERTA_0,2,FALSE),PD157),1,0)</f>
        <v>#N/A</v>
      </c>
      <c r="PK157" s="497" t="e">
        <f t="shared" ref="PK157:PK161" si="4286">IF(EXACT(VLOOKUP(PC157,OFERTA_0,3,FALSE),PE157),1,0)</f>
        <v>#N/A</v>
      </c>
      <c r="PL157" s="498" t="e">
        <f t="shared" ref="PL157:PL161" si="4287">IF(EXACT(VLOOKUP(PC157,OFERTA_0,4,FALSE),PF157),1,0)</f>
        <v>#N/A</v>
      </c>
      <c r="PM157" s="498">
        <f t="shared" ref="PM157:PM161" si="4288">IF(PG157=0,0,1)</f>
        <v>0</v>
      </c>
      <c r="PN157" s="498">
        <f t="shared" ref="PN157:PN161" si="4289">IF(PH157=0,0,1)</f>
        <v>0</v>
      </c>
      <c r="PO157" s="498" t="e">
        <f t="shared" ref="PO157:PO161" si="4290">PRODUCT(PJ157:PN157)</f>
        <v>#N/A</v>
      </c>
      <c r="PP157" s="504">
        <f t="shared" ref="PP157:PP161" si="4291">ROUND(PH157,0)</f>
        <v>0</v>
      </c>
      <c r="PQ157" s="500">
        <f t="shared" ref="PQ157:PQ161" si="4292">PH157-PP157</f>
        <v>0</v>
      </c>
      <c r="PT157" s="665"/>
      <c r="PU157" s="666"/>
      <c r="PV157" s="667"/>
      <c r="PW157" s="676"/>
      <c r="PX157" s="669"/>
      <c r="PY157" s="719"/>
      <c r="PZ157" s="1326"/>
      <c r="QA157" s="497" t="e">
        <f t="shared" ref="QA157:QA161" si="4293">IF(EXACT(VLOOKUP(PT157,OFERTA_0,2,FALSE),PU157),1,0)</f>
        <v>#N/A</v>
      </c>
      <c r="QB157" s="497" t="e">
        <f t="shared" ref="QB157:QB161" si="4294">IF(EXACT(VLOOKUP(PT157,OFERTA_0,3,FALSE),PV157),1,0)</f>
        <v>#N/A</v>
      </c>
      <c r="QC157" s="498" t="e">
        <f t="shared" ref="QC157:QC161" si="4295">IF(EXACT(VLOOKUP(PT157,OFERTA_0,4,FALSE),PW157),1,0)</f>
        <v>#N/A</v>
      </c>
      <c r="QD157" s="498">
        <f t="shared" ref="QD157:QD161" si="4296">IF(PX157=0,0,1)</f>
        <v>0</v>
      </c>
      <c r="QE157" s="498">
        <f t="shared" ref="QE157:QE161" si="4297">IF(PY157=0,0,1)</f>
        <v>0</v>
      </c>
      <c r="QF157" s="498" t="e">
        <f t="shared" ref="QF157:QF161" si="4298">PRODUCT(QA157:QE157)</f>
        <v>#N/A</v>
      </c>
      <c r="QG157" s="504">
        <f t="shared" ref="QG157:QG161" si="4299">ROUND(PY157,0)</f>
        <v>0</v>
      </c>
      <c r="QH157" s="500">
        <f t="shared" ref="QH157:QH161" si="4300">PY157-QG157</f>
        <v>0</v>
      </c>
      <c r="QK157" s="665"/>
      <c r="QL157" s="666"/>
      <c r="QM157" s="667"/>
      <c r="QN157" s="676"/>
      <c r="QO157" s="669"/>
      <c r="QP157" s="719"/>
      <c r="QQ157" s="1326"/>
      <c r="QR157" s="497" t="e">
        <f t="shared" ref="QR157:QR161" si="4301">IF(EXACT(VLOOKUP(QK157,OFERTA_0,2,FALSE),QL157),1,0)</f>
        <v>#N/A</v>
      </c>
      <c r="QS157" s="497" t="e">
        <f t="shared" ref="QS157:QS161" si="4302">IF(EXACT(VLOOKUP(QK157,OFERTA_0,3,FALSE),QM157),1,0)</f>
        <v>#N/A</v>
      </c>
      <c r="QT157" s="498" t="e">
        <f t="shared" ref="QT157:QT161" si="4303">IF(EXACT(VLOOKUP(QK157,OFERTA_0,4,FALSE),QN157),1,0)</f>
        <v>#N/A</v>
      </c>
      <c r="QU157" s="498">
        <f t="shared" ref="QU157:QU161" si="4304">IF(QO157=0,0,1)</f>
        <v>0</v>
      </c>
      <c r="QV157" s="498">
        <f t="shared" ref="QV157:QV161" si="4305">IF(QP157=0,0,1)</f>
        <v>0</v>
      </c>
      <c r="QW157" s="498" t="e">
        <f t="shared" ref="QW157:QW161" si="4306">PRODUCT(QR157:QV157)</f>
        <v>#N/A</v>
      </c>
      <c r="QX157" s="504">
        <f t="shared" ref="QX157:QX161" si="4307">ROUND(QP157,0)</f>
        <v>0</v>
      </c>
      <c r="QY157" s="500">
        <f t="shared" ref="QY157:QY161" si="4308">QP157-QX157</f>
        <v>0</v>
      </c>
      <c r="RB157" s="381"/>
      <c r="RC157" s="382"/>
      <c r="RD157" s="383"/>
      <c r="RE157" s="384"/>
      <c r="RF157" s="385"/>
      <c r="RG157" s="386"/>
      <c r="RH157" s="386"/>
      <c r="RI157" s="497"/>
      <c r="RJ157" s="497"/>
      <c r="RK157" s="501"/>
      <c r="RL157" s="501"/>
      <c r="RM157" s="501"/>
      <c r="RN157" s="501"/>
      <c r="RO157" s="502"/>
      <c r="RP157" s="503"/>
      <c r="RS157" s="381"/>
      <c r="RT157" s="382"/>
      <c r="RU157" s="383"/>
      <c r="RV157" s="384"/>
      <c r="RW157" s="385"/>
      <c r="RX157" s="386"/>
      <c r="RY157" s="386"/>
      <c r="RZ157" s="497"/>
      <c r="SA157" s="497"/>
      <c r="SB157" s="501"/>
      <c r="SC157" s="501"/>
      <c r="SD157" s="501"/>
      <c r="SE157" s="501"/>
      <c r="SF157" s="502"/>
      <c r="SG157" s="503"/>
      <c r="SJ157" s="381"/>
      <c r="SK157" s="382"/>
      <c r="SL157" s="383"/>
      <c r="SM157" s="384"/>
      <c r="SN157" s="385"/>
      <c r="SO157" s="386"/>
      <c r="SP157" s="386"/>
      <c r="SQ157" s="497"/>
      <c r="SR157" s="497"/>
      <c r="SS157" s="501"/>
      <c r="ST157" s="501"/>
      <c r="SU157" s="501"/>
      <c r="SV157" s="501"/>
      <c r="SW157" s="502"/>
      <c r="SX157" s="503"/>
    </row>
    <row r="158" spans="2:518" ht="57" customHeight="1" thickTop="1" thickBot="1">
      <c r="B158" s="863" t="s">
        <v>655</v>
      </c>
      <c r="C158" s="833" t="s">
        <v>324</v>
      </c>
      <c r="D158" s="834" t="s">
        <v>320</v>
      </c>
      <c r="E158" s="835" t="s">
        <v>146</v>
      </c>
      <c r="F158" s="836">
        <v>1</v>
      </c>
      <c r="G158" s="916">
        <v>0</v>
      </c>
      <c r="H158" s="837">
        <v>0</v>
      </c>
      <c r="K158" s="965" t="s">
        <v>655</v>
      </c>
      <c r="L158" s="935" t="s">
        <v>324</v>
      </c>
      <c r="M158" s="936" t="s">
        <v>320</v>
      </c>
      <c r="N158" s="937" t="s">
        <v>146</v>
      </c>
      <c r="O158" s="938">
        <v>1</v>
      </c>
      <c r="P158" s="1017">
        <v>495000</v>
      </c>
      <c r="Q158" s="939">
        <v>495000</v>
      </c>
      <c r="R158" s="497">
        <f t="shared" si="3939"/>
        <v>1</v>
      </c>
      <c r="S158" s="497">
        <f t="shared" si="3940"/>
        <v>1</v>
      </c>
      <c r="T158" s="498">
        <f t="shared" si="3941"/>
        <v>1</v>
      </c>
      <c r="U158" s="498">
        <f t="shared" si="3942"/>
        <v>1</v>
      </c>
      <c r="V158" s="498">
        <f t="shared" si="3943"/>
        <v>1</v>
      </c>
      <c r="W158" s="498">
        <f t="shared" si="3944"/>
        <v>1</v>
      </c>
      <c r="X158" s="504">
        <f t="shared" si="3945"/>
        <v>495000</v>
      </c>
      <c r="Y158" s="500">
        <f t="shared" si="3946"/>
        <v>0</v>
      </c>
      <c r="Z158" s="486"/>
      <c r="AA158" s="486"/>
      <c r="AB158" s="965" t="s">
        <v>655</v>
      </c>
      <c r="AC158" s="935" t="s">
        <v>324</v>
      </c>
      <c r="AD158" s="936" t="s">
        <v>320</v>
      </c>
      <c r="AE158" s="937" t="s">
        <v>146</v>
      </c>
      <c r="AF158" s="938">
        <v>1</v>
      </c>
      <c r="AG158" s="1017">
        <v>435000</v>
      </c>
      <c r="AH158" s="939">
        <v>435000</v>
      </c>
      <c r="AI158" s="497">
        <f t="shared" si="3947"/>
        <v>1</v>
      </c>
      <c r="AJ158" s="497">
        <f t="shared" si="3948"/>
        <v>1</v>
      </c>
      <c r="AK158" s="498">
        <f t="shared" si="3949"/>
        <v>1</v>
      </c>
      <c r="AL158" s="498">
        <f t="shared" si="3950"/>
        <v>1</v>
      </c>
      <c r="AM158" s="498">
        <f t="shared" si="3951"/>
        <v>1</v>
      </c>
      <c r="AN158" s="498">
        <f t="shared" si="3952"/>
        <v>1</v>
      </c>
      <c r="AO158" s="504">
        <f t="shared" si="3953"/>
        <v>435000</v>
      </c>
      <c r="AP158" s="500">
        <f t="shared" si="3954"/>
        <v>0</v>
      </c>
      <c r="AQ158" s="486"/>
      <c r="AR158" s="486"/>
      <c r="AS158" s="965" t="s">
        <v>655</v>
      </c>
      <c r="AT158" s="935" t="s">
        <v>324</v>
      </c>
      <c r="AU158" s="936" t="s">
        <v>320</v>
      </c>
      <c r="AV158" s="937" t="s">
        <v>146</v>
      </c>
      <c r="AW158" s="938">
        <v>1</v>
      </c>
      <c r="AX158" s="1017">
        <v>116533</v>
      </c>
      <c r="AY158" s="939">
        <v>116533</v>
      </c>
      <c r="AZ158" s="497">
        <f t="shared" si="3955"/>
        <v>1</v>
      </c>
      <c r="BA158" s="497">
        <f t="shared" si="3956"/>
        <v>1</v>
      </c>
      <c r="BB158" s="498">
        <f t="shared" si="3957"/>
        <v>1</v>
      </c>
      <c r="BC158" s="498">
        <f t="shared" si="3958"/>
        <v>1</v>
      </c>
      <c r="BD158" s="498">
        <f t="shared" si="3959"/>
        <v>1</v>
      </c>
      <c r="BE158" s="498">
        <f t="shared" si="3960"/>
        <v>1</v>
      </c>
      <c r="BF158" s="504">
        <f t="shared" si="3961"/>
        <v>116533</v>
      </c>
      <c r="BG158" s="500">
        <f t="shared" si="3962"/>
        <v>0</v>
      </c>
      <c r="BJ158" s="965" t="s">
        <v>655</v>
      </c>
      <c r="BK158" s="935" t="s">
        <v>324</v>
      </c>
      <c r="BL158" s="936" t="s">
        <v>320</v>
      </c>
      <c r="BM158" s="937" t="s">
        <v>146</v>
      </c>
      <c r="BN158" s="938">
        <v>1</v>
      </c>
      <c r="BO158" s="1017">
        <v>312800</v>
      </c>
      <c r="BP158" s="939">
        <v>312800</v>
      </c>
      <c r="BQ158" s="497">
        <f t="shared" si="3963"/>
        <v>1</v>
      </c>
      <c r="BR158" s="497">
        <f t="shared" si="3964"/>
        <v>1</v>
      </c>
      <c r="BS158" s="498">
        <f t="shared" si="3965"/>
        <v>1</v>
      </c>
      <c r="BT158" s="498">
        <f t="shared" si="3966"/>
        <v>1</v>
      </c>
      <c r="BU158" s="498">
        <f t="shared" si="3967"/>
        <v>1</v>
      </c>
      <c r="BV158" s="498">
        <f t="shared" si="3968"/>
        <v>1</v>
      </c>
      <c r="BW158" s="504">
        <f t="shared" si="3969"/>
        <v>312800</v>
      </c>
      <c r="BX158" s="500">
        <f t="shared" si="3970"/>
        <v>0</v>
      </c>
      <c r="CA158" s="965" t="s">
        <v>655</v>
      </c>
      <c r="CB158" s="935" t="s">
        <v>324</v>
      </c>
      <c r="CC158" s="936" t="s">
        <v>320</v>
      </c>
      <c r="CD158" s="937" t="s">
        <v>146</v>
      </c>
      <c r="CE158" s="938">
        <v>1</v>
      </c>
      <c r="CF158" s="1017">
        <v>287662</v>
      </c>
      <c r="CG158" s="939">
        <v>287662</v>
      </c>
      <c r="CH158" s="497">
        <f t="shared" si="3971"/>
        <v>1</v>
      </c>
      <c r="CI158" s="497">
        <f t="shared" si="3972"/>
        <v>1</v>
      </c>
      <c r="CJ158" s="498">
        <f t="shared" si="3973"/>
        <v>1</v>
      </c>
      <c r="CK158" s="498">
        <f t="shared" si="3974"/>
        <v>1</v>
      </c>
      <c r="CL158" s="498">
        <f t="shared" si="3975"/>
        <v>1</v>
      </c>
      <c r="CM158" s="498">
        <f t="shared" si="3976"/>
        <v>1</v>
      </c>
      <c r="CN158" s="504">
        <f t="shared" si="3977"/>
        <v>287662</v>
      </c>
      <c r="CO158" s="500">
        <f t="shared" si="3978"/>
        <v>0</v>
      </c>
      <c r="CR158" s="965" t="s">
        <v>655</v>
      </c>
      <c r="CS158" s="935" t="s">
        <v>324</v>
      </c>
      <c r="CT158" s="936" t="s">
        <v>320</v>
      </c>
      <c r="CU158" s="937" t="s">
        <v>146</v>
      </c>
      <c r="CV158" s="1030">
        <v>1</v>
      </c>
      <c r="CW158" s="1017">
        <v>287663</v>
      </c>
      <c r="CX158" s="698">
        <f t="shared" si="3979"/>
        <v>287663</v>
      </c>
      <c r="CY158" s="497">
        <f t="shared" si="3980"/>
        <v>1</v>
      </c>
      <c r="CZ158" s="497">
        <f t="shared" si="3981"/>
        <v>1</v>
      </c>
      <c r="DA158" s="498">
        <f t="shared" si="3982"/>
        <v>1</v>
      </c>
      <c r="DB158" s="498">
        <f t="shared" si="3983"/>
        <v>1</v>
      </c>
      <c r="DC158" s="498">
        <f t="shared" si="3984"/>
        <v>1</v>
      </c>
      <c r="DD158" s="498">
        <f t="shared" si="3985"/>
        <v>1</v>
      </c>
      <c r="DE158" s="504">
        <f t="shared" si="3986"/>
        <v>287663</v>
      </c>
      <c r="DF158" s="500">
        <f t="shared" si="3987"/>
        <v>0</v>
      </c>
      <c r="DI158" s="965" t="s">
        <v>655</v>
      </c>
      <c r="DJ158" s="935" t="s">
        <v>324</v>
      </c>
      <c r="DK158" s="936" t="s">
        <v>320</v>
      </c>
      <c r="DL158" s="937" t="s">
        <v>146</v>
      </c>
      <c r="DM158" s="938">
        <v>1</v>
      </c>
      <c r="DN158" s="1017">
        <v>1500000</v>
      </c>
      <c r="DO158" s="939">
        <v>1500000</v>
      </c>
      <c r="DP158" s="497">
        <f t="shared" si="3988"/>
        <v>1</v>
      </c>
      <c r="DQ158" s="497">
        <f t="shared" si="3989"/>
        <v>1</v>
      </c>
      <c r="DR158" s="498">
        <f t="shared" si="3990"/>
        <v>1</v>
      </c>
      <c r="DS158" s="498">
        <f t="shared" si="3991"/>
        <v>1</v>
      </c>
      <c r="DT158" s="498">
        <f t="shared" si="3992"/>
        <v>1</v>
      </c>
      <c r="DU158" s="498">
        <f t="shared" si="3993"/>
        <v>1</v>
      </c>
      <c r="DV158" s="504">
        <f t="shared" si="3994"/>
        <v>1500000</v>
      </c>
      <c r="DW158" s="500">
        <f t="shared" si="3995"/>
        <v>0</v>
      </c>
      <c r="DZ158" s="965" t="s">
        <v>655</v>
      </c>
      <c r="EA158" s="935" t="s">
        <v>324</v>
      </c>
      <c r="EB158" s="936" t="s">
        <v>320</v>
      </c>
      <c r="EC158" s="937" t="s">
        <v>146</v>
      </c>
      <c r="ED158" s="1030">
        <v>1</v>
      </c>
      <c r="EE158" s="1017">
        <v>284563</v>
      </c>
      <c r="EF158" s="698">
        <f t="shared" si="3996"/>
        <v>284563</v>
      </c>
      <c r="EG158" s="497">
        <f t="shared" si="3997"/>
        <v>1</v>
      </c>
      <c r="EH158" s="497">
        <f t="shared" si="3998"/>
        <v>1</v>
      </c>
      <c r="EI158" s="498">
        <f t="shared" si="3999"/>
        <v>1</v>
      </c>
      <c r="EJ158" s="498">
        <f t="shared" si="4000"/>
        <v>1</v>
      </c>
      <c r="EK158" s="498">
        <f t="shared" si="4001"/>
        <v>1</v>
      </c>
      <c r="EL158" s="498">
        <f t="shared" si="4002"/>
        <v>1</v>
      </c>
      <c r="EM158" s="504">
        <f t="shared" si="4003"/>
        <v>284563</v>
      </c>
      <c r="EN158" s="500">
        <f t="shared" si="4004"/>
        <v>0</v>
      </c>
      <c r="EQ158" s="665"/>
      <c r="ER158" s="666"/>
      <c r="ES158" s="667"/>
      <c r="ET158" s="676"/>
      <c r="EU158" s="669"/>
      <c r="EV158" s="719"/>
      <c r="EW158" s="1326"/>
      <c r="EX158" s="497" t="e">
        <f t="shared" si="4157"/>
        <v>#N/A</v>
      </c>
      <c r="EY158" s="497" t="e">
        <f t="shared" si="4158"/>
        <v>#N/A</v>
      </c>
      <c r="EZ158" s="498" t="e">
        <f t="shared" si="4159"/>
        <v>#N/A</v>
      </c>
      <c r="FA158" s="498">
        <f t="shared" si="4160"/>
        <v>0</v>
      </c>
      <c r="FB158" s="498">
        <f t="shared" si="4161"/>
        <v>0</v>
      </c>
      <c r="FC158" s="498" t="e">
        <f t="shared" si="4162"/>
        <v>#N/A</v>
      </c>
      <c r="FD158" s="504">
        <f t="shared" si="4163"/>
        <v>0</v>
      </c>
      <c r="FE158" s="500">
        <f t="shared" si="4164"/>
        <v>0</v>
      </c>
      <c r="FH158" s="665"/>
      <c r="FI158" s="666"/>
      <c r="FJ158" s="667"/>
      <c r="FK158" s="676"/>
      <c r="FL158" s="669"/>
      <c r="FM158" s="719"/>
      <c r="FN158" s="1326"/>
      <c r="FO158" s="497" t="e">
        <f t="shared" si="4165"/>
        <v>#N/A</v>
      </c>
      <c r="FP158" s="497" t="e">
        <f t="shared" si="4166"/>
        <v>#N/A</v>
      </c>
      <c r="FQ158" s="498" t="e">
        <f t="shared" si="4167"/>
        <v>#N/A</v>
      </c>
      <c r="FR158" s="498">
        <f t="shared" si="4168"/>
        <v>0</v>
      </c>
      <c r="FS158" s="498">
        <f t="shared" si="4169"/>
        <v>0</v>
      </c>
      <c r="FT158" s="498" t="e">
        <f t="shared" si="4170"/>
        <v>#N/A</v>
      </c>
      <c r="FU158" s="504">
        <f t="shared" si="4171"/>
        <v>0</v>
      </c>
      <c r="FV158" s="500">
        <f t="shared" si="4172"/>
        <v>0</v>
      </c>
      <c r="FY158" s="665"/>
      <c r="FZ158" s="666"/>
      <c r="GA158" s="667"/>
      <c r="GB158" s="676"/>
      <c r="GC158" s="669"/>
      <c r="GD158" s="719"/>
      <c r="GE158" s="1326"/>
      <c r="GF158" s="497" t="e">
        <f t="shared" si="4173"/>
        <v>#N/A</v>
      </c>
      <c r="GG158" s="497" t="e">
        <f t="shared" si="4174"/>
        <v>#N/A</v>
      </c>
      <c r="GH158" s="498" t="e">
        <f t="shared" si="4175"/>
        <v>#N/A</v>
      </c>
      <c r="GI158" s="498">
        <f t="shared" si="4176"/>
        <v>0</v>
      </c>
      <c r="GJ158" s="498">
        <f t="shared" si="4177"/>
        <v>0</v>
      </c>
      <c r="GK158" s="498" t="e">
        <f t="shared" si="4178"/>
        <v>#N/A</v>
      </c>
      <c r="GL158" s="504">
        <f t="shared" si="4179"/>
        <v>0</v>
      </c>
      <c r="GM158" s="500">
        <f t="shared" si="4180"/>
        <v>0</v>
      </c>
      <c r="GP158" s="665"/>
      <c r="GQ158" s="666"/>
      <c r="GR158" s="667"/>
      <c r="GS158" s="676"/>
      <c r="GT158" s="669"/>
      <c r="GU158" s="719"/>
      <c r="GV158" s="1326"/>
      <c r="GW158" s="497" t="e">
        <f t="shared" si="4181"/>
        <v>#N/A</v>
      </c>
      <c r="GX158" s="497" t="e">
        <f t="shared" si="4182"/>
        <v>#N/A</v>
      </c>
      <c r="GY158" s="498" t="e">
        <f t="shared" si="4183"/>
        <v>#N/A</v>
      </c>
      <c r="GZ158" s="498">
        <f t="shared" si="4184"/>
        <v>0</v>
      </c>
      <c r="HA158" s="498">
        <f t="shared" si="4185"/>
        <v>0</v>
      </c>
      <c r="HB158" s="498" t="e">
        <f t="shared" si="4186"/>
        <v>#N/A</v>
      </c>
      <c r="HC158" s="504">
        <f t="shared" si="4187"/>
        <v>0</v>
      </c>
      <c r="HD158" s="500">
        <f t="shared" si="4188"/>
        <v>0</v>
      </c>
      <c r="HG158" s="665"/>
      <c r="HH158" s="666"/>
      <c r="HI158" s="667"/>
      <c r="HJ158" s="676"/>
      <c r="HK158" s="669"/>
      <c r="HL158" s="719"/>
      <c r="HM158" s="1326"/>
      <c r="HN158" s="497" t="e">
        <f t="shared" si="4189"/>
        <v>#N/A</v>
      </c>
      <c r="HO158" s="497" t="e">
        <f t="shared" si="4190"/>
        <v>#N/A</v>
      </c>
      <c r="HP158" s="498" t="e">
        <f t="shared" si="4191"/>
        <v>#N/A</v>
      </c>
      <c r="HQ158" s="498">
        <f t="shared" si="4192"/>
        <v>0</v>
      </c>
      <c r="HR158" s="498">
        <f t="shared" si="4193"/>
        <v>0</v>
      </c>
      <c r="HS158" s="498" t="e">
        <f t="shared" si="4194"/>
        <v>#N/A</v>
      </c>
      <c r="HT158" s="504">
        <f t="shared" si="4195"/>
        <v>0</v>
      </c>
      <c r="HU158" s="500">
        <f t="shared" si="4196"/>
        <v>0</v>
      </c>
      <c r="HX158" s="665"/>
      <c r="HY158" s="666"/>
      <c r="HZ158" s="667"/>
      <c r="IA158" s="676"/>
      <c r="IB158" s="669"/>
      <c r="IC158" s="719"/>
      <c r="ID158" s="1326"/>
      <c r="IE158" s="497" t="e">
        <f t="shared" si="4197"/>
        <v>#N/A</v>
      </c>
      <c r="IF158" s="497" t="e">
        <f t="shared" si="4198"/>
        <v>#N/A</v>
      </c>
      <c r="IG158" s="498" t="e">
        <f t="shared" si="4199"/>
        <v>#N/A</v>
      </c>
      <c r="IH158" s="498">
        <f t="shared" si="4200"/>
        <v>0</v>
      </c>
      <c r="II158" s="498">
        <f t="shared" si="4201"/>
        <v>0</v>
      </c>
      <c r="IJ158" s="498" t="e">
        <f t="shared" si="4202"/>
        <v>#N/A</v>
      </c>
      <c r="IK158" s="504">
        <f t="shared" si="4203"/>
        <v>0</v>
      </c>
      <c r="IL158" s="500">
        <f t="shared" si="4204"/>
        <v>0</v>
      </c>
      <c r="IO158" s="665"/>
      <c r="IP158" s="666"/>
      <c r="IQ158" s="667"/>
      <c r="IR158" s="676"/>
      <c r="IS158" s="669"/>
      <c r="IT158" s="719"/>
      <c r="IU158" s="1326"/>
      <c r="IV158" s="497" t="e">
        <f t="shared" si="4205"/>
        <v>#N/A</v>
      </c>
      <c r="IW158" s="497" t="e">
        <f t="shared" si="4206"/>
        <v>#N/A</v>
      </c>
      <c r="IX158" s="498" t="e">
        <f t="shared" si="4207"/>
        <v>#N/A</v>
      </c>
      <c r="IY158" s="498">
        <f t="shared" si="4208"/>
        <v>0</v>
      </c>
      <c r="IZ158" s="498">
        <f t="shared" si="4209"/>
        <v>0</v>
      </c>
      <c r="JA158" s="498" t="e">
        <f t="shared" si="4210"/>
        <v>#N/A</v>
      </c>
      <c r="JB158" s="504">
        <f t="shared" si="4211"/>
        <v>0</v>
      </c>
      <c r="JC158" s="500">
        <f t="shared" si="4212"/>
        <v>0</v>
      </c>
      <c r="JF158" s="665"/>
      <c r="JG158" s="666"/>
      <c r="JH158" s="667"/>
      <c r="JI158" s="676"/>
      <c r="JJ158" s="669"/>
      <c r="JK158" s="719"/>
      <c r="JL158" s="1326"/>
      <c r="JM158" s="497" t="e">
        <f t="shared" si="4213"/>
        <v>#N/A</v>
      </c>
      <c r="JN158" s="497" t="e">
        <f t="shared" si="4214"/>
        <v>#N/A</v>
      </c>
      <c r="JO158" s="498" t="e">
        <f t="shared" si="4215"/>
        <v>#N/A</v>
      </c>
      <c r="JP158" s="498">
        <f t="shared" si="4216"/>
        <v>0</v>
      </c>
      <c r="JQ158" s="498">
        <f t="shared" si="4217"/>
        <v>0</v>
      </c>
      <c r="JR158" s="498" t="e">
        <f t="shared" si="4218"/>
        <v>#N/A</v>
      </c>
      <c r="JS158" s="504">
        <f t="shared" si="4219"/>
        <v>0</v>
      </c>
      <c r="JT158" s="500">
        <f t="shared" si="4220"/>
        <v>0</v>
      </c>
      <c r="JW158" s="665"/>
      <c r="JX158" s="666"/>
      <c r="JY158" s="667"/>
      <c r="JZ158" s="676"/>
      <c r="KA158" s="669"/>
      <c r="KB158" s="719"/>
      <c r="KC158" s="1326"/>
      <c r="KD158" s="497" t="e">
        <f t="shared" si="4221"/>
        <v>#N/A</v>
      </c>
      <c r="KE158" s="497" t="e">
        <f t="shared" si="4222"/>
        <v>#N/A</v>
      </c>
      <c r="KF158" s="498" t="e">
        <f t="shared" si="4223"/>
        <v>#N/A</v>
      </c>
      <c r="KG158" s="498">
        <f t="shared" si="4224"/>
        <v>0</v>
      </c>
      <c r="KH158" s="498">
        <f t="shared" si="4225"/>
        <v>0</v>
      </c>
      <c r="KI158" s="498" t="e">
        <f t="shared" si="4226"/>
        <v>#N/A</v>
      </c>
      <c r="KJ158" s="504">
        <f t="shared" si="4227"/>
        <v>0</v>
      </c>
      <c r="KK158" s="500">
        <f t="shared" si="4228"/>
        <v>0</v>
      </c>
      <c r="KN158" s="665"/>
      <c r="KO158" s="666"/>
      <c r="KP158" s="667"/>
      <c r="KQ158" s="676"/>
      <c r="KR158" s="669"/>
      <c r="KS158" s="719"/>
      <c r="KT158" s="1326"/>
      <c r="KU158" s="497" t="e">
        <f t="shared" si="4229"/>
        <v>#N/A</v>
      </c>
      <c r="KV158" s="497" t="e">
        <f t="shared" si="4230"/>
        <v>#N/A</v>
      </c>
      <c r="KW158" s="498" t="e">
        <f t="shared" si="4231"/>
        <v>#N/A</v>
      </c>
      <c r="KX158" s="498">
        <f t="shared" si="4232"/>
        <v>0</v>
      </c>
      <c r="KY158" s="498">
        <f t="shared" si="4233"/>
        <v>0</v>
      </c>
      <c r="KZ158" s="498" t="e">
        <f t="shared" si="4234"/>
        <v>#N/A</v>
      </c>
      <c r="LA158" s="504">
        <f t="shared" si="4235"/>
        <v>0</v>
      </c>
      <c r="LB158" s="500">
        <f t="shared" si="4236"/>
        <v>0</v>
      </c>
      <c r="LE158" s="665"/>
      <c r="LF158" s="666"/>
      <c r="LG158" s="667"/>
      <c r="LH158" s="676"/>
      <c r="LI158" s="669"/>
      <c r="LJ158" s="719"/>
      <c r="LK158" s="1326"/>
      <c r="LL158" s="497" t="e">
        <f t="shared" si="4237"/>
        <v>#N/A</v>
      </c>
      <c r="LM158" s="497" t="e">
        <f t="shared" si="4238"/>
        <v>#N/A</v>
      </c>
      <c r="LN158" s="498" t="e">
        <f t="shared" si="4239"/>
        <v>#N/A</v>
      </c>
      <c r="LO158" s="498">
        <f t="shared" si="4240"/>
        <v>0</v>
      </c>
      <c r="LP158" s="498">
        <f t="shared" si="4241"/>
        <v>0</v>
      </c>
      <c r="LQ158" s="498" t="e">
        <f t="shared" si="4242"/>
        <v>#N/A</v>
      </c>
      <c r="LR158" s="504">
        <f t="shared" si="4243"/>
        <v>0</v>
      </c>
      <c r="LS158" s="500">
        <f t="shared" si="4244"/>
        <v>0</v>
      </c>
      <c r="LV158" s="665"/>
      <c r="LW158" s="666"/>
      <c r="LX158" s="667"/>
      <c r="LY158" s="676"/>
      <c r="LZ158" s="669"/>
      <c r="MA158" s="719"/>
      <c r="MB158" s="1326"/>
      <c r="MC158" s="497" t="e">
        <f t="shared" si="4245"/>
        <v>#N/A</v>
      </c>
      <c r="MD158" s="497" t="e">
        <f t="shared" si="4246"/>
        <v>#N/A</v>
      </c>
      <c r="ME158" s="498" t="e">
        <f t="shared" si="4247"/>
        <v>#N/A</v>
      </c>
      <c r="MF158" s="498">
        <f t="shared" si="4248"/>
        <v>0</v>
      </c>
      <c r="MG158" s="498">
        <f t="shared" si="4249"/>
        <v>0</v>
      </c>
      <c r="MH158" s="498" t="e">
        <f t="shared" si="4250"/>
        <v>#N/A</v>
      </c>
      <c r="MI158" s="504">
        <f t="shared" si="4251"/>
        <v>0</v>
      </c>
      <c r="MJ158" s="500">
        <f t="shared" si="4252"/>
        <v>0</v>
      </c>
      <c r="MM158" s="665"/>
      <c r="MN158" s="666"/>
      <c r="MO158" s="667"/>
      <c r="MP158" s="676"/>
      <c r="MQ158" s="669"/>
      <c r="MR158" s="719"/>
      <c r="MS158" s="1326"/>
      <c r="MT158" s="497" t="e">
        <f t="shared" si="4253"/>
        <v>#N/A</v>
      </c>
      <c r="MU158" s="497" t="e">
        <f t="shared" si="4254"/>
        <v>#N/A</v>
      </c>
      <c r="MV158" s="498" t="e">
        <f t="shared" si="4255"/>
        <v>#N/A</v>
      </c>
      <c r="MW158" s="498">
        <f t="shared" si="4256"/>
        <v>0</v>
      </c>
      <c r="MX158" s="498">
        <f t="shared" si="4257"/>
        <v>0</v>
      </c>
      <c r="MY158" s="498" t="e">
        <f t="shared" si="4258"/>
        <v>#N/A</v>
      </c>
      <c r="MZ158" s="504">
        <f t="shared" si="4259"/>
        <v>0</v>
      </c>
      <c r="NA158" s="500">
        <f t="shared" si="4260"/>
        <v>0</v>
      </c>
      <c r="ND158" s="665"/>
      <c r="NE158" s="666"/>
      <c r="NF158" s="667"/>
      <c r="NG158" s="676"/>
      <c r="NH158" s="669"/>
      <c r="NI158" s="719"/>
      <c r="NJ158" s="1326"/>
      <c r="NK158" s="497" t="e">
        <f t="shared" si="4261"/>
        <v>#N/A</v>
      </c>
      <c r="NL158" s="497" t="e">
        <f t="shared" si="4262"/>
        <v>#N/A</v>
      </c>
      <c r="NM158" s="498" t="e">
        <f t="shared" si="4263"/>
        <v>#N/A</v>
      </c>
      <c r="NN158" s="498">
        <f t="shared" si="4264"/>
        <v>0</v>
      </c>
      <c r="NO158" s="498">
        <f t="shared" si="4265"/>
        <v>0</v>
      </c>
      <c r="NP158" s="498" t="e">
        <f t="shared" si="4266"/>
        <v>#N/A</v>
      </c>
      <c r="NQ158" s="504">
        <f t="shared" si="4267"/>
        <v>0</v>
      </c>
      <c r="NR158" s="500">
        <f t="shared" si="4268"/>
        <v>0</v>
      </c>
      <c r="NU158" s="665"/>
      <c r="NV158" s="666"/>
      <c r="NW158" s="667"/>
      <c r="NX158" s="676"/>
      <c r="NY158" s="669"/>
      <c r="NZ158" s="719"/>
      <c r="OA158" s="1326"/>
      <c r="OB158" s="497" t="e">
        <f t="shared" si="4269"/>
        <v>#N/A</v>
      </c>
      <c r="OC158" s="497" t="e">
        <f t="shared" si="4270"/>
        <v>#N/A</v>
      </c>
      <c r="OD158" s="498" t="e">
        <f t="shared" si="4271"/>
        <v>#N/A</v>
      </c>
      <c r="OE158" s="498">
        <f t="shared" si="4272"/>
        <v>0</v>
      </c>
      <c r="OF158" s="498">
        <f t="shared" si="4273"/>
        <v>0</v>
      </c>
      <c r="OG158" s="498" t="e">
        <f t="shared" si="4274"/>
        <v>#N/A</v>
      </c>
      <c r="OH158" s="504">
        <f t="shared" si="4275"/>
        <v>0</v>
      </c>
      <c r="OI158" s="500">
        <f t="shared" si="4276"/>
        <v>0</v>
      </c>
      <c r="OL158" s="665"/>
      <c r="OM158" s="666"/>
      <c r="ON158" s="667"/>
      <c r="OO158" s="676"/>
      <c r="OP158" s="669"/>
      <c r="OQ158" s="719"/>
      <c r="OR158" s="1326"/>
      <c r="OS158" s="497" t="e">
        <f t="shared" si="4277"/>
        <v>#N/A</v>
      </c>
      <c r="OT158" s="497" t="e">
        <f t="shared" si="4278"/>
        <v>#N/A</v>
      </c>
      <c r="OU158" s="498" t="e">
        <f t="shared" si="4279"/>
        <v>#N/A</v>
      </c>
      <c r="OV158" s="498">
        <f t="shared" si="4280"/>
        <v>0</v>
      </c>
      <c r="OW158" s="498">
        <f t="shared" si="4281"/>
        <v>0</v>
      </c>
      <c r="OX158" s="498" t="e">
        <f t="shared" si="4282"/>
        <v>#N/A</v>
      </c>
      <c r="OY158" s="504">
        <f t="shared" si="4283"/>
        <v>0</v>
      </c>
      <c r="OZ158" s="500">
        <f t="shared" si="4284"/>
        <v>0</v>
      </c>
      <c r="PC158" s="665"/>
      <c r="PD158" s="666"/>
      <c r="PE158" s="667"/>
      <c r="PF158" s="676"/>
      <c r="PG158" s="669"/>
      <c r="PH158" s="719"/>
      <c r="PI158" s="1326"/>
      <c r="PJ158" s="497" t="e">
        <f t="shared" si="4285"/>
        <v>#N/A</v>
      </c>
      <c r="PK158" s="497" t="e">
        <f t="shared" si="4286"/>
        <v>#N/A</v>
      </c>
      <c r="PL158" s="498" t="e">
        <f t="shared" si="4287"/>
        <v>#N/A</v>
      </c>
      <c r="PM158" s="498">
        <f t="shared" si="4288"/>
        <v>0</v>
      </c>
      <c r="PN158" s="498">
        <f t="shared" si="4289"/>
        <v>0</v>
      </c>
      <c r="PO158" s="498" t="e">
        <f t="shared" si="4290"/>
        <v>#N/A</v>
      </c>
      <c r="PP158" s="504">
        <f t="shared" si="4291"/>
        <v>0</v>
      </c>
      <c r="PQ158" s="500">
        <f t="shared" si="4292"/>
        <v>0</v>
      </c>
      <c r="PT158" s="665"/>
      <c r="PU158" s="666"/>
      <c r="PV158" s="667"/>
      <c r="PW158" s="676"/>
      <c r="PX158" s="669"/>
      <c r="PY158" s="719"/>
      <c r="PZ158" s="1326"/>
      <c r="QA158" s="497" t="e">
        <f t="shared" si="4293"/>
        <v>#N/A</v>
      </c>
      <c r="QB158" s="497" t="e">
        <f t="shared" si="4294"/>
        <v>#N/A</v>
      </c>
      <c r="QC158" s="498" t="e">
        <f t="shared" si="4295"/>
        <v>#N/A</v>
      </c>
      <c r="QD158" s="498">
        <f t="shared" si="4296"/>
        <v>0</v>
      </c>
      <c r="QE158" s="498">
        <f t="shared" si="4297"/>
        <v>0</v>
      </c>
      <c r="QF158" s="498" t="e">
        <f t="shared" si="4298"/>
        <v>#N/A</v>
      </c>
      <c r="QG158" s="504">
        <f t="shared" si="4299"/>
        <v>0</v>
      </c>
      <c r="QH158" s="500">
        <f t="shared" si="4300"/>
        <v>0</v>
      </c>
      <c r="QK158" s="665"/>
      <c r="QL158" s="666"/>
      <c r="QM158" s="667"/>
      <c r="QN158" s="676"/>
      <c r="QO158" s="669"/>
      <c r="QP158" s="719"/>
      <c r="QQ158" s="1326"/>
      <c r="QR158" s="497" t="e">
        <f t="shared" si="4301"/>
        <v>#N/A</v>
      </c>
      <c r="QS158" s="497" t="e">
        <f t="shared" si="4302"/>
        <v>#N/A</v>
      </c>
      <c r="QT158" s="498" t="e">
        <f t="shared" si="4303"/>
        <v>#N/A</v>
      </c>
      <c r="QU158" s="498">
        <f t="shared" si="4304"/>
        <v>0</v>
      </c>
      <c r="QV158" s="498">
        <f t="shared" si="4305"/>
        <v>0</v>
      </c>
      <c r="QW158" s="498" t="e">
        <f t="shared" si="4306"/>
        <v>#N/A</v>
      </c>
      <c r="QX158" s="504">
        <f t="shared" si="4307"/>
        <v>0</v>
      </c>
      <c r="QY158" s="500">
        <f t="shared" si="4308"/>
        <v>0</v>
      </c>
      <c r="RB158" s="381"/>
      <c r="RC158" s="382"/>
      <c r="RD158" s="383"/>
      <c r="RE158" s="384"/>
      <c r="RF158" s="385"/>
      <c r="RG158" s="386"/>
      <c r="RH158" s="386"/>
      <c r="RI158" s="497"/>
      <c r="RJ158" s="497"/>
      <c r="RK158" s="501"/>
      <c r="RL158" s="501"/>
      <c r="RM158" s="501"/>
      <c r="RN158" s="501"/>
      <c r="RO158" s="502"/>
      <c r="RP158" s="503"/>
      <c r="RS158" s="381"/>
      <c r="RT158" s="382"/>
      <c r="RU158" s="383"/>
      <c r="RV158" s="384"/>
      <c r="RW158" s="385"/>
      <c r="RX158" s="386"/>
      <c r="RY158" s="386"/>
      <c r="RZ158" s="497"/>
      <c r="SA158" s="497"/>
      <c r="SB158" s="501"/>
      <c r="SC158" s="501"/>
      <c r="SD158" s="501"/>
      <c r="SE158" s="501"/>
      <c r="SF158" s="502"/>
      <c r="SG158" s="503"/>
      <c r="SJ158" s="381"/>
      <c r="SK158" s="382"/>
      <c r="SL158" s="383"/>
      <c r="SM158" s="384"/>
      <c r="SN158" s="385"/>
      <c r="SO158" s="386"/>
      <c r="SP158" s="386"/>
      <c r="SQ158" s="497"/>
      <c r="SR158" s="497"/>
      <c r="SS158" s="501"/>
      <c r="ST158" s="501"/>
      <c r="SU158" s="501"/>
      <c r="SV158" s="501"/>
      <c r="SW158" s="502"/>
      <c r="SX158" s="503"/>
    </row>
    <row r="159" spans="2:518" ht="26.25" customHeight="1" thickTop="1" thickBot="1">
      <c r="B159" s="825" t="s">
        <v>656</v>
      </c>
      <c r="C159" s="826"/>
      <c r="D159" s="827" t="s">
        <v>272</v>
      </c>
      <c r="E159" s="828"/>
      <c r="F159" s="866"/>
      <c r="G159" s="830"/>
      <c r="H159" s="831"/>
      <c r="K159" s="927" t="s">
        <v>656</v>
      </c>
      <c r="L159" s="928"/>
      <c r="M159" s="929" t="s">
        <v>272</v>
      </c>
      <c r="N159" s="930"/>
      <c r="O159" s="968"/>
      <c r="P159" s="932"/>
      <c r="Q159" s="933"/>
      <c r="R159" s="493"/>
      <c r="S159" s="494"/>
      <c r="T159" s="494"/>
      <c r="U159" s="494"/>
      <c r="V159" s="494"/>
      <c r="W159" s="494"/>
      <c r="X159" s="917"/>
      <c r="Y159" s="918"/>
      <c r="Z159" s="486"/>
      <c r="AA159" s="486"/>
      <c r="AB159" s="927" t="s">
        <v>656</v>
      </c>
      <c r="AC159" s="928"/>
      <c r="AD159" s="929" t="s">
        <v>272</v>
      </c>
      <c r="AE159" s="930"/>
      <c r="AF159" s="968"/>
      <c r="AG159" s="932"/>
      <c r="AH159" s="933"/>
      <c r="AI159" s="493"/>
      <c r="AJ159" s="494"/>
      <c r="AK159" s="494"/>
      <c r="AL159" s="494"/>
      <c r="AM159" s="494"/>
      <c r="AN159" s="494"/>
      <c r="AO159" s="917"/>
      <c r="AP159" s="918"/>
      <c r="AQ159" s="486"/>
      <c r="AR159" s="486"/>
      <c r="AS159" s="927" t="s">
        <v>656</v>
      </c>
      <c r="AT159" s="928"/>
      <c r="AU159" s="929" t="s">
        <v>272</v>
      </c>
      <c r="AV159" s="930"/>
      <c r="AW159" s="968"/>
      <c r="AX159" s="932"/>
      <c r="AY159" s="933"/>
      <c r="AZ159" s="493"/>
      <c r="BA159" s="494"/>
      <c r="BB159" s="494"/>
      <c r="BC159" s="494"/>
      <c r="BD159" s="494"/>
      <c r="BE159" s="494"/>
      <c r="BF159" s="917"/>
      <c r="BG159" s="918"/>
      <c r="BJ159" s="927" t="s">
        <v>656</v>
      </c>
      <c r="BK159" s="928"/>
      <c r="BL159" s="929" t="s">
        <v>272</v>
      </c>
      <c r="BM159" s="930"/>
      <c r="BN159" s="968"/>
      <c r="BO159" s="932"/>
      <c r="BP159" s="933"/>
      <c r="BQ159" s="493"/>
      <c r="BR159" s="494"/>
      <c r="BS159" s="494"/>
      <c r="BT159" s="494"/>
      <c r="BU159" s="494"/>
      <c r="BV159" s="494"/>
      <c r="BW159" s="917"/>
      <c r="BX159" s="918"/>
      <c r="CA159" s="927" t="s">
        <v>656</v>
      </c>
      <c r="CB159" s="928"/>
      <c r="CC159" s="929" t="s">
        <v>272</v>
      </c>
      <c r="CD159" s="930"/>
      <c r="CE159" s="968"/>
      <c r="CF159" s="932"/>
      <c r="CG159" s="933"/>
      <c r="CH159" s="493"/>
      <c r="CI159" s="494"/>
      <c r="CJ159" s="494"/>
      <c r="CK159" s="494"/>
      <c r="CL159" s="494"/>
      <c r="CM159" s="494"/>
      <c r="CN159" s="917"/>
      <c r="CO159" s="918"/>
      <c r="CR159" s="652" t="s">
        <v>656</v>
      </c>
      <c r="CS159" s="1028"/>
      <c r="CT159" s="929" t="s">
        <v>272</v>
      </c>
      <c r="CU159" s="654"/>
      <c r="CV159" s="655"/>
      <c r="CW159" s="932"/>
      <c r="CX159" s="657"/>
      <c r="CY159" s="493"/>
      <c r="CZ159" s="494"/>
      <c r="DA159" s="494"/>
      <c r="DB159" s="494"/>
      <c r="DC159" s="494"/>
      <c r="DD159" s="494"/>
      <c r="DE159" s="917"/>
      <c r="DF159" s="918"/>
      <c r="DI159" s="927" t="s">
        <v>656</v>
      </c>
      <c r="DJ159" s="928"/>
      <c r="DK159" s="929" t="s">
        <v>272</v>
      </c>
      <c r="DL159" s="930"/>
      <c r="DM159" s="968"/>
      <c r="DN159" s="932"/>
      <c r="DO159" s="933"/>
      <c r="DP159" s="493"/>
      <c r="DQ159" s="494"/>
      <c r="DR159" s="494"/>
      <c r="DS159" s="494"/>
      <c r="DT159" s="494"/>
      <c r="DU159" s="494"/>
      <c r="DV159" s="917"/>
      <c r="DW159" s="918"/>
      <c r="DZ159" s="652" t="s">
        <v>656</v>
      </c>
      <c r="EA159" s="1028"/>
      <c r="EB159" s="929" t="s">
        <v>272</v>
      </c>
      <c r="EC159" s="654"/>
      <c r="ED159" s="655"/>
      <c r="EE159" s="932"/>
      <c r="EF159" s="657"/>
      <c r="EG159" s="493"/>
      <c r="EH159" s="494"/>
      <c r="EI159" s="494"/>
      <c r="EJ159" s="494"/>
      <c r="EK159" s="494"/>
      <c r="EL159" s="494"/>
      <c r="EM159" s="917"/>
      <c r="EN159" s="918"/>
      <c r="EQ159" s="665"/>
      <c r="ER159" s="666"/>
      <c r="ES159" s="667"/>
      <c r="ET159" s="676"/>
      <c r="EU159" s="669"/>
      <c r="EV159" s="719"/>
      <c r="EW159" s="1326"/>
      <c r="EX159" s="497" t="e">
        <f t="shared" si="4157"/>
        <v>#N/A</v>
      </c>
      <c r="EY159" s="497" t="e">
        <f t="shared" si="4158"/>
        <v>#N/A</v>
      </c>
      <c r="EZ159" s="498" t="e">
        <f t="shared" si="4159"/>
        <v>#N/A</v>
      </c>
      <c r="FA159" s="498">
        <f t="shared" si="4160"/>
        <v>0</v>
      </c>
      <c r="FB159" s="498">
        <f t="shared" si="4161"/>
        <v>0</v>
      </c>
      <c r="FC159" s="498" t="e">
        <f t="shared" si="4162"/>
        <v>#N/A</v>
      </c>
      <c r="FD159" s="504">
        <f t="shared" si="4163"/>
        <v>0</v>
      </c>
      <c r="FE159" s="500">
        <f t="shared" si="4164"/>
        <v>0</v>
      </c>
      <c r="FH159" s="665"/>
      <c r="FI159" s="666"/>
      <c r="FJ159" s="667"/>
      <c r="FK159" s="676"/>
      <c r="FL159" s="669"/>
      <c r="FM159" s="719"/>
      <c r="FN159" s="1326"/>
      <c r="FO159" s="497" t="e">
        <f t="shared" si="4165"/>
        <v>#N/A</v>
      </c>
      <c r="FP159" s="497" t="e">
        <f t="shared" si="4166"/>
        <v>#N/A</v>
      </c>
      <c r="FQ159" s="498" t="e">
        <f t="shared" si="4167"/>
        <v>#N/A</v>
      </c>
      <c r="FR159" s="498">
        <f t="shared" si="4168"/>
        <v>0</v>
      </c>
      <c r="FS159" s="498">
        <f t="shared" si="4169"/>
        <v>0</v>
      </c>
      <c r="FT159" s="498" t="e">
        <f t="shared" si="4170"/>
        <v>#N/A</v>
      </c>
      <c r="FU159" s="504">
        <f t="shared" si="4171"/>
        <v>0</v>
      </c>
      <c r="FV159" s="500">
        <f t="shared" si="4172"/>
        <v>0</v>
      </c>
      <c r="FY159" s="665"/>
      <c r="FZ159" s="666"/>
      <c r="GA159" s="667"/>
      <c r="GB159" s="676"/>
      <c r="GC159" s="669"/>
      <c r="GD159" s="719"/>
      <c r="GE159" s="1326"/>
      <c r="GF159" s="497" t="e">
        <f t="shared" si="4173"/>
        <v>#N/A</v>
      </c>
      <c r="GG159" s="497" t="e">
        <f t="shared" si="4174"/>
        <v>#N/A</v>
      </c>
      <c r="GH159" s="498" t="e">
        <f t="shared" si="4175"/>
        <v>#N/A</v>
      </c>
      <c r="GI159" s="498">
        <f t="shared" si="4176"/>
        <v>0</v>
      </c>
      <c r="GJ159" s="498">
        <f t="shared" si="4177"/>
        <v>0</v>
      </c>
      <c r="GK159" s="498" t="e">
        <f t="shared" si="4178"/>
        <v>#N/A</v>
      </c>
      <c r="GL159" s="504">
        <f t="shared" si="4179"/>
        <v>0</v>
      </c>
      <c r="GM159" s="500">
        <f t="shared" si="4180"/>
        <v>0</v>
      </c>
      <c r="GP159" s="665"/>
      <c r="GQ159" s="666"/>
      <c r="GR159" s="667"/>
      <c r="GS159" s="676"/>
      <c r="GT159" s="669"/>
      <c r="GU159" s="719"/>
      <c r="GV159" s="1326"/>
      <c r="GW159" s="497" t="e">
        <f t="shared" si="4181"/>
        <v>#N/A</v>
      </c>
      <c r="GX159" s="497" t="e">
        <f t="shared" si="4182"/>
        <v>#N/A</v>
      </c>
      <c r="GY159" s="498" t="e">
        <f t="shared" si="4183"/>
        <v>#N/A</v>
      </c>
      <c r="GZ159" s="498">
        <f t="shared" si="4184"/>
        <v>0</v>
      </c>
      <c r="HA159" s="498">
        <f t="shared" si="4185"/>
        <v>0</v>
      </c>
      <c r="HB159" s="498" t="e">
        <f t="shared" si="4186"/>
        <v>#N/A</v>
      </c>
      <c r="HC159" s="504">
        <f t="shared" si="4187"/>
        <v>0</v>
      </c>
      <c r="HD159" s="500">
        <f t="shared" si="4188"/>
        <v>0</v>
      </c>
      <c r="HG159" s="665"/>
      <c r="HH159" s="666"/>
      <c r="HI159" s="667"/>
      <c r="HJ159" s="676"/>
      <c r="HK159" s="669"/>
      <c r="HL159" s="719"/>
      <c r="HM159" s="1326"/>
      <c r="HN159" s="497" t="e">
        <f t="shared" si="4189"/>
        <v>#N/A</v>
      </c>
      <c r="HO159" s="497" t="e">
        <f t="shared" si="4190"/>
        <v>#N/A</v>
      </c>
      <c r="HP159" s="498" t="e">
        <f t="shared" si="4191"/>
        <v>#N/A</v>
      </c>
      <c r="HQ159" s="498">
        <f t="shared" si="4192"/>
        <v>0</v>
      </c>
      <c r="HR159" s="498">
        <f t="shared" si="4193"/>
        <v>0</v>
      </c>
      <c r="HS159" s="498" t="e">
        <f t="shared" si="4194"/>
        <v>#N/A</v>
      </c>
      <c r="HT159" s="504">
        <f t="shared" si="4195"/>
        <v>0</v>
      </c>
      <c r="HU159" s="500">
        <f t="shared" si="4196"/>
        <v>0</v>
      </c>
      <c r="HX159" s="665"/>
      <c r="HY159" s="666"/>
      <c r="HZ159" s="667"/>
      <c r="IA159" s="676"/>
      <c r="IB159" s="669"/>
      <c r="IC159" s="719"/>
      <c r="ID159" s="1326"/>
      <c r="IE159" s="497" t="e">
        <f t="shared" si="4197"/>
        <v>#N/A</v>
      </c>
      <c r="IF159" s="497" t="e">
        <f t="shared" si="4198"/>
        <v>#N/A</v>
      </c>
      <c r="IG159" s="498" t="e">
        <f t="shared" si="4199"/>
        <v>#N/A</v>
      </c>
      <c r="IH159" s="498">
        <f t="shared" si="4200"/>
        <v>0</v>
      </c>
      <c r="II159" s="498">
        <f t="shared" si="4201"/>
        <v>0</v>
      </c>
      <c r="IJ159" s="498" t="e">
        <f t="shared" si="4202"/>
        <v>#N/A</v>
      </c>
      <c r="IK159" s="504">
        <f t="shared" si="4203"/>
        <v>0</v>
      </c>
      <c r="IL159" s="500">
        <f t="shared" si="4204"/>
        <v>0</v>
      </c>
      <c r="IO159" s="665"/>
      <c r="IP159" s="666"/>
      <c r="IQ159" s="667"/>
      <c r="IR159" s="676"/>
      <c r="IS159" s="669"/>
      <c r="IT159" s="719"/>
      <c r="IU159" s="1326"/>
      <c r="IV159" s="497" t="e">
        <f t="shared" si="4205"/>
        <v>#N/A</v>
      </c>
      <c r="IW159" s="497" t="e">
        <f t="shared" si="4206"/>
        <v>#N/A</v>
      </c>
      <c r="IX159" s="498" t="e">
        <f t="shared" si="4207"/>
        <v>#N/A</v>
      </c>
      <c r="IY159" s="498">
        <f t="shared" si="4208"/>
        <v>0</v>
      </c>
      <c r="IZ159" s="498">
        <f t="shared" si="4209"/>
        <v>0</v>
      </c>
      <c r="JA159" s="498" t="e">
        <f t="shared" si="4210"/>
        <v>#N/A</v>
      </c>
      <c r="JB159" s="504">
        <f t="shared" si="4211"/>
        <v>0</v>
      </c>
      <c r="JC159" s="500">
        <f t="shared" si="4212"/>
        <v>0</v>
      </c>
      <c r="JF159" s="665"/>
      <c r="JG159" s="666"/>
      <c r="JH159" s="667"/>
      <c r="JI159" s="676"/>
      <c r="JJ159" s="669"/>
      <c r="JK159" s="719"/>
      <c r="JL159" s="1326"/>
      <c r="JM159" s="497" t="e">
        <f t="shared" si="4213"/>
        <v>#N/A</v>
      </c>
      <c r="JN159" s="497" t="e">
        <f t="shared" si="4214"/>
        <v>#N/A</v>
      </c>
      <c r="JO159" s="498" t="e">
        <f t="shared" si="4215"/>
        <v>#N/A</v>
      </c>
      <c r="JP159" s="498">
        <f t="shared" si="4216"/>
        <v>0</v>
      </c>
      <c r="JQ159" s="498">
        <f t="shared" si="4217"/>
        <v>0</v>
      </c>
      <c r="JR159" s="498" t="e">
        <f t="shared" si="4218"/>
        <v>#N/A</v>
      </c>
      <c r="JS159" s="504">
        <f t="shared" si="4219"/>
        <v>0</v>
      </c>
      <c r="JT159" s="500">
        <f t="shared" si="4220"/>
        <v>0</v>
      </c>
      <c r="JW159" s="665"/>
      <c r="JX159" s="666"/>
      <c r="JY159" s="667"/>
      <c r="JZ159" s="676"/>
      <c r="KA159" s="669"/>
      <c r="KB159" s="719"/>
      <c r="KC159" s="1326"/>
      <c r="KD159" s="497" t="e">
        <f t="shared" si="4221"/>
        <v>#N/A</v>
      </c>
      <c r="KE159" s="497" t="e">
        <f t="shared" si="4222"/>
        <v>#N/A</v>
      </c>
      <c r="KF159" s="498" t="e">
        <f t="shared" si="4223"/>
        <v>#N/A</v>
      </c>
      <c r="KG159" s="498">
        <f t="shared" si="4224"/>
        <v>0</v>
      </c>
      <c r="KH159" s="498">
        <f t="shared" si="4225"/>
        <v>0</v>
      </c>
      <c r="KI159" s="498" t="e">
        <f t="shared" si="4226"/>
        <v>#N/A</v>
      </c>
      <c r="KJ159" s="504">
        <f t="shared" si="4227"/>
        <v>0</v>
      </c>
      <c r="KK159" s="500">
        <f t="shared" si="4228"/>
        <v>0</v>
      </c>
      <c r="KN159" s="665"/>
      <c r="KO159" s="666"/>
      <c r="KP159" s="667"/>
      <c r="KQ159" s="676"/>
      <c r="KR159" s="669"/>
      <c r="KS159" s="719"/>
      <c r="KT159" s="1326"/>
      <c r="KU159" s="497" t="e">
        <f t="shared" si="4229"/>
        <v>#N/A</v>
      </c>
      <c r="KV159" s="497" t="e">
        <f t="shared" si="4230"/>
        <v>#N/A</v>
      </c>
      <c r="KW159" s="498" t="e">
        <f t="shared" si="4231"/>
        <v>#N/A</v>
      </c>
      <c r="KX159" s="498">
        <f t="shared" si="4232"/>
        <v>0</v>
      </c>
      <c r="KY159" s="498">
        <f t="shared" si="4233"/>
        <v>0</v>
      </c>
      <c r="KZ159" s="498" t="e">
        <f t="shared" si="4234"/>
        <v>#N/A</v>
      </c>
      <c r="LA159" s="504">
        <f t="shared" si="4235"/>
        <v>0</v>
      </c>
      <c r="LB159" s="500">
        <f t="shared" si="4236"/>
        <v>0</v>
      </c>
      <c r="LE159" s="665"/>
      <c r="LF159" s="666"/>
      <c r="LG159" s="667"/>
      <c r="LH159" s="676"/>
      <c r="LI159" s="669"/>
      <c r="LJ159" s="719"/>
      <c r="LK159" s="1326"/>
      <c r="LL159" s="497" t="e">
        <f t="shared" si="4237"/>
        <v>#N/A</v>
      </c>
      <c r="LM159" s="497" t="e">
        <f t="shared" si="4238"/>
        <v>#N/A</v>
      </c>
      <c r="LN159" s="498" t="e">
        <f t="shared" si="4239"/>
        <v>#N/A</v>
      </c>
      <c r="LO159" s="498">
        <f t="shared" si="4240"/>
        <v>0</v>
      </c>
      <c r="LP159" s="498">
        <f t="shared" si="4241"/>
        <v>0</v>
      </c>
      <c r="LQ159" s="498" t="e">
        <f t="shared" si="4242"/>
        <v>#N/A</v>
      </c>
      <c r="LR159" s="504">
        <f t="shared" si="4243"/>
        <v>0</v>
      </c>
      <c r="LS159" s="500">
        <f t="shared" si="4244"/>
        <v>0</v>
      </c>
      <c r="LV159" s="665"/>
      <c r="LW159" s="666"/>
      <c r="LX159" s="667"/>
      <c r="LY159" s="676"/>
      <c r="LZ159" s="669"/>
      <c r="MA159" s="719"/>
      <c r="MB159" s="1326"/>
      <c r="MC159" s="497" t="e">
        <f t="shared" si="4245"/>
        <v>#N/A</v>
      </c>
      <c r="MD159" s="497" t="e">
        <f t="shared" si="4246"/>
        <v>#N/A</v>
      </c>
      <c r="ME159" s="498" t="e">
        <f t="shared" si="4247"/>
        <v>#N/A</v>
      </c>
      <c r="MF159" s="498">
        <f t="shared" si="4248"/>
        <v>0</v>
      </c>
      <c r="MG159" s="498">
        <f t="shared" si="4249"/>
        <v>0</v>
      </c>
      <c r="MH159" s="498" t="e">
        <f t="shared" si="4250"/>
        <v>#N/A</v>
      </c>
      <c r="MI159" s="504">
        <f t="shared" si="4251"/>
        <v>0</v>
      </c>
      <c r="MJ159" s="500">
        <f t="shared" si="4252"/>
        <v>0</v>
      </c>
      <c r="MM159" s="665"/>
      <c r="MN159" s="666"/>
      <c r="MO159" s="667"/>
      <c r="MP159" s="676"/>
      <c r="MQ159" s="669"/>
      <c r="MR159" s="719"/>
      <c r="MS159" s="1326"/>
      <c r="MT159" s="497" t="e">
        <f t="shared" si="4253"/>
        <v>#N/A</v>
      </c>
      <c r="MU159" s="497" t="e">
        <f t="shared" si="4254"/>
        <v>#N/A</v>
      </c>
      <c r="MV159" s="498" t="e">
        <f t="shared" si="4255"/>
        <v>#N/A</v>
      </c>
      <c r="MW159" s="498">
        <f t="shared" si="4256"/>
        <v>0</v>
      </c>
      <c r="MX159" s="498">
        <f t="shared" si="4257"/>
        <v>0</v>
      </c>
      <c r="MY159" s="498" t="e">
        <f t="shared" si="4258"/>
        <v>#N/A</v>
      </c>
      <c r="MZ159" s="504">
        <f t="shared" si="4259"/>
        <v>0</v>
      </c>
      <c r="NA159" s="500">
        <f t="shared" si="4260"/>
        <v>0</v>
      </c>
      <c r="ND159" s="665"/>
      <c r="NE159" s="666"/>
      <c r="NF159" s="667"/>
      <c r="NG159" s="676"/>
      <c r="NH159" s="669"/>
      <c r="NI159" s="719"/>
      <c r="NJ159" s="1326"/>
      <c r="NK159" s="497" t="e">
        <f t="shared" si="4261"/>
        <v>#N/A</v>
      </c>
      <c r="NL159" s="497" t="e">
        <f t="shared" si="4262"/>
        <v>#N/A</v>
      </c>
      <c r="NM159" s="498" t="e">
        <f t="shared" si="4263"/>
        <v>#N/A</v>
      </c>
      <c r="NN159" s="498">
        <f t="shared" si="4264"/>
        <v>0</v>
      </c>
      <c r="NO159" s="498">
        <f t="shared" si="4265"/>
        <v>0</v>
      </c>
      <c r="NP159" s="498" t="e">
        <f t="shared" si="4266"/>
        <v>#N/A</v>
      </c>
      <c r="NQ159" s="504">
        <f t="shared" si="4267"/>
        <v>0</v>
      </c>
      <c r="NR159" s="500">
        <f t="shared" si="4268"/>
        <v>0</v>
      </c>
      <c r="NU159" s="665"/>
      <c r="NV159" s="666"/>
      <c r="NW159" s="667"/>
      <c r="NX159" s="676"/>
      <c r="NY159" s="669"/>
      <c r="NZ159" s="719"/>
      <c r="OA159" s="1326"/>
      <c r="OB159" s="497" t="e">
        <f t="shared" si="4269"/>
        <v>#N/A</v>
      </c>
      <c r="OC159" s="497" t="e">
        <f t="shared" si="4270"/>
        <v>#N/A</v>
      </c>
      <c r="OD159" s="498" t="e">
        <f t="shared" si="4271"/>
        <v>#N/A</v>
      </c>
      <c r="OE159" s="498">
        <f t="shared" si="4272"/>
        <v>0</v>
      </c>
      <c r="OF159" s="498">
        <f t="shared" si="4273"/>
        <v>0</v>
      </c>
      <c r="OG159" s="498" t="e">
        <f t="shared" si="4274"/>
        <v>#N/A</v>
      </c>
      <c r="OH159" s="504">
        <f t="shared" si="4275"/>
        <v>0</v>
      </c>
      <c r="OI159" s="500">
        <f t="shared" si="4276"/>
        <v>0</v>
      </c>
      <c r="OL159" s="665"/>
      <c r="OM159" s="666"/>
      <c r="ON159" s="667"/>
      <c r="OO159" s="676"/>
      <c r="OP159" s="669"/>
      <c r="OQ159" s="719"/>
      <c r="OR159" s="1326"/>
      <c r="OS159" s="497" t="e">
        <f t="shared" si="4277"/>
        <v>#N/A</v>
      </c>
      <c r="OT159" s="497" t="e">
        <f t="shared" si="4278"/>
        <v>#N/A</v>
      </c>
      <c r="OU159" s="498" t="e">
        <f t="shared" si="4279"/>
        <v>#N/A</v>
      </c>
      <c r="OV159" s="498">
        <f t="shared" si="4280"/>
        <v>0</v>
      </c>
      <c r="OW159" s="498">
        <f t="shared" si="4281"/>
        <v>0</v>
      </c>
      <c r="OX159" s="498" t="e">
        <f t="shared" si="4282"/>
        <v>#N/A</v>
      </c>
      <c r="OY159" s="504">
        <f t="shared" si="4283"/>
        <v>0</v>
      </c>
      <c r="OZ159" s="500">
        <f t="shared" si="4284"/>
        <v>0</v>
      </c>
      <c r="PC159" s="665"/>
      <c r="PD159" s="666"/>
      <c r="PE159" s="667"/>
      <c r="PF159" s="676"/>
      <c r="PG159" s="669"/>
      <c r="PH159" s="719"/>
      <c r="PI159" s="1326"/>
      <c r="PJ159" s="497" t="e">
        <f t="shared" si="4285"/>
        <v>#N/A</v>
      </c>
      <c r="PK159" s="497" t="e">
        <f t="shared" si="4286"/>
        <v>#N/A</v>
      </c>
      <c r="PL159" s="498" t="e">
        <f t="shared" si="4287"/>
        <v>#N/A</v>
      </c>
      <c r="PM159" s="498">
        <f t="shared" si="4288"/>
        <v>0</v>
      </c>
      <c r="PN159" s="498">
        <f t="shared" si="4289"/>
        <v>0</v>
      </c>
      <c r="PO159" s="498" t="e">
        <f t="shared" si="4290"/>
        <v>#N/A</v>
      </c>
      <c r="PP159" s="504">
        <f t="shared" si="4291"/>
        <v>0</v>
      </c>
      <c r="PQ159" s="500">
        <f t="shared" si="4292"/>
        <v>0</v>
      </c>
      <c r="PT159" s="665"/>
      <c r="PU159" s="666"/>
      <c r="PV159" s="667"/>
      <c r="PW159" s="676"/>
      <c r="PX159" s="669"/>
      <c r="PY159" s="719"/>
      <c r="PZ159" s="1326"/>
      <c r="QA159" s="497" t="e">
        <f t="shared" si="4293"/>
        <v>#N/A</v>
      </c>
      <c r="QB159" s="497" t="e">
        <f t="shared" si="4294"/>
        <v>#N/A</v>
      </c>
      <c r="QC159" s="498" t="e">
        <f t="shared" si="4295"/>
        <v>#N/A</v>
      </c>
      <c r="QD159" s="498">
        <f t="shared" si="4296"/>
        <v>0</v>
      </c>
      <c r="QE159" s="498">
        <f t="shared" si="4297"/>
        <v>0</v>
      </c>
      <c r="QF159" s="498" t="e">
        <f t="shared" si="4298"/>
        <v>#N/A</v>
      </c>
      <c r="QG159" s="504">
        <f t="shared" si="4299"/>
        <v>0</v>
      </c>
      <c r="QH159" s="500">
        <f t="shared" si="4300"/>
        <v>0</v>
      </c>
      <c r="QK159" s="665"/>
      <c r="QL159" s="666"/>
      <c r="QM159" s="667"/>
      <c r="QN159" s="676"/>
      <c r="QO159" s="669"/>
      <c r="QP159" s="719"/>
      <c r="QQ159" s="1326"/>
      <c r="QR159" s="497" t="e">
        <f t="shared" si="4301"/>
        <v>#N/A</v>
      </c>
      <c r="QS159" s="497" t="e">
        <f t="shared" si="4302"/>
        <v>#N/A</v>
      </c>
      <c r="QT159" s="498" t="e">
        <f t="shared" si="4303"/>
        <v>#N/A</v>
      </c>
      <c r="QU159" s="498">
        <f t="shared" si="4304"/>
        <v>0</v>
      </c>
      <c r="QV159" s="498">
        <f t="shared" si="4305"/>
        <v>0</v>
      </c>
      <c r="QW159" s="498" t="e">
        <f t="shared" si="4306"/>
        <v>#N/A</v>
      </c>
      <c r="QX159" s="504">
        <f t="shared" si="4307"/>
        <v>0</v>
      </c>
      <c r="QY159" s="500">
        <f t="shared" si="4308"/>
        <v>0</v>
      </c>
      <c r="RB159" s="381"/>
      <c r="RC159" s="382"/>
      <c r="RD159" s="383"/>
      <c r="RE159" s="384"/>
      <c r="RF159" s="385"/>
      <c r="RG159" s="386"/>
      <c r="RH159" s="386"/>
      <c r="RI159" s="497"/>
      <c r="RJ159" s="497"/>
      <c r="RK159" s="501"/>
      <c r="RL159" s="501"/>
      <c r="RM159" s="501"/>
      <c r="RN159" s="501"/>
      <c r="RO159" s="502"/>
      <c r="RP159" s="503"/>
      <c r="RS159" s="381"/>
      <c r="RT159" s="382"/>
      <c r="RU159" s="383"/>
      <c r="RV159" s="384"/>
      <c r="RW159" s="385"/>
      <c r="RX159" s="386"/>
      <c r="RY159" s="386"/>
      <c r="RZ159" s="497"/>
      <c r="SA159" s="497"/>
      <c r="SB159" s="501"/>
      <c r="SC159" s="501"/>
      <c r="SD159" s="501"/>
      <c r="SE159" s="501"/>
      <c r="SF159" s="502"/>
      <c r="SG159" s="503"/>
      <c r="SJ159" s="381"/>
      <c r="SK159" s="382"/>
      <c r="SL159" s="383"/>
      <c r="SM159" s="384"/>
      <c r="SN159" s="385"/>
      <c r="SO159" s="386"/>
      <c r="SP159" s="386"/>
      <c r="SQ159" s="497"/>
      <c r="SR159" s="497"/>
      <c r="SS159" s="501"/>
      <c r="ST159" s="501"/>
      <c r="SU159" s="501"/>
      <c r="SV159" s="501"/>
      <c r="SW159" s="502"/>
      <c r="SX159" s="503"/>
    </row>
    <row r="160" spans="2:518" ht="52.5" customHeight="1" thickTop="1" thickBot="1">
      <c r="B160" s="832" t="s">
        <v>657</v>
      </c>
      <c r="C160" s="833" t="s">
        <v>435</v>
      </c>
      <c r="D160" s="840" t="s">
        <v>273</v>
      </c>
      <c r="E160" s="841" t="s">
        <v>658</v>
      </c>
      <c r="F160" s="867">
        <v>240</v>
      </c>
      <c r="G160" s="916">
        <v>0</v>
      </c>
      <c r="H160" s="848">
        <v>0</v>
      </c>
      <c r="K160" s="934" t="s">
        <v>657</v>
      </c>
      <c r="L160" s="935" t="s">
        <v>435</v>
      </c>
      <c r="M160" s="942" t="s">
        <v>670</v>
      </c>
      <c r="N160" s="943" t="s">
        <v>658</v>
      </c>
      <c r="O160" s="969">
        <v>240</v>
      </c>
      <c r="P160" s="1017">
        <v>6750</v>
      </c>
      <c r="Q160" s="950">
        <v>1620000</v>
      </c>
      <c r="R160" s="497">
        <v>1</v>
      </c>
      <c r="S160" s="497">
        <f>IF(EXACT(VLOOKUP(K160,OFERTA_0,4,FALSE),N160),1,0)</f>
        <v>1</v>
      </c>
      <c r="T160" s="498">
        <f>IF(EXACT(VLOOKUP(K160,OFERTA_0,5,FALSE),O160),1,0)</f>
        <v>1</v>
      </c>
      <c r="U160" s="498">
        <f t="shared" ref="U160" si="4309">IF(P160=0,0,1)</f>
        <v>1</v>
      </c>
      <c r="V160" s="498">
        <f t="shared" ref="V160" si="4310">IF(Q160=0,0,1)</f>
        <v>1</v>
      </c>
      <c r="W160" s="498">
        <f t="shared" ref="W160" si="4311">PRODUCT(R160:V160)</f>
        <v>1</v>
      </c>
      <c r="X160" s="504">
        <f t="shared" ref="X160" si="4312">ROUND(Q160,0)</f>
        <v>1620000</v>
      </c>
      <c r="Y160" s="500">
        <f t="shared" ref="Y160" si="4313">Q160-X160</f>
        <v>0</v>
      </c>
      <c r="Z160" s="486"/>
      <c r="AA160" s="486"/>
      <c r="AB160" s="934" t="s">
        <v>657</v>
      </c>
      <c r="AC160" s="935" t="s">
        <v>435</v>
      </c>
      <c r="AD160" s="942" t="s">
        <v>273</v>
      </c>
      <c r="AE160" s="943" t="s">
        <v>658</v>
      </c>
      <c r="AF160" s="969">
        <v>240</v>
      </c>
      <c r="AG160" s="1017">
        <v>3300</v>
      </c>
      <c r="AH160" s="950">
        <v>792000</v>
      </c>
      <c r="AI160" s="497">
        <f>IF(EXACT(VLOOKUP(AB160,OFERTA_0,3,FALSE),AD160),1,0)</f>
        <v>1</v>
      </c>
      <c r="AJ160" s="497">
        <f>IF(EXACT(VLOOKUP(AB160,OFERTA_0,4,FALSE),AE160),1,0)</f>
        <v>1</v>
      </c>
      <c r="AK160" s="498">
        <f>IF(EXACT(VLOOKUP(AB160,OFERTA_0,5,FALSE),AF160),1,0)</f>
        <v>1</v>
      </c>
      <c r="AL160" s="498">
        <f t="shared" ref="AL160" si="4314">IF(AG160=0,0,1)</f>
        <v>1</v>
      </c>
      <c r="AM160" s="498">
        <f t="shared" ref="AM160" si="4315">IF(AH160=0,0,1)</f>
        <v>1</v>
      </c>
      <c r="AN160" s="498">
        <f t="shared" ref="AN160" si="4316">PRODUCT(AI160:AM160)</f>
        <v>1</v>
      </c>
      <c r="AO160" s="504">
        <f t="shared" ref="AO160" si="4317">ROUND(AH160,0)</f>
        <v>792000</v>
      </c>
      <c r="AP160" s="500">
        <f t="shared" ref="AP160" si="4318">AH160-AO160</f>
        <v>0</v>
      </c>
      <c r="AQ160" s="486"/>
      <c r="AR160" s="486"/>
      <c r="AS160" s="934" t="s">
        <v>657</v>
      </c>
      <c r="AT160" s="935" t="s">
        <v>435</v>
      </c>
      <c r="AU160" s="942" t="s">
        <v>273</v>
      </c>
      <c r="AV160" s="943" t="s">
        <v>658</v>
      </c>
      <c r="AW160" s="969">
        <v>240</v>
      </c>
      <c r="AX160" s="1017">
        <v>4100</v>
      </c>
      <c r="AY160" s="950">
        <v>984000</v>
      </c>
      <c r="AZ160" s="497">
        <f>IF(EXACT(VLOOKUP(AS160,OFERTA_0,3,FALSE),AU160),1,0)</f>
        <v>1</v>
      </c>
      <c r="BA160" s="497">
        <f>IF(EXACT(VLOOKUP(AS160,OFERTA_0,4,FALSE),AV160),1,0)</f>
        <v>1</v>
      </c>
      <c r="BB160" s="498">
        <f>IF(EXACT(VLOOKUP(AS160,OFERTA_0,5,FALSE),AW160),1,0)</f>
        <v>1</v>
      </c>
      <c r="BC160" s="498">
        <f t="shared" ref="BC160" si="4319">IF(AX160=0,0,1)</f>
        <v>1</v>
      </c>
      <c r="BD160" s="498">
        <f t="shared" ref="BD160" si="4320">IF(AY160=0,0,1)</f>
        <v>1</v>
      </c>
      <c r="BE160" s="498">
        <f t="shared" ref="BE160" si="4321">PRODUCT(AZ160:BD160)</f>
        <v>1</v>
      </c>
      <c r="BF160" s="504">
        <f t="shared" ref="BF160" si="4322">ROUND(AY160,0)</f>
        <v>984000</v>
      </c>
      <c r="BG160" s="500">
        <f t="shared" ref="BG160" si="4323">AY160-BF160</f>
        <v>0</v>
      </c>
      <c r="BJ160" s="934" t="s">
        <v>657</v>
      </c>
      <c r="BK160" s="935" t="s">
        <v>435</v>
      </c>
      <c r="BL160" s="942" t="s">
        <v>273</v>
      </c>
      <c r="BM160" s="943" t="s">
        <v>658</v>
      </c>
      <c r="BN160" s="969">
        <v>240</v>
      </c>
      <c r="BO160" s="1017">
        <v>2910</v>
      </c>
      <c r="BP160" s="950">
        <v>698400</v>
      </c>
      <c r="BQ160" s="497">
        <f>IF(EXACT(VLOOKUP(BJ160,OFERTA_0,3,FALSE),BL160),1,0)</f>
        <v>1</v>
      </c>
      <c r="BR160" s="497">
        <f>IF(EXACT(VLOOKUP(BJ160,OFERTA_0,4,FALSE),BM160),1,0)</f>
        <v>1</v>
      </c>
      <c r="BS160" s="498">
        <f>IF(EXACT(VLOOKUP(BJ160,OFERTA_0,5,FALSE),BN160),1,0)</f>
        <v>1</v>
      </c>
      <c r="BT160" s="498">
        <f t="shared" ref="BT160" si="4324">IF(BO160=0,0,1)</f>
        <v>1</v>
      </c>
      <c r="BU160" s="498">
        <f t="shared" ref="BU160" si="4325">IF(BP160=0,0,1)</f>
        <v>1</v>
      </c>
      <c r="BV160" s="498">
        <f t="shared" ref="BV160" si="4326">PRODUCT(BQ160:BU160)</f>
        <v>1</v>
      </c>
      <c r="BW160" s="504">
        <f t="shared" ref="BW160" si="4327">ROUND(BP160,0)</f>
        <v>698400</v>
      </c>
      <c r="BX160" s="500">
        <f t="shared" ref="BX160" si="4328">BP160-BW160</f>
        <v>0</v>
      </c>
      <c r="CA160" s="934" t="s">
        <v>657</v>
      </c>
      <c r="CB160" s="935" t="s">
        <v>435</v>
      </c>
      <c r="CC160" s="942" t="s">
        <v>273</v>
      </c>
      <c r="CD160" s="943" t="s">
        <v>658</v>
      </c>
      <c r="CE160" s="969">
        <v>240</v>
      </c>
      <c r="CF160" s="1017">
        <v>2580</v>
      </c>
      <c r="CG160" s="950">
        <v>619200</v>
      </c>
      <c r="CH160" s="497">
        <f>IF(EXACT(VLOOKUP(CA160,OFERTA_0,3,FALSE),CC160),1,0)</f>
        <v>1</v>
      </c>
      <c r="CI160" s="497">
        <f>IF(EXACT(VLOOKUP(CA160,OFERTA_0,4,FALSE),CD160),1,0)</f>
        <v>1</v>
      </c>
      <c r="CJ160" s="498">
        <f>IF(EXACT(VLOOKUP(CA160,OFERTA_0,5,FALSE),CE160),1,0)</f>
        <v>1</v>
      </c>
      <c r="CK160" s="498">
        <f t="shared" ref="CK160" si="4329">IF(CF160=0,0,1)</f>
        <v>1</v>
      </c>
      <c r="CL160" s="498">
        <f t="shared" ref="CL160" si="4330">IF(CG160=0,0,1)</f>
        <v>1</v>
      </c>
      <c r="CM160" s="498">
        <f t="shared" ref="CM160" si="4331">PRODUCT(CH160:CL160)</f>
        <v>1</v>
      </c>
      <c r="CN160" s="504">
        <f t="shared" ref="CN160" si="4332">ROUND(CG160,0)</f>
        <v>619200</v>
      </c>
      <c r="CO160" s="500">
        <f t="shared" ref="CO160" si="4333">CG160-CN160</f>
        <v>0</v>
      </c>
      <c r="CR160" s="934" t="s">
        <v>657</v>
      </c>
      <c r="CS160" s="935" t="s">
        <v>435</v>
      </c>
      <c r="CT160" s="942" t="s">
        <v>273</v>
      </c>
      <c r="CU160" s="943" t="s">
        <v>658</v>
      </c>
      <c r="CV160" s="676">
        <v>240</v>
      </c>
      <c r="CW160" s="1017">
        <v>2581</v>
      </c>
      <c r="CX160" s="670">
        <f t="shared" ref="CX160" si="4334">ROUND(CV160*CW160,0)</f>
        <v>619440</v>
      </c>
      <c r="CY160" s="497">
        <f>IF(EXACT(VLOOKUP(CR160,OFERTA_0,3,FALSE),CT160),1,0)</f>
        <v>1</v>
      </c>
      <c r="CZ160" s="497">
        <f>IF(EXACT(VLOOKUP(CR160,OFERTA_0,4,FALSE),CU160),1,0)</f>
        <v>1</v>
      </c>
      <c r="DA160" s="498">
        <f>IF(EXACT(VLOOKUP(CR160,OFERTA_0,5,FALSE),CV160),1,0)</f>
        <v>1</v>
      </c>
      <c r="DB160" s="498">
        <f t="shared" ref="DB160" si="4335">IF(CW160=0,0,1)</f>
        <v>1</v>
      </c>
      <c r="DC160" s="498">
        <f t="shared" ref="DC160" si="4336">IF(CX160=0,0,1)</f>
        <v>1</v>
      </c>
      <c r="DD160" s="498">
        <f t="shared" ref="DD160" si="4337">PRODUCT(CY160:DC160)</f>
        <v>1</v>
      </c>
      <c r="DE160" s="504">
        <f t="shared" ref="DE160" si="4338">ROUND(CX160,0)</f>
        <v>619440</v>
      </c>
      <c r="DF160" s="500">
        <f t="shared" ref="DF160" si="4339">CX160-DE160</f>
        <v>0</v>
      </c>
      <c r="DI160" s="934" t="s">
        <v>657</v>
      </c>
      <c r="DJ160" s="935" t="s">
        <v>435</v>
      </c>
      <c r="DK160" s="942" t="s">
        <v>273</v>
      </c>
      <c r="DL160" s="943" t="s">
        <v>658</v>
      </c>
      <c r="DM160" s="969">
        <v>240</v>
      </c>
      <c r="DN160" s="1017">
        <v>8000</v>
      </c>
      <c r="DO160" s="950">
        <v>1920000</v>
      </c>
      <c r="DP160" s="497">
        <f>IF(EXACT(VLOOKUP(DI160,OFERTA_0,3,FALSE),DK160),1,0)</f>
        <v>1</v>
      </c>
      <c r="DQ160" s="497">
        <f>IF(EXACT(VLOOKUP(DI160,OFERTA_0,4,FALSE),DL160),1,0)</f>
        <v>1</v>
      </c>
      <c r="DR160" s="498">
        <f>IF(EXACT(VLOOKUP(DI160,OFERTA_0,5,FALSE),DM160),1,0)</f>
        <v>1</v>
      </c>
      <c r="DS160" s="498">
        <f t="shared" ref="DS160" si="4340">IF(DN160=0,0,1)</f>
        <v>1</v>
      </c>
      <c r="DT160" s="498">
        <f t="shared" ref="DT160" si="4341">IF(DO160=0,0,1)</f>
        <v>1</v>
      </c>
      <c r="DU160" s="498">
        <f t="shared" ref="DU160" si="4342">PRODUCT(DP160:DT160)</f>
        <v>1</v>
      </c>
      <c r="DV160" s="504">
        <f t="shared" ref="DV160" si="4343">ROUND(DO160,0)</f>
        <v>1920000</v>
      </c>
      <c r="DW160" s="500">
        <f t="shared" ref="DW160" si="4344">DO160-DV160</f>
        <v>0</v>
      </c>
      <c r="DZ160" s="934" t="s">
        <v>657</v>
      </c>
      <c r="EA160" s="935" t="s">
        <v>435</v>
      </c>
      <c r="EB160" s="942" t="s">
        <v>273</v>
      </c>
      <c r="EC160" s="943" t="s">
        <v>658</v>
      </c>
      <c r="ED160" s="676">
        <v>240</v>
      </c>
      <c r="EE160" s="1017">
        <v>2873</v>
      </c>
      <c r="EF160" s="670">
        <f t="shared" ref="EF160" si="4345">ROUND(ED160*EE160,0)</f>
        <v>689520</v>
      </c>
      <c r="EG160" s="497">
        <f>IF(EXACT(VLOOKUP(DZ160,OFERTA_0,3,FALSE),EB160),1,0)</f>
        <v>1</v>
      </c>
      <c r="EH160" s="497">
        <f>IF(EXACT(VLOOKUP(DZ160,OFERTA_0,4,FALSE),EC160),1,0)</f>
        <v>1</v>
      </c>
      <c r="EI160" s="498">
        <f>IF(EXACT(VLOOKUP(DZ160,OFERTA_0,5,FALSE),ED160),1,0)</f>
        <v>1</v>
      </c>
      <c r="EJ160" s="498">
        <f t="shared" ref="EJ160" si="4346">IF(EE160=0,0,1)</f>
        <v>1</v>
      </c>
      <c r="EK160" s="498">
        <f t="shared" ref="EK160" si="4347">IF(EF160=0,0,1)</f>
        <v>1</v>
      </c>
      <c r="EL160" s="498">
        <f t="shared" ref="EL160" si="4348">PRODUCT(EG160:EK160)</f>
        <v>1</v>
      </c>
      <c r="EM160" s="504">
        <f t="shared" ref="EM160" si="4349">ROUND(EF160,0)</f>
        <v>689520</v>
      </c>
      <c r="EN160" s="500">
        <f t="shared" ref="EN160" si="4350">EF160-EM160</f>
        <v>0</v>
      </c>
      <c r="EQ160" s="665"/>
      <c r="ER160" s="666"/>
      <c r="ES160" s="667"/>
      <c r="ET160" s="676"/>
      <c r="EU160" s="669"/>
      <c r="EV160" s="719"/>
      <c r="EW160" s="1326"/>
      <c r="EX160" s="497" t="e">
        <f t="shared" si="4157"/>
        <v>#N/A</v>
      </c>
      <c r="EY160" s="497" t="e">
        <f t="shared" si="4158"/>
        <v>#N/A</v>
      </c>
      <c r="EZ160" s="498" t="e">
        <f t="shared" si="4159"/>
        <v>#N/A</v>
      </c>
      <c r="FA160" s="498">
        <f t="shared" si="4160"/>
        <v>0</v>
      </c>
      <c r="FB160" s="498">
        <f t="shared" si="4161"/>
        <v>0</v>
      </c>
      <c r="FC160" s="498" t="e">
        <f t="shared" si="4162"/>
        <v>#N/A</v>
      </c>
      <c r="FD160" s="504">
        <f t="shared" si="4163"/>
        <v>0</v>
      </c>
      <c r="FE160" s="500">
        <f t="shared" si="4164"/>
        <v>0</v>
      </c>
      <c r="FH160" s="665"/>
      <c r="FI160" s="666"/>
      <c r="FJ160" s="667"/>
      <c r="FK160" s="676"/>
      <c r="FL160" s="669"/>
      <c r="FM160" s="719"/>
      <c r="FN160" s="1326"/>
      <c r="FO160" s="497" t="e">
        <f t="shared" si="4165"/>
        <v>#N/A</v>
      </c>
      <c r="FP160" s="497" t="e">
        <f t="shared" si="4166"/>
        <v>#N/A</v>
      </c>
      <c r="FQ160" s="498" t="e">
        <f t="shared" si="4167"/>
        <v>#N/A</v>
      </c>
      <c r="FR160" s="498">
        <f t="shared" si="4168"/>
        <v>0</v>
      </c>
      <c r="FS160" s="498">
        <f t="shared" si="4169"/>
        <v>0</v>
      </c>
      <c r="FT160" s="498" t="e">
        <f t="shared" si="4170"/>
        <v>#N/A</v>
      </c>
      <c r="FU160" s="504">
        <f t="shared" si="4171"/>
        <v>0</v>
      </c>
      <c r="FV160" s="500">
        <f t="shared" si="4172"/>
        <v>0</v>
      </c>
      <c r="FY160" s="665"/>
      <c r="FZ160" s="666"/>
      <c r="GA160" s="667"/>
      <c r="GB160" s="676"/>
      <c r="GC160" s="669"/>
      <c r="GD160" s="719"/>
      <c r="GE160" s="1326"/>
      <c r="GF160" s="497" t="e">
        <f t="shared" si="4173"/>
        <v>#N/A</v>
      </c>
      <c r="GG160" s="497" t="e">
        <f t="shared" si="4174"/>
        <v>#N/A</v>
      </c>
      <c r="GH160" s="498" t="e">
        <f t="shared" si="4175"/>
        <v>#N/A</v>
      </c>
      <c r="GI160" s="498">
        <f t="shared" si="4176"/>
        <v>0</v>
      </c>
      <c r="GJ160" s="498">
        <f t="shared" si="4177"/>
        <v>0</v>
      </c>
      <c r="GK160" s="498" t="e">
        <f t="shared" si="4178"/>
        <v>#N/A</v>
      </c>
      <c r="GL160" s="504">
        <f t="shared" si="4179"/>
        <v>0</v>
      </c>
      <c r="GM160" s="500">
        <f t="shared" si="4180"/>
        <v>0</v>
      </c>
      <c r="GP160" s="665"/>
      <c r="GQ160" s="666"/>
      <c r="GR160" s="667"/>
      <c r="GS160" s="676"/>
      <c r="GT160" s="669"/>
      <c r="GU160" s="719"/>
      <c r="GV160" s="1326"/>
      <c r="GW160" s="497" t="e">
        <f t="shared" si="4181"/>
        <v>#N/A</v>
      </c>
      <c r="GX160" s="497" t="e">
        <f t="shared" si="4182"/>
        <v>#N/A</v>
      </c>
      <c r="GY160" s="498" t="e">
        <f t="shared" si="4183"/>
        <v>#N/A</v>
      </c>
      <c r="GZ160" s="498">
        <f t="shared" si="4184"/>
        <v>0</v>
      </c>
      <c r="HA160" s="498">
        <f t="shared" si="4185"/>
        <v>0</v>
      </c>
      <c r="HB160" s="498" t="e">
        <f t="shared" si="4186"/>
        <v>#N/A</v>
      </c>
      <c r="HC160" s="504">
        <f t="shared" si="4187"/>
        <v>0</v>
      </c>
      <c r="HD160" s="500">
        <f t="shared" si="4188"/>
        <v>0</v>
      </c>
      <c r="HG160" s="665"/>
      <c r="HH160" s="666"/>
      <c r="HI160" s="667"/>
      <c r="HJ160" s="676"/>
      <c r="HK160" s="669"/>
      <c r="HL160" s="719"/>
      <c r="HM160" s="1326"/>
      <c r="HN160" s="497" t="e">
        <f t="shared" si="4189"/>
        <v>#N/A</v>
      </c>
      <c r="HO160" s="497" t="e">
        <f t="shared" si="4190"/>
        <v>#N/A</v>
      </c>
      <c r="HP160" s="498" t="e">
        <f t="shared" si="4191"/>
        <v>#N/A</v>
      </c>
      <c r="HQ160" s="498">
        <f t="shared" si="4192"/>
        <v>0</v>
      </c>
      <c r="HR160" s="498">
        <f t="shared" si="4193"/>
        <v>0</v>
      </c>
      <c r="HS160" s="498" t="e">
        <f t="shared" si="4194"/>
        <v>#N/A</v>
      </c>
      <c r="HT160" s="504">
        <f t="shared" si="4195"/>
        <v>0</v>
      </c>
      <c r="HU160" s="500">
        <f t="shared" si="4196"/>
        <v>0</v>
      </c>
      <c r="HX160" s="665"/>
      <c r="HY160" s="666"/>
      <c r="HZ160" s="667"/>
      <c r="IA160" s="676"/>
      <c r="IB160" s="669"/>
      <c r="IC160" s="719"/>
      <c r="ID160" s="1326"/>
      <c r="IE160" s="497" t="e">
        <f t="shared" si="4197"/>
        <v>#N/A</v>
      </c>
      <c r="IF160" s="497" t="e">
        <f t="shared" si="4198"/>
        <v>#N/A</v>
      </c>
      <c r="IG160" s="498" t="e">
        <f t="shared" si="4199"/>
        <v>#N/A</v>
      </c>
      <c r="IH160" s="498">
        <f t="shared" si="4200"/>
        <v>0</v>
      </c>
      <c r="II160" s="498">
        <f t="shared" si="4201"/>
        <v>0</v>
      </c>
      <c r="IJ160" s="498" t="e">
        <f t="shared" si="4202"/>
        <v>#N/A</v>
      </c>
      <c r="IK160" s="504">
        <f t="shared" si="4203"/>
        <v>0</v>
      </c>
      <c r="IL160" s="500">
        <f t="shared" si="4204"/>
        <v>0</v>
      </c>
      <c r="IO160" s="665"/>
      <c r="IP160" s="666"/>
      <c r="IQ160" s="667"/>
      <c r="IR160" s="676"/>
      <c r="IS160" s="669"/>
      <c r="IT160" s="719"/>
      <c r="IU160" s="1326"/>
      <c r="IV160" s="497" t="e">
        <f t="shared" si="4205"/>
        <v>#N/A</v>
      </c>
      <c r="IW160" s="497" t="e">
        <f t="shared" si="4206"/>
        <v>#N/A</v>
      </c>
      <c r="IX160" s="498" t="e">
        <f t="shared" si="4207"/>
        <v>#N/A</v>
      </c>
      <c r="IY160" s="498">
        <f t="shared" si="4208"/>
        <v>0</v>
      </c>
      <c r="IZ160" s="498">
        <f t="shared" si="4209"/>
        <v>0</v>
      </c>
      <c r="JA160" s="498" t="e">
        <f t="shared" si="4210"/>
        <v>#N/A</v>
      </c>
      <c r="JB160" s="504">
        <f t="shared" si="4211"/>
        <v>0</v>
      </c>
      <c r="JC160" s="500">
        <f t="shared" si="4212"/>
        <v>0</v>
      </c>
      <c r="JF160" s="665"/>
      <c r="JG160" s="666"/>
      <c r="JH160" s="667"/>
      <c r="JI160" s="676"/>
      <c r="JJ160" s="669"/>
      <c r="JK160" s="719"/>
      <c r="JL160" s="1326"/>
      <c r="JM160" s="497" t="e">
        <f t="shared" si="4213"/>
        <v>#N/A</v>
      </c>
      <c r="JN160" s="497" t="e">
        <f t="shared" si="4214"/>
        <v>#N/A</v>
      </c>
      <c r="JO160" s="498" t="e">
        <f t="shared" si="4215"/>
        <v>#N/A</v>
      </c>
      <c r="JP160" s="498">
        <f t="shared" si="4216"/>
        <v>0</v>
      </c>
      <c r="JQ160" s="498">
        <f t="shared" si="4217"/>
        <v>0</v>
      </c>
      <c r="JR160" s="498" t="e">
        <f t="shared" si="4218"/>
        <v>#N/A</v>
      </c>
      <c r="JS160" s="504">
        <f t="shared" si="4219"/>
        <v>0</v>
      </c>
      <c r="JT160" s="500">
        <f t="shared" si="4220"/>
        <v>0</v>
      </c>
      <c r="JW160" s="665"/>
      <c r="JX160" s="666"/>
      <c r="JY160" s="667"/>
      <c r="JZ160" s="676"/>
      <c r="KA160" s="669"/>
      <c r="KB160" s="719"/>
      <c r="KC160" s="1326"/>
      <c r="KD160" s="497" t="e">
        <f t="shared" si="4221"/>
        <v>#N/A</v>
      </c>
      <c r="KE160" s="497" t="e">
        <f t="shared" si="4222"/>
        <v>#N/A</v>
      </c>
      <c r="KF160" s="498" t="e">
        <f t="shared" si="4223"/>
        <v>#N/A</v>
      </c>
      <c r="KG160" s="498">
        <f t="shared" si="4224"/>
        <v>0</v>
      </c>
      <c r="KH160" s="498">
        <f t="shared" si="4225"/>
        <v>0</v>
      </c>
      <c r="KI160" s="498" t="e">
        <f t="shared" si="4226"/>
        <v>#N/A</v>
      </c>
      <c r="KJ160" s="504">
        <f t="shared" si="4227"/>
        <v>0</v>
      </c>
      <c r="KK160" s="500">
        <f t="shared" si="4228"/>
        <v>0</v>
      </c>
      <c r="KN160" s="665"/>
      <c r="KO160" s="666"/>
      <c r="KP160" s="667"/>
      <c r="KQ160" s="676"/>
      <c r="KR160" s="669"/>
      <c r="KS160" s="719"/>
      <c r="KT160" s="1326"/>
      <c r="KU160" s="497" t="e">
        <f t="shared" si="4229"/>
        <v>#N/A</v>
      </c>
      <c r="KV160" s="497" t="e">
        <f t="shared" si="4230"/>
        <v>#N/A</v>
      </c>
      <c r="KW160" s="498" t="e">
        <f t="shared" si="4231"/>
        <v>#N/A</v>
      </c>
      <c r="KX160" s="498">
        <f t="shared" si="4232"/>
        <v>0</v>
      </c>
      <c r="KY160" s="498">
        <f t="shared" si="4233"/>
        <v>0</v>
      </c>
      <c r="KZ160" s="498" t="e">
        <f t="shared" si="4234"/>
        <v>#N/A</v>
      </c>
      <c r="LA160" s="504">
        <f t="shared" si="4235"/>
        <v>0</v>
      </c>
      <c r="LB160" s="500">
        <f t="shared" si="4236"/>
        <v>0</v>
      </c>
      <c r="LE160" s="665"/>
      <c r="LF160" s="666"/>
      <c r="LG160" s="667"/>
      <c r="LH160" s="676"/>
      <c r="LI160" s="669"/>
      <c r="LJ160" s="719"/>
      <c r="LK160" s="1326"/>
      <c r="LL160" s="497" t="e">
        <f t="shared" si="4237"/>
        <v>#N/A</v>
      </c>
      <c r="LM160" s="497" t="e">
        <f t="shared" si="4238"/>
        <v>#N/A</v>
      </c>
      <c r="LN160" s="498" t="e">
        <f t="shared" si="4239"/>
        <v>#N/A</v>
      </c>
      <c r="LO160" s="498">
        <f t="shared" si="4240"/>
        <v>0</v>
      </c>
      <c r="LP160" s="498">
        <f t="shared" si="4241"/>
        <v>0</v>
      </c>
      <c r="LQ160" s="498" t="e">
        <f t="shared" si="4242"/>
        <v>#N/A</v>
      </c>
      <c r="LR160" s="504">
        <f t="shared" si="4243"/>
        <v>0</v>
      </c>
      <c r="LS160" s="500">
        <f t="shared" si="4244"/>
        <v>0</v>
      </c>
      <c r="LV160" s="665"/>
      <c r="LW160" s="666"/>
      <c r="LX160" s="667"/>
      <c r="LY160" s="676"/>
      <c r="LZ160" s="669"/>
      <c r="MA160" s="719"/>
      <c r="MB160" s="1326"/>
      <c r="MC160" s="497" t="e">
        <f t="shared" si="4245"/>
        <v>#N/A</v>
      </c>
      <c r="MD160" s="497" t="e">
        <f t="shared" si="4246"/>
        <v>#N/A</v>
      </c>
      <c r="ME160" s="498" t="e">
        <f t="shared" si="4247"/>
        <v>#N/A</v>
      </c>
      <c r="MF160" s="498">
        <f t="shared" si="4248"/>
        <v>0</v>
      </c>
      <c r="MG160" s="498">
        <f t="shared" si="4249"/>
        <v>0</v>
      </c>
      <c r="MH160" s="498" t="e">
        <f t="shared" si="4250"/>
        <v>#N/A</v>
      </c>
      <c r="MI160" s="504">
        <f t="shared" si="4251"/>
        <v>0</v>
      </c>
      <c r="MJ160" s="500">
        <f t="shared" si="4252"/>
        <v>0</v>
      </c>
      <c r="MM160" s="665"/>
      <c r="MN160" s="666"/>
      <c r="MO160" s="667"/>
      <c r="MP160" s="676"/>
      <c r="MQ160" s="669"/>
      <c r="MR160" s="719"/>
      <c r="MS160" s="1326"/>
      <c r="MT160" s="497" t="e">
        <f t="shared" si="4253"/>
        <v>#N/A</v>
      </c>
      <c r="MU160" s="497" t="e">
        <f t="shared" si="4254"/>
        <v>#N/A</v>
      </c>
      <c r="MV160" s="498" t="e">
        <f t="shared" si="4255"/>
        <v>#N/A</v>
      </c>
      <c r="MW160" s="498">
        <f t="shared" si="4256"/>
        <v>0</v>
      </c>
      <c r="MX160" s="498">
        <f t="shared" si="4257"/>
        <v>0</v>
      </c>
      <c r="MY160" s="498" t="e">
        <f t="shared" si="4258"/>
        <v>#N/A</v>
      </c>
      <c r="MZ160" s="504">
        <f t="shared" si="4259"/>
        <v>0</v>
      </c>
      <c r="NA160" s="500">
        <f t="shared" si="4260"/>
        <v>0</v>
      </c>
      <c r="ND160" s="665"/>
      <c r="NE160" s="666"/>
      <c r="NF160" s="667"/>
      <c r="NG160" s="676"/>
      <c r="NH160" s="669"/>
      <c r="NI160" s="719"/>
      <c r="NJ160" s="1326"/>
      <c r="NK160" s="497" t="e">
        <f t="shared" si="4261"/>
        <v>#N/A</v>
      </c>
      <c r="NL160" s="497" t="e">
        <f t="shared" si="4262"/>
        <v>#N/A</v>
      </c>
      <c r="NM160" s="498" t="e">
        <f t="shared" si="4263"/>
        <v>#N/A</v>
      </c>
      <c r="NN160" s="498">
        <f t="shared" si="4264"/>
        <v>0</v>
      </c>
      <c r="NO160" s="498">
        <f t="shared" si="4265"/>
        <v>0</v>
      </c>
      <c r="NP160" s="498" t="e">
        <f t="shared" si="4266"/>
        <v>#N/A</v>
      </c>
      <c r="NQ160" s="504">
        <f t="shared" si="4267"/>
        <v>0</v>
      </c>
      <c r="NR160" s="500">
        <f t="shared" si="4268"/>
        <v>0</v>
      </c>
      <c r="NU160" s="665"/>
      <c r="NV160" s="666"/>
      <c r="NW160" s="667"/>
      <c r="NX160" s="676"/>
      <c r="NY160" s="669"/>
      <c r="NZ160" s="719"/>
      <c r="OA160" s="1326"/>
      <c r="OB160" s="497" t="e">
        <f t="shared" si="4269"/>
        <v>#N/A</v>
      </c>
      <c r="OC160" s="497" t="e">
        <f t="shared" si="4270"/>
        <v>#N/A</v>
      </c>
      <c r="OD160" s="498" t="e">
        <f t="shared" si="4271"/>
        <v>#N/A</v>
      </c>
      <c r="OE160" s="498">
        <f t="shared" si="4272"/>
        <v>0</v>
      </c>
      <c r="OF160" s="498">
        <f t="shared" si="4273"/>
        <v>0</v>
      </c>
      <c r="OG160" s="498" t="e">
        <f t="shared" si="4274"/>
        <v>#N/A</v>
      </c>
      <c r="OH160" s="504">
        <f t="shared" si="4275"/>
        <v>0</v>
      </c>
      <c r="OI160" s="500">
        <f t="shared" si="4276"/>
        <v>0</v>
      </c>
      <c r="OL160" s="665"/>
      <c r="OM160" s="666"/>
      <c r="ON160" s="667"/>
      <c r="OO160" s="676"/>
      <c r="OP160" s="669"/>
      <c r="OQ160" s="719"/>
      <c r="OR160" s="1326"/>
      <c r="OS160" s="497" t="e">
        <f t="shared" si="4277"/>
        <v>#N/A</v>
      </c>
      <c r="OT160" s="497" t="e">
        <f t="shared" si="4278"/>
        <v>#N/A</v>
      </c>
      <c r="OU160" s="498" t="e">
        <f t="shared" si="4279"/>
        <v>#N/A</v>
      </c>
      <c r="OV160" s="498">
        <f t="shared" si="4280"/>
        <v>0</v>
      </c>
      <c r="OW160" s="498">
        <f t="shared" si="4281"/>
        <v>0</v>
      </c>
      <c r="OX160" s="498" t="e">
        <f t="shared" si="4282"/>
        <v>#N/A</v>
      </c>
      <c r="OY160" s="504">
        <f t="shared" si="4283"/>
        <v>0</v>
      </c>
      <c r="OZ160" s="500">
        <f t="shared" si="4284"/>
        <v>0</v>
      </c>
      <c r="PC160" s="665"/>
      <c r="PD160" s="666"/>
      <c r="PE160" s="667"/>
      <c r="PF160" s="676"/>
      <c r="PG160" s="669"/>
      <c r="PH160" s="719"/>
      <c r="PI160" s="1326"/>
      <c r="PJ160" s="497" t="e">
        <f t="shared" si="4285"/>
        <v>#N/A</v>
      </c>
      <c r="PK160" s="497" t="e">
        <f t="shared" si="4286"/>
        <v>#N/A</v>
      </c>
      <c r="PL160" s="498" t="e">
        <f t="shared" si="4287"/>
        <v>#N/A</v>
      </c>
      <c r="PM160" s="498">
        <f t="shared" si="4288"/>
        <v>0</v>
      </c>
      <c r="PN160" s="498">
        <f t="shared" si="4289"/>
        <v>0</v>
      </c>
      <c r="PO160" s="498" t="e">
        <f t="shared" si="4290"/>
        <v>#N/A</v>
      </c>
      <c r="PP160" s="504">
        <f t="shared" si="4291"/>
        <v>0</v>
      </c>
      <c r="PQ160" s="500">
        <f t="shared" si="4292"/>
        <v>0</v>
      </c>
      <c r="PT160" s="665"/>
      <c r="PU160" s="666"/>
      <c r="PV160" s="667"/>
      <c r="PW160" s="676"/>
      <c r="PX160" s="669"/>
      <c r="PY160" s="719"/>
      <c r="PZ160" s="1326"/>
      <c r="QA160" s="497" t="e">
        <f t="shared" si="4293"/>
        <v>#N/A</v>
      </c>
      <c r="QB160" s="497" t="e">
        <f t="shared" si="4294"/>
        <v>#N/A</v>
      </c>
      <c r="QC160" s="498" t="e">
        <f t="shared" si="4295"/>
        <v>#N/A</v>
      </c>
      <c r="QD160" s="498">
        <f t="shared" si="4296"/>
        <v>0</v>
      </c>
      <c r="QE160" s="498">
        <f t="shared" si="4297"/>
        <v>0</v>
      </c>
      <c r="QF160" s="498" t="e">
        <f t="shared" si="4298"/>
        <v>#N/A</v>
      </c>
      <c r="QG160" s="504">
        <f t="shared" si="4299"/>
        <v>0</v>
      </c>
      <c r="QH160" s="500">
        <f t="shared" si="4300"/>
        <v>0</v>
      </c>
      <c r="QK160" s="665"/>
      <c r="QL160" s="666"/>
      <c r="QM160" s="667"/>
      <c r="QN160" s="676"/>
      <c r="QO160" s="669"/>
      <c r="QP160" s="719"/>
      <c r="QQ160" s="1326"/>
      <c r="QR160" s="497" t="e">
        <f t="shared" si="4301"/>
        <v>#N/A</v>
      </c>
      <c r="QS160" s="497" t="e">
        <f t="shared" si="4302"/>
        <v>#N/A</v>
      </c>
      <c r="QT160" s="498" t="e">
        <f t="shared" si="4303"/>
        <v>#N/A</v>
      </c>
      <c r="QU160" s="498">
        <f t="shared" si="4304"/>
        <v>0</v>
      </c>
      <c r="QV160" s="498">
        <f t="shared" si="4305"/>
        <v>0</v>
      </c>
      <c r="QW160" s="498" t="e">
        <f t="shared" si="4306"/>
        <v>#N/A</v>
      </c>
      <c r="QX160" s="504">
        <f t="shared" si="4307"/>
        <v>0</v>
      </c>
      <c r="QY160" s="500">
        <f t="shared" si="4308"/>
        <v>0</v>
      </c>
      <c r="RB160" s="381"/>
      <c r="RC160" s="382"/>
      <c r="RD160" s="383"/>
      <c r="RE160" s="384"/>
      <c r="RF160" s="385"/>
      <c r="RG160" s="386"/>
      <c r="RH160" s="386"/>
      <c r="RI160" s="497"/>
      <c r="RJ160" s="497"/>
      <c r="RK160" s="501"/>
      <c r="RL160" s="501"/>
      <c r="RM160" s="501"/>
      <c r="RN160" s="501"/>
      <c r="RO160" s="502"/>
      <c r="RP160" s="503"/>
      <c r="RS160" s="381"/>
      <c r="RT160" s="382"/>
      <c r="RU160" s="383"/>
      <c r="RV160" s="384"/>
      <c r="RW160" s="385"/>
      <c r="RX160" s="386"/>
      <c r="RY160" s="386"/>
      <c r="RZ160" s="497"/>
      <c r="SA160" s="497"/>
      <c r="SB160" s="501"/>
      <c r="SC160" s="501"/>
      <c r="SD160" s="501"/>
      <c r="SE160" s="501"/>
      <c r="SF160" s="502"/>
      <c r="SG160" s="503"/>
      <c r="SJ160" s="381"/>
      <c r="SK160" s="382"/>
      <c r="SL160" s="383"/>
      <c r="SM160" s="384"/>
      <c r="SN160" s="385"/>
      <c r="SO160" s="386"/>
      <c r="SP160" s="386"/>
      <c r="SQ160" s="497"/>
      <c r="SR160" s="497"/>
      <c r="SS160" s="501"/>
      <c r="ST160" s="501"/>
      <c r="SU160" s="501"/>
      <c r="SV160" s="501"/>
      <c r="SW160" s="502"/>
      <c r="SX160" s="503"/>
    </row>
    <row r="161" spans="2:518" ht="34.5" customHeight="1" thickTop="1" thickBot="1">
      <c r="B161" s="825" t="s">
        <v>659</v>
      </c>
      <c r="C161" s="826"/>
      <c r="D161" s="827" t="s">
        <v>274</v>
      </c>
      <c r="E161" s="828"/>
      <c r="F161" s="866"/>
      <c r="G161" s="830"/>
      <c r="H161" s="831"/>
      <c r="K161" s="927" t="s">
        <v>659</v>
      </c>
      <c r="L161" s="928"/>
      <c r="M161" s="929" t="s">
        <v>274</v>
      </c>
      <c r="N161" s="930"/>
      <c r="O161" s="968"/>
      <c r="P161" s="932"/>
      <c r="Q161" s="933"/>
      <c r="R161" s="493"/>
      <c r="S161" s="494"/>
      <c r="T161" s="494"/>
      <c r="U161" s="494"/>
      <c r="V161" s="494"/>
      <c r="W161" s="494"/>
      <c r="X161" s="917"/>
      <c r="Y161" s="918"/>
      <c r="Z161" s="486"/>
      <c r="AA161" s="486"/>
      <c r="AB161" s="927" t="s">
        <v>659</v>
      </c>
      <c r="AC161" s="928"/>
      <c r="AD161" s="929" t="s">
        <v>274</v>
      </c>
      <c r="AE161" s="930"/>
      <c r="AF161" s="968"/>
      <c r="AG161" s="932"/>
      <c r="AH161" s="933"/>
      <c r="AI161" s="493"/>
      <c r="AJ161" s="494"/>
      <c r="AK161" s="494"/>
      <c r="AL161" s="494"/>
      <c r="AM161" s="494"/>
      <c r="AN161" s="494"/>
      <c r="AO161" s="917"/>
      <c r="AP161" s="918"/>
      <c r="AQ161" s="486"/>
      <c r="AR161" s="486"/>
      <c r="AS161" s="927" t="s">
        <v>659</v>
      </c>
      <c r="AT161" s="928"/>
      <c r="AU161" s="929" t="s">
        <v>274</v>
      </c>
      <c r="AV161" s="930"/>
      <c r="AW161" s="968"/>
      <c r="AX161" s="932"/>
      <c r="AY161" s="933"/>
      <c r="AZ161" s="493"/>
      <c r="BA161" s="494"/>
      <c r="BB161" s="494"/>
      <c r="BC161" s="494"/>
      <c r="BD161" s="494"/>
      <c r="BE161" s="494"/>
      <c r="BF161" s="917"/>
      <c r="BG161" s="918"/>
      <c r="BJ161" s="927" t="s">
        <v>659</v>
      </c>
      <c r="BK161" s="928"/>
      <c r="BL161" s="929" t="s">
        <v>274</v>
      </c>
      <c r="BM161" s="930"/>
      <c r="BN161" s="968"/>
      <c r="BO161" s="932"/>
      <c r="BP161" s="933"/>
      <c r="BQ161" s="493"/>
      <c r="BR161" s="494"/>
      <c r="BS161" s="494"/>
      <c r="BT161" s="494"/>
      <c r="BU161" s="494"/>
      <c r="BV161" s="494"/>
      <c r="BW161" s="917"/>
      <c r="BX161" s="918"/>
      <c r="CA161" s="927" t="s">
        <v>659</v>
      </c>
      <c r="CB161" s="928"/>
      <c r="CC161" s="929" t="s">
        <v>274</v>
      </c>
      <c r="CD161" s="930"/>
      <c r="CE161" s="968"/>
      <c r="CF161" s="932"/>
      <c r="CG161" s="933"/>
      <c r="CH161" s="493"/>
      <c r="CI161" s="494"/>
      <c r="CJ161" s="494"/>
      <c r="CK161" s="494"/>
      <c r="CL161" s="494"/>
      <c r="CM161" s="494"/>
      <c r="CN161" s="917"/>
      <c r="CO161" s="918"/>
      <c r="CR161" s="652" t="s">
        <v>659</v>
      </c>
      <c r="CS161" s="1028"/>
      <c r="CT161" s="929" t="s">
        <v>274</v>
      </c>
      <c r="CU161" s="654"/>
      <c r="CV161" s="655"/>
      <c r="CW161" s="932"/>
      <c r="CX161" s="657"/>
      <c r="CY161" s="493"/>
      <c r="CZ161" s="494"/>
      <c r="DA161" s="494"/>
      <c r="DB161" s="494"/>
      <c r="DC161" s="494"/>
      <c r="DD161" s="494"/>
      <c r="DE161" s="917"/>
      <c r="DF161" s="918"/>
      <c r="DI161" s="927" t="s">
        <v>659</v>
      </c>
      <c r="DJ161" s="928"/>
      <c r="DK161" s="929" t="s">
        <v>274</v>
      </c>
      <c r="DL161" s="930"/>
      <c r="DM161" s="968"/>
      <c r="DN161" s="932"/>
      <c r="DO161" s="933"/>
      <c r="DP161" s="493"/>
      <c r="DQ161" s="494"/>
      <c r="DR161" s="494"/>
      <c r="DS161" s="494"/>
      <c r="DT161" s="494"/>
      <c r="DU161" s="494"/>
      <c r="DV161" s="917"/>
      <c r="DW161" s="918"/>
      <c r="DZ161" s="652" t="s">
        <v>659</v>
      </c>
      <c r="EA161" s="1028"/>
      <c r="EB161" s="929" t="s">
        <v>274</v>
      </c>
      <c r="EC161" s="654"/>
      <c r="ED161" s="655"/>
      <c r="EE161" s="932"/>
      <c r="EF161" s="657"/>
      <c r="EG161" s="493"/>
      <c r="EH161" s="494"/>
      <c r="EI161" s="494"/>
      <c r="EJ161" s="494"/>
      <c r="EK161" s="494"/>
      <c r="EL161" s="494"/>
      <c r="EM161" s="917"/>
      <c r="EN161" s="918"/>
      <c r="EQ161" s="665"/>
      <c r="ER161" s="666"/>
      <c r="ES161" s="667"/>
      <c r="ET161" s="676"/>
      <c r="EU161" s="669"/>
      <c r="EV161" s="719"/>
      <c r="EW161" s="1326"/>
      <c r="EX161" s="497" t="e">
        <f t="shared" si="4157"/>
        <v>#N/A</v>
      </c>
      <c r="EY161" s="497" t="e">
        <f t="shared" si="4158"/>
        <v>#N/A</v>
      </c>
      <c r="EZ161" s="498" t="e">
        <f t="shared" si="4159"/>
        <v>#N/A</v>
      </c>
      <c r="FA161" s="498">
        <f t="shared" si="4160"/>
        <v>0</v>
      </c>
      <c r="FB161" s="498">
        <f t="shared" si="4161"/>
        <v>0</v>
      </c>
      <c r="FC161" s="498" t="e">
        <f t="shared" si="4162"/>
        <v>#N/A</v>
      </c>
      <c r="FD161" s="504">
        <f t="shared" si="4163"/>
        <v>0</v>
      </c>
      <c r="FE161" s="500">
        <f t="shared" si="4164"/>
        <v>0</v>
      </c>
      <c r="FH161" s="665"/>
      <c r="FI161" s="666"/>
      <c r="FJ161" s="667"/>
      <c r="FK161" s="676"/>
      <c r="FL161" s="669"/>
      <c r="FM161" s="719"/>
      <c r="FN161" s="1326"/>
      <c r="FO161" s="497" t="e">
        <f t="shared" si="4165"/>
        <v>#N/A</v>
      </c>
      <c r="FP161" s="497" t="e">
        <f t="shared" si="4166"/>
        <v>#N/A</v>
      </c>
      <c r="FQ161" s="498" t="e">
        <f t="shared" si="4167"/>
        <v>#N/A</v>
      </c>
      <c r="FR161" s="498">
        <f t="shared" si="4168"/>
        <v>0</v>
      </c>
      <c r="FS161" s="498">
        <f t="shared" si="4169"/>
        <v>0</v>
      </c>
      <c r="FT161" s="498" t="e">
        <f t="shared" si="4170"/>
        <v>#N/A</v>
      </c>
      <c r="FU161" s="504">
        <f t="shared" si="4171"/>
        <v>0</v>
      </c>
      <c r="FV161" s="500">
        <f t="shared" si="4172"/>
        <v>0</v>
      </c>
      <c r="FY161" s="665"/>
      <c r="FZ161" s="666"/>
      <c r="GA161" s="667"/>
      <c r="GB161" s="676"/>
      <c r="GC161" s="669"/>
      <c r="GD161" s="719"/>
      <c r="GE161" s="1326"/>
      <c r="GF161" s="497" t="e">
        <f t="shared" si="4173"/>
        <v>#N/A</v>
      </c>
      <c r="GG161" s="497" t="e">
        <f t="shared" si="4174"/>
        <v>#N/A</v>
      </c>
      <c r="GH161" s="498" t="e">
        <f t="shared" si="4175"/>
        <v>#N/A</v>
      </c>
      <c r="GI161" s="498">
        <f t="shared" si="4176"/>
        <v>0</v>
      </c>
      <c r="GJ161" s="498">
        <f t="shared" si="4177"/>
        <v>0</v>
      </c>
      <c r="GK161" s="498" t="e">
        <f t="shared" si="4178"/>
        <v>#N/A</v>
      </c>
      <c r="GL161" s="504">
        <f t="shared" si="4179"/>
        <v>0</v>
      </c>
      <c r="GM161" s="500">
        <f t="shared" si="4180"/>
        <v>0</v>
      </c>
      <c r="GP161" s="665"/>
      <c r="GQ161" s="666"/>
      <c r="GR161" s="667"/>
      <c r="GS161" s="676"/>
      <c r="GT161" s="669"/>
      <c r="GU161" s="719"/>
      <c r="GV161" s="1326"/>
      <c r="GW161" s="497" t="e">
        <f t="shared" si="4181"/>
        <v>#N/A</v>
      </c>
      <c r="GX161" s="497" t="e">
        <f t="shared" si="4182"/>
        <v>#N/A</v>
      </c>
      <c r="GY161" s="498" t="e">
        <f t="shared" si="4183"/>
        <v>#N/A</v>
      </c>
      <c r="GZ161" s="498">
        <f t="shared" si="4184"/>
        <v>0</v>
      </c>
      <c r="HA161" s="498">
        <f t="shared" si="4185"/>
        <v>0</v>
      </c>
      <c r="HB161" s="498" t="e">
        <f t="shared" si="4186"/>
        <v>#N/A</v>
      </c>
      <c r="HC161" s="504">
        <f t="shared" si="4187"/>
        <v>0</v>
      </c>
      <c r="HD161" s="500">
        <f t="shared" si="4188"/>
        <v>0</v>
      </c>
      <c r="HG161" s="665"/>
      <c r="HH161" s="666"/>
      <c r="HI161" s="667"/>
      <c r="HJ161" s="676"/>
      <c r="HK161" s="669"/>
      <c r="HL161" s="719"/>
      <c r="HM161" s="1326"/>
      <c r="HN161" s="497" t="e">
        <f t="shared" si="4189"/>
        <v>#N/A</v>
      </c>
      <c r="HO161" s="497" t="e">
        <f t="shared" si="4190"/>
        <v>#N/A</v>
      </c>
      <c r="HP161" s="498" t="e">
        <f t="shared" si="4191"/>
        <v>#N/A</v>
      </c>
      <c r="HQ161" s="498">
        <f t="shared" si="4192"/>
        <v>0</v>
      </c>
      <c r="HR161" s="498">
        <f t="shared" si="4193"/>
        <v>0</v>
      </c>
      <c r="HS161" s="498" t="e">
        <f t="shared" si="4194"/>
        <v>#N/A</v>
      </c>
      <c r="HT161" s="504">
        <f t="shared" si="4195"/>
        <v>0</v>
      </c>
      <c r="HU161" s="500">
        <f t="shared" si="4196"/>
        <v>0</v>
      </c>
      <c r="HX161" s="665"/>
      <c r="HY161" s="666"/>
      <c r="HZ161" s="667"/>
      <c r="IA161" s="676"/>
      <c r="IB161" s="669"/>
      <c r="IC161" s="719"/>
      <c r="ID161" s="1326"/>
      <c r="IE161" s="497" t="e">
        <f t="shared" si="4197"/>
        <v>#N/A</v>
      </c>
      <c r="IF161" s="497" t="e">
        <f t="shared" si="4198"/>
        <v>#N/A</v>
      </c>
      <c r="IG161" s="498" t="e">
        <f t="shared" si="4199"/>
        <v>#N/A</v>
      </c>
      <c r="IH161" s="498">
        <f t="shared" si="4200"/>
        <v>0</v>
      </c>
      <c r="II161" s="498">
        <f t="shared" si="4201"/>
        <v>0</v>
      </c>
      <c r="IJ161" s="498" t="e">
        <f t="shared" si="4202"/>
        <v>#N/A</v>
      </c>
      <c r="IK161" s="504">
        <f t="shared" si="4203"/>
        <v>0</v>
      </c>
      <c r="IL161" s="500">
        <f t="shared" si="4204"/>
        <v>0</v>
      </c>
      <c r="IO161" s="665"/>
      <c r="IP161" s="666"/>
      <c r="IQ161" s="667"/>
      <c r="IR161" s="676"/>
      <c r="IS161" s="669"/>
      <c r="IT161" s="719"/>
      <c r="IU161" s="1326"/>
      <c r="IV161" s="497" t="e">
        <f t="shared" si="4205"/>
        <v>#N/A</v>
      </c>
      <c r="IW161" s="497" t="e">
        <f t="shared" si="4206"/>
        <v>#N/A</v>
      </c>
      <c r="IX161" s="498" t="e">
        <f t="shared" si="4207"/>
        <v>#N/A</v>
      </c>
      <c r="IY161" s="498">
        <f t="shared" si="4208"/>
        <v>0</v>
      </c>
      <c r="IZ161" s="498">
        <f t="shared" si="4209"/>
        <v>0</v>
      </c>
      <c r="JA161" s="498" t="e">
        <f t="shared" si="4210"/>
        <v>#N/A</v>
      </c>
      <c r="JB161" s="504">
        <f t="shared" si="4211"/>
        <v>0</v>
      </c>
      <c r="JC161" s="500">
        <f t="shared" si="4212"/>
        <v>0</v>
      </c>
      <c r="JF161" s="665"/>
      <c r="JG161" s="666"/>
      <c r="JH161" s="667"/>
      <c r="JI161" s="676"/>
      <c r="JJ161" s="669"/>
      <c r="JK161" s="719"/>
      <c r="JL161" s="1326"/>
      <c r="JM161" s="497" t="e">
        <f t="shared" si="4213"/>
        <v>#N/A</v>
      </c>
      <c r="JN161" s="497" t="e">
        <f t="shared" si="4214"/>
        <v>#N/A</v>
      </c>
      <c r="JO161" s="498" t="e">
        <f t="shared" si="4215"/>
        <v>#N/A</v>
      </c>
      <c r="JP161" s="498">
        <f t="shared" si="4216"/>
        <v>0</v>
      </c>
      <c r="JQ161" s="498">
        <f t="shared" si="4217"/>
        <v>0</v>
      </c>
      <c r="JR161" s="498" t="e">
        <f t="shared" si="4218"/>
        <v>#N/A</v>
      </c>
      <c r="JS161" s="504">
        <f t="shared" si="4219"/>
        <v>0</v>
      </c>
      <c r="JT161" s="500">
        <f t="shared" si="4220"/>
        <v>0</v>
      </c>
      <c r="JW161" s="665"/>
      <c r="JX161" s="666"/>
      <c r="JY161" s="667"/>
      <c r="JZ161" s="676"/>
      <c r="KA161" s="669"/>
      <c r="KB161" s="719"/>
      <c r="KC161" s="1326"/>
      <c r="KD161" s="497" t="e">
        <f t="shared" si="4221"/>
        <v>#N/A</v>
      </c>
      <c r="KE161" s="497" t="e">
        <f t="shared" si="4222"/>
        <v>#N/A</v>
      </c>
      <c r="KF161" s="498" t="e">
        <f t="shared" si="4223"/>
        <v>#N/A</v>
      </c>
      <c r="KG161" s="498">
        <f t="shared" si="4224"/>
        <v>0</v>
      </c>
      <c r="KH161" s="498">
        <f t="shared" si="4225"/>
        <v>0</v>
      </c>
      <c r="KI161" s="498" t="e">
        <f t="shared" si="4226"/>
        <v>#N/A</v>
      </c>
      <c r="KJ161" s="504">
        <f t="shared" si="4227"/>
        <v>0</v>
      </c>
      <c r="KK161" s="500">
        <f t="shared" si="4228"/>
        <v>0</v>
      </c>
      <c r="KN161" s="665"/>
      <c r="KO161" s="666"/>
      <c r="KP161" s="667"/>
      <c r="KQ161" s="676"/>
      <c r="KR161" s="669"/>
      <c r="KS161" s="719"/>
      <c r="KT161" s="1326"/>
      <c r="KU161" s="497" t="e">
        <f t="shared" si="4229"/>
        <v>#N/A</v>
      </c>
      <c r="KV161" s="497" t="e">
        <f t="shared" si="4230"/>
        <v>#N/A</v>
      </c>
      <c r="KW161" s="498" t="e">
        <f t="shared" si="4231"/>
        <v>#N/A</v>
      </c>
      <c r="KX161" s="498">
        <f t="shared" si="4232"/>
        <v>0</v>
      </c>
      <c r="KY161" s="498">
        <f t="shared" si="4233"/>
        <v>0</v>
      </c>
      <c r="KZ161" s="498" t="e">
        <f t="shared" si="4234"/>
        <v>#N/A</v>
      </c>
      <c r="LA161" s="504">
        <f t="shared" si="4235"/>
        <v>0</v>
      </c>
      <c r="LB161" s="500">
        <f t="shared" si="4236"/>
        <v>0</v>
      </c>
      <c r="LE161" s="665"/>
      <c r="LF161" s="666"/>
      <c r="LG161" s="667"/>
      <c r="LH161" s="676"/>
      <c r="LI161" s="669"/>
      <c r="LJ161" s="719"/>
      <c r="LK161" s="1326"/>
      <c r="LL161" s="497" t="e">
        <f t="shared" si="4237"/>
        <v>#N/A</v>
      </c>
      <c r="LM161" s="497" t="e">
        <f t="shared" si="4238"/>
        <v>#N/A</v>
      </c>
      <c r="LN161" s="498" t="e">
        <f t="shared" si="4239"/>
        <v>#N/A</v>
      </c>
      <c r="LO161" s="498">
        <f t="shared" si="4240"/>
        <v>0</v>
      </c>
      <c r="LP161" s="498">
        <f t="shared" si="4241"/>
        <v>0</v>
      </c>
      <c r="LQ161" s="498" t="e">
        <f t="shared" si="4242"/>
        <v>#N/A</v>
      </c>
      <c r="LR161" s="504">
        <f t="shared" si="4243"/>
        <v>0</v>
      </c>
      <c r="LS161" s="500">
        <f t="shared" si="4244"/>
        <v>0</v>
      </c>
      <c r="LV161" s="665"/>
      <c r="LW161" s="666"/>
      <c r="LX161" s="667"/>
      <c r="LY161" s="676"/>
      <c r="LZ161" s="669"/>
      <c r="MA161" s="719"/>
      <c r="MB161" s="1326"/>
      <c r="MC161" s="497" t="e">
        <f t="shared" si="4245"/>
        <v>#N/A</v>
      </c>
      <c r="MD161" s="497" t="e">
        <f t="shared" si="4246"/>
        <v>#N/A</v>
      </c>
      <c r="ME161" s="498" t="e">
        <f t="shared" si="4247"/>
        <v>#N/A</v>
      </c>
      <c r="MF161" s="498">
        <f t="shared" si="4248"/>
        <v>0</v>
      </c>
      <c r="MG161" s="498">
        <f t="shared" si="4249"/>
        <v>0</v>
      </c>
      <c r="MH161" s="498" t="e">
        <f t="shared" si="4250"/>
        <v>#N/A</v>
      </c>
      <c r="MI161" s="504">
        <f t="shared" si="4251"/>
        <v>0</v>
      </c>
      <c r="MJ161" s="500">
        <f t="shared" si="4252"/>
        <v>0</v>
      </c>
      <c r="MM161" s="665"/>
      <c r="MN161" s="666"/>
      <c r="MO161" s="667"/>
      <c r="MP161" s="676"/>
      <c r="MQ161" s="669"/>
      <c r="MR161" s="719"/>
      <c r="MS161" s="1326"/>
      <c r="MT161" s="497" t="e">
        <f t="shared" si="4253"/>
        <v>#N/A</v>
      </c>
      <c r="MU161" s="497" t="e">
        <f t="shared" si="4254"/>
        <v>#N/A</v>
      </c>
      <c r="MV161" s="498" t="e">
        <f t="shared" si="4255"/>
        <v>#N/A</v>
      </c>
      <c r="MW161" s="498">
        <f t="shared" si="4256"/>
        <v>0</v>
      </c>
      <c r="MX161" s="498">
        <f t="shared" si="4257"/>
        <v>0</v>
      </c>
      <c r="MY161" s="498" t="e">
        <f t="shared" si="4258"/>
        <v>#N/A</v>
      </c>
      <c r="MZ161" s="504">
        <f t="shared" si="4259"/>
        <v>0</v>
      </c>
      <c r="NA161" s="500">
        <f t="shared" si="4260"/>
        <v>0</v>
      </c>
      <c r="ND161" s="665"/>
      <c r="NE161" s="666"/>
      <c r="NF161" s="667"/>
      <c r="NG161" s="676"/>
      <c r="NH161" s="669"/>
      <c r="NI161" s="719"/>
      <c r="NJ161" s="1326"/>
      <c r="NK161" s="497" t="e">
        <f t="shared" si="4261"/>
        <v>#N/A</v>
      </c>
      <c r="NL161" s="497" t="e">
        <f t="shared" si="4262"/>
        <v>#N/A</v>
      </c>
      <c r="NM161" s="498" t="e">
        <f t="shared" si="4263"/>
        <v>#N/A</v>
      </c>
      <c r="NN161" s="498">
        <f t="shared" si="4264"/>
        <v>0</v>
      </c>
      <c r="NO161" s="498">
        <f t="shared" si="4265"/>
        <v>0</v>
      </c>
      <c r="NP161" s="498" t="e">
        <f t="shared" si="4266"/>
        <v>#N/A</v>
      </c>
      <c r="NQ161" s="504">
        <f t="shared" si="4267"/>
        <v>0</v>
      </c>
      <c r="NR161" s="500">
        <f t="shared" si="4268"/>
        <v>0</v>
      </c>
      <c r="NU161" s="665"/>
      <c r="NV161" s="666"/>
      <c r="NW161" s="667"/>
      <c r="NX161" s="676"/>
      <c r="NY161" s="669"/>
      <c r="NZ161" s="719"/>
      <c r="OA161" s="1326"/>
      <c r="OB161" s="497" t="e">
        <f t="shared" si="4269"/>
        <v>#N/A</v>
      </c>
      <c r="OC161" s="497" t="e">
        <f t="shared" si="4270"/>
        <v>#N/A</v>
      </c>
      <c r="OD161" s="498" t="e">
        <f t="shared" si="4271"/>
        <v>#N/A</v>
      </c>
      <c r="OE161" s="498">
        <f t="shared" si="4272"/>
        <v>0</v>
      </c>
      <c r="OF161" s="498">
        <f t="shared" si="4273"/>
        <v>0</v>
      </c>
      <c r="OG161" s="498" t="e">
        <f t="shared" si="4274"/>
        <v>#N/A</v>
      </c>
      <c r="OH161" s="504">
        <f t="shared" si="4275"/>
        <v>0</v>
      </c>
      <c r="OI161" s="500">
        <f t="shared" si="4276"/>
        <v>0</v>
      </c>
      <c r="OL161" s="665"/>
      <c r="OM161" s="666"/>
      <c r="ON161" s="667"/>
      <c r="OO161" s="676"/>
      <c r="OP161" s="669"/>
      <c r="OQ161" s="719"/>
      <c r="OR161" s="1326"/>
      <c r="OS161" s="497" t="e">
        <f t="shared" si="4277"/>
        <v>#N/A</v>
      </c>
      <c r="OT161" s="497" t="e">
        <f t="shared" si="4278"/>
        <v>#N/A</v>
      </c>
      <c r="OU161" s="498" t="e">
        <f t="shared" si="4279"/>
        <v>#N/A</v>
      </c>
      <c r="OV161" s="498">
        <f t="shared" si="4280"/>
        <v>0</v>
      </c>
      <c r="OW161" s="498">
        <f t="shared" si="4281"/>
        <v>0</v>
      </c>
      <c r="OX161" s="498" t="e">
        <f t="shared" si="4282"/>
        <v>#N/A</v>
      </c>
      <c r="OY161" s="504">
        <f t="shared" si="4283"/>
        <v>0</v>
      </c>
      <c r="OZ161" s="500">
        <f t="shared" si="4284"/>
        <v>0</v>
      </c>
      <c r="PC161" s="665"/>
      <c r="PD161" s="666"/>
      <c r="PE161" s="667"/>
      <c r="PF161" s="676"/>
      <c r="PG161" s="669"/>
      <c r="PH161" s="719"/>
      <c r="PI161" s="1326"/>
      <c r="PJ161" s="497" t="e">
        <f t="shared" si="4285"/>
        <v>#N/A</v>
      </c>
      <c r="PK161" s="497" t="e">
        <f t="shared" si="4286"/>
        <v>#N/A</v>
      </c>
      <c r="PL161" s="498" t="e">
        <f t="shared" si="4287"/>
        <v>#N/A</v>
      </c>
      <c r="PM161" s="498">
        <f t="shared" si="4288"/>
        <v>0</v>
      </c>
      <c r="PN161" s="498">
        <f t="shared" si="4289"/>
        <v>0</v>
      </c>
      <c r="PO161" s="498" t="e">
        <f t="shared" si="4290"/>
        <v>#N/A</v>
      </c>
      <c r="PP161" s="504">
        <f t="shared" si="4291"/>
        <v>0</v>
      </c>
      <c r="PQ161" s="500">
        <f t="shared" si="4292"/>
        <v>0</v>
      </c>
      <c r="PT161" s="665"/>
      <c r="PU161" s="666"/>
      <c r="PV161" s="667"/>
      <c r="PW161" s="676"/>
      <c r="PX161" s="669"/>
      <c r="PY161" s="719"/>
      <c r="PZ161" s="1326"/>
      <c r="QA161" s="497" t="e">
        <f t="shared" si="4293"/>
        <v>#N/A</v>
      </c>
      <c r="QB161" s="497" t="e">
        <f t="shared" si="4294"/>
        <v>#N/A</v>
      </c>
      <c r="QC161" s="498" t="e">
        <f t="shared" si="4295"/>
        <v>#N/A</v>
      </c>
      <c r="QD161" s="498">
        <f t="shared" si="4296"/>
        <v>0</v>
      </c>
      <c r="QE161" s="498">
        <f t="shared" si="4297"/>
        <v>0</v>
      </c>
      <c r="QF161" s="498" t="e">
        <f t="shared" si="4298"/>
        <v>#N/A</v>
      </c>
      <c r="QG161" s="504">
        <f t="shared" si="4299"/>
        <v>0</v>
      </c>
      <c r="QH161" s="500">
        <f t="shared" si="4300"/>
        <v>0</v>
      </c>
      <c r="QK161" s="665"/>
      <c r="QL161" s="666"/>
      <c r="QM161" s="667"/>
      <c r="QN161" s="676"/>
      <c r="QO161" s="669"/>
      <c r="QP161" s="719"/>
      <c r="QQ161" s="1326"/>
      <c r="QR161" s="497" t="e">
        <f t="shared" si="4301"/>
        <v>#N/A</v>
      </c>
      <c r="QS161" s="497" t="e">
        <f t="shared" si="4302"/>
        <v>#N/A</v>
      </c>
      <c r="QT161" s="498" t="e">
        <f t="shared" si="4303"/>
        <v>#N/A</v>
      </c>
      <c r="QU161" s="498">
        <f t="shared" si="4304"/>
        <v>0</v>
      </c>
      <c r="QV161" s="498">
        <f t="shared" si="4305"/>
        <v>0</v>
      </c>
      <c r="QW161" s="498" t="e">
        <f t="shared" si="4306"/>
        <v>#N/A</v>
      </c>
      <c r="QX161" s="504">
        <f t="shared" si="4307"/>
        <v>0</v>
      </c>
      <c r="QY161" s="500">
        <f t="shared" si="4308"/>
        <v>0</v>
      </c>
      <c r="RB161" s="381"/>
      <c r="RC161" s="382"/>
      <c r="RD161" s="383"/>
      <c r="RE161" s="384"/>
      <c r="RF161" s="385"/>
      <c r="RG161" s="386"/>
      <c r="RH161" s="386"/>
      <c r="RI161" s="497"/>
      <c r="RJ161" s="497"/>
      <c r="RK161" s="501"/>
      <c r="RL161" s="501"/>
      <c r="RM161" s="501"/>
      <c r="RN161" s="501"/>
      <c r="RO161" s="502"/>
      <c r="RP161" s="503"/>
      <c r="RS161" s="381"/>
      <c r="RT161" s="382"/>
      <c r="RU161" s="383"/>
      <c r="RV161" s="384"/>
      <c r="RW161" s="385"/>
      <c r="RX161" s="386"/>
      <c r="RY161" s="386"/>
      <c r="RZ161" s="497"/>
      <c r="SA161" s="497"/>
      <c r="SB161" s="501"/>
      <c r="SC161" s="501"/>
      <c r="SD161" s="501"/>
      <c r="SE161" s="501"/>
      <c r="SF161" s="502"/>
      <c r="SG161" s="503"/>
      <c r="SJ161" s="381"/>
      <c r="SK161" s="382"/>
      <c r="SL161" s="383"/>
      <c r="SM161" s="384"/>
      <c r="SN161" s="385"/>
      <c r="SO161" s="386"/>
      <c r="SP161" s="386"/>
      <c r="SQ161" s="497"/>
      <c r="SR161" s="497"/>
      <c r="SS161" s="501"/>
      <c r="ST161" s="501"/>
      <c r="SU161" s="501"/>
      <c r="SV161" s="501"/>
      <c r="SW161" s="502"/>
      <c r="SX161" s="503"/>
    </row>
    <row r="162" spans="2:518" ht="39.75" customHeight="1" thickTop="1" thickBot="1">
      <c r="B162" s="832" t="s">
        <v>660</v>
      </c>
      <c r="C162" s="833" t="s">
        <v>324</v>
      </c>
      <c r="D162" s="840" t="s">
        <v>661</v>
      </c>
      <c r="E162" s="841" t="s">
        <v>658</v>
      </c>
      <c r="F162" s="867">
        <v>3</v>
      </c>
      <c r="G162" s="916">
        <v>0</v>
      </c>
      <c r="H162" s="848">
        <v>0</v>
      </c>
      <c r="K162" s="934" t="s">
        <v>660</v>
      </c>
      <c r="L162" s="935" t="s">
        <v>324</v>
      </c>
      <c r="M162" s="942" t="s">
        <v>671</v>
      </c>
      <c r="N162" s="943" t="s">
        <v>658</v>
      </c>
      <c r="O162" s="969">
        <v>3</v>
      </c>
      <c r="P162" s="1017">
        <v>3400</v>
      </c>
      <c r="Q162" s="950">
        <v>10200</v>
      </c>
      <c r="R162" s="497">
        <v>1</v>
      </c>
      <c r="S162" s="497">
        <f>IF(EXACT(VLOOKUP(K162,OFERTA_0,4,FALSE),N162),1,0)</f>
        <v>1</v>
      </c>
      <c r="T162" s="498">
        <f>IF(EXACT(VLOOKUP(K162,OFERTA_0,5,FALSE),O162),1,0)</f>
        <v>1</v>
      </c>
      <c r="U162" s="498">
        <f t="shared" ref="U162" si="4351">IF(P162=0,0,1)</f>
        <v>1</v>
      </c>
      <c r="V162" s="498">
        <f t="shared" ref="V162" si="4352">IF(Q162=0,0,1)</f>
        <v>1</v>
      </c>
      <c r="W162" s="498">
        <f t="shared" ref="W162" si="4353">PRODUCT(R162:V162)</f>
        <v>1</v>
      </c>
      <c r="X162" s="504">
        <f t="shared" ref="X162" si="4354">ROUND(Q162,0)</f>
        <v>10200</v>
      </c>
      <c r="Y162" s="500">
        <f t="shared" ref="Y162" si="4355">Q162-X162</f>
        <v>0</v>
      </c>
      <c r="Z162" s="486"/>
      <c r="AA162" s="486"/>
      <c r="AB162" s="934" t="s">
        <v>660</v>
      </c>
      <c r="AC162" s="935" t="s">
        <v>324</v>
      </c>
      <c r="AD162" s="942" t="s">
        <v>661</v>
      </c>
      <c r="AE162" s="943" t="s">
        <v>658</v>
      </c>
      <c r="AF162" s="969">
        <v>3</v>
      </c>
      <c r="AG162" s="1017">
        <v>28200</v>
      </c>
      <c r="AH162" s="950">
        <v>84600</v>
      </c>
      <c r="AI162" s="497">
        <f>IF(EXACT(VLOOKUP(AB162,OFERTA_0,3,FALSE),AD162),1,0)</f>
        <v>1</v>
      </c>
      <c r="AJ162" s="497">
        <f>IF(EXACT(VLOOKUP(AB162,OFERTA_0,4,FALSE),AE162),1,0)</f>
        <v>1</v>
      </c>
      <c r="AK162" s="498">
        <f>IF(EXACT(VLOOKUP(AB162,OFERTA_0,5,FALSE),AF162),1,0)</f>
        <v>1</v>
      </c>
      <c r="AL162" s="498">
        <f t="shared" ref="AL162" si="4356">IF(AG162=0,0,1)</f>
        <v>1</v>
      </c>
      <c r="AM162" s="498">
        <f t="shared" ref="AM162" si="4357">IF(AH162=0,0,1)</f>
        <v>1</v>
      </c>
      <c r="AN162" s="498">
        <f t="shared" ref="AN162" si="4358">PRODUCT(AI162:AM162)</f>
        <v>1</v>
      </c>
      <c r="AO162" s="504">
        <f t="shared" ref="AO162" si="4359">ROUND(AH162,0)</f>
        <v>84600</v>
      </c>
      <c r="AP162" s="500">
        <f t="shared" ref="AP162" si="4360">AH162-AO162</f>
        <v>0</v>
      </c>
      <c r="AQ162" s="486"/>
      <c r="AR162" s="486"/>
      <c r="AS162" s="934" t="s">
        <v>660</v>
      </c>
      <c r="AT162" s="935" t="s">
        <v>324</v>
      </c>
      <c r="AU162" s="942" t="s">
        <v>661</v>
      </c>
      <c r="AV162" s="943" t="s">
        <v>658</v>
      </c>
      <c r="AW162" s="969">
        <v>3</v>
      </c>
      <c r="AX162" s="1017">
        <v>17000</v>
      </c>
      <c r="AY162" s="950">
        <v>51000</v>
      </c>
      <c r="AZ162" s="497">
        <f>IF(EXACT(VLOOKUP(AS162,OFERTA_0,3,FALSE),AU162),1,0)</f>
        <v>1</v>
      </c>
      <c r="BA162" s="497">
        <f>IF(EXACT(VLOOKUP(AS162,OFERTA_0,4,FALSE),AV162),1,0)</f>
        <v>1</v>
      </c>
      <c r="BB162" s="498">
        <f>IF(EXACT(VLOOKUP(AS162,OFERTA_0,5,FALSE),AW162),1,0)</f>
        <v>1</v>
      </c>
      <c r="BC162" s="498">
        <f t="shared" ref="BC162" si="4361">IF(AX162=0,0,1)</f>
        <v>1</v>
      </c>
      <c r="BD162" s="498">
        <f t="shared" ref="BD162" si="4362">IF(AY162=0,0,1)</f>
        <v>1</v>
      </c>
      <c r="BE162" s="498">
        <f t="shared" ref="BE162" si="4363">PRODUCT(AZ162:BD162)</f>
        <v>1</v>
      </c>
      <c r="BF162" s="504">
        <f t="shared" ref="BF162" si="4364">ROUND(AY162,0)</f>
        <v>51000</v>
      </c>
      <c r="BG162" s="500">
        <f t="shared" ref="BG162" si="4365">AY162-BF162</f>
        <v>0</v>
      </c>
      <c r="BJ162" s="934" t="s">
        <v>660</v>
      </c>
      <c r="BK162" s="935" t="s">
        <v>324</v>
      </c>
      <c r="BL162" s="942" t="s">
        <v>661</v>
      </c>
      <c r="BM162" s="943" t="s">
        <v>658</v>
      </c>
      <c r="BN162" s="969">
        <v>3</v>
      </c>
      <c r="BO162" s="1017">
        <v>13029</v>
      </c>
      <c r="BP162" s="950">
        <v>39087</v>
      </c>
      <c r="BQ162" s="497">
        <f>IF(EXACT(VLOOKUP(BJ162,OFERTA_0,3,FALSE),BL162),1,0)</f>
        <v>1</v>
      </c>
      <c r="BR162" s="497">
        <f>IF(EXACT(VLOOKUP(BJ162,OFERTA_0,4,FALSE),BM162),1,0)</f>
        <v>1</v>
      </c>
      <c r="BS162" s="498">
        <f>IF(EXACT(VLOOKUP(BJ162,OFERTA_0,5,FALSE),BN162),1,0)</f>
        <v>1</v>
      </c>
      <c r="BT162" s="498">
        <f t="shared" ref="BT162" si="4366">IF(BO162=0,0,1)</f>
        <v>1</v>
      </c>
      <c r="BU162" s="498">
        <f t="shared" ref="BU162" si="4367">IF(BP162=0,0,1)</f>
        <v>1</v>
      </c>
      <c r="BV162" s="498">
        <f t="shared" ref="BV162" si="4368">PRODUCT(BQ162:BU162)</f>
        <v>1</v>
      </c>
      <c r="BW162" s="504">
        <f t="shared" ref="BW162" si="4369">ROUND(BP162,0)</f>
        <v>39087</v>
      </c>
      <c r="BX162" s="500">
        <f t="shared" ref="BX162" si="4370">BP162-BW162</f>
        <v>0</v>
      </c>
      <c r="CA162" s="934" t="s">
        <v>660</v>
      </c>
      <c r="CB162" s="935" t="s">
        <v>324</v>
      </c>
      <c r="CC162" s="942" t="s">
        <v>661</v>
      </c>
      <c r="CD162" s="943" t="s">
        <v>658</v>
      </c>
      <c r="CE162" s="969">
        <v>3</v>
      </c>
      <c r="CF162" s="1017">
        <v>44555</v>
      </c>
      <c r="CG162" s="950">
        <v>133665</v>
      </c>
      <c r="CH162" s="497">
        <f>IF(EXACT(VLOOKUP(CA162,OFERTA_0,3,FALSE),CC162),1,0)</f>
        <v>1</v>
      </c>
      <c r="CI162" s="497">
        <f>IF(EXACT(VLOOKUP(CA162,OFERTA_0,4,FALSE),CD162),1,0)</f>
        <v>1</v>
      </c>
      <c r="CJ162" s="498">
        <f>IF(EXACT(VLOOKUP(CA162,OFERTA_0,5,FALSE),CE162),1,0)</f>
        <v>1</v>
      </c>
      <c r="CK162" s="498">
        <f t="shared" ref="CK162" si="4371">IF(CF162=0,0,1)</f>
        <v>1</v>
      </c>
      <c r="CL162" s="498">
        <f t="shared" ref="CL162" si="4372">IF(CG162=0,0,1)</f>
        <v>1</v>
      </c>
      <c r="CM162" s="498">
        <f t="shared" ref="CM162" si="4373">PRODUCT(CH162:CL162)</f>
        <v>1</v>
      </c>
      <c r="CN162" s="504">
        <f t="shared" ref="CN162" si="4374">ROUND(CG162,0)</f>
        <v>133665</v>
      </c>
      <c r="CO162" s="500">
        <f t="shared" ref="CO162" si="4375">CG162-CN162</f>
        <v>0</v>
      </c>
      <c r="CR162" s="934" t="s">
        <v>660</v>
      </c>
      <c r="CS162" s="935" t="s">
        <v>324</v>
      </c>
      <c r="CT162" s="942" t="s">
        <v>661</v>
      </c>
      <c r="CU162" s="943" t="s">
        <v>658</v>
      </c>
      <c r="CV162" s="676">
        <v>3</v>
      </c>
      <c r="CW162" s="1017">
        <v>44556</v>
      </c>
      <c r="CX162" s="670">
        <f t="shared" ref="CX162" si="4376">ROUND(CV162*CW162,0)</f>
        <v>133668</v>
      </c>
      <c r="CY162" s="497">
        <f>IF(EXACT(VLOOKUP(CR162,OFERTA_0,3,FALSE),CT162),1,0)</f>
        <v>1</v>
      </c>
      <c r="CZ162" s="497">
        <f>IF(EXACT(VLOOKUP(CR162,OFERTA_0,4,FALSE),CU162),1,0)</f>
        <v>1</v>
      </c>
      <c r="DA162" s="498">
        <f>IF(EXACT(VLOOKUP(CR162,OFERTA_0,5,FALSE),CV162),1,0)</f>
        <v>1</v>
      </c>
      <c r="DB162" s="498">
        <f t="shared" ref="DB162" si="4377">IF(CW162=0,0,1)</f>
        <v>1</v>
      </c>
      <c r="DC162" s="498">
        <f t="shared" ref="DC162" si="4378">IF(CX162=0,0,1)</f>
        <v>1</v>
      </c>
      <c r="DD162" s="498">
        <f t="shared" ref="DD162" si="4379">PRODUCT(CY162:DC162)</f>
        <v>1</v>
      </c>
      <c r="DE162" s="504">
        <f t="shared" ref="DE162" si="4380">ROUND(CX162,0)</f>
        <v>133668</v>
      </c>
      <c r="DF162" s="500">
        <f t="shared" ref="DF162" si="4381">CX162-DE162</f>
        <v>0</v>
      </c>
      <c r="DI162" s="934" t="s">
        <v>660</v>
      </c>
      <c r="DJ162" s="935" t="s">
        <v>324</v>
      </c>
      <c r="DK162" s="942" t="s">
        <v>661</v>
      </c>
      <c r="DL162" s="943" t="s">
        <v>658</v>
      </c>
      <c r="DM162" s="969">
        <v>3</v>
      </c>
      <c r="DN162" s="1017">
        <v>8000</v>
      </c>
      <c r="DO162" s="950">
        <v>24000</v>
      </c>
      <c r="DP162" s="497">
        <f>IF(EXACT(VLOOKUP(DI162,OFERTA_0,3,FALSE),DK162),1,0)</f>
        <v>1</v>
      </c>
      <c r="DQ162" s="497">
        <f>IF(EXACT(VLOOKUP(DI162,OFERTA_0,4,FALSE),DL162),1,0)</f>
        <v>1</v>
      </c>
      <c r="DR162" s="498">
        <f>IF(EXACT(VLOOKUP(DI162,OFERTA_0,5,FALSE),DM162),1,0)</f>
        <v>1</v>
      </c>
      <c r="DS162" s="498">
        <f t="shared" ref="DS162" si="4382">IF(DN162=0,0,1)</f>
        <v>1</v>
      </c>
      <c r="DT162" s="498">
        <f t="shared" ref="DT162" si="4383">IF(DO162=0,0,1)</f>
        <v>1</v>
      </c>
      <c r="DU162" s="498">
        <f t="shared" ref="DU162" si="4384">PRODUCT(DP162:DT162)</f>
        <v>1</v>
      </c>
      <c r="DV162" s="504">
        <f t="shared" ref="DV162" si="4385">ROUND(DO162,0)</f>
        <v>24000</v>
      </c>
      <c r="DW162" s="500">
        <f t="shared" ref="DW162" si="4386">DO162-DV162</f>
        <v>0</v>
      </c>
      <c r="DZ162" s="934" t="s">
        <v>660</v>
      </c>
      <c r="EA162" s="935" t="s">
        <v>324</v>
      </c>
      <c r="EB162" s="942" t="s">
        <v>661</v>
      </c>
      <c r="EC162" s="943" t="s">
        <v>658</v>
      </c>
      <c r="ED162" s="676">
        <v>3</v>
      </c>
      <c r="EE162" s="1017">
        <v>47570</v>
      </c>
      <c r="EF162" s="670">
        <f t="shared" ref="EF162" si="4387">ROUND(ED162*EE162,0)</f>
        <v>142710</v>
      </c>
      <c r="EG162" s="497">
        <f>IF(EXACT(VLOOKUP(DZ162,OFERTA_0,3,FALSE),EB162),1,0)</f>
        <v>1</v>
      </c>
      <c r="EH162" s="497">
        <f>IF(EXACT(VLOOKUP(DZ162,OFERTA_0,4,FALSE),EC162),1,0)</f>
        <v>1</v>
      </c>
      <c r="EI162" s="498">
        <f>IF(EXACT(VLOOKUP(DZ162,OFERTA_0,5,FALSE),ED162),1,0)</f>
        <v>1</v>
      </c>
      <c r="EJ162" s="498">
        <f t="shared" ref="EJ162" si="4388">IF(EE162=0,0,1)</f>
        <v>1</v>
      </c>
      <c r="EK162" s="498">
        <f t="shared" ref="EK162" si="4389">IF(EF162=0,0,1)</f>
        <v>1</v>
      </c>
      <c r="EL162" s="498">
        <f t="shared" ref="EL162" si="4390">PRODUCT(EG162:EK162)</f>
        <v>1</v>
      </c>
      <c r="EM162" s="504">
        <f t="shared" ref="EM162" si="4391">ROUND(EF162,0)</f>
        <v>142710</v>
      </c>
      <c r="EN162" s="500">
        <f t="shared" ref="EN162" si="4392">EF162-EM162</f>
        <v>0</v>
      </c>
      <c r="EQ162" s="665"/>
      <c r="ER162" s="666"/>
      <c r="ES162" s="667"/>
      <c r="ET162" s="676"/>
      <c r="EU162" s="669"/>
      <c r="EV162" s="719"/>
      <c r="EW162" s="1326"/>
      <c r="EX162" s="497" t="e">
        <f>IF(EXACT(VLOOKUP(EQ162,OFERTA_0,2,FALSE),ER162),1,0)</f>
        <v>#N/A</v>
      </c>
      <c r="EY162" s="497" t="e">
        <f>IF(EXACT(VLOOKUP(EQ162,OFERTA_0,3,FALSE),ES162),1,0)</f>
        <v>#N/A</v>
      </c>
      <c r="EZ162" s="498" t="e">
        <f>IF(EXACT(VLOOKUP(EQ162,OFERTA_0,4,FALSE),ET162),1,0)</f>
        <v>#N/A</v>
      </c>
      <c r="FA162" s="498">
        <f>IF(EU162=0,0,1)</f>
        <v>0</v>
      </c>
      <c r="FB162" s="498">
        <f>IF(EV162=0,0,1)</f>
        <v>0</v>
      </c>
      <c r="FC162" s="498" t="e">
        <f>PRODUCT(EX162:FB162)</f>
        <v>#N/A</v>
      </c>
      <c r="FD162" s="504">
        <f>ROUND(EV162,0)</f>
        <v>0</v>
      </c>
      <c r="FE162" s="500">
        <f>EV162-FD162</f>
        <v>0</v>
      </c>
      <c r="FH162" s="665"/>
      <c r="FI162" s="666"/>
      <c r="FJ162" s="667"/>
      <c r="FK162" s="676"/>
      <c r="FL162" s="669"/>
      <c r="FM162" s="719"/>
      <c r="FN162" s="1326"/>
      <c r="FO162" s="497" t="e">
        <f>IF(EXACT(VLOOKUP(FH162,OFERTA_0,2,FALSE),FI162),1,0)</f>
        <v>#N/A</v>
      </c>
      <c r="FP162" s="497" t="e">
        <f>IF(EXACT(VLOOKUP(FH162,OFERTA_0,3,FALSE),FJ162),1,0)</f>
        <v>#N/A</v>
      </c>
      <c r="FQ162" s="498" t="e">
        <f>IF(EXACT(VLOOKUP(FH162,OFERTA_0,4,FALSE),FK162),1,0)</f>
        <v>#N/A</v>
      </c>
      <c r="FR162" s="498">
        <f>IF(FL162=0,0,1)</f>
        <v>0</v>
      </c>
      <c r="FS162" s="498">
        <f>IF(FM162=0,0,1)</f>
        <v>0</v>
      </c>
      <c r="FT162" s="498" t="e">
        <f>PRODUCT(FO162:FS162)</f>
        <v>#N/A</v>
      </c>
      <c r="FU162" s="504">
        <f>ROUND(FM162,0)</f>
        <v>0</v>
      </c>
      <c r="FV162" s="500">
        <f>FM162-FU162</f>
        <v>0</v>
      </c>
      <c r="FY162" s="665"/>
      <c r="FZ162" s="666"/>
      <c r="GA162" s="667"/>
      <c r="GB162" s="676"/>
      <c r="GC162" s="669"/>
      <c r="GD162" s="719"/>
      <c r="GE162" s="1326"/>
      <c r="GF162" s="497" t="e">
        <f>IF(EXACT(VLOOKUP(FY162,OFERTA_0,2,FALSE),FZ162),1,0)</f>
        <v>#N/A</v>
      </c>
      <c r="GG162" s="497" t="e">
        <f>IF(EXACT(VLOOKUP(FY162,OFERTA_0,3,FALSE),GA162),1,0)</f>
        <v>#N/A</v>
      </c>
      <c r="GH162" s="498" t="e">
        <f>IF(EXACT(VLOOKUP(FY162,OFERTA_0,4,FALSE),GB162),1,0)</f>
        <v>#N/A</v>
      </c>
      <c r="GI162" s="498">
        <f>IF(GC162=0,0,1)</f>
        <v>0</v>
      </c>
      <c r="GJ162" s="498">
        <f>IF(GD162=0,0,1)</f>
        <v>0</v>
      </c>
      <c r="GK162" s="498" t="e">
        <f>PRODUCT(GF162:GJ162)</f>
        <v>#N/A</v>
      </c>
      <c r="GL162" s="504">
        <f>ROUND(GD162,0)</f>
        <v>0</v>
      </c>
      <c r="GM162" s="500">
        <f>GD162-GL162</f>
        <v>0</v>
      </c>
      <c r="GP162" s="665"/>
      <c r="GQ162" s="666"/>
      <c r="GR162" s="667"/>
      <c r="GS162" s="676"/>
      <c r="GT162" s="669"/>
      <c r="GU162" s="719"/>
      <c r="GV162" s="1326"/>
      <c r="GW162" s="497" t="e">
        <f>IF(EXACT(VLOOKUP(GP162,OFERTA_0,2,FALSE),GQ162),1,0)</f>
        <v>#N/A</v>
      </c>
      <c r="GX162" s="497" t="e">
        <f>IF(EXACT(VLOOKUP(GP162,OFERTA_0,3,FALSE),GR162),1,0)</f>
        <v>#N/A</v>
      </c>
      <c r="GY162" s="498" t="e">
        <f>IF(EXACT(VLOOKUP(GP162,OFERTA_0,4,FALSE),GS162),1,0)</f>
        <v>#N/A</v>
      </c>
      <c r="GZ162" s="498">
        <f>IF(GT162=0,0,1)</f>
        <v>0</v>
      </c>
      <c r="HA162" s="498">
        <f>IF(GU162=0,0,1)</f>
        <v>0</v>
      </c>
      <c r="HB162" s="498" t="e">
        <f>PRODUCT(GW162:HA162)</f>
        <v>#N/A</v>
      </c>
      <c r="HC162" s="504">
        <f>ROUND(GU162,0)</f>
        <v>0</v>
      </c>
      <c r="HD162" s="500">
        <f>GU162-HC162</f>
        <v>0</v>
      </c>
      <c r="HG162" s="665"/>
      <c r="HH162" s="666"/>
      <c r="HI162" s="667"/>
      <c r="HJ162" s="676"/>
      <c r="HK162" s="669"/>
      <c r="HL162" s="719"/>
      <c r="HM162" s="1326"/>
      <c r="HN162" s="497" t="e">
        <f>IF(EXACT(VLOOKUP(HG162,OFERTA_0,2,FALSE),HH162),1,0)</f>
        <v>#N/A</v>
      </c>
      <c r="HO162" s="497" t="e">
        <f>IF(EXACT(VLOOKUP(HG162,OFERTA_0,3,FALSE),HI162),1,0)</f>
        <v>#N/A</v>
      </c>
      <c r="HP162" s="498" t="e">
        <f>IF(EXACT(VLOOKUP(HG162,OFERTA_0,4,FALSE),HJ162),1,0)</f>
        <v>#N/A</v>
      </c>
      <c r="HQ162" s="498">
        <f>IF(HK162=0,0,1)</f>
        <v>0</v>
      </c>
      <c r="HR162" s="498">
        <f>IF(HL162=0,0,1)</f>
        <v>0</v>
      </c>
      <c r="HS162" s="498" t="e">
        <f>PRODUCT(HN162:HR162)</f>
        <v>#N/A</v>
      </c>
      <c r="HT162" s="504">
        <f>ROUND(HL162,0)</f>
        <v>0</v>
      </c>
      <c r="HU162" s="500">
        <f>HL162-HT162</f>
        <v>0</v>
      </c>
      <c r="HX162" s="665"/>
      <c r="HY162" s="666"/>
      <c r="HZ162" s="667"/>
      <c r="IA162" s="676"/>
      <c r="IB162" s="669"/>
      <c r="IC162" s="719"/>
      <c r="ID162" s="1326"/>
      <c r="IE162" s="497" t="e">
        <f>IF(EXACT(VLOOKUP(HX162,OFERTA_0,2,FALSE),HY162),1,0)</f>
        <v>#N/A</v>
      </c>
      <c r="IF162" s="497" t="e">
        <f>IF(EXACT(VLOOKUP(HX162,OFERTA_0,3,FALSE),HZ162),1,0)</f>
        <v>#N/A</v>
      </c>
      <c r="IG162" s="498" t="e">
        <f>IF(EXACT(VLOOKUP(HX162,OFERTA_0,4,FALSE),IA162),1,0)</f>
        <v>#N/A</v>
      </c>
      <c r="IH162" s="498">
        <f>IF(IB162=0,0,1)</f>
        <v>0</v>
      </c>
      <c r="II162" s="498">
        <f>IF(IC162=0,0,1)</f>
        <v>0</v>
      </c>
      <c r="IJ162" s="498" t="e">
        <f>PRODUCT(IE162:II162)</f>
        <v>#N/A</v>
      </c>
      <c r="IK162" s="504">
        <f>ROUND(IC162,0)</f>
        <v>0</v>
      </c>
      <c r="IL162" s="500">
        <f>IC162-IK162</f>
        <v>0</v>
      </c>
      <c r="IO162" s="665"/>
      <c r="IP162" s="666"/>
      <c r="IQ162" s="667"/>
      <c r="IR162" s="676"/>
      <c r="IS162" s="669"/>
      <c r="IT162" s="719"/>
      <c r="IU162" s="1326"/>
      <c r="IV162" s="497" t="e">
        <f>IF(EXACT(VLOOKUP(IO162,OFERTA_0,2,FALSE),IP162),1,0)</f>
        <v>#N/A</v>
      </c>
      <c r="IW162" s="497" t="e">
        <f>IF(EXACT(VLOOKUP(IO162,OFERTA_0,3,FALSE),IQ162),1,0)</f>
        <v>#N/A</v>
      </c>
      <c r="IX162" s="498" t="e">
        <f>IF(EXACT(VLOOKUP(IO162,OFERTA_0,4,FALSE),IR162),1,0)</f>
        <v>#N/A</v>
      </c>
      <c r="IY162" s="498">
        <f>IF(IS162=0,0,1)</f>
        <v>0</v>
      </c>
      <c r="IZ162" s="498">
        <f>IF(IT162=0,0,1)</f>
        <v>0</v>
      </c>
      <c r="JA162" s="498" t="e">
        <f>PRODUCT(IV162:IZ162)</f>
        <v>#N/A</v>
      </c>
      <c r="JB162" s="504">
        <f>ROUND(IT162,0)</f>
        <v>0</v>
      </c>
      <c r="JC162" s="500">
        <f>IT162-JB162</f>
        <v>0</v>
      </c>
      <c r="JF162" s="665"/>
      <c r="JG162" s="666"/>
      <c r="JH162" s="667"/>
      <c r="JI162" s="676"/>
      <c r="JJ162" s="669"/>
      <c r="JK162" s="719"/>
      <c r="JL162" s="1326"/>
      <c r="JM162" s="497" t="e">
        <f>IF(EXACT(VLOOKUP(JF162,OFERTA_0,2,FALSE),JG162),1,0)</f>
        <v>#N/A</v>
      </c>
      <c r="JN162" s="497" t="e">
        <f>IF(EXACT(VLOOKUP(JF162,OFERTA_0,3,FALSE),JH162),1,0)</f>
        <v>#N/A</v>
      </c>
      <c r="JO162" s="498" t="e">
        <f>IF(EXACT(VLOOKUP(JF162,OFERTA_0,4,FALSE),JI162),1,0)</f>
        <v>#N/A</v>
      </c>
      <c r="JP162" s="498">
        <f>IF(JJ162=0,0,1)</f>
        <v>0</v>
      </c>
      <c r="JQ162" s="498">
        <f>IF(JK162=0,0,1)</f>
        <v>0</v>
      </c>
      <c r="JR162" s="498" t="e">
        <f>PRODUCT(JM162:JQ162)</f>
        <v>#N/A</v>
      </c>
      <c r="JS162" s="504">
        <f>ROUND(JK162,0)</f>
        <v>0</v>
      </c>
      <c r="JT162" s="500">
        <f>JK162-JS162</f>
        <v>0</v>
      </c>
      <c r="JW162" s="665"/>
      <c r="JX162" s="666"/>
      <c r="JY162" s="667"/>
      <c r="JZ162" s="676"/>
      <c r="KA162" s="669"/>
      <c r="KB162" s="719"/>
      <c r="KC162" s="1326"/>
      <c r="KD162" s="497" t="e">
        <f>IF(EXACT(VLOOKUP(JW162,OFERTA_0,2,FALSE),JX162),1,0)</f>
        <v>#N/A</v>
      </c>
      <c r="KE162" s="497" t="e">
        <f>IF(EXACT(VLOOKUP(JW162,OFERTA_0,3,FALSE),JY162),1,0)</f>
        <v>#N/A</v>
      </c>
      <c r="KF162" s="498" t="e">
        <f>IF(EXACT(VLOOKUP(JW162,OFERTA_0,4,FALSE),JZ162),1,0)</f>
        <v>#N/A</v>
      </c>
      <c r="KG162" s="498">
        <f>IF(KA162=0,0,1)</f>
        <v>0</v>
      </c>
      <c r="KH162" s="498">
        <f>IF(KB162=0,0,1)</f>
        <v>0</v>
      </c>
      <c r="KI162" s="498" t="e">
        <f>PRODUCT(KD162:KH162)</f>
        <v>#N/A</v>
      </c>
      <c r="KJ162" s="504">
        <f>ROUND(KB162,0)</f>
        <v>0</v>
      </c>
      <c r="KK162" s="500">
        <f>KB162-KJ162</f>
        <v>0</v>
      </c>
      <c r="KN162" s="665"/>
      <c r="KO162" s="666"/>
      <c r="KP162" s="667"/>
      <c r="KQ162" s="676"/>
      <c r="KR162" s="669"/>
      <c r="KS162" s="719"/>
      <c r="KT162" s="1326"/>
      <c r="KU162" s="497" t="e">
        <f>IF(EXACT(VLOOKUP(KN162,OFERTA_0,2,FALSE),KO162),1,0)</f>
        <v>#N/A</v>
      </c>
      <c r="KV162" s="497" t="e">
        <f>IF(EXACT(VLOOKUP(KN162,OFERTA_0,3,FALSE),KP162),1,0)</f>
        <v>#N/A</v>
      </c>
      <c r="KW162" s="498" t="e">
        <f>IF(EXACT(VLOOKUP(KN162,OFERTA_0,4,FALSE),KQ162),1,0)</f>
        <v>#N/A</v>
      </c>
      <c r="KX162" s="498">
        <f>IF(KR162=0,0,1)</f>
        <v>0</v>
      </c>
      <c r="KY162" s="498">
        <f>IF(KS162=0,0,1)</f>
        <v>0</v>
      </c>
      <c r="KZ162" s="498" t="e">
        <f>PRODUCT(KU162:KY162)</f>
        <v>#N/A</v>
      </c>
      <c r="LA162" s="504">
        <f>ROUND(KS162,0)</f>
        <v>0</v>
      </c>
      <c r="LB162" s="500">
        <f>KS162-LA162</f>
        <v>0</v>
      </c>
      <c r="LE162" s="665"/>
      <c r="LF162" s="666"/>
      <c r="LG162" s="667"/>
      <c r="LH162" s="676"/>
      <c r="LI162" s="669"/>
      <c r="LJ162" s="719"/>
      <c r="LK162" s="1326"/>
      <c r="LL162" s="497" t="e">
        <f>IF(EXACT(VLOOKUP(LE162,OFERTA_0,2,FALSE),LF162),1,0)</f>
        <v>#N/A</v>
      </c>
      <c r="LM162" s="497" t="e">
        <f>IF(EXACT(VLOOKUP(LE162,OFERTA_0,3,FALSE),LG162),1,0)</f>
        <v>#N/A</v>
      </c>
      <c r="LN162" s="498" t="e">
        <f>IF(EXACT(VLOOKUP(LE162,OFERTA_0,4,FALSE),LH162),1,0)</f>
        <v>#N/A</v>
      </c>
      <c r="LO162" s="498">
        <f>IF(LI162=0,0,1)</f>
        <v>0</v>
      </c>
      <c r="LP162" s="498">
        <f>IF(LJ162=0,0,1)</f>
        <v>0</v>
      </c>
      <c r="LQ162" s="498" t="e">
        <f>PRODUCT(LL162:LP162)</f>
        <v>#N/A</v>
      </c>
      <c r="LR162" s="504">
        <f>ROUND(LJ162,0)</f>
        <v>0</v>
      </c>
      <c r="LS162" s="500">
        <f>LJ162-LR162</f>
        <v>0</v>
      </c>
      <c r="LV162" s="665"/>
      <c r="LW162" s="666"/>
      <c r="LX162" s="667"/>
      <c r="LY162" s="676"/>
      <c r="LZ162" s="669"/>
      <c r="MA162" s="719"/>
      <c r="MB162" s="1326"/>
      <c r="MC162" s="497" t="e">
        <f>IF(EXACT(VLOOKUP(LV162,OFERTA_0,2,FALSE),LW162),1,0)</f>
        <v>#N/A</v>
      </c>
      <c r="MD162" s="497" t="e">
        <f>IF(EXACT(VLOOKUP(LV162,OFERTA_0,3,FALSE),LX162),1,0)</f>
        <v>#N/A</v>
      </c>
      <c r="ME162" s="498" t="e">
        <f>IF(EXACT(VLOOKUP(LV162,OFERTA_0,4,FALSE),LY162),1,0)</f>
        <v>#N/A</v>
      </c>
      <c r="MF162" s="498">
        <f>IF(LZ162=0,0,1)</f>
        <v>0</v>
      </c>
      <c r="MG162" s="498">
        <f>IF(MA162=0,0,1)</f>
        <v>0</v>
      </c>
      <c r="MH162" s="498" t="e">
        <f>PRODUCT(MC162:MG162)</f>
        <v>#N/A</v>
      </c>
      <c r="MI162" s="504">
        <f>ROUND(MA162,0)</f>
        <v>0</v>
      </c>
      <c r="MJ162" s="500">
        <f>MA162-MI162</f>
        <v>0</v>
      </c>
      <c r="MM162" s="665"/>
      <c r="MN162" s="666"/>
      <c r="MO162" s="667"/>
      <c r="MP162" s="676"/>
      <c r="MQ162" s="669"/>
      <c r="MR162" s="719"/>
      <c r="MS162" s="1326"/>
      <c r="MT162" s="497" t="e">
        <f>IF(EXACT(VLOOKUP(MM162,OFERTA_0,2,FALSE),MN162),1,0)</f>
        <v>#N/A</v>
      </c>
      <c r="MU162" s="497" t="e">
        <f>IF(EXACT(VLOOKUP(MM162,OFERTA_0,3,FALSE),MO162),1,0)</f>
        <v>#N/A</v>
      </c>
      <c r="MV162" s="498" t="e">
        <f>IF(EXACT(VLOOKUP(MM162,OFERTA_0,4,FALSE),MP162),1,0)</f>
        <v>#N/A</v>
      </c>
      <c r="MW162" s="498">
        <f>IF(MQ162=0,0,1)</f>
        <v>0</v>
      </c>
      <c r="MX162" s="498">
        <f>IF(MR162=0,0,1)</f>
        <v>0</v>
      </c>
      <c r="MY162" s="498" t="e">
        <f>PRODUCT(MT162:MX162)</f>
        <v>#N/A</v>
      </c>
      <c r="MZ162" s="504">
        <f>ROUND(MR162,0)</f>
        <v>0</v>
      </c>
      <c r="NA162" s="500">
        <f>MR162-MZ162</f>
        <v>0</v>
      </c>
      <c r="ND162" s="665"/>
      <c r="NE162" s="666"/>
      <c r="NF162" s="667"/>
      <c r="NG162" s="676"/>
      <c r="NH162" s="669"/>
      <c r="NI162" s="719"/>
      <c r="NJ162" s="1326"/>
      <c r="NK162" s="497" t="e">
        <f>IF(EXACT(VLOOKUP(ND162,OFERTA_0,2,FALSE),NE162),1,0)</f>
        <v>#N/A</v>
      </c>
      <c r="NL162" s="497" t="e">
        <f>IF(EXACT(VLOOKUP(ND162,OFERTA_0,3,FALSE),NF162),1,0)</f>
        <v>#N/A</v>
      </c>
      <c r="NM162" s="498" t="e">
        <f>IF(EXACT(VLOOKUP(ND162,OFERTA_0,4,FALSE),NG162),1,0)</f>
        <v>#N/A</v>
      </c>
      <c r="NN162" s="498">
        <f>IF(NH162=0,0,1)</f>
        <v>0</v>
      </c>
      <c r="NO162" s="498">
        <f>IF(NI162=0,0,1)</f>
        <v>0</v>
      </c>
      <c r="NP162" s="498" t="e">
        <f>PRODUCT(NK162:NO162)</f>
        <v>#N/A</v>
      </c>
      <c r="NQ162" s="504">
        <f>ROUND(NI162,0)</f>
        <v>0</v>
      </c>
      <c r="NR162" s="500">
        <f>NI162-NQ162</f>
        <v>0</v>
      </c>
      <c r="NU162" s="665"/>
      <c r="NV162" s="666"/>
      <c r="NW162" s="667"/>
      <c r="NX162" s="676"/>
      <c r="NY162" s="669"/>
      <c r="NZ162" s="719"/>
      <c r="OA162" s="1326"/>
      <c r="OB162" s="497" t="e">
        <f>IF(EXACT(VLOOKUP(NU162,OFERTA_0,2,FALSE),NV162),1,0)</f>
        <v>#N/A</v>
      </c>
      <c r="OC162" s="497" t="e">
        <f>IF(EXACT(VLOOKUP(NU162,OFERTA_0,3,FALSE),NW162),1,0)</f>
        <v>#N/A</v>
      </c>
      <c r="OD162" s="498" t="e">
        <f>IF(EXACT(VLOOKUP(NU162,OFERTA_0,4,FALSE),NX162),1,0)</f>
        <v>#N/A</v>
      </c>
      <c r="OE162" s="498">
        <f>IF(NY162=0,0,1)</f>
        <v>0</v>
      </c>
      <c r="OF162" s="498">
        <f>IF(NZ162=0,0,1)</f>
        <v>0</v>
      </c>
      <c r="OG162" s="498" t="e">
        <f>PRODUCT(OB162:OF162)</f>
        <v>#N/A</v>
      </c>
      <c r="OH162" s="504">
        <f>ROUND(NZ162,0)</f>
        <v>0</v>
      </c>
      <c r="OI162" s="500">
        <f>NZ162-OH162</f>
        <v>0</v>
      </c>
      <c r="OL162" s="665"/>
      <c r="OM162" s="666"/>
      <c r="ON162" s="667"/>
      <c r="OO162" s="676"/>
      <c r="OP162" s="669"/>
      <c r="OQ162" s="719"/>
      <c r="OR162" s="1326"/>
      <c r="OS162" s="497" t="e">
        <f>IF(EXACT(VLOOKUP(OL162,OFERTA_0,2,FALSE),OM162),1,0)</f>
        <v>#N/A</v>
      </c>
      <c r="OT162" s="497" t="e">
        <f>IF(EXACT(VLOOKUP(OL162,OFERTA_0,3,FALSE),ON162),1,0)</f>
        <v>#N/A</v>
      </c>
      <c r="OU162" s="498" t="e">
        <f>IF(EXACT(VLOOKUP(OL162,OFERTA_0,4,FALSE),OO162),1,0)</f>
        <v>#N/A</v>
      </c>
      <c r="OV162" s="498">
        <f>IF(OP162=0,0,1)</f>
        <v>0</v>
      </c>
      <c r="OW162" s="498">
        <f>IF(OQ162=0,0,1)</f>
        <v>0</v>
      </c>
      <c r="OX162" s="498" t="e">
        <f>PRODUCT(OS162:OW162)</f>
        <v>#N/A</v>
      </c>
      <c r="OY162" s="504">
        <f>ROUND(OQ162,0)</f>
        <v>0</v>
      </c>
      <c r="OZ162" s="500">
        <f>OQ162-OY162</f>
        <v>0</v>
      </c>
      <c r="PC162" s="665"/>
      <c r="PD162" s="666"/>
      <c r="PE162" s="667"/>
      <c r="PF162" s="676"/>
      <c r="PG162" s="669"/>
      <c r="PH162" s="719"/>
      <c r="PI162" s="1326"/>
      <c r="PJ162" s="497" t="e">
        <f>IF(EXACT(VLOOKUP(PC162,OFERTA_0,2,FALSE),PD162),1,0)</f>
        <v>#N/A</v>
      </c>
      <c r="PK162" s="497" t="e">
        <f>IF(EXACT(VLOOKUP(PC162,OFERTA_0,3,FALSE),PE162),1,0)</f>
        <v>#N/A</v>
      </c>
      <c r="PL162" s="498" t="e">
        <f>IF(EXACT(VLOOKUP(PC162,OFERTA_0,4,FALSE),PF162),1,0)</f>
        <v>#N/A</v>
      </c>
      <c r="PM162" s="498">
        <f>IF(PG162=0,0,1)</f>
        <v>0</v>
      </c>
      <c r="PN162" s="498">
        <f>IF(PH162=0,0,1)</f>
        <v>0</v>
      </c>
      <c r="PO162" s="498" t="e">
        <f>PRODUCT(PJ162:PN162)</f>
        <v>#N/A</v>
      </c>
      <c r="PP162" s="504">
        <f>ROUND(PH162,0)</f>
        <v>0</v>
      </c>
      <c r="PQ162" s="500">
        <f>PH162-PP162</f>
        <v>0</v>
      </c>
      <c r="PT162" s="665"/>
      <c r="PU162" s="666"/>
      <c r="PV162" s="667"/>
      <c r="PW162" s="676"/>
      <c r="PX162" s="669"/>
      <c r="PY162" s="719"/>
      <c r="PZ162" s="1326"/>
      <c r="QA162" s="497" t="e">
        <f>IF(EXACT(VLOOKUP(PT162,OFERTA_0,2,FALSE),PU162),1,0)</f>
        <v>#N/A</v>
      </c>
      <c r="QB162" s="497" t="e">
        <f>IF(EXACT(VLOOKUP(PT162,OFERTA_0,3,FALSE),PV162),1,0)</f>
        <v>#N/A</v>
      </c>
      <c r="QC162" s="498" t="e">
        <f>IF(EXACT(VLOOKUP(PT162,OFERTA_0,4,FALSE),PW162),1,0)</f>
        <v>#N/A</v>
      </c>
      <c r="QD162" s="498">
        <f>IF(PX162=0,0,1)</f>
        <v>0</v>
      </c>
      <c r="QE162" s="498">
        <f>IF(PY162=0,0,1)</f>
        <v>0</v>
      </c>
      <c r="QF162" s="498" t="e">
        <f>PRODUCT(QA162:QE162)</f>
        <v>#N/A</v>
      </c>
      <c r="QG162" s="504">
        <f>ROUND(PY162,0)</f>
        <v>0</v>
      </c>
      <c r="QH162" s="500">
        <f>PY162-QG162</f>
        <v>0</v>
      </c>
      <c r="QK162" s="665"/>
      <c r="QL162" s="666"/>
      <c r="QM162" s="667"/>
      <c r="QN162" s="676"/>
      <c r="QO162" s="669"/>
      <c r="QP162" s="719"/>
      <c r="QQ162" s="1326"/>
      <c r="QR162" s="497" t="e">
        <f>IF(EXACT(VLOOKUP(QK162,OFERTA_0,2,FALSE),QL162),1,0)</f>
        <v>#N/A</v>
      </c>
      <c r="QS162" s="497" t="e">
        <f>IF(EXACT(VLOOKUP(QK162,OFERTA_0,3,FALSE),QM162),1,0)</f>
        <v>#N/A</v>
      </c>
      <c r="QT162" s="498" t="e">
        <f>IF(EXACT(VLOOKUP(QK162,OFERTA_0,4,FALSE),QN162),1,0)</f>
        <v>#N/A</v>
      </c>
      <c r="QU162" s="498">
        <f>IF(QO162=0,0,1)</f>
        <v>0</v>
      </c>
      <c r="QV162" s="498">
        <f>IF(QP162=0,0,1)</f>
        <v>0</v>
      </c>
      <c r="QW162" s="498" t="e">
        <f>PRODUCT(QR162:QV162)</f>
        <v>#N/A</v>
      </c>
      <c r="QX162" s="504">
        <f>ROUND(QP162,0)</f>
        <v>0</v>
      </c>
      <c r="QY162" s="500">
        <f>QP162-QX162</f>
        <v>0</v>
      </c>
      <c r="RB162" s="381"/>
      <c r="RC162" s="382"/>
      <c r="RD162" s="383"/>
      <c r="RE162" s="384"/>
      <c r="RF162" s="385"/>
      <c r="RG162" s="386"/>
      <c r="RH162" s="386"/>
      <c r="RI162" s="497"/>
      <c r="RJ162" s="497"/>
      <c r="RK162" s="501"/>
      <c r="RL162" s="501"/>
      <c r="RM162" s="501"/>
      <c r="RN162" s="501"/>
      <c r="RO162" s="502"/>
      <c r="RP162" s="503"/>
      <c r="RS162" s="381"/>
      <c r="RT162" s="382"/>
      <c r="RU162" s="383"/>
      <c r="RV162" s="384"/>
      <c r="RW162" s="385"/>
      <c r="RX162" s="386"/>
      <c r="RY162" s="386"/>
      <c r="RZ162" s="497"/>
      <c r="SA162" s="497"/>
      <c r="SB162" s="501"/>
      <c r="SC162" s="501"/>
      <c r="SD162" s="501"/>
      <c r="SE162" s="501"/>
      <c r="SF162" s="502"/>
      <c r="SG162" s="503"/>
      <c r="SJ162" s="381"/>
      <c r="SK162" s="382"/>
      <c r="SL162" s="383"/>
      <c r="SM162" s="384"/>
      <c r="SN162" s="385"/>
      <c r="SO162" s="386"/>
      <c r="SP162" s="386"/>
      <c r="SQ162" s="497"/>
      <c r="SR162" s="497"/>
      <c r="SS162" s="501"/>
      <c r="ST162" s="501"/>
      <c r="SU162" s="501"/>
      <c r="SV162" s="501"/>
      <c r="SW162" s="502"/>
      <c r="SX162" s="503"/>
    </row>
    <row r="163" spans="2:518" ht="30" customHeight="1" thickTop="1" thickBot="1">
      <c r="B163" s="825" t="s">
        <v>662</v>
      </c>
      <c r="C163" s="826"/>
      <c r="D163" s="827" t="s">
        <v>663</v>
      </c>
      <c r="E163" s="828"/>
      <c r="F163" s="866"/>
      <c r="G163" s="830"/>
      <c r="H163" s="831"/>
      <c r="K163" s="927" t="s">
        <v>662</v>
      </c>
      <c r="L163" s="928"/>
      <c r="M163" s="929" t="s">
        <v>663</v>
      </c>
      <c r="N163" s="930"/>
      <c r="O163" s="968"/>
      <c r="P163" s="932"/>
      <c r="Q163" s="933"/>
      <c r="R163" s="493"/>
      <c r="S163" s="494"/>
      <c r="T163" s="494"/>
      <c r="U163" s="494"/>
      <c r="V163" s="494"/>
      <c r="W163" s="494"/>
      <c r="X163" s="917"/>
      <c r="Y163" s="918"/>
      <c r="Z163" s="486"/>
      <c r="AA163" s="486"/>
      <c r="AB163" s="927" t="s">
        <v>662</v>
      </c>
      <c r="AC163" s="928"/>
      <c r="AD163" s="929" t="s">
        <v>663</v>
      </c>
      <c r="AE163" s="930"/>
      <c r="AF163" s="968"/>
      <c r="AG163" s="932"/>
      <c r="AH163" s="933"/>
      <c r="AI163" s="493"/>
      <c r="AJ163" s="494"/>
      <c r="AK163" s="494"/>
      <c r="AL163" s="494"/>
      <c r="AM163" s="494"/>
      <c r="AN163" s="494"/>
      <c r="AO163" s="917"/>
      <c r="AP163" s="918"/>
      <c r="AQ163" s="486"/>
      <c r="AR163" s="486"/>
      <c r="AS163" s="927" t="s">
        <v>662</v>
      </c>
      <c r="AT163" s="928"/>
      <c r="AU163" s="929" t="s">
        <v>663</v>
      </c>
      <c r="AV163" s="930"/>
      <c r="AW163" s="968"/>
      <c r="AX163" s="932"/>
      <c r="AY163" s="933"/>
      <c r="AZ163" s="493"/>
      <c r="BA163" s="494"/>
      <c r="BB163" s="494"/>
      <c r="BC163" s="494"/>
      <c r="BD163" s="494"/>
      <c r="BE163" s="494"/>
      <c r="BF163" s="917"/>
      <c r="BG163" s="918"/>
      <c r="BJ163" s="927" t="s">
        <v>662</v>
      </c>
      <c r="BK163" s="928"/>
      <c r="BL163" s="929" t="s">
        <v>663</v>
      </c>
      <c r="BM163" s="930"/>
      <c r="BN163" s="968"/>
      <c r="BO163" s="932"/>
      <c r="BP163" s="933"/>
      <c r="BQ163" s="493"/>
      <c r="BR163" s="494"/>
      <c r="BS163" s="494"/>
      <c r="BT163" s="494"/>
      <c r="BU163" s="494"/>
      <c r="BV163" s="494"/>
      <c r="BW163" s="917"/>
      <c r="BX163" s="918"/>
      <c r="CA163" s="927" t="s">
        <v>662</v>
      </c>
      <c r="CB163" s="928"/>
      <c r="CC163" s="929" t="s">
        <v>663</v>
      </c>
      <c r="CD163" s="930"/>
      <c r="CE163" s="968"/>
      <c r="CF163" s="932"/>
      <c r="CG163" s="933"/>
      <c r="CH163" s="493"/>
      <c r="CI163" s="494"/>
      <c r="CJ163" s="494"/>
      <c r="CK163" s="494"/>
      <c r="CL163" s="494"/>
      <c r="CM163" s="494"/>
      <c r="CN163" s="917"/>
      <c r="CO163" s="918"/>
      <c r="CR163" s="652" t="s">
        <v>662</v>
      </c>
      <c r="CS163" s="1028"/>
      <c r="CT163" s="929" t="s">
        <v>663</v>
      </c>
      <c r="CU163" s="654"/>
      <c r="CV163" s="655"/>
      <c r="CW163" s="932"/>
      <c r="CX163" s="657"/>
      <c r="CY163" s="493"/>
      <c r="CZ163" s="494"/>
      <c r="DA163" s="494"/>
      <c r="DB163" s="494"/>
      <c r="DC163" s="494"/>
      <c r="DD163" s="494"/>
      <c r="DE163" s="917"/>
      <c r="DF163" s="918"/>
      <c r="DI163" s="927" t="s">
        <v>662</v>
      </c>
      <c r="DJ163" s="928"/>
      <c r="DK163" s="929" t="s">
        <v>663</v>
      </c>
      <c r="DL163" s="930"/>
      <c r="DM163" s="968"/>
      <c r="DN163" s="932"/>
      <c r="DO163" s="933"/>
      <c r="DP163" s="493"/>
      <c r="DQ163" s="494"/>
      <c r="DR163" s="494"/>
      <c r="DS163" s="494"/>
      <c r="DT163" s="494"/>
      <c r="DU163" s="494"/>
      <c r="DV163" s="917"/>
      <c r="DW163" s="918"/>
      <c r="DZ163" s="652" t="s">
        <v>662</v>
      </c>
      <c r="EA163" s="1028"/>
      <c r="EB163" s="929" t="s">
        <v>663</v>
      </c>
      <c r="EC163" s="654"/>
      <c r="ED163" s="655"/>
      <c r="EE163" s="932"/>
      <c r="EF163" s="657"/>
      <c r="EG163" s="493"/>
      <c r="EH163" s="494"/>
      <c r="EI163" s="494"/>
      <c r="EJ163" s="494"/>
      <c r="EK163" s="494"/>
      <c r="EL163" s="494"/>
      <c r="EM163" s="917"/>
      <c r="EN163" s="918"/>
      <c r="EQ163" s="665"/>
      <c r="ER163" s="666"/>
      <c r="ES163" s="667"/>
      <c r="ET163" s="676"/>
      <c r="EU163" s="669"/>
      <c r="EV163" s="719"/>
      <c r="EW163" s="1326"/>
      <c r="EX163" s="497" t="e">
        <f t="shared" ref="EX163:EX169" si="4393">IF(EXACT(VLOOKUP(EQ163,OFERTA_0,2,FALSE),ER163),1,0)</f>
        <v>#N/A</v>
      </c>
      <c r="EY163" s="497" t="e">
        <f t="shared" ref="EY163:EY169" si="4394">IF(EXACT(VLOOKUP(EQ163,OFERTA_0,3,FALSE),ES163),1,0)</f>
        <v>#N/A</v>
      </c>
      <c r="EZ163" s="498" t="e">
        <f t="shared" ref="EZ163:EZ169" si="4395">IF(EXACT(VLOOKUP(EQ163,OFERTA_0,4,FALSE),ET163),1,0)</f>
        <v>#N/A</v>
      </c>
      <c r="FA163" s="498">
        <f>IF(EU163=0,0,1)</f>
        <v>0</v>
      </c>
      <c r="FB163" s="498">
        <f>IF(EV163=0,0,1)</f>
        <v>0</v>
      </c>
      <c r="FC163" s="498" t="e">
        <f>PRODUCT(EX163:FB163)</f>
        <v>#N/A</v>
      </c>
      <c r="FD163" s="504">
        <f>ROUND(EV163,0)</f>
        <v>0</v>
      </c>
      <c r="FE163" s="500">
        <f>EV163-FD163</f>
        <v>0</v>
      </c>
      <c r="FH163" s="665"/>
      <c r="FI163" s="666"/>
      <c r="FJ163" s="667"/>
      <c r="FK163" s="676"/>
      <c r="FL163" s="669"/>
      <c r="FM163" s="719"/>
      <c r="FN163" s="1326"/>
      <c r="FO163" s="497" t="e">
        <f t="shared" ref="FO163:FO169" si="4396">IF(EXACT(VLOOKUP(FH163,OFERTA_0,2,FALSE),FI163),1,0)</f>
        <v>#N/A</v>
      </c>
      <c r="FP163" s="497" t="e">
        <f t="shared" ref="FP163:FP169" si="4397">IF(EXACT(VLOOKUP(FH163,OFERTA_0,3,FALSE),FJ163),1,0)</f>
        <v>#N/A</v>
      </c>
      <c r="FQ163" s="498" t="e">
        <f t="shared" ref="FQ163:FQ169" si="4398">IF(EXACT(VLOOKUP(FH163,OFERTA_0,4,FALSE),FK163),1,0)</f>
        <v>#N/A</v>
      </c>
      <c r="FR163" s="498">
        <f>IF(FL163=0,0,1)</f>
        <v>0</v>
      </c>
      <c r="FS163" s="498">
        <f>IF(FM163=0,0,1)</f>
        <v>0</v>
      </c>
      <c r="FT163" s="498" t="e">
        <f>PRODUCT(FO163:FS163)</f>
        <v>#N/A</v>
      </c>
      <c r="FU163" s="504">
        <f>ROUND(FM163,0)</f>
        <v>0</v>
      </c>
      <c r="FV163" s="500">
        <f>FM163-FU163</f>
        <v>0</v>
      </c>
      <c r="FY163" s="665"/>
      <c r="FZ163" s="666"/>
      <c r="GA163" s="667"/>
      <c r="GB163" s="676"/>
      <c r="GC163" s="669"/>
      <c r="GD163" s="719"/>
      <c r="GE163" s="1326"/>
      <c r="GF163" s="497" t="e">
        <f t="shared" ref="GF163:GF169" si="4399">IF(EXACT(VLOOKUP(FY163,OFERTA_0,2,FALSE),FZ163),1,0)</f>
        <v>#N/A</v>
      </c>
      <c r="GG163" s="497" t="e">
        <f t="shared" ref="GG163:GG169" si="4400">IF(EXACT(VLOOKUP(FY163,OFERTA_0,3,FALSE),GA163),1,0)</f>
        <v>#N/A</v>
      </c>
      <c r="GH163" s="498" t="e">
        <f t="shared" ref="GH163:GH169" si="4401">IF(EXACT(VLOOKUP(FY163,OFERTA_0,4,FALSE),GB163),1,0)</f>
        <v>#N/A</v>
      </c>
      <c r="GI163" s="498">
        <f>IF(GC163=0,0,1)</f>
        <v>0</v>
      </c>
      <c r="GJ163" s="498">
        <f>IF(GD163=0,0,1)</f>
        <v>0</v>
      </c>
      <c r="GK163" s="498" t="e">
        <f>PRODUCT(GF163:GJ163)</f>
        <v>#N/A</v>
      </c>
      <c r="GL163" s="504">
        <f>ROUND(GD163,0)</f>
        <v>0</v>
      </c>
      <c r="GM163" s="500">
        <f>GD163-GL163</f>
        <v>0</v>
      </c>
      <c r="GP163" s="665"/>
      <c r="GQ163" s="666"/>
      <c r="GR163" s="667"/>
      <c r="GS163" s="676"/>
      <c r="GT163" s="669"/>
      <c r="GU163" s="719"/>
      <c r="GV163" s="1326"/>
      <c r="GW163" s="497" t="e">
        <f t="shared" ref="GW163:GW169" si="4402">IF(EXACT(VLOOKUP(GP163,OFERTA_0,2,FALSE),GQ163),1,0)</f>
        <v>#N/A</v>
      </c>
      <c r="GX163" s="497" t="e">
        <f t="shared" ref="GX163:GX169" si="4403">IF(EXACT(VLOOKUP(GP163,OFERTA_0,3,FALSE),GR163),1,0)</f>
        <v>#N/A</v>
      </c>
      <c r="GY163" s="498" t="e">
        <f t="shared" ref="GY163:GY169" si="4404">IF(EXACT(VLOOKUP(GP163,OFERTA_0,4,FALSE),GS163),1,0)</f>
        <v>#N/A</v>
      </c>
      <c r="GZ163" s="498">
        <f>IF(GT163=0,0,1)</f>
        <v>0</v>
      </c>
      <c r="HA163" s="498">
        <f>IF(GU163=0,0,1)</f>
        <v>0</v>
      </c>
      <c r="HB163" s="498" t="e">
        <f>PRODUCT(GW163:HA163)</f>
        <v>#N/A</v>
      </c>
      <c r="HC163" s="504">
        <f>ROUND(GU163,0)</f>
        <v>0</v>
      </c>
      <c r="HD163" s="500">
        <f>GU163-HC163</f>
        <v>0</v>
      </c>
      <c r="HG163" s="665"/>
      <c r="HH163" s="666"/>
      <c r="HI163" s="667"/>
      <c r="HJ163" s="676"/>
      <c r="HK163" s="669"/>
      <c r="HL163" s="719"/>
      <c r="HM163" s="1326"/>
      <c r="HN163" s="497" t="e">
        <f t="shared" ref="HN163:HN169" si="4405">IF(EXACT(VLOOKUP(HG163,OFERTA_0,2,FALSE),HH163),1,0)</f>
        <v>#N/A</v>
      </c>
      <c r="HO163" s="497" t="e">
        <f t="shared" ref="HO163:HO169" si="4406">IF(EXACT(VLOOKUP(HG163,OFERTA_0,3,FALSE),HI163),1,0)</f>
        <v>#N/A</v>
      </c>
      <c r="HP163" s="498" t="e">
        <f t="shared" ref="HP163:HP169" si="4407">IF(EXACT(VLOOKUP(HG163,OFERTA_0,4,FALSE),HJ163),1,0)</f>
        <v>#N/A</v>
      </c>
      <c r="HQ163" s="498">
        <f>IF(HK163=0,0,1)</f>
        <v>0</v>
      </c>
      <c r="HR163" s="498">
        <f>IF(HL163=0,0,1)</f>
        <v>0</v>
      </c>
      <c r="HS163" s="498" t="e">
        <f>PRODUCT(HN163:HR163)</f>
        <v>#N/A</v>
      </c>
      <c r="HT163" s="504">
        <f>ROUND(HL163,0)</f>
        <v>0</v>
      </c>
      <c r="HU163" s="500">
        <f>HL163-HT163</f>
        <v>0</v>
      </c>
      <c r="HX163" s="665"/>
      <c r="HY163" s="666"/>
      <c r="HZ163" s="667"/>
      <c r="IA163" s="676"/>
      <c r="IB163" s="669"/>
      <c r="IC163" s="719"/>
      <c r="ID163" s="1326"/>
      <c r="IE163" s="497" t="e">
        <f t="shared" ref="IE163:IE169" si="4408">IF(EXACT(VLOOKUP(HX163,OFERTA_0,2,FALSE),HY163),1,0)</f>
        <v>#N/A</v>
      </c>
      <c r="IF163" s="497" t="e">
        <f t="shared" ref="IF163:IF169" si="4409">IF(EXACT(VLOOKUP(HX163,OFERTA_0,3,FALSE),HZ163),1,0)</f>
        <v>#N/A</v>
      </c>
      <c r="IG163" s="498" t="e">
        <f t="shared" ref="IG163:IG169" si="4410">IF(EXACT(VLOOKUP(HX163,OFERTA_0,4,FALSE),IA163),1,0)</f>
        <v>#N/A</v>
      </c>
      <c r="IH163" s="498">
        <f>IF(IB163=0,0,1)</f>
        <v>0</v>
      </c>
      <c r="II163" s="498">
        <f>IF(IC163=0,0,1)</f>
        <v>0</v>
      </c>
      <c r="IJ163" s="498" t="e">
        <f>PRODUCT(IE163:II163)</f>
        <v>#N/A</v>
      </c>
      <c r="IK163" s="504">
        <f>ROUND(IC163,0)</f>
        <v>0</v>
      </c>
      <c r="IL163" s="500">
        <f>IC163-IK163</f>
        <v>0</v>
      </c>
      <c r="IO163" s="665"/>
      <c r="IP163" s="666"/>
      <c r="IQ163" s="667"/>
      <c r="IR163" s="676"/>
      <c r="IS163" s="669"/>
      <c r="IT163" s="719"/>
      <c r="IU163" s="1326"/>
      <c r="IV163" s="497" t="e">
        <f t="shared" ref="IV163:IV169" si="4411">IF(EXACT(VLOOKUP(IO163,OFERTA_0,2,FALSE),IP163),1,0)</f>
        <v>#N/A</v>
      </c>
      <c r="IW163" s="497" t="e">
        <f t="shared" ref="IW163:IW169" si="4412">IF(EXACT(VLOOKUP(IO163,OFERTA_0,3,FALSE),IQ163),1,0)</f>
        <v>#N/A</v>
      </c>
      <c r="IX163" s="498" t="e">
        <f t="shared" ref="IX163:IX169" si="4413">IF(EXACT(VLOOKUP(IO163,OFERTA_0,4,FALSE),IR163),1,0)</f>
        <v>#N/A</v>
      </c>
      <c r="IY163" s="498">
        <f>IF(IS163=0,0,1)</f>
        <v>0</v>
      </c>
      <c r="IZ163" s="498">
        <f>IF(IT163=0,0,1)</f>
        <v>0</v>
      </c>
      <c r="JA163" s="498" t="e">
        <f>PRODUCT(IV163:IZ163)</f>
        <v>#N/A</v>
      </c>
      <c r="JB163" s="504">
        <f>ROUND(IT163,0)</f>
        <v>0</v>
      </c>
      <c r="JC163" s="500">
        <f>IT163-JB163</f>
        <v>0</v>
      </c>
      <c r="JF163" s="665"/>
      <c r="JG163" s="666"/>
      <c r="JH163" s="667"/>
      <c r="JI163" s="676"/>
      <c r="JJ163" s="669"/>
      <c r="JK163" s="719"/>
      <c r="JL163" s="1326"/>
      <c r="JM163" s="497" t="e">
        <f t="shared" ref="JM163:JM169" si="4414">IF(EXACT(VLOOKUP(JF163,OFERTA_0,2,FALSE),JG163),1,0)</f>
        <v>#N/A</v>
      </c>
      <c r="JN163" s="497" t="e">
        <f t="shared" ref="JN163:JN169" si="4415">IF(EXACT(VLOOKUP(JF163,OFERTA_0,3,FALSE),JH163),1,0)</f>
        <v>#N/A</v>
      </c>
      <c r="JO163" s="498" t="e">
        <f t="shared" ref="JO163:JO169" si="4416">IF(EXACT(VLOOKUP(JF163,OFERTA_0,4,FALSE),JI163),1,0)</f>
        <v>#N/A</v>
      </c>
      <c r="JP163" s="498">
        <f>IF(JJ163=0,0,1)</f>
        <v>0</v>
      </c>
      <c r="JQ163" s="498">
        <f>IF(JK163=0,0,1)</f>
        <v>0</v>
      </c>
      <c r="JR163" s="498" t="e">
        <f>PRODUCT(JM163:JQ163)</f>
        <v>#N/A</v>
      </c>
      <c r="JS163" s="504">
        <f>ROUND(JK163,0)</f>
        <v>0</v>
      </c>
      <c r="JT163" s="500">
        <f>JK163-JS163</f>
        <v>0</v>
      </c>
      <c r="JW163" s="665"/>
      <c r="JX163" s="666"/>
      <c r="JY163" s="667"/>
      <c r="JZ163" s="676"/>
      <c r="KA163" s="669"/>
      <c r="KB163" s="719"/>
      <c r="KC163" s="1326"/>
      <c r="KD163" s="497" t="e">
        <f t="shared" ref="KD163:KD169" si="4417">IF(EXACT(VLOOKUP(JW163,OFERTA_0,2,FALSE),JX163),1,0)</f>
        <v>#N/A</v>
      </c>
      <c r="KE163" s="497" t="e">
        <f t="shared" ref="KE163:KE169" si="4418">IF(EXACT(VLOOKUP(JW163,OFERTA_0,3,FALSE),JY163),1,0)</f>
        <v>#N/A</v>
      </c>
      <c r="KF163" s="498" t="e">
        <f t="shared" ref="KF163:KF169" si="4419">IF(EXACT(VLOOKUP(JW163,OFERTA_0,4,FALSE),JZ163),1,0)</f>
        <v>#N/A</v>
      </c>
      <c r="KG163" s="498">
        <f>IF(KA163=0,0,1)</f>
        <v>0</v>
      </c>
      <c r="KH163" s="498">
        <f>IF(KB163=0,0,1)</f>
        <v>0</v>
      </c>
      <c r="KI163" s="498" t="e">
        <f>PRODUCT(KD163:KH163)</f>
        <v>#N/A</v>
      </c>
      <c r="KJ163" s="504">
        <f>ROUND(KB163,0)</f>
        <v>0</v>
      </c>
      <c r="KK163" s="500">
        <f>KB163-KJ163</f>
        <v>0</v>
      </c>
      <c r="KN163" s="665"/>
      <c r="KO163" s="666"/>
      <c r="KP163" s="667"/>
      <c r="KQ163" s="676"/>
      <c r="KR163" s="669"/>
      <c r="KS163" s="719"/>
      <c r="KT163" s="1326"/>
      <c r="KU163" s="497" t="e">
        <f t="shared" ref="KU163:KU169" si="4420">IF(EXACT(VLOOKUP(KN163,OFERTA_0,2,FALSE),KO163),1,0)</f>
        <v>#N/A</v>
      </c>
      <c r="KV163" s="497" t="e">
        <f t="shared" ref="KV163:KV169" si="4421">IF(EXACT(VLOOKUP(KN163,OFERTA_0,3,FALSE),KP163),1,0)</f>
        <v>#N/A</v>
      </c>
      <c r="KW163" s="498" t="e">
        <f t="shared" ref="KW163:KW169" si="4422">IF(EXACT(VLOOKUP(KN163,OFERTA_0,4,FALSE),KQ163),1,0)</f>
        <v>#N/A</v>
      </c>
      <c r="KX163" s="498">
        <f>IF(KR163=0,0,1)</f>
        <v>0</v>
      </c>
      <c r="KY163" s="498">
        <f>IF(KS163=0,0,1)</f>
        <v>0</v>
      </c>
      <c r="KZ163" s="498" t="e">
        <f>PRODUCT(KU163:KY163)</f>
        <v>#N/A</v>
      </c>
      <c r="LA163" s="504">
        <f>ROUND(KS163,0)</f>
        <v>0</v>
      </c>
      <c r="LB163" s="500">
        <f>KS163-LA163</f>
        <v>0</v>
      </c>
      <c r="LE163" s="665"/>
      <c r="LF163" s="666"/>
      <c r="LG163" s="667"/>
      <c r="LH163" s="676"/>
      <c r="LI163" s="669"/>
      <c r="LJ163" s="719"/>
      <c r="LK163" s="1326"/>
      <c r="LL163" s="497" t="e">
        <f t="shared" ref="LL163:LL169" si="4423">IF(EXACT(VLOOKUP(LE163,OFERTA_0,2,FALSE),LF163),1,0)</f>
        <v>#N/A</v>
      </c>
      <c r="LM163" s="497" t="e">
        <f t="shared" ref="LM163:LM169" si="4424">IF(EXACT(VLOOKUP(LE163,OFERTA_0,3,FALSE),LG163),1,0)</f>
        <v>#N/A</v>
      </c>
      <c r="LN163" s="498" t="e">
        <f t="shared" ref="LN163:LN169" si="4425">IF(EXACT(VLOOKUP(LE163,OFERTA_0,4,FALSE),LH163),1,0)</f>
        <v>#N/A</v>
      </c>
      <c r="LO163" s="498">
        <f>IF(LI163=0,0,1)</f>
        <v>0</v>
      </c>
      <c r="LP163" s="498">
        <f>IF(LJ163=0,0,1)</f>
        <v>0</v>
      </c>
      <c r="LQ163" s="498" t="e">
        <f>PRODUCT(LL163:LP163)</f>
        <v>#N/A</v>
      </c>
      <c r="LR163" s="504">
        <f>ROUND(LJ163,0)</f>
        <v>0</v>
      </c>
      <c r="LS163" s="500">
        <f>LJ163-LR163</f>
        <v>0</v>
      </c>
      <c r="LV163" s="665"/>
      <c r="LW163" s="666"/>
      <c r="LX163" s="667"/>
      <c r="LY163" s="676"/>
      <c r="LZ163" s="669"/>
      <c r="MA163" s="719"/>
      <c r="MB163" s="1326"/>
      <c r="MC163" s="497" t="e">
        <f t="shared" ref="MC163:MC169" si="4426">IF(EXACT(VLOOKUP(LV163,OFERTA_0,2,FALSE),LW163),1,0)</f>
        <v>#N/A</v>
      </c>
      <c r="MD163" s="497" t="e">
        <f t="shared" ref="MD163:MD169" si="4427">IF(EXACT(VLOOKUP(LV163,OFERTA_0,3,FALSE),LX163),1,0)</f>
        <v>#N/A</v>
      </c>
      <c r="ME163" s="498" t="e">
        <f t="shared" ref="ME163:ME169" si="4428">IF(EXACT(VLOOKUP(LV163,OFERTA_0,4,FALSE),LY163),1,0)</f>
        <v>#N/A</v>
      </c>
      <c r="MF163" s="498">
        <f>IF(LZ163=0,0,1)</f>
        <v>0</v>
      </c>
      <c r="MG163" s="498">
        <f>IF(MA163=0,0,1)</f>
        <v>0</v>
      </c>
      <c r="MH163" s="498" t="e">
        <f>PRODUCT(MC163:MG163)</f>
        <v>#N/A</v>
      </c>
      <c r="MI163" s="504">
        <f>ROUND(MA163,0)</f>
        <v>0</v>
      </c>
      <c r="MJ163" s="500">
        <f>MA163-MI163</f>
        <v>0</v>
      </c>
      <c r="MM163" s="665"/>
      <c r="MN163" s="666"/>
      <c r="MO163" s="667"/>
      <c r="MP163" s="676"/>
      <c r="MQ163" s="669"/>
      <c r="MR163" s="719"/>
      <c r="MS163" s="1326"/>
      <c r="MT163" s="497" t="e">
        <f t="shared" ref="MT163:MT169" si="4429">IF(EXACT(VLOOKUP(MM163,OFERTA_0,2,FALSE),MN163),1,0)</f>
        <v>#N/A</v>
      </c>
      <c r="MU163" s="497" t="e">
        <f t="shared" ref="MU163:MU169" si="4430">IF(EXACT(VLOOKUP(MM163,OFERTA_0,3,FALSE),MO163),1,0)</f>
        <v>#N/A</v>
      </c>
      <c r="MV163" s="498" t="e">
        <f t="shared" ref="MV163:MV169" si="4431">IF(EXACT(VLOOKUP(MM163,OFERTA_0,4,FALSE),MP163),1,0)</f>
        <v>#N/A</v>
      </c>
      <c r="MW163" s="498">
        <f>IF(MQ163=0,0,1)</f>
        <v>0</v>
      </c>
      <c r="MX163" s="498">
        <f>IF(MR163=0,0,1)</f>
        <v>0</v>
      </c>
      <c r="MY163" s="498" t="e">
        <f>PRODUCT(MT163:MX163)</f>
        <v>#N/A</v>
      </c>
      <c r="MZ163" s="504">
        <f>ROUND(MR163,0)</f>
        <v>0</v>
      </c>
      <c r="NA163" s="500">
        <f>MR163-MZ163</f>
        <v>0</v>
      </c>
      <c r="ND163" s="665"/>
      <c r="NE163" s="666"/>
      <c r="NF163" s="667"/>
      <c r="NG163" s="676"/>
      <c r="NH163" s="669"/>
      <c r="NI163" s="719"/>
      <c r="NJ163" s="1326"/>
      <c r="NK163" s="497" t="e">
        <f t="shared" ref="NK163:NK169" si="4432">IF(EXACT(VLOOKUP(ND163,OFERTA_0,2,FALSE),NE163),1,0)</f>
        <v>#N/A</v>
      </c>
      <c r="NL163" s="497" t="e">
        <f t="shared" ref="NL163:NL169" si="4433">IF(EXACT(VLOOKUP(ND163,OFERTA_0,3,FALSE),NF163),1,0)</f>
        <v>#N/A</v>
      </c>
      <c r="NM163" s="498" t="e">
        <f t="shared" ref="NM163:NM169" si="4434">IF(EXACT(VLOOKUP(ND163,OFERTA_0,4,FALSE),NG163),1,0)</f>
        <v>#N/A</v>
      </c>
      <c r="NN163" s="498">
        <f>IF(NH163=0,0,1)</f>
        <v>0</v>
      </c>
      <c r="NO163" s="498">
        <f>IF(NI163=0,0,1)</f>
        <v>0</v>
      </c>
      <c r="NP163" s="498" t="e">
        <f>PRODUCT(NK163:NO163)</f>
        <v>#N/A</v>
      </c>
      <c r="NQ163" s="504">
        <f>ROUND(NI163,0)</f>
        <v>0</v>
      </c>
      <c r="NR163" s="500">
        <f>NI163-NQ163</f>
        <v>0</v>
      </c>
      <c r="NU163" s="665"/>
      <c r="NV163" s="666"/>
      <c r="NW163" s="667"/>
      <c r="NX163" s="676"/>
      <c r="NY163" s="669"/>
      <c r="NZ163" s="719"/>
      <c r="OA163" s="1326"/>
      <c r="OB163" s="497" t="e">
        <f t="shared" ref="OB163:OB169" si="4435">IF(EXACT(VLOOKUP(NU163,OFERTA_0,2,FALSE),NV163),1,0)</f>
        <v>#N/A</v>
      </c>
      <c r="OC163" s="497" t="e">
        <f t="shared" ref="OC163:OC169" si="4436">IF(EXACT(VLOOKUP(NU163,OFERTA_0,3,FALSE),NW163),1,0)</f>
        <v>#N/A</v>
      </c>
      <c r="OD163" s="498" t="e">
        <f t="shared" ref="OD163:OD169" si="4437">IF(EXACT(VLOOKUP(NU163,OFERTA_0,4,FALSE),NX163),1,0)</f>
        <v>#N/A</v>
      </c>
      <c r="OE163" s="498">
        <f>IF(NY163=0,0,1)</f>
        <v>0</v>
      </c>
      <c r="OF163" s="498">
        <f>IF(NZ163=0,0,1)</f>
        <v>0</v>
      </c>
      <c r="OG163" s="498" t="e">
        <f>PRODUCT(OB163:OF163)</f>
        <v>#N/A</v>
      </c>
      <c r="OH163" s="504">
        <f>ROUND(NZ163,0)</f>
        <v>0</v>
      </c>
      <c r="OI163" s="500">
        <f>NZ163-OH163</f>
        <v>0</v>
      </c>
      <c r="OL163" s="665"/>
      <c r="OM163" s="666"/>
      <c r="ON163" s="667"/>
      <c r="OO163" s="676"/>
      <c r="OP163" s="669"/>
      <c r="OQ163" s="719"/>
      <c r="OR163" s="1326"/>
      <c r="OS163" s="497" t="e">
        <f t="shared" ref="OS163:OS169" si="4438">IF(EXACT(VLOOKUP(OL163,OFERTA_0,2,FALSE),OM163),1,0)</f>
        <v>#N/A</v>
      </c>
      <c r="OT163" s="497" t="e">
        <f t="shared" ref="OT163:OT169" si="4439">IF(EXACT(VLOOKUP(OL163,OFERTA_0,3,FALSE),ON163),1,0)</f>
        <v>#N/A</v>
      </c>
      <c r="OU163" s="498" t="e">
        <f t="shared" ref="OU163:OU169" si="4440">IF(EXACT(VLOOKUP(OL163,OFERTA_0,4,FALSE),OO163),1,0)</f>
        <v>#N/A</v>
      </c>
      <c r="OV163" s="498">
        <f>IF(OP163=0,0,1)</f>
        <v>0</v>
      </c>
      <c r="OW163" s="498">
        <f>IF(OQ163=0,0,1)</f>
        <v>0</v>
      </c>
      <c r="OX163" s="498" t="e">
        <f>PRODUCT(OS163:OW163)</f>
        <v>#N/A</v>
      </c>
      <c r="OY163" s="504">
        <f>ROUND(OQ163,0)</f>
        <v>0</v>
      </c>
      <c r="OZ163" s="500">
        <f>OQ163-OY163</f>
        <v>0</v>
      </c>
      <c r="PC163" s="665"/>
      <c r="PD163" s="666"/>
      <c r="PE163" s="667"/>
      <c r="PF163" s="676"/>
      <c r="PG163" s="669"/>
      <c r="PH163" s="719"/>
      <c r="PI163" s="1326"/>
      <c r="PJ163" s="497" t="e">
        <f t="shared" ref="PJ163:PJ169" si="4441">IF(EXACT(VLOOKUP(PC163,OFERTA_0,2,FALSE),PD163),1,0)</f>
        <v>#N/A</v>
      </c>
      <c r="PK163" s="497" t="e">
        <f t="shared" ref="PK163:PK169" si="4442">IF(EXACT(VLOOKUP(PC163,OFERTA_0,3,FALSE),PE163),1,0)</f>
        <v>#N/A</v>
      </c>
      <c r="PL163" s="498" t="e">
        <f t="shared" ref="PL163:PL169" si="4443">IF(EXACT(VLOOKUP(PC163,OFERTA_0,4,FALSE),PF163),1,0)</f>
        <v>#N/A</v>
      </c>
      <c r="PM163" s="498">
        <f>IF(PG163=0,0,1)</f>
        <v>0</v>
      </c>
      <c r="PN163" s="498">
        <f>IF(PH163=0,0,1)</f>
        <v>0</v>
      </c>
      <c r="PO163" s="498" t="e">
        <f>PRODUCT(PJ163:PN163)</f>
        <v>#N/A</v>
      </c>
      <c r="PP163" s="504">
        <f>ROUND(PH163,0)</f>
        <v>0</v>
      </c>
      <c r="PQ163" s="500">
        <f>PH163-PP163</f>
        <v>0</v>
      </c>
      <c r="PT163" s="665"/>
      <c r="PU163" s="666"/>
      <c r="PV163" s="667"/>
      <c r="PW163" s="676"/>
      <c r="PX163" s="669"/>
      <c r="PY163" s="719"/>
      <c r="PZ163" s="1326"/>
      <c r="QA163" s="497" t="e">
        <f t="shared" ref="QA163:QA169" si="4444">IF(EXACT(VLOOKUP(PT163,OFERTA_0,2,FALSE),PU163),1,0)</f>
        <v>#N/A</v>
      </c>
      <c r="QB163" s="497" t="e">
        <f t="shared" ref="QB163:QB169" si="4445">IF(EXACT(VLOOKUP(PT163,OFERTA_0,3,FALSE),PV163),1,0)</f>
        <v>#N/A</v>
      </c>
      <c r="QC163" s="498" t="e">
        <f t="shared" ref="QC163:QC169" si="4446">IF(EXACT(VLOOKUP(PT163,OFERTA_0,4,FALSE),PW163),1,0)</f>
        <v>#N/A</v>
      </c>
      <c r="QD163" s="498">
        <f>IF(PX163=0,0,1)</f>
        <v>0</v>
      </c>
      <c r="QE163" s="498">
        <f>IF(PY163=0,0,1)</f>
        <v>0</v>
      </c>
      <c r="QF163" s="498" t="e">
        <f>PRODUCT(QA163:QE163)</f>
        <v>#N/A</v>
      </c>
      <c r="QG163" s="504">
        <f>ROUND(PY163,0)</f>
        <v>0</v>
      </c>
      <c r="QH163" s="500">
        <f>PY163-QG163</f>
        <v>0</v>
      </c>
      <c r="QK163" s="665"/>
      <c r="QL163" s="666"/>
      <c r="QM163" s="667"/>
      <c r="QN163" s="676"/>
      <c r="QO163" s="669"/>
      <c r="QP163" s="719"/>
      <c r="QQ163" s="1326"/>
      <c r="QR163" s="497" t="e">
        <f t="shared" ref="QR163:QR169" si="4447">IF(EXACT(VLOOKUP(QK163,OFERTA_0,2,FALSE),QL163),1,0)</f>
        <v>#N/A</v>
      </c>
      <c r="QS163" s="497" t="e">
        <f t="shared" ref="QS163:QS169" si="4448">IF(EXACT(VLOOKUP(QK163,OFERTA_0,3,FALSE),QM163),1,0)</f>
        <v>#N/A</v>
      </c>
      <c r="QT163" s="498" t="e">
        <f t="shared" ref="QT163:QT169" si="4449">IF(EXACT(VLOOKUP(QK163,OFERTA_0,4,FALSE),QN163),1,0)</f>
        <v>#N/A</v>
      </c>
      <c r="QU163" s="498">
        <f>IF(QO163=0,0,1)</f>
        <v>0</v>
      </c>
      <c r="QV163" s="498">
        <f>IF(QP163=0,0,1)</f>
        <v>0</v>
      </c>
      <c r="QW163" s="498" t="e">
        <f>PRODUCT(QR163:QV163)</f>
        <v>#N/A</v>
      </c>
      <c r="QX163" s="504">
        <f>ROUND(QP163,0)</f>
        <v>0</v>
      </c>
      <c r="QY163" s="500">
        <f>QP163-QX163</f>
        <v>0</v>
      </c>
      <c r="RB163" s="381"/>
      <c r="RC163" s="382"/>
      <c r="RD163" s="383"/>
      <c r="RE163" s="384"/>
      <c r="RF163" s="385"/>
      <c r="RG163" s="386"/>
      <c r="RH163" s="386"/>
      <c r="RI163" s="497"/>
      <c r="RJ163" s="497"/>
      <c r="RK163" s="501"/>
      <c r="RL163" s="501"/>
      <c r="RM163" s="501"/>
      <c r="RN163" s="501"/>
      <c r="RO163" s="502"/>
      <c r="RP163" s="503"/>
      <c r="RS163" s="381"/>
      <c r="RT163" s="382"/>
      <c r="RU163" s="383"/>
      <c r="RV163" s="384"/>
      <c r="RW163" s="385"/>
      <c r="RX163" s="386"/>
      <c r="RY163" s="386"/>
      <c r="RZ163" s="497"/>
      <c r="SA163" s="497"/>
      <c r="SB163" s="501"/>
      <c r="SC163" s="501"/>
      <c r="SD163" s="501"/>
      <c r="SE163" s="501"/>
      <c r="SF163" s="502"/>
      <c r="SG163" s="503"/>
      <c r="SJ163" s="381"/>
      <c r="SK163" s="382"/>
      <c r="SL163" s="383"/>
      <c r="SM163" s="384"/>
      <c r="SN163" s="385"/>
      <c r="SO163" s="386"/>
      <c r="SP163" s="386"/>
      <c r="SQ163" s="497"/>
      <c r="SR163" s="497"/>
      <c r="SS163" s="501"/>
      <c r="ST163" s="501"/>
      <c r="SU163" s="501"/>
      <c r="SV163" s="501"/>
      <c r="SW163" s="502"/>
      <c r="SX163" s="503"/>
    </row>
    <row r="164" spans="2:518" ht="39.75" customHeight="1" thickTop="1" thickBot="1">
      <c r="B164" s="863" t="s">
        <v>664</v>
      </c>
      <c r="C164" s="833" t="s">
        <v>324</v>
      </c>
      <c r="D164" s="850" t="s">
        <v>665</v>
      </c>
      <c r="E164" s="835" t="s">
        <v>666</v>
      </c>
      <c r="F164" s="836">
        <v>1</v>
      </c>
      <c r="G164" s="916">
        <v>0</v>
      </c>
      <c r="H164" s="837">
        <v>0</v>
      </c>
      <c r="K164" s="965" t="s">
        <v>664</v>
      </c>
      <c r="L164" s="935" t="s">
        <v>324</v>
      </c>
      <c r="M164" s="952" t="s">
        <v>665</v>
      </c>
      <c r="N164" s="937" t="s">
        <v>666</v>
      </c>
      <c r="O164" s="938">
        <v>1</v>
      </c>
      <c r="P164" s="1017">
        <v>904398</v>
      </c>
      <c r="Q164" s="939">
        <v>904398</v>
      </c>
      <c r="R164" s="497">
        <f>IF(EXACT(VLOOKUP(K164,OFERTA_0,3,FALSE),M164),1,0)</f>
        <v>1</v>
      </c>
      <c r="S164" s="497">
        <f>IF(EXACT(VLOOKUP(K164,OFERTA_0,4,FALSE),N164),1,0)</f>
        <v>1</v>
      </c>
      <c r="T164" s="498">
        <f>IF(EXACT(VLOOKUP(K164,OFERTA_0,5,FALSE),O164),1,0)</f>
        <v>1</v>
      </c>
      <c r="U164" s="498">
        <f t="shared" ref="U164" si="4450">IF(P164=0,0,1)</f>
        <v>1</v>
      </c>
      <c r="V164" s="498">
        <f t="shared" ref="V164" si="4451">IF(Q164=0,0,1)</f>
        <v>1</v>
      </c>
      <c r="W164" s="498">
        <f t="shared" ref="W164" si="4452">PRODUCT(R164:V164)</f>
        <v>1</v>
      </c>
      <c r="X164" s="504">
        <f t="shared" ref="X164" si="4453">ROUND(Q164,0)</f>
        <v>904398</v>
      </c>
      <c r="Y164" s="500">
        <f t="shared" ref="Y164" si="4454">Q164-X164</f>
        <v>0</v>
      </c>
      <c r="Z164" s="486"/>
      <c r="AA164" s="486"/>
      <c r="AB164" s="965" t="s">
        <v>664</v>
      </c>
      <c r="AC164" s="935" t="s">
        <v>324</v>
      </c>
      <c r="AD164" s="952" t="s">
        <v>665</v>
      </c>
      <c r="AE164" s="937" t="s">
        <v>666</v>
      </c>
      <c r="AF164" s="938">
        <v>1</v>
      </c>
      <c r="AG164" s="1017">
        <v>320000</v>
      </c>
      <c r="AH164" s="939">
        <v>320000</v>
      </c>
      <c r="AI164" s="497">
        <f>IF(EXACT(VLOOKUP(AB164,OFERTA_0,3,FALSE),AD164),1,0)</f>
        <v>1</v>
      </c>
      <c r="AJ164" s="497">
        <f>IF(EXACT(VLOOKUP(AB164,OFERTA_0,4,FALSE),AE164),1,0)</f>
        <v>1</v>
      </c>
      <c r="AK164" s="498">
        <f>IF(EXACT(VLOOKUP(AB164,OFERTA_0,5,FALSE),AF164),1,0)</f>
        <v>1</v>
      </c>
      <c r="AL164" s="498">
        <f t="shared" ref="AL164" si="4455">IF(AG164=0,0,1)</f>
        <v>1</v>
      </c>
      <c r="AM164" s="498">
        <f t="shared" ref="AM164" si="4456">IF(AH164=0,0,1)</f>
        <v>1</v>
      </c>
      <c r="AN164" s="498">
        <f t="shared" ref="AN164" si="4457">PRODUCT(AI164:AM164)</f>
        <v>1</v>
      </c>
      <c r="AO164" s="504">
        <f t="shared" ref="AO164" si="4458">ROUND(AH164,0)</f>
        <v>320000</v>
      </c>
      <c r="AP164" s="500">
        <f t="shared" ref="AP164" si="4459">AH164-AO164</f>
        <v>0</v>
      </c>
      <c r="AQ164" s="486"/>
      <c r="AR164" s="486"/>
      <c r="AS164" s="965" t="s">
        <v>664</v>
      </c>
      <c r="AT164" s="935" t="s">
        <v>324</v>
      </c>
      <c r="AU164" s="952" t="s">
        <v>665</v>
      </c>
      <c r="AV164" s="937" t="s">
        <v>666</v>
      </c>
      <c r="AW164" s="938">
        <v>1</v>
      </c>
      <c r="AX164" s="1017">
        <v>750000</v>
      </c>
      <c r="AY164" s="939">
        <v>750000</v>
      </c>
      <c r="AZ164" s="497">
        <f>IF(EXACT(VLOOKUP(AS164,OFERTA_0,3,FALSE),AU164),1,0)</f>
        <v>1</v>
      </c>
      <c r="BA164" s="497">
        <f>IF(EXACT(VLOOKUP(AS164,OFERTA_0,4,FALSE),AV164),1,0)</f>
        <v>1</v>
      </c>
      <c r="BB164" s="498">
        <f>IF(EXACT(VLOOKUP(AS164,OFERTA_0,5,FALSE),AW164),1,0)</f>
        <v>1</v>
      </c>
      <c r="BC164" s="498">
        <f t="shared" ref="BC164" si="4460">IF(AX164=0,0,1)</f>
        <v>1</v>
      </c>
      <c r="BD164" s="498">
        <f t="shared" ref="BD164" si="4461">IF(AY164=0,0,1)</f>
        <v>1</v>
      </c>
      <c r="BE164" s="498">
        <f t="shared" ref="BE164" si="4462">PRODUCT(AZ164:BD164)</f>
        <v>1</v>
      </c>
      <c r="BF164" s="504">
        <f t="shared" ref="BF164" si="4463">ROUND(AY164,0)</f>
        <v>750000</v>
      </c>
      <c r="BG164" s="500">
        <f t="shared" ref="BG164" si="4464">AY164-BF164</f>
        <v>0</v>
      </c>
      <c r="BJ164" s="965" t="s">
        <v>664</v>
      </c>
      <c r="BK164" s="935" t="s">
        <v>324</v>
      </c>
      <c r="BL164" s="952" t="s">
        <v>665</v>
      </c>
      <c r="BM164" s="937" t="s">
        <v>666</v>
      </c>
      <c r="BN164" s="938">
        <v>1</v>
      </c>
      <c r="BO164" s="1017">
        <v>1250000</v>
      </c>
      <c r="BP164" s="939">
        <v>1250000</v>
      </c>
      <c r="BQ164" s="497">
        <f>IF(EXACT(VLOOKUP(BJ164,OFERTA_0,3,FALSE),BL164),1,0)</f>
        <v>1</v>
      </c>
      <c r="BR164" s="497">
        <f>IF(EXACT(VLOOKUP(BJ164,OFERTA_0,4,FALSE),BM164),1,0)</f>
        <v>1</v>
      </c>
      <c r="BS164" s="498">
        <f>IF(EXACT(VLOOKUP(BJ164,OFERTA_0,5,FALSE),BN164),1,0)</f>
        <v>1</v>
      </c>
      <c r="BT164" s="498">
        <f t="shared" ref="BT164" si="4465">IF(BO164=0,0,1)</f>
        <v>1</v>
      </c>
      <c r="BU164" s="498">
        <f t="shared" ref="BU164" si="4466">IF(BP164=0,0,1)</f>
        <v>1</v>
      </c>
      <c r="BV164" s="498">
        <f t="shared" ref="BV164" si="4467">PRODUCT(BQ164:BU164)</f>
        <v>1</v>
      </c>
      <c r="BW164" s="504">
        <f t="shared" ref="BW164" si="4468">ROUND(BP164,0)</f>
        <v>1250000</v>
      </c>
      <c r="BX164" s="500">
        <f t="shared" ref="BX164" si="4469">BP164-BW164</f>
        <v>0</v>
      </c>
      <c r="CA164" s="965" t="s">
        <v>664</v>
      </c>
      <c r="CB164" s="935" t="s">
        <v>324</v>
      </c>
      <c r="CC164" s="952" t="s">
        <v>665</v>
      </c>
      <c r="CD164" s="937" t="s">
        <v>666</v>
      </c>
      <c r="CE164" s="938">
        <v>1</v>
      </c>
      <c r="CF164" s="1017">
        <v>4406537.5999999996</v>
      </c>
      <c r="CG164" s="939">
        <v>4406538</v>
      </c>
      <c r="CH164" s="497">
        <f>IF(EXACT(VLOOKUP(CA164,OFERTA_0,3,FALSE),CC164),1,0)</f>
        <v>1</v>
      </c>
      <c r="CI164" s="497">
        <f>IF(EXACT(VLOOKUP(CA164,OFERTA_0,4,FALSE),CD164),1,0)</f>
        <v>1</v>
      </c>
      <c r="CJ164" s="498">
        <f>IF(EXACT(VLOOKUP(CA164,OFERTA_0,5,FALSE),CE164),1,0)</f>
        <v>1</v>
      </c>
      <c r="CK164" s="498">
        <f t="shared" ref="CK164" si="4470">IF(CF164=0,0,1)</f>
        <v>1</v>
      </c>
      <c r="CL164" s="498">
        <f t="shared" ref="CL164" si="4471">IF(CG164=0,0,1)</f>
        <v>1</v>
      </c>
      <c r="CM164" s="498">
        <f t="shared" ref="CM164" si="4472">PRODUCT(CH164:CL164)</f>
        <v>1</v>
      </c>
      <c r="CN164" s="504">
        <f t="shared" ref="CN164" si="4473">ROUND(CG164,0)</f>
        <v>4406538</v>
      </c>
      <c r="CO164" s="500">
        <f t="shared" ref="CO164" si="4474">CG164-CN164</f>
        <v>0</v>
      </c>
      <c r="CR164" s="965" t="s">
        <v>664</v>
      </c>
      <c r="CS164" s="935" t="s">
        <v>324</v>
      </c>
      <c r="CT164" s="952" t="s">
        <v>665</v>
      </c>
      <c r="CU164" s="937" t="s">
        <v>666</v>
      </c>
      <c r="CV164" s="1030">
        <v>1</v>
      </c>
      <c r="CW164" s="1017">
        <v>4200000</v>
      </c>
      <c r="CX164" s="698">
        <f t="shared" ref="CX164" si="4475">ROUND(CV164*CW164,0)</f>
        <v>4200000</v>
      </c>
      <c r="CY164" s="497">
        <f>IF(EXACT(VLOOKUP(CR164,OFERTA_0,3,FALSE),CT164),1,0)</f>
        <v>1</v>
      </c>
      <c r="CZ164" s="497">
        <f>IF(EXACT(VLOOKUP(CR164,OFERTA_0,4,FALSE),CU164),1,0)</f>
        <v>1</v>
      </c>
      <c r="DA164" s="498">
        <f>IF(EXACT(VLOOKUP(CR164,OFERTA_0,5,FALSE),CV164),1,0)</f>
        <v>1</v>
      </c>
      <c r="DB164" s="498">
        <f t="shared" ref="DB164" si="4476">IF(CW164=0,0,1)</f>
        <v>1</v>
      </c>
      <c r="DC164" s="498">
        <f t="shared" ref="DC164" si="4477">IF(CX164=0,0,1)</f>
        <v>1</v>
      </c>
      <c r="DD164" s="498">
        <f t="shared" ref="DD164" si="4478">PRODUCT(CY164:DC164)</f>
        <v>1</v>
      </c>
      <c r="DE164" s="504">
        <f t="shared" ref="DE164" si="4479">ROUND(CX164,0)</f>
        <v>4200000</v>
      </c>
      <c r="DF164" s="500">
        <f t="shared" ref="DF164" si="4480">CX164-DE164</f>
        <v>0</v>
      </c>
      <c r="DI164" s="965" t="s">
        <v>664</v>
      </c>
      <c r="DJ164" s="935" t="s">
        <v>324</v>
      </c>
      <c r="DK164" s="952" t="s">
        <v>665</v>
      </c>
      <c r="DL164" s="937" t="s">
        <v>666</v>
      </c>
      <c r="DM164" s="938">
        <v>1</v>
      </c>
      <c r="DN164" s="1017">
        <v>1000000</v>
      </c>
      <c r="DO164" s="939">
        <v>1000000</v>
      </c>
      <c r="DP164" s="497">
        <f>IF(EXACT(VLOOKUP(DI164,OFERTA_0,3,FALSE),DK164),1,0)</f>
        <v>1</v>
      </c>
      <c r="DQ164" s="497">
        <f>IF(EXACT(VLOOKUP(DI164,OFERTA_0,4,FALSE),DL164),1,0)</f>
        <v>1</v>
      </c>
      <c r="DR164" s="498">
        <f>IF(EXACT(VLOOKUP(DI164,OFERTA_0,5,FALSE),DM164),1,0)</f>
        <v>1</v>
      </c>
      <c r="DS164" s="498">
        <f t="shared" ref="DS164" si="4481">IF(DN164=0,0,1)</f>
        <v>1</v>
      </c>
      <c r="DT164" s="498">
        <f t="shared" ref="DT164" si="4482">IF(DO164=0,0,1)</f>
        <v>1</v>
      </c>
      <c r="DU164" s="498">
        <f t="shared" ref="DU164" si="4483">PRODUCT(DP164:DT164)</f>
        <v>1</v>
      </c>
      <c r="DV164" s="504">
        <f t="shared" ref="DV164" si="4484">ROUND(DO164,0)</f>
        <v>1000000</v>
      </c>
      <c r="DW164" s="500">
        <f t="shared" ref="DW164" si="4485">DO164-DV164</f>
        <v>0</v>
      </c>
      <c r="DZ164" s="965" t="s">
        <v>664</v>
      </c>
      <c r="EA164" s="935" t="s">
        <v>324</v>
      </c>
      <c r="EB164" s="952" t="s">
        <v>665</v>
      </c>
      <c r="EC164" s="937" t="s">
        <v>666</v>
      </c>
      <c r="ED164" s="1030">
        <v>1</v>
      </c>
      <c r="EE164" s="1017">
        <v>4119950</v>
      </c>
      <c r="EF164" s="698">
        <f t="shared" ref="EF164" si="4486">ROUND(ED164*EE164,0)</f>
        <v>4119950</v>
      </c>
      <c r="EG164" s="497">
        <f>IF(EXACT(VLOOKUP(DZ164,OFERTA_0,3,FALSE),EB164),1,0)</f>
        <v>1</v>
      </c>
      <c r="EH164" s="497">
        <f>IF(EXACT(VLOOKUP(DZ164,OFERTA_0,4,FALSE),EC164),1,0)</f>
        <v>1</v>
      </c>
      <c r="EI164" s="498">
        <f>IF(EXACT(VLOOKUP(DZ164,OFERTA_0,5,FALSE),ED164),1,0)</f>
        <v>1</v>
      </c>
      <c r="EJ164" s="498">
        <f t="shared" ref="EJ164" si="4487">IF(EE164=0,0,1)</f>
        <v>1</v>
      </c>
      <c r="EK164" s="498">
        <f t="shared" ref="EK164" si="4488">IF(EF164=0,0,1)</f>
        <v>1</v>
      </c>
      <c r="EL164" s="498">
        <f t="shared" ref="EL164" si="4489">PRODUCT(EG164:EK164)</f>
        <v>1</v>
      </c>
      <c r="EM164" s="504">
        <f t="shared" ref="EM164" si="4490">ROUND(EF164,0)</f>
        <v>4119950</v>
      </c>
      <c r="EN164" s="500">
        <f t="shared" ref="EN164" si="4491">EF164-EM164</f>
        <v>0</v>
      </c>
      <c r="EQ164" s="665"/>
      <c r="ER164" s="666"/>
      <c r="ES164" s="667"/>
      <c r="ET164" s="676"/>
      <c r="EU164" s="669"/>
      <c r="EV164" s="719"/>
      <c r="EW164" s="1326"/>
      <c r="EX164" s="497" t="e">
        <f t="shared" si="4393"/>
        <v>#N/A</v>
      </c>
      <c r="EY164" s="497" t="e">
        <f t="shared" si="4394"/>
        <v>#N/A</v>
      </c>
      <c r="EZ164" s="498" t="e">
        <f t="shared" si="4395"/>
        <v>#N/A</v>
      </c>
      <c r="FA164" s="498">
        <f t="shared" ref="FA164:FA169" si="4492">IF(EU164=0,0,1)</f>
        <v>0</v>
      </c>
      <c r="FB164" s="498">
        <f t="shared" ref="FB164:FB169" si="4493">IF(EV164=0,0,1)</f>
        <v>0</v>
      </c>
      <c r="FC164" s="498" t="e">
        <f t="shared" ref="FC164:FC169" si="4494">PRODUCT(EX164:FB164)</f>
        <v>#N/A</v>
      </c>
      <c r="FD164" s="504">
        <f t="shared" ref="FD164:FD169" si="4495">ROUND(EV164,0)</f>
        <v>0</v>
      </c>
      <c r="FE164" s="500">
        <f t="shared" ref="FE164:FE169" si="4496">EV164-FD164</f>
        <v>0</v>
      </c>
      <c r="FH164" s="665"/>
      <c r="FI164" s="666"/>
      <c r="FJ164" s="667"/>
      <c r="FK164" s="676"/>
      <c r="FL164" s="669"/>
      <c r="FM164" s="719"/>
      <c r="FN164" s="1326"/>
      <c r="FO164" s="497" t="e">
        <f t="shared" si="4396"/>
        <v>#N/A</v>
      </c>
      <c r="FP164" s="497" t="e">
        <f t="shared" si="4397"/>
        <v>#N/A</v>
      </c>
      <c r="FQ164" s="498" t="e">
        <f t="shared" si="4398"/>
        <v>#N/A</v>
      </c>
      <c r="FR164" s="498">
        <f t="shared" ref="FR164:FR169" si="4497">IF(FL164=0,0,1)</f>
        <v>0</v>
      </c>
      <c r="FS164" s="498">
        <f t="shared" ref="FS164:FS169" si="4498">IF(FM164=0,0,1)</f>
        <v>0</v>
      </c>
      <c r="FT164" s="498" t="e">
        <f t="shared" ref="FT164:FT169" si="4499">PRODUCT(FO164:FS164)</f>
        <v>#N/A</v>
      </c>
      <c r="FU164" s="504">
        <f t="shared" ref="FU164:FU169" si="4500">ROUND(FM164,0)</f>
        <v>0</v>
      </c>
      <c r="FV164" s="500">
        <f t="shared" ref="FV164:FV169" si="4501">FM164-FU164</f>
        <v>0</v>
      </c>
      <c r="FY164" s="665"/>
      <c r="FZ164" s="666"/>
      <c r="GA164" s="667"/>
      <c r="GB164" s="676"/>
      <c r="GC164" s="669"/>
      <c r="GD164" s="719"/>
      <c r="GE164" s="1326"/>
      <c r="GF164" s="497" t="e">
        <f t="shared" si="4399"/>
        <v>#N/A</v>
      </c>
      <c r="GG164" s="497" t="e">
        <f t="shared" si="4400"/>
        <v>#N/A</v>
      </c>
      <c r="GH164" s="498" t="e">
        <f t="shared" si="4401"/>
        <v>#N/A</v>
      </c>
      <c r="GI164" s="498">
        <f t="shared" ref="GI164:GI169" si="4502">IF(GC164=0,0,1)</f>
        <v>0</v>
      </c>
      <c r="GJ164" s="498">
        <f t="shared" ref="GJ164:GJ169" si="4503">IF(GD164=0,0,1)</f>
        <v>0</v>
      </c>
      <c r="GK164" s="498" t="e">
        <f t="shared" ref="GK164:GK169" si="4504">PRODUCT(GF164:GJ164)</f>
        <v>#N/A</v>
      </c>
      <c r="GL164" s="504">
        <f t="shared" ref="GL164:GL169" si="4505">ROUND(GD164,0)</f>
        <v>0</v>
      </c>
      <c r="GM164" s="500">
        <f t="shared" ref="GM164:GM169" si="4506">GD164-GL164</f>
        <v>0</v>
      </c>
      <c r="GP164" s="665"/>
      <c r="GQ164" s="666"/>
      <c r="GR164" s="667"/>
      <c r="GS164" s="676"/>
      <c r="GT164" s="669"/>
      <c r="GU164" s="719"/>
      <c r="GV164" s="1326"/>
      <c r="GW164" s="497" t="e">
        <f t="shared" si="4402"/>
        <v>#N/A</v>
      </c>
      <c r="GX164" s="497" t="e">
        <f t="shared" si="4403"/>
        <v>#N/A</v>
      </c>
      <c r="GY164" s="498" t="e">
        <f t="shared" si="4404"/>
        <v>#N/A</v>
      </c>
      <c r="GZ164" s="498">
        <f t="shared" ref="GZ164:GZ169" si="4507">IF(GT164=0,0,1)</f>
        <v>0</v>
      </c>
      <c r="HA164" s="498">
        <f t="shared" ref="HA164:HA169" si="4508">IF(GU164=0,0,1)</f>
        <v>0</v>
      </c>
      <c r="HB164" s="498" t="e">
        <f t="shared" ref="HB164:HB169" si="4509">PRODUCT(GW164:HA164)</f>
        <v>#N/A</v>
      </c>
      <c r="HC164" s="504">
        <f t="shared" ref="HC164:HC169" si="4510">ROUND(GU164,0)</f>
        <v>0</v>
      </c>
      <c r="HD164" s="500">
        <f t="shared" ref="HD164:HD169" si="4511">GU164-HC164</f>
        <v>0</v>
      </c>
      <c r="HG164" s="665"/>
      <c r="HH164" s="666"/>
      <c r="HI164" s="667"/>
      <c r="HJ164" s="676"/>
      <c r="HK164" s="669"/>
      <c r="HL164" s="719"/>
      <c r="HM164" s="1326"/>
      <c r="HN164" s="497" t="e">
        <f t="shared" si="4405"/>
        <v>#N/A</v>
      </c>
      <c r="HO164" s="497" t="e">
        <f t="shared" si="4406"/>
        <v>#N/A</v>
      </c>
      <c r="HP164" s="498" t="e">
        <f t="shared" si="4407"/>
        <v>#N/A</v>
      </c>
      <c r="HQ164" s="498">
        <f t="shared" ref="HQ164:HQ169" si="4512">IF(HK164=0,0,1)</f>
        <v>0</v>
      </c>
      <c r="HR164" s="498">
        <f t="shared" ref="HR164:HR169" si="4513">IF(HL164=0,0,1)</f>
        <v>0</v>
      </c>
      <c r="HS164" s="498" t="e">
        <f t="shared" ref="HS164:HS169" si="4514">PRODUCT(HN164:HR164)</f>
        <v>#N/A</v>
      </c>
      <c r="HT164" s="504">
        <f t="shared" ref="HT164:HT169" si="4515">ROUND(HL164,0)</f>
        <v>0</v>
      </c>
      <c r="HU164" s="500">
        <f t="shared" ref="HU164:HU169" si="4516">HL164-HT164</f>
        <v>0</v>
      </c>
      <c r="HX164" s="665"/>
      <c r="HY164" s="666"/>
      <c r="HZ164" s="667"/>
      <c r="IA164" s="676"/>
      <c r="IB164" s="669"/>
      <c r="IC164" s="719"/>
      <c r="ID164" s="1326"/>
      <c r="IE164" s="497" t="e">
        <f t="shared" si="4408"/>
        <v>#N/A</v>
      </c>
      <c r="IF164" s="497" t="e">
        <f t="shared" si="4409"/>
        <v>#N/A</v>
      </c>
      <c r="IG164" s="498" t="e">
        <f t="shared" si="4410"/>
        <v>#N/A</v>
      </c>
      <c r="IH164" s="498">
        <f t="shared" ref="IH164:IH169" si="4517">IF(IB164=0,0,1)</f>
        <v>0</v>
      </c>
      <c r="II164" s="498">
        <f t="shared" ref="II164:II169" si="4518">IF(IC164=0,0,1)</f>
        <v>0</v>
      </c>
      <c r="IJ164" s="498" t="e">
        <f t="shared" ref="IJ164:IJ169" si="4519">PRODUCT(IE164:II164)</f>
        <v>#N/A</v>
      </c>
      <c r="IK164" s="504">
        <f t="shared" ref="IK164:IK169" si="4520">ROUND(IC164,0)</f>
        <v>0</v>
      </c>
      <c r="IL164" s="500">
        <f t="shared" ref="IL164:IL169" si="4521">IC164-IK164</f>
        <v>0</v>
      </c>
      <c r="IO164" s="665"/>
      <c r="IP164" s="666"/>
      <c r="IQ164" s="667"/>
      <c r="IR164" s="676"/>
      <c r="IS164" s="669"/>
      <c r="IT164" s="719"/>
      <c r="IU164" s="1326"/>
      <c r="IV164" s="497" t="e">
        <f t="shared" si="4411"/>
        <v>#N/A</v>
      </c>
      <c r="IW164" s="497" t="e">
        <f t="shared" si="4412"/>
        <v>#N/A</v>
      </c>
      <c r="IX164" s="498" t="e">
        <f t="shared" si="4413"/>
        <v>#N/A</v>
      </c>
      <c r="IY164" s="498">
        <f t="shared" ref="IY164:IY169" si="4522">IF(IS164=0,0,1)</f>
        <v>0</v>
      </c>
      <c r="IZ164" s="498">
        <f t="shared" ref="IZ164:IZ169" si="4523">IF(IT164=0,0,1)</f>
        <v>0</v>
      </c>
      <c r="JA164" s="498" t="e">
        <f t="shared" ref="JA164:JA169" si="4524">PRODUCT(IV164:IZ164)</f>
        <v>#N/A</v>
      </c>
      <c r="JB164" s="504">
        <f t="shared" ref="JB164:JB169" si="4525">ROUND(IT164,0)</f>
        <v>0</v>
      </c>
      <c r="JC164" s="500">
        <f t="shared" ref="JC164:JC169" si="4526">IT164-JB164</f>
        <v>0</v>
      </c>
      <c r="JF164" s="665"/>
      <c r="JG164" s="666"/>
      <c r="JH164" s="667"/>
      <c r="JI164" s="676"/>
      <c r="JJ164" s="669"/>
      <c r="JK164" s="719"/>
      <c r="JL164" s="1326"/>
      <c r="JM164" s="497" t="e">
        <f t="shared" si="4414"/>
        <v>#N/A</v>
      </c>
      <c r="JN164" s="497" t="e">
        <f t="shared" si="4415"/>
        <v>#N/A</v>
      </c>
      <c r="JO164" s="498" t="e">
        <f t="shared" si="4416"/>
        <v>#N/A</v>
      </c>
      <c r="JP164" s="498">
        <f t="shared" ref="JP164:JP169" si="4527">IF(JJ164=0,0,1)</f>
        <v>0</v>
      </c>
      <c r="JQ164" s="498">
        <f t="shared" ref="JQ164:JQ169" si="4528">IF(JK164=0,0,1)</f>
        <v>0</v>
      </c>
      <c r="JR164" s="498" t="e">
        <f t="shared" ref="JR164:JR169" si="4529">PRODUCT(JM164:JQ164)</f>
        <v>#N/A</v>
      </c>
      <c r="JS164" s="504">
        <f t="shared" ref="JS164:JS169" si="4530">ROUND(JK164,0)</f>
        <v>0</v>
      </c>
      <c r="JT164" s="500">
        <f t="shared" ref="JT164:JT169" si="4531">JK164-JS164</f>
        <v>0</v>
      </c>
      <c r="JW164" s="665"/>
      <c r="JX164" s="666"/>
      <c r="JY164" s="667"/>
      <c r="JZ164" s="676"/>
      <c r="KA164" s="669"/>
      <c r="KB164" s="719"/>
      <c r="KC164" s="1326"/>
      <c r="KD164" s="497" t="e">
        <f t="shared" si="4417"/>
        <v>#N/A</v>
      </c>
      <c r="KE164" s="497" t="e">
        <f t="shared" si="4418"/>
        <v>#N/A</v>
      </c>
      <c r="KF164" s="498" t="e">
        <f t="shared" si="4419"/>
        <v>#N/A</v>
      </c>
      <c r="KG164" s="498">
        <f t="shared" ref="KG164:KG169" si="4532">IF(KA164=0,0,1)</f>
        <v>0</v>
      </c>
      <c r="KH164" s="498">
        <f t="shared" ref="KH164:KH169" si="4533">IF(KB164=0,0,1)</f>
        <v>0</v>
      </c>
      <c r="KI164" s="498" t="e">
        <f t="shared" ref="KI164:KI169" si="4534">PRODUCT(KD164:KH164)</f>
        <v>#N/A</v>
      </c>
      <c r="KJ164" s="504">
        <f t="shared" ref="KJ164:KJ169" si="4535">ROUND(KB164,0)</f>
        <v>0</v>
      </c>
      <c r="KK164" s="500">
        <f t="shared" ref="KK164:KK169" si="4536">KB164-KJ164</f>
        <v>0</v>
      </c>
      <c r="KN164" s="665"/>
      <c r="KO164" s="666"/>
      <c r="KP164" s="667"/>
      <c r="KQ164" s="676"/>
      <c r="KR164" s="669"/>
      <c r="KS164" s="719"/>
      <c r="KT164" s="1326"/>
      <c r="KU164" s="497" t="e">
        <f t="shared" si="4420"/>
        <v>#N/A</v>
      </c>
      <c r="KV164" s="497" t="e">
        <f t="shared" si="4421"/>
        <v>#N/A</v>
      </c>
      <c r="KW164" s="498" t="e">
        <f t="shared" si="4422"/>
        <v>#N/A</v>
      </c>
      <c r="KX164" s="498">
        <f t="shared" ref="KX164:KX169" si="4537">IF(KR164=0,0,1)</f>
        <v>0</v>
      </c>
      <c r="KY164" s="498">
        <f t="shared" ref="KY164:KY169" si="4538">IF(KS164=0,0,1)</f>
        <v>0</v>
      </c>
      <c r="KZ164" s="498" t="e">
        <f t="shared" ref="KZ164:KZ169" si="4539">PRODUCT(KU164:KY164)</f>
        <v>#N/A</v>
      </c>
      <c r="LA164" s="504">
        <f t="shared" ref="LA164:LA169" si="4540">ROUND(KS164,0)</f>
        <v>0</v>
      </c>
      <c r="LB164" s="500">
        <f t="shared" ref="LB164:LB169" si="4541">KS164-LA164</f>
        <v>0</v>
      </c>
      <c r="LE164" s="665"/>
      <c r="LF164" s="666"/>
      <c r="LG164" s="667"/>
      <c r="LH164" s="676"/>
      <c r="LI164" s="669"/>
      <c r="LJ164" s="719"/>
      <c r="LK164" s="1326"/>
      <c r="LL164" s="497" t="e">
        <f t="shared" si="4423"/>
        <v>#N/A</v>
      </c>
      <c r="LM164" s="497" t="e">
        <f t="shared" si="4424"/>
        <v>#N/A</v>
      </c>
      <c r="LN164" s="498" t="e">
        <f t="shared" si="4425"/>
        <v>#N/A</v>
      </c>
      <c r="LO164" s="498">
        <f t="shared" ref="LO164:LO169" si="4542">IF(LI164=0,0,1)</f>
        <v>0</v>
      </c>
      <c r="LP164" s="498">
        <f t="shared" ref="LP164:LP169" si="4543">IF(LJ164=0,0,1)</f>
        <v>0</v>
      </c>
      <c r="LQ164" s="498" t="e">
        <f t="shared" ref="LQ164:LQ169" si="4544">PRODUCT(LL164:LP164)</f>
        <v>#N/A</v>
      </c>
      <c r="LR164" s="504">
        <f t="shared" ref="LR164:LR169" si="4545">ROUND(LJ164,0)</f>
        <v>0</v>
      </c>
      <c r="LS164" s="500">
        <f t="shared" ref="LS164:LS169" si="4546">LJ164-LR164</f>
        <v>0</v>
      </c>
      <c r="LV164" s="665"/>
      <c r="LW164" s="666"/>
      <c r="LX164" s="667"/>
      <c r="LY164" s="676"/>
      <c r="LZ164" s="669"/>
      <c r="MA164" s="719"/>
      <c r="MB164" s="1326"/>
      <c r="MC164" s="497" t="e">
        <f t="shared" si="4426"/>
        <v>#N/A</v>
      </c>
      <c r="MD164" s="497" t="e">
        <f t="shared" si="4427"/>
        <v>#N/A</v>
      </c>
      <c r="ME164" s="498" t="e">
        <f t="shared" si="4428"/>
        <v>#N/A</v>
      </c>
      <c r="MF164" s="498">
        <f t="shared" ref="MF164:MF169" si="4547">IF(LZ164=0,0,1)</f>
        <v>0</v>
      </c>
      <c r="MG164" s="498">
        <f t="shared" ref="MG164:MG169" si="4548">IF(MA164=0,0,1)</f>
        <v>0</v>
      </c>
      <c r="MH164" s="498" t="e">
        <f t="shared" ref="MH164:MH169" si="4549">PRODUCT(MC164:MG164)</f>
        <v>#N/A</v>
      </c>
      <c r="MI164" s="504">
        <f t="shared" ref="MI164:MI169" si="4550">ROUND(MA164,0)</f>
        <v>0</v>
      </c>
      <c r="MJ164" s="500">
        <f t="shared" ref="MJ164:MJ169" si="4551">MA164-MI164</f>
        <v>0</v>
      </c>
      <c r="MM164" s="665"/>
      <c r="MN164" s="666"/>
      <c r="MO164" s="667"/>
      <c r="MP164" s="676"/>
      <c r="MQ164" s="669"/>
      <c r="MR164" s="719"/>
      <c r="MS164" s="1326"/>
      <c r="MT164" s="497" t="e">
        <f t="shared" si="4429"/>
        <v>#N/A</v>
      </c>
      <c r="MU164" s="497" t="e">
        <f t="shared" si="4430"/>
        <v>#N/A</v>
      </c>
      <c r="MV164" s="498" t="e">
        <f t="shared" si="4431"/>
        <v>#N/A</v>
      </c>
      <c r="MW164" s="498">
        <f t="shared" ref="MW164:MW169" si="4552">IF(MQ164=0,0,1)</f>
        <v>0</v>
      </c>
      <c r="MX164" s="498">
        <f t="shared" ref="MX164:MX169" si="4553">IF(MR164=0,0,1)</f>
        <v>0</v>
      </c>
      <c r="MY164" s="498" t="e">
        <f t="shared" ref="MY164:MY169" si="4554">PRODUCT(MT164:MX164)</f>
        <v>#N/A</v>
      </c>
      <c r="MZ164" s="504">
        <f t="shared" ref="MZ164:MZ169" si="4555">ROUND(MR164,0)</f>
        <v>0</v>
      </c>
      <c r="NA164" s="500">
        <f t="shared" ref="NA164:NA169" si="4556">MR164-MZ164</f>
        <v>0</v>
      </c>
      <c r="ND164" s="665"/>
      <c r="NE164" s="666"/>
      <c r="NF164" s="667"/>
      <c r="NG164" s="676"/>
      <c r="NH164" s="669"/>
      <c r="NI164" s="719"/>
      <c r="NJ164" s="1326"/>
      <c r="NK164" s="497" t="e">
        <f t="shared" si="4432"/>
        <v>#N/A</v>
      </c>
      <c r="NL164" s="497" t="e">
        <f t="shared" si="4433"/>
        <v>#N/A</v>
      </c>
      <c r="NM164" s="498" t="e">
        <f t="shared" si="4434"/>
        <v>#N/A</v>
      </c>
      <c r="NN164" s="498">
        <f t="shared" ref="NN164:NN169" si="4557">IF(NH164=0,0,1)</f>
        <v>0</v>
      </c>
      <c r="NO164" s="498">
        <f t="shared" ref="NO164:NO169" si="4558">IF(NI164=0,0,1)</f>
        <v>0</v>
      </c>
      <c r="NP164" s="498" t="e">
        <f t="shared" ref="NP164:NP169" si="4559">PRODUCT(NK164:NO164)</f>
        <v>#N/A</v>
      </c>
      <c r="NQ164" s="504">
        <f t="shared" ref="NQ164:NQ169" si="4560">ROUND(NI164,0)</f>
        <v>0</v>
      </c>
      <c r="NR164" s="500">
        <f t="shared" ref="NR164:NR169" si="4561">NI164-NQ164</f>
        <v>0</v>
      </c>
      <c r="NU164" s="665"/>
      <c r="NV164" s="666"/>
      <c r="NW164" s="667"/>
      <c r="NX164" s="676"/>
      <c r="NY164" s="669"/>
      <c r="NZ164" s="719"/>
      <c r="OA164" s="1326"/>
      <c r="OB164" s="497" t="e">
        <f t="shared" si="4435"/>
        <v>#N/A</v>
      </c>
      <c r="OC164" s="497" t="e">
        <f t="shared" si="4436"/>
        <v>#N/A</v>
      </c>
      <c r="OD164" s="498" t="e">
        <f t="shared" si="4437"/>
        <v>#N/A</v>
      </c>
      <c r="OE164" s="498">
        <f t="shared" ref="OE164:OE169" si="4562">IF(NY164=0,0,1)</f>
        <v>0</v>
      </c>
      <c r="OF164" s="498">
        <f t="shared" ref="OF164:OF169" si="4563">IF(NZ164=0,0,1)</f>
        <v>0</v>
      </c>
      <c r="OG164" s="498" t="e">
        <f t="shared" ref="OG164:OG169" si="4564">PRODUCT(OB164:OF164)</f>
        <v>#N/A</v>
      </c>
      <c r="OH164" s="504">
        <f t="shared" ref="OH164:OH169" si="4565">ROUND(NZ164,0)</f>
        <v>0</v>
      </c>
      <c r="OI164" s="500">
        <f t="shared" ref="OI164:OI169" si="4566">NZ164-OH164</f>
        <v>0</v>
      </c>
      <c r="OL164" s="665"/>
      <c r="OM164" s="666"/>
      <c r="ON164" s="667"/>
      <c r="OO164" s="676"/>
      <c r="OP164" s="669"/>
      <c r="OQ164" s="719"/>
      <c r="OR164" s="1326"/>
      <c r="OS164" s="497" t="e">
        <f t="shared" si="4438"/>
        <v>#N/A</v>
      </c>
      <c r="OT164" s="497" t="e">
        <f t="shared" si="4439"/>
        <v>#N/A</v>
      </c>
      <c r="OU164" s="498" t="e">
        <f t="shared" si="4440"/>
        <v>#N/A</v>
      </c>
      <c r="OV164" s="498">
        <f t="shared" ref="OV164:OV169" si="4567">IF(OP164=0,0,1)</f>
        <v>0</v>
      </c>
      <c r="OW164" s="498">
        <f t="shared" ref="OW164:OW169" si="4568">IF(OQ164=0,0,1)</f>
        <v>0</v>
      </c>
      <c r="OX164" s="498" t="e">
        <f t="shared" ref="OX164:OX169" si="4569">PRODUCT(OS164:OW164)</f>
        <v>#N/A</v>
      </c>
      <c r="OY164" s="504">
        <f t="shared" ref="OY164:OY169" si="4570">ROUND(OQ164,0)</f>
        <v>0</v>
      </c>
      <c r="OZ164" s="500">
        <f t="shared" ref="OZ164:OZ169" si="4571">OQ164-OY164</f>
        <v>0</v>
      </c>
      <c r="PC164" s="665"/>
      <c r="PD164" s="666"/>
      <c r="PE164" s="667"/>
      <c r="PF164" s="676"/>
      <c r="PG164" s="669"/>
      <c r="PH164" s="719"/>
      <c r="PI164" s="1326"/>
      <c r="PJ164" s="497" t="e">
        <f t="shared" si="4441"/>
        <v>#N/A</v>
      </c>
      <c r="PK164" s="497" t="e">
        <f t="shared" si="4442"/>
        <v>#N/A</v>
      </c>
      <c r="PL164" s="498" t="e">
        <f t="shared" si="4443"/>
        <v>#N/A</v>
      </c>
      <c r="PM164" s="498">
        <f t="shared" ref="PM164:PM169" si="4572">IF(PG164=0,0,1)</f>
        <v>0</v>
      </c>
      <c r="PN164" s="498">
        <f t="shared" ref="PN164:PN169" si="4573">IF(PH164=0,0,1)</f>
        <v>0</v>
      </c>
      <c r="PO164" s="498" t="e">
        <f t="shared" ref="PO164:PO169" si="4574">PRODUCT(PJ164:PN164)</f>
        <v>#N/A</v>
      </c>
      <c r="PP164" s="504">
        <f t="shared" ref="PP164:PP169" si="4575">ROUND(PH164,0)</f>
        <v>0</v>
      </c>
      <c r="PQ164" s="500">
        <f t="shared" ref="PQ164:PQ169" si="4576">PH164-PP164</f>
        <v>0</v>
      </c>
      <c r="PT164" s="665"/>
      <c r="PU164" s="666"/>
      <c r="PV164" s="667"/>
      <c r="PW164" s="676"/>
      <c r="PX164" s="669"/>
      <c r="PY164" s="719"/>
      <c r="PZ164" s="1326"/>
      <c r="QA164" s="497" t="e">
        <f t="shared" si="4444"/>
        <v>#N/A</v>
      </c>
      <c r="QB164" s="497" t="e">
        <f t="shared" si="4445"/>
        <v>#N/A</v>
      </c>
      <c r="QC164" s="498" t="e">
        <f t="shared" si="4446"/>
        <v>#N/A</v>
      </c>
      <c r="QD164" s="498">
        <f t="shared" ref="QD164:QD169" si="4577">IF(PX164=0,0,1)</f>
        <v>0</v>
      </c>
      <c r="QE164" s="498">
        <f t="shared" ref="QE164:QE169" si="4578">IF(PY164=0,0,1)</f>
        <v>0</v>
      </c>
      <c r="QF164" s="498" t="e">
        <f t="shared" ref="QF164:QF169" si="4579">PRODUCT(QA164:QE164)</f>
        <v>#N/A</v>
      </c>
      <c r="QG164" s="504">
        <f t="shared" ref="QG164:QG169" si="4580">ROUND(PY164,0)</f>
        <v>0</v>
      </c>
      <c r="QH164" s="500">
        <f t="shared" ref="QH164:QH169" si="4581">PY164-QG164</f>
        <v>0</v>
      </c>
      <c r="QK164" s="665"/>
      <c r="QL164" s="666"/>
      <c r="QM164" s="667"/>
      <c r="QN164" s="676"/>
      <c r="QO164" s="669"/>
      <c r="QP164" s="719"/>
      <c r="QQ164" s="1326"/>
      <c r="QR164" s="497" t="e">
        <f t="shared" si="4447"/>
        <v>#N/A</v>
      </c>
      <c r="QS164" s="497" t="e">
        <f t="shared" si="4448"/>
        <v>#N/A</v>
      </c>
      <c r="QT164" s="498" t="e">
        <f t="shared" si="4449"/>
        <v>#N/A</v>
      </c>
      <c r="QU164" s="498">
        <f t="shared" ref="QU164:QU169" si="4582">IF(QO164=0,0,1)</f>
        <v>0</v>
      </c>
      <c r="QV164" s="498">
        <f t="shared" ref="QV164:QV169" si="4583">IF(QP164=0,0,1)</f>
        <v>0</v>
      </c>
      <c r="QW164" s="498" t="e">
        <f t="shared" ref="QW164:QW169" si="4584">PRODUCT(QR164:QV164)</f>
        <v>#N/A</v>
      </c>
      <c r="QX164" s="504">
        <f t="shared" ref="QX164:QX169" si="4585">ROUND(QP164,0)</f>
        <v>0</v>
      </c>
      <c r="QY164" s="500">
        <f t="shared" ref="QY164:QY169" si="4586">QP164-QX164</f>
        <v>0</v>
      </c>
      <c r="RB164" s="381"/>
      <c r="RC164" s="382"/>
      <c r="RD164" s="383"/>
      <c r="RE164" s="384"/>
      <c r="RF164" s="385"/>
      <c r="RG164" s="386"/>
      <c r="RH164" s="386"/>
      <c r="RI164" s="497"/>
      <c r="RJ164" s="497"/>
      <c r="RK164" s="501"/>
      <c r="RL164" s="501"/>
      <c r="RM164" s="501"/>
      <c r="RN164" s="501"/>
      <c r="RO164" s="502"/>
      <c r="RP164" s="503"/>
      <c r="RS164" s="381"/>
      <c r="RT164" s="382"/>
      <c r="RU164" s="383"/>
      <c r="RV164" s="384"/>
      <c r="RW164" s="385"/>
      <c r="RX164" s="386"/>
      <c r="RY164" s="386"/>
      <c r="RZ164" s="497"/>
      <c r="SA164" s="497"/>
      <c r="SB164" s="501"/>
      <c r="SC164" s="501"/>
      <c r="SD164" s="501"/>
      <c r="SE164" s="501"/>
      <c r="SF164" s="502"/>
      <c r="SG164" s="503"/>
      <c r="SJ164" s="381"/>
      <c r="SK164" s="382"/>
      <c r="SL164" s="383"/>
      <c r="SM164" s="384"/>
      <c r="SN164" s="385"/>
      <c r="SO164" s="386"/>
      <c r="SP164" s="386"/>
      <c r="SQ164" s="497"/>
      <c r="SR164" s="497"/>
      <c r="SS164" s="501"/>
      <c r="ST164" s="501"/>
      <c r="SU164" s="501"/>
      <c r="SV164" s="501"/>
      <c r="SW164" s="502"/>
      <c r="SX164" s="503"/>
    </row>
    <row r="165" spans="2:518" ht="30.75" customHeight="1" thickTop="1" thickBot="1">
      <c r="B165" s="909"/>
      <c r="C165" s="910"/>
      <c r="D165" s="911" t="s">
        <v>667</v>
      </c>
      <c r="E165" s="912"/>
      <c r="F165" s="913"/>
      <c r="G165" s="914"/>
      <c r="H165" s="915">
        <v>0</v>
      </c>
      <c r="K165" s="1011"/>
      <c r="L165" s="1012"/>
      <c r="M165" s="1013" t="s">
        <v>667</v>
      </c>
      <c r="N165" s="1014"/>
      <c r="O165" s="1015"/>
      <c r="P165" s="1016"/>
      <c r="Q165" s="1018">
        <v>10832598</v>
      </c>
      <c r="R165" s="493"/>
      <c r="S165" s="494"/>
      <c r="T165" s="494"/>
      <c r="U165" s="494"/>
      <c r="V165" s="494"/>
      <c r="W165" s="494"/>
      <c r="X165" s="917"/>
      <c r="Y165" s="918"/>
      <c r="Z165" s="486"/>
      <c r="AA165" s="486"/>
      <c r="AB165" s="1011"/>
      <c r="AC165" s="1012"/>
      <c r="AD165" s="1013" t="s">
        <v>667</v>
      </c>
      <c r="AE165" s="1014"/>
      <c r="AF165" s="1015"/>
      <c r="AG165" s="1016"/>
      <c r="AH165" s="1018">
        <v>8545600</v>
      </c>
      <c r="AI165" s="493"/>
      <c r="AJ165" s="494"/>
      <c r="AK165" s="494"/>
      <c r="AL165" s="494"/>
      <c r="AM165" s="494"/>
      <c r="AN165" s="494"/>
      <c r="AO165" s="917"/>
      <c r="AP165" s="918"/>
      <c r="AQ165" s="486"/>
      <c r="AR165" s="486"/>
      <c r="AS165" s="1011"/>
      <c r="AT165" s="1012"/>
      <c r="AU165" s="1013" t="s">
        <v>667</v>
      </c>
      <c r="AV165" s="1014"/>
      <c r="AW165" s="1015"/>
      <c r="AX165" s="1016"/>
      <c r="AY165" s="1018">
        <v>7310223</v>
      </c>
      <c r="AZ165" s="493"/>
      <c r="BA165" s="494"/>
      <c r="BB165" s="494"/>
      <c r="BC165" s="494"/>
      <c r="BD165" s="494"/>
      <c r="BE165" s="494"/>
      <c r="BF165" s="917"/>
      <c r="BG165" s="918"/>
      <c r="BJ165" s="1011"/>
      <c r="BK165" s="1012"/>
      <c r="BL165" s="1013" t="s">
        <v>667</v>
      </c>
      <c r="BM165" s="1014"/>
      <c r="BN165" s="1015"/>
      <c r="BO165" s="1016"/>
      <c r="BP165" s="1018">
        <v>7794805</v>
      </c>
      <c r="BQ165" s="493"/>
      <c r="BR165" s="494"/>
      <c r="BS165" s="494"/>
      <c r="BT165" s="494"/>
      <c r="BU165" s="494"/>
      <c r="BV165" s="494"/>
      <c r="BW165" s="917"/>
      <c r="BX165" s="918"/>
      <c r="CA165" s="1011"/>
      <c r="CB165" s="1012"/>
      <c r="CC165" s="1013" t="s">
        <v>667</v>
      </c>
      <c r="CD165" s="1014"/>
      <c r="CE165" s="1015"/>
      <c r="CF165" s="1016"/>
      <c r="CG165" s="1018">
        <v>11004288</v>
      </c>
      <c r="CH165" s="493"/>
      <c r="CI165" s="494"/>
      <c r="CJ165" s="494"/>
      <c r="CK165" s="494"/>
      <c r="CL165" s="494"/>
      <c r="CM165" s="494"/>
      <c r="CN165" s="917"/>
      <c r="CO165" s="918"/>
      <c r="CR165" s="1081"/>
      <c r="CS165" s="1082"/>
      <c r="CT165" s="1083" t="s">
        <v>667</v>
      </c>
      <c r="CU165" s="1084"/>
      <c r="CV165" s="1085"/>
      <c r="CW165" s="1086"/>
      <c r="CX165" s="915">
        <f>SUM(CX149:CX164)</f>
        <v>10798005</v>
      </c>
      <c r="CY165" s="493"/>
      <c r="CZ165" s="494"/>
      <c r="DA165" s="494"/>
      <c r="DB165" s="494"/>
      <c r="DC165" s="494"/>
      <c r="DD165" s="494"/>
      <c r="DE165" s="917"/>
      <c r="DF165" s="918"/>
      <c r="DI165" s="1011"/>
      <c r="DJ165" s="1012"/>
      <c r="DK165" s="1013" t="s">
        <v>667</v>
      </c>
      <c r="DL165" s="1014"/>
      <c r="DM165" s="1015"/>
      <c r="DN165" s="1016"/>
      <c r="DO165" s="1018">
        <v>23294000</v>
      </c>
      <c r="DP165" s="493"/>
      <c r="DQ165" s="494"/>
      <c r="DR165" s="494"/>
      <c r="DS165" s="494"/>
      <c r="DT165" s="494"/>
      <c r="DU165" s="494"/>
      <c r="DV165" s="917"/>
      <c r="DW165" s="918"/>
      <c r="DZ165" s="1081"/>
      <c r="EA165" s="1082"/>
      <c r="EB165" s="1083" t="s">
        <v>667</v>
      </c>
      <c r="EC165" s="1084"/>
      <c r="ED165" s="1085"/>
      <c r="EE165" s="1086"/>
      <c r="EF165" s="915">
        <f>SUM(EF149:EF164)</f>
        <v>10781792</v>
      </c>
      <c r="EG165" s="493"/>
      <c r="EH165" s="494"/>
      <c r="EI165" s="494"/>
      <c r="EJ165" s="494"/>
      <c r="EK165" s="494"/>
      <c r="EL165" s="494"/>
      <c r="EM165" s="917"/>
      <c r="EN165" s="918"/>
      <c r="EQ165" s="665"/>
      <c r="ER165" s="666"/>
      <c r="ES165" s="667"/>
      <c r="ET165" s="676"/>
      <c r="EU165" s="669"/>
      <c r="EV165" s="719"/>
      <c r="EW165" s="1326"/>
      <c r="EX165" s="497" t="e">
        <f t="shared" si="4393"/>
        <v>#N/A</v>
      </c>
      <c r="EY165" s="497" t="e">
        <f t="shared" si="4394"/>
        <v>#N/A</v>
      </c>
      <c r="EZ165" s="498" t="e">
        <f t="shared" si="4395"/>
        <v>#N/A</v>
      </c>
      <c r="FA165" s="498">
        <f t="shared" si="4492"/>
        <v>0</v>
      </c>
      <c r="FB165" s="498">
        <f t="shared" si="4493"/>
        <v>0</v>
      </c>
      <c r="FC165" s="498" t="e">
        <f t="shared" si="4494"/>
        <v>#N/A</v>
      </c>
      <c r="FD165" s="504">
        <f t="shared" si="4495"/>
        <v>0</v>
      </c>
      <c r="FE165" s="500">
        <f t="shared" si="4496"/>
        <v>0</v>
      </c>
      <c r="FH165" s="665"/>
      <c r="FI165" s="666"/>
      <c r="FJ165" s="667"/>
      <c r="FK165" s="676"/>
      <c r="FL165" s="669"/>
      <c r="FM165" s="719"/>
      <c r="FN165" s="1326"/>
      <c r="FO165" s="497" t="e">
        <f t="shared" si="4396"/>
        <v>#N/A</v>
      </c>
      <c r="FP165" s="497" t="e">
        <f t="shared" si="4397"/>
        <v>#N/A</v>
      </c>
      <c r="FQ165" s="498" t="e">
        <f t="shared" si="4398"/>
        <v>#N/A</v>
      </c>
      <c r="FR165" s="498">
        <f t="shared" si="4497"/>
        <v>0</v>
      </c>
      <c r="FS165" s="498">
        <f t="shared" si="4498"/>
        <v>0</v>
      </c>
      <c r="FT165" s="498" t="e">
        <f t="shared" si="4499"/>
        <v>#N/A</v>
      </c>
      <c r="FU165" s="504">
        <f t="shared" si="4500"/>
        <v>0</v>
      </c>
      <c r="FV165" s="500">
        <f t="shared" si="4501"/>
        <v>0</v>
      </c>
      <c r="FY165" s="665"/>
      <c r="FZ165" s="666"/>
      <c r="GA165" s="667"/>
      <c r="GB165" s="676"/>
      <c r="GC165" s="669"/>
      <c r="GD165" s="719"/>
      <c r="GE165" s="1326"/>
      <c r="GF165" s="497" t="e">
        <f t="shared" si="4399"/>
        <v>#N/A</v>
      </c>
      <c r="GG165" s="497" t="e">
        <f t="shared" si="4400"/>
        <v>#N/A</v>
      </c>
      <c r="GH165" s="498" t="e">
        <f t="shared" si="4401"/>
        <v>#N/A</v>
      </c>
      <c r="GI165" s="498">
        <f t="shared" si="4502"/>
        <v>0</v>
      </c>
      <c r="GJ165" s="498">
        <f t="shared" si="4503"/>
        <v>0</v>
      </c>
      <c r="GK165" s="498" t="e">
        <f t="shared" si="4504"/>
        <v>#N/A</v>
      </c>
      <c r="GL165" s="504">
        <f t="shared" si="4505"/>
        <v>0</v>
      </c>
      <c r="GM165" s="500">
        <f t="shared" si="4506"/>
        <v>0</v>
      </c>
      <c r="GP165" s="665"/>
      <c r="GQ165" s="666"/>
      <c r="GR165" s="667"/>
      <c r="GS165" s="676"/>
      <c r="GT165" s="669"/>
      <c r="GU165" s="719"/>
      <c r="GV165" s="1326"/>
      <c r="GW165" s="497" t="e">
        <f t="shared" si="4402"/>
        <v>#N/A</v>
      </c>
      <c r="GX165" s="497" t="e">
        <f t="shared" si="4403"/>
        <v>#N/A</v>
      </c>
      <c r="GY165" s="498" t="e">
        <f t="shared" si="4404"/>
        <v>#N/A</v>
      </c>
      <c r="GZ165" s="498">
        <f t="shared" si="4507"/>
        <v>0</v>
      </c>
      <c r="HA165" s="498">
        <f t="shared" si="4508"/>
        <v>0</v>
      </c>
      <c r="HB165" s="498" t="e">
        <f t="shared" si="4509"/>
        <v>#N/A</v>
      </c>
      <c r="HC165" s="504">
        <f t="shared" si="4510"/>
        <v>0</v>
      </c>
      <c r="HD165" s="500">
        <f t="shared" si="4511"/>
        <v>0</v>
      </c>
      <c r="HG165" s="665"/>
      <c r="HH165" s="666"/>
      <c r="HI165" s="667"/>
      <c r="HJ165" s="676"/>
      <c r="HK165" s="669"/>
      <c r="HL165" s="719"/>
      <c r="HM165" s="1326"/>
      <c r="HN165" s="497" t="e">
        <f t="shared" si="4405"/>
        <v>#N/A</v>
      </c>
      <c r="HO165" s="497" t="e">
        <f t="shared" si="4406"/>
        <v>#N/A</v>
      </c>
      <c r="HP165" s="498" t="e">
        <f t="shared" si="4407"/>
        <v>#N/A</v>
      </c>
      <c r="HQ165" s="498">
        <f t="shared" si="4512"/>
        <v>0</v>
      </c>
      <c r="HR165" s="498">
        <f t="shared" si="4513"/>
        <v>0</v>
      </c>
      <c r="HS165" s="498" t="e">
        <f t="shared" si="4514"/>
        <v>#N/A</v>
      </c>
      <c r="HT165" s="504">
        <f t="shared" si="4515"/>
        <v>0</v>
      </c>
      <c r="HU165" s="500">
        <f t="shared" si="4516"/>
        <v>0</v>
      </c>
      <c r="HX165" s="665"/>
      <c r="HY165" s="666"/>
      <c r="HZ165" s="667"/>
      <c r="IA165" s="676"/>
      <c r="IB165" s="669"/>
      <c r="IC165" s="719"/>
      <c r="ID165" s="1326"/>
      <c r="IE165" s="497" t="e">
        <f t="shared" si="4408"/>
        <v>#N/A</v>
      </c>
      <c r="IF165" s="497" t="e">
        <f t="shared" si="4409"/>
        <v>#N/A</v>
      </c>
      <c r="IG165" s="498" t="e">
        <f t="shared" si="4410"/>
        <v>#N/A</v>
      </c>
      <c r="IH165" s="498">
        <f t="shared" si="4517"/>
        <v>0</v>
      </c>
      <c r="II165" s="498">
        <f t="shared" si="4518"/>
        <v>0</v>
      </c>
      <c r="IJ165" s="498" t="e">
        <f t="shared" si="4519"/>
        <v>#N/A</v>
      </c>
      <c r="IK165" s="504">
        <f t="shared" si="4520"/>
        <v>0</v>
      </c>
      <c r="IL165" s="500">
        <f t="shared" si="4521"/>
        <v>0</v>
      </c>
      <c r="IO165" s="665"/>
      <c r="IP165" s="666"/>
      <c r="IQ165" s="667"/>
      <c r="IR165" s="676"/>
      <c r="IS165" s="669"/>
      <c r="IT165" s="719"/>
      <c r="IU165" s="1326"/>
      <c r="IV165" s="497" t="e">
        <f t="shared" si="4411"/>
        <v>#N/A</v>
      </c>
      <c r="IW165" s="497" t="e">
        <f t="shared" si="4412"/>
        <v>#N/A</v>
      </c>
      <c r="IX165" s="498" t="e">
        <f t="shared" si="4413"/>
        <v>#N/A</v>
      </c>
      <c r="IY165" s="498">
        <f t="shared" si="4522"/>
        <v>0</v>
      </c>
      <c r="IZ165" s="498">
        <f t="shared" si="4523"/>
        <v>0</v>
      </c>
      <c r="JA165" s="498" t="e">
        <f t="shared" si="4524"/>
        <v>#N/A</v>
      </c>
      <c r="JB165" s="504">
        <f t="shared" si="4525"/>
        <v>0</v>
      </c>
      <c r="JC165" s="500">
        <f t="shared" si="4526"/>
        <v>0</v>
      </c>
      <c r="JF165" s="665"/>
      <c r="JG165" s="666"/>
      <c r="JH165" s="667"/>
      <c r="JI165" s="676"/>
      <c r="JJ165" s="669"/>
      <c r="JK165" s="719"/>
      <c r="JL165" s="1326"/>
      <c r="JM165" s="497" t="e">
        <f t="shared" si="4414"/>
        <v>#N/A</v>
      </c>
      <c r="JN165" s="497" t="e">
        <f t="shared" si="4415"/>
        <v>#N/A</v>
      </c>
      <c r="JO165" s="498" t="e">
        <f t="shared" si="4416"/>
        <v>#N/A</v>
      </c>
      <c r="JP165" s="498">
        <f t="shared" si="4527"/>
        <v>0</v>
      </c>
      <c r="JQ165" s="498">
        <f t="shared" si="4528"/>
        <v>0</v>
      </c>
      <c r="JR165" s="498" t="e">
        <f t="shared" si="4529"/>
        <v>#N/A</v>
      </c>
      <c r="JS165" s="504">
        <f t="shared" si="4530"/>
        <v>0</v>
      </c>
      <c r="JT165" s="500">
        <f t="shared" si="4531"/>
        <v>0</v>
      </c>
      <c r="JW165" s="665"/>
      <c r="JX165" s="666"/>
      <c r="JY165" s="667"/>
      <c r="JZ165" s="676"/>
      <c r="KA165" s="669"/>
      <c r="KB165" s="719"/>
      <c r="KC165" s="1326"/>
      <c r="KD165" s="497" t="e">
        <f t="shared" si="4417"/>
        <v>#N/A</v>
      </c>
      <c r="KE165" s="497" t="e">
        <f t="shared" si="4418"/>
        <v>#N/A</v>
      </c>
      <c r="KF165" s="498" t="e">
        <f t="shared" si="4419"/>
        <v>#N/A</v>
      </c>
      <c r="KG165" s="498">
        <f t="shared" si="4532"/>
        <v>0</v>
      </c>
      <c r="KH165" s="498">
        <f t="shared" si="4533"/>
        <v>0</v>
      </c>
      <c r="KI165" s="498" t="e">
        <f t="shared" si="4534"/>
        <v>#N/A</v>
      </c>
      <c r="KJ165" s="504">
        <f t="shared" si="4535"/>
        <v>0</v>
      </c>
      <c r="KK165" s="500">
        <f t="shared" si="4536"/>
        <v>0</v>
      </c>
      <c r="KN165" s="665"/>
      <c r="KO165" s="666"/>
      <c r="KP165" s="667"/>
      <c r="KQ165" s="676"/>
      <c r="KR165" s="669"/>
      <c r="KS165" s="719"/>
      <c r="KT165" s="1326"/>
      <c r="KU165" s="497" t="e">
        <f t="shared" si="4420"/>
        <v>#N/A</v>
      </c>
      <c r="KV165" s="497" t="e">
        <f t="shared" si="4421"/>
        <v>#N/A</v>
      </c>
      <c r="KW165" s="498" t="e">
        <f t="shared" si="4422"/>
        <v>#N/A</v>
      </c>
      <c r="KX165" s="498">
        <f t="shared" si="4537"/>
        <v>0</v>
      </c>
      <c r="KY165" s="498">
        <f t="shared" si="4538"/>
        <v>0</v>
      </c>
      <c r="KZ165" s="498" t="e">
        <f t="shared" si="4539"/>
        <v>#N/A</v>
      </c>
      <c r="LA165" s="504">
        <f t="shared" si="4540"/>
        <v>0</v>
      </c>
      <c r="LB165" s="500">
        <f t="shared" si="4541"/>
        <v>0</v>
      </c>
      <c r="LE165" s="665"/>
      <c r="LF165" s="666"/>
      <c r="LG165" s="667"/>
      <c r="LH165" s="676"/>
      <c r="LI165" s="669"/>
      <c r="LJ165" s="719"/>
      <c r="LK165" s="1326"/>
      <c r="LL165" s="497" t="e">
        <f t="shared" si="4423"/>
        <v>#N/A</v>
      </c>
      <c r="LM165" s="497" t="e">
        <f t="shared" si="4424"/>
        <v>#N/A</v>
      </c>
      <c r="LN165" s="498" t="e">
        <f t="shared" si="4425"/>
        <v>#N/A</v>
      </c>
      <c r="LO165" s="498">
        <f t="shared" si="4542"/>
        <v>0</v>
      </c>
      <c r="LP165" s="498">
        <f t="shared" si="4543"/>
        <v>0</v>
      </c>
      <c r="LQ165" s="498" t="e">
        <f t="shared" si="4544"/>
        <v>#N/A</v>
      </c>
      <c r="LR165" s="504">
        <f t="shared" si="4545"/>
        <v>0</v>
      </c>
      <c r="LS165" s="500">
        <f t="shared" si="4546"/>
        <v>0</v>
      </c>
      <c r="LV165" s="665"/>
      <c r="LW165" s="666"/>
      <c r="LX165" s="667"/>
      <c r="LY165" s="676"/>
      <c r="LZ165" s="669"/>
      <c r="MA165" s="719"/>
      <c r="MB165" s="1326"/>
      <c r="MC165" s="497" t="e">
        <f t="shared" si="4426"/>
        <v>#N/A</v>
      </c>
      <c r="MD165" s="497" t="e">
        <f t="shared" si="4427"/>
        <v>#N/A</v>
      </c>
      <c r="ME165" s="498" t="e">
        <f t="shared" si="4428"/>
        <v>#N/A</v>
      </c>
      <c r="MF165" s="498">
        <f t="shared" si="4547"/>
        <v>0</v>
      </c>
      <c r="MG165" s="498">
        <f t="shared" si="4548"/>
        <v>0</v>
      </c>
      <c r="MH165" s="498" t="e">
        <f t="shared" si="4549"/>
        <v>#N/A</v>
      </c>
      <c r="MI165" s="504">
        <f t="shared" si="4550"/>
        <v>0</v>
      </c>
      <c r="MJ165" s="500">
        <f t="shared" si="4551"/>
        <v>0</v>
      </c>
      <c r="MM165" s="665"/>
      <c r="MN165" s="666"/>
      <c r="MO165" s="667"/>
      <c r="MP165" s="676"/>
      <c r="MQ165" s="669"/>
      <c r="MR165" s="719"/>
      <c r="MS165" s="1326"/>
      <c r="MT165" s="497" t="e">
        <f t="shared" si="4429"/>
        <v>#N/A</v>
      </c>
      <c r="MU165" s="497" t="e">
        <f t="shared" si="4430"/>
        <v>#N/A</v>
      </c>
      <c r="MV165" s="498" t="e">
        <f t="shared" si="4431"/>
        <v>#N/A</v>
      </c>
      <c r="MW165" s="498">
        <f t="shared" si="4552"/>
        <v>0</v>
      </c>
      <c r="MX165" s="498">
        <f t="shared" si="4553"/>
        <v>0</v>
      </c>
      <c r="MY165" s="498" t="e">
        <f t="shared" si="4554"/>
        <v>#N/A</v>
      </c>
      <c r="MZ165" s="504">
        <f t="shared" si="4555"/>
        <v>0</v>
      </c>
      <c r="NA165" s="500">
        <f t="shared" si="4556"/>
        <v>0</v>
      </c>
      <c r="ND165" s="665"/>
      <c r="NE165" s="666"/>
      <c r="NF165" s="667"/>
      <c r="NG165" s="676"/>
      <c r="NH165" s="669"/>
      <c r="NI165" s="719"/>
      <c r="NJ165" s="1326"/>
      <c r="NK165" s="497" t="e">
        <f t="shared" si="4432"/>
        <v>#N/A</v>
      </c>
      <c r="NL165" s="497" t="e">
        <f t="shared" si="4433"/>
        <v>#N/A</v>
      </c>
      <c r="NM165" s="498" t="e">
        <f t="shared" si="4434"/>
        <v>#N/A</v>
      </c>
      <c r="NN165" s="498">
        <f t="shared" si="4557"/>
        <v>0</v>
      </c>
      <c r="NO165" s="498">
        <f t="shared" si="4558"/>
        <v>0</v>
      </c>
      <c r="NP165" s="498" t="e">
        <f t="shared" si="4559"/>
        <v>#N/A</v>
      </c>
      <c r="NQ165" s="504">
        <f t="shared" si="4560"/>
        <v>0</v>
      </c>
      <c r="NR165" s="500">
        <f t="shared" si="4561"/>
        <v>0</v>
      </c>
      <c r="NU165" s="665"/>
      <c r="NV165" s="666"/>
      <c r="NW165" s="667"/>
      <c r="NX165" s="676"/>
      <c r="NY165" s="669"/>
      <c r="NZ165" s="719"/>
      <c r="OA165" s="1326"/>
      <c r="OB165" s="497" t="e">
        <f t="shared" si="4435"/>
        <v>#N/A</v>
      </c>
      <c r="OC165" s="497" t="e">
        <f t="shared" si="4436"/>
        <v>#N/A</v>
      </c>
      <c r="OD165" s="498" t="e">
        <f t="shared" si="4437"/>
        <v>#N/A</v>
      </c>
      <c r="OE165" s="498">
        <f t="shared" si="4562"/>
        <v>0</v>
      </c>
      <c r="OF165" s="498">
        <f t="shared" si="4563"/>
        <v>0</v>
      </c>
      <c r="OG165" s="498" t="e">
        <f t="shared" si="4564"/>
        <v>#N/A</v>
      </c>
      <c r="OH165" s="504">
        <f t="shared" si="4565"/>
        <v>0</v>
      </c>
      <c r="OI165" s="500">
        <f t="shared" si="4566"/>
        <v>0</v>
      </c>
      <c r="OL165" s="665"/>
      <c r="OM165" s="666"/>
      <c r="ON165" s="667"/>
      <c r="OO165" s="676"/>
      <c r="OP165" s="669"/>
      <c r="OQ165" s="719"/>
      <c r="OR165" s="1326"/>
      <c r="OS165" s="497" t="e">
        <f t="shared" si="4438"/>
        <v>#N/A</v>
      </c>
      <c r="OT165" s="497" t="e">
        <f t="shared" si="4439"/>
        <v>#N/A</v>
      </c>
      <c r="OU165" s="498" t="e">
        <f t="shared" si="4440"/>
        <v>#N/A</v>
      </c>
      <c r="OV165" s="498">
        <f t="shared" si="4567"/>
        <v>0</v>
      </c>
      <c r="OW165" s="498">
        <f t="shared" si="4568"/>
        <v>0</v>
      </c>
      <c r="OX165" s="498" t="e">
        <f t="shared" si="4569"/>
        <v>#N/A</v>
      </c>
      <c r="OY165" s="504">
        <f t="shared" si="4570"/>
        <v>0</v>
      </c>
      <c r="OZ165" s="500">
        <f t="shared" si="4571"/>
        <v>0</v>
      </c>
      <c r="PC165" s="665"/>
      <c r="PD165" s="666"/>
      <c r="PE165" s="667"/>
      <c r="PF165" s="676"/>
      <c r="PG165" s="669"/>
      <c r="PH165" s="719"/>
      <c r="PI165" s="1326"/>
      <c r="PJ165" s="497" t="e">
        <f t="shared" si="4441"/>
        <v>#N/A</v>
      </c>
      <c r="PK165" s="497" t="e">
        <f t="shared" si="4442"/>
        <v>#N/A</v>
      </c>
      <c r="PL165" s="498" t="e">
        <f t="shared" si="4443"/>
        <v>#N/A</v>
      </c>
      <c r="PM165" s="498">
        <f t="shared" si="4572"/>
        <v>0</v>
      </c>
      <c r="PN165" s="498">
        <f t="shared" si="4573"/>
        <v>0</v>
      </c>
      <c r="PO165" s="498" t="e">
        <f t="shared" si="4574"/>
        <v>#N/A</v>
      </c>
      <c r="PP165" s="504">
        <f t="shared" si="4575"/>
        <v>0</v>
      </c>
      <c r="PQ165" s="500">
        <f t="shared" si="4576"/>
        <v>0</v>
      </c>
      <c r="PT165" s="665"/>
      <c r="PU165" s="666"/>
      <c r="PV165" s="667"/>
      <c r="PW165" s="676"/>
      <c r="PX165" s="669"/>
      <c r="PY165" s="719"/>
      <c r="PZ165" s="1326"/>
      <c r="QA165" s="497" t="e">
        <f t="shared" si="4444"/>
        <v>#N/A</v>
      </c>
      <c r="QB165" s="497" t="e">
        <f t="shared" si="4445"/>
        <v>#N/A</v>
      </c>
      <c r="QC165" s="498" t="e">
        <f t="shared" si="4446"/>
        <v>#N/A</v>
      </c>
      <c r="QD165" s="498">
        <f t="shared" si="4577"/>
        <v>0</v>
      </c>
      <c r="QE165" s="498">
        <f t="shared" si="4578"/>
        <v>0</v>
      </c>
      <c r="QF165" s="498" t="e">
        <f t="shared" si="4579"/>
        <v>#N/A</v>
      </c>
      <c r="QG165" s="504">
        <f t="shared" si="4580"/>
        <v>0</v>
      </c>
      <c r="QH165" s="500">
        <f t="shared" si="4581"/>
        <v>0</v>
      </c>
      <c r="QK165" s="665"/>
      <c r="QL165" s="666"/>
      <c r="QM165" s="667"/>
      <c r="QN165" s="676"/>
      <c r="QO165" s="669"/>
      <c r="QP165" s="719"/>
      <c r="QQ165" s="1326"/>
      <c r="QR165" s="497" t="e">
        <f t="shared" si="4447"/>
        <v>#N/A</v>
      </c>
      <c r="QS165" s="497" t="e">
        <f t="shared" si="4448"/>
        <v>#N/A</v>
      </c>
      <c r="QT165" s="498" t="e">
        <f t="shared" si="4449"/>
        <v>#N/A</v>
      </c>
      <c r="QU165" s="498">
        <f t="shared" si="4582"/>
        <v>0</v>
      </c>
      <c r="QV165" s="498">
        <f t="shared" si="4583"/>
        <v>0</v>
      </c>
      <c r="QW165" s="498" t="e">
        <f t="shared" si="4584"/>
        <v>#N/A</v>
      </c>
      <c r="QX165" s="504">
        <f t="shared" si="4585"/>
        <v>0</v>
      </c>
      <c r="QY165" s="500">
        <f t="shared" si="4586"/>
        <v>0</v>
      </c>
      <c r="RB165" s="381"/>
      <c r="RC165" s="382"/>
      <c r="RD165" s="383"/>
      <c r="RE165" s="384"/>
      <c r="RF165" s="385"/>
      <c r="RG165" s="386"/>
      <c r="RH165" s="386"/>
      <c r="RI165" s="497"/>
      <c r="RJ165" s="497"/>
      <c r="RK165" s="501"/>
      <c r="RL165" s="501"/>
      <c r="RM165" s="501"/>
      <c r="RN165" s="501"/>
      <c r="RO165" s="502"/>
      <c r="RP165" s="503"/>
      <c r="RS165" s="381"/>
      <c r="RT165" s="382"/>
      <c r="RU165" s="383"/>
      <c r="RV165" s="384"/>
      <c r="RW165" s="385"/>
      <c r="RX165" s="386"/>
      <c r="RY165" s="386"/>
      <c r="RZ165" s="497"/>
      <c r="SA165" s="497"/>
      <c r="SB165" s="501"/>
      <c r="SC165" s="501"/>
      <c r="SD165" s="501"/>
      <c r="SE165" s="501"/>
      <c r="SF165" s="502"/>
      <c r="SG165" s="503"/>
      <c r="SJ165" s="381"/>
      <c r="SK165" s="382"/>
      <c r="SL165" s="383"/>
      <c r="SM165" s="384"/>
      <c r="SN165" s="385"/>
      <c r="SO165" s="386"/>
      <c r="SP165" s="386"/>
      <c r="SQ165" s="497"/>
      <c r="SR165" s="497"/>
      <c r="SS165" s="501"/>
      <c r="ST165" s="501"/>
      <c r="SU165" s="501"/>
      <c r="SV165" s="501"/>
      <c r="SW165" s="502"/>
      <c r="SX165" s="503"/>
    </row>
    <row r="166" spans="2:518" ht="39.75" hidden="1" customHeight="1" thickTop="1" thickBot="1">
      <c r="B166" s="577"/>
      <c r="C166" s="578"/>
      <c r="D166" s="579"/>
      <c r="E166" s="583"/>
      <c r="F166" s="581"/>
      <c r="G166" s="582"/>
      <c r="H166" s="595"/>
      <c r="K166" s="577"/>
      <c r="L166" s="767"/>
      <c r="M166" s="579"/>
      <c r="N166" s="583"/>
      <c r="O166" s="768"/>
      <c r="P166" s="582"/>
      <c r="Q166" s="808"/>
      <c r="R166" s="497"/>
      <c r="S166" s="497"/>
      <c r="T166" s="498"/>
      <c r="U166" s="498"/>
      <c r="V166" s="498"/>
      <c r="W166" s="498"/>
      <c r="X166" s="504"/>
      <c r="Y166" s="500"/>
      <c r="Z166" s="486"/>
      <c r="AA166" s="486"/>
      <c r="AB166" s="577"/>
      <c r="AC166" s="767"/>
      <c r="AD166" s="579"/>
      <c r="AE166" s="583"/>
      <c r="AF166" s="768"/>
      <c r="AG166" s="582"/>
      <c r="AH166" s="808"/>
      <c r="AI166" s="497"/>
      <c r="AJ166" s="497"/>
      <c r="AK166" s="498"/>
      <c r="AL166" s="498"/>
      <c r="AM166" s="498"/>
      <c r="AN166" s="498"/>
      <c r="AO166" s="504"/>
      <c r="AP166" s="500"/>
      <c r="AQ166" s="486"/>
      <c r="AR166" s="486"/>
      <c r="AS166" s="577"/>
      <c r="AT166" s="767"/>
      <c r="AU166" s="579"/>
      <c r="AV166" s="583"/>
      <c r="AW166" s="768"/>
      <c r="AX166" s="582"/>
      <c r="AY166" s="808"/>
      <c r="AZ166" s="497"/>
      <c r="BA166" s="497"/>
      <c r="BB166" s="498"/>
      <c r="BC166" s="498"/>
      <c r="BD166" s="498"/>
      <c r="BE166" s="498"/>
      <c r="BF166" s="504"/>
      <c r="BG166" s="500"/>
      <c r="BJ166" s="577"/>
      <c r="BK166" s="767"/>
      <c r="BL166" s="579"/>
      <c r="BM166" s="583"/>
      <c r="BN166" s="768"/>
      <c r="BO166" s="582"/>
      <c r="BP166" s="808"/>
      <c r="BQ166" s="497"/>
      <c r="BR166" s="497"/>
      <c r="BS166" s="498"/>
      <c r="BT166" s="498"/>
      <c r="BU166" s="498"/>
      <c r="BV166" s="498"/>
      <c r="BW166" s="504"/>
      <c r="BX166" s="500"/>
      <c r="CA166" s="577"/>
      <c r="CB166" s="767"/>
      <c r="CC166" s="579"/>
      <c r="CD166" s="583"/>
      <c r="CE166" s="768"/>
      <c r="CF166" s="582"/>
      <c r="CG166" s="808"/>
      <c r="CH166" s="497"/>
      <c r="CI166" s="497"/>
      <c r="CJ166" s="498"/>
      <c r="CK166" s="498"/>
      <c r="CL166" s="498"/>
      <c r="CM166" s="498"/>
      <c r="CN166" s="504"/>
      <c r="CO166" s="500"/>
      <c r="CR166" s="577"/>
      <c r="CS166" s="767"/>
      <c r="CT166" s="579"/>
      <c r="CU166" s="583"/>
      <c r="CV166" s="768"/>
      <c r="CW166" s="582"/>
      <c r="CX166" s="808"/>
      <c r="CY166" s="497"/>
      <c r="CZ166" s="497"/>
      <c r="DA166" s="498"/>
      <c r="DB166" s="498"/>
      <c r="DC166" s="498"/>
      <c r="DD166" s="498"/>
      <c r="DE166" s="504"/>
      <c r="DF166" s="500"/>
      <c r="DI166" s="577"/>
      <c r="DJ166" s="767"/>
      <c r="DK166" s="579"/>
      <c r="DL166" s="583"/>
      <c r="DM166" s="768"/>
      <c r="DN166" s="582"/>
      <c r="DO166" s="808"/>
      <c r="DP166" s="497"/>
      <c r="DQ166" s="497"/>
      <c r="DR166" s="498"/>
      <c r="DS166" s="498"/>
      <c r="DT166" s="498"/>
      <c r="DU166" s="498"/>
      <c r="DV166" s="504"/>
      <c r="DW166" s="500"/>
      <c r="DZ166" s="577"/>
      <c r="EA166" s="767"/>
      <c r="EB166" s="579"/>
      <c r="EC166" s="583"/>
      <c r="ED166" s="768"/>
      <c r="EE166" s="582"/>
      <c r="EF166" s="808"/>
      <c r="EG166" s="497"/>
      <c r="EH166" s="497"/>
      <c r="EI166" s="498"/>
      <c r="EJ166" s="498"/>
      <c r="EK166" s="498"/>
      <c r="EL166" s="498"/>
      <c r="EM166" s="504"/>
      <c r="EN166" s="500"/>
      <c r="EQ166" s="665"/>
      <c r="ER166" s="666"/>
      <c r="ES166" s="667"/>
      <c r="ET166" s="676"/>
      <c r="EU166" s="669"/>
      <c r="EV166" s="719"/>
      <c r="EW166" s="1326"/>
      <c r="EX166" s="497" t="e">
        <f t="shared" si="4393"/>
        <v>#N/A</v>
      </c>
      <c r="EY166" s="497" t="e">
        <f t="shared" si="4394"/>
        <v>#N/A</v>
      </c>
      <c r="EZ166" s="498" t="e">
        <f t="shared" si="4395"/>
        <v>#N/A</v>
      </c>
      <c r="FA166" s="498">
        <f t="shared" si="4492"/>
        <v>0</v>
      </c>
      <c r="FB166" s="498">
        <f t="shared" si="4493"/>
        <v>0</v>
      </c>
      <c r="FC166" s="498" t="e">
        <f t="shared" si="4494"/>
        <v>#N/A</v>
      </c>
      <c r="FD166" s="504">
        <f t="shared" si="4495"/>
        <v>0</v>
      </c>
      <c r="FE166" s="500">
        <f t="shared" si="4496"/>
        <v>0</v>
      </c>
      <c r="FH166" s="665"/>
      <c r="FI166" s="666"/>
      <c r="FJ166" s="667"/>
      <c r="FK166" s="676"/>
      <c r="FL166" s="669"/>
      <c r="FM166" s="719"/>
      <c r="FN166" s="1326"/>
      <c r="FO166" s="497" t="e">
        <f t="shared" si="4396"/>
        <v>#N/A</v>
      </c>
      <c r="FP166" s="497" t="e">
        <f t="shared" si="4397"/>
        <v>#N/A</v>
      </c>
      <c r="FQ166" s="498" t="e">
        <f t="shared" si="4398"/>
        <v>#N/A</v>
      </c>
      <c r="FR166" s="498">
        <f t="shared" si="4497"/>
        <v>0</v>
      </c>
      <c r="FS166" s="498">
        <f t="shared" si="4498"/>
        <v>0</v>
      </c>
      <c r="FT166" s="498" t="e">
        <f t="shared" si="4499"/>
        <v>#N/A</v>
      </c>
      <c r="FU166" s="504">
        <f t="shared" si="4500"/>
        <v>0</v>
      </c>
      <c r="FV166" s="500">
        <f t="shared" si="4501"/>
        <v>0</v>
      </c>
      <c r="FY166" s="665"/>
      <c r="FZ166" s="666"/>
      <c r="GA166" s="667"/>
      <c r="GB166" s="676"/>
      <c r="GC166" s="669"/>
      <c r="GD166" s="719"/>
      <c r="GE166" s="1326"/>
      <c r="GF166" s="497" t="e">
        <f t="shared" si="4399"/>
        <v>#N/A</v>
      </c>
      <c r="GG166" s="497" t="e">
        <f t="shared" si="4400"/>
        <v>#N/A</v>
      </c>
      <c r="GH166" s="498" t="e">
        <f t="shared" si="4401"/>
        <v>#N/A</v>
      </c>
      <c r="GI166" s="498">
        <f t="shared" si="4502"/>
        <v>0</v>
      </c>
      <c r="GJ166" s="498">
        <f t="shared" si="4503"/>
        <v>0</v>
      </c>
      <c r="GK166" s="498" t="e">
        <f t="shared" si="4504"/>
        <v>#N/A</v>
      </c>
      <c r="GL166" s="504">
        <f t="shared" si="4505"/>
        <v>0</v>
      </c>
      <c r="GM166" s="500">
        <f t="shared" si="4506"/>
        <v>0</v>
      </c>
      <c r="GP166" s="665"/>
      <c r="GQ166" s="666"/>
      <c r="GR166" s="667"/>
      <c r="GS166" s="676"/>
      <c r="GT166" s="669"/>
      <c r="GU166" s="719"/>
      <c r="GV166" s="1326"/>
      <c r="GW166" s="497" t="e">
        <f t="shared" si="4402"/>
        <v>#N/A</v>
      </c>
      <c r="GX166" s="497" t="e">
        <f t="shared" si="4403"/>
        <v>#N/A</v>
      </c>
      <c r="GY166" s="498" t="e">
        <f t="shared" si="4404"/>
        <v>#N/A</v>
      </c>
      <c r="GZ166" s="498">
        <f t="shared" si="4507"/>
        <v>0</v>
      </c>
      <c r="HA166" s="498">
        <f t="shared" si="4508"/>
        <v>0</v>
      </c>
      <c r="HB166" s="498" t="e">
        <f t="shared" si="4509"/>
        <v>#N/A</v>
      </c>
      <c r="HC166" s="504">
        <f t="shared" si="4510"/>
        <v>0</v>
      </c>
      <c r="HD166" s="500">
        <f t="shared" si="4511"/>
        <v>0</v>
      </c>
      <c r="HG166" s="665"/>
      <c r="HH166" s="666"/>
      <c r="HI166" s="667"/>
      <c r="HJ166" s="676"/>
      <c r="HK166" s="669"/>
      <c r="HL166" s="719"/>
      <c r="HM166" s="1326"/>
      <c r="HN166" s="497" t="e">
        <f t="shared" si="4405"/>
        <v>#N/A</v>
      </c>
      <c r="HO166" s="497" t="e">
        <f t="shared" si="4406"/>
        <v>#N/A</v>
      </c>
      <c r="HP166" s="498" t="e">
        <f t="shared" si="4407"/>
        <v>#N/A</v>
      </c>
      <c r="HQ166" s="498">
        <f t="shared" si="4512"/>
        <v>0</v>
      </c>
      <c r="HR166" s="498">
        <f t="shared" si="4513"/>
        <v>0</v>
      </c>
      <c r="HS166" s="498" t="e">
        <f t="shared" si="4514"/>
        <v>#N/A</v>
      </c>
      <c r="HT166" s="504">
        <f t="shared" si="4515"/>
        <v>0</v>
      </c>
      <c r="HU166" s="500">
        <f t="shared" si="4516"/>
        <v>0</v>
      </c>
      <c r="HX166" s="665"/>
      <c r="HY166" s="666"/>
      <c r="HZ166" s="667"/>
      <c r="IA166" s="676"/>
      <c r="IB166" s="669"/>
      <c r="IC166" s="719"/>
      <c r="ID166" s="1326"/>
      <c r="IE166" s="497" t="e">
        <f t="shared" si="4408"/>
        <v>#N/A</v>
      </c>
      <c r="IF166" s="497" t="e">
        <f t="shared" si="4409"/>
        <v>#N/A</v>
      </c>
      <c r="IG166" s="498" t="e">
        <f t="shared" si="4410"/>
        <v>#N/A</v>
      </c>
      <c r="IH166" s="498">
        <f t="shared" si="4517"/>
        <v>0</v>
      </c>
      <c r="II166" s="498">
        <f t="shared" si="4518"/>
        <v>0</v>
      </c>
      <c r="IJ166" s="498" t="e">
        <f t="shared" si="4519"/>
        <v>#N/A</v>
      </c>
      <c r="IK166" s="504">
        <f t="shared" si="4520"/>
        <v>0</v>
      </c>
      <c r="IL166" s="500">
        <f t="shared" si="4521"/>
        <v>0</v>
      </c>
      <c r="IO166" s="665"/>
      <c r="IP166" s="666"/>
      <c r="IQ166" s="667"/>
      <c r="IR166" s="676"/>
      <c r="IS166" s="669"/>
      <c r="IT166" s="719"/>
      <c r="IU166" s="1326"/>
      <c r="IV166" s="497" t="e">
        <f t="shared" si="4411"/>
        <v>#N/A</v>
      </c>
      <c r="IW166" s="497" t="e">
        <f t="shared" si="4412"/>
        <v>#N/A</v>
      </c>
      <c r="IX166" s="498" t="e">
        <f t="shared" si="4413"/>
        <v>#N/A</v>
      </c>
      <c r="IY166" s="498">
        <f t="shared" si="4522"/>
        <v>0</v>
      </c>
      <c r="IZ166" s="498">
        <f t="shared" si="4523"/>
        <v>0</v>
      </c>
      <c r="JA166" s="498" t="e">
        <f t="shared" si="4524"/>
        <v>#N/A</v>
      </c>
      <c r="JB166" s="504">
        <f t="shared" si="4525"/>
        <v>0</v>
      </c>
      <c r="JC166" s="500">
        <f t="shared" si="4526"/>
        <v>0</v>
      </c>
      <c r="JF166" s="665"/>
      <c r="JG166" s="666"/>
      <c r="JH166" s="667"/>
      <c r="JI166" s="676"/>
      <c r="JJ166" s="669"/>
      <c r="JK166" s="719"/>
      <c r="JL166" s="1326"/>
      <c r="JM166" s="497" t="e">
        <f t="shared" si="4414"/>
        <v>#N/A</v>
      </c>
      <c r="JN166" s="497" t="e">
        <f t="shared" si="4415"/>
        <v>#N/A</v>
      </c>
      <c r="JO166" s="498" t="e">
        <f t="shared" si="4416"/>
        <v>#N/A</v>
      </c>
      <c r="JP166" s="498">
        <f t="shared" si="4527"/>
        <v>0</v>
      </c>
      <c r="JQ166" s="498">
        <f t="shared" si="4528"/>
        <v>0</v>
      </c>
      <c r="JR166" s="498" t="e">
        <f t="shared" si="4529"/>
        <v>#N/A</v>
      </c>
      <c r="JS166" s="504">
        <f t="shared" si="4530"/>
        <v>0</v>
      </c>
      <c r="JT166" s="500">
        <f t="shared" si="4531"/>
        <v>0</v>
      </c>
      <c r="JW166" s="665"/>
      <c r="JX166" s="666"/>
      <c r="JY166" s="667"/>
      <c r="JZ166" s="676"/>
      <c r="KA166" s="669"/>
      <c r="KB166" s="719"/>
      <c r="KC166" s="1326"/>
      <c r="KD166" s="497" t="e">
        <f t="shared" si="4417"/>
        <v>#N/A</v>
      </c>
      <c r="KE166" s="497" t="e">
        <f t="shared" si="4418"/>
        <v>#N/A</v>
      </c>
      <c r="KF166" s="498" t="e">
        <f t="shared" si="4419"/>
        <v>#N/A</v>
      </c>
      <c r="KG166" s="498">
        <f t="shared" si="4532"/>
        <v>0</v>
      </c>
      <c r="KH166" s="498">
        <f t="shared" si="4533"/>
        <v>0</v>
      </c>
      <c r="KI166" s="498" t="e">
        <f t="shared" si="4534"/>
        <v>#N/A</v>
      </c>
      <c r="KJ166" s="504">
        <f t="shared" si="4535"/>
        <v>0</v>
      </c>
      <c r="KK166" s="500">
        <f t="shared" si="4536"/>
        <v>0</v>
      </c>
      <c r="KN166" s="665"/>
      <c r="KO166" s="666"/>
      <c r="KP166" s="667"/>
      <c r="KQ166" s="676"/>
      <c r="KR166" s="669"/>
      <c r="KS166" s="719"/>
      <c r="KT166" s="1326"/>
      <c r="KU166" s="497" t="e">
        <f t="shared" si="4420"/>
        <v>#N/A</v>
      </c>
      <c r="KV166" s="497" t="e">
        <f t="shared" si="4421"/>
        <v>#N/A</v>
      </c>
      <c r="KW166" s="498" t="e">
        <f t="shared" si="4422"/>
        <v>#N/A</v>
      </c>
      <c r="KX166" s="498">
        <f t="shared" si="4537"/>
        <v>0</v>
      </c>
      <c r="KY166" s="498">
        <f t="shared" si="4538"/>
        <v>0</v>
      </c>
      <c r="KZ166" s="498" t="e">
        <f t="shared" si="4539"/>
        <v>#N/A</v>
      </c>
      <c r="LA166" s="504">
        <f t="shared" si="4540"/>
        <v>0</v>
      </c>
      <c r="LB166" s="500">
        <f t="shared" si="4541"/>
        <v>0</v>
      </c>
      <c r="LE166" s="665"/>
      <c r="LF166" s="666"/>
      <c r="LG166" s="667"/>
      <c r="LH166" s="676"/>
      <c r="LI166" s="669"/>
      <c r="LJ166" s="719"/>
      <c r="LK166" s="1326"/>
      <c r="LL166" s="497" t="e">
        <f t="shared" si="4423"/>
        <v>#N/A</v>
      </c>
      <c r="LM166" s="497" t="e">
        <f t="shared" si="4424"/>
        <v>#N/A</v>
      </c>
      <c r="LN166" s="498" t="e">
        <f t="shared" si="4425"/>
        <v>#N/A</v>
      </c>
      <c r="LO166" s="498">
        <f t="shared" si="4542"/>
        <v>0</v>
      </c>
      <c r="LP166" s="498">
        <f t="shared" si="4543"/>
        <v>0</v>
      </c>
      <c r="LQ166" s="498" t="e">
        <f t="shared" si="4544"/>
        <v>#N/A</v>
      </c>
      <c r="LR166" s="504">
        <f t="shared" si="4545"/>
        <v>0</v>
      </c>
      <c r="LS166" s="500">
        <f t="shared" si="4546"/>
        <v>0</v>
      </c>
      <c r="LV166" s="665"/>
      <c r="LW166" s="666"/>
      <c r="LX166" s="667"/>
      <c r="LY166" s="676"/>
      <c r="LZ166" s="669"/>
      <c r="MA166" s="719"/>
      <c r="MB166" s="1326"/>
      <c r="MC166" s="497" t="e">
        <f t="shared" si="4426"/>
        <v>#N/A</v>
      </c>
      <c r="MD166" s="497" t="e">
        <f t="shared" si="4427"/>
        <v>#N/A</v>
      </c>
      <c r="ME166" s="498" t="e">
        <f t="shared" si="4428"/>
        <v>#N/A</v>
      </c>
      <c r="MF166" s="498">
        <f t="shared" si="4547"/>
        <v>0</v>
      </c>
      <c r="MG166" s="498">
        <f t="shared" si="4548"/>
        <v>0</v>
      </c>
      <c r="MH166" s="498" t="e">
        <f t="shared" si="4549"/>
        <v>#N/A</v>
      </c>
      <c r="MI166" s="504">
        <f t="shared" si="4550"/>
        <v>0</v>
      </c>
      <c r="MJ166" s="500">
        <f t="shared" si="4551"/>
        <v>0</v>
      </c>
      <c r="MM166" s="665"/>
      <c r="MN166" s="666"/>
      <c r="MO166" s="667"/>
      <c r="MP166" s="676"/>
      <c r="MQ166" s="669"/>
      <c r="MR166" s="719"/>
      <c r="MS166" s="1326"/>
      <c r="MT166" s="497" t="e">
        <f t="shared" si="4429"/>
        <v>#N/A</v>
      </c>
      <c r="MU166" s="497" t="e">
        <f t="shared" si="4430"/>
        <v>#N/A</v>
      </c>
      <c r="MV166" s="498" t="e">
        <f t="shared" si="4431"/>
        <v>#N/A</v>
      </c>
      <c r="MW166" s="498">
        <f t="shared" si="4552"/>
        <v>0</v>
      </c>
      <c r="MX166" s="498">
        <f t="shared" si="4553"/>
        <v>0</v>
      </c>
      <c r="MY166" s="498" t="e">
        <f t="shared" si="4554"/>
        <v>#N/A</v>
      </c>
      <c r="MZ166" s="504">
        <f t="shared" si="4555"/>
        <v>0</v>
      </c>
      <c r="NA166" s="500">
        <f t="shared" si="4556"/>
        <v>0</v>
      </c>
      <c r="ND166" s="665"/>
      <c r="NE166" s="666"/>
      <c r="NF166" s="667"/>
      <c r="NG166" s="676"/>
      <c r="NH166" s="669"/>
      <c r="NI166" s="719"/>
      <c r="NJ166" s="1326"/>
      <c r="NK166" s="497" t="e">
        <f t="shared" si="4432"/>
        <v>#N/A</v>
      </c>
      <c r="NL166" s="497" t="e">
        <f t="shared" si="4433"/>
        <v>#N/A</v>
      </c>
      <c r="NM166" s="498" t="e">
        <f t="shared" si="4434"/>
        <v>#N/A</v>
      </c>
      <c r="NN166" s="498">
        <f t="shared" si="4557"/>
        <v>0</v>
      </c>
      <c r="NO166" s="498">
        <f t="shared" si="4558"/>
        <v>0</v>
      </c>
      <c r="NP166" s="498" t="e">
        <f t="shared" si="4559"/>
        <v>#N/A</v>
      </c>
      <c r="NQ166" s="504">
        <f t="shared" si="4560"/>
        <v>0</v>
      </c>
      <c r="NR166" s="500">
        <f t="shared" si="4561"/>
        <v>0</v>
      </c>
      <c r="NU166" s="665"/>
      <c r="NV166" s="666"/>
      <c r="NW166" s="667"/>
      <c r="NX166" s="676"/>
      <c r="NY166" s="669"/>
      <c r="NZ166" s="719"/>
      <c r="OA166" s="1326"/>
      <c r="OB166" s="497" t="e">
        <f t="shared" si="4435"/>
        <v>#N/A</v>
      </c>
      <c r="OC166" s="497" t="e">
        <f t="shared" si="4436"/>
        <v>#N/A</v>
      </c>
      <c r="OD166" s="498" t="e">
        <f t="shared" si="4437"/>
        <v>#N/A</v>
      </c>
      <c r="OE166" s="498">
        <f t="shared" si="4562"/>
        <v>0</v>
      </c>
      <c r="OF166" s="498">
        <f t="shared" si="4563"/>
        <v>0</v>
      </c>
      <c r="OG166" s="498" t="e">
        <f t="shared" si="4564"/>
        <v>#N/A</v>
      </c>
      <c r="OH166" s="504">
        <f t="shared" si="4565"/>
        <v>0</v>
      </c>
      <c r="OI166" s="500">
        <f t="shared" si="4566"/>
        <v>0</v>
      </c>
      <c r="OL166" s="665"/>
      <c r="OM166" s="666"/>
      <c r="ON166" s="667"/>
      <c r="OO166" s="676"/>
      <c r="OP166" s="669"/>
      <c r="OQ166" s="719"/>
      <c r="OR166" s="1326"/>
      <c r="OS166" s="497" t="e">
        <f t="shared" si="4438"/>
        <v>#N/A</v>
      </c>
      <c r="OT166" s="497" t="e">
        <f t="shared" si="4439"/>
        <v>#N/A</v>
      </c>
      <c r="OU166" s="498" t="e">
        <f t="shared" si="4440"/>
        <v>#N/A</v>
      </c>
      <c r="OV166" s="498">
        <f t="shared" si="4567"/>
        <v>0</v>
      </c>
      <c r="OW166" s="498">
        <f t="shared" si="4568"/>
        <v>0</v>
      </c>
      <c r="OX166" s="498" t="e">
        <f t="shared" si="4569"/>
        <v>#N/A</v>
      </c>
      <c r="OY166" s="504">
        <f t="shared" si="4570"/>
        <v>0</v>
      </c>
      <c r="OZ166" s="500">
        <f t="shared" si="4571"/>
        <v>0</v>
      </c>
      <c r="PC166" s="665"/>
      <c r="PD166" s="666"/>
      <c r="PE166" s="667"/>
      <c r="PF166" s="676"/>
      <c r="PG166" s="669"/>
      <c r="PH166" s="719"/>
      <c r="PI166" s="1326"/>
      <c r="PJ166" s="497" t="e">
        <f t="shared" si="4441"/>
        <v>#N/A</v>
      </c>
      <c r="PK166" s="497" t="e">
        <f t="shared" si="4442"/>
        <v>#N/A</v>
      </c>
      <c r="PL166" s="498" t="e">
        <f t="shared" si="4443"/>
        <v>#N/A</v>
      </c>
      <c r="PM166" s="498">
        <f t="shared" si="4572"/>
        <v>0</v>
      </c>
      <c r="PN166" s="498">
        <f t="shared" si="4573"/>
        <v>0</v>
      </c>
      <c r="PO166" s="498" t="e">
        <f t="shared" si="4574"/>
        <v>#N/A</v>
      </c>
      <c r="PP166" s="504">
        <f t="shared" si="4575"/>
        <v>0</v>
      </c>
      <c r="PQ166" s="500">
        <f t="shared" si="4576"/>
        <v>0</v>
      </c>
      <c r="PT166" s="665"/>
      <c r="PU166" s="666"/>
      <c r="PV166" s="667"/>
      <c r="PW166" s="676"/>
      <c r="PX166" s="669"/>
      <c r="PY166" s="719"/>
      <c r="PZ166" s="1326"/>
      <c r="QA166" s="497" t="e">
        <f t="shared" si="4444"/>
        <v>#N/A</v>
      </c>
      <c r="QB166" s="497" t="e">
        <f t="shared" si="4445"/>
        <v>#N/A</v>
      </c>
      <c r="QC166" s="498" t="e">
        <f t="shared" si="4446"/>
        <v>#N/A</v>
      </c>
      <c r="QD166" s="498">
        <f t="shared" si="4577"/>
        <v>0</v>
      </c>
      <c r="QE166" s="498">
        <f t="shared" si="4578"/>
        <v>0</v>
      </c>
      <c r="QF166" s="498" t="e">
        <f t="shared" si="4579"/>
        <v>#N/A</v>
      </c>
      <c r="QG166" s="504">
        <f t="shared" si="4580"/>
        <v>0</v>
      </c>
      <c r="QH166" s="500">
        <f t="shared" si="4581"/>
        <v>0</v>
      </c>
      <c r="QK166" s="665"/>
      <c r="QL166" s="666"/>
      <c r="QM166" s="667"/>
      <c r="QN166" s="676"/>
      <c r="QO166" s="669"/>
      <c r="QP166" s="719"/>
      <c r="QQ166" s="1326"/>
      <c r="QR166" s="497" t="e">
        <f t="shared" si="4447"/>
        <v>#N/A</v>
      </c>
      <c r="QS166" s="497" t="e">
        <f t="shared" si="4448"/>
        <v>#N/A</v>
      </c>
      <c r="QT166" s="498" t="e">
        <f t="shared" si="4449"/>
        <v>#N/A</v>
      </c>
      <c r="QU166" s="498">
        <f t="shared" si="4582"/>
        <v>0</v>
      </c>
      <c r="QV166" s="498">
        <f t="shared" si="4583"/>
        <v>0</v>
      </c>
      <c r="QW166" s="498" t="e">
        <f t="shared" si="4584"/>
        <v>#N/A</v>
      </c>
      <c r="QX166" s="504">
        <f t="shared" si="4585"/>
        <v>0</v>
      </c>
      <c r="QY166" s="500">
        <f t="shared" si="4586"/>
        <v>0</v>
      </c>
      <c r="RB166" s="381"/>
      <c r="RC166" s="382"/>
      <c r="RD166" s="383"/>
      <c r="RE166" s="384"/>
      <c r="RF166" s="385"/>
      <c r="RG166" s="386"/>
      <c r="RH166" s="386"/>
      <c r="RI166" s="497"/>
      <c r="RJ166" s="497"/>
      <c r="RK166" s="501"/>
      <c r="RL166" s="501"/>
      <c r="RM166" s="501"/>
      <c r="RN166" s="501"/>
      <c r="RO166" s="502"/>
      <c r="RP166" s="503"/>
      <c r="RS166" s="381"/>
      <c r="RT166" s="382"/>
      <c r="RU166" s="383"/>
      <c r="RV166" s="384"/>
      <c r="RW166" s="385"/>
      <c r="RX166" s="386"/>
      <c r="RY166" s="386"/>
      <c r="RZ166" s="497"/>
      <c r="SA166" s="497"/>
      <c r="SB166" s="501"/>
      <c r="SC166" s="501"/>
      <c r="SD166" s="501"/>
      <c r="SE166" s="501"/>
      <c r="SF166" s="502"/>
      <c r="SG166" s="503"/>
      <c r="SJ166" s="381"/>
      <c r="SK166" s="382"/>
      <c r="SL166" s="383"/>
      <c r="SM166" s="384"/>
      <c r="SN166" s="385"/>
      <c r="SO166" s="386"/>
      <c r="SP166" s="386"/>
      <c r="SQ166" s="497"/>
      <c r="SR166" s="497"/>
      <c r="SS166" s="501"/>
      <c r="ST166" s="501"/>
      <c r="SU166" s="501"/>
      <c r="SV166" s="501"/>
      <c r="SW166" s="502"/>
      <c r="SX166" s="503"/>
    </row>
    <row r="167" spans="2:518" ht="39.75" hidden="1" customHeight="1" thickTop="1" thickBot="1">
      <c r="B167" s="577"/>
      <c r="C167" s="578"/>
      <c r="D167" s="579"/>
      <c r="E167" s="583"/>
      <c r="F167" s="581"/>
      <c r="G167" s="582"/>
      <c r="H167" s="595"/>
      <c r="K167" s="577"/>
      <c r="L167" s="767"/>
      <c r="M167" s="579"/>
      <c r="N167" s="583"/>
      <c r="O167" s="768"/>
      <c r="P167" s="582"/>
      <c r="Q167" s="809"/>
      <c r="R167" s="497"/>
      <c r="S167" s="497"/>
      <c r="T167" s="498"/>
      <c r="U167" s="498"/>
      <c r="V167" s="498"/>
      <c r="W167" s="498"/>
      <c r="X167" s="504"/>
      <c r="Y167" s="500"/>
      <c r="Z167" s="486"/>
      <c r="AA167" s="486"/>
      <c r="AB167" s="577"/>
      <c r="AC167" s="767"/>
      <c r="AD167" s="579"/>
      <c r="AE167" s="583"/>
      <c r="AF167" s="768"/>
      <c r="AG167" s="582"/>
      <c r="AH167" s="809"/>
      <c r="AI167" s="497"/>
      <c r="AJ167" s="497"/>
      <c r="AK167" s="498"/>
      <c r="AL167" s="498"/>
      <c r="AM167" s="498"/>
      <c r="AN167" s="498"/>
      <c r="AO167" s="504"/>
      <c r="AP167" s="500"/>
      <c r="AQ167" s="486"/>
      <c r="AR167" s="486"/>
      <c r="AS167" s="577"/>
      <c r="AT167" s="767"/>
      <c r="AU167" s="579"/>
      <c r="AV167" s="583"/>
      <c r="AW167" s="768"/>
      <c r="AX167" s="582"/>
      <c r="AY167" s="809"/>
      <c r="AZ167" s="497"/>
      <c r="BA167" s="497"/>
      <c r="BB167" s="498"/>
      <c r="BC167" s="498"/>
      <c r="BD167" s="498"/>
      <c r="BE167" s="498"/>
      <c r="BF167" s="504"/>
      <c r="BG167" s="500"/>
      <c r="BJ167" s="577"/>
      <c r="BK167" s="767"/>
      <c r="BL167" s="579"/>
      <c r="BM167" s="583"/>
      <c r="BN167" s="768"/>
      <c r="BO167" s="582"/>
      <c r="BP167" s="809"/>
      <c r="BQ167" s="497"/>
      <c r="BR167" s="497"/>
      <c r="BS167" s="498"/>
      <c r="BT167" s="498"/>
      <c r="BU167" s="498"/>
      <c r="BV167" s="498"/>
      <c r="BW167" s="504"/>
      <c r="BX167" s="500"/>
      <c r="CA167" s="577"/>
      <c r="CB167" s="767"/>
      <c r="CC167" s="579"/>
      <c r="CD167" s="583"/>
      <c r="CE167" s="768"/>
      <c r="CF167" s="582"/>
      <c r="CG167" s="809"/>
      <c r="CH167" s="497"/>
      <c r="CI167" s="497"/>
      <c r="CJ167" s="498"/>
      <c r="CK167" s="498"/>
      <c r="CL167" s="498"/>
      <c r="CM167" s="498"/>
      <c r="CN167" s="504"/>
      <c r="CO167" s="500"/>
      <c r="CR167" s="577"/>
      <c r="CS167" s="767"/>
      <c r="CT167" s="579"/>
      <c r="CU167" s="583"/>
      <c r="CV167" s="768"/>
      <c r="CW167" s="582"/>
      <c r="CX167" s="809"/>
      <c r="CY167" s="497"/>
      <c r="CZ167" s="497"/>
      <c r="DA167" s="498"/>
      <c r="DB167" s="498"/>
      <c r="DC167" s="498"/>
      <c r="DD167" s="498"/>
      <c r="DE167" s="504"/>
      <c r="DF167" s="500"/>
      <c r="DI167" s="577"/>
      <c r="DJ167" s="767"/>
      <c r="DK167" s="579"/>
      <c r="DL167" s="583"/>
      <c r="DM167" s="768"/>
      <c r="DN167" s="582"/>
      <c r="DO167" s="809"/>
      <c r="DP167" s="497"/>
      <c r="DQ167" s="497"/>
      <c r="DR167" s="498"/>
      <c r="DS167" s="498"/>
      <c r="DT167" s="498"/>
      <c r="DU167" s="498"/>
      <c r="DV167" s="504"/>
      <c r="DW167" s="500"/>
      <c r="DZ167" s="577"/>
      <c r="EA167" s="767"/>
      <c r="EB167" s="579"/>
      <c r="EC167" s="583"/>
      <c r="ED167" s="768"/>
      <c r="EE167" s="582"/>
      <c r="EF167" s="809"/>
      <c r="EG167" s="497"/>
      <c r="EH167" s="497"/>
      <c r="EI167" s="498"/>
      <c r="EJ167" s="498"/>
      <c r="EK167" s="498"/>
      <c r="EL167" s="498"/>
      <c r="EM167" s="504"/>
      <c r="EN167" s="500"/>
      <c r="EQ167" s="665"/>
      <c r="ER167" s="666"/>
      <c r="ES167" s="667"/>
      <c r="ET167" s="676"/>
      <c r="EU167" s="669"/>
      <c r="EV167" s="719"/>
      <c r="EW167" s="1326"/>
      <c r="EX167" s="497" t="e">
        <f t="shared" si="4393"/>
        <v>#N/A</v>
      </c>
      <c r="EY167" s="497" t="e">
        <f t="shared" si="4394"/>
        <v>#N/A</v>
      </c>
      <c r="EZ167" s="498" t="e">
        <f t="shared" si="4395"/>
        <v>#N/A</v>
      </c>
      <c r="FA167" s="498">
        <f t="shared" si="4492"/>
        <v>0</v>
      </c>
      <c r="FB167" s="498">
        <f t="shared" si="4493"/>
        <v>0</v>
      </c>
      <c r="FC167" s="498" t="e">
        <f t="shared" si="4494"/>
        <v>#N/A</v>
      </c>
      <c r="FD167" s="504">
        <f t="shared" si="4495"/>
        <v>0</v>
      </c>
      <c r="FE167" s="500">
        <f t="shared" si="4496"/>
        <v>0</v>
      </c>
      <c r="FH167" s="665"/>
      <c r="FI167" s="666"/>
      <c r="FJ167" s="667"/>
      <c r="FK167" s="676"/>
      <c r="FL167" s="669"/>
      <c r="FM167" s="719"/>
      <c r="FN167" s="1326"/>
      <c r="FO167" s="497" t="e">
        <f t="shared" si="4396"/>
        <v>#N/A</v>
      </c>
      <c r="FP167" s="497" t="e">
        <f t="shared" si="4397"/>
        <v>#N/A</v>
      </c>
      <c r="FQ167" s="498" t="e">
        <f t="shared" si="4398"/>
        <v>#N/A</v>
      </c>
      <c r="FR167" s="498">
        <f t="shared" si="4497"/>
        <v>0</v>
      </c>
      <c r="FS167" s="498">
        <f t="shared" si="4498"/>
        <v>0</v>
      </c>
      <c r="FT167" s="498" t="e">
        <f t="shared" si="4499"/>
        <v>#N/A</v>
      </c>
      <c r="FU167" s="504">
        <f t="shared" si="4500"/>
        <v>0</v>
      </c>
      <c r="FV167" s="500">
        <f t="shared" si="4501"/>
        <v>0</v>
      </c>
      <c r="FY167" s="665"/>
      <c r="FZ167" s="666"/>
      <c r="GA167" s="667"/>
      <c r="GB167" s="676"/>
      <c r="GC167" s="669"/>
      <c r="GD167" s="719"/>
      <c r="GE167" s="1326"/>
      <c r="GF167" s="497" t="e">
        <f t="shared" si="4399"/>
        <v>#N/A</v>
      </c>
      <c r="GG167" s="497" t="e">
        <f t="shared" si="4400"/>
        <v>#N/A</v>
      </c>
      <c r="GH167" s="498" t="e">
        <f t="shared" si="4401"/>
        <v>#N/A</v>
      </c>
      <c r="GI167" s="498">
        <f t="shared" si="4502"/>
        <v>0</v>
      </c>
      <c r="GJ167" s="498">
        <f t="shared" si="4503"/>
        <v>0</v>
      </c>
      <c r="GK167" s="498" t="e">
        <f t="shared" si="4504"/>
        <v>#N/A</v>
      </c>
      <c r="GL167" s="504">
        <f t="shared" si="4505"/>
        <v>0</v>
      </c>
      <c r="GM167" s="500">
        <f t="shared" si="4506"/>
        <v>0</v>
      </c>
      <c r="GP167" s="665"/>
      <c r="GQ167" s="666"/>
      <c r="GR167" s="667"/>
      <c r="GS167" s="676"/>
      <c r="GT167" s="669"/>
      <c r="GU167" s="719"/>
      <c r="GV167" s="1326"/>
      <c r="GW167" s="497" t="e">
        <f t="shared" si="4402"/>
        <v>#N/A</v>
      </c>
      <c r="GX167" s="497" t="e">
        <f t="shared" si="4403"/>
        <v>#N/A</v>
      </c>
      <c r="GY167" s="498" t="e">
        <f t="shared" si="4404"/>
        <v>#N/A</v>
      </c>
      <c r="GZ167" s="498">
        <f t="shared" si="4507"/>
        <v>0</v>
      </c>
      <c r="HA167" s="498">
        <f t="shared" si="4508"/>
        <v>0</v>
      </c>
      <c r="HB167" s="498" t="e">
        <f t="shared" si="4509"/>
        <v>#N/A</v>
      </c>
      <c r="HC167" s="504">
        <f t="shared" si="4510"/>
        <v>0</v>
      </c>
      <c r="HD167" s="500">
        <f t="shared" si="4511"/>
        <v>0</v>
      </c>
      <c r="HG167" s="665"/>
      <c r="HH167" s="666"/>
      <c r="HI167" s="667"/>
      <c r="HJ167" s="676"/>
      <c r="HK167" s="669"/>
      <c r="HL167" s="719"/>
      <c r="HM167" s="1326"/>
      <c r="HN167" s="497" t="e">
        <f t="shared" si="4405"/>
        <v>#N/A</v>
      </c>
      <c r="HO167" s="497" t="e">
        <f t="shared" si="4406"/>
        <v>#N/A</v>
      </c>
      <c r="HP167" s="498" t="e">
        <f t="shared" si="4407"/>
        <v>#N/A</v>
      </c>
      <c r="HQ167" s="498">
        <f t="shared" si="4512"/>
        <v>0</v>
      </c>
      <c r="HR167" s="498">
        <f t="shared" si="4513"/>
        <v>0</v>
      </c>
      <c r="HS167" s="498" t="e">
        <f t="shared" si="4514"/>
        <v>#N/A</v>
      </c>
      <c r="HT167" s="504">
        <f t="shared" si="4515"/>
        <v>0</v>
      </c>
      <c r="HU167" s="500">
        <f t="shared" si="4516"/>
        <v>0</v>
      </c>
      <c r="HX167" s="665"/>
      <c r="HY167" s="666"/>
      <c r="HZ167" s="667"/>
      <c r="IA167" s="676"/>
      <c r="IB167" s="669"/>
      <c r="IC167" s="719"/>
      <c r="ID167" s="1326"/>
      <c r="IE167" s="497" t="e">
        <f t="shared" si="4408"/>
        <v>#N/A</v>
      </c>
      <c r="IF167" s="497" t="e">
        <f t="shared" si="4409"/>
        <v>#N/A</v>
      </c>
      <c r="IG167" s="498" t="e">
        <f t="shared" si="4410"/>
        <v>#N/A</v>
      </c>
      <c r="IH167" s="498">
        <f t="shared" si="4517"/>
        <v>0</v>
      </c>
      <c r="II167" s="498">
        <f t="shared" si="4518"/>
        <v>0</v>
      </c>
      <c r="IJ167" s="498" t="e">
        <f t="shared" si="4519"/>
        <v>#N/A</v>
      </c>
      <c r="IK167" s="504">
        <f t="shared" si="4520"/>
        <v>0</v>
      </c>
      <c r="IL167" s="500">
        <f t="shared" si="4521"/>
        <v>0</v>
      </c>
      <c r="IO167" s="665"/>
      <c r="IP167" s="666"/>
      <c r="IQ167" s="667"/>
      <c r="IR167" s="676"/>
      <c r="IS167" s="669"/>
      <c r="IT167" s="719"/>
      <c r="IU167" s="1326"/>
      <c r="IV167" s="497" t="e">
        <f t="shared" si="4411"/>
        <v>#N/A</v>
      </c>
      <c r="IW167" s="497" t="e">
        <f t="shared" si="4412"/>
        <v>#N/A</v>
      </c>
      <c r="IX167" s="498" t="e">
        <f t="shared" si="4413"/>
        <v>#N/A</v>
      </c>
      <c r="IY167" s="498">
        <f t="shared" si="4522"/>
        <v>0</v>
      </c>
      <c r="IZ167" s="498">
        <f t="shared" si="4523"/>
        <v>0</v>
      </c>
      <c r="JA167" s="498" t="e">
        <f t="shared" si="4524"/>
        <v>#N/A</v>
      </c>
      <c r="JB167" s="504">
        <f t="shared" si="4525"/>
        <v>0</v>
      </c>
      <c r="JC167" s="500">
        <f t="shared" si="4526"/>
        <v>0</v>
      </c>
      <c r="JF167" s="665"/>
      <c r="JG167" s="666"/>
      <c r="JH167" s="667"/>
      <c r="JI167" s="676"/>
      <c r="JJ167" s="669"/>
      <c r="JK167" s="719"/>
      <c r="JL167" s="1326"/>
      <c r="JM167" s="497" t="e">
        <f t="shared" si="4414"/>
        <v>#N/A</v>
      </c>
      <c r="JN167" s="497" t="e">
        <f t="shared" si="4415"/>
        <v>#N/A</v>
      </c>
      <c r="JO167" s="498" t="e">
        <f t="shared" si="4416"/>
        <v>#N/A</v>
      </c>
      <c r="JP167" s="498">
        <f t="shared" si="4527"/>
        <v>0</v>
      </c>
      <c r="JQ167" s="498">
        <f t="shared" si="4528"/>
        <v>0</v>
      </c>
      <c r="JR167" s="498" t="e">
        <f t="shared" si="4529"/>
        <v>#N/A</v>
      </c>
      <c r="JS167" s="504">
        <f t="shared" si="4530"/>
        <v>0</v>
      </c>
      <c r="JT167" s="500">
        <f t="shared" si="4531"/>
        <v>0</v>
      </c>
      <c r="JW167" s="665"/>
      <c r="JX167" s="666"/>
      <c r="JY167" s="667"/>
      <c r="JZ167" s="676"/>
      <c r="KA167" s="669"/>
      <c r="KB167" s="719"/>
      <c r="KC167" s="1326"/>
      <c r="KD167" s="497" t="e">
        <f t="shared" si="4417"/>
        <v>#N/A</v>
      </c>
      <c r="KE167" s="497" t="e">
        <f t="shared" si="4418"/>
        <v>#N/A</v>
      </c>
      <c r="KF167" s="498" t="e">
        <f t="shared" si="4419"/>
        <v>#N/A</v>
      </c>
      <c r="KG167" s="498">
        <f t="shared" si="4532"/>
        <v>0</v>
      </c>
      <c r="KH167" s="498">
        <f t="shared" si="4533"/>
        <v>0</v>
      </c>
      <c r="KI167" s="498" t="e">
        <f t="shared" si="4534"/>
        <v>#N/A</v>
      </c>
      <c r="KJ167" s="504">
        <f t="shared" si="4535"/>
        <v>0</v>
      </c>
      <c r="KK167" s="500">
        <f t="shared" si="4536"/>
        <v>0</v>
      </c>
      <c r="KN167" s="665"/>
      <c r="KO167" s="666"/>
      <c r="KP167" s="667"/>
      <c r="KQ167" s="676"/>
      <c r="KR167" s="669"/>
      <c r="KS167" s="719"/>
      <c r="KT167" s="1326"/>
      <c r="KU167" s="497" t="e">
        <f t="shared" si="4420"/>
        <v>#N/A</v>
      </c>
      <c r="KV167" s="497" t="e">
        <f t="shared" si="4421"/>
        <v>#N/A</v>
      </c>
      <c r="KW167" s="498" t="e">
        <f t="shared" si="4422"/>
        <v>#N/A</v>
      </c>
      <c r="KX167" s="498">
        <f t="shared" si="4537"/>
        <v>0</v>
      </c>
      <c r="KY167" s="498">
        <f t="shared" si="4538"/>
        <v>0</v>
      </c>
      <c r="KZ167" s="498" t="e">
        <f t="shared" si="4539"/>
        <v>#N/A</v>
      </c>
      <c r="LA167" s="504">
        <f t="shared" si="4540"/>
        <v>0</v>
      </c>
      <c r="LB167" s="500">
        <f t="shared" si="4541"/>
        <v>0</v>
      </c>
      <c r="LE167" s="665"/>
      <c r="LF167" s="666"/>
      <c r="LG167" s="667"/>
      <c r="LH167" s="676"/>
      <c r="LI167" s="669"/>
      <c r="LJ167" s="719"/>
      <c r="LK167" s="1326"/>
      <c r="LL167" s="497" t="e">
        <f t="shared" si="4423"/>
        <v>#N/A</v>
      </c>
      <c r="LM167" s="497" t="e">
        <f t="shared" si="4424"/>
        <v>#N/A</v>
      </c>
      <c r="LN167" s="498" t="e">
        <f t="shared" si="4425"/>
        <v>#N/A</v>
      </c>
      <c r="LO167" s="498">
        <f t="shared" si="4542"/>
        <v>0</v>
      </c>
      <c r="LP167" s="498">
        <f t="shared" si="4543"/>
        <v>0</v>
      </c>
      <c r="LQ167" s="498" t="e">
        <f t="shared" si="4544"/>
        <v>#N/A</v>
      </c>
      <c r="LR167" s="504">
        <f t="shared" si="4545"/>
        <v>0</v>
      </c>
      <c r="LS167" s="500">
        <f t="shared" si="4546"/>
        <v>0</v>
      </c>
      <c r="LV167" s="665"/>
      <c r="LW167" s="666"/>
      <c r="LX167" s="667"/>
      <c r="LY167" s="676"/>
      <c r="LZ167" s="669"/>
      <c r="MA167" s="719"/>
      <c r="MB167" s="1326"/>
      <c r="MC167" s="497" t="e">
        <f t="shared" si="4426"/>
        <v>#N/A</v>
      </c>
      <c r="MD167" s="497" t="e">
        <f t="shared" si="4427"/>
        <v>#N/A</v>
      </c>
      <c r="ME167" s="498" t="e">
        <f t="shared" si="4428"/>
        <v>#N/A</v>
      </c>
      <c r="MF167" s="498">
        <f t="shared" si="4547"/>
        <v>0</v>
      </c>
      <c r="MG167" s="498">
        <f t="shared" si="4548"/>
        <v>0</v>
      </c>
      <c r="MH167" s="498" t="e">
        <f t="shared" si="4549"/>
        <v>#N/A</v>
      </c>
      <c r="MI167" s="504">
        <f t="shared" si="4550"/>
        <v>0</v>
      </c>
      <c r="MJ167" s="500">
        <f t="shared" si="4551"/>
        <v>0</v>
      </c>
      <c r="MM167" s="665"/>
      <c r="MN167" s="666"/>
      <c r="MO167" s="667"/>
      <c r="MP167" s="676"/>
      <c r="MQ167" s="669"/>
      <c r="MR167" s="719"/>
      <c r="MS167" s="1326"/>
      <c r="MT167" s="497" t="e">
        <f t="shared" si="4429"/>
        <v>#N/A</v>
      </c>
      <c r="MU167" s="497" t="e">
        <f t="shared" si="4430"/>
        <v>#N/A</v>
      </c>
      <c r="MV167" s="498" t="e">
        <f t="shared" si="4431"/>
        <v>#N/A</v>
      </c>
      <c r="MW167" s="498">
        <f t="shared" si="4552"/>
        <v>0</v>
      </c>
      <c r="MX167" s="498">
        <f t="shared" si="4553"/>
        <v>0</v>
      </c>
      <c r="MY167" s="498" t="e">
        <f t="shared" si="4554"/>
        <v>#N/A</v>
      </c>
      <c r="MZ167" s="504">
        <f t="shared" si="4555"/>
        <v>0</v>
      </c>
      <c r="NA167" s="500">
        <f t="shared" si="4556"/>
        <v>0</v>
      </c>
      <c r="ND167" s="665"/>
      <c r="NE167" s="666"/>
      <c r="NF167" s="667"/>
      <c r="NG167" s="676"/>
      <c r="NH167" s="669"/>
      <c r="NI167" s="719"/>
      <c r="NJ167" s="1326"/>
      <c r="NK167" s="497" t="e">
        <f t="shared" si="4432"/>
        <v>#N/A</v>
      </c>
      <c r="NL167" s="497" t="e">
        <f t="shared" si="4433"/>
        <v>#N/A</v>
      </c>
      <c r="NM167" s="498" t="e">
        <f t="shared" si="4434"/>
        <v>#N/A</v>
      </c>
      <c r="NN167" s="498">
        <f t="shared" si="4557"/>
        <v>0</v>
      </c>
      <c r="NO167" s="498">
        <f t="shared" si="4558"/>
        <v>0</v>
      </c>
      <c r="NP167" s="498" t="e">
        <f t="shared" si="4559"/>
        <v>#N/A</v>
      </c>
      <c r="NQ167" s="504">
        <f t="shared" si="4560"/>
        <v>0</v>
      </c>
      <c r="NR167" s="500">
        <f t="shared" si="4561"/>
        <v>0</v>
      </c>
      <c r="NU167" s="665"/>
      <c r="NV167" s="666"/>
      <c r="NW167" s="667"/>
      <c r="NX167" s="676"/>
      <c r="NY167" s="669"/>
      <c r="NZ167" s="719"/>
      <c r="OA167" s="1326"/>
      <c r="OB167" s="497" t="e">
        <f t="shared" si="4435"/>
        <v>#N/A</v>
      </c>
      <c r="OC167" s="497" t="e">
        <f t="shared" si="4436"/>
        <v>#N/A</v>
      </c>
      <c r="OD167" s="498" t="e">
        <f t="shared" si="4437"/>
        <v>#N/A</v>
      </c>
      <c r="OE167" s="498">
        <f t="shared" si="4562"/>
        <v>0</v>
      </c>
      <c r="OF167" s="498">
        <f t="shared" si="4563"/>
        <v>0</v>
      </c>
      <c r="OG167" s="498" t="e">
        <f t="shared" si="4564"/>
        <v>#N/A</v>
      </c>
      <c r="OH167" s="504">
        <f t="shared" si="4565"/>
        <v>0</v>
      </c>
      <c r="OI167" s="500">
        <f t="shared" si="4566"/>
        <v>0</v>
      </c>
      <c r="OL167" s="665"/>
      <c r="OM167" s="666"/>
      <c r="ON167" s="667"/>
      <c r="OO167" s="676"/>
      <c r="OP167" s="669"/>
      <c r="OQ167" s="719"/>
      <c r="OR167" s="1326"/>
      <c r="OS167" s="497" t="e">
        <f t="shared" si="4438"/>
        <v>#N/A</v>
      </c>
      <c r="OT167" s="497" t="e">
        <f t="shared" si="4439"/>
        <v>#N/A</v>
      </c>
      <c r="OU167" s="498" t="e">
        <f t="shared" si="4440"/>
        <v>#N/A</v>
      </c>
      <c r="OV167" s="498">
        <f t="shared" si="4567"/>
        <v>0</v>
      </c>
      <c r="OW167" s="498">
        <f t="shared" si="4568"/>
        <v>0</v>
      </c>
      <c r="OX167" s="498" t="e">
        <f t="shared" si="4569"/>
        <v>#N/A</v>
      </c>
      <c r="OY167" s="504">
        <f t="shared" si="4570"/>
        <v>0</v>
      </c>
      <c r="OZ167" s="500">
        <f t="shared" si="4571"/>
        <v>0</v>
      </c>
      <c r="PC167" s="665"/>
      <c r="PD167" s="666"/>
      <c r="PE167" s="667"/>
      <c r="PF167" s="676"/>
      <c r="PG167" s="669"/>
      <c r="PH167" s="719"/>
      <c r="PI167" s="1326"/>
      <c r="PJ167" s="497" t="e">
        <f t="shared" si="4441"/>
        <v>#N/A</v>
      </c>
      <c r="PK167" s="497" t="e">
        <f t="shared" si="4442"/>
        <v>#N/A</v>
      </c>
      <c r="PL167" s="498" t="e">
        <f t="shared" si="4443"/>
        <v>#N/A</v>
      </c>
      <c r="PM167" s="498">
        <f t="shared" si="4572"/>
        <v>0</v>
      </c>
      <c r="PN167" s="498">
        <f t="shared" si="4573"/>
        <v>0</v>
      </c>
      <c r="PO167" s="498" t="e">
        <f t="shared" si="4574"/>
        <v>#N/A</v>
      </c>
      <c r="PP167" s="504">
        <f t="shared" si="4575"/>
        <v>0</v>
      </c>
      <c r="PQ167" s="500">
        <f t="shared" si="4576"/>
        <v>0</v>
      </c>
      <c r="PT167" s="665"/>
      <c r="PU167" s="666"/>
      <c r="PV167" s="667"/>
      <c r="PW167" s="676"/>
      <c r="PX167" s="669"/>
      <c r="PY167" s="719"/>
      <c r="PZ167" s="1326"/>
      <c r="QA167" s="497" t="e">
        <f t="shared" si="4444"/>
        <v>#N/A</v>
      </c>
      <c r="QB167" s="497" t="e">
        <f t="shared" si="4445"/>
        <v>#N/A</v>
      </c>
      <c r="QC167" s="498" t="e">
        <f t="shared" si="4446"/>
        <v>#N/A</v>
      </c>
      <c r="QD167" s="498">
        <f t="shared" si="4577"/>
        <v>0</v>
      </c>
      <c r="QE167" s="498">
        <f t="shared" si="4578"/>
        <v>0</v>
      </c>
      <c r="QF167" s="498" t="e">
        <f t="shared" si="4579"/>
        <v>#N/A</v>
      </c>
      <c r="QG167" s="504">
        <f t="shared" si="4580"/>
        <v>0</v>
      </c>
      <c r="QH167" s="500">
        <f t="shared" si="4581"/>
        <v>0</v>
      </c>
      <c r="QK167" s="665"/>
      <c r="QL167" s="666"/>
      <c r="QM167" s="667"/>
      <c r="QN167" s="676"/>
      <c r="QO167" s="669"/>
      <c r="QP167" s="719"/>
      <c r="QQ167" s="1326"/>
      <c r="QR167" s="497" t="e">
        <f t="shared" si="4447"/>
        <v>#N/A</v>
      </c>
      <c r="QS167" s="497" t="e">
        <f t="shared" si="4448"/>
        <v>#N/A</v>
      </c>
      <c r="QT167" s="498" t="e">
        <f t="shared" si="4449"/>
        <v>#N/A</v>
      </c>
      <c r="QU167" s="498">
        <f t="shared" si="4582"/>
        <v>0</v>
      </c>
      <c r="QV167" s="498">
        <f t="shared" si="4583"/>
        <v>0</v>
      </c>
      <c r="QW167" s="498" t="e">
        <f t="shared" si="4584"/>
        <v>#N/A</v>
      </c>
      <c r="QX167" s="504">
        <f t="shared" si="4585"/>
        <v>0</v>
      </c>
      <c r="QY167" s="500">
        <f t="shared" si="4586"/>
        <v>0</v>
      </c>
      <c r="RB167" s="381"/>
      <c r="RC167" s="382"/>
      <c r="RD167" s="383"/>
      <c r="RE167" s="384"/>
      <c r="RF167" s="385"/>
      <c r="RG167" s="386"/>
      <c r="RH167" s="386"/>
      <c r="RI167" s="497"/>
      <c r="RJ167" s="497"/>
      <c r="RK167" s="501"/>
      <c r="RL167" s="501"/>
      <c r="RM167" s="501"/>
      <c r="RN167" s="501"/>
      <c r="RO167" s="502"/>
      <c r="RP167" s="503"/>
      <c r="RS167" s="381"/>
      <c r="RT167" s="382"/>
      <c r="RU167" s="383"/>
      <c r="RV167" s="384"/>
      <c r="RW167" s="385"/>
      <c r="RX167" s="386"/>
      <c r="RY167" s="386"/>
      <c r="RZ167" s="497"/>
      <c r="SA167" s="497"/>
      <c r="SB167" s="501"/>
      <c r="SC167" s="501"/>
      <c r="SD167" s="501"/>
      <c r="SE167" s="501"/>
      <c r="SF167" s="502"/>
      <c r="SG167" s="503"/>
      <c r="SJ167" s="381"/>
      <c r="SK167" s="382"/>
      <c r="SL167" s="383"/>
      <c r="SM167" s="384"/>
      <c r="SN167" s="385"/>
      <c r="SO167" s="386"/>
      <c r="SP167" s="386"/>
      <c r="SQ167" s="497"/>
      <c r="SR167" s="497"/>
      <c r="SS167" s="501"/>
      <c r="ST167" s="501"/>
      <c r="SU167" s="501"/>
      <c r="SV167" s="501"/>
      <c r="SW167" s="502"/>
      <c r="SX167" s="503"/>
    </row>
    <row r="168" spans="2:518" ht="39.75" hidden="1" customHeight="1" thickTop="1" thickBot="1">
      <c r="B168" s="577"/>
      <c r="C168" s="578"/>
      <c r="D168" s="579"/>
      <c r="E168" s="583"/>
      <c r="F168" s="581"/>
      <c r="G168" s="582"/>
      <c r="H168" s="595"/>
      <c r="K168" s="577"/>
      <c r="L168" s="767"/>
      <c r="M168" s="579"/>
      <c r="N168" s="583"/>
      <c r="O168" s="768"/>
      <c r="P168" s="582"/>
      <c r="Q168" s="810"/>
      <c r="R168" s="497"/>
      <c r="S168" s="497"/>
      <c r="T168" s="498"/>
      <c r="U168" s="498"/>
      <c r="V168" s="498"/>
      <c r="W168" s="498"/>
      <c r="X168" s="504"/>
      <c r="Y168" s="500"/>
      <c r="Z168" s="486"/>
      <c r="AA168" s="486"/>
      <c r="AB168" s="577"/>
      <c r="AC168" s="767"/>
      <c r="AD168" s="579"/>
      <c r="AE168" s="583"/>
      <c r="AF168" s="768"/>
      <c r="AG168" s="582"/>
      <c r="AH168" s="810"/>
      <c r="AI168" s="497"/>
      <c r="AJ168" s="497"/>
      <c r="AK168" s="498"/>
      <c r="AL168" s="498"/>
      <c r="AM168" s="498"/>
      <c r="AN168" s="498"/>
      <c r="AO168" s="504"/>
      <c r="AP168" s="500"/>
      <c r="AQ168" s="486"/>
      <c r="AR168" s="486"/>
      <c r="AS168" s="577"/>
      <c r="AT168" s="767"/>
      <c r="AU168" s="579"/>
      <c r="AV168" s="583"/>
      <c r="AW168" s="768"/>
      <c r="AX168" s="582"/>
      <c r="AY168" s="810"/>
      <c r="AZ168" s="497"/>
      <c r="BA168" s="497"/>
      <c r="BB168" s="498"/>
      <c r="BC168" s="498"/>
      <c r="BD168" s="498"/>
      <c r="BE168" s="498"/>
      <c r="BF168" s="504"/>
      <c r="BG168" s="500"/>
      <c r="BJ168" s="577"/>
      <c r="BK168" s="767"/>
      <c r="BL168" s="579"/>
      <c r="BM168" s="583"/>
      <c r="BN168" s="768"/>
      <c r="BO168" s="582"/>
      <c r="BP168" s="810"/>
      <c r="BQ168" s="497"/>
      <c r="BR168" s="497"/>
      <c r="BS168" s="498"/>
      <c r="BT168" s="498"/>
      <c r="BU168" s="498"/>
      <c r="BV168" s="498"/>
      <c r="BW168" s="504"/>
      <c r="BX168" s="500"/>
      <c r="CA168" s="577"/>
      <c r="CB168" s="767"/>
      <c r="CC168" s="579"/>
      <c r="CD168" s="583"/>
      <c r="CE168" s="768"/>
      <c r="CF168" s="582"/>
      <c r="CG168" s="810"/>
      <c r="CH168" s="497"/>
      <c r="CI168" s="497"/>
      <c r="CJ168" s="498"/>
      <c r="CK168" s="498"/>
      <c r="CL168" s="498"/>
      <c r="CM168" s="498"/>
      <c r="CN168" s="504"/>
      <c r="CO168" s="500"/>
      <c r="CR168" s="577"/>
      <c r="CS168" s="767"/>
      <c r="CT168" s="579"/>
      <c r="CU168" s="583"/>
      <c r="CV168" s="768"/>
      <c r="CW168" s="582"/>
      <c r="CX168" s="810"/>
      <c r="CY168" s="497"/>
      <c r="CZ168" s="497"/>
      <c r="DA168" s="498"/>
      <c r="DB168" s="498"/>
      <c r="DC168" s="498"/>
      <c r="DD168" s="498"/>
      <c r="DE168" s="504"/>
      <c r="DF168" s="500"/>
      <c r="DI168" s="577"/>
      <c r="DJ168" s="767"/>
      <c r="DK168" s="579"/>
      <c r="DL168" s="583"/>
      <c r="DM168" s="768"/>
      <c r="DN168" s="582"/>
      <c r="DO168" s="810"/>
      <c r="DP168" s="497"/>
      <c r="DQ168" s="497"/>
      <c r="DR168" s="498"/>
      <c r="DS168" s="498"/>
      <c r="DT168" s="498"/>
      <c r="DU168" s="498"/>
      <c r="DV168" s="504"/>
      <c r="DW168" s="500"/>
      <c r="DZ168" s="577"/>
      <c r="EA168" s="767"/>
      <c r="EB168" s="579"/>
      <c r="EC168" s="583"/>
      <c r="ED168" s="768"/>
      <c r="EE168" s="582"/>
      <c r="EF168" s="810"/>
      <c r="EG168" s="497"/>
      <c r="EH168" s="497"/>
      <c r="EI168" s="498"/>
      <c r="EJ168" s="498"/>
      <c r="EK168" s="498"/>
      <c r="EL168" s="498"/>
      <c r="EM168" s="504"/>
      <c r="EN168" s="500"/>
      <c r="EQ168" s="665"/>
      <c r="ER168" s="666"/>
      <c r="ES168" s="667"/>
      <c r="ET168" s="676"/>
      <c r="EU168" s="669"/>
      <c r="EV168" s="719"/>
      <c r="EW168" s="1326"/>
      <c r="EX168" s="497" t="e">
        <f t="shared" si="4393"/>
        <v>#N/A</v>
      </c>
      <c r="EY168" s="497" t="e">
        <f t="shared" si="4394"/>
        <v>#N/A</v>
      </c>
      <c r="EZ168" s="498" t="e">
        <f t="shared" si="4395"/>
        <v>#N/A</v>
      </c>
      <c r="FA168" s="498">
        <f t="shared" si="4492"/>
        <v>0</v>
      </c>
      <c r="FB168" s="498">
        <f t="shared" si="4493"/>
        <v>0</v>
      </c>
      <c r="FC168" s="498" t="e">
        <f t="shared" si="4494"/>
        <v>#N/A</v>
      </c>
      <c r="FD168" s="504">
        <f t="shared" si="4495"/>
        <v>0</v>
      </c>
      <c r="FE168" s="500">
        <f t="shared" si="4496"/>
        <v>0</v>
      </c>
      <c r="FH168" s="665"/>
      <c r="FI168" s="666"/>
      <c r="FJ168" s="667"/>
      <c r="FK168" s="676"/>
      <c r="FL168" s="669"/>
      <c r="FM168" s="719"/>
      <c r="FN168" s="1326"/>
      <c r="FO168" s="497" t="e">
        <f t="shared" si="4396"/>
        <v>#N/A</v>
      </c>
      <c r="FP168" s="497" t="e">
        <f t="shared" si="4397"/>
        <v>#N/A</v>
      </c>
      <c r="FQ168" s="498" t="e">
        <f t="shared" si="4398"/>
        <v>#N/A</v>
      </c>
      <c r="FR168" s="498">
        <f t="shared" si="4497"/>
        <v>0</v>
      </c>
      <c r="FS168" s="498">
        <f t="shared" si="4498"/>
        <v>0</v>
      </c>
      <c r="FT168" s="498" t="e">
        <f t="shared" si="4499"/>
        <v>#N/A</v>
      </c>
      <c r="FU168" s="504">
        <f t="shared" si="4500"/>
        <v>0</v>
      </c>
      <c r="FV168" s="500">
        <f t="shared" si="4501"/>
        <v>0</v>
      </c>
      <c r="FY168" s="665"/>
      <c r="FZ168" s="666"/>
      <c r="GA168" s="667"/>
      <c r="GB168" s="676"/>
      <c r="GC168" s="669"/>
      <c r="GD168" s="719"/>
      <c r="GE168" s="1326"/>
      <c r="GF168" s="497" t="e">
        <f t="shared" si="4399"/>
        <v>#N/A</v>
      </c>
      <c r="GG168" s="497" t="e">
        <f t="shared" si="4400"/>
        <v>#N/A</v>
      </c>
      <c r="GH168" s="498" t="e">
        <f t="shared" si="4401"/>
        <v>#N/A</v>
      </c>
      <c r="GI168" s="498">
        <f t="shared" si="4502"/>
        <v>0</v>
      </c>
      <c r="GJ168" s="498">
        <f t="shared" si="4503"/>
        <v>0</v>
      </c>
      <c r="GK168" s="498" t="e">
        <f t="shared" si="4504"/>
        <v>#N/A</v>
      </c>
      <c r="GL168" s="504">
        <f t="shared" si="4505"/>
        <v>0</v>
      </c>
      <c r="GM168" s="500">
        <f t="shared" si="4506"/>
        <v>0</v>
      </c>
      <c r="GP168" s="665"/>
      <c r="GQ168" s="666"/>
      <c r="GR168" s="667"/>
      <c r="GS168" s="676"/>
      <c r="GT168" s="669"/>
      <c r="GU168" s="719"/>
      <c r="GV168" s="1326"/>
      <c r="GW168" s="497" t="e">
        <f t="shared" si="4402"/>
        <v>#N/A</v>
      </c>
      <c r="GX168" s="497" t="e">
        <f t="shared" si="4403"/>
        <v>#N/A</v>
      </c>
      <c r="GY168" s="498" t="e">
        <f t="shared" si="4404"/>
        <v>#N/A</v>
      </c>
      <c r="GZ168" s="498">
        <f t="shared" si="4507"/>
        <v>0</v>
      </c>
      <c r="HA168" s="498">
        <f t="shared" si="4508"/>
        <v>0</v>
      </c>
      <c r="HB168" s="498" t="e">
        <f t="shared" si="4509"/>
        <v>#N/A</v>
      </c>
      <c r="HC168" s="504">
        <f t="shared" si="4510"/>
        <v>0</v>
      </c>
      <c r="HD168" s="500">
        <f t="shared" si="4511"/>
        <v>0</v>
      </c>
      <c r="HG168" s="665"/>
      <c r="HH168" s="666"/>
      <c r="HI168" s="667"/>
      <c r="HJ168" s="676"/>
      <c r="HK168" s="669"/>
      <c r="HL168" s="719"/>
      <c r="HM168" s="1326"/>
      <c r="HN168" s="497" t="e">
        <f t="shared" si="4405"/>
        <v>#N/A</v>
      </c>
      <c r="HO168" s="497" t="e">
        <f t="shared" si="4406"/>
        <v>#N/A</v>
      </c>
      <c r="HP168" s="498" t="e">
        <f t="shared" si="4407"/>
        <v>#N/A</v>
      </c>
      <c r="HQ168" s="498">
        <f t="shared" si="4512"/>
        <v>0</v>
      </c>
      <c r="HR168" s="498">
        <f t="shared" si="4513"/>
        <v>0</v>
      </c>
      <c r="HS168" s="498" t="e">
        <f t="shared" si="4514"/>
        <v>#N/A</v>
      </c>
      <c r="HT168" s="504">
        <f t="shared" si="4515"/>
        <v>0</v>
      </c>
      <c r="HU168" s="500">
        <f t="shared" si="4516"/>
        <v>0</v>
      </c>
      <c r="HX168" s="665"/>
      <c r="HY168" s="666"/>
      <c r="HZ168" s="667"/>
      <c r="IA168" s="676"/>
      <c r="IB168" s="669"/>
      <c r="IC168" s="719"/>
      <c r="ID168" s="1326"/>
      <c r="IE168" s="497" t="e">
        <f t="shared" si="4408"/>
        <v>#N/A</v>
      </c>
      <c r="IF168" s="497" t="e">
        <f t="shared" si="4409"/>
        <v>#N/A</v>
      </c>
      <c r="IG168" s="498" t="e">
        <f t="shared" si="4410"/>
        <v>#N/A</v>
      </c>
      <c r="IH168" s="498">
        <f t="shared" si="4517"/>
        <v>0</v>
      </c>
      <c r="II168" s="498">
        <f t="shared" si="4518"/>
        <v>0</v>
      </c>
      <c r="IJ168" s="498" t="e">
        <f t="shared" si="4519"/>
        <v>#N/A</v>
      </c>
      <c r="IK168" s="504">
        <f t="shared" si="4520"/>
        <v>0</v>
      </c>
      <c r="IL168" s="500">
        <f t="shared" si="4521"/>
        <v>0</v>
      </c>
      <c r="IO168" s="665"/>
      <c r="IP168" s="666"/>
      <c r="IQ168" s="667"/>
      <c r="IR168" s="676"/>
      <c r="IS168" s="669"/>
      <c r="IT168" s="719"/>
      <c r="IU168" s="1326"/>
      <c r="IV168" s="497" t="e">
        <f t="shared" si="4411"/>
        <v>#N/A</v>
      </c>
      <c r="IW168" s="497" t="e">
        <f t="shared" si="4412"/>
        <v>#N/A</v>
      </c>
      <c r="IX168" s="498" t="e">
        <f t="shared" si="4413"/>
        <v>#N/A</v>
      </c>
      <c r="IY168" s="498">
        <f t="shared" si="4522"/>
        <v>0</v>
      </c>
      <c r="IZ168" s="498">
        <f t="shared" si="4523"/>
        <v>0</v>
      </c>
      <c r="JA168" s="498" t="e">
        <f t="shared" si="4524"/>
        <v>#N/A</v>
      </c>
      <c r="JB168" s="504">
        <f t="shared" si="4525"/>
        <v>0</v>
      </c>
      <c r="JC168" s="500">
        <f t="shared" si="4526"/>
        <v>0</v>
      </c>
      <c r="JF168" s="665"/>
      <c r="JG168" s="666"/>
      <c r="JH168" s="667"/>
      <c r="JI168" s="676"/>
      <c r="JJ168" s="669"/>
      <c r="JK168" s="719"/>
      <c r="JL168" s="1326"/>
      <c r="JM168" s="497" t="e">
        <f t="shared" si="4414"/>
        <v>#N/A</v>
      </c>
      <c r="JN168" s="497" t="e">
        <f t="shared" si="4415"/>
        <v>#N/A</v>
      </c>
      <c r="JO168" s="498" t="e">
        <f t="shared" si="4416"/>
        <v>#N/A</v>
      </c>
      <c r="JP168" s="498">
        <f t="shared" si="4527"/>
        <v>0</v>
      </c>
      <c r="JQ168" s="498">
        <f t="shared" si="4528"/>
        <v>0</v>
      </c>
      <c r="JR168" s="498" t="e">
        <f t="shared" si="4529"/>
        <v>#N/A</v>
      </c>
      <c r="JS168" s="504">
        <f t="shared" si="4530"/>
        <v>0</v>
      </c>
      <c r="JT168" s="500">
        <f t="shared" si="4531"/>
        <v>0</v>
      </c>
      <c r="JW168" s="665"/>
      <c r="JX168" s="666"/>
      <c r="JY168" s="667"/>
      <c r="JZ168" s="676"/>
      <c r="KA168" s="669"/>
      <c r="KB168" s="719"/>
      <c r="KC168" s="1326"/>
      <c r="KD168" s="497" t="e">
        <f t="shared" si="4417"/>
        <v>#N/A</v>
      </c>
      <c r="KE168" s="497" t="e">
        <f t="shared" si="4418"/>
        <v>#N/A</v>
      </c>
      <c r="KF168" s="498" t="e">
        <f t="shared" si="4419"/>
        <v>#N/A</v>
      </c>
      <c r="KG168" s="498">
        <f t="shared" si="4532"/>
        <v>0</v>
      </c>
      <c r="KH168" s="498">
        <f t="shared" si="4533"/>
        <v>0</v>
      </c>
      <c r="KI168" s="498" t="e">
        <f t="shared" si="4534"/>
        <v>#N/A</v>
      </c>
      <c r="KJ168" s="504">
        <f t="shared" si="4535"/>
        <v>0</v>
      </c>
      <c r="KK168" s="500">
        <f t="shared" si="4536"/>
        <v>0</v>
      </c>
      <c r="KN168" s="665"/>
      <c r="KO168" s="666"/>
      <c r="KP168" s="667"/>
      <c r="KQ168" s="676"/>
      <c r="KR168" s="669"/>
      <c r="KS168" s="719"/>
      <c r="KT168" s="1326"/>
      <c r="KU168" s="497" t="e">
        <f t="shared" si="4420"/>
        <v>#N/A</v>
      </c>
      <c r="KV168" s="497" t="e">
        <f t="shared" si="4421"/>
        <v>#N/A</v>
      </c>
      <c r="KW168" s="498" t="e">
        <f t="shared" si="4422"/>
        <v>#N/A</v>
      </c>
      <c r="KX168" s="498">
        <f t="shared" si="4537"/>
        <v>0</v>
      </c>
      <c r="KY168" s="498">
        <f t="shared" si="4538"/>
        <v>0</v>
      </c>
      <c r="KZ168" s="498" t="e">
        <f t="shared" si="4539"/>
        <v>#N/A</v>
      </c>
      <c r="LA168" s="504">
        <f t="shared" si="4540"/>
        <v>0</v>
      </c>
      <c r="LB168" s="500">
        <f t="shared" si="4541"/>
        <v>0</v>
      </c>
      <c r="LE168" s="665"/>
      <c r="LF168" s="666"/>
      <c r="LG168" s="667"/>
      <c r="LH168" s="676"/>
      <c r="LI168" s="669"/>
      <c r="LJ168" s="719"/>
      <c r="LK168" s="1326"/>
      <c r="LL168" s="497" t="e">
        <f t="shared" si="4423"/>
        <v>#N/A</v>
      </c>
      <c r="LM168" s="497" t="e">
        <f t="shared" si="4424"/>
        <v>#N/A</v>
      </c>
      <c r="LN168" s="498" t="e">
        <f t="shared" si="4425"/>
        <v>#N/A</v>
      </c>
      <c r="LO168" s="498">
        <f t="shared" si="4542"/>
        <v>0</v>
      </c>
      <c r="LP168" s="498">
        <f t="shared" si="4543"/>
        <v>0</v>
      </c>
      <c r="LQ168" s="498" t="e">
        <f t="shared" si="4544"/>
        <v>#N/A</v>
      </c>
      <c r="LR168" s="504">
        <f t="shared" si="4545"/>
        <v>0</v>
      </c>
      <c r="LS168" s="500">
        <f t="shared" si="4546"/>
        <v>0</v>
      </c>
      <c r="LV168" s="665"/>
      <c r="LW168" s="666"/>
      <c r="LX168" s="667"/>
      <c r="LY168" s="676"/>
      <c r="LZ168" s="669"/>
      <c r="MA168" s="719"/>
      <c r="MB168" s="1326"/>
      <c r="MC168" s="497" t="e">
        <f t="shared" si="4426"/>
        <v>#N/A</v>
      </c>
      <c r="MD168" s="497" t="e">
        <f t="shared" si="4427"/>
        <v>#N/A</v>
      </c>
      <c r="ME168" s="498" t="e">
        <f t="shared" si="4428"/>
        <v>#N/A</v>
      </c>
      <c r="MF168" s="498">
        <f t="shared" si="4547"/>
        <v>0</v>
      </c>
      <c r="MG168" s="498">
        <f t="shared" si="4548"/>
        <v>0</v>
      </c>
      <c r="MH168" s="498" t="e">
        <f t="shared" si="4549"/>
        <v>#N/A</v>
      </c>
      <c r="MI168" s="504">
        <f t="shared" si="4550"/>
        <v>0</v>
      </c>
      <c r="MJ168" s="500">
        <f t="shared" si="4551"/>
        <v>0</v>
      </c>
      <c r="MM168" s="665"/>
      <c r="MN168" s="666"/>
      <c r="MO168" s="667"/>
      <c r="MP168" s="676"/>
      <c r="MQ168" s="669"/>
      <c r="MR168" s="719"/>
      <c r="MS168" s="1326"/>
      <c r="MT168" s="497" t="e">
        <f t="shared" si="4429"/>
        <v>#N/A</v>
      </c>
      <c r="MU168" s="497" t="e">
        <f t="shared" si="4430"/>
        <v>#N/A</v>
      </c>
      <c r="MV168" s="498" t="e">
        <f t="shared" si="4431"/>
        <v>#N/A</v>
      </c>
      <c r="MW168" s="498">
        <f t="shared" si="4552"/>
        <v>0</v>
      </c>
      <c r="MX168" s="498">
        <f t="shared" si="4553"/>
        <v>0</v>
      </c>
      <c r="MY168" s="498" t="e">
        <f t="shared" si="4554"/>
        <v>#N/A</v>
      </c>
      <c r="MZ168" s="504">
        <f t="shared" si="4555"/>
        <v>0</v>
      </c>
      <c r="NA168" s="500">
        <f t="shared" si="4556"/>
        <v>0</v>
      </c>
      <c r="ND168" s="665"/>
      <c r="NE168" s="666"/>
      <c r="NF168" s="667"/>
      <c r="NG168" s="676"/>
      <c r="NH168" s="669"/>
      <c r="NI168" s="719"/>
      <c r="NJ168" s="1326"/>
      <c r="NK168" s="497" t="e">
        <f t="shared" si="4432"/>
        <v>#N/A</v>
      </c>
      <c r="NL168" s="497" t="e">
        <f t="shared" si="4433"/>
        <v>#N/A</v>
      </c>
      <c r="NM168" s="498" t="e">
        <f t="shared" si="4434"/>
        <v>#N/A</v>
      </c>
      <c r="NN168" s="498">
        <f t="shared" si="4557"/>
        <v>0</v>
      </c>
      <c r="NO168" s="498">
        <f t="shared" si="4558"/>
        <v>0</v>
      </c>
      <c r="NP168" s="498" t="e">
        <f t="shared" si="4559"/>
        <v>#N/A</v>
      </c>
      <c r="NQ168" s="504">
        <f t="shared" si="4560"/>
        <v>0</v>
      </c>
      <c r="NR168" s="500">
        <f t="shared" si="4561"/>
        <v>0</v>
      </c>
      <c r="NU168" s="665"/>
      <c r="NV168" s="666"/>
      <c r="NW168" s="667"/>
      <c r="NX168" s="676"/>
      <c r="NY168" s="669"/>
      <c r="NZ168" s="719"/>
      <c r="OA168" s="1326"/>
      <c r="OB168" s="497" t="e">
        <f t="shared" si="4435"/>
        <v>#N/A</v>
      </c>
      <c r="OC168" s="497" t="e">
        <f t="shared" si="4436"/>
        <v>#N/A</v>
      </c>
      <c r="OD168" s="498" t="e">
        <f t="shared" si="4437"/>
        <v>#N/A</v>
      </c>
      <c r="OE168" s="498">
        <f t="shared" si="4562"/>
        <v>0</v>
      </c>
      <c r="OF168" s="498">
        <f t="shared" si="4563"/>
        <v>0</v>
      </c>
      <c r="OG168" s="498" t="e">
        <f t="shared" si="4564"/>
        <v>#N/A</v>
      </c>
      <c r="OH168" s="504">
        <f t="shared" si="4565"/>
        <v>0</v>
      </c>
      <c r="OI168" s="500">
        <f t="shared" si="4566"/>
        <v>0</v>
      </c>
      <c r="OL168" s="665"/>
      <c r="OM168" s="666"/>
      <c r="ON168" s="667"/>
      <c r="OO168" s="676"/>
      <c r="OP168" s="669"/>
      <c r="OQ168" s="719"/>
      <c r="OR168" s="1326"/>
      <c r="OS168" s="497" t="e">
        <f t="shared" si="4438"/>
        <v>#N/A</v>
      </c>
      <c r="OT168" s="497" t="e">
        <f t="shared" si="4439"/>
        <v>#N/A</v>
      </c>
      <c r="OU168" s="498" t="e">
        <f t="shared" si="4440"/>
        <v>#N/A</v>
      </c>
      <c r="OV168" s="498">
        <f t="shared" si="4567"/>
        <v>0</v>
      </c>
      <c r="OW168" s="498">
        <f t="shared" si="4568"/>
        <v>0</v>
      </c>
      <c r="OX168" s="498" t="e">
        <f t="shared" si="4569"/>
        <v>#N/A</v>
      </c>
      <c r="OY168" s="504">
        <f t="shared" si="4570"/>
        <v>0</v>
      </c>
      <c r="OZ168" s="500">
        <f t="shared" si="4571"/>
        <v>0</v>
      </c>
      <c r="PC168" s="665"/>
      <c r="PD168" s="666"/>
      <c r="PE168" s="667"/>
      <c r="PF168" s="676"/>
      <c r="PG168" s="669"/>
      <c r="PH168" s="719"/>
      <c r="PI168" s="1326"/>
      <c r="PJ168" s="497" t="e">
        <f t="shared" si="4441"/>
        <v>#N/A</v>
      </c>
      <c r="PK168" s="497" t="e">
        <f t="shared" si="4442"/>
        <v>#N/A</v>
      </c>
      <c r="PL168" s="498" t="e">
        <f t="shared" si="4443"/>
        <v>#N/A</v>
      </c>
      <c r="PM168" s="498">
        <f t="shared" si="4572"/>
        <v>0</v>
      </c>
      <c r="PN168" s="498">
        <f t="shared" si="4573"/>
        <v>0</v>
      </c>
      <c r="PO168" s="498" t="e">
        <f t="shared" si="4574"/>
        <v>#N/A</v>
      </c>
      <c r="PP168" s="504">
        <f t="shared" si="4575"/>
        <v>0</v>
      </c>
      <c r="PQ168" s="500">
        <f t="shared" si="4576"/>
        <v>0</v>
      </c>
      <c r="PT168" s="665"/>
      <c r="PU168" s="666"/>
      <c r="PV168" s="667"/>
      <c r="PW168" s="676"/>
      <c r="PX168" s="669"/>
      <c r="PY168" s="719"/>
      <c r="PZ168" s="1326"/>
      <c r="QA168" s="497" t="e">
        <f t="shared" si="4444"/>
        <v>#N/A</v>
      </c>
      <c r="QB168" s="497" t="e">
        <f t="shared" si="4445"/>
        <v>#N/A</v>
      </c>
      <c r="QC168" s="498" t="e">
        <f t="shared" si="4446"/>
        <v>#N/A</v>
      </c>
      <c r="QD168" s="498">
        <f t="shared" si="4577"/>
        <v>0</v>
      </c>
      <c r="QE168" s="498">
        <f t="shared" si="4578"/>
        <v>0</v>
      </c>
      <c r="QF168" s="498" t="e">
        <f t="shared" si="4579"/>
        <v>#N/A</v>
      </c>
      <c r="QG168" s="504">
        <f t="shared" si="4580"/>
        <v>0</v>
      </c>
      <c r="QH168" s="500">
        <f t="shared" si="4581"/>
        <v>0</v>
      </c>
      <c r="QK168" s="665"/>
      <c r="QL168" s="666"/>
      <c r="QM168" s="667"/>
      <c r="QN168" s="676"/>
      <c r="QO168" s="669"/>
      <c r="QP168" s="719"/>
      <c r="QQ168" s="1326"/>
      <c r="QR168" s="497" t="e">
        <f t="shared" si="4447"/>
        <v>#N/A</v>
      </c>
      <c r="QS168" s="497" t="e">
        <f t="shared" si="4448"/>
        <v>#N/A</v>
      </c>
      <c r="QT168" s="498" t="e">
        <f t="shared" si="4449"/>
        <v>#N/A</v>
      </c>
      <c r="QU168" s="498">
        <f t="shared" si="4582"/>
        <v>0</v>
      </c>
      <c r="QV168" s="498">
        <f t="shared" si="4583"/>
        <v>0</v>
      </c>
      <c r="QW168" s="498" t="e">
        <f t="shared" si="4584"/>
        <v>#N/A</v>
      </c>
      <c r="QX168" s="504">
        <f t="shared" si="4585"/>
        <v>0</v>
      </c>
      <c r="QY168" s="500">
        <f t="shared" si="4586"/>
        <v>0</v>
      </c>
      <c r="RB168" s="381"/>
      <c r="RC168" s="382"/>
      <c r="RD168" s="383"/>
      <c r="RE168" s="384"/>
      <c r="RF168" s="385"/>
      <c r="RG168" s="386"/>
      <c r="RH168" s="386"/>
      <c r="RI168" s="497"/>
      <c r="RJ168" s="497"/>
      <c r="RK168" s="501"/>
      <c r="RL168" s="501"/>
      <c r="RM168" s="501"/>
      <c r="RN168" s="501"/>
      <c r="RO168" s="502"/>
      <c r="RP168" s="503"/>
      <c r="RS168" s="381"/>
      <c r="RT168" s="382"/>
      <c r="RU168" s="383"/>
      <c r="RV168" s="384"/>
      <c r="RW168" s="385"/>
      <c r="RX168" s="386"/>
      <c r="RY168" s="386"/>
      <c r="RZ168" s="497"/>
      <c r="SA168" s="497"/>
      <c r="SB168" s="501"/>
      <c r="SC168" s="501"/>
      <c r="SD168" s="501"/>
      <c r="SE168" s="501"/>
      <c r="SF168" s="502"/>
      <c r="SG168" s="503"/>
      <c r="SJ168" s="381"/>
      <c r="SK168" s="382"/>
      <c r="SL168" s="383"/>
      <c r="SM168" s="384"/>
      <c r="SN168" s="385"/>
      <c r="SO168" s="386"/>
      <c r="SP168" s="386"/>
      <c r="SQ168" s="497"/>
      <c r="SR168" s="497"/>
      <c r="SS168" s="501"/>
      <c r="ST168" s="501"/>
      <c r="SU168" s="501"/>
      <c r="SV168" s="501"/>
      <c r="SW168" s="502"/>
      <c r="SX168" s="503"/>
    </row>
    <row r="169" spans="2:518" ht="39.75" hidden="1" customHeight="1" thickTop="1" thickBot="1">
      <c r="B169" s="577"/>
      <c r="C169" s="578"/>
      <c r="D169" s="579"/>
      <c r="E169" s="583"/>
      <c r="F169" s="581"/>
      <c r="G169" s="582"/>
      <c r="H169" s="595"/>
      <c r="K169" s="577"/>
      <c r="L169" s="767"/>
      <c r="M169" s="579"/>
      <c r="N169" s="583"/>
      <c r="O169" s="768"/>
      <c r="P169" s="582"/>
      <c r="Q169" s="808"/>
      <c r="R169" s="497"/>
      <c r="S169" s="497"/>
      <c r="T169" s="498"/>
      <c r="U169" s="498"/>
      <c r="V169" s="498"/>
      <c r="W169" s="498"/>
      <c r="X169" s="504"/>
      <c r="Y169" s="500"/>
      <c r="Z169" s="486"/>
      <c r="AA169" s="486"/>
      <c r="AB169" s="577"/>
      <c r="AC169" s="767"/>
      <c r="AD169" s="579"/>
      <c r="AE169" s="583"/>
      <c r="AF169" s="768"/>
      <c r="AG169" s="582"/>
      <c r="AH169" s="808"/>
      <c r="AI169" s="497"/>
      <c r="AJ169" s="497"/>
      <c r="AK169" s="498"/>
      <c r="AL169" s="498"/>
      <c r="AM169" s="498"/>
      <c r="AN169" s="498"/>
      <c r="AO169" s="504"/>
      <c r="AP169" s="500"/>
      <c r="AQ169" s="486"/>
      <c r="AR169" s="486"/>
      <c r="AS169" s="577"/>
      <c r="AT169" s="767"/>
      <c r="AU169" s="579"/>
      <c r="AV169" s="583"/>
      <c r="AW169" s="768"/>
      <c r="AX169" s="582"/>
      <c r="AY169" s="808"/>
      <c r="AZ169" s="497"/>
      <c r="BA169" s="497"/>
      <c r="BB169" s="498"/>
      <c r="BC169" s="498"/>
      <c r="BD169" s="498"/>
      <c r="BE169" s="498"/>
      <c r="BF169" s="504"/>
      <c r="BG169" s="500"/>
      <c r="BJ169" s="577"/>
      <c r="BK169" s="767"/>
      <c r="BL169" s="579"/>
      <c r="BM169" s="583"/>
      <c r="BN169" s="768"/>
      <c r="BO169" s="582"/>
      <c r="BP169" s="808"/>
      <c r="BQ169" s="497"/>
      <c r="BR169" s="497"/>
      <c r="BS169" s="498"/>
      <c r="BT169" s="498"/>
      <c r="BU169" s="498"/>
      <c r="BV169" s="498"/>
      <c r="BW169" s="504"/>
      <c r="BX169" s="500"/>
      <c r="CA169" s="577"/>
      <c r="CB169" s="767"/>
      <c r="CC169" s="579"/>
      <c r="CD169" s="583"/>
      <c r="CE169" s="768"/>
      <c r="CF169" s="582"/>
      <c r="CG169" s="808"/>
      <c r="CH169" s="497"/>
      <c r="CI169" s="497"/>
      <c r="CJ169" s="498"/>
      <c r="CK169" s="498"/>
      <c r="CL169" s="498"/>
      <c r="CM169" s="498"/>
      <c r="CN169" s="504"/>
      <c r="CO169" s="500"/>
      <c r="CR169" s="577"/>
      <c r="CS169" s="767"/>
      <c r="CT169" s="579"/>
      <c r="CU169" s="583"/>
      <c r="CV169" s="768"/>
      <c r="CW169" s="582"/>
      <c r="CX169" s="808"/>
      <c r="CY169" s="497"/>
      <c r="CZ169" s="497"/>
      <c r="DA169" s="498"/>
      <c r="DB169" s="498"/>
      <c r="DC169" s="498"/>
      <c r="DD169" s="498"/>
      <c r="DE169" s="504"/>
      <c r="DF169" s="500"/>
      <c r="DI169" s="577"/>
      <c r="DJ169" s="767"/>
      <c r="DK169" s="579"/>
      <c r="DL169" s="583"/>
      <c r="DM169" s="768"/>
      <c r="DN169" s="582"/>
      <c r="DO169" s="808"/>
      <c r="DP169" s="497"/>
      <c r="DQ169" s="497"/>
      <c r="DR169" s="498"/>
      <c r="DS169" s="498"/>
      <c r="DT169" s="498"/>
      <c r="DU169" s="498"/>
      <c r="DV169" s="504"/>
      <c r="DW169" s="500"/>
      <c r="DZ169" s="577"/>
      <c r="EA169" s="767"/>
      <c r="EB169" s="579"/>
      <c r="EC169" s="583"/>
      <c r="ED169" s="768"/>
      <c r="EE169" s="582"/>
      <c r="EF169" s="808"/>
      <c r="EG169" s="497"/>
      <c r="EH169" s="497"/>
      <c r="EI169" s="498"/>
      <c r="EJ169" s="498"/>
      <c r="EK169" s="498"/>
      <c r="EL169" s="498"/>
      <c r="EM169" s="504"/>
      <c r="EN169" s="500"/>
      <c r="EQ169" s="665"/>
      <c r="ER169" s="666"/>
      <c r="ES169" s="667"/>
      <c r="ET169" s="676"/>
      <c r="EU169" s="669"/>
      <c r="EV169" s="719"/>
      <c r="EW169" s="1326"/>
      <c r="EX169" s="497" t="e">
        <f t="shared" si="4393"/>
        <v>#N/A</v>
      </c>
      <c r="EY169" s="497" t="e">
        <f t="shared" si="4394"/>
        <v>#N/A</v>
      </c>
      <c r="EZ169" s="498" t="e">
        <f t="shared" si="4395"/>
        <v>#N/A</v>
      </c>
      <c r="FA169" s="498">
        <f t="shared" si="4492"/>
        <v>0</v>
      </c>
      <c r="FB169" s="498">
        <f t="shared" si="4493"/>
        <v>0</v>
      </c>
      <c r="FC169" s="498" t="e">
        <f t="shared" si="4494"/>
        <v>#N/A</v>
      </c>
      <c r="FD169" s="504">
        <f t="shared" si="4495"/>
        <v>0</v>
      </c>
      <c r="FE169" s="500">
        <f t="shared" si="4496"/>
        <v>0</v>
      </c>
      <c r="FH169" s="665"/>
      <c r="FI169" s="666"/>
      <c r="FJ169" s="667"/>
      <c r="FK169" s="676"/>
      <c r="FL169" s="669"/>
      <c r="FM169" s="719"/>
      <c r="FN169" s="1326"/>
      <c r="FO169" s="497" t="e">
        <f t="shared" si="4396"/>
        <v>#N/A</v>
      </c>
      <c r="FP169" s="497" t="e">
        <f t="shared" si="4397"/>
        <v>#N/A</v>
      </c>
      <c r="FQ169" s="498" t="e">
        <f t="shared" si="4398"/>
        <v>#N/A</v>
      </c>
      <c r="FR169" s="498">
        <f t="shared" si="4497"/>
        <v>0</v>
      </c>
      <c r="FS169" s="498">
        <f t="shared" si="4498"/>
        <v>0</v>
      </c>
      <c r="FT169" s="498" t="e">
        <f t="shared" si="4499"/>
        <v>#N/A</v>
      </c>
      <c r="FU169" s="504">
        <f t="shared" si="4500"/>
        <v>0</v>
      </c>
      <c r="FV169" s="500">
        <f t="shared" si="4501"/>
        <v>0</v>
      </c>
      <c r="FY169" s="665"/>
      <c r="FZ169" s="666"/>
      <c r="GA169" s="667"/>
      <c r="GB169" s="676"/>
      <c r="GC169" s="669"/>
      <c r="GD169" s="719"/>
      <c r="GE169" s="1326"/>
      <c r="GF169" s="497" t="e">
        <f t="shared" si="4399"/>
        <v>#N/A</v>
      </c>
      <c r="GG169" s="497" t="e">
        <f t="shared" si="4400"/>
        <v>#N/A</v>
      </c>
      <c r="GH169" s="498" t="e">
        <f t="shared" si="4401"/>
        <v>#N/A</v>
      </c>
      <c r="GI169" s="498">
        <f t="shared" si="4502"/>
        <v>0</v>
      </c>
      <c r="GJ169" s="498">
        <f t="shared" si="4503"/>
        <v>0</v>
      </c>
      <c r="GK169" s="498" t="e">
        <f t="shared" si="4504"/>
        <v>#N/A</v>
      </c>
      <c r="GL169" s="504">
        <f t="shared" si="4505"/>
        <v>0</v>
      </c>
      <c r="GM169" s="500">
        <f t="shared" si="4506"/>
        <v>0</v>
      </c>
      <c r="GP169" s="665"/>
      <c r="GQ169" s="666"/>
      <c r="GR169" s="667"/>
      <c r="GS169" s="676"/>
      <c r="GT169" s="669"/>
      <c r="GU169" s="719"/>
      <c r="GV169" s="1326"/>
      <c r="GW169" s="497" t="e">
        <f t="shared" si="4402"/>
        <v>#N/A</v>
      </c>
      <c r="GX169" s="497" t="e">
        <f t="shared" si="4403"/>
        <v>#N/A</v>
      </c>
      <c r="GY169" s="498" t="e">
        <f t="shared" si="4404"/>
        <v>#N/A</v>
      </c>
      <c r="GZ169" s="498">
        <f t="shared" si="4507"/>
        <v>0</v>
      </c>
      <c r="HA169" s="498">
        <f t="shared" si="4508"/>
        <v>0</v>
      </c>
      <c r="HB169" s="498" t="e">
        <f t="shared" si="4509"/>
        <v>#N/A</v>
      </c>
      <c r="HC169" s="504">
        <f t="shared" si="4510"/>
        <v>0</v>
      </c>
      <c r="HD169" s="500">
        <f t="shared" si="4511"/>
        <v>0</v>
      </c>
      <c r="HG169" s="665"/>
      <c r="HH169" s="666"/>
      <c r="HI169" s="667"/>
      <c r="HJ169" s="676"/>
      <c r="HK169" s="669"/>
      <c r="HL169" s="719"/>
      <c r="HM169" s="1326"/>
      <c r="HN169" s="497" t="e">
        <f t="shared" si="4405"/>
        <v>#N/A</v>
      </c>
      <c r="HO169" s="497" t="e">
        <f t="shared" si="4406"/>
        <v>#N/A</v>
      </c>
      <c r="HP169" s="498" t="e">
        <f t="shared" si="4407"/>
        <v>#N/A</v>
      </c>
      <c r="HQ169" s="498">
        <f t="shared" si="4512"/>
        <v>0</v>
      </c>
      <c r="HR169" s="498">
        <f t="shared" si="4513"/>
        <v>0</v>
      </c>
      <c r="HS169" s="498" t="e">
        <f t="shared" si="4514"/>
        <v>#N/A</v>
      </c>
      <c r="HT169" s="504">
        <f t="shared" si="4515"/>
        <v>0</v>
      </c>
      <c r="HU169" s="500">
        <f t="shared" si="4516"/>
        <v>0</v>
      </c>
      <c r="HX169" s="665"/>
      <c r="HY169" s="666"/>
      <c r="HZ169" s="667"/>
      <c r="IA169" s="676"/>
      <c r="IB169" s="669"/>
      <c r="IC169" s="719"/>
      <c r="ID169" s="1326"/>
      <c r="IE169" s="497" t="e">
        <f t="shared" si="4408"/>
        <v>#N/A</v>
      </c>
      <c r="IF169" s="497" t="e">
        <f t="shared" si="4409"/>
        <v>#N/A</v>
      </c>
      <c r="IG169" s="498" t="e">
        <f t="shared" si="4410"/>
        <v>#N/A</v>
      </c>
      <c r="IH169" s="498">
        <f t="shared" si="4517"/>
        <v>0</v>
      </c>
      <c r="II169" s="498">
        <f t="shared" si="4518"/>
        <v>0</v>
      </c>
      <c r="IJ169" s="498" t="e">
        <f t="shared" si="4519"/>
        <v>#N/A</v>
      </c>
      <c r="IK169" s="504">
        <f t="shared" si="4520"/>
        <v>0</v>
      </c>
      <c r="IL169" s="500">
        <f t="shared" si="4521"/>
        <v>0</v>
      </c>
      <c r="IO169" s="665"/>
      <c r="IP169" s="666"/>
      <c r="IQ169" s="667"/>
      <c r="IR169" s="676"/>
      <c r="IS169" s="669"/>
      <c r="IT169" s="719"/>
      <c r="IU169" s="1326"/>
      <c r="IV169" s="497" t="e">
        <f t="shared" si="4411"/>
        <v>#N/A</v>
      </c>
      <c r="IW169" s="497" t="e">
        <f t="shared" si="4412"/>
        <v>#N/A</v>
      </c>
      <c r="IX169" s="498" t="e">
        <f t="shared" si="4413"/>
        <v>#N/A</v>
      </c>
      <c r="IY169" s="498">
        <f t="shared" si="4522"/>
        <v>0</v>
      </c>
      <c r="IZ169" s="498">
        <f t="shared" si="4523"/>
        <v>0</v>
      </c>
      <c r="JA169" s="498" t="e">
        <f t="shared" si="4524"/>
        <v>#N/A</v>
      </c>
      <c r="JB169" s="504">
        <f t="shared" si="4525"/>
        <v>0</v>
      </c>
      <c r="JC169" s="500">
        <f t="shared" si="4526"/>
        <v>0</v>
      </c>
      <c r="JF169" s="665"/>
      <c r="JG169" s="666"/>
      <c r="JH169" s="667"/>
      <c r="JI169" s="676"/>
      <c r="JJ169" s="669"/>
      <c r="JK169" s="719"/>
      <c r="JL169" s="1326"/>
      <c r="JM169" s="497" t="e">
        <f t="shared" si="4414"/>
        <v>#N/A</v>
      </c>
      <c r="JN169" s="497" t="e">
        <f t="shared" si="4415"/>
        <v>#N/A</v>
      </c>
      <c r="JO169" s="498" t="e">
        <f t="shared" si="4416"/>
        <v>#N/A</v>
      </c>
      <c r="JP169" s="498">
        <f t="shared" si="4527"/>
        <v>0</v>
      </c>
      <c r="JQ169" s="498">
        <f t="shared" si="4528"/>
        <v>0</v>
      </c>
      <c r="JR169" s="498" t="e">
        <f t="shared" si="4529"/>
        <v>#N/A</v>
      </c>
      <c r="JS169" s="504">
        <f t="shared" si="4530"/>
        <v>0</v>
      </c>
      <c r="JT169" s="500">
        <f t="shared" si="4531"/>
        <v>0</v>
      </c>
      <c r="JW169" s="665"/>
      <c r="JX169" s="666"/>
      <c r="JY169" s="667"/>
      <c r="JZ169" s="676"/>
      <c r="KA169" s="669"/>
      <c r="KB169" s="719"/>
      <c r="KC169" s="1326"/>
      <c r="KD169" s="497" t="e">
        <f t="shared" si="4417"/>
        <v>#N/A</v>
      </c>
      <c r="KE169" s="497" t="e">
        <f t="shared" si="4418"/>
        <v>#N/A</v>
      </c>
      <c r="KF169" s="498" t="e">
        <f t="shared" si="4419"/>
        <v>#N/A</v>
      </c>
      <c r="KG169" s="498">
        <f t="shared" si="4532"/>
        <v>0</v>
      </c>
      <c r="KH169" s="498">
        <f t="shared" si="4533"/>
        <v>0</v>
      </c>
      <c r="KI169" s="498" t="e">
        <f t="shared" si="4534"/>
        <v>#N/A</v>
      </c>
      <c r="KJ169" s="504">
        <f t="shared" si="4535"/>
        <v>0</v>
      </c>
      <c r="KK169" s="500">
        <f t="shared" si="4536"/>
        <v>0</v>
      </c>
      <c r="KN169" s="665"/>
      <c r="KO169" s="666"/>
      <c r="KP169" s="667"/>
      <c r="KQ169" s="676"/>
      <c r="KR169" s="669"/>
      <c r="KS169" s="719"/>
      <c r="KT169" s="1326"/>
      <c r="KU169" s="497" t="e">
        <f t="shared" si="4420"/>
        <v>#N/A</v>
      </c>
      <c r="KV169" s="497" t="e">
        <f t="shared" si="4421"/>
        <v>#N/A</v>
      </c>
      <c r="KW169" s="498" t="e">
        <f t="shared" si="4422"/>
        <v>#N/A</v>
      </c>
      <c r="KX169" s="498">
        <f t="shared" si="4537"/>
        <v>0</v>
      </c>
      <c r="KY169" s="498">
        <f t="shared" si="4538"/>
        <v>0</v>
      </c>
      <c r="KZ169" s="498" t="e">
        <f t="shared" si="4539"/>
        <v>#N/A</v>
      </c>
      <c r="LA169" s="504">
        <f t="shared" si="4540"/>
        <v>0</v>
      </c>
      <c r="LB169" s="500">
        <f t="shared" si="4541"/>
        <v>0</v>
      </c>
      <c r="LE169" s="665"/>
      <c r="LF169" s="666"/>
      <c r="LG169" s="667"/>
      <c r="LH169" s="676"/>
      <c r="LI169" s="669"/>
      <c r="LJ169" s="719"/>
      <c r="LK169" s="1326"/>
      <c r="LL169" s="497" t="e">
        <f t="shared" si="4423"/>
        <v>#N/A</v>
      </c>
      <c r="LM169" s="497" t="e">
        <f t="shared" si="4424"/>
        <v>#N/A</v>
      </c>
      <c r="LN169" s="498" t="e">
        <f t="shared" si="4425"/>
        <v>#N/A</v>
      </c>
      <c r="LO169" s="498">
        <f t="shared" si="4542"/>
        <v>0</v>
      </c>
      <c r="LP169" s="498">
        <f t="shared" si="4543"/>
        <v>0</v>
      </c>
      <c r="LQ169" s="498" t="e">
        <f t="shared" si="4544"/>
        <v>#N/A</v>
      </c>
      <c r="LR169" s="504">
        <f t="shared" si="4545"/>
        <v>0</v>
      </c>
      <c r="LS169" s="500">
        <f t="shared" si="4546"/>
        <v>0</v>
      </c>
      <c r="LV169" s="665"/>
      <c r="LW169" s="666"/>
      <c r="LX169" s="667"/>
      <c r="LY169" s="676"/>
      <c r="LZ169" s="669"/>
      <c r="MA169" s="719"/>
      <c r="MB169" s="1326"/>
      <c r="MC169" s="497" t="e">
        <f t="shared" si="4426"/>
        <v>#N/A</v>
      </c>
      <c r="MD169" s="497" t="e">
        <f t="shared" si="4427"/>
        <v>#N/A</v>
      </c>
      <c r="ME169" s="498" t="e">
        <f t="shared" si="4428"/>
        <v>#N/A</v>
      </c>
      <c r="MF169" s="498">
        <f t="shared" si="4547"/>
        <v>0</v>
      </c>
      <c r="MG169" s="498">
        <f t="shared" si="4548"/>
        <v>0</v>
      </c>
      <c r="MH169" s="498" t="e">
        <f t="shared" si="4549"/>
        <v>#N/A</v>
      </c>
      <c r="MI169" s="504">
        <f t="shared" si="4550"/>
        <v>0</v>
      </c>
      <c r="MJ169" s="500">
        <f t="shared" si="4551"/>
        <v>0</v>
      </c>
      <c r="MM169" s="665"/>
      <c r="MN169" s="666"/>
      <c r="MO169" s="667"/>
      <c r="MP169" s="676"/>
      <c r="MQ169" s="669"/>
      <c r="MR169" s="719"/>
      <c r="MS169" s="1326"/>
      <c r="MT169" s="497" t="e">
        <f t="shared" si="4429"/>
        <v>#N/A</v>
      </c>
      <c r="MU169" s="497" t="e">
        <f t="shared" si="4430"/>
        <v>#N/A</v>
      </c>
      <c r="MV169" s="498" t="e">
        <f t="shared" si="4431"/>
        <v>#N/A</v>
      </c>
      <c r="MW169" s="498">
        <f t="shared" si="4552"/>
        <v>0</v>
      </c>
      <c r="MX169" s="498">
        <f t="shared" si="4553"/>
        <v>0</v>
      </c>
      <c r="MY169" s="498" t="e">
        <f t="shared" si="4554"/>
        <v>#N/A</v>
      </c>
      <c r="MZ169" s="504">
        <f t="shared" si="4555"/>
        <v>0</v>
      </c>
      <c r="NA169" s="500">
        <f t="shared" si="4556"/>
        <v>0</v>
      </c>
      <c r="ND169" s="665"/>
      <c r="NE169" s="666"/>
      <c r="NF169" s="667"/>
      <c r="NG169" s="676"/>
      <c r="NH169" s="669"/>
      <c r="NI169" s="719"/>
      <c r="NJ169" s="1326"/>
      <c r="NK169" s="497" t="e">
        <f t="shared" si="4432"/>
        <v>#N/A</v>
      </c>
      <c r="NL169" s="497" t="e">
        <f t="shared" si="4433"/>
        <v>#N/A</v>
      </c>
      <c r="NM169" s="498" t="e">
        <f t="shared" si="4434"/>
        <v>#N/A</v>
      </c>
      <c r="NN169" s="498">
        <f t="shared" si="4557"/>
        <v>0</v>
      </c>
      <c r="NO169" s="498">
        <f t="shared" si="4558"/>
        <v>0</v>
      </c>
      <c r="NP169" s="498" t="e">
        <f t="shared" si="4559"/>
        <v>#N/A</v>
      </c>
      <c r="NQ169" s="504">
        <f t="shared" si="4560"/>
        <v>0</v>
      </c>
      <c r="NR169" s="500">
        <f t="shared" si="4561"/>
        <v>0</v>
      </c>
      <c r="NU169" s="665"/>
      <c r="NV169" s="666"/>
      <c r="NW169" s="667"/>
      <c r="NX169" s="676"/>
      <c r="NY169" s="669"/>
      <c r="NZ169" s="719"/>
      <c r="OA169" s="1326"/>
      <c r="OB169" s="497" t="e">
        <f t="shared" si="4435"/>
        <v>#N/A</v>
      </c>
      <c r="OC169" s="497" t="e">
        <f t="shared" si="4436"/>
        <v>#N/A</v>
      </c>
      <c r="OD169" s="498" t="e">
        <f t="shared" si="4437"/>
        <v>#N/A</v>
      </c>
      <c r="OE169" s="498">
        <f t="shared" si="4562"/>
        <v>0</v>
      </c>
      <c r="OF169" s="498">
        <f t="shared" si="4563"/>
        <v>0</v>
      </c>
      <c r="OG169" s="498" t="e">
        <f t="shared" si="4564"/>
        <v>#N/A</v>
      </c>
      <c r="OH169" s="504">
        <f t="shared" si="4565"/>
        <v>0</v>
      </c>
      <c r="OI169" s="500">
        <f t="shared" si="4566"/>
        <v>0</v>
      </c>
      <c r="OL169" s="665"/>
      <c r="OM169" s="666"/>
      <c r="ON169" s="667"/>
      <c r="OO169" s="676"/>
      <c r="OP169" s="669"/>
      <c r="OQ169" s="719"/>
      <c r="OR169" s="1326"/>
      <c r="OS169" s="497" t="e">
        <f t="shared" si="4438"/>
        <v>#N/A</v>
      </c>
      <c r="OT169" s="497" t="e">
        <f t="shared" si="4439"/>
        <v>#N/A</v>
      </c>
      <c r="OU169" s="498" t="e">
        <f t="shared" si="4440"/>
        <v>#N/A</v>
      </c>
      <c r="OV169" s="498">
        <f t="shared" si="4567"/>
        <v>0</v>
      </c>
      <c r="OW169" s="498">
        <f t="shared" si="4568"/>
        <v>0</v>
      </c>
      <c r="OX169" s="498" t="e">
        <f t="shared" si="4569"/>
        <v>#N/A</v>
      </c>
      <c r="OY169" s="504">
        <f t="shared" si="4570"/>
        <v>0</v>
      </c>
      <c r="OZ169" s="500">
        <f t="shared" si="4571"/>
        <v>0</v>
      </c>
      <c r="PC169" s="665"/>
      <c r="PD169" s="666"/>
      <c r="PE169" s="667"/>
      <c r="PF169" s="676"/>
      <c r="PG169" s="669"/>
      <c r="PH169" s="719"/>
      <c r="PI169" s="1326"/>
      <c r="PJ169" s="497" t="e">
        <f t="shared" si="4441"/>
        <v>#N/A</v>
      </c>
      <c r="PK169" s="497" t="e">
        <f t="shared" si="4442"/>
        <v>#N/A</v>
      </c>
      <c r="PL169" s="498" t="e">
        <f t="shared" si="4443"/>
        <v>#N/A</v>
      </c>
      <c r="PM169" s="498">
        <f t="shared" si="4572"/>
        <v>0</v>
      </c>
      <c r="PN169" s="498">
        <f t="shared" si="4573"/>
        <v>0</v>
      </c>
      <c r="PO169" s="498" t="e">
        <f t="shared" si="4574"/>
        <v>#N/A</v>
      </c>
      <c r="PP169" s="504">
        <f t="shared" si="4575"/>
        <v>0</v>
      </c>
      <c r="PQ169" s="500">
        <f t="shared" si="4576"/>
        <v>0</v>
      </c>
      <c r="PT169" s="665"/>
      <c r="PU169" s="666"/>
      <c r="PV169" s="667"/>
      <c r="PW169" s="676"/>
      <c r="PX169" s="669"/>
      <c r="PY169" s="719"/>
      <c r="PZ169" s="1326"/>
      <c r="QA169" s="497" t="e">
        <f t="shared" si="4444"/>
        <v>#N/A</v>
      </c>
      <c r="QB169" s="497" t="e">
        <f t="shared" si="4445"/>
        <v>#N/A</v>
      </c>
      <c r="QC169" s="498" t="e">
        <f t="shared" si="4446"/>
        <v>#N/A</v>
      </c>
      <c r="QD169" s="498">
        <f t="shared" si="4577"/>
        <v>0</v>
      </c>
      <c r="QE169" s="498">
        <f t="shared" si="4578"/>
        <v>0</v>
      </c>
      <c r="QF169" s="498" t="e">
        <f t="shared" si="4579"/>
        <v>#N/A</v>
      </c>
      <c r="QG169" s="504">
        <f t="shared" si="4580"/>
        <v>0</v>
      </c>
      <c r="QH169" s="500">
        <f t="shared" si="4581"/>
        <v>0</v>
      </c>
      <c r="QK169" s="665"/>
      <c r="QL169" s="666"/>
      <c r="QM169" s="667"/>
      <c r="QN169" s="676"/>
      <c r="QO169" s="669"/>
      <c r="QP169" s="719"/>
      <c r="QQ169" s="1326"/>
      <c r="QR169" s="497" t="e">
        <f t="shared" si="4447"/>
        <v>#N/A</v>
      </c>
      <c r="QS169" s="497" t="e">
        <f t="shared" si="4448"/>
        <v>#N/A</v>
      </c>
      <c r="QT169" s="498" t="e">
        <f t="shared" si="4449"/>
        <v>#N/A</v>
      </c>
      <c r="QU169" s="498">
        <f t="shared" si="4582"/>
        <v>0</v>
      </c>
      <c r="QV169" s="498">
        <f t="shared" si="4583"/>
        <v>0</v>
      </c>
      <c r="QW169" s="498" t="e">
        <f t="shared" si="4584"/>
        <v>#N/A</v>
      </c>
      <c r="QX169" s="504">
        <f t="shared" si="4585"/>
        <v>0</v>
      </c>
      <c r="QY169" s="500">
        <f t="shared" si="4586"/>
        <v>0</v>
      </c>
      <c r="RB169" s="381"/>
      <c r="RC169" s="382"/>
      <c r="RD169" s="383"/>
      <c r="RE169" s="384"/>
      <c r="RF169" s="385"/>
      <c r="RG169" s="386"/>
      <c r="RH169" s="386"/>
      <c r="RI169" s="497"/>
      <c r="RJ169" s="497"/>
      <c r="RK169" s="501"/>
      <c r="RL169" s="501"/>
      <c r="RM169" s="501"/>
      <c r="RN169" s="501"/>
      <c r="RO169" s="502"/>
      <c r="RP169" s="503"/>
      <c r="RS169" s="381"/>
      <c r="RT169" s="382"/>
      <c r="RU169" s="383"/>
      <c r="RV169" s="384"/>
      <c r="RW169" s="385"/>
      <c r="RX169" s="386"/>
      <c r="RY169" s="386"/>
      <c r="RZ169" s="497"/>
      <c r="SA169" s="497"/>
      <c r="SB169" s="501"/>
      <c r="SC169" s="501"/>
      <c r="SD169" s="501"/>
      <c r="SE169" s="501"/>
      <c r="SF169" s="502"/>
      <c r="SG169" s="503"/>
      <c r="SJ169" s="381"/>
      <c r="SK169" s="382"/>
      <c r="SL169" s="383"/>
      <c r="SM169" s="384"/>
      <c r="SN169" s="385"/>
      <c r="SO169" s="386"/>
      <c r="SP169" s="386"/>
      <c r="SQ169" s="497"/>
      <c r="SR169" s="497"/>
      <c r="SS169" s="501"/>
      <c r="ST169" s="501"/>
      <c r="SU169" s="501"/>
      <c r="SV169" s="501"/>
      <c r="SW169" s="502"/>
      <c r="SX169" s="503"/>
    </row>
    <row r="170" spans="2:518" ht="40.5" hidden="1" customHeight="1" thickTop="1" thickBot="1">
      <c r="B170" s="571"/>
      <c r="C170" s="572"/>
      <c r="D170" s="573"/>
      <c r="E170" s="574"/>
      <c r="F170" s="575"/>
      <c r="G170" s="576"/>
      <c r="H170" s="595"/>
      <c r="K170" s="571"/>
      <c r="L170" s="766"/>
      <c r="M170" s="573"/>
      <c r="N170" s="574"/>
      <c r="O170" s="769"/>
      <c r="P170" s="576"/>
      <c r="Q170" s="809"/>
      <c r="R170" s="497"/>
      <c r="S170" s="497"/>
      <c r="T170" s="501"/>
      <c r="U170" s="501"/>
      <c r="V170" s="501"/>
      <c r="W170" s="501"/>
      <c r="X170" s="502"/>
      <c r="Y170" s="503"/>
      <c r="Z170" s="486"/>
      <c r="AA170" s="486"/>
      <c r="AB170" s="571"/>
      <c r="AC170" s="766"/>
      <c r="AD170" s="573"/>
      <c r="AE170" s="574"/>
      <c r="AF170" s="769"/>
      <c r="AG170" s="576"/>
      <c r="AH170" s="809"/>
      <c r="AI170" s="497"/>
      <c r="AJ170" s="497"/>
      <c r="AK170" s="501"/>
      <c r="AL170" s="501"/>
      <c r="AM170" s="501"/>
      <c r="AN170" s="501"/>
      <c r="AO170" s="502"/>
      <c r="AP170" s="503"/>
      <c r="AQ170" s="486"/>
      <c r="AR170" s="486"/>
      <c r="AS170" s="571"/>
      <c r="AT170" s="766"/>
      <c r="AU170" s="573"/>
      <c r="AV170" s="574"/>
      <c r="AW170" s="769"/>
      <c r="AX170" s="576"/>
      <c r="AY170" s="809"/>
      <c r="AZ170" s="497"/>
      <c r="BA170" s="497"/>
      <c r="BB170" s="501"/>
      <c r="BC170" s="501"/>
      <c r="BD170" s="501"/>
      <c r="BE170" s="501"/>
      <c r="BF170" s="502"/>
      <c r="BG170" s="503"/>
      <c r="BJ170" s="571"/>
      <c r="BK170" s="766"/>
      <c r="BL170" s="573"/>
      <c r="BM170" s="574"/>
      <c r="BN170" s="769"/>
      <c r="BO170" s="576"/>
      <c r="BP170" s="809"/>
      <c r="BQ170" s="497"/>
      <c r="BR170" s="497"/>
      <c r="BS170" s="501"/>
      <c r="BT170" s="501"/>
      <c r="BU170" s="501"/>
      <c r="BV170" s="501"/>
      <c r="BW170" s="502"/>
      <c r="BX170" s="503"/>
      <c r="CA170" s="571"/>
      <c r="CB170" s="766"/>
      <c r="CC170" s="573"/>
      <c r="CD170" s="574"/>
      <c r="CE170" s="769"/>
      <c r="CF170" s="576"/>
      <c r="CG170" s="809"/>
      <c r="CH170" s="497"/>
      <c r="CI170" s="497"/>
      <c r="CJ170" s="501"/>
      <c r="CK170" s="501"/>
      <c r="CL170" s="501"/>
      <c r="CM170" s="501"/>
      <c r="CN170" s="502"/>
      <c r="CO170" s="503"/>
      <c r="CR170" s="571"/>
      <c r="CS170" s="766"/>
      <c r="CT170" s="573"/>
      <c r="CU170" s="574"/>
      <c r="CV170" s="769"/>
      <c r="CW170" s="576"/>
      <c r="CX170" s="809"/>
      <c r="CY170" s="497"/>
      <c r="CZ170" s="497"/>
      <c r="DA170" s="501"/>
      <c r="DB170" s="501"/>
      <c r="DC170" s="501"/>
      <c r="DD170" s="501"/>
      <c r="DE170" s="502"/>
      <c r="DF170" s="503"/>
      <c r="DI170" s="571"/>
      <c r="DJ170" s="766"/>
      <c r="DK170" s="573"/>
      <c r="DL170" s="574"/>
      <c r="DM170" s="769"/>
      <c r="DN170" s="576"/>
      <c r="DO170" s="809"/>
      <c r="DP170" s="497"/>
      <c r="DQ170" s="497"/>
      <c r="DR170" s="501"/>
      <c r="DS170" s="501"/>
      <c r="DT170" s="501"/>
      <c r="DU170" s="501"/>
      <c r="DV170" s="502"/>
      <c r="DW170" s="503"/>
      <c r="DZ170" s="571"/>
      <c r="EA170" s="766"/>
      <c r="EB170" s="573"/>
      <c r="EC170" s="574"/>
      <c r="ED170" s="769"/>
      <c r="EE170" s="576"/>
      <c r="EF170" s="809"/>
      <c r="EG170" s="497"/>
      <c r="EH170" s="497"/>
      <c r="EI170" s="501"/>
      <c r="EJ170" s="501"/>
      <c r="EK170" s="501"/>
      <c r="EL170" s="501"/>
      <c r="EM170" s="502"/>
      <c r="EN170" s="503"/>
      <c r="EQ170" s="659"/>
      <c r="ER170" s="660"/>
      <c r="ES170" s="661"/>
      <c r="ET170" s="662"/>
      <c r="EU170" s="663"/>
      <c r="EV170" s="711"/>
      <c r="EW170" s="1326"/>
      <c r="EX170" s="497"/>
      <c r="EY170" s="497"/>
      <c r="EZ170" s="501"/>
      <c r="FA170" s="501"/>
      <c r="FB170" s="501"/>
      <c r="FC170" s="501"/>
      <c r="FD170" s="502"/>
      <c r="FE170" s="503"/>
      <c r="FH170" s="659"/>
      <c r="FI170" s="660"/>
      <c r="FJ170" s="661"/>
      <c r="FK170" s="662"/>
      <c r="FL170" s="663"/>
      <c r="FM170" s="711"/>
      <c r="FN170" s="1326"/>
      <c r="FO170" s="497"/>
      <c r="FP170" s="497"/>
      <c r="FQ170" s="501"/>
      <c r="FR170" s="501"/>
      <c r="FS170" s="501"/>
      <c r="FT170" s="501"/>
      <c r="FU170" s="502"/>
      <c r="FV170" s="503"/>
      <c r="FY170" s="659"/>
      <c r="FZ170" s="660"/>
      <c r="GA170" s="661"/>
      <c r="GB170" s="662"/>
      <c r="GC170" s="663"/>
      <c r="GD170" s="711"/>
      <c r="GE170" s="1326"/>
      <c r="GF170" s="497"/>
      <c r="GG170" s="497"/>
      <c r="GH170" s="501"/>
      <c r="GI170" s="501"/>
      <c r="GJ170" s="501"/>
      <c r="GK170" s="501"/>
      <c r="GL170" s="502"/>
      <c r="GM170" s="503"/>
      <c r="GP170" s="659"/>
      <c r="GQ170" s="660"/>
      <c r="GR170" s="661"/>
      <c r="GS170" s="662"/>
      <c r="GT170" s="663"/>
      <c r="GU170" s="711"/>
      <c r="GV170" s="1326"/>
      <c r="GW170" s="497"/>
      <c r="GX170" s="497"/>
      <c r="GY170" s="501"/>
      <c r="GZ170" s="501"/>
      <c r="HA170" s="501"/>
      <c r="HB170" s="501"/>
      <c r="HC170" s="502"/>
      <c r="HD170" s="503"/>
      <c r="HG170" s="659"/>
      <c r="HH170" s="660"/>
      <c r="HI170" s="661"/>
      <c r="HJ170" s="662"/>
      <c r="HK170" s="663"/>
      <c r="HL170" s="711"/>
      <c r="HM170" s="1326"/>
      <c r="HN170" s="497"/>
      <c r="HO170" s="497"/>
      <c r="HP170" s="501"/>
      <c r="HQ170" s="501"/>
      <c r="HR170" s="501"/>
      <c r="HS170" s="501"/>
      <c r="HT170" s="502"/>
      <c r="HU170" s="503"/>
      <c r="HX170" s="659"/>
      <c r="HY170" s="660"/>
      <c r="HZ170" s="661"/>
      <c r="IA170" s="662"/>
      <c r="IB170" s="663"/>
      <c r="IC170" s="711"/>
      <c r="ID170" s="1326"/>
      <c r="IE170" s="497"/>
      <c r="IF170" s="497"/>
      <c r="IG170" s="501"/>
      <c r="IH170" s="501"/>
      <c r="II170" s="501"/>
      <c r="IJ170" s="501"/>
      <c r="IK170" s="502"/>
      <c r="IL170" s="503"/>
      <c r="IO170" s="659"/>
      <c r="IP170" s="660"/>
      <c r="IQ170" s="661"/>
      <c r="IR170" s="662"/>
      <c r="IS170" s="663"/>
      <c r="IT170" s="711"/>
      <c r="IU170" s="1326"/>
      <c r="IV170" s="497"/>
      <c r="IW170" s="497"/>
      <c r="IX170" s="501"/>
      <c r="IY170" s="501"/>
      <c r="IZ170" s="501"/>
      <c r="JA170" s="501"/>
      <c r="JB170" s="502"/>
      <c r="JC170" s="503"/>
      <c r="JF170" s="659"/>
      <c r="JG170" s="660"/>
      <c r="JH170" s="661"/>
      <c r="JI170" s="662"/>
      <c r="JJ170" s="663"/>
      <c r="JK170" s="711"/>
      <c r="JL170" s="1326"/>
      <c r="JM170" s="497"/>
      <c r="JN170" s="497"/>
      <c r="JO170" s="501"/>
      <c r="JP170" s="501"/>
      <c r="JQ170" s="501"/>
      <c r="JR170" s="501"/>
      <c r="JS170" s="502"/>
      <c r="JT170" s="503"/>
      <c r="JW170" s="659"/>
      <c r="JX170" s="660"/>
      <c r="JY170" s="661"/>
      <c r="JZ170" s="662"/>
      <c r="KA170" s="663"/>
      <c r="KB170" s="711"/>
      <c r="KC170" s="1326"/>
      <c r="KD170" s="497"/>
      <c r="KE170" s="497"/>
      <c r="KF170" s="501"/>
      <c r="KG170" s="501"/>
      <c r="KH170" s="501"/>
      <c r="KI170" s="501"/>
      <c r="KJ170" s="502"/>
      <c r="KK170" s="503"/>
      <c r="KN170" s="659"/>
      <c r="KO170" s="660"/>
      <c r="KP170" s="661"/>
      <c r="KQ170" s="662"/>
      <c r="KR170" s="663"/>
      <c r="KS170" s="711"/>
      <c r="KT170" s="1326"/>
      <c r="KU170" s="497"/>
      <c r="KV170" s="497"/>
      <c r="KW170" s="501"/>
      <c r="KX170" s="501"/>
      <c r="KY170" s="501"/>
      <c r="KZ170" s="501"/>
      <c r="LA170" s="502"/>
      <c r="LB170" s="503"/>
      <c r="LE170" s="659"/>
      <c r="LF170" s="660"/>
      <c r="LG170" s="661"/>
      <c r="LH170" s="662"/>
      <c r="LI170" s="663"/>
      <c r="LJ170" s="711"/>
      <c r="LK170" s="1326"/>
      <c r="LL170" s="497"/>
      <c r="LM170" s="497"/>
      <c r="LN170" s="501"/>
      <c r="LO170" s="501"/>
      <c r="LP170" s="501"/>
      <c r="LQ170" s="501"/>
      <c r="LR170" s="502"/>
      <c r="LS170" s="503"/>
      <c r="LV170" s="659"/>
      <c r="LW170" s="660"/>
      <c r="LX170" s="661"/>
      <c r="LY170" s="662"/>
      <c r="LZ170" s="663"/>
      <c r="MA170" s="711"/>
      <c r="MB170" s="1326"/>
      <c r="MC170" s="497"/>
      <c r="MD170" s="497"/>
      <c r="ME170" s="501"/>
      <c r="MF170" s="501"/>
      <c r="MG170" s="501"/>
      <c r="MH170" s="501"/>
      <c r="MI170" s="502"/>
      <c r="MJ170" s="503"/>
      <c r="MM170" s="659"/>
      <c r="MN170" s="660"/>
      <c r="MO170" s="661"/>
      <c r="MP170" s="662"/>
      <c r="MQ170" s="663"/>
      <c r="MR170" s="711"/>
      <c r="MS170" s="1326"/>
      <c r="MT170" s="497"/>
      <c r="MU170" s="497"/>
      <c r="MV170" s="501"/>
      <c r="MW170" s="501"/>
      <c r="MX170" s="501"/>
      <c r="MY170" s="501"/>
      <c r="MZ170" s="502"/>
      <c r="NA170" s="503"/>
      <c r="ND170" s="659"/>
      <c r="NE170" s="660"/>
      <c r="NF170" s="661"/>
      <c r="NG170" s="662"/>
      <c r="NH170" s="663"/>
      <c r="NI170" s="711"/>
      <c r="NJ170" s="1326"/>
      <c r="NK170" s="497"/>
      <c r="NL170" s="497"/>
      <c r="NM170" s="501"/>
      <c r="NN170" s="501"/>
      <c r="NO170" s="501"/>
      <c r="NP170" s="501"/>
      <c r="NQ170" s="502"/>
      <c r="NR170" s="503"/>
      <c r="NU170" s="659"/>
      <c r="NV170" s="660"/>
      <c r="NW170" s="661"/>
      <c r="NX170" s="662"/>
      <c r="NY170" s="663"/>
      <c r="NZ170" s="711"/>
      <c r="OA170" s="1326"/>
      <c r="OB170" s="497"/>
      <c r="OC170" s="497"/>
      <c r="OD170" s="501"/>
      <c r="OE170" s="501"/>
      <c r="OF170" s="501"/>
      <c r="OG170" s="501"/>
      <c r="OH170" s="502"/>
      <c r="OI170" s="503"/>
      <c r="OL170" s="659"/>
      <c r="OM170" s="660"/>
      <c r="ON170" s="661"/>
      <c r="OO170" s="662"/>
      <c r="OP170" s="663"/>
      <c r="OQ170" s="711"/>
      <c r="OR170" s="1326"/>
      <c r="OS170" s="497"/>
      <c r="OT170" s="497"/>
      <c r="OU170" s="501"/>
      <c r="OV170" s="501"/>
      <c r="OW170" s="501"/>
      <c r="OX170" s="501"/>
      <c r="OY170" s="502"/>
      <c r="OZ170" s="503"/>
      <c r="PC170" s="659"/>
      <c r="PD170" s="660"/>
      <c r="PE170" s="661"/>
      <c r="PF170" s="662"/>
      <c r="PG170" s="663"/>
      <c r="PH170" s="711"/>
      <c r="PI170" s="1326"/>
      <c r="PJ170" s="497"/>
      <c r="PK170" s="497"/>
      <c r="PL170" s="501"/>
      <c r="PM170" s="501"/>
      <c r="PN170" s="501"/>
      <c r="PO170" s="501"/>
      <c r="PP170" s="502"/>
      <c r="PQ170" s="503"/>
      <c r="PT170" s="659"/>
      <c r="PU170" s="660"/>
      <c r="PV170" s="661"/>
      <c r="PW170" s="662"/>
      <c r="PX170" s="663"/>
      <c r="PY170" s="711"/>
      <c r="PZ170" s="1326"/>
      <c r="QA170" s="497"/>
      <c r="QB170" s="497"/>
      <c r="QC170" s="501"/>
      <c r="QD170" s="501"/>
      <c r="QE170" s="501"/>
      <c r="QF170" s="501"/>
      <c r="QG170" s="502"/>
      <c r="QH170" s="503"/>
      <c r="QK170" s="659"/>
      <c r="QL170" s="660"/>
      <c r="QM170" s="661"/>
      <c r="QN170" s="662"/>
      <c r="QO170" s="663"/>
      <c r="QP170" s="711"/>
      <c r="QQ170" s="1326"/>
      <c r="QR170" s="497"/>
      <c r="QS170" s="497"/>
      <c r="QT170" s="501"/>
      <c r="QU170" s="501"/>
      <c r="QV170" s="501"/>
      <c r="QW170" s="501"/>
      <c r="QX170" s="502"/>
      <c r="QY170" s="503"/>
      <c r="RB170" s="381"/>
      <c r="RC170" s="382"/>
      <c r="RD170" s="383"/>
      <c r="RE170" s="384"/>
      <c r="RF170" s="385"/>
      <c r="RG170" s="386"/>
      <c r="RH170" s="386"/>
      <c r="RI170" s="497"/>
      <c r="RJ170" s="497"/>
      <c r="RK170" s="501"/>
      <c r="RL170" s="501"/>
      <c r="RM170" s="501"/>
      <c r="RN170" s="501"/>
      <c r="RO170" s="502"/>
      <c r="RP170" s="503"/>
      <c r="RS170" s="381"/>
      <c r="RT170" s="382"/>
      <c r="RU170" s="383"/>
      <c r="RV170" s="384"/>
      <c r="RW170" s="385"/>
      <c r="RX170" s="386"/>
      <c r="RY170" s="386"/>
      <c r="RZ170" s="497"/>
      <c r="SA170" s="497"/>
      <c r="SB170" s="501"/>
      <c r="SC170" s="501"/>
      <c r="SD170" s="501"/>
      <c r="SE170" s="501"/>
      <c r="SF170" s="502"/>
      <c r="SG170" s="503"/>
      <c r="SJ170" s="381"/>
      <c r="SK170" s="382"/>
      <c r="SL170" s="383"/>
      <c r="SM170" s="384"/>
      <c r="SN170" s="385"/>
      <c r="SO170" s="386"/>
      <c r="SP170" s="386"/>
      <c r="SQ170" s="497"/>
      <c r="SR170" s="497"/>
      <c r="SS170" s="501"/>
      <c r="ST170" s="501"/>
      <c r="SU170" s="501"/>
      <c r="SV170" s="501"/>
      <c r="SW170" s="502"/>
      <c r="SX170" s="503"/>
    </row>
    <row r="171" spans="2:518" ht="30" hidden="1" customHeight="1" thickTop="1" thickBot="1">
      <c r="B171" s="577"/>
      <c r="C171" s="578"/>
      <c r="D171" s="579"/>
      <c r="E171" s="580"/>
      <c r="F171" s="581"/>
      <c r="G171" s="582"/>
      <c r="H171" s="595"/>
      <c r="K171" s="577"/>
      <c r="L171" s="767"/>
      <c r="M171" s="579"/>
      <c r="N171" s="580"/>
      <c r="O171" s="768"/>
      <c r="P171" s="582"/>
      <c r="Q171" s="810"/>
      <c r="R171" s="497"/>
      <c r="S171" s="497"/>
      <c r="T171" s="498"/>
      <c r="U171" s="498"/>
      <c r="V171" s="498"/>
      <c r="W171" s="498"/>
      <c r="X171" s="504"/>
      <c r="Y171" s="500"/>
      <c r="Z171" s="486"/>
      <c r="AA171" s="486"/>
      <c r="AB171" s="577"/>
      <c r="AC171" s="767"/>
      <c r="AD171" s="579"/>
      <c r="AE171" s="580"/>
      <c r="AF171" s="768"/>
      <c r="AG171" s="582"/>
      <c r="AH171" s="810"/>
      <c r="AI171" s="497"/>
      <c r="AJ171" s="497"/>
      <c r="AK171" s="498"/>
      <c r="AL171" s="498"/>
      <c r="AM171" s="498"/>
      <c r="AN171" s="498"/>
      <c r="AO171" s="504"/>
      <c r="AP171" s="500"/>
      <c r="AQ171" s="486"/>
      <c r="AR171" s="486"/>
      <c r="AS171" s="577"/>
      <c r="AT171" s="767"/>
      <c r="AU171" s="579"/>
      <c r="AV171" s="580"/>
      <c r="AW171" s="768"/>
      <c r="AX171" s="582"/>
      <c r="AY171" s="810"/>
      <c r="AZ171" s="497"/>
      <c r="BA171" s="497"/>
      <c r="BB171" s="498"/>
      <c r="BC171" s="498"/>
      <c r="BD171" s="498"/>
      <c r="BE171" s="498"/>
      <c r="BF171" s="504"/>
      <c r="BG171" s="500"/>
      <c r="BJ171" s="577"/>
      <c r="BK171" s="767"/>
      <c r="BL171" s="579"/>
      <c r="BM171" s="580"/>
      <c r="BN171" s="768"/>
      <c r="BO171" s="582"/>
      <c r="BP171" s="810"/>
      <c r="BQ171" s="497"/>
      <c r="BR171" s="497"/>
      <c r="BS171" s="498"/>
      <c r="BT171" s="498"/>
      <c r="BU171" s="498"/>
      <c r="BV171" s="498"/>
      <c r="BW171" s="504"/>
      <c r="BX171" s="500"/>
      <c r="CA171" s="577"/>
      <c r="CB171" s="767"/>
      <c r="CC171" s="579"/>
      <c r="CD171" s="580"/>
      <c r="CE171" s="768"/>
      <c r="CF171" s="582"/>
      <c r="CG171" s="810"/>
      <c r="CH171" s="497"/>
      <c r="CI171" s="497"/>
      <c r="CJ171" s="498"/>
      <c r="CK171" s="498"/>
      <c r="CL171" s="498"/>
      <c r="CM171" s="498"/>
      <c r="CN171" s="504"/>
      <c r="CO171" s="500"/>
      <c r="CR171" s="577"/>
      <c r="CS171" s="767"/>
      <c r="CT171" s="579"/>
      <c r="CU171" s="580"/>
      <c r="CV171" s="768"/>
      <c r="CW171" s="582"/>
      <c r="CX171" s="810"/>
      <c r="CY171" s="497"/>
      <c r="CZ171" s="497"/>
      <c r="DA171" s="498"/>
      <c r="DB171" s="498"/>
      <c r="DC171" s="498"/>
      <c r="DD171" s="498"/>
      <c r="DE171" s="504"/>
      <c r="DF171" s="500"/>
      <c r="DI171" s="577"/>
      <c r="DJ171" s="767"/>
      <c r="DK171" s="579"/>
      <c r="DL171" s="580"/>
      <c r="DM171" s="768"/>
      <c r="DN171" s="582"/>
      <c r="DO171" s="810"/>
      <c r="DP171" s="497"/>
      <c r="DQ171" s="497"/>
      <c r="DR171" s="498"/>
      <c r="DS171" s="498"/>
      <c r="DT171" s="498"/>
      <c r="DU171" s="498"/>
      <c r="DV171" s="504"/>
      <c r="DW171" s="500"/>
      <c r="DZ171" s="577"/>
      <c r="EA171" s="767"/>
      <c r="EB171" s="579"/>
      <c r="EC171" s="580"/>
      <c r="ED171" s="768"/>
      <c r="EE171" s="582"/>
      <c r="EF171" s="810"/>
      <c r="EG171" s="497"/>
      <c r="EH171" s="497"/>
      <c r="EI171" s="498"/>
      <c r="EJ171" s="498"/>
      <c r="EK171" s="498"/>
      <c r="EL171" s="498"/>
      <c r="EM171" s="504"/>
      <c r="EN171" s="500"/>
      <c r="EQ171" s="665"/>
      <c r="ER171" s="666"/>
      <c r="ES171" s="667"/>
      <c r="ET171" s="668"/>
      <c r="EU171" s="669"/>
      <c r="EV171" s="719"/>
      <c r="EW171" s="1326"/>
      <c r="EX171" s="497" t="e">
        <f t="shared" ref="EX171" si="4587">IF(EXACT(VLOOKUP(EQ171,OFERTA_0,2,FALSE),ER171),1,0)</f>
        <v>#N/A</v>
      </c>
      <c r="EY171" s="497" t="e">
        <f t="shared" ref="EY171" si="4588">IF(EXACT(VLOOKUP(EQ171,OFERTA_0,3,FALSE),ES171),1,0)</f>
        <v>#N/A</v>
      </c>
      <c r="EZ171" s="498" t="e">
        <f t="shared" ref="EZ171" si="4589">IF(EXACT(VLOOKUP(EQ171,OFERTA_0,4,FALSE),ET171),1,0)</f>
        <v>#N/A</v>
      </c>
      <c r="FA171" s="498">
        <f t="shared" ref="FA171" si="4590">IF(EU171=0,0,1)</f>
        <v>0</v>
      </c>
      <c r="FB171" s="498">
        <f t="shared" ref="FB171" si="4591">IF(EV171=0,0,1)</f>
        <v>0</v>
      </c>
      <c r="FC171" s="498" t="e">
        <f t="shared" ref="FC171" si="4592">PRODUCT(EX171:FB171)</f>
        <v>#N/A</v>
      </c>
      <c r="FD171" s="504">
        <f t="shared" ref="FD171" si="4593">ROUND(EV171,0)</f>
        <v>0</v>
      </c>
      <c r="FE171" s="500">
        <f t="shared" ref="FE171" si="4594">EV171-FD171</f>
        <v>0</v>
      </c>
      <c r="FH171" s="665"/>
      <c r="FI171" s="666"/>
      <c r="FJ171" s="667"/>
      <c r="FK171" s="668"/>
      <c r="FL171" s="669"/>
      <c r="FM171" s="719"/>
      <c r="FN171" s="1326"/>
      <c r="FO171" s="497" t="e">
        <f t="shared" ref="FO171" si="4595">IF(EXACT(VLOOKUP(FH171,OFERTA_0,2,FALSE),FI171),1,0)</f>
        <v>#N/A</v>
      </c>
      <c r="FP171" s="497" t="e">
        <f t="shared" ref="FP171" si="4596">IF(EXACT(VLOOKUP(FH171,OFERTA_0,3,FALSE),FJ171),1,0)</f>
        <v>#N/A</v>
      </c>
      <c r="FQ171" s="498" t="e">
        <f t="shared" ref="FQ171" si="4597">IF(EXACT(VLOOKUP(FH171,OFERTA_0,4,FALSE),FK171),1,0)</f>
        <v>#N/A</v>
      </c>
      <c r="FR171" s="498">
        <f t="shared" ref="FR171" si="4598">IF(FL171=0,0,1)</f>
        <v>0</v>
      </c>
      <c r="FS171" s="498">
        <f t="shared" ref="FS171" si="4599">IF(FM171=0,0,1)</f>
        <v>0</v>
      </c>
      <c r="FT171" s="498" t="e">
        <f t="shared" ref="FT171" si="4600">PRODUCT(FO171:FS171)</f>
        <v>#N/A</v>
      </c>
      <c r="FU171" s="504">
        <f t="shared" ref="FU171" si="4601">ROUND(FM171,0)</f>
        <v>0</v>
      </c>
      <c r="FV171" s="500">
        <f t="shared" ref="FV171" si="4602">FM171-FU171</f>
        <v>0</v>
      </c>
      <c r="FY171" s="665"/>
      <c r="FZ171" s="666"/>
      <c r="GA171" s="667"/>
      <c r="GB171" s="668"/>
      <c r="GC171" s="669"/>
      <c r="GD171" s="719"/>
      <c r="GE171" s="1326"/>
      <c r="GF171" s="497" t="e">
        <f t="shared" ref="GF171" si="4603">IF(EXACT(VLOOKUP(FY171,OFERTA_0,2,FALSE),FZ171),1,0)</f>
        <v>#N/A</v>
      </c>
      <c r="GG171" s="497" t="e">
        <f t="shared" ref="GG171" si="4604">IF(EXACT(VLOOKUP(FY171,OFERTA_0,3,FALSE),GA171),1,0)</f>
        <v>#N/A</v>
      </c>
      <c r="GH171" s="498" t="e">
        <f t="shared" ref="GH171" si="4605">IF(EXACT(VLOOKUP(FY171,OFERTA_0,4,FALSE),GB171),1,0)</f>
        <v>#N/A</v>
      </c>
      <c r="GI171" s="498">
        <f t="shared" ref="GI171" si="4606">IF(GC171=0,0,1)</f>
        <v>0</v>
      </c>
      <c r="GJ171" s="498">
        <f t="shared" ref="GJ171" si="4607">IF(GD171=0,0,1)</f>
        <v>0</v>
      </c>
      <c r="GK171" s="498" t="e">
        <f t="shared" ref="GK171" si="4608">PRODUCT(GF171:GJ171)</f>
        <v>#N/A</v>
      </c>
      <c r="GL171" s="504">
        <f t="shared" ref="GL171" si="4609">ROUND(GD171,0)</f>
        <v>0</v>
      </c>
      <c r="GM171" s="500">
        <f t="shared" ref="GM171" si="4610">GD171-GL171</f>
        <v>0</v>
      </c>
      <c r="GP171" s="665"/>
      <c r="GQ171" s="666"/>
      <c r="GR171" s="667"/>
      <c r="GS171" s="668"/>
      <c r="GT171" s="669"/>
      <c r="GU171" s="719"/>
      <c r="GV171" s="1326"/>
      <c r="GW171" s="497" t="e">
        <f t="shared" ref="GW171" si="4611">IF(EXACT(VLOOKUP(GP171,OFERTA_0,2,FALSE),GQ171),1,0)</f>
        <v>#N/A</v>
      </c>
      <c r="GX171" s="497" t="e">
        <f t="shared" ref="GX171" si="4612">IF(EXACT(VLOOKUP(GP171,OFERTA_0,3,FALSE),GR171),1,0)</f>
        <v>#N/A</v>
      </c>
      <c r="GY171" s="498" t="e">
        <f t="shared" ref="GY171" si="4613">IF(EXACT(VLOOKUP(GP171,OFERTA_0,4,FALSE),GS171),1,0)</f>
        <v>#N/A</v>
      </c>
      <c r="GZ171" s="498">
        <f t="shared" ref="GZ171" si="4614">IF(GT171=0,0,1)</f>
        <v>0</v>
      </c>
      <c r="HA171" s="498">
        <f t="shared" ref="HA171" si="4615">IF(GU171=0,0,1)</f>
        <v>0</v>
      </c>
      <c r="HB171" s="498" t="e">
        <f t="shared" ref="HB171" si="4616">PRODUCT(GW171:HA171)</f>
        <v>#N/A</v>
      </c>
      <c r="HC171" s="504">
        <f t="shared" ref="HC171" si="4617">ROUND(GU171,0)</f>
        <v>0</v>
      </c>
      <c r="HD171" s="500">
        <f t="shared" ref="HD171" si="4618">GU171-HC171</f>
        <v>0</v>
      </c>
      <c r="HG171" s="665"/>
      <c r="HH171" s="666"/>
      <c r="HI171" s="667"/>
      <c r="HJ171" s="668"/>
      <c r="HK171" s="669"/>
      <c r="HL171" s="719"/>
      <c r="HM171" s="1326"/>
      <c r="HN171" s="497" t="e">
        <f t="shared" ref="HN171" si="4619">IF(EXACT(VLOOKUP(HG171,OFERTA_0,2,FALSE),HH171),1,0)</f>
        <v>#N/A</v>
      </c>
      <c r="HO171" s="497" t="e">
        <f t="shared" ref="HO171" si="4620">IF(EXACT(VLOOKUP(HG171,OFERTA_0,3,FALSE),HI171),1,0)</f>
        <v>#N/A</v>
      </c>
      <c r="HP171" s="498" t="e">
        <f t="shared" ref="HP171" si="4621">IF(EXACT(VLOOKUP(HG171,OFERTA_0,4,FALSE),HJ171),1,0)</f>
        <v>#N/A</v>
      </c>
      <c r="HQ171" s="498">
        <f t="shared" ref="HQ171" si="4622">IF(HK171=0,0,1)</f>
        <v>0</v>
      </c>
      <c r="HR171" s="498">
        <f t="shared" ref="HR171" si="4623">IF(HL171=0,0,1)</f>
        <v>0</v>
      </c>
      <c r="HS171" s="498" t="e">
        <f t="shared" ref="HS171" si="4624">PRODUCT(HN171:HR171)</f>
        <v>#N/A</v>
      </c>
      <c r="HT171" s="504">
        <f t="shared" ref="HT171" si="4625">ROUND(HL171,0)</f>
        <v>0</v>
      </c>
      <c r="HU171" s="500">
        <f t="shared" ref="HU171" si="4626">HL171-HT171</f>
        <v>0</v>
      </c>
      <c r="HX171" s="665"/>
      <c r="HY171" s="666"/>
      <c r="HZ171" s="667"/>
      <c r="IA171" s="668"/>
      <c r="IB171" s="669"/>
      <c r="IC171" s="719"/>
      <c r="ID171" s="1326"/>
      <c r="IE171" s="497" t="e">
        <f t="shared" ref="IE171" si="4627">IF(EXACT(VLOOKUP(HX171,OFERTA_0,2,FALSE),HY171),1,0)</f>
        <v>#N/A</v>
      </c>
      <c r="IF171" s="497" t="e">
        <f t="shared" ref="IF171" si="4628">IF(EXACT(VLOOKUP(HX171,OFERTA_0,3,FALSE),HZ171),1,0)</f>
        <v>#N/A</v>
      </c>
      <c r="IG171" s="498" t="e">
        <f t="shared" ref="IG171" si="4629">IF(EXACT(VLOOKUP(HX171,OFERTA_0,4,FALSE),IA171),1,0)</f>
        <v>#N/A</v>
      </c>
      <c r="IH171" s="498">
        <f t="shared" ref="IH171" si="4630">IF(IB171=0,0,1)</f>
        <v>0</v>
      </c>
      <c r="II171" s="498">
        <f t="shared" ref="II171" si="4631">IF(IC171=0,0,1)</f>
        <v>0</v>
      </c>
      <c r="IJ171" s="498" t="e">
        <f t="shared" ref="IJ171" si="4632">PRODUCT(IE171:II171)</f>
        <v>#N/A</v>
      </c>
      <c r="IK171" s="504">
        <f t="shared" ref="IK171" si="4633">ROUND(IC171,0)</f>
        <v>0</v>
      </c>
      <c r="IL171" s="500">
        <f t="shared" ref="IL171" si="4634">IC171-IK171</f>
        <v>0</v>
      </c>
      <c r="IO171" s="665"/>
      <c r="IP171" s="666"/>
      <c r="IQ171" s="667"/>
      <c r="IR171" s="668"/>
      <c r="IS171" s="669"/>
      <c r="IT171" s="719"/>
      <c r="IU171" s="1326"/>
      <c r="IV171" s="497" t="e">
        <f t="shared" ref="IV171" si="4635">IF(EXACT(VLOOKUP(IO171,OFERTA_0,2,FALSE),IP171),1,0)</f>
        <v>#N/A</v>
      </c>
      <c r="IW171" s="497" t="e">
        <f t="shared" ref="IW171" si="4636">IF(EXACT(VLOOKUP(IO171,OFERTA_0,3,FALSE),IQ171),1,0)</f>
        <v>#N/A</v>
      </c>
      <c r="IX171" s="498" t="e">
        <f t="shared" ref="IX171" si="4637">IF(EXACT(VLOOKUP(IO171,OFERTA_0,4,FALSE),IR171),1,0)</f>
        <v>#N/A</v>
      </c>
      <c r="IY171" s="498">
        <f t="shared" ref="IY171" si="4638">IF(IS171=0,0,1)</f>
        <v>0</v>
      </c>
      <c r="IZ171" s="498">
        <f t="shared" ref="IZ171" si="4639">IF(IT171=0,0,1)</f>
        <v>0</v>
      </c>
      <c r="JA171" s="498" t="e">
        <f t="shared" ref="JA171" si="4640">PRODUCT(IV171:IZ171)</f>
        <v>#N/A</v>
      </c>
      <c r="JB171" s="504">
        <f t="shared" ref="JB171" si="4641">ROUND(IT171,0)</f>
        <v>0</v>
      </c>
      <c r="JC171" s="500">
        <f t="shared" ref="JC171" si="4642">IT171-JB171</f>
        <v>0</v>
      </c>
      <c r="JF171" s="665"/>
      <c r="JG171" s="666"/>
      <c r="JH171" s="667"/>
      <c r="JI171" s="668"/>
      <c r="JJ171" s="669"/>
      <c r="JK171" s="719"/>
      <c r="JL171" s="1326"/>
      <c r="JM171" s="497" t="e">
        <f t="shared" ref="JM171" si="4643">IF(EXACT(VLOOKUP(JF171,OFERTA_0,2,FALSE),JG171),1,0)</f>
        <v>#N/A</v>
      </c>
      <c r="JN171" s="497" t="e">
        <f t="shared" ref="JN171" si="4644">IF(EXACT(VLOOKUP(JF171,OFERTA_0,3,FALSE),JH171),1,0)</f>
        <v>#N/A</v>
      </c>
      <c r="JO171" s="498" t="e">
        <f t="shared" ref="JO171" si="4645">IF(EXACT(VLOOKUP(JF171,OFERTA_0,4,FALSE),JI171),1,0)</f>
        <v>#N/A</v>
      </c>
      <c r="JP171" s="498">
        <f t="shared" ref="JP171" si="4646">IF(JJ171=0,0,1)</f>
        <v>0</v>
      </c>
      <c r="JQ171" s="498">
        <f t="shared" ref="JQ171" si="4647">IF(JK171=0,0,1)</f>
        <v>0</v>
      </c>
      <c r="JR171" s="498" t="e">
        <f t="shared" ref="JR171" si="4648">PRODUCT(JM171:JQ171)</f>
        <v>#N/A</v>
      </c>
      <c r="JS171" s="504">
        <f t="shared" ref="JS171" si="4649">ROUND(JK171,0)</f>
        <v>0</v>
      </c>
      <c r="JT171" s="500">
        <f t="shared" ref="JT171" si="4650">JK171-JS171</f>
        <v>0</v>
      </c>
      <c r="JW171" s="665"/>
      <c r="JX171" s="666"/>
      <c r="JY171" s="667"/>
      <c r="JZ171" s="668"/>
      <c r="KA171" s="669"/>
      <c r="KB171" s="719"/>
      <c r="KC171" s="1326"/>
      <c r="KD171" s="497" t="e">
        <f t="shared" ref="KD171" si="4651">IF(EXACT(VLOOKUP(JW171,OFERTA_0,2,FALSE),JX171),1,0)</f>
        <v>#N/A</v>
      </c>
      <c r="KE171" s="497" t="e">
        <f t="shared" ref="KE171" si="4652">IF(EXACT(VLOOKUP(JW171,OFERTA_0,3,FALSE),JY171),1,0)</f>
        <v>#N/A</v>
      </c>
      <c r="KF171" s="498" t="e">
        <f t="shared" ref="KF171" si="4653">IF(EXACT(VLOOKUP(JW171,OFERTA_0,4,FALSE),JZ171),1,0)</f>
        <v>#N/A</v>
      </c>
      <c r="KG171" s="498">
        <f t="shared" ref="KG171" si="4654">IF(KA171=0,0,1)</f>
        <v>0</v>
      </c>
      <c r="KH171" s="498">
        <f t="shared" ref="KH171" si="4655">IF(KB171=0,0,1)</f>
        <v>0</v>
      </c>
      <c r="KI171" s="498" t="e">
        <f t="shared" ref="KI171" si="4656">PRODUCT(KD171:KH171)</f>
        <v>#N/A</v>
      </c>
      <c r="KJ171" s="504">
        <f t="shared" ref="KJ171" si="4657">ROUND(KB171,0)</f>
        <v>0</v>
      </c>
      <c r="KK171" s="500">
        <f t="shared" ref="KK171" si="4658">KB171-KJ171</f>
        <v>0</v>
      </c>
      <c r="KN171" s="665"/>
      <c r="KO171" s="666"/>
      <c r="KP171" s="667"/>
      <c r="KQ171" s="668"/>
      <c r="KR171" s="669"/>
      <c r="KS171" s="719"/>
      <c r="KT171" s="1326"/>
      <c r="KU171" s="497" t="e">
        <f t="shared" ref="KU171" si="4659">IF(EXACT(VLOOKUP(KN171,OFERTA_0,2,FALSE),KO171),1,0)</f>
        <v>#N/A</v>
      </c>
      <c r="KV171" s="497" t="e">
        <f t="shared" ref="KV171" si="4660">IF(EXACT(VLOOKUP(KN171,OFERTA_0,3,FALSE),KP171),1,0)</f>
        <v>#N/A</v>
      </c>
      <c r="KW171" s="498" t="e">
        <f t="shared" ref="KW171" si="4661">IF(EXACT(VLOOKUP(KN171,OFERTA_0,4,FALSE),KQ171),1,0)</f>
        <v>#N/A</v>
      </c>
      <c r="KX171" s="498">
        <f t="shared" ref="KX171" si="4662">IF(KR171=0,0,1)</f>
        <v>0</v>
      </c>
      <c r="KY171" s="498">
        <f t="shared" ref="KY171" si="4663">IF(KS171=0,0,1)</f>
        <v>0</v>
      </c>
      <c r="KZ171" s="498" t="e">
        <f t="shared" ref="KZ171" si="4664">PRODUCT(KU171:KY171)</f>
        <v>#N/A</v>
      </c>
      <c r="LA171" s="504">
        <f t="shared" ref="LA171" si="4665">ROUND(KS171,0)</f>
        <v>0</v>
      </c>
      <c r="LB171" s="500">
        <f t="shared" ref="LB171" si="4666">KS171-LA171</f>
        <v>0</v>
      </c>
      <c r="LE171" s="665"/>
      <c r="LF171" s="666"/>
      <c r="LG171" s="667"/>
      <c r="LH171" s="668"/>
      <c r="LI171" s="669"/>
      <c r="LJ171" s="719"/>
      <c r="LK171" s="1326"/>
      <c r="LL171" s="497" t="e">
        <f t="shared" ref="LL171" si="4667">IF(EXACT(VLOOKUP(LE171,OFERTA_0,2,FALSE),LF171),1,0)</f>
        <v>#N/A</v>
      </c>
      <c r="LM171" s="497" t="e">
        <f t="shared" ref="LM171" si="4668">IF(EXACT(VLOOKUP(LE171,OFERTA_0,3,FALSE),LG171),1,0)</f>
        <v>#N/A</v>
      </c>
      <c r="LN171" s="498" t="e">
        <f t="shared" ref="LN171" si="4669">IF(EXACT(VLOOKUP(LE171,OFERTA_0,4,FALSE),LH171),1,0)</f>
        <v>#N/A</v>
      </c>
      <c r="LO171" s="498">
        <f t="shared" ref="LO171" si="4670">IF(LI171=0,0,1)</f>
        <v>0</v>
      </c>
      <c r="LP171" s="498">
        <f t="shared" ref="LP171" si="4671">IF(LJ171=0,0,1)</f>
        <v>0</v>
      </c>
      <c r="LQ171" s="498" t="e">
        <f t="shared" ref="LQ171" si="4672">PRODUCT(LL171:LP171)</f>
        <v>#N/A</v>
      </c>
      <c r="LR171" s="504">
        <f t="shared" ref="LR171" si="4673">ROUND(LJ171,0)</f>
        <v>0</v>
      </c>
      <c r="LS171" s="500">
        <f t="shared" ref="LS171" si="4674">LJ171-LR171</f>
        <v>0</v>
      </c>
      <c r="LV171" s="665"/>
      <c r="LW171" s="666"/>
      <c r="LX171" s="667"/>
      <c r="LY171" s="668"/>
      <c r="LZ171" s="669"/>
      <c r="MA171" s="719"/>
      <c r="MB171" s="1326"/>
      <c r="MC171" s="497" t="e">
        <f t="shared" ref="MC171" si="4675">IF(EXACT(VLOOKUP(LV171,OFERTA_0,2,FALSE),LW171),1,0)</f>
        <v>#N/A</v>
      </c>
      <c r="MD171" s="497" t="e">
        <f t="shared" ref="MD171" si="4676">IF(EXACT(VLOOKUP(LV171,OFERTA_0,3,FALSE),LX171),1,0)</f>
        <v>#N/A</v>
      </c>
      <c r="ME171" s="498" t="e">
        <f t="shared" ref="ME171" si="4677">IF(EXACT(VLOOKUP(LV171,OFERTA_0,4,FALSE),LY171),1,0)</f>
        <v>#N/A</v>
      </c>
      <c r="MF171" s="498">
        <f t="shared" ref="MF171" si="4678">IF(LZ171=0,0,1)</f>
        <v>0</v>
      </c>
      <c r="MG171" s="498">
        <f t="shared" ref="MG171" si="4679">IF(MA171=0,0,1)</f>
        <v>0</v>
      </c>
      <c r="MH171" s="498" t="e">
        <f t="shared" ref="MH171" si="4680">PRODUCT(MC171:MG171)</f>
        <v>#N/A</v>
      </c>
      <c r="MI171" s="504">
        <f t="shared" ref="MI171" si="4681">ROUND(MA171,0)</f>
        <v>0</v>
      </c>
      <c r="MJ171" s="500">
        <f t="shared" ref="MJ171" si="4682">MA171-MI171</f>
        <v>0</v>
      </c>
      <c r="MM171" s="665"/>
      <c r="MN171" s="666"/>
      <c r="MO171" s="667"/>
      <c r="MP171" s="668"/>
      <c r="MQ171" s="669"/>
      <c r="MR171" s="719"/>
      <c r="MS171" s="1326"/>
      <c r="MT171" s="497" t="e">
        <f t="shared" ref="MT171" si="4683">IF(EXACT(VLOOKUP(MM171,OFERTA_0,2,FALSE),MN171),1,0)</f>
        <v>#N/A</v>
      </c>
      <c r="MU171" s="497" t="e">
        <f t="shared" ref="MU171" si="4684">IF(EXACT(VLOOKUP(MM171,OFERTA_0,3,FALSE),MO171),1,0)</f>
        <v>#N/A</v>
      </c>
      <c r="MV171" s="498" t="e">
        <f t="shared" ref="MV171" si="4685">IF(EXACT(VLOOKUP(MM171,OFERTA_0,4,FALSE),MP171),1,0)</f>
        <v>#N/A</v>
      </c>
      <c r="MW171" s="498">
        <f t="shared" ref="MW171" si="4686">IF(MQ171=0,0,1)</f>
        <v>0</v>
      </c>
      <c r="MX171" s="498">
        <f t="shared" ref="MX171" si="4687">IF(MR171=0,0,1)</f>
        <v>0</v>
      </c>
      <c r="MY171" s="498" t="e">
        <f t="shared" ref="MY171" si="4688">PRODUCT(MT171:MX171)</f>
        <v>#N/A</v>
      </c>
      <c r="MZ171" s="504">
        <f t="shared" ref="MZ171" si="4689">ROUND(MR171,0)</f>
        <v>0</v>
      </c>
      <c r="NA171" s="500">
        <f t="shared" ref="NA171" si="4690">MR171-MZ171</f>
        <v>0</v>
      </c>
      <c r="ND171" s="665"/>
      <c r="NE171" s="666"/>
      <c r="NF171" s="667"/>
      <c r="NG171" s="668"/>
      <c r="NH171" s="669"/>
      <c r="NI171" s="719"/>
      <c r="NJ171" s="1326"/>
      <c r="NK171" s="497" t="e">
        <f t="shared" ref="NK171" si="4691">IF(EXACT(VLOOKUP(ND171,OFERTA_0,2,FALSE),NE171),1,0)</f>
        <v>#N/A</v>
      </c>
      <c r="NL171" s="497" t="e">
        <f t="shared" ref="NL171" si="4692">IF(EXACT(VLOOKUP(ND171,OFERTA_0,3,FALSE),NF171),1,0)</f>
        <v>#N/A</v>
      </c>
      <c r="NM171" s="498" t="e">
        <f t="shared" ref="NM171" si="4693">IF(EXACT(VLOOKUP(ND171,OFERTA_0,4,FALSE),NG171),1,0)</f>
        <v>#N/A</v>
      </c>
      <c r="NN171" s="498">
        <f t="shared" ref="NN171" si="4694">IF(NH171=0,0,1)</f>
        <v>0</v>
      </c>
      <c r="NO171" s="498">
        <f t="shared" ref="NO171" si="4695">IF(NI171=0,0,1)</f>
        <v>0</v>
      </c>
      <c r="NP171" s="498" t="e">
        <f t="shared" ref="NP171" si="4696">PRODUCT(NK171:NO171)</f>
        <v>#N/A</v>
      </c>
      <c r="NQ171" s="504">
        <f t="shared" ref="NQ171" si="4697">ROUND(NI171,0)</f>
        <v>0</v>
      </c>
      <c r="NR171" s="500">
        <f t="shared" ref="NR171" si="4698">NI171-NQ171</f>
        <v>0</v>
      </c>
      <c r="NU171" s="665"/>
      <c r="NV171" s="666"/>
      <c r="NW171" s="667"/>
      <c r="NX171" s="668"/>
      <c r="NY171" s="669"/>
      <c r="NZ171" s="719"/>
      <c r="OA171" s="1326"/>
      <c r="OB171" s="497" t="e">
        <f t="shared" ref="OB171" si="4699">IF(EXACT(VLOOKUP(NU171,OFERTA_0,2,FALSE),NV171),1,0)</f>
        <v>#N/A</v>
      </c>
      <c r="OC171" s="497" t="e">
        <f t="shared" ref="OC171" si="4700">IF(EXACT(VLOOKUP(NU171,OFERTA_0,3,FALSE),NW171),1,0)</f>
        <v>#N/A</v>
      </c>
      <c r="OD171" s="498" t="e">
        <f t="shared" ref="OD171" si="4701">IF(EXACT(VLOOKUP(NU171,OFERTA_0,4,FALSE),NX171),1,0)</f>
        <v>#N/A</v>
      </c>
      <c r="OE171" s="498">
        <f t="shared" ref="OE171" si="4702">IF(NY171=0,0,1)</f>
        <v>0</v>
      </c>
      <c r="OF171" s="498">
        <f t="shared" ref="OF171" si="4703">IF(NZ171=0,0,1)</f>
        <v>0</v>
      </c>
      <c r="OG171" s="498" t="e">
        <f t="shared" ref="OG171" si="4704">PRODUCT(OB171:OF171)</f>
        <v>#N/A</v>
      </c>
      <c r="OH171" s="504">
        <f t="shared" ref="OH171" si="4705">ROUND(NZ171,0)</f>
        <v>0</v>
      </c>
      <c r="OI171" s="500">
        <f t="shared" ref="OI171" si="4706">NZ171-OH171</f>
        <v>0</v>
      </c>
      <c r="OL171" s="665"/>
      <c r="OM171" s="666"/>
      <c r="ON171" s="667"/>
      <c r="OO171" s="668"/>
      <c r="OP171" s="669"/>
      <c r="OQ171" s="719"/>
      <c r="OR171" s="1326"/>
      <c r="OS171" s="497" t="e">
        <f t="shared" ref="OS171" si="4707">IF(EXACT(VLOOKUP(OL171,OFERTA_0,2,FALSE),OM171),1,0)</f>
        <v>#N/A</v>
      </c>
      <c r="OT171" s="497" t="e">
        <f t="shared" ref="OT171" si="4708">IF(EXACT(VLOOKUP(OL171,OFERTA_0,3,FALSE),ON171),1,0)</f>
        <v>#N/A</v>
      </c>
      <c r="OU171" s="498" t="e">
        <f t="shared" ref="OU171" si="4709">IF(EXACT(VLOOKUP(OL171,OFERTA_0,4,FALSE),OO171),1,0)</f>
        <v>#N/A</v>
      </c>
      <c r="OV171" s="498">
        <f t="shared" ref="OV171" si="4710">IF(OP171=0,0,1)</f>
        <v>0</v>
      </c>
      <c r="OW171" s="498">
        <f t="shared" ref="OW171" si="4711">IF(OQ171=0,0,1)</f>
        <v>0</v>
      </c>
      <c r="OX171" s="498" t="e">
        <f t="shared" ref="OX171" si="4712">PRODUCT(OS171:OW171)</f>
        <v>#N/A</v>
      </c>
      <c r="OY171" s="504">
        <f t="shared" ref="OY171" si="4713">ROUND(OQ171,0)</f>
        <v>0</v>
      </c>
      <c r="OZ171" s="500">
        <f t="shared" ref="OZ171" si="4714">OQ171-OY171</f>
        <v>0</v>
      </c>
      <c r="PC171" s="665"/>
      <c r="PD171" s="666"/>
      <c r="PE171" s="667"/>
      <c r="PF171" s="668"/>
      <c r="PG171" s="669"/>
      <c r="PH171" s="719"/>
      <c r="PI171" s="1326"/>
      <c r="PJ171" s="497" t="e">
        <f t="shared" ref="PJ171" si="4715">IF(EXACT(VLOOKUP(PC171,OFERTA_0,2,FALSE),PD171),1,0)</f>
        <v>#N/A</v>
      </c>
      <c r="PK171" s="497" t="e">
        <f t="shared" ref="PK171" si="4716">IF(EXACT(VLOOKUP(PC171,OFERTA_0,3,FALSE),PE171),1,0)</f>
        <v>#N/A</v>
      </c>
      <c r="PL171" s="498" t="e">
        <f t="shared" ref="PL171" si="4717">IF(EXACT(VLOOKUP(PC171,OFERTA_0,4,FALSE),PF171),1,0)</f>
        <v>#N/A</v>
      </c>
      <c r="PM171" s="498">
        <f t="shared" ref="PM171" si="4718">IF(PG171=0,0,1)</f>
        <v>0</v>
      </c>
      <c r="PN171" s="498">
        <f t="shared" ref="PN171" si="4719">IF(PH171=0,0,1)</f>
        <v>0</v>
      </c>
      <c r="PO171" s="498" t="e">
        <f t="shared" ref="PO171" si="4720">PRODUCT(PJ171:PN171)</f>
        <v>#N/A</v>
      </c>
      <c r="PP171" s="504">
        <f t="shared" ref="PP171" si="4721">ROUND(PH171,0)</f>
        <v>0</v>
      </c>
      <c r="PQ171" s="500">
        <f t="shared" ref="PQ171" si="4722">PH171-PP171</f>
        <v>0</v>
      </c>
      <c r="PT171" s="665"/>
      <c r="PU171" s="666"/>
      <c r="PV171" s="667"/>
      <c r="PW171" s="668"/>
      <c r="PX171" s="669"/>
      <c r="PY171" s="719"/>
      <c r="PZ171" s="1326"/>
      <c r="QA171" s="497" t="e">
        <f t="shared" ref="QA171" si="4723">IF(EXACT(VLOOKUP(PT171,OFERTA_0,2,FALSE),PU171),1,0)</f>
        <v>#N/A</v>
      </c>
      <c r="QB171" s="497" t="e">
        <f t="shared" ref="QB171" si="4724">IF(EXACT(VLOOKUP(PT171,OFERTA_0,3,FALSE),PV171),1,0)</f>
        <v>#N/A</v>
      </c>
      <c r="QC171" s="498" t="e">
        <f t="shared" ref="QC171" si="4725">IF(EXACT(VLOOKUP(PT171,OFERTA_0,4,FALSE),PW171),1,0)</f>
        <v>#N/A</v>
      </c>
      <c r="QD171" s="498">
        <f t="shared" ref="QD171" si="4726">IF(PX171=0,0,1)</f>
        <v>0</v>
      </c>
      <c r="QE171" s="498">
        <f t="shared" ref="QE171" si="4727">IF(PY171=0,0,1)</f>
        <v>0</v>
      </c>
      <c r="QF171" s="498" t="e">
        <f t="shared" ref="QF171" si="4728">PRODUCT(QA171:QE171)</f>
        <v>#N/A</v>
      </c>
      <c r="QG171" s="504">
        <f t="shared" ref="QG171" si="4729">ROUND(PY171,0)</f>
        <v>0</v>
      </c>
      <c r="QH171" s="500">
        <f t="shared" ref="QH171" si="4730">PY171-QG171</f>
        <v>0</v>
      </c>
      <c r="QK171" s="665"/>
      <c r="QL171" s="666"/>
      <c r="QM171" s="667"/>
      <c r="QN171" s="668"/>
      <c r="QO171" s="669"/>
      <c r="QP171" s="719"/>
      <c r="QQ171" s="1326"/>
      <c r="QR171" s="497" t="e">
        <f t="shared" ref="QR171" si="4731">IF(EXACT(VLOOKUP(QK171,OFERTA_0,2,FALSE),QL171),1,0)</f>
        <v>#N/A</v>
      </c>
      <c r="QS171" s="497" t="e">
        <f t="shared" ref="QS171" si="4732">IF(EXACT(VLOOKUP(QK171,OFERTA_0,3,FALSE),QM171),1,0)</f>
        <v>#N/A</v>
      </c>
      <c r="QT171" s="498" t="e">
        <f t="shared" ref="QT171" si="4733">IF(EXACT(VLOOKUP(QK171,OFERTA_0,4,FALSE),QN171),1,0)</f>
        <v>#N/A</v>
      </c>
      <c r="QU171" s="498">
        <f t="shared" ref="QU171" si="4734">IF(QO171=0,0,1)</f>
        <v>0</v>
      </c>
      <c r="QV171" s="498">
        <f t="shared" ref="QV171" si="4735">IF(QP171=0,0,1)</f>
        <v>0</v>
      </c>
      <c r="QW171" s="498" t="e">
        <f t="shared" ref="QW171" si="4736">PRODUCT(QR171:QV171)</f>
        <v>#N/A</v>
      </c>
      <c r="QX171" s="504">
        <f t="shared" ref="QX171" si="4737">ROUND(QP171,0)</f>
        <v>0</v>
      </c>
      <c r="QY171" s="500">
        <f t="shared" ref="QY171" si="4738">QP171-QX171</f>
        <v>0</v>
      </c>
      <c r="RB171" s="381"/>
      <c r="RC171" s="382"/>
      <c r="RD171" s="383"/>
      <c r="RE171" s="384"/>
      <c r="RF171" s="385"/>
      <c r="RG171" s="386"/>
      <c r="RH171" s="386"/>
      <c r="RI171" s="497"/>
      <c r="RJ171" s="497"/>
      <c r="RK171" s="501"/>
      <c r="RL171" s="501"/>
      <c r="RM171" s="501"/>
      <c r="RN171" s="501"/>
      <c r="RO171" s="502"/>
      <c r="RP171" s="503"/>
      <c r="RS171" s="381"/>
      <c r="RT171" s="382"/>
      <c r="RU171" s="383"/>
      <c r="RV171" s="384"/>
      <c r="RW171" s="385"/>
      <c r="RX171" s="386"/>
      <c r="RY171" s="386"/>
      <c r="RZ171" s="497"/>
      <c r="SA171" s="497"/>
      <c r="SB171" s="501"/>
      <c r="SC171" s="501"/>
      <c r="SD171" s="501"/>
      <c r="SE171" s="501"/>
      <c r="SF171" s="502"/>
      <c r="SG171" s="503"/>
      <c r="SJ171" s="381"/>
      <c r="SK171" s="382"/>
      <c r="SL171" s="383"/>
      <c r="SM171" s="384"/>
      <c r="SN171" s="385"/>
      <c r="SO171" s="386"/>
      <c r="SP171" s="386"/>
      <c r="SQ171" s="497"/>
      <c r="SR171" s="497"/>
      <c r="SS171" s="501"/>
      <c r="ST171" s="501"/>
      <c r="SU171" s="501"/>
      <c r="SV171" s="501"/>
      <c r="SW171" s="502"/>
      <c r="SX171" s="503"/>
    </row>
    <row r="172" spans="2:518" ht="39" hidden="1" customHeight="1" thickTop="1" thickBot="1">
      <c r="B172" s="577"/>
      <c r="C172" s="578"/>
      <c r="D172" s="579"/>
      <c r="E172" s="580"/>
      <c r="F172" s="581"/>
      <c r="G172" s="582"/>
      <c r="H172" s="595"/>
      <c r="K172" s="577"/>
      <c r="L172" s="767"/>
      <c r="M172" s="579"/>
      <c r="N172" s="580"/>
      <c r="O172" s="768"/>
      <c r="P172" s="582"/>
      <c r="Q172" s="808"/>
      <c r="R172" s="497"/>
      <c r="S172" s="497"/>
      <c r="T172" s="498"/>
      <c r="U172" s="498"/>
      <c r="V172" s="498"/>
      <c r="W172" s="498"/>
      <c r="X172" s="504"/>
      <c r="Y172" s="500"/>
      <c r="Z172" s="486"/>
      <c r="AA172" s="486"/>
      <c r="AB172" s="577"/>
      <c r="AC172" s="767"/>
      <c r="AD172" s="579"/>
      <c r="AE172" s="580"/>
      <c r="AF172" s="768"/>
      <c r="AG172" s="582"/>
      <c r="AH172" s="808"/>
      <c r="AI172" s="497"/>
      <c r="AJ172" s="497"/>
      <c r="AK172" s="498"/>
      <c r="AL172" s="498"/>
      <c r="AM172" s="498"/>
      <c r="AN172" s="498"/>
      <c r="AO172" s="504"/>
      <c r="AP172" s="500"/>
      <c r="AQ172" s="486"/>
      <c r="AR172" s="486"/>
      <c r="AS172" s="577"/>
      <c r="AT172" s="767"/>
      <c r="AU172" s="579"/>
      <c r="AV172" s="580"/>
      <c r="AW172" s="768"/>
      <c r="AX172" s="582"/>
      <c r="AY172" s="808"/>
      <c r="AZ172" s="497"/>
      <c r="BA172" s="497"/>
      <c r="BB172" s="498"/>
      <c r="BC172" s="498"/>
      <c r="BD172" s="498"/>
      <c r="BE172" s="498"/>
      <c r="BF172" s="504"/>
      <c r="BG172" s="500"/>
      <c r="BJ172" s="577"/>
      <c r="BK172" s="767"/>
      <c r="BL172" s="579"/>
      <c r="BM172" s="580"/>
      <c r="BN172" s="768"/>
      <c r="BO172" s="582"/>
      <c r="BP172" s="808"/>
      <c r="BQ172" s="497"/>
      <c r="BR172" s="497"/>
      <c r="BS172" s="498"/>
      <c r="BT172" s="498"/>
      <c r="BU172" s="498"/>
      <c r="BV172" s="498"/>
      <c r="BW172" s="504"/>
      <c r="BX172" s="500"/>
      <c r="CA172" s="577"/>
      <c r="CB172" s="767"/>
      <c r="CC172" s="579"/>
      <c r="CD172" s="580"/>
      <c r="CE172" s="768"/>
      <c r="CF172" s="582"/>
      <c r="CG172" s="808"/>
      <c r="CH172" s="497"/>
      <c r="CI172" s="497"/>
      <c r="CJ172" s="498"/>
      <c r="CK172" s="498"/>
      <c r="CL172" s="498"/>
      <c r="CM172" s="498"/>
      <c r="CN172" s="504"/>
      <c r="CO172" s="500"/>
      <c r="CR172" s="577"/>
      <c r="CS172" s="767"/>
      <c r="CT172" s="579"/>
      <c r="CU172" s="580"/>
      <c r="CV172" s="768"/>
      <c r="CW172" s="582"/>
      <c r="CX172" s="808"/>
      <c r="CY172" s="497"/>
      <c r="CZ172" s="497"/>
      <c r="DA172" s="498"/>
      <c r="DB172" s="498"/>
      <c r="DC172" s="498"/>
      <c r="DD172" s="498"/>
      <c r="DE172" s="504"/>
      <c r="DF172" s="500"/>
      <c r="DI172" s="577"/>
      <c r="DJ172" s="767"/>
      <c r="DK172" s="579"/>
      <c r="DL172" s="580"/>
      <c r="DM172" s="768"/>
      <c r="DN172" s="582"/>
      <c r="DO172" s="808"/>
      <c r="DP172" s="497"/>
      <c r="DQ172" s="497"/>
      <c r="DR172" s="498"/>
      <c r="DS172" s="498"/>
      <c r="DT172" s="498"/>
      <c r="DU172" s="498"/>
      <c r="DV172" s="504"/>
      <c r="DW172" s="500"/>
      <c r="DZ172" s="577"/>
      <c r="EA172" s="767"/>
      <c r="EB172" s="579"/>
      <c r="EC172" s="580"/>
      <c r="ED172" s="768"/>
      <c r="EE172" s="582"/>
      <c r="EF172" s="808"/>
      <c r="EG172" s="497"/>
      <c r="EH172" s="497"/>
      <c r="EI172" s="498"/>
      <c r="EJ172" s="498"/>
      <c r="EK172" s="498"/>
      <c r="EL172" s="498"/>
      <c r="EM172" s="504"/>
      <c r="EN172" s="500"/>
      <c r="EQ172" s="665"/>
      <c r="ER172" s="666"/>
      <c r="ES172" s="667"/>
      <c r="ET172" s="668"/>
      <c r="EU172" s="669"/>
      <c r="EV172" s="719"/>
      <c r="EW172" s="1326"/>
      <c r="EX172" s="497" t="e">
        <f>IF(EXACT(VLOOKUP(EQ172,OFERTA_0,2,FALSE),ER172),1,0)</f>
        <v>#N/A</v>
      </c>
      <c r="EY172" s="497" t="e">
        <f>IF(EXACT(VLOOKUP(EQ172,OFERTA_0,3,FALSE),ES172),1,0)</f>
        <v>#N/A</v>
      </c>
      <c r="EZ172" s="498" t="e">
        <f>IF(EXACT(VLOOKUP(EQ172,OFERTA_0,4,FALSE),ET172),1,0)</f>
        <v>#N/A</v>
      </c>
      <c r="FA172" s="498">
        <f>IF(EU172=0,0,1)</f>
        <v>0</v>
      </c>
      <c r="FB172" s="498">
        <f>IF(EV172=0,0,1)</f>
        <v>0</v>
      </c>
      <c r="FC172" s="498" t="e">
        <f>PRODUCT(EX172:FB172)</f>
        <v>#N/A</v>
      </c>
      <c r="FD172" s="504">
        <f>ROUND(EV172,0)</f>
        <v>0</v>
      </c>
      <c r="FE172" s="500">
        <f>EV172-FD172</f>
        <v>0</v>
      </c>
      <c r="FH172" s="665"/>
      <c r="FI172" s="666"/>
      <c r="FJ172" s="667"/>
      <c r="FK172" s="668"/>
      <c r="FL172" s="669"/>
      <c r="FM172" s="719"/>
      <c r="FN172" s="1326"/>
      <c r="FO172" s="497" t="e">
        <f>IF(EXACT(VLOOKUP(FH172,OFERTA_0,2,FALSE),FI172),1,0)</f>
        <v>#N/A</v>
      </c>
      <c r="FP172" s="497" t="e">
        <f>IF(EXACT(VLOOKUP(FH172,OFERTA_0,3,FALSE),FJ172),1,0)</f>
        <v>#N/A</v>
      </c>
      <c r="FQ172" s="498" t="e">
        <f>IF(EXACT(VLOOKUP(FH172,OFERTA_0,4,FALSE),FK172),1,0)</f>
        <v>#N/A</v>
      </c>
      <c r="FR172" s="498">
        <f>IF(FL172=0,0,1)</f>
        <v>0</v>
      </c>
      <c r="FS172" s="498">
        <f>IF(FM172=0,0,1)</f>
        <v>0</v>
      </c>
      <c r="FT172" s="498" t="e">
        <f>PRODUCT(FO172:FS172)</f>
        <v>#N/A</v>
      </c>
      <c r="FU172" s="504">
        <f>ROUND(FM172,0)</f>
        <v>0</v>
      </c>
      <c r="FV172" s="500">
        <f>FM172-FU172</f>
        <v>0</v>
      </c>
      <c r="FY172" s="665"/>
      <c r="FZ172" s="666"/>
      <c r="GA172" s="667"/>
      <c r="GB172" s="668"/>
      <c r="GC172" s="669"/>
      <c r="GD172" s="719"/>
      <c r="GE172" s="1326"/>
      <c r="GF172" s="497" t="e">
        <f>IF(EXACT(VLOOKUP(FY172,OFERTA_0,2,FALSE),FZ172),1,0)</f>
        <v>#N/A</v>
      </c>
      <c r="GG172" s="497" t="e">
        <f>IF(EXACT(VLOOKUP(FY172,OFERTA_0,3,FALSE),GA172),1,0)</f>
        <v>#N/A</v>
      </c>
      <c r="GH172" s="498" t="e">
        <f>IF(EXACT(VLOOKUP(FY172,OFERTA_0,4,FALSE),GB172),1,0)</f>
        <v>#N/A</v>
      </c>
      <c r="GI172" s="498">
        <f>IF(GC172=0,0,1)</f>
        <v>0</v>
      </c>
      <c r="GJ172" s="498">
        <f>IF(GD172=0,0,1)</f>
        <v>0</v>
      </c>
      <c r="GK172" s="498" t="e">
        <f>PRODUCT(GF172:GJ172)</f>
        <v>#N/A</v>
      </c>
      <c r="GL172" s="504">
        <f>ROUND(GD172,0)</f>
        <v>0</v>
      </c>
      <c r="GM172" s="500">
        <f>GD172-GL172</f>
        <v>0</v>
      </c>
      <c r="GP172" s="665"/>
      <c r="GQ172" s="666"/>
      <c r="GR172" s="667"/>
      <c r="GS172" s="668"/>
      <c r="GT172" s="669"/>
      <c r="GU172" s="719"/>
      <c r="GV172" s="1326"/>
      <c r="GW172" s="497" t="e">
        <f>IF(EXACT(VLOOKUP(GP172,OFERTA_0,2,FALSE),GQ172),1,0)</f>
        <v>#N/A</v>
      </c>
      <c r="GX172" s="497" t="e">
        <f>IF(EXACT(VLOOKUP(GP172,OFERTA_0,3,FALSE),GR172),1,0)</f>
        <v>#N/A</v>
      </c>
      <c r="GY172" s="498" t="e">
        <f>IF(EXACT(VLOOKUP(GP172,OFERTA_0,4,FALSE),GS172),1,0)</f>
        <v>#N/A</v>
      </c>
      <c r="GZ172" s="498">
        <f>IF(GT172=0,0,1)</f>
        <v>0</v>
      </c>
      <c r="HA172" s="498">
        <f>IF(GU172=0,0,1)</f>
        <v>0</v>
      </c>
      <c r="HB172" s="498" t="e">
        <f>PRODUCT(GW172:HA172)</f>
        <v>#N/A</v>
      </c>
      <c r="HC172" s="504">
        <f>ROUND(GU172,0)</f>
        <v>0</v>
      </c>
      <c r="HD172" s="500">
        <f>GU172-HC172</f>
        <v>0</v>
      </c>
      <c r="HG172" s="665"/>
      <c r="HH172" s="666"/>
      <c r="HI172" s="667"/>
      <c r="HJ172" s="668"/>
      <c r="HK172" s="669"/>
      <c r="HL172" s="719"/>
      <c r="HM172" s="1326"/>
      <c r="HN172" s="497" t="e">
        <f>IF(EXACT(VLOOKUP(HG172,OFERTA_0,2,FALSE),HH172),1,0)</f>
        <v>#N/A</v>
      </c>
      <c r="HO172" s="497" t="e">
        <f>IF(EXACT(VLOOKUP(HG172,OFERTA_0,3,FALSE),HI172),1,0)</f>
        <v>#N/A</v>
      </c>
      <c r="HP172" s="498" t="e">
        <f>IF(EXACT(VLOOKUP(HG172,OFERTA_0,4,FALSE),HJ172),1,0)</f>
        <v>#N/A</v>
      </c>
      <c r="HQ172" s="498">
        <f>IF(HK172=0,0,1)</f>
        <v>0</v>
      </c>
      <c r="HR172" s="498">
        <f>IF(HL172=0,0,1)</f>
        <v>0</v>
      </c>
      <c r="HS172" s="498" t="e">
        <f>PRODUCT(HN172:HR172)</f>
        <v>#N/A</v>
      </c>
      <c r="HT172" s="504">
        <f>ROUND(HL172,0)</f>
        <v>0</v>
      </c>
      <c r="HU172" s="500">
        <f>HL172-HT172</f>
        <v>0</v>
      </c>
      <c r="HX172" s="665"/>
      <c r="HY172" s="666"/>
      <c r="HZ172" s="667"/>
      <c r="IA172" s="668"/>
      <c r="IB172" s="669"/>
      <c r="IC172" s="719"/>
      <c r="ID172" s="1326"/>
      <c r="IE172" s="497" t="e">
        <f>IF(EXACT(VLOOKUP(HX172,OFERTA_0,2,FALSE),HY172),1,0)</f>
        <v>#N/A</v>
      </c>
      <c r="IF172" s="497" t="e">
        <f>IF(EXACT(VLOOKUP(HX172,OFERTA_0,3,FALSE),HZ172),1,0)</f>
        <v>#N/A</v>
      </c>
      <c r="IG172" s="498" t="e">
        <f>IF(EXACT(VLOOKUP(HX172,OFERTA_0,4,FALSE),IA172),1,0)</f>
        <v>#N/A</v>
      </c>
      <c r="IH172" s="498">
        <f>IF(IB172=0,0,1)</f>
        <v>0</v>
      </c>
      <c r="II172" s="498">
        <f>IF(IC172=0,0,1)</f>
        <v>0</v>
      </c>
      <c r="IJ172" s="498" t="e">
        <f>PRODUCT(IE172:II172)</f>
        <v>#N/A</v>
      </c>
      <c r="IK172" s="504">
        <f>ROUND(IC172,0)</f>
        <v>0</v>
      </c>
      <c r="IL172" s="500">
        <f>IC172-IK172</f>
        <v>0</v>
      </c>
      <c r="IO172" s="665"/>
      <c r="IP172" s="666"/>
      <c r="IQ172" s="667"/>
      <c r="IR172" s="668"/>
      <c r="IS172" s="669"/>
      <c r="IT172" s="719"/>
      <c r="IU172" s="1326"/>
      <c r="IV172" s="497" t="e">
        <f>IF(EXACT(VLOOKUP(IO172,OFERTA_0,2,FALSE),IP172),1,0)</f>
        <v>#N/A</v>
      </c>
      <c r="IW172" s="497" t="e">
        <f>IF(EXACT(VLOOKUP(IO172,OFERTA_0,3,FALSE),IQ172),1,0)</f>
        <v>#N/A</v>
      </c>
      <c r="IX172" s="498" t="e">
        <f>IF(EXACT(VLOOKUP(IO172,OFERTA_0,4,FALSE),IR172),1,0)</f>
        <v>#N/A</v>
      </c>
      <c r="IY172" s="498">
        <f>IF(IS172=0,0,1)</f>
        <v>0</v>
      </c>
      <c r="IZ172" s="498">
        <f>IF(IT172=0,0,1)</f>
        <v>0</v>
      </c>
      <c r="JA172" s="498" t="e">
        <f>PRODUCT(IV172:IZ172)</f>
        <v>#N/A</v>
      </c>
      <c r="JB172" s="504">
        <f>ROUND(IT172,0)</f>
        <v>0</v>
      </c>
      <c r="JC172" s="500">
        <f>IT172-JB172</f>
        <v>0</v>
      </c>
      <c r="JF172" s="665"/>
      <c r="JG172" s="666"/>
      <c r="JH172" s="667"/>
      <c r="JI172" s="668"/>
      <c r="JJ172" s="669"/>
      <c r="JK172" s="719"/>
      <c r="JL172" s="1326"/>
      <c r="JM172" s="497" t="e">
        <f>IF(EXACT(VLOOKUP(JF172,OFERTA_0,2,FALSE),JG172),1,0)</f>
        <v>#N/A</v>
      </c>
      <c r="JN172" s="497" t="e">
        <f>IF(EXACT(VLOOKUP(JF172,OFERTA_0,3,FALSE),JH172),1,0)</f>
        <v>#N/A</v>
      </c>
      <c r="JO172" s="498" t="e">
        <f>IF(EXACT(VLOOKUP(JF172,OFERTA_0,4,FALSE),JI172),1,0)</f>
        <v>#N/A</v>
      </c>
      <c r="JP172" s="498">
        <f>IF(JJ172=0,0,1)</f>
        <v>0</v>
      </c>
      <c r="JQ172" s="498">
        <f>IF(JK172=0,0,1)</f>
        <v>0</v>
      </c>
      <c r="JR172" s="498" t="e">
        <f>PRODUCT(JM172:JQ172)</f>
        <v>#N/A</v>
      </c>
      <c r="JS172" s="504">
        <f>ROUND(JK172,0)</f>
        <v>0</v>
      </c>
      <c r="JT172" s="500">
        <f>JK172-JS172</f>
        <v>0</v>
      </c>
      <c r="JW172" s="665"/>
      <c r="JX172" s="666"/>
      <c r="JY172" s="667"/>
      <c r="JZ172" s="668"/>
      <c r="KA172" s="669"/>
      <c r="KB172" s="719"/>
      <c r="KC172" s="1326"/>
      <c r="KD172" s="497" t="e">
        <f>IF(EXACT(VLOOKUP(JW172,OFERTA_0,2,FALSE),JX172),1,0)</f>
        <v>#N/A</v>
      </c>
      <c r="KE172" s="497" t="e">
        <f>IF(EXACT(VLOOKUP(JW172,OFERTA_0,3,FALSE),JY172),1,0)</f>
        <v>#N/A</v>
      </c>
      <c r="KF172" s="498" t="e">
        <f>IF(EXACT(VLOOKUP(JW172,OFERTA_0,4,FALSE),JZ172),1,0)</f>
        <v>#N/A</v>
      </c>
      <c r="KG172" s="498">
        <f>IF(KA172=0,0,1)</f>
        <v>0</v>
      </c>
      <c r="KH172" s="498">
        <f>IF(KB172=0,0,1)</f>
        <v>0</v>
      </c>
      <c r="KI172" s="498" t="e">
        <f>PRODUCT(KD172:KH172)</f>
        <v>#N/A</v>
      </c>
      <c r="KJ172" s="504">
        <f>ROUND(KB172,0)</f>
        <v>0</v>
      </c>
      <c r="KK172" s="500">
        <f>KB172-KJ172</f>
        <v>0</v>
      </c>
      <c r="KN172" s="665"/>
      <c r="KO172" s="666"/>
      <c r="KP172" s="667"/>
      <c r="KQ172" s="668"/>
      <c r="KR172" s="669"/>
      <c r="KS172" s="719"/>
      <c r="KT172" s="1326"/>
      <c r="KU172" s="497" t="e">
        <f>IF(EXACT(VLOOKUP(KN172,OFERTA_0,2,FALSE),KO172),1,0)</f>
        <v>#N/A</v>
      </c>
      <c r="KV172" s="497" t="e">
        <f>IF(EXACT(VLOOKUP(KN172,OFERTA_0,3,FALSE),KP172),1,0)</f>
        <v>#N/A</v>
      </c>
      <c r="KW172" s="498" t="e">
        <f>IF(EXACT(VLOOKUP(KN172,OFERTA_0,4,FALSE),KQ172),1,0)</f>
        <v>#N/A</v>
      </c>
      <c r="KX172" s="498">
        <f>IF(KR172=0,0,1)</f>
        <v>0</v>
      </c>
      <c r="KY172" s="498">
        <f>IF(KS172=0,0,1)</f>
        <v>0</v>
      </c>
      <c r="KZ172" s="498" t="e">
        <f>PRODUCT(KU172:KY172)</f>
        <v>#N/A</v>
      </c>
      <c r="LA172" s="504">
        <f>ROUND(KS172,0)</f>
        <v>0</v>
      </c>
      <c r="LB172" s="500">
        <f>KS172-LA172</f>
        <v>0</v>
      </c>
      <c r="LE172" s="665"/>
      <c r="LF172" s="666"/>
      <c r="LG172" s="667"/>
      <c r="LH172" s="668"/>
      <c r="LI172" s="669"/>
      <c r="LJ172" s="719"/>
      <c r="LK172" s="1326"/>
      <c r="LL172" s="497" t="e">
        <f>IF(EXACT(VLOOKUP(LE172,OFERTA_0,2,FALSE),LF172),1,0)</f>
        <v>#N/A</v>
      </c>
      <c r="LM172" s="497" t="e">
        <f>IF(EXACT(VLOOKUP(LE172,OFERTA_0,3,FALSE),LG172),1,0)</f>
        <v>#N/A</v>
      </c>
      <c r="LN172" s="498" t="e">
        <f>IF(EXACT(VLOOKUP(LE172,OFERTA_0,4,FALSE),LH172),1,0)</f>
        <v>#N/A</v>
      </c>
      <c r="LO172" s="498">
        <f>IF(LI172=0,0,1)</f>
        <v>0</v>
      </c>
      <c r="LP172" s="498">
        <f>IF(LJ172=0,0,1)</f>
        <v>0</v>
      </c>
      <c r="LQ172" s="498" t="e">
        <f>PRODUCT(LL172:LP172)</f>
        <v>#N/A</v>
      </c>
      <c r="LR172" s="504">
        <f>ROUND(LJ172,0)</f>
        <v>0</v>
      </c>
      <c r="LS172" s="500">
        <f>LJ172-LR172</f>
        <v>0</v>
      </c>
      <c r="LV172" s="665"/>
      <c r="LW172" s="666"/>
      <c r="LX172" s="667"/>
      <c r="LY172" s="668"/>
      <c r="LZ172" s="669"/>
      <c r="MA172" s="719"/>
      <c r="MB172" s="1326"/>
      <c r="MC172" s="497" t="e">
        <f>IF(EXACT(VLOOKUP(LV172,OFERTA_0,2,FALSE),LW172),1,0)</f>
        <v>#N/A</v>
      </c>
      <c r="MD172" s="497" t="e">
        <f>IF(EXACT(VLOOKUP(LV172,OFERTA_0,3,FALSE),LX172),1,0)</f>
        <v>#N/A</v>
      </c>
      <c r="ME172" s="498" t="e">
        <f>IF(EXACT(VLOOKUP(LV172,OFERTA_0,4,FALSE),LY172),1,0)</f>
        <v>#N/A</v>
      </c>
      <c r="MF172" s="498">
        <f>IF(LZ172=0,0,1)</f>
        <v>0</v>
      </c>
      <c r="MG172" s="498">
        <f>IF(MA172=0,0,1)</f>
        <v>0</v>
      </c>
      <c r="MH172" s="498" t="e">
        <f>PRODUCT(MC172:MG172)</f>
        <v>#N/A</v>
      </c>
      <c r="MI172" s="504">
        <f>ROUND(MA172,0)</f>
        <v>0</v>
      </c>
      <c r="MJ172" s="500">
        <f>MA172-MI172</f>
        <v>0</v>
      </c>
      <c r="MM172" s="665"/>
      <c r="MN172" s="666"/>
      <c r="MO172" s="667"/>
      <c r="MP172" s="668"/>
      <c r="MQ172" s="669"/>
      <c r="MR172" s="719"/>
      <c r="MS172" s="1326"/>
      <c r="MT172" s="497" t="e">
        <f>IF(EXACT(VLOOKUP(MM172,OFERTA_0,2,FALSE),MN172),1,0)</f>
        <v>#N/A</v>
      </c>
      <c r="MU172" s="497" t="e">
        <f>IF(EXACT(VLOOKUP(MM172,OFERTA_0,3,FALSE),MO172),1,0)</f>
        <v>#N/A</v>
      </c>
      <c r="MV172" s="498" t="e">
        <f>IF(EXACT(VLOOKUP(MM172,OFERTA_0,4,FALSE),MP172),1,0)</f>
        <v>#N/A</v>
      </c>
      <c r="MW172" s="498">
        <f>IF(MQ172=0,0,1)</f>
        <v>0</v>
      </c>
      <c r="MX172" s="498">
        <f>IF(MR172=0,0,1)</f>
        <v>0</v>
      </c>
      <c r="MY172" s="498" t="e">
        <f>PRODUCT(MT172:MX172)</f>
        <v>#N/A</v>
      </c>
      <c r="MZ172" s="504">
        <f>ROUND(MR172,0)</f>
        <v>0</v>
      </c>
      <c r="NA172" s="500">
        <f>MR172-MZ172</f>
        <v>0</v>
      </c>
      <c r="ND172" s="665"/>
      <c r="NE172" s="666"/>
      <c r="NF172" s="667"/>
      <c r="NG172" s="668"/>
      <c r="NH172" s="669"/>
      <c r="NI172" s="719"/>
      <c r="NJ172" s="1326"/>
      <c r="NK172" s="497" t="e">
        <f>IF(EXACT(VLOOKUP(ND172,OFERTA_0,2,FALSE),NE172),1,0)</f>
        <v>#N/A</v>
      </c>
      <c r="NL172" s="497" t="e">
        <f>IF(EXACT(VLOOKUP(ND172,OFERTA_0,3,FALSE),NF172),1,0)</f>
        <v>#N/A</v>
      </c>
      <c r="NM172" s="498" t="e">
        <f>IF(EXACT(VLOOKUP(ND172,OFERTA_0,4,FALSE),NG172),1,0)</f>
        <v>#N/A</v>
      </c>
      <c r="NN172" s="498">
        <f>IF(NH172=0,0,1)</f>
        <v>0</v>
      </c>
      <c r="NO172" s="498">
        <f>IF(NI172=0,0,1)</f>
        <v>0</v>
      </c>
      <c r="NP172" s="498" t="e">
        <f>PRODUCT(NK172:NO172)</f>
        <v>#N/A</v>
      </c>
      <c r="NQ172" s="504">
        <f>ROUND(NI172,0)</f>
        <v>0</v>
      </c>
      <c r="NR172" s="500">
        <f>NI172-NQ172</f>
        <v>0</v>
      </c>
      <c r="NU172" s="665"/>
      <c r="NV172" s="666"/>
      <c r="NW172" s="667"/>
      <c r="NX172" s="668"/>
      <c r="NY172" s="669"/>
      <c r="NZ172" s="719"/>
      <c r="OA172" s="1326"/>
      <c r="OB172" s="497" t="e">
        <f>IF(EXACT(VLOOKUP(NU172,OFERTA_0,2,FALSE),NV172),1,0)</f>
        <v>#N/A</v>
      </c>
      <c r="OC172" s="497" t="e">
        <f>IF(EXACT(VLOOKUP(NU172,OFERTA_0,3,FALSE),NW172),1,0)</f>
        <v>#N/A</v>
      </c>
      <c r="OD172" s="498" t="e">
        <f>IF(EXACT(VLOOKUP(NU172,OFERTA_0,4,FALSE),NX172),1,0)</f>
        <v>#N/A</v>
      </c>
      <c r="OE172" s="498">
        <f>IF(NY172=0,0,1)</f>
        <v>0</v>
      </c>
      <c r="OF172" s="498">
        <f>IF(NZ172=0,0,1)</f>
        <v>0</v>
      </c>
      <c r="OG172" s="498" t="e">
        <f>PRODUCT(OB172:OF172)</f>
        <v>#N/A</v>
      </c>
      <c r="OH172" s="504">
        <f>ROUND(NZ172,0)</f>
        <v>0</v>
      </c>
      <c r="OI172" s="500">
        <f>NZ172-OH172</f>
        <v>0</v>
      </c>
      <c r="OL172" s="665"/>
      <c r="OM172" s="666"/>
      <c r="ON172" s="667"/>
      <c r="OO172" s="668"/>
      <c r="OP172" s="669"/>
      <c r="OQ172" s="719"/>
      <c r="OR172" s="1326"/>
      <c r="OS172" s="497" t="e">
        <f>IF(EXACT(VLOOKUP(OL172,OFERTA_0,2,FALSE),OM172),1,0)</f>
        <v>#N/A</v>
      </c>
      <c r="OT172" s="497" t="e">
        <f>IF(EXACT(VLOOKUP(OL172,OFERTA_0,3,FALSE),ON172),1,0)</f>
        <v>#N/A</v>
      </c>
      <c r="OU172" s="498" t="e">
        <f>IF(EXACT(VLOOKUP(OL172,OFERTA_0,4,FALSE),OO172),1,0)</f>
        <v>#N/A</v>
      </c>
      <c r="OV172" s="498">
        <f>IF(OP172=0,0,1)</f>
        <v>0</v>
      </c>
      <c r="OW172" s="498">
        <f>IF(OQ172=0,0,1)</f>
        <v>0</v>
      </c>
      <c r="OX172" s="498" t="e">
        <f>PRODUCT(OS172:OW172)</f>
        <v>#N/A</v>
      </c>
      <c r="OY172" s="504">
        <f>ROUND(OQ172,0)</f>
        <v>0</v>
      </c>
      <c r="OZ172" s="500">
        <f>OQ172-OY172</f>
        <v>0</v>
      </c>
      <c r="PC172" s="665"/>
      <c r="PD172" s="666"/>
      <c r="PE172" s="667"/>
      <c r="PF172" s="668"/>
      <c r="PG172" s="669"/>
      <c r="PH172" s="719"/>
      <c r="PI172" s="1326"/>
      <c r="PJ172" s="497" t="e">
        <f>IF(EXACT(VLOOKUP(PC172,OFERTA_0,2,FALSE),PD172),1,0)</f>
        <v>#N/A</v>
      </c>
      <c r="PK172" s="497" t="e">
        <f>IF(EXACT(VLOOKUP(PC172,OFERTA_0,3,FALSE),PE172),1,0)</f>
        <v>#N/A</v>
      </c>
      <c r="PL172" s="498" t="e">
        <f>IF(EXACT(VLOOKUP(PC172,OFERTA_0,4,FALSE),PF172),1,0)</f>
        <v>#N/A</v>
      </c>
      <c r="PM172" s="498">
        <f>IF(PG172=0,0,1)</f>
        <v>0</v>
      </c>
      <c r="PN172" s="498">
        <f>IF(PH172=0,0,1)</f>
        <v>0</v>
      </c>
      <c r="PO172" s="498" t="e">
        <f>PRODUCT(PJ172:PN172)</f>
        <v>#N/A</v>
      </c>
      <c r="PP172" s="504">
        <f>ROUND(PH172,0)</f>
        <v>0</v>
      </c>
      <c r="PQ172" s="500">
        <f>PH172-PP172</f>
        <v>0</v>
      </c>
      <c r="PT172" s="665"/>
      <c r="PU172" s="666"/>
      <c r="PV172" s="667"/>
      <c r="PW172" s="668"/>
      <c r="PX172" s="669"/>
      <c r="PY172" s="719"/>
      <c r="PZ172" s="1326"/>
      <c r="QA172" s="497" t="e">
        <f>IF(EXACT(VLOOKUP(PT172,OFERTA_0,2,FALSE),PU172),1,0)</f>
        <v>#N/A</v>
      </c>
      <c r="QB172" s="497" t="e">
        <f>IF(EXACT(VLOOKUP(PT172,OFERTA_0,3,FALSE),PV172),1,0)</f>
        <v>#N/A</v>
      </c>
      <c r="QC172" s="498" t="e">
        <f>IF(EXACT(VLOOKUP(PT172,OFERTA_0,4,FALSE),PW172),1,0)</f>
        <v>#N/A</v>
      </c>
      <c r="QD172" s="498">
        <f>IF(PX172=0,0,1)</f>
        <v>0</v>
      </c>
      <c r="QE172" s="498">
        <f>IF(PY172=0,0,1)</f>
        <v>0</v>
      </c>
      <c r="QF172" s="498" t="e">
        <f>PRODUCT(QA172:QE172)</f>
        <v>#N/A</v>
      </c>
      <c r="QG172" s="504">
        <f>ROUND(PY172,0)</f>
        <v>0</v>
      </c>
      <c r="QH172" s="500">
        <f>PY172-QG172</f>
        <v>0</v>
      </c>
      <c r="QK172" s="665"/>
      <c r="QL172" s="666"/>
      <c r="QM172" s="667"/>
      <c r="QN172" s="668"/>
      <c r="QO172" s="669"/>
      <c r="QP172" s="719"/>
      <c r="QQ172" s="1326"/>
      <c r="QR172" s="497" t="e">
        <f>IF(EXACT(VLOOKUP(QK172,OFERTA_0,2,FALSE),QL172),1,0)</f>
        <v>#N/A</v>
      </c>
      <c r="QS172" s="497" t="e">
        <f>IF(EXACT(VLOOKUP(QK172,OFERTA_0,3,FALSE),QM172),1,0)</f>
        <v>#N/A</v>
      </c>
      <c r="QT172" s="498" t="e">
        <f>IF(EXACT(VLOOKUP(QK172,OFERTA_0,4,FALSE),QN172),1,0)</f>
        <v>#N/A</v>
      </c>
      <c r="QU172" s="498">
        <f>IF(QO172=0,0,1)</f>
        <v>0</v>
      </c>
      <c r="QV172" s="498">
        <f>IF(QP172=0,0,1)</f>
        <v>0</v>
      </c>
      <c r="QW172" s="498" t="e">
        <f>PRODUCT(QR172:QV172)</f>
        <v>#N/A</v>
      </c>
      <c r="QX172" s="504">
        <f>ROUND(QP172,0)</f>
        <v>0</v>
      </c>
      <c r="QY172" s="500">
        <f>QP172-QX172</f>
        <v>0</v>
      </c>
      <c r="RB172" s="381"/>
      <c r="RC172" s="382"/>
      <c r="RD172" s="383"/>
      <c r="RE172" s="384"/>
      <c r="RF172" s="385"/>
      <c r="RG172" s="386"/>
      <c r="RH172" s="386"/>
      <c r="RI172" s="497"/>
      <c r="RJ172" s="497"/>
      <c r="RK172" s="501"/>
      <c r="RL172" s="501"/>
      <c r="RM172" s="501"/>
      <c r="RN172" s="501"/>
      <c r="RO172" s="502"/>
      <c r="RP172" s="503"/>
      <c r="RS172" s="381"/>
      <c r="RT172" s="382"/>
      <c r="RU172" s="383"/>
      <c r="RV172" s="384"/>
      <c r="RW172" s="385"/>
      <c r="RX172" s="386"/>
      <c r="RY172" s="386"/>
      <c r="RZ172" s="497"/>
      <c r="SA172" s="497"/>
      <c r="SB172" s="501"/>
      <c r="SC172" s="501"/>
      <c r="SD172" s="501"/>
      <c r="SE172" s="501"/>
      <c r="SF172" s="502"/>
      <c r="SG172" s="503"/>
      <c r="SJ172" s="381"/>
      <c r="SK172" s="382"/>
      <c r="SL172" s="383"/>
      <c r="SM172" s="384"/>
      <c r="SN172" s="385"/>
      <c r="SO172" s="386"/>
      <c r="SP172" s="386"/>
      <c r="SQ172" s="497"/>
      <c r="SR172" s="497"/>
      <c r="SS172" s="501"/>
      <c r="ST172" s="501"/>
      <c r="SU172" s="501"/>
      <c r="SV172" s="501"/>
      <c r="SW172" s="502"/>
      <c r="SX172" s="503"/>
    </row>
    <row r="173" spans="2:518" ht="39" hidden="1" customHeight="1" thickTop="1" thickBot="1">
      <c r="B173" s="577"/>
      <c r="C173" s="578"/>
      <c r="D173" s="579"/>
      <c r="E173" s="580"/>
      <c r="F173" s="581"/>
      <c r="G173" s="582"/>
      <c r="H173" s="595"/>
      <c r="K173" s="577"/>
      <c r="L173" s="767"/>
      <c r="M173" s="579"/>
      <c r="N173" s="580"/>
      <c r="O173" s="768"/>
      <c r="P173" s="582"/>
      <c r="Q173" s="809"/>
      <c r="R173" s="497"/>
      <c r="S173" s="497"/>
      <c r="T173" s="498"/>
      <c r="U173" s="498"/>
      <c r="V173" s="498"/>
      <c r="W173" s="498"/>
      <c r="X173" s="504"/>
      <c r="Y173" s="500"/>
      <c r="Z173" s="486"/>
      <c r="AA173" s="486"/>
      <c r="AB173" s="577"/>
      <c r="AC173" s="767"/>
      <c r="AD173" s="579"/>
      <c r="AE173" s="580"/>
      <c r="AF173" s="768"/>
      <c r="AG173" s="582"/>
      <c r="AH173" s="809"/>
      <c r="AI173" s="497"/>
      <c r="AJ173" s="497"/>
      <c r="AK173" s="498"/>
      <c r="AL173" s="498"/>
      <c r="AM173" s="498"/>
      <c r="AN173" s="498"/>
      <c r="AO173" s="504"/>
      <c r="AP173" s="500"/>
      <c r="AQ173" s="486"/>
      <c r="AR173" s="486"/>
      <c r="AS173" s="577"/>
      <c r="AT173" s="767"/>
      <c r="AU173" s="579"/>
      <c r="AV173" s="580"/>
      <c r="AW173" s="768"/>
      <c r="AX173" s="582"/>
      <c r="AY173" s="809"/>
      <c r="AZ173" s="497"/>
      <c r="BA173" s="497"/>
      <c r="BB173" s="498"/>
      <c r="BC173" s="498"/>
      <c r="BD173" s="498"/>
      <c r="BE173" s="498"/>
      <c r="BF173" s="504"/>
      <c r="BG173" s="500"/>
      <c r="BJ173" s="577"/>
      <c r="BK173" s="767"/>
      <c r="BL173" s="579"/>
      <c r="BM173" s="580"/>
      <c r="BN173" s="768"/>
      <c r="BO173" s="582"/>
      <c r="BP173" s="809"/>
      <c r="BQ173" s="497"/>
      <c r="BR173" s="497"/>
      <c r="BS173" s="498"/>
      <c r="BT173" s="498"/>
      <c r="BU173" s="498"/>
      <c r="BV173" s="498"/>
      <c r="BW173" s="504"/>
      <c r="BX173" s="500"/>
      <c r="CA173" s="577"/>
      <c r="CB173" s="767"/>
      <c r="CC173" s="579"/>
      <c r="CD173" s="580"/>
      <c r="CE173" s="768"/>
      <c r="CF173" s="582"/>
      <c r="CG173" s="809"/>
      <c r="CH173" s="497"/>
      <c r="CI173" s="497"/>
      <c r="CJ173" s="498"/>
      <c r="CK173" s="498"/>
      <c r="CL173" s="498"/>
      <c r="CM173" s="498"/>
      <c r="CN173" s="504"/>
      <c r="CO173" s="500"/>
      <c r="CR173" s="577"/>
      <c r="CS173" s="767"/>
      <c r="CT173" s="579"/>
      <c r="CU173" s="580"/>
      <c r="CV173" s="768"/>
      <c r="CW173" s="582"/>
      <c r="CX173" s="809"/>
      <c r="CY173" s="497"/>
      <c r="CZ173" s="497"/>
      <c r="DA173" s="498"/>
      <c r="DB173" s="498"/>
      <c r="DC173" s="498"/>
      <c r="DD173" s="498"/>
      <c r="DE173" s="504"/>
      <c r="DF173" s="500"/>
      <c r="DI173" s="577"/>
      <c r="DJ173" s="767"/>
      <c r="DK173" s="579"/>
      <c r="DL173" s="580"/>
      <c r="DM173" s="768"/>
      <c r="DN173" s="582"/>
      <c r="DO173" s="809"/>
      <c r="DP173" s="497"/>
      <c r="DQ173" s="497"/>
      <c r="DR173" s="498"/>
      <c r="DS173" s="498"/>
      <c r="DT173" s="498"/>
      <c r="DU173" s="498"/>
      <c r="DV173" s="504"/>
      <c r="DW173" s="500"/>
      <c r="DZ173" s="577"/>
      <c r="EA173" s="767"/>
      <c r="EB173" s="579"/>
      <c r="EC173" s="580"/>
      <c r="ED173" s="768"/>
      <c r="EE173" s="582"/>
      <c r="EF173" s="809"/>
      <c r="EG173" s="497"/>
      <c r="EH173" s="497"/>
      <c r="EI173" s="498"/>
      <c r="EJ173" s="498"/>
      <c r="EK173" s="498"/>
      <c r="EL173" s="498"/>
      <c r="EM173" s="504"/>
      <c r="EN173" s="500"/>
      <c r="EQ173" s="665"/>
      <c r="ER173" s="666"/>
      <c r="ES173" s="667"/>
      <c r="ET173" s="668"/>
      <c r="EU173" s="669"/>
      <c r="EV173" s="719"/>
      <c r="EW173" s="1326"/>
      <c r="EX173" s="497" t="e">
        <f t="shared" ref="EX173:EX174" si="4739">IF(EXACT(VLOOKUP(EQ173,OFERTA_0,2,FALSE),ER173),1,0)</f>
        <v>#N/A</v>
      </c>
      <c r="EY173" s="497" t="e">
        <f t="shared" ref="EY173:EY174" si="4740">IF(EXACT(VLOOKUP(EQ173,OFERTA_0,3,FALSE),ES173),1,0)</f>
        <v>#N/A</v>
      </c>
      <c r="EZ173" s="498" t="e">
        <f t="shared" ref="EZ173:EZ174" si="4741">IF(EXACT(VLOOKUP(EQ173,OFERTA_0,4,FALSE),ET173),1,0)</f>
        <v>#N/A</v>
      </c>
      <c r="FA173" s="498">
        <f t="shared" ref="FA173:FA174" si="4742">IF(EU173=0,0,1)</f>
        <v>0</v>
      </c>
      <c r="FB173" s="498">
        <f t="shared" ref="FB173:FB174" si="4743">IF(EV173=0,0,1)</f>
        <v>0</v>
      </c>
      <c r="FC173" s="498" t="e">
        <f t="shared" ref="FC173:FC174" si="4744">PRODUCT(EX173:FB173)</f>
        <v>#N/A</v>
      </c>
      <c r="FD173" s="504">
        <f t="shared" ref="FD173:FD174" si="4745">ROUND(EV173,0)</f>
        <v>0</v>
      </c>
      <c r="FE173" s="500">
        <f t="shared" ref="FE173:FE174" si="4746">EV173-FD173</f>
        <v>0</v>
      </c>
      <c r="FH173" s="665"/>
      <c r="FI173" s="666"/>
      <c r="FJ173" s="667"/>
      <c r="FK173" s="668"/>
      <c r="FL173" s="669"/>
      <c r="FM173" s="719"/>
      <c r="FN173" s="1326"/>
      <c r="FO173" s="497" t="e">
        <f t="shared" ref="FO173:FO174" si="4747">IF(EXACT(VLOOKUP(FH173,OFERTA_0,2,FALSE),FI173),1,0)</f>
        <v>#N/A</v>
      </c>
      <c r="FP173" s="497" t="e">
        <f t="shared" ref="FP173:FP174" si="4748">IF(EXACT(VLOOKUP(FH173,OFERTA_0,3,FALSE),FJ173),1,0)</f>
        <v>#N/A</v>
      </c>
      <c r="FQ173" s="498" t="e">
        <f t="shared" ref="FQ173:FQ174" si="4749">IF(EXACT(VLOOKUP(FH173,OFERTA_0,4,FALSE),FK173),1,0)</f>
        <v>#N/A</v>
      </c>
      <c r="FR173" s="498">
        <f t="shared" ref="FR173:FR174" si="4750">IF(FL173=0,0,1)</f>
        <v>0</v>
      </c>
      <c r="FS173" s="498">
        <f t="shared" ref="FS173:FS174" si="4751">IF(FM173=0,0,1)</f>
        <v>0</v>
      </c>
      <c r="FT173" s="498" t="e">
        <f t="shared" ref="FT173:FT174" si="4752">PRODUCT(FO173:FS173)</f>
        <v>#N/A</v>
      </c>
      <c r="FU173" s="504">
        <f t="shared" ref="FU173:FU174" si="4753">ROUND(FM173,0)</f>
        <v>0</v>
      </c>
      <c r="FV173" s="500">
        <f t="shared" ref="FV173:FV174" si="4754">FM173-FU173</f>
        <v>0</v>
      </c>
      <c r="FY173" s="665"/>
      <c r="FZ173" s="666"/>
      <c r="GA173" s="667"/>
      <c r="GB173" s="668"/>
      <c r="GC173" s="669"/>
      <c r="GD173" s="719"/>
      <c r="GE173" s="1326"/>
      <c r="GF173" s="497" t="e">
        <f t="shared" ref="GF173:GF174" si="4755">IF(EXACT(VLOOKUP(FY173,OFERTA_0,2,FALSE),FZ173),1,0)</f>
        <v>#N/A</v>
      </c>
      <c r="GG173" s="497" t="e">
        <f t="shared" ref="GG173:GG174" si="4756">IF(EXACT(VLOOKUP(FY173,OFERTA_0,3,FALSE),GA173),1,0)</f>
        <v>#N/A</v>
      </c>
      <c r="GH173" s="498" t="e">
        <f t="shared" ref="GH173:GH174" si="4757">IF(EXACT(VLOOKUP(FY173,OFERTA_0,4,FALSE),GB173),1,0)</f>
        <v>#N/A</v>
      </c>
      <c r="GI173" s="498">
        <f t="shared" ref="GI173:GI174" si="4758">IF(GC173=0,0,1)</f>
        <v>0</v>
      </c>
      <c r="GJ173" s="498">
        <f t="shared" ref="GJ173:GJ174" si="4759">IF(GD173=0,0,1)</f>
        <v>0</v>
      </c>
      <c r="GK173" s="498" t="e">
        <f t="shared" ref="GK173:GK174" si="4760">PRODUCT(GF173:GJ173)</f>
        <v>#N/A</v>
      </c>
      <c r="GL173" s="504">
        <f t="shared" ref="GL173:GL174" si="4761">ROUND(GD173,0)</f>
        <v>0</v>
      </c>
      <c r="GM173" s="500">
        <f t="shared" ref="GM173:GM174" si="4762">GD173-GL173</f>
        <v>0</v>
      </c>
      <c r="GP173" s="665"/>
      <c r="GQ173" s="666"/>
      <c r="GR173" s="667"/>
      <c r="GS173" s="668"/>
      <c r="GT173" s="669"/>
      <c r="GU173" s="719"/>
      <c r="GV173" s="1326"/>
      <c r="GW173" s="497" t="e">
        <f t="shared" ref="GW173:GW174" si="4763">IF(EXACT(VLOOKUP(GP173,OFERTA_0,2,FALSE),GQ173),1,0)</f>
        <v>#N/A</v>
      </c>
      <c r="GX173" s="497" t="e">
        <f t="shared" ref="GX173:GX174" si="4764">IF(EXACT(VLOOKUP(GP173,OFERTA_0,3,FALSE),GR173),1,0)</f>
        <v>#N/A</v>
      </c>
      <c r="GY173" s="498" t="e">
        <f t="shared" ref="GY173:GY174" si="4765">IF(EXACT(VLOOKUP(GP173,OFERTA_0,4,FALSE),GS173),1,0)</f>
        <v>#N/A</v>
      </c>
      <c r="GZ173" s="498">
        <f t="shared" ref="GZ173:GZ174" si="4766">IF(GT173=0,0,1)</f>
        <v>0</v>
      </c>
      <c r="HA173" s="498">
        <f t="shared" ref="HA173:HA174" si="4767">IF(GU173=0,0,1)</f>
        <v>0</v>
      </c>
      <c r="HB173" s="498" t="e">
        <f t="shared" ref="HB173:HB174" si="4768">PRODUCT(GW173:HA173)</f>
        <v>#N/A</v>
      </c>
      <c r="HC173" s="504">
        <f t="shared" ref="HC173:HC174" si="4769">ROUND(GU173,0)</f>
        <v>0</v>
      </c>
      <c r="HD173" s="500">
        <f t="shared" ref="HD173:HD174" si="4770">GU173-HC173</f>
        <v>0</v>
      </c>
      <c r="HG173" s="665"/>
      <c r="HH173" s="666"/>
      <c r="HI173" s="667"/>
      <c r="HJ173" s="668"/>
      <c r="HK173" s="669"/>
      <c r="HL173" s="719"/>
      <c r="HM173" s="1326"/>
      <c r="HN173" s="497" t="e">
        <f t="shared" ref="HN173:HN174" si="4771">IF(EXACT(VLOOKUP(HG173,OFERTA_0,2,FALSE),HH173),1,0)</f>
        <v>#N/A</v>
      </c>
      <c r="HO173" s="497" t="e">
        <f t="shared" ref="HO173:HO174" si="4772">IF(EXACT(VLOOKUP(HG173,OFERTA_0,3,FALSE),HI173),1,0)</f>
        <v>#N/A</v>
      </c>
      <c r="HP173" s="498" t="e">
        <f t="shared" ref="HP173:HP174" si="4773">IF(EXACT(VLOOKUP(HG173,OFERTA_0,4,FALSE),HJ173),1,0)</f>
        <v>#N/A</v>
      </c>
      <c r="HQ173" s="498">
        <f t="shared" ref="HQ173:HQ174" si="4774">IF(HK173=0,0,1)</f>
        <v>0</v>
      </c>
      <c r="HR173" s="498">
        <f t="shared" ref="HR173:HR174" si="4775">IF(HL173=0,0,1)</f>
        <v>0</v>
      </c>
      <c r="HS173" s="498" t="e">
        <f t="shared" ref="HS173:HS174" si="4776">PRODUCT(HN173:HR173)</f>
        <v>#N/A</v>
      </c>
      <c r="HT173" s="504">
        <f t="shared" ref="HT173:HT174" si="4777">ROUND(HL173,0)</f>
        <v>0</v>
      </c>
      <c r="HU173" s="500">
        <f t="shared" ref="HU173:HU174" si="4778">HL173-HT173</f>
        <v>0</v>
      </c>
      <c r="HX173" s="665"/>
      <c r="HY173" s="666"/>
      <c r="HZ173" s="667"/>
      <c r="IA173" s="668"/>
      <c r="IB173" s="669"/>
      <c r="IC173" s="719"/>
      <c r="ID173" s="1326"/>
      <c r="IE173" s="497" t="e">
        <f t="shared" ref="IE173:IE174" si="4779">IF(EXACT(VLOOKUP(HX173,OFERTA_0,2,FALSE),HY173),1,0)</f>
        <v>#N/A</v>
      </c>
      <c r="IF173" s="497" t="e">
        <f t="shared" ref="IF173:IF174" si="4780">IF(EXACT(VLOOKUP(HX173,OFERTA_0,3,FALSE),HZ173),1,0)</f>
        <v>#N/A</v>
      </c>
      <c r="IG173" s="498" t="e">
        <f t="shared" ref="IG173:IG174" si="4781">IF(EXACT(VLOOKUP(HX173,OFERTA_0,4,FALSE),IA173),1,0)</f>
        <v>#N/A</v>
      </c>
      <c r="IH173" s="498">
        <f t="shared" ref="IH173:IH174" si="4782">IF(IB173=0,0,1)</f>
        <v>0</v>
      </c>
      <c r="II173" s="498">
        <f t="shared" ref="II173:II174" si="4783">IF(IC173=0,0,1)</f>
        <v>0</v>
      </c>
      <c r="IJ173" s="498" t="e">
        <f t="shared" ref="IJ173:IJ174" si="4784">PRODUCT(IE173:II173)</f>
        <v>#N/A</v>
      </c>
      <c r="IK173" s="504">
        <f t="shared" ref="IK173:IK174" si="4785">ROUND(IC173,0)</f>
        <v>0</v>
      </c>
      <c r="IL173" s="500">
        <f t="shared" ref="IL173:IL174" si="4786">IC173-IK173</f>
        <v>0</v>
      </c>
      <c r="IO173" s="665"/>
      <c r="IP173" s="666"/>
      <c r="IQ173" s="667"/>
      <c r="IR173" s="668"/>
      <c r="IS173" s="669"/>
      <c r="IT173" s="719"/>
      <c r="IU173" s="1326"/>
      <c r="IV173" s="497" t="e">
        <f t="shared" ref="IV173:IV174" si="4787">IF(EXACT(VLOOKUP(IO173,OFERTA_0,2,FALSE),IP173),1,0)</f>
        <v>#N/A</v>
      </c>
      <c r="IW173" s="497" t="e">
        <f t="shared" ref="IW173:IW174" si="4788">IF(EXACT(VLOOKUP(IO173,OFERTA_0,3,FALSE),IQ173),1,0)</f>
        <v>#N/A</v>
      </c>
      <c r="IX173" s="498" t="e">
        <f t="shared" ref="IX173:IX174" si="4789">IF(EXACT(VLOOKUP(IO173,OFERTA_0,4,FALSE),IR173),1,0)</f>
        <v>#N/A</v>
      </c>
      <c r="IY173" s="498">
        <f t="shared" ref="IY173:IY174" si="4790">IF(IS173=0,0,1)</f>
        <v>0</v>
      </c>
      <c r="IZ173" s="498">
        <f t="shared" ref="IZ173:IZ174" si="4791">IF(IT173=0,0,1)</f>
        <v>0</v>
      </c>
      <c r="JA173" s="498" t="e">
        <f t="shared" ref="JA173:JA174" si="4792">PRODUCT(IV173:IZ173)</f>
        <v>#N/A</v>
      </c>
      <c r="JB173" s="504">
        <f t="shared" ref="JB173:JB174" si="4793">ROUND(IT173,0)</f>
        <v>0</v>
      </c>
      <c r="JC173" s="500">
        <f t="shared" ref="JC173:JC174" si="4794">IT173-JB173</f>
        <v>0</v>
      </c>
      <c r="JF173" s="665"/>
      <c r="JG173" s="666"/>
      <c r="JH173" s="667"/>
      <c r="JI173" s="668"/>
      <c r="JJ173" s="669"/>
      <c r="JK173" s="719"/>
      <c r="JL173" s="1326"/>
      <c r="JM173" s="497" t="e">
        <f t="shared" ref="JM173:JM174" si="4795">IF(EXACT(VLOOKUP(JF173,OFERTA_0,2,FALSE),JG173),1,0)</f>
        <v>#N/A</v>
      </c>
      <c r="JN173" s="497" t="e">
        <f t="shared" ref="JN173:JN174" si="4796">IF(EXACT(VLOOKUP(JF173,OFERTA_0,3,FALSE),JH173),1,0)</f>
        <v>#N/A</v>
      </c>
      <c r="JO173" s="498" t="e">
        <f t="shared" ref="JO173:JO174" si="4797">IF(EXACT(VLOOKUP(JF173,OFERTA_0,4,FALSE),JI173),1,0)</f>
        <v>#N/A</v>
      </c>
      <c r="JP173" s="498">
        <f t="shared" ref="JP173:JP174" si="4798">IF(JJ173=0,0,1)</f>
        <v>0</v>
      </c>
      <c r="JQ173" s="498">
        <f t="shared" ref="JQ173:JQ174" si="4799">IF(JK173=0,0,1)</f>
        <v>0</v>
      </c>
      <c r="JR173" s="498" t="e">
        <f t="shared" ref="JR173:JR174" si="4800">PRODUCT(JM173:JQ173)</f>
        <v>#N/A</v>
      </c>
      <c r="JS173" s="504">
        <f t="shared" ref="JS173:JS174" si="4801">ROUND(JK173,0)</f>
        <v>0</v>
      </c>
      <c r="JT173" s="500">
        <f t="shared" ref="JT173:JT174" si="4802">JK173-JS173</f>
        <v>0</v>
      </c>
      <c r="JW173" s="665"/>
      <c r="JX173" s="666"/>
      <c r="JY173" s="667"/>
      <c r="JZ173" s="668"/>
      <c r="KA173" s="669"/>
      <c r="KB173" s="719"/>
      <c r="KC173" s="1326"/>
      <c r="KD173" s="497" t="e">
        <f t="shared" ref="KD173:KD174" si="4803">IF(EXACT(VLOOKUP(JW173,OFERTA_0,2,FALSE),JX173),1,0)</f>
        <v>#N/A</v>
      </c>
      <c r="KE173" s="497" t="e">
        <f t="shared" ref="KE173:KE174" si="4804">IF(EXACT(VLOOKUP(JW173,OFERTA_0,3,FALSE),JY173),1,0)</f>
        <v>#N/A</v>
      </c>
      <c r="KF173" s="498" t="e">
        <f t="shared" ref="KF173:KF174" si="4805">IF(EXACT(VLOOKUP(JW173,OFERTA_0,4,FALSE),JZ173),1,0)</f>
        <v>#N/A</v>
      </c>
      <c r="KG173" s="498">
        <f t="shared" ref="KG173:KG174" si="4806">IF(KA173=0,0,1)</f>
        <v>0</v>
      </c>
      <c r="KH173" s="498">
        <f t="shared" ref="KH173:KH174" si="4807">IF(KB173=0,0,1)</f>
        <v>0</v>
      </c>
      <c r="KI173" s="498" t="e">
        <f t="shared" ref="KI173:KI174" si="4808">PRODUCT(KD173:KH173)</f>
        <v>#N/A</v>
      </c>
      <c r="KJ173" s="504">
        <f t="shared" ref="KJ173:KJ174" si="4809">ROUND(KB173,0)</f>
        <v>0</v>
      </c>
      <c r="KK173" s="500">
        <f t="shared" ref="KK173:KK174" si="4810">KB173-KJ173</f>
        <v>0</v>
      </c>
      <c r="KN173" s="665"/>
      <c r="KO173" s="666"/>
      <c r="KP173" s="667"/>
      <c r="KQ173" s="668"/>
      <c r="KR173" s="669"/>
      <c r="KS173" s="719"/>
      <c r="KT173" s="1326"/>
      <c r="KU173" s="497" t="e">
        <f t="shared" ref="KU173:KU174" si="4811">IF(EXACT(VLOOKUP(KN173,OFERTA_0,2,FALSE),KO173),1,0)</f>
        <v>#N/A</v>
      </c>
      <c r="KV173" s="497" t="e">
        <f t="shared" ref="KV173:KV174" si="4812">IF(EXACT(VLOOKUP(KN173,OFERTA_0,3,FALSE),KP173),1,0)</f>
        <v>#N/A</v>
      </c>
      <c r="KW173" s="498" t="e">
        <f t="shared" ref="KW173:KW174" si="4813">IF(EXACT(VLOOKUP(KN173,OFERTA_0,4,FALSE),KQ173),1,0)</f>
        <v>#N/A</v>
      </c>
      <c r="KX173" s="498">
        <f t="shared" ref="KX173:KX174" si="4814">IF(KR173=0,0,1)</f>
        <v>0</v>
      </c>
      <c r="KY173" s="498">
        <f t="shared" ref="KY173:KY174" si="4815">IF(KS173=0,0,1)</f>
        <v>0</v>
      </c>
      <c r="KZ173" s="498" t="e">
        <f t="shared" ref="KZ173:KZ174" si="4816">PRODUCT(KU173:KY173)</f>
        <v>#N/A</v>
      </c>
      <c r="LA173" s="504">
        <f t="shared" ref="LA173:LA174" si="4817">ROUND(KS173,0)</f>
        <v>0</v>
      </c>
      <c r="LB173" s="500">
        <f t="shared" ref="LB173:LB174" si="4818">KS173-LA173</f>
        <v>0</v>
      </c>
      <c r="LE173" s="665"/>
      <c r="LF173" s="666"/>
      <c r="LG173" s="667"/>
      <c r="LH173" s="668"/>
      <c r="LI173" s="669"/>
      <c r="LJ173" s="719"/>
      <c r="LK173" s="1326"/>
      <c r="LL173" s="497" t="e">
        <f t="shared" ref="LL173:LL174" si="4819">IF(EXACT(VLOOKUP(LE173,OFERTA_0,2,FALSE),LF173),1,0)</f>
        <v>#N/A</v>
      </c>
      <c r="LM173" s="497" t="e">
        <f t="shared" ref="LM173:LM174" si="4820">IF(EXACT(VLOOKUP(LE173,OFERTA_0,3,FALSE),LG173),1,0)</f>
        <v>#N/A</v>
      </c>
      <c r="LN173" s="498" t="e">
        <f t="shared" ref="LN173:LN174" si="4821">IF(EXACT(VLOOKUP(LE173,OFERTA_0,4,FALSE),LH173),1,0)</f>
        <v>#N/A</v>
      </c>
      <c r="LO173" s="498">
        <f t="shared" ref="LO173:LO174" si="4822">IF(LI173=0,0,1)</f>
        <v>0</v>
      </c>
      <c r="LP173" s="498">
        <f t="shared" ref="LP173:LP174" si="4823">IF(LJ173=0,0,1)</f>
        <v>0</v>
      </c>
      <c r="LQ173" s="498" t="e">
        <f t="shared" ref="LQ173:LQ174" si="4824">PRODUCT(LL173:LP173)</f>
        <v>#N/A</v>
      </c>
      <c r="LR173" s="504">
        <f t="shared" ref="LR173:LR174" si="4825">ROUND(LJ173,0)</f>
        <v>0</v>
      </c>
      <c r="LS173" s="500">
        <f t="shared" ref="LS173:LS174" si="4826">LJ173-LR173</f>
        <v>0</v>
      </c>
      <c r="LV173" s="665"/>
      <c r="LW173" s="666"/>
      <c r="LX173" s="667"/>
      <c r="LY173" s="668"/>
      <c r="LZ173" s="669"/>
      <c r="MA173" s="719"/>
      <c r="MB173" s="1326"/>
      <c r="MC173" s="497" t="e">
        <f t="shared" ref="MC173:MC174" si="4827">IF(EXACT(VLOOKUP(LV173,OFERTA_0,2,FALSE),LW173),1,0)</f>
        <v>#N/A</v>
      </c>
      <c r="MD173" s="497" t="e">
        <f t="shared" ref="MD173:MD174" si="4828">IF(EXACT(VLOOKUP(LV173,OFERTA_0,3,FALSE),LX173),1,0)</f>
        <v>#N/A</v>
      </c>
      <c r="ME173" s="498" t="e">
        <f t="shared" ref="ME173:ME174" si="4829">IF(EXACT(VLOOKUP(LV173,OFERTA_0,4,FALSE),LY173),1,0)</f>
        <v>#N/A</v>
      </c>
      <c r="MF173" s="498">
        <f t="shared" ref="MF173:MF174" si="4830">IF(LZ173=0,0,1)</f>
        <v>0</v>
      </c>
      <c r="MG173" s="498">
        <f t="shared" ref="MG173:MG174" si="4831">IF(MA173=0,0,1)</f>
        <v>0</v>
      </c>
      <c r="MH173" s="498" t="e">
        <f t="shared" ref="MH173:MH174" si="4832">PRODUCT(MC173:MG173)</f>
        <v>#N/A</v>
      </c>
      <c r="MI173" s="504">
        <f t="shared" ref="MI173:MI174" si="4833">ROUND(MA173,0)</f>
        <v>0</v>
      </c>
      <c r="MJ173" s="500">
        <f t="shared" ref="MJ173:MJ174" si="4834">MA173-MI173</f>
        <v>0</v>
      </c>
      <c r="MM173" s="665"/>
      <c r="MN173" s="666"/>
      <c r="MO173" s="667"/>
      <c r="MP173" s="668"/>
      <c r="MQ173" s="669"/>
      <c r="MR173" s="719"/>
      <c r="MS173" s="1326"/>
      <c r="MT173" s="497" t="e">
        <f t="shared" ref="MT173:MT174" si="4835">IF(EXACT(VLOOKUP(MM173,OFERTA_0,2,FALSE),MN173),1,0)</f>
        <v>#N/A</v>
      </c>
      <c r="MU173" s="497" t="e">
        <f t="shared" ref="MU173:MU174" si="4836">IF(EXACT(VLOOKUP(MM173,OFERTA_0,3,FALSE),MO173),1,0)</f>
        <v>#N/A</v>
      </c>
      <c r="MV173" s="498" t="e">
        <f t="shared" ref="MV173:MV174" si="4837">IF(EXACT(VLOOKUP(MM173,OFERTA_0,4,FALSE),MP173),1,0)</f>
        <v>#N/A</v>
      </c>
      <c r="MW173" s="498">
        <f t="shared" ref="MW173:MW174" si="4838">IF(MQ173=0,0,1)</f>
        <v>0</v>
      </c>
      <c r="MX173" s="498">
        <f t="shared" ref="MX173:MX174" si="4839">IF(MR173=0,0,1)</f>
        <v>0</v>
      </c>
      <c r="MY173" s="498" t="e">
        <f t="shared" ref="MY173:MY174" si="4840">PRODUCT(MT173:MX173)</f>
        <v>#N/A</v>
      </c>
      <c r="MZ173" s="504">
        <f t="shared" ref="MZ173:MZ174" si="4841">ROUND(MR173,0)</f>
        <v>0</v>
      </c>
      <c r="NA173" s="500">
        <f t="shared" ref="NA173:NA174" si="4842">MR173-MZ173</f>
        <v>0</v>
      </c>
      <c r="ND173" s="665"/>
      <c r="NE173" s="666"/>
      <c r="NF173" s="667"/>
      <c r="NG173" s="668"/>
      <c r="NH173" s="669"/>
      <c r="NI173" s="719"/>
      <c r="NJ173" s="1326"/>
      <c r="NK173" s="497" t="e">
        <f t="shared" ref="NK173:NK174" si="4843">IF(EXACT(VLOOKUP(ND173,OFERTA_0,2,FALSE),NE173),1,0)</f>
        <v>#N/A</v>
      </c>
      <c r="NL173" s="497" t="e">
        <f t="shared" ref="NL173:NL174" si="4844">IF(EXACT(VLOOKUP(ND173,OFERTA_0,3,FALSE),NF173),1,0)</f>
        <v>#N/A</v>
      </c>
      <c r="NM173" s="498" t="e">
        <f t="shared" ref="NM173:NM174" si="4845">IF(EXACT(VLOOKUP(ND173,OFERTA_0,4,FALSE),NG173),1,0)</f>
        <v>#N/A</v>
      </c>
      <c r="NN173" s="498">
        <f t="shared" ref="NN173:NN174" si="4846">IF(NH173=0,0,1)</f>
        <v>0</v>
      </c>
      <c r="NO173" s="498">
        <f t="shared" ref="NO173:NO174" si="4847">IF(NI173=0,0,1)</f>
        <v>0</v>
      </c>
      <c r="NP173" s="498" t="e">
        <f t="shared" ref="NP173:NP174" si="4848">PRODUCT(NK173:NO173)</f>
        <v>#N/A</v>
      </c>
      <c r="NQ173" s="504">
        <f t="shared" ref="NQ173:NQ174" si="4849">ROUND(NI173,0)</f>
        <v>0</v>
      </c>
      <c r="NR173" s="500">
        <f t="shared" ref="NR173:NR174" si="4850">NI173-NQ173</f>
        <v>0</v>
      </c>
      <c r="NU173" s="665"/>
      <c r="NV173" s="666"/>
      <c r="NW173" s="667"/>
      <c r="NX173" s="668"/>
      <c r="NY173" s="669"/>
      <c r="NZ173" s="719"/>
      <c r="OA173" s="1326"/>
      <c r="OB173" s="497" t="e">
        <f t="shared" ref="OB173:OB174" si="4851">IF(EXACT(VLOOKUP(NU173,OFERTA_0,2,FALSE),NV173),1,0)</f>
        <v>#N/A</v>
      </c>
      <c r="OC173" s="497" t="e">
        <f t="shared" ref="OC173:OC174" si="4852">IF(EXACT(VLOOKUP(NU173,OFERTA_0,3,FALSE),NW173),1,0)</f>
        <v>#N/A</v>
      </c>
      <c r="OD173" s="498" t="e">
        <f t="shared" ref="OD173:OD174" si="4853">IF(EXACT(VLOOKUP(NU173,OFERTA_0,4,FALSE),NX173),1,0)</f>
        <v>#N/A</v>
      </c>
      <c r="OE173" s="498">
        <f t="shared" ref="OE173:OE174" si="4854">IF(NY173=0,0,1)</f>
        <v>0</v>
      </c>
      <c r="OF173" s="498">
        <f t="shared" ref="OF173:OF174" si="4855">IF(NZ173=0,0,1)</f>
        <v>0</v>
      </c>
      <c r="OG173" s="498" t="e">
        <f t="shared" ref="OG173:OG174" si="4856">PRODUCT(OB173:OF173)</f>
        <v>#N/A</v>
      </c>
      <c r="OH173" s="504">
        <f t="shared" ref="OH173:OH174" si="4857">ROUND(NZ173,0)</f>
        <v>0</v>
      </c>
      <c r="OI173" s="500">
        <f t="shared" ref="OI173:OI174" si="4858">NZ173-OH173</f>
        <v>0</v>
      </c>
      <c r="OL173" s="665"/>
      <c r="OM173" s="666"/>
      <c r="ON173" s="667"/>
      <c r="OO173" s="668"/>
      <c r="OP173" s="669"/>
      <c r="OQ173" s="719"/>
      <c r="OR173" s="1326"/>
      <c r="OS173" s="497" t="e">
        <f t="shared" ref="OS173:OS174" si="4859">IF(EXACT(VLOOKUP(OL173,OFERTA_0,2,FALSE),OM173),1,0)</f>
        <v>#N/A</v>
      </c>
      <c r="OT173" s="497" t="e">
        <f t="shared" ref="OT173:OT174" si="4860">IF(EXACT(VLOOKUP(OL173,OFERTA_0,3,FALSE),ON173),1,0)</f>
        <v>#N/A</v>
      </c>
      <c r="OU173" s="498" t="e">
        <f t="shared" ref="OU173:OU174" si="4861">IF(EXACT(VLOOKUP(OL173,OFERTA_0,4,FALSE),OO173),1,0)</f>
        <v>#N/A</v>
      </c>
      <c r="OV173" s="498">
        <f t="shared" ref="OV173:OV174" si="4862">IF(OP173=0,0,1)</f>
        <v>0</v>
      </c>
      <c r="OW173" s="498">
        <f t="shared" ref="OW173:OW174" si="4863">IF(OQ173=0,0,1)</f>
        <v>0</v>
      </c>
      <c r="OX173" s="498" t="e">
        <f t="shared" ref="OX173:OX174" si="4864">PRODUCT(OS173:OW173)</f>
        <v>#N/A</v>
      </c>
      <c r="OY173" s="504">
        <f t="shared" ref="OY173:OY174" si="4865">ROUND(OQ173,0)</f>
        <v>0</v>
      </c>
      <c r="OZ173" s="500">
        <f t="shared" ref="OZ173:OZ174" si="4866">OQ173-OY173</f>
        <v>0</v>
      </c>
      <c r="PC173" s="665"/>
      <c r="PD173" s="666"/>
      <c r="PE173" s="667"/>
      <c r="PF173" s="668"/>
      <c r="PG173" s="669"/>
      <c r="PH173" s="719"/>
      <c r="PI173" s="1326"/>
      <c r="PJ173" s="497" t="e">
        <f t="shared" ref="PJ173:PJ174" si="4867">IF(EXACT(VLOOKUP(PC173,OFERTA_0,2,FALSE),PD173),1,0)</f>
        <v>#N/A</v>
      </c>
      <c r="PK173" s="497" t="e">
        <f t="shared" ref="PK173:PK174" si="4868">IF(EXACT(VLOOKUP(PC173,OFERTA_0,3,FALSE),PE173),1,0)</f>
        <v>#N/A</v>
      </c>
      <c r="PL173" s="498" t="e">
        <f t="shared" ref="PL173:PL174" si="4869">IF(EXACT(VLOOKUP(PC173,OFERTA_0,4,FALSE),PF173),1,0)</f>
        <v>#N/A</v>
      </c>
      <c r="PM173" s="498">
        <f t="shared" ref="PM173:PM174" si="4870">IF(PG173=0,0,1)</f>
        <v>0</v>
      </c>
      <c r="PN173" s="498">
        <f t="shared" ref="PN173:PN174" si="4871">IF(PH173=0,0,1)</f>
        <v>0</v>
      </c>
      <c r="PO173" s="498" t="e">
        <f t="shared" ref="PO173:PO174" si="4872">PRODUCT(PJ173:PN173)</f>
        <v>#N/A</v>
      </c>
      <c r="PP173" s="504">
        <f t="shared" ref="PP173:PP174" si="4873">ROUND(PH173,0)</f>
        <v>0</v>
      </c>
      <c r="PQ173" s="500">
        <f t="shared" ref="PQ173:PQ174" si="4874">PH173-PP173</f>
        <v>0</v>
      </c>
      <c r="PT173" s="665"/>
      <c r="PU173" s="666"/>
      <c r="PV173" s="667"/>
      <c r="PW173" s="668"/>
      <c r="PX173" s="669"/>
      <c r="PY173" s="719"/>
      <c r="PZ173" s="1326"/>
      <c r="QA173" s="497" t="e">
        <f t="shared" ref="QA173:QA174" si="4875">IF(EXACT(VLOOKUP(PT173,OFERTA_0,2,FALSE),PU173),1,0)</f>
        <v>#N/A</v>
      </c>
      <c r="QB173" s="497" t="e">
        <f t="shared" ref="QB173:QB174" si="4876">IF(EXACT(VLOOKUP(PT173,OFERTA_0,3,FALSE),PV173),1,0)</f>
        <v>#N/A</v>
      </c>
      <c r="QC173" s="498" t="e">
        <f t="shared" ref="QC173:QC174" si="4877">IF(EXACT(VLOOKUP(PT173,OFERTA_0,4,FALSE),PW173),1,0)</f>
        <v>#N/A</v>
      </c>
      <c r="QD173" s="498">
        <f t="shared" ref="QD173:QD174" si="4878">IF(PX173=0,0,1)</f>
        <v>0</v>
      </c>
      <c r="QE173" s="498">
        <f t="shared" ref="QE173:QE174" si="4879">IF(PY173=0,0,1)</f>
        <v>0</v>
      </c>
      <c r="QF173" s="498" t="e">
        <f t="shared" ref="QF173:QF174" si="4880">PRODUCT(QA173:QE173)</f>
        <v>#N/A</v>
      </c>
      <c r="QG173" s="504">
        <f t="shared" ref="QG173:QG174" si="4881">ROUND(PY173,0)</f>
        <v>0</v>
      </c>
      <c r="QH173" s="500">
        <f t="shared" ref="QH173:QH174" si="4882">PY173-QG173</f>
        <v>0</v>
      </c>
      <c r="QK173" s="665"/>
      <c r="QL173" s="666"/>
      <c r="QM173" s="667"/>
      <c r="QN173" s="668"/>
      <c r="QO173" s="669"/>
      <c r="QP173" s="719"/>
      <c r="QQ173" s="1326"/>
      <c r="QR173" s="497" t="e">
        <f t="shared" ref="QR173:QR174" si="4883">IF(EXACT(VLOOKUP(QK173,OFERTA_0,2,FALSE),QL173),1,0)</f>
        <v>#N/A</v>
      </c>
      <c r="QS173" s="497" t="e">
        <f t="shared" ref="QS173:QS174" si="4884">IF(EXACT(VLOOKUP(QK173,OFERTA_0,3,FALSE),QM173),1,0)</f>
        <v>#N/A</v>
      </c>
      <c r="QT173" s="498" t="e">
        <f t="shared" ref="QT173:QT174" si="4885">IF(EXACT(VLOOKUP(QK173,OFERTA_0,4,FALSE),QN173),1,0)</f>
        <v>#N/A</v>
      </c>
      <c r="QU173" s="498">
        <f t="shared" ref="QU173:QU174" si="4886">IF(QO173=0,0,1)</f>
        <v>0</v>
      </c>
      <c r="QV173" s="498">
        <f t="shared" ref="QV173:QV174" si="4887">IF(QP173=0,0,1)</f>
        <v>0</v>
      </c>
      <c r="QW173" s="498" t="e">
        <f t="shared" ref="QW173:QW174" si="4888">PRODUCT(QR173:QV173)</f>
        <v>#N/A</v>
      </c>
      <c r="QX173" s="504">
        <f t="shared" ref="QX173:QX174" si="4889">ROUND(QP173,0)</f>
        <v>0</v>
      </c>
      <c r="QY173" s="500">
        <f t="shared" ref="QY173:QY174" si="4890">QP173-QX173</f>
        <v>0</v>
      </c>
      <c r="RB173" s="381"/>
      <c r="RC173" s="382"/>
      <c r="RD173" s="383"/>
      <c r="RE173" s="384"/>
      <c r="RF173" s="385"/>
      <c r="RG173" s="386"/>
      <c r="RH173" s="386"/>
      <c r="RI173" s="497"/>
      <c r="RJ173" s="497"/>
      <c r="RK173" s="501"/>
      <c r="RL173" s="501"/>
      <c r="RM173" s="501"/>
      <c r="RN173" s="501"/>
      <c r="RO173" s="502"/>
      <c r="RP173" s="503"/>
      <c r="RS173" s="381"/>
      <c r="RT173" s="382"/>
      <c r="RU173" s="383"/>
      <c r="RV173" s="384"/>
      <c r="RW173" s="385"/>
      <c r="RX173" s="386"/>
      <c r="RY173" s="386"/>
      <c r="RZ173" s="497"/>
      <c r="SA173" s="497"/>
      <c r="SB173" s="501"/>
      <c r="SC173" s="501"/>
      <c r="SD173" s="501"/>
      <c r="SE173" s="501"/>
      <c r="SF173" s="502"/>
      <c r="SG173" s="503"/>
      <c r="SJ173" s="381"/>
      <c r="SK173" s="382"/>
      <c r="SL173" s="383"/>
      <c r="SM173" s="384"/>
      <c r="SN173" s="385"/>
      <c r="SO173" s="386"/>
      <c r="SP173" s="386"/>
      <c r="SQ173" s="497"/>
      <c r="SR173" s="497"/>
      <c r="SS173" s="501"/>
      <c r="ST173" s="501"/>
      <c r="SU173" s="501"/>
      <c r="SV173" s="501"/>
      <c r="SW173" s="502"/>
      <c r="SX173" s="503"/>
    </row>
    <row r="174" spans="2:518" ht="39" hidden="1" customHeight="1" thickTop="1" thickBot="1">
      <c r="B174" s="577"/>
      <c r="C174" s="578"/>
      <c r="D174" s="579"/>
      <c r="E174" s="580"/>
      <c r="F174" s="581"/>
      <c r="G174" s="582"/>
      <c r="H174" s="595"/>
      <c r="K174" s="577"/>
      <c r="L174" s="767"/>
      <c r="M174" s="579"/>
      <c r="N174" s="580"/>
      <c r="O174" s="768"/>
      <c r="P174" s="582"/>
      <c r="Q174" s="810"/>
      <c r="R174" s="497"/>
      <c r="S174" s="497"/>
      <c r="T174" s="498"/>
      <c r="U174" s="498"/>
      <c r="V174" s="498"/>
      <c r="W174" s="498"/>
      <c r="X174" s="504"/>
      <c r="Y174" s="500"/>
      <c r="Z174" s="486"/>
      <c r="AA174" s="486"/>
      <c r="AB174" s="577"/>
      <c r="AC174" s="767"/>
      <c r="AD174" s="579"/>
      <c r="AE174" s="580"/>
      <c r="AF174" s="768"/>
      <c r="AG174" s="582"/>
      <c r="AH174" s="810"/>
      <c r="AI174" s="497"/>
      <c r="AJ174" s="497"/>
      <c r="AK174" s="498"/>
      <c r="AL174" s="498"/>
      <c r="AM174" s="498"/>
      <c r="AN174" s="498"/>
      <c r="AO174" s="504"/>
      <c r="AP174" s="500"/>
      <c r="AQ174" s="486"/>
      <c r="AR174" s="486"/>
      <c r="AS174" s="577"/>
      <c r="AT174" s="767"/>
      <c r="AU174" s="579"/>
      <c r="AV174" s="580"/>
      <c r="AW174" s="768"/>
      <c r="AX174" s="582"/>
      <c r="AY174" s="810"/>
      <c r="AZ174" s="497"/>
      <c r="BA174" s="497"/>
      <c r="BB174" s="498"/>
      <c r="BC174" s="498"/>
      <c r="BD174" s="498"/>
      <c r="BE174" s="498"/>
      <c r="BF174" s="504"/>
      <c r="BG174" s="500"/>
      <c r="BJ174" s="577"/>
      <c r="BK174" s="767"/>
      <c r="BL174" s="579"/>
      <c r="BM174" s="580"/>
      <c r="BN174" s="768"/>
      <c r="BO174" s="582"/>
      <c r="BP174" s="810"/>
      <c r="BQ174" s="497"/>
      <c r="BR174" s="497"/>
      <c r="BS174" s="498"/>
      <c r="BT174" s="498"/>
      <c r="BU174" s="498"/>
      <c r="BV174" s="498"/>
      <c r="BW174" s="504"/>
      <c r="BX174" s="500"/>
      <c r="CA174" s="577"/>
      <c r="CB174" s="767"/>
      <c r="CC174" s="579"/>
      <c r="CD174" s="580"/>
      <c r="CE174" s="768"/>
      <c r="CF174" s="582"/>
      <c r="CG174" s="810"/>
      <c r="CH174" s="497"/>
      <c r="CI174" s="497"/>
      <c r="CJ174" s="498"/>
      <c r="CK174" s="498"/>
      <c r="CL174" s="498"/>
      <c r="CM174" s="498"/>
      <c r="CN174" s="504"/>
      <c r="CO174" s="500"/>
      <c r="CR174" s="577"/>
      <c r="CS174" s="767"/>
      <c r="CT174" s="579"/>
      <c r="CU174" s="580"/>
      <c r="CV174" s="768"/>
      <c r="CW174" s="582"/>
      <c r="CX174" s="810"/>
      <c r="CY174" s="497"/>
      <c r="CZ174" s="497"/>
      <c r="DA174" s="498"/>
      <c r="DB174" s="498"/>
      <c r="DC174" s="498"/>
      <c r="DD174" s="498"/>
      <c r="DE174" s="504"/>
      <c r="DF174" s="500"/>
      <c r="DI174" s="577"/>
      <c r="DJ174" s="767"/>
      <c r="DK174" s="579"/>
      <c r="DL174" s="580"/>
      <c r="DM174" s="768"/>
      <c r="DN174" s="582"/>
      <c r="DO174" s="810"/>
      <c r="DP174" s="497"/>
      <c r="DQ174" s="497"/>
      <c r="DR174" s="498"/>
      <c r="DS174" s="498"/>
      <c r="DT174" s="498"/>
      <c r="DU174" s="498"/>
      <c r="DV174" s="504"/>
      <c r="DW174" s="500"/>
      <c r="DZ174" s="577"/>
      <c r="EA174" s="767"/>
      <c r="EB174" s="579"/>
      <c r="EC174" s="580"/>
      <c r="ED174" s="768"/>
      <c r="EE174" s="582"/>
      <c r="EF174" s="810"/>
      <c r="EG174" s="497"/>
      <c r="EH174" s="497"/>
      <c r="EI174" s="498"/>
      <c r="EJ174" s="498"/>
      <c r="EK174" s="498"/>
      <c r="EL174" s="498"/>
      <c r="EM174" s="504"/>
      <c r="EN174" s="500"/>
      <c r="EQ174" s="665"/>
      <c r="ER174" s="666"/>
      <c r="ES174" s="667"/>
      <c r="ET174" s="668"/>
      <c r="EU174" s="669"/>
      <c r="EV174" s="719"/>
      <c r="EW174" s="1326"/>
      <c r="EX174" s="497" t="e">
        <f t="shared" si="4739"/>
        <v>#N/A</v>
      </c>
      <c r="EY174" s="497" t="e">
        <f t="shared" si="4740"/>
        <v>#N/A</v>
      </c>
      <c r="EZ174" s="498" t="e">
        <f t="shared" si="4741"/>
        <v>#N/A</v>
      </c>
      <c r="FA174" s="498">
        <f t="shared" si="4742"/>
        <v>0</v>
      </c>
      <c r="FB174" s="498">
        <f t="shared" si="4743"/>
        <v>0</v>
      </c>
      <c r="FC174" s="498" t="e">
        <f t="shared" si="4744"/>
        <v>#N/A</v>
      </c>
      <c r="FD174" s="504">
        <f t="shared" si="4745"/>
        <v>0</v>
      </c>
      <c r="FE174" s="500">
        <f t="shared" si="4746"/>
        <v>0</v>
      </c>
      <c r="FH174" s="665"/>
      <c r="FI174" s="666"/>
      <c r="FJ174" s="667"/>
      <c r="FK174" s="668"/>
      <c r="FL174" s="669"/>
      <c r="FM174" s="719"/>
      <c r="FN174" s="1326"/>
      <c r="FO174" s="497" t="e">
        <f t="shared" si="4747"/>
        <v>#N/A</v>
      </c>
      <c r="FP174" s="497" t="e">
        <f t="shared" si="4748"/>
        <v>#N/A</v>
      </c>
      <c r="FQ174" s="498" t="e">
        <f t="shared" si="4749"/>
        <v>#N/A</v>
      </c>
      <c r="FR174" s="498">
        <f t="shared" si="4750"/>
        <v>0</v>
      </c>
      <c r="FS174" s="498">
        <f t="shared" si="4751"/>
        <v>0</v>
      </c>
      <c r="FT174" s="498" t="e">
        <f t="shared" si="4752"/>
        <v>#N/A</v>
      </c>
      <c r="FU174" s="504">
        <f t="shared" si="4753"/>
        <v>0</v>
      </c>
      <c r="FV174" s="500">
        <f t="shared" si="4754"/>
        <v>0</v>
      </c>
      <c r="FY174" s="665"/>
      <c r="FZ174" s="666"/>
      <c r="GA174" s="667"/>
      <c r="GB174" s="668"/>
      <c r="GC174" s="669"/>
      <c r="GD174" s="719"/>
      <c r="GE174" s="1326"/>
      <c r="GF174" s="497" t="e">
        <f t="shared" si="4755"/>
        <v>#N/A</v>
      </c>
      <c r="GG174" s="497" t="e">
        <f t="shared" si="4756"/>
        <v>#N/A</v>
      </c>
      <c r="GH174" s="498" t="e">
        <f t="shared" si="4757"/>
        <v>#N/A</v>
      </c>
      <c r="GI174" s="498">
        <f t="shared" si="4758"/>
        <v>0</v>
      </c>
      <c r="GJ174" s="498">
        <f t="shared" si="4759"/>
        <v>0</v>
      </c>
      <c r="GK174" s="498" t="e">
        <f t="shared" si="4760"/>
        <v>#N/A</v>
      </c>
      <c r="GL174" s="504">
        <f t="shared" si="4761"/>
        <v>0</v>
      </c>
      <c r="GM174" s="500">
        <f t="shared" si="4762"/>
        <v>0</v>
      </c>
      <c r="GP174" s="665"/>
      <c r="GQ174" s="666"/>
      <c r="GR174" s="667"/>
      <c r="GS174" s="668"/>
      <c r="GT174" s="669"/>
      <c r="GU174" s="719"/>
      <c r="GV174" s="1326"/>
      <c r="GW174" s="497" t="e">
        <f t="shared" si="4763"/>
        <v>#N/A</v>
      </c>
      <c r="GX174" s="497" t="e">
        <f t="shared" si="4764"/>
        <v>#N/A</v>
      </c>
      <c r="GY174" s="498" t="e">
        <f t="shared" si="4765"/>
        <v>#N/A</v>
      </c>
      <c r="GZ174" s="498">
        <f t="shared" si="4766"/>
        <v>0</v>
      </c>
      <c r="HA174" s="498">
        <f t="shared" si="4767"/>
        <v>0</v>
      </c>
      <c r="HB174" s="498" t="e">
        <f t="shared" si="4768"/>
        <v>#N/A</v>
      </c>
      <c r="HC174" s="504">
        <f t="shared" si="4769"/>
        <v>0</v>
      </c>
      <c r="HD174" s="500">
        <f t="shared" si="4770"/>
        <v>0</v>
      </c>
      <c r="HG174" s="665"/>
      <c r="HH174" s="666"/>
      <c r="HI174" s="667"/>
      <c r="HJ174" s="668"/>
      <c r="HK174" s="669"/>
      <c r="HL174" s="719"/>
      <c r="HM174" s="1326"/>
      <c r="HN174" s="497" t="e">
        <f t="shared" si="4771"/>
        <v>#N/A</v>
      </c>
      <c r="HO174" s="497" t="e">
        <f t="shared" si="4772"/>
        <v>#N/A</v>
      </c>
      <c r="HP174" s="498" t="e">
        <f t="shared" si="4773"/>
        <v>#N/A</v>
      </c>
      <c r="HQ174" s="498">
        <f t="shared" si="4774"/>
        <v>0</v>
      </c>
      <c r="HR174" s="498">
        <f t="shared" si="4775"/>
        <v>0</v>
      </c>
      <c r="HS174" s="498" t="e">
        <f t="shared" si="4776"/>
        <v>#N/A</v>
      </c>
      <c r="HT174" s="504">
        <f t="shared" si="4777"/>
        <v>0</v>
      </c>
      <c r="HU174" s="500">
        <f t="shared" si="4778"/>
        <v>0</v>
      </c>
      <c r="HX174" s="665"/>
      <c r="HY174" s="666"/>
      <c r="HZ174" s="667"/>
      <c r="IA174" s="668"/>
      <c r="IB174" s="669"/>
      <c r="IC174" s="719"/>
      <c r="ID174" s="1326"/>
      <c r="IE174" s="497" t="e">
        <f t="shared" si="4779"/>
        <v>#N/A</v>
      </c>
      <c r="IF174" s="497" t="e">
        <f t="shared" si="4780"/>
        <v>#N/A</v>
      </c>
      <c r="IG174" s="498" t="e">
        <f t="shared" si="4781"/>
        <v>#N/A</v>
      </c>
      <c r="IH174" s="498">
        <f t="shared" si="4782"/>
        <v>0</v>
      </c>
      <c r="II174" s="498">
        <f t="shared" si="4783"/>
        <v>0</v>
      </c>
      <c r="IJ174" s="498" t="e">
        <f t="shared" si="4784"/>
        <v>#N/A</v>
      </c>
      <c r="IK174" s="504">
        <f t="shared" si="4785"/>
        <v>0</v>
      </c>
      <c r="IL174" s="500">
        <f t="shared" si="4786"/>
        <v>0</v>
      </c>
      <c r="IO174" s="665"/>
      <c r="IP174" s="666"/>
      <c r="IQ174" s="667"/>
      <c r="IR174" s="668"/>
      <c r="IS174" s="669"/>
      <c r="IT174" s="719"/>
      <c r="IU174" s="1326"/>
      <c r="IV174" s="497" t="e">
        <f t="shared" si="4787"/>
        <v>#N/A</v>
      </c>
      <c r="IW174" s="497" t="e">
        <f t="shared" si="4788"/>
        <v>#N/A</v>
      </c>
      <c r="IX174" s="498" t="e">
        <f t="shared" si="4789"/>
        <v>#N/A</v>
      </c>
      <c r="IY174" s="498">
        <f t="shared" si="4790"/>
        <v>0</v>
      </c>
      <c r="IZ174" s="498">
        <f t="shared" si="4791"/>
        <v>0</v>
      </c>
      <c r="JA174" s="498" t="e">
        <f t="shared" si="4792"/>
        <v>#N/A</v>
      </c>
      <c r="JB174" s="504">
        <f t="shared" si="4793"/>
        <v>0</v>
      </c>
      <c r="JC174" s="500">
        <f t="shared" si="4794"/>
        <v>0</v>
      </c>
      <c r="JF174" s="665"/>
      <c r="JG174" s="666"/>
      <c r="JH174" s="667"/>
      <c r="JI174" s="668"/>
      <c r="JJ174" s="669"/>
      <c r="JK174" s="719"/>
      <c r="JL174" s="1326"/>
      <c r="JM174" s="497" t="e">
        <f t="shared" si="4795"/>
        <v>#N/A</v>
      </c>
      <c r="JN174" s="497" t="e">
        <f t="shared" si="4796"/>
        <v>#N/A</v>
      </c>
      <c r="JO174" s="498" t="e">
        <f t="shared" si="4797"/>
        <v>#N/A</v>
      </c>
      <c r="JP174" s="498">
        <f t="shared" si="4798"/>
        <v>0</v>
      </c>
      <c r="JQ174" s="498">
        <f t="shared" si="4799"/>
        <v>0</v>
      </c>
      <c r="JR174" s="498" t="e">
        <f t="shared" si="4800"/>
        <v>#N/A</v>
      </c>
      <c r="JS174" s="504">
        <f t="shared" si="4801"/>
        <v>0</v>
      </c>
      <c r="JT174" s="500">
        <f t="shared" si="4802"/>
        <v>0</v>
      </c>
      <c r="JW174" s="665"/>
      <c r="JX174" s="666"/>
      <c r="JY174" s="667"/>
      <c r="JZ174" s="668"/>
      <c r="KA174" s="669"/>
      <c r="KB174" s="719"/>
      <c r="KC174" s="1326"/>
      <c r="KD174" s="497" t="e">
        <f t="shared" si="4803"/>
        <v>#N/A</v>
      </c>
      <c r="KE174" s="497" t="e">
        <f t="shared" si="4804"/>
        <v>#N/A</v>
      </c>
      <c r="KF174" s="498" t="e">
        <f t="shared" si="4805"/>
        <v>#N/A</v>
      </c>
      <c r="KG174" s="498">
        <f t="shared" si="4806"/>
        <v>0</v>
      </c>
      <c r="KH174" s="498">
        <f t="shared" si="4807"/>
        <v>0</v>
      </c>
      <c r="KI174" s="498" t="e">
        <f t="shared" si="4808"/>
        <v>#N/A</v>
      </c>
      <c r="KJ174" s="504">
        <f t="shared" si="4809"/>
        <v>0</v>
      </c>
      <c r="KK174" s="500">
        <f t="shared" si="4810"/>
        <v>0</v>
      </c>
      <c r="KN174" s="665"/>
      <c r="KO174" s="666"/>
      <c r="KP174" s="667"/>
      <c r="KQ174" s="668"/>
      <c r="KR174" s="669"/>
      <c r="KS174" s="719"/>
      <c r="KT174" s="1326"/>
      <c r="KU174" s="497" t="e">
        <f t="shared" si="4811"/>
        <v>#N/A</v>
      </c>
      <c r="KV174" s="497" t="e">
        <f t="shared" si="4812"/>
        <v>#N/A</v>
      </c>
      <c r="KW174" s="498" t="e">
        <f t="shared" si="4813"/>
        <v>#N/A</v>
      </c>
      <c r="KX174" s="498">
        <f t="shared" si="4814"/>
        <v>0</v>
      </c>
      <c r="KY174" s="498">
        <f t="shared" si="4815"/>
        <v>0</v>
      </c>
      <c r="KZ174" s="498" t="e">
        <f t="shared" si="4816"/>
        <v>#N/A</v>
      </c>
      <c r="LA174" s="504">
        <f t="shared" si="4817"/>
        <v>0</v>
      </c>
      <c r="LB174" s="500">
        <f t="shared" si="4818"/>
        <v>0</v>
      </c>
      <c r="LE174" s="665"/>
      <c r="LF174" s="666"/>
      <c r="LG174" s="667"/>
      <c r="LH174" s="668"/>
      <c r="LI174" s="669"/>
      <c r="LJ174" s="719"/>
      <c r="LK174" s="1326"/>
      <c r="LL174" s="497" t="e">
        <f t="shared" si="4819"/>
        <v>#N/A</v>
      </c>
      <c r="LM174" s="497" t="e">
        <f t="shared" si="4820"/>
        <v>#N/A</v>
      </c>
      <c r="LN174" s="498" t="e">
        <f t="shared" si="4821"/>
        <v>#N/A</v>
      </c>
      <c r="LO174" s="498">
        <f t="shared" si="4822"/>
        <v>0</v>
      </c>
      <c r="LP174" s="498">
        <f t="shared" si="4823"/>
        <v>0</v>
      </c>
      <c r="LQ174" s="498" t="e">
        <f t="shared" si="4824"/>
        <v>#N/A</v>
      </c>
      <c r="LR174" s="504">
        <f t="shared" si="4825"/>
        <v>0</v>
      </c>
      <c r="LS174" s="500">
        <f t="shared" si="4826"/>
        <v>0</v>
      </c>
      <c r="LV174" s="665"/>
      <c r="LW174" s="666"/>
      <c r="LX174" s="667"/>
      <c r="LY174" s="668"/>
      <c r="LZ174" s="669"/>
      <c r="MA174" s="719"/>
      <c r="MB174" s="1326"/>
      <c r="MC174" s="497" t="e">
        <f t="shared" si="4827"/>
        <v>#N/A</v>
      </c>
      <c r="MD174" s="497" t="e">
        <f t="shared" si="4828"/>
        <v>#N/A</v>
      </c>
      <c r="ME174" s="498" t="e">
        <f t="shared" si="4829"/>
        <v>#N/A</v>
      </c>
      <c r="MF174" s="498">
        <f t="shared" si="4830"/>
        <v>0</v>
      </c>
      <c r="MG174" s="498">
        <f t="shared" si="4831"/>
        <v>0</v>
      </c>
      <c r="MH174" s="498" t="e">
        <f t="shared" si="4832"/>
        <v>#N/A</v>
      </c>
      <c r="MI174" s="504">
        <f t="shared" si="4833"/>
        <v>0</v>
      </c>
      <c r="MJ174" s="500">
        <f t="shared" si="4834"/>
        <v>0</v>
      </c>
      <c r="MM174" s="665"/>
      <c r="MN174" s="666"/>
      <c r="MO174" s="667"/>
      <c r="MP174" s="668"/>
      <c r="MQ174" s="669"/>
      <c r="MR174" s="719"/>
      <c r="MS174" s="1326"/>
      <c r="MT174" s="497" t="e">
        <f t="shared" si="4835"/>
        <v>#N/A</v>
      </c>
      <c r="MU174" s="497" t="e">
        <f t="shared" si="4836"/>
        <v>#N/A</v>
      </c>
      <c r="MV174" s="498" t="e">
        <f t="shared" si="4837"/>
        <v>#N/A</v>
      </c>
      <c r="MW174" s="498">
        <f t="shared" si="4838"/>
        <v>0</v>
      </c>
      <c r="MX174" s="498">
        <f t="shared" si="4839"/>
        <v>0</v>
      </c>
      <c r="MY174" s="498" t="e">
        <f t="shared" si="4840"/>
        <v>#N/A</v>
      </c>
      <c r="MZ174" s="504">
        <f t="shared" si="4841"/>
        <v>0</v>
      </c>
      <c r="NA174" s="500">
        <f t="shared" si="4842"/>
        <v>0</v>
      </c>
      <c r="ND174" s="665"/>
      <c r="NE174" s="666"/>
      <c r="NF174" s="667"/>
      <c r="NG174" s="668"/>
      <c r="NH174" s="669"/>
      <c r="NI174" s="719"/>
      <c r="NJ174" s="1326"/>
      <c r="NK174" s="497" t="e">
        <f t="shared" si="4843"/>
        <v>#N/A</v>
      </c>
      <c r="NL174" s="497" t="e">
        <f t="shared" si="4844"/>
        <v>#N/A</v>
      </c>
      <c r="NM174" s="498" t="e">
        <f t="shared" si="4845"/>
        <v>#N/A</v>
      </c>
      <c r="NN174" s="498">
        <f t="shared" si="4846"/>
        <v>0</v>
      </c>
      <c r="NO174" s="498">
        <f t="shared" si="4847"/>
        <v>0</v>
      </c>
      <c r="NP174" s="498" t="e">
        <f t="shared" si="4848"/>
        <v>#N/A</v>
      </c>
      <c r="NQ174" s="504">
        <f t="shared" si="4849"/>
        <v>0</v>
      </c>
      <c r="NR174" s="500">
        <f t="shared" si="4850"/>
        <v>0</v>
      </c>
      <c r="NU174" s="665"/>
      <c r="NV174" s="666"/>
      <c r="NW174" s="667"/>
      <c r="NX174" s="668"/>
      <c r="NY174" s="669"/>
      <c r="NZ174" s="719"/>
      <c r="OA174" s="1326"/>
      <c r="OB174" s="497" t="e">
        <f t="shared" si="4851"/>
        <v>#N/A</v>
      </c>
      <c r="OC174" s="497" t="e">
        <f t="shared" si="4852"/>
        <v>#N/A</v>
      </c>
      <c r="OD174" s="498" t="e">
        <f t="shared" si="4853"/>
        <v>#N/A</v>
      </c>
      <c r="OE174" s="498">
        <f t="shared" si="4854"/>
        <v>0</v>
      </c>
      <c r="OF174" s="498">
        <f t="shared" si="4855"/>
        <v>0</v>
      </c>
      <c r="OG174" s="498" t="e">
        <f t="shared" si="4856"/>
        <v>#N/A</v>
      </c>
      <c r="OH174" s="504">
        <f t="shared" si="4857"/>
        <v>0</v>
      </c>
      <c r="OI174" s="500">
        <f t="shared" si="4858"/>
        <v>0</v>
      </c>
      <c r="OL174" s="665"/>
      <c r="OM174" s="666"/>
      <c r="ON174" s="667"/>
      <c r="OO174" s="668"/>
      <c r="OP174" s="669"/>
      <c r="OQ174" s="719"/>
      <c r="OR174" s="1326"/>
      <c r="OS174" s="497" t="e">
        <f t="shared" si="4859"/>
        <v>#N/A</v>
      </c>
      <c r="OT174" s="497" t="e">
        <f t="shared" si="4860"/>
        <v>#N/A</v>
      </c>
      <c r="OU174" s="498" t="e">
        <f t="shared" si="4861"/>
        <v>#N/A</v>
      </c>
      <c r="OV174" s="498">
        <f t="shared" si="4862"/>
        <v>0</v>
      </c>
      <c r="OW174" s="498">
        <f t="shared" si="4863"/>
        <v>0</v>
      </c>
      <c r="OX174" s="498" t="e">
        <f t="shared" si="4864"/>
        <v>#N/A</v>
      </c>
      <c r="OY174" s="504">
        <f t="shared" si="4865"/>
        <v>0</v>
      </c>
      <c r="OZ174" s="500">
        <f t="shared" si="4866"/>
        <v>0</v>
      </c>
      <c r="PC174" s="665"/>
      <c r="PD174" s="666"/>
      <c r="PE174" s="667"/>
      <c r="PF174" s="668"/>
      <c r="PG174" s="669"/>
      <c r="PH174" s="719"/>
      <c r="PI174" s="1326"/>
      <c r="PJ174" s="497" t="e">
        <f t="shared" si="4867"/>
        <v>#N/A</v>
      </c>
      <c r="PK174" s="497" t="e">
        <f t="shared" si="4868"/>
        <v>#N/A</v>
      </c>
      <c r="PL174" s="498" t="e">
        <f t="shared" si="4869"/>
        <v>#N/A</v>
      </c>
      <c r="PM174" s="498">
        <f t="shared" si="4870"/>
        <v>0</v>
      </c>
      <c r="PN174" s="498">
        <f t="shared" si="4871"/>
        <v>0</v>
      </c>
      <c r="PO174" s="498" t="e">
        <f t="shared" si="4872"/>
        <v>#N/A</v>
      </c>
      <c r="PP174" s="504">
        <f t="shared" si="4873"/>
        <v>0</v>
      </c>
      <c r="PQ174" s="500">
        <f t="shared" si="4874"/>
        <v>0</v>
      </c>
      <c r="PT174" s="665"/>
      <c r="PU174" s="666"/>
      <c r="PV174" s="667"/>
      <c r="PW174" s="668"/>
      <c r="PX174" s="669"/>
      <c r="PY174" s="719"/>
      <c r="PZ174" s="1326"/>
      <c r="QA174" s="497" t="e">
        <f t="shared" si="4875"/>
        <v>#N/A</v>
      </c>
      <c r="QB174" s="497" t="e">
        <f t="shared" si="4876"/>
        <v>#N/A</v>
      </c>
      <c r="QC174" s="498" t="e">
        <f t="shared" si="4877"/>
        <v>#N/A</v>
      </c>
      <c r="QD174" s="498">
        <f t="shared" si="4878"/>
        <v>0</v>
      </c>
      <c r="QE174" s="498">
        <f t="shared" si="4879"/>
        <v>0</v>
      </c>
      <c r="QF174" s="498" t="e">
        <f t="shared" si="4880"/>
        <v>#N/A</v>
      </c>
      <c r="QG174" s="504">
        <f t="shared" si="4881"/>
        <v>0</v>
      </c>
      <c r="QH174" s="500">
        <f t="shared" si="4882"/>
        <v>0</v>
      </c>
      <c r="QK174" s="665"/>
      <c r="QL174" s="666"/>
      <c r="QM174" s="667"/>
      <c r="QN174" s="668"/>
      <c r="QO174" s="669"/>
      <c r="QP174" s="719"/>
      <c r="QQ174" s="1326"/>
      <c r="QR174" s="497" t="e">
        <f t="shared" si="4883"/>
        <v>#N/A</v>
      </c>
      <c r="QS174" s="497" t="e">
        <f t="shared" si="4884"/>
        <v>#N/A</v>
      </c>
      <c r="QT174" s="498" t="e">
        <f t="shared" si="4885"/>
        <v>#N/A</v>
      </c>
      <c r="QU174" s="498">
        <f t="shared" si="4886"/>
        <v>0</v>
      </c>
      <c r="QV174" s="498">
        <f t="shared" si="4887"/>
        <v>0</v>
      </c>
      <c r="QW174" s="498" t="e">
        <f t="shared" si="4888"/>
        <v>#N/A</v>
      </c>
      <c r="QX174" s="504">
        <f t="shared" si="4889"/>
        <v>0</v>
      </c>
      <c r="QY174" s="500">
        <f t="shared" si="4890"/>
        <v>0</v>
      </c>
      <c r="RB174" s="381"/>
      <c r="RC174" s="382"/>
      <c r="RD174" s="383"/>
      <c r="RE174" s="384"/>
      <c r="RF174" s="385"/>
      <c r="RG174" s="386"/>
      <c r="RH174" s="386"/>
      <c r="RI174" s="497"/>
      <c r="RJ174" s="497"/>
      <c r="RK174" s="501"/>
      <c r="RL174" s="501"/>
      <c r="RM174" s="501"/>
      <c r="RN174" s="501"/>
      <c r="RO174" s="502"/>
      <c r="RP174" s="503"/>
      <c r="RS174" s="381"/>
      <c r="RT174" s="382"/>
      <c r="RU174" s="383"/>
      <c r="RV174" s="384"/>
      <c r="RW174" s="385"/>
      <c r="RX174" s="386"/>
      <c r="RY174" s="386"/>
      <c r="RZ174" s="497"/>
      <c r="SA174" s="497"/>
      <c r="SB174" s="501"/>
      <c r="SC174" s="501"/>
      <c r="SD174" s="501"/>
      <c r="SE174" s="501"/>
      <c r="SF174" s="502"/>
      <c r="SG174" s="503"/>
      <c r="SJ174" s="381"/>
      <c r="SK174" s="382"/>
      <c r="SL174" s="383"/>
      <c r="SM174" s="384"/>
      <c r="SN174" s="385"/>
      <c r="SO174" s="386"/>
      <c r="SP174" s="386"/>
      <c r="SQ174" s="497"/>
      <c r="SR174" s="497"/>
      <c r="SS174" s="501"/>
      <c r="ST174" s="501"/>
      <c r="SU174" s="501"/>
      <c r="SV174" s="501"/>
      <c r="SW174" s="502"/>
      <c r="SX174" s="503"/>
    </row>
    <row r="175" spans="2:518" ht="39" hidden="1" customHeight="1" thickTop="1" thickBot="1">
      <c r="B175" s="571"/>
      <c r="C175" s="572"/>
      <c r="D175" s="573"/>
      <c r="E175" s="574"/>
      <c r="F175" s="575"/>
      <c r="G175" s="576"/>
      <c r="H175" s="595"/>
      <c r="K175" s="571"/>
      <c r="L175" s="766"/>
      <c r="M175" s="573"/>
      <c r="N175" s="574"/>
      <c r="O175" s="769"/>
      <c r="P175" s="576"/>
      <c r="Q175" s="808"/>
      <c r="R175" s="497"/>
      <c r="S175" s="497"/>
      <c r="T175" s="501"/>
      <c r="U175" s="501"/>
      <c r="V175" s="501"/>
      <c r="W175" s="501"/>
      <c r="X175" s="502"/>
      <c r="Y175" s="503"/>
      <c r="Z175" s="486"/>
      <c r="AA175" s="486"/>
      <c r="AB175" s="571"/>
      <c r="AC175" s="766"/>
      <c r="AD175" s="573"/>
      <c r="AE175" s="574"/>
      <c r="AF175" s="769"/>
      <c r="AG175" s="576"/>
      <c r="AH175" s="808"/>
      <c r="AI175" s="497"/>
      <c r="AJ175" s="497"/>
      <c r="AK175" s="501"/>
      <c r="AL175" s="501"/>
      <c r="AM175" s="501"/>
      <c r="AN175" s="501"/>
      <c r="AO175" s="502"/>
      <c r="AP175" s="503"/>
      <c r="AQ175" s="486"/>
      <c r="AR175" s="486"/>
      <c r="AS175" s="571"/>
      <c r="AT175" s="766"/>
      <c r="AU175" s="573"/>
      <c r="AV175" s="574"/>
      <c r="AW175" s="769"/>
      <c r="AX175" s="576"/>
      <c r="AY175" s="808"/>
      <c r="AZ175" s="497"/>
      <c r="BA175" s="497"/>
      <c r="BB175" s="501"/>
      <c r="BC175" s="501"/>
      <c r="BD175" s="501"/>
      <c r="BE175" s="501"/>
      <c r="BF175" s="502"/>
      <c r="BG175" s="503"/>
      <c r="BJ175" s="571"/>
      <c r="BK175" s="766"/>
      <c r="BL175" s="573"/>
      <c r="BM175" s="574"/>
      <c r="BN175" s="769"/>
      <c r="BO175" s="576"/>
      <c r="BP175" s="808"/>
      <c r="BQ175" s="497"/>
      <c r="BR175" s="497"/>
      <c r="BS175" s="501"/>
      <c r="BT175" s="501"/>
      <c r="BU175" s="501"/>
      <c r="BV175" s="501"/>
      <c r="BW175" s="502"/>
      <c r="BX175" s="503"/>
      <c r="CA175" s="571"/>
      <c r="CB175" s="766"/>
      <c r="CC175" s="573"/>
      <c r="CD175" s="574"/>
      <c r="CE175" s="769"/>
      <c r="CF175" s="576"/>
      <c r="CG175" s="808"/>
      <c r="CH175" s="497"/>
      <c r="CI175" s="497"/>
      <c r="CJ175" s="501"/>
      <c r="CK175" s="501"/>
      <c r="CL175" s="501"/>
      <c r="CM175" s="501"/>
      <c r="CN175" s="502"/>
      <c r="CO175" s="503"/>
      <c r="CR175" s="571"/>
      <c r="CS175" s="766"/>
      <c r="CT175" s="573"/>
      <c r="CU175" s="574"/>
      <c r="CV175" s="769"/>
      <c r="CW175" s="576"/>
      <c r="CX175" s="808"/>
      <c r="CY175" s="497"/>
      <c r="CZ175" s="497"/>
      <c r="DA175" s="501"/>
      <c r="DB175" s="501"/>
      <c r="DC175" s="501"/>
      <c r="DD175" s="501"/>
      <c r="DE175" s="502"/>
      <c r="DF175" s="503"/>
      <c r="DI175" s="571"/>
      <c r="DJ175" s="766"/>
      <c r="DK175" s="573"/>
      <c r="DL175" s="574"/>
      <c r="DM175" s="769"/>
      <c r="DN175" s="576"/>
      <c r="DO175" s="808"/>
      <c r="DP175" s="497"/>
      <c r="DQ175" s="497"/>
      <c r="DR175" s="501"/>
      <c r="DS175" s="501"/>
      <c r="DT175" s="501"/>
      <c r="DU175" s="501"/>
      <c r="DV175" s="502"/>
      <c r="DW175" s="503"/>
      <c r="DZ175" s="571"/>
      <c r="EA175" s="766"/>
      <c r="EB175" s="573"/>
      <c r="EC175" s="574"/>
      <c r="ED175" s="769"/>
      <c r="EE175" s="576"/>
      <c r="EF175" s="808"/>
      <c r="EG175" s="497"/>
      <c r="EH175" s="497"/>
      <c r="EI175" s="501"/>
      <c r="EJ175" s="501"/>
      <c r="EK175" s="501"/>
      <c r="EL175" s="501"/>
      <c r="EM175" s="502"/>
      <c r="EN175" s="503"/>
      <c r="EQ175" s="659"/>
      <c r="ER175" s="660"/>
      <c r="ES175" s="661"/>
      <c r="ET175" s="662"/>
      <c r="EU175" s="663"/>
      <c r="EV175" s="711"/>
      <c r="EW175" s="1326"/>
      <c r="EX175" s="497"/>
      <c r="EY175" s="497"/>
      <c r="EZ175" s="501"/>
      <c r="FA175" s="501"/>
      <c r="FB175" s="501"/>
      <c r="FC175" s="501"/>
      <c r="FD175" s="502"/>
      <c r="FE175" s="503"/>
      <c r="FH175" s="659"/>
      <c r="FI175" s="660"/>
      <c r="FJ175" s="661"/>
      <c r="FK175" s="662"/>
      <c r="FL175" s="663"/>
      <c r="FM175" s="711"/>
      <c r="FN175" s="1326"/>
      <c r="FO175" s="497"/>
      <c r="FP175" s="497"/>
      <c r="FQ175" s="501"/>
      <c r="FR175" s="501"/>
      <c r="FS175" s="501"/>
      <c r="FT175" s="501"/>
      <c r="FU175" s="502"/>
      <c r="FV175" s="503"/>
      <c r="FY175" s="659"/>
      <c r="FZ175" s="660"/>
      <c r="GA175" s="661"/>
      <c r="GB175" s="662"/>
      <c r="GC175" s="663"/>
      <c r="GD175" s="711"/>
      <c r="GE175" s="1326"/>
      <c r="GF175" s="497"/>
      <c r="GG175" s="497"/>
      <c r="GH175" s="501"/>
      <c r="GI175" s="501"/>
      <c r="GJ175" s="501"/>
      <c r="GK175" s="501"/>
      <c r="GL175" s="502"/>
      <c r="GM175" s="503"/>
      <c r="GP175" s="659"/>
      <c r="GQ175" s="660"/>
      <c r="GR175" s="661"/>
      <c r="GS175" s="662"/>
      <c r="GT175" s="663"/>
      <c r="GU175" s="711"/>
      <c r="GV175" s="1326"/>
      <c r="GW175" s="497"/>
      <c r="GX175" s="497"/>
      <c r="GY175" s="501"/>
      <c r="GZ175" s="501"/>
      <c r="HA175" s="501"/>
      <c r="HB175" s="501"/>
      <c r="HC175" s="502"/>
      <c r="HD175" s="503"/>
      <c r="HG175" s="659"/>
      <c r="HH175" s="660"/>
      <c r="HI175" s="661"/>
      <c r="HJ175" s="662"/>
      <c r="HK175" s="663"/>
      <c r="HL175" s="711"/>
      <c r="HM175" s="1326"/>
      <c r="HN175" s="497"/>
      <c r="HO175" s="497"/>
      <c r="HP175" s="501"/>
      <c r="HQ175" s="501"/>
      <c r="HR175" s="501"/>
      <c r="HS175" s="501"/>
      <c r="HT175" s="502"/>
      <c r="HU175" s="503"/>
      <c r="HX175" s="659"/>
      <c r="HY175" s="660"/>
      <c r="HZ175" s="661"/>
      <c r="IA175" s="662"/>
      <c r="IB175" s="663"/>
      <c r="IC175" s="711"/>
      <c r="ID175" s="1326"/>
      <c r="IE175" s="497"/>
      <c r="IF175" s="497"/>
      <c r="IG175" s="501"/>
      <c r="IH175" s="501"/>
      <c r="II175" s="501"/>
      <c r="IJ175" s="501"/>
      <c r="IK175" s="502"/>
      <c r="IL175" s="503"/>
      <c r="IO175" s="659"/>
      <c r="IP175" s="660"/>
      <c r="IQ175" s="661"/>
      <c r="IR175" s="662"/>
      <c r="IS175" s="663"/>
      <c r="IT175" s="711"/>
      <c r="IU175" s="1326"/>
      <c r="IV175" s="497"/>
      <c r="IW175" s="497"/>
      <c r="IX175" s="501"/>
      <c r="IY175" s="501"/>
      <c r="IZ175" s="501"/>
      <c r="JA175" s="501"/>
      <c r="JB175" s="502"/>
      <c r="JC175" s="503"/>
      <c r="JF175" s="659"/>
      <c r="JG175" s="660"/>
      <c r="JH175" s="661"/>
      <c r="JI175" s="662"/>
      <c r="JJ175" s="663"/>
      <c r="JK175" s="711"/>
      <c r="JL175" s="1326"/>
      <c r="JM175" s="497"/>
      <c r="JN175" s="497"/>
      <c r="JO175" s="501"/>
      <c r="JP175" s="501"/>
      <c r="JQ175" s="501"/>
      <c r="JR175" s="501"/>
      <c r="JS175" s="502"/>
      <c r="JT175" s="503"/>
      <c r="JW175" s="659"/>
      <c r="JX175" s="660"/>
      <c r="JY175" s="661"/>
      <c r="JZ175" s="662"/>
      <c r="KA175" s="663"/>
      <c r="KB175" s="711"/>
      <c r="KC175" s="1326"/>
      <c r="KD175" s="497"/>
      <c r="KE175" s="497"/>
      <c r="KF175" s="501"/>
      <c r="KG175" s="501"/>
      <c r="KH175" s="501"/>
      <c r="KI175" s="501"/>
      <c r="KJ175" s="502"/>
      <c r="KK175" s="503"/>
      <c r="KN175" s="659"/>
      <c r="KO175" s="660"/>
      <c r="KP175" s="661"/>
      <c r="KQ175" s="662"/>
      <c r="KR175" s="663"/>
      <c r="KS175" s="711"/>
      <c r="KT175" s="1326"/>
      <c r="KU175" s="497"/>
      <c r="KV175" s="497"/>
      <c r="KW175" s="501"/>
      <c r="KX175" s="501"/>
      <c r="KY175" s="501"/>
      <c r="KZ175" s="501"/>
      <c r="LA175" s="502"/>
      <c r="LB175" s="503"/>
      <c r="LE175" s="659"/>
      <c r="LF175" s="660"/>
      <c r="LG175" s="661"/>
      <c r="LH175" s="662"/>
      <c r="LI175" s="663"/>
      <c r="LJ175" s="711"/>
      <c r="LK175" s="1326"/>
      <c r="LL175" s="497"/>
      <c r="LM175" s="497"/>
      <c r="LN175" s="501"/>
      <c r="LO175" s="501"/>
      <c r="LP175" s="501"/>
      <c r="LQ175" s="501"/>
      <c r="LR175" s="502"/>
      <c r="LS175" s="503"/>
      <c r="LV175" s="659"/>
      <c r="LW175" s="660"/>
      <c r="LX175" s="661"/>
      <c r="LY175" s="662"/>
      <c r="LZ175" s="663"/>
      <c r="MA175" s="711"/>
      <c r="MB175" s="1326"/>
      <c r="MC175" s="497"/>
      <c r="MD175" s="497"/>
      <c r="ME175" s="501"/>
      <c r="MF175" s="501"/>
      <c r="MG175" s="501"/>
      <c r="MH175" s="501"/>
      <c r="MI175" s="502"/>
      <c r="MJ175" s="503"/>
      <c r="MM175" s="659"/>
      <c r="MN175" s="660"/>
      <c r="MO175" s="661"/>
      <c r="MP175" s="662"/>
      <c r="MQ175" s="663"/>
      <c r="MR175" s="711"/>
      <c r="MS175" s="1326"/>
      <c r="MT175" s="497"/>
      <c r="MU175" s="497"/>
      <c r="MV175" s="501"/>
      <c r="MW175" s="501"/>
      <c r="MX175" s="501"/>
      <c r="MY175" s="501"/>
      <c r="MZ175" s="502"/>
      <c r="NA175" s="503"/>
      <c r="ND175" s="659"/>
      <c r="NE175" s="660"/>
      <c r="NF175" s="661"/>
      <c r="NG175" s="662"/>
      <c r="NH175" s="663"/>
      <c r="NI175" s="711"/>
      <c r="NJ175" s="1326"/>
      <c r="NK175" s="497"/>
      <c r="NL175" s="497"/>
      <c r="NM175" s="501"/>
      <c r="NN175" s="501"/>
      <c r="NO175" s="501"/>
      <c r="NP175" s="501"/>
      <c r="NQ175" s="502"/>
      <c r="NR175" s="503"/>
      <c r="NU175" s="659"/>
      <c r="NV175" s="660"/>
      <c r="NW175" s="661"/>
      <c r="NX175" s="662"/>
      <c r="NY175" s="663"/>
      <c r="NZ175" s="711"/>
      <c r="OA175" s="1326"/>
      <c r="OB175" s="497"/>
      <c r="OC175" s="497"/>
      <c r="OD175" s="501"/>
      <c r="OE175" s="501"/>
      <c r="OF175" s="501"/>
      <c r="OG175" s="501"/>
      <c r="OH175" s="502"/>
      <c r="OI175" s="503"/>
      <c r="OL175" s="659"/>
      <c r="OM175" s="660"/>
      <c r="ON175" s="661"/>
      <c r="OO175" s="662"/>
      <c r="OP175" s="663"/>
      <c r="OQ175" s="711"/>
      <c r="OR175" s="1326"/>
      <c r="OS175" s="497"/>
      <c r="OT175" s="497"/>
      <c r="OU175" s="501"/>
      <c r="OV175" s="501"/>
      <c r="OW175" s="501"/>
      <c r="OX175" s="501"/>
      <c r="OY175" s="502"/>
      <c r="OZ175" s="503"/>
      <c r="PC175" s="659"/>
      <c r="PD175" s="660"/>
      <c r="PE175" s="661"/>
      <c r="PF175" s="662"/>
      <c r="PG175" s="663"/>
      <c r="PH175" s="711"/>
      <c r="PI175" s="1326"/>
      <c r="PJ175" s="497"/>
      <c r="PK175" s="497"/>
      <c r="PL175" s="501"/>
      <c r="PM175" s="501"/>
      <c r="PN175" s="501"/>
      <c r="PO175" s="501"/>
      <c r="PP175" s="502"/>
      <c r="PQ175" s="503"/>
      <c r="PT175" s="659"/>
      <c r="PU175" s="660"/>
      <c r="PV175" s="661"/>
      <c r="PW175" s="662"/>
      <c r="PX175" s="663"/>
      <c r="PY175" s="711"/>
      <c r="PZ175" s="1326"/>
      <c r="QA175" s="497"/>
      <c r="QB175" s="497"/>
      <c r="QC175" s="501"/>
      <c r="QD175" s="501"/>
      <c r="QE175" s="501"/>
      <c r="QF175" s="501"/>
      <c r="QG175" s="502"/>
      <c r="QH175" s="503"/>
      <c r="QK175" s="659"/>
      <c r="QL175" s="660"/>
      <c r="QM175" s="661"/>
      <c r="QN175" s="662"/>
      <c r="QO175" s="663"/>
      <c r="QP175" s="711"/>
      <c r="QQ175" s="1326"/>
      <c r="QR175" s="497"/>
      <c r="QS175" s="497"/>
      <c r="QT175" s="501"/>
      <c r="QU175" s="501"/>
      <c r="QV175" s="501"/>
      <c r="QW175" s="501"/>
      <c r="QX175" s="502"/>
      <c r="QY175" s="503"/>
      <c r="RB175" s="381"/>
      <c r="RC175" s="382"/>
      <c r="RD175" s="383"/>
      <c r="RE175" s="384"/>
      <c r="RF175" s="385"/>
      <c r="RG175" s="386"/>
      <c r="RH175" s="386"/>
      <c r="RI175" s="497"/>
      <c r="RJ175" s="497"/>
      <c r="RK175" s="501"/>
      <c r="RL175" s="501"/>
      <c r="RM175" s="501"/>
      <c r="RN175" s="501"/>
      <c r="RO175" s="502"/>
      <c r="RP175" s="503"/>
      <c r="RS175" s="381"/>
      <c r="RT175" s="382"/>
      <c r="RU175" s="383"/>
      <c r="RV175" s="384"/>
      <c r="RW175" s="385"/>
      <c r="RX175" s="386"/>
      <c r="RY175" s="386"/>
      <c r="RZ175" s="497"/>
      <c r="SA175" s="497"/>
      <c r="SB175" s="501"/>
      <c r="SC175" s="501"/>
      <c r="SD175" s="501"/>
      <c r="SE175" s="501"/>
      <c r="SF175" s="502"/>
      <c r="SG175" s="503"/>
      <c r="SJ175" s="381"/>
      <c r="SK175" s="382"/>
      <c r="SL175" s="383"/>
      <c r="SM175" s="384"/>
      <c r="SN175" s="385"/>
      <c r="SO175" s="386"/>
      <c r="SP175" s="386"/>
      <c r="SQ175" s="497"/>
      <c r="SR175" s="497"/>
      <c r="SS175" s="501"/>
      <c r="ST175" s="501"/>
      <c r="SU175" s="501"/>
      <c r="SV175" s="501"/>
      <c r="SW175" s="502"/>
      <c r="SX175" s="503"/>
    </row>
    <row r="176" spans="2:518" ht="81" hidden="1" customHeight="1" thickTop="1" thickBot="1">
      <c r="B176" s="577"/>
      <c r="C176" s="578"/>
      <c r="D176" s="579"/>
      <c r="E176" s="580"/>
      <c r="F176" s="581"/>
      <c r="G176" s="585"/>
      <c r="H176" s="595"/>
      <c r="K176" s="577"/>
      <c r="L176" s="767"/>
      <c r="M176" s="579"/>
      <c r="N176" s="580"/>
      <c r="O176" s="768"/>
      <c r="P176" s="585"/>
      <c r="Q176" s="809"/>
      <c r="R176" s="497"/>
      <c r="S176" s="497"/>
      <c r="T176" s="498"/>
      <c r="U176" s="498"/>
      <c r="V176" s="498"/>
      <c r="W176" s="498"/>
      <c r="X176" s="504"/>
      <c r="Y176" s="500"/>
      <c r="Z176" s="486"/>
      <c r="AA176" s="486"/>
      <c r="AB176" s="577"/>
      <c r="AC176" s="767"/>
      <c r="AD176" s="579"/>
      <c r="AE176" s="580"/>
      <c r="AF176" s="768"/>
      <c r="AG176" s="585"/>
      <c r="AH176" s="809"/>
      <c r="AI176" s="497"/>
      <c r="AJ176" s="497"/>
      <c r="AK176" s="498"/>
      <c r="AL176" s="498"/>
      <c r="AM176" s="498"/>
      <c r="AN176" s="498"/>
      <c r="AO176" s="504"/>
      <c r="AP176" s="500"/>
      <c r="AQ176" s="486"/>
      <c r="AR176" s="486"/>
      <c r="AS176" s="577"/>
      <c r="AT176" s="767"/>
      <c r="AU176" s="579"/>
      <c r="AV176" s="580"/>
      <c r="AW176" s="768"/>
      <c r="AX176" s="585"/>
      <c r="AY176" s="809"/>
      <c r="AZ176" s="497"/>
      <c r="BA176" s="497"/>
      <c r="BB176" s="498"/>
      <c r="BC176" s="498"/>
      <c r="BD176" s="498"/>
      <c r="BE176" s="498"/>
      <c r="BF176" s="504"/>
      <c r="BG176" s="500"/>
      <c r="BJ176" s="577"/>
      <c r="BK176" s="767"/>
      <c r="BL176" s="579"/>
      <c r="BM176" s="580"/>
      <c r="BN176" s="768"/>
      <c r="BO176" s="585"/>
      <c r="BP176" s="809"/>
      <c r="BQ176" s="497"/>
      <c r="BR176" s="497"/>
      <c r="BS176" s="498"/>
      <c r="BT176" s="498"/>
      <c r="BU176" s="498"/>
      <c r="BV176" s="498"/>
      <c r="BW176" s="504"/>
      <c r="BX176" s="500"/>
      <c r="CA176" s="577"/>
      <c r="CB176" s="767"/>
      <c r="CC176" s="579"/>
      <c r="CD176" s="580"/>
      <c r="CE176" s="768"/>
      <c r="CF176" s="585"/>
      <c r="CG176" s="809"/>
      <c r="CH176" s="497"/>
      <c r="CI176" s="497"/>
      <c r="CJ176" s="498"/>
      <c r="CK176" s="498"/>
      <c r="CL176" s="498"/>
      <c r="CM176" s="498"/>
      <c r="CN176" s="504"/>
      <c r="CO176" s="500"/>
      <c r="CR176" s="577"/>
      <c r="CS176" s="767"/>
      <c r="CT176" s="579"/>
      <c r="CU176" s="580"/>
      <c r="CV176" s="768"/>
      <c r="CW176" s="585"/>
      <c r="CX176" s="809"/>
      <c r="CY176" s="497"/>
      <c r="CZ176" s="497"/>
      <c r="DA176" s="498"/>
      <c r="DB176" s="498"/>
      <c r="DC176" s="498"/>
      <c r="DD176" s="498"/>
      <c r="DE176" s="504"/>
      <c r="DF176" s="500"/>
      <c r="DI176" s="577"/>
      <c r="DJ176" s="767"/>
      <c r="DK176" s="579"/>
      <c r="DL176" s="580"/>
      <c r="DM176" s="768"/>
      <c r="DN176" s="585"/>
      <c r="DO176" s="809"/>
      <c r="DP176" s="497"/>
      <c r="DQ176" s="497"/>
      <c r="DR176" s="498"/>
      <c r="DS176" s="498"/>
      <c r="DT176" s="498"/>
      <c r="DU176" s="498"/>
      <c r="DV176" s="504"/>
      <c r="DW176" s="500"/>
      <c r="DZ176" s="577"/>
      <c r="EA176" s="767"/>
      <c r="EB176" s="579"/>
      <c r="EC176" s="580"/>
      <c r="ED176" s="768"/>
      <c r="EE176" s="585"/>
      <c r="EF176" s="809"/>
      <c r="EG176" s="497"/>
      <c r="EH176" s="497"/>
      <c r="EI176" s="498"/>
      <c r="EJ176" s="498"/>
      <c r="EK176" s="498"/>
      <c r="EL176" s="498"/>
      <c r="EM176" s="504"/>
      <c r="EN176" s="500"/>
      <c r="EQ176" s="665"/>
      <c r="ER176" s="666"/>
      <c r="ES176" s="667"/>
      <c r="ET176" s="668"/>
      <c r="EU176" s="669"/>
      <c r="EV176" s="720"/>
      <c r="EW176" s="1326"/>
      <c r="EX176" s="497" t="e">
        <f t="shared" ref="EX176" si="4891">IF(EXACT(VLOOKUP(EQ176,OFERTA_0,2,FALSE),ER176),1,0)</f>
        <v>#N/A</v>
      </c>
      <c r="EY176" s="497" t="e">
        <f t="shared" ref="EY176" si="4892">IF(EXACT(VLOOKUP(EQ176,OFERTA_0,3,FALSE),ES176),1,0)</f>
        <v>#N/A</v>
      </c>
      <c r="EZ176" s="498" t="e">
        <f t="shared" ref="EZ176" si="4893">IF(EXACT(VLOOKUP(EQ176,OFERTA_0,4,FALSE),ET176),1,0)</f>
        <v>#N/A</v>
      </c>
      <c r="FA176" s="498">
        <f t="shared" ref="FA176" si="4894">IF(EU176=0,0,1)</f>
        <v>0</v>
      </c>
      <c r="FB176" s="498">
        <f t="shared" ref="FB176" si="4895">IF(EV176=0,0,1)</f>
        <v>0</v>
      </c>
      <c r="FC176" s="498" t="e">
        <f t="shared" ref="FC176" si="4896">PRODUCT(EX176:FB176)</f>
        <v>#N/A</v>
      </c>
      <c r="FD176" s="504">
        <f t="shared" ref="FD176" si="4897">ROUND(EV176,0)</f>
        <v>0</v>
      </c>
      <c r="FE176" s="500">
        <f t="shared" ref="FE176" si="4898">EV176-FD176</f>
        <v>0</v>
      </c>
      <c r="FH176" s="665"/>
      <c r="FI176" s="666"/>
      <c r="FJ176" s="667"/>
      <c r="FK176" s="668"/>
      <c r="FL176" s="669"/>
      <c r="FM176" s="720"/>
      <c r="FN176" s="1326"/>
      <c r="FO176" s="497" t="e">
        <f t="shared" ref="FO176" si="4899">IF(EXACT(VLOOKUP(FH176,OFERTA_0,2,FALSE),FI176),1,0)</f>
        <v>#N/A</v>
      </c>
      <c r="FP176" s="497" t="e">
        <f t="shared" ref="FP176" si="4900">IF(EXACT(VLOOKUP(FH176,OFERTA_0,3,FALSE),FJ176),1,0)</f>
        <v>#N/A</v>
      </c>
      <c r="FQ176" s="498" t="e">
        <f t="shared" ref="FQ176" si="4901">IF(EXACT(VLOOKUP(FH176,OFERTA_0,4,FALSE),FK176),1,0)</f>
        <v>#N/A</v>
      </c>
      <c r="FR176" s="498">
        <f t="shared" ref="FR176" si="4902">IF(FL176=0,0,1)</f>
        <v>0</v>
      </c>
      <c r="FS176" s="498">
        <f t="shared" ref="FS176" si="4903">IF(FM176=0,0,1)</f>
        <v>0</v>
      </c>
      <c r="FT176" s="498" t="e">
        <f t="shared" ref="FT176" si="4904">PRODUCT(FO176:FS176)</f>
        <v>#N/A</v>
      </c>
      <c r="FU176" s="504">
        <f t="shared" ref="FU176" si="4905">ROUND(FM176,0)</f>
        <v>0</v>
      </c>
      <c r="FV176" s="500">
        <f t="shared" ref="FV176" si="4906">FM176-FU176</f>
        <v>0</v>
      </c>
      <c r="FY176" s="665"/>
      <c r="FZ176" s="666"/>
      <c r="GA176" s="667"/>
      <c r="GB176" s="668"/>
      <c r="GC176" s="669"/>
      <c r="GD176" s="720"/>
      <c r="GE176" s="1326"/>
      <c r="GF176" s="497" t="e">
        <f t="shared" ref="GF176" si="4907">IF(EXACT(VLOOKUP(FY176,OFERTA_0,2,FALSE),FZ176),1,0)</f>
        <v>#N/A</v>
      </c>
      <c r="GG176" s="497" t="e">
        <f t="shared" ref="GG176" si="4908">IF(EXACT(VLOOKUP(FY176,OFERTA_0,3,FALSE),GA176),1,0)</f>
        <v>#N/A</v>
      </c>
      <c r="GH176" s="498" t="e">
        <f t="shared" ref="GH176" si="4909">IF(EXACT(VLOOKUP(FY176,OFERTA_0,4,FALSE),GB176),1,0)</f>
        <v>#N/A</v>
      </c>
      <c r="GI176" s="498">
        <f t="shared" ref="GI176" si="4910">IF(GC176=0,0,1)</f>
        <v>0</v>
      </c>
      <c r="GJ176" s="498">
        <f t="shared" ref="GJ176" si="4911">IF(GD176=0,0,1)</f>
        <v>0</v>
      </c>
      <c r="GK176" s="498" t="e">
        <f t="shared" ref="GK176" si="4912">PRODUCT(GF176:GJ176)</f>
        <v>#N/A</v>
      </c>
      <c r="GL176" s="504">
        <f t="shared" ref="GL176" si="4913">ROUND(GD176,0)</f>
        <v>0</v>
      </c>
      <c r="GM176" s="500">
        <f t="shared" ref="GM176" si="4914">GD176-GL176</f>
        <v>0</v>
      </c>
      <c r="GP176" s="665"/>
      <c r="GQ176" s="666"/>
      <c r="GR176" s="667"/>
      <c r="GS176" s="668"/>
      <c r="GT176" s="669"/>
      <c r="GU176" s="720"/>
      <c r="GV176" s="1326"/>
      <c r="GW176" s="497" t="e">
        <f t="shared" ref="GW176" si="4915">IF(EXACT(VLOOKUP(GP176,OFERTA_0,2,FALSE),GQ176),1,0)</f>
        <v>#N/A</v>
      </c>
      <c r="GX176" s="497" t="e">
        <f t="shared" ref="GX176" si="4916">IF(EXACT(VLOOKUP(GP176,OFERTA_0,3,FALSE),GR176),1,0)</f>
        <v>#N/A</v>
      </c>
      <c r="GY176" s="498" t="e">
        <f t="shared" ref="GY176" si="4917">IF(EXACT(VLOOKUP(GP176,OFERTA_0,4,FALSE),GS176),1,0)</f>
        <v>#N/A</v>
      </c>
      <c r="GZ176" s="498">
        <f t="shared" ref="GZ176" si="4918">IF(GT176=0,0,1)</f>
        <v>0</v>
      </c>
      <c r="HA176" s="498">
        <f t="shared" ref="HA176" si="4919">IF(GU176=0,0,1)</f>
        <v>0</v>
      </c>
      <c r="HB176" s="498" t="e">
        <f t="shared" ref="HB176" si="4920">PRODUCT(GW176:HA176)</f>
        <v>#N/A</v>
      </c>
      <c r="HC176" s="504">
        <f t="shared" ref="HC176" si="4921">ROUND(GU176,0)</f>
        <v>0</v>
      </c>
      <c r="HD176" s="500">
        <f t="shared" ref="HD176" si="4922">GU176-HC176</f>
        <v>0</v>
      </c>
      <c r="HG176" s="665"/>
      <c r="HH176" s="666"/>
      <c r="HI176" s="667"/>
      <c r="HJ176" s="668"/>
      <c r="HK176" s="669"/>
      <c r="HL176" s="720"/>
      <c r="HM176" s="1326"/>
      <c r="HN176" s="497" t="e">
        <f t="shared" ref="HN176" si="4923">IF(EXACT(VLOOKUP(HG176,OFERTA_0,2,FALSE),HH176),1,0)</f>
        <v>#N/A</v>
      </c>
      <c r="HO176" s="497" t="e">
        <f t="shared" ref="HO176" si="4924">IF(EXACT(VLOOKUP(HG176,OFERTA_0,3,FALSE),HI176),1,0)</f>
        <v>#N/A</v>
      </c>
      <c r="HP176" s="498" t="e">
        <f t="shared" ref="HP176" si="4925">IF(EXACT(VLOOKUP(HG176,OFERTA_0,4,FALSE),HJ176),1,0)</f>
        <v>#N/A</v>
      </c>
      <c r="HQ176" s="498">
        <f t="shared" ref="HQ176" si="4926">IF(HK176=0,0,1)</f>
        <v>0</v>
      </c>
      <c r="HR176" s="498">
        <f t="shared" ref="HR176" si="4927">IF(HL176=0,0,1)</f>
        <v>0</v>
      </c>
      <c r="HS176" s="498" t="e">
        <f t="shared" ref="HS176" si="4928">PRODUCT(HN176:HR176)</f>
        <v>#N/A</v>
      </c>
      <c r="HT176" s="504">
        <f t="shared" ref="HT176" si="4929">ROUND(HL176,0)</f>
        <v>0</v>
      </c>
      <c r="HU176" s="500">
        <f t="shared" ref="HU176" si="4930">HL176-HT176</f>
        <v>0</v>
      </c>
      <c r="HX176" s="665"/>
      <c r="HY176" s="666"/>
      <c r="HZ176" s="667"/>
      <c r="IA176" s="668"/>
      <c r="IB176" s="669"/>
      <c r="IC176" s="720"/>
      <c r="ID176" s="1326"/>
      <c r="IE176" s="497" t="e">
        <f t="shared" ref="IE176" si="4931">IF(EXACT(VLOOKUP(HX176,OFERTA_0,2,FALSE),HY176),1,0)</f>
        <v>#N/A</v>
      </c>
      <c r="IF176" s="497" t="e">
        <f t="shared" ref="IF176" si="4932">IF(EXACT(VLOOKUP(HX176,OFERTA_0,3,FALSE),HZ176),1,0)</f>
        <v>#N/A</v>
      </c>
      <c r="IG176" s="498" t="e">
        <f t="shared" ref="IG176" si="4933">IF(EXACT(VLOOKUP(HX176,OFERTA_0,4,FALSE),IA176),1,0)</f>
        <v>#N/A</v>
      </c>
      <c r="IH176" s="498">
        <f t="shared" ref="IH176" si="4934">IF(IB176=0,0,1)</f>
        <v>0</v>
      </c>
      <c r="II176" s="498">
        <f t="shared" ref="II176" si="4935">IF(IC176=0,0,1)</f>
        <v>0</v>
      </c>
      <c r="IJ176" s="498" t="e">
        <f t="shared" ref="IJ176" si="4936">PRODUCT(IE176:II176)</f>
        <v>#N/A</v>
      </c>
      <c r="IK176" s="504">
        <f t="shared" ref="IK176" si="4937">ROUND(IC176,0)</f>
        <v>0</v>
      </c>
      <c r="IL176" s="500">
        <f t="shared" ref="IL176" si="4938">IC176-IK176</f>
        <v>0</v>
      </c>
      <c r="IO176" s="665"/>
      <c r="IP176" s="666"/>
      <c r="IQ176" s="667"/>
      <c r="IR176" s="668"/>
      <c r="IS176" s="669"/>
      <c r="IT176" s="720"/>
      <c r="IU176" s="1326"/>
      <c r="IV176" s="497" t="e">
        <f t="shared" ref="IV176" si="4939">IF(EXACT(VLOOKUP(IO176,OFERTA_0,2,FALSE),IP176),1,0)</f>
        <v>#N/A</v>
      </c>
      <c r="IW176" s="497" t="e">
        <f t="shared" ref="IW176" si="4940">IF(EXACT(VLOOKUP(IO176,OFERTA_0,3,FALSE),IQ176),1,0)</f>
        <v>#N/A</v>
      </c>
      <c r="IX176" s="498" t="e">
        <f t="shared" ref="IX176" si="4941">IF(EXACT(VLOOKUP(IO176,OFERTA_0,4,FALSE),IR176),1,0)</f>
        <v>#N/A</v>
      </c>
      <c r="IY176" s="498">
        <f t="shared" ref="IY176" si="4942">IF(IS176=0,0,1)</f>
        <v>0</v>
      </c>
      <c r="IZ176" s="498">
        <f t="shared" ref="IZ176" si="4943">IF(IT176=0,0,1)</f>
        <v>0</v>
      </c>
      <c r="JA176" s="498" t="e">
        <f t="shared" ref="JA176" si="4944">PRODUCT(IV176:IZ176)</f>
        <v>#N/A</v>
      </c>
      <c r="JB176" s="504">
        <f t="shared" ref="JB176" si="4945">ROUND(IT176,0)</f>
        <v>0</v>
      </c>
      <c r="JC176" s="500">
        <f t="shared" ref="JC176" si="4946">IT176-JB176</f>
        <v>0</v>
      </c>
      <c r="JF176" s="665"/>
      <c r="JG176" s="666"/>
      <c r="JH176" s="667"/>
      <c r="JI176" s="668"/>
      <c r="JJ176" s="669"/>
      <c r="JK176" s="720"/>
      <c r="JL176" s="1326"/>
      <c r="JM176" s="497" t="e">
        <f t="shared" ref="JM176" si="4947">IF(EXACT(VLOOKUP(JF176,OFERTA_0,2,FALSE),JG176),1,0)</f>
        <v>#N/A</v>
      </c>
      <c r="JN176" s="497" t="e">
        <f t="shared" ref="JN176" si="4948">IF(EXACT(VLOOKUP(JF176,OFERTA_0,3,FALSE),JH176),1,0)</f>
        <v>#N/A</v>
      </c>
      <c r="JO176" s="498" t="e">
        <f t="shared" ref="JO176" si="4949">IF(EXACT(VLOOKUP(JF176,OFERTA_0,4,FALSE),JI176),1,0)</f>
        <v>#N/A</v>
      </c>
      <c r="JP176" s="498">
        <f t="shared" ref="JP176" si="4950">IF(JJ176=0,0,1)</f>
        <v>0</v>
      </c>
      <c r="JQ176" s="498">
        <f t="shared" ref="JQ176" si="4951">IF(JK176=0,0,1)</f>
        <v>0</v>
      </c>
      <c r="JR176" s="498" t="e">
        <f t="shared" ref="JR176" si="4952">PRODUCT(JM176:JQ176)</f>
        <v>#N/A</v>
      </c>
      <c r="JS176" s="504">
        <f t="shared" ref="JS176" si="4953">ROUND(JK176,0)</f>
        <v>0</v>
      </c>
      <c r="JT176" s="500">
        <f t="shared" ref="JT176" si="4954">JK176-JS176</f>
        <v>0</v>
      </c>
      <c r="JW176" s="665"/>
      <c r="JX176" s="666"/>
      <c r="JY176" s="667"/>
      <c r="JZ176" s="668"/>
      <c r="KA176" s="669"/>
      <c r="KB176" s="720"/>
      <c r="KC176" s="1326"/>
      <c r="KD176" s="497" t="e">
        <f t="shared" ref="KD176" si="4955">IF(EXACT(VLOOKUP(JW176,OFERTA_0,2,FALSE),JX176),1,0)</f>
        <v>#N/A</v>
      </c>
      <c r="KE176" s="497" t="e">
        <f t="shared" ref="KE176" si="4956">IF(EXACT(VLOOKUP(JW176,OFERTA_0,3,FALSE),JY176),1,0)</f>
        <v>#N/A</v>
      </c>
      <c r="KF176" s="498" t="e">
        <f t="shared" ref="KF176" si="4957">IF(EXACT(VLOOKUP(JW176,OFERTA_0,4,FALSE),JZ176),1,0)</f>
        <v>#N/A</v>
      </c>
      <c r="KG176" s="498">
        <f t="shared" ref="KG176" si="4958">IF(KA176=0,0,1)</f>
        <v>0</v>
      </c>
      <c r="KH176" s="498">
        <f t="shared" ref="KH176" si="4959">IF(KB176=0,0,1)</f>
        <v>0</v>
      </c>
      <c r="KI176" s="498" t="e">
        <f t="shared" ref="KI176" si="4960">PRODUCT(KD176:KH176)</f>
        <v>#N/A</v>
      </c>
      <c r="KJ176" s="504">
        <f t="shared" ref="KJ176" si="4961">ROUND(KB176,0)</f>
        <v>0</v>
      </c>
      <c r="KK176" s="500">
        <f t="shared" ref="KK176" si="4962">KB176-KJ176</f>
        <v>0</v>
      </c>
      <c r="KN176" s="665"/>
      <c r="KO176" s="666"/>
      <c r="KP176" s="667"/>
      <c r="KQ176" s="668"/>
      <c r="KR176" s="669"/>
      <c r="KS176" s="720"/>
      <c r="KT176" s="1326"/>
      <c r="KU176" s="497" t="e">
        <f t="shared" ref="KU176" si="4963">IF(EXACT(VLOOKUP(KN176,OFERTA_0,2,FALSE),KO176),1,0)</f>
        <v>#N/A</v>
      </c>
      <c r="KV176" s="497" t="e">
        <f t="shared" ref="KV176" si="4964">IF(EXACT(VLOOKUP(KN176,OFERTA_0,3,FALSE),KP176),1,0)</f>
        <v>#N/A</v>
      </c>
      <c r="KW176" s="498" t="e">
        <f t="shared" ref="KW176" si="4965">IF(EXACT(VLOOKUP(KN176,OFERTA_0,4,FALSE),KQ176),1,0)</f>
        <v>#N/A</v>
      </c>
      <c r="KX176" s="498">
        <f t="shared" ref="KX176" si="4966">IF(KR176=0,0,1)</f>
        <v>0</v>
      </c>
      <c r="KY176" s="498">
        <f t="shared" ref="KY176" si="4967">IF(KS176=0,0,1)</f>
        <v>0</v>
      </c>
      <c r="KZ176" s="498" t="e">
        <f t="shared" ref="KZ176" si="4968">PRODUCT(KU176:KY176)</f>
        <v>#N/A</v>
      </c>
      <c r="LA176" s="504">
        <f t="shared" ref="LA176" si="4969">ROUND(KS176,0)</f>
        <v>0</v>
      </c>
      <c r="LB176" s="500">
        <f t="shared" ref="LB176" si="4970">KS176-LA176</f>
        <v>0</v>
      </c>
      <c r="LE176" s="665"/>
      <c r="LF176" s="666"/>
      <c r="LG176" s="667"/>
      <c r="LH176" s="668"/>
      <c r="LI176" s="669"/>
      <c r="LJ176" s="720"/>
      <c r="LK176" s="1326"/>
      <c r="LL176" s="497" t="e">
        <f t="shared" ref="LL176" si="4971">IF(EXACT(VLOOKUP(LE176,OFERTA_0,2,FALSE),LF176),1,0)</f>
        <v>#N/A</v>
      </c>
      <c r="LM176" s="497" t="e">
        <f t="shared" ref="LM176" si="4972">IF(EXACT(VLOOKUP(LE176,OFERTA_0,3,FALSE),LG176),1,0)</f>
        <v>#N/A</v>
      </c>
      <c r="LN176" s="498" t="e">
        <f t="shared" ref="LN176" si="4973">IF(EXACT(VLOOKUP(LE176,OFERTA_0,4,FALSE),LH176),1,0)</f>
        <v>#N/A</v>
      </c>
      <c r="LO176" s="498">
        <f t="shared" ref="LO176" si="4974">IF(LI176=0,0,1)</f>
        <v>0</v>
      </c>
      <c r="LP176" s="498">
        <f t="shared" ref="LP176" si="4975">IF(LJ176=0,0,1)</f>
        <v>0</v>
      </c>
      <c r="LQ176" s="498" t="e">
        <f t="shared" ref="LQ176" si="4976">PRODUCT(LL176:LP176)</f>
        <v>#N/A</v>
      </c>
      <c r="LR176" s="504">
        <f t="shared" ref="LR176" si="4977">ROUND(LJ176,0)</f>
        <v>0</v>
      </c>
      <c r="LS176" s="500">
        <f t="shared" ref="LS176" si="4978">LJ176-LR176</f>
        <v>0</v>
      </c>
      <c r="LV176" s="665"/>
      <c r="LW176" s="666"/>
      <c r="LX176" s="667"/>
      <c r="LY176" s="668"/>
      <c r="LZ176" s="669"/>
      <c r="MA176" s="720"/>
      <c r="MB176" s="1326"/>
      <c r="MC176" s="497" t="e">
        <f t="shared" ref="MC176" si="4979">IF(EXACT(VLOOKUP(LV176,OFERTA_0,2,FALSE),LW176),1,0)</f>
        <v>#N/A</v>
      </c>
      <c r="MD176" s="497" t="e">
        <f t="shared" ref="MD176" si="4980">IF(EXACT(VLOOKUP(LV176,OFERTA_0,3,FALSE),LX176),1,0)</f>
        <v>#N/A</v>
      </c>
      <c r="ME176" s="498" t="e">
        <f t="shared" ref="ME176" si="4981">IF(EXACT(VLOOKUP(LV176,OFERTA_0,4,FALSE),LY176),1,0)</f>
        <v>#N/A</v>
      </c>
      <c r="MF176" s="498">
        <f t="shared" ref="MF176" si="4982">IF(LZ176=0,0,1)</f>
        <v>0</v>
      </c>
      <c r="MG176" s="498">
        <f t="shared" ref="MG176" si="4983">IF(MA176=0,0,1)</f>
        <v>0</v>
      </c>
      <c r="MH176" s="498" t="e">
        <f t="shared" ref="MH176" si="4984">PRODUCT(MC176:MG176)</f>
        <v>#N/A</v>
      </c>
      <c r="MI176" s="504">
        <f t="shared" ref="MI176" si="4985">ROUND(MA176,0)</f>
        <v>0</v>
      </c>
      <c r="MJ176" s="500">
        <f t="shared" ref="MJ176" si="4986">MA176-MI176</f>
        <v>0</v>
      </c>
      <c r="MM176" s="665"/>
      <c r="MN176" s="666"/>
      <c r="MO176" s="667"/>
      <c r="MP176" s="668"/>
      <c r="MQ176" s="669"/>
      <c r="MR176" s="720"/>
      <c r="MS176" s="1326"/>
      <c r="MT176" s="497" t="e">
        <f t="shared" ref="MT176" si="4987">IF(EXACT(VLOOKUP(MM176,OFERTA_0,2,FALSE),MN176),1,0)</f>
        <v>#N/A</v>
      </c>
      <c r="MU176" s="497" t="e">
        <f t="shared" ref="MU176" si="4988">IF(EXACT(VLOOKUP(MM176,OFERTA_0,3,FALSE),MO176),1,0)</f>
        <v>#N/A</v>
      </c>
      <c r="MV176" s="498" t="e">
        <f t="shared" ref="MV176" si="4989">IF(EXACT(VLOOKUP(MM176,OFERTA_0,4,FALSE),MP176),1,0)</f>
        <v>#N/A</v>
      </c>
      <c r="MW176" s="498">
        <f t="shared" ref="MW176" si="4990">IF(MQ176=0,0,1)</f>
        <v>0</v>
      </c>
      <c r="MX176" s="498">
        <f t="shared" ref="MX176" si="4991">IF(MR176=0,0,1)</f>
        <v>0</v>
      </c>
      <c r="MY176" s="498" t="e">
        <f t="shared" ref="MY176" si="4992">PRODUCT(MT176:MX176)</f>
        <v>#N/A</v>
      </c>
      <c r="MZ176" s="504">
        <f t="shared" ref="MZ176" si="4993">ROUND(MR176,0)</f>
        <v>0</v>
      </c>
      <c r="NA176" s="500">
        <f t="shared" ref="NA176" si="4994">MR176-MZ176</f>
        <v>0</v>
      </c>
      <c r="ND176" s="665"/>
      <c r="NE176" s="666"/>
      <c r="NF176" s="667"/>
      <c r="NG176" s="668"/>
      <c r="NH176" s="669"/>
      <c r="NI176" s="720"/>
      <c r="NJ176" s="1326"/>
      <c r="NK176" s="497" t="e">
        <f t="shared" ref="NK176" si="4995">IF(EXACT(VLOOKUP(ND176,OFERTA_0,2,FALSE),NE176),1,0)</f>
        <v>#N/A</v>
      </c>
      <c r="NL176" s="497" t="e">
        <f t="shared" ref="NL176" si="4996">IF(EXACT(VLOOKUP(ND176,OFERTA_0,3,FALSE),NF176),1,0)</f>
        <v>#N/A</v>
      </c>
      <c r="NM176" s="498" t="e">
        <f t="shared" ref="NM176" si="4997">IF(EXACT(VLOOKUP(ND176,OFERTA_0,4,FALSE),NG176),1,0)</f>
        <v>#N/A</v>
      </c>
      <c r="NN176" s="498">
        <f t="shared" ref="NN176" si="4998">IF(NH176=0,0,1)</f>
        <v>0</v>
      </c>
      <c r="NO176" s="498">
        <f t="shared" ref="NO176" si="4999">IF(NI176=0,0,1)</f>
        <v>0</v>
      </c>
      <c r="NP176" s="498" t="e">
        <f t="shared" ref="NP176" si="5000">PRODUCT(NK176:NO176)</f>
        <v>#N/A</v>
      </c>
      <c r="NQ176" s="504">
        <f t="shared" ref="NQ176" si="5001">ROUND(NI176,0)</f>
        <v>0</v>
      </c>
      <c r="NR176" s="500">
        <f t="shared" ref="NR176" si="5002">NI176-NQ176</f>
        <v>0</v>
      </c>
      <c r="NU176" s="665"/>
      <c r="NV176" s="666"/>
      <c r="NW176" s="667"/>
      <c r="NX176" s="668"/>
      <c r="NY176" s="669"/>
      <c r="NZ176" s="720"/>
      <c r="OA176" s="1326"/>
      <c r="OB176" s="497" t="e">
        <f t="shared" ref="OB176" si="5003">IF(EXACT(VLOOKUP(NU176,OFERTA_0,2,FALSE),NV176),1,0)</f>
        <v>#N/A</v>
      </c>
      <c r="OC176" s="497" t="e">
        <f t="shared" ref="OC176" si="5004">IF(EXACT(VLOOKUP(NU176,OFERTA_0,3,FALSE),NW176),1,0)</f>
        <v>#N/A</v>
      </c>
      <c r="OD176" s="498" t="e">
        <f t="shared" ref="OD176" si="5005">IF(EXACT(VLOOKUP(NU176,OFERTA_0,4,FALSE),NX176),1,0)</f>
        <v>#N/A</v>
      </c>
      <c r="OE176" s="498">
        <f t="shared" ref="OE176" si="5006">IF(NY176=0,0,1)</f>
        <v>0</v>
      </c>
      <c r="OF176" s="498">
        <f t="shared" ref="OF176" si="5007">IF(NZ176=0,0,1)</f>
        <v>0</v>
      </c>
      <c r="OG176" s="498" t="e">
        <f t="shared" ref="OG176" si="5008">PRODUCT(OB176:OF176)</f>
        <v>#N/A</v>
      </c>
      <c r="OH176" s="504">
        <f t="shared" ref="OH176" si="5009">ROUND(NZ176,0)</f>
        <v>0</v>
      </c>
      <c r="OI176" s="500">
        <f t="shared" ref="OI176" si="5010">NZ176-OH176</f>
        <v>0</v>
      </c>
      <c r="OL176" s="665"/>
      <c r="OM176" s="666"/>
      <c r="ON176" s="667"/>
      <c r="OO176" s="668"/>
      <c r="OP176" s="669"/>
      <c r="OQ176" s="720"/>
      <c r="OR176" s="1326"/>
      <c r="OS176" s="497" t="e">
        <f t="shared" ref="OS176" si="5011">IF(EXACT(VLOOKUP(OL176,OFERTA_0,2,FALSE),OM176),1,0)</f>
        <v>#N/A</v>
      </c>
      <c r="OT176" s="497" t="e">
        <f t="shared" ref="OT176" si="5012">IF(EXACT(VLOOKUP(OL176,OFERTA_0,3,FALSE),ON176),1,0)</f>
        <v>#N/A</v>
      </c>
      <c r="OU176" s="498" t="e">
        <f t="shared" ref="OU176" si="5013">IF(EXACT(VLOOKUP(OL176,OFERTA_0,4,FALSE),OO176),1,0)</f>
        <v>#N/A</v>
      </c>
      <c r="OV176" s="498">
        <f t="shared" ref="OV176" si="5014">IF(OP176=0,0,1)</f>
        <v>0</v>
      </c>
      <c r="OW176" s="498">
        <f t="shared" ref="OW176" si="5015">IF(OQ176=0,0,1)</f>
        <v>0</v>
      </c>
      <c r="OX176" s="498" t="e">
        <f t="shared" ref="OX176" si="5016">PRODUCT(OS176:OW176)</f>
        <v>#N/A</v>
      </c>
      <c r="OY176" s="504">
        <f t="shared" ref="OY176" si="5017">ROUND(OQ176,0)</f>
        <v>0</v>
      </c>
      <c r="OZ176" s="500">
        <f t="shared" ref="OZ176" si="5018">OQ176-OY176</f>
        <v>0</v>
      </c>
      <c r="PC176" s="665"/>
      <c r="PD176" s="666"/>
      <c r="PE176" s="667"/>
      <c r="PF176" s="668"/>
      <c r="PG176" s="669"/>
      <c r="PH176" s="720"/>
      <c r="PI176" s="1326"/>
      <c r="PJ176" s="497" t="e">
        <f t="shared" ref="PJ176" si="5019">IF(EXACT(VLOOKUP(PC176,OFERTA_0,2,FALSE),PD176),1,0)</f>
        <v>#N/A</v>
      </c>
      <c r="PK176" s="497" t="e">
        <f t="shared" ref="PK176" si="5020">IF(EXACT(VLOOKUP(PC176,OFERTA_0,3,FALSE),PE176),1,0)</f>
        <v>#N/A</v>
      </c>
      <c r="PL176" s="498" t="e">
        <f t="shared" ref="PL176" si="5021">IF(EXACT(VLOOKUP(PC176,OFERTA_0,4,FALSE),PF176),1,0)</f>
        <v>#N/A</v>
      </c>
      <c r="PM176" s="498">
        <f t="shared" ref="PM176" si="5022">IF(PG176=0,0,1)</f>
        <v>0</v>
      </c>
      <c r="PN176" s="498">
        <f t="shared" ref="PN176" si="5023">IF(PH176=0,0,1)</f>
        <v>0</v>
      </c>
      <c r="PO176" s="498" t="e">
        <f t="shared" ref="PO176" si="5024">PRODUCT(PJ176:PN176)</f>
        <v>#N/A</v>
      </c>
      <c r="PP176" s="504">
        <f t="shared" ref="PP176" si="5025">ROUND(PH176,0)</f>
        <v>0</v>
      </c>
      <c r="PQ176" s="500">
        <f t="shared" ref="PQ176" si="5026">PH176-PP176</f>
        <v>0</v>
      </c>
      <c r="PT176" s="665"/>
      <c r="PU176" s="666"/>
      <c r="PV176" s="667"/>
      <c r="PW176" s="668"/>
      <c r="PX176" s="669"/>
      <c r="PY176" s="720"/>
      <c r="PZ176" s="1326"/>
      <c r="QA176" s="497" t="e">
        <f t="shared" ref="QA176" si="5027">IF(EXACT(VLOOKUP(PT176,OFERTA_0,2,FALSE),PU176),1,0)</f>
        <v>#N/A</v>
      </c>
      <c r="QB176" s="497" t="e">
        <f t="shared" ref="QB176" si="5028">IF(EXACT(VLOOKUP(PT176,OFERTA_0,3,FALSE),PV176),1,0)</f>
        <v>#N/A</v>
      </c>
      <c r="QC176" s="498" t="e">
        <f t="shared" ref="QC176" si="5029">IF(EXACT(VLOOKUP(PT176,OFERTA_0,4,FALSE),PW176),1,0)</f>
        <v>#N/A</v>
      </c>
      <c r="QD176" s="498">
        <f t="shared" ref="QD176" si="5030">IF(PX176=0,0,1)</f>
        <v>0</v>
      </c>
      <c r="QE176" s="498">
        <f t="shared" ref="QE176" si="5031">IF(PY176=0,0,1)</f>
        <v>0</v>
      </c>
      <c r="QF176" s="498" t="e">
        <f t="shared" ref="QF176" si="5032">PRODUCT(QA176:QE176)</f>
        <v>#N/A</v>
      </c>
      <c r="QG176" s="504">
        <f t="shared" ref="QG176" si="5033">ROUND(PY176,0)</f>
        <v>0</v>
      </c>
      <c r="QH176" s="500">
        <f t="shared" ref="QH176" si="5034">PY176-QG176</f>
        <v>0</v>
      </c>
      <c r="QK176" s="665"/>
      <c r="QL176" s="666"/>
      <c r="QM176" s="667"/>
      <c r="QN176" s="668"/>
      <c r="QO176" s="669"/>
      <c r="QP176" s="720"/>
      <c r="QQ176" s="1326"/>
      <c r="QR176" s="497" t="e">
        <f t="shared" ref="QR176" si="5035">IF(EXACT(VLOOKUP(QK176,OFERTA_0,2,FALSE),QL176),1,0)</f>
        <v>#N/A</v>
      </c>
      <c r="QS176" s="497" t="e">
        <f t="shared" ref="QS176" si="5036">IF(EXACT(VLOOKUP(QK176,OFERTA_0,3,FALSE),QM176),1,0)</f>
        <v>#N/A</v>
      </c>
      <c r="QT176" s="498" t="e">
        <f t="shared" ref="QT176" si="5037">IF(EXACT(VLOOKUP(QK176,OFERTA_0,4,FALSE),QN176),1,0)</f>
        <v>#N/A</v>
      </c>
      <c r="QU176" s="498">
        <f t="shared" ref="QU176" si="5038">IF(QO176=0,0,1)</f>
        <v>0</v>
      </c>
      <c r="QV176" s="498">
        <f t="shared" ref="QV176" si="5039">IF(QP176=0,0,1)</f>
        <v>0</v>
      </c>
      <c r="QW176" s="498" t="e">
        <f t="shared" ref="QW176" si="5040">PRODUCT(QR176:QV176)</f>
        <v>#N/A</v>
      </c>
      <c r="QX176" s="504">
        <f t="shared" ref="QX176" si="5041">ROUND(QP176,0)</f>
        <v>0</v>
      </c>
      <c r="QY176" s="500">
        <f t="shared" ref="QY176" si="5042">QP176-QX176</f>
        <v>0</v>
      </c>
      <c r="RB176" s="381"/>
      <c r="RC176" s="382"/>
      <c r="RD176" s="383"/>
      <c r="RE176" s="384"/>
      <c r="RF176" s="385"/>
      <c r="RG176" s="386"/>
      <c r="RH176" s="386"/>
      <c r="RI176" s="497"/>
      <c r="RJ176" s="497"/>
      <c r="RK176" s="501"/>
      <c r="RL176" s="501"/>
      <c r="RM176" s="501"/>
      <c r="RN176" s="501"/>
      <c r="RO176" s="502"/>
      <c r="RP176" s="503"/>
      <c r="RS176" s="381"/>
      <c r="RT176" s="382"/>
      <c r="RU176" s="383"/>
      <c r="RV176" s="384"/>
      <c r="RW176" s="385"/>
      <c r="RX176" s="386"/>
      <c r="RY176" s="386"/>
      <c r="RZ176" s="497"/>
      <c r="SA176" s="497"/>
      <c r="SB176" s="501"/>
      <c r="SC176" s="501"/>
      <c r="SD176" s="501"/>
      <c r="SE176" s="501"/>
      <c r="SF176" s="502"/>
      <c r="SG176" s="503"/>
      <c r="SJ176" s="381"/>
      <c r="SK176" s="382"/>
      <c r="SL176" s="383"/>
      <c r="SM176" s="384"/>
      <c r="SN176" s="385"/>
      <c r="SO176" s="386"/>
      <c r="SP176" s="386"/>
      <c r="SQ176" s="497"/>
      <c r="SR176" s="497"/>
      <c r="SS176" s="501"/>
      <c r="ST176" s="501"/>
      <c r="SU176" s="501"/>
      <c r="SV176" s="501"/>
      <c r="SW176" s="502"/>
      <c r="SX176" s="503"/>
    </row>
    <row r="177" spans="2:518" ht="34.5" hidden="1" customHeight="1" thickTop="1" thickBot="1">
      <c r="B177" s="564"/>
      <c r="C177" s="565"/>
      <c r="D177" s="566"/>
      <c r="E177" s="567"/>
      <c r="F177" s="568"/>
      <c r="G177" s="569"/>
      <c r="H177" s="586"/>
      <c r="K177" s="564"/>
      <c r="L177" s="765"/>
      <c r="M177" s="566"/>
      <c r="N177" s="567"/>
      <c r="O177" s="770"/>
      <c r="P177" s="569"/>
      <c r="Q177" s="710">
        <f>SUM(P178:P211)</f>
        <v>0</v>
      </c>
      <c r="R177" s="497"/>
      <c r="S177" s="497"/>
      <c r="T177" s="501"/>
      <c r="U177" s="501"/>
      <c r="V177" s="501"/>
      <c r="W177" s="501"/>
      <c r="X177" s="502"/>
      <c r="Y177" s="503"/>
      <c r="Z177" s="486"/>
      <c r="AA177" s="486"/>
      <c r="AB177" s="564"/>
      <c r="AC177" s="765"/>
      <c r="AD177" s="566"/>
      <c r="AE177" s="567"/>
      <c r="AF177" s="770"/>
      <c r="AG177" s="569"/>
      <c r="AH177" s="710">
        <f>SUM(AG178:AG211)</f>
        <v>0</v>
      </c>
      <c r="AI177" s="497"/>
      <c r="AJ177" s="497"/>
      <c r="AK177" s="501"/>
      <c r="AL177" s="501"/>
      <c r="AM177" s="501"/>
      <c r="AN177" s="501"/>
      <c r="AO177" s="502"/>
      <c r="AP177" s="503"/>
      <c r="AQ177" s="486"/>
      <c r="AR177" s="486"/>
      <c r="AS177" s="564"/>
      <c r="AT177" s="765"/>
      <c r="AU177" s="566"/>
      <c r="AV177" s="567"/>
      <c r="AW177" s="770"/>
      <c r="AX177" s="569"/>
      <c r="AY177" s="710">
        <f>SUM(AX178:AX211)</f>
        <v>0</v>
      </c>
      <c r="AZ177" s="497"/>
      <c r="BA177" s="497"/>
      <c r="BB177" s="501"/>
      <c r="BC177" s="501"/>
      <c r="BD177" s="501"/>
      <c r="BE177" s="501"/>
      <c r="BF177" s="502"/>
      <c r="BG177" s="503"/>
      <c r="BJ177" s="564"/>
      <c r="BK177" s="765"/>
      <c r="BL177" s="566"/>
      <c r="BM177" s="567"/>
      <c r="BN177" s="770"/>
      <c r="BO177" s="569"/>
      <c r="BP177" s="710">
        <f>SUM(BO178:BO211)</f>
        <v>0</v>
      </c>
      <c r="BQ177" s="497"/>
      <c r="BR177" s="497"/>
      <c r="BS177" s="501"/>
      <c r="BT177" s="501"/>
      <c r="BU177" s="501"/>
      <c r="BV177" s="501"/>
      <c r="BW177" s="502"/>
      <c r="BX177" s="503"/>
      <c r="CA177" s="564"/>
      <c r="CB177" s="765"/>
      <c r="CC177" s="566"/>
      <c r="CD177" s="567"/>
      <c r="CE177" s="770"/>
      <c r="CF177" s="569"/>
      <c r="CG177" s="710">
        <f>SUM(CF178:CF211)</f>
        <v>0</v>
      </c>
      <c r="CH177" s="497"/>
      <c r="CI177" s="497"/>
      <c r="CJ177" s="501"/>
      <c r="CK177" s="501"/>
      <c r="CL177" s="501"/>
      <c r="CM177" s="501"/>
      <c r="CN177" s="502"/>
      <c r="CO177" s="503"/>
      <c r="CR177" s="564"/>
      <c r="CS177" s="765"/>
      <c r="CT177" s="566"/>
      <c r="CU177" s="567"/>
      <c r="CV177" s="770"/>
      <c r="CW177" s="569"/>
      <c r="CX177" s="710">
        <f>SUM(CW178:CW211)</f>
        <v>0</v>
      </c>
      <c r="CY177" s="497"/>
      <c r="CZ177" s="497"/>
      <c r="DA177" s="501"/>
      <c r="DB177" s="501"/>
      <c r="DC177" s="501"/>
      <c r="DD177" s="501"/>
      <c r="DE177" s="502"/>
      <c r="DF177" s="503"/>
      <c r="DI177" s="564"/>
      <c r="DJ177" s="765"/>
      <c r="DK177" s="566"/>
      <c r="DL177" s="567"/>
      <c r="DM177" s="770"/>
      <c r="DN177" s="569"/>
      <c r="DO177" s="710">
        <f>SUM(DN178:DN211)</f>
        <v>0</v>
      </c>
      <c r="DP177" s="497"/>
      <c r="DQ177" s="497"/>
      <c r="DR177" s="501"/>
      <c r="DS177" s="501"/>
      <c r="DT177" s="501"/>
      <c r="DU177" s="501"/>
      <c r="DV177" s="502"/>
      <c r="DW177" s="503"/>
      <c r="DZ177" s="564"/>
      <c r="EA177" s="765"/>
      <c r="EB177" s="566"/>
      <c r="EC177" s="567"/>
      <c r="ED177" s="770"/>
      <c r="EE177" s="569"/>
      <c r="EF177" s="710">
        <f>SUM(EE178:EE211)</f>
        <v>0</v>
      </c>
      <c r="EG177" s="497"/>
      <c r="EH177" s="497"/>
      <c r="EI177" s="501"/>
      <c r="EJ177" s="501"/>
      <c r="EK177" s="501"/>
      <c r="EL177" s="501"/>
      <c r="EM177" s="502"/>
      <c r="EN177" s="503"/>
      <c r="EQ177" s="652"/>
      <c r="ER177" s="653"/>
      <c r="ES177" s="654"/>
      <c r="ET177" s="655"/>
      <c r="EU177" s="656"/>
      <c r="EV177" s="709"/>
      <c r="EW177" s="710">
        <f>SUM(EV178:EV211)</f>
        <v>0</v>
      </c>
      <c r="EX177" s="497"/>
      <c r="EY177" s="497"/>
      <c r="EZ177" s="501"/>
      <c r="FA177" s="501"/>
      <c r="FB177" s="501"/>
      <c r="FC177" s="501"/>
      <c r="FD177" s="502"/>
      <c r="FE177" s="503"/>
      <c r="FH177" s="652"/>
      <c r="FI177" s="653"/>
      <c r="FJ177" s="654"/>
      <c r="FK177" s="655"/>
      <c r="FL177" s="656"/>
      <c r="FM177" s="709"/>
      <c r="FN177" s="710">
        <f>SUM(FM178:FM211)</f>
        <v>0</v>
      </c>
      <c r="FO177" s="497"/>
      <c r="FP177" s="497"/>
      <c r="FQ177" s="501"/>
      <c r="FR177" s="501"/>
      <c r="FS177" s="501"/>
      <c r="FT177" s="501"/>
      <c r="FU177" s="502"/>
      <c r="FV177" s="503"/>
      <c r="FY177" s="652"/>
      <c r="FZ177" s="653"/>
      <c r="GA177" s="654"/>
      <c r="GB177" s="655"/>
      <c r="GC177" s="656"/>
      <c r="GD177" s="709"/>
      <c r="GE177" s="710">
        <f>SUM(GD178:GD211)</f>
        <v>0</v>
      </c>
      <c r="GF177" s="497"/>
      <c r="GG177" s="497"/>
      <c r="GH177" s="501"/>
      <c r="GI177" s="501"/>
      <c r="GJ177" s="501"/>
      <c r="GK177" s="501"/>
      <c r="GL177" s="502"/>
      <c r="GM177" s="503"/>
      <c r="GP177" s="652"/>
      <c r="GQ177" s="653"/>
      <c r="GR177" s="654"/>
      <c r="GS177" s="655"/>
      <c r="GT177" s="656"/>
      <c r="GU177" s="709"/>
      <c r="GV177" s="710">
        <f>SUM(GU178:GU211)</f>
        <v>0</v>
      </c>
      <c r="GW177" s="497"/>
      <c r="GX177" s="497"/>
      <c r="GY177" s="501"/>
      <c r="GZ177" s="501"/>
      <c r="HA177" s="501"/>
      <c r="HB177" s="501"/>
      <c r="HC177" s="502"/>
      <c r="HD177" s="503"/>
      <c r="HG177" s="652"/>
      <c r="HH177" s="653"/>
      <c r="HI177" s="654"/>
      <c r="HJ177" s="655"/>
      <c r="HK177" s="656"/>
      <c r="HL177" s="709"/>
      <c r="HM177" s="710">
        <f>SUM(HL178:HL211)</f>
        <v>0</v>
      </c>
      <c r="HN177" s="497"/>
      <c r="HO177" s="497"/>
      <c r="HP177" s="501"/>
      <c r="HQ177" s="501"/>
      <c r="HR177" s="501"/>
      <c r="HS177" s="501"/>
      <c r="HT177" s="502"/>
      <c r="HU177" s="503"/>
      <c r="HX177" s="652"/>
      <c r="HY177" s="653"/>
      <c r="HZ177" s="654"/>
      <c r="IA177" s="655"/>
      <c r="IB177" s="656"/>
      <c r="IC177" s="709"/>
      <c r="ID177" s="710">
        <f>SUM(IC178:IC211)</f>
        <v>0</v>
      </c>
      <c r="IE177" s="497"/>
      <c r="IF177" s="497"/>
      <c r="IG177" s="501"/>
      <c r="IH177" s="501"/>
      <c r="II177" s="501"/>
      <c r="IJ177" s="501"/>
      <c r="IK177" s="502"/>
      <c r="IL177" s="503"/>
      <c r="IO177" s="652"/>
      <c r="IP177" s="653"/>
      <c r="IQ177" s="654"/>
      <c r="IR177" s="655"/>
      <c r="IS177" s="656"/>
      <c r="IT177" s="709"/>
      <c r="IU177" s="710">
        <f>SUM(IT178:IT211)</f>
        <v>0</v>
      </c>
      <c r="IV177" s="497"/>
      <c r="IW177" s="497"/>
      <c r="IX177" s="501"/>
      <c r="IY177" s="501"/>
      <c r="IZ177" s="501"/>
      <c r="JA177" s="501"/>
      <c r="JB177" s="502"/>
      <c r="JC177" s="503"/>
      <c r="JF177" s="652"/>
      <c r="JG177" s="653"/>
      <c r="JH177" s="654"/>
      <c r="JI177" s="655"/>
      <c r="JJ177" s="656"/>
      <c r="JK177" s="709"/>
      <c r="JL177" s="710">
        <f>SUM(JK178:JK211)</f>
        <v>0</v>
      </c>
      <c r="JM177" s="497"/>
      <c r="JN177" s="497"/>
      <c r="JO177" s="501"/>
      <c r="JP177" s="501"/>
      <c r="JQ177" s="501"/>
      <c r="JR177" s="501"/>
      <c r="JS177" s="502"/>
      <c r="JT177" s="503"/>
      <c r="JW177" s="652"/>
      <c r="JX177" s="653"/>
      <c r="JY177" s="654"/>
      <c r="JZ177" s="655"/>
      <c r="KA177" s="656"/>
      <c r="KB177" s="709"/>
      <c r="KC177" s="710">
        <f>SUM(KB178:KB211)</f>
        <v>0</v>
      </c>
      <c r="KD177" s="497"/>
      <c r="KE177" s="497"/>
      <c r="KF177" s="501"/>
      <c r="KG177" s="501"/>
      <c r="KH177" s="501"/>
      <c r="KI177" s="501"/>
      <c r="KJ177" s="502"/>
      <c r="KK177" s="503"/>
      <c r="KN177" s="652"/>
      <c r="KO177" s="653"/>
      <c r="KP177" s="654"/>
      <c r="KQ177" s="655"/>
      <c r="KR177" s="656"/>
      <c r="KS177" s="709"/>
      <c r="KT177" s="710">
        <f>SUM(KS178:KS211)</f>
        <v>0</v>
      </c>
      <c r="KU177" s="497"/>
      <c r="KV177" s="497"/>
      <c r="KW177" s="501"/>
      <c r="KX177" s="501"/>
      <c r="KY177" s="501"/>
      <c r="KZ177" s="501"/>
      <c r="LA177" s="502"/>
      <c r="LB177" s="503"/>
      <c r="LE177" s="652"/>
      <c r="LF177" s="653"/>
      <c r="LG177" s="654"/>
      <c r="LH177" s="655"/>
      <c r="LI177" s="656"/>
      <c r="LJ177" s="709"/>
      <c r="LK177" s="710">
        <f>SUM(LJ178:LJ211)</f>
        <v>0</v>
      </c>
      <c r="LL177" s="497"/>
      <c r="LM177" s="497"/>
      <c r="LN177" s="501"/>
      <c r="LO177" s="501"/>
      <c r="LP177" s="501"/>
      <c r="LQ177" s="501"/>
      <c r="LR177" s="502"/>
      <c r="LS177" s="503"/>
      <c r="LV177" s="652"/>
      <c r="LW177" s="653"/>
      <c r="LX177" s="654"/>
      <c r="LY177" s="655"/>
      <c r="LZ177" s="656"/>
      <c r="MA177" s="709"/>
      <c r="MB177" s="710">
        <f>SUM(MA178:MA211)</f>
        <v>0</v>
      </c>
      <c r="MC177" s="497"/>
      <c r="MD177" s="497"/>
      <c r="ME177" s="501"/>
      <c r="MF177" s="501"/>
      <c r="MG177" s="501"/>
      <c r="MH177" s="501"/>
      <c r="MI177" s="502"/>
      <c r="MJ177" s="503"/>
      <c r="MM177" s="652"/>
      <c r="MN177" s="653"/>
      <c r="MO177" s="654"/>
      <c r="MP177" s="655"/>
      <c r="MQ177" s="656"/>
      <c r="MR177" s="709"/>
      <c r="MS177" s="710">
        <f>SUM(MR178:MR211)</f>
        <v>0</v>
      </c>
      <c r="MT177" s="497"/>
      <c r="MU177" s="497"/>
      <c r="MV177" s="501"/>
      <c r="MW177" s="501"/>
      <c r="MX177" s="501"/>
      <c r="MY177" s="501"/>
      <c r="MZ177" s="502"/>
      <c r="NA177" s="503"/>
      <c r="ND177" s="652"/>
      <c r="NE177" s="653"/>
      <c r="NF177" s="654"/>
      <c r="NG177" s="655"/>
      <c r="NH177" s="656"/>
      <c r="NI177" s="709"/>
      <c r="NJ177" s="710">
        <f>SUM(NI178:NI211)</f>
        <v>0</v>
      </c>
      <c r="NK177" s="497"/>
      <c r="NL177" s="497"/>
      <c r="NM177" s="501"/>
      <c r="NN177" s="501"/>
      <c r="NO177" s="501"/>
      <c r="NP177" s="501"/>
      <c r="NQ177" s="502"/>
      <c r="NR177" s="503"/>
      <c r="NU177" s="652"/>
      <c r="NV177" s="653"/>
      <c r="NW177" s="654"/>
      <c r="NX177" s="655"/>
      <c r="NY177" s="656"/>
      <c r="NZ177" s="709"/>
      <c r="OA177" s="710">
        <f>SUM(NZ178:NZ211)</f>
        <v>0</v>
      </c>
      <c r="OB177" s="497"/>
      <c r="OC177" s="497"/>
      <c r="OD177" s="501"/>
      <c r="OE177" s="501"/>
      <c r="OF177" s="501"/>
      <c r="OG177" s="501"/>
      <c r="OH177" s="502"/>
      <c r="OI177" s="503"/>
      <c r="OL177" s="652"/>
      <c r="OM177" s="653"/>
      <c r="ON177" s="654"/>
      <c r="OO177" s="655"/>
      <c r="OP177" s="656"/>
      <c r="OQ177" s="709"/>
      <c r="OR177" s="710">
        <f>SUM(OQ178:OQ211)</f>
        <v>0</v>
      </c>
      <c r="OS177" s="497"/>
      <c r="OT177" s="497"/>
      <c r="OU177" s="501"/>
      <c r="OV177" s="501"/>
      <c r="OW177" s="501"/>
      <c r="OX177" s="501"/>
      <c r="OY177" s="502"/>
      <c r="OZ177" s="503"/>
      <c r="PC177" s="652"/>
      <c r="PD177" s="653"/>
      <c r="PE177" s="654"/>
      <c r="PF177" s="655"/>
      <c r="PG177" s="656"/>
      <c r="PH177" s="709"/>
      <c r="PI177" s="710">
        <f>SUM(PH178:PH211)</f>
        <v>0</v>
      </c>
      <c r="PJ177" s="497"/>
      <c r="PK177" s="497"/>
      <c r="PL177" s="501"/>
      <c r="PM177" s="501"/>
      <c r="PN177" s="501"/>
      <c r="PO177" s="501"/>
      <c r="PP177" s="502"/>
      <c r="PQ177" s="503"/>
      <c r="PT177" s="652"/>
      <c r="PU177" s="653"/>
      <c r="PV177" s="654"/>
      <c r="PW177" s="655"/>
      <c r="PX177" s="656"/>
      <c r="PY177" s="709"/>
      <c r="PZ177" s="710">
        <f>SUM(PY178:PY211)</f>
        <v>0</v>
      </c>
      <c r="QA177" s="497"/>
      <c r="QB177" s="497"/>
      <c r="QC177" s="501"/>
      <c r="QD177" s="501"/>
      <c r="QE177" s="501"/>
      <c r="QF177" s="501"/>
      <c r="QG177" s="502"/>
      <c r="QH177" s="503"/>
      <c r="QK177" s="652"/>
      <c r="QL177" s="653"/>
      <c r="QM177" s="654"/>
      <c r="QN177" s="655"/>
      <c r="QO177" s="656"/>
      <c r="QP177" s="709"/>
      <c r="QQ177" s="710">
        <f>SUM(QP178:QP211)</f>
        <v>0</v>
      </c>
      <c r="QR177" s="497"/>
      <c r="QS177" s="497"/>
      <c r="QT177" s="501"/>
      <c r="QU177" s="501"/>
      <c r="QV177" s="501"/>
      <c r="QW177" s="501"/>
      <c r="QX177" s="502"/>
      <c r="QY177" s="503"/>
      <c r="RB177" s="381"/>
      <c r="RC177" s="382"/>
      <c r="RD177" s="383"/>
      <c r="RE177" s="384"/>
      <c r="RF177" s="385"/>
      <c r="RG177" s="386"/>
      <c r="RH177" s="386"/>
      <c r="RI177" s="497"/>
      <c r="RJ177" s="497"/>
      <c r="RK177" s="501"/>
      <c r="RL177" s="501"/>
      <c r="RM177" s="501"/>
      <c r="RN177" s="501"/>
      <c r="RO177" s="502"/>
      <c r="RP177" s="503"/>
      <c r="RS177" s="381"/>
      <c r="RT177" s="382"/>
      <c r="RU177" s="383"/>
      <c r="RV177" s="384"/>
      <c r="RW177" s="385"/>
      <c r="RX177" s="386"/>
      <c r="RY177" s="386"/>
      <c r="RZ177" s="497"/>
      <c r="SA177" s="497"/>
      <c r="SB177" s="501"/>
      <c r="SC177" s="501"/>
      <c r="SD177" s="501"/>
      <c r="SE177" s="501"/>
      <c r="SF177" s="502"/>
      <c r="SG177" s="503"/>
      <c r="SJ177" s="381"/>
      <c r="SK177" s="382"/>
      <c r="SL177" s="383"/>
      <c r="SM177" s="384"/>
      <c r="SN177" s="385"/>
      <c r="SO177" s="386"/>
      <c r="SP177" s="386"/>
      <c r="SQ177" s="497"/>
      <c r="SR177" s="497"/>
      <c r="SS177" s="501"/>
      <c r="ST177" s="501"/>
      <c r="SU177" s="501"/>
      <c r="SV177" s="501"/>
      <c r="SW177" s="502"/>
      <c r="SX177" s="503"/>
    </row>
    <row r="178" spans="2:518" ht="32.25" hidden="1" customHeight="1" thickTop="1" thickBot="1">
      <c r="B178" s="571"/>
      <c r="C178" s="572"/>
      <c r="D178" s="573"/>
      <c r="E178" s="574"/>
      <c r="F178" s="575"/>
      <c r="G178" s="576"/>
      <c r="H178" s="595"/>
      <c r="K178" s="571"/>
      <c r="L178" s="766"/>
      <c r="M178" s="573"/>
      <c r="N178" s="574"/>
      <c r="O178" s="769"/>
      <c r="P178" s="576"/>
      <c r="Q178" s="1325">
        <f>Q177/$P$545</f>
        <v>0</v>
      </c>
      <c r="R178" s="497"/>
      <c r="S178" s="497"/>
      <c r="T178" s="501"/>
      <c r="U178" s="501"/>
      <c r="V178" s="501"/>
      <c r="W178" s="501"/>
      <c r="X178" s="502"/>
      <c r="Y178" s="503"/>
      <c r="Z178" s="486"/>
      <c r="AA178" s="486"/>
      <c r="AB178" s="571"/>
      <c r="AC178" s="766"/>
      <c r="AD178" s="573"/>
      <c r="AE178" s="574"/>
      <c r="AF178" s="769"/>
      <c r="AG178" s="576"/>
      <c r="AH178" s="1325">
        <f>AH177/$P$545</f>
        <v>0</v>
      </c>
      <c r="AI178" s="497"/>
      <c r="AJ178" s="497"/>
      <c r="AK178" s="501"/>
      <c r="AL178" s="501"/>
      <c r="AM178" s="501"/>
      <c r="AN178" s="501"/>
      <c r="AO178" s="502"/>
      <c r="AP178" s="503"/>
      <c r="AQ178" s="486"/>
      <c r="AR178" s="486"/>
      <c r="AS178" s="571"/>
      <c r="AT178" s="766"/>
      <c r="AU178" s="573"/>
      <c r="AV178" s="574"/>
      <c r="AW178" s="769"/>
      <c r="AX178" s="576"/>
      <c r="AY178" s="1325">
        <f>AY177/$P$545</f>
        <v>0</v>
      </c>
      <c r="AZ178" s="497"/>
      <c r="BA178" s="497"/>
      <c r="BB178" s="501"/>
      <c r="BC178" s="501"/>
      <c r="BD178" s="501"/>
      <c r="BE178" s="501"/>
      <c r="BF178" s="502"/>
      <c r="BG178" s="503"/>
      <c r="BJ178" s="571"/>
      <c r="BK178" s="766"/>
      <c r="BL178" s="573"/>
      <c r="BM178" s="574"/>
      <c r="BN178" s="769"/>
      <c r="BO178" s="576"/>
      <c r="BP178" s="1325">
        <f>BP177/$P$545</f>
        <v>0</v>
      </c>
      <c r="BQ178" s="497"/>
      <c r="BR178" s="497"/>
      <c r="BS178" s="501"/>
      <c r="BT178" s="501"/>
      <c r="BU178" s="501"/>
      <c r="BV178" s="501"/>
      <c r="BW178" s="502"/>
      <c r="BX178" s="503"/>
      <c r="CA178" s="571"/>
      <c r="CB178" s="766"/>
      <c r="CC178" s="573"/>
      <c r="CD178" s="574"/>
      <c r="CE178" s="769"/>
      <c r="CF178" s="576"/>
      <c r="CG178" s="1325">
        <f>CG177/$P$545</f>
        <v>0</v>
      </c>
      <c r="CH178" s="497"/>
      <c r="CI178" s="497"/>
      <c r="CJ178" s="501"/>
      <c r="CK178" s="501"/>
      <c r="CL178" s="501"/>
      <c r="CM178" s="501"/>
      <c r="CN178" s="502"/>
      <c r="CO178" s="503"/>
      <c r="CR178" s="571"/>
      <c r="CS178" s="766"/>
      <c r="CT178" s="573"/>
      <c r="CU178" s="574"/>
      <c r="CV178" s="769"/>
      <c r="CW178" s="576"/>
      <c r="CX178" s="1325">
        <f>CX177/$P$545</f>
        <v>0</v>
      </c>
      <c r="CY178" s="497"/>
      <c r="CZ178" s="497"/>
      <c r="DA178" s="501"/>
      <c r="DB178" s="501"/>
      <c r="DC178" s="501"/>
      <c r="DD178" s="501"/>
      <c r="DE178" s="502"/>
      <c r="DF178" s="503"/>
      <c r="DI178" s="571"/>
      <c r="DJ178" s="766"/>
      <c r="DK178" s="573"/>
      <c r="DL178" s="574"/>
      <c r="DM178" s="769"/>
      <c r="DN178" s="576"/>
      <c r="DO178" s="1325">
        <f>DO177/$P$545</f>
        <v>0</v>
      </c>
      <c r="DP178" s="497"/>
      <c r="DQ178" s="497"/>
      <c r="DR178" s="501"/>
      <c r="DS178" s="501"/>
      <c r="DT178" s="501"/>
      <c r="DU178" s="501"/>
      <c r="DV178" s="502"/>
      <c r="DW178" s="503"/>
      <c r="DZ178" s="571"/>
      <c r="EA178" s="766"/>
      <c r="EB178" s="573"/>
      <c r="EC178" s="574"/>
      <c r="ED178" s="769"/>
      <c r="EE178" s="576"/>
      <c r="EF178" s="1325">
        <f>EF177/$P$545</f>
        <v>0</v>
      </c>
      <c r="EG178" s="497"/>
      <c r="EH178" s="497"/>
      <c r="EI178" s="501"/>
      <c r="EJ178" s="501"/>
      <c r="EK178" s="501"/>
      <c r="EL178" s="501"/>
      <c r="EM178" s="502"/>
      <c r="EN178" s="503"/>
      <c r="EQ178" s="659"/>
      <c r="ER178" s="660"/>
      <c r="ES178" s="661"/>
      <c r="ET178" s="662"/>
      <c r="EU178" s="663"/>
      <c r="EV178" s="711"/>
      <c r="EW178" s="1325">
        <f>EW177/$P$545</f>
        <v>0</v>
      </c>
      <c r="EX178" s="497"/>
      <c r="EY178" s="497"/>
      <c r="EZ178" s="501"/>
      <c r="FA178" s="501"/>
      <c r="FB178" s="501"/>
      <c r="FC178" s="501"/>
      <c r="FD178" s="502"/>
      <c r="FE178" s="503"/>
      <c r="FH178" s="659"/>
      <c r="FI178" s="660"/>
      <c r="FJ178" s="661"/>
      <c r="FK178" s="662"/>
      <c r="FL178" s="663"/>
      <c r="FM178" s="711"/>
      <c r="FN178" s="1325">
        <f>FN177/$P$545</f>
        <v>0</v>
      </c>
      <c r="FO178" s="497"/>
      <c r="FP178" s="497"/>
      <c r="FQ178" s="501"/>
      <c r="FR178" s="501"/>
      <c r="FS178" s="501"/>
      <c r="FT178" s="501"/>
      <c r="FU178" s="502"/>
      <c r="FV178" s="503"/>
      <c r="FY178" s="659"/>
      <c r="FZ178" s="660"/>
      <c r="GA178" s="661"/>
      <c r="GB178" s="662"/>
      <c r="GC178" s="663"/>
      <c r="GD178" s="711"/>
      <c r="GE178" s="1325">
        <f>GE177/$P$545</f>
        <v>0</v>
      </c>
      <c r="GF178" s="497"/>
      <c r="GG178" s="497"/>
      <c r="GH178" s="501"/>
      <c r="GI178" s="501"/>
      <c r="GJ178" s="501"/>
      <c r="GK178" s="501"/>
      <c r="GL178" s="502"/>
      <c r="GM178" s="503"/>
      <c r="GP178" s="659"/>
      <c r="GQ178" s="660"/>
      <c r="GR178" s="661"/>
      <c r="GS178" s="662"/>
      <c r="GT178" s="663"/>
      <c r="GU178" s="711"/>
      <c r="GV178" s="1325">
        <f>GV177/$P$545</f>
        <v>0</v>
      </c>
      <c r="GW178" s="497"/>
      <c r="GX178" s="497"/>
      <c r="GY178" s="501"/>
      <c r="GZ178" s="501"/>
      <c r="HA178" s="501"/>
      <c r="HB178" s="501"/>
      <c r="HC178" s="502"/>
      <c r="HD178" s="503"/>
      <c r="HG178" s="659"/>
      <c r="HH178" s="660"/>
      <c r="HI178" s="661"/>
      <c r="HJ178" s="662"/>
      <c r="HK178" s="663"/>
      <c r="HL178" s="711"/>
      <c r="HM178" s="1325">
        <f>HM177/$P$545</f>
        <v>0</v>
      </c>
      <c r="HN178" s="497"/>
      <c r="HO178" s="497"/>
      <c r="HP178" s="501"/>
      <c r="HQ178" s="501"/>
      <c r="HR178" s="501"/>
      <c r="HS178" s="501"/>
      <c r="HT178" s="502"/>
      <c r="HU178" s="503"/>
      <c r="HX178" s="659"/>
      <c r="HY178" s="660"/>
      <c r="HZ178" s="661"/>
      <c r="IA178" s="662"/>
      <c r="IB178" s="663"/>
      <c r="IC178" s="711"/>
      <c r="ID178" s="1325">
        <f>ID177/$P$545</f>
        <v>0</v>
      </c>
      <c r="IE178" s="497"/>
      <c r="IF178" s="497"/>
      <c r="IG178" s="501"/>
      <c r="IH178" s="501"/>
      <c r="II178" s="501"/>
      <c r="IJ178" s="501"/>
      <c r="IK178" s="502"/>
      <c r="IL178" s="503"/>
      <c r="IO178" s="659"/>
      <c r="IP178" s="660"/>
      <c r="IQ178" s="661"/>
      <c r="IR178" s="662"/>
      <c r="IS178" s="663"/>
      <c r="IT178" s="711"/>
      <c r="IU178" s="1325">
        <f>IU177/$P$545</f>
        <v>0</v>
      </c>
      <c r="IV178" s="497"/>
      <c r="IW178" s="497"/>
      <c r="IX178" s="501"/>
      <c r="IY178" s="501"/>
      <c r="IZ178" s="501"/>
      <c r="JA178" s="501"/>
      <c r="JB178" s="502"/>
      <c r="JC178" s="503"/>
      <c r="JF178" s="659"/>
      <c r="JG178" s="660"/>
      <c r="JH178" s="661"/>
      <c r="JI178" s="662"/>
      <c r="JJ178" s="663"/>
      <c r="JK178" s="711"/>
      <c r="JL178" s="1325">
        <f>JL177/$P$545</f>
        <v>0</v>
      </c>
      <c r="JM178" s="497"/>
      <c r="JN178" s="497"/>
      <c r="JO178" s="501"/>
      <c r="JP178" s="501"/>
      <c r="JQ178" s="501"/>
      <c r="JR178" s="501"/>
      <c r="JS178" s="502"/>
      <c r="JT178" s="503"/>
      <c r="JW178" s="659"/>
      <c r="JX178" s="660"/>
      <c r="JY178" s="661"/>
      <c r="JZ178" s="662"/>
      <c r="KA178" s="663"/>
      <c r="KB178" s="711"/>
      <c r="KC178" s="1325">
        <f>KC177/$P$545</f>
        <v>0</v>
      </c>
      <c r="KD178" s="497"/>
      <c r="KE178" s="497"/>
      <c r="KF178" s="501"/>
      <c r="KG178" s="501"/>
      <c r="KH178" s="501"/>
      <c r="KI178" s="501"/>
      <c r="KJ178" s="502"/>
      <c r="KK178" s="503"/>
      <c r="KN178" s="659"/>
      <c r="KO178" s="660"/>
      <c r="KP178" s="661"/>
      <c r="KQ178" s="662"/>
      <c r="KR178" s="663"/>
      <c r="KS178" s="711"/>
      <c r="KT178" s="1325">
        <f>KT177/$P$545</f>
        <v>0</v>
      </c>
      <c r="KU178" s="497"/>
      <c r="KV178" s="497"/>
      <c r="KW178" s="501"/>
      <c r="KX178" s="501"/>
      <c r="KY178" s="501"/>
      <c r="KZ178" s="501"/>
      <c r="LA178" s="502"/>
      <c r="LB178" s="503"/>
      <c r="LE178" s="659"/>
      <c r="LF178" s="660"/>
      <c r="LG178" s="661"/>
      <c r="LH178" s="662"/>
      <c r="LI178" s="663"/>
      <c r="LJ178" s="711"/>
      <c r="LK178" s="1325">
        <f>LK177/$P$545</f>
        <v>0</v>
      </c>
      <c r="LL178" s="497"/>
      <c r="LM178" s="497"/>
      <c r="LN178" s="501"/>
      <c r="LO178" s="501"/>
      <c r="LP178" s="501"/>
      <c r="LQ178" s="501"/>
      <c r="LR178" s="502"/>
      <c r="LS178" s="503"/>
      <c r="LV178" s="659"/>
      <c r="LW178" s="660"/>
      <c r="LX178" s="661"/>
      <c r="LY178" s="662"/>
      <c r="LZ178" s="663"/>
      <c r="MA178" s="711"/>
      <c r="MB178" s="1325">
        <f>MB177/$P$545</f>
        <v>0</v>
      </c>
      <c r="MC178" s="497"/>
      <c r="MD178" s="497"/>
      <c r="ME178" s="501"/>
      <c r="MF178" s="501"/>
      <c r="MG178" s="501"/>
      <c r="MH178" s="501"/>
      <c r="MI178" s="502"/>
      <c r="MJ178" s="503"/>
      <c r="MM178" s="659"/>
      <c r="MN178" s="660"/>
      <c r="MO178" s="661"/>
      <c r="MP178" s="662"/>
      <c r="MQ178" s="663"/>
      <c r="MR178" s="711"/>
      <c r="MS178" s="1325">
        <f>MS177/$P$545</f>
        <v>0</v>
      </c>
      <c r="MT178" s="497"/>
      <c r="MU178" s="497"/>
      <c r="MV178" s="501"/>
      <c r="MW178" s="501"/>
      <c r="MX178" s="501"/>
      <c r="MY178" s="501"/>
      <c r="MZ178" s="502"/>
      <c r="NA178" s="503"/>
      <c r="ND178" s="659"/>
      <c r="NE178" s="660"/>
      <c r="NF178" s="661"/>
      <c r="NG178" s="662"/>
      <c r="NH178" s="663"/>
      <c r="NI178" s="711"/>
      <c r="NJ178" s="1325">
        <f>NJ177/$P$545</f>
        <v>0</v>
      </c>
      <c r="NK178" s="497"/>
      <c r="NL178" s="497"/>
      <c r="NM178" s="501"/>
      <c r="NN178" s="501"/>
      <c r="NO178" s="501"/>
      <c r="NP178" s="501"/>
      <c r="NQ178" s="502"/>
      <c r="NR178" s="503"/>
      <c r="NU178" s="659"/>
      <c r="NV178" s="660"/>
      <c r="NW178" s="661"/>
      <c r="NX178" s="662"/>
      <c r="NY178" s="663"/>
      <c r="NZ178" s="711"/>
      <c r="OA178" s="1325">
        <f>OA177/$P$545</f>
        <v>0</v>
      </c>
      <c r="OB178" s="497"/>
      <c r="OC178" s="497"/>
      <c r="OD178" s="501"/>
      <c r="OE178" s="501"/>
      <c r="OF178" s="501"/>
      <c r="OG178" s="501"/>
      <c r="OH178" s="502"/>
      <c r="OI178" s="503"/>
      <c r="OL178" s="659"/>
      <c r="OM178" s="660"/>
      <c r="ON178" s="661"/>
      <c r="OO178" s="662"/>
      <c r="OP178" s="663"/>
      <c r="OQ178" s="711"/>
      <c r="OR178" s="1325">
        <f>OR177/$P$545</f>
        <v>0</v>
      </c>
      <c r="OS178" s="497"/>
      <c r="OT178" s="497"/>
      <c r="OU178" s="501"/>
      <c r="OV178" s="501"/>
      <c r="OW178" s="501"/>
      <c r="OX178" s="501"/>
      <c r="OY178" s="502"/>
      <c r="OZ178" s="503"/>
      <c r="PC178" s="659"/>
      <c r="PD178" s="660"/>
      <c r="PE178" s="661"/>
      <c r="PF178" s="662"/>
      <c r="PG178" s="663"/>
      <c r="PH178" s="711"/>
      <c r="PI178" s="1325">
        <f>PI177/$P$545</f>
        <v>0</v>
      </c>
      <c r="PJ178" s="497"/>
      <c r="PK178" s="497"/>
      <c r="PL178" s="501"/>
      <c r="PM178" s="501"/>
      <c r="PN178" s="501"/>
      <c r="PO178" s="501"/>
      <c r="PP178" s="502"/>
      <c r="PQ178" s="503"/>
      <c r="PT178" s="659"/>
      <c r="PU178" s="660"/>
      <c r="PV178" s="661"/>
      <c r="PW178" s="662"/>
      <c r="PX178" s="663"/>
      <c r="PY178" s="711"/>
      <c r="PZ178" s="1325">
        <f>PZ177/$P$545</f>
        <v>0</v>
      </c>
      <c r="QA178" s="497"/>
      <c r="QB178" s="497"/>
      <c r="QC178" s="501"/>
      <c r="QD178" s="501"/>
      <c r="QE178" s="501"/>
      <c r="QF178" s="501"/>
      <c r="QG178" s="502"/>
      <c r="QH178" s="503"/>
      <c r="QK178" s="659"/>
      <c r="QL178" s="660"/>
      <c r="QM178" s="661"/>
      <c r="QN178" s="662"/>
      <c r="QO178" s="663"/>
      <c r="QP178" s="711"/>
      <c r="QQ178" s="1325">
        <f>QQ177/$P$545</f>
        <v>0</v>
      </c>
      <c r="QR178" s="497"/>
      <c r="QS178" s="497"/>
      <c r="QT178" s="501"/>
      <c r="QU178" s="501"/>
      <c r="QV178" s="501"/>
      <c r="QW178" s="501"/>
      <c r="QX178" s="502"/>
      <c r="QY178" s="503"/>
      <c r="RB178" s="381"/>
      <c r="RC178" s="382"/>
      <c r="RD178" s="383"/>
      <c r="RE178" s="384"/>
      <c r="RF178" s="385"/>
      <c r="RG178" s="386"/>
      <c r="RH178" s="386"/>
      <c r="RI178" s="497"/>
      <c r="RJ178" s="497"/>
      <c r="RK178" s="501"/>
      <c r="RL178" s="501"/>
      <c r="RM178" s="501"/>
      <c r="RN178" s="501"/>
      <c r="RO178" s="502"/>
      <c r="RP178" s="503"/>
      <c r="RS178" s="381"/>
      <c r="RT178" s="382"/>
      <c r="RU178" s="383"/>
      <c r="RV178" s="384"/>
      <c r="RW178" s="385"/>
      <c r="RX178" s="386"/>
      <c r="RY178" s="386"/>
      <c r="RZ178" s="497"/>
      <c r="SA178" s="497"/>
      <c r="SB178" s="501"/>
      <c r="SC178" s="501"/>
      <c r="SD178" s="501"/>
      <c r="SE178" s="501"/>
      <c r="SF178" s="502"/>
      <c r="SG178" s="503"/>
      <c r="SJ178" s="381"/>
      <c r="SK178" s="382"/>
      <c r="SL178" s="383"/>
      <c r="SM178" s="384"/>
      <c r="SN178" s="385"/>
      <c r="SO178" s="386"/>
      <c r="SP178" s="386"/>
      <c r="SQ178" s="497"/>
      <c r="SR178" s="497"/>
      <c r="SS178" s="501"/>
      <c r="ST178" s="501"/>
      <c r="SU178" s="501"/>
      <c r="SV178" s="501"/>
      <c r="SW178" s="502"/>
      <c r="SX178" s="503"/>
    </row>
    <row r="179" spans="2:518" ht="35.25" hidden="1" customHeight="1" thickTop="1" thickBot="1">
      <c r="B179" s="577"/>
      <c r="C179" s="578"/>
      <c r="D179" s="579"/>
      <c r="E179" s="580"/>
      <c r="F179" s="581"/>
      <c r="G179" s="582"/>
      <c r="H179" s="595"/>
      <c r="K179" s="577"/>
      <c r="L179" s="767"/>
      <c r="M179" s="579"/>
      <c r="N179" s="580"/>
      <c r="O179" s="768"/>
      <c r="P179" s="582"/>
      <c r="Q179" s="1326"/>
      <c r="R179" s="497"/>
      <c r="S179" s="497"/>
      <c r="T179" s="498"/>
      <c r="U179" s="498"/>
      <c r="V179" s="498"/>
      <c r="W179" s="498"/>
      <c r="X179" s="504"/>
      <c r="Y179" s="500"/>
      <c r="Z179" s="486"/>
      <c r="AA179" s="486"/>
      <c r="AB179" s="577"/>
      <c r="AC179" s="767"/>
      <c r="AD179" s="579"/>
      <c r="AE179" s="580"/>
      <c r="AF179" s="768"/>
      <c r="AG179" s="582"/>
      <c r="AH179" s="1326"/>
      <c r="AI179" s="497"/>
      <c r="AJ179" s="497"/>
      <c r="AK179" s="498"/>
      <c r="AL179" s="498"/>
      <c r="AM179" s="498"/>
      <c r="AN179" s="498"/>
      <c r="AO179" s="504"/>
      <c r="AP179" s="500"/>
      <c r="AQ179" s="486"/>
      <c r="AR179" s="486"/>
      <c r="AS179" s="577"/>
      <c r="AT179" s="767"/>
      <c r="AU179" s="579"/>
      <c r="AV179" s="580"/>
      <c r="AW179" s="768"/>
      <c r="AX179" s="582"/>
      <c r="AY179" s="1326"/>
      <c r="AZ179" s="497"/>
      <c r="BA179" s="497"/>
      <c r="BB179" s="498"/>
      <c r="BC179" s="498"/>
      <c r="BD179" s="498"/>
      <c r="BE179" s="498"/>
      <c r="BF179" s="504"/>
      <c r="BG179" s="500"/>
      <c r="BJ179" s="577"/>
      <c r="BK179" s="767"/>
      <c r="BL179" s="579"/>
      <c r="BM179" s="580"/>
      <c r="BN179" s="768"/>
      <c r="BO179" s="582"/>
      <c r="BP179" s="1326"/>
      <c r="BQ179" s="497"/>
      <c r="BR179" s="497"/>
      <c r="BS179" s="498"/>
      <c r="BT179" s="498"/>
      <c r="BU179" s="498"/>
      <c r="BV179" s="498"/>
      <c r="BW179" s="504"/>
      <c r="BX179" s="500"/>
      <c r="CA179" s="577"/>
      <c r="CB179" s="767"/>
      <c r="CC179" s="579"/>
      <c r="CD179" s="580"/>
      <c r="CE179" s="768"/>
      <c r="CF179" s="582"/>
      <c r="CG179" s="1326"/>
      <c r="CH179" s="497"/>
      <c r="CI179" s="497"/>
      <c r="CJ179" s="498"/>
      <c r="CK179" s="498"/>
      <c r="CL179" s="498"/>
      <c r="CM179" s="498"/>
      <c r="CN179" s="504"/>
      <c r="CO179" s="500"/>
      <c r="CR179" s="577"/>
      <c r="CS179" s="767"/>
      <c r="CT179" s="579"/>
      <c r="CU179" s="580"/>
      <c r="CV179" s="768"/>
      <c r="CW179" s="582"/>
      <c r="CX179" s="1326"/>
      <c r="CY179" s="497"/>
      <c r="CZ179" s="497"/>
      <c r="DA179" s="498"/>
      <c r="DB179" s="498"/>
      <c r="DC179" s="498"/>
      <c r="DD179" s="498"/>
      <c r="DE179" s="504"/>
      <c r="DF179" s="500"/>
      <c r="DI179" s="577"/>
      <c r="DJ179" s="767"/>
      <c r="DK179" s="579"/>
      <c r="DL179" s="580"/>
      <c r="DM179" s="768"/>
      <c r="DN179" s="582"/>
      <c r="DO179" s="1326"/>
      <c r="DP179" s="497"/>
      <c r="DQ179" s="497"/>
      <c r="DR179" s="498"/>
      <c r="DS179" s="498"/>
      <c r="DT179" s="498"/>
      <c r="DU179" s="498"/>
      <c r="DV179" s="504"/>
      <c r="DW179" s="500"/>
      <c r="DZ179" s="577"/>
      <c r="EA179" s="767"/>
      <c r="EB179" s="579"/>
      <c r="EC179" s="580"/>
      <c r="ED179" s="768"/>
      <c r="EE179" s="582"/>
      <c r="EF179" s="1326"/>
      <c r="EG179" s="497"/>
      <c r="EH179" s="497"/>
      <c r="EI179" s="498"/>
      <c r="EJ179" s="498"/>
      <c r="EK179" s="498"/>
      <c r="EL179" s="498"/>
      <c r="EM179" s="504"/>
      <c r="EN179" s="500"/>
      <c r="EQ179" s="665"/>
      <c r="ER179" s="666"/>
      <c r="ES179" s="667"/>
      <c r="ET179" s="668"/>
      <c r="EU179" s="669"/>
      <c r="EV179" s="719"/>
      <c r="EW179" s="1326"/>
      <c r="EX179" s="497" t="e">
        <f t="shared" ref="EX179:EX184" si="5043">IF(EXACT(VLOOKUP(EQ179,OFERTA_0,2,FALSE),ER179),1,0)</f>
        <v>#N/A</v>
      </c>
      <c r="EY179" s="497" t="e">
        <f t="shared" ref="EY179:EY184" si="5044">IF(EXACT(VLOOKUP(EQ179,OFERTA_0,3,FALSE),ES179),1,0)</f>
        <v>#N/A</v>
      </c>
      <c r="EZ179" s="498" t="e">
        <f t="shared" ref="EZ179:EZ184" si="5045">IF(EXACT(VLOOKUP(EQ179,OFERTA_0,4,FALSE),ET179),1,0)</f>
        <v>#N/A</v>
      </c>
      <c r="FA179" s="498">
        <f>IF(EU179=0,0,1)</f>
        <v>0</v>
      </c>
      <c r="FB179" s="498">
        <f>IF(EV179=0,0,1)</f>
        <v>0</v>
      </c>
      <c r="FC179" s="498" t="e">
        <f t="shared" ref="FC179:FC184" si="5046">PRODUCT(EX179:FB179)</f>
        <v>#N/A</v>
      </c>
      <c r="FD179" s="504">
        <f t="shared" ref="FD179:FD184" si="5047">ROUND(EV179,0)</f>
        <v>0</v>
      </c>
      <c r="FE179" s="500">
        <f t="shared" ref="FE179:FE184" si="5048">EV179-FD179</f>
        <v>0</v>
      </c>
      <c r="FH179" s="665"/>
      <c r="FI179" s="666"/>
      <c r="FJ179" s="667"/>
      <c r="FK179" s="668"/>
      <c r="FL179" s="669"/>
      <c r="FM179" s="719"/>
      <c r="FN179" s="1326"/>
      <c r="FO179" s="497" t="e">
        <f t="shared" ref="FO179:FO184" si="5049">IF(EXACT(VLOOKUP(FH179,OFERTA_0,2,FALSE),FI179),1,0)</f>
        <v>#N/A</v>
      </c>
      <c r="FP179" s="497" t="e">
        <f t="shared" ref="FP179:FP184" si="5050">IF(EXACT(VLOOKUP(FH179,OFERTA_0,3,FALSE),FJ179),1,0)</f>
        <v>#N/A</v>
      </c>
      <c r="FQ179" s="498" t="e">
        <f t="shared" ref="FQ179:FQ184" si="5051">IF(EXACT(VLOOKUP(FH179,OFERTA_0,4,FALSE),FK179),1,0)</f>
        <v>#N/A</v>
      </c>
      <c r="FR179" s="498">
        <f>IF(FL179=0,0,1)</f>
        <v>0</v>
      </c>
      <c r="FS179" s="498">
        <f>IF(FM179=0,0,1)</f>
        <v>0</v>
      </c>
      <c r="FT179" s="498" t="e">
        <f t="shared" ref="FT179:FT184" si="5052">PRODUCT(FO179:FS179)</f>
        <v>#N/A</v>
      </c>
      <c r="FU179" s="504">
        <f t="shared" ref="FU179:FU184" si="5053">ROUND(FM179,0)</f>
        <v>0</v>
      </c>
      <c r="FV179" s="500">
        <f t="shared" ref="FV179:FV184" si="5054">FM179-FU179</f>
        <v>0</v>
      </c>
      <c r="FY179" s="665"/>
      <c r="FZ179" s="666"/>
      <c r="GA179" s="667"/>
      <c r="GB179" s="668"/>
      <c r="GC179" s="669"/>
      <c r="GD179" s="719"/>
      <c r="GE179" s="1326"/>
      <c r="GF179" s="497" t="e">
        <f t="shared" ref="GF179:GF184" si="5055">IF(EXACT(VLOOKUP(FY179,OFERTA_0,2,FALSE),FZ179),1,0)</f>
        <v>#N/A</v>
      </c>
      <c r="GG179" s="497" t="e">
        <f t="shared" ref="GG179:GG184" si="5056">IF(EXACT(VLOOKUP(FY179,OFERTA_0,3,FALSE),GA179),1,0)</f>
        <v>#N/A</v>
      </c>
      <c r="GH179" s="498" t="e">
        <f t="shared" ref="GH179:GH184" si="5057">IF(EXACT(VLOOKUP(FY179,OFERTA_0,4,FALSE),GB179),1,0)</f>
        <v>#N/A</v>
      </c>
      <c r="GI179" s="498">
        <f>IF(GC179=0,0,1)</f>
        <v>0</v>
      </c>
      <c r="GJ179" s="498">
        <f>IF(GD179=0,0,1)</f>
        <v>0</v>
      </c>
      <c r="GK179" s="498" t="e">
        <f t="shared" ref="GK179:GK184" si="5058">PRODUCT(GF179:GJ179)</f>
        <v>#N/A</v>
      </c>
      <c r="GL179" s="504">
        <f t="shared" ref="GL179:GL184" si="5059">ROUND(GD179,0)</f>
        <v>0</v>
      </c>
      <c r="GM179" s="500">
        <f t="shared" ref="GM179:GM184" si="5060">GD179-GL179</f>
        <v>0</v>
      </c>
      <c r="GP179" s="665"/>
      <c r="GQ179" s="666"/>
      <c r="GR179" s="667"/>
      <c r="GS179" s="668"/>
      <c r="GT179" s="669"/>
      <c r="GU179" s="719"/>
      <c r="GV179" s="1326"/>
      <c r="GW179" s="497" t="e">
        <f t="shared" ref="GW179:GW184" si="5061">IF(EXACT(VLOOKUP(GP179,OFERTA_0,2,FALSE),GQ179),1,0)</f>
        <v>#N/A</v>
      </c>
      <c r="GX179" s="497" t="e">
        <f t="shared" ref="GX179:GX184" si="5062">IF(EXACT(VLOOKUP(GP179,OFERTA_0,3,FALSE),GR179),1,0)</f>
        <v>#N/A</v>
      </c>
      <c r="GY179" s="498" t="e">
        <f t="shared" ref="GY179:GY184" si="5063">IF(EXACT(VLOOKUP(GP179,OFERTA_0,4,FALSE),GS179),1,0)</f>
        <v>#N/A</v>
      </c>
      <c r="GZ179" s="498">
        <f>IF(GT179=0,0,1)</f>
        <v>0</v>
      </c>
      <c r="HA179" s="498">
        <f>IF(GU179=0,0,1)</f>
        <v>0</v>
      </c>
      <c r="HB179" s="498" t="e">
        <f t="shared" ref="HB179:HB184" si="5064">PRODUCT(GW179:HA179)</f>
        <v>#N/A</v>
      </c>
      <c r="HC179" s="504">
        <f t="shared" ref="HC179:HC184" si="5065">ROUND(GU179,0)</f>
        <v>0</v>
      </c>
      <c r="HD179" s="500">
        <f t="shared" ref="HD179:HD184" si="5066">GU179-HC179</f>
        <v>0</v>
      </c>
      <c r="HG179" s="665"/>
      <c r="HH179" s="666"/>
      <c r="HI179" s="667"/>
      <c r="HJ179" s="668"/>
      <c r="HK179" s="669"/>
      <c r="HL179" s="719"/>
      <c r="HM179" s="1326"/>
      <c r="HN179" s="497" t="e">
        <f t="shared" ref="HN179:HN184" si="5067">IF(EXACT(VLOOKUP(HG179,OFERTA_0,2,FALSE),HH179),1,0)</f>
        <v>#N/A</v>
      </c>
      <c r="HO179" s="497" t="e">
        <f t="shared" ref="HO179:HO184" si="5068">IF(EXACT(VLOOKUP(HG179,OFERTA_0,3,FALSE),HI179),1,0)</f>
        <v>#N/A</v>
      </c>
      <c r="HP179" s="498" t="e">
        <f t="shared" ref="HP179:HP184" si="5069">IF(EXACT(VLOOKUP(HG179,OFERTA_0,4,FALSE),HJ179),1,0)</f>
        <v>#N/A</v>
      </c>
      <c r="HQ179" s="498">
        <f>IF(HK179=0,0,1)</f>
        <v>0</v>
      </c>
      <c r="HR179" s="498">
        <f>IF(HL179=0,0,1)</f>
        <v>0</v>
      </c>
      <c r="HS179" s="498" t="e">
        <f t="shared" ref="HS179:HS184" si="5070">PRODUCT(HN179:HR179)</f>
        <v>#N/A</v>
      </c>
      <c r="HT179" s="504">
        <f t="shared" ref="HT179:HT184" si="5071">ROUND(HL179,0)</f>
        <v>0</v>
      </c>
      <c r="HU179" s="500">
        <f t="shared" ref="HU179:HU184" si="5072">HL179-HT179</f>
        <v>0</v>
      </c>
      <c r="HX179" s="665"/>
      <c r="HY179" s="666"/>
      <c r="HZ179" s="667"/>
      <c r="IA179" s="668"/>
      <c r="IB179" s="669"/>
      <c r="IC179" s="719"/>
      <c r="ID179" s="1326"/>
      <c r="IE179" s="497" t="e">
        <f t="shared" ref="IE179:IE184" si="5073">IF(EXACT(VLOOKUP(HX179,OFERTA_0,2,FALSE),HY179),1,0)</f>
        <v>#N/A</v>
      </c>
      <c r="IF179" s="497" t="e">
        <f t="shared" ref="IF179:IF184" si="5074">IF(EXACT(VLOOKUP(HX179,OFERTA_0,3,FALSE),HZ179),1,0)</f>
        <v>#N/A</v>
      </c>
      <c r="IG179" s="498" t="e">
        <f t="shared" ref="IG179:IG184" si="5075">IF(EXACT(VLOOKUP(HX179,OFERTA_0,4,FALSE),IA179),1,0)</f>
        <v>#N/A</v>
      </c>
      <c r="IH179" s="498">
        <f>IF(IB179=0,0,1)</f>
        <v>0</v>
      </c>
      <c r="II179" s="498">
        <f>IF(IC179=0,0,1)</f>
        <v>0</v>
      </c>
      <c r="IJ179" s="498" t="e">
        <f t="shared" ref="IJ179:IJ184" si="5076">PRODUCT(IE179:II179)</f>
        <v>#N/A</v>
      </c>
      <c r="IK179" s="504">
        <f t="shared" ref="IK179:IK184" si="5077">ROUND(IC179,0)</f>
        <v>0</v>
      </c>
      <c r="IL179" s="500">
        <f t="shared" ref="IL179:IL184" si="5078">IC179-IK179</f>
        <v>0</v>
      </c>
      <c r="IO179" s="665"/>
      <c r="IP179" s="666"/>
      <c r="IQ179" s="667"/>
      <c r="IR179" s="668"/>
      <c r="IS179" s="669"/>
      <c r="IT179" s="719"/>
      <c r="IU179" s="1326"/>
      <c r="IV179" s="497" t="e">
        <f t="shared" ref="IV179:IV184" si="5079">IF(EXACT(VLOOKUP(IO179,OFERTA_0,2,FALSE),IP179),1,0)</f>
        <v>#N/A</v>
      </c>
      <c r="IW179" s="497" t="e">
        <f t="shared" ref="IW179:IW184" si="5080">IF(EXACT(VLOOKUP(IO179,OFERTA_0,3,FALSE),IQ179),1,0)</f>
        <v>#N/A</v>
      </c>
      <c r="IX179" s="498" t="e">
        <f t="shared" ref="IX179:IX184" si="5081">IF(EXACT(VLOOKUP(IO179,OFERTA_0,4,FALSE),IR179),1,0)</f>
        <v>#N/A</v>
      </c>
      <c r="IY179" s="498">
        <f>IF(IS179=0,0,1)</f>
        <v>0</v>
      </c>
      <c r="IZ179" s="498">
        <f>IF(IT179=0,0,1)</f>
        <v>0</v>
      </c>
      <c r="JA179" s="498" t="e">
        <f t="shared" ref="JA179:JA184" si="5082">PRODUCT(IV179:IZ179)</f>
        <v>#N/A</v>
      </c>
      <c r="JB179" s="504">
        <f t="shared" ref="JB179:JB184" si="5083">ROUND(IT179,0)</f>
        <v>0</v>
      </c>
      <c r="JC179" s="500">
        <f t="shared" ref="JC179:JC184" si="5084">IT179-JB179</f>
        <v>0</v>
      </c>
      <c r="JF179" s="665"/>
      <c r="JG179" s="666"/>
      <c r="JH179" s="667"/>
      <c r="JI179" s="668"/>
      <c r="JJ179" s="669"/>
      <c r="JK179" s="719"/>
      <c r="JL179" s="1326"/>
      <c r="JM179" s="497" t="e">
        <f t="shared" ref="JM179:JM184" si="5085">IF(EXACT(VLOOKUP(JF179,OFERTA_0,2,FALSE),JG179),1,0)</f>
        <v>#N/A</v>
      </c>
      <c r="JN179" s="497" t="e">
        <f t="shared" ref="JN179:JN184" si="5086">IF(EXACT(VLOOKUP(JF179,OFERTA_0,3,FALSE),JH179),1,0)</f>
        <v>#N/A</v>
      </c>
      <c r="JO179" s="498" t="e">
        <f t="shared" ref="JO179:JO184" si="5087">IF(EXACT(VLOOKUP(JF179,OFERTA_0,4,FALSE),JI179),1,0)</f>
        <v>#N/A</v>
      </c>
      <c r="JP179" s="498">
        <f>IF(JJ179=0,0,1)</f>
        <v>0</v>
      </c>
      <c r="JQ179" s="498">
        <f>IF(JK179=0,0,1)</f>
        <v>0</v>
      </c>
      <c r="JR179" s="498" t="e">
        <f t="shared" ref="JR179:JR184" si="5088">PRODUCT(JM179:JQ179)</f>
        <v>#N/A</v>
      </c>
      <c r="JS179" s="504">
        <f t="shared" ref="JS179:JS184" si="5089">ROUND(JK179,0)</f>
        <v>0</v>
      </c>
      <c r="JT179" s="500">
        <f t="shared" ref="JT179:JT184" si="5090">JK179-JS179</f>
        <v>0</v>
      </c>
      <c r="JW179" s="665"/>
      <c r="JX179" s="666"/>
      <c r="JY179" s="667"/>
      <c r="JZ179" s="668"/>
      <c r="KA179" s="669"/>
      <c r="KB179" s="719"/>
      <c r="KC179" s="1326"/>
      <c r="KD179" s="497" t="e">
        <f t="shared" ref="KD179:KD184" si="5091">IF(EXACT(VLOOKUP(JW179,OFERTA_0,2,FALSE),JX179),1,0)</f>
        <v>#N/A</v>
      </c>
      <c r="KE179" s="497" t="e">
        <f t="shared" ref="KE179:KE184" si="5092">IF(EXACT(VLOOKUP(JW179,OFERTA_0,3,FALSE),JY179),1,0)</f>
        <v>#N/A</v>
      </c>
      <c r="KF179" s="498" t="e">
        <f t="shared" ref="KF179:KF184" si="5093">IF(EXACT(VLOOKUP(JW179,OFERTA_0,4,FALSE),JZ179),1,0)</f>
        <v>#N/A</v>
      </c>
      <c r="KG179" s="498">
        <f>IF(KA179=0,0,1)</f>
        <v>0</v>
      </c>
      <c r="KH179" s="498">
        <f>IF(KB179=0,0,1)</f>
        <v>0</v>
      </c>
      <c r="KI179" s="498" t="e">
        <f t="shared" ref="KI179:KI184" si="5094">PRODUCT(KD179:KH179)</f>
        <v>#N/A</v>
      </c>
      <c r="KJ179" s="504">
        <f t="shared" ref="KJ179:KJ184" si="5095">ROUND(KB179,0)</f>
        <v>0</v>
      </c>
      <c r="KK179" s="500">
        <f t="shared" ref="KK179:KK184" si="5096">KB179-KJ179</f>
        <v>0</v>
      </c>
      <c r="KN179" s="665"/>
      <c r="KO179" s="666"/>
      <c r="KP179" s="667"/>
      <c r="KQ179" s="668"/>
      <c r="KR179" s="669"/>
      <c r="KS179" s="719"/>
      <c r="KT179" s="1326"/>
      <c r="KU179" s="497" t="e">
        <f t="shared" ref="KU179:KU184" si="5097">IF(EXACT(VLOOKUP(KN179,OFERTA_0,2,FALSE),KO179),1,0)</f>
        <v>#N/A</v>
      </c>
      <c r="KV179" s="497" t="e">
        <f t="shared" ref="KV179:KV184" si="5098">IF(EXACT(VLOOKUP(KN179,OFERTA_0,3,FALSE),KP179),1,0)</f>
        <v>#N/A</v>
      </c>
      <c r="KW179" s="498" t="e">
        <f t="shared" ref="KW179:KW184" si="5099">IF(EXACT(VLOOKUP(KN179,OFERTA_0,4,FALSE),KQ179),1,0)</f>
        <v>#N/A</v>
      </c>
      <c r="KX179" s="498">
        <f>IF(KR179=0,0,1)</f>
        <v>0</v>
      </c>
      <c r="KY179" s="498">
        <f>IF(KS179=0,0,1)</f>
        <v>0</v>
      </c>
      <c r="KZ179" s="498" t="e">
        <f t="shared" ref="KZ179:KZ184" si="5100">PRODUCT(KU179:KY179)</f>
        <v>#N/A</v>
      </c>
      <c r="LA179" s="504">
        <f t="shared" ref="LA179:LA184" si="5101">ROUND(KS179,0)</f>
        <v>0</v>
      </c>
      <c r="LB179" s="500">
        <f t="shared" ref="LB179:LB184" si="5102">KS179-LA179</f>
        <v>0</v>
      </c>
      <c r="LE179" s="665"/>
      <c r="LF179" s="666"/>
      <c r="LG179" s="667"/>
      <c r="LH179" s="668"/>
      <c r="LI179" s="669"/>
      <c r="LJ179" s="719"/>
      <c r="LK179" s="1326"/>
      <c r="LL179" s="497" t="e">
        <f t="shared" ref="LL179:LL184" si="5103">IF(EXACT(VLOOKUP(LE179,OFERTA_0,2,FALSE),LF179),1,0)</f>
        <v>#N/A</v>
      </c>
      <c r="LM179" s="497" t="e">
        <f t="shared" ref="LM179:LM184" si="5104">IF(EXACT(VLOOKUP(LE179,OFERTA_0,3,FALSE),LG179),1,0)</f>
        <v>#N/A</v>
      </c>
      <c r="LN179" s="498" t="e">
        <f t="shared" ref="LN179:LN184" si="5105">IF(EXACT(VLOOKUP(LE179,OFERTA_0,4,FALSE),LH179),1,0)</f>
        <v>#N/A</v>
      </c>
      <c r="LO179" s="498">
        <f>IF(LI179=0,0,1)</f>
        <v>0</v>
      </c>
      <c r="LP179" s="498">
        <f>IF(LJ179=0,0,1)</f>
        <v>0</v>
      </c>
      <c r="LQ179" s="498" t="e">
        <f t="shared" ref="LQ179:LQ184" si="5106">PRODUCT(LL179:LP179)</f>
        <v>#N/A</v>
      </c>
      <c r="LR179" s="504">
        <f t="shared" ref="LR179:LR184" si="5107">ROUND(LJ179,0)</f>
        <v>0</v>
      </c>
      <c r="LS179" s="500">
        <f t="shared" ref="LS179:LS184" si="5108">LJ179-LR179</f>
        <v>0</v>
      </c>
      <c r="LV179" s="665"/>
      <c r="LW179" s="666"/>
      <c r="LX179" s="667"/>
      <c r="LY179" s="668"/>
      <c r="LZ179" s="669"/>
      <c r="MA179" s="719"/>
      <c r="MB179" s="1326"/>
      <c r="MC179" s="497" t="e">
        <f t="shared" ref="MC179:MC184" si="5109">IF(EXACT(VLOOKUP(LV179,OFERTA_0,2,FALSE),LW179),1,0)</f>
        <v>#N/A</v>
      </c>
      <c r="MD179" s="497" t="e">
        <f t="shared" ref="MD179:MD184" si="5110">IF(EXACT(VLOOKUP(LV179,OFERTA_0,3,FALSE),LX179),1,0)</f>
        <v>#N/A</v>
      </c>
      <c r="ME179" s="498" t="e">
        <f t="shared" ref="ME179:ME184" si="5111">IF(EXACT(VLOOKUP(LV179,OFERTA_0,4,FALSE),LY179),1,0)</f>
        <v>#N/A</v>
      </c>
      <c r="MF179" s="498">
        <f>IF(LZ179=0,0,1)</f>
        <v>0</v>
      </c>
      <c r="MG179" s="498">
        <f>IF(MA179=0,0,1)</f>
        <v>0</v>
      </c>
      <c r="MH179" s="498" t="e">
        <f t="shared" ref="MH179:MH184" si="5112">PRODUCT(MC179:MG179)</f>
        <v>#N/A</v>
      </c>
      <c r="MI179" s="504">
        <f t="shared" ref="MI179:MI184" si="5113">ROUND(MA179,0)</f>
        <v>0</v>
      </c>
      <c r="MJ179" s="500">
        <f t="shared" ref="MJ179:MJ184" si="5114">MA179-MI179</f>
        <v>0</v>
      </c>
      <c r="MM179" s="665"/>
      <c r="MN179" s="666"/>
      <c r="MO179" s="667"/>
      <c r="MP179" s="668"/>
      <c r="MQ179" s="669"/>
      <c r="MR179" s="719"/>
      <c r="MS179" s="1326"/>
      <c r="MT179" s="497" t="e">
        <f t="shared" ref="MT179:MT184" si="5115">IF(EXACT(VLOOKUP(MM179,OFERTA_0,2,FALSE),MN179),1,0)</f>
        <v>#N/A</v>
      </c>
      <c r="MU179" s="497" t="e">
        <f t="shared" ref="MU179:MU184" si="5116">IF(EXACT(VLOOKUP(MM179,OFERTA_0,3,FALSE),MO179),1,0)</f>
        <v>#N/A</v>
      </c>
      <c r="MV179" s="498" t="e">
        <f t="shared" ref="MV179:MV184" si="5117">IF(EXACT(VLOOKUP(MM179,OFERTA_0,4,FALSE),MP179),1,0)</f>
        <v>#N/A</v>
      </c>
      <c r="MW179" s="498">
        <f>IF(MQ179=0,0,1)</f>
        <v>0</v>
      </c>
      <c r="MX179" s="498">
        <f>IF(MR179=0,0,1)</f>
        <v>0</v>
      </c>
      <c r="MY179" s="498" t="e">
        <f t="shared" ref="MY179:MY184" si="5118">PRODUCT(MT179:MX179)</f>
        <v>#N/A</v>
      </c>
      <c r="MZ179" s="504">
        <f t="shared" ref="MZ179:MZ184" si="5119">ROUND(MR179,0)</f>
        <v>0</v>
      </c>
      <c r="NA179" s="500">
        <f t="shared" ref="NA179:NA184" si="5120">MR179-MZ179</f>
        <v>0</v>
      </c>
      <c r="ND179" s="665"/>
      <c r="NE179" s="666"/>
      <c r="NF179" s="667"/>
      <c r="NG179" s="668"/>
      <c r="NH179" s="669"/>
      <c r="NI179" s="719"/>
      <c r="NJ179" s="1326"/>
      <c r="NK179" s="497" t="e">
        <f t="shared" ref="NK179:NK184" si="5121">IF(EXACT(VLOOKUP(ND179,OFERTA_0,2,FALSE),NE179),1,0)</f>
        <v>#N/A</v>
      </c>
      <c r="NL179" s="497" t="e">
        <f t="shared" ref="NL179:NL184" si="5122">IF(EXACT(VLOOKUP(ND179,OFERTA_0,3,FALSE),NF179),1,0)</f>
        <v>#N/A</v>
      </c>
      <c r="NM179" s="498" t="e">
        <f t="shared" ref="NM179:NM184" si="5123">IF(EXACT(VLOOKUP(ND179,OFERTA_0,4,FALSE),NG179),1,0)</f>
        <v>#N/A</v>
      </c>
      <c r="NN179" s="498">
        <f>IF(NH179=0,0,1)</f>
        <v>0</v>
      </c>
      <c r="NO179" s="498">
        <f>IF(NI179=0,0,1)</f>
        <v>0</v>
      </c>
      <c r="NP179" s="498" t="e">
        <f t="shared" ref="NP179:NP184" si="5124">PRODUCT(NK179:NO179)</f>
        <v>#N/A</v>
      </c>
      <c r="NQ179" s="504">
        <f t="shared" ref="NQ179:NQ184" si="5125">ROUND(NI179,0)</f>
        <v>0</v>
      </c>
      <c r="NR179" s="500">
        <f t="shared" ref="NR179:NR184" si="5126">NI179-NQ179</f>
        <v>0</v>
      </c>
      <c r="NU179" s="665"/>
      <c r="NV179" s="666"/>
      <c r="NW179" s="667"/>
      <c r="NX179" s="668"/>
      <c r="NY179" s="669"/>
      <c r="NZ179" s="719"/>
      <c r="OA179" s="1326"/>
      <c r="OB179" s="497" t="e">
        <f t="shared" ref="OB179:OB184" si="5127">IF(EXACT(VLOOKUP(NU179,OFERTA_0,2,FALSE),NV179),1,0)</f>
        <v>#N/A</v>
      </c>
      <c r="OC179" s="497" t="e">
        <f t="shared" ref="OC179:OC184" si="5128">IF(EXACT(VLOOKUP(NU179,OFERTA_0,3,FALSE),NW179),1,0)</f>
        <v>#N/A</v>
      </c>
      <c r="OD179" s="498" t="e">
        <f t="shared" ref="OD179:OD184" si="5129">IF(EXACT(VLOOKUP(NU179,OFERTA_0,4,FALSE),NX179),1,0)</f>
        <v>#N/A</v>
      </c>
      <c r="OE179" s="498">
        <f>IF(NY179=0,0,1)</f>
        <v>0</v>
      </c>
      <c r="OF179" s="498">
        <f>IF(NZ179=0,0,1)</f>
        <v>0</v>
      </c>
      <c r="OG179" s="498" t="e">
        <f t="shared" ref="OG179:OG184" si="5130">PRODUCT(OB179:OF179)</f>
        <v>#N/A</v>
      </c>
      <c r="OH179" s="504">
        <f t="shared" ref="OH179:OH184" si="5131">ROUND(NZ179,0)</f>
        <v>0</v>
      </c>
      <c r="OI179" s="500">
        <f t="shared" ref="OI179:OI184" si="5132">NZ179-OH179</f>
        <v>0</v>
      </c>
      <c r="OL179" s="665"/>
      <c r="OM179" s="666"/>
      <c r="ON179" s="667"/>
      <c r="OO179" s="668"/>
      <c r="OP179" s="669"/>
      <c r="OQ179" s="719"/>
      <c r="OR179" s="1326"/>
      <c r="OS179" s="497" t="e">
        <f t="shared" ref="OS179:OS184" si="5133">IF(EXACT(VLOOKUP(OL179,OFERTA_0,2,FALSE),OM179),1,0)</f>
        <v>#N/A</v>
      </c>
      <c r="OT179" s="497" t="e">
        <f t="shared" ref="OT179:OT184" si="5134">IF(EXACT(VLOOKUP(OL179,OFERTA_0,3,FALSE),ON179),1,0)</f>
        <v>#N/A</v>
      </c>
      <c r="OU179" s="498" t="e">
        <f t="shared" ref="OU179:OU184" si="5135">IF(EXACT(VLOOKUP(OL179,OFERTA_0,4,FALSE),OO179),1,0)</f>
        <v>#N/A</v>
      </c>
      <c r="OV179" s="498">
        <f>IF(OP179=0,0,1)</f>
        <v>0</v>
      </c>
      <c r="OW179" s="498">
        <f>IF(OQ179=0,0,1)</f>
        <v>0</v>
      </c>
      <c r="OX179" s="498" t="e">
        <f t="shared" ref="OX179:OX184" si="5136">PRODUCT(OS179:OW179)</f>
        <v>#N/A</v>
      </c>
      <c r="OY179" s="504">
        <f t="shared" ref="OY179:OY184" si="5137">ROUND(OQ179,0)</f>
        <v>0</v>
      </c>
      <c r="OZ179" s="500">
        <f t="shared" ref="OZ179:OZ184" si="5138">OQ179-OY179</f>
        <v>0</v>
      </c>
      <c r="PC179" s="665"/>
      <c r="PD179" s="666"/>
      <c r="PE179" s="667"/>
      <c r="PF179" s="668"/>
      <c r="PG179" s="669"/>
      <c r="PH179" s="719"/>
      <c r="PI179" s="1326"/>
      <c r="PJ179" s="497" t="e">
        <f t="shared" ref="PJ179:PJ184" si="5139">IF(EXACT(VLOOKUP(PC179,OFERTA_0,2,FALSE),PD179),1,0)</f>
        <v>#N/A</v>
      </c>
      <c r="PK179" s="497" t="e">
        <f t="shared" ref="PK179:PK184" si="5140">IF(EXACT(VLOOKUP(PC179,OFERTA_0,3,FALSE),PE179),1,0)</f>
        <v>#N/A</v>
      </c>
      <c r="PL179" s="498" t="e">
        <f t="shared" ref="PL179:PL184" si="5141">IF(EXACT(VLOOKUP(PC179,OFERTA_0,4,FALSE),PF179),1,0)</f>
        <v>#N/A</v>
      </c>
      <c r="PM179" s="498">
        <f>IF(PG179=0,0,1)</f>
        <v>0</v>
      </c>
      <c r="PN179" s="498">
        <f>IF(PH179=0,0,1)</f>
        <v>0</v>
      </c>
      <c r="PO179" s="498" t="e">
        <f t="shared" ref="PO179:PO184" si="5142">PRODUCT(PJ179:PN179)</f>
        <v>#N/A</v>
      </c>
      <c r="PP179" s="504">
        <f t="shared" ref="PP179:PP184" si="5143">ROUND(PH179,0)</f>
        <v>0</v>
      </c>
      <c r="PQ179" s="500">
        <f t="shared" ref="PQ179:PQ184" si="5144">PH179-PP179</f>
        <v>0</v>
      </c>
      <c r="PT179" s="665"/>
      <c r="PU179" s="666"/>
      <c r="PV179" s="667"/>
      <c r="PW179" s="668"/>
      <c r="PX179" s="669"/>
      <c r="PY179" s="719"/>
      <c r="PZ179" s="1326"/>
      <c r="QA179" s="497" t="e">
        <f t="shared" ref="QA179:QA184" si="5145">IF(EXACT(VLOOKUP(PT179,OFERTA_0,2,FALSE),PU179),1,0)</f>
        <v>#N/A</v>
      </c>
      <c r="QB179" s="497" t="e">
        <f t="shared" ref="QB179:QB184" si="5146">IF(EXACT(VLOOKUP(PT179,OFERTA_0,3,FALSE),PV179),1,0)</f>
        <v>#N/A</v>
      </c>
      <c r="QC179" s="498" t="e">
        <f t="shared" ref="QC179:QC184" si="5147">IF(EXACT(VLOOKUP(PT179,OFERTA_0,4,FALSE),PW179),1,0)</f>
        <v>#N/A</v>
      </c>
      <c r="QD179" s="498">
        <f>IF(PX179=0,0,1)</f>
        <v>0</v>
      </c>
      <c r="QE179" s="498">
        <f>IF(PY179=0,0,1)</f>
        <v>0</v>
      </c>
      <c r="QF179" s="498" t="e">
        <f t="shared" ref="QF179:QF184" si="5148">PRODUCT(QA179:QE179)</f>
        <v>#N/A</v>
      </c>
      <c r="QG179" s="504">
        <f t="shared" ref="QG179:QG184" si="5149">ROUND(PY179,0)</f>
        <v>0</v>
      </c>
      <c r="QH179" s="500">
        <f t="shared" ref="QH179:QH184" si="5150">PY179-QG179</f>
        <v>0</v>
      </c>
      <c r="QK179" s="665"/>
      <c r="QL179" s="666"/>
      <c r="QM179" s="667"/>
      <c r="QN179" s="668"/>
      <c r="QO179" s="669"/>
      <c r="QP179" s="719"/>
      <c r="QQ179" s="1326"/>
      <c r="QR179" s="497" t="e">
        <f t="shared" ref="QR179:QR184" si="5151">IF(EXACT(VLOOKUP(QK179,OFERTA_0,2,FALSE),QL179),1,0)</f>
        <v>#N/A</v>
      </c>
      <c r="QS179" s="497" t="e">
        <f t="shared" ref="QS179:QS184" si="5152">IF(EXACT(VLOOKUP(QK179,OFERTA_0,3,FALSE),QM179),1,0)</f>
        <v>#N/A</v>
      </c>
      <c r="QT179" s="498" t="e">
        <f t="shared" ref="QT179:QT184" si="5153">IF(EXACT(VLOOKUP(QK179,OFERTA_0,4,FALSE),QN179),1,0)</f>
        <v>#N/A</v>
      </c>
      <c r="QU179" s="498">
        <f>IF(QO179=0,0,1)</f>
        <v>0</v>
      </c>
      <c r="QV179" s="498">
        <f>IF(QP179=0,0,1)</f>
        <v>0</v>
      </c>
      <c r="QW179" s="498" t="e">
        <f t="shared" ref="QW179:QW184" si="5154">PRODUCT(QR179:QV179)</f>
        <v>#N/A</v>
      </c>
      <c r="QX179" s="504">
        <f t="shared" ref="QX179:QX184" si="5155">ROUND(QP179,0)</f>
        <v>0</v>
      </c>
      <c r="QY179" s="500">
        <f t="shared" ref="QY179:QY184" si="5156">QP179-QX179</f>
        <v>0</v>
      </c>
      <c r="RB179" s="381"/>
      <c r="RC179" s="382"/>
      <c r="RD179" s="383"/>
      <c r="RE179" s="384"/>
      <c r="RF179" s="385"/>
      <c r="RG179" s="386"/>
      <c r="RH179" s="386"/>
      <c r="RI179" s="497"/>
      <c r="RJ179" s="497"/>
      <c r="RK179" s="501"/>
      <c r="RL179" s="501"/>
      <c r="RM179" s="501"/>
      <c r="RN179" s="501"/>
      <c r="RO179" s="502"/>
      <c r="RP179" s="503"/>
      <c r="RS179" s="381"/>
      <c r="RT179" s="382"/>
      <c r="RU179" s="383"/>
      <c r="RV179" s="384"/>
      <c r="RW179" s="385"/>
      <c r="RX179" s="386"/>
      <c r="RY179" s="386"/>
      <c r="RZ179" s="497"/>
      <c r="SA179" s="497"/>
      <c r="SB179" s="501"/>
      <c r="SC179" s="501"/>
      <c r="SD179" s="501"/>
      <c r="SE179" s="501"/>
      <c r="SF179" s="502"/>
      <c r="SG179" s="503"/>
      <c r="SJ179" s="381"/>
      <c r="SK179" s="382"/>
      <c r="SL179" s="383"/>
      <c r="SM179" s="384"/>
      <c r="SN179" s="385"/>
      <c r="SO179" s="386"/>
      <c r="SP179" s="386"/>
      <c r="SQ179" s="497"/>
      <c r="SR179" s="497"/>
      <c r="SS179" s="501"/>
      <c r="ST179" s="501"/>
      <c r="SU179" s="501"/>
      <c r="SV179" s="501"/>
      <c r="SW179" s="502"/>
      <c r="SX179" s="503"/>
    </row>
    <row r="180" spans="2:518" ht="30" hidden="1" customHeight="1" thickTop="1" thickBot="1">
      <c r="B180" s="577"/>
      <c r="C180" s="578"/>
      <c r="D180" s="579"/>
      <c r="E180" s="580"/>
      <c r="F180" s="581"/>
      <c r="G180" s="582"/>
      <c r="H180" s="595"/>
      <c r="K180" s="577"/>
      <c r="L180" s="767"/>
      <c r="M180" s="579"/>
      <c r="N180" s="580"/>
      <c r="O180" s="768"/>
      <c r="P180" s="582"/>
      <c r="Q180" s="1326"/>
      <c r="R180" s="497"/>
      <c r="S180" s="497"/>
      <c r="T180" s="498"/>
      <c r="U180" s="498"/>
      <c r="V180" s="498"/>
      <c r="W180" s="498"/>
      <c r="X180" s="504"/>
      <c r="Y180" s="500"/>
      <c r="Z180" s="486"/>
      <c r="AA180" s="486"/>
      <c r="AB180" s="577"/>
      <c r="AC180" s="767"/>
      <c r="AD180" s="579"/>
      <c r="AE180" s="580"/>
      <c r="AF180" s="768"/>
      <c r="AG180" s="582"/>
      <c r="AH180" s="1326"/>
      <c r="AI180" s="497"/>
      <c r="AJ180" s="497"/>
      <c r="AK180" s="498"/>
      <c r="AL180" s="498"/>
      <c r="AM180" s="498"/>
      <c r="AN180" s="498"/>
      <c r="AO180" s="504"/>
      <c r="AP180" s="500"/>
      <c r="AQ180" s="486"/>
      <c r="AR180" s="486"/>
      <c r="AS180" s="577"/>
      <c r="AT180" s="767"/>
      <c r="AU180" s="579"/>
      <c r="AV180" s="580"/>
      <c r="AW180" s="768"/>
      <c r="AX180" s="582"/>
      <c r="AY180" s="1326"/>
      <c r="AZ180" s="497"/>
      <c r="BA180" s="497"/>
      <c r="BB180" s="498"/>
      <c r="BC180" s="498"/>
      <c r="BD180" s="498"/>
      <c r="BE180" s="498"/>
      <c r="BF180" s="504"/>
      <c r="BG180" s="500"/>
      <c r="BJ180" s="577"/>
      <c r="BK180" s="767"/>
      <c r="BL180" s="579"/>
      <c r="BM180" s="580"/>
      <c r="BN180" s="768"/>
      <c r="BO180" s="582"/>
      <c r="BP180" s="1326"/>
      <c r="BQ180" s="497"/>
      <c r="BR180" s="497"/>
      <c r="BS180" s="498"/>
      <c r="BT180" s="498"/>
      <c r="BU180" s="498"/>
      <c r="BV180" s="498"/>
      <c r="BW180" s="504"/>
      <c r="BX180" s="500"/>
      <c r="CA180" s="577"/>
      <c r="CB180" s="767"/>
      <c r="CC180" s="579"/>
      <c r="CD180" s="580"/>
      <c r="CE180" s="768"/>
      <c r="CF180" s="582"/>
      <c r="CG180" s="1326"/>
      <c r="CH180" s="497"/>
      <c r="CI180" s="497"/>
      <c r="CJ180" s="498"/>
      <c r="CK180" s="498"/>
      <c r="CL180" s="498"/>
      <c r="CM180" s="498"/>
      <c r="CN180" s="504"/>
      <c r="CO180" s="500"/>
      <c r="CR180" s="577"/>
      <c r="CS180" s="767"/>
      <c r="CT180" s="579"/>
      <c r="CU180" s="580"/>
      <c r="CV180" s="768"/>
      <c r="CW180" s="582"/>
      <c r="CX180" s="1326"/>
      <c r="CY180" s="497"/>
      <c r="CZ180" s="497"/>
      <c r="DA180" s="498"/>
      <c r="DB180" s="498"/>
      <c r="DC180" s="498"/>
      <c r="DD180" s="498"/>
      <c r="DE180" s="504"/>
      <c r="DF180" s="500"/>
      <c r="DI180" s="577"/>
      <c r="DJ180" s="767"/>
      <c r="DK180" s="579"/>
      <c r="DL180" s="580"/>
      <c r="DM180" s="768"/>
      <c r="DN180" s="582"/>
      <c r="DO180" s="1326"/>
      <c r="DP180" s="497"/>
      <c r="DQ180" s="497"/>
      <c r="DR180" s="498"/>
      <c r="DS180" s="498"/>
      <c r="DT180" s="498"/>
      <c r="DU180" s="498"/>
      <c r="DV180" s="504"/>
      <c r="DW180" s="500"/>
      <c r="DZ180" s="577"/>
      <c r="EA180" s="767"/>
      <c r="EB180" s="579"/>
      <c r="EC180" s="580"/>
      <c r="ED180" s="768"/>
      <c r="EE180" s="582"/>
      <c r="EF180" s="1326"/>
      <c r="EG180" s="497"/>
      <c r="EH180" s="497"/>
      <c r="EI180" s="498"/>
      <c r="EJ180" s="498"/>
      <c r="EK180" s="498"/>
      <c r="EL180" s="498"/>
      <c r="EM180" s="504"/>
      <c r="EN180" s="500"/>
      <c r="EQ180" s="665"/>
      <c r="ER180" s="666"/>
      <c r="ES180" s="667"/>
      <c r="ET180" s="668"/>
      <c r="EU180" s="669"/>
      <c r="EV180" s="719"/>
      <c r="EW180" s="1326"/>
      <c r="EX180" s="497" t="e">
        <f t="shared" si="5043"/>
        <v>#N/A</v>
      </c>
      <c r="EY180" s="497" t="e">
        <f t="shared" si="5044"/>
        <v>#N/A</v>
      </c>
      <c r="EZ180" s="498" t="e">
        <f t="shared" si="5045"/>
        <v>#N/A</v>
      </c>
      <c r="FA180" s="498">
        <f>IF(EU180=0,0,1)</f>
        <v>0</v>
      </c>
      <c r="FB180" s="498">
        <f>IF(EV180=0,0,1)</f>
        <v>0</v>
      </c>
      <c r="FC180" s="498" t="e">
        <f t="shared" si="5046"/>
        <v>#N/A</v>
      </c>
      <c r="FD180" s="504">
        <f t="shared" si="5047"/>
        <v>0</v>
      </c>
      <c r="FE180" s="500">
        <f t="shared" si="5048"/>
        <v>0</v>
      </c>
      <c r="FH180" s="665"/>
      <c r="FI180" s="666"/>
      <c r="FJ180" s="667"/>
      <c r="FK180" s="668"/>
      <c r="FL180" s="669"/>
      <c r="FM180" s="719"/>
      <c r="FN180" s="1326"/>
      <c r="FO180" s="497" t="e">
        <f t="shared" si="5049"/>
        <v>#N/A</v>
      </c>
      <c r="FP180" s="497" t="e">
        <f t="shared" si="5050"/>
        <v>#N/A</v>
      </c>
      <c r="FQ180" s="498" t="e">
        <f t="shared" si="5051"/>
        <v>#N/A</v>
      </c>
      <c r="FR180" s="498">
        <f>IF(FL180=0,0,1)</f>
        <v>0</v>
      </c>
      <c r="FS180" s="498">
        <f>IF(FM180=0,0,1)</f>
        <v>0</v>
      </c>
      <c r="FT180" s="498" t="e">
        <f t="shared" si="5052"/>
        <v>#N/A</v>
      </c>
      <c r="FU180" s="504">
        <f t="shared" si="5053"/>
        <v>0</v>
      </c>
      <c r="FV180" s="500">
        <f t="shared" si="5054"/>
        <v>0</v>
      </c>
      <c r="FY180" s="665"/>
      <c r="FZ180" s="666"/>
      <c r="GA180" s="667"/>
      <c r="GB180" s="668"/>
      <c r="GC180" s="669"/>
      <c r="GD180" s="719"/>
      <c r="GE180" s="1326"/>
      <c r="GF180" s="497" t="e">
        <f t="shared" si="5055"/>
        <v>#N/A</v>
      </c>
      <c r="GG180" s="497" t="e">
        <f t="shared" si="5056"/>
        <v>#N/A</v>
      </c>
      <c r="GH180" s="498" t="e">
        <f t="shared" si="5057"/>
        <v>#N/A</v>
      </c>
      <c r="GI180" s="498">
        <f>IF(GC180=0,0,1)</f>
        <v>0</v>
      </c>
      <c r="GJ180" s="498">
        <f>IF(GD180=0,0,1)</f>
        <v>0</v>
      </c>
      <c r="GK180" s="498" t="e">
        <f t="shared" si="5058"/>
        <v>#N/A</v>
      </c>
      <c r="GL180" s="504">
        <f t="shared" si="5059"/>
        <v>0</v>
      </c>
      <c r="GM180" s="500">
        <f t="shared" si="5060"/>
        <v>0</v>
      </c>
      <c r="GP180" s="665"/>
      <c r="GQ180" s="666"/>
      <c r="GR180" s="667"/>
      <c r="GS180" s="668"/>
      <c r="GT180" s="669"/>
      <c r="GU180" s="719"/>
      <c r="GV180" s="1326"/>
      <c r="GW180" s="497" t="e">
        <f t="shared" si="5061"/>
        <v>#N/A</v>
      </c>
      <c r="GX180" s="497" t="e">
        <f t="shared" si="5062"/>
        <v>#N/A</v>
      </c>
      <c r="GY180" s="498" t="e">
        <f t="shared" si="5063"/>
        <v>#N/A</v>
      </c>
      <c r="GZ180" s="498">
        <f>IF(GT180=0,0,1)</f>
        <v>0</v>
      </c>
      <c r="HA180" s="498">
        <f>IF(GU180=0,0,1)</f>
        <v>0</v>
      </c>
      <c r="HB180" s="498" t="e">
        <f t="shared" si="5064"/>
        <v>#N/A</v>
      </c>
      <c r="HC180" s="504">
        <f t="shared" si="5065"/>
        <v>0</v>
      </c>
      <c r="HD180" s="500">
        <f t="shared" si="5066"/>
        <v>0</v>
      </c>
      <c r="HG180" s="665"/>
      <c r="HH180" s="666"/>
      <c r="HI180" s="667"/>
      <c r="HJ180" s="668"/>
      <c r="HK180" s="669"/>
      <c r="HL180" s="719"/>
      <c r="HM180" s="1326"/>
      <c r="HN180" s="497" t="e">
        <f t="shared" si="5067"/>
        <v>#N/A</v>
      </c>
      <c r="HO180" s="497" t="e">
        <f t="shared" si="5068"/>
        <v>#N/A</v>
      </c>
      <c r="HP180" s="498" t="e">
        <f t="shared" si="5069"/>
        <v>#N/A</v>
      </c>
      <c r="HQ180" s="498">
        <f>IF(HK180=0,0,1)</f>
        <v>0</v>
      </c>
      <c r="HR180" s="498">
        <f>IF(HL180=0,0,1)</f>
        <v>0</v>
      </c>
      <c r="HS180" s="498" t="e">
        <f t="shared" si="5070"/>
        <v>#N/A</v>
      </c>
      <c r="HT180" s="504">
        <f t="shared" si="5071"/>
        <v>0</v>
      </c>
      <c r="HU180" s="500">
        <f t="shared" si="5072"/>
        <v>0</v>
      </c>
      <c r="HX180" s="665"/>
      <c r="HY180" s="666"/>
      <c r="HZ180" s="667"/>
      <c r="IA180" s="668"/>
      <c r="IB180" s="669"/>
      <c r="IC180" s="719"/>
      <c r="ID180" s="1326"/>
      <c r="IE180" s="497" t="e">
        <f t="shared" si="5073"/>
        <v>#N/A</v>
      </c>
      <c r="IF180" s="497" t="e">
        <f t="shared" si="5074"/>
        <v>#N/A</v>
      </c>
      <c r="IG180" s="498" t="e">
        <f t="shared" si="5075"/>
        <v>#N/A</v>
      </c>
      <c r="IH180" s="498">
        <f>IF(IB180=0,0,1)</f>
        <v>0</v>
      </c>
      <c r="II180" s="498">
        <f>IF(IC180=0,0,1)</f>
        <v>0</v>
      </c>
      <c r="IJ180" s="498" t="e">
        <f t="shared" si="5076"/>
        <v>#N/A</v>
      </c>
      <c r="IK180" s="504">
        <f t="shared" si="5077"/>
        <v>0</v>
      </c>
      <c r="IL180" s="500">
        <f t="shared" si="5078"/>
        <v>0</v>
      </c>
      <c r="IO180" s="665"/>
      <c r="IP180" s="666"/>
      <c r="IQ180" s="667"/>
      <c r="IR180" s="668"/>
      <c r="IS180" s="669"/>
      <c r="IT180" s="719"/>
      <c r="IU180" s="1326"/>
      <c r="IV180" s="497" t="e">
        <f t="shared" si="5079"/>
        <v>#N/A</v>
      </c>
      <c r="IW180" s="497" t="e">
        <f t="shared" si="5080"/>
        <v>#N/A</v>
      </c>
      <c r="IX180" s="498" t="e">
        <f t="shared" si="5081"/>
        <v>#N/A</v>
      </c>
      <c r="IY180" s="498">
        <f>IF(IS180=0,0,1)</f>
        <v>0</v>
      </c>
      <c r="IZ180" s="498">
        <f>IF(IT180=0,0,1)</f>
        <v>0</v>
      </c>
      <c r="JA180" s="498" t="e">
        <f t="shared" si="5082"/>
        <v>#N/A</v>
      </c>
      <c r="JB180" s="504">
        <f t="shared" si="5083"/>
        <v>0</v>
      </c>
      <c r="JC180" s="500">
        <f t="shared" si="5084"/>
        <v>0</v>
      </c>
      <c r="JF180" s="665"/>
      <c r="JG180" s="666"/>
      <c r="JH180" s="667"/>
      <c r="JI180" s="668"/>
      <c r="JJ180" s="669"/>
      <c r="JK180" s="719"/>
      <c r="JL180" s="1326"/>
      <c r="JM180" s="497" t="e">
        <f t="shared" si="5085"/>
        <v>#N/A</v>
      </c>
      <c r="JN180" s="497" t="e">
        <f t="shared" si="5086"/>
        <v>#N/A</v>
      </c>
      <c r="JO180" s="498" t="e">
        <f t="shared" si="5087"/>
        <v>#N/A</v>
      </c>
      <c r="JP180" s="498">
        <f>IF(JJ180=0,0,1)</f>
        <v>0</v>
      </c>
      <c r="JQ180" s="498">
        <f>IF(JK180=0,0,1)</f>
        <v>0</v>
      </c>
      <c r="JR180" s="498" t="e">
        <f t="shared" si="5088"/>
        <v>#N/A</v>
      </c>
      <c r="JS180" s="504">
        <f t="shared" si="5089"/>
        <v>0</v>
      </c>
      <c r="JT180" s="500">
        <f t="shared" si="5090"/>
        <v>0</v>
      </c>
      <c r="JW180" s="665"/>
      <c r="JX180" s="666"/>
      <c r="JY180" s="667"/>
      <c r="JZ180" s="668"/>
      <c r="KA180" s="669"/>
      <c r="KB180" s="719"/>
      <c r="KC180" s="1326"/>
      <c r="KD180" s="497" t="e">
        <f t="shared" si="5091"/>
        <v>#N/A</v>
      </c>
      <c r="KE180" s="497" t="e">
        <f t="shared" si="5092"/>
        <v>#N/A</v>
      </c>
      <c r="KF180" s="498" t="e">
        <f t="shared" si="5093"/>
        <v>#N/A</v>
      </c>
      <c r="KG180" s="498">
        <f>IF(KA180=0,0,1)</f>
        <v>0</v>
      </c>
      <c r="KH180" s="498">
        <f>IF(KB180=0,0,1)</f>
        <v>0</v>
      </c>
      <c r="KI180" s="498" t="e">
        <f t="shared" si="5094"/>
        <v>#N/A</v>
      </c>
      <c r="KJ180" s="504">
        <f t="shared" si="5095"/>
        <v>0</v>
      </c>
      <c r="KK180" s="500">
        <f t="shared" si="5096"/>
        <v>0</v>
      </c>
      <c r="KN180" s="665"/>
      <c r="KO180" s="666"/>
      <c r="KP180" s="667"/>
      <c r="KQ180" s="668"/>
      <c r="KR180" s="669"/>
      <c r="KS180" s="719"/>
      <c r="KT180" s="1326"/>
      <c r="KU180" s="497" t="e">
        <f t="shared" si="5097"/>
        <v>#N/A</v>
      </c>
      <c r="KV180" s="497" t="e">
        <f t="shared" si="5098"/>
        <v>#N/A</v>
      </c>
      <c r="KW180" s="498" t="e">
        <f t="shared" si="5099"/>
        <v>#N/A</v>
      </c>
      <c r="KX180" s="498">
        <f>IF(KR180=0,0,1)</f>
        <v>0</v>
      </c>
      <c r="KY180" s="498">
        <f>IF(KS180=0,0,1)</f>
        <v>0</v>
      </c>
      <c r="KZ180" s="498" t="e">
        <f t="shared" si="5100"/>
        <v>#N/A</v>
      </c>
      <c r="LA180" s="504">
        <f t="shared" si="5101"/>
        <v>0</v>
      </c>
      <c r="LB180" s="500">
        <f t="shared" si="5102"/>
        <v>0</v>
      </c>
      <c r="LE180" s="665"/>
      <c r="LF180" s="666"/>
      <c r="LG180" s="667"/>
      <c r="LH180" s="668"/>
      <c r="LI180" s="669"/>
      <c r="LJ180" s="719"/>
      <c r="LK180" s="1326"/>
      <c r="LL180" s="497" t="e">
        <f t="shared" si="5103"/>
        <v>#N/A</v>
      </c>
      <c r="LM180" s="497" t="e">
        <f t="shared" si="5104"/>
        <v>#N/A</v>
      </c>
      <c r="LN180" s="498" t="e">
        <f t="shared" si="5105"/>
        <v>#N/A</v>
      </c>
      <c r="LO180" s="498">
        <f>IF(LI180=0,0,1)</f>
        <v>0</v>
      </c>
      <c r="LP180" s="498">
        <f>IF(LJ180=0,0,1)</f>
        <v>0</v>
      </c>
      <c r="LQ180" s="498" t="e">
        <f t="shared" si="5106"/>
        <v>#N/A</v>
      </c>
      <c r="LR180" s="504">
        <f t="shared" si="5107"/>
        <v>0</v>
      </c>
      <c r="LS180" s="500">
        <f t="shared" si="5108"/>
        <v>0</v>
      </c>
      <c r="LV180" s="665"/>
      <c r="LW180" s="666"/>
      <c r="LX180" s="667"/>
      <c r="LY180" s="668"/>
      <c r="LZ180" s="669"/>
      <c r="MA180" s="719"/>
      <c r="MB180" s="1326"/>
      <c r="MC180" s="497" t="e">
        <f t="shared" si="5109"/>
        <v>#N/A</v>
      </c>
      <c r="MD180" s="497" t="e">
        <f t="shared" si="5110"/>
        <v>#N/A</v>
      </c>
      <c r="ME180" s="498" t="e">
        <f t="shared" si="5111"/>
        <v>#N/A</v>
      </c>
      <c r="MF180" s="498">
        <f>IF(LZ180=0,0,1)</f>
        <v>0</v>
      </c>
      <c r="MG180" s="498">
        <f>IF(MA180=0,0,1)</f>
        <v>0</v>
      </c>
      <c r="MH180" s="498" t="e">
        <f t="shared" si="5112"/>
        <v>#N/A</v>
      </c>
      <c r="MI180" s="504">
        <f t="shared" si="5113"/>
        <v>0</v>
      </c>
      <c r="MJ180" s="500">
        <f t="shared" si="5114"/>
        <v>0</v>
      </c>
      <c r="MM180" s="665"/>
      <c r="MN180" s="666"/>
      <c r="MO180" s="667"/>
      <c r="MP180" s="668"/>
      <c r="MQ180" s="669"/>
      <c r="MR180" s="719"/>
      <c r="MS180" s="1326"/>
      <c r="MT180" s="497" t="e">
        <f t="shared" si="5115"/>
        <v>#N/A</v>
      </c>
      <c r="MU180" s="497" t="e">
        <f t="shared" si="5116"/>
        <v>#N/A</v>
      </c>
      <c r="MV180" s="498" t="e">
        <f t="shared" si="5117"/>
        <v>#N/A</v>
      </c>
      <c r="MW180" s="498">
        <f>IF(MQ180=0,0,1)</f>
        <v>0</v>
      </c>
      <c r="MX180" s="498">
        <f>IF(MR180=0,0,1)</f>
        <v>0</v>
      </c>
      <c r="MY180" s="498" t="e">
        <f t="shared" si="5118"/>
        <v>#N/A</v>
      </c>
      <c r="MZ180" s="504">
        <f t="shared" si="5119"/>
        <v>0</v>
      </c>
      <c r="NA180" s="500">
        <f t="shared" si="5120"/>
        <v>0</v>
      </c>
      <c r="ND180" s="665"/>
      <c r="NE180" s="666"/>
      <c r="NF180" s="667"/>
      <c r="NG180" s="668"/>
      <c r="NH180" s="669"/>
      <c r="NI180" s="719"/>
      <c r="NJ180" s="1326"/>
      <c r="NK180" s="497" t="e">
        <f t="shared" si="5121"/>
        <v>#N/A</v>
      </c>
      <c r="NL180" s="497" t="e">
        <f t="shared" si="5122"/>
        <v>#N/A</v>
      </c>
      <c r="NM180" s="498" t="e">
        <f t="shared" si="5123"/>
        <v>#N/A</v>
      </c>
      <c r="NN180" s="498">
        <f>IF(NH180=0,0,1)</f>
        <v>0</v>
      </c>
      <c r="NO180" s="498">
        <f>IF(NI180=0,0,1)</f>
        <v>0</v>
      </c>
      <c r="NP180" s="498" t="e">
        <f t="shared" si="5124"/>
        <v>#N/A</v>
      </c>
      <c r="NQ180" s="504">
        <f t="shared" si="5125"/>
        <v>0</v>
      </c>
      <c r="NR180" s="500">
        <f t="shared" si="5126"/>
        <v>0</v>
      </c>
      <c r="NU180" s="665"/>
      <c r="NV180" s="666"/>
      <c r="NW180" s="667"/>
      <c r="NX180" s="668"/>
      <c r="NY180" s="669"/>
      <c r="NZ180" s="719"/>
      <c r="OA180" s="1326"/>
      <c r="OB180" s="497" t="e">
        <f t="shared" si="5127"/>
        <v>#N/A</v>
      </c>
      <c r="OC180" s="497" t="e">
        <f t="shared" si="5128"/>
        <v>#N/A</v>
      </c>
      <c r="OD180" s="498" t="e">
        <f t="shared" si="5129"/>
        <v>#N/A</v>
      </c>
      <c r="OE180" s="498">
        <f>IF(NY180=0,0,1)</f>
        <v>0</v>
      </c>
      <c r="OF180" s="498">
        <f>IF(NZ180=0,0,1)</f>
        <v>0</v>
      </c>
      <c r="OG180" s="498" t="e">
        <f t="shared" si="5130"/>
        <v>#N/A</v>
      </c>
      <c r="OH180" s="504">
        <f t="shared" si="5131"/>
        <v>0</v>
      </c>
      <c r="OI180" s="500">
        <f t="shared" si="5132"/>
        <v>0</v>
      </c>
      <c r="OL180" s="665"/>
      <c r="OM180" s="666"/>
      <c r="ON180" s="667"/>
      <c r="OO180" s="668"/>
      <c r="OP180" s="669"/>
      <c r="OQ180" s="719"/>
      <c r="OR180" s="1326"/>
      <c r="OS180" s="497" t="e">
        <f t="shared" si="5133"/>
        <v>#N/A</v>
      </c>
      <c r="OT180" s="497" t="e">
        <f t="shared" si="5134"/>
        <v>#N/A</v>
      </c>
      <c r="OU180" s="498" t="e">
        <f t="shared" si="5135"/>
        <v>#N/A</v>
      </c>
      <c r="OV180" s="498">
        <f>IF(OP180=0,0,1)</f>
        <v>0</v>
      </c>
      <c r="OW180" s="498">
        <f>IF(OQ180=0,0,1)</f>
        <v>0</v>
      </c>
      <c r="OX180" s="498" t="e">
        <f t="shared" si="5136"/>
        <v>#N/A</v>
      </c>
      <c r="OY180" s="504">
        <f t="shared" si="5137"/>
        <v>0</v>
      </c>
      <c r="OZ180" s="500">
        <f t="shared" si="5138"/>
        <v>0</v>
      </c>
      <c r="PC180" s="665"/>
      <c r="PD180" s="666"/>
      <c r="PE180" s="667"/>
      <c r="PF180" s="668"/>
      <c r="PG180" s="669"/>
      <c r="PH180" s="719"/>
      <c r="PI180" s="1326"/>
      <c r="PJ180" s="497" t="e">
        <f t="shared" si="5139"/>
        <v>#N/A</v>
      </c>
      <c r="PK180" s="497" t="e">
        <f t="shared" si="5140"/>
        <v>#N/A</v>
      </c>
      <c r="PL180" s="498" t="e">
        <f t="shared" si="5141"/>
        <v>#N/A</v>
      </c>
      <c r="PM180" s="498">
        <f>IF(PG180=0,0,1)</f>
        <v>0</v>
      </c>
      <c r="PN180" s="498">
        <f>IF(PH180=0,0,1)</f>
        <v>0</v>
      </c>
      <c r="PO180" s="498" t="e">
        <f t="shared" si="5142"/>
        <v>#N/A</v>
      </c>
      <c r="PP180" s="504">
        <f t="shared" si="5143"/>
        <v>0</v>
      </c>
      <c r="PQ180" s="500">
        <f t="shared" si="5144"/>
        <v>0</v>
      </c>
      <c r="PT180" s="665"/>
      <c r="PU180" s="666"/>
      <c r="PV180" s="667"/>
      <c r="PW180" s="668"/>
      <c r="PX180" s="669"/>
      <c r="PY180" s="719"/>
      <c r="PZ180" s="1326"/>
      <c r="QA180" s="497" t="e">
        <f t="shared" si="5145"/>
        <v>#N/A</v>
      </c>
      <c r="QB180" s="497" t="e">
        <f t="shared" si="5146"/>
        <v>#N/A</v>
      </c>
      <c r="QC180" s="498" t="e">
        <f t="shared" si="5147"/>
        <v>#N/A</v>
      </c>
      <c r="QD180" s="498">
        <f>IF(PX180=0,0,1)</f>
        <v>0</v>
      </c>
      <c r="QE180" s="498">
        <f>IF(PY180=0,0,1)</f>
        <v>0</v>
      </c>
      <c r="QF180" s="498" t="e">
        <f t="shared" si="5148"/>
        <v>#N/A</v>
      </c>
      <c r="QG180" s="504">
        <f t="shared" si="5149"/>
        <v>0</v>
      </c>
      <c r="QH180" s="500">
        <f t="shared" si="5150"/>
        <v>0</v>
      </c>
      <c r="QK180" s="665"/>
      <c r="QL180" s="666"/>
      <c r="QM180" s="667"/>
      <c r="QN180" s="668"/>
      <c r="QO180" s="669"/>
      <c r="QP180" s="719"/>
      <c r="QQ180" s="1326"/>
      <c r="QR180" s="497" t="e">
        <f t="shared" si="5151"/>
        <v>#N/A</v>
      </c>
      <c r="QS180" s="497" t="e">
        <f t="shared" si="5152"/>
        <v>#N/A</v>
      </c>
      <c r="QT180" s="498" t="e">
        <f t="shared" si="5153"/>
        <v>#N/A</v>
      </c>
      <c r="QU180" s="498">
        <f>IF(QO180=0,0,1)</f>
        <v>0</v>
      </c>
      <c r="QV180" s="498">
        <f>IF(QP180=0,0,1)</f>
        <v>0</v>
      </c>
      <c r="QW180" s="498" t="e">
        <f t="shared" si="5154"/>
        <v>#N/A</v>
      </c>
      <c r="QX180" s="504">
        <f t="shared" si="5155"/>
        <v>0</v>
      </c>
      <c r="QY180" s="500">
        <f t="shared" si="5156"/>
        <v>0</v>
      </c>
      <c r="RB180" s="381"/>
      <c r="RC180" s="382"/>
      <c r="RD180" s="383"/>
      <c r="RE180" s="384"/>
      <c r="RF180" s="385"/>
      <c r="RG180" s="386"/>
      <c r="RH180" s="386"/>
      <c r="RI180" s="497"/>
      <c r="RJ180" s="497"/>
      <c r="RK180" s="501"/>
      <c r="RL180" s="501"/>
      <c r="RM180" s="501"/>
      <c r="RN180" s="501"/>
      <c r="RO180" s="502"/>
      <c r="RP180" s="503"/>
      <c r="RS180" s="381"/>
      <c r="RT180" s="382"/>
      <c r="RU180" s="383"/>
      <c r="RV180" s="384"/>
      <c r="RW180" s="385"/>
      <c r="RX180" s="386"/>
      <c r="RY180" s="386"/>
      <c r="RZ180" s="497"/>
      <c r="SA180" s="497"/>
      <c r="SB180" s="501"/>
      <c r="SC180" s="501"/>
      <c r="SD180" s="501"/>
      <c r="SE180" s="501"/>
      <c r="SF180" s="502"/>
      <c r="SG180" s="503"/>
      <c r="SJ180" s="381"/>
      <c r="SK180" s="382"/>
      <c r="SL180" s="383"/>
      <c r="SM180" s="384"/>
      <c r="SN180" s="385"/>
      <c r="SO180" s="386"/>
      <c r="SP180" s="386"/>
      <c r="SQ180" s="497"/>
      <c r="SR180" s="497"/>
      <c r="SS180" s="501"/>
      <c r="ST180" s="501"/>
      <c r="SU180" s="501"/>
      <c r="SV180" s="501"/>
      <c r="SW180" s="502"/>
      <c r="SX180" s="503"/>
    </row>
    <row r="181" spans="2:518" ht="35.25" hidden="1" customHeight="1" thickTop="1" thickBot="1">
      <c r="B181" s="577"/>
      <c r="C181" s="578"/>
      <c r="D181" s="579"/>
      <c r="E181" s="580"/>
      <c r="F181" s="581"/>
      <c r="G181" s="582"/>
      <c r="H181" s="595"/>
      <c r="K181" s="577"/>
      <c r="L181" s="767"/>
      <c r="M181" s="579"/>
      <c r="N181" s="580"/>
      <c r="O181" s="768"/>
      <c r="P181" s="582"/>
      <c r="Q181" s="1326"/>
      <c r="R181" s="497"/>
      <c r="S181" s="497"/>
      <c r="T181" s="498"/>
      <c r="U181" s="498"/>
      <c r="V181" s="498"/>
      <c r="W181" s="498"/>
      <c r="X181" s="504"/>
      <c r="Y181" s="500"/>
      <c r="Z181" s="486"/>
      <c r="AA181" s="486"/>
      <c r="AB181" s="577"/>
      <c r="AC181" s="767"/>
      <c r="AD181" s="579"/>
      <c r="AE181" s="580"/>
      <c r="AF181" s="768"/>
      <c r="AG181" s="582"/>
      <c r="AH181" s="1326"/>
      <c r="AI181" s="497"/>
      <c r="AJ181" s="497"/>
      <c r="AK181" s="498"/>
      <c r="AL181" s="498"/>
      <c r="AM181" s="498"/>
      <c r="AN181" s="498"/>
      <c r="AO181" s="504"/>
      <c r="AP181" s="500"/>
      <c r="AQ181" s="486"/>
      <c r="AR181" s="486"/>
      <c r="AS181" s="577"/>
      <c r="AT181" s="767"/>
      <c r="AU181" s="579"/>
      <c r="AV181" s="580"/>
      <c r="AW181" s="768"/>
      <c r="AX181" s="582"/>
      <c r="AY181" s="1326"/>
      <c r="AZ181" s="497"/>
      <c r="BA181" s="497"/>
      <c r="BB181" s="498"/>
      <c r="BC181" s="498"/>
      <c r="BD181" s="498"/>
      <c r="BE181" s="498"/>
      <c r="BF181" s="504"/>
      <c r="BG181" s="500"/>
      <c r="BJ181" s="577"/>
      <c r="BK181" s="767"/>
      <c r="BL181" s="579"/>
      <c r="BM181" s="580"/>
      <c r="BN181" s="768"/>
      <c r="BO181" s="582"/>
      <c r="BP181" s="1326"/>
      <c r="BQ181" s="497"/>
      <c r="BR181" s="497"/>
      <c r="BS181" s="498"/>
      <c r="BT181" s="498"/>
      <c r="BU181" s="498"/>
      <c r="BV181" s="498"/>
      <c r="BW181" s="504"/>
      <c r="BX181" s="500"/>
      <c r="CA181" s="577"/>
      <c r="CB181" s="767"/>
      <c r="CC181" s="579"/>
      <c r="CD181" s="580"/>
      <c r="CE181" s="768"/>
      <c r="CF181" s="582"/>
      <c r="CG181" s="1326"/>
      <c r="CH181" s="497"/>
      <c r="CI181" s="497"/>
      <c r="CJ181" s="498"/>
      <c r="CK181" s="498"/>
      <c r="CL181" s="498"/>
      <c r="CM181" s="498"/>
      <c r="CN181" s="504"/>
      <c r="CO181" s="500"/>
      <c r="CR181" s="577"/>
      <c r="CS181" s="767"/>
      <c r="CT181" s="579"/>
      <c r="CU181" s="580"/>
      <c r="CV181" s="768"/>
      <c r="CW181" s="582"/>
      <c r="CX181" s="1326"/>
      <c r="CY181" s="497"/>
      <c r="CZ181" s="497"/>
      <c r="DA181" s="498"/>
      <c r="DB181" s="498"/>
      <c r="DC181" s="498"/>
      <c r="DD181" s="498"/>
      <c r="DE181" s="504"/>
      <c r="DF181" s="500"/>
      <c r="DI181" s="577"/>
      <c r="DJ181" s="767"/>
      <c r="DK181" s="579"/>
      <c r="DL181" s="580"/>
      <c r="DM181" s="768"/>
      <c r="DN181" s="582"/>
      <c r="DO181" s="1326"/>
      <c r="DP181" s="497"/>
      <c r="DQ181" s="497"/>
      <c r="DR181" s="498"/>
      <c r="DS181" s="498"/>
      <c r="DT181" s="498"/>
      <c r="DU181" s="498"/>
      <c r="DV181" s="504"/>
      <c r="DW181" s="500"/>
      <c r="DZ181" s="577"/>
      <c r="EA181" s="767"/>
      <c r="EB181" s="579"/>
      <c r="EC181" s="580"/>
      <c r="ED181" s="768"/>
      <c r="EE181" s="582"/>
      <c r="EF181" s="1326"/>
      <c r="EG181" s="497"/>
      <c r="EH181" s="497"/>
      <c r="EI181" s="498"/>
      <c r="EJ181" s="498"/>
      <c r="EK181" s="498"/>
      <c r="EL181" s="498"/>
      <c r="EM181" s="504"/>
      <c r="EN181" s="500"/>
      <c r="EQ181" s="665"/>
      <c r="ER181" s="666"/>
      <c r="ES181" s="667"/>
      <c r="ET181" s="668"/>
      <c r="EU181" s="669"/>
      <c r="EV181" s="719"/>
      <c r="EW181" s="1326"/>
      <c r="EX181" s="497" t="e">
        <f t="shared" si="5043"/>
        <v>#N/A</v>
      </c>
      <c r="EY181" s="497" t="e">
        <f t="shared" si="5044"/>
        <v>#N/A</v>
      </c>
      <c r="EZ181" s="498" t="e">
        <f t="shared" si="5045"/>
        <v>#N/A</v>
      </c>
      <c r="FA181" s="498">
        <f t="shared" ref="FA181:FA184" si="5157">IF(EU181=0,0,1)</f>
        <v>0</v>
      </c>
      <c r="FB181" s="498">
        <f t="shared" ref="FB181:FB184" si="5158">IF(EV181=0,0,1)</f>
        <v>0</v>
      </c>
      <c r="FC181" s="498" t="e">
        <f t="shared" si="5046"/>
        <v>#N/A</v>
      </c>
      <c r="FD181" s="504">
        <f t="shared" si="5047"/>
        <v>0</v>
      </c>
      <c r="FE181" s="500">
        <f t="shared" si="5048"/>
        <v>0</v>
      </c>
      <c r="FH181" s="665"/>
      <c r="FI181" s="666"/>
      <c r="FJ181" s="667"/>
      <c r="FK181" s="668"/>
      <c r="FL181" s="669"/>
      <c r="FM181" s="719"/>
      <c r="FN181" s="1326"/>
      <c r="FO181" s="497" t="e">
        <f t="shared" si="5049"/>
        <v>#N/A</v>
      </c>
      <c r="FP181" s="497" t="e">
        <f t="shared" si="5050"/>
        <v>#N/A</v>
      </c>
      <c r="FQ181" s="498" t="e">
        <f t="shared" si="5051"/>
        <v>#N/A</v>
      </c>
      <c r="FR181" s="498">
        <f t="shared" ref="FR181:FR184" si="5159">IF(FL181=0,0,1)</f>
        <v>0</v>
      </c>
      <c r="FS181" s="498">
        <f t="shared" ref="FS181:FS184" si="5160">IF(FM181=0,0,1)</f>
        <v>0</v>
      </c>
      <c r="FT181" s="498" t="e">
        <f t="shared" si="5052"/>
        <v>#N/A</v>
      </c>
      <c r="FU181" s="504">
        <f t="shared" si="5053"/>
        <v>0</v>
      </c>
      <c r="FV181" s="500">
        <f t="shared" si="5054"/>
        <v>0</v>
      </c>
      <c r="FY181" s="665"/>
      <c r="FZ181" s="666"/>
      <c r="GA181" s="667"/>
      <c r="GB181" s="668"/>
      <c r="GC181" s="669"/>
      <c r="GD181" s="719"/>
      <c r="GE181" s="1326"/>
      <c r="GF181" s="497" t="e">
        <f t="shared" si="5055"/>
        <v>#N/A</v>
      </c>
      <c r="GG181" s="497" t="e">
        <f t="shared" si="5056"/>
        <v>#N/A</v>
      </c>
      <c r="GH181" s="498" t="e">
        <f t="shared" si="5057"/>
        <v>#N/A</v>
      </c>
      <c r="GI181" s="498">
        <f t="shared" ref="GI181:GI184" si="5161">IF(GC181=0,0,1)</f>
        <v>0</v>
      </c>
      <c r="GJ181" s="498">
        <f t="shared" ref="GJ181:GJ184" si="5162">IF(GD181=0,0,1)</f>
        <v>0</v>
      </c>
      <c r="GK181" s="498" t="e">
        <f t="shared" si="5058"/>
        <v>#N/A</v>
      </c>
      <c r="GL181" s="504">
        <f t="shared" si="5059"/>
        <v>0</v>
      </c>
      <c r="GM181" s="500">
        <f t="shared" si="5060"/>
        <v>0</v>
      </c>
      <c r="GP181" s="665"/>
      <c r="GQ181" s="666"/>
      <c r="GR181" s="667"/>
      <c r="GS181" s="668"/>
      <c r="GT181" s="669"/>
      <c r="GU181" s="719"/>
      <c r="GV181" s="1326"/>
      <c r="GW181" s="497" t="e">
        <f t="shared" si="5061"/>
        <v>#N/A</v>
      </c>
      <c r="GX181" s="497" t="e">
        <f t="shared" si="5062"/>
        <v>#N/A</v>
      </c>
      <c r="GY181" s="498" t="e">
        <f t="shared" si="5063"/>
        <v>#N/A</v>
      </c>
      <c r="GZ181" s="498">
        <f t="shared" ref="GZ181:GZ184" si="5163">IF(GT181=0,0,1)</f>
        <v>0</v>
      </c>
      <c r="HA181" s="498">
        <f t="shared" ref="HA181:HA184" si="5164">IF(GU181=0,0,1)</f>
        <v>0</v>
      </c>
      <c r="HB181" s="498" t="e">
        <f t="shared" si="5064"/>
        <v>#N/A</v>
      </c>
      <c r="HC181" s="504">
        <f t="shared" si="5065"/>
        <v>0</v>
      </c>
      <c r="HD181" s="500">
        <f t="shared" si="5066"/>
        <v>0</v>
      </c>
      <c r="HG181" s="665"/>
      <c r="HH181" s="666"/>
      <c r="HI181" s="667"/>
      <c r="HJ181" s="668"/>
      <c r="HK181" s="669"/>
      <c r="HL181" s="719"/>
      <c r="HM181" s="1326"/>
      <c r="HN181" s="497" t="e">
        <f t="shared" si="5067"/>
        <v>#N/A</v>
      </c>
      <c r="HO181" s="497" t="e">
        <f t="shared" si="5068"/>
        <v>#N/A</v>
      </c>
      <c r="HP181" s="498" t="e">
        <f t="shared" si="5069"/>
        <v>#N/A</v>
      </c>
      <c r="HQ181" s="498">
        <f t="shared" ref="HQ181:HQ184" si="5165">IF(HK181=0,0,1)</f>
        <v>0</v>
      </c>
      <c r="HR181" s="498">
        <f t="shared" ref="HR181:HR184" si="5166">IF(HL181=0,0,1)</f>
        <v>0</v>
      </c>
      <c r="HS181" s="498" t="e">
        <f t="shared" si="5070"/>
        <v>#N/A</v>
      </c>
      <c r="HT181" s="504">
        <f t="shared" si="5071"/>
        <v>0</v>
      </c>
      <c r="HU181" s="500">
        <f t="shared" si="5072"/>
        <v>0</v>
      </c>
      <c r="HX181" s="665"/>
      <c r="HY181" s="666"/>
      <c r="HZ181" s="667"/>
      <c r="IA181" s="668"/>
      <c r="IB181" s="669"/>
      <c r="IC181" s="719"/>
      <c r="ID181" s="1326"/>
      <c r="IE181" s="497" t="e">
        <f t="shared" si="5073"/>
        <v>#N/A</v>
      </c>
      <c r="IF181" s="497" t="e">
        <f t="shared" si="5074"/>
        <v>#N/A</v>
      </c>
      <c r="IG181" s="498" t="e">
        <f t="shared" si="5075"/>
        <v>#N/A</v>
      </c>
      <c r="IH181" s="498">
        <f t="shared" ref="IH181:IH184" si="5167">IF(IB181=0,0,1)</f>
        <v>0</v>
      </c>
      <c r="II181" s="498">
        <f t="shared" ref="II181:II184" si="5168">IF(IC181=0,0,1)</f>
        <v>0</v>
      </c>
      <c r="IJ181" s="498" t="e">
        <f t="shared" si="5076"/>
        <v>#N/A</v>
      </c>
      <c r="IK181" s="504">
        <f t="shared" si="5077"/>
        <v>0</v>
      </c>
      <c r="IL181" s="500">
        <f t="shared" si="5078"/>
        <v>0</v>
      </c>
      <c r="IO181" s="665"/>
      <c r="IP181" s="666"/>
      <c r="IQ181" s="667"/>
      <c r="IR181" s="668"/>
      <c r="IS181" s="669"/>
      <c r="IT181" s="719"/>
      <c r="IU181" s="1326"/>
      <c r="IV181" s="497" t="e">
        <f t="shared" si="5079"/>
        <v>#N/A</v>
      </c>
      <c r="IW181" s="497" t="e">
        <f t="shared" si="5080"/>
        <v>#N/A</v>
      </c>
      <c r="IX181" s="498" t="e">
        <f t="shared" si="5081"/>
        <v>#N/A</v>
      </c>
      <c r="IY181" s="498">
        <f t="shared" ref="IY181:IY184" si="5169">IF(IS181=0,0,1)</f>
        <v>0</v>
      </c>
      <c r="IZ181" s="498">
        <f t="shared" ref="IZ181:IZ184" si="5170">IF(IT181=0,0,1)</f>
        <v>0</v>
      </c>
      <c r="JA181" s="498" t="e">
        <f t="shared" si="5082"/>
        <v>#N/A</v>
      </c>
      <c r="JB181" s="504">
        <f t="shared" si="5083"/>
        <v>0</v>
      </c>
      <c r="JC181" s="500">
        <f t="shared" si="5084"/>
        <v>0</v>
      </c>
      <c r="JF181" s="665"/>
      <c r="JG181" s="666"/>
      <c r="JH181" s="667"/>
      <c r="JI181" s="668"/>
      <c r="JJ181" s="669"/>
      <c r="JK181" s="719"/>
      <c r="JL181" s="1326"/>
      <c r="JM181" s="497" t="e">
        <f t="shared" si="5085"/>
        <v>#N/A</v>
      </c>
      <c r="JN181" s="497" t="e">
        <f t="shared" si="5086"/>
        <v>#N/A</v>
      </c>
      <c r="JO181" s="498" t="e">
        <f t="shared" si="5087"/>
        <v>#N/A</v>
      </c>
      <c r="JP181" s="498">
        <f t="shared" ref="JP181:JP184" si="5171">IF(JJ181=0,0,1)</f>
        <v>0</v>
      </c>
      <c r="JQ181" s="498">
        <f t="shared" ref="JQ181:JQ184" si="5172">IF(JK181=0,0,1)</f>
        <v>0</v>
      </c>
      <c r="JR181" s="498" t="e">
        <f t="shared" si="5088"/>
        <v>#N/A</v>
      </c>
      <c r="JS181" s="504">
        <f t="shared" si="5089"/>
        <v>0</v>
      </c>
      <c r="JT181" s="500">
        <f t="shared" si="5090"/>
        <v>0</v>
      </c>
      <c r="JW181" s="665"/>
      <c r="JX181" s="666"/>
      <c r="JY181" s="667"/>
      <c r="JZ181" s="668"/>
      <c r="KA181" s="669"/>
      <c r="KB181" s="719"/>
      <c r="KC181" s="1326"/>
      <c r="KD181" s="497" t="e">
        <f t="shared" si="5091"/>
        <v>#N/A</v>
      </c>
      <c r="KE181" s="497" t="e">
        <f t="shared" si="5092"/>
        <v>#N/A</v>
      </c>
      <c r="KF181" s="498" t="e">
        <f t="shared" si="5093"/>
        <v>#N/A</v>
      </c>
      <c r="KG181" s="498">
        <f t="shared" ref="KG181:KG184" si="5173">IF(KA181=0,0,1)</f>
        <v>0</v>
      </c>
      <c r="KH181" s="498">
        <f t="shared" ref="KH181:KH184" si="5174">IF(KB181=0,0,1)</f>
        <v>0</v>
      </c>
      <c r="KI181" s="498" t="e">
        <f t="shared" si="5094"/>
        <v>#N/A</v>
      </c>
      <c r="KJ181" s="504">
        <f t="shared" si="5095"/>
        <v>0</v>
      </c>
      <c r="KK181" s="500">
        <f t="shared" si="5096"/>
        <v>0</v>
      </c>
      <c r="KN181" s="665"/>
      <c r="KO181" s="666"/>
      <c r="KP181" s="667"/>
      <c r="KQ181" s="668"/>
      <c r="KR181" s="669"/>
      <c r="KS181" s="719"/>
      <c r="KT181" s="1326"/>
      <c r="KU181" s="497" t="e">
        <f t="shared" si="5097"/>
        <v>#N/A</v>
      </c>
      <c r="KV181" s="497" t="e">
        <f t="shared" si="5098"/>
        <v>#N/A</v>
      </c>
      <c r="KW181" s="498" t="e">
        <f t="shared" si="5099"/>
        <v>#N/A</v>
      </c>
      <c r="KX181" s="498">
        <f t="shared" ref="KX181:KX184" si="5175">IF(KR181=0,0,1)</f>
        <v>0</v>
      </c>
      <c r="KY181" s="498">
        <f t="shared" ref="KY181:KY184" si="5176">IF(KS181=0,0,1)</f>
        <v>0</v>
      </c>
      <c r="KZ181" s="498" t="e">
        <f t="shared" si="5100"/>
        <v>#N/A</v>
      </c>
      <c r="LA181" s="504">
        <f t="shared" si="5101"/>
        <v>0</v>
      </c>
      <c r="LB181" s="500">
        <f t="shared" si="5102"/>
        <v>0</v>
      </c>
      <c r="LE181" s="665"/>
      <c r="LF181" s="666"/>
      <c r="LG181" s="667"/>
      <c r="LH181" s="668"/>
      <c r="LI181" s="669"/>
      <c r="LJ181" s="719"/>
      <c r="LK181" s="1326"/>
      <c r="LL181" s="497" t="e">
        <f t="shared" si="5103"/>
        <v>#N/A</v>
      </c>
      <c r="LM181" s="497" t="e">
        <f t="shared" si="5104"/>
        <v>#N/A</v>
      </c>
      <c r="LN181" s="498" t="e">
        <f t="shared" si="5105"/>
        <v>#N/A</v>
      </c>
      <c r="LO181" s="498">
        <f t="shared" ref="LO181:LO184" si="5177">IF(LI181=0,0,1)</f>
        <v>0</v>
      </c>
      <c r="LP181" s="498">
        <f t="shared" ref="LP181:LP184" si="5178">IF(LJ181=0,0,1)</f>
        <v>0</v>
      </c>
      <c r="LQ181" s="498" t="e">
        <f t="shared" si="5106"/>
        <v>#N/A</v>
      </c>
      <c r="LR181" s="504">
        <f t="shared" si="5107"/>
        <v>0</v>
      </c>
      <c r="LS181" s="500">
        <f t="shared" si="5108"/>
        <v>0</v>
      </c>
      <c r="LV181" s="665"/>
      <c r="LW181" s="666"/>
      <c r="LX181" s="667"/>
      <c r="LY181" s="668"/>
      <c r="LZ181" s="669"/>
      <c r="MA181" s="719"/>
      <c r="MB181" s="1326"/>
      <c r="MC181" s="497" t="e">
        <f t="shared" si="5109"/>
        <v>#N/A</v>
      </c>
      <c r="MD181" s="497" t="e">
        <f t="shared" si="5110"/>
        <v>#N/A</v>
      </c>
      <c r="ME181" s="498" t="e">
        <f t="shared" si="5111"/>
        <v>#N/A</v>
      </c>
      <c r="MF181" s="498">
        <f t="shared" ref="MF181:MF184" si="5179">IF(LZ181=0,0,1)</f>
        <v>0</v>
      </c>
      <c r="MG181" s="498">
        <f t="shared" ref="MG181:MG184" si="5180">IF(MA181=0,0,1)</f>
        <v>0</v>
      </c>
      <c r="MH181" s="498" t="e">
        <f t="shared" si="5112"/>
        <v>#N/A</v>
      </c>
      <c r="MI181" s="504">
        <f t="shared" si="5113"/>
        <v>0</v>
      </c>
      <c r="MJ181" s="500">
        <f t="shared" si="5114"/>
        <v>0</v>
      </c>
      <c r="MM181" s="665"/>
      <c r="MN181" s="666"/>
      <c r="MO181" s="667"/>
      <c r="MP181" s="668"/>
      <c r="MQ181" s="669"/>
      <c r="MR181" s="719"/>
      <c r="MS181" s="1326"/>
      <c r="MT181" s="497" t="e">
        <f t="shared" si="5115"/>
        <v>#N/A</v>
      </c>
      <c r="MU181" s="497" t="e">
        <f t="shared" si="5116"/>
        <v>#N/A</v>
      </c>
      <c r="MV181" s="498" t="e">
        <f t="shared" si="5117"/>
        <v>#N/A</v>
      </c>
      <c r="MW181" s="498">
        <f t="shared" ref="MW181:MW184" si="5181">IF(MQ181=0,0,1)</f>
        <v>0</v>
      </c>
      <c r="MX181" s="498">
        <f t="shared" ref="MX181:MX184" si="5182">IF(MR181=0,0,1)</f>
        <v>0</v>
      </c>
      <c r="MY181" s="498" t="e">
        <f t="shared" si="5118"/>
        <v>#N/A</v>
      </c>
      <c r="MZ181" s="504">
        <f t="shared" si="5119"/>
        <v>0</v>
      </c>
      <c r="NA181" s="500">
        <f t="shared" si="5120"/>
        <v>0</v>
      </c>
      <c r="ND181" s="665"/>
      <c r="NE181" s="666"/>
      <c r="NF181" s="667"/>
      <c r="NG181" s="668"/>
      <c r="NH181" s="669"/>
      <c r="NI181" s="719"/>
      <c r="NJ181" s="1326"/>
      <c r="NK181" s="497" t="e">
        <f t="shared" si="5121"/>
        <v>#N/A</v>
      </c>
      <c r="NL181" s="497" t="e">
        <f t="shared" si="5122"/>
        <v>#N/A</v>
      </c>
      <c r="NM181" s="498" t="e">
        <f t="shared" si="5123"/>
        <v>#N/A</v>
      </c>
      <c r="NN181" s="498">
        <f t="shared" ref="NN181:NN184" si="5183">IF(NH181=0,0,1)</f>
        <v>0</v>
      </c>
      <c r="NO181" s="498">
        <f t="shared" ref="NO181:NO184" si="5184">IF(NI181=0,0,1)</f>
        <v>0</v>
      </c>
      <c r="NP181" s="498" t="e">
        <f t="shared" si="5124"/>
        <v>#N/A</v>
      </c>
      <c r="NQ181" s="504">
        <f t="shared" si="5125"/>
        <v>0</v>
      </c>
      <c r="NR181" s="500">
        <f t="shared" si="5126"/>
        <v>0</v>
      </c>
      <c r="NU181" s="665"/>
      <c r="NV181" s="666"/>
      <c r="NW181" s="667"/>
      <c r="NX181" s="668"/>
      <c r="NY181" s="669"/>
      <c r="NZ181" s="719"/>
      <c r="OA181" s="1326"/>
      <c r="OB181" s="497" t="e">
        <f t="shared" si="5127"/>
        <v>#N/A</v>
      </c>
      <c r="OC181" s="497" t="e">
        <f t="shared" si="5128"/>
        <v>#N/A</v>
      </c>
      <c r="OD181" s="498" t="e">
        <f t="shared" si="5129"/>
        <v>#N/A</v>
      </c>
      <c r="OE181" s="498">
        <f t="shared" ref="OE181:OE184" si="5185">IF(NY181=0,0,1)</f>
        <v>0</v>
      </c>
      <c r="OF181" s="498">
        <f t="shared" ref="OF181:OF184" si="5186">IF(NZ181=0,0,1)</f>
        <v>0</v>
      </c>
      <c r="OG181" s="498" t="e">
        <f t="shared" si="5130"/>
        <v>#N/A</v>
      </c>
      <c r="OH181" s="504">
        <f t="shared" si="5131"/>
        <v>0</v>
      </c>
      <c r="OI181" s="500">
        <f t="shared" si="5132"/>
        <v>0</v>
      </c>
      <c r="OL181" s="665"/>
      <c r="OM181" s="666"/>
      <c r="ON181" s="667"/>
      <c r="OO181" s="668"/>
      <c r="OP181" s="669"/>
      <c r="OQ181" s="719"/>
      <c r="OR181" s="1326"/>
      <c r="OS181" s="497" t="e">
        <f t="shared" si="5133"/>
        <v>#N/A</v>
      </c>
      <c r="OT181" s="497" t="e">
        <f t="shared" si="5134"/>
        <v>#N/A</v>
      </c>
      <c r="OU181" s="498" t="e">
        <f t="shared" si="5135"/>
        <v>#N/A</v>
      </c>
      <c r="OV181" s="498">
        <f t="shared" ref="OV181:OV184" si="5187">IF(OP181=0,0,1)</f>
        <v>0</v>
      </c>
      <c r="OW181" s="498">
        <f t="shared" ref="OW181:OW184" si="5188">IF(OQ181=0,0,1)</f>
        <v>0</v>
      </c>
      <c r="OX181" s="498" t="e">
        <f t="shared" si="5136"/>
        <v>#N/A</v>
      </c>
      <c r="OY181" s="504">
        <f t="shared" si="5137"/>
        <v>0</v>
      </c>
      <c r="OZ181" s="500">
        <f t="shared" si="5138"/>
        <v>0</v>
      </c>
      <c r="PC181" s="665"/>
      <c r="PD181" s="666"/>
      <c r="PE181" s="667"/>
      <c r="PF181" s="668"/>
      <c r="PG181" s="669"/>
      <c r="PH181" s="719"/>
      <c r="PI181" s="1326"/>
      <c r="PJ181" s="497" t="e">
        <f t="shared" si="5139"/>
        <v>#N/A</v>
      </c>
      <c r="PK181" s="497" t="e">
        <f t="shared" si="5140"/>
        <v>#N/A</v>
      </c>
      <c r="PL181" s="498" t="e">
        <f t="shared" si="5141"/>
        <v>#N/A</v>
      </c>
      <c r="PM181" s="498">
        <f t="shared" ref="PM181:PM184" si="5189">IF(PG181=0,0,1)</f>
        <v>0</v>
      </c>
      <c r="PN181" s="498">
        <f t="shared" ref="PN181:PN184" si="5190">IF(PH181=0,0,1)</f>
        <v>0</v>
      </c>
      <c r="PO181" s="498" t="e">
        <f t="shared" si="5142"/>
        <v>#N/A</v>
      </c>
      <c r="PP181" s="504">
        <f t="shared" si="5143"/>
        <v>0</v>
      </c>
      <c r="PQ181" s="500">
        <f t="shared" si="5144"/>
        <v>0</v>
      </c>
      <c r="PT181" s="665"/>
      <c r="PU181" s="666"/>
      <c r="PV181" s="667"/>
      <c r="PW181" s="668"/>
      <c r="PX181" s="669"/>
      <c r="PY181" s="719"/>
      <c r="PZ181" s="1326"/>
      <c r="QA181" s="497" t="e">
        <f t="shared" si="5145"/>
        <v>#N/A</v>
      </c>
      <c r="QB181" s="497" t="e">
        <f t="shared" si="5146"/>
        <v>#N/A</v>
      </c>
      <c r="QC181" s="498" t="e">
        <f t="shared" si="5147"/>
        <v>#N/A</v>
      </c>
      <c r="QD181" s="498">
        <f t="shared" ref="QD181:QD184" si="5191">IF(PX181=0,0,1)</f>
        <v>0</v>
      </c>
      <c r="QE181" s="498">
        <f t="shared" ref="QE181:QE184" si="5192">IF(PY181=0,0,1)</f>
        <v>0</v>
      </c>
      <c r="QF181" s="498" t="e">
        <f t="shared" si="5148"/>
        <v>#N/A</v>
      </c>
      <c r="QG181" s="504">
        <f t="shared" si="5149"/>
        <v>0</v>
      </c>
      <c r="QH181" s="500">
        <f t="shared" si="5150"/>
        <v>0</v>
      </c>
      <c r="QK181" s="665"/>
      <c r="QL181" s="666"/>
      <c r="QM181" s="667"/>
      <c r="QN181" s="668"/>
      <c r="QO181" s="669"/>
      <c r="QP181" s="719"/>
      <c r="QQ181" s="1326"/>
      <c r="QR181" s="497" t="e">
        <f t="shared" si="5151"/>
        <v>#N/A</v>
      </c>
      <c r="QS181" s="497" t="e">
        <f t="shared" si="5152"/>
        <v>#N/A</v>
      </c>
      <c r="QT181" s="498" t="e">
        <f t="shared" si="5153"/>
        <v>#N/A</v>
      </c>
      <c r="QU181" s="498">
        <f t="shared" ref="QU181:QU184" si="5193">IF(QO181=0,0,1)</f>
        <v>0</v>
      </c>
      <c r="QV181" s="498">
        <f t="shared" ref="QV181:QV184" si="5194">IF(QP181=0,0,1)</f>
        <v>0</v>
      </c>
      <c r="QW181" s="498" t="e">
        <f t="shared" si="5154"/>
        <v>#N/A</v>
      </c>
      <c r="QX181" s="504">
        <f t="shared" si="5155"/>
        <v>0</v>
      </c>
      <c r="QY181" s="500">
        <f t="shared" si="5156"/>
        <v>0</v>
      </c>
      <c r="RB181" s="381"/>
      <c r="RC181" s="382"/>
      <c r="RD181" s="383"/>
      <c r="RE181" s="384"/>
      <c r="RF181" s="385"/>
      <c r="RG181" s="386"/>
      <c r="RH181" s="386"/>
      <c r="RI181" s="497"/>
      <c r="RJ181" s="497"/>
      <c r="RK181" s="501"/>
      <c r="RL181" s="501"/>
      <c r="RM181" s="501"/>
      <c r="RN181" s="501"/>
      <c r="RO181" s="502"/>
      <c r="RP181" s="503"/>
      <c r="RS181" s="381"/>
      <c r="RT181" s="382"/>
      <c r="RU181" s="383"/>
      <c r="RV181" s="384"/>
      <c r="RW181" s="385"/>
      <c r="RX181" s="386"/>
      <c r="RY181" s="386"/>
      <c r="RZ181" s="497"/>
      <c r="SA181" s="497"/>
      <c r="SB181" s="501"/>
      <c r="SC181" s="501"/>
      <c r="SD181" s="501"/>
      <c r="SE181" s="501"/>
      <c r="SF181" s="502"/>
      <c r="SG181" s="503"/>
      <c r="SJ181" s="381"/>
      <c r="SK181" s="382"/>
      <c r="SL181" s="383"/>
      <c r="SM181" s="384"/>
      <c r="SN181" s="385"/>
      <c r="SO181" s="386"/>
      <c r="SP181" s="386"/>
      <c r="SQ181" s="497"/>
      <c r="SR181" s="497"/>
      <c r="SS181" s="501"/>
      <c r="ST181" s="501"/>
      <c r="SU181" s="501"/>
      <c r="SV181" s="501"/>
      <c r="SW181" s="502"/>
      <c r="SX181" s="503"/>
    </row>
    <row r="182" spans="2:518" ht="35.25" hidden="1" customHeight="1" thickTop="1" thickBot="1">
      <c r="B182" s="577"/>
      <c r="C182" s="578"/>
      <c r="D182" s="579"/>
      <c r="E182" s="580"/>
      <c r="F182" s="581"/>
      <c r="G182" s="582"/>
      <c r="H182" s="595"/>
      <c r="K182" s="577"/>
      <c r="L182" s="767"/>
      <c r="M182" s="579"/>
      <c r="N182" s="580"/>
      <c r="O182" s="768"/>
      <c r="P182" s="582"/>
      <c r="Q182" s="1326"/>
      <c r="R182" s="497"/>
      <c r="S182" s="497"/>
      <c r="T182" s="498"/>
      <c r="U182" s="498"/>
      <c r="V182" s="498"/>
      <c r="W182" s="498"/>
      <c r="X182" s="504"/>
      <c r="Y182" s="500"/>
      <c r="Z182" s="486"/>
      <c r="AA182" s="486"/>
      <c r="AB182" s="577"/>
      <c r="AC182" s="767"/>
      <c r="AD182" s="579"/>
      <c r="AE182" s="580"/>
      <c r="AF182" s="768"/>
      <c r="AG182" s="582"/>
      <c r="AH182" s="1326"/>
      <c r="AI182" s="497"/>
      <c r="AJ182" s="497"/>
      <c r="AK182" s="498"/>
      <c r="AL182" s="498"/>
      <c r="AM182" s="498"/>
      <c r="AN182" s="498"/>
      <c r="AO182" s="504"/>
      <c r="AP182" s="500"/>
      <c r="AQ182" s="486"/>
      <c r="AR182" s="486"/>
      <c r="AS182" s="577"/>
      <c r="AT182" s="767"/>
      <c r="AU182" s="579"/>
      <c r="AV182" s="580"/>
      <c r="AW182" s="768"/>
      <c r="AX182" s="582"/>
      <c r="AY182" s="1326"/>
      <c r="AZ182" s="497"/>
      <c r="BA182" s="497"/>
      <c r="BB182" s="498"/>
      <c r="BC182" s="498"/>
      <c r="BD182" s="498"/>
      <c r="BE182" s="498"/>
      <c r="BF182" s="504"/>
      <c r="BG182" s="500"/>
      <c r="BJ182" s="577"/>
      <c r="BK182" s="767"/>
      <c r="BL182" s="579"/>
      <c r="BM182" s="580"/>
      <c r="BN182" s="768"/>
      <c r="BO182" s="582"/>
      <c r="BP182" s="1326"/>
      <c r="BQ182" s="497"/>
      <c r="BR182" s="497"/>
      <c r="BS182" s="498"/>
      <c r="BT182" s="498"/>
      <c r="BU182" s="498"/>
      <c r="BV182" s="498"/>
      <c r="BW182" s="504"/>
      <c r="BX182" s="500"/>
      <c r="CA182" s="577"/>
      <c r="CB182" s="767"/>
      <c r="CC182" s="579"/>
      <c r="CD182" s="580"/>
      <c r="CE182" s="768"/>
      <c r="CF182" s="582"/>
      <c r="CG182" s="1326"/>
      <c r="CH182" s="497"/>
      <c r="CI182" s="497"/>
      <c r="CJ182" s="498"/>
      <c r="CK182" s="498"/>
      <c r="CL182" s="498"/>
      <c r="CM182" s="498"/>
      <c r="CN182" s="504"/>
      <c r="CO182" s="500"/>
      <c r="CR182" s="577"/>
      <c r="CS182" s="767"/>
      <c r="CT182" s="579"/>
      <c r="CU182" s="580"/>
      <c r="CV182" s="768"/>
      <c r="CW182" s="582"/>
      <c r="CX182" s="1326"/>
      <c r="CY182" s="497"/>
      <c r="CZ182" s="497"/>
      <c r="DA182" s="498"/>
      <c r="DB182" s="498"/>
      <c r="DC182" s="498"/>
      <c r="DD182" s="498"/>
      <c r="DE182" s="504"/>
      <c r="DF182" s="500"/>
      <c r="DI182" s="577"/>
      <c r="DJ182" s="767"/>
      <c r="DK182" s="579"/>
      <c r="DL182" s="580"/>
      <c r="DM182" s="768"/>
      <c r="DN182" s="582"/>
      <c r="DO182" s="1326"/>
      <c r="DP182" s="497"/>
      <c r="DQ182" s="497"/>
      <c r="DR182" s="498"/>
      <c r="DS182" s="498"/>
      <c r="DT182" s="498"/>
      <c r="DU182" s="498"/>
      <c r="DV182" s="504"/>
      <c r="DW182" s="500"/>
      <c r="DZ182" s="577"/>
      <c r="EA182" s="767"/>
      <c r="EB182" s="579"/>
      <c r="EC182" s="580"/>
      <c r="ED182" s="768"/>
      <c r="EE182" s="582"/>
      <c r="EF182" s="1326"/>
      <c r="EG182" s="497"/>
      <c r="EH182" s="497"/>
      <c r="EI182" s="498"/>
      <c r="EJ182" s="498"/>
      <c r="EK182" s="498"/>
      <c r="EL182" s="498"/>
      <c r="EM182" s="504"/>
      <c r="EN182" s="500"/>
      <c r="EQ182" s="665"/>
      <c r="ER182" s="666"/>
      <c r="ES182" s="667"/>
      <c r="ET182" s="668"/>
      <c r="EU182" s="669"/>
      <c r="EV182" s="719"/>
      <c r="EW182" s="1326"/>
      <c r="EX182" s="497" t="e">
        <f t="shared" si="5043"/>
        <v>#N/A</v>
      </c>
      <c r="EY182" s="497" t="e">
        <f t="shared" si="5044"/>
        <v>#N/A</v>
      </c>
      <c r="EZ182" s="498" t="e">
        <f t="shared" si="5045"/>
        <v>#N/A</v>
      </c>
      <c r="FA182" s="498">
        <f t="shared" si="5157"/>
        <v>0</v>
      </c>
      <c r="FB182" s="498">
        <f t="shared" si="5158"/>
        <v>0</v>
      </c>
      <c r="FC182" s="498" t="e">
        <f t="shared" si="5046"/>
        <v>#N/A</v>
      </c>
      <c r="FD182" s="504">
        <f t="shared" si="5047"/>
        <v>0</v>
      </c>
      <c r="FE182" s="500">
        <f t="shared" si="5048"/>
        <v>0</v>
      </c>
      <c r="FH182" s="665"/>
      <c r="FI182" s="666"/>
      <c r="FJ182" s="667"/>
      <c r="FK182" s="668"/>
      <c r="FL182" s="669"/>
      <c r="FM182" s="719"/>
      <c r="FN182" s="1326"/>
      <c r="FO182" s="497" t="e">
        <f t="shared" si="5049"/>
        <v>#N/A</v>
      </c>
      <c r="FP182" s="497" t="e">
        <f t="shared" si="5050"/>
        <v>#N/A</v>
      </c>
      <c r="FQ182" s="498" t="e">
        <f t="shared" si="5051"/>
        <v>#N/A</v>
      </c>
      <c r="FR182" s="498">
        <f t="shared" si="5159"/>
        <v>0</v>
      </c>
      <c r="FS182" s="498">
        <f t="shared" si="5160"/>
        <v>0</v>
      </c>
      <c r="FT182" s="498" t="e">
        <f t="shared" si="5052"/>
        <v>#N/A</v>
      </c>
      <c r="FU182" s="504">
        <f t="shared" si="5053"/>
        <v>0</v>
      </c>
      <c r="FV182" s="500">
        <f t="shared" si="5054"/>
        <v>0</v>
      </c>
      <c r="FY182" s="665"/>
      <c r="FZ182" s="666"/>
      <c r="GA182" s="667"/>
      <c r="GB182" s="668"/>
      <c r="GC182" s="669"/>
      <c r="GD182" s="719"/>
      <c r="GE182" s="1326"/>
      <c r="GF182" s="497" t="e">
        <f t="shared" si="5055"/>
        <v>#N/A</v>
      </c>
      <c r="GG182" s="497" t="e">
        <f t="shared" si="5056"/>
        <v>#N/A</v>
      </c>
      <c r="GH182" s="498" t="e">
        <f t="shared" si="5057"/>
        <v>#N/A</v>
      </c>
      <c r="GI182" s="498">
        <f t="shared" si="5161"/>
        <v>0</v>
      </c>
      <c r="GJ182" s="498">
        <f t="shared" si="5162"/>
        <v>0</v>
      </c>
      <c r="GK182" s="498" t="e">
        <f t="shared" si="5058"/>
        <v>#N/A</v>
      </c>
      <c r="GL182" s="504">
        <f t="shared" si="5059"/>
        <v>0</v>
      </c>
      <c r="GM182" s="500">
        <f t="shared" si="5060"/>
        <v>0</v>
      </c>
      <c r="GP182" s="665"/>
      <c r="GQ182" s="666"/>
      <c r="GR182" s="667"/>
      <c r="GS182" s="668"/>
      <c r="GT182" s="669"/>
      <c r="GU182" s="719"/>
      <c r="GV182" s="1326"/>
      <c r="GW182" s="497" t="e">
        <f t="shared" si="5061"/>
        <v>#N/A</v>
      </c>
      <c r="GX182" s="497" t="e">
        <f t="shared" si="5062"/>
        <v>#N/A</v>
      </c>
      <c r="GY182" s="498" t="e">
        <f t="shared" si="5063"/>
        <v>#N/A</v>
      </c>
      <c r="GZ182" s="498">
        <f t="shared" si="5163"/>
        <v>0</v>
      </c>
      <c r="HA182" s="498">
        <f t="shared" si="5164"/>
        <v>0</v>
      </c>
      <c r="HB182" s="498" t="e">
        <f t="shared" si="5064"/>
        <v>#N/A</v>
      </c>
      <c r="HC182" s="504">
        <f t="shared" si="5065"/>
        <v>0</v>
      </c>
      <c r="HD182" s="500">
        <f t="shared" si="5066"/>
        <v>0</v>
      </c>
      <c r="HG182" s="665"/>
      <c r="HH182" s="666"/>
      <c r="HI182" s="667"/>
      <c r="HJ182" s="668"/>
      <c r="HK182" s="669"/>
      <c r="HL182" s="719"/>
      <c r="HM182" s="1326"/>
      <c r="HN182" s="497" t="e">
        <f t="shared" si="5067"/>
        <v>#N/A</v>
      </c>
      <c r="HO182" s="497" t="e">
        <f t="shared" si="5068"/>
        <v>#N/A</v>
      </c>
      <c r="HP182" s="498" t="e">
        <f t="shared" si="5069"/>
        <v>#N/A</v>
      </c>
      <c r="HQ182" s="498">
        <f t="shared" si="5165"/>
        <v>0</v>
      </c>
      <c r="HR182" s="498">
        <f t="shared" si="5166"/>
        <v>0</v>
      </c>
      <c r="HS182" s="498" t="e">
        <f t="shared" si="5070"/>
        <v>#N/A</v>
      </c>
      <c r="HT182" s="504">
        <f t="shared" si="5071"/>
        <v>0</v>
      </c>
      <c r="HU182" s="500">
        <f t="shared" si="5072"/>
        <v>0</v>
      </c>
      <c r="HX182" s="665"/>
      <c r="HY182" s="666"/>
      <c r="HZ182" s="667"/>
      <c r="IA182" s="668"/>
      <c r="IB182" s="669"/>
      <c r="IC182" s="719"/>
      <c r="ID182" s="1326"/>
      <c r="IE182" s="497" t="e">
        <f t="shared" si="5073"/>
        <v>#N/A</v>
      </c>
      <c r="IF182" s="497" t="e">
        <f t="shared" si="5074"/>
        <v>#N/A</v>
      </c>
      <c r="IG182" s="498" t="e">
        <f t="shared" si="5075"/>
        <v>#N/A</v>
      </c>
      <c r="IH182" s="498">
        <f t="shared" si="5167"/>
        <v>0</v>
      </c>
      <c r="II182" s="498">
        <f t="shared" si="5168"/>
        <v>0</v>
      </c>
      <c r="IJ182" s="498" t="e">
        <f t="shared" si="5076"/>
        <v>#N/A</v>
      </c>
      <c r="IK182" s="504">
        <f t="shared" si="5077"/>
        <v>0</v>
      </c>
      <c r="IL182" s="500">
        <f t="shared" si="5078"/>
        <v>0</v>
      </c>
      <c r="IO182" s="665"/>
      <c r="IP182" s="666"/>
      <c r="IQ182" s="667"/>
      <c r="IR182" s="668"/>
      <c r="IS182" s="669"/>
      <c r="IT182" s="719"/>
      <c r="IU182" s="1326"/>
      <c r="IV182" s="497" t="e">
        <f t="shared" si="5079"/>
        <v>#N/A</v>
      </c>
      <c r="IW182" s="497" t="e">
        <f t="shared" si="5080"/>
        <v>#N/A</v>
      </c>
      <c r="IX182" s="498" t="e">
        <f t="shared" si="5081"/>
        <v>#N/A</v>
      </c>
      <c r="IY182" s="498">
        <f t="shared" si="5169"/>
        <v>0</v>
      </c>
      <c r="IZ182" s="498">
        <f t="shared" si="5170"/>
        <v>0</v>
      </c>
      <c r="JA182" s="498" t="e">
        <f t="shared" si="5082"/>
        <v>#N/A</v>
      </c>
      <c r="JB182" s="504">
        <f t="shared" si="5083"/>
        <v>0</v>
      </c>
      <c r="JC182" s="500">
        <f t="shared" si="5084"/>
        <v>0</v>
      </c>
      <c r="JF182" s="665"/>
      <c r="JG182" s="666"/>
      <c r="JH182" s="667"/>
      <c r="JI182" s="668"/>
      <c r="JJ182" s="669"/>
      <c r="JK182" s="719"/>
      <c r="JL182" s="1326"/>
      <c r="JM182" s="497" t="e">
        <f t="shared" si="5085"/>
        <v>#N/A</v>
      </c>
      <c r="JN182" s="497" t="e">
        <f t="shared" si="5086"/>
        <v>#N/A</v>
      </c>
      <c r="JO182" s="498" t="e">
        <f t="shared" si="5087"/>
        <v>#N/A</v>
      </c>
      <c r="JP182" s="498">
        <f t="shared" si="5171"/>
        <v>0</v>
      </c>
      <c r="JQ182" s="498">
        <f t="shared" si="5172"/>
        <v>0</v>
      </c>
      <c r="JR182" s="498" t="e">
        <f t="shared" si="5088"/>
        <v>#N/A</v>
      </c>
      <c r="JS182" s="504">
        <f t="shared" si="5089"/>
        <v>0</v>
      </c>
      <c r="JT182" s="500">
        <f t="shared" si="5090"/>
        <v>0</v>
      </c>
      <c r="JW182" s="665"/>
      <c r="JX182" s="666"/>
      <c r="JY182" s="667"/>
      <c r="JZ182" s="668"/>
      <c r="KA182" s="669"/>
      <c r="KB182" s="719"/>
      <c r="KC182" s="1326"/>
      <c r="KD182" s="497" t="e">
        <f t="shared" si="5091"/>
        <v>#N/A</v>
      </c>
      <c r="KE182" s="497" t="e">
        <f t="shared" si="5092"/>
        <v>#N/A</v>
      </c>
      <c r="KF182" s="498" t="e">
        <f t="shared" si="5093"/>
        <v>#N/A</v>
      </c>
      <c r="KG182" s="498">
        <f t="shared" si="5173"/>
        <v>0</v>
      </c>
      <c r="KH182" s="498">
        <f t="shared" si="5174"/>
        <v>0</v>
      </c>
      <c r="KI182" s="498" t="e">
        <f t="shared" si="5094"/>
        <v>#N/A</v>
      </c>
      <c r="KJ182" s="504">
        <f t="shared" si="5095"/>
        <v>0</v>
      </c>
      <c r="KK182" s="500">
        <f t="shared" si="5096"/>
        <v>0</v>
      </c>
      <c r="KN182" s="665"/>
      <c r="KO182" s="666"/>
      <c r="KP182" s="667"/>
      <c r="KQ182" s="668"/>
      <c r="KR182" s="669"/>
      <c r="KS182" s="719"/>
      <c r="KT182" s="1326"/>
      <c r="KU182" s="497" t="e">
        <f t="shared" si="5097"/>
        <v>#N/A</v>
      </c>
      <c r="KV182" s="497" t="e">
        <f t="shared" si="5098"/>
        <v>#N/A</v>
      </c>
      <c r="KW182" s="498" t="e">
        <f t="shared" si="5099"/>
        <v>#N/A</v>
      </c>
      <c r="KX182" s="498">
        <f t="shared" si="5175"/>
        <v>0</v>
      </c>
      <c r="KY182" s="498">
        <f t="shared" si="5176"/>
        <v>0</v>
      </c>
      <c r="KZ182" s="498" t="e">
        <f t="shared" si="5100"/>
        <v>#N/A</v>
      </c>
      <c r="LA182" s="504">
        <f t="shared" si="5101"/>
        <v>0</v>
      </c>
      <c r="LB182" s="500">
        <f t="shared" si="5102"/>
        <v>0</v>
      </c>
      <c r="LE182" s="665"/>
      <c r="LF182" s="666"/>
      <c r="LG182" s="667"/>
      <c r="LH182" s="668"/>
      <c r="LI182" s="669"/>
      <c r="LJ182" s="719"/>
      <c r="LK182" s="1326"/>
      <c r="LL182" s="497" t="e">
        <f t="shared" si="5103"/>
        <v>#N/A</v>
      </c>
      <c r="LM182" s="497" t="e">
        <f t="shared" si="5104"/>
        <v>#N/A</v>
      </c>
      <c r="LN182" s="498" t="e">
        <f t="shared" si="5105"/>
        <v>#N/A</v>
      </c>
      <c r="LO182" s="498">
        <f t="shared" si="5177"/>
        <v>0</v>
      </c>
      <c r="LP182" s="498">
        <f t="shared" si="5178"/>
        <v>0</v>
      </c>
      <c r="LQ182" s="498" t="e">
        <f t="shared" si="5106"/>
        <v>#N/A</v>
      </c>
      <c r="LR182" s="504">
        <f t="shared" si="5107"/>
        <v>0</v>
      </c>
      <c r="LS182" s="500">
        <f t="shared" si="5108"/>
        <v>0</v>
      </c>
      <c r="LV182" s="665"/>
      <c r="LW182" s="666"/>
      <c r="LX182" s="667"/>
      <c r="LY182" s="668"/>
      <c r="LZ182" s="669"/>
      <c r="MA182" s="719"/>
      <c r="MB182" s="1326"/>
      <c r="MC182" s="497" t="e">
        <f t="shared" si="5109"/>
        <v>#N/A</v>
      </c>
      <c r="MD182" s="497" t="e">
        <f t="shared" si="5110"/>
        <v>#N/A</v>
      </c>
      <c r="ME182" s="498" t="e">
        <f t="shared" si="5111"/>
        <v>#N/A</v>
      </c>
      <c r="MF182" s="498">
        <f t="shared" si="5179"/>
        <v>0</v>
      </c>
      <c r="MG182" s="498">
        <f t="shared" si="5180"/>
        <v>0</v>
      </c>
      <c r="MH182" s="498" t="e">
        <f t="shared" si="5112"/>
        <v>#N/A</v>
      </c>
      <c r="MI182" s="504">
        <f t="shared" si="5113"/>
        <v>0</v>
      </c>
      <c r="MJ182" s="500">
        <f t="shared" si="5114"/>
        <v>0</v>
      </c>
      <c r="MM182" s="665"/>
      <c r="MN182" s="666"/>
      <c r="MO182" s="667"/>
      <c r="MP182" s="668"/>
      <c r="MQ182" s="669"/>
      <c r="MR182" s="719"/>
      <c r="MS182" s="1326"/>
      <c r="MT182" s="497" t="e">
        <f t="shared" si="5115"/>
        <v>#N/A</v>
      </c>
      <c r="MU182" s="497" t="e">
        <f t="shared" si="5116"/>
        <v>#N/A</v>
      </c>
      <c r="MV182" s="498" t="e">
        <f t="shared" si="5117"/>
        <v>#N/A</v>
      </c>
      <c r="MW182" s="498">
        <f t="shared" si="5181"/>
        <v>0</v>
      </c>
      <c r="MX182" s="498">
        <f t="shared" si="5182"/>
        <v>0</v>
      </c>
      <c r="MY182" s="498" t="e">
        <f t="shared" si="5118"/>
        <v>#N/A</v>
      </c>
      <c r="MZ182" s="504">
        <f t="shared" si="5119"/>
        <v>0</v>
      </c>
      <c r="NA182" s="500">
        <f t="shared" si="5120"/>
        <v>0</v>
      </c>
      <c r="ND182" s="665"/>
      <c r="NE182" s="666"/>
      <c r="NF182" s="667"/>
      <c r="NG182" s="668"/>
      <c r="NH182" s="669"/>
      <c r="NI182" s="719"/>
      <c r="NJ182" s="1326"/>
      <c r="NK182" s="497" t="e">
        <f t="shared" si="5121"/>
        <v>#N/A</v>
      </c>
      <c r="NL182" s="497" t="e">
        <f t="shared" si="5122"/>
        <v>#N/A</v>
      </c>
      <c r="NM182" s="498" t="e">
        <f t="shared" si="5123"/>
        <v>#N/A</v>
      </c>
      <c r="NN182" s="498">
        <f t="shared" si="5183"/>
        <v>0</v>
      </c>
      <c r="NO182" s="498">
        <f t="shared" si="5184"/>
        <v>0</v>
      </c>
      <c r="NP182" s="498" t="e">
        <f t="shared" si="5124"/>
        <v>#N/A</v>
      </c>
      <c r="NQ182" s="504">
        <f t="shared" si="5125"/>
        <v>0</v>
      </c>
      <c r="NR182" s="500">
        <f t="shared" si="5126"/>
        <v>0</v>
      </c>
      <c r="NU182" s="665"/>
      <c r="NV182" s="666"/>
      <c r="NW182" s="667"/>
      <c r="NX182" s="668"/>
      <c r="NY182" s="669"/>
      <c r="NZ182" s="719"/>
      <c r="OA182" s="1326"/>
      <c r="OB182" s="497" t="e">
        <f t="shared" si="5127"/>
        <v>#N/A</v>
      </c>
      <c r="OC182" s="497" t="e">
        <f t="shared" si="5128"/>
        <v>#N/A</v>
      </c>
      <c r="OD182" s="498" t="e">
        <f t="shared" si="5129"/>
        <v>#N/A</v>
      </c>
      <c r="OE182" s="498">
        <f t="shared" si="5185"/>
        <v>0</v>
      </c>
      <c r="OF182" s="498">
        <f t="shared" si="5186"/>
        <v>0</v>
      </c>
      <c r="OG182" s="498" t="e">
        <f t="shared" si="5130"/>
        <v>#N/A</v>
      </c>
      <c r="OH182" s="504">
        <f t="shared" si="5131"/>
        <v>0</v>
      </c>
      <c r="OI182" s="500">
        <f t="shared" si="5132"/>
        <v>0</v>
      </c>
      <c r="OL182" s="665"/>
      <c r="OM182" s="666"/>
      <c r="ON182" s="667"/>
      <c r="OO182" s="668"/>
      <c r="OP182" s="669"/>
      <c r="OQ182" s="719"/>
      <c r="OR182" s="1326"/>
      <c r="OS182" s="497" t="e">
        <f t="shared" si="5133"/>
        <v>#N/A</v>
      </c>
      <c r="OT182" s="497" t="e">
        <f t="shared" si="5134"/>
        <v>#N/A</v>
      </c>
      <c r="OU182" s="498" t="e">
        <f t="shared" si="5135"/>
        <v>#N/A</v>
      </c>
      <c r="OV182" s="498">
        <f t="shared" si="5187"/>
        <v>0</v>
      </c>
      <c r="OW182" s="498">
        <f t="shared" si="5188"/>
        <v>0</v>
      </c>
      <c r="OX182" s="498" t="e">
        <f t="shared" si="5136"/>
        <v>#N/A</v>
      </c>
      <c r="OY182" s="504">
        <f t="shared" si="5137"/>
        <v>0</v>
      </c>
      <c r="OZ182" s="500">
        <f t="shared" si="5138"/>
        <v>0</v>
      </c>
      <c r="PC182" s="665"/>
      <c r="PD182" s="666"/>
      <c r="PE182" s="667"/>
      <c r="PF182" s="668"/>
      <c r="PG182" s="669"/>
      <c r="PH182" s="719"/>
      <c r="PI182" s="1326"/>
      <c r="PJ182" s="497" t="e">
        <f t="shared" si="5139"/>
        <v>#N/A</v>
      </c>
      <c r="PK182" s="497" t="e">
        <f t="shared" si="5140"/>
        <v>#N/A</v>
      </c>
      <c r="PL182" s="498" t="e">
        <f t="shared" si="5141"/>
        <v>#N/A</v>
      </c>
      <c r="PM182" s="498">
        <f t="shared" si="5189"/>
        <v>0</v>
      </c>
      <c r="PN182" s="498">
        <f t="shared" si="5190"/>
        <v>0</v>
      </c>
      <c r="PO182" s="498" t="e">
        <f t="shared" si="5142"/>
        <v>#N/A</v>
      </c>
      <c r="PP182" s="504">
        <f t="shared" si="5143"/>
        <v>0</v>
      </c>
      <c r="PQ182" s="500">
        <f t="shared" si="5144"/>
        <v>0</v>
      </c>
      <c r="PT182" s="665"/>
      <c r="PU182" s="666"/>
      <c r="PV182" s="667"/>
      <c r="PW182" s="668"/>
      <c r="PX182" s="669"/>
      <c r="PY182" s="719"/>
      <c r="PZ182" s="1326"/>
      <c r="QA182" s="497" t="e">
        <f t="shared" si="5145"/>
        <v>#N/A</v>
      </c>
      <c r="QB182" s="497" t="e">
        <f t="shared" si="5146"/>
        <v>#N/A</v>
      </c>
      <c r="QC182" s="498" t="e">
        <f t="shared" si="5147"/>
        <v>#N/A</v>
      </c>
      <c r="QD182" s="498">
        <f t="shared" si="5191"/>
        <v>0</v>
      </c>
      <c r="QE182" s="498">
        <f t="shared" si="5192"/>
        <v>0</v>
      </c>
      <c r="QF182" s="498" t="e">
        <f t="shared" si="5148"/>
        <v>#N/A</v>
      </c>
      <c r="QG182" s="504">
        <f t="shared" si="5149"/>
        <v>0</v>
      </c>
      <c r="QH182" s="500">
        <f t="shared" si="5150"/>
        <v>0</v>
      </c>
      <c r="QK182" s="665"/>
      <c r="QL182" s="666"/>
      <c r="QM182" s="667"/>
      <c r="QN182" s="668"/>
      <c r="QO182" s="669"/>
      <c r="QP182" s="719"/>
      <c r="QQ182" s="1326"/>
      <c r="QR182" s="497" t="e">
        <f t="shared" si="5151"/>
        <v>#N/A</v>
      </c>
      <c r="QS182" s="497" t="e">
        <f t="shared" si="5152"/>
        <v>#N/A</v>
      </c>
      <c r="QT182" s="498" t="e">
        <f t="shared" si="5153"/>
        <v>#N/A</v>
      </c>
      <c r="QU182" s="498">
        <f t="shared" si="5193"/>
        <v>0</v>
      </c>
      <c r="QV182" s="498">
        <f t="shared" si="5194"/>
        <v>0</v>
      </c>
      <c r="QW182" s="498" t="e">
        <f t="shared" si="5154"/>
        <v>#N/A</v>
      </c>
      <c r="QX182" s="504">
        <f t="shared" si="5155"/>
        <v>0</v>
      </c>
      <c r="QY182" s="500">
        <f t="shared" si="5156"/>
        <v>0</v>
      </c>
      <c r="RB182" s="381"/>
      <c r="RC182" s="382"/>
      <c r="RD182" s="383"/>
      <c r="RE182" s="384"/>
      <c r="RF182" s="385"/>
      <c r="RG182" s="386"/>
      <c r="RH182" s="386"/>
      <c r="RI182" s="497"/>
      <c r="RJ182" s="497"/>
      <c r="RK182" s="501"/>
      <c r="RL182" s="501"/>
      <c r="RM182" s="501"/>
      <c r="RN182" s="501"/>
      <c r="RO182" s="502"/>
      <c r="RP182" s="503"/>
      <c r="RS182" s="381"/>
      <c r="RT182" s="382"/>
      <c r="RU182" s="383"/>
      <c r="RV182" s="384"/>
      <c r="RW182" s="385"/>
      <c r="RX182" s="386"/>
      <c r="RY182" s="386"/>
      <c r="RZ182" s="497"/>
      <c r="SA182" s="497"/>
      <c r="SB182" s="501"/>
      <c r="SC182" s="501"/>
      <c r="SD182" s="501"/>
      <c r="SE182" s="501"/>
      <c r="SF182" s="502"/>
      <c r="SG182" s="503"/>
      <c r="SJ182" s="381"/>
      <c r="SK182" s="382"/>
      <c r="SL182" s="383"/>
      <c r="SM182" s="384"/>
      <c r="SN182" s="385"/>
      <c r="SO182" s="386"/>
      <c r="SP182" s="386"/>
      <c r="SQ182" s="497"/>
      <c r="SR182" s="497"/>
      <c r="SS182" s="501"/>
      <c r="ST182" s="501"/>
      <c r="SU182" s="501"/>
      <c r="SV182" s="501"/>
      <c r="SW182" s="502"/>
      <c r="SX182" s="503"/>
    </row>
    <row r="183" spans="2:518" ht="35.25" hidden="1" customHeight="1" thickTop="1" thickBot="1">
      <c r="B183" s="577"/>
      <c r="C183" s="578"/>
      <c r="D183" s="579"/>
      <c r="E183" s="580"/>
      <c r="F183" s="581"/>
      <c r="G183" s="582"/>
      <c r="H183" s="595"/>
      <c r="K183" s="577"/>
      <c r="L183" s="767"/>
      <c r="M183" s="579"/>
      <c r="N183" s="580"/>
      <c r="O183" s="768"/>
      <c r="P183" s="582"/>
      <c r="Q183" s="1326"/>
      <c r="R183" s="497"/>
      <c r="S183" s="497"/>
      <c r="T183" s="498"/>
      <c r="U183" s="498"/>
      <c r="V183" s="498"/>
      <c r="W183" s="498"/>
      <c r="X183" s="504"/>
      <c r="Y183" s="500"/>
      <c r="Z183" s="486"/>
      <c r="AA183" s="486"/>
      <c r="AB183" s="577"/>
      <c r="AC183" s="767"/>
      <c r="AD183" s="579"/>
      <c r="AE183" s="580"/>
      <c r="AF183" s="768"/>
      <c r="AG183" s="582"/>
      <c r="AH183" s="1326"/>
      <c r="AI183" s="497"/>
      <c r="AJ183" s="497"/>
      <c r="AK183" s="498"/>
      <c r="AL183" s="498"/>
      <c r="AM183" s="498"/>
      <c r="AN183" s="498"/>
      <c r="AO183" s="504"/>
      <c r="AP183" s="500"/>
      <c r="AQ183" s="486"/>
      <c r="AR183" s="486"/>
      <c r="AS183" s="577"/>
      <c r="AT183" s="767"/>
      <c r="AU183" s="579"/>
      <c r="AV183" s="580"/>
      <c r="AW183" s="768"/>
      <c r="AX183" s="582"/>
      <c r="AY183" s="1326"/>
      <c r="AZ183" s="497"/>
      <c r="BA183" s="497"/>
      <c r="BB183" s="498"/>
      <c r="BC183" s="498"/>
      <c r="BD183" s="498"/>
      <c r="BE183" s="498"/>
      <c r="BF183" s="504"/>
      <c r="BG183" s="500"/>
      <c r="BJ183" s="577"/>
      <c r="BK183" s="767"/>
      <c r="BL183" s="579"/>
      <c r="BM183" s="580"/>
      <c r="BN183" s="768"/>
      <c r="BO183" s="582"/>
      <c r="BP183" s="1326"/>
      <c r="BQ183" s="497"/>
      <c r="BR183" s="497"/>
      <c r="BS183" s="498"/>
      <c r="BT183" s="498"/>
      <c r="BU183" s="498"/>
      <c r="BV183" s="498"/>
      <c r="BW183" s="504"/>
      <c r="BX183" s="500"/>
      <c r="CA183" s="577"/>
      <c r="CB183" s="767"/>
      <c r="CC183" s="579"/>
      <c r="CD183" s="580"/>
      <c r="CE183" s="768"/>
      <c r="CF183" s="582"/>
      <c r="CG183" s="1326"/>
      <c r="CH183" s="497"/>
      <c r="CI183" s="497"/>
      <c r="CJ183" s="498"/>
      <c r="CK183" s="498"/>
      <c r="CL183" s="498"/>
      <c r="CM183" s="498"/>
      <c r="CN183" s="504"/>
      <c r="CO183" s="500"/>
      <c r="CR183" s="577"/>
      <c r="CS183" s="767"/>
      <c r="CT183" s="579"/>
      <c r="CU183" s="580"/>
      <c r="CV183" s="768"/>
      <c r="CW183" s="582"/>
      <c r="CX183" s="1326"/>
      <c r="CY183" s="497"/>
      <c r="CZ183" s="497"/>
      <c r="DA183" s="498"/>
      <c r="DB183" s="498"/>
      <c r="DC183" s="498"/>
      <c r="DD183" s="498"/>
      <c r="DE183" s="504"/>
      <c r="DF183" s="500"/>
      <c r="DI183" s="577"/>
      <c r="DJ183" s="767"/>
      <c r="DK183" s="579"/>
      <c r="DL183" s="580"/>
      <c r="DM183" s="768"/>
      <c r="DN183" s="582"/>
      <c r="DO183" s="1326"/>
      <c r="DP183" s="497"/>
      <c r="DQ183" s="497"/>
      <c r="DR183" s="498"/>
      <c r="DS183" s="498"/>
      <c r="DT183" s="498"/>
      <c r="DU183" s="498"/>
      <c r="DV183" s="504"/>
      <c r="DW183" s="500"/>
      <c r="DZ183" s="577"/>
      <c r="EA183" s="767"/>
      <c r="EB183" s="579"/>
      <c r="EC183" s="580"/>
      <c r="ED183" s="768"/>
      <c r="EE183" s="582"/>
      <c r="EF183" s="1326"/>
      <c r="EG183" s="497"/>
      <c r="EH183" s="497"/>
      <c r="EI183" s="498"/>
      <c r="EJ183" s="498"/>
      <c r="EK183" s="498"/>
      <c r="EL183" s="498"/>
      <c r="EM183" s="504"/>
      <c r="EN183" s="500"/>
      <c r="EQ183" s="665"/>
      <c r="ER183" s="666"/>
      <c r="ES183" s="667"/>
      <c r="ET183" s="668"/>
      <c r="EU183" s="669"/>
      <c r="EV183" s="719"/>
      <c r="EW183" s="1326"/>
      <c r="EX183" s="497" t="e">
        <f t="shared" si="5043"/>
        <v>#N/A</v>
      </c>
      <c r="EY183" s="497" t="e">
        <f t="shared" si="5044"/>
        <v>#N/A</v>
      </c>
      <c r="EZ183" s="498" t="e">
        <f t="shared" si="5045"/>
        <v>#N/A</v>
      </c>
      <c r="FA183" s="498">
        <f t="shared" si="5157"/>
        <v>0</v>
      </c>
      <c r="FB183" s="498">
        <f t="shared" si="5158"/>
        <v>0</v>
      </c>
      <c r="FC183" s="498" t="e">
        <f t="shared" si="5046"/>
        <v>#N/A</v>
      </c>
      <c r="FD183" s="504">
        <f t="shared" si="5047"/>
        <v>0</v>
      </c>
      <c r="FE183" s="500">
        <f t="shared" si="5048"/>
        <v>0</v>
      </c>
      <c r="FH183" s="665"/>
      <c r="FI183" s="666"/>
      <c r="FJ183" s="667"/>
      <c r="FK183" s="668"/>
      <c r="FL183" s="669"/>
      <c r="FM183" s="719"/>
      <c r="FN183" s="1326"/>
      <c r="FO183" s="497" t="e">
        <f t="shared" si="5049"/>
        <v>#N/A</v>
      </c>
      <c r="FP183" s="497" t="e">
        <f t="shared" si="5050"/>
        <v>#N/A</v>
      </c>
      <c r="FQ183" s="498" t="e">
        <f t="shared" si="5051"/>
        <v>#N/A</v>
      </c>
      <c r="FR183" s="498">
        <f t="shared" si="5159"/>
        <v>0</v>
      </c>
      <c r="FS183" s="498">
        <f t="shared" si="5160"/>
        <v>0</v>
      </c>
      <c r="FT183" s="498" t="e">
        <f t="shared" si="5052"/>
        <v>#N/A</v>
      </c>
      <c r="FU183" s="504">
        <f t="shared" si="5053"/>
        <v>0</v>
      </c>
      <c r="FV183" s="500">
        <f t="shared" si="5054"/>
        <v>0</v>
      </c>
      <c r="FY183" s="665"/>
      <c r="FZ183" s="666"/>
      <c r="GA183" s="667"/>
      <c r="GB183" s="668"/>
      <c r="GC183" s="669"/>
      <c r="GD183" s="719"/>
      <c r="GE183" s="1326"/>
      <c r="GF183" s="497" t="e">
        <f t="shared" si="5055"/>
        <v>#N/A</v>
      </c>
      <c r="GG183" s="497" t="e">
        <f t="shared" si="5056"/>
        <v>#N/A</v>
      </c>
      <c r="GH183" s="498" t="e">
        <f t="shared" si="5057"/>
        <v>#N/A</v>
      </c>
      <c r="GI183" s="498">
        <f t="shared" si="5161"/>
        <v>0</v>
      </c>
      <c r="GJ183" s="498">
        <f t="shared" si="5162"/>
        <v>0</v>
      </c>
      <c r="GK183" s="498" t="e">
        <f t="shared" si="5058"/>
        <v>#N/A</v>
      </c>
      <c r="GL183" s="504">
        <f t="shared" si="5059"/>
        <v>0</v>
      </c>
      <c r="GM183" s="500">
        <f t="shared" si="5060"/>
        <v>0</v>
      </c>
      <c r="GP183" s="665"/>
      <c r="GQ183" s="666"/>
      <c r="GR183" s="667"/>
      <c r="GS183" s="668"/>
      <c r="GT183" s="669"/>
      <c r="GU183" s="719"/>
      <c r="GV183" s="1326"/>
      <c r="GW183" s="497" t="e">
        <f t="shared" si="5061"/>
        <v>#N/A</v>
      </c>
      <c r="GX183" s="497" t="e">
        <f t="shared" si="5062"/>
        <v>#N/A</v>
      </c>
      <c r="GY183" s="498" t="e">
        <f t="shared" si="5063"/>
        <v>#N/A</v>
      </c>
      <c r="GZ183" s="498">
        <f t="shared" si="5163"/>
        <v>0</v>
      </c>
      <c r="HA183" s="498">
        <f t="shared" si="5164"/>
        <v>0</v>
      </c>
      <c r="HB183" s="498" t="e">
        <f t="shared" si="5064"/>
        <v>#N/A</v>
      </c>
      <c r="HC183" s="504">
        <f t="shared" si="5065"/>
        <v>0</v>
      </c>
      <c r="HD183" s="500">
        <f t="shared" si="5066"/>
        <v>0</v>
      </c>
      <c r="HG183" s="665"/>
      <c r="HH183" s="666"/>
      <c r="HI183" s="667"/>
      <c r="HJ183" s="668"/>
      <c r="HK183" s="669"/>
      <c r="HL183" s="719"/>
      <c r="HM183" s="1326"/>
      <c r="HN183" s="497" t="e">
        <f t="shared" si="5067"/>
        <v>#N/A</v>
      </c>
      <c r="HO183" s="497" t="e">
        <f t="shared" si="5068"/>
        <v>#N/A</v>
      </c>
      <c r="HP183" s="498" t="e">
        <f t="shared" si="5069"/>
        <v>#N/A</v>
      </c>
      <c r="HQ183" s="498">
        <f t="shared" si="5165"/>
        <v>0</v>
      </c>
      <c r="HR183" s="498">
        <f t="shared" si="5166"/>
        <v>0</v>
      </c>
      <c r="HS183" s="498" t="e">
        <f t="shared" si="5070"/>
        <v>#N/A</v>
      </c>
      <c r="HT183" s="504">
        <f t="shared" si="5071"/>
        <v>0</v>
      </c>
      <c r="HU183" s="500">
        <f t="shared" si="5072"/>
        <v>0</v>
      </c>
      <c r="HX183" s="665"/>
      <c r="HY183" s="666"/>
      <c r="HZ183" s="667"/>
      <c r="IA183" s="668"/>
      <c r="IB183" s="669"/>
      <c r="IC183" s="719"/>
      <c r="ID183" s="1326"/>
      <c r="IE183" s="497" t="e">
        <f t="shared" si="5073"/>
        <v>#N/A</v>
      </c>
      <c r="IF183" s="497" t="e">
        <f t="shared" si="5074"/>
        <v>#N/A</v>
      </c>
      <c r="IG183" s="498" t="e">
        <f t="shared" si="5075"/>
        <v>#N/A</v>
      </c>
      <c r="IH183" s="498">
        <f t="shared" si="5167"/>
        <v>0</v>
      </c>
      <c r="II183" s="498">
        <f t="shared" si="5168"/>
        <v>0</v>
      </c>
      <c r="IJ183" s="498" t="e">
        <f t="shared" si="5076"/>
        <v>#N/A</v>
      </c>
      <c r="IK183" s="504">
        <f t="shared" si="5077"/>
        <v>0</v>
      </c>
      <c r="IL183" s="500">
        <f t="shared" si="5078"/>
        <v>0</v>
      </c>
      <c r="IO183" s="665"/>
      <c r="IP183" s="666"/>
      <c r="IQ183" s="667"/>
      <c r="IR183" s="668"/>
      <c r="IS183" s="669"/>
      <c r="IT183" s="719"/>
      <c r="IU183" s="1326"/>
      <c r="IV183" s="497" t="e">
        <f t="shared" si="5079"/>
        <v>#N/A</v>
      </c>
      <c r="IW183" s="497" t="e">
        <f t="shared" si="5080"/>
        <v>#N/A</v>
      </c>
      <c r="IX183" s="498" t="e">
        <f t="shared" si="5081"/>
        <v>#N/A</v>
      </c>
      <c r="IY183" s="498">
        <f t="shared" si="5169"/>
        <v>0</v>
      </c>
      <c r="IZ183" s="498">
        <f t="shared" si="5170"/>
        <v>0</v>
      </c>
      <c r="JA183" s="498" t="e">
        <f t="shared" si="5082"/>
        <v>#N/A</v>
      </c>
      <c r="JB183" s="504">
        <f t="shared" si="5083"/>
        <v>0</v>
      </c>
      <c r="JC183" s="500">
        <f t="shared" si="5084"/>
        <v>0</v>
      </c>
      <c r="JF183" s="665"/>
      <c r="JG183" s="666"/>
      <c r="JH183" s="667"/>
      <c r="JI183" s="668"/>
      <c r="JJ183" s="669"/>
      <c r="JK183" s="719"/>
      <c r="JL183" s="1326"/>
      <c r="JM183" s="497" t="e">
        <f t="shared" si="5085"/>
        <v>#N/A</v>
      </c>
      <c r="JN183" s="497" t="e">
        <f t="shared" si="5086"/>
        <v>#N/A</v>
      </c>
      <c r="JO183" s="498" t="e">
        <f t="shared" si="5087"/>
        <v>#N/A</v>
      </c>
      <c r="JP183" s="498">
        <f t="shared" si="5171"/>
        <v>0</v>
      </c>
      <c r="JQ183" s="498">
        <f t="shared" si="5172"/>
        <v>0</v>
      </c>
      <c r="JR183" s="498" t="e">
        <f t="shared" si="5088"/>
        <v>#N/A</v>
      </c>
      <c r="JS183" s="504">
        <f t="shared" si="5089"/>
        <v>0</v>
      </c>
      <c r="JT183" s="500">
        <f t="shared" si="5090"/>
        <v>0</v>
      </c>
      <c r="JW183" s="665"/>
      <c r="JX183" s="666"/>
      <c r="JY183" s="667"/>
      <c r="JZ183" s="668"/>
      <c r="KA183" s="669"/>
      <c r="KB183" s="719"/>
      <c r="KC183" s="1326"/>
      <c r="KD183" s="497" t="e">
        <f t="shared" si="5091"/>
        <v>#N/A</v>
      </c>
      <c r="KE183" s="497" t="e">
        <f t="shared" si="5092"/>
        <v>#N/A</v>
      </c>
      <c r="KF183" s="498" t="e">
        <f t="shared" si="5093"/>
        <v>#N/A</v>
      </c>
      <c r="KG183" s="498">
        <f t="shared" si="5173"/>
        <v>0</v>
      </c>
      <c r="KH183" s="498">
        <f t="shared" si="5174"/>
        <v>0</v>
      </c>
      <c r="KI183" s="498" t="e">
        <f t="shared" si="5094"/>
        <v>#N/A</v>
      </c>
      <c r="KJ183" s="504">
        <f t="shared" si="5095"/>
        <v>0</v>
      </c>
      <c r="KK183" s="500">
        <f t="shared" si="5096"/>
        <v>0</v>
      </c>
      <c r="KN183" s="665"/>
      <c r="KO183" s="666"/>
      <c r="KP183" s="667"/>
      <c r="KQ183" s="668"/>
      <c r="KR183" s="669"/>
      <c r="KS183" s="719"/>
      <c r="KT183" s="1326"/>
      <c r="KU183" s="497" t="e">
        <f t="shared" si="5097"/>
        <v>#N/A</v>
      </c>
      <c r="KV183" s="497" t="e">
        <f t="shared" si="5098"/>
        <v>#N/A</v>
      </c>
      <c r="KW183" s="498" t="e">
        <f t="shared" si="5099"/>
        <v>#N/A</v>
      </c>
      <c r="KX183" s="498">
        <f t="shared" si="5175"/>
        <v>0</v>
      </c>
      <c r="KY183" s="498">
        <f t="shared" si="5176"/>
        <v>0</v>
      </c>
      <c r="KZ183" s="498" t="e">
        <f t="shared" si="5100"/>
        <v>#N/A</v>
      </c>
      <c r="LA183" s="504">
        <f t="shared" si="5101"/>
        <v>0</v>
      </c>
      <c r="LB183" s="500">
        <f t="shared" si="5102"/>
        <v>0</v>
      </c>
      <c r="LE183" s="665"/>
      <c r="LF183" s="666"/>
      <c r="LG183" s="667"/>
      <c r="LH183" s="668"/>
      <c r="LI183" s="669"/>
      <c r="LJ183" s="719"/>
      <c r="LK183" s="1326"/>
      <c r="LL183" s="497" t="e">
        <f t="shared" si="5103"/>
        <v>#N/A</v>
      </c>
      <c r="LM183" s="497" t="e">
        <f t="shared" si="5104"/>
        <v>#N/A</v>
      </c>
      <c r="LN183" s="498" t="e">
        <f t="shared" si="5105"/>
        <v>#N/A</v>
      </c>
      <c r="LO183" s="498">
        <f t="shared" si="5177"/>
        <v>0</v>
      </c>
      <c r="LP183" s="498">
        <f t="shared" si="5178"/>
        <v>0</v>
      </c>
      <c r="LQ183" s="498" t="e">
        <f t="shared" si="5106"/>
        <v>#N/A</v>
      </c>
      <c r="LR183" s="504">
        <f t="shared" si="5107"/>
        <v>0</v>
      </c>
      <c r="LS183" s="500">
        <f t="shared" si="5108"/>
        <v>0</v>
      </c>
      <c r="LV183" s="665"/>
      <c r="LW183" s="666"/>
      <c r="LX183" s="667"/>
      <c r="LY183" s="668"/>
      <c r="LZ183" s="669"/>
      <c r="MA183" s="719"/>
      <c r="MB183" s="1326"/>
      <c r="MC183" s="497" t="e">
        <f t="shared" si="5109"/>
        <v>#N/A</v>
      </c>
      <c r="MD183" s="497" t="e">
        <f t="shared" si="5110"/>
        <v>#N/A</v>
      </c>
      <c r="ME183" s="498" t="e">
        <f t="shared" si="5111"/>
        <v>#N/A</v>
      </c>
      <c r="MF183" s="498">
        <f t="shared" si="5179"/>
        <v>0</v>
      </c>
      <c r="MG183" s="498">
        <f t="shared" si="5180"/>
        <v>0</v>
      </c>
      <c r="MH183" s="498" t="e">
        <f t="shared" si="5112"/>
        <v>#N/A</v>
      </c>
      <c r="MI183" s="504">
        <f t="shared" si="5113"/>
        <v>0</v>
      </c>
      <c r="MJ183" s="500">
        <f t="shared" si="5114"/>
        <v>0</v>
      </c>
      <c r="MM183" s="665"/>
      <c r="MN183" s="666"/>
      <c r="MO183" s="667"/>
      <c r="MP183" s="668"/>
      <c r="MQ183" s="669"/>
      <c r="MR183" s="719"/>
      <c r="MS183" s="1326"/>
      <c r="MT183" s="497" t="e">
        <f t="shared" si="5115"/>
        <v>#N/A</v>
      </c>
      <c r="MU183" s="497" t="e">
        <f t="shared" si="5116"/>
        <v>#N/A</v>
      </c>
      <c r="MV183" s="498" t="e">
        <f t="shared" si="5117"/>
        <v>#N/A</v>
      </c>
      <c r="MW183" s="498">
        <f t="shared" si="5181"/>
        <v>0</v>
      </c>
      <c r="MX183" s="498">
        <f t="shared" si="5182"/>
        <v>0</v>
      </c>
      <c r="MY183" s="498" t="e">
        <f t="shared" si="5118"/>
        <v>#N/A</v>
      </c>
      <c r="MZ183" s="504">
        <f t="shared" si="5119"/>
        <v>0</v>
      </c>
      <c r="NA183" s="500">
        <f t="shared" si="5120"/>
        <v>0</v>
      </c>
      <c r="ND183" s="665"/>
      <c r="NE183" s="666"/>
      <c r="NF183" s="667"/>
      <c r="NG183" s="668"/>
      <c r="NH183" s="669"/>
      <c r="NI183" s="719"/>
      <c r="NJ183" s="1326"/>
      <c r="NK183" s="497" t="e">
        <f t="shared" si="5121"/>
        <v>#N/A</v>
      </c>
      <c r="NL183" s="497" t="e">
        <f t="shared" si="5122"/>
        <v>#N/A</v>
      </c>
      <c r="NM183" s="498" t="e">
        <f t="shared" si="5123"/>
        <v>#N/A</v>
      </c>
      <c r="NN183" s="498">
        <f t="shared" si="5183"/>
        <v>0</v>
      </c>
      <c r="NO183" s="498">
        <f t="shared" si="5184"/>
        <v>0</v>
      </c>
      <c r="NP183" s="498" t="e">
        <f t="shared" si="5124"/>
        <v>#N/A</v>
      </c>
      <c r="NQ183" s="504">
        <f t="shared" si="5125"/>
        <v>0</v>
      </c>
      <c r="NR183" s="500">
        <f t="shared" si="5126"/>
        <v>0</v>
      </c>
      <c r="NU183" s="665"/>
      <c r="NV183" s="666"/>
      <c r="NW183" s="667"/>
      <c r="NX183" s="668"/>
      <c r="NY183" s="669"/>
      <c r="NZ183" s="719"/>
      <c r="OA183" s="1326"/>
      <c r="OB183" s="497" t="e">
        <f t="shared" si="5127"/>
        <v>#N/A</v>
      </c>
      <c r="OC183" s="497" t="e">
        <f t="shared" si="5128"/>
        <v>#N/A</v>
      </c>
      <c r="OD183" s="498" t="e">
        <f t="shared" si="5129"/>
        <v>#N/A</v>
      </c>
      <c r="OE183" s="498">
        <f t="shared" si="5185"/>
        <v>0</v>
      </c>
      <c r="OF183" s="498">
        <f t="shared" si="5186"/>
        <v>0</v>
      </c>
      <c r="OG183" s="498" t="e">
        <f t="shared" si="5130"/>
        <v>#N/A</v>
      </c>
      <c r="OH183" s="504">
        <f t="shared" si="5131"/>
        <v>0</v>
      </c>
      <c r="OI183" s="500">
        <f t="shared" si="5132"/>
        <v>0</v>
      </c>
      <c r="OL183" s="665"/>
      <c r="OM183" s="666"/>
      <c r="ON183" s="667"/>
      <c r="OO183" s="668"/>
      <c r="OP183" s="669"/>
      <c r="OQ183" s="719"/>
      <c r="OR183" s="1326"/>
      <c r="OS183" s="497" t="e">
        <f t="shared" si="5133"/>
        <v>#N/A</v>
      </c>
      <c r="OT183" s="497" t="e">
        <f t="shared" si="5134"/>
        <v>#N/A</v>
      </c>
      <c r="OU183" s="498" t="e">
        <f t="shared" si="5135"/>
        <v>#N/A</v>
      </c>
      <c r="OV183" s="498">
        <f t="shared" si="5187"/>
        <v>0</v>
      </c>
      <c r="OW183" s="498">
        <f t="shared" si="5188"/>
        <v>0</v>
      </c>
      <c r="OX183" s="498" t="e">
        <f t="shared" si="5136"/>
        <v>#N/A</v>
      </c>
      <c r="OY183" s="504">
        <f t="shared" si="5137"/>
        <v>0</v>
      </c>
      <c r="OZ183" s="500">
        <f t="shared" si="5138"/>
        <v>0</v>
      </c>
      <c r="PC183" s="665"/>
      <c r="PD183" s="666"/>
      <c r="PE183" s="667"/>
      <c r="PF183" s="668"/>
      <c r="PG183" s="669"/>
      <c r="PH183" s="719"/>
      <c r="PI183" s="1326"/>
      <c r="PJ183" s="497" t="e">
        <f t="shared" si="5139"/>
        <v>#N/A</v>
      </c>
      <c r="PK183" s="497" t="e">
        <f t="shared" si="5140"/>
        <v>#N/A</v>
      </c>
      <c r="PL183" s="498" t="e">
        <f t="shared" si="5141"/>
        <v>#N/A</v>
      </c>
      <c r="PM183" s="498">
        <f t="shared" si="5189"/>
        <v>0</v>
      </c>
      <c r="PN183" s="498">
        <f t="shared" si="5190"/>
        <v>0</v>
      </c>
      <c r="PO183" s="498" t="e">
        <f t="shared" si="5142"/>
        <v>#N/A</v>
      </c>
      <c r="PP183" s="504">
        <f t="shared" si="5143"/>
        <v>0</v>
      </c>
      <c r="PQ183" s="500">
        <f t="shared" si="5144"/>
        <v>0</v>
      </c>
      <c r="PT183" s="665"/>
      <c r="PU183" s="666"/>
      <c r="PV183" s="667"/>
      <c r="PW183" s="668"/>
      <c r="PX183" s="669"/>
      <c r="PY183" s="719"/>
      <c r="PZ183" s="1326"/>
      <c r="QA183" s="497" t="e">
        <f t="shared" si="5145"/>
        <v>#N/A</v>
      </c>
      <c r="QB183" s="497" t="e">
        <f t="shared" si="5146"/>
        <v>#N/A</v>
      </c>
      <c r="QC183" s="498" t="e">
        <f t="shared" si="5147"/>
        <v>#N/A</v>
      </c>
      <c r="QD183" s="498">
        <f t="shared" si="5191"/>
        <v>0</v>
      </c>
      <c r="QE183" s="498">
        <f t="shared" si="5192"/>
        <v>0</v>
      </c>
      <c r="QF183" s="498" t="e">
        <f t="shared" si="5148"/>
        <v>#N/A</v>
      </c>
      <c r="QG183" s="504">
        <f t="shared" si="5149"/>
        <v>0</v>
      </c>
      <c r="QH183" s="500">
        <f t="shared" si="5150"/>
        <v>0</v>
      </c>
      <c r="QK183" s="665"/>
      <c r="QL183" s="666"/>
      <c r="QM183" s="667"/>
      <c r="QN183" s="668"/>
      <c r="QO183" s="669"/>
      <c r="QP183" s="719"/>
      <c r="QQ183" s="1326"/>
      <c r="QR183" s="497" t="e">
        <f t="shared" si="5151"/>
        <v>#N/A</v>
      </c>
      <c r="QS183" s="497" t="e">
        <f t="shared" si="5152"/>
        <v>#N/A</v>
      </c>
      <c r="QT183" s="498" t="e">
        <f t="shared" si="5153"/>
        <v>#N/A</v>
      </c>
      <c r="QU183" s="498">
        <f t="shared" si="5193"/>
        <v>0</v>
      </c>
      <c r="QV183" s="498">
        <f t="shared" si="5194"/>
        <v>0</v>
      </c>
      <c r="QW183" s="498" t="e">
        <f t="shared" si="5154"/>
        <v>#N/A</v>
      </c>
      <c r="QX183" s="504">
        <f t="shared" si="5155"/>
        <v>0</v>
      </c>
      <c r="QY183" s="500">
        <f t="shared" si="5156"/>
        <v>0</v>
      </c>
      <c r="RB183" s="381"/>
      <c r="RC183" s="382"/>
      <c r="RD183" s="383"/>
      <c r="RE183" s="384"/>
      <c r="RF183" s="385"/>
      <c r="RG183" s="386"/>
      <c r="RH183" s="386"/>
      <c r="RI183" s="497"/>
      <c r="RJ183" s="497"/>
      <c r="RK183" s="501"/>
      <c r="RL183" s="501"/>
      <c r="RM183" s="501"/>
      <c r="RN183" s="501"/>
      <c r="RO183" s="502"/>
      <c r="RP183" s="503"/>
      <c r="RS183" s="381"/>
      <c r="RT183" s="382"/>
      <c r="RU183" s="383"/>
      <c r="RV183" s="384"/>
      <c r="RW183" s="385"/>
      <c r="RX183" s="386"/>
      <c r="RY183" s="386"/>
      <c r="RZ183" s="497"/>
      <c r="SA183" s="497"/>
      <c r="SB183" s="501"/>
      <c r="SC183" s="501"/>
      <c r="SD183" s="501"/>
      <c r="SE183" s="501"/>
      <c r="SF183" s="502"/>
      <c r="SG183" s="503"/>
      <c r="SJ183" s="381"/>
      <c r="SK183" s="382"/>
      <c r="SL183" s="383"/>
      <c r="SM183" s="384"/>
      <c r="SN183" s="385"/>
      <c r="SO183" s="386"/>
      <c r="SP183" s="386"/>
      <c r="SQ183" s="497"/>
      <c r="SR183" s="497"/>
      <c r="SS183" s="501"/>
      <c r="ST183" s="501"/>
      <c r="SU183" s="501"/>
      <c r="SV183" s="501"/>
      <c r="SW183" s="502"/>
      <c r="SX183" s="503"/>
    </row>
    <row r="184" spans="2:518" ht="35.25" hidden="1" customHeight="1" thickTop="1" thickBot="1">
      <c r="B184" s="577"/>
      <c r="C184" s="578"/>
      <c r="D184" s="579"/>
      <c r="E184" s="580"/>
      <c r="F184" s="581"/>
      <c r="G184" s="582"/>
      <c r="H184" s="595"/>
      <c r="K184" s="577"/>
      <c r="L184" s="767"/>
      <c r="M184" s="579"/>
      <c r="N184" s="580"/>
      <c r="O184" s="768"/>
      <c r="P184" s="582"/>
      <c r="Q184" s="1326"/>
      <c r="R184" s="497"/>
      <c r="S184" s="497"/>
      <c r="T184" s="498"/>
      <c r="U184" s="498"/>
      <c r="V184" s="498"/>
      <c r="W184" s="498"/>
      <c r="X184" s="504"/>
      <c r="Y184" s="500"/>
      <c r="Z184" s="486"/>
      <c r="AA184" s="486"/>
      <c r="AB184" s="577"/>
      <c r="AC184" s="767"/>
      <c r="AD184" s="579"/>
      <c r="AE184" s="580"/>
      <c r="AF184" s="768"/>
      <c r="AG184" s="582"/>
      <c r="AH184" s="1326"/>
      <c r="AI184" s="497"/>
      <c r="AJ184" s="497"/>
      <c r="AK184" s="498"/>
      <c r="AL184" s="498"/>
      <c r="AM184" s="498"/>
      <c r="AN184" s="498"/>
      <c r="AO184" s="504"/>
      <c r="AP184" s="500"/>
      <c r="AQ184" s="486"/>
      <c r="AR184" s="486"/>
      <c r="AS184" s="577"/>
      <c r="AT184" s="767"/>
      <c r="AU184" s="579"/>
      <c r="AV184" s="580"/>
      <c r="AW184" s="768"/>
      <c r="AX184" s="582"/>
      <c r="AY184" s="1326"/>
      <c r="AZ184" s="497"/>
      <c r="BA184" s="497"/>
      <c r="BB184" s="498"/>
      <c r="BC184" s="498"/>
      <c r="BD184" s="498"/>
      <c r="BE184" s="498"/>
      <c r="BF184" s="504"/>
      <c r="BG184" s="500"/>
      <c r="BJ184" s="577"/>
      <c r="BK184" s="767"/>
      <c r="BL184" s="579"/>
      <c r="BM184" s="580"/>
      <c r="BN184" s="768"/>
      <c r="BO184" s="582"/>
      <c r="BP184" s="1326"/>
      <c r="BQ184" s="497"/>
      <c r="BR184" s="497"/>
      <c r="BS184" s="498"/>
      <c r="BT184" s="498"/>
      <c r="BU184" s="498"/>
      <c r="BV184" s="498"/>
      <c r="BW184" s="504"/>
      <c r="BX184" s="500"/>
      <c r="CA184" s="577"/>
      <c r="CB184" s="767"/>
      <c r="CC184" s="579"/>
      <c r="CD184" s="580"/>
      <c r="CE184" s="768"/>
      <c r="CF184" s="582"/>
      <c r="CG184" s="1326"/>
      <c r="CH184" s="497"/>
      <c r="CI184" s="497"/>
      <c r="CJ184" s="498"/>
      <c r="CK184" s="498"/>
      <c r="CL184" s="498"/>
      <c r="CM184" s="498"/>
      <c r="CN184" s="504"/>
      <c r="CO184" s="500"/>
      <c r="CR184" s="577"/>
      <c r="CS184" s="767"/>
      <c r="CT184" s="579"/>
      <c r="CU184" s="580"/>
      <c r="CV184" s="768"/>
      <c r="CW184" s="582"/>
      <c r="CX184" s="1326"/>
      <c r="CY184" s="497"/>
      <c r="CZ184" s="497"/>
      <c r="DA184" s="498"/>
      <c r="DB184" s="498"/>
      <c r="DC184" s="498"/>
      <c r="DD184" s="498"/>
      <c r="DE184" s="504"/>
      <c r="DF184" s="500"/>
      <c r="DI184" s="577"/>
      <c r="DJ184" s="767"/>
      <c r="DK184" s="579"/>
      <c r="DL184" s="580"/>
      <c r="DM184" s="768"/>
      <c r="DN184" s="582"/>
      <c r="DO184" s="1326"/>
      <c r="DP184" s="497"/>
      <c r="DQ184" s="497"/>
      <c r="DR184" s="498"/>
      <c r="DS184" s="498"/>
      <c r="DT184" s="498"/>
      <c r="DU184" s="498"/>
      <c r="DV184" s="504"/>
      <c r="DW184" s="500"/>
      <c r="DZ184" s="577"/>
      <c r="EA184" s="767"/>
      <c r="EB184" s="579"/>
      <c r="EC184" s="580"/>
      <c r="ED184" s="768"/>
      <c r="EE184" s="582"/>
      <c r="EF184" s="1326"/>
      <c r="EG184" s="497"/>
      <c r="EH184" s="497"/>
      <c r="EI184" s="498"/>
      <c r="EJ184" s="498"/>
      <c r="EK184" s="498"/>
      <c r="EL184" s="498"/>
      <c r="EM184" s="504"/>
      <c r="EN184" s="500"/>
      <c r="EQ184" s="665"/>
      <c r="ER184" s="666"/>
      <c r="ES184" s="667"/>
      <c r="ET184" s="668"/>
      <c r="EU184" s="669"/>
      <c r="EV184" s="719"/>
      <c r="EW184" s="1326"/>
      <c r="EX184" s="497" t="e">
        <f t="shared" si="5043"/>
        <v>#N/A</v>
      </c>
      <c r="EY184" s="497" t="e">
        <f t="shared" si="5044"/>
        <v>#N/A</v>
      </c>
      <c r="EZ184" s="498" t="e">
        <f t="shared" si="5045"/>
        <v>#N/A</v>
      </c>
      <c r="FA184" s="498">
        <f t="shared" si="5157"/>
        <v>0</v>
      </c>
      <c r="FB184" s="498">
        <f t="shared" si="5158"/>
        <v>0</v>
      </c>
      <c r="FC184" s="498" t="e">
        <f t="shared" si="5046"/>
        <v>#N/A</v>
      </c>
      <c r="FD184" s="504">
        <f t="shared" si="5047"/>
        <v>0</v>
      </c>
      <c r="FE184" s="500">
        <f t="shared" si="5048"/>
        <v>0</v>
      </c>
      <c r="FH184" s="665"/>
      <c r="FI184" s="666"/>
      <c r="FJ184" s="667"/>
      <c r="FK184" s="668"/>
      <c r="FL184" s="669"/>
      <c r="FM184" s="719"/>
      <c r="FN184" s="1326"/>
      <c r="FO184" s="497" t="e">
        <f t="shared" si="5049"/>
        <v>#N/A</v>
      </c>
      <c r="FP184" s="497" t="e">
        <f t="shared" si="5050"/>
        <v>#N/A</v>
      </c>
      <c r="FQ184" s="498" t="e">
        <f t="shared" si="5051"/>
        <v>#N/A</v>
      </c>
      <c r="FR184" s="498">
        <f t="shared" si="5159"/>
        <v>0</v>
      </c>
      <c r="FS184" s="498">
        <f t="shared" si="5160"/>
        <v>0</v>
      </c>
      <c r="FT184" s="498" t="e">
        <f t="shared" si="5052"/>
        <v>#N/A</v>
      </c>
      <c r="FU184" s="504">
        <f t="shared" si="5053"/>
        <v>0</v>
      </c>
      <c r="FV184" s="500">
        <f t="shared" si="5054"/>
        <v>0</v>
      </c>
      <c r="FY184" s="665"/>
      <c r="FZ184" s="666"/>
      <c r="GA184" s="667"/>
      <c r="GB184" s="668"/>
      <c r="GC184" s="669"/>
      <c r="GD184" s="719"/>
      <c r="GE184" s="1326"/>
      <c r="GF184" s="497" t="e">
        <f t="shared" si="5055"/>
        <v>#N/A</v>
      </c>
      <c r="GG184" s="497" t="e">
        <f t="shared" si="5056"/>
        <v>#N/A</v>
      </c>
      <c r="GH184" s="498" t="e">
        <f t="shared" si="5057"/>
        <v>#N/A</v>
      </c>
      <c r="GI184" s="498">
        <f t="shared" si="5161"/>
        <v>0</v>
      </c>
      <c r="GJ184" s="498">
        <f t="shared" si="5162"/>
        <v>0</v>
      </c>
      <c r="GK184" s="498" t="e">
        <f t="shared" si="5058"/>
        <v>#N/A</v>
      </c>
      <c r="GL184" s="504">
        <f t="shared" si="5059"/>
        <v>0</v>
      </c>
      <c r="GM184" s="500">
        <f t="shared" si="5060"/>
        <v>0</v>
      </c>
      <c r="GP184" s="665"/>
      <c r="GQ184" s="666"/>
      <c r="GR184" s="667"/>
      <c r="GS184" s="668"/>
      <c r="GT184" s="669"/>
      <c r="GU184" s="719"/>
      <c r="GV184" s="1326"/>
      <c r="GW184" s="497" t="e">
        <f t="shared" si="5061"/>
        <v>#N/A</v>
      </c>
      <c r="GX184" s="497" t="e">
        <f t="shared" si="5062"/>
        <v>#N/A</v>
      </c>
      <c r="GY184" s="498" t="e">
        <f t="shared" si="5063"/>
        <v>#N/A</v>
      </c>
      <c r="GZ184" s="498">
        <f t="shared" si="5163"/>
        <v>0</v>
      </c>
      <c r="HA184" s="498">
        <f t="shared" si="5164"/>
        <v>0</v>
      </c>
      <c r="HB184" s="498" t="e">
        <f t="shared" si="5064"/>
        <v>#N/A</v>
      </c>
      <c r="HC184" s="504">
        <f t="shared" si="5065"/>
        <v>0</v>
      </c>
      <c r="HD184" s="500">
        <f t="shared" si="5066"/>
        <v>0</v>
      </c>
      <c r="HG184" s="665"/>
      <c r="HH184" s="666"/>
      <c r="HI184" s="667"/>
      <c r="HJ184" s="668"/>
      <c r="HK184" s="669"/>
      <c r="HL184" s="719"/>
      <c r="HM184" s="1326"/>
      <c r="HN184" s="497" t="e">
        <f t="shared" si="5067"/>
        <v>#N/A</v>
      </c>
      <c r="HO184" s="497" t="e">
        <f t="shared" si="5068"/>
        <v>#N/A</v>
      </c>
      <c r="HP184" s="498" t="e">
        <f t="shared" si="5069"/>
        <v>#N/A</v>
      </c>
      <c r="HQ184" s="498">
        <f t="shared" si="5165"/>
        <v>0</v>
      </c>
      <c r="HR184" s="498">
        <f t="shared" si="5166"/>
        <v>0</v>
      </c>
      <c r="HS184" s="498" t="e">
        <f t="shared" si="5070"/>
        <v>#N/A</v>
      </c>
      <c r="HT184" s="504">
        <f t="shared" si="5071"/>
        <v>0</v>
      </c>
      <c r="HU184" s="500">
        <f t="shared" si="5072"/>
        <v>0</v>
      </c>
      <c r="HX184" s="665"/>
      <c r="HY184" s="666"/>
      <c r="HZ184" s="667"/>
      <c r="IA184" s="668"/>
      <c r="IB184" s="669"/>
      <c r="IC184" s="719"/>
      <c r="ID184" s="1326"/>
      <c r="IE184" s="497" t="e">
        <f t="shared" si="5073"/>
        <v>#N/A</v>
      </c>
      <c r="IF184" s="497" t="e">
        <f t="shared" si="5074"/>
        <v>#N/A</v>
      </c>
      <c r="IG184" s="498" t="e">
        <f t="shared" si="5075"/>
        <v>#N/A</v>
      </c>
      <c r="IH184" s="498">
        <f t="shared" si="5167"/>
        <v>0</v>
      </c>
      <c r="II184" s="498">
        <f t="shared" si="5168"/>
        <v>0</v>
      </c>
      <c r="IJ184" s="498" t="e">
        <f t="shared" si="5076"/>
        <v>#N/A</v>
      </c>
      <c r="IK184" s="504">
        <f t="shared" si="5077"/>
        <v>0</v>
      </c>
      <c r="IL184" s="500">
        <f t="shared" si="5078"/>
        <v>0</v>
      </c>
      <c r="IO184" s="665"/>
      <c r="IP184" s="666"/>
      <c r="IQ184" s="667"/>
      <c r="IR184" s="668"/>
      <c r="IS184" s="669"/>
      <c r="IT184" s="719"/>
      <c r="IU184" s="1326"/>
      <c r="IV184" s="497" t="e">
        <f t="shared" si="5079"/>
        <v>#N/A</v>
      </c>
      <c r="IW184" s="497" t="e">
        <f t="shared" si="5080"/>
        <v>#N/A</v>
      </c>
      <c r="IX184" s="498" t="e">
        <f t="shared" si="5081"/>
        <v>#N/A</v>
      </c>
      <c r="IY184" s="498">
        <f t="shared" si="5169"/>
        <v>0</v>
      </c>
      <c r="IZ184" s="498">
        <f t="shared" si="5170"/>
        <v>0</v>
      </c>
      <c r="JA184" s="498" t="e">
        <f t="shared" si="5082"/>
        <v>#N/A</v>
      </c>
      <c r="JB184" s="504">
        <f t="shared" si="5083"/>
        <v>0</v>
      </c>
      <c r="JC184" s="500">
        <f t="shared" si="5084"/>
        <v>0</v>
      </c>
      <c r="JF184" s="665"/>
      <c r="JG184" s="666"/>
      <c r="JH184" s="667"/>
      <c r="JI184" s="668"/>
      <c r="JJ184" s="669"/>
      <c r="JK184" s="719"/>
      <c r="JL184" s="1326"/>
      <c r="JM184" s="497" t="e">
        <f t="shared" si="5085"/>
        <v>#N/A</v>
      </c>
      <c r="JN184" s="497" t="e">
        <f t="shared" si="5086"/>
        <v>#N/A</v>
      </c>
      <c r="JO184" s="498" t="e">
        <f t="shared" si="5087"/>
        <v>#N/A</v>
      </c>
      <c r="JP184" s="498">
        <f t="shared" si="5171"/>
        <v>0</v>
      </c>
      <c r="JQ184" s="498">
        <f t="shared" si="5172"/>
        <v>0</v>
      </c>
      <c r="JR184" s="498" t="e">
        <f t="shared" si="5088"/>
        <v>#N/A</v>
      </c>
      <c r="JS184" s="504">
        <f t="shared" si="5089"/>
        <v>0</v>
      </c>
      <c r="JT184" s="500">
        <f t="shared" si="5090"/>
        <v>0</v>
      </c>
      <c r="JW184" s="665"/>
      <c r="JX184" s="666"/>
      <c r="JY184" s="667"/>
      <c r="JZ184" s="668"/>
      <c r="KA184" s="669"/>
      <c r="KB184" s="719"/>
      <c r="KC184" s="1326"/>
      <c r="KD184" s="497" t="e">
        <f t="shared" si="5091"/>
        <v>#N/A</v>
      </c>
      <c r="KE184" s="497" t="e">
        <f t="shared" si="5092"/>
        <v>#N/A</v>
      </c>
      <c r="KF184" s="498" t="e">
        <f t="shared" si="5093"/>
        <v>#N/A</v>
      </c>
      <c r="KG184" s="498">
        <f t="shared" si="5173"/>
        <v>0</v>
      </c>
      <c r="KH184" s="498">
        <f t="shared" si="5174"/>
        <v>0</v>
      </c>
      <c r="KI184" s="498" t="e">
        <f t="shared" si="5094"/>
        <v>#N/A</v>
      </c>
      <c r="KJ184" s="504">
        <f t="shared" si="5095"/>
        <v>0</v>
      </c>
      <c r="KK184" s="500">
        <f t="shared" si="5096"/>
        <v>0</v>
      </c>
      <c r="KN184" s="665"/>
      <c r="KO184" s="666"/>
      <c r="KP184" s="667"/>
      <c r="KQ184" s="668"/>
      <c r="KR184" s="669"/>
      <c r="KS184" s="719"/>
      <c r="KT184" s="1326"/>
      <c r="KU184" s="497" t="e">
        <f t="shared" si="5097"/>
        <v>#N/A</v>
      </c>
      <c r="KV184" s="497" t="e">
        <f t="shared" si="5098"/>
        <v>#N/A</v>
      </c>
      <c r="KW184" s="498" t="e">
        <f t="shared" si="5099"/>
        <v>#N/A</v>
      </c>
      <c r="KX184" s="498">
        <f t="shared" si="5175"/>
        <v>0</v>
      </c>
      <c r="KY184" s="498">
        <f t="shared" si="5176"/>
        <v>0</v>
      </c>
      <c r="KZ184" s="498" t="e">
        <f t="shared" si="5100"/>
        <v>#N/A</v>
      </c>
      <c r="LA184" s="504">
        <f t="shared" si="5101"/>
        <v>0</v>
      </c>
      <c r="LB184" s="500">
        <f t="shared" si="5102"/>
        <v>0</v>
      </c>
      <c r="LE184" s="665"/>
      <c r="LF184" s="666"/>
      <c r="LG184" s="667"/>
      <c r="LH184" s="668"/>
      <c r="LI184" s="669"/>
      <c r="LJ184" s="719"/>
      <c r="LK184" s="1326"/>
      <c r="LL184" s="497" t="e">
        <f t="shared" si="5103"/>
        <v>#N/A</v>
      </c>
      <c r="LM184" s="497" t="e">
        <f t="shared" si="5104"/>
        <v>#N/A</v>
      </c>
      <c r="LN184" s="498" t="e">
        <f t="shared" si="5105"/>
        <v>#N/A</v>
      </c>
      <c r="LO184" s="498">
        <f t="shared" si="5177"/>
        <v>0</v>
      </c>
      <c r="LP184" s="498">
        <f t="shared" si="5178"/>
        <v>0</v>
      </c>
      <c r="LQ184" s="498" t="e">
        <f t="shared" si="5106"/>
        <v>#N/A</v>
      </c>
      <c r="LR184" s="504">
        <f t="shared" si="5107"/>
        <v>0</v>
      </c>
      <c r="LS184" s="500">
        <f t="shared" si="5108"/>
        <v>0</v>
      </c>
      <c r="LV184" s="665"/>
      <c r="LW184" s="666"/>
      <c r="LX184" s="667"/>
      <c r="LY184" s="668"/>
      <c r="LZ184" s="669"/>
      <c r="MA184" s="719"/>
      <c r="MB184" s="1326"/>
      <c r="MC184" s="497" t="e">
        <f t="shared" si="5109"/>
        <v>#N/A</v>
      </c>
      <c r="MD184" s="497" t="e">
        <f t="shared" si="5110"/>
        <v>#N/A</v>
      </c>
      <c r="ME184" s="498" t="e">
        <f t="shared" si="5111"/>
        <v>#N/A</v>
      </c>
      <c r="MF184" s="498">
        <f t="shared" si="5179"/>
        <v>0</v>
      </c>
      <c r="MG184" s="498">
        <f t="shared" si="5180"/>
        <v>0</v>
      </c>
      <c r="MH184" s="498" t="e">
        <f t="shared" si="5112"/>
        <v>#N/A</v>
      </c>
      <c r="MI184" s="504">
        <f t="shared" si="5113"/>
        <v>0</v>
      </c>
      <c r="MJ184" s="500">
        <f t="shared" si="5114"/>
        <v>0</v>
      </c>
      <c r="MM184" s="665"/>
      <c r="MN184" s="666"/>
      <c r="MO184" s="667"/>
      <c r="MP184" s="668"/>
      <c r="MQ184" s="669"/>
      <c r="MR184" s="719"/>
      <c r="MS184" s="1326"/>
      <c r="MT184" s="497" t="e">
        <f t="shared" si="5115"/>
        <v>#N/A</v>
      </c>
      <c r="MU184" s="497" t="e">
        <f t="shared" si="5116"/>
        <v>#N/A</v>
      </c>
      <c r="MV184" s="498" t="e">
        <f t="shared" si="5117"/>
        <v>#N/A</v>
      </c>
      <c r="MW184" s="498">
        <f t="shared" si="5181"/>
        <v>0</v>
      </c>
      <c r="MX184" s="498">
        <f t="shared" si="5182"/>
        <v>0</v>
      </c>
      <c r="MY184" s="498" t="e">
        <f t="shared" si="5118"/>
        <v>#N/A</v>
      </c>
      <c r="MZ184" s="504">
        <f t="shared" si="5119"/>
        <v>0</v>
      </c>
      <c r="NA184" s="500">
        <f t="shared" si="5120"/>
        <v>0</v>
      </c>
      <c r="ND184" s="665"/>
      <c r="NE184" s="666"/>
      <c r="NF184" s="667"/>
      <c r="NG184" s="668"/>
      <c r="NH184" s="669"/>
      <c r="NI184" s="719"/>
      <c r="NJ184" s="1326"/>
      <c r="NK184" s="497" t="e">
        <f t="shared" si="5121"/>
        <v>#N/A</v>
      </c>
      <c r="NL184" s="497" t="e">
        <f t="shared" si="5122"/>
        <v>#N/A</v>
      </c>
      <c r="NM184" s="498" t="e">
        <f t="shared" si="5123"/>
        <v>#N/A</v>
      </c>
      <c r="NN184" s="498">
        <f t="shared" si="5183"/>
        <v>0</v>
      </c>
      <c r="NO184" s="498">
        <f t="shared" si="5184"/>
        <v>0</v>
      </c>
      <c r="NP184" s="498" t="e">
        <f t="shared" si="5124"/>
        <v>#N/A</v>
      </c>
      <c r="NQ184" s="504">
        <f t="shared" si="5125"/>
        <v>0</v>
      </c>
      <c r="NR184" s="500">
        <f t="shared" si="5126"/>
        <v>0</v>
      </c>
      <c r="NU184" s="665"/>
      <c r="NV184" s="666"/>
      <c r="NW184" s="667"/>
      <c r="NX184" s="668"/>
      <c r="NY184" s="669"/>
      <c r="NZ184" s="719"/>
      <c r="OA184" s="1326"/>
      <c r="OB184" s="497" t="e">
        <f t="shared" si="5127"/>
        <v>#N/A</v>
      </c>
      <c r="OC184" s="497" t="e">
        <f t="shared" si="5128"/>
        <v>#N/A</v>
      </c>
      <c r="OD184" s="498" t="e">
        <f t="shared" si="5129"/>
        <v>#N/A</v>
      </c>
      <c r="OE184" s="498">
        <f t="shared" si="5185"/>
        <v>0</v>
      </c>
      <c r="OF184" s="498">
        <f t="shared" si="5186"/>
        <v>0</v>
      </c>
      <c r="OG184" s="498" t="e">
        <f t="shared" si="5130"/>
        <v>#N/A</v>
      </c>
      <c r="OH184" s="504">
        <f t="shared" si="5131"/>
        <v>0</v>
      </c>
      <c r="OI184" s="500">
        <f t="shared" si="5132"/>
        <v>0</v>
      </c>
      <c r="OL184" s="665"/>
      <c r="OM184" s="666"/>
      <c r="ON184" s="667"/>
      <c r="OO184" s="668"/>
      <c r="OP184" s="669"/>
      <c r="OQ184" s="719"/>
      <c r="OR184" s="1326"/>
      <c r="OS184" s="497" t="e">
        <f t="shared" si="5133"/>
        <v>#N/A</v>
      </c>
      <c r="OT184" s="497" t="e">
        <f t="shared" si="5134"/>
        <v>#N/A</v>
      </c>
      <c r="OU184" s="498" t="e">
        <f t="shared" si="5135"/>
        <v>#N/A</v>
      </c>
      <c r="OV184" s="498">
        <f t="shared" si="5187"/>
        <v>0</v>
      </c>
      <c r="OW184" s="498">
        <f t="shared" si="5188"/>
        <v>0</v>
      </c>
      <c r="OX184" s="498" t="e">
        <f t="shared" si="5136"/>
        <v>#N/A</v>
      </c>
      <c r="OY184" s="504">
        <f t="shared" si="5137"/>
        <v>0</v>
      </c>
      <c r="OZ184" s="500">
        <f t="shared" si="5138"/>
        <v>0</v>
      </c>
      <c r="PC184" s="665"/>
      <c r="PD184" s="666"/>
      <c r="PE184" s="667"/>
      <c r="PF184" s="668"/>
      <c r="PG184" s="669"/>
      <c r="PH184" s="719"/>
      <c r="PI184" s="1326"/>
      <c r="PJ184" s="497" t="e">
        <f t="shared" si="5139"/>
        <v>#N/A</v>
      </c>
      <c r="PK184" s="497" t="e">
        <f t="shared" si="5140"/>
        <v>#N/A</v>
      </c>
      <c r="PL184" s="498" t="e">
        <f t="shared" si="5141"/>
        <v>#N/A</v>
      </c>
      <c r="PM184" s="498">
        <f t="shared" si="5189"/>
        <v>0</v>
      </c>
      <c r="PN184" s="498">
        <f t="shared" si="5190"/>
        <v>0</v>
      </c>
      <c r="PO184" s="498" t="e">
        <f t="shared" si="5142"/>
        <v>#N/A</v>
      </c>
      <c r="PP184" s="504">
        <f t="shared" si="5143"/>
        <v>0</v>
      </c>
      <c r="PQ184" s="500">
        <f t="shared" si="5144"/>
        <v>0</v>
      </c>
      <c r="PT184" s="665"/>
      <c r="PU184" s="666"/>
      <c r="PV184" s="667"/>
      <c r="PW184" s="668"/>
      <c r="PX184" s="669"/>
      <c r="PY184" s="719"/>
      <c r="PZ184" s="1326"/>
      <c r="QA184" s="497" t="e">
        <f t="shared" si="5145"/>
        <v>#N/A</v>
      </c>
      <c r="QB184" s="497" t="e">
        <f t="shared" si="5146"/>
        <v>#N/A</v>
      </c>
      <c r="QC184" s="498" t="e">
        <f t="shared" si="5147"/>
        <v>#N/A</v>
      </c>
      <c r="QD184" s="498">
        <f t="shared" si="5191"/>
        <v>0</v>
      </c>
      <c r="QE184" s="498">
        <f t="shared" si="5192"/>
        <v>0</v>
      </c>
      <c r="QF184" s="498" t="e">
        <f t="shared" si="5148"/>
        <v>#N/A</v>
      </c>
      <c r="QG184" s="504">
        <f t="shared" si="5149"/>
        <v>0</v>
      </c>
      <c r="QH184" s="500">
        <f t="shared" si="5150"/>
        <v>0</v>
      </c>
      <c r="QK184" s="665"/>
      <c r="QL184" s="666"/>
      <c r="QM184" s="667"/>
      <c r="QN184" s="668"/>
      <c r="QO184" s="669"/>
      <c r="QP184" s="719"/>
      <c r="QQ184" s="1326"/>
      <c r="QR184" s="497" t="e">
        <f t="shared" si="5151"/>
        <v>#N/A</v>
      </c>
      <c r="QS184" s="497" t="e">
        <f t="shared" si="5152"/>
        <v>#N/A</v>
      </c>
      <c r="QT184" s="498" t="e">
        <f t="shared" si="5153"/>
        <v>#N/A</v>
      </c>
      <c r="QU184" s="498">
        <f t="shared" si="5193"/>
        <v>0</v>
      </c>
      <c r="QV184" s="498">
        <f t="shared" si="5194"/>
        <v>0</v>
      </c>
      <c r="QW184" s="498" t="e">
        <f t="shared" si="5154"/>
        <v>#N/A</v>
      </c>
      <c r="QX184" s="504">
        <f t="shared" si="5155"/>
        <v>0</v>
      </c>
      <c r="QY184" s="500">
        <f t="shared" si="5156"/>
        <v>0</v>
      </c>
      <c r="RB184" s="381"/>
      <c r="RC184" s="382"/>
      <c r="RD184" s="383"/>
      <c r="RE184" s="384"/>
      <c r="RF184" s="385"/>
      <c r="RG184" s="386"/>
      <c r="RH184" s="386"/>
      <c r="RI184" s="497"/>
      <c r="RJ184" s="497"/>
      <c r="RK184" s="501"/>
      <c r="RL184" s="501"/>
      <c r="RM184" s="501"/>
      <c r="RN184" s="501"/>
      <c r="RO184" s="502"/>
      <c r="RP184" s="503"/>
      <c r="RS184" s="381"/>
      <c r="RT184" s="382"/>
      <c r="RU184" s="383"/>
      <c r="RV184" s="384"/>
      <c r="RW184" s="385"/>
      <c r="RX184" s="386"/>
      <c r="RY184" s="386"/>
      <c r="RZ184" s="497"/>
      <c r="SA184" s="497"/>
      <c r="SB184" s="501"/>
      <c r="SC184" s="501"/>
      <c r="SD184" s="501"/>
      <c r="SE184" s="501"/>
      <c r="SF184" s="502"/>
      <c r="SG184" s="503"/>
      <c r="SJ184" s="381"/>
      <c r="SK184" s="382"/>
      <c r="SL184" s="383"/>
      <c r="SM184" s="384"/>
      <c r="SN184" s="385"/>
      <c r="SO184" s="386"/>
      <c r="SP184" s="386"/>
      <c r="SQ184" s="497"/>
      <c r="SR184" s="497"/>
      <c r="SS184" s="501"/>
      <c r="ST184" s="501"/>
      <c r="SU184" s="501"/>
      <c r="SV184" s="501"/>
      <c r="SW184" s="502"/>
      <c r="SX184" s="503"/>
    </row>
    <row r="185" spans="2:518" ht="35.25" hidden="1" customHeight="1" thickTop="1" thickBot="1">
      <c r="B185" s="571"/>
      <c r="C185" s="572"/>
      <c r="D185" s="573"/>
      <c r="E185" s="574"/>
      <c r="F185" s="575"/>
      <c r="G185" s="576"/>
      <c r="H185" s="595"/>
      <c r="K185" s="571"/>
      <c r="L185" s="766"/>
      <c r="M185" s="573"/>
      <c r="N185" s="574"/>
      <c r="O185" s="769"/>
      <c r="P185" s="576"/>
      <c r="Q185" s="1326"/>
      <c r="R185" s="497"/>
      <c r="S185" s="497"/>
      <c r="T185" s="501"/>
      <c r="U185" s="501"/>
      <c r="V185" s="501"/>
      <c r="W185" s="501"/>
      <c r="X185" s="502"/>
      <c r="Y185" s="503"/>
      <c r="Z185" s="486"/>
      <c r="AA185" s="486"/>
      <c r="AB185" s="571"/>
      <c r="AC185" s="766"/>
      <c r="AD185" s="573"/>
      <c r="AE185" s="574"/>
      <c r="AF185" s="769"/>
      <c r="AG185" s="576"/>
      <c r="AH185" s="1326"/>
      <c r="AI185" s="497"/>
      <c r="AJ185" s="497"/>
      <c r="AK185" s="501"/>
      <c r="AL185" s="501"/>
      <c r="AM185" s="501"/>
      <c r="AN185" s="501"/>
      <c r="AO185" s="502"/>
      <c r="AP185" s="503"/>
      <c r="AQ185" s="486"/>
      <c r="AR185" s="486"/>
      <c r="AS185" s="571"/>
      <c r="AT185" s="766"/>
      <c r="AU185" s="573"/>
      <c r="AV185" s="574"/>
      <c r="AW185" s="769"/>
      <c r="AX185" s="576"/>
      <c r="AY185" s="1326"/>
      <c r="AZ185" s="497"/>
      <c r="BA185" s="497"/>
      <c r="BB185" s="501"/>
      <c r="BC185" s="501"/>
      <c r="BD185" s="501"/>
      <c r="BE185" s="501"/>
      <c r="BF185" s="502"/>
      <c r="BG185" s="503"/>
      <c r="BJ185" s="571"/>
      <c r="BK185" s="766"/>
      <c r="BL185" s="573"/>
      <c r="BM185" s="574"/>
      <c r="BN185" s="769"/>
      <c r="BO185" s="576"/>
      <c r="BP185" s="1326"/>
      <c r="BQ185" s="497"/>
      <c r="BR185" s="497"/>
      <c r="BS185" s="501"/>
      <c r="BT185" s="501"/>
      <c r="BU185" s="501"/>
      <c r="BV185" s="501"/>
      <c r="BW185" s="502"/>
      <c r="BX185" s="503"/>
      <c r="CA185" s="571"/>
      <c r="CB185" s="766"/>
      <c r="CC185" s="573"/>
      <c r="CD185" s="574"/>
      <c r="CE185" s="769"/>
      <c r="CF185" s="576"/>
      <c r="CG185" s="1326"/>
      <c r="CH185" s="497"/>
      <c r="CI185" s="497"/>
      <c r="CJ185" s="501"/>
      <c r="CK185" s="501"/>
      <c r="CL185" s="501"/>
      <c r="CM185" s="501"/>
      <c r="CN185" s="502"/>
      <c r="CO185" s="503"/>
      <c r="CR185" s="571"/>
      <c r="CS185" s="766"/>
      <c r="CT185" s="573"/>
      <c r="CU185" s="574"/>
      <c r="CV185" s="769"/>
      <c r="CW185" s="576"/>
      <c r="CX185" s="1326"/>
      <c r="CY185" s="497"/>
      <c r="CZ185" s="497"/>
      <c r="DA185" s="501"/>
      <c r="DB185" s="501"/>
      <c r="DC185" s="501"/>
      <c r="DD185" s="501"/>
      <c r="DE185" s="502"/>
      <c r="DF185" s="503"/>
      <c r="DI185" s="571"/>
      <c r="DJ185" s="766"/>
      <c r="DK185" s="573"/>
      <c r="DL185" s="574"/>
      <c r="DM185" s="769"/>
      <c r="DN185" s="576"/>
      <c r="DO185" s="1326"/>
      <c r="DP185" s="497"/>
      <c r="DQ185" s="497"/>
      <c r="DR185" s="501"/>
      <c r="DS185" s="501"/>
      <c r="DT185" s="501"/>
      <c r="DU185" s="501"/>
      <c r="DV185" s="502"/>
      <c r="DW185" s="503"/>
      <c r="DZ185" s="571"/>
      <c r="EA185" s="766"/>
      <c r="EB185" s="573"/>
      <c r="EC185" s="574"/>
      <c r="ED185" s="769"/>
      <c r="EE185" s="576"/>
      <c r="EF185" s="1326"/>
      <c r="EG185" s="497"/>
      <c r="EH185" s="497"/>
      <c r="EI185" s="501"/>
      <c r="EJ185" s="501"/>
      <c r="EK185" s="501"/>
      <c r="EL185" s="501"/>
      <c r="EM185" s="502"/>
      <c r="EN185" s="503"/>
      <c r="EQ185" s="659"/>
      <c r="ER185" s="660"/>
      <c r="ES185" s="661"/>
      <c r="ET185" s="662"/>
      <c r="EU185" s="663"/>
      <c r="EV185" s="711"/>
      <c r="EW185" s="1326"/>
      <c r="EX185" s="497"/>
      <c r="EY185" s="497"/>
      <c r="EZ185" s="501"/>
      <c r="FA185" s="501"/>
      <c r="FB185" s="501"/>
      <c r="FC185" s="501"/>
      <c r="FD185" s="502"/>
      <c r="FE185" s="503"/>
      <c r="FH185" s="659"/>
      <c r="FI185" s="660"/>
      <c r="FJ185" s="661"/>
      <c r="FK185" s="662"/>
      <c r="FL185" s="663"/>
      <c r="FM185" s="711"/>
      <c r="FN185" s="1326"/>
      <c r="FO185" s="497"/>
      <c r="FP185" s="497"/>
      <c r="FQ185" s="501"/>
      <c r="FR185" s="501"/>
      <c r="FS185" s="501"/>
      <c r="FT185" s="501"/>
      <c r="FU185" s="502"/>
      <c r="FV185" s="503"/>
      <c r="FY185" s="659"/>
      <c r="FZ185" s="660"/>
      <c r="GA185" s="661"/>
      <c r="GB185" s="662"/>
      <c r="GC185" s="663"/>
      <c r="GD185" s="711"/>
      <c r="GE185" s="1326"/>
      <c r="GF185" s="497"/>
      <c r="GG185" s="497"/>
      <c r="GH185" s="501"/>
      <c r="GI185" s="501"/>
      <c r="GJ185" s="501"/>
      <c r="GK185" s="501"/>
      <c r="GL185" s="502"/>
      <c r="GM185" s="503"/>
      <c r="GP185" s="659"/>
      <c r="GQ185" s="660"/>
      <c r="GR185" s="661"/>
      <c r="GS185" s="662"/>
      <c r="GT185" s="663"/>
      <c r="GU185" s="711"/>
      <c r="GV185" s="1326"/>
      <c r="GW185" s="497"/>
      <c r="GX185" s="497"/>
      <c r="GY185" s="501"/>
      <c r="GZ185" s="501"/>
      <c r="HA185" s="501"/>
      <c r="HB185" s="501"/>
      <c r="HC185" s="502"/>
      <c r="HD185" s="503"/>
      <c r="HG185" s="659"/>
      <c r="HH185" s="660"/>
      <c r="HI185" s="661"/>
      <c r="HJ185" s="662"/>
      <c r="HK185" s="663"/>
      <c r="HL185" s="711"/>
      <c r="HM185" s="1326"/>
      <c r="HN185" s="497"/>
      <c r="HO185" s="497"/>
      <c r="HP185" s="501"/>
      <c r="HQ185" s="501"/>
      <c r="HR185" s="501"/>
      <c r="HS185" s="501"/>
      <c r="HT185" s="502"/>
      <c r="HU185" s="503"/>
      <c r="HX185" s="659"/>
      <c r="HY185" s="660"/>
      <c r="HZ185" s="661"/>
      <c r="IA185" s="662"/>
      <c r="IB185" s="663"/>
      <c r="IC185" s="711"/>
      <c r="ID185" s="1326"/>
      <c r="IE185" s="497"/>
      <c r="IF185" s="497"/>
      <c r="IG185" s="501"/>
      <c r="IH185" s="501"/>
      <c r="II185" s="501"/>
      <c r="IJ185" s="501"/>
      <c r="IK185" s="502"/>
      <c r="IL185" s="503"/>
      <c r="IO185" s="659"/>
      <c r="IP185" s="660"/>
      <c r="IQ185" s="661"/>
      <c r="IR185" s="662"/>
      <c r="IS185" s="663"/>
      <c r="IT185" s="711"/>
      <c r="IU185" s="1326"/>
      <c r="IV185" s="497"/>
      <c r="IW185" s="497"/>
      <c r="IX185" s="501"/>
      <c r="IY185" s="501"/>
      <c r="IZ185" s="501"/>
      <c r="JA185" s="501"/>
      <c r="JB185" s="502"/>
      <c r="JC185" s="503"/>
      <c r="JF185" s="659"/>
      <c r="JG185" s="660"/>
      <c r="JH185" s="661"/>
      <c r="JI185" s="662"/>
      <c r="JJ185" s="663"/>
      <c r="JK185" s="711"/>
      <c r="JL185" s="1326"/>
      <c r="JM185" s="497"/>
      <c r="JN185" s="497"/>
      <c r="JO185" s="501"/>
      <c r="JP185" s="501"/>
      <c r="JQ185" s="501"/>
      <c r="JR185" s="501"/>
      <c r="JS185" s="502"/>
      <c r="JT185" s="503"/>
      <c r="JW185" s="659"/>
      <c r="JX185" s="660"/>
      <c r="JY185" s="661"/>
      <c r="JZ185" s="662"/>
      <c r="KA185" s="663"/>
      <c r="KB185" s="711"/>
      <c r="KC185" s="1326"/>
      <c r="KD185" s="497"/>
      <c r="KE185" s="497"/>
      <c r="KF185" s="501"/>
      <c r="KG185" s="501"/>
      <c r="KH185" s="501"/>
      <c r="KI185" s="501"/>
      <c r="KJ185" s="502"/>
      <c r="KK185" s="503"/>
      <c r="KN185" s="659"/>
      <c r="KO185" s="660"/>
      <c r="KP185" s="661"/>
      <c r="KQ185" s="662"/>
      <c r="KR185" s="663"/>
      <c r="KS185" s="711"/>
      <c r="KT185" s="1326"/>
      <c r="KU185" s="497"/>
      <c r="KV185" s="497"/>
      <c r="KW185" s="501"/>
      <c r="KX185" s="501"/>
      <c r="KY185" s="501"/>
      <c r="KZ185" s="501"/>
      <c r="LA185" s="502"/>
      <c r="LB185" s="503"/>
      <c r="LE185" s="659"/>
      <c r="LF185" s="660"/>
      <c r="LG185" s="661"/>
      <c r="LH185" s="662"/>
      <c r="LI185" s="663"/>
      <c r="LJ185" s="711"/>
      <c r="LK185" s="1326"/>
      <c r="LL185" s="497"/>
      <c r="LM185" s="497"/>
      <c r="LN185" s="501"/>
      <c r="LO185" s="501"/>
      <c r="LP185" s="501"/>
      <c r="LQ185" s="501"/>
      <c r="LR185" s="502"/>
      <c r="LS185" s="503"/>
      <c r="LV185" s="659"/>
      <c r="LW185" s="660"/>
      <c r="LX185" s="661"/>
      <c r="LY185" s="662"/>
      <c r="LZ185" s="663"/>
      <c r="MA185" s="711"/>
      <c r="MB185" s="1326"/>
      <c r="MC185" s="497"/>
      <c r="MD185" s="497"/>
      <c r="ME185" s="501"/>
      <c r="MF185" s="501"/>
      <c r="MG185" s="501"/>
      <c r="MH185" s="501"/>
      <c r="MI185" s="502"/>
      <c r="MJ185" s="503"/>
      <c r="MM185" s="659"/>
      <c r="MN185" s="660"/>
      <c r="MO185" s="661"/>
      <c r="MP185" s="662"/>
      <c r="MQ185" s="663"/>
      <c r="MR185" s="711"/>
      <c r="MS185" s="1326"/>
      <c r="MT185" s="497"/>
      <c r="MU185" s="497"/>
      <c r="MV185" s="501"/>
      <c r="MW185" s="501"/>
      <c r="MX185" s="501"/>
      <c r="MY185" s="501"/>
      <c r="MZ185" s="502"/>
      <c r="NA185" s="503"/>
      <c r="ND185" s="659"/>
      <c r="NE185" s="660"/>
      <c r="NF185" s="661"/>
      <c r="NG185" s="662"/>
      <c r="NH185" s="663"/>
      <c r="NI185" s="711"/>
      <c r="NJ185" s="1326"/>
      <c r="NK185" s="497"/>
      <c r="NL185" s="497"/>
      <c r="NM185" s="501"/>
      <c r="NN185" s="501"/>
      <c r="NO185" s="501"/>
      <c r="NP185" s="501"/>
      <c r="NQ185" s="502"/>
      <c r="NR185" s="503"/>
      <c r="NU185" s="659"/>
      <c r="NV185" s="660"/>
      <c r="NW185" s="661"/>
      <c r="NX185" s="662"/>
      <c r="NY185" s="663"/>
      <c r="NZ185" s="711"/>
      <c r="OA185" s="1326"/>
      <c r="OB185" s="497"/>
      <c r="OC185" s="497"/>
      <c r="OD185" s="501"/>
      <c r="OE185" s="501"/>
      <c r="OF185" s="501"/>
      <c r="OG185" s="501"/>
      <c r="OH185" s="502"/>
      <c r="OI185" s="503"/>
      <c r="OL185" s="659"/>
      <c r="OM185" s="660"/>
      <c r="ON185" s="661"/>
      <c r="OO185" s="662"/>
      <c r="OP185" s="663"/>
      <c r="OQ185" s="711"/>
      <c r="OR185" s="1326"/>
      <c r="OS185" s="497"/>
      <c r="OT185" s="497"/>
      <c r="OU185" s="501"/>
      <c r="OV185" s="501"/>
      <c r="OW185" s="501"/>
      <c r="OX185" s="501"/>
      <c r="OY185" s="502"/>
      <c r="OZ185" s="503"/>
      <c r="PC185" s="659"/>
      <c r="PD185" s="660"/>
      <c r="PE185" s="661"/>
      <c r="PF185" s="662"/>
      <c r="PG185" s="663"/>
      <c r="PH185" s="711"/>
      <c r="PI185" s="1326"/>
      <c r="PJ185" s="497"/>
      <c r="PK185" s="497"/>
      <c r="PL185" s="501"/>
      <c r="PM185" s="501"/>
      <c r="PN185" s="501"/>
      <c r="PO185" s="501"/>
      <c r="PP185" s="502"/>
      <c r="PQ185" s="503"/>
      <c r="PT185" s="659"/>
      <c r="PU185" s="660"/>
      <c r="PV185" s="661"/>
      <c r="PW185" s="662"/>
      <c r="PX185" s="663"/>
      <c r="PY185" s="711"/>
      <c r="PZ185" s="1326"/>
      <c r="QA185" s="497"/>
      <c r="QB185" s="497"/>
      <c r="QC185" s="501"/>
      <c r="QD185" s="501"/>
      <c r="QE185" s="501"/>
      <c r="QF185" s="501"/>
      <c r="QG185" s="502"/>
      <c r="QH185" s="503"/>
      <c r="QK185" s="659"/>
      <c r="QL185" s="660"/>
      <c r="QM185" s="661"/>
      <c r="QN185" s="662"/>
      <c r="QO185" s="663"/>
      <c r="QP185" s="711"/>
      <c r="QQ185" s="1326"/>
      <c r="QR185" s="497"/>
      <c r="QS185" s="497"/>
      <c r="QT185" s="501"/>
      <c r="QU185" s="501"/>
      <c r="QV185" s="501"/>
      <c r="QW185" s="501"/>
      <c r="QX185" s="502"/>
      <c r="QY185" s="503"/>
      <c r="RB185" s="381"/>
      <c r="RC185" s="382"/>
      <c r="RD185" s="383"/>
      <c r="RE185" s="384"/>
      <c r="RF185" s="385"/>
      <c r="RG185" s="386"/>
      <c r="RH185" s="386"/>
      <c r="RI185" s="497"/>
      <c r="RJ185" s="497"/>
      <c r="RK185" s="501"/>
      <c r="RL185" s="501"/>
      <c r="RM185" s="501"/>
      <c r="RN185" s="501"/>
      <c r="RO185" s="502"/>
      <c r="RP185" s="503"/>
      <c r="RS185" s="381"/>
      <c r="RT185" s="382"/>
      <c r="RU185" s="383"/>
      <c r="RV185" s="384"/>
      <c r="RW185" s="385"/>
      <c r="RX185" s="386"/>
      <c r="RY185" s="386"/>
      <c r="RZ185" s="497"/>
      <c r="SA185" s="497"/>
      <c r="SB185" s="501"/>
      <c r="SC185" s="501"/>
      <c r="SD185" s="501"/>
      <c r="SE185" s="501"/>
      <c r="SF185" s="502"/>
      <c r="SG185" s="503"/>
      <c r="SJ185" s="381"/>
      <c r="SK185" s="382"/>
      <c r="SL185" s="383"/>
      <c r="SM185" s="384"/>
      <c r="SN185" s="385"/>
      <c r="SO185" s="386"/>
      <c r="SP185" s="386"/>
      <c r="SQ185" s="497"/>
      <c r="SR185" s="497"/>
      <c r="SS185" s="501"/>
      <c r="ST185" s="501"/>
      <c r="SU185" s="501"/>
      <c r="SV185" s="501"/>
      <c r="SW185" s="502"/>
      <c r="SX185" s="503"/>
    </row>
    <row r="186" spans="2:518" ht="44.25" hidden="1" customHeight="1" thickTop="1" thickBot="1">
      <c r="B186" s="577"/>
      <c r="C186" s="578"/>
      <c r="D186" s="579"/>
      <c r="E186" s="580"/>
      <c r="F186" s="581"/>
      <c r="G186" s="582"/>
      <c r="H186" s="595"/>
      <c r="K186" s="577"/>
      <c r="L186" s="767"/>
      <c r="M186" s="579"/>
      <c r="N186" s="580"/>
      <c r="O186" s="768"/>
      <c r="P186" s="582"/>
      <c r="Q186" s="1326"/>
      <c r="R186" s="497"/>
      <c r="S186" s="497"/>
      <c r="T186" s="498"/>
      <c r="U186" s="498"/>
      <c r="V186" s="498"/>
      <c r="W186" s="498"/>
      <c r="X186" s="504"/>
      <c r="Y186" s="500"/>
      <c r="Z186" s="486"/>
      <c r="AA186" s="486"/>
      <c r="AB186" s="577"/>
      <c r="AC186" s="767"/>
      <c r="AD186" s="579"/>
      <c r="AE186" s="580"/>
      <c r="AF186" s="768"/>
      <c r="AG186" s="582"/>
      <c r="AH186" s="1326"/>
      <c r="AI186" s="497"/>
      <c r="AJ186" s="497"/>
      <c r="AK186" s="498"/>
      <c r="AL186" s="498"/>
      <c r="AM186" s="498"/>
      <c r="AN186" s="498"/>
      <c r="AO186" s="504"/>
      <c r="AP186" s="500"/>
      <c r="AQ186" s="486"/>
      <c r="AR186" s="486"/>
      <c r="AS186" s="577"/>
      <c r="AT186" s="767"/>
      <c r="AU186" s="579"/>
      <c r="AV186" s="580"/>
      <c r="AW186" s="768"/>
      <c r="AX186" s="582"/>
      <c r="AY186" s="1326"/>
      <c r="AZ186" s="497"/>
      <c r="BA186" s="497"/>
      <c r="BB186" s="498"/>
      <c r="BC186" s="498"/>
      <c r="BD186" s="498"/>
      <c r="BE186" s="498"/>
      <c r="BF186" s="504"/>
      <c r="BG186" s="500"/>
      <c r="BJ186" s="577"/>
      <c r="BK186" s="767"/>
      <c r="BL186" s="579"/>
      <c r="BM186" s="580"/>
      <c r="BN186" s="768"/>
      <c r="BO186" s="582"/>
      <c r="BP186" s="1326"/>
      <c r="BQ186" s="497"/>
      <c r="BR186" s="497"/>
      <c r="BS186" s="498"/>
      <c r="BT186" s="498"/>
      <c r="BU186" s="498"/>
      <c r="BV186" s="498"/>
      <c r="BW186" s="504"/>
      <c r="BX186" s="500"/>
      <c r="CA186" s="577"/>
      <c r="CB186" s="767"/>
      <c r="CC186" s="579"/>
      <c r="CD186" s="580"/>
      <c r="CE186" s="768"/>
      <c r="CF186" s="582"/>
      <c r="CG186" s="1326"/>
      <c r="CH186" s="497"/>
      <c r="CI186" s="497"/>
      <c r="CJ186" s="498"/>
      <c r="CK186" s="498"/>
      <c r="CL186" s="498"/>
      <c r="CM186" s="498"/>
      <c r="CN186" s="504"/>
      <c r="CO186" s="500"/>
      <c r="CR186" s="577"/>
      <c r="CS186" s="767"/>
      <c r="CT186" s="579"/>
      <c r="CU186" s="580"/>
      <c r="CV186" s="768"/>
      <c r="CW186" s="582"/>
      <c r="CX186" s="1326"/>
      <c r="CY186" s="497"/>
      <c r="CZ186" s="497"/>
      <c r="DA186" s="498"/>
      <c r="DB186" s="498"/>
      <c r="DC186" s="498"/>
      <c r="DD186" s="498"/>
      <c r="DE186" s="504"/>
      <c r="DF186" s="500"/>
      <c r="DI186" s="577"/>
      <c r="DJ186" s="767"/>
      <c r="DK186" s="579"/>
      <c r="DL186" s="580"/>
      <c r="DM186" s="768"/>
      <c r="DN186" s="582"/>
      <c r="DO186" s="1326"/>
      <c r="DP186" s="497"/>
      <c r="DQ186" s="497"/>
      <c r="DR186" s="498"/>
      <c r="DS186" s="498"/>
      <c r="DT186" s="498"/>
      <c r="DU186" s="498"/>
      <c r="DV186" s="504"/>
      <c r="DW186" s="500"/>
      <c r="DZ186" s="577"/>
      <c r="EA186" s="767"/>
      <c r="EB186" s="579"/>
      <c r="EC186" s="580"/>
      <c r="ED186" s="768"/>
      <c r="EE186" s="582"/>
      <c r="EF186" s="1326"/>
      <c r="EG186" s="497"/>
      <c r="EH186" s="497"/>
      <c r="EI186" s="498"/>
      <c r="EJ186" s="498"/>
      <c r="EK186" s="498"/>
      <c r="EL186" s="498"/>
      <c r="EM186" s="504"/>
      <c r="EN186" s="500"/>
      <c r="EQ186" s="665"/>
      <c r="ER186" s="666"/>
      <c r="ES186" s="667"/>
      <c r="ET186" s="668"/>
      <c r="EU186" s="669"/>
      <c r="EV186" s="719"/>
      <c r="EW186" s="1326"/>
      <c r="EX186" s="497" t="e">
        <f>IF(EXACT(VLOOKUP(EQ186,OFERTA_0,2,FALSE),ER186),1,0)</f>
        <v>#N/A</v>
      </c>
      <c r="EY186" s="497" t="e">
        <f>IF(EXACT(VLOOKUP(EQ186,OFERTA_0,3,FALSE),ES186),1,0)</f>
        <v>#N/A</v>
      </c>
      <c r="EZ186" s="498" t="e">
        <f>IF(EXACT(VLOOKUP(EQ186,OFERTA_0,4,FALSE),ET186),1,0)</f>
        <v>#N/A</v>
      </c>
      <c r="FA186" s="498">
        <f t="shared" ref="FA186" si="5195">IF(EU186=0,0,1)</f>
        <v>0</v>
      </c>
      <c r="FB186" s="498">
        <f t="shared" ref="FB186" si="5196">IF(EV186=0,0,1)</f>
        <v>0</v>
      </c>
      <c r="FC186" s="498" t="e">
        <f>PRODUCT(EX186:FB186)</f>
        <v>#N/A</v>
      </c>
      <c r="FD186" s="504">
        <f>ROUND(EV186,0)</f>
        <v>0</v>
      </c>
      <c r="FE186" s="500">
        <f>EV186-FD186</f>
        <v>0</v>
      </c>
      <c r="FH186" s="665"/>
      <c r="FI186" s="666"/>
      <c r="FJ186" s="667"/>
      <c r="FK186" s="668"/>
      <c r="FL186" s="669"/>
      <c r="FM186" s="719"/>
      <c r="FN186" s="1326"/>
      <c r="FO186" s="497" t="e">
        <f>IF(EXACT(VLOOKUP(FH186,OFERTA_0,2,FALSE),FI186),1,0)</f>
        <v>#N/A</v>
      </c>
      <c r="FP186" s="497" t="e">
        <f>IF(EXACT(VLOOKUP(FH186,OFERTA_0,3,FALSE),FJ186),1,0)</f>
        <v>#N/A</v>
      </c>
      <c r="FQ186" s="498" t="e">
        <f>IF(EXACT(VLOOKUP(FH186,OFERTA_0,4,FALSE),FK186),1,0)</f>
        <v>#N/A</v>
      </c>
      <c r="FR186" s="498">
        <f t="shared" ref="FR186" si="5197">IF(FL186=0,0,1)</f>
        <v>0</v>
      </c>
      <c r="FS186" s="498">
        <f t="shared" ref="FS186" si="5198">IF(FM186=0,0,1)</f>
        <v>0</v>
      </c>
      <c r="FT186" s="498" t="e">
        <f>PRODUCT(FO186:FS186)</f>
        <v>#N/A</v>
      </c>
      <c r="FU186" s="504">
        <f>ROUND(FM186,0)</f>
        <v>0</v>
      </c>
      <c r="FV186" s="500">
        <f>FM186-FU186</f>
        <v>0</v>
      </c>
      <c r="FY186" s="665"/>
      <c r="FZ186" s="666"/>
      <c r="GA186" s="667"/>
      <c r="GB186" s="668"/>
      <c r="GC186" s="669"/>
      <c r="GD186" s="719"/>
      <c r="GE186" s="1326"/>
      <c r="GF186" s="497" t="e">
        <f>IF(EXACT(VLOOKUP(FY186,OFERTA_0,2,FALSE),FZ186),1,0)</f>
        <v>#N/A</v>
      </c>
      <c r="GG186" s="497" t="e">
        <f>IF(EXACT(VLOOKUP(FY186,OFERTA_0,3,FALSE),GA186),1,0)</f>
        <v>#N/A</v>
      </c>
      <c r="GH186" s="498" t="e">
        <f>IF(EXACT(VLOOKUP(FY186,OFERTA_0,4,FALSE),GB186),1,0)</f>
        <v>#N/A</v>
      </c>
      <c r="GI186" s="498">
        <f t="shared" ref="GI186" si="5199">IF(GC186=0,0,1)</f>
        <v>0</v>
      </c>
      <c r="GJ186" s="498">
        <f t="shared" ref="GJ186" si="5200">IF(GD186=0,0,1)</f>
        <v>0</v>
      </c>
      <c r="GK186" s="498" t="e">
        <f>PRODUCT(GF186:GJ186)</f>
        <v>#N/A</v>
      </c>
      <c r="GL186" s="504">
        <f>ROUND(GD186,0)</f>
        <v>0</v>
      </c>
      <c r="GM186" s="500">
        <f>GD186-GL186</f>
        <v>0</v>
      </c>
      <c r="GP186" s="665"/>
      <c r="GQ186" s="666"/>
      <c r="GR186" s="667"/>
      <c r="GS186" s="668"/>
      <c r="GT186" s="669"/>
      <c r="GU186" s="719"/>
      <c r="GV186" s="1326"/>
      <c r="GW186" s="497" t="e">
        <f>IF(EXACT(VLOOKUP(GP186,OFERTA_0,2,FALSE),GQ186),1,0)</f>
        <v>#N/A</v>
      </c>
      <c r="GX186" s="497" t="e">
        <f>IF(EXACT(VLOOKUP(GP186,OFERTA_0,3,FALSE),GR186),1,0)</f>
        <v>#N/A</v>
      </c>
      <c r="GY186" s="498" t="e">
        <f>IF(EXACT(VLOOKUP(GP186,OFERTA_0,4,FALSE),GS186),1,0)</f>
        <v>#N/A</v>
      </c>
      <c r="GZ186" s="498">
        <f t="shared" ref="GZ186" si="5201">IF(GT186=0,0,1)</f>
        <v>0</v>
      </c>
      <c r="HA186" s="498">
        <f t="shared" ref="HA186" si="5202">IF(GU186=0,0,1)</f>
        <v>0</v>
      </c>
      <c r="HB186" s="498" t="e">
        <f>PRODUCT(GW186:HA186)</f>
        <v>#N/A</v>
      </c>
      <c r="HC186" s="504">
        <f>ROUND(GU186,0)</f>
        <v>0</v>
      </c>
      <c r="HD186" s="500">
        <f>GU186-HC186</f>
        <v>0</v>
      </c>
      <c r="HG186" s="665"/>
      <c r="HH186" s="666"/>
      <c r="HI186" s="667"/>
      <c r="HJ186" s="668"/>
      <c r="HK186" s="669"/>
      <c r="HL186" s="719"/>
      <c r="HM186" s="1326"/>
      <c r="HN186" s="497" t="e">
        <f>IF(EXACT(VLOOKUP(HG186,OFERTA_0,2,FALSE),HH186),1,0)</f>
        <v>#N/A</v>
      </c>
      <c r="HO186" s="497" t="e">
        <f>IF(EXACT(VLOOKUP(HG186,OFERTA_0,3,FALSE),HI186),1,0)</f>
        <v>#N/A</v>
      </c>
      <c r="HP186" s="498" t="e">
        <f>IF(EXACT(VLOOKUP(HG186,OFERTA_0,4,FALSE),HJ186),1,0)</f>
        <v>#N/A</v>
      </c>
      <c r="HQ186" s="498">
        <f t="shared" ref="HQ186" si="5203">IF(HK186=0,0,1)</f>
        <v>0</v>
      </c>
      <c r="HR186" s="498">
        <f t="shared" ref="HR186" si="5204">IF(HL186=0,0,1)</f>
        <v>0</v>
      </c>
      <c r="HS186" s="498" t="e">
        <f>PRODUCT(HN186:HR186)</f>
        <v>#N/A</v>
      </c>
      <c r="HT186" s="504">
        <f>ROUND(HL186,0)</f>
        <v>0</v>
      </c>
      <c r="HU186" s="500">
        <f>HL186-HT186</f>
        <v>0</v>
      </c>
      <c r="HX186" s="665"/>
      <c r="HY186" s="666"/>
      <c r="HZ186" s="667"/>
      <c r="IA186" s="668"/>
      <c r="IB186" s="669"/>
      <c r="IC186" s="719"/>
      <c r="ID186" s="1326"/>
      <c r="IE186" s="497" t="e">
        <f>IF(EXACT(VLOOKUP(HX186,OFERTA_0,2,FALSE),HY186),1,0)</f>
        <v>#N/A</v>
      </c>
      <c r="IF186" s="497" t="e">
        <f>IF(EXACT(VLOOKUP(HX186,OFERTA_0,3,FALSE),HZ186),1,0)</f>
        <v>#N/A</v>
      </c>
      <c r="IG186" s="498" t="e">
        <f>IF(EXACT(VLOOKUP(HX186,OFERTA_0,4,FALSE),IA186),1,0)</f>
        <v>#N/A</v>
      </c>
      <c r="IH186" s="498">
        <f t="shared" ref="IH186" si="5205">IF(IB186=0,0,1)</f>
        <v>0</v>
      </c>
      <c r="II186" s="498">
        <f t="shared" ref="II186" si="5206">IF(IC186=0,0,1)</f>
        <v>0</v>
      </c>
      <c r="IJ186" s="498" t="e">
        <f>PRODUCT(IE186:II186)</f>
        <v>#N/A</v>
      </c>
      <c r="IK186" s="504">
        <f>ROUND(IC186,0)</f>
        <v>0</v>
      </c>
      <c r="IL186" s="500">
        <f>IC186-IK186</f>
        <v>0</v>
      </c>
      <c r="IO186" s="665"/>
      <c r="IP186" s="666"/>
      <c r="IQ186" s="667"/>
      <c r="IR186" s="668"/>
      <c r="IS186" s="669"/>
      <c r="IT186" s="719"/>
      <c r="IU186" s="1326"/>
      <c r="IV186" s="497" t="e">
        <f>IF(EXACT(VLOOKUP(IO186,OFERTA_0,2,FALSE),IP186),1,0)</f>
        <v>#N/A</v>
      </c>
      <c r="IW186" s="497" t="e">
        <f>IF(EXACT(VLOOKUP(IO186,OFERTA_0,3,FALSE),IQ186),1,0)</f>
        <v>#N/A</v>
      </c>
      <c r="IX186" s="498" t="e">
        <f>IF(EXACT(VLOOKUP(IO186,OFERTA_0,4,FALSE),IR186),1,0)</f>
        <v>#N/A</v>
      </c>
      <c r="IY186" s="498">
        <f t="shared" ref="IY186" si="5207">IF(IS186=0,0,1)</f>
        <v>0</v>
      </c>
      <c r="IZ186" s="498">
        <f t="shared" ref="IZ186" si="5208">IF(IT186=0,0,1)</f>
        <v>0</v>
      </c>
      <c r="JA186" s="498" t="e">
        <f>PRODUCT(IV186:IZ186)</f>
        <v>#N/A</v>
      </c>
      <c r="JB186" s="504">
        <f>ROUND(IT186,0)</f>
        <v>0</v>
      </c>
      <c r="JC186" s="500">
        <f>IT186-JB186</f>
        <v>0</v>
      </c>
      <c r="JF186" s="665"/>
      <c r="JG186" s="666"/>
      <c r="JH186" s="667"/>
      <c r="JI186" s="668"/>
      <c r="JJ186" s="669"/>
      <c r="JK186" s="719"/>
      <c r="JL186" s="1326"/>
      <c r="JM186" s="497" t="e">
        <f>IF(EXACT(VLOOKUP(JF186,OFERTA_0,2,FALSE),JG186),1,0)</f>
        <v>#N/A</v>
      </c>
      <c r="JN186" s="497" t="e">
        <f>IF(EXACT(VLOOKUP(JF186,OFERTA_0,3,FALSE),JH186),1,0)</f>
        <v>#N/A</v>
      </c>
      <c r="JO186" s="498" t="e">
        <f>IF(EXACT(VLOOKUP(JF186,OFERTA_0,4,FALSE),JI186),1,0)</f>
        <v>#N/A</v>
      </c>
      <c r="JP186" s="498">
        <f t="shared" ref="JP186" si="5209">IF(JJ186=0,0,1)</f>
        <v>0</v>
      </c>
      <c r="JQ186" s="498">
        <f t="shared" ref="JQ186" si="5210">IF(JK186=0,0,1)</f>
        <v>0</v>
      </c>
      <c r="JR186" s="498" t="e">
        <f>PRODUCT(JM186:JQ186)</f>
        <v>#N/A</v>
      </c>
      <c r="JS186" s="504">
        <f>ROUND(JK186,0)</f>
        <v>0</v>
      </c>
      <c r="JT186" s="500">
        <f>JK186-JS186</f>
        <v>0</v>
      </c>
      <c r="JW186" s="665"/>
      <c r="JX186" s="666"/>
      <c r="JY186" s="667"/>
      <c r="JZ186" s="668"/>
      <c r="KA186" s="669"/>
      <c r="KB186" s="719"/>
      <c r="KC186" s="1326"/>
      <c r="KD186" s="497" t="e">
        <f>IF(EXACT(VLOOKUP(JW186,OFERTA_0,2,FALSE),JX186),1,0)</f>
        <v>#N/A</v>
      </c>
      <c r="KE186" s="497" t="e">
        <f>IF(EXACT(VLOOKUP(JW186,OFERTA_0,3,FALSE),JY186),1,0)</f>
        <v>#N/A</v>
      </c>
      <c r="KF186" s="498" t="e">
        <f>IF(EXACT(VLOOKUP(JW186,OFERTA_0,4,FALSE),JZ186),1,0)</f>
        <v>#N/A</v>
      </c>
      <c r="KG186" s="498">
        <f t="shared" ref="KG186" si="5211">IF(KA186=0,0,1)</f>
        <v>0</v>
      </c>
      <c r="KH186" s="498">
        <f t="shared" ref="KH186" si="5212">IF(KB186=0,0,1)</f>
        <v>0</v>
      </c>
      <c r="KI186" s="498" t="e">
        <f>PRODUCT(KD186:KH186)</f>
        <v>#N/A</v>
      </c>
      <c r="KJ186" s="504">
        <f>ROUND(KB186,0)</f>
        <v>0</v>
      </c>
      <c r="KK186" s="500">
        <f>KB186-KJ186</f>
        <v>0</v>
      </c>
      <c r="KN186" s="665"/>
      <c r="KO186" s="666"/>
      <c r="KP186" s="667"/>
      <c r="KQ186" s="668"/>
      <c r="KR186" s="669"/>
      <c r="KS186" s="719"/>
      <c r="KT186" s="1326"/>
      <c r="KU186" s="497" t="e">
        <f>IF(EXACT(VLOOKUP(KN186,OFERTA_0,2,FALSE),KO186),1,0)</f>
        <v>#N/A</v>
      </c>
      <c r="KV186" s="497" t="e">
        <f>IF(EXACT(VLOOKUP(KN186,OFERTA_0,3,FALSE),KP186),1,0)</f>
        <v>#N/A</v>
      </c>
      <c r="KW186" s="498" t="e">
        <f>IF(EXACT(VLOOKUP(KN186,OFERTA_0,4,FALSE),KQ186),1,0)</f>
        <v>#N/A</v>
      </c>
      <c r="KX186" s="498">
        <f t="shared" ref="KX186" si="5213">IF(KR186=0,0,1)</f>
        <v>0</v>
      </c>
      <c r="KY186" s="498">
        <f t="shared" ref="KY186" si="5214">IF(KS186=0,0,1)</f>
        <v>0</v>
      </c>
      <c r="KZ186" s="498" t="e">
        <f>PRODUCT(KU186:KY186)</f>
        <v>#N/A</v>
      </c>
      <c r="LA186" s="504">
        <f>ROUND(KS186,0)</f>
        <v>0</v>
      </c>
      <c r="LB186" s="500">
        <f>KS186-LA186</f>
        <v>0</v>
      </c>
      <c r="LE186" s="665"/>
      <c r="LF186" s="666"/>
      <c r="LG186" s="667"/>
      <c r="LH186" s="668"/>
      <c r="LI186" s="669"/>
      <c r="LJ186" s="719"/>
      <c r="LK186" s="1326"/>
      <c r="LL186" s="497" t="e">
        <f>IF(EXACT(VLOOKUP(LE186,OFERTA_0,2,FALSE),LF186),1,0)</f>
        <v>#N/A</v>
      </c>
      <c r="LM186" s="497" t="e">
        <f>IF(EXACT(VLOOKUP(LE186,OFERTA_0,3,FALSE),LG186),1,0)</f>
        <v>#N/A</v>
      </c>
      <c r="LN186" s="498" t="e">
        <f>IF(EXACT(VLOOKUP(LE186,OFERTA_0,4,FALSE),LH186),1,0)</f>
        <v>#N/A</v>
      </c>
      <c r="LO186" s="498">
        <f t="shared" ref="LO186" si="5215">IF(LI186=0,0,1)</f>
        <v>0</v>
      </c>
      <c r="LP186" s="498">
        <f t="shared" ref="LP186" si="5216">IF(LJ186=0,0,1)</f>
        <v>0</v>
      </c>
      <c r="LQ186" s="498" t="e">
        <f>PRODUCT(LL186:LP186)</f>
        <v>#N/A</v>
      </c>
      <c r="LR186" s="504">
        <f>ROUND(LJ186,0)</f>
        <v>0</v>
      </c>
      <c r="LS186" s="500">
        <f>LJ186-LR186</f>
        <v>0</v>
      </c>
      <c r="LV186" s="665"/>
      <c r="LW186" s="666"/>
      <c r="LX186" s="667"/>
      <c r="LY186" s="668"/>
      <c r="LZ186" s="669"/>
      <c r="MA186" s="719"/>
      <c r="MB186" s="1326"/>
      <c r="MC186" s="497" t="e">
        <f>IF(EXACT(VLOOKUP(LV186,OFERTA_0,2,FALSE),LW186),1,0)</f>
        <v>#N/A</v>
      </c>
      <c r="MD186" s="497" t="e">
        <f>IF(EXACT(VLOOKUP(LV186,OFERTA_0,3,FALSE),LX186),1,0)</f>
        <v>#N/A</v>
      </c>
      <c r="ME186" s="498" t="e">
        <f>IF(EXACT(VLOOKUP(LV186,OFERTA_0,4,FALSE),LY186),1,0)</f>
        <v>#N/A</v>
      </c>
      <c r="MF186" s="498">
        <f t="shared" ref="MF186" si="5217">IF(LZ186=0,0,1)</f>
        <v>0</v>
      </c>
      <c r="MG186" s="498">
        <f t="shared" ref="MG186" si="5218">IF(MA186=0,0,1)</f>
        <v>0</v>
      </c>
      <c r="MH186" s="498" t="e">
        <f>PRODUCT(MC186:MG186)</f>
        <v>#N/A</v>
      </c>
      <c r="MI186" s="504">
        <f>ROUND(MA186,0)</f>
        <v>0</v>
      </c>
      <c r="MJ186" s="500">
        <f>MA186-MI186</f>
        <v>0</v>
      </c>
      <c r="MM186" s="665"/>
      <c r="MN186" s="666"/>
      <c r="MO186" s="667"/>
      <c r="MP186" s="668"/>
      <c r="MQ186" s="669"/>
      <c r="MR186" s="719"/>
      <c r="MS186" s="1326"/>
      <c r="MT186" s="497" t="e">
        <f>IF(EXACT(VLOOKUP(MM186,OFERTA_0,2,FALSE),MN186),1,0)</f>
        <v>#N/A</v>
      </c>
      <c r="MU186" s="497" t="e">
        <f>IF(EXACT(VLOOKUP(MM186,OFERTA_0,3,FALSE),MO186),1,0)</f>
        <v>#N/A</v>
      </c>
      <c r="MV186" s="498" t="e">
        <f>IF(EXACT(VLOOKUP(MM186,OFERTA_0,4,FALSE),MP186),1,0)</f>
        <v>#N/A</v>
      </c>
      <c r="MW186" s="498">
        <f t="shared" ref="MW186" si="5219">IF(MQ186=0,0,1)</f>
        <v>0</v>
      </c>
      <c r="MX186" s="498">
        <f t="shared" ref="MX186" si="5220">IF(MR186=0,0,1)</f>
        <v>0</v>
      </c>
      <c r="MY186" s="498" t="e">
        <f>PRODUCT(MT186:MX186)</f>
        <v>#N/A</v>
      </c>
      <c r="MZ186" s="504">
        <f>ROUND(MR186,0)</f>
        <v>0</v>
      </c>
      <c r="NA186" s="500">
        <f>MR186-MZ186</f>
        <v>0</v>
      </c>
      <c r="ND186" s="665"/>
      <c r="NE186" s="666"/>
      <c r="NF186" s="667"/>
      <c r="NG186" s="668"/>
      <c r="NH186" s="669"/>
      <c r="NI186" s="719"/>
      <c r="NJ186" s="1326"/>
      <c r="NK186" s="497" t="e">
        <f>IF(EXACT(VLOOKUP(ND186,OFERTA_0,2,FALSE),NE186),1,0)</f>
        <v>#N/A</v>
      </c>
      <c r="NL186" s="497" t="e">
        <f>IF(EXACT(VLOOKUP(ND186,OFERTA_0,3,FALSE),NF186),1,0)</f>
        <v>#N/A</v>
      </c>
      <c r="NM186" s="498" t="e">
        <f>IF(EXACT(VLOOKUP(ND186,OFERTA_0,4,FALSE),NG186),1,0)</f>
        <v>#N/A</v>
      </c>
      <c r="NN186" s="498">
        <f t="shared" ref="NN186" si="5221">IF(NH186=0,0,1)</f>
        <v>0</v>
      </c>
      <c r="NO186" s="498">
        <f t="shared" ref="NO186" si="5222">IF(NI186=0,0,1)</f>
        <v>0</v>
      </c>
      <c r="NP186" s="498" t="e">
        <f>PRODUCT(NK186:NO186)</f>
        <v>#N/A</v>
      </c>
      <c r="NQ186" s="504">
        <f>ROUND(NI186,0)</f>
        <v>0</v>
      </c>
      <c r="NR186" s="500">
        <f>NI186-NQ186</f>
        <v>0</v>
      </c>
      <c r="NU186" s="665"/>
      <c r="NV186" s="666"/>
      <c r="NW186" s="667"/>
      <c r="NX186" s="668"/>
      <c r="NY186" s="669"/>
      <c r="NZ186" s="719"/>
      <c r="OA186" s="1326"/>
      <c r="OB186" s="497" t="e">
        <f>IF(EXACT(VLOOKUP(NU186,OFERTA_0,2,FALSE),NV186),1,0)</f>
        <v>#N/A</v>
      </c>
      <c r="OC186" s="497" t="e">
        <f>IF(EXACT(VLOOKUP(NU186,OFERTA_0,3,FALSE),NW186),1,0)</f>
        <v>#N/A</v>
      </c>
      <c r="OD186" s="498" t="e">
        <f>IF(EXACT(VLOOKUP(NU186,OFERTA_0,4,FALSE),NX186),1,0)</f>
        <v>#N/A</v>
      </c>
      <c r="OE186" s="498">
        <f t="shared" ref="OE186" si="5223">IF(NY186=0,0,1)</f>
        <v>0</v>
      </c>
      <c r="OF186" s="498">
        <f t="shared" ref="OF186" si="5224">IF(NZ186=0,0,1)</f>
        <v>0</v>
      </c>
      <c r="OG186" s="498" t="e">
        <f>PRODUCT(OB186:OF186)</f>
        <v>#N/A</v>
      </c>
      <c r="OH186" s="504">
        <f>ROUND(NZ186,0)</f>
        <v>0</v>
      </c>
      <c r="OI186" s="500">
        <f>NZ186-OH186</f>
        <v>0</v>
      </c>
      <c r="OL186" s="665"/>
      <c r="OM186" s="666"/>
      <c r="ON186" s="667"/>
      <c r="OO186" s="668"/>
      <c r="OP186" s="669"/>
      <c r="OQ186" s="719"/>
      <c r="OR186" s="1326"/>
      <c r="OS186" s="497" t="e">
        <f>IF(EXACT(VLOOKUP(OL186,OFERTA_0,2,FALSE),OM186),1,0)</f>
        <v>#N/A</v>
      </c>
      <c r="OT186" s="497" t="e">
        <f>IF(EXACT(VLOOKUP(OL186,OFERTA_0,3,FALSE),ON186),1,0)</f>
        <v>#N/A</v>
      </c>
      <c r="OU186" s="498" t="e">
        <f>IF(EXACT(VLOOKUP(OL186,OFERTA_0,4,FALSE),OO186),1,0)</f>
        <v>#N/A</v>
      </c>
      <c r="OV186" s="498">
        <f t="shared" ref="OV186" si="5225">IF(OP186=0,0,1)</f>
        <v>0</v>
      </c>
      <c r="OW186" s="498">
        <f t="shared" ref="OW186" si="5226">IF(OQ186=0,0,1)</f>
        <v>0</v>
      </c>
      <c r="OX186" s="498" t="e">
        <f>PRODUCT(OS186:OW186)</f>
        <v>#N/A</v>
      </c>
      <c r="OY186" s="504">
        <f>ROUND(OQ186,0)</f>
        <v>0</v>
      </c>
      <c r="OZ186" s="500">
        <f>OQ186-OY186</f>
        <v>0</v>
      </c>
      <c r="PC186" s="665"/>
      <c r="PD186" s="666"/>
      <c r="PE186" s="667"/>
      <c r="PF186" s="668"/>
      <c r="PG186" s="669"/>
      <c r="PH186" s="719"/>
      <c r="PI186" s="1326"/>
      <c r="PJ186" s="497" t="e">
        <f>IF(EXACT(VLOOKUP(PC186,OFERTA_0,2,FALSE),PD186),1,0)</f>
        <v>#N/A</v>
      </c>
      <c r="PK186" s="497" t="e">
        <f>IF(EXACT(VLOOKUP(PC186,OFERTA_0,3,FALSE),PE186),1,0)</f>
        <v>#N/A</v>
      </c>
      <c r="PL186" s="498" t="e">
        <f>IF(EXACT(VLOOKUP(PC186,OFERTA_0,4,FALSE),PF186),1,0)</f>
        <v>#N/A</v>
      </c>
      <c r="PM186" s="498">
        <f t="shared" ref="PM186" si="5227">IF(PG186=0,0,1)</f>
        <v>0</v>
      </c>
      <c r="PN186" s="498">
        <f t="shared" ref="PN186" si="5228">IF(PH186=0,0,1)</f>
        <v>0</v>
      </c>
      <c r="PO186" s="498" t="e">
        <f>PRODUCT(PJ186:PN186)</f>
        <v>#N/A</v>
      </c>
      <c r="PP186" s="504">
        <f>ROUND(PH186,0)</f>
        <v>0</v>
      </c>
      <c r="PQ186" s="500">
        <f>PH186-PP186</f>
        <v>0</v>
      </c>
      <c r="PT186" s="665"/>
      <c r="PU186" s="666"/>
      <c r="PV186" s="667"/>
      <c r="PW186" s="668"/>
      <c r="PX186" s="669"/>
      <c r="PY186" s="719"/>
      <c r="PZ186" s="1326"/>
      <c r="QA186" s="497" t="e">
        <f>IF(EXACT(VLOOKUP(PT186,OFERTA_0,2,FALSE),PU186),1,0)</f>
        <v>#N/A</v>
      </c>
      <c r="QB186" s="497" t="e">
        <f>IF(EXACT(VLOOKUP(PT186,OFERTA_0,3,FALSE),PV186),1,0)</f>
        <v>#N/A</v>
      </c>
      <c r="QC186" s="498" t="e">
        <f>IF(EXACT(VLOOKUP(PT186,OFERTA_0,4,FALSE),PW186),1,0)</f>
        <v>#N/A</v>
      </c>
      <c r="QD186" s="498">
        <f t="shared" ref="QD186" si="5229">IF(PX186=0,0,1)</f>
        <v>0</v>
      </c>
      <c r="QE186" s="498">
        <f t="shared" ref="QE186" si="5230">IF(PY186=0,0,1)</f>
        <v>0</v>
      </c>
      <c r="QF186" s="498" t="e">
        <f>PRODUCT(QA186:QE186)</f>
        <v>#N/A</v>
      </c>
      <c r="QG186" s="504">
        <f>ROUND(PY186,0)</f>
        <v>0</v>
      </c>
      <c r="QH186" s="500">
        <f>PY186-QG186</f>
        <v>0</v>
      </c>
      <c r="QK186" s="665"/>
      <c r="QL186" s="666"/>
      <c r="QM186" s="667"/>
      <c r="QN186" s="668"/>
      <c r="QO186" s="669"/>
      <c r="QP186" s="719"/>
      <c r="QQ186" s="1326"/>
      <c r="QR186" s="497" t="e">
        <f>IF(EXACT(VLOOKUP(QK186,OFERTA_0,2,FALSE),QL186),1,0)</f>
        <v>#N/A</v>
      </c>
      <c r="QS186" s="497" t="e">
        <f>IF(EXACT(VLOOKUP(QK186,OFERTA_0,3,FALSE),QM186),1,0)</f>
        <v>#N/A</v>
      </c>
      <c r="QT186" s="498" t="e">
        <f>IF(EXACT(VLOOKUP(QK186,OFERTA_0,4,FALSE),QN186),1,0)</f>
        <v>#N/A</v>
      </c>
      <c r="QU186" s="498">
        <f t="shared" ref="QU186" si="5231">IF(QO186=0,0,1)</f>
        <v>0</v>
      </c>
      <c r="QV186" s="498">
        <f t="shared" ref="QV186" si="5232">IF(QP186=0,0,1)</f>
        <v>0</v>
      </c>
      <c r="QW186" s="498" t="e">
        <f>PRODUCT(QR186:QV186)</f>
        <v>#N/A</v>
      </c>
      <c r="QX186" s="504">
        <f>ROUND(QP186,0)</f>
        <v>0</v>
      </c>
      <c r="QY186" s="500">
        <f>QP186-QX186</f>
        <v>0</v>
      </c>
      <c r="RB186" s="381"/>
      <c r="RC186" s="382"/>
      <c r="RD186" s="383"/>
      <c r="RE186" s="384"/>
      <c r="RF186" s="385"/>
      <c r="RG186" s="386"/>
      <c r="RH186" s="386"/>
      <c r="RI186" s="497"/>
      <c r="RJ186" s="497"/>
      <c r="RK186" s="501"/>
      <c r="RL186" s="501"/>
      <c r="RM186" s="501"/>
      <c r="RN186" s="501"/>
      <c r="RO186" s="502"/>
      <c r="RP186" s="503"/>
      <c r="RS186" s="381"/>
      <c r="RT186" s="382"/>
      <c r="RU186" s="383"/>
      <c r="RV186" s="384"/>
      <c r="RW186" s="385"/>
      <c r="RX186" s="386"/>
      <c r="RY186" s="386"/>
      <c r="RZ186" s="497"/>
      <c r="SA186" s="497"/>
      <c r="SB186" s="501"/>
      <c r="SC186" s="501"/>
      <c r="SD186" s="501"/>
      <c r="SE186" s="501"/>
      <c r="SF186" s="502"/>
      <c r="SG186" s="503"/>
      <c r="SJ186" s="381"/>
      <c r="SK186" s="382"/>
      <c r="SL186" s="383"/>
      <c r="SM186" s="384"/>
      <c r="SN186" s="385"/>
      <c r="SO186" s="386"/>
      <c r="SP186" s="386"/>
      <c r="SQ186" s="497"/>
      <c r="SR186" s="497"/>
      <c r="SS186" s="501"/>
      <c r="ST186" s="501"/>
      <c r="SU186" s="501"/>
      <c r="SV186" s="501"/>
      <c r="SW186" s="502"/>
      <c r="SX186" s="503"/>
    </row>
    <row r="187" spans="2:518" ht="68.25" hidden="1" customHeight="1" thickTop="1" thickBot="1">
      <c r="B187" s="577"/>
      <c r="C187" s="578"/>
      <c r="D187" s="579"/>
      <c r="E187" s="580"/>
      <c r="F187" s="581"/>
      <c r="G187" s="582"/>
      <c r="H187" s="595"/>
      <c r="K187" s="577"/>
      <c r="L187" s="767"/>
      <c r="M187" s="579"/>
      <c r="N187" s="580"/>
      <c r="O187" s="768"/>
      <c r="P187" s="582"/>
      <c r="Q187" s="1326"/>
      <c r="R187" s="497"/>
      <c r="S187" s="497"/>
      <c r="T187" s="498"/>
      <c r="U187" s="498"/>
      <c r="V187" s="498"/>
      <c r="W187" s="498"/>
      <c r="X187" s="504"/>
      <c r="Y187" s="500"/>
      <c r="Z187" s="486"/>
      <c r="AA187" s="486"/>
      <c r="AB187" s="577"/>
      <c r="AC187" s="767"/>
      <c r="AD187" s="579"/>
      <c r="AE187" s="580"/>
      <c r="AF187" s="768"/>
      <c r="AG187" s="582"/>
      <c r="AH187" s="1326"/>
      <c r="AI187" s="497"/>
      <c r="AJ187" s="497"/>
      <c r="AK187" s="498"/>
      <c r="AL187" s="498"/>
      <c r="AM187" s="498"/>
      <c r="AN187" s="498"/>
      <c r="AO187" s="504"/>
      <c r="AP187" s="500"/>
      <c r="AQ187" s="486"/>
      <c r="AR187" s="486"/>
      <c r="AS187" s="577"/>
      <c r="AT187" s="767"/>
      <c r="AU187" s="579"/>
      <c r="AV187" s="580"/>
      <c r="AW187" s="768"/>
      <c r="AX187" s="582"/>
      <c r="AY187" s="1326"/>
      <c r="AZ187" s="497"/>
      <c r="BA187" s="497"/>
      <c r="BB187" s="498"/>
      <c r="BC187" s="498"/>
      <c r="BD187" s="498"/>
      <c r="BE187" s="498"/>
      <c r="BF187" s="504"/>
      <c r="BG187" s="500"/>
      <c r="BJ187" s="577"/>
      <c r="BK187" s="767"/>
      <c r="BL187" s="579"/>
      <c r="BM187" s="580"/>
      <c r="BN187" s="768"/>
      <c r="BO187" s="582"/>
      <c r="BP187" s="1326"/>
      <c r="BQ187" s="497"/>
      <c r="BR187" s="497"/>
      <c r="BS187" s="498"/>
      <c r="BT187" s="498"/>
      <c r="BU187" s="498"/>
      <c r="BV187" s="498"/>
      <c r="BW187" s="504"/>
      <c r="BX187" s="500"/>
      <c r="CA187" s="577"/>
      <c r="CB187" s="767"/>
      <c r="CC187" s="579"/>
      <c r="CD187" s="580"/>
      <c r="CE187" s="768"/>
      <c r="CF187" s="582"/>
      <c r="CG187" s="1326"/>
      <c r="CH187" s="497"/>
      <c r="CI187" s="497"/>
      <c r="CJ187" s="498"/>
      <c r="CK187" s="498"/>
      <c r="CL187" s="498"/>
      <c r="CM187" s="498"/>
      <c r="CN187" s="504"/>
      <c r="CO187" s="500"/>
      <c r="CR187" s="577"/>
      <c r="CS187" s="767"/>
      <c r="CT187" s="579"/>
      <c r="CU187" s="580"/>
      <c r="CV187" s="768"/>
      <c r="CW187" s="582"/>
      <c r="CX187" s="1326"/>
      <c r="CY187" s="497"/>
      <c r="CZ187" s="497"/>
      <c r="DA187" s="498"/>
      <c r="DB187" s="498"/>
      <c r="DC187" s="498"/>
      <c r="DD187" s="498"/>
      <c r="DE187" s="504"/>
      <c r="DF187" s="500"/>
      <c r="DI187" s="577"/>
      <c r="DJ187" s="767"/>
      <c r="DK187" s="579"/>
      <c r="DL187" s="580"/>
      <c r="DM187" s="768"/>
      <c r="DN187" s="582"/>
      <c r="DO187" s="1326"/>
      <c r="DP187" s="497"/>
      <c r="DQ187" s="497"/>
      <c r="DR187" s="498"/>
      <c r="DS187" s="498"/>
      <c r="DT187" s="498"/>
      <c r="DU187" s="498"/>
      <c r="DV187" s="504"/>
      <c r="DW187" s="500"/>
      <c r="DZ187" s="577"/>
      <c r="EA187" s="767"/>
      <c r="EB187" s="579"/>
      <c r="EC187" s="580"/>
      <c r="ED187" s="768"/>
      <c r="EE187" s="582"/>
      <c r="EF187" s="1326"/>
      <c r="EG187" s="497"/>
      <c r="EH187" s="497"/>
      <c r="EI187" s="498"/>
      <c r="EJ187" s="498"/>
      <c r="EK187" s="498"/>
      <c r="EL187" s="498"/>
      <c r="EM187" s="504"/>
      <c r="EN187" s="500"/>
      <c r="EQ187" s="665"/>
      <c r="ER187" s="666"/>
      <c r="ES187" s="667"/>
      <c r="ET187" s="668"/>
      <c r="EU187" s="669"/>
      <c r="EV187" s="719"/>
      <c r="EW187" s="1326"/>
      <c r="EX187" s="497" t="e">
        <f>IF(EXACT(VLOOKUP(EQ187,OFERTA_0,2,FALSE),ER187),1,0)</f>
        <v>#N/A</v>
      </c>
      <c r="EY187" s="497" t="e">
        <f>IF(EXACT(VLOOKUP(EQ187,OFERTA_0,3,FALSE),ES187),1,0)</f>
        <v>#N/A</v>
      </c>
      <c r="EZ187" s="498" t="e">
        <f>IF(EXACT(VLOOKUP(EQ187,OFERTA_0,4,FALSE),ET187),1,0)</f>
        <v>#N/A</v>
      </c>
      <c r="FA187" s="498">
        <f>IF(EU187=0,0,1)</f>
        <v>0</v>
      </c>
      <c r="FB187" s="498">
        <f>IF(EV187=0,0,1)</f>
        <v>0</v>
      </c>
      <c r="FC187" s="498" t="e">
        <f>PRODUCT(EX187:FB187)</f>
        <v>#N/A</v>
      </c>
      <c r="FD187" s="504">
        <f>ROUND(EV187,0)</f>
        <v>0</v>
      </c>
      <c r="FE187" s="500">
        <f>EV187-FD187</f>
        <v>0</v>
      </c>
      <c r="FH187" s="665"/>
      <c r="FI187" s="666"/>
      <c r="FJ187" s="667"/>
      <c r="FK187" s="668"/>
      <c r="FL187" s="669"/>
      <c r="FM187" s="719"/>
      <c r="FN187" s="1326"/>
      <c r="FO187" s="497" t="e">
        <f>IF(EXACT(VLOOKUP(FH187,OFERTA_0,2,FALSE),FI187),1,0)</f>
        <v>#N/A</v>
      </c>
      <c r="FP187" s="497" t="e">
        <f>IF(EXACT(VLOOKUP(FH187,OFERTA_0,3,FALSE),FJ187),1,0)</f>
        <v>#N/A</v>
      </c>
      <c r="FQ187" s="498" t="e">
        <f>IF(EXACT(VLOOKUP(FH187,OFERTA_0,4,FALSE),FK187),1,0)</f>
        <v>#N/A</v>
      </c>
      <c r="FR187" s="498">
        <f>IF(FL187=0,0,1)</f>
        <v>0</v>
      </c>
      <c r="FS187" s="498">
        <f>IF(FM187=0,0,1)</f>
        <v>0</v>
      </c>
      <c r="FT187" s="498" t="e">
        <f>PRODUCT(FO187:FS187)</f>
        <v>#N/A</v>
      </c>
      <c r="FU187" s="504">
        <f>ROUND(FM187,0)</f>
        <v>0</v>
      </c>
      <c r="FV187" s="500">
        <f>FM187-FU187</f>
        <v>0</v>
      </c>
      <c r="FY187" s="665"/>
      <c r="FZ187" s="666"/>
      <c r="GA187" s="667"/>
      <c r="GB187" s="668"/>
      <c r="GC187" s="669"/>
      <c r="GD187" s="719"/>
      <c r="GE187" s="1326"/>
      <c r="GF187" s="497" t="e">
        <f>IF(EXACT(VLOOKUP(FY187,OFERTA_0,2,FALSE),FZ187),1,0)</f>
        <v>#N/A</v>
      </c>
      <c r="GG187" s="497" t="e">
        <f>IF(EXACT(VLOOKUP(FY187,OFERTA_0,3,FALSE),GA187),1,0)</f>
        <v>#N/A</v>
      </c>
      <c r="GH187" s="498" t="e">
        <f>IF(EXACT(VLOOKUP(FY187,OFERTA_0,4,FALSE),GB187),1,0)</f>
        <v>#N/A</v>
      </c>
      <c r="GI187" s="498">
        <f>IF(GC187=0,0,1)</f>
        <v>0</v>
      </c>
      <c r="GJ187" s="498">
        <f>IF(GD187=0,0,1)</f>
        <v>0</v>
      </c>
      <c r="GK187" s="498" t="e">
        <f>PRODUCT(GF187:GJ187)</f>
        <v>#N/A</v>
      </c>
      <c r="GL187" s="504">
        <f>ROUND(GD187,0)</f>
        <v>0</v>
      </c>
      <c r="GM187" s="500">
        <f>GD187-GL187</f>
        <v>0</v>
      </c>
      <c r="GP187" s="665"/>
      <c r="GQ187" s="666"/>
      <c r="GR187" s="667"/>
      <c r="GS187" s="668"/>
      <c r="GT187" s="669"/>
      <c r="GU187" s="719"/>
      <c r="GV187" s="1326"/>
      <c r="GW187" s="497" t="e">
        <f>IF(EXACT(VLOOKUP(GP187,OFERTA_0,2,FALSE),GQ187),1,0)</f>
        <v>#N/A</v>
      </c>
      <c r="GX187" s="497" t="e">
        <f>IF(EXACT(VLOOKUP(GP187,OFERTA_0,3,FALSE),GR187),1,0)</f>
        <v>#N/A</v>
      </c>
      <c r="GY187" s="498" t="e">
        <f>IF(EXACT(VLOOKUP(GP187,OFERTA_0,4,FALSE),GS187),1,0)</f>
        <v>#N/A</v>
      </c>
      <c r="GZ187" s="498">
        <f>IF(GT187=0,0,1)</f>
        <v>0</v>
      </c>
      <c r="HA187" s="498">
        <f>IF(GU187=0,0,1)</f>
        <v>0</v>
      </c>
      <c r="HB187" s="498" t="e">
        <f>PRODUCT(GW187:HA187)</f>
        <v>#N/A</v>
      </c>
      <c r="HC187" s="504">
        <f>ROUND(GU187,0)</f>
        <v>0</v>
      </c>
      <c r="HD187" s="500">
        <f>GU187-HC187</f>
        <v>0</v>
      </c>
      <c r="HG187" s="665"/>
      <c r="HH187" s="666"/>
      <c r="HI187" s="667"/>
      <c r="HJ187" s="668"/>
      <c r="HK187" s="669"/>
      <c r="HL187" s="719"/>
      <c r="HM187" s="1326"/>
      <c r="HN187" s="497" t="e">
        <f>IF(EXACT(VLOOKUP(HG187,OFERTA_0,2,FALSE),HH187),1,0)</f>
        <v>#N/A</v>
      </c>
      <c r="HO187" s="497" t="e">
        <f>IF(EXACT(VLOOKUP(HG187,OFERTA_0,3,FALSE),HI187),1,0)</f>
        <v>#N/A</v>
      </c>
      <c r="HP187" s="498" t="e">
        <f>IF(EXACT(VLOOKUP(HG187,OFERTA_0,4,FALSE),HJ187),1,0)</f>
        <v>#N/A</v>
      </c>
      <c r="HQ187" s="498">
        <f>IF(HK187=0,0,1)</f>
        <v>0</v>
      </c>
      <c r="HR187" s="498">
        <f>IF(HL187=0,0,1)</f>
        <v>0</v>
      </c>
      <c r="HS187" s="498" t="e">
        <f>PRODUCT(HN187:HR187)</f>
        <v>#N/A</v>
      </c>
      <c r="HT187" s="504">
        <f>ROUND(HL187,0)</f>
        <v>0</v>
      </c>
      <c r="HU187" s="500">
        <f>HL187-HT187</f>
        <v>0</v>
      </c>
      <c r="HX187" s="665"/>
      <c r="HY187" s="666"/>
      <c r="HZ187" s="667"/>
      <c r="IA187" s="668"/>
      <c r="IB187" s="669"/>
      <c r="IC187" s="719"/>
      <c r="ID187" s="1326"/>
      <c r="IE187" s="497" t="e">
        <f>IF(EXACT(VLOOKUP(HX187,OFERTA_0,2,FALSE),HY187),1,0)</f>
        <v>#N/A</v>
      </c>
      <c r="IF187" s="497" t="e">
        <f>IF(EXACT(VLOOKUP(HX187,OFERTA_0,3,FALSE),HZ187),1,0)</f>
        <v>#N/A</v>
      </c>
      <c r="IG187" s="498" t="e">
        <f>IF(EXACT(VLOOKUP(HX187,OFERTA_0,4,FALSE),IA187),1,0)</f>
        <v>#N/A</v>
      </c>
      <c r="IH187" s="498">
        <f>IF(IB187=0,0,1)</f>
        <v>0</v>
      </c>
      <c r="II187" s="498">
        <f>IF(IC187=0,0,1)</f>
        <v>0</v>
      </c>
      <c r="IJ187" s="498" t="e">
        <f>PRODUCT(IE187:II187)</f>
        <v>#N/A</v>
      </c>
      <c r="IK187" s="504">
        <f>ROUND(IC187,0)</f>
        <v>0</v>
      </c>
      <c r="IL187" s="500">
        <f>IC187-IK187</f>
        <v>0</v>
      </c>
      <c r="IO187" s="665"/>
      <c r="IP187" s="666"/>
      <c r="IQ187" s="667"/>
      <c r="IR187" s="668"/>
      <c r="IS187" s="669"/>
      <c r="IT187" s="719"/>
      <c r="IU187" s="1326"/>
      <c r="IV187" s="497" t="e">
        <f>IF(EXACT(VLOOKUP(IO187,OFERTA_0,2,FALSE),IP187),1,0)</f>
        <v>#N/A</v>
      </c>
      <c r="IW187" s="497" t="e">
        <f>IF(EXACT(VLOOKUP(IO187,OFERTA_0,3,FALSE),IQ187),1,0)</f>
        <v>#N/A</v>
      </c>
      <c r="IX187" s="498" t="e">
        <f>IF(EXACT(VLOOKUP(IO187,OFERTA_0,4,FALSE),IR187),1,0)</f>
        <v>#N/A</v>
      </c>
      <c r="IY187" s="498">
        <f>IF(IS187=0,0,1)</f>
        <v>0</v>
      </c>
      <c r="IZ187" s="498">
        <f>IF(IT187=0,0,1)</f>
        <v>0</v>
      </c>
      <c r="JA187" s="498" t="e">
        <f>PRODUCT(IV187:IZ187)</f>
        <v>#N/A</v>
      </c>
      <c r="JB187" s="504">
        <f>ROUND(IT187,0)</f>
        <v>0</v>
      </c>
      <c r="JC187" s="500">
        <f>IT187-JB187</f>
        <v>0</v>
      </c>
      <c r="JF187" s="665"/>
      <c r="JG187" s="666"/>
      <c r="JH187" s="667"/>
      <c r="JI187" s="668"/>
      <c r="JJ187" s="669"/>
      <c r="JK187" s="719"/>
      <c r="JL187" s="1326"/>
      <c r="JM187" s="497" t="e">
        <f>IF(EXACT(VLOOKUP(JF187,OFERTA_0,2,FALSE),JG187),1,0)</f>
        <v>#N/A</v>
      </c>
      <c r="JN187" s="497" t="e">
        <f>IF(EXACT(VLOOKUP(JF187,OFERTA_0,3,FALSE),JH187),1,0)</f>
        <v>#N/A</v>
      </c>
      <c r="JO187" s="498" t="e">
        <f>IF(EXACT(VLOOKUP(JF187,OFERTA_0,4,FALSE),JI187),1,0)</f>
        <v>#N/A</v>
      </c>
      <c r="JP187" s="498">
        <f>IF(JJ187=0,0,1)</f>
        <v>0</v>
      </c>
      <c r="JQ187" s="498">
        <f>IF(JK187=0,0,1)</f>
        <v>0</v>
      </c>
      <c r="JR187" s="498" t="e">
        <f>PRODUCT(JM187:JQ187)</f>
        <v>#N/A</v>
      </c>
      <c r="JS187" s="504">
        <f>ROUND(JK187,0)</f>
        <v>0</v>
      </c>
      <c r="JT187" s="500">
        <f>JK187-JS187</f>
        <v>0</v>
      </c>
      <c r="JW187" s="665"/>
      <c r="JX187" s="666"/>
      <c r="JY187" s="667"/>
      <c r="JZ187" s="668"/>
      <c r="KA187" s="669"/>
      <c r="KB187" s="719"/>
      <c r="KC187" s="1326"/>
      <c r="KD187" s="497" t="e">
        <f>IF(EXACT(VLOOKUP(JW187,OFERTA_0,2,FALSE),JX187),1,0)</f>
        <v>#N/A</v>
      </c>
      <c r="KE187" s="497" t="e">
        <f>IF(EXACT(VLOOKUP(JW187,OFERTA_0,3,FALSE),JY187),1,0)</f>
        <v>#N/A</v>
      </c>
      <c r="KF187" s="498" t="e">
        <f>IF(EXACT(VLOOKUP(JW187,OFERTA_0,4,FALSE),JZ187),1,0)</f>
        <v>#N/A</v>
      </c>
      <c r="KG187" s="498">
        <f>IF(KA187=0,0,1)</f>
        <v>0</v>
      </c>
      <c r="KH187" s="498">
        <f>IF(KB187=0,0,1)</f>
        <v>0</v>
      </c>
      <c r="KI187" s="498" t="e">
        <f>PRODUCT(KD187:KH187)</f>
        <v>#N/A</v>
      </c>
      <c r="KJ187" s="504">
        <f>ROUND(KB187,0)</f>
        <v>0</v>
      </c>
      <c r="KK187" s="500">
        <f>KB187-KJ187</f>
        <v>0</v>
      </c>
      <c r="KN187" s="665"/>
      <c r="KO187" s="666"/>
      <c r="KP187" s="667"/>
      <c r="KQ187" s="668"/>
      <c r="KR187" s="669"/>
      <c r="KS187" s="719"/>
      <c r="KT187" s="1326"/>
      <c r="KU187" s="497" t="e">
        <f>IF(EXACT(VLOOKUP(KN187,OFERTA_0,2,FALSE),KO187),1,0)</f>
        <v>#N/A</v>
      </c>
      <c r="KV187" s="497" t="e">
        <f>IF(EXACT(VLOOKUP(KN187,OFERTA_0,3,FALSE),KP187),1,0)</f>
        <v>#N/A</v>
      </c>
      <c r="KW187" s="498" t="e">
        <f>IF(EXACT(VLOOKUP(KN187,OFERTA_0,4,FALSE),KQ187),1,0)</f>
        <v>#N/A</v>
      </c>
      <c r="KX187" s="498">
        <f>IF(KR187=0,0,1)</f>
        <v>0</v>
      </c>
      <c r="KY187" s="498">
        <f>IF(KS187=0,0,1)</f>
        <v>0</v>
      </c>
      <c r="KZ187" s="498" t="e">
        <f>PRODUCT(KU187:KY187)</f>
        <v>#N/A</v>
      </c>
      <c r="LA187" s="504">
        <f>ROUND(KS187,0)</f>
        <v>0</v>
      </c>
      <c r="LB187" s="500">
        <f>KS187-LA187</f>
        <v>0</v>
      </c>
      <c r="LE187" s="665"/>
      <c r="LF187" s="666"/>
      <c r="LG187" s="667"/>
      <c r="LH187" s="668"/>
      <c r="LI187" s="669"/>
      <c r="LJ187" s="719"/>
      <c r="LK187" s="1326"/>
      <c r="LL187" s="497" t="e">
        <f>IF(EXACT(VLOOKUP(LE187,OFERTA_0,2,FALSE),LF187),1,0)</f>
        <v>#N/A</v>
      </c>
      <c r="LM187" s="497" t="e">
        <f>IF(EXACT(VLOOKUP(LE187,OFERTA_0,3,FALSE),LG187),1,0)</f>
        <v>#N/A</v>
      </c>
      <c r="LN187" s="498" t="e">
        <f>IF(EXACT(VLOOKUP(LE187,OFERTA_0,4,FALSE),LH187),1,0)</f>
        <v>#N/A</v>
      </c>
      <c r="LO187" s="498">
        <f>IF(LI187=0,0,1)</f>
        <v>0</v>
      </c>
      <c r="LP187" s="498">
        <f>IF(LJ187=0,0,1)</f>
        <v>0</v>
      </c>
      <c r="LQ187" s="498" t="e">
        <f>PRODUCT(LL187:LP187)</f>
        <v>#N/A</v>
      </c>
      <c r="LR187" s="504">
        <f>ROUND(LJ187,0)</f>
        <v>0</v>
      </c>
      <c r="LS187" s="500">
        <f>LJ187-LR187</f>
        <v>0</v>
      </c>
      <c r="LV187" s="665"/>
      <c r="LW187" s="666"/>
      <c r="LX187" s="667"/>
      <c r="LY187" s="668"/>
      <c r="LZ187" s="669"/>
      <c r="MA187" s="719"/>
      <c r="MB187" s="1326"/>
      <c r="MC187" s="497" t="e">
        <f>IF(EXACT(VLOOKUP(LV187,OFERTA_0,2,FALSE),LW187),1,0)</f>
        <v>#N/A</v>
      </c>
      <c r="MD187" s="497" t="e">
        <f>IF(EXACT(VLOOKUP(LV187,OFERTA_0,3,FALSE),LX187),1,0)</f>
        <v>#N/A</v>
      </c>
      <c r="ME187" s="498" t="e">
        <f>IF(EXACT(VLOOKUP(LV187,OFERTA_0,4,FALSE),LY187),1,0)</f>
        <v>#N/A</v>
      </c>
      <c r="MF187" s="498">
        <f>IF(LZ187=0,0,1)</f>
        <v>0</v>
      </c>
      <c r="MG187" s="498">
        <f>IF(MA187=0,0,1)</f>
        <v>0</v>
      </c>
      <c r="MH187" s="498" t="e">
        <f>PRODUCT(MC187:MG187)</f>
        <v>#N/A</v>
      </c>
      <c r="MI187" s="504">
        <f>ROUND(MA187,0)</f>
        <v>0</v>
      </c>
      <c r="MJ187" s="500">
        <f>MA187-MI187</f>
        <v>0</v>
      </c>
      <c r="MM187" s="665"/>
      <c r="MN187" s="666"/>
      <c r="MO187" s="667"/>
      <c r="MP187" s="668"/>
      <c r="MQ187" s="669"/>
      <c r="MR187" s="719"/>
      <c r="MS187" s="1326"/>
      <c r="MT187" s="497" t="e">
        <f>IF(EXACT(VLOOKUP(MM187,OFERTA_0,2,FALSE),MN187),1,0)</f>
        <v>#N/A</v>
      </c>
      <c r="MU187" s="497" t="e">
        <f>IF(EXACT(VLOOKUP(MM187,OFERTA_0,3,FALSE),MO187),1,0)</f>
        <v>#N/A</v>
      </c>
      <c r="MV187" s="498" t="e">
        <f>IF(EXACT(VLOOKUP(MM187,OFERTA_0,4,FALSE),MP187),1,0)</f>
        <v>#N/A</v>
      </c>
      <c r="MW187" s="498">
        <f>IF(MQ187=0,0,1)</f>
        <v>0</v>
      </c>
      <c r="MX187" s="498">
        <f>IF(MR187=0,0,1)</f>
        <v>0</v>
      </c>
      <c r="MY187" s="498" t="e">
        <f>PRODUCT(MT187:MX187)</f>
        <v>#N/A</v>
      </c>
      <c r="MZ187" s="504">
        <f>ROUND(MR187,0)</f>
        <v>0</v>
      </c>
      <c r="NA187" s="500">
        <f>MR187-MZ187</f>
        <v>0</v>
      </c>
      <c r="ND187" s="665"/>
      <c r="NE187" s="666"/>
      <c r="NF187" s="667"/>
      <c r="NG187" s="668"/>
      <c r="NH187" s="669"/>
      <c r="NI187" s="719"/>
      <c r="NJ187" s="1326"/>
      <c r="NK187" s="497" t="e">
        <f>IF(EXACT(VLOOKUP(ND187,OFERTA_0,2,FALSE),NE187),1,0)</f>
        <v>#N/A</v>
      </c>
      <c r="NL187" s="497" t="e">
        <f>IF(EXACT(VLOOKUP(ND187,OFERTA_0,3,FALSE),NF187),1,0)</f>
        <v>#N/A</v>
      </c>
      <c r="NM187" s="498" t="e">
        <f>IF(EXACT(VLOOKUP(ND187,OFERTA_0,4,FALSE),NG187),1,0)</f>
        <v>#N/A</v>
      </c>
      <c r="NN187" s="498">
        <f>IF(NH187=0,0,1)</f>
        <v>0</v>
      </c>
      <c r="NO187" s="498">
        <f>IF(NI187=0,0,1)</f>
        <v>0</v>
      </c>
      <c r="NP187" s="498" t="e">
        <f>PRODUCT(NK187:NO187)</f>
        <v>#N/A</v>
      </c>
      <c r="NQ187" s="504">
        <f>ROUND(NI187,0)</f>
        <v>0</v>
      </c>
      <c r="NR187" s="500">
        <f>NI187-NQ187</f>
        <v>0</v>
      </c>
      <c r="NU187" s="665"/>
      <c r="NV187" s="666"/>
      <c r="NW187" s="667"/>
      <c r="NX187" s="668"/>
      <c r="NY187" s="669"/>
      <c r="NZ187" s="719"/>
      <c r="OA187" s="1326"/>
      <c r="OB187" s="497" t="e">
        <f>IF(EXACT(VLOOKUP(NU187,OFERTA_0,2,FALSE),NV187),1,0)</f>
        <v>#N/A</v>
      </c>
      <c r="OC187" s="497" t="e">
        <f>IF(EXACT(VLOOKUP(NU187,OFERTA_0,3,FALSE),NW187),1,0)</f>
        <v>#N/A</v>
      </c>
      <c r="OD187" s="498" t="e">
        <f>IF(EXACT(VLOOKUP(NU187,OFERTA_0,4,FALSE),NX187),1,0)</f>
        <v>#N/A</v>
      </c>
      <c r="OE187" s="498">
        <f>IF(NY187=0,0,1)</f>
        <v>0</v>
      </c>
      <c r="OF187" s="498">
        <f>IF(NZ187=0,0,1)</f>
        <v>0</v>
      </c>
      <c r="OG187" s="498" t="e">
        <f>PRODUCT(OB187:OF187)</f>
        <v>#N/A</v>
      </c>
      <c r="OH187" s="504">
        <f>ROUND(NZ187,0)</f>
        <v>0</v>
      </c>
      <c r="OI187" s="500">
        <f>NZ187-OH187</f>
        <v>0</v>
      </c>
      <c r="OL187" s="665"/>
      <c r="OM187" s="666"/>
      <c r="ON187" s="667"/>
      <c r="OO187" s="668"/>
      <c r="OP187" s="669"/>
      <c r="OQ187" s="719"/>
      <c r="OR187" s="1326"/>
      <c r="OS187" s="497" t="e">
        <f>IF(EXACT(VLOOKUP(OL187,OFERTA_0,2,FALSE),OM187),1,0)</f>
        <v>#N/A</v>
      </c>
      <c r="OT187" s="497" t="e">
        <f>IF(EXACT(VLOOKUP(OL187,OFERTA_0,3,FALSE),ON187),1,0)</f>
        <v>#N/A</v>
      </c>
      <c r="OU187" s="498" t="e">
        <f>IF(EXACT(VLOOKUP(OL187,OFERTA_0,4,FALSE),OO187),1,0)</f>
        <v>#N/A</v>
      </c>
      <c r="OV187" s="498">
        <f>IF(OP187=0,0,1)</f>
        <v>0</v>
      </c>
      <c r="OW187" s="498">
        <f>IF(OQ187=0,0,1)</f>
        <v>0</v>
      </c>
      <c r="OX187" s="498" t="e">
        <f>PRODUCT(OS187:OW187)</f>
        <v>#N/A</v>
      </c>
      <c r="OY187" s="504">
        <f>ROUND(OQ187,0)</f>
        <v>0</v>
      </c>
      <c r="OZ187" s="500">
        <f>OQ187-OY187</f>
        <v>0</v>
      </c>
      <c r="PC187" s="665"/>
      <c r="PD187" s="666"/>
      <c r="PE187" s="667"/>
      <c r="PF187" s="668"/>
      <c r="PG187" s="669"/>
      <c r="PH187" s="719"/>
      <c r="PI187" s="1326"/>
      <c r="PJ187" s="497" t="e">
        <f>IF(EXACT(VLOOKUP(PC187,OFERTA_0,2,FALSE),PD187),1,0)</f>
        <v>#N/A</v>
      </c>
      <c r="PK187" s="497" t="e">
        <f>IF(EXACT(VLOOKUP(PC187,OFERTA_0,3,FALSE),PE187),1,0)</f>
        <v>#N/A</v>
      </c>
      <c r="PL187" s="498" t="e">
        <f>IF(EXACT(VLOOKUP(PC187,OFERTA_0,4,FALSE),PF187),1,0)</f>
        <v>#N/A</v>
      </c>
      <c r="PM187" s="498">
        <f>IF(PG187=0,0,1)</f>
        <v>0</v>
      </c>
      <c r="PN187" s="498">
        <f>IF(PH187=0,0,1)</f>
        <v>0</v>
      </c>
      <c r="PO187" s="498" t="e">
        <f>PRODUCT(PJ187:PN187)</f>
        <v>#N/A</v>
      </c>
      <c r="PP187" s="504">
        <f>ROUND(PH187,0)</f>
        <v>0</v>
      </c>
      <c r="PQ187" s="500">
        <f>PH187-PP187</f>
        <v>0</v>
      </c>
      <c r="PT187" s="665"/>
      <c r="PU187" s="666"/>
      <c r="PV187" s="667"/>
      <c r="PW187" s="668"/>
      <c r="PX187" s="669"/>
      <c r="PY187" s="719"/>
      <c r="PZ187" s="1326"/>
      <c r="QA187" s="497" t="e">
        <f>IF(EXACT(VLOOKUP(PT187,OFERTA_0,2,FALSE),PU187),1,0)</f>
        <v>#N/A</v>
      </c>
      <c r="QB187" s="497" t="e">
        <f>IF(EXACT(VLOOKUP(PT187,OFERTA_0,3,FALSE),PV187),1,0)</f>
        <v>#N/A</v>
      </c>
      <c r="QC187" s="498" t="e">
        <f>IF(EXACT(VLOOKUP(PT187,OFERTA_0,4,FALSE),PW187),1,0)</f>
        <v>#N/A</v>
      </c>
      <c r="QD187" s="498">
        <f>IF(PX187=0,0,1)</f>
        <v>0</v>
      </c>
      <c r="QE187" s="498">
        <f>IF(PY187=0,0,1)</f>
        <v>0</v>
      </c>
      <c r="QF187" s="498" t="e">
        <f>PRODUCT(QA187:QE187)</f>
        <v>#N/A</v>
      </c>
      <c r="QG187" s="504">
        <f>ROUND(PY187,0)</f>
        <v>0</v>
      </c>
      <c r="QH187" s="500">
        <f>PY187-QG187</f>
        <v>0</v>
      </c>
      <c r="QK187" s="665"/>
      <c r="QL187" s="666"/>
      <c r="QM187" s="667"/>
      <c r="QN187" s="668"/>
      <c r="QO187" s="669"/>
      <c r="QP187" s="719"/>
      <c r="QQ187" s="1326"/>
      <c r="QR187" s="497" t="e">
        <f>IF(EXACT(VLOOKUP(QK187,OFERTA_0,2,FALSE),QL187),1,0)</f>
        <v>#N/A</v>
      </c>
      <c r="QS187" s="497" t="e">
        <f>IF(EXACT(VLOOKUP(QK187,OFERTA_0,3,FALSE),QM187),1,0)</f>
        <v>#N/A</v>
      </c>
      <c r="QT187" s="498" t="e">
        <f>IF(EXACT(VLOOKUP(QK187,OFERTA_0,4,FALSE),QN187),1,0)</f>
        <v>#N/A</v>
      </c>
      <c r="QU187" s="498">
        <f>IF(QO187=0,0,1)</f>
        <v>0</v>
      </c>
      <c r="QV187" s="498">
        <f>IF(QP187=0,0,1)</f>
        <v>0</v>
      </c>
      <c r="QW187" s="498" t="e">
        <f>PRODUCT(QR187:QV187)</f>
        <v>#N/A</v>
      </c>
      <c r="QX187" s="504">
        <f>ROUND(QP187,0)</f>
        <v>0</v>
      </c>
      <c r="QY187" s="500">
        <f>QP187-QX187</f>
        <v>0</v>
      </c>
      <c r="RB187" s="381"/>
      <c r="RC187" s="382"/>
      <c r="RD187" s="383"/>
      <c r="RE187" s="384"/>
      <c r="RF187" s="385"/>
      <c r="RG187" s="386"/>
      <c r="RH187" s="386"/>
      <c r="RI187" s="497"/>
      <c r="RJ187" s="497"/>
      <c r="RK187" s="501"/>
      <c r="RL187" s="501"/>
      <c r="RM187" s="501"/>
      <c r="RN187" s="501"/>
      <c r="RO187" s="502"/>
      <c r="RP187" s="503"/>
      <c r="RS187" s="381"/>
      <c r="RT187" s="382"/>
      <c r="RU187" s="383"/>
      <c r="RV187" s="384"/>
      <c r="RW187" s="385"/>
      <c r="RX187" s="386"/>
      <c r="RY187" s="386"/>
      <c r="RZ187" s="497"/>
      <c r="SA187" s="497"/>
      <c r="SB187" s="501"/>
      <c r="SC187" s="501"/>
      <c r="SD187" s="501"/>
      <c r="SE187" s="501"/>
      <c r="SF187" s="502"/>
      <c r="SG187" s="503"/>
      <c r="SJ187" s="381"/>
      <c r="SK187" s="382"/>
      <c r="SL187" s="383"/>
      <c r="SM187" s="384"/>
      <c r="SN187" s="385"/>
      <c r="SO187" s="386"/>
      <c r="SP187" s="386"/>
      <c r="SQ187" s="497"/>
      <c r="SR187" s="497"/>
      <c r="SS187" s="501"/>
      <c r="ST187" s="501"/>
      <c r="SU187" s="501"/>
      <c r="SV187" s="501"/>
      <c r="SW187" s="502"/>
      <c r="SX187" s="503"/>
    </row>
    <row r="188" spans="2:518" ht="33.75" hidden="1" customHeight="1" thickTop="1" thickBot="1">
      <c r="B188" s="577"/>
      <c r="C188" s="578"/>
      <c r="D188" s="579"/>
      <c r="E188" s="580"/>
      <c r="F188" s="581"/>
      <c r="G188" s="582"/>
      <c r="H188" s="595"/>
      <c r="K188" s="577"/>
      <c r="L188" s="767"/>
      <c r="M188" s="579"/>
      <c r="N188" s="580"/>
      <c r="O188" s="768"/>
      <c r="P188" s="582"/>
      <c r="Q188" s="1326"/>
      <c r="R188" s="497"/>
      <c r="S188" s="497"/>
      <c r="T188" s="498"/>
      <c r="U188" s="498"/>
      <c r="V188" s="498"/>
      <c r="W188" s="498"/>
      <c r="X188" s="504"/>
      <c r="Y188" s="500"/>
      <c r="Z188" s="486"/>
      <c r="AA188" s="486"/>
      <c r="AB188" s="577"/>
      <c r="AC188" s="767"/>
      <c r="AD188" s="579"/>
      <c r="AE188" s="580"/>
      <c r="AF188" s="768"/>
      <c r="AG188" s="582"/>
      <c r="AH188" s="1326"/>
      <c r="AI188" s="497"/>
      <c r="AJ188" s="497"/>
      <c r="AK188" s="498"/>
      <c r="AL188" s="498"/>
      <c r="AM188" s="498"/>
      <c r="AN188" s="498"/>
      <c r="AO188" s="504"/>
      <c r="AP188" s="500"/>
      <c r="AQ188" s="486"/>
      <c r="AR188" s="486"/>
      <c r="AS188" s="577"/>
      <c r="AT188" s="767"/>
      <c r="AU188" s="579"/>
      <c r="AV188" s="580"/>
      <c r="AW188" s="768"/>
      <c r="AX188" s="582"/>
      <c r="AY188" s="1326"/>
      <c r="AZ188" s="497"/>
      <c r="BA188" s="497"/>
      <c r="BB188" s="498"/>
      <c r="BC188" s="498"/>
      <c r="BD188" s="498"/>
      <c r="BE188" s="498"/>
      <c r="BF188" s="504"/>
      <c r="BG188" s="500"/>
      <c r="BJ188" s="577"/>
      <c r="BK188" s="767"/>
      <c r="BL188" s="579"/>
      <c r="BM188" s="580"/>
      <c r="BN188" s="768"/>
      <c r="BO188" s="582"/>
      <c r="BP188" s="1326"/>
      <c r="BQ188" s="497"/>
      <c r="BR188" s="497"/>
      <c r="BS188" s="498"/>
      <c r="BT188" s="498"/>
      <c r="BU188" s="498"/>
      <c r="BV188" s="498"/>
      <c r="BW188" s="504"/>
      <c r="BX188" s="500"/>
      <c r="CA188" s="577"/>
      <c r="CB188" s="767"/>
      <c r="CC188" s="579"/>
      <c r="CD188" s="580"/>
      <c r="CE188" s="768"/>
      <c r="CF188" s="582"/>
      <c r="CG188" s="1326"/>
      <c r="CH188" s="497"/>
      <c r="CI188" s="497"/>
      <c r="CJ188" s="498"/>
      <c r="CK188" s="498"/>
      <c r="CL188" s="498"/>
      <c r="CM188" s="498"/>
      <c r="CN188" s="504"/>
      <c r="CO188" s="500"/>
      <c r="CR188" s="577"/>
      <c r="CS188" s="767"/>
      <c r="CT188" s="579"/>
      <c r="CU188" s="580"/>
      <c r="CV188" s="768"/>
      <c r="CW188" s="582"/>
      <c r="CX188" s="1326"/>
      <c r="CY188" s="497"/>
      <c r="CZ188" s="497"/>
      <c r="DA188" s="498"/>
      <c r="DB188" s="498"/>
      <c r="DC188" s="498"/>
      <c r="DD188" s="498"/>
      <c r="DE188" s="504"/>
      <c r="DF188" s="500"/>
      <c r="DI188" s="577"/>
      <c r="DJ188" s="767"/>
      <c r="DK188" s="579"/>
      <c r="DL188" s="580"/>
      <c r="DM188" s="768"/>
      <c r="DN188" s="582"/>
      <c r="DO188" s="1326"/>
      <c r="DP188" s="497"/>
      <c r="DQ188" s="497"/>
      <c r="DR188" s="498"/>
      <c r="DS188" s="498"/>
      <c r="DT188" s="498"/>
      <c r="DU188" s="498"/>
      <c r="DV188" s="504"/>
      <c r="DW188" s="500"/>
      <c r="DZ188" s="577"/>
      <c r="EA188" s="767"/>
      <c r="EB188" s="579"/>
      <c r="EC188" s="580"/>
      <c r="ED188" s="768"/>
      <c r="EE188" s="582"/>
      <c r="EF188" s="1326"/>
      <c r="EG188" s="497"/>
      <c r="EH188" s="497"/>
      <c r="EI188" s="498"/>
      <c r="EJ188" s="498"/>
      <c r="EK188" s="498"/>
      <c r="EL188" s="498"/>
      <c r="EM188" s="504"/>
      <c r="EN188" s="500"/>
      <c r="EQ188" s="665"/>
      <c r="ER188" s="666"/>
      <c r="ES188" s="667"/>
      <c r="ET188" s="668"/>
      <c r="EU188" s="669"/>
      <c r="EV188" s="719"/>
      <c r="EW188" s="1326"/>
      <c r="EX188" s="497" t="e">
        <f>IF(EXACT(VLOOKUP(EQ188,OFERTA_0,2,FALSE),ER188),1,0)</f>
        <v>#N/A</v>
      </c>
      <c r="EY188" s="497" t="e">
        <f>IF(EXACT(VLOOKUP(EQ188,OFERTA_0,3,FALSE),ES188),1,0)</f>
        <v>#N/A</v>
      </c>
      <c r="EZ188" s="498" t="e">
        <f>IF(EXACT(VLOOKUP(EQ188,OFERTA_0,4,FALSE),ET188),1,0)</f>
        <v>#N/A</v>
      </c>
      <c r="FA188" s="498">
        <f>IF(EU188=0,0,1)</f>
        <v>0</v>
      </c>
      <c r="FB188" s="498">
        <f>IF(EV188=0,0,1)</f>
        <v>0</v>
      </c>
      <c r="FC188" s="498" t="e">
        <f>PRODUCT(EX188:FB188)</f>
        <v>#N/A</v>
      </c>
      <c r="FD188" s="504">
        <f>ROUND(EV188,0)</f>
        <v>0</v>
      </c>
      <c r="FE188" s="500">
        <f>EV188-FD188</f>
        <v>0</v>
      </c>
      <c r="FH188" s="665"/>
      <c r="FI188" s="666"/>
      <c r="FJ188" s="667"/>
      <c r="FK188" s="668"/>
      <c r="FL188" s="669"/>
      <c r="FM188" s="719"/>
      <c r="FN188" s="1326"/>
      <c r="FO188" s="497" t="e">
        <f>IF(EXACT(VLOOKUP(FH188,OFERTA_0,2,FALSE),FI188),1,0)</f>
        <v>#N/A</v>
      </c>
      <c r="FP188" s="497" t="e">
        <f>IF(EXACT(VLOOKUP(FH188,OFERTA_0,3,FALSE),FJ188),1,0)</f>
        <v>#N/A</v>
      </c>
      <c r="FQ188" s="498" t="e">
        <f>IF(EXACT(VLOOKUP(FH188,OFERTA_0,4,FALSE),FK188),1,0)</f>
        <v>#N/A</v>
      </c>
      <c r="FR188" s="498">
        <f>IF(FL188=0,0,1)</f>
        <v>0</v>
      </c>
      <c r="FS188" s="498">
        <f>IF(FM188=0,0,1)</f>
        <v>0</v>
      </c>
      <c r="FT188" s="498" t="e">
        <f>PRODUCT(FO188:FS188)</f>
        <v>#N/A</v>
      </c>
      <c r="FU188" s="504">
        <f>ROUND(FM188,0)</f>
        <v>0</v>
      </c>
      <c r="FV188" s="500">
        <f>FM188-FU188</f>
        <v>0</v>
      </c>
      <c r="FY188" s="665"/>
      <c r="FZ188" s="666"/>
      <c r="GA188" s="667"/>
      <c r="GB188" s="668"/>
      <c r="GC188" s="669"/>
      <c r="GD188" s="719"/>
      <c r="GE188" s="1326"/>
      <c r="GF188" s="497" t="e">
        <f>IF(EXACT(VLOOKUP(FY188,OFERTA_0,2,FALSE),FZ188),1,0)</f>
        <v>#N/A</v>
      </c>
      <c r="GG188" s="497" t="e">
        <f>IF(EXACT(VLOOKUP(FY188,OFERTA_0,3,FALSE),GA188),1,0)</f>
        <v>#N/A</v>
      </c>
      <c r="GH188" s="498" t="e">
        <f>IF(EXACT(VLOOKUP(FY188,OFERTA_0,4,FALSE),GB188),1,0)</f>
        <v>#N/A</v>
      </c>
      <c r="GI188" s="498">
        <f>IF(GC188=0,0,1)</f>
        <v>0</v>
      </c>
      <c r="GJ188" s="498">
        <f>IF(GD188=0,0,1)</f>
        <v>0</v>
      </c>
      <c r="GK188" s="498" t="e">
        <f>PRODUCT(GF188:GJ188)</f>
        <v>#N/A</v>
      </c>
      <c r="GL188" s="504">
        <f>ROUND(GD188,0)</f>
        <v>0</v>
      </c>
      <c r="GM188" s="500">
        <f>GD188-GL188</f>
        <v>0</v>
      </c>
      <c r="GP188" s="665"/>
      <c r="GQ188" s="666"/>
      <c r="GR188" s="667"/>
      <c r="GS188" s="668"/>
      <c r="GT188" s="669"/>
      <c r="GU188" s="719"/>
      <c r="GV188" s="1326"/>
      <c r="GW188" s="497" t="e">
        <f>IF(EXACT(VLOOKUP(GP188,OFERTA_0,2,FALSE),GQ188),1,0)</f>
        <v>#N/A</v>
      </c>
      <c r="GX188" s="497" t="e">
        <f>IF(EXACT(VLOOKUP(GP188,OFERTA_0,3,FALSE),GR188),1,0)</f>
        <v>#N/A</v>
      </c>
      <c r="GY188" s="498" t="e">
        <f>IF(EXACT(VLOOKUP(GP188,OFERTA_0,4,FALSE),GS188),1,0)</f>
        <v>#N/A</v>
      </c>
      <c r="GZ188" s="498">
        <f>IF(GT188=0,0,1)</f>
        <v>0</v>
      </c>
      <c r="HA188" s="498">
        <f>IF(GU188=0,0,1)</f>
        <v>0</v>
      </c>
      <c r="HB188" s="498" t="e">
        <f>PRODUCT(GW188:HA188)</f>
        <v>#N/A</v>
      </c>
      <c r="HC188" s="504">
        <f>ROUND(GU188,0)</f>
        <v>0</v>
      </c>
      <c r="HD188" s="500">
        <f>GU188-HC188</f>
        <v>0</v>
      </c>
      <c r="HG188" s="665"/>
      <c r="HH188" s="666"/>
      <c r="HI188" s="667"/>
      <c r="HJ188" s="668"/>
      <c r="HK188" s="669"/>
      <c r="HL188" s="719"/>
      <c r="HM188" s="1326"/>
      <c r="HN188" s="497" t="e">
        <f>IF(EXACT(VLOOKUP(HG188,OFERTA_0,2,FALSE),HH188),1,0)</f>
        <v>#N/A</v>
      </c>
      <c r="HO188" s="497" t="e">
        <f>IF(EXACT(VLOOKUP(HG188,OFERTA_0,3,FALSE),HI188),1,0)</f>
        <v>#N/A</v>
      </c>
      <c r="HP188" s="498" t="e">
        <f>IF(EXACT(VLOOKUP(HG188,OFERTA_0,4,FALSE),HJ188),1,0)</f>
        <v>#N/A</v>
      </c>
      <c r="HQ188" s="498">
        <f>IF(HK188=0,0,1)</f>
        <v>0</v>
      </c>
      <c r="HR188" s="498">
        <f>IF(HL188=0,0,1)</f>
        <v>0</v>
      </c>
      <c r="HS188" s="498" t="e">
        <f>PRODUCT(HN188:HR188)</f>
        <v>#N/A</v>
      </c>
      <c r="HT188" s="504">
        <f>ROUND(HL188,0)</f>
        <v>0</v>
      </c>
      <c r="HU188" s="500">
        <f>HL188-HT188</f>
        <v>0</v>
      </c>
      <c r="HX188" s="665"/>
      <c r="HY188" s="666"/>
      <c r="HZ188" s="667"/>
      <c r="IA188" s="668"/>
      <c r="IB188" s="669"/>
      <c r="IC188" s="719"/>
      <c r="ID188" s="1326"/>
      <c r="IE188" s="497" t="e">
        <f>IF(EXACT(VLOOKUP(HX188,OFERTA_0,2,FALSE),HY188),1,0)</f>
        <v>#N/A</v>
      </c>
      <c r="IF188" s="497" t="e">
        <f>IF(EXACT(VLOOKUP(HX188,OFERTA_0,3,FALSE),HZ188),1,0)</f>
        <v>#N/A</v>
      </c>
      <c r="IG188" s="498" t="e">
        <f>IF(EXACT(VLOOKUP(HX188,OFERTA_0,4,FALSE),IA188),1,0)</f>
        <v>#N/A</v>
      </c>
      <c r="IH188" s="498">
        <f>IF(IB188=0,0,1)</f>
        <v>0</v>
      </c>
      <c r="II188" s="498">
        <f>IF(IC188=0,0,1)</f>
        <v>0</v>
      </c>
      <c r="IJ188" s="498" t="e">
        <f>PRODUCT(IE188:II188)</f>
        <v>#N/A</v>
      </c>
      <c r="IK188" s="504">
        <f>ROUND(IC188,0)</f>
        <v>0</v>
      </c>
      <c r="IL188" s="500">
        <f>IC188-IK188</f>
        <v>0</v>
      </c>
      <c r="IO188" s="665"/>
      <c r="IP188" s="666"/>
      <c r="IQ188" s="667"/>
      <c r="IR188" s="668"/>
      <c r="IS188" s="669"/>
      <c r="IT188" s="719"/>
      <c r="IU188" s="1326"/>
      <c r="IV188" s="497" t="e">
        <f>IF(EXACT(VLOOKUP(IO188,OFERTA_0,2,FALSE),IP188),1,0)</f>
        <v>#N/A</v>
      </c>
      <c r="IW188" s="497" t="e">
        <f>IF(EXACT(VLOOKUP(IO188,OFERTA_0,3,FALSE),IQ188),1,0)</f>
        <v>#N/A</v>
      </c>
      <c r="IX188" s="498" t="e">
        <f>IF(EXACT(VLOOKUP(IO188,OFERTA_0,4,FALSE),IR188),1,0)</f>
        <v>#N/A</v>
      </c>
      <c r="IY188" s="498">
        <f>IF(IS188=0,0,1)</f>
        <v>0</v>
      </c>
      <c r="IZ188" s="498">
        <f>IF(IT188=0,0,1)</f>
        <v>0</v>
      </c>
      <c r="JA188" s="498" t="e">
        <f>PRODUCT(IV188:IZ188)</f>
        <v>#N/A</v>
      </c>
      <c r="JB188" s="504">
        <f>ROUND(IT188,0)</f>
        <v>0</v>
      </c>
      <c r="JC188" s="500">
        <f>IT188-JB188</f>
        <v>0</v>
      </c>
      <c r="JF188" s="665"/>
      <c r="JG188" s="666"/>
      <c r="JH188" s="667"/>
      <c r="JI188" s="668"/>
      <c r="JJ188" s="669"/>
      <c r="JK188" s="719"/>
      <c r="JL188" s="1326"/>
      <c r="JM188" s="497" t="e">
        <f>IF(EXACT(VLOOKUP(JF188,OFERTA_0,2,FALSE),JG188),1,0)</f>
        <v>#N/A</v>
      </c>
      <c r="JN188" s="497" t="e">
        <f>IF(EXACT(VLOOKUP(JF188,OFERTA_0,3,FALSE),JH188),1,0)</f>
        <v>#N/A</v>
      </c>
      <c r="JO188" s="498" t="e">
        <f>IF(EXACT(VLOOKUP(JF188,OFERTA_0,4,FALSE),JI188),1,0)</f>
        <v>#N/A</v>
      </c>
      <c r="JP188" s="498">
        <f>IF(JJ188=0,0,1)</f>
        <v>0</v>
      </c>
      <c r="JQ188" s="498">
        <f>IF(JK188=0,0,1)</f>
        <v>0</v>
      </c>
      <c r="JR188" s="498" t="e">
        <f>PRODUCT(JM188:JQ188)</f>
        <v>#N/A</v>
      </c>
      <c r="JS188" s="504">
        <f>ROUND(JK188,0)</f>
        <v>0</v>
      </c>
      <c r="JT188" s="500">
        <f>JK188-JS188</f>
        <v>0</v>
      </c>
      <c r="JW188" s="665"/>
      <c r="JX188" s="666"/>
      <c r="JY188" s="667"/>
      <c r="JZ188" s="668"/>
      <c r="KA188" s="669"/>
      <c r="KB188" s="719"/>
      <c r="KC188" s="1326"/>
      <c r="KD188" s="497" t="e">
        <f>IF(EXACT(VLOOKUP(JW188,OFERTA_0,2,FALSE),JX188),1,0)</f>
        <v>#N/A</v>
      </c>
      <c r="KE188" s="497" t="e">
        <f>IF(EXACT(VLOOKUP(JW188,OFERTA_0,3,FALSE),JY188),1,0)</f>
        <v>#N/A</v>
      </c>
      <c r="KF188" s="498" t="e">
        <f>IF(EXACT(VLOOKUP(JW188,OFERTA_0,4,FALSE),JZ188),1,0)</f>
        <v>#N/A</v>
      </c>
      <c r="KG188" s="498">
        <f>IF(KA188=0,0,1)</f>
        <v>0</v>
      </c>
      <c r="KH188" s="498">
        <f>IF(KB188=0,0,1)</f>
        <v>0</v>
      </c>
      <c r="KI188" s="498" t="e">
        <f>PRODUCT(KD188:KH188)</f>
        <v>#N/A</v>
      </c>
      <c r="KJ188" s="504">
        <f>ROUND(KB188,0)</f>
        <v>0</v>
      </c>
      <c r="KK188" s="500">
        <f>KB188-KJ188</f>
        <v>0</v>
      </c>
      <c r="KN188" s="665"/>
      <c r="KO188" s="666"/>
      <c r="KP188" s="667"/>
      <c r="KQ188" s="668"/>
      <c r="KR188" s="669"/>
      <c r="KS188" s="719"/>
      <c r="KT188" s="1326"/>
      <c r="KU188" s="497" t="e">
        <f>IF(EXACT(VLOOKUP(KN188,OFERTA_0,2,FALSE),KO188),1,0)</f>
        <v>#N/A</v>
      </c>
      <c r="KV188" s="497" t="e">
        <f>IF(EXACT(VLOOKUP(KN188,OFERTA_0,3,FALSE),KP188),1,0)</f>
        <v>#N/A</v>
      </c>
      <c r="KW188" s="498" t="e">
        <f>IF(EXACT(VLOOKUP(KN188,OFERTA_0,4,FALSE),KQ188),1,0)</f>
        <v>#N/A</v>
      </c>
      <c r="KX188" s="498">
        <f>IF(KR188=0,0,1)</f>
        <v>0</v>
      </c>
      <c r="KY188" s="498">
        <f>IF(KS188=0,0,1)</f>
        <v>0</v>
      </c>
      <c r="KZ188" s="498" t="e">
        <f>PRODUCT(KU188:KY188)</f>
        <v>#N/A</v>
      </c>
      <c r="LA188" s="504">
        <f>ROUND(KS188,0)</f>
        <v>0</v>
      </c>
      <c r="LB188" s="500">
        <f>KS188-LA188</f>
        <v>0</v>
      </c>
      <c r="LE188" s="665"/>
      <c r="LF188" s="666"/>
      <c r="LG188" s="667"/>
      <c r="LH188" s="668"/>
      <c r="LI188" s="669"/>
      <c r="LJ188" s="719"/>
      <c r="LK188" s="1326"/>
      <c r="LL188" s="497" t="e">
        <f>IF(EXACT(VLOOKUP(LE188,OFERTA_0,2,FALSE),LF188),1,0)</f>
        <v>#N/A</v>
      </c>
      <c r="LM188" s="497" t="e">
        <f>IF(EXACT(VLOOKUP(LE188,OFERTA_0,3,FALSE),LG188),1,0)</f>
        <v>#N/A</v>
      </c>
      <c r="LN188" s="498" t="e">
        <f>IF(EXACT(VLOOKUP(LE188,OFERTA_0,4,FALSE),LH188),1,0)</f>
        <v>#N/A</v>
      </c>
      <c r="LO188" s="498">
        <f>IF(LI188=0,0,1)</f>
        <v>0</v>
      </c>
      <c r="LP188" s="498">
        <f>IF(LJ188=0,0,1)</f>
        <v>0</v>
      </c>
      <c r="LQ188" s="498" t="e">
        <f>PRODUCT(LL188:LP188)</f>
        <v>#N/A</v>
      </c>
      <c r="LR188" s="504">
        <f>ROUND(LJ188,0)</f>
        <v>0</v>
      </c>
      <c r="LS188" s="500">
        <f>LJ188-LR188</f>
        <v>0</v>
      </c>
      <c r="LV188" s="665"/>
      <c r="LW188" s="666"/>
      <c r="LX188" s="667"/>
      <c r="LY188" s="668"/>
      <c r="LZ188" s="669"/>
      <c r="MA188" s="719"/>
      <c r="MB188" s="1326"/>
      <c r="MC188" s="497" t="e">
        <f>IF(EXACT(VLOOKUP(LV188,OFERTA_0,2,FALSE),LW188),1,0)</f>
        <v>#N/A</v>
      </c>
      <c r="MD188" s="497" t="e">
        <f>IF(EXACT(VLOOKUP(LV188,OFERTA_0,3,FALSE),LX188),1,0)</f>
        <v>#N/A</v>
      </c>
      <c r="ME188" s="498" t="e">
        <f>IF(EXACT(VLOOKUP(LV188,OFERTA_0,4,FALSE),LY188),1,0)</f>
        <v>#N/A</v>
      </c>
      <c r="MF188" s="498">
        <f>IF(LZ188=0,0,1)</f>
        <v>0</v>
      </c>
      <c r="MG188" s="498">
        <f>IF(MA188=0,0,1)</f>
        <v>0</v>
      </c>
      <c r="MH188" s="498" t="e">
        <f>PRODUCT(MC188:MG188)</f>
        <v>#N/A</v>
      </c>
      <c r="MI188" s="504">
        <f>ROUND(MA188,0)</f>
        <v>0</v>
      </c>
      <c r="MJ188" s="500">
        <f>MA188-MI188</f>
        <v>0</v>
      </c>
      <c r="MM188" s="665"/>
      <c r="MN188" s="666"/>
      <c r="MO188" s="667"/>
      <c r="MP188" s="668"/>
      <c r="MQ188" s="669"/>
      <c r="MR188" s="719"/>
      <c r="MS188" s="1326"/>
      <c r="MT188" s="497" t="e">
        <f>IF(EXACT(VLOOKUP(MM188,OFERTA_0,2,FALSE),MN188),1,0)</f>
        <v>#N/A</v>
      </c>
      <c r="MU188" s="497" t="e">
        <f>IF(EXACT(VLOOKUP(MM188,OFERTA_0,3,FALSE),MO188),1,0)</f>
        <v>#N/A</v>
      </c>
      <c r="MV188" s="498" t="e">
        <f>IF(EXACT(VLOOKUP(MM188,OFERTA_0,4,FALSE),MP188),1,0)</f>
        <v>#N/A</v>
      </c>
      <c r="MW188" s="498">
        <f>IF(MQ188=0,0,1)</f>
        <v>0</v>
      </c>
      <c r="MX188" s="498">
        <f>IF(MR188=0,0,1)</f>
        <v>0</v>
      </c>
      <c r="MY188" s="498" t="e">
        <f>PRODUCT(MT188:MX188)</f>
        <v>#N/A</v>
      </c>
      <c r="MZ188" s="504">
        <f>ROUND(MR188,0)</f>
        <v>0</v>
      </c>
      <c r="NA188" s="500">
        <f>MR188-MZ188</f>
        <v>0</v>
      </c>
      <c r="ND188" s="665"/>
      <c r="NE188" s="666"/>
      <c r="NF188" s="667"/>
      <c r="NG188" s="668"/>
      <c r="NH188" s="669"/>
      <c r="NI188" s="719"/>
      <c r="NJ188" s="1326"/>
      <c r="NK188" s="497" t="e">
        <f>IF(EXACT(VLOOKUP(ND188,OFERTA_0,2,FALSE),NE188),1,0)</f>
        <v>#N/A</v>
      </c>
      <c r="NL188" s="497" t="e">
        <f>IF(EXACT(VLOOKUP(ND188,OFERTA_0,3,FALSE),NF188),1,0)</f>
        <v>#N/A</v>
      </c>
      <c r="NM188" s="498" t="e">
        <f>IF(EXACT(VLOOKUP(ND188,OFERTA_0,4,FALSE),NG188),1,0)</f>
        <v>#N/A</v>
      </c>
      <c r="NN188" s="498">
        <f>IF(NH188=0,0,1)</f>
        <v>0</v>
      </c>
      <c r="NO188" s="498">
        <f>IF(NI188=0,0,1)</f>
        <v>0</v>
      </c>
      <c r="NP188" s="498" t="e">
        <f>PRODUCT(NK188:NO188)</f>
        <v>#N/A</v>
      </c>
      <c r="NQ188" s="504">
        <f>ROUND(NI188,0)</f>
        <v>0</v>
      </c>
      <c r="NR188" s="500">
        <f>NI188-NQ188</f>
        <v>0</v>
      </c>
      <c r="NU188" s="665"/>
      <c r="NV188" s="666"/>
      <c r="NW188" s="667"/>
      <c r="NX188" s="668"/>
      <c r="NY188" s="669"/>
      <c r="NZ188" s="719"/>
      <c r="OA188" s="1326"/>
      <c r="OB188" s="497" t="e">
        <f>IF(EXACT(VLOOKUP(NU188,OFERTA_0,2,FALSE),NV188),1,0)</f>
        <v>#N/A</v>
      </c>
      <c r="OC188" s="497" t="e">
        <f>IF(EXACT(VLOOKUP(NU188,OFERTA_0,3,FALSE),NW188),1,0)</f>
        <v>#N/A</v>
      </c>
      <c r="OD188" s="498" t="e">
        <f>IF(EXACT(VLOOKUP(NU188,OFERTA_0,4,FALSE),NX188),1,0)</f>
        <v>#N/A</v>
      </c>
      <c r="OE188" s="498">
        <f>IF(NY188=0,0,1)</f>
        <v>0</v>
      </c>
      <c r="OF188" s="498">
        <f>IF(NZ188=0,0,1)</f>
        <v>0</v>
      </c>
      <c r="OG188" s="498" t="e">
        <f>PRODUCT(OB188:OF188)</f>
        <v>#N/A</v>
      </c>
      <c r="OH188" s="504">
        <f>ROUND(NZ188,0)</f>
        <v>0</v>
      </c>
      <c r="OI188" s="500">
        <f>NZ188-OH188</f>
        <v>0</v>
      </c>
      <c r="OL188" s="665"/>
      <c r="OM188" s="666"/>
      <c r="ON188" s="667"/>
      <c r="OO188" s="668"/>
      <c r="OP188" s="669"/>
      <c r="OQ188" s="719"/>
      <c r="OR188" s="1326"/>
      <c r="OS188" s="497" t="e">
        <f>IF(EXACT(VLOOKUP(OL188,OFERTA_0,2,FALSE),OM188),1,0)</f>
        <v>#N/A</v>
      </c>
      <c r="OT188" s="497" t="e">
        <f>IF(EXACT(VLOOKUP(OL188,OFERTA_0,3,FALSE),ON188),1,0)</f>
        <v>#N/A</v>
      </c>
      <c r="OU188" s="498" t="e">
        <f>IF(EXACT(VLOOKUP(OL188,OFERTA_0,4,FALSE),OO188),1,0)</f>
        <v>#N/A</v>
      </c>
      <c r="OV188" s="498">
        <f>IF(OP188=0,0,1)</f>
        <v>0</v>
      </c>
      <c r="OW188" s="498">
        <f>IF(OQ188=0,0,1)</f>
        <v>0</v>
      </c>
      <c r="OX188" s="498" t="e">
        <f>PRODUCT(OS188:OW188)</f>
        <v>#N/A</v>
      </c>
      <c r="OY188" s="504">
        <f>ROUND(OQ188,0)</f>
        <v>0</v>
      </c>
      <c r="OZ188" s="500">
        <f>OQ188-OY188</f>
        <v>0</v>
      </c>
      <c r="PC188" s="665"/>
      <c r="PD188" s="666"/>
      <c r="PE188" s="667"/>
      <c r="PF188" s="668"/>
      <c r="PG188" s="669"/>
      <c r="PH188" s="719"/>
      <c r="PI188" s="1326"/>
      <c r="PJ188" s="497" t="e">
        <f>IF(EXACT(VLOOKUP(PC188,OFERTA_0,2,FALSE),PD188),1,0)</f>
        <v>#N/A</v>
      </c>
      <c r="PK188" s="497" t="e">
        <f>IF(EXACT(VLOOKUP(PC188,OFERTA_0,3,FALSE),PE188),1,0)</f>
        <v>#N/A</v>
      </c>
      <c r="PL188" s="498" t="e">
        <f>IF(EXACT(VLOOKUP(PC188,OFERTA_0,4,FALSE),PF188),1,0)</f>
        <v>#N/A</v>
      </c>
      <c r="PM188" s="498">
        <f>IF(PG188=0,0,1)</f>
        <v>0</v>
      </c>
      <c r="PN188" s="498">
        <f>IF(PH188=0,0,1)</f>
        <v>0</v>
      </c>
      <c r="PO188" s="498" t="e">
        <f>PRODUCT(PJ188:PN188)</f>
        <v>#N/A</v>
      </c>
      <c r="PP188" s="504">
        <f>ROUND(PH188,0)</f>
        <v>0</v>
      </c>
      <c r="PQ188" s="500">
        <f>PH188-PP188</f>
        <v>0</v>
      </c>
      <c r="PT188" s="665"/>
      <c r="PU188" s="666"/>
      <c r="PV188" s="667"/>
      <c r="PW188" s="668"/>
      <c r="PX188" s="669"/>
      <c r="PY188" s="719"/>
      <c r="PZ188" s="1326"/>
      <c r="QA188" s="497" t="e">
        <f>IF(EXACT(VLOOKUP(PT188,OFERTA_0,2,FALSE),PU188),1,0)</f>
        <v>#N/A</v>
      </c>
      <c r="QB188" s="497" t="e">
        <f>IF(EXACT(VLOOKUP(PT188,OFERTA_0,3,FALSE),PV188),1,0)</f>
        <v>#N/A</v>
      </c>
      <c r="QC188" s="498" t="e">
        <f>IF(EXACT(VLOOKUP(PT188,OFERTA_0,4,FALSE),PW188),1,0)</f>
        <v>#N/A</v>
      </c>
      <c r="QD188" s="498">
        <f>IF(PX188=0,0,1)</f>
        <v>0</v>
      </c>
      <c r="QE188" s="498">
        <f>IF(PY188=0,0,1)</f>
        <v>0</v>
      </c>
      <c r="QF188" s="498" t="e">
        <f>PRODUCT(QA188:QE188)</f>
        <v>#N/A</v>
      </c>
      <c r="QG188" s="504">
        <f>ROUND(PY188,0)</f>
        <v>0</v>
      </c>
      <c r="QH188" s="500">
        <f>PY188-QG188</f>
        <v>0</v>
      </c>
      <c r="QK188" s="665"/>
      <c r="QL188" s="666"/>
      <c r="QM188" s="667"/>
      <c r="QN188" s="668"/>
      <c r="QO188" s="669"/>
      <c r="QP188" s="719"/>
      <c r="QQ188" s="1326"/>
      <c r="QR188" s="497" t="e">
        <f>IF(EXACT(VLOOKUP(QK188,OFERTA_0,2,FALSE),QL188),1,0)</f>
        <v>#N/A</v>
      </c>
      <c r="QS188" s="497" t="e">
        <f>IF(EXACT(VLOOKUP(QK188,OFERTA_0,3,FALSE),QM188),1,0)</f>
        <v>#N/A</v>
      </c>
      <c r="QT188" s="498" t="e">
        <f>IF(EXACT(VLOOKUP(QK188,OFERTA_0,4,FALSE),QN188),1,0)</f>
        <v>#N/A</v>
      </c>
      <c r="QU188" s="498">
        <f>IF(QO188=0,0,1)</f>
        <v>0</v>
      </c>
      <c r="QV188" s="498">
        <f>IF(QP188=0,0,1)</f>
        <v>0</v>
      </c>
      <c r="QW188" s="498" t="e">
        <f>PRODUCT(QR188:QV188)</f>
        <v>#N/A</v>
      </c>
      <c r="QX188" s="504">
        <f>ROUND(QP188,0)</f>
        <v>0</v>
      </c>
      <c r="QY188" s="500">
        <f>QP188-QX188</f>
        <v>0</v>
      </c>
      <c r="RB188" s="381"/>
      <c r="RC188" s="382"/>
      <c r="RD188" s="383"/>
      <c r="RE188" s="384"/>
      <c r="RF188" s="385"/>
      <c r="RG188" s="386"/>
      <c r="RH188" s="386"/>
      <c r="RI188" s="497"/>
      <c r="RJ188" s="497"/>
      <c r="RK188" s="501"/>
      <c r="RL188" s="501"/>
      <c r="RM188" s="501"/>
      <c r="RN188" s="501"/>
      <c r="RO188" s="502"/>
      <c r="RP188" s="503"/>
      <c r="RS188" s="381"/>
      <c r="RT188" s="382"/>
      <c r="RU188" s="383"/>
      <c r="RV188" s="384"/>
      <c r="RW188" s="385"/>
      <c r="RX188" s="386"/>
      <c r="RY188" s="386"/>
      <c r="RZ188" s="497"/>
      <c r="SA188" s="497"/>
      <c r="SB188" s="501"/>
      <c r="SC188" s="501"/>
      <c r="SD188" s="501"/>
      <c r="SE188" s="501"/>
      <c r="SF188" s="502"/>
      <c r="SG188" s="503"/>
      <c r="SJ188" s="381"/>
      <c r="SK188" s="382"/>
      <c r="SL188" s="383"/>
      <c r="SM188" s="384"/>
      <c r="SN188" s="385"/>
      <c r="SO188" s="386"/>
      <c r="SP188" s="386"/>
      <c r="SQ188" s="497"/>
      <c r="SR188" s="497"/>
      <c r="SS188" s="501"/>
      <c r="ST188" s="501"/>
      <c r="SU188" s="501"/>
      <c r="SV188" s="501"/>
      <c r="SW188" s="502"/>
      <c r="SX188" s="503"/>
    </row>
    <row r="189" spans="2:518" ht="30" hidden="1" customHeight="1" thickTop="1" thickBot="1">
      <c r="B189" s="577"/>
      <c r="C189" s="578"/>
      <c r="D189" s="579"/>
      <c r="E189" s="580"/>
      <c r="F189" s="581"/>
      <c r="G189" s="585"/>
      <c r="H189" s="595"/>
      <c r="K189" s="577"/>
      <c r="L189" s="767"/>
      <c r="M189" s="579"/>
      <c r="N189" s="580"/>
      <c r="O189" s="768"/>
      <c r="P189" s="585"/>
      <c r="Q189" s="1326"/>
      <c r="R189" s="497"/>
      <c r="S189" s="497"/>
      <c r="T189" s="498"/>
      <c r="U189" s="498"/>
      <c r="V189" s="498"/>
      <c r="W189" s="498"/>
      <c r="X189" s="504"/>
      <c r="Y189" s="500"/>
      <c r="Z189" s="486"/>
      <c r="AA189" s="486"/>
      <c r="AB189" s="577"/>
      <c r="AC189" s="767"/>
      <c r="AD189" s="579"/>
      <c r="AE189" s="580"/>
      <c r="AF189" s="768"/>
      <c r="AG189" s="585"/>
      <c r="AH189" s="1326"/>
      <c r="AI189" s="497"/>
      <c r="AJ189" s="497"/>
      <c r="AK189" s="498"/>
      <c r="AL189" s="498"/>
      <c r="AM189" s="498"/>
      <c r="AN189" s="498"/>
      <c r="AO189" s="504"/>
      <c r="AP189" s="500"/>
      <c r="AQ189" s="486"/>
      <c r="AR189" s="486"/>
      <c r="AS189" s="577"/>
      <c r="AT189" s="767"/>
      <c r="AU189" s="579"/>
      <c r="AV189" s="580"/>
      <c r="AW189" s="768"/>
      <c r="AX189" s="585"/>
      <c r="AY189" s="1326"/>
      <c r="AZ189" s="497"/>
      <c r="BA189" s="497"/>
      <c r="BB189" s="498"/>
      <c r="BC189" s="498"/>
      <c r="BD189" s="498"/>
      <c r="BE189" s="498"/>
      <c r="BF189" s="504"/>
      <c r="BG189" s="500"/>
      <c r="BJ189" s="577"/>
      <c r="BK189" s="767"/>
      <c r="BL189" s="579"/>
      <c r="BM189" s="580"/>
      <c r="BN189" s="768"/>
      <c r="BO189" s="585"/>
      <c r="BP189" s="1326"/>
      <c r="BQ189" s="497"/>
      <c r="BR189" s="497"/>
      <c r="BS189" s="498"/>
      <c r="BT189" s="498"/>
      <c r="BU189" s="498"/>
      <c r="BV189" s="498"/>
      <c r="BW189" s="504"/>
      <c r="BX189" s="500"/>
      <c r="CA189" s="577"/>
      <c r="CB189" s="767"/>
      <c r="CC189" s="579"/>
      <c r="CD189" s="580"/>
      <c r="CE189" s="768"/>
      <c r="CF189" s="585"/>
      <c r="CG189" s="1326"/>
      <c r="CH189" s="497"/>
      <c r="CI189" s="497"/>
      <c r="CJ189" s="498"/>
      <c r="CK189" s="498"/>
      <c r="CL189" s="498"/>
      <c r="CM189" s="498"/>
      <c r="CN189" s="504"/>
      <c r="CO189" s="500"/>
      <c r="CR189" s="577"/>
      <c r="CS189" s="767"/>
      <c r="CT189" s="579"/>
      <c r="CU189" s="580"/>
      <c r="CV189" s="768"/>
      <c r="CW189" s="585"/>
      <c r="CX189" s="1326"/>
      <c r="CY189" s="497"/>
      <c r="CZ189" s="497"/>
      <c r="DA189" s="498"/>
      <c r="DB189" s="498"/>
      <c r="DC189" s="498"/>
      <c r="DD189" s="498"/>
      <c r="DE189" s="504"/>
      <c r="DF189" s="500"/>
      <c r="DI189" s="577"/>
      <c r="DJ189" s="767"/>
      <c r="DK189" s="579"/>
      <c r="DL189" s="580"/>
      <c r="DM189" s="768"/>
      <c r="DN189" s="585"/>
      <c r="DO189" s="1326"/>
      <c r="DP189" s="497"/>
      <c r="DQ189" s="497"/>
      <c r="DR189" s="498"/>
      <c r="DS189" s="498"/>
      <c r="DT189" s="498"/>
      <c r="DU189" s="498"/>
      <c r="DV189" s="504"/>
      <c r="DW189" s="500"/>
      <c r="DZ189" s="577"/>
      <c r="EA189" s="767"/>
      <c r="EB189" s="579"/>
      <c r="EC189" s="580"/>
      <c r="ED189" s="768"/>
      <c r="EE189" s="585"/>
      <c r="EF189" s="1326"/>
      <c r="EG189" s="497"/>
      <c r="EH189" s="497"/>
      <c r="EI189" s="498"/>
      <c r="EJ189" s="498"/>
      <c r="EK189" s="498"/>
      <c r="EL189" s="498"/>
      <c r="EM189" s="504"/>
      <c r="EN189" s="500"/>
      <c r="EQ189" s="665"/>
      <c r="ER189" s="666"/>
      <c r="ES189" s="667"/>
      <c r="ET189" s="668"/>
      <c r="EU189" s="669"/>
      <c r="EV189" s="720"/>
      <c r="EW189" s="1326"/>
      <c r="EX189" s="497" t="e">
        <f>IF(EXACT(VLOOKUP(EQ189,OFERTA_0,2,FALSE),ER189),1,0)</f>
        <v>#N/A</v>
      </c>
      <c r="EY189" s="497" t="e">
        <f>IF(EXACT(VLOOKUP(EQ189,OFERTA_0,3,FALSE),ES189),1,0)</f>
        <v>#N/A</v>
      </c>
      <c r="EZ189" s="498" t="e">
        <f>IF(EXACT(VLOOKUP(EQ189,OFERTA_0,4,FALSE),ET189),1,0)</f>
        <v>#N/A</v>
      </c>
      <c r="FA189" s="498">
        <f t="shared" ref="FA189:FA206" si="5233">IF(EU189=0,0,1)</f>
        <v>0</v>
      </c>
      <c r="FB189" s="498">
        <f t="shared" ref="FB189:FB206" si="5234">IF(EV189=0,0,1)</f>
        <v>0</v>
      </c>
      <c r="FC189" s="498" t="e">
        <f>PRODUCT(EX189:FB189)</f>
        <v>#N/A</v>
      </c>
      <c r="FD189" s="504">
        <f>ROUND(EV189,0)</f>
        <v>0</v>
      </c>
      <c r="FE189" s="500">
        <f>EV189-FD189</f>
        <v>0</v>
      </c>
      <c r="FH189" s="665"/>
      <c r="FI189" s="666"/>
      <c r="FJ189" s="667"/>
      <c r="FK189" s="668"/>
      <c r="FL189" s="669"/>
      <c r="FM189" s="720"/>
      <c r="FN189" s="1326"/>
      <c r="FO189" s="497" t="e">
        <f>IF(EXACT(VLOOKUP(FH189,OFERTA_0,2,FALSE),FI189),1,0)</f>
        <v>#N/A</v>
      </c>
      <c r="FP189" s="497" t="e">
        <f>IF(EXACT(VLOOKUP(FH189,OFERTA_0,3,FALSE),FJ189),1,0)</f>
        <v>#N/A</v>
      </c>
      <c r="FQ189" s="498" t="e">
        <f>IF(EXACT(VLOOKUP(FH189,OFERTA_0,4,FALSE),FK189),1,0)</f>
        <v>#N/A</v>
      </c>
      <c r="FR189" s="498">
        <f t="shared" ref="FR189:FR206" si="5235">IF(FL189=0,0,1)</f>
        <v>0</v>
      </c>
      <c r="FS189" s="498">
        <f t="shared" ref="FS189:FS206" si="5236">IF(FM189=0,0,1)</f>
        <v>0</v>
      </c>
      <c r="FT189" s="498" t="e">
        <f>PRODUCT(FO189:FS189)</f>
        <v>#N/A</v>
      </c>
      <c r="FU189" s="504">
        <f>ROUND(FM189,0)</f>
        <v>0</v>
      </c>
      <c r="FV189" s="500">
        <f>FM189-FU189</f>
        <v>0</v>
      </c>
      <c r="FY189" s="665"/>
      <c r="FZ189" s="666"/>
      <c r="GA189" s="667"/>
      <c r="GB189" s="668"/>
      <c r="GC189" s="669"/>
      <c r="GD189" s="720"/>
      <c r="GE189" s="1326"/>
      <c r="GF189" s="497" t="e">
        <f>IF(EXACT(VLOOKUP(FY189,OFERTA_0,2,FALSE),FZ189),1,0)</f>
        <v>#N/A</v>
      </c>
      <c r="GG189" s="497" t="e">
        <f>IF(EXACT(VLOOKUP(FY189,OFERTA_0,3,FALSE),GA189),1,0)</f>
        <v>#N/A</v>
      </c>
      <c r="GH189" s="498" t="e">
        <f>IF(EXACT(VLOOKUP(FY189,OFERTA_0,4,FALSE),GB189),1,0)</f>
        <v>#N/A</v>
      </c>
      <c r="GI189" s="498">
        <f t="shared" ref="GI189:GI206" si="5237">IF(GC189=0,0,1)</f>
        <v>0</v>
      </c>
      <c r="GJ189" s="498">
        <f t="shared" ref="GJ189:GJ206" si="5238">IF(GD189=0,0,1)</f>
        <v>0</v>
      </c>
      <c r="GK189" s="498" t="e">
        <f>PRODUCT(GF189:GJ189)</f>
        <v>#N/A</v>
      </c>
      <c r="GL189" s="504">
        <f>ROUND(GD189,0)</f>
        <v>0</v>
      </c>
      <c r="GM189" s="500">
        <f>GD189-GL189</f>
        <v>0</v>
      </c>
      <c r="GP189" s="665"/>
      <c r="GQ189" s="666"/>
      <c r="GR189" s="667"/>
      <c r="GS189" s="668"/>
      <c r="GT189" s="669"/>
      <c r="GU189" s="720"/>
      <c r="GV189" s="1326"/>
      <c r="GW189" s="497" t="e">
        <f>IF(EXACT(VLOOKUP(GP189,OFERTA_0,2,FALSE),GQ189),1,0)</f>
        <v>#N/A</v>
      </c>
      <c r="GX189" s="497" t="e">
        <f>IF(EXACT(VLOOKUP(GP189,OFERTA_0,3,FALSE),GR189),1,0)</f>
        <v>#N/A</v>
      </c>
      <c r="GY189" s="498" t="e">
        <f>IF(EXACT(VLOOKUP(GP189,OFERTA_0,4,FALSE),GS189),1,0)</f>
        <v>#N/A</v>
      </c>
      <c r="GZ189" s="498">
        <f t="shared" ref="GZ189:GZ206" si="5239">IF(GT189=0,0,1)</f>
        <v>0</v>
      </c>
      <c r="HA189" s="498">
        <f t="shared" ref="HA189:HA206" si="5240">IF(GU189=0,0,1)</f>
        <v>0</v>
      </c>
      <c r="HB189" s="498" t="e">
        <f>PRODUCT(GW189:HA189)</f>
        <v>#N/A</v>
      </c>
      <c r="HC189" s="504">
        <f>ROUND(GU189,0)</f>
        <v>0</v>
      </c>
      <c r="HD189" s="500">
        <f>GU189-HC189</f>
        <v>0</v>
      </c>
      <c r="HG189" s="665"/>
      <c r="HH189" s="666"/>
      <c r="HI189" s="667"/>
      <c r="HJ189" s="668"/>
      <c r="HK189" s="669"/>
      <c r="HL189" s="720"/>
      <c r="HM189" s="1326"/>
      <c r="HN189" s="497" t="e">
        <f>IF(EXACT(VLOOKUP(HG189,OFERTA_0,2,FALSE),HH189),1,0)</f>
        <v>#N/A</v>
      </c>
      <c r="HO189" s="497" t="e">
        <f>IF(EXACT(VLOOKUP(HG189,OFERTA_0,3,FALSE),HI189),1,0)</f>
        <v>#N/A</v>
      </c>
      <c r="HP189" s="498" t="e">
        <f>IF(EXACT(VLOOKUP(HG189,OFERTA_0,4,FALSE),HJ189),1,0)</f>
        <v>#N/A</v>
      </c>
      <c r="HQ189" s="498">
        <f t="shared" ref="HQ189:HQ206" si="5241">IF(HK189=0,0,1)</f>
        <v>0</v>
      </c>
      <c r="HR189" s="498">
        <f t="shared" ref="HR189:HR206" si="5242">IF(HL189=0,0,1)</f>
        <v>0</v>
      </c>
      <c r="HS189" s="498" t="e">
        <f>PRODUCT(HN189:HR189)</f>
        <v>#N/A</v>
      </c>
      <c r="HT189" s="504">
        <f>ROUND(HL189,0)</f>
        <v>0</v>
      </c>
      <c r="HU189" s="500">
        <f>HL189-HT189</f>
        <v>0</v>
      </c>
      <c r="HX189" s="665"/>
      <c r="HY189" s="666"/>
      <c r="HZ189" s="667"/>
      <c r="IA189" s="668"/>
      <c r="IB189" s="669"/>
      <c r="IC189" s="720"/>
      <c r="ID189" s="1326"/>
      <c r="IE189" s="497" t="e">
        <f>IF(EXACT(VLOOKUP(HX189,OFERTA_0,2,FALSE),HY189),1,0)</f>
        <v>#N/A</v>
      </c>
      <c r="IF189" s="497" t="e">
        <f>IF(EXACT(VLOOKUP(HX189,OFERTA_0,3,FALSE),HZ189),1,0)</f>
        <v>#N/A</v>
      </c>
      <c r="IG189" s="498" t="e">
        <f>IF(EXACT(VLOOKUP(HX189,OFERTA_0,4,FALSE),IA189),1,0)</f>
        <v>#N/A</v>
      </c>
      <c r="IH189" s="498">
        <f t="shared" ref="IH189:IH206" si="5243">IF(IB189=0,0,1)</f>
        <v>0</v>
      </c>
      <c r="II189" s="498">
        <f t="shared" ref="II189:II206" si="5244">IF(IC189=0,0,1)</f>
        <v>0</v>
      </c>
      <c r="IJ189" s="498" t="e">
        <f>PRODUCT(IE189:II189)</f>
        <v>#N/A</v>
      </c>
      <c r="IK189" s="504">
        <f>ROUND(IC189,0)</f>
        <v>0</v>
      </c>
      <c r="IL189" s="500">
        <f>IC189-IK189</f>
        <v>0</v>
      </c>
      <c r="IO189" s="665"/>
      <c r="IP189" s="666"/>
      <c r="IQ189" s="667"/>
      <c r="IR189" s="668"/>
      <c r="IS189" s="669"/>
      <c r="IT189" s="720"/>
      <c r="IU189" s="1326"/>
      <c r="IV189" s="497" t="e">
        <f>IF(EXACT(VLOOKUP(IO189,OFERTA_0,2,FALSE),IP189),1,0)</f>
        <v>#N/A</v>
      </c>
      <c r="IW189" s="497" t="e">
        <f>IF(EXACT(VLOOKUP(IO189,OFERTA_0,3,FALSE),IQ189),1,0)</f>
        <v>#N/A</v>
      </c>
      <c r="IX189" s="498" t="e">
        <f>IF(EXACT(VLOOKUP(IO189,OFERTA_0,4,FALSE),IR189),1,0)</f>
        <v>#N/A</v>
      </c>
      <c r="IY189" s="498">
        <f t="shared" ref="IY189:IY206" si="5245">IF(IS189=0,0,1)</f>
        <v>0</v>
      </c>
      <c r="IZ189" s="498">
        <f t="shared" ref="IZ189:IZ206" si="5246">IF(IT189=0,0,1)</f>
        <v>0</v>
      </c>
      <c r="JA189" s="498" t="e">
        <f>PRODUCT(IV189:IZ189)</f>
        <v>#N/A</v>
      </c>
      <c r="JB189" s="504">
        <f>ROUND(IT189,0)</f>
        <v>0</v>
      </c>
      <c r="JC189" s="500">
        <f>IT189-JB189</f>
        <v>0</v>
      </c>
      <c r="JF189" s="665"/>
      <c r="JG189" s="666"/>
      <c r="JH189" s="667"/>
      <c r="JI189" s="668"/>
      <c r="JJ189" s="669"/>
      <c r="JK189" s="720"/>
      <c r="JL189" s="1326"/>
      <c r="JM189" s="497" t="e">
        <f>IF(EXACT(VLOOKUP(JF189,OFERTA_0,2,FALSE),JG189),1,0)</f>
        <v>#N/A</v>
      </c>
      <c r="JN189" s="497" t="e">
        <f>IF(EXACT(VLOOKUP(JF189,OFERTA_0,3,FALSE),JH189),1,0)</f>
        <v>#N/A</v>
      </c>
      <c r="JO189" s="498" t="e">
        <f>IF(EXACT(VLOOKUP(JF189,OFERTA_0,4,FALSE),JI189),1,0)</f>
        <v>#N/A</v>
      </c>
      <c r="JP189" s="498">
        <f t="shared" ref="JP189:JP206" si="5247">IF(JJ189=0,0,1)</f>
        <v>0</v>
      </c>
      <c r="JQ189" s="498">
        <f t="shared" ref="JQ189:JQ206" si="5248">IF(JK189=0,0,1)</f>
        <v>0</v>
      </c>
      <c r="JR189" s="498" t="e">
        <f>PRODUCT(JM189:JQ189)</f>
        <v>#N/A</v>
      </c>
      <c r="JS189" s="504">
        <f>ROUND(JK189,0)</f>
        <v>0</v>
      </c>
      <c r="JT189" s="500">
        <f>JK189-JS189</f>
        <v>0</v>
      </c>
      <c r="JW189" s="665"/>
      <c r="JX189" s="666"/>
      <c r="JY189" s="667"/>
      <c r="JZ189" s="668"/>
      <c r="KA189" s="669"/>
      <c r="KB189" s="720"/>
      <c r="KC189" s="1326"/>
      <c r="KD189" s="497" t="e">
        <f>IF(EXACT(VLOOKUP(JW189,OFERTA_0,2,FALSE),JX189),1,0)</f>
        <v>#N/A</v>
      </c>
      <c r="KE189" s="497" t="e">
        <f>IF(EXACT(VLOOKUP(JW189,OFERTA_0,3,FALSE),JY189),1,0)</f>
        <v>#N/A</v>
      </c>
      <c r="KF189" s="498" t="e">
        <f>IF(EXACT(VLOOKUP(JW189,OFERTA_0,4,FALSE),JZ189),1,0)</f>
        <v>#N/A</v>
      </c>
      <c r="KG189" s="498">
        <f t="shared" ref="KG189:KG206" si="5249">IF(KA189=0,0,1)</f>
        <v>0</v>
      </c>
      <c r="KH189" s="498">
        <f t="shared" ref="KH189:KH206" si="5250">IF(KB189=0,0,1)</f>
        <v>0</v>
      </c>
      <c r="KI189" s="498" t="e">
        <f>PRODUCT(KD189:KH189)</f>
        <v>#N/A</v>
      </c>
      <c r="KJ189" s="504">
        <f>ROUND(KB189,0)</f>
        <v>0</v>
      </c>
      <c r="KK189" s="500">
        <f>KB189-KJ189</f>
        <v>0</v>
      </c>
      <c r="KN189" s="665"/>
      <c r="KO189" s="666"/>
      <c r="KP189" s="667"/>
      <c r="KQ189" s="668"/>
      <c r="KR189" s="669"/>
      <c r="KS189" s="720"/>
      <c r="KT189" s="1326"/>
      <c r="KU189" s="497" t="e">
        <f>IF(EXACT(VLOOKUP(KN189,OFERTA_0,2,FALSE),KO189),1,0)</f>
        <v>#N/A</v>
      </c>
      <c r="KV189" s="497" t="e">
        <f>IF(EXACT(VLOOKUP(KN189,OFERTA_0,3,FALSE),KP189),1,0)</f>
        <v>#N/A</v>
      </c>
      <c r="KW189" s="498" t="e">
        <f>IF(EXACT(VLOOKUP(KN189,OFERTA_0,4,FALSE),KQ189),1,0)</f>
        <v>#N/A</v>
      </c>
      <c r="KX189" s="498">
        <f t="shared" ref="KX189:KX206" si="5251">IF(KR189=0,0,1)</f>
        <v>0</v>
      </c>
      <c r="KY189" s="498">
        <f t="shared" ref="KY189:KY206" si="5252">IF(KS189=0,0,1)</f>
        <v>0</v>
      </c>
      <c r="KZ189" s="498" t="e">
        <f>PRODUCT(KU189:KY189)</f>
        <v>#N/A</v>
      </c>
      <c r="LA189" s="504">
        <f>ROUND(KS189,0)</f>
        <v>0</v>
      </c>
      <c r="LB189" s="500">
        <f>KS189-LA189</f>
        <v>0</v>
      </c>
      <c r="LE189" s="665"/>
      <c r="LF189" s="666"/>
      <c r="LG189" s="667"/>
      <c r="LH189" s="668"/>
      <c r="LI189" s="669"/>
      <c r="LJ189" s="720"/>
      <c r="LK189" s="1326"/>
      <c r="LL189" s="497" t="e">
        <f>IF(EXACT(VLOOKUP(LE189,OFERTA_0,2,FALSE),LF189),1,0)</f>
        <v>#N/A</v>
      </c>
      <c r="LM189" s="497" t="e">
        <f>IF(EXACT(VLOOKUP(LE189,OFERTA_0,3,FALSE),LG189),1,0)</f>
        <v>#N/A</v>
      </c>
      <c r="LN189" s="498" t="e">
        <f>IF(EXACT(VLOOKUP(LE189,OFERTA_0,4,FALSE),LH189),1,0)</f>
        <v>#N/A</v>
      </c>
      <c r="LO189" s="498">
        <f t="shared" ref="LO189:LO206" si="5253">IF(LI189=0,0,1)</f>
        <v>0</v>
      </c>
      <c r="LP189" s="498">
        <f t="shared" ref="LP189:LP206" si="5254">IF(LJ189=0,0,1)</f>
        <v>0</v>
      </c>
      <c r="LQ189" s="498" t="e">
        <f>PRODUCT(LL189:LP189)</f>
        <v>#N/A</v>
      </c>
      <c r="LR189" s="504">
        <f>ROUND(LJ189,0)</f>
        <v>0</v>
      </c>
      <c r="LS189" s="500">
        <f>LJ189-LR189</f>
        <v>0</v>
      </c>
      <c r="LV189" s="665"/>
      <c r="LW189" s="666"/>
      <c r="LX189" s="667"/>
      <c r="LY189" s="668"/>
      <c r="LZ189" s="669"/>
      <c r="MA189" s="720"/>
      <c r="MB189" s="1326"/>
      <c r="MC189" s="497" t="e">
        <f>IF(EXACT(VLOOKUP(LV189,OFERTA_0,2,FALSE),LW189),1,0)</f>
        <v>#N/A</v>
      </c>
      <c r="MD189" s="497" t="e">
        <f>IF(EXACT(VLOOKUP(LV189,OFERTA_0,3,FALSE),LX189),1,0)</f>
        <v>#N/A</v>
      </c>
      <c r="ME189" s="498" t="e">
        <f>IF(EXACT(VLOOKUP(LV189,OFERTA_0,4,FALSE),LY189),1,0)</f>
        <v>#N/A</v>
      </c>
      <c r="MF189" s="498">
        <f t="shared" ref="MF189:MF206" si="5255">IF(LZ189=0,0,1)</f>
        <v>0</v>
      </c>
      <c r="MG189" s="498">
        <f t="shared" ref="MG189:MG206" si="5256">IF(MA189=0,0,1)</f>
        <v>0</v>
      </c>
      <c r="MH189" s="498" t="e">
        <f>PRODUCT(MC189:MG189)</f>
        <v>#N/A</v>
      </c>
      <c r="MI189" s="504">
        <f>ROUND(MA189,0)</f>
        <v>0</v>
      </c>
      <c r="MJ189" s="500">
        <f>MA189-MI189</f>
        <v>0</v>
      </c>
      <c r="MM189" s="665"/>
      <c r="MN189" s="666"/>
      <c r="MO189" s="667"/>
      <c r="MP189" s="668"/>
      <c r="MQ189" s="669"/>
      <c r="MR189" s="720"/>
      <c r="MS189" s="1326"/>
      <c r="MT189" s="497" t="e">
        <f>IF(EXACT(VLOOKUP(MM189,OFERTA_0,2,FALSE),MN189),1,0)</f>
        <v>#N/A</v>
      </c>
      <c r="MU189" s="497" t="e">
        <f>IF(EXACT(VLOOKUP(MM189,OFERTA_0,3,FALSE),MO189),1,0)</f>
        <v>#N/A</v>
      </c>
      <c r="MV189" s="498" t="e">
        <f>IF(EXACT(VLOOKUP(MM189,OFERTA_0,4,FALSE),MP189),1,0)</f>
        <v>#N/A</v>
      </c>
      <c r="MW189" s="498">
        <f t="shared" ref="MW189:MW206" si="5257">IF(MQ189=0,0,1)</f>
        <v>0</v>
      </c>
      <c r="MX189" s="498">
        <f t="shared" ref="MX189:MX206" si="5258">IF(MR189=0,0,1)</f>
        <v>0</v>
      </c>
      <c r="MY189" s="498" t="e">
        <f>PRODUCT(MT189:MX189)</f>
        <v>#N/A</v>
      </c>
      <c r="MZ189" s="504">
        <f>ROUND(MR189,0)</f>
        <v>0</v>
      </c>
      <c r="NA189" s="500">
        <f>MR189-MZ189</f>
        <v>0</v>
      </c>
      <c r="ND189" s="665"/>
      <c r="NE189" s="666"/>
      <c r="NF189" s="667"/>
      <c r="NG189" s="668"/>
      <c r="NH189" s="669"/>
      <c r="NI189" s="720"/>
      <c r="NJ189" s="1326"/>
      <c r="NK189" s="497" t="e">
        <f>IF(EXACT(VLOOKUP(ND189,OFERTA_0,2,FALSE),NE189),1,0)</f>
        <v>#N/A</v>
      </c>
      <c r="NL189" s="497" t="e">
        <f>IF(EXACT(VLOOKUP(ND189,OFERTA_0,3,FALSE),NF189),1,0)</f>
        <v>#N/A</v>
      </c>
      <c r="NM189" s="498" t="e">
        <f>IF(EXACT(VLOOKUP(ND189,OFERTA_0,4,FALSE),NG189),1,0)</f>
        <v>#N/A</v>
      </c>
      <c r="NN189" s="498">
        <f t="shared" ref="NN189:NN206" si="5259">IF(NH189=0,0,1)</f>
        <v>0</v>
      </c>
      <c r="NO189" s="498">
        <f t="shared" ref="NO189:NO206" si="5260">IF(NI189=0,0,1)</f>
        <v>0</v>
      </c>
      <c r="NP189" s="498" t="e">
        <f>PRODUCT(NK189:NO189)</f>
        <v>#N/A</v>
      </c>
      <c r="NQ189" s="504">
        <f>ROUND(NI189,0)</f>
        <v>0</v>
      </c>
      <c r="NR189" s="500">
        <f>NI189-NQ189</f>
        <v>0</v>
      </c>
      <c r="NU189" s="665"/>
      <c r="NV189" s="666"/>
      <c r="NW189" s="667"/>
      <c r="NX189" s="668"/>
      <c r="NY189" s="669"/>
      <c r="NZ189" s="720"/>
      <c r="OA189" s="1326"/>
      <c r="OB189" s="497" t="e">
        <f>IF(EXACT(VLOOKUP(NU189,OFERTA_0,2,FALSE),NV189),1,0)</f>
        <v>#N/A</v>
      </c>
      <c r="OC189" s="497" t="e">
        <f>IF(EXACT(VLOOKUP(NU189,OFERTA_0,3,FALSE),NW189),1,0)</f>
        <v>#N/A</v>
      </c>
      <c r="OD189" s="498" t="e">
        <f>IF(EXACT(VLOOKUP(NU189,OFERTA_0,4,FALSE),NX189),1,0)</f>
        <v>#N/A</v>
      </c>
      <c r="OE189" s="498">
        <f t="shared" ref="OE189:OE206" si="5261">IF(NY189=0,0,1)</f>
        <v>0</v>
      </c>
      <c r="OF189" s="498">
        <f t="shared" ref="OF189:OF206" si="5262">IF(NZ189=0,0,1)</f>
        <v>0</v>
      </c>
      <c r="OG189" s="498" t="e">
        <f>PRODUCT(OB189:OF189)</f>
        <v>#N/A</v>
      </c>
      <c r="OH189" s="504">
        <f>ROUND(NZ189,0)</f>
        <v>0</v>
      </c>
      <c r="OI189" s="500">
        <f>NZ189-OH189</f>
        <v>0</v>
      </c>
      <c r="OL189" s="665"/>
      <c r="OM189" s="666"/>
      <c r="ON189" s="667"/>
      <c r="OO189" s="668"/>
      <c r="OP189" s="669"/>
      <c r="OQ189" s="720"/>
      <c r="OR189" s="1326"/>
      <c r="OS189" s="497" t="e">
        <f>IF(EXACT(VLOOKUP(OL189,OFERTA_0,2,FALSE),OM189),1,0)</f>
        <v>#N/A</v>
      </c>
      <c r="OT189" s="497" t="e">
        <f>IF(EXACT(VLOOKUP(OL189,OFERTA_0,3,FALSE),ON189),1,0)</f>
        <v>#N/A</v>
      </c>
      <c r="OU189" s="498" t="e">
        <f>IF(EXACT(VLOOKUP(OL189,OFERTA_0,4,FALSE),OO189),1,0)</f>
        <v>#N/A</v>
      </c>
      <c r="OV189" s="498">
        <f t="shared" ref="OV189:OV206" si="5263">IF(OP189=0,0,1)</f>
        <v>0</v>
      </c>
      <c r="OW189" s="498">
        <f t="shared" ref="OW189:OW206" si="5264">IF(OQ189=0,0,1)</f>
        <v>0</v>
      </c>
      <c r="OX189" s="498" t="e">
        <f>PRODUCT(OS189:OW189)</f>
        <v>#N/A</v>
      </c>
      <c r="OY189" s="504">
        <f>ROUND(OQ189,0)</f>
        <v>0</v>
      </c>
      <c r="OZ189" s="500">
        <f>OQ189-OY189</f>
        <v>0</v>
      </c>
      <c r="PC189" s="665"/>
      <c r="PD189" s="666"/>
      <c r="PE189" s="667"/>
      <c r="PF189" s="668"/>
      <c r="PG189" s="669"/>
      <c r="PH189" s="720"/>
      <c r="PI189" s="1326"/>
      <c r="PJ189" s="497" t="e">
        <f>IF(EXACT(VLOOKUP(PC189,OFERTA_0,2,FALSE),PD189),1,0)</f>
        <v>#N/A</v>
      </c>
      <c r="PK189" s="497" t="e">
        <f>IF(EXACT(VLOOKUP(PC189,OFERTA_0,3,FALSE),PE189),1,0)</f>
        <v>#N/A</v>
      </c>
      <c r="PL189" s="498" t="e">
        <f>IF(EXACT(VLOOKUP(PC189,OFERTA_0,4,FALSE),PF189),1,0)</f>
        <v>#N/A</v>
      </c>
      <c r="PM189" s="498">
        <f t="shared" ref="PM189:PM206" si="5265">IF(PG189=0,0,1)</f>
        <v>0</v>
      </c>
      <c r="PN189" s="498">
        <f t="shared" ref="PN189:PN206" si="5266">IF(PH189=0,0,1)</f>
        <v>0</v>
      </c>
      <c r="PO189" s="498" t="e">
        <f>PRODUCT(PJ189:PN189)</f>
        <v>#N/A</v>
      </c>
      <c r="PP189" s="504">
        <f>ROUND(PH189,0)</f>
        <v>0</v>
      </c>
      <c r="PQ189" s="500">
        <f>PH189-PP189</f>
        <v>0</v>
      </c>
      <c r="PT189" s="665"/>
      <c r="PU189" s="666"/>
      <c r="PV189" s="667"/>
      <c r="PW189" s="668"/>
      <c r="PX189" s="669"/>
      <c r="PY189" s="720"/>
      <c r="PZ189" s="1326"/>
      <c r="QA189" s="497" t="e">
        <f>IF(EXACT(VLOOKUP(PT189,OFERTA_0,2,FALSE),PU189),1,0)</f>
        <v>#N/A</v>
      </c>
      <c r="QB189" s="497" t="e">
        <f>IF(EXACT(VLOOKUP(PT189,OFERTA_0,3,FALSE),PV189),1,0)</f>
        <v>#N/A</v>
      </c>
      <c r="QC189" s="498" t="e">
        <f>IF(EXACT(VLOOKUP(PT189,OFERTA_0,4,FALSE),PW189),1,0)</f>
        <v>#N/A</v>
      </c>
      <c r="QD189" s="498">
        <f t="shared" ref="QD189:QD206" si="5267">IF(PX189=0,0,1)</f>
        <v>0</v>
      </c>
      <c r="QE189" s="498">
        <f t="shared" ref="QE189:QE206" si="5268">IF(PY189=0,0,1)</f>
        <v>0</v>
      </c>
      <c r="QF189" s="498" t="e">
        <f>PRODUCT(QA189:QE189)</f>
        <v>#N/A</v>
      </c>
      <c r="QG189" s="504">
        <f>ROUND(PY189,0)</f>
        <v>0</v>
      </c>
      <c r="QH189" s="500">
        <f>PY189-QG189</f>
        <v>0</v>
      </c>
      <c r="QK189" s="665"/>
      <c r="QL189" s="666"/>
      <c r="QM189" s="667"/>
      <c r="QN189" s="668"/>
      <c r="QO189" s="669"/>
      <c r="QP189" s="720"/>
      <c r="QQ189" s="1326"/>
      <c r="QR189" s="497" t="e">
        <f>IF(EXACT(VLOOKUP(QK189,OFERTA_0,2,FALSE),QL189),1,0)</f>
        <v>#N/A</v>
      </c>
      <c r="QS189" s="497" t="e">
        <f>IF(EXACT(VLOOKUP(QK189,OFERTA_0,3,FALSE),QM189),1,0)</f>
        <v>#N/A</v>
      </c>
      <c r="QT189" s="498" t="e">
        <f>IF(EXACT(VLOOKUP(QK189,OFERTA_0,4,FALSE),QN189),1,0)</f>
        <v>#N/A</v>
      </c>
      <c r="QU189" s="498">
        <f t="shared" ref="QU189:QU206" si="5269">IF(QO189=0,0,1)</f>
        <v>0</v>
      </c>
      <c r="QV189" s="498">
        <f t="shared" ref="QV189:QV206" si="5270">IF(QP189=0,0,1)</f>
        <v>0</v>
      </c>
      <c r="QW189" s="498" t="e">
        <f>PRODUCT(QR189:QV189)</f>
        <v>#N/A</v>
      </c>
      <c r="QX189" s="504">
        <f>ROUND(QP189,0)</f>
        <v>0</v>
      </c>
      <c r="QY189" s="500">
        <f>QP189-QX189</f>
        <v>0</v>
      </c>
      <c r="RB189" s="381"/>
      <c r="RC189" s="382"/>
      <c r="RD189" s="383"/>
      <c r="RE189" s="384"/>
      <c r="RF189" s="385"/>
      <c r="RG189" s="386"/>
      <c r="RH189" s="386"/>
      <c r="RI189" s="497"/>
      <c r="RJ189" s="497"/>
      <c r="RK189" s="501"/>
      <c r="RL189" s="501"/>
      <c r="RM189" s="501"/>
      <c r="RN189" s="501"/>
      <c r="RO189" s="502"/>
      <c r="RP189" s="503"/>
      <c r="RS189" s="381"/>
      <c r="RT189" s="382"/>
      <c r="RU189" s="383"/>
      <c r="RV189" s="384"/>
      <c r="RW189" s="385"/>
      <c r="RX189" s="386"/>
      <c r="RY189" s="386"/>
      <c r="RZ189" s="497"/>
      <c r="SA189" s="497"/>
      <c r="SB189" s="501"/>
      <c r="SC189" s="501"/>
      <c r="SD189" s="501"/>
      <c r="SE189" s="501"/>
      <c r="SF189" s="502"/>
      <c r="SG189" s="503"/>
      <c r="SJ189" s="381"/>
      <c r="SK189" s="382"/>
      <c r="SL189" s="383"/>
      <c r="SM189" s="384"/>
      <c r="SN189" s="385"/>
      <c r="SO189" s="386"/>
      <c r="SP189" s="386"/>
      <c r="SQ189" s="497"/>
      <c r="SR189" s="497"/>
      <c r="SS189" s="501"/>
      <c r="ST189" s="501"/>
      <c r="SU189" s="501"/>
      <c r="SV189" s="501"/>
      <c r="SW189" s="502"/>
      <c r="SX189" s="503"/>
    </row>
    <row r="190" spans="2:518" ht="31.5" hidden="1" customHeight="1" thickTop="1" thickBot="1">
      <c r="B190" s="577"/>
      <c r="C190" s="578"/>
      <c r="D190" s="579"/>
      <c r="E190" s="580"/>
      <c r="F190" s="581"/>
      <c r="G190" s="582"/>
      <c r="H190" s="595"/>
      <c r="K190" s="577"/>
      <c r="L190" s="767"/>
      <c r="M190" s="579"/>
      <c r="N190" s="580"/>
      <c r="O190" s="768"/>
      <c r="P190" s="582"/>
      <c r="Q190" s="1326"/>
      <c r="R190" s="497"/>
      <c r="S190" s="497"/>
      <c r="T190" s="498"/>
      <c r="U190" s="498"/>
      <c r="V190" s="498"/>
      <c r="W190" s="498"/>
      <c r="X190" s="504"/>
      <c r="Y190" s="500"/>
      <c r="Z190" s="486"/>
      <c r="AA190" s="486"/>
      <c r="AB190" s="577"/>
      <c r="AC190" s="767"/>
      <c r="AD190" s="579"/>
      <c r="AE190" s="580"/>
      <c r="AF190" s="768"/>
      <c r="AG190" s="582"/>
      <c r="AH190" s="1326"/>
      <c r="AI190" s="497"/>
      <c r="AJ190" s="497"/>
      <c r="AK190" s="498"/>
      <c r="AL190" s="498"/>
      <c r="AM190" s="498"/>
      <c r="AN190" s="498"/>
      <c r="AO190" s="504"/>
      <c r="AP190" s="500"/>
      <c r="AQ190" s="486"/>
      <c r="AR190" s="486"/>
      <c r="AS190" s="577"/>
      <c r="AT190" s="767"/>
      <c r="AU190" s="579"/>
      <c r="AV190" s="580"/>
      <c r="AW190" s="768"/>
      <c r="AX190" s="582"/>
      <c r="AY190" s="1326"/>
      <c r="AZ190" s="497"/>
      <c r="BA190" s="497"/>
      <c r="BB190" s="498"/>
      <c r="BC190" s="498"/>
      <c r="BD190" s="498"/>
      <c r="BE190" s="498"/>
      <c r="BF190" s="504"/>
      <c r="BG190" s="500"/>
      <c r="BJ190" s="577"/>
      <c r="BK190" s="767"/>
      <c r="BL190" s="579"/>
      <c r="BM190" s="580"/>
      <c r="BN190" s="768"/>
      <c r="BO190" s="582"/>
      <c r="BP190" s="1326"/>
      <c r="BQ190" s="497"/>
      <c r="BR190" s="497"/>
      <c r="BS190" s="498"/>
      <c r="BT190" s="498"/>
      <c r="BU190" s="498"/>
      <c r="BV190" s="498"/>
      <c r="BW190" s="504"/>
      <c r="BX190" s="500"/>
      <c r="CA190" s="577"/>
      <c r="CB190" s="767"/>
      <c r="CC190" s="579"/>
      <c r="CD190" s="580"/>
      <c r="CE190" s="768"/>
      <c r="CF190" s="582"/>
      <c r="CG190" s="1326"/>
      <c r="CH190" s="497"/>
      <c r="CI190" s="497"/>
      <c r="CJ190" s="498"/>
      <c r="CK190" s="498"/>
      <c r="CL190" s="498"/>
      <c r="CM190" s="498"/>
      <c r="CN190" s="504"/>
      <c r="CO190" s="500"/>
      <c r="CR190" s="577"/>
      <c r="CS190" s="767"/>
      <c r="CT190" s="579"/>
      <c r="CU190" s="580"/>
      <c r="CV190" s="768"/>
      <c r="CW190" s="582"/>
      <c r="CX190" s="1326"/>
      <c r="CY190" s="497"/>
      <c r="CZ190" s="497"/>
      <c r="DA190" s="498"/>
      <c r="DB190" s="498"/>
      <c r="DC190" s="498"/>
      <c r="DD190" s="498"/>
      <c r="DE190" s="504"/>
      <c r="DF190" s="500"/>
      <c r="DI190" s="577"/>
      <c r="DJ190" s="767"/>
      <c r="DK190" s="579"/>
      <c r="DL190" s="580"/>
      <c r="DM190" s="768"/>
      <c r="DN190" s="582"/>
      <c r="DO190" s="1326"/>
      <c r="DP190" s="497"/>
      <c r="DQ190" s="497"/>
      <c r="DR190" s="498"/>
      <c r="DS190" s="498"/>
      <c r="DT190" s="498"/>
      <c r="DU190" s="498"/>
      <c r="DV190" s="504"/>
      <c r="DW190" s="500"/>
      <c r="DZ190" s="577"/>
      <c r="EA190" s="767"/>
      <c r="EB190" s="579"/>
      <c r="EC190" s="580"/>
      <c r="ED190" s="768"/>
      <c r="EE190" s="582"/>
      <c r="EF190" s="1326"/>
      <c r="EG190" s="497"/>
      <c r="EH190" s="497"/>
      <c r="EI190" s="498"/>
      <c r="EJ190" s="498"/>
      <c r="EK190" s="498"/>
      <c r="EL190" s="498"/>
      <c r="EM190" s="504"/>
      <c r="EN190" s="500"/>
      <c r="EQ190" s="665"/>
      <c r="ER190" s="666"/>
      <c r="ES190" s="667"/>
      <c r="ET190" s="668"/>
      <c r="EU190" s="669"/>
      <c r="EV190" s="719"/>
      <c r="EW190" s="1326"/>
      <c r="EX190" s="497" t="e">
        <f t="shared" ref="EX190:EX201" si="5271">IF(EXACT(VLOOKUP(EQ190,OFERTA_0,2,FALSE),ER190),1,0)</f>
        <v>#N/A</v>
      </c>
      <c r="EY190" s="497" t="e">
        <f t="shared" ref="EY190:EY201" si="5272">IF(EXACT(VLOOKUP(EQ190,OFERTA_0,3,FALSE),ES190),1,0)</f>
        <v>#N/A</v>
      </c>
      <c r="EZ190" s="498" t="e">
        <f t="shared" ref="EZ190:EZ201" si="5273">IF(EXACT(VLOOKUP(EQ190,OFERTA_0,4,FALSE),ET190),1,0)</f>
        <v>#N/A</v>
      </c>
      <c r="FA190" s="498">
        <f t="shared" si="5233"/>
        <v>0</v>
      </c>
      <c r="FB190" s="498">
        <f t="shared" si="5234"/>
        <v>0</v>
      </c>
      <c r="FC190" s="498" t="e">
        <f t="shared" ref="FC190:FC201" si="5274">PRODUCT(EX190:FB190)</f>
        <v>#N/A</v>
      </c>
      <c r="FD190" s="504">
        <f t="shared" ref="FD190:FD201" si="5275">ROUND(EV190,0)</f>
        <v>0</v>
      </c>
      <c r="FE190" s="500">
        <f t="shared" ref="FE190:FE201" si="5276">EV190-FD190</f>
        <v>0</v>
      </c>
      <c r="FH190" s="665"/>
      <c r="FI190" s="666"/>
      <c r="FJ190" s="667"/>
      <c r="FK190" s="668"/>
      <c r="FL190" s="669"/>
      <c r="FM190" s="719"/>
      <c r="FN190" s="1326"/>
      <c r="FO190" s="497" t="e">
        <f t="shared" ref="FO190:FO201" si="5277">IF(EXACT(VLOOKUP(FH190,OFERTA_0,2,FALSE),FI190),1,0)</f>
        <v>#N/A</v>
      </c>
      <c r="FP190" s="497" t="e">
        <f t="shared" ref="FP190:FP201" si="5278">IF(EXACT(VLOOKUP(FH190,OFERTA_0,3,FALSE),FJ190),1,0)</f>
        <v>#N/A</v>
      </c>
      <c r="FQ190" s="498" t="e">
        <f t="shared" ref="FQ190:FQ201" si="5279">IF(EXACT(VLOOKUP(FH190,OFERTA_0,4,FALSE),FK190),1,0)</f>
        <v>#N/A</v>
      </c>
      <c r="FR190" s="498">
        <f t="shared" si="5235"/>
        <v>0</v>
      </c>
      <c r="FS190" s="498">
        <f t="shared" si="5236"/>
        <v>0</v>
      </c>
      <c r="FT190" s="498" t="e">
        <f t="shared" ref="FT190:FT201" si="5280">PRODUCT(FO190:FS190)</f>
        <v>#N/A</v>
      </c>
      <c r="FU190" s="504">
        <f t="shared" ref="FU190:FU201" si="5281">ROUND(FM190,0)</f>
        <v>0</v>
      </c>
      <c r="FV190" s="500">
        <f t="shared" ref="FV190:FV201" si="5282">FM190-FU190</f>
        <v>0</v>
      </c>
      <c r="FY190" s="665"/>
      <c r="FZ190" s="666"/>
      <c r="GA190" s="667"/>
      <c r="GB190" s="668"/>
      <c r="GC190" s="669"/>
      <c r="GD190" s="719"/>
      <c r="GE190" s="1326"/>
      <c r="GF190" s="497" t="e">
        <f t="shared" ref="GF190:GF201" si="5283">IF(EXACT(VLOOKUP(FY190,OFERTA_0,2,FALSE),FZ190),1,0)</f>
        <v>#N/A</v>
      </c>
      <c r="GG190" s="497" t="e">
        <f t="shared" ref="GG190:GG201" si="5284">IF(EXACT(VLOOKUP(FY190,OFERTA_0,3,FALSE),GA190),1,0)</f>
        <v>#N/A</v>
      </c>
      <c r="GH190" s="498" t="e">
        <f t="shared" ref="GH190:GH201" si="5285">IF(EXACT(VLOOKUP(FY190,OFERTA_0,4,FALSE),GB190),1,0)</f>
        <v>#N/A</v>
      </c>
      <c r="GI190" s="498">
        <f t="shared" si="5237"/>
        <v>0</v>
      </c>
      <c r="GJ190" s="498">
        <f t="shared" si="5238"/>
        <v>0</v>
      </c>
      <c r="GK190" s="498" t="e">
        <f t="shared" ref="GK190:GK201" si="5286">PRODUCT(GF190:GJ190)</f>
        <v>#N/A</v>
      </c>
      <c r="GL190" s="504">
        <f t="shared" ref="GL190:GL201" si="5287">ROUND(GD190,0)</f>
        <v>0</v>
      </c>
      <c r="GM190" s="500">
        <f t="shared" ref="GM190:GM201" si="5288">GD190-GL190</f>
        <v>0</v>
      </c>
      <c r="GP190" s="665"/>
      <c r="GQ190" s="666"/>
      <c r="GR190" s="667"/>
      <c r="GS190" s="668"/>
      <c r="GT190" s="669"/>
      <c r="GU190" s="719"/>
      <c r="GV190" s="1326"/>
      <c r="GW190" s="497" t="e">
        <f t="shared" ref="GW190:GW201" si="5289">IF(EXACT(VLOOKUP(GP190,OFERTA_0,2,FALSE),GQ190),1,0)</f>
        <v>#N/A</v>
      </c>
      <c r="GX190" s="497" t="e">
        <f t="shared" ref="GX190:GX201" si="5290">IF(EXACT(VLOOKUP(GP190,OFERTA_0,3,FALSE),GR190),1,0)</f>
        <v>#N/A</v>
      </c>
      <c r="GY190" s="498" t="e">
        <f t="shared" ref="GY190:GY201" si="5291">IF(EXACT(VLOOKUP(GP190,OFERTA_0,4,FALSE),GS190),1,0)</f>
        <v>#N/A</v>
      </c>
      <c r="GZ190" s="498">
        <f t="shared" si="5239"/>
        <v>0</v>
      </c>
      <c r="HA190" s="498">
        <f t="shared" si="5240"/>
        <v>0</v>
      </c>
      <c r="HB190" s="498" t="e">
        <f t="shared" ref="HB190:HB201" si="5292">PRODUCT(GW190:HA190)</f>
        <v>#N/A</v>
      </c>
      <c r="HC190" s="504">
        <f t="shared" ref="HC190:HC201" si="5293">ROUND(GU190,0)</f>
        <v>0</v>
      </c>
      <c r="HD190" s="500">
        <f t="shared" ref="HD190:HD201" si="5294">GU190-HC190</f>
        <v>0</v>
      </c>
      <c r="HG190" s="665"/>
      <c r="HH190" s="666"/>
      <c r="HI190" s="667"/>
      <c r="HJ190" s="668"/>
      <c r="HK190" s="669"/>
      <c r="HL190" s="719"/>
      <c r="HM190" s="1326"/>
      <c r="HN190" s="497" t="e">
        <f t="shared" ref="HN190:HN201" si="5295">IF(EXACT(VLOOKUP(HG190,OFERTA_0,2,FALSE),HH190),1,0)</f>
        <v>#N/A</v>
      </c>
      <c r="HO190" s="497" t="e">
        <f t="shared" ref="HO190:HO201" si="5296">IF(EXACT(VLOOKUP(HG190,OFERTA_0,3,FALSE),HI190),1,0)</f>
        <v>#N/A</v>
      </c>
      <c r="HP190" s="498" t="e">
        <f t="shared" ref="HP190:HP201" si="5297">IF(EXACT(VLOOKUP(HG190,OFERTA_0,4,FALSE),HJ190),1,0)</f>
        <v>#N/A</v>
      </c>
      <c r="HQ190" s="498">
        <f t="shared" si="5241"/>
        <v>0</v>
      </c>
      <c r="HR190" s="498">
        <f t="shared" si="5242"/>
        <v>0</v>
      </c>
      <c r="HS190" s="498" t="e">
        <f t="shared" ref="HS190:HS201" si="5298">PRODUCT(HN190:HR190)</f>
        <v>#N/A</v>
      </c>
      <c r="HT190" s="504">
        <f t="shared" ref="HT190:HT201" si="5299">ROUND(HL190,0)</f>
        <v>0</v>
      </c>
      <c r="HU190" s="500">
        <f t="shared" ref="HU190:HU201" si="5300">HL190-HT190</f>
        <v>0</v>
      </c>
      <c r="HX190" s="665"/>
      <c r="HY190" s="666"/>
      <c r="HZ190" s="667"/>
      <c r="IA190" s="668"/>
      <c r="IB190" s="669"/>
      <c r="IC190" s="719"/>
      <c r="ID190" s="1326"/>
      <c r="IE190" s="497" t="e">
        <f t="shared" ref="IE190:IE201" si="5301">IF(EXACT(VLOOKUP(HX190,OFERTA_0,2,FALSE),HY190),1,0)</f>
        <v>#N/A</v>
      </c>
      <c r="IF190" s="497" t="e">
        <f t="shared" ref="IF190:IF201" si="5302">IF(EXACT(VLOOKUP(HX190,OFERTA_0,3,FALSE),HZ190),1,0)</f>
        <v>#N/A</v>
      </c>
      <c r="IG190" s="498" t="e">
        <f t="shared" ref="IG190:IG201" si="5303">IF(EXACT(VLOOKUP(HX190,OFERTA_0,4,FALSE),IA190),1,0)</f>
        <v>#N/A</v>
      </c>
      <c r="IH190" s="498">
        <f t="shared" si="5243"/>
        <v>0</v>
      </c>
      <c r="II190" s="498">
        <f t="shared" si="5244"/>
        <v>0</v>
      </c>
      <c r="IJ190" s="498" t="e">
        <f t="shared" ref="IJ190:IJ201" si="5304">PRODUCT(IE190:II190)</f>
        <v>#N/A</v>
      </c>
      <c r="IK190" s="504">
        <f t="shared" ref="IK190:IK201" si="5305">ROUND(IC190,0)</f>
        <v>0</v>
      </c>
      <c r="IL190" s="500">
        <f t="shared" ref="IL190:IL201" si="5306">IC190-IK190</f>
        <v>0</v>
      </c>
      <c r="IO190" s="665"/>
      <c r="IP190" s="666"/>
      <c r="IQ190" s="667"/>
      <c r="IR190" s="668"/>
      <c r="IS190" s="669"/>
      <c r="IT190" s="719"/>
      <c r="IU190" s="1326"/>
      <c r="IV190" s="497" t="e">
        <f t="shared" ref="IV190:IV201" si="5307">IF(EXACT(VLOOKUP(IO190,OFERTA_0,2,FALSE),IP190),1,0)</f>
        <v>#N/A</v>
      </c>
      <c r="IW190" s="497" t="e">
        <f t="shared" ref="IW190:IW201" si="5308">IF(EXACT(VLOOKUP(IO190,OFERTA_0,3,FALSE),IQ190),1,0)</f>
        <v>#N/A</v>
      </c>
      <c r="IX190" s="498" t="e">
        <f t="shared" ref="IX190:IX201" si="5309">IF(EXACT(VLOOKUP(IO190,OFERTA_0,4,FALSE),IR190),1,0)</f>
        <v>#N/A</v>
      </c>
      <c r="IY190" s="498">
        <f t="shared" si="5245"/>
        <v>0</v>
      </c>
      <c r="IZ190" s="498">
        <f t="shared" si="5246"/>
        <v>0</v>
      </c>
      <c r="JA190" s="498" t="e">
        <f t="shared" ref="JA190:JA201" si="5310">PRODUCT(IV190:IZ190)</f>
        <v>#N/A</v>
      </c>
      <c r="JB190" s="504">
        <f t="shared" ref="JB190:JB201" si="5311">ROUND(IT190,0)</f>
        <v>0</v>
      </c>
      <c r="JC190" s="500">
        <f t="shared" ref="JC190:JC201" si="5312">IT190-JB190</f>
        <v>0</v>
      </c>
      <c r="JF190" s="665"/>
      <c r="JG190" s="666"/>
      <c r="JH190" s="667"/>
      <c r="JI190" s="668"/>
      <c r="JJ190" s="669"/>
      <c r="JK190" s="719"/>
      <c r="JL190" s="1326"/>
      <c r="JM190" s="497" t="e">
        <f t="shared" ref="JM190:JM201" si="5313">IF(EXACT(VLOOKUP(JF190,OFERTA_0,2,FALSE),JG190),1,0)</f>
        <v>#N/A</v>
      </c>
      <c r="JN190" s="497" t="e">
        <f t="shared" ref="JN190:JN201" si="5314">IF(EXACT(VLOOKUP(JF190,OFERTA_0,3,FALSE),JH190),1,0)</f>
        <v>#N/A</v>
      </c>
      <c r="JO190" s="498" t="e">
        <f t="shared" ref="JO190:JO201" si="5315">IF(EXACT(VLOOKUP(JF190,OFERTA_0,4,FALSE),JI190),1,0)</f>
        <v>#N/A</v>
      </c>
      <c r="JP190" s="498">
        <f t="shared" si="5247"/>
        <v>0</v>
      </c>
      <c r="JQ190" s="498">
        <f t="shared" si="5248"/>
        <v>0</v>
      </c>
      <c r="JR190" s="498" t="e">
        <f t="shared" ref="JR190:JR201" si="5316">PRODUCT(JM190:JQ190)</f>
        <v>#N/A</v>
      </c>
      <c r="JS190" s="504">
        <f t="shared" ref="JS190:JS201" si="5317">ROUND(JK190,0)</f>
        <v>0</v>
      </c>
      <c r="JT190" s="500">
        <f t="shared" ref="JT190:JT201" si="5318">JK190-JS190</f>
        <v>0</v>
      </c>
      <c r="JW190" s="665"/>
      <c r="JX190" s="666"/>
      <c r="JY190" s="667"/>
      <c r="JZ190" s="668"/>
      <c r="KA190" s="669"/>
      <c r="KB190" s="719"/>
      <c r="KC190" s="1326"/>
      <c r="KD190" s="497" t="e">
        <f t="shared" ref="KD190:KD201" si="5319">IF(EXACT(VLOOKUP(JW190,OFERTA_0,2,FALSE),JX190),1,0)</f>
        <v>#N/A</v>
      </c>
      <c r="KE190" s="497" t="e">
        <f t="shared" ref="KE190:KE201" si="5320">IF(EXACT(VLOOKUP(JW190,OFERTA_0,3,FALSE),JY190),1,0)</f>
        <v>#N/A</v>
      </c>
      <c r="KF190" s="498" t="e">
        <f t="shared" ref="KF190:KF201" si="5321">IF(EXACT(VLOOKUP(JW190,OFERTA_0,4,FALSE),JZ190),1,0)</f>
        <v>#N/A</v>
      </c>
      <c r="KG190" s="498">
        <f t="shared" si="5249"/>
        <v>0</v>
      </c>
      <c r="KH190" s="498">
        <f t="shared" si="5250"/>
        <v>0</v>
      </c>
      <c r="KI190" s="498" t="e">
        <f t="shared" ref="KI190:KI201" si="5322">PRODUCT(KD190:KH190)</f>
        <v>#N/A</v>
      </c>
      <c r="KJ190" s="504">
        <f t="shared" ref="KJ190:KJ201" si="5323">ROUND(KB190,0)</f>
        <v>0</v>
      </c>
      <c r="KK190" s="500">
        <f t="shared" ref="KK190:KK201" si="5324">KB190-KJ190</f>
        <v>0</v>
      </c>
      <c r="KN190" s="665"/>
      <c r="KO190" s="666"/>
      <c r="KP190" s="667"/>
      <c r="KQ190" s="668"/>
      <c r="KR190" s="669"/>
      <c r="KS190" s="719"/>
      <c r="KT190" s="1326"/>
      <c r="KU190" s="497" t="e">
        <f t="shared" ref="KU190:KU201" si="5325">IF(EXACT(VLOOKUP(KN190,OFERTA_0,2,FALSE),KO190),1,0)</f>
        <v>#N/A</v>
      </c>
      <c r="KV190" s="497" t="e">
        <f t="shared" ref="KV190:KV201" si="5326">IF(EXACT(VLOOKUP(KN190,OFERTA_0,3,FALSE),KP190),1,0)</f>
        <v>#N/A</v>
      </c>
      <c r="KW190" s="498" t="e">
        <f t="shared" ref="KW190:KW201" si="5327">IF(EXACT(VLOOKUP(KN190,OFERTA_0,4,FALSE),KQ190),1,0)</f>
        <v>#N/A</v>
      </c>
      <c r="KX190" s="498">
        <f t="shared" si="5251"/>
        <v>0</v>
      </c>
      <c r="KY190" s="498">
        <f t="shared" si="5252"/>
        <v>0</v>
      </c>
      <c r="KZ190" s="498" t="e">
        <f t="shared" ref="KZ190:KZ201" si="5328">PRODUCT(KU190:KY190)</f>
        <v>#N/A</v>
      </c>
      <c r="LA190" s="504">
        <f t="shared" ref="LA190:LA201" si="5329">ROUND(KS190,0)</f>
        <v>0</v>
      </c>
      <c r="LB190" s="500">
        <f t="shared" ref="LB190:LB201" si="5330">KS190-LA190</f>
        <v>0</v>
      </c>
      <c r="LE190" s="665"/>
      <c r="LF190" s="666"/>
      <c r="LG190" s="667"/>
      <c r="LH190" s="668"/>
      <c r="LI190" s="669"/>
      <c r="LJ190" s="719"/>
      <c r="LK190" s="1326"/>
      <c r="LL190" s="497" t="e">
        <f t="shared" ref="LL190:LL201" si="5331">IF(EXACT(VLOOKUP(LE190,OFERTA_0,2,FALSE),LF190),1,0)</f>
        <v>#N/A</v>
      </c>
      <c r="LM190" s="497" t="e">
        <f t="shared" ref="LM190:LM201" si="5332">IF(EXACT(VLOOKUP(LE190,OFERTA_0,3,FALSE),LG190),1,0)</f>
        <v>#N/A</v>
      </c>
      <c r="LN190" s="498" t="e">
        <f t="shared" ref="LN190:LN201" si="5333">IF(EXACT(VLOOKUP(LE190,OFERTA_0,4,FALSE),LH190),1,0)</f>
        <v>#N/A</v>
      </c>
      <c r="LO190" s="498">
        <f t="shared" si="5253"/>
        <v>0</v>
      </c>
      <c r="LP190" s="498">
        <f t="shared" si="5254"/>
        <v>0</v>
      </c>
      <c r="LQ190" s="498" t="e">
        <f t="shared" ref="LQ190:LQ201" si="5334">PRODUCT(LL190:LP190)</f>
        <v>#N/A</v>
      </c>
      <c r="LR190" s="504">
        <f t="shared" ref="LR190:LR201" si="5335">ROUND(LJ190,0)</f>
        <v>0</v>
      </c>
      <c r="LS190" s="500">
        <f t="shared" ref="LS190:LS201" si="5336">LJ190-LR190</f>
        <v>0</v>
      </c>
      <c r="LV190" s="665"/>
      <c r="LW190" s="666"/>
      <c r="LX190" s="667"/>
      <c r="LY190" s="668"/>
      <c r="LZ190" s="669"/>
      <c r="MA190" s="719"/>
      <c r="MB190" s="1326"/>
      <c r="MC190" s="497" t="e">
        <f t="shared" ref="MC190:MC201" si="5337">IF(EXACT(VLOOKUP(LV190,OFERTA_0,2,FALSE),LW190),1,0)</f>
        <v>#N/A</v>
      </c>
      <c r="MD190" s="497" t="e">
        <f t="shared" ref="MD190:MD201" si="5338">IF(EXACT(VLOOKUP(LV190,OFERTA_0,3,FALSE),LX190),1,0)</f>
        <v>#N/A</v>
      </c>
      <c r="ME190" s="498" t="e">
        <f t="shared" ref="ME190:ME201" si="5339">IF(EXACT(VLOOKUP(LV190,OFERTA_0,4,FALSE),LY190),1,0)</f>
        <v>#N/A</v>
      </c>
      <c r="MF190" s="498">
        <f t="shared" si="5255"/>
        <v>0</v>
      </c>
      <c r="MG190" s="498">
        <f t="shared" si="5256"/>
        <v>0</v>
      </c>
      <c r="MH190" s="498" t="e">
        <f t="shared" ref="MH190:MH201" si="5340">PRODUCT(MC190:MG190)</f>
        <v>#N/A</v>
      </c>
      <c r="MI190" s="504">
        <f t="shared" ref="MI190:MI201" si="5341">ROUND(MA190,0)</f>
        <v>0</v>
      </c>
      <c r="MJ190" s="500">
        <f t="shared" ref="MJ190:MJ201" si="5342">MA190-MI190</f>
        <v>0</v>
      </c>
      <c r="MM190" s="665"/>
      <c r="MN190" s="666"/>
      <c r="MO190" s="667"/>
      <c r="MP190" s="668"/>
      <c r="MQ190" s="669"/>
      <c r="MR190" s="719"/>
      <c r="MS190" s="1326"/>
      <c r="MT190" s="497" t="e">
        <f t="shared" ref="MT190:MT201" si="5343">IF(EXACT(VLOOKUP(MM190,OFERTA_0,2,FALSE),MN190),1,0)</f>
        <v>#N/A</v>
      </c>
      <c r="MU190" s="497" t="e">
        <f t="shared" ref="MU190:MU201" si="5344">IF(EXACT(VLOOKUP(MM190,OFERTA_0,3,FALSE),MO190),1,0)</f>
        <v>#N/A</v>
      </c>
      <c r="MV190" s="498" t="e">
        <f t="shared" ref="MV190:MV201" si="5345">IF(EXACT(VLOOKUP(MM190,OFERTA_0,4,FALSE),MP190),1,0)</f>
        <v>#N/A</v>
      </c>
      <c r="MW190" s="498">
        <f t="shared" si="5257"/>
        <v>0</v>
      </c>
      <c r="MX190" s="498">
        <f t="shared" si="5258"/>
        <v>0</v>
      </c>
      <c r="MY190" s="498" t="e">
        <f t="shared" ref="MY190:MY201" si="5346">PRODUCT(MT190:MX190)</f>
        <v>#N/A</v>
      </c>
      <c r="MZ190" s="504">
        <f t="shared" ref="MZ190:MZ201" si="5347">ROUND(MR190,0)</f>
        <v>0</v>
      </c>
      <c r="NA190" s="500">
        <f t="shared" ref="NA190:NA201" si="5348">MR190-MZ190</f>
        <v>0</v>
      </c>
      <c r="ND190" s="665"/>
      <c r="NE190" s="666"/>
      <c r="NF190" s="667"/>
      <c r="NG190" s="668"/>
      <c r="NH190" s="669"/>
      <c r="NI190" s="719"/>
      <c r="NJ190" s="1326"/>
      <c r="NK190" s="497" t="e">
        <f t="shared" ref="NK190:NK201" si="5349">IF(EXACT(VLOOKUP(ND190,OFERTA_0,2,FALSE),NE190),1,0)</f>
        <v>#N/A</v>
      </c>
      <c r="NL190" s="497" t="e">
        <f t="shared" ref="NL190:NL201" si="5350">IF(EXACT(VLOOKUP(ND190,OFERTA_0,3,FALSE),NF190),1,0)</f>
        <v>#N/A</v>
      </c>
      <c r="NM190" s="498" t="e">
        <f t="shared" ref="NM190:NM201" si="5351">IF(EXACT(VLOOKUP(ND190,OFERTA_0,4,FALSE),NG190),1,0)</f>
        <v>#N/A</v>
      </c>
      <c r="NN190" s="498">
        <f t="shared" si="5259"/>
        <v>0</v>
      </c>
      <c r="NO190" s="498">
        <f t="shared" si="5260"/>
        <v>0</v>
      </c>
      <c r="NP190" s="498" t="e">
        <f t="shared" ref="NP190:NP201" si="5352">PRODUCT(NK190:NO190)</f>
        <v>#N/A</v>
      </c>
      <c r="NQ190" s="504">
        <f t="shared" ref="NQ190:NQ201" si="5353">ROUND(NI190,0)</f>
        <v>0</v>
      </c>
      <c r="NR190" s="500">
        <f t="shared" ref="NR190:NR201" si="5354">NI190-NQ190</f>
        <v>0</v>
      </c>
      <c r="NU190" s="665"/>
      <c r="NV190" s="666"/>
      <c r="NW190" s="667"/>
      <c r="NX190" s="668"/>
      <c r="NY190" s="669"/>
      <c r="NZ190" s="719"/>
      <c r="OA190" s="1326"/>
      <c r="OB190" s="497" t="e">
        <f t="shared" ref="OB190:OB201" si="5355">IF(EXACT(VLOOKUP(NU190,OFERTA_0,2,FALSE),NV190),1,0)</f>
        <v>#N/A</v>
      </c>
      <c r="OC190" s="497" t="e">
        <f t="shared" ref="OC190:OC201" si="5356">IF(EXACT(VLOOKUP(NU190,OFERTA_0,3,FALSE),NW190),1,0)</f>
        <v>#N/A</v>
      </c>
      <c r="OD190" s="498" t="e">
        <f t="shared" ref="OD190:OD201" si="5357">IF(EXACT(VLOOKUP(NU190,OFERTA_0,4,FALSE),NX190),1,0)</f>
        <v>#N/A</v>
      </c>
      <c r="OE190" s="498">
        <f t="shared" si="5261"/>
        <v>0</v>
      </c>
      <c r="OF190" s="498">
        <f t="shared" si="5262"/>
        <v>0</v>
      </c>
      <c r="OG190" s="498" t="e">
        <f t="shared" ref="OG190:OG201" si="5358">PRODUCT(OB190:OF190)</f>
        <v>#N/A</v>
      </c>
      <c r="OH190" s="504">
        <f t="shared" ref="OH190:OH201" si="5359">ROUND(NZ190,0)</f>
        <v>0</v>
      </c>
      <c r="OI190" s="500">
        <f t="shared" ref="OI190:OI201" si="5360">NZ190-OH190</f>
        <v>0</v>
      </c>
      <c r="OL190" s="665"/>
      <c r="OM190" s="666"/>
      <c r="ON190" s="667"/>
      <c r="OO190" s="668"/>
      <c r="OP190" s="669"/>
      <c r="OQ190" s="719"/>
      <c r="OR190" s="1326"/>
      <c r="OS190" s="497" t="e">
        <f t="shared" ref="OS190:OS201" si="5361">IF(EXACT(VLOOKUP(OL190,OFERTA_0,2,FALSE),OM190),1,0)</f>
        <v>#N/A</v>
      </c>
      <c r="OT190" s="497" t="e">
        <f t="shared" ref="OT190:OT201" si="5362">IF(EXACT(VLOOKUP(OL190,OFERTA_0,3,FALSE),ON190),1,0)</f>
        <v>#N/A</v>
      </c>
      <c r="OU190" s="498" t="e">
        <f t="shared" ref="OU190:OU201" si="5363">IF(EXACT(VLOOKUP(OL190,OFERTA_0,4,FALSE),OO190),1,0)</f>
        <v>#N/A</v>
      </c>
      <c r="OV190" s="498">
        <f t="shared" si="5263"/>
        <v>0</v>
      </c>
      <c r="OW190" s="498">
        <f t="shared" si="5264"/>
        <v>0</v>
      </c>
      <c r="OX190" s="498" t="e">
        <f t="shared" ref="OX190:OX201" si="5364">PRODUCT(OS190:OW190)</f>
        <v>#N/A</v>
      </c>
      <c r="OY190" s="504">
        <f t="shared" ref="OY190:OY201" si="5365">ROUND(OQ190,0)</f>
        <v>0</v>
      </c>
      <c r="OZ190" s="500">
        <f t="shared" ref="OZ190:OZ201" si="5366">OQ190-OY190</f>
        <v>0</v>
      </c>
      <c r="PC190" s="665"/>
      <c r="PD190" s="666"/>
      <c r="PE190" s="667"/>
      <c r="PF190" s="668"/>
      <c r="PG190" s="669"/>
      <c r="PH190" s="719"/>
      <c r="PI190" s="1326"/>
      <c r="PJ190" s="497" t="e">
        <f t="shared" ref="PJ190:PJ201" si="5367">IF(EXACT(VLOOKUP(PC190,OFERTA_0,2,FALSE),PD190),1,0)</f>
        <v>#N/A</v>
      </c>
      <c r="PK190" s="497" t="e">
        <f t="shared" ref="PK190:PK201" si="5368">IF(EXACT(VLOOKUP(PC190,OFERTA_0,3,FALSE),PE190),1,0)</f>
        <v>#N/A</v>
      </c>
      <c r="PL190" s="498" t="e">
        <f t="shared" ref="PL190:PL201" si="5369">IF(EXACT(VLOOKUP(PC190,OFERTA_0,4,FALSE),PF190),1,0)</f>
        <v>#N/A</v>
      </c>
      <c r="PM190" s="498">
        <f t="shared" si="5265"/>
        <v>0</v>
      </c>
      <c r="PN190" s="498">
        <f t="shared" si="5266"/>
        <v>0</v>
      </c>
      <c r="PO190" s="498" t="e">
        <f t="shared" ref="PO190:PO201" si="5370">PRODUCT(PJ190:PN190)</f>
        <v>#N/A</v>
      </c>
      <c r="PP190" s="504">
        <f t="shared" ref="PP190:PP201" si="5371">ROUND(PH190,0)</f>
        <v>0</v>
      </c>
      <c r="PQ190" s="500">
        <f t="shared" ref="PQ190:PQ201" si="5372">PH190-PP190</f>
        <v>0</v>
      </c>
      <c r="PT190" s="665"/>
      <c r="PU190" s="666"/>
      <c r="PV190" s="667"/>
      <c r="PW190" s="668"/>
      <c r="PX190" s="669"/>
      <c r="PY190" s="719"/>
      <c r="PZ190" s="1326"/>
      <c r="QA190" s="497" t="e">
        <f t="shared" ref="QA190:QA201" si="5373">IF(EXACT(VLOOKUP(PT190,OFERTA_0,2,FALSE),PU190),1,0)</f>
        <v>#N/A</v>
      </c>
      <c r="QB190" s="497" t="e">
        <f t="shared" ref="QB190:QB201" si="5374">IF(EXACT(VLOOKUP(PT190,OFERTA_0,3,FALSE),PV190),1,0)</f>
        <v>#N/A</v>
      </c>
      <c r="QC190" s="498" t="e">
        <f t="shared" ref="QC190:QC201" si="5375">IF(EXACT(VLOOKUP(PT190,OFERTA_0,4,FALSE),PW190),1,0)</f>
        <v>#N/A</v>
      </c>
      <c r="QD190" s="498">
        <f t="shared" si="5267"/>
        <v>0</v>
      </c>
      <c r="QE190" s="498">
        <f t="shared" si="5268"/>
        <v>0</v>
      </c>
      <c r="QF190" s="498" t="e">
        <f t="shared" ref="QF190:QF201" si="5376">PRODUCT(QA190:QE190)</f>
        <v>#N/A</v>
      </c>
      <c r="QG190" s="504">
        <f t="shared" ref="QG190:QG201" si="5377">ROUND(PY190,0)</f>
        <v>0</v>
      </c>
      <c r="QH190" s="500">
        <f t="shared" ref="QH190:QH201" si="5378">PY190-QG190</f>
        <v>0</v>
      </c>
      <c r="QK190" s="665"/>
      <c r="QL190" s="666"/>
      <c r="QM190" s="667"/>
      <c r="QN190" s="668"/>
      <c r="QO190" s="669"/>
      <c r="QP190" s="719"/>
      <c r="QQ190" s="1326"/>
      <c r="QR190" s="497" t="e">
        <f t="shared" ref="QR190:QR201" si="5379">IF(EXACT(VLOOKUP(QK190,OFERTA_0,2,FALSE),QL190),1,0)</f>
        <v>#N/A</v>
      </c>
      <c r="QS190" s="497" t="e">
        <f t="shared" ref="QS190:QS201" si="5380">IF(EXACT(VLOOKUP(QK190,OFERTA_0,3,FALSE),QM190),1,0)</f>
        <v>#N/A</v>
      </c>
      <c r="QT190" s="498" t="e">
        <f t="shared" ref="QT190:QT201" si="5381">IF(EXACT(VLOOKUP(QK190,OFERTA_0,4,FALSE),QN190),1,0)</f>
        <v>#N/A</v>
      </c>
      <c r="QU190" s="498">
        <f t="shared" si="5269"/>
        <v>0</v>
      </c>
      <c r="QV190" s="498">
        <f t="shared" si="5270"/>
        <v>0</v>
      </c>
      <c r="QW190" s="498" t="e">
        <f t="shared" ref="QW190:QW201" si="5382">PRODUCT(QR190:QV190)</f>
        <v>#N/A</v>
      </c>
      <c r="QX190" s="504">
        <f t="shared" ref="QX190:QX201" si="5383">ROUND(QP190,0)</f>
        <v>0</v>
      </c>
      <c r="QY190" s="500">
        <f t="shared" ref="QY190:QY201" si="5384">QP190-QX190</f>
        <v>0</v>
      </c>
      <c r="RB190" s="381"/>
      <c r="RC190" s="382"/>
      <c r="RD190" s="383"/>
      <c r="RE190" s="384"/>
      <c r="RF190" s="385"/>
      <c r="RG190" s="386"/>
      <c r="RH190" s="386"/>
      <c r="RI190" s="497"/>
      <c r="RJ190" s="497"/>
      <c r="RK190" s="501"/>
      <c r="RL190" s="501"/>
      <c r="RM190" s="501"/>
      <c r="RN190" s="501"/>
      <c r="RO190" s="502"/>
      <c r="RP190" s="503"/>
      <c r="RS190" s="381"/>
      <c r="RT190" s="382"/>
      <c r="RU190" s="383"/>
      <c r="RV190" s="384"/>
      <c r="RW190" s="385"/>
      <c r="RX190" s="386"/>
      <c r="RY190" s="386"/>
      <c r="RZ190" s="497"/>
      <c r="SA190" s="497"/>
      <c r="SB190" s="501"/>
      <c r="SC190" s="501"/>
      <c r="SD190" s="501"/>
      <c r="SE190" s="501"/>
      <c r="SF190" s="502"/>
      <c r="SG190" s="503"/>
      <c r="SJ190" s="381"/>
      <c r="SK190" s="382"/>
      <c r="SL190" s="383"/>
      <c r="SM190" s="384"/>
      <c r="SN190" s="385"/>
      <c r="SO190" s="386"/>
      <c r="SP190" s="386"/>
      <c r="SQ190" s="497"/>
      <c r="SR190" s="497"/>
      <c r="SS190" s="501"/>
      <c r="ST190" s="501"/>
      <c r="SU190" s="501"/>
      <c r="SV190" s="501"/>
      <c r="SW190" s="502"/>
      <c r="SX190" s="503"/>
    </row>
    <row r="191" spans="2:518" ht="31.5" hidden="1" customHeight="1" thickTop="1" thickBot="1">
      <c r="B191" s="577"/>
      <c r="C191" s="578"/>
      <c r="D191" s="579"/>
      <c r="E191" s="580"/>
      <c r="F191" s="581"/>
      <c r="G191" s="582"/>
      <c r="H191" s="595"/>
      <c r="K191" s="577"/>
      <c r="L191" s="767"/>
      <c r="M191" s="579"/>
      <c r="N191" s="580"/>
      <c r="O191" s="768"/>
      <c r="P191" s="582"/>
      <c r="Q191" s="1326"/>
      <c r="R191" s="497"/>
      <c r="S191" s="497"/>
      <c r="T191" s="498"/>
      <c r="U191" s="498"/>
      <c r="V191" s="498"/>
      <c r="W191" s="498"/>
      <c r="X191" s="504"/>
      <c r="Y191" s="500"/>
      <c r="Z191" s="486"/>
      <c r="AA191" s="486"/>
      <c r="AB191" s="577"/>
      <c r="AC191" s="767"/>
      <c r="AD191" s="579"/>
      <c r="AE191" s="580"/>
      <c r="AF191" s="768"/>
      <c r="AG191" s="582"/>
      <c r="AH191" s="1326"/>
      <c r="AI191" s="497"/>
      <c r="AJ191" s="497"/>
      <c r="AK191" s="498"/>
      <c r="AL191" s="498"/>
      <c r="AM191" s="498"/>
      <c r="AN191" s="498"/>
      <c r="AO191" s="504"/>
      <c r="AP191" s="500"/>
      <c r="AQ191" s="486"/>
      <c r="AR191" s="486"/>
      <c r="AS191" s="577"/>
      <c r="AT191" s="767"/>
      <c r="AU191" s="579"/>
      <c r="AV191" s="580"/>
      <c r="AW191" s="768"/>
      <c r="AX191" s="582"/>
      <c r="AY191" s="1326"/>
      <c r="AZ191" s="497"/>
      <c r="BA191" s="497"/>
      <c r="BB191" s="498"/>
      <c r="BC191" s="498"/>
      <c r="BD191" s="498"/>
      <c r="BE191" s="498"/>
      <c r="BF191" s="504"/>
      <c r="BG191" s="500"/>
      <c r="BJ191" s="577"/>
      <c r="BK191" s="767"/>
      <c r="BL191" s="579"/>
      <c r="BM191" s="580"/>
      <c r="BN191" s="768"/>
      <c r="BO191" s="582"/>
      <c r="BP191" s="1326"/>
      <c r="BQ191" s="497"/>
      <c r="BR191" s="497"/>
      <c r="BS191" s="498"/>
      <c r="BT191" s="498"/>
      <c r="BU191" s="498"/>
      <c r="BV191" s="498"/>
      <c r="BW191" s="504"/>
      <c r="BX191" s="500"/>
      <c r="CA191" s="577"/>
      <c r="CB191" s="767"/>
      <c r="CC191" s="579"/>
      <c r="CD191" s="580"/>
      <c r="CE191" s="768"/>
      <c r="CF191" s="582"/>
      <c r="CG191" s="1326"/>
      <c r="CH191" s="497"/>
      <c r="CI191" s="497"/>
      <c r="CJ191" s="498"/>
      <c r="CK191" s="498"/>
      <c r="CL191" s="498"/>
      <c r="CM191" s="498"/>
      <c r="CN191" s="504"/>
      <c r="CO191" s="500"/>
      <c r="CR191" s="577"/>
      <c r="CS191" s="767"/>
      <c r="CT191" s="579"/>
      <c r="CU191" s="580"/>
      <c r="CV191" s="768"/>
      <c r="CW191" s="582"/>
      <c r="CX191" s="1326"/>
      <c r="CY191" s="497"/>
      <c r="CZ191" s="497"/>
      <c r="DA191" s="498"/>
      <c r="DB191" s="498"/>
      <c r="DC191" s="498"/>
      <c r="DD191" s="498"/>
      <c r="DE191" s="504"/>
      <c r="DF191" s="500"/>
      <c r="DI191" s="577"/>
      <c r="DJ191" s="767"/>
      <c r="DK191" s="579"/>
      <c r="DL191" s="580"/>
      <c r="DM191" s="768"/>
      <c r="DN191" s="582"/>
      <c r="DO191" s="1326"/>
      <c r="DP191" s="497"/>
      <c r="DQ191" s="497"/>
      <c r="DR191" s="498"/>
      <c r="DS191" s="498"/>
      <c r="DT191" s="498"/>
      <c r="DU191" s="498"/>
      <c r="DV191" s="504"/>
      <c r="DW191" s="500"/>
      <c r="DZ191" s="577"/>
      <c r="EA191" s="767"/>
      <c r="EB191" s="579"/>
      <c r="EC191" s="580"/>
      <c r="ED191" s="768"/>
      <c r="EE191" s="582"/>
      <c r="EF191" s="1326"/>
      <c r="EG191" s="497"/>
      <c r="EH191" s="497"/>
      <c r="EI191" s="498"/>
      <c r="EJ191" s="498"/>
      <c r="EK191" s="498"/>
      <c r="EL191" s="498"/>
      <c r="EM191" s="504"/>
      <c r="EN191" s="500"/>
      <c r="EQ191" s="665"/>
      <c r="ER191" s="666"/>
      <c r="ES191" s="667"/>
      <c r="ET191" s="668"/>
      <c r="EU191" s="669"/>
      <c r="EV191" s="719"/>
      <c r="EW191" s="1326"/>
      <c r="EX191" s="497" t="e">
        <f t="shared" si="5271"/>
        <v>#N/A</v>
      </c>
      <c r="EY191" s="497" t="e">
        <f t="shared" si="5272"/>
        <v>#N/A</v>
      </c>
      <c r="EZ191" s="498" t="e">
        <f t="shared" si="5273"/>
        <v>#N/A</v>
      </c>
      <c r="FA191" s="498">
        <f t="shared" si="5233"/>
        <v>0</v>
      </c>
      <c r="FB191" s="498">
        <f t="shared" si="5234"/>
        <v>0</v>
      </c>
      <c r="FC191" s="498" t="e">
        <f t="shared" si="5274"/>
        <v>#N/A</v>
      </c>
      <c r="FD191" s="504">
        <f t="shared" si="5275"/>
        <v>0</v>
      </c>
      <c r="FE191" s="500">
        <f t="shared" si="5276"/>
        <v>0</v>
      </c>
      <c r="FH191" s="665"/>
      <c r="FI191" s="666"/>
      <c r="FJ191" s="667"/>
      <c r="FK191" s="668"/>
      <c r="FL191" s="669"/>
      <c r="FM191" s="719"/>
      <c r="FN191" s="1326"/>
      <c r="FO191" s="497" t="e">
        <f t="shared" si="5277"/>
        <v>#N/A</v>
      </c>
      <c r="FP191" s="497" t="e">
        <f t="shared" si="5278"/>
        <v>#N/A</v>
      </c>
      <c r="FQ191" s="498" t="e">
        <f t="shared" si="5279"/>
        <v>#N/A</v>
      </c>
      <c r="FR191" s="498">
        <f t="shared" si="5235"/>
        <v>0</v>
      </c>
      <c r="FS191" s="498">
        <f t="shared" si="5236"/>
        <v>0</v>
      </c>
      <c r="FT191" s="498" t="e">
        <f t="shared" si="5280"/>
        <v>#N/A</v>
      </c>
      <c r="FU191" s="504">
        <f t="shared" si="5281"/>
        <v>0</v>
      </c>
      <c r="FV191" s="500">
        <f t="shared" si="5282"/>
        <v>0</v>
      </c>
      <c r="FY191" s="665"/>
      <c r="FZ191" s="666"/>
      <c r="GA191" s="667"/>
      <c r="GB191" s="668"/>
      <c r="GC191" s="669"/>
      <c r="GD191" s="719"/>
      <c r="GE191" s="1326"/>
      <c r="GF191" s="497" t="e">
        <f t="shared" si="5283"/>
        <v>#N/A</v>
      </c>
      <c r="GG191" s="497" t="e">
        <f t="shared" si="5284"/>
        <v>#N/A</v>
      </c>
      <c r="GH191" s="498" t="e">
        <f t="shared" si="5285"/>
        <v>#N/A</v>
      </c>
      <c r="GI191" s="498">
        <f t="shared" si="5237"/>
        <v>0</v>
      </c>
      <c r="GJ191" s="498">
        <f t="shared" si="5238"/>
        <v>0</v>
      </c>
      <c r="GK191" s="498" t="e">
        <f t="shared" si="5286"/>
        <v>#N/A</v>
      </c>
      <c r="GL191" s="504">
        <f t="shared" si="5287"/>
        <v>0</v>
      </c>
      <c r="GM191" s="500">
        <f t="shared" si="5288"/>
        <v>0</v>
      </c>
      <c r="GP191" s="665"/>
      <c r="GQ191" s="666"/>
      <c r="GR191" s="667"/>
      <c r="GS191" s="668"/>
      <c r="GT191" s="669"/>
      <c r="GU191" s="719"/>
      <c r="GV191" s="1326"/>
      <c r="GW191" s="497" t="e">
        <f t="shared" si="5289"/>
        <v>#N/A</v>
      </c>
      <c r="GX191" s="497" t="e">
        <f t="shared" si="5290"/>
        <v>#N/A</v>
      </c>
      <c r="GY191" s="498" t="e">
        <f t="shared" si="5291"/>
        <v>#N/A</v>
      </c>
      <c r="GZ191" s="498">
        <f t="shared" si="5239"/>
        <v>0</v>
      </c>
      <c r="HA191" s="498">
        <f t="shared" si="5240"/>
        <v>0</v>
      </c>
      <c r="HB191" s="498" t="e">
        <f t="shared" si="5292"/>
        <v>#N/A</v>
      </c>
      <c r="HC191" s="504">
        <f t="shared" si="5293"/>
        <v>0</v>
      </c>
      <c r="HD191" s="500">
        <f t="shared" si="5294"/>
        <v>0</v>
      </c>
      <c r="HG191" s="665"/>
      <c r="HH191" s="666"/>
      <c r="HI191" s="667"/>
      <c r="HJ191" s="668"/>
      <c r="HK191" s="669"/>
      <c r="HL191" s="719"/>
      <c r="HM191" s="1326"/>
      <c r="HN191" s="497" t="e">
        <f t="shared" si="5295"/>
        <v>#N/A</v>
      </c>
      <c r="HO191" s="497" t="e">
        <f t="shared" si="5296"/>
        <v>#N/A</v>
      </c>
      <c r="HP191" s="498" t="e">
        <f t="shared" si="5297"/>
        <v>#N/A</v>
      </c>
      <c r="HQ191" s="498">
        <f t="shared" si="5241"/>
        <v>0</v>
      </c>
      <c r="HR191" s="498">
        <f t="shared" si="5242"/>
        <v>0</v>
      </c>
      <c r="HS191" s="498" t="e">
        <f t="shared" si="5298"/>
        <v>#N/A</v>
      </c>
      <c r="HT191" s="504">
        <f t="shared" si="5299"/>
        <v>0</v>
      </c>
      <c r="HU191" s="500">
        <f t="shared" si="5300"/>
        <v>0</v>
      </c>
      <c r="HX191" s="665"/>
      <c r="HY191" s="666"/>
      <c r="HZ191" s="667"/>
      <c r="IA191" s="668"/>
      <c r="IB191" s="669"/>
      <c r="IC191" s="719"/>
      <c r="ID191" s="1326"/>
      <c r="IE191" s="497" t="e">
        <f t="shared" si="5301"/>
        <v>#N/A</v>
      </c>
      <c r="IF191" s="497" t="e">
        <f t="shared" si="5302"/>
        <v>#N/A</v>
      </c>
      <c r="IG191" s="498" t="e">
        <f t="shared" si="5303"/>
        <v>#N/A</v>
      </c>
      <c r="IH191" s="498">
        <f t="shared" si="5243"/>
        <v>0</v>
      </c>
      <c r="II191" s="498">
        <f t="shared" si="5244"/>
        <v>0</v>
      </c>
      <c r="IJ191" s="498" t="e">
        <f t="shared" si="5304"/>
        <v>#N/A</v>
      </c>
      <c r="IK191" s="504">
        <f t="shared" si="5305"/>
        <v>0</v>
      </c>
      <c r="IL191" s="500">
        <f t="shared" si="5306"/>
        <v>0</v>
      </c>
      <c r="IO191" s="665"/>
      <c r="IP191" s="666"/>
      <c r="IQ191" s="667"/>
      <c r="IR191" s="668"/>
      <c r="IS191" s="669"/>
      <c r="IT191" s="719"/>
      <c r="IU191" s="1326"/>
      <c r="IV191" s="497" t="e">
        <f t="shared" si="5307"/>
        <v>#N/A</v>
      </c>
      <c r="IW191" s="497" t="e">
        <f t="shared" si="5308"/>
        <v>#N/A</v>
      </c>
      <c r="IX191" s="498" t="e">
        <f t="shared" si="5309"/>
        <v>#N/A</v>
      </c>
      <c r="IY191" s="498">
        <f t="shared" si="5245"/>
        <v>0</v>
      </c>
      <c r="IZ191" s="498">
        <f t="shared" si="5246"/>
        <v>0</v>
      </c>
      <c r="JA191" s="498" t="e">
        <f t="shared" si="5310"/>
        <v>#N/A</v>
      </c>
      <c r="JB191" s="504">
        <f t="shared" si="5311"/>
        <v>0</v>
      </c>
      <c r="JC191" s="500">
        <f t="shared" si="5312"/>
        <v>0</v>
      </c>
      <c r="JF191" s="665"/>
      <c r="JG191" s="666"/>
      <c r="JH191" s="667"/>
      <c r="JI191" s="668"/>
      <c r="JJ191" s="669"/>
      <c r="JK191" s="719"/>
      <c r="JL191" s="1326"/>
      <c r="JM191" s="497" t="e">
        <f t="shared" si="5313"/>
        <v>#N/A</v>
      </c>
      <c r="JN191" s="497" t="e">
        <f t="shared" si="5314"/>
        <v>#N/A</v>
      </c>
      <c r="JO191" s="498" t="e">
        <f t="shared" si="5315"/>
        <v>#N/A</v>
      </c>
      <c r="JP191" s="498">
        <f t="shared" si="5247"/>
        <v>0</v>
      </c>
      <c r="JQ191" s="498">
        <f t="shared" si="5248"/>
        <v>0</v>
      </c>
      <c r="JR191" s="498" t="e">
        <f t="shared" si="5316"/>
        <v>#N/A</v>
      </c>
      <c r="JS191" s="504">
        <f t="shared" si="5317"/>
        <v>0</v>
      </c>
      <c r="JT191" s="500">
        <f t="shared" si="5318"/>
        <v>0</v>
      </c>
      <c r="JW191" s="665"/>
      <c r="JX191" s="666"/>
      <c r="JY191" s="667"/>
      <c r="JZ191" s="668"/>
      <c r="KA191" s="669"/>
      <c r="KB191" s="719"/>
      <c r="KC191" s="1326"/>
      <c r="KD191" s="497" t="e">
        <f t="shared" si="5319"/>
        <v>#N/A</v>
      </c>
      <c r="KE191" s="497" t="e">
        <f t="shared" si="5320"/>
        <v>#N/A</v>
      </c>
      <c r="KF191" s="498" t="e">
        <f t="shared" si="5321"/>
        <v>#N/A</v>
      </c>
      <c r="KG191" s="498">
        <f t="shared" si="5249"/>
        <v>0</v>
      </c>
      <c r="KH191" s="498">
        <f t="shared" si="5250"/>
        <v>0</v>
      </c>
      <c r="KI191" s="498" t="e">
        <f t="shared" si="5322"/>
        <v>#N/A</v>
      </c>
      <c r="KJ191" s="504">
        <f t="shared" si="5323"/>
        <v>0</v>
      </c>
      <c r="KK191" s="500">
        <f t="shared" si="5324"/>
        <v>0</v>
      </c>
      <c r="KN191" s="665"/>
      <c r="KO191" s="666"/>
      <c r="KP191" s="667"/>
      <c r="KQ191" s="668"/>
      <c r="KR191" s="669"/>
      <c r="KS191" s="719"/>
      <c r="KT191" s="1326"/>
      <c r="KU191" s="497" t="e">
        <f t="shared" si="5325"/>
        <v>#N/A</v>
      </c>
      <c r="KV191" s="497" t="e">
        <f t="shared" si="5326"/>
        <v>#N/A</v>
      </c>
      <c r="KW191" s="498" t="e">
        <f t="shared" si="5327"/>
        <v>#N/A</v>
      </c>
      <c r="KX191" s="498">
        <f t="shared" si="5251"/>
        <v>0</v>
      </c>
      <c r="KY191" s="498">
        <f t="shared" si="5252"/>
        <v>0</v>
      </c>
      <c r="KZ191" s="498" t="e">
        <f t="shared" si="5328"/>
        <v>#N/A</v>
      </c>
      <c r="LA191" s="504">
        <f t="shared" si="5329"/>
        <v>0</v>
      </c>
      <c r="LB191" s="500">
        <f t="shared" si="5330"/>
        <v>0</v>
      </c>
      <c r="LE191" s="665"/>
      <c r="LF191" s="666"/>
      <c r="LG191" s="667"/>
      <c r="LH191" s="668"/>
      <c r="LI191" s="669"/>
      <c r="LJ191" s="719"/>
      <c r="LK191" s="1326"/>
      <c r="LL191" s="497" t="e">
        <f t="shared" si="5331"/>
        <v>#N/A</v>
      </c>
      <c r="LM191" s="497" t="e">
        <f t="shared" si="5332"/>
        <v>#N/A</v>
      </c>
      <c r="LN191" s="498" t="e">
        <f t="shared" si="5333"/>
        <v>#N/A</v>
      </c>
      <c r="LO191" s="498">
        <f t="shared" si="5253"/>
        <v>0</v>
      </c>
      <c r="LP191" s="498">
        <f t="shared" si="5254"/>
        <v>0</v>
      </c>
      <c r="LQ191" s="498" t="e">
        <f t="shared" si="5334"/>
        <v>#N/A</v>
      </c>
      <c r="LR191" s="504">
        <f t="shared" si="5335"/>
        <v>0</v>
      </c>
      <c r="LS191" s="500">
        <f t="shared" si="5336"/>
        <v>0</v>
      </c>
      <c r="LV191" s="665"/>
      <c r="LW191" s="666"/>
      <c r="LX191" s="667"/>
      <c r="LY191" s="668"/>
      <c r="LZ191" s="669"/>
      <c r="MA191" s="719"/>
      <c r="MB191" s="1326"/>
      <c r="MC191" s="497" t="e">
        <f t="shared" si="5337"/>
        <v>#N/A</v>
      </c>
      <c r="MD191" s="497" t="e">
        <f t="shared" si="5338"/>
        <v>#N/A</v>
      </c>
      <c r="ME191" s="498" t="e">
        <f t="shared" si="5339"/>
        <v>#N/A</v>
      </c>
      <c r="MF191" s="498">
        <f t="shared" si="5255"/>
        <v>0</v>
      </c>
      <c r="MG191" s="498">
        <f t="shared" si="5256"/>
        <v>0</v>
      </c>
      <c r="MH191" s="498" t="e">
        <f t="shared" si="5340"/>
        <v>#N/A</v>
      </c>
      <c r="MI191" s="504">
        <f t="shared" si="5341"/>
        <v>0</v>
      </c>
      <c r="MJ191" s="500">
        <f t="shared" si="5342"/>
        <v>0</v>
      </c>
      <c r="MM191" s="665"/>
      <c r="MN191" s="666"/>
      <c r="MO191" s="667"/>
      <c r="MP191" s="668"/>
      <c r="MQ191" s="669"/>
      <c r="MR191" s="719"/>
      <c r="MS191" s="1326"/>
      <c r="MT191" s="497" t="e">
        <f t="shared" si="5343"/>
        <v>#N/A</v>
      </c>
      <c r="MU191" s="497" t="e">
        <f t="shared" si="5344"/>
        <v>#N/A</v>
      </c>
      <c r="MV191" s="498" t="e">
        <f t="shared" si="5345"/>
        <v>#N/A</v>
      </c>
      <c r="MW191" s="498">
        <f t="shared" si="5257"/>
        <v>0</v>
      </c>
      <c r="MX191" s="498">
        <f t="shared" si="5258"/>
        <v>0</v>
      </c>
      <c r="MY191" s="498" t="e">
        <f t="shared" si="5346"/>
        <v>#N/A</v>
      </c>
      <c r="MZ191" s="504">
        <f t="shared" si="5347"/>
        <v>0</v>
      </c>
      <c r="NA191" s="500">
        <f t="shared" si="5348"/>
        <v>0</v>
      </c>
      <c r="ND191" s="665"/>
      <c r="NE191" s="666"/>
      <c r="NF191" s="667"/>
      <c r="NG191" s="668"/>
      <c r="NH191" s="669"/>
      <c r="NI191" s="719"/>
      <c r="NJ191" s="1326"/>
      <c r="NK191" s="497" t="e">
        <f t="shared" si="5349"/>
        <v>#N/A</v>
      </c>
      <c r="NL191" s="497" t="e">
        <f t="shared" si="5350"/>
        <v>#N/A</v>
      </c>
      <c r="NM191" s="498" t="e">
        <f t="shared" si="5351"/>
        <v>#N/A</v>
      </c>
      <c r="NN191" s="498">
        <f t="shared" si="5259"/>
        <v>0</v>
      </c>
      <c r="NO191" s="498">
        <f t="shared" si="5260"/>
        <v>0</v>
      </c>
      <c r="NP191" s="498" t="e">
        <f t="shared" si="5352"/>
        <v>#N/A</v>
      </c>
      <c r="NQ191" s="504">
        <f t="shared" si="5353"/>
        <v>0</v>
      </c>
      <c r="NR191" s="500">
        <f t="shared" si="5354"/>
        <v>0</v>
      </c>
      <c r="NU191" s="665"/>
      <c r="NV191" s="666"/>
      <c r="NW191" s="667"/>
      <c r="NX191" s="668"/>
      <c r="NY191" s="669"/>
      <c r="NZ191" s="719"/>
      <c r="OA191" s="1326"/>
      <c r="OB191" s="497" t="e">
        <f t="shared" si="5355"/>
        <v>#N/A</v>
      </c>
      <c r="OC191" s="497" t="e">
        <f t="shared" si="5356"/>
        <v>#N/A</v>
      </c>
      <c r="OD191" s="498" t="e">
        <f t="shared" si="5357"/>
        <v>#N/A</v>
      </c>
      <c r="OE191" s="498">
        <f t="shared" si="5261"/>
        <v>0</v>
      </c>
      <c r="OF191" s="498">
        <f t="shared" si="5262"/>
        <v>0</v>
      </c>
      <c r="OG191" s="498" t="e">
        <f t="shared" si="5358"/>
        <v>#N/A</v>
      </c>
      <c r="OH191" s="504">
        <f t="shared" si="5359"/>
        <v>0</v>
      </c>
      <c r="OI191" s="500">
        <f t="shared" si="5360"/>
        <v>0</v>
      </c>
      <c r="OL191" s="665"/>
      <c r="OM191" s="666"/>
      <c r="ON191" s="667"/>
      <c r="OO191" s="668"/>
      <c r="OP191" s="669"/>
      <c r="OQ191" s="719"/>
      <c r="OR191" s="1326"/>
      <c r="OS191" s="497" t="e">
        <f t="shared" si="5361"/>
        <v>#N/A</v>
      </c>
      <c r="OT191" s="497" t="e">
        <f t="shared" si="5362"/>
        <v>#N/A</v>
      </c>
      <c r="OU191" s="498" t="e">
        <f t="shared" si="5363"/>
        <v>#N/A</v>
      </c>
      <c r="OV191" s="498">
        <f t="shared" si="5263"/>
        <v>0</v>
      </c>
      <c r="OW191" s="498">
        <f t="shared" si="5264"/>
        <v>0</v>
      </c>
      <c r="OX191" s="498" t="e">
        <f t="shared" si="5364"/>
        <v>#N/A</v>
      </c>
      <c r="OY191" s="504">
        <f t="shared" si="5365"/>
        <v>0</v>
      </c>
      <c r="OZ191" s="500">
        <f t="shared" si="5366"/>
        <v>0</v>
      </c>
      <c r="PC191" s="665"/>
      <c r="PD191" s="666"/>
      <c r="PE191" s="667"/>
      <c r="PF191" s="668"/>
      <c r="PG191" s="669"/>
      <c r="PH191" s="719"/>
      <c r="PI191" s="1326"/>
      <c r="PJ191" s="497" t="e">
        <f t="shared" si="5367"/>
        <v>#N/A</v>
      </c>
      <c r="PK191" s="497" t="e">
        <f t="shared" si="5368"/>
        <v>#N/A</v>
      </c>
      <c r="PL191" s="498" t="e">
        <f t="shared" si="5369"/>
        <v>#N/A</v>
      </c>
      <c r="PM191" s="498">
        <f t="shared" si="5265"/>
        <v>0</v>
      </c>
      <c r="PN191" s="498">
        <f t="shared" si="5266"/>
        <v>0</v>
      </c>
      <c r="PO191" s="498" t="e">
        <f t="shared" si="5370"/>
        <v>#N/A</v>
      </c>
      <c r="PP191" s="504">
        <f t="shared" si="5371"/>
        <v>0</v>
      </c>
      <c r="PQ191" s="500">
        <f t="shared" si="5372"/>
        <v>0</v>
      </c>
      <c r="PT191" s="665"/>
      <c r="PU191" s="666"/>
      <c r="PV191" s="667"/>
      <c r="PW191" s="668"/>
      <c r="PX191" s="669"/>
      <c r="PY191" s="719"/>
      <c r="PZ191" s="1326"/>
      <c r="QA191" s="497" t="e">
        <f t="shared" si="5373"/>
        <v>#N/A</v>
      </c>
      <c r="QB191" s="497" t="e">
        <f t="shared" si="5374"/>
        <v>#N/A</v>
      </c>
      <c r="QC191" s="498" t="e">
        <f t="shared" si="5375"/>
        <v>#N/A</v>
      </c>
      <c r="QD191" s="498">
        <f t="shared" si="5267"/>
        <v>0</v>
      </c>
      <c r="QE191" s="498">
        <f t="shared" si="5268"/>
        <v>0</v>
      </c>
      <c r="QF191" s="498" t="e">
        <f t="shared" si="5376"/>
        <v>#N/A</v>
      </c>
      <c r="QG191" s="504">
        <f t="shared" si="5377"/>
        <v>0</v>
      </c>
      <c r="QH191" s="500">
        <f t="shared" si="5378"/>
        <v>0</v>
      </c>
      <c r="QK191" s="665"/>
      <c r="QL191" s="666"/>
      <c r="QM191" s="667"/>
      <c r="QN191" s="668"/>
      <c r="QO191" s="669"/>
      <c r="QP191" s="719"/>
      <c r="QQ191" s="1326"/>
      <c r="QR191" s="497" t="e">
        <f t="shared" si="5379"/>
        <v>#N/A</v>
      </c>
      <c r="QS191" s="497" t="e">
        <f t="shared" si="5380"/>
        <v>#N/A</v>
      </c>
      <c r="QT191" s="498" t="e">
        <f t="shared" si="5381"/>
        <v>#N/A</v>
      </c>
      <c r="QU191" s="498">
        <f t="shared" si="5269"/>
        <v>0</v>
      </c>
      <c r="QV191" s="498">
        <f t="shared" si="5270"/>
        <v>0</v>
      </c>
      <c r="QW191" s="498" t="e">
        <f t="shared" si="5382"/>
        <v>#N/A</v>
      </c>
      <c r="QX191" s="504">
        <f t="shared" si="5383"/>
        <v>0</v>
      </c>
      <c r="QY191" s="500">
        <f t="shared" si="5384"/>
        <v>0</v>
      </c>
      <c r="RB191" s="381"/>
      <c r="RC191" s="382"/>
      <c r="RD191" s="383"/>
      <c r="RE191" s="384"/>
      <c r="RF191" s="385"/>
      <c r="RG191" s="386"/>
      <c r="RH191" s="386"/>
      <c r="RI191" s="497"/>
      <c r="RJ191" s="497"/>
      <c r="RK191" s="501"/>
      <c r="RL191" s="501"/>
      <c r="RM191" s="501"/>
      <c r="RN191" s="501"/>
      <c r="RO191" s="502"/>
      <c r="RP191" s="503"/>
      <c r="RS191" s="381"/>
      <c r="RT191" s="382"/>
      <c r="RU191" s="383"/>
      <c r="RV191" s="384"/>
      <c r="RW191" s="385"/>
      <c r="RX191" s="386"/>
      <c r="RY191" s="386"/>
      <c r="RZ191" s="497"/>
      <c r="SA191" s="497"/>
      <c r="SB191" s="501"/>
      <c r="SC191" s="501"/>
      <c r="SD191" s="501"/>
      <c r="SE191" s="501"/>
      <c r="SF191" s="502"/>
      <c r="SG191" s="503"/>
      <c r="SJ191" s="381"/>
      <c r="SK191" s="382"/>
      <c r="SL191" s="383"/>
      <c r="SM191" s="384"/>
      <c r="SN191" s="385"/>
      <c r="SO191" s="386"/>
      <c r="SP191" s="386"/>
      <c r="SQ191" s="497"/>
      <c r="SR191" s="497"/>
      <c r="SS191" s="501"/>
      <c r="ST191" s="501"/>
      <c r="SU191" s="501"/>
      <c r="SV191" s="501"/>
      <c r="SW191" s="502"/>
      <c r="SX191" s="503"/>
    </row>
    <row r="192" spans="2:518" ht="31.5" hidden="1" customHeight="1" thickTop="1" thickBot="1">
      <c r="B192" s="577"/>
      <c r="C192" s="578"/>
      <c r="D192" s="579"/>
      <c r="E192" s="580"/>
      <c r="F192" s="581"/>
      <c r="G192" s="582"/>
      <c r="H192" s="595"/>
      <c r="K192" s="577"/>
      <c r="L192" s="767"/>
      <c r="M192" s="579"/>
      <c r="N192" s="580"/>
      <c r="O192" s="768"/>
      <c r="P192" s="582"/>
      <c r="Q192" s="1326"/>
      <c r="R192" s="497"/>
      <c r="S192" s="497"/>
      <c r="T192" s="498"/>
      <c r="U192" s="498"/>
      <c r="V192" s="498"/>
      <c r="W192" s="498"/>
      <c r="X192" s="504"/>
      <c r="Y192" s="500"/>
      <c r="Z192" s="486"/>
      <c r="AA192" s="486"/>
      <c r="AB192" s="577"/>
      <c r="AC192" s="767"/>
      <c r="AD192" s="579"/>
      <c r="AE192" s="580"/>
      <c r="AF192" s="768"/>
      <c r="AG192" s="582"/>
      <c r="AH192" s="1326"/>
      <c r="AI192" s="497"/>
      <c r="AJ192" s="497"/>
      <c r="AK192" s="498"/>
      <c r="AL192" s="498"/>
      <c r="AM192" s="498"/>
      <c r="AN192" s="498"/>
      <c r="AO192" s="504"/>
      <c r="AP192" s="500"/>
      <c r="AQ192" s="486"/>
      <c r="AR192" s="486"/>
      <c r="AS192" s="577"/>
      <c r="AT192" s="767"/>
      <c r="AU192" s="579"/>
      <c r="AV192" s="580"/>
      <c r="AW192" s="768"/>
      <c r="AX192" s="582"/>
      <c r="AY192" s="1326"/>
      <c r="AZ192" s="497"/>
      <c r="BA192" s="497"/>
      <c r="BB192" s="498"/>
      <c r="BC192" s="498"/>
      <c r="BD192" s="498"/>
      <c r="BE192" s="498"/>
      <c r="BF192" s="504"/>
      <c r="BG192" s="500"/>
      <c r="BJ192" s="577"/>
      <c r="BK192" s="767"/>
      <c r="BL192" s="579"/>
      <c r="BM192" s="580"/>
      <c r="BN192" s="768"/>
      <c r="BO192" s="582"/>
      <c r="BP192" s="1326"/>
      <c r="BQ192" s="497"/>
      <c r="BR192" s="497"/>
      <c r="BS192" s="498"/>
      <c r="BT192" s="498"/>
      <c r="BU192" s="498"/>
      <c r="BV192" s="498"/>
      <c r="BW192" s="504"/>
      <c r="BX192" s="500"/>
      <c r="CA192" s="577"/>
      <c r="CB192" s="767"/>
      <c r="CC192" s="579"/>
      <c r="CD192" s="580"/>
      <c r="CE192" s="768"/>
      <c r="CF192" s="582"/>
      <c r="CG192" s="1326"/>
      <c r="CH192" s="497"/>
      <c r="CI192" s="497"/>
      <c r="CJ192" s="498"/>
      <c r="CK192" s="498"/>
      <c r="CL192" s="498"/>
      <c r="CM192" s="498"/>
      <c r="CN192" s="504"/>
      <c r="CO192" s="500"/>
      <c r="CR192" s="577"/>
      <c r="CS192" s="767"/>
      <c r="CT192" s="579"/>
      <c r="CU192" s="580"/>
      <c r="CV192" s="768"/>
      <c r="CW192" s="582"/>
      <c r="CX192" s="1326"/>
      <c r="CY192" s="497"/>
      <c r="CZ192" s="497"/>
      <c r="DA192" s="498"/>
      <c r="DB192" s="498"/>
      <c r="DC192" s="498"/>
      <c r="DD192" s="498"/>
      <c r="DE192" s="504"/>
      <c r="DF192" s="500"/>
      <c r="DI192" s="577"/>
      <c r="DJ192" s="767"/>
      <c r="DK192" s="579"/>
      <c r="DL192" s="580"/>
      <c r="DM192" s="768"/>
      <c r="DN192" s="582"/>
      <c r="DO192" s="1326"/>
      <c r="DP192" s="497"/>
      <c r="DQ192" s="497"/>
      <c r="DR192" s="498"/>
      <c r="DS192" s="498"/>
      <c r="DT192" s="498"/>
      <c r="DU192" s="498"/>
      <c r="DV192" s="504"/>
      <c r="DW192" s="500"/>
      <c r="DZ192" s="577"/>
      <c r="EA192" s="767"/>
      <c r="EB192" s="579"/>
      <c r="EC192" s="580"/>
      <c r="ED192" s="768"/>
      <c r="EE192" s="582"/>
      <c r="EF192" s="1326"/>
      <c r="EG192" s="497"/>
      <c r="EH192" s="497"/>
      <c r="EI192" s="498"/>
      <c r="EJ192" s="498"/>
      <c r="EK192" s="498"/>
      <c r="EL192" s="498"/>
      <c r="EM192" s="504"/>
      <c r="EN192" s="500"/>
      <c r="EQ192" s="665"/>
      <c r="ER192" s="666"/>
      <c r="ES192" s="667"/>
      <c r="ET192" s="668"/>
      <c r="EU192" s="669"/>
      <c r="EV192" s="719"/>
      <c r="EW192" s="1326"/>
      <c r="EX192" s="497" t="e">
        <f t="shared" si="5271"/>
        <v>#N/A</v>
      </c>
      <c r="EY192" s="497" t="e">
        <f t="shared" si="5272"/>
        <v>#N/A</v>
      </c>
      <c r="EZ192" s="498" t="e">
        <f t="shared" si="5273"/>
        <v>#N/A</v>
      </c>
      <c r="FA192" s="498">
        <f t="shared" si="5233"/>
        <v>0</v>
      </c>
      <c r="FB192" s="498">
        <f t="shared" si="5234"/>
        <v>0</v>
      </c>
      <c r="FC192" s="498" t="e">
        <f t="shared" si="5274"/>
        <v>#N/A</v>
      </c>
      <c r="FD192" s="504">
        <f t="shared" si="5275"/>
        <v>0</v>
      </c>
      <c r="FE192" s="500">
        <f t="shared" si="5276"/>
        <v>0</v>
      </c>
      <c r="FH192" s="665"/>
      <c r="FI192" s="666"/>
      <c r="FJ192" s="667"/>
      <c r="FK192" s="668"/>
      <c r="FL192" s="669"/>
      <c r="FM192" s="719"/>
      <c r="FN192" s="1326"/>
      <c r="FO192" s="497" t="e">
        <f t="shared" si="5277"/>
        <v>#N/A</v>
      </c>
      <c r="FP192" s="497" t="e">
        <f t="shared" si="5278"/>
        <v>#N/A</v>
      </c>
      <c r="FQ192" s="498" t="e">
        <f t="shared" si="5279"/>
        <v>#N/A</v>
      </c>
      <c r="FR192" s="498">
        <f t="shared" si="5235"/>
        <v>0</v>
      </c>
      <c r="FS192" s="498">
        <f t="shared" si="5236"/>
        <v>0</v>
      </c>
      <c r="FT192" s="498" t="e">
        <f t="shared" si="5280"/>
        <v>#N/A</v>
      </c>
      <c r="FU192" s="504">
        <f t="shared" si="5281"/>
        <v>0</v>
      </c>
      <c r="FV192" s="500">
        <f t="shared" si="5282"/>
        <v>0</v>
      </c>
      <c r="FY192" s="665"/>
      <c r="FZ192" s="666"/>
      <c r="GA192" s="667"/>
      <c r="GB192" s="668"/>
      <c r="GC192" s="669"/>
      <c r="GD192" s="719"/>
      <c r="GE192" s="1326"/>
      <c r="GF192" s="497" t="e">
        <f t="shared" si="5283"/>
        <v>#N/A</v>
      </c>
      <c r="GG192" s="497" t="e">
        <f t="shared" si="5284"/>
        <v>#N/A</v>
      </c>
      <c r="GH192" s="498" t="e">
        <f t="shared" si="5285"/>
        <v>#N/A</v>
      </c>
      <c r="GI192" s="498">
        <f t="shared" si="5237"/>
        <v>0</v>
      </c>
      <c r="GJ192" s="498">
        <f t="shared" si="5238"/>
        <v>0</v>
      </c>
      <c r="GK192" s="498" t="e">
        <f t="shared" si="5286"/>
        <v>#N/A</v>
      </c>
      <c r="GL192" s="504">
        <f t="shared" si="5287"/>
        <v>0</v>
      </c>
      <c r="GM192" s="500">
        <f t="shared" si="5288"/>
        <v>0</v>
      </c>
      <c r="GP192" s="665"/>
      <c r="GQ192" s="666"/>
      <c r="GR192" s="667"/>
      <c r="GS192" s="668"/>
      <c r="GT192" s="669"/>
      <c r="GU192" s="719"/>
      <c r="GV192" s="1326"/>
      <c r="GW192" s="497" t="e">
        <f t="shared" si="5289"/>
        <v>#N/A</v>
      </c>
      <c r="GX192" s="497" t="e">
        <f t="shared" si="5290"/>
        <v>#N/A</v>
      </c>
      <c r="GY192" s="498" t="e">
        <f t="shared" si="5291"/>
        <v>#N/A</v>
      </c>
      <c r="GZ192" s="498">
        <f t="shared" si="5239"/>
        <v>0</v>
      </c>
      <c r="HA192" s="498">
        <f t="shared" si="5240"/>
        <v>0</v>
      </c>
      <c r="HB192" s="498" t="e">
        <f t="shared" si="5292"/>
        <v>#N/A</v>
      </c>
      <c r="HC192" s="504">
        <f t="shared" si="5293"/>
        <v>0</v>
      </c>
      <c r="HD192" s="500">
        <f t="shared" si="5294"/>
        <v>0</v>
      </c>
      <c r="HG192" s="665"/>
      <c r="HH192" s="666"/>
      <c r="HI192" s="667"/>
      <c r="HJ192" s="668"/>
      <c r="HK192" s="669"/>
      <c r="HL192" s="719"/>
      <c r="HM192" s="1326"/>
      <c r="HN192" s="497" t="e">
        <f t="shared" si="5295"/>
        <v>#N/A</v>
      </c>
      <c r="HO192" s="497" t="e">
        <f t="shared" si="5296"/>
        <v>#N/A</v>
      </c>
      <c r="HP192" s="498" t="e">
        <f t="shared" si="5297"/>
        <v>#N/A</v>
      </c>
      <c r="HQ192" s="498">
        <f t="shared" si="5241"/>
        <v>0</v>
      </c>
      <c r="HR192" s="498">
        <f t="shared" si="5242"/>
        <v>0</v>
      </c>
      <c r="HS192" s="498" t="e">
        <f t="shared" si="5298"/>
        <v>#N/A</v>
      </c>
      <c r="HT192" s="504">
        <f t="shared" si="5299"/>
        <v>0</v>
      </c>
      <c r="HU192" s="500">
        <f t="shared" si="5300"/>
        <v>0</v>
      </c>
      <c r="HX192" s="665"/>
      <c r="HY192" s="666"/>
      <c r="HZ192" s="667"/>
      <c r="IA192" s="668"/>
      <c r="IB192" s="669"/>
      <c r="IC192" s="719"/>
      <c r="ID192" s="1326"/>
      <c r="IE192" s="497" t="e">
        <f t="shared" si="5301"/>
        <v>#N/A</v>
      </c>
      <c r="IF192" s="497" t="e">
        <f t="shared" si="5302"/>
        <v>#N/A</v>
      </c>
      <c r="IG192" s="498" t="e">
        <f t="shared" si="5303"/>
        <v>#N/A</v>
      </c>
      <c r="IH192" s="498">
        <f t="shared" si="5243"/>
        <v>0</v>
      </c>
      <c r="II192" s="498">
        <f t="shared" si="5244"/>
        <v>0</v>
      </c>
      <c r="IJ192" s="498" t="e">
        <f t="shared" si="5304"/>
        <v>#N/A</v>
      </c>
      <c r="IK192" s="504">
        <f t="shared" si="5305"/>
        <v>0</v>
      </c>
      <c r="IL192" s="500">
        <f t="shared" si="5306"/>
        <v>0</v>
      </c>
      <c r="IO192" s="665"/>
      <c r="IP192" s="666"/>
      <c r="IQ192" s="667"/>
      <c r="IR192" s="668"/>
      <c r="IS192" s="669"/>
      <c r="IT192" s="719"/>
      <c r="IU192" s="1326"/>
      <c r="IV192" s="497" t="e">
        <f t="shared" si="5307"/>
        <v>#N/A</v>
      </c>
      <c r="IW192" s="497" t="e">
        <f t="shared" si="5308"/>
        <v>#N/A</v>
      </c>
      <c r="IX192" s="498" t="e">
        <f t="shared" si="5309"/>
        <v>#N/A</v>
      </c>
      <c r="IY192" s="498">
        <f t="shared" si="5245"/>
        <v>0</v>
      </c>
      <c r="IZ192" s="498">
        <f t="shared" si="5246"/>
        <v>0</v>
      </c>
      <c r="JA192" s="498" t="e">
        <f t="shared" si="5310"/>
        <v>#N/A</v>
      </c>
      <c r="JB192" s="504">
        <f t="shared" si="5311"/>
        <v>0</v>
      </c>
      <c r="JC192" s="500">
        <f t="shared" si="5312"/>
        <v>0</v>
      </c>
      <c r="JF192" s="665"/>
      <c r="JG192" s="666"/>
      <c r="JH192" s="667"/>
      <c r="JI192" s="668"/>
      <c r="JJ192" s="669"/>
      <c r="JK192" s="719"/>
      <c r="JL192" s="1326"/>
      <c r="JM192" s="497" t="e">
        <f t="shared" si="5313"/>
        <v>#N/A</v>
      </c>
      <c r="JN192" s="497" t="e">
        <f t="shared" si="5314"/>
        <v>#N/A</v>
      </c>
      <c r="JO192" s="498" t="e">
        <f t="shared" si="5315"/>
        <v>#N/A</v>
      </c>
      <c r="JP192" s="498">
        <f t="shared" si="5247"/>
        <v>0</v>
      </c>
      <c r="JQ192" s="498">
        <f t="shared" si="5248"/>
        <v>0</v>
      </c>
      <c r="JR192" s="498" t="e">
        <f t="shared" si="5316"/>
        <v>#N/A</v>
      </c>
      <c r="JS192" s="504">
        <f t="shared" si="5317"/>
        <v>0</v>
      </c>
      <c r="JT192" s="500">
        <f t="shared" si="5318"/>
        <v>0</v>
      </c>
      <c r="JW192" s="665"/>
      <c r="JX192" s="666"/>
      <c r="JY192" s="667"/>
      <c r="JZ192" s="668"/>
      <c r="KA192" s="669"/>
      <c r="KB192" s="719"/>
      <c r="KC192" s="1326"/>
      <c r="KD192" s="497" t="e">
        <f t="shared" si="5319"/>
        <v>#N/A</v>
      </c>
      <c r="KE192" s="497" t="e">
        <f t="shared" si="5320"/>
        <v>#N/A</v>
      </c>
      <c r="KF192" s="498" t="e">
        <f t="shared" si="5321"/>
        <v>#N/A</v>
      </c>
      <c r="KG192" s="498">
        <f t="shared" si="5249"/>
        <v>0</v>
      </c>
      <c r="KH192" s="498">
        <f t="shared" si="5250"/>
        <v>0</v>
      </c>
      <c r="KI192" s="498" t="e">
        <f t="shared" si="5322"/>
        <v>#N/A</v>
      </c>
      <c r="KJ192" s="504">
        <f t="shared" si="5323"/>
        <v>0</v>
      </c>
      <c r="KK192" s="500">
        <f t="shared" si="5324"/>
        <v>0</v>
      </c>
      <c r="KN192" s="665"/>
      <c r="KO192" s="666"/>
      <c r="KP192" s="667"/>
      <c r="KQ192" s="668"/>
      <c r="KR192" s="669"/>
      <c r="KS192" s="719"/>
      <c r="KT192" s="1326"/>
      <c r="KU192" s="497" t="e">
        <f t="shared" si="5325"/>
        <v>#N/A</v>
      </c>
      <c r="KV192" s="497" t="e">
        <f t="shared" si="5326"/>
        <v>#N/A</v>
      </c>
      <c r="KW192" s="498" t="e">
        <f t="shared" si="5327"/>
        <v>#N/A</v>
      </c>
      <c r="KX192" s="498">
        <f t="shared" si="5251"/>
        <v>0</v>
      </c>
      <c r="KY192" s="498">
        <f t="shared" si="5252"/>
        <v>0</v>
      </c>
      <c r="KZ192" s="498" t="e">
        <f t="shared" si="5328"/>
        <v>#N/A</v>
      </c>
      <c r="LA192" s="504">
        <f t="shared" si="5329"/>
        <v>0</v>
      </c>
      <c r="LB192" s="500">
        <f t="shared" si="5330"/>
        <v>0</v>
      </c>
      <c r="LE192" s="665"/>
      <c r="LF192" s="666"/>
      <c r="LG192" s="667"/>
      <c r="LH192" s="668"/>
      <c r="LI192" s="669"/>
      <c r="LJ192" s="719"/>
      <c r="LK192" s="1326"/>
      <c r="LL192" s="497" t="e">
        <f t="shared" si="5331"/>
        <v>#N/A</v>
      </c>
      <c r="LM192" s="497" t="e">
        <f t="shared" si="5332"/>
        <v>#N/A</v>
      </c>
      <c r="LN192" s="498" t="e">
        <f t="shared" si="5333"/>
        <v>#N/A</v>
      </c>
      <c r="LO192" s="498">
        <f t="shared" si="5253"/>
        <v>0</v>
      </c>
      <c r="LP192" s="498">
        <f t="shared" si="5254"/>
        <v>0</v>
      </c>
      <c r="LQ192" s="498" t="e">
        <f t="shared" si="5334"/>
        <v>#N/A</v>
      </c>
      <c r="LR192" s="504">
        <f t="shared" si="5335"/>
        <v>0</v>
      </c>
      <c r="LS192" s="500">
        <f t="shared" si="5336"/>
        <v>0</v>
      </c>
      <c r="LV192" s="665"/>
      <c r="LW192" s="666"/>
      <c r="LX192" s="667"/>
      <c r="LY192" s="668"/>
      <c r="LZ192" s="669"/>
      <c r="MA192" s="719"/>
      <c r="MB192" s="1326"/>
      <c r="MC192" s="497" t="e">
        <f t="shared" si="5337"/>
        <v>#N/A</v>
      </c>
      <c r="MD192" s="497" t="e">
        <f t="shared" si="5338"/>
        <v>#N/A</v>
      </c>
      <c r="ME192" s="498" t="e">
        <f t="shared" si="5339"/>
        <v>#N/A</v>
      </c>
      <c r="MF192" s="498">
        <f t="shared" si="5255"/>
        <v>0</v>
      </c>
      <c r="MG192" s="498">
        <f t="shared" si="5256"/>
        <v>0</v>
      </c>
      <c r="MH192" s="498" t="e">
        <f t="shared" si="5340"/>
        <v>#N/A</v>
      </c>
      <c r="MI192" s="504">
        <f t="shared" si="5341"/>
        <v>0</v>
      </c>
      <c r="MJ192" s="500">
        <f t="shared" si="5342"/>
        <v>0</v>
      </c>
      <c r="MM192" s="665"/>
      <c r="MN192" s="666"/>
      <c r="MO192" s="667"/>
      <c r="MP192" s="668"/>
      <c r="MQ192" s="669"/>
      <c r="MR192" s="719"/>
      <c r="MS192" s="1326"/>
      <c r="MT192" s="497" t="e">
        <f t="shared" si="5343"/>
        <v>#N/A</v>
      </c>
      <c r="MU192" s="497" t="e">
        <f t="shared" si="5344"/>
        <v>#N/A</v>
      </c>
      <c r="MV192" s="498" t="e">
        <f t="shared" si="5345"/>
        <v>#N/A</v>
      </c>
      <c r="MW192" s="498">
        <f t="shared" si="5257"/>
        <v>0</v>
      </c>
      <c r="MX192" s="498">
        <f t="shared" si="5258"/>
        <v>0</v>
      </c>
      <c r="MY192" s="498" t="e">
        <f t="shared" si="5346"/>
        <v>#N/A</v>
      </c>
      <c r="MZ192" s="504">
        <f t="shared" si="5347"/>
        <v>0</v>
      </c>
      <c r="NA192" s="500">
        <f t="shared" si="5348"/>
        <v>0</v>
      </c>
      <c r="ND192" s="665"/>
      <c r="NE192" s="666"/>
      <c r="NF192" s="667"/>
      <c r="NG192" s="668"/>
      <c r="NH192" s="669"/>
      <c r="NI192" s="719"/>
      <c r="NJ192" s="1326"/>
      <c r="NK192" s="497" t="e">
        <f t="shared" si="5349"/>
        <v>#N/A</v>
      </c>
      <c r="NL192" s="497" t="e">
        <f t="shared" si="5350"/>
        <v>#N/A</v>
      </c>
      <c r="NM192" s="498" t="e">
        <f t="shared" si="5351"/>
        <v>#N/A</v>
      </c>
      <c r="NN192" s="498">
        <f t="shared" si="5259"/>
        <v>0</v>
      </c>
      <c r="NO192" s="498">
        <f t="shared" si="5260"/>
        <v>0</v>
      </c>
      <c r="NP192" s="498" t="e">
        <f t="shared" si="5352"/>
        <v>#N/A</v>
      </c>
      <c r="NQ192" s="504">
        <f t="shared" si="5353"/>
        <v>0</v>
      </c>
      <c r="NR192" s="500">
        <f t="shared" si="5354"/>
        <v>0</v>
      </c>
      <c r="NU192" s="665"/>
      <c r="NV192" s="666"/>
      <c r="NW192" s="667"/>
      <c r="NX192" s="668"/>
      <c r="NY192" s="669"/>
      <c r="NZ192" s="719"/>
      <c r="OA192" s="1326"/>
      <c r="OB192" s="497" t="e">
        <f t="shared" si="5355"/>
        <v>#N/A</v>
      </c>
      <c r="OC192" s="497" t="e">
        <f t="shared" si="5356"/>
        <v>#N/A</v>
      </c>
      <c r="OD192" s="498" t="e">
        <f t="shared" si="5357"/>
        <v>#N/A</v>
      </c>
      <c r="OE192" s="498">
        <f t="shared" si="5261"/>
        <v>0</v>
      </c>
      <c r="OF192" s="498">
        <f t="shared" si="5262"/>
        <v>0</v>
      </c>
      <c r="OG192" s="498" t="e">
        <f t="shared" si="5358"/>
        <v>#N/A</v>
      </c>
      <c r="OH192" s="504">
        <f t="shared" si="5359"/>
        <v>0</v>
      </c>
      <c r="OI192" s="500">
        <f t="shared" si="5360"/>
        <v>0</v>
      </c>
      <c r="OL192" s="665"/>
      <c r="OM192" s="666"/>
      <c r="ON192" s="667"/>
      <c r="OO192" s="668"/>
      <c r="OP192" s="669"/>
      <c r="OQ192" s="719"/>
      <c r="OR192" s="1326"/>
      <c r="OS192" s="497" t="e">
        <f t="shared" si="5361"/>
        <v>#N/A</v>
      </c>
      <c r="OT192" s="497" t="e">
        <f t="shared" si="5362"/>
        <v>#N/A</v>
      </c>
      <c r="OU192" s="498" t="e">
        <f t="shared" si="5363"/>
        <v>#N/A</v>
      </c>
      <c r="OV192" s="498">
        <f t="shared" si="5263"/>
        <v>0</v>
      </c>
      <c r="OW192" s="498">
        <f t="shared" si="5264"/>
        <v>0</v>
      </c>
      <c r="OX192" s="498" t="e">
        <f t="shared" si="5364"/>
        <v>#N/A</v>
      </c>
      <c r="OY192" s="504">
        <f t="shared" si="5365"/>
        <v>0</v>
      </c>
      <c r="OZ192" s="500">
        <f t="shared" si="5366"/>
        <v>0</v>
      </c>
      <c r="PC192" s="665"/>
      <c r="PD192" s="666"/>
      <c r="PE192" s="667"/>
      <c r="PF192" s="668"/>
      <c r="PG192" s="669"/>
      <c r="PH192" s="719"/>
      <c r="PI192" s="1326"/>
      <c r="PJ192" s="497" t="e">
        <f t="shared" si="5367"/>
        <v>#N/A</v>
      </c>
      <c r="PK192" s="497" t="e">
        <f t="shared" si="5368"/>
        <v>#N/A</v>
      </c>
      <c r="PL192" s="498" t="e">
        <f t="shared" si="5369"/>
        <v>#N/A</v>
      </c>
      <c r="PM192" s="498">
        <f t="shared" si="5265"/>
        <v>0</v>
      </c>
      <c r="PN192" s="498">
        <f t="shared" si="5266"/>
        <v>0</v>
      </c>
      <c r="PO192" s="498" t="e">
        <f t="shared" si="5370"/>
        <v>#N/A</v>
      </c>
      <c r="PP192" s="504">
        <f t="shared" si="5371"/>
        <v>0</v>
      </c>
      <c r="PQ192" s="500">
        <f t="shared" si="5372"/>
        <v>0</v>
      </c>
      <c r="PT192" s="665"/>
      <c r="PU192" s="666"/>
      <c r="PV192" s="667"/>
      <c r="PW192" s="668"/>
      <c r="PX192" s="669"/>
      <c r="PY192" s="719"/>
      <c r="PZ192" s="1326"/>
      <c r="QA192" s="497" t="e">
        <f t="shared" si="5373"/>
        <v>#N/A</v>
      </c>
      <c r="QB192" s="497" t="e">
        <f t="shared" si="5374"/>
        <v>#N/A</v>
      </c>
      <c r="QC192" s="498" t="e">
        <f t="shared" si="5375"/>
        <v>#N/A</v>
      </c>
      <c r="QD192" s="498">
        <f t="shared" si="5267"/>
        <v>0</v>
      </c>
      <c r="QE192" s="498">
        <f t="shared" si="5268"/>
        <v>0</v>
      </c>
      <c r="QF192" s="498" t="e">
        <f t="shared" si="5376"/>
        <v>#N/A</v>
      </c>
      <c r="QG192" s="504">
        <f t="shared" si="5377"/>
        <v>0</v>
      </c>
      <c r="QH192" s="500">
        <f t="shared" si="5378"/>
        <v>0</v>
      </c>
      <c r="QK192" s="665"/>
      <c r="QL192" s="666"/>
      <c r="QM192" s="667"/>
      <c r="QN192" s="668"/>
      <c r="QO192" s="669"/>
      <c r="QP192" s="719"/>
      <c r="QQ192" s="1326"/>
      <c r="QR192" s="497" t="e">
        <f t="shared" si="5379"/>
        <v>#N/A</v>
      </c>
      <c r="QS192" s="497" t="e">
        <f t="shared" si="5380"/>
        <v>#N/A</v>
      </c>
      <c r="QT192" s="498" t="e">
        <f t="shared" si="5381"/>
        <v>#N/A</v>
      </c>
      <c r="QU192" s="498">
        <f t="shared" si="5269"/>
        <v>0</v>
      </c>
      <c r="QV192" s="498">
        <f t="shared" si="5270"/>
        <v>0</v>
      </c>
      <c r="QW192" s="498" t="e">
        <f t="shared" si="5382"/>
        <v>#N/A</v>
      </c>
      <c r="QX192" s="504">
        <f t="shared" si="5383"/>
        <v>0</v>
      </c>
      <c r="QY192" s="500">
        <f t="shared" si="5384"/>
        <v>0</v>
      </c>
      <c r="RB192" s="381"/>
      <c r="RC192" s="382"/>
      <c r="RD192" s="383"/>
      <c r="RE192" s="384"/>
      <c r="RF192" s="385"/>
      <c r="RG192" s="386"/>
      <c r="RH192" s="386"/>
      <c r="RI192" s="497"/>
      <c r="RJ192" s="497"/>
      <c r="RK192" s="501"/>
      <c r="RL192" s="501"/>
      <c r="RM192" s="501"/>
      <c r="RN192" s="501"/>
      <c r="RO192" s="502"/>
      <c r="RP192" s="503"/>
      <c r="RS192" s="381"/>
      <c r="RT192" s="382"/>
      <c r="RU192" s="383"/>
      <c r="RV192" s="384"/>
      <c r="RW192" s="385"/>
      <c r="RX192" s="386"/>
      <c r="RY192" s="386"/>
      <c r="RZ192" s="497"/>
      <c r="SA192" s="497"/>
      <c r="SB192" s="501"/>
      <c r="SC192" s="501"/>
      <c r="SD192" s="501"/>
      <c r="SE192" s="501"/>
      <c r="SF192" s="502"/>
      <c r="SG192" s="503"/>
      <c r="SJ192" s="381"/>
      <c r="SK192" s="382"/>
      <c r="SL192" s="383"/>
      <c r="SM192" s="384"/>
      <c r="SN192" s="385"/>
      <c r="SO192" s="386"/>
      <c r="SP192" s="386"/>
      <c r="SQ192" s="497"/>
      <c r="SR192" s="497"/>
      <c r="SS192" s="501"/>
      <c r="ST192" s="501"/>
      <c r="SU192" s="501"/>
      <c r="SV192" s="501"/>
      <c r="SW192" s="502"/>
      <c r="SX192" s="503"/>
    </row>
    <row r="193" spans="2:518" ht="31.5" hidden="1" customHeight="1" thickTop="1" thickBot="1">
      <c r="B193" s="577"/>
      <c r="C193" s="578"/>
      <c r="D193" s="579"/>
      <c r="E193" s="580"/>
      <c r="F193" s="581"/>
      <c r="G193" s="582"/>
      <c r="H193" s="595"/>
      <c r="K193" s="577"/>
      <c r="L193" s="767"/>
      <c r="M193" s="579"/>
      <c r="N193" s="580"/>
      <c r="O193" s="768"/>
      <c r="P193" s="582"/>
      <c r="Q193" s="1326"/>
      <c r="R193" s="497"/>
      <c r="S193" s="497"/>
      <c r="T193" s="498"/>
      <c r="U193" s="498"/>
      <c r="V193" s="498"/>
      <c r="W193" s="498"/>
      <c r="X193" s="504"/>
      <c r="Y193" s="500"/>
      <c r="Z193" s="486"/>
      <c r="AA193" s="486"/>
      <c r="AB193" s="577"/>
      <c r="AC193" s="767"/>
      <c r="AD193" s="579"/>
      <c r="AE193" s="580"/>
      <c r="AF193" s="768"/>
      <c r="AG193" s="582"/>
      <c r="AH193" s="1326"/>
      <c r="AI193" s="497"/>
      <c r="AJ193" s="497"/>
      <c r="AK193" s="498"/>
      <c r="AL193" s="498"/>
      <c r="AM193" s="498"/>
      <c r="AN193" s="498"/>
      <c r="AO193" s="504"/>
      <c r="AP193" s="500"/>
      <c r="AQ193" s="486"/>
      <c r="AR193" s="486"/>
      <c r="AS193" s="577"/>
      <c r="AT193" s="767"/>
      <c r="AU193" s="579"/>
      <c r="AV193" s="580"/>
      <c r="AW193" s="768"/>
      <c r="AX193" s="582"/>
      <c r="AY193" s="1326"/>
      <c r="AZ193" s="497"/>
      <c r="BA193" s="497"/>
      <c r="BB193" s="498"/>
      <c r="BC193" s="498"/>
      <c r="BD193" s="498"/>
      <c r="BE193" s="498"/>
      <c r="BF193" s="504"/>
      <c r="BG193" s="500"/>
      <c r="BJ193" s="577"/>
      <c r="BK193" s="767"/>
      <c r="BL193" s="579"/>
      <c r="BM193" s="580"/>
      <c r="BN193" s="768"/>
      <c r="BO193" s="582"/>
      <c r="BP193" s="1326"/>
      <c r="BQ193" s="497"/>
      <c r="BR193" s="497"/>
      <c r="BS193" s="498"/>
      <c r="BT193" s="498"/>
      <c r="BU193" s="498"/>
      <c r="BV193" s="498"/>
      <c r="BW193" s="504"/>
      <c r="BX193" s="500"/>
      <c r="CA193" s="577"/>
      <c r="CB193" s="767"/>
      <c r="CC193" s="579"/>
      <c r="CD193" s="580"/>
      <c r="CE193" s="768"/>
      <c r="CF193" s="582"/>
      <c r="CG193" s="1326"/>
      <c r="CH193" s="497"/>
      <c r="CI193" s="497"/>
      <c r="CJ193" s="498"/>
      <c r="CK193" s="498"/>
      <c r="CL193" s="498"/>
      <c r="CM193" s="498"/>
      <c r="CN193" s="504"/>
      <c r="CO193" s="500"/>
      <c r="CR193" s="577"/>
      <c r="CS193" s="767"/>
      <c r="CT193" s="579"/>
      <c r="CU193" s="580"/>
      <c r="CV193" s="768"/>
      <c r="CW193" s="582"/>
      <c r="CX193" s="1326"/>
      <c r="CY193" s="497"/>
      <c r="CZ193" s="497"/>
      <c r="DA193" s="498"/>
      <c r="DB193" s="498"/>
      <c r="DC193" s="498"/>
      <c r="DD193" s="498"/>
      <c r="DE193" s="504"/>
      <c r="DF193" s="500"/>
      <c r="DI193" s="577"/>
      <c r="DJ193" s="767"/>
      <c r="DK193" s="579"/>
      <c r="DL193" s="580"/>
      <c r="DM193" s="768"/>
      <c r="DN193" s="582"/>
      <c r="DO193" s="1326"/>
      <c r="DP193" s="497"/>
      <c r="DQ193" s="497"/>
      <c r="DR193" s="498"/>
      <c r="DS193" s="498"/>
      <c r="DT193" s="498"/>
      <c r="DU193" s="498"/>
      <c r="DV193" s="504"/>
      <c r="DW193" s="500"/>
      <c r="DZ193" s="577"/>
      <c r="EA193" s="767"/>
      <c r="EB193" s="579"/>
      <c r="EC193" s="580"/>
      <c r="ED193" s="768"/>
      <c r="EE193" s="582"/>
      <c r="EF193" s="1326"/>
      <c r="EG193" s="497"/>
      <c r="EH193" s="497"/>
      <c r="EI193" s="498"/>
      <c r="EJ193" s="498"/>
      <c r="EK193" s="498"/>
      <c r="EL193" s="498"/>
      <c r="EM193" s="504"/>
      <c r="EN193" s="500"/>
      <c r="EQ193" s="665"/>
      <c r="ER193" s="666"/>
      <c r="ES193" s="667"/>
      <c r="ET193" s="668"/>
      <c r="EU193" s="669"/>
      <c r="EV193" s="719"/>
      <c r="EW193" s="1326"/>
      <c r="EX193" s="497" t="e">
        <f t="shared" si="5271"/>
        <v>#N/A</v>
      </c>
      <c r="EY193" s="497" t="e">
        <f t="shared" si="5272"/>
        <v>#N/A</v>
      </c>
      <c r="EZ193" s="498" t="e">
        <f t="shared" si="5273"/>
        <v>#N/A</v>
      </c>
      <c r="FA193" s="498">
        <f t="shared" si="5233"/>
        <v>0</v>
      </c>
      <c r="FB193" s="498">
        <f t="shared" si="5234"/>
        <v>0</v>
      </c>
      <c r="FC193" s="498" t="e">
        <f t="shared" si="5274"/>
        <v>#N/A</v>
      </c>
      <c r="FD193" s="504">
        <f t="shared" si="5275"/>
        <v>0</v>
      </c>
      <c r="FE193" s="500">
        <f t="shared" si="5276"/>
        <v>0</v>
      </c>
      <c r="FH193" s="665"/>
      <c r="FI193" s="666"/>
      <c r="FJ193" s="667"/>
      <c r="FK193" s="668"/>
      <c r="FL193" s="669"/>
      <c r="FM193" s="719"/>
      <c r="FN193" s="1326"/>
      <c r="FO193" s="497" t="e">
        <f t="shared" si="5277"/>
        <v>#N/A</v>
      </c>
      <c r="FP193" s="497" t="e">
        <f t="shared" si="5278"/>
        <v>#N/A</v>
      </c>
      <c r="FQ193" s="498" t="e">
        <f t="shared" si="5279"/>
        <v>#N/A</v>
      </c>
      <c r="FR193" s="498">
        <f t="shared" si="5235"/>
        <v>0</v>
      </c>
      <c r="FS193" s="498">
        <f t="shared" si="5236"/>
        <v>0</v>
      </c>
      <c r="FT193" s="498" t="e">
        <f t="shared" si="5280"/>
        <v>#N/A</v>
      </c>
      <c r="FU193" s="504">
        <f t="shared" si="5281"/>
        <v>0</v>
      </c>
      <c r="FV193" s="500">
        <f t="shared" si="5282"/>
        <v>0</v>
      </c>
      <c r="FY193" s="665"/>
      <c r="FZ193" s="666"/>
      <c r="GA193" s="667"/>
      <c r="GB193" s="668"/>
      <c r="GC193" s="669"/>
      <c r="GD193" s="719"/>
      <c r="GE193" s="1326"/>
      <c r="GF193" s="497" t="e">
        <f t="shared" si="5283"/>
        <v>#N/A</v>
      </c>
      <c r="GG193" s="497" t="e">
        <f t="shared" si="5284"/>
        <v>#N/A</v>
      </c>
      <c r="GH193" s="498" t="e">
        <f t="shared" si="5285"/>
        <v>#N/A</v>
      </c>
      <c r="GI193" s="498">
        <f t="shared" si="5237"/>
        <v>0</v>
      </c>
      <c r="GJ193" s="498">
        <f t="shared" si="5238"/>
        <v>0</v>
      </c>
      <c r="GK193" s="498" t="e">
        <f t="shared" si="5286"/>
        <v>#N/A</v>
      </c>
      <c r="GL193" s="504">
        <f t="shared" si="5287"/>
        <v>0</v>
      </c>
      <c r="GM193" s="500">
        <f t="shared" si="5288"/>
        <v>0</v>
      </c>
      <c r="GP193" s="665"/>
      <c r="GQ193" s="666"/>
      <c r="GR193" s="667"/>
      <c r="GS193" s="668"/>
      <c r="GT193" s="669"/>
      <c r="GU193" s="719"/>
      <c r="GV193" s="1326"/>
      <c r="GW193" s="497" t="e">
        <f t="shared" si="5289"/>
        <v>#N/A</v>
      </c>
      <c r="GX193" s="497" t="e">
        <f t="shared" si="5290"/>
        <v>#N/A</v>
      </c>
      <c r="GY193" s="498" t="e">
        <f t="shared" si="5291"/>
        <v>#N/A</v>
      </c>
      <c r="GZ193" s="498">
        <f t="shared" si="5239"/>
        <v>0</v>
      </c>
      <c r="HA193" s="498">
        <f t="shared" si="5240"/>
        <v>0</v>
      </c>
      <c r="HB193" s="498" t="e">
        <f t="shared" si="5292"/>
        <v>#N/A</v>
      </c>
      <c r="HC193" s="504">
        <f t="shared" si="5293"/>
        <v>0</v>
      </c>
      <c r="HD193" s="500">
        <f t="shared" si="5294"/>
        <v>0</v>
      </c>
      <c r="HG193" s="665"/>
      <c r="HH193" s="666"/>
      <c r="HI193" s="667"/>
      <c r="HJ193" s="668"/>
      <c r="HK193" s="669"/>
      <c r="HL193" s="719"/>
      <c r="HM193" s="1326"/>
      <c r="HN193" s="497" t="e">
        <f t="shared" si="5295"/>
        <v>#N/A</v>
      </c>
      <c r="HO193" s="497" t="e">
        <f t="shared" si="5296"/>
        <v>#N/A</v>
      </c>
      <c r="HP193" s="498" t="e">
        <f t="shared" si="5297"/>
        <v>#N/A</v>
      </c>
      <c r="HQ193" s="498">
        <f t="shared" si="5241"/>
        <v>0</v>
      </c>
      <c r="HR193" s="498">
        <f t="shared" si="5242"/>
        <v>0</v>
      </c>
      <c r="HS193" s="498" t="e">
        <f t="shared" si="5298"/>
        <v>#N/A</v>
      </c>
      <c r="HT193" s="504">
        <f t="shared" si="5299"/>
        <v>0</v>
      </c>
      <c r="HU193" s="500">
        <f t="shared" si="5300"/>
        <v>0</v>
      </c>
      <c r="HX193" s="665"/>
      <c r="HY193" s="666"/>
      <c r="HZ193" s="667"/>
      <c r="IA193" s="668"/>
      <c r="IB193" s="669"/>
      <c r="IC193" s="719"/>
      <c r="ID193" s="1326"/>
      <c r="IE193" s="497" t="e">
        <f t="shared" si="5301"/>
        <v>#N/A</v>
      </c>
      <c r="IF193" s="497" t="e">
        <f t="shared" si="5302"/>
        <v>#N/A</v>
      </c>
      <c r="IG193" s="498" t="e">
        <f t="shared" si="5303"/>
        <v>#N/A</v>
      </c>
      <c r="IH193" s="498">
        <f t="shared" si="5243"/>
        <v>0</v>
      </c>
      <c r="II193" s="498">
        <f t="shared" si="5244"/>
        <v>0</v>
      </c>
      <c r="IJ193" s="498" t="e">
        <f t="shared" si="5304"/>
        <v>#N/A</v>
      </c>
      <c r="IK193" s="504">
        <f t="shared" si="5305"/>
        <v>0</v>
      </c>
      <c r="IL193" s="500">
        <f t="shared" si="5306"/>
        <v>0</v>
      </c>
      <c r="IO193" s="665"/>
      <c r="IP193" s="666"/>
      <c r="IQ193" s="667"/>
      <c r="IR193" s="668"/>
      <c r="IS193" s="669"/>
      <c r="IT193" s="719"/>
      <c r="IU193" s="1326"/>
      <c r="IV193" s="497" t="e">
        <f t="shared" si="5307"/>
        <v>#N/A</v>
      </c>
      <c r="IW193" s="497" t="e">
        <f t="shared" si="5308"/>
        <v>#N/A</v>
      </c>
      <c r="IX193" s="498" t="e">
        <f t="shared" si="5309"/>
        <v>#N/A</v>
      </c>
      <c r="IY193" s="498">
        <f t="shared" si="5245"/>
        <v>0</v>
      </c>
      <c r="IZ193" s="498">
        <f t="shared" si="5246"/>
        <v>0</v>
      </c>
      <c r="JA193" s="498" t="e">
        <f t="shared" si="5310"/>
        <v>#N/A</v>
      </c>
      <c r="JB193" s="504">
        <f t="shared" si="5311"/>
        <v>0</v>
      </c>
      <c r="JC193" s="500">
        <f t="shared" si="5312"/>
        <v>0</v>
      </c>
      <c r="JF193" s="665"/>
      <c r="JG193" s="666"/>
      <c r="JH193" s="667"/>
      <c r="JI193" s="668"/>
      <c r="JJ193" s="669"/>
      <c r="JK193" s="719"/>
      <c r="JL193" s="1326"/>
      <c r="JM193" s="497" t="e">
        <f t="shared" si="5313"/>
        <v>#N/A</v>
      </c>
      <c r="JN193" s="497" t="e">
        <f t="shared" si="5314"/>
        <v>#N/A</v>
      </c>
      <c r="JO193" s="498" t="e">
        <f t="shared" si="5315"/>
        <v>#N/A</v>
      </c>
      <c r="JP193" s="498">
        <f t="shared" si="5247"/>
        <v>0</v>
      </c>
      <c r="JQ193" s="498">
        <f t="shared" si="5248"/>
        <v>0</v>
      </c>
      <c r="JR193" s="498" t="e">
        <f t="shared" si="5316"/>
        <v>#N/A</v>
      </c>
      <c r="JS193" s="504">
        <f t="shared" si="5317"/>
        <v>0</v>
      </c>
      <c r="JT193" s="500">
        <f t="shared" si="5318"/>
        <v>0</v>
      </c>
      <c r="JW193" s="665"/>
      <c r="JX193" s="666"/>
      <c r="JY193" s="667"/>
      <c r="JZ193" s="668"/>
      <c r="KA193" s="669"/>
      <c r="KB193" s="719"/>
      <c r="KC193" s="1326"/>
      <c r="KD193" s="497" t="e">
        <f t="shared" si="5319"/>
        <v>#N/A</v>
      </c>
      <c r="KE193" s="497" t="e">
        <f t="shared" si="5320"/>
        <v>#N/A</v>
      </c>
      <c r="KF193" s="498" t="e">
        <f t="shared" si="5321"/>
        <v>#N/A</v>
      </c>
      <c r="KG193" s="498">
        <f t="shared" si="5249"/>
        <v>0</v>
      </c>
      <c r="KH193" s="498">
        <f t="shared" si="5250"/>
        <v>0</v>
      </c>
      <c r="KI193" s="498" t="e">
        <f t="shared" si="5322"/>
        <v>#N/A</v>
      </c>
      <c r="KJ193" s="504">
        <f t="shared" si="5323"/>
        <v>0</v>
      </c>
      <c r="KK193" s="500">
        <f t="shared" si="5324"/>
        <v>0</v>
      </c>
      <c r="KN193" s="665"/>
      <c r="KO193" s="666"/>
      <c r="KP193" s="667"/>
      <c r="KQ193" s="668"/>
      <c r="KR193" s="669"/>
      <c r="KS193" s="719"/>
      <c r="KT193" s="1326"/>
      <c r="KU193" s="497" t="e">
        <f t="shared" si="5325"/>
        <v>#N/A</v>
      </c>
      <c r="KV193" s="497" t="e">
        <f t="shared" si="5326"/>
        <v>#N/A</v>
      </c>
      <c r="KW193" s="498" t="e">
        <f t="shared" si="5327"/>
        <v>#N/A</v>
      </c>
      <c r="KX193" s="498">
        <f t="shared" si="5251"/>
        <v>0</v>
      </c>
      <c r="KY193" s="498">
        <f t="shared" si="5252"/>
        <v>0</v>
      </c>
      <c r="KZ193" s="498" t="e">
        <f t="shared" si="5328"/>
        <v>#N/A</v>
      </c>
      <c r="LA193" s="504">
        <f t="shared" si="5329"/>
        <v>0</v>
      </c>
      <c r="LB193" s="500">
        <f t="shared" si="5330"/>
        <v>0</v>
      </c>
      <c r="LE193" s="665"/>
      <c r="LF193" s="666"/>
      <c r="LG193" s="667"/>
      <c r="LH193" s="668"/>
      <c r="LI193" s="669"/>
      <c r="LJ193" s="719"/>
      <c r="LK193" s="1326"/>
      <c r="LL193" s="497" t="e">
        <f t="shared" si="5331"/>
        <v>#N/A</v>
      </c>
      <c r="LM193" s="497" t="e">
        <f t="shared" si="5332"/>
        <v>#N/A</v>
      </c>
      <c r="LN193" s="498" t="e">
        <f t="shared" si="5333"/>
        <v>#N/A</v>
      </c>
      <c r="LO193" s="498">
        <f t="shared" si="5253"/>
        <v>0</v>
      </c>
      <c r="LP193" s="498">
        <f t="shared" si="5254"/>
        <v>0</v>
      </c>
      <c r="LQ193" s="498" t="e">
        <f t="shared" si="5334"/>
        <v>#N/A</v>
      </c>
      <c r="LR193" s="504">
        <f t="shared" si="5335"/>
        <v>0</v>
      </c>
      <c r="LS193" s="500">
        <f t="shared" si="5336"/>
        <v>0</v>
      </c>
      <c r="LV193" s="665"/>
      <c r="LW193" s="666"/>
      <c r="LX193" s="667"/>
      <c r="LY193" s="668"/>
      <c r="LZ193" s="669"/>
      <c r="MA193" s="719"/>
      <c r="MB193" s="1326"/>
      <c r="MC193" s="497" t="e">
        <f t="shared" si="5337"/>
        <v>#N/A</v>
      </c>
      <c r="MD193" s="497" t="e">
        <f t="shared" si="5338"/>
        <v>#N/A</v>
      </c>
      <c r="ME193" s="498" t="e">
        <f t="shared" si="5339"/>
        <v>#N/A</v>
      </c>
      <c r="MF193" s="498">
        <f t="shared" si="5255"/>
        <v>0</v>
      </c>
      <c r="MG193" s="498">
        <f t="shared" si="5256"/>
        <v>0</v>
      </c>
      <c r="MH193" s="498" t="e">
        <f t="shared" si="5340"/>
        <v>#N/A</v>
      </c>
      <c r="MI193" s="504">
        <f t="shared" si="5341"/>
        <v>0</v>
      </c>
      <c r="MJ193" s="500">
        <f t="shared" si="5342"/>
        <v>0</v>
      </c>
      <c r="MM193" s="665"/>
      <c r="MN193" s="666"/>
      <c r="MO193" s="667"/>
      <c r="MP193" s="668"/>
      <c r="MQ193" s="669"/>
      <c r="MR193" s="719"/>
      <c r="MS193" s="1326"/>
      <c r="MT193" s="497" t="e">
        <f t="shared" si="5343"/>
        <v>#N/A</v>
      </c>
      <c r="MU193" s="497" t="e">
        <f t="shared" si="5344"/>
        <v>#N/A</v>
      </c>
      <c r="MV193" s="498" t="e">
        <f t="shared" si="5345"/>
        <v>#N/A</v>
      </c>
      <c r="MW193" s="498">
        <f t="shared" si="5257"/>
        <v>0</v>
      </c>
      <c r="MX193" s="498">
        <f t="shared" si="5258"/>
        <v>0</v>
      </c>
      <c r="MY193" s="498" t="e">
        <f t="shared" si="5346"/>
        <v>#N/A</v>
      </c>
      <c r="MZ193" s="504">
        <f t="shared" si="5347"/>
        <v>0</v>
      </c>
      <c r="NA193" s="500">
        <f t="shared" si="5348"/>
        <v>0</v>
      </c>
      <c r="ND193" s="665"/>
      <c r="NE193" s="666"/>
      <c r="NF193" s="667"/>
      <c r="NG193" s="668"/>
      <c r="NH193" s="669"/>
      <c r="NI193" s="719"/>
      <c r="NJ193" s="1326"/>
      <c r="NK193" s="497" t="e">
        <f t="shared" si="5349"/>
        <v>#N/A</v>
      </c>
      <c r="NL193" s="497" t="e">
        <f t="shared" si="5350"/>
        <v>#N/A</v>
      </c>
      <c r="NM193" s="498" t="e">
        <f t="shared" si="5351"/>
        <v>#N/A</v>
      </c>
      <c r="NN193" s="498">
        <f t="shared" si="5259"/>
        <v>0</v>
      </c>
      <c r="NO193" s="498">
        <f t="shared" si="5260"/>
        <v>0</v>
      </c>
      <c r="NP193" s="498" t="e">
        <f t="shared" si="5352"/>
        <v>#N/A</v>
      </c>
      <c r="NQ193" s="504">
        <f t="shared" si="5353"/>
        <v>0</v>
      </c>
      <c r="NR193" s="500">
        <f t="shared" si="5354"/>
        <v>0</v>
      </c>
      <c r="NU193" s="665"/>
      <c r="NV193" s="666"/>
      <c r="NW193" s="667"/>
      <c r="NX193" s="668"/>
      <c r="NY193" s="669"/>
      <c r="NZ193" s="719"/>
      <c r="OA193" s="1326"/>
      <c r="OB193" s="497" t="e">
        <f t="shared" si="5355"/>
        <v>#N/A</v>
      </c>
      <c r="OC193" s="497" t="e">
        <f t="shared" si="5356"/>
        <v>#N/A</v>
      </c>
      <c r="OD193" s="498" t="e">
        <f t="shared" si="5357"/>
        <v>#N/A</v>
      </c>
      <c r="OE193" s="498">
        <f t="shared" si="5261"/>
        <v>0</v>
      </c>
      <c r="OF193" s="498">
        <f t="shared" si="5262"/>
        <v>0</v>
      </c>
      <c r="OG193" s="498" t="e">
        <f t="shared" si="5358"/>
        <v>#N/A</v>
      </c>
      <c r="OH193" s="504">
        <f t="shared" si="5359"/>
        <v>0</v>
      </c>
      <c r="OI193" s="500">
        <f t="shared" si="5360"/>
        <v>0</v>
      </c>
      <c r="OL193" s="665"/>
      <c r="OM193" s="666"/>
      <c r="ON193" s="667"/>
      <c r="OO193" s="668"/>
      <c r="OP193" s="669"/>
      <c r="OQ193" s="719"/>
      <c r="OR193" s="1326"/>
      <c r="OS193" s="497" t="e">
        <f t="shared" si="5361"/>
        <v>#N/A</v>
      </c>
      <c r="OT193" s="497" t="e">
        <f t="shared" si="5362"/>
        <v>#N/A</v>
      </c>
      <c r="OU193" s="498" t="e">
        <f t="shared" si="5363"/>
        <v>#N/A</v>
      </c>
      <c r="OV193" s="498">
        <f t="shared" si="5263"/>
        <v>0</v>
      </c>
      <c r="OW193" s="498">
        <f t="shared" si="5264"/>
        <v>0</v>
      </c>
      <c r="OX193" s="498" t="e">
        <f t="shared" si="5364"/>
        <v>#N/A</v>
      </c>
      <c r="OY193" s="504">
        <f t="shared" si="5365"/>
        <v>0</v>
      </c>
      <c r="OZ193" s="500">
        <f t="shared" si="5366"/>
        <v>0</v>
      </c>
      <c r="PC193" s="665"/>
      <c r="PD193" s="666"/>
      <c r="PE193" s="667"/>
      <c r="PF193" s="668"/>
      <c r="PG193" s="669"/>
      <c r="PH193" s="719"/>
      <c r="PI193" s="1326"/>
      <c r="PJ193" s="497" t="e">
        <f t="shared" si="5367"/>
        <v>#N/A</v>
      </c>
      <c r="PK193" s="497" t="e">
        <f t="shared" si="5368"/>
        <v>#N/A</v>
      </c>
      <c r="PL193" s="498" t="e">
        <f t="shared" si="5369"/>
        <v>#N/A</v>
      </c>
      <c r="PM193" s="498">
        <f t="shared" si="5265"/>
        <v>0</v>
      </c>
      <c r="PN193" s="498">
        <f t="shared" si="5266"/>
        <v>0</v>
      </c>
      <c r="PO193" s="498" t="e">
        <f t="shared" si="5370"/>
        <v>#N/A</v>
      </c>
      <c r="PP193" s="504">
        <f t="shared" si="5371"/>
        <v>0</v>
      </c>
      <c r="PQ193" s="500">
        <f t="shared" si="5372"/>
        <v>0</v>
      </c>
      <c r="PT193" s="665"/>
      <c r="PU193" s="666"/>
      <c r="PV193" s="667"/>
      <c r="PW193" s="668"/>
      <c r="PX193" s="669"/>
      <c r="PY193" s="719"/>
      <c r="PZ193" s="1326"/>
      <c r="QA193" s="497" t="e">
        <f t="shared" si="5373"/>
        <v>#N/A</v>
      </c>
      <c r="QB193" s="497" t="e">
        <f t="shared" si="5374"/>
        <v>#N/A</v>
      </c>
      <c r="QC193" s="498" t="e">
        <f t="shared" si="5375"/>
        <v>#N/A</v>
      </c>
      <c r="QD193" s="498">
        <f t="shared" si="5267"/>
        <v>0</v>
      </c>
      <c r="QE193" s="498">
        <f t="shared" si="5268"/>
        <v>0</v>
      </c>
      <c r="QF193" s="498" t="e">
        <f t="shared" si="5376"/>
        <v>#N/A</v>
      </c>
      <c r="QG193" s="504">
        <f t="shared" si="5377"/>
        <v>0</v>
      </c>
      <c r="QH193" s="500">
        <f t="shared" si="5378"/>
        <v>0</v>
      </c>
      <c r="QK193" s="665"/>
      <c r="QL193" s="666"/>
      <c r="QM193" s="667"/>
      <c r="QN193" s="668"/>
      <c r="QO193" s="669"/>
      <c r="QP193" s="719"/>
      <c r="QQ193" s="1326"/>
      <c r="QR193" s="497" t="e">
        <f t="shared" si="5379"/>
        <v>#N/A</v>
      </c>
      <c r="QS193" s="497" t="e">
        <f t="shared" si="5380"/>
        <v>#N/A</v>
      </c>
      <c r="QT193" s="498" t="e">
        <f t="shared" si="5381"/>
        <v>#N/A</v>
      </c>
      <c r="QU193" s="498">
        <f t="shared" si="5269"/>
        <v>0</v>
      </c>
      <c r="QV193" s="498">
        <f t="shared" si="5270"/>
        <v>0</v>
      </c>
      <c r="QW193" s="498" t="e">
        <f t="shared" si="5382"/>
        <v>#N/A</v>
      </c>
      <c r="QX193" s="504">
        <f t="shared" si="5383"/>
        <v>0</v>
      </c>
      <c r="QY193" s="500">
        <f t="shared" si="5384"/>
        <v>0</v>
      </c>
      <c r="RB193" s="381"/>
      <c r="RC193" s="382"/>
      <c r="RD193" s="383"/>
      <c r="RE193" s="384"/>
      <c r="RF193" s="385"/>
      <c r="RG193" s="386"/>
      <c r="RH193" s="386"/>
      <c r="RI193" s="497"/>
      <c r="RJ193" s="497"/>
      <c r="RK193" s="501"/>
      <c r="RL193" s="501"/>
      <c r="RM193" s="501"/>
      <c r="RN193" s="501"/>
      <c r="RO193" s="502"/>
      <c r="RP193" s="503"/>
      <c r="RS193" s="381"/>
      <c r="RT193" s="382"/>
      <c r="RU193" s="383"/>
      <c r="RV193" s="384"/>
      <c r="RW193" s="385"/>
      <c r="RX193" s="386"/>
      <c r="RY193" s="386"/>
      <c r="RZ193" s="497"/>
      <c r="SA193" s="497"/>
      <c r="SB193" s="501"/>
      <c r="SC193" s="501"/>
      <c r="SD193" s="501"/>
      <c r="SE193" s="501"/>
      <c r="SF193" s="502"/>
      <c r="SG193" s="503"/>
      <c r="SJ193" s="381"/>
      <c r="SK193" s="382"/>
      <c r="SL193" s="383"/>
      <c r="SM193" s="384"/>
      <c r="SN193" s="385"/>
      <c r="SO193" s="386"/>
      <c r="SP193" s="386"/>
      <c r="SQ193" s="497"/>
      <c r="SR193" s="497"/>
      <c r="SS193" s="501"/>
      <c r="ST193" s="501"/>
      <c r="SU193" s="501"/>
      <c r="SV193" s="501"/>
      <c r="SW193" s="502"/>
      <c r="SX193" s="503"/>
    </row>
    <row r="194" spans="2:518" ht="31.5" hidden="1" customHeight="1" thickTop="1" thickBot="1">
      <c r="B194" s="577"/>
      <c r="C194" s="578"/>
      <c r="D194" s="579"/>
      <c r="E194" s="580"/>
      <c r="F194" s="581"/>
      <c r="G194" s="582"/>
      <c r="H194" s="595"/>
      <c r="K194" s="577"/>
      <c r="L194" s="767"/>
      <c r="M194" s="579"/>
      <c r="N194" s="580"/>
      <c r="O194" s="768"/>
      <c r="P194" s="582"/>
      <c r="Q194" s="1326"/>
      <c r="R194" s="497"/>
      <c r="S194" s="497"/>
      <c r="T194" s="498"/>
      <c r="U194" s="498"/>
      <c r="V194" s="498"/>
      <c r="W194" s="498"/>
      <c r="X194" s="504"/>
      <c r="Y194" s="500"/>
      <c r="Z194" s="486"/>
      <c r="AA194" s="486"/>
      <c r="AB194" s="577"/>
      <c r="AC194" s="767"/>
      <c r="AD194" s="579"/>
      <c r="AE194" s="580"/>
      <c r="AF194" s="768"/>
      <c r="AG194" s="582"/>
      <c r="AH194" s="1326"/>
      <c r="AI194" s="497"/>
      <c r="AJ194" s="497"/>
      <c r="AK194" s="498"/>
      <c r="AL194" s="498"/>
      <c r="AM194" s="498"/>
      <c r="AN194" s="498"/>
      <c r="AO194" s="504"/>
      <c r="AP194" s="500"/>
      <c r="AQ194" s="486"/>
      <c r="AR194" s="486"/>
      <c r="AS194" s="577"/>
      <c r="AT194" s="767"/>
      <c r="AU194" s="579"/>
      <c r="AV194" s="580"/>
      <c r="AW194" s="768"/>
      <c r="AX194" s="582"/>
      <c r="AY194" s="1326"/>
      <c r="AZ194" s="497"/>
      <c r="BA194" s="497"/>
      <c r="BB194" s="498"/>
      <c r="BC194" s="498"/>
      <c r="BD194" s="498"/>
      <c r="BE194" s="498"/>
      <c r="BF194" s="504"/>
      <c r="BG194" s="500"/>
      <c r="BJ194" s="577"/>
      <c r="BK194" s="767"/>
      <c r="BL194" s="579"/>
      <c r="BM194" s="580"/>
      <c r="BN194" s="768"/>
      <c r="BO194" s="582"/>
      <c r="BP194" s="1326"/>
      <c r="BQ194" s="497"/>
      <c r="BR194" s="497"/>
      <c r="BS194" s="498"/>
      <c r="BT194" s="498"/>
      <c r="BU194" s="498"/>
      <c r="BV194" s="498"/>
      <c r="BW194" s="504"/>
      <c r="BX194" s="500"/>
      <c r="CA194" s="577"/>
      <c r="CB194" s="767"/>
      <c r="CC194" s="579"/>
      <c r="CD194" s="580"/>
      <c r="CE194" s="768"/>
      <c r="CF194" s="582"/>
      <c r="CG194" s="1326"/>
      <c r="CH194" s="497"/>
      <c r="CI194" s="497"/>
      <c r="CJ194" s="498"/>
      <c r="CK194" s="498"/>
      <c r="CL194" s="498"/>
      <c r="CM194" s="498"/>
      <c r="CN194" s="504"/>
      <c r="CO194" s="500"/>
      <c r="CR194" s="577"/>
      <c r="CS194" s="767"/>
      <c r="CT194" s="579"/>
      <c r="CU194" s="580"/>
      <c r="CV194" s="768"/>
      <c r="CW194" s="582"/>
      <c r="CX194" s="1326"/>
      <c r="CY194" s="497"/>
      <c r="CZ194" s="497"/>
      <c r="DA194" s="498"/>
      <c r="DB194" s="498"/>
      <c r="DC194" s="498"/>
      <c r="DD194" s="498"/>
      <c r="DE194" s="504"/>
      <c r="DF194" s="500"/>
      <c r="DI194" s="577"/>
      <c r="DJ194" s="767"/>
      <c r="DK194" s="579"/>
      <c r="DL194" s="580"/>
      <c r="DM194" s="768"/>
      <c r="DN194" s="582"/>
      <c r="DO194" s="1326"/>
      <c r="DP194" s="497"/>
      <c r="DQ194" s="497"/>
      <c r="DR194" s="498"/>
      <c r="DS194" s="498"/>
      <c r="DT194" s="498"/>
      <c r="DU194" s="498"/>
      <c r="DV194" s="504"/>
      <c r="DW194" s="500"/>
      <c r="DZ194" s="577"/>
      <c r="EA194" s="767"/>
      <c r="EB194" s="579"/>
      <c r="EC194" s="580"/>
      <c r="ED194" s="768"/>
      <c r="EE194" s="582"/>
      <c r="EF194" s="1326"/>
      <c r="EG194" s="497"/>
      <c r="EH194" s="497"/>
      <c r="EI194" s="498"/>
      <c r="EJ194" s="498"/>
      <c r="EK194" s="498"/>
      <c r="EL194" s="498"/>
      <c r="EM194" s="504"/>
      <c r="EN194" s="500"/>
      <c r="EQ194" s="665"/>
      <c r="ER194" s="666"/>
      <c r="ES194" s="667"/>
      <c r="ET194" s="668"/>
      <c r="EU194" s="669"/>
      <c r="EV194" s="719"/>
      <c r="EW194" s="1326"/>
      <c r="EX194" s="497" t="e">
        <f t="shared" si="5271"/>
        <v>#N/A</v>
      </c>
      <c r="EY194" s="497" t="e">
        <f t="shared" si="5272"/>
        <v>#N/A</v>
      </c>
      <c r="EZ194" s="498" t="e">
        <f t="shared" si="5273"/>
        <v>#N/A</v>
      </c>
      <c r="FA194" s="498">
        <f t="shared" si="5233"/>
        <v>0</v>
      </c>
      <c r="FB194" s="498">
        <f t="shared" si="5234"/>
        <v>0</v>
      </c>
      <c r="FC194" s="498" t="e">
        <f t="shared" si="5274"/>
        <v>#N/A</v>
      </c>
      <c r="FD194" s="504">
        <f t="shared" si="5275"/>
        <v>0</v>
      </c>
      <c r="FE194" s="500">
        <f t="shared" si="5276"/>
        <v>0</v>
      </c>
      <c r="FH194" s="665"/>
      <c r="FI194" s="666"/>
      <c r="FJ194" s="667"/>
      <c r="FK194" s="668"/>
      <c r="FL194" s="669"/>
      <c r="FM194" s="719"/>
      <c r="FN194" s="1326"/>
      <c r="FO194" s="497" t="e">
        <f t="shared" si="5277"/>
        <v>#N/A</v>
      </c>
      <c r="FP194" s="497" t="e">
        <f t="shared" si="5278"/>
        <v>#N/A</v>
      </c>
      <c r="FQ194" s="498" t="e">
        <f t="shared" si="5279"/>
        <v>#N/A</v>
      </c>
      <c r="FR194" s="498">
        <f t="shared" si="5235"/>
        <v>0</v>
      </c>
      <c r="FS194" s="498">
        <f t="shared" si="5236"/>
        <v>0</v>
      </c>
      <c r="FT194" s="498" t="e">
        <f t="shared" si="5280"/>
        <v>#N/A</v>
      </c>
      <c r="FU194" s="504">
        <f t="shared" si="5281"/>
        <v>0</v>
      </c>
      <c r="FV194" s="500">
        <f t="shared" si="5282"/>
        <v>0</v>
      </c>
      <c r="FY194" s="665"/>
      <c r="FZ194" s="666"/>
      <c r="GA194" s="667"/>
      <c r="GB194" s="668"/>
      <c r="GC194" s="669"/>
      <c r="GD194" s="719"/>
      <c r="GE194" s="1326"/>
      <c r="GF194" s="497" t="e">
        <f t="shared" si="5283"/>
        <v>#N/A</v>
      </c>
      <c r="GG194" s="497" t="e">
        <f t="shared" si="5284"/>
        <v>#N/A</v>
      </c>
      <c r="GH194" s="498" t="e">
        <f t="shared" si="5285"/>
        <v>#N/A</v>
      </c>
      <c r="GI194" s="498">
        <f t="shared" si="5237"/>
        <v>0</v>
      </c>
      <c r="GJ194" s="498">
        <f t="shared" si="5238"/>
        <v>0</v>
      </c>
      <c r="GK194" s="498" t="e">
        <f t="shared" si="5286"/>
        <v>#N/A</v>
      </c>
      <c r="GL194" s="504">
        <f t="shared" si="5287"/>
        <v>0</v>
      </c>
      <c r="GM194" s="500">
        <f t="shared" si="5288"/>
        <v>0</v>
      </c>
      <c r="GP194" s="665"/>
      <c r="GQ194" s="666"/>
      <c r="GR194" s="667"/>
      <c r="GS194" s="668"/>
      <c r="GT194" s="669"/>
      <c r="GU194" s="719"/>
      <c r="GV194" s="1326"/>
      <c r="GW194" s="497" t="e">
        <f t="shared" si="5289"/>
        <v>#N/A</v>
      </c>
      <c r="GX194" s="497" t="e">
        <f t="shared" si="5290"/>
        <v>#N/A</v>
      </c>
      <c r="GY194" s="498" t="e">
        <f t="shared" si="5291"/>
        <v>#N/A</v>
      </c>
      <c r="GZ194" s="498">
        <f t="shared" si="5239"/>
        <v>0</v>
      </c>
      <c r="HA194" s="498">
        <f t="shared" si="5240"/>
        <v>0</v>
      </c>
      <c r="HB194" s="498" t="e">
        <f t="shared" si="5292"/>
        <v>#N/A</v>
      </c>
      <c r="HC194" s="504">
        <f t="shared" si="5293"/>
        <v>0</v>
      </c>
      <c r="HD194" s="500">
        <f t="shared" si="5294"/>
        <v>0</v>
      </c>
      <c r="HG194" s="665"/>
      <c r="HH194" s="666"/>
      <c r="HI194" s="667"/>
      <c r="HJ194" s="668"/>
      <c r="HK194" s="669"/>
      <c r="HL194" s="719"/>
      <c r="HM194" s="1326"/>
      <c r="HN194" s="497" t="e">
        <f t="shared" si="5295"/>
        <v>#N/A</v>
      </c>
      <c r="HO194" s="497" t="e">
        <f t="shared" si="5296"/>
        <v>#N/A</v>
      </c>
      <c r="HP194" s="498" t="e">
        <f t="shared" si="5297"/>
        <v>#N/A</v>
      </c>
      <c r="HQ194" s="498">
        <f t="shared" si="5241"/>
        <v>0</v>
      </c>
      <c r="HR194" s="498">
        <f t="shared" si="5242"/>
        <v>0</v>
      </c>
      <c r="HS194" s="498" t="e">
        <f t="shared" si="5298"/>
        <v>#N/A</v>
      </c>
      <c r="HT194" s="504">
        <f t="shared" si="5299"/>
        <v>0</v>
      </c>
      <c r="HU194" s="500">
        <f t="shared" si="5300"/>
        <v>0</v>
      </c>
      <c r="HX194" s="665"/>
      <c r="HY194" s="666"/>
      <c r="HZ194" s="667"/>
      <c r="IA194" s="668"/>
      <c r="IB194" s="669"/>
      <c r="IC194" s="719"/>
      <c r="ID194" s="1326"/>
      <c r="IE194" s="497" t="e">
        <f t="shared" si="5301"/>
        <v>#N/A</v>
      </c>
      <c r="IF194" s="497" t="e">
        <f t="shared" si="5302"/>
        <v>#N/A</v>
      </c>
      <c r="IG194" s="498" t="e">
        <f t="shared" si="5303"/>
        <v>#N/A</v>
      </c>
      <c r="IH194" s="498">
        <f t="shared" si="5243"/>
        <v>0</v>
      </c>
      <c r="II194" s="498">
        <f t="shared" si="5244"/>
        <v>0</v>
      </c>
      <c r="IJ194" s="498" t="e">
        <f t="shared" si="5304"/>
        <v>#N/A</v>
      </c>
      <c r="IK194" s="504">
        <f t="shared" si="5305"/>
        <v>0</v>
      </c>
      <c r="IL194" s="500">
        <f t="shared" si="5306"/>
        <v>0</v>
      </c>
      <c r="IO194" s="665"/>
      <c r="IP194" s="666"/>
      <c r="IQ194" s="667"/>
      <c r="IR194" s="668"/>
      <c r="IS194" s="669"/>
      <c r="IT194" s="719"/>
      <c r="IU194" s="1326"/>
      <c r="IV194" s="497" t="e">
        <f t="shared" si="5307"/>
        <v>#N/A</v>
      </c>
      <c r="IW194" s="497" t="e">
        <f t="shared" si="5308"/>
        <v>#N/A</v>
      </c>
      <c r="IX194" s="498" t="e">
        <f t="shared" si="5309"/>
        <v>#N/A</v>
      </c>
      <c r="IY194" s="498">
        <f t="shared" si="5245"/>
        <v>0</v>
      </c>
      <c r="IZ194" s="498">
        <f t="shared" si="5246"/>
        <v>0</v>
      </c>
      <c r="JA194" s="498" t="e">
        <f t="shared" si="5310"/>
        <v>#N/A</v>
      </c>
      <c r="JB194" s="504">
        <f t="shared" si="5311"/>
        <v>0</v>
      </c>
      <c r="JC194" s="500">
        <f t="shared" si="5312"/>
        <v>0</v>
      </c>
      <c r="JF194" s="665"/>
      <c r="JG194" s="666"/>
      <c r="JH194" s="667"/>
      <c r="JI194" s="668"/>
      <c r="JJ194" s="669"/>
      <c r="JK194" s="719"/>
      <c r="JL194" s="1326"/>
      <c r="JM194" s="497" t="e">
        <f t="shared" si="5313"/>
        <v>#N/A</v>
      </c>
      <c r="JN194" s="497" t="e">
        <f t="shared" si="5314"/>
        <v>#N/A</v>
      </c>
      <c r="JO194" s="498" t="e">
        <f t="shared" si="5315"/>
        <v>#N/A</v>
      </c>
      <c r="JP194" s="498">
        <f t="shared" si="5247"/>
        <v>0</v>
      </c>
      <c r="JQ194" s="498">
        <f t="shared" si="5248"/>
        <v>0</v>
      </c>
      <c r="JR194" s="498" t="e">
        <f t="shared" si="5316"/>
        <v>#N/A</v>
      </c>
      <c r="JS194" s="504">
        <f t="shared" si="5317"/>
        <v>0</v>
      </c>
      <c r="JT194" s="500">
        <f t="shared" si="5318"/>
        <v>0</v>
      </c>
      <c r="JW194" s="665"/>
      <c r="JX194" s="666"/>
      <c r="JY194" s="667"/>
      <c r="JZ194" s="668"/>
      <c r="KA194" s="669"/>
      <c r="KB194" s="719"/>
      <c r="KC194" s="1326"/>
      <c r="KD194" s="497" t="e">
        <f t="shared" si="5319"/>
        <v>#N/A</v>
      </c>
      <c r="KE194" s="497" t="e">
        <f t="shared" si="5320"/>
        <v>#N/A</v>
      </c>
      <c r="KF194" s="498" t="e">
        <f t="shared" si="5321"/>
        <v>#N/A</v>
      </c>
      <c r="KG194" s="498">
        <f t="shared" si="5249"/>
        <v>0</v>
      </c>
      <c r="KH194" s="498">
        <f t="shared" si="5250"/>
        <v>0</v>
      </c>
      <c r="KI194" s="498" t="e">
        <f t="shared" si="5322"/>
        <v>#N/A</v>
      </c>
      <c r="KJ194" s="504">
        <f t="shared" si="5323"/>
        <v>0</v>
      </c>
      <c r="KK194" s="500">
        <f t="shared" si="5324"/>
        <v>0</v>
      </c>
      <c r="KN194" s="665"/>
      <c r="KO194" s="666"/>
      <c r="KP194" s="667"/>
      <c r="KQ194" s="668"/>
      <c r="KR194" s="669"/>
      <c r="KS194" s="719"/>
      <c r="KT194" s="1326"/>
      <c r="KU194" s="497" t="e">
        <f t="shared" si="5325"/>
        <v>#N/A</v>
      </c>
      <c r="KV194" s="497" t="e">
        <f t="shared" si="5326"/>
        <v>#N/A</v>
      </c>
      <c r="KW194" s="498" t="e">
        <f t="shared" si="5327"/>
        <v>#N/A</v>
      </c>
      <c r="KX194" s="498">
        <f t="shared" si="5251"/>
        <v>0</v>
      </c>
      <c r="KY194" s="498">
        <f t="shared" si="5252"/>
        <v>0</v>
      </c>
      <c r="KZ194" s="498" t="e">
        <f t="shared" si="5328"/>
        <v>#N/A</v>
      </c>
      <c r="LA194" s="504">
        <f t="shared" si="5329"/>
        <v>0</v>
      </c>
      <c r="LB194" s="500">
        <f t="shared" si="5330"/>
        <v>0</v>
      </c>
      <c r="LE194" s="665"/>
      <c r="LF194" s="666"/>
      <c r="LG194" s="667"/>
      <c r="LH194" s="668"/>
      <c r="LI194" s="669"/>
      <c r="LJ194" s="719"/>
      <c r="LK194" s="1326"/>
      <c r="LL194" s="497" t="e">
        <f t="shared" si="5331"/>
        <v>#N/A</v>
      </c>
      <c r="LM194" s="497" t="e">
        <f t="shared" si="5332"/>
        <v>#N/A</v>
      </c>
      <c r="LN194" s="498" t="e">
        <f t="shared" si="5333"/>
        <v>#N/A</v>
      </c>
      <c r="LO194" s="498">
        <f t="shared" si="5253"/>
        <v>0</v>
      </c>
      <c r="LP194" s="498">
        <f t="shared" si="5254"/>
        <v>0</v>
      </c>
      <c r="LQ194" s="498" t="e">
        <f t="shared" si="5334"/>
        <v>#N/A</v>
      </c>
      <c r="LR194" s="504">
        <f t="shared" si="5335"/>
        <v>0</v>
      </c>
      <c r="LS194" s="500">
        <f t="shared" si="5336"/>
        <v>0</v>
      </c>
      <c r="LV194" s="665"/>
      <c r="LW194" s="666"/>
      <c r="LX194" s="667"/>
      <c r="LY194" s="668"/>
      <c r="LZ194" s="669"/>
      <c r="MA194" s="719"/>
      <c r="MB194" s="1326"/>
      <c r="MC194" s="497" t="e">
        <f t="shared" si="5337"/>
        <v>#N/A</v>
      </c>
      <c r="MD194" s="497" t="e">
        <f t="shared" si="5338"/>
        <v>#N/A</v>
      </c>
      <c r="ME194" s="498" t="e">
        <f t="shared" si="5339"/>
        <v>#N/A</v>
      </c>
      <c r="MF194" s="498">
        <f t="shared" si="5255"/>
        <v>0</v>
      </c>
      <c r="MG194" s="498">
        <f t="shared" si="5256"/>
        <v>0</v>
      </c>
      <c r="MH194" s="498" t="e">
        <f t="shared" si="5340"/>
        <v>#N/A</v>
      </c>
      <c r="MI194" s="504">
        <f t="shared" si="5341"/>
        <v>0</v>
      </c>
      <c r="MJ194" s="500">
        <f t="shared" si="5342"/>
        <v>0</v>
      </c>
      <c r="MM194" s="665"/>
      <c r="MN194" s="666"/>
      <c r="MO194" s="667"/>
      <c r="MP194" s="668"/>
      <c r="MQ194" s="669"/>
      <c r="MR194" s="719"/>
      <c r="MS194" s="1326"/>
      <c r="MT194" s="497" t="e">
        <f t="shared" si="5343"/>
        <v>#N/A</v>
      </c>
      <c r="MU194" s="497" t="e">
        <f t="shared" si="5344"/>
        <v>#N/A</v>
      </c>
      <c r="MV194" s="498" t="e">
        <f t="shared" si="5345"/>
        <v>#N/A</v>
      </c>
      <c r="MW194" s="498">
        <f t="shared" si="5257"/>
        <v>0</v>
      </c>
      <c r="MX194" s="498">
        <f t="shared" si="5258"/>
        <v>0</v>
      </c>
      <c r="MY194" s="498" t="e">
        <f t="shared" si="5346"/>
        <v>#N/A</v>
      </c>
      <c r="MZ194" s="504">
        <f t="shared" si="5347"/>
        <v>0</v>
      </c>
      <c r="NA194" s="500">
        <f t="shared" si="5348"/>
        <v>0</v>
      </c>
      <c r="ND194" s="665"/>
      <c r="NE194" s="666"/>
      <c r="NF194" s="667"/>
      <c r="NG194" s="668"/>
      <c r="NH194" s="669"/>
      <c r="NI194" s="719"/>
      <c r="NJ194" s="1326"/>
      <c r="NK194" s="497" t="e">
        <f t="shared" si="5349"/>
        <v>#N/A</v>
      </c>
      <c r="NL194" s="497" t="e">
        <f t="shared" si="5350"/>
        <v>#N/A</v>
      </c>
      <c r="NM194" s="498" t="e">
        <f t="shared" si="5351"/>
        <v>#N/A</v>
      </c>
      <c r="NN194" s="498">
        <f t="shared" si="5259"/>
        <v>0</v>
      </c>
      <c r="NO194" s="498">
        <f t="shared" si="5260"/>
        <v>0</v>
      </c>
      <c r="NP194" s="498" t="e">
        <f t="shared" si="5352"/>
        <v>#N/A</v>
      </c>
      <c r="NQ194" s="504">
        <f t="shared" si="5353"/>
        <v>0</v>
      </c>
      <c r="NR194" s="500">
        <f t="shared" si="5354"/>
        <v>0</v>
      </c>
      <c r="NU194" s="665"/>
      <c r="NV194" s="666"/>
      <c r="NW194" s="667"/>
      <c r="NX194" s="668"/>
      <c r="NY194" s="669"/>
      <c r="NZ194" s="719"/>
      <c r="OA194" s="1326"/>
      <c r="OB194" s="497" t="e">
        <f t="shared" si="5355"/>
        <v>#N/A</v>
      </c>
      <c r="OC194" s="497" t="e">
        <f t="shared" si="5356"/>
        <v>#N/A</v>
      </c>
      <c r="OD194" s="498" t="e">
        <f t="shared" si="5357"/>
        <v>#N/A</v>
      </c>
      <c r="OE194" s="498">
        <f t="shared" si="5261"/>
        <v>0</v>
      </c>
      <c r="OF194" s="498">
        <f t="shared" si="5262"/>
        <v>0</v>
      </c>
      <c r="OG194" s="498" t="e">
        <f t="shared" si="5358"/>
        <v>#N/A</v>
      </c>
      <c r="OH194" s="504">
        <f t="shared" si="5359"/>
        <v>0</v>
      </c>
      <c r="OI194" s="500">
        <f t="shared" si="5360"/>
        <v>0</v>
      </c>
      <c r="OL194" s="665"/>
      <c r="OM194" s="666"/>
      <c r="ON194" s="667"/>
      <c r="OO194" s="668"/>
      <c r="OP194" s="669"/>
      <c r="OQ194" s="719"/>
      <c r="OR194" s="1326"/>
      <c r="OS194" s="497" t="e">
        <f t="shared" si="5361"/>
        <v>#N/A</v>
      </c>
      <c r="OT194" s="497" t="e">
        <f t="shared" si="5362"/>
        <v>#N/A</v>
      </c>
      <c r="OU194" s="498" t="e">
        <f t="shared" si="5363"/>
        <v>#N/A</v>
      </c>
      <c r="OV194" s="498">
        <f t="shared" si="5263"/>
        <v>0</v>
      </c>
      <c r="OW194" s="498">
        <f t="shared" si="5264"/>
        <v>0</v>
      </c>
      <c r="OX194" s="498" t="e">
        <f t="shared" si="5364"/>
        <v>#N/A</v>
      </c>
      <c r="OY194" s="504">
        <f t="shared" si="5365"/>
        <v>0</v>
      </c>
      <c r="OZ194" s="500">
        <f t="shared" si="5366"/>
        <v>0</v>
      </c>
      <c r="PC194" s="665"/>
      <c r="PD194" s="666"/>
      <c r="PE194" s="667"/>
      <c r="PF194" s="668"/>
      <c r="PG194" s="669"/>
      <c r="PH194" s="719"/>
      <c r="PI194" s="1326"/>
      <c r="PJ194" s="497" t="e">
        <f t="shared" si="5367"/>
        <v>#N/A</v>
      </c>
      <c r="PK194" s="497" t="e">
        <f t="shared" si="5368"/>
        <v>#N/A</v>
      </c>
      <c r="PL194" s="498" t="e">
        <f t="shared" si="5369"/>
        <v>#N/A</v>
      </c>
      <c r="PM194" s="498">
        <f t="shared" si="5265"/>
        <v>0</v>
      </c>
      <c r="PN194" s="498">
        <f t="shared" si="5266"/>
        <v>0</v>
      </c>
      <c r="PO194" s="498" t="e">
        <f t="shared" si="5370"/>
        <v>#N/A</v>
      </c>
      <c r="PP194" s="504">
        <f t="shared" si="5371"/>
        <v>0</v>
      </c>
      <c r="PQ194" s="500">
        <f t="shared" si="5372"/>
        <v>0</v>
      </c>
      <c r="PT194" s="665"/>
      <c r="PU194" s="666"/>
      <c r="PV194" s="667"/>
      <c r="PW194" s="668"/>
      <c r="PX194" s="669"/>
      <c r="PY194" s="719"/>
      <c r="PZ194" s="1326"/>
      <c r="QA194" s="497" t="e">
        <f t="shared" si="5373"/>
        <v>#N/A</v>
      </c>
      <c r="QB194" s="497" t="e">
        <f t="shared" si="5374"/>
        <v>#N/A</v>
      </c>
      <c r="QC194" s="498" t="e">
        <f t="shared" si="5375"/>
        <v>#N/A</v>
      </c>
      <c r="QD194" s="498">
        <f t="shared" si="5267"/>
        <v>0</v>
      </c>
      <c r="QE194" s="498">
        <f t="shared" si="5268"/>
        <v>0</v>
      </c>
      <c r="QF194" s="498" t="e">
        <f t="shared" si="5376"/>
        <v>#N/A</v>
      </c>
      <c r="QG194" s="504">
        <f t="shared" si="5377"/>
        <v>0</v>
      </c>
      <c r="QH194" s="500">
        <f t="shared" si="5378"/>
        <v>0</v>
      </c>
      <c r="QK194" s="665"/>
      <c r="QL194" s="666"/>
      <c r="QM194" s="667"/>
      <c r="QN194" s="668"/>
      <c r="QO194" s="669"/>
      <c r="QP194" s="719"/>
      <c r="QQ194" s="1326"/>
      <c r="QR194" s="497" t="e">
        <f t="shared" si="5379"/>
        <v>#N/A</v>
      </c>
      <c r="QS194" s="497" t="e">
        <f t="shared" si="5380"/>
        <v>#N/A</v>
      </c>
      <c r="QT194" s="498" t="e">
        <f t="shared" si="5381"/>
        <v>#N/A</v>
      </c>
      <c r="QU194" s="498">
        <f t="shared" si="5269"/>
        <v>0</v>
      </c>
      <c r="QV194" s="498">
        <f t="shared" si="5270"/>
        <v>0</v>
      </c>
      <c r="QW194" s="498" t="e">
        <f t="shared" si="5382"/>
        <v>#N/A</v>
      </c>
      <c r="QX194" s="504">
        <f t="shared" si="5383"/>
        <v>0</v>
      </c>
      <c r="QY194" s="500">
        <f t="shared" si="5384"/>
        <v>0</v>
      </c>
      <c r="RB194" s="381"/>
      <c r="RC194" s="382"/>
      <c r="RD194" s="383"/>
      <c r="RE194" s="384"/>
      <c r="RF194" s="385"/>
      <c r="RG194" s="386"/>
      <c r="RH194" s="386"/>
      <c r="RI194" s="497"/>
      <c r="RJ194" s="497"/>
      <c r="RK194" s="501"/>
      <c r="RL194" s="501"/>
      <c r="RM194" s="501"/>
      <c r="RN194" s="501"/>
      <c r="RO194" s="502"/>
      <c r="RP194" s="503"/>
      <c r="RS194" s="381"/>
      <c r="RT194" s="382"/>
      <c r="RU194" s="383"/>
      <c r="RV194" s="384"/>
      <c r="RW194" s="385"/>
      <c r="RX194" s="386"/>
      <c r="RY194" s="386"/>
      <c r="RZ194" s="497"/>
      <c r="SA194" s="497"/>
      <c r="SB194" s="501"/>
      <c r="SC194" s="501"/>
      <c r="SD194" s="501"/>
      <c r="SE194" s="501"/>
      <c r="SF194" s="502"/>
      <c r="SG194" s="503"/>
      <c r="SJ194" s="381"/>
      <c r="SK194" s="382"/>
      <c r="SL194" s="383"/>
      <c r="SM194" s="384"/>
      <c r="SN194" s="385"/>
      <c r="SO194" s="386"/>
      <c r="SP194" s="386"/>
      <c r="SQ194" s="497"/>
      <c r="SR194" s="497"/>
      <c r="SS194" s="501"/>
      <c r="ST194" s="501"/>
      <c r="SU194" s="501"/>
      <c r="SV194" s="501"/>
      <c r="SW194" s="502"/>
      <c r="SX194" s="503"/>
    </row>
    <row r="195" spans="2:518" ht="31.5" hidden="1" customHeight="1" thickTop="1" thickBot="1">
      <c r="B195" s="577"/>
      <c r="C195" s="578"/>
      <c r="D195" s="579"/>
      <c r="E195" s="580"/>
      <c r="F195" s="581"/>
      <c r="G195" s="582"/>
      <c r="H195" s="595"/>
      <c r="K195" s="577"/>
      <c r="L195" s="767"/>
      <c r="M195" s="579"/>
      <c r="N195" s="580"/>
      <c r="O195" s="768"/>
      <c r="P195" s="582"/>
      <c r="Q195" s="1326"/>
      <c r="R195" s="497"/>
      <c r="S195" s="497"/>
      <c r="T195" s="498"/>
      <c r="U195" s="498"/>
      <c r="V195" s="498"/>
      <c r="W195" s="498"/>
      <c r="X195" s="504"/>
      <c r="Y195" s="500"/>
      <c r="Z195" s="486"/>
      <c r="AA195" s="486"/>
      <c r="AB195" s="577"/>
      <c r="AC195" s="767"/>
      <c r="AD195" s="579"/>
      <c r="AE195" s="580"/>
      <c r="AF195" s="768"/>
      <c r="AG195" s="582"/>
      <c r="AH195" s="1326"/>
      <c r="AI195" s="497"/>
      <c r="AJ195" s="497"/>
      <c r="AK195" s="498"/>
      <c r="AL195" s="498"/>
      <c r="AM195" s="498"/>
      <c r="AN195" s="498"/>
      <c r="AO195" s="504"/>
      <c r="AP195" s="500"/>
      <c r="AQ195" s="486"/>
      <c r="AR195" s="486"/>
      <c r="AS195" s="577"/>
      <c r="AT195" s="767"/>
      <c r="AU195" s="579"/>
      <c r="AV195" s="580"/>
      <c r="AW195" s="768"/>
      <c r="AX195" s="582"/>
      <c r="AY195" s="1326"/>
      <c r="AZ195" s="497"/>
      <c r="BA195" s="497"/>
      <c r="BB195" s="498"/>
      <c r="BC195" s="498"/>
      <c r="BD195" s="498"/>
      <c r="BE195" s="498"/>
      <c r="BF195" s="504"/>
      <c r="BG195" s="500"/>
      <c r="BJ195" s="577"/>
      <c r="BK195" s="767"/>
      <c r="BL195" s="579"/>
      <c r="BM195" s="580"/>
      <c r="BN195" s="768"/>
      <c r="BO195" s="582"/>
      <c r="BP195" s="1326"/>
      <c r="BQ195" s="497"/>
      <c r="BR195" s="497"/>
      <c r="BS195" s="498"/>
      <c r="BT195" s="498"/>
      <c r="BU195" s="498"/>
      <c r="BV195" s="498"/>
      <c r="BW195" s="504"/>
      <c r="BX195" s="500"/>
      <c r="CA195" s="577"/>
      <c r="CB195" s="767"/>
      <c r="CC195" s="579"/>
      <c r="CD195" s="580"/>
      <c r="CE195" s="768"/>
      <c r="CF195" s="582"/>
      <c r="CG195" s="1326"/>
      <c r="CH195" s="497"/>
      <c r="CI195" s="497"/>
      <c r="CJ195" s="498"/>
      <c r="CK195" s="498"/>
      <c r="CL195" s="498"/>
      <c r="CM195" s="498"/>
      <c r="CN195" s="504"/>
      <c r="CO195" s="500"/>
      <c r="CR195" s="577"/>
      <c r="CS195" s="767"/>
      <c r="CT195" s="579"/>
      <c r="CU195" s="580"/>
      <c r="CV195" s="768"/>
      <c r="CW195" s="582"/>
      <c r="CX195" s="1326"/>
      <c r="CY195" s="497"/>
      <c r="CZ195" s="497"/>
      <c r="DA195" s="498"/>
      <c r="DB195" s="498"/>
      <c r="DC195" s="498"/>
      <c r="DD195" s="498"/>
      <c r="DE195" s="504"/>
      <c r="DF195" s="500"/>
      <c r="DI195" s="577"/>
      <c r="DJ195" s="767"/>
      <c r="DK195" s="579"/>
      <c r="DL195" s="580"/>
      <c r="DM195" s="768"/>
      <c r="DN195" s="582"/>
      <c r="DO195" s="1326"/>
      <c r="DP195" s="497"/>
      <c r="DQ195" s="497"/>
      <c r="DR195" s="498"/>
      <c r="DS195" s="498"/>
      <c r="DT195" s="498"/>
      <c r="DU195" s="498"/>
      <c r="DV195" s="504"/>
      <c r="DW195" s="500"/>
      <c r="DZ195" s="577"/>
      <c r="EA195" s="767"/>
      <c r="EB195" s="579"/>
      <c r="EC195" s="580"/>
      <c r="ED195" s="768"/>
      <c r="EE195" s="582"/>
      <c r="EF195" s="1326"/>
      <c r="EG195" s="497"/>
      <c r="EH195" s="497"/>
      <c r="EI195" s="498"/>
      <c r="EJ195" s="498"/>
      <c r="EK195" s="498"/>
      <c r="EL195" s="498"/>
      <c r="EM195" s="504"/>
      <c r="EN195" s="500"/>
      <c r="EQ195" s="665"/>
      <c r="ER195" s="666"/>
      <c r="ES195" s="667"/>
      <c r="ET195" s="668"/>
      <c r="EU195" s="669"/>
      <c r="EV195" s="719"/>
      <c r="EW195" s="1326"/>
      <c r="EX195" s="497" t="e">
        <f t="shared" si="5271"/>
        <v>#N/A</v>
      </c>
      <c r="EY195" s="497" t="e">
        <f t="shared" si="5272"/>
        <v>#N/A</v>
      </c>
      <c r="EZ195" s="498" t="e">
        <f t="shared" si="5273"/>
        <v>#N/A</v>
      </c>
      <c r="FA195" s="498">
        <f t="shared" si="5233"/>
        <v>0</v>
      </c>
      <c r="FB195" s="498">
        <f t="shared" si="5234"/>
        <v>0</v>
      </c>
      <c r="FC195" s="498" t="e">
        <f t="shared" si="5274"/>
        <v>#N/A</v>
      </c>
      <c r="FD195" s="504">
        <f t="shared" si="5275"/>
        <v>0</v>
      </c>
      <c r="FE195" s="500">
        <f t="shared" si="5276"/>
        <v>0</v>
      </c>
      <c r="FH195" s="665"/>
      <c r="FI195" s="666"/>
      <c r="FJ195" s="667"/>
      <c r="FK195" s="668"/>
      <c r="FL195" s="669"/>
      <c r="FM195" s="719"/>
      <c r="FN195" s="1326"/>
      <c r="FO195" s="497" t="e">
        <f t="shared" si="5277"/>
        <v>#N/A</v>
      </c>
      <c r="FP195" s="497" t="e">
        <f t="shared" si="5278"/>
        <v>#N/A</v>
      </c>
      <c r="FQ195" s="498" t="e">
        <f t="shared" si="5279"/>
        <v>#N/A</v>
      </c>
      <c r="FR195" s="498">
        <f t="shared" si="5235"/>
        <v>0</v>
      </c>
      <c r="FS195" s="498">
        <f t="shared" si="5236"/>
        <v>0</v>
      </c>
      <c r="FT195" s="498" t="e">
        <f t="shared" si="5280"/>
        <v>#N/A</v>
      </c>
      <c r="FU195" s="504">
        <f t="shared" si="5281"/>
        <v>0</v>
      </c>
      <c r="FV195" s="500">
        <f t="shared" si="5282"/>
        <v>0</v>
      </c>
      <c r="FY195" s="665"/>
      <c r="FZ195" s="666"/>
      <c r="GA195" s="667"/>
      <c r="GB195" s="668"/>
      <c r="GC195" s="669"/>
      <c r="GD195" s="719"/>
      <c r="GE195" s="1326"/>
      <c r="GF195" s="497" t="e">
        <f t="shared" si="5283"/>
        <v>#N/A</v>
      </c>
      <c r="GG195" s="497" t="e">
        <f t="shared" si="5284"/>
        <v>#N/A</v>
      </c>
      <c r="GH195" s="498" t="e">
        <f t="shared" si="5285"/>
        <v>#N/A</v>
      </c>
      <c r="GI195" s="498">
        <f t="shared" si="5237"/>
        <v>0</v>
      </c>
      <c r="GJ195" s="498">
        <f t="shared" si="5238"/>
        <v>0</v>
      </c>
      <c r="GK195" s="498" t="e">
        <f t="shared" si="5286"/>
        <v>#N/A</v>
      </c>
      <c r="GL195" s="504">
        <f t="shared" si="5287"/>
        <v>0</v>
      </c>
      <c r="GM195" s="500">
        <f t="shared" si="5288"/>
        <v>0</v>
      </c>
      <c r="GP195" s="665"/>
      <c r="GQ195" s="666"/>
      <c r="GR195" s="667"/>
      <c r="GS195" s="668"/>
      <c r="GT195" s="669"/>
      <c r="GU195" s="719"/>
      <c r="GV195" s="1326"/>
      <c r="GW195" s="497" t="e">
        <f t="shared" si="5289"/>
        <v>#N/A</v>
      </c>
      <c r="GX195" s="497" t="e">
        <f t="shared" si="5290"/>
        <v>#N/A</v>
      </c>
      <c r="GY195" s="498" t="e">
        <f t="shared" si="5291"/>
        <v>#N/A</v>
      </c>
      <c r="GZ195" s="498">
        <f t="shared" si="5239"/>
        <v>0</v>
      </c>
      <c r="HA195" s="498">
        <f t="shared" si="5240"/>
        <v>0</v>
      </c>
      <c r="HB195" s="498" t="e">
        <f t="shared" si="5292"/>
        <v>#N/A</v>
      </c>
      <c r="HC195" s="504">
        <f t="shared" si="5293"/>
        <v>0</v>
      </c>
      <c r="HD195" s="500">
        <f t="shared" si="5294"/>
        <v>0</v>
      </c>
      <c r="HG195" s="665"/>
      <c r="HH195" s="666"/>
      <c r="HI195" s="667"/>
      <c r="HJ195" s="668"/>
      <c r="HK195" s="669"/>
      <c r="HL195" s="719"/>
      <c r="HM195" s="1326"/>
      <c r="HN195" s="497" t="e">
        <f t="shared" si="5295"/>
        <v>#N/A</v>
      </c>
      <c r="HO195" s="497" t="e">
        <f t="shared" si="5296"/>
        <v>#N/A</v>
      </c>
      <c r="HP195" s="498" t="e">
        <f t="shared" si="5297"/>
        <v>#N/A</v>
      </c>
      <c r="HQ195" s="498">
        <f t="shared" si="5241"/>
        <v>0</v>
      </c>
      <c r="HR195" s="498">
        <f t="shared" si="5242"/>
        <v>0</v>
      </c>
      <c r="HS195" s="498" t="e">
        <f t="shared" si="5298"/>
        <v>#N/A</v>
      </c>
      <c r="HT195" s="504">
        <f t="shared" si="5299"/>
        <v>0</v>
      </c>
      <c r="HU195" s="500">
        <f t="shared" si="5300"/>
        <v>0</v>
      </c>
      <c r="HX195" s="665"/>
      <c r="HY195" s="666"/>
      <c r="HZ195" s="667"/>
      <c r="IA195" s="668"/>
      <c r="IB195" s="669"/>
      <c r="IC195" s="719"/>
      <c r="ID195" s="1326"/>
      <c r="IE195" s="497" t="e">
        <f t="shared" si="5301"/>
        <v>#N/A</v>
      </c>
      <c r="IF195" s="497" t="e">
        <f t="shared" si="5302"/>
        <v>#N/A</v>
      </c>
      <c r="IG195" s="498" t="e">
        <f t="shared" si="5303"/>
        <v>#N/A</v>
      </c>
      <c r="IH195" s="498">
        <f t="shared" si="5243"/>
        <v>0</v>
      </c>
      <c r="II195" s="498">
        <f t="shared" si="5244"/>
        <v>0</v>
      </c>
      <c r="IJ195" s="498" t="e">
        <f t="shared" si="5304"/>
        <v>#N/A</v>
      </c>
      <c r="IK195" s="504">
        <f t="shared" si="5305"/>
        <v>0</v>
      </c>
      <c r="IL195" s="500">
        <f t="shared" si="5306"/>
        <v>0</v>
      </c>
      <c r="IO195" s="665"/>
      <c r="IP195" s="666"/>
      <c r="IQ195" s="667"/>
      <c r="IR195" s="668"/>
      <c r="IS195" s="669"/>
      <c r="IT195" s="719"/>
      <c r="IU195" s="1326"/>
      <c r="IV195" s="497" t="e">
        <f t="shared" si="5307"/>
        <v>#N/A</v>
      </c>
      <c r="IW195" s="497" t="e">
        <f t="shared" si="5308"/>
        <v>#N/A</v>
      </c>
      <c r="IX195" s="498" t="e">
        <f t="shared" si="5309"/>
        <v>#N/A</v>
      </c>
      <c r="IY195" s="498">
        <f t="shared" si="5245"/>
        <v>0</v>
      </c>
      <c r="IZ195" s="498">
        <f t="shared" si="5246"/>
        <v>0</v>
      </c>
      <c r="JA195" s="498" t="e">
        <f t="shared" si="5310"/>
        <v>#N/A</v>
      </c>
      <c r="JB195" s="504">
        <f t="shared" si="5311"/>
        <v>0</v>
      </c>
      <c r="JC195" s="500">
        <f t="shared" si="5312"/>
        <v>0</v>
      </c>
      <c r="JF195" s="665"/>
      <c r="JG195" s="666"/>
      <c r="JH195" s="667"/>
      <c r="JI195" s="668"/>
      <c r="JJ195" s="669"/>
      <c r="JK195" s="719"/>
      <c r="JL195" s="1326"/>
      <c r="JM195" s="497" t="e">
        <f t="shared" si="5313"/>
        <v>#N/A</v>
      </c>
      <c r="JN195" s="497" t="e">
        <f t="shared" si="5314"/>
        <v>#N/A</v>
      </c>
      <c r="JO195" s="498" t="e">
        <f t="shared" si="5315"/>
        <v>#N/A</v>
      </c>
      <c r="JP195" s="498">
        <f t="shared" si="5247"/>
        <v>0</v>
      </c>
      <c r="JQ195" s="498">
        <f t="shared" si="5248"/>
        <v>0</v>
      </c>
      <c r="JR195" s="498" t="e">
        <f t="shared" si="5316"/>
        <v>#N/A</v>
      </c>
      <c r="JS195" s="504">
        <f t="shared" si="5317"/>
        <v>0</v>
      </c>
      <c r="JT195" s="500">
        <f t="shared" si="5318"/>
        <v>0</v>
      </c>
      <c r="JW195" s="665"/>
      <c r="JX195" s="666"/>
      <c r="JY195" s="667"/>
      <c r="JZ195" s="668"/>
      <c r="KA195" s="669"/>
      <c r="KB195" s="719"/>
      <c r="KC195" s="1326"/>
      <c r="KD195" s="497" t="e">
        <f t="shared" si="5319"/>
        <v>#N/A</v>
      </c>
      <c r="KE195" s="497" t="e">
        <f t="shared" si="5320"/>
        <v>#N/A</v>
      </c>
      <c r="KF195" s="498" t="e">
        <f t="shared" si="5321"/>
        <v>#N/A</v>
      </c>
      <c r="KG195" s="498">
        <f t="shared" si="5249"/>
        <v>0</v>
      </c>
      <c r="KH195" s="498">
        <f t="shared" si="5250"/>
        <v>0</v>
      </c>
      <c r="KI195" s="498" t="e">
        <f t="shared" si="5322"/>
        <v>#N/A</v>
      </c>
      <c r="KJ195" s="504">
        <f t="shared" si="5323"/>
        <v>0</v>
      </c>
      <c r="KK195" s="500">
        <f t="shared" si="5324"/>
        <v>0</v>
      </c>
      <c r="KN195" s="665"/>
      <c r="KO195" s="666"/>
      <c r="KP195" s="667"/>
      <c r="KQ195" s="668"/>
      <c r="KR195" s="669"/>
      <c r="KS195" s="719"/>
      <c r="KT195" s="1326"/>
      <c r="KU195" s="497" t="e">
        <f t="shared" si="5325"/>
        <v>#N/A</v>
      </c>
      <c r="KV195" s="497" t="e">
        <f t="shared" si="5326"/>
        <v>#N/A</v>
      </c>
      <c r="KW195" s="498" t="e">
        <f t="shared" si="5327"/>
        <v>#N/A</v>
      </c>
      <c r="KX195" s="498">
        <f t="shared" si="5251"/>
        <v>0</v>
      </c>
      <c r="KY195" s="498">
        <f t="shared" si="5252"/>
        <v>0</v>
      </c>
      <c r="KZ195" s="498" t="e">
        <f t="shared" si="5328"/>
        <v>#N/A</v>
      </c>
      <c r="LA195" s="504">
        <f t="shared" si="5329"/>
        <v>0</v>
      </c>
      <c r="LB195" s="500">
        <f t="shared" si="5330"/>
        <v>0</v>
      </c>
      <c r="LE195" s="665"/>
      <c r="LF195" s="666"/>
      <c r="LG195" s="667"/>
      <c r="LH195" s="668"/>
      <c r="LI195" s="669"/>
      <c r="LJ195" s="719"/>
      <c r="LK195" s="1326"/>
      <c r="LL195" s="497" t="e">
        <f t="shared" si="5331"/>
        <v>#N/A</v>
      </c>
      <c r="LM195" s="497" t="e">
        <f t="shared" si="5332"/>
        <v>#N/A</v>
      </c>
      <c r="LN195" s="498" t="e">
        <f t="shared" si="5333"/>
        <v>#N/A</v>
      </c>
      <c r="LO195" s="498">
        <f t="shared" si="5253"/>
        <v>0</v>
      </c>
      <c r="LP195" s="498">
        <f t="shared" si="5254"/>
        <v>0</v>
      </c>
      <c r="LQ195" s="498" t="e">
        <f t="shared" si="5334"/>
        <v>#N/A</v>
      </c>
      <c r="LR195" s="504">
        <f t="shared" si="5335"/>
        <v>0</v>
      </c>
      <c r="LS195" s="500">
        <f t="shared" si="5336"/>
        <v>0</v>
      </c>
      <c r="LV195" s="665"/>
      <c r="LW195" s="666"/>
      <c r="LX195" s="667"/>
      <c r="LY195" s="668"/>
      <c r="LZ195" s="669"/>
      <c r="MA195" s="719"/>
      <c r="MB195" s="1326"/>
      <c r="MC195" s="497" t="e">
        <f t="shared" si="5337"/>
        <v>#N/A</v>
      </c>
      <c r="MD195" s="497" t="e">
        <f t="shared" si="5338"/>
        <v>#N/A</v>
      </c>
      <c r="ME195" s="498" t="e">
        <f t="shared" si="5339"/>
        <v>#N/A</v>
      </c>
      <c r="MF195" s="498">
        <f t="shared" si="5255"/>
        <v>0</v>
      </c>
      <c r="MG195" s="498">
        <f t="shared" si="5256"/>
        <v>0</v>
      </c>
      <c r="MH195" s="498" t="e">
        <f t="shared" si="5340"/>
        <v>#N/A</v>
      </c>
      <c r="MI195" s="504">
        <f t="shared" si="5341"/>
        <v>0</v>
      </c>
      <c r="MJ195" s="500">
        <f t="shared" si="5342"/>
        <v>0</v>
      </c>
      <c r="MM195" s="665"/>
      <c r="MN195" s="666"/>
      <c r="MO195" s="667"/>
      <c r="MP195" s="668"/>
      <c r="MQ195" s="669"/>
      <c r="MR195" s="719"/>
      <c r="MS195" s="1326"/>
      <c r="MT195" s="497" t="e">
        <f t="shared" si="5343"/>
        <v>#N/A</v>
      </c>
      <c r="MU195" s="497" t="e">
        <f t="shared" si="5344"/>
        <v>#N/A</v>
      </c>
      <c r="MV195" s="498" t="e">
        <f t="shared" si="5345"/>
        <v>#N/A</v>
      </c>
      <c r="MW195" s="498">
        <f t="shared" si="5257"/>
        <v>0</v>
      </c>
      <c r="MX195" s="498">
        <f t="shared" si="5258"/>
        <v>0</v>
      </c>
      <c r="MY195" s="498" t="e">
        <f t="shared" si="5346"/>
        <v>#N/A</v>
      </c>
      <c r="MZ195" s="504">
        <f t="shared" si="5347"/>
        <v>0</v>
      </c>
      <c r="NA195" s="500">
        <f t="shared" si="5348"/>
        <v>0</v>
      </c>
      <c r="ND195" s="665"/>
      <c r="NE195" s="666"/>
      <c r="NF195" s="667"/>
      <c r="NG195" s="668"/>
      <c r="NH195" s="669"/>
      <c r="NI195" s="719"/>
      <c r="NJ195" s="1326"/>
      <c r="NK195" s="497" t="e">
        <f t="shared" si="5349"/>
        <v>#N/A</v>
      </c>
      <c r="NL195" s="497" t="e">
        <f t="shared" si="5350"/>
        <v>#N/A</v>
      </c>
      <c r="NM195" s="498" t="e">
        <f t="shared" si="5351"/>
        <v>#N/A</v>
      </c>
      <c r="NN195" s="498">
        <f t="shared" si="5259"/>
        <v>0</v>
      </c>
      <c r="NO195" s="498">
        <f t="shared" si="5260"/>
        <v>0</v>
      </c>
      <c r="NP195" s="498" t="e">
        <f t="shared" si="5352"/>
        <v>#N/A</v>
      </c>
      <c r="NQ195" s="504">
        <f t="shared" si="5353"/>
        <v>0</v>
      </c>
      <c r="NR195" s="500">
        <f t="shared" si="5354"/>
        <v>0</v>
      </c>
      <c r="NU195" s="665"/>
      <c r="NV195" s="666"/>
      <c r="NW195" s="667"/>
      <c r="NX195" s="668"/>
      <c r="NY195" s="669"/>
      <c r="NZ195" s="719"/>
      <c r="OA195" s="1326"/>
      <c r="OB195" s="497" t="e">
        <f t="shared" si="5355"/>
        <v>#N/A</v>
      </c>
      <c r="OC195" s="497" t="e">
        <f t="shared" si="5356"/>
        <v>#N/A</v>
      </c>
      <c r="OD195" s="498" t="e">
        <f t="shared" si="5357"/>
        <v>#N/A</v>
      </c>
      <c r="OE195" s="498">
        <f t="shared" si="5261"/>
        <v>0</v>
      </c>
      <c r="OF195" s="498">
        <f t="shared" si="5262"/>
        <v>0</v>
      </c>
      <c r="OG195" s="498" t="e">
        <f t="shared" si="5358"/>
        <v>#N/A</v>
      </c>
      <c r="OH195" s="504">
        <f t="shared" si="5359"/>
        <v>0</v>
      </c>
      <c r="OI195" s="500">
        <f t="shared" si="5360"/>
        <v>0</v>
      </c>
      <c r="OL195" s="665"/>
      <c r="OM195" s="666"/>
      <c r="ON195" s="667"/>
      <c r="OO195" s="668"/>
      <c r="OP195" s="669"/>
      <c r="OQ195" s="719"/>
      <c r="OR195" s="1326"/>
      <c r="OS195" s="497" t="e">
        <f t="shared" si="5361"/>
        <v>#N/A</v>
      </c>
      <c r="OT195" s="497" t="e">
        <f t="shared" si="5362"/>
        <v>#N/A</v>
      </c>
      <c r="OU195" s="498" t="e">
        <f t="shared" si="5363"/>
        <v>#N/A</v>
      </c>
      <c r="OV195" s="498">
        <f t="shared" si="5263"/>
        <v>0</v>
      </c>
      <c r="OW195" s="498">
        <f t="shared" si="5264"/>
        <v>0</v>
      </c>
      <c r="OX195" s="498" t="e">
        <f t="shared" si="5364"/>
        <v>#N/A</v>
      </c>
      <c r="OY195" s="504">
        <f t="shared" si="5365"/>
        <v>0</v>
      </c>
      <c r="OZ195" s="500">
        <f t="shared" si="5366"/>
        <v>0</v>
      </c>
      <c r="PC195" s="665"/>
      <c r="PD195" s="666"/>
      <c r="PE195" s="667"/>
      <c r="PF195" s="668"/>
      <c r="PG195" s="669"/>
      <c r="PH195" s="719"/>
      <c r="PI195" s="1326"/>
      <c r="PJ195" s="497" t="e">
        <f t="shared" si="5367"/>
        <v>#N/A</v>
      </c>
      <c r="PK195" s="497" t="e">
        <f t="shared" si="5368"/>
        <v>#N/A</v>
      </c>
      <c r="PL195" s="498" t="e">
        <f t="shared" si="5369"/>
        <v>#N/A</v>
      </c>
      <c r="PM195" s="498">
        <f t="shared" si="5265"/>
        <v>0</v>
      </c>
      <c r="PN195" s="498">
        <f t="shared" si="5266"/>
        <v>0</v>
      </c>
      <c r="PO195" s="498" t="e">
        <f t="shared" si="5370"/>
        <v>#N/A</v>
      </c>
      <c r="PP195" s="504">
        <f t="shared" si="5371"/>
        <v>0</v>
      </c>
      <c r="PQ195" s="500">
        <f t="shared" si="5372"/>
        <v>0</v>
      </c>
      <c r="PT195" s="665"/>
      <c r="PU195" s="666"/>
      <c r="PV195" s="667"/>
      <c r="PW195" s="668"/>
      <c r="PX195" s="669"/>
      <c r="PY195" s="719"/>
      <c r="PZ195" s="1326"/>
      <c r="QA195" s="497" t="e">
        <f t="shared" si="5373"/>
        <v>#N/A</v>
      </c>
      <c r="QB195" s="497" t="e">
        <f t="shared" si="5374"/>
        <v>#N/A</v>
      </c>
      <c r="QC195" s="498" t="e">
        <f t="shared" si="5375"/>
        <v>#N/A</v>
      </c>
      <c r="QD195" s="498">
        <f t="shared" si="5267"/>
        <v>0</v>
      </c>
      <c r="QE195" s="498">
        <f t="shared" si="5268"/>
        <v>0</v>
      </c>
      <c r="QF195" s="498" t="e">
        <f t="shared" si="5376"/>
        <v>#N/A</v>
      </c>
      <c r="QG195" s="504">
        <f t="shared" si="5377"/>
        <v>0</v>
      </c>
      <c r="QH195" s="500">
        <f t="shared" si="5378"/>
        <v>0</v>
      </c>
      <c r="QK195" s="665"/>
      <c r="QL195" s="666"/>
      <c r="QM195" s="667"/>
      <c r="QN195" s="668"/>
      <c r="QO195" s="669"/>
      <c r="QP195" s="719"/>
      <c r="QQ195" s="1326"/>
      <c r="QR195" s="497" t="e">
        <f t="shared" si="5379"/>
        <v>#N/A</v>
      </c>
      <c r="QS195" s="497" t="e">
        <f t="shared" si="5380"/>
        <v>#N/A</v>
      </c>
      <c r="QT195" s="498" t="e">
        <f t="shared" si="5381"/>
        <v>#N/A</v>
      </c>
      <c r="QU195" s="498">
        <f t="shared" si="5269"/>
        <v>0</v>
      </c>
      <c r="QV195" s="498">
        <f t="shared" si="5270"/>
        <v>0</v>
      </c>
      <c r="QW195" s="498" t="e">
        <f t="shared" si="5382"/>
        <v>#N/A</v>
      </c>
      <c r="QX195" s="504">
        <f t="shared" si="5383"/>
        <v>0</v>
      </c>
      <c r="QY195" s="500">
        <f t="shared" si="5384"/>
        <v>0</v>
      </c>
      <c r="RB195" s="381"/>
      <c r="RC195" s="382"/>
      <c r="RD195" s="383"/>
      <c r="RE195" s="384"/>
      <c r="RF195" s="385"/>
      <c r="RG195" s="386"/>
      <c r="RH195" s="386"/>
      <c r="RI195" s="497"/>
      <c r="RJ195" s="497"/>
      <c r="RK195" s="501"/>
      <c r="RL195" s="501"/>
      <c r="RM195" s="501"/>
      <c r="RN195" s="501"/>
      <c r="RO195" s="502"/>
      <c r="RP195" s="503"/>
      <c r="RS195" s="381"/>
      <c r="RT195" s="382"/>
      <c r="RU195" s="383"/>
      <c r="RV195" s="384"/>
      <c r="RW195" s="385"/>
      <c r="RX195" s="386"/>
      <c r="RY195" s="386"/>
      <c r="RZ195" s="497"/>
      <c r="SA195" s="497"/>
      <c r="SB195" s="501"/>
      <c r="SC195" s="501"/>
      <c r="SD195" s="501"/>
      <c r="SE195" s="501"/>
      <c r="SF195" s="502"/>
      <c r="SG195" s="503"/>
      <c r="SJ195" s="381"/>
      <c r="SK195" s="382"/>
      <c r="SL195" s="383"/>
      <c r="SM195" s="384"/>
      <c r="SN195" s="385"/>
      <c r="SO195" s="386"/>
      <c r="SP195" s="386"/>
      <c r="SQ195" s="497"/>
      <c r="SR195" s="497"/>
      <c r="SS195" s="501"/>
      <c r="ST195" s="501"/>
      <c r="SU195" s="501"/>
      <c r="SV195" s="501"/>
      <c r="SW195" s="502"/>
      <c r="SX195" s="503"/>
    </row>
    <row r="196" spans="2:518" ht="31.5" hidden="1" customHeight="1" thickTop="1" thickBot="1">
      <c r="B196" s="577"/>
      <c r="C196" s="578"/>
      <c r="D196" s="579"/>
      <c r="E196" s="580"/>
      <c r="F196" s="581"/>
      <c r="G196" s="582"/>
      <c r="H196" s="595"/>
      <c r="K196" s="577"/>
      <c r="L196" s="767"/>
      <c r="M196" s="579"/>
      <c r="N196" s="580"/>
      <c r="O196" s="768"/>
      <c r="P196" s="582"/>
      <c r="Q196" s="1326"/>
      <c r="R196" s="497"/>
      <c r="S196" s="497"/>
      <c r="T196" s="498"/>
      <c r="U196" s="498"/>
      <c r="V196" s="498"/>
      <c r="W196" s="498"/>
      <c r="X196" s="504"/>
      <c r="Y196" s="500"/>
      <c r="Z196" s="486"/>
      <c r="AA196" s="486"/>
      <c r="AB196" s="577"/>
      <c r="AC196" s="767"/>
      <c r="AD196" s="579"/>
      <c r="AE196" s="580"/>
      <c r="AF196" s="768"/>
      <c r="AG196" s="582"/>
      <c r="AH196" s="1326"/>
      <c r="AI196" s="497"/>
      <c r="AJ196" s="497"/>
      <c r="AK196" s="498"/>
      <c r="AL196" s="498"/>
      <c r="AM196" s="498"/>
      <c r="AN196" s="498"/>
      <c r="AO196" s="504"/>
      <c r="AP196" s="500"/>
      <c r="AQ196" s="486"/>
      <c r="AR196" s="486"/>
      <c r="AS196" s="577"/>
      <c r="AT196" s="767"/>
      <c r="AU196" s="579"/>
      <c r="AV196" s="580"/>
      <c r="AW196" s="768"/>
      <c r="AX196" s="582"/>
      <c r="AY196" s="1326"/>
      <c r="AZ196" s="497"/>
      <c r="BA196" s="497"/>
      <c r="BB196" s="498"/>
      <c r="BC196" s="498"/>
      <c r="BD196" s="498"/>
      <c r="BE196" s="498"/>
      <c r="BF196" s="504"/>
      <c r="BG196" s="500"/>
      <c r="BJ196" s="577"/>
      <c r="BK196" s="767"/>
      <c r="BL196" s="579"/>
      <c r="BM196" s="580"/>
      <c r="BN196" s="768"/>
      <c r="BO196" s="582"/>
      <c r="BP196" s="1326"/>
      <c r="BQ196" s="497"/>
      <c r="BR196" s="497"/>
      <c r="BS196" s="498"/>
      <c r="BT196" s="498"/>
      <c r="BU196" s="498"/>
      <c r="BV196" s="498"/>
      <c r="BW196" s="504"/>
      <c r="BX196" s="500"/>
      <c r="CA196" s="577"/>
      <c r="CB196" s="767"/>
      <c r="CC196" s="579"/>
      <c r="CD196" s="580"/>
      <c r="CE196" s="768"/>
      <c r="CF196" s="582"/>
      <c r="CG196" s="1326"/>
      <c r="CH196" s="497"/>
      <c r="CI196" s="497"/>
      <c r="CJ196" s="498"/>
      <c r="CK196" s="498"/>
      <c r="CL196" s="498"/>
      <c r="CM196" s="498"/>
      <c r="CN196" s="504"/>
      <c r="CO196" s="500"/>
      <c r="CR196" s="577"/>
      <c r="CS196" s="767"/>
      <c r="CT196" s="579"/>
      <c r="CU196" s="580"/>
      <c r="CV196" s="768"/>
      <c r="CW196" s="582"/>
      <c r="CX196" s="1326"/>
      <c r="CY196" s="497"/>
      <c r="CZ196" s="497"/>
      <c r="DA196" s="498"/>
      <c r="DB196" s="498"/>
      <c r="DC196" s="498"/>
      <c r="DD196" s="498"/>
      <c r="DE196" s="504"/>
      <c r="DF196" s="500"/>
      <c r="DI196" s="577"/>
      <c r="DJ196" s="767"/>
      <c r="DK196" s="579"/>
      <c r="DL196" s="580"/>
      <c r="DM196" s="768"/>
      <c r="DN196" s="582"/>
      <c r="DO196" s="1326"/>
      <c r="DP196" s="497"/>
      <c r="DQ196" s="497"/>
      <c r="DR196" s="498"/>
      <c r="DS196" s="498"/>
      <c r="DT196" s="498"/>
      <c r="DU196" s="498"/>
      <c r="DV196" s="504"/>
      <c r="DW196" s="500"/>
      <c r="DZ196" s="577"/>
      <c r="EA196" s="767"/>
      <c r="EB196" s="579"/>
      <c r="EC196" s="580"/>
      <c r="ED196" s="768"/>
      <c r="EE196" s="582"/>
      <c r="EF196" s="1326"/>
      <c r="EG196" s="497"/>
      <c r="EH196" s="497"/>
      <c r="EI196" s="498"/>
      <c r="EJ196" s="498"/>
      <c r="EK196" s="498"/>
      <c r="EL196" s="498"/>
      <c r="EM196" s="504"/>
      <c r="EN196" s="500"/>
      <c r="EQ196" s="665"/>
      <c r="ER196" s="666"/>
      <c r="ES196" s="667"/>
      <c r="ET196" s="668"/>
      <c r="EU196" s="669"/>
      <c r="EV196" s="719"/>
      <c r="EW196" s="1326"/>
      <c r="EX196" s="497" t="e">
        <f t="shared" si="5271"/>
        <v>#N/A</v>
      </c>
      <c r="EY196" s="497" t="e">
        <f t="shared" si="5272"/>
        <v>#N/A</v>
      </c>
      <c r="EZ196" s="498" t="e">
        <f t="shared" si="5273"/>
        <v>#N/A</v>
      </c>
      <c r="FA196" s="498">
        <f t="shared" si="5233"/>
        <v>0</v>
      </c>
      <c r="FB196" s="498">
        <f t="shared" si="5234"/>
        <v>0</v>
      </c>
      <c r="FC196" s="498" t="e">
        <f t="shared" si="5274"/>
        <v>#N/A</v>
      </c>
      <c r="FD196" s="504">
        <f t="shared" si="5275"/>
        <v>0</v>
      </c>
      <c r="FE196" s="500">
        <f t="shared" si="5276"/>
        <v>0</v>
      </c>
      <c r="FH196" s="665"/>
      <c r="FI196" s="666"/>
      <c r="FJ196" s="667"/>
      <c r="FK196" s="668"/>
      <c r="FL196" s="669"/>
      <c r="FM196" s="719"/>
      <c r="FN196" s="1326"/>
      <c r="FO196" s="497" t="e">
        <f t="shared" si="5277"/>
        <v>#N/A</v>
      </c>
      <c r="FP196" s="497" t="e">
        <f t="shared" si="5278"/>
        <v>#N/A</v>
      </c>
      <c r="FQ196" s="498" t="e">
        <f t="shared" si="5279"/>
        <v>#N/A</v>
      </c>
      <c r="FR196" s="498">
        <f t="shared" si="5235"/>
        <v>0</v>
      </c>
      <c r="FS196" s="498">
        <f t="shared" si="5236"/>
        <v>0</v>
      </c>
      <c r="FT196" s="498" t="e">
        <f t="shared" si="5280"/>
        <v>#N/A</v>
      </c>
      <c r="FU196" s="504">
        <f t="shared" si="5281"/>
        <v>0</v>
      </c>
      <c r="FV196" s="500">
        <f t="shared" si="5282"/>
        <v>0</v>
      </c>
      <c r="FY196" s="665"/>
      <c r="FZ196" s="666"/>
      <c r="GA196" s="667"/>
      <c r="GB196" s="668"/>
      <c r="GC196" s="669"/>
      <c r="GD196" s="719"/>
      <c r="GE196" s="1326"/>
      <c r="GF196" s="497" t="e">
        <f t="shared" si="5283"/>
        <v>#N/A</v>
      </c>
      <c r="GG196" s="497" t="e">
        <f t="shared" si="5284"/>
        <v>#N/A</v>
      </c>
      <c r="GH196" s="498" t="e">
        <f t="shared" si="5285"/>
        <v>#N/A</v>
      </c>
      <c r="GI196" s="498">
        <f t="shared" si="5237"/>
        <v>0</v>
      </c>
      <c r="GJ196" s="498">
        <f t="shared" si="5238"/>
        <v>0</v>
      </c>
      <c r="GK196" s="498" t="e">
        <f t="shared" si="5286"/>
        <v>#N/A</v>
      </c>
      <c r="GL196" s="504">
        <f t="shared" si="5287"/>
        <v>0</v>
      </c>
      <c r="GM196" s="500">
        <f t="shared" si="5288"/>
        <v>0</v>
      </c>
      <c r="GP196" s="665"/>
      <c r="GQ196" s="666"/>
      <c r="GR196" s="667"/>
      <c r="GS196" s="668"/>
      <c r="GT196" s="669"/>
      <c r="GU196" s="719"/>
      <c r="GV196" s="1326"/>
      <c r="GW196" s="497" t="e">
        <f t="shared" si="5289"/>
        <v>#N/A</v>
      </c>
      <c r="GX196" s="497" t="e">
        <f t="shared" si="5290"/>
        <v>#N/A</v>
      </c>
      <c r="GY196" s="498" t="e">
        <f t="shared" si="5291"/>
        <v>#N/A</v>
      </c>
      <c r="GZ196" s="498">
        <f t="shared" si="5239"/>
        <v>0</v>
      </c>
      <c r="HA196" s="498">
        <f t="shared" si="5240"/>
        <v>0</v>
      </c>
      <c r="HB196" s="498" t="e">
        <f t="shared" si="5292"/>
        <v>#N/A</v>
      </c>
      <c r="HC196" s="504">
        <f t="shared" si="5293"/>
        <v>0</v>
      </c>
      <c r="HD196" s="500">
        <f t="shared" si="5294"/>
        <v>0</v>
      </c>
      <c r="HG196" s="665"/>
      <c r="HH196" s="666"/>
      <c r="HI196" s="667"/>
      <c r="HJ196" s="668"/>
      <c r="HK196" s="669"/>
      <c r="HL196" s="719"/>
      <c r="HM196" s="1326"/>
      <c r="HN196" s="497" t="e">
        <f t="shared" si="5295"/>
        <v>#N/A</v>
      </c>
      <c r="HO196" s="497" t="e">
        <f t="shared" si="5296"/>
        <v>#N/A</v>
      </c>
      <c r="HP196" s="498" t="e">
        <f t="shared" si="5297"/>
        <v>#N/A</v>
      </c>
      <c r="HQ196" s="498">
        <f t="shared" si="5241"/>
        <v>0</v>
      </c>
      <c r="HR196" s="498">
        <f t="shared" si="5242"/>
        <v>0</v>
      </c>
      <c r="HS196" s="498" t="e">
        <f t="shared" si="5298"/>
        <v>#N/A</v>
      </c>
      <c r="HT196" s="504">
        <f t="shared" si="5299"/>
        <v>0</v>
      </c>
      <c r="HU196" s="500">
        <f t="shared" si="5300"/>
        <v>0</v>
      </c>
      <c r="HX196" s="665"/>
      <c r="HY196" s="666"/>
      <c r="HZ196" s="667"/>
      <c r="IA196" s="668"/>
      <c r="IB196" s="669"/>
      <c r="IC196" s="719"/>
      <c r="ID196" s="1326"/>
      <c r="IE196" s="497" t="e">
        <f t="shared" si="5301"/>
        <v>#N/A</v>
      </c>
      <c r="IF196" s="497" t="e">
        <f t="shared" si="5302"/>
        <v>#N/A</v>
      </c>
      <c r="IG196" s="498" t="e">
        <f t="shared" si="5303"/>
        <v>#N/A</v>
      </c>
      <c r="IH196" s="498">
        <f t="shared" si="5243"/>
        <v>0</v>
      </c>
      <c r="II196" s="498">
        <f t="shared" si="5244"/>
        <v>0</v>
      </c>
      <c r="IJ196" s="498" t="e">
        <f t="shared" si="5304"/>
        <v>#N/A</v>
      </c>
      <c r="IK196" s="504">
        <f t="shared" si="5305"/>
        <v>0</v>
      </c>
      <c r="IL196" s="500">
        <f t="shared" si="5306"/>
        <v>0</v>
      </c>
      <c r="IO196" s="665"/>
      <c r="IP196" s="666"/>
      <c r="IQ196" s="667"/>
      <c r="IR196" s="668"/>
      <c r="IS196" s="669"/>
      <c r="IT196" s="719"/>
      <c r="IU196" s="1326"/>
      <c r="IV196" s="497" t="e">
        <f t="shared" si="5307"/>
        <v>#N/A</v>
      </c>
      <c r="IW196" s="497" t="e">
        <f t="shared" si="5308"/>
        <v>#N/A</v>
      </c>
      <c r="IX196" s="498" t="e">
        <f t="shared" si="5309"/>
        <v>#N/A</v>
      </c>
      <c r="IY196" s="498">
        <f t="shared" si="5245"/>
        <v>0</v>
      </c>
      <c r="IZ196" s="498">
        <f t="shared" si="5246"/>
        <v>0</v>
      </c>
      <c r="JA196" s="498" t="e">
        <f t="shared" si="5310"/>
        <v>#N/A</v>
      </c>
      <c r="JB196" s="504">
        <f t="shared" si="5311"/>
        <v>0</v>
      </c>
      <c r="JC196" s="500">
        <f t="shared" si="5312"/>
        <v>0</v>
      </c>
      <c r="JF196" s="665"/>
      <c r="JG196" s="666"/>
      <c r="JH196" s="667"/>
      <c r="JI196" s="668"/>
      <c r="JJ196" s="669"/>
      <c r="JK196" s="719"/>
      <c r="JL196" s="1326"/>
      <c r="JM196" s="497" t="e">
        <f t="shared" si="5313"/>
        <v>#N/A</v>
      </c>
      <c r="JN196" s="497" t="e">
        <f t="shared" si="5314"/>
        <v>#N/A</v>
      </c>
      <c r="JO196" s="498" t="e">
        <f t="shared" si="5315"/>
        <v>#N/A</v>
      </c>
      <c r="JP196" s="498">
        <f t="shared" si="5247"/>
        <v>0</v>
      </c>
      <c r="JQ196" s="498">
        <f t="shared" si="5248"/>
        <v>0</v>
      </c>
      <c r="JR196" s="498" t="e">
        <f t="shared" si="5316"/>
        <v>#N/A</v>
      </c>
      <c r="JS196" s="504">
        <f t="shared" si="5317"/>
        <v>0</v>
      </c>
      <c r="JT196" s="500">
        <f t="shared" si="5318"/>
        <v>0</v>
      </c>
      <c r="JW196" s="665"/>
      <c r="JX196" s="666"/>
      <c r="JY196" s="667"/>
      <c r="JZ196" s="668"/>
      <c r="KA196" s="669"/>
      <c r="KB196" s="719"/>
      <c r="KC196" s="1326"/>
      <c r="KD196" s="497" t="e">
        <f t="shared" si="5319"/>
        <v>#N/A</v>
      </c>
      <c r="KE196" s="497" t="e">
        <f t="shared" si="5320"/>
        <v>#N/A</v>
      </c>
      <c r="KF196" s="498" t="e">
        <f t="shared" si="5321"/>
        <v>#N/A</v>
      </c>
      <c r="KG196" s="498">
        <f t="shared" si="5249"/>
        <v>0</v>
      </c>
      <c r="KH196" s="498">
        <f t="shared" si="5250"/>
        <v>0</v>
      </c>
      <c r="KI196" s="498" t="e">
        <f t="shared" si="5322"/>
        <v>#N/A</v>
      </c>
      <c r="KJ196" s="504">
        <f t="shared" si="5323"/>
        <v>0</v>
      </c>
      <c r="KK196" s="500">
        <f t="shared" si="5324"/>
        <v>0</v>
      </c>
      <c r="KN196" s="665"/>
      <c r="KO196" s="666"/>
      <c r="KP196" s="667"/>
      <c r="KQ196" s="668"/>
      <c r="KR196" s="669"/>
      <c r="KS196" s="719"/>
      <c r="KT196" s="1326"/>
      <c r="KU196" s="497" t="e">
        <f t="shared" si="5325"/>
        <v>#N/A</v>
      </c>
      <c r="KV196" s="497" t="e">
        <f t="shared" si="5326"/>
        <v>#N/A</v>
      </c>
      <c r="KW196" s="498" t="e">
        <f t="shared" si="5327"/>
        <v>#N/A</v>
      </c>
      <c r="KX196" s="498">
        <f t="shared" si="5251"/>
        <v>0</v>
      </c>
      <c r="KY196" s="498">
        <f t="shared" si="5252"/>
        <v>0</v>
      </c>
      <c r="KZ196" s="498" t="e">
        <f t="shared" si="5328"/>
        <v>#N/A</v>
      </c>
      <c r="LA196" s="504">
        <f t="shared" si="5329"/>
        <v>0</v>
      </c>
      <c r="LB196" s="500">
        <f t="shared" si="5330"/>
        <v>0</v>
      </c>
      <c r="LE196" s="665"/>
      <c r="LF196" s="666"/>
      <c r="LG196" s="667"/>
      <c r="LH196" s="668"/>
      <c r="LI196" s="669"/>
      <c r="LJ196" s="719"/>
      <c r="LK196" s="1326"/>
      <c r="LL196" s="497" t="e">
        <f t="shared" si="5331"/>
        <v>#N/A</v>
      </c>
      <c r="LM196" s="497" t="e">
        <f t="shared" si="5332"/>
        <v>#N/A</v>
      </c>
      <c r="LN196" s="498" t="e">
        <f t="shared" si="5333"/>
        <v>#N/A</v>
      </c>
      <c r="LO196" s="498">
        <f t="shared" si="5253"/>
        <v>0</v>
      </c>
      <c r="LP196" s="498">
        <f t="shared" si="5254"/>
        <v>0</v>
      </c>
      <c r="LQ196" s="498" t="e">
        <f t="shared" si="5334"/>
        <v>#N/A</v>
      </c>
      <c r="LR196" s="504">
        <f t="shared" si="5335"/>
        <v>0</v>
      </c>
      <c r="LS196" s="500">
        <f t="shared" si="5336"/>
        <v>0</v>
      </c>
      <c r="LV196" s="665"/>
      <c r="LW196" s="666"/>
      <c r="LX196" s="667"/>
      <c r="LY196" s="668"/>
      <c r="LZ196" s="669"/>
      <c r="MA196" s="719"/>
      <c r="MB196" s="1326"/>
      <c r="MC196" s="497" t="e">
        <f t="shared" si="5337"/>
        <v>#N/A</v>
      </c>
      <c r="MD196" s="497" t="e">
        <f t="shared" si="5338"/>
        <v>#N/A</v>
      </c>
      <c r="ME196" s="498" t="e">
        <f t="shared" si="5339"/>
        <v>#N/A</v>
      </c>
      <c r="MF196" s="498">
        <f t="shared" si="5255"/>
        <v>0</v>
      </c>
      <c r="MG196" s="498">
        <f t="shared" si="5256"/>
        <v>0</v>
      </c>
      <c r="MH196" s="498" t="e">
        <f t="shared" si="5340"/>
        <v>#N/A</v>
      </c>
      <c r="MI196" s="504">
        <f t="shared" si="5341"/>
        <v>0</v>
      </c>
      <c r="MJ196" s="500">
        <f t="shared" si="5342"/>
        <v>0</v>
      </c>
      <c r="MM196" s="665"/>
      <c r="MN196" s="666"/>
      <c r="MO196" s="667"/>
      <c r="MP196" s="668"/>
      <c r="MQ196" s="669"/>
      <c r="MR196" s="719"/>
      <c r="MS196" s="1326"/>
      <c r="MT196" s="497" t="e">
        <f t="shared" si="5343"/>
        <v>#N/A</v>
      </c>
      <c r="MU196" s="497" t="e">
        <f t="shared" si="5344"/>
        <v>#N/A</v>
      </c>
      <c r="MV196" s="498" t="e">
        <f t="shared" si="5345"/>
        <v>#N/A</v>
      </c>
      <c r="MW196" s="498">
        <f t="shared" si="5257"/>
        <v>0</v>
      </c>
      <c r="MX196" s="498">
        <f t="shared" si="5258"/>
        <v>0</v>
      </c>
      <c r="MY196" s="498" t="e">
        <f t="shared" si="5346"/>
        <v>#N/A</v>
      </c>
      <c r="MZ196" s="504">
        <f t="shared" si="5347"/>
        <v>0</v>
      </c>
      <c r="NA196" s="500">
        <f t="shared" si="5348"/>
        <v>0</v>
      </c>
      <c r="ND196" s="665"/>
      <c r="NE196" s="666"/>
      <c r="NF196" s="667"/>
      <c r="NG196" s="668"/>
      <c r="NH196" s="669"/>
      <c r="NI196" s="719"/>
      <c r="NJ196" s="1326"/>
      <c r="NK196" s="497" t="e">
        <f t="shared" si="5349"/>
        <v>#N/A</v>
      </c>
      <c r="NL196" s="497" t="e">
        <f t="shared" si="5350"/>
        <v>#N/A</v>
      </c>
      <c r="NM196" s="498" t="e">
        <f t="shared" si="5351"/>
        <v>#N/A</v>
      </c>
      <c r="NN196" s="498">
        <f t="shared" si="5259"/>
        <v>0</v>
      </c>
      <c r="NO196" s="498">
        <f t="shared" si="5260"/>
        <v>0</v>
      </c>
      <c r="NP196" s="498" t="e">
        <f t="shared" si="5352"/>
        <v>#N/A</v>
      </c>
      <c r="NQ196" s="504">
        <f t="shared" si="5353"/>
        <v>0</v>
      </c>
      <c r="NR196" s="500">
        <f t="shared" si="5354"/>
        <v>0</v>
      </c>
      <c r="NU196" s="665"/>
      <c r="NV196" s="666"/>
      <c r="NW196" s="667"/>
      <c r="NX196" s="668"/>
      <c r="NY196" s="669"/>
      <c r="NZ196" s="719"/>
      <c r="OA196" s="1326"/>
      <c r="OB196" s="497" t="e">
        <f t="shared" si="5355"/>
        <v>#N/A</v>
      </c>
      <c r="OC196" s="497" t="e">
        <f t="shared" si="5356"/>
        <v>#N/A</v>
      </c>
      <c r="OD196" s="498" t="e">
        <f t="shared" si="5357"/>
        <v>#N/A</v>
      </c>
      <c r="OE196" s="498">
        <f t="shared" si="5261"/>
        <v>0</v>
      </c>
      <c r="OF196" s="498">
        <f t="shared" si="5262"/>
        <v>0</v>
      </c>
      <c r="OG196" s="498" t="e">
        <f t="shared" si="5358"/>
        <v>#N/A</v>
      </c>
      <c r="OH196" s="504">
        <f t="shared" si="5359"/>
        <v>0</v>
      </c>
      <c r="OI196" s="500">
        <f t="shared" si="5360"/>
        <v>0</v>
      </c>
      <c r="OL196" s="665"/>
      <c r="OM196" s="666"/>
      <c r="ON196" s="667"/>
      <c r="OO196" s="668"/>
      <c r="OP196" s="669"/>
      <c r="OQ196" s="719"/>
      <c r="OR196" s="1326"/>
      <c r="OS196" s="497" t="e">
        <f t="shared" si="5361"/>
        <v>#N/A</v>
      </c>
      <c r="OT196" s="497" t="e">
        <f t="shared" si="5362"/>
        <v>#N/A</v>
      </c>
      <c r="OU196" s="498" t="e">
        <f t="shared" si="5363"/>
        <v>#N/A</v>
      </c>
      <c r="OV196" s="498">
        <f t="shared" si="5263"/>
        <v>0</v>
      </c>
      <c r="OW196" s="498">
        <f t="shared" si="5264"/>
        <v>0</v>
      </c>
      <c r="OX196" s="498" t="e">
        <f t="shared" si="5364"/>
        <v>#N/A</v>
      </c>
      <c r="OY196" s="504">
        <f t="shared" si="5365"/>
        <v>0</v>
      </c>
      <c r="OZ196" s="500">
        <f t="shared" si="5366"/>
        <v>0</v>
      </c>
      <c r="PC196" s="665"/>
      <c r="PD196" s="666"/>
      <c r="PE196" s="667"/>
      <c r="PF196" s="668"/>
      <c r="PG196" s="669"/>
      <c r="PH196" s="719"/>
      <c r="PI196" s="1326"/>
      <c r="PJ196" s="497" t="e">
        <f t="shared" si="5367"/>
        <v>#N/A</v>
      </c>
      <c r="PK196" s="497" t="e">
        <f t="shared" si="5368"/>
        <v>#N/A</v>
      </c>
      <c r="PL196" s="498" t="e">
        <f t="shared" si="5369"/>
        <v>#N/A</v>
      </c>
      <c r="PM196" s="498">
        <f t="shared" si="5265"/>
        <v>0</v>
      </c>
      <c r="PN196" s="498">
        <f t="shared" si="5266"/>
        <v>0</v>
      </c>
      <c r="PO196" s="498" t="e">
        <f t="shared" si="5370"/>
        <v>#N/A</v>
      </c>
      <c r="PP196" s="504">
        <f t="shared" si="5371"/>
        <v>0</v>
      </c>
      <c r="PQ196" s="500">
        <f t="shared" si="5372"/>
        <v>0</v>
      </c>
      <c r="PT196" s="665"/>
      <c r="PU196" s="666"/>
      <c r="PV196" s="667"/>
      <c r="PW196" s="668"/>
      <c r="PX196" s="669"/>
      <c r="PY196" s="719"/>
      <c r="PZ196" s="1326"/>
      <c r="QA196" s="497" t="e">
        <f t="shared" si="5373"/>
        <v>#N/A</v>
      </c>
      <c r="QB196" s="497" t="e">
        <f t="shared" si="5374"/>
        <v>#N/A</v>
      </c>
      <c r="QC196" s="498" t="e">
        <f t="shared" si="5375"/>
        <v>#N/A</v>
      </c>
      <c r="QD196" s="498">
        <f t="shared" si="5267"/>
        <v>0</v>
      </c>
      <c r="QE196" s="498">
        <f t="shared" si="5268"/>
        <v>0</v>
      </c>
      <c r="QF196" s="498" t="e">
        <f t="shared" si="5376"/>
        <v>#N/A</v>
      </c>
      <c r="QG196" s="504">
        <f t="shared" si="5377"/>
        <v>0</v>
      </c>
      <c r="QH196" s="500">
        <f t="shared" si="5378"/>
        <v>0</v>
      </c>
      <c r="QK196" s="665"/>
      <c r="QL196" s="666"/>
      <c r="QM196" s="667"/>
      <c r="QN196" s="668"/>
      <c r="QO196" s="669"/>
      <c r="QP196" s="719"/>
      <c r="QQ196" s="1326"/>
      <c r="QR196" s="497" t="e">
        <f t="shared" si="5379"/>
        <v>#N/A</v>
      </c>
      <c r="QS196" s="497" t="e">
        <f t="shared" si="5380"/>
        <v>#N/A</v>
      </c>
      <c r="QT196" s="498" t="e">
        <f t="shared" si="5381"/>
        <v>#N/A</v>
      </c>
      <c r="QU196" s="498">
        <f t="shared" si="5269"/>
        <v>0</v>
      </c>
      <c r="QV196" s="498">
        <f t="shared" si="5270"/>
        <v>0</v>
      </c>
      <c r="QW196" s="498" t="e">
        <f t="shared" si="5382"/>
        <v>#N/A</v>
      </c>
      <c r="QX196" s="504">
        <f t="shared" si="5383"/>
        <v>0</v>
      </c>
      <c r="QY196" s="500">
        <f t="shared" si="5384"/>
        <v>0</v>
      </c>
      <c r="RB196" s="381"/>
      <c r="RC196" s="382"/>
      <c r="RD196" s="383"/>
      <c r="RE196" s="384"/>
      <c r="RF196" s="385"/>
      <c r="RG196" s="386"/>
      <c r="RH196" s="386"/>
      <c r="RI196" s="497"/>
      <c r="RJ196" s="497"/>
      <c r="RK196" s="501"/>
      <c r="RL196" s="501"/>
      <c r="RM196" s="501"/>
      <c r="RN196" s="501"/>
      <c r="RO196" s="502"/>
      <c r="RP196" s="503"/>
      <c r="RS196" s="381"/>
      <c r="RT196" s="382"/>
      <c r="RU196" s="383"/>
      <c r="RV196" s="384"/>
      <c r="RW196" s="385"/>
      <c r="RX196" s="386"/>
      <c r="RY196" s="386"/>
      <c r="RZ196" s="497"/>
      <c r="SA196" s="497"/>
      <c r="SB196" s="501"/>
      <c r="SC196" s="501"/>
      <c r="SD196" s="501"/>
      <c r="SE196" s="501"/>
      <c r="SF196" s="502"/>
      <c r="SG196" s="503"/>
      <c r="SJ196" s="381"/>
      <c r="SK196" s="382"/>
      <c r="SL196" s="383"/>
      <c r="SM196" s="384"/>
      <c r="SN196" s="385"/>
      <c r="SO196" s="386"/>
      <c r="SP196" s="386"/>
      <c r="SQ196" s="497"/>
      <c r="SR196" s="497"/>
      <c r="SS196" s="501"/>
      <c r="ST196" s="501"/>
      <c r="SU196" s="501"/>
      <c r="SV196" s="501"/>
      <c r="SW196" s="502"/>
      <c r="SX196" s="503"/>
    </row>
    <row r="197" spans="2:518" ht="31.5" hidden="1" customHeight="1" thickTop="1" thickBot="1">
      <c r="B197" s="577"/>
      <c r="C197" s="578"/>
      <c r="D197" s="579"/>
      <c r="E197" s="580"/>
      <c r="F197" s="581"/>
      <c r="G197" s="582"/>
      <c r="H197" s="595"/>
      <c r="K197" s="577"/>
      <c r="L197" s="767"/>
      <c r="M197" s="579"/>
      <c r="N197" s="580"/>
      <c r="O197" s="768"/>
      <c r="P197" s="582"/>
      <c r="Q197" s="1326"/>
      <c r="R197" s="497"/>
      <c r="S197" s="497"/>
      <c r="T197" s="498"/>
      <c r="U197" s="498"/>
      <c r="V197" s="498"/>
      <c r="W197" s="498"/>
      <c r="X197" s="504"/>
      <c r="Y197" s="500"/>
      <c r="Z197" s="486"/>
      <c r="AA197" s="486"/>
      <c r="AB197" s="577"/>
      <c r="AC197" s="767"/>
      <c r="AD197" s="579"/>
      <c r="AE197" s="580"/>
      <c r="AF197" s="768"/>
      <c r="AG197" s="582"/>
      <c r="AH197" s="1326"/>
      <c r="AI197" s="497"/>
      <c r="AJ197" s="497"/>
      <c r="AK197" s="498"/>
      <c r="AL197" s="498"/>
      <c r="AM197" s="498"/>
      <c r="AN197" s="498"/>
      <c r="AO197" s="504"/>
      <c r="AP197" s="500"/>
      <c r="AQ197" s="486"/>
      <c r="AR197" s="486"/>
      <c r="AS197" s="577"/>
      <c r="AT197" s="767"/>
      <c r="AU197" s="579"/>
      <c r="AV197" s="580"/>
      <c r="AW197" s="768"/>
      <c r="AX197" s="582"/>
      <c r="AY197" s="1326"/>
      <c r="AZ197" s="497"/>
      <c r="BA197" s="497"/>
      <c r="BB197" s="498"/>
      <c r="BC197" s="498"/>
      <c r="BD197" s="498"/>
      <c r="BE197" s="498"/>
      <c r="BF197" s="504"/>
      <c r="BG197" s="500"/>
      <c r="BJ197" s="577"/>
      <c r="BK197" s="767"/>
      <c r="BL197" s="579"/>
      <c r="BM197" s="580"/>
      <c r="BN197" s="768"/>
      <c r="BO197" s="582"/>
      <c r="BP197" s="1326"/>
      <c r="BQ197" s="497"/>
      <c r="BR197" s="497"/>
      <c r="BS197" s="498"/>
      <c r="BT197" s="498"/>
      <c r="BU197" s="498"/>
      <c r="BV197" s="498"/>
      <c r="BW197" s="504"/>
      <c r="BX197" s="500"/>
      <c r="CA197" s="577"/>
      <c r="CB197" s="767"/>
      <c r="CC197" s="579"/>
      <c r="CD197" s="580"/>
      <c r="CE197" s="768"/>
      <c r="CF197" s="582"/>
      <c r="CG197" s="1326"/>
      <c r="CH197" s="497"/>
      <c r="CI197" s="497"/>
      <c r="CJ197" s="498"/>
      <c r="CK197" s="498"/>
      <c r="CL197" s="498"/>
      <c r="CM197" s="498"/>
      <c r="CN197" s="504"/>
      <c r="CO197" s="500"/>
      <c r="CR197" s="577"/>
      <c r="CS197" s="767"/>
      <c r="CT197" s="579"/>
      <c r="CU197" s="580"/>
      <c r="CV197" s="768"/>
      <c r="CW197" s="582"/>
      <c r="CX197" s="1326"/>
      <c r="CY197" s="497"/>
      <c r="CZ197" s="497"/>
      <c r="DA197" s="498"/>
      <c r="DB197" s="498"/>
      <c r="DC197" s="498"/>
      <c r="DD197" s="498"/>
      <c r="DE197" s="504"/>
      <c r="DF197" s="500"/>
      <c r="DI197" s="577"/>
      <c r="DJ197" s="767"/>
      <c r="DK197" s="579"/>
      <c r="DL197" s="580"/>
      <c r="DM197" s="768"/>
      <c r="DN197" s="582"/>
      <c r="DO197" s="1326"/>
      <c r="DP197" s="497"/>
      <c r="DQ197" s="497"/>
      <c r="DR197" s="498"/>
      <c r="DS197" s="498"/>
      <c r="DT197" s="498"/>
      <c r="DU197" s="498"/>
      <c r="DV197" s="504"/>
      <c r="DW197" s="500"/>
      <c r="DZ197" s="577"/>
      <c r="EA197" s="767"/>
      <c r="EB197" s="579"/>
      <c r="EC197" s="580"/>
      <c r="ED197" s="768"/>
      <c r="EE197" s="582"/>
      <c r="EF197" s="1326"/>
      <c r="EG197" s="497"/>
      <c r="EH197" s="497"/>
      <c r="EI197" s="498"/>
      <c r="EJ197" s="498"/>
      <c r="EK197" s="498"/>
      <c r="EL197" s="498"/>
      <c r="EM197" s="504"/>
      <c r="EN197" s="500"/>
      <c r="EQ197" s="665"/>
      <c r="ER197" s="666"/>
      <c r="ES197" s="667"/>
      <c r="ET197" s="668"/>
      <c r="EU197" s="669"/>
      <c r="EV197" s="719"/>
      <c r="EW197" s="1326"/>
      <c r="EX197" s="497" t="e">
        <f t="shared" si="5271"/>
        <v>#N/A</v>
      </c>
      <c r="EY197" s="497" t="e">
        <f t="shared" si="5272"/>
        <v>#N/A</v>
      </c>
      <c r="EZ197" s="498" t="e">
        <f t="shared" si="5273"/>
        <v>#N/A</v>
      </c>
      <c r="FA197" s="498">
        <f t="shared" si="5233"/>
        <v>0</v>
      </c>
      <c r="FB197" s="498">
        <f t="shared" si="5234"/>
        <v>0</v>
      </c>
      <c r="FC197" s="498" t="e">
        <f t="shared" si="5274"/>
        <v>#N/A</v>
      </c>
      <c r="FD197" s="504">
        <f t="shared" si="5275"/>
        <v>0</v>
      </c>
      <c r="FE197" s="500">
        <f t="shared" si="5276"/>
        <v>0</v>
      </c>
      <c r="FH197" s="665"/>
      <c r="FI197" s="666"/>
      <c r="FJ197" s="667"/>
      <c r="FK197" s="668"/>
      <c r="FL197" s="669"/>
      <c r="FM197" s="719"/>
      <c r="FN197" s="1326"/>
      <c r="FO197" s="497" t="e">
        <f t="shared" si="5277"/>
        <v>#N/A</v>
      </c>
      <c r="FP197" s="497" t="e">
        <f t="shared" si="5278"/>
        <v>#N/A</v>
      </c>
      <c r="FQ197" s="498" t="e">
        <f t="shared" si="5279"/>
        <v>#N/A</v>
      </c>
      <c r="FR197" s="498">
        <f t="shared" si="5235"/>
        <v>0</v>
      </c>
      <c r="FS197" s="498">
        <f t="shared" si="5236"/>
        <v>0</v>
      </c>
      <c r="FT197" s="498" t="e">
        <f t="shared" si="5280"/>
        <v>#N/A</v>
      </c>
      <c r="FU197" s="504">
        <f t="shared" si="5281"/>
        <v>0</v>
      </c>
      <c r="FV197" s="500">
        <f t="shared" si="5282"/>
        <v>0</v>
      </c>
      <c r="FY197" s="665"/>
      <c r="FZ197" s="666"/>
      <c r="GA197" s="667"/>
      <c r="GB197" s="668"/>
      <c r="GC197" s="669"/>
      <c r="GD197" s="719"/>
      <c r="GE197" s="1326"/>
      <c r="GF197" s="497" t="e">
        <f t="shared" si="5283"/>
        <v>#N/A</v>
      </c>
      <c r="GG197" s="497" t="e">
        <f t="shared" si="5284"/>
        <v>#N/A</v>
      </c>
      <c r="GH197" s="498" t="e">
        <f t="shared" si="5285"/>
        <v>#N/A</v>
      </c>
      <c r="GI197" s="498">
        <f t="shared" si="5237"/>
        <v>0</v>
      </c>
      <c r="GJ197" s="498">
        <f t="shared" si="5238"/>
        <v>0</v>
      </c>
      <c r="GK197" s="498" t="e">
        <f t="shared" si="5286"/>
        <v>#N/A</v>
      </c>
      <c r="GL197" s="504">
        <f t="shared" si="5287"/>
        <v>0</v>
      </c>
      <c r="GM197" s="500">
        <f t="shared" si="5288"/>
        <v>0</v>
      </c>
      <c r="GP197" s="665"/>
      <c r="GQ197" s="666"/>
      <c r="GR197" s="667"/>
      <c r="GS197" s="668"/>
      <c r="GT197" s="669"/>
      <c r="GU197" s="719"/>
      <c r="GV197" s="1326"/>
      <c r="GW197" s="497" t="e">
        <f t="shared" si="5289"/>
        <v>#N/A</v>
      </c>
      <c r="GX197" s="497" t="e">
        <f t="shared" si="5290"/>
        <v>#N/A</v>
      </c>
      <c r="GY197" s="498" t="e">
        <f t="shared" si="5291"/>
        <v>#N/A</v>
      </c>
      <c r="GZ197" s="498">
        <f t="shared" si="5239"/>
        <v>0</v>
      </c>
      <c r="HA197" s="498">
        <f t="shared" si="5240"/>
        <v>0</v>
      </c>
      <c r="HB197" s="498" t="e">
        <f t="shared" si="5292"/>
        <v>#N/A</v>
      </c>
      <c r="HC197" s="504">
        <f t="shared" si="5293"/>
        <v>0</v>
      </c>
      <c r="HD197" s="500">
        <f t="shared" si="5294"/>
        <v>0</v>
      </c>
      <c r="HG197" s="665"/>
      <c r="HH197" s="666"/>
      <c r="HI197" s="667"/>
      <c r="HJ197" s="668"/>
      <c r="HK197" s="669"/>
      <c r="HL197" s="719"/>
      <c r="HM197" s="1326"/>
      <c r="HN197" s="497" t="e">
        <f t="shared" si="5295"/>
        <v>#N/A</v>
      </c>
      <c r="HO197" s="497" t="e">
        <f t="shared" si="5296"/>
        <v>#N/A</v>
      </c>
      <c r="HP197" s="498" t="e">
        <f t="shared" si="5297"/>
        <v>#N/A</v>
      </c>
      <c r="HQ197" s="498">
        <f t="shared" si="5241"/>
        <v>0</v>
      </c>
      <c r="HR197" s="498">
        <f t="shared" si="5242"/>
        <v>0</v>
      </c>
      <c r="HS197" s="498" t="e">
        <f t="shared" si="5298"/>
        <v>#N/A</v>
      </c>
      <c r="HT197" s="504">
        <f t="shared" si="5299"/>
        <v>0</v>
      </c>
      <c r="HU197" s="500">
        <f t="shared" si="5300"/>
        <v>0</v>
      </c>
      <c r="HX197" s="665"/>
      <c r="HY197" s="666"/>
      <c r="HZ197" s="667"/>
      <c r="IA197" s="668"/>
      <c r="IB197" s="669"/>
      <c r="IC197" s="719"/>
      <c r="ID197" s="1326"/>
      <c r="IE197" s="497" t="e">
        <f t="shared" si="5301"/>
        <v>#N/A</v>
      </c>
      <c r="IF197" s="497" t="e">
        <f t="shared" si="5302"/>
        <v>#N/A</v>
      </c>
      <c r="IG197" s="498" t="e">
        <f t="shared" si="5303"/>
        <v>#N/A</v>
      </c>
      <c r="IH197" s="498">
        <f t="shared" si="5243"/>
        <v>0</v>
      </c>
      <c r="II197" s="498">
        <f t="shared" si="5244"/>
        <v>0</v>
      </c>
      <c r="IJ197" s="498" t="e">
        <f t="shared" si="5304"/>
        <v>#N/A</v>
      </c>
      <c r="IK197" s="504">
        <f t="shared" si="5305"/>
        <v>0</v>
      </c>
      <c r="IL197" s="500">
        <f t="shared" si="5306"/>
        <v>0</v>
      </c>
      <c r="IO197" s="665"/>
      <c r="IP197" s="666"/>
      <c r="IQ197" s="667"/>
      <c r="IR197" s="668"/>
      <c r="IS197" s="669"/>
      <c r="IT197" s="719"/>
      <c r="IU197" s="1326"/>
      <c r="IV197" s="497" t="e">
        <f t="shared" si="5307"/>
        <v>#N/A</v>
      </c>
      <c r="IW197" s="497" t="e">
        <f t="shared" si="5308"/>
        <v>#N/A</v>
      </c>
      <c r="IX197" s="498" t="e">
        <f t="shared" si="5309"/>
        <v>#N/A</v>
      </c>
      <c r="IY197" s="498">
        <f t="shared" si="5245"/>
        <v>0</v>
      </c>
      <c r="IZ197" s="498">
        <f t="shared" si="5246"/>
        <v>0</v>
      </c>
      <c r="JA197" s="498" t="e">
        <f t="shared" si="5310"/>
        <v>#N/A</v>
      </c>
      <c r="JB197" s="504">
        <f t="shared" si="5311"/>
        <v>0</v>
      </c>
      <c r="JC197" s="500">
        <f t="shared" si="5312"/>
        <v>0</v>
      </c>
      <c r="JF197" s="665"/>
      <c r="JG197" s="666"/>
      <c r="JH197" s="667"/>
      <c r="JI197" s="668"/>
      <c r="JJ197" s="669"/>
      <c r="JK197" s="719"/>
      <c r="JL197" s="1326"/>
      <c r="JM197" s="497" t="e">
        <f t="shared" si="5313"/>
        <v>#N/A</v>
      </c>
      <c r="JN197" s="497" t="e">
        <f t="shared" si="5314"/>
        <v>#N/A</v>
      </c>
      <c r="JO197" s="498" t="e">
        <f t="shared" si="5315"/>
        <v>#N/A</v>
      </c>
      <c r="JP197" s="498">
        <f t="shared" si="5247"/>
        <v>0</v>
      </c>
      <c r="JQ197" s="498">
        <f t="shared" si="5248"/>
        <v>0</v>
      </c>
      <c r="JR197" s="498" t="e">
        <f t="shared" si="5316"/>
        <v>#N/A</v>
      </c>
      <c r="JS197" s="504">
        <f t="shared" si="5317"/>
        <v>0</v>
      </c>
      <c r="JT197" s="500">
        <f t="shared" si="5318"/>
        <v>0</v>
      </c>
      <c r="JW197" s="665"/>
      <c r="JX197" s="666"/>
      <c r="JY197" s="667"/>
      <c r="JZ197" s="668"/>
      <c r="KA197" s="669"/>
      <c r="KB197" s="719"/>
      <c r="KC197" s="1326"/>
      <c r="KD197" s="497" t="e">
        <f t="shared" si="5319"/>
        <v>#N/A</v>
      </c>
      <c r="KE197" s="497" t="e">
        <f t="shared" si="5320"/>
        <v>#N/A</v>
      </c>
      <c r="KF197" s="498" t="e">
        <f t="shared" si="5321"/>
        <v>#N/A</v>
      </c>
      <c r="KG197" s="498">
        <f t="shared" si="5249"/>
        <v>0</v>
      </c>
      <c r="KH197" s="498">
        <f t="shared" si="5250"/>
        <v>0</v>
      </c>
      <c r="KI197" s="498" t="e">
        <f t="shared" si="5322"/>
        <v>#N/A</v>
      </c>
      <c r="KJ197" s="504">
        <f t="shared" si="5323"/>
        <v>0</v>
      </c>
      <c r="KK197" s="500">
        <f t="shared" si="5324"/>
        <v>0</v>
      </c>
      <c r="KN197" s="665"/>
      <c r="KO197" s="666"/>
      <c r="KP197" s="667"/>
      <c r="KQ197" s="668"/>
      <c r="KR197" s="669"/>
      <c r="KS197" s="719"/>
      <c r="KT197" s="1326"/>
      <c r="KU197" s="497" t="e">
        <f t="shared" si="5325"/>
        <v>#N/A</v>
      </c>
      <c r="KV197" s="497" t="e">
        <f t="shared" si="5326"/>
        <v>#N/A</v>
      </c>
      <c r="KW197" s="498" t="e">
        <f t="shared" si="5327"/>
        <v>#N/A</v>
      </c>
      <c r="KX197" s="498">
        <f t="shared" si="5251"/>
        <v>0</v>
      </c>
      <c r="KY197" s="498">
        <f t="shared" si="5252"/>
        <v>0</v>
      </c>
      <c r="KZ197" s="498" t="e">
        <f t="shared" si="5328"/>
        <v>#N/A</v>
      </c>
      <c r="LA197" s="504">
        <f t="shared" si="5329"/>
        <v>0</v>
      </c>
      <c r="LB197" s="500">
        <f t="shared" si="5330"/>
        <v>0</v>
      </c>
      <c r="LE197" s="665"/>
      <c r="LF197" s="666"/>
      <c r="LG197" s="667"/>
      <c r="LH197" s="668"/>
      <c r="LI197" s="669"/>
      <c r="LJ197" s="719"/>
      <c r="LK197" s="1326"/>
      <c r="LL197" s="497" t="e">
        <f t="shared" si="5331"/>
        <v>#N/A</v>
      </c>
      <c r="LM197" s="497" t="e">
        <f t="shared" si="5332"/>
        <v>#N/A</v>
      </c>
      <c r="LN197" s="498" t="e">
        <f t="shared" si="5333"/>
        <v>#N/A</v>
      </c>
      <c r="LO197" s="498">
        <f t="shared" si="5253"/>
        <v>0</v>
      </c>
      <c r="LP197" s="498">
        <f t="shared" si="5254"/>
        <v>0</v>
      </c>
      <c r="LQ197" s="498" t="e">
        <f t="shared" si="5334"/>
        <v>#N/A</v>
      </c>
      <c r="LR197" s="504">
        <f t="shared" si="5335"/>
        <v>0</v>
      </c>
      <c r="LS197" s="500">
        <f t="shared" si="5336"/>
        <v>0</v>
      </c>
      <c r="LV197" s="665"/>
      <c r="LW197" s="666"/>
      <c r="LX197" s="667"/>
      <c r="LY197" s="668"/>
      <c r="LZ197" s="669"/>
      <c r="MA197" s="719"/>
      <c r="MB197" s="1326"/>
      <c r="MC197" s="497" t="e">
        <f t="shared" si="5337"/>
        <v>#N/A</v>
      </c>
      <c r="MD197" s="497" t="e">
        <f t="shared" si="5338"/>
        <v>#N/A</v>
      </c>
      <c r="ME197" s="498" t="e">
        <f t="shared" si="5339"/>
        <v>#N/A</v>
      </c>
      <c r="MF197" s="498">
        <f t="shared" si="5255"/>
        <v>0</v>
      </c>
      <c r="MG197" s="498">
        <f t="shared" si="5256"/>
        <v>0</v>
      </c>
      <c r="MH197" s="498" t="e">
        <f t="shared" si="5340"/>
        <v>#N/A</v>
      </c>
      <c r="MI197" s="504">
        <f t="shared" si="5341"/>
        <v>0</v>
      </c>
      <c r="MJ197" s="500">
        <f t="shared" si="5342"/>
        <v>0</v>
      </c>
      <c r="MM197" s="665"/>
      <c r="MN197" s="666"/>
      <c r="MO197" s="667"/>
      <c r="MP197" s="668"/>
      <c r="MQ197" s="669"/>
      <c r="MR197" s="719"/>
      <c r="MS197" s="1326"/>
      <c r="MT197" s="497" t="e">
        <f t="shared" si="5343"/>
        <v>#N/A</v>
      </c>
      <c r="MU197" s="497" t="e">
        <f t="shared" si="5344"/>
        <v>#N/A</v>
      </c>
      <c r="MV197" s="498" t="e">
        <f t="shared" si="5345"/>
        <v>#N/A</v>
      </c>
      <c r="MW197" s="498">
        <f t="shared" si="5257"/>
        <v>0</v>
      </c>
      <c r="MX197" s="498">
        <f t="shared" si="5258"/>
        <v>0</v>
      </c>
      <c r="MY197" s="498" t="e">
        <f t="shared" si="5346"/>
        <v>#N/A</v>
      </c>
      <c r="MZ197" s="504">
        <f t="shared" si="5347"/>
        <v>0</v>
      </c>
      <c r="NA197" s="500">
        <f t="shared" si="5348"/>
        <v>0</v>
      </c>
      <c r="ND197" s="665"/>
      <c r="NE197" s="666"/>
      <c r="NF197" s="667"/>
      <c r="NG197" s="668"/>
      <c r="NH197" s="669"/>
      <c r="NI197" s="719"/>
      <c r="NJ197" s="1326"/>
      <c r="NK197" s="497" t="e">
        <f t="shared" si="5349"/>
        <v>#N/A</v>
      </c>
      <c r="NL197" s="497" t="e">
        <f t="shared" si="5350"/>
        <v>#N/A</v>
      </c>
      <c r="NM197" s="498" t="e">
        <f t="shared" si="5351"/>
        <v>#N/A</v>
      </c>
      <c r="NN197" s="498">
        <f t="shared" si="5259"/>
        <v>0</v>
      </c>
      <c r="NO197" s="498">
        <f t="shared" si="5260"/>
        <v>0</v>
      </c>
      <c r="NP197" s="498" t="e">
        <f t="shared" si="5352"/>
        <v>#N/A</v>
      </c>
      <c r="NQ197" s="504">
        <f t="shared" si="5353"/>
        <v>0</v>
      </c>
      <c r="NR197" s="500">
        <f t="shared" si="5354"/>
        <v>0</v>
      </c>
      <c r="NU197" s="665"/>
      <c r="NV197" s="666"/>
      <c r="NW197" s="667"/>
      <c r="NX197" s="668"/>
      <c r="NY197" s="669"/>
      <c r="NZ197" s="719"/>
      <c r="OA197" s="1326"/>
      <c r="OB197" s="497" t="e">
        <f t="shared" si="5355"/>
        <v>#N/A</v>
      </c>
      <c r="OC197" s="497" t="e">
        <f t="shared" si="5356"/>
        <v>#N/A</v>
      </c>
      <c r="OD197" s="498" t="e">
        <f t="shared" si="5357"/>
        <v>#N/A</v>
      </c>
      <c r="OE197" s="498">
        <f t="shared" si="5261"/>
        <v>0</v>
      </c>
      <c r="OF197" s="498">
        <f t="shared" si="5262"/>
        <v>0</v>
      </c>
      <c r="OG197" s="498" t="e">
        <f t="shared" si="5358"/>
        <v>#N/A</v>
      </c>
      <c r="OH197" s="504">
        <f t="shared" si="5359"/>
        <v>0</v>
      </c>
      <c r="OI197" s="500">
        <f t="shared" si="5360"/>
        <v>0</v>
      </c>
      <c r="OL197" s="665"/>
      <c r="OM197" s="666"/>
      <c r="ON197" s="667"/>
      <c r="OO197" s="668"/>
      <c r="OP197" s="669"/>
      <c r="OQ197" s="719"/>
      <c r="OR197" s="1326"/>
      <c r="OS197" s="497" t="e">
        <f t="shared" si="5361"/>
        <v>#N/A</v>
      </c>
      <c r="OT197" s="497" t="e">
        <f t="shared" si="5362"/>
        <v>#N/A</v>
      </c>
      <c r="OU197" s="498" t="e">
        <f t="shared" si="5363"/>
        <v>#N/A</v>
      </c>
      <c r="OV197" s="498">
        <f t="shared" si="5263"/>
        <v>0</v>
      </c>
      <c r="OW197" s="498">
        <f t="shared" si="5264"/>
        <v>0</v>
      </c>
      <c r="OX197" s="498" t="e">
        <f t="shared" si="5364"/>
        <v>#N/A</v>
      </c>
      <c r="OY197" s="504">
        <f t="shared" si="5365"/>
        <v>0</v>
      </c>
      <c r="OZ197" s="500">
        <f t="shared" si="5366"/>
        <v>0</v>
      </c>
      <c r="PC197" s="665"/>
      <c r="PD197" s="666"/>
      <c r="PE197" s="667"/>
      <c r="PF197" s="668"/>
      <c r="PG197" s="669"/>
      <c r="PH197" s="719"/>
      <c r="PI197" s="1326"/>
      <c r="PJ197" s="497" t="e">
        <f t="shared" si="5367"/>
        <v>#N/A</v>
      </c>
      <c r="PK197" s="497" t="e">
        <f t="shared" si="5368"/>
        <v>#N/A</v>
      </c>
      <c r="PL197" s="498" t="e">
        <f t="shared" si="5369"/>
        <v>#N/A</v>
      </c>
      <c r="PM197" s="498">
        <f t="shared" si="5265"/>
        <v>0</v>
      </c>
      <c r="PN197" s="498">
        <f t="shared" si="5266"/>
        <v>0</v>
      </c>
      <c r="PO197" s="498" t="e">
        <f t="shared" si="5370"/>
        <v>#N/A</v>
      </c>
      <c r="PP197" s="504">
        <f t="shared" si="5371"/>
        <v>0</v>
      </c>
      <c r="PQ197" s="500">
        <f t="shared" si="5372"/>
        <v>0</v>
      </c>
      <c r="PT197" s="665"/>
      <c r="PU197" s="666"/>
      <c r="PV197" s="667"/>
      <c r="PW197" s="668"/>
      <c r="PX197" s="669"/>
      <c r="PY197" s="719"/>
      <c r="PZ197" s="1326"/>
      <c r="QA197" s="497" t="e">
        <f t="shared" si="5373"/>
        <v>#N/A</v>
      </c>
      <c r="QB197" s="497" t="e">
        <f t="shared" si="5374"/>
        <v>#N/A</v>
      </c>
      <c r="QC197" s="498" t="e">
        <f t="shared" si="5375"/>
        <v>#N/A</v>
      </c>
      <c r="QD197" s="498">
        <f t="shared" si="5267"/>
        <v>0</v>
      </c>
      <c r="QE197" s="498">
        <f t="shared" si="5268"/>
        <v>0</v>
      </c>
      <c r="QF197" s="498" t="e">
        <f t="shared" si="5376"/>
        <v>#N/A</v>
      </c>
      <c r="QG197" s="504">
        <f t="shared" si="5377"/>
        <v>0</v>
      </c>
      <c r="QH197" s="500">
        <f t="shared" si="5378"/>
        <v>0</v>
      </c>
      <c r="QK197" s="665"/>
      <c r="QL197" s="666"/>
      <c r="QM197" s="667"/>
      <c r="QN197" s="668"/>
      <c r="QO197" s="669"/>
      <c r="QP197" s="719"/>
      <c r="QQ197" s="1326"/>
      <c r="QR197" s="497" t="e">
        <f t="shared" si="5379"/>
        <v>#N/A</v>
      </c>
      <c r="QS197" s="497" t="e">
        <f t="shared" si="5380"/>
        <v>#N/A</v>
      </c>
      <c r="QT197" s="498" t="e">
        <f t="shared" si="5381"/>
        <v>#N/A</v>
      </c>
      <c r="QU197" s="498">
        <f t="shared" si="5269"/>
        <v>0</v>
      </c>
      <c r="QV197" s="498">
        <f t="shared" si="5270"/>
        <v>0</v>
      </c>
      <c r="QW197" s="498" t="e">
        <f t="shared" si="5382"/>
        <v>#N/A</v>
      </c>
      <c r="QX197" s="504">
        <f t="shared" si="5383"/>
        <v>0</v>
      </c>
      <c r="QY197" s="500">
        <f t="shared" si="5384"/>
        <v>0</v>
      </c>
      <c r="RB197" s="381"/>
      <c r="RC197" s="382"/>
      <c r="RD197" s="383"/>
      <c r="RE197" s="384"/>
      <c r="RF197" s="385"/>
      <c r="RG197" s="386"/>
      <c r="RH197" s="386"/>
      <c r="RI197" s="497"/>
      <c r="RJ197" s="497"/>
      <c r="RK197" s="501"/>
      <c r="RL197" s="501"/>
      <c r="RM197" s="501"/>
      <c r="RN197" s="501"/>
      <c r="RO197" s="502"/>
      <c r="RP197" s="503"/>
      <c r="RS197" s="381"/>
      <c r="RT197" s="382"/>
      <c r="RU197" s="383"/>
      <c r="RV197" s="384"/>
      <c r="RW197" s="385"/>
      <c r="RX197" s="386"/>
      <c r="RY197" s="386"/>
      <c r="RZ197" s="497"/>
      <c r="SA197" s="497"/>
      <c r="SB197" s="501"/>
      <c r="SC197" s="501"/>
      <c r="SD197" s="501"/>
      <c r="SE197" s="501"/>
      <c r="SF197" s="502"/>
      <c r="SG197" s="503"/>
      <c r="SJ197" s="381"/>
      <c r="SK197" s="382"/>
      <c r="SL197" s="383"/>
      <c r="SM197" s="384"/>
      <c r="SN197" s="385"/>
      <c r="SO197" s="386"/>
      <c r="SP197" s="386"/>
      <c r="SQ197" s="497"/>
      <c r="SR197" s="497"/>
      <c r="SS197" s="501"/>
      <c r="ST197" s="501"/>
      <c r="SU197" s="501"/>
      <c r="SV197" s="501"/>
      <c r="SW197" s="502"/>
      <c r="SX197" s="503"/>
    </row>
    <row r="198" spans="2:518" ht="51" hidden="1" customHeight="1" thickTop="1" thickBot="1">
      <c r="B198" s="577"/>
      <c r="C198" s="578"/>
      <c r="D198" s="579"/>
      <c r="E198" s="580"/>
      <c r="F198" s="581"/>
      <c r="G198" s="582"/>
      <c r="H198" s="595"/>
      <c r="K198" s="577"/>
      <c r="L198" s="767"/>
      <c r="M198" s="579"/>
      <c r="N198" s="580"/>
      <c r="O198" s="768"/>
      <c r="P198" s="582"/>
      <c r="Q198" s="1326"/>
      <c r="R198" s="497"/>
      <c r="S198" s="497"/>
      <c r="T198" s="498"/>
      <c r="U198" s="498"/>
      <c r="V198" s="498"/>
      <c r="W198" s="498"/>
      <c r="X198" s="504"/>
      <c r="Y198" s="500"/>
      <c r="Z198" s="486"/>
      <c r="AA198" s="486"/>
      <c r="AB198" s="577"/>
      <c r="AC198" s="767"/>
      <c r="AD198" s="579"/>
      <c r="AE198" s="580"/>
      <c r="AF198" s="768"/>
      <c r="AG198" s="582"/>
      <c r="AH198" s="1326"/>
      <c r="AI198" s="497"/>
      <c r="AJ198" s="497"/>
      <c r="AK198" s="498"/>
      <c r="AL198" s="498"/>
      <c r="AM198" s="498"/>
      <c r="AN198" s="498"/>
      <c r="AO198" s="504"/>
      <c r="AP198" s="500"/>
      <c r="AQ198" s="486"/>
      <c r="AR198" s="486"/>
      <c r="AS198" s="577"/>
      <c r="AT198" s="767"/>
      <c r="AU198" s="579"/>
      <c r="AV198" s="580"/>
      <c r="AW198" s="768"/>
      <c r="AX198" s="582"/>
      <c r="AY198" s="1326"/>
      <c r="AZ198" s="497"/>
      <c r="BA198" s="497"/>
      <c r="BB198" s="498"/>
      <c r="BC198" s="498"/>
      <c r="BD198" s="498"/>
      <c r="BE198" s="498"/>
      <c r="BF198" s="504"/>
      <c r="BG198" s="500"/>
      <c r="BJ198" s="577"/>
      <c r="BK198" s="767"/>
      <c r="BL198" s="579"/>
      <c r="BM198" s="580"/>
      <c r="BN198" s="768"/>
      <c r="BO198" s="582"/>
      <c r="BP198" s="1326"/>
      <c r="BQ198" s="497"/>
      <c r="BR198" s="497"/>
      <c r="BS198" s="498"/>
      <c r="BT198" s="498"/>
      <c r="BU198" s="498"/>
      <c r="BV198" s="498"/>
      <c r="BW198" s="504"/>
      <c r="BX198" s="500"/>
      <c r="CA198" s="577"/>
      <c r="CB198" s="767"/>
      <c r="CC198" s="579"/>
      <c r="CD198" s="580"/>
      <c r="CE198" s="768"/>
      <c r="CF198" s="582"/>
      <c r="CG198" s="1326"/>
      <c r="CH198" s="497"/>
      <c r="CI198" s="497"/>
      <c r="CJ198" s="498"/>
      <c r="CK198" s="498"/>
      <c r="CL198" s="498"/>
      <c r="CM198" s="498"/>
      <c r="CN198" s="504"/>
      <c r="CO198" s="500"/>
      <c r="CR198" s="577"/>
      <c r="CS198" s="767"/>
      <c r="CT198" s="579"/>
      <c r="CU198" s="580"/>
      <c r="CV198" s="768"/>
      <c r="CW198" s="582"/>
      <c r="CX198" s="1326"/>
      <c r="CY198" s="497"/>
      <c r="CZ198" s="497"/>
      <c r="DA198" s="498"/>
      <c r="DB198" s="498"/>
      <c r="DC198" s="498"/>
      <c r="DD198" s="498"/>
      <c r="DE198" s="504"/>
      <c r="DF198" s="500"/>
      <c r="DI198" s="577"/>
      <c r="DJ198" s="767"/>
      <c r="DK198" s="579"/>
      <c r="DL198" s="580"/>
      <c r="DM198" s="768"/>
      <c r="DN198" s="582"/>
      <c r="DO198" s="1326"/>
      <c r="DP198" s="497"/>
      <c r="DQ198" s="497"/>
      <c r="DR198" s="498"/>
      <c r="DS198" s="498"/>
      <c r="DT198" s="498"/>
      <c r="DU198" s="498"/>
      <c r="DV198" s="504"/>
      <c r="DW198" s="500"/>
      <c r="DZ198" s="577"/>
      <c r="EA198" s="767"/>
      <c r="EB198" s="579"/>
      <c r="EC198" s="580"/>
      <c r="ED198" s="768"/>
      <c r="EE198" s="582"/>
      <c r="EF198" s="1326"/>
      <c r="EG198" s="497"/>
      <c r="EH198" s="497"/>
      <c r="EI198" s="498"/>
      <c r="EJ198" s="498"/>
      <c r="EK198" s="498"/>
      <c r="EL198" s="498"/>
      <c r="EM198" s="504"/>
      <c r="EN198" s="500"/>
      <c r="EQ198" s="665"/>
      <c r="ER198" s="666"/>
      <c r="ES198" s="667"/>
      <c r="ET198" s="668"/>
      <c r="EU198" s="669"/>
      <c r="EV198" s="719"/>
      <c r="EW198" s="1326"/>
      <c r="EX198" s="497" t="e">
        <f t="shared" si="5271"/>
        <v>#N/A</v>
      </c>
      <c r="EY198" s="497" t="e">
        <f t="shared" si="5272"/>
        <v>#N/A</v>
      </c>
      <c r="EZ198" s="498" t="e">
        <f t="shared" si="5273"/>
        <v>#N/A</v>
      </c>
      <c r="FA198" s="498">
        <f t="shared" si="5233"/>
        <v>0</v>
      </c>
      <c r="FB198" s="498">
        <f t="shared" si="5234"/>
        <v>0</v>
      </c>
      <c r="FC198" s="498" t="e">
        <f t="shared" si="5274"/>
        <v>#N/A</v>
      </c>
      <c r="FD198" s="504">
        <f t="shared" si="5275"/>
        <v>0</v>
      </c>
      <c r="FE198" s="500">
        <f t="shared" si="5276"/>
        <v>0</v>
      </c>
      <c r="FH198" s="665"/>
      <c r="FI198" s="666"/>
      <c r="FJ198" s="667"/>
      <c r="FK198" s="668"/>
      <c r="FL198" s="669"/>
      <c r="FM198" s="719"/>
      <c r="FN198" s="1326"/>
      <c r="FO198" s="497" t="e">
        <f t="shared" si="5277"/>
        <v>#N/A</v>
      </c>
      <c r="FP198" s="497" t="e">
        <f t="shared" si="5278"/>
        <v>#N/A</v>
      </c>
      <c r="FQ198" s="498" t="e">
        <f t="shared" si="5279"/>
        <v>#N/A</v>
      </c>
      <c r="FR198" s="498">
        <f t="shared" si="5235"/>
        <v>0</v>
      </c>
      <c r="FS198" s="498">
        <f t="shared" si="5236"/>
        <v>0</v>
      </c>
      <c r="FT198" s="498" t="e">
        <f t="shared" si="5280"/>
        <v>#N/A</v>
      </c>
      <c r="FU198" s="504">
        <f t="shared" si="5281"/>
        <v>0</v>
      </c>
      <c r="FV198" s="500">
        <f t="shared" si="5282"/>
        <v>0</v>
      </c>
      <c r="FY198" s="665"/>
      <c r="FZ198" s="666"/>
      <c r="GA198" s="667"/>
      <c r="GB198" s="668"/>
      <c r="GC198" s="669"/>
      <c r="GD198" s="719"/>
      <c r="GE198" s="1326"/>
      <c r="GF198" s="497" t="e">
        <f t="shared" si="5283"/>
        <v>#N/A</v>
      </c>
      <c r="GG198" s="497" t="e">
        <f t="shared" si="5284"/>
        <v>#N/A</v>
      </c>
      <c r="GH198" s="498" t="e">
        <f t="shared" si="5285"/>
        <v>#N/A</v>
      </c>
      <c r="GI198" s="498">
        <f t="shared" si="5237"/>
        <v>0</v>
      </c>
      <c r="GJ198" s="498">
        <f t="shared" si="5238"/>
        <v>0</v>
      </c>
      <c r="GK198" s="498" t="e">
        <f t="shared" si="5286"/>
        <v>#N/A</v>
      </c>
      <c r="GL198" s="504">
        <f t="shared" si="5287"/>
        <v>0</v>
      </c>
      <c r="GM198" s="500">
        <f t="shared" si="5288"/>
        <v>0</v>
      </c>
      <c r="GP198" s="665"/>
      <c r="GQ198" s="666"/>
      <c r="GR198" s="667"/>
      <c r="GS198" s="668"/>
      <c r="GT198" s="669"/>
      <c r="GU198" s="719"/>
      <c r="GV198" s="1326"/>
      <c r="GW198" s="497" t="e">
        <f t="shared" si="5289"/>
        <v>#N/A</v>
      </c>
      <c r="GX198" s="497" t="e">
        <f t="shared" si="5290"/>
        <v>#N/A</v>
      </c>
      <c r="GY198" s="498" t="e">
        <f t="shared" si="5291"/>
        <v>#N/A</v>
      </c>
      <c r="GZ198" s="498">
        <f t="shared" si="5239"/>
        <v>0</v>
      </c>
      <c r="HA198" s="498">
        <f t="shared" si="5240"/>
        <v>0</v>
      </c>
      <c r="HB198" s="498" t="e">
        <f t="shared" si="5292"/>
        <v>#N/A</v>
      </c>
      <c r="HC198" s="504">
        <f t="shared" si="5293"/>
        <v>0</v>
      </c>
      <c r="HD198" s="500">
        <f t="shared" si="5294"/>
        <v>0</v>
      </c>
      <c r="HG198" s="665"/>
      <c r="HH198" s="666"/>
      <c r="HI198" s="667"/>
      <c r="HJ198" s="668"/>
      <c r="HK198" s="669"/>
      <c r="HL198" s="719"/>
      <c r="HM198" s="1326"/>
      <c r="HN198" s="497" t="e">
        <f t="shared" si="5295"/>
        <v>#N/A</v>
      </c>
      <c r="HO198" s="497" t="e">
        <f t="shared" si="5296"/>
        <v>#N/A</v>
      </c>
      <c r="HP198" s="498" t="e">
        <f t="shared" si="5297"/>
        <v>#N/A</v>
      </c>
      <c r="HQ198" s="498">
        <f t="shared" si="5241"/>
        <v>0</v>
      </c>
      <c r="HR198" s="498">
        <f t="shared" si="5242"/>
        <v>0</v>
      </c>
      <c r="HS198" s="498" t="e">
        <f t="shared" si="5298"/>
        <v>#N/A</v>
      </c>
      <c r="HT198" s="504">
        <f t="shared" si="5299"/>
        <v>0</v>
      </c>
      <c r="HU198" s="500">
        <f t="shared" si="5300"/>
        <v>0</v>
      </c>
      <c r="HX198" s="665"/>
      <c r="HY198" s="666"/>
      <c r="HZ198" s="667"/>
      <c r="IA198" s="668"/>
      <c r="IB198" s="669"/>
      <c r="IC198" s="719"/>
      <c r="ID198" s="1326"/>
      <c r="IE198" s="497" t="e">
        <f t="shared" si="5301"/>
        <v>#N/A</v>
      </c>
      <c r="IF198" s="497" t="e">
        <f t="shared" si="5302"/>
        <v>#N/A</v>
      </c>
      <c r="IG198" s="498" t="e">
        <f t="shared" si="5303"/>
        <v>#N/A</v>
      </c>
      <c r="IH198" s="498">
        <f t="shared" si="5243"/>
        <v>0</v>
      </c>
      <c r="II198" s="498">
        <f t="shared" si="5244"/>
        <v>0</v>
      </c>
      <c r="IJ198" s="498" t="e">
        <f t="shared" si="5304"/>
        <v>#N/A</v>
      </c>
      <c r="IK198" s="504">
        <f t="shared" si="5305"/>
        <v>0</v>
      </c>
      <c r="IL198" s="500">
        <f t="shared" si="5306"/>
        <v>0</v>
      </c>
      <c r="IO198" s="665"/>
      <c r="IP198" s="666"/>
      <c r="IQ198" s="667"/>
      <c r="IR198" s="668"/>
      <c r="IS198" s="669"/>
      <c r="IT198" s="719"/>
      <c r="IU198" s="1326"/>
      <c r="IV198" s="497" t="e">
        <f t="shared" si="5307"/>
        <v>#N/A</v>
      </c>
      <c r="IW198" s="497" t="e">
        <f t="shared" si="5308"/>
        <v>#N/A</v>
      </c>
      <c r="IX198" s="498" t="e">
        <f t="shared" si="5309"/>
        <v>#N/A</v>
      </c>
      <c r="IY198" s="498">
        <f t="shared" si="5245"/>
        <v>0</v>
      </c>
      <c r="IZ198" s="498">
        <f t="shared" si="5246"/>
        <v>0</v>
      </c>
      <c r="JA198" s="498" t="e">
        <f t="shared" si="5310"/>
        <v>#N/A</v>
      </c>
      <c r="JB198" s="504">
        <f t="shared" si="5311"/>
        <v>0</v>
      </c>
      <c r="JC198" s="500">
        <f t="shared" si="5312"/>
        <v>0</v>
      </c>
      <c r="JF198" s="665"/>
      <c r="JG198" s="666"/>
      <c r="JH198" s="667"/>
      <c r="JI198" s="668"/>
      <c r="JJ198" s="669"/>
      <c r="JK198" s="719"/>
      <c r="JL198" s="1326"/>
      <c r="JM198" s="497" t="e">
        <f t="shared" si="5313"/>
        <v>#N/A</v>
      </c>
      <c r="JN198" s="497" t="e">
        <f t="shared" si="5314"/>
        <v>#N/A</v>
      </c>
      <c r="JO198" s="498" t="e">
        <f t="shared" si="5315"/>
        <v>#N/A</v>
      </c>
      <c r="JP198" s="498">
        <f t="shared" si="5247"/>
        <v>0</v>
      </c>
      <c r="JQ198" s="498">
        <f t="shared" si="5248"/>
        <v>0</v>
      </c>
      <c r="JR198" s="498" t="e">
        <f t="shared" si="5316"/>
        <v>#N/A</v>
      </c>
      <c r="JS198" s="504">
        <f t="shared" si="5317"/>
        <v>0</v>
      </c>
      <c r="JT198" s="500">
        <f t="shared" si="5318"/>
        <v>0</v>
      </c>
      <c r="JW198" s="665"/>
      <c r="JX198" s="666"/>
      <c r="JY198" s="667"/>
      <c r="JZ198" s="668"/>
      <c r="KA198" s="669"/>
      <c r="KB198" s="719"/>
      <c r="KC198" s="1326"/>
      <c r="KD198" s="497" t="e">
        <f t="shared" si="5319"/>
        <v>#N/A</v>
      </c>
      <c r="KE198" s="497" t="e">
        <f t="shared" si="5320"/>
        <v>#N/A</v>
      </c>
      <c r="KF198" s="498" t="e">
        <f t="shared" si="5321"/>
        <v>#N/A</v>
      </c>
      <c r="KG198" s="498">
        <f t="shared" si="5249"/>
        <v>0</v>
      </c>
      <c r="KH198" s="498">
        <f t="shared" si="5250"/>
        <v>0</v>
      </c>
      <c r="KI198" s="498" t="e">
        <f t="shared" si="5322"/>
        <v>#N/A</v>
      </c>
      <c r="KJ198" s="504">
        <f t="shared" si="5323"/>
        <v>0</v>
      </c>
      <c r="KK198" s="500">
        <f t="shared" si="5324"/>
        <v>0</v>
      </c>
      <c r="KN198" s="665"/>
      <c r="KO198" s="666"/>
      <c r="KP198" s="667"/>
      <c r="KQ198" s="668"/>
      <c r="KR198" s="669"/>
      <c r="KS198" s="719"/>
      <c r="KT198" s="1326"/>
      <c r="KU198" s="497" t="e">
        <f t="shared" si="5325"/>
        <v>#N/A</v>
      </c>
      <c r="KV198" s="497" t="e">
        <f t="shared" si="5326"/>
        <v>#N/A</v>
      </c>
      <c r="KW198" s="498" t="e">
        <f t="shared" si="5327"/>
        <v>#N/A</v>
      </c>
      <c r="KX198" s="498">
        <f t="shared" si="5251"/>
        <v>0</v>
      </c>
      <c r="KY198" s="498">
        <f t="shared" si="5252"/>
        <v>0</v>
      </c>
      <c r="KZ198" s="498" t="e">
        <f t="shared" si="5328"/>
        <v>#N/A</v>
      </c>
      <c r="LA198" s="504">
        <f t="shared" si="5329"/>
        <v>0</v>
      </c>
      <c r="LB198" s="500">
        <f t="shared" si="5330"/>
        <v>0</v>
      </c>
      <c r="LE198" s="665"/>
      <c r="LF198" s="666"/>
      <c r="LG198" s="667"/>
      <c r="LH198" s="668"/>
      <c r="LI198" s="669"/>
      <c r="LJ198" s="719"/>
      <c r="LK198" s="1326"/>
      <c r="LL198" s="497" t="e">
        <f t="shared" si="5331"/>
        <v>#N/A</v>
      </c>
      <c r="LM198" s="497" t="e">
        <f t="shared" si="5332"/>
        <v>#N/A</v>
      </c>
      <c r="LN198" s="498" t="e">
        <f t="shared" si="5333"/>
        <v>#N/A</v>
      </c>
      <c r="LO198" s="498">
        <f t="shared" si="5253"/>
        <v>0</v>
      </c>
      <c r="LP198" s="498">
        <f t="shared" si="5254"/>
        <v>0</v>
      </c>
      <c r="LQ198" s="498" t="e">
        <f t="shared" si="5334"/>
        <v>#N/A</v>
      </c>
      <c r="LR198" s="504">
        <f t="shared" si="5335"/>
        <v>0</v>
      </c>
      <c r="LS198" s="500">
        <f t="shared" si="5336"/>
        <v>0</v>
      </c>
      <c r="LV198" s="665"/>
      <c r="LW198" s="666"/>
      <c r="LX198" s="667"/>
      <c r="LY198" s="668"/>
      <c r="LZ198" s="669"/>
      <c r="MA198" s="719"/>
      <c r="MB198" s="1326"/>
      <c r="MC198" s="497" t="e">
        <f t="shared" si="5337"/>
        <v>#N/A</v>
      </c>
      <c r="MD198" s="497" t="e">
        <f t="shared" si="5338"/>
        <v>#N/A</v>
      </c>
      <c r="ME198" s="498" t="e">
        <f t="shared" si="5339"/>
        <v>#N/A</v>
      </c>
      <c r="MF198" s="498">
        <f t="shared" si="5255"/>
        <v>0</v>
      </c>
      <c r="MG198" s="498">
        <f t="shared" si="5256"/>
        <v>0</v>
      </c>
      <c r="MH198" s="498" t="e">
        <f t="shared" si="5340"/>
        <v>#N/A</v>
      </c>
      <c r="MI198" s="504">
        <f t="shared" si="5341"/>
        <v>0</v>
      </c>
      <c r="MJ198" s="500">
        <f t="shared" si="5342"/>
        <v>0</v>
      </c>
      <c r="MM198" s="665"/>
      <c r="MN198" s="666"/>
      <c r="MO198" s="667"/>
      <c r="MP198" s="668"/>
      <c r="MQ198" s="669"/>
      <c r="MR198" s="719"/>
      <c r="MS198" s="1326"/>
      <c r="MT198" s="497" t="e">
        <f t="shared" si="5343"/>
        <v>#N/A</v>
      </c>
      <c r="MU198" s="497" t="e">
        <f t="shared" si="5344"/>
        <v>#N/A</v>
      </c>
      <c r="MV198" s="498" t="e">
        <f t="shared" si="5345"/>
        <v>#N/A</v>
      </c>
      <c r="MW198" s="498">
        <f t="shared" si="5257"/>
        <v>0</v>
      </c>
      <c r="MX198" s="498">
        <f t="shared" si="5258"/>
        <v>0</v>
      </c>
      <c r="MY198" s="498" t="e">
        <f t="shared" si="5346"/>
        <v>#N/A</v>
      </c>
      <c r="MZ198" s="504">
        <f t="shared" si="5347"/>
        <v>0</v>
      </c>
      <c r="NA198" s="500">
        <f t="shared" si="5348"/>
        <v>0</v>
      </c>
      <c r="ND198" s="665"/>
      <c r="NE198" s="666"/>
      <c r="NF198" s="667"/>
      <c r="NG198" s="668"/>
      <c r="NH198" s="669"/>
      <c r="NI198" s="719"/>
      <c r="NJ198" s="1326"/>
      <c r="NK198" s="497" t="e">
        <f t="shared" si="5349"/>
        <v>#N/A</v>
      </c>
      <c r="NL198" s="497" t="e">
        <f t="shared" si="5350"/>
        <v>#N/A</v>
      </c>
      <c r="NM198" s="498" t="e">
        <f t="shared" si="5351"/>
        <v>#N/A</v>
      </c>
      <c r="NN198" s="498">
        <f t="shared" si="5259"/>
        <v>0</v>
      </c>
      <c r="NO198" s="498">
        <f t="shared" si="5260"/>
        <v>0</v>
      </c>
      <c r="NP198" s="498" t="e">
        <f t="shared" si="5352"/>
        <v>#N/A</v>
      </c>
      <c r="NQ198" s="504">
        <f t="shared" si="5353"/>
        <v>0</v>
      </c>
      <c r="NR198" s="500">
        <f t="shared" si="5354"/>
        <v>0</v>
      </c>
      <c r="NU198" s="665"/>
      <c r="NV198" s="666"/>
      <c r="NW198" s="667"/>
      <c r="NX198" s="668"/>
      <c r="NY198" s="669"/>
      <c r="NZ198" s="719"/>
      <c r="OA198" s="1326"/>
      <c r="OB198" s="497" t="e">
        <f t="shared" si="5355"/>
        <v>#N/A</v>
      </c>
      <c r="OC198" s="497" t="e">
        <f t="shared" si="5356"/>
        <v>#N/A</v>
      </c>
      <c r="OD198" s="498" t="e">
        <f t="shared" si="5357"/>
        <v>#N/A</v>
      </c>
      <c r="OE198" s="498">
        <f t="shared" si="5261"/>
        <v>0</v>
      </c>
      <c r="OF198" s="498">
        <f t="shared" si="5262"/>
        <v>0</v>
      </c>
      <c r="OG198" s="498" t="e">
        <f t="shared" si="5358"/>
        <v>#N/A</v>
      </c>
      <c r="OH198" s="504">
        <f t="shared" si="5359"/>
        <v>0</v>
      </c>
      <c r="OI198" s="500">
        <f t="shared" si="5360"/>
        <v>0</v>
      </c>
      <c r="OL198" s="665"/>
      <c r="OM198" s="666"/>
      <c r="ON198" s="667"/>
      <c r="OO198" s="668"/>
      <c r="OP198" s="669"/>
      <c r="OQ198" s="719"/>
      <c r="OR198" s="1326"/>
      <c r="OS198" s="497" t="e">
        <f t="shared" si="5361"/>
        <v>#N/A</v>
      </c>
      <c r="OT198" s="497" t="e">
        <f t="shared" si="5362"/>
        <v>#N/A</v>
      </c>
      <c r="OU198" s="498" t="e">
        <f t="shared" si="5363"/>
        <v>#N/A</v>
      </c>
      <c r="OV198" s="498">
        <f t="shared" si="5263"/>
        <v>0</v>
      </c>
      <c r="OW198" s="498">
        <f t="shared" si="5264"/>
        <v>0</v>
      </c>
      <c r="OX198" s="498" t="e">
        <f t="shared" si="5364"/>
        <v>#N/A</v>
      </c>
      <c r="OY198" s="504">
        <f t="shared" si="5365"/>
        <v>0</v>
      </c>
      <c r="OZ198" s="500">
        <f t="shared" si="5366"/>
        <v>0</v>
      </c>
      <c r="PC198" s="665"/>
      <c r="PD198" s="666"/>
      <c r="PE198" s="667"/>
      <c r="PF198" s="668"/>
      <c r="PG198" s="669"/>
      <c r="PH198" s="719"/>
      <c r="PI198" s="1326"/>
      <c r="PJ198" s="497" t="e">
        <f t="shared" si="5367"/>
        <v>#N/A</v>
      </c>
      <c r="PK198" s="497" t="e">
        <f t="shared" si="5368"/>
        <v>#N/A</v>
      </c>
      <c r="PL198" s="498" t="e">
        <f t="shared" si="5369"/>
        <v>#N/A</v>
      </c>
      <c r="PM198" s="498">
        <f t="shared" si="5265"/>
        <v>0</v>
      </c>
      <c r="PN198" s="498">
        <f t="shared" si="5266"/>
        <v>0</v>
      </c>
      <c r="PO198" s="498" t="e">
        <f t="shared" si="5370"/>
        <v>#N/A</v>
      </c>
      <c r="PP198" s="504">
        <f t="shared" si="5371"/>
        <v>0</v>
      </c>
      <c r="PQ198" s="500">
        <f t="shared" si="5372"/>
        <v>0</v>
      </c>
      <c r="PT198" s="665"/>
      <c r="PU198" s="666"/>
      <c r="PV198" s="667"/>
      <c r="PW198" s="668"/>
      <c r="PX198" s="669"/>
      <c r="PY198" s="719"/>
      <c r="PZ198" s="1326"/>
      <c r="QA198" s="497" t="e">
        <f t="shared" si="5373"/>
        <v>#N/A</v>
      </c>
      <c r="QB198" s="497" t="e">
        <f t="shared" si="5374"/>
        <v>#N/A</v>
      </c>
      <c r="QC198" s="498" t="e">
        <f t="shared" si="5375"/>
        <v>#N/A</v>
      </c>
      <c r="QD198" s="498">
        <f t="shared" si="5267"/>
        <v>0</v>
      </c>
      <c r="QE198" s="498">
        <f t="shared" si="5268"/>
        <v>0</v>
      </c>
      <c r="QF198" s="498" t="e">
        <f t="shared" si="5376"/>
        <v>#N/A</v>
      </c>
      <c r="QG198" s="504">
        <f t="shared" si="5377"/>
        <v>0</v>
      </c>
      <c r="QH198" s="500">
        <f t="shared" si="5378"/>
        <v>0</v>
      </c>
      <c r="QK198" s="665"/>
      <c r="QL198" s="666"/>
      <c r="QM198" s="667"/>
      <c r="QN198" s="668"/>
      <c r="QO198" s="669"/>
      <c r="QP198" s="719"/>
      <c r="QQ198" s="1326"/>
      <c r="QR198" s="497" t="e">
        <f t="shared" si="5379"/>
        <v>#N/A</v>
      </c>
      <c r="QS198" s="497" t="e">
        <f t="shared" si="5380"/>
        <v>#N/A</v>
      </c>
      <c r="QT198" s="498" t="e">
        <f t="shared" si="5381"/>
        <v>#N/A</v>
      </c>
      <c r="QU198" s="498">
        <f t="shared" si="5269"/>
        <v>0</v>
      </c>
      <c r="QV198" s="498">
        <f t="shared" si="5270"/>
        <v>0</v>
      </c>
      <c r="QW198" s="498" t="e">
        <f t="shared" si="5382"/>
        <v>#N/A</v>
      </c>
      <c r="QX198" s="504">
        <f t="shared" si="5383"/>
        <v>0</v>
      </c>
      <c r="QY198" s="500">
        <f t="shared" si="5384"/>
        <v>0</v>
      </c>
      <c r="RB198" s="381"/>
      <c r="RC198" s="382"/>
      <c r="RD198" s="383"/>
      <c r="RE198" s="384"/>
      <c r="RF198" s="385"/>
      <c r="RG198" s="386"/>
      <c r="RH198" s="386"/>
      <c r="RI198" s="497"/>
      <c r="RJ198" s="497"/>
      <c r="RK198" s="501"/>
      <c r="RL198" s="501"/>
      <c r="RM198" s="501"/>
      <c r="RN198" s="501"/>
      <c r="RO198" s="502"/>
      <c r="RP198" s="503"/>
      <c r="RS198" s="381"/>
      <c r="RT198" s="382"/>
      <c r="RU198" s="383"/>
      <c r="RV198" s="384"/>
      <c r="RW198" s="385"/>
      <c r="RX198" s="386"/>
      <c r="RY198" s="386"/>
      <c r="RZ198" s="497"/>
      <c r="SA198" s="497"/>
      <c r="SB198" s="501"/>
      <c r="SC198" s="501"/>
      <c r="SD198" s="501"/>
      <c r="SE198" s="501"/>
      <c r="SF198" s="502"/>
      <c r="SG198" s="503"/>
      <c r="SJ198" s="381"/>
      <c r="SK198" s="382"/>
      <c r="SL198" s="383"/>
      <c r="SM198" s="384"/>
      <c r="SN198" s="385"/>
      <c r="SO198" s="386"/>
      <c r="SP198" s="386"/>
      <c r="SQ198" s="497"/>
      <c r="SR198" s="497"/>
      <c r="SS198" s="501"/>
      <c r="ST198" s="501"/>
      <c r="SU198" s="501"/>
      <c r="SV198" s="501"/>
      <c r="SW198" s="502"/>
      <c r="SX198" s="503"/>
    </row>
    <row r="199" spans="2:518" ht="21.75" hidden="1" customHeight="1" thickTop="1" thickBot="1">
      <c r="B199" s="577"/>
      <c r="C199" s="578"/>
      <c r="D199" s="579"/>
      <c r="E199" s="580"/>
      <c r="F199" s="581"/>
      <c r="G199" s="582"/>
      <c r="H199" s="595"/>
      <c r="K199" s="577"/>
      <c r="L199" s="767"/>
      <c r="M199" s="579"/>
      <c r="N199" s="580"/>
      <c r="O199" s="768"/>
      <c r="P199" s="582"/>
      <c r="Q199" s="1326"/>
      <c r="R199" s="497"/>
      <c r="S199" s="497"/>
      <c r="T199" s="498"/>
      <c r="U199" s="498"/>
      <c r="V199" s="498"/>
      <c r="W199" s="498"/>
      <c r="X199" s="504"/>
      <c r="Y199" s="500"/>
      <c r="Z199" s="486"/>
      <c r="AA199" s="486"/>
      <c r="AB199" s="577"/>
      <c r="AC199" s="767"/>
      <c r="AD199" s="579"/>
      <c r="AE199" s="580"/>
      <c r="AF199" s="768"/>
      <c r="AG199" s="582"/>
      <c r="AH199" s="1326"/>
      <c r="AI199" s="497"/>
      <c r="AJ199" s="497"/>
      <c r="AK199" s="498"/>
      <c r="AL199" s="498"/>
      <c r="AM199" s="498"/>
      <c r="AN199" s="498"/>
      <c r="AO199" s="504"/>
      <c r="AP199" s="500"/>
      <c r="AQ199" s="486"/>
      <c r="AR199" s="486"/>
      <c r="AS199" s="577"/>
      <c r="AT199" s="767"/>
      <c r="AU199" s="579"/>
      <c r="AV199" s="580"/>
      <c r="AW199" s="768"/>
      <c r="AX199" s="582"/>
      <c r="AY199" s="1326"/>
      <c r="AZ199" s="497"/>
      <c r="BA199" s="497"/>
      <c r="BB199" s="498"/>
      <c r="BC199" s="498"/>
      <c r="BD199" s="498"/>
      <c r="BE199" s="498"/>
      <c r="BF199" s="504"/>
      <c r="BG199" s="500"/>
      <c r="BJ199" s="577"/>
      <c r="BK199" s="767"/>
      <c r="BL199" s="579"/>
      <c r="BM199" s="580"/>
      <c r="BN199" s="768"/>
      <c r="BO199" s="582"/>
      <c r="BP199" s="1326"/>
      <c r="BQ199" s="497"/>
      <c r="BR199" s="497"/>
      <c r="BS199" s="498"/>
      <c r="BT199" s="498"/>
      <c r="BU199" s="498"/>
      <c r="BV199" s="498"/>
      <c r="BW199" s="504"/>
      <c r="BX199" s="500"/>
      <c r="CA199" s="577"/>
      <c r="CB199" s="767"/>
      <c r="CC199" s="579"/>
      <c r="CD199" s="580"/>
      <c r="CE199" s="768"/>
      <c r="CF199" s="582"/>
      <c r="CG199" s="1326"/>
      <c r="CH199" s="497"/>
      <c r="CI199" s="497"/>
      <c r="CJ199" s="498"/>
      <c r="CK199" s="498"/>
      <c r="CL199" s="498"/>
      <c r="CM199" s="498"/>
      <c r="CN199" s="504"/>
      <c r="CO199" s="500"/>
      <c r="CR199" s="577"/>
      <c r="CS199" s="767"/>
      <c r="CT199" s="579"/>
      <c r="CU199" s="580"/>
      <c r="CV199" s="768"/>
      <c r="CW199" s="582"/>
      <c r="CX199" s="1326"/>
      <c r="CY199" s="497"/>
      <c r="CZ199" s="497"/>
      <c r="DA199" s="498"/>
      <c r="DB199" s="498"/>
      <c r="DC199" s="498"/>
      <c r="DD199" s="498"/>
      <c r="DE199" s="504"/>
      <c r="DF199" s="500"/>
      <c r="DI199" s="577"/>
      <c r="DJ199" s="767"/>
      <c r="DK199" s="579"/>
      <c r="DL199" s="580"/>
      <c r="DM199" s="768"/>
      <c r="DN199" s="582"/>
      <c r="DO199" s="1326"/>
      <c r="DP199" s="497"/>
      <c r="DQ199" s="497"/>
      <c r="DR199" s="498"/>
      <c r="DS199" s="498"/>
      <c r="DT199" s="498"/>
      <c r="DU199" s="498"/>
      <c r="DV199" s="504"/>
      <c r="DW199" s="500"/>
      <c r="DZ199" s="577"/>
      <c r="EA199" s="767"/>
      <c r="EB199" s="579"/>
      <c r="EC199" s="580"/>
      <c r="ED199" s="768"/>
      <c r="EE199" s="582"/>
      <c r="EF199" s="1326"/>
      <c r="EG199" s="497"/>
      <c r="EH199" s="497"/>
      <c r="EI199" s="498"/>
      <c r="EJ199" s="498"/>
      <c r="EK199" s="498"/>
      <c r="EL199" s="498"/>
      <c r="EM199" s="504"/>
      <c r="EN199" s="500"/>
      <c r="EQ199" s="665"/>
      <c r="ER199" s="666"/>
      <c r="ES199" s="667"/>
      <c r="ET199" s="668"/>
      <c r="EU199" s="669"/>
      <c r="EV199" s="719"/>
      <c r="EW199" s="1326"/>
      <c r="EX199" s="497" t="e">
        <f t="shared" si="5271"/>
        <v>#N/A</v>
      </c>
      <c r="EY199" s="497" t="e">
        <f t="shared" si="5272"/>
        <v>#N/A</v>
      </c>
      <c r="EZ199" s="498" t="e">
        <f t="shared" si="5273"/>
        <v>#N/A</v>
      </c>
      <c r="FA199" s="498">
        <f t="shared" si="5233"/>
        <v>0</v>
      </c>
      <c r="FB199" s="498">
        <f t="shared" si="5234"/>
        <v>0</v>
      </c>
      <c r="FC199" s="498" t="e">
        <f t="shared" si="5274"/>
        <v>#N/A</v>
      </c>
      <c r="FD199" s="504">
        <f t="shared" si="5275"/>
        <v>0</v>
      </c>
      <c r="FE199" s="500">
        <f t="shared" si="5276"/>
        <v>0</v>
      </c>
      <c r="FH199" s="665"/>
      <c r="FI199" s="666"/>
      <c r="FJ199" s="667"/>
      <c r="FK199" s="668"/>
      <c r="FL199" s="669"/>
      <c r="FM199" s="719"/>
      <c r="FN199" s="1326"/>
      <c r="FO199" s="497" t="e">
        <f t="shared" si="5277"/>
        <v>#N/A</v>
      </c>
      <c r="FP199" s="497" t="e">
        <f t="shared" si="5278"/>
        <v>#N/A</v>
      </c>
      <c r="FQ199" s="498" t="e">
        <f t="shared" si="5279"/>
        <v>#N/A</v>
      </c>
      <c r="FR199" s="498">
        <f t="shared" si="5235"/>
        <v>0</v>
      </c>
      <c r="FS199" s="498">
        <f t="shared" si="5236"/>
        <v>0</v>
      </c>
      <c r="FT199" s="498" t="e">
        <f t="shared" si="5280"/>
        <v>#N/A</v>
      </c>
      <c r="FU199" s="504">
        <f t="shared" si="5281"/>
        <v>0</v>
      </c>
      <c r="FV199" s="500">
        <f t="shared" si="5282"/>
        <v>0</v>
      </c>
      <c r="FY199" s="665"/>
      <c r="FZ199" s="666"/>
      <c r="GA199" s="667"/>
      <c r="GB199" s="668"/>
      <c r="GC199" s="669"/>
      <c r="GD199" s="719"/>
      <c r="GE199" s="1326"/>
      <c r="GF199" s="497" t="e">
        <f t="shared" si="5283"/>
        <v>#N/A</v>
      </c>
      <c r="GG199" s="497" t="e">
        <f t="shared" si="5284"/>
        <v>#N/A</v>
      </c>
      <c r="GH199" s="498" t="e">
        <f t="shared" si="5285"/>
        <v>#N/A</v>
      </c>
      <c r="GI199" s="498">
        <f t="shared" si="5237"/>
        <v>0</v>
      </c>
      <c r="GJ199" s="498">
        <f t="shared" si="5238"/>
        <v>0</v>
      </c>
      <c r="GK199" s="498" t="e">
        <f t="shared" si="5286"/>
        <v>#N/A</v>
      </c>
      <c r="GL199" s="504">
        <f t="shared" si="5287"/>
        <v>0</v>
      </c>
      <c r="GM199" s="500">
        <f t="shared" si="5288"/>
        <v>0</v>
      </c>
      <c r="GP199" s="665"/>
      <c r="GQ199" s="666"/>
      <c r="GR199" s="667"/>
      <c r="GS199" s="668"/>
      <c r="GT199" s="669"/>
      <c r="GU199" s="719"/>
      <c r="GV199" s="1326"/>
      <c r="GW199" s="497" t="e">
        <f t="shared" si="5289"/>
        <v>#N/A</v>
      </c>
      <c r="GX199" s="497" t="e">
        <f t="shared" si="5290"/>
        <v>#N/A</v>
      </c>
      <c r="GY199" s="498" t="e">
        <f t="shared" si="5291"/>
        <v>#N/A</v>
      </c>
      <c r="GZ199" s="498">
        <f t="shared" si="5239"/>
        <v>0</v>
      </c>
      <c r="HA199" s="498">
        <f t="shared" si="5240"/>
        <v>0</v>
      </c>
      <c r="HB199" s="498" t="e">
        <f t="shared" si="5292"/>
        <v>#N/A</v>
      </c>
      <c r="HC199" s="504">
        <f t="shared" si="5293"/>
        <v>0</v>
      </c>
      <c r="HD199" s="500">
        <f t="shared" si="5294"/>
        <v>0</v>
      </c>
      <c r="HG199" s="665"/>
      <c r="HH199" s="666"/>
      <c r="HI199" s="667"/>
      <c r="HJ199" s="668"/>
      <c r="HK199" s="669"/>
      <c r="HL199" s="719"/>
      <c r="HM199" s="1326"/>
      <c r="HN199" s="497" t="e">
        <f t="shared" si="5295"/>
        <v>#N/A</v>
      </c>
      <c r="HO199" s="497" t="e">
        <f t="shared" si="5296"/>
        <v>#N/A</v>
      </c>
      <c r="HP199" s="498" t="e">
        <f t="shared" si="5297"/>
        <v>#N/A</v>
      </c>
      <c r="HQ199" s="498">
        <f t="shared" si="5241"/>
        <v>0</v>
      </c>
      <c r="HR199" s="498">
        <f t="shared" si="5242"/>
        <v>0</v>
      </c>
      <c r="HS199" s="498" t="e">
        <f t="shared" si="5298"/>
        <v>#N/A</v>
      </c>
      <c r="HT199" s="504">
        <f t="shared" si="5299"/>
        <v>0</v>
      </c>
      <c r="HU199" s="500">
        <f t="shared" si="5300"/>
        <v>0</v>
      </c>
      <c r="HX199" s="665"/>
      <c r="HY199" s="666"/>
      <c r="HZ199" s="667"/>
      <c r="IA199" s="668"/>
      <c r="IB199" s="669"/>
      <c r="IC199" s="719"/>
      <c r="ID199" s="1326"/>
      <c r="IE199" s="497" t="e">
        <f t="shared" si="5301"/>
        <v>#N/A</v>
      </c>
      <c r="IF199" s="497" t="e">
        <f t="shared" si="5302"/>
        <v>#N/A</v>
      </c>
      <c r="IG199" s="498" t="e">
        <f t="shared" si="5303"/>
        <v>#N/A</v>
      </c>
      <c r="IH199" s="498">
        <f t="shared" si="5243"/>
        <v>0</v>
      </c>
      <c r="II199" s="498">
        <f t="shared" si="5244"/>
        <v>0</v>
      </c>
      <c r="IJ199" s="498" t="e">
        <f t="shared" si="5304"/>
        <v>#N/A</v>
      </c>
      <c r="IK199" s="504">
        <f t="shared" si="5305"/>
        <v>0</v>
      </c>
      <c r="IL199" s="500">
        <f t="shared" si="5306"/>
        <v>0</v>
      </c>
      <c r="IO199" s="665"/>
      <c r="IP199" s="666"/>
      <c r="IQ199" s="667"/>
      <c r="IR199" s="668"/>
      <c r="IS199" s="669"/>
      <c r="IT199" s="719"/>
      <c r="IU199" s="1326"/>
      <c r="IV199" s="497" t="e">
        <f t="shared" si="5307"/>
        <v>#N/A</v>
      </c>
      <c r="IW199" s="497" t="e">
        <f t="shared" si="5308"/>
        <v>#N/A</v>
      </c>
      <c r="IX199" s="498" t="e">
        <f t="shared" si="5309"/>
        <v>#N/A</v>
      </c>
      <c r="IY199" s="498">
        <f t="shared" si="5245"/>
        <v>0</v>
      </c>
      <c r="IZ199" s="498">
        <f t="shared" si="5246"/>
        <v>0</v>
      </c>
      <c r="JA199" s="498" t="e">
        <f t="shared" si="5310"/>
        <v>#N/A</v>
      </c>
      <c r="JB199" s="504">
        <f t="shared" si="5311"/>
        <v>0</v>
      </c>
      <c r="JC199" s="500">
        <f t="shared" si="5312"/>
        <v>0</v>
      </c>
      <c r="JF199" s="665"/>
      <c r="JG199" s="666"/>
      <c r="JH199" s="667"/>
      <c r="JI199" s="668"/>
      <c r="JJ199" s="669"/>
      <c r="JK199" s="719"/>
      <c r="JL199" s="1326"/>
      <c r="JM199" s="497" t="e">
        <f t="shared" si="5313"/>
        <v>#N/A</v>
      </c>
      <c r="JN199" s="497" t="e">
        <f t="shared" si="5314"/>
        <v>#N/A</v>
      </c>
      <c r="JO199" s="498" t="e">
        <f t="shared" si="5315"/>
        <v>#N/A</v>
      </c>
      <c r="JP199" s="498">
        <f t="shared" si="5247"/>
        <v>0</v>
      </c>
      <c r="JQ199" s="498">
        <f t="shared" si="5248"/>
        <v>0</v>
      </c>
      <c r="JR199" s="498" t="e">
        <f t="shared" si="5316"/>
        <v>#N/A</v>
      </c>
      <c r="JS199" s="504">
        <f t="shared" si="5317"/>
        <v>0</v>
      </c>
      <c r="JT199" s="500">
        <f t="shared" si="5318"/>
        <v>0</v>
      </c>
      <c r="JW199" s="665"/>
      <c r="JX199" s="666"/>
      <c r="JY199" s="667"/>
      <c r="JZ199" s="668"/>
      <c r="KA199" s="669"/>
      <c r="KB199" s="719"/>
      <c r="KC199" s="1326"/>
      <c r="KD199" s="497" t="e">
        <f t="shared" si="5319"/>
        <v>#N/A</v>
      </c>
      <c r="KE199" s="497" t="e">
        <f t="shared" si="5320"/>
        <v>#N/A</v>
      </c>
      <c r="KF199" s="498" t="e">
        <f t="shared" si="5321"/>
        <v>#N/A</v>
      </c>
      <c r="KG199" s="498">
        <f t="shared" si="5249"/>
        <v>0</v>
      </c>
      <c r="KH199" s="498">
        <f t="shared" si="5250"/>
        <v>0</v>
      </c>
      <c r="KI199" s="498" t="e">
        <f t="shared" si="5322"/>
        <v>#N/A</v>
      </c>
      <c r="KJ199" s="504">
        <f t="shared" si="5323"/>
        <v>0</v>
      </c>
      <c r="KK199" s="500">
        <f t="shared" si="5324"/>
        <v>0</v>
      </c>
      <c r="KN199" s="665"/>
      <c r="KO199" s="666"/>
      <c r="KP199" s="667"/>
      <c r="KQ199" s="668"/>
      <c r="KR199" s="669"/>
      <c r="KS199" s="719"/>
      <c r="KT199" s="1326"/>
      <c r="KU199" s="497" t="e">
        <f t="shared" si="5325"/>
        <v>#N/A</v>
      </c>
      <c r="KV199" s="497" t="e">
        <f t="shared" si="5326"/>
        <v>#N/A</v>
      </c>
      <c r="KW199" s="498" t="e">
        <f t="shared" si="5327"/>
        <v>#N/A</v>
      </c>
      <c r="KX199" s="498">
        <f t="shared" si="5251"/>
        <v>0</v>
      </c>
      <c r="KY199" s="498">
        <f t="shared" si="5252"/>
        <v>0</v>
      </c>
      <c r="KZ199" s="498" t="e">
        <f t="shared" si="5328"/>
        <v>#N/A</v>
      </c>
      <c r="LA199" s="504">
        <f t="shared" si="5329"/>
        <v>0</v>
      </c>
      <c r="LB199" s="500">
        <f t="shared" si="5330"/>
        <v>0</v>
      </c>
      <c r="LE199" s="665"/>
      <c r="LF199" s="666"/>
      <c r="LG199" s="667"/>
      <c r="LH199" s="668"/>
      <c r="LI199" s="669"/>
      <c r="LJ199" s="719"/>
      <c r="LK199" s="1326"/>
      <c r="LL199" s="497" t="e">
        <f t="shared" si="5331"/>
        <v>#N/A</v>
      </c>
      <c r="LM199" s="497" t="e">
        <f t="shared" si="5332"/>
        <v>#N/A</v>
      </c>
      <c r="LN199" s="498" t="e">
        <f t="shared" si="5333"/>
        <v>#N/A</v>
      </c>
      <c r="LO199" s="498">
        <f t="shared" si="5253"/>
        <v>0</v>
      </c>
      <c r="LP199" s="498">
        <f t="shared" si="5254"/>
        <v>0</v>
      </c>
      <c r="LQ199" s="498" t="e">
        <f t="shared" si="5334"/>
        <v>#N/A</v>
      </c>
      <c r="LR199" s="504">
        <f t="shared" si="5335"/>
        <v>0</v>
      </c>
      <c r="LS199" s="500">
        <f t="shared" si="5336"/>
        <v>0</v>
      </c>
      <c r="LV199" s="665"/>
      <c r="LW199" s="666"/>
      <c r="LX199" s="667"/>
      <c r="LY199" s="668"/>
      <c r="LZ199" s="669"/>
      <c r="MA199" s="719"/>
      <c r="MB199" s="1326"/>
      <c r="MC199" s="497" t="e">
        <f t="shared" si="5337"/>
        <v>#N/A</v>
      </c>
      <c r="MD199" s="497" t="e">
        <f t="shared" si="5338"/>
        <v>#N/A</v>
      </c>
      <c r="ME199" s="498" t="e">
        <f t="shared" si="5339"/>
        <v>#N/A</v>
      </c>
      <c r="MF199" s="498">
        <f t="shared" si="5255"/>
        <v>0</v>
      </c>
      <c r="MG199" s="498">
        <f t="shared" si="5256"/>
        <v>0</v>
      </c>
      <c r="MH199" s="498" t="e">
        <f t="shared" si="5340"/>
        <v>#N/A</v>
      </c>
      <c r="MI199" s="504">
        <f t="shared" si="5341"/>
        <v>0</v>
      </c>
      <c r="MJ199" s="500">
        <f t="shared" si="5342"/>
        <v>0</v>
      </c>
      <c r="MM199" s="665"/>
      <c r="MN199" s="666"/>
      <c r="MO199" s="667"/>
      <c r="MP199" s="668"/>
      <c r="MQ199" s="669"/>
      <c r="MR199" s="719"/>
      <c r="MS199" s="1326"/>
      <c r="MT199" s="497" t="e">
        <f t="shared" si="5343"/>
        <v>#N/A</v>
      </c>
      <c r="MU199" s="497" t="e">
        <f t="shared" si="5344"/>
        <v>#N/A</v>
      </c>
      <c r="MV199" s="498" t="e">
        <f t="shared" si="5345"/>
        <v>#N/A</v>
      </c>
      <c r="MW199" s="498">
        <f t="shared" si="5257"/>
        <v>0</v>
      </c>
      <c r="MX199" s="498">
        <f t="shared" si="5258"/>
        <v>0</v>
      </c>
      <c r="MY199" s="498" t="e">
        <f t="shared" si="5346"/>
        <v>#N/A</v>
      </c>
      <c r="MZ199" s="504">
        <f t="shared" si="5347"/>
        <v>0</v>
      </c>
      <c r="NA199" s="500">
        <f t="shared" si="5348"/>
        <v>0</v>
      </c>
      <c r="ND199" s="665"/>
      <c r="NE199" s="666"/>
      <c r="NF199" s="667"/>
      <c r="NG199" s="668"/>
      <c r="NH199" s="669"/>
      <c r="NI199" s="719"/>
      <c r="NJ199" s="1326"/>
      <c r="NK199" s="497" t="e">
        <f t="shared" si="5349"/>
        <v>#N/A</v>
      </c>
      <c r="NL199" s="497" t="e">
        <f t="shared" si="5350"/>
        <v>#N/A</v>
      </c>
      <c r="NM199" s="498" t="e">
        <f t="shared" si="5351"/>
        <v>#N/A</v>
      </c>
      <c r="NN199" s="498">
        <f t="shared" si="5259"/>
        <v>0</v>
      </c>
      <c r="NO199" s="498">
        <f t="shared" si="5260"/>
        <v>0</v>
      </c>
      <c r="NP199" s="498" t="e">
        <f t="shared" si="5352"/>
        <v>#N/A</v>
      </c>
      <c r="NQ199" s="504">
        <f t="shared" si="5353"/>
        <v>0</v>
      </c>
      <c r="NR199" s="500">
        <f t="shared" si="5354"/>
        <v>0</v>
      </c>
      <c r="NU199" s="665"/>
      <c r="NV199" s="666"/>
      <c r="NW199" s="667"/>
      <c r="NX199" s="668"/>
      <c r="NY199" s="669"/>
      <c r="NZ199" s="719"/>
      <c r="OA199" s="1326"/>
      <c r="OB199" s="497" t="e">
        <f t="shared" si="5355"/>
        <v>#N/A</v>
      </c>
      <c r="OC199" s="497" t="e">
        <f t="shared" si="5356"/>
        <v>#N/A</v>
      </c>
      <c r="OD199" s="498" t="e">
        <f t="shared" si="5357"/>
        <v>#N/A</v>
      </c>
      <c r="OE199" s="498">
        <f t="shared" si="5261"/>
        <v>0</v>
      </c>
      <c r="OF199" s="498">
        <f t="shared" si="5262"/>
        <v>0</v>
      </c>
      <c r="OG199" s="498" t="e">
        <f t="shared" si="5358"/>
        <v>#N/A</v>
      </c>
      <c r="OH199" s="504">
        <f t="shared" si="5359"/>
        <v>0</v>
      </c>
      <c r="OI199" s="500">
        <f t="shared" si="5360"/>
        <v>0</v>
      </c>
      <c r="OL199" s="665"/>
      <c r="OM199" s="666"/>
      <c r="ON199" s="667"/>
      <c r="OO199" s="668"/>
      <c r="OP199" s="669"/>
      <c r="OQ199" s="719"/>
      <c r="OR199" s="1326"/>
      <c r="OS199" s="497" t="e">
        <f t="shared" si="5361"/>
        <v>#N/A</v>
      </c>
      <c r="OT199" s="497" t="e">
        <f t="shared" si="5362"/>
        <v>#N/A</v>
      </c>
      <c r="OU199" s="498" t="e">
        <f t="shared" si="5363"/>
        <v>#N/A</v>
      </c>
      <c r="OV199" s="498">
        <f t="shared" si="5263"/>
        <v>0</v>
      </c>
      <c r="OW199" s="498">
        <f t="shared" si="5264"/>
        <v>0</v>
      </c>
      <c r="OX199" s="498" t="e">
        <f t="shared" si="5364"/>
        <v>#N/A</v>
      </c>
      <c r="OY199" s="504">
        <f t="shared" si="5365"/>
        <v>0</v>
      </c>
      <c r="OZ199" s="500">
        <f t="shared" si="5366"/>
        <v>0</v>
      </c>
      <c r="PC199" s="665"/>
      <c r="PD199" s="666"/>
      <c r="PE199" s="667"/>
      <c r="PF199" s="668"/>
      <c r="PG199" s="669"/>
      <c r="PH199" s="719"/>
      <c r="PI199" s="1326"/>
      <c r="PJ199" s="497" t="e">
        <f t="shared" si="5367"/>
        <v>#N/A</v>
      </c>
      <c r="PK199" s="497" t="e">
        <f t="shared" si="5368"/>
        <v>#N/A</v>
      </c>
      <c r="PL199" s="498" t="e">
        <f t="shared" si="5369"/>
        <v>#N/A</v>
      </c>
      <c r="PM199" s="498">
        <f t="shared" si="5265"/>
        <v>0</v>
      </c>
      <c r="PN199" s="498">
        <f t="shared" si="5266"/>
        <v>0</v>
      </c>
      <c r="PO199" s="498" t="e">
        <f t="shared" si="5370"/>
        <v>#N/A</v>
      </c>
      <c r="PP199" s="504">
        <f t="shared" si="5371"/>
        <v>0</v>
      </c>
      <c r="PQ199" s="500">
        <f t="shared" si="5372"/>
        <v>0</v>
      </c>
      <c r="PT199" s="665"/>
      <c r="PU199" s="666"/>
      <c r="PV199" s="667"/>
      <c r="PW199" s="668"/>
      <c r="PX199" s="669"/>
      <c r="PY199" s="719"/>
      <c r="PZ199" s="1326"/>
      <c r="QA199" s="497" t="e">
        <f t="shared" si="5373"/>
        <v>#N/A</v>
      </c>
      <c r="QB199" s="497" t="e">
        <f t="shared" si="5374"/>
        <v>#N/A</v>
      </c>
      <c r="QC199" s="498" t="e">
        <f t="shared" si="5375"/>
        <v>#N/A</v>
      </c>
      <c r="QD199" s="498">
        <f t="shared" si="5267"/>
        <v>0</v>
      </c>
      <c r="QE199" s="498">
        <f t="shared" si="5268"/>
        <v>0</v>
      </c>
      <c r="QF199" s="498" t="e">
        <f t="shared" si="5376"/>
        <v>#N/A</v>
      </c>
      <c r="QG199" s="504">
        <f t="shared" si="5377"/>
        <v>0</v>
      </c>
      <c r="QH199" s="500">
        <f t="shared" si="5378"/>
        <v>0</v>
      </c>
      <c r="QK199" s="665"/>
      <c r="QL199" s="666"/>
      <c r="QM199" s="667"/>
      <c r="QN199" s="668"/>
      <c r="QO199" s="669"/>
      <c r="QP199" s="719"/>
      <c r="QQ199" s="1326"/>
      <c r="QR199" s="497" t="e">
        <f t="shared" si="5379"/>
        <v>#N/A</v>
      </c>
      <c r="QS199" s="497" t="e">
        <f t="shared" si="5380"/>
        <v>#N/A</v>
      </c>
      <c r="QT199" s="498" t="e">
        <f t="shared" si="5381"/>
        <v>#N/A</v>
      </c>
      <c r="QU199" s="498">
        <f t="shared" si="5269"/>
        <v>0</v>
      </c>
      <c r="QV199" s="498">
        <f t="shared" si="5270"/>
        <v>0</v>
      </c>
      <c r="QW199" s="498" t="e">
        <f t="shared" si="5382"/>
        <v>#N/A</v>
      </c>
      <c r="QX199" s="504">
        <f t="shared" si="5383"/>
        <v>0</v>
      </c>
      <c r="QY199" s="500">
        <f t="shared" si="5384"/>
        <v>0</v>
      </c>
      <c r="RB199" s="381"/>
      <c r="RC199" s="382"/>
      <c r="RD199" s="383"/>
      <c r="RE199" s="384"/>
      <c r="RF199" s="385"/>
      <c r="RG199" s="386"/>
      <c r="RH199" s="386"/>
      <c r="RI199" s="497"/>
      <c r="RJ199" s="497"/>
      <c r="RK199" s="501"/>
      <c r="RL199" s="501"/>
      <c r="RM199" s="501"/>
      <c r="RN199" s="501"/>
      <c r="RO199" s="502"/>
      <c r="RP199" s="503"/>
      <c r="RS199" s="381"/>
      <c r="RT199" s="382"/>
      <c r="RU199" s="383"/>
      <c r="RV199" s="384"/>
      <c r="RW199" s="385"/>
      <c r="RX199" s="386"/>
      <c r="RY199" s="386"/>
      <c r="RZ199" s="497"/>
      <c r="SA199" s="497"/>
      <c r="SB199" s="501"/>
      <c r="SC199" s="501"/>
      <c r="SD199" s="501"/>
      <c r="SE199" s="501"/>
      <c r="SF199" s="502"/>
      <c r="SG199" s="503"/>
      <c r="SJ199" s="381"/>
      <c r="SK199" s="382"/>
      <c r="SL199" s="383"/>
      <c r="SM199" s="384"/>
      <c r="SN199" s="385"/>
      <c r="SO199" s="386"/>
      <c r="SP199" s="386"/>
      <c r="SQ199" s="497"/>
      <c r="SR199" s="497"/>
      <c r="SS199" s="501"/>
      <c r="ST199" s="501"/>
      <c r="SU199" s="501"/>
      <c r="SV199" s="501"/>
      <c r="SW199" s="502"/>
      <c r="SX199" s="503"/>
    </row>
    <row r="200" spans="2:518" ht="18.75" hidden="1" customHeight="1" thickTop="1" thickBot="1">
      <c r="B200" s="577"/>
      <c r="C200" s="578"/>
      <c r="D200" s="579"/>
      <c r="E200" s="580"/>
      <c r="F200" s="581"/>
      <c r="G200" s="582"/>
      <c r="H200" s="595"/>
      <c r="K200" s="577"/>
      <c r="L200" s="767"/>
      <c r="M200" s="579"/>
      <c r="N200" s="580"/>
      <c r="O200" s="768"/>
      <c r="P200" s="582"/>
      <c r="Q200" s="1326"/>
      <c r="R200" s="497"/>
      <c r="S200" s="497"/>
      <c r="T200" s="498"/>
      <c r="U200" s="498"/>
      <c r="V200" s="498"/>
      <c r="W200" s="498"/>
      <c r="X200" s="504"/>
      <c r="Y200" s="500"/>
      <c r="Z200" s="486"/>
      <c r="AA200" s="486"/>
      <c r="AB200" s="577"/>
      <c r="AC200" s="767"/>
      <c r="AD200" s="579"/>
      <c r="AE200" s="580"/>
      <c r="AF200" s="768"/>
      <c r="AG200" s="582"/>
      <c r="AH200" s="1326"/>
      <c r="AI200" s="497"/>
      <c r="AJ200" s="497"/>
      <c r="AK200" s="498"/>
      <c r="AL200" s="498"/>
      <c r="AM200" s="498"/>
      <c r="AN200" s="498"/>
      <c r="AO200" s="504"/>
      <c r="AP200" s="500"/>
      <c r="AQ200" s="486"/>
      <c r="AR200" s="486"/>
      <c r="AS200" s="577"/>
      <c r="AT200" s="767"/>
      <c r="AU200" s="579"/>
      <c r="AV200" s="580"/>
      <c r="AW200" s="768"/>
      <c r="AX200" s="582"/>
      <c r="AY200" s="1326"/>
      <c r="AZ200" s="497"/>
      <c r="BA200" s="497"/>
      <c r="BB200" s="498"/>
      <c r="BC200" s="498"/>
      <c r="BD200" s="498"/>
      <c r="BE200" s="498"/>
      <c r="BF200" s="504"/>
      <c r="BG200" s="500"/>
      <c r="BJ200" s="577"/>
      <c r="BK200" s="767"/>
      <c r="BL200" s="579"/>
      <c r="BM200" s="580"/>
      <c r="BN200" s="768"/>
      <c r="BO200" s="582"/>
      <c r="BP200" s="1326"/>
      <c r="BQ200" s="497"/>
      <c r="BR200" s="497"/>
      <c r="BS200" s="498"/>
      <c r="BT200" s="498"/>
      <c r="BU200" s="498"/>
      <c r="BV200" s="498"/>
      <c r="BW200" s="504"/>
      <c r="BX200" s="500"/>
      <c r="CA200" s="577"/>
      <c r="CB200" s="767"/>
      <c r="CC200" s="579"/>
      <c r="CD200" s="580"/>
      <c r="CE200" s="768"/>
      <c r="CF200" s="582"/>
      <c r="CG200" s="1326"/>
      <c r="CH200" s="497"/>
      <c r="CI200" s="497"/>
      <c r="CJ200" s="498"/>
      <c r="CK200" s="498"/>
      <c r="CL200" s="498"/>
      <c r="CM200" s="498"/>
      <c r="CN200" s="504"/>
      <c r="CO200" s="500"/>
      <c r="CR200" s="577"/>
      <c r="CS200" s="767"/>
      <c r="CT200" s="579"/>
      <c r="CU200" s="580"/>
      <c r="CV200" s="768"/>
      <c r="CW200" s="582"/>
      <c r="CX200" s="1326"/>
      <c r="CY200" s="497"/>
      <c r="CZ200" s="497"/>
      <c r="DA200" s="498"/>
      <c r="DB200" s="498"/>
      <c r="DC200" s="498"/>
      <c r="DD200" s="498"/>
      <c r="DE200" s="504"/>
      <c r="DF200" s="500"/>
      <c r="DI200" s="577"/>
      <c r="DJ200" s="767"/>
      <c r="DK200" s="579"/>
      <c r="DL200" s="580"/>
      <c r="DM200" s="768"/>
      <c r="DN200" s="582"/>
      <c r="DO200" s="1326"/>
      <c r="DP200" s="497"/>
      <c r="DQ200" s="497"/>
      <c r="DR200" s="498"/>
      <c r="DS200" s="498"/>
      <c r="DT200" s="498"/>
      <c r="DU200" s="498"/>
      <c r="DV200" s="504"/>
      <c r="DW200" s="500"/>
      <c r="DZ200" s="577"/>
      <c r="EA200" s="767"/>
      <c r="EB200" s="579"/>
      <c r="EC200" s="580"/>
      <c r="ED200" s="768"/>
      <c r="EE200" s="582"/>
      <c r="EF200" s="1326"/>
      <c r="EG200" s="497"/>
      <c r="EH200" s="497"/>
      <c r="EI200" s="498"/>
      <c r="EJ200" s="498"/>
      <c r="EK200" s="498"/>
      <c r="EL200" s="498"/>
      <c r="EM200" s="504"/>
      <c r="EN200" s="500"/>
      <c r="EQ200" s="665"/>
      <c r="ER200" s="666"/>
      <c r="ES200" s="667"/>
      <c r="ET200" s="668"/>
      <c r="EU200" s="669"/>
      <c r="EV200" s="719"/>
      <c r="EW200" s="1326"/>
      <c r="EX200" s="497" t="e">
        <f t="shared" si="5271"/>
        <v>#N/A</v>
      </c>
      <c r="EY200" s="497" t="e">
        <f t="shared" si="5272"/>
        <v>#N/A</v>
      </c>
      <c r="EZ200" s="498" t="e">
        <f t="shared" si="5273"/>
        <v>#N/A</v>
      </c>
      <c r="FA200" s="498">
        <f t="shared" si="5233"/>
        <v>0</v>
      </c>
      <c r="FB200" s="498">
        <f t="shared" si="5234"/>
        <v>0</v>
      </c>
      <c r="FC200" s="498" t="e">
        <f t="shared" si="5274"/>
        <v>#N/A</v>
      </c>
      <c r="FD200" s="504">
        <f t="shared" si="5275"/>
        <v>0</v>
      </c>
      <c r="FE200" s="500">
        <f t="shared" si="5276"/>
        <v>0</v>
      </c>
      <c r="FH200" s="665"/>
      <c r="FI200" s="666"/>
      <c r="FJ200" s="667"/>
      <c r="FK200" s="668"/>
      <c r="FL200" s="669"/>
      <c r="FM200" s="719"/>
      <c r="FN200" s="1326"/>
      <c r="FO200" s="497" t="e">
        <f t="shared" si="5277"/>
        <v>#N/A</v>
      </c>
      <c r="FP200" s="497" t="e">
        <f t="shared" si="5278"/>
        <v>#N/A</v>
      </c>
      <c r="FQ200" s="498" t="e">
        <f t="shared" si="5279"/>
        <v>#N/A</v>
      </c>
      <c r="FR200" s="498">
        <f t="shared" si="5235"/>
        <v>0</v>
      </c>
      <c r="FS200" s="498">
        <f t="shared" si="5236"/>
        <v>0</v>
      </c>
      <c r="FT200" s="498" t="e">
        <f t="shared" si="5280"/>
        <v>#N/A</v>
      </c>
      <c r="FU200" s="504">
        <f t="shared" si="5281"/>
        <v>0</v>
      </c>
      <c r="FV200" s="500">
        <f t="shared" si="5282"/>
        <v>0</v>
      </c>
      <c r="FY200" s="665"/>
      <c r="FZ200" s="666"/>
      <c r="GA200" s="667"/>
      <c r="GB200" s="668"/>
      <c r="GC200" s="669"/>
      <c r="GD200" s="719"/>
      <c r="GE200" s="1326"/>
      <c r="GF200" s="497" t="e">
        <f t="shared" si="5283"/>
        <v>#N/A</v>
      </c>
      <c r="GG200" s="497" t="e">
        <f t="shared" si="5284"/>
        <v>#N/A</v>
      </c>
      <c r="GH200" s="498" t="e">
        <f t="shared" si="5285"/>
        <v>#N/A</v>
      </c>
      <c r="GI200" s="498">
        <f t="shared" si="5237"/>
        <v>0</v>
      </c>
      <c r="GJ200" s="498">
        <f t="shared" si="5238"/>
        <v>0</v>
      </c>
      <c r="GK200" s="498" t="e">
        <f t="shared" si="5286"/>
        <v>#N/A</v>
      </c>
      <c r="GL200" s="504">
        <f t="shared" si="5287"/>
        <v>0</v>
      </c>
      <c r="GM200" s="500">
        <f t="shared" si="5288"/>
        <v>0</v>
      </c>
      <c r="GP200" s="665"/>
      <c r="GQ200" s="666"/>
      <c r="GR200" s="667"/>
      <c r="GS200" s="668"/>
      <c r="GT200" s="669"/>
      <c r="GU200" s="719"/>
      <c r="GV200" s="1326"/>
      <c r="GW200" s="497" t="e">
        <f t="shared" si="5289"/>
        <v>#N/A</v>
      </c>
      <c r="GX200" s="497" t="e">
        <f t="shared" si="5290"/>
        <v>#N/A</v>
      </c>
      <c r="GY200" s="498" t="e">
        <f t="shared" si="5291"/>
        <v>#N/A</v>
      </c>
      <c r="GZ200" s="498">
        <f t="shared" si="5239"/>
        <v>0</v>
      </c>
      <c r="HA200" s="498">
        <f t="shared" si="5240"/>
        <v>0</v>
      </c>
      <c r="HB200" s="498" t="e">
        <f t="shared" si="5292"/>
        <v>#N/A</v>
      </c>
      <c r="HC200" s="504">
        <f t="shared" si="5293"/>
        <v>0</v>
      </c>
      <c r="HD200" s="500">
        <f t="shared" si="5294"/>
        <v>0</v>
      </c>
      <c r="HG200" s="665"/>
      <c r="HH200" s="666"/>
      <c r="HI200" s="667"/>
      <c r="HJ200" s="668"/>
      <c r="HK200" s="669"/>
      <c r="HL200" s="719"/>
      <c r="HM200" s="1326"/>
      <c r="HN200" s="497" t="e">
        <f t="shared" si="5295"/>
        <v>#N/A</v>
      </c>
      <c r="HO200" s="497" t="e">
        <f t="shared" si="5296"/>
        <v>#N/A</v>
      </c>
      <c r="HP200" s="498" t="e">
        <f t="shared" si="5297"/>
        <v>#N/A</v>
      </c>
      <c r="HQ200" s="498">
        <f t="shared" si="5241"/>
        <v>0</v>
      </c>
      <c r="HR200" s="498">
        <f t="shared" si="5242"/>
        <v>0</v>
      </c>
      <c r="HS200" s="498" t="e">
        <f t="shared" si="5298"/>
        <v>#N/A</v>
      </c>
      <c r="HT200" s="504">
        <f t="shared" si="5299"/>
        <v>0</v>
      </c>
      <c r="HU200" s="500">
        <f t="shared" si="5300"/>
        <v>0</v>
      </c>
      <c r="HX200" s="665"/>
      <c r="HY200" s="666"/>
      <c r="HZ200" s="667"/>
      <c r="IA200" s="668"/>
      <c r="IB200" s="669"/>
      <c r="IC200" s="719"/>
      <c r="ID200" s="1326"/>
      <c r="IE200" s="497" t="e">
        <f t="shared" si="5301"/>
        <v>#N/A</v>
      </c>
      <c r="IF200" s="497" t="e">
        <f t="shared" si="5302"/>
        <v>#N/A</v>
      </c>
      <c r="IG200" s="498" t="e">
        <f t="shared" si="5303"/>
        <v>#N/A</v>
      </c>
      <c r="IH200" s="498">
        <f t="shared" si="5243"/>
        <v>0</v>
      </c>
      <c r="II200" s="498">
        <f t="shared" si="5244"/>
        <v>0</v>
      </c>
      <c r="IJ200" s="498" t="e">
        <f t="shared" si="5304"/>
        <v>#N/A</v>
      </c>
      <c r="IK200" s="504">
        <f t="shared" si="5305"/>
        <v>0</v>
      </c>
      <c r="IL200" s="500">
        <f t="shared" si="5306"/>
        <v>0</v>
      </c>
      <c r="IO200" s="665"/>
      <c r="IP200" s="666"/>
      <c r="IQ200" s="667"/>
      <c r="IR200" s="668"/>
      <c r="IS200" s="669"/>
      <c r="IT200" s="719"/>
      <c r="IU200" s="1326"/>
      <c r="IV200" s="497" t="e">
        <f t="shared" si="5307"/>
        <v>#N/A</v>
      </c>
      <c r="IW200" s="497" t="e">
        <f t="shared" si="5308"/>
        <v>#N/A</v>
      </c>
      <c r="IX200" s="498" t="e">
        <f t="shared" si="5309"/>
        <v>#N/A</v>
      </c>
      <c r="IY200" s="498">
        <f t="shared" si="5245"/>
        <v>0</v>
      </c>
      <c r="IZ200" s="498">
        <f t="shared" si="5246"/>
        <v>0</v>
      </c>
      <c r="JA200" s="498" t="e">
        <f t="shared" si="5310"/>
        <v>#N/A</v>
      </c>
      <c r="JB200" s="504">
        <f t="shared" si="5311"/>
        <v>0</v>
      </c>
      <c r="JC200" s="500">
        <f t="shared" si="5312"/>
        <v>0</v>
      </c>
      <c r="JF200" s="665"/>
      <c r="JG200" s="666"/>
      <c r="JH200" s="667"/>
      <c r="JI200" s="668"/>
      <c r="JJ200" s="669"/>
      <c r="JK200" s="719"/>
      <c r="JL200" s="1326"/>
      <c r="JM200" s="497" t="e">
        <f t="shared" si="5313"/>
        <v>#N/A</v>
      </c>
      <c r="JN200" s="497" t="e">
        <f t="shared" si="5314"/>
        <v>#N/A</v>
      </c>
      <c r="JO200" s="498" t="e">
        <f t="shared" si="5315"/>
        <v>#N/A</v>
      </c>
      <c r="JP200" s="498">
        <f t="shared" si="5247"/>
        <v>0</v>
      </c>
      <c r="JQ200" s="498">
        <f t="shared" si="5248"/>
        <v>0</v>
      </c>
      <c r="JR200" s="498" t="e">
        <f t="shared" si="5316"/>
        <v>#N/A</v>
      </c>
      <c r="JS200" s="504">
        <f t="shared" si="5317"/>
        <v>0</v>
      </c>
      <c r="JT200" s="500">
        <f t="shared" si="5318"/>
        <v>0</v>
      </c>
      <c r="JW200" s="665"/>
      <c r="JX200" s="666"/>
      <c r="JY200" s="667"/>
      <c r="JZ200" s="668"/>
      <c r="KA200" s="669"/>
      <c r="KB200" s="719"/>
      <c r="KC200" s="1326"/>
      <c r="KD200" s="497" t="e">
        <f t="shared" si="5319"/>
        <v>#N/A</v>
      </c>
      <c r="KE200" s="497" t="e">
        <f t="shared" si="5320"/>
        <v>#N/A</v>
      </c>
      <c r="KF200" s="498" t="e">
        <f t="shared" si="5321"/>
        <v>#N/A</v>
      </c>
      <c r="KG200" s="498">
        <f t="shared" si="5249"/>
        <v>0</v>
      </c>
      <c r="KH200" s="498">
        <f t="shared" si="5250"/>
        <v>0</v>
      </c>
      <c r="KI200" s="498" t="e">
        <f t="shared" si="5322"/>
        <v>#N/A</v>
      </c>
      <c r="KJ200" s="504">
        <f t="shared" si="5323"/>
        <v>0</v>
      </c>
      <c r="KK200" s="500">
        <f t="shared" si="5324"/>
        <v>0</v>
      </c>
      <c r="KN200" s="665"/>
      <c r="KO200" s="666"/>
      <c r="KP200" s="667"/>
      <c r="KQ200" s="668"/>
      <c r="KR200" s="669"/>
      <c r="KS200" s="719"/>
      <c r="KT200" s="1326"/>
      <c r="KU200" s="497" t="e">
        <f t="shared" si="5325"/>
        <v>#N/A</v>
      </c>
      <c r="KV200" s="497" t="e">
        <f t="shared" si="5326"/>
        <v>#N/A</v>
      </c>
      <c r="KW200" s="498" t="e">
        <f t="shared" si="5327"/>
        <v>#N/A</v>
      </c>
      <c r="KX200" s="498">
        <f t="shared" si="5251"/>
        <v>0</v>
      </c>
      <c r="KY200" s="498">
        <f t="shared" si="5252"/>
        <v>0</v>
      </c>
      <c r="KZ200" s="498" t="e">
        <f t="shared" si="5328"/>
        <v>#N/A</v>
      </c>
      <c r="LA200" s="504">
        <f t="shared" si="5329"/>
        <v>0</v>
      </c>
      <c r="LB200" s="500">
        <f t="shared" si="5330"/>
        <v>0</v>
      </c>
      <c r="LE200" s="665"/>
      <c r="LF200" s="666"/>
      <c r="LG200" s="667"/>
      <c r="LH200" s="668"/>
      <c r="LI200" s="669"/>
      <c r="LJ200" s="719"/>
      <c r="LK200" s="1326"/>
      <c r="LL200" s="497" t="e">
        <f t="shared" si="5331"/>
        <v>#N/A</v>
      </c>
      <c r="LM200" s="497" t="e">
        <f t="shared" si="5332"/>
        <v>#N/A</v>
      </c>
      <c r="LN200" s="498" t="e">
        <f t="shared" si="5333"/>
        <v>#N/A</v>
      </c>
      <c r="LO200" s="498">
        <f t="shared" si="5253"/>
        <v>0</v>
      </c>
      <c r="LP200" s="498">
        <f t="shared" si="5254"/>
        <v>0</v>
      </c>
      <c r="LQ200" s="498" t="e">
        <f t="shared" si="5334"/>
        <v>#N/A</v>
      </c>
      <c r="LR200" s="504">
        <f t="shared" si="5335"/>
        <v>0</v>
      </c>
      <c r="LS200" s="500">
        <f t="shared" si="5336"/>
        <v>0</v>
      </c>
      <c r="LV200" s="665"/>
      <c r="LW200" s="666"/>
      <c r="LX200" s="667"/>
      <c r="LY200" s="668"/>
      <c r="LZ200" s="669"/>
      <c r="MA200" s="719"/>
      <c r="MB200" s="1326"/>
      <c r="MC200" s="497" t="e">
        <f t="shared" si="5337"/>
        <v>#N/A</v>
      </c>
      <c r="MD200" s="497" t="e">
        <f t="shared" si="5338"/>
        <v>#N/A</v>
      </c>
      <c r="ME200" s="498" t="e">
        <f t="shared" si="5339"/>
        <v>#N/A</v>
      </c>
      <c r="MF200" s="498">
        <f t="shared" si="5255"/>
        <v>0</v>
      </c>
      <c r="MG200" s="498">
        <f t="shared" si="5256"/>
        <v>0</v>
      </c>
      <c r="MH200" s="498" t="e">
        <f t="shared" si="5340"/>
        <v>#N/A</v>
      </c>
      <c r="MI200" s="504">
        <f t="shared" si="5341"/>
        <v>0</v>
      </c>
      <c r="MJ200" s="500">
        <f t="shared" si="5342"/>
        <v>0</v>
      </c>
      <c r="MM200" s="665"/>
      <c r="MN200" s="666"/>
      <c r="MO200" s="667"/>
      <c r="MP200" s="668"/>
      <c r="MQ200" s="669"/>
      <c r="MR200" s="719"/>
      <c r="MS200" s="1326"/>
      <c r="MT200" s="497" t="e">
        <f t="shared" si="5343"/>
        <v>#N/A</v>
      </c>
      <c r="MU200" s="497" t="e">
        <f t="shared" si="5344"/>
        <v>#N/A</v>
      </c>
      <c r="MV200" s="498" t="e">
        <f t="shared" si="5345"/>
        <v>#N/A</v>
      </c>
      <c r="MW200" s="498">
        <f t="shared" si="5257"/>
        <v>0</v>
      </c>
      <c r="MX200" s="498">
        <f t="shared" si="5258"/>
        <v>0</v>
      </c>
      <c r="MY200" s="498" t="e">
        <f t="shared" si="5346"/>
        <v>#N/A</v>
      </c>
      <c r="MZ200" s="504">
        <f t="shared" si="5347"/>
        <v>0</v>
      </c>
      <c r="NA200" s="500">
        <f t="shared" si="5348"/>
        <v>0</v>
      </c>
      <c r="ND200" s="665"/>
      <c r="NE200" s="666"/>
      <c r="NF200" s="667"/>
      <c r="NG200" s="668"/>
      <c r="NH200" s="669"/>
      <c r="NI200" s="719"/>
      <c r="NJ200" s="1326"/>
      <c r="NK200" s="497" t="e">
        <f t="shared" si="5349"/>
        <v>#N/A</v>
      </c>
      <c r="NL200" s="497" t="e">
        <f t="shared" si="5350"/>
        <v>#N/A</v>
      </c>
      <c r="NM200" s="498" t="e">
        <f t="shared" si="5351"/>
        <v>#N/A</v>
      </c>
      <c r="NN200" s="498">
        <f t="shared" si="5259"/>
        <v>0</v>
      </c>
      <c r="NO200" s="498">
        <f t="shared" si="5260"/>
        <v>0</v>
      </c>
      <c r="NP200" s="498" t="e">
        <f t="shared" si="5352"/>
        <v>#N/A</v>
      </c>
      <c r="NQ200" s="504">
        <f t="shared" si="5353"/>
        <v>0</v>
      </c>
      <c r="NR200" s="500">
        <f t="shared" si="5354"/>
        <v>0</v>
      </c>
      <c r="NU200" s="665"/>
      <c r="NV200" s="666"/>
      <c r="NW200" s="667"/>
      <c r="NX200" s="668"/>
      <c r="NY200" s="669"/>
      <c r="NZ200" s="719"/>
      <c r="OA200" s="1326"/>
      <c r="OB200" s="497" t="e">
        <f t="shared" si="5355"/>
        <v>#N/A</v>
      </c>
      <c r="OC200" s="497" t="e">
        <f t="shared" si="5356"/>
        <v>#N/A</v>
      </c>
      <c r="OD200" s="498" t="e">
        <f t="shared" si="5357"/>
        <v>#N/A</v>
      </c>
      <c r="OE200" s="498">
        <f t="shared" si="5261"/>
        <v>0</v>
      </c>
      <c r="OF200" s="498">
        <f t="shared" si="5262"/>
        <v>0</v>
      </c>
      <c r="OG200" s="498" t="e">
        <f t="shared" si="5358"/>
        <v>#N/A</v>
      </c>
      <c r="OH200" s="504">
        <f t="shared" si="5359"/>
        <v>0</v>
      </c>
      <c r="OI200" s="500">
        <f t="shared" si="5360"/>
        <v>0</v>
      </c>
      <c r="OL200" s="665"/>
      <c r="OM200" s="666"/>
      <c r="ON200" s="667"/>
      <c r="OO200" s="668"/>
      <c r="OP200" s="669"/>
      <c r="OQ200" s="719"/>
      <c r="OR200" s="1326"/>
      <c r="OS200" s="497" t="e">
        <f t="shared" si="5361"/>
        <v>#N/A</v>
      </c>
      <c r="OT200" s="497" t="e">
        <f t="shared" si="5362"/>
        <v>#N/A</v>
      </c>
      <c r="OU200" s="498" t="e">
        <f t="shared" si="5363"/>
        <v>#N/A</v>
      </c>
      <c r="OV200" s="498">
        <f t="shared" si="5263"/>
        <v>0</v>
      </c>
      <c r="OW200" s="498">
        <f t="shared" si="5264"/>
        <v>0</v>
      </c>
      <c r="OX200" s="498" t="e">
        <f t="shared" si="5364"/>
        <v>#N/A</v>
      </c>
      <c r="OY200" s="504">
        <f t="shared" si="5365"/>
        <v>0</v>
      </c>
      <c r="OZ200" s="500">
        <f t="shared" si="5366"/>
        <v>0</v>
      </c>
      <c r="PC200" s="665"/>
      <c r="PD200" s="666"/>
      <c r="PE200" s="667"/>
      <c r="PF200" s="668"/>
      <c r="PG200" s="669"/>
      <c r="PH200" s="719"/>
      <c r="PI200" s="1326"/>
      <c r="PJ200" s="497" t="e">
        <f t="shared" si="5367"/>
        <v>#N/A</v>
      </c>
      <c r="PK200" s="497" t="e">
        <f t="shared" si="5368"/>
        <v>#N/A</v>
      </c>
      <c r="PL200" s="498" t="e">
        <f t="shared" si="5369"/>
        <v>#N/A</v>
      </c>
      <c r="PM200" s="498">
        <f t="shared" si="5265"/>
        <v>0</v>
      </c>
      <c r="PN200" s="498">
        <f t="shared" si="5266"/>
        <v>0</v>
      </c>
      <c r="PO200" s="498" t="e">
        <f t="shared" si="5370"/>
        <v>#N/A</v>
      </c>
      <c r="PP200" s="504">
        <f t="shared" si="5371"/>
        <v>0</v>
      </c>
      <c r="PQ200" s="500">
        <f t="shared" si="5372"/>
        <v>0</v>
      </c>
      <c r="PT200" s="665"/>
      <c r="PU200" s="666"/>
      <c r="PV200" s="667"/>
      <c r="PW200" s="668"/>
      <c r="PX200" s="669"/>
      <c r="PY200" s="719"/>
      <c r="PZ200" s="1326"/>
      <c r="QA200" s="497" t="e">
        <f t="shared" si="5373"/>
        <v>#N/A</v>
      </c>
      <c r="QB200" s="497" t="e">
        <f t="shared" si="5374"/>
        <v>#N/A</v>
      </c>
      <c r="QC200" s="498" t="e">
        <f t="shared" si="5375"/>
        <v>#N/A</v>
      </c>
      <c r="QD200" s="498">
        <f t="shared" si="5267"/>
        <v>0</v>
      </c>
      <c r="QE200" s="498">
        <f t="shared" si="5268"/>
        <v>0</v>
      </c>
      <c r="QF200" s="498" t="e">
        <f t="shared" si="5376"/>
        <v>#N/A</v>
      </c>
      <c r="QG200" s="504">
        <f t="shared" si="5377"/>
        <v>0</v>
      </c>
      <c r="QH200" s="500">
        <f t="shared" si="5378"/>
        <v>0</v>
      </c>
      <c r="QK200" s="665"/>
      <c r="QL200" s="666"/>
      <c r="QM200" s="667"/>
      <c r="QN200" s="668"/>
      <c r="QO200" s="669"/>
      <c r="QP200" s="719"/>
      <c r="QQ200" s="1326"/>
      <c r="QR200" s="497" t="e">
        <f t="shared" si="5379"/>
        <v>#N/A</v>
      </c>
      <c r="QS200" s="497" t="e">
        <f t="shared" si="5380"/>
        <v>#N/A</v>
      </c>
      <c r="QT200" s="498" t="e">
        <f t="shared" si="5381"/>
        <v>#N/A</v>
      </c>
      <c r="QU200" s="498">
        <f t="shared" si="5269"/>
        <v>0</v>
      </c>
      <c r="QV200" s="498">
        <f t="shared" si="5270"/>
        <v>0</v>
      </c>
      <c r="QW200" s="498" t="e">
        <f t="shared" si="5382"/>
        <v>#N/A</v>
      </c>
      <c r="QX200" s="504">
        <f t="shared" si="5383"/>
        <v>0</v>
      </c>
      <c r="QY200" s="500">
        <f t="shared" si="5384"/>
        <v>0</v>
      </c>
      <c r="RB200" s="381"/>
      <c r="RC200" s="382"/>
      <c r="RD200" s="383"/>
      <c r="RE200" s="384"/>
      <c r="RF200" s="385"/>
      <c r="RG200" s="386"/>
      <c r="RH200" s="386"/>
      <c r="RI200" s="497"/>
      <c r="RJ200" s="497"/>
      <c r="RK200" s="501"/>
      <c r="RL200" s="501"/>
      <c r="RM200" s="501"/>
      <c r="RN200" s="501"/>
      <c r="RO200" s="502"/>
      <c r="RP200" s="503"/>
      <c r="RS200" s="381"/>
      <c r="RT200" s="382"/>
      <c r="RU200" s="383"/>
      <c r="RV200" s="384"/>
      <c r="RW200" s="385"/>
      <c r="RX200" s="386"/>
      <c r="RY200" s="386"/>
      <c r="RZ200" s="497"/>
      <c r="SA200" s="497"/>
      <c r="SB200" s="501"/>
      <c r="SC200" s="501"/>
      <c r="SD200" s="501"/>
      <c r="SE200" s="501"/>
      <c r="SF200" s="502"/>
      <c r="SG200" s="503"/>
      <c r="SJ200" s="381"/>
      <c r="SK200" s="382"/>
      <c r="SL200" s="383"/>
      <c r="SM200" s="384"/>
      <c r="SN200" s="385"/>
      <c r="SO200" s="386"/>
      <c r="SP200" s="386"/>
      <c r="SQ200" s="497"/>
      <c r="SR200" s="497"/>
      <c r="SS200" s="501"/>
      <c r="ST200" s="501"/>
      <c r="SU200" s="501"/>
      <c r="SV200" s="501"/>
      <c r="SW200" s="502"/>
      <c r="SX200" s="503"/>
    </row>
    <row r="201" spans="2:518" ht="19.5" hidden="1" customHeight="1" thickTop="1" thickBot="1">
      <c r="B201" s="577"/>
      <c r="C201" s="578"/>
      <c r="D201" s="579"/>
      <c r="E201" s="580"/>
      <c r="F201" s="581"/>
      <c r="G201" s="582"/>
      <c r="H201" s="595"/>
      <c r="K201" s="577"/>
      <c r="L201" s="767"/>
      <c r="M201" s="579"/>
      <c r="N201" s="580"/>
      <c r="O201" s="768"/>
      <c r="P201" s="582"/>
      <c r="Q201" s="1326"/>
      <c r="R201" s="497"/>
      <c r="S201" s="497"/>
      <c r="T201" s="498"/>
      <c r="U201" s="498"/>
      <c r="V201" s="498"/>
      <c r="W201" s="498"/>
      <c r="X201" s="504"/>
      <c r="Y201" s="500"/>
      <c r="Z201" s="486"/>
      <c r="AA201" s="486"/>
      <c r="AB201" s="577"/>
      <c r="AC201" s="767"/>
      <c r="AD201" s="579"/>
      <c r="AE201" s="580"/>
      <c r="AF201" s="768"/>
      <c r="AG201" s="582"/>
      <c r="AH201" s="1326"/>
      <c r="AI201" s="497"/>
      <c r="AJ201" s="497"/>
      <c r="AK201" s="498"/>
      <c r="AL201" s="498"/>
      <c r="AM201" s="498"/>
      <c r="AN201" s="498"/>
      <c r="AO201" s="504"/>
      <c r="AP201" s="500"/>
      <c r="AQ201" s="486"/>
      <c r="AR201" s="486"/>
      <c r="AS201" s="577"/>
      <c r="AT201" s="767"/>
      <c r="AU201" s="579"/>
      <c r="AV201" s="580"/>
      <c r="AW201" s="768"/>
      <c r="AX201" s="582"/>
      <c r="AY201" s="1326"/>
      <c r="AZ201" s="497"/>
      <c r="BA201" s="497"/>
      <c r="BB201" s="498"/>
      <c r="BC201" s="498"/>
      <c r="BD201" s="498"/>
      <c r="BE201" s="498"/>
      <c r="BF201" s="504"/>
      <c r="BG201" s="500"/>
      <c r="BJ201" s="577"/>
      <c r="BK201" s="767"/>
      <c r="BL201" s="579"/>
      <c r="BM201" s="580"/>
      <c r="BN201" s="768"/>
      <c r="BO201" s="582"/>
      <c r="BP201" s="1326"/>
      <c r="BQ201" s="497"/>
      <c r="BR201" s="497"/>
      <c r="BS201" s="498"/>
      <c r="BT201" s="498"/>
      <c r="BU201" s="498"/>
      <c r="BV201" s="498"/>
      <c r="BW201" s="504"/>
      <c r="BX201" s="500"/>
      <c r="CA201" s="577"/>
      <c r="CB201" s="767"/>
      <c r="CC201" s="579"/>
      <c r="CD201" s="580"/>
      <c r="CE201" s="768"/>
      <c r="CF201" s="582"/>
      <c r="CG201" s="1326"/>
      <c r="CH201" s="497"/>
      <c r="CI201" s="497"/>
      <c r="CJ201" s="498"/>
      <c r="CK201" s="498"/>
      <c r="CL201" s="498"/>
      <c r="CM201" s="498"/>
      <c r="CN201" s="504"/>
      <c r="CO201" s="500"/>
      <c r="CR201" s="577"/>
      <c r="CS201" s="767"/>
      <c r="CT201" s="579"/>
      <c r="CU201" s="580"/>
      <c r="CV201" s="768"/>
      <c r="CW201" s="582"/>
      <c r="CX201" s="1326"/>
      <c r="CY201" s="497"/>
      <c r="CZ201" s="497"/>
      <c r="DA201" s="498"/>
      <c r="DB201" s="498"/>
      <c r="DC201" s="498"/>
      <c r="DD201" s="498"/>
      <c r="DE201" s="504"/>
      <c r="DF201" s="500"/>
      <c r="DI201" s="577"/>
      <c r="DJ201" s="767"/>
      <c r="DK201" s="579"/>
      <c r="DL201" s="580"/>
      <c r="DM201" s="768"/>
      <c r="DN201" s="582"/>
      <c r="DO201" s="1326"/>
      <c r="DP201" s="497"/>
      <c r="DQ201" s="497"/>
      <c r="DR201" s="498"/>
      <c r="DS201" s="498"/>
      <c r="DT201" s="498"/>
      <c r="DU201" s="498"/>
      <c r="DV201" s="504"/>
      <c r="DW201" s="500"/>
      <c r="DZ201" s="577"/>
      <c r="EA201" s="767"/>
      <c r="EB201" s="579"/>
      <c r="EC201" s="580"/>
      <c r="ED201" s="768"/>
      <c r="EE201" s="582"/>
      <c r="EF201" s="1326"/>
      <c r="EG201" s="497"/>
      <c r="EH201" s="497"/>
      <c r="EI201" s="498"/>
      <c r="EJ201" s="498"/>
      <c r="EK201" s="498"/>
      <c r="EL201" s="498"/>
      <c r="EM201" s="504"/>
      <c r="EN201" s="500"/>
      <c r="EQ201" s="665"/>
      <c r="ER201" s="666"/>
      <c r="ES201" s="667"/>
      <c r="ET201" s="668"/>
      <c r="EU201" s="669"/>
      <c r="EV201" s="719"/>
      <c r="EW201" s="1326"/>
      <c r="EX201" s="497" t="e">
        <f t="shared" si="5271"/>
        <v>#N/A</v>
      </c>
      <c r="EY201" s="497" t="e">
        <f t="shared" si="5272"/>
        <v>#N/A</v>
      </c>
      <c r="EZ201" s="498" t="e">
        <f t="shared" si="5273"/>
        <v>#N/A</v>
      </c>
      <c r="FA201" s="498">
        <f t="shared" si="5233"/>
        <v>0</v>
      </c>
      <c r="FB201" s="498">
        <f t="shared" si="5234"/>
        <v>0</v>
      </c>
      <c r="FC201" s="498" t="e">
        <f t="shared" si="5274"/>
        <v>#N/A</v>
      </c>
      <c r="FD201" s="504">
        <f t="shared" si="5275"/>
        <v>0</v>
      </c>
      <c r="FE201" s="500">
        <f t="shared" si="5276"/>
        <v>0</v>
      </c>
      <c r="FH201" s="665"/>
      <c r="FI201" s="666"/>
      <c r="FJ201" s="667"/>
      <c r="FK201" s="668"/>
      <c r="FL201" s="669"/>
      <c r="FM201" s="719"/>
      <c r="FN201" s="1326"/>
      <c r="FO201" s="497" t="e">
        <f t="shared" si="5277"/>
        <v>#N/A</v>
      </c>
      <c r="FP201" s="497" t="e">
        <f t="shared" si="5278"/>
        <v>#N/A</v>
      </c>
      <c r="FQ201" s="498" t="e">
        <f t="shared" si="5279"/>
        <v>#N/A</v>
      </c>
      <c r="FR201" s="498">
        <f t="shared" si="5235"/>
        <v>0</v>
      </c>
      <c r="FS201" s="498">
        <f t="shared" si="5236"/>
        <v>0</v>
      </c>
      <c r="FT201" s="498" t="e">
        <f t="shared" si="5280"/>
        <v>#N/A</v>
      </c>
      <c r="FU201" s="504">
        <f t="shared" si="5281"/>
        <v>0</v>
      </c>
      <c r="FV201" s="500">
        <f t="shared" si="5282"/>
        <v>0</v>
      </c>
      <c r="FY201" s="665"/>
      <c r="FZ201" s="666"/>
      <c r="GA201" s="667"/>
      <c r="GB201" s="668"/>
      <c r="GC201" s="669"/>
      <c r="GD201" s="719"/>
      <c r="GE201" s="1326"/>
      <c r="GF201" s="497" t="e">
        <f t="shared" si="5283"/>
        <v>#N/A</v>
      </c>
      <c r="GG201" s="497" t="e">
        <f t="shared" si="5284"/>
        <v>#N/A</v>
      </c>
      <c r="GH201" s="498" t="e">
        <f t="shared" si="5285"/>
        <v>#N/A</v>
      </c>
      <c r="GI201" s="498">
        <f t="shared" si="5237"/>
        <v>0</v>
      </c>
      <c r="GJ201" s="498">
        <f t="shared" si="5238"/>
        <v>0</v>
      </c>
      <c r="GK201" s="498" t="e">
        <f t="shared" si="5286"/>
        <v>#N/A</v>
      </c>
      <c r="GL201" s="504">
        <f t="shared" si="5287"/>
        <v>0</v>
      </c>
      <c r="GM201" s="500">
        <f t="shared" si="5288"/>
        <v>0</v>
      </c>
      <c r="GP201" s="665"/>
      <c r="GQ201" s="666"/>
      <c r="GR201" s="667"/>
      <c r="GS201" s="668"/>
      <c r="GT201" s="669"/>
      <c r="GU201" s="719"/>
      <c r="GV201" s="1326"/>
      <c r="GW201" s="497" t="e">
        <f t="shared" si="5289"/>
        <v>#N/A</v>
      </c>
      <c r="GX201" s="497" t="e">
        <f t="shared" si="5290"/>
        <v>#N/A</v>
      </c>
      <c r="GY201" s="498" t="e">
        <f t="shared" si="5291"/>
        <v>#N/A</v>
      </c>
      <c r="GZ201" s="498">
        <f t="shared" si="5239"/>
        <v>0</v>
      </c>
      <c r="HA201" s="498">
        <f t="shared" si="5240"/>
        <v>0</v>
      </c>
      <c r="HB201" s="498" t="e">
        <f t="shared" si="5292"/>
        <v>#N/A</v>
      </c>
      <c r="HC201" s="504">
        <f t="shared" si="5293"/>
        <v>0</v>
      </c>
      <c r="HD201" s="500">
        <f t="shared" si="5294"/>
        <v>0</v>
      </c>
      <c r="HG201" s="665"/>
      <c r="HH201" s="666"/>
      <c r="HI201" s="667"/>
      <c r="HJ201" s="668"/>
      <c r="HK201" s="669"/>
      <c r="HL201" s="719"/>
      <c r="HM201" s="1326"/>
      <c r="HN201" s="497" t="e">
        <f t="shared" si="5295"/>
        <v>#N/A</v>
      </c>
      <c r="HO201" s="497" t="e">
        <f t="shared" si="5296"/>
        <v>#N/A</v>
      </c>
      <c r="HP201" s="498" t="e">
        <f t="shared" si="5297"/>
        <v>#N/A</v>
      </c>
      <c r="HQ201" s="498">
        <f t="shared" si="5241"/>
        <v>0</v>
      </c>
      <c r="HR201" s="498">
        <f t="shared" si="5242"/>
        <v>0</v>
      </c>
      <c r="HS201" s="498" t="e">
        <f t="shared" si="5298"/>
        <v>#N/A</v>
      </c>
      <c r="HT201" s="504">
        <f t="shared" si="5299"/>
        <v>0</v>
      </c>
      <c r="HU201" s="500">
        <f t="shared" si="5300"/>
        <v>0</v>
      </c>
      <c r="HX201" s="665"/>
      <c r="HY201" s="666"/>
      <c r="HZ201" s="667"/>
      <c r="IA201" s="668"/>
      <c r="IB201" s="669"/>
      <c r="IC201" s="719"/>
      <c r="ID201" s="1326"/>
      <c r="IE201" s="497" t="e">
        <f t="shared" si="5301"/>
        <v>#N/A</v>
      </c>
      <c r="IF201" s="497" t="e">
        <f t="shared" si="5302"/>
        <v>#N/A</v>
      </c>
      <c r="IG201" s="498" t="e">
        <f t="shared" si="5303"/>
        <v>#N/A</v>
      </c>
      <c r="IH201" s="498">
        <f t="shared" si="5243"/>
        <v>0</v>
      </c>
      <c r="II201" s="498">
        <f t="shared" si="5244"/>
        <v>0</v>
      </c>
      <c r="IJ201" s="498" t="e">
        <f t="shared" si="5304"/>
        <v>#N/A</v>
      </c>
      <c r="IK201" s="504">
        <f t="shared" si="5305"/>
        <v>0</v>
      </c>
      <c r="IL201" s="500">
        <f t="shared" si="5306"/>
        <v>0</v>
      </c>
      <c r="IO201" s="665"/>
      <c r="IP201" s="666"/>
      <c r="IQ201" s="667"/>
      <c r="IR201" s="668"/>
      <c r="IS201" s="669"/>
      <c r="IT201" s="719"/>
      <c r="IU201" s="1326"/>
      <c r="IV201" s="497" t="e">
        <f t="shared" si="5307"/>
        <v>#N/A</v>
      </c>
      <c r="IW201" s="497" t="e">
        <f t="shared" si="5308"/>
        <v>#N/A</v>
      </c>
      <c r="IX201" s="498" t="e">
        <f t="shared" si="5309"/>
        <v>#N/A</v>
      </c>
      <c r="IY201" s="498">
        <f t="shared" si="5245"/>
        <v>0</v>
      </c>
      <c r="IZ201" s="498">
        <f t="shared" si="5246"/>
        <v>0</v>
      </c>
      <c r="JA201" s="498" t="e">
        <f t="shared" si="5310"/>
        <v>#N/A</v>
      </c>
      <c r="JB201" s="504">
        <f t="shared" si="5311"/>
        <v>0</v>
      </c>
      <c r="JC201" s="500">
        <f t="shared" si="5312"/>
        <v>0</v>
      </c>
      <c r="JF201" s="665"/>
      <c r="JG201" s="666"/>
      <c r="JH201" s="667"/>
      <c r="JI201" s="668"/>
      <c r="JJ201" s="669"/>
      <c r="JK201" s="719"/>
      <c r="JL201" s="1326"/>
      <c r="JM201" s="497" t="e">
        <f t="shared" si="5313"/>
        <v>#N/A</v>
      </c>
      <c r="JN201" s="497" t="e">
        <f t="shared" si="5314"/>
        <v>#N/A</v>
      </c>
      <c r="JO201" s="498" t="e">
        <f t="shared" si="5315"/>
        <v>#N/A</v>
      </c>
      <c r="JP201" s="498">
        <f t="shared" si="5247"/>
        <v>0</v>
      </c>
      <c r="JQ201" s="498">
        <f t="shared" si="5248"/>
        <v>0</v>
      </c>
      <c r="JR201" s="498" t="e">
        <f t="shared" si="5316"/>
        <v>#N/A</v>
      </c>
      <c r="JS201" s="504">
        <f t="shared" si="5317"/>
        <v>0</v>
      </c>
      <c r="JT201" s="500">
        <f t="shared" si="5318"/>
        <v>0</v>
      </c>
      <c r="JW201" s="665"/>
      <c r="JX201" s="666"/>
      <c r="JY201" s="667"/>
      <c r="JZ201" s="668"/>
      <c r="KA201" s="669"/>
      <c r="KB201" s="719"/>
      <c r="KC201" s="1326"/>
      <c r="KD201" s="497" t="e">
        <f t="shared" si="5319"/>
        <v>#N/A</v>
      </c>
      <c r="KE201" s="497" t="e">
        <f t="shared" si="5320"/>
        <v>#N/A</v>
      </c>
      <c r="KF201" s="498" t="e">
        <f t="shared" si="5321"/>
        <v>#N/A</v>
      </c>
      <c r="KG201" s="498">
        <f t="shared" si="5249"/>
        <v>0</v>
      </c>
      <c r="KH201" s="498">
        <f t="shared" si="5250"/>
        <v>0</v>
      </c>
      <c r="KI201" s="498" t="e">
        <f t="shared" si="5322"/>
        <v>#N/A</v>
      </c>
      <c r="KJ201" s="504">
        <f t="shared" si="5323"/>
        <v>0</v>
      </c>
      <c r="KK201" s="500">
        <f t="shared" si="5324"/>
        <v>0</v>
      </c>
      <c r="KN201" s="665"/>
      <c r="KO201" s="666"/>
      <c r="KP201" s="667"/>
      <c r="KQ201" s="668"/>
      <c r="KR201" s="669"/>
      <c r="KS201" s="719"/>
      <c r="KT201" s="1326"/>
      <c r="KU201" s="497" t="e">
        <f t="shared" si="5325"/>
        <v>#N/A</v>
      </c>
      <c r="KV201" s="497" t="e">
        <f t="shared" si="5326"/>
        <v>#N/A</v>
      </c>
      <c r="KW201" s="498" t="e">
        <f t="shared" si="5327"/>
        <v>#N/A</v>
      </c>
      <c r="KX201" s="498">
        <f t="shared" si="5251"/>
        <v>0</v>
      </c>
      <c r="KY201" s="498">
        <f t="shared" si="5252"/>
        <v>0</v>
      </c>
      <c r="KZ201" s="498" t="e">
        <f t="shared" si="5328"/>
        <v>#N/A</v>
      </c>
      <c r="LA201" s="504">
        <f t="shared" si="5329"/>
        <v>0</v>
      </c>
      <c r="LB201" s="500">
        <f t="shared" si="5330"/>
        <v>0</v>
      </c>
      <c r="LE201" s="665"/>
      <c r="LF201" s="666"/>
      <c r="LG201" s="667"/>
      <c r="LH201" s="668"/>
      <c r="LI201" s="669"/>
      <c r="LJ201" s="719"/>
      <c r="LK201" s="1326"/>
      <c r="LL201" s="497" t="e">
        <f t="shared" si="5331"/>
        <v>#N/A</v>
      </c>
      <c r="LM201" s="497" t="e">
        <f t="shared" si="5332"/>
        <v>#N/A</v>
      </c>
      <c r="LN201" s="498" t="e">
        <f t="shared" si="5333"/>
        <v>#N/A</v>
      </c>
      <c r="LO201" s="498">
        <f t="shared" si="5253"/>
        <v>0</v>
      </c>
      <c r="LP201" s="498">
        <f t="shared" si="5254"/>
        <v>0</v>
      </c>
      <c r="LQ201" s="498" t="e">
        <f t="shared" si="5334"/>
        <v>#N/A</v>
      </c>
      <c r="LR201" s="504">
        <f t="shared" si="5335"/>
        <v>0</v>
      </c>
      <c r="LS201" s="500">
        <f t="shared" si="5336"/>
        <v>0</v>
      </c>
      <c r="LV201" s="665"/>
      <c r="LW201" s="666"/>
      <c r="LX201" s="667"/>
      <c r="LY201" s="668"/>
      <c r="LZ201" s="669"/>
      <c r="MA201" s="719"/>
      <c r="MB201" s="1326"/>
      <c r="MC201" s="497" t="e">
        <f t="shared" si="5337"/>
        <v>#N/A</v>
      </c>
      <c r="MD201" s="497" t="e">
        <f t="shared" si="5338"/>
        <v>#N/A</v>
      </c>
      <c r="ME201" s="498" t="e">
        <f t="shared" si="5339"/>
        <v>#N/A</v>
      </c>
      <c r="MF201" s="498">
        <f t="shared" si="5255"/>
        <v>0</v>
      </c>
      <c r="MG201" s="498">
        <f t="shared" si="5256"/>
        <v>0</v>
      </c>
      <c r="MH201" s="498" t="e">
        <f t="shared" si="5340"/>
        <v>#N/A</v>
      </c>
      <c r="MI201" s="504">
        <f t="shared" si="5341"/>
        <v>0</v>
      </c>
      <c r="MJ201" s="500">
        <f t="shared" si="5342"/>
        <v>0</v>
      </c>
      <c r="MM201" s="665"/>
      <c r="MN201" s="666"/>
      <c r="MO201" s="667"/>
      <c r="MP201" s="668"/>
      <c r="MQ201" s="669"/>
      <c r="MR201" s="719"/>
      <c r="MS201" s="1326"/>
      <c r="MT201" s="497" t="e">
        <f t="shared" si="5343"/>
        <v>#N/A</v>
      </c>
      <c r="MU201" s="497" t="e">
        <f t="shared" si="5344"/>
        <v>#N/A</v>
      </c>
      <c r="MV201" s="498" t="e">
        <f t="shared" si="5345"/>
        <v>#N/A</v>
      </c>
      <c r="MW201" s="498">
        <f t="shared" si="5257"/>
        <v>0</v>
      </c>
      <c r="MX201" s="498">
        <f t="shared" si="5258"/>
        <v>0</v>
      </c>
      <c r="MY201" s="498" t="e">
        <f t="shared" si="5346"/>
        <v>#N/A</v>
      </c>
      <c r="MZ201" s="504">
        <f t="shared" si="5347"/>
        <v>0</v>
      </c>
      <c r="NA201" s="500">
        <f t="shared" si="5348"/>
        <v>0</v>
      </c>
      <c r="ND201" s="665"/>
      <c r="NE201" s="666"/>
      <c r="NF201" s="667"/>
      <c r="NG201" s="668"/>
      <c r="NH201" s="669"/>
      <c r="NI201" s="719"/>
      <c r="NJ201" s="1326"/>
      <c r="NK201" s="497" t="e">
        <f t="shared" si="5349"/>
        <v>#N/A</v>
      </c>
      <c r="NL201" s="497" t="e">
        <f t="shared" si="5350"/>
        <v>#N/A</v>
      </c>
      <c r="NM201" s="498" t="e">
        <f t="shared" si="5351"/>
        <v>#N/A</v>
      </c>
      <c r="NN201" s="498">
        <f t="shared" si="5259"/>
        <v>0</v>
      </c>
      <c r="NO201" s="498">
        <f t="shared" si="5260"/>
        <v>0</v>
      </c>
      <c r="NP201" s="498" t="e">
        <f t="shared" si="5352"/>
        <v>#N/A</v>
      </c>
      <c r="NQ201" s="504">
        <f t="shared" si="5353"/>
        <v>0</v>
      </c>
      <c r="NR201" s="500">
        <f t="shared" si="5354"/>
        <v>0</v>
      </c>
      <c r="NU201" s="665"/>
      <c r="NV201" s="666"/>
      <c r="NW201" s="667"/>
      <c r="NX201" s="668"/>
      <c r="NY201" s="669"/>
      <c r="NZ201" s="719"/>
      <c r="OA201" s="1326"/>
      <c r="OB201" s="497" t="e">
        <f t="shared" si="5355"/>
        <v>#N/A</v>
      </c>
      <c r="OC201" s="497" t="e">
        <f t="shared" si="5356"/>
        <v>#N/A</v>
      </c>
      <c r="OD201" s="498" t="e">
        <f t="shared" si="5357"/>
        <v>#N/A</v>
      </c>
      <c r="OE201" s="498">
        <f t="shared" si="5261"/>
        <v>0</v>
      </c>
      <c r="OF201" s="498">
        <f t="shared" si="5262"/>
        <v>0</v>
      </c>
      <c r="OG201" s="498" t="e">
        <f t="shared" si="5358"/>
        <v>#N/A</v>
      </c>
      <c r="OH201" s="504">
        <f t="shared" si="5359"/>
        <v>0</v>
      </c>
      <c r="OI201" s="500">
        <f t="shared" si="5360"/>
        <v>0</v>
      </c>
      <c r="OL201" s="665"/>
      <c r="OM201" s="666"/>
      <c r="ON201" s="667"/>
      <c r="OO201" s="668"/>
      <c r="OP201" s="669"/>
      <c r="OQ201" s="719"/>
      <c r="OR201" s="1326"/>
      <c r="OS201" s="497" t="e">
        <f t="shared" si="5361"/>
        <v>#N/A</v>
      </c>
      <c r="OT201" s="497" t="e">
        <f t="shared" si="5362"/>
        <v>#N/A</v>
      </c>
      <c r="OU201" s="498" t="e">
        <f t="shared" si="5363"/>
        <v>#N/A</v>
      </c>
      <c r="OV201" s="498">
        <f t="shared" si="5263"/>
        <v>0</v>
      </c>
      <c r="OW201" s="498">
        <f t="shared" si="5264"/>
        <v>0</v>
      </c>
      <c r="OX201" s="498" t="e">
        <f t="shared" si="5364"/>
        <v>#N/A</v>
      </c>
      <c r="OY201" s="504">
        <f t="shared" si="5365"/>
        <v>0</v>
      </c>
      <c r="OZ201" s="500">
        <f t="shared" si="5366"/>
        <v>0</v>
      </c>
      <c r="PC201" s="665"/>
      <c r="PD201" s="666"/>
      <c r="PE201" s="667"/>
      <c r="PF201" s="668"/>
      <c r="PG201" s="669"/>
      <c r="PH201" s="719"/>
      <c r="PI201" s="1326"/>
      <c r="PJ201" s="497" t="e">
        <f t="shared" si="5367"/>
        <v>#N/A</v>
      </c>
      <c r="PK201" s="497" t="e">
        <f t="shared" si="5368"/>
        <v>#N/A</v>
      </c>
      <c r="PL201" s="498" t="e">
        <f t="shared" si="5369"/>
        <v>#N/A</v>
      </c>
      <c r="PM201" s="498">
        <f t="shared" si="5265"/>
        <v>0</v>
      </c>
      <c r="PN201" s="498">
        <f t="shared" si="5266"/>
        <v>0</v>
      </c>
      <c r="PO201" s="498" t="e">
        <f t="shared" si="5370"/>
        <v>#N/A</v>
      </c>
      <c r="PP201" s="504">
        <f t="shared" si="5371"/>
        <v>0</v>
      </c>
      <c r="PQ201" s="500">
        <f t="shared" si="5372"/>
        <v>0</v>
      </c>
      <c r="PT201" s="665"/>
      <c r="PU201" s="666"/>
      <c r="PV201" s="667"/>
      <c r="PW201" s="668"/>
      <c r="PX201" s="669"/>
      <c r="PY201" s="719"/>
      <c r="PZ201" s="1326"/>
      <c r="QA201" s="497" t="e">
        <f t="shared" si="5373"/>
        <v>#N/A</v>
      </c>
      <c r="QB201" s="497" t="e">
        <f t="shared" si="5374"/>
        <v>#N/A</v>
      </c>
      <c r="QC201" s="498" t="e">
        <f t="shared" si="5375"/>
        <v>#N/A</v>
      </c>
      <c r="QD201" s="498">
        <f t="shared" si="5267"/>
        <v>0</v>
      </c>
      <c r="QE201" s="498">
        <f t="shared" si="5268"/>
        <v>0</v>
      </c>
      <c r="QF201" s="498" t="e">
        <f t="shared" si="5376"/>
        <v>#N/A</v>
      </c>
      <c r="QG201" s="504">
        <f t="shared" si="5377"/>
        <v>0</v>
      </c>
      <c r="QH201" s="500">
        <f t="shared" si="5378"/>
        <v>0</v>
      </c>
      <c r="QK201" s="665"/>
      <c r="QL201" s="666"/>
      <c r="QM201" s="667"/>
      <c r="QN201" s="668"/>
      <c r="QO201" s="669"/>
      <c r="QP201" s="719"/>
      <c r="QQ201" s="1326"/>
      <c r="QR201" s="497" t="e">
        <f t="shared" si="5379"/>
        <v>#N/A</v>
      </c>
      <c r="QS201" s="497" t="e">
        <f t="shared" si="5380"/>
        <v>#N/A</v>
      </c>
      <c r="QT201" s="498" t="e">
        <f t="shared" si="5381"/>
        <v>#N/A</v>
      </c>
      <c r="QU201" s="498">
        <f t="shared" si="5269"/>
        <v>0</v>
      </c>
      <c r="QV201" s="498">
        <f t="shared" si="5270"/>
        <v>0</v>
      </c>
      <c r="QW201" s="498" t="e">
        <f t="shared" si="5382"/>
        <v>#N/A</v>
      </c>
      <c r="QX201" s="504">
        <f t="shared" si="5383"/>
        <v>0</v>
      </c>
      <c r="QY201" s="500">
        <f t="shared" si="5384"/>
        <v>0</v>
      </c>
      <c r="RB201" s="381"/>
      <c r="RC201" s="382"/>
      <c r="RD201" s="383"/>
      <c r="RE201" s="384"/>
      <c r="RF201" s="385"/>
      <c r="RG201" s="386"/>
      <c r="RH201" s="386"/>
      <c r="RI201" s="497"/>
      <c r="RJ201" s="497"/>
      <c r="RK201" s="501"/>
      <c r="RL201" s="501"/>
      <c r="RM201" s="501"/>
      <c r="RN201" s="501"/>
      <c r="RO201" s="502"/>
      <c r="RP201" s="503"/>
      <c r="RS201" s="381"/>
      <c r="RT201" s="382"/>
      <c r="RU201" s="383"/>
      <c r="RV201" s="384"/>
      <c r="RW201" s="385"/>
      <c r="RX201" s="386"/>
      <c r="RY201" s="386"/>
      <c r="RZ201" s="497"/>
      <c r="SA201" s="497"/>
      <c r="SB201" s="501"/>
      <c r="SC201" s="501"/>
      <c r="SD201" s="501"/>
      <c r="SE201" s="501"/>
      <c r="SF201" s="502"/>
      <c r="SG201" s="503"/>
      <c r="SJ201" s="381"/>
      <c r="SK201" s="382"/>
      <c r="SL201" s="383"/>
      <c r="SM201" s="384"/>
      <c r="SN201" s="385"/>
      <c r="SO201" s="386"/>
      <c r="SP201" s="386"/>
      <c r="SQ201" s="497"/>
      <c r="SR201" s="497"/>
      <c r="SS201" s="501"/>
      <c r="ST201" s="501"/>
      <c r="SU201" s="501"/>
      <c r="SV201" s="501"/>
      <c r="SW201" s="502"/>
      <c r="SX201" s="503"/>
    </row>
    <row r="202" spans="2:518" ht="45" hidden="1" customHeight="1" thickTop="1" thickBot="1">
      <c r="B202" s="577"/>
      <c r="C202" s="578"/>
      <c r="D202" s="579"/>
      <c r="E202" s="580"/>
      <c r="F202" s="581"/>
      <c r="G202" s="582"/>
      <c r="H202" s="595"/>
      <c r="K202" s="577"/>
      <c r="L202" s="767"/>
      <c r="M202" s="579"/>
      <c r="N202" s="580"/>
      <c r="O202" s="768"/>
      <c r="P202" s="582"/>
      <c r="Q202" s="1326"/>
      <c r="R202" s="497"/>
      <c r="S202" s="497"/>
      <c r="T202" s="498"/>
      <c r="U202" s="498"/>
      <c r="V202" s="498"/>
      <c r="W202" s="498"/>
      <c r="X202" s="504"/>
      <c r="Y202" s="500"/>
      <c r="Z202" s="486"/>
      <c r="AA202" s="486"/>
      <c r="AB202" s="577"/>
      <c r="AC202" s="767"/>
      <c r="AD202" s="579"/>
      <c r="AE202" s="580"/>
      <c r="AF202" s="768"/>
      <c r="AG202" s="582"/>
      <c r="AH202" s="1326"/>
      <c r="AI202" s="497"/>
      <c r="AJ202" s="497"/>
      <c r="AK202" s="498"/>
      <c r="AL202" s="498"/>
      <c r="AM202" s="498"/>
      <c r="AN202" s="498"/>
      <c r="AO202" s="504"/>
      <c r="AP202" s="500"/>
      <c r="AQ202" s="486"/>
      <c r="AR202" s="486"/>
      <c r="AS202" s="577"/>
      <c r="AT202" s="767"/>
      <c r="AU202" s="579"/>
      <c r="AV202" s="580"/>
      <c r="AW202" s="768"/>
      <c r="AX202" s="582"/>
      <c r="AY202" s="1326"/>
      <c r="AZ202" s="497"/>
      <c r="BA202" s="497"/>
      <c r="BB202" s="498"/>
      <c r="BC202" s="498"/>
      <c r="BD202" s="498"/>
      <c r="BE202" s="498"/>
      <c r="BF202" s="504"/>
      <c r="BG202" s="500"/>
      <c r="BJ202" s="577"/>
      <c r="BK202" s="767"/>
      <c r="BL202" s="579"/>
      <c r="BM202" s="580"/>
      <c r="BN202" s="768"/>
      <c r="BO202" s="582"/>
      <c r="BP202" s="1326"/>
      <c r="BQ202" s="497"/>
      <c r="BR202" s="497"/>
      <c r="BS202" s="498"/>
      <c r="BT202" s="498"/>
      <c r="BU202" s="498"/>
      <c r="BV202" s="498"/>
      <c r="BW202" s="504"/>
      <c r="BX202" s="500"/>
      <c r="CA202" s="577"/>
      <c r="CB202" s="767"/>
      <c r="CC202" s="579"/>
      <c r="CD202" s="580"/>
      <c r="CE202" s="768"/>
      <c r="CF202" s="582"/>
      <c r="CG202" s="1326"/>
      <c r="CH202" s="497"/>
      <c r="CI202" s="497"/>
      <c r="CJ202" s="498"/>
      <c r="CK202" s="498"/>
      <c r="CL202" s="498"/>
      <c r="CM202" s="498"/>
      <c r="CN202" s="504"/>
      <c r="CO202" s="500"/>
      <c r="CR202" s="577"/>
      <c r="CS202" s="767"/>
      <c r="CT202" s="579"/>
      <c r="CU202" s="580"/>
      <c r="CV202" s="768"/>
      <c r="CW202" s="582"/>
      <c r="CX202" s="1326"/>
      <c r="CY202" s="497"/>
      <c r="CZ202" s="497"/>
      <c r="DA202" s="498"/>
      <c r="DB202" s="498"/>
      <c r="DC202" s="498"/>
      <c r="DD202" s="498"/>
      <c r="DE202" s="504"/>
      <c r="DF202" s="500"/>
      <c r="DI202" s="577"/>
      <c r="DJ202" s="767"/>
      <c r="DK202" s="579"/>
      <c r="DL202" s="580"/>
      <c r="DM202" s="768"/>
      <c r="DN202" s="582"/>
      <c r="DO202" s="1326"/>
      <c r="DP202" s="497"/>
      <c r="DQ202" s="497"/>
      <c r="DR202" s="498"/>
      <c r="DS202" s="498"/>
      <c r="DT202" s="498"/>
      <c r="DU202" s="498"/>
      <c r="DV202" s="504"/>
      <c r="DW202" s="500"/>
      <c r="DZ202" s="577"/>
      <c r="EA202" s="767"/>
      <c r="EB202" s="579"/>
      <c r="EC202" s="580"/>
      <c r="ED202" s="768"/>
      <c r="EE202" s="582"/>
      <c r="EF202" s="1326"/>
      <c r="EG202" s="497"/>
      <c r="EH202" s="497"/>
      <c r="EI202" s="498"/>
      <c r="EJ202" s="498"/>
      <c r="EK202" s="498"/>
      <c r="EL202" s="498"/>
      <c r="EM202" s="504"/>
      <c r="EN202" s="500"/>
      <c r="EQ202" s="665"/>
      <c r="ER202" s="666"/>
      <c r="ES202" s="667"/>
      <c r="ET202" s="668"/>
      <c r="EU202" s="669"/>
      <c r="EV202" s="719"/>
      <c r="EW202" s="1326"/>
      <c r="EX202" s="497" t="e">
        <f>IF(EXACT(VLOOKUP(EQ202,OFERTA_0,2,FALSE),ER202),1,0)</f>
        <v>#N/A</v>
      </c>
      <c r="EY202" s="497" t="e">
        <f>IF(EXACT(VLOOKUP(EQ202,OFERTA_0,3,FALSE),ES202),1,0)</f>
        <v>#N/A</v>
      </c>
      <c r="EZ202" s="498" t="e">
        <f>IF(EXACT(VLOOKUP(EQ202,OFERTA_0,4,FALSE),ET202),1,0)</f>
        <v>#N/A</v>
      </c>
      <c r="FA202" s="498">
        <f t="shared" si="5233"/>
        <v>0</v>
      </c>
      <c r="FB202" s="498">
        <f t="shared" si="5234"/>
        <v>0</v>
      </c>
      <c r="FC202" s="498" t="e">
        <f>PRODUCT(EX202:FB202)</f>
        <v>#N/A</v>
      </c>
      <c r="FD202" s="504">
        <f>ROUND(EV202,0)</f>
        <v>0</v>
      </c>
      <c r="FE202" s="500">
        <f>EV202-FD202</f>
        <v>0</v>
      </c>
      <c r="FH202" s="665"/>
      <c r="FI202" s="666"/>
      <c r="FJ202" s="667"/>
      <c r="FK202" s="668"/>
      <c r="FL202" s="669"/>
      <c r="FM202" s="719"/>
      <c r="FN202" s="1326"/>
      <c r="FO202" s="497" t="e">
        <f>IF(EXACT(VLOOKUP(FH202,OFERTA_0,2,FALSE),FI202),1,0)</f>
        <v>#N/A</v>
      </c>
      <c r="FP202" s="497" t="e">
        <f>IF(EXACT(VLOOKUP(FH202,OFERTA_0,3,FALSE),FJ202),1,0)</f>
        <v>#N/A</v>
      </c>
      <c r="FQ202" s="498" t="e">
        <f>IF(EXACT(VLOOKUP(FH202,OFERTA_0,4,FALSE),FK202),1,0)</f>
        <v>#N/A</v>
      </c>
      <c r="FR202" s="498">
        <f t="shared" si="5235"/>
        <v>0</v>
      </c>
      <c r="FS202" s="498">
        <f t="shared" si="5236"/>
        <v>0</v>
      </c>
      <c r="FT202" s="498" t="e">
        <f>PRODUCT(FO202:FS202)</f>
        <v>#N/A</v>
      </c>
      <c r="FU202" s="504">
        <f>ROUND(FM202,0)</f>
        <v>0</v>
      </c>
      <c r="FV202" s="500">
        <f>FM202-FU202</f>
        <v>0</v>
      </c>
      <c r="FY202" s="665"/>
      <c r="FZ202" s="666"/>
      <c r="GA202" s="667"/>
      <c r="GB202" s="668"/>
      <c r="GC202" s="669"/>
      <c r="GD202" s="719"/>
      <c r="GE202" s="1326"/>
      <c r="GF202" s="497" t="e">
        <f>IF(EXACT(VLOOKUP(FY202,OFERTA_0,2,FALSE),FZ202),1,0)</f>
        <v>#N/A</v>
      </c>
      <c r="GG202" s="497" t="e">
        <f>IF(EXACT(VLOOKUP(FY202,OFERTA_0,3,FALSE),GA202),1,0)</f>
        <v>#N/A</v>
      </c>
      <c r="GH202" s="498" t="e">
        <f>IF(EXACT(VLOOKUP(FY202,OFERTA_0,4,FALSE),GB202),1,0)</f>
        <v>#N/A</v>
      </c>
      <c r="GI202" s="498">
        <f t="shared" si="5237"/>
        <v>0</v>
      </c>
      <c r="GJ202" s="498">
        <f t="shared" si="5238"/>
        <v>0</v>
      </c>
      <c r="GK202" s="498" t="e">
        <f>PRODUCT(GF202:GJ202)</f>
        <v>#N/A</v>
      </c>
      <c r="GL202" s="504">
        <f>ROUND(GD202,0)</f>
        <v>0</v>
      </c>
      <c r="GM202" s="500">
        <f>GD202-GL202</f>
        <v>0</v>
      </c>
      <c r="GP202" s="665"/>
      <c r="GQ202" s="666"/>
      <c r="GR202" s="667"/>
      <c r="GS202" s="668"/>
      <c r="GT202" s="669"/>
      <c r="GU202" s="719"/>
      <c r="GV202" s="1326"/>
      <c r="GW202" s="497" t="e">
        <f>IF(EXACT(VLOOKUP(GP202,OFERTA_0,2,FALSE),GQ202),1,0)</f>
        <v>#N/A</v>
      </c>
      <c r="GX202" s="497" t="e">
        <f>IF(EXACT(VLOOKUP(GP202,OFERTA_0,3,FALSE),GR202),1,0)</f>
        <v>#N/A</v>
      </c>
      <c r="GY202" s="498" t="e">
        <f>IF(EXACT(VLOOKUP(GP202,OFERTA_0,4,FALSE),GS202),1,0)</f>
        <v>#N/A</v>
      </c>
      <c r="GZ202" s="498">
        <f t="shared" si="5239"/>
        <v>0</v>
      </c>
      <c r="HA202" s="498">
        <f t="shared" si="5240"/>
        <v>0</v>
      </c>
      <c r="HB202" s="498" t="e">
        <f>PRODUCT(GW202:HA202)</f>
        <v>#N/A</v>
      </c>
      <c r="HC202" s="504">
        <f>ROUND(GU202,0)</f>
        <v>0</v>
      </c>
      <c r="HD202" s="500">
        <f>GU202-HC202</f>
        <v>0</v>
      </c>
      <c r="HG202" s="665"/>
      <c r="HH202" s="666"/>
      <c r="HI202" s="667"/>
      <c r="HJ202" s="668"/>
      <c r="HK202" s="669"/>
      <c r="HL202" s="719"/>
      <c r="HM202" s="1326"/>
      <c r="HN202" s="497" t="e">
        <f>IF(EXACT(VLOOKUP(HG202,OFERTA_0,2,FALSE),HH202),1,0)</f>
        <v>#N/A</v>
      </c>
      <c r="HO202" s="497" t="e">
        <f>IF(EXACT(VLOOKUP(HG202,OFERTA_0,3,FALSE),HI202),1,0)</f>
        <v>#N/A</v>
      </c>
      <c r="HP202" s="498" t="e">
        <f>IF(EXACT(VLOOKUP(HG202,OFERTA_0,4,FALSE),HJ202),1,0)</f>
        <v>#N/A</v>
      </c>
      <c r="HQ202" s="498">
        <f t="shared" si="5241"/>
        <v>0</v>
      </c>
      <c r="HR202" s="498">
        <f t="shared" si="5242"/>
        <v>0</v>
      </c>
      <c r="HS202" s="498" t="e">
        <f>PRODUCT(HN202:HR202)</f>
        <v>#N/A</v>
      </c>
      <c r="HT202" s="504">
        <f>ROUND(HL202,0)</f>
        <v>0</v>
      </c>
      <c r="HU202" s="500">
        <f>HL202-HT202</f>
        <v>0</v>
      </c>
      <c r="HX202" s="665"/>
      <c r="HY202" s="666"/>
      <c r="HZ202" s="667"/>
      <c r="IA202" s="668"/>
      <c r="IB202" s="669"/>
      <c r="IC202" s="719"/>
      <c r="ID202" s="1326"/>
      <c r="IE202" s="497" t="e">
        <f>IF(EXACT(VLOOKUP(HX202,OFERTA_0,2,FALSE),HY202),1,0)</f>
        <v>#N/A</v>
      </c>
      <c r="IF202" s="497" t="e">
        <f>IF(EXACT(VLOOKUP(HX202,OFERTA_0,3,FALSE),HZ202),1,0)</f>
        <v>#N/A</v>
      </c>
      <c r="IG202" s="498" t="e">
        <f>IF(EXACT(VLOOKUP(HX202,OFERTA_0,4,FALSE),IA202),1,0)</f>
        <v>#N/A</v>
      </c>
      <c r="IH202" s="498">
        <f t="shared" si="5243"/>
        <v>0</v>
      </c>
      <c r="II202" s="498">
        <f t="shared" si="5244"/>
        <v>0</v>
      </c>
      <c r="IJ202" s="498" t="e">
        <f>PRODUCT(IE202:II202)</f>
        <v>#N/A</v>
      </c>
      <c r="IK202" s="504">
        <f>ROUND(IC202,0)</f>
        <v>0</v>
      </c>
      <c r="IL202" s="500">
        <f>IC202-IK202</f>
        <v>0</v>
      </c>
      <c r="IO202" s="665"/>
      <c r="IP202" s="666"/>
      <c r="IQ202" s="667"/>
      <c r="IR202" s="668"/>
      <c r="IS202" s="669"/>
      <c r="IT202" s="719"/>
      <c r="IU202" s="1326"/>
      <c r="IV202" s="497" t="e">
        <f>IF(EXACT(VLOOKUP(IO202,OFERTA_0,2,FALSE),IP202),1,0)</f>
        <v>#N/A</v>
      </c>
      <c r="IW202" s="497" t="e">
        <f>IF(EXACT(VLOOKUP(IO202,OFERTA_0,3,FALSE),IQ202),1,0)</f>
        <v>#N/A</v>
      </c>
      <c r="IX202" s="498" t="e">
        <f>IF(EXACT(VLOOKUP(IO202,OFERTA_0,4,FALSE),IR202),1,0)</f>
        <v>#N/A</v>
      </c>
      <c r="IY202" s="498">
        <f t="shared" si="5245"/>
        <v>0</v>
      </c>
      <c r="IZ202" s="498">
        <f t="shared" si="5246"/>
        <v>0</v>
      </c>
      <c r="JA202" s="498" t="e">
        <f>PRODUCT(IV202:IZ202)</f>
        <v>#N/A</v>
      </c>
      <c r="JB202" s="504">
        <f>ROUND(IT202,0)</f>
        <v>0</v>
      </c>
      <c r="JC202" s="500">
        <f>IT202-JB202</f>
        <v>0</v>
      </c>
      <c r="JF202" s="665"/>
      <c r="JG202" s="666"/>
      <c r="JH202" s="667"/>
      <c r="JI202" s="668"/>
      <c r="JJ202" s="669"/>
      <c r="JK202" s="719"/>
      <c r="JL202" s="1326"/>
      <c r="JM202" s="497" t="e">
        <f>IF(EXACT(VLOOKUP(JF202,OFERTA_0,2,FALSE),JG202),1,0)</f>
        <v>#N/A</v>
      </c>
      <c r="JN202" s="497" t="e">
        <f>IF(EXACT(VLOOKUP(JF202,OFERTA_0,3,FALSE),JH202),1,0)</f>
        <v>#N/A</v>
      </c>
      <c r="JO202" s="498" t="e">
        <f>IF(EXACT(VLOOKUP(JF202,OFERTA_0,4,FALSE),JI202),1,0)</f>
        <v>#N/A</v>
      </c>
      <c r="JP202" s="498">
        <f t="shared" si="5247"/>
        <v>0</v>
      </c>
      <c r="JQ202" s="498">
        <f t="shared" si="5248"/>
        <v>0</v>
      </c>
      <c r="JR202" s="498" t="e">
        <f>PRODUCT(JM202:JQ202)</f>
        <v>#N/A</v>
      </c>
      <c r="JS202" s="504">
        <f>ROUND(JK202,0)</f>
        <v>0</v>
      </c>
      <c r="JT202" s="500">
        <f>JK202-JS202</f>
        <v>0</v>
      </c>
      <c r="JW202" s="665"/>
      <c r="JX202" s="666"/>
      <c r="JY202" s="667"/>
      <c r="JZ202" s="668"/>
      <c r="KA202" s="669"/>
      <c r="KB202" s="719"/>
      <c r="KC202" s="1326"/>
      <c r="KD202" s="497" t="e">
        <f>IF(EXACT(VLOOKUP(JW202,OFERTA_0,2,FALSE),JX202),1,0)</f>
        <v>#N/A</v>
      </c>
      <c r="KE202" s="497" t="e">
        <f>IF(EXACT(VLOOKUP(JW202,OFERTA_0,3,FALSE),JY202),1,0)</f>
        <v>#N/A</v>
      </c>
      <c r="KF202" s="498" t="e">
        <f>IF(EXACT(VLOOKUP(JW202,OFERTA_0,4,FALSE),JZ202),1,0)</f>
        <v>#N/A</v>
      </c>
      <c r="KG202" s="498">
        <f t="shared" si="5249"/>
        <v>0</v>
      </c>
      <c r="KH202" s="498">
        <f t="shared" si="5250"/>
        <v>0</v>
      </c>
      <c r="KI202" s="498" t="e">
        <f>PRODUCT(KD202:KH202)</f>
        <v>#N/A</v>
      </c>
      <c r="KJ202" s="504">
        <f>ROUND(KB202,0)</f>
        <v>0</v>
      </c>
      <c r="KK202" s="500">
        <f>KB202-KJ202</f>
        <v>0</v>
      </c>
      <c r="KN202" s="665"/>
      <c r="KO202" s="666"/>
      <c r="KP202" s="667"/>
      <c r="KQ202" s="668"/>
      <c r="KR202" s="669"/>
      <c r="KS202" s="719"/>
      <c r="KT202" s="1326"/>
      <c r="KU202" s="497" t="e">
        <f>IF(EXACT(VLOOKUP(KN202,OFERTA_0,2,FALSE),KO202),1,0)</f>
        <v>#N/A</v>
      </c>
      <c r="KV202" s="497" t="e">
        <f>IF(EXACT(VLOOKUP(KN202,OFERTA_0,3,FALSE),KP202),1,0)</f>
        <v>#N/A</v>
      </c>
      <c r="KW202" s="498" t="e">
        <f>IF(EXACT(VLOOKUP(KN202,OFERTA_0,4,FALSE),KQ202),1,0)</f>
        <v>#N/A</v>
      </c>
      <c r="KX202" s="498">
        <f t="shared" si="5251"/>
        <v>0</v>
      </c>
      <c r="KY202" s="498">
        <f t="shared" si="5252"/>
        <v>0</v>
      </c>
      <c r="KZ202" s="498" t="e">
        <f>PRODUCT(KU202:KY202)</f>
        <v>#N/A</v>
      </c>
      <c r="LA202" s="504">
        <f>ROUND(KS202,0)</f>
        <v>0</v>
      </c>
      <c r="LB202" s="500">
        <f>KS202-LA202</f>
        <v>0</v>
      </c>
      <c r="LE202" s="665"/>
      <c r="LF202" s="666"/>
      <c r="LG202" s="667"/>
      <c r="LH202" s="668"/>
      <c r="LI202" s="669"/>
      <c r="LJ202" s="719"/>
      <c r="LK202" s="1326"/>
      <c r="LL202" s="497" t="e">
        <f>IF(EXACT(VLOOKUP(LE202,OFERTA_0,2,FALSE),LF202),1,0)</f>
        <v>#N/A</v>
      </c>
      <c r="LM202" s="497" t="e">
        <f>IF(EXACT(VLOOKUP(LE202,OFERTA_0,3,FALSE),LG202),1,0)</f>
        <v>#N/A</v>
      </c>
      <c r="LN202" s="498" t="e">
        <f>IF(EXACT(VLOOKUP(LE202,OFERTA_0,4,FALSE),LH202),1,0)</f>
        <v>#N/A</v>
      </c>
      <c r="LO202" s="498">
        <f t="shared" si="5253"/>
        <v>0</v>
      </c>
      <c r="LP202" s="498">
        <f t="shared" si="5254"/>
        <v>0</v>
      </c>
      <c r="LQ202" s="498" t="e">
        <f>PRODUCT(LL202:LP202)</f>
        <v>#N/A</v>
      </c>
      <c r="LR202" s="504">
        <f>ROUND(LJ202,0)</f>
        <v>0</v>
      </c>
      <c r="LS202" s="500">
        <f>LJ202-LR202</f>
        <v>0</v>
      </c>
      <c r="LV202" s="665"/>
      <c r="LW202" s="666"/>
      <c r="LX202" s="667"/>
      <c r="LY202" s="668"/>
      <c r="LZ202" s="669"/>
      <c r="MA202" s="719"/>
      <c r="MB202" s="1326"/>
      <c r="MC202" s="497" t="e">
        <f>IF(EXACT(VLOOKUP(LV202,OFERTA_0,2,FALSE),LW202),1,0)</f>
        <v>#N/A</v>
      </c>
      <c r="MD202" s="497" t="e">
        <f>IF(EXACT(VLOOKUP(LV202,OFERTA_0,3,FALSE),LX202),1,0)</f>
        <v>#N/A</v>
      </c>
      <c r="ME202" s="498" t="e">
        <f>IF(EXACT(VLOOKUP(LV202,OFERTA_0,4,FALSE),LY202),1,0)</f>
        <v>#N/A</v>
      </c>
      <c r="MF202" s="498">
        <f t="shared" si="5255"/>
        <v>0</v>
      </c>
      <c r="MG202" s="498">
        <f t="shared" si="5256"/>
        <v>0</v>
      </c>
      <c r="MH202" s="498" t="e">
        <f>PRODUCT(MC202:MG202)</f>
        <v>#N/A</v>
      </c>
      <c r="MI202" s="504">
        <f>ROUND(MA202,0)</f>
        <v>0</v>
      </c>
      <c r="MJ202" s="500">
        <f>MA202-MI202</f>
        <v>0</v>
      </c>
      <c r="MM202" s="665"/>
      <c r="MN202" s="666"/>
      <c r="MO202" s="667"/>
      <c r="MP202" s="668"/>
      <c r="MQ202" s="669"/>
      <c r="MR202" s="719"/>
      <c r="MS202" s="1326"/>
      <c r="MT202" s="497" t="e">
        <f>IF(EXACT(VLOOKUP(MM202,OFERTA_0,2,FALSE),MN202),1,0)</f>
        <v>#N/A</v>
      </c>
      <c r="MU202" s="497" t="e">
        <f>IF(EXACT(VLOOKUP(MM202,OFERTA_0,3,FALSE),MO202),1,0)</f>
        <v>#N/A</v>
      </c>
      <c r="MV202" s="498" t="e">
        <f>IF(EXACT(VLOOKUP(MM202,OFERTA_0,4,FALSE),MP202),1,0)</f>
        <v>#N/A</v>
      </c>
      <c r="MW202" s="498">
        <f t="shared" si="5257"/>
        <v>0</v>
      </c>
      <c r="MX202" s="498">
        <f t="shared" si="5258"/>
        <v>0</v>
      </c>
      <c r="MY202" s="498" t="e">
        <f>PRODUCT(MT202:MX202)</f>
        <v>#N/A</v>
      </c>
      <c r="MZ202" s="504">
        <f>ROUND(MR202,0)</f>
        <v>0</v>
      </c>
      <c r="NA202" s="500">
        <f>MR202-MZ202</f>
        <v>0</v>
      </c>
      <c r="ND202" s="665"/>
      <c r="NE202" s="666"/>
      <c r="NF202" s="667"/>
      <c r="NG202" s="668"/>
      <c r="NH202" s="669"/>
      <c r="NI202" s="719"/>
      <c r="NJ202" s="1326"/>
      <c r="NK202" s="497" t="e">
        <f>IF(EXACT(VLOOKUP(ND202,OFERTA_0,2,FALSE),NE202),1,0)</f>
        <v>#N/A</v>
      </c>
      <c r="NL202" s="497" t="e">
        <f>IF(EXACT(VLOOKUP(ND202,OFERTA_0,3,FALSE),NF202),1,0)</f>
        <v>#N/A</v>
      </c>
      <c r="NM202" s="498" t="e">
        <f>IF(EXACT(VLOOKUP(ND202,OFERTA_0,4,FALSE),NG202),1,0)</f>
        <v>#N/A</v>
      </c>
      <c r="NN202" s="498">
        <f t="shared" si="5259"/>
        <v>0</v>
      </c>
      <c r="NO202" s="498">
        <f t="shared" si="5260"/>
        <v>0</v>
      </c>
      <c r="NP202" s="498" t="e">
        <f>PRODUCT(NK202:NO202)</f>
        <v>#N/A</v>
      </c>
      <c r="NQ202" s="504">
        <f>ROUND(NI202,0)</f>
        <v>0</v>
      </c>
      <c r="NR202" s="500">
        <f>NI202-NQ202</f>
        <v>0</v>
      </c>
      <c r="NU202" s="665"/>
      <c r="NV202" s="666"/>
      <c r="NW202" s="667"/>
      <c r="NX202" s="668"/>
      <c r="NY202" s="669"/>
      <c r="NZ202" s="719"/>
      <c r="OA202" s="1326"/>
      <c r="OB202" s="497" t="e">
        <f>IF(EXACT(VLOOKUP(NU202,OFERTA_0,2,FALSE),NV202),1,0)</f>
        <v>#N/A</v>
      </c>
      <c r="OC202" s="497" t="e">
        <f>IF(EXACT(VLOOKUP(NU202,OFERTA_0,3,FALSE),NW202),1,0)</f>
        <v>#N/A</v>
      </c>
      <c r="OD202" s="498" t="e">
        <f>IF(EXACT(VLOOKUP(NU202,OFERTA_0,4,FALSE),NX202),1,0)</f>
        <v>#N/A</v>
      </c>
      <c r="OE202" s="498">
        <f t="shared" si="5261"/>
        <v>0</v>
      </c>
      <c r="OF202" s="498">
        <f t="shared" si="5262"/>
        <v>0</v>
      </c>
      <c r="OG202" s="498" t="e">
        <f>PRODUCT(OB202:OF202)</f>
        <v>#N/A</v>
      </c>
      <c r="OH202" s="504">
        <f>ROUND(NZ202,0)</f>
        <v>0</v>
      </c>
      <c r="OI202" s="500">
        <f>NZ202-OH202</f>
        <v>0</v>
      </c>
      <c r="OL202" s="665"/>
      <c r="OM202" s="666"/>
      <c r="ON202" s="667"/>
      <c r="OO202" s="668"/>
      <c r="OP202" s="669"/>
      <c r="OQ202" s="719"/>
      <c r="OR202" s="1326"/>
      <c r="OS202" s="497" t="e">
        <f>IF(EXACT(VLOOKUP(OL202,OFERTA_0,2,FALSE),OM202),1,0)</f>
        <v>#N/A</v>
      </c>
      <c r="OT202" s="497" t="e">
        <f>IF(EXACT(VLOOKUP(OL202,OFERTA_0,3,FALSE),ON202),1,0)</f>
        <v>#N/A</v>
      </c>
      <c r="OU202" s="498" t="e">
        <f>IF(EXACT(VLOOKUP(OL202,OFERTA_0,4,FALSE),OO202),1,0)</f>
        <v>#N/A</v>
      </c>
      <c r="OV202" s="498">
        <f t="shared" si="5263"/>
        <v>0</v>
      </c>
      <c r="OW202" s="498">
        <f t="shared" si="5264"/>
        <v>0</v>
      </c>
      <c r="OX202" s="498" t="e">
        <f>PRODUCT(OS202:OW202)</f>
        <v>#N/A</v>
      </c>
      <c r="OY202" s="504">
        <f>ROUND(OQ202,0)</f>
        <v>0</v>
      </c>
      <c r="OZ202" s="500">
        <f>OQ202-OY202</f>
        <v>0</v>
      </c>
      <c r="PC202" s="665"/>
      <c r="PD202" s="666"/>
      <c r="PE202" s="667"/>
      <c r="PF202" s="668"/>
      <c r="PG202" s="669"/>
      <c r="PH202" s="719"/>
      <c r="PI202" s="1326"/>
      <c r="PJ202" s="497" t="e">
        <f>IF(EXACT(VLOOKUP(PC202,OFERTA_0,2,FALSE),PD202),1,0)</f>
        <v>#N/A</v>
      </c>
      <c r="PK202" s="497" t="e">
        <f>IF(EXACT(VLOOKUP(PC202,OFERTA_0,3,FALSE),PE202),1,0)</f>
        <v>#N/A</v>
      </c>
      <c r="PL202" s="498" t="e">
        <f>IF(EXACT(VLOOKUP(PC202,OFERTA_0,4,FALSE),PF202),1,0)</f>
        <v>#N/A</v>
      </c>
      <c r="PM202" s="498">
        <f t="shared" si="5265"/>
        <v>0</v>
      </c>
      <c r="PN202" s="498">
        <f t="shared" si="5266"/>
        <v>0</v>
      </c>
      <c r="PO202" s="498" t="e">
        <f>PRODUCT(PJ202:PN202)</f>
        <v>#N/A</v>
      </c>
      <c r="PP202" s="504">
        <f>ROUND(PH202,0)</f>
        <v>0</v>
      </c>
      <c r="PQ202" s="500">
        <f>PH202-PP202</f>
        <v>0</v>
      </c>
      <c r="PT202" s="665"/>
      <c r="PU202" s="666"/>
      <c r="PV202" s="667"/>
      <c r="PW202" s="668"/>
      <c r="PX202" s="669"/>
      <c r="PY202" s="719"/>
      <c r="PZ202" s="1326"/>
      <c r="QA202" s="497" t="e">
        <f>IF(EXACT(VLOOKUP(PT202,OFERTA_0,2,FALSE),PU202),1,0)</f>
        <v>#N/A</v>
      </c>
      <c r="QB202" s="497" t="e">
        <f>IF(EXACT(VLOOKUP(PT202,OFERTA_0,3,FALSE),PV202),1,0)</f>
        <v>#N/A</v>
      </c>
      <c r="QC202" s="498" t="e">
        <f>IF(EXACT(VLOOKUP(PT202,OFERTA_0,4,FALSE),PW202),1,0)</f>
        <v>#N/A</v>
      </c>
      <c r="QD202" s="498">
        <f t="shared" si="5267"/>
        <v>0</v>
      </c>
      <c r="QE202" s="498">
        <f t="shared" si="5268"/>
        <v>0</v>
      </c>
      <c r="QF202" s="498" t="e">
        <f>PRODUCT(QA202:QE202)</f>
        <v>#N/A</v>
      </c>
      <c r="QG202" s="504">
        <f>ROUND(PY202,0)</f>
        <v>0</v>
      </c>
      <c r="QH202" s="500">
        <f>PY202-QG202</f>
        <v>0</v>
      </c>
      <c r="QK202" s="665"/>
      <c r="QL202" s="666"/>
      <c r="QM202" s="667"/>
      <c r="QN202" s="668"/>
      <c r="QO202" s="669"/>
      <c r="QP202" s="719"/>
      <c r="QQ202" s="1326"/>
      <c r="QR202" s="497" t="e">
        <f>IF(EXACT(VLOOKUP(QK202,OFERTA_0,2,FALSE),QL202),1,0)</f>
        <v>#N/A</v>
      </c>
      <c r="QS202" s="497" t="e">
        <f>IF(EXACT(VLOOKUP(QK202,OFERTA_0,3,FALSE),QM202),1,0)</f>
        <v>#N/A</v>
      </c>
      <c r="QT202" s="498" t="e">
        <f>IF(EXACT(VLOOKUP(QK202,OFERTA_0,4,FALSE),QN202),1,0)</f>
        <v>#N/A</v>
      </c>
      <c r="QU202" s="498">
        <f t="shared" si="5269"/>
        <v>0</v>
      </c>
      <c r="QV202" s="498">
        <f t="shared" si="5270"/>
        <v>0</v>
      </c>
      <c r="QW202" s="498" t="e">
        <f>PRODUCT(QR202:QV202)</f>
        <v>#N/A</v>
      </c>
      <c r="QX202" s="504">
        <f>ROUND(QP202,0)</f>
        <v>0</v>
      </c>
      <c r="QY202" s="500">
        <f>QP202-QX202</f>
        <v>0</v>
      </c>
      <c r="RB202" s="381"/>
      <c r="RC202" s="382"/>
      <c r="RD202" s="383"/>
      <c r="RE202" s="384"/>
      <c r="RF202" s="385"/>
      <c r="RG202" s="386"/>
      <c r="RH202" s="386"/>
      <c r="RI202" s="497"/>
      <c r="RJ202" s="497"/>
      <c r="RK202" s="501"/>
      <c r="RL202" s="501"/>
      <c r="RM202" s="501"/>
      <c r="RN202" s="501"/>
      <c r="RO202" s="502"/>
      <c r="RP202" s="503"/>
      <c r="RS202" s="381"/>
      <c r="RT202" s="382"/>
      <c r="RU202" s="383"/>
      <c r="RV202" s="384"/>
      <c r="RW202" s="385"/>
      <c r="RX202" s="386"/>
      <c r="RY202" s="386"/>
      <c r="RZ202" s="497"/>
      <c r="SA202" s="497"/>
      <c r="SB202" s="501"/>
      <c r="SC202" s="501"/>
      <c r="SD202" s="501"/>
      <c r="SE202" s="501"/>
      <c r="SF202" s="502"/>
      <c r="SG202" s="503"/>
      <c r="SJ202" s="381"/>
      <c r="SK202" s="382"/>
      <c r="SL202" s="383"/>
      <c r="SM202" s="384"/>
      <c r="SN202" s="385"/>
      <c r="SO202" s="386"/>
      <c r="SP202" s="386"/>
      <c r="SQ202" s="497"/>
      <c r="SR202" s="497"/>
      <c r="SS202" s="501"/>
      <c r="ST202" s="501"/>
      <c r="SU202" s="501"/>
      <c r="SV202" s="501"/>
      <c r="SW202" s="502"/>
      <c r="SX202" s="503"/>
    </row>
    <row r="203" spans="2:518" ht="45" hidden="1" customHeight="1" thickTop="1" thickBot="1">
      <c r="B203" s="577"/>
      <c r="C203" s="578"/>
      <c r="D203" s="579"/>
      <c r="E203" s="580"/>
      <c r="F203" s="581"/>
      <c r="G203" s="582"/>
      <c r="H203" s="595"/>
      <c r="K203" s="577"/>
      <c r="L203" s="767"/>
      <c r="M203" s="579"/>
      <c r="N203" s="580"/>
      <c r="O203" s="768"/>
      <c r="P203" s="582"/>
      <c r="Q203" s="1326"/>
      <c r="R203" s="497"/>
      <c r="S203" s="497"/>
      <c r="T203" s="498"/>
      <c r="U203" s="498"/>
      <c r="V203" s="498"/>
      <c r="W203" s="498"/>
      <c r="X203" s="504"/>
      <c r="Y203" s="500"/>
      <c r="Z203" s="486"/>
      <c r="AA203" s="486"/>
      <c r="AB203" s="577"/>
      <c r="AC203" s="767"/>
      <c r="AD203" s="579"/>
      <c r="AE203" s="580"/>
      <c r="AF203" s="768"/>
      <c r="AG203" s="582"/>
      <c r="AH203" s="1326"/>
      <c r="AI203" s="497"/>
      <c r="AJ203" s="497"/>
      <c r="AK203" s="498"/>
      <c r="AL203" s="498"/>
      <c r="AM203" s="498"/>
      <c r="AN203" s="498"/>
      <c r="AO203" s="504"/>
      <c r="AP203" s="500"/>
      <c r="AQ203" s="486"/>
      <c r="AR203" s="486"/>
      <c r="AS203" s="577"/>
      <c r="AT203" s="767"/>
      <c r="AU203" s="579"/>
      <c r="AV203" s="580"/>
      <c r="AW203" s="768"/>
      <c r="AX203" s="582"/>
      <c r="AY203" s="1326"/>
      <c r="AZ203" s="497"/>
      <c r="BA203" s="497"/>
      <c r="BB203" s="498"/>
      <c r="BC203" s="498"/>
      <c r="BD203" s="498"/>
      <c r="BE203" s="498"/>
      <c r="BF203" s="504"/>
      <c r="BG203" s="500"/>
      <c r="BJ203" s="577"/>
      <c r="BK203" s="767"/>
      <c r="BL203" s="579"/>
      <c r="BM203" s="580"/>
      <c r="BN203" s="768"/>
      <c r="BO203" s="582"/>
      <c r="BP203" s="1326"/>
      <c r="BQ203" s="497"/>
      <c r="BR203" s="497"/>
      <c r="BS203" s="498"/>
      <c r="BT203" s="498"/>
      <c r="BU203" s="498"/>
      <c r="BV203" s="498"/>
      <c r="BW203" s="504"/>
      <c r="BX203" s="500"/>
      <c r="CA203" s="577"/>
      <c r="CB203" s="767"/>
      <c r="CC203" s="579"/>
      <c r="CD203" s="580"/>
      <c r="CE203" s="768"/>
      <c r="CF203" s="582"/>
      <c r="CG203" s="1326"/>
      <c r="CH203" s="497"/>
      <c r="CI203" s="497"/>
      <c r="CJ203" s="498"/>
      <c r="CK203" s="498"/>
      <c r="CL203" s="498"/>
      <c r="CM203" s="498"/>
      <c r="CN203" s="504"/>
      <c r="CO203" s="500"/>
      <c r="CR203" s="577"/>
      <c r="CS203" s="767"/>
      <c r="CT203" s="579"/>
      <c r="CU203" s="580"/>
      <c r="CV203" s="768"/>
      <c r="CW203" s="582"/>
      <c r="CX203" s="1326"/>
      <c r="CY203" s="497"/>
      <c r="CZ203" s="497"/>
      <c r="DA203" s="498"/>
      <c r="DB203" s="498"/>
      <c r="DC203" s="498"/>
      <c r="DD203" s="498"/>
      <c r="DE203" s="504"/>
      <c r="DF203" s="500"/>
      <c r="DI203" s="577"/>
      <c r="DJ203" s="767"/>
      <c r="DK203" s="579"/>
      <c r="DL203" s="580"/>
      <c r="DM203" s="768"/>
      <c r="DN203" s="582"/>
      <c r="DO203" s="1326"/>
      <c r="DP203" s="497"/>
      <c r="DQ203" s="497"/>
      <c r="DR203" s="498"/>
      <c r="DS203" s="498"/>
      <c r="DT203" s="498"/>
      <c r="DU203" s="498"/>
      <c r="DV203" s="504"/>
      <c r="DW203" s="500"/>
      <c r="DZ203" s="577"/>
      <c r="EA203" s="767"/>
      <c r="EB203" s="579"/>
      <c r="EC203" s="580"/>
      <c r="ED203" s="768"/>
      <c r="EE203" s="582"/>
      <c r="EF203" s="1326"/>
      <c r="EG203" s="497"/>
      <c r="EH203" s="497"/>
      <c r="EI203" s="498"/>
      <c r="EJ203" s="498"/>
      <c r="EK203" s="498"/>
      <c r="EL203" s="498"/>
      <c r="EM203" s="504"/>
      <c r="EN203" s="500"/>
      <c r="EQ203" s="665"/>
      <c r="ER203" s="666"/>
      <c r="ES203" s="667"/>
      <c r="ET203" s="668"/>
      <c r="EU203" s="669"/>
      <c r="EV203" s="719"/>
      <c r="EW203" s="1326"/>
      <c r="EX203" s="497" t="e">
        <f>IF(EXACT(VLOOKUP(EQ203,OFERTA_0,2,FALSE),ER203),1,0)</f>
        <v>#N/A</v>
      </c>
      <c r="EY203" s="497" t="e">
        <f>IF(EXACT(VLOOKUP(EQ203,OFERTA_0,3,FALSE),ES203),1,0)</f>
        <v>#N/A</v>
      </c>
      <c r="EZ203" s="498" t="e">
        <f>IF(EXACT(VLOOKUP(EQ203,OFERTA_0,4,FALSE),ET203),1,0)</f>
        <v>#N/A</v>
      </c>
      <c r="FA203" s="498">
        <f t="shared" si="5233"/>
        <v>0</v>
      </c>
      <c r="FB203" s="498">
        <f t="shared" si="5234"/>
        <v>0</v>
      </c>
      <c r="FC203" s="498" t="e">
        <f>PRODUCT(EX203:FB203)</f>
        <v>#N/A</v>
      </c>
      <c r="FD203" s="504">
        <f>ROUND(EV203,0)</f>
        <v>0</v>
      </c>
      <c r="FE203" s="500">
        <f>EV203-FD203</f>
        <v>0</v>
      </c>
      <c r="FH203" s="665"/>
      <c r="FI203" s="666"/>
      <c r="FJ203" s="667"/>
      <c r="FK203" s="668"/>
      <c r="FL203" s="669"/>
      <c r="FM203" s="719"/>
      <c r="FN203" s="1326"/>
      <c r="FO203" s="497" t="e">
        <f>IF(EXACT(VLOOKUP(FH203,OFERTA_0,2,FALSE),FI203),1,0)</f>
        <v>#N/A</v>
      </c>
      <c r="FP203" s="497" t="e">
        <f>IF(EXACT(VLOOKUP(FH203,OFERTA_0,3,FALSE),FJ203),1,0)</f>
        <v>#N/A</v>
      </c>
      <c r="FQ203" s="498" t="e">
        <f>IF(EXACT(VLOOKUP(FH203,OFERTA_0,4,FALSE),FK203),1,0)</f>
        <v>#N/A</v>
      </c>
      <c r="FR203" s="498">
        <f t="shared" si="5235"/>
        <v>0</v>
      </c>
      <c r="FS203" s="498">
        <f t="shared" si="5236"/>
        <v>0</v>
      </c>
      <c r="FT203" s="498" t="e">
        <f>PRODUCT(FO203:FS203)</f>
        <v>#N/A</v>
      </c>
      <c r="FU203" s="504">
        <f>ROUND(FM203,0)</f>
        <v>0</v>
      </c>
      <c r="FV203" s="500">
        <f>FM203-FU203</f>
        <v>0</v>
      </c>
      <c r="FY203" s="665"/>
      <c r="FZ203" s="666"/>
      <c r="GA203" s="667"/>
      <c r="GB203" s="668"/>
      <c r="GC203" s="669"/>
      <c r="GD203" s="719"/>
      <c r="GE203" s="1326"/>
      <c r="GF203" s="497" t="e">
        <f>IF(EXACT(VLOOKUP(FY203,OFERTA_0,2,FALSE),FZ203),1,0)</f>
        <v>#N/A</v>
      </c>
      <c r="GG203" s="497" t="e">
        <f>IF(EXACT(VLOOKUP(FY203,OFERTA_0,3,FALSE),GA203),1,0)</f>
        <v>#N/A</v>
      </c>
      <c r="GH203" s="498" t="e">
        <f>IF(EXACT(VLOOKUP(FY203,OFERTA_0,4,FALSE),GB203),1,0)</f>
        <v>#N/A</v>
      </c>
      <c r="GI203" s="498">
        <f t="shared" si="5237"/>
        <v>0</v>
      </c>
      <c r="GJ203" s="498">
        <f t="shared" si="5238"/>
        <v>0</v>
      </c>
      <c r="GK203" s="498" t="e">
        <f>PRODUCT(GF203:GJ203)</f>
        <v>#N/A</v>
      </c>
      <c r="GL203" s="504">
        <f>ROUND(GD203,0)</f>
        <v>0</v>
      </c>
      <c r="GM203" s="500">
        <f>GD203-GL203</f>
        <v>0</v>
      </c>
      <c r="GP203" s="665"/>
      <c r="GQ203" s="666"/>
      <c r="GR203" s="667"/>
      <c r="GS203" s="668"/>
      <c r="GT203" s="669"/>
      <c r="GU203" s="719"/>
      <c r="GV203" s="1326"/>
      <c r="GW203" s="497" t="e">
        <f>IF(EXACT(VLOOKUP(GP203,OFERTA_0,2,FALSE),GQ203),1,0)</f>
        <v>#N/A</v>
      </c>
      <c r="GX203" s="497" t="e">
        <f>IF(EXACT(VLOOKUP(GP203,OFERTA_0,3,FALSE),GR203),1,0)</f>
        <v>#N/A</v>
      </c>
      <c r="GY203" s="498" t="e">
        <f>IF(EXACT(VLOOKUP(GP203,OFERTA_0,4,FALSE),GS203),1,0)</f>
        <v>#N/A</v>
      </c>
      <c r="GZ203" s="498">
        <f t="shared" si="5239"/>
        <v>0</v>
      </c>
      <c r="HA203" s="498">
        <f t="shared" si="5240"/>
        <v>0</v>
      </c>
      <c r="HB203" s="498" t="e">
        <f>PRODUCT(GW203:HA203)</f>
        <v>#N/A</v>
      </c>
      <c r="HC203" s="504">
        <f>ROUND(GU203,0)</f>
        <v>0</v>
      </c>
      <c r="HD203" s="500">
        <f>GU203-HC203</f>
        <v>0</v>
      </c>
      <c r="HG203" s="665"/>
      <c r="HH203" s="666"/>
      <c r="HI203" s="667"/>
      <c r="HJ203" s="668"/>
      <c r="HK203" s="669"/>
      <c r="HL203" s="719"/>
      <c r="HM203" s="1326"/>
      <c r="HN203" s="497" t="e">
        <f>IF(EXACT(VLOOKUP(HG203,OFERTA_0,2,FALSE),HH203),1,0)</f>
        <v>#N/A</v>
      </c>
      <c r="HO203" s="497" t="e">
        <f>IF(EXACT(VLOOKUP(HG203,OFERTA_0,3,FALSE),HI203),1,0)</f>
        <v>#N/A</v>
      </c>
      <c r="HP203" s="498" t="e">
        <f>IF(EXACT(VLOOKUP(HG203,OFERTA_0,4,FALSE),HJ203),1,0)</f>
        <v>#N/A</v>
      </c>
      <c r="HQ203" s="498">
        <f t="shared" si="5241"/>
        <v>0</v>
      </c>
      <c r="HR203" s="498">
        <f t="shared" si="5242"/>
        <v>0</v>
      </c>
      <c r="HS203" s="498" t="e">
        <f>PRODUCT(HN203:HR203)</f>
        <v>#N/A</v>
      </c>
      <c r="HT203" s="504">
        <f>ROUND(HL203,0)</f>
        <v>0</v>
      </c>
      <c r="HU203" s="500">
        <f>HL203-HT203</f>
        <v>0</v>
      </c>
      <c r="HX203" s="665"/>
      <c r="HY203" s="666"/>
      <c r="HZ203" s="667"/>
      <c r="IA203" s="668"/>
      <c r="IB203" s="669"/>
      <c r="IC203" s="719"/>
      <c r="ID203" s="1326"/>
      <c r="IE203" s="497" t="e">
        <f>IF(EXACT(VLOOKUP(HX203,OFERTA_0,2,FALSE),HY203),1,0)</f>
        <v>#N/A</v>
      </c>
      <c r="IF203" s="497" t="e">
        <f>IF(EXACT(VLOOKUP(HX203,OFERTA_0,3,FALSE),HZ203),1,0)</f>
        <v>#N/A</v>
      </c>
      <c r="IG203" s="498" t="e">
        <f>IF(EXACT(VLOOKUP(HX203,OFERTA_0,4,FALSE),IA203),1,0)</f>
        <v>#N/A</v>
      </c>
      <c r="IH203" s="498">
        <f t="shared" si="5243"/>
        <v>0</v>
      </c>
      <c r="II203" s="498">
        <f t="shared" si="5244"/>
        <v>0</v>
      </c>
      <c r="IJ203" s="498" t="e">
        <f>PRODUCT(IE203:II203)</f>
        <v>#N/A</v>
      </c>
      <c r="IK203" s="504">
        <f>ROUND(IC203,0)</f>
        <v>0</v>
      </c>
      <c r="IL203" s="500">
        <f>IC203-IK203</f>
        <v>0</v>
      </c>
      <c r="IO203" s="665"/>
      <c r="IP203" s="666"/>
      <c r="IQ203" s="667"/>
      <c r="IR203" s="668"/>
      <c r="IS203" s="669"/>
      <c r="IT203" s="719"/>
      <c r="IU203" s="1326"/>
      <c r="IV203" s="497" t="e">
        <f>IF(EXACT(VLOOKUP(IO203,OFERTA_0,2,FALSE),IP203),1,0)</f>
        <v>#N/A</v>
      </c>
      <c r="IW203" s="497" t="e">
        <f>IF(EXACT(VLOOKUP(IO203,OFERTA_0,3,FALSE),IQ203),1,0)</f>
        <v>#N/A</v>
      </c>
      <c r="IX203" s="498" t="e">
        <f>IF(EXACT(VLOOKUP(IO203,OFERTA_0,4,FALSE),IR203),1,0)</f>
        <v>#N/A</v>
      </c>
      <c r="IY203" s="498">
        <f t="shared" si="5245"/>
        <v>0</v>
      </c>
      <c r="IZ203" s="498">
        <f t="shared" si="5246"/>
        <v>0</v>
      </c>
      <c r="JA203" s="498" t="e">
        <f>PRODUCT(IV203:IZ203)</f>
        <v>#N/A</v>
      </c>
      <c r="JB203" s="504">
        <f>ROUND(IT203,0)</f>
        <v>0</v>
      </c>
      <c r="JC203" s="500">
        <f>IT203-JB203</f>
        <v>0</v>
      </c>
      <c r="JF203" s="665"/>
      <c r="JG203" s="666"/>
      <c r="JH203" s="667"/>
      <c r="JI203" s="668"/>
      <c r="JJ203" s="669"/>
      <c r="JK203" s="719"/>
      <c r="JL203" s="1326"/>
      <c r="JM203" s="497" t="e">
        <f>IF(EXACT(VLOOKUP(JF203,OFERTA_0,2,FALSE),JG203),1,0)</f>
        <v>#N/A</v>
      </c>
      <c r="JN203" s="497" t="e">
        <f>IF(EXACT(VLOOKUP(JF203,OFERTA_0,3,FALSE),JH203),1,0)</f>
        <v>#N/A</v>
      </c>
      <c r="JO203" s="498" t="e">
        <f>IF(EXACT(VLOOKUP(JF203,OFERTA_0,4,FALSE),JI203),1,0)</f>
        <v>#N/A</v>
      </c>
      <c r="JP203" s="498">
        <f t="shared" si="5247"/>
        <v>0</v>
      </c>
      <c r="JQ203" s="498">
        <f t="shared" si="5248"/>
        <v>0</v>
      </c>
      <c r="JR203" s="498" t="e">
        <f>PRODUCT(JM203:JQ203)</f>
        <v>#N/A</v>
      </c>
      <c r="JS203" s="504">
        <f>ROUND(JK203,0)</f>
        <v>0</v>
      </c>
      <c r="JT203" s="500">
        <f>JK203-JS203</f>
        <v>0</v>
      </c>
      <c r="JW203" s="665"/>
      <c r="JX203" s="666"/>
      <c r="JY203" s="667"/>
      <c r="JZ203" s="668"/>
      <c r="KA203" s="669"/>
      <c r="KB203" s="719"/>
      <c r="KC203" s="1326"/>
      <c r="KD203" s="497" t="e">
        <f>IF(EXACT(VLOOKUP(JW203,OFERTA_0,2,FALSE),JX203),1,0)</f>
        <v>#N/A</v>
      </c>
      <c r="KE203" s="497" t="e">
        <f>IF(EXACT(VLOOKUP(JW203,OFERTA_0,3,FALSE),JY203),1,0)</f>
        <v>#N/A</v>
      </c>
      <c r="KF203" s="498" t="e">
        <f>IF(EXACT(VLOOKUP(JW203,OFERTA_0,4,FALSE),JZ203),1,0)</f>
        <v>#N/A</v>
      </c>
      <c r="KG203" s="498">
        <f t="shared" si="5249"/>
        <v>0</v>
      </c>
      <c r="KH203" s="498">
        <f t="shared" si="5250"/>
        <v>0</v>
      </c>
      <c r="KI203" s="498" t="e">
        <f>PRODUCT(KD203:KH203)</f>
        <v>#N/A</v>
      </c>
      <c r="KJ203" s="504">
        <f>ROUND(KB203,0)</f>
        <v>0</v>
      </c>
      <c r="KK203" s="500">
        <f>KB203-KJ203</f>
        <v>0</v>
      </c>
      <c r="KN203" s="665"/>
      <c r="KO203" s="666"/>
      <c r="KP203" s="667"/>
      <c r="KQ203" s="668"/>
      <c r="KR203" s="669"/>
      <c r="KS203" s="719"/>
      <c r="KT203" s="1326"/>
      <c r="KU203" s="497" t="e">
        <f>IF(EXACT(VLOOKUP(KN203,OFERTA_0,2,FALSE),KO203),1,0)</f>
        <v>#N/A</v>
      </c>
      <c r="KV203" s="497" t="e">
        <f>IF(EXACT(VLOOKUP(KN203,OFERTA_0,3,FALSE),KP203),1,0)</f>
        <v>#N/A</v>
      </c>
      <c r="KW203" s="498" t="e">
        <f>IF(EXACT(VLOOKUP(KN203,OFERTA_0,4,FALSE),KQ203),1,0)</f>
        <v>#N/A</v>
      </c>
      <c r="KX203" s="498">
        <f t="shared" si="5251"/>
        <v>0</v>
      </c>
      <c r="KY203" s="498">
        <f t="shared" si="5252"/>
        <v>0</v>
      </c>
      <c r="KZ203" s="498" t="e">
        <f>PRODUCT(KU203:KY203)</f>
        <v>#N/A</v>
      </c>
      <c r="LA203" s="504">
        <f>ROUND(KS203,0)</f>
        <v>0</v>
      </c>
      <c r="LB203" s="500">
        <f>KS203-LA203</f>
        <v>0</v>
      </c>
      <c r="LE203" s="665"/>
      <c r="LF203" s="666"/>
      <c r="LG203" s="667"/>
      <c r="LH203" s="668"/>
      <c r="LI203" s="669"/>
      <c r="LJ203" s="719"/>
      <c r="LK203" s="1326"/>
      <c r="LL203" s="497" t="e">
        <f>IF(EXACT(VLOOKUP(LE203,OFERTA_0,2,FALSE),LF203),1,0)</f>
        <v>#N/A</v>
      </c>
      <c r="LM203" s="497" t="e">
        <f>IF(EXACT(VLOOKUP(LE203,OFERTA_0,3,FALSE),LG203),1,0)</f>
        <v>#N/A</v>
      </c>
      <c r="LN203" s="498" t="e">
        <f>IF(EXACT(VLOOKUP(LE203,OFERTA_0,4,FALSE),LH203),1,0)</f>
        <v>#N/A</v>
      </c>
      <c r="LO203" s="498">
        <f t="shared" si="5253"/>
        <v>0</v>
      </c>
      <c r="LP203" s="498">
        <f t="shared" si="5254"/>
        <v>0</v>
      </c>
      <c r="LQ203" s="498" t="e">
        <f>PRODUCT(LL203:LP203)</f>
        <v>#N/A</v>
      </c>
      <c r="LR203" s="504">
        <f>ROUND(LJ203,0)</f>
        <v>0</v>
      </c>
      <c r="LS203" s="500">
        <f>LJ203-LR203</f>
        <v>0</v>
      </c>
      <c r="LV203" s="665"/>
      <c r="LW203" s="666"/>
      <c r="LX203" s="667"/>
      <c r="LY203" s="668"/>
      <c r="LZ203" s="669"/>
      <c r="MA203" s="719"/>
      <c r="MB203" s="1326"/>
      <c r="MC203" s="497" t="e">
        <f>IF(EXACT(VLOOKUP(LV203,OFERTA_0,2,FALSE),LW203),1,0)</f>
        <v>#N/A</v>
      </c>
      <c r="MD203" s="497" t="e">
        <f>IF(EXACT(VLOOKUP(LV203,OFERTA_0,3,FALSE),LX203),1,0)</f>
        <v>#N/A</v>
      </c>
      <c r="ME203" s="498" t="e">
        <f>IF(EXACT(VLOOKUP(LV203,OFERTA_0,4,FALSE),LY203),1,0)</f>
        <v>#N/A</v>
      </c>
      <c r="MF203" s="498">
        <f t="shared" si="5255"/>
        <v>0</v>
      </c>
      <c r="MG203" s="498">
        <f t="shared" si="5256"/>
        <v>0</v>
      </c>
      <c r="MH203" s="498" t="e">
        <f>PRODUCT(MC203:MG203)</f>
        <v>#N/A</v>
      </c>
      <c r="MI203" s="504">
        <f>ROUND(MA203,0)</f>
        <v>0</v>
      </c>
      <c r="MJ203" s="500">
        <f>MA203-MI203</f>
        <v>0</v>
      </c>
      <c r="MM203" s="665"/>
      <c r="MN203" s="666"/>
      <c r="MO203" s="667"/>
      <c r="MP203" s="668"/>
      <c r="MQ203" s="669"/>
      <c r="MR203" s="719"/>
      <c r="MS203" s="1326"/>
      <c r="MT203" s="497" t="e">
        <f>IF(EXACT(VLOOKUP(MM203,OFERTA_0,2,FALSE),MN203),1,0)</f>
        <v>#N/A</v>
      </c>
      <c r="MU203" s="497" t="e">
        <f>IF(EXACT(VLOOKUP(MM203,OFERTA_0,3,FALSE),MO203),1,0)</f>
        <v>#N/A</v>
      </c>
      <c r="MV203" s="498" t="e">
        <f>IF(EXACT(VLOOKUP(MM203,OFERTA_0,4,FALSE),MP203),1,0)</f>
        <v>#N/A</v>
      </c>
      <c r="MW203" s="498">
        <f t="shared" si="5257"/>
        <v>0</v>
      </c>
      <c r="MX203" s="498">
        <f t="shared" si="5258"/>
        <v>0</v>
      </c>
      <c r="MY203" s="498" t="e">
        <f>PRODUCT(MT203:MX203)</f>
        <v>#N/A</v>
      </c>
      <c r="MZ203" s="504">
        <f>ROUND(MR203,0)</f>
        <v>0</v>
      </c>
      <c r="NA203" s="500">
        <f>MR203-MZ203</f>
        <v>0</v>
      </c>
      <c r="ND203" s="665"/>
      <c r="NE203" s="666"/>
      <c r="NF203" s="667"/>
      <c r="NG203" s="668"/>
      <c r="NH203" s="669"/>
      <c r="NI203" s="719"/>
      <c r="NJ203" s="1326"/>
      <c r="NK203" s="497" t="e">
        <f>IF(EXACT(VLOOKUP(ND203,OFERTA_0,2,FALSE),NE203),1,0)</f>
        <v>#N/A</v>
      </c>
      <c r="NL203" s="497" t="e">
        <f>IF(EXACT(VLOOKUP(ND203,OFERTA_0,3,FALSE),NF203),1,0)</f>
        <v>#N/A</v>
      </c>
      <c r="NM203" s="498" t="e">
        <f>IF(EXACT(VLOOKUP(ND203,OFERTA_0,4,FALSE),NG203),1,0)</f>
        <v>#N/A</v>
      </c>
      <c r="NN203" s="498">
        <f t="shared" si="5259"/>
        <v>0</v>
      </c>
      <c r="NO203" s="498">
        <f t="shared" si="5260"/>
        <v>0</v>
      </c>
      <c r="NP203" s="498" t="e">
        <f>PRODUCT(NK203:NO203)</f>
        <v>#N/A</v>
      </c>
      <c r="NQ203" s="504">
        <f>ROUND(NI203,0)</f>
        <v>0</v>
      </c>
      <c r="NR203" s="500">
        <f>NI203-NQ203</f>
        <v>0</v>
      </c>
      <c r="NU203" s="665"/>
      <c r="NV203" s="666"/>
      <c r="NW203" s="667"/>
      <c r="NX203" s="668"/>
      <c r="NY203" s="669"/>
      <c r="NZ203" s="719"/>
      <c r="OA203" s="1326"/>
      <c r="OB203" s="497" t="e">
        <f>IF(EXACT(VLOOKUP(NU203,OFERTA_0,2,FALSE),NV203),1,0)</f>
        <v>#N/A</v>
      </c>
      <c r="OC203" s="497" t="e">
        <f>IF(EXACT(VLOOKUP(NU203,OFERTA_0,3,FALSE),NW203),1,0)</f>
        <v>#N/A</v>
      </c>
      <c r="OD203" s="498" t="e">
        <f>IF(EXACT(VLOOKUP(NU203,OFERTA_0,4,FALSE),NX203),1,0)</f>
        <v>#N/A</v>
      </c>
      <c r="OE203" s="498">
        <f t="shared" si="5261"/>
        <v>0</v>
      </c>
      <c r="OF203" s="498">
        <f t="shared" si="5262"/>
        <v>0</v>
      </c>
      <c r="OG203" s="498" t="e">
        <f>PRODUCT(OB203:OF203)</f>
        <v>#N/A</v>
      </c>
      <c r="OH203" s="504">
        <f>ROUND(NZ203,0)</f>
        <v>0</v>
      </c>
      <c r="OI203" s="500">
        <f>NZ203-OH203</f>
        <v>0</v>
      </c>
      <c r="OL203" s="665"/>
      <c r="OM203" s="666"/>
      <c r="ON203" s="667"/>
      <c r="OO203" s="668"/>
      <c r="OP203" s="669"/>
      <c r="OQ203" s="719"/>
      <c r="OR203" s="1326"/>
      <c r="OS203" s="497" t="e">
        <f>IF(EXACT(VLOOKUP(OL203,OFERTA_0,2,FALSE),OM203),1,0)</f>
        <v>#N/A</v>
      </c>
      <c r="OT203" s="497" t="e">
        <f>IF(EXACT(VLOOKUP(OL203,OFERTA_0,3,FALSE),ON203),1,0)</f>
        <v>#N/A</v>
      </c>
      <c r="OU203" s="498" t="e">
        <f>IF(EXACT(VLOOKUP(OL203,OFERTA_0,4,FALSE),OO203),1,0)</f>
        <v>#N/A</v>
      </c>
      <c r="OV203" s="498">
        <f t="shared" si="5263"/>
        <v>0</v>
      </c>
      <c r="OW203" s="498">
        <f t="shared" si="5264"/>
        <v>0</v>
      </c>
      <c r="OX203" s="498" t="e">
        <f>PRODUCT(OS203:OW203)</f>
        <v>#N/A</v>
      </c>
      <c r="OY203" s="504">
        <f>ROUND(OQ203,0)</f>
        <v>0</v>
      </c>
      <c r="OZ203" s="500">
        <f>OQ203-OY203</f>
        <v>0</v>
      </c>
      <c r="PC203" s="665"/>
      <c r="PD203" s="666"/>
      <c r="PE203" s="667"/>
      <c r="PF203" s="668"/>
      <c r="PG203" s="669"/>
      <c r="PH203" s="719"/>
      <c r="PI203" s="1326"/>
      <c r="PJ203" s="497" t="e">
        <f>IF(EXACT(VLOOKUP(PC203,OFERTA_0,2,FALSE),PD203),1,0)</f>
        <v>#N/A</v>
      </c>
      <c r="PK203" s="497" t="e">
        <f>IF(EXACT(VLOOKUP(PC203,OFERTA_0,3,FALSE),PE203),1,0)</f>
        <v>#N/A</v>
      </c>
      <c r="PL203" s="498" t="e">
        <f>IF(EXACT(VLOOKUP(PC203,OFERTA_0,4,FALSE),PF203),1,0)</f>
        <v>#N/A</v>
      </c>
      <c r="PM203" s="498">
        <f t="shared" si="5265"/>
        <v>0</v>
      </c>
      <c r="PN203" s="498">
        <f t="shared" si="5266"/>
        <v>0</v>
      </c>
      <c r="PO203" s="498" t="e">
        <f>PRODUCT(PJ203:PN203)</f>
        <v>#N/A</v>
      </c>
      <c r="PP203" s="504">
        <f>ROUND(PH203,0)</f>
        <v>0</v>
      </c>
      <c r="PQ203" s="500">
        <f>PH203-PP203</f>
        <v>0</v>
      </c>
      <c r="PT203" s="665"/>
      <c r="PU203" s="666"/>
      <c r="PV203" s="667"/>
      <c r="PW203" s="668"/>
      <c r="PX203" s="669"/>
      <c r="PY203" s="719"/>
      <c r="PZ203" s="1326"/>
      <c r="QA203" s="497" t="e">
        <f>IF(EXACT(VLOOKUP(PT203,OFERTA_0,2,FALSE),PU203),1,0)</f>
        <v>#N/A</v>
      </c>
      <c r="QB203" s="497" t="e">
        <f>IF(EXACT(VLOOKUP(PT203,OFERTA_0,3,FALSE),PV203),1,0)</f>
        <v>#N/A</v>
      </c>
      <c r="QC203" s="498" t="e">
        <f>IF(EXACT(VLOOKUP(PT203,OFERTA_0,4,FALSE),PW203),1,0)</f>
        <v>#N/A</v>
      </c>
      <c r="QD203" s="498">
        <f t="shared" si="5267"/>
        <v>0</v>
      </c>
      <c r="QE203" s="498">
        <f t="shared" si="5268"/>
        <v>0</v>
      </c>
      <c r="QF203" s="498" t="e">
        <f>PRODUCT(QA203:QE203)</f>
        <v>#N/A</v>
      </c>
      <c r="QG203" s="504">
        <f>ROUND(PY203,0)</f>
        <v>0</v>
      </c>
      <c r="QH203" s="500">
        <f>PY203-QG203</f>
        <v>0</v>
      </c>
      <c r="QK203" s="665"/>
      <c r="QL203" s="666"/>
      <c r="QM203" s="667"/>
      <c r="QN203" s="668"/>
      <c r="QO203" s="669"/>
      <c r="QP203" s="719"/>
      <c r="QQ203" s="1326"/>
      <c r="QR203" s="497" t="e">
        <f>IF(EXACT(VLOOKUP(QK203,OFERTA_0,2,FALSE),QL203),1,0)</f>
        <v>#N/A</v>
      </c>
      <c r="QS203" s="497" t="e">
        <f>IF(EXACT(VLOOKUP(QK203,OFERTA_0,3,FALSE),QM203),1,0)</f>
        <v>#N/A</v>
      </c>
      <c r="QT203" s="498" t="e">
        <f>IF(EXACT(VLOOKUP(QK203,OFERTA_0,4,FALSE),QN203),1,0)</f>
        <v>#N/A</v>
      </c>
      <c r="QU203" s="498">
        <f t="shared" si="5269"/>
        <v>0</v>
      </c>
      <c r="QV203" s="498">
        <f t="shared" si="5270"/>
        <v>0</v>
      </c>
      <c r="QW203" s="498" t="e">
        <f>PRODUCT(QR203:QV203)</f>
        <v>#N/A</v>
      </c>
      <c r="QX203" s="504">
        <f>ROUND(QP203,0)</f>
        <v>0</v>
      </c>
      <c r="QY203" s="500">
        <f>QP203-QX203</f>
        <v>0</v>
      </c>
      <c r="RB203" s="381"/>
      <c r="RC203" s="382"/>
      <c r="RD203" s="383"/>
      <c r="RE203" s="384"/>
      <c r="RF203" s="385"/>
      <c r="RG203" s="386"/>
      <c r="RH203" s="386"/>
      <c r="RI203" s="497"/>
      <c r="RJ203" s="497"/>
      <c r="RK203" s="501"/>
      <c r="RL203" s="501"/>
      <c r="RM203" s="501"/>
      <c r="RN203" s="501"/>
      <c r="RO203" s="502"/>
      <c r="RP203" s="503"/>
      <c r="RS203" s="381"/>
      <c r="RT203" s="382"/>
      <c r="RU203" s="383"/>
      <c r="RV203" s="384"/>
      <c r="RW203" s="385"/>
      <c r="RX203" s="386"/>
      <c r="RY203" s="386"/>
      <c r="RZ203" s="497"/>
      <c r="SA203" s="497"/>
      <c r="SB203" s="501"/>
      <c r="SC203" s="501"/>
      <c r="SD203" s="501"/>
      <c r="SE203" s="501"/>
      <c r="SF203" s="502"/>
      <c r="SG203" s="503"/>
      <c r="SJ203" s="381"/>
      <c r="SK203" s="382"/>
      <c r="SL203" s="383"/>
      <c r="SM203" s="384"/>
      <c r="SN203" s="385"/>
      <c r="SO203" s="386"/>
      <c r="SP203" s="386"/>
      <c r="SQ203" s="497"/>
      <c r="SR203" s="497"/>
      <c r="SS203" s="501"/>
      <c r="ST203" s="501"/>
      <c r="SU203" s="501"/>
      <c r="SV203" s="501"/>
      <c r="SW203" s="502"/>
      <c r="SX203" s="503"/>
    </row>
    <row r="204" spans="2:518" ht="45" hidden="1" customHeight="1" thickTop="1" thickBot="1">
      <c r="B204" s="577"/>
      <c r="C204" s="578"/>
      <c r="D204" s="579"/>
      <c r="E204" s="580"/>
      <c r="F204" s="581"/>
      <c r="G204" s="582"/>
      <c r="H204" s="595"/>
      <c r="K204" s="577"/>
      <c r="L204" s="767"/>
      <c r="M204" s="579"/>
      <c r="N204" s="580"/>
      <c r="O204" s="768"/>
      <c r="P204" s="582"/>
      <c r="Q204" s="1326"/>
      <c r="R204" s="497"/>
      <c r="S204" s="497"/>
      <c r="T204" s="498"/>
      <c r="U204" s="498"/>
      <c r="V204" s="498"/>
      <c r="W204" s="498"/>
      <c r="X204" s="504"/>
      <c r="Y204" s="500"/>
      <c r="Z204" s="486"/>
      <c r="AA204" s="486"/>
      <c r="AB204" s="577"/>
      <c r="AC204" s="767"/>
      <c r="AD204" s="579"/>
      <c r="AE204" s="580"/>
      <c r="AF204" s="768"/>
      <c r="AG204" s="582"/>
      <c r="AH204" s="1326"/>
      <c r="AI204" s="497"/>
      <c r="AJ204" s="497"/>
      <c r="AK204" s="498"/>
      <c r="AL204" s="498"/>
      <c r="AM204" s="498"/>
      <c r="AN204" s="498"/>
      <c r="AO204" s="504"/>
      <c r="AP204" s="500"/>
      <c r="AQ204" s="486"/>
      <c r="AR204" s="486"/>
      <c r="AS204" s="577"/>
      <c r="AT204" s="767"/>
      <c r="AU204" s="579"/>
      <c r="AV204" s="580"/>
      <c r="AW204" s="768"/>
      <c r="AX204" s="582"/>
      <c r="AY204" s="1326"/>
      <c r="AZ204" s="497"/>
      <c r="BA204" s="497"/>
      <c r="BB204" s="498"/>
      <c r="BC204" s="498"/>
      <c r="BD204" s="498"/>
      <c r="BE204" s="498"/>
      <c r="BF204" s="504"/>
      <c r="BG204" s="500"/>
      <c r="BJ204" s="577"/>
      <c r="BK204" s="767"/>
      <c r="BL204" s="579"/>
      <c r="BM204" s="580"/>
      <c r="BN204" s="768"/>
      <c r="BO204" s="582"/>
      <c r="BP204" s="1326"/>
      <c r="BQ204" s="497"/>
      <c r="BR204" s="497"/>
      <c r="BS204" s="498"/>
      <c r="BT204" s="498"/>
      <c r="BU204" s="498"/>
      <c r="BV204" s="498"/>
      <c r="BW204" s="504"/>
      <c r="BX204" s="500"/>
      <c r="CA204" s="577"/>
      <c r="CB204" s="767"/>
      <c r="CC204" s="579"/>
      <c r="CD204" s="580"/>
      <c r="CE204" s="768"/>
      <c r="CF204" s="582"/>
      <c r="CG204" s="1326"/>
      <c r="CH204" s="497"/>
      <c r="CI204" s="497"/>
      <c r="CJ204" s="498"/>
      <c r="CK204" s="498"/>
      <c r="CL204" s="498"/>
      <c r="CM204" s="498"/>
      <c r="CN204" s="504"/>
      <c r="CO204" s="500"/>
      <c r="CR204" s="577"/>
      <c r="CS204" s="767"/>
      <c r="CT204" s="579"/>
      <c r="CU204" s="580"/>
      <c r="CV204" s="768"/>
      <c r="CW204" s="582"/>
      <c r="CX204" s="1326"/>
      <c r="CY204" s="497"/>
      <c r="CZ204" s="497"/>
      <c r="DA204" s="498"/>
      <c r="DB204" s="498"/>
      <c r="DC204" s="498"/>
      <c r="DD204" s="498"/>
      <c r="DE204" s="504"/>
      <c r="DF204" s="500"/>
      <c r="DI204" s="577"/>
      <c r="DJ204" s="767"/>
      <c r="DK204" s="579"/>
      <c r="DL204" s="580"/>
      <c r="DM204" s="768"/>
      <c r="DN204" s="582"/>
      <c r="DO204" s="1326"/>
      <c r="DP204" s="497"/>
      <c r="DQ204" s="497"/>
      <c r="DR204" s="498"/>
      <c r="DS204" s="498"/>
      <c r="DT204" s="498"/>
      <c r="DU204" s="498"/>
      <c r="DV204" s="504"/>
      <c r="DW204" s="500"/>
      <c r="DZ204" s="577"/>
      <c r="EA204" s="767"/>
      <c r="EB204" s="579"/>
      <c r="EC204" s="580"/>
      <c r="ED204" s="768"/>
      <c r="EE204" s="582"/>
      <c r="EF204" s="1326"/>
      <c r="EG204" s="497"/>
      <c r="EH204" s="497"/>
      <c r="EI204" s="498"/>
      <c r="EJ204" s="498"/>
      <c r="EK204" s="498"/>
      <c r="EL204" s="498"/>
      <c r="EM204" s="504"/>
      <c r="EN204" s="500"/>
      <c r="EQ204" s="665"/>
      <c r="ER204" s="666"/>
      <c r="ES204" s="667"/>
      <c r="ET204" s="668"/>
      <c r="EU204" s="669"/>
      <c r="EV204" s="719"/>
      <c r="EW204" s="1326"/>
      <c r="EX204" s="497" t="e">
        <f>IF(EXACT(VLOOKUP(EQ204,OFERTA_0,2,FALSE),ER204),1,0)</f>
        <v>#N/A</v>
      </c>
      <c r="EY204" s="497" t="e">
        <f>IF(EXACT(VLOOKUP(EQ204,OFERTA_0,3,FALSE),ES204),1,0)</f>
        <v>#N/A</v>
      </c>
      <c r="EZ204" s="498" t="e">
        <f>IF(EXACT(VLOOKUP(EQ204,OFERTA_0,4,FALSE),ET204),1,0)</f>
        <v>#N/A</v>
      </c>
      <c r="FA204" s="498">
        <f t="shared" si="5233"/>
        <v>0</v>
      </c>
      <c r="FB204" s="498">
        <f t="shared" si="5234"/>
        <v>0</v>
      </c>
      <c r="FC204" s="498" t="e">
        <f>PRODUCT(EX204:FB204)</f>
        <v>#N/A</v>
      </c>
      <c r="FD204" s="504">
        <f>ROUND(EV204,0)</f>
        <v>0</v>
      </c>
      <c r="FE204" s="500">
        <f>EV204-FD204</f>
        <v>0</v>
      </c>
      <c r="FH204" s="665"/>
      <c r="FI204" s="666"/>
      <c r="FJ204" s="667"/>
      <c r="FK204" s="668"/>
      <c r="FL204" s="669"/>
      <c r="FM204" s="719"/>
      <c r="FN204" s="1326"/>
      <c r="FO204" s="497" t="e">
        <f>IF(EXACT(VLOOKUP(FH204,OFERTA_0,2,FALSE),FI204),1,0)</f>
        <v>#N/A</v>
      </c>
      <c r="FP204" s="497" t="e">
        <f>IF(EXACT(VLOOKUP(FH204,OFERTA_0,3,FALSE),FJ204),1,0)</f>
        <v>#N/A</v>
      </c>
      <c r="FQ204" s="498" t="e">
        <f>IF(EXACT(VLOOKUP(FH204,OFERTA_0,4,FALSE),FK204),1,0)</f>
        <v>#N/A</v>
      </c>
      <c r="FR204" s="498">
        <f t="shared" si="5235"/>
        <v>0</v>
      </c>
      <c r="FS204" s="498">
        <f t="shared" si="5236"/>
        <v>0</v>
      </c>
      <c r="FT204" s="498" t="e">
        <f>PRODUCT(FO204:FS204)</f>
        <v>#N/A</v>
      </c>
      <c r="FU204" s="504">
        <f>ROUND(FM204,0)</f>
        <v>0</v>
      </c>
      <c r="FV204" s="500">
        <f>FM204-FU204</f>
        <v>0</v>
      </c>
      <c r="FY204" s="665"/>
      <c r="FZ204" s="666"/>
      <c r="GA204" s="667"/>
      <c r="GB204" s="668"/>
      <c r="GC204" s="669"/>
      <c r="GD204" s="719"/>
      <c r="GE204" s="1326"/>
      <c r="GF204" s="497" t="e">
        <f>IF(EXACT(VLOOKUP(FY204,OFERTA_0,2,FALSE),FZ204),1,0)</f>
        <v>#N/A</v>
      </c>
      <c r="GG204" s="497" t="e">
        <f>IF(EXACT(VLOOKUP(FY204,OFERTA_0,3,FALSE),GA204),1,0)</f>
        <v>#N/A</v>
      </c>
      <c r="GH204" s="498" t="e">
        <f>IF(EXACT(VLOOKUP(FY204,OFERTA_0,4,FALSE),GB204),1,0)</f>
        <v>#N/A</v>
      </c>
      <c r="GI204" s="498">
        <f t="shared" si="5237"/>
        <v>0</v>
      </c>
      <c r="GJ204" s="498">
        <f t="shared" si="5238"/>
        <v>0</v>
      </c>
      <c r="GK204" s="498" t="e">
        <f>PRODUCT(GF204:GJ204)</f>
        <v>#N/A</v>
      </c>
      <c r="GL204" s="504">
        <f>ROUND(GD204,0)</f>
        <v>0</v>
      </c>
      <c r="GM204" s="500">
        <f>GD204-GL204</f>
        <v>0</v>
      </c>
      <c r="GP204" s="665"/>
      <c r="GQ204" s="666"/>
      <c r="GR204" s="667"/>
      <c r="GS204" s="668"/>
      <c r="GT204" s="669"/>
      <c r="GU204" s="719"/>
      <c r="GV204" s="1326"/>
      <c r="GW204" s="497" t="e">
        <f>IF(EXACT(VLOOKUP(GP204,OFERTA_0,2,FALSE),GQ204),1,0)</f>
        <v>#N/A</v>
      </c>
      <c r="GX204" s="497" t="e">
        <f>IF(EXACT(VLOOKUP(GP204,OFERTA_0,3,FALSE),GR204),1,0)</f>
        <v>#N/A</v>
      </c>
      <c r="GY204" s="498" t="e">
        <f>IF(EXACT(VLOOKUP(GP204,OFERTA_0,4,FALSE),GS204),1,0)</f>
        <v>#N/A</v>
      </c>
      <c r="GZ204" s="498">
        <f t="shared" si="5239"/>
        <v>0</v>
      </c>
      <c r="HA204" s="498">
        <f t="shared" si="5240"/>
        <v>0</v>
      </c>
      <c r="HB204" s="498" t="e">
        <f>PRODUCT(GW204:HA204)</f>
        <v>#N/A</v>
      </c>
      <c r="HC204" s="504">
        <f>ROUND(GU204,0)</f>
        <v>0</v>
      </c>
      <c r="HD204" s="500">
        <f>GU204-HC204</f>
        <v>0</v>
      </c>
      <c r="HG204" s="665"/>
      <c r="HH204" s="666"/>
      <c r="HI204" s="667"/>
      <c r="HJ204" s="668"/>
      <c r="HK204" s="669"/>
      <c r="HL204" s="719"/>
      <c r="HM204" s="1326"/>
      <c r="HN204" s="497" t="e">
        <f>IF(EXACT(VLOOKUP(HG204,OFERTA_0,2,FALSE),HH204),1,0)</f>
        <v>#N/A</v>
      </c>
      <c r="HO204" s="497" t="e">
        <f>IF(EXACT(VLOOKUP(HG204,OFERTA_0,3,FALSE),HI204),1,0)</f>
        <v>#N/A</v>
      </c>
      <c r="HP204" s="498" t="e">
        <f>IF(EXACT(VLOOKUP(HG204,OFERTA_0,4,FALSE),HJ204),1,0)</f>
        <v>#N/A</v>
      </c>
      <c r="HQ204" s="498">
        <f t="shared" si="5241"/>
        <v>0</v>
      </c>
      <c r="HR204" s="498">
        <f t="shared" si="5242"/>
        <v>0</v>
      </c>
      <c r="HS204" s="498" t="e">
        <f>PRODUCT(HN204:HR204)</f>
        <v>#N/A</v>
      </c>
      <c r="HT204" s="504">
        <f>ROUND(HL204,0)</f>
        <v>0</v>
      </c>
      <c r="HU204" s="500">
        <f>HL204-HT204</f>
        <v>0</v>
      </c>
      <c r="HX204" s="665"/>
      <c r="HY204" s="666"/>
      <c r="HZ204" s="667"/>
      <c r="IA204" s="668"/>
      <c r="IB204" s="669"/>
      <c r="IC204" s="719"/>
      <c r="ID204" s="1326"/>
      <c r="IE204" s="497" t="e">
        <f>IF(EXACT(VLOOKUP(HX204,OFERTA_0,2,FALSE),HY204),1,0)</f>
        <v>#N/A</v>
      </c>
      <c r="IF204" s="497" t="e">
        <f>IF(EXACT(VLOOKUP(HX204,OFERTA_0,3,FALSE),HZ204),1,0)</f>
        <v>#N/A</v>
      </c>
      <c r="IG204" s="498" t="e">
        <f>IF(EXACT(VLOOKUP(HX204,OFERTA_0,4,FALSE),IA204),1,0)</f>
        <v>#N/A</v>
      </c>
      <c r="IH204" s="498">
        <f t="shared" si="5243"/>
        <v>0</v>
      </c>
      <c r="II204" s="498">
        <f t="shared" si="5244"/>
        <v>0</v>
      </c>
      <c r="IJ204" s="498" t="e">
        <f>PRODUCT(IE204:II204)</f>
        <v>#N/A</v>
      </c>
      <c r="IK204" s="504">
        <f>ROUND(IC204,0)</f>
        <v>0</v>
      </c>
      <c r="IL204" s="500">
        <f>IC204-IK204</f>
        <v>0</v>
      </c>
      <c r="IO204" s="665"/>
      <c r="IP204" s="666"/>
      <c r="IQ204" s="667"/>
      <c r="IR204" s="668"/>
      <c r="IS204" s="669"/>
      <c r="IT204" s="719"/>
      <c r="IU204" s="1326"/>
      <c r="IV204" s="497" t="e">
        <f>IF(EXACT(VLOOKUP(IO204,OFERTA_0,2,FALSE),IP204),1,0)</f>
        <v>#N/A</v>
      </c>
      <c r="IW204" s="497" t="e">
        <f>IF(EXACT(VLOOKUP(IO204,OFERTA_0,3,FALSE),IQ204),1,0)</f>
        <v>#N/A</v>
      </c>
      <c r="IX204" s="498" t="e">
        <f>IF(EXACT(VLOOKUP(IO204,OFERTA_0,4,FALSE),IR204),1,0)</f>
        <v>#N/A</v>
      </c>
      <c r="IY204" s="498">
        <f t="shared" si="5245"/>
        <v>0</v>
      </c>
      <c r="IZ204" s="498">
        <f t="shared" si="5246"/>
        <v>0</v>
      </c>
      <c r="JA204" s="498" t="e">
        <f>PRODUCT(IV204:IZ204)</f>
        <v>#N/A</v>
      </c>
      <c r="JB204" s="504">
        <f>ROUND(IT204,0)</f>
        <v>0</v>
      </c>
      <c r="JC204" s="500">
        <f>IT204-JB204</f>
        <v>0</v>
      </c>
      <c r="JF204" s="665"/>
      <c r="JG204" s="666"/>
      <c r="JH204" s="667"/>
      <c r="JI204" s="668"/>
      <c r="JJ204" s="669"/>
      <c r="JK204" s="719"/>
      <c r="JL204" s="1326"/>
      <c r="JM204" s="497" t="e">
        <f>IF(EXACT(VLOOKUP(JF204,OFERTA_0,2,FALSE),JG204),1,0)</f>
        <v>#N/A</v>
      </c>
      <c r="JN204" s="497" t="e">
        <f>IF(EXACT(VLOOKUP(JF204,OFERTA_0,3,FALSE),JH204),1,0)</f>
        <v>#N/A</v>
      </c>
      <c r="JO204" s="498" t="e">
        <f>IF(EXACT(VLOOKUP(JF204,OFERTA_0,4,FALSE),JI204),1,0)</f>
        <v>#N/A</v>
      </c>
      <c r="JP204" s="498">
        <f t="shared" si="5247"/>
        <v>0</v>
      </c>
      <c r="JQ204" s="498">
        <f t="shared" si="5248"/>
        <v>0</v>
      </c>
      <c r="JR204" s="498" t="e">
        <f>PRODUCT(JM204:JQ204)</f>
        <v>#N/A</v>
      </c>
      <c r="JS204" s="504">
        <f>ROUND(JK204,0)</f>
        <v>0</v>
      </c>
      <c r="JT204" s="500">
        <f>JK204-JS204</f>
        <v>0</v>
      </c>
      <c r="JW204" s="665"/>
      <c r="JX204" s="666"/>
      <c r="JY204" s="667"/>
      <c r="JZ204" s="668"/>
      <c r="KA204" s="669"/>
      <c r="KB204" s="719"/>
      <c r="KC204" s="1326"/>
      <c r="KD204" s="497" t="e">
        <f>IF(EXACT(VLOOKUP(JW204,OFERTA_0,2,FALSE),JX204),1,0)</f>
        <v>#N/A</v>
      </c>
      <c r="KE204" s="497" t="e">
        <f>IF(EXACT(VLOOKUP(JW204,OFERTA_0,3,FALSE),JY204),1,0)</f>
        <v>#N/A</v>
      </c>
      <c r="KF204" s="498" t="e">
        <f>IF(EXACT(VLOOKUP(JW204,OFERTA_0,4,FALSE),JZ204),1,0)</f>
        <v>#N/A</v>
      </c>
      <c r="KG204" s="498">
        <f t="shared" si="5249"/>
        <v>0</v>
      </c>
      <c r="KH204" s="498">
        <f t="shared" si="5250"/>
        <v>0</v>
      </c>
      <c r="KI204" s="498" t="e">
        <f>PRODUCT(KD204:KH204)</f>
        <v>#N/A</v>
      </c>
      <c r="KJ204" s="504">
        <f>ROUND(KB204,0)</f>
        <v>0</v>
      </c>
      <c r="KK204" s="500">
        <f>KB204-KJ204</f>
        <v>0</v>
      </c>
      <c r="KN204" s="665"/>
      <c r="KO204" s="666"/>
      <c r="KP204" s="667"/>
      <c r="KQ204" s="668"/>
      <c r="KR204" s="669"/>
      <c r="KS204" s="719"/>
      <c r="KT204" s="1326"/>
      <c r="KU204" s="497" t="e">
        <f>IF(EXACT(VLOOKUP(KN204,OFERTA_0,2,FALSE),KO204),1,0)</f>
        <v>#N/A</v>
      </c>
      <c r="KV204" s="497" t="e">
        <f>IF(EXACT(VLOOKUP(KN204,OFERTA_0,3,FALSE),KP204),1,0)</f>
        <v>#N/A</v>
      </c>
      <c r="KW204" s="498" t="e">
        <f>IF(EXACT(VLOOKUP(KN204,OFERTA_0,4,FALSE),KQ204),1,0)</f>
        <v>#N/A</v>
      </c>
      <c r="KX204" s="498">
        <f t="shared" si="5251"/>
        <v>0</v>
      </c>
      <c r="KY204" s="498">
        <f t="shared" si="5252"/>
        <v>0</v>
      </c>
      <c r="KZ204" s="498" t="e">
        <f>PRODUCT(KU204:KY204)</f>
        <v>#N/A</v>
      </c>
      <c r="LA204" s="504">
        <f>ROUND(KS204,0)</f>
        <v>0</v>
      </c>
      <c r="LB204" s="500">
        <f>KS204-LA204</f>
        <v>0</v>
      </c>
      <c r="LE204" s="665"/>
      <c r="LF204" s="666"/>
      <c r="LG204" s="667"/>
      <c r="LH204" s="668"/>
      <c r="LI204" s="669"/>
      <c r="LJ204" s="719"/>
      <c r="LK204" s="1326"/>
      <c r="LL204" s="497" t="e">
        <f>IF(EXACT(VLOOKUP(LE204,OFERTA_0,2,FALSE),LF204),1,0)</f>
        <v>#N/A</v>
      </c>
      <c r="LM204" s="497" t="e">
        <f>IF(EXACT(VLOOKUP(LE204,OFERTA_0,3,FALSE),LG204),1,0)</f>
        <v>#N/A</v>
      </c>
      <c r="LN204" s="498" t="e">
        <f>IF(EXACT(VLOOKUP(LE204,OFERTA_0,4,FALSE),LH204),1,0)</f>
        <v>#N/A</v>
      </c>
      <c r="LO204" s="498">
        <f t="shared" si="5253"/>
        <v>0</v>
      </c>
      <c r="LP204" s="498">
        <f t="shared" si="5254"/>
        <v>0</v>
      </c>
      <c r="LQ204" s="498" t="e">
        <f>PRODUCT(LL204:LP204)</f>
        <v>#N/A</v>
      </c>
      <c r="LR204" s="504">
        <f>ROUND(LJ204,0)</f>
        <v>0</v>
      </c>
      <c r="LS204" s="500">
        <f>LJ204-LR204</f>
        <v>0</v>
      </c>
      <c r="LV204" s="665"/>
      <c r="LW204" s="666"/>
      <c r="LX204" s="667"/>
      <c r="LY204" s="668"/>
      <c r="LZ204" s="669"/>
      <c r="MA204" s="719"/>
      <c r="MB204" s="1326"/>
      <c r="MC204" s="497" t="e">
        <f>IF(EXACT(VLOOKUP(LV204,OFERTA_0,2,FALSE),LW204),1,0)</f>
        <v>#N/A</v>
      </c>
      <c r="MD204" s="497" t="e">
        <f>IF(EXACT(VLOOKUP(LV204,OFERTA_0,3,FALSE),LX204),1,0)</f>
        <v>#N/A</v>
      </c>
      <c r="ME204" s="498" t="e">
        <f>IF(EXACT(VLOOKUP(LV204,OFERTA_0,4,FALSE),LY204),1,0)</f>
        <v>#N/A</v>
      </c>
      <c r="MF204" s="498">
        <f t="shared" si="5255"/>
        <v>0</v>
      </c>
      <c r="MG204" s="498">
        <f t="shared" si="5256"/>
        <v>0</v>
      </c>
      <c r="MH204" s="498" t="e">
        <f>PRODUCT(MC204:MG204)</f>
        <v>#N/A</v>
      </c>
      <c r="MI204" s="504">
        <f>ROUND(MA204,0)</f>
        <v>0</v>
      </c>
      <c r="MJ204" s="500">
        <f>MA204-MI204</f>
        <v>0</v>
      </c>
      <c r="MM204" s="665"/>
      <c r="MN204" s="666"/>
      <c r="MO204" s="667"/>
      <c r="MP204" s="668"/>
      <c r="MQ204" s="669"/>
      <c r="MR204" s="719"/>
      <c r="MS204" s="1326"/>
      <c r="MT204" s="497" t="e">
        <f>IF(EXACT(VLOOKUP(MM204,OFERTA_0,2,FALSE),MN204),1,0)</f>
        <v>#N/A</v>
      </c>
      <c r="MU204" s="497" t="e">
        <f>IF(EXACT(VLOOKUP(MM204,OFERTA_0,3,FALSE),MO204),1,0)</f>
        <v>#N/A</v>
      </c>
      <c r="MV204" s="498" t="e">
        <f>IF(EXACT(VLOOKUP(MM204,OFERTA_0,4,FALSE),MP204),1,0)</f>
        <v>#N/A</v>
      </c>
      <c r="MW204" s="498">
        <f t="shared" si="5257"/>
        <v>0</v>
      </c>
      <c r="MX204" s="498">
        <f t="shared" si="5258"/>
        <v>0</v>
      </c>
      <c r="MY204" s="498" t="e">
        <f>PRODUCT(MT204:MX204)</f>
        <v>#N/A</v>
      </c>
      <c r="MZ204" s="504">
        <f>ROUND(MR204,0)</f>
        <v>0</v>
      </c>
      <c r="NA204" s="500">
        <f>MR204-MZ204</f>
        <v>0</v>
      </c>
      <c r="ND204" s="665"/>
      <c r="NE204" s="666"/>
      <c r="NF204" s="667"/>
      <c r="NG204" s="668"/>
      <c r="NH204" s="669"/>
      <c r="NI204" s="719"/>
      <c r="NJ204" s="1326"/>
      <c r="NK204" s="497" t="e">
        <f>IF(EXACT(VLOOKUP(ND204,OFERTA_0,2,FALSE),NE204),1,0)</f>
        <v>#N/A</v>
      </c>
      <c r="NL204" s="497" t="e">
        <f>IF(EXACT(VLOOKUP(ND204,OFERTA_0,3,FALSE),NF204),1,0)</f>
        <v>#N/A</v>
      </c>
      <c r="NM204" s="498" t="e">
        <f>IF(EXACT(VLOOKUP(ND204,OFERTA_0,4,FALSE),NG204),1,0)</f>
        <v>#N/A</v>
      </c>
      <c r="NN204" s="498">
        <f t="shared" si="5259"/>
        <v>0</v>
      </c>
      <c r="NO204" s="498">
        <f t="shared" si="5260"/>
        <v>0</v>
      </c>
      <c r="NP204" s="498" t="e">
        <f>PRODUCT(NK204:NO204)</f>
        <v>#N/A</v>
      </c>
      <c r="NQ204" s="504">
        <f>ROUND(NI204,0)</f>
        <v>0</v>
      </c>
      <c r="NR204" s="500">
        <f>NI204-NQ204</f>
        <v>0</v>
      </c>
      <c r="NU204" s="665"/>
      <c r="NV204" s="666"/>
      <c r="NW204" s="667"/>
      <c r="NX204" s="668"/>
      <c r="NY204" s="669"/>
      <c r="NZ204" s="719"/>
      <c r="OA204" s="1326"/>
      <c r="OB204" s="497" t="e">
        <f>IF(EXACT(VLOOKUP(NU204,OFERTA_0,2,FALSE),NV204),1,0)</f>
        <v>#N/A</v>
      </c>
      <c r="OC204" s="497" t="e">
        <f>IF(EXACT(VLOOKUP(NU204,OFERTA_0,3,FALSE),NW204),1,0)</f>
        <v>#N/A</v>
      </c>
      <c r="OD204" s="498" t="e">
        <f>IF(EXACT(VLOOKUP(NU204,OFERTA_0,4,FALSE),NX204),1,0)</f>
        <v>#N/A</v>
      </c>
      <c r="OE204" s="498">
        <f t="shared" si="5261"/>
        <v>0</v>
      </c>
      <c r="OF204" s="498">
        <f t="shared" si="5262"/>
        <v>0</v>
      </c>
      <c r="OG204" s="498" t="e">
        <f>PRODUCT(OB204:OF204)</f>
        <v>#N/A</v>
      </c>
      <c r="OH204" s="504">
        <f>ROUND(NZ204,0)</f>
        <v>0</v>
      </c>
      <c r="OI204" s="500">
        <f>NZ204-OH204</f>
        <v>0</v>
      </c>
      <c r="OL204" s="665"/>
      <c r="OM204" s="666"/>
      <c r="ON204" s="667"/>
      <c r="OO204" s="668"/>
      <c r="OP204" s="669"/>
      <c r="OQ204" s="719"/>
      <c r="OR204" s="1326"/>
      <c r="OS204" s="497" t="e">
        <f>IF(EXACT(VLOOKUP(OL204,OFERTA_0,2,FALSE),OM204),1,0)</f>
        <v>#N/A</v>
      </c>
      <c r="OT204" s="497" t="e">
        <f>IF(EXACT(VLOOKUP(OL204,OFERTA_0,3,FALSE),ON204),1,0)</f>
        <v>#N/A</v>
      </c>
      <c r="OU204" s="498" t="e">
        <f>IF(EXACT(VLOOKUP(OL204,OFERTA_0,4,FALSE),OO204),1,0)</f>
        <v>#N/A</v>
      </c>
      <c r="OV204" s="498">
        <f t="shared" si="5263"/>
        <v>0</v>
      </c>
      <c r="OW204" s="498">
        <f t="shared" si="5264"/>
        <v>0</v>
      </c>
      <c r="OX204" s="498" t="e">
        <f>PRODUCT(OS204:OW204)</f>
        <v>#N/A</v>
      </c>
      <c r="OY204" s="504">
        <f>ROUND(OQ204,0)</f>
        <v>0</v>
      </c>
      <c r="OZ204" s="500">
        <f>OQ204-OY204</f>
        <v>0</v>
      </c>
      <c r="PC204" s="665"/>
      <c r="PD204" s="666"/>
      <c r="PE204" s="667"/>
      <c r="PF204" s="668"/>
      <c r="PG204" s="669"/>
      <c r="PH204" s="719"/>
      <c r="PI204" s="1326"/>
      <c r="PJ204" s="497" t="e">
        <f>IF(EXACT(VLOOKUP(PC204,OFERTA_0,2,FALSE),PD204),1,0)</f>
        <v>#N/A</v>
      </c>
      <c r="PK204" s="497" t="e">
        <f>IF(EXACT(VLOOKUP(PC204,OFERTA_0,3,FALSE),PE204),1,0)</f>
        <v>#N/A</v>
      </c>
      <c r="PL204" s="498" t="e">
        <f>IF(EXACT(VLOOKUP(PC204,OFERTA_0,4,FALSE),PF204),1,0)</f>
        <v>#N/A</v>
      </c>
      <c r="PM204" s="498">
        <f t="shared" si="5265"/>
        <v>0</v>
      </c>
      <c r="PN204" s="498">
        <f t="shared" si="5266"/>
        <v>0</v>
      </c>
      <c r="PO204" s="498" t="e">
        <f>PRODUCT(PJ204:PN204)</f>
        <v>#N/A</v>
      </c>
      <c r="PP204" s="504">
        <f>ROUND(PH204,0)</f>
        <v>0</v>
      </c>
      <c r="PQ204" s="500">
        <f>PH204-PP204</f>
        <v>0</v>
      </c>
      <c r="PT204" s="665"/>
      <c r="PU204" s="666"/>
      <c r="PV204" s="667"/>
      <c r="PW204" s="668"/>
      <c r="PX204" s="669"/>
      <c r="PY204" s="719"/>
      <c r="PZ204" s="1326"/>
      <c r="QA204" s="497" t="e">
        <f>IF(EXACT(VLOOKUP(PT204,OFERTA_0,2,FALSE),PU204),1,0)</f>
        <v>#N/A</v>
      </c>
      <c r="QB204" s="497" t="e">
        <f>IF(EXACT(VLOOKUP(PT204,OFERTA_0,3,FALSE),PV204),1,0)</f>
        <v>#N/A</v>
      </c>
      <c r="QC204" s="498" t="e">
        <f>IF(EXACT(VLOOKUP(PT204,OFERTA_0,4,FALSE),PW204),1,0)</f>
        <v>#N/A</v>
      </c>
      <c r="QD204" s="498">
        <f t="shared" si="5267"/>
        <v>0</v>
      </c>
      <c r="QE204" s="498">
        <f t="shared" si="5268"/>
        <v>0</v>
      </c>
      <c r="QF204" s="498" t="e">
        <f>PRODUCT(QA204:QE204)</f>
        <v>#N/A</v>
      </c>
      <c r="QG204" s="504">
        <f>ROUND(PY204,0)</f>
        <v>0</v>
      </c>
      <c r="QH204" s="500">
        <f>PY204-QG204</f>
        <v>0</v>
      </c>
      <c r="QK204" s="665"/>
      <c r="QL204" s="666"/>
      <c r="QM204" s="667"/>
      <c r="QN204" s="668"/>
      <c r="QO204" s="669"/>
      <c r="QP204" s="719"/>
      <c r="QQ204" s="1326"/>
      <c r="QR204" s="497" t="e">
        <f>IF(EXACT(VLOOKUP(QK204,OFERTA_0,2,FALSE),QL204),1,0)</f>
        <v>#N/A</v>
      </c>
      <c r="QS204" s="497" t="e">
        <f>IF(EXACT(VLOOKUP(QK204,OFERTA_0,3,FALSE),QM204),1,0)</f>
        <v>#N/A</v>
      </c>
      <c r="QT204" s="498" t="e">
        <f>IF(EXACT(VLOOKUP(QK204,OFERTA_0,4,FALSE),QN204),1,0)</f>
        <v>#N/A</v>
      </c>
      <c r="QU204" s="498">
        <f t="shared" si="5269"/>
        <v>0</v>
      </c>
      <c r="QV204" s="498">
        <f t="shared" si="5270"/>
        <v>0</v>
      </c>
      <c r="QW204" s="498" t="e">
        <f>PRODUCT(QR204:QV204)</f>
        <v>#N/A</v>
      </c>
      <c r="QX204" s="504">
        <f>ROUND(QP204,0)</f>
        <v>0</v>
      </c>
      <c r="QY204" s="500">
        <f>QP204-QX204</f>
        <v>0</v>
      </c>
      <c r="RB204" s="381"/>
      <c r="RC204" s="382"/>
      <c r="RD204" s="383"/>
      <c r="RE204" s="384"/>
      <c r="RF204" s="385"/>
      <c r="RG204" s="386"/>
      <c r="RH204" s="386"/>
      <c r="RI204" s="497"/>
      <c r="RJ204" s="497"/>
      <c r="RK204" s="501"/>
      <c r="RL204" s="501"/>
      <c r="RM204" s="501"/>
      <c r="RN204" s="501"/>
      <c r="RO204" s="502"/>
      <c r="RP204" s="503"/>
      <c r="RS204" s="381"/>
      <c r="RT204" s="382"/>
      <c r="RU204" s="383"/>
      <c r="RV204" s="384"/>
      <c r="RW204" s="385"/>
      <c r="RX204" s="386"/>
      <c r="RY204" s="386"/>
      <c r="RZ204" s="497"/>
      <c r="SA204" s="497"/>
      <c r="SB204" s="501"/>
      <c r="SC204" s="501"/>
      <c r="SD204" s="501"/>
      <c r="SE204" s="501"/>
      <c r="SF204" s="502"/>
      <c r="SG204" s="503"/>
      <c r="SJ204" s="381"/>
      <c r="SK204" s="382"/>
      <c r="SL204" s="383"/>
      <c r="SM204" s="384"/>
      <c r="SN204" s="385"/>
      <c r="SO204" s="386"/>
      <c r="SP204" s="386"/>
      <c r="SQ204" s="497"/>
      <c r="SR204" s="497"/>
      <c r="SS204" s="501"/>
      <c r="ST204" s="501"/>
      <c r="SU204" s="501"/>
      <c r="SV204" s="501"/>
      <c r="SW204" s="502"/>
      <c r="SX204" s="503"/>
    </row>
    <row r="205" spans="2:518" ht="45" hidden="1" customHeight="1" thickTop="1" thickBot="1">
      <c r="B205" s="577"/>
      <c r="C205" s="578"/>
      <c r="D205" s="579"/>
      <c r="E205" s="580"/>
      <c r="F205" s="581"/>
      <c r="G205" s="582"/>
      <c r="H205" s="595"/>
      <c r="K205" s="577"/>
      <c r="L205" s="767"/>
      <c r="M205" s="579"/>
      <c r="N205" s="580"/>
      <c r="O205" s="768"/>
      <c r="P205" s="582"/>
      <c r="Q205" s="1326"/>
      <c r="R205" s="497"/>
      <c r="S205" s="497"/>
      <c r="T205" s="498"/>
      <c r="U205" s="498"/>
      <c r="V205" s="498"/>
      <c r="W205" s="498"/>
      <c r="X205" s="504"/>
      <c r="Y205" s="500"/>
      <c r="Z205" s="486"/>
      <c r="AA205" s="486"/>
      <c r="AB205" s="577"/>
      <c r="AC205" s="767"/>
      <c r="AD205" s="579"/>
      <c r="AE205" s="580"/>
      <c r="AF205" s="768"/>
      <c r="AG205" s="582"/>
      <c r="AH205" s="1326"/>
      <c r="AI205" s="497"/>
      <c r="AJ205" s="497"/>
      <c r="AK205" s="498"/>
      <c r="AL205" s="498"/>
      <c r="AM205" s="498"/>
      <c r="AN205" s="498"/>
      <c r="AO205" s="504"/>
      <c r="AP205" s="500"/>
      <c r="AQ205" s="486"/>
      <c r="AR205" s="486"/>
      <c r="AS205" s="577"/>
      <c r="AT205" s="767"/>
      <c r="AU205" s="579"/>
      <c r="AV205" s="580"/>
      <c r="AW205" s="768"/>
      <c r="AX205" s="582"/>
      <c r="AY205" s="1326"/>
      <c r="AZ205" s="497"/>
      <c r="BA205" s="497"/>
      <c r="BB205" s="498"/>
      <c r="BC205" s="498"/>
      <c r="BD205" s="498"/>
      <c r="BE205" s="498"/>
      <c r="BF205" s="504"/>
      <c r="BG205" s="500"/>
      <c r="BJ205" s="577"/>
      <c r="BK205" s="767"/>
      <c r="BL205" s="579"/>
      <c r="BM205" s="580"/>
      <c r="BN205" s="768"/>
      <c r="BO205" s="582"/>
      <c r="BP205" s="1326"/>
      <c r="BQ205" s="497"/>
      <c r="BR205" s="497"/>
      <c r="BS205" s="498"/>
      <c r="BT205" s="498"/>
      <c r="BU205" s="498"/>
      <c r="BV205" s="498"/>
      <c r="BW205" s="504"/>
      <c r="BX205" s="500"/>
      <c r="CA205" s="577"/>
      <c r="CB205" s="767"/>
      <c r="CC205" s="579"/>
      <c r="CD205" s="580"/>
      <c r="CE205" s="768"/>
      <c r="CF205" s="582"/>
      <c r="CG205" s="1326"/>
      <c r="CH205" s="497"/>
      <c r="CI205" s="497"/>
      <c r="CJ205" s="498"/>
      <c r="CK205" s="498"/>
      <c r="CL205" s="498"/>
      <c r="CM205" s="498"/>
      <c r="CN205" s="504"/>
      <c r="CO205" s="500"/>
      <c r="CR205" s="577"/>
      <c r="CS205" s="767"/>
      <c r="CT205" s="579"/>
      <c r="CU205" s="580"/>
      <c r="CV205" s="768"/>
      <c r="CW205" s="582"/>
      <c r="CX205" s="1326"/>
      <c r="CY205" s="497"/>
      <c r="CZ205" s="497"/>
      <c r="DA205" s="498"/>
      <c r="DB205" s="498"/>
      <c r="DC205" s="498"/>
      <c r="DD205" s="498"/>
      <c r="DE205" s="504"/>
      <c r="DF205" s="500"/>
      <c r="DI205" s="577"/>
      <c r="DJ205" s="767"/>
      <c r="DK205" s="579"/>
      <c r="DL205" s="580"/>
      <c r="DM205" s="768"/>
      <c r="DN205" s="582"/>
      <c r="DO205" s="1326"/>
      <c r="DP205" s="497"/>
      <c r="DQ205" s="497"/>
      <c r="DR205" s="498"/>
      <c r="DS205" s="498"/>
      <c r="DT205" s="498"/>
      <c r="DU205" s="498"/>
      <c r="DV205" s="504"/>
      <c r="DW205" s="500"/>
      <c r="DZ205" s="577"/>
      <c r="EA205" s="767"/>
      <c r="EB205" s="579"/>
      <c r="EC205" s="580"/>
      <c r="ED205" s="768"/>
      <c r="EE205" s="582"/>
      <c r="EF205" s="1326"/>
      <c r="EG205" s="497"/>
      <c r="EH205" s="497"/>
      <c r="EI205" s="498"/>
      <c r="EJ205" s="498"/>
      <c r="EK205" s="498"/>
      <c r="EL205" s="498"/>
      <c r="EM205" s="504"/>
      <c r="EN205" s="500"/>
      <c r="EQ205" s="665"/>
      <c r="ER205" s="666"/>
      <c r="ES205" s="667"/>
      <c r="ET205" s="668"/>
      <c r="EU205" s="669"/>
      <c r="EV205" s="719"/>
      <c r="EW205" s="1326"/>
      <c r="EX205" s="497" t="e">
        <f>IF(EXACT(VLOOKUP(EQ205,OFERTA_0,2,FALSE),ER205),1,0)</f>
        <v>#N/A</v>
      </c>
      <c r="EY205" s="497" t="e">
        <f>IF(EXACT(VLOOKUP(EQ205,OFERTA_0,3,FALSE),ES205),1,0)</f>
        <v>#N/A</v>
      </c>
      <c r="EZ205" s="498" t="e">
        <f>IF(EXACT(VLOOKUP(EQ205,OFERTA_0,4,FALSE),ET205),1,0)</f>
        <v>#N/A</v>
      </c>
      <c r="FA205" s="498">
        <f t="shared" si="5233"/>
        <v>0</v>
      </c>
      <c r="FB205" s="498">
        <f t="shared" si="5234"/>
        <v>0</v>
      </c>
      <c r="FC205" s="498" t="e">
        <f>PRODUCT(EX205:FB205)</f>
        <v>#N/A</v>
      </c>
      <c r="FD205" s="504">
        <f>ROUND(EV205,0)</f>
        <v>0</v>
      </c>
      <c r="FE205" s="500">
        <f>EV205-FD205</f>
        <v>0</v>
      </c>
      <c r="FH205" s="665"/>
      <c r="FI205" s="666"/>
      <c r="FJ205" s="667"/>
      <c r="FK205" s="668"/>
      <c r="FL205" s="669"/>
      <c r="FM205" s="719"/>
      <c r="FN205" s="1326"/>
      <c r="FO205" s="497" t="e">
        <f>IF(EXACT(VLOOKUP(FH205,OFERTA_0,2,FALSE),FI205),1,0)</f>
        <v>#N/A</v>
      </c>
      <c r="FP205" s="497" t="e">
        <f>IF(EXACT(VLOOKUP(FH205,OFERTA_0,3,FALSE),FJ205),1,0)</f>
        <v>#N/A</v>
      </c>
      <c r="FQ205" s="498" t="e">
        <f>IF(EXACT(VLOOKUP(FH205,OFERTA_0,4,FALSE),FK205),1,0)</f>
        <v>#N/A</v>
      </c>
      <c r="FR205" s="498">
        <f t="shared" si="5235"/>
        <v>0</v>
      </c>
      <c r="FS205" s="498">
        <f t="shared" si="5236"/>
        <v>0</v>
      </c>
      <c r="FT205" s="498" t="e">
        <f>PRODUCT(FO205:FS205)</f>
        <v>#N/A</v>
      </c>
      <c r="FU205" s="504">
        <f>ROUND(FM205,0)</f>
        <v>0</v>
      </c>
      <c r="FV205" s="500">
        <f>FM205-FU205</f>
        <v>0</v>
      </c>
      <c r="FY205" s="665"/>
      <c r="FZ205" s="666"/>
      <c r="GA205" s="667"/>
      <c r="GB205" s="668"/>
      <c r="GC205" s="669"/>
      <c r="GD205" s="719"/>
      <c r="GE205" s="1326"/>
      <c r="GF205" s="497" t="e">
        <f>IF(EXACT(VLOOKUP(FY205,OFERTA_0,2,FALSE),FZ205),1,0)</f>
        <v>#N/A</v>
      </c>
      <c r="GG205" s="497" t="e">
        <f>IF(EXACT(VLOOKUP(FY205,OFERTA_0,3,FALSE),GA205),1,0)</f>
        <v>#N/A</v>
      </c>
      <c r="GH205" s="498" t="e">
        <f>IF(EXACT(VLOOKUP(FY205,OFERTA_0,4,FALSE),GB205),1,0)</f>
        <v>#N/A</v>
      </c>
      <c r="GI205" s="498">
        <f t="shared" si="5237"/>
        <v>0</v>
      </c>
      <c r="GJ205" s="498">
        <f t="shared" si="5238"/>
        <v>0</v>
      </c>
      <c r="GK205" s="498" t="e">
        <f>PRODUCT(GF205:GJ205)</f>
        <v>#N/A</v>
      </c>
      <c r="GL205" s="504">
        <f>ROUND(GD205,0)</f>
        <v>0</v>
      </c>
      <c r="GM205" s="500">
        <f>GD205-GL205</f>
        <v>0</v>
      </c>
      <c r="GP205" s="665"/>
      <c r="GQ205" s="666"/>
      <c r="GR205" s="667"/>
      <c r="GS205" s="668"/>
      <c r="GT205" s="669"/>
      <c r="GU205" s="719"/>
      <c r="GV205" s="1326"/>
      <c r="GW205" s="497" t="e">
        <f>IF(EXACT(VLOOKUP(GP205,OFERTA_0,2,FALSE),GQ205),1,0)</f>
        <v>#N/A</v>
      </c>
      <c r="GX205" s="497" t="e">
        <f>IF(EXACT(VLOOKUP(GP205,OFERTA_0,3,FALSE),GR205),1,0)</f>
        <v>#N/A</v>
      </c>
      <c r="GY205" s="498" t="e">
        <f>IF(EXACT(VLOOKUP(GP205,OFERTA_0,4,FALSE),GS205),1,0)</f>
        <v>#N/A</v>
      </c>
      <c r="GZ205" s="498">
        <f t="shared" si="5239"/>
        <v>0</v>
      </c>
      <c r="HA205" s="498">
        <f t="shared" si="5240"/>
        <v>0</v>
      </c>
      <c r="HB205" s="498" t="e">
        <f>PRODUCT(GW205:HA205)</f>
        <v>#N/A</v>
      </c>
      <c r="HC205" s="504">
        <f>ROUND(GU205,0)</f>
        <v>0</v>
      </c>
      <c r="HD205" s="500">
        <f>GU205-HC205</f>
        <v>0</v>
      </c>
      <c r="HG205" s="665"/>
      <c r="HH205" s="666"/>
      <c r="HI205" s="667"/>
      <c r="HJ205" s="668"/>
      <c r="HK205" s="669"/>
      <c r="HL205" s="719"/>
      <c r="HM205" s="1326"/>
      <c r="HN205" s="497" t="e">
        <f>IF(EXACT(VLOOKUP(HG205,OFERTA_0,2,FALSE),HH205),1,0)</f>
        <v>#N/A</v>
      </c>
      <c r="HO205" s="497" t="e">
        <f>IF(EXACT(VLOOKUP(HG205,OFERTA_0,3,FALSE),HI205),1,0)</f>
        <v>#N/A</v>
      </c>
      <c r="HP205" s="498" t="e">
        <f>IF(EXACT(VLOOKUP(HG205,OFERTA_0,4,FALSE),HJ205),1,0)</f>
        <v>#N/A</v>
      </c>
      <c r="HQ205" s="498">
        <f t="shared" si="5241"/>
        <v>0</v>
      </c>
      <c r="HR205" s="498">
        <f t="shared" si="5242"/>
        <v>0</v>
      </c>
      <c r="HS205" s="498" t="e">
        <f>PRODUCT(HN205:HR205)</f>
        <v>#N/A</v>
      </c>
      <c r="HT205" s="504">
        <f>ROUND(HL205,0)</f>
        <v>0</v>
      </c>
      <c r="HU205" s="500">
        <f>HL205-HT205</f>
        <v>0</v>
      </c>
      <c r="HX205" s="665"/>
      <c r="HY205" s="666"/>
      <c r="HZ205" s="667"/>
      <c r="IA205" s="668"/>
      <c r="IB205" s="669"/>
      <c r="IC205" s="719"/>
      <c r="ID205" s="1326"/>
      <c r="IE205" s="497" t="e">
        <f>IF(EXACT(VLOOKUP(HX205,OFERTA_0,2,FALSE),HY205),1,0)</f>
        <v>#N/A</v>
      </c>
      <c r="IF205" s="497" t="e">
        <f>IF(EXACT(VLOOKUP(HX205,OFERTA_0,3,FALSE),HZ205),1,0)</f>
        <v>#N/A</v>
      </c>
      <c r="IG205" s="498" t="e">
        <f>IF(EXACT(VLOOKUP(HX205,OFERTA_0,4,FALSE),IA205),1,0)</f>
        <v>#N/A</v>
      </c>
      <c r="IH205" s="498">
        <f t="shared" si="5243"/>
        <v>0</v>
      </c>
      <c r="II205" s="498">
        <f t="shared" si="5244"/>
        <v>0</v>
      </c>
      <c r="IJ205" s="498" t="e">
        <f>PRODUCT(IE205:II205)</f>
        <v>#N/A</v>
      </c>
      <c r="IK205" s="504">
        <f>ROUND(IC205,0)</f>
        <v>0</v>
      </c>
      <c r="IL205" s="500">
        <f>IC205-IK205</f>
        <v>0</v>
      </c>
      <c r="IO205" s="665"/>
      <c r="IP205" s="666"/>
      <c r="IQ205" s="667"/>
      <c r="IR205" s="668"/>
      <c r="IS205" s="669"/>
      <c r="IT205" s="719"/>
      <c r="IU205" s="1326"/>
      <c r="IV205" s="497" t="e">
        <f>IF(EXACT(VLOOKUP(IO205,OFERTA_0,2,FALSE),IP205),1,0)</f>
        <v>#N/A</v>
      </c>
      <c r="IW205" s="497" t="e">
        <f>IF(EXACT(VLOOKUP(IO205,OFERTA_0,3,FALSE),IQ205),1,0)</f>
        <v>#N/A</v>
      </c>
      <c r="IX205" s="498" t="e">
        <f>IF(EXACT(VLOOKUP(IO205,OFERTA_0,4,FALSE),IR205),1,0)</f>
        <v>#N/A</v>
      </c>
      <c r="IY205" s="498">
        <f t="shared" si="5245"/>
        <v>0</v>
      </c>
      <c r="IZ205" s="498">
        <f t="shared" si="5246"/>
        <v>0</v>
      </c>
      <c r="JA205" s="498" t="e">
        <f>PRODUCT(IV205:IZ205)</f>
        <v>#N/A</v>
      </c>
      <c r="JB205" s="504">
        <f>ROUND(IT205,0)</f>
        <v>0</v>
      </c>
      <c r="JC205" s="500">
        <f>IT205-JB205</f>
        <v>0</v>
      </c>
      <c r="JF205" s="665"/>
      <c r="JG205" s="666"/>
      <c r="JH205" s="667"/>
      <c r="JI205" s="668"/>
      <c r="JJ205" s="669"/>
      <c r="JK205" s="719"/>
      <c r="JL205" s="1326"/>
      <c r="JM205" s="497" t="e">
        <f>IF(EXACT(VLOOKUP(JF205,OFERTA_0,2,FALSE),JG205),1,0)</f>
        <v>#N/A</v>
      </c>
      <c r="JN205" s="497" t="e">
        <f>IF(EXACT(VLOOKUP(JF205,OFERTA_0,3,FALSE),JH205),1,0)</f>
        <v>#N/A</v>
      </c>
      <c r="JO205" s="498" t="e">
        <f>IF(EXACT(VLOOKUP(JF205,OFERTA_0,4,FALSE),JI205),1,0)</f>
        <v>#N/A</v>
      </c>
      <c r="JP205" s="498">
        <f t="shared" si="5247"/>
        <v>0</v>
      </c>
      <c r="JQ205" s="498">
        <f t="shared" si="5248"/>
        <v>0</v>
      </c>
      <c r="JR205" s="498" t="e">
        <f>PRODUCT(JM205:JQ205)</f>
        <v>#N/A</v>
      </c>
      <c r="JS205" s="504">
        <f>ROUND(JK205,0)</f>
        <v>0</v>
      </c>
      <c r="JT205" s="500">
        <f>JK205-JS205</f>
        <v>0</v>
      </c>
      <c r="JW205" s="665"/>
      <c r="JX205" s="666"/>
      <c r="JY205" s="667"/>
      <c r="JZ205" s="668"/>
      <c r="KA205" s="669"/>
      <c r="KB205" s="719"/>
      <c r="KC205" s="1326"/>
      <c r="KD205" s="497" t="e">
        <f>IF(EXACT(VLOOKUP(JW205,OFERTA_0,2,FALSE),JX205),1,0)</f>
        <v>#N/A</v>
      </c>
      <c r="KE205" s="497" t="e">
        <f>IF(EXACT(VLOOKUP(JW205,OFERTA_0,3,FALSE),JY205),1,0)</f>
        <v>#N/A</v>
      </c>
      <c r="KF205" s="498" t="e">
        <f>IF(EXACT(VLOOKUP(JW205,OFERTA_0,4,FALSE),JZ205),1,0)</f>
        <v>#N/A</v>
      </c>
      <c r="KG205" s="498">
        <f t="shared" si="5249"/>
        <v>0</v>
      </c>
      <c r="KH205" s="498">
        <f t="shared" si="5250"/>
        <v>0</v>
      </c>
      <c r="KI205" s="498" t="e">
        <f>PRODUCT(KD205:KH205)</f>
        <v>#N/A</v>
      </c>
      <c r="KJ205" s="504">
        <f>ROUND(KB205,0)</f>
        <v>0</v>
      </c>
      <c r="KK205" s="500">
        <f>KB205-KJ205</f>
        <v>0</v>
      </c>
      <c r="KN205" s="665"/>
      <c r="KO205" s="666"/>
      <c r="KP205" s="667"/>
      <c r="KQ205" s="668"/>
      <c r="KR205" s="669"/>
      <c r="KS205" s="719"/>
      <c r="KT205" s="1326"/>
      <c r="KU205" s="497" t="e">
        <f>IF(EXACT(VLOOKUP(KN205,OFERTA_0,2,FALSE),KO205),1,0)</f>
        <v>#N/A</v>
      </c>
      <c r="KV205" s="497" t="e">
        <f>IF(EXACT(VLOOKUP(KN205,OFERTA_0,3,FALSE),KP205),1,0)</f>
        <v>#N/A</v>
      </c>
      <c r="KW205" s="498" t="e">
        <f>IF(EXACT(VLOOKUP(KN205,OFERTA_0,4,FALSE),KQ205),1,0)</f>
        <v>#N/A</v>
      </c>
      <c r="KX205" s="498">
        <f t="shared" si="5251"/>
        <v>0</v>
      </c>
      <c r="KY205" s="498">
        <f t="shared" si="5252"/>
        <v>0</v>
      </c>
      <c r="KZ205" s="498" t="e">
        <f>PRODUCT(KU205:KY205)</f>
        <v>#N/A</v>
      </c>
      <c r="LA205" s="504">
        <f>ROUND(KS205,0)</f>
        <v>0</v>
      </c>
      <c r="LB205" s="500">
        <f>KS205-LA205</f>
        <v>0</v>
      </c>
      <c r="LE205" s="665"/>
      <c r="LF205" s="666"/>
      <c r="LG205" s="667"/>
      <c r="LH205" s="668"/>
      <c r="LI205" s="669"/>
      <c r="LJ205" s="719"/>
      <c r="LK205" s="1326"/>
      <c r="LL205" s="497" t="e">
        <f>IF(EXACT(VLOOKUP(LE205,OFERTA_0,2,FALSE),LF205),1,0)</f>
        <v>#N/A</v>
      </c>
      <c r="LM205" s="497" t="e">
        <f>IF(EXACT(VLOOKUP(LE205,OFERTA_0,3,FALSE),LG205),1,0)</f>
        <v>#N/A</v>
      </c>
      <c r="LN205" s="498" t="e">
        <f>IF(EXACT(VLOOKUP(LE205,OFERTA_0,4,FALSE),LH205),1,0)</f>
        <v>#N/A</v>
      </c>
      <c r="LO205" s="498">
        <f t="shared" si="5253"/>
        <v>0</v>
      </c>
      <c r="LP205" s="498">
        <f t="shared" si="5254"/>
        <v>0</v>
      </c>
      <c r="LQ205" s="498" t="e">
        <f>PRODUCT(LL205:LP205)</f>
        <v>#N/A</v>
      </c>
      <c r="LR205" s="504">
        <f>ROUND(LJ205,0)</f>
        <v>0</v>
      </c>
      <c r="LS205" s="500">
        <f>LJ205-LR205</f>
        <v>0</v>
      </c>
      <c r="LV205" s="665"/>
      <c r="LW205" s="666"/>
      <c r="LX205" s="667"/>
      <c r="LY205" s="668"/>
      <c r="LZ205" s="669"/>
      <c r="MA205" s="719"/>
      <c r="MB205" s="1326"/>
      <c r="MC205" s="497" t="e">
        <f>IF(EXACT(VLOOKUP(LV205,OFERTA_0,2,FALSE),LW205),1,0)</f>
        <v>#N/A</v>
      </c>
      <c r="MD205" s="497" t="e">
        <f>IF(EXACT(VLOOKUP(LV205,OFERTA_0,3,FALSE),LX205),1,0)</f>
        <v>#N/A</v>
      </c>
      <c r="ME205" s="498" t="e">
        <f>IF(EXACT(VLOOKUP(LV205,OFERTA_0,4,FALSE),LY205),1,0)</f>
        <v>#N/A</v>
      </c>
      <c r="MF205" s="498">
        <f t="shared" si="5255"/>
        <v>0</v>
      </c>
      <c r="MG205" s="498">
        <f t="shared" si="5256"/>
        <v>0</v>
      </c>
      <c r="MH205" s="498" t="e">
        <f>PRODUCT(MC205:MG205)</f>
        <v>#N/A</v>
      </c>
      <c r="MI205" s="504">
        <f>ROUND(MA205,0)</f>
        <v>0</v>
      </c>
      <c r="MJ205" s="500">
        <f>MA205-MI205</f>
        <v>0</v>
      </c>
      <c r="MM205" s="665"/>
      <c r="MN205" s="666"/>
      <c r="MO205" s="667"/>
      <c r="MP205" s="668"/>
      <c r="MQ205" s="669"/>
      <c r="MR205" s="719"/>
      <c r="MS205" s="1326"/>
      <c r="MT205" s="497" t="e">
        <f>IF(EXACT(VLOOKUP(MM205,OFERTA_0,2,FALSE),MN205),1,0)</f>
        <v>#N/A</v>
      </c>
      <c r="MU205" s="497" t="e">
        <f>IF(EXACT(VLOOKUP(MM205,OFERTA_0,3,FALSE),MO205),1,0)</f>
        <v>#N/A</v>
      </c>
      <c r="MV205" s="498" t="e">
        <f>IF(EXACT(VLOOKUP(MM205,OFERTA_0,4,FALSE),MP205),1,0)</f>
        <v>#N/A</v>
      </c>
      <c r="MW205" s="498">
        <f t="shared" si="5257"/>
        <v>0</v>
      </c>
      <c r="MX205" s="498">
        <f t="shared" si="5258"/>
        <v>0</v>
      </c>
      <c r="MY205" s="498" t="e">
        <f>PRODUCT(MT205:MX205)</f>
        <v>#N/A</v>
      </c>
      <c r="MZ205" s="504">
        <f>ROUND(MR205,0)</f>
        <v>0</v>
      </c>
      <c r="NA205" s="500">
        <f>MR205-MZ205</f>
        <v>0</v>
      </c>
      <c r="ND205" s="665"/>
      <c r="NE205" s="666"/>
      <c r="NF205" s="667"/>
      <c r="NG205" s="668"/>
      <c r="NH205" s="669"/>
      <c r="NI205" s="719"/>
      <c r="NJ205" s="1326"/>
      <c r="NK205" s="497" t="e">
        <f>IF(EXACT(VLOOKUP(ND205,OFERTA_0,2,FALSE),NE205),1,0)</f>
        <v>#N/A</v>
      </c>
      <c r="NL205" s="497" t="e">
        <f>IF(EXACT(VLOOKUP(ND205,OFERTA_0,3,FALSE),NF205),1,0)</f>
        <v>#N/A</v>
      </c>
      <c r="NM205" s="498" t="e">
        <f>IF(EXACT(VLOOKUP(ND205,OFERTA_0,4,FALSE),NG205),1,0)</f>
        <v>#N/A</v>
      </c>
      <c r="NN205" s="498">
        <f t="shared" si="5259"/>
        <v>0</v>
      </c>
      <c r="NO205" s="498">
        <f t="shared" si="5260"/>
        <v>0</v>
      </c>
      <c r="NP205" s="498" t="e">
        <f>PRODUCT(NK205:NO205)</f>
        <v>#N/A</v>
      </c>
      <c r="NQ205" s="504">
        <f>ROUND(NI205,0)</f>
        <v>0</v>
      </c>
      <c r="NR205" s="500">
        <f>NI205-NQ205</f>
        <v>0</v>
      </c>
      <c r="NU205" s="665"/>
      <c r="NV205" s="666"/>
      <c r="NW205" s="667"/>
      <c r="NX205" s="668"/>
      <c r="NY205" s="669"/>
      <c r="NZ205" s="719"/>
      <c r="OA205" s="1326"/>
      <c r="OB205" s="497" t="e">
        <f>IF(EXACT(VLOOKUP(NU205,OFERTA_0,2,FALSE),NV205),1,0)</f>
        <v>#N/A</v>
      </c>
      <c r="OC205" s="497" t="e">
        <f>IF(EXACT(VLOOKUP(NU205,OFERTA_0,3,FALSE),NW205),1,0)</f>
        <v>#N/A</v>
      </c>
      <c r="OD205" s="498" t="e">
        <f>IF(EXACT(VLOOKUP(NU205,OFERTA_0,4,FALSE),NX205),1,0)</f>
        <v>#N/A</v>
      </c>
      <c r="OE205" s="498">
        <f t="shared" si="5261"/>
        <v>0</v>
      </c>
      <c r="OF205" s="498">
        <f t="shared" si="5262"/>
        <v>0</v>
      </c>
      <c r="OG205" s="498" t="e">
        <f>PRODUCT(OB205:OF205)</f>
        <v>#N/A</v>
      </c>
      <c r="OH205" s="504">
        <f>ROUND(NZ205,0)</f>
        <v>0</v>
      </c>
      <c r="OI205" s="500">
        <f>NZ205-OH205</f>
        <v>0</v>
      </c>
      <c r="OL205" s="665"/>
      <c r="OM205" s="666"/>
      <c r="ON205" s="667"/>
      <c r="OO205" s="668"/>
      <c r="OP205" s="669"/>
      <c r="OQ205" s="719"/>
      <c r="OR205" s="1326"/>
      <c r="OS205" s="497" t="e">
        <f>IF(EXACT(VLOOKUP(OL205,OFERTA_0,2,FALSE),OM205),1,0)</f>
        <v>#N/A</v>
      </c>
      <c r="OT205" s="497" t="e">
        <f>IF(EXACT(VLOOKUP(OL205,OFERTA_0,3,FALSE),ON205),1,0)</f>
        <v>#N/A</v>
      </c>
      <c r="OU205" s="498" t="e">
        <f>IF(EXACT(VLOOKUP(OL205,OFERTA_0,4,FALSE),OO205),1,0)</f>
        <v>#N/A</v>
      </c>
      <c r="OV205" s="498">
        <f t="shared" si="5263"/>
        <v>0</v>
      </c>
      <c r="OW205" s="498">
        <f t="shared" si="5264"/>
        <v>0</v>
      </c>
      <c r="OX205" s="498" t="e">
        <f>PRODUCT(OS205:OW205)</f>
        <v>#N/A</v>
      </c>
      <c r="OY205" s="504">
        <f>ROUND(OQ205,0)</f>
        <v>0</v>
      </c>
      <c r="OZ205" s="500">
        <f>OQ205-OY205</f>
        <v>0</v>
      </c>
      <c r="PC205" s="665"/>
      <c r="PD205" s="666"/>
      <c r="PE205" s="667"/>
      <c r="PF205" s="668"/>
      <c r="PG205" s="669"/>
      <c r="PH205" s="719"/>
      <c r="PI205" s="1326"/>
      <c r="PJ205" s="497" t="e">
        <f>IF(EXACT(VLOOKUP(PC205,OFERTA_0,2,FALSE),PD205),1,0)</f>
        <v>#N/A</v>
      </c>
      <c r="PK205" s="497" t="e">
        <f>IF(EXACT(VLOOKUP(PC205,OFERTA_0,3,FALSE),PE205),1,0)</f>
        <v>#N/A</v>
      </c>
      <c r="PL205" s="498" t="e">
        <f>IF(EXACT(VLOOKUP(PC205,OFERTA_0,4,FALSE),PF205),1,0)</f>
        <v>#N/A</v>
      </c>
      <c r="PM205" s="498">
        <f t="shared" si="5265"/>
        <v>0</v>
      </c>
      <c r="PN205" s="498">
        <f t="shared" si="5266"/>
        <v>0</v>
      </c>
      <c r="PO205" s="498" t="e">
        <f>PRODUCT(PJ205:PN205)</f>
        <v>#N/A</v>
      </c>
      <c r="PP205" s="504">
        <f>ROUND(PH205,0)</f>
        <v>0</v>
      </c>
      <c r="PQ205" s="500">
        <f>PH205-PP205</f>
        <v>0</v>
      </c>
      <c r="PT205" s="665"/>
      <c r="PU205" s="666"/>
      <c r="PV205" s="667"/>
      <c r="PW205" s="668"/>
      <c r="PX205" s="669"/>
      <c r="PY205" s="719"/>
      <c r="PZ205" s="1326"/>
      <c r="QA205" s="497" t="e">
        <f>IF(EXACT(VLOOKUP(PT205,OFERTA_0,2,FALSE),PU205),1,0)</f>
        <v>#N/A</v>
      </c>
      <c r="QB205" s="497" t="e">
        <f>IF(EXACT(VLOOKUP(PT205,OFERTA_0,3,FALSE),PV205),1,0)</f>
        <v>#N/A</v>
      </c>
      <c r="QC205" s="498" t="e">
        <f>IF(EXACT(VLOOKUP(PT205,OFERTA_0,4,FALSE),PW205),1,0)</f>
        <v>#N/A</v>
      </c>
      <c r="QD205" s="498">
        <f t="shared" si="5267"/>
        <v>0</v>
      </c>
      <c r="QE205" s="498">
        <f t="shared" si="5268"/>
        <v>0</v>
      </c>
      <c r="QF205" s="498" t="e">
        <f>PRODUCT(QA205:QE205)</f>
        <v>#N/A</v>
      </c>
      <c r="QG205" s="504">
        <f>ROUND(PY205,0)</f>
        <v>0</v>
      </c>
      <c r="QH205" s="500">
        <f>PY205-QG205</f>
        <v>0</v>
      </c>
      <c r="QK205" s="665"/>
      <c r="QL205" s="666"/>
      <c r="QM205" s="667"/>
      <c r="QN205" s="668"/>
      <c r="QO205" s="669"/>
      <c r="QP205" s="719"/>
      <c r="QQ205" s="1326"/>
      <c r="QR205" s="497" t="e">
        <f>IF(EXACT(VLOOKUP(QK205,OFERTA_0,2,FALSE),QL205),1,0)</f>
        <v>#N/A</v>
      </c>
      <c r="QS205" s="497" t="e">
        <f>IF(EXACT(VLOOKUP(QK205,OFERTA_0,3,FALSE),QM205),1,0)</f>
        <v>#N/A</v>
      </c>
      <c r="QT205" s="498" t="e">
        <f>IF(EXACT(VLOOKUP(QK205,OFERTA_0,4,FALSE),QN205),1,0)</f>
        <v>#N/A</v>
      </c>
      <c r="QU205" s="498">
        <f t="shared" si="5269"/>
        <v>0</v>
      </c>
      <c r="QV205" s="498">
        <f t="shared" si="5270"/>
        <v>0</v>
      </c>
      <c r="QW205" s="498" t="e">
        <f>PRODUCT(QR205:QV205)</f>
        <v>#N/A</v>
      </c>
      <c r="QX205" s="504">
        <f>ROUND(QP205,0)</f>
        <v>0</v>
      </c>
      <c r="QY205" s="500">
        <f>QP205-QX205</f>
        <v>0</v>
      </c>
      <c r="RB205" s="381"/>
      <c r="RC205" s="382"/>
      <c r="RD205" s="383"/>
      <c r="RE205" s="384"/>
      <c r="RF205" s="385"/>
      <c r="RG205" s="386"/>
      <c r="RH205" s="386"/>
      <c r="RI205" s="497"/>
      <c r="RJ205" s="497"/>
      <c r="RK205" s="501"/>
      <c r="RL205" s="501"/>
      <c r="RM205" s="501"/>
      <c r="RN205" s="501"/>
      <c r="RO205" s="502"/>
      <c r="RP205" s="503"/>
      <c r="RS205" s="381"/>
      <c r="RT205" s="382"/>
      <c r="RU205" s="383"/>
      <c r="RV205" s="384"/>
      <c r="RW205" s="385"/>
      <c r="RX205" s="386"/>
      <c r="RY205" s="386"/>
      <c r="RZ205" s="497"/>
      <c r="SA205" s="497"/>
      <c r="SB205" s="501"/>
      <c r="SC205" s="501"/>
      <c r="SD205" s="501"/>
      <c r="SE205" s="501"/>
      <c r="SF205" s="502"/>
      <c r="SG205" s="503"/>
      <c r="SJ205" s="381"/>
      <c r="SK205" s="382"/>
      <c r="SL205" s="383"/>
      <c r="SM205" s="384"/>
      <c r="SN205" s="385"/>
      <c r="SO205" s="386"/>
      <c r="SP205" s="386"/>
      <c r="SQ205" s="497"/>
      <c r="SR205" s="497"/>
      <c r="SS205" s="501"/>
      <c r="ST205" s="501"/>
      <c r="SU205" s="501"/>
      <c r="SV205" s="501"/>
      <c r="SW205" s="502"/>
      <c r="SX205" s="503"/>
    </row>
    <row r="206" spans="2:518" ht="45" hidden="1" customHeight="1" thickTop="1" thickBot="1">
      <c r="B206" s="577"/>
      <c r="C206" s="578"/>
      <c r="D206" s="579"/>
      <c r="E206" s="580"/>
      <c r="F206" s="581"/>
      <c r="G206" s="582"/>
      <c r="H206" s="595"/>
      <c r="K206" s="577"/>
      <c r="L206" s="767"/>
      <c r="M206" s="579"/>
      <c r="N206" s="580"/>
      <c r="O206" s="768"/>
      <c r="P206" s="582"/>
      <c r="Q206" s="1326"/>
      <c r="R206" s="497"/>
      <c r="S206" s="497"/>
      <c r="T206" s="498"/>
      <c r="U206" s="498"/>
      <c r="V206" s="498"/>
      <c r="W206" s="498"/>
      <c r="X206" s="504"/>
      <c r="Y206" s="500"/>
      <c r="Z206" s="486"/>
      <c r="AA206" s="486"/>
      <c r="AB206" s="577"/>
      <c r="AC206" s="767"/>
      <c r="AD206" s="579"/>
      <c r="AE206" s="580"/>
      <c r="AF206" s="768"/>
      <c r="AG206" s="582"/>
      <c r="AH206" s="1326"/>
      <c r="AI206" s="497"/>
      <c r="AJ206" s="497"/>
      <c r="AK206" s="498"/>
      <c r="AL206" s="498"/>
      <c r="AM206" s="498"/>
      <c r="AN206" s="498"/>
      <c r="AO206" s="504"/>
      <c r="AP206" s="500"/>
      <c r="AQ206" s="486"/>
      <c r="AR206" s="486"/>
      <c r="AS206" s="577"/>
      <c r="AT206" s="767"/>
      <c r="AU206" s="579"/>
      <c r="AV206" s="580"/>
      <c r="AW206" s="768"/>
      <c r="AX206" s="582"/>
      <c r="AY206" s="1326"/>
      <c r="AZ206" s="497"/>
      <c r="BA206" s="497"/>
      <c r="BB206" s="498"/>
      <c r="BC206" s="498"/>
      <c r="BD206" s="498"/>
      <c r="BE206" s="498"/>
      <c r="BF206" s="504"/>
      <c r="BG206" s="500"/>
      <c r="BJ206" s="577"/>
      <c r="BK206" s="767"/>
      <c r="BL206" s="579"/>
      <c r="BM206" s="580"/>
      <c r="BN206" s="768"/>
      <c r="BO206" s="582"/>
      <c r="BP206" s="1326"/>
      <c r="BQ206" s="497"/>
      <c r="BR206" s="497"/>
      <c r="BS206" s="498"/>
      <c r="BT206" s="498"/>
      <c r="BU206" s="498"/>
      <c r="BV206" s="498"/>
      <c r="BW206" s="504"/>
      <c r="BX206" s="500"/>
      <c r="CA206" s="577"/>
      <c r="CB206" s="767"/>
      <c r="CC206" s="579"/>
      <c r="CD206" s="580"/>
      <c r="CE206" s="768"/>
      <c r="CF206" s="582"/>
      <c r="CG206" s="1326"/>
      <c r="CH206" s="497"/>
      <c r="CI206" s="497"/>
      <c r="CJ206" s="498"/>
      <c r="CK206" s="498"/>
      <c r="CL206" s="498"/>
      <c r="CM206" s="498"/>
      <c r="CN206" s="504"/>
      <c r="CO206" s="500"/>
      <c r="CR206" s="577"/>
      <c r="CS206" s="767"/>
      <c r="CT206" s="579"/>
      <c r="CU206" s="580"/>
      <c r="CV206" s="768"/>
      <c r="CW206" s="582"/>
      <c r="CX206" s="1326"/>
      <c r="CY206" s="497"/>
      <c r="CZ206" s="497"/>
      <c r="DA206" s="498"/>
      <c r="DB206" s="498"/>
      <c r="DC206" s="498"/>
      <c r="DD206" s="498"/>
      <c r="DE206" s="504"/>
      <c r="DF206" s="500"/>
      <c r="DI206" s="577"/>
      <c r="DJ206" s="767"/>
      <c r="DK206" s="579"/>
      <c r="DL206" s="580"/>
      <c r="DM206" s="768"/>
      <c r="DN206" s="582"/>
      <c r="DO206" s="1326"/>
      <c r="DP206" s="497"/>
      <c r="DQ206" s="497"/>
      <c r="DR206" s="498"/>
      <c r="DS206" s="498"/>
      <c r="DT206" s="498"/>
      <c r="DU206" s="498"/>
      <c r="DV206" s="504"/>
      <c r="DW206" s="500"/>
      <c r="DZ206" s="577"/>
      <c r="EA206" s="767"/>
      <c r="EB206" s="579"/>
      <c r="EC206" s="580"/>
      <c r="ED206" s="768"/>
      <c r="EE206" s="582"/>
      <c r="EF206" s="1326"/>
      <c r="EG206" s="497"/>
      <c r="EH206" s="497"/>
      <c r="EI206" s="498"/>
      <c r="EJ206" s="498"/>
      <c r="EK206" s="498"/>
      <c r="EL206" s="498"/>
      <c r="EM206" s="504"/>
      <c r="EN206" s="500"/>
      <c r="EQ206" s="665"/>
      <c r="ER206" s="672"/>
      <c r="ES206" s="673"/>
      <c r="ET206" s="690"/>
      <c r="EU206" s="675"/>
      <c r="EV206" s="719"/>
      <c r="EW206" s="1326"/>
      <c r="EX206" s="497" t="e">
        <f>IF(EXACT(VLOOKUP(EQ206,OFERTA_0,2,FALSE),ER206),1,0)</f>
        <v>#N/A</v>
      </c>
      <c r="EY206" s="497" t="e">
        <f>IF(EXACT(VLOOKUP(EQ206,OFERTA_0,3,FALSE),ES206),1,0)</f>
        <v>#N/A</v>
      </c>
      <c r="EZ206" s="498" t="e">
        <f>IF(EXACT(VLOOKUP(EQ206,OFERTA_0,4,FALSE),ET206),1,0)</f>
        <v>#N/A</v>
      </c>
      <c r="FA206" s="498">
        <f t="shared" si="5233"/>
        <v>0</v>
      </c>
      <c r="FB206" s="498">
        <f t="shared" si="5234"/>
        <v>0</v>
      </c>
      <c r="FC206" s="498" t="e">
        <f>PRODUCT(EX206:FB206)</f>
        <v>#N/A</v>
      </c>
      <c r="FD206" s="504">
        <f>ROUND(EV206,0)</f>
        <v>0</v>
      </c>
      <c r="FE206" s="500">
        <f>EV206-FD206</f>
        <v>0</v>
      </c>
      <c r="FH206" s="665"/>
      <c r="FI206" s="672"/>
      <c r="FJ206" s="673"/>
      <c r="FK206" s="690"/>
      <c r="FL206" s="675"/>
      <c r="FM206" s="719"/>
      <c r="FN206" s="1326"/>
      <c r="FO206" s="497" t="e">
        <f>IF(EXACT(VLOOKUP(FH206,OFERTA_0,2,FALSE),FI206),1,0)</f>
        <v>#N/A</v>
      </c>
      <c r="FP206" s="497" t="e">
        <f>IF(EXACT(VLOOKUP(FH206,OFERTA_0,3,FALSE),FJ206),1,0)</f>
        <v>#N/A</v>
      </c>
      <c r="FQ206" s="498" t="e">
        <f>IF(EXACT(VLOOKUP(FH206,OFERTA_0,4,FALSE),FK206),1,0)</f>
        <v>#N/A</v>
      </c>
      <c r="FR206" s="498">
        <f t="shared" si="5235"/>
        <v>0</v>
      </c>
      <c r="FS206" s="498">
        <f t="shared" si="5236"/>
        <v>0</v>
      </c>
      <c r="FT206" s="498" t="e">
        <f>PRODUCT(FO206:FS206)</f>
        <v>#N/A</v>
      </c>
      <c r="FU206" s="504">
        <f>ROUND(FM206,0)</f>
        <v>0</v>
      </c>
      <c r="FV206" s="500">
        <f>FM206-FU206</f>
        <v>0</v>
      </c>
      <c r="FY206" s="665"/>
      <c r="FZ206" s="672"/>
      <c r="GA206" s="673"/>
      <c r="GB206" s="690"/>
      <c r="GC206" s="675"/>
      <c r="GD206" s="719"/>
      <c r="GE206" s="1326"/>
      <c r="GF206" s="497" t="e">
        <f>IF(EXACT(VLOOKUP(FY206,OFERTA_0,2,FALSE),FZ206),1,0)</f>
        <v>#N/A</v>
      </c>
      <c r="GG206" s="497" t="e">
        <f>IF(EXACT(VLOOKUP(FY206,OFERTA_0,3,FALSE),GA206),1,0)</f>
        <v>#N/A</v>
      </c>
      <c r="GH206" s="498" t="e">
        <f>IF(EXACT(VLOOKUP(FY206,OFERTA_0,4,FALSE),GB206),1,0)</f>
        <v>#N/A</v>
      </c>
      <c r="GI206" s="498">
        <f t="shared" si="5237"/>
        <v>0</v>
      </c>
      <c r="GJ206" s="498">
        <f t="shared" si="5238"/>
        <v>0</v>
      </c>
      <c r="GK206" s="498" t="e">
        <f>PRODUCT(GF206:GJ206)</f>
        <v>#N/A</v>
      </c>
      <c r="GL206" s="504">
        <f>ROUND(GD206,0)</f>
        <v>0</v>
      </c>
      <c r="GM206" s="500">
        <f>GD206-GL206</f>
        <v>0</v>
      </c>
      <c r="GP206" s="665"/>
      <c r="GQ206" s="672"/>
      <c r="GR206" s="673"/>
      <c r="GS206" s="690"/>
      <c r="GT206" s="675"/>
      <c r="GU206" s="719"/>
      <c r="GV206" s="1326"/>
      <c r="GW206" s="497" t="e">
        <f>IF(EXACT(VLOOKUP(GP206,OFERTA_0,2,FALSE),GQ206),1,0)</f>
        <v>#N/A</v>
      </c>
      <c r="GX206" s="497" t="e">
        <f>IF(EXACT(VLOOKUP(GP206,OFERTA_0,3,FALSE),GR206),1,0)</f>
        <v>#N/A</v>
      </c>
      <c r="GY206" s="498" t="e">
        <f>IF(EXACT(VLOOKUP(GP206,OFERTA_0,4,FALSE),GS206),1,0)</f>
        <v>#N/A</v>
      </c>
      <c r="GZ206" s="498">
        <f t="shared" si="5239"/>
        <v>0</v>
      </c>
      <c r="HA206" s="498">
        <f t="shared" si="5240"/>
        <v>0</v>
      </c>
      <c r="HB206" s="498" t="e">
        <f>PRODUCT(GW206:HA206)</f>
        <v>#N/A</v>
      </c>
      <c r="HC206" s="504">
        <f>ROUND(GU206,0)</f>
        <v>0</v>
      </c>
      <c r="HD206" s="500">
        <f>GU206-HC206</f>
        <v>0</v>
      </c>
      <c r="HG206" s="665"/>
      <c r="HH206" s="672"/>
      <c r="HI206" s="673"/>
      <c r="HJ206" s="690"/>
      <c r="HK206" s="675"/>
      <c r="HL206" s="719"/>
      <c r="HM206" s="1326"/>
      <c r="HN206" s="497" t="e">
        <f>IF(EXACT(VLOOKUP(HG206,OFERTA_0,2,FALSE),HH206),1,0)</f>
        <v>#N/A</v>
      </c>
      <c r="HO206" s="497" t="e">
        <f>IF(EXACT(VLOOKUP(HG206,OFERTA_0,3,FALSE),HI206),1,0)</f>
        <v>#N/A</v>
      </c>
      <c r="HP206" s="498" t="e">
        <f>IF(EXACT(VLOOKUP(HG206,OFERTA_0,4,FALSE),HJ206),1,0)</f>
        <v>#N/A</v>
      </c>
      <c r="HQ206" s="498">
        <f t="shared" si="5241"/>
        <v>0</v>
      </c>
      <c r="HR206" s="498">
        <f t="shared" si="5242"/>
        <v>0</v>
      </c>
      <c r="HS206" s="498" t="e">
        <f>PRODUCT(HN206:HR206)</f>
        <v>#N/A</v>
      </c>
      <c r="HT206" s="504">
        <f>ROUND(HL206,0)</f>
        <v>0</v>
      </c>
      <c r="HU206" s="500">
        <f>HL206-HT206</f>
        <v>0</v>
      </c>
      <c r="HX206" s="665"/>
      <c r="HY206" s="672"/>
      <c r="HZ206" s="673"/>
      <c r="IA206" s="690"/>
      <c r="IB206" s="675"/>
      <c r="IC206" s="719"/>
      <c r="ID206" s="1326"/>
      <c r="IE206" s="497" t="e">
        <f>IF(EXACT(VLOOKUP(HX206,OFERTA_0,2,FALSE),HY206),1,0)</f>
        <v>#N/A</v>
      </c>
      <c r="IF206" s="497" t="e">
        <f>IF(EXACT(VLOOKUP(HX206,OFERTA_0,3,FALSE),HZ206),1,0)</f>
        <v>#N/A</v>
      </c>
      <c r="IG206" s="498" t="e">
        <f>IF(EXACT(VLOOKUP(HX206,OFERTA_0,4,FALSE),IA206),1,0)</f>
        <v>#N/A</v>
      </c>
      <c r="IH206" s="498">
        <f t="shared" si="5243"/>
        <v>0</v>
      </c>
      <c r="II206" s="498">
        <f t="shared" si="5244"/>
        <v>0</v>
      </c>
      <c r="IJ206" s="498" t="e">
        <f>PRODUCT(IE206:II206)</f>
        <v>#N/A</v>
      </c>
      <c r="IK206" s="504">
        <f>ROUND(IC206,0)</f>
        <v>0</v>
      </c>
      <c r="IL206" s="500">
        <f>IC206-IK206</f>
        <v>0</v>
      </c>
      <c r="IO206" s="665"/>
      <c r="IP206" s="672"/>
      <c r="IQ206" s="673"/>
      <c r="IR206" s="690"/>
      <c r="IS206" s="675"/>
      <c r="IT206" s="719"/>
      <c r="IU206" s="1326"/>
      <c r="IV206" s="497" t="e">
        <f>IF(EXACT(VLOOKUP(IO206,OFERTA_0,2,FALSE),IP206),1,0)</f>
        <v>#N/A</v>
      </c>
      <c r="IW206" s="497" t="e">
        <f>IF(EXACT(VLOOKUP(IO206,OFERTA_0,3,FALSE),IQ206),1,0)</f>
        <v>#N/A</v>
      </c>
      <c r="IX206" s="498" t="e">
        <f>IF(EXACT(VLOOKUP(IO206,OFERTA_0,4,FALSE),IR206),1,0)</f>
        <v>#N/A</v>
      </c>
      <c r="IY206" s="498">
        <f t="shared" si="5245"/>
        <v>0</v>
      </c>
      <c r="IZ206" s="498">
        <f t="shared" si="5246"/>
        <v>0</v>
      </c>
      <c r="JA206" s="498" t="e">
        <f>PRODUCT(IV206:IZ206)</f>
        <v>#N/A</v>
      </c>
      <c r="JB206" s="504">
        <f>ROUND(IT206,0)</f>
        <v>0</v>
      </c>
      <c r="JC206" s="500">
        <f>IT206-JB206</f>
        <v>0</v>
      </c>
      <c r="JF206" s="665"/>
      <c r="JG206" s="672"/>
      <c r="JH206" s="673"/>
      <c r="JI206" s="690"/>
      <c r="JJ206" s="675"/>
      <c r="JK206" s="719"/>
      <c r="JL206" s="1326"/>
      <c r="JM206" s="497" t="e">
        <f>IF(EXACT(VLOOKUP(JF206,OFERTA_0,2,FALSE),JG206),1,0)</f>
        <v>#N/A</v>
      </c>
      <c r="JN206" s="497" t="e">
        <f>IF(EXACT(VLOOKUP(JF206,OFERTA_0,3,FALSE),JH206),1,0)</f>
        <v>#N/A</v>
      </c>
      <c r="JO206" s="498" t="e">
        <f>IF(EXACT(VLOOKUP(JF206,OFERTA_0,4,FALSE),JI206),1,0)</f>
        <v>#N/A</v>
      </c>
      <c r="JP206" s="498">
        <f t="shared" si="5247"/>
        <v>0</v>
      </c>
      <c r="JQ206" s="498">
        <f t="shared" si="5248"/>
        <v>0</v>
      </c>
      <c r="JR206" s="498" t="e">
        <f>PRODUCT(JM206:JQ206)</f>
        <v>#N/A</v>
      </c>
      <c r="JS206" s="504">
        <f>ROUND(JK206,0)</f>
        <v>0</v>
      </c>
      <c r="JT206" s="500">
        <f>JK206-JS206</f>
        <v>0</v>
      </c>
      <c r="JW206" s="665"/>
      <c r="JX206" s="672"/>
      <c r="JY206" s="673"/>
      <c r="JZ206" s="690"/>
      <c r="KA206" s="675"/>
      <c r="KB206" s="719"/>
      <c r="KC206" s="1326"/>
      <c r="KD206" s="497" t="e">
        <f>IF(EXACT(VLOOKUP(JW206,OFERTA_0,2,FALSE),JX206),1,0)</f>
        <v>#N/A</v>
      </c>
      <c r="KE206" s="497" t="e">
        <f>IF(EXACT(VLOOKUP(JW206,OFERTA_0,3,FALSE),JY206),1,0)</f>
        <v>#N/A</v>
      </c>
      <c r="KF206" s="498" t="e">
        <f>IF(EXACT(VLOOKUP(JW206,OFERTA_0,4,FALSE),JZ206),1,0)</f>
        <v>#N/A</v>
      </c>
      <c r="KG206" s="498">
        <f t="shared" si="5249"/>
        <v>0</v>
      </c>
      <c r="KH206" s="498">
        <f t="shared" si="5250"/>
        <v>0</v>
      </c>
      <c r="KI206" s="498" t="e">
        <f>PRODUCT(KD206:KH206)</f>
        <v>#N/A</v>
      </c>
      <c r="KJ206" s="504">
        <f>ROUND(KB206,0)</f>
        <v>0</v>
      </c>
      <c r="KK206" s="500">
        <f>KB206-KJ206</f>
        <v>0</v>
      </c>
      <c r="KN206" s="665"/>
      <c r="KO206" s="672"/>
      <c r="KP206" s="673"/>
      <c r="KQ206" s="690"/>
      <c r="KR206" s="675"/>
      <c r="KS206" s="719"/>
      <c r="KT206" s="1326"/>
      <c r="KU206" s="497" t="e">
        <f>IF(EXACT(VLOOKUP(KN206,OFERTA_0,2,FALSE),KO206),1,0)</f>
        <v>#N/A</v>
      </c>
      <c r="KV206" s="497" t="e">
        <f>IF(EXACT(VLOOKUP(KN206,OFERTA_0,3,FALSE),KP206),1,0)</f>
        <v>#N/A</v>
      </c>
      <c r="KW206" s="498" t="e">
        <f>IF(EXACT(VLOOKUP(KN206,OFERTA_0,4,FALSE),KQ206),1,0)</f>
        <v>#N/A</v>
      </c>
      <c r="KX206" s="498">
        <f t="shared" si="5251"/>
        <v>0</v>
      </c>
      <c r="KY206" s="498">
        <f t="shared" si="5252"/>
        <v>0</v>
      </c>
      <c r="KZ206" s="498" t="e">
        <f>PRODUCT(KU206:KY206)</f>
        <v>#N/A</v>
      </c>
      <c r="LA206" s="504">
        <f>ROUND(KS206,0)</f>
        <v>0</v>
      </c>
      <c r="LB206" s="500">
        <f>KS206-LA206</f>
        <v>0</v>
      </c>
      <c r="LE206" s="665"/>
      <c r="LF206" s="672"/>
      <c r="LG206" s="673"/>
      <c r="LH206" s="690"/>
      <c r="LI206" s="675"/>
      <c r="LJ206" s="719"/>
      <c r="LK206" s="1326"/>
      <c r="LL206" s="497" t="e">
        <f>IF(EXACT(VLOOKUP(LE206,OFERTA_0,2,FALSE),LF206),1,0)</f>
        <v>#N/A</v>
      </c>
      <c r="LM206" s="497" t="e">
        <f>IF(EXACT(VLOOKUP(LE206,OFERTA_0,3,FALSE),LG206),1,0)</f>
        <v>#N/A</v>
      </c>
      <c r="LN206" s="498" t="e">
        <f>IF(EXACT(VLOOKUP(LE206,OFERTA_0,4,FALSE),LH206),1,0)</f>
        <v>#N/A</v>
      </c>
      <c r="LO206" s="498">
        <f t="shared" si="5253"/>
        <v>0</v>
      </c>
      <c r="LP206" s="498">
        <f t="shared" si="5254"/>
        <v>0</v>
      </c>
      <c r="LQ206" s="498" t="e">
        <f>PRODUCT(LL206:LP206)</f>
        <v>#N/A</v>
      </c>
      <c r="LR206" s="504">
        <f>ROUND(LJ206,0)</f>
        <v>0</v>
      </c>
      <c r="LS206" s="500">
        <f>LJ206-LR206</f>
        <v>0</v>
      </c>
      <c r="LV206" s="665"/>
      <c r="LW206" s="672"/>
      <c r="LX206" s="673"/>
      <c r="LY206" s="690"/>
      <c r="LZ206" s="675"/>
      <c r="MA206" s="719"/>
      <c r="MB206" s="1326"/>
      <c r="MC206" s="497" t="e">
        <f>IF(EXACT(VLOOKUP(LV206,OFERTA_0,2,FALSE),LW206),1,0)</f>
        <v>#N/A</v>
      </c>
      <c r="MD206" s="497" t="e">
        <f>IF(EXACT(VLOOKUP(LV206,OFERTA_0,3,FALSE),LX206),1,0)</f>
        <v>#N/A</v>
      </c>
      <c r="ME206" s="498" t="e">
        <f>IF(EXACT(VLOOKUP(LV206,OFERTA_0,4,FALSE),LY206),1,0)</f>
        <v>#N/A</v>
      </c>
      <c r="MF206" s="498">
        <f t="shared" si="5255"/>
        <v>0</v>
      </c>
      <c r="MG206" s="498">
        <f t="shared" si="5256"/>
        <v>0</v>
      </c>
      <c r="MH206" s="498" t="e">
        <f>PRODUCT(MC206:MG206)</f>
        <v>#N/A</v>
      </c>
      <c r="MI206" s="504">
        <f>ROUND(MA206,0)</f>
        <v>0</v>
      </c>
      <c r="MJ206" s="500">
        <f>MA206-MI206</f>
        <v>0</v>
      </c>
      <c r="MM206" s="665"/>
      <c r="MN206" s="672"/>
      <c r="MO206" s="673"/>
      <c r="MP206" s="690"/>
      <c r="MQ206" s="675"/>
      <c r="MR206" s="719"/>
      <c r="MS206" s="1326"/>
      <c r="MT206" s="497" t="e">
        <f>IF(EXACT(VLOOKUP(MM206,OFERTA_0,2,FALSE),MN206),1,0)</f>
        <v>#N/A</v>
      </c>
      <c r="MU206" s="497" t="e">
        <f>IF(EXACT(VLOOKUP(MM206,OFERTA_0,3,FALSE),MO206),1,0)</f>
        <v>#N/A</v>
      </c>
      <c r="MV206" s="498" t="e">
        <f>IF(EXACT(VLOOKUP(MM206,OFERTA_0,4,FALSE),MP206),1,0)</f>
        <v>#N/A</v>
      </c>
      <c r="MW206" s="498">
        <f t="shared" si="5257"/>
        <v>0</v>
      </c>
      <c r="MX206" s="498">
        <f t="shared" si="5258"/>
        <v>0</v>
      </c>
      <c r="MY206" s="498" t="e">
        <f>PRODUCT(MT206:MX206)</f>
        <v>#N/A</v>
      </c>
      <c r="MZ206" s="504">
        <f>ROUND(MR206,0)</f>
        <v>0</v>
      </c>
      <c r="NA206" s="500">
        <f>MR206-MZ206</f>
        <v>0</v>
      </c>
      <c r="ND206" s="665"/>
      <c r="NE206" s="672"/>
      <c r="NF206" s="673"/>
      <c r="NG206" s="690"/>
      <c r="NH206" s="675"/>
      <c r="NI206" s="719"/>
      <c r="NJ206" s="1326"/>
      <c r="NK206" s="497" t="e">
        <f>IF(EXACT(VLOOKUP(ND206,OFERTA_0,2,FALSE),NE206),1,0)</f>
        <v>#N/A</v>
      </c>
      <c r="NL206" s="497" t="e">
        <f>IF(EXACT(VLOOKUP(ND206,OFERTA_0,3,FALSE),NF206),1,0)</f>
        <v>#N/A</v>
      </c>
      <c r="NM206" s="498" t="e">
        <f>IF(EXACT(VLOOKUP(ND206,OFERTA_0,4,FALSE),NG206),1,0)</f>
        <v>#N/A</v>
      </c>
      <c r="NN206" s="498">
        <f t="shared" si="5259"/>
        <v>0</v>
      </c>
      <c r="NO206" s="498">
        <f t="shared" si="5260"/>
        <v>0</v>
      </c>
      <c r="NP206" s="498" t="e">
        <f>PRODUCT(NK206:NO206)</f>
        <v>#N/A</v>
      </c>
      <c r="NQ206" s="504">
        <f>ROUND(NI206,0)</f>
        <v>0</v>
      </c>
      <c r="NR206" s="500">
        <f>NI206-NQ206</f>
        <v>0</v>
      </c>
      <c r="NU206" s="665"/>
      <c r="NV206" s="672"/>
      <c r="NW206" s="673"/>
      <c r="NX206" s="690"/>
      <c r="NY206" s="675"/>
      <c r="NZ206" s="719"/>
      <c r="OA206" s="1326"/>
      <c r="OB206" s="497" t="e">
        <f>IF(EXACT(VLOOKUP(NU206,OFERTA_0,2,FALSE),NV206),1,0)</f>
        <v>#N/A</v>
      </c>
      <c r="OC206" s="497" t="e">
        <f>IF(EXACT(VLOOKUP(NU206,OFERTA_0,3,FALSE),NW206),1,0)</f>
        <v>#N/A</v>
      </c>
      <c r="OD206" s="498" t="e">
        <f>IF(EXACT(VLOOKUP(NU206,OFERTA_0,4,FALSE),NX206),1,0)</f>
        <v>#N/A</v>
      </c>
      <c r="OE206" s="498">
        <f t="shared" si="5261"/>
        <v>0</v>
      </c>
      <c r="OF206" s="498">
        <f t="shared" si="5262"/>
        <v>0</v>
      </c>
      <c r="OG206" s="498" t="e">
        <f>PRODUCT(OB206:OF206)</f>
        <v>#N/A</v>
      </c>
      <c r="OH206" s="504">
        <f>ROUND(NZ206,0)</f>
        <v>0</v>
      </c>
      <c r="OI206" s="500">
        <f>NZ206-OH206</f>
        <v>0</v>
      </c>
      <c r="OL206" s="665"/>
      <c r="OM206" s="672"/>
      <c r="ON206" s="673"/>
      <c r="OO206" s="690"/>
      <c r="OP206" s="675"/>
      <c r="OQ206" s="719"/>
      <c r="OR206" s="1326"/>
      <c r="OS206" s="497" t="e">
        <f>IF(EXACT(VLOOKUP(OL206,OFERTA_0,2,FALSE),OM206),1,0)</f>
        <v>#N/A</v>
      </c>
      <c r="OT206" s="497" t="e">
        <f>IF(EXACT(VLOOKUP(OL206,OFERTA_0,3,FALSE),ON206),1,0)</f>
        <v>#N/A</v>
      </c>
      <c r="OU206" s="498" t="e">
        <f>IF(EXACT(VLOOKUP(OL206,OFERTA_0,4,FALSE),OO206),1,0)</f>
        <v>#N/A</v>
      </c>
      <c r="OV206" s="498">
        <f t="shared" si="5263"/>
        <v>0</v>
      </c>
      <c r="OW206" s="498">
        <f t="shared" si="5264"/>
        <v>0</v>
      </c>
      <c r="OX206" s="498" t="e">
        <f>PRODUCT(OS206:OW206)</f>
        <v>#N/A</v>
      </c>
      <c r="OY206" s="504">
        <f>ROUND(OQ206,0)</f>
        <v>0</v>
      </c>
      <c r="OZ206" s="500">
        <f>OQ206-OY206</f>
        <v>0</v>
      </c>
      <c r="PC206" s="665"/>
      <c r="PD206" s="672"/>
      <c r="PE206" s="673"/>
      <c r="PF206" s="690"/>
      <c r="PG206" s="675"/>
      <c r="PH206" s="719"/>
      <c r="PI206" s="1326"/>
      <c r="PJ206" s="497" t="e">
        <f>IF(EXACT(VLOOKUP(PC206,OFERTA_0,2,FALSE),PD206),1,0)</f>
        <v>#N/A</v>
      </c>
      <c r="PK206" s="497" t="e">
        <f>IF(EXACT(VLOOKUP(PC206,OFERTA_0,3,FALSE),PE206),1,0)</f>
        <v>#N/A</v>
      </c>
      <c r="PL206" s="498" t="e">
        <f>IF(EXACT(VLOOKUP(PC206,OFERTA_0,4,FALSE),PF206),1,0)</f>
        <v>#N/A</v>
      </c>
      <c r="PM206" s="498">
        <f t="shared" si="5265"/>
        <v>0</v>
      </c>
      <c r="PN206" s="498">
        <f t="shared" si="5266"/>
        <v>0</v>
      </c>
      <c r="PO206" s="498" t="e">
        <f>PRODUCT(PJ206:PN206)</f>
        <v>#N/A</v>
      </c>
      <c r="PP206" s="504">
        <f>ROUND(PH206,0)</f>
        <v>0</v>
      </c>
      <c r="PQ206" s="500">
        <f>PH206-PP206</f>
        <v>0</v>
      </c>
      <c r="PT206" s="665"/>
      <c r="PU206" s="672"/>
      <c r="PV206" s="673"/>
      <c r="PW206" s="690"/>
      <c r="PX206" s="675"/>
      <c r="PY206" s="719"/>
      <c r="PZ206" s="1326"/>
      <c r="QA206" s="497" t="e">
        <f>IF(EXACT(VLOOKUP(PT206,OFERTA_0,2,FALSE),PU206),1,0)</f>
        <v>#N/A</v>
      </c>
      <c r="QB206" s="497" t="e">
        <f>IF(EXACT(VLOOKUP(PT206,OFERTA_0,3,FALSE),PV206),1,0)</f>
        <v>#N/A</v>
      </c>
      <c r="QC206" s="498" t="e">
        <f>IF(EXACT(VLOOKUP(PT206,OFERTA_0,4,FALSE),PW206),1,0)</f>
        <v>#N/A</v>
      </c>
      <c r="QD206" s="498">
        <f t="shared" si="5267"/>
        <v>0</v>
      </c>
      <c r="QE206" s="498">
        <f t="shared" si="5268"/>
        <v>0</v>
      </c>
      <c r="QF206" s="498" t="e">
        <f>PRODUCT(QA206:QE206)</f>
        <v>#N/A</v>
      </c>
      <c r="QG206" s="504">
        <f>ROUND(PY206,0)</f>
        <v>0</v>
      </c>
      <c r="QH206" s="500">
        <f>PY206-QG206</f>
        <v>0</v>
      </c>
      <c r="QK206" s="665"/>
      <c r="QL206" s="672"/>
      <c r="QM206" s="673"/>
      <c r="QN206" s="690"/>
      <c r="QO206" s="675"/>
      <c r="QP206" s="719"/>
      <c r="QQ206" s="1326"/>
      <c r="QR206" s="497" t="e">
        <f>IF(EXACT(VLOOKUP(QK206,OFERTA_0,2,FALSE),QL206),1,0)</f>
        <v>#N/A</v>
      </c>
      <c r="QS206" s="497" t="e">
        <f>IF(EXACT(VLOOKUP(QK206,OFERTA_0,3,FALSE),QM206),1,0)</f>
        <v>#N/A</v>
      </c>
      <c r="QT206" s="498" t="e">
        <f>IF(EXACT(VLOOKUP(QK206,OFERTA_0,4,FALSE),QN206),1,0)</f>
        <v>#N/A</v>
      </c>
      <c r="QU206" s="498">
        <f t="shared" si="5269"/>
        <v>0</v>
      </c>
      <c r="QV206" s="498">
        <f t="shared" si="5270"/>
        <v>0</v>
      </c>
      <c r="QW206" s="498" t="e">
        <f>PRODUCT(QR206:QV206)</f>
        <v>#N/A</v>
      </c>
      <c r="QX206" s="504">
        <f>ROUND(QP206,0)</f>
        <v>0</v>
      </c>
      <c r="QY206" s="500">
        <f>QP206-QX206</f>
        <v>0</v>
      </c>
      <c r="RB206" s="381"/>
      <c r="RC206" s="382"/>
      <c r="RD206" s="383"/>
      <c r="RE206" s="384"/>
      <c r="RF206" s="385"/>
      <c r="RG206" s="386"/>
      <c r="RH206" s="386"/>
      <c r="RI206" s="497"/>
      <c r="RJ206" s="497"/>
      <c r="RK206" s="501"/>
      <c r="RL206" s="501"/>
      <c r="RM206" s="501"/>
      <c r="RN206" s="501"/>
      <c r="RO206" s="502"/>
      <c r="RP206" s="503"/>
      <c r="RS206" s="381"/>
      <c r="RT206" s="382"/>
      <c r="RU206" s="383"/>
      <c r="RV206" s="384"/>
      <c r="RW206" s="385"/>
      <c r="RX206" s="386"/>
      <c r="RY206" s="386"/>
      <c r="RZ206" s="497"/>
      <c r="SA206" s="497"/>
      <c r="SB206" s="501"/>
      <c r="SC206" s="501"/>
      <c r="SD206" s="501"/>
      <c r="SE206" s="501"/>
      <c r="SF206" s="502"/>
      <c r="SG206" s="503"/>
      <c r="SJ206" s="381"/>
      <c r="SK206" s="382"/>
      <c r="SL206" s="383"/>
      <c r="SM206" s="384"/>
      <c r="SN206" s="385"/>
      <c r="SO206" s="386"/>
      <c r="SP206" s="386"/>
      <c r="SQ206" s="497"/>
      <c r="SR206" s="497"/>
      <c r="SS206" s="501"/>
      <c r="ST206" s="501"/>
      <c r="SU206" s="501"/>
      <c r="SV206" s="501"/>
      <c r="SW206" s="502"/>
      <c r="SX206" s="503"/>
    </row>
    <row r="207" spans="2:518" ht="45" hidden="1" customHeight="1" thickTop="1" thickBot="1">
      <c r="B207" s="571"/>
      <c r="C207" s="572"/>
      <c r="D207" s="573"/>
      <c r="E207" s="574"/>
      <c r="F207" s="575"/>
      <c r="G207" s="576"/>
      <c r="H207" s="595"/>
      <c r="K207" s="571"/>
      <c r="L207" s="766"/>
      <c r="M207" s="573"/>
      <c r="N207" s="574"/>
      <c r="O207" s="769"/>
      <c r="P207" s="576"/>
      <c r="Q207" s="1326"/>
      <c r="R207" s="497"/>
      <c r="S207" s="497"/>
      <c r="T207" s="501"/>
      <c r="U207" s="501"/>
      <c r="V207" s="501"/>
      <c r="W207" s="501"/>
      <c r="X207" s="502"/>
      <c r="Y207" s="503"/>
      <c r="Z207" s="486"/>
      <c r="AA207" s="486"/>
      <c r="AB207" s="571"/>
      <c r="AC207" s="766"/>
      <c r="AD207" s="573"/>
      <c r="AE207" s="574"/>
      <c r="AF207" s="769"/>
      <c r="AG207" s="576"/>
      <c r="AH207" s="1326"/>
      <c r="AI207" s="497"/>
      <c r="AJ207" s="497"/>
      <c r="AK207" s="501"/>
      <c r="AL207" s="501"/>
      <c r="AM207" s="501"/>
      <c r="AN207" s="501"/>
      <c r="AO207" s="502"/>
      <c r="AP207" s="503"/>
      <c r="AQ207" s="486"/>
      <c r="AR207" s="486"/>
      <c r="AS207" s="571"/>
      <c r="AT207" s="766"/>
      <c r="AU207" s="573"/>
      <c r="AV207" s="574"/>
      <c r="AW207" s="769"/>
      <c r="AX207" s="576"/>
      <c r="AY207" s="1326"/>
      <c r="AZ207" s="497"/>
      <c r="BA207" s="497"/>
      <c r="BB207" s="501"/>
      <c r="BC207" s="501"/>
      <c r="BD207" s="501"/>
      <c r="BE207" s="501"/>
      <c r="BF207" s="502"/>
      <c r="BG207" s="503"/>
      <c r="BJ207" s="571"/>
      <c r="BK207" s="766"/>
      <c r="BL207" s="573"/>
      <c r="BM207" s="574"/>
      <c r="BN207" s="769"/>
      <c r="BO207" s="576"/>
      <c r="BP207" s="1326"/>
      <c r="BQ207" s="497"/>
      <c r="BR207" s="497"/>
      <c r="BS207" s="501"/>
      <c r="BT207" s="501"/>
      <c r="BU207" s="501"/>
      <c r="BV207" s="501"/>
      <c r="BW207" s="502"/>
      <c r="BX207" s="503"/>
      <c r="CA207" s="571"/>
      <c r="CB207" s="766"/>
      <c r="CC207" s="573"/>
      <c r="CD207" s="574"/>
      <c r="CE207" s="769"/>
      <c r="CF207" s="576"/>
      <c r="CG207" s="1326"/>
      <c r="CH207" s="497"/>
      <c r="CI207" s="497"/>
      <c r="CJ207" s="501"/>
      <c r="CK207" s="501"/>
      <c r="CL207" s="501"/>
      <c r="CM207" s="501"/>
      <c r="CN207" s="502"/>
      <c r="CO207" s="503"/>
      <c r="CR207" s="571"/>
      <c r="CS207" s="766"/>
      <c r="CT207" s="573"/>
      <c r="CU207" s="574"/>
      <c r="CV207" s="769"/>
      <c r="CW207" s="576"/>
      <c r="CX207" s="1326"/>
      <c r="CY207" s="497"/>
      <c r="CZ207" s="497"/>
      <c r="DA207" s="501"/>
      <c r="DB207" s="501"/>
      <c r="DC207" s="501"/>
      <c r="DD207" s="501"/>
      <c r="DE207" s="502"/>
      <c r="DF207" s="503"/>
      <c r="DI207" s="571"/>
      <c r="DJ207" s="766"/>
      <c r="DK207" s="573"/>
      <c r="DL207" s="574"/>
      <c r="DM207" s="769"/>
      <c r="DN207" s="576"/>
      <c r="DO207" s="1326"/>
      <c r="DP207" s="497"/>
      <c r="DQ207" s="497"/>
      <c r="DR207" s="501"/>
      <c r="DS207" s="501"/>
      <c r="DT207" s="501"/>
      <c r="DU207" s="501"/>
      <c r="DV207" s="502"/>
      <c r="DW207" s="503"/>
      <c r="DZ207" s="571"/>
      <c r="EA207" s="766"/>
      <c r="EB207" s="573"/>
      <c r="EC207" s="574"/>
      <c r="ED207" s="769"/>
      <c r="EE207" s="576"/>
      <c r="EF207" s="1326"/>
      <c r="EG207" s="497"/>
      <c r="EH207" s="497"/>
      <c r="EI207" s="501"/>
      <c r="EJ207" s="501"/>
      <c r="EK207" s="501"/>
      <c r="EL207" s="501"/>
      <c r="EM207" s="502"/>
      <c r="EN207" s="503"/>
      <c r="EQ207" s="659"/>
      <c r="ER207" s="660"/>
      <c r="ES207" s="661"/>
      <c r="ET207" s="662"/>
      <c r="EU207" s="663"/>
      <c r="EV207" s="711"/>
      <c r="EW207" s="1326"/>
      <c r="EX207" s="497"/>
      <c r="EY207" s="497"/>
      <c r="EZ207" s="501"/>
      <c r="FA207" s="501"/>
      <c r="FB207" s="501"/>
      <c r="FC207" s="501"/>
      <c r="FD207" s="502"/>
      <c r="FE207" s="503"/>
      <c r="FH207" s="659"/>
      <c r="FI207" s="660"/>
      <c r="FJ207" s="661"/>
      <c r="FK207" s="662"/>
      <c r="FL207" s="663"/>
      <c r="FM207" s="711"/>
      <c r="FN207" s="1326"/>
      <c r="FO207" s="497"/>
      <c r="FP207" s="497"/>
      <c r="FQ207" s="501"/>
      <c r="FR207" s="501"/>
      <c r="FS207" s="501"/>
      <c r="FT207" s="501"/>
      <c r="FU207" s="502"/>
      <c r="FV207" s="503"/>
      <c r="FY207" s="659"/>
      <c r="FZ207" s="660"/>
      <c r="GA207" s="661"/>
      <c r="GB207" s="662"/>
      <c r="GC207" s="663"/>
      <c r="GD207" s="711"/>
      <c r="GE207" s="1326"/>
      <c r="GF207" s="497"/>
      <c r="GG207" s="497"/>
      <c r="GH207" s="501"/>
      <c r="GI207" s="501"/>
      <c r="GJ207" s="501"/>
      <c r="GK207" s="501"/>
      <c r="GL207" s="502"/>
      <c r="GM207" s="503"/>
      <c r="GP207" s="659"/>
      <c r="GQ207" s="660"/>
      <c r="GR207" s="661"/>
      <c r="GS207" s="662"/>
      <c r="GT207" s="663"/>
      <c r="GU207" s="711"/>
      <c r="GV207" s="1326"/>
      <c r="GW207" s="497"/>
      <c r="GX207" s="497"/>
      <c r="GY207" s="501"/>
      <c r="GZ207" s="501"/>
      <c r="HA207" s="501"/>
      <c r="HB207" s="501"/>
      <c r="HC207" s="502"/>
      <c r="HD207" s="503"/>
      <c r="HG207" s="659"/>
      <c r="HH207" s="660"/>
      <c r="HI207" s="661"/>
      <c r="HJ207" s="662"/>
      <c r="HK207" s="663"/>
      <c r="HL207" s="711"/>
      <c r="HM207" s="1326"/>
      <c r="HN207" s="497"/>
      <c r="HO207" s="497"/>
      <c r="HP207" s="501"/>
      <c r="HQ207" s="501"/>
      <c r="HR207" s="501"/>
      <c r="HS207" s="501"/>
      <c r="HT207" s="502"/>
      <c r="HU207" s="503"/>
      <c r="HX207" s="659"/>
      <c r="HY207" s="660"/>
      <c r="HZ207" s="661"/>
      <c r="IA207" s="662"/>
      <c r="IB207" s="663"/>
      <c r="IC207" s="711"/>
      <c r="ID207" s="1326"/>
      <c r="IE207" s="497"/>
      <c r="IF207" s="497"/>
      <c r="IG207" s="501"/>
      <c r="IH207" s="501"/>
      <c r="II207" s="501"/>
      <c r="IJ207" s="501"/>
      <c r="IK207" s="502"/>
      <c r="IL207" s="503"/>
      <c r="IO207" s="659"/>
      <c r="IP207" s="660"/>
      <c r="IQ207" s="661"/>
      <c r="IR207" s="662"/>
      <c r="IS207" s="663"/>
      <c r="IT207" s="711"/>
      <c r="IU207" s="1326"/>
      <c r="IV207" s="497"/>
      <c r="IW207" s="497"/>
      <c r="IX207" s="501"/>
      <c r="IY207" s="501"/>
      <c r="IZ207" s="501"/>
      <c r="JA207" s="501"/>
      <c r="JB207" s="502"/>
      <c r="JC207" s="503"/>
      <c r="JF207" s="659"/>
      <c r="JG207" s="660"/>
      <c r="JH207" s="661"/>
      <c r="JI207" s="662"/>
      <c r="JJ207" s="663"/>
      <c r="JK207" s="711"/>
      <c r="JL207" s="1326"/>
      <c r="JM207" s="497"/>
      <c r="JN207" s="497"/>
      <c r="JO207" s="501"/>
      <c r="JP207" s="501"/>
      <c r="JQ207" s="501"/>
      <c r="JR207" s="501"/>
      <c r="JS207" s="502"/>
      <c r="JT207" s="503"/>
      <c r="JW207" s="659"/>
      <c r="JX207" s="660"/>
      <c r="JY207" s="661"/>
      <c r="JZ207" s="662"/>
      <c r="KA207" s="663"/>
      <c r="KB207" s="711"/>
      <c r="KC207" s="1326"/>
      <c r="KD207" s="497"/>
      <c r="KE207" s="497"/>
      <c r="KF207" s="501"/>
      <c r="KG207" s="501"/>
      <c r="KH207" s="501"/>
      <c r="KI207" s="501"/>
      <c r="KJ207" s="502"/>
      <c r="KK207" s="503"/>
      <c r="KN207" s="659"/>
      <c r="KO207" s="660"/>
      <c r="KP207" s="661"/>
      <c r="KQ207" s="662"/>
      <c r="KR207" s="663"/>
      <c r="KS207" s="711"/>
      <c r="KT207" s="1326"/>
      <c r="KU207" s="497"/>
      <c r="KV207" s="497"/>
      <c r="KW207" s="501"/>
      <c r="KX207" s="501"/>
      <c r="KY207" s="501"/>
      <c r="KZ207" s="501"/>
      <c r="LA207" s="502"/>
      <c r="LB207" s="503"/>
      <c r="LE207" s="659"/>
      <c r="LF207" s="660"/>
      <c r="LG207" s="661"/>
      <c r="LH207" s="662"/>
      <c r="LI207" s="663"/>
      <c r="LJ207" s="711"/>
      <c r="LK207" s="1326"/>
      <c r="LL207" s="497"/>
      <c r="LM207" s="497"/>
      <c r="LN207" s="501"/>
      <c r="LO207" s="501"/>
      <c r="LP207" s="501"/>
      <c r="LQ207" s="501"/>
      <c r="LR207" s="502"/>
      <c r="LS207" s="503"/>
      <c r="LV207" s="659"/>
      <c r="LW207" s="660"/>
      <c r="LX207" s="661"/>
      <c r="LY207" s="662"/>
      <c r="LZ207" s="663"/>
      <c r="MA207" s="711"/>
      <c r="MB207" s="1326"/>
      <c r="MC207" s="497"/>
      <c r="MD207" s="497"/>
      <c r="ME207" s="501"/>
      <c r="MF207" s="501"/>
      <c r="MG207" s="501"/>
      <c r="MH207" s="501"/>
      <c r="MI207" s="502"/>
      <c r="MJ207" s="503"/>
      <c r="MM207" s="659"/>
      <c r="MN207" s="660"/>
      <c r="MO207" s="661"/>
      <c r="MP207" s="662"/>
      <c r="MQ207" s="663"/>
      <c r="MR207" s="711"/>
      <c r="MS207" s="1326"/>
      <c r="MT207" s="497"/>
      <c r="MU207" s="497"/>
      <c r="MV207" s="501"/>
      <c r="MW207" s="501"/>
      <c r="MX207" s="501"/>
      <c r="MY207" s="501"/>
      <c r="MZ207" s="502"/>
      <c r="NA207" s="503"/>
      <c r="ND207" s="659"/>
      <c r="NE207" s="660"/>
      <c r="NF207" s="661"/>
      <c r="NG207" s="662"/>
      <c r="NH207" s="663"/>
      <c r="NI207" s="711"/>
      <c r="NJ207" s="1326"/>
      <c r="NK207" s="497"/>
      <c r="NL207" s="497"/>
      <c r="NM207" s="501"/>
      <c r="NN207" s="501"/>
      <c r="NO207" s="501"/>
      <c r="NP207" s="501"/>
      <c r="NQ207" s="502"/>
      <c r="NR207" s="503"/>
      <c r="NU207" s="659"/>
      <c r="NV207" s="660"/>
      <c r="NW207" s="661"/>
      <c r="NX207" s="662"/>
      <c r="NY207" s="663"/>
      <c r="NZ207" s="711"/>
      <c r="OA207" s="1326"/>
      <c r="OB207" s="497"/>
      <c r="OC207" s="497"/>
      <c r="OD207" s="501"/>
      <c r="OE207" s="501"/>
      <c r="OF207" s="501"/>
      <c r="OG207" s="501"/>
      <c r="OH207" s="502"/>
      <c r="OI207" s="503"/>
      <c r="OL207" s="659"/>
      <c r="OM207" s="660"/>
      <c r="ON207" s="661"/>
      <c r="OO207" s="662"/>
      <c r="OP207" s="663"/>
      <c r="OQ207" s="711"/>
      <c r="OR207" s="1326"/>
      <c r="OS207" s="497"/>
      <c r="OT207" s="497"/>
      <c r="OU207" s="501"/>
      <c r="OV207" s="501"/>
      <c r="OW207" s="501"/>
      <c r="OX207" s="501"/>
      <c r="OY207" s="502"/>
      <c r="OZ207" s="503"/>
      <c r="PC207" s="659"/>
      <c r="PD207" s="660"/>
      <c r="PE207" s="661"/>
      <c r="PF207" s="662"/>
      <c r="PG207" s="663"/>
      <c r="PH207" s="711"/>
      <c r="PI207" s="1326"/>
      <c r="PJ207" s="497"/>
      <c r="PK207" s="497"/>
      <c r="PL207" s="501"/>
      <c r="PM207" s="501"/>
      <c r="PN207" s="501"/>
      <c r="PO207" s="501"/>
      <c r="PP207" s="502"/>
      <c r="PQ207" s="503"/>
      <c r="PT207" s="659"/>
      <c r="PU207" s="660"/>
      <c r="PV207" s="661"/>
      <c r="PW207" s="662"/>
      <c r="PX207" s="663"/>
      <c r="PY207" s="711"/>
      <c r="PZ207" s="1326"/>
      <c r="QA207" s="497"/>
      <c r="QB207" s="497"/>
      <c r="QC207" s="501"/>
      <c r="QD207" s="501"/>
      <c r="QE207" s="501"/>
      <c r="QF207" s="501"/>
      <c r="QG207" s="502"/>
      <c r="QH207" s="503"/>
      <c r="QK207" s="659"/>
      <c r="QL207" s="660"/>
      <c r="QM207" s="661"/>
      <c r="QN207" s="662"/>
      <c r="QO207" s="663"/>
      <c r="QP207" s="711"/>
      <c r="QQ207" s="1326"/>
      <c r="QR207" s="497"/>
      <c r="QS207" s="497"/>
      <c r="QT207" s="501"/>
      <c r="QU207" s="501"/>
      <c r="QV207" s="501"/>
      <c r="QW207" s="501"/>
      <c r="QX207" s="502"/>
      <c r="QY207" s="503"/>
      <c r="RB207" s="381"/>
      <c r="RC207" s="382"/>
      <c r="RD207" s="383"/>
      <c r="RE207" s="384"/>
      <c r="RF207" s="385"/>
      <c r="RG207" s="386"/>
      <c r="RH207" s="386"/>
      <c r="RI207" s="497"/>
      <c r="RJ207" s="497"/>
      <c r="RK207" s="501"/>
      <c r="RL207" s="501"/>
      <c r="RM207" s="501"/>
      <c r="RN207" s="501"/>
      <c r="RO207" s="502"/>
      <c r="RP207" s="503"/>
      <c r="RS207" s="381"/>
      <c r="RT207" s="382"/>
      <c r="RU207" s="383"/>
      <c r="RV207" s="384"/>
      <c r="RW207" s="385"/>
      <c r="RX207" s="386"/>
      <c r="RY207" s="386"/>
      <c r="RZ207" s="497"/>
      <c r="SA207" s="497"/>
      <c r="SB207" s="501"/>
      <c r="SC207" s="501"/>
      <c r="SD207" s="501"/>
      <c r="SE207" s="501"/>
      <c r="SF207" s="502"/>
      <c r="SG207" s="503"/>
      <c r="SJ207" s="381"/>
      <c r="SK207" s="382"/>
      <c r="SL207" s="383"/>
      <c r="SM207" s="384"/>
      <c r="SN207" s="385"/>
      <c r="SO207" s="386"/>
      <c r="SP207" s="386"/>
      <c r="SQ207" s="497"/>
      <c r="SR207" s="497"/>
      <c r="SS207" s="501"/>
      <c r="ST207" s="501"/>
      <c r="SU207" s="501"/>
      <c r="SV207" s="501"/>
      <c r="SW207" s="502"/>
      <c r="SX207" s="503"/>
    </row>
    <row r="208" spans="2:518" ht="42.75" hidden="1" customHeight="1" thickTop="1" thickBot="1">
      <c r="B208" s="577"/>
      <c r="C208" s="578"/>
      <c r="D208" s="579"/>
      <c r="E208" s="580"/>
      <c r="F208" s="581"/>
      <c r="G208" s="582"/>
      <c r="H208" s="595"/>
      <c r="K208" s="577"/>
      <c r="L208" s="767"/>
      <c r="M208" s="579"/>
      <c r="N208" s="580"/>
      <c r="O208" s="768"/>
      <c r="P208" s="582"/>
      <c r="Q208" s="1326"/>
      <c r="R208" s="497"/>
      <c r="S208" s="497"/>
      <c r="T208" s="498"/>
      <c r="U208" s="498"/>
      <c r="V208" s="498"/>
      <c r="W208" s="498"/>
      <c r="X208" s="504"/>
      <c r="Y208" s="500"/>
      <c r="Z208" s="486"/>
      <c r="AA208" s="486"/>
      <c r="AB208" s="577"/>
      <c r="AC208" s="767"/>
      <c r="AD208" s="579"/>
      <c r="AE208" s="580"/>
      <c r="AF208" s="768"/>
      <c r="AG208" s="582"/>
      <c r="AH208" s="1326"/>
      <c r="AI208" s="497"/>
      <c r="AJ208" s="497"/>
      <c r="AK208" s="498"/>
      <c r="AL208" s="498"/>
      <c r="AM208" s="498"/>
      <c r="AN208" s="498"/>
      <c r="AO208" s="504"/>
      <c r="AP208" s="500"/>
      <c r="AQ208" s="486"/>
      <c r="AR208" s="486"/>
      <c r="AS208" s="577"/>
      <c r="AT208" s="767"/>
      <c r="AU208" s="579"/>
      <c r="AV208" s="580"/>
      <c r="AW208" s="768"/>
      <c r="AX208" s="582"/>
      <c r="AY208" s="1326"/>
      <c r="AZ208" s="497"/>
      <c r="BA208" s="497"/>
      <c r="BB208" s="498"/>
      <c r="BC208" s="498"/>
      <c r="BD208" s="498"/>
      <c r="BE208" s="498"/>
      <c r="BF208" s="504"/>
      <c r="BG208" s="500"/>
      <c r="BJ208" s="577"/>
      <c r="BK208" s="767"/>
      <c r="BL208" s="579"/>
      <c r="BM208" s="580"/>
      <c r="BN208" s="768"/>
      <c r="BO208" s="582"/>
      <c r="BP208" s="1326"/>
      <c r="BQ208" s="497"/>
      <c r="BR208" s="497"/>
      <c r="BS208" s="498"/>
      <c r="BT208" s="498"/>
      <c r="BU208" s="498"/>
      <c r="BV208" s="498"/>
      <c r="BW208" s="504"/>
      <c r="BX208" s="500"/>
      <c r="CA208" s="577"/>
      <c r="CB208" s="767"/>
      <c r="CC208" s="579"/>
      <c r="CD208" s="580"/>
      <c r="CE208" s="768"/>
      <c r="CF208" s="582"/>
      <c r="CG208" s="1326"/>
      <c r="CH208" s="497"/>
      <c r="CI208" s="497"/>
      <c r="CJ208" s="498"/>
      <c r="CK208" s="498"/>
      <c r="CL208" s="498"/>
      <c r="CM208" s="498"/>
      <c r="CN208" s="504"/>
      <c r="CO208" s="500"/>
      <c r="CR208" s="577"/>
      <c r="CS208" s="767"/>
      <c r="CT208" s="579"/>
      <c r="CU208" s="580"/>
      <c r="CV208" s="768"/>
      <c r="CW208" s="582"/>
      <c r="CX208" s="1326"/>
      <c r="CY208" s="497"/>
      <c r="CZ208" s="497"/>
      <c r="DA208" s="498"/>
      <c r="DB208" s="498"/>
      <c r="DC208" s="498"/>
      <c r="DD208" s="498"/>
      <c r="DE208" s="504"/>
      <c r="DF208" s="500"/>
      <c r="DI208" s="577"/>
      <c r="DJ208" s="767"/>
      <c r="DK208" s="579"/>
      <c r="DL208" s="580"/>
      <c r="DM208" s="768"/>
      <c r="DN208" s="582"/>
      <c r="DO208" s="1326"/>
      <c r="DP208" s="497"/>
      <c r="DQ208" s="497"/>
      <c r="DR208" s="498"/>
      <c r="DS208" s="498"/>
      <c r="DT208" s="498"/>
      <c r="DU208" s="498"/>
      <c r="DV208" s="504"/>
      <c r="DW208" s="500"/>
      <c r="DZ208" s="577"/>
      <c r="EA208" s="767"/>
      <c r="EB208" s="579"/>
      <c r="EC208" s="580"/>
      <c r="ED208" s="768"/>
      <c r="EE208" s="582"/>
      <c r="EF208" s="1326"/>
      <c r="EG208" s="497"/>
      <c r="EH208" s="497"/>
      <c r="EI208" s="498"/>
      <c r="EJ208" s="498"/>
      <c r="EK208" s="498"/>
      <c r="EL208" s="498"/>
      <c r="EM208" s="504"/>
      <c r="EN208" s="500"/>
      <c r="EQ208" s="665"/>
      <c r="ER208" s="666"/>
      <c r="ES208" s="667"/>
      <c r="ET208" s="668"/>
      <c r="EU208" s="669"/>
      <c r="EV208" s="719"/>
      <c r="EW208" s="1326"/>
      <c r="EX208" s="497" t="e">
        <f t="shared" ref="EX208:EX211" si="5385">IF(EXACT(VLOOKUP(EQ208,OFERTA_0,2,FALSE),ER208),1,0)</f>
        <v>#N/A</v>
      </c>
      <c r="EY208" s="497" t="e">
        <f t="shared" ref="EY208:EY211" si="5386">IF(EXACT(VLOOKUP(EQ208,OFERTA_0,3,FALSE),ES208),1,0)</f>
        <v>#N/A</v>
      </c>
      <c r="EZ208" s="498" t="e">
        <f t="shared" ref="EZ208:EZ211" si="5387">IF(EXACT(VLOOKUP(EQ208,OFERTA_0,4,FALSE),ET208),1,0)</f>
        <v>#N/A</v>
      </c>
      <c r="FA208" s="498">
        <f t="shared" ref="FA208:FA211" si="5388">IF(EU208=0,0,1)</f>
        <v>0</v>
      </c>
      <c r="FB208" s="498">
        <f t="shared" ref="FB208:FB211" si="5389">IF(EV208=0,0,1)</f>
        <v>0</v>
      </c>
      <c r="FC208" s="498" t="e">
        <f t="shared" ref="FC208:FC211" si="5390">PRODUCT(EX208:FB208)</f>
        <v>#N/A</v>
      </c>
      <c r="FD208" s="504">
        <f t="shared" ref="FD208:FD211" si="5391">ROUND(EV208,0)</f>
        <v>0</v>
      </c>
      <c r="FE208" s="500">
        <f t="shared" ref="FE208:FE211" si="5392">EV208-FD208</f>
        <v>0</v>
      </c>
      <c r="FH208" s="665"/>
      <c r="FI208" s="666"/>
      <c r="FJ208" s="667"/>
      <c r="FK208" s="668"/>
      <c r="FL208" s="669"/>
      <c r="FM208" s="719"/>
      <c r="FN208" s="1326"/>
      <c r="FO208" s="497" t="e">
        <f t="shared" ref="FO208:FO211" si="5393">IF(EXACT(VLOOKUP(FH208,OFERTA_0,2,FALSE),FI208),1,0)</f>
        <v>#N/A</v>
      </c>
      <c r="FP208" s="497" t="e">
        <f t="shared" ref="FP208:FP211" si="5394">IF(EXACT(VLOOKUP(FH208,OFERTA_0,3,FALSE),FJ208),1,0)</f>
        <v>#N/A</v>
      </c>
      <c r="FQ208" s="498" t="e">
        <f t="shared" ref="FQ208:FQ211" si="5395">IF(EXACT(VLOOKUP(FH208,OFERTA_0,4,FALSE),FK208),1,0)</f>
        <v>#N/A</v>
      </c>
      <c r="FR208" s="498">
        <f t="shared" ref="FR208:FR211" si="5396">IF(FL208=0,0,1)</f>
        <v>0</v>
      </c>
      <c r="FS208" s="498">
        <f t="shared" ref="FS208:FS211" si="5397">IF(FM208=0,0,1)</f>
        <v>0</v>
      </c>
      <c r="FT208" s="498" t="e">
        <f t="shared" ref="FT208:FT211" si="5398">PRODUCT(FO208:FS208)</f>
        <v>#N/A</v>
      </c>
      <c r="FU208" s="504">
        <f t="shared" ref="FU208:FU211" si="5399">ROUND(FM208,0)</f>
        <v>0</v>
      </c>
      <c r="FV208" s="500">
        <f t="shared" ref="FV208:FV211" si="5400">FM208-FU208</f>
        <v>0</v>
      </c>
      <c r="FY208" s="665"/>
      <c r="FZ208" s="666"/>
      <c r="GA208" s="667"/>
      <c r="GB208" s="668"/>
      <c r="GC208" s="669"/>
      <c r="GD208" s="719"/>
      <c r="GE208" s="1326"/>
      <c r="GF208" s="497" t="e">
        <f t="shared" ref="GF208:GF211" si="5401">IF(EXACT(VLOOKUP(FY208,OFERTA_0,2,FALSE),FZ208),1,0)</f>
        <v>#N/A</v>
      </c>
      <c r="GG208" s="497" t="e">
        <f t="shared" ref="GG208:GG211" si="5402">IF(EXACT(VLOOKUP(FY208,OFERTA_0,3,FALSE),GA208),1,0)</f>
        <v>#N/A</v>
      </c>
      <c r="GH208" s="498" t="e">
        <f t="shared" ref="GH208:GH211" si="5403">IF(EXACT(VLOOKUP(FY208,OFERTA_0,4,FALSE),GB208),1,0)</f>
        <v>#N/A</v>
      </c>
      <c r="GI208" s="498">
        <f t="shared" ref="GI208:GI211" si="5404">IF(GC208=0,0,1)</f>
        <v>0</v>
      </c>
      <c r="GJ208" s="498">
        <f t="shared" ref="GJ208:GJ211" si="5405">IF(GD208=0,0,1)</f>
        <v>0</v>
      </c>
      <c r="GK208" s="498" t="e">
        <f t="shared" ref="GK208:GK211" si="5406">PRODUCT(GF208:GJ208)</f>
        <v>#N/A</v>
      </c>
      <c r="GL208" s="504">
        <f t="shared" ref="GL208:GL211" si="5407">ROUND(GD208,0)</f>
        <v>0</v>
      </c>
      <c r="GM208" s="500">
        <f t="shared" ref="GM208:GM211" si="5408">GD208-GL208</f>
        <v>0</v>
      </c>
      <c r="GP208" s="665"/>
      <c r="GQ208" s="666"/>
      <c r="GR208" s="667"/>
      <c r="GS208" s="668"/>
      <c r="GT208" s="669"/>
      <c r="GU208" s="719"/>
      <c r="GV208" s="1326"/>
      <c r="GW208" s="497" t="e">
        <f t="shared" ref="GW208:GW211" si="5409">IF(EXACT(VLOOKUP(GP208,OFERTA_0,2,FALSE),GQ208),1,0)</f>
        <v>#N/A</v>
      </c>
      <c r="GX208" s="497" t="e">
        <f t="shared" ref="GX208:GX211" si="5410">IF(EXACT(VLOOKUP(GP208,OFERTA_0,3,FALSE),GR208),1,0)</f>
        <v>#N/A</v>
      </c>
      <c r="GY208" s="498" t="e">
        <f t="shared" ref="GY208:GY211" si="5411">IF(EXACT(VLOOKUP(GP208,OFERTA_0,4,FALSE),GS208),1,0)</f>
        <v>#N/A</v>
      </c>
      <c r="GZ208" s="498">
        <f t="shared" ref="GZ208:GZ211" si="5412">IF(GT208=0,0,1)</f>
        <v>0</v>
      </c>
      <c r="HA208" s="498">
        <f t="shared" ref="HA208:HA211" si="5413">IF(GU208=0,0,1)</f>
        <v>0</v>
      </c>
      <c r="HB208" s="498" t="e">
        <f t="shared" ref="HB208:HB211" si="5414">PRODUCT(GW208:HA208)</f>
        <v>#N/A</v>
      </c>
      <c r="HC208" s="504">
        <f t="shared" ref="HC208:HC211" si="5415">ROUND(GU208,0)</f>
        <v>0</v>
      </c>
      <c r="HD208" s="500">
        <f t="shared" ref="HD208:HD211" si="5416">GU208-HC208</f>
        <v>0</v>
      </c>
      <c r="HG208" s="665"/>
      <c r="HH208" s="666"/>
      <c r="HI208" s="667"/>
      <c r="HJ208" s="668"/>
      <c r="HK208" s="669"/>
      <c r="HL208" s="719"/>
      <c r="HM208" s="1326"/>
      <c r="HN208" s="497" t="e">
        <f t="shared" ref="HN208:HN211" si="5417">IF(EXACT(VLOOKUP(HG208,OFERTA_0,2,FALSE),HH208),1,0)</f>
        <v>#N/A</v>
      </c>
      <c r="HO208" s="497" t="e">
        <f t="shared" ref="HO208:HO211" si="5418">IF(EXACT(VLOOKUP(HG208,OFERTA_0,3,FALSE),HI208),1,0)</f>
        <v>#N/A</v>
      </c>
      <c r="HP208" s="498" t="e">
        <f t="shared" ref="HP208:HP211" si="5419">IF(EXACT(VLOOKUP(HG208,OFERTA_0,4,FALSE),HJ208),1,0)</f>
        <v>#N/A</v>
      </c>
      <c r="HQ208" s="498">
        <f t="shared" ref="HQ208:HQ211" si="5420">IF(HK208=0,0,1)</f>
        <v>0</v>
      </c>
      <c r="HR208" s="498">
        <f t="shared" ref="HR208:HR211" si="5421">IF(HL208=0,0,1)</f>
        <v>0</v>
      </c>
      <c r="HS208" s="498" t="e">
        <f t="shared" ref="HS208:HS211" si="5422">PRODUCT(HN208:HR208)</f>
        <v>#N/A</v>
      </c>
      <c r="HT208" s="504">
        <f t="shared" ref="HT208:HT211" si="5423">ROUND(HL208,0)</f>
        <v>0</v>
      </c>
      <c r="HU208" s="500">
        <f t="shared" ref="HU208:HU211" si="5424">HL208-HT208</f>
        <v>0</v>
      </c>
      <c r="HX208" s="665"/>
      <c r="HY208" s="666"/>
      <c r="HZ208" s="667"/>
      <c r="IA208" s="668"/>
      <c r="IB208" s="669"/>
      <c r="IC208" s="719"/>
      <c r="ID208" s="1326"/>
      <c r="IE208" s="497" t="e">
        <f t="shared" ref="IE208:IE211" si="5425">IF(EXACT(VLOOKUP(HX208,OFERTA_0,2,FALSE),HY208),1,0)</f>
        <v>#N/A</v>
      </c>
      <c r="IF208" s="497" t="e">
        <f t="shared" ref="IF208:IF211" si="5426">IF(EXACT(VLOOKUP(HX208,OFERTA_0,3,FALSE),HZ208),1,0)</f>
        <v>#N/A</v>
      </c>
      <c r="IG208" s="498" t="e">
        <f t="shared" ref="IG208:IG211" si="5427">IF(EXACT(VLOOKUP(HX208,OFERTA_0,4,FALSE),IA208),1,0)</f>
        <v>#N/A</v>
      </c>
      <c r="IH208" s="498">
        <f t="shared" ref="IH208:IH211" si="5428">IF(IB208=0,0,1)</f>
        <v>0</v>
      </c>
      <c r="II208" s="498">
        <f t="shared" ref="II208:II211" si="5429">IF(IC208=0,0,1)</f>
        <v>0</v>
      </c>
      <c r="IJ208" s="498" t="e">
        <f t="shared" ref="IJ208:IJ211" si="5430">PRODUCT(IE208:II208)</f>
        <v>#N/A</v>
      </c>
      <c r="IK208" s="504">
        <f t="shared" ref="IK208:IK211" si="5431">ROUND(IC208,0)</f>
        <v>0</v>
      </c>
      <c r="IL208" s="500">
        <f t="shared" ref="IL208:IL211" si="5432">IC208-IK208</f>
        <v>0</v>
      </c>
      <c r="IO208" s="665"/>
      <c r="IP208" s="666"/>
      <c r="IQ208" s="667"/>
      <c r="IR208" s="668"/>
      <c r="IS208" s="669"/>
      <c r="IT208" s="719"/>
      <c r="IU208" s="1326"/>
      <c r="IV208" s="497" t="e">
        <f t="shared" ref="IV208:IV211" si="5433">IF(EXACT(VLOOKUP(IO208,OFERTA_0,2,FALSE),IP208),1,0)</f>
        <v>#N/A</v>
      </c>
      <c r="IW208" s="497" t="e">
        <f t="shared" ref="IW208:IW211" si="5434">IF(EXACT(VLOOKUP(IO208,OFERTA_0,3,FALSE),IQ208),1,0)</f>
        <v>#N/A</v>
      </c>
      <c r="IX208" s="498" t="e">
        <f t="shared" ref="IX208:IX211" si="5435">IF(EXACT(VLOOKUP(IO208,OFERTA_0,4,FALSE),IR208),1,0)</f>
        <v>#N/A</v>
      </c>
      <c r="IY208" s="498">
        <f t="shared" ref="IY208:IY211" si="5436">IF(IS208=0,0,1)</f>
        <v>0</v>
      </c>
      <c r="IZ208" s="498">
        <f t="shared" ref="IZ208:IZ211" si="5437">IF(IT208=0,0,1)</f>
        <v>0</v>
      </c>
      <c r="JA208" s="498" t="e">
        <f t="shared" ref="JA208:JA211" si="5438">PRODUCT(IV208:IZ208)</f>
        <v>#N/A</v>
      </c>
      <c r="JB208" s="504">
        <f t="shared" ref="JB208:JB211" si="5439">ROUND(IT208,0)</f>
        <v>0</v>
      </c>
      <c r="JC208" s="500">
        <f t="shared" ref="JC208:JC211" si="5440">IT208-JB208</f>
        <v>0</v>
      </c>
      <c r="JF208" s="665"/>
      <c r="JG208" s="666"/>
      <c r="JH208" s="667"/>
      <c r="JI208" s="668"/>
      <c r="JJ208" s="669"/>
      <c r="JK208" s="719"/>
      <c r="JL208" s="1326"/>
      <c r="JM208" s="497" t="e">
        <f t="shared" ref="JM208:JM211" si="5441">IF(EXACT(VLOOKUP(JF208,OFERTA_0,2,FALSE),JG208),1,0)</f>
        <v>#N/A</v>
      </c>
      <c r="JN208" s="497" t="e">
        <f t="shared" ref="JN208:JN211" si="5442">IF(EXACT(VLOOKUP(JF208,OFERTA_0,3,FALSE),JH208),1,0)</f>
        <v>#N/A</v>
      </c>
      <c r="JO208" s="498" t="e">
        <f t="shared" ref="JO208:JO211" si="5443">IF(EXACT(VLOOKUP(JF208,OFERTA_0,4,FALSE),JI208),1,0)</f>
        <v>#N/A</v>
      </c>
      <c r="JP208" s="498">
        <f t="shared" ref="JP208:JP211" si="5444">IF(JJ208=0,0,1)</f>
        <v>0</v>
      </c>
      <c r="JQ208" s="498">
        <f t="shared" ref="JQ208:JQ211" si="5445">IF(JK208=0,0,1)</f>
        <v>0</v>
      </c>
      <c r="JR208" s="498" t="e">
        <f t="shared" ref="JR208:JR211" si="5446">PRODUCT(JM208:JQ208)</f>
        <v>#N/A</v>
      </c>
      <c r="JS208" s="504">
        <f t="shared" ref="JS208:JS211" si="5447">ROUND(JK208,0)</f>
        <v>0</v>
      </c>
      <c r="JT208" s="500">
        <f t="shared" ref="JT208:JT211" si="5448">JK208-JS208</f>
        <v>0</v>
      </c>
      <c r="JW208" s="665"/>
      <c r="JX208" s="666"/>
      <c r="JY208" s="667"/>
      <c r="JZ208" s="668"/>
      <c r="KA208" s="669"/>
      <c r="KB208" s="719"/>
      <c r="KC208" s="1326"/>
      <c r="KD208" s="497" t="e">
        <f t="shared" ref="KD208:KD211" si="5449">IF(EXACT(VLOOKUP(JW208,OFERTA_0,2,FALSE),JX208),1,0)</f>
        <v>#N/A</v>
      </c>
      <c r="KE208" s="497" t="e">
        <f t="shared" ref="KE208:KE211" si="5450">IF(EXACT(VLOOKUP(JW208,OFERTA_0,3,FALSE),JY208),1,0)</f>
        <v>#N/A</v>
      </c>
      <c r="KF208" s="498" t="e">
        <f t="shared" ref="KF208:KF211" si="5451">IF(EXACT(VLOOKUP(JW208,OFERTA_0,4,FALSE),JZ208),1,0)</f>
        <v>#N/A</v>
      </c>
      <c r="KG208" s="498">
        <f t="shared" ref="KG208:KG211" si="5452">IF(KA208=0,0,1)</f>
        <v>0</v>
      </c>
      <c r="KH208" s="498">
        <f t="shared" ref="KH208:KH211" si="5453">IF(KB208=0,0,1)</f>
        <v>0</v>
      </c>
      <c r="KI208" s="498" t="e">
        <f t="shared" ref="KI208:KI211" si="5454">PRODUCT(KD208:KH208)</f>
        <v>#N/A</v>
      </c>
      <c r="KJ208" s="504">
        <f t="shared" ref="KJ208:KJ211" si="5455">ROUND(KB208,0)</f>
        <v>0</v>
      </c>
      <c r="KK208" s="500">
        <f t="shared" ref="KK208:KK211" si="5456">KB208-KJ208</f>
        <v>0</v>
      </c>
      <c r="KN208" s="665"/>
      <c r="KO208" s="666"/>
      <c r="KP208" s="667"/>
      <c r="KQ208" s="668"/>
      <c r="KR208" s="669"/>
      <c r="KS208" s="719"/>
      <c r="KT208" s="1326"/>
      <c r="KU208" s="497" t="e">
        <f t="shared" ref="KU208:KU211" si="5457">IF(EXACT(VLOOKUP(KN208,OFERTA_0,2,FALSE),KO208),1,0)</f>
        <v>#N/A</v>
      </c>
      <c r="KV208" s="497" t="e">
        <f t="shared" ref="KV208:KV211" si="5458">IF(EXACT(VLOOKUP(KN208,OFERTA_0,3,FALSE),KP208),1,0)</f>
        <v>#N/A</v>
      </c>
      <c r="KW208" s="498" t="e">
        <f t="shared" ref="KW208:KW211" si="5459">IF(EXACT(VLOOKUP(KN208,OFERTA_0,4,FALSE),KQ208),1,0)</f>
        <v>#N/A</v>
      </c>
      <c r="KX208" s="498">
        <f t="shared" ref="KX208:KX211" si="5460">IF(KR208=0,0,1)</f>
        <v>0</v>
      </c>
      <c r="KY208" s="498">
        <f t="shared" ref="KY208:KY211" si="5461">IF(KS208=0,0,1)</f>
        <v>0</v>
      </c>
      <c r="KZ208" s="498" t="e">
        <f t="shared" ref="KZ208:KZ211" si="5462">PRODUCT(KU208:KY208)</f>
        <v>#N/A</v>
      </c>
      <c r="LA208" s="504">
        <f t="shared" ref="LA208:LA211" si="5463">ROUND(KS208,0)</f>
        <v>0</v>
      </c>
      <c r="LB208" s="500">
        <f t="shared" ref="LB208:LB211" si="5464">KS208-LA208</f>
        <v>0</v>
      </c>
      <c r="LE208" s="665"/>
      <c r="LF208" s="666"/>
      <c r="LG208" s="667"/>
      <c r="LH208" s="668"/>
      <c r="LI208" s="669"/>
      <c r="LJ208" s="719"/>
      <c r="LK208" s="1326"/>
      <c r="LL208" s="497" t="e">
        <f t="shared" ref="LL208:LL211" si="5465">IF(EXACT(VLOOKUP(LE208,OFERTA_0,2,FALSE),LF208),1,0)</f>
        <v>#N/A</v>
      </c>
      <c r="LM208" s="497" t="e">
        <f t="shared" ref="LM208:LM211" si="5466">IF(EXACT(VLOOKUP(LE208,OFERTA_0,3,FALSE),LG208),1,0)</f>
        <v>#N/A</v>
      </c>
      <c r="LN208" s="498" t="e">
        <f t="shared" ref="LN208:LN211" si="5467">IF(EXACT(VLOOKUP(LE208,OFERTA_0,4,FALSE),LH208),1,0)</f>
        <v>#N/A</v>
      </c>
      <c r="LO208" s="498">
        <f t="shared" ref="LO208:LO211" si="5468">IF(LI208=0,0,1)</f>
        <v>0</v>
      </c>
      <c r="LP208" s="498">
        <f t="shared" ref="LP208:LP211" si="5469">IF(LJ208=0,0,1)</f>
        <v>0</v>
      </c>
      <c r="LQ208" s="498" t="e">
        <f t="shared" ref="LQ208:LQ211" si="5470">PRODUCT(LL208:LP208)</f>
        <v>#N/A</v>
      </c>
      <c r="LR208" s="504">
        <f t="shared" ref="LR208:LR211" si="5471">ROUND(LJ208,0)</f>
        <v>0</v>
      </c>
      <c r="LS208" s="500">
        <f t="shared" ref="LS208:LS211" si="5472">LJ208-LR208</f>
        <v>0</v>
      </c>
      <c r="LV208" s="665"/>
      <c r="LW208" s="666"/>
      <c r="LX208" s="667"/>
      <c r="LY208" s="668"/>
      <c r="LZ208" s="669"/>
      <c r="MA208" s="719"/>
      <c r="MB208" s="1326"/>
      <c r="MC208" s="497" t="e">
        <f t="shared" ref="MC208:MC211" si="5473">IF(EXACT(VLOOKUP(LV208,OFERTA_0,2,FALSE),LW208),1,0)</f>
        <v>#N/A</v>
      </c>
      <c r="MD208" s="497" t="e">
        <f t="shared" ref="MD208:MD211" si="5474">IF(EXACT(VLOOKUP(LV208,OFERTA_0,3,FALSE),LX208),1,0)</f>
        <v>#N/A</v>
      </c>
      <c r="ME208" s="498" t="e">
        <f t="shared" ref="ME208:ME211" si="5475">IF(EXACT(VLOOKUP(LV208,OFERTA_0,4,FALSE),LY208),1,0)</f>
        <v>#N/A</v>
      </c>
      <c r="MF208" s="498">
        <f t="shared" ref="MF208:MF211" si="5476">IF(LZ208=0,0,1)</f>
        <v>0</v>
      </c>
      <c r="MG208" s="498">
        <f t="shared" ref="MG208:MG211" si="5477">IF(MA208=0,0,1)</f>
        <v>0</v>
      </c>
      <c r="MH208" s="498" t="e">
        <f t="shared" ref="MH208:MH211" si="5478">PRODUCT(MC208:MG208)</f>
        <v>#N/A</v>
      </c>
      <c r="MI208" s="504">
        <f t="shared" ref="MI208:MI211" si="5479">ROUND(MA208,0)</f>
        <v>0</v>
      </c>
      <c r="MJ208" s="500">
        <f t="shared" ref="MJ208:MJ211" si="5480">MA208-MI208</f>
        <v>0</v>
      </c>
      <c r="MM208" s="665"/>
      <c r="MN208" s="666"/>
      <c r="MO208" s="667"/>
      <c r="MP208" s="668"/>
      <c r="MQ208" s="669"/>
      <c r="MR208" s="719"/>
      <c r="MS208" s="1326"/>
      <c r="MT208" s="497" t="e">
        <f t="shared" ref="MT208:MT211" si="5481">IF(EXACT(VLOOKUP(MM208,OFERTA_0,2,FALSE),MN208),1,0)</f>
        <v>#N/A</v>
      </c>
      <c r="MU208" s="497" t="e">
        <f t="shared" ref="MU208:MU211" si="5482">IF(EXACT(VLOOKUP(MM208,OFERTA_0,3,FALSE),MO208),1,0)</f>
        <v>#N/A</v>
      </c>
      <c r="MV208" s="498" t="e">
        <f t="shared" ref="MV208:MV211" si="5483">IF(EXACT(VLOOKUP(MM208,OFERTA_0,4,FALSE),MP208),1,0)</f>
        <v>#N/A</v>
      </c>
      <c r="MW208" s="498">
        <f t="shared" ref="MW208:MW211" si="5484">IF(MQ208=0,0,1)</f>
        <v>0</v>
      </c>
      <c r="MX208" s="498">
        <f t="shared" ref="MX208:MX211" si="5485">IF(MR208=0,0,1)</f>
        <v>0</v>
      </c>
      <c r="MY208" s="498" t="e">
        <f t="shared" ref="MY208:MY211" si="5486">PRODUCT(MT208:MX208)</f>
        <v>#N/A</v>
      </c>
      <c r="MZ208" s="504">
        <f t="shared" ref="MZ208:MZ211" si="5487">ROUND(MR208,0)</f>
        <v>0</v>
      </c>
      <c r="NA208" s="500">
        <f t="shared" ref="NA208:NA211" si="5488">MR208-MZ208</f>
        <v>0</v>
      </c>
      <c r="ND208" s="665"/>
      <c r="NE208" s="666"/>
      <c r="NF208" s="667"/>
      <c r="NG208" s="668"/>
      <c r="NH208" s="669"/>
      <c r="NI208" s="719"/>
      <c r="NJ208" s="1326"/>
      <c r="NK208" s="497" t="e">
        <f t="shared" ref="NK208:NK211" si="5489">IF(EXACT(VLOOKUP(ND208,OFERTA_0,2,FALSE),NE208),1,0)</f>
        <v>#N/A</v>
      </c>
      <c r="NL208" s="497" t="e">
        <f t="shared" ref="NL208:NL211" si="5490">IF(EXACT(VLOOKUP(ND208,OFERTA_0,3,FALSE),NF208),1,0)</f>
        <v>#N/A</v>
      </c>
      <c r="NM208" s="498" t="e">
        <f t="shared" ref="NM208:NM211" si="5491">IF(EXACT(VLOOKUP(ND208,OFERTA_0,4,FALSE),NG208),1,0)</f>
        <v>#N/A</v>
      </c>
      <c r="NN208" s="498">
        <f t="shared" ref="NN208:NN211" si="5492">IF(NH208=0,0,1)</f>
        <v>0</v>
      </c>
      <c r="NO208" s="498">
        <f t="shared" ref="NO208:NO211" si="5493">IF(NI208=0,0,1)</f>
        <v>0</v>
      </c>
      <c r="NP208" s="498" t="e">
        <f t="shared" ref="NP208:NP211" si="5494">PRODUCT(NK208:NO208)</f>
        <v>#N/A</v>
      </c>
      <c r="NQ208" s="504">
        <f t="shared" ref="NQ208:NQ211" si="5495">ROUND(NI208,0)</f>
        <v>0</v>
      </c>
      <c r="NR208" s="500">
        <f t="shared" ref="NR208:NR211" si="5496">NI208-NQ208</f>
        <v>0</v>
      </c>
      <c r="NU208" s="665"/>
      <c r="NV208" s="666"/>
      <c r="NW208" s="667"/>
      <c r="NX208" s="668"/>
      <c r="NY208" s="669"/>
      <c r="NZ208" s="719"/>
      <c r="OA208" s="1326"/>
      <c r="OB208" s="497" t="e">
        <f t="shared" ref="OB208:OB211" si="5497">IF(EXACT(VLOOKUP(NU208,OFERTA_0,2,FALSE),NV208),1,0)</f>
        <v>#N/A</v>
      </c>
      <c r="OC208" s="497" t="e">
        <f t="shared" ref="OC208:OC211" si="5498">IF(EXACT(VLOOKUP(NU208,OFERTA_0,3,FALSE),NW208),1,0)</f>
        <v>#N/A</v>
      </c>
      <c r="OD208" s="498" t="e">
        <f t="shared" ref="OD208:OD211" si="5499">IF(EXACT(VLOOKUP(NU208,OFERTA_0,4,FALSE),NX208),1,0)</f>
        <v>#N/A</v>
      </c>
      <c r="OE208" s="498">
        <f t="shared" ref="OE208:OE211" si="5500">IF(NY208=0,0,1)</f>
        <v>0</v>
      </c>
      <c r="OF208" s="498">
        <f t="shared" ref="OF208:OF211" si="5501">IF(NZ208=0,0,1)</f>
        <v>0</v>
      </c>
      <c r="OG208" s="498" t="e">
        <f t="shared" ref="OG208:OG211" si="5502">PRODUCT(OB208:OF208)</f>
        <v>#N/A</v>
      </c>
      <c r="OH208" s="504">
        <f t="shared" ref="OH208:OH211" si="5503">ROUND(NZ208,0)</f>
        <v>0</v>
      </c>
      <c r="OI208" s="500">
        <f t="shared" ref="OI208:OI211" si="5504">NZ208-OH208</f>
        <v>0</v>
      </c>
      <c r="OL208" s="665"/>
      <c r="OM208" s="666"/>
      <c r="ON208" s="667"/>
      <c r="OO208" s="668"/>
      <c r="OP208" s="669"/>
      <c r="OQ208" s="719"/>
      <c r="OR208" s="1326"/>
      <c r="OS208" s="497" t="e">
        <f t="shared" ref="OS208:OS211" si="5505">IF(EXACT(VLOOKUP(OL208,OFERTA_0,2,FALSE),OM208),1,0)</f>
        <v>#N/A</v>
      </c>
      <c r="OT208" s="497" t="e">
        <f t="shared" ref="OT208:OT211" si="5506">IF(EXACT(VLOOKUP(OL208,OFERTA_0,3,FALSE),ON208),1,0)</f>
        <v>#N/A</v>
      </c>
      <c r="OU208" s="498" t="e">
        <f t="shared" ref="OU208:OU211" si="5507">IF(EXACT(VLOOKUP(OL208,OFERTA_0,4,FALSE),OO208),1,0)</f>
        <v>#N/A</v>
      </c>
      <c r="OV208" s="498">
        <f t="shared" ref="OV208:OV211" si="5508">IF(OP208=0,0,1)</f>
        <v>0</v>
      </c>
      <c r="OW208" s="498">
        <f t="shared" ref="OW208:OW211" si="5509">IF(OQ208=0,0,1)</f>
        <v>0</v>
      </c>
      <c r="OX208" s="498" t="e">
        <f t="shared" ref="OX208:OX211" si="5510">PRODUCT(OS208:OW208)</f>
        <v>#N/A</v>
      </c>
      <c r="OY208" s="504">
        <f t="shared" ref="OY208:OY211" si="5511">ROUND(OQ208,0)</f>
        <v>0</v>
      </c>
      <c r="OZ208" s="500">
        <f t="shared" ref="OZ208:OZ211" si="5512">OQ208-OY208</f>
        <v>0</v>
      </c>
      <c r="PC208" s="665"/>
      <c r="PD208" s="666"/>
      <c r="PE208" s="667"/>
      <c r="PF208" s="668"/>
      <c r="PG208" s="669"/>
      <c r="PH208" s="719"/>
      <c r="PI208" s="1326"/>
      <c r="PJ208" s="497" t="e">
        <f t="shared" ref="PJ208:PJ211" si="5513">IF(EXACT(VLOOKUP(PC208,OFERTA_0,2,FALSE),PD208),1,0)</f>
        <v>#N/A</v>
      </c>
      <c r="PK208" s="497" t="e">
        <f t="shared" ref="PK208:PK211" si="5514">IF(EXACT(VLOOKUP(PC208,OFERTA_0,3,FALSE),PE208),1,0)</f>
        <v>#N/A</v>
      </c>
      <c r="PL208" s="498" t="e">
        <f t="shared" ref="PL208:PL211" si="5515">IF(EXACT(VLOOKUP(PC208,OFERTA_0,4,FALSE),PF208),1,0)</f>
        <v>#N/A</v>
      </c>
      <c r="PM208" s="498">
        <f t="shared" ref="PM208:PM211" si="5516">IF(PG208=0,0,1)</f>
        <v>0</v>
      </c>
      <c r="PN208" s="498">
        <f t="shared" ref="PN208:PN211" si="5517">IF(PH208=0,0,1)</f>
        <v>0</v>
      </c>
      <c r="PO208" s="498" t="e">
        <f t="shared" ref="PO208:PO211" si="5518">PRODUCT(PJ208:PN208)</f>
        <v>#N/A</v>
      </c>
      <c r="PP208" s="504">
        <f t="shared" ref="PP208:PP211" si="5519">ROUND(PH208,0)</f>
        <v>0</v>
      </c>
      <c r="PQ208" s="500">
        <f t="shared" ref="PQ208:PQ211" si="5520">PH208-PP208</f>
        <v>0</v>
      </c>
      <c r="PT208" s="665"/>
      <c r="PU208" s="666"/>
      <c r="PV208" s="667"/>
      <c r="PW208" s="668"/>
      <c r="PX208" s="669"/>
      <c r="PY208" s="719"/>
      <c r="PZ208" s="1326"/>
      <c r="QA208" s="497" t="e">
        <f t="shared" ref="QA208:QA211" si="5521">IF(EXACT(VLOOKUP(PT208,OFERTA_0,2,FALSE),PU208),1,0)</f>
        <v>#N/A</v>
      </c>
      <c r="QB208" s="497" t="e">
        <f t="shared" ref="QB208:QB211" si="5522">IF(EXACT(VLOOKUP(PT208,OFERTA_0,3,FALSE),PV208),1,0)</f>
        <v>#N/A</v>
      </c>
      <c r="QC208" s="498" t="e">
        <f t="shared" ref="QC208:QC211" si="5523">IF(EXACT(VLOOKUP(PT208,OFERTA_0,4,FALSE),PW208),1,0)</f>
        <v>#N/A</v>
      </c>
      <c r="QD208" s="498">
        <f t="shared" ref="QD208:QD211" si="5524">IF(PX208=0,0,1)</f>
        <v>0</v>
      </c>
      <c r="QE208" s="498">
        <f t="shared" ref="QE208:QE211" si="5525">IF(PY208=0,0,1)</f>
        <v>0</v>
      </c>
      <c r="QF208" s="498" t="e">
        <f t="shared" ref="QF208:QF211" si="5526">PRODUCT(QA208:QE208)</f>
        <v>#N/A</v>
      </c>
      <c r="QG208" s="504">
        <f t="shared" ref="QG208:QG211" si="5527">ROUND(PY208,0)</f>
        <v>0</v>
      </c>
      <c r="QH208" s="500">
        <f t="shared" ref="QH208:QH211" si="5528">PY208-QG208</f>
        <v>0</v>
      </c>
      <c r="QK208" s="665"/>
      <c r="QL208" s="666"/>
      <c r="QM208" s="667"/>
      <c r="QN208" s="668"/>
      <c r="QO208" s="669"/>
      <c r="QP208" s="719"/>
      <c r="QQ208" s="1326"/>
      <c r="QR208" s="497" t="e">
        <f t="shared" ref="QR208:QR211" si="5529">IF(EXACT(VLOOKUP(QK208,OFERTA_0,2,FALSE),QL208),1,0)</f>
        <v>#N/A</v>
      </c>
      <c r="QS208" s="497" t="e">
        <f t="shared" ref="QS208:QS211" si="5530">IF(EXACT(VLOOKUP(QK208,OFERTA_0,3,FALSE),QM208),1,0)</f>
        <v>#N/A</v>
      </c>
      <c r="QT208" s="498" t="e">
        <f t="shared" ref="QT208:QT211" si="5531">IF(EXACT(VLOOKUP(QK208,OFERTA_0,4,FALSE),QN208),1,0)</f>
        <v>#N/A</v>
      </c>
      <c r="QU208" s="498">
        <f t="shared" ref="QU208:QU211" si="5532">IF(QO208=0,0,1)</f>
        <v>0</v>
      </c>
      <c r="QV208" s="498">
        <f t="shared" ref="QV208:QV211" si="5533">IF(QP208=0,0,1)</f>
        <v>0</v>
      </c>
      <c r="QW208" s="498" t="e">
        <f t="shared" ref="QW208:QW211" si="5534">PRODUCT(QR208:QV208)</f>
        <v>#N/A</v>
      </c>
      <c r="QX208" s="504">
        <f t="shared" ref="QX208:QX211" si="5535">ROUND(QP208,0)</f>
        <v>0</v>
      </c>
      <c r="QY208" s="500">
        <f t="shared" ref="QY208:QY211" si="5536">QP208-QX208</f>
        <v>0</v>
      </c>
      <c r="RB208" s="381"/>
      <c r="RC208" s="382"/>
      <c r="RD208" s="383"/>
      <c r="RE208" s="384"/>
      <c r="RF208" s="385"/>
      <c r="RG208" s="386"/>
      <c r="RH208" s="386"/>
      <c r="RI208" s="497"/>
      <c r="RJ208" s="497"/>
      <c r="RK208" s="501"/>
      <c r="RL208" s="501"/>
      <c r="RM208" s="501"/>
      <c r="RN208" s="501"/>
      <c r="RO208" s="502"/>
      <c r="RP208" s="503"/>
      <c r="RS208" s="381"/>
      <c r="RT208" s="382"/>
      <c r="RU208" s="383"/>
      <c r="RV208" s="384"/>
      <c r="RW208" s="385"/>
      <c r="RX208" s="386"/>
      <c r="RY208" s="386"/>
      <c r="RZ208" s="497"/>
      <c r="SA208" s="497"/>
      <c r="SB208" s="501"/>
      <c r="SC208" s="501"/>
      <c r="SD208" s="501"/>
      <c r="SE208" s="501"/>
      <c r="SF208" s="502"/>
      <c r="SG208" s="503"/>
      <c r="SJ208" s="381"/>
      <c r="SK208" s="382"/>
      <c r="SL208" s="383"/>
      <c r="SM208" s="384"/>
      <c r="SN208" s="385"/>
      <c r="SO208" s="386"/>
      <c r="SP208" s="386"/>
      <c r="SQ208" s="497"/>
      <c r="SR208" s="497"/>
      <c r="SS208" s="501"/>
      <c r="ST208" s="501"/>
      <c r="SU208" s="501"/>
      <c r="SV208" s="501"/>
      <c r="SW208" s="502"/>
      <c r="SX208" s="503"/>
    </row>
    <row r="209" spans="2:518" ht="33.75" hidden="1" customHeight="1" thickTop="1" thickBot="1">
      <c r="B209" s="577"/>
      <c r="C209" s="578"/>
      <c r="D209" s="579"/>
      <c r="E209" s="580"/>
      <c r="F209" s="581"/>
      <c r="G209" s="582"/>
      <c r="H209" s="595"/>
      <c r="K209" s="577"/>
      <c r="L209" s="767"/>
      <c r="M209" s="579"/>
      <c r="N209" s="580"/>
      <c r="O209" s="768"/>
      <c r="P209" s="582"/>
      <c r="Q209" s="1326"/>
      <c r="R209" s="497"/>
      <c r="S209" s="497"/>
      <c r="T209" s="498"/>
      <c r="U209" s="498"/>
      <c r="V209" s="498"/>
      <c r="W209" s="498"/>
      <c r="X209" s="504"/>
      <c r="Y209" s="500"/>
      <c r="Z209" s="486"/>
      <c r="AA209" s="486"/>
      <c r="AB209" s="577"/>
      <c r="AC209" s="767"/>
      <c r="AD209" s="579"/>
      <c r="AE209" s="580"/>
      <c r="AF209" s="768"/>
      <c r="AG209" s="582"/>
      <c r="AH209" s="1326"/>
      <c r="AI209" s="497"/>
      <c r="AJ209" s="497"/>
      <c r="AK209" s="498"/>
      <c r="AL209" s="498"/>
      <c r="AM209" s="498"/>
      <c r="AN209" s="498"/>
      <c r="AO209" s="504"/>
      <c r="AP209" s="500"/>
      <c r="AQ209" s="486"/>
      <c r="AR209" s="486"/>
      <c r="AS209" s="577"/>
      <c r="AT209" s="767"/>
      <c r="AU209" s="579"/>
      <c r="AV209" s="580"/>
      <c r="AW209" s="768"/>
      <c r="AX209" s="582"/>
      <c r="AY209" s="1326"/>
      <c r="AZ209" s="497"/>
      <c r="BA209" s="497"/>
      <c r="BB209" s="498"/>
      <c r="BC209" s="498"/>
      <c r="BD209" s="498"/>
      <c r="BE209" s="498"/>
      <c r="BF209" s="504"/>
      <c r="BG209" s="500"/>
      <c r="BJ209" s="577"/>
      <c r="BK209" s="767"/>
      <c r="BL209" s="579"/>
      <c r="BM209" s="580"/>
      <c r="BN209" s="768"/>
      <c r="BO209" s="582"/>
      <c r="BP209" s="1326"/>
      <c r="BQ209" s="497"/>
      <c r="BR209" s="497"/>
      <c r="BS209" s="498"/>
      <c r="BT209" s="498"/>
      <c r="BU209" s="498"/>
      <c r="BV209" s="498"/>
      <c r="BW209" s="504"/>
      <c r="BX209" s="500"/>
      <c r="CA209" s="577"/>
      <c r="CB209" s="767"/>
      <c r="CC209" s="579"/>
      <c r="CD209" s="580"/>
      <c r="CE209" s="768"/>
      <c r="CF209" s="582"/>
      <c r="CG209" s="1326"/>
      <c r="CH209" s="497"/>
      <c r="CI209" s="497"/>
      <c r="CJ209" s="498"/>
      <c r="CK209" s="498"/>
      <c r="CL209" s="498"/>
      <c r="CM209" s="498"/>
      <c r="CN209" s="504"/>
      <c r="CO209" s="500"/>
      <c r="CR209" s="577"/>
      <c r="CS209" s="767"/>
      <c r="CT209" s="579"/>
      <c r="CU209" s="580"/>
      <c r="CV209" s="768"/>
      <c r="CW209" s="582"/>
      <c r="CX209" s="1326"/>
      <c r="CY209" s="497"/>
      <c r="CZ209" s="497"/>
      <c r="DA209" s="498"/>
      <c r="DB209" s="498"/>
      <c r="DC209" s="498"/>
      <c r="DD209" s="498"/>
      <c r="DE209" s="504"/>
      <c r="DF209" s="500"/>
      <c r="DI209" s="577"/>
      <c r="DJ209" s="767"/>
      <c r="DK209" s="579"/>
      <c r="DL209" s="580"/>
      <c r="DM209" s="768"/>
      <c r="DN209" s="582"/>
      <c r="DO209" s="1326"/>
      <c r="DP209" s="497"/>
      <c r="DQ209" s="497"/>
      <c r="DR209" s="498"/>
      <c r="DS209" s="498"/>
      <c r="DT209" s="498"/>
      <c r="DU209" s="498"/>
      <c r="DV209" s="504"/>
      <c r="DW209" s="500"/>
      <c r="DZ209" s="577"/>
      <c r="EA209" s="767"/>
      <c r="EB209" s="579"/>
      <c r="EC209" s="580"/>
      <c r="ED209" s="768"/>
      <c r="EE209" s="582"/>
      <c r="EF209" s="1326"/>
      <c r="EG209" s="497"/>
      <c r="EH209" s="497"/>
      <c r="EI209" s="498"/>
      <c r="EJ209" s="498"/>
      <c r="EK209" s="498"/>
      <c r="EL209" s="498"/>
      <c r="EM209" s="504"/>
      <c r="EN209" s="500"/>
      <c r="EQ209" s="665"/>
      <c r="ER209" s="666"/>
      <c r="ES209" s="667"/>
      <c r="ET209" s="668"/>
      <c r="EU209" s="669"/>
      <c r="EV209" s="719"/>
      <c r="EW209" s="1326"/>
      <c r="EX209" s="497" t="e">
        <f t="shared" si="5385"/>
        <v>#N/A</v>
      </c>
      <c r="EY209" s="497" t="e">
        <f t="shared" si="5386"/>
        <v>#N/A</v>
      </c>
      <c r="EZ209" s="498" t="e">
        <f t="shared" si="5387"/>
        <v>#N/A</v>
      </c>
      <c r="FA209" s="498">
        <f t="shared" si="5388"/>
        <v>0</v>
      </c>
      <c r="FB209" s="498">
        <f t="shared" si="5389"/>
        <v>0</v>
      </c>
      <c r="FC209" s="498" t="e">
        <f t="shared" si="5390"/>
        <v>#N/A</v>
      </c>
      <c r="FD209" s="504">
        <f t="shared" si="5391"/>
        <v>0</v>
      </c>
      <c r="FE209" s="500">
        <f t="shared" si="5392"/>
        <v>0</v>
      </c>
      <c r="FH209" s="665"/>
      <c r="FI209" s="666"/>
      <c r="FJ209" s="667"/>
      <c r="FK209" s="668"/>
      <c r="FL209" s="669"/>
      <c r="FM209" s="719"/>
      <c r="FN209" s="1326"/>
      <c r="FO209" s="497" t="e">
        <f t="shared" si="5393"/>
        <v>#N/A</v>
      </c>
      <c r="FP209" s="497" t="e">
        <f t="shared" si="5394"/>
        <v>#N/A</v>
      </c>
      <c r="FQ209" s="498" t="e">
        <f t="shared" si="5395"/>
        <v>#N/A</v>
      </c>
      <c r="FR209" s="498">
        <f t="shared" si="5396"/>
        <v>0</v>
      </c>
      <c r="FS209" s="498">
        <f t="shared" si="5397"/>
        <v>0</v>
      </c>
      <c r="FT209" s="498" t="e">
        <f t="shared" si="5398"/>
        <v>#N/A</v>
      </c>
      <c r="FU209" s="504">
        <f t="shared" si="5399"/>
        <v>0</v>
      </c>
      <c r="FV209" s="500">
        <f t="shared" si="5400"/>
        <v>0</v>
      </c>
      <c r="FY209" s="665"/>
      <c r="FZ209" s="666"/>
      <c r="GA209" s="667"/>
      <c r="GB209" s="668"/>
      <c r="GC209" s="669"/>
      <c r="GD209" s="719"/>
      <c r="GE209" s="1326"/>
      <c r="GF209" s="497" t="e">
        <f t="shared" si="5401"/>
        <v>#N/A</v>
      </c>
      <c r="GG209" s="497" t="e">
        <f t="shared" si="5402"/>
        <v>#N/A</v>
      </c>
      <c r="GH209" s="498" t="e">
        <f t="shared" si="5403"/>
        <v>#N/A</v>
      </c>
      <c r="GI209" s="498">
        <f t="shared" si="5404"/>
        <v>0</v>
      </c>
      <c r="GJ209" s="498">
        <f t="shared" si="5405"/>
        <v>0</v>
      </c>
      <c r="GK209" s="498" t="e">
        <f t="shared" si="5406"/>
        <v>#N/A</v>
      </c>
      <c r="GL209" s="504">
        <f t="shared" si="5407"/>
        <v>0</v>
      </c>
      <c r="GM209" s="500">
        <f t="shared" si="5408"/>
        <v>0</v>
      </c>
      <c r="GP209" s="665"/>
      <c r="GQ209" s="666"/>
      <c r="GR209" s="667"/>
      <c r="GS209" s="668"/>
      <c r="GT209" s="669"/>
      <c r="GU209" s="719"/>
      <c r="GV209" s="1326"/>
      <c r="GW209" s="497" t="e">
        <f t="shared" si="5409"/>
        <v>#N/A</v>
      </c>
      <c r="GX209" s="497" t="e">
        <f t="shared" si="5410"/>
        <v>#N/A</v>
      </c>
      <c r="GY209" s="498" t="e">
        <f t="shared" si="5411"/>
        <v>#N/A</v>
      </c>
      <c r="GZ209" s="498">
        <f t="shared" si="5412"/>
        <v>0</v>
      </c>
      <c r="HA209" s="498">
        <f t="shared" si="5413"/>
        <v>0</v>
      </c>
      <c r="HB209" s="498" t="e">
        <f t="shared" si="5414"/>
        <v>#N/A</v>
      </c>
      <c r="HC209" s="504">
        <f t="shared" si="5415"/>
        <v>0</v>
      </c>
      <c r="HD209" s="500">
        <f t="shared" si="5416"/>
        <v>0</v>
      </c>
      <c r="HG209" s="665"/>
      <c r="HH209" s="666"/>
      <c r="HI209" s="667"/>
      <c r="HJ209" s="668"/>
      <c r="HK209" s="669"/>
      <c r="HL209" s="719"/>
      <c r="HM209" s="1326"/>
      <c r="HN209" s="497" t="e">
        <f t="shared" si="5417"/>
        <v>#N/A</v>
      </c>
      <c r="HO209" s="497" t="e">
        <f t="shared" si="5418"/>
        <v>#N/A</v>
      </c>
      <c r="HP209" s="498" t="e">
        <f t="shared" si="5419"/>
        <v>#N/A</v>
      </c>
      <c r="HQ209" s="498">
        <f t="shared" si="5420"/>
        <v>0</v>
      </c>
      <c r="HR209" s="498">
        <f t="shared" si="5421"/>
        <v>0</v>
      </c>
      <c r="HS209" s="498" t="e">
        <f t="shared" si="5422"/>
        <v>#N/A</v>
      </c>
      <c r="HT209" s="504">
        <f t="shared" si="5423"/>
        <v>0</v>
      </c>
      <c r="HU209" s="500">
        <f t="shared" si="5424"/>
        <v>0</v>
      </c>
      <c r="HX209" s="665"/>
      <c r="HY209" s="666"/>
      <c r="HZ209" s="667"/>
      <c r="IA209" s="668"/>
      <c r="IB209" s="669"/>
      <c r="IC209" s="719"/>
      <c r="ID209" s="1326"/>
      <c r="IE209" s="497" t="e">
        <f t="shared" si="5425"/>
        <v>#N/A</v>
      </c>
      <c r="IF209" s="497" t="e">
        <f t="shared" si="5426"/>
        <v>#N/A</v>
      </c>
      <c r="IG209" s="498" t="e">
        <f t="shared" si="5427"/>
        <v>#N/A</v>
      </c>
      <c r="IH209" s="498">
        <f t="shared" si="5428"/>
        <v>0</v>
      </c>
      <c r="II209" s="498">
        <f t="shared" si="5429"/>
        <v>0</v>
      </c>
      <c r="IJ209" s="498" t="e">
        <f t="shared" si="5430"/>
        <v>#N/A</v>
      </c>
      <c r="IK209" s="504">
        <f t="shared" si="5431"/>
        <v>0</v>
      </c>
      <c r="IL209" s="500">
        <f t="shared" si="5432"/>
        <v>0</v>
      </c>
      <c r="IO209" s="665"/>
      <c r="IP209" s="666"/>
      <c r="IQ209" s="667"/>
      <c r="IR209" s="668"/>
      <c r="IS209" s="669"/>
      <c r="IT209" s="719"/>
      <c r="IU209" s="1326"/>
      <c r="IV209" s="497" t="e">
        <f t="shared" si="5433"/>
        <v>#N/A</v>
      </c>
      <c r="IW209" s="497" t="e">
        <f t="shared" si="5434"/>
        <v>#N/A</v>
      </c>
      <c r="IX209" s="498" t="e">
        <f t="shared" si="5435"/>
        <v>#N/A</v>
      </c>
      <c r="IY209" s="498">
        <f t="shared" si="5436"/>
        <v>0</v>
      </c>
      <c r="IZ209" s="498">
        <f t="shared" si="5437"/>
        <v>0</v>
      </c>
      <c r="JA209" s="498" t="e">
        <f t="shared" si="5438"/>
        <v>#N/A</v>
      </c>
      <c r="JB209" s="504">
        <f t="shared" si="5439"/>
        <v>0</v>
      </c>
      <c r="JC209" s="500">
        <f t="shared" si="5440"/>
        <v>0</v>
      </c>
      <c r="JF209" s="665"/>
      <c r="JG209" s="666"/>
      <c r="JH209" s="667"/>
      <c r="JI209" s="668"/>
      <c r="JJ209" s="669"/>
      <c r="JK209" s="719"/>
      <c r="JL209" s="1326"/>
      <c r="JM209" s="497" t="e">
        <f t="shared" si="5441"/>
        <v>#N/A</v>
      </c>
      <c r="JN209" s="497" t="e">
        <f t="shared" si="5442"/>
        <v>#N/A</v>
      </c>
      <c r="JO209" s="498" t="e">
        <f t="shared" si="5443"/>
        <v>#N/A</v>
      </c>
      <c r="JP209" s="498">
        <f t="shared" si="5444"/>
        <v>0</v>
      </c>
      <c r="JQ209" s="498">
        <f t="shared" si="5445"/>
        <v>0</v>
      </c>
      <c r="JR209" s="498" t="e">
        <f t="shared" si="5446"/>
        <v>#N/A</v>
      </c>
      <c r="JS209" s="504">
        <f t="shared" si="5447"/>
        <v>0</v>
      </c>
      <c r="JT209" s="500">
        <f t="shared" si="5448"/>
        <v>0</v>
      </c>
      <c r="JW209" s="665"/>
      <c r="JX209" s="666"/>
      <c r="JY209" s="667"/>
      <c r="JZ209" s="668"/>
      <c r="KA209" s="669"/>
      <c r="KB209" s="719"/>
      <c r="KC209" s="1326"/>
      <c r="KD209" s="497" t="e">
        <f t="shared" si="5449"/>
        <v>#N/A</v>
      </c>
      <c r="KE209" s="497" t="e">
        <f t="shared" si="5450"/>
        <v>#N/A</v>
      </c>
      <c r="KF209" s="498" t="e">
        <f t="shared" si="5451"/>
        <v>#N/A</v>
      </c>
      <c r="KG209" s="498">
        <f t="shared" si="5452"/>
        <v>0</v>
      </c>
      <c r="KH209" s="498">
        <f t="shared" si="5453"/>
        <v>0</v>
      </c>
      <c r="KI209" s="498" t="e">
        <f t="shared" si="5454"/>
        <v>#N/A</v>
      </c>
      <c r="KJ209" s="504">
        <f t="shared" si="5455"/>
        <v>0</v>
      </c>
      <c r="KK209" s="500">
        <f t="shared" si="5456"/>
        <v>0</v>
      </c>
      <c r="KN209" s="665"/>
      <c r="KO209" s="666"/>
      <c r="KP209" s="667"/>
      <c r="KQ209" s="668"/>
      <c r="KR209" s="669"/>
      <c r="KS209" s="719"/>
      <c r="KT209" s="1326"/>
      <c r="KU209" s="497" t="e">
        <f t="shared" si="5457"/>
        <v>#N/A</v>
      </c>
      <c r="KV209" s="497" t="e">
        <f t="shared" si="5458"/>
        <v>#N/A</v>
      </c>
      <c r="KW209" s="498" t="e">
        <f t="shared" si="5459"/>
        <v>#N/A</v>
      </c>
      <c r="KX209" s="498">
        <f t="shared" si="5460"/>
        <v>0</v>
      </c>
      <c r="KY209" s="498">
        <f t="shared" si="5461"/>
        <v>0</v>
      </c>
      <c r="KZ209" s="498" t="e">
        <f t="shared" si="5462"/>
        <v>#N/A</v>
      </c>
      <c r="LA209" s="504">
        <f t="shared" si="5463"/>
        <v>0</v>
      </c>
      <c r="LB209" s="500">
        <f t="shared" si="5464"/>
        <v>0</v>
      </c>
      <c r="LE209" s="665"/>
      <c r="LF209" s="666"/>
      <c r="LG209" s="667"/>
      <c r="LH209" s="668"/>
      <c r="LI209" s="669"/>
      <c r="LJ209" s="719"/>
      <c r="LK209" s="1326"/>
      <c r="LL209" s="497" t="e">
        <f t="shared" si="5465"/>
        <v>#N/A</v>
      </c>
      <c r="LM209" s="497" t="e">
        <f t="shared" si="5466"/>
        <v>#N/A</v>
      </c>
      <c r="LN209" s="498" t="e">
        <f t="shared" si="5467"/>
        <v>#N/A</v>
      </c>
      <c r="LO209" s="498">
        <f t="shared" si="5468"/>
        <v>0</v>
      </c>
      <c r="LP209" s="498">
        <f t="shared" si="5469"/>
        <v>0</v>
      </c>
      <c r="LQ209" s="498" t="e">
        <f t="shared" si="5470"/>
        <v>#N/A</v>
      </c>
      <c r="LR209" s="504">
        <f t="shared" si="5471"/>
        <v>0</v>
      </c>
      <c r="LS209" s="500">
        <f t="shared" si="5472"/>
        <v>0</v>
      </c>
      <c r="LV209" s="665"/>
      <c r="LW209" s="666"/>
      <c r="LX209" s="667"/>
      <c r="LY209" s="668"/>
      <c r="LZ209" s="669"/>
      <c r="MA209" s="719"/>
      <c r="MB209" s="1326"/>
      <c r="MC209" s="497" t="e">
        <f t="shared" si="5473"/>
        <v>#N/A</v>
      </c>
      <c r="MD209" s="497" t="e">
        <f t="shared" si="5474"/>
        <v>#N/A</v>
      </c>
      <c r="ME209" s="498" t="e">
        <f t="shared" si="5475"/>
        <v>#N/A</v>
      </c>
      <c r="MF209" s="498">
        <f t="shared" si="5476"/>
        <v>0</v>
      </c>
      <c r="MG209" s="498">
        <f t="shared" si="5477"/>
        <v>0</v>
      </c>
      <c r="MH209" s="498" t="e">
        <f t="shared" si="5478"/>
        <v>#N/A</v>
      </c>
      <c r="MI209" s="504">
        <f t="shared" si="5479"/>
        <v>0</v>
      </c>
      <c r="MJ209" s="500">
        <f t="shared" si="5480"/>
        <v>0</v>
      </c>
      <c r="MM209" s="665"/>
      <c r="MN209" s="666"/>
      <c r="MO209" s="667"/>
      <c r="MP209" s="668"/>
      <c r="MQ209" s="669"/>
      <c r="MR209" s="719"/>
      <c r="MS209" s="1326"/>
      <c r="MT209" s="497" t="e">
        <f t="shared" si="5481"/>
        <v>#N/A</v>
      </c>
      <c r="MU209" s="497" t="e">
        <f t="shared" si="5482"/>
        <v>#N/A</v>
      </c>
      <c r="MV209" s="498" t="e">
        <f t="shared" si="5483"/>
        <v>#N/A</v>
      </c>
      <c r="MW209" s="498">
        <f t="shared" si="5484"/>
        <v>0</v>
      </c>
      <c r="MX209" s="498">
        <f t="shared" si="5485"/>
        <v>0</v>
      </c>
      <c r="MY209" s="498" t="e">
        <f t="shared" si="5486"/>
        <v>#N/A</v>
      </c>
      <c r="MZ209" s="504">
        <f t="shared" si="5487"/>
        <v>0</v>
      </c>
      <c r="NA209" s="500">
        <f t="shared" si="5488"/>
        <v>0</v>
      </c>
      <c r="ND209" s="665"/>
      <c r="NE209" s="666"/>
      <c r="NF209" s="667"/>
      <c r="NG209" s="668"/>
      <c r="NH209" s="669"/>
      <c r="NI209" s="719"/>
      <c r="NJ209" s="1326"/>
      <c r="NK209" s="497" t="e">
        <f t="shared" si="5489"/>
        <v>#N/A</v>
      </c>
      <c r="NL209" s="497" t="e">
        <f t="shared" si="5490"/>
        <v>#N/A</v>
      </c>
      <c r="NM209" s="498" t="e">
        <f t="shared" si="5491"/>
        <v>#N/A</v>
      </c>
      <c r="NN209" s="498">
        <f t="shared" si="5492"/>
        <v>0</v>
      </c>
      <c r="NO209" s="498">
        <f t="shared" si="5493"/>
        <v>0</v>
      </c>
      <c r="NP209" s="498" t="e">
        <f t="shared" si="5494"/>
        <v>#N/A</v>
      </c>
      <c r="NQ209" s="504">
        <f t="shared" si="5495"/>
        <v>0</v>
      </c>
      <c r="NR209" s="500">
        <f t="shared" si="5496"/>
        <v>0</v>
      </c>
      <c r="NU209" s="665"/>
      <c r="NV209" s="666"/>
      <c r="NW209" s="667"/>
      <c r="NX209" s="668"/>
      <c r="NY209" s="669"/>
      <c r="NZ209" s="719"/>
      <c r="OA209" s="1326"/>
      <c r="OB209" s="497" t="e">
        <f t="shared" si="5497"/>
        <v>#N/A</v>
      </c>
      <c r="OC209" s="497" t="e">
        <f t="shared" si="5498"/>
        <v>#N/A</v>
      </c>
      <c r="OD209" s="498" t="e">
        <f t="shared" si="5499"/>
        <v>#N/A</v>
      </c>
      <c r="OE209" s="498">
        <f t="shared" si="5500"/>
        <v>0</v>
      </c>
      <c r="OF209" s="498">
        <f t="shared" si="5501"/>
        <v>0</v>
      </c>
      <c r="OG209" s="498" t="e">
        <f t="shared" si="5502"/>
        <v>#N/A</v>
      </c>
      <c r="OH209" s="504">
        <f t="shared" si="5503"/>
        <v>0</v>
      </c>
      <c r="OI209" s="500">
        <f t="shared" si="5504"/>
        <v>0</v>
      </c>
      <c r="OL209" s="665"/>
      <c r="OM209" s="666"/>
      <c r="ON209" s="667"/>
      <c r="OO209" s="668"/>
      <c r="OP209" s="669"/>
      <c r="OQ209" s="719"/>
      <c r="OR209" s="1326"/>
      <c r="OS209" s="497" t="e">
        <f t="shared" si="5505"/>
        <v>#N/A</v>
      </c>
      <c r="OT209" s="497" t="e">
        <f t="shared" si="5506"/>
        <v>#N/A</v>
      </c>
      <c r="OU209" s="498" t="e">
        <f t="shared" si="5507"/>
        <v>#N/A</v>
      </c>
      <c r="OV209" s="498">
        <f t="shared" si="5508"/>
        <v>0</v>
      </c>
      <c r="OW209" s="498">
        <f t="shared" si="5509"/>
        <v>0</v>
      </c>
      <c r="OX209" s="498" t="e">
        <f t="shared" si="5510"/>
        <v>#N/A</v>
      </c>
      <c r="OY209" s="504">
        <f t="shared" si="5511"/>
        <v>0</v>
      </c>
      <c r="OZ209" s="500">
        <f t="shared" si="5512"/>
        <v>0</v>
      </c>
      <c r="PC209" s="665"/>
      <c r="PD209" s="666"/>
      <c r="PE209" s="667"/>
      <c r="PF209" s="668"/>
      <c r="PG209" s="669"/>
      <c r="PH209" s="719"/>
      <c r="PI209" s="1326"/>
      <c r="PJ209" s="497" t="e">
        <f t="shared" si="5513"/>
        <v>#N/A</v>
      </c>
      <c r="PK209" s="497" t="e">
        <f t="shared" si="5514"/>
        <v>#N/A</v>
      </c>
      <c r="PL209" s="498" t="e">
        <f t="shared" si="5515"/>
        <v>#N/A</v>
      </c>
      <c r="PM209" s="498">
        <f t="shared" si="5516"/>
        <v>0</v>
      </c>
      <c r="PN209" s="498">
        <f t="shared" si="5517"/>
        <v>0</v>
      </c>
      <c r="PO209" s="498" t="e">
        <f t="shared" si="5518"/>
        <v>#N/A</v>
      </c>
      <c r="PP209" s="504">
        <f t="shared" si="5519"/>
        <v>0</v>
      </c>
      <c r="PQ209" s="500">
        <f t="shared" si="5520"/>
        <v>0</v>
      </c>
      <c r="PT209" s="665"/>
      <c r="PU209" s="666"/>
      <c r="PV209" s="667"/>
      <c r="PW209" s="668"/>
      <c r="PX209" s="669"/>
      <c r="PY209" s="719"/>
      <c r="PZ209" s="1326"/>
      <c r="QA209" s="497" t="e">
        <f t="shared" si="5521"/>
        <v>#N/A</v>
      </c>
      <c r="QB209" s="497" t="e">
        <f t="shared" si="5522"/>
        <v>#N/A</v>
      </c>
      <c r="QC209" s="498" t="e">
        <f t="shared" si="5523"/>
        <v>#N/A</v>
      </c>
      <c r="QD209" s="498">
        <f t="shared" si="5524"/>
        <v>0</v>
      </c>
      <c r="QE209" s="498">
        <f t="shared" si="5525"/>
        <v>0</v>
      </c>
      <c r="QF209" s="498" t="e">
        <f t="shared" si="5526"/>
        <v>#N/A</v>
      </c>
      <c r="QG209" s="504">
        <f t="shared" si="5527"/>
        <v>0</v>
      </c>
      <c r="QH209" s="500">
        <f t="shared" si="5528"/>
        <v>0</v>
      </c>
      <c r="QK209" s="665"/>
      <c r="QL209" s="666"/>
      <c r="QM209" s="667"/>
      <c r="QN209" s="668"/>
      <c r="QO209" s="669"/>
      <c r="QP209" s="719"/>
      <c r="QQ209" s="1326"/>
      <c r="QR209" s="497" t="e">
        <f t="shared" si="5529"/>
        <v>#N/A</v>
      </c>
      <c r="QS209" s="497" t="e">
        <f t="shared" si="5530"/>
        <v>#N/A</v>
      </c>
      <c r="QT209" s="498" t="e">
        <f t="shared" si="5531"/>
        <v>#N/A</v>
      </c>
      <c r="QU209" s="498">
        <f t="shared" si="5532"/>
        <v>0</v>
      </c>
      <c r="QV209" s="498">
        <f t="shared" si="5533"/>
        <v>0</v>
      </c>
      <c r="QW209" s="498" t="e">
        <f t="shared" si="5534"/>
        <v>#N/A</v>
      </c>
      <c r="QX209" s="504">
        <f t="shared" si="5535"/>
        <v>0</v>
      </c>
      <c r="QY209" s="500">
        <f t="shared" si="5536"/>
        <v>0</v>
      </c>
      <c r="RB209" s="381"/>
      <c r="RC209" s="382"/>
      <c r="RD209" s="383"/>
      <c r="RE209" s="384"/>
      <c r="RF209" s="385"/>
      <c r="RG209" s="386"/>
      <c r="RH209" s="386"/>
      <c r="RI209" s="497"/>
      <c r="RJ209" s="497"/>
      <c r="RK209" s="501"/>
      <c r="RL209" s="501"/>
      <c r="RM209" s="501"/>
      <c r="RN209" s="501"/>
      <c r="RO209" s="502"/>
      <c r="RP209" s="503"/>
      <c r="RS209" s="381"/>
      <c r="RT209" s="382"/>
      <c r="RU209" s="383"/>
      <c r="RV209" s="384"/>
      <c r="RW209" s="385"/>
      <c r="RX209" s="386"/>
      <c r="RY209" s="386"/>
      <c r="RZ209" s="497"/>
      <c r="SA209" s="497"/>
      <c r="SB209" s="501"/>
      <c r="SC209" s="501"/>
      <c r="SD209" s="501"/>
      <c r="SE209" s="501"/>
      <c r="SF209" s="502"/>
      <c r="SG209" s="503"/>
      <c r="SJ209" s="381"/>
      <c r="SK209" s="382"/>
      <c r="SL209" s="383"/>
      <c r="SM209" s="384"/>
      <c r="SN209" s="385"/>
      <c r="SO209" s="386"/>
      <c r="SP209" s="386"/>
      <c r="SQ209" s="497"/>
      <c r="SR209" s="497"/>
      <c r="SS209" s="501"/>
      <c r="ST209" s="501"/>
      <c r="SU209" s="501"/>
      <c r="SV209" s="501"/>
      <c r="SW209" s="502"/>
      <c r="SX209" s="503"/>
    </row>
    <row r="210" spans="2:518" ht="53.25" hidden="1" customHeight="1" thickTop="1" thickBot="1">
      <c r="B210" s="577"/>
      <c r="C210" s="578"/>
      <c r="D210" s="579"/>
      <c r="E210" s="580"/>
      <c r="F210" s="581"/>
      <c r="G210" s="582"/>
      <c r="H210" s="595"/>
      <c r="K210" s="577"/>
      <c r="L210" s="767"/>
      <c r="M210" s="579"/>
      <c r="N210" s="580"/>
      <c r="O210" s="768"/>
      <c r="P210" s="582"/>
      <c r="Q210" s="1326"/>
      <c r="R210" s="497"/>
      <c r="S210" s="497"/>
      <c r="T210" s="498"/>
      <c r="U210" s="498"/>
      <c r="V210" s="498"/>
      <c r="W210" s="498"/>
      <c r="X210" s="504"/>
      <c r="Y210" s="500"/>
      <c r="Z210" s="486"/>
      <c r="AA210" s="486"/>
      <c r="AB210" s="577"/>
      <c r="AC210" s="767"/>
      <c r="AD210" s="579"/>
      <c r="AE210" s="580"/>
      <c r="AF210" s="768"/>
      <c r="AG210" s="582"/>
      <c r="AH210" s="1326"/>
      <c r="AI210" s="497"/>
      <c r="AJ210" s="497"/>
      <c r="AK210" s="498"/>
      <c r="AL210" s="498"/>
      <c r="AM210" s="498"/>
      <c r="AN210" s="498"/>
      <c r="AO210" s="504"/>
      <c r="AP210" s="500"/>
      <c r="AQ210" s="486"/>
      <c r="AR210" s="486"/>
      <c r="AS210" s="577"/>
      <c r="AT210" s="767"/>
      <c r="AU210" s="579"/>
      <c r="AV210" s="580"/>
      <c r="AW210" s="768"/>
      <c r="AX210" s="582"/>
      <c r="AY210" s="1326"/>
      <c r="AZ210" s="497"/>
      <c r="BA210" s="497"/>
      <c r="BB210" s="498"/>
      <c r="BC210" s="498"/>
      <c r="BD210" s="498"/>
      <c r="BE210" s="498"/>
      <c r="BF210" s="504"/>
      <c r="BG210" s="500"/>
      <c r="BJ210" s="577"/>
      <c r="BK210" s="767"/>
      <c r="BL210" s="579"/>
      <c r="BM210" s="580"/>
      <c r="BN210" s="768"/>
      <c r="BO210" s="582"/>
      <c r="BP210" s="1326"/>
      <c r="BQ210" s="497"/>
      <c r="BR210" s="497"/>
      <c r="BS210" s="498"/>
      <c r="BT210" s="498"/>
      <c r="BU210" s="498"/>
      <c r="BV210" s="498"/>
      <c r="BW210" s="504"/>
      <c r="BX210" s="500"/>
      <c r="CA210" s="577"/>
      <c r="CB210" s="767"/>
      <c r="CC210" s="579"/>
      <c r="CD210" s="580"/>
      <c r="CE210" s="768"/>
      <c r="CF210" s="582"/>
      <c r="CG210" s="1326"/>
      <c r="CH210" s="497"/>
      <c r="CI210" s="497"/>
      <c r="CJ210" s="498"/>
      <c r="CK210" s="498"/>
      <c r="CL210" s="498"/>
      <c r="CM210" s="498"/>
      <c r="CN210" s="504"/>
      <c r="CO210" s="500"/>
      <c r="CR210" s="577"/>
      <c r="CS210" s="767"/>
      <c r="CT210" s="579"/>
      <c r="CU210" s="580"/>
      <c r="CV210" s="768"/>
      <c r="CW210" s="582"/>
      <c r="CX210" s="1326"/>
      <c r="CY210" s="497"/>
      <c r="CZ210" s="497"/>
      <c r="DA210" s="498"/>
      <c r="DB210" s="498"/>
      <c r="DC210" s="498"/>
      <c r="DD210" s="498"/>
      <c r="DE210" s="504"/>
      <c r="DF210" s="500"/>
      <c r="DI210" s="577"/>
      <c r="DJ210" s="767"/>
      <c r="DK210" s="579"/>
      <c r="DL210" s="580"/>
      <c r="DM210" s="768"/>
      <c r="DN210" s="582"/>
      <c r="DO210" s="1326"/>
      <c r="DP210" s="497"/>
      <c r="DQ210" s="497"/>
      <c r="DR210" s="498"/>
      <c r="DS210" s="498"/>
      <c r="DT210" s="498"/>
      <c r="DU210" s="498"/>
      <c r="DV210" s="504"/>
      <c r="DW210" s="500"/>
      <c r="DZ210" s="577"/>
      <c r="EA210" s="767"/>
      <c r="EB210" s="579"/>
      <c r="EC210" s="580"/>
      <c r="ED210" s="768"/>
      <c r="EE210" s="582"/>
      <c r="EF210" s="1326"/>
      <c r="EG210" s="497"/>
      <c r="EH210" s="497"/>
      <c r="EI210" s="498"/>
      <c r="EJ210" s="498"/>
      <c r="EK210" s="498"/>
      <c r="EL210" s="498"/>
      <c r="EM210" s="504"/>
      <c r="EN210" s="500"/>
      <c r="EQ210" s="665"/>
      <c r="ER210" s="666"/>
      <c r="ES210" s="667"/>
      <c r="ET210" s="668"/>
      <c r="EU210" s="669"/>
      <c r="EV210" s="719"/>
      <c r="EW210" s="1326"/>
      <c r="EX210" s="497" t="e">
        <f t="shared" si="5385"/>
        <v>#N/A</v>
      </c>
      <c r="EY210" s="497" t="e">
        <f t="shared" si="5386"/>
        <v>#N/A</v>
      </c>
      <c r="EZ210" s="498" t="e">
        <f t="shared" si="5387"/>
        <v>#N/A</v>
      </c>
      <c r="FA210" s="498">
        <f t="shared" si="5388"/>
        <v>0</v>
      </c>
      <c r="FB210" s="498">
        <f t="shared" si="5389"/>
        <v>0</v>
      </c>
      <c r="FC210" s="498" t="e">
        <f t="shared" si="5390"/>
        <v>#N/A</v>
      </c>
      <c r="FD210" s="504">
        <f t="shared" si="5391"/>
        <v>0</v>
      </c>
      <c r="FE210" s="500">
        <f t="shared" si="5392"/>
        <v>0</v>
      </c>
      <c r="FH210" s="665"/>
      <c r="FI210" s="666"/>
      <c r="FJ210" s="667"/>
      <c r="FK210" s="668"/>
      <c r="FL210" s="669"/>
      <c r="FM210" s="719"/>
      <c r="FN210" s="1326"/>
      <c r="FO210" s="497" t="e">
        <f t="shared" si="5393"/>
        <v>#N/A</v>
      </c>
      <c r="FP210" s="497" t="e">
        <f t="shared" si="5394"/>
        <v>#N/A</v>
      </c>
      <c r="FQ210" s="498" t="e">
        <f t="shared" si="5395"/>
        <v>#N/A</v>
      </c>
      <c r="FR210" s="498">
        <f t="shared" si="5396"/>
        <v>0</v>
      </c>
      <c r="FS210" s="498">
        <f t="shared" si="5397"/>
        <v>0</v>
      </c>
      <c r="FT210" s="498" t="e">
        <f t="shared" si="5398"/>
        <v>#N/A</v>
      </c>
      <c r="FU210" s="504">
        <f t="shared" si="5399"/>
        <v>0</v>
      </c>
      <c r="FV210" s="500">
        <f t="shared" si="5400"/>
        <v>0</v>
      </c>
      <c r="FY210" s="665"/>
      <c r="FZ210" s="666"/>
      <c r="GA210" s="667"/>
      <c r="GB210" s="668"/>
      <c r="GC210" s="669"/>
      <c r="GD210" s="719"/>
      <c r="GE210" s="1326"/>
      <c r="GF210" s="497" t="e">
        <f t="shared" si="5401"/>
        <v>#N/A</v>
      </c>
      <c r="GG210" s="497" t="e">
        <f t="shared" si="5402"/>
        <v>#N/A</v>
      </c>
      <c r="GH210" s="498" t="e">
        <f t="shared" si="5403"/>
        <v>#N/A</v>
      </c>
      <c r="GI210" s="498">
        <f t="shared" si="5404"/>
        <v>0</v>
      </c>
      <c r="GJ210" s="498">
        <f t="shared" si="5405"/>
        <v>0</v>
      </c>
      <c r="GK210" s="498" t="e">
        <f t="shared" si="5406"/>
        <v>#N/A</v>
      </c>
      <c r="GL210" s="504">
        <f t="shared" si="5407"/>
        <v>0</v>
      </c>
      <c r="GM210" s="500">
        <f t="shared" si="5408"/>
        <v>0</v>
      </c>
      <c r="GP210" s="665"/>
      <c r="GQ210" s="666"/>
      <c r="GR210" s="667"/>
      <c r="GS210" s="668"/>
      <c r="GT210" s="669"/>
      <c r="GU210" s="719"/>
      <c r="GV210" s="1326"/>
      <c r="GW210" s="497" t="e">
        <f t="shared" si="5409"/>
        <v>#N/A</v>
      </c>
      <c r="GX210" s="497" t="e">
        <f t="shared" si="5410"/>
        <v>#N/A</v>
      </c>
      <c r="GY210" s="498" t="e">
        <f t="shared" si="5411"/>
        <v>#N/A</v>
      </c>
      <c r="GZ210" s="498">
        <f t="shared" si="5412"/>
        <v>0</v>
      </c>
      <c r="HA210" s="498">
        <f t="shared" si="5413"/>
        <v>0</v>
      </c>
      <c r="HB210" s="498" t="e">
        <f t="shared" si="5414"/>
        <v>#N/A</v>
      </c>
      <c r="HC210" s="504">
        <f t="shared" si="5415"/>
        <v>0</v>
      </c>
      <c r="HD210" s="500">
        <f t="shared" si="5416"/>
        <v>0</v>
      </c>
      <c r="HG210" s="665"/>
      <c r="HH210" s="666"/>
      <c r="HI210" s="667"/>
      <c r="HJ210" s="668"/>
      <c r="HK210" s="669"/>
      <c r="HL210" s="719"/>
      <c r="HM210" s="1326"/>
      <c r="HN210" s="497" t="e">
        <f t="shared" si="5417"/>
        <v>#N/A</v>
      </c>
      <c r="HO210" s="497" t="e">
        <f t="shared" si="5418"/>
        <v>#N/A</v>
      </c>
      <c r="HP210" s="498" t="e">
        <f t="shared" si="5419"/>
        <v>#N/A</v>
      </c>
      <c r="HQ210" s="498">
        <f t="shared" si="5420"/>
        <v>0</v>
      </c>
      <c r="HR210" s="498">
        <f t="shared" si="5421"/>
        <v>0</v>
      </c>
      <c r="HS210" s="498" t="e">
        <f t="shared" si="5422"/>
        <v>#N/A</v>
      </c>
      <c r="HT210" s="504">
        <f t="shared" si="5423"/>
        <v>0</v>
      </c>
      <c r="HU210" s="500">
        <f t="shared" si="5424"/>
        <v>0</v>
      </c>
      <c r="HX210" s="665"/>
      <c r="HY210" s="666"/>
      <c r="HZ210" s="667"/>
      <c r="IA210" s="668"/>
      <c r="IB210" s="669"/>
      <c r="IC210" s="719"/>
      <c r="ID210" s="1326"/>
      <c r="IE210" s="497" t="e">
        <f t="shared" si="5425"/>
        <v>#N/A</v>
      </c>
      <c r="IF210" s="497" t="e">
        <f t="shared" si="5426"/>
        <v>#N/A</v>
      </c>
      <c r="IG210" s="498" t="e">
        <f t="shared" si="5427"/>
        <v>#N/A</v>
      </c>
      <c r="IH210" s="498">
        <f t="shared" si="5428"/>
        <v>0</v>
      </c>
      <c r="II210" s="498">
        <f t="shared" si="5429"/>
        <v>0</v>
      </c>
      <c r="IJ210" s="498" t="e">
        <f t="shared" si="5430"/>
        <v>#N/A</v>
      </c>
      <c r="IK210" s="504">
        <f t="shared" si="5431"/>
        <v>0</v>
      </c>
      <c r="IL210" s="500">
        <f t="shared" si="5432"/>
        <v>0</v>
      </c>
      <c r="IO210" s="665"/>
      <c r="IP210" s="666"/>
      <c r="IQ210" s="667"/>
      <c r="IR210" s="668"/>
      <c r="IS210" s="669"/>
      <c r="IT210" s="719"/>
      <c r="IU210" s="1326"/>
      <c r="IV210" s="497" t="e">
        <f t="shared" si="5433"/>
        <v>#N/A</v>
      </c>
      <c r="IW210" s="497" t="e">
        <f t="shared" si="5434"/>
        <v>#N/A</v>
      </c>
      <c r="IX210" s="498" t="e">
        <f t="shared" si="5435"/>
        <v>#N/A</v>
      </c>
      <c r="IY210" s="498">
        <f t="shared" si="5436"/>
        <v>0</v>
      </c>
      <c r="IZ210" s="498">
        <f t="shared" si="5437"/>
        <v>0</v>
      </c>
      <c r="JA210" s="498" t="e">
        <f t="shared" si="5438"/>
        <v>#N/A</v>
      </c>
      <c r="JB210" s="504">
        <f t="shared" si="5439"/>
        <v>0</v>
      </c>
      <c r="JC210" s="500">
        <f t="shared" si="5440"/>
        <v>0</v>
      </c>
      <c r="JF210" s="665"/>
      <c r="JG210" s="666"/>
      <c r="JH210" s="667"/>
      <c r="JI210" s="668"/>
      <c r="JJ210" s="669"/>
      <c r="JK210" s="719"/>
      <c r="JL210" s="1326"/>
      <c r="JM210" s="497" t="e">
        <f t="shared" si="5441"/>
        <v>#N/A</v>
      </c>
      <c r="JN210" s="497" t="e">
        <f t="shared" si="5442"/>
        <v>#N/A</v>
      </c>
      <c r="JO210" s="498" t="e">
        <f t="shared" si="5443"/>
        <v>#N/A</v>
      </c>
      <c r="JP210" s="498">
        <f t="shared" si="5444"/>
        <v>0</v>
      </c>
      <c r="JQ210" s="498">
        <f t="shared" si="5445"/>
        <v>0</v>
      </c>
      <c r="JR210" s="498" t="e">
        <f t="shared" si="5446"/>
        <v>#N/A</v>
      </c>
      <c r="JS210" s="504">
        <f t="shared" si="5447"/>
        <v>0</v>
      </c>
      <c r="JT210" s="500">
        <f t="shared" si="5448"/>
        <v>0</v>
      </c>
      <c r="JW210" s="665"/>
      <c r="JX210" s="666"/>
      <c r="JY210" s="667"/>
      <c r="JZ210" s="668"/>
      <c r="KA210" s="669"/>
      <c r="KB210" s="719"/>
      <c r="KC210" s="1326"/>
      <c r="KD210" s="497" t="e">
        <f t="shared" si="5449"/>
        <v>#N/A</v>
      </c>
      <c r="KE210" s="497" t="e">
        <f t="shared" si="5450"/>
        <v>#N/A</v>
      </c>
      <c r="KF210" s="498" t="e">
        <f t="shared" si="5451"/>
        <v>#N/A</v>
      </c>
      <c r="KG210" s="498">
        <f t="shared" si="5452"/>
        <v>0</v>
      </c>
      <c r="KH210" s="498">
        <f t="shared" si="5453"/>
        <v>0</v>
      </c>
      <c r="KI210" s="498" t="e">
        <f t="shared" si="5454"/>
        <v>#N/A</v>
      </c>
      <c r="KJ210" s="504">
        <f t="shared" si="5455"/>
        <v>0</v>
      </c>
      <c r="KK210" s="500">
        <f t="shared" si="5456"/>
        <v>0</v>
      </c>
      <c r="KN210" s="665"/>
      <c r="KO210" s="666"/>
      <c r="KP210" s="667"/>
      <c r="KQ210" s="668"/>
      <c r="KR210" s="669"/>
      <c r="KS210" s="719"/>
      <c r="KT210" s="1326"/>
      <c r="KU210" s="497" t="e">
        <f t="shared" si="5457"/>
        <v>#N/A</v>
      </c>
      <c r="KV210" s="497" t="e">
        <f t="shared" si="5458"/>
        <v>#N/A</v>
      </c>
      <c r="KW210" s="498" t="e">
        <f t="shared" si="5459"/>
        <v>#N/A</v>
      </c>
      <c r="KX210" s="498">
        <f t="shared" si="5460"/>
        <v>0</v>
      </c>
      <c r="KY210" s="498">
        <f t="shared" si="5461"/>
        <v>0</v>
      </c>
      <c r="KZ210" s="498" t="e">
        <f t="shared" si="5462"/>
        <v>#N/A</v>
      </c>
      <c r="LA210" s="504">
        <f t="shared" si="5463"/>
        <v>0</v>
      </c>
      <c r="LB210" s="500">
        <f t="shared" si="5464"/>
        <v>0</v>
      </c>
      <c r="LE210" s="665"/>
      <c r="LF210" s="666"/>
      <c r="LG210" s="667"/>
      <c r="LH210" s="668"/>
      <c r="LI210" s="669"/>
      <c r="LJ210" s="719"/>
      <c r="LK210" s="1326"/>
      <c r="LL210" s="497" t="e">
        <f t="shared" si="5465"/>
        <v>#N/A</v>
      </c>
      <c r="LM210" s="497" t="e">
        <f t="shared" si="5466"/>
        <v>#N/A</v>
      </c>
      <c r="LN210" s="498" t="e">
        <f t="shared" si="5467"/>
        <v>#N/A</v>
      </c>
      <c r="LO210" s="498">
        <f t="shared" si="5468"/>
        <v>0</v>
      </c>
      <c r="LP210" s="498">
        <f t="shared" si="5469"/>
        <v>0</v>
      </c>
      <c r="LQ210" s="498" t="e">
        <f t="shared" si="5470"/>
        <v>#N/A</v>
      </c>
      <c r="LR210" s="504">
        <f t="shared" si="5471"/>
        <v>0</v>
      </c>
      <c r="LS210" s="500">
        <f t="shared" si="5472"/>
        <v>0</v>
      </c>
      <c r="LV210" s="665"/>
      <c r="LW210" s="666"/>
      <c r="LX210" s="667"/>
      <c r="LY210" s="668"/>
      <c r="LZ210" s="669"/>
      <c r="MA210" s="719"/>
      <c r="MB210" s="1326"/>
      <c r="MC210" s="497" t="e">
        <f t="shared" si="5473"/>
        <v>#N/A</v>
      </c>
      <c r="MD210" s="497" t="e">
        <f t="shared" si="5474"/>
        <v>#N/A</v>
      </c>
      <c r="ME210" s="498" t="e">
        <f t="shared" si="5475"/>
        <v>#N/A</v>
      </c>
      <c r="MF210" s="498">
        <f t="shared" si="5476"/>
        <v>0</v>
      </c>
      <c r="MG210" s="498">
        <f t="shared" si="5477"/>
        <v>0</v>
      </c>
      <c r="MH210" s="498" t="e">
        <f t="shared" si="5478"/>
        <v>#N/A</v>
      </c>
      <c r="MI210" s="504">
        <f t="shared" si="5479"/>
        <v>0</v>
      </c>
      <c r="MJ210" s="500">
        <f t="shared" si="5480"/>
        <v>0</v>
      </c>
      <c r="MM210" s="665"/>
      <c r="MN210" s="666"/>
      <c r="MO210" s="667"/>
      <c r="MP210" s="668"/>
      <c r="MQ210" s="669"/>
      <c r="MR210" s="719"/>
      <c r="MS210" s="1326"/>
      <c r="MT210" s="497" t="e">
        <f t="shared" si="5481"/>
        <v>#N/A</v>
      </c>
      <c r="MU210" s="497" t="e">
        <f t="shared" si="5482"/>
        <v>#N/A</v>
      </c>
      <c r="MV210" s="498" t="e">
        <f t="shared" si="5483"/>
        <v>#N/A</v>
      </c>
      <c r="MW210" s="498">
        <f t="shared" si="5484"/>
        <v>0</v>
      </c>
      <c r="MX210" s="498">
        <f t="shared" si="5485"/>
        <v>0</v>
      </c>
      <c r="MY210" s="498" t="e">
        <f t="shared" si="5486"/>
        <v>#N/A</v>
      </c>
      <c r="MZ210" s="504">
        <f t="shared" si="5487"/>
        <v>0</v>
      </c>
      <c r="NA210" s="500">
        <f t="shared" si="5488"/>
        <v>0</v>
      </c>
      <c r="ND210" s="665"/>
      <c r="NE210" s="666"/>
      <c r="NF210" s="667"/>
      <c r="NG210" s="668"/>
      <c r="NH210" s="669"/>
      <c r="NI210" s="719"/>
      <c r="NJ210" s="1326"/>
      <c r="NK210" s="497" t="e">
        <f t="shared" si="5489"/>
        <v>#N/A</v>
      </c>
      <c r="NL210" s="497" t="e">
        <f t="shared" si="5490"/>
        <v>#N/A</v>
      </c>
      <c r="NM210" s="498" t="e">
        <f t="shared" si="5491"/>
        <v>#N/A</v>
      </c>
      <c r="NN210" s="498">
        <f t="shared" si="5492"/>
        <v>0</v>
      </c>
      <c r="NO210" s="498">
        <f t="shared" si="5493"/>
        <v>0</v>
      </c>
      <c r="NP210" s="498" t="e">
        <f t="shared" si="5494"/>
        <v>#N/A</v>
      </c>
      <c r="NQ210" s="504">
        <f t="shared" si="5495"/>
        <v>0</v>
      </c>
      <c r="NR210" s="500">
        <f t="shared" si="5496"/>
        <v>0</v>
      </c>
      <c r="NU210" s="665"/>
      <c r="NV210" s="666"/>
      <c r="NW210" s="667"/>
      <c r="NX210" s="668"/>
      <c r="NY210" s="669"/>
      <c r="NZ210" s="719"/>
      <c r="OA210" s="1326"/>
      <c r="OB210" s="497" t="e">
        <f t="shared" si="5497"/>
        <v>#N/A</v>
      </c>
      <c r="OC210" s="497" t="e">
        <f t="shared" si="5498"/>
        <v>#N/A</v>
      </c>
      <c r="OD210" s="498" t="e">
        <f t="shared" si="5499"/>
        <v>#N/A</v>
      </c>
      <c r="OE210" s="498">
        <f t="shared" si="5500"/>
        <v>0</v>
      </c>
      <c r="OF210" s="498">
        <f t="shared" si="5501"/>
        <v>0</v>
      </c>
      <c r="OG210" s="498" t="e">
        <f t="shared" si="5502"/>
        <v>#N/A</v>
      </c>
      <c r="OH210" s="504">
        <f t="shared" si="5503"/>
        <v>0</v>
      </c>
      <c r="OI210" s="500">
        <f t="shared" si="5504"/>
        <v>0</v>
      </c>
      <c r="OL210" s="665"/>
      <c r="OM210" s="666"/>
      <c r="ON210" s="667"/>
      <c r="OO210" s="668"/>
      <c r="OP210" s="669"/>
      <c r="OQ210" s="719"/>
      <c r="OR210" s="1326"/>
      <c r="OS210" s="497" t="e">
        <f t="shared" si="5505"/>
        <v>#N/A</v>
      </c>
      <c r="OT210" s="497" t="e">
        <f t="shared" si="5506"/>
        <v>#N/A</v>
      </c>
      <c r="OU210" s="498" t="e">
        <f t="shared" si="5507"/>
        <v>#N/A</v>
      </c>
      <c r="OV210" s="498">
        <f t="shared" si="5508"/>
        <v>0</v>
      </c>
      <c r="OW210" s="498">
        <f t="shared" si="5509"/>
        <v>0</v>
      </c>
      <c r="OX210" s="498" t="e">
        <f t="shared" si="5510"/>
        <v>#N/A</v>
      </c>
      <c r="OY210" s="504">
        <f t="shared" si="5511"/>
        <v>0</v>
      </c>
      <c r="OZ210" s="500">
        <f t="shared" si="5512"/>
        <v>0</v>
      </c>
      <c r="PC210" s="665"/>
      <c r="PD210" s="666"/>
      <c r="PE210" s="667"/>
      <c r="PF210" s="668"/>
      <c r="PG210" s="669"/>
      <c r="PH210" s="719"/>
      <c r="PI210" s="1326"/>
      <c r="PJ210" s="497" t="e">
        <f t="shared" si="5513"/>
        <v>#N/A</v>
      </c>
      <c r="PK210" s="497" t="e">
        <f t="shared" si="5514"/>
        <v>#N/A</v>
      </c>
      <c r="PL210" s="498" t="e">
        <f t="shared" si="5515"/>
        <v>#N/A</v>
      </c>
      <c r="PM210" s="498">
        <f t="shared" si="5516"/>
        <v>0</v>
      </c>
      <c r="PN210" s="498">
        <f t="shared" si="5517"/>
        <v>0</v>
      </c>
      <c r="PO210" s="498" t="e">
        <f t="shared" si="5518"/>
        <v>#N/A</v>
      </c>
      <c r="PP210" s="504">
        <f t="shared" si="5519"/>
        <v>0</v>
      </c>
      <c r="PQ210" s="500">
        <f t="shared" si="5520"/>
        <v>0</v>
      </c>
      <c r="PT210" s="665"/>
      <c r="PU210" s="666"/>
      <c r="PV210" s="667"/>
      <c r="PW210" s="668"/>
      <c r="PX210" s="669"/>
      <c r="PY210" s="719"/>
      <c r="PZ210" s="1326"/>
      <c r="QA210" s="497" t="e">
        <f t="shared" si="5521"/>
        <v>#N/A</v>
      </c>
      <c r="QB210" s="497" t="e">
        <f t="shared" si="5522"/>
        <v>#N/A</v>
      </c>
      <c r="QC210" s="498" t="e">
        <f t="shared" si="5523"/>
        <v>#N/A</v>
      </c>
      <c r="QD210" s="498">
        <f t="shared" si="5524"/>
        <v>0</v>
      </c>
      <c r="QE210" s="498">
        <f t="shared" si="5525"/>
        <v>0</v>
      </c>
      <c r="QF210" s="498" t="e">
        <f t="shared" si="5526"/>
        <v>#N/A</v>
      </c>
      <c r="QG210" s="504">
        <f t="shared" si="5527"/>
        <v>0</v>
      </c>
      <c r="QH210" s="500">
        <f t="shared" si="5528"/>
        <v>0</v>
      </c>
      <c r="QK210" s="665"/>
      <c r="QL210" s="666"/>
      <c r="QM210" s="667"/>
      <c r="QN210" s="668"/>
      <c r="QO210" s="669"/>
      <c r="QP210" s="719"/>
      <c r="QQ210" s="1326"/>
      <c r="QR210" s="497" t="e">
        <f t="shared" si="5529"/>
        <v>#N/A</v>
      </c>
      <c r="QS210" s="497" t="e">
        <f t="shared" si="5530"/>
        <v>#N/A</v>
      </c>
      <c r="QT210" s="498" t="e">
        <f t="shared" si="5531"/>
        <v>#N/A</v>
      </c>
      <c r="QU210" s="498">
        <f t="shared" si="5532"/>
        <v>0</v>
      </c>
      <c r="QV210" s="498">
        <f t="shared" si="5533"/>
        <v>0</v>
      </c>
      <c r="QW210" s="498" t="e">
        <f t="shared" si="5534"/>
        <v>#N/A</v>
      </c>
      <c r="QX210" s="504">
        <f t="shared" si="5535"/>
        <v>0</v>
      </c>
      <c r="QY210" s="500">
        <f t="shared" si="5536"/>
        <v>0</v>
      </c>
      <c r="RB210" s="381"/>
      <c r="RC210" s="382"/>
      <c r="RD210" s="383"/>
      <c r="RE210" s="384"/>
      <c r="RF210" s="385"/>
      <c r="RG210" s="386"/>
      <c r="RH210" s="386"/>
      <c r="RI210" s="497"/>
      <c r="RJ210" s="497"/>
      <c r="RK210" s="501"/>
      <c r="RL210" s="501"/>
      <c r="RM210" s="501"/>
      <c r="RN210" s="501"/>
      <c r="RO210" s="502"/>
      <c r="RP210" s="503"/>
      <c r="RS210" s="381"/>
      <c r="RT210" s="382"/>
      <c r="RU210" s="383"/>
      <c r="RV210" s="384"/>
      <c r="RW210" s="385"/>
      <c r="RX210" s="386"/>
      <c r="RY210" s="386"/>
      <c r="RZ210" s="497"/>
      <c r="SA210" s="497"/>
      <c r="SB210" s="501"/>
      <c r="SC210" s="501"/>
      <c r="SD210" s="501"/>
      <c r="SE210" s="501"/>
      <c r="SF210" s="502"/>
      <c r="SG210" s="503"/>
      <c r="SJ210" s="381"/>
      <c r="SK210" s="382"/>
      <c r="SL210" s="383"/>
      <c r="SM210" s="384"/>
      <c r="SN210" s="385"/>
      <c r="SO210" s="386"/>
      <c r="SP210" s="386"/>
      <c r="SQ210" s="497"/>
      <c r="SR210" s="497"/>
      <c r="SS210" s="501"/>
      <c r="ST210" s="501"/>
      <c r="SU210" s="501"/>
      <c r="SV210" s="501"/>
      <c r="SW210" s="502"/>
      <c r="SX210" s="503"/>
    </row>
    <row r="211" spans="2:518" ht="58.5" hidden="1" customHeight="1" thickTop="1" thickBot="1">
      <c r="B211" s="577"/>
      <c r="C211" s="578"/>
      <c r="D211" s="579"/>
      <c r="E211" s="580"/>
      <c r="F211" s="581"/>
      <c r="G211" s="582"/>
      <c r="H211" s="595"/>
      <c r="K211" s="577"/>
      <c r="L211" s="767"/>
      <c r="M211" s="579"/>
      <c r="N211" s="580"/>
      <c r="O211" s="768"/>
      <c r="P211" s="582"/>
      <c r="Q211" s="1327"/>
      <c r="R211" s="497"/>
      <c r="S211" s="497"/>
      <c r="T211" s="498"/>
      <c r="U211" s="498"/>
      <c r="V211" s="498"/>
      <c r="W211" s="498"/>
      <c r="X211" s="504"/>
      <c r="Y211" s="500"/>
      <c r="Z211" s="486"/>
      <c r="AA211" s="486"/>
      <c r="AB211" s="577"/>
      <c r="AC211" s="767"/>
      <c r="AD211" s="579"/>
      <c r="AE211" s="580"/>
      <c r="AF211" s="768"/>
      <c r="AG211" s="582"/>
      <c r="AH211" s="1327"/>
      <c r="AI211" s="497"/>
      <c r="AJ211" s="497"/>
      <c r="AK211" s="498"/>
      <c r="AL211" s="498"/>
      <c r="AM211" s="498"/>
      <c r="AN211" s="498"/>
      <c r="AO211" s="504"/>
      <c r="AP211" s="500"/>
      <c r="AQ211" s="486"/>
      <c r="AR211" s="486"/>
      <c r="AS211" s="577"/>
      <c r="AT211" s="767"/>
      <c r="AU211" s="579"/>
      <c r="AV211" s="580"/>
      <c r="AW211" s="768"/>
      <c r="AX211" s="582"/>
      <c r="AY211" s="1327"/>
      <c r="AZ211" s="497"/>
      <c r="BA211" s="497"/>
      <c r="BB211" s="498"/>
      <c r="BC211" s="498"/>
      <c r="BD211" s="498"/>
      <c r="BE211" s="498"/>
      <c r="BF211" s="504"/>
      <c r="BG211" s="500"/>
      <c r="BJ211" s="577"/>
      <c r="BK211" s="767"/>
      <c r="BL211" s="579"/>
      <c r="BM211" s="580"/>
      <c r="BN211" s="768"/>
      <c r="BO211" s="582"/>
      <c r="BP211" s="1327"/>
      <c r="BQ211" s="497"/>
      <c r="BR211" s="497"/>
      <c r="BS211" s="498"/>
      <c r="BT211" s="498"/>
      <c r="BU211" s="498"/>
      <c r="BV211" s="498"/>
      <c r="BW211" s="504"/>
      <c r="BX211" s="500"/>
      <c r="CA211" s="577"/>
      <c r="CB211" s="767"/>
      <c r="CC211" s="579"/>
      <c r="CD211" s="580"/>
      <c r="CE211" s="768"/>
      <c r="CF211" s="582"/>
      <c r="CG211" s="1327"/>
      <c r="CH211" s="497"/>
      <c r="CI211" s="497"/>
      <c r="CJ211" s="498"/>
      <c r="CK211" s="498"/>
      <c r="CL211" s="498"/>
      <c r="CM211" s="498"/>
      <c r="CN211" s="504"/>
      <c r="CO211" s="500"/>
      <c r="CR211" s="577"/>
      <c r="CS211" s="767"/>
      <c r="CT211" s="579"/>
      <c r="CU211" s="580"/>
      <c r="CV211" s="768"/>
      <c r="CW211" s="582"/>
      <c r="CX211" s="1327"/>
      <c r="CY211" s="497"/>
      <c r="CZ211" s="497"/>
      <c r="DA211" s="498"/>
      <c r="DB211" s="498"/>
      <c r="DC211" s="498"/>
      <c r="DD211" s="498"/>
      <c r="DE211" s="504"/>
      <c r="DF211" s="500"/>
      <c r="DI211" s="577"/>
      <c r="DJ211" s="767"/>
      <c r="DK211" s="579"/>
      <c r="DL211" s="580"/>
      <c r="DM211" s="768"/>
      <c r="DN211" s="582"/>
      <c r="DO211" s="1327"/>
      <c r="DP211" s="497"/>
      <c r="DQ211" s="497"/>
      <c r="DR211" s="498"/>
      <c r="DS211" s="498"/>
      <c r="DT211" s="498"/>
      <c r="DU211" s="498"/>
      <c r="DV211" s="504"/>
      <c r="DW211" s="500"/>
      <c r="DZ211" s="577"/>
      <c r="EA211" s="767"/>
      <c r="EB211" s="579"/>
      <c r="EC211" s="580"/>
      <c r="ED211" s="768"/>
      <c r="EE211" s="582"/>
      <c r="EF211" s="1327"/>
      <c r="EG211" s="497"/>
      <c r="EH211" s="497"/>
      <c r="EI211" s="498"/>
      <c r="EJ211" s="498"/>
      <c r="EK211" s="498"/>
      <c r="EL211" s="498"/>
      <c r="EM211" s="504"/>
      <c r="EN211" s="500"/>
      <c r="EQ211" s="665"/>
      <c r="ER211" s="666"/>
      <c r="ES211" s="667"/>
      <c r="ET211" s="668"/>
      <c r="EU211" s="669"/>
      <c r="EV211" s="719"/>
      <c r="EW211" s="1327"/>
      <c r="EX211" s="497" t="e">
        <f t="shared" si="5385"/>
        <v>#N/A</v>
      </c>
      <c r="EY211" s="497" t="e">
        <f t="shared" si="5386"/>
        <v>#N/A</v>
      </c>
      <c r="EZ211" s="498" t="e">
        <f t="shared" si="5387"/>
        <v>#N/A</v>
      </c>
      <c r="FA211" s="498">
        <f t="shared" si="5388"/>
        <v>0</v>
      </c>
      <c r="FB211" s="498">
        <f t="shared" si="5389"/>
        <v>0</v>
      </c>
      <c r="FC211" s="498" t="e">
        <f t="shared" si="5390"/>
        <v>#N/A</v>
      </c>
      <c r="FD211" s="504">
        <f t="shared" si="5391"/>
        <v>0</v>
      </c>
      <c r="FE211" s="500">
        <f t="shared" si="5392"/>
        <v>0</v>
      </c>
      <c r="FH211" s="665"/>
      <c r="FI211" s="666"/>
      <c r="FJ211" s="667"/>
      <c r="FK211" s="668"/>
      <c r="FL211" s="669"/>
      <c r="FM211" s="719"/>
      <c r="FN211" s="1327"/>
      <c r="FO211" s="497" t="e">
        <f t="shared" si="5393"/>
        <v>#N/A</v>
      </c>
      <c r="FP211" s="497" t="e">
        <f t="shared" si="5394"/>
        <v>#N/A</v>
      </c>
      <c r="FQ211" s="498" t="e">
        <f t="shared" si="5395"/>
        <v>#N/A</v>
      </c>
      <c r="FR211" s="498">
        <f t="shared" si="5396"/>
        <v>0</v>
      </c>
      <c r="FS211" s="498">
        <f t="shared" si="5397"/>
        <v>0</v>
      </c>
      <c r="FT211" s="498" t="e">
        <f t="shared" si="5398"/>
        <v>#N/A</v>
      </c>
      <c r="FU211" s="504">
        <f t="shared" si="5399"/>
        <v>0</v>
      </c>
      <c r="FV211" s="500">
        <f t="shared" si="5400"/>
        <v>0</v>
      </c>
      <c r="FY211" s="665"/>
      <c r="FZ211" s="666"/>
      <c r="GA211" s="667"/>
      <c r="GB211" s="668"/>
      <c r="GC211" s="669"/>
      <c r="GD211" s="719"/>
      <c r="GE211" s="1327"/>
      <c r="GF211" s="497" t="e">
        <f t="shared" si="5401"/>
        <v>#N/A</v>
      </c>
      <c r="GG211" s="497" t="e">
        <f t="shared" si="5402"/>
        <v>#N/A</v>
      </c>
      <c r="GH211" s="498" t="e">
        <f t="shared" si="5403"/>
        <v>#N/A</v>
      </c>
      <c r="GI211" s="498">
        <f t="shared" si="5404"/>
        <v>0</v>
      </c>
      <c r="GJ211" s="498">
        <f t="shared" si="5405"/>
        <v>0</v>
      </c>
      <c r="GK211" s="498" t="e">
        <f t="shared" si="5406"/>
        <v>#N/A</v>
      </c>
      <c r="GL211" s="504">
        <f t="shared" si="5407"/>
        <v>0</v>
      </c>
      <c r="GM211" s="500">
        <f t="shared" si="5408"/>
        <v>0</v>
      </c>
      <c r="GP211" s="665"/>
      <c r="GQ211" s="666"/>
      <c r="GR211" s="667"/>
      <c r="GS211" s="668"/>
      <c r="GT211" s="669"/>
      <c r="GU211" s="719"/>
      <c r="GV211" s="1327"/>
      <c r="GW211" s="497" t="e">
        <f t="shared" si="5409"/>
        <v>#N/A</v>
      </c>
      <c r="GX211" s="497" t="e">
        <f t="shared" si="5410"/>
        <v>#N/A</v>
      </c>
      <c r="GY211" s="498" t="e">
        <f t="shared" si="5411"/>
        <v>#N/A</v>
      </c>
      <c r="GZ211" s="498">
        <f t="shared" si="5412"/>
        <v>0</v>
      </c>
      <c r="HA211" s="498">
        <f t="shared" si="5413"/>
        <v>0</v>
      </c>
      <c r="HB211" s="498" t="e">
        <f t="shared" si="5414"/>
        <v>#N/A</v>
      </c>
      <c r="HC211" s="504">
        <f t="shared" si="5415"/>
        <v>0</v>
      </c>
      <c r="HD211" s="500">
        <f t="shared" si="5416"/>
        <v>0</v>
      </c>
      <c r="HG211" s="665"/>
      <c r="HH211" s="666"/>
      <c r="HI211" s="667"/>
      <c r="HJ211" s="668"/>
      <c r="HK211" s="669"/>
      <c r="HL211" s="719"/>
      <c r="HM211" s="1327"/>
      <c r="HN211" s="497" t="e">
        <f t="shared" si="5417"/>
        <v>#N/A</v>
      </c>
      <c r="HO211" s="497" t="e">
        <f t="shared" si="5418"/>
        <v>#N/A</v>
      </c>
      <c r="HP211" s="498" t="e">
        <f t="shared" si="5419"/>
        <v>#N/A</v>
      </c>
      <c r="HQ211" s="498">
        <f t="shared" si="5420"/>
        <v>0</v>
      </c>
      <c r="HR211" s="498">
        <f t="shared" si="5421"/>
        <v>0</v>
      </c>
      <c r="HS211" s="498" t="e">
        <f t="shared" si="5422"/>
        <v>#N/A</v>
      </c>
      <c r="HT211" s="504">
        <f t="shared" si="5423"/>
        <v>0</v>
      </c>
      <c r="HU211" s="500">
        <f t="shared" si="5424"/>
        <v>0</v>
      </c>
      <c r="HX211" s="665"/>
      <c r="HY211" s="666"/>
      <c r="HZ211" s="667"/>
      <c r="IA211" s="668"/>
      <c r="IB211" s="669"/>
      <c r="IC211" s="719"/>
      <c r="ID211" s="1327"/>
      <c r="IE211" s="497" t="e">
        <f t="shared" si="5425"/>
        <v>#N/A</v>
      </c>
      <c r="IF211" s="497" t="e">
        <f t="shared" si="5426"/>
        <v>#N/A</v>
      </c>
      <c r="IG211" s="498" t="e">
        <f t="shared" si="5427"/>
        <v>#N/A</v>
      </c>
      <c r="IH211" s="498">
        <f t="shared" si="5428"/>
        <v>0</v>
      </c>
      <c r="II211" s="498">
        <f t="shared" si="5429"/>
        <v>0</v>
      </c>
      <c r="IJ211" s="498" t="e">
        <f t="shared" si="5430"/>
        <v>#N/A</v>
      </c>
      <c r="IK211" s="504">
        <f t="shared" si="5431"/>
        <v>0</v>
      </c>
      <c r="IL211" s="500">
        <f t="shared" si="5432"/>
        <v>0</v>
      </c>
      <c r="IO211" s="665"/>
      <c r="IP211" s="666"/>
      <c r="IQ211" s="667"/>
      <c r="IR211" s="668"/>
      <c r="IS211" s="669"/>
      <c r="IT211" s="719"/>
      <c r="IU211" s="1327"/>
      <c r="IV211" s="497" t="e">
        <f t="shared" si="5433"/>
        <v>#N/A</v>
      </c>
      <c r="IW211" s="497" t="e">
        <f t="shared" si="5434"/>
        <v>#N/A</v>
      </c>
      <c r="IX211" s="498" t="e">
        <f t="shared" si="5435"/>
        <v>#N/A</v>
      </c>
      <c r="IY211" s="498">
        <f t="shared" si="5436"/>
        <v>0</v>
      </c>
      <c r="IZ211" s="498">
        <f t="shared" si="5437"/>
        <v>0</v>
      </c>
      <c r="JA211" s="498" t="e">
        <f t="shared" si="5438"/>
        <v>#N/A</v>
      </c>
      <c r="JB211" s="504">
        <f t="shared" si="5439"/>
        <v>0</v>
      </c>
      <c r="JC211" s="500">
        <f t="shared" si="5440"/>
        <v>0</v>
      </c>
      <c r="JF211" s="665"/>
      <c r="JG211" s="666"/>
      <c r="JH211" s="667"/>
      <c r="JI211" s="668"/>
      <c r="JJ211" s="669"/>
      <c r="JK211" s="719"/>
      <c r="JL211" s="1327"/>
      <c r="JM211" s="497" t="e">
        <f t="shared" si="5441"/>
        <v>#N/A</v>
      </c>
      <c r="JN211" s="497" t="e">
        <f t="shared" si="5442"/>
        <v>#N/A</v>
      </c>
      <c r="JO211" s="498" t="e">
        <f t="shared" si="5443"/>
        <v>#N/A</v>
      </c>
      <c r="JP211" s="498">
        <f t="shared" si="5444"/>
        <v>0</v>
      </c>
      <c r="JQ211" s="498">
        <f t="shared" si="5445"/>
        <v>0</v>
      </c>
      <c r="JR211" s="498" t="e">
        <f t="shared" si="5446"/>
        <v>#N/A</v>
      </c>
      <c r="JS211" s="504">
        <f t="shared" si="5447"/>
        <v>0</v>
      </c>
      <c r="JT211" s="500">
        <f t="shared" si="5448"/>
        <v>0</v>
      </c>
      <c r="JW211" s="665"/>
      <c r="JX211" s="666"/>
      <c r="JY211" s="667"/>
      <c r="JZ211" s="668"/>
      <c r="KA211" s="669"/>
      <c r="KB211" s="719"/>
      <c r="KC211" s="1327"/>
      <c r="KD211" s="497" t="e">
        <f t="shared" si="5449"/>
        <v>#N/A</v>
      </c>
      <c r="KE211" s="497" t="e">
        <f t="shared" si="5450"/>
        <v>#N/A</v>
      </c>
      <c r="KF211" s="498" t="e">
        <f t="shared" si="5451"/>
        <v>#N/A</v>
      </c>
      <c r="KG211" s="498">
        <f t="shared" si="5452"/>
        <v>0</v>
      </c>
      <c r="KH211" s="498">
        <f t="shared" si="5453"/>
        <v>0</v>
      </c>
      <c r="KI211" s="498" t="e">
        <f t="shared" si="5454"/>
        <v>#N/A</v>
      </c>
      <c r="KJ211" s="504">
        <f t="shared" si="5455"/>
        <v>0</v>
      </c>
      <c r="KK211" s="500">
        <f t="shared" si="5456"/>
        <v>0</v>
      </c>
      <c r="KN211" s="665"/>
      <c r="KO211" s="666"/>
      <c r="KP211" s="667"/>
      <c r="KQ211" s="668"/>
      <c r="KR211" s="669"/>
      <c r="KS211" s="719"/>
      <c r="KT211" s="1327"/>
      <c r="KU211" s="497" t="e">
        <f t="shared" si="5457"/>
        <v>#N/A</v>
      </c>
      <c r="KV211" s="497" t="e">
        <f t="shared" si="5458"/>
        <v>#N/A</v>
      </c>
      <c r="KW211" s="498" t="e">
        <f t="shared" si="5459"/>
        <v>#N/A</v>
      </c>
      <c r="KX211" s="498">
        <f t="shared" si="5460"/>
        <v>0</v>
      </c>
      <c r="KY211" s="498">
        <f t="shared" si="5461"/>
        <v>0</v>
      </c>
      <c r="KZ211" s="498" t="e">
        <f t="shared" si="5462"/>
        <v>#N/A</v>
      </c>
      <c r="LA211" s="504">
        <f t="shared" si="5463"/>
        <v>0</v>
      </c>
      <c r="LB211" s="500">
        <f t="shared" si="5464"/>
        <v>0</v>
      </c>
      <c r="LE211" s="665"/>
      <c r="LF211" s="666"/>
      <c r="LG211" s="667"/>
      <c r="LH211" s="668"/>
      <c r="LI211" s="669"/>
      <c r="LJ211" s="719"/>
      <c r="LK211" s="1327"/>
      <c r="LL211" s="497" t="e">
        <f t="shared" si="5465"/>
        <v>#N/A</v>
      </c>
      <c r="LM211" s="497" t="e">
        <f t="shared" si="5466"/>
        <v>#N/A</v>
      </c>
      <c r="LN211" s="498" t="e">
        <f t="shared" si="5467"/>
        <v>#N/A</v>
      </c>
      <c r="LO211" s="498">
        <f t="shared" si="5468"/>
        <v>0</v>
      </c>
      <c r="LP211" s="498">
        <f t="shared" si="5469"/>
        <v>0</v>
      </c>
      <c r="LQ211" s="498" t="e">
        <f t="shared" si="5470"/>
        <v>#N/A</v>
      </c>
      <c r="LR211" s="504">
        <f t="shared" si="5471"/>
        <v>0</v>
      </c>
      <c r="LS211" s="500">
        <f t="shared" si="5472"/>
        <v>0</v>
      </c>
      <c r="LV211" s="665"/>
      <c r="LW211" s="666"/>
      <c r="LX211" s="667"/>
      <c r="LY211" s="668"/>
      <c r="LZ211" s="669"/>
      <c r="MA211" s="719"/>
      <c r="MB211" s="1327"/>
      <c r="MC211" s="497" t="e">
        <f t="shared" si="5473"/>
        <v>#N/A</v>
      </c>
      <c r="MD211" s="497" t="e">
        <f t="shared" si="5474"/>
        <v>#N/A</v>
      </c>
      <c r="ME211" s="498" t="e">
        <f t="shared" si="5475"/>
        <v>#N/A</v>
      </c>
      <c r="MF211" s="498">
        <f t="shared" si="5476"/>
        <v>0</v>
      </c>
      <c r="MG211" s="498">
        <f t="shared" si="5477"/>
        <v>0</v>
      </c>
      <c r="MH211" s="498" t="e">
        <f t="shared" si="5478"/>
        <v>#N/A</v>
      </c>
      <c r="MI211" s="504">
        <f t="shared" si="5479"/>
        <v>0</v>
      </c>
      <c r="MJ211" s="500">
        <f t="shared" si="5480"/>
        <v>0</v>
      </c>
      <c r="MM211" s="665"/>
      <c r="MN211" s="666"/>
      <c r="MO211" s="667"/>
      <c r="MP211" s="668"/>
      <c r="MQ211" s="669"/>
      <c r="MR211" s="719"/>
      <c r="MS211" s="1327"/>
      <c r="MT211" s="497" t="e">
        <f t="shared" si="5481"/>
        <v>#N/A</v>
      </c>
      <c r="MU211" s="497" t="e">
        <f t="shared" si="5482"/>
        <v>#N/A</v>
      </c>
      <c r="MV211" s="498" t="e">
        <f t="shared" si="5483"/>
        <v>#N/A</v>
      </c>
      <c r="MW211" s="498">
        <f t="shared" si="5484"/>
        <v>0</v>
      </c>
      <c r="MX211" s="498">
        <f t="shared" si="5485"/>
        <v>0</v>
      </c>
      <c r="MY211" s="498" t="e">
        <f t="shared" si="5486"/>
        <v>#N/A</v>
      </c>
      <c r="MZ211" s="504">
        <f t="shared" si="5487"/>
        <v>0</v>
      </c>
      <c r="NA211" s="500">
        <f t="shared" si="5488"/>
        <v>0</v>
      </c>
      <c r="ND211" s="665"/>
      <c r="NE211" s="666"/>
      <c r="NF211" s="667"/>
      <c r="NG211" s="668"/>
      <c r="NH211" s="669"/>
      <c r="NI211" s="719"/>
      <c r="NJ211" s="1327"/>
      <c r="NK211" s="497" t="e">
        <f t="shared" si="5489"/>
        <v>#N/A</v>
      </c>
      <c r="NL211" s="497" t="e">
        <f t="shared" si="5490"/>
        <v>#N/A</v>
      </c>
      <c r="NM211" s="498" t="e">
        <f t="shared" si="5491"/>
        <v>#N/A</v>
      </c>
      <c r="NN211" s="498">
        <f t="shared" si="5492"/>
        <v>0</v>
      </c>
      <c r="NO211" s="498">
        <f t="shared" si="5493"/>
        <v>0</v>
      </c>
      <c r="NP211" s="498" t="e">
        <f t="shared" si="5494"/>
        <v>#N/A</v>
      </c>
      <c r="NQ211" s="504">
        <f t="shared" si="5495"/>
        <v>0</v>
      </c>
      <c r="NR211" s="500">
        <f t="shared" si="5496"/>
        <v>0</v>
      </c>
      <c r="NU211" s="665"/>
      <c r="NV211" s="666"/>
      <c r="NW211" s="667"/>
      <c r="NX211" s="668"/>
      <c r="NY211" s="669"/>
      <c r="NZ211" s="719"/>
      <c r="OA211" s="1327"/>
      <c r="OB211" s="497" t="e">
        <f t="shared" si="5497"/>
        <v>#N/A</v>
      </c>
      <c r="OC211" s="497" t="e">
        <f t="shared" si="5498"/>
        <v>#N/A</v>
      </c>
      <c r="OD211" s="498" t="e">
        <f t="shared" si="5499"/>
        <v>#N/A</v>
      </c>
      <c r="OE211" s="498">
        <f t="shared" si="5500"/>
        <v>0</v>
      </c>
      <c r="OF211" s="498">
        <f t="shared" si="5501"/>
        <v>0</v>
      </c>
      <c r="OG211" s="498" t="e">
        <f t="shared" si="5502"/>
        <v>#N/A</v>
      </c>
      <c r="OH211" s="504">
        <f t="shared" si="5503"/>
        <v>0</v>
      </c>
      <c r="OI211" s="500">
        <f t="shared" si="5504"/>
        <v>0</v>
      </c>
      <c r="OL211" s="665"/>
      <c r="OM211" s="666"/>
      <c r="ON211" s="667"/>
      <c r="OO211" s="668"/>
      <c r="OP211" s="669"/>
      <c r="OQ211" s="719"/>
      <c r="OR211" s="1327"/>
      <c r="OS211" s="497" t="e">
        <f t="shared" si="5505"/>
        <v>#N/A</v>
      </c>
      <c r="OT211" s="497" t="e">
        <f t="shared" si="5506"/>
        <v>#N/A</v>
      </c>
      <c r="OU211" s="498" t="e">
        <f t="shared" si="5507"/>
        <v>#N/A</v>
      </c>
      <c r="OV211" s="498">
        <f t="shared" si="5508"/>
        <v>0</v>
      </c>
      <c r="OW211" s="498">
        <f t="shared" si="5509"/>
        <v>0</v>
      </c>
      <c r="OX211" s="498" t="e">
        <f t="shared" si="5510"/>
        <v>#N/A</v>
      </c>
      <c r="OY211" s="504">
        <f t="shared" si="5511"/>
        <v>0</v>
      </c>
      <c r="OZ211" s="500">
        <f t="shared" si="5512"/>
        <v>0</v>
      </c>
      <c r="PC211" s="665"/>
      <c r="PD211" s="666"/>
      <c r="PE211" s="667"/>
      <c r="PF211" s="668"/>
      <c r="PG211" s="669"/>
      <c r="PH211" s="719"/>
      <c r="PI211" s="1327"/>
      <c r="PJ211" s="497" t="e">
        <f t="shared" si="5513"/>
        <v>#N/A</v>
      </c>
      <c r="PK211" s="497" t="e">
        <f t="shared" si="5514"/>
        <v>#N/A</v>
      </c>
      <c r="PL211" s="498" t="e">
        <f t="shared" si="5515"/>
        <v>#N/A</v>
      </c>
      <c r="PM211" s="498">
        <f t="shared" si="5516"/>
        <v>0</v>
      </c>
      <c r="PN211" s="498">
        <f t="shared" si="5517"/>
        <v>0</v>
      </c>
      <c r="PO211" s="498" t="e">
        <f t="shared" si="5518"/>
        <v>#N/A</v>
      </c>
      <c r="PP211" s="504">
        <f t="shared" si="5519"/>
        <v>0</v>
      </c>
      <c r="PQ211" s="500">
        <f t="shared" si="5520"/>
        <v>0</v>
      </c>
      <c r="PT211" s="665"/>
      <c r="PU211" s="666"/>
      <c r="PV211" s="667"/>
      <c r="PW211" s="668"/>
      <c r="PX211" s="669"/>
      <c r="PY211" s="719"/>
      <c r="PZ211" s="1327"/>
      <c r="QA211" s="497" t="e">
        <f t="shared" si="5521"/>
        <v>#N/A</v>
      </c>
      <c r="QB211" s="497" t="e">
        <f t="shared" si="5522"/>
        <v>#N/A</v>
      </c>
      <c r="QC211" s="498" t="e">
        <f t="shared" si="5523"/>
        <v>#N/A</v>
      </c>
      <c r="QD211" s="498">
        <f t="shared" si="5524"/>
        <v>0</v>
      </c>
      <c r="QE211" s="498">
        <f t="shared" si="5525"/>
        <v>0</v>
      </c>
      <c r="QF211" s="498" t="e">
        <f t="shared" si="5526"/>
        <v>#N/A</v>
      </c>
      <c r="QG211" s="504">
        <f t="shared" si="5527"/>
        <v>0</v>
      </c>
      <c r="QH211" s="500">
        <f t="shared" si="5528"/>
        <v>0</v>
      </c>
      <c r="QK211" s="665"/>
      <c r="QL211" s="666"/>
      <c r="QM211" s="667"/>
      <c r="QN211" s="668"/>
      <c r="QO211" s="669"/>
      <c r="QP211" s="719"/>
      <c r="QQ211" s="1327"/>
      <c r="QR211" s="497" t="e">
        <f t="shared" si="5529"/>
        <v>#N/A</v>
      </c>
      <c r="QS211" s="497" t="e">
        <f t="shared" si="5530"/>
        <v>#N/A</v>
      </c>
      <c r="QT211" s="498" t="e">
        <f t="shared" si="5531"/>
        <v>#N/A</v>
      </c>
      <c r="QU211" s="498">
        <f t="shared" si="5532"/>
        <v>0</v>
      </c>
      <c r="QV211" s="498">
        <f t="shared" si="5533"/>
        <v>0</v>
      </c>
      <c r="QW211" s="498" t="e">
        <f t="shared" si="5534"/>
        <v>#N/A</v>
      </c>
      <c r="QX211" s="504">
        <f t="shared" si="5535"/>
        <v>0</v>
      </c>
      <c r="QY211" s="500">
        <f t="shared" si="5536"/>
        <v>0</v>
      </c>
      <c r="RB211" s="381"/>
      <c r="RC211" s="382"/>
      <c r="RD211" s="383"/>
      <c r="RE211" s="384"/>
      <c r="RF211" s="385"/>
      <c r="RG211" s="386"/>
      <c r="RH211" s="386"/>
      <c r="RI211" s="497"/>
      <c r="RJ211" s="497"/>
      <c r="RK211" s="501"/>
      <c r="RL211" s="501"/>
      <c r="RM211" s="501"/>
      <c r="RN211" s="501"/>
      <c r="RO211" s="502"/>
      <c r="RP211" s="503"/>
      <c r="RS211" s="381"/>
      <c r="RT211" s="382"/>
      <c r="RU211" s="383"/>
      <c r="RV211" s="384"/>
      <c r="RW211" s="385"/>
      <c r="RX211" s="386"/>
      <c r="RY211" s="386"/>
      <c r="RZ211" s="497"/>
      <c r="SA211" s="497"/>
      <c r="SB211" s="501"/>
      <c r="SC211" s="501"/>
      <c r="SD211" s="501"/>
      <c r="SE211" s="501"/>
      <c r="SF211" s="502"/>
      <c r="SG211" s="503"/>
      <c r="SJ211" s="381"/>
      <c r="SK211" s="382"/>
      <c r="SL211" s="383"/>
      <c r="SM211" s="384"/>
      <c r="SN211" s="385"/>
      <c r="SO211" s="386"/>
      <c r="SP211" s="386"/>
      <c r="SQ211" s="497"/>
      <c r="SR211" s="497"/>
      <c r="SS211" s="501"/>
      <c r="ST211" s="501"/>
      <c r="SU211" s="501"/>
      <c r="SV211" s="501"/>
      <c r="SW211" s="502"/>
      <c r="SX211" s="503"/>
    </row>
    <row r="212" spans="2:518" ht="51" hidden="1" customHeight="1" thickTop="1" thickBot="1">
      <c r="B212" s="587"/>
      <c r="C212" s="588"/>
      <c r="D212" s="589"/>
      <c r="E212" s="590"/>
      <c r="F212" s="591"/>
      <c r="G212" s="592"/>
      <c r="H212" s="593"/>
      <c r="K212" s="587"/>
      <c r="L212" s="771"/>
      <c r="M212" s="589"/>
      <c r="N212" s="590"/>
      <c r="O212" s="772"/>
      <c r="P212" s="592"/>
      <c r="Q212" s="727">
        <f>P212/$P$545</f>
        <v>0</v>
      </c>
      <c r="R212" s="497"/>
      <c r="S212" s="497"/>
      <c r="T212" s="501"/>
      <c r="U212" s="501"/>
      <c r="V212" s="501"/>
      <c r="W212" s="501"/>
      <c r="X212" s="502"/>
      <c r="Y212" s="503"/>
      <c r="Z212" s="486"/>
      <c r="AA212" s="486"/>
      <c r="AB212" s="587"/>
      <c r="AC212" s="771"/>
      <c r="AD212" s="589"/>
      <c r="AE212" s="590"/>
      <c r="AF212" s="772"/>
      <c r="AG212" s="592"/>
      <c r="AH212" s="727">
        <f>AG212/$P$545</f>
        <v>0</v>
      </c>
      <c r="AI212" s="497"/>
      <c r="AJ212" s="497"/>
      <c r="AK212" s="501"/>
      <c r="AL212" s="501"/>
      <c r="AM212" s="501"/>
      <c r="AN212" s="501"/>
      <c r="AO212" s="502"/>
      <c r="AP212" s="503"/>
      <c r="AQ212" s="486"/>
      <c r="AR212" s="486"/>
      <c r="AS212" s="587"/>
      <c r="AT212" s="771"/>
      <c r="AU212" s="589"/>
      <c r="AV212" s="590"/>
      <c r="AW212" s="772"/>
      <c r="AX212" s="592"/>
      <c r="AY212" s="727">
        <f>AX212/$P$545</f>
        <v>0</v>
      </c>
      <c r="AZ212" s="497"/>
      <c r="BA212" s="497"/>
      <c r="BB212" s="501"/>
      <c r="BC212" s="501"/>
      <c r="BD212" s="501"/>
      <c r="BE212" s="501"/>
      <c r="BF212" s="502"/>
      <c r="BG212" s="503"/>
      <c r="BJ212" s="587"/>
      <c r="BK212" s="771"/>
      <c r="BL212" s="589"/>
      <c r="BM212" s="590"/>
      <c r="BN212" s="772"/>
      <c r="BO212" s="592"/>
      <c r="BP212" s="727">
        <f>BO212/$P$545</f>
        <v>0</v>
      </c>
      <c r="BQ212" s="497"/>
      <c r="BR212" s="497"/>
      <c r="BS212" s="501"/>
      <c r="BT212" s="501"/>
      <c r="BU212" s="501"/>
      <c r="BV212" s="501"/>
      <c r="BW212" s="502"/>
      <c r="BX212" s="503"/>
      <c r="CA212" s="587"/>
      <c r="CB212" s="771"/>
      <c r="CC212" s="589"/>
      <c r="CD212" s="590"/>
      <c r="CE212" s="772"/>
      <c r="CF212" s="592"/>
      <c r="CG212" s="727">
        <f>CF212/$P$545</f>
        <v>0</v>
      </c>
      <c r="CH212" s="497"/>
      <c r="CI212" s="497"/>
      <c r="CJ212" s="501"/>
      <c r="CK212" s="501"/>
      <c r="CL212" s="501"/>
      <c r="CM212" s="501"/>
      <c r="CN212" s="502"/>
      <c r="CO212" s="503"/>
      <c r="CR212" s="587"/>
      <c r="CS212" s="771"/>
      <c r="CT212" s="589"/>
      <c r="CU212" s="590"/>
      <c r="CV212" s="772"/>
      <c r="CW212" s="592"/>
      <c r="CX212" s="727">
        <f>CW212/$P$545</f>
        <v>0</v>
      </c>
      <c r="CY212" s="497"/>
      <c r="CZ212" s="497"/>
      <c r="DA212" s="501"/>
      <c r="DB212" s="501"/>
      <c r="DC212" s="501"/>
      <c r="DD212" s="501"/>
      <c r="DE212" s="502"/>
      <c r="DF212" s="503"/>
      <c r="DI212" s="587"/>
      <c r="DJ212" s="771"/>
      <c r="DK212" s="589"/>
      <c r="DL212" s="590"/>
      <c r="DM212" s="772"/>
      <c r="DN212" s="592"/>
      <c r="DO212" s="727">
        <f>DN212/$P$545</f>
        <v>0</v>
      </c>
      <c r="DP212" s="497"/>
      <c r="DQ212" s="497"/>
      <c r="DR212" s="501"/>
      <c r="DS212" s="501"/>
      <c r="DT212" s="501"/>
      <c r="DU212" s="501"/>
      <c r="DV212" s="502"/>
      <c r="DW212" s="503"/>
      <c r="DZ212" s="587"/>
      <c r="EA212" s="771"/>
      <c r="EB212" s="589"/>
      <c r="EC212" s="590"/>
      <c r="ED212" s="772"/>
      <c r="EE212" s="592"/>
      <c r="EF212" s="727">
        <f>EE212/$P$545</f>
        <v>0</v>
      </c>
      <c r="EG212" s="497"/>
      <c r="EH212" s="497"/>
      <c r="EI212" s="501"/>
      <c r="EJ212" s="501"/>
      <c r="EK212" s="501"/>
      <c r="EL212" s="501"/>
      <c r="EM212" s="502"/>
      <c r="EN212" s="503"/>
      <c r="EQ212" s="721"/>
      <c r="ER212" s="722"/>
      <c r="ES212" s="723"/>
      <c r="ET212" s="724"/>
      <c r="EU212" s="725"/>
      <c r="EV212" s="726"/>
      <c r="EW212" s="727">
        <f>EV212/$P$545</f>
        <v>0</v>
      </c>
      <c r="EX212" s="497"/>
      <c r="EY212" s="497"/>
      <c r="EZ212" s="501"/>
      <c r="FA212" s="501"/>
      <c r="FB212" s="501"/>
      <c r="FC212" s="501"/>
      <c r="FD212" s="502"/>
      <c r="FE212" s="503"/>
      <c r="FH212" s="721"/>
      <c r="FI212" s="722"/>
      <c r="FJ212" s="723"/>
      <c r="FK212" s="724"/>
      <c r="FL212" s="725"/>
      <c r="FM212" s="726"/>
      <c r="FN212" s="727">
        <f>FM212/$P$545</f>
        <v>0</v>
      </c>
      <c r="FO212" s="497"/>
      <c r="FP212" s="497"/>
      <c r="FQ212" s="501"/>
      <c r="FR212" s="501"/>
      <c r="FS212" s="501"/>
      <c r="FT212" s="501"/>
      <c r="FU212" s="502"/>
      <c r="FV212" s="503"/>
      <c r="FY212" s="721"/>
      <c r="FZ212" s="722"/>
      <c r="GA212" s="723"/>
      <c r="GB212" s="724"/>
      <c r="GC212" s="725"/>
      <c r="GD212" s="726"/>
      <c r="GE212" s="727">
        <f>GD212/$P$545</f>
        <v>0</v>
      </c>
      <c r="GF212" s="497"/>
      <c r="GG212" s="497"/>
      <c r="GH212" s="501"/>
      <c r="GI212" s="501"/>
      <c r="GJ212" s="501"/>
      <c r="GK212" s="501"/>
      <c r="GL212" s="502"/>
      <c r="GM212" s="503"/>
      <c r="GP212" s="721"/>
      <c r="GQ212" s="722"/>
      <c r="GR212" s="723"/>
      <c r="GS212" s="724"/>
      <c r="GT212" s="725"/>
      <c r="GU212" s="726"/>
      <c r="GV212" s="727">
        <f>GU212/$P$545</f>
        <v>0</v>
      </c>
      <c r="GW212" s="497"/>
      <c r="GX212" s="497"/>
      <c r="GY212" s="501"/>
      <c r="GZ212" s="501"/>
      <c r="HA212" s="501"/>
      <c r="HB212" s="501"/>
      <c r="HC212" s="502"/>
      <c r="HD212" s="503"/>
      <c r="HG212" s="721"/>
      <c r="HH212" s="722"/>
      <c r="HI212" s="723"/>
      <c r="HJ212" s="724"/>
      <c r="HK212" s="725"/>
      <c r="HL212" s="726"/>
      <c r="HM212" s="727">
        <f>HL212/$P$545</f>
        <v>0</v>
      </c>
      <c r="HN212" s="497"/>
      <c r="HO212" s="497"/>
      <c r="HP212" s="501"/>
      <c r="HQ212" s="501"/>
      <c r="HR212" s="501"/>
      <c r="HS212" s="501"/>
      <c r="HT212" s="502"/>
      <c r="HU212" s="503"/>
      <c r="HX212" s="721"/>
      <c r="HY212" s="722"/>
      <c r="HZ212" s="723"/>
      <c r="IA212" s="724"/>
      <c r="IB212" s="725"/>
      <c r="IC212" s="726"/>
      <c r="ID212" s="727">
        <f>IC212/$P$545</f>
        <v>0</v>
      </c>
      <c r="IE212" s="497"/>
      <c r="IF212" s="497"/>
      <c r="IG212" s="501"/>
      <c r="IH212" s="501"/>
      <c r="II212" s="501"/>
      <c r="IJ212" s="501"/>
      <c r="IK212" s="502"/>
      <c r="IL212" s="503"/>
      <c r="IO212" s="721"/>
      <c r="IP212" s="722"/>
      <c r="IQ212" s="723"/>
      <c r="IR212" s="724"/>
      <c r="IS212" s="725"/>
      <c r="IT212" s="726"/>
      <c r="IU212" s="727">
        <f>IT212/$P$545</f>
        <v>0</v>
      </c>
      <c r="IV212" s="497"/>
      <c r="IW212" s="497"/>
      <c r="IX212" s="501"/>
      <c r="IY212" s="501"/>
      <c r="IZ212" s="501"/>
      <c r="JA212" s="501"/>
      <c r="JB212" s="502"/>
      <c r="JC212" s="503"/>
      <c r="JF212" s="721"/>
      <c r="JG212" s="722"/>
      <c r="JH212" s="723"/>
      <c r="JI212" s="724"/>
      <c r="JJ212" s="725"/>
      <c r="JK212" s="726"/>
      <c r="JL212" s="727">
        <f>JK212/$P$545</f>
        <v>0</v>
      </c>
      <c r="JM212" s="497"/>
      <c r="JN212" s="497"/>
      <c r="JO212" s="501"/>
      <c r="JP212" s="501"/>
      <c r="JQ212" s="501"/>
      <c r="JR212" s="501"/>
      <c r="JS212" s="502"/>
      <c r="JT212" s="503"/>
      <c r="JW212" s="721"/>
      <c r="JX212" s="722"/>
      <c r="JY212" s="723"/>
      <c r="JZ212" s="724"/>
      <c r="KA212" s="725"/>
      <c r="KB212" s="726"/>
      <c r="KC212" s="727">
        <f>KB212/$P$545</f>
        <v>0</v>
      </c>
      <c r="KD212" s="497"/>
      <c r="KE212" s="497"/>
      <c r="KF212" s="501"/>
      <c r="KG212" s="501"/>
      <c r="KH212" s="501"/>
      <c r="KI212" s="501"/>
      <c r="KJ212" s="502"/>
      <c r="KK212" s="503"/>
      <c r="KN212" s="721"/>
      <c r="KO212" s="722"/>
      <c r="KP212" s="723"/>
      <c r="KQ212" s="724"/>
      <c r="KR212" s="725"/>
      <c r="KS212" s="726"/>
      <c r="KT212" s="727">
        <f>KS212/$P$545</f>
        <v>0</v>
      </c>
      <c r="KU212" s="497"/>
      <c r="KV212" s="497"/>
      <c r="KW212" s="501"/>
      <c r="KX212" s="501"/>
      <c r="KY212" s="501"/>
      <c r="KZ212" s="501"/>
      <c r="LA212" s="502"/>
      <c r="LB212" s="503"/>
      <c r="LE212" s="721"/>
      <c r="LF212" s="722"/>
      <c r="LG212" s="723"/>
      <c r="LH212" s="724"/>
      <c r="LI212" s="725"/>
      <c r="LJ212" s="726"/>
      <c r="LK212" s="727">
        <f>LJ212/$P$545</f>
        <v>0</v>
      </c>
      <c r="LL212" s="497"/>
      <c r="LM212" s="497"/>
      <c r="LN212" s="501"/>
      <c r="LO212" s="501"/>
      <c r="LP212" s="501"/>
      <c r="LQ212" s="501"/>
      <c r="LR212" s="502"/>
      <c r="LS212" s="503"/>
      <c r="LV212" s="721"/>
      <c r="LW212" s="722"/>
      <c r="LX212" s="723"/>
      <c r="LY212" s="724"/>
      <c r="LZ212" s="725"/>
      <c r="MA212" s="726"/>
      <c r="MB212" s="727">
        <f>MA212/$P$545</f>
        <v>0</v>
      </c>
      <c r="MC212" s="497"/>
      <c r="MD212" s="497"/>
      <c r="ME212" s="501"/>
      <c r="MF212" s="501"/>
      <c r="MG212" s="501"/>
      <c r="MH212" s="501"/>
      <c r="MI212" s="502"/>
      <c r="MJ212" s="503"/>
      <c r="MM212" s="721"/>
      <c r="MN212" s="722"/>
      <c r="MO212" s="723"/>
      <c r="MP212" s="724"/>
      <c r="MQ212" s="725"/>
      <c r="MR212" s="726"/>
      <c r="MS212" s="727">
        <f>MR212/$P$545</f>
        <v>0</v>
      </c>
      <c r="MT212" s="497"/>
      <c r="MU212" s="497"/>
      <c r="MV212" s="501"/>
      <c r="MW212" s="501"/>
      <c r="MX212" s="501"/>
      <c r="MY212" s="501"/>
      <c r="MZ212" s="502"/>
      <c r="NA212" s="503"/>
      <c r="ND212" s="721"/>
      <c r="NE212" s="722"/>
      <c r="NF212" s="723"/>
      <c r="NG212" s="724"/>
      <c r="NH212" s="725"/>
      <c r="NI212" s="726"/>
      <c r="NJ212" s="727">
        <f>NI212/$P$545</f>
        <v>0</v>
      </c>
      <c r="NK212" s="497"/>
      <c r="NL212" s="497"/>
      <c r="NM212" s="501"/>
      <c r="NN212" s="501"/>
      <c r="NO212" s="501"/>
      <c r="NP212" s="501"/>
      <c r="NQ212" s="502"/>
      <c r="NR212" s="503"/>
      <c r="NU212" s="721"/>
      <c r="NV212" s="722"/>
      <c r="NW212" s="723"/>
      <c r="NX212" s="724"/>
      <c r="NY212" s="725"/>
      <c r="NZ212" s="726"/>
      <c r="OA212" s="727">
        <f>NZ212/$P$545</f>
        <v>0</v>
      </c>
      <c r="OB212" s="497"/>
      <c r="OC212" s="497"/>
      <c r="OD212" s="501"/>
      <c r="OE212" s="501"/>
      <c r="OF212" s="501"/>
      <c r="OG212" s="501"/>
      <c r="OH212" s="502"/>
      <c r="OI212" s="503"/>
      <c r="OL212" s="721"/>
      <c r="OM212" s="722"/>
      <c r="ON212" s="723"/>
      <c r="OO212" s="724"/>
      <c r="OP212" s="725"/>
      <c r="OQ212" s="726"/>
      <c r="OR212" s="727">
        <f>OQ212/$P$545</f>
        <v>0</v>
      </c>
      <c r="OS212" s="497"/>
      <c r="OT212" s="497"/>
      <c r="OU212" s="501"/>
      <c r="OV212" s="501"/>
      <c r="OW212" s="501"/>
      <c r="OX212" s="501"/>
      <c r="OY212" s="502"/>
      <c r="OZ212" s="503"/>
      <c r="PC212" s="721"/>
      <c r="PD212" s="722"/>
      <c r="PE212" s="723"/>
      <c r="PF212" s="724"/>
      <c r="PG212" s="725"/>
      <c r="PH212" s="726"/>
      <c r="PI212" s="727">
        <f>PH212/$P$545</f>
        <v>0</v>
      </c>
      <c r="PJ212" s="497"/>
      <c r="PK212" s="497"/>
      <c r="PL212" s="501"/>
      <c r="PM212" s="501"/>
      <c r="PN212" s="501"/>
      <c r="PO212" s="501"/>
      <c r="PP212" s="502"/>
      <c r="PQ212" s="503"/>
      <c r="PT212" s="721"/>
      <c r="PU212" s="722"/>
      <c r="PV212" s="723"/>
      <c r="PW212" s="724"/>
      <c r="PX212" s="725"/>
      <c r="PY212" s="726"/>
      <c r="PZ212" s="727">
        <f>PY212/$P$545</f>
        <v>0</v>
      </c>
      <c r="QA212" s="497"/>
      <c r="QB212" s="497"/>
      <c r="QC212" s="501"/>
      <c r="QD212" s="501"/>
      <c r="QE212" s="501"/>
      <c r="QF212" s="501"/>
      <c r="QG212" s="502"/>
      <c r="QH212" s="503"/>
      <c r="QK212" s="721"/>
      <c r="QL212" s="722"/>
      <c r="QM212" s="723"/>
      <c r="QN212" s="724"/>
      <c r="QO212" s="725"/>
      <c r="QP212" s="726"/>
      <c r="QQ212" s="727">
        <f>QP212/$P$545</f>
        <v>0</v>
      </c>
      <c r="QR212" s="497"/>
      <c r="QS212" s="497"/>
      <c r="QT212" s="501"/>
      <c r="QU212" s="501"/>
      <c r="QV212" s="501"/>
      <c r="QW212" s="501"/>
      <c r="QX212" s="502"/>
      <c r="QY212" s="503"/>
      <c r="RB212" s="381"/>
      <c r="RC212" s="382"/>
      <c r="RD212" s="383"/>
      <c r="RE212" s="384"/>
      <c r="RF212" s="385"/>
      <c r="RG212" s="386"/>
      <c r="RH212" s="386"/>
      <c r="RI212" s="497"/>
      <c r="RJ212" s="497"/>
      <c r="RK212" s="501"/>
      <c r="RL212" s="501"/>
      <c r="RM212" s="501"/>
      <c r="RN212" s="501"/>
      <c r="RO212" s="502"/>
      <c r="RP212" s="503"/>
      <c r="RS212" s="381"/>
      <c r="RT212" s="382"/>
      <c r="RU212" s="383"/>
      <c r="RV212" s="384"/>
      <c r="RW212" s="385"/>
      <c r="RX212" s="386"/>
      <c r="RY212" s="386"/>
      <c r="RZ212" s="497"/>
      <c r="SA212" s="497"/>
      <c r="SB212" s="501"/>
      <c r="SC212" s="501"/>
      <c r="SD212" s="501"/>
      <c r="SE212" s="501"/>
      <c r="SF212" s="502"/>
      <c r="SG212" s="503"/>
      <c r="SJ212" s="381"/>
      <c r="SK212" s="382"/>
      <c r="SL212" s="383"/>
      <c r="SM212" s="384"/>
      <c r="SN212" s="385"/>
      <c r="SO212" s="386"/>
      <c r="SP212" s="386"/>
      <c r="SQ212" s="497"/>
      <c r="SR212" s="497"/>
      <c r="SS212" s="501"/>
      <c r="ST212" s="501"/>
      <c r="SU212" s="501"/>
      <c r="SV212" s="501"/>
      <c r="SW212" s="502"/>
      <c r="SX212" s="503"/>
    </row>
    <row r="213" spans="2:518" ht="23.25" hidden="1" customHeight="1" thickTop="1" thickBot="1">
      <c r="B213" s="564"/>
      <c r="C213" s="565"/>
      <c r="D213" s="566"/>
      <c r="E213" s="567"/>
      <c r="F213" s="568"/>
      <c r="G213" s="569"/>
      <c r="H213" s="594"/>
      <c r="K213" s="564"/>
      <c r="L213" s="765"/>
      <c r="M213" s="566"/>
      <c r="N213" s="567"/>
      <c r="O213" s="770"/>
      <c r="P213" s="569"/>
      <c r="Q213" s="728">
        <f>SUM(P214:P222)</f>
        <v>0</v>
      </c>
      <c r="R213" s="497"/>
      <c r="S213" s="497"/>
      <c r="T213" s="501"/>
      <c r="U213" s="501"/>
      <c r="V213" s="501"/>
      <c r="W213" s="501"/>
      <c r="X213" s="502"/>
      <c r="Y213" s="503"/>
      <c r="Z213" s="486"/>
      <c r="AA213" s="486"/>
      <c r="AB213" s="564"/>
      <c r="AC213" s="765"/>
      <c r="AD213" s="566"/>
      <c r="AE213" s="567"/>
      <c r="AF213" s="770"/>
      <c r="AG213" s="569"/>
      <c r="AH213" s="728">
        <f>SUM(AG214:AG222)</f>
        <v>0</v>
      </c>
      <c r="AI213" s="497"/>
      <c r="AJ213" s="497"/>
      <c r="AK213" s="501"/>
      <c r="AL213" s="501"/>
      <c r="AM213" s="501"/>
      <c r="AN213" s="501"/>
      <c r="AO213" s="502"/>
      <c r="AP213" s="503"/>
      <c r="AQ213" s="486"/>
      <c r="AR213" s="486"/>
      <c r="AS213" s="564"/>
      <c r="AT213" s="765"/>
      <c r="AU213" s="566"/>
      <c r="AV213" s="567"/>
      <c r="AW213" s="770"/>
      <c r="AX213" s="569"/>
      <c r="AY213" s="728">
        <f>SUM(AX214:AX222)</f>
        <v>0</v>
      </c>
      <c r="AZ213" s="497"/>
      <c r="BA213" s="497"/>
      <c r="BB213" s="501"/>
      <c r="BC213" s="501"/>
      <c r="BD213" s="501"/>
      <c r="BE213" s="501"/>
      <c r="BF213" s="502"/>
      <c r="BG213" s="503"/>
      <c r="BJ213" s="564"/>
      <c r="BK213" s="765"/>
      <c r="BL213" s="566"/>
      <c r="BM213" s="567"/>
      <c r="BN213" s="770"/>
      <c r="BO213" s="569"/>
      <c r="BP213" s="728">
        <f>SUM(BO214:BO222)</f>
        <v>0</v>
      </c>
      <c r="BQ213" s="497"/>
      <c r="BR213" s="497"/>
      <c r="BS213" s="501"/>
      <c r="BT213" s="501"/>
      <c r="BU213" s="501"/>
      <c r="BV213" s="501"/>
      <c r="BW213" s="502"/>
      <c r="BX213" s="503"/>
      <c r="CA213" s="564"/>
      <c r="CB213" s="765"/>
      <c r="CC213" s="566"/>
      <c r="CD213" s="567"/>
      <c r="CE213" s="770"/>
      <c r="CF213" s="569"/>
      <c r="CG213" s="728">
        <f>SUM(CF214:CF222)</f>
        <v>0</v>
      </c>
      <c r="CH213" s="497"/>
      <c r="CI213" s="497"/>
      <c r="CJ213" s="501"/>
      <c r="CK213" s="501"/>
      <c r="CL213" s="501"/>
      <c r="CM213" s="501"/>
      <c r="CN213" s="502"/>
      <c r="CO213" s="503"/>
      <c r="CR213" s="564"/>
      <c r="CS213" s="765"/>
      <c r="CT213" s="566"/>
      <c r="CU213" s="567"/>
      <c r="CV213" s="770"/>
      <c r="CW213" s="569"/>
      <c r="CX213" s="728">
        <f>SUM(CW214:CW222)</f>
        <v>0</v>
      </c>
      <c r="CY213" s="497"/>
      <c r="CZ213" s="497"/>
      <c r="DA213" s="501"/>
      <c r="DB213" s="501"/>
      <c r="DC213" s="501"/>
      <c r="DD213" s="501"/>
      <c r="DE213" s="502"/>
      <c r="DF213" s="503"/>
      <c r="DI213" s="564"/>
      <c r="DJ213" s="765"/>
      <c r="DK213" s="566"/>
      <c r="DL213" s="567"/>
      <c r="DM213" s="770"/>
      <c r="DN213" s="569"/>
      <c r="DO213" s="728">
        <f>SUM(DN214:DN222)</f>
        <v>0</v>
      </c>
      <c r="DP213" s="497"/>
      <c r="DQ213" s="497"/>
      <c r="DR213" s="501"/>
      <c r="DS213" s="501"/>
      <c r="DT213" s="501"/>
      <c r="DU213" s="501"/>
      <c r="DV213" s="502"/>
      <c r="DW213" s="503"/>
      <c r="DZ213" s="564"/>
      <c r="EA213" s="765"/>
      <c r="EB213" s="566"/>
      <c r="EC213" s="567"/>
      <c r="ED213" s="770"/>
      <c r="EE213" s="569"/>
      <c r="EF213" s="728">
        <f>SUM(EE214:EE222)</f>
        <v>0</v>
      </c>
      <c r="EG213" s="497"/>
      <c r="EH213" s="497"/>
      <c r="EI213" s="501"/>
      <c r="EJ213" s="501"/>
      <c r="EK213" s="501"/>
      <c r="EL213" s="501"/>
      <c r="EM213" s="502"/>
      <c r="EN213" s="503"/>
      <c r="EQ213" s="652"/>
      <c r="ER213" s="653"/>
      <c r="ES213" s="654"/>
      <c r="ET213" s="655"/>
      <c r="EU213" s="656"/>
      <c r="EV213" s="709"/>
      <c r="EW213" s="728">
        <f>SUM(EV214:EV222)</f>
        <v>0</v>
      </c>
      <c r="EX213" s="497"/>
      <c r="EY213" s="497"/>
      <c r="EZ213" s="501"/>
      <c r="FA213" s="501"/>
      <c r="FB213" s="501"/>
      <c r="FC213" s="501"/>
      <c r="FD213" s="502"/>
      <c r="FE213" s="503"/>
      <c r="FH213" s="652"/>
      <c r="FI213" s="653"/>
      <c r="FJ213" s="654"/>
      <c r="FK213" s="655"/>
      <c r="FL213" s="656"/>
      <c r="FM213" s="709"/>
      <c r="FN213" s="728">
        <f>SUM(FM214:FM222)</f>
        <v>0</v>
      </c>
      <c r="FO213" s="497"/>
      <c r="FP213" s="497"/>
      <c r="FQ213" s="501"/>
      <c r="FR213" s="501"/>
      <c r="FS213" s="501"/>
      <c r="FT213" s="501"/>
      <c r="FU213" s="502"/>
      <c r="FV213" s="503"/>
      <c r="FY213" s="652"/>
      <c r="FZ213" s="653"/>
      <c r="GA213" s="654"/>
      <c r="GB213" s="655"/>
      <c r="GC213" s="656"/>
      <c r="GD213" s="709"/>
      <c r="GE213" s="728">
        <f>SUM(GD214:GD222)</f>
        <v>0</v>
      </c>
      <c r="GF213" s="497"/>
      <c r="GG213" s="497"/>
      <c r="GH213" s="501"/>
      <c r="GI213" s="501"/>
      <c r="GJ213" s="501"/>
      <c r="GK213" s="501"/>
      <c r="GL213" s="502"/>
      <c r="GM213" s="503"/>
      <c r="GP213" s="652"/>
      <c r="GQ213" s="653"/>
      <c r="GR213" s="654"/>
      <c r="GS213" s="655"/>
      <c r="GT213" s="656"/>
      <c r="GU213" s="709"/>
      <c r="GV213" s="728">
        <f>SUM(GU214:GU222)</f>
        <v>0</v>
      </c>
      <c r="GW213" s="497"/>
      <c r="GX213" s="497"/>
      <c r="GY213" s="501"/>
      <c r="GZ213" s="501"/>
      <c r="HA213" s="501"/>
      <c r="HB213" s="501"/>
      <c r="HC213" s="502"/>
      <c r="HD213" s="503"/>
      <c r="HG213" s="652"/>
      <c r="HH213" s="653"/>
      <c r="HI213" s="654"/>
      <c r="HJ213" s="655"/>
      <c r="HK213" s="656"/>
      <c r="HL213" s="709"/>
      <c r="HM213" s="728">
        <f>SUM(HL214:HL222)</f>
        <v>0</v>
      </c>
      <c r="HN213" s="497"/>
      <c r="HO213" s="497"/>
      <c r="HP213" s="501"/>
      <c r="HQ213" s="501"/>
      <c r="HR213" s="501"/>
      <c r="HS213" s="501"/>
      <c r="HT213" s="502"/>
      <c r="HU213" s="503"/>
      <c r="HX213" s="652"/>
      <c r="HY213" s="653"/>
      <c r="HZ213" s="654"/>
      <c r="IA213" s="655"/>
      <c r="IB213" s="656"/>
      <c r="IC213" s="709"/>
      <c r="ID213" s="728">
        <f>SUM(IC214:IC222)</f>
        <v>0</v>
      </c>
      <c r="IE213" s="497"/>
      <c r="IF213" s="497"/>
      <c r="IG213" s="501"/>
      <c r="IH213" s="501"/>
      <c r="II213" s="501"/>
      <c r="IJ213" s="501"/>
      <c r="IK213" s="502"/>
      <c r="IL213" s="503"/>
      <c r="IO213" s="652"/>
      <c r="IP213" s="653"/>
      <c r="IQ213" s="654"/>
      <c r="IR213" s="655"/>
      <c r="IS213" s="656"/>
      <c r="IT213" s="709"/>
      <c r="IU213" s="728">
        <f>SUM(IT214:IT222)</f>
        <v>0</v>
      </c>
      <c r="IV213" s="497"/>
      <c r="IW213" s="497"/>
      <c r="IX213" s="501"/>
      <c r="IY213" s="501"/>
      <c r="IZ213" s="501"/>
      <c r="JA213" s="501"/>
      <c r="JB213" s="502"/>
      <c r="JC213" s="503"/>
      <c r="JF213" s="652"/>
      <c r="JG213" s="653"/>
      <c r="JH213" s="654"/>
      <c r="JI213" s="655"/>
      <c r="JJ213" s="656"/>
      <c r="JK213" s="709"/>
      <c r="JL213" s="728">
        <f>SUM(JK214:JK222)</f>
        <v>0</v>
      </c>
      <c r="JM213" s="497"/>
      <c r="JN213" s="497"/>
      <c r="JO213" s="501"/>
      <c r="JP213" s="501"/>
      <c r="JQ213" s="501"/>
      <c r="JR213" s="501"/>
      <c r="JS213" s="502"/>
      <c r="JT213" s="503"/>
      <c r="JW213" s="652"/>
      <c r="JX213" s="653"/>
      <c r="JY213" s="654"/>
      <c r="JZ213" s="655"/>
      <c r="KA213" s="656"/>
      <c r="KB213" s="709"/>
      <c r="KC213" s="728">
        <f>SUM(KB214:KB222)</f>
        <v>0</v>
      </c>
      <c r="KD213" s="497"/>
      <c r="KE213" s="497"/>
      <c r="KF213" s="501"/>
      <c r="KG213" s="501"/>
      <c r="KH213" s="501"/>
      <c r="KI213" s="501"/>
      <c r="KJ213" s="502"/>
      <c r="KK213" s="503"/>
      <c r="KN213" s="652"/>
      <c r="KO213" s="653"/>
      <c r="KP213" s="654"/>
      <c r="KQ213" s="655"/>
      <c r="KR213" s="656"/>
      <c r="KS213" s="709"/>
      <c r="KT213" s="728">
        <f>SUM(KS214:KS222)</f>
        <v>0</v>
      </c>
      <c r="KU213" s="497"/>
      <c r="KV213" s="497"/>
      <c r="KW213" s="501"/>
      <c r="KX213" s="501"/>
      <c r="KY213" s="501"/>
      <c r="KZ213" s="501"/>
      <c r="LA213" s="502"/>
      <c r="LB213" s="503"/>
      <c r="LE213" s="652"/>
      <c r="LF213" s="653"/>
      <c r="LG213" s="654"/>
      <c r="LH213" s="655"/>
      <c r="LI213" s="656"/>
      <c r="LJ213" s="709"/>
      <c r="LK213" s="728">
        <f>SUM(LJ214:LJ222)</f>
        <v>0</v>
      </c>
      <c r="LL213" s="497"/>
      <c r="LM213" s="497"/>
      <c r="LN213" s="501"/>
      <c r="LO213" s="501"/>
      <c r="LP213" s="501"/>
      <c r="LQ213" s="501"/>
      <c r="LR213" s="502"/>
      <c r="LS213" s="503"/>
      <c r="LV213" s="652"/>
      <c r="LW213" s="653"/>
      <c r="LX213" s="654"/>
      <c r="LY213" s="655"/>
      <c r="LZ213" s="656"/>
      <c r="MA213" s="709"/>
      <c r="MB213" s="728">
        <f>SUM(MA214:MA222)</f>
        <v>0</v>
      </c>
      <c r="MC213" s="497"/>
      <c r="MD213" s="497"/>
      <c r="ME213" s="501"/>
      <c r="MF213" s="501"/>
      <c r="MG213" s="501"/>
      <c r="MH213" s="501"/>
      <c r="MI213" s="502"/>
      <c r="MJ213" s="503"/>
      <c r="MM213" s="652"/>
      <c r="MN213" s="653"/>
      <c r="MO213" s="654"/>
      <c r="MP213" s="655"/>
      <c r="MQ213" s="656"/>
      <c r="MR213" s="709"/>
      <c r="MS213" s="728">
        <f>SUM(MR214:MR222)</f>
        <v>0</v>
      </c>
      <c r="MT213" s="497"/>
      <c r="MU213" s="497"/>
      <c r="MV213" s="501"/>
      <c r="MW213" s="501"/>
      <c r="MX213" s="501"/>
      <c r="MY213" s="501"/>
      <c r="MZ213" s="502"/>
      <c r="NA213" s="503"/>
      <c r="ND213" s="652"/>
      <c r="NE213" s="653"/>
      <c r="NF213" s="654"/>
      <c r="NG213" s="655"/>
      <c r="NH213" s="656"/>
      <c r="NI213" s="709"/>
      <c r="NJ213" s="728">
        <f>SUM(NI214:NI222)</f>
        <v>0</v>
      </c>
      <c r="NK213" s="497"/>
      <c r="NL213" s="497"/>
      <c r="NM213" s="501"/>
      <c r="NN213" s="501"/>
      <c r="NO213" s="501"/>
      <c r="NP213" s="501"/>
      <c r="NQ213" s="502"/>
      <c r="NR213" s="503"/>
      <c r="NU213" s="652"/>
      <c r="NV213" s="653"/>
      <c r="NW213" s="654"/>
      <c r="NX213" s="655"/>
      <c r="NY213" s="656"/>
      <c r="NZ213" s="709"/>
      <c r="OA213" s="728">
        <f>SUM(NZ214:NZ222)</f>
        <v>0</v>
      </c>
      <c r="OB213" s="497"/>
      <c r="OC213" s="497"/>
      <c r="OD213" s="501"/>
      <c r="OE213" s="501"/>
      <c r="OF213" s="501"/>
      <c r="OG213" s="501"/>
      <c r="OH213" s="502"/>
      <c r="OI213" s="503"/>
      <c r="OL213" s="652"/>
      <c r="OM213" s="653"/>
      <c r="ON213" s="654"/>
      <c r="OO213" s="655"/>
      <c r="OP213" s="656"/>
      <c r="OQ213" s="709"/>
      <c r="OR213" s="728">
        <f>SUM(OQ214:OQ222)</f>
        <v>0</v>
      </c>
      <c r="OS213" s="497"/>
      <c r="OT213" s="497"/>
      <c r="OU213" s="501"/>
      <c r="OV213" s="501"/>
      <c r="OW213" s="501"/>
      <c r="OX213" s="501"/>
      <c r="OY213" s="502"/>
      <c r="OZ213" s="503"/>
      <c r="PC213" s="652"/>
      <c r="PD213" s="653"/>
      <c r="PE213" s="654"/>
      <c r="PF213" s="655"/>
      <c r="PG213" s="656"/>
      <c r="PH213" s="709"/>
      <c r="PI213" s="728">
        <f>SUM(PH214:PH222)</f>
        <v>0</v>
      </c>
      <c r="PJ213" s="497"/>
      <c r="PK213" s="497"/>
      <c r="PL213" s="501"/>
      <c r="PM213" s="501"/>
      <c r="PN213" s="501"/>
      <c r="PO213" s="501"/>
      <c r="PP213" s="502"/>
      <c r="PQ213" s="503"/>
      <c r="PT213" s="652"/>
      <c r="PU213" s="653"/>
      <c r="PV213" s="654"/>
      <c r="PW213" s="655"/>
      <c r="PX213" s="656"/>
      <c r="PY213" s="709"/>
      <c r="PZ213" s="728">
        <f>SUM(PY214:PY222)</f>
        <v>0</v>
      </c>
      <c r="QA213" s="497"/>
      <c r="QB213" s="497"/>
      <c r="QC213" s="501"/>
      <c r="QD213" s="501"/>
      <c r="QE213" s="501"/>
      <c r="QF213" s="501"/>
      <c r="QG213" s="502"/>
      <c r="QH213" s="503"/>
      <c r="QK213" s="652"/>
      <c r="QL213" s="653"/>
      <c r="QM213" s="654"/>
      <c r="QN213" s="655"/>
      <c r="QO213" s="656"/>
      <c r="QP213" s="709"/>
      <c r="QQ213" s="728">
        <f>SUM(QP214:QP222)</f>
        <v>0</v>
      </c>
      <c r="QR213" s="497"/>
      <c r="QS213" s="497"/>
      <c r="QT213" s="501"/>
      <c r="QU213" s="501"/>
      <c r="QV213" s="501"/>
      <c r="QW213" s="501"/>
      <c r="QX213" s="502"/>
      <c r="QY213" s="503"/>
      <c r="RB213" s="381"/>
      <c r="RC213" s="382"/>
      <c r="RD213" s="383"/>
      <c r="RE213" s="384"/>
      <c r="RF213" s="385"/>
      <c r="RG213" s="386"/>
      <c r="RH213" s="386"/>
      <c r="RI213" s="497"/>
      <c r="RJ213" s="497"/>
      <c r="RK213" s="501"/>
      <c r="RL213" s="501"/>
      <c r="RM213" s="501"/>
      <c r="RN213" s="501"/>
      <c r="RO213" s="502"/>
      <c r="RP213" s="503"/>
      <c r="RS213" s="381"/>
      <c r="RT213" s="382"/>
      <c r="RU213" s="383"/>
      <c r="RV213" s="384"/>
      <c r="RW213" s="385"/>
      <c r="RX213" s="386"/>
      <c r="RY213" s="386"/>
      <c r="RZ213" s="497"/>
      <c r="SA213" s="497"/>
      <c r="SB213" s="501"/>
      <c r="SC213" s="501"/>
      <c r="SD213" s="501"/>
      <c r="SE213" s="501"/>
      <c r="SF213" s="502"/>
      <c r="SG213" s="503"/>
      <c r="SJ213" s="381"/>
      <c r="SK213" s="382"/>
      <c r="SL213" s="383"/>
      <c r="SM213" s="384"/>
      <c r="SN213" s="385"/>
      <c r="SO213" s="386"/>
      <c r="SP213" s="386"/>
      <c r="SQ213" s="497"/>
      <c r="SR213" s="497"/>
      <c r="SS213" s="501"/>
      <c r="ST213" s="501"/>
      <c r="SU213" s="501"/>
      <c r="SV213" s="501"/>
      <c r="SW213" s="502"/>
      <c r="SX213" s="503"/>
    </row>
    <row r="214" spans="2:518" ht="48" hidden="1" customHeight="1" thickTop="1" thickBot="1">
      <c r="B214" s="577"/>
      <c r="C214" s="578"/>
      <c r="D214" s="579"/>
      <c r="E214" s="580"/>
      <c r="F214" s="581"/>
      <c r="G214" s="585"/>
      <c r="H214" s="595"/>
      <c r="K214" s="577"/>
      <c r="L214" s="767"/>
      <c r="M214" s="579"/>
      <c r="N214" s="580"/>
      <c r="O214" s="768"/>
      <c r="P214" s="585"/>
      <c r="Q214" s="1325">
        <f>Q213/$P$545</f>
        <v>0</v>
      </c>
      <c r="R214" s="497"/>
      <c r="S214" s="497"/>
      <c r="T214" s="498"/>
      <c r="U214" s="498"/>
      <c r="V214" s="498"/>
      <c r="W214" s="498"/>
      <c r="X214" s="504"/>
      <c r="Y214" s="500"/>
      <c r="Z214" s="486"/>
      <c r="AA214" s="486"/>
      <c r="AB214" s="577"/>
      <c r="AC214" s="767"/>
      <c r="AD214" s="579"/>
      <c r="AE214" s="580"/>
      <c r="AF214" s="768"/>
      <c r="AG214" s="585"/>
      <c r="AH214" s="1325">
        <f>AH213/$P$545</f>
        <v>0</v>
      </c>
      <c r="AI214" s="497"/>
      <c r="AJ214" s="497"/>
      <c r="AK214" s="498"/>
      <c r="AL214" s="498"/>
      <c r="AM214" s="498"/>
      <c r="AN214" s="498"/>
      <c r="AO214" s="504"/>
      <c r="AP214" s="500"/>
      <c r="AQ214" s="486"/>
      <c r="AR214" s="486"/>
      <c r="AS214" s="577"/>
      <c r="AT214" s="767"/>
      <c r="AU214" s="579"/>
      <c r="AV214" s="580"/>
      <c r="AW214" s="768"/>
      <c r="AX214" s="585"/>
      <c r="AY214" s="1325">
        <f>AY213/$P$545</f>
        <v>0</v>
      </c>
      <c r="AZ214" s="497"/>
      <c r="BA214" s="497"/>
      <c r="BB214" s="498"/>
      <c r="BC214" s="498"/>
      <c r="BD214" s="498"/>
      <c r="BE214" s="498"/>
      <c r="BF214" s="504"/>
      <c r="BG214" s="500"/>
      <c r="BJ214" s="577"/>
      <c r="BK214" s="767"/>
      <c r="BL214" s="579"/>
      <c r="BM214" s="580"/>
      <c r="BN214" s="768"/>
      <c r="BO214" s="585"/>
      <c r="BP214" s="1325">
        <f>BP213/$P$545</f>
        <v>0</v>
      </c>
      <c r="BQ214" s="497"/>
      <c r="BR214" s="497"/>
      <c r="BS214" s="498"/>
      <c r="BT214" s="498"/>
      <c r="BU214" s="498"/>
      <c r="BV214" s="498"/>
      <c r="BW214" s="504"/>
      <c r="BX214" s="500"/>
      <c r="CA214" s="577"/>
      <c r="CB214" s="767"/>
      <c r="CC214" s="579"/>
      <c r="CD214" s="580"/>
      <c r="CE214" s="768"/>
      <c r="CF214" s="585"/>
      <c r="CG214" s="1325">
        <f>CG213/$P$545</f>
        <v>0</v>
      </c>
      <c r="CH214" s="497"/>
      <c r="CI214" s="497"/>
      <c r="CJ214" s="498"/>
      <c r="CK214" s="498"/>
      <c r="CL214" s="498"/>
      <c r="CM214" s="498"/>
      <c r="CN214" s="504"/>
      <c r="CO214" s="500"/>
      <c r="CR214" s="577"/>
      <c r="CS214" s="767"/>
      <c r="CT214" s="579"/>
      <c r="CU214" s="580"/>
      <c r="CV214" s="768"/>
      <c r="CW214" s="585"/>
      <c r="CX214" s="1325">
        <f>CX213/$P$545</f>
        <v>0</v>
      </c>
      <c r="CY214" s="497"/>
      <c r="CZ214" s="497"/>
      <c r="DA214" s="498"/>
      <c r="DB214" s="498"/>
      <c r="DC214" s="498"/>
      <c r="DD214" s="498"/>
      <c r="DE214" s="504"/>
      <c r="DF214" s="500"/>
      <c r="DI214" s="577"/>
      <c r="DJ214" s="767"/>
      <c r="DK214" s="579"/>
      <c r="DL214" s="580"/>
      <c r="DM214" s="768"/>
      <c r="DN214" s="585"/>
      <c r="DO214" s="1325">
        <f>DO213/$P$545</f>
        <v>0</v>
      </c>
      <c r="DP214" s="497"/>
      <c r="DQ214" s="497"/>
      <c r="DR214" s="498"/>
      <c r="DS214" s="498"/>
      <c r="DT214" s="498"/>
      <c r="DU214" s="498"/>
      <c r="DV214" s="504"/>
      <c r="DW214" s="500"/>
      <c r="DZ214" s="577"/>
      <c r="EA214" s="767"/>
      <c r="EB214" s="579"/>
      <c r="EC214" s="580"/>
      <c r="ED214" s="768"/>
      <c r="EE214" s="585"/>
      <c r="EF214" s="1325">
        <f>EF213/$P$545</f>
        <v>0</v>
      </c>
      <c r="EG214" s="497"/>
      <c r="EH214" s="497"/>
      <c r="EI214" s="498"/>
      <c r="EJ214" s="498"/>
      <c r="EK214" s="498"/>
      <c r="EL214" s="498"/>
      <c r="EM214" s="504"/>
      <c r="EN214" s="500"/>
      <c r="EQ214" s="665"/>
      <c r="ER214" s="666"/>
      <c r="ES214" s="667"/>
      <c r="ET214" s="668"/>
      <c r="EU214" s="669"/>
      <c r="EV214" s="720"/>
      <c r="EW214" s="1325">
        <f>EW213/$P$545</f>
        <v>0</v>
      </c>
      <c r="EX214" s="497" t="e">
        <f t="shared" ref="EX214:EX222" si="5537">IF(EXACT(VLOOKUP(EQ214,OFERTA_0,2,FALSE),ER214),1,0)</f>
        <v>#N/A</v>
      </c>
      <c r="EY214" s="497" t="e">
        <f t="shared" ref="EY214:EY222" si="5538">IF(EXACT(VLOOKUP(EQ214,OFERTA_0,3,FALSE),ES214),1,0)</f>
        <v>#N/A</v>
      </c>
      <c r="EZ214" s="498" t="e">
        <f t="shared" ref="EZ214:EZ222" si="5539">IF(EXACT(VLOOKUP(EQ214,OFERTA_0,4,FALSE),ET214),1,0)</f>
        <v>#N/A</v>
      </c>
      <c r="FA214" s="498">
        <f t="shared" ref="FA214:FA222" si="5540">IF(EU214=0,0,1)</f>
        <v>0</v>
      </c>
      <c r="FB214" s="498">
        <f t="shared" ref="FB214:FB222" si="5541">IF(EV214=0,0,1)</f>
        <v>0</v>
      </c>
      <c r="FC214" s="498" t="e">
        <f t="shared" ref="FC214:FC222" si="5542">PRODUCT(EX214:FB214)</f>
        <v>#N/A</v>
      </c>
      <c r="FD214" s="504">
        <f t="shared" ref="FD214:FD222" si="5543">ROUND(EV214,0)</f>
        <v>0</v>
      </c>
      <c r="FE214" s="500">
        <f t="shared" ref="FE214:FE222" si="5544">EV214-FD214</f>
        <v>0</v>
      </c>
      <c r="FH214" s="665"/>
      <c r="FI214" s="666"/>
      <c r="FJ214" s="667"/>
      <c r="FK214" s="668"/>
      <c r="FL214" s="669"/>
      <c r="FM214" s="720"/>
      <c r="FN214" s="1325">
        <f>FN213/$P$545</f>
        <v>0</v>
      </c>
      <c r="FO214" s="497" t="e">
        <f t="shared" ref="FO214:FO222" si="5545">IF(EXACT(VLOOKUP(FH214,OFERTA_0,2,FALSE),FI214),1,0)</f>
        <v>#N/A</v>
      </c>
      <c r="FP214" s="497" t="e">
        <f t="shared" ref="FP214:FP222" si="5546">IF(EXACT(VLOOKUP(FH214,OFERTA_0,3,FALSE),FJ214),1,0)</f>
        <v>#N/A</v>
      </c>
      <c r="FQ214" s="498" t="e">
        <f t="shared" ref="FQ214:FQ222" si="5547">IF(EXACT(VLOOKUP(FH214,OFERTA_0,4,FALSE),FK214),1,0)</f>
        <v>#N/A</v>
      </c>
      <c r="FR214" s="498">
        <f t="shared" ref="FR214:FR222" si="5548">IF(FL214=0,0,1)</f>
        <v>0</v>
      </c>
      <c r="FS214" s="498">
        <f t="shared" ref="FS214:FS222" si="5549">IF(FM214=0,0,1)</f>
        <v>0</v>
      </c>
      <c r="FT214" s="498" t="e">
        <f t="shared" ref="FT214:FT222" si="5550">PRODUCT(FO214:FS214)</f>
        <v>#N/A</v>
      </c>
      <c r="FU214" s="504">
        <f t="shared" ref="FU214:FU222" si="5551">ROUND(FM214,0)</f>
        <v>0</v>
      </c>
      <c r="FV214" s="500">
        <f t="shared" ref="FV214:FV222" si="5552">FM214-FU214</f>
        <v>0</v>
      </c>
      <c r="FY214" s="665"/>
      <c r="FZ214" s="666"/>
      <c r="GA214" s="667"/>
      <c r="GB214" s="668"/>
      <c r="GC214" s="669"/>
      <c r="GD214" s="720"/>
      <c r="GE214" s="1325">
        <f>GE213/$P$545</f>
        <v>0</v>
      </c>
      <c r="GF214" s="497" t="e">
        <f t="shared" ref="GF214:GF222" si="5553">IF(EXACT(VLOOKUP(FY214,OFERTA_0,2,FALSE),FZ214),1,0)</f>
        <v>#N/A</v>
      </c>
      <c r="GG214" s="497" t="e">
        <f t="shared" ref="GG214:GG222" si="5554">IF(EXACT(VLOOKUP(FY214,OFERTA_0,3,FALSE),GA214),1,0)</f>
        <v>#N/A</v>
      </c>
      <c r="GH214" s="498" t="e">
        <f t="shared" ref="GH214:GH222" si="5555">IF(EXACT(VLOOKUP(FY214,OFERTA_0,4,FALSE),GB214),1,0)</f>
        <v>#N/A</v>
      </c>
      <c r="GI214" s="498">
        <f t="shared" ref="GI214:GI222" si="5556">IF(GC214=0,0,1)</f>
        <v>0</v>
      </c>
      <c r="GJ214" s="498">
        <f t="shared" ref="GJ214:GJ222" si="5557">IF(GD214=0,0,1)</f>
        <v>0</v>
      </c>
      <c r="GK214" s="498" t="e">
        <f t="shared" ref="GK214:GK222" si="5558">PRODUCT(GF214:GJ214)</f>
        <v>#N/A</v>
      </c>
      <c r="GL214" s="504">
        <f t="shared" ref="GL214:GL222" si="5559">ROUND(GD214,0)</f>
        <v>0</v>
      </c>
      <c r="GM214" s="500">
        <f t="shared" ref="GM214:GM222" si="5560">GD214-GL214</f>
        <v>0</v>
      </c>
      <c r="GP214" s="665"/>
      <c r="GQ214" s="666"/>
      <c r="GR214" s="667"/>
      <c r="GS214" s="668"/>
      <c r="GT214" s="669"/>
      <c r="GU214" s="720"/>
      <c r="GV214" s="1325">
        <f>GV213/$P$545</f>
        <v>0</v>
      </c>
      <c r="GW214" s="497" t="e">
        <f t="shared" ref="GW214:GW222" si="5561">IF(EXACT(VLOOKUP(GP214,OFERTA_0,2,FALSE),GQ214),1,0)</f>
        <v>#N/A</v>
      </c>
      <c r="GX214" s="497" t="e">
        <f t="shared" ref="GX214:GX222" si="5562">IF(EXACT(VLOOKUP(GP214,OFERTA_0,3,FALSE),GR214),1,0)</f>
        <v>#N/A</v>
      </c>
      <c r="GY214" s="498" t="e">
        <f t="shared" ref="GY214:GY222" si="5563">IF(EXACT(VLOOKUP(GP214,OFERTA_0,4,FALSE),GS214),1,0)</f>
        <v>#N/A</v>
      </c>
      <c r="GZ214" s="498">
        <f t="shared" ref="GZ214:GZ222" si="5564">IF(GT214=0,0,1)</f>
        <v>0</v>
      </c>
      <c r="HA214" s="498">
        <f t="shared" ref="HA214:HA222" si="5565">IF(GU214=0,0,1)</f>
        <v>0</v>
      </c>
      <c r="HB214" s="498" t="e">
        <f t="shared" ref="HB214:HB222" si="5566">PRODUCT(GW214:HA214)</f>
        <v>#N/A</v>
      </c>
      <c r="HC214" s="504">
        <f t="shared" ref="HC214:HC222" si="5567">ROUND(GU214,0)</f>
        <v>0</v>
      </c>
      <c r="HD214" s="500">
        <f t="shared" ref="HD214:HD222" si="5568">GU214-HC214</f>
        <v>0</v>
      </c>
      <c r="HG214" s="665"/>
      <c r="HH214" s="666"/>
      <c r="HI214" s="667"/>
      <c r="HJ214" s="668"/>
      <c r="HK214" s="669"/>
      <c r="HL214" s="720"/>
      <c r="HM214" s="1325">
        <f>HM213/$P$545</f>
        <v>0</v>
      </c>
      <c r="HN214" s="497" t="e">
        <f t="shared" ref="HN214:HN222" si="5569">IF(EXACT(VLOOKUP(HG214,OFERTA_0,2,FALSE),HH214),1,0)</f>
        <v>#N/A</v>
      </c>
      <c r="HO214" s="497" t="e">
        <f t="shared" ref="HO214:HO222" si="5570">IF(EXACT(VLOOKUP(HG214,OFERTA_0,3,FALSE),HI214),1,0)</f>
        <v>#N/A</v>
      </c>
      <c r="HP214" s="498" t="e">
        <f t="shared" ref="HP214:HP222" si="5571">IF(EXACT(VLOOKUP(HG214,OFERTA_0,4,FALSE),HJ214),1,0)</f>
        <v>#N/A</v>
      </c>
      <c r="HQ214" s="498">
        <f t="shared" ref="HQ214:HQ222" si="5572">IF(HK214=0,0,1)</f>
        <v>0</v>
      </c>
      <c r="HR214" s="498">
        <f t="shared" ref="HR214:HR222" si="5573">IF(HL214=0,0,1)</f>
        <v>0</v>
      </c>
      <c r="HS214" s="498" t="e">
        <f t="shared" ref="HS214:HS222" si="5574">PRODUCT(HN214:HR214)</f>
        <v>#N/A</v>
      </c>
      <c r="HT214" s="504">
        <f t="shared" ref="HT214:HT222" si="5575">ROUND(HL214,0)</f>
        <v>0</v>
      </c>
      <c r="HU214" s="500">
        <f t="shared" ref="HU214:HU222" si="5576">HL214-HT214</f>
        <v>0</v>
      </c>
      <c r="HX214" s="665"/>
      <c r="HY214" s="666"/>
      <c r="HZ214" s="667"/>
      <c r="IA214" s="668"/>
      <c r="IB214" s="669"/>
      <c r="IC214" s="720"/>
      <c r="ID214" s="1325">
        <f>ID213/$P$545</f>
        <v>0</v>
      </c>
      <c r="IE214" s="497" t="e">
        <f t="shared" ref="IE214:IE222" si="5577">IF(EXACT(VLOOKUP(HX214,OFERTA_0,2,FALSE),HY214),1,0)</f>
        <v>#N/A</v>
      </c>
      <c r="IF214" s="497" t="e">
        <f t="shared" ref="IF214:IF222" si="5578">IF(EXACT(VLOOKUP(HX214,OFERTA_0,3,FALSE),HZ214),1,0)</f>
        <v>#N/A</v>
      </c>
      <c r="IG214" s="498" t="e">
        <f t="shared" ref="IG214:IG222" si="5579">IF(EXACT(VLOOKUP(HX214,OFERTA_0,4,FALSE),IA214),1,0)</f>
        <v>#N/A</v>
      </c>
      <c r="IH214" s="498">
        <f t="shared" ref="IH214:IH222" si="5580">IF(IB214=0,0,1)</f>
        <v>0</v>
      </c>
      <c r="II214" s="498">
        <f t="shared" ref="II214:II222" si="5581">IF(IC214=0,0,1)</f>
        <v>0</v>
      </c>
      <c r="IJ214" s="498" t="e">
        <f t="shared" ref="IJ214:IJ222" si="5582">PRODUCT(IE214:II214)</f>
        <v>#N/A</v>
      </c>
      <c r="IK214" s="504">
        <f t="shared" ref="IK214:IK222" si="5583">ROUND(IC214,0)</f>
        <v>0</v>
      </c>
      <c r="IL214" s="500">
        <f t="shared" ref="IL214:IL222" si="5584">IC214-IK214</f>
        <v>0</v>
      </c>
      <c r="IO214" s="665"/>
      <c r="IP214" s="666"/>
      <c r="IQ214" s="667"/>
      <c r="IR214" s="668"/>
      <c r="IS214" s="669"/>
      <c r="IT214" s="720"/>
      <c r="IU214" s="1325">
        <f>IU213/$P$545</f>
        <v>0</v>
      </c>
      <c r="IV214" s="497" t="e">
        <f t="shared" ref="IV214:IV222" si="5585">IF(EXACT(VLOOKUP(IO214,OFERTA_0,2,FALSE),IP214),1,0)</f>
        <v>#N/A</v>
      </c>
      <c r="IW214" s="497" t="e">
        <f t="shared" ref="IW214:IW222" si="5586">IF(EXACT(VLOOKUP(IO214,OFERTA_0,3,FALSE),IQ214),1,0)</f>
        <v>#N/A</v>
      </c>
      <c r="IX214" s="498" t="e">
        <f t="shared" ref="IX214:IX222" si="5587">IF(EXACT(VLOOKUP(IO214,OFERTA_0,4,FALSE),IR214),1,0)</f>
        <v>#N/A</v>
      </c>
      <c r="IY214" s="498">
        <f t="shared" ref="IY214:IY222" si="5588">IF(IS214=0,0,1)</f>
        <v>0</v>
      </c>
      <c r="IZ214" s="498">
        <f t="shared" ref="IZ214:IZ222" si="5589">IF(IT214=0,0,1)</f>
        <v>0</v>
      </c>
      <c r="JA214" s="498" t="e">
        <f t="shared" ref="JA214:JA222" si="5590">PRODUCT(IV214:IZ214)</f>
        <v>#N/A</v>
      </c>
      <c r="JB214" s="504">
        <f t="shared" ref="JB214:JB222" si="5591">ROUND(IT214,0)</f>
        <v>0</v>
      </c>
      <c r="JC214" s="500">
        <f t="shared" ref="JC214:JC222" si="5592">IT214-JB214</f>
        <v>0</v>
      </c>
      <c r="JF214" s="665"/>
      <c r="JG214" s="666"/>
      <c r="JH214" s="667"/>
      <c r="JI214" s="668"/>
      <c r="JJ214" s="669"/>
      <c r="JK214" s="720"/>
      <c r="JL214" s="1325">
        <f>JL213/$P$545</f>
        <v>0</v>
      </c>
      <c r="JM214" s="497" t="e">
        <f t="shared" ref="JM214:JM222" si="5593">IF(EXACT(VLOOKUP(JF214,OFERTA_0,2,FALSE),JG214),1,0)</f>
        <v>#N/A</v>
      </c>
      <c r="JN214" s="497" t="e">
        <f t="shared" ref="JN214:JN222" si="5594">IF(EXACT(VLOOKUP(JF214,OFERTA_0,3,FALSE),JH214),1,0)</f>
        <v>#N/A</v>
      </c>
      <c r="JO214" s="498" t="e">
        <f t="shared" ref="JO214:JO222" si="5595">IF(EXACT(VLOOKUP(JF214,OFERTA_0,4,FALSE),JI214),1,0)</f>
        <v>#N/A</v>
      </c>
      <c r="JP214" s="498">
        <f t="shared" ref="JP214:JP222" si="5596">IF(JJ214=0,0,1)</f>
        <v>0</v>
      </c>
      <c r="JQ214" s="498">
        <f t="shared" ref="JQ214:JQ222" si="5597">IF(JK214=0,0,1)</f>
        <v>0</v>
      </c>
      <c r="JR214" s="498" t="e">
        <f t="shared" ref="JR214:JR222" si="5598">PRODUCT(JM214:JQ214)</f>
        <v>#N/A</v>
      </c>
      <c r="JS214" s="504">
        <f t="shared" ref="JS214:JS222" si="5599">ROUND(JK214,0)</f>
        <v>0</v>
      </c>
      <c r="JT214" s="500">
        <f t="shared" ref="JT214:JT222" si="5600">JK214-JS214</f>
        <v>0</v>
      </c>
      <c r="JW214" s="665"/>
      <c r="JX214" s="666"/>
      <c r="JY214" s="667"/>
      <c r="JZ214" s="668"/>
      <c r="KA214" s="669"/>
      <c r="KB214" s="720"/>
      <c r="KC214" s="1325">
        <f>KC213/$P$545</f>
        <v>0</v>
      </c>
      <c r="KD214" s="497" t="e">
        <f t="shared" ref="KD214:KD222" si="5601">IF(EXACT(VLOOKUP(JW214,OFERTA_0,2,FALSE),JX214),1,0)</f>
        <v>#N/A</v>
      </c>
      <c r="KE214" s="497" t="e">
        <f t="shared" ref="KE214:KE222" si="5602">IF(EXACT(VLOOKUP(JW214,OFERTA_0,3,FALSE),JY214),1,0)</f>
        <v>#N/A</v>
      </c>
      <c r="KF214" s="498" t="e">
        <f t="shared" ref="KF214:KF222" si="5603">IF(EXACT(VLOOKUP(JW214,OFERTA_0,4,FALSE),JZ214),1,0)</f>
        <v>#N/A</v>
      </c>
      <c r="KG214" s="498">
        <f t="shared" ref="KG214:KG222" si="5604">IF(KA214=0,0,1)</f>
        <v>0</v>
      </c>
      <c r="KH214" s="498">
        <f t="shared" ref="KH214:KH222" si="5605">IF(KB214=0,0,1)</f>
        <v>0</v>
      </c>
      <c r="KI214" s="498" t="e">
        <f t="shared" ref="KI214:KI222" si="5606">PRODUCT(KD214:KH214)</f>
        <v>#N/A</v>
      </c>
      <c r="KJ214" s="504">
        <f t="shared" ref="KJ214:KJ222" si="5607">ROUND(KB214,0)</f>
        <v>0</v>
      </c>
      <c r="KK214" s="500">
        <f t="shared" ref="KK214:KK222" si="5608">KB214-KJ214</f>
        <v>0</v>
      </c>
      <c r="KN214" s="665"/>
      <c r="KO214" s="666"/>
      <c r="KP214" s="667"/>
      <c r="KQ214" s="668"/>
      <c r="KR214" s="669"/>
      <c r="KS214" s="720"/>
      <c r="KT214" s="1325">
        <f>KT213/$P$545</f>
        <v>0</v>
      </c>
      <c r="KU214" s="497" t="e">
        <f t="shared" ref="KU214:KU222" si="5609">IF(EXACT(VLOOKUP(KN214,OFERTA_0,2,FALSE),KO214),1,0)</f>
        <v>#N/A</v>
      </c>
      <c r="KV214" s="497" t="e">
        <f t="shared" ref="KV214:KV222" si="5610">IF(EXACT(VLOOKUP(KN214,OFERTA_0,3,FALSE),KP214),1,0)</f>
        <v>#N/A</v>
      </c>
      <c r="KW214" s="498" t="e">
        <f t="shared" ref="KW214:KW222" si="5611">IF(EXACT(VLOOKUP(KN214,OFERTA_0,4,FALSE),KQ214),1,0)</f>
        <v>#N/A</v>
      </c>
      <c r="KX214" s="498">
        <f t="shared" ref="KX214:KX222" si="5612">IF(KR214=0,0,1)</f>
        <v>0</v>
      </c>
      <c r="KY214" s="498">
        <f t="shared" ref="KY214:KY222" si="5613">IF(KS214=0,0,1)</f>
        <v>0</v>
      </c>
      <c r="KZ214" s="498" t="e">
        <f t="shared" ref="KZ214:KZ222" si="5614">PRODUCT(KU214:KY214)</f>
        <v>#N/A</v>
      </c>
      <c r="LA214" s="504">
        <f t="shared" ref="LA214:LA222" si="5615">ROUND(KS214,0)</f>
        <v>0</v>
      </c>
      <c r="LB214" s="500">
        <f t="shared" ref="LB214:LB222" si="5616">KS214-LA214</f>
        <v>0</v>
      </c>
      <c r="LE214" s="665"/>
      <c r="LF214" s="666"/>
      <c r="LG214" s="667"/>
      <c r="LH214" s="668"/>
      <c r="LI214" s="669"/>
      <c r="LJ214" s="720"/>
      <c r="LK214" s="1325">
        <f>LK213/$P$545</f>
        <v>0</v>
      </c>
      <c r="LL214" s="497" t="e">
        <f t="shared" ref="LL214:LL222" si="5617">IF(EXACT(VLOOKUP(LE214,OFERTA_0,2,FALSE),LF214),1,0)</f>
        <v>#N/A</v>
      </c>
      <c r="LM214" s="497" t="e">
        <f t="shared" ref="LM214:LM222" si="5618">IF(EXACT(VLOOKUP(LE214,OFERTA_0,3,FALSE),LG214),1,0)</f>
        <v>#N/A</v>
      </c>
      <c r="LN214" s="498" t="e">
        <f t="shared" ref="LN214:LN222" si="5619">IF(EXACT(VLOOKUP(LE214,OFERTA_0,4,FALSE),LH214),1,0)</f>
        <v>#N/A</v>
      </c>
      <c r="LO214" s="498">
        <f t="shared" ref="LO214:LO222" si="5620">IF(LI214=0,0,1)</f>
        <v>0</v>
      </c>
      <c r="LP214" s="498">
        <f t="shared" ref="LP214:LP222" si="5621">IF(LJ214=0,0,1)</f>
        <v>0</v>
      </c>
      <c r="LQ214" s="498" t="e">
        <f t="shared" ref="LQ214:LQ222" si="5622">PRODUCT(LL214:LP214)</f>
        <v>#N/A</v>
      </c>
      <c r="LR214" s="504">
        <f t="shared" ref="LR214:LR222" si="5623">ROUND(LJ214,0)</f>
        <v>0</v>
      </c>
      <c r="LS214" s="500">
        <f t="shared" ref="LS214:LS222" si="5624">LJ214-LR214</f>
        <v>0</v>
      </c>
      <c r="LV214" s="665"/>
      <c r="LW214" s="666"/>
      <c r="LX214" s="667"/>
      <c r="LY214" s="668"/>
      <c r="LZ214" s="669"/>
      <c r="MA214" s="720"/>
      <c r="MB214" s="1325">
        <f>MB213/$P$545</f>
        <v>0</v>
      </c>
      <c r="MC214" s="497" t="e">
        <f t="shared" ref="MC214:MC222" si="5625">IF(EXACT(VLOOKUP(LV214,OFERTA_0,2,FALSE),LW214),1,0)</f>
        <v>#N/A</v>
      </c>
      <c r="MD214" s="497" t="e">
        <f t="shared" ref="MD214:MD222" si="5626">IF(EXACT(VLOOKUP(LV214,OFERTA_0,3,FALSE),LX214),1,0)</f>
        <v>#N/A</v>
      </c>
      <c r="ME214" s="498" t="e">
        <f t="shared" ref="ME214:ME222" si="5627">IF(EXACT(VLOOKUP(LV214,OFERTA_0,4,FALSE),LY214),1,0)</f>
        <v>#N/A</v>
      </c>
      <c r="MF214" s="498">
        <f t="shared" ref="MF214:MF222" si="5628">IF(LZ214=0,0,1)</f>
        <v>0</v>
      </c>
      <c r="MG214" s="498">
        <f t="shared" ref="MG214:MG222" si="5629">IF(MA214=0,0,1)</f>
        <v>0</v>
      </c>
      <c r="MH214" s="498" t="e">
        <f t="shared" ref="MH214:MH222" si="5630">PRODUCT(MC214:MG214)</f>
        <v>#N/A</v>
      </c>
      <c r="MI214" s="504">
        <f t="shared" ref="MI214:MI222" si="5631">ROUND(MA214,0)</f>
        <v>0</v>
      </c>
      <c r="MJ214" s="500">
        <f t="shared" ref="MJ214:MJ222" si="5632">MA214-MI214</f>
        <v>0</v>
      </c>
      <c r="MM214" s="665"/>
      <c r="MN214" s="666"/>
      <c r="MO214" s="667"/>
      <c r="MP214" s="668"/>
      <c r="MQ214" s="669"/>
      <c r="MR214" s="720"/>
      <c r="MS214" s="1325">
        <f>MS213/$P$545</f>
        <v>0</v>
      </c>
      <c r="MT214" s="497" t="e">
        <f t="shared" ref="MT214:MT222" si="5633">IF(EXACT(VLOOKUP(MM214,OFERTA_0,2,FALSE),MN214),1,0)</f>
        <v>#N/A</v>
      </c>
      <c r="MU214" s="497" t="e">
        <f t="shared" ref="MU214:MU222" si="5634">IF(EXACT(VLOOKUP(MM214,OFERTA_0,3,FALSE),MO214),1,0)</f>
        <v>#N/A</v>
      </c>
      <c r="MV214" s="498" t="e">
        <f t="shared" ref="MV214:MV222" si="5635">IF(EXACT(VLOOKUP(MM214,OFERTA_0,4,FALSE),MP214),1,0)</f>
        <v>#N/A</v>
      </c>
      <c r="MW214" s="498">
        <f t="shared" ref="MW214:MW222" si="5636">IF(MQ214=0,0,1)</f>
        <v>0</v>
      </c>
      <c r="MX214" s="498">
        <f t="shared" ref="MX214:MX222" si="5637">IF(MR214=0,0,1)</f>
        <v>0</v>
      </c>
      <c r="MY214" s="498" t="e">
        <f t="shared" ref="MY214:MY222" si="5638">PRODUCT(MT214:MX214)</f>
        <v>#N/A</v>
      </c>
      <c r="MZ214" s="504">
        <f t="shared" ref="MZ214:MZ222" si="5639">ROUND(MR214,0)</f>
        <v>0</v>
      </c>
      <c r="NA214" s="500">
        <f t="shared" ref="NA214:NA222" si="5640">MR214-MZ214</f>
        <v>0</v>
      </c>
      <c r="ND214" s="665"/>
      <c r="NE214" s="666"/>
      <c r="NF214" s="667"/>
      <c r="NG214" s="668"/>
      <c r="NH214" s="669"/>
      <c r="NI214" s="720"/>
      <c r="NJ214" s="1325">
        <f>NJ213/$P$545</f>
        <v>0</v>
      </c>
      <c r="NK214" s="497" t="e">
        <f t="shared" ref="NK214:NK222" si="5641">IF(EXACT(VLOOKUP(ND214,OFERTA_0,2,FALSE),NE214),1,0)</f>
        <v>#N/A</v>
      </c>
      <c r="NL214" s="497" t="e">
        <f t="shared" ref="NL214:NL222" si="5642">IF(EXACT(VLOOKUP(ND214,OFERTA_0,3,FALSE),NF214),1,0)</f>
        <v>#N/A</v>
      </c>
      <c r="NM214" s="498" t="e">
        <f t="shared" ref="NM214:NM222" si="5643">IF(EXACT(VLOOKUP(ND214,OFERTA_0,4,FALSE),NG214),1,0)</f>
        <v>#N/A</v>
      </c>
      <c r="NN214" s="498">
        <f t="shared" ref="NN214:NN222" si="5644">IF(NH214=0,0,1)</f>
        <v>0</v>
      </c>
      <c r="NO214" s="498">
        <f t="shared" ref="NO214:NO222" si="5645">IF(NI214=0,0,1)</f>
        <v>0</v>
      </c>
      <c r="NP214" s="498" t="e">
        <f t="shared" ref="NP214:NP222" si="5646">PRODUCT(NK214:NO214)</f>
        <v>#N/A</v>
      </c>
      <c r="NQ214" s="504">
        <f t="shared" ref="NQ214:NQ222" si="5647">ROUND(NI214,0)</f>
        <v>0</v>
      </c>
      <c r="NR214" s="500">
        <f t="shared" ref="NR214:NR222" si="5648">NI214-NQ214</f>
        <v>0</v>
      </c>
      <c r="NU214" s="665"/>
      <c r="NV214" s="666"/>
      <c r="NW214" s="667"/>
      <c r="NX214" s="668"/>
      <c r="NY214" s="669"/>
      <c r="NZ214" s="720"/>
      <c r="OA214" s="1325">
        <f>OA213/$P$545</f>
        <v>0</v>
      </c>
      <c r="OB214" s="497" t="e">
        <f t="shared" ref="OB214:OB222" si="5649">IF(EXACT(VLOOKUP(NU214,OFERTA_0,2,FALSE),NV214),1,0)</f>
        <v>#N/A</v>
      </c>
      <c r="OC214" s="497" t="e">
        <f t="shared" ref="OC214:OC222" si="5650">IF(EXACT(VLOOKUP(NU214,OFERTA_0,3,FALSE),NW214),1,0)</f>
        <v>#N/A</v>
      </c>
      <c r="OD214" s="498" t="e">
        <f t="shared" ref="OD214:OD222" si="5651">IF(EXACT(VLOOKUP(NU214,OFERTA_0,4,FALSE),NX214),1,0)</f>
        <v>#N/A</v>
      </c>
      <c r="OE214" s="498">
        <f t="shared" ref="OE214:OE222" si="5652">IF(NY214=0,0,1)</f>
        <v>0</v>
      </c>
      <c r="OF214" s="498">
        <f t="shared" ref="OF214:OF222" si="5653">IF(NZ214=0,0,1)</f>
        <v>0</v>
      </c>
      <c r="OG214" s="498" t="e">
        <f t="shared" ref="OG214:OG222" si="5654">PRODUCT(OB214:OF214)</f>
        <v>#N/A</v>
      </c>
      <c r="OH214" s="504">
        <f t="shared" ref="OH214:OH222" si="5655">ROUND(NZ214,0)</f>
        <v>0</v>
      </c>
      <c r="OI214" s="500">
        <f t="shared" ref="OI214:OI222" si="5656">NZ214-OH214</f>
        <v>0</v>
      </c>
      <c r="OL214" s="665"/>
      <c r="OM214" s="666"/>
      <c r="ON214" s="667"/>
      <c r="OO214" s="668"/>
      <c r="OP214" s="669"/>
      <c r="OQ214" s="720"/>
      <c r="OR214" s="1325">
        <f>OR213/$P$545</f>
        <v>0</v>
      </c>
      <c r="OS214" s="497" t="e">
        <f t="shared" ref="OS214:OS222" si="5657">IF(EXACT(VLOOKUP(OL214,OFERTA_0,2,FALSE),OM214),1,0)</f>
        <v>#N/A</v>
      </c>
      <c r="OT214" s="497" t="e">
        <f t="shared" ref="OT214:OT222" si="5658">IF(EXACT(VLOOKUP(OL214,OFERTA_0,3,FALSE),ON214),1,0)</f>
        <v>#N/A</v>
      </c>
      <c r="OU214" s="498" t="e">
        <f t="shared" ref="OU214:OU222" si="5659">IF(EXACT(VLOOKUP(OL214,OFERTA_0,4,FALSE),OO214),1,0)</f>
        <v>#N/A</v>
      </c>
      <c r="OV214" s="498">
        <f t="shared" ref="OV214:OV222" si="5660">IF(OP214=0,0,1)</f>
        <v>0</v>
      </c>
      <c r="OW214" s="498">
        <f t="shared" ref="OW214:OW222" si="5661">IF(OQ214=0,0,1)</f>
        <v>0</v>
      </c>
      <c r="OX214" s="498" t="e">
        <f t="shared" ref="OX214:OX222" si="5662">PRODUCT(OS214:OW214)</f>
        <v>#N/A</v>
      </c>
      <c r="OY214" s="504">
        <f t="shared" ref="OY214:OY222" si="5663">ROUND(OQ214,0)</f>
        <v>0</v>
      </c>
      <c r="OZ214" s="500">
        <f t="shared" ref="OZ214:OZ222" si="5664">OQ214-OY214</f>
        <v>0</v>
      </c>
      <c r="PC214" s="665"/>
      <c r="PD214" s="666"/>
      <c r="PE214" s="667"/>
      <c r="PF214" s="668"/>
      <c r="PG214" s="669"/>
      <c r="PH214" s="720"/>
      <c r="PI214" s="1325">
        <f>PI213/$P$545</f>
        <v>0</v>
      </c>
      <c r="PJ214" s="497" t="e">
        <f t="shared" ref="PJ214:PJ222" si="5665">IF(EXACT(VLOOKUP(PC214,OFERTA_0,2,FALSE),PD214),1,0)</f>
        <v>#N/A</v>
      </c>
      <c r="PK214" s="497" t="e">
        <f t="shared" ref="PK214:PK222" si="5666">IF(EXACT(VLOOKUP(PC214,OFERTA_0,3,FALSE),PE214),1,0)</f>
        <v>#N/A</v>
      </c>
      <c r="PL214" s="498" t="e">
        <f t="shared" ref="PL214:PL222" si="5667">IF(EXACT(VLOOKUP(PC214,OFERTA_0,4,FALSE),PF214),1,0)</f>
        <v>#N/A</v>
      </c>
      <c r="PM214" s="498">
        <f t="shared" ref="PM214:PM222" si="5668">IF(PG214=0,0,1)</f>
        <v>0</v>
      </c>
      <c r="PN214" s="498">
        <f t="shared" ref="PN214:PN222" si="5669">IF(PH214=0,0,1)</f>
        <v>0</v>
      </c>
      <c r="PO214" s="498" t="e">
        <f t="shared" ref="PO214:PO222" si="5670">PRODUCT(PJ214:PN214)</f>
        <v>#N/A</v>
      </c>
      <c r="PP214" s="504">
        <f t="shared" ref="PP214:PP222" si="5671">ROUND(PH214,0)</f>
        <v>0</v>
      </c>
      <c r="PQ214" s="500">
        <f t="shared" ref="PQ214:PQ222" si="5672">PH214-PP214</f>
        <v>0</v>
      </c>
      <c r="PT214" s="665"/>
      <c r="PU214" s="666"/>
      <c r="PV214" s="667"/>
      <c r="PW214" s="668"/>
      <c r="PX214" s="669"/>
      <c r="PY214" s="720"/>
      <c r="PZ214" s="1325">
        <f>PZ213/$P$545</f>
        <v>0</v>
      </c>
      <c r="QA214" s="497" t="e">
        <f t="shared" ref="QA214:QA222" si="5673">IF(EXACT(VLOOKUP(PT214,OFERTA_0,2,FALSE),PU214),1,0)</f>
        <v>#N/A</v>
      </c>
      <c r="QB214" s="497" t="e">
        <f t="shared" ref="QB214:QB222" si="5674">IF(EXACT(VLOOKUP(PT214,OFERTA_0,3,FALSE),PV214),1,0)</f>
        <v>#N/A</v>
      </c>
      <c r="QC214" s="498" t="e">
        <f t="shared" ref="QC214:QC222" si="5675">IF(EXACT(VLOOKUP(PT214,OFERTA_0,4,FALSE),PW214),1,0)</f>
        <v>#N/A</v>
      </c>
      <c r="QD214" s="498">
        <f t="shared" ref="QD214:QD222" si="5676">IF(PX214=0,0,1)</f>
        <v>0</v>
      </c>
      <c r="QE214" s="498">
        <f t="shared" ref="QE214:QE222" si="5677">IF(PY214=0,0,1)</f>
        <v>0</v>
      </c>
      <c r="QF214" s="498" t="e">
        <f t="shared" ref="QF214:QF222" si="5678">PRODUCT(QA214:QE214)</f>
        <v>#N/A</v>
      </c>
      <c r="QG214" s="504">
        <f t="shared" ref="QG214:QG222" si="5679">ROUND(PY214,0)</f>
        <v>0</v>
      </c>
      <c r="QH214" s="500">
        <f t="shared" ref="QH214:QH222" si="5680">PY214-QG214</f>
        <v>0</v>
      </c>
      <c r="QK214" s="665"/>
      <c r="QL214" s="666"/>
      <c r="QM214" s="667"/>
      <c r="QN214" s="668"/>
      <c r="QO214" s="669"/>
      <c r="QP214" s="720"/>
      <c r="QQ214" s="1325">
        <f>QQ213/$P$545</f>
        <v>0</v>
      </c>
      <c r="QR214" s="497" t="e">
        <f t="shared" ref="QR214:QR222" si="5681">IF(EXACT(VLOOKUP(QK214,OFERTA_0,2,FALSE),QL214),1,0)</f>
        <v>#N/A</v>
      </c>
      <c r="QS214" s="497" t="e">
        <f t="shared" ref="QS214:QS222" si="5682">IF(EXACT(VLOOKUP(QK214,OFERTA_0,3,FALSE),QM214),1,0)</f>
        <v>#N/A</v>
      </c>
      <c r="QT214" s="498" t="e">
        <f t="shared" ref="QT214:QT222" si="5683">IF(EXACT(VLOOKUP(QK214,OFERTA_0,4,FALSE),QN214),1,0)</f>
        <v>#N/A</v>
      </c>
      <c r="QU214" s="498">
        <f t="shared" ref="QU214:QU222" si="5684">IF(QO214=0,0,1)</f>
        <v>0</v>
      </c>
      <c r="QV214" s="498">
        <f t="shared" ref="QV214:QV222" si="5685">IF(QP214=0,0,1)</f>
        <v>0</v>
      </c>
      <c r="QW214" s="498" t="e">
        <f t="shared" ref="QW214:QW222" si="5686">PRODUCT(QR214:QV214)</f>
        <v>#N/A</v>
      </c>
      <c r="QX214" s="504">
        <f t="shared" ref="QX214:QX222" si="5687">ROUND(QP214,0)</f>
        <v>0</v>
      </c>
      <c r="QY214" s="500">
        <f t="shared" ref="QY214:QY222" si="5688">QP214-QX214</f>
        <v>0</v>
      </c>
      <c r="RB214" s="381"/>
      <c r="RC214" s="382"/>
      <c r="RD214" s="383"/>
      <c r="RE214" s="384"/>
      <c r="RF214" s="385"/>
      <c r="RG214" s="386"/>
      <c r="RH214" s="386"/>
      <c r="RI214" s="497"/>
      <c r="RJ214" s="497"/>
      <c r="RK214" s="501"/>
      <c r="RL214" s="501"/>
      <c r="RM214" s="501"/>
      <c r="RN214" s="501"/>
      <c r="RO214" s="502"/>
      <c r="RP214" s="503"/>
      <c r="RS214" s="381"/>
      <c r="RT214" s="382"/>
      <c r="RU214" s="383"/>
      <c r="RV214" s="384"/>
      <c r="RW214" s="385"/>
      <c r="RX214" s="386"/>
      <c r="RY214" s="386"/>
      <c r="RZ214" s="497"/>
      <c r="SA214" s="497"/>
      <c r="SB214" s="501"/>
      <c r="SC214" s="501"/>
      <c r="SD214" s="501"/>
      <c r="SE214" s="501"/>
      <c r="SF214" s="502"/>
      <c r="SG214" s="503"/>
      <c r="SJ214" s="381"/>
      <c r="SK214" s="382"/>
      <c r="SL214" s="383"/>
      <c r="SM214" s="384"/>
      <c r="SN214" s="385"/>
      <c r="SO214" s="386"/>
      <c r="SP214" s="386"/>
      <c r="SQ214" s="497"/>
      <c r="SR214" s="497"/>
      <c r="SS214" s="501"/>
      <c r="ST214" s="501"/>
      <c r="SU214" s="501"/>
      <c r="SV214" s="501"/>
      <c r="SW214" s="502"/>
      <c r="SX214" s="503"/>
    </row>
    <row r="215" spans="2:518" ht="30" hidden="1" customHeight="1" thickTop="1" thickBot="1">
      <c r="B215" s="577"/>
      <c r="C215" s="578"/>
      <c r="D215" s="579"/>
      <c r="E215" s="580"/>
      <c r="F215" s="581"/>
      <c r="G215" s="585"/>
      <c r="H215" s="595"/>
      <c r="K215" s="577"/>
      <c r="L215" s="767"/>
      <c r="M215" s="579"/>
      <c r="N215" s="580"/>
      <c r="O215" s="768"/>
      <c r="P215" s="585"/>
      <c r="Q215" s="1326"/>
      <c r="R215" s="497"/>
      <c r="S215" s="497"/>
      <c r="T215" s="498"/>
      <c r="U215" s="498"/>
      <c r="V215" s="498"/>
      <c r="W215" s="498"/>
      <c r="X215" s="504"/>
      <c r="Y215" s="500"/>
      <c r="Z215" s="486"/>
      <c r="AA215" s="486"/>
      <c r="AB215" s="577"/>
      <c r="AC215" s="767"/>
      <c r="AD215" s="579"/>
      <c r="AE215" s="580"/>
      <c r="AF215" s="768"/>
      <c r="AG215" s="585"/>
      <c r="AH215" s="1326"/>
      <c r="AI215" s="497"/>
      <c r="AJ215" s="497"/>
      <c r="AK215" s="498"/>
      <c r="AL215" s="498"/>
      <c r="AM215" s="498"/>
      <c r="AN215" s="498"/>
      <c r="AO215" s="504"/>
      <c r="AP215" s="500"/>
      <c r="AQ215" s="486"/>
      <c r="AR215" s="486"/>
      <c r="AS215" s="577"/>
      <c r="AT215" s="767"/>
      <c r="AU215" s="579"/>
      <c r="AV215" s="580"/>
      <c r="AW215" s="768"/>
      <c r="AX215" s="585"/>
      <c r="AY215" s="1326"/>
      <c r="AZ215" s="497"/>
      <c r="BA215" s="497"/>
      <c r="BB215" s="498"/>
      <c r="BC215" s="498"/>
      <c r="BD215" s="498"/>
      <c r="BE215" s="498"/>
      <c r="BF215" s="504"/>
      <c r="BG215" s="500"/>
      <c r="BJ215" s="577"/>
      <c r="BK215" s="767"/>
      <c r="BL215" s="579"/>
      <c r="BM215" s="580"/>
      <c r="BN215" s="768"/>
      <c r="BO215" s="585"/>
      <c r="BP215" s="1326"/>
      <c r="BQ215" s="497"/>
      <c r="BR215" s="497"/>
      <c r="BS215" s="498"/>
      <c r="BT215" s="498"/>
      <c r="BU215" s="498"/>
      <c r="BV215" s="498"/>
      <c r="BW215" s="504"/>
      <c r="BX215" s="500"/>
      <c r="CA215" s="577"/>
      <c r="CB215" s="767"/>
      <c r="CC215" s="579"/>
      <c r="CD215" s="580"/>
      <c r="CE215" s="768"/>
      <c r="CF215" s="585"/>
      <c r="CG215" s="1326"/>
      <c r="CH215" s="497"/>
      <c r="CI215" s="497"/>
      <c r="CJ215" s="498"/>
      <c r="CK215" s="498"/>
      <c r="CL215" s="498"/>
      <c r="CM215" s="498"/>
      <c r="CN215" s="504"/>
      <c r="CO215" s="500"/>
      <c r="CR215" s="577"/>
      <c r="CS215" s="767"/>
      <c r="CT215" s="579"/>
      <c r="CU215" s="580"/>
      <c r="CV215" s="768"/>
      <c r="CW215" s="585"/>
      <c r="CX215" s="1326"/>
      <c r="CY215" s="497"/>
      <c r="CZ215" s="497"/>
      <c r="DA215" s="498"/>
      <c r="DB215" s="498"/>
      <c r="DC215" s="498"/>
      <c r="DD215" s="498"/>
      <c r="DE215" s="504"/>
      <c r="DF215" s="500"/>
      <c r="DI215" s="577"/>
      <c r="DJ215" s="767"/>
      <c r="DK215" s="579"/>
      <c r="DL215" s="580"/>
      <c r="DM215" s="768"/>
      <c r="DN215" s="585"/>
      <c r="DO215" s="1326"/>
      <c r="DP215" s="497"/>
      <c r="DQ215" s="497"/>
      <c r="DR215" s="498"/>
      <c r="DS215" s="498"/>
      <c r="DT215" s="498"/>
      <c r="DU215" s="498"/>
      <c r="DV215" s="504"/>
      <c r="DW215" s="500"/>
      <c r="DZ215" s="577"/>
      <c r="EA215" s="767"/>
      <c r="EB215" s="579"/>
      <c r="EC215" s="580"/>
      <c r="ED215" s="768"/>
      <c r="EE215" s="585"/>
      <c r="EF215" s="1326"/>
      <c r="EG215" s="497"/>
      <c r="EH215" s="497"/>
      <c r="EI215" s="498"/>
      <c r="EJ215" s="498"/>
      <c r="EK215" s="498"/>
      <c r="EL215" s="498"/>
      <c r="EM215" s="504"/>
      <c r="EN215" s="500"/>
      <c r="EQ215" s="671"/>
      <c r="ER215" s="672"/>
      <c r="ES215" s="673"/>
      <c r="ET215" s="690"/>
      <c r="EU215" s="675"/>
      <c r="EV215" s="720"/>
      <c r="EW215" s="1326"/>
      <c r="EX215" s="497" t="e">
        <f t="shared" si="5537"/>
        <v>#N/A</v>
      </c>
      <c r="EY215" s="497" t="e">
        <f t="shared" si="5538"/>
        <v>#N/A</v>
      </c>
      <c r="EZ215" s="498" t="e">
        <f t="shared" si="5539"/>
        <v>#N/A</v>
      </c>
      <c r="FA215" s="498">
        <f t="shared" si="5540"/>
        <v>0</v>
      </c>
      <c r="FB215" s="498">
        <f t="shared" si="5541"/>
        <v>0</v>
      </c>
      <c r="FC215" s="498" t="e">
        <f t="shared" si="5542"/>
        <v>#N/A</v>
      </c>
      <c r="FD215" s="504">
        <f t="shared" si="5543"/>
        <v>0</v>
      </c>
      <c r="FE215" s="500">
        <f t="shared" si="5544"/>
        <v>0</v>
      </c>
      <c r="FH215" s="671"/>
      <c r="FI215" s="672"/>
      <c r="FJ215" s="673"/>
      <c r="FK215" s="690"/>
      <c r="FL215" s="675"/>
      <c r="FM215" s="720"/>
      <c r="FN215" s="1326"/>
      <c r="FO215" s="497" t="e">
        <f t="shared" si="5545"/>
        <v>#N/A</v>
      </c>
      <c r="FP215" s="497" t="e">
        <f t="shared" si="5546"/>
        <v>#N/A</v>
      </c>
      <c r="FQ215" s="498" t="e">
        <f t="shared" si="5547"/>
        <v>#N/A</v>
      </c>
      <c r="FR215" s="498">
        <f t="shared" si="5548"/>
        <v>0</v>
      </c>
      <c r="FS215" s="498">
        <f t="shared" si="5549"/>
        <v>0</v>
      </c>
      <c r="FT215" s="498" t="e">
        <f t="shared" si="5550"/>
        <v>#N/A</v>
      </c>
      <c r="FU215" s="504">
        <f t="shared" si="5551"/>
        <v>0</v>
      </c>
      <c r="FV215" s="500">
        <f t="shared" si="5552"/>
        <v>0</v>
      </c>
      <c r="FY215" s="671"/>
      <c r="FZ215" s="672"/>
      <c r="GA215" s="673"/>
      <c r="GB215" s="690"/>
      <c r="GC215" s="675"/>
      <c r="GD215" s="720"/>
      <c r="GE215" s="1326"/>
      <c r="GF215" s="497" t="e">
        <f t="shared" si="5553"/>
        <v>#N/A</v>
      </c>
      <c r="GG215" s="497" t="e">
        <f t="shared" si="5554"/>
        <v>#N/A</v>
      </c>
      <c r="GH215" s="498" t="e">
        <f t="shared" si="5555"/>
        <v>#N/A</v>
      </c>
      <c r="GI215" s="498">
        <f t="shared" si="5556"/>
        <v>0</v>
      </c>
      <c r="GJ215" s="498">
        <f t="shared" si="5557"/>
        <v>0</v>
      </c>
      <c r="GK215" s="498" t="e">
        <f t="shared" si="5558"/>
        <v>#N/A</v>
      </c>
      <c r="GL215" s="504">
        <f t="shared" si="5559"/>
        <v>0</v>
      </c>
      <c r="GM215" s="500">
        <f t="shared" si="5560"/>
        <v>0</v>
      </c>
      <c r="GP215" s="671"/>
      <c r="GQ215" s="672"/>
      <c r="GR215" s="673"/>
      <c r="GS215" s="690"/>
      <c r="GT215" s="675"/>
      <c r="GU215" s="720"/>
      <c r="GV215" s="1326"/>
      <c r="GW215" s="497" t="e">
        <f t="shared" si="5561"/>
        <v>#N/A</v>
      </c>
      <c r="GX215" s="497" t="e">
        <f t="shared" si="5562"/>
        <v>#N/A</v>
      </c>
      <c r="GY215" s="498" t="e">
        <f t="shared" si="5563"/>
        <v>#N/A</v>
      </c>
      <c r="GZ215" s="498">
        <f t="shared" si="5564"/>
        <v>0</v>
      </c>
      <c r="HA215" s="498">
        <f t="shared" si="5565"/>
        <v>0</v>
      </c>
      <c r="HB215" s="498" t="e">
        <f t="shared" si="5566"/>
        <v>#N/A</v>
      </c>
      <c r="HC215" s="504">
        <f t="shared" si="5567"/>
        <v>0</v>
      </c>
      <c r="HD215" s="500">
        <f t="shared" si="5568"/>
        <v>0</v>
      </c>
      <c r="HG215" s="671"/>
      <c r="HH215" s="672"/>
      <c r="HI215" s="673"/>
      <c r="HJ215" s="690"/>
      <c r="HK215" s="675"/>
      <c r="HL215" s="720"/>
      <c r="HM215" s="1326"/>
      <c r="HN215" s="497" t="e">
        <f t="shared" si="5569"/>
        <v>#N/A</v>
      </c>
      <c r="HO215" s="497" t="e">
        <f t="shared" si="5570"/>
        <v>#N/A</v>
      </c>
      <c r="HP215" s="498" t="e">
        <f t="shared" si="5571"/>
        <v>#N/A</v>
      </c>
      <c r="HQ215" s="498">
        <f t="shared" si="5572"/>
        <v>0</v>
      </c>
      <c r="HR215" s="498">
        <f t="shared" si="5573"/>
        <v>0</v>
      </c>
      <c r="HS215" s="498" t="e">
        <f t="shared" si="5574"/>
        <v>#N/A</v>
      </c>
      <c r="HT215" s="504">
        <f t="shared" si="5575"/>
        <v>0</v>
      </c>
      <c r="HU215" s="500">
        <f t="shared" si="5576"/>
        <v>0</v>
      </c>
      <c r="HX215" s="671"/>
      <c r="HY215" s="672"/>
      <c r="HZ215" s="673"/>
      <c r="IA215" s="690"/>
      <c r="IB215" s="675"/>
      <c r="IC215" s="720"/>
      <c r="ID215" s="1326"/>
      <c r="IE215" s="497" t="e">
        <f t="shared" si="5577"/>
        <v>#N/A</v>
      </c>
      <c r="IF215" s="497" t="e">
        <f t="shared" si="5578"/>
        <v>#N/A</v>
      </c>
      <c r="IG215" s="498" t="e">
        <f t="shared" si="5579"/>
        <v>#N/A</v>
      </c>
      <c r="IH215" s="498">
        <f t="shared" si="5580"/>
        <v>0</v>
      </c>
      <c r="II215" s="498">
        <f t="shared" si="5581"/>
        <v>0</v>
      </c>
      <c r="IJ215" s="498" t="e">
        <f t="shared" si="5582"/>
        <v>#N/A</v>
      </c>
      <c r="IK215" s="504">
        <f t="shared" si="5583"/>
        <v>0</v>
      </c>
      <c r="IL215" s="500">
        <f t="shared" si="5584"/>
        <v>0</v>
      </c>
      <c r="IO215" s="671"/>
      <c r="IP215" s="672"/>
      <c r="IQ215" s="673"/>
      <c r="IR215" s="690"/>
      <c r="IS215" s="675"/>
      <c r="IT215" s="720"/>
      <c r="IU215" s="1326"/>
      <c r="IV215" s="497" t="e">
        <f t="shared" si="5585"/>
        <v>#N/A</v>
      </c>
      <c r="IW215" s="497" t="e">
        <f t="shared" si="5586"/>
        <v>#N/A</v>
      </c>
      <c r="IX215" s="498" t="e">
        <f t="shared" si="5587"/>
        <v>#N/A</v>
      </c>
      <c r="IY215" s="498">
        <f t="shared" si="5588"/>
        <v>0</v>
      </c>
      <c r="IZ215" s="498">
        <f t="shared" si="5589"/>
        <v>0</v>
      </c>
      <c r="JA215" s="498" t="e">
        <f t="shared" si="5590"/>
        <v>#N/A</v>
      </c>
      <c r="JB215" s="504">
        <f t="shared" si="5591"/>
        <v>0</v>
      </c>
      <c r="JC215" s="500">
        <f t="shared" si="5592"/>
        <v>0</v>
      </c>
      <c r="JF215" s="671"/>
      <c r="JG215" s="672"/>
      <c r="JH215" s="673"/>
      <c r="JI215" s="690"/>
      <c r="JJ215" s="675"/>
      <c r="JK215" s="720"/>
      <c r="JL215" s="1326"/>
      <c r="JM215" s="497" t="e">
        <f t="shared" si="5593"/>
        <v>#N/A</v>
      </c>
      <c r="JN215" s="497" t="e">
        <f t="shared" si="5594"/>
        <v>#N/A</v>
      </c>
      <c r="JO215" s="498" t="e">
        <f t="shared" si="5595"/>
        <v>#N/A</v>
      </c>
      <c r="JP215" s="498">
        <f t="shared" si="5596"/>
        <v>0</v>
      </c>
      <c r="JQ215" s="498">
        <f t="shared" si="5597"/>
        <v>0</v>
      </c>
      <c r="JR215" s="498" t="e">
        <f t="shared" si="5598"/>
        <v>#N/A</v>
      </c>
      <c r="JS215" s="504">
        <f t="shared" si="5599"/>
        <v>0</v>
      </c>
      <c r="JT215" s="500">
        <f t="shared" si="5600"/>
        <v>0</v>
      </c>
      <c r="JW215" s="671"/>
      <c r="JX215" s="672"/>
      <c r="JY215" s="673"/>
      <c r="JZ215" s="690"/>
      <c r="KA215" s="675"/>
      <c r="KB215" s="720"/>
      <c r="KC215" s="1326"/>
      <c r="KD215" s="497" t="e">
        <f t="shared" si="5601"/>
        <v>#N/A</v>
      </c>
      <c r="KE215" s="497" t="e">
        <f t="shared" si="5602"/>
        <v>#N/A</v>
      </c>
      <c r="KF215" s="498" t="e">
        <f t="shared" si="5603"/>
        <v>#N/A</v>
      </c>
      <c r="KG215" s="498">
        <f t="shared" si="5604"/>
        <v>0</v>
      </c>
      <c r="KH215" s="498">
        <f t="shared" si="5605"/>
        <v>0</v>
      </c>
      <c r="KI215" s="498" t="e">
        <f t="shared" si="5606"/>
        <v>#N/A</v>
      </c>
      <c r="KJ215" s="504">
        <f t="shared" si="5607"/>
        <v>0</v>
      </c>
      <c r="KK215" s="500">
        <f t="shared" si="5608"/>
        <v>0</v>
      </c>
      <c r="KN215" s="671"/>
      <c r="KO215" s="672"/>
      <c r="KP215" s="673"/>
      <c r="KQ215" s="690"/>
      <c r="KR215" s="675"/>
      <c r="KS215" s="720"/>
      <c r="KT215" s="1326"/>
      <c r="KU215" s="497" t="e">
        <f t="shared" si="5609"/>
        <v>#N/A</v>
      </c>
      <c r="KV215" s="497" t="e">
        <f t="shared" si="5610"/>
        <v>#N/A</v>
      </c>
      <c r="KW215" s="498" t="e">
        <f t="shared" si="5611"/>
        <v>#N/A</v>
      </c>
      <c r="KX215" s="498">
        <f t="shared" si="5612"/>
        <v>0</v>
      </c>
      <c r="KY215" s="498">
        <f t="shared" si="5613"/>
        <v>0</v>
      </c>
      <c r="KZ215" s="498" t="e">
        <f t="shared" si="5614"/>
        <v>#N/A</v>
      </c>
      <c r="LA215" s="504">
        <f t="shared" si="5615"/>
        <v>0</v>
      </c>
      <c r="LB215" s="500">
        <f t="shared" si="5616"/>
        <v>0</v>
      </c>
      <c r="LE215" s="671"/>
      <c r="LF215" s="672"/>
      <c r="LG215" s="673"/>
      <c r="LH215" s="690"/>
      <c r="LI215" s="675"/>
      <c r="LJ215" s="720"/>
      <c r="LK215" s="1326"/>
      <c r="LL215" s="497" t="e">
        <f t="shared" si="5617"/>
        <v>#N/A</v>
      </c>
      <c r="LM215" s="497" t="e">
        <f t="shared" si="5618"/>
        <v>#N/A</v>
      </c>
      <c r="LN215" s="498" t="e">
        <f t="shared" si="5619"/>
        <v>#N/A</v>
      </c>
      <c r="LO215" s="498">
        <f t="shared" si="5620"/>
        <v>0</v>
      </c>
      <c r="LP215" s="498">
        <f t="shared" si="5621"/>
        <v>0</v>
      </c>
      <c r="LQ215" s="498" t="e">
        <f t="shared" si="5622"/>
        <v>#N/A</v>
      </c>
      <c r="LR215" s="504">
        <f t="shared" si="5623"/>
        <v>0</v>
      </c>
      <c r="LS215" s="500">
        <f t="shared" si="5624"/>
        <v>0</v>
      </c>
      <c r="LV215" s="671"/>
      <c r="LW215" s="672"/>
      <c r="LX215" s="673"/>
      <c r="LY215" s="690"/>
      <c r="LZ215" s="675"/>
      <c r="MA215" s="720"/>
      <c r="MB215" s="1326"/>
      <c r="MC215" s="497" t="e">
        <f t="shared" si="5625"/>
        <v>#N/A</v>
      </c>
      <c r="MD215" s="497" t="e">
        <f t="shared" si="5626"/>
        <v>#N/A</v>
      </c>
      <c r="ME215" s="498" t="e">
        <f t="shared" si="5627"/>
        <v>#N/A</v>
      </c>
      <c r="MF215" s="498">
        <f t="shared" si="5628"/>
        <v>0</v>
      </c>
      <c r="MG215" s="498">
        <f t="shared" si="5629"/>
        <v>0</v>
      </c>
      <c r="MH215" s="498" t="e">
        <f t="shared" si="5630"/>
        <v>#N/A</v>
      </c>
      <c r="MI215" s="504">
        <f t="shared" si="5631"/>
        <v>0</v>
      </c>
      <c r="MJ215" s="500">
        <f t="shared" si="5632"/>
        <v>0</v>
      </c>
      <c r="MM215" s="671"/>
      <c r="MN215" s="672"/>
      <c r="MO215" s="673"/>
      <c r="MP215" s="690"/>
      <c r="MQ215" s="675"/>
      <c r="MR215" s="720"/>
      <c r="MS215" s="1326"/>
      <c r="MT215" s="497" t="e">
        <f t="shared" si="5633"/>
        <v>#N/A</v>
      </c>
      <c r="MU215" s="497" t="e">
        <f t="shared" si="5634"/>
        <v>#N/A</v>
      </c>
      <c r="MV215" s="498" t="e">
        <f t="shared" si="5635"/>
        <v>#N/A</v>
      </c>
      <c r="MW215" s="498">
        <f t="shared" si="5636"/>
        <v>0</v>
      </c>
      <c r="MX215" s="498">
        <f t="shared" si="5637"/>
        <v>0</v>
      </c>
      <c r="MY215" s="498" t="e">
        <f t="shared" si="5638"/>
        <v>#N/A</v>
      </c>
      <c r="MZ215" s="504">
        <f t="shared" si="5639"/>
        <v>0</v>
      </c>
      <c r="NA215" s="500">
        <f t="shared" si="5640"/>
        <v>0</v>
      </c>
      <c r="ND215" s="671"/>
      <c r="NE215" s="672"/>
      <c r="NF215" s="673"/>
      <c r="NG215" s="690"/>
      <c r="NH215" s="675"/>
      <c r="NI215" s="720"/>
      <c r="NJ215" s="1326"/>
      <c r="NK215" s="497" t="e">
        <f t="shared" si="5641"/>
        <v>#N/A</v>
      </c>
      <c r="NL215" s="497" t="e">
        <f t="shared" si="5642"/>
        <v>#N/A</v>
      </c>
      <c r="NM215" s="498" t="e">
        <f t="shared" si="5643"/>
        <v>#N/A</v>
      </c>
      <c r="NN215" s="498">
        <f t="shared" si="5644"/>
        <v>0</v>
      </c>
      <c r="NO215" s="498">
        <f t="shared" si="5645"/>
        <v>0</v>
      </c>
      <c r="NP215" s="498" t="e">
        <f t="shared" si="5646"/>
        <v>#N/A</v>
      </c>
      <c r="NQ215" s="504">
        <f t="shared" si="5647"/>
        <v>0</v>
      </c>
      <c r="NR215" s="500">
        <f t="shared" si="5648"/>
        <v>0</v>
      </c>
      <c r="NU215" s="671"/>
      <c r="NV215" s="672"/>
      <c r="NW215" s="673"/>
      <c r="NX215" s="690"/>
      <c r="NY215" s="675"/>
      <c r="NZ215" s="720"/>
      <c r="OA215" s="1326"/>
      <c r="OB215" s="497" t="e">
        <f t="shared" si="5649"/>
        <v>#N/A</v>
      </c>
      <c r="OC215" s="497" t="e">
        <f t="shared" si="5650"/>
        <v>#N/A</v>
      </c>
      <c r="OD215" s="498" t="e">
        <f t="shared" si="5651"/>
        <v>#N/A</v>
      </c>
      <c r="OE215" s="498">
        <f t="shared" si="5652"/>
        <v>0</v>
      </c>
      <c r="OF215" s="498">
        <f t="shared" si="5653"/>
        <v>0</v>
      </c>
      <c r="OG215" s="498" t="e">
        <f t="shared" si="5654"/>
        <v>#N/A</v>
      </c>
      <c r="OH215" s="504">
        <f t="shared" si="5655"/>
        <v>0</v>
      </c>
      <c r="OI215" s="500">
        <f t="shared" si="5656"/>
        <v>0</v>
      </c>
      <c r="OL215" s="671"/>
      <c r="OM215" s="672"/>
      <c r="ON215" s="673"/>
      <c r="OO215" s="690"/>
      <c r="OP215" s="675"/>
      <c r="OQ215" s="720"/>
      <c r="OR215" s="1326"/>
      <c r="OS215" s="497" t="e">
        <f t="shared" si="5657"/>
        <v>#N/A</v>
      </c>
      <c r="OT215" s="497" t="e">
        <f t="shared" si="5658"/>
        <v>#N/A</v>
      </c>
      <c r="OU215" s="498" t="e">
        <f t="shared" si="5659"/>
        <v>#N/A</v>
      </c>
      <c r="OV215" s="498">
        <f t="shared" si="5660"/>
        <v>0</v>
      </c>
      <c r="OW215" s="498">
        <f t="shared" si="5661"/>
        <v>0</v>
      </c>
      <c r="OX215" s="498" t="e">
        <f t="shared" si="5662"/>
        <v>#N/A</v>
      </c>
      <c r="OY215" s="504">
        <f t="shared" si="5663"/>
        <v>0</v>
      </c>
      <c r="OZ215" s="500">
        <f t="shared" si="5664"/>
        <v>0</v>
      </c>
      <c r="PC215" s="671"/>
      <c r="PD215" s="672"/>
      <c r="PE215" s="673"/>
      <c r="PF215" s="690"/>
      <c r="PG215" s="675"/>
      <c r="PH215" s="720"/>
      <c r="PI215" s="1326"/>
      <c r="PJ215" s="497" t="e">
        <f t="shared" si="5665"/>
        <v>#N/A</v>
      </c>
      <c r="PK215" s="497" t="e">
        <f t="shared" si="5666"/>
        <v>#N/A</v>
      </c>
      <c r="PL215" s="498" t="e">
        <f t="shared" si="5667"/>
        <v>#N/A</v>
      </c>
      <c r="PM215" s="498">
        <f t="shared" si="5668"/>
        <v>0</v>
      </c>
      <c r="PN215" s="498">
        <f t="shared" si="5669"/>
        <v>0</v>
      </c>
      <c r="PO215" s="498" t="e">
        <f t="shared" si="5670"/>
        <v>#N/A</v>
      </c>
      <c r="PP215" s="504">
        <f t="shared" si="5671"/>
        <v>0</v>
      </c>
      <c r="PQ215" s="500">
        <f t="shared" si="5672"/>
        <v>0</v>
      </c>
      <c r="PT215" s="671"/>
      <c r="PU215" s="672"/>
      <c r="PV215" s="673"/>
      <c r="PW215" s="690"/>
      <c r="PX215" s="675"/>
      <c r="PY215" s="720"/>
      <c r="PZ215" s="1326"/>
      <c r="QA215" s="497" t="e">
        <f t="shared" si="5673"/>
        <v>#N/A</v>
      </c>
      <c r="QB215" s="497" t="e">
        <f t="shared" si="5674"/>
        <v>#N/A</v>
      </c>
      <c r="QC215" s="498" t="e">
        <f t="shared" si="5675"/>
        <v>#N/A</v>
      </c>
      <c r="QD215" s="498">
        <f t="shared" si="5676"/>
        <v>0</v>
      </c>
      <c r="QE215" s="498">
        <f t="shared" si="5677"/>
        <v>0</v>
      </c>
      <c r="QF215" s="498" t="e">
        <f t="shared" si="5678"/>
        <v>#N/A</v>
      </c>
      <c r="QG215" s="504">
        <f t="shared" si="5679"/>
        <v>0</v>
      </c>
      <c r="QH215" s="500">
        <f t="shared" si="5680"/>
        <v>0</v>
      </c>
      <c r="QK215" s="671"/>
      <c r="QL215" s="672"/>
      <c r="QM215" s="673"/>
      <c r="QN215" s="690"/>
      <c r="QO215" s="675"/>
      <c r="QP215" s="720"/>
      <c r="QQ215" s="1326"/>
      <c r="QR215" s="497" t="e">
        <f t="shared" si="5681"/>
        <v>#N/A</v>
      </c>
      <c r="QS215" s="497" t="e">
        <f t="shared" si="5682"/>
        <v>#N/A</v>
      </c>
      <c r="QT215" s="498" t="e">
        <f t="shared" si="5683"/>
        <v>#N/A</v>
      </c>
      <c r="QU215" s="498">
        <f t="shared" si="5684"/>
        <v>0</v>
      </c>
      <c r="QV215" s="498">
        <f t="shared" si="5685"/>
        <v>0</v>
      </c>
      <c r="QW215" s="498" t="e">
        <f t="shared" si="5686"/>
        <v>#N/A</v>
      </c>
      <c r="QX215" s="504">
        <f t="shared" si="5687"/>
        <v>0</v>
      </c>
      <c r="QY215" s="500">
        <f t="shared" si="5688"/>
        <v>0</v>
      </c>
      <c r="RB215" s="381"/>
      <c r="RC215" s="382"/>
      <c r="RD215" s="383"/>
      <c r="RE215" s="384"/>
      <c r="RF215" s="385"/>
      <c r="RG215" s="386"/>
      <c r="RH215" s="386"/>
      <c r="RI215" s="497"/>
      <c r="RJ215" s="497"/>
      <c r="RK215" s="501"/>
      <c r="RL215" s="501"/>
      <c r="RM215" s="501"/>
      <c r="RN215" s="501"/>
      <c r="RO215" s="502"/>
      <c r="RP215" s="503"/>
      <c r="RS215" s="381"/>
      <c r="RT215" s="382"/>
      <c r="RU215" s="383"/>
      <c r="RV215" s="384"/>
      <c r="RW215" s="385"/>
      <c r="RX215" s="386"/>
      <c r="RY215" s="386"/>
      <c r="RZ215" s="497"/>
      <c r="SA215" s="497"/>
      <c r="SB215" s="501"/>
      <c r="SC215" s="501"/>
      <c r="SD215" s="501"/>
      <c r="SE215" s="501"/>
      <c r="SF215" s="502"/>
      <c r="SG215" s="503"/>
      <c r="SJ215" s="381"/>
      <c r="SK215" s="382"/>
      <c r="SL215" s="383"/>
      <c r="SM215" s="384"/>
      <c r="SN215" s="385"/>
      <c r="SO215" s="386"/>
      <c r="SP215" s="386"/>
      <c r="SQ215" s="497"/>
      <c r="SR215" s="497"/>
      <c r="SS215" s="501"/>
      <c r="ST215" s="501"/>
      <c r="SU215" s="501"/>
      <c r="SV215" s="501"/>
      <c r="SW215" s="502"/>
      <c r="SX215" s="503"/>
    </row>
    <row r="216" spans="2:518" ht="36" hidden="1" customHeight="1" thickTop="1" thickBot="1">
      <c r="B216" s="577"/>
      <c r="C216" s="578"/>
      <c r="D216" s="579"/>
      <c r="E216" s="580"/>
      <c r="F216" s="581"/>
      <c r="G216" s="585"/>
      <c r="H216" s="595"/>
      <c r="K216" s="577"/>
      <c r="L216" s="767"/>
      <c r="M216" s="579"/>
      <c r="N216" s="580"/>
      <c r="O216" s="768"/>
      <c r="P216" s="585"/>
      <c r="Q216" s="1326"/>
      <c r="R216" s="497"/>
      <c r="S216" s="497"/>
      <c r="T216" s="498"/>
      <c r="U216" s="498"/>
      <c r="V216" s="498"/>
      <c r="W216" s="498"/>
      <c r="X216" s="504"/>
      <c r="Y216" s="500"/>
      <c r="Z216" s="486"/>
      <c r="AA216" s="486"/>
      <c r="AB216" s="577"/>
      <c r="AC216" s="767"/>
      <c r="AD216" s="579"/>
      <c r="AE216" s="580"/>
      <c r="AF216" s="768"/>
      <c r="AG216" s="585"/>
      <c r="AH216" s="1326"/>
      <c r="AI216" s="497"/>
      <c r="AJ216" s="497"/>
      <c r="AK216" s="498"/>
      <c r="AL216" s="498"/>
      <c r="AM216" s="498"/>
      <c r="AN216" s="498"/>
      <c r="AO216" s="504"/>
      <c r="AP216" s="500"/>
      <c r="AQ216" s="486"/>
      <c r="AR216" s="486"/>
      <c r="AS216" s="577"/>
      <c r="AT216" s="767"/>
      <c r="AU216" s="579"/>
      <c r="AV216" s="580"/>
      <c r="AW216" s="768"/>
      <c r="AX216" s="585"/>
      <c r="AY216" s="1326"/>
      <c r="AZ216" s="497"/>
      <c r="BA216" s="497"/>
      <c r="BB216" s="498"/>
      <c r="BC216" s="498"/>
      <c r="BD216" s="498"/>
      <c r="BE216" s="498"/>
      <c r="BF216" s="504"/>
      <c r="BG216" s="500"/>
      <c r="BJ216" s="577"/>
      <c r="BK216" s="767"/>
      <c r="BL216" s="579"/>
      <c r="BM216" s="580"/>
      <c r="BN216" s="768"/>
      <c r="BO216" s="585"/>
      <c r="BP216" s="1326"/>
      <c r="BQ216" s="497"/>
      <c r="BR216" s="497"/>
      <c r="BS216" s="498"/>
      <c r="BT216" s="498"/>
      <c r="BU216" s="498"/>
      <c r="BV216" s="498"/>
      <c r="BW216" s="504"/>
      <c r="BX216" s="500"/>
      <c r="CA216" s="577"/>
      <c r="CB216" s="767"/>
      <c r="CC216" s="579"/>
      <c r="CD216" s="580"/>
      <c r="CE216" s="768"/>
      <c r="CF216" s="585"/>
      <c r="CG216" s="1326"/>
      <c r="CH216" s="497"/>
      <c r="CI216" s="497"/>
      <c r="CJ216" s="498"/>
      <c r="CK216" s="498"/>
      <c r="CL216" s="498"/>
      <c r="CM216" s="498"/>
      <c r="CN216" s="504"/>
      <c r="CO216" s="500"/>
      <c r="CR216" s="577"/>
      <c r="CS216" s="767"/>
      <c r="CT216" s="579"/>
      <c r="CU216" s="580"/>
      <c r="CV216" s="768"/>
      <c r="CW216" s="585"/>
      <c r="CX216" s="1326"/>
      <c r="CY216" s="497"/>
      <c r="CZ216" s="497"/>
      <c r="DA216" s="498"/>
      <c r="DB216" s="498"/>
      <c r="DC216" s="498"/>
      <c r="DD216" s="498"/>
      <c r="DE216" s="504"/>
      <c r="DF216" s="500"/>
      <c r="DI216" s="577"/>
      <c r="DJ216" s="767"/>
      <c r="DK216" s="579"/>
      <c r="DL216" s="580"/>
      <c r="DM216" s="768"/>
      <c r="DN216" s="585"/>
      <c r="DO216" s="1326"/>
      <c r="DP216" s="497"/>
      <c r="DQ216" s="497"/>
      <c r="DR216" s="498"/>
      <c r="DS216" s="498"/>
      <c r="DT216" s="498"/>
      <c r="DU216" s="498"/>
      <c r="DV216" s="504"/>
      <c r="DW216" s="500"/>
      <c r="DZ216" s="577"/>
      <c r="EA216" s="767"/>
      <c r="EB216" s="579"/>
      <c r="EC216" s="580"/>
      <c r="ED216" s="768"/>
      <c r="EE216" s="585"/>
      <c r="EF216" s="1326"/>
      <c r="EG216" s="497"/>
      <c r="EH216" s="497"/>
      <c r="EI216" s="498"/>
      <c r="EJ216" s="498"/>
      <c r="EK216" s="498"/>
      <c r="EL216" s="498"/>
      <c r="EM216" s="504"/>
      <c r="EN216" s="500"/>
      <c r="EQ216" s="665"/>
      <c r="ER216" s="672"/>
      <c r="ES216" s="673"/>
      <c r="ET216" s="690"/>
      <c r="EU216" s="675"/>
      <c r="EV216" s="720"/>
      <c r="EW216" s="1326"/>
      <c r="EX216" s="497" t="e">
        <f t="shared" si="5537"/>
        <v>#N/A</v>
      </c>
      <c r="EY216" s="497" t="e">
        <f t="shared" si="5538"/>
        <v>#N/A</v>
      </c>
      <c r="EZ216" s="498" t="e">
        <f t="shared" si="5539"/>
        <v>#N/A</v>
      </c>
      <c r="FA216" s="498">
        <f t="shared" si="5540"/>
        <v>0</v>
      </c>
      <c r="FB216" s="498">
        <f t="shared" si="5541"/>
        <v>0</v>
      </c>
      <c r="FC216" s="498" t="e">
        <f t="shared" si="5542"/>
        <v>#N/A</v>
      </c>
      <c r="FD216" s="504">
        <f t="shared" si="5543"/>
        <v>0</v>
      </c>
      <c r="FE216" s="500">
        <f t="shared" si="5544"/>
        <v>0</v>
      </c>
      <c r="FH216" s="665"/>
      <c r="FI216" s="672"/>
      <c r="FJ216" s="673"/>
      <c r="FK216" s="690"/>
      <c r="FL216" s="675"/>
      <c r="FM216" s="720"/>
      <c r="FN216" s="1326"/>
      <c r="FO216" s="497" t="e">
        <f t="shared" si="5545"/>
        <v>#N/A</v>
      </c>
      <c r="FP216" s="497" t="e">
        <f t="shared" si="5546"/>
        <v>#N/A</v>
      </c>
      <c r="FQ216" s="498" t="e">
        <f t="shared" si="5547"/>
        <v>#N/A</v>
      </c>
      <c r="FR216" s="498">
        <f t="shared" si="5548"/>
        <v>0</v>
      </c>
      <c r="FS216" s="498">
        <f t="shared" si="5549"/>
        <v>0</v>
      </c>
      <c r="FT216" s="498" t="e">
        <f t="shared" si="5550"/>
        <v>#N/A</v>
      </c>
      <c r="FU216" s="504">
        <f t="shared" si="5551"/>
        <v>0</v>
      </c>
      <c r="FV216" s="500">
        <f t="shared" si="5552"/>
        <v>0</v>
      </c>
      <c r="FY216" s="665"/>
      <c r="FZ216" s="672"/>
      <c r="GA216" s="673"/>
      <c r="GB216" s="690"/>
      <c r="GC216" s="675"/>
      <c r="GD216" s="720"/>
      <c r="GE216" s="1326"/>
      <c r="GF216" s="497" t="e">
        <f t="shared" si="5553"/>
        <v>#N/A</v>
      </c>
      <c r="GG216" s="497" t="e">
        <f t="shared" si="5554"/>
        <v>#N/A</v>
      </c>
      <c r="GH216" s="498" t="e">
        <f t="shared" si="5555"/>
        <v>#N/A</v>
      </c>
      <c r="GI216" s="498">
        <f t="shared" si="5556"/>
        <v>0</v>
      </c>
      <c r="GJ216" s="498">
        <f t="shared" si="5557"/>
        <v>0</v>
      </c>
      <c r="GK216" s="498" t="e">
        <f t="shared" si="5558"/>
        <v>#N/A</v>
      </c>
      <c r="GL216" s="504">
        <f t="shared" si="5559"/>
        <v>0</v>
      </c>
      <c r="GM216" s="500">
        <f t="shared" si="5560"/>
        <v>0</v>
      </c>
      <c r="GP216" s="665"/>
      <c r="GQ216" s="672"/>
      <c r="GR216" s="673"/>
      <c r="GS216" s="690"/>
      <c r="GT216" s="675"/>
      <c r="GU216" s="720"/>
      <c r="GV216" s="1326"/>
      <c r="GW216" s="497" t="e">
        <f t="shared" si="5561"/>
        <v>#N/A</v>
      </c>
      <c r="GX216" s="497" t="e">
        <f t="shared" si="5562"/>
        <v>#N/A</v>
      </c>
      <c r="GY216" s="498" t="e">
        <f t="shared" si="5563"/>
        <v>#N/A</v>
      </c>
      <c r="GZ216" s="498">
        <f t="shared" si="5564"/>
        <v>0</v>
      </c>
      <c r="HA216" s="498">
        <f t="shared" si="5565"/>
        <v>0</v>
      </c>
      <c r="HB216" s="498" t="e">
        <f t="shared" si="5566"/>
        <v>#N/A</v>
      </c>
      <c r="HC216" s="504">
        <f t="shared" si="5567"/>
        <v>0</v>
      </c>
      <c r="HD216" s="500">
        <f t="shared" si="5568"/>
        <v>0</v>
      </c>
      <c r="HG216" s="665"/>
      <c r="HH216" s="672"/>
      <c r="HI216" s="673"/>
      <c r="HJ216" s="690"/>
      <c r="HK216" s="675"/>
      <c r="HL216" s="720"/>
      <c r="HM216" s="1326"/>
      <c r="HN216" s="497" t="e">
        <f t="shared" si="5569"/>
        <v>#N/A</v>
      </c>
      <c r="HO216" s="497" t="e">
        <f t="shared" si="5570"/>
        <v>#N/A</v>
      </c>
      <c r="HP216" s="498" t="e">
        <f t="shared" si="5571"/>
        <v>#N/A</v>
      </c>
      <c r="HQ216" s="498">
        <f t="shared" si="5572"/>
        <v>0</v>
      </c>
      <c r="HR216" s="498">
        <f t="shared" si="5573"/>
        <v>0</v>
      </c>
      <c r="HS216" s="498" t="e">
        <f t="shared" si="5574"/>
        <v>#N/A</v>
      </c>
      <c r="HT216" s="504">
        <f t="shared" si="5575"/>
        <v>0</v>
      </c>
      <c r="HU216" s="500">
        <f t="shared" si="5576"/>
        <v>0</v>
      </c>
      <c r="HX216" s="665"/>
      <c r="HY216" s="672"/>
      <c r="HZ216" s="673"/>
      <c r="IA216" s="690"/>
      <c r="IB216" s="675"/>
      <c r="IC216" s="720"/>
      <c r="ID216" s="1326"/>
      <c r="IE216" s="497" t="e">
        <f t="shared" si="5577"/>
        <v>#N/A</v>
      </c>
      <c r="IF216" s="497" t="e">
        <f t="shared" si="5578"/>
        <v>#N/A</v>
      </c>
      <c r="IG216" s="498" t="e">
        <f t="shared" si="5579"/>
        <v>#N/A</v>
      </c>
      <c r="IH216" s="498">
        <f t="shared" si="5580"/>
        <v>0</v>
      </c>
      <c r="II216" s="498">
        <f t="shared" si="5581"/>
        <v>0</v>
      </c>
      <c r="IJ216" s="498" t="e">
        <f t="shared" si="5582"/>
        <v>#N/A</v>
      </c>
      <c r="IK216" s="504">
        <f t="shared" si="5583"/>
        <v>0</v>
      </c>
      <c r="IL216" s="500">
        <f t="shared" si="5584"/>
        <v>0</v>
      </c>
      <c r="IO216" s="665"/>
      <c r="IP216" s="672"/>
      <c r="IQ216" s="673"/>
      <c r="IR216" s="690"/>
      <c r="IS216" s="675"/>
      <c r="IT216" s="720"/>
      <c r="IU216" s="1326"/>
      <c r="IV216" s="497" t="e">
        <f t="shared" si="5585"/>
        <v>#N/A</v>
      </c>
      <c r="IW216" s="497" t="e">
        <f t="shared" si="5586"/>
        <v>#N/A</v>
      </c>
      <c r="IX216" s="498" t="e">
        <f t="shared" si="5587"/>
        <v>#N/A</v>
      </c>
      <c r="IY216" s="498">
        <f t="shared" si="5588"/>
        <v>0</v>
      </c>
      <c r="IZ216" s="498">
        <f t="shared" si="5589"/>
        <v>0</v>
      </c>
      <c r="JA216" s="498" t="e">
        <f t="shared" si="5590"/>
        <v>#N/A</v>
      </c>
      <c r="JB216" s="504">
        <f t="shared" si="5591"/>
        <v>0</v>
      </c>
      <c r="JC216" s="500">
        <f t="shared" si="5592"/>
        <v>0</v>
      </c>
      <c r="JF216" s="665"/>
      <c r="JG216" s="672"/>
      <c r="JH216" s="673"/>
      <c r="JI216" s="690"/>
      <c r="JJ216" s="675"/>
      <c r="JK216" s="720"/>
      <c r="JL216" s="1326"/>
      <c r="JM216" s="497" t="e">
        <f t="shared" si="5593"/>
        <v>#N/A</v>
      </c>
      <c r="JN216" s="497" t="e">
        <f t="shared" si="5594"/>
        <v>#N/A</v>
      </c>
      <c r="JO216" s="498" t="e">
        <f t="shared" si="5595"/>
        <v>#N/A</v>
      </c>
      <c r="JP216" s="498">
        <f t="shared" si="5596"/>
        <v>0</v>
      </c>
      <c r="JQ216" s="498">
        <f t="shared" si="5597"/>
        <v>0</v>
      </c>
      <c r="JR216" s="498" t="e">
        <f t="shared" si="5598"/>
        <v>#N/A</v>
      </c>
      <c r="JS216" s="504">
        <f t="shared" si="5599"/>
        <v>0</v>
      </c>
      <c r="JT216" s="500">
        <f t="shared" si="5600"/>
        <v>0</v>
      </c>
      <c r="JW216" s="665"/>
      <c r="JX216" s="672"/>
      <c r="JY216" s="673"/>
      <c r="JZ216" s="690"/>
      <c r="KA216" s="675"/>
      <c r="KB216" s="720"/>
      <c r="KC216" s="1326"/>
      <c r="KD216" s="497" t="e">
        <f t="shared" si="5601"/>
        <v>#N/A</v>
      </c>
      <c r="KE216" s="497" t="e">
        <f t="shared" si="5602"/>
        <v>#N/A</v>
      </c>
      <c r="KF216" s="498" t="e">
        <f t="shared" si="5603"/>
        <v>#N/A</v>
      </c>
      <c r="KG216" s="498">
        <f t="shared" si="5604"/>
        <v>0</v>
      </c>
      <c r="KH216" s="498">
        <f t="shared" si="5605"/>
        <v>0</v>
      </c>
      <c r="KI216" s="498" t="e">
        <f t="shared" si="5606"/>
        <v>#N/A</v>
      </c>
      <c r="KJ216" s="504">
        <f t="shared" si="5607"/>
        <v>0</v>
      </c>
      <c r="KK216" s="500">
        <f t="shared" si="5608"/>
        <v>0</v>
      </c>
      <c r="KN216" s="665"/>
      <c r="KO216" s="672"/>
      <c r="KP216" s="673"/>
      <c r="KQ216" s="690"/>
      <c r="KR216" s="675"/>
      <c r="KS216" s="720"/>
      <c r="KT216" s="1326"/>
      <c r="KU216" s="497" t="e">
        <f t="shared" si="5609"/>
        <v>#N/A</v>
      </c>
      <c r="KV216" s="497" t="e">
        <f t="shared" si="5610"/>
        <v>#N/A</v>
      </c>
      <c r="KW216" s="498" t="e">
        <f t="shared" si="5611"/>
        <v>#N/A</v>
      </c>
      <c r="KX216" s="498">
        <f t="shared" si="5612"/>
        <v>0</v>
      </c>
      <c r="KY216" s="498">
        <f t="shared" si="5613"/>
        <v>0</v>
      </c>
      <c r="KZ216" s="498" t="e">
        <f t="shared" si="5614"/>
        <v>#N/A</v>
      </c>
      <c r="LA216" s="504">
        <f t="shared" si="5615"/>
        <v>0</v>
      </c>
      <c r="LB216" s="500">
        <f t="shared" si="5616"/>
        <v>0</v>
      </c>
      <c r="LE216" s="665"/>
      <c r="LF216" s="672"/>
      <c r="LG216" s="673"/>
      <c r="LH216" s="690"/>
      <c r="LI216" s="675"/>
      <c r="LJ216" s="720"/>
      <c r="LK216" s="1326"/>
      <c r="LL216" s="497" t="e">
        <f t="shared" si="5617"/>
        <v>#N/A</v>
      </c>
      <c r="LM216" s="497" t="e">
        <f t="shared" si="5618"/>
        <v>#N/A</v>
      </c>
      <c r="LN216" s="498" t="e">
        <f t="shared" si="5619"/>
        <v>#N/A</v>
      </c>
      <c r="LO216" s="498">
        <f t="shared" si="5620"/>
        <v>0</v>
      </c>
      <c r="LP216" s="498">
        <f t="shared" si="5621"/>
        <v>0</v>
      </c>
      <c r="LQ216" s="498" t="e">
        <f t="shared" si="5622"/>
        <v>#N/A</v>
      </c>
      <c r="LR216" s="504">
        <f t="shared" si="5623"/>
        <v>0</v>
      </c>
      <c r="LS216" s="500">
        <f t="shared" si="5624"/>
        <v>0</v>
      </c>
      <c r="LV216" s="665"/>
      <c r="LW216" s="672"/>
      <c r="LX216" s="673"/>
      <c r="LY216" s="690"/>
      <c r="LZ216" s="675"/>
      <c r="MA216" s="720"/>
      <c r="MB216" s="1326"/>
      <c r="MC216" s="497" t="e">
        <f t="shared" si="5625"/>
        <v>#N/A</v>
      </c>
      <c r="MD216" s="497" t="e">
        <f t="shared" si="5626"/>
        <v>#N/A</v>
      </c>
      <c r="ME216" s="498" t="e">
        <f t="shared" si="5627"/>
        <v>#N/A</v>
      </c>
      <c r="MF216" s="498">
        <f t="shared" si="5628"/>
        <v>0</v>
      </c>
      <c r="MG216" s="498">
        <f t="shared" si="5629"/>
        <v>0</v>
      </c>
      <c r="MH216" s="498" t="e">
        <f t="shared" si="5630"/>
        <v>#N/A</v>
      </c>
      <c r="MI216" s="504">
        <f t="shared" si="5631"/>
        <v>0</v>
      </c>
      <c r="MJ216" s="500">
        <f t="shared" si="5632"/>
        <v>0</v>
      </c>
      <c r="MM216" s="665"/>
      <c r="MN216" s="672"/>
      <c r="MO216" s="673"/>
      <c r="MP216" s="690"/>
      <c r="MQ216" s="675"/>
      <c r="MR216" s="720"/>
      <c r="MS216" s="1326"/>
      <c r="MT216" s="497" t="e">
        <f t="shared" si="5633"/>
        <v>#N/A</v>
      </c>
      <c r="MU216" s="497" t="e">
        <f t="shared" si="5634"/>
        <v>#N/A</v>
      </c>
      <c r="MV216" s="498" t="e">
        <f t="shared" si="5635"/>
        <v>#N/A</v>
      </c>
      <c r="MW216" s="498">
        <f t="shared" si="5636"/>
        <v>0</v>
      </c>
      <c r="MX216" s="498">
        <f t="shared" si="5637"/>
        <v>0</v>
      </c>
      <c r="MY216" s="498" t="e">
        <f t="shared" si="5638"/>
        <v>#N/A</v>
      </c>
      <c r="MZ216" s="504">
        <f t="shared" si="5639"/>
        <v>0</v>
      </c>
      <c r="NA216" s="500">
        <f t="shared" si="5640"/>
        <v>0</v>
      </c>
      <c r="ND216" s="665"/>
      <c r="NE216" s="672"/>
      <c r="NF216" s="673"/>
      <c r="NG216" s="690"/>
      <c r="NH216" s="675"/>
      <c r="NI216" s="720"/>
      <c r="NJ216" s="1326"/>
      <c r="NK216" s="497" t="e">
        <f t="shared" si="5641"/>
        <v>#N/A</v>
      </c>
      <c r="NL216" s="497" t="e">
        <f t="shared" si="5642"/>
        <v>#N/A</v>
      </c>
      <c r="NM216" s="498" t="e">
        <f t="shared" si="5643"/>
        <v>#N/A</v>
      </c>
      <c r="NN216" s="498">
        <f t="shared" si="5644"/>
        <v>0</v>
      </c>
      <c r="NO216" s="498">
        <f t="shared" si="5645"/>
        <v>0</v>
      </c>
      <c r="NP216" s="498" t="e">
        <f t="shared" si="5646"/>
        <v>#N/A</v>
      </c>
      <c r="NQ216" s="504">
        <f t="shared" si="5647"/>
        <v>0</v>
      </c>
      <c r="NR216" s="500">
        <f t="shared" si="5648"/>
        <v>0</v>
      </c>
      <c r="NU216" s="665"/>
      <c r="NV216" s="672"/>
      <c r="NW216" s="673"/>
      <c r="NX216" s="690"/>
      <c r="NY216" s="675"/>
      <c r="NZ216" s="720"/>
      <c r="OA216" s="1326"/>
      <c r="OB216" s="497" t="e">
        <f t="shared" si="5649"/>
        <v>#N/A</v>
      </c>
      <c r="OC216" s="497" t="e">
        <f t="shared" si="5650"/>
        <v>#N/A</v>
      </c>
      <c r="OD216" s="498" t="e">
        <f t="shared" si="5651"/>
        <v>#N/A</v>
      </c>
      <c r="OE216" s="498">
        <f t="shared" si="5652"/>
        <v>0</v>
      </c>
      <c r="OF216" s="498">
        <f t="shared" si="5653"/>
        <v>0</v>
      </c>
      <c r="OG216" s="498" t="e">
        <f t="shared" si="5654"/>
        <v>#N/A</v>
      </c>
      <c r="OH216" s="504">
        <f t="shared" si="5655"/>
        <v>0</v>
      </c>
      <c r="OI216" s="500">
        <f t="shared" si="5656"/>
        <v>0</v>
      </c>
      <c r="OL216" s="665"/>
      <c r="OM216" s="672"/>
      <c r="ON216" s="673"/>
      <c r="OO216" s="690"/>
      <c r="OP216" s="675"/>
      <c r="OQ216" s="720"/>
      <c r="OR216" s="1326"/>
      <c r="OS216" s="497" t="e">
        <f t="shared" si="5657"/>
        <v>#N/A</v>
      </c>
      <c r="OT216" s="497" t="e">
        <f t="shared" si="5658"/>
        <v>#N/A</v>
      </c>
      <c r="OU216" s="498" t="e">
        <f t="shared" si="5659"/>
        <v>#N/A</v>
      </c>
      <c r="OV216" s="498">
        <f t="shared" si="5660"/>
        <v>0</v>
      </c>
      <c r="OW216" s="498">
        <f t="shared" si="5661"/>
        <v>0</v>
      </c>
      <c r="OX216" s="498" t="e">
        <f t="shared" si="5662"/>
        <v>#N/A</v>
      </c>
      <c r="OY216" s="504">
        <f t="shared" si="5663"/>
        <v>0</v>
      </c>
      <c r="OZ216" s="500">
        <f t="shared" si="5664"/>
        <v>0</v>
      </c>
      <c r="PC216" s="665"/>
      <c r="PD216" s="672"/>
      <c r="PE216" s="673"/>
      <c r="PF216" s="690"/>
      <c r="PG216" s="675"/>
      <c r="PH216" s="720"/>
      <c r="PI216" s="1326"/>
      <c r="PJ216" s="497" t="e">
        <f t="shared" si="5665"/>
        <v>#N/A</v>
      </c>
      <c r="PK216" s="497" t="e">
        <f t="shared" si="5666"/>
        <v>#N/A</v>
      </c>
      <c r="PL216" s="498" t="e">
        <f t="shared" si="5667"/>
        <v>#N/A</v>
      </c>
      <c r="PM216" s="498">
        <f t="shared" si="5668"/>
        <v>0</v>
      </c>
      <c r="PN216" s="498">
        <f t="shared" si="5669"/>
        <v>0</v>
      </c>
      <c r="PO216" s="498" t="e">
        <f t="shared" si="5670"/>
        <v>#N/A</v>
      </c>
      <c r="PP216" s="504">
        <f t="shared" si="5671"/>
        <v>0</v>
      </c>
      <c r="PQ216" s="500">
        <f t="shared" si="5672"/>
        <v>0</v>
      </c>
      <c r="PT216" s="665"/>
      <c r="PU216" s="672"/>
      <c r="PV216" s="673"/>
      <c r="PW216" s="690"/>
      <c r="PX216" s="675"/>
      <c r="PY216" s="720"/>
      <c r="PZ216" s="1326"/>
      <c r="QA216" s="497" t="e">
        <f t="shared" si="5673"/>
        <v>#N/A</v>
      </c>
      <c r="QB216" s="497" t="e">
        <f t="shared" si="5674"/>
        <v>#N/A</v>
      </c>
      <c r="QC216" s="498" t="e">
        <f t="shared" si="5675"/>
        <v>#N/A</v>
      </c>
      <c r="QD216" s="498">
        <f t="shared" si="5676"/>
        <v>0</v>
      </c>
      <c r="QE216" s="498">
        <f t="shared" si="5677"/>
        <v>0</v>
      </c>
      <c r="QF216" s="498" t="e">
        <f t="shared" si="5678"/>
        <v>#N/A</v>
      </c>
      <c r="QG216" s="504">
        <f t="shared" si="5679"/>
        <v>0</v>
      </c>
      <c r="QH216" s="500">
        <f t="shared" si="5680"/>
        <v>0</v>
      </c>
      <c r="QK216" s="665"/>
      <c r="QL216" s="672"/>
      <c r="QM216" s="673"/>
      <c r="QN216" s="690"/>
      <c r="QO216" s="675"/>
      <c r="QP216" s="720"/>
      <c r="QQ216" s="1326"/>
      <c r="QR216" s="497" t="e">
        <f t="shared" si="5681"/>
        <v>#N/A</v>
      </c>
      <c r="QS216" s="497" t="e">
        <f t="shared" si="5682"/>
        <v>#N/A</v>
      </c>
      <c r="QT216" s="498" t="e">
        <f t="shared" si="5683"/>
        <v>#N/A</v>
      </c>
      <c r="QU216" s="498">
        <f t="shared" si="5684"/>
        <v>0</v>
      </c>
      <c r="QV216" s="498">
        <f t="shared" si="5685"/>
        <v>0</v>
      </c>
      <c r="QW216" s="498" t="e">
        <f t="shared" si="5686"/>
        <v>#N/A</v>
      </c>
      <c r="QX216" s="504">
        <f t="shared" si="5687"/>
        <v>0</v>
      </c>
      <c r="QY216" s="500">
        <f t="shared" si="5688"/>
        <v>0</v>
      </c>
      <c r="RB216" s="381"/>
      <c r="RC216" s="382"/>
      <c r="RD216" s="383"/>
      <c r="RE216" s="384"/>
      <c r="RF216" s="385"/>
      <c r="RG216" s="386"/>
      <c r="RH216" s="386"/>
      <c r="RI216" s="497"/>
      <c r="RJ216" s="497"/>
      <c r="RK216" s="501"/>
      <c r="RL216" s="501"/>
      <c r="RM216" s="501"/>
      <c r="RN216" s="501"/>
      <c r="RO216" s="502"/>
      <c r="RP216" s="503"/>
      <c r="RS216" s="381"/>
      <c r="RT216" s="382"/>
      <c r="RU216" s="383"/>
      <c r="RV216" s="384"/>
      <c r="RW216" s="385"/>
      <c r="RX216" s="386"/>
      <c r="RY216" s="386"/>
      <c r="RZ216" s="497"/>
      <c r="SA216" s="497"/>
      <c r="SB216" s="501"/>
      <c r="SC216" s="501"/>
      <c r="SD216" s="501"/>
      <c r="SE216" s="501"/>
      <c r="SF216" s="502"/>
      <c r="SG216" s="503"/>
      <c r="SJ216" s="381"/>
      <c r="SK216" s="382"/>
      <c r="SL216" s="383"/>
      <c r="SM216" s="384"/>
      <c r="SN216" s="385"/>
      <c r="SO216" s="386"/>
      <c r="SP216" s="386"/>
      <c r="SQ216" s="497"/>
      <c r="SR216" s="497"/>
      <c r="SS216" s="501"/>
      <c r="ST216" s="501"/>
      <c r="SU216" s="501"/>
      <c r="SV216" s="501"/>
      <c r="SW216" s="502"/>
      <c r="SX216" s="503"/>
    </row>
    <row r="217" spans="2:518" ht="37.5" hidden="1" customHeight="1" thickTop="1" thickBot="1">
      <c r="B217" s="577"/>
      <c r="C217" s="578"/>
      <c r="D217" s="579"/>
      <c r="E217" s="580"/>
      <c r="F217" s="581"/>
      <c r="G217" s="585"/>
      <c r="H217" s="595"/>
      <c r="K217" s="577"/>
      <c r="L217" s="767"/>
      <c r="M217" s="579"/>
      <c r="N217" s="580"/>
      <c r="O217" s="768"/>
      <c r="P217" s="585"/>
      <c r="Q217" s="1326"/>
      <c r="R217" s="497"/>
      <c r="S217" s="497"/>
      <c r="T217" s="498"/>
      <c r="U217" s="498"/>
      <c r="V217" s="498"/>
      <c r="W217" s="498"/>
      <c r="X217" s="504"/>
      <c r="Y217" s="500"/>
      <c r="Z217" s="486"/>
      <c r="AA217" s="486"/>
      <c r="AB217" s="577"/>
      <c r="AC217" s="767"/>
      <c r="AD217" s="579"/>
      <c r="AE217" s="580"/>
      <c r="AF217" s="768"/>
      <c r="AG217" s="585"/>
      <c r="AH217" s="1326"/>
      <c r="AI217" s="497"/>
      <c r="AJ217" s="497"/>
      <c r="AK217" s="498"/>
      <c r="AL217" s="498"/>
      <c r="AM217" s="498"/>
      <c r="AN217" s="498"/>
      <c r="AO217" s="504"/>
      <c r="AP217" s="500"/>
      <c r="AQ217" s="486"/>
      <c r="AR217" s="486"/>
      <c r="AS217" s="577"/>
      <c r="AT217" s="767"/>
      <c r="AU217" s="579"/>
      <c r="AV217" s="580"/>
      <c r="AW217" s="768"/>
      <c r="AX217" s="585"/>
      <c r="AY217" s="1326"/>
      <c r="AZ217" s="497"/>
      <c r="BA217" s="497"/>
      <c r="BB217" s="498"/>
      <c r="BC217" s="498"/>
      <c r="BD217" s="498"/>
      <c r="BE217" s="498"/>
      <c r="BF217" s="504"/>
      <c r="BG217" s="500"/>
      <c r="BJ217" s="577"/>
      <c r="BK217" s="767"/>
      <c r="BL217" s="579"/>
      <c r="BM217" s="580"/>
      <c r="BN217" s="768"/>
      <c r="BO217" s="585"/>
      <c r="BP217" s="1326"/>
      <c r="BQ217" s="497"/>
      <c r="BR217" s="497"/>
      <c r="BS217" s="498"/>
      <c r="BT217" s="498"/>
      <c r="BU217" s="498"/>
      <c r="BV217" s="498"/>
      <c r="BW217" s="504"/>
      <c r="BX217" s="500"/>
      <c r="CA217" s="577"/>
      <c r="CB217" s="767"/>
      <c r="CC217" s="579"/>
      <c r="CD217" s="580"/>
      <c r="CE217" s="768"/>
      <c r="CF217" s="585"/>
      <c r="CG217" s="1326"/>
      <c r="CH217" s="497"/>
      <c r="CI217" s="497"/>
      <c r="CJ217" s="498"/>
      <c r="CK217" s="498"/>
      <c r="CL217" s="498"/>
      <c r="CM217" s="498"/>
      <c r="CN217" s="504"/>
      <c r="CO217" s="500"/>
      <c r="CR217" s="577"/>
      <c r="CS217" s="767"/>
      <c r="CT217" s="579"/>
      <c r="CU217" s="580"/>
      <c r="CV217" s="768"/>
      <c r="CW217" s="585"/>
      <c r="CX217" s="1326"/>
      <c r="CY217" s="497"/>
      <c r="CZ217" s="497"/>
      <c r="DA217" s="498"/>
      <c r="DB217" s="498"/>
      <c r="DC217" s="498"/>
      <c r="DD217" s="498"/>
      <c r="DE217" s="504"/>
      <c r="DF217" s="500"/>
      <c r="DI217" s="577"/>
      <c r="DJ217" s="767"/>
      <c r="DK217" s="579"/>
      <c r="DL217" s="580"/>
      <c r="DM217" s="768"/>
      <c r="DN217" s="585"/>
      <c r="DO217" s="1326"/>
      <c r="DP217" s="497"/>
      <c r="DQ217" s="497"/>
      <c r="DR217" s="498"/>
      <c r="DS217" s="498"/>
      <c r="DT217" s="498"/>
      <c r="DU217" s="498"/>
      <c r="DV217" s="504"/>
      <c r="DW217" s="500"/>
      <c r="DZ217" s="577"/>
      <c r="EA217" s="767"/>
      <c r="EB217" s="579"/>
      <c r="EC217" s="580"/>
      <c r="ED217" s="768"/>
      <c r="EE217" s="585"/>
      <c r="EF217" s="1326"/>
      <c r="EG217" s="497"/>
      <c r="EH217" s="497"/>
      <c r="EI217" s="498"/>
      <c r="EJ217" s="498"/>
      <c r="EK217" s="498"/>
      <c r="EL217" s="498"/>
      <c r="EM217" s="504"/>
      <c r="EN217" s="500"/>
      <c r="EQ217" s="671"/>
      <c r="ER217" s="672"/>
      <c r="ES217" s="673"/>
      <c r="ET217" s="690"/>
      <c r="EU217" s="675"/>
      <c r="EV217" s="720"/>
      <c r="EW217" s="1326"/>
      <c r="EX217" s="497" t="e">
        <f t="shared" si="5537"/>
        <v>#N/A</v>
      </c>
      <c r="EY217" s="497" t="e">
        <f t="shared" si="5538"/>
        <v>#N/A</v>
      </c>
      <c r="EZ217" s="498" t="e">
        <f t="shared" si="5539"/>
        <v>#N/A</v>
      </c>
      <c r="FA217" s="498">
        <f t="shared" si="5540"/>
        <v>0</v>
      </c>
      <c r="FB217" s="498">
        <f t="shared" si="5541"/>
        <v>0</v>
      </c>
      <c r="FC217" s="498" t="e">
        <f t="shared" si="5542"/>
        <v>#N/A</v>
      </c>
      <c r="FD217" s="504">
        <f t="shared" si="5543"/>
        <v>0</v>
      </c>
      <c r="FE217" s="500">
        <f t="shared" si="5544"/>
        <v>0</v>
      </c>
      <c r="FH217" s="671"/>
      <c r="FI217" s="672"/>
      <c r="FJ217" s="673"/>
      <c r="FK217" s="690"/>
      <c r="FL217" s="675"/>
      <c r="FM217" s="720"/>
      <c r="FN217" s="1326"/>
      <c r="FO217" s="497" t="e">
        <f t="shared" si="5545"/>
        <v>#N/A</v>
      </c>
      <c r="FP217" s="497" t="e">
        <f t="shared" si="5546"/>
        <v>#N/A</v>
      </c>
      <c r="FQ217" s="498" t="e">
        <f t="shared" si="5547"/>
        <v>#N/A</v>
      </c>
      <c r="FR217" s="498">
        <f t="shared" si="5548"/>
        <v>0</v>
      </c>
      <c r="FS217" s="498">
        <f t="shared" si="5549"/>
        <v>0</v>
      </c>
      <c r="FT217" s="498" t="e">
        <f t="shared" si="5550"/>
        <v>#N/A</v>
      </c>
      <c r="FU217" s="504">
        <f t="shared" si="5551"/>
        <v>0</v>
      </c>
      <c r="FV217" s="500">
        <f t="shared" si="5552"/>
        <v>0</v>
      </c>
      <c r="FY217" s="671"/>
      <c r="FZ217" s="672"/>
      <c r="GA217" s="673"/>
      <c r="GB217" s="690"/>
      <c r="GC217" s="675"/>
      <c r="GD217" s="720"/>
      <c r="GE217" s="1326"/>
      <c r="GF217" s="497" t="e">
        <f t="shared" si="5553"/>
        <v>#N/A</v>
      </c>
      <c r="GG217" s="497" t="e">
        <f t="shared" si="5554"/>
        <v>#N/A</v>
      </c>
      <c r="GH217" s="498" t="e">
        <f t="shared" si="5555"/>
        <v>#N/A</v>
      </c>
      <c r="GI217" s="498">
        <f t="shared" si="5556"/>
        <v>0</v>
      </c>
      <c r="GJ217" s="498">
        <f t="shared" si="5557"/>
        <v>0</v>
      </c>
      <c r="GK217" s="498" t="e">
        <f t="shared" si="5558"/>
        <v>#N/A</v>
      </c>
      <c r="GL217" s="504">
        <f t="shared" si="5559"/>
        <v>0</v>
      </c>
      <c r="GM217" s="500">
        <f t="shared" si="5560"/>
        <v>0</v>
      </c>
      <c r="GP217" s="671"/>
      <c r="GQ217" s="672"/>
      <c r="GR217" s="673"/>
      <c r="GS217" s="690"/>
      <c r="GT217" s="675"/>
      <c r="GU217" s="720"/>
      <c r="GV217" s="1326"/>
      <c r="GW217" s="497" t="e">
        <f t="shared" si="5561"/>
        <v>#N/A</v>
      </c>
      <c r="GX217" s="497" t="e">
        <f t="shared" si="5562"/>
        <v>#N/A</v>
      </c>
      <c r="GY217" s="498" t="e">
        <f t="shared" si="5563"/>
        <v>#N/A</v>
      </c>
      <c r="GZ217" s="498">
        <f t="shared" si="5564"/>
        <v>0</v>
      </c>
      <c r="HA217" s="498">
        <f t="shared" si="5565"/>
        <v>0</v>
      </c>
      <c r="HB217" s="498" t="e">
        <f t="shared" si="5566"/>
        <v>#N/A</v>
      </c>
      <c r="HC217" s="504">
        <f t="shared" si="5567"/>
        <v>0</v>
      </c>
      <c r="HD217" s="500">
        <f t="shared" si="5568"/>
        <v>0</v>
      </c>
      <c r="HG217" s="671"/>
      <c r="HH217" s="672"/>
      <c r="HI217" s="673"/>
      <c r="HJ217" s="690"/>
      <c r="HK217" s="675"/>
      <c r="HL217" s="720"/>
      <c r="HM217" s="1326"/>
      <c r="HN217" s="497" t="e">
        <f t="shared" si="5569"/>
        <v>#N/A</v>
      </c>
      <c r="HO217" s="497" t="e">
        <f t="shared" si="5570"/>
        <v>#N/A</v>
      </c>
      <c r="HP217" s="498" t="e">
        <f t="shared" si="5571"/>
        <v>#N/A</v>
      </c>
      <c r="HQ217" s="498">
        <f t="shared" si="5572"/>
        <v>0</v>
      </c>
      <c r="HR217" s="498">
        <f t="shared" si="5573"/>
        <v>0</v>
      </c>
      <c r="HS217" s="498" t="e">
        <f t="shared" si="5574"/>
        <v>#N/A</v>
      </c>
      <c r="HT217" s="504">
        <f t="shared" si="5575"/>
        <v>0</v>
      </c>
      <c r="HU217" s="500">
        <f t="shared" si="5576"/>
        <v>0</v>
      </c>
      <c r="HX217" s="671"/>
      <c r="HY217" s="672"/>
      <c r="HZ217" s="673"/>
      <c r="IA217" s="690"/>
      <c r="IB217" s="675"/>
      <c r="IC217" s="720"/>
      <c r="ID217" s="1326"/>
      <c r="IE217" s="497" t="e">
        <f t="shared" si="5577"/>
        <v>#N/A</v>
      </c>
      <c r="IF217" s="497" t="e">
        <f t="shared" si="5578"/>
        <v>#N/A</v>
      </c>
      <c r="IG217" s="498" t="e">
        <f t="shared" si="5579"/>
        <v>#N/A</v>
      </c>
      <c r="IH217" s="498">
        <f t="shared" si="5580"/>
        <v>0</v>
      </c>
      <c r="II217" s="498">
        <f t="shared" si="5581"/>
        <v>0</v>
      </c>
      <c r="IJ217" s="498" t="e">
        <f t="shared" si="5582"/>
        <v>#N/A</v>
      </c>
      <c r="IK217" s="504">
        <f t="shared" si="5583"/>
        <v>0</v>
      </c>
      <c r="IL217" s="500">
        <f t="shared" si="5584"/>
        <v>0</v>
      </c>
      <c r="IO217" s="671"/>
      <c r="IP217" s="672"/>
      <c r="IQ217" s="673"/>
      <c r="IR217" s="690"/>
      <c r="IS217" s="675"/>
      <c r="IT217" s="720"/>
      <c r="IU217" s="1326"/>
      <c r="IV217" s="497" t="e">
        <f t="shared" si="5585"/>
        <v>#N/A</v>
      </c>
      <c r="IW217" s="497" t="e">
        <f t="shared" si="5586"/>
        <v>#N/A</v>
      </c>
      <c r="IX217" s="498" t="e">
        <f t="shared" si="5587"/>
        <v>#N/A</v>
      </c>
      <c r="IY217" s="498">
        <f t="shared" si="5588"/>
        <v>0</v>
      </c>
      <c r="IZ217" s="498">
        <f t="shared" si="5589"/>
        <v>0</v>
      </c>
      <c r="JA217" s="498" t="e">
        <f t="shared" si="5590"/>
        <v>#N/A</v>
      </c>
      <c r="JB217" s="504">
        <f t="shared" si="5591"/>
        <v>0</v>
      </c>
      <c r="JC217" s="500">
        <f t="shared" si="5592"/>
        <v>0</v>
      </c>
      <c r="JF217" s="671"/>
      <c r="JG217" s="672"/>
      <c r="JH217" s="673"/>
      <c r="JI217" s="690"/>
      <c r="JJ217" s="675"/>
      <c r="JK217" s="720"/>
      <c r="JL217" s="1326"/>
      <c r="JM217" s="497" t="e">
        <f t="shared" si="5593"/>
        <v>#N/A</v>
      </c>
      <c r="JN217" s="497" t="e">
        <f t="shared" si="5594"/>
        <v>#N/A</v>
      </c>
      <c r="JO217" s="498" t="e">
        <f t="shared" si="5595"/>
        <v>#N/A</v>
      </c>
      <c r="JP217" s="498">
        <f t="shared" si="5596"/>
        <v>0</v>
      </c>
      <c r="JQ217" s="498">
        <f t="shared" si="5597"/>
        <v>0</v>
      </c>
      <c r="JR217" s="498" t="e">
        <f t="shared" si="5598"/>
        <v>#N/A</v>
      </c>
      <c r="JS217" s="504">
        <f t="shared" si="5599"/>
        <v>0</v>
      </c>
      <c r="JT217" s="500">
        <f t="shared" si="5600"/>
        <v>0</v>
      </c>
      <c r="JW217" s="671"/>
      <c r="JX217" s="672"/>
      <c r="JY217" s="673"/>
      <c r="JZ217" s="690"/>
      <c r="KA217" s="675"/>
      <c r="KB217" s="720"/>
      <c r="KC217" s="1326"/>
      <c r="KD217" s="497" t="e">
        <f t="shared" si="5601"/>
        <v>#N/A</v>
      </c>
      <c r="KE217" s="497" t="e">
        <f t="shared" si="5602"/>
        <v>#N/A</v>
      </c>
      <c r="KF217" s="498" t="e">
        <f t="shared" si="5603"/>
        <v>#N/A</v>
      </c>
      <c r="KG217" s="498">
        <f t="shared" si="5604"/>
        <v>0</v>
      </c>
      <c r="KH217" s="498">
        <f t="shared" si="5605"/>
        <v>0</v>
      </c>
      <c r="KI217" s="498" t="e">
        <f t="shared" si="5606"/>
        <v>#N/A</v>
      </c>
      <c r="KJ217" s="504">
        <f t="shared" si="5607"/>
        <v>0</v>
      </c>
      <c r="KK217" s="500">
        <f t="shared" si="5608"/>
        <v>0</v>
      </c>
      <c r="KN217" s="671"/>
      <c r="KO217" s="672"/>
      <c r="KP217" s="673"/>
      <c r="KQ217" s="690"/>
      <c r="KR217" s="675"/>
      <c r="KS217" s="720"/>
      <c r="KT217" s="1326"/>
      <c r="KU217" s="497" t="e">
        <f t="shared" si="5609"/>
        <v>#N/A</v>
      </c>
      <c r="KV217" s="497" t="e">
        <f t="shared" si="5610"/>
        <v>#N/A</v>
      </c>
      <c r="KW217" s="498" t="e">
        <f t="shared" si="5611"/>
        <v>#N/A</v>
      </c>
      <c r="KX217" s="498">
        <f t="shared" si="5612"/>
        <v>0</v>
      </c>
      <c r="KY217" s="498">
        <f t="shared" si="5613"/>
        <v>0</v>
      </c>
      <c r="KZ217" s="498" t="e">
        <f t="shared" si="5614"/>
        <v>#N/A</v>
      </c>
      <c r="LA217" s="504">
        <f t="shared" si="5615"/>
        <v>0</v>
      </c>
      <c r="LB217" s="500">
        <f t="shared" si="5616"/>
        <v>0</v>
      </c>
      <c r="LE217" s="671"/>
      <c r="LF217" s="672"/>
      <c r="LG217" s="673"/>
      <c r="LH217" s="690"/>
      <c r="LI217" s="675"/>
      <c r="LJ217" s="720"/>
      <c r="LK217" s="1326"/>
      <c r="LL217" s="497" t="e">
        <f t="shared" si="5617"/>
        <v>#N/A</v>
      </c>
      <c r="LM217" s="497" t="e">
        <f t="shared" si="5618"/>
        <v>#N/A</v>
      </c>
      <c r="LN217" s="498" t="e">
        <f t="shared" si="5619"/>
        <v>#N/A</v>
      </c>
      <c r="LO217" s="498">
        <f t="shared" si="5620"/>
        <v>0</v>
      </c>
      <c r="LP217" s="498">
        <f t="shared" si="5621"/>
        <v>0</v>
      </c>
      <c r="LQ217" s="498" t="e">
        <f t="shared" si="5622"/>
        <v>#N/A</v>
      </c>
      <c r="LR217" s="504">
        <f t="shared" si="5623"/>
        <v>0</v>
      </c>
      <c r="LS217" s="500">
        <f t="shared" si="5624"/>
        <v>0</v>
      </c>
      <c r="LV217" s="671"/>
      <c r="LW217" s="672"/>
      <c r="LX217" s="673"/>
      <c r="LY217" s="690"/>
      <c r="LZ217" s="675"/>
      <c r="MA217" s="720"/>
      <c r="MB217" s="1326"/>
      <c r="MC217" s="497" t="e">
        <f t="shared" si="5625"/>
        <v>#N/A</v>
      </c>
      <c r="MD217" s="497" t="e">
        <f t="shared" si="5626"/>
        <v>#N/A</v>
      </c>
      <c r="ME217" s="498" t="e">
        <f t="shared" si="5627"/>
        <v>#N/A</v>
      </c>
      <c r="MF217" s="498">
        <f t="shared" si="5628"/>
        <v>0</v>
      </c>
      <c r="MG217" s="498">
        <f t="shared" si="5629"/>
        <v>0</v>
      </c>
      <c r="MH217" s="498" t="e">
        <f t="shared" si="5630"/>
        <v>#N/A</v>
      </c>
      <c r="MI217" s="504">
        <f t="shared" si="5631"/>
        <v>0</v>
      </c>
      <c r="MJ217" s="500">
        <f t="shared" si="5632"/>
        <v>0</v>
      </c>
      <c r="MM217" s="671"/>
      <c r="MN217" s="672"/>
      <c r="MO217" s="673"/>
      <c r="MP217" s="690"/>
      <c r="MQ217" s="675"/>
      <c r="MR217" s="720"/>
      <c r="MS217" s="1326"/>
      <c r="MT217" s="497" t="e">
        <f t="shared" si="5633"/>
        <v>#N/A</v>
      </c>
      <c r="MU217" s="497" t="e">
        <f t="shared" si="5634"/>
        <v>#N/A</v>
      </c>
      <c r="MV217" s="498" t="e">
        <f t="shared" si="5635"/>
        <v>#N/A</v>
      </c>
      <c r="MW217" s="498">
        <f t="shared" si="5636"/>
        <v>0</v>
      </c>
      <c r="MX217" s="498">
        <f t="shared" si="5637"/>
        <v>0</v>
      </c>
      <c r="MY217" s="498" t="e">
        <f t="shared" si="5638"/>
        <v>#N/A</v>
      </c>
      <c r="MZ217" s="504">
        <f t="shared" si="5639"/>
        <v>0</v>
      </c>
      <c r="NA217" s="500">
        <f t="shared" si="5640"/>
        <v>0</v>
      </c>
      <c r="ND217" s="671"/>
      <c r="NE217" s="672"/>
      <c r="NF217" s="673"/>
      <c r="NG217" s="690"/>
      <c r="NH217" s="675"/>
      <c r="NI217" s="720"/>
      <c r="NJ217" s="1326"/>
      <c r="NK217" s="497" t="e">
        <f t="shared" si="5641"/>
        <v>#N/A</v>
      </c>
      <c r="NL217" s="497" t="e">
        <f t="shared" si="5642"/>
        <v>#N/A</v>
      </c>
      <c r="NM217" s="498" t="e">
        <f t="shared" si="5643"/>
        <v>#N/A</v>
      </c>
      <c r="NN217" s="498">
        <f t="shared" si="5644"/>
        <v>0</v>
      </c>
      <c r="NO217" s="498">
        <f t="shared" si="5645"/>
        <v>0</v>
      </c>
      <c r="NP217" s="498" t="e">
        <f t="shared" si="5646"/>
        <v>#N/A</v>
      </c>
      <c r="NQ217" s="504">
        <f t="shared" si="5647"/>
        <v>0</v>
      </c>
      <c r="NR217" s="500">
        <f t="shared" si="5648"/>
        <v>0</v>
      </c>
      <c r="NU217" s="671"/>
      <c r="NV217" s="672"/>
      <c r="NW217" s="673"/>
      <c r="NX217" s="690"/>
      <c r="NY217" s="675"/>
      <c r="NZ217" s="720"/>
      <c r="OA217" s="1326"/>
      <c r="OB217" s="497" t="e">
        <f t="shared" si="5649"/>
        <v>#N/A</v>
      </c>
      <c r="OC217" s="497" t="e">
        <f t="shared" si="5650"/>
        <v>#N/A</v>
      </c>
      <c r="OD217" s="498" t="e">
        <f t="shared" si="5651"/>
        <v>#N/A</v>
      </c>
      <c r="OE217" s="498">
        <f t="shared" si="5652"/>
        <v>0</v>
      </c>
      <c r="OF217" s="498">
        <f t="shared" si="5653"/>
        <v>0</v>
      </c>
      <c r="OG217" s="498" t="e">
        <f t="shared" si="5654"/>
        <v>#N/A</v>
      </c>
      <c r="OH217" s="504">
        <f t="shared" si="5655"/>
        <v>0</v>
      </c>
      <c r="OI217" s="500">
        <f t="shared" si="5656"/>
        <v>0</v>
      </c>
      <c r="OL217" s="671"/>
      <c r="OM217" s="672"/>
      <c r="ON217" s="673"/>
      <c r="OO217" s="690"/>
      <c r="OP217" s="675"/>
      <c r="OQ217" s="720"/>
      <c r="OR217" s="1326"/>
      <c r="OS217" s="497" t="e">
        <f t="shared" si="5657"/>
        <v>#N/A</v>
      </c>
      <c r="OT217" s="497" t="e">
        <f t="shared" si="5658"/>
        <v>#N/A</v>
      </c>
      <c r="OU217" s="498" t="e">
        <f t="shared" si="5659"/>
        <v>#N/A</v>
      </c>
      <c r="OV217" s="498">
        <f t="shared" si="5660"/>
        <v>0</v>
      </c>
      <c r="OW217" s="498">
        <f t="shared" si="5661"/>
        <v>0</v>
      </c>
      <c r="OX217" s="498" t="e">
        <f t="shared" si="5662"/>
        <v>#N/A</v>
      </c>
      <c r="OY217" s="504">
        <f t="shared" si="5663"/>
        <v>0</v>
      </c>
      <c r="OZ217" s="500">
        <f t="shared" si="5664"/>
        <v>0</v>
      </c>
      <c r="PC217" s="671"/>
      <c r="PD217" s="672"/>
      <c r="PE217" s="673"/>
      <c r="PF217" s="690"/>
      <c r="PG217" s="675"/>
      <c r="PH217" s="720"/>
      <c r="PI217" s="1326"/>
      <c r="PJ217" s="497" t="e">
        <f t="shared" si="5665"/>
        <v>#N/A</v>
      </c>
      <c r="PK217" s="497" t="e">
        <f t="shared" si="5666"/>
        <v>#N/A</v>
      </c>
      <c r="PL217" s="498" t="e">
        <f t="shared" si="5667"/>
        <v>#N/A</v>
      </c>
      <c r="PM217" s="498">
        <f t="shared" si="5668"/>
        <v>0</v>
      </c>
      <c r="PN217" s="498">
        <f t="shared" si="5669"/>
        <v>0</v>
      </c>
      <c r="PO217" s="498" t="e">
        <f t="shared" si="5670"/>
        <v>#N/A</v>
      </c>
      <c r="PP217" s="504">
        <f t="shared" si="5671"/>
        <v>0</v>
      </c>
      <c r="PQ217" s="500">
        <f t="shared" si="5672"/>
        <v>0</v>
      </c>
      <c r="PT217" s="671"/>
      <c r="PU217" s="672"/>
      <c r="PV217" s="673"/>
      <c r="PW217" s="690"/>
      <c r="PX217" s="675"/>
      <c r="PY217" s="720"/>
      <c r="PZ217" s="1326"/>
      <c r="QA217" s="497" t="e">
        <f t="shared" si="5673"/>
        <v>#N/A</v>
      </c>
      <c r="QB217" s="497" t="e">
        <f t="shared" si="5674"/>
        <v>#N/A</v>
      </c>
      <c r="QC217" s="498" t="e">
        <f t="shared" si="5675"/>
        <v>#N/A</v>
      </c>
      <c r="QD217" s="498">
        <f t="shared" si="5676"/>
        <v>0</v>
      </c>
      <c r="QE217" s="498">
        <f t="shared" si="5677"/>
        <v>0</v>
      </c>
      <c r="QF217" s="498" t="e">
        <f t="shared" si="5678"/>
        <v>#N/A</v>
      </c>
      <c r="QG217" s="504">
        <f t="shared" si="5679"/>
        <v>0</v>
      </c>
      <c r="QH217" s="500">
        <f t="shared" si="5680"/>
        <v>0</v>
      </c>
      <c r="QK217" s="671"/>
      <c r="QL217" s="672"/>
      <c r="QM217" s="673"/>
      <c r="QN217" s="690"/>
      <c r="QO217" s="675"/>
      <c r="QP217" s="720"/>
      <c r="QQ217" s="1326"/>
      <c r="QR217" s="497" t="e">
        <f t="shared" si="5681"/>
        <v>#N/A</v>
      </c>
      <c r="QS217" s="497" t="e">
        <f t="shared" si="5682"/>
        <v>#N/A</v>
      </c>
      <c r="QT217" s="498" t="e">
        <f t="shared" si="5683"/>
        <v>#N/A</v>
      </c>
      <c r="QU217" s="498">
        <f t="shared" si="5684"/>
        <v>0</v>
      </c>
      <c r="QV217" s="498">
        <f t="shared" si="5685"/>
        <v>0</v>
      </c>
      <c r="QW217" s="498" t="e">
        <f t="shared" si="5686"/>
        <v>#N/A</v>
      </c>
      <c r="QX217" s="504">
        <f t="shared" si="5687"/>
        <v>0</v>
      </c>
      <c r="QY217" s="500">
        <f t="shared" si="5688"/>
        <v>0</v>
      </c>
      <c r="RB217" s="381"/>
      <c r="RC217" s="382"/>
      <c r="RD217" s="383"/>
      <c r="RE217" s="384"/>
      <c r="RF217" s="385"/>
      <c r="RG217" s="386"/>
      <c r="RH217" s="386"/>
      <c r="RI217" s="497"/>
      <c r="RJ217" s="497"/>
      <c r="RK217" s="501"/>
      <c r="RL217" s="501"/>
      <c r="RM217" s="501"/>
      <c r="RN217" s="501"/>
      <c r="RO217" s="502"/>
      <c r="RP217" s="503"/>
      <c r="RS217" s="381"/>
      <c r="RT217" s="382"/>
      <c r="RU217" s="383"/>
      <c r="RV217" s="384"/>
      <c r="RW217" s="385"/>
      <c r="RX217" s="386"/>
      <c r="RY217" s="386"/>
      <c r="RZ217" s="497"/>
      <c r="SA217" s="497"/>
      <c r="SB217" s="501"/>
      <c r="SC217" s="501"/>
      <c r="SD217" s="501"/>
      <c r="SE217" s="501"/>
      <c r="SF217" s="502"/>
      <c r="SG217" s="503"/>
      <c r="SJ217" s="381"/>
      <c r="SK217" s="382"/>
      <c r="SL217" s="383"/>
      <c r="SM217" s="384"/>
      <c r="SN217" s="385"/>
      <c r="SO217" s="386"/>
      <c r="SP217" s="386"/>
      <c r="SQ217" s="497"/>
      <c r="SR217" s="497"/>
      <c r="SS217" s="501"/>
      <c r="ST217" s="501"/>
      <c r="SU217" s="501"/>
      <c r="SV217" s="501"/>
      <c r="SW217" s="502"/>
      <c r="SX217" s="503"/>
    </row>
    <row r="218" spans="2:518" ht="39.75" hidden="1" customHeight="1" thickTop="1" thickBot="1">
      <c r="B218" s="577"/>
      <c r="C218" s="578"/>
      <c r="D218" s="579"/>
      <c r="E218" s="580"/>
      <c r="F218" s="581"/>
      <c r="G218" s="585"/>
      <c r="H218" s="595"/>
      <c r="K218" s="577"/>
      <c r="L218" s="767"/>
      <c r="M218" s="579"/>
      <c r="N218" s="580"/>
      <c r="O218" s="768"/>
      <c r="P218" s="585"/>
      <c r="Q218" s="1326"/>
      <c r="R218" s="497"/>
      <c r="S218" s="497"/>
      <c r="T218" s="498"/>
      <c r="U218" s="498"/>
      <c r="V218" s="498"/>
      <c r="W218" s="498"/>
      <c r="X218" s="504"/>
      <c r="Y218" s="500"/>
      <c r="Z218" s="486"/>
      <c r="AA218" s="486"/>
      <c r="AB218" s="577"/>
      <c r="AC218" s="767"/>
      <c r="AD218" s="579"/>
      <c r="AE218" s="580"/>
      <c r="AF218" s="768"/>
      <c r="AG218" s="585"/>
      <c r="AH218" s="1326"/>
      <c r="AI218" s="497"/>
      <c r="AJ218" s="497"/>
      <c r="AK218" s="498"/>
      <c r="AL218" s="498"/>
      <c r="AM218" s="498"/>
      <c r="AN218" s="498"/>
      <c r="AO218" s="504"/>
      <c r="AP218" s="500"/>
      <c r="AQ218" s="486"/>
      <c r="AR218" s="486"/>
      <c r="AS218" s="577"/>
      <c r="AT218" s="767"/>
      <c r="AU218" s="579"/>
      <c r="AV218" s="580"/>
      <c r="AW218" s="768"/>
      <c r="AX218" s="585"/>
      <c r="AY218" s="1326"/>
      <c r="AZ218" s="497"/>
      <c r="BA218" s="497"/>
      <c r="BB218" s="498"/>
      <c r="BC218" s="498"/>
      <c r="BD218" s="498"/>
      <c r="BE218" s="498"/>
      <c r="BF218" s="504"/>
      <c r="BG218" s="500"/>
      <c r="BJ218" s="577"/>
      <c r="BK218" s="767"/>
      <c r="BL218" s="579"/>
      <c r="BM218" s="580"/>
      <c r="BN218" s="768"/>
      <c r="BO218" s="585"/>
      <c r="BP218" s="1326"/>
      <c r="BQ218" s="497"/>
      <c r="BR218" s="497"/>
      <c r="BS218" s="498"/>
      <c r="BT218" s="498"/>
      <c r="BU218" s="498"/>
      <c r="BV218" s="498"/>
      <c r="BW218" s="504"/>
      <c r="BX218" s="500"/>
      <c r="CA218" s="577"/>
      <c r="CB218" s="767"/>
      <c r="CC218" s="579"/>
      <c r="CD218" s="580"/>
      <c r="CE218" s="768"/>
      <c r="CF218" s="585"/>
      <c r="CG218" s="1326"/>
      <c r="CH218" s="497"/>
      <c r="CI218" s="497"/>
      <c r="CJ218" s="498"/>
      <c r="CK218" s="498"/>
      <c r="CL218" s="498"/>
      <c r="CM218" s="498"/>
      <c r="CN218" s="504"/>
      <c r="CO218" s="500"/>
      <c r="CR218" s="577"/>
      <c r="CS218" s="767"/>
      <c r="CT218" s="579"/>
      <c r="CU218" s="580"/>
      <c r="CV218" s="768"/>
      <c r="CW218" s="585"/>
      <c r="CX218" s="1326"/>
      <c r="CY218" s="497"/>
      <c r="CZ218" s="497"/>
      <c r="DA218" s="498"/>
      <c r="DB218" s="498"/>
      <c r="DC218" s="498"/>
      <c r="DD218" s="498"/>
      <c r="DE218" s="504"/>
      <c r="DF218" s="500"/>
      <c r="DI218" s="577"/>
      <c r="DJ218" s="767"/>
      <c r="DK218" s="579"/>
      <c r="DL218" s="580"/>
      <c r="DM218" s="768"/>
      <c r="DN218" s="585"/>
      <c r="DO218" s="1326"/>
      <c r="DP218" s="497"/>
      <c r="DQ218" s="497"/>
      <c r="DR218" s="498"/>
      <c r="DS218" s="498"/>
      <c r="DT218" s="498"/>
      <c r="DU218" s="498"/>
      <c r="DV218" s="504"/>
      <c r="DW218" s="500"/>
      <c r="DZ218" s="577"/>
      <c r="EA218" s="767"/>
      <c r="EB218" s="579"/>
      <c r="EC218" s="580"/>
      <c r="ED218" s="768"/>
      <c r="EE218" s="585"/>
      <c r="EF218" s="1326"/>
      <c r="EG218" s="497"/>
      <c r="EH218" s="497"/>
      <c r="EI218" s="498"/>
      <c r="EJ218" s="498"/>
      <c r="EK218" s="498"/>
      <c r="EL218" s="498"/>
      <c r="EM218" s="504"/>
      <c r="EN218" s="500"/>
      <c r="EQ218" s="665"/>
      <c r="ER218" s="672"/>
      <c r="ES218" s="673"/>
      <c r="ET218" s="690"/>
      <c r="EU218" s="675"/>
      <c r="EV218" s="720"/>
      <c r="EW218" s="1326"/>
      <c r="EX218" s="497" t="e">
        <f t="shared" si="5537"/>
        <v>#N/A</v>
      </c>
      <c r="EY218" s="497" t="e">
        <f t="shared" si="5538"/>
        <v>#N/A</v>
      </c>
      <c r="EZ218" s="498" t="e">
        <f t="shared" si="5539"/>
        <v>#N/A</v>
      </c>
      <c r="FA218" s="498">
        <f t="shared" si="5540"/>
        <v>0</v>
      </c>
      <c r="FB218" s="498">
        <f t="shared" si="5541"/>
        <v>0</v>
      </c>
      <c r="FC218" s="498" t="e">
        <f t="shared" si="5542"/>
        <v>#N/A</v>
      </c>
      <c r="FD218" s="504">
        <f t="shared" si="5543"/>
        <v>0</v>
      </c>
      <c r="FE218" s="500">
        <f t="shared" si="5544"/>
        <v>0</v>
      </c>
      <c r="FH218" s="665"/>
      <c r="FI218" s="672"/>
      <c r="FJ218" s="673"/>
      <c r="FK218" s="690"/>
      <c r="FL218" s="675"/>
      <c r="FM218" s="720"/>
      <c r="FN218" s="1326"/>
      <c r="FO218" s="497" t="e">
        <f t="shared" si="5545"/>
        <v>#N/A</v>
      </c>
      <c r="FP218" s="497" t="e">
        <f t="shared" si="5546"/>
        <v>#N/A</v>
      </c>
      <c r="FQ218" s="498" t="e">
        <f t="shared" si="5547"/>
        <v>#N/A</v>
      </c>
      <c r="FR218" s="498">
        <f t="shared" si="5548"/>
        <v>0</v>
      </c>
      <c r="FS218" s="498">
        <f t="shared" si="5549"/>
        <v>0</v>
      </c>
      <c r="FT218" s="498" t="e">
        <f t="shared" si="5550"/>
        <v>#N/A</v>
      </c>
      <c r="FU218" s="504">
        <f t="shared" si="5551"/>
        <v>0</v>
      </c>
      <c r="FV218" s="500">
        <f t="shared" si="5552"/>
        <v>0</v>
      </c>
      <c r="FY218" s="665"/>
      <c r="FZ218" s="672"/>
      <c r="GA218" s="673"/>
      <c r="GB218" s="690"/>
      <c r="GC218" s="675"/>
      <c r="GD218" s="720"/>
      <c r="GE218" s="1326"/>
      <c r="GF218" s="497" t="e">
        <f t="shared" si="5553"/>
        <v>#N/A</v>
      </c>
      <c r="GG218" s="497" t="e">
        <f t="shared" si="5554"/>
        <v>#N/A</v>
      </c>
      <c r="GH218" s="498" t="e">
        <f t="shared" si="5555"/>
        <v>#N/A</v>
      </c>
      <c r="GI218" s="498">
        <f t="shared" si="5556"/>
        <v>0</v>
      </c>
      <c r="GJ218" s="498">
        <f t="shared" si="5557"/>
        <v>0</v>
      </c>
      <c r="GK218" s="498" t="e">
        <f t="shared" si="5558"/>
        <v>#N/A</v>
      </c>
      <c r="GL218" s="504">
        <f t="shared" si="5559"/>
        <v>0</v>
      </c>
      <c r="GM218" s="500">
        <f t="shared" si="5560"/>
        <v>0</v>
      </c>
      <c r="GP218" s="665"/>
      <c r="GQ218" s="672"/>
      <c r="GR218" s="673"/>
      <c r="GS218" s="690"/>
      <c r="GT218" s="675"/>
      <c r="GU218" s="720"/>
      <c r="GV218" s="1326"/>
      <c r="GW218" s="497" t="e">
        <f t="shared" si="5561"/>
        <v>#N/A</v>
      </c>
      <c r="GX218" s="497" t="e">
        <f t="shared" si="5562"/>
        <v>#N/A</v>
      </c>
      <c r="GY218" s="498" t="e">
        <f t="shared" si="5563"/>
        <v>#N/A</v>
      </c>
      <c r="GZ218" s="498">
        <f t="shared" si="5564"/>
        <v>0</v>
      </c>
      <c r="HA218" s="498">
        <f t="shared" si="5565"/>
        <v>0</v>
      </c>
      <c r="HB218" s="498" t="e">
        <f t="shared" si="5566"/>
        <v>#N/A</v>
      </c>
      <c r="HC218" s="504">
        <f t="shared" si="5567"/>
        <v>0</v>
      </c>
      <c r="HD218" s="500">
        <f t="shared" si="5568"/>
        <v>0</v>
      </c>
      <c r="HG218" s="665"/>
      <c r="HH218" s="672"/>
      <c r="HI218" s="673"/>
      <c r="HJ218" s="690"/>
      <c r="HK218" s="675"/>
      <c r="HL218" s="720"/>
      <c r="HM218" s="1326"/>
      <c r="HN218" s="497" t="e">
        <f t="shared" si="5569"/>
        <v>#N/A</v>
      </c>
      <c r="HO218" s="497" t="e">
        <f t="shared" si="5570"/>
        <v>#N/A</v>
      </c>
      <c r="HP218" s="498" t="e">
        <f t="shared" si="5571"/>
        <v>#N/A</v>
      </c>
      <c r="HQ218" s="498">
        <f t="shared" si="5572"/>
        <v>0</v>
      </c>
      <c r="HR218" s="498">
        <f t="shared" si="5573"/>
        <v>0</v>
      </c>
      <c r="HS218" s="498" t="e">
        <f t="shared" si="5574"/>
        <v>#N/A</v>
      </c>
      <c r="HT218" s="504">
        <f t="shared" si="5575"/>
        <v>0</v>
      </c>
      <c r="HU218" s="500">
        <f t="shared" si="5576"/>
        <v>0</v>
      </c>
      <c r="HX218" s="665"/>
      <c r="HY218" s="672"/>
      <c r="HZ218" s="673"/>
      <c r="IA218" s="690"/>
      <c r="IB218" s="675"/>
      <c r="IC218" s="720"/>
      <c r="ID218" s="1326"/>
      <c r="IE218" s="497" t="e">
        <f t="shared" si="5577"/>
        <v>#N/A</v>
      </c>
      <c r="IF218" s="497" t="e">
        <f t="shared" si="5578"/>
        <v>#N/A</v>
      </c>
      <c r="IG218" s="498" t="e">
        <f t="shared" si="5579"/>
        <v>#N/A</v>
      </c>
      <c r="IH218" s="498">
        <f t="shared" si="5580"/>
        <v>0</v>
      </c>
      <c r="II218" s="498">
        <f t="shared" si="5581"/>
        <v>0</v>
      </c>
      <c r="IJ218" s="498" t="e">
        <f t="shared" si="5582"/>
        <v>#N/A</v>
      </c>
      <c r="IK218" s="504">
        <f t="shared" si="5583"/>
        <v>0</v>
      </c>
      <c r="IL218" s="500">
        <f t="shared" si="5584"/>
        <v>0</v>
      </c>
      <c r="IO218" s="665"/>
      <c r="IP218" s="672"/>
      <c r="IQ218" s="673"/>
      <c r="IR218" s="690"/>
      <c r="IS218" s="675"/>
      <c r="IT218" s="720"/>
      <c r="IU218" s="1326"/>
      <c r="IV218" s="497" t="e">
        <f t="shared" si="5585"/>
        <v>#N/A</v>
      </c>
      <c r="IW218" s="497" t="e">
        <f t="shared" si="5586"/>
        <v>#N/A</v>
      </c>
      <c r="IX218" s="498" t="e">
        <f t="shared" si="5587"/>
        <v>#N/A</v>
      </c>
      <c r="IY218" s="498">
        <f t="shared" si="5588"/>
        <v>0</v>
      </c>
      <c r="IZ218" s="498">
        <f t="shared" si="5589"/>
        <v>0</v>
      </c>
      <c r="JA218" s="498" t="e">
        <f t="shared" si="5590"/>
        <v>#N/A</v>
      </c>
      <c r="JB218" s="504">
        <f t="shared" si="5591"/>
        <v>0</v>
      </c>
      <c r="JC218" s="500">
        <f t="shared" si="5592"/>
        <v>0</v>
      </c>
      <c r="JF218" s="665"/>
      <c r="JG218" s="672"/>
      <c r="JH218" s="673"/>
      <c r="JI218" s="690"/>
      <c r="JJ218" s="675"/>
      <c r="JK218" s="720"/>
      <c r="JL218" s="1326"/>
      <c r="JM218" s="497" t="e">
        <f t="shared" si="5593"/>
        <v>#N/A</v>
      </c>
      <c r="JN218" s="497" t="e">
        <f t="shared" si="5594"/>
        <v>#N/A</v>
      </c>
      <c r="JO218" s="498" t="e">
        <f t="shared" si="5595"/>
        <v>#N/A</v>
      </c>
      <c r="JP218" s="498">
        <f t="shared" si="5596"/>
        <v>0</v>
      </c>
      <c r="JQ218" s="498">
        <f t="shared" si="5597"/>
        <v>0</v>
      </c>
      <c r="JR218" s="498" t="e">
        <f t="shared" si="5598"/>
        <v>#N/A</v>
      </c>
      <c r="JS218" s="504">
        <f t="shared" si="5599"/>
        <v>0</v>
      </c>
      <c r="JT218" s="500">
        <f t="shared" si="5600"/>
        <v>0</v>
      </c>
      <c r="JW218" s="665"/>
      <c r="JX218" s="672"/>
      <c r="JY218" s="673"/>
      <c r="JZ218" s="690"/>
      <c r="KA218" s="675"/>
      <c r="KB218" s="720"/>
      <c r="KC218" s="1326"/>
      <c r="KD218" s="497" t="e">
        <f t="shared" si="5601"/>
        <v>#N/A</v>
      </c>
      <c r="KE218" s="497" t="e">
        <f t="shared" si="5602"/>
        <v>#N/A</v>
      </c>
      <c r="KF218" s="498" t="e">
        <f t="shared" si="5603"/>
        <v>#N/A</v>
      </c>
      <c r="KG218" s="498">
        <f t="shared" si="5604"/>
        <v>0</v>
      </c>
      <c r="KH218" s="498">
        <f t="shared" si="5605"/>
        <v>0</v>
      </c>
      <c r="KI218" s="498" t="e">
        <f t="shared" si="5606"/>
        <v>#N/A</v>
      </c>
      <c r="KJ218" s="504">
        <f t="shared" si="5607"/>
        <v>0</v>
      </c>
      <c r="KK218" s="500">
        <f t="shared" si="5608"/>
        <v>0</v>
      </c>
      <c r="KN218" s="665"/>
      <c r="KO218" s="672"/>
      <c r="KP218" s="673"/>
      <c r="KQ218" s="690"/>
      <c r="KR218" s="675"/>
      <c r="KS218" s="720"/>
      <c r="KT218" s="1326"/>
      <c r="KU218" s="497" t="e">
        <f t="shared" si="5609"/>
        <v>#N/A</v>
      </c>
      <c r="KV218" s="497" t="e">
        <f t="shared" si="5610"/>
        <v>#N/A</v>
      </c>
      <c r="KW218" s="498" t="e">
        <f t="shared" si="5611"/>
        <v>#N/A</v>
      </c>
      <c r="KX218" s="498">
        <f t="shared" si="5612"/>
        <v>0</v>
      </c>
      <c r="KY218" s="498">
        <f t="shared" si="5613"/>
        <v>0</v>
      </c>
      <c r="KZ218" s="498" t="e">
        <f t="shared" si="5614"/>
        <v>#N/A</v>
      </c>
      <c r="LA218" s="504">
        <f t="shared" si="5615"/>
        <v>0</v>
      </c>
      <c r="LB218" s="500">
        <f t="shared" si="5616"/>
        <v>0</v>
      </c>
      <c r="LE218" s="665"/>
      <c r="LF218" s="672"/>
      <c r="LG218" s="673"/>
      <c r="LH218" s="690"/>
      <c r="LI218" s="675"/>
      <c r="LJ218" s="720"/>
      <c r="LK218" s="1326"/>
      <c r="LL218" s="497" t="e">
        <f t="shared" si="5617"/>
        <v>#N/A</v>
      </c>
      <c r="LM218" s="497" t="e">
        <f t="shared" si="5618"/>
        <v>#N/A</v>
      </c>
      <c r="LN218" s="498" t="e">
        <f t="shared" si="5619"/>
        <v>#N/A</v>
      </c>
      <c r="LO218" s="498">
        <f t="shared" si="5620"/>
        <v>0</v>
      </c>
      <c r="LP218" s="498">
        <f t="shared" si="5621"/>
        <v>0</v>
      </c>
      <c r="LQ218" s="498" t="e">
        <f t="shared" si="5622"/>
        <v>#N/A</v>
      </c>
      <c r="LR218" s="504">
        <f t="shared" si="5623"/>
        <v>0</v>
      </c>
      <c r="LS218" s="500">
        <f t="shared" si="5624"/>
        <v>0</v>
      </c>
      <c r="LV218" s="665"/>
      <c r="LW218" s="672"/>
      <c r="LX218" s="673"/>
      <c r="LY218" s="690"/>
      <c r="LZ218" s="675"/>
      <c r="MA218" s="720"/>
      <c r="MB218" s="1326"/>
      <c r="MC218" s="497" t="e">
        <f t="shared" si="5625"/>
        <v>#N/A</v>
      </c>
      <c r="MD218" s="497" t="e">
        <f t="shared" si="5626"/>
        <v>#N/A</v>
      </c>
      <c r="ME218" s="498" t="e">
        <f t="shared" si="5627"/>
        <v>#N/A</v>
      </c>
      <c r="MF218" s="498">
        <f t="shared" si="5628"/>
        <v>0</v>
      </c>
      <c r="MG218" s="498">
        <f t="shared" si="5629"/>
        <v>0</v>
      </c>
      <c r="MH218" s="498" t="e">
        <f t="shared" si="5630"/>
        <v>#N/A</v>
      </c>
      <c r="MI218" s="504">
        <f t="shared" si="5631"/>
        <v>0</v>
      </c>
      <c r="MJ218" s="500">
        <f t="shared" si="5632"/>
        <v>0</v>
      </c>
      <c r="MM218" s="665"/>
      <c r="MN218" s="672"/>
      <c r="MO218" s="673"/>
      <c r="MP218" s="690"/>
      <c r="MQ218" s="675"/>
      <c r="MR218" s="720"/>
      <c r="MS218" s="1326"/>
      <c r="MT218" s="497" t="e">
        <f t="shared" si="5633"/>
        <v>#N/A</v>
      </c>
      <c r="MU218" s="497" t="e">
        <f t="shared" si="5634"/>
        <v>#N/A</v>
      </c>
      <c r="MV218" s="498" t="e">
        <f t="shared" si="5635"/>
        <v>#N/A</v>
      </c>
      <c r="MW218" s="498">
        <f t="shared" si="5636"/>
        <v>0</v>
      </c>
      <c r="MX218" s="498">
        <f t="shared" si="5637"/>
        <v>0</v>
      </c>
      <c r="MY218" s="498" t="e">
        <f t="shared" si="5638"/>
        <v>#N/A</v>
      </c>
      <c r="MZ218" s="504">
        <f t="shared" si="5639"/>
        <v>0</v>
      </c>
      <c r="NA218" s="500">
        <f t="shared" si="5640"/>
        <v>0</v>
      </c>
      <c r="ND218" s="665"/>
      <c r="NE218" s="672"/>
      <c r="NF218" s="673"/>
      <c r="NG218" s="690"/>
      <c r="NH218" s="675"/>
      <c r="NI218" s="720"/>
      <c r="NJ218" s="1326"/>
      <c r="NK218" s="497" t="e">
        <f t="shared" si="5641"/>
        <v>#N/A</v>
      </c>
      <c r="NL218" s="497" t="e">
        <f t="shared" si="5642"/>
        <v>#N/A</v>
      </c>
      <c r="NM218" s="498" t="e">
        <f t="shared" si="5643"/>
        <v>#N/A</v>
      </c>
      <c r="NN218" s="498">
        <f t="shared" si="5644"/>
        <v>0</v>
      </c>
      <c r="NO218" s="498">
        <f t="shared" si="5645"/>
        <v>0</v>
      </c>
      <c r="NP218" s="498" t="e">
        <f t="shared" si="5646"/>
        <v>#N/A</v>
      </c>
      <c r="NQ218" s="504">
        <f t="shared" si="5647"/>
        <v>0</v>
      </c>
      <c r="NR218" s="500">
        <f t="shared" si="5648"/>
        <v>0</v>
      </c>
      <c r="NU218" s="665"/>
      <c r="NV218" s="672"/>
      <c r="NW218" s="673"/>
      <c r="NX218" s="690"/>
      <c r="NY218" s="675"/>
      <c r="NZ218" s="720"/>
      <c r="OA218" s="1326"/>
      <c r="OB218" s="497" t="e">
        <f t="shared" si="5649"/>
        <v>#N/A</v>
      </c>
      <c r="OC218" s="497" t="e">
        <f t="shared" si="5650"/>
        <v>#N/A</v>
      </c>
      <c r="OD218" s="498" t="e">
        <f t="shared" si="5651"/>
        <v>#N/A</v>
      </c>
      <c r="OE218" s="498">
        <f t="shared" si="5652"/>
        <v>0</v>
      </c>
      <c r="OF218" s="498">
        <f t="shared" si="5653"/>
        <v>0</v>
      </c>
      <c r="OG218" s="498" t="e">
        <f t="shared" si="5654"/>
        <v>#N/A</v>
      </c>
      <c r="OH218" s="504">
        <f t="shared" si="5655"/>
        <v>0</v>
      </c>
      <c r="OI218" s="500">
        <f t="shared" si="5656"/>
        <v>0</v>
      </c>
      <c r="OL218" s="665"/>
      <c r="OM218" s="672"/>
      <c r="ON218" s="673"/>
      <c r="OO218" s="690"/>
      <c r="OP218" s="675"/>
      <c r="OQ218" s="720"/>
      <c r="OR218" s="1326"/>
      <c r="OS218" s="497" t="e">
        <f t="shared" si="5657"/>
        <v>#N/A</v>
      </c>
      <c r="OT218" s="497" t="e">
        <f t="shared" si="5658"/>
        <v>#N/A</v>
      </c>
      <c r="OU218" s="498" t="e">
        <f t="shared" si="5659"/>
        <v>#N/A</v>
      </c>
      <c r="OV218" s="498">
        <f t="shared" si="5660"/>
        <v>0</v>
      </c>
      <c r="OW218" s="498">
        <f t="shared" si="5661"/>
        <v>0</v>
      </c>
      <c r="OX218" s="498" t="e">
        <f t="shared" si="5662"/>
        <v>#N/A</v>
      </c>
      <c r="OY218" s="504">
        <f t="shared" si="5663"/>
        <v>0</v>
      </c>
      <c r="OZ218" s="500">
        <f t="shared" si="5664"/>
        <v>0</v>
      </c>
      <c r="PC218" s="665"/>
      <c r="PD218" s="672"/>
      <c r="PE218" s="673"/>
      <c r="PF218" s="690"/>
      <c r="PG218" s="675"/>
      <c r="PH218" s="720"/>
      <c r="PI218" s="1326"/>
      <c r="PJ218" s="497" t="e">
        <f t="shared" si="5665"/>
        <v>#N/A</v>
      </c>
      <c r="PK218" s="497" t="e">
        <f t="shared" si="5666"/>
        <v>#N/A</v>
      </c>
      <c r="PL218" s="498" t="e">
        <f t="shared" si="5667"/>
        <v>#N/A</v>
      </c>
      <c r="PM218" s="498">
        <f t="shared" si="5668"/>
        <v>0</v>
      </c>
      <c r="PN218" s="498">
        <f t="shared" si="5669"/>
        <v>0</v>
      </c>
      <c r="PO218" s="498" t="e">
        <f t="shared" si="5670"/>
        <v>#N/A</v>
      </c>
      <c r="PP218" s="504">
        <f t="shared" si="5671"/>
        <v>0</v>
      </c>
      <c r="PQ218" s="500">
        <f t="shared" si="5672"/>
        <v>0</v>
      </c>
      <c r="PT218" s="665"/>
      <c r="PU218" s="672"/>
      <c r="PV218" s="673"/>
      <c r="PW218" s="690"/>
      <c r="PX218" s="675"/>
      <c r="PY218" s="720"/>
      <c r="PZ218" s="1326"/>
      <c r="QA218" s="497" t="e">
        <f t="shared" si="5673"/>
        <v>#N/A</v>
      </c>
      <c r="QB218" s="497" t="e">
        <f t="shared" si="5674"/>
        <v>#N/A</v>
      </c>
      <c r="QC218" s="498" t="e">
        <f t="shared" si="5675"/>
        <v>#N/A</v>
      </c>
      <c r="QD218" s="498">
        <f t="shared" si="5676"/>
        <v>0</v>
      </c>
      <c r="QE218" s="498">
        <f t="shared" si="5677"/>
        <v>0</v>
      </c>
      <c r="QF218" s="498" t="e">
        <f t="shared" si="5678"/>
        <v>#N/A</v>
      </c>
      <c r="QG218" s="504">
        <f t="shared" si="5679"/>
        <v>0</v>
      </c>
      <c r="QH218" s="500">
        <f t="shared" si="5680"/>
        <v>0</v>
      </c>
      <c r="QK218" s="665"/>
      <c r="QL218" s="672"/>
      <c r="QM218" s="673"/>
      <c r="QN218" s="690"/>
      <c r="QO218" s="675"/>
      <c r="QP218" s="720"/>
      <c r="QQ218" s="1326"/>
      <c r="QR218" s="497" t="e">
        <f t="shared" si="5681"/>
        <v>#N/A</v>
      </c>
      <c r="QS218" s="497" t="e">
        <f t="shared" si="5682"/>
        <v>#N/A</v>
      </c>
      <c r="QT218" s="498" t="e">
        <f t="shared" si="5683"/>
        <v>#N/A</v>
      </c>
      <c r="QU218" s="498">
        <f t="shared" si="5684"/>
        <v>0</v>
      </c>
      <c r="QV218" s="498">
        <f t="shared" si="5685"/>
        <v>0</v>
      </c>
      <c r="QW218" s="498" t="e">
        <f t="shared" si="5686"/>
        <v>#N/A</v>
      </c>
      <c r="QX218" s="504">
        <f t="shared" si="5687"/>
        <v>0</v>
      </c>
      <c r="QY218" s="500">
        <f t="shared" si="5688"/>
        <v>0</v>
      </c>
      <c r="RB218" s="381"/>
      <c r="RC218" s="382"/>
      <c r="RD218" s="383"/>
      <c r="RE218" s="384"/>
      <c r="RF218" s="385"/>
      <c r="RG218" s="386"/>
      <c r="RH218" s="386"/>
      <c r="RI218" s="497"/>
      <c r="RJ218" s="497"/>
      <c r="RK218" s="501"/>
      <c r="RL218" s="501"/>
      <c r="RM218" s="501"/>
      <c r="RN218" s="501"/>
      <c r="RO218" s="502"/>
      <c r="RP218" s="503"/>
      <c r="RS218" s="381"/>
      <c r="RT218" s="382"/>
      <c r="RU218" s="383"/>
      <c r="RV218" s="384"/>
      <c r="RW218" s="385"/>
      <c r="RX218" s="386"/>
      <c r="RY218" s="386"/>
      <c r="RZ218" s="497"/>
      <c r="SA218" s="497"/>
      <c r="SB218" s="501"/>
      <c r="SC218" s="501"/>
      <c r="SD218" s="501"/>
      <c r="SE218" s="501"/>
      <c r="SF218" s="502"/>
      <c r="SG218" s="503"/>
      <c r="SJ218" s="381"/>
      <c r="SK218" s="382"/>
      <c r="SL218" s="383"/>
      <c r="SM218" s="384"/>
      <c r="SN218" s="385"/>
      <c r="SO218" s="386"/>
      <c r="SP218" s="386"/>
      <c r="SQ218" s="497"/>
      <c r="SR218" s="497"/>
      <c r="SS218" s="501"/>
      <c r="ST218" s="501"/>
      <c r="SU218" s="501"/>
      <c r="SV218" s="501"/>
      <c r="SW218" s="502"/>
      <c r="SX218" s="503"/>
    </row>
    <row r="219" spans="2:518" ht="36.75" hidden="1" customHeight="1" thickTop="1" thickBot="1">
      <c r="B219" s="577"/>
      <c r="C219" s="578"/>
      <c r="D219" s="579"/>
      <c r="E219" s="580"/>
      <c r="F219" s="581"/>
      <c r="G219" s="585"/>
      <c r="H219" s="595"/>
      <c r="K219" s="577"/>
      <c r="L219" s="767"/>
      <c r="M219" s="579"/>
      <c r="N219" s="580"/>
      <c r="O219" s="768"/>
      <c r="P219" s="585"/>
      <c r="Q219" s="1326"/>
      <c r="R219" s="497"/>
      <c r="S219" s="497"/>
      <c r="T219" s="498"/>
      <c r="U219" s="498"/>
      <c r="V219" s="498"/>
      <c r="W219" s="498"/>
      <c r="X219" s="504"/>
      <c r="Y219" s="500"/>
      <c r="Z219" s="486"/>
      <c r="AA219" s="486"/>
      <c r="AB219" s="577"/>
      <c r="AC219" s="767"/>
      <c r="AD219" s="579"/>
      <c r="AE219" s="580"/>
      <c r="AF219" s="768"/>
      <c r="AG219" s="585"/>
      <c r="AH219" s="1326"/>
      <c r="AI219" s="497"/>
      <c r="AJ219" s="497"/>
      <c r="AK219" s="498"/>
      <c r="AL219" s="498"/>
      <c r="AM219" s="498"/>
      <c r="AN219" s="498"/>
      <c r="AO219" s="504"/>
      <c r="AP219" s="500"/>
      <c r="AQ219" s="486"/>
      <c r="AR219" s="486"/>
      <c r="AS219" s="577"/>
      <c r="AT219" s="767"/>
      <c r="AU219" s="579"/>
      <c r="AV219" s="580"/>
      <c r="AW219" s="768"/>
      <c r="AX219" s="585"/>
      <c r="AY219" s="1326"/>
      <c r="AZ219" s="497"/>
      <c r="BA219" s="497"/>
      <c r="BB219" s="498"/>
      <c r="BC219" s="498"/>
      <c r="BD219" s="498"/>
      <c r="BE219" s="498"/>
      <c r="BF219" s="504"/>
      <c r="BG219" s="500"/>
      <c r="BJ219" s="577"/>
      <c r="BK219" s="767"/>
      <c r="BL219" s="579"/>
      <c r="BM219" s="580"/>
      <c r="BN219" s="768"/>
      <c r="BO219" s="585"/>
      <c r="BP219" s="1326"/>
      <c r="BQ219" s="497"/>
      <c r="BR219" s="497"/>
      <c r="BS219" s="498"/>
      <c r="BT219" s="498"/>
      <c r="BU219" s="498"/>
      <c r="BV219" s="498"/>
      <c r="BW219" s="504"/>
      <c r="BX219" s="500"/>
      <c r="CA219" s="577"/>
      <c r="CB219" s="767"/>
      <c r="CC219" s="579"/>
      <c r="CD219" s="580"/>
      <c r="CE219" s="768"/>
      <c r="CF219" s="585"/>
      <c r="CG219" s="1326"/>
      <c r="CH219" s="497"/>
      <c r="CI219" s="497"/>
      <c r="CJ219" s="498"/>
      <c r="CK219" s="498"/>
      <c r="CL219" s="498"/>
      <c r="CM219" s="498"/>
      <c r="CN219" s="504"/>
      <c r="CO219" s="500"/>
      <c r="CR219" s="577"/>
      <c r="CS219" s="767"/>
      <c r="CT219" s="579"/>
      <c r="CU219" s="580"/>
      <c r="CV219" s="768"/>
      <c r="CW219" s="585"/>
      <c r="CX219" s="1326"/>
      <c r="CY219" s="497"/>
      <c r="CZ219" s="497"/>
      <c r="DA219" s="498"/>
      <c r="DB219" s="498"/>
      <c r="DC219" s="498"/>
      <c r="DD219" s="498"/>
      <c r="DE219" s="504"/>
      <c r="DF219" s="500"/>
      <c r="DI219" s="577"/>
      <c r="DJ219" s="767"/>
      <c r="DK219" s="579"/>
      <c r="DL219" s="580"/>
      <c r="DM219" s="768"/>
      <c r="DN219" s="585"/>
      <c r="DO219" s="1326"/>
      <c r="DP219" s="497"/>
      <c r="DQ219" s="497"/>
      <c r="DR219" s="498"/>
      <c r="DS219" s="498"/>
      <c r="DT219" s="498"/>
      <c r="DU219" s="498"/>
      <c r="DV219" s="504"/>
      <c r="DW219" s="500"/>
      <c r="DZ219" s="577"/>
      <c r="EA219" s="767"/>
      <c r="EB219" s="579"/>
      <c r="EC219" s="580"/>
      <c r="ED219" s="768"/>
      <c r="EE219" s="585"/>
      <c r="EF219" s="1326"/>
      <c r="EG219" s="497"/>
      <c r="EH219" s="497"/>
      <c r="EI219" s="498"/>
      <c r="EJ219" s="498"/>
      <c r="EK219" s="498"/>
      <c r="EL219" s="498"/>
      <c r="EM219" s="504"/>
      <c r="EN219" s="500"/>
      <c r="EQ219" s="671"/>
      <c r="ER219" s="672"/>
      <c r="ES219" s="673"/>
      <c r="ET219" s="690"/>
      <c r="EU219" s="675"/>
      <c r="EV219" s="720"/>
      <c r="EW219" s="1326"/>
      <c r="EX219" s="497" t="e">
        <f t="shared" si="5537"/>
        <v>#N/A</v>
      </c>
      <c r="EY219" s="497" t="e">
        <f t="shared" si="5538"/>
        <v>#N/A</v>
      </c>
      <c r="EZ219" s="498" t="e">
        <f t="shared" si="5539"/>
        <v>#N/A</v>
      </c>
      <c r="FA219" s="498">
        <f t="shared" si="5540"/>
        <v>0</v>
      </c>
      <c r="FB219" s="498">
        <f t="shared" si="5541"/>
        <v>0</v>
      </c>
      <c r="FC219" s="498" t="e">
        <f t="shared" si="5542"/>
        <v>#N/A</v>
      </c>
      <c r="FD219" s="504">
        <f t="shared" si="5543"/>
        <v>0</v>
      </c>
      <c r="FE219" s="500">
        <f t="shared" si="5544"/>
        <v>0</v>
      </c>
      <c r="FH219" s="671"/>
      <c r="FI219" s="672"/>
      <c r="FJ219" s="673"/>
      <c r="FK219" s="690"/>
      <c r="FL219" s="675"/>
      <c r="FM219" s="720"/>
      <c r="FN219" s="1326"/>
      <c r="FO219" s="497" t="e">
        <f t="shared" si="5545"/>
        <v>#N/A</v>
      </c>
      <c r="FP219" s="497" t="e">
        <f t="shared" si="5546"/>
        <v>#N/A</v>
      </c>
      <c r="FQ219" s="498" t="e">
        <f t="shared" si="5547"/>
        <v>#N/A</v>
      </c>
      <c r="FR219" s="498">
        <f t="shared" si="5548"/>
        <v>0</v>
      </c>
      <c r="FS219" s="498">
        <f t="shared" si="5549"/>
        <v>0</v>
      </c>
      <c r="FT219" s="498" t="e">
        <f t="shared" si="5550"/>
        <v>#N/A</v>
      </c>
      <c r="FU219" s="504">
        <f t="shared" si="5551"/>
        <v>0</v>
      </c>
      <c r="FV219" s="500">
        <f t="shared" si="5552"/>
        <v>0</v>
      </c>
      <c r="FY219" s="671"/>
      <c r="FZ219" s="672"/>
      <c r="GA219" s="673"/>
      <c r="GB219" s="690"/>
      <c r="GC219" s="675"/>
      <c r="GD219" s="720"/>
      <c r="GE219" s="1326"/>
      <c r="GF219" s="497" t="e">
        <f t="shared" si="5553"/>
        <v>#N/A</v>
      </c>
      <c r="GG219" s="497" t="e">
        <f t="shared" si="5554"/>
        <v>#N/A</v>
      </c>
      <c r="GH219" s="498" t="e">
        <f t="shared" si="5555"/>
        <v>#N/A</v>
      </c>
      <c r="GI219" s="498">
        <f t="shared" si="5556"/>
        <v>0</v>
      </c>
      <c r="GJ219" s="498">
        <f t="shared" si="5557"/>
        <v>0</v>
      </c>
      <c r="GK219" s="498" t="e">
        <f t="shared" si="5558"/>
        <v>#N/A</v>
      </c>
      <c r="GL219" s="504">
        <f t="shared" si="5559"/>
        <v>0</v>
      </c>
      <c r="GM219" s="500">
        <f t="shared" si="5560"/>
        <v>0</v>
      </c>
      <c r="GP219" s="671"/>
      <c r="GQ219" s="672"/>
      <c r="GR219" s="673"/>
      <c r="GS219" s="690"/>
      <c r="GT219" s="675"/>
      <c r="GU219" s="720"/>
      <c r="GV219" s="1326"/>
      <c r="GW219" s="497" t="e">
        <f t="shared" si="5561"/>
        <v>#N/A</v>
      </c>
      <c r="GX219" s="497" t="e">
        <f t="shared" si="5562"/>
        <v>#N/A</v>
      </c>
      <c r="GY219" s="498" t="e">
        <f t="shared" si="5563"/>
        <v>#N/A</v>
      </c>
      <c r="GZ219" s="498">
        <f t="shared" si="5564"/>
        <v>0</v>
      </c>
      <c r="HA219" s="498">
        <f t="shared" si="5565"/>
        <v>0</v>
      </c>
      <c r="HB219" s="498" t="e">
        <f t="shared" si="5566"/>
        <v>#N/A</v>
      </c>
      <c r="HC219" s="504">
        <f t="shared" si="5567"/>
        <v>0</v>
      </c>
      <c r="HD219" s="500">
        <f t="shared" si="5568"/>
        <v>0</v>
      </c>
      <c r="HG219" s="671"/>
      <c r="HH219" s="672"/>
      <c r="HI219" s="673"/>
      <c r="HJ219" s="690"/>
      <c r="HK219" s="675"/>
      <c r="HL219" s="720"/>
      <c r="HM219" s="1326"/>
      <c r="HN219" s="497" t="e">
        <f t="shared" si="5569"/>
        <v>#N/A</v>
      </c>
      <c r="HO219" s="497" t="e">
        <f t="shared" si="5570"/>
        <v>#N/A</v>
      </c>
      <c r="HP219" s="498" t="e">
        <f t="shared" si="5571"/>
        <v>#N/A</v>
      </c>
      <c r="HQ219" s="498">
        <f t="shared" si="5572"/>
        <v>0</v>
      </c>
      <c r="HR219" s="498">
        <f t="shared" si="5573"/>
        <v>0</v>
      </c>
      <c r="HS219" s="498" t="e">
        <f t="shared" si="5574"/>
        <v>#N/A</v>
      </c>
      <c r="HT219" s="504">
        <f t="shared" si="5575"/>
        <v>0</v>
      </c>
      <c r="HU219" s="500">
        <f t="shared" si="5576"/>
        <v>0</v>
      </c>
      <c r="HX219" s="671"/>
      <c r="HY219" s="672"/>
      <c r="HZ219" s="673"/>
      <c r="IA219" s="690"/>
      <c r="IB219" s="675"/>
      <c r="IC219" s="720"/>
      <c r="ID219" s="1326"/>
      <c r="IE219" s="497" t="e">
        <f t="shared" si="5577"/>
        <v>#N/A</v>
      </c>
      <c r="IF219" s="497" t="e">
        <f t="shared" si="5578"/>
        <v>#N/A</v>
      </c>
      <c r="IG219" s="498" t="e">
        <f t="shared" si="5579"/>
        <v>#N/A</v>
      </c>
      <c r="IH219" s="498">
        <f t="shared" si="5580"/>
        <v>0</v>
      </c>
      <c r="II219" s="498">
        <f t="shared" si="5581"/>
        <v>0</v>
      </c>
      <c r="IJ219" s="498" t="e">
        <f t="shared" si="5582"/>
        <v>#N/A</v>
      </c>
      <c r="IK219" s="504">
        <f t="shared" si="5583"/>
        <v>0</v>
      </c>
      <c r="IL219" s="500">
        <f t="shared" si="5584"/>
        <v>0</v>
      </c>
      <c r="IO219" s="671"/>
      <c r="IP219" s="672"/>
      <c r="IQ219" s="673"/>
      <c r="IR219" s="690"/>
      <c r="IS219" s="675"/>
      <c r="IT219" s="720"/>
      <c r="IU219" s="1326"/>
      <c r="IV219" s="497" t="e">
        <f t="shared" si="5585"/>
        <v>#N/A</v>
      </c>
      <c r="IW219" s="497" t="e">
        <f t="shared" si="5586"/>
        <v>#N/A</v>
      </c>
      <c r="IX219" s="498" t="e">
        <f t="shared" si="5587"/>
        <v>#N/A</v>
      </c>
      <c r="IY219" s="498">
        <f t="shared" si="5588"/>
        <v>0</v>
      </c>
      <c r="IZ219" s="498">
        <f t="shared" si="5589"/>
        <v>0</v>
      </c>
      <c r="JA219" s="498" t="e">
        <f t="shared" si="5590"/>
        <v>#N/A</v>
      </c>
      <c r="JB219" s="504">
        <f t="shared" si="5591"/>
        <v>0</v>
      </c>
      <c r="JC219" s="500">
        <f t="shared" si="5592"/>
        <v>0</v>
      </c>
      <c r="JF219" s="671"/>
      <c r="JG219" s="672"/>
      <c r="JH219" s="673"/>
      <c r="JI219" s="690"/>
      <c r="JJ219" s="675"/>
      <c r="JK219" s="720"/>
      <c r="JL219" s="1326"/>
      <c r="JM219" s="497" t="e">
        <f t="shared" si="5593"/>
        <v>#N/A</v>
      </c>
      <c r="JN219" s="497" t="e">
        <f t="shared" si="5594"/>
        <v>#N/A</v>
      </c>
      <c r="JO219" s="498" t="e">
        <f t="shared" si="5595"/>
        <v>#N/A</v>
      </c>
      <c r="JP219" s="498">
        <f t="shared" si="5596"/>
        <v>0</v>
      </c>
      <c r="JQ219" s="498">
        <f t="shared" si="5597"/>
        <v>0</v>
      </c>
      <c r="JR219" s="498" t="e">
        <f t="shared" si="5598"/>
        <v>#N/A</v>
      </c>
      <c r="JS219" s="504">
        <f t="shared" si="5599"/>
        <v>0</v>
      </c>
      <c r="JT219" s="500">
        <f t="shared" si="5600"/>
        <v>0</v>
      </c>
      <c r="JW219" s="671"/>
      <c r="JX219" s="672"/>
      <c r="JY219" s="673"/>
      <c r="JZ219" s="690"/>
      <c r="KA219" s="675"/>
      <c r="KB219" s="720"/>
      <c r="KC219" s="1326"/>
      <c r="KD219" s="497" t="e">
        <f t="shared" si="5601"/>
        <v>#N/A</v>
      </c>
      <c r="KE219" s="497" t="e">
        <f t="shared" si="5602"/>
        <v>#N/A</v>
      </c>
      <c r="KF219" s="498" t="e">
        <f t="shared" si="5603"/>
        <v>#N/A</v>
      </c>
      <c r="KG219" s="498">
        <f t="shared" si="5604"/>
        <v>0</v>
      </c>
      <c r="KH219" s="498">
        <f t="shared" si="5605"/>
        <v>0</v>
      </c>
      <c r="KI219" s="498" t="e">
        <f t="shared" si="5606"/>
        <v>#N/A</v>
      </c>
      <c r="KJ219" s="504">
        <f t="shared" si="5607"/>
        <v>0</v>
      </c>
      <c r="KK219" s="500">
        <f t="shared" si="5608"/>
        <v>0</v>
      </c>
      <c r="KN219" s="671"/>
      <c r="KO219" s="672"/>
      <c r="KP219" s="673"/>
      <c r="KQ219" s="690"/>
      <c r="KR219" s="675"/>
      <c r="KS219" s="720"/>
      <c r="KT219" s="1326"/>
      <c r="KU219" s="497" t="e">
        <f t="shared" si="5609"/>
        <v>#N/A</v>
      </c>
      <c r="KV219" s="497" t="e">
        <f t="shared" si="5610"/>
        <v>#N/A</v>
      </c>
      <c r="KW219" s="498" t="e">
        <f t="shared" si="5611"/>
        <v>#N/A</v>
      </c>
      <c r="KX219" s="498">
        <f t="shared" si="5612"/>
        <v>0</v>
      </c>
      <c r="KY219" s="498">
        <f t="shared" si="5613"/>
        <v>0</v>
      </c>
      <c r="KZ219" s="498" t="e">
        <f t="shared" si="5614"/>
        <v>#N/A</v>
      </c>
      <c r="LA219" s="504">
        <f t="shared" si="5615"/>
        <v>0</v>
      </c>
      <c r="LB219" s="500">
        <f t="shared" si="5616"/>
        <v>0</v>
      </c>
      <c r="LE219" s="671"/>
      <c r="LF219" s="672"/>
      <c r="LG219" s="673"/>
      <c r="LH219" s="690"/>
      <c r="LI219" s="675"/>
      <c r="LJ219" s="720"/>
      <c r="LK219" s="1326"/>
      <c r="LL219" s="497" t="e">
        <f t="shared" si="5617"/>
        <v>#N/A</v>
      </c>
      <c r="LM219" s="497" t="e">
        <f t="shared" si="5618"/>
        <v>#N/A</v>
      </c>
      <c r="LN219" s="498" t="e">
        <f t="shared" si="5619"/>
        <v>#N/A</v>
      </c>
      <c r="LO219" s="498">
        <f t="shared" si="5620"/>
        <v>0</v>
      </c>
      <c r="LP219" s="498">
        <f t="shared" si="5621"/>
        <v>0</v>
      </c>
      <c r="LQ219" s="498" t="e">
        <f t="shared" si="5622"/>
        <v>#N/A</v>
      </c>
      <c r="LR219" s="504">
        <f t="shared" si="5623"/>
        <v>0</v>
      </c>
      <c r="LS219" s="500">
        <f t="shared" si="5624"/>
        <v>0</v>
      </c>
      <c r="LV219" s="671"/>
      <c r="LW219" s="672"/>
      <c r="LX219" s="673"/>
      <c r="LY219" s="690"/>
      <c r="LZ219" s="675"/>
      <c r="MA219" s="720"/>
      <c r="MB219" s="1326"/>
      <c r="MC219" s="497" t="e">
        <f t="shared" si="5625"/>
        <v>#N/A</v>
      </c>
      <c r="MD219" s="497" t="e">
        <f t="shared" si="5626"/>
        <v>#N/A</v>
      </c>
      <c r="ME219" s="498" t="e">
        <f t="shared" si="5627"/>
        <v>#N/A</v>
      </c>
      <c r="MF219" s="498">
        <f t="shared" si="5628"/>
        <v>0</v>
      </c>
      <c r="MG219" s="498">
        <f t="shared" si="5629"/>
        <v>0</v>
      </c>
      <c r="MH219" s="498" t="e">
        <f t="shared" si="5630"/>
        <v>#N/A</v>
      </c>
      <c r="MI219" s="504">
        <f t="shared" si="5631"/>
        <v>0</v>
      </c>
      <c r="MJ219" s="500">
        <f t="shared" si="5632"/>
        <v>0</v>
      </c>
      <c r="MM219" s="671"/>
      <c r="MN219" s="672"/>
      <c r="MO219" s="673"/>
      <c r="MP219" s="690"/>
      <c r="MQ219" s="675"/>
      <c r="MR219" s="720"/>
      <c r="MS219" s="1326"/>
      <c r="MT219" s="497" t="e">
        <f t="shared" si="5633"/>
        <v>#N/A</v>
      </c>
      <c r="MU219" s="497" t="e">
        <f t="shared" si="5634"/>
        <v>#N/A</v>
      </c>
      <c r="MV219" s="498" t="e">
        <f t="shared" si="5635"/>
        <v>#N/A</v>
      </c>
      <c r="MW219" s="498">
        <f t="shared" si="5636"/>
        <v>0</v>
      </c>
      <c r="MX219" s="498">
        <f t="shared" si="5637"/>
        <v>0</v>
      </c>
      <c r="MY219" s="498" t="e">
        <f t="shared" si="5638"/>
        <v>#N/A</v>
      </c>
      <c r="MZ219" s="504">
        <f t="shared" si="5639"/>
        <v>0</v>
      </c>
      <c r="NA219" s="500">
        <f t="shared" si="5640"/>
        <v>0</v>
      </c>
      <c r="ND219" s="671"/>
      <c r="NE219" s="672"/>
      <c r="NF219" s="673"/>
      <c r="NG219" s="690"/>
      <c r="NH219" s="675"/>
      <c r="NI219" s="720"/>
      <c r="NJ219" s="1326"/>
      <c r="NK219" s="497" t="e">
        <f t="shared" si="5641"/>
        <v>#N/A</v>
      </c>
      <c r="NL219" s="497" t="e">
        <f t="shared" si="5642"/>
        <v>#N/A</v>
      </c>
      <c r="NM219" s="498" t="e">
        <f t="shared" si="5643"/>
        <v>#N/A</v>
      </c>
      <c r="NN219" s="498">
        <f t="shared" si="5644"/>
        <v>0</v>
      </c>
      <c r="NO219" s="498">
        <f t="shared" si="5645"/>
        <v>0</v>
      </c>
      <c r="NP219" s="498" t="e">
        <f t="shared" si="5646"/>
        <v>#N/A</v>
      </c>
      <c r="NQ219" s="504">
        <f t="shared" si="5647"/>
        <v>0</v>
      </c>
      <c r="NR219" s="500">
        <f t="shared" si="5648"/>
        <v>0</v>
      </c>
      <c r="NU219" s="671"/>
      <c r="NV219" s="672"/>
      <c r="NW219" s="673"/>
      <c r="NX219" s="690"/>
      <c r="NY219" s="675"/>
      <c r="NZ219" s="720"/>
      <c r="OA219" s="1326"/>
      <c r="OB219" s="497" t="e">
        <f t="shared" si="5649"/>
        <v>#N/A</v>
      </c>
      <c r="OC219" s="497" t="e">
        <f t="shared" si="5650"/>
        <v>#N/A</v>
      </c>
      <c r="OD219" s="498" t="e">
        <f t="shared" si="5651"/>
        <v>#N/A</v>
      </c>
      <c r="OE219" s="498">
        <f t="shared" si="5652"/>
        <v>0</v>
      </c>
      <c r="OF219" s="498">
        <f t="shared" si="5653"/>
        <v>0</v>
      </c>
      <c r="OG219" s="498" t="e">
        <f t="shared" si="5654"/>
        <v>#N/A</v>
      </c>
      <c r="OH219" s="504">
        <f t="shared" si="5655"/>
        <v>0</v>
      </c>
      <c r="OI219" s="500">
        <f t="shared" si="5656"/>
        <v>0</v>
      </c>
      <c r="OL219" s="671"/>
      <c r="OM219" s="672"/>
      <c r="ON219" s="673"/>
      <c r="OO219" s="690"/>
      <c r="OP219" s="675"/>
      <c r="OQ219" s="720"/>
      <c r="OR219" s="1326"/>
      <c r="OS219" s="497" t="e">
        <f t="shared" si="5657"/>
        <v>#N/A</v>
      </c>
      <c r="OT219" s="497" t="e">
        <f t="shared" si="5658"/>
        <v>#N/A</v>
      </c>
      <c r="OU219" s="498" t="e">
        <f t="shared" si="5659"/>
        <v>#N/A</v>
      </c>
      <c r="OV219" s="498">
        <f t="shared" si="5660"/>
        <v>0</v>
      </c>
      <c r="OW219" s="498">
        <f t="shared" si="5661"/>
        <v>0</v>
      </c>
      <c r="OX219" s="498" t="e">
        <f t="shared" si="5662"/>
        <v>#N/A</v>
      </c>
      <c r="OY219" s="504">
        <f t="shared" si="5663"/>
        <v>0</v>
      </c>
      <c r="OZ219" s="500">
        <f t="shared" si="5664"/>
        <v>0</v>
      </c>
      <c r="PC219" s="671"/>
      <c r="PD219" s="672"/>
      <c r="PE219" s="673"/>
      <c r="PF219" s="690"/>
      <c r="PG219" s="675"/>
      <c r="PH219" s="720"/>
      <c r="PI219" s="1326"/>
      <c r="PJ219" s="497" t="e">
        <f t="shared" si="5665"/>
        <v>#N/A</v>
      </c>
      <c r="PK219" s="497" t="e">
        <f t="shared" si="5666"/>
        <v>#N/A</v>
      </c>
      <c r="PL219" s="498" t="e">
        <f t="shared" si="5667"/>
        <v>#N/A</v>
      </c>
      <c r="PM219" s="498">
        <f t="shared" si="5668"/>
        <v>0</v>
      </c>
      <c r="PN219" s="498">
        <f t="shared" si="5669"/>
        <v>0</v>
      </c>
      <c r="PO219" s="498" t="e">
        <f t="shared" si="5670"/>
        <v>#N/A</v>
      </c>
      <c r="PP219" s="504">
        <f t="shared" si="5671"/>
        <v>0</v>
      </c>
      <c r="PQ219" s="500">
        <f t="shared" si="5672"/>
        <v>0</v>
      </c>
      <c r="PT219" s="671"/>
      <c r="PU219" s="672"/>
      <c r="PV219" s="673"/>
      <c r="PW219" s="690"/>
      <c r="PX219" s="675"/>
      <c r="PY219" s="720"/>
      <c r="PZ219" s="1326"/>
      <c r="QA219" s="497" t="e">
        <f t="shared" si="5673"/>
        <v>#N/A</v>
      </c>
      <c r="QB219" s="497" t="e">
        <f t="shared" si="5674"/>
        <v>#N/A</v>
      </c>
      <c r="QC219" s="498" t="e">
        <f t="shared" si="5675"/>
        <v>#N/A</v>
      </c>
      <c r="QD219" s="498">
        <f t="shared" si="5676"/>
        <v>0</v>
      </c>
      <c r="QE219" s="498">
        <f t="shared" si="5677"/>
        <v>0</v>
      </c>
      <c r="QF219" s="498" t="e">
        <f t="shared" si="5678"/>
        <v>#N/A</v>
      </c>
      <c r="QG219" s="504">
        <f t="shared" si="5679"/>
        <v>0</v>
      </c>
      <c r="QH219" s="500">
        <f t="shared" si="5680"/>
        <v>0</v>
      </c>
      <c r="QK219" s="671"/>
      <c r="QL219" s="672"/>
      <c r="QM219" s="673"/>
      <c r="QN219" s="690"/>
      <c r="QO219" s="675"/>
      <c r="QP219" s="720"/>
      <c r="QQ219" s="1326"/>
      <c r="QR219" s="497" t="e">
        <f t="shared" si="5681"/>
        <v>#N/A</v>
      </c>
      <c r="QS219" s="497" t="e">
        <f t="shared" si="5682"/>
        <v>#N/A</v>
      </c>
      <c r="QT219" s="498" t="e">
        <f t="shared" si="5683"/>
        <v>#N/A</v>
      </c>
      <c r="QU219" s="498">
        <f t="shared" si="5684"/>
        <v>0</v>
      </c>
      <c r="QV219" s="498">
        <f t="shared" si="5685"/>
        <v>0</v>
      </c>
      <c r="QW219" s="498" t="e">
        <f t="shared" si="5686"/>
        <v>#N/A</v>
      </c>
      <c r="QX219" s="504">
        <f t="shared" si="5687"/>
        <v>0</v>
      </c>
      <c r="QY219" s="500">
        <f t="shared" si="5688"/>
        <v>0</v>
      </c>
      <c r="RB219" s="381"/>
      <c r="RC219" s="382"/>
      <c r="RD219" s="383"/>
      <c r="RE219" s="384"/>
      <c r="RF219" s="385"/>
      <c r="RG219" s="386"/>
      <c r="RH219" s="386"/>
      <c r="RI219" s="497"/>
      <c r="RJ219" s="497"/>
      <c r="RK219" s="501"/>
      <c r="RL219" s="501"/>
      <c r="RM219" s="501"/>
      <c r="RN219" s="501"/>
      <c r="RO219" s="502"/>
      <c r="RP219" s="503"/>
      <c r="RS219" s="381"/>
      <c r="RT219" s="382"/>
      <c r="RU219" s="383"/>
      <c r="RV219" s="384"/>
      <c r="RW219" s="385"/>
      <c r="RX219" s="386"/>
      <c r="RY219" s="386"/>
      <c r="RZ219" s="497"/>
      <c r="SA219" s="497"/>
      <c r="SB219" s="501"/>
      <c r="SC219" s="501"/>
      <c r="SD219" s="501"/>
      <c r="SE219" s="501"/>
      <c r="SF219" s="502"/>
      <c r="SG219" s="503"/>
      <c r="SJ219" s="381"/>
      <c r="SK219" s="382"/>
      <c r="SL219" s="383"/>
      <c r="SM219" s="384"/>
      <c r="SN219" s="385"/>
      <c r="SO219" s="386"/>
      <c r="SP219" s="386"/>
      <c r="SQ219" s="497"/>
      <c r="SR219" s="497"/>
      <c r="SS219" s="501"/>
      <c r="ST219" s="501"/>
      <c r="SU219" s="501"/>
      <c r="SV219" s="501"/>
      <c r="SW219" s="502"/>
      <c r="SX219" s="503"/>
    </row>
    <row r="220" spans="2:518" ht="47.25" hidden="1" customHeight="1" thickTop="1" thickBot="1">
      <c r="B220" s="577"/>
      <c r="C220" s="578"/>
      <c r="D220" s="579"/>
      <c r="E220" s="580"/>
      <c r="F220" s="581"/>
      <c r="G220" s="585"/>
      <c r="H220" s="595"/>
      <c r="K220" s="577"/>
      <c r="L220" s="767"/>
      <c r="M220" s="579"/>
      <c r="N220" s="580"/>
      <c r="O220" s="768"/>
      <c r="P220" s="585"/>
      <c r="Q220" s="1326"/>
      <c r="R220" s="497"/>
      <c r="S220" s="497"/>
      <c r="T220" s="498"/>
      <c r="U220" s="498"/>
      <c r="V220" s="498"/>
      <c r="W220" s="498"/>
      <c r="X220" s="504"/>
      <c r="Y220" s="500"/>
      <c r="Z220" s="486"/>
      <c r="AA220" s="486"/>
      <c r="AB220" s="577"/>
      <c r="AC220" s="767"/>
      <c r="AD220" s="579"/>
      <c r="AE220" s="580"/>
      <c r="AF220" s="768"/>
      <c r="AG220" s="585"/>
      <c r="AH220" s="1326"/>
      <c r="AI220" s="497"/>
      <c r="AJ220" s="497"/>
      <c r="AK220" s="498"/>
      <c r="AL220" s="498"/>
      <c r="AM220" s="498"/>
      <c r="AN220" s="498"/>
      <c r="AO220" s="504"/>
      <c r="AP220" s="500"/>
      <c r="AQ220" s="486"/>
      <c r="AR220" s="486"/>
      <c r="AS220" s="577"/>
      <c r="AT220" s="767"/>
      <c r="AU220" s="579"/>
      <c r="AV220" s="580"/>
      <c r="AW220" s="768"/>
      <c r="AX220" s="585"/>
      <c r="AY220" s="1326"/>
      <c r="AZ220" s="497"/>
      <c r="BA220" s="497"/>
      <c r="BB220" s="498"/>
      <c r="BC220" s="498"/>
      <c r="BD220" s="498"/>
      <c r="BE220" s="498"/>
      <c r="BF220" s="504"/>
      <c r="BG220" s="500"/>
      <c r="BJ220" s="577"/>
      <c r="BK220" s="767"/>
      <c r="BL220" s="579"/>
      <c r="BM220" s="580"/>
      <c r="BN220" s="768"/>
      <c r="BO220" s="585"/>
      <c r="BP220" s="1326"/>
      <c r="BQ220" s="497"/>
      <c r="BR220" s="497"/>
      <c r="BS220" s="498"/>
      <c r="BT220" s="498"/>
      <c r="BU220" s="498"/>
      <c r="BV220" s="498"/>
      <c r="BW220" s="504"/>
      <c r="BX220" s="500"/>
      <c r="CA220" s="577"/>
      <c r="CB220" s="767"/>
      <c r="CC220" s="579"/>
      <c r="CD220" s="580"/>
      <c r="CE220" s="768"/>
      <c r="CF220" s="585"/>
      <c r="CG220" s="1326"/>
      <c r="CH220" s="497"/>
      <c r="CI220" s="497"/>
      <c r="CJ220" s="498"/>
      <c r="CK220" s="498"/>
      <c r="CL220" s="498"/>
      <c r="CM220" s="498"/>
      <c r="CN220" s="504"/>
      <c r="CO220" s="500"/>
      <c r="CR220" s="577"/>
      <c r="CS220" s="767"/>
      <c r="CT220" s="579"/>
      <c r="CU220" s="580"/>
      <c r="CV220" s="768"/>
      <c r="CW220" s="585"/>
      <c r="CX220" s="1326"/>
      <c r="CY220" s="497"/>
      <c r="CZ220" s="497"/>
      <c r="DA220" s="498"/>
      <c r="DB220" s="498"/>
      <c r="DC220" s="498"/>
      <c r="DD220" s="498"/>
      <c r="DE220" s="504"/>
      <c r="DF220" s="500"/>
      <c r="DI220" s="577"/>
      <c r="DJ220" s="767"/>
      <c r="DK220" s="579"/>
      <c r="DL220" s="580"/>
      <c r="DM220" s="768"/>
      <c r="DN220" s="585"/>
      <c r="DO220" s="1326"/>
      <c r="DP220" s="497"/>
      <c r="DQ220" s="497"/>
      <c r="DR220" s="498"/>
      <c r="DS220" s="498"/>
      <c r="DT220" s="498"/>
      <c r="DU220" s="498"/>
      <c r="DV220" s="504"/>
      <c r="DW220" s="500"/>
      <c r="DZ220" s="577"/>
      <c r="EA220" s="767"/>
      <c r="EB220" s="579"/>
      <c r="EC220" s="580"/>
      <c r="ED220" s="768"/>
      <c r="EE220" s="585"/>
      <c r="EF220" s="1326"/>
      <c r="EG220" s="497"/>
      <c r="EH220" s="497"/>
      <c r="EI220" s="498"/>
      <c r="EJ220" s="498"/>
      <c r="EK220" s="498"/>
      <c r="EL220" s="498"/>
      <c r="EM220" s="504"/>
      <c r="EN220" s="500"/>
      <c r="EQ220" s="665"/>
      <c r="ER220" s="672"/>
      <c r="ES220" s="673"/>
      <c r="ET220" s="690"/>
      <c r="EU220" s="675"/>
      <c r="EV220" s="720"/>
      <c r="EW220" s="1326"/>
      <c r="EX220" s="497" t="e">
        <f t="shared" si="5537"/>
        <v>#N/A</v>
      </c>
      <c r="EY220" s="497" t="e">
        <f t="shared" si="5538"/>
        <v>#N/A</v>
      </c>
      <c r="EZ220" s="498" t="e">
        <f t="shared" si="5539"/>
        <v>#N/A</v>
      </c>
      <c r="FA220" s="498">
        <f t="shared" si="5540"/>
        <v>0</v>
      </c>
      <c r="FB220" s="498">
        <f t="shared" si="5541"/>
        <v>0</v>
      </c>
      <c r="FC220" s="498" t="e">
        <f t="shared" si="5542"/>
        <v>#N/A</v>
      </c>
      <c r="FD220" s="504">
        <f t="shared" si="5543"/>
        <v>0</v>
      </c>
      <c r="FE220" s="500">
        <f t="shared" si="5544"/>
        <v>0</v>
      </c>
      <c r="FH220" s="665"/>
      <c r="FI220" s="672"/>
      <c r="FJ220" s="673"/>
      <c r="FK220" s="690"/>
      <c r="FL220" s="675"/>
      <c r="FM220" s="720"/>
      <c r="FN220" s="1326"/>
      <c r="FO220" s="497" t="e">
        <f t="shared" si="5545"/>
        <v>#N/A</v>
      </c>
      <c r="FP220" s="497" t="e">
        <f t="shared" si="5546"/>
        <v>#N/A</v>
      </c>
      <c r="FQ220" s="498" t="e">
        <f t="shared" si="5547"/>
        <v>#N/A</v>
      </c>
      <c r="FR220" s="498">
        <f t="shared" si="5548"/>
        <v>0</v>
      </c>
      <c r="FS220" s="498">
        <f t="shared" si="5549"/>
        <v>0</v>
      </c>
      <c r="FT220" s="498" t="e">
        <f t="shared" si="5550"/>
        <v>#N/A</v>
      </c>
      <c r="FU220" s="504">
        <f t="shared" si="5551"/>
        <v>0</v>
      </c>
      <c r="FV220" s="500">
        <f t="shared" si="5552"/>
        <v>0</v>
      </c>
      <c r="FY220" s="665"/>
      <c r="FZ220" s="672"/>
      <c r="GA220" s="673"/>
      <c r="GB220" s="690"/>
      <c r="GC220" s="675"/>
      <c r="GD220" s="720"/>
      <c r="GE220" s="1326"/>
      <c r="GF220" s="497" t="e">
        <f t="shared" si="5553"/>
        <v>#N/A</v>
      </c>
      <c r="GG220" s="497" t="e">
        <f t="shared" si="5554"/>
        <v>#N/A</v>
      </c>
      <c r="GH220" s="498" t="e">
        <f t="shared" si="5555"/>
        <v>#N/A</v>
      </c>
      <c r="GI220" s="498">
        <f t="shared" si="5556"/>
        <v>0</v>
      </c>
      <c r="GJ220" s="498">
        <f t="shared" si="5557"/>
        <v>0</v>
      </c>
      <c r="GK220" s="498" t="e">
        <f t="shared" si="5558"/>
        <v>#N/A</v>
      </c>
      <c r="GL220" s="504">
        <f t="shared" si="5559"/>
        <v>0</v>
      </c>
      <c r="GM220" s="500">
        <f t="shared" si="5560"/>
        <v>0</v>
      </c>
      <c r="GP220" s="665"/>
      <c r="GQ220" s="672"/>
      <c r="GR220" s="673"/>
      <c r="GS220" s="690"/>
      <c r="GT220" s="675"/>
      <c r="GU220" s="720"/>
      <c r="GV220" s="1326"/>
      <c r="GW220" s="497" t="e">
        <f t="shared" si="5561"/>
        <v>#N/A</v>
      </c>
      <c r="GX220" s="497" t="e">
        <f t="shared" si="5562"/>
        <v>#N/A</v>
      </c>
      <c r="GY220" s="498" t="e">
        <f t="shared" si="5563"/>
        <v>#N/A</v>
      </c>
      <c r="GZ220" s="498">
        <f t="shared" si="5564"/>
        <v>0</v>
      </c>
      <c r="HA220" s="498">
        <f t="shared" si="5565"/>
        <v>0</v>
      </c>
      <c r="HB220" s="498" t="e">
        <f t="shared" si="5566"/>
        <v>#N/A</v>
      </c>
      <c r="HC220" s="504">
        <f t="shared" si="5567"/>
        <v>0</v>
      </c>
      <c r="HD220" s="500">
        <f t="shared" si="5568"/>
        <v>0</v>
      </c>
      <c r="HG220" s="665"/>
      <c r="HH220" s="672"/>
      <c r="HI220" s="673"/>
      <c r="HJ220" s="690"/>
      <c r="HK220" s="675"/>
      <c r="HL220" s="720"/>
      <c r="HM220" s="1326"/>
      <c r="HN220" s="497" t="e">
        <f t="shared" si="5569"/>
        <v>#N/A</v>
      </c>
      <c r="HO220" s="497" t="e">
        <f t="shared" si="5570"/>
        <v>#N/A</v>
      </c>
      <c r="HP220" s="498" t="e">
        <f t="shared" si="5571"/>
        <v>#N/A</v>
      </c>
      <c r="HQ220" s="498">
        <f t="shared" si="5572"/>
        <v>0</v>
      </c>
      <c r="HR220" s="498">
        <f t="shared" si="5573"/>
        <v>0</v>
      </c>
      <c r="HS220" s="498" t="e">
        <f t="shared" si="5574"/>
        <v>#N/A</v>
      </c>
      <c r="HT220" s="504">
        <f t="shared" si="5575"/>
        <v>0</v>
      </c>
      <c r="HU220" s="500">
        <f t="shared" si="5576"/>
        <v>0</v>
      </c>
      <c r="HX220" s="665"/>
      <c r="HY220" s="672"/>
      <c r="HZ220" s="673"/>
      <c r="IA220" s="690"/>
      <c r="IB220" s="675"/>
      <c r="IC220" s="720"/>
      <c r="ID220" s="1326"/>
      <c r="IE220" s="497" t="e">
        <f t="shared" si="5577"/>
        <v>#N/A</v>
      </c>
      <c r="IF220" s="497" t="e">
        <f t="shared" si="5578"/>
        <v>#N/A</v>
      </c>
      <c r="IG220" s="498" t="e">
        <f t="shared" si="5579"/>
        <v>#N/A</v>
      </c>
      <c r="IH220" s="498">
        <f t="shared" si="5580"/>
        <v>0</v>
      </c>
      <c r="II220" s="498">
        <f t="shared" si="5581"/>
        <v>0</v>
      </c>
      <c r="IJ220" s="498" t="e">
        <f t="shared" si="5582"/>
        <v>#N/A</v>
      </c>
      <c r="IK220" s="504">
        <f t="shared" si="5583"/>
        <v>0</v>
      </c>
      <c r="IL220" s="500">
        <f t="shared" si="5584"/>
        <v>0</v>
      </c>
      <c r="IO220" s="665"/>
      <c r="IP220" s="672"/>
      <c r="IQ220" s="673"/>
      <c r="IR220" s="690"/>
      <c r="IS220" s="675"/>
      <c r="IT220" s="720"/>
      <c r="IU220" s="1326"/>
      <c r="IV220" s="497" t="e">
        <f t="shared" si="5585"/>
        <v>#N/A</v>
      </c>
      <c r="IW220" s="497" t="e">
        <f t="shared" si="5586"/>
        <v>#N/A</v>
      </c>
      <c r="IX220" s="498" t="e">
        <f t="shared" si="5587"/>
        <v>#N/A</v>
      </c>
      <c r="IY220" s="498">
        <f t="shared" si="5588"/>
        <v>0</v>
      </c>
      <c r="IZ220" s="498">
        <f t="shared" si="5589"/>
        <v>0</v>
      </c>
      <c r="JA220" s="498" t="e">
        <f t="shared" si="5590"/>
        <v>#N/A</v>
      </c>
      <c r="JB220" s="504">
        <f t="shared" si="5591"/>
        <v>0</v>
      </c>
      <c r="JC220" s="500">
        <f t="shared" si="5592"/>
        <v>0</v>
      </c>
      <c r="JF220" s="665"/>
      <c r="JG220" s="672"/>
      <c r="JH220" s="673"/>
      <c r="JI220" s="690"/>
      <c r="JJ220" s="675"/>
      <c r="JK220" s="720"/>
      <c r="JL220" s="1326"/>
      <c r="JM220" s="497" t="e">
        <f t="shared" si="5593"/>
        <v>#N/A</v>
      </c>
      <c r="JN220" s="497" t="e">
        <f t="shared" si="5594"/>
        <v>#N/A</v>
      </c>
      <c r="JO220" s="498" t="e">
        <f t="shared" si="5595"/>
        <v>#N/A</v>
      </c>
      <c r="JP220" s="498">
        <f t="shared" si="5596"/>
        <v>0</v>
      </c>
      <c r="JQ220" s="498">
        <f t="shared" si="5597"/>
        <v>0</v>
      </c>
      <c r="JR220" s="498" t="e">
        <f t="shared" si="5598"/>
        <v>#N/A</v>
      </c>
      <c r="JS220" s="504">
        <f t="shared" si="5599"/>
        <v>0</v>
      </c>
      <c r="JT220" s="500">
        <f t="shared" si="5600"/>
        <v>0</v>
      </c>
      <c r="JW220" s="665"/>
      <c r="JX220" s="672"/>
      <c r="JY220" s="673"/>
      <c r="JZ220" s="690"/>
      <c r="KA220" s="675"/>
      <c r="KB220" s="720"/>
      <c r="KC220" s="1326"/>
      <c r="KD220" s="497" t="e">
        <f t="shared" si="5601"/>
        <v>#N/A</v>
      </c>
      <c r="KE220" s="497" t="e">
        <f t="shared" si="5602"/>
        <v>#N/A</v>
      </c>
      <c r="KF220" s="498" t="e">
        <f t="shared" si="5603"/>
        <v>#N/A</v>
      </c>
      <c r="KG220" s="498">
        <f t="shared" si="5604"/>
        <v>0</v>
      </c>
      <c r="KH220" s="498">
        <f t="shared" si="5605"/>
        <v>0</v>
      </c>
      <c r="KI220" s="498" t="e">
        <f t="shared" si="5606"/>
        <v>#N/A</v>
      </c>
      <c r="KJ220" s="504">
        <f t="shared" si="5607"/>
        <v>0</v>
      </c>
      <c r="KK220" s="500">
        <f t="shared" si="5608"/>
        <v>0</v>
      </c>
      <c r="KN220" s="665"/>
      <c r="KO220" s="672"/>
      <c r="KP220" s="673"/>
      <c r="KQ220" s="690"/>
      <c r="KR220" s="675"/>
      <c r="KS220" s="720"/>
      <c r="KT220" s="1326"/>
      <c r="KU220" s="497" t="e">
        <f t="shared" si="5609"/>
        <v>#N/A</v>
      </c>
      <c r="KV220" s="497" t="e">
        <f t="shared" si="5610"/>
        <v>#N/A</v>
      </c>
      <c r="KW220" s="498" t="e">
        <f t="shared" si="5611"/>
        <v>#N/A</v>
      </c>
      <c r="KX220" s="498">
        <f t="shared" si="5612"/>
        <v>0</v>
      </c>
      <c r="KY220" s="498">
        <f t="shared" si="5613"/>
        <v>0</v>
      </c>
      <c r="KZ220" s="498" t="e">
        <f t="shared" si="5614"/>
        <v>#N/A</v>
      </c>
      <c r="LA220" s="504">
        <f t="shared" si="5615"/>
        <v>0</v>
      </c>
      <c r="LB220" s="500">
        <f t="shared" si="5616"/>
        <v>0</v>
      </c>
      <c r="LE220" s="665"/>
      <c r="LF220" s="672"/>
      <c r="LG220" s="673"/>
      <c r="LH220" s="690"/>
      <c r="LI220" s="675"/>
      <c r="LJ220" s="720"/>
      <c r="LK220" s="1326"/>
      <c r="LL220" s="497" t="e">
        <f t="shared" si="5617"/>
        <v>#N/A</v>
      </c>
      <c r="LM220" s="497" t="e">
        <f t="shared" si="5618"/>
        <v>#N/A</v>
      </c>
      <c r="LN220" s="498" t="e">
        <f t="shared" si="5619"/>
        <v>#N/A</v>
      </c>
      <c r="LO220" s="498">
        <f t="shared" si="5620"/>
        <v>0</v>
      </c>
      <c r="LP220" s="498">
        <f t="shared" si="5621"/>
        <v>0</v>
      </c>
      <c r="LQ220" s="498" t="e">
        <f t="shared" si="5622"/>
        <v>#N/A</v>
      </c>
      <c r="LR220" s="504">
        <f t="shared" si="5623"/>
        <v>0</v>
      </c>
      <c r="LS220" s="500">
        <f t="shared" si="5624"/>
        <v>0</v>
      </c>
      <c r="LV220" s="665"/>
      <c r="LW220" s="672"/>
      <c r="LX220" s="673"/>
      <c r="LY220" s="690"/>
      <c r="LZ220" s="675"/>
      <c r="MA220" s="720"/>
      <c r="MB220" s="1326"/>
      <c r="MC220" s="497" t="e">
        <f t="shared" si="5625"/>
        <v>#N/A</v>
      </c>
      <c r="MD220" s="497" t="e">
        <f t="shared" si="5626"/>
        <v>#N/A</v>
      </c>
      <c r="ME220" s="498" t="e">
        <f t="shared" si="5627"/>
        <v>#N/A</v>
      </c>
      <c r="MF220" s="498">
        <f t="shared" si="5628"/>
        <v>0</v>
      </c>
      <c r="MG220" s="498">
        <f t="shared" si="5629"/>
        <v>0</v>
      </c>
      <c r="MH220" s="498" t="e">
        <f t="shared" si="5630"/>
        <v>#N/A</v>
      </c>
      <c r="MI220" s="504">
        <f t="shared" si="5631"/>
        <v>0</v>
      </c>
      <c r="MJ220" s="500">
        <f t="shared" si="5632"/>
        <v>0</v>
      </c>
      <c r="MM220" s="665"/>
      <c r="MN220" s="672"/>
      <c r="MO220" s="673"/>
      <c r="MP220" s="690"/>
      <c r="MQ220" s="675"/>
      <c r="MR220" s="720"/>
      <c r="MS220" s="1326"/>
      <c r="MT220" s="497" t="e">
        <f t="shared" si="5633"/>
        <v>#N/A</v>
      </c>
      <c r="MU220" s="497" t="e">
        <f t="shared" si="5634"/>
        <v>#N/A</v>
      </c>
      <c r="MV220" s="498" t="e">
        <f t="shared" si="5635"/>
        <v>#N/A</v>
      </c>
      <c r="MW220" s="498">
        <f t="shared" si="5636"/>
        <v>0</v>
      </c>
      <c r="MX220" s="498">
        <f t="shared" si="5637"/>
        <v>0</v>
      </c>
      <c r="MY220" s="498" t="e">
        <f t="shared" si="5638"/>
        <v>#N/A</v>
      </c>
      <c r="MZ220" s="504">
        <f t="shared" si="5639"/>
        <v>0</v>
      </c>
      <c r="NA220" s="500">
        <f t="shared" si="5640"/>
        <v>0</v>
      </c>
      <c r="ND220" s="665"/>
      <c r="NE220" s="672"/>
      <c r="NF220" s="673"/>
      <c r="NG220" s="690"/>
      <c r="NH220" s="675"/>
      <c r="NI220" s="720"/>
      <c r="NJ220" s="1326"/>
      <c r="NK220" s="497" t="e">
        <f t="shared" si="5641"/>
        <v>#N/A</v>
      </c>
      <c r="NL220" s="497" t="e">
        <f t="shared" si="5642"/>
        <v>#N/A</v>
      </c>
      <c r="NM220" s="498" t="e">
        <f t="shared" si="5643"/>
        <v>#N/A</v>
      </c>
      <c r="NN220" s="498">
        <f t="shared" si="5644"/>
        <v>0</v>
      </c>
      <c r="NO220" s="498">
        <f t="shared" si="5645"/>
        <v>0</v>
      </c>
      <c r="NP220" s="498" t="e">
        <f t="shared" si="5646"/>
        <v>#N/A</v>
      </c>
      <c r="NQ220" s="504">
        <f t="shared" si="5647"/>
        <v>0</v>
      </c>
      <c r="NR220" s="500">
        <f t="shared" si="5648"/>
        <v>0</v>
      </c>
      <c r="NU220" s="665"/>
      <c r="NV220" s="672"/>
      <c r="NW220" s="673"/>
      <c r="NX220" s="690"/>
      <c r="NY220" s="675"/>
      <c r="NZ220" s="720"/>
      <c r="OA220" s="1326"/>
      <c r="OB220" s="497" t="e">
        <f t="shared" si="5649"/>
        <v>#N/A</v>
      </c>
      <c r="OC220" s="497" t="e">
        <f t="shared" si="5650"/>
        <v>#N/A</v>
      </c>
      <c r="OD220" s="498" t="e">
        <f t="shared" si="5651"/>
        <v>#N/A</v>
      </c>
      <c r="OE220" s="498">
        <f t="shared" si="5652"/>
        <v>0</v>
      </c>
      <c r="OF220" s="498">
        <f t="shared" si="5653"/>
        <v>0</v>
      </c>
      <c r="OG220" s="498" t="e">
        <f t="shared" si="5654"/>
        <v>#N/A</v>
      </c>
      <c r="OH220" s="504">
        <f t="shared" si="5655"/>
        <v>0</v>
      </c>
      <c r="OI220" s="500">
        <f t="shared" si="5656"/>
        <v>0</v>
      </c>
      <c r="OL220" s="665"/>
      <c r="OM220" s="672"/>
      <c r="ON220" s="673"/>
      <c r="OO220" s="690"/>
      <c r="OP220" s="675"/>
      <c r="OQ220" s="720"/>
      <c r="OR220" s="1326"/>
      <c r="OS220" s="497" t="e">
        <f t="shared" si="5657"/>
        <v>#N/A</v>
      </c>
      <c r="OT220" s="497" t="e">
        <f t="shared" si="5658"/>
        <v>#N/A</v>
      </c>
      <c r="OU220" s="498" t="e">
        <f t="shared" si="5659"/>
        <v>#N/A</v>
      </c>
      <c r="OV220" s="498">
        <f t="shared" si="5660"/>
        <v>0</v>
      </c>
      <c r="OW220" s="498">
        <f t="shared" si="5661"/>
        <v>0</v>
      </c>
      <c r="OX220" s="498" t="e">
        <f t="shared" si="5662"/>
        <v>#N/A</v>
      </c>
      <c r="OY220" s="504">
        <f t="shared" si="5663"/>
        <v>0</v>
      </c>
      <c r="OZ220" s="500">
        <f t="shared" si="5664"/>
        <v>0</v>
      </c>
      <c r="PC220" s="665"/>
      <c r="PD220" s="672"/>
      <c r="PE220" s="673"/>
      <c r="PF220" s="690"/>
      <c r="PG220" s="675"/>
      <c r="PH220" s="720"/>
      <c r="PI220" s="1326"/>
      <c r="PJ220" s="497" t="e">
        <f t="shared" si="5665"/>
        <v>#N/A</v>
      </c>
      <c r="PK220" s="497" t="e">
        <f t="shared" si="5666"/>
        <v>#N/A</v>
      </c>
      <c r="PL220" s="498" t="e">
        <f t="shared" si="5667"/>
        <v>#N/A</v>
      </c>
      <c r="PM220" s="498">
        <f t="shared" si="5668"/>
        <v>0</v>
      </c>
      <c r="PN220" s="498">
        <f t="shared" si="5669"/>
        <v>0</v>
      </c>
      <c r="PO220" s="498" t="e">
        <f t="shared" si="5670"/>
        <v>#N/A</v>
      </c>
      <c r="PP220" s="504">
        <f t="shared" si="5671"/>
        <v>0</v>
      </c>
      <c r="PQ220" s="500">
        <f t="shared" si="5672"/>
        <v>0</v>
      </c>
      <c r="PT220" s="665"/>
      <c r="PU220" s="672"/>
      <c r="PV220" s="673"/>
      <c r="PW220" s="690"/>
      <c r="PX220" s="675"/>
      <c r="PY220" s="720"/>
      <c r="PZ220" s="1326"/>
      <c r="QA220" s="497" t="e">
        <f t="shared" si="5673"/>
        <v>#N/A</v>
      </c>
      <c r="QB220" s="497" t="e">
        <f t="shared" si="5674"/>
        <v>#N/A</v>
      </c>
      <c r="QC220" s="498" t="e">
        <f t="shared" si="5675"/>
        <v>#N/A</v>
      </c>
      <c r="QD220" s="498">
        <f t="shared" si="5676"/>
        <v>0</v>
      </c>
      <c r="QE220" s="498">
        <f t="shared" si="5677"/>
        <v>0</v>
      </c>
      <c r="QF220" s="498" t="e">
        <f t="shared" si="5678"/>
        <v>#N/A</v>
      </c>
      <c r="QG220" s="504">
        <f t="shared" si="5679"/>
        <v>0</v>
      </c>
      <c r="QH220" s="500">
        <f t="shared" si="5680"/>
        <v>0</v>
      </c>
      <c r="QK220" s="665"/>
      <c r="QL220" s="672"/>
      <c r="QM220" s="673"/>
      <c r="QN220" s="690"/>
      <c r="QO220" s="675"/>
      <c r="QP220" s="720"/>
      <c r="QQ220" s="1326"/>
      <c r="QR220" s="497" t="e">
        <f t="shared" si="5681"/>
        <v>#N/A</v>
      </c>
      <c r="QS220" s="497" t="e">
        <f t="shared" si="5682"/>
        <v>#N/A</v>
      </c>
      <c r="QT220" s="498" t="e">
        <f t="shared" si="5683"/>
        <v>#N/A</v>
      </c>
      <c r="QU220" s="498">
        <f t="shared" si="5684"/>
        <v>0</v>
      </c>
      <c r="QV220" s="498">
        <f t="shared" si="5685"/>
        <v>0</v>
      </c>
      <c r="QW220" s="498" t="e">
        <f t="shared" si="5686"/>
        <v>#N/A</v>
      </c>
      <c r="QX220" s="504">
        <f t="shared" si="5687"/>
        <v>0</v>
      </c>
      <c r="QY220" s="500">
        <f t="shared" si="5688"/>
        <v>0</v>
      </c>
      <c r="RB220" s="381"/>
      <c r="RC220" s="382"/>
      <c r="RD220" s="383"/>
      <c r="RE220" s="384"/>
      <c r="RF220" s="385"/>
      <c r="RG220" s="386"/>
      <c r="RH220" s="386"/>
      <c r="RI220" s="497"/>
      <c r="RJ220" s="497"/>
      <c r="RK220" s="501"/>
      <c r="RL220" s="501"/>
      <c r="RM220" s="501"/>
      <c r="RN220" s="501"/>
      <c r="RO220" s="502"/>
      <c r="RP220" s="503"/>
      <c r="RS220" s="381"/>
      <c r="RT220" s="382"/>
      <c r="RU220" s="383"/>
      <c r="RV220" s="384"/>
      <c r="RW220" s="385"/>
      <c r="RX220" s="386"/>
      <c r="RY220" s="386"/>
      <c r="RZ220" s="497"/>
      <c r="SA220" s="497"/>
      <c r="SB220" s="501"/>
      <c r="SC220" s="501"/>
      <c r="SD220" s="501"/>
      <c r="SE220" s="501"/>
      <c r="SF220" s="502"/>
      <c r="SG220" s="503"/>
      <c r="SJ220" s="381"/>
      <c r="SK220" s="382"/>
      <c r="SL220" s="383"/>
      <c r="SM220" s="384"/>
      <c r="SN220" s="385"/>
      <c r="SO220" s="386"/>
      <c r="SP220" s="386"/>
      <c r="SQ220" s="497"/>
      <c r="SR220" s="497"/>
      <c r="SS220" s="501"/>
      <c r="ST220" s="501"/>
      <c r="SU220" s="501"/>
      <c r="SV220" s="501"/>
      <c r="SW220" s="502"/>
      <c r="SX220" s="503"/>
    </row>
    <row r="221" spans="2:518" ht="45.75" hidden="1" customHeight="1" thickTop="1" thickBot="1">
      <c r="B221" s="577"/>
      <c r="C221" s="578"/>
      <c r="D221" s="579"/>
      <c r="E221" s="580"/>
      <c r="F221" s="581"/>
      <c r="G221" s="585"/>
      <c r="H221" s="595"/>
      <c r="K221" s="577"/>
      <c r="L221" s="767"/>
      <c r="M221" s="579"/>
      <c r="N221" s="580"/>
      <c r="O221" s="768"/>
      <c r="P221" s="585"/>
      <c r="Q221" s="1326"/>
      <c r="R221" s="497"/>
      <c r="S221" s="497"/>
      <c r="T221" s="498"/>
      <c r="U221" s="498"/>
      <c r="V221" s="498"/>
      <c r="W221" s="498"/>
      <c r="X221" s="504"/>
      <c r="Y221" s="500"/>
      <c r="Z221" s="486"/>
      <c r="AA221" s="486"/>
      <c r="AB221" s="577"/>
      <c r="AC221" s="767"/>
      <c r="AD221" s="579"/>
      <c r="AE221" s="580"/>
      <c r="AF221" s="768"/>
      <c r="AG221" s="585"/>
      <c r="AH221" s="1326"/>
      <c r="AI221" s="497"/>
      <c r="AJ221" s="497"/>
      <c r="AK221" s="498"/>
      <c r="AL221" s="498"/>
      <c r="AM221" s="498"/>
      <c r="AN221" s="498"/>
      <c r="AO221" s="504"/>
      <c r="AP221" s="500"/>
      <c r="AQ221" s="486"/>
      <c r="AR221" s="486"/>
      <c r="AS221" s="577"/>
      <c r="AT221" s="767"/>
      <c r="AU221" s="579"/>
      <c r="AV221" s="580"/>
      <c r="AW221" s="768"/>
      <c r="AX221" s="585"/>
      <c r="AY221" s="1326"/>
      <c r="AZ221" s="497"/>
      <c r="BA221" s="497"/>
      <c r="BB221" s="498"/>
      <c r="BC221" s="498"/>
      <c r="BD221" s="498"/>
      <c r="BE221" s="498"/>
      <c r="BF221" s="504"/>
      <c r="BG221" s="500"/>
      <c r="BJ221" s="577"/>
      <c r="BK221" s="767"/>
      <c r="BL221" s="579"/>
      <c r="BM221" s="580"/>
      <c r="BN221" s="768"/>
      <c r="BO221" s="585"/>
      <c r="BP221" s="1326"/>
      <c r="BQ221" s="497"/>
      <c r="BR221" s="497"/>
      <c r="BS221" s="498"/>
      <c r="BT221" s="498"/>
      <c r="BU221" s="498"/>
      <c r="BV221" s="498"/>
      <c r="BW221" s="504"/>
      <c r="BX221" s="500"/>
      <c r="CA221" s="577"/>
      <c r="CB221" s="767"/>
      <c r="CC221" s="579"/>
      <c r="CD221" s="580"/>
      <c r="CE221" s="768"/>
      <c r="CF221" s="585"/>
      <c r="CG221" s="1326"/>
      <c r="CH221" s="497"/>
      <c r="CI221" s="497"/>
      <c r="CJ221" s="498"/>
      <c r="CK221" s="498"/>
      <c r="CL221" s="498"/>
      <c r="CM221" s="498"/>
      <c r="CN221" s="504"/>
      <c r="CO221" s="500"/>
      <c r="CR221" s="577"/>
      <c r="CS221" s="767"/>
      <c r="CT221" s="579"/>
      <c r="CU221" s="580"/>
      <c r="CV221" s="768"/>
      <c r="CW221" s="585"/>
      <c r="CX221" s="1326"/>
      <c r="CY221" s="497"/>
      <c r="CZ221" s="497"/>
      <c r="DA221" s="498"/>
      <c r="DB221" s="498"/>
      <c r="DC221" s="498"/>
      <c r="DD221" s="498"/>
      <c r="DE221" s="504"/>
      <c r="DF221" s="500"/>
      <c r="DI221" s="577"/>
      <c r="DJ221" s="767"/>
      <c r="DK221" s="579"/>
      <c r="DL221" s="580"/>
      <c r="DM221" s="768"/>
      <c r="DN221" s="585"/>
      <c r="DO221" s="1326"/>
      <c r="DP221" s="497"/>
      <c r="DQ221" s="497"/>
      <c r="DR221" s="498"/>
      <c r="DS221" s="498"/>
      <c r="DT221" s="498"/>
      <c r="DU221" s="498"/>
      <c r="DV221" s="504"/>
      <c r="DW221" s="500"/>
      <c r="DZ221" s="577"/>
      <c r="EA221" s="767"/>
      <c r="EB221" s="579"/>
      <c r="EC221" s="580"/>
      <c r="ED221" s="768"/>
      <c r="EE221" s="585"/>
      <c r="EF221" s="1326"/>
      <c r="EG221" s="497"/>
      <c r="EH221" s="497"/>
      <c r="EI221" s="498"/>
      <c r="EJ221" s="498"/>
      <c r="EK221" s="498"/>
      <c r="EL221" s="498"/>
      <c r="EM221" s="504"/>
      <c r="EN221" s="500"/>
      <c r="EQ221" s="671"/>
      <c r="ER221" s="672"/>
      <c r="ES221" s="673"/>
      <c r="ET221" s="690"/>
      <c r="EU221" s="675"/>
      <c r="EV221" s="720"/>
      <c r="EW221" s="1326"/>
      <c r="EX221" s="497" t="e">
        <f t="shared" si="5537"/>
        <v>#N/A</v>
      </c>
      <c r="EY221" s="497" t="e">
        <f t="shared" si="5538"/>
        <v>#N/A</v>
      </c>
      <c r="EZ221" s="498" t="e">
        <f t="shared" si="5539"/>
        <v>#N/A</v>
      </c>
      <c r="FA221" s="498">
        <f t="shared" si="5540"/>
        <v>0</v>
      </c>
      <c r="FB221" s="498">
        <f t="shared" si="5541"/>
        <v>0</v>
      </c>
      <c r="FC221" s="498" t="e">
        <f t="shared" si="5542"/>
        <v>#N/A</v>
      </c>
      <c r="FD221" s="504">
        <f t="shared" si="5543"/>
        <v>0</v>
      </c>
      <c r="FE221" s="500">
        <f t="shared" si="5544"/>
        <v>0</v>
      </c>
      <c r="FH221" s="671"/>
      <c r="FI221" s="672"/>
      <c r="FJ221" s="673"/>
      <c r="FK221" s="690"/>
      <c r="FL221" s="675"/>
      <c r="FM221" s="720"/>
      <c r="FN221" s="1326"/>
      <c r="FO221" s="497" t="e">
        <f t="shared" si="5545"/>
        <v>#N/A</v>
      </c>
      <c r="FP221" s="497" t="e">
        <f t="shared" si="5546"/>
        <v>#N/A</v>
      </c>
      <c r="FQ221" s="498" t="e">
        <f t="shared" si="5547"/>
        <v>#N/A</v>
      </c>
      <c r="FR221" s="498">
        <f t="shared" si="5548"/>
        <v>0</v>
      </c>
      <c r="FS221" s="498">
        <f t="shared" si="5549"/>
        <v>0</v>
      </c>
      <c r="FT221" s="498" t="e">
        <f t="shared" si="5550"/>
        <v>#N/A</v>
      </c>
      <c r="FU221" s="504">
        <f t="shared" si="5551"/>
        <v>0</v>
      </c>
      <c r="FV221" s="500">
        <f t="shared" si="5552"/>
        <v>0</v>
      </c>
      <c r="FY221" s="671"/>
      <c r="FZ221" s="672"/>
      <c r="GA221" s="673"/>
      <c r="GB221" s="690"/>
      <c r="GC221" s="675"/>
      <c r="GD221" s="720"/>
      <c r="GE221" s="1326"/>
      <c r="GF221" s="497" t="e">
        <f t="shared" si="5553"/>
        <v>#N/A</v>
      </c>
      <c r="GG221" s="497" t="e">
        <f t="shared" si="5554"/>
        <v>#N/A</v>
      </c>
      <c r="GH221" s="498" t="e">
        <f t="shared" si="5555"/>
        <v>#N/A</v>
      </c>
      <c r="GI221" s="498">
        <f t="shared" si="5556"/>
        <v>0</v>
      </c>
      <c r="GJ221" s="498">
        <f t="shared" si="5557"/>
        <v>0</v>
      </c>
      <c r="GK221" s="498" t="e">
        <f t="shared" si="5558"/>
        <v>#N/A</v>
      </c>
      <c r="GL221" s="504">
        <f t="shared" si="5559"/>
        <v>0</v>
      </c>
      <c r="GM221" s="500">
        <f t="shared" si="5560"/>
        <v>0</v>
      </c>
      <c r="GP221" s="671"/>
      <c r="GQ221" s="672"/>
      <c r="GR221" s="673"/>
      <c r="GS221" s="690"/>
      <c r="GT221" s="675"/>
      <c r="GU221" s="720"/>
      <c r="GV221" s="1326"/>
      <c r="GW221" s="497" t="e">
        <f t="shared" si="5561"/>
        <v>#N/A</v>
      </c>
      <c r="GX221" s="497" t="e">
        <f t="shared" si="5562"/>
        <v>#N/A</v>
      </c>
      <c r="GY221" s="498" t="e">
        <f t="shared" si="5563"/>
        <v>#N/A</v>
      </c>
      <c r="GZ221" s="498">
        <f t="shared" si="5564"/>
        <v>0</v>
      </c>
      <c r="HA221" s="498">
        <f t="shared" si="5565"/>
        <v>0</v>
      </c>
      <c r="HB221" s="498" t="e">
        <f t="shared" si="5566"/>
        <v>#N/A</v>
      </c>
      <c r="HC221" s="504">
        <f t="shared" si="5567"/>
        <v>0</v>
      </c>
      <c r="HD221" s="500">
        <f t="shared" si="5568"/>
        <v>0</v>
      </c>
      <c r="HG221" s="671"/>
      <c r="HH221" s="672"/>
      <c r="HI221" s="673"/>
      <c r="HJ221" s="690"/>
      <c r="HK221" s="675"/>
      <c r="HL221" s="720"/>
      <c r="HM221" s="1326"/>
      <c r="HN221" s="497" t="e">
        <f t="shared" si="5569"/>
        <v>#N/A</v>
      </c>
      <c r="HO221" s="497" t="e">
        <f t="shared" si="5570"/>
        <v>#N/A</v>
      </c>
      <c r="HP221" s="498" t="e">
        <f t="shared" si="5571"/>
        <v>#N/A</v>
      </c>
      <c r="HQ221" s="498">
        <f t="shared" si="5572"/>
        <v>0</v>
      </c>
      <c r="HR221" s="498">
        <f t="shared" si="5573"/>
        <v>0</v>
      </c>
      <c r="HS221" s="498" t="e">
        <f t="shared" si="5574"/>
        <v>#N/A</v>
      </c>
      <c r="HT221" s="504">
        <f t="shared" si="5575"/>
        <v>0</v>
      </c>
      <c r="HU221" s="500">
        <f t="shared" si="5576"/>
        <v>0</v>
      </c>
      <c r="HX221" s="671"/>
      <c r="HY221" s="672"/>
      <c r="HZ221" s="673"/>
      <c r="IA221" s="690"/>
      <c r="IB221" s="675"/>
      <c r="IC221" s="720"/>
      <c r="ID221" s="1326"/>
      <c r="IE221" s="497" t="e">
        <f t="shared" si="5577"/>
        <v>#N/A</v>
      </c>
      <c r="IF221" s="497" t="e">
        <f t="shared" si="5578"/>
        <v>#N/A</v>
      </c>
      <c r="IG221" s="498" t="e">
        <f t="shared" si="5579"/>
        <v>#N/A</v>
      </c>
      <c r="IH221" s="498">
        <f t="shared" si="5580"/>
        <v>0</v>
      </c>
      <c r="II221" s="498">
        <f t="shared" si="5581"/>
        <v>0</v>
      </c>
      <c r="IJ221" s="498" t="e">
        <f t="shared" si="5582"/>
        <v>#N/A</v>
      </c>
      <c r="IK221" s="504">
        <f t="shared" si="5583"/>
        <v>0</v>
      </c>
      <c r="IL221" s="500">
        <f t="shared" si="5584"/>
        <v>0</v>
      </c>
      <c r="IO221" s="671"/>
      <c r="IP221" s="672"/>
      <c r="IQ221" s="673"/>
      <c r="IR221" s="690"/>
      <c r="IS221" s="675"/>
      <c r="IT221" s="720"/>
      <c r="IU221" s="1326"/>
      <c r="IV221" s="497" t="e">
        <f t="shared" si="5585"/>
        <v>#N/A</v>
      </c>
      <c r="IW221" s="497" t="e">
        <f t="shared" si="5586"/>
        <v>#N/A</v>
      </c>
      <c r="IX221" s="498" t="e">
        <f t="shared" si="5587"/>
        <v>#N/A</v>
      </c>
      <c r="IY221" s="498">
        <f t="shared" si="5588"/>
        <v>0</v>
      </c>
      <c r="IZ221" s="498">
        <f t="shared" si="5589"/>
        <v>0</v>
      </c>
      <c r="JA221" s="498" t="e">
        <f t="shared" si="5590"/>
        <v>#N/A</v>
      </c>
      <c r="JB221" s="504">
        <f t="shared" si="5591"/>
        <v>0</v>
      </c>
      <c r="JC221" s="500">
        <f t="shared" si="5592"/>
        <v>0</v>
      </c>
      <c r="JF221" s="671"/>
      <c r="JG221" s="672"/>
      <c r="JH221" s="673"/>
      <c r="JI221" s="690"/>
      <c r="JJ221" s="675"/>
      <c r="JK221" s="720"/>
      <c r="JL221" s="1326"/>
      <c r="JM221" s="497" t="e">
        <f t="shared" si="5593"/>
        <v>#N/A</v>
      </c>
      <c r="JN221" s="497" t="e">
        <f t="shared" si="5594"/>
        <v>#N/A</v>
      </c>
      <c r="JO221" s="498" t="e">
        <f t="shared" si="5595"/>
        <v>#N/A</v>
      </c>
      <c r="JP221" s="498">
        <f t="shared" si="5596"/>
        <v>0</v>
      </c>
      <c r="JQ221" s="498">
        <f t="shared" si="5597"/>
        <v>0</v>
      </c>
      <c r="JR221" s="498" t="e">
        <f t="shared" si="5598"/>
        <v>#N/A</v>
      </c>
      <c r="JS221" s="504">
        <f t="shared" si="5599"/>
        <v>0</v>
      </c>
      <c r="JT221" s="500">
        <f t="shared" si="5600"/>
        <v>0</v>
      </c>
      <c r="JW221" s="671"/>
      <c r="JX221" s="672"/>
      <c r="JY221" s="673"/>
      <c r="JZ221" s="690"/>
      <c r="KA221" s="675"/>
      <c r="KB221" s="720"/>
      <c r="KC221" s="1326"/>
      <c r="KD221" s="497" t="e">
        <f t="shared" si="5601"/>
        <v>#N/A</v>
      </c>
      <c r="KE221" s="497" t="e">
        <f t="shared" si="5602"/>
        <v>#N/A</v>
      </c>
      <c r="KF221" s="498" t="e">
        <f t="shared" si="5603"/>
        <v>#N/A</v>
      </c>
      <c r="KG221" s="498">
        <f t="shared" si="5604"/>
        <v>0</v>
      </c>
      <c r="KH221" s="498">
        <f t="shared" si="5605"/>
        <v>0</v>
      </c>
      <c r="KI221" s="498" t="e">
        <f t="shared" si="5606"/>
        <v>#N/A</v>
      </c>
      <c r="KJ221" s="504">
        <f t="shared" si="5607"/>
        <v>0</v>
      </c>
      <c r="KK221" s="500">
        <f t="shared" si="5608"/>
        <v>0</v>
      </c>
      <c r="KN221" s="671"/>
      <c r="KO221" s="672"/>
      <c r="KP221" s="673"/>
      <c r="KQ221" s="690"/>
      <c r="KR221" s="675"/>
      <c r="KS221" s="720"/>
      <c r="KT221" s="1326"/>
      <c r="KU221" s="497" t="e">
        <f t="shared" si="5609"/>
        <v>#N/A</v>
      </c>
      <c r="KV221" s="497" t="e">
        <f t="shared" si="5610"/>
        <v>#N/A</v>
      </c>
      <c r="KW221" s="498" t="e">
        <f t="shared" si="5611"/>
        <v>#N/A</v>
      </c>
      <c r="KX221" s="498">
        <f t="shared" si="5612"/>
        <v>0</v>
      </c>
      <c r="KY221" s="498">
        <f t="shared" si="5613"/>
        <v>0</v>
      </c>
      <c r="KZ221" s="498" t="e">
        <f t="shared" si="5614"/>
        <v>#N/A</v>
      </c>
      <c r="LA221" s="504">
        <f t="shared" si="5615"/>
        <v>0</v>
      </c>
      <c r="LB221" s="500">
        <f t="shared" si="5616"/>
        <v>0</v>
      </c>
      <c r="LE221" s="671"/>
      <c r="LF221" s="672"/>
      <c r="LG221" s="673"/>
      <c r="LH221" s="690"/>
      <c r="LI221" s="675"/>
      <c r="LJ221" s="720"/>
      <c r="LK221" s="1326"/>
      <c r="LL221" s="497" t="e">
        <f t="shared" si="5617"/>
        <v>#N/A</v>
      </c>
      <c r="LM221" s="497" t="e">
        <f t="shared" si="5618"/>
        <v>#N/A</v>
      </c>
      <c r="LN221" s="498" t="e">
        <f t="shared" si="5619"/>
        <v>#N/A</v>
      </c>
      <c r="LO221" s="498">
        <f t="shared" si="5620"/>
        <v>0</v>
      </c>
      <c r="LP221" s="498">
        <f t="shared" si="5621"/>
        <v>0</v>
      </c>
      <c r="LQ221" s="498" t="e">
        <f t="shared" si="5622"/>
        <v>#N/A</v>
      </c>
      <c r="LR221" s="504">
        <f t="shared" si="5623"/>
        <v>0</v>
      </c>
      <c r="LS221" s="500">
        <f t="shared" si="5624"/>
        <v>0</v>
      </c>
      <c r="LV221" s="671"/>
      <c r="LW221" s="672"/>
      <c r="LX221" s="673"/>
      <c r="LY221" s="690"/>
      <c r="LZ221" s="675"/>
      <c r="MA221" s="720"/>
      <c r="MB221" s="1326"/>
      <c r="MC221" s="497" t="e">
        <f t="shared" si="5625"/>
        <v>#N/A</v>
      </c>
      <c r="MD221" s="497" t="e">
        <f t="shared" si="5626"/>
        <v>#N/A</v>
      </c>
      <c r="ME221" s="498" t="e">
        <f t="shared" si="5627"/>
        <v>#N/A</v>
      </c>
      <c r="MF221" s="498">
        <f t="shared" si="5628"/>
        <v>0</v>
      </c>
      <c r="MG221" s="498">
        <f t="shared" si="5629"/>
        <v>0</v>
      </c>
      <c r="MH221" s="498" t="e">
        <f t="shared" si="5630"/>
        <v>#N/A</v>
      </c>
      <c r="MI221" s="504">
        <f t="shared" si="5631"/>
        <v>0</v>
      </c>
      <c r="MJ221" s="500">
        <f t="shared" si="5632"/>
        <v>0</v>
      </c>
      <c r="MM221" s="671"/>
      <c r="MN221" s="672"/>
      <c r="MO221" s="673"/>
      <c r="MP221" s="690"/>
      <c r="MQ221" s="675"/>
      <c r="MR221" s="720"/>
      <c r="MS221" s="1326"/>
      <c r="MT221" s="497" t="e">
        <f t="shared" si="5633"/>
        <v>#N/A</v>
      </c>
      <c r="MU221" s="497" t="e">
        <f t="shared" si="5634"/>
        <v>#N/A</v>
      </c>
      <c r="MV221" s="498" t="e">
        <f t="shared" si="5635"/>
        <v>#N/A</v>
      </c>
      <c r="MW221" s="498">
        <f t="shared" si="5636"/>
        <v>0</v>
      </c>
      <c r="MX221" s="498">
        <f t="shared" si="5637"/>
        <v>0</v>
      </c>
      <c r="MY221" s="498" t="e">
        <f t="shared" si="5638"/>
        <v>#N/A</v>
      </c>
      <c r="MZ221" s="504">
        <f t="shared" si="5639"/>
        <v>0</v>
      </c>
      <c r="NA221" s="500">
        <f t="shared" si="5640"/>
        <v>0</v>
      </c>
      <c r="ND221" s="671"/>
      <c r="NE221" s="672"/>
      <c r="NF221" s="673"/>
      <c r="NG221" s="690"/>
      <c r="NH221" s="675"/>
      <c r="NI221" s="720"/>
      <c r="NJ221" s="1326"/>
      <c r="NK221" s="497" t="e">
        <f t="shared" si="5641"/>
        <v>#N/A</v>
      </c>
      <c r="NL221" s="497" t="e">
        <f t="shared" si="5642"/>
        <v>#N/A</v>
      </c>
      <c r="NM221" s="498" t="e">
        <f t="shared" si="5643"/>
        <v>#N/A</v>
      </c>
      <c r="NN221" s="498">
        <f t="shared" si="5644"/>
        <v>0</v>
      </c>
      <c r="NO221" s="498">
        <f t="shared" si="5645"/>
        <v>0</v>
      </c>
      <c r="NP221" s="498" t="e">
        <f t="shared" si="5646"/>
        <v>#N/A</v>
      </c>
      <c r="NQ221" s="504">
        <f t="shared" si="5647"/>
        <v>0</v>
      </c>
      <c r="NR221" s="500">
        <f t="shared" si="5648"/>
        <v>0</v>
      </c>
      <c r="NU221" s="671"/>
      <c r="NV221" s="672"/>
      <c r="NW221" s="673"/>
      <c r="NX221" s="690"/>
      <c r="NY221" s="675"/>
      <c r="NZ221" s="720"/>
      <c r="OA221" s="1326"/>
      <c r="OB221" s="497" t="e">
        <f t="shared" si="5649"/>
        <v>#N/A</v>
      </c>
      <c r="OC221" s="497" t="e">
        <f t="shared" si="5650"/>
        <v>#N/A</v>
      </c>
      <c r="OD221" s="498" t="e">
        <f t="shared" si="5651"/>
        <v>#N/A</v>
      </c>
      <c r="OE221" s="498">
        <f t="shared" si="5652"/>
        <v>0</v>
      </c>
      <c r="OF221" s="498">
        <f t="shared" si="5653"/>
        <v>0</v>
      </c>
      <c r="OG221" s="498" t="e">
        <f t="shared" si="5654"/>
        <v>#N/A</v>
      </c>
      <c r="OH221" s="504">
        <f t="shared" si="5655"/>
        <v>0</v>
      </c>
      <c r="OI221" s="500">
        <f t="shared" si="5656"/>
        <v>0</v>
      </c>
      <c r="OL221" s="671"/>
      <c r="OM221" s="672"/>
      <c r="ON221" s="673"/>
      <c r="OO221" s="690"/>
      <c r="OP221" s="675"/>
      <c r="OQ221" s="720"/>
      <c r="OR221" s="1326"/>
      <c r="OS221" s="497" t="e">
        <f t="shared" si="5657"/>
        <v>#N/A</v>
      </c>
      <c r="OT221" s="497" t="e">
        <f t="shared" si="5658"/>
        <v>#N/A</v>
      </c>
      <c r="OU221" s="498" t="e">
        <f t="shared" si="5659"/>
        <v>#N/A</v>
      </c>
      <c r="OV221" s="498">
        <f t="shared" si="5660"/>
        <v>0</v>
      </c>
      <c r="OW221" s="498">
        <f t="shared" si="5661"/>
        <v>0</v>
      </c>
      <c r="OX221" s="498" t="e">
        <f t="shared" si="5662"/>
        <v>#N/A</v>
      </c>
      <c r="OY221" s="504">
        <f t="shared" si="5663"/>
        <v>0</v>
      </c>
      <c r="OZ221" s="500">
        <f t="shared" si="5664"/>
        <v>0</v>
      </c>
      <c r="PC221" s="671"/>
      <c r="PD221" s="672"/>
      <c r="PE221" s="673"/>
      <c r="PF221" s="690"/>
      <c r="PG221" s="675"/>
      <c r="PH221" s="720"/>
      <c r="PI221" s="1326"/>
      <c r="PJ221" s="497" t="e">
        <f t="shared" si="5665"/>
        <v>#N/A</v>
      </c>
      <c r="PK221" s="497" t="e">
        <f t="shared" si="5666"/>
        <v>#N/A</v>
      </c>
      <c r="PL221" s="498" t="e">
        <f t="shared" si="5667"/>
        <v>#N/A</v>
      </c>
      <c r="PM221" s="498">
        <f t="shared" si="5668"/>
        <v>0</v>
      </c>
      <c r="PN221" s="498">
        <f t="shared" si="5669"/>
        <v>0</v>
      </c>
      <c r="PO221" s="498" t="e">
        <f t="shared" si="5670"/>
        <v>#N/A</v>
      </c>
      <c r="PP221" s="504">
        <f t="shared" si="5671"/>
        <v>0</v>
      </c>
      <c r="PQ221" s="500">
        <f t="shared" si="5672"/>
        <v>0</v>
      </c>
      <c r="PT221" s="671"/>
      <c r="PU221" s="672"/>
      <c r="PV221" s="673"/>
      <c r="PW221" s="690"/>
      <c r="PX221" s="675"/>
      <c r="PY221" s="720"/>
      <c r="PZ221" s="1326"/>
      <c r="QA221" s="497" t="e">
        <f t="shared" si="5673"/>
        <v>#N/A</v>
      </c>
      <c r="QB221" s="497" t="e">
        <f t="shared" si="5674"/>
        <v>#N/A</v>
      </c>
      <c r="QC221" s="498" t="e">
        <f t="shared" si="5675"/>
        <v>#N/A</v>
      </c>
      <c r="QD221" s="498">
        <f t="shared" si="5676"/>
        <v>0</v>
      </c>
      <c r="QE221" s="498">
        <f t="shared" si="5677"/>
        <v>0</v>
      </c>
      <c r="QF221" s="498" t="e">
        <f t="shared" si="5678"/>
        <v>#N/A</v>
      </c>
      <c r="QG221" s="504">
        <f t="shared" si="5679"/>
        <v>0</v>
      </c>
      <c r="QH221" s="500">
        <f t="shared" si="5680"/>
        <v>0</v>
      </c>
      <c r="QK221" s="671"/>
      <c r="QL221" s="672"/>
      <c r="QM221" s="673"/>
      <c r="QN221" s="690"/>
      <c r="QO221" s="675"/>
      <c r="QP221" s="720"/>
      <c r="QQ221" s="1326"/>
      <c r="QR221" s="497" t="e">
        <f t="shared" si="5681"/>
        <v>#N/A</v>
      </c>
      <c r="QS221" s="497" t="e">
        <f t="shared" si="5682"/>
        <v>#N/A</v>
      </c>
      <c r="QT221" s="498" t="e">
        <f t="shared" si="5683"/>
        <v>#N/A</v>
      </c>
      <c r="QU221" s="498">
        <f t="shared" si="5684"/>
        <v>0</v>
      </c>
      <c r="QV221" s="498">
        <f t="shared" si="5685"/>
        <v>0</v>
      </c>
      <c r="QW221" s="498" t="e">
        <f t="shared" si="5686"/>
        <v>#N/A</v>
      </c>
      <c r="QX221" s="504">
        <f t="shared" si="5687"/>
        <v>0</v>
      </c>
      <c r="QY221" s="500">
        <f t="shared" si="5688"/>
        <v>0</v>
      </c>
      <c r="RB221" s="381"/>
      <c r="RC221" s="382"/>
      <c r="RD221" s="383"/>
      <c r="RE221" s="384"/>
      <c r="RF221" s="385"/>
      <c r="RG221" s="386"/>
      <c r="RH221" s="386"/>
      <c r="RI221" s="497"/>
      <c r="RJ221" s="497"/>
      <c r="RK221" s="501"/>
      <c r="RL221" s="501"/>
      <c r="RM221" s="501"/>
      <c r="RN221" s="501"/>
      <c r="RO221" s="502"/>
      <c r="RP221" s="503"/>
      <c r="RS221" s="381"/>
      <c r="RT221" s="382"/>
      <c r="RU221" s="383"/>
      <c r="RV221" s="384"/>
      <c r="RW221" s="385"/>
      <c r="RX221" s="386"/>
      <c r="RY221" s="386"/>
      <c r="RZ221" s="497"/>
      <c r="SA221" s="497"/>
      <c r="SB221" s="501"/>
      <c r="SC221" s="501"/>
      <c r="SD221" s="501"/>
      <c r="SE221" s="501"/>
      <c r="SF221" s="502"/>
      <c r="SG221" s="503"/>
      <c r="SJ221" s="381"/>
      <c r="SK221" s="382"/>
      <c r="SL221" s="383"/>
      <c r="SM221" s="384"/>
      <c r="SN221" s="385"/>
      <c r="SO221" s="386"/>
      <c r="SP221" s="386"/>
      <c r="SQ221" s="497"/>
      <c r="SR221" s="497"/>
      <c r="SS221" s="501"/>
      <c r="ST221" s="501"/>
      <c r="SU221" s="501"/>
      <c r="SV221" s="501"/>
      <c r="SW221" s="502"/>
      <c r="SX221" s="503"/>
    </row>
    <row r="222" spans="2:518" ht="42" hidden="1" customHeight="1" thickTop="1" thickBot="1">
      <c r="B222" s="577"/>
      <c r="C222" s="578"/>
      <c r="D222" s="579"/>
      <c r="E222" s="580"/>
      <c r="F222" s="581"/>
      <c r="G222" s="585"/>
      <c r="H222" s="595"/>
      <c r="K222" s="577"/>
      <c r="L222" s="767"/>
      <c r="M222" s="579"/>
      <c r="N222" s="580"/>
      <c r="O222" s="768"/>
      <c r="P222" s="585"/>
      <c r="Q222" s="1326"/>
      <c r="R222" s="497"/>
      <c r="S222" s="497"/>
      <c r="T222" s="498"/>
      <c r="U222" s="498"/>
      <c r="V222" s="498"/>
      <c r="W222" s="498"/>
      <c r="X222" s="504"/>
      <c r="Y222" s="500"/>
      <c r="Z222" s="486"/>
      <c r="AA222" s="486"/>
      <c r="AB222" s="577"/>
      <c r="AC222" s="767"/>
      <c r="AD222" s="579"/>
      <c r="AE222" s="580"/>
      <c r="AF222" s="768"/>
      <c r="AG222" s="585"/>
      <c r="AH222" s="1326"/>
      <c r="AI222" s="497"/>
      <c r="AJ222" s="497"/>
      <c r="AK222" s="498"/>
      <c r="AL222" s="498"/>
      <c r="AM222" s="498"/>
      <c r="AN222" s="498"/>
      <c r="AO222" s="504"/>
      <c r="AP222" s="500"/>
      <c r="AQ222" s="486"/>
      <c r="AR222" s="486"/>
      <c r="AS222" s="577"/>
      <c r="AT222" s="767"/>
      <c r="AU222" s="579"/>
      <c r="AV222" s="580"/>
      <c r="AW222" s="768"/>
      <c r="AX222" s="585"/>
      <c r="AY222" s="1326"/>
      <c r="AZ222" s="497"/>
      <c r="BA222" s="497"/>
      <c r="BB222" s="498"/>
      <c r="BC222" s="498"/>
      <c r="BD222" s="498"/>
      <c r="BE222" s="498"/>
      <c r="BF222" s="504"/>
      <c r="BG222" s="500"/>
      <c r="BJ222" s="577"/>
      <c r="BK222" s="767"/>
      <c r="BL222" s="579"/>
      <c r="BM222" s="580"/>
      <c r="BN222" s="768"/>
      <c r="BO222" s="585"/>
      <c r="BP222" s="1326"/>
      <c r="BQ222" s="497"/>
      <c r="BR222" s="497"/>
      <c r="BS222" s="498"/>
      <c r="BT222" s="498"/>
      <c r="BU222" s="498"/>
      <c r="BV222" s="498"/>
      <c r="BW222" s="504"/>
      <c r="BX222" s="500"/>
      <c r="CA222" s="577"/>
      <c r="CB222" s="767"/>
      <c r="CC222" s="579"/>
      <c r="CD222" s="580"/>
      <c r="CE222" s="768"/>
      <c r="CF222" s="585"/>
      <c r="CG222" s="1326"/>
      <c r="CH222" s="497"/>
      <c r="CI222" s="497"/>
      <c r="CJ222" s="498"/>
      <c r="CK222" s="498"/>
      <c r="CL222" s="498"/>
      <c r="CM222" s="498"/>
      <c r="CN222" s="504"/>
      <c r="CO222" s="500"/>
      <c r="CR222" s="577"/>
      <c r="CS222" s="767"/>
      <c r="CT222" s="579"/>
      <c r="CU222" s="580"/>
      <c r="CV222" s="768"/>
      <c r="CW222" s="585"/>
      <c r="CX222" s="1326"/>
      <c r="CY222" s="497"/>
      <c r="CZ222" s="497"/>
      <c r="DA222" s="498"/>
      <c r="DB222" s="498"/>
      <c r="DC222" s="498"/>
      <c r="DD222" s="498"/>
      <c r="DE222" s="504"/>
      <c r="DF222" s="500"/>
      <c r="DI222" s="577"/>
      <c r="DJ222" s="767"/>
      <c r="DK222" s="579"/>
      <c r="DL222" s="580"/>
      <c r="DM222" s="768"/>
      <c r="DN222" s="585"/>
      <c r="DO222" s="1326"/>
      <c r="DP222" s="497"/>
      <c r="DQ222" s="497"/>
      <c r="DR222" s="498"/>
      <c r="DS222" s="498"/>
      <c r="DT222" s="498"/>
      <c r="DU222" s="498"/>
      <c r="DV222" s="504"/>
      <c r="DW222" s="500"/>
      <c r="DZ222" s="577"/>
      <c r="EA222" s="767"/>
      <c r="EB222" s="579"/>
      <c r="EC222" s="580"/>
      <c r="ED222" s="768"/>
      <c r="EE222" s="585"/>
      <c r="EF222" s="1326"/>
      <c r="EG222" s="497"/>
      <c r="EH222" s="497"/>
      <c r="EI222" s="498"/>
      <c r="EJ222" s="498"/>
      <c r="EK222" s="498"/>
      <c r="EL222" s="498"/>
      <c r="EM222" s="504"/>
      <c r="EN222" s="500"/>
      <c r="EQ222" s="665"/>
      <c r="ER222" s="672"/>
      <c r="ES222" s="673"/>
      <c r="ET222" s="690"/>
      <c r="EU222" s="675"/>
      <c r="EV222" s="720"/>
      <c r="EW222" s="1326"/>
      <c r="EX222" s="497" t="e">
        <f t="shared" si="5537"/>
        <v>#N/A</v>
      </c>
      <c r="EY222" s="497" t="e">
        <f t="shared" si="5538"/>
        <v>#N/A</v>
      </c>
      <c r="EZ222" s="498" t="e">
        <f t="shared" si="5539"/>
        <v>#N/A</v>
      </c>
      <c r="FA222" s="498">
        <f t="shared" si="5540"/>
        <v>0</v>
      </c>
      <c r="FB222" s="498">
        <f t="shared" si="5541"/>
        <v>0</v>
      </c>
      <c r="FC222" s="498" t="e">
        <f t="shared" si="5542"/>
        <v>#N/A</v>
      </c>
      <c r="FD222" s="504">
        <f t="shared" si="5543"/>
        <v>0</v>
      </c>
      <c r="FE222" s="500">
        <f t="shared" si="5544"/>
        <v>0</v>
      </c>
      <c r="FH222" s="665"/>
      <c r="FI222" s="672"/>
      <c r="FJ222" s="673"/>
      <c r="FK222" s="690"/>
      <c r="FL222" s="675"/>
      <c r="FM222" s="720"/>
      <c r="FN222" s="1326"/>
      <c r="FO222" s="497" t="e">
        <f t="shared" si="5545"/>
        <v>#N/A</v>
      </c>
      <c r="FP222" s="497" t="e">
        <f t="shared" si="5546"/>
        <v>#N/A</v>
      </c>
      <c r="FQ222" s="498" t="e">
        <f t="shared" si="5547"/>
        <v>#N/A</v>
      </c>
      <c r="FR222" s="498">
        <f t="shared" si="5548"/>
        <v>0</v>
      </c>
      <c r="FS222" s="498">
        <f t="shared" si="5549"/>
        <v>0</v>
      </c>
      <c r="FT222" s="498" t="e">
        <f t="shared" si="5550"/>
        <v>#N/A</v>
      </c>
      <c r="FU222" s="504">
        <f t="shared" si="5551"/>
        <v>0</v>
      </c>
      <c r="FV222" s="500">
        <f t="shared" si="5552"/>
        <v>0</v>
      </c>
      <c r="FY222" s="665"/>
      <c r="FZ222" s="672"/>
      <c r="GA222" s="673"/>
      <c r="GB222" s="690"/>
      <c r="GC222" s="675"/>
      <c r="GD222" s="720"/>
      <c r="GE222" s="1326"/>
      <c r="GF222" s="497" t="e">
        <f t="shared" si="5553"/>
        <v>#N/A</v>
      </c>
      <c r="GG222" s="497" t="e">
        <f t="shared" si="5554"/>
        <v>#N/A</v>
      </c>
      <c r="GH222" s="498" t="e">
        <f t="shared" si="5555"/>
        <v>#N/A</v>
      </c>
      <c r="GI222" s="498">
        <f t="shared" si="5556"/>
        <v>0</v>
      </c>
      <c r="GJ222" s="498">
        <f t="shared" si="5557"/>
        <v>0</v>
      </c>
      <c r="GK222" s="498" t="e">
        <f t="shared" si="5558"/>
        <v>#N/A</v>
      </c>
      <c r="GL222" s="504">
        <f t="shared" si="5559"/>
        <v>0</v>
      </c>
      <c r="GM222" s="500">
        <f t="shared" si="5560"/>
        <v>0</v>
      </c>
      <c r="GP222" s="665"/>
      <c r="GQ222" s="672"/>
      <c r="GR222" s="673"/>
      <c r="GS222" s="690"/>
      <c r="GT222" s="675"/>
      <c r="GU222" s="720"/>
      <c r="GV222" s="1326"/>
      <c r="GW222" s="497" t="e">
        <f t="shared" si="5561"/>
        <v>#N/A</v>
      </c>
      <c r="GX222" s="497" t="e">
        <f t="shared" si="5562"/>
        <v>#N/A</v>
      </c>
      <c r="GY222" s="498" t="e">
        <f t="shared" si="5563"/>
        <v>#N/A</v>
      </c>
      <c r="GZ222" s="498">
        <f t="shared" si="5564"/>
        <v>0</v>
      </c>
      <c r="HA222" s="498">
        <f t="shared" si="5565"/>
        <v>0</v>
      </c>
      <c r="HB222" s="498" t="e">
        <f t="shared" si="5566"/>
        <v>#N/A</v>
      </c>
      <c r="HC222" s="504">
        <f t="shared" si="5567"/>
        <v>0</v>
      </c>
      <c r="HD222" s="500">
        <f t="shared" si="5568"/>
        <v>0</v>
      </c>
      <c r="HG222" s="665"/>
      <c r="HH222" s="672"/>
      <c r="HI222" s="673"/>
      <c r="HJ222" s="690"/>
      <c r="HK222" s="675"/>
      <c r="HL222" s="720"/>
      <c r="HM222" s="1326"/>
      <c r="HN222" s="497" t="e">
        <f t="shared" si="5569"/>
        <v>#N/A</v>
      </c>
      <c r="HO222" s="497" t="e">
        <f t="shared" si="5570"/>
        <v>#N/A</v>
      </c>
      <c r="HP222" s="498" t="e">
        <f t="shared" si="5571"/>
        <v>#N/A</v>
      </c>
      <c r="HQ222" s="498">
        <f t="shared" si="5572"/>
        <v>0</v>
      </c>
      <c r="HR222" s="498">
        <f t="shared" si="5573"/>
        <v>0</v>
      </c>
      <c r="HS222" s="498" t="e">
        <f t="shared" si="5574"/>
        <v>#N/A</v>
      </c>
      <c r="HT222" s="504">
        <f t="shared" si="5575"/>
        <v>0</v>
      </c>
      <c r="HU222" s="500">
        <f t="shared" si="5576"/>
        <v>0</v>
      </c>
      <c r="HX222" s="665"/>
      <c r="HY222" s="672"/>
      <c r="HZ222" s="673"/>
      <c r="IA222" s="690"/>
      <c r="IB222" s="675"/>
      <c r="IC222" s="720"/>
      <c r="ID222" s="1326"/>
      <c r="IE222" s="497" t="e">
        <f t="shared" si="5577"/>
        <v>#N/A</v>
      </c>
      <c r="IF222" s="497" t="e">
        <f t="shared" si="5578"/>
        <v>#N/A</v>
      </c>
      <c r="IG222" s="498" t="e">
        <f t="shared" si="5579"/>
        <v>#N/A</v>
      </c>
      <c r="IH222" s="498">
        <f t="shared" si="5580"/>
        <v>0</v>
      </c>
      <c r="II222" s="498">
        <f t="shared" si="5581"/>
        <v>0</v>
      </c>
      <c r="IJ222" s="498" t="e">
        <f t="shared" si="5582"/>
        <v>#N/A</v>
      </c>
      <c r="IK222" s="504">
        <f t="shared" si="5583"/>
        <v>0</v>
      </c>
      <c r="IL222" s="500">
        <f t="shared" si="5584"/>
        <v>0</v>
      </c>
      <c r="IO222" s="665"/>
      <c r="IP222" s="672"/>
      <c r="IQ222" s="673"/>
      <c r="IR222" s="690"/>
      <c r="IS222" s="675"/>
      <c r="IT222" s="720"/>
      <c r="IU222" s="1326"/>
      <c r="IV222" s="497" t="e">
        <f t="shared" si="5585"/>
        <v>#N/A</v>
      </c>
      <c r="IW222" s="497" t="e">
        <f t="shared" si="5586"/>
        <v>#N/A</v>
      </c>
      <c r="IX222" s="498" t="e">
        <f t="shared" si="5587"/>
        <v>#N/A</v>
      </c>
      <c r="IY222" s="498">
        <f t="shared" si="5588"/>
        <v>0</v>
      </c>
      <c r="IZ222" s="498">
        <f t="shared" si="5589"/>
        <v>0</v>
      </c>
      <c r="JA222" s="498" t="e">
        <f t="shared" si="5590"/>
        <v>#N/A</v>
      </c>
      <c r="JB222" s="504">
        <f t="shared" si="5591"/>
        <v>0</v>
      </c>
      <c r="JC222" s="500">
        <f t="shared" si="5592"/>
        <v>0</v>
      </c>
      <c r="JF222" s="665"/>
      <c r="JG222" s="672"/>
      <c r="JH222" s="673"/>
      <c r="JI222" s="690"/>
      <c r="JJ222" s="675"/>
      <c r="JK222" s="720"/>
      <c r="JL222" s="1326"/>
      <c r="JM222" s="497" t="e">
        <f t="shared" si="5593"/>
        <v>#N/A</v>
      </c>
      <c r="JN222" s="497" t="e">
        <f t="shared" si="5594"/>
        <v>#N/A</v>
      </c>
      <c r="JO222" s="498" t="e">
        <f t="shared" si="5595"/>
        <v>#N/A</v>
      </c>
      <c r="JP222" s="498">
        <f t="shared" si="5596"/>
        <v>0</v>
      </c>
      <c r="JQ222" s="498">
        <f t="shared" si="5597"/>
        <v>0</v>
      </c>
      <c r="JR222" s="498" t="e">
        <f t="shared" si="5598"/>
        <v>#N/A</v>
      </c>
      <c r="JS222" s="504">
        <f t="shared" si="5599"/>
        <v>0</v>
      </c>
      <c r="JT222" s="500">
        <f t="shared" si="5600"/>
        <v>0</v>
      </c>
      <c r="JW222" s="665"/>
      <c r="JX222" s="672"/>
      <c r="JY222" s="673"/>
      <c r="JZ222" s="690"/>
      <c r="KA222" s="675"/>
      <c r="KB222" s="720"/>
      <c r="KC222" s="1326"/>
      <c r="KD222" s="497" t="e">
        <f t="shared" si="5601"/>
        <v>#N/A</v>
      </c>
      <c r="KE222" s="497" t="e">
        <f t="shared" si="5602"/>
        <v>#N/A</v>
      </c>
      <c r="KF222" s="498" t="e">
        <f t="shared" si="5603"/>
        <v>#N/A</v>
      </c>
      <c r="KG222" s="498">
        <f t="shared" si="5604"/>
        <v>0</v>
      </c>
      <c r="KH222" s="498">
        <f t="shared" si="5605"/>
        <v>0</v>
      </c>
      <c r="KI222" s="498" t="e">
        <f t="shared" si="5606"/>
        <v>#N/A</v>
      </c>
      <c r="KJ222" s="504">
        <f t="shared" si="5607"/>
        <v>0</v>
      </c>
      <c r="KK222" s="500">
        <f t="shared" si="5608"/>
        <v>0</v>
      </c>
      <c r="KN222" s="665"/>
      <c r="KO222" s="672"/>
      <c r="KP222" s="673"/>
      <c r="KQ222" s="690"/>
      <c r="KR222" s="675"/>
      <c r="KS222" s="720"/>
      <c r="KT222" s="1326"/>
      <c r="KU222" s="497" t="e">
        <f t="shared" si="5609"/>
        <v>#N/A</v>
      </c>
      <c r="KV222" s="497" t="e">
        <f t="shared" si="5610"/>
        <v>#N/A</v>
      </c>
      <c r="KW222" s="498" t="e">
        <f t="shared" si="5611"/>
        <v>#N/A</v>
      </c>
      <c r="KX222" s="498">
        <f t="shared" si="5612"/>
        <v>0</v>
      </c>
      <c r="KY222" s="498">
        <f t="shared" si="5613"/>
        <v>0</v>
      </c>
      <c r="KZ222" s="498" t="e">
        <f t="shared" si="5614"/>
        <v>#N/A</v>
      </c>
      <c r="LA222" s="504">
        <f t="shared" si="5615"/>
        <v>0</v>
      </c>
      <c r="LB222" s="500">
        <f t="shared" si="5616"/>
        <v>0</v>
      </c>
      <c r="LE222" s="665"/>
      <c r="LF222" s="672"/>
      <c r="LG222" s="673"/>
      <c r="LH222" s="690"/>
      <c r="LI222" s="675"/>
      <c r="LJ222" s="720"/>
      <c r="LK222" s="1326"/>
      <c r="LL222" s="497" t="e">
        <f t="shared" si="5617"/>
        <v>#N/A</v>
      </c>
      <c r="LM222" s="497" t="e">
        <f t="shared" si="5618"/>
        <v>#N/A</v>
      </c>
      <c r="LN222" s="498" t="e">
        <f t="shared" si="5619"/>
        <v>#N/A</v>
      </c>
      <c r="LO222" s="498">
        <f t="shared" si="5620"/>
        <v>0</v>
      </c>
      <c r="LP222" s="498">
        <f t="shared" si="5621"/>
        <v>0</v>
      </c>
      <c r="LQ222" s="498" t="e">
        <f t="shared" si="5622"/>
        <v>#N/A</v>
      </c>
      <c r="LR222" s="504">
        <f t="shared" si="5623"/>
        <v>0</v>
      </c>
      <c r="LS222" s="500">
        <f t="shared" si="5624"/>
        <v>0</v>
      </c>
      <c r="LV222" s="665"/>
      <c r="LW222" s="672"/>
      <c r="LX222" s="673"/>
      <c r="LY222" s="690"/>
      <c r="LZ222" s="675"/>
      <c r="MA222" s="720"/>
      <c r="MB222" s="1326"/>
      <c r="MC222" s="497" t="e">
        <f t="shared" si="5625"/>
        <v>#N/A</v>
      </c>
      <c r="MD222" s="497" t="e">
        <f t="shared" si="5626"/>
        <v>#N/A</v>
      </c>
      <c r="ME222" s="498" t="e">
        <f t="shared" si="5627"/>
        <v>#N/A</v>
      </c>
      <c r="MF222" s="498">
        <f t="shared" si="5628"/>
        <v>0</v>
      </c>
      <c r="MG222" s="498">
        <f t="shared" si="5629"/>
        <v>0</v>
      </c>
      <c r="MH222" s="498" t="e">
        <f t="shared" si="5630"/>
        <v>#N/A</v>
      </c>
      <c r="MI222" s="504">
        <f t="shared" si="5631"/>
        <v>0</v>
      </c>
      <c r="MJ222" s="500">
        <f t="shared" si="5632"/>
        <v>0</v>
      </c>
      <c r="MM222" s="665"/>
      <c r="MN222" s="672"/>
      <c r="MO222" s="673"/>
      <c r="MP222" s="690"/>
      <c r="MQ222" s="675"/>
      <c r="MR222" s="720"/>
      <c r="MS222" s="1326"/>
      <c r="MT222" s="497" t="e">
        <f t="shared" si="5633"/>
        <v>#N/A</v>
      </c>
      <c r="MU222" s="497" t="e">
        <f t="shared" si="5634"/>
        <v>#N/A</v>
      </c>
      <c r="MV222" s="498" t="e">
        <f t="shared" si="5635"/>
        <v>#N/A</v>
      </c>
      <c r="MW222" s="498">
        <f t="shared" si="5636"/>
        <v>0</v>
      </c>
      <c r="MX222" s="498">
        <f t="shared" si="5637"/>
        <v>0</v>
      </c>
      <c r="MY222" s="498" t="e">
        <f t="shared" si="5638"/>
        <v>#N/A</v>
      </c>
      <c r="MZ222" s="504">
        <f t="shared" si="5639"/>
        <v>0</v>
      </c>
      <c r="NA222" s="500">
        <f t="shared" si="5640"/>
        <v>0</v>
      </c>
      <c r="ND222" s="665"/>
      <c r="NE222" s="672"/>
      <c r="NF222" s="673"/>
      <c r="NG222" s="690"/>
      <c r="NH222" s="675"/>
      <c r="NI222" s="720"/>
      <c r="NJ222" s="1326"/>
      <c r="NK222" s="497" t="e">
        <f t="shared" si="5641"/>
        <v>#N/A</v>
      </c>
      <c r="NL222" s="497" t="e">
        <f t="shared" si="5642"/>
        <v>#N/A</v>
      </c>
      <c r="NM222" s="498" t="e">
        <f t="shared" si="5643"/>
        <v>#N/A</v>
      </c>
      <c r="NN222" s="498">
        <f t="shared" si="5644"/>
        <v>0</v>
      </c>
      <c r="NO222" s="498">
        <f t="shared" si="5645"/>
        <v>0</v>
      </c>
      <c r="NP222" s="498" t="e">
        <f t="shared" si="5646"/>
        <v>#N/A</v>
      </c>
      <c r="NQ222" s="504">
        <f t="shared" si="5647"/>
        <v>0</v>
      </c>
      <c r="NR222" s="500">
        <f t="shared" si="5648"/>
        <v>0</v>
      </c>
      <c r="NU222" s="665"/>
      <c r="NV222" s="672"/>
      <c r="NW222" s="673"/>
      <c r="NX222" s="690"/>
      <c r="NY222" s="675"/>
      <c r="NZ222" s="720"/>
      <c r="OA222" s="1326"/>
      <c r="OB222" s="497" t="e">
        <f t="shared" si="5649"/>
        <v>#N/A</v>
      </c>
      <c r="OC222" s="497" t="e">
        <f t="shared" si="5650"/>
        <v>#N/A</v>
      </c>
      <c r="OD222" s="498" t="e">
        <f t="shared" si="5651"/>
        <v>#N/A</v>
      </c>
      <c r="OE222" s="498">
        <f t="shared" si="5652"/>
        <v>0</v>
      </c>
      <c r="OF222" s="498">
        <f t="shared" si="5653"/>
        <v>0</v>
      </c>
      <c r="OG222" s="498" t="e">
        <f t="shared" si="5654"/>
        <v>#N/A</v>
      </c>
      <c r="OH222" s="504">
        <f t="shared" si="5655"/>
        <v>0</v>
      </c>
      <c r="OI222" s="500">
        <f t="shared" si="5656"/>
        <v>0</v>
      </c>
      <c r="OL222" s="665"/>
      <c r="OM222" s="672"/>
      <c r="ON222" s="673"/>
      <c r="OO222" s="690"/>
      <c r="OP222" s="675"/>
      <c r="OQ222" s="720"/>
      <c r="OR222" s="1326"/>
      <c r="OS222" s="497" t="e">
        <f t="shared" si="5657"/>
        <v>#N/A</v>
      </c>
      <c r="OT222" s="497" t="e">
        <f t="shared" si="5658"/>
        <v>#N/A</v>
      </c>
      <c r="OU222" s="498" t="e">
        <f t="shared" si="5659"/>
        <v>#N/A</v>
      </c>
      <c r="OV222" s="498">
        <f t="shared" si="5660"/>
        <v>0</v>
      </c>
      <c r="OW222" s="498">
        <f t="shared" si="5661"/>
        <v>0</v>
      </c>
      <c r="OX222" s="498" t="e">
        <f t="shared" si="5662"/>
        <v>#N/A</v>
      </c>
      <c r="OY222" s="504">
        <f t="shared" si="5663"/>
        <v>0</v>
      </c>
      <c r="OZ222" s="500">
        <f t="shared" si="5664"/>
        <v>0</v>
      </c>
      <c r="PC222" s="665"/>
      <c r="PD222" s="672"/>
      <c r="PE222" s="673"/>
      <c r="PF222" s="690"/>
      <c r="PG222" s="675"/>
      <c r="PH222" s="720"/>
      <c r="PI222" s="1326"/>
      <c r="PJ222" s="497" t="e">
        <f t="shared" si="5665"/>
        <v>#N/A</v>
      </c>
      <c r="PK222" s="497" t="e">
        <f t="shared" si="5666"/>
        <v>#N/A</v>
      </c>
      <c r="PL222" s="498" t="e">
        <f t="shared" si="5667"/>
        <v>#N/A</v>
      </c>
      <c r="PM222" s="498">
        <f t="shared" si="5668"/>
        <v>0</v>
      </c>
      <c r="PN222" s="498">
        <f t="shared" si="5669"/>
        <v>0</v>
      </c>
      <c r="PO222" s="498" t="e">
        <f t="shared" si="5670"/>
        <v>#N/A</v>
      </c>
      <c r="PP222" s="504">
        <f t="shared" si="5671"/>
        <v>0</v>
      </c>
      <c r="PQ222" s="500">
        <f t="shared" si="5672"/>
        <v>0</v>
      </c>
      <c r="PT222" s="665"/>
      <c r="PU222" s="672"/>
      <c r="PV222" s="673"/>
      <c r="PW222" s="690"/>
      <c r="PX222" s="675"/>
      <c r="PY222" s="720"/>
      <c r="PZ222" s="1326"/>
      <c r="QA222" s="497" t="e">
        <f t="shared" si="5673"/>
        <v>#N/A</v>
      </c>
      <c r="QB222" s="497" t="e">
        <f t="shared" si="5674"/>
        <v>#N/A</v>
      </c>
      <c r="QC222" s="498" t="e">
        <f t="shared" si="5675"/>
        <v>#N/A</v>
      </c>
      <c r="QD222" s="498">
        <f t="shared" si="5676"/>
        <v>0</v>
      </c>
      <c r="QE222" s="498">
        <f t="shared" si="5677"/>
        <v>0</v>
      </c>
      <c r="QF222" s="498" t="e">
        <f t="shared" si="5678"/>
        <v>#N/A</v>
      </c>
      <c r="QG222" s="504">
        <f t="shared" si="5679"/>
        <v>0</v>
      </c>
      <c r="QH222" s="500">
        <f t="shared" si="5680"/>
        <v>0</v>
      </c>
      <c r="QK222" s="665"/>
      <c r="QL222" s="672"/>
      <c r="QM222" s="673"/>
      <c r="QN222" s="690"/>
      <c r="QO222" s="675"/>
      <c r="QP222" s="720"/>
      <c r="QQ222" s="1326"/>
      <c r="QR222" s="497" t="e">
        <f t="shared" si="5681"/>
        <v>#N/A</v>
      </c>
      <c r="QS222" s="497" t="e">
        <f t="shared" si="5682"/>
        <v>#N/A</v>
      </c>
      <c r="QT222" s="498" t="e">
        <f t="shared" si="5683"/>
        <v>#N/A</v>
      </c>
      <c r="QU222" s="498">
        <f t="shared" si="5684"/>
        <v>0</v>
      </c>
      <c r="QV222" s="498">
        <f t="shared" si="5685"/>
        <v>0</v>
      </c>
      <c r="QW222" s="498" t="e">
        <f t="shared" si="5686"/>
        <v>#N/A</v>
      </c>
      <c r="QX222" s="504">
        <f t="shared" si="5687"/>
        <v>0</v>
      </c>
      <c r="QY222" s="500">
        <f t="shared" si="5688"/>
        <v>0</v>
      </c>
      <c r="RB222" s="381"/>
      <c r="RC222" s="382"/>
      <c r="RD222" s="383"/>
      <c r="RE222" s="384"/>
      <c r="RF222" s="385"/>
      <c r="RG222" s="386"/>
      <c r="RH222" s="386"/>
      <c r="RI222" s="497"/>
      <c r="RJ222" s="497"/>
      <c r="RK222" s="501"/>
      <c r="RL222" s="501"/>
      <c r="RM222" s="501"/>
      <c r="RN222" s="501"/>
      <c r="RO222" s="502"/>
      <c r="RP222" s="503"/>
      <c r="RS222" s="381"/>
      <c r="RT222" s="382"/>
      <c r="RU222" s="383"/>
      <c r="RV222" s="384"/>
      <c r="RW222" s="385"/>
      <c r="RX222" s="386"/>
      <c r="RY222" s="386"/>
      <c r="RZ222" s="497"/>
      <c r="SA222" s="497"/>
      <c r="SB222" s="501"/>
      <c r="SC222" s="501"/>
      <c r="SD222" s="501"/>
      <c r="SE222" s="501"/>
      <c r="SF222" s="502"/>
      <c r="SG222" s="503"/>
      <c r="SJ222" s="381"/>
      <c r="SK222" s="382"/>
      <c r="SL222" s="383"/>
      <c r="SM222" s="384"/>
      <c r="SN222" s="385"/>
      <c r="SO222" s="386"/>
      <c r="SP222" s="386"/>
      <c r="SQ222" s="497"/>
      <c r="SR222" s="497"/>
      <c r="SS222" s="501"/>
      <c r="ST222" s="501"/>
      <c r="SU222" s="501"/>
      <c r="SV222" s="501"/>
      <c r="SW222" s="502"/>
      <c r="SX222" s="503"/>
    </row>
    <row r="223" spans="2:518" ht="36" hidden="1" customHeight="1" thickTop="1" thickBot="1">
      <c r="B223" s="564"/>
      <c r="C223" s="565"/>
      <c r="D223" s="566"/>
      <c r="E223" s="567"/>
      <c r="F223" s="568"/>
      <c r="G223" s="569"/>
      <c r="H223" s="594"/>
      <c r="K223" s="564"/>
      <c r="L223" s="765"/>
      <c r="M223" s="566"/>
      <c r="N223" s="567"/>
      <c r="O223" s="770"/>
      <c r="P223" s="569"/>
      <c r="Q223" s="728">
        <f>SUM(P224:P224)</f>
        <v>0</v>
      </c>
      <c r="R223" s="497"/>
      <c r="S223" s="497"/>
      <c r="T223" s="501"/>
      <c r="U223" s="501"/>
      <c r="V223" s="501"/>
      <c r="W223" s="501"/>
      <c r="X223" s="502"/>
      <c r="Y223" s="503"/>
      <c r="Z223" s="486"/>
      <c r="AA223" s="486"/>
      <c r="AB223" s="564"/>
      <c r="AC223" s="765"/>
      <c r="AD223" s="566"/>
      <c r="AE223" s="567"/>
      <c r="AF223" s="770"/>
      <c r="AG223" s="569"/>
      <c r="AH223" s="728">
        <f>SUM(AG224:AG224)</f>
        <v>0</v>
      </c>
      <c r="AI223" s="497"/>
      <c r="AJ223" s="497"/>
      <c r="AK223" s="501"/>
      <c r="AL223" s="501"/>
      <c r="AM223" s="501"/>
      <c r="AN223" s="501"/>
      <c r="AO223" s="502"/>
      <c r="AP223" s="503"/>
      <c r="AQ223" s="486"/>
      <c r="AR223" s="486"/>
      <c r="AS223" s="564"/>
      <c r="AT223" s="765"/>
      <c r="AU223" s="566"/>
      <c r="AV223" s="567"/>
      <c r="AW223" s="770"/>
      <c r="AX223" s="569"/>
      <c r="AY223" s="728">
        <f>SUM(AX224:AX224)</f>
        <v>0</v>
      </c>
      <c r="AZ223" s="497"/>
      <c r="BA223" s="497"/>
      <c r="BB223" s="501"/>
      <c r="BC223" s="501"/>
      <c r="BD223" s="501"/>
      <c r="BE223" s="501"/>
      <c r="BF223" s="502"/>
      <c r="BG223" s="503"/>
      <c r="BJ223" s="564"/>
      <c r="BK223" s="765"/>
      <c r="BL223" s="566"/>
      <c r="BM223" s="567"/>
      <c r="BN223" s="770"/>
      <c r="BO223" s="569"/>
      <c r="BP223" s="728">
        <f>SUM(BO224:BO224)</f>
        <v>0</v>
      </c>
      <c r="BQ223" s="497"/>
      <c r="BR223" s="497"/>
      <c r="BS223" s="501"/>
      <c r="BT223" s="501"/>
      <c r="BU223" s="501"/>
      <c r="BV223" s="501"/>
      <c r="BW223" s="502"/>
      <c r="BX223" s="503"/>
      <c r="CA223" s="564"/>
      <c r="CB223" s="765"/>
      <c r="CC223" s="566"/>
      <c r="CD223" s="567"/>
      <c r="CE223" s="770"/>
      <c r="CF223" s="569"/>
      <c r="CG223" s="728">
        <f>SUM(CF224:CF224)</f>
        <v>0</v>
      </c>
      <c r="CH223" s="497"/>
      <c r="CI223" s="497"/>
      <c r="CJ223" s="501"/>
      <c r="CK223" s="501"/>
      <c r="CL223" s="501"/>
      <c r="CM223" s="501"/>
      <c r="CN223" s="502"/>
      <c r="CO223" s="503"/>
      <c r="CR223" s="564"/>
      <c r="CS223" s="765"/>
      <c r="CT223" s="566"/>
      <c r="CU223" s="567"/>
      <c r="CV223" s="770"/>
      <c r="CW223" s="569"/>
      <c r="CX223" s="728">
        <f>SUM(CW224:CW224)</f>
        <v>0</v>
      </c>
      <c r="CY223" s="497"/>
      <c r="CZ223" s="497"/>
      <c r="DA223" s="501"/>
      <c r="DB223" s="501"/>
      <c r="DC223" s="501"/>
      <c r="DD223" s="501"/>
      <c r="DE223" s="502"/>
      <c r="DF223" s="503"/>
      <c r="DI223" s="564"/>
      <c r="DJ223" s="765"/>
      <c r="DK223" s="566"/>
      <c r="DL223" s="567"/>
      <c r="DM223" s="770"/>
      <c r="DN223" s="569"/>
      <c r="DO223" s="728">
        <f>SUM(DN224:DN224)</f>
        <v>0</v>
      </c>
      <c r="DP223" s="497"/>
      <c r="DQ223" s="497"/>
      <c r="DR223" s="501"/>
      <c r="DS223" s="501"/>
      <c r="DT223" s="501"/>
      <c r="DU223" s="501"/>
      <c r="DV223" s="502"/>
      <c r="DW223" s="503"/>
      <c r="DZ223" s="564"/>
      <c r="EA223" s="765"/>
      <c r="EB223" s="566"/>
      <c r="EC223" s="567"/>
      <c r="ED223" s="770"/>
      <c r="EE223" s="569"/>
      <c r="EF223" s="728">
        <f>SUM(EE224:EE224)</f>
        <v>0</v>
      </c>
      <c r="EG223" s="497"/>
      <c r="EH223" s="497"/>
      <c r="EI223" s="501"/>
      <c r="EJ223" s="501"/>
      <c r="EK223" s="501"/>
      <c r="EL223" s="501"/>
      <c r="EM223" s="502"/>
      <c r="EN223" s="503"/>
      <c r="EQ223" s="652"/>
      <c r="ER223" s="653"/>
      <c r="ES223" s="654"/>
      <c r="ET223" s="655"/>
      <c r="EU223" s="656"/>
      <c r="EV223" s="709"/>
      <c r="EW223" s="728">
        <f>SUM(EV224:EV224)</f>
        <v>0</v>
      </c>
      <c r="EX223" s="497"/>
      <c r="EY223" s="497"/>
      <c r="EZ223" s="501"/>
      <c r="FA223" s="501"/>
      <c r="FB223" s="501"/>
      <c r="FC223" s="501"/>
      <c r="FD223" s="502"/>
      <c r="FE223" s="503"/>
      <c r="FH223" s="652"/>
      <c r="FI223" s="653"/>
      <c r="FJ223" s="654"/>
      <c r="FK223" s="655"/>
      <c r="FL223" s="656"/>
      <c r="FM223" s="709"/>
      <c r="FN223" s="728">
        <f>SUM(FM224:FM224)</f>
        <v>0</v>
      </c>
      <c r="FO223" s="497"/>
      <c r="FP223" s="497"/>
      <c r="FQ223" s="501"/>
      <c r="FR223" s="501"/>
      <c r="FS223" s="501"/>
      <c r="FT223" s="501"/>
      <c r="FU223" s="502"/>
      <c r="FV223" s="503"/>
      <c r="FY223" s="652"/>
      <c r="FZ223" s="653"/>
      <c r="GA223" s="654"/>
      <c r="GB223" s="655"/>
      <c r="GC223" s="656"/>
      <c r="GD223" s="709"/>
      <c r="GE223" s="728">
        <f>SUM(GD224:GD224)</f>
        <v>0</v>
      </c>
      <c r="GF223" s="497"/>
      <c r="GG223" s="497"/>
      <c r="GH223" s="501"/>
      <c r="GI223" s="501"/>
      <c r="GJ223" s="501"/>
      <c r="GK223" s="501"/>
      <c r="GL223" s="502"/>
      <c r="GM223" s="503"/>
      <c r="GP223" s="652"/>
      <c r="GQ223" s="653"/>
      <c r="GR223" s="654"/>
      <c r="GS223" s="655"/>
      <c r="GT223" s="656"/>
      <c r="GU223" s="709"/>
      <c r="GV223" s="728">
        <f>SUM(GU224:GU224)</f>
        <v>0</v>
      </c>
      <c r="GW223" s="497"/>
      <c r="GX223" s="497"/>
      <c r="GY223" s="501"/>
      <c r="GZ223" s="501"/>
      <c r="HA223" s="501"/>
      <c r="HB223" s="501"/>
      <c r="HC223" s="502"/>
      <c r="HD223" s="503"/>
      <c r="HG223" s="652"/>
      <c r="HH223" s="653"/>
      <c r="HI223" s="654"/>
      <c r="HJ223" s="655"/>
      <c r="HK223" s="656"/>
      <c r="HL223" s="709"/>
      <c r="HM223" s="728">
        <f>SUM(HL224:HL224)</f>
        <v>0</v>
      </c>
      <c r="HN223" s="497"/>
      <c r="HO223" s="497"/>
      <c r="HP223" s="501"/>
      <c r="HQ223" s="501"/>
      <c r="HR223" s="501"/>
      <c r="HS223" s="501"/>
      <c r="HT223" s="502"/>
      <c r="HU223" s="503"/>
      <c r="HX223" s="652"/>
      <c r="HY223" s="653"/>
      <c r="HZ223" s="654"/>
      <c r="IA223" s="655"/>
      <c r="IB223" s="656"/>
      <c r="IC223" s="709"/>
      <c r="ID223" s="728">
        <f>SUM(IC224:IC224)</f>
        <v>0</v>
      </c>
      <c r="IE223" s="497"/>
      <c r="IF223" s="497"/>
      <c r="IG223" s="501"/>
      <c r="IH223" s="501"/>
      <c r="II223" s="501"/>
      <c r="IJ223" s="501"/>
      <c r="IK223" s="502"/>
      <c r="IL223" s="503"/>
      <c r="IO223" s="652"/>
      <c r="IP223" s="653"/>
      <c r="IQ223" s="654"/>
      <c r="IR223" s="655"/>
      <c r="IS223" s="656"/>
      <c r="IT223" s="709"/>
      <c r="IU223" s="728">
        <f>SUM(IT224:IT224)</f>
        <v>0</v>
      </c>
      <c r="IV223" s="497"/>
      <c r="IW223" s="497"/>
      <c r="IX223" s="501"/>
      <c r="IY223" s="501"/>
      <c r="IZ223" s="501"/>
      <c r="JA223" s="501"/>
      <c r="JB223" s="502"/>
      <c r="JC223" s="503"/>
      <c r="JF223" s="652"/>
      <c r="JG223" s="653"/>
      <c r="JH223" s="654"/>
      <c r="JI223" s="655"/>
      <c r="JJ223" s="656"/>
      <c r="JK223" s="709"/>
      <c r="JL223" s="728">
        <f>SUM(JK224:JK224)</f>
        <v>0</v>
      </c>
      <c r="JM223" s="497"/>
      <c r="JN223" s="497"/>
      <c r="JO223" s="501"/>
      <c r="JP223" s="501"/>
      <c r="JQ223" s="501"/>
      <c r="JR223" s="501"/>
      <c r="JS223" s="502"/>
      <c r="JT223" s="503"/>
      <c r="JW223" s="652"/>
      <c r="JX223" s="653"/>
      <c r="JY223" s="654"/>
      <c r="JZ223" s="655"/>
      <c r="KA223" s="656"/>
      <c r="KB223" s="709"/>
      <c r="KC223" s="728">
        <f>SUM(KB224:KB224)</f>
        <v>0</v>
      </c>
      <c r="KD223" s="497"/>
      <c r="KE223" s="497"/>
      <c r="KF223" s="501"/>
      <c r="KG223" s="501"/>
      <c r="KH223" s="501"/>
      <c r="KI223" s="501"/>
      <c r="KJ223" s="502"/>
      <c r="KK223" s="503"/>
      <c r="KN223" s="652"/>
      <c r="KO223" s="653"/>
      <c r="KP223" s="654"/>
      <c r="KQ223" s="655"/>
      <c r="KR223" s="656"/>
      <c r="KS223" s="709"/>
      <c r="KT223" s="728">
        <f>SUM(KS224:KS224)</f>
        <v>0</v>
      </c>
      <c r="KU223" s="497"/>
      <c r="KV223" s="497"/>
      <c r="KW223" s="501"/>
      <c r="KX223" s="501"/>
      <c r="KY223" s="501"/>
      <c r="KZ223" s="501"/>
      <c r="LA223" s="502"/>
      <c r="LB223" s="503"/>
      <c r="LE223" s="652"/>
      <c r="LF223" s="653"/>
      <c r="LG223" s="654"/>
      <c r="LH223" s="655"/>
      <c r="LI223" s="656"/>
      <c r="LJ223" s="709"/>
      <c r="LK223" s="728">
        <f>SUM(LJ224:LJ224)</f>
        <v>0</v>
      </c>
      <c r="LL223" s="497"/>
      <c r="LM223" s="497"/>
      <c r="LN223" s="501"/>
      <c r="LO223" s="501"/>
      <c r="LP223" s="501"/>
      <c r="LQ223" s="501"/>
      <c r="LR223" s="502"/>
      <c r="LS223" s="503"/>
      <c r="LV223" s="652"/>
      <c r="LW223" s="653"/>
      <c r="LX223" s="654"/>
      <c r="LY223" s="655"/>
      <c r="LZ223" s="656"/>
      <c r="MA223" s="709"/>
      <c r="MB223" s="728">
        <f>SUM(MA224:MA224)</f>
        <v>0</v>
      </c>
      <c r="MC223" s="497"/>
      <c r="MD223" s="497"/>
      <c r="ME223" s="501"/>
      <c r="MF223" s="501"/>
      <c r="MG223" s="501"/>
      <c r="MH223" s="501"/>
      <c r="MI223" s="502"/>
      <c r="MJ223" s="503"/>
      <c r="MM223" s="652"/>
      <c r="MN223" s="653"/>
      <c r="MO223" s="654"/>
      <c r="MP223" s="655"/>
      <c r="MQ223" s="656"/>
      <c r="MR223" s="709"/>
      <c r="MS223" s="728">
        <f>SUM(MR224:MR224)</f>
        <v>0</v>
      </c>
      <c r="MT223" s="497"/>
      <c r="MU223" s="497"/>
      <c r="MV223" s="501"/>
      <c r="MW223" s="501"/>
      <c r="MX223" s="501"/>
      <c r="MY223" s="501"/>
      <c r="MZ223" s="502"/>
      <c r="NA223" s="503"/>
      <c r="ND223" s="652"/>
      <c r="NE223" s="653"/>
      <c r="NF223" s="654"/>
      <c r="NG223" s="655"/>
      <c r="NH223" s="656"/>
      <c r="NI223" s="709"/>
      <c r="NJ223" s="728">
        <f>SUM(NI224:NI224)</f>
        <v>0</v>
      </c>
      <c r="NK223" s="497"/>
      <c r="NL223" s="497"/>
      <c r="NM223" s="501"/>
      <c r="NN223" s="501"/>
      <c r="NO223" s="501"/>
      <c r="NP223" s="501"/>
      <c r="NQ223" s="502"/>
      <c r="NR223" s="503"/>
      <c r="NU223" s="652"/>
      <c r="NV223" s="653"/>
      <c r="NW223" s="654"/>
      <c r="NX223" s="655"/>
      <c r="NY223" s="656"/>
      <c r="NZ223" s="709"/>
      <c r="OA223" s="728">
        <f>SUM(NZ224:NZ224)</f>
        <v>0</v>
      </c>
      <c r="OB223" s="497"/>
      <c r="OC223" s="497"/>
      <c r="OD223" s="501"/>
      <c r="OE223" s="501"/>
      <c r="OF223" s="501"/>
      <c r="OG223" s="501"/>
      <c r="OH223" s="502"/>
      <c r="OI223" s="503"/>
      <c r="OL223" s="652"/>
      <c r="OM223" s="653"/>
      <c r="ON223" s="654"/>
      <c r="OO223" s="655"/>
      <c r="OP223" s="656"/>
      <c r="OQ223" s="709"/>
      <c r="OR223" s="728">
        <f>SUM(OQ224:OQ224)</f>
        <v>0</v>
      </c>
      <c r="OS223" s="497"/>
      <c r="OT223" s="497"/>
      <c r="OU223" s="501"/>
      <c r="OV223" s="501"/>
      <c r="OW223" s="501"/>
      <c r="OX223" s="501"/>
      <c r="OY223" s="502"/>
      <c r="OZ223" s="503"/>
      <c r="PC223" s="652"/>
      <c r="PD223" s="653"/>
      <c r="PE223" s="654"/>
      <c r="PF223" s="655"/>
      <c r="PG223" s="656"/>
      <c r="PH223" s="709"/>
      <c r="PI223" s="728">
        <f>SUM(PH224:PH224)</f>
        <v>0</v>
      </c>
      <c r="PJ223" s="497"/>
      <c r="PK223" s="497"/>
      <c r="PL223" s="501"/>
      <c r="PM223" s="501"/>
      <c r="PN223" s="501"/>
      <c r="PO223" s="501"/>
      <c r="PP223" s="502"/>
      <c r="PQ223" s="503"/>
      <c r="PT223" s="652"/>
      <c r="PU223" s="653"/>
      <c r="PV223" s="654"/>
      <c r="PW223" s="655"/>
      <c r="PX223" s="656"/>
      <c r="PY223" s="709"/>
      <c r="PZ223" s="728">
        <f>SUM(PY224:PY224)</f>
        <v>0</v>
      </c>
      <c r="QA223" s="497"/>
      <c r="QB223" s="497"/>
      <c r="QC223" s="501"/>
      <c r="QD223" s="501"/>
      <c r="QE223" s="501"/>
      <c r="QF223" s="501"/>
      <c r="QG223" s="502"/>
      <c r="QH223" s="503"/>
      <c r="QK223" s="652"/>
      <c r="QL223" s="653"/>
      <c r="QM223" s="654"/>
      <c r="QN223" s="655"/>
      <c r="QO223" s="656"/>
      <c r="QP223" s="709"/>
      <c r="QQ223" s="728">
        <f>SUM(QP224:QP224)</f>
        <v>0</v>
      </c>
      <c r="QR223" s="497"/>
      <c r="QS223" s="497"/>
      <c r="QT223" s="501"/>
      <c r="QU223" s="501"/>
      <c r="QV223" s="501"/>
      <c r="QW223" s="501"/>
      <c r="QX223" s="502"/>
      <c r="QY223" s="503"/>
      <c r="RB223" s="381"/>
      <c r="RC223" s="382"/>
      <c r="RD223" s="383"/>
      <c r="RE223" s="384"/>
      <c r="RF223" s="385"/>
      <c r="RG223" s="386"/>
      <c r="RH223" s="386"/>
      <c r="RI223" s="497"/>
      <c r="RJ223" s="497"/>
      <c r="RK223" s="501"/>
      <c r="RL223" s="501"/>
      <c r="RM223" s="501"/>
      <c r="RN223" s="501"/>
      <c r="RO223" s="502"/>
      <c r="RP223" s="503"/>
      <c r="RS223" s="381"/>
      <c r="RT223" s="382"/>
      <c r="RU223" s="383"/>
      <c r="RV223" s="384"/>
      <c r="RW223" s="385"/>
      <c r="RX223" s="386"/>
      <c r="RY223" s="386"/>
      <c r="RZ223" s="497"/>
      <c r="SA223" s="497"/>
      <c r="SB223" s="501"/>
      <c r="SC223" s="501"/>
      <c r="SD223" s="501"/>
      <c r="SE223" s="501"/>
      <c r="SF223" s="502"/>
      <c r="SG223" s="503"/>
      <c r="SJ223" s="381"/>
      <c r="SK223" s="382"/>
      <c r="SL223" s="383"/>
      <c r="SM223" s="384"/>
      <c r="SN223" s="385"/>
      <c r="SO223" s="386"/>
      <c r="SP223" s="386"/>
      <c r="SQ223" s="497"/>
      <c r="SR223" s="497"/>
      <c r="SS223" s="501"/>
      <c r="ST223" s="501"/>
      <c r="SU223" s="501"/>
      <c r="SV223" s="501"/>
      <c r="SW223" s="502"/>
      <c r="SX223" s="503"/>
    </row>
    <row r="224" spans="2:518" ht="46.5" hidden="1" customHeight="1" thickTop="1" thickBot="1">
      <c r="B224" s="577"/>
      <c r="C224" s="578"/>
      <c r="D224" s="579"/>
      <c r="E224" s="580"/>
      <c r="F224" s="581"/>
      <c r="G224" s="585"/>
      <c r="H224" s="595"/>
      <c r="K224" s="577"/>
      <c r="L224" s="767"/>
      <c r="M224" s="579"/>
      <c r="N224" s="580"/>
      <c r="O224" s="768"/>
      <c r="P224" s="585"/>
      <c r="Q224" s="729">
        <f>Q223/$P$545</f>
        <v>0</v>
      </c>
      <c r="R224" s="497"/>
      <c r="S224" s="497"/>
      <c r="T224" s="498"/>
      <c r="U224" s="498"/>
      <c r="V224" s="498"/>
      <c r="W224" s="498"/>
      <c r="X224" s="504"/>
      <c r="Y224" s="500"/>
      <c r="Z224" s="486"/>
      <c r="AA224" s="486"/>
      <c r="AB224" s="577"/>
      <c r="AC224" s="767"/>
      <c r="AD224" s="579"/>
      <c r="AE224" s="580"/>
      <c r="AF224" s="768"/>
      <c r="AG224" s="585"/>
      <c r="AH224" s="789">
        <f>AH223/$P$545</f>
        <v>0</v>
      </c>
      <c r="AI224" s="497"/>
      <c r="AJ224" s="497"/>
      <c r="AK224" s="498"/>
      <c r="AL224" s="498"/>
      <c r="AM224" s="498"/>
      <c r="AN224" s="498"/>
      <c r="AO224" s="504"/>
      <c r="AP224" s="500"/>
      <c r="AQ224" s="486"/>
      <c r="AR224" s="486"/>
      <c r="AS224" s="577"/>
      <c r="AT224" s="767"/>
      <c r="AU224" s="579"/>
      <c r="AV224" s="580"/>
      <c r="AW224" s="768"/>
      <c r="AX224" s="585"/>
      <c r="AY224" s="789">
        <f>AY223/$P$545</f>
        <v>0</v>
      </c>
      <c r="AZ224" s="497"/>
      <c r="BA224" s="497"/>
      <c r="BB224" s="498"/>
      <c r="BC224" s="498"/>
      <c r="BD224" s="498"/>
      <c r="BE224" s="498"/>
      <c r="BF224" s="504"/>
      <c r="BG224" s="500"/>
      <c r="BJ224" s="577"/>
      <c r="BK224" s="767"/>
      <c r="BL224" s="579"/>
      <c r="BM224" s="580"/>
      <c r="BN224" s="768"/>
      <c r="BO224" s="585"/>
      <c r="BP224" s="789">
        <f>BP223/$P$545</f>
        <v>0</v>
      </c>
      <c r="BQ224" s="497"/>
      <c r="BR224" s="497"/>
      <c r="BS224" s="498"/>
      <c r="BT224" s="498"/>
      <c r="BU224" s="498"/>
      <c r="BV224" s="498"/>
      <c r="BW224" s="504"/>
      <c r="BX224" s="500"/>
      <c r="CA224" s="577"/>
      <c r="CB224" s="767"/>
      <c r="CC224" s="579"/>
      <c r="CD224" s="580"/>
      <c r="CE224" s="768"/>
      <c r="CF224" s="585"/>
      <c r="CG224" s="789">
        <f>CG223/$P$545</f>
        <v>0</v>
      </c>
      <c r="CH224" s="497"/>
      <c r="CI224" s="497"/>
      <c r="CJ224" s="498"/>
      <c r="CK224" s="498"/>
      <c r="CL224" s="498"/>
      <c r="CM224" s="498"/>
      <c r="CN224" s="504"/>
      <c r="CO224" s="500"/>
      <c r="CR224" s="577"/>
      <c r="CS224" s="767"/>
      <c r="CT224" s="579"/>
      <c r="CU224" s="580"/>
      <c r="CV224" s="768"/>
      <c r="CW224" s="585"/>
      <c r="CX224" s="789">
        <f>CX223/$P$545</f>
        <v>0</v>
      </c>
      <c r="CY224" s="497"/>
      <c r="CZ224" s="497"/>
      <c r="DA224" s="498"/>
      <c r="DB224" s="498"/>
      <c r="DC224" s="498"/>
      <c r="DD224" s="498"/>
      <c r="DE224" s="504"/>
      <c r="DF224" s="500"/>
      <c r="DI224" s="577"/>
      <c r="DJ224" s="767"/>
      <c r="DK224" s="579"/>
      <c r="DL224" s="580"/>
      <c r="DM224" s="768"/>
      <c r="DN224" s="585"/>
      <c r="DO224" s="789">
        <f>DO223/$P$545</f>
        <v>0</v>
      </c>
      <c r="DP224" s="497"/>
      <c r="DQ224" s="497"/>
      <c r="DR224" s="498"/>
      <c r="DS224" s="498"/>
      <c r="DT224" s="498"/>
      <c r="DU224" s="498"/>
      <c r="DV224" s="504"/>
      <c r="DW224" s="500"/>
      <c r="DZ224" s="577"/>
      <c r="EA224" s="767"/>
      <c r="EB224" s="579"/>
      <c r="EC224" s="580"/>
      <c r="ED224" s="768"/>
      <c r="EE224" s="585"/>
      <c r="EF224" s="789">
        <f>EF223/$P$545</f>
        <v>0</v>
      </c>
      <c r="EG224" s="497"/>
      <c r="EH224" s="497"/>
      <c r="EI224" s="498"/>
      <c r="EJ224" s="498"/>
      <c r="EK224" s="498"/>
      <c r="EL224" s="498"/>
      <c r="EM224" s="504"/>
      <c r="EN224" s="500"/>
      <c r="EQ224" s="665"/>
      <c r="ER224" s="666"/>
      <c r="ES224" s="667"/>
      <c r="ET224" s="668"/>
      <c r="EU224" s="669"/>
      <c r="EV224" s="720"/>
      <c r="EW224" s="729">
        <f>EW223/$P$545</f>
        <v>0</v>
      </c>
      <c r="EX224" s="497" t="e">
        <f t="shared" ref="EX224" si="5689">IF(EXACT(VLOOKUP(EQ224,OFERTA_0,2,FALSE),ER224),1,0)</f>
        <v>#N/A</v>
      </c>
      <c r="EY224" s="497" t="e">
        <f t="shared" ref="EY224" si="5690">IF(EXACT(VLOOKUP(EQ224,OFERTA_0,3,FALSE),ES224),1,0)</f>
        <v>#N/A</v>
      </c>
      <c r="EZ224" s="498" t="e">
        <f t="shared" ref="EZ224" si="5691">IF(EXACT(VLOOKUP(EQ224,OFERTA_0,4,FALSE),ET224),1,0)</f>
        <v>#N/A</v>
      </c>
      <c r="FA224" s="498">
        <f t="shared" ref="FA224" si="5692">IF(EU224=0,0,1)</f>
        <v>0</v>
      </c>
      <c r="FB224" s="498">
        <f t="shared" ref="FB224" si="5693">IF(EV224=0,0,1)</f>
        <v>0</v>
      </c>
      <c r="FC224" s="498" t="e">
        <f t="shared" ref="FC224" si="5694">PRODUCT(EX224:FB224)</f>
        <v>#N/A</v>
      </c>
      <c r="FD224" s="504">
        <f t="shared" ref="FD224" si="5695">ROUND(EV224,0)</f>
        <v>0</v>
      </c>
      <c r="FE224" s="500">
        <f t="shared" ref="FE224" si="5696">EV224-FD224</f>
        <v>0</v>
      </c>
      <c r="FH224" s="665"/>
      <c r="FI224" s="666"/>
      <c r="FJ224" s="667"/>
      <c r="FK224" s="668"/>
      <c r="FL224" s="669"/>
      <c r="FM224" s="720"/>
      <c r="FN224" s="729">
        <f>FN223/$P$545</f>
        <v>0</v>
      </c>
      <c r="FO224" s="497" t="e">
        <f t="shared" ref="FO224" si="5697">IF(EXACT(VLOOKUP(FH224,OFERTA_0,2,FALSE),FI224),1,0)</f>
        <v>#N/A</v>
      </c>
      <c r="FP224" s="497" t="e">
        <f t="shared" ref="FP224" si="5698">IF(EXACT(VLOOKUP(FH224,OFERTA_0,3,FALSE),FJ224),1,0)</f>
        <v>#N/A</v>
      </c>
      <c r="FQ224" s="498" t="e">
        <f t="shared" ref="FQ224" si="5699">IF(EXACT(VLOOKUP(FH224,OFERTA_0,4,FALSE),FK224),1,0)</f>
        <v>#N/A</v>
      </c>
      <c r="FR224" s="498">
        <f t="shared" ref="FR224" si="5700">IF(FL224=0,0,1)</f>
        <v>0</v>
      </c>
      <c r="FS224" s="498">
        <f t="shared" ref="FS224" si="5701">IF(FM224=0,0,1)</f>
        <v>0</v>
      </c>
      <c r="FT224" s="498" t="e">
        <f t="shared" ref="FT224" si="5702">PRODUCT(FO224:FS224)</f>
        <v>#N/A</v>
      </c>
      <c r="FU224" s="504">
        <f t="shared" ref="FU224" si="5703">ROUND(FM224,0)</f>
        <v>0</v>
      </c>
      <c r="FV224" s="500">
        <f t="shared" ref="FV224" si="5704">FM224-FU224</f>
        <v>0</v>
      </c>
      <c r="FY224" s="665"/>
      <c r="FZ224" s="666"/>
      <c r="GA224" s="667"/>
      <c r="GB224" s="668"/>
      <c r="GC224" s="669"/>
      <c r="GD224" s="720"/>
      <c r="GE224" s="729">
        <f>GE223/$P$545</f>
        <v>0</v>
      </c>
      <c r="GF224" s="497" t="e">
        <f t="shared" ref="GF224" si="5705">IF(EXACT(VLOOKUP(FY224,OFERTA_0,2,FALSE),FZ224),1,0)</f>
        <v>#N/A</v>
      </c>
      <c r="GG224" s="497" t="e">
        <f t="shared" ref="GG224" si="5706">IF(EXACT(VLOOKUP(FY224,OFERTA_0,3,FALSE),GA224),1,0)</f>
        <v>#N/A</v>
      </c>
      <c r="GH224" s="498" t="e">
        <f t="shared" ref="GH224" si="5707">IF(EXACT(VLOOKUP(FY224,OFERTA_0,4,FALSE),GB224),1,0)</f>
        <v>#N/A</v>
      </c>
      <c r="GI224" s="498">
        <f t="shared" ref="GI224" si="5708">IF(GC224=0,0,1)</f>
        <v>0</v>
      </c>
      <c r="GJ224" s="498">
        <f t="shared" ref="GJ224" si="5709">IF(GD224=0,0,1)</f>
        <v>0</v>
      </c>
      <c r="GK224" s="498" t="e">
        <f t="shared" ref="GK224" si="5710">PRODUCT(GF224:GJ224)</f>
        <v>#N/A</v>
      </c>
      <c r="GL224" s="504">
        <f t="shared" ref="GL224" si="5711">ROUND(GD224,0)</f>
        <v>0</v>
      </c>
      <c r="GM224" s="500">
        <f t="shared" ref="GM224" si="5712">GD224-GL224</f>
        <v>0</v>
      </c>
      <c r="GP224" s="665"/>
      <c r="GQ224" s="666"/>
      <c r="GR224" s="667"/>
      <c r="GS224" s="668"/>
      <c r="GT224" s="669"/>
      <c r="GU224" s="720"/>
      <c r="GV224" s="729">
        <f>GV223/$P$545</f>
        <v>0</v>
      </c>
      <c r="GW224" s="497" t="e">
        <f t="shared" ref="GW224" si="5713">IF(EXACT(VLOOKUP(GP224,OFERTA_0,2,FALSE),GQ224),1,0)</f>
        <v>#N/A</v>
      </c>
      <c r="GX224" s="497" t="e">
        <f t="shared" ref="GX224" si="5714">IF(EXACT(VLOOKUP(GP224,OFERTA_0,3,FALSE),GR224),1,0)</f>
        <v>#N/A</v>
      </c>
      <c r="GY224" s="498" t="e">
        <f t="shared" ref="GY224" si="5715">IF(EXACT(VLOOKUP(GP224,OFERTA_0,4,FALSE),GS224),1,0)</f>
        <v>#N/A</v>
      </c>
      <c r="GZ224" s="498">
        <f t="shared" ref="GZ224" si="5716">IF(GT224=0,0,1)</f>
        <v>0</v>
      </c>
      <c r="HA224" s="498">
        <f t="shared" ref="HA224" si="5717">IF(GU224=0,0,1)</f>
        <v>0</v>
      </c>
      <c r="HB224" s="498" t="e">
        <f t="shared" ref="HB224" si="5718">PRODUCT(GW224:HA224)</f>
        <v>#N/A</v>
      </c>
      <c r="HC224" s="504">
        <f t="shared" ref="HC224" si="5719">ROUND(GU224,0)</f>
        <v>0</v>
      </c>
      <c r="HD224" s="500">
        <f t="shared" ref="HD224" si="5720">GU224-HC224</f>
        <v>0</v>
      </c>
      <c r="HG224" s="665"/>
      <c r="HH224" s="666"/>
      <c r="HI224" s="667"/>
      <c r="HJ224" s="668"/>
      <c r="HK224" s="669"/>
      <c r="HL224" s="720"/>
      <c r="HM224" s="729">
        <f>HM223/$P$545</f>
        <v>0</v>
      </c>
      <c r="HN224" s="497" t="e">
        <f t="shared" ref="HN224" si="5721">IF(EXACT(VLOOKUP(HG224,OFERTA_0,2,FALSE),HH224),1,0)</f>
        <v>#N/A</v>
      </c>
      <c r="HO224" s="497" t="e">
        <f t="shared" ref="HO224" si="5722">IF(EXACT(VLOOKUP(HG224,OFERTA_0,3,FALSE),HI224),1,0)</f>
        <v>#N/A</v>
      </c>
      <c r="HP224" s="498" t="e">
        <f t="shared" ref="HP224" si="5723">IF(EXACT(VLOOKUP(HG224,OFERTA_0,4,FALSE),HJ224),1,0)</f>
        <v>#N/A</v>
      </c>
      <c r="HQ224" s="498">
        <f t="shared" ref="HQ224" si="5724">IF(HK224=0,0,1)</f>
        <v>0</v>
      </c>
      <c r="HR224" s="498">
        <f t="shared" ref="HR224" si="5725">IF(HL224=0,0,1)</f>
        <v>0</v>
      </c>
      <c r="HS224" s="498" t="e">
        <f t="shared" ref="HS224" si="5726">PRODUCT(HN224:HR224)</f>
        <v>#N/A</v>
      </c>
      <c r="HT224" s="504">
        <f t="shared" ref="HT224" si="5727">ROUND(HL224,0)</f>
        <v>0</v>
      </c>
      <c r="HU224" s="500">
        <f t="shared" ref="HU224" si="5728">HL224-HT224</f>
        <v>0</v>
      </c>
      <c r="HX224" s="665"/>
      <c r="HY224" s="666"/>
      <c r="HZ224" s="667"/>
      <c r="IA224" s="668"/>
      <c r="IB224" s="669"/>
      <c r="IC224" s="720"/>
      <c r="ID224" s="729">
        <f>ID223/$P$545</f>
        <v>0</v>
      </c>
      <c r="IE224" s="497" t="e">
        <f t="shared" ref="IE224" si="5729">IF(EXACT(VLOOKUP(HX224,OFERTA_0,2,FALSE),HY224),1,0)</f>
        <v>#N/A</v>
      </c>
      <c r="IF224" s="497" t="e">
        <f t="shared" ref="IF224" si="5730">IF(EXACT(VLOOKUP(HX224,OFERTA_0,3,FALSE),HZ224),1,0)</f>
        <v>#N/A</v>
      </c>
      <c r="IG224" s="498" t="e">
        <f t="shared" ref="IG224" si="5731">IF(EXACT(VLOOKUP(HX224,OFERTA_0,4,FALSE),IA224),1,0)</f>
        <v>#N/A</v>
      </c>
      <c r="IH224" s="498">
        <f t="shared" ref="IH224" si="5732">IF(IB224=0,0,1)</f>
        <v>0</v>
      </c>
      <c r="II224" s="498">
        <f t="shared" ref="II224" si="5733">IF(IC224=0,0,1)</f>
        <v>0</v>
      </c>
      <c r="IJ224" s="498" t="e">
        <f t="shared" ref="IJ224" si="5734">PRODUCT(IE224:II224)</f>
        <v>#N/A</v>
      </c>
      <c r="IK224" s="504">
        <f t="shared" ref="IK224" si="5735">ROUND(IC224,0)</f>
        <v>0</v>
      </c>
      <c r="IL224" s="500">
        <f t="shared" ref="IL224" si="5736">IC224-IK224</f>
        <v>0</v>
      </c>
      <c r="IO224" s="665"/>
      <c r="IP224" s="666"/>
      <c r="IQ224" s="667"/>
      <c r="IR224" s="668"/>
      <c r="IS224" s="669"/>
      <c r="IT224" s="720"/>
      <c r="IU224" s="729">
        <f>IU223/$P$545</f>
        <v>0</v>
      </c>
      <c r="IV224" s="497" t="e">
        <f t="shared" ref="IV224" si="5737">IF(EXACT(VLOOKUP(IO224,OFERTA_0,2,FALSE),IP224),1,0)</f>
        <v>#N/A</v>
      </c>
      <c r="IW224" s="497" t="e">
        <f t="shared" ref="IW224" si="5738">IF(EXACT(VLOOKUP(IO224,OFERTA_0,3,FALSE),IQ224),1,0)</f>
        <v>#N/A</v>
      </c>
      <c r="IX224" s="498" t="e">
        <f t="shared" ref="IX224" si="5739">IF(EXACT(VLOOKUP(IO224,OFERTA_0,4,FALSE),IR224),1,0)</f>
        <v>#N/A</v>
      </c>
      <c r="IY224" s="498">
        <f t="shared" ref="IY224" si="5740">IF(IS224=0,0,1)</f>
        <v>0</v>
      </c>
      <c r="IZ224" s="498">
        <f t="shared" ref="IZ224" si="5741">IF(IT224=0,0,1)</f>
        <v>0</v>
      </c>
      <c r="JA224" s="498" t="e">
        <f t="shared" ref="JA224" si="5742">PRODUCT(IV224:IZ224)</f>
        <v>#N/A</v>
      </c>
      <c r="JB224" s="504">
        <f t="shared" ref="JB224" si="5743">ROUND(IT224,0)</f>
        <v>0</v>
      </c>
      <c r="JC224" s="500">
        <f t="shared" ref="JC224" si="5744">IT224-JB224</f>
        <v>0</v>
      </c>
      <c r="JF224" s="665"/>
      <c r="JG224" s="666"/>
      <c r="JH224" s="667"/>
      <c r="JI224" s="668"/>
      <c r="JJ224" s="669"/>
      <c r="JK224" s="720"/>
      <c r="JL224" s="729">
        <f>JL223/$P$545</f>
        <v>0</v>
      </c>
      <c r="JM224" s="497" t="e">
        <f t="shared" ref="JM224" si="5745">IF(EXACT(VLOOKUP(JF224,OFERTA_0,2,FALSE),JG224),1,0)</f>
        <v>#N/A</v>
      </c>
      <c r="JN224" s="497" t="e">
        <f t="shared" ref="JN224" si="5746">IF(EXACT(VLOOKUP(JF224,OFERTA_0,3,FALSE),JH224),1,0)</f>
        <v>#N/A</v>
      </c>
      <c r="JO224" s="498" t="e">
        <f t="shared" ref="JO224" si="5747">IF(EXACT(VLOOKUP(JF224,OFERTA_0,4,FALSE),JI224),1,0)</f>
        <v>#N/A</v>
      </c>
      <c r="JP224" s="498">
        <f t="shared" ref="JP224" si="5748">IF(JJ224=0,0,1)</f>
        <v>0</v>
      </c>
      <c r="JQ224" s="498">
        <f t="shared" ref="JQ224" si="5749">IF(JK224=0,0,1)</f>
        <v>0</v>
      </c>
      <c r="JR224" s="498" t="e">
        <f t="shared" ref="JR224" si="5750">PRODUCT(JM224:JQ224)</f>
        <v>#N/A</v>
      </c>
      <c r="JS224" s="504">
        <f t="shared" ref="JS224" si="5751">ROUND(JK224,0)</f>
        <v>0</v>
      </c>
      <c r="JT224" s="500">
        <f t="shared" ref="JT224" si="5752">JK224-JS224</f>
        <v>0</v>
      </c>
      <c r="JW224" s="665"/>
      <c r="JX224" s="666"/>
      <c r="JY224" s="667"/>
      <c r="JZ224" s="668"/>
      <c r="KA224" s="669"/>
      <c r="KB224" s="720"/>
      <c r="KC224" s="729">
        <f>KC223/$P$545</f>
        <v>0</v>
      </c>
      <c r="KD224" s="497" t="e">
        <f t="shared" ref="KD224" si="5753">IF(EXACT(VLOOKUP(JW224,OFERTA_0,2,FALSE),JX224),1,0)</f>
        <v>#N/A</v>
      </c>
      <c r="KE224" s="497" t="e">
        <f t="shared" ref="KE224" si="5754">IF(EXACT(VLOOKUP(JW224,OFERTA_0,3,FALSE),JY224),1,0)</f>
        <v>#N/A</v>
      </c>
      <c r="KF224" s="498" t="e">
        <f t="shared" ref="KF224" si="5755">IF(EXACT(VLOOKUP(JW224,OFERTA_0,4,FALSE),JZ224),1,0)</f>
        <v>#N/A</v>
      </c>
      <c r="KG224" s="498">
        <f t="shared" ref="KG224" si="5756">IF(KA224=0,0,1)</f>
        <v>0</v>
      </c>
      <c r="KH224" s="498">
        <f t="shared" ref="KH224" si="5757">IF(KB224=0,0,1)</f>
        <v>0</v>
      </c>
      <c r="KI224" s="498" t="e">
        <f t="shared" ref="KI224" si="5758">PRODUCT(KD224:KH224)</f>
        <v>#N/A</v>
      </c>
      <c r="KJ224" s="504">
        <f t="shared" ref="KJ224" si="5759">ROUND(KB224,0)</f>
        <v>0</v>
      </c>
      <c r="KK224" s="500">
        <f t="shared" ref="KK224" si="5760">KB224-KJ224</f>
        <v>0</v>
      </c>
      <c r="KN224" s="665"/>
      <c r="KO224" s="666"/>
      <c r="KP224" s="667"/>
      <c r="KQ224" s="668"/>
      <c r="KR224" s="669"/>
      <c r="KS224" s="720"/>
      <c r="KT224" s="729">
        <f>KT223/$P$545</f>
        <v>0</v>
      </c>
      <c r="KU224" s="497" t="e">
        <f t="shared" ref="KU224" si="5761">IF(EXACT(VLOOKUP(KN224,OFERTA_0,2,FALSE),KO224),1,0)</f>
        <v>#N/A</v>
      </c>
      <c r="KV224" s="497" t="e">
        <f t="shared" ref="KV224" si="5762">IF(EXACT(VLOOKUP(KN224,OFERTA_0,3,FALSE),KP224),1,0)</f>
        <v>#N/A</v>
      </c>
      <c r="KW224" s="498" t="e">
        <f t="shared" ref="KW224" si="5763">IF(EXACT(VLOOKUP(KN224,OFERTA_0,4,FALSE),KQ224),1,0)</f>
        <v>#N/A</v>
      </c>
      <c r="KX224" s="498">
        <f t="shared" ref="KX224" si="5764">IF(KR224=0,0,1)</f>
        <v>0</v>
      </c>
      <c r="KY224" s="498">
        <f t="shared" ref="KY224" si="5765">IF(KS224=0,0,1)</f>
        <v>0</v>
      </c>
      <c r="KZ224" s="498" t="e">
        <f t="shared" ref="KZ224" si="5766">PRODUCT(KU224:KY224)</f>
        <v>#N/A</v>
      </c>
      <c r="LA224" s="504">
        <f t="shared" ref="LA224" si="5767">ROUND(KS224,0)</f>
        <v>0</v>
      </c>
      <c r="LB224" s="500">
        <f t="shared" ref="LB224" si="5768">KS224-LA224</f>
        <v>0</v>
      </c>
      <c r="LE224" s="665"/>
      <c r="LF224" s="666"/>
      <c r="LG224" s="667"/>
      <c r="LH224" s="668"/>
      <c r="LI224" s="669"/>
      <c r="LJ224" s="720"/>
      <c r="LK224" s="729">
        <f>LK223/$P$545</f>
        <v>0</v>
      </c>
      <c r="LL224" s="497" t="e">
        <f t="shared" ref="LL224" si="5769">IF(EXACT(VLOOKUP(LE224,OFERTA_0,2,FALSE),LF224),1,0)</f>
        <v>#N/A</v>
      </c>
      <c r="LM224" s="497" t="e">
        <f t="shared" ref="LM224" si="5770">IF(EXACT(VLOOKUP(LE224,OFERTA_0,3,FALSE),LG224),1,0)</f>
        <v>#N/A</v>
      </c>
      <c r="LN224" s="498" t="e">
        <f t="shared" ref="LN224" si="5771">IF(EXACT(VLOOKUP(LE224,OFERTA_0,4,FALSE),LH224),1,0)</f>
        <v>#N/A</v>
      </c>
      <c r="LO224" s="498">
        <f t="shared" ref="LO224" si="5772">IF(LI224=0,0,1)</f>
        <v>0</v>
      </c>
      <c r="LP224" s="498">
        <f t="shared" ref="LP224" si="5773">IF(LJ224=0,0,1)</f>
        <v>0</v>
      </c>
      <c r="LQ224" s="498" t="e">
        <f t="shared" ref="LQ224" si="5774">PRODUCT(LL224:LP224)</f>
        <v>#N/A</v>
      </c>
      <c r="LR224" s="504">
        <f t="shared" ref="LR224" si="5775">ROUND(LJ224,0)</f>
        <v>0</v>
      </c>
      <c r="LS224" s="500">
        <f t="shared" ref="LS224" si="5776">LJ224-LR224</f>
        <v>0</v>
      </c>
      <c r="LV224" s="665"/>
      <c r="LW224" s="666"/>
      <c r="LX224" s="667"/>
      <c r="LY224" s="668"/>
      <c r="LZ224" s="669"/>
      <c r="MA224" s="720"/>
      <c r="MB224" s="729">
        <f>MB223/$P$545</f>
        <v>0</v>
      </c>
      <c r="MC224" s="497" t="e">
        <f t="shared" ref="MC224" si="5777">IF(EXACT(VLOOKUP(LV224,OFERTA_0,2,FALSE),LW224),1,0)</f>
        <v>#N/A</v>
      </c>
      <c r="MD224" s="497" t="e">
        <f t="shared" ref="MD224" si="5778">IF(EXACT(VLOOKUP(LV224,OFERTA_0,3,FALSE),LX224),1,0)</f>
        <v>#N/A</v>
      </c>
      <c r="ME224" s="498" t="e">
        <f t="shared" ref="ME224" si="5779">IF(EXACT(VLOOKUP(LV224,OFERTA_0,4,FALSE),LY224),1,0)</f>
        <v>#N/A</v>
      </c>
      <c r="MF224" s="498">
        <f t="shared" ref="MF224" si="5780">IF(LZ224=0,0,1)</f>
        <v>0</v>
      </c>
      <c r="MG224" s="498">
        <f t="shared" ref="MG224" si="5781">IF(MA224=0,0,1)</f>
        <v>0</v>
      </c>
      <c r="MH224" s="498" t="e">
        <f t="shared" ref="MH224" si="5782">PRODUCT(MC224:MG224)</f>
        <v>#N/A</v>
      </c>
      <c r="MI224" s="504">
        <f t="shared" ref="MI224" si="5783">ROUND(MA224,0)</f>
        <v>0</v>
      </c>
      <c r="MJ224" s="500">
        <f t="shared" ref="MJ224" si="5784">MA224-MI224</f>
        <v>0</v>
      </c>
      <c r="MM224" s="665"/>
      <c r="MN224" s="666"/>
      <c r="MO224" s="667"/>
      <c r="MP224" s="668"/>
      <c r="MQ224" s="669"/>
      <c r="MR224" s="720"/>
      <c r="MS224" s="729">
        <f>MS223/$P$545</f>
        <v>0</v>
      </c>
      <c r="MT224" s="497" t="e">
        <f t="shared" ref="MT224" si="5785">IF(EXACT(VLOOKUP(MM224,OFERTA_0,2,FALSE),MN224),1,0)</f>
        <v>#N/A</v>
      </c>
      <c r="MU224" s="497" t="e">
        <f t="shared" ref="MU224" si="5786">IF(EXACT(VLOOKUP(MM224,OFERTA_0,3,FALSE),MO224),1,0)</f>
        <v>#N/A</v>
      </c>
      <c r="MV224" s="498" t="e">
        <f t="shared" ref="MV224" si="5787">IF(EXACT(VLOOKUP(MM224,OFERTA_0,4,FALSE),MP224),1,0)</f>
        <v>#N/A</v>
      </c>
      <c r="MW224" s="498">
        <f t="shared" ref="MW224" si="5788">IF(MQ224=0,0,1)</f>
        <v>0</v>
      </c>
      <c r="MX224" s="498">
        <f t="shared" ref="MX224" si="5789">IF(MR224=0,0,1)</f>
        <v>0</v>
      </c>
      <c r="MY224" s="498" t="e">
        <f t="shared" ref="MY224" si="5790">PRODUCT(MT224:MX224)</f>
        <v>#N/A</v>
      </c>
      <c r="MZ224" s="504">
        <f t="shared" ref="MZ224" si="5791">ROUND(MR224,0)</f>
        <v>0</v>
      </c>
      <c r="NA224" s="500">
        <f t="shared" ref="NA224" si="5792">MR224-MZ224</f>
        <v>0</v>
      </c>
      <c r="ND224" s="665"/>
      <c r="NE224" s="666"/>
      <c r="NF224" s="667"/>
      <c r="NG224" s="668"/>
      <c r="NH224" s="669"/>
      <c r="NI224" s="720"/>
      <c r="NJ224" s="729">
        <f>NJ223/$P$545</f>
        <v>0</v>
      </c>
      <c r="NK224" s="497" t="e">
        <f t="shared" ref="NK224" si="5793">IF(EXACT(VLOOKUP(ND224,OFERTA_0,2,FALSE),NE224),1,0)</f>
        <v>#N/A</v>
      </c>
      <c r="NL224" s="497" t="e">
        <f t="shared" ref="NL224" si="5794">IF(EXACT(VLOOKUP(ND224,OFERTA_0,3,FALSE),NF224),1,0)</f>
        <v>#N/A</v>
      </c>
      <c r="NM224" s="498" t="e">
        <f t="shared" ref="NM224" si="5795">IF(EXACT(VLOOKUP(ND224,OFERTA_0,4,FALSE),NG224),1,0)</f>
        <v>#N/A</v>
      </c>
      <c r="NN224" s="498">
        <f t="shared" ref="NN224" si="5796">IF(NH224=0,0,1)</f>
        <v>0</v>
      </c>
      <c r="NO224" s="498">
        <f t="shared" ref="NO224" si="5797">IF(NI224=0,0,1)</f>
        <v>0</v>
      </c>
      <c r="NP224" s="498" t="e">
        <f t="shared" ref="NP224" si="5798">PRODUCT(NK224:NO224)</f>
        <v>#N/A</v>
      </c>
      <c r="NQ224" s="504">
        <f t="shared" ref="NQ224" si="5799">ROUND(NI224,0)</f>
        <v>0</v>
      </c>
      <c r="NR224" s="500">
        <f t="shared" ref="NR224" si="5800">NI224-NQ224</f>
        <v>0</v>
      </c>
      <c r="NU224" s="665"/>
      <c r="NV224" s="666"/>
      <c r="NW224" s="667"/>
      <c r="NX224" s="668"/>
      <c r="NY224" s="669"/>
      <c r="NZ224" s="720"/>
      <c r="OA224" s="729">
        <f>OA223/$P$545</f>
        <v>0</v>
      </c>
      <c r="OB224" s="497" t="e">
        <f t="shared" ref="OB224" si="5801">IF(EXACT(VLOOKUP(NU224,OFERTA_0,2,FALSE),NV224),1,0)</f>
        <v>#N/A</v>
      </c>
      <c r="OC224" s="497" t="e">
        <f t="shared" ref="OC224" si="5802">IF(EXACT(VLOOKUP(NU224,OFERTA_0,3,FALSE),NW224),1,0)</f>
        <v>#N/A</v>
      </c>
      <c r="OD224" s="498" t="e">
        <f t="shared" ref="OD224" si="5803">IF(EXACT(VLOOKUP(NU224,OFERTA_0,4,FALSE),NX224),1,0)</f>
        <v>#N/A</v>
      </c>
      <c r="OE224" s="498">
        <f t="shared" ref="OE224" si="5804">IF(NY224=0,0,1)</f>
        <v>0</v>
      </c>
      <c r="OF224" s="498">
        <f t="shared" ref="OF224" si="5805">IF(NZ224=0,0,1)</f>
        <v>0</v>
      </c>
      <c r="OG224" s="498" t="e">
        <f t="shared" ref="OG224" si="5806">PRODUCT(OB224:OF224)</f>
        <v>#N/A</v>
      </c>
      <c r="OH224" s="504">
        <f t="shared" ref="OH224" si="5807">ROUND(NZ224,0)</f>
        <v>0</v>
      </c>
      <c r="OI224" s="500">
        <f t="shared" ref="OI224" si="5808">NZ224-OH224</f>
        <v>0</v>
      </c>
      <c r="OL224" s="665"/>
      <c r="OM224" s="666"/>
      <c r="ON224" s="667"/>
      <c r="OO224" s="668"/>
      <c r="OP224" s="669"/>
      <c r="OQ224" s="720"/>
      <c r="OR224" s="729">
        <f>OR223/$P$545</f>
        <v>0</v>
      </c>
      <c r="OS224" s="497" t="e">
        <f t="shared" ref="OS224" si="5809">IF(EXACT(VLOOKUP(OL224,OFERTA_0,2,FALSE),OM224),1,0)</f>
        <v>#N/A</v>
      </c>
      <c r="OT224" s="497" t="e">
        <f t="shared" ref="OT224" si="5810">IF(EXACT(VLOOKUP(OL224,OFERTA_0,3,FALSE),ON224),1,0)</f>
        <v>#N/A</v>
      </c>
      <c r="OU224" s="498" t="e">
        <f t="shared" ref="OU224" si="5811">IF(EXACT(VLOOKUP(OL224,OFERTA_0,4,FALSE),OO224),1,0)</f>
        <v>#N/A</v>
      </c>
      <c r="OV224" s="498">
        <f t="shared" ref="OV224" si="5812">IF(OP224=0,0,1)</f>
        <v>0</v>
      </c>
      <c r="OW224" s="498">
        <f t="shared" ref="OW224" si="5813">IF(OQ224=0,0,1)</f>
        <v>0</v>
      </c>
      <c r="OX224" s="498" t="e">
        <f t="shared" ref="OX224" si="5814">PRODUCT(OS224:OW224)</f>
        <v>#N/A</v>
      </c>
      <c r="OY224" s="504">
        <f t="shared" ref="OY224" si="5815">ROUND(OQ224,0)</f>
        <v>0</v>
      </c>
      <c r="OZ224" s="500">
        <f t="shared" ref="OZ224" si="5816">OQ224-OY224</f>
        <v>0</v>
      </c>
      <c r="PC224" s="665"/>
      <c r="PD224" s="666"/>
      <c r="PE224" s="667"/>
      <c r="PF224" s="668"/>
      <c r="PG224" s="669"/>
      <c r="PH224" s="720"/>
      <c r="PI224" s="729">
        <f>PI223/$P$545</f>
        <v>0</v>
      </c>
      <c r="PJ224" s="497" t="e">
        <f t="shared" ref="PJ224" si="5817">IF(EXACT(VLOOKUP(PC224,OFERTA_0,2,FALSE),PD224),1,0)</f>
        <v>#N/A</v>
      </c>
      <c r="PK224" s="497" t="e">
        <f t="shared" ref="PK224" si="5818">IF(EXACT(VLOOKUP(PC224,OFERTA_0,3,FALSE),PE224),1,0)</f>
        <v>#N/A</v>
      </c>
      <c r="PL224" s="498" t="e">
        <f t="shared" ref="PL224" si="5819">IF(EXACT(VLOOKUP(PC224,OFERTA_0,4,FALSE),PF224),1,0)</f>
        <v>#N/A</v>
      </c>
      <c r="PM224" s="498">
        <f t="shared" ref="PM224" si="5820">IF(PG224=0,0,1)</f>
        <v>0</v>
      </c>
      <c r="PN224" s="498">
        <f t="shared" ref="PN224" si="5821">IF(PH224=0,0,1)</f>
        <v>0</v>
      </c>
      <c r="PO224" s="498" t="e">
        <f t="shared" ref="PO224" si="5822">PRODUCT(PJ224:PN224)</f>
        <v>#N/A</v>
      </c>
      <c r="PP224" s="504">
        <f t="shared" ref="PP224" si="5823">ROUND(PH224,0)</f>
        <v>0</v>
      </c>
      <c r="PQ224" s="500">
        <f t="shared" ref="PQ224" si="5824">PH224-PP224</f>
        <v>0</v>
      </c>
      <c r="PT224" s="665"/>
      <c r="PU224" s="666"/>
      <c r="PV224" s="667"/>
      <c r="PW224" s="668"/>
      <c r="PX224" s="669"/>
      <c r="PY224" s="720"/>
      <c r="PZ224" s="729">
        <f>PZ223/$P$545</f>
        <v>0</v>
      </c>
      <c r="QA224" s="497" t="e">
        <f t="shared" ref="QA224" si="5825">IF(EXACT(VLOOKUP(PT224,OFERTA_0,2,FALSE),PU224),1,0)</f>
        <v>#N/A</v>
      </c>
      <c r="QB224" s="497" t="e">
        <f t="shared" ref="QB224" si="5826">IF(EXACT(VLOOKUP(PT224,OFERTA_0,3,FALSE),PV224),1,0)</f>
        <v>#N/A</v>
      </c>
      <c r="QC224" s="498" t="e">
        <f t="shared" ref="QC224" si="5827">IF(EXACT(VLOOKUP(PT224,OFERTA_0,4,FALSE),PW224),1,0)</f>
        <v>#N/A</v>
      </c>
      <c r="QD224" s="498">
        <f t="shared" ref="QD224" si="5828">IF(PX224=0,0,1)</f>
        <v>0</v>
      </c>
      <c r="QE224" s="498">
        <f t="shared" ref="QE224" si="5829">IF(PY224=0,0,1)</f>
        <v>0</v>
      </c>
      <c r="QF224" s="498" t="e">
        <f t="shared" ref="QF224" si="5830">PRODUCT(QA224:QE224)</f>
        <v>#N/A</v>
      </c>
      <c r="QG224" s="504">
        <f t="shared" ref="QG224" si="5831">ROUND(PY224,0)</f>
        <v>0</v>
      </c>
      <c r="QH224" s="500">
        <f t="shared" ref="QH224" si="5832">PY224-QG224</f>
        <v>0</v>
      </c>
      <c r="QK224" s="665"/>
      <c r="QL224" s="666"/>
      <c r="QM224" s="667"/>
      <c r="QN224" s="668"/>
      <c r="QO224" s="669"/>
      <c r="QP224" s="720"/>
      <c r="QQ224" s="729">
        <f>QQ223/$P$545</f>
        <v>0</v>
      </c>
      <c r="QR224" s="497" t="e">
        <f t="shared" ref="QR224" si="5833">IF(EXACT(VLOOKUP(QK224,OFERTA_0,2,FALSE),QL224),1,0)</f>
        <v>#N/A</v>
      </c>
      <c r="QS224" s="497" t="e">
        <f t="shared" ref="QS224" si="5834">IF(EXACT(VLOOKUP(QK224,OFERTA_0,3,FALSE),QM224),1,0)</f>
        <v>#N/A</v>
      </c>
      <c r="QT224" s="498" t="e">
        <f t="shared" ref="QT224" si="5835">IF(EXACT(VLOOKUP(QK224,OFERTA_0,4,FALSE),QN224),1,0)</f>
        <v>#N/A</v>
      </c>
      <c r="QU224" s="498">
        <f t="shared" ref="QU224" si="5836">IF(QO224=0,0,1)</f>
        <v>0</v>
      </c>
      <c r="QV224" s="498">
        <f t="shared" ref="QV224" si="5837">IF(QP224=0,0,1)</f>
        <v>0</v>
      </c>
      <c r="QW224" s="498" t="e">
        <f t="shared" ref="QW224" si="5838">PRODUCT(QR224:QV224)</f>
        <v>#N/A</v>
      </c>
      <c r="QX224" s="504">
        <f t="shared" ref="QX224" si="5839">ROUND(QP224,0)</f>
        <v>0</v>
      </c>
      <c r="QY224" s="500">
        <f t="shared" ref="QY224" si="5840">QP224-QX224</f>
        <v>0</v>
      </c>
      <c r="RB224" s="381"/>
      <c r="RC224" s="382"/>
      <c r="RD224" s="383"/>
      <c r="RE224" s="384"/>
      <c r="RF224" s="385"/>
      <c r="RG224" s="386"/>
      <c r="RH224" s="386"/>
      <c r="RI224" s="497"/>
      <c r="RJ224" s="497"/>
      <c r="RK224" s="501"/>
      <c r="RL224" s="501"/>
      <c r="RM224" s="501"/>
      <c r="RN224" s="501"/>
      <c r="RO224" s="502"/>
      <c r="RP224" s="503"/>
      <c r="RS224" s="381"/>
      <c r="RT224" s="382"/>
      <c r="RU224" s="383"/>
      <c r="RV224" s="384"/>
      <c r="RW224" s="385"/>
      <c r="RX224" s="386"/>
      <c r="RY224" s="386"/>
      <c r="RZ224" s="497"/>
      <c r="SA224" s="497"/>
      <c r="SB224" s="501"/>
      <c r="SC224" s="501"/>
      <c r="SD224" s="501"/>
      <c r="SE224" s="501"/>
      <c r="SF224" s="502"/>
      <c r="SG224" s="503"/>
      <c r="SJ224" s="381"/>
      <c r="SK224" s="382"/>
      <c r="SL224" s="383"/>
      <c r="SM224" s="384"/>
      <c r="SN224" s="385"/>
      <c r="SO224" s="386"/>
      <c r="SP224" s="386"/>
      <c r="SQ224" s="497"/>
      <c r="SR224" s="497"/>
      <c r="SS224" s="501"/>
      <c r="ST224" s="501"/>
      <c r="SU224" s="501"/>
      <c r="SV224" s="501"/>
      <c r="SW224" s="502"/>
      <c r="SX224" s="503"/>
    </row>
    <row r="225" spans="2:518" ht="33.75" hidden="1" customHeight="1" thickTop="1" thickBot="1">
      <c r="B225" s="564"/>
      <c r="C225" s="565"/>
      <c r="D225" s="566"/>
      <c r="E225" s="567"/>
      <c r="F225" s="568"/>
      <c r="G225" s="569"/>
      <c r="H225" s="594"/>
      <c r="K225" s="564"/>
      <c r="L225" s="765"/>
      <c r="M225" s="566"/>
      <c r="N225" s="567"/>
      <c r="O225" s="770"/>
      <c r="P225" s="569"/>
      <c r="Q225" s="728">
        <f>SUM(P226:P234)</f>
        <v>0</v>
      </c>
      <c r="R225" s="497"/>
      <c r="S225" s="497"/>
      <c r="T225" s="501"/>
      <c r="U225" s="501"/>
      <c r="V225" s="501"/>
      <c r="W225" s="501"/>
      <c r="X225" s="502"/>
      <c r="Y225" s="503"/>
      <c r="Z225" s="486"/>
      <c r="AA225" s="486"/>
      <c r="AB225" s="564"/>
      <c r="AC225" s="765"/>
      <c r="AD225" s="566"/>
      <c r="AE225" s="567"/>
      <c r="AF225" s="770"/>
      <c r="AG225" s="569"/>
      <c r="AH225" s="728">
        <f>SUM(AG226:AG234)</f>
        <v>0</v>
      </c>
      <c r="AI225" s="497"/>
      <c r="AJ225" s="497"/>
      <c r="AK225" s="501"/>
      <c r="AL225" s="501"/>
      <c r="AM225" s="501"/>
      <c r="AN225" s="501"/>
      <c r="AO225" s="502"/>
      <c r="AP225" s="503"/>
      <c r="AQ225" s="486"/>
      <c r="AR225" s="486"/>
      <c r="AS225" s="564"/>
      <c r="AT225" s="765"/>
      <c r="AU225" s="566"/>
      <c r="AV225" s="567"/>
      <c r="AW225" s="770"/>
      <c r="AX225" s="569"/>
      <c r="AY225" s="728">
        <f>SUM(AX226:AX234)</f>
        <v>0</v>
      </c>
      <c r="AZ225" s="497"/>
      <c r="BA225" s="497"/>
      <c r="BB225" s="501"/>
      <c r="BC225" s="501"/>
      <c r="BD225" s="501"/>
      <c r="BE225" s="501"/>
      <c r="BF225" s="502"/>
      <c r="BG225" s="503"/>
      <c r="BJ225" s="564"/>
      <c r="BK225" s="765"/>
      <c r="BL225" s="566"/>
      <c r="BM225" s="567"/>
      <c r="BN225" s="770"/>
      <c r="BO225" s="569"/>
      <c r="BP225" s="728">
        <f>SUM(BO226:BO234)</f>
        <v>0</v>
      </c>
      <c r="BQ225" s="497"/>
      <c r="BR225" s="497"/>
      <c r="BS225" s="501"/>
      <c r="BT225" s="501"/>
      <c r="BU225" s="501"/>
      <c r="BV225" s="501"/>
      <c r="BW225" s="502"/>
      <c r="BX225" s="503"/>
      <c r="CA225" s="564"/>
      <c r="CB225" s="765"/>
      <c r="CC225" s="566"/>
      <c r="CD225" s="567"/>
      <c r="CE225" s="770"/>
      <c r="CF225" s="569"/>
      <c r="CG225" s="728">
        <f>SUM(CF226:CF234)</f>
        <v>0</v>
      </c>
      <c r="CH225" s="497"/>
      <c r="CI225" s="497"/>
      <c r="CJ225" s="501"/>
      <c r="CK225" s="501"/>
      <c r="CL225" s="501"/>
      <c r="CM225" s="501"/>
      <c r="CN225" s="502"/>
      <c r="CO225" s="503"/>
      <c r="CR225" s="564"/>
      <c r="CS225" s="765"/>
      <c r="CT225" s="566"/>
      <c r="CU225" s="567"/>
      <c r="CV225" s="770"/>
      <c r="CW225" s="569"/>
      <c r="CX225" s="728">
        <f>SUM(CW226:CW234)</f>
        <v>0</v>
      </c>
      <c r="CY225" s="497"/>
      <c r="CZ225" s="497"/>
      <c r="DA225" s="501"/>
      <c r="DB225" s="501"/>
      <c r="DC225" s="501"/>
      <c r="DD225" s="501"/>
      <c r="DE225" s="502"/>
      <c r="DF225" s="503"/>
      <c r="DI225" s="564"/>
      <c r="DJ225" s="765"/>
      <c r="DK225" s="566"/>
      <c r="DL225" s="567"/>
      <c r="DM225" s="770"/>
      <c r="DN225" s="569"/>
      <c r="DO225" s="728">
        <f>SUM(DN226:DN234)</f>
        <v>0</v>
      </c>
      <c r="DP225" s="497"/>
      <c r="DQ225" s="497"/>
      <c r="DR225" s="501"/>
      <c r="DS225" s="501"/>
      <c r="DT225" s="501"/>
      <c r="DU225" s="501"/>
      <c r="DV225" s="502"/>
      <c r="DW225" s="503"/>
      <c r="DZ225" s="564"/>
      <c r="EA225" s="765"/>
      <c r="EB225" s="566"/>
      <c r="EC225" s="567"/>
      <c r="ED225" s="770"/>
      <c r="EE225" s="569"/>
      <c r="EF225" s="728">
        <f>SUM(EE226:EE234)</f>
        <v>0</v>
      </c>
      <c r="EG225" s="497"/>
      <c r="EH225" s="497"/>
      <c r="EI225" s="501"/>
      <c r="EJ225" s="501"/>
      <c r="EK225" s="501"/>
      <c r="EL225" s="501"/>
      <c r="EM225" s="502"/>
      <c r="EN225" s="503"/>
      <c r="EQ225" s="652"/>
      <c r="ER225" s="653"/>
      <c r="ES225" s="654"/>
      <c r="ET225" s="655"/>
      <c r="EU225" s="656"/>
      <c r="EV225" s="709"/>
      <c r="EW225" s="728">
        <f>SUM(EV226:EV234)</f>
        <v>0</v>
      </c>
      <c r="EX225" s="497"/>
      <c r="EY225" s="497"/>
      <c r="EZ225" s="501"/>
      <c r="FA225" s="501"/>
      <c r="FB225" s="501"/>
      <c r="FC225" s="501"/>
      <c r="FD225" s="502"/>
      <c r="FE225" s="503"/>
      <c r="FH225" s="652"/>
      <c r="FI225" s="653"/>
      <c r="FJ225" s="654"/>
      <c r="FK225" s="655"/>
      <c r="FL225" s="656"/>
      <c r="FM225" s="709"/>
      <c r="FN225" s="728">
        <f>SUM(FM226:FM234)</f>
        <v>0</v>
      </c>
      <c r="FO225" s="497"/>
      <c r="FP225" s="497"/>
      <c r="FQ225" s="501"/>
      <c r="FR225" s="501"/>
      <c r="FS225" s="501"/>
      <c r="FT225" s="501"/>
      <c r="FU225" s="502"/>
      <c r="FV225" s="503"/>
      <c r="FY225" s="652"/>
      <c r="FZ225" s="653"/>
      <c r="GA225" s="654"/>
      <c r="GB225" s="655"/>
      <c r="GC225" s="656"/>
      <c r="GD225" s="709"/>
      <c r="GE225" s="728">
        <f>SUM(GD226:GD234)</f>
        <v>0</v>
      </c>
      <c r="GF225" s="497"/>
      <c r="GG225" s="497"/>
      <c r="GH225" s="501"/>
      <c r="GI225" s="501"/>
      <c r="GJ225" s="501"/>
      <c r="GK225" s="501"/>
      <c r="GL225" s="502"/>
      <c r="GM225" s="503"/>
      <c r="GP225" s="652"/>
      <c r="GQ225" s="653"/>
      <c r="GR225" s="654"/>
      <c r="GS225" s="655"/>
      <c r="GT225" s="656"/>
      <c r="GU225" s="709"/>
      <c r="GV225" s="728">
        <f>SUM(GU226:GU234)</f>
        <v>0</v>
      </c>
      <c r="GW225" s="497"/>
      <c r="GX225" s="497"/>
      <c r="GY225" s="501"/>
      <c r="GZ225" s="501"/>
      <c r="HA225" s="501"/>
      <c r="HB225" s="501"/>
      <c r="HC225" s="502"/>
      <c r="HD225" s="503"/>
      <c r="HG225" s="652"/>
      <c r="HH225" s="653"/>
      <c r="HI225" s="654"/>
      <c r="HJ225" s="655"/>
      <c r="HK225" s="656"/>
      <c r="HL225" s="709"/>
      <c r="HM225" s="728">
        <f>SUM(HL226:HL234)</f>
        <v>0</v>
      </c>
      <c r="HN225" s="497"/>
      <c r="HO225" s="497"/>
      <c r="HP225" s="501"/>
      <c r="HQ225" s="501"/>
      <c r="HR225" s="501"/>
      <c r="HS225" s="501"/>
      <c r="HT225" s="502"/>
      <c r="HU225" s="503"/>
      <c r="HX225" s="652"/>
      <c r="HY225" s="653"/>
      <c r="HZ225" s="654"/>
      <c r="IA225" s="655"/>
      <c r="IB225" s="656"/>
      <c r="IC225" s="709"/>
      <c r="ID225" s="728">
        <f>SUM(IC226:IC234)</f>
        <v>0</v>
      </c>
      <c r="IE225" s="497"/>
      <c r="IF225" s="497"/>
      <c r="IG225" s="501"/>
      <c r="IH225" s="501"/>
      <c r="II225" s="501"/>
      <c r="IJ225" s="501"/>
      <c r="IK225" s="502"/>
      <c r="IL225" s="503"/>
      <c r="IO225" s="652"/>
      <c r="IP225" s="653"/>
      <c r="IQ225" s="654"/>
      <c r="IR225" s="655"/>
      <c r="IS225" s="656"/>
      <c r="IT225" s="709"/>
      <c r="IU225" s="728">
        <f>SUM(IT226:IT234)</f>
        <v>0</v>
      </c>
      <c r="IV225" s="497"/>
      <c r="IW225" s="497"/>
      <c r="IX225" s="501"/>
      <c r="IY225" s="501"/>
      <c r="IZ225" s="501"/>
      <c r="JA225" s="501"/>
      <c r="JB225" s="502"/>
      <c r="JC225" s="503"/>
      <c r="JF225" s="652"/>
      <c r="JG225" s="653"/>
      <c r="JH225" s="654"/>
      <c r="JI225" s="655"/>
      <c r="JJ225" s="656"/>
      <c r="JK225" s="709"/>
      <c r="JL225" s="728">
        <f>SUM(JK226:JK234)</f>
        <v>0</v>
      </c>
      <c r="JM225" s="497"/>
      <c r="JN225" s="497"/>
      <c r="JO225" s="501"/>
      <c r="JP225" s="501"/>
      <c r="JQ225" s="501"/>
      <c r="JR225" s="501"/>
      <c r="JS225" s="502"/>
      <c r="JT225" s="503"/>
      <c r="JW225" s="652"/>
      <c r="JX225" s="653"/>
      <c r="JY225" s="654"/>
      <c r="JZ225" s="655"/>
      <c r="KA225" s="656"/>
      <c r="KB225" s="709"/>
      <c r="KC225" s="728">
        <f>SUM(KB226:KB234)</f>
        <v>0</v>
      </c>
      <c r="KD225" s="497"/>
      <c r="KE225" s="497"/>
      <c r="KF225" s="501"/>
      <c r="KG225" s="501"/>
      <c r="KH225" s="501"/>
      <c r="KI225" s="501"/>
      <c r="KJ225" s="502"/>
      <c r="KK225" s="503"/>
      <c r="KN225" s="652"/>
      <c r="KO225" s="653"/>
      <c r="KP225" s="654"/>
      <c r="KQ225" s="655"/>
      <c r="KR225" s="656"/>
      <c r="KS225" s="709"/>
      <c r="KT225" s="728">
        <f>SUM(KS226:KS234)</f>
        <v>0</v>
      </c>
      <c r="KU225" s="497"/>
      <c r="KV225" s="497"/>
      <c r="KW225" s="501"/>
      <c r="KX225" s="501"/>
      <c r="KY225" s="501"/>
      <c r="KZ225" s="501"/>
      <c r="LA225" s="502"/>
      <c r="LB225" s="503"/>
      <c r="LE225" s="652"/>
      <c r="LF225" s="653"/>
      <c r="LG225" s="654"/>
      <c r="LH225" s="655"/>
      <c r="LI225" s="656"/>
      <c r="LJ225" s="709"/>
      <c r="LK225" s="728">
        <f>SUM(LJ226:LJ234)</f>
        <v>0</v>
      </c>
      <c r="LL225" s="497"/>
      <c r="LM225" s="497"/>
      <c r="LN225" s="501"/>
      <c r="LO225" s="501"/>
      <c r="LP225" s="501"/>
      <c r="LQ225" s="501"/>
      <c r="LR225" s="502"/>
      <c r="LS225" s="503"/>
      <c r="LV225" s="652"/>
      <c r="LW225" s="653"/>
      <c r="LX225" s="654"/>
      <c r="LY225" s="655"/>
      <c r="LZ225" s="656"/>
      <c r="MA225" s="709"/>
      <c r="MB225" s="728">
        <f>SUM(MA226:MA234)</f>
        <v>0</v>
      </c>
      <c r="MC225" s="497"/>
      <c r="MD225" s="497"/>
      <c r="ME225" s="501"/>
      <c r="MF225" s="501"/>
      <c r="MG225" s="501"/>
      <c r="MH225" s="501"/>
      <c r="MI225" s="502"/>
      <c r="MJ225" s="503"/>
      <c r="MM225" s="652"/>
      <c r="MN225" s="653"/>
      <c r="MO225" s="654"/>
      <c r="MP225" s="655"/>
      <c r="MQ225" s="656"/>
      <c r="MR225" s="709"/>
      <c r="MS225" s="728">
        <f>SUM(MR226:MR234)</f>
        <v>0</v>
      </c>
      <c r="MT225" s="497"/>
      <c r="MU225" s="497"/>
      <c r="MV225" s="501"/>
      <c r="MW225" s="501"/>
      <c r="MX225" s="501"/>
      <c r="MY225" s="501"/>
      <c r="MZ225" s="502"/>
      <c r="NA225" s="503"/>
      <c r="ND225" s="652"/>
      <c r="NE225" s="653"/>
      <c r="NF225" s="654"/>
      <c r="NG225" s="655"/>
      <c r="NH225" s="656"/>
      <c r="NI225" s="709"/>
      <c r="NJ225" s="728">
        <f>SUM(NI226:NI234)</f>
        <v>0</v>
      </c>
      <c r="NK225" s="497"/>
      <c r="NL225" s="497"/>
      <c r="NM225" s="501"/>
      <c r="NN225" s="501"/>
      <c r="NO225" s="501"/>
      <c r="NP225" s="501"/>
      <c r="NQ225" s="502"/>
      <c r="NR225" s="503"/>
      <c r="NU225" s="652"/>
      <c r="NV225" s="653"/>
      <c r="NW225" s="654"/>
      <c r="NX225" s="655"/>
      <c r="NY225" s="656"/>
      <c r="NZ225" s="709"/>
      <c r="OA225" s="728">
        <f>SUM(NZ226:NZ234)</f>
        <v>0</v>
      </c>
      <c r="OB225" s="497"/>
      <c r="OC225" s="497"/>
      <c r="OD225" s="501"/>
      <c r="OE225" s="501"/>
      <c r="OF225" s="501"/>
      <c r="OG225" s="501"/>
      <c r="OH225" s="502"/>
      <c r="OI225" s="503"/>
      <c r="OL225" s="652"/>
      <c r="OM225" s="653"/>
      <c r="ON225" s="654"/>
      <c r="OO225" s="655"/>
      <c r="OP225" s="656"/>
      <c r="OQ225" s="709"/>
      <c r="OR225" s="728">
        <f>SUM(OQ226:OQ234)</f>
        <v>0</v>
      </c>
      <c r="OS225" s="497"/>
      <c r="OT225" s="497"/>
      <c r="OU225" s="501"/>
      <c r="OV225" s="501"/>
      <c r="OW225" s="501"/>
      <c r="OX225" s="501"/>
      <c r="OY225" s="502"/>
      <c r="OZ225" s="503"/>
      <c r="PC225" s="652"/>
      <c r="PD225" s="653"/>
      <c r="PE225" s="654"/>
      <c r="PF225" s="655"/>
      <c r="PG225" s="656"/>
      <c r="PH225" s="709"/>
      <c r="PI225" s="728">
        <f>SUM(PH226:PH234)</f>
        <v>0</v>
      </c>
      <c r="PJ225" s="497"/>
      <c r="PK225" s="497"/>
      <c r="PL225" s="501"/>
      <c r="PM225" s="501"/>
      <c r="PN225" s="501"/>
      <c r="PO225" s="501"/>
      <c r="PP225" s="502"/>
      <c r="PQ225" s="503"/>
      <c r="PT225" s="652"/>
      <c r="PU225" s="653"/>
      <c r="PV225" s="654"/>
      <c r="PW225" s="655"/>
      <c r="PX225" s="656"/>
      <c r="PY225" s="709"/>
      <c r="PZ225" s="728">
        <f>SUM(PY226:PY234)</f>
        <v>0</v>
      </c>
      <c r="QA225" s="497"/>
      <c r="QB225" s="497"/>
      <c r="QC225" s="501"/>
      <c r="QD225" s="501"/>
      <c r="QE225" s="501"/>
      <c r="QF225" s="501"/>
      <c r="QG225" s="502"/>
      <c r="QH225" s="503"/>
      <c r="QK225" s="652"/>
      <c r="QL225" s="653"/>
      <c r="QM225" s="654"/>
      <c r="QN225" s="655"/>
      <c r="QO225" s="656"/>
      <c r="QP225" s="709"/>
      <c r="QQ225" s="728">
        <f>SUM(QP226:QP234)</f>
        <v>0</v>
      </c>
      <c r="QR225" s="497"/>
      <c r="QS225" s="497"/>
      <c r="QT225" s="501"/>
      <c r="QU225" s="501"/>
      <c r="QV225" s="501"/>
      <c r="QW225" s="501"/>
      <c r="QX225" s="502"/>
      <c r="QY225" s="503"/>
      <c r="RB225" s="381"/>
      <c r="RC225" s="382"/>
      <c r="RD225" s="383"/>
      <c r="RE225" s="384"/>
      <c r="RF225" s="385"/>
      <c r="RG225" s="386"/>
      <c r="RH225" s="386"/>
      <c r="RI225" s="497"/>
      <c r="RJ225" s="497"/>
      <c r="RK225" s="501"/>
      <c r="RL225" s="501"/>
      <c r="RM225" s="501"/>
      <c r="RN225" s="501"/>
      <c r="RO225" s="502"/>
      <c r="RP225" s="503"/>
      <c r="RS225" s="381"/>
      <c r="RT225" s="382"/>
      <c r="RU225" s="383"/>
      <c r="RV225" s="384"/>
      <c r="RW225" s="385"/>
      <c r="RX225" s="386"/>
      <c r="RY225" s="386"/>
      <c r="RZ225" s="497"/>
      <c r="SA225" s="497"/>
      <c r="SB225" s="501"/>
      <c r="SC225" s="501"/>
      <c r="SD225" s="501"/>
      <c r="SE225" s="501"/>
      <c r="SF225" s="502"/>
      <c r="SG225" s="503"/>
      <c r="SJ225" s="381"/>
      <c r="SK225" s="382"/>
      <c r="SL225" s="383"/>
      <c r="SM225" s="384"/>
      <c r="SN225" s="385"/>
      <c r="SO225" s="386"/>
      <c r="SP225" s="386"/>
      <c r="SQ225" s="497"/>
      <c r="SR225" s="497"/>
      <c r="SS225" s="501"/>
      <c r="ST225" s="501"/>
      <c r="SU225" s="501"/>
      <c r="SV225" s="501"/>
      <c r="SW225" s="502"/>
      <c r="SX225" s="503"/>
    </row>
    <row r="226" spans="2:518" ht="55.5" hidden="1" customHeight="1" thickTop="1" thickBot="1">
      <c r="B226" s="577"/>
      <c r="C226" s="578"/>
      <c r="D226" s="579"/>
      <c r="E226" s="580"/>
      <c r="F226" s="581"/>
      <c r="G226" s="585"/>
      <c r="H226" s="595"/>
      <c r="K226" s="577"/>
      <c r="L226" s="767"/>
      <c r="M226" s="579"/>
      <c r="N226" s="580"/>
      <c r="O226" s="768"/>
      <c r="P226" s="585"/>
      <c r="Q226" s="1322">
        <f>Q225/$P$545</f>
        <v>0</v>
      </c>
      <c r="R226" s="497"/>
      <c r="S226" s="497"/>
      <c r="T226" s="498"/>
      <c r="U226" s="498"/>
      <c r="V226" s="498"/>
      <c r="W226" s="498"/>
      <c r="X226" s="504"/>
      <c r="Y226" s="500"/>
      <c r="Z226" s="486"/>
      <c r="AA226" s="486"/>
      <c r="AB226" s="577"/>
      <c r="AC226" s="767"/>
      <c r="AD226" s="579"/>
      <c r="AE226" s="580"/>
      <c r="AF226" s="768"/>
      <c r="AG226" s="585"/>
      <c r="AH226" s="1322">
        <f>AH225/$P$545</f>
        <v>0</v>
      </c>
      <c r="AI226" s="497"/>
      <c r="AJ226" s="497"/>
      <c r="AK226" s="498"/>
      <c r="AL226" s="498"/>
      <c r="AM226" s="498"/>
      <c r="AN226" s="498"/>
      <c r="AO226" s="504"/>
      <c r="AP226" s="500"/>
      <c r="AQ226" s="486"/>
      <c r="AR226" s="486"/>
      <c r="AS226" s="577"/>
      <c r="AT226" s="767"/>
      <c r="AU226" s="579"/>
      <c r="AV226" s="580"/>
      <c r="AW226" s="768"/>
      <c r="AX226" s="585"/>
      <c r="AY226" s="1322">
        <f>AY225/$P$545</f>
        <v>0</v>
      </c>
      <c r="AZ226" s="497"/>
      <c r="BA226" s="497"/>
      <c r="BB226" s="498"/>
      <c r="BC226" s="498"/>
      <c r="BD226" s="498"/>
      <c r="BE226" s="498"/>
      <c r="BF226" s="504"/>
      <c r="BG226" s="500"/>
      <c r="BJ226" s="577"/>
      <c r="BK226" s="767"/>
      <c r="BL226" s="579"/>
      <c r="BM226" s="580"/>
      <c r="BN226" s="768"/>
      <c r="BO226" s="585"/>
      <c r="BP226" s="1322">
        <f>BP225/$P$545</f>
        <v>0</v>
      </c>
      <c r="BQ226" s="497"/>
      <c r="BR226" s="497"/>
      <c r="BS226" s="498"/>
      <c r="BT226" s="498"/>
      <c r="BU226" s="498"/>
      <c r="BV226" s="498"/>
      <c r="BW226" s="504"/>
      <c r="BX226" s="500"/>
      <c r="CA226" s="577"/>
      <c r="CB226" s="767"/>
      <c r="CC226" s="579"/>
      <c r="CD226" s="580"/>
      <c r="CE226" s="768"/>
      <c r="CF226" s="585"/>
      <c r="CG226" s="1322">
        <f>CG225/$P$545</f>
        <v>0</v>
      </c>
      <c r="CH226" s="497"/>
      <c r="CI226" s="497"/>
      <c r="CJ226" s="498"/>
      <c r="CK226" s="498"/>
      <c r="CL226" s="498"/>
      <c r="CM226" s="498"/>
      <c r="CN226" s="504"/>
      <c r="CO226" s="500"/>
      <c r="CR226" s="577"/>
      <c r="CS226" s="767"/>
      <c r="CT226" s="579"/>
      <c r="CU226" s="580"/>
      <c r="CV226" s="768"/>
      <c r="CW226" s="585"/>
      <c r="CX226" s="1322">
        <f>CX225/$P$545</f>
        <v>0</v>
      </c>
      <c r="CY226" s="497"/>
      <c r="CZ226" s="497"/>
      <c r="DA226" s="498"/>
      <c r="DB226" s="498"/>
      <c r="DC226" s="498"/>
      <c r="DD226" s="498"/>
      <c r="DE226" s="504"/>
      <c r="DF226" s="500"/>
      <c r="DI226" s="577"/>
      <c r="DJ226" s="767"/>
      <c r="DK226" s="579"/>
      <c r="DL226" s="580"/>
      <c r="DM226" s="768"/>
      <c r="DN226" s="585"/>
      <c r="DO226" s="1322">
        <f>DO225/$P$545</f>
        <v>0</v>
      </c>
      <c r="DP226" s="497"/>
      <c r="DQ226" s="497"/>
      <c r="DR226" s="498"/>
      <c r="DS226" s="498"/>
      <c r="DT226" s="498"/>
      <c r="DU226" s="498"/>
      <c r="DV226" s="504"/>
      <c r="DW226" s="500"/>
      <c r="DZ226" s="577"/>
      <c r="EA226" s="767"/>
      <c r="EB226" s="579"/>
      <c r="EC226" s="580"/>
      <c r="ED226" s="768"/>
      <c r="EE226" s="585"/>
      <c r="EF226" s="1322">
        <f>EF225/$P$545</f>
        <v>0</v>
      </c>
      <c r="EG226" s="497"/>
      <c r="EH226" s="497"/>
      <c r="EI226" s="498"/>
      <c r="EJ226" s="498"/>
      <c r="EK226" s="498"/>
      <c r="EL226" s="498"/>
      <c r="EM226" s="504"/>
      <c r="EN226" s="500"/>
      <c r="EQ226" s="665"/>
      <c r="ER226" s="666"/>
      <c r="ES226" s="667"/>
      <c r="ET226" s="668"/>
      <c r="EU226" s="669"/>
      <c r="EV226" s="720"/>
      <c r="EW226" s="1322">
        <f>EW225/$P$545</f>
        <v>0</v>
      </c>
      <c r="EX226" s="497" t="e">
        <f t="shared" ref="EX226:EX234" si="5841">IF(EXACT(VLOOKUP(EQ226,OFERTA_0,2,FALSE),ER226),1,0)</f>
        <v>#N/A</v>
      </c>
      <c r="EY226" s="497" t="e">
        <f t="shared" ref="EY226:EY234" si="5842">IF(EXACT(VLOOKUP(EQ226,OFERTA_0,3,FALSE),ES226),1,0)</f>
        <v>#N/A</v>
      </c>
      <c r="EZ226" s="498" t="e">
        <f t="shared" ref="EZ226:EZ234" si="5843">IF(EXACT(VLOOKUP(EQ226,OFERTA_0,4,FALSE),ET226),1,0)</f>
        <v>#N/A</v>
      </c>
      <c r="FA226" s="498">
        <f t="shared" ref="FA226:FA234" si="5844">IF(EU226=0,0,1)</f>
        <v>0</v>
      </c>
      <c r="FB226" s="498">
        <f t="shared" ref="FB226:FB234" si="5845">IF(EV226=0,0,1)</f>
        <v>0</v>
      </c>
      <c r="FC226" s="498" t="e">
        <f t="shared" ref="FC226:FC234" si="5846">PRODUCT(EX226:FB226)</f>
        <v>#N/A</v>
      </c>
      <c r="FD226" s="504">
        <f t="shared" ref="FD226:FD234" si="5847">ROUND(EV226,0)</f>
        <v>0</v>
      </c>
      <c r="FE226" s="500">
        <f t="shared" ref="FE226:FE234" si="5848">EV226-FD226</f>
        <v>0</v>
      </c>
      <c r="FH226" s="665"/>
      <c r="FI226" s="666"/>
      <c r="FJ226" s="667"/>
      <c r="FK226" s="668"/>
      <c r="FL226" s="669"/>
      <c r="FM226" s="720"/>
      <c r="FN226" s="1322">
        <f>FN225/$P$545</f>
        <v>0</v>
      </c>
      <c r="FO226" s="497" t="e">
        <f t="shared" ref="FO226:FO234" si="5849">IF(EXACT(VLOOKUP(FH226,OFERTA_0,2,FALSE),FI226),1,0)</f>
        <v>#N/A</v>
      </c>
      <c r="FP226" s="497" t="e">
        <f t="shared" ref="FP226:FP234" si="5850">IF(EXACT(VLOOKUP(FH226,OFERTA_0,3,FALSE),FJ226),1,0)</f>
        <v>#N/A</v>
      </c>
      <c r="FQ226" s="498" t="e">
        <f t="shared" ref="FQ226:FQ234" si="5851">IF(EXACT(VLOOKUP(FH226,OFERTA_0,4,FALSE),FK226),1,0)</f>
        <v>#N/A</v>
      </c>
      <c r="FR226" s="498">
        <f t="shared" ref="FR226:FR234" si="5852">IF(FL226=0,0,1)</f>
        <v>0</v>
      </c>
      <c r="FS226" s="498">
        <f t="shared" ref="FS226:FS234" si="5853">IF(FM226=0,0,1)</f>
        <v>0</v>
      </c>
      <c r="FT226" s="498" t="e">
        <f t="shared" ref="FT226:FT234" si="5854">PRODUCT(FO226:FS226)</f>
        <v>#N/A</v>
      </c>
      <c r="FU226" s="504">
        <f t="shared" ref="FU226:FU234" si="5855">ROUND(FM226,0)</f>
        <v>0</v>
      </c>
      <c r="FV226" s="500">
        <f t="shared" ref="FV226:FV234" si="5856">FM226-FU226</f>
        <v>0</v>
      </c>
      <c r="FY226" s="665"/>
      <c r="FZ226" s="666"/>
      <c r="GA226" s="667"/>
      <c r="GB226" s="668"/>
      <c r="GC226" s="669"/>
      <c r="GD226" s="720"/>
      <c r="GE226" s="1322">
        <f>GE225/$P$545</f>
        <v>0</v>
      </c>
      <c r="GF226" s="497" t="e">
        <f t="shared" ref="GF226:GF234" si="5857">IF(EXACT(VLOOKUP(FY226,OFERTA_0,2,FALSE),FZ226),1,0)</f>
        <v>#N/A</v>
      </c>
      <c r="GG226" s="497" t="e">
        <f t="shared" ref="GG226:GG234" si="5858">IF(EXACT(VLOOKUP(FY226,OFERTA_0,3,FALSE),GA226),1,0)</f>
        <v>#N/A</v>
      </c>
      <c r="GH226" s="498" t="e">
        <f t="shared" ref="GH226:GH234" si="5859">IF(EXACT(VLOOKUP(FY226,OFERTA_0,4,FALSE),GB226),1,0)</f>
        <v>#N/A</v>
      </c>
      <c r="GI226" s="498">
        <f t="shared" ref="GI226:GI234" si="5860">IF(GC226=0,0,1)</f>
        <v>0</v>
      </c>
      <c r="GJ226" s="498">
        <f t="shared" ref="GJ226:GJ234" si="5861">IF(GD226=0,0,1)</f>
        <v>0</v>
      </c>
      <c r="GK226" s="498" t="e">
        <f t="shared" ref="GK226:GK234" si="5862">PRODUCT(GF226:GJ226)</f>
        <v>#N/A</v>
      </c>
      <c r="GL226" s="504">
        <f t="shared" ref="GL226:GL234" si="5863">ROUND(GD226,0)</f>
        <v>0</v>
      </c>
      <c r="GM226" s="500">
        <f t="shared" ref="GM226:GM234" si="5864">GD226-GL226</f>
        <v>0</v>
      </c>
      <c r="GP226" s="665"/>
      <c r="GQ226" s="666"/>
      <c r="GR226" s="667"/>
      <c r="GS226" s="668"/>
      <c r="GT226" s="669"/>
      <c r="GU226" s="720"/>
      <c r="GV226" s="1322">
        <f>GV225/$P$545</f>
        <v>0</v>
      </c>
      <c r="GW226" s="497" t="e">
        <f t="shared" ref="GW226:GW234" si="5865">IF(EXACT(VLOOKUP(GP226,OFERTA_0,2,FALSE),GQ226),1,0)</f>
        <v>#N/A</v>
      </c>
      <c r="GX226" s="497" t="e">
        <f t="shared" ref="GX226:GX234" si="5866">IF(EXACT(VLOOKUP(GP226,OFERTA_0,3,FALSE),GR226),1,0)</f>
        <v>#N/A</v>
      </c>
      <c r="GY226" s="498" t="e">
        <f t="shared" ref="GY226:GY234" si="5867">IF(EXACT(VLOOKUP(GP226,OFERTA_0,4,FALSE),GS226),1,0)</f>
        <v>#N/A</v>
      </c>
      <c r="GZ226" s="498">
        <f t="shared" ref="GZ226:GZ234" si="5868">IF(GT226=0,0,1)</f>
        <v>0</v>
      </c>
      <c r="HA226" s="498">
        <f t="shared" ref="HA226:HA234" si="5869">IF(GU226=0,0,1)</f>
        <v>0</v>
      </c>
      <c r="HB226" s="498" t="e">
        <f t="shared" ref="HB226:HB234" si="5870">PRODUCT(GW226:HA226)</f>
        <v>#N/A</v>
      </c>
      <c r="HC226" s="504">
        <f t="shared" ref="HC226:HC234" si="5871">ROUND(GU226,0)</f>
        <v>0</v>
      </c>
      <c r="HD226" s="500">
        <f t="shared" ref="HD226:HD234" si="5872">GU226-HC226</f>
        <v>0</v>
      </c>
      <c r="HG226" s="665"/>
      <c r="HH226" s="666"/>
      <c r="HI226" s="667"/>
      <c r="HJ226" s="668"/>
      <c r="HK226" s="669"/>
      <c r="HL226" s="720"/>
      <c r="HM226" s="1322">
        <f>HM225/$P$545</f>
        <v>0</v>
      </c>
      <c r="HN226" s="497" t="e">
        <f t="shared" ref="HN226:HN234" si="5873">IF(EXACT(VLOOKUP(HG226,OFERTA_0,2,FALSE),HH226),1,0)</f>
        <v>#N/A</v>
      </c>
      <c r="HO226" s="497" t="e">
        <f t="shared" ref="HO226:HO234" si="5874">IF(EXACT(VLOOKUP(HG226,OFERTA_0,3,FALSE),HI226),1,0)</f>
        <v>#N/A</v>
      </c>
      <c r="HP226" s="498" t="e">
        <f t="shared" ref="HP226:HP234" si="5875">IF(EXACT(VLOOKUP(HG226,OFERTA_0,4,FALSE),HJ226),1,0)</f>
        <v>#N/A</v>
      </c>
      <c r="HQ226" s="498">
        <f t="shared" ref="HQ226:HQ234" si="5876">IF(HK226=0,0,1)</f>
        <v>0</v>
      </c>
      <c r="HR226" s="498">
        <f t="shared" ref="HR226:HR234" si="5877">IF(HL226=0,0,1)</f>
        <v>0</v>
      </c>
      <c r="HS226" s="498" t="e">
        <f t="shared" ref="HS226:HS234" si="5878">PRODUCT(HN226:HR226)</f>
        <v>#N/A</v>
      </c>
      <c r="HT226" s="504">
        <f t="shared" ref="HT226:HT234" si="5879">ROUND(HL226,0)</f>
        <v>0</v>
      </c>
      <c r="HU226" s="500">
        <f t="shared" ref="HU226:HU234" si="5880">HL226-HT226</f>
        <v>0</v>
      </c>
      <c r="HX226" s="665"/>
      <c r="HY226" s="666"/>
      <c r="HZ226" s="667"/>
      <c r="IA226" s="668"/>
      <c r="IB226" s="669"/>
      <c r="IC226" s="720"/>
      <c r="ID226" s="1322">
        <f>ID225/$P$545</f>
        <v>0</v>
      </c>
      <c r="IE226" s="497" t="e">
        <f t="shared" ref="IE226:IE234" si="5881">IF(EXACT(VLOOKUP(HX226,OFERTA_0,2,FALSE),HY226),1,0)</f>
        <v>#N/A</v>
      </c>
      <c r="IF226" s="497" t="e">
        <f t="shared" ref="IF226:IF234" si="5882">IF(EXACT(VLOOKUP(HX226,OFERTA_0,3,FALSE),HZ226),1,0)</f>
        <v>#N/A</v>
      </c>
      <c r="IG226" s="498" t="e">
        <f t="shared" ref="IG226:IG234" si="5883">IF(EXACT(VLOOKUP(HX226,OFERTA_0,4,FALSE),IA226),1,0)</f>
        <v>#N/A</v>
      </c>
      <c r="IH226" s="498">
        <f t="shared" ref="IH226:IH234" si="5884">IF(IB226=0,0,1)</f>
        <v>0</v>
      </c>
      <c r="II226" s="498">
        <f t="shared" ref="II226:II234" si="5885">IF(IC226=0,0,1)</f>
        <v>0</v>
      </c>
      <c r="IJ226" s="498" t="e">
        <f t="shared" ref="IJ226:IJ234" si="5886">PRODUCT(IE226:II226)</f>
        <v>#N/A</v>
      </c>
      <c r="IK226" s="504">
        <f t="shared" ref="IK226:IK234" si="5887">ROUND(IC226,0)</f>
        <v>0</v>
      </c>
      <c r="IL226" s="500">
        <f t="shared" ref="IL226:IL234" si="5888">IC226-IK226</f>
        <v>0</v>
      </c>
      <c r="IO226" s="665"/>
      <c r="IP226" s="666"/>
      <c r="IQ226" s="667"/>
      <c r="IR226" s="668"/>
      <c r="IS226" s="669"/>
      <c r="IT226" s="720"/>
      <c r="IU226" s="1322">
        <f>IU225/$P$545</f>
        <v>0</v>
      </c>
      <c r="IV226" s="497" t="e">
        <f t="shared" ref="IV226:IV234" si="5889">IF(EXACT(VLOOKUP(IO226,OFERTA_0,2,FALSE),IP226),1,0)</f>
        <v>#N/A</v>
      </c>
      <c r="IW226" s="497" t="e">
        <f t="shared" ref="IW226:IW234" si="5890">IF(EXACT(VLOOKUP(IO226,OFERTA_0,3,FALSE),IQ226),1,0)</f>
        <v>#N/A</v>
      </c>
      <c r="IX226" s="498" t="e">
        <f t="shared" ref="IX226:IX234" si="5891">IF(EXACT(VLOOKUP(IO226,OFERTA_0,4,FALSE),IR226),1,0)</f>
        <v>#N/A</v>
      </c>
      <c r="IY226" s="498">
        <f t="shared" ref="IY226:IY234" si="5892">IF(IS226=0,0,1)</f>
        <v>0</v>
      </c>
      <c r="IZ226" s="498">
        <f t="shared" ref="IZ226:IZ234" si="5893">IF(IT226=0,0,1)</f>
        <v>0</v>
      </c>
      <c r="JA226" s="498" t="e">
        <f t="shared" ref="JA226:JA234" si="5894">PRODUCT(IV226:IZ226)</f>
        <v>#N/A</v>
      </c>
      <c r="JB226" s="504">
        <f t="shared" ref="JB226:JB234" si="5895">ROUND(IT226,0)</f>
        <v>0</v>
      </c>
      <c r="JC226" s="500">
        <f t="shared" ref="JC226:JC234" si="5896">IT226-JB226</f>
        <v>0</v>
      </c>
      <c r="JF226" s="665"/>
      <c r="JG226" s="666"/>
      <c r="JH226" s="667"/>
      <c r="JI226" s="668"/>
      <c r="JJ226" s="669"/>
      <c r="JK226" s="720"/>
      <c r="JL226" s="1322">
        <f>JL225/$P$545</f>
        <v>0</v>
      </c>
      <c r="JM226" s="497" t="e">
        <f t="shared" ref="JM226:JM234" si="5897">IF(EXACT(VLOOKUP(JF226,OFERTA_0,2,FALSE),JG226),1,0)</f>
        <v>#N/A</v>
      </c>
      <c r="JN226" s="497" t="e">
        <f t="shared" ref="JN226:JN234" si="5898">IF(EXACT(VLOOKUP(JF226,OFERTA_0,3,FALSE),JH226),1,0)</f>
        <v>#N/A</v>
      </c>
      <c r="JO226" s="498" t="e">
        <f t="shared" ref="JO226:JO234" si="5899">IF(EXACT(VLOOKUP(JF226,OFERTA_0,4,FALSE),JI226),1,0)</f>
        <v>#N/A</v>
      </c>
      <c r="JP226" s="498">
        <f t="shared" ref="JP226:JP234" si="5900">IF(JJ226=0,0,1)</f>
        <v>0</v>
      </c>
      <c r="JQ226" s="498">
        <f t="shared" ref="JQ226:JQ234" si="5901">IF(JK226=0,0,1)</f>
        <v>0</v>
      </c>
      <c r="JR226" s="498" t="e">
        <f t="shared" ref="JR226:JR234" si="5902">PRODUCT(JM226:JQ226)</f>
        <v>#N/A</v>
      </c>
      <c r="JS226" s="504">
        <f t="shared" ref="JS226:JS234" si="5903">ROUND(JK226,0)</f>
        <v>0</v>
      </c>
      <c r="JT226" s="500">
        <f t="shared" ref="JT226:JT234" si="5904">JK226-JS226</f>
        <v>0</v>
      </c>
      <c r="JW226" s="665"/>
      <c r="JX226" s="666"/>
      <c r="JY226" s="667"/>
      <c r="JZ226" s="668"/>
      <c r="KA226" s="669"/>
      <c r="KB226" s="720"/>
      <c r="KC226" s="1322">
        <f>KC225/$P$545</f>
        <v>0</v>
      </c>
      <c r="KD226" s="497" t="e">
        <f t="shared" ref="KD226:KD234" si="5905">IF(EXACT(VLOOKUP(JW226,OFERTA_0,2,FALSE),JX226),1,0)</f>
        <v>#N/A</v>
      </c>
      <c r="KE226" s="497" t="e">
        <f t="shared" ref="KE226:KE234" si="5906">IF(EXACT(VLOOKUP(JW226,OFERTA_0,3,FALSE),JY226),1,0)</f>
        <v>#N/A</v>
      </c>
      <c r="KF226" s="498" t="e">
        <f t="shared" ref="KF226:KF234" si="5907">IF(EXACT(VLOOKUP(JW226,OFERTA_0,4,FALSE),JZ226),1,0)</f>
        <v>#N/A</v>
      </c>
      <c r="KG226" s="498">
        <f t="shared" ref="KG226:KG234" si="5908">IF(KA226=0,0,1)</f>
        <v>0</v>
      </c>
      <c r="KH226" s="498">
        <f t="shared" ref="KH226:KH234" si="5909">IF(KB226=0,0,1)</f>
        <v>0</v>
      </c>
      <c r="KI226" s="498" t="e">
        <f t="shared" ref="KI226:KI234" si="5910">PRODUCT(KD226:KH226)</f>
        <v>#N/A</v>
      </c>
      <c r="KJ226" s="504">
        <f t="shared" ref="KJ226:KJ234" si="5911">ROUND(KB226,0)</f>
        <v>0</v>
      </c>
      <c r="KK226" s="500">
        <f t="shared" ref="KK226:KK234" si="5912">KB226-KJ226</f>
        <v>0</v>
      </c>
      <c r="KN226" s="665"/>
      <c r="KO226" s="666"/>
      <c r="KP226" s="667"/>
      <c r="KQ226" s="668"/>
      <c r="KR226" s="669"/>
      <c r="KS226" s="720"/>
      <c r="KT226" s="1322">
        <f>KT225/$P$545</f>
        <v>0</v>
      </c>
      <c r="KU226" s="497" t="e">
        <f t="shared" ref="KU226:KU234" si="5913">IF(EXACT(VLOOKUP(KN226,OFERTA_0,2,FALSE),KO226),1,0)</f>
        <v>#N/A</v>
      </c>
      <c r="KV226" s="497" t="e">
        <f t="shared" ref="KV226:KV234" si="5914">IF(EXACT(VLOOKUP(KN226,OFERTA_0,3,FALSE),KP226),1,0)</f>
        <v>#N/A</v>
      </c>
      <c r="KW226" s="498" t="e">
        <f t="shared" ref="KW226:KW234" si="5915">IF(EXACT(VLOOKUP(KN226,OFERTA_0,4,FALSE),KQ226),1,0)</f>
        <v>#N/A</v>
      </c>
      <c r="KX226" s="498">
        <f t="shared" ref="KX226:KX234" si="5916">IF(KR226=0,0,1)</f>
        <v>0</v>
      </c>
      <c r="KY226" s="498">
        <f t="shared" ref="KY226:KY234" si="5917">IF(KS226=0,0,1)</f>
        <v>0</v>
      </c>
      <c r="KZ226" s="498" t="e">
        <f t="shared" ref="KZ226:KZ234" si="5918">PRODUCT(KU226:KY226)</f>
        <v>#N/A</v>
      </c>
      <c r="LA226" s="504">
        <f t="shared" ref="LA226:LA234" si="5919">ROUND(KS226,0)</f>
        <v>0</v>
      </c>
      <c r="LB226" s="500">
        <f t="shared" ref="LB226:LB234" si="5920">KS226-LA226</f>
        <v>0</v>
      </c>
      <c r="LE226" s="665"/>
      <c r="LF226" s="666"/>
      <c r="LG226" s="667"/>
      <c r="LH226" s="668"/>
      <c r="LI226" s="669"/>
      <c r="LJ226" s="720"/>
      <c r="LK226" s="1322">
        <f>LK225/$P$545</f>
        <v>0</v>
      </c>
      <c r="LL226" s="497" t="e">
        <f t="shared" ref="LL226:LL234" si="5921">IF(EXACT(VLOOKUP(LE226,OFERTA_0,2,FALSE),LF226),1,0)</f>
        <v>#N/A</v>
      </c>
      <c r="LM226" s="497" t="e">
        <f t="shared" ref="LM226:LM234" si="5922">IF(EXACT(VLOOKUP(LE226,OFERTA_0,3,FALSE),LG226),1,0)</f>
        <v>#N/A</v>
      </c>
      <c r="LN226" s="498" t="e">
        <f t="shared" ref="LN226:LN234" si="5923">IF(EXACT(VLOOKUP(LE226,OFERTA_0,4,FALSE),LH226),1,0)</f>
        <v>#N/A</v>
      </c>
      <c r="LO226" s="498">
        <f t="shared" ref="LO226:LO234" si="5924">IF(LI226=0,0,1)</f>
        <v>0</v>
      </c>
      <c r="LP226" s="498">
        <f t="shared" ref="LP226:LP234" si="5925">IF(LJ226=0,0,1)</f>
        <v>0</v>
      </c>
      <c r="LQ226" s="498" t="e">
        <f t="shared" ref="LQ226:LQ234" si="5926">PRODUCT(LL226:LP226)</f>
        <v>#N/A</v>
      </c>
      <c r="LR226" s="504">
        <f t="shared" ref="LR226:LR234" si="5927">ROUND(LJ226,0)</f>
        <v>0</v>
      </c>
      <c r="LS226" s="500">
        <f t="shared" ref="LS226:LS234" si="5928">LJ226-LR226</f>
        <v>0</v>
      </c>
      <c r="LV226" s="665"/>
      <c r="LW226" s="666"/>
      <c r="LX226" s="667"/>
      <c r="LY226" s="668"/>
      <c r="LZ226" s="669"/>
      <c r="MA226" s="720"/>
      <c r="MB226" s="1322">
        <f>MB225/$P$545</f>
        <v>0</v>
      </c>
      <c r="MC226" s="497" t="e">
        <f t="shared" ref="MC226:MC234" si="5929">IF(EXACT(VLOOKUP(LV226,OFERTA_0,2,FALSE),LW226),1,0)</f>
        <v>#N/A</v>
      </c>
      <c r="MD226" s="497" t="e">
        <f t="shared" ref="MD226:MD234" si="5930">IF(EXACT(VLOOKUP(LV226,OFERTA_0,3,FALSE),LX226),1,0)</f>
        <v>#N/A</v>
      </c>
      <c r="ME226" s="498" t="e">
        <f t="shared" ref="ME226:ME234" si="5931">IF(EXACT(VLOOKUP(LV226,OFERTA_0,4,FALSE),LY226),1,0)</f>
        <v>#N/A</v>
      </c>
      <c r="MF226" s="498">
        <f t="shared" ref="MF226:MF234" si="5932">IF(LZ226=0,0,1)</f>
        <v>0</v>
      </c>
      <c r="MG226" s="498">
        <f t="shared" ref="MG226:MG234" si="5933">IF(MA226=0,0,1)</f>
        <v>0</v>
      </c>
      <c r="MH226" s="498" t="e">
        <f t="shared" ref="MH226:MH234" si="5934">PRODUCT(MC226:MG226)</f>
        <v>#N/A</v>
      </c>
      <c r="MI226" s="504">
        <f t="shared" ref="MI226:MI234" si="5935">ROUND(MA226,0)</f>
        <v>0</v>
      </c>
      <c r="MJ226" s="500">
        <f t="shared" ref="MJ226:MJ234" si="5936">MA226-MI226</f>
        <v>0</v>
      </c>
      <c r="MM226" s="665"/>
      <c r="MN226" s="666"/>
      <c r="MO226" s="667"/>
      <c r="MP226" s="668"/>
      <c r="MQ226" s="669"/>
      <c r="MR226" s="720"/>
      <c r="MS226" s="1322">
        <f>MS225/$P$545</f>
        <v>0</v>
      </c>
      <c r="MT226" s="497" t="e">
        <f t="shared" ref="MT226:MT234" si="5937">IF(EXACT(VLOOKUP(MM226,OFERTA_0,2,FALSE),MN226),1,0)</f>
        <v>#N/A</v>
      </c>
      <c r="MU226" s="497" t="e">
        <f t="shared" ref="MU226:MU234" si="5938">IF(EXACT(VLOOKUP(MM226,OFERTA_0,3,FALSE),MO226),1,0)</f>
        <v>#N/A</v>
      </c>
      <c r="MV226" s="498" t="e">
        <f t="shared" ref="MV226:MV234" si="5939">IF(EXACT(VLOOKUP(MM226,OFERTA_0,4,FALSE),MP226),1,0)</f>
        <v>#N/A</v>
      </c>
      <c r="MW226" s="498">
        <f t="shared" ref="MW226:MW234" si="5940">IF(MQ226=0,0,1)</f>
        <v>0</v>
      </c>
      <c r="MX226" s="498">
        <f t="shared" ref="MX226:MX234" si="5941">IF(MR226=0,0,1)</f>
        <v>0</v>
      </c>
      <c r="MY226" s="498" t="e">
        <f t="shared" ref="MY226:MY234" si="5942">PRODUCT(MT226:MX226)</f>
        <v>#N/A</v>
      </c>
      <c r="MZ226" s="504">
        <f t="shared" ref="MZ226:MZ234" si="5943">ROUND(MR226,0)</f>
        <v>0</v>
      </c>
      <c r="NA226" s="500">
        <f t="shared" ref="NA226:NA234" si="5944">MR226-MZ226</f>
        <v>0</v>
      </c>
      <c r="ND226" s="665"/>
      <c r="NE226" s="666"/>
      <c r="NF226" s="667"/>
      <c r="NG226" s="668"/>
      <c r="NH226" s="669"/>
      <c r="NI226" s="720"/>
      <c r="NJ226" s="1322">
        <f>NJ225/$P$545</f>
        <v>0</v>
      </c>
      <c r="NK226" s="497" t="e">
        <f t="shared" ref="NK226:NK234" si="5945">IF(EXACT(VLOOKUP(ND226,OFERTA_0,2,FALSE),NE226),1,0)</f>
        <v>#N/A</v>
      </c>
      <c r="NL226" s="497" t="e">
        <f t="shared" ref="NL226:NL234" si="5946">IF(EXACT(VLOOKUP(ND226,OFERTA_0,3,FALSE),NF226),1,0)</f>
        <v>#N/A</v>
      </c>
      <c r="NM226" s="498" t="e">
        <f t="shared" ref="NM226:NM234" si="5947">IF(EXACT(VLOOKUP(ND226,OFERTA_0,4,FALSE),NG226),1,0)</f>
        <v>#N/A</v>
      </c>
      <c r="NN226" s="498">
        <f t="shared" ref="NN226:NN234" si="5948">IF(NH226=0,0,1)</f>
        <v>0</v>
      </c>
      <c r="NO226" s="498">
        <f t="shared" ref="NO226:NO234" si="5949">IF(NI226=0,0,1)</f>
        <v>0</v>
      </c>
      <c r="NP226" s="498" t="e">
        <f t="shared" ref="NP226:NP234" si="5950">PRODUCT(NK226:NO226)</f>
        <v>#N/A</v>
      </c>
      <c r="NQ226" s="504">
        <f t="shared" ref="NQ226:NQ234" si="5951">ROUND(NI226,0)</f>
        <v>0</v>
      </c>
      <c r="NR226" s="500">
        <f t="shared" ref="NR226:NR234" si="5952">NI226-NQ226</f>
        <v>0</v>
      </c>
      <c r="NU226" s="665"/>
      <c r="NV226" s="666"/>
      <c r="NW226" s="667"/>
      <c r="NX226" s="668"/>
      <c r="NY226" s="669"/>
      <c r="NZ226" s="720"/>
      <c r="OA226" s="1322">
        <f>OA225/$P$545</f>
        <v>0</v>
      </c>
      <c r="OB226" s="497" t="e">
        <f t="shared" ref="OB226:OB234" si="5953">IF(EXACT(VLOOKUP(NU226,OFERTA_0,2,FALSE),NV226),1,0)</f>
        <v>#N/A</v>
      </c>
      <c r="OC226" s="497" t="e">
        <f t="shared" ref="OC226:OC234" si="5954">IF(EXACT(VLOOKUP(NU226,OFERTA_0,3,FALSE),NW226),1,0)</f>
        <v>#N/A</v>
      </c>
      <c r="OD226" s="498" t="e">
        <f t="shared" ref="OD226:OD234" si="5955">IF(EXACT(VLOOKUP(NU226,OFERTA_0,4,FALSE),NX226),1,0)</f>
        <v>#N/A</v>
      </c>
      <c r="OE226" s="498">
        <f t="shared" ref="OE226:OE234" si="5956">IF(NY226=0,0,1)</f>
        <v>0</v>
      </c>
      <c r="OF226" s="498">
        <f t="shared" ref="OF226:OF234" si="5957">IF(NZ226=0,0,1)</f>
        <v>0</v>
      </c>
      <c r="OG226" s="498" t="e">
        <f t="shared" ref="OG226:OG234" si="5958">PRODUCT(OB226:OF226)</f>
        <v>#N/A</v>
      </c>
      <c r="OH226" s="504">
        <f t="shared" ref="OH226:OH234" si="5959">ROUND(NZ226,0)</f>
        <v>0</v>
      </c>
      <c r="OI226" s="500">
        <f t="shared" ref="OI226:OI234" si="5960">NZ226-OH226</f>
        <v>0</v>
      </c>
      <c r="OL226" s="665"/>
      <c r="OM226" s="666"/>
      <c r="ON226" s="667"/>
      <c r="OO226" s="668"/>
      <c r="OP226" s="669"/>
      <c r="OQ226" s="720"/>
      <c r="OR226" s="1322">
        <f>OR225/$P$545</f>
        <v>0</v>
      </c>
      <c r="OS226" s="497" t="e">
        <f t="shared" ref="OS226:OS234" si="5961">IF(EXACT(VLOOKUP(OL226,OFERTA_0,2,FALSE),OM226),1,0)</f>
        <v>#N/A</v>
      </c>
      <c r="OT226" s="497" t="e">
        <f t="shared" ref="OT226:OT234" si="5962">IF(EXACT(VLOOKUP(OL226,OFERTA_0,3,FALSE),ON226),1,0)</f>
        <v>#N/A</v>
      </c>
      <c r="OU226" s="498" t="e">
        <f t="shared" ref="OU226:OU234" si="5963">IF(EXACT(VLOOKUP(OL226,OFERTA_0,4,FALSE),OO226),1,0)</f>
        <v>#N/A</v>
      </c>
      <c r="OV226" s="498">
        <f t="shared" ref="OV226:OV234" si="5964">IF(OP226=0,0,1)</f>
        <v>0</v>
      </c>
      <c r="OW226" s="498">
        <f t="shared" ref="OW226:OW234" si="5965">IF(OQ226=0,0,1)</f>
        <v>0</v>
      </c>
      <c r="OX226" s="498" t="e">
        <f t="shared" ref="OX226:OX234" si="5966">PRODUCT(OS226:OW226)</f>
        <v>#N/A</v>
      </c>
      <c r="OY226" s="504">
        <f t="shared" ref="OY226:OY234" si="5967">ROUND(OQ226,0)</f>
        <v>0</v>
      </c>
      <c r="OZ226" s="500">
        <f t="shared" ref="OZ226:OZ234" si="5968">OQ226-OY226</f>
        <v>0</v>
      </c>
      <c r="PC226" s="665"/>
      <c r="PD226" s="666"/>
      <c r="PE226" s="667"/>
      <c r="PF226" s="668"/>
      <c r="PG226" s="669"/>
      <c r="PH226" s="720"/>
      <c r="PI226" s="1322">
        <f>PI225/$P$545</f>
        <v>0</v>
      </c>
      <c r="PJ226" s="497" t="e">
        <f t="shared" ref="PJ226:PJ234" si="5969">IF(EXACT(VLOOKUP(PC226,OFERTA_0,2,FALSE),PD226),1,0)</f>
        <v>#N/A</v>
      </c>
      <c r="PK226" s="497" t="e">
        <f t="shared" ref="PK226:PK234" si="5970">IF(EXACT(VLOOKUP(PC226,OFERTA_0,3,FALSE),PE226),1,0)</f>
        <v>#N/A</v>
      </c>
      <c r="PL226" s="498" t="e">
        <f t="shared" ref="PL226:PL234" si="5971">IF(EXACT(VLOOKUP(PC226,OFERTA_0,4,FALSE),PF226),1,0)</f>
        <v>#N/A</v>
      </c>
      <c r="PM226" s="498">
        <f t="shared" ref="PM226:PM234" si="5972">IF(PG226=0,0,1)</f>
        <v>0</v>
      </c>
      <c r="PN226" s="498">
        <f t="shared" ref="PN226:PN234" si="5973">IF(PH226=0,0,1)</f>
        <v>0</v>
      </c>
      <c r="PO226" s="498" t="e">
        <f t="shared" ref="PO226:PO234" si="5974">PRODUCT(PJ226:PN226)</f>
        <v>#N/A</v>
      </c>
      <c r="PP226" s="504">
        <f t="shared" ref="PP226:PP234" si="5975">ROUND(PH226,0)</f>
        <v>0</v>
      </c>
      <c r="PQ226" s="500">
        <f t="shared" ref="PQ226:PQ234" si="5976">PH226-PP226</f>
        <v>0</v>
      </c>
      <c r="PT226" s="665"/>
      <c r="PU226" s="666"/>
      <c r="PV226" s="667"/>
      <c r="PW226" s="668"/>
      <c r="PX226" s="669"/>
      <c r="PY226" s="720"/>
      <c r="PZ226" s="1322">
        <f>PZ225/$P$545</f>
        <v>0</v>
      </c>
      <c r="QA226" s="497" t="e">
        <f t="shared" ref="QA226:QA234" si="5977">IF(EXACT(VLOOKUP(PT226,OFERTA_0,2,FALSE),PU226),1,0)</f>
        <v>#N/A</v>
      </c>
      <c r="QB226" s="497" t="e">
        <f t="shared" ref="QB226:QB234" si="5978">IF(EXACT(VLOOKUP(PT226,OFERTA_0,3,FALSE),PV226),1,0)</f>
        <v>#N/A</v>
      </c>
      <c r="QC226" s="498" t="e">
        <f t="shared" ref="QC226:QC234" si="5979">IF(EXACT(VLOOKUP(PT226,OFERTA_0,4,FALSE),PW226),1,0)</f>
        <v>#N/A</v>
      </c>
      <c r="QD226" s="498">
        <f t="shared" ref="QD226:QD234" si="5980">IF(PX226=0,0,1)</f>
        <v>0</v>
      </c>
      <c r="QE226" s="498">
        <f t="shared" ref="QE226:QE234" si="5981">IF(PY226=0,0,1)</f>
        <v>0</v>
      </c>
      <c r="QF226" s="498" t="e">
        <f t="shared" ref="QF226:QF234" si="5982">PRODUCT(QA226:QE226)</f>
        <v>#N/A</v>
      </c>
      <c r="QG226" s="504">
        <f t="shared" ref="QG226:QG234" si="5983">ROUND(PY226,0)</f>
        <v>0</v>
      </c>
      <c r="QH226" s="500">
        <f t="shared" ref="QH226:QH234" si="5984">PY226-QG226</f>
        <v>0</v>
      </c>
      <c r="QK226" s="665"/>
      <c r="QL226" s="666"/>
      <c r="QM226" s="667"/>
      <c r="QN226" s="668"/>
      <c r="QO226" s="669"/>
      <c r="QP226" s="720"/>
      <c r="QQ226" s="1322">
        <f>QQ225/$P$545</f>
        <v>0</v>
      </c>
      <c r="QR226" s="497" t="e">
        <f t="shared" ref="QR226:QR234" si="5985">IF(EXACT(VLOOKUP(QK226,OFERTA_0,2,FALSE),QL226),1,0)</f>
        <v>#N/A</v>
      </c>
      <c r="QS226" s="497" t="e">
        <f t="shared" ref="QS226:QS234" si="5986">IF(EXACT(VLOOKUP(QK226,OFERTA_0,3,FALSE),QM226),1,0)</f>
        <v>#N/A</v>
      </c>
      <c r="QT226" s="498" t="e">
        <f t="shared" ref="QT226:QT234" si="5987">IF(EXACT(VLOOKUP(QK226,OFERTA_0,4,FALSE),QN226),1,0)</f>
        <v>#N/A</v>
      </c>
      <c r="QU226" s="498">
        <f t="shared" ref="QU226:QU234" si="5988">IF(QO226=0,0,1)</f>
        <v>0</v>
      </c>
      <c r="QV226" s="498">
        <f t="shared" ref="QV226:QV234" si="5989">IF(QP226=0,0,1)</f>
        <v>0</v>
      </c>
      <c r="QW226" s="498" t="e">
        <f t="shared" ref="QW226:QW234" si="5990">PRODUCT(QR226:QV226)</f>
        <v>#N/A</v>
      </c>
      <c r="QX226" s="504">
        <f t="shared" ref="QX226:QX234" si="5991">ROUND(QP226,0)</f>
        <v>0</v>
      </c>
      <c r="QY226" s="500">
        <f t="shared" ref="QY226:QY234" si="5992">QP226-QX226</f>
        <v>0</v>
      </c>
      <c r="RB226" s="381"/>
      <c r="RC226" s="382"/>
      <c r="RD226" s="383"/>
      <c r="RE226" s="384"/>
      <c r="RF226" s="385"/>
      <c r="RG226" s="386"/>
      <c r="RH226" s="386"/>
      <c r="RI226" s="497"/>
      <c r="RJ226" s="497"/>
      <c r="RK226" s="501"/>
      <c r="RL226" s="501"/>
      <c r="RM226" s="501"/>
      <c r="RN226" s="501"/>
      <c r="RO226" s="502"/>
      <c r="RP226" s="503"/>
      <c r="RS226" s="381"/>
      <c r="RT226" s="382"/>
      <c r="RU226" s="383"/>
      <c r="RV226" s="384"/>
      <c r="RW226" s="385"/>
      <c r="RX226" s="386"/>
      <c r="RY226" s="386"/>
      <c r="RZ226" s="497"/>
      <c r="SA226" s="497"/>
      <c r="SB226" s="501"/>
      <c r="SC226" s="501"/>
      <c r="SD226" s="501"/>
      <c r="SE226" s="501"/>
      <c r="SF226" s="502"/>
      <c r="SG226" s="503"/>
      <c r="SJ226" s="381"/>
      <c r="SK226" s="382"/>
      <c r="SL226" s="383"/>
      <c r="SM226" s="384"/>
      <c r="SN226" s="385"/>
      <c r="SO226" s="386"/>
      <c r="SP226" s="386"/>
      <c r="SQ226" s="497"/>
      <c r="SR226" s="497"/>
      <c r="SS226" s="501"/>
      <c r="ST226" s="501"/>
      <c r="SU226" s="501"/>
      <c r="SV226" s="501"/>
      <c r="SW226" s="502"/>
      <c r="SX226" s="503"/>
    </row>
    <row r="227" spans="2:518" ht="46.5" hidden="1" customHeight="1" thickTop="1" thickBot="1">
      <c r="B227" s="577"/>
      <c r="C227" s="578"/>
      <c r="D227" s="579"/>
      <c r="E227" s="580"/>
      <c r="F227" s="581"/>
      <c r="G227" s="585"/>
      <c r="H227" s="595"/>
      <c r="K227" s="577"/>
      <c r="L227" s="767"/>
      <c r="M227" s="579"/>
      <c r="N227" s="580"/>
      <c r="O227" s="768"/>
      <c r="P227" s="585"/>
      <c r="Q227" s="1324"/>
      <c r="R227" s="497"/>
      <c r="S227" s="497"/>
      <c r="T227" s="498"/>
      <c r="U227" s="498"/>
      <c r="V227" s="498"/>
      <c r="W227" s="498"/>
      <c r="X227" s="504"/>
      <c r="Y227" s="500"/>
      <c r="Z227" s="486"/>
      <c r="AA227" s="486"/>
      <c r="AB227" s="577"/>
      <c r="AC227" s="767"/>
      <c r="AD227" s="579"/>
      <c r="AE227" s="580"/>
      <c r="AF227" s="768"/>
      <c r="AG227" s="585"/>
      <c r="AH227" s="1324"/>
      <c r="AI227" s="497"/>
      <c r="AJ227" s="497"/>
      <c r="AK227" s="498"/>
      <c r="AL227" s="498"/>
      <c r="AM227" s="498"/>
      <c r="AN227" s="498"/>
      <c r="AO227" s="504"/>
      <c r="AP227" s="500"/>
      <c r="AQ227" s="486"/>
      <c r="AR227" s="486"/>
      <c r="AS227" s="577"/>
      <c r="AT227" s="767"/>
      <c r="AU227" s="579"/>
      <c r="AV227" s="580"/>
      <c r="AW227" s="768"/>
      <c r="AX227" s="585"/>
      <c r="AY227" s="1324"/>
      <c r="AZ227" s="497"/>
      <c r="BA227" s="497"/>
      <c r="BB227" s="498"/>
      <c r="BC227" s="498"/>
      <c r="BD227" s="498"/>
      <c r="BE227" s="498"/>
      <c r="BF227" s="504"/>
      <c r="BG227" s="500"/>
      <c r="BJ227" s="577"/>
      <c r="BK227" s="767"/>
      <c r="BL227" s="579"/>
      <c r="BM227" s="580"/>
      <c r="BN227" s="768"/>
      <c r="BO227" s="585"/>
      <c r="BP227" s="1324"/>
      <c r="BQ227" s="497"/>
      <c r="BR227" s="497"/>
      <c r="BS227" s="498"/>
      <c r="BT227" s="498"/>
      <c r="BU227" s="498"/>
      <c r="BV227" s="498"/>
      <c r="BW227" s="504"/>
      <c r="BX227" s="500"/>
      <c r="CA227" s="577"/>
      <c r="CB227" s="767"/>
      <c r="CC227" s="579"/>
      <c r="CD227" s="580"/>
      <c r="CE227" s="768"/>
      <c r="CF227" s="585"/>
      <c r="CG227" s="1324"/>
      <c r="CH227" s="497"/>
      <c r="CI227" s="497"/>
      <c r="CJ227" s="498"/>
      <c r="CK227" s="498"/>
      <c r="CL227" s="498"/>
      <c r="CM227" s="498"/>
      <c r="CN227" s="504"/>
      <c r="CO227" s="500"/>
      <c r="CR227" s="577"/>
      <c r="CS227" s="767"/>
      <c r="CT227" s="579"/>
      <c r="CU227" s="580"/>
      <c r="CV227" s="768"/>
      <c r="CW227" s="585"/>
      <c r="CX227" s="1324"/>
      <c r="CY227" s="497"/>
      <c r="CZ227" s="497"/>
      <c r="DA227" s="498"/>
      <c r="DB227" s="498"/>
      <c r="DC227" s="498"/>
      <c r="DD227" s="498"/>
      <c r="DE227" s="504"/>
      <c r="DF227" s="500"/>
      <c r="DI227" s="577"/>
      <c r="DJ227" s="767"/>
      <c r="DK227" s="579"/>
      <c r="DL227" s="580"/>
      <c r="DM227" s="768"/>
      <c r="DN227" s="585"/>
      <c r="DO227" s="1324"/>
      <c r="DP227" s="497"/>
      <c r="DQ227" s="497"/>
      <c r="DR227" s="498"/>
      <c r="DS227" s="498"/>
      <c r="DT227" s="498"/>
      <c r="DU227" s="498"/>
      <c r="DV227" s="504"/>
      <c r="DW227" s="500"/>
      <c r="DZ227" s="577"/>
      <c r="EA227" s="767"/>
      <c r="EB227" s="579"/>
      <c r="EC227" s="580"/>
      <c r="ED227" s="768"/>
      <c r="EE227" s="585"/>
      <c r="EF227" s="1324"/>
      <c r="EG227" s="497"/>
      <c r="EH227" s="497"/>
      <c r="EI227" s="498"/>
      <c r="EJ227" s="498"/>
      <c r="EK227" s="498"/>
      <c r="EL227" s="498"/>
      <c r="EM227" s="504"/>
      <c r="EN227" s="500"/>
      <c r="EQ227" s="665"/>
      <c r="ER227" s="666"/>
      <c r="ES227" s="667"/>
      <c r="ET227" s="668"/>
      <c r="EU227" s="669"/>
      <c r="EV227" s="720"/>
      <c r="EW227" s="1324"/>
      <c r="EX227" s="497" t="e">
        <f t="shared" si="5841"/>
        <v>#N/A</v>
      </c>
      <c r="EY227" s="497" t="e">
        <f t="shared" si="5842"/>
        <v>#N/A</v>
      </c>
      <c r="EZ227" s="498" t="e">
        <f t="shared" si="5843"/>
        <v>#N/A</v>
      </c>
      <c r="FA227" s="498">
        <f t="shared" si="5844"/>
        <v>0</v>
      </c>
      <c r="FB227" s="498">
        <f t="shared" si="5845"/>
        <v>0</v>
      </c>
      <c r="FC227" s="498" t="e">
        <f t="shared" si="5846"/>
        <v>#N/A</v>
      </c>
      <c r="FD227" s="504">
        <f t="shared" si="5847"/>
        <v>0</v>
      </c>
      <c r="FE227" s="500">
        <f t="shared" si="5848"/>
        <v>0</v>
      </c>
      <c r="FH227" s="665"/>
      <c r="FI227" s="666"/>
      <c r="FJ227" s="667"/>
      <c r="FK227" s="668"/>
      <c r="FL227" s="669"/>
      <c r="FM227" s="720"/>
      <c r="FN227" s="1324"/>
      <c r="FO227" s="497" t="e">
        <f t="shared" si="5849"/>
        <v>#N/A</v>
      </c>
      <c r="FP227" s="497" t="e">
        <f t="shared" si="5850"/>
        <v>#N/A</v>
      </c>
      <c r="FQ227" s="498" t="e">
        <f t="shared" si="5851"/>
        <v>#N/A</v>
      </c>
      <c r="FR227" s="498">
        <f t="shared" si="5852"/>
        <v>0</v>
      </c>
      <c r="FS227" s="498">
        <f t="shared" si="5853"/>
        <v>0</v>
      </c>
      <c r="FT227" s="498" t="e">
        <f t="shared" si="5854"/>
        <v>#N/A</v>
      </c>
      <c r="FU227" s="504">
        <f t="shared" si="5855"/>
        <v>0</v>
      </c>
      <c r="FV227" s="500">
        <f t="shared" si="5856"/>
        <v>0</v>
      </c>
      <c r="FY227" s="665"/>
      <c r="FZ227" s="666"/>
      <c r="GA227" s="667"/>
      <c r="GB227" s="668"/>
      <c r="GC227" s="669"/>
      <c r="GD227" s="720"/>
      <c r="GE227" s="1324"/>
      <c r="GF227" s="497" t="e">
        <f t="shared" si="5857"/>
        <v>#N/A</v>
      </c>
      <c r="GG227" s="497" t="e">
        <f t="shared" si="5858"/>
        <v>#N/A</v>
      </c>
      <c r="GH227" s="498" t="e">
        <f t="shared" si="5859"/>
        <v>#N/A</v>
      </c>
      <c r="GI227" s="498">
        <f t="shared" si="5860"/>
        <v>0</v>
      </c>
      <c r="GJ227" s="498">
        <f t="shared" si="5861"/>
        <v>0</v>
      </c>
      <c r="GK227" s="498" t="e">
        <f t="shared" si="5862"/>
        <v>#N/A</v>
      </c>
      <c r="GL227" s="504">
        <f t="shared" si="5863"/>
        <v>0</v>
      </c>
      <c r="GM227" s="500">
        <f t="shared" si="5864"/>
        <v>0</v>
      </c>
      <c r="GP227" s="665"/>
      <c r="GQ227" s="666"/>
      <c r="GR227" s="667"/>
      <c r="GS227" s="668"/>
      <c r="GT227" s="669"/>
      <c r="GU227" s="720"/>
      <c r="GV227" s="1324"/>
      <c r="GW227" s="497" t="e">
        <f t="shared" si="5865"/>
        <v>#N/A</v>
      </c>
      <c r="GX227" s="497" t="e">
        <f t="shared" si="5866"/>
        <v>#N/A</v>
      </c>
      <c r="GY227" s="498" t="e">
        <f t="shared" si="5867"/>
        <v>#N/A</v>
      </c>
      <c r="GZ227" s="498">
        <f t="shared" si="5868"/>
        <v>0</v>
      </c>
      <c r="HA227" s="498">
        <f t="shared" si="5869"/>
        <v>0</v>
      </c>
      <c r="HB227" s="498" t="e">
        <f t="shared" si="5870"/>
        <v>#N/A</v>
      </c>
      <c r="HC227" s="504">
        <f t="shared" si="5871"/>
        <v>0</v>
      </c>
      <c r="HD227" s="500">
        <f t="shared" si="5872"/>
        <v>0</v>
      </c>
      <c r="HG227" s="665"/>
      <c r="HH227" s="666"/>
      <c r="HI227" s="667"/>
      <c r="HJ227" s="668"/>
      <c r="HK227" s="669"/>
      <c r="HL227" s="720"/>
      <c r="HM227" s="1324"/>
      <c r="HN227" s="497" t="e">
        <f t="shared" si="5873"/>
        <v>#N/A</v>
      </c>
      <c r="HO227" s="497" t="e">
        <f t="shared" si="5874"/>
        <v>#N/A</v>
      </c>
      <c r="HP227" s="498" t="e">
        <f t="shared" si="5875"/>
        <v>#N/A</v>
      </c>
      <c r="HQ227" s="498">
        <f t="shared" si="5876"/>
        <v>0</v>
      </c>
      <c r="HR227" s="498">
        <f t="shared" si="5877"/>
        <v>0</v>
      </c>
      <c r="HS227" s="498" t="e">
        <f t="shared" si="5878"/>
        <v>#N/A</v>
      </c>
      <c r="HT227" s="504">
        <f t="shared" si="5879"/>
        <v>0</v>
      </c>
      <c r="HU227" s="500">
        <f t="shared" si="5880"/>
        <v>0</v>
      </c>
      <c r="HX227" s="665"/>
      <c r="HY227" s="666"/>
      <c r="HZ227" s="667"/>
      <c r="IA227" s="668"/>
      <c r="IB227" s="669"/>
      <c r="IC227" s="720"/>
      <c r="ID227" s="1324"/>
      <c r="IE227" s="497" t="e">
        <f t="shared" si="5881"/>
        <v>#N/A</v>
      </c>
      <c r="IF227" s="497" t="e">
        <f t="shared" si="5882"/>
        <v>#N/A</v>
      </c>
      <c r="IG227" s="498" t="e">
        <f t="shared" si="5883"/>
        <v>#N/A</v>
      </c>
      <c r="IH227" s="498">
        <f t="shared" si="5884"/>
        <v>0</v>
      </c>
      <c r="II227" s="498">
        <f t="shared" si="5885"/>
        <v>0</v>
      </c>
      <c r="IJ227" s="498" t="e">
        <f t="shared" si="5886"/>
        <v>#N/A</v>
      </c>
      <c r="IK227" s="504">
        <f t="shared" si="5887"/>
        <v>0</v>
      </c>
      <c r="IL227" s="500">
        <f t="shared" si="5888"/>
        <v>0</v>
      </c>
      <c r="IO227" s="665"/>
      <c r="IP227" s="666"/>
      <c r="IQ227" s="667"/>
      <c r="IR227" s="668"/>
      <c r="IS227" s="669"/>
      <c r="IT227" s="720"/>
      <c r="IU227" s="1324"/>
      <c r="IV227" s="497" t="e">
        <f t="shared" si="5889"/>
        <v>#N/A</v>
      </c>
      <c r="IW227" s="497" t="e">
        <f t="shared" si="5890"/>
        <v>#N/A</v>
      </c>
      <c r="IX227" s="498" t="e">
        <f t="shared" si="5891"/>
        <v>#N/A</v>
      </c>
      <c r="IY227" s="498">
        <f t="shared" si="5892"/>
        <v>0</v>
      </c>
      <c r="IZ227" s="498">
        <f t="shared" si="5893"/>
        <v>0</v>
      </c>
      <c r="JA227" s="498" t="e">
        <f t="shared" si="5894"/>
        <v>#N/A</v>
      </c>
      <c r="JB227" s="504">
        <f t="shared" si="5895"/>
        <v>0</v>
      </c>
      <c r="JC227" s="500">
        <f t="shared" si="5896"/>
        <v>0</v>
      </c>
      <c r="JF227" s="665"/>
      <c r="JG227" s="666"/>
      <c r="JH227" s="667"/>
      <c r="JI227" s="668"/>
      <c r="JJ227" s="669"/>
      <c r="JK227" s="720"/>
      <c r="JL227" s="1324"/>
      <c r="JM227" s="497" t="e">
        <f t="shared" si="5897"/>
        <v>#N/A</v>
      </c>
      <c r="JN227" s="497" t="e">
        <f t="shared" si="5898"/>
        <v>#N/A</v>
      </c>
      <c r="JO227" s="498" t="e">
        <f t="shared" si="5899"/>
        <v>#N/A</v>
      </c>
      <c r="JP227" s="498">
        <f t="shared" si="5900"/>
        <v>0</v>
      </c>
      <c r="JQ227" s="498">
        <f t="shared" si="5901"/>
        <v>0</v>
      </c>
      <c r="JR227" s="498" t="e">
        <f t="shared" si="5902"/>
        <v>#N/A</v>
      </c>
      <c r="JS227" s="504">
        <f t="shared" si="5903"/>
        <v>0</v>
      </c>
      <c r="JT227" s="500">
        <f t="shared" si="5904"/>
        <v>0</v>
      </c>
      <c r="JW227" s="665"/>
      <c r="JX227" s="666"/>
      <c r="JY227" s="667"/>
      <c r="JZ227" s="668"/>
      <c r="KA227" s="669"/>
      <c r="KB227" s="720"/>
      <c r="KC227" s="1324"/>
      <c r="KD227" s="497" t="e">
        <f t="shared" si="5905"/>
        <v>#N/A</v>
      </c>
      <c r="KE227" s="497" t="e">
        <f t="shared" si="5906"/>
        <v>#N/A</v>
      </c>
      <c r="KF227" s="498" t="e">
        <f t="shared" si="5907"/>
        <v>#N/A</v>
      </c>
      <c r="KG227" s="498">
        <f t="shared" si="5908"/>
        <v>0</v>
      </c>
      <c r="KH227" s="498">
        <f t="shared" si="5909"/>
        <v>0</v>
      </c>
      <c r="KI227" s="498" t="e">
        <f t="shared" si="5910"/>
        <v>#N/A</v>
      </c>
      <c r="KJ227" s="504">
        <f t="shared" si="5911"/>
        <v>0</v>
      </c>
      <c r="KK227" s="500">
        <f t="shared" si="5912"/>
        <v>0</v>
      </c>
      <c r="KN227" s="665"/>
      <c r="KO227" s="666"/>
      <c r="KP227" s="667"/>
      <c r="KQ227" s="668"/>
      <c r="KR227" s="669"/>
      <c r="KS227" s="720"/>
      <c r="KT227" s="1324"/>
      <c r="KU227" s="497" t="e">
        <f t="shared" si="5913"/>
        <v>#N/A</v>
      </c>
      <c r="KV227" s="497" t="e">
        <f t="shared" si="5914"/>
        <v>#N/A</v>
      </c>
      <c r="KW227" s="498" t="e">
        <f t="shared" si="5915"/>
        <v>#N/A</v>
      </c>
      <c r="KX227" s="498">
        <f t="shared" si="5916"/>
        <v>0</v>
      </c>
      <c r="KY227" s="498">
        <f t="shared" si="5917"/>
        <v>0</v>
      </c>
      <c r="KZ227" s="498" t="e">
        <f t="shared" si="5918"/>
        <v>#N/A</v>
      </c>
      <c r="LA227" s="504">
        <f t="shared" si="5919"/>
        <v>0</v>
      </c>
      <c r="LB227" s="500">
        <f t="shared" si="5920"/>
        <v>0</v>
      </c>
      <c r="LE227" s="665"/>
      <c r="LF227" s="666"/>
      <c r="LG227" s="667"/>
      <c r="LH227" s="668"/>
      <c r="LI227" s="669"/>
      <c r="LJ227" s="720"/>
      <c r="LK227" s="1324"/>
      <c r="LL227" s="497" t="e">
        <f t="shared" si="5921"/>
        <v>#N/A</v>
      </c>
      <c r="LM227" s="497" t="e">
        <f t="shared" si="5922"/>
        <v>#N/A</v>
      </c>
      <c r="LN227" s="498" t="e">
        <f t="shared" si="5923"/>
        <v>#N/A</v>
      </c>
      <c r="LO227" s="498">
        <f t="shared" si="5924"/>
        <v>0</v>
      </c>
      <c r="LP227" s="498">
        <f t="shared" si="5925"/>
        <v>0</v>
      </c>
      <c r="LQ227" s="498" t="e">
        <f t="shared" si="5926"/>
        <v>#N/A</v>
      </c>
      <c r="LR227" s="504">
        <f t="shared" si="5927"/>
        <v>0</v>
      </c>
      <c r="LS227" s="500">
        <f t="shared" si="5928"/>
        <v>0</v>
      </c>
      <c r="LV227" s="665"/>
      <c r="LW227" s="666"/>
      <c r="LX227" s="667"/>
      <c r="LY227" s="668"/>
      <c r="LZ227" s="669"/>
      <c r="MA227" s="720"/>
      <c r="MB227" s="1324"/>
      <c r="MC227" s="497" t="e">
        <f t="shared" si="5929"/>
        <v>#N/A</v>
      </c>
      <c r="MD227" s="497" t="e">
        <f t="shared" si="5930"/>
        <v>#N/A</v>
      </c>
      <c r="ME227" s="498" t="e">
        <f t="shared" si="5931"/>
        <v>#N/A</v>
      </c>
      <c r="MF227" s="498">
        <f t="shared" si="5932"/>
        <v>0</v>
      </c>
      <c r="MG227" s="498">
        <f t="shared" si="5933"/>
        <v>0</v>
      </c>
      <c r="MH227" s="498" t="e">
        <f t="shared" si="5934"/>
        <v>#N/A</v>
      </c>
      <c r="MI227" s="504">
        <f t="shared" si="5935"/>
        <v>0</v>
      </c>
      <c r="MJ227" s="500">
        <f t="shared" si="5936"/>
        <v>0</v>
      </c>
      <c r="MM227" s="665"/>
      <c r="MN227" s="666"/>
      <c r="MO227" s="667"/>
      <c r="MP227" s="668"/>
      <c r="MQ227" s="669"/>
      <c r="MR227" s="720"/>
      <c r="MS227" s="1324"/>
      <c r="MT227" s="497" t="e">
        <f t="shared" si="5937"/>
        <v>#N/A</v>
      </c>
      <c r="MU227" s="497" t="e">
        <f t="shared" si="5938"/>
        <v>#N/A</v>
      </c>
      <c r="MV227" s="498" t="e">
        <f t="shared" si="5939"/>
        <v>#N/A</v>
      </c>
      <c r="MW227" s="498">
        <f t="shared" si="5940"/>
        <v>0</v>
      </c>
      <c r="MX227" s="498">
        <f t="shared" si="5941"/>
        <v>0</v>
      </c>
      <c r="MY227" s="498" t="e">
        <f t="shared" si="5942"/>
        <v>#N/A</v>
      </c>
      <c r="MZ227" s="504">
        <f t="shared" si="5943"/>
        <v>0</v>
      </c>
      <c r="NA227" s="500">
        <f t="shared" si="5944"/>
        <v>0</v>
      </c>
      <c r="ND227" s="665"/>
      <c r="NE227" s="666"/>
      <c r="NF227" s="667"/>
      <c r="NG227" s="668"/>
      <c r="NH227" s="669"/>
      <c r="NI227" s="720"/>
      <c r="NJ227" s="1324"/>
      <c r="NK227" s="497" t="e">
        <f t="shared" si="5945"/>
        <v>#N/A</v>
      </c>
      <c r="NL227" s="497" t="e">
        <f t="shared" si="5946"/>
        <v>#N/A</v>
      </c>
      <c r="NM227" s="498" t="e">
        <f t="shared" si="5947"/>
        <v>#N/A</v>
      </c>
      <c r="NN227" s="498">
        <f t="shared" si="5948"/>
        <v>0</v>
      </c>
      <c r="NO227" s="498">
        <f t="shared" si="5949"/>
        <v>0</v>
      </c>
      <c r="NP227" s="498" t="e">
        <f t="shared" si="5950"/>
        <v>#N/A</v>
      </c>
      <c r="NQ227" s="504">
        <f t="shared" si="5951"/>
        <v>0</v>
      </c>
      <c r="NR227" s="500">
        <f t="shared" si="5952"/>
        <v>0</v>
      </c>
      <c r="NU227" s="665"/>
      <c r="NV227" s="666"/>
      <c r="NW227" s="667"/>
      <c r="NX227" s="668"/>
      <c r="NY227" s="669"/>
      <c r="NZ227" s="720"/>
      <c r="OA227" s="1324"/>
      <c r="OB227" s="497" t="e">
        <f t="shared" si="5953"/>
        <v>#N/A</v>
      </c>
      <c r="OC227" s="497" t="e">
        <f t="shared" si="5954"/>
        <v>#N/A</v>
      </c>
      <c r="OD227" s="498" t="e">
        <f t="shared" si="5955"/>
        <v>#N/A</v>
      </c>
      <c r="OE227" s="498">
        <f t="shared" si="5956"/>
        <v>0</v>
      </c>
      <c r="OF227" s="498">
        <f t="shared" si="5957"/>
        <v>0</v>
      </c>
      <c r="OG227" s="498" t="e">
        <f t="shared" si="5958"/>
        <v>#N/A</v>
      </c>
      <c r="OH227" s="504">
        <f t="shared" si="5959"/>
        <v>0</v>
      </c>
      <c r="OI227" s="500">
        <f t="shared" si="5960"/>
        <v>0</v>
      </c>
      <c r="OL227" s="665"/>
      <c r="OM227" s="666"/>
      <c r="ON227" s="667"/>
      <c r="OO227" s="668"/>
      <c r="OP227" s="669"/>
      <c r="OQ227" s="720"/>
      <c r="OR227" s="1324"/>
      <c r="OS227" s="497" t="e">
        <f t="shared" si="5961"/>
        <v>#N/A</v>
      </c>
      <c r="OT227" s="497" t="e">
        <f t="shared" si="5962"/>
        <v>#N/A</v>
      </c>
      <c r="OU227" s="498" t="e">
        <f t="shared" si="5963"/>
        <v>#N/A</v>
      </c>
      <c r="OV227" s="498">
        <f t="shared" si="5964"/>
        <v>0</v>
      </c>
      <c r="OW227" s="498">
        <f t="shared" si="5965"/>
        <v>0</v>
      </c>
      <c r="OX227" s="498" t="e">
        <f t="shared" si="5966"/>
        <v>#N/A</v>
      </c>
      <c r="OY227" s="504">
        <f t="shared" si="5967"/>
        <v>0</v>
      </c>
      <c r="OZ227" s="500">
        <f t="shared" si="5968"/>
        <v>0</v>
      </c>
      <c r="PC227" s="665"/>
      <c r="PD227" s="666"/>
      <c r="PE227" s="667"/>
      <c r="PF227" s="668"/>
      <c r="PG227" s="669"/>
      <c r="PH227" s="720"/>
      <c r="PI227" s="1324"/>
      <c r="PJ227" s="497" t="e">
        <f t="shared" si="5969"/>
        <v>#N/A</v>
      </c>
      <c r="PK227" s="497" t="e">
        <f t="shared" si="5970"/>
        <v>#N/A</v>
      </c>
      <c r="PL227" s="498" t="e">
        <f t="shared" si="5971"/>
        <v>#N/A</v>
      </c>
      <c r="PM227" s="498">
        <f t="shared" si="5972"/>
        <v>0</v>
      </c>
      <c r="PN227" s="498">
        <f t="shared" si="5973"/>
        <v>0</v>
      </c>
      <c r="PO227" s="498" t="e">
        <f t="shared" si="5974"/>
        <v>#N/A</v>
      </c>
      <c r="PP227" s="504">
        <f t="shared" si="5975"/>
        <v>0</v>
      </c>
      <c r="PQ227" s="500">
        <f t="shared" si="5976"/>
        <v>0</v>
      </c>
      <c r="PT227" s="665"/>
      <c r="PU227" s="666"/>
      <c r="PV227" s="667"/>
      <c r="PW227" s="668"/>
      <c r="PX227" s="669"/>
      <c r="PY227" s="720"/>
      <c r="PZ227" s="1324"/>
      <c r="QA227" s="497" t="e">
        <f t="shared" si="5977"/>
        <v>#N/A</v>
      </c>
      <c r="QB227" s="497" t="e">
        <f t="shared" si="5978"/>
        <v>#N/A</v>
      </c>
      <c r="QC227" s="498" t="e">
        <f t="shared" si="5979"/>
        <v>#N/A</v>
      </c>
      <c r="QD227" s="498">
        <f t="shared" si="5980"/>
        <v>0</v>
      </c>
      <c r="QE227" s="498">
        <f t="shared" si="5981"/>
        <v>0</v>
      </c>
      <c r="QF227" s="498" t="e">
        <f t="shared" si="5982"/>
        <v>#N/A</v>
      </c>
      <c r="QG227" s="504">
        <f t="shared" si="5983"/>
        <v>0</v>
      </c>
      <c r="QH227" s="500">
        <f t="shared" si="5984"/>
        <v>0</v>
      </c>
      <c r="QK227" s="665"/>
      <c r="QL227" s="666"/>
      <c r="QM227" s="667"/>
      <c r="QN227" s="668"/>
      <c r="QO227" s="669"/>
      <c r="QP227" s="720"/>
      <c r="QQ227" s="1324"/>
      <c r="QR227" s="497" t="e">
        <f t="shared" si="5985"/>
        <v>#N/A</v>
      </c>
      <c r="QS227" s="497" t="e">
        <f t="shared" si="5986"/>
        <v>#N/A</v>
      </c>
      <c r="QT227" s="498" t="e">
        <f t="shared" si="5987"/>
        <v>#N/A</v>
      </c>
      <c r="QU227" s="498">
        <f t="shared" si="5988"/>
        <v>0</v>
      </c>
      <c r="QV227" s="498">
        <f t="shared" si="5989"/>
        <v>0</v>
      </c>
      <c r="QW227" s="498" t="e">
        <f t="shared" si="5990"/>
        <v>#N/A</v>
      </c>
      <c r="QX227" s="504">
        <f t="shared" si="5991"/>
        <v>0</v>
      </c>
      <c r="QY227" s="500">
        <f t="shared" si="5992"/>
        <v>0</v>
      </c>
      <c r="RB227" s="381"/>
      <c r="RC227" s="382"/>
      <c r="RD227" s="383"/>
      <c r="RE227" s="384"/>
      <c r="RF227" s="385"/>
      <c r="RG227" s="386"/>
      <c r="RH227" s="386"/>
      <c r="RI227" s="497"/>
      <c r="RJ227" s="497"/>
      <c r="RK227" s="501"/>
      <c r="RL227" s="501"/>
      <c r="RM227" s="501"/>
      <c r="RN227" s="501"/>
      <c r="RO227" s="502"/>
      <c r="RP227" s="503"/>
      <c r="RS227" s="381"/>
      <c r="RT227" s="382"/>
      <c r="RU227" s="383"/>
      <c r="RV227" s="384"/>
      <c r="RW227" s="385"/>
      <c r="RX227" s="386"/>
      <c r="RY227" s="386"/>
      <c r="RZ227" s="497"/>
      <c r="SA227" s="497"/>
      <c r="SB227" s="501"/>
      <c r="SC227" s="501"/>
      <c r="SD227" s="501"/>
      <c r="SE227" s="501"/>
      <c r="SF227" s="502"/>
      <c r="SG227" s="503"/>
      <c r="SJ227" s="381"/>
      <c r="SK227" s="382"/>
      <c r="SL227" s="383"/>
      <c r="SM227" s="384"/>
      <c r="SN227" s="385"/>
      <c r="SO227" s="386"/>
      <c r="SP227" s="386"/>
      <c r="SQ227" s="497"/>
      <c r="SR227" s="497"/>
      <c r="SS227" s="501"/>
      <c r="ST227" s="501"/>
      <c r="SU227" s="501"/>
      <c r="SV227" s="501"/>
      <c r="SW227" s="502"/>
      <c r="SX227" s="503"/>
    </row>
    <row r="228" spans="2:518" ht="46.5" hidden="1" customHeight="1" thickTop="1" thickBot="1">
      <c r="B228" s="577"/>
      <c r="C228" s="578"/>
      <c r="D228" s="579"/>
      <c r="E228" s="580"/>
      <c r="F228" s="581"/>
      <c r="G228" s="585"/>
      <c r="H228" s="595"/>
      <c r="K228" s="577"/>
      <c r="L228" s="767"/>
      <c r="M228" s="579"/>
      <c r="N228" s="580"/>
      <c r="O228" s="768"/>
      <c r="P228" s="585"/>
      <c r="Q228" s="1324"/>
      <c r="R228" s="497"/>
      <c r="S228" s="497"/>
      <c r="T228" s="498"/>
      <c r="U228" s="498"/>
      <c r="V228" s="498"/>
      <c r="W228" s="498"/>
      <c r="X228" s="504"/>
      <c r="Y228" s="500"/>
      <c r="Z228" s="486"/>
      <c r="AA228" s="486"/>
      <c r="AB228" s="577"/>
      <c r="AC228" s="767"/>
      <c r="AD228" s="579"/>
      <c r="AE228" s="580"/>
      <c r="AF228" s="768"/>
      <c r="AG228" s="585"/>
      <c r="AH228" s="1324"/>
      <c r="AI228" s="497"/>
      <c r="AJ228" s="497"/>
      <c r="AK228" s="498"/>
      <c r="AL228" s="498"/>
      <c r="AM228" s="498"/>
      <c r="AN228" s="498"/>
      <c r="AO228" s="504"/>
      <c r="AP228" s="500"/>
      <c r="AQ228" s="486"/>
      <c r="AR228" s="486"/>
      <c r="AS228" s="577"/>
      <c r="AT228" s="767"/>
      <c r="AU228" s="579"/>
      <c r="AV228" s="580"/>
      <c r="AW228" s="768"/>
      <c r="AX228" s="585"/>
      <c r="AY228" s="1324"/>
      <c r="AZ228" s="497"/>
      <c r="BA228" s="497"/>
      <c r="BB228" s="498"/>
      <c r="BC228" s="498"/>
      <c r="BD228" s="498"/>
      <c r="BE228" s="498"/>
      <c r="BF228" s="504"/>
      <c r="BG228" s="500"/>
      <c r="BJ228" s="577"/>
      <c r="BK228" s="767"/>
      <c r="BL228" s="579"/>
      <c r="BM228" s="580"/>
      <c r="BN228" s="768"/>
      <c r="BO228" s="585"/>
      <c r="BP228" s="1324"/>
      <c r="BQ228" s="497"/>
      <c r="BR228" s="497"/>
      <c r="BS228" s="498"/>
      <c r="BT228" s="498"/>
      <c r="BU228" s="498"/>
      <c r="BV228" s="498"/>
      <c r="BW228" s="504"/>
      <c r="BX228" s="500"/>
      <c r="CA228" s="577"/>
      <c r="CB228" s="767"/>
      <c r="CC228" s="579"/>
      <c r="CD228" s="580"/>
      <c r="CE228" s="768"/>
      <c r="CF228" s="585"/>
      <c r="CG228" s="1324"/>
      <c r="CH228" s="497"/>
      <c r="CI228" s="497"/>
      <c r="CJ228" s="498"/>
      <c r="CK228" s="498"/>
      <c r="CL228" s="498"/>
      <c r="CM228" s="498"/>
      <c r="CN228" s="504"/>
      <c r="CO228" s="500"/>
      <c r="CR228" s="577"/>
      <c r="CS228" s="767"/>
      <c r="CT228" s="579"/>
      <c r="CU228" s="580"/>
      <c r="CV228" s="768"/>
      <c r="CW228" s="585"/>
      <c r="CX228" s="1324"/>
      <c r="CY228" s="497"/>
      <c r="CZ228" s="497"/>
      <c r="DA228" s="498"/>
      <c r="DB228" s="498"/>
      <c r="DC228" s="498"/>
      <c r="DD228" s="498"/>
      <c r="DE228" s="504"/>
      <c r="DF228" s="500"/>
      <c r="DI228" s="577"/>
      <c r="DJ228" s="767"/>
      <c r="DK228" s="579"/>
      <c r="DL228" s="580"/>
      <c r="DM228" s="768"/>
      <c r="DN228" s="585"/>
      <c r="DO228" s="1324"/>
      <c r="DP228" s="497"/>
      <c r="DQ228" s="497"/>
      <c r="DR228" s="498"/>
      <c r="DS228" s="498"/>
      <c r="DT228" s="498"/>
      <c r="DU228" s="498"/>
      <c r="DV228" s="504"/>
      <c r="DW228" s="500"/>
      <c r="DZ228" s="577"/>
      <c r="EA228" s="767"/>
      <c r="EB228" s="579"/>
      <c r="EC228" s="580"/>
      <c r="ED228" s="768"/>
      <c r="EE228" s="585"/>
      <c r="EF228" s="1324"/>
      <c r="EG228" s="497"/>
      <c r="EH228" s="497"/>
      <c r="EI228" s="498"/>
      <c r="EJ228" s="498"/>
      <c r="EK228" s="498"/>
      <c r="EL228" s="498"/>
      <c r="EM228" s="504"/>
      <c r="EN228" s="500"/>
      <c r="EQ228" s="665"/>
      <c r="ER228" s="666"/>
      <c r="ES228" s="667"/>
      <c r="ET228" s="668"/>
      <c r="EU228" s="669"/>
      <c r="EV228" s="720"/>
      <c r="EW228" s="1324"/>
      <c r="EX228" s="497" t="e">
        <f t="shared" si="5841"/>
        <v>#N/A</v>
      </c>
      <c r="EY228" s="497" t="e">
        <f t="shared" si="5842"/>
        <v>#N/A</v>
      </c>
      <c r="EZ228" s="498" t="e">
        <f t="shared" si="5843"/>
        <v>#N/A</v>
      </c>
      <c r="FA228" s="498">
        <f t="shared" si="5844"/>
        <v>0</v>
      </c>
      <c r="FB228" s="498">
        <f t="shared" si="5845"/>
        <v>0</v>
      </c>
      <c r="FC228" s="498" t="e">
        <f t="shared" si="5846"/>
        <v>#N/A</v>
      </c>
      <c r="FD228" s="504">
        <f t="shared" si="5847"/>
        <v>0</v>
      </c>
      <c r="FE228" s="500">
        <f t="shared" si="5848"/>
        <v>0</v>
      </c>
      <c r="FH228" s="665"/>
      <c r="FI228" s="666"/>
      <c r="FJ228" s="667"/>
      <c r="FK228" s="668"/>
      <c r="FL228" s="669"/>
      <c r="FM228" s="720"/>
      <c r="FN228" s="1324"/>
      <c r="FO228" s="497" t="e">
        <f t="shared" si="5849"/>
        <v>#N/A</v>
      </c>
      <c r="FP228" s="497" t="e">
        <f t="shared" si="5850"/>
        <v>#N/A</v>
      </c>
      <c r="FQ228" s="498" t="e">
        <f t="shared" si="5851"/>
        <v>#N/A</v>
      </c>
      <c r="FR228" s="498">
        <f t="shared" si="5852"/>
        <v>0</v>
      </c>
      <c r="FS228" s="498">
        <f t="shared" si="5853"/>
        <v>0</v>
      </c>
      <c r="FT228" s="498" t="e">
        <f t="shared" si="5854"/>
        <v>#N/A</v>
      </c>
      <c r="FU228" s="504">
        <f t="shared" si="5855"/>
        <v>0</v>
      </c>
      <c r="FV228" s="500">
        <f t="shared" si="5856"/>
        <v>0</v>
      </c>
      <c r="FY228" s="665"/>
      <c r="FZ228" s="666"/>
      <c r="GA228" s="667"/>
      <c r="GB228" s="668"/>
      <c r="GC228" s="669"/>
      <c r="GD228" s="720"/>
      <c r="GE228" s="1324"/>
      <c r="GF228" s="497" t="e">
        <f t="shared" si="5857"/>
        <v>#N/A</v>
      </c>
      <c r="GG228" s="497" t="e">
        <f t="shared" si="5858"/>
        <v>#N/A</v>
      </c>
      <c r="GH228" s="498" t="e">
        <f t="shared" si="5859"/>
        <v>#N/A</v>
      </c>
      <c r="GI228" s="498">
        <f t="shared" si="5860"/>
        <v>0</v>
      </c>
      <c r="GJ228" s="498">
        <f t="shared" si="5861"/>
        <v>0</v>
      </c>
      <c r="GK228" s="498" t="e">
        <f t="shared" si="5862"/>
        <v>#N/A</v>
      </c>
      <c r="GL228" s="504">
        <f t="shared" si="5863"/>
        <v>0</v>
      </c>
      <c r="GM228" s="500">
        <f t="shared" si="5864"/>
        <v>0</v>
      </c>
      <c r="GP228" s="665"/>
      <c r="GQ228" s="666"/>
      <c r="GR228" s="667"/>
      <c r="GS228" s="668"/>
      <c r="GT228" s="669"/>
      <c r="GU228" s="720"/>
      <c r="GV228" s="1324"/>
      <c r="GW228" s="497" t="e">
        <f t="shared" si="5865"/>
        <v>#N/A</v>
      </c>
      <c r="GX228" s="497" t="e">
        <f t="shared" si="5866"/>
        <v>#N/A</v>
      </c>
      <c r="GY228" s="498" t="e">
        <f t="shared" si="5867"/>
        <v>#N/A</v>
      </c>
      <c r="GZ228" s="498">
        <f t="shared" si="5868"/>
        <v>0</v>
      </c>
      <c r="HA228" s="498">
        <f t="shared" si="5869"/>
        <v>0</v>
      </c>
      <c r="HB228" s="498" t="e">
        <f t="shared" si="5870"/>
        <v>#N/A</v>
      </c>
      <c r="HC228" s="504">
        <f t="shared" si="5871"/>
        <v>0</v>
      </c>
      <c r="HD228" s="500">
        <f t="shared" si="5872"/>
        <v>0</v>
      </c>
      <c r="HG228" s="665"/>
      <c r="HH228" s="666"/>
      <c r="HI228" s="667"/>
      <c r="HJ228" s="668"/>
      <c r="HK228" s="669"/>
      <c r="HL228" s="720"/>
      <c r="HM228" s="1324"/>
      <c r="HN228" s="497" t="e">
        <f t="shared" si="5873"/>
        <v>#N/A</v>
      </c>
      <c r="HO228" s="497" t="e">
        <f t="shared" si="5874"/>
        <v>#N/A</v>
      </c>
      <c r="HP228" s="498" t="e">
        <f t="shared" si="5875"/>
        <v>#N/A</v>
      </c>
      <c r="HQ228" s="498">
        <f t="shared" si="5876"/>
        <v>0</v>
      </c>
      <c r="HR228" s="498">
        <f t="shared" si="5877"/>
        <v>0</v>
      </c>
      <c r="HS228" s="498" t="e">
        <f t="shared" si="5878"/>
        <v>#N/A</v>
      </c>
      <c r="HT228" s="504">
        <f t="shared" si="5879"/>
        <v>0</v>
      </c>
      <c r="HU228" s="500">
        <f t="shared" si="5880"/>
        <v>0</v>
      </c>
      <c r="HX228" s="665"/>
      <c r="HY228" s="666"/>
      <c r="HZ228" s="667"/>
      <c r="IA228" s="668"/>
      <c r="IB228" s="669"/>
      <c r="IC228" s="720"/>
      <c r="ID228" s="1324"/>
      <c r="IE228" s="497" t="e">
        <f t="shared" si="5881"/>
        <v>#N/A</v>
      </c>
      <c r="IF228" s="497" t="e">
        <f t="shared" si="5882"/>
        <v>#N/A</v>
      </c>
      <c r="IG228" s="498" t="e">
        <f t="shared" si="5883"/>
        <v>#N/A</v>
      </c>
      <c r="IH228" s="498">
        <f t="shared" si="5884"/>
        <v>0</v>
      </c>
      <c r="II228" s="498">
        <f t="shared" si="5885"/>
        <v>0</v>
      </c>
      <c r="IJ228" s="498" t="e">
        <f t="shared" si="5886"/>
        <v>#N/A</v>
      </c>
      <c r="IK228" s="504">
        <f t="shared" si="5887"/>
        <v>0</v>
      </c>
      <c r="IL228" s="500">
        <f t="shared" si="5888"/>
        <v>0</v>
      </c>
      <c r="IO228" s="665"/>
      <c r="IP228" s="666"/>
      <c r="IQ228" s="667"/>
      <c r="IR228" s="668"/>
      <c r="IS228" s="669"/>
      <c r="IT228" s="720"/>
      <c r="IU228" s="1324"/>
      <c r="IV228" s="497" t="e">
        <f t="shared" si="5889"/>
        <v>#N/A</v>
      </c>
      <c r="IW228" s="497" t="e">
        <f t="shared" si="5890"/>
        <v>#N/A</v>
      </c>
      <c r="IX228" s="498" t="e">
        <f t="shared" si="5891"/>
        <v>#N/A</v>
      </c>
      <c r="IY228" s="498">
        <f t="shared" si="5892"/>
        <v>0</v>
      </c>
      <c r="IZ228" s="498">
        <f t="shared" si="5893"/>
        <v>0</v>
      </c>
      <c r="JA228" s="498" t="e">
        <f t="shared" si="5894"/>
        <v>#N/A</v>
      </c>
      <c r="JB228" s="504">
        <f t="shared" si="5895"/>
        <v>0</v>
      </c>
      <c r="JC228" s="500">
        <f t="shared" si="5896"/>
        <v>0</v>
      </c>
      <c r="JF228" s="665"/>
      <c r="JG228" s="666"/>
      <c r="JH228" s="667"/>
      <c r="JI228" s="668"/>
      <c r="JJ228" s="669"/>
      <c r="JK228" s="720"/>
      <c r="JL228" s="1324"/>
      <c r="JM228" s="497" t="e">
        <f t="shared" si="5897"/>
        <v>#N/A</v>
      </c>
      <c r="JN228" s="497" t="e">
        <f t="shared" si="5898"/>
        <v>#N/A</v>
      </c>
      <c r="JO228" s="498" t="e">
        <f t="shared" si="5899"/>
        <v>#N/A</v>
      </c>
      <c r="JP228" s="498">
        <f t="shared" si="5900"/>
        <v>0</v>
      </c>
      <c r="JQ228" s="498">
        <f t="shared" si="5901"/>
        <v>0</v>
      </c>
      <c r="JR228" s="498" t="e">
        <f t="shared" si="5902"/>
        <v>#N/A</v>
      </c>
      <c r="JS228" s="504">
        <f t="shared" si="5903"/>
        <v>0</v>
      </c>
      <c r="JT228" s="500">
        <f t="shared" si="5904"/>
        <v>0</v>
      </c>
      <c r="JW228" s="665"/>
      <c r="JX228" s="666"/>
      <c r="JY228" s="667"/>
      <c r="JZ228" s="668"/>
      <c r="KA228" s="669"/>
      <c r="KB228" s="720"/>
      <c r="KC228" s="1324"/>
      <c r="KD228" s="497" t="e">
        <f t="shared" si="5905"/>
        <v>#N/A</v>
      </c>
      <c r="KE228" s="497" t="e">
        <f t="shared" si="5906"/>
        <v>#N/A</v>
      </c>
      <c r="KF228" s="498" t="e">
        <f t="shared" si="5907"/>
        <v>#N/A</v>
      </c>
      <c r="KG228" s="498">
        <f t="shared" si="5908"/>
        <v>0</v>
      </c>
      <c r="KH228" s="498">
        <f t="shared" si="5909"/>
        <v>0</v>
      </c>
      <c r="KI228" s="498" t="e">
        <f t="shared" si="5910"/>
        <v>#N/A</v>
      </c>
      <c r="KJ228" s="504">
        <f t="shared" si="5911"/>
        <v>0</v>
      </c>
      <c r="KK228" s="500">
        <f t="shared" si="5912"/>
        <v>0</v>
      </c>
      <c r="KN228" s="665"/>
      <c r="KO228" s="666"/>
      <c r="KP228" s="667"/>
      <c r="KQ228" s="668"/>
      <c r="KR228" s="669"/>
      <c r="KS228" s="720"/>
      <c r="KT228" s="1324"/>
      <c r="KU228" s="497" t="e">
        <f t="shared" si="5913"/>
        <v>#N/A</v>
      </c>
      <c r="KV228" s="497" t="e">
        <f t="shared" si="5914"/>
        <v>#N/A</v>
      </c>
      <c r="KW228" s="498" t="e">
        <f t="shared" si="5915"/>
        <v>#N/A</v>
      </c>
      <c r="KX228" s="498">
        <f t="shared" si="5916"/>
        <v>0</v>
      </c>
      <c r="KY228" s="498">
        <f t="shared" si="5917"/>
        <v>0</v>
      </c>
      <c r="KZ228" s="498" t="e">
        <f t="shared" si="5918"/>
        <v>#N/A</v>
      </c>
      <c r="LA228" s="504">
        <f t="shared" si="5919"/>
        <v>0</v>
      </c>
      <c r="LB228" s="500">
        <f t="shared" si="5920"/>
        <v>0</v>
      </c>
      <c r="LE228" s="665"/>
      <c r="LF228" s="666"/>
      <c r="LG228" s="667"/>
      <c r="LH228" s="668"/>
      <c r="LI228" s="669"/>
      <c r="LJ228" s="720"/>
      <c r="LK228" s="1324"/>
      <c r="LL228" s="497" t="e">
        <f t="shared" si="5921"/>
        <v>#N/A</v>
      </c>
      <c r="LM228" s="497" t="e">
        <f t="shared" si="5922"/>
        <v>#N/A</v>
      </c>
      <c r="LN228" s="498" t="e">
        <f t="shared" si="5923"/>
        <v>#N/A</v>
      </c>
      <c r="LO228" s="498">
        <f t="shared" si="5924"/>
        <v>0</v>
      </c>
      <c r="LP228" s="498">
        <f t="shared" si="5925"/>
        <v>0</v>
      </c>
      <c r="LQ228" s="498" t="e">
        <f t="shared" si="5926"/>
        <v>#N/A</v>
      </c>
      <c r="LR228" s="504">
        <f t="shared" si="5927"/>
        <v>0</v>
      </c>
      <c r="LS228" s="500">
        <f t="shared" si="5928"/>
        <v>0</v>
      </c>
      <c r="LV228" s="665"/>
      <c r="LW228" s="666"/>
      <c r="LX228" s="667"/>
      <c r="LY228" s="668"/>
      <c r="LZ228" s="669"/>
      <c r="MA228" s="720"/>
      <c r="MB228" s="1324"/>
      <c r="MC228" s="497" t="e">
        <f t="shared" si="5929"/>
        <v>#N/A</v>
      </c>
      <c r="MD228" s="497" t="e">
        <f t="shared" si="5930"/>
        <v>#N/A</v>
      </c>
      <c r="ME228" s="498" t="e">
        <f t="shared" si="5931"/>
        <v>#N/A</v>
      </c>
      <c r="MF228" s="498">
        <f t="shared" si="5932"/>
        <v>0</v>
      </c>
      <c r="MG228" s="498">
        <f t="shared" si="5933"/>
        <v>0</v>
      </c>
      <c r="MH228" s="498" t="e">
        <f t="shared" si="5934"/>
        <v>#N/A</v>
      </c>
      <c r="MI228" s="504">
        <f t="shared" si="5935"/>
        <v>0</v>
      </c>
      <c r="MJ228" s="500">
        <f t="shared" si="5936"/>
        <v>0</v>
      </c>
      <c r="MM228" s="665"/>
      <c r="MN228" s="666"/>
      <c r="MO228" s="667"/>
      <c r="MP228" s="668"/>
      <c r="MQ228" s="669"/>
      <c r="MR228" s="720"/>
      <c r="MS228" s="1324"/>
      <c r="MT228" s="497" t="e">
        <f t="shared" si="5937"/>
        <v>#N/A</v>
      </c>
      <c r="MU228" s="497" t="e">
        <f t="shared" si="5938"/>
        <v>#N/A</v>
      </c>
      <c r="MV228" s="498" t="e">
        <f t="shared" si="5939"/>
        <v>#N/A</v>
      </c>
      <c r="MW228" s="498">
        <f t="shared" si="5940"/>
        <v>0</v>
      </c>
      <c r="MX228" s="498">
        <f t="shared" si="5941"/>
        <v>0</v>
      </c>
      <c r="MY228" s="498" t="e">
        <f t="shared" si="5942"/>
        <v>#N/A</v>
      </c>
      <c r="MZ228" s="504">
        <f t="shared" si="5943"/>
        <v>0</v>
      </c>
      <c r="NA228" s="500">
        <f t="shared" si="5944"/>
        <v>0</v>
      </c>
      <c r="ND228" s="665"/>
      <c r="NE228" s="666"/>
      <c r="NF228" s="667"/>
      <c r="NG228" s="668"/>
      <c r="NH228" s="669"/>
      <c r="NI228" s="720"/>
      <c r="NJ228" s="1324"/>
      <c r="NK228" s="497" t="e">
        <f t="shared" si="5945"/>
        <v>#N/A</v>
      </c>
      <c r="NL228" s="497" t="e">
        <f t="shared" si="5946"/>
        <v>#N/A</v>
      </c>
      <c r="NM228" s="498" t="e">
        <f t="shared" si="5947"/>
        <v>#N/A</v>
      </c>
      <c r="NN228" s="498">
        <f t="shared" si="5948"/>
        <v>0</v>
      </c>
      <c r="NO228" s="498">
        <f t="shared" si="5949"/>
        <v>0</v>
      </c>
      <c r="NP228" s="498" t="e">
        <f t="shared" si="5950"/>
        <v>#N/A</v>
      </c>
      <c r="NQ228" s="504">
        <f t="shared" si="5951"/>
        <v>0</v>
      </c>
      <c r="NR228" s="500">
        <f t="shared" si="5952"/>
        <v>0</v>
      </c>
      <c r="NU228" s="665"/>
      <c r="NV228" s="666"/>
      <c r="NW228" s="667"/>
      <c r="NX228" s="668"/>
      <c r="NY228" s="669"/>
      <c r="NZ228" s="720"/>
      <c r="OA228" s="1324"/>
      <c r="OB228" s="497" t="e">
        <f t="shared" si="5953"/>
        <v>#N/A</v>
      </c>
      <c r="OC228" s="497" t="e">
        <f t="shared" si="5954"/>
        <v>#N/A</v>
      </c>
      <c r="OD228" s="498" t="e">
        <f t="shared" si="5955"/>
        <v>#N/A</v>
      </c>
      <c r="OE228" s="498">
        <f t="shared" si="5956"/>
        <v>0</v>
      </c>
      <c r="OF228" s="498">
        <f t="shared" si="5957"/>
        <v>0</v>
      </c>
      <c r="OG228" s="498" t="e">
        <f t="shared" si="5958"/>
        <v>#N/A</v>
      </c>
      <c r="OH228" s="504">
        <f t="shared" si="5959"/>
        <v>0</v>
      </c>
      <c r="OI228" s="500">
        <f t="shared" si="5960"/>
        <v>0</v>
      </c>
      <c r="OL228" s="665"/>
      <c r="OM228" s="666"/>
      <c r="ON228" s="667"/>
      <c r="OO228" s="668"/>
      <c r="OP228" s="669"/>
      <c r="OQ228" s="720"/>
      <c r="OR228" s="1324"/>
      <c r="OS228" s="497" t="e">
        <f t="shared" si="5961"/>
        <v>#N/A</v>
      </c>
      <c r="OT228" s="497" t="e">
        <f t="shared" si="5962"/>
        <v>#N/A</v>
      </c>
      <c r="OU228" s="498" t="e">
        <f t="shared" si="5963"/>
        <v>#N/A</v>
      </c>
      <c r="OV228" s="498">
        <f t="shared" si="5964"/>
        <v>0</v>
      </c>
      <c r="OW228" s="498">
        <f t="shared" si="5965"/>
        <v>0</v>
      </c>
      <c r="OX228" s="498" t="e">
        <f t="shared" si="5966"/>
        <v>#N/A</v>
      </c>
      <c r="OY228" s="504">
        <f t="shared" si="5967"/>
        <v>0</v>
      </c>
      <c r="OZ228" s="500">
        <f t="shared" si="5968"/>
        <v>0</v>
      </c>
      <c r="PC228" s="665"/>
      <c r="PD228" s="666"/>
      <c r="PE228" s="667"/>
      <c r="PF228" s="668"/>
      <c r="PG228" s="669"/>
      <c r="PH228" s="720"/>
      <c r="PI228" s="1324"/>
      <c r="PJ228" s="497" t="e">
        <f t="shared" si="5969"/>
        <v>#N/A</v>
      </c>
      <c r="PK228" s="497" t="e">
        <f t="shared" si="5970"/>
        <v>#N/A</v>
      </c>
      <c r="PL228" s="498" t="e">
        <f t="shared" si="5971"/>
        <v>#N/A</v>
      </c>
      <c r="PM228" s="498">
        <f t="shared" si="5972"/>
        <v>0</v>
      </c>
      <c r="PN228" s="498">
        <f t="shared" si="5973"/>
        <v>0</v>
      </c>
      <c r="PO228" s="498" t="e">
        <f t="shared" si="5974"/>
        <v>#N/A</v>
      </c>
      <c r="PP228" s="504">
        <f t="shared" si="5975"/>
        <v>0</v>
      </c>
      <c r="PQ228" s="500">
        <f t="shared" si="5976"/>
        <v>0</v>
      </c>
      <c r="PT228" s="665"/>
      <c r="PU228" s="666"/>
      <c r="PV228" s="667"/>
      <c r="PW228" s="668"/>
      <c r="PX228" s="669"/>
      <c r="PY228" s="720"/>
      <c r="PZ228" s="1324"/>
      <c r="QA228" s="497" t="e">
        <f t="shared" si="5977"/>
        <v>#N/A</v>
      </c>
      <c r="QB228" s="497" t="e">
        <f t="shared" si="5978"/>
        <v>#N/A</v>
      </c>
      <c r="QC228" s="498" t="e">
        <f t="shared" si="5979"/>
        <v>#N/A</v>
      </c>
      <c r="QD228" s="498">
        <f t="shared" si="5980"/>
        <v>0</v>
      </c>
      <c r="QE228" s="498">
        <f t="shared" si="5981"/>
        <v>0</v>
      </c>
      <c r="QF228" s="498" t="e">
        <f t="shared" si="5982"/>
        <v>#N/A</v>
      </c>
      <c r="QG228" s="504">
        <f t="shared" si="5983"/>
        <v>0</v>
      </c>
      <c r="QH228" s="500">
        <f t="shared" si="5984"/>
        <v>0</v>
      </c>
      <c r="QK228" s="665"/>
      <c r="QL228" s="666"/>
      <c r="QM228" s="667"/>
      <c r="QN228" s="668"/>
      <c r="QO228" s="669"/>
      <c r="QP228" s="720"/>
      <c r="QQ228" s="1324"/>
      <c r="QR228" s="497" t="e">
        <f t="shared" si="5985"/>
        <v>#N/A</v>
      </c>
      <c r="QS228" s="497" t="e">
        <f t="shared" si="5986"/>
        <v>#N/A</v>
      </c>
      <c r="QT228" s="498" t="e">
        <f t="shared" si="5987"/>
        <v>#N/A</v>
      </c>
      <c r="QU228" s="498">
        <f t="shared" si="5988"/>
        <v>0</v>
      </c>
      <c r="QV228" s="498">
        <f t="shared" si="5989"/>
        <v>0</v>
      </c>
      <c r="QW228" s="498" t="e">
        <f t="shared" si="5990"/>
        <v>#N/A</v>
      </c>
      <c r="QX228" s="504">
        <f t="shared" si="5991"/>
        <v>0</v>
      </c>
      <c r="QY228" s="500">
        <f t="shared" si="5992"/>
        <v>0</v>
      </c>
      <c r="RB228" s="381"/>
      <c r="RC228" s="382"/>
      <c r="RD228" s="383"/>
      <c r="RE228" s="384"/>
      <c r="RF228" s="385"/>
      <c r="RG228" s="386"/>
      <c r="RH228" s="386"/>
      <c r="RI228" s="497"/>
      <c r="RJ228" s="497"/>
      <c r="RK228" s="501"/>
      <c r="RL228" s="501"/>
      <c r="RM228" s="501"/>
      <c r="RN228" s="501"/>
      <c r="RO228" s="502"/>
      <c r="RP228" s="503"/>
      <c r="RS228" s="381"/>
      <c r="RT228" s="382"/>
      <c r="RU228" s="383"/>
      <c r="RV228" s="384"/>
      <c r="RW228" s="385"/>
      <c r="RX228" s="386"/>
      <c r="RY228" s="386"/>
      <c r="RZ228" s="497"/>
      <c r="SA228" s="497"/>
      <c r="SB228" s="501"/>
      <c r="SC228" s="501"/>
      <c r="SD228" s="501"/>
      <c r="SE228" s="501"/>
      <c r="SF228" s="502"/>
      <c r="SG228" s="503"/>
      <c r="SJ228" s="381"/>
      <c r="SK228" s="382"/>
      <c r="SL228" s="383"/>
      <c r="SM228" s="384"/>
      <c r="SN228" s="385"/>
      <c r="SO228" s="386"/>
      <c r="SP228" s="386"/>
      <c r="SQ228" s="497"/>
      <c r="SR228" s="497"/>
      <c r="SS228" s="501"/>
      <c r="ST228" s="501"/>
      <c r="SU228" s="501"/>
      <c r="SV228" s="501"/>
      <c r="SW228" s="502"/>
      <c r="SX228" s="503"/>
    </row>
    <row r="229" spans="2:518" ht="46.5" hidden="1" customHeight="1" thickTop="1" thickBot="1">
      <c r="B229" s="577"/>
      <c r="C229" s="578"/>
      <c r="D229" s="579"/>
      <c r="E229" s="580"/>
      <c r="F229" s="581"/>
      <c r="G229" s="585"/>
      <c r="H229" s="595"/>
      <c r="K229" s="577"/>
      <c r="L229" s="767"/>
      <c r="M229" s="579"/>
      <c r="N229" s="580"/>
      <c r="O229" s="768"/>
      <c r="P229" s="585"/>
      <c r="Q229" s="1324"/>
      <c r="R229" s="497"/>
      <c r="S229" s="497"/>
      <c r="T229" s="498"/>
      <c r="U229" s="498"/>
      <c r="V229" s="498"/>
      <c r="W229" s="498"/>
      <c r="X229" s="504"/>
      <c r="Y229" s="500"/>
      <c r="Z229" s="486"/>
      <c r="AA229" s="486"/>
      <c r="AB229" s="577"/>
      <c r="AC229" s="767"/>
      <c r="AD229" s="579"/>
      <c r="AE229" s="580"/>
      <c r="AF229" s="768"/>
      <c r="AG229" s="585"/>
      <c r="AH229" s="1324"/>
      <c r="AI229" s="497"/>
      <c r="AJ229" s="497"/>
      <c r="AK229" s="498"/>
      <c r="AL229" s="498"/>
      <c r="AM229" s="498"/>
      <c r="AN229" s="498"/>
      <c r="AO229" s="504"/>
      <c r="AP229" s="500"/>
      <c r="AQ229" s="486"/>
      <c r="AR229" s="486"/>
      <c r="AS229" s="577"/>
      <c r="AT229" s="767"/>
      <c r="AU229" s="579"/>
      <c r="AV229" s="580"/>
      <c r="AW229" s="768"/>
      <c r="AX229" s="585"/>
      <c r="AY229" s="1324"/>
      <c r="AZ229" s="497"/>
      <c r="BA229" s="497"/>
      <c r="BB229" s="498"/>
      <c r="BC229" s="498"/>
      <c r="BD229" s="498"/>
      <c r="BE229" s="498"/>
      <c r="BF229" s="504"/>
      <c r="BG229" s="500"/>
      <c r="BJ229" s="577"/>
      <c r="BK229" s="767"/>
      <c r="BL229" s="579"/>
      <c r="BM229" s="580"/>
      <c r="BN229" s="768"/>
      <c r="BO229" s="585"/>
      <c r="BP229" s="1324"/>
      <c r="BQ229" s="497"/>
      <c r="BR229" s="497"/>
      <c r="BS229" s="498"/>
      <c r="BT229" s="498"/>
      <c r="BU229" s="498"/>
      <c r="BV229" s="498"/>
      <c r="BW229" s="504"/>
      <c r="BX229" s="500"/>
      <c r="CA229" s="577"/>
      <c r="CB229" s="767"/>
      <c r="CC229" s="579"/>
      <c r="CD229" s="580"/>
      <c r="CE229" s="768"/>
      <c r="CF229" s="585"/>
      <c r="CG229" s="1324"/>
      <c r="CH229" s="497"/>
      <c r="CI229" s="497"/>
      <c r="CJ229" s="498"/>
      <c r="CK229" s="498"/>
      <c r="CL229" s="498"/>
      <c r="CM229" s="498"/>
      <c r="CN229" s="504"/>
      <c r="CO229" s="500"/>
      <c r="CR229" s="577"/>
      <c r="CS229" s="767"/>
      <c r="CT229" s="579"/>
      <c r="CU229" s="580"/>
      <c r="CV229" s="768"/>
      <c r="CW229" s="585"/>
      <c r="CX229" s="1324"/>
      <c r="CY229" s="497"/>
      <c r="CZ229" s="497"/>
      <c r="DA229" s="498"/>
      <c r="DB229" s="498"/>
      <c r="DC229" s="498"/>
      <c r="DD229" s="498"/>
      <c r="DE229" s="504"/>
      <c r="DF229" s="500"/>
      <c r="DI229" s="577"/>
      <c r="DJ229" s="767"/>
      <c r="DK229" s="579"/>
      <c r="DL229" s="580"/>
      <c r="DM229" s="768"/>
      <c r="DN229" s="585"/>
      <c r="DO229" s="1324"/>
      <c r="DP229" s="497"/>
      <c r="DQ229" s="497"/>
      <c r="DR229" s="498"/>
      <c r="DS229" s="498"/>
      <c r="DT229" s="498"/>
      <c r="DU229" s="498"/>
      <c r="DV229" s="504"/>
      <c r="DW229" s="500"/>
      <c r="DZ229" s="577"/>
      <c r="EA229" s="767"/>
      <c r="EB229" s="579"/>
      <c r="EC229" s="580"/>
      <c r="ED229" s="768"/>
      <c r="EE229" s="585"/>
      <c r="EF229" s="1324"/>
      <c r="EG229" s="497"/>
      <c r="EH229" s="497"/>
      <c r="EI229" s="498"/>
      <c r="EJ229" s="498"/>
      <c r="EK229" s="498"/>
      <c r="EL229" s="498"/>
      <c r="EM229" s="504"/>
      <c r="EN229" s="500"/>
      <c r="EQ229" s="665"/>
      <c r="ER229" s="666"/>
      <c r="ES229" s="667"/>
      <c r="ET229" s="668"/>
      <c r="EU229" s="669"/>
      <c r="EV229" s="720"/>
      <c r="EW229" s="1324"/>
      <c r="EX229" s="497" t="e">
        <f t="shared" si="5841"/>
        <v>#N/A</v>
      </c>
      <c r="EY229" s="497" t="e">
        <f t="shared" si="5842"/>
        <v>#N/A</v>
      </c>
      <c r="EZ229" s="498" t="e">
        <f t="shared" si="5843"/>
        <v>#N/A</v>
      </c>
      <c r="FA229" s="498">
        <f t="shared" si="5844"/>
        <v>0</v>
      </c>
      <c r="FB229" s="498">
        <f t="shared" si="5845"/>
        <v>0</v>
      </c>
      <c r="FC229" s="498" t="e">
        <f t="shared" si="5846"/>
        <v>#N/A</v>
      </c>
      <c r="FD229" s="504">
        <f t="shared" si="5847"/>
        <v>0</v>
      </c>
      <c r="FE229" s="500">
        <f t="shared" si="5848"/>
        <v>0</v>
      </c>
      <c r="FH229" s="665"/>
      <c r="FI229" s="666"/>
      <c r="FJ229" s="667"/>
      <c r="FK229" s="668"/>
      <c r="FL229" s="669"/>
      <c r="FM229" s="720"/>
      <c r="FN229" s="1324"/>
      <c r="FO229" s="497" t="e">
        <f t="shared" si="5849"/>
        <v>#N/A</v>
      </c>
      <c r="FP229" s="497" t="e">
        <f t="shared" si="5850"/>
        <v>#N/A</v>
      </c>
      <c r="FQ229" s="498" t="e">
        <f t="shared" si="5851"/>
        <v>#N/A</v>
      </c>
      <c r="FR229" s="498">
        <f t="shared" si="5852"/>
        <v>0</v>
      </c>
      <c r="FS229" s="498">
        <f t="shared" si="5853"/>
        <v>0</v>
      </c>
      <c r="FT229" s="498" t="e">
        <f t="shared" si="5854"/>
        <v>#N/A</v>
      </c>
      <c r="FU229" s="504">
        <f t="shared" si="5855"/>
        <v>0</v>
      </c>
      <c r="FV229" s="500">
        <f t="shared" si="5856"/>
        <v>0</v>
      </c>
      <c r="FY229" s="665"/>
      <c r="FZ229" s="666"/>
      <c r="GA229" s="667"/>
      <c r="GB229" s="668"/>
      <c r="GC229" s="669"/>
      <c r="GD229" s="720"/>
      <c r="GE229" s="1324"/>
      <c r="GF229" s="497" t="e">
        <f t="shared" si="5857"/>
        <v>#N/A</v>
      </c>
      <c r="GG229" s="497" t="e">
        <f t="shared" si="5858"/>
        <v>#N/A</v>
      </c>
      <c r="GH229" s="498" t="e">
        <f t="shared" si="5859"/>
        <v>#N/A</v>
      </c>
      <c r="GI229" s="498">
        <f t="shared" si="5860"/>
        <v>0</v>
      </c>
      <c r="GJ229" s="498">
        <f t="shared" si="5861"/>
        <v>0</v>
      </c>
      <c r="GK229" s="498" t="e">
        <f t="shared" si="5862"/>
        <v>#N/A</v>
      </c>
      <c r="GL229" s="504">
        <f t="shared" si="5863"/>
        <v>0</v>
      </c>
      <c r="GM229" s="500">
        <f t="shared" si="5864"/>
        <v>0</v>
      </c>
      <c r="GP229" s="665"/>
      <c r="GQ229" s="666"/>
      <c r="GR229" s="667"/>
      <c r="GS229" s="668"/>
      <c r="GT229" s="669"/>
      <c r="GU229" s="720"/>
      <c r="GV229" s="1324"/>
      <c r="GW229" s="497" t="e">
        <f t="shared" si="5865"/>
        <v>#N/A</v>
      </c>
      <c r="GX229" s="497" t="e">
        <f t="shared" si="5866"/>
        <v>#N/A</v>
      </c>
      <c r="GY229" s="498" t="e">
        <f t="shared" si="5867"/>
        <v>#N/A</v>
      </c>
      <c r="GZ229" s="498">
        <f t="shared" si="5868"/>
        <v>0</v>
      </c>
      <c r="HA229" s="498">
        <f t="shared" si="5869"/>
        <v>0</v>
      </c>
      <c r="HB229" s="498" t="e">
        <f t="shared" si="5870"/>
        <v>#N/A</v>
      </c>
      <c r="HC229" s="504">
        <f t="shared" si="5871"/>
        <v>0</v>
      </c>
      <c r="HD229" s="500">
        <f t="shared" si="5872"/>
        <v>0</v>
      </c>
      <c r="HG229" s="665"/>
      <c r="HH229" s="666"/>
      <c r="HI229" s="667"/>
      <c r="HJ229" s="668"/>
      <c r="HK229" s="669"/>
      <c r="HL229" s="720"/>
      <c r="HM229" s="1324"/>
      <c r="HN229" s="497" t="e">
        <f t="shared" si="5873"/>
        <v>#N/A</v>
      </c>
      <c r="HO229" s="497" t="e">
        <f t="shared" si="5874"/>
        <v>#N/A</v>
      </c>
      <c r="HP229" s="498" t="e">
        <f t="shared" si="5875"/>
        <v>#N/A</v>
      </c>
      <c r="HQ229" s="498">
        <f t="shared" si="5876"/>
        <v>0</v>
      </c>
      <c r="HR229" s="498">
        <f t="shared" si="5877"/>
        <v>0</v>
      </c>
      <c r="HS229" s="498" t="e">
        <f t="shared" si="5878"/>
        <v>#N/A</v>
      </c>
      <c r="HT229" s="504">
        <f t="shared" si="5879"/>
        <v>0</v>
      </c>
      <c r="HU229" s="500">
        <f t="shared" si="5880"/>
        <v>0</v>
      </c>
      <c r="HX229" s="665"/>
      <c r="HY229" s="666"/>
      <c r="HZ229" s="667"/>
      <c r="IA229" s="668"/>
      <c r="IB229" s="669"/>
      <c r="IC229" s="720"/>
      <c r="ID229" s="1324"/>
      <c r="IE229" s="497" t="e">
        <f t="shared" si="5881"/>
        <v>#N/A</v>
      </c>
      <c r="IF229" s="497" t="e">
        <f t="shared" si="5882"/>
        <v>#N/A</v>
      </c>
      <c r="IG229" s="498" t="e">
        <f t="shared" si="5883"/>
        <v>#N/A</v>
      </c>
      <c r="IH229" s="498">
        <f t="shared" si="5884"/>
        <v>0</v>
      </c>
      <c r="II229" s="498">
        <f t="shared" si="5885"/>
        <v>0</v>
      </c>
      <c r="IJ229" s="498" t="e">
        <f t="shared" si="5886"/>
        <v>#N/A</v>
      </c>
      <c r="IK229" s="504">
        <f t="shared" si="5887"/>
        <v>0</v>
      </c>
      <c r="IL229" s="500">
        <f t="shared" si="5888"/>
        <v>0</v>
      </c>
      <c r="IO229" s="665"/>
      <c r="IP229" s="666"/>
      <c r="IQ229" s="667"/>
      <c r="IR229" s="668"/>
      <c r="IS229" s="669"/>
      <c r="IT229" s="720"/>
      <c r="IU229" s="1324"/>
      <c r="IV229" s="497" t="e">
        <f t="shared" si="5889"/>
        <v>#N/A</v>
      </c>
      <c r="IW229" s="497" t="e">
        <f t="shared" si="5890"/>
        <v>#N/A</v>
      </c>
      <c r="IX229" s="498" t="e">
        <f t="shared" si="5891"/>
        <v>#N/A</v>
      </c>
      <c r="IY229" s="498">
        <f t="shared" si="5892"/>
        <v>0</v>
      </c>
      <c r="IZ229" s="498">
        <f t="shared" si="5893"/>
        <v>0</v>
      </c>
      <c r="JA229" s="498" t="e">
        <f t="shared" si="5894"/>
        <v>#N/A</v>
      </c>
      <c r="JB229" s="504">
        <f t="shared" si="5895"/>
        <v>0</v>
      </c>
      <c r="JC229" s="500">
        <f t="shared" si="5896"/>
        <v>0</v>
      </c>
      <c r="JF229" s="665"/>
      <c r="JG229" s="666"/>
      <c r="JH229" s="667"/>
      <c r="JI229" s="668"/>
      <c r="JJ229" s="669"/>
      <c r="JK229" s="720"/>
      <c r="JL229" s="1324"/>
      <c r="JM229" s="497" t="e">
        <f t="shared" si="5897"/>
        <v>#N/A</v>
      </c>
      <c r="JN229" s="497" t="e">
        <f t="shared" si="5898"/>
        <v>#N/A</v>
      </c>
      <c r="JO229" s="498" t="e">
        <f t="shared" si="5899"/>
        <v>#N/A</v>
      </c>
      <c r="JP229" s="498">
        <f t="shared" si="5900"/>
        <v>0</v>
      </c>
      <c r="JQ229" s="498">
        <f t="shared" si="5901"/>
        <v>0</v>
      </c>
      <c r="JR229" s="498" t="e">
        <f t="shared" si="5902"/>
        <v>#N/A</v>
      </c>
      <c r="JS229" s="504">
        <f t="shared" si="5903"/>
        <v>0</v>
      </c>
      <c r="JT229" s="500">
        <f t="shared" si="5904"/>
        <v>0</v>
      </c>
      <c r="JW229" s="665"/>
      <c r="JX229" s="666"/>
      <c r="JY229" s="667"/>
      <c r="JZ229" s="668"/>
      <c r="KA229" s="669"/>
      <c r="KB229" s="720"/>
      <c r="KC229" s="1324"/>
      <c r="KD229" s="497" t="e">
        <f t="shared" si="5905"/>
        <v>#N/A</v>
      </c>
      <c r="KE229" s="497" t="e">
        <f t="shared" si="5906"/>
        <v>#N/A</v>
      </c>
      <c r="KF229" s="498" t="e">
        <f t="shared" si="5907"/>
        <v>#N/A</v>
      </c>
      <c r="KG229" s="498">
        <f t="shared" si="5908"/>
        <v>0</v>
      </c>
      <c r="KH229" s="498">
        <f t="shared" si="5909"/>
        <v>0</v>
      </c>
      <c r="KI229" s="498" t="e">
        <f t="shared" si="5910"/>
        <v>#N/A</v>
      </c>
      <c r="KJ229" s="504">
        <f t="shared" si="5911"/>
        <v>0</v>
      </c>
      <c r="KK229" s="500">
        <f t="shared" si="5912"/>
        <v>0</v>
      </c>
      <c r="KN229" s="665"/>
      <c r="KO229" s="666"/>
      <c r="KP229" s="667"/>
      <c r="KQ229" s="668"/>
      <c r="KR229" s="669"/>
      <c r="KS229" s="720"/>
      <c r="KT229" s="1324"/>
      <c r="KU229" s="497" t="e">
        <f t="shared" si="5913"/>
        <v>#N/A</v>
      </c>
      <c r="KV229" s="497" t="e">
        <f t="shared" si="5914"/>
        <v>#N/A</v>
      </c>
      <c r="KW229" s="498" t="e">
        <f t="shared" si="5915"/>
        <v>#N/A</v>
      </c>
      <c r="KX229" s="498">
        <f t="shared" si="5916"/>
        <v>0</v>
      </c>
      <c r="KY229" s="498">
        <f t="shared" si="5917"/>
        <v>0</v>
      </c>
      <c r="KZ229" s="498" t="e">
        <f t="shared" si="5918"/>
        <v>#N/A</v>
      </c>
      <c r="LA229" s="504">
        <f t="shared" si="5919"/>
        <v>0</v>
      </c>
      <c r="LB229" s="500">
        <f t="shared" si="5920"/>
        <v>0</v>
      </c>
      <c r="LE229" s="665"/>
      <c r="LF229" s="666"/>
      <c r="LG229" s="667"/>
      <c r="LH229" s="668"/>
      <c r="LI229" s="669"/>
      <c r="LJ229" s="720"/>
      <c r="LK229" s="1324"/>
      <c r="LL229" s="497" t="e">
        <f t="shared" si="5921"/>
        <v>#N/A</v>
      </c>
      <c r="LM229" s="497" t="e">
        <f t="shared" si="5922"/>
        <v>#N/A</v>
      </c>
      <c r="LN229" s="498" t="e">
        <f t="shared" si="5923"/>
        <v>#N/A</v>
      </c>
      <c r="LO229" s="498">
        <f t="shared" si="5924"/>
        <v>0</v>
      </c>
      <c r="LP229" s="498">
        <f t="shared" si="5925"/>
        <v>0</v>
      </c>
      <c r="LQ229" s="498" t="e">
        <f t="shared" si="5926"/>
        <v>#N/A</v>
      </c>
      <c r="LR229" s="504">
        <f t="shared" si="5927"/>
        <v>0</v>
      </c>
      <c r="LS229" s="500">
        <f t="shared" si="5928"/>
        <v>0</v>
      </c>
      <c r="LV229" s="665"/>
      <c r="LW229" s="666"/>
      <c r="LX229" s="667"/>
      <c r="LY229" s="668"/>
      <c r="LZ229" s="669"/>
      <c r="MA229" s="720"/>
      <c r="MB229" s="1324"/>
      <c r="MC229" s="497" t="e">
        <f t="shared" si="5929"/>
        <v>#N/A</v>
      </c>
      <c r="MD229" s="497" t="e">
        <f t="shared" si="5930"/>
        <v>#N/A</v>
      </c>
      <c r="ME229" s="498" t="e">
        <f t="shared" si="5931"/>
        <v>#N/A</v>
      </c>
      <c r="MF229" s="498">
        <f t="shared" si="5932"/>
        <v>0</v>
      </c>
      <c r="MG229" s="498">
        <f t="shared" si="5933"/>
        <v>0</v>
      </c>
      <c r="MH229" s="498" t="e">
        <f t="shared" si="5934"/>
        <v>#N/A</v>
      </c>
      <c r="MI229" s="504">
        <f t="shared" si="5935"/>
        <v>0</v>
      </c>
      <c r="MJ229" s="500">
        <f t="shared" si="5936"/>
        <v>0</v>
      </c>
      <c r="MM229" s="665"/>
      <c r="MN229" s="666"/>
      <c r="MO229" s="667"/>
      <c r="MP229" s="668"/>
      <c r="MQ229" s="669"/>
      <c r="MR229" s="720"/>
      <c r="MS229" s="1324"/>
      <c r="MT229" s="497" t="e">
        <f t="shared" si="5937"/>
        <v>#N/A</v>
      </c>
      <c r="MU229" s="497" t="e">
        <f t="shared" si="5938"/>
        <v>#N/A</v>
      </c>
      <c r="MV229" s="498" t="e">
        <f t="shared" si="5939"/>
        <v>#N/A</v>
      </c>
      <c r="MW229" s="498">
        <f t="shared" si="5940"/>
        <v>0</v>
      </c>
      <c r="MX229" s="498">
        <f t="shared" si="5941"/>
        <v>0</v>
      </c>
      <c r="MY229" s="498" t="e">
        <f t="shared" si="5942"/>
        <v>#N/A</v>
      </c>
      <c r="MZ229" s="504">
        <f t="shared" si="5943"/>
        <v>0</v>
      </c>
      <c r="NA229" s="500">
        <f t="shared" si="5944"/>
        <v>0</v>
      </c>
      <c r="ND229" s="665"/>
      <c r="NE229" s="666"/>
      <c r="NF229" s="667"/>
      <c r="NG229" s="668"/>
      <c r="NH229" s="669"/>
      <c r="NI229" s="720"/>
      <c r="NJ229" s="1324"/>
      <c r="NK229" s="497" t="e">
        <f t="shared" si="5945"/>
        <v>#N/A</v>
      </c>
      <c r="NL229" s="497" t="e">
        <f t="shared" si="5946"/>
        <v>#N/A</v>
      </c>
      <c r="NM229" s="498" t="e">
        <f t="shared" si="5947"/>
        <v>#N/A</v>
      </c>
      <c r="NN229" s="498">
        <f t="shared" si="5948"/>
        <v>0</v>
      </c>
      <c r="NO229" s="498">
        <f t="shared" si="5949"/>
        <v>0</v>
      </c>
      <c r="NP229" s="498" t="e">
        <f t="shared" si="5950"/>
        <v>#N/A</v>
      </c>
      <c r="NQ229" s="504">
        <f t="shared" si="5951"/>
        <v>0</v>
      </c>
      <c r="NR229" s="500">
        <f t="shared" si="5952"/>
        <v>0</v>
      </c>
      <c r="NU229" s="665"/>
      <c r="NV229" s="666"/>
      <c r="NW229" s="667"/>
      <c r="NX229" s="668"/>
      <c r="NY229" s="669"/>
      <c r="NZ229" s="720"/>
      <c r="OA229" s="1324"/>
      <c r="OB229" s="497" t="e">
        <f t="shared" si="5953"/>
        <v>#N/A</v>
      </c>
      <c r="OC229" s="497" t="e">
        <f t="shared" si="5954"/>
        <v>#N/A</v>
      </c>
      <c r="OD229" s="498" t="e">
        <f t="shared" si="5955"/>
        <v>#N/A</v>
      </c>
      <c r="OE229" s="498">
        <f t="shared" si="5956"/>
        <v>0</v>
      </c>
      <c r="OF229" s="498">
        <f t="shared" si="5957"/>
        <v>0</v>
      </c>
      <c r="OG229" s="498" t="e">
        <f t="shared" si="5958"/>
        <v>#N/A</v>
      </c>
      <c r="OH229" s="504">
        <f t="shared" si="5959"/>
        <v>0</v>
      </c>
      <c r="OI229" s="500">
        <f t="shared" si="5960"/>
        <v>0</v>
      </c>
      <c r="OL229" s="665"/>
      <c r="OM229" s="666"/>
      <c r="ON229" s="667"/>
      <c r="OO229" s="668"/>
      <c r="OP229" s="669"/>
      <c r="OQ229" s="720"/>
      <c r="OR229" s="1324"/>
      <c r="OS229" s="497" t="e">
        <f t="shared" si="5961"/>
        <v>#N/A</v>
      </c>
      <c r="OT229" s="497" t="e">
        <f t="shared" si="5962"/>
        <v>#N/A</v>
      </c>
      <c r="OU229" s="498" t="e">
        <f t="shared" si="5963"/>
        <v>#N/A</v>
      </c>
      <c r="OV229" s="498">
        <f t="shared" si="5964"/>
        <v>0</v>
      </c>
      <c r="OW229" s="498">
        <f t="shared" si="5965"/>
        <v>0</v>
      </c>
      <c r="OX229" s="498" t="e">
        <f t="shared" si="5966"/>
        <v>#N/A</v>
      </c>
      <c r="OY229" s="504">
        <f t="shared" si="5967"/>
        <v>0</v>
      </c>
      <c r="OZ229" s="500">
        <f t="shared" si="5968"/>
        <v>0</v>
      </c>
      <c r="PC229" s="665"/>
      <c r="PD229" s="666"/>
      <c r="PE229" s="667"/>
      <c r="PF229" s="668"/>
      <c r="PG229" s="669"/>
      <c r="PH229" s="720"/>
      <c r="PI229" s="1324"/>
      <c r="PJ229" s="497" t="e">
        <f t="shared" si="5969"/>
        <v>#N/A</v>
      </c>
      <c r="PK229" s="497" t="e">
        <f t="shared" si="5970"/>
        <v>#N/A</v>
      </c>
      <c r="PL229" s="498" t="e">
        <f t="shared" si="5971"/>
        <v>#N/A</v>
      </c>
      <c r="PM229" s="498">
        <f t="shared" si="5972"/>
        <v>0</v>
      </c>
      <c r="PN229" s="498">
        <f t="shared" si="5973"/>
        <v>0</v>
      </c>
      <c r="PO229" s="498" t="e">
        <f t="shared" si="5974"/>
        <v>#N/A</v>
      </c>
      <c r="PP229" s="504">
        <f t="shared" si="5975"/>
        <v>0</v>
      </c>
      <c r="PQ229" s="500">
        <f t="shared" si="5976"/>
        <v>0</v>
      </c>
      <c r="PT229" s="665"/>
      <c r="PU229" s="666"/>
      <c r="PV229" s="667"/>
      <c r="PW229" s="668"/>
      <c r="PX229" s="669"/>
      <c r="PY229" s="720"/>
      <c r="PZ229" s="1324"/>
      <c r="QA229" s="497" t="e">
        <f t="shared" si="5977"/>
        <v>#N/A</v>
      </c>
      <c r="QB229" s="497" t="e">
        <f t="shared" si="5978"/>
        <v>#N/A</v>
      </c>
      <c r="QC229" s="498" t="e">
        <f t="shared" si="5979"/>
        <v>#N/A</v>
      </c>
      <c r="QD229" s="498">
        <f t="shared" si="5980"/>
        <v>0</v>
      </c>
      <c r="QE229" s="498">
        <f t="shared" si="5981"/>
        <v>0</v>
      </c>
      <c r="QF229" s="498" t="e">
        <f t="shared" si="5982"/>
        <v>#N/A</v>
      </c>
      <c r="QG229" s="504">
        <f t="shared" si="5983"/>
        <v>0</v>
      </c>
      <c r="QH229" s="500">
        <f t="shared" si="5984"/>
        <v>0</v>
      </c>
      <c r="QK229" s="665"/>
      <c r="QL229" s="666"/>
      <c r="QM229" s="667"/>
      <c r="QN229" s="668"/>
      <c r="QO229" s="669"/>
      <c r="QP229" s="720"/>
      <c r="QQ229" s="1324"/>
      <c r="QR229" s="497" t="e">
        <f t="shared" si="5985"/>
        <v>#N/A</v>
      </c>
      <c r="QS229" s="497" t="e">
        <f t="shared" si="5986"/>
        <v>#N/A</v>
      </c>
      <c r="QT229" s="498" t="e">
        <f t="shared" si="5987"/>
        <v>#N/A</v>
      </c>
      <c r="QU229" s="498">
        <f t="shared" si="5988"/>
        <v>0</v>
      </c>
      <c r="QV229" s="498">
        <f t="shared" si="5989"/>
        <v>0</v>
      </c>
      <c r="QW229" s="498" t="e">
        <f t="shared" si="5990"/>
        <v>#N/A</v>
      </c>
      <c r="QX229" s="504">
        <f t="shared" si="5991"/>
        <v>0</v>
      </c>
      <c r="QY229" s="500">
        <f t="shared" si="5992"/>
        <v>0</v>
      </c>
      <c r="RB229" s="381"/>
      <c r="RC229" s="382"/>
      <c r="RD229" s="383"/>
      <c r="RE229" s="384"/>
      <c r="RF229" s="385"/>
      <c r="RG229" s="386"/>
      <c r="RH229" s="386"/>
      <c r="RI229" s="497"/>
      <c r="RJ229" s="497"/>
      <c r="RK229" s="501"/>
      <c r="RL229" s="501"/>
      <c r="RM229" s="501"/>
      <c r="RN229" s="501"/>
      <c r="RO229" s="502"/>
      <c r="RP229" s="503"/>
      <c r="RS229" s="381"/>
      <c r="RT229" s="382"/>
      <c r="RU229" s="383"/>
      <c r="RV229" s="384"/>
      <c r="RW229" s="385"/>
      <c r="RX229" s="386"/>
      <c r="RY229" s="386"/>
      <c r="RZ229" s="497"/>
      <c r="SA229" s="497"/>
      <c r="SB229" s="501"/>
      <c r="SC229" s="501"/>
      <c r="SD229" s="501"/>
      <c r="SE229" s="501"/>
      <c r="SF229" s="502"/>
      <c r="SG229" s="503"/>
      <c r="SJ229" s="381"/>
      <c r="SK229" s="382"/>
      <c r="SL229" s="383"/>
      <c r="SM229" s="384"/>
      <c r="SN229" s="385"/>
      <c r="SO229" s="386"/>
      <c r="SP229" s="386"/>
      <c r="SQ229" s="497"/>
      <c r="SR229" s="497"/>
      <c r="SS229" s="501"/>
      <c r="ST229" s="501"/>
      <c r="SU229" s="501"/>
      <c r="SV229" s="501"/>
      <c r="SW229" s="502"/>
      <c r="SX229" s="503"/>
    </row>
    <row r="230" spans="2:518" ht="46.5" hidden="1" customHeight="1" thickTop="1" thickBot="1">
      <c r="B230" s="577"/>
      <c r="C230" s="578"/>
      <c r="D230" s="579"/>
      <c r="E230" s="580"/>
      <c r="F230" s="581"/>
      <c r="G230" s="585"/>
      <c r="H230" s="595"/>
      <c r="K230" s="577"/>
      <c r="L230" s="767"/>
      <c r="M230" s="579"/>
      <c r="N230" s="580"/>
      <c r="O230" s="768"/>
      <c r="P230" s="585"/>
      <c r="Q230" s="1324"/>
      <c r="R230" s="497"/>
      <c r="S230" s="497"/>
      <c r="T230" s="498"/>
      <c r="U230" s="498"/>
      <c r="V230" s="498"/>
      <c r="W230" s="498"/>
      <c r="X230" s="504"/>
      <c r="Y230" s="500"/>
      <c r="Z230" s="486"/>
      <c r="AA230" s="486"/>
      <c r="AB230" s="577"/>
      <c r="AC230" s="767"/>
      <c r="AD230" s="579"/>
      <c r="AE230" s="580"/>
      <c r="AF230" s="768"/>
      <c r="AG230" s="585"/>
      <c r="AH230" s="1324"/>
      <c r="AI230" s="497"/>
      <c r="AJ230" s="497"/>
      <c r="AK230" s="498"/>
      <c r="AL230" s="498"/>
      <c r="AM230" s="498"/>
      <c r="AN230" s="498"/>
      <c r="AO230" s="504"/>
      <c r="AP230" s="500"/>
      <c r="AQ230" s="486"/>
      <c r="AR230" s="486"/>
      <c r="AS230" s="577"/>
      <c r="AT230" s="767"/>
      <c r="AU230" s="579"/>
      <c r="AV230" s="580"/>
      <c r="AW230" s="768"/>
      <c r="AX230" s="585"/>
      <c r="AY230" s="1324"/>
      <c r="AZ230" s="497"/>
      <c r="BA230" s="497"/>
      <c r="BB230" s="498"/>
      <c r="BC230" s="498"/>
      <c r="BD230" s="498"/>
      <c r="BE230" s="498"/>
      <c r="BF230" s="504"/>
      <c r="BG230" s="500"/>
      <c r="BJ230" s="577"/>
      <c r="BK230" s="767"/>
      <c r="BL230" s="579"/>
      <c r="BM230" s="580"/>
      <c r="BN230" s="768"/>
      <c r="BO230" s="585"/>
      <c r="BP230" s="1324"/>
      <c r="BQ230" s="497"/>
      <c r="BR230" s="497"/>
      <c r="BS230" s="498"/>
      <c r="BT230" s="498"/>
      <c r="BU230" s="498"/>
      <c r="BV230" s="498"/>
      <c r="BW230" s="504"/>
      <c r="BX230" s="500"/>
      <c r="CA230" s="577"/>
      <c r="CB230" s="767"/>
      <c r="CC230" s="579"/>
      <c r="CD230" s="580"/>
      <c r="CE230" s="768"/>
      <c r="CF230" s="585"/>
      <c r="CG230" s="1324"/>
      <c r="CH230" s="497"/>
      <c r="CI230" s="497"/>
      <c r="CJ230" s="498"/>
      <c r="CK230" s="498"/>
      <c r="CL230" s="498"/>
      <c r="CM230" s="498"/>
      <c r="CN230" s="504"/>
      <c r="CO230" s="500"/>
      <c r="CR230" s="577"/>
      <c r="CS230" s="767"/>
      <c r="CT230" s="579"/>
      <c r="CU230" s="580"/>
      <c r="CV230" s="768"/>
      <c r="CW230" s="585"/>
      <c r="CX230" s="1324"/>
      <c r="CY230" s="497"/>
      <c r="CZ230" s="497"/>
      <c r="DA230" s="498"/>
      <c r="DB230" s="498"/>
      <c r="DC230" s="498"/>
      <c r="DD230" s="498"/>
      <c r="DE230" s="504"/>
      <c r="DF230" s="500"/>
      <c r="DI230" s="577"/>
      <c r="DJ230" s="767"/>
      <c r="DK230" s="579"/>
      <c r="DL230" s="580"/>
      <c r="DM230" s="768"/>
      <c r="DN230" s="585"/>
      <c r="DO230" s="1324"/>
      <c r="DP230" s="497"/>
      <c r="DQ230" s="497"/>
      <c r="DR230" s="498"/>
      <c r="DS230" s="498"/>
      <c r="DT230" s="498"/>
      <c r="DU230" s="498"/>
      <c r="DV230" s="504"/>
      <c r="DW230" s="500"/>
      <c r="DZ230" s="577"/>
      <c r="EA230" s="767"/>
      <c r="EB230" s="579"/>
      <c r="EC230" s="580"/>
      <c r="ED230" s="768"/>
      <c r="EE230" s="585"/>
      <c r="EF230" s="1324"/>
      <c r="EG230" s="497"/>
      <c r="EH230" s="497"/>
      <c r="EI230" s="498"/>
      <c r="EJ230" s="498"/>
      <c r="EK230" s="498"/>
      <c r="EL230" s="498"/>
      <c r="EM230" s="504"/>
      <c r="EN230" s="500"/>
      <c r="EQ230" s="665"/>
      <c r="ER230" s="666"/>
      <c r="ES230" s="667"/>
      <c r="ET230" s="668"/>
      <c r="EU230" s="669"/>
      <c r="EV230" s="720"/>
      <c r="EW230" s="1324"/>
      <c r="EX230" s="497" t="e">
        <f t="shared" si="5841"/>
        <v>#N/A</v>
      </c>
      <c r="EY230" s="497" t="e">
        <f t="shared" si="5842"/>
        <v>#N/A</v>
      </c>
      <c r="EZ230" s="498" t="e">
        <f t="shared" si="5843"/>
        <v>#N/A</v>
      </c>
      <c r="FA230" s="498">
        <f t="shared" si="5844"/>
        <v>0</v>
      </c>
      <c r="FB230" s="498">
        <f t="shared" si="5845"/>
        <v>0</v>
      </c>
      <c r="FC230" s="498" t="e">
        <f t="shared" si="5846"/>
        <v>#N/A</v>
      </c>
      <c r="FD230" s="504">
        <f t="shared" si="5847"/>
        <v>0</v>
      </c>
      <c r="FE230" s="500">
        <f t="shared" si="5848"/>
        <v>0</v>
      </c>
      <c r="FH230" s="665"/>
      <c r="FI230" s="666"/>
      <c r="FJ230" s="667"/>
      <c r="FK230" s="668"/>
      <c r="FL230" s="669"/>
      <c r="FM230" s="720"/>
      <c r="FN230" s="1324"/>
      <c r="FO230" s="497" t="e">
        <f t="shared" si="5849"/>
        <v>#N/A</v>
      </c>
      <c r="FP230" s="497" t="e">
        <f t="shared" si="5850"/>
        <v>#N/A</v>
      </c>
      <c r="FQ230" s="498" t="e">
        <f t="shared" si="5851"/>
        <v>#N/A</v>
      </c>
      <c r="FR230" s="498">
        <f t="shared" si="5852"/>
        <v>0</v>
      </c>
      <c r="FS230" s="498">
        <f t="shared" si="5853"/>
        <v>0</v>
      </c>
      <c r="FT230" s="498" t="e">
        <f t="shared" si="5854"/>
        <v>#N/A</v>
      </c>
      <c r="FU230" s="504">
        <f t="shared" si="5855"/>
        <v>0</v>
      </c>
      <c r="FV230" s="500">
        <f t="shared" si="5856"/>
        <v>0</v>
      </c>
      <c r="FY230" s="665"/>
      <c r="FZ230" s="666"/>
      <c r="GA230" s="667"/>
      <c r="GB230" s="668"/>
      <c r="GC230" s="669"/>
      <c r="GD230" s="720"/>
      <c r="GE230" s="1324"/>
      <c r="GF230" s="497" t="e">
        <f t="shared" si="5857"/>
        <v>#N/A</v>
      </c>
      <c r="GG230" s="497" t="e">
        <f t="shared" si="5858"/>
        <v>#N/A</v>
      </c>
      <c r="GH230" s="498" t="e">
        <f t="shared" si="5859"/>
        <v>#N/A</v>
      </c>
      <c r="GI230" s="498">
        <f t="shared" si="5860"/>
        <v>0</v>
      </c>
      <c r="GJ230" s="498">
        <f t="shared" si="5861"/>
        <v>0</v>
      </c>
      <c r="GK230" s="498" t="e">
        <f t="shared" si="5862"/>
        <v>#N/A</v>
      </c>
      <c r="GL230" s="504">
        <f t="shared" si="5863"/>
        <v>0</v>
      </c>
      <c r="GM230" s="500">
        <f t="shared" si="5864"/>
        <v>0</v>
      </c>
      <c r="GP230" s="665"/>
      <c r="GQ230" s="666"/>
      <c r="GR230" s="667"/>
      <c r="GS230" s="668"/>
      <c r="GT230" s="669"/>
      <c r="GU230" s="720"/>
      <c r="GV230" s="1324"/>
      <c r="GW230" s="497" t="e">
        <f t="shared" si="5865"/>
        <v>#N/A</v>
      </c>
      <c r="GX230" s="497" t="e">
        <f t="shared" si="5866"/>
        <v>#N/A</v>
      </c>
      <c r="GY230" s="498" t="e">
        <f t="shared" si="5867"/>
        <v>#N/A</v>
      </c>
      <c r="GZ230" s="498">
        <f t="shared" si="5868"/>
        <v>0</v>
      </c>
      <c r="HA230" s="498">
        <f t="shared" si="5869"/>
        <v>0</v>
      </c>
      <c r="HB230" s="498" t="e">
        <f t="shared" si="5870"/>
        <v>#N/A</v>
      </c>
      <c r="HC230" s="504">
        <f t="shared" si="5871"/>
        <v>0</v>
      </c>
      <c r="HD230" s="500">
        <f t="shared" si="5872"/>
        <v>0</v>
      </c>
      <c r="HG230" s="665"/>
      <c r="HH230" s="666"/>
      <c r="HI230" s="667"/>
      <c r="HJ230" s="668"/>
      <c r="HK230" s="669"/>
      <c r="HL230" s="720"/>
      <c r="HM230" s="1324"/>
      <c r="HN230" s="497" t="e">
        <f t="shared" si="5873"/>
        <v>#N/A</v>
      </c>
      <c r="HO230" s="497" t="e">
        <f t="shared" si="5874"/>
        <v>#N/A</v>
      </c>
      <c r="HP230" s="498" t="e">
        <f t="shared" si="5875"/>
        <v>#N/A</v>
      </c>
      <c r="HQ230" s="498">
        <f t="shared" si="5876"/>
        <v>0</v>
      </c>
      <c r="HR230" s="498">
        <f t="shared" si="5877"/>
        <v>0</v>
      </c>
      <c r="HS230" s="498" t="e">
        <f t="shared" si="5878"/>
        <v>#N/A</v>
      </c>
      <c r="HT230" s="504">
        <f t="shared" si="5879"/>
        <v>0</v>
      </c>
      <c r="HU230" s="500">
        <f t="shared" si="5880"/>
        <v>0</v>
      </c>
      <c r="HX230" s="665"/>
      <c r="HY230" s="666"/>
      <c r="HZ230" s="667"/>
      <c r="IA230" s="668"/>
      <c r="IB230" s="669"/>
      <c r="IC230" s="720"/>
      <c r="ID230" s="1324"/>
      <c r="IE230" s="497" t="e">
        <f t="shared" si="5881"/>
        <v>#N/A</v>
      </c>
      <c r="IF230" s="497" t="e">
        <f t="shared" si="5882"/>
        <v>#N/A</v>
      </c>
      <c r="IG230" s="498" t="e">
        <f t="shared" si="5883"/>
        <v>#N/A</v>
      </c>
      <c r="IH230" s="498">
        <f t="shared" si="5884"/>
        <v>0</v>
      </c>
      <c r="II230" s="498">
        <f t="shared" si="5885"/>
        <v>0</v>
      </c>
      <c r="IJ230" s="498" t="e">
        <f t="shared" si="5886"/>
        <v>#N/A</v>
      </c>
      <c r="IK230" s="504">
        <f t="shared" si="5887"/>
        <v>0</v>
      </c>
      <c r="IL230" s="500">
        <f t="shared" si="5888"/>
        <v>0</v>
      </c>
      <c r="IO230" s="665"/>
      <c r="IP230" s="666"/>
      <c r="IQ230" s="667"/>
      <c r="IR230" s="668"/>
      <c r="IS230" s="669"/>
      <c r="IT230" s="720"/>
      <c r="IU230" s="1324"/>
      <c r="IV230" s="497" t="e">
        <f t="shared" si="5889"/>
        <v>#N/A</v>
      </c>
      <c r="IW230" s="497" t="e">
        <f t="shared" si="5890"/>
        <v>#N/A</v>
      </c>
      <c r="IX230" s="498" t="e">
        <f t="shared" si="5891"/>
        <v>#N/A</v>
      </c>
      <c r="IY230" s="498">
        <f t="shared" si="5892"/>
        <v>0</v>
      </c>
      <c r="IZ230" s="498">
        <f t="shared" si="5893"/>
        <v>0</v>
      </c>
      <c r="JA230" s="498" t="e">
        <f t="shared" si="5894"/>
        <v>#N/A</v>
      </c>
      <c r="JB230" s="504">
        <f t="shared" si="5895"/>
        <v>0</v>
      </c>
      <c r="JC230" s="500">
        <f t="shared" si="5896"/>
        <v>0</v>
      </c>
      <c r="JF230" s="665"/>
      <c r="JG230" s="666"/>
      <c r="JH230" s="667"/>
      <c r="JI230" s="668"/>
      <c r="JJ230" s="669"/>
      <c r="JK230" s="720"/>
      <c r="JL230" s="1324"/>
      <c r="JM230" s="497" t="e">
        <f t="shared" si="5897"/>
        <v>#N/A</v>
      </c>
      <c r="JN230" s="497" t="e">
        <f t="shared" si="5898"/>
        <v>#N/A</v>
      </c>
      <c r="JO230" s="498" t="e">
        <f t="shared" si="5899"/>
        <v>#N/A</v>
      </c>
      <c r="JP230" s="498">
        <f t="shared" si="5900"/>
        <v>0</v>
      </c>
      <c r="JQ230" s="498">
        <f t="shared" si="5901"/>
        <v>0</v>
      </c>
      <c r="JR230" s="498" t="e">
        <f t="shared" si="5902"/>
        <v>#N/A</v>
      </c>
      <c r="JS230" s="504">
        <f t="shared" si="5903"/>
        <v>0</v>
      </c>
      <c r="JT230" s="500">
        <f t="shared" si="5904"/>
        <v>0</v>
      </c>
      <c r="JW230" s="665"/>
      <c r="JX230" s="666"/>
      <c r="JY230" s="667"/>
      <c r="JZ230" s="668"/>
      <c r="KA230" s="669"/>
      <c r="KB230" s="720"/>
      <c r="KC230" s="1324"/>
      <c r="KD230" s="497" t="e">
        <f t="shared" si="5905"/>
        <v>#N/A</v>
      </c>
      <c r="KE230" s="497" t="e">
        <f t="shared" si="5906"/>
        <v>#N/A</v>
      </c>
      <c r="KF230" s="498" t="e">
        <f t="shared" si="5907"/>
        <v>#N/A</v>
      </c>
      <c r="KG230" s="498">
        <f t="shared" si="5908"/>
        <v>0</v>
      </c>
      <c r="KH230" s="498">
        <f t="shared" si="5909"/>
        <v>0</v>
      </c>
      <c r="KI230" s="498" t="e">
        <f t="shared" si="5910"/>
        <v>#N/A</v>
      </c>
      <c r="KJ230" s="504">
        <f t="shared" si="5911"/>
        <v>0</v>
      </c>
      <c r="KK230" s="500">
        <f t="shared" si="5912"/>
        <v>0</v>
      </c>
      <c r="KM230" s="478"/>
      <c r="KN230" s="665"/>
      <c r="KO230" s="666"/>
      <c r="KP230" s="667"/>
      <c r="KQ230" s="668"/>
      <c r="KR230" s="669"/>
      <c r="KS230" s="720"/>
      <c r="KT230" s="1324"/>
      <c r="KU230" s="497" t="e">
        <f t="shared" si="5913"/>
        <v>#N/A</v>
      </c>
      <c r="KV230" s="497" t="e">
        <f t="shared" si="5914"/>
        <v>#N/A</v>
      </c>
      <c r="KW230" s="498" t="e">
        <f t="shared" si="5915"/>
        <v>#N/A</v>
      </c>
      <c r="KX230" s="498">
        <f t="shared" si="5916"/>
        <v>0</v>
      </c>
      <c r="KY230" s="498">
        <f t="shared" si="5917"/>
        <v>0</v>
      </c>
      <c r="KZ230" s="498" t="e">
        <f t="shared" si="5918"/>
        <v>#N/A</v>
      </c>
      <c r="LA230" s="504">
        <f t="shared" si="5919"/>
        <v>0</v>
      </c>
      <c r="LB230" s="500">
        <f t="shared" si="5920"/>
        <v>0</v>
      </c>
      <c r="LE230" s="665"/>
      <c r="LF230" s="666"/>
      <c r="LG230" s="667"/>
      <c r="LH230" s="668"/>
      <c r="LI230" s="669"/>
      <c r="LJ230" s="720"/>
      <c r="LK230" s="1324"/>
      <c r="LL230" s="497" t="e">
        <f t="shared" si="5921"/>
        <v>#N/A</v>
      </c>
      <c r="LM230" s="497" t="e">
        <f t="shared" si="5922"/>
        <v>#N/A</v>
      </c>
      <c r="LN230" s="498" t="e">
        <f t="shared" si="5923"/>
        <v>#N/A</v>
      </c>
      <c r="LO230" s="498">
        <f t="shared" si="5924"/>
        <v>0</v>
      </c>
      <c r="LP230" s="498">
        <f t="shared" si="5925"/>
        <v>0</v>
      </c>
      <c r="LQ230" s="498" t="e">
        <f t="shared" si="5926"/>
        <v>#N/A</v>
      </c>
      <c r="LR230" s="504">
        <f t="shared" si="5927"/>
        <v>0</v>
      </c>
      <c r="LS230" s="500">
        <f t="shared" si="5928"/>
        <v>0</v>
      </c>
      <c r="LV230" s="665"/>
      <c r="LW230" s="666"/>
      <c r="LX230" s="667"/>
      <c r="LY230" s="668"/>
      <c r="LZ230" s="669"/>
      <c r="MA230" s="720"/>
      <c r="MB230" s="1324"/>
      <c r="MC230" s="497" t="e">
        <f t="shared" si="5929"/>
        <v>#N/A</v>
      </c>
      <c r="MD230" s="497" t="e">
        <f t="shared" si="5930"/>
        <v>#N/A</v>
      </c>
      <c r="ME230" s="498" t="e">
        <f t="shared" si="5931"/>
        <v>#N/A</v>
      </c>
      <c r="MF230" s="498">
        <f t="shared" si="5932"/>
        <v>0</v>
      </c>
      <c r="MG230" s="498">
        <f t="shared" si="5933"/>
        <v>0</v>
      </c>
      <c r="MH230" s="498" t="e">
        <f t="shared" si="5934"/>
        <v>#N/A</v>
      </c>
      <c r="MI230" s="504">
        <f t="shared" si="5935"/>
        <v>0</v>
      </c>
      <c r="MJ230" s="500">
        <f t="shared" si="5936"/>
        <v>0</v>
      </c>
      <c r="MM230" s="665"/>
      <c r="MN230" s="666"/>
      <c r="MO230" s="667"/>
      <c r="MP230" s="668"/>
      <c r="MQ230" s="669"/>
      <c r="MR230" s="720"/>
      <c r="MS230" s="1324"/>
      <c r="MT230" s="497" t="e">
        <f t="shared" si="5937"/>
        <v>#N/A</v>
      </c>
      <c r="MU230" s="497" t="e">
        <f t="shared" si="5938"/>
        <v>#N/A</v>
      </c>
      <c r="MV230" s="498" t="e">
        <f t="shared" si="5939"/>
        <v>#N/A</v>
      </c>
      <c r="MW230" s="498">
        <f t="shared" si="5940"/>
        <v>0</v>
      </c>
      <c r="MX230" s="498">
        <f t="shared" si="5941"/>
        <v>0</v>
      </c>
      <c r="MY230" s="498" t="e">
        <f t="shared" si="5942"/>
        <v>#N/A</v>
      </c>
      <c r="MZ230" s="504">
        <f t="shared" si="5943"/>
        <v>0</v>
      </c>
      <c r="NA230" s="500">
        <f t="shared" si="5944"/>
        <v>0</v>
      </c>
      <c r="NC230" s="478"/>
      <c r="ND230" s="665"/>
      <c r="NE230" s="666"/>
      <c r="NF230" s="667"/>
      <c r="NG230" s="668"/>
      <c r="NH230" s="669"/>
      <c r="NI230" s="720"/>
      <c r="NJ230" s="1324"/>
      <c r="NK230" s="497" t="e">
        <f t="shared" si="5945"/>
        <v>#N/A</v>
      </c>
      <c r="NL230" s="497" t="e">
        <f t="shared" si="5946"/>
        <v>#N/A</v>
      </c>
      <c r="NM230" s="498" t="e">
        <f t="shared" si="5947"/>
        <v>#N/A</v>
      </c>
      <c r="NN230" s="498">
        <f t="shared" si="5948"/>
        <v>0</v>
      </c>
      <c r="NO230" s="498">
        <f t="shared" si="5949"/>
        <v>0</v>
      </c>
      <c r="NP230" s="498" t="e">
        <f t="shared" si="5950"/>
        <v>#N/A</v>
      </c>
      <c r="NQ230" s="504">
        <f t="shared" si="5951"/>
        <v>0</v>
      </c>
      <c r="NR230" s="500">
        <f t="shared" si="5952"/>
        <v>0</v>
      </c>
      <c r="NT230" s="478"/>
      <c r="NU230" s="665"/>
      <c r="NV230" s="666"/>
      <c r="NW230" s="667"/>
      <c r="NX230" s="668"/>
      <c r="NY230" s="669"/>
      <c r="NZ230" s="720"/>
      <c r="OA230" s="1324"/>
      <c r="OB230" s="497" t="e">
        <f t="shared" si="5953"/>
        <v>#N/A</v>
      </c>
      <c r="OC230" s="497" t="e">
        <f t="shared" si="5954"/>
        <v>#N/A</v>
      </c>
      <c r="OD230" s="498" t="e">
        <f t="shared" si="5955"/>
        <v>#N/A</v>
      </c>
      <c r="OE230" s="498">
        <f t="shared" si="5956"/>
        <v>0</v>
      </c>
      <c r="OF230" s="498">
        <f t="shared" si="5957"/>
        <v>0</v>
      </c>
      <c r="OG230" s="498" t="e">
        <f t="shared" si="5958"/>
        <v>#N/A</v>
      </c>
      <c r="OH230" s="504">
        <f t="shared" si="5959"/>
        <v>0</v>
      </c>
      <c r="OI230" s="500">
        <f t="shared" si="5960"/>
        <v>0</v>
      </c>
      <c r="OL230" s="665"/>
      <c r="OM230" s="666"/>
      <c r="ON230" s="667"/>
      <c r="OO230" s="668"/>
      <c r="OP230" s="669"/>
      <c r="OQ230" s="720"/>
      <c r="OR230" s="1324"/>
      <c r="OS230" s="497" t="e">
        <f t="shared" si="5961"/>
        <v>#N/A</v>
      </c>
      <c r="OT230" s="497" t="e">
        <f t="shared" si="5962"/>
        <v>#N/A</v>
      </c>
      <c r="OU230" s="498" t="e">
        <f t="shared" si="5963"/>
        <v>#N/A</v>
      </c>
      <c r="OV230" s="498">
        <f t="shared" si="5964"/>
        <v>0</v>
      </c>
      <c r="OW230" s="498">
        <f t="shared" si="5965"/>
        <v>0</v>
      </c>
      <c r="OX230" s="498" t="e">
        <f t="shared" si="5966"/>
        <v>#N/A</v>
      </c>
      <c r="OY230" s="504">
        <f t="shared" si="5967"/>
        <v>0</v>
      </c>
      <c r="OZ230" s="500">
        <f t="shared" si="5968"/>
        <v>0</v>
      </c>
      <c r="PC230" s="665"/>
      <c r="PD230" s="666"/>
      <c r="PE230" s="667"/>
      <c r="PF230" s="668"/>
      <c r="PG230" s="669"/>
      <c r="PH230" s="720"/>
      <c r="PI230" s="1324"/>
      <c r="PJ230" s="497" t="e">
        <f t="shared" si="5969"/>
        <v>#N/A</v>
      </c>
      <c r="PK230" s="497" t="e">
        <f t="shared" si="5970"/>
        <v>#N/A</v>
      </c>
      <c r="PL230" s="498" t="e">
        <f t="shared" si="5971"/>
        <v>#N/A</v>
      </c>
      <c r="PM230" s="498">
        <f t="shared" si="5972"/>
        <v>0</v>
      </c>
      <c r="PN230" s="498">
        <f t="shared" si="5973"/>
        <v>0</v>
      </c>
      <c r="PO230" s="498" t="e">
        <f t="shared" si="5974"/>
        <v>#N/A</v>
      </c>
      <c r="PP230" s="504">
        <f t="shared" si="5975"/>
        <v>0</v>
      </c>
      <c r="PQ230" s="500">
        <f t="shared" si="5976"/>
        <v>0</v>
      </c>
      <c r="PT230" s="665"/>
      <c r="PU230" s="666"/>
      <c r="PV230" s="667"/>
      <c r="PW230" s="668"/>
      <c r="PX230" s="669"/>
      <c r="PY230" s="720"/>
      <c r="PZ230" s="1324"/>
      <c r="QA230" s="497" t="e">
        <f t="shared" si="5977"/>
        <v>#N/A</v>
      </c>
      <c r="QB230" s="497" t="e">
        <f t="shared" si="5978"/>
        <v>#N/A</v>
      </c>
      <c r="QC230" s="498" t="e">
        <f t="shared" si="5979"/>
        <v>#N/A</v>
      </c>
      <c r="QD230" s="498">
        <f t="shared" si="5980"/>
        <v>0</v>
      </c>
      <c r="QE230" s="498">
        <f t="shared" si="5981"/>
        <v>0</v>
      </c>
      <c r="QF230" s="498" t="e">
        <f t="shared" si="5982"/>
        <v>#N/A</v>
      </c>
      <c r="QG230" s="504">
        <f t="shared" si="5983"/>
        <v>0</v>
      </c>
      <c r="QH230" s="500">
        <f t="shared" si="5984"/>
        <v>0</v>
      </c>
      <c r="QK230" s="665"/>
      <c r="QL230" s="666"/>
      <c r="QM230" s="667"/>
      <c r="QN230" s="668"/>
      <c r="QO230" s="669"/>
      <c r="QP230" s="720"/>
      <c r="QQ230" s="1324"/>
      <c r="QR230" s="497" t="e">
        <f t="shared" si="5985"/>
        <v>#N/A</v>
      </c>
      <c r="QS230" s="497" t="e">
        <f t="shared" si="5986"/>
        <v>#N/A</v>
      </c>
      <c r="QT230" s="498" t="e">
        <f t="shared" si="5987"/>
        <v>#N/A</v>
      </c>
      <c r="QU230" s="498">
        <f t="shared" si="5988"/>
        <v>0</v>
      </c>
      <c r="QV230" s="498">
        <f t="shared" si="5989"/>
        <v>0</v>
      </c>
      <c r="QW230" s="498" t="e">
        <f t="shared" si="5990"/>
        <v>#N/A</v>
      </c>
      <c r="QX230" s="504">
        <f t="shared" si="5991"/>
        <v>0</v>
      </c>
      <c r="QY230" s="500">
        <f t="shared" si="5992"/>
        <v>0</v>
      </c>
      <c r="RB230" s="381"/>
      <c r="RC230" s="382"/>
      <c r="RD230" s="383"/>
      <c r="RE230" s="384"/>
      <c r="RF230" s="385"/>
      <c r="RG230" s="386"/>
      <c r="RH230" s="386"/>
      <c r="RI230" s="497"/>
      <c r="RJ230" s="497"/>
      <c r="RK230" s="501"/>
      <c r="RL230" s="501"/>
      <c r="RM230" s="501"/>
      <c r="RN230" s="501"/>
      <c r="RO230" s="502"/>
      <c r="RP230" s="503"/>
      <c r="RS230" s="381"/>
      <c r="RT230" s="382"/>
      <c r="RU230" s="383"/>
      <c r="RV230" s="384"/>
      <c r="RW230" s="385"/>
      <c r="RX230" s="386"/>
      <c r="RY230" s="386"/>
      <c r="RZ230" s="497"/>
      <c r="SA230" s="497"/>
      <c r="SB230" s="501"/>
      <c r="SC230" s="501"/>
      <c r="SD230" s="501"/>
      <c r="SE230" s="501"/>
      <c r="SF230" s="502"/>
      <c r="SG230" s="503"/>
      <c r="SJ230" s="381"/>
      <c r="SK230" s="382"/>
      <c r="SL230" s="383"/>
      <c r="SM230" s="384"/>
      <c r="SN230" s="385"/>
      <c r="SO230" s="386"/>
      <c r="SP230" s="386"/>
      <c r="SQ230" s="497"/>
      <c r="SR230" s="497"/>
      <c r="SS230" s="501"/>
      <c r="ST230" s="501"/>
      <c r="SU230" s="501"/>
      <c r="SV230" s="501"/>
      <c r="SW230" s="502"/>
      <c r="SX230" s="503"/>
    </row>
    <row r="231" spans="2:518" ht="46.5" hidden="1" customHeight="1" thickTop="1" thickBot="1">
      <c r="B231" s="577"/>
      <c r="C231" s="578"/>
      <c r="D231" s="579"/>
      <c r="E231" s="580"/>
      <c r="F231" s="581"/>
      <c r="G231" s="585"/>
      <c r="H231" s="595"/>
      <c r="K231" s="577"/>
      <c r="L231" s="767"/>
      <c r="M231" s="579"/>
      <c r="N231" s="580"/>
      <c r="O231" s="768"/>
      <c r="P231" s="585"/>
      <c r="Q231" s="1324"/>
      <c r="R231" s="497"/>
      <c r="S231" s="497"/>
      <c r="T231" s="498"/>
      <c r="U231" s="498"/>
      <c r="V231" s="498"/>
      <c r="W231" s="498"/>
      <c r="X231" s="504"/>
      <c r="Y231" s="500"/>
      <c r="Z231" s="486"/>
      <c r="AA231" s="486"/>
      <c r="AB231" s="577"/>
      <c r="AC231" s="767"/>
      <c r="AD231" s="579"/>
      <c r="AE231" s="580"/>
      <c r="AF231" s="768"/>
      <c r="AG231" s="585"/>
      <c r="AH231" s="1324"/>
      <c r="AI231" s="497"/>
      <c r="AJ231" s="497"/>
      <c r="AK231" s="498"/>
      <c r="AL231" s="498"/>
      <c r="AM231" s="498"/>
      <c r="AN231" s="498"/>
      <c r="AO231" s="504"/>
      <c r="AP231" s="500"/>
      <c r="AQ231" s="486"/>
      <c r="AR231" s="486"/>
      <c r="AS231" s="577"/>
      <c r="AT231" s="767"/>
      <c r="AU231" s="579"/>
      <c r="AV231" s="580"/>
      <c r="AW231" s="768"/>
      <c r="AX231" s="585"/>
      <c r="AY231" s="1324"/>
      <c r="AZ231" s="497"/>
      <c r="BA231" s="497"/>
      <c r="BB231" s="498"/>
      <c r="BC231" s="498"/>
      <c r="BD231" s="498"/>
      <c r="BE231" s="498"/>
      <c r="BF231" s="504"/>
      <c r="BG231" s="500"/>
      <c r="BJ231" s="577"/>
      <c r="BK231" s="767"/>
      <c r="BL231" s="579"/>
      <c r="BM231" s="580"/>
      <c r="BN231" s="768"/>
      <c r="BO231" s="585"/>
      <c r="BP231" s="1324"/>
      <c r="BQ231" s="497"/>
      <c r="BR231" s="497"/>
      <c r="BS231" s="498"/>
      <c r="BT231" s="498"/>
      <c r="BU231" s="498"/>
      <c r="BV231" s="498"/>
      <c r="BW231" s="504"/>
      <c r="BX231" s="500"/>
      <c r="CA231" s="577"/>
      <c r="CB231" s="767"/>
      <c r="CC231" s="579"/>
      <c r="CD231" s="580"/>
      <c r="CE231" s="768"/>
      <c r="CF231" s="585"/>
      <c r="CG231" s="1324"/>
      <c r="CH231" s="497"/>
      <c r="CI231" s="497"/>
      <c r="CJ231" s="498"/>
      <c r="CK231" s="498"/>
      <c r="CL231" s="498"/>
      <c r="CM231" s="498"/>
      <c r="CN231" s="504"/>
      <c r="CO231" s="500"/>
      <c r="CR231" s="577"/>
      <c r="CS231" s="767"/>
      <c r="CT231" s="579"/>
      <c r="CU231" s="580"/>
      <c r="CV231" s="768"/>
      <c r="CW231" s="585"/>
      <c r="CX231" s="1324"/>
      <c r="CY231" s="497"/>
      <c r="CZ231" s="497"/>
      <c r="DA231" s="498"/>
      <c r="DB231" s="498"/>
      <c r="DC231" s="498"/>
      <c r="DD231" s="498"/>
      <c r="DE231" s="504"/>
      <c r="DF231" s="500"/>
      <c r="DI231" s="577"/>
      <c r="DJ231" s="767"/>
      <c r="DK231" s="579"/>
      <c r="DL231" s="580"/>
      <c r="DM231" s="768"/>
      <c r="DN231" s="585"/>
      <c r="DO231" s="1324"/>
      <c r="DP231" s="497"/>
      <c r="DQ231" s="497"/>
      <c r="DR231" s="498"/>
      <c r="DS231" s="498"/>
      <c r="DT231" s="498"/>
      <c r="DU231" s="498"/>
      <c r="DV231" s="504"/>
      <c r="DW231" s="500"/>
      <c r="DZ231" s="577"/>
      <c r="EA231" s="767"/>
      <c r="EB231" s="579"/>
      <c r="EC231" s="580"/>
      <c r="ED231" s="768"/>
      <c r="EE231" s="585"/>
      <c r="EF231" s="1324"/>
      <c r="EG231" s="497"/>
      <c r="EH231" s="497"/>
      <c r="EI231" s="498"/>
      <c r="EJ231" s="498"/>
      <c r="EK231" s="498"/>
      <c r="EL231" s="498"/>
      <c r="EM231" s="504"/>
      <c r="EN231" s="500"/>
      <c r="EQ231" s="665"/>
      <c r="ER231" s="666"/>
      <c r="ES231" s="667"/>
      <c r="ET231" s="668"/>
      <c r="EU231" s="669"/>
      <c r="EV231" s="720"/>
      <c r="EW231" s="1324"/>
      <c r="EX231" s="497" t="e">
        <f t="shared" si="5841"/>
        <v>#N/A</v>
      </c>
      <c r="EY231" s="497" t="e">
        <f t="shared" si="5842"/>
        <v>#N/A</v>
      </c>
      <c r="EZ231" s="498" t="e">
        <f t="shared" si="5843"/>
        <v>#N/A</v>
      </c>
      <c r="FA231" s="498">
        <f t="shared" si="5844"/>
        <v>0</v>
      </c>
      <c r="FB231" s="498">
        <f t="shared" si="5845"/>
        <v>0</v>
      </c>
      <c r="FC231" s="498" t="e">
        <f t="shared" si="5846"/>
        <v>#N/A</v>
      </c>
      <c r="FD231" s="504">
        <f t="shared" si="5847"/>
        <v>0</v>
      </c>
      <c r="FE231" s="500">
        <f t="shared" si="5848"/>
        <v>0</v>
      </c>
      <c r="FH231" s="665"/>
      <c r="FI231" s="666"/>
      <c r="FJ231" s="667"/>
      <c r="FK231" s="668"/>
      <c r="FL231" s="669"/>
      <c r="FM231" s="720"/>
      <c r="FN231" s="1324"/>
      <c r="FO231" s="497" t="e">
        <f t="shared" si="5849"/>
        <v>#N/A</v>
      </c>
      <c r="FP231" s="497" t="e">
        <f t="shared" si="5850"/>
        <v>#N/A</v>
      </c>
      <c r="FQ231" s="498" t="e">
        <f t="shared" si="5851"/>
        <v>#N/A</v>
      </c>
      <c r="FR231" s="498">
        <f t="shared" si="5852"/>
        <v>0</v>
      </c>
      <c r="FS231" s="498">
        <f t="shared" si="5853"/>
        <v>0</v>
      </c>
      <c r="FT231" s="498" t="e">
        <f t="shared" si="5854"/>
        <v>#N/A</v>
      </c>
      <c r="FU231" s="504">
        <f t="shared" si="5855"/>
        <v>0</v>
      </c>
      <c r="FV231" s="500">
        <f t="shared" si="5856"/>
        <v>0</v>
      </c>
      <c r="FY231" s="665"/>
      <c r="FZ231" s="666"/>
      <c r="GA231" s="667"/>
      <c r="GB231" s="668"/>
      <c r="GC231" s="669"/>
      <c r="GD231" s="720"/>
      <c r="GE231" s="1324"/>
      <c r="GF231" s="497" t="e">
        <f t="shared" si="5857"/>
        <v>#N/A</v>
      </c>
      <c r="GG231" s="497" t="e">
        <f t="shared" si="5858"/>
        <v>#N/A</v>
      </c>
      <c r="GH231" s="498" t="e">
        <f t="shared" si="5859"/>
        <v>#N/A</v>
      </c>
      <c r="GI231" s="498">
        <f t="shared" si="5860"/>
        <v>0</v>
      </c>
      <c r="GJ231" s="498">
        <f t="shared" si="5861"/>
        <v>0</v>
      </c>
      <c r="GK231" s="498" t="e">
        <f t="shared" si="5862"/>
        <v>#N/A</v>
      </c>
      <c r="GL231" s="504">
        <f t="shared" si="5863"/>
        <v>0</v>
      </c>
      <c r="GM231" s="500">
        <f t="shared" si="5864"/>
        <v>0</v>
      </c>
      <c r="GP231" s="665"/>
      <c r="GQ231" s="666"/>
      <c r="GR231" s="667"/>
      <c r="GS231" s="668"/>
      <c r="GT231" s="669"/>
      <c r="GU231" s="720"/>
      <c r="GV231" s="1324"/>
      <c r="GW231" s="497" t="e">
        <f t="shared" si="5865"/>
        <v>#N/A</v>
      </c>
      <c r="GX231" s="497" t="e">
        <f t="shared" si="5866"/>
        <v>#N/A</v>
      </c>
      <c r="GY231" s="498" t="e">
        <f t="shared" si="5867"/>
        <v>#N/A</v>
      </c>
      <c r="GZ231" s="498">
        <f t="shared" si="5868"/>
        <v>0</v>
      </c>
      <c r="HA231" s="498">
        <f t="shared" si="5869"/>
        <v>0</v>
      </c>
      <c r="HB231" s="498" t="e">
        <f t="shared" si="5870"/>
        <v>#N/A</v>
      </c>
      <c r="HC231" s="504">
        <f t="shared" si="5871"/>
        <v>0</v>
      </c>
      <c r="HD231" s="500">
        <f t="shared" si="5872"/>
        <v>0</v>
      </c>
      <c r="HG231" s="665"/>
      <c r="HH231" s="666"/>
      <c r="HI231" s="667"/>
      <c r="HJ231" s="668"/>
      <c r="HK231" s="669"/>
      <c r="HL231" s="720"/>
      <c r="HM231" s="1324"/>
      <c r="HN231" s="497" t="e">
        <f t="shared" si="5873"/>
        <v>#N/A</v>
      </c>
      <c r="HO231" s="497" t="e">
        <f t="shared" si="5874"/>
        <v>#N/A</v>
      </c>
      <c r="HP231" s="498" t="e">
        <f t="shared" si="5875"/>
        <v>#N/A</v>
      </c>
      <c r="HQ231" s="498">
        <f t="shared" si="5876"/>
        <v>0</v>
      </c>
      <c r="HR231" s="498">
        <f t="shared" si="5877"/>
        <v>0</v>
      </c>
      <c r="HS231" s="498" t="e">
        <f t="shared" si="5878"/>
        <v>#N/A</v>
      </c>
      <c r="HT231" s="504">
        <f t="shared" si="5879"/>
        <v>0</v>
      </c>
      <c r="HU231" s="500">
        <f t="shared" si="5880"/>
        <v>0</v>
      </c>
      <c r="HX231" s="665"/>
      <c r="HY231" s="666"/>
      <c r="HZ231" s="667"/>
      <c r="IA231" s="668"/>
      <c r="IB231" s="669"/>
      <c r="IC231" s="720"/>
      <c r="ID231" s="1324"/>
      <c r="IE231" s="497" t="e">
        <f t="shared" si="5881"/>
        <v>#N/A</v>
      </c>
      <c r="IF231" s="497" t="e">
        <f t="shared" si="5882"/>
        <v>#N/A</v>
      </c>
      <c r="IG231" s="498" t="e">
        <f t="shared" si="5883"/>
        <v>#N/A</v>
      </c>
      <c r="IH231" s="498">
        <f t="shared" si="5884"/>
        <v>0</v>
      </c>
      <c r="II231" s="498">
        <f t="shared" si="5885"/>
        <v>0</v>
      </c>
      <c r="IJ231" s="498" t="e">
        <f t="shared" si="5886"/>
        <v>#N/A</v>
      </c>
      <c r="IK231" s="504">
        <f t="shared" si="5887"/>
        <v>0</v>
      </c>
      <c r="IL231" s="500">
        <f t="shared" si="5888"/>
        <v>0</v>
      </c>
      <c r="IO231" s="665"/>
      <c r="IP231" s="666"/>
      <c r="IQ231" s="667"/>
      <c r="IR231" s="668"/>
      <c r="IS231" s="669"/>
      <c r="IT231" s="720"/>
      <c r="IU231" s="1324"/>
      <c r="IV231" s="497" t="e">
        <f t="shared" si="5889"/>
        <v>#N/A</v>
      </c>
      <c r="IW231" s="497" t="e">
        <f t="shared" si="5890"/>
        <v>#N/A</v>
      </c>
      <c r="IX231" s="498" t="e">
        <f t="shared" si="5891"/>
        <v>#N/A</v>
      </c>
      <c r="IY231" s="498">
        <f t="shared" si="5892"/>
        <v>0</v>
      </c>
      <c r="IZ231" s="498">
        <f t="shared" si="5893"/>
        <v>0</v>
      </c>
      <c r="JA231" s="498" t="e">
        <f t="shared" si="5894"/>
        <v>#N/A</v>
      </c>
      <c r="JB231" s="504">
        <f t="shared" si="5895"/>
        <v>0</v>
      </c>
      <c r="JC231" s="500">
        <f t="shared" si="5896"/>
        <v>0</v>
      </c>
      <c r="JF231" s="665"/>
      <c r="JG231" s="666"/>
      <c r="JH231" s="667"/>
      <c r="JI231" s="668"/>
      <c r="JJ231" s="669"/>
      <c r="JK231" s="720"/>
      <c r="JL231" s="1324"/>
      <c r="JM231" s="497" t="e">
        <f t="shared" si="5897"/>
        <v>#N/A</v>
      </c>
      <c r="JN231" s="497" t="e">
        <f t="shared" si="5898"/>
        <v>#N/A</v>
      </c>
      <c r="JO231" s="498" t="e">
        <f t="shared" si="5899"/>
        <v>#N/A</v>
      </c>
      <c r="JP231" s="498">
        <f t="shared" si="5900"/>
        <v>0</v>
      </c>
      <c r="JQ231" s="498">
        <f t="shared" si="5901"/>
        <v>0</v>
      </c>
      <c r="JR231" s="498" t="e">
        <f t="shared" si="5902"/>
        <v>#N/A</v>
      </c>
      <c r="JS231" s="504">
        <f t="shared" si="5903"/>
        <v>0</v>
      </c>
      <c r="JT231" s="500">
        <f t="shared" si="5904"/>
        <v>0</v>
      </c>
      <c r="JW231" s="665"/>
      <c r="JX231" s="666"/>
      <c r="JY231" s="667"/>
      <c r="JZ231" s="668"/>
      <c r="KA231" s="669"/>
      <c r="KB231" s="720"/>
      <c r="KC231" s="1324"/>
      <c r="KD231" s="497" t="e">
        <f t="shared" si="5905"/>
        <v>#N/A</v>
      </c>
      <c r="KE231" s="497" t="e">
        <f t="shared" si="5906"/>
        <v>#N/A</v>
      </c>
      <c r="KF231" s="498" t="e">
        <f t="shared" si="5907"/>
        <v>#N/A</v>
      </c>
      <c r="KG231" s="498">
        <f t="shared" si="5908"/>
        <v>0</v>
      </c>
      <c r="KH231" s="498">
        <f t="shared" si="5909"/>
        <v>0</v>
      </c>
      <c r="KI231" s="498" t="e">
        <f t="shared" si="5910"/>
        <v>#N/A</v>
      </c>
      <c r="KJ231" s="504">
        <f t="shared" si="5911"/>
        <v>0</v>
      </c>
      <c r="KK231" s="500">
        <f t="shared" si="5912"/>
        <v>0</v>
      </c>
      <c r="KN231" s="665"/>
      <c r="KO231" s="666"/>
      <c r="KP231" s="667"/>
      <c r="KQ231" s="668"/>
      <c r="KR231" s="669"/>
      <c r="KS231" s="720"/>
      <c r="KT231" s="1324"/>
      <c r="KU231" s="497" t="e">
        <f t="shared" si="5913"/>
        <v>#N/A</v>
      </c>
      <c r="KV231" s="497" t="e">
        <f t="shared" si="5914"/>
        <v>#N/A</v>
      </c>
      <c r="KW231" s="498" t="e">
        <f t="shared" si="5915"/>
        <v>#N/A</v>
      </c>
      <c r="KX231" s="498">
        <f t="shared" si="5916"/>
        <v>0</v>
      </c>
      <c r="KY231" s="498">
        <f t="shared" si="5917"/>
        <v>0</v>
      </c>
      <c r="KZ231" s="498" t="e">
        <f t="shared" si="5918"/>
        <v>#N/A</v>
      </c>
      <c r="LA231" s="504">
        <f t="shared" si="5919"/>
        <v>0</v>
      </c>
      <c r="LB231" s="500">
        <f t="shared" si="5920"/>
        <v>0</v>
      </c>
      <c r="LE231" s="665"/>
      <c r="LF231" s="666"/>
      <c r="LG231" s="667"/>
      <c r="LH231" s="668"/>
      <c r="LI231" s="669"/>
      <c r="LJ231" s="720"/>
      <c r="LK231" s="1324"/>
      <c r="LL231" s="497" t="e">
        <f t="shared" si="5921"/>
        <v>#N/A</v>
      </c>
      <c r="LM231" s="497" t="e">
        <f t="shared" si="5922"/>
        <v>#N/A</v>
      </c>
      <c r="LN231" s="498" t="e">
        <f t="shared" si="5923"/>
        <v>#N/A</v>
      </c>
      <c r="LO231" s="498">
        <f t="shared" si="5924"/>
        <v>0</v>
      </c>
      <c r="LP231" s="498">
        <f t="shared" si="5925"/>
        <v>0</v>
      </c>
      <c r="LQ231" s="498" t="e">
        <f t="shared" si="5926"/>
        <v>#N/A</v>
      </c>
      <c r="LR231" s="504">
        <f t="shared" si="5927"/>
        <v>0</v>
      </c>
      <c r="LS231" s="500">
        <f t="shared" si="5928"/>
        <v>0</v>
      </c>
      <c r="LV231" s="665"/>
      <c r="LW231" s="666"/>
      <c r="LX231" s="667"/>
      <c r="LY231" s="668"/>
      <c r="LZ231" s="669"/>
      <c r="MA231" s="720"/>
      <c r="MB231" s="1324"/>
      <c r="MC231" s="497" t="e">
        <f t="shared" si="5929"/>
        <v>#N/A</v>
      </c>
      <c r="MD231" s="497" t="e">
        <f t="shared" si="5930"/>
        <v>#N/A</v>
      </c>
      <c r="ME231" s="498" t="e">
        <f t="shared" si="5931"/>
        <v>#N/A</v>
      </c>
      <c r="MF231" s="498">
        <f t="shared" si="5932"/>
        <v>0</v>
      </c>
      <c r="MG231" s="498">
        <f t="shared" si="5933"/>
        <v>0</v>
      </c>
      <c r="MH231" s="498" t="e">
        <f t="shared" si="5934"/>
        <v>#N/A</v>
      </c>
      <c r="MI231" s="504">
        <f t="shared" si="5935"/>
        <v>0</v>
      </c>
      <c r="MJ231" s="500">
        <f t="shared" si="5936"/>
        <v>0</v>
      </c>
      <c r="MM231" s="665"/>
      <c r="MN231" s="666"/>
      <c r="MO231" s="667"/>
      <c r="MP231" s="668"/>
      <c r="MQ231" s="669"/>
      <c r="MR231" s="720"/>
      <c r="MS231" s="1324"/>
      <c r="MT231" s="497" t="e">
        <f t="shared" si="5937"/>
        <v>#N/A</v>
      </c>
      <c r="MU231" s="497" t="e">
        <f t="shared" si="5938"/>
        <v>#N/A</v>
      </c>
      <c r="MV231" s="498" t="e">
        <f t="shared" si="5939"/>
        <v>#N/A</v>
      </c>
      <c r="MW231" s="498">
        <f t="shared" si="5940"/>
        <v>0</v>
      </c>
      <c r="MX231" s="498">
        <f t="shared" si="5941"/>
        <v>0</v>
      </c>
      <c r="MY231" s="498" t="e">
        <f t="shared" si="5942"/>
        <v>#N/A</v>
      </c>
      <c r="MZ231" s="504">
        <f t="shared" si="5943"/>
        <v>0</v>
      </c>
      <c r="NA231" s="500">
        <f t="shared" si="5944"/>
        <v>0</v>
      </c>
      <c r="ND231" s="665"/>
      <c r="NE231" s="666"/>
      <c r="NF231" s="667"/>
      <c r="NG231" s="668"/>
      <c r="NH231" s="669"/>
      <c r="NI231" s="720"/>
      <c r="NJ231" s="1324"/>
      <c r="NK231" s="497" t="e">
        <f t="shared" si="5945"/>
        <v>#N/A</v>
      </c>
      <c r="NL231" s="497" t="e">
        <f t="shared" si="5946"/>
        <v>#N/A</v>
      </c>
      <c r="NM231" s="498" t="e">
        <f t="shared" si="5947"/>
        <v>#N/A</v>
      </c>
      <c r="NN231" s="498">
        <f t="shared" si="5948"/>
        <v>0</v>
      </c>
      <c r="NO231" s="498">
        <f t="shared" si="5949"/>
        <v>0</v>
      </c>
      <c r="NP231" s="498" t="e">
        <f t="shared" si="5950"/>
        <v>#N/A</v>
      </c>
      <c r="NQ231" s="504">
        <f t="shared" si="5951"/>
        <v>0</v>
      </c>
      <c r="NR231" s="500">
        <f t="shared" si="5952"/>
        <v>0</v>
      </c>
      <c r="NU231" s="665"/>
      <c r="NV231" s="666"/>
      <c r="NW231" s="667"/>
      <c r="NX231" s="668"/>
      <c r="NY231" s="669"/>
      <c r="NZ231" s="720"/>
      <c r="OA231" s="1324"/>
      <c r="OB231" s="497" t="e">
        <f t="shared" si="5953"/>
        <v>#N/A</v>
      </c>
      <c r="OC231" s="497" t="e">
        <f t="shared" si="5954"/>
        <v>#N/A</v>
      </c>
      <c r="OD231" s="498" t="e">
        <f t="shared" si="5955"/>
        <v>#N/A</v>
      </c>
      <c r="OE231" s="498">
        <f t="shared" si="5956"/>
        <v>0</v>
      </c>
      <c r="OF231" s="498">
        <f t="shared" si="5957"/>
        <v>0</v>
      </c>
      <c r="OG231" s="498" t="e">
        <f t="shared" si="5958"/>
        <v>#N/A</v>
      </c>
      <c r="OH231" s="504">
        <f t="shared" si="5959"/>
        <v>0</v>
      </c>
      <c r="OI231" s="500">
        <f t="shared" si="5960"/>
        <v>0</v>
      </c>
      <c r="OL231" s="665"/>
      <c r="OM231" s="666"/>
      <c r="ON231" s="667"/>
      <c r="OO231" s="668"/>
      <c r="OP231" s="669"/>
      <c r="OQ231" s="720"/>
      <c r="OR231" s="1324"/>
      <c r="OS231" s="497" t="e">
        <f t="shared" si="5961"/>
        <v>#N/A</v>
      </c>
      <c r="OT231" s="497" t="e">
        <f t="shared" si="5962"/>
        <v>#N/A</v>
      </c>
      <c r="OU231" s="498" t="e">
        <f t="shared" si="5963"/>
        <v>#N/A</v>
      </c>
      <c r="OV231" s="498">
        <f t="shared" si="5964"/>
        <v>0</v>
      </c>
      <c r="OW231" s="498">
        <f t="shared" si="5965"/>
        <v>0</v>
      </c>
      <c r="OX231" s="498" t="e">
        <f t="shared" si="5966"/>
        <v>#N/A</v>
      </c>
      <c r="OY231" s="504">
        <f t="shared" si="5967"/>
        <v>0</v>
      </c>
      <c r="OZ231" s="500">
        <f t="shared" si="5968"/>
        <v>0</v>
      </c>
      <c r="PC231" s="665"/>
      <c r="PD231" s="666"/>
      <c r="PE231" s="667"/>
      <c r="PF231" s="668"/>
      <c r="PG231" s="669"/>
      <c r="PH231" s="720"/>
      <c r="PI231" s="1324"/>
      <c r="PJ231" s="497" t="e">
        <f t="shared" si="5969"/>
        <v>#N/A</v>
      </c>
      <c r="PK231" s="497" t="e">
        <f t="shared" si="5970"/>
        <v>#N/A</v>
      </c>
      <c r="PL231" s="498" t="e">
        <f t="shared" si="5971"/>
        <v>#N/A</v>
      </c>
      <c r="PM231" s="498">
        <f t="shared" si="5972"/>
        <v>0</v>
      </c>
      <c r="PN231" s="498">
        <f t="shared" si="5973"/>
        <v>0</v>
      </c>
      <c r="PO231" s="498" t="e">
        <f t="shared" si="5974"/>
        <v>#N/A</v>
      </c>
      <c r="PP231" s="504">
        <f t="shared" si="5975"/>
        <v>0</v>
      </c>
      <c r="PQ231" s="500">
        <f t="shared" si="5976"/>
        <v>0</v>
      </c>
      <c r="PT231" s="665"/>
      <c r="PU231" s="666"/>
      <c r="PV231" s="667"/>
      <c r="PW231" s="668"/>
      <c r="PX231" s="669"/>
      <c r="PY231" s="720"/>
      <c r="PZ231" s="1324"/>
      <c r="QA231" s="497" t="e">
        <f t="shared" si="5977"/>
        <v>#N/A</v>
      </c>
      <c r="QB231" s="497" t="e">
        <f t="shared" si="5978"/>
        <v>#N/A</v>
      </c>
      <c r="QC231" s="498" t="e">
        <f t="shared" si="5979"/>
        <v>#N/A</v>
      </c>
      <c r="QD231" s="498">
        <f t="shared" si="5980"/>
        <v>0</v>
      </c>
      <c r="QE231" s="498">
        <f t="shared" si="5981"/>
        <v>0</v>
      </c>
      <c r="QF231" s="498" t="e">
        <f t="shared" si="5982"/>
        <v>#N/A</v>
      </c>
      <c r="QG231" s="504">
        <f t="shared" si="5983"/>
        <v>0</v>
      </c>
      <c r="QH231" s="500">
        <f t="shared" si="5984"/>
        <v>0</v>
      </c>
      <c r="QK231" s="665"/>
      <c r="QL231" s="666"/>
      <c r="QM231" s="667"/>
      <c r="QN231" s="668"/>
      <c r="QO231" s="669"/>
      <c r="QP231" s="720"/>
      <c r="QQ231" s="1324"/>
      <c r="QR231" s="497" t="e">
        <f t="shared" si="5985"/>
        <v>#N/A</v>
      </c>
      <c r="QS231" s="497" t="e">
        <f t="shared" si="5986"/>
        <v>#N/A</v>
      </c>
      <c r="QT231" s="498" t="e">
        <f t="shared" si="5987"/>
        <v>#N/A</v>
      </c>
      <c r="QU231" s="498">
        <f t="shared" si="5988"/>
        <v>0</v>
      </c>
      <c r="QV231" s="498">
        <f t="shared" si="5989"/>
        <v>0</v>
      </c>
      <c r="QW231" s="498" t="e">
        <f t="shared" si="5990"/>
        <v>#N/A</v>
      </c>
      <c r="QX231" s="504">
        <f t="shared" si="5991"/>
        <v>0</v>
      </c>
      <c r="QY231" s="500">
        <f t="shared" si="5992"/>
        <v>0</v>
      </c>
      <c r="RB231" s="381"/>
      <c r="RC231" s="382"/>
      <c r="RD231" s="383"/>
      <c r="RE231" s="384"/>
      <c r="RF231" s="385"/>
      <c r="RG231" s="386"/>
      <c r="RH231" s="386"/>
      <c r="RI231" s="497"/>
      <c r="RJ231" s="497"/>
      <c r="RK231" s="501"/>
      <c r="RL231" s="501"/>
      <c r="RM231" s="501"/>
      <c r="RN231" s="501"/>
      <c r="RO231" s="502"/>
      <c r="RP231" s="503"/>
      <c r="RS231" s="381"/>
      <c r="RT231" s="382"/>
      <c r="RU231" s="383"/>
      <c r="RV231" s="384"/>
      <c r="RW231" s="385"/>
      <c r="RX231" s="386"/>
      <c r="RY231" s="386"/>
      <c r="RZ231" s="497"/>
      <c r="SA231" s="497"/>
      <c r="SB231" s="501"/>
      <c r="SC231" s="501"/>
      <c r="SD231" s="501"/>
      <c r="SE231" s="501"/>
      <c r="SF231" s="502"/>
      <c r="SG231" s="503"/>
      <c r="SJ231" s="381"/>
      <c r="SK231" s="382"/>
      <c r="SL231" s="383"/>
      <c r="SM231" s="384"/>
      <c r="SN231" s="385"/>
      <c r="SO231" s="386"/>
      <c r="SP231" s="386"/>
      <c r="SQ231" s="497"/>
      <c r="SR231" s="497"/>
      <c r="SS231" s="501"/>
      <c r="ST231" s="501"/>
      <c r="SU231" s="501"/>
      <c r="SV231" s="501"/>
      <c r="SW231" s="502"/>
      <c r="SX231" s="503"/>
    </row>
    <row r="232" spans="2:518" ht="46.5" hidden="1" customHeight="1" thickTop="1" thickBot="1">
      <c r="B232" s="577"/>
      <c r="C232" s="578"/>
      <c r="D232" s="579"/>
      <c r="E232" s="580"/>
      <c r="F232" s="581"/>
      <c r="G232" s="585"/>
      <c r="H232" s="595"/>
      <c r="K232" s="577"/>
      <c r="L232" s="767"/>
      <c r="M232" s="579"/>
      <c r="N232" s="580"/>
      <c r="O232" s="768"/>
      <c r="P232" s="585"/>
      <c r="Q232" s="1324"/>
      <c r="R232" s="497"/>
      <c r="S232" s="497"/>
      <c r="T232" s="498"/>
      <c r="U232" s="498"/>
      <c r="V232" s="498"/>
      <c r="W232" s="498"/>
      <c r="X232" s="504"/>
      <c r="Y232" s="500"/>
      <c r="Z232" s="486"/>
      <c r="AA232" s="486"/>
      <c r="AB232" s="577"/>
      <c r="AC232" s="767"/>
      <c r="AD232" s="579"/>
      <c r="AE232" s="580"/>
      <c r="AF232" s="768"/>
      <c r="AG232" s="585"/>
      <c r="AH232" s="1324"/>
      <c r="AI232" s="497"/>
      <c r="AJ232" s="497"/>
      <c r="AK232" s="498"/>
      <c r="AL232" s="498"/>
      <c r="AM232" s="498"/>
      <c r="AN232" s="498"/>
      <c r="AO232" s="504"/>
      <c r="AP232" s="500"/>
      <c r="AQ232" s="486"/>
      <c r="AR232" s="486"/>
      <c r="AS232" s="577"/>
      <c r="AT232" s="767"/>
      <c r="AU232" s="579"/>
      <c r="AV232" s="580"/>
      <c r="AW232" s="768"/>
      <c r="AX232" s="585"/>
      <c r="AY232" s="1324"/>
      <c r="AZ232" s="497"/>
      <c r="BA232" s="497"/>
      <c r="BB232" s="498"/>
      <c r="BC232" s="498"/>
      <c r="BD232" s="498"/>
      <c r="BE232" s="498"/>
      <c r="BF232" s="504"/>
      <c r="BG232" s="500"/>
      <c r="BJ232" s="577"/>
      <c r="BK232" s="767"/>
      <c r="BL232" s="579"/>
      <c r="BM232" s="580"/>
      <c r="BN232" s="768"/>
      <c r="BO232" s="585"/>
      <c r="BP232" s="1324"/>
      <c r="BQ232" s="497"/>
      <c r="BR232" s="497"/>
      <c r="BS232" s="498"/>
      <c r="BT232" s="498"/>
      <c r="BU232" s="498"/>
      <c r="BV232" s="498"/>
      <c r="BW232" s="504"/>
      <c r="BX232" s="500"/>
      <c r="CA232" s="577"/>
      <c r="CB232" s="767"/>
      <c r="CC232" s="579"/>
      <c r="CD232" s="580"/>
      <c r="CE232" s="768"/>
      <c r="CF232" s="585"/>
      <c r="CG232" s="1324"/>
      <c r="CH232" s="497"/>
      <c r="CI232" s="497"/>
      <c r="CJ232" s="498"/>
      <c r="CK232" s="498"/>
      <c r="CL232" s="498"/>
      <c r="CM232" s="498"/>
      <c r="CN232" s="504"/>
      <c r="CO232" s="500"/>
      <c r="CR232" s="577"/>
      <c r="CS232" s="767"/>
      <c r="CT232" s="579"/>
      <c r="CU232" s="580"/>
      <c r="CV232" s="768"/>
      <c r="CW232" s="585"/>
      <c r="CX232" s="1324"/>
      <c r="CY232" s="497"/>
      <c r="CZ232" s="497"/>
      <c r="DA232" s="498"/>
      <c r="DB232" s="498"/>
      <c r="DC232" s="498"/>
      <c r="DD232" s="498"/>
      <c r="DE232" s="504"/>
      <c r="DF232" s="500"/>
      <c r="DI232" s="577"/>
      <c r="DJ232" s="767"/>
      <c r="DK232" s="579"/>
      <c r="DL232" s="580"/>
      <c r="DM232" s="768"/>
      <c r="DN232" s="585"/>
      <c r="DO232" s="1324"/>
      <c r="DP232" s="497"/>
      <c r="DQ232" s="497"/>
      <c r="DR232" s="498"/>
      <c r="DS232" s="498"/>
      <c r="DT232" s="498"/>
      <c r="DU232" s="498"/>
      <c r="DV232" s="504"/>
      <c r="DW232" s="500"/>
      <c r="DZ232" s="577"/>
      <c r="EA232" s="767"/>
      <c r="EB232" s="579"/>
      <c r="EC232" s="580"/>
      <c r="ED232" s="768"/>
      <c r="EE232" s="585"/>
      <c r="EF232" s="1324"/>
      <c r="EG232" s="497"/>
      <c r="EH232" s="497"/>
      <c r="EI232" s="498"/>
      <c r="EJ232" s="498"/>
      <c r="EK232" s="498"/>
      <c r="EL232" s="498"/>
      <c r="EM232" s="504"/>
      <c r="EN232" s="500"/>
      <c r="EQ232" s="665"/>
      <c r="ER232" s="666"/>
      <c r="ES232" s="667"/>
      <c r="ET232" s="668"/>
      <c r="EU232" s="669"/>
      <c r="EV232" s="720"/>
      <c r="EW232" s="1324"/>
      <c r="EX232" s="497" t="e">
        <f t="shared" si="5841"/>
        <v>#N/A</v>
      </c>
      <c r="EY232" s="497" t="e">
        <f t="shared" si="5842"/>
        <v>#N/A</v>
      </c>
      <c r="EZ232" s="498" t="e">
        <f t="shared" si="5843"/>
        <v>#N/A</v>
      </c>
      <c r="FA232" s="498">
        <f t="shared" si="5844"/>
        <v>0</v>
      </c>
      <c r="FB232" s="498">
        <f t="shared" si="5845"/>
        <v>0</v>
      </c>
      <c r="FC232" s="498" t="e">
        <f t="shared" si="5846"/>
        <v>#N/A</v>
      </c>
      <c r="FD232" s="504">
        <f t="shared" si="5847"/>
        <v>0</v>
      </c>
      <c r="FE232" s="500">
        <f t="shared" si="5848"/>
        <v>0</v>
      </c>
      <c r="FH232" s="665"/>
      <c r="FI232" s="666"/>
      <c r="FJ232" s="667"/>
      <c r="FK232" s="668"/>
      <c r="FL232" s="669"/>
      <c r="FM232" s="720"/>
      <c r="FN232" s="1324"/>
      <c r="FO232" s="497" t="e">
        <f t="shared" si="5849"/>
        <v>#N/A</v>
      </c>
      <c r="FP232" s="497" t="e">
        <f t="shared" si="5850"/>
        <v>#N/A</v>
      </c>
      <c r="FQ232" s="498" t="e">
        <f t="shared" si="5851"/>
        <v>#N/A</v>
      </c>
      <c r="FR232" s="498">
        <f t="shared" si="5852"/>
        <v>0</v>
      </c>
      <c r="FS232" s="498">
        <f t="shared" si="5853"/>
        <v>0</v>
      </c>
      <c r="FT232" s="498" t="e">
        <f t="shared" si="5854"/>
        <v>#N/A</v>
      </c>
      <c r="FU232" s="504">
        <f t="shared" si="5855"/>
        <v>0</v>
      </c>
      <c r="FV232" s="500">
        <f t="shared" si="5856"/>
        <v>0</v>
      </c>
      <c r="FY232" s="665"/>
      <c r="FZ232" s="666"/>
      <c r="GA232" s="667"/>
      <c r="GB232" s="668"/>
      <c r="GC232" s="669"/>
      <c r="GD232" s="720"/>
      <c r="GE232" s="1324"/>
      <c r="GF232" s="497" t="e">
        <f t="shared" si="5857"/>
        <v>#N/A</v>
      </c>
      <c r="GG232" s="497" t="e">
        <f t="shared" si="5858"/>
        <v>#N/A</v>
      </c>
      <c r="GH232" s="498" t="e">
        <f t="shared" si="5859"/>
        <v>#N/A</v>
      </c>
      <c r="GI232" s="498">
        <f t="shared" si="5860"/>
        <v>0</v>
      </c>
      <c r="GJ232" s="498">
        <f t="shared" si="5861"/>
        <v>0</v>
      </c>
      <c r="GK232" s="498" t="e">
        <f t="shared" si="5862"/>
        <v>#N/A</v>
      </c>
      <c r="GL232" s="504">
        <f t="shared" si="5863"/>
        <v>0</v>
      </c>
      <c r="GM232" s="500">
        <f t="shared" si="5864"/>
        <v>0</v>
      </c>
      <c r="GP232" s="665"/>
      <c r="GQ232" s="666"/>
      <c r="GR232" s="667"/>
      <c r="GS232" s="668"/>
      <c r="GT232" s="669"/>
      <c r="GU232" s="720"/>
      <c r="GV232" s="1324"/>
      <c r="GW232" s="497" t="e">
        <f t="shared" si="5865"/>
        <v>#N/A</v>
      </c>
      <c r="GX232" s="497" t="e">
        <f t="shared" si="5866"/>
        <v>#N/A</v>
      </c>
      <c r="GY232" s="498" t="e">
        <f t="shared" si="5867"/>
        <v>#N/A</v>
      </c>
      <c r="GZ232" s="498">
        <f t="shared" si="5868"/>
        <v>0</v>
      </c>
      <c r="HA232" s="498">
        <f t="shared" si="5869"/>
        <v>0</v>
      </c>
      <c r="HB232" s="498" t="e">
        <f t="shared" si="5870"/>
        <v>#N/A</v>
      </c>
      <c r="HC232" s="504">
        <f t="shared" si="5871"/>
        <v>0</v>
      </c>
      <c r="HD232" s="500">
        <f t="shared" si="5872"/>
        <v>0</v>
      </c>
      <c r="HG232" s="665"/>
      <c r="HH232" s="666"/>
      <c r="HI232" s="667"/>
      <c r="HJ232" s="668"/>
      <c r="HK232" s="669"/>
      <c r="HL232" s="720"/>
      <c r="HM232" s="1324"/>
      <c r="HN232" s="497" t="e">
        <f t="shared" si="5873"/>
        <v>#N/A</v>
      </c>
      <c r="HO232" s="497" t="e">
        <f t="shared" si="5874"/>
        <v>#N/A</v>
      </c>
      <c r="HP232" s="498" t="e">
        <f t="shared" si="5875"/>
        <v>#N/A</v>
      </c>
      <c r="HQ232" s="498">
        <f t="shared" si="5876"/>
        <v>0</v>
      </c>
      <c r="HR232" s="498">
        <f t="shared" si="5877"/>
        <v>0</v>
      </c>
      <c r="HS232" s="498" t="e">
        <f t="shared" si="5878"/>
        <v>#N/A</v>
      </c>
      <c r="HT232" s="504">
        <f t="shared" si="5879"/>
        <v>0</v>
      </c>
      <c r="HU232" s="500">
        <f t="shared" si="5880"/>
        <v>0</v>
      </c>
      <c r="HX232" s="665"/>
      <c r="HY232" s="666"/>
      <c r="HZ232" s="667"/>
      <c r="IA232" s="668"/>
      <c r="IB232" s="669"/>
      <c r="IC232" s="720"/>
      <c r="ID232" s="1324"/>
      <c r="IE232" s="497" t="e">
        <f t="shared" si="5881"/>
        <v>#N/A</v>
      </c>
      <c r="IF232" s="497" t="e">
        <f t="shared" si="5882"/>
        <v>#N/A</v>
      </c>
      <c r="IG232" s="498" t="e">
        <f t="shared" si="5883"/>
        <v>#N/A</v>
      </c>
      <c r="IH232" s="498">
        <f t="shared" si="5884"/>
        <v>0</v>
      </c>
      <c r="II232" s="498">
        <f t="shared" si="5885"/>
        <v>0</v>
      </c>
      <c r="IJ232" s="498" t="e">
        <f t="shared" si="5886"/>
        <v>#N/A</v>
      </c>
      <c r="IK232" s="504">
        <f t="shared" si="5887"/>
        <v>0</v>
      </c>
      <c r="IL232" s="500">
        <f t="shared" si="5888"/>
        <v>0</v>
      </c>
      <c r="IO232" s="665"/>
      <c r="IP232" s="666"/>
      <c r="IQ232" s="667"/>
      <c r="IR232" s="668"/>
      <c r="IS232" s="669"/>
      <c r="IT232" s="720"/>
      <c r="IU232" s="1324"/>
      <c r="IV232" s="497" t="e">
        <f t="shared" si="5889"/>
        <v>#N/A</v>
      </c>
      <c r="IW232" s="497" t="e">
        <f t="shared" si="5890"/>
        <v>#N/A</v>
      </c>
      <c r="IX232" s="498" t="e">
        <f t="shared" si="5891"/>
        <v>#N/A</v>
      </c>
      <c r="IY232" s="498">
        <f t="shared" si="5892"/>
        <v>0</v>
      </c>
      <c r="IZ232" s="498">
        <f t="shared" si="5893"/>
        <v>0</v>
      </c>
      <c r="JA232" s="498" t="e">
        <f t="shared" si="5894"/>
        <v>#N/A</v>
      </c>
      <c r="JB232" s="504">
        <f t="shared" si="5895"/>
        <v>0</v>
      </c>
      <c r="JC232" s="500">
        <f t="shared" si="5896"/>
        <v>0</v>
      </c>
      <c r="JF232" s="665"/>
      <c r="JG232" s="666"/>
      <c r="JH232" s="667"/>
      <c r="JI232" s="668"/>
      <c r="JJ232" s="669"/>
      <c r="JK232" s="720"/>
      <c r="JL232" s="1324"/>
      <c r="JM232" s="497" t="e">
        <f t="shared" si="5897"/>
        <v>#N/A</v>
      </c>
      <c r="JN232" s="497" t="e">
        <f t="shared" si="5898"/>
        <v>#N/A</v>
      </c>
      <c r="JO232" s="498" t="e">
        <f t="shared" si="5899"/>
        <v>#N/A</v>
      </c>
      <c r="JP232" s="498">
        <f t="shared" si="5900"/>
        <v>0</v>
      </c>
      <c r="JQ232" s="498">
        <f t="shared" si="5901"/>
        <v>0</v>
      </c>
      <c r="JR232" s="498" t="e">
        <f t="shared" si="5902"/>
        <v>#N/A</v>
      </c>
      <c r="JS232" s="504">
        <f t="shared" si="5903"/>
        <v>0</v>
      </c>
      <c r="JT232" s="500">
        <f t="shared" si="5904"/>
        <v>0</v>
      </c>
      <c r="JW232" s="665"/>
      <c r="JX232" s="666"/>
      <c r="JY232" s="667"/>
      <c r="JZ232" s="668"/>
      <c r="KA232" s="669"/>
      <c r="KB232" s="720"/>
      <c r="KC232" s="1324"/>
      <c r="KD232" s="497" t="e">
        <f t="shared" si="5905"/>
        <v>#N/A</v>
      </c>
      <c r="KE232" s="497" t="e">
        <f t="shared" si="5906"/>
        <v>#N/A</v>
      </c>
      <c r="KF232" s="498" t="e">
        <f t="shared" si="5907"/>
        <v>#N/A</v>
      </c>
      <c r="KG232" s="498">
        <f t="shared" si="5908"/>
        <v>0</v>
      </c>
      <c r="KH232" s="498">
        <f t="shared" si="5909"/>
        <v>0</v>
      </c>
      <c r="KI232" s="498" t="e">
        <f t="shared" si="5910"/>
        <v>#N/A</v>
      </c>
      <c r="KJ232" s="504">
        <f t="shared" si="5911"/>
        <v>0</v>
      </c>
      <c r="KK232" s="500">
        <f t="shared" si="5912"/>
        <v>0</v>
      </c>
      <c r="KN232" s="665"/>
      <c r="KO232" s="666"/>
      <c r="KP232" s="667"/>
      <c r="KQ232" s="668"/>
      <c r="KR232" s="669"/>
      <c r="KS232" s="720"/>
      <c r="KT232" s="1324"/>
      <c r="KU232" s="497" t="e">
        <f t="shared" si="5913"/>
        <v>#N/A</v>
      </c>
      <c r="KV232" s="497" t="e">
        <f t="shared" si="5914"/>
        <v>#N/A</v>
      </c>
      <c r="KW232" s="498" t="e">
        <f t="shared" si="5915"/>
        <v>#N/A</v>
      </c>
      <c r="KX232" s="498">
        <f t="shared" si="5916"/>
        <v>0</v>
      </c>
      <c r="KY232" s="498">
        <f t="shared" si="5917"/>
        <v>0</v>
      </c>
      <c r="KZ232" s="498" t="e">
        <f t="shared" si="5918"/>
        <v>#N/A</v>
      </c>
      <c r="LA232" s="504">
        <f t="shared" si="5919"/>
        <v>0</v>
      </c>
      <c r="LB232" s="500">
        <f t="shared" si="5920"/>
        <v>0</v>
      </c>
      <c r="LE232" s="665"/>
      <c r="LF232" s="666"/>
      <c r="LG232" s="667"/>
      <c r="LH232" s="668"/>
      <c r="LI232" s="669"/>
      <c r="LJ232" s="720"/>
      <c r="LK232" s="1324"/>
      <c r="LL232" s="497" t="e">
        <f t="shared" si="5921"/>
        <v>#N/A</v>
      </c>
      <c r="LM232" s="497" t="e">
        <f t="shared" si="5922"/>
        <v>#N/A</v>
      </c>
      <c r="LN232" s="498" t="e">
        <f t="shared" si="5923"/>
        <v>#N/A</v>
      </c>
      <c r="LO232" s="498">
        <f t="shared" si="5924"/>
        <v>0</v>
      </c>
      <c r="LP232" s="498">
        <f t="shared" si="5925"/>
        <v>0</v>
      </c>
      <c r="LQ232" s="498" t="e">
        <f t="shared" si="5926"/>
        <v>#N/A</v>
      </c>
      <c r="LR232" s="504">
        <f t="shared" si="5927"/>
        <v>0</v>
      </c>
      <c r="LS232" s="500">
        <f t="shared" si="5928"/>
        <v>0</v>
      </c>
      <c r="LV232" s="665"/>
      <c r="LW232" s="666"/>
      <c r="LX232" s="667"/>
      <c r="LY232" s="668"/>
      <c r="LZ232" s="669"/>
      <c r="MA232" s="720"/>
      <c r="MB232" s="1324"/>
      <c r="MC232" s="497" t="e">
        <f t="shared" si="5929"/>
        <v>#N/A</v>
      </c>
      <c r="MD232" s="497" t="e">
        <f t="shared" si="5930"/>
        <v>#N/A</v>
      </c>
      <c r="ME232" s="498" t="e">
        <f t="shared" si="5931"/>
        <v>#N/A</v>
      </c>
      <c r="MF232" s="498">
        <f t="shared" si="5932"/>
        <v>0</v>
      </c>
      <c r="MG232" s="498">
        <f t="shared" si="5933"/>
        <v>0</v>
      </c>
      <c r="MH232" s="498" t="e">
        <f t="shared" si="5934"/>
        <v>#N/A</v>
      </c>
      <c r="MI232" s="504">
        <f t="shared" si="5935"/>
        <v>0</v>
      </c>
      <c r="MJ232" s="500">
        <f t="shared" si="5936"/>
        <v>0</v>
      </c>
      <c r="MM232" s="665"/>
      <c r="MN232" s="666"/>
      <c r="MO232" s="667"/>
      <c r="MP232" s="668"/>
      <c r="MQ232" s="669"/>
      <c r="MR232" s="720"/>
      <c r="MS232" s="1324"/>
      <c r="MT232" s="497" t="e">
        <f t="shared" si="5937"/>
        <v>#N/A</v>
      </c>
      <c r="MU232" s="497" t="e">
        <f t="shared" si="5938"/>
        <v>#N/A</v>
      </c>
      <c r="MV232" s="498" t="e">
        <f t="shared" si="5939"/>
        <v>#N/A</v>
      </c>
      <c r="MW232" s="498">
        <f t="shared" si="5940"/>
        <v>0</v>
      </c>
      <c r="MX232" s="498">
        <f t="shared" si="5941"/>
        <v>0</v>
      </c>
      <c r="MY232" s="498" t="e">
        <f t="shared" si="5942"/>
        <v>#N/A</v>
      </c>
      <c r="MZ232" s="504">
        <f t="shared" si="5943"/>
        <v>0</v>
      </c>
      <c r="NA232" s="500">
        <f t="shared" si="5944"/>
        <v>0</v>
      </c>
      <c r="ND232" s="665"/>
      <c r="NE232" s="666"/>
      <c r="NF232" s="667"/>
      <c r="NG232" s="668"/>
      <c r="NH232" s="669"/>
      <c r="NI232" s="720"/>
      <c r="NJ232" s="1324"/>
      <c r="NK232" s="497" t="e">
        <f t="shared" si="5945"/>
        <v>#N/A</v>
      </c>
      <c r="NL232" s="497" t="e">
        <f t="shared" si="5946"/>
        <v>#N/A</v>
      </c>
      <c r="NM232" s="498" t="e">
        <f t="shared" si="5947"/>
        <v>#N/A</v>
      </c>
      <c r="NN232" s="498">
        <f t="shared" si="5948"/>
        <v>0</v>
      </c>
      <c r="NO232" s="498">
        <f t="shared" si="5949"/>
        <v>0</v>
      </c>
      <c r="NP232" s="498" t="e">
        <f t="shared" si="5950"/>
        <v>#N/A</v>
      </c>
      <c r="NQ232" s="504">
        <f t="shared" si="5951"/>
        <v>0</v>
      </c>
      <c r="NR232" s="500">
        <f t="shared" si="5952"/>
        <v>0</v>
      </c>
      <c r="NU232" s="665"/>
      <c r="NV232" s="666"/>
      <c r="NW232" s="667"/>
      <c r="NX232" s="668"/>
      <c r="NY232" s="669"/>
      <c r="NZ232" s="720"/>
      <c r="OA232" s="1324"/>
      <c r="OB232" s="497" t="e">
        <f t="shared" si="5953"/>
        <v>#N/A</v>
      </c>
      <c r="OC232" s="497" t="e">
        <f t="shared" si="5954"/>
        <v>#N/A</v>
      </c>
      <c r="OD232" s="498" t="e">
        <f t="shared" si="5955"/>
        <v>#N/A</v>
      </c>
      <c r="OE232" s="498">
        <f t="shared" si="5956"/>
        <v>0</v>
      </c>
      <c r="OF232" s="498">
        <f t="shared" si="5957"/>
        <v>0</v>
      </c>
      <c r="OG232" s="498" t="e">
        <f t="shared" si="5958"/>
        <v>#N/A</v>
      </c>
      <c r="OH232" s="504">
        <f t="shared" si="5959"/>
        <v>0</v>
      </c>
      <c r="OI232" s="500">
        <f t="shared" si="5960"/>
        <v>0</v>
      </c>
      <c r="OL232" s="665"/>
      <c r="OM232" s="666"/>
      <c r="ON232" s="667"/>
      <c r="OO232" s="668"/>
      <c r="OP232" s="669"/>
      <c r="OQ232" s="720"/>
      <c r="OR232" s="1324"/>
      <c r="OS232" s="497" t="e">
        <f t="shared" si="5961"/>
        <v>#N/A</v>
      </c>
      <c r="OT232" s="497" t="e">
        <f t="shared" si="5962"/>
        <v>#N/A</v>
      </c>
      <c r="OU232" s="498" t="e">
        <f t="shared" si="5963"/>
        <v>#N/A</v>
      </c>
      <c r="OV232" s="498">
        <f t="shared" si="5964"/>
        <v>0</v>
      </c>
      <c r="OW232" s="498">
        <f t="shared" si="5965"/>
        <v>0</v>
      </c>
      <c r="OX232" s="498" t="e">
        <f t="shared" si="5966"/>
        <v>#N/A</v>
      </c>
      <c r="OY232" s="504">
        <f t="shared" si="5967"/>
        <v>0</v>
      </c>
      <c r="OZ232" s="500">
        <f t="shared" si="5968"/>
        <v>0</v>
      </c>
      <c r="PC232" s="665"/>
      <c r="PD232" s="666"/>
      <c r="PE232" s="667"/>
      <c r="PF232" s="668"/>
      <c r="PG232" s="669"/>
      <c r="PH232" s="720"/>
      <c r="PI232" s="1324"/>
      <c r="PJ232" s="497" t="e">
        <f t="shared" si="5969"/>
        <v>#N/A</v>
      </c>
      <c r="PK232" s="497" t="e">
        <f t="shared" si="5970"/>
        <v>#N/A</v>
      </c>
      <c r="PL232" s="498" t="e">
        <f t="shared" si="5971"/>
        <v>#N/A</v>
      </c>
      <c r="PM232" s="498">
        <f t="shared" si="5972"/>
        <v>0</v>
      </c>
      <c r="PN232" s="498">
        <f t="shared" si="5973"/>
        <v>0</v>
      </c>
      <c r="PO232" s="498" t="e">
        <f t="shared" si="5974"/>
        <v>#N/A</v>
      </c>
      <c r="PP232" s="504">
        <f t="shared" si="5975"/>
        <v>0</v>
      </c>
      <c r="PQ232" s="500">
        <f t="shared" si="5976"/>
        <v>0</v>
      </c>
      <c r="PT232" s="665"/>
      <c r="PU232" s="666"/>
      <c r="PV232" s="667"/>
      <c r="PW232" s="668"/>
      <c r="PX232" s="669"/>
      <c r="PY232" s="720"/>
      <c r="PZ232" s="1324"/>
      <c r="QA232" s="497" t="e">
        <f t="shared" si="5977"/>
        <v>#N/A</v>
      </c>
      <c r="QB232" s="497" t="e">
        <f t="shared" si="5978"/>
        <v>#N/A</v>
      </c>
      <c r="QC232" s="498" t="e">
        <f t="shared" si="5979"/>
        <v>#N/A</v>
      </c>
      <c r="QD232" s="498">
        <f t="shared" si="5980"/>
        <v>0</v>
      </c>
      <c r="QE232" s="498">
        <f t="shared" si="5981"/>
        <v>0</v>
      </c>
      <c r="QF232" s="498" t="e">
        <f t="shared" si="5982"/>
        <v>#N/A</v>
      </c>
      <c r="QG232" s="504">
        <f t="shared" si="5983"/>
        <v>0</v>
      </c>
      <c r="QH232" s="500">
        <f t="shared" si="5984"/>
        <v>0</v>
      </c>
      <c r="QK232" s="665"/>
      <c r="QL232" s="666"/>
      <c r="QM232" s="667"/>
      <c r="QN232" s="668"/>
      <c r="QO232" s="669"/>
      <c r="QP232" s="720"/>
      <c r="QQ232" s="1324"/>
      <c r="QR232" s="497" t="e">
        <f t="shared" si="5985"/>
        <v>#N/A</v>
      </c>
      <c r="QS232" s="497" t="e">
        <f t="shared" si="5986"/>
        <v>#N/A</v>
      </c>
      <c r="QT232" s="498" t="e">
        <f t="shared" si="5987"/>
        <v>#N/A</v>
      </c>
      <c r="QU232" s="498">
        <f t="shared" si="5988"/>
        <v>0</v>
      </c>
      <c r="QV232" s="498">
        <f t="shared" si="5989"/>
        <v>0</v>
      </c>
      <c r="QW232" s="498" t="e">
        <f t="shared" si="5990"/>
        <v>#N/A</v>
      </c>
      <c r="QX232" s="504">
        <f t="shared" si="5991"/>
        <v>0</v>
      </c>
      <c r="QY232" s="500">
        <f t="shared" si="5992"/>
        <v>0</v>
      </c>
      <c r="RB232" s="381"/>
      <c r="RC232" s="382"/>
      <c r="RD232" s="383"/>
      <c r="RE232" s="384"/>
      <c r="RF232" s="385"/>
      <c r="RG232" s="386"/>
      <c r="RH232" s="386"/>
      <c r="RI232" s="497"/>
      <c r="RJ232" s="497"/>
      <c r="RK232" s="501"/>
      <c r="RL232" s="501"/>
      <c r="RM232" s="501"/>
      <c r="RN232" s="501"/>
      <c r="RO232" s="502"/>
      <c r="RP232" s="503"/>
      <c r="RS232" s="381"/>
      <c r="RT232" s="382"/>
      <c r="RU232" s="383"/>
      <c r="RV232" s="384"/>
      <c r="RW232" s="385"/>
      <c r="RX232" s="386"/>
      <c r="RY232" s="386"/>
      <c r="RZ232" s="497"/>
      <c r="SA232" s="497"/>
      <c r="SB232" s="501"/>
      <c r="SC232" s="501"/>
      <c r="SD232" s="501"/>
      <c r="SE232" s="501"/>
      <c r="SF232" s="502"/>
      <c r="SG232" s="503"/>
      <c r="SJ232" s="381"/>
      <c r="SK232" s="382"/>
      <c r="SL232" s="383"/>
      <c r="SM232" s="384"/>
      <c r="SN232" s="385"/>
      <c r="SO232" s="386"/>
      <c r="SP232" s="386"/>
      <c r="SQ232" s="497"/>
      <c r="SR232" s="497"/>
      <c r="SS232" s="501"/>
      <c r="ST232" s="501"/>
      <c r="SU232" s="501"/>
      <c r="SV232" s="501"/>
      <c r="SW232" s="502"/>
      <c r="SX232" s="503"/>
    </row>
    <row r="233" spans="2:518" ht="46.5" hidden="1" customHeight="1" thickTop="1" thickBot="1">
      <c r="B233" s="577"/>
      <c r="C233" s="578"/>
      <c r="D233" s="579"/>
      <c r="E233" s="580"/>
      <c r="F233" s="581"/>
      <c r="G233" s="585"/>
      <c r="H233" s="595"/>
      <c r="K233" s="577"/>
      <c r="L233" s="767"/>
      <c r="M233" s="579"/>
      <c r="N233" s="580"/>
      <c r="O233" s="768"/>
      <c r="P233" s="585"/>
      <c r="Q233" s="1324"/>
      <c r="R233" s="497"/>
      <c r="S233" s="497"/>
      <c r="T233" s="498"/>
      <c r="U233" s="498"/>
      <c r="V233" s="498"/>
      <c r="W233" s="498"/>
      <c r="X233" s="504"/>
      <c r="Y233" s="500"/>
      <c r="Z233" s="486"/>
      <c r="AA233" s="486"/>
      <c r="AB233" s="577"/>
      <c r="AC233" s="767"/>
      <c r="AD233" s="579"/>
      <c r="AE233" s="580"/>
      <c r="AF233" s="768"/>
      <c r="AG233" s="585"/>
      <c r="AH233" s="1324"/>
      <c r="AI233" s="497"/>
      <c r="AJ233" s="497"/>
      <c r="AK233" s="498"/>
      <c r="AL233" s="498"/>
      <c r="AM233" s="498"/>
      <c r="AN233" s="498"/>
      <c r="AO233" s="504"/>
      <c r="AP233" s="500"/>
      <c r="AQ233" s="486"/>
      <c r="AR233" s="486"/>
      <c r="AS233" s="577"/>
      <c r="AT233" s="767"/>
      <c r="AU233" s="579"/>
      <c r="AV233" s="580"/>
      <c r="AW233" s="768"/>
      <c r="AX233" s="585"/>
      <c r="AY233" s="1324"/>
      <c r="AZ233" s="497"/>
      <c r="BA233" s="497"/>
      <c r="BB233" s="498"/>
      <c r="BC233" s="498"/>
      <c r="BD233" s="498"/>
      <c r="BE233" s="498"/>
      <c r="BF233" s="504"/>
      <c r="BG233" s="500"/>
      <c r="BJ233" s="577"/>
      <c r="BK233" s="767"/>
      <c r="BL233" s="579"/>
      <c r="BM233" s="580"/>
      <c r="BN233" s="768"/>
      <c r="BO233" s="585"/>
      <c r="BP233" s="1324"/>
      <c r="BQ233" s="497"/>
      <c r="BR233" s="497"/>
      <c r="BS233" s="498"/>
      <c r="BT233" s="498"/>
      <c r="BU233" s="498"/>
      <c r="BV233" s="498"/>
      <c r="BW233" s="504"/>
      <c r="BX233" s="500"/>
      <c r="CA233" s="577"/>
      <c r="CB233" s="767"/>
      <c r="CC233" s="579"/>
      <c r="CD233" s="580"/>
      <c r="CE233" s="768"/>
      <c r="CF233" s="585"/>
      <c r="CG233" s="1324"/>
      <c r="CH233" s="497"/>
      <c r="CI233" s="497"/>
      <c r="CJ233" s="498"/>
      <c r="CK233" s="498"/>
      <c r="CL233" s="498"/>
      <c r="CM233" s="498"/>
      <c r="CN233" s="504"/>
      <c r="CO233" s="500"/>
      <c r="CR233" s="577"/>
      <c r="CS233" s="767"/>
      <c r="CT233" s="579"/>
      <c r="CU233" s="580"/>
      <c r="CV233" s="768"/>
      <c r="CW233" s="585"/>
      <c r="CX233" s="1324"/>
      <c r="CY233" s="497"/>
      <c r="CZ233" s="497"/>
      <c r="DA233" s="498"/>
      <c r="DB233" s="498"/>
      <c r="DC233" s="498"/>
      <c r="DD233" s="498"/>
      <c r="DE233" s="504"/>
      <c r="DF233" s="500"/>
      <c r="DI233" s="577"/>
      <c r="DJ233" s="767"/>
      <c r="DK233" s="579"/>
      <c r="DL233" s="580"/>
      <c r="DM233" s="768"/>
      <c r="DN233" s="585"/>
      <c r="DO233" s="1324"/>
      <c r="DP233" s="497"/>
      <c r="DQ233" s="497"/>
      <c r="DR233" s="498"/>
      <c r="DS233" s="498"/>
      <c r="DT233" s="498"/>
      <c r="DU233" s="498"/>
      <c r="DV233" s="504"/>
      <c r="DW233" s="500"/>
      <c r="DZ233" s="577"/>
      <c r="EA233" s="767"/>
      <c r="EB233" s="579"/>
      <c r="EC233" s="580"/>
      <c r="ED233" s="768"/>
      <c r="EE233" s="585"/>
      <c r="EF233" s="1324"/>
      <c r="EG233" s="497"/>
      <c r="EH233" s="497"/>
      <c r="EI233" s="498"/>
      <c r="EJ233" s="498"/>
      <c r="EK233" s="498"/>
      <c r="EL233" s="498"/>
      <c r="EM233" s="504"/>
      <c r="EN233" s="500"/>
      <c r="EQ233" s="665"/>
      <c r="ER233" s="666"/>
      <c r="ES233" s="667"/>
      <c r="ET233" s="668"/>
      <c r="EU233" s="669"/>
      <c r="EV233" s="720"/>
      <c r="EW233" s="1324"/>
      <c r="EX233" s="497" t="e">
        <f t="shared" si="5841"/>
        <v>#N/A</v>
      </c>
      <c r="EY233" s="497" t="e">
        <f t="shared" si="5842"/>
        <v>#N/A</v>
      </c>
      <c r="EZ233" s="498" t="e">
        <f t="shared" si="5843"/>
        <v>#N/A</v>
      </c>
      <c r="FA233" s="498">
        <f t="shared" si="5844"/>
        <v>0</v>
      </c>
      <c r="FB233" s="498">
        <f t="shared" si="5845"/>
        <v>0</v>
      </c>
      <c r="FC233" s="498" t="e">
        <f t="shared" si="5846"/>
        <v>#N/A</v>
      </c>
      <c r="FD233" s="504">
        <f t="shared" si="5847"/>
        <v>0</v>
      </c>
      <c r="FE233" s="500">
        <f t="shared" si="5848"/>
        <v>0</v>
      </c>
      <c r="FH233" s="665"/>
      <c r="FI233" s="666"/>
      <c r="FJ233" s="667"/>
      <c r="FK233" s="668"/>
      <c r="FL233" s="669"/>
      <c r="FM233" s="720"/>
      <c r="FN233" s="1324"/>
      <c r="FO233" s="497" t="e">
        <f t="shared" si="5849"/>
        <v>#N/A</v>
      </c>
      <c r="FP233" s="497" t="e">
        <f t="shared" si="5850"/>
        <v>#N/A</v>
      </c>
      <c r="FQ233" s="498" t="e">
        <f t="shared" si="5851"/>
        <v>#N/A</v>
      </c>
      <c r="FR233" s="498">
        <f t="shared" si="5852"/>
        <v>0</v>
      </c>
      <c r="FS233" s="498">
        <f t="shared" si="5853"/>
        <v>0</v>
      </c>
      <c r="FT233" s="498" t="e">
        <f t="shared" si="5854"/>
        <v>#N/A</v>
      </c>
      <c r="FU233" s="504">
        <f t="shared" si="5855"/>
        <v>0</v>
      </c>
      <c r="FV233" s="500">
        <f t="shared" si="5856"/>
        <v>0</v>
      </c>
      <c r="FY233" s="665"/>
      <c r="FZ233" s="666"/>
      <c r="GA233" s="667"/>
      <c r="GB233" s="668"/>
      <c r="GC233" s="669"/>
      <c r="GD233" s="720"/>
      <c r="GE233" s="1324"/>
      <c r="GF233" s="497" t="e">
        <f t="shared" si="5857"/>
        <v>#N/A</v>
      </c>
      <c r="GG233" s="497" t="e">
        <f t="shared" si="5858"/>
        <v>#N/A</v>
      </c>
      <c r="GH233" s="498" t="e">
        <f t="shared" si="5859"/>
        <v>#N/A</v>
      </c>
      <c r="GI233" s="498">
        <f t="shared" si="5860"/>
        <v>0</v>
      </c>
      <c r="GJ233" s="498">
        <f t="shared" si="5861"/>
        <v>0</v>
      </c>
      <c r="GK233" s="498" t="e">
        <f t="shared" si="5862"/>
        <v>#N/A</v>
      </c>
      <c r="GL233" s="504">
        <f t="shared" si="5863"/>
        <v>0</v>
      </c>
      <c r="GM233" s="500">
        <f t="shared" si="5864"/>
        <v>0</v>
      </c>
      <c r="GP233" s="665"/>
      <c r="GQ233" s="666"/>
      <c r="GR233" s="667"/>
      <c r="GS233" s="668"/>
      <c r="GT233" s="669"/>
      <c r="GU233" s="720"/>
      <c r="GV233" s="1324"/>
      <c r="GW233" s="497" t="e">
        <f t="shared" si="5865"/>
        <v>#N/A</v>
      </c>
      <c r="GX233" s="497" t="e">
        <f t="shared" si="5866"/>
        <v>#N/A</v>
      </c>
      <c r="GY233" s="498" t="e">
        <f t="shared" si="5867"/>
        <v>#N/A</v>
      </c>
      <c r="GZ233" s="498">
        <f t="shared" si="5868"/>
        <v>0</v>
      </c>
      <c r="HA233" s="498">
        <f t="shared" si="5869"/>
        <v>0</v>
      </c>
      <c r="HB233" s="498" t="e">
        <f t="shared" si="5870"/>
        <v>#N/A</v>
      </c>
      <c r="HC233" s="504">
        <f t="shared" si="5871"/>
        <v>0</v>
      </c>
      <c r="HD233" s="500">
        <f t="shared" si="5872"/>
        <v>0</v>
      </c>
      <c r="HG233" s="665"/>
      <c r="HH233" s="666"/>
      <c r="HI233" s="667"/>
      <c r="HJ233" s="668"/>
      <c r="HK233" s="669"/>
      <c r="HL233" s="720"/>
      <c r="HM233" s="1324"/>
      <c r="HN233" s="497" t="e">
        <f t="shared" si="5873"/>
        <v>#N/A</v>
      </c>
      <c r="HO233" s="497" t="e">
        <f t="shared" si="5874"/>
        <v>#N/A</v>
      </c>
      <c r="HP233" s="498" t="e">
        <f t="shared" si="5875"/>
        <v>#N/A</v>
      </c>
      <c r="HQ233" s="498">
        <f t="shared" si="5876"/>
        <v>0</v>
      </c>
      <c r="HR233" s="498">
        <f t="shared" si="5877"/>
        <v>0</v>
      </c>
      <c r="HS233" s="498" t="e">
        <f t="shared" si="5878"/>
        <v>#N/A</v>
      </c>
      <c r="HT233" s="504">
        <f t="shared" si="5879"/>
        <v>0</v>
      </c>
      <c r="HU233" s="500">
        <f t="shared" si="5880"/>
        <v>0</v>
      </c>
      <c r="HX233" s="665"/>
      <c r="HY233" s="666"/>
      <c r="HZ233" s="667"/>
      <c r="IA233" s="668"/>
      <c r="IB233" s="669"/>
      <c r="IC233" s="720"/>
      <c r="ID233" s="1324"/>
      <c r="IE233" s="497" t="e">
        <f t="shared" si="5881"/>
        <v>#N/A</v>
      </c>
      <c r="IF233" s="497" t="e">
        <f t="shared" si="5882"/>
        <v>#N/A</v>
      </c>
      <c r="IG233" s="498" t="e">
        <f t="shared" si="5883"/>
        <v>#N/A</v>
      </c>
      <c r="IH233" s="498">
        <f t="shared" si="5884"/>
        <v>0</v>
      </c>
      <c r="II233" s="498">
        <f t="shared" si="5885"/>
        <v>0</v>
      </c>
      <c r="IJ233" s="498" t="e">
        <f t="shared" si="5886"/>
        <v>#N/A</v>
      </c>
      <c r="IK233" s="504">
        <f t="shared" si="5887"/>
        <v>0</v>
      </c>
      <c r="IL233" s="500">
        <f t="shared" si="5888"/>
        <v>0</v>
      </c>
      <c r="IO233" s="665"/>
      <c r="IP233" s="666"/>
      <c r="IQ233" s="667"/>
      <c r="IR233" s="668"/>
      <c r="IS233" s="669"/>
      <c r="IT233" s="720"/>
      <c r="IU233" s="1324"/>
      <c r="IV233" s="497" t="e">
        <f t="shared" si="5889"/>
        <v>#N/A</v>
      </c>
      <c r="IW233" s="497" t="e">
        <f t="shared" si="5890"/>
        <v>#N/A</v>
      </c>
      <c r="IX233" s="498" t="e">
        <f t="shared" si="5891"/>
        <v>#N/A</v>
      </c>
      <c r="IY233" s="498">
        <f t="shared" si="5892"/>
        <v>0</v>
      </c>
      <c r="IZ233" s="498">
        <f t="shared" si="5893"/>
        <v>0</v>
      </c>
      <c r="JA233" s="498" t="e">
        <f t="shared" si="5894"/>
        <v>#N/A</v>
      </c>
      <c r="JB233" s="504">
        <f t="shared" si="5895"/>
        <v>0</v>
      </c>
      <c r="JC233" s="500">
        <f t="shared" si="5896"/>
        <v>0</v>
      </c>
      <c r="JF233" s="665"/>
      <c r="JG233" s="666"/>
      <c r="JH233" s="667"/>
      <c r="JI233" s="668"/>
      <c r="JJ233" s="669"/>
      <c r="JK233" s="720"/>
      <c r="JL233" s="1324"/>
      <c r="JM233" s="497" t="e">
        <f t="shared" si="5897"/>
        <v>#N/A</v>
      </c>
      <c r="JN233" s="497" t="e">
        <f t="shared" si="5898"/>
        <v>#N/A</v>
      </c>
      <c r="JO233" s="498" t="e">
        <f t="shared" si="5899"/>
        <v>#N/A</v>
      </c>
      <c r="JP233" s="498">
        <f t="shared" si="5900"/>
        <v>0</v>
      </c>
      <c r="JQ233" s="498">
        <f t="shared" si="5901"/>
        <v>0</v>
      </c>
      <c r="JR233" s="498" t="e">
        <f t="shared" si="5902"/>
        <v>#N/A</v>
      </c>
      <c r="JS233" s="504">
        <f t="shared" si="5903"/>
        <v>0</v>
      </c>
      <c r="JT233" s="500">
        <f t="shared" si="5904"/>
        <v>0</v>
      </c>
      <c r="JW233" s="665"/>
      <c r="JX233" s="666"/>
      <c r="JY233" s="667"/>
      <c r="JZ233" s="668"/>
      <c r="KA233" s="669"/>
      <c r="KB233" s="720"/>
      <c r="KC233" s="1324"/>
      <c r="KD233" s="497" t="e">
        <f t="shared" si="5905"/>
        <v>#N/A</v>
      </c>
      <c r="KE233" s="497" t="e">
        <f t="shared" si="5906"/>
        <v>#N/A</v>
      </c>
      <c r="KF233" s="498" t="e">
        <f t="shared" si="5907"/>
        <v>#N/A</v>
      </c>
      <c r="KG233" s="498">
        <f t="shared" si="5908"/>
        <v>0</v>
      </c>
      <c r="KH233" s="498">
        <f t="shared" si="5909"/>
        <v>0</v>
      </c>
      <c r="KI233" s="498" t="e">
        <f t="shared" si="5910"/>
        <v>#N/A</v>
      </c>
      <c r="KJ233" s="504">
        <f t="shared" si="5911"/>
        <v>0</v>
      </c>
      <c r="KK233" s="500">
        <f t="shared" si="5912"/>
        <v>0</v>
      </c>
      <c r="KN233" s="665"/>
      <c r="KO233" s="666"/>
      <c r="KP233" s="667"/>
      <c r="KQ233" s="668"/>
      <c r="KR233" s="669"/>
      <c r="KS233" s="720"/>
      <c r="KT233" s="1324"/>
      <c r="KU233" s="497" t="e">
        <f t="shared" si="5913"/>
        <v>#N/A</v>
      </c>
      <c r="KV233" s="497" t="e">
        <f t="shared" si="5914"/>
        <v>#N/A</v>
      </c>
      <c r="KW233" s="498" t="e">
        <f t="shared" si="5915"/>
        <v>#N/A</v>
      </c>
      <c r="KX233" s="498">
        <f t="shared" si="5916"/>
        <v>0</v>
      </c>
      <c r="KY233" s="498">
        <f t="shared" si="5917"/>
        <v>0</v>
      </c>
      <c r="KZ233" s="498" t="e">
        <f t="shared" si="5918"/>
        <v>#N/A</v>
      </c>
      <c r="LA233" s="504">
        <f t="shared" si="5919"/>
        <v>0</v>
      </c>
      <c r="LB233" s="500">
        <f t="shared" si="5920"/>
        <v>0</v>
      </c>
      <c r="LE233" s="665"/>
      <c r="LF233" s="666"/>
      <c r="LG233" s="667"/>
      <c r="LH233" s="668"/>
      <c r="LI233" s="669"/>
      <c r="LJ233" s="720"/>
      <c r="LK233" s="1324"/>
      <c r="LL233" s="497" t="e">
        <f t="shared" si="5921"/>
        <v>#N/A</v>
      </c>
      <c r="LM233" s="497" t="e">
        <f t="shared" si="5922"/>
        <v>#N/A</v>
      </c>
      <c r="LN233" s="498" t="e">
        <f t="shared" si="5923"/>
        <v>#N/A</v>
      </c>
      <c r="LO233" s="498">
        <f t="shared" si="5924"/>
        <v>0</v>
      </c>
      <c r="LP233" s="498">
        <f t="shared" si="5925"/>
        <v>0</v>
      </c>
      <c r="LQ233" s="498" t="e">
        <f t="shared" si="5926"/>
        <v>#N/A</v>
      </c>
      <c r="LR233" s="504">
        <f t="shared" si="5927"/>
        <v>0</v>
      </c>
      <c r="LS233" s="500">
        <f t="shared" si="5928"/>
        <v>0</v>
      </c>
      <c r="LV233" s="665"/>
      <c r="LW233" s="666"/>
      <c r="LX233" s="667"/>
      <c r="LY233" s="668"/>
      <c r="LZ233" s="669"/>
      <c r="MA233" s="720"/>
      <c r="MB233" s="1324"/>
      <c r="MC233" s="497" t="e">
        <f t="shared" si="5929"/>
        <v>#N/A</v>
      </c>
      <c r="MD233" s="497" t="e">
        <f t="shared" si="5930"/>
        <v>#N/A</v>
      </c>
      <c r="ME233" s="498" t="e">
        <f t="shared" si="5931"/>
        <v>#N/A</v>
      </c>
      <c r="MF233" s="498">
        <f t="shared" si="5932"/>
        <v>0</v>
      </c>
      <c r="MG233" s="498">
        <f t="shared" si="5933"/>
        <v>0</v>
      </c>
      <c r="MH233" s="498" t="e">
        <f t="shared" si="5934"/>
        <v>#N/A</v>
      </c>
      <c r="MI233" s="504">
        <f t="shared" si="5935"/>
        <v>0</v>
      </c>
      <c r="MJ233" s="500">
        <f t="shared" si="5936"/>
        <v>0</v>
      </c>
      <c r="MM233" s="665"/>
      <c r="MN233" s="666"/>
      <c r="MO233" s="667"/>
      <c r="MP233" s="668"/>
      <c r="MQ233" s="669"/>
      <c r="MR233" s="720"/>
      <c r="MS233" s="1324"/>
      <c r="MT233" s="497" t="e">
        <f t="shared" si="5937"/>
        <v>#N/A</v>
      </c>
      <c r="MU233" s="497" t="e">
        <f t="shared" si="5938"/>
        <v>#N/A</v>
      </c>
      <c r="MV233" s="498" t="e">
        <f t="shared" si="5939"/>
        <v>#N/A</v>
      </c>
      <c r="MW233" s="498">
        <f t="shared" si="5940"/>
        <v>0</v>
      </c>
      <c r="MX233" s="498">
        <f t="shared" si="5941"/>
        <v>0</v>
      </c>
      <c r="MY233" s="498" t="e">
        <f t="shared" si="5942"/>
        <v>#N/A</v>
      </c>
      <c r="MZ233" s="504">
        <f t="shared" si="5943"/>
        <v>0</v>
      </c>
      <c r="NA233" s="500">
        <f t="shared" si="5944"/>
        <v>0</v>
      </c>
      <c r="ND233" s="665"/>
      <c r="NE233" s="666"/>
      <c r="NF233" s="667"/>
      <c r="NG233" s="668"/>
      <c r="NH233" s="669"/>
      <c r="NI233" s="720"/>
      <c r="NJ233" s="1324"/>
      <c r="NK233" s="497" t="e">
        <f t="shared" si="5945"/>
        <v>#N/A</v>
      </c>
      <c r="NL233" s="497" t="e">
        <f t="shared" si="5946"/>
        <v>#N/A</v>
      </c>
      <c r="NM233" s="498" t="e">
        <f t="shared" si="5947"/>
        <v>#N/A</v>
      </c>
      <c r="NN233" s="498">
        <f t="shared" si="5948"/>
        <v>0</v>
      </c>
      <c r="NO233" s="498">
        <f t="shared" si="5949"/>
        <v>0</v>
      </c>
      <c r="NP233" s="498" t="e">
        <f t="shared" si="5950"/>
        <v>#N/A</v>
      </c>
      <c r="NQ233" s="504">
        <f t="shared" si="5951"/>
        <v>0</v>
      </c>
      <c r="NR233" s="500">
        <f t="shared" si="5952"/>
        <v>0</v>
      </c>
      <c r="NU233" s="665"/>
      <c r="NV233" s="666"/>
      <c r="NW233" s="667"/>
      <c r="NX233" s="668"/>
      <c r="NY233" s="669"/>
      <c r="NZ233" s="720"/>
      <c r="OA233" s="1324"/>
      <c r="OB233" s="497" t="e">
        <f t="shared" si="5953"/>
        <v>#N/A</v>
      </c>
      <c r="OC233" s="497" t="e">
        <f t="shared" si="5954"/>
        <v>#N/A</v>
      </c>
      <c r="OD233" s="498" t="e">
        <f t="shared" si="5955"/>
        <v>#N/A</v>
      </c>
      <c r="OE233" s="498">
        <f t="shared" si="5956"/>
        <v>0</v>
      </c>
      <c r="OF233" s="498">
        <f t="shared" si="5957"/>
        <v>0</v>
      </c>
      <c r="OG233" s="498" t="e">
        <f t="shared" si="5958"/>
        <v>#N/A</v>
      </c>
      <c r="OH233" s="504">
        <f t="shared" si="5959"/>
        <v>0</v>
      </c>
      <c r="OI233" s="500">
        <f t="shared" si="5960"/>
        <v>0</v>
      </c>
      <c r="OL233" s="665"/>
      <c r="OM233" s="666"/>
      <c r="ON233" s="667"/>
      <c r="OO233" s="668"/>
      <c r="OP233" s="669"/>
      <c r="OQ233" s="720"/>
      <c r="OR233" s="1324"/>
      <c r="OS233" s="497" t="e">
        <f t="shared" si="5961"/>
        <v>#N/A</v>
      </c>
      <c r="OT233" s="497" t="e">
        <f t="shared" si="5962"/>
        <v>#N/A</v>
      </c>
      <c r="OU233" s="498" t="e">
        <f t="shared" si="5963"/>
        <v>#N/A</v>
      </c>
      <c r="OV233" s="498">
        <f t="shared" si="5964"/>
        <v>0</v>
      </c>
      <c r="OW233" s="498">
        <f t="shared" si="5965"/>
        <v>0</v>
      </c>
      <c r="OX233" s="498" t="e">
        <f t="shared" si="5966"/>
        <v>#N/A</v>
      </c>
      <c r="OY233" s="504">
        <f t="shared" si="5967"/>
        <v>0</v>
      </c>
      <c r="OZ233" s="500">
        <f t="shared" si="5968"/>
        <v>0</v>
      </c>
      <c r="PC233" s="665"/>
      <c r="PD233" s="666"/>
      <c r="PE233" s="667"/>
      <c r="PF233" s="668"/>
      <c r="PG233" s="669"/>
      <c r="PH233" s="720"/>
      <c r="PI233" s="1324"/>
      <c r="PJ233" s="497" t="e">
        <f t="shared" si="5969"/>
        <v>#N/A</v>
      </c>
      <c r="PK233" s="497" t="e">
        <f t="shared" si="5970"/>
        <v>#N/A</v>
      </c>
      <c r="PL233" s="498" t="e">
        <f t="shared" si="5971"/>
        <v>#N/A</v>
      </c>
      <c r="PM233" s="498">
        <f t="shared" si="5972"/>
        <v>0</v>
      </c>
      <c r="PN233" s="498">
        <f t="shared" si="5973"/>
        <v>0</v>
      </c>
      <c r="PO233" s="498" t="e">
        <f t="shared" si="5974"/>
        <v>#N/A</v>
      </c>
      <c r="PP233" s="504">
        <f t="shared" si="5975"/>
        <v>0</v>
      </c>
      <c r="PQ233" s="500">
        <f t="shared" si="5976"/>
        <v>0</v>
      </c>
      <c r="PT233" s="665"/>
      <c r="PU233" s="666"/>
      <c r="PV233" s="667"/>
      <c r="PW233" s="668"/>
      <c r="PX233" s="669"/>
      <c r="PY233" s="720"/>
      <c r="PZ233" s="1324"/>
      <c r="QA233" s="497" t="e">
        <f t="shared" si="5977"/>
        <v>#N/A</v>
      </c>
      <c r="QB233" s="497" t="e">
        <f t="shared" si="5978"/>
        <v>#N/A</v>
      </c>
      <c r="QC233" s="498" t="e">
        <f t="shared" si="5979"/>
        <v>#N/A</v>
      </c>
      <c r="QD233" s="498">
        <f t="shared" si="5980"/>
        <v>0</v>
      </c>
      <c r="QE233" s="498">
        <f t="shared" si="5981"/>
        <v>0</v>
      </c>
      <c r="QF233" s="498" t="e">
        <f t="shared" si="5982"/>
        <v>#N/A</v>
      </c>
      <c r="QG233" s="504">
        <f t="shared" si="5983"/>
        <v>0</v>
      </c>
      <c r="QH233" s="500">
        <f t="shared" si="5984"/>
        <v>0</v>
      </c>
      <c r="QK233" s="665"/>
      <c r="QL233" s="666"/>
      <c r="QM233" s="667"/>
      <c r="QN233" s="668"/>
      <c r="QO233" s="669"/>
      <c r="QP233" s="720"/>
      <c r="QQ233" s="1324"/>
      <c r="QR233" s="497" t="e">
        <f t="shared" si="5985"/>
        <v>#N/A</v>
      </c>
      <c r="QS233" s="497" t="e">
        <f t="shared" si="5986"/>
        <v>#N/A</v>
      </c>
      <c r="QT233" s="498" t="e">
        <f t="shared" si="5987"/>
        <v>#N/A</v>
      </c>
      <c r="QU233" s="498">
        <f t="shared" si="5988"/>
        <v>0</v>
      </c>
      <c r="QV233" s="498">
        <f t="shared" si="5989"/>
        <v>0</v>
      </c>
      <c r="QW233" s="498" t="e">
        <f t="shared" si="5990"/>
        <v>#N/A</v>
      </c>
      <c r="QX233" s="504">
        <f t="shared" si="5991"/>
        <v>0</v>
      </c>
      <c r="QY233" s="500">
        <f t="shared" si="5992"/>
        <v>0</v>
      </c>
      <c r="RB233" s="381"/>
      <c r="RC233" s="382"/>
      <c r="RD233" s="383"/>
      <c r="RE233" s="384"/>
      <c r="RF233" s="385"/>
      <c r="RG233" s="386"/>
      <c r="RH233" s="386"/>
      <c r="RI233" s="497"/>
      <c r="RJ233" s="497"/>
      <c r="RK233" s="501"/>
      <c r="RL233" s="501"/>
      <c r="RM233" s="501"/>
      <c r="RN233" s="501"/>
      <c r="RO233" s="502"/>
      <c r="RP233" s="503"/>
      <c r="RS233" s="381"/>
      <c r="RT233" s="382"/>
      <c r="RU233" s="383"/>
      <c r="RV233" s="384"/>
      <c r="RW233" s="385"/>
      <c r="RX233" s="386"/>
      <c r="RY233" s="386"/>
      <c r="RZ233" s="497"/>
      <c r="SA233" s="497"/>
      <c r="SB233" s="501"/>
      <c r="SC233" s="501"/>
      <c r="SD233" s="501"/>
      <c r="SE233" s="501"/>
      <c r="SF233" s="502"/>
      <c r="SG233" s="503"/>
      <c r="SJ233" s="381"/>
      <c r="SK233" s="382"/>
      <c r="SL233" s="383"/>
      <c r="SM233" s="384"/>
      <c r="SN233" s="385"/>
      <c r="SO233" s="386"/>
      <c r="SP233" s="386"/>
      <c r="SQ233" s="497"/>
      <c r="SR233" s="497"/>
      <c r="SS233" s="501"/>
      <c r="ST233" s="501"/>
      <c r="SU233" s="501"/>
      <c r="SV233" s="501"/>
      <c r="SW233" s="502"/>
      <c r="SX233" s="503"/>
    </row>
    <row r="234" spans="2:518" ht="46.5" hidden="1" customHeight="1" thickTop="1" thickBot="1">
      <c r="B234" s="577"/>
      <c r="C234" s="578"/>
      <c r="D234" s="579"/>
      <c r="E234" s="580"/>
      <c r="F234" s="581"/>
      <c r="G234" s="585"/>
      <c r="H234" s="595"/>
      <c r="K234" s="577"/>
      <c r="L234" s="767"/>
      <c r="M234" s="579"/>
      <c r="N234" s="580"/>
      <c r="O234" s="768"/>
      <c r="P234" s="585"/>
      <c r="Q234" s="1323"/>
      <c r="R234" s="497"/>
      <c r="S234" s="497"/>
      <c r="T234" s="498"/>
      <c r="U234" s="498"/>
      <c r="V234" s="498"/>
      <c r="W234" s="498"/>
      <c r="X234" s="504"/>
      <c r="Y234" s="500"/>
      <c r="Z234" s="486"/>
      <c r="AA234" s="486"/>
      <c r="AB234" s="577"/>
      <c r="AC234" s="767"/>
      <c r="AD234" s="579"/>
      <c r="AE234" s="580"/>
      <c r="AF234" s="768"/>
      <c r="AG234" s="585"/>
      <c r="AH234" s="1323"/>
      <c r="AI234" s="497"/>
      <c r="AJ234" s="497"/>
      <c r="AK234" s="498"/>
      <c r="AL234" s="498"/>
      <c r="AM234" s="498"/>
      <c r="AN234" s="498"/>
      <c r="AO234" s="504"/>
      <c r="AP234" s="500"/>
      <c r="AQ234" s="486"/>
      <c r="AR234" s="486"/>
      <c r="AS234" s="577"/>
      <c r="AT234" s="767"/>
      <c r="AU234" s="579"/>
      <c r="AV234" s="580"/>
      <c r="AW234" s="768"/>
      <c r="AX234" s="585"/>
      <c r="AY234" s="1323"/>
      <c r="AZ234" s="497"/>
      <c r="BA234" s="497"/>
      <c r="BB234" s="498"/>
      <c r="BC234" s="498"/>
      <c r="BD234" s="498"/>
      <c r="BE234" s="498"/>
      <c r="BF234" s="504"/>
      <c r="BG234" s="500"/>
      <c r="BJ234" s="577"/>
      <c r="BK234" s="767"/>
      <c r="BL234" s="579"/>
      <c r="BM234" s="580"/>
      <c r="BN234" s="768"/>
      <c r="BO234" s="585"/>
      <c r="BP234" s="1323"/>
      <c r="BQ234" s="497"/>
      <c r="BR234" s="497"/>
      <c r="BS234" s="498"/>
      <c r="BT234" s="498"/>
      <c r="BU234" s="498"/>
      <c r="BV234" s="498"/>
      <c r="BW234" s="504"/>
      <c r="BX234" s="500"/>
      <c r="CA234" s="577"/>
      <c r="CB234" s="767"/>
      <c r="CC234" s="579"/>
      <c r="CD234" s="580"/>
      <c r="CE234" s="768"/>
      <c r="CF234" s="585"/>
      <c r="CG234" s="1323"/>
      <c r="CH234" s="497"/>
      <c r="CI234" s="497"/>
      <c r="CJ234" s="498"/>
      <c r="CK234" s="498"/>
      <c r="CL234" s="498"/>
      <c r="CM234" s="498"/>
      <c r="CN234" s="504"/>
      <c r="CO234" s="500"/>
      <c r="CR234" s="577"/>
      <c r="CS234" s="767"/>
      <c r="CT234" s="579"/>
      <c r="CU234" s="580"/>
      <c r="CV234" s="768"/>
      <c r="CW234" s="585"/>
      <c r="CX234" s="1323"/>
      <c r="CY234" s="497"/>
      <c r="CZ234" s="497"/>
      <c r="DA234" s="498"/>
      <c r="DB234" s="498"/>
      <c r="DC234" s="498"/>
      <c r="DD234" s="498"/>
      <c r="DE234" s="504"/>
      <c r="DF234" s="500"/>
      <c r="DI234" s="577"/>
      <c r="DJ234" s="767"/>
      <c r="DK234" s="579"/>
      <c r="DL234" s="580"/>
      <c r="DM234" s="768"/>
      <c r="DN234" s="585"/>
      <c r="DO234" s="1323"/>
      <c r="DP234" s="497"/>
      <c r="DQ234" s="497"/>
      <c r="DR234" s="498"/>
      <c r="DS234" s="498"/>
      <c r="DT234" s="498"/>
      <c r="DU234" s="498"/>
      <c r="DV234" s="504"/>
      <c r="DW234" s="500"/>
      <c r="DZ234" s="577"/>
      <c r="EA234" s="767"/>
      <c r="EB234" s="579"/>
      <c r="EC234" s="580"/>
      <c r="ED234" s="768"/>
      <c r="EE234" s="585"/>
      <c r="EF234" s="1323"/>
      <c r="EG234" s="497"/>
      <c r="EH234" s="497"/>
      <c r="EI234" s="498"/>
      <c r="EJ234" s="498"/>
      <c r="EK234" s="498"/>
      <c r="EL234" s="498"/>
      <c r="EM234" s="504"/>
      <c r="EN234" s="500"/>
      <c r="EQ234" s="665"/>
      <c r="ER234" s="666"/>
      <c r="ES234" s="667"/>
      <c r="ET234" s="668"/>
      <c r="EU234" s="669"/>
      <c r="EV234" s="720"/>
      <c r="EW234" s="1323"/>
      <c r="EX234" s="497" t="e">
        <f t="shared" si="5841"/>
        <v>#N/A</v>
      </c>
      <c r="EY234" s="497" t="e">
        <f t="shared" si="5842"/>
        <v>#N/A</v>
      </c>
      <c r="EZ234" s="498" t="e">
        <f t="shared" si="5843"/>
        <v>#N/A</v>
      </c>
      <c r="FA234" s="498">
        <f t="shared" si="5844"/>
        <v>0</v>
      </c>
      <c r="FB234" s="498">
        <f t="shared" si="5845"/>
        <v>0</v>
      </c>
      <c r="FC234" s="498" t="e">
        <f t="shared" si="5846"/>
        <v>#N/A</v>
      </c>
      <c r="FD234" s="504">
        <f t="shared" si="5847"/>
        <v>0</v>
      </c>
      <c r="FE234" s="500">
        <f t="shared" si="5848"/>
        <v>0</v>
      </c>
      <c r="FH234" s="665"/>
      <c r="FI234" s="666"/>
      <c r="FJ234" s="667"/>
      <c r="FK234" s="668"/>
      <c r="FL234" s="669"/>
      <c r="FM234" s="720"/>
      <c r="FN234" s="1323"/>
      <c r="FO234" s="497" t="e">
        <f t="shared" si="5849"/>
        <v>#N/A</v>
      </c>
      <c r="FP234" s="497" t="e">
        <f t="shared" si="5850"/>
        <v>#N/A</v>
      </c>
      <c r="FQ234" s="498" t="e">
        <f t="shared" si="5851"/>
        <v>#N/A</v>
      </c>
      <c r="FR234" s="498">
        <f t="shared" si="5852"/>
        <v>0</v>
      </c>
      <c r="FS234" s="498">
        <f t="shared" si="5853"/>
        <v>0</v>
      </c>
      <c r="FT234" s="498" t="e">
        <f t="shared" si="5854"/>
        <v>#N/A</v>
      </c>
      <c r="FU234" s="504">
        <f t="shared" si="5855"/>
        <v>0</v>
      </c>
      <c r="FV234" s="500">
        <f t="shared" si="5856"/>
        <v>0</v>
      </c>
      <c r="FY234" s="665"/>
      <c r="FZ234" s="666"/>
      <c r="GA234" s="667"/>
      <c r="GB234" s="668"/>
      <c r="GC234" s="669"/>
      <c r="GD234" s="720"/>
      <c r="GE234" s="1323"/>
      <c r="GF234" s="497" t="e">
        <f t="shared" si="5857"/>
        <v>#N/A</v>
      </c>
      <c r="GG234" s="497" t="e">
        <f t="shared" si="5858"/>
        <v>#N/A</v>
      </c>
      <c r="GH234" s="498" t="e">
        <f t="shared" si="5859"/>
        <v>#N/A</v>
      </c>
      <c r="GI234" s="498">
        <f t="shared" si="5860"/>
        <v>0</v>
      </c>
      <c r="GJ234" s="498">
        <f t="shared" si="5861"/>
        <v>0</v>
      </c>
      <c r="GK234" s="498" t="e">
        <f t="shared" si="5862"/>
        <v>#N/A</v>
      </c>
      <c r="GL234" s="504">
        <f t="shared" si="5863"/>
        <v>0</v>
      </c>
      <c r="GM234" s="500">
        <f t="shared" si="5864"/>
        <v>0</v>
      </c>
      <c r="GP234" s="665"/>
      <c r="GQ234" s="666"/>
      <c r="GR234" s="667"/>
      <c r="GS234" s="668"/>
      <c r="GT234" s="669"/>
      <c r="GU234" s="720"/>
      <c r="GV234" s="1323"/>
      <c r="GW234" s="497" t="e">
        <f t="shared" si="5865"/>
        <v>#N/A</v>
      </c>
      <c r="GX234" s="497" t="e">
        <f t="shared" si="5866"/>
        <v>#N/A</v>
      </c>
      <c r="GY234" s="498" t="e">
        <f t="shared" si="5867"/>
        <v>#N/A</v>
      </c>
      <c r="GZ234" s="498">
        <f t="shared" si="5868"/>
        <v>0</v>
      </c>
      <c r="HA234" s="498">
        <f t="shared" si="5869"/>
        <v>0</v>
      </c>
      <c r="HB234" s="498" t="e">
        <f t="shared" si="5870"/>
        <v>#N/A</v>
      </c>
      <c r="HC234" s="504">
        <f t="shared" si="5871"/>
        <v>0</v>
      </c>
      <c r="HD234" s="500">
        <f t="shared" si="5872"/>
        <v>0</v>
      </c>
      <c r="HG234" s="665"/>
      <c r="HH234" s="666"/>
      <c r="HI234" s="667"/>
      <c r="HJ234" s="668"/>
      <c r="HK234" s="669"/>
      <c r="HL234" s="720"/>
      <c r="HM234" s="1323"/>
      <c r="HN234" s="497" t="e">
        <f t="shared" si="5873"/>
        <v>#N/A</v>
      </c>
      <c r="HO234" s="497" t="e">
        <f t="shared" si="5874"/>
        <v>#N/A</v>
      </c>
      <c r="HP234" s="498" t="e">
        <f t="shared" si="5875"/>
        <v>#N/A</v>
      </c>
      <c r="HQ234" s="498">
        <f t="shared" si="5876"/>
        <v>0</v>
      </c>
      <c r="HR234" s="498">
        <f t="shared" si="5877"/>
        <v>0</v>
      </c>
      <c r="HS234" s="498" t="e">
        <f t="shared" si="5878"/>
        <v>#N/A</v>
      </c>
      <c r="HT234" s="504">
        <f t="shared" si="5879"/>
        <v>0</v>
      </c>
      <c r="HU234" s="500">
        <f t="shared" si="5880"/>
        <v>0</v>
      </c>
      <c r="HX234" s="665"/>
      <c r="HY234" s="666"/>
      <c r="HZ234" s="667"/>
      <c r="IA234" s="668"/>
      <c r="IB234" s="669"/>
      <c r="IC234" s="720"/>
      <c r="ID234" s="1323"/>
      <c r="IE234" s="497" t="e">
        <f t="shared" si="5881"/>
        <v>#N/A</v>
      </c>
      <c r="IF234" s="497" t="e">
        <f t="shared" si="5882"/>
        <v>#N/A</v>
      </c>
      <c r="IG234" s="498" t="e">
        <f t="shared" si="5883"/>
        <v>#N/A</v>
      </c>
      <c r="IH234" s="498">
        <f t="shared" si="5884"/>
        <v>0</v>
      </c>
      <c r="II234" s="498">
        <f t="shared" si="5885"/>
        <v>0</v>
      </c>
      <c r="IJ234" s="498" t="e">
        <f t="shared" si="5886"/>
        <v>#N/A</v>
      </c>
      <c r="IK234" s="504">
        <f t="shared" si="5887"/>
        <v>0</v>
      </c>
      <c r="IL234" s="500">
        <f t="shared" si="5888"/>
        <v>0</v>
      </c>
      <c r="IO234" s="665"/>
      <c r="IP234" s="666"/>
      <c r="IQ234" s="667"/>
      <c r="IR234" s="668"/>
      <c r="IS234" s="669"/>
      <c r="IT234" s="720"/>
      <c r="IU234" s="1323"/>
      <c r="IV234" s="497" t="e">
        <f t="shared" si="5889"/>
        <v>#N/A</v>
      </c>
      <c r="IW234" s="497" t="e">
        <f t="shared" si="5890"/>
        <v>#N/A</v>
      </c>
      <c r="IX234" s="498" t="e">
        <f t="shared" si="5891"/>
        <v>#N/A</v>
      </c>
      <c r="IY234" s="498">
        <f t="shared" si="5892"/>
        <v>0</v>
      </c>
      <c r="IZ234" s="498">
        <f t="shared" si="5893"/>
        <v>0</v>
      </c>
      <c r="JA234" s="498" t="e">
        <f t="shared" si="5894"/>
        <v>#N/A</v>
      </c>
      <c r="JB234" s="504">
        <f t="shared" si="5895"/>
        <v>0</v>
      </c>
      <c r="JC234" s="500">
        <f t="shared" si="5896"/>
        <v>0</v>
      </c>
      <c r="JF234" s="665"/>
      <c r="JG234" s="666"/>
      <c r="JH234" s="667"/>
      <c r="JI234" s="668"/>
      <c r="JJ234" s="669"/>
      <c r="JK234" s="720"/>
      <c r="JL234" s="1323"/>
      <c r="JM234" s="497" t="e">
        <f t="shared" si="5897"/>
        <v>#N/A</v>
      </c>
      <c r="JN234" s="497" t="e">
        <f t="shared" si="5898"/>
        <v>#N/A</v>
      </c>
      <c r="JO234" s="498" t="e">
        <f t="shared" si="5899"/>
        <v>#N/A</v>
      </c>
      <c r="JP234" s="498">
        <f t="shared" si="5900"/>
        <v>0</v>
      </c>
      <c r="JQ234" s="498">
        <f t="shared" si="5901"/>
        <v>0</v>
      </c>
      <c r="JR234" s="498" t="e">
        <f t="shared" si="5902"/>
        <v>#N/A</v>
      </c>
      <c r="JS234" s="504">
        <f t="shared" si="5903"/>
        <v>0</v>
      </c>
      <c r="JT234" s="500">
        <f t="shared" si="5904"/>
        <v>0</v>
      </c>
      <c r="JW234" s="665"/>
      <c r="JX234" s="666"/>
      <c r="JY234" s="667"/>
      <c r="JZ234" s="668"/>
      <c r="KA234" s="669"/>
      <c r="KB234" s="720"/>
      <c r="KC234" s="1323"/>
      <c r="KD234" s="497" t="e">
        <f t="shared" si="5905"/>
        <v>#N/A</v>
      </c>
      <c r="KE234" s="497" t="e">
        <f t="shared" si="5906"/>
        <v>#N/A</v>
      </c>
      <c r="KF234" s="498" t="e">
        <f t="shared" si="5907"/>
        <v>#N/A</v>
      </c>
      <c r="KG234" s="498">
        <f t="shared" si="5908"/>
        <v>0</v>
      </c>
      <c r="KH234" s="498">
        <f t="shared" si="5909"/>
        <v>0</v>
      </c>
      <c r="KI234" s="498" t="e">
        <f t="shared" si="5910"/>
        <v>#N/A</v>
      </c>
      <c r="KJ234" s="504">
        <f t="shared" si="5911"/>
        <v>0</v>
      </c>
      <c r="KK234" s="500">
        <f t="shared" si="5912"/>
        <v>0</v>
      </c>
      <c r="KN234" s="665"/>
      <c r="KO234" s="666"/>
      <c r="KP234" s="667"/>
      <c r="KQ234" s="668"/>
      <c r="KR234" s="669"/>
      <c r="KS234" s="720"/>
      <c r="KT234" s="1323"/>
      <c r="KU234" s="497" t="e">
        <f t="shared" si="5913"/>
        <v>#N/A</v>
      </c>
      <c r="KV234" s="497" t="e">
        <f t="shared" si="5914"/>
        <v>#N/A</v>
      </c>
      <c r="KW234" s="498" t="e">
        <f t="shared" si="5915"/>
        <v>#N/A</v>
      </c>
      <c r="KX234" s="498">
        <f t="shared" si="5916"/>
        <v>0</v>
      </c>
      <c r="KY234" s="498">
        <f t="shared" si="5917"/>
        <v>0</v>
      </c>
      <c r="KZ234" s="498" t="e">
        <f t="shared" si="5918"/>
        <v>#N/A</v>
      </c>
      <c r="LA234" s="504">
        <f t="shared" si="5919"/>
        <v>0</v>
      </c>
      <c r="LB234" s="500">
        <f t="shared" si="5920"/>
        <v>0</v>
      </c>
      <c r="LE234" s="665"/>
      <c r="LF234" s="666"/>
      <c r="LG234" s="667"/>
      <c r="LH234" s="668"/>
      <c r="LI234" s="669"/>
      <c r="LJ234" s="720"/>
      <c r="LK234" s="1323"/>
      <c r="LL234" s="497" t="e">
        <f t="shared" si="5921"/>
        <v>#N/A</v>
      </c>
      <c r="LM234" s="497" t="e">
        <f t="shared" si="5922"/>
        <v>#N/A</v>
      </c>
      <c r="LN234" s="498" t="e">
        <f t="shared" si="5923"/>
        <v>#N/A</v>
      </c>
      <c r="LO234" s="498">
        <f t="shared" si="5924"/>
        <v>0</v>
      </c>
      <c r="LP234" s="498">
        <f t="shared" si="5925"/>
        <v>0</v>
      </c>
      <c r="LQ234" s="498" t="e">
        <f t="shared" si="5926"/>
        <v>#N/A</v>
      </c>
      <c r="LR234" s="504">
        <f t="shared" si="5927"/>
        <v>0</v>
      </c>
      <c r="LS234" s="500">
        <f t="shared" si="5928"/>
        <v>0</v>
      </c>
      <c r="LV234" s="665"/>
      <c r="LW234" s="666"/>
      <c r="LX234" s="667"/>
      <c r="LY234" s="668"/>
      <c r="LZ234" s="669"/>
      <c r="MA234" s="720"/>
      <c r="MB234" s="1323"/>
      <c r="MC234" s="497" t="e">
        <f t="shared" si="5929"/>
        <v>#N/A</v>
      </c>
      <c r="MD234" s="497" t="e">
        <f t="shared" si="5930"/>
        <v>#N/A</v>
      </c>
      <c r="ME234" s="498" t="e">
        <f t="shared" si="5931"/>
        <v>#N/A</v>
      </c>
      <c r="MF234" s="498">
        <f t="shared" si="5932"/>
        <v>0</v>
      </c>
      <c r="MG234" s="498">
        <f t="shared" si="5933"/>
        <v>0</v>
      </c>
      <c r="MH234" s="498" t="e">
        <f t="shared" si="5934"/>
        <v>#N/A</v>
      </c>
      <c r="MI234" s="504">
        <f t="shared" si="5935"/>
        <v>0</v>
      </c>
      <c r="MJ234" s="500">
        <f t="shared" si="5936"/>
        <v>0</v>
      </c>
      <c r="MM234" s="665"/>
      <c r="MN234" s="666"/>
      <c r="MO234" s="667"/>
      <c r="MP234" s="668"/>
      <c r="MQ234" s="669"/>
      <c r="MR234" s="720"/>
      <c r="MS234" s="1323"/>
      <c r="MT234" s="497" t="e">
        <f t="shared" si="5937"/>
        <v>#N/A</v>
      </c>
      <c r="MU234" s="497" t="e">
        <f t="shared" si="5938"/>
        <v>#N/A</v>
      </c>
      <c r="MV234" s="498" t="e">
        <f t="shared" si="5939"/>
        <v>#N/A</v>
      </c>
      <c r="MW234" s="498">
        <f t="shared" si="5940"/>
        <v>0</v>
      </c>
      <c r="MX234" s="498">
        <f t="shared" si="5941"/>
        <v>0</v>
      </c>
      <c r="MY234" s="498" t="e">
        <f t="shared" si="5942"/>
        <v>#N/A</v>
      </c>
      <c r="MZ234" s="504">
        <f t="shared" si="5943"/>
        <v>0</v>
      </c>
      <c r="NA234" s="500">
        <f t="shared" si="5944"/>
        <v>0</v>
      </c>
      <c r="ND234" s="665"/>
      <c r="NE234" s="666"/>
      <c r="NF234" s="667"/>
      <c r="NG234" s="668"/>
      <c r="NH234" s="669"/>
      <c r="NI234" s="720"/>
      <c r="NJ234" s="1323"/>
      <c r="NK234" s="497" t="e">
        <f t="shared" si="5945"/>
        <v>#N/A</v>
      </c>
      <c r="NL234" s="497" t="e">
        <f t="shared" si="5946"/>
        <v>#N/A</v>
      </c>
      <c r="NM234" s="498" t="e">
        <f t="shared" si="5947"/>
        <v>#N/A</v>
      </c>
      <c r="NN234" s="498">
        <f t="shared" si="5948"/>
        <v>0</v>
      </c>
      <c r="NO234" s="498">
        <f t="shared" si="5949"/>
        <v>0</v>
      </c>
      <c r="NP234" s="498" t="e">
        <f t="shared" si="5950"/>
        <v>#N/A</v>
      </c>
      <c r="NQ234" s="504">
        <f t="shared" si="5951"/>
        <v>0</v>
      </c>
      <c r="NR234" s="500">
        <f t="shared" si="5952"/>
        <v>0</v>
      </c>
      <c r="NU234" s="665"/>
      <c r="NV234" s="666"/>
      <c r="NW234" s="667"/>
      <c r="NX234" s="668"/>
      <c r="NY234" s="669"/>
      <c r="NZ234" s="720"/>
      <c r="OA234" s="1323"/>
      <c r="OB234" s="497" t="e">
        <f t="shared" si="5953"/>
        <v>#N/A</v>
      </c>
      <c r="OC234" s="497" t="e">
        <f t="shared" si="5954"/>
        <v>#N/A</v>
      </c>
      <c r="OD234" s="498" t="e">
        <f t="shared" si="5955"/>
        <v>#N/A</v>
      </c>
      <c r="OE234" s="498">
        <f t="shared" si="5956"/>
        <v>0</v>
      </c>
      <c r="OF234" s="498">
        <f t="shared" si="5957"/>
        <v>0</v>
      </c>
      <c r="OG234" s="498" t="e">
        <f t="shared" si="5958"/>
        <v>#N/A</v>
      </c>
      <c r="OH234" s="504">
        <f t="shared" si="5959"/>
        <v>0</v>
      </c>
      <c r="OI234" s="500">
        <f t="shared" si="5960"/>
        <v>0</v>
      </c>
      <c r="OL234" s="665"/>
      <c r="OM234" s="666"/>
      <c r="ON234" s="667"/>
      <c r="OO234" s="668"/>
      <c r="OP234" s="669"/>
      <c r="OQ234" s="720"/>
      <c r="OR234" s="1323"/>
      <c r="OS234" s="497" t="e">
        <f t="shared" si="5961"/>
        <v>#N/A</v>
      </c>
      <c r="OT234" s="497" t="e">
        <f t="shared" si="5962"/>
        <v>#N/A</v>
      </c>
      <c r="OU234" s="498" t="e">
        <f t="shared" si="5963"/>
        <v>#N/A</v>
      </c>
      <c r="OV234" s="498">
        <f t="shared" si="5964"/>
        <v>0</v>
      </c>
      <c r="OW234" s="498">
        <f t="shared" si="5965"/>
        <v>0</v>
      </c>
      <c r="OX234" s="498" t="e">
        <f t="shared" si="5966"/>
        <v>#N/A</v>
      </c>
      <c r="OY234" s="504">
        <f t="shared" si="5967"/>
        <v>0</v>
      </c>
      <c r="OZ234" s="500">
        <f t="shared" si="5968"/>
        <v>0</v>
      </c>
      <c r="PC234" s="665"/>
      <c r="PD234" s="666"/>
      <c r="PE234" s="667"/>
      <c r="PF234" s="668"/>
      <c r="PG234" s="669"/>
      <c r="PH234" s="720"/>
      <c r="PI234" s="1323"/>
      <c r="PJ234" s="497" t="e">
        <f t="shared" si="5969"/>
        <v>#N/A</v>
      </c>
      <c r="PK234" s="497" t="e">
        <f t="shared" si="5970"/>
        <v>#N/A</v>
      </c>
      <c r="PL234" s="498" t="e">
        <f t="shared" si="5971"/>
        <v>#N/A</v>
      </c>
      <c r="PM234" s="498">
        <f t="shared" si="5972"/>
        <v>0</v>
      </c>
      <c r="PN234" s="498">
        <f t="shared" si="5973"/>
        <v>0</v>
      </c>
      <c r="PO234" s="498" t="e">
        <f t="shared" si="5974"/>
        <v>#N/A</v>
      </c>
      <c r="PP234" s="504">
        <f t="shared" si="5975"/>
        <v>0</v>
      </c>
      <c r="PQ234" s="500">
        <f t="shared" si="5976"/>
        <v>0</v>
      </c>
      <c r="PT234" s="665"/>
      <c r="PU234" s="666"/>
      <c r="PV234" s="667"/>
      <c r="PW234" s="668"/>
      <c r="PX234" s="669"/>
      <c r="PY234" s="720"/>
      <c r="PZ234" s="1323"/>
      <c r="QA234" s="497" t="e">
        <f t="shared" si="5977"/>
        <v>#N/A</v>
      </c>
      <c r="QB234" s="497" t="e">
        <f t="shared" si="5978"/>
        <v>#N/A</v>
      </c>
      <c r="QC234" s="498" t="e">
        <f t="shared" si="5979"/>
        <v>#N/A</v>
      </c>
      <c r="QD234" s="498">
        <f t="shared" si="5980"/>
        <v>0</v>
      </c>
      <c r="QE234" s="498">
        <f t="shared" si="5981"/>
        <v>0</v>
      </c>
      <c r="QF234" s="498" t="e">
        <f t="shared" si="5982"/>
        <v>#N/A</v>
      </c>
      <c r="QG234" s="504">
        <f t="shared" si="5983"/>
        <v>0</v>
      </c>
      <c r="QH234" s="500">
        <f t="shared" si="5984"/>
        <v>0</v>
      </c>
      <c r="QK234" s="665"/>
      <c r="QL234" s="666"/>
      <c r="QM234" s="667"/>
      <c r="QN234" s="668"/>
      <c r="QO234" s="669"/>
      <c r="QP234" s="720"/>
      <c r="QQ234" s="1323"/>
      <c r="QR234" s="497" t="e">
        <f t="shared" si="5985"/>
        <v>#N/A</v>
      </c>
      <c r="QS234" s="497" t="e">
        <f t="shared" si="5986"/>
        <v>#N/A</v>
      </c>
      <c r="QT234" s="498" t="e">
        <f t="shared" si="5987"/>
        <v>#N/A</v>
      </c>
      <c r="QU234" s="498">
        <f t="shared" si="5988"/>
        <v>0</v>
      </c>
      <c r="QV234" s="498">
        <f t="shared" si="5989"/>
        <v>0</v>
      </c>
      <c r="QW234" s="498" t="e">
        <f t="shared" si="5990"/>
        <v>#N/A</v>
      </c>
      <c r="QX234" s="504">
        <f t="shared" si="5991"/>
        <v>0</v>
      </c>
      <c r="QY234" s="500">
        <f t="shared" si="5992"/>
        <v>0</v>
      </c>
      <c r="RB234" s="381"/>
      <c r="RC234" s="382"/>
      <c r="RD234" s="383"/>
      <c r="RE234" s="384"/>
      <c r="RF234" s="385"/>
      <c r="RG234" s="386"/>
      <c r="RH234" s="386"/>
      <c r="RI234" s="497"/>
      <c r="RJ234" s="497"/>
      <c r="RK234" s="501"/>
      <c r="RL234" s="501"/>
      <c r="RM234" s="501"/>
      <c r="RN234" s="501"/>
      <c r="RO234" s="502"/>
      <c r="RP234" s="503"/>
      <c r="RS234" s="381"/>
      <c r="RT234" s="382"/>
      <c r="RU234" s="383"/>
      <c r="RV234" s="384"/>
      <c r="RW234" s="385"/>
      <c r="RX234" s="386"/>
      <c r="RY234" s="386"/>
      <c r="RZ234" s="497"/>
      <c r="SA234" s="497"/>
      <c r="SB234" s="501"/>
      <c r="SC234" s="501"/>
      <c r="SD234" s="501"/>
      <c r="SE234" s="501"/>
      <c r="SF234" s="502"/>
      <c r="SG234" s="503"/>
      <c r="SJ234" s="381"/>
      <c r="SK234" s="382"/>
      <c r="SL234" s="383"/>
      <c r="SM234" s="384"/>
      <c r="SN234" s="385"/>
      <c r="SO234" s="386"/>
      <c r="SP234" s="386"/>
      <c r="SQ234" s="497"/>
      <c r="SR234" s="497"/>
      <c r="SS234" s="501"/>
      <c r="ST234" s="501"/>
      <c r="SU234" s="501"/>
      <c r="SV234" s="501"/>
      <c r="SW234" s="502"/>
      <c r="SX234" s="503"/>
    </row>
    <row r="235" spans="2:518" ht="36.75" hidden="1" customHeight="1" thickTop="1" thickBot="1">
      <c r="B235" s="564"/>
      <c r="C235" s="565"/>
      <c r="D235" s="566"/>
      <c r="E235" s="567"/>
      <c r="F235" s="568"/>
      <c r="G235" s="569"/>
      <c r="H235" s="594"/>
      <c r="K235" s="564"/>
      <c r="L235" s="765"/>
      <c r="M235" s="566"/>
      <c r="N235" s="567"/>
      <c r="O235" s="770"/>
      <c r="P235" s="569"/>
      <c r="Q235" s="728">
        <f>SUM(P236)</f>
        <v>0</v>
      </c>
      <c r="R235" s="497"/>
      <c r="S235" s="497"/>
      <c r="T235" s="501"/>
      <c r="U235" s="501"/>
      <c r="V235" s="501"/>
      <c r="W235" s="501"/>
      <c r="X235" s="502"/>
      <c r="Y235" s="503"/>
      <c r="Z235" s="486"/>
      <c r="AA235" s="486"/>
      <c r="AB235" s="564"/>
      <c r="AC235" s="765"/>
      <c r="AD235" s="566"/>
      <c r="AE235" s="567"/>
      <c r="AF235" s="770"/>
      <c r="AG235" s="569"/>
      <c r="AH235" s="728">
        <f>SUM(AG236)</f>
        <v>0</v>
      </c>
      <c r="AI235" s="497"/>
      <c r="AJ235" s="497"/>
      <c r="AK235" s="501"/>
      <c r="AL235" s="501"/>
      <c r="AM235" s="501"/>
      <c r="AN235" s="501"/>
      <c r="AO235" s="502"/>
      <c r="AP235" s="503"/>
      <c r="AQ235" s="486"/>
      <c r="AR235" s="486"/>
      <c r="AS235" s="564"/>
      <c r="AT235" s="765"/>
      <c r="AU235" s="566"/>
      <c r="AV235" s="567"/>
      <c r="AW235" s="770"/>
      <c r="AX235" s="569"/>
      <c r="AY235" s="728">
        <f>SUM(AX236)</f>
        <v>0</v>
      </c>
      <c r="AZ235" s="497"/>
      <c r="BA235" s="497"/>
      <c r="BB235" s="501"/>
      <c r="BC235" s="501"/>
      <c r="BD235" s="501"/>
      <c r="BE235" s="501"/>
      <c r="BF235" s="502"/>
      <c r="BG235" s="503"/>
      <c r="BJ235" s="564"/>
      <c r="BK235" s="765"/>
      <c r="BL235" s="566"/>
      <c r="BM235" s="567"/>
      <c r="BN235" s="770"/>
      <c r="BO235" s="569"/>
      <c r="BP235" s="728">
        <f>SUM(BO236)</f>
        <v>0</v>
      </c>
      <c r="BQ235" s="497"/>
      <c r="BR235" s="497"/>
      <c r="BS235" s="501"/>
      <c r="BT235" s="501"/>
      <c r="BU235" s="501"/>
      <c r="BV235" s="501"/>
      <c r="BW235" s="502"/>
      <c r="BX235" s="503"/>
      <c r="CA235" s="564"/>
      <c r="CB235" s="765"/>
      <c r="CC235" s="566"/>
      <c r="CD235" s="567"/>
      <c r="CE235" s="770"/>
      <c r="CF235" s="569"/>
      <c r="CG235" s="728">
        <f>SUM(CF236)</f>
        <v>0</v>
      </c>
      <c r="CH235" s="497"/>
      <c r="CI235" s="497"/>
      <c r="CJ235" s="501"/>
      <c r="CK235" s="501"/>
      <c r="CL235" s="501"/>
      <c r="CM235" s="501"/>
      <c r="CN235" s="502"/>
      <c r="CO235" s="503"/>
      <c r="CR235" s="564"/>
      <c r="CS235" s="765"/>
      <c r="CT235" s="566"/>
      <c r="CU235" s="567"/>
      <c r="CV235" s="770"/>
      <c r="CW235" s="569"/>
      <c r="CX235" s="728">
        <f>SUM(CW236)</f>
        <v>0</v>
      </c>
      <c r="CY235" s="497"/>
      <c r="CZ235" s="497"/>
      <c r="DA235" s="501"/>
      <c r="DB235" s="501"/>
      <c r="DC235" s="501"/>
      <c r="DD235" s="501"/>
      <c r="DE235" s="502"/>
      <c r="DF235" s="503"/>
      <c r="DI235" s="564"/>
      <c r="DJ235" s="765"/>
      <c r="DK235" s="566"/>
      <c r="DL235" s="567"/>
      <c r="DM235" s="770"/>
      <c r="DN235" s="569"/>
      <c r="DO235" s="728">
        <f>SUM(DN236)</f>
        <v>0</v>
      </c>
      <c r="DP235" s="497"/>
      <c r="DQ235" s="497"/>
      <c r="DR235" s="501"/>
      <c r="DS235" s="501"/>
      <c r="DT235" s="501"/>
      <c r="DU235" s="501"/>
      <c r="DV235" s="502"/>
      <c r="DW235" s="503"/>
      <c r="DZ235" s="564"/>
      <c r="EA235" s="765"/>
      <c r="EB235" s="566"/>
      <c r="EC235" s="567"/>
      <c r="ED235" s="770"/>
      <c r="EE235" s="569"/>
      <c r="EF235" s="728">
        <f>SUM(EE236)</f>
        <v>0</v>
      </c>
      <c r="EG235" s="497"/>
      <c r="EH235" s="497"/>
      <c r="EI235" s="501"/>
      <c r="EJ235" s="501"/>
      <c r="EK235" s="501"/>
      <c r="EL235" s="501"/>
      <c r="EM235" s="502"/>
      <c r="EN235" s="503"/>
      <c r="EQ235" s="652"/>
      <c r="ER235" s="653"/>
      <c r="ES235" s="654"/>
      <c r="ET235" s="655"/>
      <c r="EU235" s="656"/>
      <c r="EV235" s="709"/>
      <c r="EW235" s="728">
        <f>SUM(EV236)</f>
        <v>0</v>
      </c>
      <c r="EX235" s="497"/>
      <c r="EY235" s="497"/>
      <c r="EZ235" s="501"/>
      <c r="FA235" s="501"/>
      <c r="FB235" s="501"/>
      <c r="FC235" s="501"/>
      <c r="FD235" s="502"/>
      <c r="FE235" s="503"/>
      <c r="FH235" s="652"/>
      <c r="FI235" s="653"/>
      <c r="FJ235" s="654"/>
      <c r="FK235" s="655"/>
      <c r="FL235" s="656"/>
      <c r="FM235" s="709"/>
      <c r="FN235" s="728">
        <f>SUM(FM236)</f>
        <v>0</v>
      </c>
      <c r="FO235" s="497"/>
      <c r="FP235" s="497"/>
      <c r="FQ235" s="501"/>
      <c r="FR235" s="501"/>
      <c r="FS235" s="501"/>
      <c r="FT235" s="501"/>
      <c r="FU235" s="502"/>
      <c r="FV235" s="503"/>
      <c r="FY235" s="652"/>
      <c r="FZ235" s="653"/>
      <c r="GA235" s="654"/>
      <c r="GB235" s="655"/>
      <c r="GC235" s="656"/>
      <c r="GD235" s="709"/>
      <c r="GE235" s="728">
        <f>SUM(GD236)</f>
        <v>0</v>
      </c>
      <c r="GF235" s="497"/>
      <c r="GG235" s="497"/>
      <c r="GH235" s="501"/>
      <c r="GI235" s="501"/>
      <c r="GJ235" s="501"/>
      <c r="GK235" s="501"/>
      <c r="GL235" s="502"/>
      <c r="GM235" s="503"/>
      <c r="GP235" s="652"/>
      <c r="GQ235" s="653"/>
      <c r="GR235" s="654"/>
      <c r="GS235" s="655"/>
      <c r="GT235" s="656"/>
      <c r="GU235" s="709"/>
      <c r="GV235" s="728">
        <f>SUM(GU236)</f>
        <v>0</v>
      </c>
      <c r="GW235" s="497"/>
      <c r="GX235" s="497"/>
      <c r="GY235" s="501"/>
      <c r="GZ235" s="501"/>
      <c r="HA235" s="501"/>
      <c r="HB235" s="501"/>
      <c r="HC235" s="502"/>
      <c r="HD235" s="503"/>
      <c r="HG235" s="652"/>
      <c r="HH235" s="653"/>
      <c r="HI235" s="654"/>
      <c r="HJ235" s="655"/>
      <c r="HK235" s="656"/>
      <c r="HL235" s="709"/>
      <c r="HM235" s="728">
        <f>SUM(HL236)</f>
        <v>0</v>
      </c>
      <c r="HN235" s="497"/>
      <c r="HO235" s="497"/>
      <c r="HP235" s="501"/>
      <c r="HQ235" s="501"/>
      <c r="HR235" s="501"/>
      <c r="HS235" s="501"/>
      <c r="HT235" s="502"/>
      <c r="HU235" s="503"/>
      <c r="HX235" s="652"/>
      <c r="HY235" s="653"/>
      <c r="HZ235" s="654"/>
      <c r="IA235" s="655"/>
      <c r="IB235" s="656"/>
      <c r="IC235" s="709"/>
      <c r="ID235" s="728">
        <f>SUM(IC236)</f>
        <v>0</v>
      </c>
      <c r="IE235" s="497"/>
      <c r="IF235" s="497"/>
      <c r="IG235" s="501"/>
      <c r="IH235" s="501"/>
      <c r="II235" s="501"/>
      <c r="IJ235" s="501"/>
      <c r="IK235" s="502"/>
      <c r="IL235" s="503"/>
      <c r="IO235" s="652"/>
      <c r="IP235" s="653"/>
      <c r="IQ235" s="654"/>
      <c r="IR235" s="655"/>
      <c r="IS235" s="656"/>
      <c r="IT235" s="709"/>
      <c r="IU235" s="728">
        <f>SUM(IT236)</f>
        <v>0</v>
      </c>
      <c r="IV235" s="497"/>
      <c r="IW235" s="497"/>
      <c r="IX235" s="501"/>
      <c r="IY235" s="501"/>
      <c r="IZ235" s="501"/>
      <c r="JA235" s="501"/>
      <c r="JB235" s="502"/>
      <c r="JC235" s="503"/>
      <c r="JF235" s="652"/>
      <c r="JG235" s="653"/>
      <c r="JH235" s="654"/>
      <c r="JI235" s="655"/>
      <c r="JJ235" s="656"/>
      <c r="JK235" s="709"/>
      <c r="JL235" s="728">
        <f>SUM(JK236)</f>
        <v>0</v>
      </c>
      <c r="JM235" s="497"/>
      <c r="JN235" s="497"/>
      <c r="JO235" s="501"/>
      <c r="JP235" s="501"/>
      <c r="JQ235" s="501"/>
      <c r="JR235" s="501"/>
      <c r="JS235" s="502"/>
      <c r="JT235" s="503"/>
      <c r="JW235" s="652"/>
      <c r="JX235" s="653"/>
      <c r="JY235" s="654"/>
      <c r="JZ235" s="655"/>
      <c r="KA235" s="656"/>
      <c r="KB235" s="709"/>
      <c r="KC235" s="728">
        <f>SUM(KB236)</f>
        <v>0</v>
      </c>
      <c r="KD235" s="497"/>
      <c r="KE235" s="497"/>
      <c r="KF235" s="501"/>
      <c r="KG235" s="501"/>
      <c r="KH235" s="501"/>
      <c r="KI235" s="501"/>
      <c r="KJ235" s="502"/>
      <c r="KK235" s="503"/>
      <c r="KN235" s="652"/>
      <c r="KO235" s="653"/>
      <c r="KP235" s="654"/>
      <c r="KQ235" s="655"/>
      <c r="KR235" s="656"/>
      <c r="KS235" s="709"/>
      <c r="KT235" s="728">
        <f>SUM(KS236)</f>
        <v>0</v>
      </c>
      <c r="KU235" s="497"/>
      <c r="KV235" s="497"/>
      <c r="KW235" s="501"/>
      <c r="KX235" s="501"/>
      <c r="KY235" s="501"/>
      <c r="KZ235" s="501"/>
      <c r="LA235" s="502"/>
      <c r="LB235" s="503"/>
      <c r="LE235" s="652"/>
      <c r="LF235" s="653"/>
      <c r="LG235" s="654"/>
      <c r="LH235" s="655"/>
      <c r="LI235" s="656"/>
      <c r="LJ235" s="709"/>
      <c r="LK235" s="728">
        <f>SUM(LJ236)</f>
        <v>0</v>
      </c>
      <c r="LL235" s="497"/>
      <c r="LM235" s="497"/>
      <c r="LN235" s="501"/>
      <c r="LO235" s="501"/>
      <c r="LP235" s="501"/>
      <c r="LQ235" s="501"/>
      <c r="LR235" s="502"/>
      <c r="LS235" s="503"/>
      <c r="LV235" s="652"/>
      <c r="LW235" s="653"/>
      <c r="LX235" s="654"/>
      <c r="LY235" s="655"/>
      <c r="LZ235" s="656"/>
      <c r="MA235" s="709"/>
      <c r="MB235" s="728">
        <f>SUM(MA236)</f>
        <v>0</v>
      </c>
      <c r="MC235" s="497"/>
      <c r="MD235" s="497"/>
      <c r="ME235" s="501"/>
      <c r="MF235" s="501"/>
      <c r="MG235" s="501"/>
      <c r="MH235" s="501"/>
      <c r="MI235" s="502"/>
      <c r="MJ235" s="503"/>
      <c r="MM235" s="652"/>
      <c r="MN235" s="653"/>
      <c r="MO235" s="654"/>
      <c r="MP235" s="655"/>
      <c r="MQ235" s="656"/>
      <c r="MR235" s="709"/>
      <c r="MS235" s="728">
        <f>SUM(MR236)</f>
        <v>0</v>
      </c>
      <c r="MT235" s="497"/>
      <c r="MU235" s="497"/>
      <c r="MV235" s="501"/>
      <c r="MW235" s="501"/>
      <c r="MX235" s="501"/>
      <c r="MY235" s="501"/>
      <c r="MZ235" s="502"/>
      <c r="NA235" s="503"/>
      <c r="ND235" s="652"/>
      <c r="NE235" s="653"/>
      <c r="NF235" s="654"/>
      <c r="NG235" s="655"/>
      <c r="NH235" s="656"/>
      <c r="NI235" s="709"/>
      <c r="NJ235" s="728">
        <f>SUM(NI236)</f>
        <v>0</v>
      </c>
      <c r="NK235" s="497"/>
      <c r="NL235" s="497"/>
      <c r="NM235" s="501"/>
      <c r="NN235" s="501"/>
      <c r="NO235" s="501"/>
      <c r="NP235" s="501"/>
      <c r="NQ235" s="502"/>
      <c r="NR235" s="503"/>
      <c r="NU235" s="652"/>
      <c r="NV235" s="653"/>
      <c r="NW235" s="654"/>
      <c r="NX235" s="655"/>
      <c r="NY235" s="656"/>
      <c r="NZ235" s="709"/>
      <c r="OA235" s="728">
        <f>SUM(NZ236)</f>
        <v>0</v>
      </c>
      <c r="OB235" s="497"/>
      <c r="OC235" s="497"/>
      <c r="OD235" s="501"/>
      <c r="OE235" s="501"/>
      <c r="OF235" s="501"/>
      <c r="OG235" s="501"/>
      <c r="OH235" s="502"/>
      <c r="OI235" s="503"/>
      <c r="OL235" s="652"/>
      <c r="OM235" s="653"/>
      <c r="ON235" s="654"/>
      <c r="OO235" s="655"/>
      <c r="OP235" s="656"/>
      <c r="OQ235" s="709"/>
      <c r="OR235" s="728">
        <f>SUM(OQ236)</f>
        <v>0</v>
      </c>
      <c r="OS235" s="497"/>
      <c r="OT235" s="497"/>
      <c r="OU235" s="501"/>
      <c r="OV235" s="501"/>
      <c r="OW235" s="501"/>
      <c r="OX235" s="501"/>
      <c r="OY235" s="502"/>
      <c r="OZ235" s="503"/>
      <c r="PC235" s="652"/>
      <c r="PD235" s="653"/>
      <c r="PE235" s="654"/>
      <c r="PF235" s="655"/>
      <c r="PG235" s="656"/>
      <c r="PH235" s="709"/>
      <c r="PI235" s="728">
        <f>SUM(PH236)</f>
        <v>0</v>
      </c>
      <c r="PJ235" s="497"/>
      <c r="PK235" s="497"/>
      <c r="PL235" s="501"/>
      <c r="PM235" s="501"/>
      <c r="PN235" s="501"/>
      <c r="PO235" s="501"/>
      <c r="PP235" s="502"/>
      <c r="PQ235" s="503"/>
      <c r="PT235" s="652"/>
      <c r="PU235" s="653"/>
      <c r="PV235" s="654"/>
      <c r="PW235" s="655"/>
      <c r="PX235" s="656"/>
      <c r="PY235" s="709"/>
      <c r="PZ235" s="728">
        <f>SUM(PY236)</f>
        <v>0</v>
      </c>
      <c r="QA235" s="497"/>
      <c r="QB235" s="497"/>
      <c r="QC235" s="501"/>
      <c r="QD235" s="501"/>
      <c r="QE235" s="501"/>
      <c r="QF235" s="501"/>
      <c r="QG235" s="502"/>
      <c r="QH235" s="503"/>
      <c r="QK235" s="652"/>
      <c r="QL235" s="653"/>
      <c r="QM235" s="654"/>
      <c r="QN235" s="655"/>
      <c r="QO235" s="656"/>
      <c r="QP235" s="709"/>
      <c r="QQ235" s="728">
        <f>SUM(QP236)</f>
        <v>0</v>
      </c>
      <c r="QR235" s="497"/>
      <c r="QS235" s="497"/>
      <c r="QT235" s="501"/>
      <c r="QU235" s="501"/>
      <c r="QV235" s="501"/>
      <c r="QW235" s="501"/>
      <c r="QX235" s="502"/>
      <c r="QY235" s="503"/>
      <c r="RB235" s="381"/>
      <c r="RC235" s="382"/>
      <c r="RD235" s="383"/>
      <c r="RE235" s="384"/>
      <c r="RF235" s="385"/>
      <c r="RG235" s="386"/>
      <c r="RH235" s="386"/>
      <c r="RI235" s="497"/>
      <c r="RJ235" s="497"/>
      <c r="RK235" s="501"/>
      <c r="RL235" s="501"/>
      <c r="RM235" s="501"/>
      <c r="RN235" s="501"/>
      <c r="RO235" s="502"/>
      <c r="RP235" s="503"/>
      <c r="RS235" s="381"/>
      <c r="RT235" s="382"/>
      <c r="RU235" s="383"/>
      <c r="RV235" s="384"/>
      <c r="RW235" s="385"/>
      <c r="RX235" s="386"/>
      <c r="RY235" s="386"/>
      <c r="RZ235" s="497"/>
      <c r="SA235" s="497"/>
      <c r="SB235" s="501"/>
      <c r="SC235" s="501"/>
      <c r="SD235" s="501"/>
      <c r="SE235" s="501"/>
      <c r="SF235" s="502"/>
      <c r="SG235" s="503"/>
      <c r="SJ235" s="381"/>
      <c r="SK235" s="382"/>
      <c r="SL235" s="383"/>
      <c r="SM235" s="384"/>
      <c r="SN235" s="385"/>
      <c r="SO235" s="386"/>
      <c r="SP235" s="386"/>
      <c r="SQ235" s="497"/>
      <c r="SR235" s="497"/>
      <c r="SS235" s="501"/>
      <c r="ST235" s="501"/>
      <c r="SU235" s="501"/>
      <c r="SV235" s="501"/>
      <c r="SW235" s="502"/>
      <c r="SX235" s="503"/>
    </row>
    <row r="236" spans="2:518" ht="35.25" hidden="1" customHeight="1" thickTop="1" thickBot="1">
      <c r="B236" s="577"/>
      <c r="C236" s="578"/>
      <c r="D236" s="579"/>
      <c r="E236" s="580"/>
      <c r="F236" s="581"/>
      <c r="G236" s="585"/>
      <c r="H236" s="595"/>
      <c r="K236" s="577"/>
      <c r="L236" s="767"/>
      <c r="M236" s="579"/>
      <c r="N236" s="580"/>
      <c r="O236" s="768"/>
      <c r="P236" s="585"/>
      <c r="Q236" s="729">
        <f>Q235/$P$545</f>
        <v>0</v>
      </c>
      <c r="R236" s="497"/>
      <c r="S236" s="497"/>
      <c r="T236" s="498"/>
      <c r="U236" s="498"/>
      <c r="V236" s="498"/>
      <c r="W236" s="498"/>
      <c r="X236" s="504"/>
      <c r="Y236" s="500"/>
      <c r="Z236" s="486"/>
      <c r="AA236" s="486"/>
      <c r="AB236" s="577"/>
      <c r="AC236" s="767"/>
      <c r="AD236" s="579"/>
      <c r="AE236" s="580"/>
      <c r="AF236" s="768"/>
      <c r="AG236" s="585"/>
      <c r="AH236" s="789">
        <f>AH235/$P$545</f>
        <v>0</v>
      </c>
      <c r="AI236" s="497"/>
      <c r="AJ236" s="497"/>
      <c r="AK236" s="498"/>
      <c r="AL236" s="498"/>
      <c r="AM236" s="498"/>
      <c r="AN236" s="498"/>
      <c r="AO236" s="504"/>
      <c r="AP236" s="500"/>
      <c r="AQ236" s="486"/>
      <c r="AR236" s="486"/>
      <c r="AS236" s="577"/>
      <c r="AT236" s="767"/>
      <c r="AU236" s="579"/>
      <c r="AV236" s="580"/>
      <c r="AW236" s="768"/>
      <c r="AX236" s="585"/>
      <c r="AY236" s="789">
        <f>AY235/$P$545</f>
        <v>0</v>
      </c>
      <c r="AZ236" s="497"/>
      <c r="BA236" s="497"/>
      <c r="BB236" s="498"/>
      <c r="BC236" s="498"/>
      <c r="BD236" s="498"/>
      <c r="BE236" s="498"/>
      <c r="BF236" s="504"/>
      <c r="BG236" s="500"/>
      <c r="BJ236" s="577"/>
      <c r="BK236" s="767"/>
      <c r="BL236" s="579"/>
      <c r="BM236" s="580"/>
      <c r="BN236" s="768"/>
      <c r="BO236" s="585"/>
      <c r="BP236" s="789">
        <f>BP235/$P$545</f>
        <v>0</v>
      </c>
      <c r="BQ236" s="497"/>
      <c r="BR236" s="497"/>
      <c r="BS236" s="498"/>
      <c r="BT236" s="498"/>
      <c r="BU236" s="498"/>
      <c r="BV236" s="498"/>
      <c r="BW236" s="504"/>
      <c r="BX236" s="500"/>
      <c r="CA236" s="577"/>
      <c r="CB236" s="767"/>
      <c r="CC236" s="579"/>
      <c r="CD236" s="580"/>
      <c r="CE236" s="768"/>
      <c r="CF236" s="585"/>
      <c r="CG236" s="789">
        <f>CG235/$P$545</f>
        <v>0</v>
      </c>
      <c r="CH236" s="497"/>
      <c r="CI236" s="497"/>
      <c r="CJ236" s="498"/>
      <c r="CK236" s="498"/>
      <c r="CL236" s="498"/>
      <c r="CM236" s="498"/>
      <c r="CN236" s="504"/>
      <c r="CO236" s="500"/>
      <c r="CR236" s="577"/>
      <c r="CS236" s="767"/>
      <c r="CT236" s="579"/>
      <c r="CU236" s="580"/>
      <c r="CV236" s="768"/>
      <c r="CW236" s="585"/>
      <c r="CX236" s="789">
        <f>CX235/$P$545</f>
        <v>0</v>
      </c>
      <c r="CY236" s="497"/>
      <c r="CZ236" s="497"/>
      <c r="DA236" s="498"/>
      <c r="DB236" s="498"/>
      <c r="DC236" s="498"/>
      <c r="DD236" s="498"/>
      <c r="DE236" s="504"/>
      <c r="DF236" s="500"/>
      <c r="DI236" s="577"/>
      <c r="DJ236" s="767"/>
      <c r="DK236" s="579"/>
      <c r="DL236" s="580"/>
      <c r="DM236" s="768"/>
      <c r="DN236" s="585"/>
      <c r="DO236" s="789">
        <f>DO235/$P$545</f>
        <v>0</v>
      </c>
      <c r="DP236" s="497"/>
      <c r="DQ236" s="497"/>
      <c r="DR236" s="498"/>
      <c r="DS236" s="498"/>
      <c r="DT236" s="498"/>
      <c r="DU236" s="498"/>
      <c r="DV236" s="504"/>
      <c r="DW236" s="500"/>
      <c r="DZ236" s="577"/>
      <c r="EA236" s="767"/>
      <c r="EB236" s="579"/>
      <c r="EC236" s="580"/>
      <c r="ED236" s="768"/>
      <c r="EE236" s="585"/>
      <c r="EF236" s="789">
        <f>EF235/$P$545</f>
        <v>0</v>
      </c>
      <c r="EG236" s="497"/>
      <c r="EH236" s="497"/>
      <c r="EI236" s="498"/>
      <c r="EJ236" s="498"/>
      <c r="EK236" s="498"/>
      <c r="EL236" s="498"/>
      <c r="EM236" s="504"/>
      <c r="EN236" s="500"/>
      <c r="EQ236" s="665"/>
      <c r="ER236" s="666"/>
      <c r="ES236" s="667"/>
      <c r="ET236" s="668"/>
      <c r="EU236" s="669"/>
      <c r="EV236" s="720"/>
      <c r="EW236" s="729">
        <f>EW235/$P$545</f>
        <v>0</v>
      </c>
      <c r="EX236" s="497" t="e">
        <f t="shared" ref="EX236" si="5993">IF(EXACT(VLOOKUP(EQ236,OFERTA_0,2,FALSE),ER236),1,0)</f>
        <v>#N/A</v>
      </c>
      <c r="EY236" s="497" t="e">
        <f t="shared" ref="EY236" si="5994">IF(EXACT(VLOOKUP(EQ236,OFERTA_0,3,FALSE),ES236),1,0)</f>
        <v>#N/A</v>
      </c>
      <c r="EZ236" s="498" t="e">
        <f t="shared" ref="EZ236" si="5995">IF(EXACT(VLOOKUP(EQ236,OFERTA_0,4,FALSE),ET236),1,0)</f>
        <v>#N/A</v>
      </c>
      <c r="FA236" s="498">
        <f t="shared" ref="FA236" si="5996">IF(EU236=0,0,1)</f>
        <v>0</v>
      </c>
      <c r="FB236" s="498">
        <f t="shared" ref="FB236" si="5997">IF(EV236=0,0,1)</f>
        <v>0</v>
      </c>
      <c r="FC236" s="498" t="e">
        <f t="shared" ref="FC236" si="5998">PRODUCT(EX236:FB236)</f>
        <v>#N/A</v>
      </c>
      <c r="FD236" s="504">
        <f t="shared" ref="FD236" si="5999">ROUND(EV236,0)</f>
        <v>0</v>
      </c>
      <c r="FE236" s="500">
        <f t="shared" ref="FE236" si="6000">EV236-FD236</f>
        <v>0</v>
      </c>
      <c r="FH236" s="665"/>
      <c r="FI236" s="666"/>
      <c r="FJ236" s="667"/>
      <c r="FK236" s="668"/>
      <c r="FL236" s="669"/>
      <c r="FM236" s="720"/>
      <c r="FN236" s="729">
        <f>FN235/$P$545</f>
        <v>0</v>
      </c>
      <c r="FO236" s="497" t="e">
        <f t="shared" ref="FO236" si="6001">IF(EXACT(VLOOKUP(FH236,OFERTA_0,2,FALSE),FI236),1,0)</f>
        <v>#N/A</v>
      </c>
      <c r="FP236" s="497" t="e">
        <f t="shared" ref="FP236" si="6002">IF(EXACT(VLOOKUP(FH236,OFERTA_0,3,FALSE),FJ236),1,0)</f>
        <v>#N/A</v>
      </c>
      <c r="FQ236" s="498" t="e">
        <f t="shared" ref="FQ236" si="6003">IF(EXACT(VLOOKUP(FH236,OFERTA_0,4,FALSE),FK236),1,0)</f>
        <v>#N/A</v>
      </c>
      <c r="FR236" s="498">
        <f t="shared" ref="FR236" si="6004">IF(FL236=0,0,1)</f>
        <v>0</v>
      </c>
      <c r="FS236" s="498">
        <f t="shared" ref="FS236" si="6005">IF(FM236=0,0,1)</f>
        <v>0</v>
      </c>
      <c r="FT236" s="498" t="e">
        <f t="shared" ref="FT236" si="6006">PRODUCT(FO236:FS236)</f>
        <v>#N/A</v>
      </c>
      <c r="FU236" s="504">
        <f t="shared" ref="FU236" si="6007">ROUND(FM236,0)</f>
        <v>0</v>
      </c>
      <c r="FV236" s="500">
        <f t="shared" ref="FV236" si="6008">FM236-FU236</f>
        <v>0</v>
      </c>
      <c r="FY236" s="665"/>
      <c r="FZ236" s="666"/>
      <c r="GA236" s="667"/>
      <c r="GB236" s="668"/>
      <c r="GC236" s="669"/>
      <c r="GD236" s="720"/>
      <c r="GE236" s="729">
        <f>GE235/$P$545</f>
        <v>0</v>
      </c>
      <c r="GF236" s="497" t="e">
        <f t="shared" ref="GF236" si="6009">IF(EXACT(VLOOKUP(FY236,OFERTA_0,2,FALSE),FZ236),1,0)</f>
        <v>#N/A</v>
      </c>
      <c r="GG236" s="497" t="e">
        <f t="shared" ref="GG236" si="6010">IF(EXACT(VLOOKUP(FY236,OFERTA_0,3,FALSE),GA236),1,0)</f>
        <v>#N/A</v>
      </c>
      <c r="GH236" s="498" t="e">
        <f t="shared" ref="GH236" si="6011">IF(EXACT(VLOOKUP(FY236,OFERTA_0,4,FALSE),GB236),1,0)</f>
        <v>#N/A</v>
      </c>
      <c r="GI236" s="498">
        <f t="shared" ref="GI236" si="6012">IF(GC236=0,0,1)</f>
        <v>0</v>
      </c>
      <c r="GJ236" s="498">
        <f t="shared" ref="GJ236" si="6013">IF(GD236=0,0,1)</f>
        <v>0</v>
      </c>
      <c r="GK236" s="498" t="e">
        <f t="shared" ref="GK236" si="6014">PRODUCT(GF236:GJ236)</f>
        <v>#N/A</v>
      </c>
      <c r="GL236" s="504">
        <f t="shared" ref="GL236" si="6015">ROUND(GD236,0)</f>
        <v>0</v>
      </c>
      <c r="GM236" s="500">
        <f t="shared" ref="GM236" si="6016">GD236-GL236</f>
        <v>0</v>
      </c>
      <c r="GP236" s="665"/>
      <c r="GQ236" s="666"/>
      <c r="GR236" s="667"/>
      <c r="GS236" s="668"/>
      <c r="GT236" s="669"/>
      <c r="GU236" s="720"/>
      <c r="GV236" s="729">
        <f>GV235/$P$545</f>
        <v>0</v>
      </c>
      <c r="GW236" s="497" t="e">
        <f t="shared" ref="GW236" si="6017">IF(EXACT(VLOOKUP(GP236,OFERTA_0,2,FALSE),GQ236),1,0)</f>
        <v>#N/A</v>
      </c>
      <c r="GX236" s="497" t="e">
        <f t="shared" ref="GX236" si="6018">IF(EXACT(VLOOKUP(GP236,OFERTA_0,3,FALSE),GR236),1,0)</f>
        <v>#N/A</v>
      </c>
      <c r="GY236" s="498" t="e">
        <f t="shared" ref="GY236" si="6019">IF(EXACT(VLOOKUP(GP236,OFERTA_0,4,FALSE),GS236),1,0)</f>
        <v>#N/A</v>
      </c>
      <c r="GZ236" s="498">
        <f t="shared" ref="GZ236" si="6020">IF(GT236=0,0,1)</f>
        <v>0</v>
      </c>
      <c r="HA236" s="498">
        <f t="shared" ref="HA236" si="6021">IF(GU236=0,0,1)</f>
        <v>0</v>
      </c>
      <c r="HB236" s="498" t="e">
        <f t="shared" ref="HB236" si="6022">PRODUCT(GW236:HA236)</f>
        <v>#N/A</v>
      </c>
      <c r="HC236" s="504">
        <f t="shared" ref="HC236" si="6023">ROUND(GU236,0)</f>
        <v>0</v>
      </c>
      <c r="HD236" s="500">
        <f t="shared" ref="HD236" si="6024">GU236-HC236</f>
        <v>0</v>
      </c>
      <c r="HG236" s="665"/>
      <c r="HH236" s="666"/>
      <c r="HI236" s="667"/>
      <c r="HJ236" s="668"/>
      <c r="HK236" s="669"/>
      <c r="HL236" s="720"/>
      <c r="HM236" s="729">
        <f>HM235/$P$545</f>
        <v>0</v>
      </c>
      <c r="HN236" s="497" t="e">
        <f t="shared" ref="HN236" si="6025">IF(EXACT(VLOOKUP(HG236,OFERTA_0,2,FALSE),HH236),1,0)</f>
        <v>#N/A</v>
      </c>
      <c r="HO236" s="497" t="e">
        <f t="shared" ref="HO236" si="6026">IF(EXACT(VLOOKUP(HG236,OFERTA_0,3,FALSE),HI236),1,0)</f>
        <v>#N/A</v>
      </c>
      <c r="HP236" s="498" t="e">
        <f t="shared" ref="HP236" si="6027">IF(EXACT(VLOOKUP(HG236,OFERTA_0,4,FALSE),HJ236),1,0)</f>
        <v>#N/A</v>
      </c>
      <c r="HQ236" s="498">
        <f t="shared" ref="HQ236" si="6028">IF(HK236=0,0,1)</f>
        <v>0</v>
      </c>
      <c r="HR236" s="498">
        <f t="shared" ref="HR236" si="6029">IF(HL236=0,0,1)</f>
        <v>0</v>
      </c>
      <c r="HS236" s="498" t="e">
        <f t="shared" ref="HS236" si="6030">PRODUCT(HN236:HR236)</f>
        <v>#N/A</v>
      </c>
      <c r="HT236" s="504">
        <f t="shared" ref="HT236" si="6031">ROUND(HL236,0)</f>
        <v>0</v>
      </c>
      <c r="HU236" s="500">
        <f t="shared" ref="HU236" si="6032">HL236-HT236</f>
        <v>0</v>
      </c>
      <c r="HX236" s="665"/>
      <c r="HY236" s="666"/>
      <c r="HZ236" s="667"/>
      <c r="IA236" s="668"/>
      <c r="IB236" s="669"/>
      <c r="IC236" s="720"/>
      <c r="ID236" s="729">
        <f>ID235/$P$545</f>
        <v>0</v>
      </c>
      <c r="IE236" s="497" t="e">
        <f t="shared" ref="IE236" si="6033">IF(EXACT(VLOOKUP(HX236,OFERTA_0,2,FALSE),HY236),1,0)</f>
        <v>#N/A</v>
      </c>
      <c r="IF236" s="497" t="e">
        <f t="shared" ref="IF236" si="6034">IF(EXACT(VLOOKUP(HX236,OFERTA_0,3,FALSE),HZ236),1,0)</f>
        <v>#N/A</v>
      </c>
      <c r="IG236" s="498" t="e">
        <f t="shared" ref="IG236" si="6035">IF(EXACT(VLOOKUP(HX236,OFERTA_0,4,FALSE),IA236),1,0)</f>
        <v>#N/A</v>
      </c>
      <c r="IH236" s="498">
        <f t="shared" ref="IH236" si="6036">IF(IB236=0,0,1)</f>
        <v>0</v>
      </c>
      <c r="II236" s="498">
        <f t="shared" ref="II236" si="6037">IF(IC236=0,0,1)</f>
        <v>0</v>
      </c>
      <c r="IJ236" s="498" t="e">
        <f t="shared" ref="IJ236" si="6038">PRODUCT(IE236:II236)</f>
        <v>#N/A</v>
      </c>
      <c r="IK236" s="504">
        <f t="shared" ref="IK236" si="6039">ROUND(IC236,0)</f>
        <v>0</v>
      </c>
      <c r="IL236" s="500">
        <f t="shared" ref="IL236" si="6040">IC236-IK236</f>
        <v>0</v>
      </c>
      <c r="IO236" s="665"/>
      <c r="IP236" s="666"/>
      <c r="IQ236" s="667"/>
      <c r="IR236" s="668"/>
      <c r="IS236" s="669"/>
      <c r="IT236" s="720"/>
      <c r="IU236" s="729">
        <f>IU235/$P$545</f>
        <v>0</v>
      </c>
      <c r="IV236" s="497" t="e">
        <f t="shared" ref="IV236" si="6041">IF(EXACT(VLOOKUP(IO236,OFERTA_0,2,FALSE),IP236),1,0)</f>
        <v>#N/A</v>
      </c>
      <c r="IW236" s="497" t="e">
        <f t="shared" ref="IW236" si="6042">IF(EXACT(VLOOKUP(IO236,OFERTA_0,3,FALSE),IQ236),1,0)</f>
        <v>#N/A</v>
      </c>
      <c r="IX236" s="498" t="e">
        <f t="shared" ref="IX236" si="6043">IF(EXACT(VLOOKUP(IO236,OFERTA_0,4,FALSE),IR236),1,0)</f>
        <v>#N/A</v>
      </c>
      <c r="IY236" s="498">
        <f t="shared" ref="IY236" si="6044">IF(IS236=0,0,1)</f>
        <v>0</v>
      </c>
      <c r="IZ236" s="498">
        <f t="shared" ref="IZ236" si="6045">IF(IT236=0,0,1)</f>
        <v>0</v>
      </c>
      <c r="JA236" s="498" t="e">
        <f t="shared" ref="JA236" si="6046">PRODUCT(IV236:IZ236)</f>
        <v>#N/A</v>
      </c>
      <c r="JB236" s="504">
        <f t="shared" ref="JB236" si="6047">ROUND(IT236,0)</f>
        <v>0</v>
      </c>
      <c r="JC236" s="500">
        <f t="shared" ref="JC236" si="6048">IT236-JB236</f>
        <v>0</v>
      </c>
      <c r="JF236" s="665"/>
      <c r="JG236" s="666"/>
      <c r="JH236" s="667"/>
      <c r="JI236" s="668"/>
      <c r="JJ236" s="669"/>
      <c r="JK236" s="720"/>
      <c r="JL236" s="729">
        <f>JL235/$P$545</f>
        <v>0</v>
      </c>
      <c r="JM236" s="497" t="e">
        <f t="shared" ref="JM236" si="6049">IF(EXACT(VLOOKUP(JF236,OFERTA_0,2,FALSE),JG236),1,0)</f>
        <v>#N/A</v>
      </c>
      <c r="JN236" s="497" t="e">
        <f t="shared" ref="JN236" si="6050">IF(EXACT(VLOOKUP(JF236,OFERTA_0,3,FALSE),JH236),1,0)</f>
        <v>#N/A</v>
      </c>
      <c r="JO236" s="498" t="e">
        <f t="shared" ref="JO236" si="6051">IF(EXACT(VLOOKUP(JF236,OFERTA_0,4,FALSE),JI236),1,0)</f>
        <v>#N/A</v>
      </c>
      <c r="JP236" s="498">
        <f t="shared" ref="JP236" si="6052">IF(JJ236=0,0,1)</f>
        <v>0</v>
      </c>
      <c r="JQ236" s="498">
        <f t="shared" ref="JQ236" si="6053">IF(JK236=0,0,1)</f>
        <v>0</v>
      </c>
      <c r="JR236" s="498" t="e">
        <f t="shared" ref="JR236" si="6054">PRODUCT(JM236:JQ236)</f>
        <v>#N/A</v>
      </c>
      <c r="JS236" s="504">
        <f t="shared" ref="JS236" si="6055">ROUND(JK236,0)</f>
        <v>0</v>
      </c>
      <c r="JT236" s="500">
        <f t="shared" ref="JT236" si="6056">JK236-JS236</f>
        <v>0</v>
      </c>
      <c r="JW236" s="665"/>
      <c r="JX236" s="666"/>
      <c r="JY236" s="667"/>
      <c r="JZ236" s="668"/>
      <c r="KA236" s="669"/>
      <c r="KB236" s="720"/>
      <c r="KC236" s="729">
        <f>KC235/$P$545</f>
        <v>0</v>
      </c>
      <c r="KD236" s="497" t="e">
        <f t="shared" ref="KD236" si="6057">IF(EXACT(VLOOKUP(JW236,OFERTA_0,2,FALSE),JX236),1,0)</f>
        <v>#N/A</v>
      </c>
      <c r="KE236" s="497" t="e">
        <f t="shared" ref="KE236" si="6058">IF(EXACT(VLOOKUP(JW236,OFERTA_0,3,FALSE),JY236),1,0)</f>
        <v>#N/A</v>
      </c>
      <c r="KF236" s="498" t="e">
        <f t="shared" ref="KF236" si="6059">IF(EXACT(VLOOKUP(JW236,OFERTA_0,4,FALSE),JZ236),1,0)</f>
        <v>#N/A</v>
      </c>
      <c r="KG236" s="498">
        <f t="shared" ref="KG236" si="6060">IF(KA236=0,0,1)</f>
        <v>0</v>
      </c>
      <c r="KH236" s="498">
        <f t="shared" ref="KH236" si="6061">IF(KB236=0,0,1)</f>
        <v>0</v>
      </c>
      <c r="KI236" s="498" t="e">
        <f t="shared" ref="KI236" si="6062">PRODUCT(KD236:KH236)</f>
        <v>#N/A</v>
      </c>
      <c r="KJ236" s="504">
        <f t="shared" ref="KJ236" si="6063">ROUND(KB236,0)</f>
        <v>0</v>
      </c>
      <c r="KK236" s="500">
        <f t="shared" ref="KK236" si="6064">KB236-KJ236</f>
        <v>0</v>
      </c>
      <c r="KN236" s="665"/>
      <c r="KO236" s="666"/>
      <c r="KP236" s="667"/>
      <c r="KQ236" s="668"/>
      <c r="KR236" s="669"/>
      <c r="KS236" s="720"/>
      <c r="KT236" s="729">
        <f>KT235/$P$545</f>
        <v>0</v>
      </c>
      <c r="KU236" s="497" t="e">
        <f t="shared" ref="KU236" si="6065">IF(EXACT(VLOOKUP(KN236,OFERTA_0,2,FALSE),KO236),1,0)</f>
        <v>#N/A</v>
      </c>
      <c r="KV236" s="497" t="e">
        <f t="shared" ref="KV236" si="6066">IF(EXACT(VLOOKUP(KN236,OFERTA_0,3,FALSE),KP236),1,0)</f>
        <v>#N/A</v>
      </c>
      <c r="KW236" s="498" t="e">
        <f t="shared" ref="KW236" si="6067">IF(EXACT(VLOOKUP(KN236,OFERTA_0,4,FALSE),KQ236),1,0)</f>
        <v>#N/A</v>
      </c>
      <c r="KX236" s="498">
        <f t="shared" ref="KX236" si="6068">IF(KR236=0,0,1)</f>
        <v>0</v>
      </c>
      <c r="KY236" s="498">
        <f t="shared" ref="KY236" si="6069">IF(KS236=0,0,1)</f>
        <v>0</v>
      </c>
      <c r="KZ236" s="498" t="e">
        <f t="shared" ref="KZ236" si="6070">PRODUCT(KU236:KY236)</f>
        <v>#N/A</v>
      </c>
      <c r="LA236" s="504">
        <f t="shared" ref="LA236" si="6071">ROUND(KS236,0)</f>
        <v>0</v>
      </c>
      <c r="LB236" s="500">
        <f t="shared" ref="LB236" si="6072">KS236-LA236</f>
        <v>0</v>
      </c>
      <c r="LE236" s="665"/>
      <c r="LF236" s="666"/>
      <c r="LG236" s="667"/>
      <c r="LH236" s="668"/>
      <c r="LI236" s="669"/>
      <c r="LJ236" s="720"/>
      <c r="LK236" s="729">
        <f>LK235/$P$545</f>
        <v>0</v>
      </c>
      <c r="LL236" s="497" t="e">
        <f t="shared" ref="LL236" si="6073">IF(EXACT(VLOOKUP(LE236,OFERTA_0,2,FALSE),LF236),1,0)</f>
        <v>#N/A</v>
      </c>
      <c r="LM236" s="497" t="e">
        <f t="shared" ref="LM236" si="6074">IF(EXACT(VLOOKUP(LE236,OFERTA_0,3,FALSE),LG236),1,0)</f>
        <v>#N/A</v>
      </c>
      <c r="LN236" s="498" t="e">
        <f t="shared" ref="LN236" si="6075">IF(EXACT(VLOOKUP(LE236,OFERTA_0,4,FALSE),LH236),1,0)</f>
        <v>#N/A</v>
      </c>
      <c r="LO236" s="498">
        <f t="shared" ref="LO236" si="6076">IF(LI236=0,0,1)</f>
        <v>0</v>
      </c>
      <c r="LP236" s="498">
        <f t="shared" ref="LP236" si="6077">IF(LJ236=0,0,1)</f>
        <v>0</v>
      </c>
      <c r="LQ236" s="498" t="e">
        <f t="shared" ref="LQ236" si="6078">PRODUCT(LL236:LP236)</f>
        <v>#N/A</v>
      </c>
      <c r="LR236" s="504">
        <f t="shared" ref="LR236" si="6079">ROUND(LJ236,0)</f>
        <v>0</v>
      </c>
      <c r="LS236" s="500">
        <f t="shared" ref="LS236" si="6080">LJ236-LR236</f>
        <v>0</v>
      </c>
      <c r="LV236" s="665"/>
      <c r="LW236" s="666"/>
      <c r="LX236" s="667"/>
      <c r="LY236" s="668"/>
      <c r="LZ236" s="669"/>
      <c r="MA236" s="720"/>
      <c r="MB236" s="729">
        <f>MB235/$P$545</f>
        <v>0</v>
      </c>
      <c r="MC236" s="497" t="e">
        <f t="shared" ref="MC236" si="6081">IF(EXACT(VLOOKUP(LV236,OFERTA_0,2,FALSE),LW236),1,0)</f>
        <v>#N/A</v>
      </c>
      <c r="MD236" s="497" t="e">
        <f t="shared" ref="MD236" si="6082">IF(EXACT(VLOOKUP(LV236,OFERTA_0,3,FALSE),LX236),1,0)</f>
        <v>#N/A</v>
      </c>
      <c r="ME236" s="498" t="e">
        <f t="shared" ref="ME236" si="6083">IF(EXACT(VLOOKUP(LV236,OFERTA_0,4,FALSE),LY236),1,0)</f>
        <v>#N/A</v>
      </c>
      <c r="MF236" s="498">
        <f t="shared" ref="MF236" si="6084">IF(LZ236=0,0,1)</f>
        <v>0</v>
      </c>
      <c r="MG236" s="498">
        <f t="shared" ref="MG236" si="6085">IF(MA236=0,0,1)</f>
        <v>0</v>
      </c>
      <c r="MH236" s="498" t="e">
        <f t="shared" ref="MH236" si="6086">PRODUCT(MC236:MG236)</f>
        <v>#N/A</v>
      </c>
      <c r="MI236" s="504">
        <f t="shared" ref="MI236" si="6087">ROUND(MA236,0)</f>
        <v>0</v>
      </c>
      <c r="MJ236" s="500">
        <f t="shared" ref="MJ236" si="6088">MA236-MI236</f>
        <v>0</v>
      </c>
      <c r="MM236" s="665"/>
      <c r="MN236" s="666"/>
      <c r="MO236" s="667"/>
      <c r="MP236" s="668"/>
      <c r="MQ236" s="669"/>
      <c r="MR236" s="720"/>
      <c r="MS236" s="729">
        <f>MS235/$P$545</f>
        <v>0</v>
      </c>
      <c r="MT236" s="497" t="e">
        <f t="shared" ref="MT236" si="6089">IF(EXACT(VLOOKUP(MM236,OFERTA_0,2,FALSE),MN236),1,0)</f>
        <v>#N/A</v>
      </c>
      <c r="MU236" s="497" t="e">
        <f t="shared" ref="MU236" si="6090">IF(EXACT(VLOOKUP(MM236,OFERTA_0,3,FALSE),MO236),1,0)</f>
        <v>#N/A</v>
      </c>
      <c r="MV236" s="498" t="e">
        <f t="shared" ref="MV236" si="6091">IF(EXACT(VLOOKUP(MM236,OFERTA_0,4,FALSE),MP236),1,0)</f>
        <v>#N/A</v>
      </c>
      <c r="MW236" s="498">
        <f t="shared" ref="MW236" si="6092">IF(MQ236=0,0,1)</f>
        <v>0</v>
      </c>
      <c r="MX236" s="498">
        <f t="shared" ref="MX236" si="6093">IF(MR236=0,0,1)</f>
        <v>0</v>
      </c>
      <c r="MY236" s="498" t="e">
        <f t="shared" ref="MY236" si="6094">PRODUCT(MT236:MX236)</f>
        <v>#N/A</v>
      </c>
      <c r="MZ236" s="504">
        <f t="shared" ref="MZ236" si="6095">ROUND(MR236,0)</f>
        <v>0</v>
      </c>
      <c r="NA236" s="500">
        <f t="shared" ref="NA236" si="6096">MR236-MZ236</f>
        <v>0</v>
      </c>
      <c r="ND236" s="665"/>
      <c r="NE236" s="666"/>
      <c r="NF236" s="667"/>
      <c r="NG236" s="668"/>
      <c r="NH236" s="669"/>
      <c r="NI236" s="720"/>
      <c r="NJ236" s="729">
        <f>NJ235/$P$545</f>
        <v>0</v>
      </c>
      <c r="NK236" s="497" t="e">
        <f t="shared" ref="NK236" si="6097">IF(EXACT(VLOOKUP(ND236,OFERTA_0,2,FALSE),NE236),1,0)</f>
        <v>#N/A</v>
      </c>
      <c r="NL236" s="497" t="e">
        <f t="shared" ref="NL236" si="6098">IF(EXACT(VLOOKUP(ND236,OFERTA_0,3,FALSE),NF236),1,0)</f>
        <v>#N/A</v>
      </c>
      <c r="NM236" s="498" t="e">
        <f t="shared" ref="NM236" si="6099">IF(EXACT(VLOOKUP(ND236,OFERTA_0,4,FALSE),NG236),1,0)</f>
        <v>#N/A</v>
      </c>
      <c r="NN236" s="498">
        <f t="shared" ref="NN236" si="6100">IF(NH236=0,0,1)</f>
        <v>0</v>
      </c>
      <c r="NO236" s="498">
        <f t="shared" ref="NO236" si="6101">IF(NI236=0,0,1)</f>
        <v>0</v>
      </c>
      <c r="NP236" s="498" t="e">
        <f t="shared" ref="NP236" si="6102">PRODUCT(NK236:NO236)</f>
        <v>#N/A</v>
      </c>
      <c r="NQ236" s="504">
        <f t="shared" ref="NQ236" si="6103">ROUND(NI236,0)</f>
        <v>0</v>
      </c>
      <c r="NR236" s="500">
        <f t="shared" ref="NR236" si="6104">NI236-NQ236</f>
        <v>0</v>
      </c>
      <c r="NU236" s="665"/>
      <c r="NV236" s="666"/>
      <c r="NW236" s="667"/>
      <c r="NX236" s="668"/>
      <c r="NY236" s="669"/>
      <c r="NZ236" s="720"/>
      <c r="OA236" s="729">
        <f>OA235/$P$545</f>
        <v>0</v>
      </c>
      <c r="OB236" s="497" t="e">
        <f t="shared" ref="OB236" si="6105">IF(EXACT(VLOOKUP(NU236,OFERTA_0,2,FALSE),NV236),1,0)</f>
        <v>#N/A</v>
      </c>
      <c r="OC236" s="497" t="e">
        <f t="shared" ref="OC236" si="6106">IF(EXACT(VLOOKUP(NU236,OFERTA_0,3,FALSE),NW236),1,0)</f>
        <v>#N/A</v>
      </c>
      <c r="OD236" s="498" t="e">
        <f t="shared" ref="OD236" si="6107">IF(EXACT(VLOOKUP(NU236,OFERTA_0,4,FALSE),NX236),1,0)</f>
        <v>#N/A</v>
      </c>
      <c r="OE236" s="498">
        <f t="shared" ref="OE236" si="6108">IF(NY236=0,0,1)</f>
        <v>0</v>
      </c>
      <c r="OF236" s="498">
        <f t="shared" ref="OF236" si="6109">IF(NZ236=0,0,1)</f>
        <v>0</v>
      </c>
      <c r="OG236" s="498" t="e">
        <f t="shared" ref="OG236" si="6110">PRODUCT(OB236:OF236)</f>
        <v>#N/A</v>
      </c>
      <c r="OH236" s="504">
        <f t="shared" ref="OH236" si="6111">ROUND(NZ236,0)</f>
        <v>0</v>
      </c>
      <c r="OI236" s="500">
        <f t="shared" ref="OI236" si="6112">NZ236-OH236</f>
        <v>0</v>
      </c>
      <c r="OL236" s="665"/>
      <c r="OM236" s="666"/>
      <c r="ON236" s="667"/>
      <c r="OO236" s="668"/>
      <c r="OP236" s="669"/>
      <c r="OQ236" s="720"/>
      <c r="OR236" s="729">
        <f>OR235/$P$545</f>
        <v>0</v>
      </c>
      <c r="OS236" s="497" t="e">
        <f t="shared" ref="OS236" si="6113">IF(EXACT(VLOOKUP(OL236,OFERTA_0,2,FALSE),OM236),1,0)</f>
        <v>#N/A</v>
      </c>
      <c r="OT236" s="497" t="e">
        <f t="shared" ref="OT236" si="6114">IF(EXACT(VLOOKUP(OL236,OFERTA_0,3,FALSE),ON236),1,0)</f>
        <v>#N/A</v>
      </c>
      <c r="OU236" s="498" t="e">
        <f t="shared" ref="OU236" si="6115">IF(EXACT(VLOOKUP(OL236,OFERTA_0,4,FALSE),OO236),1,0)</f>
        <v>#N/A</v>
      </c>
      <c r="OV236" s="498">
        <f t="shared" ref="OV236" si="6116">IF(OP236=0,0,1)</f>
        <v>0</v>
      </c>
      <c r="OW236" s="498">
        <f t="shared" ref="OW236" si="6117">IF(OQ236=0,0,1)</f>
        <v>0</v>
      </c>
      <c r="OX236" s="498" t="e">
        <f t="shared" ref="OX236" si="6118">PRODUCT(OS236:OW236)</f>
        <v>#N/A</v>
      </c>
      <c r="OY236" s="504">
        <f t="shared" ref="OY236" si="6119">ROUND(OQ236,0)</f>
        <v>0</v>
      </c>
      <c r="OZ236" s="500">
        <f t="shared" ref="OZ236" si="6120">OQ236-OY236</f>
        <v>0</v>
      </c>
      <c r="PC236" s="665"/>
      <c r="PD236" s="666"/>
      <c r="PE236" s="667"/>
      <c r="PF236" s="668"/>
      <c r="PG236" s="669"/>
      <c r="PH236" s="720"/>
      <c r="PI236" s="729">
        <f>PI235/$P$545</f>
        <v>0</v>
      </c>
      <c r="PJ236" s="497" t="e">
        <f t="shared" ref="PJ236" si="6121">IF(EXACT(VLOOKUP(PC236,OFERTA_0,2,FALSE),PD236),1,0)</f>
        <v>#N/A</v>
      </c>
      <c r="PK236" s="497" t="e">
        <f t="shared" ref="PK236" si="6122">IF(EXACT(VLOOKUP(PC236,OFERTA_0,3,FALSE),PE236),1,0)</f>
        <v>#N/A</v>
      </c>
      <c r="PL236" s="498" t="e">
        <f t="shared" ref="PL236" si="6123">IF(EXACT(VLOOKUP(PC236,OFERTA_0,4,FALSE),PF236),1,0)</f>
        <v>#N/A</v>
      </c>
      <c r="PM236" s="498">
        <f t="shared" ref="PM236" si="6124">IF(PG236=0,0,1)</f>
        <v>0</v>
      </c>
      <c r="PN236" s="498">
        <f t="shared" ref="PN236" si="6125">IF(PH236=0,0,1)</f>
        <v>0</v>
      </c>
      <c r="PO236" s="498" t="e">
        <f t="shared" ref="PO236" si="6126">PRODUCT(PJ236:PN236)</f>
        <v>#N/A</v>
      </c>
      <c r="PP236" s="504">
        <f t="shared" ref="PP236" si="6127">ROUND(PH236,0)</f>
        <v>0</v>
      </c>
      <c r="PQ236" s="500">
        <f t="shared" ref="PQ236" si="6128">PH236-PP236</f>
        <v>0</v>
      </c>
      <c r="PT236" s="665"/>
      <c r="PU236" s="666"/>
      <c r="PV236" s="667"/>
      <c r="PW236" s="668"/>
      <c r="PX236" s="669"/>
      <c r="PY236" s="720"/>
      <c r="PZ236" s="729">
        <f>PZ235/$P$545</f>
        <v>0</v>
      </c>
      <c r="QA236" s="497" t="e">
        <f t="shared" ref="QA236" si="6129">IF(EXACT(VLOOKUP(PT236,OFERTA_0,2,FALSE),PU236),1,0)</f>
        <v>#N/A</v>
      </c>
      <c r="QB236" s="497" t="e">
        <f t="shared" ref="QB236" si="6130">IF(EXACT(VLOOKUP(PT236,OFERTA_0,3,FALSE),PV236),1,0)</f>
        <v>#N/A</v>
      </c>
      <c r="QC236" s="498" t="e">
        <f t="shared" ref="QC236" si="6131">IF(EXACT(VLOOKUP(PT236,OFERTA_0,4,FALSE),PW236),1,0)</f>
        <v>#N/A</v>
      </c>
      <c r="QD236" s="498">
        <f t="shared" ref="QD236" si="6132">IF(PX236=0,0,1)</f>
        <v>0</v>
      </c>
      <c r="QE236" s="498">
        <f t="shared" ref="QE236" si="6133">IF(PY236=0,0,1)</f>
        <v>0</v>
      </c>
      <c r="QF236" s="498" t="e">
        <f t="shared" ref="QF236" si="6134">PRODUCT(QA236:QE236)</f>
        <v>#N/A</v>
      </c>
      <c r="QG236" s="504">
        <f t="shared" ref="QG236" si="6135">ROUND(PY236,0)</f>
        <v>0</v>
      </c>
      <c r="QH236" s="500">
        <f t="shared" ref="QH236" si="6136">PY236-QG236</f>
        <v>0</v>
      </c>
      <c r="QK236" s="665"/>
      <c r="QL236" s="666"/>
      <c r="QM236" s="667"/>
      <c r="QN236" s="668"/>
      <c r="QO236" s="669"/>
      <c r="QP236" s="720"/>
      <c r="QQ236" s="729">
        <f>QQ235/$P$545</f>
        <v>0</v>
      </c>
      <c r="QR236" s="497" t="e">
        <f t="shared" ref="QR236" si="6137">IF(EXACT(VLOOKUP(QK236,OFERTA_0,2,FALSE),QL236),1,0)</f>
        <v>#N/A</v>
      </c>
      <c r="QS236" s="497" t="e">
        <f t="shared" ref="QS236" si="6138">IF(EXACT(VLOOKUP(QK236,OFERTA_0,3,FALSE),QM236),1,0)</f>
        <v>#N/A</v>
      </c>
      <c r="QT236" s="498" t="e">
        <f t="shared" ref="QT236" si="6139">IF(EXACT(VLOOKUP(QK236,OFERTA_0,4,FALSE),QN236),1,0)</f>
        <v>#N/A</v>
      </c>
      <c r="QU236" s="498">
        <f t="shared" ref="QU236" si="6140">IF(QO236=0,0,1)</f>
        <v>0</v>
      </c>
      <c r="QV236" s="498">
        <f t="shared" ref="QV236" si="6141">IF(QP236=0,0,1)</f>
        <v>0</v>
      </c>
      <c r="QW236" s="498" t="e">
        <f t="shared" ref="QW236" si="6142">PRODUCT(QR236:QV236)</f>
        <v>#N/A</v>
      </c>
      <c r="QX236" s="504">
        <f t="shared" ref="QX236" si="6143">ROUND(QP236,0)</f>
        <v>0</v>
      </c>
      <c r="QY236" s="500">
        <f t="shared" ref="QY236" si="6144">QP236-QX236</f>
        <v>0</v>
      </c>
      <c r="RB236" s="381"/>
      <c r="RC236" s="382"/>
      <c r="RD236" s="383"/>
      <c r="RE236" s="384"/>
      <c r="RF236" s="385"/>
      <c r="RG236" s="386"/>
      <c r="RH236" s="386"/>
      <c r="RI236" s="497"/>
      <c r="RJ236" s="497"/>
      <c r="RK236" s="501"/>
      <c r="RL236" s="501"/>
      <c r="RM236" s="501"/>
      <c r="RN236" s="501"/>
      <c r="RO236" s="502"/>
      <c r="RP236" s="503"/>
      <c r="RS236" s="381"/>
      <c r="RT236" s="382"/>
      <c r="RU236" s="383"/>
      <c r="RV236" s="384"/>
      <c r="RW236" s="385"/>
      <c r="RX236" s="386"/>
      <c r="RY236" s="386"/>
      <c r="RZ236" s="497"/>
      <c r="SA236" s="497"/>
      <c r="SB236" s="501"/>
      <c r="SC236" s="501"/>
      <c r="SD236" s="501"/>
      <c r="SE236" s="501"/>
      <c r="SF236" s="502"/>
      <c r="SG236" s="503"/>
      <c r="SJ236" s="381"/>
      <c r="SK236" s="382"/>
      <c r="SL236" s="383"/>
      <c r="SM236" s="384"/>
      <c r="SN236" s="385"/>
      <c r="SO236" s="386"/>
      <c r="SP236" s="386"/>
      <c r="SQ236" s="497"/>
      <c r="SR236" s="497"/>
      <c r="SS236" s="501"/>
      <c r="ST236" s="501"/>
      <c r="SU236" s="501"/>
      <c r="SV236" s="501"/>
      <c r="SW236" s="502"/>
      <c r="SX236" s="503"/>
    </row>
    <row r="237" spans="2:518" ht="18.75" hidden="1" customHeight="1" thickTop="1" thickBot="1">
      <c r="B237" s="564"/>
      <c r="C237" s="565"/>
      <c r="D237" s="566"/>
      <c r="E237" s="567"/>
      <c r="F237" s="568"/>
      <c r="G237" s="569"/>
      <c r="H237" s="594"/>
      <c r="K237" s="564"/>
      <c r="L237" s="765"/>
      <c r="M237" s="566"/>
      <c r="N237" s="567"/>
      <c r="O237" s="770"/>
      <c r="P237" s="569"/>
      <c r="Q237" s="728">
        <f>SUM(P238:P240)</f>
        <v>0</v>
      </c>
      <c r="R237" s="497"/>
      <c r="S237" s="497"/>
      <c r="T237" s="501"/>
      <c r="U237" s="501"/>
      <c r="V237" s="501"/>
      <c r="W237" s="501"/>
      <c r="X237" s="502"/>
      <c r="Y237" s="503"/>
      <c r="Z237" s="486"/>
      <c r="AA237" s="486"/>
      <c r="AB237" s="564"/>
      <c r="AC237" s="765"/>
      <c r="AD237" s="566"/>
      <c r="AE237" s="567"/>
      <c r="AF237" s="770"/>
      <c r="AG237" s="569"/>
      <c r="AH237" s="728">
        <f>SUM(AG238:AG240)</f>
        <v>0</v>
      </c>
      <c r="AI237" s="497"/>
      <c r="AJ237" s="497"/>
      <c r="AK237" s="501"/>
      <c r="AL237" s="501"/>
      <c r="AM237" s="501"/>
      <c r="AN237" s="501"/>
      <c r="AO237" s="502"/>
      <c r="AP237" s="503"/>
      <c r="AQ237" s="486"/>
      <c r="AR237" s="486"/>
      <c r="AS237" s="564"/>
      <c r="AT237" s="765"/>
      <c r="AU237" s="566"/>
      <c r="AV237" s="567"/>
      <c r="AW237" s="770"/>
      <c r="AX237" s="569"/>
      <c r="AY237" s="728">
        <f>SUM(AX238:AX240)</f>
        <v>0</v>
      </c>
      <c r="AZ237" s="497"/>
      <c r="BA237" s="497"/>
      <c r="BB237" s="501"/>
      <c r="BC237" s="501"/>
      <c r="BD237" s="501"/>
      <c r="BE237" s="501"/>
      <c r="BF237" s="502"/>
      <c r="BG237" s="503"/>
      <c r="BJ237" s="564"/>
      <c r="BK237" s="765"/>
      <c r="BL237" s="566"/>
      <c r="BM237" s="567"/>
      <c r="BN237" s="770"/>
      <c r="BO237" s="569"/>
      <c r="BP237" s="728">
        <f>SUM(BO238:BO240)</f>
        <v>0</v>
      </c>
      <c r="BQ237" s="497"/>
      <c r="BR237" s="497"/>
      <c r="BS237" s="501"/>
      <c r="BT237" s="501"/>
      <c r="BU237" s="501"/>
      <c r="BV237" s="501"/>
      <c r="BW237" s="502"/>
      <c r="BX237" s="503"/>
      <c r="CA237" s="564"/>
      <c r="CB237" s="765"/>
      <c r="CC237" s="566"/>
      <c r="CD237" s="567"/>
      <c r="CE237" s="770"/>
      <c r="CF237" s="569"/>
      <c r="CG237" s="728">
        <f>SUM(CF238:CF240)</f>
        <v>0</v>
      </c>
      <c r="CH237" s="497"/>
      <c r="CI237" s="497"/>
      <c r="CJ237" s="501"/>
      <c r="CK237" s="501"/>
      <c r="CL237" s="501"/>
      <c r="CM237" s="501"/>
      <c r="CN237" s="502"/>
      <c r="CO237" s="503"/>
      <c r="CR237" s="564"/>
      <c r="CS237" s="765"/>
      <c r="CT237" s="566"/>
      <c r="CU237" s="567"/>
      <c r="CV237" s="770"/>
      <c r="CW237" s="569"/>
      <c r="CX237" s="728">
        <f>SUM(CW238:CW240)</f>
        <v>0</v>
      </c>
      <c r="CY237" s="497"/>
      <c r="CZ237" s="497"/>
      <c r="DA237" s="501"/>
      <c r="DB237" s="501"/>
      <c r="DC237" s="501"/>
      <c r="DD237" s="501"/>
      <c r="DE237" s="502"/>
      <c r="DF237" s="503"/>
      <c r="DI237" s="564"/>
      <c r="DJ237" s="765"/>
      <c r="DK237" s="566"/>
      <c r="DL237" s="567"/>
      <c r="DM237" s="770"/>
      <c r="DN237" s="569"/>
      <c r="DO237" s="728">
        <f>SUM(DN238:DN240)</f>
        <v>0</v>
      </c>
      <c r="DP237" s="497"/>
      <c r="DQ237" s="497"/>
      <c r="DR237" s="501"/>
      <c r="DS237" s="501"/>
      <c r="DT237" s="501"/>
      <c r="DU237" s="501"/>
      <c r="DV237" s="502"/>
      <c r="DW237" s="503"/>
      <c r="DZ237" s="564"/>
      <c r="EA237" s="765"/>
      <c r="EB237" s="566"/>
      <c r="EC237" s="567"/>
      <c r="ED237" s="770"/>
      <c r="EE237" s="569"/>
      <c r="EF237" s="728">
        <f>SUM(EE238:EE240)</f>
        <v>0</v>
      </c>
      <c r="EG237" s="497"/>
      <c r="EH237" s="497"/>
      <c r="EI237" s="501"/>
      <c r="EJ237" s="501"/>
      <c r="EK237" s="501"/>
      <c r="EL237" s="501"/>
      <c r="EM237" s="502"/>
      <c r="EN237" s="503"/>
      <c r="EQ237" s="652"/>
      <c r="ER237" s="653"/>
      <c r="ES237" s="654"/>
      <c r="ET237" s="655"/>
      <c r="EU237" s="656"/>
      <c r="EV237" s="709"/>
      <c r="EW237" s="728">
        <f>SUM(EV238:EV240)</f>
        <v>0</v>
      </c>
      <c r="EX237" s="497"/>
      <c r="EY237" s="497"/>
      <c r="EZ237" s="501"/>
      <c r="FA237" s="501"/>
      <c r="FB237" s="501"/>
      <c r="FC237" s="501"/>
      <c r="FD237" s="502"/>
      <c r="FE237" s="503"/>
      <c r="FH237" s="652"/>
      <c r="FI237" s="653"/>
      <c r="FJ237" s="654"/>
      <c r="FK237" s="655"/>
      <c r="FL237" s="656"/>
      <c r="FM237" s="709"/>
      <c r="FN237" s="728">
        <f>SUM(FM238:FM240)</f>
        <v>0</v>
      </c>
      <c r="FO237" s="497"/>
      <c r="FP237" s="497"/>
      <c r="FQ237" s="501"/>
      <c r="FR237" s="501"/>
      <c r="FS237" s="501"/>
      <c r="FT237" s="501"/>
      <c r="FU237" s="502"/>
      <c r="FV237" s="503"/>
      <c r="FY237" s="652"/>
      <c r="FZ237" s="653"/>
      <c r="GA237" s="654"/>
      <c r="GB237" s="655"/>
      <c r="GC237" s="656"/>
      <c r="GD237" s="709"/>
      <c r="GE237" s="728">
        <f>SUM(GD238:GD240)</f>
        <v>0</v>
      </c>
      <c r="GF237" s="497"/>
      <c r="GG237" s="497"/>
      <c r="GH237" s="501"/>
      <c r="GI237" s="501"/>
      <c r="GJ237" s="501"/>
      <c r="GK237" s="501"/>
      <c r="GL237" s="502"/>
      <c r="GM237" s="503"/>
      <c r="GP237" s="652"/>
      <c r="GQ237" s="653"/>
      <c r="GR237" s="654"/>
      <c r="GS237" s="655"/>
      <c r="GT237" s="656"/>
      <c r="GU237" s="709"/>
      <c r="GV237" s="728">
        <f>SUM(GU238:GU240)</f>
        <v>0</v>
      </c>
      <c r="GW237" s="497"/>
      <c r="GX237" s="497"/>
      <c r="GY237" s="501"/>
      <c r="GZ237" s="501"/>
      <c r="HA237" s="501"/>
      <c r="HB237" s="501"/>
      <c r="HC237" s="502"/>
      <c r="HD237" s="503"/>
      <c r="HG237" s="652"/>
      <c r="HH237" s="653"/>
      <c r="HI237" s="654"/>
      <c r="HJ237" s="655"/>
      <c r="HK237" s="656"/>
      <c r="HL237" s="709"/>
      <c r="HM237" s="728">
        <f>SUM(HL238:HL240)</f>
        <v>0</v>
      </c>
      <c r="HN237" s="497"/>
      <c r="HO237" s="497"/>
      <c r="HP237" s="501"/>
      <c r="HQ237" s="501"/>
      <c r="HR237" s="501"/>
      <c r="HS237" s="501"/>
      <c r="HT237" s="502"/>
      <c r="HU237" s="503"/>
      <c r="HX237" s="652"/>
      <c r="HY237" s="653"/>
      <c r="HZ237" s="654"/>
      <c r="IA237" s="655"/>
      <c r="IB237" s="656"/>
      <c r="IC237" s="709"/>
      <c r="ID237" s="728">
        <f>SUM(IC238:IC240)</f>
        <v>0</v>
      </c>
      <c r="IE237" s="497"/>
      <c r="IF237" s="497"/>
      <c r="IG237" s="501"/>
      <c r="IH237" s="501"/>
      <c r="II237" s="501"/>
      <c r="IJ237" s="501"/>
      <c r="IK237" s="502"/>
      <c r="IL237" s="503"/>
      <c r="IO237" s="652"/>
      <c r="IP237" s="653"/>
      <c r="IQ237" s="654"/>
      <c r="IR237" s="655"/>
      <c r="IS237" s="656"/>
      <c r="IT237" s="709"/>
      <c r="IU237" s="728">
        <f>SUM(IT238:IT240)</f>
        <v>0</v>
      </c>
      <c r="IV237" s="497"/>
      <c r="IW237" s="497"/>
      <c r="IX237" s="501"/>
      <c r="IY237" s="501"/>
      <c r="IZ237" s="501"/>
      <c r="JA237" s="501"/>
      <c r="JB237" s="502"/>
      <c r="JC237" s="503"/>
      <c r="JF237" s="652"/>
      <c r="JG237" s="653"/>
      <c r="JH237" s="654"/>
      <c r="JI237" s="655"/>
      <c r="JJ237" s="656"/>
      <c r="JK237" s="709"/>
      <c r="JL237" s="728">
        <f>SUM(JK238:JK240)</f>
        <v>0</v>
      </c>
      <c r="JM237" s="497"/>
      <c r="JN237" s="497"/>
      <c r="JO237" s="501"/>
      <c r="JP237" s="501"/>
      <c r="JQ237" s="501"/>
      <c r="JR237" s="501"/>
      <c r="JS237" s="502"/>
      <c r="JT237" s="503"/>
      <c r="JW237" s="652"/>
      <c r="JX237" s="653"/>
      <c r="JY237" s="654"/>
      <c r="JZ237" s="655"/>
      <c r="KA237" s="656"/>
      <c r="KB237" s="709"/>
      <c r="KC237" s="728">
        <f>SUM(KB238:KB240)</f>
        <v>0</v>
      </c>
      <c r="KD237" s="497"/>
      <c r="KE237" s="497"/>
      <c r="KF237" s="501"/>
      <c r="KG237" s="501"/>
      <c r="KH237" s="501"/>
      <c r="KI237" s="501"/>
      <c r="KJ237" s="502"/>
      <c r="KK237" s="503"/>
      <c r="KN237" s="652"/>
      <c r="KO237" s="653"/>
      <c r="KP237" s="654"/>
      <c r="KQ237" s="655"/>
      <c r="KR237" s="656"/>
      <c r="KS237" s="709"/>
      <c r="KT237" s="728">
        <f>SUM(KS238:KS240)</f>
        <v>0</v>
      </c>
      <c r="KU237" s="497"/>
      <c r="KV237" s="497"/>
      <c r="KW237" s="501"/>
      <c r="KX237" s="501"/>
      <c r="KY237" s="501"/>
      <c r="KZ237" s="501"/>
      <c r="LA237" s="502"/>
      <c r="LB237" s="503"/>
      <c r="LE237" s="652"/>
      <c r="LF237" s="653"/>
      <c r="LG237" s="654"/>
      <c r="LH237" s="655"/>
      <c r="LI237" s="656"/>
      <c r="LJ237" s="709"/>
      <c r="LK237" s="728">
        <f>SUM(LJ238:LJ240)</f>
        <v>0</v>
      </c>
      <c r="LL237" s="497"/>
      <c r="LM237" s="497"/>
      <c r="LN237" s="501"/>
      <c r="LO237" s="501"/>
      <c r="LP237" s="501"/>
      <c r="LQ237" s="501"/>
      <c r="LR237" s="502"/>
      <c r="LS237" s="503"/>
      <c r="LV237" s="652"/>
      <c r="LW237" s="653"/>
      <c r="LX237" s="654"/>
      <c r="LY237" s="655"/>
      <c r="LZ237" s="656"/>
      <c r="MA237" s="709"/>
      <c r="MB237" s="728">
        <f>SUM(MA238:MA240)</f>
        <v>0</v>
      </c>
      <c r="MC237" s="497"/>
      <c r="MD237" s="497"/>
      <c r="ME237" s="501"/>
      <c r="MF237" s="501"/>
      <c r="MG237" s="501"/>
      <c r="MH237" s="501"/>
      <c r="MI237" s="502"/>
      <c r="MJ237" s="503"/>
      <c r="MM237" s="652"/>
      <c r="MN237" s="653"/>
      <c r="MO237" s="654"/>
      <c r="MP237" s="655"/>
      <c r="MQ237" s="656"/>
      <c r="MR237" s="709"/>
      <c r="MS237" s="728">
        <f>SUM(MR238:MR240)</f>
        <v>0</v>
      </c>
      <c r="MT237" s="497"/>
      <c r="MU237" s="497"/>
      <c r="MV237" s="501"/>
      <c r="MW237" s="501"/>
      <c r="MX237" s="501"/>
      <c r="MY237" s="501"/>
      <c r="MZ237" s="502"/>
      <c r="NA237" s="503"/>
      <c r="ND237" s="652"/>
      <c r="NE237" s="653"/>
      <c r="NF237" s="654"/>
      <c r="NG237" s="655"/>
      <c r="NH237" s="656"/>
      <c r="NI237" s="709"/>
      <c r="NJ237" s="728">
        <f>SUM(NI238:NI240)</f>
        <v>0</v>
      </c>
      <c r="NK237" s="497"/>
      <c r="NL237" s="497"/>
      <c r="NM237" s="501"/>
      <c r="NN237" s="501"/>
      <c r="NO237" s="501"/>
      <c r="NP237" s="501"/>
      <c r="NQ237" s="502"/>
      <c r="NR237" s="503"/>
      <c r="NU237" s="652"/>
      <c r="NV237" s="653"/>
      <c r="NW237" s="654"/>
      <c r="NX237" s="655"/>
      <c r="NY237" s="656"/>
      <c r="NZ237" s="709"/>
      <c r="OA237" s="728">
        <f>SUM(NZ238:NZ240)</f>
        <v>0</v>
      </c>
      <c r="OB237" s="497"/>
      <c r="OC237" s="497"/>
      <c r="OD237" s="501"/>
      <c r="OE237" s="501"/>
      <c r="OF237" s="501"/>
      <c r="OG237" s="501"/>
      <c r="OH237" s="502"/>
      <c r="OI237" s="503"/>
      <c r="OL237" s="652"/>
      <c r="OM237" s="653"/>
      <c r="ON237" s="654"/>
      <c r="OO237" s="655"/>
      <c r="OP237" s="656"/>
      <c r="OQ237" s="709"/>
      <c r="OR237" s="728">
        <f>SUM(OQ238:OQ240)</f>
        <v>0</v>
      </c>
      <c r="OS237" s="497"/>
      <c r="OT237" s="497"/>
      <c r="OU237" s="501"/>
      <c r="OV237" s="501"/>
      <c r="OW237" s="501"/>
      <c r="OX237" s="501"/>
      <c r="OY237" s="502"/>
      <c r="OZ237" s="503"/>
      <c r="PC237" s="652"/>
      <c r="PD237" s="653"/>
      <c r="PE237" s="654"/>
      <c r="PF237" s="655"/>
      <c r="PG237" s="656"/>
      <c r="PH237" s="709"/>
      <c r="PI237" s="728">
        <f>SUM(PH238:PH240)</f>
        <v>0</v>
      </c>
      <c r="PJ237" s="497"/>
      <c r="PK237" s="497"/>
      <c r="PL237" s="501"/>
      <c r="PM237" s="501"/>
      <c r="PN237" s="501"/>
      <c r="PO237" s="501"/>
      <c r="PP237" s="502"/>
      <c r="PQ237" s="503"/>
      <c r="PT237" s="652"/>
      <c r="PU237" s="653"/>
      <c r="PV237" s="654"/>
      <c r="PW237" s="655"/>
      <c r="PX237" s="656"/>
      <c r="PY237" s="709"/>
      <c r="PZ237" s="728">
        <f>SUM(PY238:PY240)</f>
        <v>0</v>
      </c>
      <c r="QA237" s="497"/>
      <c r="QB237" s="497"/>
      <c r="QC237" s="501"/>
      <c r="QD237" s="501"/>
      <c r="QE237" s="501"/>
      <c r="QF237" s="501"/>
      <c r="QG237" s="502"/>
      <c r="QH237" s="503"/>
      <c r="QK237" s="652"/>
      <c r="QL237" s="653"/>
      <c r="QM237" s="654"/>
      <c r="QN237" s="655"/>
      <c r="QO237" s="656"/>
      <c r="QP237" s="709"/>
      <c r="QQ237" s="728">
        <f>SUM(QP238:QP240)</f>
        <v>0</v>
      </c>
      <c r="QR237" s="497"/>
      <c r="QS237" s="497"/>
      <c r="QT237" s="501"/>
      <c r="QU237" s="501"/>
      <c r="QV237" s="501"/>
      <c r="QW237" s="501"/>
      <c r="QX237" s="502"/>
      <c r="QY237" s="503"/>
      <c r="RB237" s="381"/>
      <c r="RC237" s="382"/>
      <c r="RD237" s="383"/>
      <c r="RE237" s="384"/>
      <c r="RF237" s="385"/>
      <c r="RG237" s="386"/>
      <c r="RH237" s="386"/>
      <c r="RI237" s="497"/>
      <c r="RJ237" s="497"/>
      <c r="RK237" s="501"/>
      <c r="RL237" s="501"/>
      <c r="RM237" s="501"/>
      <c r="RN237" s="501"/>
      <c r="RO237" s="502"/>
      <c r="RP237" s="503"/>
      <c r="RS237" s="381"/>
      <c r="RT237" s="382"/>
      <c r="RU237" s="383"/>
      <c r="RV237" s="384"/>
      <c r="RW237" s="385"/>
      <c r="RX237" s="386"/>
      <c r="RY237" s="386"/>
      <c r="RZ237" s="497"/>
      <c r="SA237" s="497"/>
      <c r="SB237" s="501"/>
      <c r="SC237" s="501"/>
      <c r="SD237" s="501"/>
      <c r="SE237" s="501"/>
      <c r="SF237" s="502"/>
      <c r="SG237" s="503"/>
      <c r="SJ237" s="381"/>
      <c r="SK237" s="382"/>
      <c r="SL237" s="383"/>
      <c r="SM237" s="384"/>
      <c r="SN237" s="385"/>
      <c r="SO237" s="386"/>
      <c r="SP237" s="386"/>
      <c r="SQ237" s="497"/>
      <c r="SR237" s="497"/>
      <c r="SS237" s="501"/>
      <c r="ST237" s="501"/>
      <c r="SU237" s="501"/>
      <c r="SV237" s="501"/>
      <c r="SW237" s="502"/>
      <c r="SX237" s="503"/>
    </row>
    <row r="238" spans="2:518" ht="36.75" hidden="1" customHeight="1" thickTop="1" thickBot="1">
      <c r="B238" s="577"/>
      <c r="C238" s="578"/>
      <c r="D238" s="579"/>
      <c r="E238" s="580"/>
      <c r="F238" s="581"/>
      <c r="G238" s="585"/>
      <c r="H238" s="595"/>
      <c r="K238" s="577"/>
      <c r="L238" s="767"/>
      <c r="M238" s="579"/>
      <c r="N238" s="580"/>
      <c r="O238" s="768"/>
      <c r="P238" s="585"/>
      <c r="Q238" s="1322">
        <f>Q237/$P$545</f>
        <v>0</v>
      </c>
      <c r="R238" s="497"/>
      <c r="S238" s="497"/>
      <c r="T238" s="498"/>
      <c r="U238" s="498"/>
      <c r="V238" s="498"/>
      <c r="W238" s="498"/>
      <c r="X238" s="504"/>
      <c r="Y238" s="500"/>
      <c r="Z238" s="486"/>
      <c r="AA238" s="486"/>
      <c r="AB238" s="577"/>
      <c r="AC238" s="767"/>
      <c r="AD238" s="579"/>
      <c r="AE238" s="580"/>
      <c r="AF238" s="768"/>
      <c r="AG238" s="585"/>
      <c r="AH238" s="1322">
        <f>AH237/$P$545</f>
        <v>0</v>
      </c>
      <c r="AI238" s="497"/>
      <c r="AJ238" s="497"/>
      <c r="AK238" s="498"/>
      <c r="AL238" s="498"/>
      <c r="AM238" s="498"/>
      <c r="AN238" s="498"/>
      <c r="AO238" s="504"/>
      <c r="AP238" s="500"/>
      <c r="AQ238" s="486"/>
      <c r="AR238" s="486"/>
      <c r="AS238" s="577"/>
      <c r="AT238" s="767"/>
      <c r="AU238" s="579"/>
      <c r="AV238" s="580"/>
      <c r="AW238" s="768"/>
      <c r="AX238" s="585"/>
      <c r="AY238" s="1322">
        <f>AY237/$P$545</f>
        <v>0</v>
      </c>
      <c r="AZ238" s="497"/>
      <c r="BA238" s="497"/>
      <c r="BB238" s="498"/>
      <c r="BC238" s="498"/>
      <c r="BD238" s="498"/>
      <c r="BE238" s="498"/>
      <c r="BF238" s="504"/>
      <c r="BG238" s="500"/>
      <c r="BJ238" s="577"/>
      <c r="BK238" s="767"/>
      <c r="BL238" s="579"/>
      <c r="BM238" s="580"/>
      <c r="BN238" s="768"/>
      <c r="BO238" s="585"/>
      <c r="BP238" s="1322">
        <f>BP237/$P$545</f>
        <v>0</v>
      </c>
      <c r="BQ238" s="497"/>
      <c r="BR238" s="497"/>
      <c r="BS238" s="498"/>
      <c r="BT238" s="498"/>
      <c r="BU238" s="498"/>
      <c r="BV238" s="498"/>
      <c r="BW238" s="504"/>
      <c r="BX238" s="500"/>
      <c r="CA238" s="577"/>
      <c r="CB238" s="767"/>
      <c r="CC238" s="579"/>
      <c r="CD238" s="580"/>
      <c r="CE238" s="768"/>
      <c r="CF238" s="585"/>
      <c r="CG238" s="1322">
        <f>CG237/$P$545</f>
        <v>0</v>
      </c>
      <c r="CH238" s="497"/>
      <c r="CI238" s="497"/>
      <c r="CJ238" s="498"/>
      <c r="CK238" s="498"/>
      <c r="CL238" s="498"/>
      <c r="CM238" s="498"/>
      <c r="CN238" s="504"/>
      <c r="CO238" s="500"/>
      <c r="CR238" s="577"/>
      <c r="CS238" s="767"/>
      <c r="CT238" s="579"/>
      <c r="CU238" s="580"/>
      <c r="CV238" s="768"/>
      <c r="CW238" s="585"/>
      <c r="CX238" s="1322">
        <f>CX237/$P$545</f>
        <v>0</v>
      </c>
      <c r="CY238" s="497"/>
      <c r="CZ238" s="497"/>
      <c r="DA238" s="498"/>
      <c r="DB238" s="498"/>
      <c r="DC238" s="498"/>
      <c r="DD238" s="498"/>
      <c r="DE238" s="504"/>
      <c r="DF238" s="500"/>
      <c r="DI238" s="577"/>
      <c r="DJ238" s="767"/>
      <c r="DK238" s="579"/>
      <c r="DL238" s="580"/>
      <c r="DM238" s="768"/>
      <c r="DN238" s="585"/>
      <c r="DO238" s="1322">
        <f>DO237/$P$545</f>
        <v>0</v>
      </c>
      <c r="DP238" s="497"/>
      <c r="DQ238" s="497"/>
      <c r="DR238" s="498"/>
      <c r="DS238" s="498"/>
      <c r="DT238" s="498"/>
      <c r="DU238" s="498"/>
      <c r="DV238" s="504"/>
      <c r="DW238" s="500"/>
      <c r="DZ238" s="577"/>
      <c r="EA238" s="767"/>
      <c r="EB238" s="579"/>
      <c r="EC238" s="580"/>
      <c r="ED238" s="768"/>
      <c r="EE238" s="585"/>
      <c r="EF238" s="1322">
        <f>EF237/$P$545</f>
        <v>0</v>
      </c>
      <c r="EG238" s="497"/>
      <c r="EH238" s="497"/>
      <c r="EI238" s="498"/>
      <c r="EJ238" s="498"/>
      <c r="EK238" s="498"/>
      <c r="EL238" s="498"/>
      <c r="EM238" s="504"/>
      <c r="EN238" s="500"/>
      <c r="EQ238" s="665"/>
      <c r="ER238" s="666"/>
      <c r="ES238" s="667"/>
      <c r="ET238" s="668"/>
      <c r="EU238" s="669"/>
      <c r="EV238" s="720"/>
      <c r="EW238" s="1322">
        <f>EW237/$P$545</f>
        <v>0</v>
      </c>
      <c r="EX238" s="497" t="e">
        <f t="shared" ref="EX238:EX240" si="6145">IF(EXACT(VLOOKUP(EQ238,OFERTA_0,2,FALSE),ER238),1,0)</f>
        <v>#N/A</v>
      </c>
      <c r="EY238" s="497" t="e">
        <f t="shared" ref="EY238:EY240" si="6146">IF(EXACT(VLOOKUP(EQ238,OFERTA_0,3,FALSE),ES238),1,0)</f>
        <v>#N/A</v>
      </c>
      <c r="EZ238" s="498" t="e">
        <f t="shared" ref="EZ238:EZ240" si="6147">IF(EXACT(VLOOKUP(EQ238,OFERTA_0,4,FALSE),ET238),1,0)</f>
        <v>#N/A</v>
      </c>
      <c r="FA238" s="498">
        <f t="shared" ref="FA238:FA240" si="6148">IF(EU238=0,0,1)</f>
        <v>0</v>
      </c>
      <c r="FB238" s="498">
        <f t="shared" ref="FB238:FB240" si="6149">IF(EV238=0,0,1)</f>
        <v>0</v>
      </c>
      <c r="FC238" s="498" t="e">
        <f t="shared" ref="FC238:FC240" si="6150">PRODUCT(EX238:FB238)</f>
        <v>#N/A</v>
      </c>
      <c r="FD238" s="504">
        <f t="shared" ref="FD238:FD240" si="6151">ROUND(EV238,0)</f>
        <v>0</v>
      </c>
      <c r="FE238" s="500">
        <f t="shared" ref="FE238:FE240" si="6152">EV238-FD238</f>
        <v>0</v>
      </c>
      <c r="FH238" s="665"/>
      <c r="FI238" s="666"/>
      <c r="FJ238" s="667"/>
      <c r="FK238" s="668"/>
      <c r="FL238" s="669"/>
      <c r="FM238" s="720"/>
      <c r="FN238" s="1322">
        <f>FN237/$P$545</f>
        <v>0</v>
      </c>
      <c r="FO238" s="497" t="e">
        <f t="shared" ref="FO238:FO240" si="6153">IF(EXACT(VLOOKUP(FH238,OFERTA_0,2,FALSE),FI238),1,0)</f>
        <v>#N/A</v>
      </c>
      <c r="FP238" s="497" t="e">
        <f t="shared" ref="FP238:FP240" si="6154">IF(EXACT(VLOOKUP(FH238,OFERTA_0,3,FALSE),FJ238),1,0)</f>
        <v>#N/A</v>
      </c>
      <c r="FQ238" s="498" t="e">
        <f t="shared" ref="FQ238:FQ240" si="6155">IF(EXACT(VLOOKUP(FH238,OFERTA_0,4,FALSE),FK238),1,0)</f>
        <v>#N/A</v>
      </c>
      <c r="FR238" s="498">
        <f t="shared" ref="FR238:FR240" si="6156">IF(FL238=0,0,1)</f>
        <v>0</v>
      </c>
      <c r="FS238" s="498">
        <f t="shared" ref="FS238:FS240" si="6157">IF(FM238=0,0,1)</f>
        <v>0</v>
      </c>
      <c r="FT238" s="498" t="e">
        <f t="shared" ref="FT238:FT240" si="6158">PRODUCT(FO238:FS238)</f>
        <v>#N/A</v>
      </c>
      <c r="FU238" s="504">
        <f t="shared" ref="FU238:FU240" si="6159">ROUND(FM238,0)</f>
        <v>0</v>
      </c>
      <c r="FV238" s="500">
        <f t="shared" ref="FV238:FV240" si="6160">FM238-FU238</f>
        <v>0</v>
      </c>
      <c r="FY238" s="665"/>
      <c r="FZ238" s="666"/>
      <c r="GA238" s="667"/>
      <c r="GB238" s="668"/>
      <c r="GC238" s="669"/>
      <c r="GD238" s="720"/>
      <c r="GE238" s="1322">
        <f>GE237/$P$545</f>
        <v>0</v>
      </c>
      <c r="GF238" s="497" t="e">
        <f t="shared" ref="GF238:GF240" si="6161">IF(EXACT(VLOOKUP(FY238,OFERTA_0,2,FALSE),FZ238),1,0)</f>
        <v>#N/A</v>
      </c>
      <c r="GG238" s="497" t="e">
        <f t="shared" ref="GG238:GG240" si="6162">IF(EXACT(VLOOKUP(FY238,OFERTA_0,3,FALSE),GA238),1,0)</f>
        <v>#N/A</v>
      </c>
      <c r="GH238" s="498" t="e">
        <f t="shared" ref="GH238:GH240" si="6163">IF(EXACT(VLOOKUP(FY238,OFERTA_0,4,FALSE),GB238),1,0)</f>
        <v>#N/A</v>
      </c>
      <c r="GI238" s="498">
        <f t="shared" ref="GI238:GI240" si="6164">IF(GC238=0,0,1)</f>
        <v>0</v>
      </c>
      <c r="GJ238" s="498">
        <f t="shared" ref="GJ238:GJ240" si="6165">IF(GD238=0,0,1)</f>
        <v>0</v>
      </c>
      <c r="GK238" s="498" t="e">
        <f t="shared" ref="GK238:GK240" si="6166">PRODUCT(GF238:GJ238)</f>
        <v>#N/A</v>
      </c>
      <c r="GL238" s="504">
        <f t="shared" ref="GL238:GL240" si="6167">ROUND(GD238,0)</f>
        <v>0</v>
      </c>
      <c r="GM238" s="500">
        <f t="shared" ref="GM238:GM240" si="6168">GD238-GL238</f>
        <v>0</v>
      </c>
      <c r="GP238" s="665"/>
      <c r="GQ238" s="666"/>
      <c r="GR238" s="667"/>
      <c r="GS238" s="668"/>
      <c r="GT238" s="669"/>
      <c r="GU238" s="720"/>
      <c r="GV238" s="1322">
        <f>GV237/$P$545</f>
        <v>0</v>
      </c>
      <c r="GW238" s="497" t="e">
        <f t="shared" ref="GW238:GW240" si="6169">IF(EXACT(VLOOKUP(GP238,OFERTA_0,2,FALSE),GQ238),1,0)</f>
        <v>#N/A</v>
      </c>
      <c r="GX238" s="497" t="e">
        <f t="shared" ref="GX238:GX240" si="6170">IF(EXACT(VLOOKUP(GP238,OFERTA_0,3,FALSE),GR238),1,0)</f>
        <v>#N/A</v>
      </c>
      <c r="GY238" s="498" t="e">
        <f t="shared" ref="GY238:GY240" si="6171">IF(EXACT(VLOOKUP(GP238,OFERTA_0,4,FALSE),GS238),1,0)</f>
        <v>#N/A</v>
      </c>
      <c r="GZ238" s="498">
        <f t="shared" ref="GZ238:GZ240" si="6172">IF(GT238=0,0,1)</f>
        <v>0</v>
      </c>
      <c r="HA238" s="498">
        <f t="shared" ref="HA238:HA240" si="6173">IF(GU238=0,0,1)</f>
        <v>0</v>
      </c>
      <c r="HB238" s="498" t="e">
        <f t="shared" ref="HB238:HB240" si="6174">PRODUCT(GW238:HA238)</f>
        <v>#N/A</v>
      </c>
      <c r="HC238" s="504">
        <f t="shared" ref="HC238:HC240" si="6175">ROUND(GU238,0)</f>
        <v>0</v>
      </c>
      <c r="HD238" s="500">
        <f t="shared" ref="HD238:HD240" si="6176">GU238-HC238</f>
        <v>0</v>
      </c>
      <c r="HG238" s="665"/>
      <c r="HH238" s="666"/>
      <c r="HI238" s="667"/>
      <c r="HJ238" s="668"/>
      <c r="HK238" s="669"/>
      <c r="HL238" s="720"/>
      <c r="HM238" s="1322">
        <f>HM237/$P$545</f>
        <v>0</v>
      </c>
      <c r="HN238" s="497" t="e">
        <f t="shared" ref="HN238:HN240" si="6177">IF(EXACT(VLOOKUP(HG238,OFERTA_0,2,FALSE),HH238),1,0)</f>
        <v>#N/A</v>
      </c>
      <c r="HO238" s="497" t="e">
        <f t="shared" ref="HO238:HO240" si="6178">IF(EXACT(VLOOKUP(HG238,OFERTA_0,3,FALSE),HI238),1,0)</f>
        <v>#N/A</v>
      </c>
      <c r="HP238" s="498" t="e">
        <f t="shared" ref="HP238:HP240" si="6179">IF(EXACT(VLOOKUP(HG238,OFERTA_0,4,FALSE),HJ238),1,0)</f>
        <v>#N/A</v>
      </c>
      <c r="HQ238" s="498">
        <f t="shared" ref="HQ238:HQ240" si="6180">IF(HK238=0,0,1)</f>
        <v>0</v>
      </c>
      <c r="HR238" s="498">
        <f t="shared" ref="HR238:HR240" si="6181">IF(HL238=0,0,1)</f>
        <v>0</v>
      </c>
      <c r="HS238" s="498" t="e">
        <f t="shared" ref="HS238:HS240" si="6182">PRODUCT(HN238:HR238)</f>
        <v>#N/A</v>
      </c>
      <c r="HT238" s="504">
        <f t="shared" ref="HT238:HT240" si="6183">ROUND(HL238,0)</f>
        <v>0</v>
      </c>
      <c r="HU238" s="500">
        <f t="shared" ref="HU238:HU240" si="6184">HL238-HT238</f>
        <v>0</v>
      </c>
      <c r="HX238" s="665"/>
      <c r="HY238" s="666"/>
      <c r="HZ238" s="667"/>
      <c r="IA238" s="668"/>
      <c r="IB238" s="669"/>
      <c r="IC238" s="720"/>
      <c r="ID238" s="1322">
        <f>ID237/$P$545</f>
        <v>0</v>
      </c>
      <c r="IE238" s="497" t="e">
        <f t="shared" ref="IE238:IE240" si="6185">IF(EXACT(VLOOKUP(HX238,OFERTA_0,2,FALSE),HY238),1,0)</f>
        <v>#N/A</v>
      </c>
      <c r="IF238" s="497" t="e">
        <f t="shared" ref="IF238:IF240" si="6186">IF(EXACT(VLOOKUP(HX238,OFERTA_0,3,FALSE),HZ238),1,0)</f>
        <v>#N/A</v>
      </c>
      <c r="IG238" s="498" t="e">
        <f t="shared" ref="IG238:IG240" si="6187">IF(EXACT(VLOOKUP(HX238,OFERTA_0,4,FALSE),IA238),1,0)</f>
        <v>#N/A</v>
      </c>
      <c r="IH238" s="498">
        <f t="shared" ref="IH238:IH240" si="6188">IF(IB238=0,0,1)</f>
        <v>0</v>
      </c>
      <c r="II238" s="498">
        <f t="shared" ref="II238:II240" si="6189">IF(IC238=0,0,1)</f>
        <v>0</v>
      </c>
      <c r="IJ238" s="498" t="e">
        <f t="shared" ref="IJ238:IJ240" si="6190">PRODUCT(IE238:II238)</f>
        <v>#N/A</v>
      </c>
      <c r="IK238" s="504">
        <f t="shared" ref="IK238:IK240" si="6191">ROUND(IC238,0)</f>
        <v>0</v>
      </c>
      <c r="IL238" s="500">
        <f t="shared" ref="IL238:IL240" si="6192">IC238-IK238</f>
        <v>0</v>
      </c>
      <c r="IO238" s="665"/>
      <c r="IP238" s="666"/>
      <c r="IQ238" s="667"/>
      <c r="IR238" s="668"/>
      <c r="IS238" s="669"/>
      <c r="IT238" s="720"/>
      <c r="IU238" s="1322">
        <f>IU237/$P$545</f>
        <v>0</v>
      </c>
      <c r="IV238" s="497" t="e">
        <f t="shared" ref="IV238:IV240" si="6193">IF(EXACT(VLOOKUP(IO238,OFERTA_0,2,FALSE),IP238),1,0)</f>
        <v>#N/A</v>
      </c>
      <c r="IW238" s="497" t="e">
        <f t="shared" ref="IW238:IW240" si="6194">IF(EXACT(VLOOKUP(IO238,OFERTA_0,3,FALSE),IQ238),1,0)</f>
        <v>#N/A</v>
      </c>
      <c r="IX238" s="498" t="e">
        <f t="shared" ref="IX238:IX240" si="6195">IF(EXACT(VLOOKUP(IO238,OFERTA_0,4,FALSE),IR238),1,0)</f>
        <v>#N/A</v>
      </c>
      <c r="IY238" s="498">
        <f t="shared" ref="IY238:IY240" si="6196">IF(IS238=0,0,1)</f>
        <v>0</v>
      </c>
      <c r="IZ238" s="498">
        <f t="shared" ref="IZ238:IZ240" si="6197">IF(IT238=0,0,1)</f>
        <v>0</v>
      </c>
      <c r="JA238" s="498" t="e">
        <f t="shared" ref="JA238:JA240" si="6198">PRODUCT(IV238:IZ238)</f>
        <v>#N/A</v>
      </c>
      <c r="JB238" s="504">
        <f t="shared" ref="JB238:JB240" si="6199">ROUND(IT238,0)</f>
        <v>0</v>
      </c>
      <c r="JC238" s="500">
        <f t="shared" ref="JC238:JC240" si="6200">IT238-JB238</f>
        <v>0</v>
      </c>
      <c r="JF238" s="665"/>
      <c r="JG238" s="666"/>
      <c r="JH238" s="667"/>
      <c r="JI238" s="668"/>
      <c r="JJ238" s="669"/>
      <c r="JK238" s="720"/>
      <c r="JL238" s="1322">
        <f>JL237/$P$545</f>
        <v>0</v>
      </c>
      <c r="JM238" s="497" t="e">
        <f t="shared" ref="JM238:JM240" si="6201">IF(EXACT(VLOOKUP(JF238,OFERTA_0,2,FALSE),JG238),1,0)</f>
        <v>#N/A</v>
      </c>
      <c r="JN238" s="497" t="e">
        <f t="shared" ref="JN238:JN240" si="6202">IF(EXACT(VLOOKUP(JF238,OFERTA_0,3,FALSE),JH238),1,0)</f>
        <v>#N/A</v>
      </c>
      <c r="JO238" s="498" t="e">
        <f t="shared" ref="JO238:JO240" si="6203">IF(EXACT(VLOOKUP(JF238,OFERTA_0,4,FALSE),JI238),1,0)</f>
        <v>#N/A</v>
      </c>
      <c r="JP238" s="498">
        <f t="shared" ref="JP238:JP240" si="6204">IF(JJ238=0,0,1)</f>
        <v>0</v>
      </c>
      <c r="JQ238" s="498">
        <f t="shared" ref="JQ238:JQ240" si="6205">IF(JK238=0,0,1)</f>
        <v>0</v>
      </c>
      <c r="JR238" s="498" t="e">
        <f t="shared" ref="JR238:JR240" si="6206">PRODUCT(JM238:JQ238)</f>
        <v>#N/A</v>
      </c>
      <c r="JS238" s="504">
        <f t="shared" ref="JS238:JS240" si="6207">ROUND(JK238,0)</f>
        <v>0</v>
      </c>
      <c r="JT238" s="500">
        <f t="shared" ref="JT238:JT240" si="6208">JK238-JS238</f>
        <v>0</v>
      </c>
      <c r="JW238" s="665"/>
      <c r="JX238" s="666"/>
      <c r="JY238" s="667"/>
      <c r="JZ238" s="668"/>
      <c r="KA238" s="669"/>
      <c r="KB238" s="720"/>
      <c r="KC238" s="1322">
        <f>KC237/$P$545</f>
        <v>0</v>
      </c>
      <c r="KD238" s="497" t="e">
        <f t="shared" ref="KD238:KD240" si="6209">IF(EXACT(VLOOKUP(JW238,OFERTA_0,2,FALSE),JX238),1,0)</f>
        <v>#N/A</v>
      </c>
      <c r="KE238" s="497" t="e">
        <f t="shared" ref="KE238:KE240" si="6210">IF(EXACT(VLOOKUP(JW238,OFERTA_0,3,FALSE),JY238),1,0)</f>
        <v>#N/A</v>
      </c>
      <c r="KF238" s="498" t="e">
        <f t="shared" ref="KF238:KF240" si="6211">IF(EXACT(VLOOKUP(JW238,OFERTA_0,4,FALSE),JZ238),1,0)</f>
        <v>#N/A</v>
      </c>
      <c r="KG238" s="498">
        <f t="shared" ref="KG238:KG240" si="6212">IF(KA238=0,0,1)</f>
        <v>0</v>
      </c>
      <c r="KH238" s="498">
        <f t="shared" ref="KH238:KH240" si="6213">IF(KB238=0,0,1)</f>
        <v>0</v>
      </c>
      <c r="KI238" s="498" t="e">
        <f t="shared" ref="KI238:KI240" si="6214">PRODUCT(KD238:KH238)</f>
        <v>#N/A</v>
      </c>
      <c r="KJ238" s="504">
        <f t="shared" ref="KJ238:KJ240" si="6215">ROUND(KB238,0)</f>
        <v>0</v>
      </c>
      <c r="KK238" s="500">
        <f t="shared" ref="KK238:KK240" si="6216">KB238-KJ238</f>
        <v>0</v>
      </c>
      <c r="KN238" s="665"/>
      <c r="KO238" s="666"/>
      <c r="KP238" s="667"/>
      <c r="KQ238" s="668"/>
      <c r="KR238" s="669"/>
      <c r="KS238" s="720"/>
      <c r="KT238" s="1322">
        <f>KT237/$P$545</f>
        <v>0</v>
      </c>
      <c r="KU238" s="497" t="e">
        <f t="shared" ref="KU238:KU240" si="6217">IF(EXACT(VLOOKUP(KN238,OFERTA_0,2,FALSE),KO238),1,0)</f>
        <v>#N/A</v>
      </c>
      <c r="KV238" s="497" t="e">
        <f t="shared" ref="KV238:KV240" si="6218">IF(EXACT(VLOOKUP(KN238,OFERTA_0,3,FALSE),KP238),1,0)</f>
        <v>#N/A</v>
      </c>
      <c r="KW238" s="498" t="e">
        <f t="shared" ref="KW238:KW240" si="6219">IF(EXACT(VLOOKUP(KN238,OFERTA_0,4,FALSE),KQ238),1,0)</f>
        <v>#N/A</v>
      </c>
      <c r="KX238" s="498">
        <f t="shared" ref="KX238:KX240" si="6220">IF(KR238=0,0,1)</f>
        <v>0</v>
      </c>
      <c r="KY238" s="498">
        <f t="shared" ref="KY238:KY240" si="6221">IF(KS238=0,0,1)</f>
        <v>0</v>
      </c>
      <c r="KZ238" s="498" t="e">
        <f t="shared" ref="KZ238:KZ240" si="6222">PRODUCT(KU238:KY238)</f>
        <v>#N/A</v>
      </c>
      <c r="LA238" s="504">
        <f t="shared" ref="LA238:LA240" si="6223">ROUND(KS238,0)</f>
        <v>0</v>
      </c>
      <c r="LB238" s="500">
        <f t="shared" ref="LB238:LB240" si="6224">KS238-LA238</f>
        <v>0</v>
      </c>
      <c r="LE238" s="665"/>
      <c r="LF238" s="666"/>
      <c r="LG238" s="667"/>
      <c r="LH238" s="668"/>
      <c r="LI238" s="669"/>
      <c r="LJ238" s="720"/>
      <c r="LK238" s="1322">
        <f>LK237/$P$545</f>
        <v>0</v>
      </c>
      <c r="LL238" s="497" t="e">
        <f t="shared" ref="LL238:LL240" si="6225">IF(EXACT(VLOOKUP(LE238,OFERTA_0,2,FALSE),LF238),1,0)</f>
        <v>#N/A</v>
      </c>
      <c r="LM238" s="497" t="e">
        <f t="shared" ref="LM238:LM240" si="6226">IF(EXACT(VLOOKUP(LE238,OFERTA_0,3,FALSE),LG238),1,0)</f>
        <v>#N/A</v>
      </c>
      <c r="LN238" s="498" t="e">
        <f t="shared" ref="LN238:LN240" si="6227">IF(EXACT(VLOOKUP(LE238,OFERTA_0,4,FALSE),LH238),1,0)</f>
        <v>#N/A</v>
      </c>
      <c r="LO238" s="498">
        <f t="shared" ref="LO238:LO240" si="6228">IF(LI238=0,0,1)</f>
        <v>0</v>
      </c>
      <c r="LP238" s="498">
        <f t="shared" ref="LP238:LP240" si="6229">IF(LJ238=0,0,1)</f>
        <v>0</v>
      </c>
      <c r="LQ238" s="498" t="e">
        <f t="shared" ref="LQ238:LQ240" si="6230">PRODUCT(LL238:LP238)</f>
        <v>#N/A</v>
      </c>
      <c r="LR238" s="504">
        <f t="shared" ref="LR238:LR240" si="6231">ROUND(LJ238,0)</f>
        <v>0</v>
      </c>
      <c r="LS238" s="500">
        <f t="shared" ref="LS238:LS240" si="6232">LJ238-LR238</f>
        <v>0</v>
      </c>
      <c r="LV238" s="665"/>
      <c r="LW238" s="666"/>
      <c r="LX238" s="667"/>
      <c r="LY238" s="668"/>
      <c r="LZ238" s="669"/>
      <c r="MA238" s="720"/>
      <c r="MB238" s="1322">
        <f>MB237/$P$545</f>
        <v>0</v>
      </c>
      <c r="MC238" s="497" t="e">
        <f t="shared" ref="MC238:MC240" si="6233">IF(EXACT(VLOOKUP(LV238,OFERTA_0,2,FALSE),LW238),1,0)</f>
        <v>#N/A</v>
      </c>
      <c r="MD238" s="497" t="e">
        <f t="shared" ref="MD238:MD240" si="6234">IF(EXACT(VLOOKUP(LV238,OFERTA_0,3,FALSE),LX238),1,0)</f>
        <v>#N/A</v>
      </c>
      <c r="ME238" s="498" t="e">
        <f t="shared" ref="ME238:ME240" si="6235">IF(EXACT(VLOOKUP(LV238,OFERTA_0,4,FALSE),LY238),1,0)</f>
        <v>#N/A</v>
      </c>
      <c r="MF238" s="498">
        <f t="shared" ref="MF238:MF240" si="6236">IF(LZ238=0,0,1)</f>
        <v>0</v>
      </c>
      <c r="MG238" s="498">
        <f t="shared" ref="MG238:MG240" si="6237">IF(MA238=0,0,1)</f>
        <v>0</v>
      </c>
      <c r="MH238" s="498" t="e">
        <f t="shared" ref="MH238:MH240" si="6238">PRODUCT(MC238:MG238)</f>
        <v>#N/A</v>
      </c>
      <c r="MI238" s="504">
        <f t="shared" ref="MI238:MI240" si="6239">ROUND(MA238,0)</f>
        <v>0</v>
      </c>
      <c r="MJ238" s="500">
        <f t="shared" ref="MJ238:MJ240" si="6240">MA238-MI238</f>
        <v>0</v>
      </c>
      <c r="MM238" s="665"/>
      <c r="MN238" s="666"/>
      <c r="MO238" s="667"/>
      <c r="MP238" s="668"/>
      <c r="MQ238" s="669"/>
      <c r="MR238" s="720"/>
      <c r="MS238" s="1322">
        <f>MS237/$P$545</f>
        <v>0</v>
      </c>
      <c r="MT238" s="497" t="e">
        <f t="shared" ref="MT238:MT240" si="6241">IF(EXACT(VLOOKUP(MM238,OFERTA_0,2,FALSE),MN238),1,0)</f>
        <v>#N/A</v>
      </c>
      <c r="MU238" s="497" t="e">
        <f t="shared" ref="MU238:MU240" si="6242">IF(EXACT(VLOOKUP(MM238,OFERTA_0,3,FALSE),MO238),1,0)</f>
        <v>#N/A</v>
      </c>
      <c r="MV238" s="498" t="e">
        <f t="shared" ref="MV238:MV240" si="6243">IF(EXACT(VLOOKUP(MM238,OFERTA_0,4,FALSE),MP238),1,0)</f>
        <v>#N/A</v>
      </c>
      <c r="MW238" s="498">
        <f t="shared" ref="MW238:MW240" si="6244">IF(MQ238=0,0,1)</f>
        <v>0</v>
      </c>
      <c r="MX238" s="498">
        <f t="shared" ref="MX238:MX240" si="6245">IF(MR238=0,0,1)</f>
        <v>0</v>
      </c>
      <c r="MY238" s="498" t="e">
        <f t="shared" ref="MY238:MY240" si="6246">PRODUCT(MT238:MX238)</f>
        <v>#N/A</v>
      </c>
      <c r="MZ238" s="504">
        <f t="shared" ref="MZ238:MZ240" si="6247">ROUND(MR238,0)</f>
        <v>0</v>
      </c>
      <c r="NA238" s="500">
        <f t="shared" ref="NA238:NA240" si="6248">MR238-MZ238</f>
        <v>0</v>
      </c>
      <c r="ND238" s="665"/>
      <c r="NE238" s="666"/>
      <c r="NF238" s="667"/>
      <c r="NG238" s="668"/>
      <c r="NH238" s="669"/>
      <c r="NI238" s="720"/>
      <c r="NJ238" s="1322">
        <f>NJ237/$P$545</f>
        <v>0</v>
      </c>
      <c r="NK238" s="497" t="e">
        <f t="shared" ref="NK238:NK240" si="6249">IF(EXACT(VLOOKUP(ND238,OFERTA_0,2,FALSE),NE238),1,0)</f>
        <v>#N/A</v>
      </c>
      <c r="NL238" s="497" t="e">
        <f t="shared" ref="NL238:NL240" si="6250">IF(EXACT(VLOOKUP(ND238,OFERTA_0,3,FALSE),NF238),1,0)</f>
        <v>#N/A</v>
      </c>
      <c r="NM238" s="498" t="e">
        <f t="shared" ref="NM238:NM240" si="6251">IF(EXACT(VLOOKUP(ND238,OFERTA_0,4,FALSE),NG238),1,0)</f>
        <v>#N/A</v>
      </c>
      <c r="NN238" s="498">
        <f t="shared" ref="NN238:NN240" si="6252">IF(NH238=0,0,1)</f>
        <v>0</v>
      </c>
      <c r="NO238" s="498">
        <f t="shared" ref="NO238:NO240" si="6253">IF(NI238=0,0,1)</f>
        <v>0</v>
      </c>
      <c r="NP238" s="498" t="e">
        <f t="shared" ref="NP238:NP240" si="6254">PRODUCT(NK238:NO238)</f>
        <v>#N/A</v>
      </c>
      <c r="NQ238" s="504">
        <f t="shared" ref="NQ238:NQ240" si="6255">ROUND(NI238,0)</f>
        <v>0</v>
      </c>
      <c r="NR238" s="500">
        <f t="shared" ref="NR238:NR240" si="6256">NI238-NQ238</f>
        <v>0</v>
      </c>
      <c r="NU238" s="665"/>
      <c r="NV238" s="666"/>
      <c r="NW238" s="667"/>
      <c r="NX238" s="668"/>
      <c r="NY238" s="669"/>
      <c r="NZ238" s="720"/>
      <c r="OA238" s="1322">
        <f>OA237/$P$545</f>
        <v>0</v>
      </c>
      <c r="OB238" s="497" t="e">
        <f t="shared" ref="OB238:OB240" si="6257">IF(EXACT(VLOOKUP(NU238,OFERTA_0,2,FALSE),NV238),1,0)</f>
        <v>#N/A</v>
      </c>
      <c r="OC238" s="497" t="e">
        <f t="shared" ref="OC238:OC240" si="6258">IF(EXACT(VLOOKUP(NU238,OFERTA_0,3,FALSE),NW238),1,0)</f>
        <v>#N/A</v>
      </c>
      <c r="OD238" s="498" t="e">
        <f t="shared" ref="OD238:OD240" si="6259">IF(EXACT(VLOOKUP(NU238,OFERTA_0,4,FALSE),NX238),1,0)</f>
        <v>#N/A</v>
      </c>
      <c r="OE238" s="498">
        <f t="shared" ref="OE238:OE240" si="6260">IF(NY238=0,0,1)</f>
        <v>0</v>
      </c>
      <c r="OF238" s="498">
        <f t="shared" ref="OF238:OF240" si="6261">IF(NZ238=0,0,1)</f>
        <v>0</v>
      </c>
      <c r="OG238" s="498" t="e">
        <f t="shared" ref="OG238:OG240" si="6262">PRODUCT(OB238:OF238)</f>
        <v>#N/A</v>
      </c>
      <c r="OH238" s="504">
        <f t="shared" ref="OH238:OH240" si="6263">ROUND(NZ238,0)</f>
        <v>0</v>
      </c>
      <c r="OI238" s="500">
        <f t="shared" ref="OI238:OI240" si="6264">NZ238-OH238</f>
        <v>0</v>
      </c>
      <c r="OL238" s="665"/>
      <c r="OM238" s="666"/>
      <c r="ON238" s="667"/>
      <c r="OO238" s="668"/>
      <c r="OP238" s="669"/>
      <c r="OQ238" s="720"/>
      <c r="OR238" s="1322">
        <f>OR237/$P$545</f>
        <v>0</v>
      </c>
      <c r="OS238" s="497" t="e">
        <f t="shared" ref="OS238:OS240" si="6265">IF(EXACT(VLOOKUP(OL238,OFERTA_0,2,FALSE),OM238),1,0)</f>
        <v>#N/A</v>
      </c>
      <c r="OT238" s="497" t="e">
        <f t="shared" ref="OT238:OT240" si="6266">IF(EXACT(VLOOKUP(OL238,OFERTA_0,3,FALSE),ON238),1,0)</f>
        <v>#N/A</v>
      </c>
      <c r="OU238" s="498" t="e">
        <f t="shared" ref="OU238:OU240" si="6267">IF(EXACT(VLOOKUP(OL238,OFERTA_0,4,FALSE),OO238),1,0)</f>
        <v>#N/A</v>
      </c>
      <c r="OV238" s="498">
        <f t="shared" ref="OV238:OV240" si="6268">IF(OP238=0,0,1)</f>
        <v>0</v>
      </c>
      <c r="OW238" s="498">
        <f t="shared" ref="OW238:OW240" si="6269">IF(OQ238=0,0,1)</f>
        <v>0</v>
      </c>
      <c r="OX238" s="498" t="e">
        <f t="shared" ref="OX238:OX240" si="6270">PRODUCT(OS238:OW238)</f>
        <v>#N/A</v>
      </c>
      <c r="OY238" s="504">
        <f t="shared" ref="OY238:OY240" si="6271">ROUND(OQ238,0)</f>
        <v>0</v>
      </c>
      <c r="OZ238" s="500">
        <f t="shared" ref="OZ238:OZ240" si="6272">OQ238-OY238</f>
        <v>0</v>
      </c>
      <c r="PC238" s="665"/>
      <c r="PD238" s="666"/>
      <c r="PE238" s="667"/>
      <c r="PF238" s="668"/>
      <c r="PG238" s="669"/>
      <c r="PH238" s="720"/>
      <c r="PI238" s="1322">
        <f>PI237/$P$545</f>
        <v>0</v>
      </c>
      <c r="PJ238" s="497" t="e">
        <f t="shared" ref="PJ238:PJ240" si="6273">IF(EXACT(VLOOKUP(PC238,OFERTA_0,2,FALSE),PD238),1,0)</f>
        <v>#N/A</v>
      </c>
      <c r="PK238" s="497" t="e">
        <f t="shared" ref="PK238:PK240" si="6274">IF(EXACT(VLOOKUP(PC238,OFERTA_0,3,FALSE),PE238),1,0)</f>
        <v>#N/A</v>
      </c>
      <c r="PL238" s="498" t="e">
        <f t="shared" ref="PL238:PL240" si="6275">IF(EXACT(VLOOKUP(PC238,OFERTA_0,4,FALSE),PF238),1,0)</f>
        <v>#N/A</v>
      </c>
      <c r="PM238" s="498">
        <f t="shared" ref="PM238:PM240" si="6276">IF(PG238=0,0,1)</f>
        <v>0</v>
      </c>
      <c r="PN238" s="498">
        <f t="shared" ref="PN238:PN240" si="6277">IF(PH238=0,0,1)</f>
        <v>0</v>
      </c>
      <c r="PO238" s="498" t="e">
        <f t="shared" ref="PO238:PO240" si="6278">PRODUCT(PJ238:PN238)</f>
        <v>#N/A</v>
      </c>
      <c r="PP238" s="504">
        <f t="shared" ref="PP238:PP240" si="6279">ROUND(PH238,0)</f>
        <v>0</v>
      </c>
      <c r="PQ238" s="500">
        <f t="shared" ref="PQ238:PQ240" si="6280">PH238-PP238</f>
        <v>0</v>
      </c>
      <c r="PT238" s="665"/>
      <c r="PU238" s="666"/>
      <c r="PV238" s="667"/>
      <c r="PW238" s="668"/>
      <c r="PX238" s="669"/>
      <c r="PY238" s="720"/>
      <c r="PZ238" s="1322">
        <f>PZ237/$P$545</f>
        <v>0</v>
      </c>
      <c r="QA238" s="497" t="e">
        <f t="shared" ref="QA238:QA240" si="6281">IF(EXACT(VLOOKUP(PT238,OFERTA_0,2,FALSE),PU238),1,0)</f>
        <v>#N/A</v>
      </c>
      <c r="QB238" s="497" t="e">
        <f t="shared" ref="QB238:QB240" si="6282">IF(EXACT(VLOOKUP(PT238,OFERTA_0,3,FALSE),PV238),1,0)</f>
        <v>#N/A</v>
      </c>
      <c r="QC238" s="498" t="e">
        <f t="shared" ref="QC238:QC240" si="6283">IF(EXACT(VLOOKUP(PT238,OFERTA_0,4,FALSE),PW238),1,0)</f>
        <v>#N/A</v>
      </c>
      <c r="QD238" s="498">
        <f t="shared" ref="QD238:QD240" si="6284">IF(PX238=0,0,1)</f>
        <v>0</v>
      </c>
      <c r="QE238" s="498">
        <f t="shared" ref="QE238:QE240" si="6285">IF(PY238=0,0,1)</f>
        <v>0</v>
      </c>
      <c r="QF238" s="498" t="e">
        <f t="shared" ref="QF238:QF240" si="6286">PRODUCT(QA238:QE238)</f>
        <v>#N/A</v>
      </c>
      <c r="QG238" s="504">
        <f t="shared" ref="QG238:QG240" si="6287">ROUND(PY238,0)</f>
        <v>0</v>
      </c>
      <c r="QH238" s="500">
        <f t="shared" ref="QH238:QH240" si="6288">PY238-QG238</f>
        <v>0</v>
      </c>
      <c r="QK238" s="665"/>
      <c r="QL238" s="666"/>
      <c r="QM238" s="667"/>
      <c r="QN238" s="668"/>
      <c r="QO238" s="669"/>
      <c r="QP238" s="720"/>
      <c r="QQ238" s="1322">
        <f>QQ237/$P$545</f>
        <v>0</v>
      </c>
      <c r="QR238" s="497" t="e">
        <f t="shared" ref="QR238:QR240" si="6289">IF(EXACT(VLOOKUP(QK238,OFERTA_0,2,FALSE),QL238),1,0)</f>
        <v>#N/A</v>
      </c>
      <c r="QS238" s="497" t="e">
        <f t="shared" ref="QS238:QS240" si="6290">IF(EXACT(VLOOKUP(QK238,OFERTA_0,3,FALSE),QM238),1,0)</f>
        <v>#N/A</v>
      </c>
      <c r="QT238" s="498" t="e">
        <f t="shared" ref="QT238:QT240" si="6291">IF(EXACT(VLOOKUP(QK238,OFERTA_0,4,FALSE),QN238),1,0)</f>
        <v>#N/A</v>
      </c>
      <c r="QU238" s="498">
        <f t="shared" ref="QU238:QU240" si="6292">IF(QO238=0,0,1)</f>
        <v>0</v>
      </c>
      <c r="QV238" s="498">
        <f t="shared" ref="QV238:QV240" si="6293">IF(QP238=0,0,1)</f>
        <v>0</v>
      </c>
      <c r="QW238" s="498" t="e">
        <f t="shared" ref="QW238:QW240" si="6294">PRODUCT(QR238:QV238)</f>
        <v>#N/A</v>
      </c>
      <c r="QX238" s="504">
        <f t="shared" ref="QX238:QX240" si="6295">ROUND(QP238,0)</f>
        <v>0</v>
      </c>
      <c r="QY238" s="500">
        <f t="shared" ref="QY238:QY240" si="6296">QP238-QX238</f>
        <v>0</v>
      </c>
      <c r="RB238" s="381"/>
      <c r="RC238" s="382"/>
      <c r="RD238" s="383"/>
      <c r="RE238" s="384"/>
      <c r="RF238" s="385"/>
      <c r="RG238" s="386"/>
      <c r="RH238" s="386"/>
      <c r="RI238" s="497"/>
      <c r="RJ238" s="497"/>
      <c r="RK238" s="501"/>
      <c r="RL238" s="501"/>
      <c r="RM238" s="501"/>
      <c r="RN238" s="501"/>
      <c r="RO238" s="502"/>
      <c r="RP238" s="503"/>
      <c r="RS238" s="381"/>
      <c r="RT238" s="382"/>
      <c r="RU238" s="383"/>
      <c r="RV238" s="384"/>
      <c r="RW238" s="385"/>
      <c r="RX238" s="386"/>
      <c r="RY238" s="386"/>
      <c r="RZ238" s="497"/>
      <c r="SA238" s="497"/>
      <c r="SB238" s="501"/>
      <c r="SC238" s="501"/>
      <c r="SD238" s="501"/>
      <c r="SE238" s="501"/>
      <c r="SF238" s="502"/>
      <c r="SG238" s="503"/>
      <c r="SJ238" s="381"/>
      <c r="SK238" s="382"/>
      <c r="SL238" s="383"/>
      <c r="SM238" s="384"/>
      <c r="SN238" s="385"/>
      <c r="SO238" s="386"/>
      <c r="SP238" s="386"/>
      <c r="SQ238" s="497"/>
      <c r="SR238" s="497"/>
      <c r="SS238" s="501"/>
      <c r="ST238" s="501"/>
      <c r="SU238" s="501"/>
      <c r="SV238" s="501"/>
      <c r="SW238" s="502"/>
      <c r="SX238" s="503"/>
    </row>
    <row r="239" spans="2:518" ht="21.75" hidden="1" customHeight="1" thickTop="1" thickBot="1">
      <c r="B239" s="577"/>
      <c r="C239" s="578"/>
      <c r="D239" s="579"/>
      <c r="E239" s="580"/>
      <c r="F239" s="581"/>
      <c r="G239" s="585"/>
      <c r="H239" s="595"/>
      <c r="K239" s="577"/>
      <c r="L239" s="767"/>
      <c r="M239" s="579"/>
      <c r="N239" s="580"/>
      <c r="O239" s="768"/>
      <c r="P239" s="585"/>
      <c r="Q239" s="1324"/>
      <c r="R239" s="497"/>
      <c r="S239" s="497"/>
      <c r="T239" s="498"/>
      <c r="U239" s="498"/>
      <c r="V239" s="498"/>
      <c r="W239" s="498"/>
      <c r="X239" s="504"/>
      <c r="Y239" s="500"/>
      <c r="Z239" s="486"/>
      <c r="AA239" s="486"/>
      <c r="AB239" s="577"/>
      <c r="AC239" s="767"/>
      <c r="AD239" s="579"/>
      <c r="AE239" s="580"/>
      <c r="AF239" s="768"/>
      <c r="AG239" s="585"/>
      <c r="AH239" s="1324"/>
      <c r="AI239" s="497"/>
      <c r="AJ239" s="497"/>
      <c r="AK239" s="498"/>
      <c r="AL239" s="498"/>
      <c r="AM239" s="498"/>
      <c r="AN239" s="498"/>
      <c r="AO239" s="504"/>
      <c r="AP239" s="500"/>
      <c r="AQ239" s="486"/>
      <c r="AR239" s="486"/>
      <c r="AS239" s="577"/>
      <c r="AT239" s="767"/>
      <c r="AU239" s="579"/>
      <c r="AV239" s="580"/>
      <c r="AW239" s="768"/>
      <c r="AX239" s="585"/>
      <c r="AY239" s="1324"/>
      <c r="AZ239" s="497"/>
      <c r="BA239" s="497"/>
      <c r="BB239" s="498"/>
      <c r="BC239" s="498"/>
      <c r="BD239" s="498"/>
      <c r="BE239" s="498"/>
      <c r="BF239" s="504"/>
      <c r="BG239" s="500"/>
      <c r="BJ239" s="577"/>
      <c r="BK239" s="767"/>
      <c r="BL239" s="579"/>
      <c r="BM239" s="580"/>
      <c r="BN239" s="768"/>
      <c r="BO239" s="585"/>
      <c r="BP239" s="1324"/>
      <c r="BQ239" s="497"/>
      <c r="BR239" s="497"/>
      <c r="BS239" s="498"/>
      <c r="BT239" s="498"/>
      <c r="BU239" s="498"/>
      <c r="BV239" s="498"/>
      <c r="BW239" s="504"/>
      <c r="BX239" s="500"/>
      <c r="CA239" s="577"/>
      <c r="CB239" s="767"/>
      <c r="CC239" s="579"/>
      <c r="CD239" s="580"/>
      <c r="CE239" s="768"/>
      <c r="CF239" s="585"/>
      <c r="CG239" s="1324"/>
      <c r="CH239" s="497"/>
      <c r="CI239" s="497"/>
      <c r="CJ239" s="498"/>
      <c r="CK239" s="498"/>
      <c r="CL239" s="498"/>
      <c r="CM239" s="498"/>
      <c r="CN239" s="504"/>
      <c r="CO239" s="500"/>
      <c r="CR239" s="577"/>
      <c r="CS239" s="767"/>
      <c r="CT239" s="579"/>
      <c r="CU239" s="580"/>
      <c r="CV239" s="768"/>
      <c r="CW239" s="585"/>
      <c r="CX239" s="1324"/>
      <c r="CY239" s="497"/>
      <c r="CZ239" s="497"/>
      <c r="DA239" s="498"/>
      <c r="DB239" s="498"/>
      <c r="DC239" s="498"/>
      <c r="DD239" s="498"/>
      <c r="DE239" s="504"/>
      <c r="DF239" s="500"/>
      <c r="DI239" s="577"/>
      <c r="DJ239" s="767"/>
      <c r="DK239" s="579"/>
      <c r="DL239" s="580"/>
      <c r="DM239" s="768"/>
      <c r="DN239" s="585"/>
      <c r="DO239" s="1324"/>
      <c r="DP239" s="497"/>
      <c r="DQ239" s="497"/>
      <c r="DR239" s="498"/>
      <c r="DS239" s="498"/>
      <c r="DT239" s="498"/>
      <c r="DU239" s="498"/>
      <c r="DV239" s="504"/>
      <c r="DW239" s="500"/>
      <c r="DZ239" s="577"/>
      <c r="EA239" s="767"/>
      <c r="EB239" s="579"/>
      <c r="EC239" s="580"/>
      <c r="ED239" s="768"/>
      <c r="EE239" s="585"/>
      <c r="EF239" s="1324"/>
      <c r="EG239" s="497"/>
      <c r="EH239" s="497"/>
      <c r="EI239" s="498"/>
      <c r="EJ239" s="498"/>
      <c r="EK239" s="498"/>
      <c r="EL239" s="498"/>
      <c r="EM239" s="504"/>
      <c r="EN239" s="500"/>
      <c r="EQ239" s="665"/>
      <c r="ER239" s="666"/>
      <c r="ES239" s="667"/>
      <c r="ET239" s="668"/>
      <c r="EU239" s="669"/>
      <c r="EV239" s="720"/>
      <c r="EW239" s="1324"/>
      <c r="EX239" s="497" t="e">
        <f t="shared" si="6145"/>
        <v>#N/A</v>
      </c>
      <c r="EY239" s="497" t="e">
        <f t="shared" si="6146"/>
        <v>#N/A</v>
      </c>
      <c r="EZ239" s="498" t="e">
        <f t="shared" si="6147"/>
        <v>#N/A</v>
      </c>
      <c r="FA239" s="498">
        <f t="shared" si="6148"/>
        <v>0</v>
      </c>
      <c r="FB239" s="498">
        <f t="shared" si="6149"/>
        <v>0</v>
      </c>
      <c r="FC239" s="498" t="e">
        <f t="shared" si="6150"/>
        <v>#N/A</v>
      </c>
      <c r="FD239" s="504">
        <f t="shared" si="6151"/>
        <v>0</v>
      </c>
      <c r="FE239" s="500">
        <f t="shared" si="6152"/>
        <v>0</v>
      </c>
      <c r="FH239" s="665"/>
      <c r="FI239" s="666"/>
      <c r="FJ239" s="667"/>
      <c r="FK239" s="668"/>
      <c r="FL239" s="669"/>
      <c r="FM239" s="720"/>
      <c r="FN239" s="1324"/>
      <c r="FO239" s="497" t="e">
        <f t="shared" si="6153"/>
        <v>#N/A</v>
      </c>
      <c r="FP239" s="497" t="e">
        <f t="shared" si="6154"/>
        <v>#N/A</v>
      </c>
      <c r="FQ239" s="498" t="e">
        <f t="shared" si="6155"/>
        <v>#N/A</v>
      </c>
      <c r="FR239" s="498">
        <f t="shared" si="6156"/>
        <v>0</v>
      </c>
      <c r="FS239" s="498">
        <f t="shared" si="6157"/>
        <v>0</v>
      </c>
      <c r="FT239" s="498" t="e">
        <f t="shared" si="6158"/>
        <v>#N/A</v>
      </c>
      <c r="FU239" s="504">
        <f t="shared" si="6159"/>
        <v>0</v>
      </c>
      <c r="FV239" s="500">
        <f t="shared" si="6160"/>
        <v>0</v>
      </c>
      <c r="FY239" s="665"/>
      <c r="FZ239" s="666"/>
      <c r="GA239" s="667"/>
      <c r="GB239" s="668"/>
      <c r="GC239" s="669"/>
      <c r="GD239" s="720"/>
      <c r="GE239" s="1324"/>
      <c r="GF239" s="497" t="e">
        <f t="shared" si="6161"/>
        <v>#N/A</v>
      </c>
      <c r="GG239" s="497" t="e">
        <f t="shared" si="6162"/>
        <v>#N/A</v>
      </c>
      <c r="GH239" s="498" t="e">
        <f t="shared" si="6163"/>
        <v>#N/A</v>
      </c>
      <c r="GI239" s="498">
        <f t="shared" si="6164"/>
        <v>0</v>
      </c>
      <c r="GJ239" s="498">
        <f t="shared" si="6165"/>
        <v>0</v>
      </c>
      <c r="GK239" s="498" t="e">
        <f t="shared" si="6166"/>
        <v>#N/A</v>
      </c>
      <c r="GL239" s="504">
        <f t="shared" si="6167"/>
        <v>0</v>
      </c>
      <c r="GM239" s="500">
        <f t="shared" si="6168"/>
        <v>0</v>
      </c>
      <c r="GP239" s="665"/>
      <c r="GQ239" s="666"/>
      <c r="GR239" s="667"/>
      <c r="GS239" s="668"/>
      <c r="GT239" s="669"/>
      <c r="GU239" s="720"/>
      <c r="GV239" s="1324"/>
      <c r="GW239" s="497" t="e">
        <f t="shared" si="6169"/>
        <v>#N/A</v>
      </c>
      <c r="GX239" s="497" t="e">
        <f t="shared" si="6170"/>
        <v>#N/A</v>
      </c>
      <c r="GY239" s="498" t="e">
        <f t="shared" si="6171"/>
        <v>#N/A</v>
      </c>
      <c r="GZ239" s="498">
        <f t="shared" si="6172"/>
        <v>0</v>
      </c>
      <c r="HA239" s="498">
        <f t="shared" si="6173"/>
        <v>0</v>
      </c>
      <c r="HB239" s="498" t="e">
        <f t="shared" si="6174"/>
        <v>#N/A</v>
      </c>
      <c r="HC239" s="504">
        <f t="shared" si="6175"/>
        <v>0</v>
      </c>
      <c r="HD239" s="500">
        <f t="shared" si="6176"/>
        <v>0</v>
      </c>
      <c r="HG239" s="665"/>
      <c r="HH239" s="666"/>
      <c r="HI239" s="667"/>
      <c r="HJ239" s="668"/>
      <c r="HK239" s="669"/>
      <c r="HL239" s="720"/>
      <c r="HM239" s="1324"/>
      <c r="HN239" s="497" t="e">
        <f t="shared" si="6177"/>
        <v>#N/A</v>
      </c>
      <c r="HO239" s="497" t="e">
        <f t="shared" si="6178"/>
        <v>#N/A</v>
      </c>
      <c r="HP239" s="498" t="e">
        <f t="shared" si="6179"/>
        <v>#N/A</v>
      </c>
      <c r="HQ239" s="498">
        <f t="shared" si="6180"/>
        <v>0</v>
      </c>
      <c r="HR239" s="498">
        <f t="shared" si="6181"/>
        <v>0</v>
      </c>
      <c r="HS239" s="498" t="e">
        <f t="shared" si="6182"/>
        <v>#N/A</v>
      </c>
      <c r="HT239" s="504">
        <f t="shared" si="6183"/>
        <v>0</v>
      </c>
      <c r="HU239" s="500">
        <f t="shared" si="6184"/>
        <v>0</v>
      </c>
      <c r="HX239" s="665"/>
      <c r="HY239" s="666"/>
      <c r="HZ239" s="667"/>
      <c r="IA239" s="668"/>
      <c r="IB239" s="669"/>
      <c r="IC239" s="720"/>
      <c r="ID239" s="1324"/>
      <c r="IE239" s="497" t="e">
        <f t="shared" si="6185"/>
        <v>#N/A</v>
      </c>
      <c r="IF239" s="497" t="e">
        <f t="shared" si="6186"/>
        <v>#N/A</v>
      </c>
      <c r="IG239" s="498" t="e">
        <f t="shared" si="6187"/>
        <v>#N/A</v>
      </c>
      <c r="IH239" s="498">
        <f t="shared" si="6188"/>
        <v>0</v>
      </c>
      <c r="II239" s="498">
        <f t="shared" si="6189"/>
        <v>0</v>
      </c>
      <c r="IJ239" s="498" t="e">
        <f t="shared" si="6190"/>
        <v>#N/A</v>
      </c>
      <c r="IK239" s="504">
        <f t="shared" si="6191"/>
        <v>0</v>
      </c>
      <c r="IL239" s="500">
        <f t="shared" si="6192"/>
        <v>0</v>
      </c>
      <c r="IO239" s="665"/>
      <c r="IP239" s="666"/>
      <c r="IQ239" s="667"/>
      <c r="IR239" s="668"/>
      <c r="IS239" s="669"/>
      <c r="IT239" s="720"/>
      <c r="IU239" s="1324"/>
      <c r="IV239" s="497" t="e">
        <f t="shared" si="6193"/>
        <v>#N/A</v>
      </c>
      <c r="IW239" s="497" t="e">
        <f t="shared" si="6194"/>
        <v>#N/A</v>
      </c>
      <c r="IX239" s="498" t="e">
        <f t="shared" si="6195"/>
        <v>#N/A</v>
      </c>
      <c r="IY239" s="498">
        <f t="shared" si="6196"/>
        <v>0</v>
      </c>
      <c r="IZ239" s="498">
        <f t="shared" si="6197"/>
        <v>0</v>
      </c>
      <c r="JA239" s="498" t="e">
        <f t="shared" si="6198"/>
        <v>#N/A</v>
      </c>
      <c r="JB239" s="504">
        <f t="shared" si="6199"/>
        <v>0</v>
      </c>
      <c r="JC239" s="500">
        <f t="shared" si="6200"/>
        <v>0</v>
      </c>
      <c r="JF239" s="665"/>
      <c r="JG239" s="666"/>
      <c r="JH239" s="667"/>
      <c r="JI239" s="668"/>
      <c r="JJ239" s="669"/>
      <c r="JK239" s="720"/>
      <c r="JL239" s="1324"/>
      <c r="JM239" s="497" t="e">
        <f t="shared" si="6201"/>
        <v>#N/A</v>
      </c>
      <c r="JN239" s="497" t="e">
        <f t="shared" si="6202"/>
        <v>#N/A</v>
      </c>
      <c r="JO239" s="498" t="e">
        <f t="shared" si="6203"/>
        <v>#N/A</v>
      </c>
      <c r="JP239" s="498">
        <f t="shared" si="6204"/>
        <v>0</v>
      </c>
      <c r="JQ239" s="498">
        <f t="shared" si="6205"/>
        <v>0</v>
      </c>
      <c r="JR239" s="498" t="e">
        <f t="shared" si="6206"/>
        <v>#N/A</v>
      </c>
      <c r="JS239" s="504">
        <f t="shared" si="6207"/>
        <v>0</v>
      </c>
      <c r="JT239" s="500">
        <f t="shared" si="6208"/>
        <v>0</v>
      </c>
      <c r="JW239" s="665"/>
      <c r="JX239" s="666"/>
      <c r="JY239" s="667"/>
      <c r="JZ239" s="668"/>
      <c r="KA239" s="669"/>
      <c r="KB239" s="720"/>
      <c r="KC239" s="1324"/>
      <c r="KD239" s="497" t="e">
        <f t="shared" si="6209"/>
        <v>#N/A</v>
      </c>
      <c r="KE239" s="497" t="e">
        <f t="shared" si="6210"/>
        <v>#N/A</v>
      </c>
      <c r="KF239" s="498" t="e">
        <f t="shared" si="6211"/>
        <v>#N/A</v>
      </c>
      <c r="KG239" s="498">
        <f t="shared" si="6212"/>
        <v>0</v>
      </c>
      <c r="KH239" s="498">
        <f t="shared" si="6213"/>
        <v>0</v>
      </c>
      <c r="KI239" s="498" t="e">
        <f t="shared" si="6214"/>
        <v>#N/A</v>
      </c>
      <c r="KJ239" s="504">
        <f t="shared" si="6215"/>
        <v>0</v>
      </c>
      <c r="KK239" s="500">
        <f t="shared" si="6216"/>
        <v>0</v>
      </c>
      <c r="KN239" s="665"/>
      <c r="KO239" s="666"/>
      <c r="KP239" s="667"/>
      <c r="KQ239" s="668"/>
      <c r="KR239" s="669"/>
      <c r="KS239" s="720"/>
      <c r="KT239" s="1324"/>
      <c r="KU239" s="497" t="e">
        <f t="shared" si="6217"/>
        <v>#N/A</v>
      </c>
      <c r="KV239" s="497" t="e">
        <f t="shared" si="6218"/>
        <v>#N/A</v>
      </c>
      <c r="KW239" s="498" t="e">
        <f t="shared" si="6219"/>
        <v>#N/A</v>
      </c>
      <c r="KX239" s="498">
        <f t="shared" si="6220"/>
        <v>0</v>
      </c>
      <c r="KY239" s="498">
        <f t="shared" si="6221"/>
        <v>0</v>
      </c>
      <c r="KZ239" s="498" t="e">
        <f t="shared" si="6222"/>
        <v>#N/A</v>
      </c>
      <c r="LA239" s="504">
        <f t="shared" si="6223"/>
        <v>0</v>
      </c>
      <c r="LB239" s="500">
        <f t="shared" si="6224"/>
        <v>0</v>
      </c>
      <c r="LE239" s="665"/>
      <c r="LF239" s="666"/>
      <c r="LG239" s="667"/>
      <c r="LH239" s="668"/>
      <c r="LI239" s="669"/>
      <c r="LJ239" s="720"/>
      <c r="LK239" s="1324"/>
      <c r="LL239" s="497" t="e">
        <f t="shared" si="6225"/>
        <v>#N/A</v>
      </c>
      <c r="LM239" s="497" t="e">
        <f t="shared" si="6226"/>
        <v>#N/A</v>
      </c>
      <c r="LN239" s="498" t="e">
        <f t="shared" si="6227"/>
        <v>#N/A</v>
      </c>
      <c r="LO239" s="498">
        <f t="shared" si="6228"/>
        <v>0</v>
      </c>
      <c r="LP239" s="498">
        <f t="shared" si="6229"/>
        <v>0</v>
      </c>
      <c r="LQ239" s="498" t="e">
        <f t="shared" si="6230"/>
        <v>#N/A</v>
      </c>
      <c r="LR239" s="504">
        <f t="shared" si="6231"/>
        <v>0</v>
      </c>
      <c r="LS239" s="500">
        <f t="shared" si="6232"/>
        <v>0</v>
      </c>
      <c r="LV239" s="665"/>
      <c r="LW239" s="666"/>
      <c r="LX239" s="667"/>
      <c r="LY239" s="668"/>
      <c r="LZ239" s="669"/>
      <c r="MA239" s="720"/>
      <c r="MB239" s="1324"/>
      <c r="MC239" s="497" t="e">
        <f t="shared" si="6233"/>
        <v>#N/A</v>
      </c>
      <c r="MD239" s="497" t="e">
        <f t="shared" si="6234"/>
        <v>#N/A</v>
      </c>
      <c r="ME239" s="498" t="e">
        <f t="shared" si="6235"/>
        <v>#N/A</v>
      </c>
      <c r="MF239" s="498">
        <f t="shared" si="6236"/>
        <v>0</v>
      </c>
      <c r="MG239" s="498">
        <f t="shared" si="6237"/>
        <v>0</v>
      </c>
      <c r="MH239" s="498" t="e">
        <f t="shared" si="6238"/>
        <v>#N/A</v>
      </c>
      <c r="MI239" s="504">
        <f t="shared" si="6239"/>
        <v>0</v>
      </c>
      <c r="MJ239" s="500">
        <f t="shared" si="6240"/>
        <v>0</v>
      </c>
      <c r="MM239" s="665"/>
      <c r="MN239" s="666"/>
      <c r="MO239" s="667"/>
      <c r="MP239" s="668"/>
      <c r="MQ239" s="669"/>
      <c r="MR239" s="720"/>
      <c r="MS239" s="1324"/>
      <c r="MT239" s="497" t="e">
        <f t="shared" si="6241"/>
        <v>#N/A</v>
      </c>
      <c r="MU239" s="497" t="e">
        <f t="shared" si="6242"/>
        <v>#N/A</v>
      </c>
      <c r="MV239" s="498" t="e">
        <f t="shared" si="6243"/>
        <v>#N/A</v>
      </c>
      <c r="MW239" s="498">
        <f t="shared" si="6244"/>
        <v>0</v>
      </c>
      <c r="MX239" s="498">
        <f t="shared" si="6245"/>
        <v>0</v>
      </c>
      <c r="MY239" s="498" t="e">
        <f t="shared" si="6246"/>
        <v>#N/A</v>
      </c>
      <c r="MZ239" s="504">
        <f t="shared" si="6247"/>
        <v>0</v>
      </c>
      <c r="NA239" s="500">
        <f t="shared" si="6248"/>
        <v>0</v>
      </c>
      <c r="ND239" s="665"/>
      <c r="NE239" s="666"/>
      <c r="NF239" s="667"/>
      <c r="NG239" s="668"/>
      <c r="NH239" s="669"/>
      <c r="NI239" s="720"/>
      <c r="NJ239" s="1324"/>
      <c r="NK239" s="497" t="e">
        <f t="shared" si="6249"/>
        <v>#N/A</v>
      </c>
      <c r="NL239" s="497" t="e">
        <f t="shared" si="6250"/>
        <v>#N/A</v>
      </c>
      <c r="NM239" s="498" t="e">
        <f t="shared" si="6251"/>
        <v>#N/A</v>
      </c>
      <c r="NN239" s="498">
        <f t="shared" si="6252"/>
        <v>0</v>
      </c>
      <c r="NO239" s="498">
        <f t="shared" si="6253"/>
        <v>0</v>
      </c>
      <c r="NP239" s="498" t="e">
        <f t="shared" si="6254"/>
        <v>#N/A</v>
      </c>
      <c r="NQ239" s="504">
        <f t="shared" si="6255"/>
        <v>0</v>
      </c>
      <c r="NR239" s="500">
        <f t="shared" si="6256"/>
        <v>0</v>
      </c>
      <c r="NU239" s="665"/>
      <c r="NV239" s="666"/>
      <c r="NW239" s="667"/>
      <c r="NX239" s="668"/>
      <c r="NY239" s="669"/>
      <c r="NZ239" s="720"/>
      <c r="OA239" s="1324"/>
      <c r="OB239" s="497" t="e">
        <f t="shared" si="6257"/>
        <v>#N/A</v>
      </c>
      <c r="OC239" s="497" t="e">
        <f t="shared" si="6258"/>
        <v>#N/A</v>
      </c>
      <c r="OD239" s="498" t="e">
        <f t="shared" si="6259"/>
        <v>#N/A</v>
      </c>
      <c r="OE239" s="498">
        <f t="shared" si="6260"/>
        <v>0</v>
      </c>
      <c r="OF239" s="498">
        <f t="shared" si="6261"/>
        <v>0</v>
      </c>
      <c r="OG239" s="498" t="e">
        <f t="shared" si="6262"/>
        <v>#N/A</v>
      </c>
      <c r="OH239" s="504">
        <f t="shared" si="6263"/>
        <v>0</v>
      </c>
      <c r="OI239" s="500">
        <f t="shared" si="6264"/>
        <v>0</v>
      </c>
      <c r="OL239" s="665"/>
      <c r="OM239" s="666"/>
      <c r="ON239" s="667"/>
      <c r="OO239" s="668"/>
      <c r="OP239" s="669"/>
      <c r="OQ239" s="720"/>
      <c r="OR239" s="1324"/>
      <c r="OS239" s="497" t="e">
        <f t="shared" si="6265"/>
        <v>#N/A</v>
      </c>
      <c r="OT239" s="497" t="e">
        <f t="shared" si="6266"/>
        <v>#N/A</v>
      </c>
      <c r="OU239" s="498" t="e">
        <f t="shared" si="6267"/>
        <v>#N/A</v>
      </c>
      <c r="OV239" s="498">
        <f t="shared" si="6268"/>
        <v>0</v>
      </c>
      <c r="OW239" s="498">
        <f t="shared" si="6269"/>
        <v>0</v>
      </c>
      <c r="OX239" s="498" t="e">
        <f t="shared" si="6270"/>
        <v>#N/A</v>
      </c>
      <c r="OY239" s="504">
        <f t="shared" si="6271"/>
        <v>0</v>
      </c>
      <c r="OZ239" s="500">
        <f t="shared" si="6272"/>
        <v>0</v>
      </c>
      <c r="PC239" s="665"/>
      <c r="PD239" s="666"/>
      <c r="PE239" s="667"/>
      <c r="PF239" s="668"/>
      <c r="PG239" s="669"/>
      <c r="PH239" s="720"/>
      <c r="PI239" s="1324"/>
      <c r="PJ239" s="497" t="e">
        <f t="shared" si="6273"/>
        <v>#N/A</v>
      </c>
      <c r="PK239" s="497" t="e">
        <f t="shared" si="6274"/>
        <v>#N/A</v>
      </c>
      <c r="PL239" s="498" t="e">
        <f t="shared" si="6275"/>
        <v>#N/A</v>
      </c>
      <c r="PM239" s="498">
        <f t="shared" si="6276"/>
        <v>0</v>
      </c>
      <c r="PN239" s="498">
        <f t="shared" si="6277"/>
        <v>0</v>
      </c>
      <c r="PO239" s="498" t="e">
        <f t="shared" si="6278"/>
        <v>#N/A</v>
      </c>
      <c r="PP239" s="504">
        <f t="shared" si="6279"/>
        <v>0</v>
      </c>
      <c r="PQ239" s="500">
        <f t="shared" si="6280"/>
        <v>0</v>
      </c>
      <c r="PT239" s="665"/>
      <c r="PU239" s="666"/>
      <c r="PV239" s="667"/>
      <c r="PW239" s="668"/>
      <c r="PX239" s="669"/>
      <c r="PY239" s="720"/>
      <c r="PZ239" s="1324"/>
      <c r="QA239" s="497" t="e">
        <f t="shared" si="6281"/>
        <v>#N/A</v>
      </c>
      <c r="QB239" s="497" t="e">
        <f t="shared" si="6282"/>
        <v>#N/A</v>
      </c>
      <c r="QC239" s="498" t="e">
        <f t="shared" si="6283"/>
        <v>#N/A</v>
      </c>
      <c r="QD239" s="498">
        <f t="shared" si="6284"/>
        <v>0</v>
      </c>
      <c r="QE239" s="498">
        <f t="shared" si="6285"/>
        <v>0</v>
      </c>
      <c r="QF239" s="498" t="e">
        <f t="shared" si="6286"/>
        <v>#N/A</v>
      </c>
      <c r="QG239" s="504">
        <f t="shared" si="6287"/>
        <v>0</v>
      </c>
      <c r="QH239" s="500">
        <f t="shared" si="6288"/>
        <v>0</v>
      </c>
      <c r="QK239" s="665"/>
      <c r="QL239" s="666"/>
      <c r="QM239" s="667"/>
      <c r="QN239" s="668"/>
      <c r="QO239" s="669"/>
      <c r="QP239" s="720"/>
      <c r="QQ239" s="1324"/>
      <c r="QR239" s="497" t="e">
        <f t="shared" si="6289"/>
        <v>#N/A</v>
      </c>
      <c r="QS239" s="497" t="e">
        <f t="shared" si="6290"/>
        <v>#N/A</v>
      </c>
      <c r="QT239" s="498" t="e">
        <f t="shared" si="6291"/>
        <v>#N/A</v>
      </c>
      <c r="QU239" s="498">
        <f t="shared" si="6292"/>
        <v>0</v>
      </c>
      <c r="QV239" s="498">
        <f t="shared" si="6293"/>
        <v>0</v>
      </c>
      <c r="QW239" s="498" t="e">
        <f t="shared" si="6294"/>
        <v>#N/A</v>
      </c>
      <c r="QX239" s="504">
        <f t="shared" si="6295"/>
        <v>0</v>
      </c>
      <c r="QY239" s="500">
        <f t="shared" si="6296"/>
        <v>0</v>
      </c>
      <c r="RB239" s="381"/>
      <c r="RC239" s="382"/>
      <c r="RD239" s="383"/>
      <c r="RE239" s="384"/>
      <c r="RF239" s="385"/>
      <c r="RG239" s="386"/>
      <c r="RH239" s="386"/>
      <c r="RI239" s="497"/>
      <c r="RJ239" s="497"/>
      <c r="RK239" s="501"/>
      <c r="RL239" s="501"/>
      <c r="RM239" s="501"/>
      <c r="RN239" s="501"/>
      <c r="RO239" s="502"/>
      <c r="RP239" s="503"/>
      <c r="RS239" s="381"/>
      <c r="RT239" s="382"/>
      <c r="RU239" s="383"/>
      <c r="RV239" s="384"/>
      <c r="RW239" s="385"/>
      <c r="RX239" s="386"/>
      <c r="RY239" s="386"/>
      <c r="RZ239" s="497"/>
      <c r="SA239" s="497"/>
      <c r="SB239" s="501"/>
      <c r="SC239" s="501"/>
      <c r="SD239" s="501"/>
      <c r="SE239" s="501"/>
      <c r="SF239" s="502"/>
      <c r="SG239" s="503"/>
      <c r="SJ239" s="381"/>
      <c r="SK239" s="382"/>
      <c r="SL239" s="383"/>
      <c r="SM239" s="384"/>
      <c r="SN239" s="385"/>
      <c r="SO239" s="386"/>
      <c r="SP239" s="386"/>
      <c r="SQ239" s="497"/>
      <c r="SR239" s="497"/>
      <c r="SS239" s="501"/>
      <c r="ST239" s="501"/>
      <c r="SU239" s="501"/>
      <c r="SV239" s="501"/>
      <c r="SW239" s="502"/>
      <c r="SX239" s="503"/>
    </row>
    <row r="240" spans="2:518" ht="45" hidden="1" customHeight="1" thickTop="1" thickBot="1">
      <c r="B240" s="577"/>
      <c r="C240" s="578"/>
      <c r="D240" s="579"/>
      <c r="E240" s="580"/>
      <c r="F240" s="581"/>
      <c r="G240" s="585"/>
      <c r="H240" s="595"/>
      <c r="K240" s="577"/>
      <c r="L240" s="767"/>
      <c r="M240" s="579"/>
      <c r="N240" s="580"/>
      <c r="O240" s="768"/>
      <c r="P240" s="585"/>
      <c r="Q240" s="1323"/>
      <c r="R240" s="497"/>
      <c r="S240" s="497"/>
      <c r="T240" s="498"/>
      <c r="U240" s="498"/>
      <c r="V240" s="498"/>
      <c r="W240" s="498"/>
      <c r="X240" s="504"/>
      <c r="Y240" s="500"/>
      <c r="Z240" s="486"/>
      <c r="AA240" s="486"/>
      <c r="AB240" s="577"/>
      <c r="AC240" s="767"/>
      <c r="AD240" s="579"/>
      <c r="AE240" s="580"/>
      <c r="AF240" s="768"/>
      <c r="AG240" s="585"/>
      <c r="AH240" s="1323"/>
      <c r="AI240" s="497"/>
      <c r="AJ240" s="497"/>
      <c r="AK240" s="498"/>
      <c r="AL240" s="498"/>
      <c r="AM240" s="498"/>
      <c r="AN240" s="498"/>
      <c r="AO240" s="504"/>
      <c r="AP240" s="500"/>
      <c r="AQ240" s="486"/>
      <c r="AR240" s="486"/>
      <c r="AS240" s="577"/>
      <c r="AT240" s="767"/>
      <c r="AU240" s="579"/>
      <c r="AV240" s="580"/>
      <c r="AW240" s="768"/>
      <c r="AX240" s="585"/>
      <c r="AY240" s="1323"/>
      <c r="AZ240" s="497"/>
      <c r="BA240" s="497"/>
      <c r="BB240" s="498"/>
      <c r="BC240" s="498"/>
      <c r="BD240" s="498"/>
      <c r="BE240" s="498"/>
      <c r="BF240" s="504"/>
      <c r="BG240" s="500"/>
      <c r="BJ240" s="577"/>
      <c r="BK240" s="767"/>
      <c r="BL240" s="579"/>
      <c r="BM240" s="580"/>
      <c r="BN240" s="768"/>
      <c r="BO240" s="585"/>
      <c r="BP240" s="1323"/>
      <c r="BQ240" s="497"/>
      <c r="BR240" s="497"/>
      <c r="BS240" s="498"/>
      <c r="BT240" s="498"/>
      <c r="BU240" s="498"/>
      <c r="BV240" s="498"/>
      <c r="BW240" s="504"/>
      <c r="BX240" s="500"/>
      <c r="CA240" s="577"/>
      <c r="CB240" s="767"/>
      <c r="CC240" s="579"/>
      <c r="CD240" s="580"/>
      <c r="CE240" s="768"/>
      <c r="CF240" s="585"/>
      <c r="CG240" s="1323"/>
      <c r="CH240" s="497"/>
      <c r="CI240" s="497"/>
      <c r="CJ240" s="498"/>
      <c r="CK240" s="498"/>
      <c r="CL240" s="498"/>
      <c r="CM240" s="498"/>
      <c r="CN240" s="504"/>
      <c r="CO240" s="500"/>
      <c r="CR240" s="577"/>
      <c r="CS240" s="767"/>
      <c r="CT240" s="579"/>
      <c r="CU240" s="580"/>
      <c r="CV240" s="768"/>
      <c r="CW240" s="585"/>
      <c r="CX240" s="1323"/>
      <c r="CY240" s="497"/>
      <c r="CZ240" s="497"/>
      <c r="DA240" s="498"/>
      <c r="DB240" s="498"/>
      <c r="DC240" s="498"/>
      <c r="DD240" s="498"/>
      <c r="DE240" s="504"/>
      <c r="DF240" s="500"/>
      <c r="DI240" s="577"/>
      <c r="DJ240" s="767"/>
      <c r="DK240" s="579"/>
      <c r="DL240" s="580"/>
      <c r="DM240" s="768"/>
      <c r="DN240" s="585"/>
      <c r="DO240" s="1323"/>
      <c r="DP240" s="497"/>
      <c r="DQ240" s="497"/>
      <c r="DR240" s="498"/>
      <c r="DS240" s="498"/>
      <c r="DT240" s="498"/>
      <c r="DU240" s="498"/>
      <c r="DV240" s="504"/>
      <c r="DW240" s="500"/>
      <c r="DZ240" s="577"/>
      <c r="EA240" s="767"/>
      <c r="EB240" s="579"/>
      <c r="EC240" s="580"/>
      <c r="ED240" s="768"/>
      <c r="EE240" s="585"/>
      <c r="EF240" s="1323"/>
      <c r="EG240" s="497"/>
      <c r="EH240" s="497"/>
      <c r="EI240" s="498"/>
      <c r="EJ240" s="498"/>
      <c r="EK240" s="498"/>
      <c r="EL240" s="498"/>
      <c r="EM240" s="504"/>
      <c r="EN240" s="500"/>
      <c r="EQ240" s="671"/>
      <c r="ER240" s="672"/>
      <c r="ES240" s="667"/>
      <c r="ET240" s="668"/>
      <c r="EU240" s="669"/>
      <c r="EV240" s="720"/>
      <c r="EW240" s="1323"/>
      <c r="EX240" s="497" t="e">
        <f t="shared" si="6145"/>
        <v>#N/A</v>
      </c>
      <c r="EY240" s="497" t="e">
        <f t="shared" si="6146"/>
        <v>#N/A</v>
      </c>
      <c r="EZ240" s="498" t="e">
        <f t="shared" si="6147"/>
        <v>#N/A</v>
      </c>
      <c r="FA240" s="498">
        <f t="shared" si="6148"/>
        <v>0</v>
      </c>
      <c r="FB240" s="498">
        <f t="shared" si="6149"/>
        <v>0</v>
      </c>
      <c r="FC240" s="498" t="e">
        <f t="shared" si="6150"/>
        <v>#N/A</v>
      </c>
      <c r="FD240" s="504">
        <f t="shared" si="6151"/>
        <v>0</v>
      </c>
      <c r="FE240" s="500">
        <f t="shared" si="6152"/>
        <v>0</v>
      </c>
      <c r="FH240" s="671"/>
      <c r="FI240" s="672"/>
      <c r="FJ240" s="667"/>
      <c r="FK240" s="668"/>
      <c r="FL240" s="669"/>
      <c r="FM240" s="720"/>
      <c r="FN240" s="1323"/>
      <c r="FO240" s="497" t="e">
        <f t="shared" si="6153"/>
        <v>#N/A</v>
      </c>
      <c r="FP240" s="497" t="e">
        <f t="shared" si="6154"/>
        <v>#N/A</v>
      </c>
      <c r="FQ240" s="498" t="e">
        <f t="shared" si="6155"/>
        <v>#N/A</v>
      </c>
      <c r="FR240" s="498">
        <f t="shared" si="6156"/>
        <v>0</v>
      </c>
      <c r="FS240" s="498">
        <f t="shared" si="6157"/>
        <v>0</v>
      </c>
      <c r="FT240" s="498" t="e">
        <f t="shared" si="6158"/>
        <v>#N/A</v>
      </c>
      <c r="FU240" s="504">
        <f t="shared" si="6159"/>
        <v>0</v>
      </c>
      <c r="FV240" s="500">
        <f t="shared" si="6160"/>
        <v>0</v>
      </c>
      <c r="FY240" s="671"/>
      <c r="FZ240" s="672"/>
      <c r="GA240" s="667"/>
      <c r="GB240" s="668"/>
      <c r="GC240" s="669"/>
      <c r="GD240" s="720"/>
      <c r="GE240" s="1323"/>
      <c r="GF240" s="497" t="e">
        <f t="shared" si="6161"/>
        <v>#N/A</v>
      </c>
      <c r="GG240" s="497" t="e">
        <f t="shared" si="6162"/>
        <v>#N/A</v>
      </c>
      <c r="GH240" s="498" t="e">
        <f t="shared" si="6163"/>
        <v>#N/A</v>
      </c>
      <c r="GI240" s="498">
        <f t="shared" si="6164"/>
        <v>0</v>
      </c>
      <c r="GJ240" s="498">
        <f t="shared" si="6165"/>
        <v>0</v>
      </c>
      <c r="GK240" s="498" t="e">
        <f t="shared" si="6166"/>
        <v>#N/A</v>
      </c>
      <c r="GL240" s="504">
        <f t="shared" si="6167"/>
        <v>0</v>
      </c>
      <c r="GM240" s="500">
        <f t="shared" si="6168"/>
        <v>0</v>
      </c>
      <c r="GP240" s="671"/>
      <c r="GQ240" s="672"/>
      <c r="GR240" s="667"/>
      <c r="GS240" s="668"/>
      <c r="GT240" s="669"/>
      <c r="GU240" s="720"/>
      <c r="GV240" s="1323"/>
      <c r="GW240" s="497" t="e">
        <f t="shared" si="6169"/>
        <v>#N/A</v>
      </c>
      <c r="GX240" s="497" t="e">
        <f t="shared" si="6170"/>
        <v>#N/A</v>
      </c>
      <c r="GY240" s="498" t="e">
        <f t="shared" si="6171"/>
        <v>#N/A</v>
      </c>
      <c r="GZ240" s="498">
        <f t="shared" si="6172"/>
        <v>0</v>
      </c>
      <c r="HA240" s="498">
        <f t="shared" si="6173"/>
        <v>0</v>
      </c>
      <c r="HB240" s="498" t="e">
        <f t="shared" si="6174"/>
        <v>#N/A</v>
      </c>
      <c r="HC240" s="504">
        <f t="shared" si="6175"/>
        <v>0</v>
      </c>
      <c r="HD240" s="500">
        <f t="shared" si="6176"/>
        <v>0</v>
      </c>
      <c r="HG240" s="671"/>
      <c r="HH240" s="672"/>
      <c r="HI240" s="667"/>
      <c r="HJ240" s="668"/>
      <c r="HK240" s="669"/>
      <c r="HL240" s="720"/>
      <c r="HM240" s="1323"/>
      <c r="HN240" s="497" t="e">
        <f t="shared" si="6177"/>
        <v>#N/A</v>
      </c>
      <c r="HO240" s="497" t="e">
        <f t="shared" si="6178"/>
        <v>#N/A</v>
      </c>
      <c r="HP240" s="498" t="e">
        <f t="shared" si="6179"/>
        <v>#N/A</v>
      </c>
      <c r="HQ240" s="498">
        <f t="shared" si="6180"/>
        <v>0</v>
      </c>
      <c r="HR240" s="498">
        <f t="shared" si="6181"/>
        <v>0</v>
      </c>
      <c r="HS240" s="498" t="e">
        <f t="shared" si="6182"/>
        <v>#N/A</v>
      </c>
      <c r="HT240" s="504">
        <f t="shared" si="6183"/>
        <v>0</v>
      </c>
      <c r="HU240" s="500">
        <f t="shared" si="6184"/>
        <v>0</v>
      </c>
      <c r="HX240" s="671"/>
      <c r="HY240" s="672"/>
      <c r="HZ240" s="667"/>
      <c r="IA240" s="668"/>
      <c r="IB240" s="669"/>
      <c r="IC240" s="720"/>
      <c r="ID240" s="1323"/>
      <c r="IE240" s="497" t="e">
        <f t="shared" si="6185"/>
        <v>#N/A</v>
      </c>
      <c r="IF240" s="497" t="e">
        <f t="shared" si="6186"/>
        <v>#N/A</v>
      </c>
      <c r="IG240" s="498" t="e">
        <f t="shared" si="6187"/>
        <v>#N/A</v>
      </c>
      <c r="IH240" s="498">
        <f t="shared" si="6188"/>
        <v>0</v>
      </c>
      <c r="II240" s="498">
        <f t="shared" si="6189"/>
        <v>0</v>
      </c>
      <c r="IJ240" s="498" t="e">
        <f t="shared" si="6190"/>
        <v>#N/A</v>
      </c>
      <c r="IK240" s="504">
        <f t="shared" si="6191"/>
        <v>0</v>
      </c>
      <c r="IL240" s="500">
        <f t="shared" si="6192"/>
        <v>0</v>
      </c>
      <c r="IO240" s="671"/>
      <c r="IP240" s="672"/>
      <c r="IQ240" s="667"/>
      <c r="IR240" s="668"/>
      <c r="IS240" s="669"/>
      <c r="IT240" s="720"/>
      <c r="IU240" s="1323"/>
      <c r="IV240" s="497" t="e">
        <f t="shared" si="6193"/>
        <v>#N/A</v>
      </c>
      <c r="IW240" s="497" t="e">
        <f t="shared" si="6194"/>
        <v>#N/A</v>
      </c>
      <c r="IX240" s="498" t="e">
        <f t="shared" si="6195"/>
        <v>#N/A</v>
      </c>
      <c r="IY240" s="498">
        <f t="shared" si="6196"/>
        <v>0</v>
      </c>
      <c r="IZ240" s="498">
        <f t="shared" si="6197"/>
        <v>0</v>
      </c>
      <c r="JA240" s="498" t="e">
        <f t="shared" si="6198"/>
        <v>#N/A</v>
      </c>
      <c r="JB240" s="504">
        <f t="shared" si="6199"/>
        <v>0</v>
      </c>
      <c r="JC240" s="500">
        <f t="shared" si="6200"/>
        <v>0</v>
      </c>
      <c r="JF240" s="671"/>
      <c r="JG240" s="672"/>
      <c r="JH240" s="667"/>
      <c r="JI240" s="668"/>
      <c r="JJ240" s="669"/>
      <c r="JK240" s="720"/>
      <c r="JL240" s="1323"/>
      <c r="JM240" s="497" t="e">
        <f t="shared" si="6201"/>
        <v>#N/A</v>
      </c>
      <c r="JN240" s="497" t="e">
        <f t="shared" si="6202"/>
        <v>#N/A</v>
      </c>
      <c r="JO240" s="498" t="e">
        <f t="shared" si="6203"/>
        <v>#N/A</v>
      </c>
      <c r="JP240" s="498">
        <f t="shared" si="6204"/>
        <v>0</v>
      </c>
      <c r="JQ240" s="498">
        <f t="shared" si="6205"/>
        <v>0</v>
      </c>
      <c r="JR240" s="498" t="e">
        <f t="shared" si="6206"/>
        <v>#N/A</v>
      </c>
      <c r="JS240" s="504">
        <f t="shared" si="6207"/>
        <v>0</v>
      </c>
      <c r="JT240" s="500">
        <f t="shared" si="6208"/>
        <v>0</v>
      </c>
      <c r="JW240" s="671"/>
      <c r="JX240" s="672"/>
      <c r="JY240" s="667"/>
      <c r="JZ240" s="668"/>
      <c r="KA240" s="669"/>
      <c r="KB240" s="720"/>
      <c r="KC240" s="1323"/>
      <c r="KD240" s="497" t="e">
        <f t="shared" si="6209"/>
        <v>#N/A</v>
      </c>
      <c r="KE240" s="497" t="e">
        <f t="shared" si="6210"/>
        <v>#N/A</v>
      </c>
      <c r="KF240" s="498" t="e">
        <f t="shared" si="6211"/>
        <v>#N/A</v>
      </c>
      <c r="KG240" s="498">
        <f t="shared" si="6212"/>
        <v>0</v>
      </c>
      <c r="KH240" s="498">
        <f t="shared" si="6213"/>
        <v>0</v>
      </c>
      <c r="KI240" s="498" t="e">
        <f t="shared" si="6214"/>
        <v>#N/A</v>
      </c>
      <c r="KJ240" s="504">
        <f t="shared" si="6215"/>
        <v>0</v>
      </c>
      <c r="KK240" s="500">
        <f t="shared" si="6216"/>
        <v>0</v>
      </c>
      <c r="KN240" s="671"/>
      <c r="KO240" s="672"/>
      <c r="KP240" s="667"/>
      <c r="KQ240" s="668"/>
      <c r="KR240" s="669"/>
      <c r="KS240" s="720"/>
      <c r="KT240" s="1323"/>
      <c r="KU240" s="497" t="e">
        <f t="shared" si="6217"/>
        <v>#N/A</v>
      </c>
      <c r="KV240" s="497" t="e">
        <f t="shared" si="6218"/>
        <v>#N/A</v>
      </c>
      <c r="KW240" s="498" t="e">
        <f t="shared" si="6219"/>
        <v>#N/A</v>
      </c>
      <c r="KX240" s="498">
        <f t="shared" si="6220"/>
        <v>0</v>
      </c>
      <c r="KY240" s="498">
        <f t="shared" si="6221"/>
        <v>0</v>
      </c>
      <c r="KZ240" s="498" t="e">
        <f t="shared" si="6222"/>
        <v>#N/A</v>
      </c>
      <c r="LA240" s="504">
        <f t="shared" si="6223"/>
        <v>0</v>
      </c>
      <c r="LB240" s="500">
        <f t="shared" si="6224"/>
        <v>0</v>
      </c>
      <c r="LE240" s="671"/>
      <c r="LF240" s="672"/>
      <c r="LG240" s="667"/>
      <c r="LH240" s="668"/>
      <c r="LI240" s="669"/>
      <c r="LJ240" s="720"/>
      <c r="LK240" s="1323"/>
      <c r="LL240" s="497" t="e">
        <f t="shared" si="6225"/>
        <v>#N/A</v>
      </c>
      <c r="LM240" s="497" t="e">
        <f t="shared" si="6226"/>
        <v>#N/A</v>
      </c>
      <c r="LN240" s="498" t="e">
        <f t="shared" si="6227"/>
        <v>#N/A</v>
      </c>
      <c r="LO240" s="498">
        <f t="shared" si="6228"/>
        <v>0</v>
      </c>
      <c r="LP240" s="498">
        <f t="shared" si="6229"/>
        <v>0</v>
      </c>
      <c r="LQ240" s="498" t="e">
        <f t="shared" si="6230"/>
        <v>#N/A</v>
      </c>
      <c r="LR240" s="504">
        <f t="shared" si="6231"/>
        <v>0</v>
      </c>
      <c r="LS240" s="500">
        <f t="shared" si="6232"/>
        <v>0</v>
      </c>
      <c r="LV240" s="671"/>
      <c r="LW240" s="672"/>
      <c r="LX240" s="667"/>
      <c r="LY240" s="668"/>
      <c r="LZ240" s="669"/>
      <c r="MA240" s="720"/>
      <c r="MB240" s="1323"/>
      <c r="MC240" s="497" t="e">
        <f t="shared" si="6233"/>
        <v>#N/A</v>
      </c>
      <c r="MD240" s="497" t="e">
        <f t="shared" si="6234"/>
        <v>#N/A</v>
      </c>
      <c r="ME240" s="498" t="e">
        <f t="shared" si="6235"/>
        <v>#N/A</v>
      </c>
      <c r="MF240" s="498">
        <f t="shared" si="6236"/>
        <v>0</v>
      </c>
      <c r="MG240" s="498">
        <f t="shared" si="6237"/>
        <v>0</v>
      </c>
      <c r="MH240" s="498" t="e">
        <f t="shared" si="6238"/>
        <v>#N/A</v>
      </c>
      <c r="MI240" s="504">
        <f t="shared" si="6239"/>
        <v>0</v>
      </c>
      <c r="MJ240" s="500">
        <f t="shared" si="6240"/>
        <v>0</v>
      </c>
      <c r="MM240" s="671"/>
      <c r="MN240" s="672"/>
      <c r="MO240" s="667"/>
      <c r="MP240" s="668"/>
      <c r="MQ240" s="669"/>
      <c r="MR240" s="720"/>
      <c r="MS240" s="1323"/>
      <c r="MT240" s="497" t="e">
        <f t="shared" si="6241"/>
        <v>#N/A</v>
      </c>
      <c r="MU240" s="497" t="e">
        <f t="shared" si="6242"/>
        <v>#N/A</v>
      </c>
      <c r="MV240" s="498" t="e">
        <f t="shared" si="6243"/>
        <v>#N/A</v>
      </c>
      <c r="MW240" s="498">
        <f t="shared" si="6244"/>
        <v>0</v>
      </c>
      <c r="MX240" s="498">
        <f t="shared" si="6245"/>
        <v>0</v>
      </c>
      <c r="MY240" s="498" t="e">
        <f t="shared" si="6246"/>
        <v>#N/A</v>
      </c>
      <c r="MZ240" s="504">
        <f t="shared" si="6247"/>
        <v>0</v>
      </c>
      <c r="NA240" s="500">
        <f t="shared" si="6248"/>
        <v>0</v>
      </c>
      <c r="ND240" s="671"/>
      <c r="NE240" s="672"/>
      <c r="NF240" s="667"/>
      <c r="NG240" s="668"/>
      <c r="NH240" s="669"/>
      <c r="NI240" s="720"/>
      <c r="NJ240" s="1323"/>
      <c r="NK240" s="497" t="e">
        <f t="shared" si="6249"/>
        <v>#N/A</v>
      </c>
      <c r="NL240" s="497" t="e">
        <f t="shared" si="6250"/>
        <v>#N/A</v>
      </c>
      <c r="NM240" s="498" t="e">
        <f t="shared" si="6251"/>
        <v>#N/A</v>
      </c>
      <c r="NN240" s="498">
        <f t="shared" si="6252"/>
        <v>0</v>
      </c>
      <c r="NO240" s="498">
        <f t="shared" si="6253"/>
        <v>0</v>
      </c>
      <c r="NP240" s="498" t="e">
        <f t="shared" si="6254"/>
        <v>#N/A</v>
      </c>
      <c r="NQ240" s="504">
        <f t="shared" si="6255"/>
        <v>0</v>
      </c>
      <c r="NR240" s="500">
        <f t="shared" si="6256"/>
        <v>0</v>
      </c>
      <c r="NU240" s="671"/>
      <c r="NV240" s="672"/>
      <c r="NW240" s="667"/>
      <c r="NX240" s="668"/>
      <c r="NY240" s="669"/>
      <c r="NZ240" s="720"/>
      <c r="OA240" s="1323"/>
      <c r="OB240" s="497" t="e">
        <f t="shared" si="6257"/>
        <v>#N/A</v>
      </c>
      <c r="OC240" s="497" t="e">
        <f t="shared" si="6258"/>
        <v>#N/A</v>
      </c>
      <c r="OD240" s="498" t="e">
        <f t="shared" si="6259"/>
        <v>#N/A</v>
      </c>
      <c r="OE240" s="498">
        <f t="shared" si="6260"/>
        <v>0</v>
      </c>
      <c r="OF240" s="498">
        <f t="shared" si="6261"/>
        <v>0</v>
      </c>
      <c r="OG240" s="498" t="e">
        <f t="shared" si="6262"/>
        <v>#N/A</v>
      </c>
      <c r="OH240" s="504">
        <f t="shared" si="6263"/>
        <v>0</v>
      </c>
      <c r="OI240" s="500">
        <f t="shared" si="6264"/>
        <v>0</v>
      </c>
      <c r="OL240" s="671"/>
      <c r="OM240" s="672"/>
      <c r="ON240" s="667"/>
      <c r="OO240" s="668"/>
      <c r="OP240" s="669"/>
      <c r="OQ240" s="720"/>
      <c r="OR240" s="1323"/>
      <c r="OS240" s="497" t="e">
        <f t="shared" si="6265"/>
        <v>#N/A</v>
      </c>
      <c r="OT240" s="497" t="e">
        <f t="shared" si="6266"/>
        <v>#N/A</v>
      </c>
      <c r="OU240" s="498" t="e">
        <f t="shared" si="6267"/>
        <v>#N/A</v>
      </c>
      <c r="OV240" s="498">
        <f t="shared" si="6268"/>
        <v>0</v>
      </c>
      <c r="OW240" s="498">
        <f t="shared" si="6269"/>
        <v>0</v>
      </c>
      <c r="OX240" s="498" t="e">
        <f t="shared" si="6270"/>
        <v>#N/A</v>
      </c>
      <c r="OY240" s="504">
        <f t="shared" si="6271"/>
        <v>0</v>
      </c>
      <c r="OZ240" s="500">
        <f t="shared" si="6272"/>
        <v>0</v>
      </c>
      <c r="PC240" s="671"/>
      <c r="PD240" s="672"/>
      <c r="PE240" s="667"/>
      <c r="PF240" s="668"/>
      <c r="PG240" s="669"/>
      <c r="PH240" s="720"/>
      <c r="PI240" s="1323"/>
      <c r="PJ240" s="497" t="e">
        <f t="shared" si="6273"/>
        <v>#N/A</v>
      </c>
      <c r="PK240" s="497" t="e">
        <f t="shared" si="6274"/>
        <v>#N/A</v>
      </c>
      <c r="PL240" s="498" t="e">
        <f t="shared" si="6275"/>
        <v>#N/A</v>
      </c>
      <c r="PM240" s="498">
        <f t="shared" si="6276"/>
        <v>0</v>
      </c>
      <c r="PN240" s="498">
        <f t="shared" si="6277"/>
        <v>0</v>
      </c>
      <c r="PO240" s="498" t="e">
        <f t="shared" si="6278"/>
        <v>#N/A</v>
      </c>
      <c r="PP240" s="504">
        <f t="shared" si="6279"/>
        <v>0</v>
      </c>
      <c r="PQ240" s="500">
        <f t="shared" si="6280"/>
        <v>0</v>
      </c>
      <c r="PT240" s="671"/>
      <c r="PU240" s="672"/>
      <c r="PV240" s="667"/>
      <c r="PW240" s="668"/>
      <c r="PX240" s="669"/>
      <c r="PY240" s="720"/>
      <c r="PZ240" s="1323"/>
      <c r="QA240" s="497" t="e">
        <f t="shared" si="6281"/>
        <v>#N/A</v>
      </c>
      <c r="QB240" s="497" t="e">
        <f t="shared" si="6282"/>
        <v>#N/A</v>
      </c>
      <c r="QC240" s="498" t="e">
        <f t="shared" si="6283"/>
        <v>#N/A</v>
      </c>
      <c r="QD240" s="498">
        <f t="shared" si="6284"/>
        <v>0</v>
      </c>
      <c r="QE240" s="498">
        <f t="shared" si="6285"/>
        <v>0</v>
      </c>
      <c r="QF240" s="498" t="e">
        <f t="shared" si="6286"/>
        <v>#N/A</v>
      </c>
      <c r="QG240" s="504">
        <f t="shared" si="6287"/>
        <v>0</v>
      </c>
      <c r="QH240" s="500">
        <f t="shared" si="6288"/>
        <v>0</v>
      </c>
      <c r="QK240" s="671"/>
      <c r="QL240" s="672"/>
      <c r="QM240" s="667"/>
      <c r="QN240" s="668"/>
      <c r="QO240" s="669"/>
      <c r="QP240" s="720"/>
      <c r="QQ240" s="1323"/>
      <c r="QR240" s="497" t="e">
        <f t="shared" si="6289"/>
        <v>#N/A</v>
      </c>
      <c r="QS240" s="497" t="e">
        <f t="shared" si="6290"/>
        <v>#N/A</v>
      </c>
      <c r="QT240" s="498" t="e">
        <f t="shared" si="6291"/>
        <v>#N/A</v>
      </c>
      <c r="QU240" s="498">
        <f t="shared" si="6292"/>
        <v>0</v>
      </c>
      <c r="QV240" s="498">
        <f t="shared" si="6293"/>
        <v>0</v>
      </c>
      <c r="QW240" s="498" t="e">
        <f t="shared" si="6294"/>
        <v>#N/A</v>
      </c>
      <c r="QX240" s="504">
        <f t="shared" si="6295"/>
        <v>0</v>
      </c>
      <c r="QY240" s="500">
        <f t="shared" si="6296"/>
        <v>0</v>
      </c>
      <c r="RB240" s="381"/>
      <c r="RC240" s="382"/>
      <c r="RD240" s="383"/>
      <c r="RE240" s="384"/>
      <c r="RF240" s="385"/>
      <c r="RG240" s="386"/>
      <c r="RH240" s="386"/>
      <c r="RI240" s="497"/>
      <c r="RJ240" s="497"/>
      <c r="RK240" s="501"/>
      <c r="RL240" s="501"/>
      <c r="RM240" s="501"/>
      <c r="RN240" s="501"/>
      <c r="RO240" s="502"/>
      <c r="RP240" s="503"/>
      <c r="RS240" s="381"/>
      <c r="RT240" s="382"/>
      <c r="RU240" s="383"/>
      <c r="RV240" s="384"/>
      <c r="RW240" s="385"/>
      <c r="RX240" s="386"/>
      <c r="RY240" s="386"/>
      <c r="RZ240" s="497"/>
      <c r="SA240" s="497"/>
      <c r="SB240" s="501"/>
      <c r="SC240" s="501"/>
      <c r="SD240" s="501"/>
      <c r="SE240" s="501"/>
      <c r="SF240" s="502"/>
      <c r="SG240" s="503"/>
      <c r="SJ240" s="381"/>
      <c r="SK240" s="382"/>
      <c r="SL240" s="383"/>
      <c r="SM240" s="384"/>
      <c r="SN240" s="385"/>
      <c r="SO240" s="386"/>
      <c r="SP240" s="386"/>
      <c r="SQ240" s="497"/>
      <c r="SR240" s="497"/>
      <c r="SS240" s="501"/>
      <c r="ST240" s="501"/>
      <c r="SU240" s="501"/>
      <c r="SV240" s="501"/>
      <c r="SW240" s="502"/>
      <c r="SX240" s="503"/>
    </row>
    <row r="241" spans="2:518" ht="32.25" hidden="1" customHeight="1" thickTop="1" thickBot="1">
      <c r="B241" s="596"/>
      <c r="C241" s="597"/>
      <c r="D241" s="598"/>
      <c r="E241" s="599"/>
      <c r="F241" s="600"/>
      <c r="G241" s="601"/>
      <c r="H241" s="602"/>
      <c r="K241" s="596"/>
      <c r="L241" s="773"/>
      <c r="M241" s="598"/>
      <c r="N241" s="599"/>
      <c r="O241" s="774"/>
      <c r="P241" s="601"/>
      <c r="Q241" s="736">
        <f>P241/$P$545</f>
        <v>0</v>
      </c>
      <c r="R241" s="497"/>
      <c r="S241" s="497"/>
      <c r="T241" s="501"/>
      <c r="U241" s="501"/>
      <c r="V241" s="501"/>
      <c r="W241" s="501"/>
      <c r="X241" s="502"/>
      <c r="Y241" s="503"/>
      <c r="Z241" s="486"/>
      <c r="AA241" s="486"/>
      <c r="AB241" s="596"/>
      <c r="AC241" s="773"/>
      <c r="AD241" s="598"/>
      <c r="AE241" s="599"/>
      <c r="AF241" s="774"/>
      <c r="AG241" s="601"/>
      <c r="AH241" s="736">
        <f>AG241/$P$545</f>
        <v>0</v>
      </c>
      <c r="AI241" s="497"/>
      <c r="AJ241" s="497"/>
      <c r="AK241" s="501"/>
      <c r="AL241" s="501"/>
      <c r="AM241" s="501"/>
      <c r="AN241" s="501"/>
      <c r="AO241" s="502"/>
      <c r="AP241" s="503"/>
      <c r="AQ241" s="486"/>
      <c r="AR241" s="486"/>
      <c r="AS241" s="596"/>
      <c r="AT241" s="773"/>
      <c r="AU241" s="598"/>
      <c r="AV241" s="599"/>
      <c r="AW241" s="774"/>
      <c r="AX241" s="601"/>
      <c r="AY241" s="736">
        <f>AX241/$P$545</f>
        <v>0</v>
      </c>
      <c r="AZ241" s="497"/>
      <c r="BA241" s="497"/>
      <c r="BB241" s="501"/>
      <c r="BC241" s="501"/>
      <c r="BD241" s="501"/>
      <c r="BE241" s="501"/>
      <c r="BF241" s="502"/>
      <c r="BG241" s="503"/>
      <c r="BJ241" s="596"/>
      <c r="BK241" s="773"/>
      <c r="BL241" s="598"/>
      <c r="BM241" s="599"/>
      <c r="BN241" s="774"/>
      <c r="BO241" s="601"/>
      <c r="BP241" s="736">
        <f>BO241/$P$545</f>
        <v>0</v>
      </c>
      <c r="BQ241" s="497"/>
      <c r="BR241" s="497"/>
      <c r="BS241" s="501"/>
      <c r="BT241" s="501"/>
      <c r="BU241" s="501"/>
      <c r="BV241" s="501"/>
      <c r="BW241" s="502"/>
      <c r="BX241" s="503"/>
      <c r="CA241" s="596"/>
      <c r="CB241" s="773"/>
      <c r="CC241" s="598"/>
      <c r="CD241" s="599"/>
      <c r="CE241" s="774"/>
      <c r="CF241" s="601"/>
      <c r="CG241" s="736">
        <f>CF241/$P$545</f>
        <v>0</v>
      </c>
      <c r="CH241" s="497"/>
      <c r="CI241" s="497"/>
      <c r="CJ241" s="501"/>
      <c r="CK241" s="501"/>
      <c r="CL241" s="501"/>
      <c r="CM241" s="501"/>
      <c r="CN241" s="502"/>
      <c r="CO241" s="503"/>
      <c r="CR241" s="596"/>
      <c r="CS241" s="773"/>
      <c r="CT241" s="598"/>
      <c r="CU241" s="599"/>
      <c r="CV241" s="774"/>
      <c r="CW241" s="601"/>
      <c r="CX241" s="736">
        <f>CW241/$P$545</f>
        <v>0</v>
      </c>
      <c r="CY241" s="497"/>
      <c r="CZ241" s="497"/>
      <c r="DA241" s="501"/>
      <c r="DB241" s="501"/>
      <c r="DC241" s="501"/>
      <c r="DD241" s="501"/>
      <c r="DE241" s="502"/>
      <c r="DF241" s="503"/>
      <c r="DI241" s="596"/>
      <c r="DJ241" s="773"/>
      <c r="DK241" s="598"/>
      <c r="DL241" s="599"/>
      <c r="DM241" s="774"/>
      <c r="DN241" s="601"/>
      <c r="DO241" s="736">
        <f>DN241/$P$545</f>
        <v>0</v>
      </c>
      <c r="DP241" s="497"/>
      <c r="DQ241" s="497"/>
      <c r="DR241" s="501"/>
      <c r="DS241" s="501"/>
      <c r="DT241" s="501"/>
      <c r="DU241" s="501"/>
      <c r="DV241" s="502"/>
      <c r="DW241" s="503"/>
      <c r="DZ241" s="596"/>
      <c r="EA241" s="773"/>
      <c r="EB241" s="598"/>
      <c r="EC241" s="599"/>
      <c r="ED241" s="774"/>
      <c r="EE241" s="601"/>
      <c r="EF241" s="736">
        <f>EE241/$P$545</f>
        <v>0</v>
      </c>
      <c r="EG241" s="497"/>
      <c r="EH241" s="497"/>
      <c r="EI241" s="501"/>
      <c r="EJ241" s="501"/>
      <c r="EK241" s="501"/>
      <c r="EL241" s="501"/>
      <c r="EM241" s="502"/>
      <c r="EN241" s="503"/>
      <c r="EQ241" s="730"/>
      <c r="ER241" s="731"/>
      <c r="ES241" s="732"/>
      <c r="ET241" s="733"/>
      <c r="EU241" s="734"/>
      <c r="EV241" s="735"/>
      <c r="EW241" s="736">
        <f>EV241/$P$545</f>
        <v>0</v>
      </c>
      <c r="EX241" s="497"/>
      <c r="EY241" s="497"/>
      <c r="EZ241" s="501"/>
      <c r="FA241" s="501"/>
      <c r="FB241" s="501"/>
      <c r="FC241" s="501"/>
      <c r="FD241" s="502"/>
      <c r="FE241" s="503"/>
      <c r="FH241" s="730"/>
      <c r="FI241" s="731"/>
      <c r="FJ241" s="732"/>
      <c r="FK241" s="733"/>
      <c r="FL241" s="734"/>
      <c r="FM241" s="735"/>
      <c r="FN241" s="736">
        <f>FM241/$P$545</f>
        <v>0</v>
      </c>
      <c r="FO241" s="497"/>
      <c r="FP241" s="497"/>
      <c r="FQ241" s="501"/>
      <c r="FR241" s="501"/>
      <c r="FS241" s="501"/>
      <c r="FT241" s="501"/>
      <c r="FU241" s="502"/>
      <c r="FV241" s="503"/>
      <c r="FY241" s="730"/>
      <c r="FZ241" s="731"/>
      <c r="GA241" s="732"/>
      <c r="GB241" s="733"/>
      <c r="GC241" s="734"/>
      <c r="GD241" s="735"/>
      <c r="GE241" s="736">
        <f>GD241/$P$545</f>
        <v>0</v>
      </c>
      <c r="GF241" s="497"/>
      <c r="GG241" s="497"/>
      <c r="GH241" s="501"/>
      <c r="GI241" s="501"/>
      <c r="GJ241" s="501"/>
      <c r="GK241" s="501"/>
      <c r="GL241" s="502"/>
      <c r="GM241" s="503"/>
      <c r="GP241" s="730"/>
      <c r="GQ241" s="731"/>
      <c r="GR241" s="732"/>
      <c r="GS241" s="733"/>
      <c r="GT241" s="734"/>
      <c r="GU241" s="735"/>
      <c r="GV241" s="736">
        <f>GU241/$P$545</f>
        <v>0</v>
      </c>
      <c r="GW241" s="497"/>
      <c r="GX241" s="497"/>
      <c r="GY241" s="501"/>
      <c r="GZ241" s="501"/>
      <c r="HA241" s="501"/>
      <c r="HB241" s="501"/>
      <c r="HC241" s="502"/>
      <c r="HD241" s="503"/>
      <c r="HG241" s="730"/>
      <c r="HH241" s="731"/>
      <c r="HI241" s="732"/>
      <c r="HJ241" s="733"/>
      <c r="HK241" s="734"/>
      <c r="HL241" s="735"/>
      <c r="HM241" s="736">
        <f>HL241/$P$545</f>
        <v>0</v>
      </c>
      <c r="HN241" s="497"/>
      <c r="HO241" s="497"/>
      <c r="HP241" s="501"/>
      <c r="HQ241" s="501"/>
      <c r="HR241" s="501"/>
      <c r="HS241" s="501"/>
      <c r="HT241" s="502"/>
      <c r="HU241" s="503"/>
      <c r="HX241" s="730"/>
      <c r="HY241" s="731"/>
      <c r="HZ241" s="732"/>
      <c r="IA241" s="733"/>
      <c r="IB241" s="734"/>
      <c r="IC241" s="735"/>
      <c r="ID241" s="736">
        <f>IC241/$P$545</f>
        <v>0</v>
      </c>
      <c r="IE241" s="497"/>
      <c r="IF241" s="497"/>
      <c r="IG241" s="501"/>
      <c r="IH241" s="501"/>
      <c r="II241" s="501"/>
      <c r="IJ241" s="501"/>
      <c r="IK241" s="502"/>
      <c r="IL241" s="503"/>
      <c r="IO241" s="730"/>
      <c r="IP241" s="731"/>
      <c r="IQ241" s="732"/>
      <c r="IR241" s="733"/>
      <c r="IS241" s="734"/>
      <c r="IT241" s="735"/>
      <c r="IU241" s="736">
        <f>IT241/$P$545</f>
        <v>0</v>
      </c>
      <c r="IV241" s="497"/>
      <c r="IW241" s="497"/>
      <c r="IX241" s="501"/>
      <c r="IY241" s="501"/>
      <c r="IZ241" s="501"/>
      <c r="JA241" s="501"/>
      <c r="JB241" s="502"/>
      <c r="JC241" s="503"/>
      <c r="JF241" s="730"/>
      <c r="JG241" s="731"/>
      <c r="JH241" s="732"/>
      <c r="JI241" s="733"/>
      <c r="JJ241" s="734"/>
      <c r="JK241" s="735"/>
      <c r="JL241" s="736">
        <f>JK241/$P$545</f>
        <v>0</v>
      </c>
      <c r="JM241" s="497"/>
      <c r="JN241" s="497"/>
      <c r="JO241" s="501"/>
      <c r="JP241" s="501"/>
      <c r="JQ241" s="501"/>
      <c r="JR241" s="501"/>
      <c r="JS241" s="502"/>
      <c r="JT241" s="503"/>
      <c r="JW241" s="730"/>
      <c r="JX241" s="731"/>
      <c r="JY241" s="732"/>
      <c r="JZ241" s="733"/>
      <c r="KA241" s="734"/>
      <c r="KB241" s="735"/>
      <c r="KC241" s="736">
        <f>KB241/$P$545</f>
        <v>0</v>
      </c>
      <c r="KD241" s="497"/>
      <c r="KE241" s="497"/>
      <c r="KF241" s="501"/>
      <c r="KG241" s="501"/>
      <c r="KH241" s="501"/>
      <c r="KI241" s="501"/>
      <c r="KJ241" s="502"/>
      <c r="KK241" s="503"/>
      <c r="KN241" s="730"/>
      <c r="KO241" s="731"/>
      <c r="KP241" s="732"/>
      <c r="KQ241" s="733"/>
      <c r="KR241" s="734"/>
      <c r="KS241" s="735"/>
      <c r="KT241" s="736">
        <f>KS241/$P$545</f>
        <v>0</v>
      </c>
      <c r="KU241" s="497"/>
      <c r="KV241" s="497"/>
      <c r="KW241" s="501"/>
      <c r="KX241" s="501"/>
      <c r="KY241" s="501"/>
      <c r="KZ241" s="501"/>
      <c r="LA241" s="502"/>
      <c r="LB241" s="503"/>
      <c r="LE241" s="730"/>
      <c r="LF241" s="731"/>
      <c r="LG241" s="732"/>
      <c r="LH241" s="733"/>
      <c r="LI241" s="734"/>
      <c r="LJ241" s="735"/>
      <c r="LK241" s="736">
        <f>LJ241/$P$545</f>
        <v>0</v>
      </c>
      <c r="LL241" s="497"/>
      <c r="LM241" s="497"/>
      <c r="LN241" s="501"/>
      <c r="LO241" s="501"/>
      <c r="LP241" s="501"/>
      <c r="LQ241" s="501"/>
      <c r="LR241" s="502"/>
      <c r="LS241" s="503"/>
      <c r="LV241" s="730"/>
      <c r="LW241" s="731"/>
      <c r="LX241" s="732"/>
      <c r="LY241" s="733"/>
      <c r="LZ241" s="734"/>
      <c r="MA241" s="735"/>
      <c r="MB241" s="736">
        <f>MA241/$P$545</f>
        <v>0</v>
      </c>
      <c r="MC241" s="497"/>
      <c r="MD241" s="497"/>
      <c r="ME241" s="501"/>
      <c r="MF241" s="501"/>
      <c r="MG241" s="501"/>
      <c r="MH241" s="501"/>
      <c r="MI241" s="502"/>
      <c r="MJ241" s="503"/>
      <c r="MM241" s="730"/>
      <c r="MN241" s="731"/>
      <c r="MO241" s="732"/>
      <c r="MP241" s="733"/>
      <c r="MQ241" s="734"/>
      <c r="MR241" s="735"/>
      <c r="MS241" s="736">
        <f>MR241/$P$545</f>
        <v>0</v>
      </c>
      <c r="MT241" s="497"/>
      <c r="MU241" s="497"/>
      <c r="MV241" s="501"/>
      <c r="MW241" s="501"/>
      <c r="MX241" s="501"/>
      <c r="MY241" s="501"/>
      <c r="MZ241" s="502"/>
      <c r="NA241" s="503"/>
      <c r="ND241" s="730"/>
      <c r="NE241" s="731"/>
      <c r="NF241" s="732"/>
      <c r="NG241" s="733"/>
      <c r="NH241" s="734"/>
      <c r="NI241" s="735"/>
      <c r="NJ241" s="736">
        <f>NI241/$P$545</f>
        <v>0</v>
      </c>
      <c r="NK241" s="497"/>
      <c r="NL241" s="497"/>
      <c r="NM241" s="501"/>
      <c r="NN241" s="501"/>
      <c r="NO241" s="501"/>
      <c r="NP241" s="501"/>
      <c r="NQ241" s="502"/>
      <c r="NR241" s="503"/>
      <c r="NU241" s="730"/>
      <c r="NV241" s="731"/>
      <c r="NW241" s="732"/>
      <c r="NX241" s="733"/>
      <c r="NY241" s="734"/>
      <c r="NZ241" s="735"/>
      <c r="OA241" s="736">
        <f>NZ241/$P$545</f>
        <v>0</v>
      </c>
      <c r="OB241" s="497"/>
      <c r="OC241" s="497"/>
      <c r="OD241" s="501"/>
      <c r="OE241" s="501"/>
      <c r="OF241" s="501"/>
      <c r="OG241" s="501"/>
      <c r="OH241" s="502"/>
      <c r="OI241" s="503"/>
      <c r="OL241" s="730"/>
      <c r="OM241" s="731"/>
      <c r="ON241" s="732"/>
      <c r="OO241" s="733"/>
      <c r="OP241" s="734"/>
      <c r="OQ241" s="735"/>
      <c r="OR241" s="736">
        <f>OQ241/$P$545</f>
        <v>0</v>
      </c>
      <c r="OS241" s="497"/>
      <c r="OT241" s="497"/>
      <c r="OU241" s="501"/>
      <c r="OV241" s="501"/>
      <c r="OW241" s="501"/>
      <c r="OX241" s="501"/>
      <c r="OY241" s="502"/>
      <c r="OZ241" s="503"/>
      <c r="PC241" s="730"/>
      <c r="PD241" s="731"/>
      <c r="PE241" s="732"/>
      <c r="PF241" s="733"/>
      <c r="PG241" s="734"/>
      <c r="PH241" s="735"/>
      <c r="PI241" s="736">
        <f>PH241/$P$545</f>
        <v>0</v>
      </c>
      <c r="PJ241" s="497"/>
      <c r="PK241" s="497"/>
      <c r="PL241" s="501"/>
      <c r="PM241" s="501"/>
      <c r="PN241" s="501"/>
      <c r="PO241" s="501"/>
      <c r="PP241" s="502"/>
      <c r="PQ241" s="503"/>
      <c r="PT241" s="730"/>
      <c r="PU241" s="731"/>
      <c r="PV241" s="732"/>
      <c r="PW241" s="733"/>
      <c r="PX241" s="734"/>
      <c r="PY241" s="735"/>
      <c r="PZ241" s="736">
        <f>PY241/$P$545</f>
        <v>0</v>
      </c>
      <c r="QA241" s="497"/>
      <c r="QB241" s="497"/>
      <c r="QC241" s="501"/>
      <c r="QD241" s="501"/>
      <c r="QE241" s="501"/>
      <c r="QF241" s="501"/>
      <c r="QG241" s="502"/>
      <c r="QH241" s="503"/>
      <c r="QK241" s="730"/>
      <c r="QL241" s="731"/>
      <c r="QM241" s="732"/>
      <c r="QN241" s="733"/>
      <c r="QO241" s="734"/>
      <c r="QP241" s="735"/>
      <c r="QQ241" s="736">
        <f>QP241/$P$545</f>
        <v>0</v>
      </c>
      <c r="QR241" s="497"/>
      <c r="QS241" s="497"/>
      <c r="QT241" s="501"/>
      <c r="QU241" s="501"/>
      <c r="QV241" s="501"/>
      <c r="QW241" s="501"/>
      <c r="QX241" s="502"/>
      <c r="QY241" s="503"/>
      <c r="RB241" s="381"/>
      <c r="RC241" s="382"/>
      <c r="RD241" s="383"/>
      <c r="RE241" s="384"/>
      <c r="RF241" s="385"/>
      <c r="RG241" s="386"/>
      <c r="RH241" s="386"/>
      <c r="RI241" s="497"/>
      <c r="RJ241" s="497"/>
      <c r="RK241" s="501"/>
      <c r="RL241" s="501"/>
      <c r="RM241" s="501"/>
      <c r="RN241" s="501"/>
      <c r="RO241" s="502"/>
      <c r="RP241" s="503"/>
      <c r="RS241" s="381"/>
      <c r="RT241" s="382"/>
      <c r="RU241" s="383"/>
      <c r="RV241" s="384"/>
      <c r="RW241" s="385"/>
      <c r="RX241" s="386"/>
      <c r="RY241" s="386"/>
      <c r="RZ241" s="497"/>
      <c r="SA241" s="497"/>
      <c r="SB241" s="501"/>
      <c r="SC241" s="501"/>
      <c r="SD241" s="501"/>
      <c r="SE241" s="501"/>
      <c r="SF241" s="502"/>
      <c r="SG241" s="503"/>
      <c r="SJ241" s="381"/>
      <c r="SK241" s="382"/>
      <c r="SL241" s="383"/>
      <c r="SM241" s="384"/>
      <c r="SN241" s="385"/>
      <c r="SO241" s="386"/>
      <c r="SP241" s="386"/>
      <c r="SQ241" s="497"/>
      <c r="SR241" s="497"/>
      <c r="SS241" s="501"/>
      <c r="ST241" s="501"/>
      <c r="SU241" s="501"/>
      <c r="SV241" s="501"/>
      <c r="SW241" s="502"/>
      <c r="SX241" s="503"/>
    </row>
    <row r="242" spans="2:518" ht="26.25" hidden="1" customHeight="1" thickTop="1" thickBot="1">
      <c r="B242" s="564"/>
      <c r="C242" s="565"/>
      <c r="D242" s="566"/>
      <c r="E242" s="567"/>
      <c r="F242" s="568"/>
      <c r="G242" s="569"/>
      <c r="H242" s="586"/>
      <c r="K242" s="564"/>
      <c r="L242" s="765"/>
      <c r="M242" s="566"/>
      <c r="N242" s="567"/>
      <c r="O242" s="770"/>
      <c r="P242" s="569"/>
      <c r="Q242" s="710">
        <f>SUM(P243:P249)</f>
        <v>0</v>
      </c>
      <c r="R242" s="497"/>
      <c r="S242" s="497"/>
      <c r="T242" s="501"/>
      <c r="U242" s="501"/>
      <c r="V242" s="501"/>
      <c r="W242" s="501"/>
      <c r="X242" s="502"/>
      <c r="Y242" s="503"/>
      <c r="Z242" s="486"/>
      <c r="AA242" s="486"/>
      <c r="AB242" s="564"/>
      <c r="AC242" s="765"/>
      <c r="AD242" s="566"/>
      <c r="AE242" s="567"/>
      <c r="AF242" s="770"/>
      <c r="AG242" s="569"/>
      <c r="AH242" s="710">
        <f>SUM(AG243:AG249)</f>
        <v>0</v>
      </c>
      <c r="AI242" s="497"/>
      <c r="AJ242" s="497"/>
      <c r="AK242" s="501"/>
      <c r="AL242" s="501"/>
      <c r="AM242" s="501"/>
      <c r="AN242" s="501"/>
      <c r="AO242" s="502"/>
      <c r="AP242" s="503"/>
      <c r="AQ242" s="486"/>
      <c r="AR242" s="486"/>
      <c r="AS242" s="564"/>
      <c r="AT242" s="765"/>
      <c r="AU242" s="566"/>
      <c r="AV242" s="567"/>
      <c r="AW242" s="770"/>
      <c r="AX242" s="569"/>
      <c r="AY242" s="710">
        <f>SUM(AX243:AX249)</f>
        <v>0</v>
      </c>
      <c r="AZ242" s="497"/>
      <c r="BA242" s="497"/>
      <c r="BB242" s="501"/>
      <c r="BC242" s="501"/>
      <c r="BD242" s="501"/>
      <c r="BE242" s="501"/>
      <c r="BF242" s="502"/>
      <c r="BG242" s="503"/>
      <c r="BJ242" s="564"/>
      <c r="BK242" s="765"/>
      <c r="BL242" s="566"/>
      <c r="BM242" s="567"/>
      <c r="BN242" s="770"/>
      <c r="BO242" s="569"/>
      <c r="BP242" s="710">
        <f>SUM(BO243:BO249)</f>
        <v>0</v>
      </c>
      <c r="BQ242" s="497"/>
      <c r="BR242" s="497"/>
      <c r="BS242" s="501"/>
      <c r="BT242" s="501"/>
      <c r="BU242" s="501"/>
      <c r="BV242" s="501"/>
      <c r="BW242" s="502"/>
      <c r="BX242" s="503"/>
      <c r="CA242" s="564"/>
      <c r="CB242" s="765"/>
      <c r="CC242" s="566"/>
      <c r="CD242" s="567"/>
      <c r="CE242" s="770"/>
      <c r="CF242" s="569"/>
      <c r="CG242" s="710">
        <f>SUM(CF243:CF249)</f>
        <v>0</v>
      </c>
      <c r="CH242" s="497"/>
      <c r="CI242" s="497"/>
      <c r="CJ242" s="501"/>
      <c r="CK242" s="501"/>
      <c r="CL242" s="501"/>
      <c r="CM242" s="501"/>
      <c r="CN242" s="502"/>
      <c r="CO242" s="503"/>
      <c r="CR242" s="564"/>
      <c r="CS242" s="765"/>
      <c r="CT242" s="566"/>
      <c r="CU242" s="567"/>
      <c r="CV242" s="770"/>
      <c r="CW242" s="569"/>
      <c r="CX242" s="710">
        <f>SUM(CW243:CW249)</f>
        <v>0</v>
      </c>
      <c r="CY242" s="497"/>
      <c r="CZ242" s="497"/>
      <c r="DA242" s="501"/>
      <c r="DB242" s="501"/>
      <c r="DC242" s="501"/>
      <c r="DD242" s="501"/>
      <c r="DE242" s="502"/>
      <c r="DF242" s="503"/>
      <c r="DI242" s="564"/>
      <c r="DJ242" s="765"/>
      <c r="DK242" s="566"/>
      <c r="DL242" s="567"/>
      <c r="DM242" s="770"/>
      <c r="DN242" s="569"/>
      <c r="DO242" s="710">
        <f>SUM(DN243:DN249)</f>
        <v>0</v>
      </c>
      <c r="DP242" s="497"/>
      <c r="DQ242" s="497"/>
      <c r="DR242" s="501"/>
      <c r="DS242" s="501"/>
      <c r="DT242" s="501"/>
      <c r="DU242" s="501"/>
      <c r="DV242" s="502"/>
      <c r="DW242" s="503"/>
      <c r="DZ242" s="564"/>
      <c r="EA242" s="765"/>
      <c r="EB242" s="566"/>
      <c r="EC242" s="567"/>
      <c r="ED242" s="770"/>
      <c r="EE242" s="569"/>
      <c r="EF242" s="710">
        <f>SUM(EE243:EE249)</f>
        <v>0</v>
      </c>
      <c r="EG242" s="497"/>
      <c r="EH242" s="497"/>
      <c r="EI242" s="501"/>
      <c r="EJ242" s="501"/>
      <c r="EK242" s="501"/>
      <c r="EL242" s="501"/>
      <c r="EM242" s="502"/>
      <c r="EN242" s="503"/>
      <c r="EQ242" s="652"/>
      <c r="ER242" s="653"/>
      <c r="ES242" s="654"/>
      <c r="ET242" s="655"/>
      <c r="EU242" s="656"/>
      <c r="EV242" s="709"/>
      <c r="EW242" s="710">
        <f>SUM(EV243:EV249)</f>
        <v>0</v>
      </c>
      <c r="EX242" s="497"/>
      <c r="EY242" s="497"/>
      <c r="EZ242" s="501"/>
      <c r="FA242" s="501"/>
      <c r="FB242" s="501"/>
      <c r="FC242" s="501"/>
      <c r="FD242" s="502"/>
      <c r="FE242" s="503"/>
      <c r="FH242" s="652"/>
      <c r="FI242" s="653"/>
      <c r="FJ242" s="654"/>
      <c r="FK242" s="655"/>
      <c r="FL242" s="656"/>
      <c r="FM242" s="709"/>
      <c r="FN242" s="710">
        <f>SUM(FM243:FM249)</f>
        <v>0</v>
      </c>
      <c r="FO242" s="497"/>
      <c r="FP242" s="497"/>
      <c r="FQ242" s="501"/>
      <c r="FR242" s="501"/>
      <c r="FS242" s="501"/>
      <c r="FT242" s="501"/>
      <c r="FU242" s="502"/>
      <c r="FV242" s="503"/>
      <c r="FY242" s="652"/>
      <c r="FZ242" s="653"/>
      <c r="GA242" s="654"/>
      <c r="GB242" s="655"/>
      <c r="GC242" s="656"/>
      <c r="GD242" s="709"/>
      <c r="GE242" s="710">
        <f>SUM(GD243:GD249)</f>
        <v>0</v>
      </c>
      <c r="GF242" s="497"/>
      <c r="GG242" s="497"/>
      <c r="GH242" s="501"/>
      <c r="GI242" s="501"/>
      <c r="GJ242" s="501"/>
      <c r="GK242" s="501"/>
      <c r="GL242" s="502"/>
      <c r="GM242" s="503"/>
      <c r="GP242" s="652"/>
      <c r="GQ242" s="653"/>
      <c r="GR242" s="654"/>
      <c r="GS242" s="655"/>
      <c r="GT242" s="656"/>
      <c r="GU242" s="709"/>
      <c r="GV242" s="710">
        <f>SUM(GU243:GU249)</f>
        <v>0</v>
      </c>
      <c r="GW242" s="497"/>
      <c r="GX242" s="497"/>
      <c r="GY242" s="501"/>
      <c r="GZ242" s="501"/>
      <c r="HA242" s="501"/>
      <c r="HB242" s="501"/>
      <c r="HC242" s="502"/>
      <c r="HD242" s="503"/>
      <c r="HG242" s="652"/>
      <c r="HH242" s="653"/>
      <c r="HI242" s="654"/>
      <c r="HJ242" s="655"/>
      <c r="HK242" s="656"/>
      <c r="HL242" s="709"/>
      <c r="HM242" s="710">
        <f>SUM(HL243:HL249)</f>
        <v>0</v>
      </c>
      <c r="HN242" s="497"/>
      <c r="HO242" s="497"/>
      <c r="HP242" s="501"/>
      <c r="HQ242" s="501"/>
      <c r="HR242" s="501"/>
      <c r="HS242" s="501"/>
      <c r="HT242" s="502"/>
      <c r="HU242" s="503"/>
      <c r="HX242" s="652"/>
      <c r="HY242" s="653"/>
      <c r="HZ242" s="654"/>
      <c r="IA242" s="655"/>
      <c r="IB242" s="656"/>
      <c r="IC242" s="709"/>
      <c r="ID242" s="710">
        <f>SUM(IC243:IC249)</f>
        <v>0</v>
      </c>
      <c r="IE242" s="497"/>
      <c r="IF242" s="497"/>
      <c r="IG242" s="501"/>
      <c r="IH242" s="501"/>
      <c r="II242" s="501"/>
      <c r="IJ242" s="501"/>
      <c r="IK242" s="502"/>
      <c r="IL242" s="503"/>
      <c r="IO242" s="652"/>
      <c r="IP242" s="653"/>
      <c r="IQ242" s="654"/>
      <c r="IR242" s="655"/>
      <c r="IS242" s="656"/>
      <c r="IT242" s="709"/>
      <c r="IU242" s="710">
        <f>SUM(IT243:IT249)</f>
        <v>0</v>
      </c>
      <c r="IV242" s="497"/>
      <c r="IW242" s="497"/>
      <c r="IX242" s="501"/>
      <c r="IY242" s="501"/>
      <c r="IZ242" s="501"/>
      <c r="JA242" s="501"/>
      <c r="JB242" s="502"/>
      <c r="JC242" s="503"/>
      <c r="JF242" s="652"/>
      <c r="JG242" s="653"/>
      <c r="JH242" s="654"/>
      <c r="JI242" s="655"/>
      <c r="JJ242" s="656"/>
      <c r="JK242" s="709"/>
      <c r="JL242" s="710">
        <f>SUM(JK243:JK249)</f>
        <v>0</v>
      </c>
      <c r="JM242" s="497"/>
      <c r="JN242" s="497"/>
      <c r="JO242" s="501"/>
      <c r="JP242" s="501"/>
      <c r="JQ242" s="501"/>
      <c r="JR242" s="501"/>
      <c r="JS242" s="502"/>
      <c r="JT242" s="503"/>
      <c r="JW242" s="652"/>
      <c r="JX242" s="653"/>
      <c r="JY242" s="654"/>
      <c r="JZ242" s="655"/>
      <c r="KA242" s="656"/>
      <c r="KB242" s="709"/>
      <c r="KC242" s="710">
        <f>SUM(KB243:KB249)</f>
        <v>0</v>
      </c>
      <c r="KD242" s="497"/>
      <c r="KE242" s="497"/>
      <c r="KF242" s="501"/>
      <c r="KG242" s="501"/>
      <c r="KH242" s="501"/>
      <c r="KI242" s="501"/>
      <c r="KJ242" s="502"/>
      <c r="KK242" s="503"/>
      <c r="KN242" s="652"/>
      <c r="KO242" s="653"/>
      <c r="KP242" s="654"/>
      <c r="KQ242" s="655"/>
      <c r="KR242" s="656"/>
      <c r="KS242" s="709"/>
      <c r="KT242" s="710">
        <f>SUM(KS243:KS249)</f>
        <v>0</v>
      </c>
      <c r="KU242" s="497"/>
      <c r="KV242" s="497"/>
      <c r="KW242" s="501"/>
      <c r="KX242" s="501"/>
      <c r="KY242" s="501"/>
      <c r="KZ242" s="501"/>
      <c r="LA242" s="502"/>
      <c r="LB242" s="503"/>
      <c r="LE242" s="652"/>
      <c r="LF242" s="653"/>
      <c r="LG242" s="654"/>
      <c r="LH242" s="655"/>
      <c r="LI242" s="656"/>
      <c r="LJ242" s="709"/>
      <c r="LK242" s="710">
        <f>SUM(LJ243:LJ249)</f>
        <v>0</v>
      </c>
      <c r="LL242" s="497"/>
      <c r="LM242" s="497"/>
      <c r="LN242" s="501"/>
      <c r="LO242" s="501"/>
      <c r="LP242" s="501"/>
      <c r="LQ242" s="501"/>
      <c r="LR242" s="502"/>
      <c r="LS242" s="503"/>
      <c r="LV242" s="652"/>
      <c r="LW242" s="653"/>
      <c r="LX242" s="654"/>
      <c r="LY242" s="655"/>
      <c r="LZ242" s="656"/>
      <c r="MA242" s="709"/>
      <c r="MB242" s="710">
        <f>SUM(MA243:MA249)</f>
        <v>0</v>
      </c>
      <c r="MC242" s="497"/>
      <c r="MD242" s="497"/>
      <c r="ME242" s="501"/>
      <c r="MF242" s="501"/>
      <c r="MG242" s="501"/>
      <c r="MH242" s="501"/>
      <c r="MI242" s="502"/>
      <c r="MJ242" s="503"/>
      <c r="MM242" s="652"/>
      <c r="MN242" s="653"/>
      <c r="MO242" s="654"/>
      <c r="MP242" s="655"/>
      <c r="MQ242" s="656"/>
      <c r="MR242" s="709"/>
      <c r="MS242" s="710">
        <f>SUM(MR243:MR249)</f>
        <v>0</v>
      </c>
      <c r="MT242" s="497"/>
      <c r="MU242" s="497"/>
      <c r="MV242" s="501"/>
      <c r="MW242" s="501"/>
      <c r="MX242" s="501"/>
      <c r="MY242" s="501"/>
      <c r="MZ242" s="502"/>
      <c r="NA242" s="503"/>
      <c r="ND242" s="652"/>
      <c r="NE242" s="653"/>
      <c r="NF242" s="654"/>
      <c r="NG242" s="655"/>
      <c r="NH242" s="656"/>
      <c r="NI242" s="709"/>
      <c r="NJ242" s="710">
        <f>SUM(NI243:NI249)</f>
        <v>0</v>
      </c>
      <c r="NK242" s="497"/>
      <c r="NL242" s="497"/>
      <c r="NM242" s="501"/>
      <c r="NN242" s="501"/>
      <c r="NO242" s="501"/>
      <c r="NP242" s="501"/>
      <c r="NQ242" s="502"/>
      <c r="NR242" s="503"/>
      <c r="NU242" s="652"/>
      <c r="NV242" s="653"/>
      <c r="NW242" s="654"/>
      <c r="NX242" s="655"/>
      <c r="NY242" s="656"/>
      <c r="NZ242" s="709"/>
      <c r="OA242" s="710">
        <f>SUM(NZ243:NZ249)</f>
        <v>0</v>
      </c>
      <c r="OB242" s="497"/>
      <c r="OC242" s="497"/>
      <c r="OD242" s="501"/>
      <c r="OE242" s="501"/>
      <c r="OF242" s="501"/>
      <c r="OG242" s="501"/>
      <c r="OH242" s="502"/>
      <c r="OI242" s="503"/>
      <c r="OL242" s="652"/>
      <c r="OM242" s="653"/>
      <c r="ON242" s="654"/>
      <c r="OO242" s="655"/>
      <c r="OP242" s="656"/>
      <c r="OQ242" s="709"/>
      <c r="OR242" s="710">
        <f>SUM(OQ243:OQ249)</f>
        <v>0</v>
      </c>
      <c r="OS242" s="497"/>
      <c r="OT242" s="497"/>
      <c r="OU242" s="501"/>
      <c r="OV242" s="501"/>
      <c r="OW242" s="501"/>
      <c r="OX242" s="501"/>
      <c r="OY242" s="502"/>
      <c r="OZ242" s="503"/>
      <c r="PC242" s="652"/>
      <c r="PD242" s="653"/>
      <c r="PE242" s="654"/>
      <c r="PF242" s="655"/>
      <c r="PG242" s="656"/>
      <c r="PH242" s="709"/>
      <c r="PI242" s="710">
        <f>SUM(PH243:PH249)</f>
        <v>0</v>
      </c>
      <c r="PJ242" s="497"/>
      <c r="PK242" s="497"/>
      <c r="PL242" s="501"/>
      <c r="PM242" s="501"/>
      <c r="PN242" s="501"/>
      <c r="PO242" s="501"/>
      <c r="PP242" s="502"/>
      <c r="PQ242" s="503"/>
      <c r="PT242" s="652"/>
      <c r="PU242" s="653"/>
      <c r="PV242" s="654"/>
      <c r="PW242" s="655"/>
      <c r="PX242" s="656"/>
      <c r="PY242" s="709"/>
      <c r="PZ242" s="710">
        <f>SUM(PY243:PY249)</f>
        <v>0</v>
      </c>
      <c r="QA242" s="497"/>
      <c r="QB242" s="497"/>
      <c r="QC242" s="501"/>
      <c r="QD242" s="501"/>
      <c r="QE242" s="501"/>
      <c r="QF242" s="501"/>
      <c r="QG242" s="502"/>
      <c r="QH242" s="503"/>
      <c r="QK242" s="652"/>
      <c r="QL242" s="653"/>
      <c r="QM242" s="654"/>
      <c r="QN242" s="655"/>
      <c r="QO242" s="656"/>
      <c r="QP242" s="709"/>
      <c r="QQ242" s="710">
        <f>SUM(QP243:QP249)</f>
        <v>0</v>
      </c>
      <c r="QR242" s="497"/>
      <c r="QS242" s="497"/>
      <c r="QT242" s="501"/>
      <c r="QU242" s="501"/>
      <c r="QV242" s="501"/>
      <c r="QW242" s="501"/>
      <c r="QX242" s="502"/>
      <c r="QY242" s="503"/>
      <c r="RB242" s="381"/>
      <c r="RC242" s="382"/>
      <c r="RD242" s="383"/>
      <c r="RE242" s="384"/>
      <c r="RF242" s="385"/>
      <c r="RG242" s="386"/>
      <c r="RH242" s="386"/>
      <c r="RI242" s="497"/>
      <c r="RJ242" s="497"/>
      <c r="RK242" s="501"/>
      <c r="RL242" s="501"/>
      <c r="RM242" s="501"/>
      <c r="RN242" s="501"/>
      <c r="RO242" s="502"/>
      <c r="RP242" s="503"/>
      <c r="RS242" s="381"/>
      <c r="RT242" s="382"/>
      <c r="RU242" s="383"/>
      <c r="RV242" s="384"/>
      <c r="RW242" s="385"/>
      <c r="RX242" s="386"/>
      <c r="RY242" s="386"/>
      <c r="RZ242" s="497"/>
      <c r="SA242" s="497"/>
      <c r="SB242" s="501"/>
      <c r="SC242" s="501"/>
      <c r="SD242" s="501"/>
      <c r="SE242" s="501"/>
      <c r="SF242" s="502"/>
      <c r="SG242" s="503"/>
      <c r="SJ242" s="381"/>
      <c r="SK242" s="382"/>
      <c r="SL242" s="383"/>
      <c r="SM242" s="384"/>
      <c r="SN242" s="385"/>
      <c r="SO242" s="386"/>
      <c r="SP242" s="386"/>
      <c r="SQ242" s="497"/>
      <c r="SR242" s="497"/>
      <c r="SS242" s="501"/>
      <c r="ST242" s="501"/>
      <c r="SU242" s="501"/>
      <c r="SV242" s="501"/>
      <c r="SW242" s="502"/>
      <c r="SX242" s="503"/>
    </row>
    <row r="243" spans="2:518" ht="40.5" hidden="1" customHeight="1" thickTop="1" thickBot="1">
      <c r="B243" s="577"/>
      <c r="C243" s="603"/>
      <c r="D243" s="579"/>
      <c r="E243" s="580"/>
      <c r="F243" s="584"/>
      <c r="G243" s="585"/>
      <c r="H243" s="595"/>
      <c r="K243" s="577"/>
      <c r="L243" s="775"/>
      <c r="M243" s="579"/>
      <c r="N243" s="580"/>
      <c r="O243" s="776"/>
      <c r="P243" s="585"/>
      <c r="Q243" s="1325">
        <f>Q242/$P$545</f>
        <v>0</v>
      </c>
      <c r="R243" s="497"/>
      <c r="S243" s="497"/>
      <c r="T243" s="501"/>
      <c r="U243" s="501"/>
      <c r="V243" s="501"/>
      <c r="W243" s="501"/>
      <c r="X243" s="502"/>
      <c r="Y243" s="503"/>
      <c r="Z243" s="486"/>
      <c r="AA243" s="486"/>
      <c r="AB243" s="577"/>
      <c r="AC243" s="775"/>
      <c r="AD243" s="579"/>
      <c r="AE243" s="580"/>
      <c r="AF243" s="776"/>
      <c r="AG243" s="585"/>
      <c r="AH243" s="1325">
        <f>AH242/$P$545</f>
        <v>0</v>
      </c>
      <c r="AI243" s="497"/>
      <c r="AJ243" s="497"/>
      <c r="AK243" s="501"/>
      <c r="AL243" s="501"/>
      <c r="AM243" s="501"/>
      <c r="AN243" s="501"/>
      <c r="AO243" s="502"/>
      <c r="AP243" s="503"/>
      <c r="AQ243" s="486"/>
      <c r="AR243" s="486"/>
      <c r="AS243" s="577"/>
      <c r="AT243" s="775"/>
      <c r="AU243" s="579"/>
      <c r="AV243" s="580"/>
      <c r="AW243" s="776"/>
      <c r="AX243" s="585"/>
      <c r="AY243" s="1325">
        <f>AY242/$P$545</f>
        <v>0</v>
      </c>
      <c r="AZ243" s="497"/>
      <c r="BA243" s="497"/>
      <c r="BB243" s="501"/>
      <c r="BC243" s="501"/>
      <c r="BD243" s="501"/>
      <c r="BE243" s="501"/>
      <c r="BF243" s="502"/>
      <c r="BG243" s="503"/>
      <c r="BJ243" s="577"/>
      <c r="BK243" s="775"/>
      <c r="BL243" s="579"/>
      <c r="BM243" s="580"/>
      <c r="BN243" s="776"/>
      <c r="BO243" s="585"/>
      <c r="BP243" s="1325">
        <f>BP242/$P$545</f>
        <v>0</v>
      </c>
      <c r="BQ243" s="497"/>
      <c r="BR243" s="497"/>
      <c r="BS243" s="501"/>
      <c r="BT243" s="501"/>
      <c r="BU243" s="501"/>
      <c r="BV243" s="501"/>
      <c r="BW243" s="502"/>
      <c r="BX243" s="503"/>
      <c r="CA243" s="577"/>
      <c r="CB243" s="775"/>
      <c r="CC243" s="579"/>
      <c r="CD243" s="580"/>
      <c r="CE243" s="776"/>
      <c r="CF243" s="585"/>
      <c r="CG243" s="1325">
        <f>CG242/$P$545</f>
        <v>0</v>
      </c>
      <c r="CH243" s="497"/>
      <c r="CI243" s="497"/>
      <c r="CJ243" s="501"/>
      <c r="CK243" s="501"/>
      <c r="CL243" s="501"/>
      <c r="CM243" s="501"/>
      <c r="CN243" s="502"/>
      <c r="CO243" s="503"/>
      <c r="CR243" s="577"/>
      <c r="CS243" s="775"/>
      <c r="CT243" s="579"/>
      <c r="CU243" s="580"/>
      <c r="CV243" s="776"/>
      <c r="CW243" s="585"/>
      <c r="CX243" s="1325">
        <f>CX242/$P$545</f>
        <v>0</v>
      </c>
      <c r="CY243" s="497"/>
      <c r="CZ243" s="497"/>
      <c r="DA243" s="501"/>
      <c r="DB243" s="501"/>
      <c r="DC243" s="501"/>
      <c r="DD243" s="501"/>
      <c r="DE243" s="502"/>
      <c r="DF243" s="503"/>
      <c r="DI243" s="577"/>
      <c r="DJ243" s="775"/>
      <c r="DK243" s="579"/>
      <c r="DL243" s="580"/>
      <c r="DM243" s="776"/>
      <c r="DN243" s="585"/>
      <c r="DO243" s="1325">
        <f>DO242/$P$545</f>
        <v>0</v>
      </c>
      <c r="DP243" s="497"/>
      <c r="DQ243" s="497"/>
      <c r="DR243" s="501"/>
      <c r="DS243" s="501"/>
      <c r="DT243" s="501"/>
      <c r="DU243" s="501"/>
      <c r="DV243" s="502"/>
      <c r="DW243" s="503"/>
      <c r="DZ243" s="577"/>
      <c r="EA243" s="775"/>
      <c r="EB243" s="579"/>
      <c r="EC243" s="580"/>
      <c r="ED243" s="776"/>
      <c r="EE243" s="585"/>
      <c r="EF243" s="1325">
        <f>EF242/$P$545</f>
        <v>0</v>
      </c>
      <c r="EG243" s="497"/>
      <c r="EH243" s="497"/>
      <c r="EI243" s="501"/>
      <c r="EJ243" s="501"/>
      <c r="EK243" s="501"/>
      <c r="EL243" s="501"/>
      <c r="EM243" s="502"/>
      <c r="EN243" s="503"/>
      <c r="EQ243" s="665"/>
      <c r="ER243" s="666"/>
      <c r="ES243" s="667"/>
      <c r="ET243" s="668"/>
      <c r="EU243" s="669"/>
      <c r="EV243" s="720"/>
      <c r="EW243" s="1325">
        <f>EW242/$P$545</f>
        <v>0</v>
      </c>
      <c r="EX243" s="497"/>
      <c r="EY243" s="497"/>
      <c r="EZ243" s="501"/>
      <c r="FA243" s="501"/>
      <c r="FB243" s="501"/>
      <c r="FC243" s="501"/>
      <c r="FD243" s="502"/>
      <c r="FE243" s="503"/>
      <c r="FH243" s="665"/>
      <c r="FI243" s="666"/>
      <c r="FJ243" s="667"/>
      <c r="FK243" s="668"/>
      <c r="FL243" s="669"/>
      <c r="FM243" s="720"/>
      <c r="FN243" s="1325">
        <f>FN242/$P$545</f>
        <v>0</v>
      </c>
      <c r="FO243" s="497"/>
      <c r="FP243" s="497"/>
      <c r="FQ243" s="501"/>
      <c r="FR243" s="501"/>
      <c r="FS243" s="501"/>
      <c r="FT243" s="501"/>
      <c r="FU243" s="502"/>
      <c r="FV243" s="503"/>
      <c r="FY243" s="665"/>
      <c r="FZ243" s="666"/>
      <c r="GA243" s="667"/>
      <c r="GB243" s="668"/>
      <c r="GC243" s="669"/>
      <c r="GD243" s="720"/>
      <c r="GE243" s="1325">
        <f>GE242/$P$545</f>
        <v>0</v>
      </c>
      <c r="GF243" s="497"/>
      <c r="GG243" s="497"/>
      <c r="GH243" s="501"/>
      <c r="GI243" s="501"/>
      <c r="GJ243" s="501"/>
      <c r="GK243" s="501"/>
      <c r="GL243" s="502"/>
      <c r="GM243" s="503"/>
      <c r="GP243" s="665"/>
      <c r="GQ243" s="666"/>
      <c r="GR243" s="667"/>
      <c r="GS243" s="668"/>
      <c r="GT243" s="669"/>
      <c r="GU243" s="720"/>
      <c r="GV243" s="1325">
        <f>GV242/$P$545</f>
        <v>0</v>
      </c>
      <c r="GW243" s="497"/>
      <c r="GX243" s="497"/>
      <c r="GY243" s="501"/>
      <c r="GZ243" s="501"/>
      <c r="HA243" s="501"/>
      <c r="HB243" s="501"/>
      <c r="HC243" s="502"/>
      <c r="HD243" s="503"/>
      <c r="HG243" s="665"/>
      <c r="HH243" s="666"/>
      <c r="HI243" s="667"/>
      <c r="HJ243" s="668"/>
      <c r="HK243" s="669"/>
      <c r="HL243" s="720"/>
      <c r="HM243" s="1325">
        <f>HM242/$P$545</f>
        <v>0</v>
      </c>
      <c r="HN243" s="497"/>
      <c r="HO243" s="497"/>
      <c r="HP243" s="501"/>
      <c r="HQ243" s="501"/>
      <c r="HR243" s="501"/>
      <c r="HS243" s="501"/>
      <c r="HT243" s="502"/>
      <c r="HU243" s="503"/>
      <c r="HX243" s="665"/>
      <c r="HY243" s="666"/>
      <c r="HZ243" s="667"/>
      <c r="IA243" s="668"/>
      <c r="IB243" s="669"/>
      <c r="IC243" s="720"/>
      <c r="ID243" s="1325">
        <f>ID242/$P$545</f>
        <v>0</v>
      </c>
      <c r="IE243" s="497"/>
      <c r="IF243" s="497"/>
      <c r="IG243" s="501"/>
      <c r="IH243" s="501"/>
      <c r="II243" s="501"/>
      <c r="IJ243" s="501"/>
      <c r="IK243" s="502"/>
      <c r="IL243" s="503"/>
      <c r="IO243" s="665"/>
      <c r="IP243" s="666"/>
      <c r="IQ243" s="667"/>
      <c r="IR243" s="668"/>
      <c r="IS243" s="669"/>
      <c r="IT243" s="720"/>
      <c r="IU243" s="1325">
        <f>IU242/$P$545</f>
        <v>0</v>
      </c>
      <c r="IV243" s="497"/>
      <c r="IW243" s="497"/>
      <c r="IX243" s="501"/>
      <c r="IY243" s="501"/>
      <c r="IZ243" s="501"/>
      <c r="JA243" s="501"/>
      <c r="JB243" s="502"/>
      <c r="JC243" s="503"/>
      <c r="JF243" s="665"/>
      <c r="JG243" s="666"/>
      <c r="JH243" s="667"/>
      <c r="JI243" s="668"/>
      <c r="JJ243" s="669"/>
      <c r="JK243" s="720"/>
      <c r="JL243" s="1325">
        <f>JL242/$P$545</f>
        <v>0</v>
      </c>
      <c r="JM243" s="497"/>
      <c r="JN243" s="497"/>
      <c r="JO243" s="501"/>
      <c r="JP243" s="501"/>
      <c r="JQ243" s="501"/>
      <c r="JR243" s="501"/>
      <c r="JS243" s="502"/>
      <c r="JT243" s="503"/>
      <c r="JW243" s="665"/>
      <c r="JX243" s="666"/>
      <c r="JY243" s="667"/>
      <c r="JZ243" s="668"/>
      <c r="KA243" s="669"/>
      <c r="KB243" s="720"/>
      <c r="KC243" s="1325">
        <f>KC242/$P$545</f>
        <v>0</v>
      </c>
      <c r="KD243" s="497"/>
      <c r="KE243" s="497"/>
      <c r="KF243" s="501"/>
      <c r="KG243" s="501"/>
      <c r="KH243" s="501"/>
      <c r="KI243" s="501"/>
      <c r="KJ243" s="502"/>
      <c r="KK243" s="503"/>
      <c r="KN243" s="665"/>
      <c r="KO243" s="666"/>
      <c r="KP243" s="667"/>
      <c r="KQ243" s="668"/>
      <c r="KR243" s="669"/>
      <c r="KS243" s="720"/>
      <c r="KT243" s="1325">
        <f>KT242/$P$545</f>
        <v>0</v>
      </c>
      <c r="KU243" s="497"/>
      <c r="KV243" s="497"/>
      <c r="KW243" s="501"/>
      <c r="KX243" s="501"/>
      <c r="KY243" s="501"/>
      <c r="KZ243" s="501"/>
      <c r="LA243" s="502"/>
      <c r="LB243" s="503"/>
      <c r="LE243" s="665"/>
      <c r="LF243" s="666"/>
      <c r="LG243" s="667"/>
      <c r="LH243" s="668"/>
      <c r="LI243" s="669"/>
      <c r="LJ243" s="720"/>
      <c r="LK243" s="1325">
        <f>LK242/$P$545</f>
        <v>0</v>
      </c>
      <c r="LL243" s="497"/>
      <c r="LM243" s="497"/>
      <c r="LN243" s="501"/>
      <c r="LO243" s="501"/>
      <c r="LP243" s="501"/>
      <c r="LQ243" s="501"/>
      <c r="LR243" s="502"/>
      <c r="LS243" s="503"/>
      <c r="LV243" s="665"/>
      <c r="LW243" s="666"/>
      <c r="LX243" s="667"/>
      <c r="LY243" s="668"/>
      <c r="LZ243" s="669"/>
      <c r="MA243" s="720"/>
      <c r="MB243" s="1325">
        <f>MB242/$P$545</f>
        <v>0</v>
      </c>
      <c r="MC243" s="497"/>
      <c r="MD243" s="497"/>
      <c r="ME243" s="501"/>
      <c r="MF243" s="501"/>
      <c r="MG243" s="501"/>
      <c r="MH243" s="501"/>
      <c r="MI243" s="502"/>
      <c r="MJ243" s="503"/>
      <c r="MM243" s="665"/>
      <c r="MN243" s="666"/>
      <c r="MO243" s="667"/>
      <c r="MP243" s="668"/>
      <c r="MQ243" s="669"/>
      <c r="MR243" s="720"/>
      <c r="MS243" s="1325">
        <f>MS242/$P$545</f>
        <v>0</v>
      </c>
      <c r="MT243" s="497"/>
      <c r="MU243" s="497"/>
      <c r="MV243" s="501"/>
      <c r="MW243" s="501"/>
      <c r="MX243" s="501"/>
      <c r="MY243" s="501"/>
      <c r="MZ243" s="502"/>
      <c r="NA243" s="503"/>
      <c r="ND243" s="665"/>
      <c r="NE243" s="666"/>
      <c r="NF243" s="667"/>
      <c r="NG243" s="668"/>
      <c r="NH243" s="669"/>
      <c r="NI243" s="720"/>
      <c r="NJ243" s="1325">
        <f>NJ242/$P$545</f>
        <v>0</v>
      </c>
      <c r="NK243" s="497"/>
      <c r="NL243" s="497"/>
      <c r="NM243" s="501"/>
      <c r="NN243" s="501"/>
      <c r="NO243" s="501"/>
      <c r="NP243" s="501"/>
      <c r="NQ243" s="502"/>
      <c r="NR243" s="503"/>
      <c r="NU243" s="665"/>
      <c r="NV243" s="666"/>
      <c r="NW243" s="667"/>
      <c r="NX243" s="668"/>
      <c r="NY243" s="669"/>
      <c r="NZ243" s="720"/>
      <c r="OA243" s="1325">
        <f>OA242/$P$545</f>
        <v>0</v>
      </c>
      <c r="OB243" s="497"/>
      <c r="OC243" s="497"/>
      <c r="OD243" s="501"/>
      <c r="OE243" s="501"/>
      <c r="OF243" s="501"/>
      <c r="OG243" s="501"/>
      <c r="OH243" s="502"/>
      <c r="OI243" s="503"/>
      <c r="OL243" s="665"/>
      <c r="OM243" s="666"/>
      <c r="ON243" s="667"/>
      <c r="OO243" s="668"/>
      <c r="OP243" s="669"/>
      <c r="OQ243" s="720"/>
      <c r="OR243" s="1325">
        <f>OR242/$P$545</f>
        <v>0</v>
      </c>
      <c r="OS243" s="497"/>
      <c r="OT243" s="497"/>
      <c r="OU243" s="501"/>
      <c r="OV243" s="501"/>
      <c r="OW243" s="501"/>
      <c r="OX243" s="501"/>
      <c r="OY243" s="502"/>
      <c r="OZ243" s="503"/>
      <c r="PC243" s="665"/>
      <c r="PD243" s="666"/>
      <c r="PE243" s="667"/>
      <c r="PF243" s="668"/>
      <c r="PG243" s="669"/>
      <c r="PH243" s="720"/>
      <c r="PI243" s="1325">
        <f>PI242/$P$545</f>
        <v>0</v>
      </c>
      <c r="PJ243" s="497"/>
      <c r="PK243" s="497"/>
      <c r="PL243" s="501"/>
      <c r="PM243" s="501"/>
      <c r="PN243" s="501"/>
      <c r="PO243" s="501"/>
      <c r="PP243" s="502"/>
      <c r="PQ243" s="503"/>
      <c r="PT243" s="665"/>
      <c r="PU243" s="666"/>
      <c r="PV243" s="667"/>
      <c r="PW243" s="668"/>
      <c r="PX243" s="669"/>
      <c r="PY243" s="720"/>
      <c r="PZ243" s="1325">
        <f>PZ242/$P$545</f>
        <v>0</v>
      </c>
      <c r="QA243" s="497"/>
      <c r="QB243" s="497"/>
      <c r="QC243" s="501"/>
      <c r="QD243" s="501"/>
      <c r="QE243" s="501"/>
      <c r="QF243" s="501"/>
      <c r="QG243" s="502"/>
      <c r="QH243" s="503"/>
      <c r="QK243" s="665"/>
      <c r="QL243" s="666"/>
      <c r="QM243" s="667"/>
      <c r="QN243" s="668"/>
      <c r="QO243" s="669"/>
      <c r="QP243" s="720"/>
      <c r="QQ243" s="1325">
        <f>QQ242/$P$545</f>
        <v>0</v>
      </c>
      <c r="QR243" s="497"/>
      <c r="QS243" s="497"/>
      <c r="QT243" s="501"/>
      <c r="QU243" s="501"/>
      <c r="QV243" s="501"/>
      <c r="QW243" s="501"/>
      <c r="QX243" s="502"/>
      <c r="QY243" s="503"/>
      <c r="RB243" s="381"/>
      <c r="RC243" s="382"/>
      <c r="RD243" s="383"/>
      <c r="RE243" s="384"/>
      <c r="RF243" s="385"/>
      <c r="RG243" s="386"/>
      <c r="RH243" s="386"/>
      <c r="RI243" s="497"/>
      <c r="RJ243" s="497"/>
      <c r="RK243" s="501"/>
      <c r="RL243" s="501"/>
      <c r="RM243" s="501"/>
      <c r="RN243" s="501"/>
      <c r="RO243" s="502"/>
      <c r="RP243" s="503"/>
      <c r="RS243" s="381"/>
      <c r="RT243" s="382"/>
      <c r="RU243" s="383"/>
      <c r="RV243" s="384"/>
      <c r="RW243" s="385"/>
      <c r="RX243" s="386"/>
      <c r="RY243" s="386"/>
      <c r="RZ243" s="497"/>
      <c r="SA243" s="497"/>
      <c r="SB243" s="501"/>
      <c r="SC243" s="501"/>
      <c r="SD243" s="501"/>
      <c r="SE243" s="501"/>
      <c r="SF243" s="502"/>
      <c r="SG243" s="503"/>
      <c r="SJ243" s="381"/>
      <c r="SK243" s="382"/>
      <c r="SL243" s="383"/>
      <c r="SM243" s="384"/>
      <c r="SN243" s="385"/>
      <c r="SO243" s="386"/>
      <c r="SP243" s="386"/>
      <c r="SQ243" s="497"/>
      <c r="SR243" s="497"/>
      <c r="SS243" s="501"/>
      <c r="ST243" s="501"/>
      <c r="SU243" s="501"/>
      <c r="SV243" s="501"/>
      <c r="SW243" s="502"/>
      <c r="SX243" s="503"/>
    </row>
    <row r="244" spans="2:518" ht="18.75" hidden="1" customHeight="1" thickTop="1" thickBot="1">
      <c r="B244" s="577"/>
      <c r="C244" s="578"/>
      <c r="D244" s="579"/>
      <c r="E244" s="580"/>
      <c r="F244" s="581"/>
      <c r="G244" s="585"/>
      <c r="H244" s="595"/>
      <c r="K244" s="577"/>
      <c r="L244" s="767"/>
      <c r="M244" s="579"/>
      <c r="N244" s="580"/>
      <c r="O244" s="581"/>
      <c r="P244" s="585"/>
      <c r="Q244" s="1326"/>
      <c r="R244" s="497"/>
      <c r="S244" s="497"/>
      <c r="T244" s="498"/>
      <c r="U244" s="498"/>
      <c r="V244" s="498"/>
      <c r="W244" s="498"/>
      <c r="X244" s="504"/>
      <c r="Y244" s="500"/>
      <c r="Z244" s="486"/>
      <c r="AA244" s="486"/>
      <c r="AB244" s="577"/>
      <c r="AC244" s="767"/>
      <c r="AD244" s="579"/>
      <c r="AE244" s="580"/>
      <c r="AF244" s="581"/>
      <c r="AG244" s="585"/>
      <c r="AH244" s="1326"/>
      <c r="AI244" s="497"/>
      <c r="AJ244" s="497"/>
      <c r="AK244" s="498"/>
      <c r="AL244" s="498"/>
      <c r="AM244" s="498"/>
      <c r="AN244" s="498"/>
      <c r="AO244" s="504"/>
      <c r="AP244" s="500"/>
      <c r="AQ244" s="486"/>
      <c r="AR244" s="486"/>
      <c r="AS244" s="577"/>
      <c r="AT244" s="767"/>
      <c r="AU244" s="579"/>
      <c r="AV244" s="580"/>
      <c r="AW244" s="581"/>
      <c r="AX244" s="585"/>
      <c r="AY244" s="1326"/>
      <c r="AZ244" s="497"/>
      <c r="BA244" s="497"/>
      <c r="BB244" s="498"/>
      <c r="BC244" s="498"/>
      <c r="BD244" s="498"/>
      <c r="BE244" s="498"/>
      <c r="BF244" s="504"/>
      <c r="BG244" s="500"/>
      <c r="BJ244" s="577"/>
      <c r="BK244" s="767"/>
      <c r="BL244" s="579"/>
      <c r="BM244" s="580"/>
      <c r="BN244" s="581"/>
      <c r="BO244" s="585"/>
      <c r="BP244" s="1326"/>
      <c r="BQ244" s="497"/>
      <c r="BR244" s="497"/>
      <c r="BS244" s="498"/>
      <c r="BT244" s="498"/>
      <c r="BU244" s="498"/>
      <c r="BV244" s="498"/>
      <c r="BW244" s="504"/>
      <c r="BX244" s="500"/>
      <c r="CA244" s="577"/>
      <c r="CB244" s="767"/>
      <c r="CC244" s="579"/>
      <c r="CD244" s="580"/>
      <c r="CE244" s="581"/>
      <c r="CF244" s="585"/>
      <c r="CG244" s="1326"/>
      <c r="CH244" s="497"/>
      <c r="CI244" s="497"/>
      <c r="CJ244" s="498"/>
      <c r="CK244" s="498"/>
      <c r="CL244" s="498"/>
      <c r="CM244" s="498"/>
      <c r="CN244" s="504"/>
      <c r="CO244" s="500"/>
      <c r="CR244" s="577"/>
      <c r="CS244" s="767"/>
      <c r="CT244" s="579"/>
      <c r="CU244" s="580"/>
      <c r="CV244" s="581"/>
      <c r="CW244" s="585"/>
      <c r="CX244" s="1326"/>
      <c r="CY244" s="497"/>
      <c r="CZ244" s="497"/>
      <c r="DA244" s="498"/>
      <c r="DB244" s="498"/>
      <c r="DC244" s="498"/>
      <c r="DD244" s="498"/>
      <c r="DE244" s="504"/>
      <c r="DF244" s="500"/>
      <c r="DI244" s="577"/>
      <c r="DJ244" s="767"/>
      <c r="DK244" s="579"/>
      <c r="DL244" s="580"/>
      <c r="DM244" s="581"/>
      <c r="DN244" s="585"/>
      <c r="DO244" s="1326"/>
      <c r="DP244" s="497"/>
      <c r="DQ244" s="497"/>
      <c r="DR244" s="498"/>
      <c r="DS244" s="498"/>
      <c r="DT244" s="498"/>
      <c r="DU244" s="498"/>
      <c r="DV244" s="504"/>
      <c r="DW244" s="500"/>
      <c r="DZ244" s="577"/>
      <c r="EA244" s="767"/>
      <c r="EB244" s="579"/>
      <c r="EC244" s="580"/>
      <c r="ED244" s="581"/>
      <c r="EE244" s="585"/>
      <c r="EF244" s="1326"/>
      <c r="EG244" s="497"/>
      <c r="EH244" s="497"/>
      <c r="EI244" s="498"/>
      <c r="EJ244" s="498"/>
      <c r="EK244" s="498"/>
      <c r="EL244" s="498"/>
      <c r="EM244" s="504"/>
      <c r="EN244" s="500"/>
      <c r="EQ244" s="665"/>
      <c r="ER244" s="666"/>
      <c r="ES244" s="667"/>
      <c r="ET244" s="668"/>
      <c r="EU244" s="669"/>
      <c r="EV244" s="720"/>
      <c r="EW244" s="1326"/>
      <c r="EX244" s="497" t="e">
        <f t="shared" ref="EX244:EX249" si="6297">IF(EXACT(VLOOKUP(EQ244,OFERTA_0,2,FALSE),ER244),1,0)</f>
        <v>#N/A</v>
      </c>
      <c r="EY244" s="497" t="e">
        <f t="shared" ref="EY244:EY249" si="6298">IF(EXACT(VLOOKUP(EQ244,OFERTA_0,3,FALSE),ES244),1,0)</f>
        <v>#N/A</v>
      </c>
      <c r="EZ244" s="498" t="e">
        <f t="shared" ref="EZ244:EZ249" si="6299">IF(EXACT(VLOOKUP(EQ244,OFERTA_0,4,FALSE),ET244),1,0)</f>
        <v>#N/A</v>
      </c>
      <c r="FA244" s="498">
        <f t="shared" ref="FA244:FA249" si="6300">IF(EU244=0,0,1)</f>
        <v>0</v>
      </c>
      <c r="FB244" s="498">
        <f t="shared" ref="FB244:FB249" si="6301">IF(EV244=0,0,1)</f>
        <v>0</v>
      </c>
      <c r="FC244" s="498" t="e">
        <f t="shared" ref="FC244:FC249" si="6302">PRODUCT(EX244:FB244)</f>
        <v>#N/A</v>
      </c>
      <c r="FD244" s="504">
        <f t="shared" ref="FD244:FD249" si="6303">ROUND(EV244,0)</f>
        <v>0</v>
      </c>
      <c r="FE244" s="500">
        <f t="shared" ref="FE244:FE249" si="6304">EV244-FD244</f>
        <v>0</v>
      </c>
      <c r="FH244" s="665"/>
      <c r="FI244" s="666"/>
      <c r="FJ244" s="667"/>
      <c r="FK244" s="668"/>
      <c r="FL244" s="669"/>
      <c r="FM244" s="720"/>
      <c r="FN244" s="1326"/>
      <c r="FO244" s="497" t="e">
        <f t="shared" ref="FO244:FO249" si="6305">IF(EXACT(VLOOKUP(FH244,OFERTA_0,2,FALSE),FI244),1,0)</f>
        <v>#N/A</v>
      </c>
      <c r="FP244" s="497" t="e">
        <f t="shared" ref="FP244:FP249" si="6306">IF(EXACT(VLOOKUP(FH244,OFERTA_0,3,FALSE),FJ244),1,0)</f>
        <v>#N/A</v>
      </c>
      <c r="FQ244" s="498" t="e">
        <f t="shared" ref="FQ244:FQ249" si="6307">IF(EXACT(VLOOKUP(FH244,OFERTA_0,4,FALSE),FK244),1,0)</f>
        <v>#N/A</v>
      </c>
      <c r="FR244" s="498">
        <f t="shared" ref="FR244:FR249" si="6308">IF(FL244=0,0,1)</f>
        <v>0</v>
      </c>
      <c r="FS244" s="498">
        <f t="shared" ref="FS244:FS249" si="6309">IF(FM244=0,0,1)</f>
        <v>0</v>
      </c>
      <c r="FT244" s="498" t="e">
        <f t="shared" ref="FT244:FT249" si="6310">PRODUCT(FO244:FS244)</f>
        <v>#N/A</v>
      </c>
      <c r="FU244" s="504">
        <f t="shared" ref="FU244:FU249" si="6311">ROUND(FM244,0)</f>
        <v>0</v>
      </c>
      <c r="FV244" s="500">
        <f t="shared" ref="FV244:FV249" si="6312">FM244-FU244</f>
        <v>0</v>
      </c>
      <c r="FY244" s="665"/>
      <c r="FZ244" s="666"/>
      <c r="GA244" s="667"/>
      <c r="GB244" s="668"/>
      <c r="GC244" s="669"/>
      <c r="GD244" s="720"/>
      <c r="GE244" s="1326"/>
      <c r="GF244" s="497" t="e">
        <f t="shared" ref="GF244:GF249" si="6313">IF(EXACT(VLOOKUP(FY244,OFERTA_0,2,FALSE),FZ244),1,0)</f>
        <v>#N/A</v>
      </c>
      <c r="GG244" s="497" t="e">
        <f t="shared" ref="GG244:GG249" si="6314">IF(EXACT(VLOOKUP(FY244,OFERTA_0,3,FALSE),GA244),1,0)</f>
        <v>#N/A</v>
      </c>
      <c r="GH244" s="498" t="e">
        <f t="shared" ref="GH244:GH249" si="6315">IF(EXACT(VLOOKUP(FY244,OFERTA_0,4,FALSE),GB244),1,0)</f>
        <v>#N/A</v>
      </c>
      <c r="GI244" s="498">
        <f t="shared" ref="GI244:GI249" si="6316">IF(GC244=0,0,1)</f>
        <v>0</v>
      </c>
      <c r="GJ244" s="498">
        <f t="shared" ref="GJ244:GJ249" si="6317">IF(GD244=0,0,1)</f>
        <v>0</v>
      </c>
      <c r="GK244" s="498" t="e">
        <f t="shared" ref="GK244:GK249" si="6318">PRODUCT(GF244:GJ244)</f>
        <v>#N/A</v>
      </c>
      <c r="GL244" s="504">
        <f t="shared" ref="GL244:GL249" si="6319">ROUND(GD244,0)</f>
        <v>0</v>
      </c>
      <c r="GM244" s="500">
        <f t="shared" ref="GM244:GM249" si="6320">GD244-GL244</f>
        <v>0</v>
      </c>
      <c r="GP244" s="665"/>
      <c r="GQ244" s="666"/>
      <c r="GR244" s="667"/>
      <c r="GS244" s="668"/>
      <c r="GT244" s="669"/>
      <c r="GU244" s="720"/>
      <c r="GV244" s="1326"/>
      <c r="GW244" s="497" t="e">
        <f t="shared" ref="GW244:GW249" si="6321">IF(EXACT(VLOOKUP(GP244,OFERTA_0,2,FALSE),GQ244),1,0)</f>
        <v>#N/A</v>
      </c>
      <c r="GX244" s="497" t="e">
        <f t="shared" ref="GX244:GX249" si="6322">IF(EXACT(VLOOKUP(GP244,OFERTA_0,3,FALSE),GR244),1,0)</f>
        <v>#N/A</v>
      </c>
      <c r="GY244" s="498" t="e">
        <f t="shared" ref="GY244:GY249" si="6323">IF(EXACT(VLOOKUP(GP244,OFERTA_0,4,FALSE),GS244),1,0)</f>
        <v>#N/A</v>
      </c>
      <c r="GZ244" s="498">
        <f t="shared" ref="GZ244:GZ249" si="6324">IF(GT244=0,0,1)</f>
        <v>0</v>
      </c>
      <c r="HA244" s="498">
        <f t="shared" ref="HA244:HA249" si="6325">IF(GU244=0,0,1)</f>
        <v>0</v>
      </c>
      <c r="HB244" s="498" t="e">
        <f t="shared" ref="HB244:HB249" si="6326">PRODUCT(GW244:HA244)</f>
        <v>#N/A</v>
      </c>
      <c r="HC244" s="504">
        <f t="shared" ref="HC244:HC249" si="6327">ROUND(GU244,0)</f>
        <v>0</v>
      </c>
      <c r="HD244" s="500">
        <f t="shared" ref="HD244:HD249" si="6328">GU244-HC244</f>
        <v>0</v>
      </c>
      <c r="HG244" s="665"/>
      <c r="HH244" s="666"/>
      <c r="HI244" s="667"/>
      <c r="HJ244" s="668"/>
      <c r="HK244" s="669"/>
      <c r="HL244" s="720"/>
      <c r="HM244" s="1326"/>
      <c r="HN244" s="497" t="e">
        <f t="shared" ref="HN244:HN249" si="6329">IF(EXACT(VLOOKUP(HG244,OFERTA_0,2,FALSE),HH244),1,0)</f>
        <v>#N/A</v>
      </c>
      <c r="HO244" s="497" t="e">
        <f t="shared" ref="HO244:HO249" si="6330">IF(EXACT(VLOOKUP(HG244,OFERTA_0,3,FALSE),HI244),1,0)</f>
        <v>#N/A</v>
      </c>
      <c r="HP244" s="498" t="e">
        <f t="shared" ref="HP244:HP249" si="6331">IF(EXACT(VLOOKUP(HG244,OFERTA_0,4,FALSE),HJ244),1,0)</f>
        <v>#N/A</v>
      </c>
      <c r="HQ244" s="498">
        <f t="shared" ref="HQ244:HQ249" si="6332">IF(HK244=0,0,1)</f>
        <v>0</v>
      </c>
      <c r="HR244" s="498">
        <f t="shared" ref="HR244:HR249" si="6333">IF(HL244=0,0,1)</f>
        <v>0</v>
      </c>
      <c r="HS244" s="498" t="e">
        <f t="shared" ref="HS244:HS249" si="6334">PRODUCT(HN244:HR244)</f>
        <v>#N/A</v>
      </c>
      <c r="HT244" s="504">
        <f t="shared" ref="HT244:HT249" si="6335">ROUND(HL244,0)</f>
        <v>0</v>
      </c>
      <c r="HU244" s="500">
        <f t="shared" ref="HU244:HU249" si="6336">HL244-HT244</f>
        <v>0</v>
      </c>
      <c r="HX244" s="665"/>
      <c r="HY244" s="666"/>
      <c r="HZ244" s="667"/>
      <c r="IA244" s="668"/>
      <c r="IB244" s="669"/>
      <c r="IC244" s="720"/>
      <c r="ID244" s="1326"/>
      <c r="IE244" s="497" t="e">
        <f t="shared" ref="IE244:IE249" si="6337">IF(EXACT(VLOOKUP(HX244,OFERTA_0,2,FALSE),HY244),1,0)</f>
        <v>#N/A</v>
      </c>
      <c r="IF244" s="497" t="e">
        <f t="shared" ref="IF244:IF249" si="6338">IF(EXACT(VLOOKUP(HX244,OFERTA_0,3,FALSE),HZ244),1,0)</f>
        <v>#N/A</v>
      </c>
      <c r="IG244" s="498" t="e">
        <f t="shared" ref="IG244:IG249" si="6339">IF(EXACT(VLOOKUP(HX244,OFERTA_0,4,FALSE),IA244),1,0)</f>
        <v>#N/A</v>
      </c>
      <c r="IH244" s="498">
        <f t="shared" ref="IH244:IH249" si="6340">IF(IB244=0,0,1)</f>
        <v>0</v>
      </c>
      <c r="II244" s="498">
        <f t="shared" ref="II244:II249" si="6341">IF(IC244=0,0,1)</f>
        <v>0</v>
      </c>
      <c r="IJ244" s="498" t="e">
        <f t="shared" ref="IJ244:IJ249" si="6342">PRODUCT(IE244:II244)</f>
        <v>#N/A</v>
      </c>
      <c r="IK244" s="504">
        <f t="shared" ref="IK244:IK249" si="6343">ROUND(IC244,0)</f>
        <v>0</v>
      </c>
      <c r="IL244" s="500">
        <f t="shared" ref="IL244:IL249" si="6344">IC244-IK244</f>
        <v>0</v>
      </c>
      <c r="IO244" s="665"/>
      <c r="IP244" s="666"/>
      <c r="IQ244" s="667"/>
      <c r="IR244" s="668"/>
      <c r="IS244" s="669"/>
      <c r="IT244" s="720"/>
      <c r="IU244" s="1326"/>
      <c r="IV244" s="497" t="e">
        <f t="shared" ref="IV244:IV249" si="6345">IF(EXACT(VLOOKUP(IO244,OFERTA_0,2,FALSE),IP244),1,0)</f>
        <v>#N/A</v>
      </c>
      <c r="IW244" s="497" t="e">
        <f t="shared" ref="IW244:IW249" si="6346">IF(EXACT(VLOOKUP(IO244,OFERTA_0,3,FALSE),IQ244),1,0)</f>
        <v>#N/A</v>
      </c>
      <c r="IX244" s="498" t="e">
        <f t="shared" ref="IX244:IX249" si="6347">IF(EXACT(VLOOKUP(IO244,OFERTA_0,4,FALSE),IR244),1,0)</f>
        <v>#N/A</v>
      </c>
      <c r="IY244" s="498">
        <f t="shared" ref="IY244:IY249" si="6348">IF(IS244=0,0,1)</f>
        <v>0</v>
      </c>
      <c r="IZ244" s="498">
        <f t="shared" ref="IZ244:IZ249" si="6349">IF(IT244=0,0,1)</f>
        <v>0</v>
      </c>
      <c r="JA244" s="498" t="e">
        <f t="shared" ref="JA244:JA249" si="6350">PRODUCT(IV244:IZ244)</f>
        <v>#N/A</v>
      </c>
      <c r="JB244" s="504">
        <f t="shared" ref="JB244:JB249" si="6351">ROUND(IT244,0)</f>
        <v>0</v>
      </c>
      <c r="JC244" s="500">
        <f t="shared" ref="JC244:JC249" si="6352">IT244-JB244</f>
        <v>0</v>
      </c>
      <c r="JF244" s="665"/>
      <c r="JG244" s="666"/>
      <c r="JH244" s="667"/>
      <c r="JI244" s="668"/>
      <c r="JJ244" s="669"/>
      <c r="JK244" s="720"/>
      <c r="JL244" s="1326"/>
      <c r="JM244" s="497" t="e">
        <f t="shared" ref="JM244:JM249" si="6353">IF(EXACT(VLOOKUP(JF244,OFERTA_0,2,FALSE),JG244),1,0)</f>
        <v>#N/A</v>
      </c>
      <c r="JN244" s="497" t="e">
        <f t="shared" ref="JN244:JN249" si="6354">IF(EXACT(VLOOKUP(JF244,OFERTA_0,3,FALSE),JH244),1,0)</f>
        <v>#N/A</v>
      </c>
      <c r="JO244" s="498" t="e">
        <f t="shared" ref="JO244:JO249" si="6355">IF(EXACT(VLOOKUP(JF244,OFERTA_0,4,FALSE),JI244),1,0)</f>
        <v>#N/A</v>
      </c>
      <c r="JP244" s="498">
        <f t="shared" ref="JP244:JP249" si="6356">IF(JJ244=0,0,1)</f>
        <v>0</v>
      </c>
      <c r="JQ244" s="498">
        <f t="shared" ref="JQ244:JQ249" si="6357">IF(JK244=0,0,1)</f>
        <v>0</v>
      </c>
      <c r="JR244" s="498" t="e">
        <f t="shared" ref="JR244:JR249" si="6358">PRODUCT(JM244:JQ244)</f>
        <v>#N/A</v>
      </c>
      <c r="JS244" s="504">
        <f t="shared" ref="JS244:JS249" si="6359">ROUND(JK244,0)</f>
        <v>0</v>
      </c>
      <c r="JT244" s="500">
        <f t="shared" ref="JT244:JT249" si="6360">JK244-JS244</f>
        <v>0</v>
      </c>
      <c r="JW244" s="665"/>
      <c r="JX244" s="666"/>
      <c r="JY244" s="667"/>
      <c r="JZ244" s="668"/>
      <c r="KA244" s="669"/>
      <c r="KB244" s="720"/>
      <c r="KC244" s="1326"/>
      <c r="KD244" s="497" t="e">
        <f t="shared" ref="KD244:KD249" si="6361">IF(EXACT(VLOOKUP(JW244,OFERTA_0,2,FALSE),JX244),1,0)</f>
        <v>#N/A</v>
      </c>
      <c r="KE244" s="497" t="e">
        <f t="shared" ref="KE244:KE249" si="6362">IF(EXACT(VLOOKUP(JW244,OFERTA_0,3,FALSE),JY244),1,0)</f>
        <v>#N/A</v>
      </c>
      <c r="KF244" s="498" t="e">
        <f t="shared" ref="KF244:KF249" si="6363">IF(EXACT(VLOOKUP(JW244,OFERTA_0,4,FALSE),JZ244),1,0)</f>
        <v>#N/A</v>
      </c>
      <c r="KG244" s="498">
        <f t="shared" ref="KG244:KG249" si="6364">IF(KA244=0,0,1)</f>
        <v>0</v>
      </c>
      <c r="KH244" s="498">
        <f t="shared" ref="KH244:KH249" si="6365">IF(KB244=0,0,1)</f>
        <v>0</v>
      </c>
      <c r="KI244" s="498" t="e">
        <f t="shared" ref="KI244:KI249" si="6366">PRODUCT(KD244:KH244)</f>
        <v>#N/A</v>
      </c>
      <c r="KJ244" s="504">
        <f t="shared" ref="KJ244:KJ249" si="6367">ROUND(KB244,0)</f>
        <v>0</v>
      </c>
      <c r="KK244" s="500">
        <f t="shared" ref="KK244:KK249" si="6368">KB244-KJ244</f>
        <v>0</v>
      </c>
      <c r="KN244" s="665"/>
      <c r="KO244" s="666"/>
      <c r="KP244" s="667"/>
      <c r="KQ244" s="668"/>
      <c r="KR244" s="669"/>
      <c r="KS244" s="720"/>
      <c r="KT244" s="1326"/>
      <c r="KU244" s="497" t="e">
        <f t="shared" ref="KU244:KU249" si="6369">IF(EXACT(VLOOKUP(KN244,OFERTA_0,2,FALSE),KO244),1,0)</f>
        <v>#N/A</v>
      </c>
      <c r="KV244" s="497" t="e">
        <f t="shared" ref="KV244:KV249" si="6370">IF(EXACT(VLOOKUP(KN244,OFERTA_0,3,FALSE),KP244),1,0)</f>
        <v>#N/A</v>
      </c>
      <c r="KW244" s="498" t="e">
        <f t="shared" ref="KW244:KW249" si="6371">IF(EXACT(VLOOKUP(KN244,OFERTA_0,4,FALSE),KQ244),1,0)</f>
        <v>#N/A</v>
      </c>
      <c r="KX244" s="498">
        <f t="shared" ref="KX244:KX249" si="6372">IF(KR244=0,0,1)</f>
        <v>0</v>
      </c>
      <c r="KY244" s="498">
        <f t="shared" ref="KY244:KY249" si="6373">IF(KS244=0,0,1)</f>
        <v>0</v>
      </c>
      <c r="KZ244" s="498" t="e">
        <f t="shared" ref="KZ244:KZ249" si="6374">PRODUCT(KU244:KY244)</f>
        <v>#N/A</v>
      </c>
      <c r="LA244" s="504">
        <f t="shared" ref="LA244:LA249" si="6375">ROUND(KS244,0)</f>
        <v>0</v>
      </c>
      <c r="LB244" s="500">
        <f t="shared" ref="LB244:LB249" si="6376">KS244-LA244</f>
        <v>0</v>
      </c>
      <c r="LE244" s="665"/>
      <c r="LF244" s="666"/>
      <c r="LG244" s="667"/>
      <c r="LH244" s="668"/>
      <c r="LI244" s="669"/>
      <c r="LJ244" s="720"/>
      <c r="LK244" s="1326"/>
      <c r="LL244" s="497" t="e">
        <f t="shared" ref="LL244:LL249" si="6377">IF(EXACT(VLOOKUP(LE244,OFERTA_0,2,FALSE),LF244),1,0)</f>
        <v>#N/A</v>
      </c>
      <c r="LM244" s="497" t="e">
        <f t="shared" ref="LM244:LM249" si="6378">IF(EXACT(VLOOKUP(LE244,OFERTA_0,3,FALSE),LG244),1,0)</f>
        <v>#N/A</v>
      </c>
      <c r="LN244" s="498" t="e">
        <f t="shared" ref="LN244:LN249" si="6379">IF(EXACT(VLOOKUP(LE244,OFERTA_0,4,FALSE),LH244),1,0)</f>
        <v>#N/A</v>
      </c>
      <c r="LO244" s="498">
        <f t="shared" ref="LO244:LO249" si="6380">IF(LI244=0,0,1)</f>
        <v>0</v>
      </c>
      <c r="LP244" s="498">
        <f t="shared" ref="LP244:LP249" si="6381">IF(LJ244=0,0,1)</f>
        <v>0</v>
      </c>
      <c r="LQ244" s="498" t="e">
        <f t="shared" ref="LQ244:LQ249" si="6382">PRODUCT(LL244:LP244)</f>
        <v>#N/A</v>
      </c>
      <c r="LR244" s="504">
        <f t="shared" ref="LR244:LR249" si="6383">ROUND(LJ244,0)</f>
        <v>0</v>
      </c>
      <c r="LS244" s="500">
        <f t="shared" ref="LS244:LS249" si="6384">LJ244-LR244</f>
        <v>0</v>
      </c>
      <c r="LV244" s="665"/>
      <c r="LW244" s="666"/>
      <c r="LX244" s="667"/>
      <c r="LY244" s="668"/>
      <c r="LZ244" s="669"/>
      <c r="MA244" s="720"/>
      <c r="MB244" s="1326"/>
      <c r="MC244" s="497" t="e">
        <f t="shared" ref="MC244:MC249" si="6385">IF(EXACT(VLOOKUP(LV244,OFERTA_0,2,FALSE),LW244),1,0)</f>
        <v>#N/A</v>
      </c>
      <c r="MD244" s="497" t="e">
        <f t="shared" ref="MD244:MD249" si="6386">IF(EXACT(VLOOKUP(LV244,OFERTA_0,3,FALSE),LX244),1,0)</f>
        <v>#N/A</v>
      </c>
      <c r="ME244" s="498" t="e">
        <f t="shared" ref="ME244:ME249" si="6387">IF(EXACT(VLOOKUP(LV244,OFERTA_0,4,FALSE),LY244),1,0)</f>
        <v>#N/A</v>
      </c>
      <c r="MF244" s="498">
        <f t="shared" ref="MF244:MF249" si="6388">IF(LZ244=0,0,1)</f>
        <v>0</v>
      </c>
      <c r="MG244" s="498">
        <f t="shared" ref="MG244:MG249" si="6389">IF(MA244=0,0,1)</f>
        <v>0</v>
      </c>
      <c r="MH244" s="498" t="e">
        <f t="shared" ref="MH244:MH249" si="6390">PRODUCT(MC244:MG244)</f>
        <v>#N/A</v>
      </c>
      <c r="MI244" s="504">
        <f t="shared" ref="MI244:MI249" si="6391">ROUND(MA244,0)</f>
        <v>0</v>
      </c>
      <c r="MJ244" s="500">
        <f t="shared" ref="MJ244:MJ249" si="6392">MA244-MI244</f>
        <v>0</v>
      </c>
      <c r="MM244" s="665"/>
      <c r="MN244" s="666"/>
      <c r="MO244" s="667"/>
      <c r="MP244" s="668"/>
      <c r="MQ244" s="669"/>
      <c r="MR244" s="720"/>
      <c r="MS244" s="1326"/>
      <c r="MT244" s="497" t="e">
        <f t="shared" ref="MT244:MT249" si="6393">IF(EXACT(VLOOKUP(MM244,OFERTA_0,2,FALSE),MN244),1,0)</f>
        <v>#N/A</v>
      </c>
      <c r="MU244" s="497" t="e">
        <f t="shared" ref="MU244:MU249" si="6394">IF(EXACT(VLOOKUP(MM244,OFERTA_0,3,FALSE),MO244),1,0)</f>
        <v>#N/A</v>
      </c>
      <c r="MV244" s="498" t="e">
        <f t="shared" ref="MV244:MV249" si="6395">IF(EXACT(VLOOKUP(MM244,OFERTA_0,4,FALSE),MP244),1,0)</f>
        <v>#N/A</v>
      </c>
      <c r="MW244" s="498">
        <f t="shared" ref="MW244:MW249" si="6396">IF(MQ244=0,0,1)</f>
        <v>0</v>
      </c>
      <c r="MX244" s="498">
        <f t="shared" ref="MX244:MX249" si="6397">IF(MR244=0,0,1)</f>
        <v>0</v>
      </c>
      <c r="MY244" s="498" t="e">
        <f t="shared" ref="MY244:MY249" si="6398">PRODUCT(MT244:MX244)</f>
        <v>#N/A</v>
      </c>
      <c r="MZ244" s="504">
        <f t="shared" ref="MZ244:MZ249" si="6399">ROUND(MR244,0)</f>
        <v>0</v>
      </c>
      <c r="NA244" s="500">
        <f t="shared" ref="NA244:NA249" si="6400">MR244-MZ244</f>
        <v>0</v>
      </c>
      <c r="ND244" s="665"/>
      <c r="NE244" s="666"/>
      <c r="NF244" s="667"/>
      <c r="NG244" s="668"/>
      <c r="NH244" s="669"/>
      <c r="NI244" s="720"/>
      <c r="NJ244" s="1326"/>
      <c r="NK244" s="497" t="e">
        <f t="shared" ref="NK244:NK249" si="6401">IF(EXACT(VLOOKUP(ND244,OFERTA_0,2,FALSE),NE244),1,0)</f>
        <v>#N/A</v>
      </c>
      <c r="NL244" s="497" t="e">
        <f t="shared" ref="NL244:NL249" si="6402">IF(EXACT(VLOOKUP(ND244,OFERTA_0,3,FALSE),NF244),1,0)</f>
        <v>#N/A</v>
      </c>
      <c r="NM244" s="498" t="e">
        <f t="shared" ref="NM244:NM249" si="6403">IF(EXACT(VLOOKUP(ND244,OFERTA_0,4,FALSE),NG244),1,0)</f>
        <v>#N/A</v>
      </c>
      <c r="NN244" s="498">
        <f t="shared" ref="NN244:NN249" si="6404">IF(NH244=0,0,1)</f>
        <v>0</v>
      </c>
      <c r="NO244" s="498">
        <f t="shared" ref="NO244:NO249" si="6405">IF(NI244=0,0,1)</f>
        <v>0</v>
      </c>
      <c r="NP244" s="498" t="e">
        <f t="shared" ref="NP244:NP249" si="6406">PRODUCT(NK244:NO244)</f>
        <v>#N/A</v>
      </c>
      <c r="NQ244" s="504">
        <f t="shared" ref="NQ244:NQ249" si="6407">ROUND(NI244,0)</f>
        <v>0</v>
      </c>
      <c r="NR244" s="500">
        <f t="shared" ref="NR244:NR249" si="6408">NI244-NQ244</f>
        <v>0</v>
      </c>
      <c r="NU244" s="665"/>
      <c r="NV244" s="666"/>
      <c r="NW244" s="667"/>
      <c r="NX244" s="668"/>
      <c r="NY244" s="669"/>
      <c r="NZ244" s="720"/>
      <c r="OA244" s="1326"/>
      <c r="OB244" s="497" t="e">
        <f t="shared" ref="OB244:OB249" si="6409">IF(EXACT(VLOOKUP(NU244,OFERTA_0,2,FALSE),NV244),1,0)</f>
        <v>#N/A</v>
      </c>
      <c r="OC244" s="497" t="e">
        <f t="shared" ref="OC244:OC249" si="6410">IF(EXACT(VLOOKUP(NU244,OFERTA_0,3,FALSE),NW244),1,0)</f>
        <v>#N/A</v>
      </c>
      <c r="OD244" s="498" t="e">
        <f t="shared" ref="OD244:OD249" si="6411">IF(EXACT(VLOOKUP(NU244,OFERTA_0,4,FALSE),NX244),1,0)</f>
        <v>#N/A</v>
      </c>
      <c r="OE244" s="498">
        <f t="shared" ref="OE244:OE249" si="6412">IF(NY244=0,0,1)</f>
        <v>0</v>
      </c>
      <c r="OF244" s="498">
        <f t="shared" ref="OF244:OF249" si="6413">IF(NZ244=0,0,1)</f>
        <v>0</v>
      </c>
      <c r="OG244" s="498" t="e">
        <f t="shared" ref="OG244:OG249" si="6414">PRODUCT(OB244:OF244)</f>
        <v>#N/A</v>
      </c>
      <c r="OH244" s="504">
        <f t="shared" ref="OH244:OH249" si="6415">ROUND(NZ244,0)</f>
        <v>0</v>
      </c>
      <c r="OI244" s="500">
        <f t="shared" ref="OI244:OI249" si="6416">NZ244-OH244</f>
        <v>0</v>
      </c>
      <c r="OL244" s="665"/>
      <c r="OM244" s="666"/>
      <c r="ON244" s="667"/>
      <c r="OO244" s="668"/>
      <c r="OP244" s="669"/>
      <c r="OQ244" s="720"/>
      <c r="OR244" s="1326"/>
      <c r="OS244" s="497" t="e">
        <f t="shared" ref="OS244:OS249" si="6417">IF(EXACT(VLOOKUP(OL244,OFERTA_0,2,FALSE),OM244),1,0)</f>
        <v>#N/A</v>
      </c>
      <c r="OT244" s="497" t="e">
        <f t="shared" ref="OT244:OT249" si="6418">IF(EXACT(VLOOKUP(OL244,OFERTA_0,3,FALSE),ON244),1,0)</f>
        <v>#N/A</v>
      </c>
      <c r="OU244" s="498" t="e">
        <f t="shared" ref="OU244:OU249" si="6419">IF(EXACT(VLOOKUP(OL244,OFERTA_0,4,FALSE),OO244),1,0)</f>
        <v>#N/A</v>
      </c>
      <c r="OV244" s="498">
        <f t="shared" ref="OV244:OV249" si="6420">IF(OP244=0,0,1)</f>
        <v>0</v>
      </c>
      <c r="OW244" s="498">
        <f t="shared" ref="OW244:OW249" si="6421">IF(OQ244=0,0,1)</f>
        <v>0</v>
      </c>
      <c r="OX244" s="498" t="e">
        <f t="shared" ref="OX244:OX249" si="6422">PRODUCT(OS244:OW244)</f>
        <v>#N/A</v>
      </c>
      <c r="OY244" s="504">
        <f t="shared" ref="OY244:OY249" si="6423">ROUND(OQ244,0)</f>
        <v>0</v>
      </c>
      <c r="OZ244" s="500">
        <f t="shared" ref="OZ244:OZ249" si="6424">OQ244-OY244</f>
        <v>0</v>
      </c>
      <c r="PC244" s="665"/>
      <c r="PD244" s="666"/>
      <c r="PE244" s="667"/>
      <c r="PF244" s="668"/>
      <c r="PG244" s="669"/>
      <c r="PH244" s="720"/>
      <c r="PI244" s="1326"/>
      <c r="PJ244" s="497" t="e">
        <f t="shared" ref="PJ244:PJ249" si="6425">IF(EXACT(VLOOKUP(PC244,OFERTA_0,2,FALSE),PD244),1,0)</f>
        <v>#N/A</v>
      </c>
      <c r="PK244" s="497" t="e">
        <f t="shared" ref="PK244:PK249" si="6426">IF(EXACT(VLOOKUP(PC244,OFERTA_0,3,FALSE),PE244),1,0)</f>
        <v>#N/A</v>
      </c>
      <c r="PL244" s="498" t="e">
        <f t="shared" ref="PL244:PL249" si="6427">IF(EXACT(VLOOKUP(PC244,OFERTA_0,4,FALSE),PF244),1,0)</f>
        <v>#N/A</v>
      </c>
      <c r="PM244" s="498">
        <f t="shared" ref="PM244:PM249" si="6428">IF(PG244=0,0,1)</f>
        <v>0</v>
      </c>
      <c r="PN244" s="498">
        <f t="shared" ref="PN244:PN249" si="6429">IF(PH244=0,0,1)</f>
        <v>0</v>
      </c>
      <c r="PO244" s="498" t="e">
        <f t="shared" ref="PO244:PO249" si="6430">PRODUCT(PJ244:PN244)</f>
        <v>#N/A</v>
      </c>
      <c r="PP244" s="504">
        <f t="shared" ref="PP244:PP249" si="6431">ROUND(PH244,0)</f>
        <v>0</v>
      </c>
      <c r="PQ244" s="500">
        <f t="shared" ref="PQ244:PQ249" si="6432">PH244-PP244</f>
        <v>0</v>
      </c>
      <c r="PT244" s="665"/>
      <c r="PU244" s="666"/>
      <c r="PV244" s="667"/>
      <c r="PW244" s="668"/>
      <c r="PX244" s="669"/>
      <c r="PY244" s="720"/>
      <c r="PZ244" s="1326"/>
      <c r="QA244" s="497" t="e">
        <f t="shared" ref="QA244:QA249" si="6433">IF(EXACT(VLOOKUP(PT244,OFERTA_0,2,FALSE),PU244),1,0)</f>
        <v>#N/A</v>
      </c>
      <c r="QB244" s="497" t="e">
        <f t="shared" ref="QB244:QB249" si="6434">IF(EXACT(VLOOKUP(PT244,OFERTA_0,3,FALSE),PV244),1,0)</f>
        <v>#N/A</v>
      </c>
      <c r="QC244" s="498" t="e">
        <f t="shared" ref="QC244:QC249" si="6435">IF(EXACT(VLOOKUP(PT244,OFERTA_0,4,FALSE),PW244),1,0)</f>
        <v>#N/A</v>
      </c>
      <c r="QD244" s="498">
        <f t="shared" ref="QD244:QD249" si="6436">IF(PX244=0,0,1)</f>
        <v>0</v>
      </c>
      <c r="QE244" s="498">
        <f t="shared" ref="QE244:QE249" si="6437">IF(PY244=0,0,1)</f>
        <v>0</v>
      </c>
      <c r="QF244" s="498" t="e">
        <f t="shared" ref="QF244:QF249" si="6438">PRODUCT(QA244:QE244)</f>
        <v>#N/A</v>
      </c>
      <c r="QG244" s="504">
        <f t="shared" ref="QG244:QG249" si="6439">ROUND(PY244,0)</f>
        <v>0</v>
      </c>
      <c r="QH244" s="500">
        <f t="shared" ref="QH244:QH249" si="6440">PY244-QG244</f>
        <v>0</v>
      </c>
      <c r="QK244" s="665"/>
      <c r="QL244" s="666"/>
      <c r="QM244" s="667"/>
      <c r="QN244" s="668"/>
      <c r="QO244" s="669"/>
      <c r="QP244" s="720"/>
      <c r="QQ244" s="1326"/>
      <c r="QR244" s="497" t="e">
        <f t="shared" ref="QR244:QR249" si="6441">IF(EXACT(VLOOKUP(QK244,OFERTA_0,2,FALSE),QL244),1,0)</f>
        <v>#N/A</v>
      </c>
      <c r="QS244" s="497" t="e">
        <f t="shared" ref="QS244:QS249" si="6442">IF(EXACT(VLOOKUP(QK244,OFERTA_0,3,FALSE),QM244),1,0)</f>
        <v>#N/A</v>
      </c>
      <c r="QT244" s="498" t="e">
        <f t="shared" ref="QT244:QT249" si="6443">IF(EXACT(VLOOKUP(QK244,OFERTA_0,4,FALSE),QN244),1,0)</f>
        <v>#N/A</v>
      </c>
      <c r="QU244" s="498">
        <f t="shared" ref="QU244:QU249" si="6444">IF(QO244=0,0,1)</f>
        <v>0</v>
      </c>
      <c r="QV244" s="498">
        <f t="shared" ref="QV244:QV249" si="6445">IF(QP244=0,0,1)</f>
        <v>0</v>
      </c>
      <c r="QW244" s="498" t="e">
        <f t="shared" ref="QW244:QW249" si="6446">PRODUCT(QR244:QV244)</f>
        <v>#N/A</v>
      </c>
      <c r="QX244" s="504">
        <f t="shared" ref="QX244:QX249" si="6447">ROUND(QP244,0)</f>
        <v>0</v>
      </c>
      <c r="QY244" s="500">
        <f t="shared" ref="QY244:QY249" si="6448">QP244-QX244</f>
        <v>0</v>
      </c>
      <c r="RB244" s="381"/>
      <c r="RC244" s="382"/>
      <c r="RD244" s="383"/>
      <c r="RE244" s="384"/>
      <c r="RF244" s="385"/>
      <c r="RG244" s="386"/>
      <c r="RH244" s="386"/>
      <c r="RI244" s="497"/>
      <c r="RJ244" s="497"/>
      <c r="RK244" s="501"/>
      <c r="RL244" s="501"/>
      <c r="RM244" s="501"/>
      <c r="RN244" s="501"/>
      <c r="RO244" s="502"/>
      <c r="RP244" s="503"/>
      <c r="RS244" s="381"/>
      <c r="RT244" s="382"/>
      <c r="RU244" s="383"/>
      <c r="RV244" s="384"/>
      <c r="RW244" s="385"/>
      <c r="RX244" s="386"/>
      <c r="RY244" s="386"/>
      <c r="RZ244" s="497"/>
      <c r="SA244" s="497"/>
      <c r="SB244" s="501"/>
      <c r="SC244" s="501"/>
      <c r="SD244" s="501"/>
      <c r="SE244" s="501"/>
      <c r="SF244" s="502"/>
      <c r="SG244" s="503"/>
      <c r="SJ244" s="381"/>
      <c r="SK244" s="382"/>
      <c r="SL244" s="383"/>
      <c r="SM244" s="384"/>
      <c r="SN244" s="385"/>
      <c r="SO244" s="386"/>
      <c r="SP244" s="386"/>
      <c r="SQ244" s="497"/>
      <c r="SR244" s="497"/>
      <c r="SS244" s="501"/>
      <c r="ST244" s="501"/>
      <c r="SU244" s="501"/>
      <c r="SV244" s="501"/>
      <c r="SW244" s="502"/>
      <c r="SX244" s="503"/>
    </row>
    <row r="245" spans="2:518" ht="18.75" hidden="1" customHeight="1" thickTop="1" thickBot="1">
      <c r="B245" s="577"/>
      <c r="C245" s="578"/>
      <c r="D245" s="579"/>
      <c r="E245" s="580"/>
      <c r="F245" s="581"/>
      <c r="G245" s="585"/>
      <c r="H245" s="595"/>
      <c r="K245" s="577"/>
      <c r="L245" s="767"/>
      <c r="M245" s="579"/>
      <c r="N245" s="580"/>
      <c r="O245" s="581"/>
      <c r="P245" s="585"/>
      <c r="Q245" s="1326"/>
      <c r="R245" s="497"/>
      <c r="S245" s="497"/>
      <c r="T245" s="498"/>
      <c r="U245" s="498"/>
      <c r="V245" s="498"/>
      <c r="W245" s="498"/>
      <c r="X245" s="504"/>
      <c r="Y245" s="500"/>
      <c r="Z245" s="486"/>
      <c r="AA245" s="486"/>
      <c r="AB245" s="577"/>
      <c r="AC245" s="767"/>
      <c r="AD245" s="579"/>
      <c r="AE245" s="580"/>
      <c r="AF245" s="581"/>
      <c r="AG245" s="585"/>
      <c r="AH245" s="1326"/>
      <c r="AI245" s="497"/>
      <c r="AJ245" s="497"/>
      <c r="AK245" s="498"/>
      <c r="AL245" s="498"/>
      <c r="AM245" s="498"/>
      <c r="AN245" s="498"/>
      <c r="AO245" s="504"/>
      <c r="AP245" s="500"/>
      <c r="AQ245" s="486"/>
      <c r="AR245" s="486"/>
      <c r="AS245" s="577"/>
      <c r="AT245" s="767"/>
      <c r="AU245" s="579"/>
      <c r="AV245" s="580"/>
      <c r="AW245" s="581"/>
      <c r="AX245" s="585"/>
      <c r="AY245" s="1326"/>
      <c r="AZ245" s="497"/>
      <c r="BA245" s="497"/>
      <c r="BB245" s="498"/>
      <c r="BC245" s="498"/>
      <c r="BD245" s="498"/>
      <c r="BE245" s="498"/>
      <c r="BF245" s="504"/>
      <c r="BG245" s="500"/>
      <c r="BJ245" s="577"/>
      <c r="BK245" s="767"/>
      <c r="BL245" s="579"/>
      <c r="BM245" s="580"/>
      <c r="BN245" s="581"/>
      <c r="BO245" s="585"/>
      <c r="BP245" s="1326"/>
      <c r="BQ245" s="497"/>
      <c r="BR245" s="497"/>
      <c r="BS245" s="498"/>
      <c r="BT245" s="498"/>
      <c r="BU245" s="498"/>
      <c r="BV245" s="498"/>
      <c r="BW245" s="504"/>
      <c r="BX245" s="500"/>
      <c r="CA245" s="577"/>
      <c r="CB245" s="767"/>
      <c r="CC245" s="579"/>
      <c r="CD245" s="580"/>
      <c r="CE245" s="581"/>
      <c r="CF245" s="585"/>
      <c r="CG245" s="1326"/>
      <c r="CH245" s="497"/>
      <c r="CI245" s="497"/>
      <c r="CJ245" s="498"/>
      <c r="CK245" s="498"/>
      <c r="CL245" s="498"/>
      <c r="CM245" s="498"/>
      <c r="CN245" s="504"/>
      <c r="CO245" s="500"/>
      <c r="CR245" s="577"/>
      <c r="CS245" s="767"/>
      <c r="CT245" s="579"/>
      <c r="CU245" s="580"/>
      <c r="CV245" s="581"/>
      <c r="CW245" s="585"/>
      <c r="CX245" s="1326"/>
      <c r="CY245" s="497"/>
      <c r="CZ245" s="497"/>
      <c r="DA245" s="498"/>
      <c r="DB245" s="498"/>
      <c r="DC245" s="498"/>
      <c r="DD245" s="498"/>
      <c r="DE245" s="504"/>
      <c r="DF245" s="500"/>
      <c r="DI245" s="577"/>
      <c r="DJ245" s="767"/>
      <c r="DK245" s="579"/>
      <c r="DL245" s="580"/>
      <c r="DM245" s="581"/>
      <c r="DN245" s="585"/>
      <c r="DO245" s="1326"/>
      <c r="DP245" s="497"/>
      <c r="DQ245" s="497"/>
      <c r="DR245" s="498"/>
      <c r="DS245" s="498"/>
      <c r="DT245" s="498"/>
      <c r="DU245" s="498"/>
      <c r="DV245" s="504"/>
      <c r="DW245" s="500"/>
      <c r="DZ245" s="577"/>
      <c r="EA245" s="767"/>
      <c r="EB245" s="579"/>
      <c r="EC245" s="580"/>
      <c r="ED245" s="581"/>
      <c r="EE245" s="585"/>
      <c r="EF245" s="1326"/>
      <c r="EG245" s="497"/>
      <c r="EH245" s="497"/>
      <c r="EI245" s="498"/>
      <c r="EJ245" s="498"/>
      <c r="EK245" s="498"/>
      <c r="EL245" s="498"/>
      <c r="EM245" s="504"/>
      <c r="EN245" s="500"/>
      <c r="EQ245" s="665"/>
      <c r="ER245" s="666"/>
      <c r="ES245" s="667"/>
      <c r="ET245" s="668"/>
      <c r="EU245" s="669"/>
      <c r="EV245" s="720"/>
      <c r="EW245" s="1326"/>
      <c r="EX245" s="497" t="e">
        <f t="shared" si="6297"/>
        <v>#N/A</v>
      </c>
      <c r="EY245" s="497" t="e">
        <f t="shared" si="6298"/>
        <v>#N/A</v>
      </c>
      <c r="EZ245" s="498" t="e">
        <f t="shared" si="6299"/>
        <v>#N/A</v>
      </c>
      <c r="FA245" s="498">
        <f t="shared" si="6300"/>
        <v>0</v>
      </c>
      <c r="FB245" s="498">
        <f t="shared" si="6301"/>
        <v>0</v>
      </c>
      <c r="FC245" s="498" t="e">
        <f t="shared" si="6302"/>
        <v>#N/A</v>
      </c>
      <c r="FD245" s="504">
        <f t="shared" si="6303"/>
        <v>0</v>
      </c>
      <c r="FE245" s="500">
        <f t="shared" si="6304"/>
        <v>0</v>
      </c>
      <c r="FH245" s="665"/>
      <c r="FI245" s="666"/>
      <c r="FJ245" s="667"/>
      <c r="FK245" s="668"/>
      <c r="FL245" s="669"/>
      <c r="FM245" s="720"/>
      <c r="FN245" s="1326"/>
      <c r="FO245" s="497" t="e">
        <f t="shared" si="6305"/>
        <v>#N/A</v>
      </c>
      <c r="FP245" s="497" t="e">
        <f t="shared" si="6306"/>
        <v>#N/A</v>
      </c>
      <c r="FQ245" s="498" t="e">
        <f t="shared" si="6307"/>
        <v>#N/A</v>
      </c>
      <c r="FR245" s="498">
        <f t="shared" si="6308"/>
        <v>0</v>
      </c>
      <c r="FS245" s="498">
        <f t="shared" si="6309"/>
        <v>0</v>
      </c>
      <c r="FT245" s="498" t="e">
        <f t="shared" si="6310"/>
        <v>#N/A</v>
      </c>
      <c r="FU245" s="504">
        <f t="shared" si="6311"/>
        <v>0</v>
      </c>
      <c r="FV245" s="500">
        <f t="shared" si="6312"/>
        <v>0</v>
      </c>
      <c r="FY245" s="665"/>
      <c r="FZ245" s="666"/>
      <c r="GA245" s="667"/>
      <c r="GB245" s="668"/>
      <c r="GC245" s="669"/>
      <c r="GD245" s="720"/>
      <c r="GE245" s="1326"/>
      <c r="GF245" s="497" t="e">
        <f t="shared" si="6313"/>
        <v>#N/A</v>
      </c>
      <c r="GG245" s="497" t="e">
        <f t="shared" si="6314"/>
        <v>#N/A</v>
      </c>
      <c r="GH245" s="498" t="e">
        <f t="shared" si="6315"/>
        <v>#N/A</v>
      </c>
      <c r="GI245" s="498">
        <f t="shared" si="6316"/>
        <v>0</v>
      </c>
      <c r="GJ245" s="498">
        <f t="shared" si="6317"/>
        <v>0</v>
      </c>
      <c r="GK245" s="498" t="e">
        <f t="shared" si="6318"/>
        <v>#N/A</v>
      </c>
      <c r="GL245" s="504">
        <f t="shared" si="6319"/>
        <v>0</v>
      </c>
      <c r="GM245" s="500">
        <f t="shared" si="6320"/>
        <v>0</v>
      </c>
      <c r="GP245" s="665"/>
      <c r="GQ245" s="666"/>
      <c r="GR245" s="667"/>
      <c r="GS245" s="668"/>
      <c r="GT245" s="669"/>
      <c r="GU245" s="720"/>
      <c r="GV245" s="1326"/>
      <c r="GW245" s="497" t="e">
        <f t="shared" si="6321"/>
        <v>#N/A</v>
      </c>
      <c r="GX245" s="497" t="e">
        <f t="shared" si="6322"/>
        <v>#N/A</v>
      </c>
      <c r="GY245" s="498" t="e">
        <f t="shared" si="6323"/>
        <v>#N/A</v>
      </c>
      <c r="GZ245" s="498">
        <f t="shared" si="6324"/>
        <v>0</v>
      </c>
      <c r="HA245" s="498">
        <f t="shared" si="6325"/>
        <v>0</v>
      </c>
      <c r="HB245" s="498" t="e">
        <f t="shared" si="6326"/>
        <v>#N/A</v>
      </c>
      <c r="HC245" s="504">
        <f t="shared" si="6327"/>
        <v>0</v>
      </c>
      <c r="HD245" s="500">
        <f t="shared" si="6328"/>
        <v>0</v>
      </c>
      <c r="HG245" s="665"/>
      <c r="HH245" s="666"/>
      <c r="HI245" s="667"/>
      <c r="HJ245" s="668"/>
      <c r="HK245" s="669"/>
      <c r="HL245" s="720"/>
      <c r="HM245" s="1326"/>
      <c r="HN245" s="497" t="e">
        <f t="shared" si="6329"/>
        <v>#N/A</v>
      </c>
      <c r="HO245" s="497" t="e">
        <f t="shared" si="6330"/>
        <v>#N/A</v>
      </c>
      <c r="HP245" s="498" t="e">
        <f t="shared" si="6331"/>
        <v>#N/A</v>
      </c>
      <c r="HQ245" s="498">
        <f t="shared" si="6332"/>
        <v>0</v>
      </c>
      <c r="HR245" s="498">
        <f t="shared" si="6333"/>
        <v>0</v>
      </c>
      <c r="HS245" s="498" t="e">
        <f t="shared" si="6334"/>
        <v>#N/A</v>
      </c>
      <c r="HT245" s="504">
        <f t="shared" si="6335"/>
        <v>0</v>
      </c>
      <c r="HU245" s="500">
        <f t="shared" si="6336"/>
        <v>0</v>
      </c>
      <c r="HX245" s="665"/>
      <c r="HY245" s="666"/>
      <c r="HZ245" s="667"/>
      <c r="IA245" s="668"/>
      <c r="IB245" s="669"/>
      <c r="IC245" s="720"/>
      <c r="ID245" s="1326"/>
      <c r="IE245" s="497" t="e">
        <f t="shared" si="6337"/>
        <v>#N/A</v>
      </c>
      <c r="IF245" s="497" t="e">
        <f t="shared" si="6338"/>
        <v>#N/A</v>
      </c>
      <c r="IG245" s="498" t="e">
        <f t="shared" si="6339"/>
        <v>#N/A</v>
      </c>
      <c r="IH245" s="498">
        <f t="shared" si="6340"/>
        <v>0</v>
      </c>
      <c r="II245" s="498">
        <f t="shared" si="6341"/>
        <v>0</v>
      </c>
      <c r="IJ245" s="498" t="e">
        <f t="shared" si="6342"/>
        <v>#N/A</v>
      </c>
      <c r="IK245" s="504">
        <f t="shared" si="6343"/>
        <v>0</v>
      </c>
      <c r="IL245" s="500">
        <f t="shared" si="6344"/>
        <v>0</v>
      </c>
      <c r="IO245" s="665"/>
      <c r="IP245" s="666"/>
      <c r="IQ245" s="667"/>
      <c r="IR245" s="668"/>
      <c r="IS245" s="669"/>
      <c r="IT245" s="720"/>
      <c r="IU245" s="1326"/>
      <c r="IV245" s="497" t="e">
        <f t="shared" si="6345"/>
        <v>#N/A</v>
      </c>
      <c r="IW245" s="497" t="e">
        <f t="shared" si="6346"/>
        <v>#N/A</v>
      </c>
      <c r="IX245" s="498" t="e">
        <f t="shared" si="6347"/>
        <v>#N/A</v>
      </c>
      <c r="IY245" s="498">
        <f t="shared" si="6348"/>
        <v>0</v>
      </c>
      <c r="IZ245" s="498">
        <f t="shared" si="6349"/>
        <v>0</v>
      </c>
      <c r="JA245" s="498" t="e">
        <f t="shared" si="6350"/>
        <v>#N/A</v>
      </c>
      <c r="JB245" s="504">
        <f t="shared" si="6351"/>
        <v>0</v>
      </c>
      <c r="JC245" s="500">
        <f t="shared" si="6352"/>
        <v>0</v>
      </c>
      <c r="JF245" s="665"/>
      <c r="JG245" s="666"/>
      <c r="JH245" s="667"/>
      <c r="JI245" s="668"/>
      <c r="JJ245" s="669"/>
      <c r="JK245" s="720"/>
      <c r="JL245" s="1326"/>
      <c r="JM245" s="497" t="e">
        <f t="shared" si="6353"/>
        <v>#N/A</v>
      </c>
      <c r="JN245" s="497" t="e">
        <f t="shared" si="6354"/>
        <v>#N/A</v>
      </c>
      <c r="JO245" s="498" t="e">
        <f t="shared" si="6355"/>
        <v>#N/A</v>
      </c>
      <c r="JP245" s="498">
        <f t="shared" si="6356"/>
        <v>0</v>
      </c>
      <c r="JQ245" s="498">
        <f t="shared" si="6357"/>
        <v>0</v>
      </c>
      <c r="JR245" s="498" t="e">
        <f t="shared" si="6358"/>
        <v>#N/A</v>
      </c>
      <c r="JS245" s="504">
        <f t="shared" si="6359"/>
        <v>0</v>
      </c>
      <c r="JT245" s="500">
        <f t="shared" si="6360"/>
        <v>0</v>
      </c>
      <c r="JW245" s="665"/>
      <c r="JX245" s="666"/>
      <c r="JY245" s="667"/>
      <c r="JZ245" s="668"/>
      <c r="KA245" s="669"/>
      <c r="KB245" s="720"/>
      <c r="KC245" s="1326"/>
      <c r="KD245" s="497" t="e">
        <f t="shared" si="6361"/>
        <v>#N/A</v>
      </c>
      <c r="KE245" s="497" t="e">
        <f t="shared" si="6362"/>
        <v>#N/A</v>
      </c>
      <c r="KF245" s="498" t="e">
        <f t="shared" si="6363"/>
        <v>#N/A</v>
      </c>
      <c r="KG245" s="498">
        <f t="shared" si="6364"/>
        <v>0</v>
      </c>
      <c r="KH245" s="498">
        <f t="shared" si="6365"/>
        <v>0</v>
      </c>
      <c r="KI245" s="498" t="e">
        <f t="shared" si="6366"/>
        <v>#N/A</v>
      </c>
      <c r="KJ245" s="504">
        <f t="shared" si="6367"/>
        <v>0</v>
      </c>
      <c r="KK245" s="500">
        <f t="shared" si="6368"/>
        <v>0</v>
      </c>
      <c r="KN245" s="665"/>
      <c r="KO245" s="666"/>
      <c r="KP245" s="667"/>
      <c r="KQ245" s="668"/>
      <c r="KR245" s="669"/>
      <c r="KS245" s="720"/>
      <c r="KT245" s="1326"/>
      <c r="KU245" s="497" t="e">
        <f t="shared" si="6369"/>
        <v>#N/A</v>
      </c>
      <c r="KV245" s="497" t="e">
        <f t="shared" si="6370"/>
        <v>#N/A</v>
      </c>
      <c r="KW245" s="498" t="e">
        <f t="shared" si="6371"/>
        <v>#N/A</v>
      </c>
      <c r="KX245" s="498">
        <f t="shared" si="6372"/>
        <v>0</v>
      </c>
      <c r="KY245" s="498">
        <f t="shared" si="6373"/>
        <v>0</v>
      </c>
      <c r="KZ245" s="498" t="e">
        <f t="shared" si="6374"/>
        <v>#N/A</v>
      </c>
      <c r="LA245" s="504">
        <f t="shared" si="6375"/>
        <v>0</v>
      </c>
      <c r="LB245" s="500">
        <f t="shared" si="6376"/>
        <v>0</v>
      </c>
      <c r="LE245" s="665"/>
      <c r="LF245" s="666"/>
      <c r="LG245" s="667"/>
      <c r="LH245" s="668"/>
      <c r="LI245" s="669"/>
      <c r="LJ245" s="720"/>
      <c r="LK245" s="1326"/>
      <c r="LL245" s="497" t="e">
        <f t="shared" si="6377"/>
        <v>#N/A</v>
      </c>
      <c r="LM245" s="497" t="e">
        <f t="shared" si="6378"/>
        <v>#N/A</v>
      </c>
      <c r="LN245" s="498" t="e">
        <f t="shared" si="6379"/>
        <v>#N/A</v>
      </c>
      <c r="LO245" s="498">
        <f t="shared" si="6380"/>
        <v>0</v>
      </c>
      <c r="LP245" s="498">
        <f t="shared" si="6381"/>
        <v>0</v>
      </c>
      <c r="LQ245" s="498" t="e">
        <f t="shared" si="6382"/>
        <v>#N/A</v>
      </c>
      <c r="LR245" s="504">
        <f t="shared" si="6383"/>
        <v>0</v>
      </c>
      <c r="LS245" s="500">
        <f t="shared" si="6384"/>
        <v>0</v>
      </c>
      <c r="LV245" s="665"/>
      <c r="LW245" s="666"/>
      <c r="LX245" s="667"/>
      <c r="LY245" s="668"/>
      <c r="LZ245" s="669"/>
      <c r="MA245" s="720"/>
      <c r="MB245" s="1326"/>
      <c r="MC245" s="497" t="e">
        <f t="shared" si="6385"/>
        <v>#N/A</v>
      </c>
      <c r="MD245" s="497" t="e">
        <f t="shared" si="6386"/>
        <v>#N/A</v>
      </c>
      <c r="ME245" s="498" t="e">
        <f t="shared" si="6387"/>
        <v>#N/A</v>
      </c>
      <c r="MF245" s="498">
        <f t="shared" si="6388"/>
        <v>0</v>
      </c>
      <c r="MG245" s="498">
        <f t="shared" si="6389"/>
        <v>0</v>
      </c>
      <c r="MH245" s="498" t="e">
        <f t="shared" si="6390"/>
        <v>#N/A</v>
      </c>
      <c r="MI245" s="504">
        <f t="shared" si="6391"/>
        <v>0</v>
      </c>
      <c r="MJ245" s="500">
        <f t="shared" si="6392"/>
        <v>0</v>
      </c>
      <c r="MM245" s="665"/>
      <c r="MN245" s="666"/>
      <c r="MO245" s="667"/>
      <c r="MP245" s="668"/>
      <c r="MQ245" s="669"/>
      <c r="MR245" s="720"/>
      <c r="MS245" s="1326"/>
      <c r="MT245" s="497" t="e">
        <f t="shared" si="6393"/>
        <v>#N/A</v>
      </c>
      <c r="MU245" s="497" t="e">
        <f t="shared" si="6394"/>
        <v>#N/A</v>
      </c>
      <c r="MV245" s="498" t="e">
        <f t="shared" si="6395"/>
        <v>#N/A</v>
      </c>
      <c r="MW245" s="498">
        <f t="shared" si="6396"/>
        <v>0</v>
      </c>
      <c r="MX245" s="498">
        <f t="shared" si="6397"/>
        <v>0</v>
      </c>
      <c r="MY245" s="498" t="e">
        <f t="shared" si="6398"/>
        <v>#N/A</v>
      </c>
      <c r="MZ245" s="504">
        <f t="shared" si="6399"/>
        <v>0</v>
      </c>
      <c r="NA245" s="500">
        <f t="shared" si="6400"/>
        <v>0</v>
      </c>
      <c r="ND245" s="665"/>
      <c r="NE245" s="666"/>
      <c r="NF245" s="667"/>
      <c r="NG245" s="668"/>
      <c r="NH245" s="669"/>
      <c r="NI245" s="720"/>
      <c r="NJ245" s="1326"/>
      <c r="NK245" s="497" t="e">
        <f t="shared" si="6401"/>
        <v>#N/A</v>
      </c>
      <c r="NL245" s="497" t="e">
        <f t="shared" si="6402"/>
        <v>#N/A</v>
      </c>
      <c r="NM245" s="498" t="e">
        <f t="shared" si="6403"/>
        <v>#N/A</v>
      </c>
      <c r="NN245" s="498">
        <f t="shared" si="6404"/>
        <v>0</v>
      </c>
      <c r="NO245" s="498">
        <f t="shared" si="6405"/>
        <v>0</v>
      </c>
      <c r="NP245" s="498" t="e">
        <f t="shared" si="6406"/>
        <v>#N/A</v>
      </c>
      <c r="NQ245" s="504">
        <f t="shared" si="6407"/>
        <v>0</v>
      </c>
      <c r="NR245" s="500">
        <f t="shared" si="6408"/>
        <v>0</v>
      </c>
      <c r="NU245" s="665"/>
      <c r="NV245" s="666"/>
      <c r="NW245" s="667"/>
      <c r="NX245" s="668"/>
      <c r="NY245" s="669"/>
      <c r="NZ245" s="720"/>
      <c r="OA245" s="1326"/>
      <c r="OB245" s="497" t="e">
        <f t="shared" si="6409"/>
        <v>#N/A</v>
      </c>
      <c r="OC245" s="497" t="e">
        <f t="shared" si="6410"/>
        <v>#N/A</v>
      </c>
      <c r="OD245" s="498" t="e">
        <f t="shared" si="6411"/>
        <v>#N/A</v>
      </c>
      <c r="OE245" s="498">
        <f t="shared" si="6412"/>
        <v>0</v>
      </c>
      <c r="OF245" s="498">
        <f t="shared" si="6413"/>
        <v>0</v>
      </c>
      <c r="OG245" s="498" t="e">
        <f t="shared" si="6414"/>
        <v>#N/A</v>
      </c>
      <c r="OH245" s="504">
        <f t="shared" si="6415"/>
        <v>0</v>
      </c>
      <c r="OI245" s="500">
        <f t="shared" si="6416"/>
        <v>0</v>
      </c>
      <c r="OL245" s="665"/>
      <c r="OM245" s="666"/>
      <c r="ON245" s="667"/>
      <c r="OO245" s="668"/>
      <c r="OP245" s="669"/>
      <c r="OQ245" s="720"/>
      <c r="OR245" s="1326"/>
      <c r="OS245" s="497" t="e">
        <f t="shared" si="6417"/>
        <v>#N/A</v>
      </c>
      <c r="OT245" s="497" t="e">
        <f t="shared" si="6418"/>
        <v>#N/A</v>
      </c>
      <c r="OU245" s="498" t="e">
        <f t="shared" si="6419"/>
        <v>#N/A</v>
      </c>
      <c r="OV245" s="498">
        <f t="shared" si="6420"/>
        <v>0</v>
      </c>
      <c r="OW245" s="498">
        <f t="shared" si="6421"/>
        <v>0</v>
      </c>
      <c r="OX245" s="498" t="e">
        <f t="shared" si="6422"/>
        <v>#N/A</v>
      </c>
      <c r="OY245" s="504">
        <f t="shared" si="6423"/>
        <v>0</v>
      </c>
      <c r="OZ245" s="500">
        <f t="shared" si="6424"/>
        <v>0</v>
      </c>
      <c r="PC245" s="665"/>
      <c r="PD245" s="666"/>
      <c r="PE245" s="667"/>
      <c r="PF245" s="668"/>
      <c r="PG245" s="669"/>
      <c r="PH245" s="720"/>
      <c r="PI245" s="1326"/>
      <c r="PJ245" s="497" t="e">
        <f t="shared" si="6425"/>
        <v>#N/A</v>
      </c>
      <c r="PK245" s="497" t="e">
        <f t="shared" si="6426"/>
        <v>#N/A</v>
      </c>
      <c r="PL245" s="498" t="e">
        <f t="shared" si="6427"/>
        <v>#N/A</v>
      </c>
      <c r="PM245" s="498">
        <f t="shared" si="6428"/>
        <v>0</v>
      </c>
      <c r="PN245" s="498">
        <f t="shared" si="6429"/>
        <v>0</v>
      </c>
      <c r="PO245" s="498" t="e">
        <f t="shared" si="6430"/>
        <v>#N/A</v>
      </c>
      <c r="PP245" s="504">
        <f t="shared" si="6431"/>
        <v>0</v>
      </c>
      <c r="PQ245" s="500">
        <f t="shared" si="6432"/>
        <v>0</v>
      </c>
      <c r="PT245" s="665"/>
      <c r="PU245" s="666"/>
      <c r="PV245" s="667"/>
      <c r="PW245" s="668"/>
      <c r="PX245" s="669"/>
      <c r="PY245" s="720"/>
      <c r="PZ245" s="1326"/>
      <c r="QA245" s="497" t="e">
        <f t="shared" si="6433"/>
        <v>#N/A</v>
      </c>
      <c r="QB245" s="497" t="e">
        <f t="shared" si="6434"/>
        <v>#N/A</v>
      </c>
      <c r="QC245" s="498" t="e">
        <f t="shared" si="6435"/>
        <v>#N/A</v>
      </c>
      <c r="QD245" s="498">
        <f t="shared" si="6436"/>
        <v>0</v>
      </c>
      <c r="QE245" s="498">
        <f t="shared" si="6437"/>
        <v>0</v>
      </c>
      <c r="QF245" s="498" t="e">
        <f t="shared" si="6438"/>
        <v>#N/A</v>
      </c>
      <c r="QG245" s="504">
        <f t="shared" si="6439"/>
        <v>0</v>
      </c>
      <c r="QH245" s="500">
        <f t="shared" si="6440"/>
        <v>0</v>
      </c>
      <c r="QK245" s="665"/>
      <c r="QL245" s="666"/>
      <c r="QM245" s="667"/>
      <c r="QN245" s="668"/>
      <c r="QO245" s="669"/>
      <c r="QP245" s="720"/>
      <c r="QQ245" s="1326"/>
      <c r="QR245" s="497" t="e">
        <f t="shared" si="6441"/>
        <v>#N/A</v>
      </c>
      <c r="QS245" s="497" t="e">
        <f t="shared" si="6442"/>
        <v>#N/A</v>
      </c>
      <c r="QT245" s="498" t="e">
        <f t="shared" si="6443"/>
        <v>#N/A</v>
      </c>
      <c r="QU245" s="498">
        <f t="shared" si="6444"/>
        <v>0</v>
      </c>
      <c r="QV245" s="498">
        <f t="shared" si="6445"/>
        <v>0</v>
      </c>
      <c r="QW245" s="498" t="e">
        <f t="shared" si="6446"/>
        <v>#N/A</v>
      </c>
      <c r="QX245" s="504">
        <f t="shared" si="6447"/>
        <v>0</v>
      </c>
      <c r="QY245" s="500">
        <f t="shared" si="6448"/>
        <v>0</v>
      </c>
      <c r="RB245" s="381"/>
      <c r="RC245" s="382"/>
      <c r="RD245" s="383"/>
      <c r="RE245" s="384"/>
      <c r="RF245" s="385"/>
      <c r="RG245" s="386"/>
      <c r="RH245" s="386"/>
      <c r="RI245" s="497"/>
      <c r="RJ245" s="497"/>
      <c r="RK245" s="501"/>
      <c r="RL245" s="501"/>
      <c r="RM245" s="501"/>
      <c r="RN245" s="501"/>
      <c r="RO245" s="502"/>
      <c r="RP245" s="503"/>
      <c r="RS245" s="381"/>
      <c r="RT245" s="382"/>
      <c r="RU245" s="383"/>
      <c r="RV245" s="384"/>
      <c r="RW245" s="385"/>
      <c r="RX245" s="386"/>
      <c r="RY245" s="386"/>
      <c r="RZ245" s="497"/>
      <c r="SA245" s="497"/>
      <c r="SB245" s="501"/>
      <c r="SC245" s="501"/>
      <c r="SD245" s="501"/>
      <c r="SE245" s="501"/>
      <c r="SF245" s="502"/>
      <c r="SG245" s="503"/>
      <c r="SJ245" s="381"/>
      <c r="SK245" s="382"/>
      <c r="SL245" s="383"/>
      <c r="SM245" s="384"/>
      <c r="SN245" s="385"/>
      <c r="SO245" s="386"/>
      <c r="SP245" s="386"/>
      <c r="SQ245" s="497"/>
      <c r="SR245" s="497"/>
      <c r="SS245" s="501"/>
      <c r="ST245" s="501"/>
      <c r="SU245" s="501"/>
      <c r="SV245" s="501"/>
      <c r="SW245" s="502"/>
      <c r="SX245" s="503"/>
    </row>
    <row r="246" spans="2:518" ht="57.75" hidden="1" customHeight="1" thickTop="1" thickBot="1">
      <c r="B246" s="577"/>
      <c r="C246" s="578"/>
      <c r="D246" s="579"/>
      <c r="E246" s="580"/>
      <c r="F246" s="581"/>
      <c r="G246" s="585"/>
      <c r="H246" s="595"/>
      <c r="K246" s="577"/>
      <c r="L246" s="767"/>
      <c r="M246" s="579"/>
      <c r="N246" s="580"/>
      <c r="O246" s="581"/>
      <c r="P246" s="585"/>
      <c r="Q246" s="1326"/>
      <c r="R246" s="497"/>
      <c r="S246" s="497"/>
      <c r="T246" s="498"/>
      <c r="U246" s="498"/>
      <c r="V246" s="498"/>
      <c r="W246" s="498"/>
      <c r="X246" s="504"/>
      <c r="Y246" s="500"/>
      <c r="Z246" s="486"/>
      <c r="AA246" s="486"/>
      <c r="AB246" s="577"/>
      <c r="AC246" s="767"/>
      <c r="AD246" s="579"/>
      <c r="AE246" s="580"/>
      <c r="AF246" s="581"/>
      <c r="AG246" s="585"/>
      <c r="AH246" s="1326"/>
      <c r="AI246" s="497"/>
      <c r="AJ246" s="497"/>
      <c r="AK246" s="498"/>
      <c r="AL246" s="498"/>
      <c r="AM246" s="498"/>
      <c r="AN246" s="498"/>
      <c r="AO246" s="504"/>
      <c r="AP246" s="500"/>
      <c r="AQ246" s="486"/>
      <c r="AR246" s="486"/>
      <c r="AS246" s="577"/>
      <c r="AT246" s="767"/>
      <c r="AU246" s="579"/>
      <c r="AV246" s="580"/>
      <c r="AW246" s="581"/>
      <c r="AX246" s="585"/>
      <c r="AY246" s="1326"/>
      <c r="AZ246" s="497"/>
      <c r="BA246" s="497"/>
      <c r="BB246" s="498"/>
      <c r="BC246" s="498"/>
      <c r="BD246" s="498"/>
      <c r="BE246" s="498"/>
      <c r="BF246" s="504"/>
      <c r="BG246" s="500"/>
      <c r="BJ246" s="577"/>
      <c r="BK246" s="767"/>
      <c r="BL246" s="579"/>
      <c r="BM246" s="580"/>
      <c r="BN246" s="581"/>
      <c r="BO246" s="585"/>
      <c r="BP246" s="1326"/>
      <c r="BQ246" s="497"/>
      <c r="BR246" s="497"/>
      <c r="BS246" s="498"/>
      <c r="BT246" s="498"/>
      <c r="BU246" s="498"/>
      <c r="BV246" s="498"/>
      <c r="BW246" s="504"/>
      <c r="BX246" s="500"/>
      <c r="CA246" s="577"/>
      <c r="CB246" s="767"/>
      <c r="CC246" s="579"/>
      <c r="CD246" s="580"/>
      <c r="CE246" s="581"/>
      <c r="CF246" s="585"/>
      <c r="CG246" s="1326"/>
      <c r="CH246" s="497"/>
      <c r="CI246" s="497"/>
      <c r="CJ246" s="498"/>
      <c r="CK246" s="498"/>
      <c r="CL246" s="498"/>
      <c r="CM246" s="498"/>
      <c r="CN246" s="504"/>
      <c r="CO246" s="500"/>
      <c r="CR246" s="577"/>
      <c r="CS246" s="767"/>
      <c r="CT246" s="579"/>
      <c r="CU246" s="580"/>
      <c r="CV246" s="581"/>
      <c r="CW246" s="585"/>
      <c r="CX246" s="1326"/>
      <c r="CY246" s="497"/>
      <c r="CZ246" s="497"/>
      <c r="DA246" s="498"/>
      <c r="DB246" s="498"/>
      <c r="DC246" s="498"/>
      <c r="DD246" s="498"/>
      <c r="DE246" s="504"/>
      <c r="DF246" s="500"/>
      <c r="DI246" s="577"/>
      <c r="DJ246" s="767"/>
      <c r="DK246" s="579"/>
      <c r="DL246" s="580"/>
      <c r="DM246" s="581"/>
      <c r="DN246" s="585"/>
      <c r="DO246" s="1326"/>
      <c r="DP246" s="497"/>
      <c r="DQ246" s="497"/>
      <c r="DR246" s="498"/>
      <c r="DS246" s="498"/>
      <c r="DT246" s="498"/>
      <c r="DU246" s="498"/>
      <c r="DV246" s="504"/>
      <c r="DW246" s="500"/>
      <c r="DZ246" s="577"/>
      <c r="EA246" s="767"/>
      <c r="EB246" s="579"/>
      <c r="EC246" s="580"/>
      <c r="ED246" s="581"/>
      <c r="EE246" s="585"/>
      <c r="EF246" s="1326"/>
      <c r="EG246" s="497"/>
      <c r="EH246" s="497"/>
      <c r="EI246" s="498"/>
      <c r="EJ246" s="498"/>
      <c r="EK246" s="498"/>
      <c r="EL246" s="498"/>
      <c r="EM246" s="504"/>
      <c r="EN246" s="500"/>
      <c r="EQ246" s="665"/>
      <c r="ER246" s="666"/>
      <c r="ES246" s="667"/>
      <c r="ET246" s="668"/>
      <c r="EU246" s="669"/>
      <c r="EV246" s="720"/>
      <c r="EW246" s="1326"/>
      <c r="EX246" s="497" t="e">
        <f t="shared" si="6297"/>
        <v>#N/A</v>
      </c>
      <c r="EY246" s="497" t="e">
        <f t="shared" si="6298"/>
        <v>#N/A</v>
      </c>
      <c r="EZ246" s="498" t="e">
        <f t="shared" si="6299"/>
        <v>#N/A</v>
      </c>
      <c r="FA246" s="498">
        <f t="shared" si="6300"/>
        <v>0</v>
      </c>
      <c r="FB246" s="498">
        <f t="shared" si="6301"/>
        <v>0</v>
      </c>
      <c r="FC246" s="498" t="e">
        <f t="shared" si="6302"/>
        <v>#N/A</v>
      </c>
      <c r="FD246" s="504">
        <f t="shared" si="6303"/>
        <v>0</v>
      </c>
      <c r="FE246" s="500">
        <f t="shared" si="6304"/>
        <v>0</v>
      </c>
      <c r="FH246" s="665"/>
      <c r="FI246" s="666"/>
      <c r="FJ246" s="667"/>
      <c r="FK246" s="668"/>
      <c r="FL246" s="669"/>
      <c r="FM246" s="720"/>
      <c r="FN246" s="1326"/>
      <c r="FO246" s="497" t="e">
        <f t="shared" si="6305"/>
        <v>#N/A</v>
      </c>
      <c r="FP246" s="497" t="e">
        <f t="shared" si="6306"/>
        <v>#N/A</v>
      </c>
      <c r="FQ246" s="498" t="e">
        <f t="shared" si="6307"/>
        <v>#N/A</v>
      </c>
      <c r="FR246" s="498">
        <f t="shared" si="6308"/>
        <v>0</v>
      </c>
      <c r="FS246" s="498">
        <f t="shared" si="6309"/>
        <v>0</v>
      </c>
      <c r="FT246" s="498" t="e">
        <f t="shared" si="6310"/>
        <v>#N/A</v>
      </c>
      <c r="FU246" s="504">
        <f t="shared" si="6311"/>
        <v>0</v>
      </c>
      <c r="FV246" s="500">
        <f t="shared" si="6312"/>
        <v>0</v>
      </c>
      <c r="FY246" s="665"/>
      <c r="FZ246" s="666"/>
      <c r="GA246" s="667"/>
      <c r="GB246" s="668"/>
      <c r="GC246" s="669"/>
      <c r="GD246" s="720"/>
      <c r="GE246" s="1326"/>
      <c r="GF246" s="497" t="e">
        <f t="shared" si="6313"/>
        <v>#N/A</v>
      </c>
      <c r="GG246" s="497" t="e">
        <f t="shared" si="6314"/>
        <v>#N/A</v>
      </c>
      <c r="GH246" s="498" t="e">
        <f t="shared" si="6315"/>
        <v>#N/A</v>
      </c>
      <c r="GI246" s="498">
        <f t="shared" si="6316"/>
        <v>0</v>
      </c>
      <c r="GJ246" s="498">
        <f t="shared" si="6317"/>
        <v>0</v>
      </c>
      <c r="GK246" s="498" t="e">
        <f t="shared" si="6318"/>
        <v>#N/A</v>
      </c>
      <c r="GL246" s="504">
        <f t="shared" si="6319"/>
        <v>0</v>
      </c>
      <c r="GM246" s="500">
        <f t="shared" si="6320"/>
        <v>0</v>
      </c>
      <c r="GP246" s="665"/>
      <c r="GQ246" s="666"/>
      <c r="GR246" s="667"/>
      <c r="GS246" s="668"/>
      <c r="GT246" s="669"/>
      <c r="GU246" s="720"/>
      <c r="GV246" s="1326"/>
      <c r="GW246" s="497" t="e">
        <f t="shared" si="6321"/>
        <v>#N/A</v>
      </c>
      <c r="GX246" s="497" t="e">
        <f t="shared" si="6322"/>
        <v>#N/A</v>
      </c>
      <c r="GY246" s="498" t="e">
        <f t="shared" si="6323"/>
        <v>#N/A</v>
      </c>
      <c r="GZ246" s="498">
        <f t="shared" si="6324"/>
        <v>0</v>
      </c>
      <c r="HA246" s="498">
        <f t="shared" si="6325"/>
        <v>0</v>
      </c>
      <c r="HB246" s="498" t="e">
        <f t="shared" si="6326"/>
        <v>#N/A</v>
      </c>
      <c r="HC246" s="504">
        <f t="shared" si="6327"/>
        <v>0</v>
      </c>
      <c r="HD246" s="500">
        <f t="shared" si="6328"/>
        <v>0</v>
      </c>
      <c r="HG246" s="665"/>
      <c r="HH246" s="666"/>
      <c r="HI246" s="667"/>
      <c r="HJ246" s="668"/>
      <c r="HK246" s="669"/>
      <c r="HL246" s="720"/>
      <c r="HM246" s="1326"/>
      <c r="HN246" s="497" t="e">
        <f t="shared" si="6329"/>
        <v>#N/A</v>
      </c>
      <c r="HO246" s="497" t="e">
        <f t="shared" si="6330"/>
        <v>#N/A</v>
      </c>
      <c r="HP246" s="498" t="e">
        <f t="shared" si="6331"/>
        <v>#N/A</v>
      </c>
      <c r="HQ246" s="498">
        <f t="shared" si="6332"/>
        <v>0</v>
      </c>
      <c r="HR246" s="498">
        <f t="shared" si="6333"/>
        <v>0</v>
      </c>
      <c r="HS246" s="498" t="e">
        <f t="shared" si="6334"/>
        <v>#N/A</v>
      </c>
      <c r="HT246" s="504">
        <f t="shared" si="6335"/>
        <v>0</v>
      </c>
      <c r="HU246" s="500">
        <f t="shared" si="6336"/>
        <v>0</v>
      </c>
      <c r="HX246" s="665"/>
      <c r="HY246" s="666"/>
      <c r="HZ246" s="667"/>
      <c r="IA246" s="668"/>
      <c r="IB246" s="669"/>
      <c r="IC246" s="720"/>
      <c r="ID246" s="1326"/>
      <c r="IE246" s="497" t="e">
        <f t="shared" si="6337"/>
        <v>#N/A</v>
      </c>
      <c r="IF246" s="497" t="e">
        <f t="shared" si="6338"/>
        <v>#N/A</v>
      </c>
      <c r="IG246" s="498" t="e">
        <f t="shared" si="6339"/>
        <v>#N/A</v>
      </c>
      <c r="IH246" s="498">
        <f t="shared" si="6340"/>
        <v>0</v>
      </c>
      <c r="II246" s="498">
        <f t="shared" si="6341"/>
        <v>0</v>
      </c>
      <c r="IJ246" s="498" t="e">
        <f t="shared" si="6342"/>
        <v>#N/A</v>
      </c>
      <c r="IK246" s="504">
        <f t="shared" si="6343"/>
        <v>0</v>
      </c>
      <c r="IL246" s="500">
        <f t="shared" si="6344"/>
        <v>0</v>
      </c>
      <c r="IO246" s="665"/>
      <c r="IP246" s="666"/>
      <c r="IQ246" s="667"/>
      <c r="IR246" s="668"/>
      <c r="IS246" s="669"/>
      <c r="IT246" s="720"/>
      <c r="IU246" s="1326"/>
      <c r="IV246" s="497" t="e">
        <f t="shared" si="6345"/>
        <v>#N/A</v>
      </c>
      <c r="IW246" s="497" t="e">
        <f t="shared" si="6346"/>
        <v>#N/A</v>
      </c>
      <c r="IX246" s="498" t="e">
        <f t="shared" si="6347"/>
        <v>#N/A</v>
      </c>
      <c r="IY246" s="498">
        <f t="shared" si="6348"/>
        <v>0</v>
      </c>
      <c r="IZ246" s="498">
        <f t="shared" si="6349"/>
        <v>0</v>
      </c>
      <c r="JA246" s="498" t="e">
        <f t="shared" si="6350"/>
        <v>#N/A</v>
      </c>
      <c r="JB246" s="504">
        <f t="shared" si="6351"/>
        <v>0</v>
      </c>
      <c r="JC246" s="500">
        <f t="shared" si="6352"/>
        <v>0</v>
      </c>
      <c r="JF246" s="665"/>
      <c r="JG246" s="666"/>
      <c r="JH246" s="667"/>
      <c r="JI246" s="668"/>
      <c r="JJ246" s="669"/>
      <c r="JK246" s="720"/>
      <c r="JL246" s="1326"/>
      <c r="JM246" s="497" t="e">
        <f t="shared" si="6353"/>
        <v>#N/A</v>
      </c>
      <c r="JN246" s="497" t="e">
        <f t="shared" si="6354"/>
        <v>#N/A</v>
      </c>
      <c r="JO246" s="498" t="e">
        <f t="shared" si="6355"/>
        <v>#N/A</v>
      </c>
      <c r="JP246" s="498">
        <f t="shared" si="6356"/>
        <v>0</v>
      </c>
      <c r="JQ246" s="498">
        <f t="shared" si="6357"/>
        <v>0</v>
      </c>
      <c r="JR246" s="498" t="e">
        <f t="shared" si="6358"/>
        <v>#N/A</v>
      </c>
      <c r="JS246" s="504">
        <f t="shared" si="6359"/>
        <v>0</v>
      </c>
      <c r="JT246" s="500">
        <f t="shared" si="6360"/>
        <v>0</v>
      </c>
      <c r="JW246" s="665"/>
      <c r="JX246" s="666"/>
      <c r="JY246" s="667"/>
      <c r="JZ246" s="668"/>
      <c r="KA246" s="669"/>
      <c r="KB246" s="720"/>
      <c r="KC246" s="1326"/>
      <c r="KD246" s="497" t="e">
        <f t="shared" si="6361"/>
        <v>#N/A</v>
      </c>
      <c r="KE246" s="497" t="e">
        <f t="shared" si="6362"/>
        <v>#N/A</v>
      </c>
      <c r="KF246" s="498" t="e">
        <f t="shared" si="6363"/>
        <v>#N/A</v>
      </c>
      <c r="KG246" s="498">
        <f t="shared" si="6364"/>
        <v>0</v>
      </c>
      <c r="KH246" s="498">
        <f t="shared" si="6365"/>
        <v>0</v>
      </c>
      <c r="KI246" s="498" t="e">
        <f t="shared" si="6366"/>
        <v>#N/A</v>
      </c>
      <c r="KJ246" s="504">
        <f t="shared" si="6367"/>
        <v>0</v>
      </c>
      <c r="KK246" s="500">
        <f t="shared" si="6368"/>
        <v>0</v>
      </c>
      <c r="KN246" s="665"/>
      <c r="KO246" s="666"/>
      <c r="KP246" s="667"/>
      <c r="KQ246" s="668"/>
      <c r="KR246" s="669"/>
      <c r="KS246" s="720"/>
      <c r="KT246" s="1326"/>
      <c r="KU246" s="497" t="e">
        <f t="shared" si="6369"/>
        <v>#N/A</v>
      </c>
      <c r="KV246" s="497" t="e">
        <f t="shared" si="6370"/>
        <v>#N/A</v>
      </c>
      <c r="KW246" s="498" t="e">
        <f t="shared" si="6371"/>
        <v>#N/A</v>
      </c>
      <c r="KX246" s="498">
        <f t="shared" si="6372"/>
        <v>0</v>
      </c>
      <c r="KY246" s="498">
        <f t="shared" si="6373"/>
        <v>0</v>
      </c>
      <c r="KZ246" s="498" t="e">
        <f t="shared" si="6374"/>
        <v>#N/A</v>
      </c>
      <c r="LA246" s="504">
        <f t="shared" si="6375"/>
        <v>0</v>
      </c>
      <c r="LB246" s="500">
        <f t="shared" si="6376"/>
        <v>0</v>
      </c>
      <c r="LE246" s="665"/>
      <c r="LF246" s="666"/>
      <c r="LG246" s="667"/>
      <c r="LH246" s="668"/>
      <c r="LI246" s="669"/>
      <c r="LJ246" s="720"/>
      <c r="LK246" s="1326"/>
      <c r="LL246" s="497" t="e">
        <f t="shared" si="6377"/>
        <v>#N/A</v>
      </c>
      <c r="LM246" s="497" t="e">
        <f t="shared" si="6378"/>
        <v>#N/A</v>
      </c>
      <c r="LN246" s="498" t="e">
        <f t="shared" si="6379"/>
        <v>#N/A</v>
      </c>
      <c r="LO246" s="498">
        <f t="shared" si="6380"/>
        <v>0</v>
      </c>
      <c r="LP246" s="498">
        <f t="shared" si="6381"/>
        <v>0</v>
      </c>
      <c r="LQ246" s="498" t="e">
        <f t="shared" si="6382"/>
        <v>#N/A</v>
      </c>
      <c r="LR246" s="504">
        <f t="shared" si="6383"/>
        <v>0</v>
      </c>
      <c r="LS246" s="500">
        <f t="shared" si="6384"/>
        <v>0</v>
      </c>
      <c r="LV246" s="665"/>
      <c r="LW246" s="666"/>
      <c r="LX246" s="667"/>
      <c r="LY246" s="668"/>
      <c r="LZ246" s="669"/>
      <c r="MA246" s="720"/>
      <c r="MB246" s="1326"/>
      <c r="MC246" s="497" t="e">
        <f t="shared" si="6385"/>
        <v>#N/A</v>
      </c>
      <c r="MD246" s="497" t="e">
        <f t="shared" si="6386"/>
        <v>#N/A</v>
      </c>
      <c r="ME246" s="498" t="e">
        <f t="shared" si="6387"/>
        <v>#N/A</v>
      </c>
      <c r="MF246" s="498">
        <f t="shared" si="6388"/>
        <v>0</v>
      </c>
      <c r="MG246" s="498">
        <f t="shared" si="6389"/>
        <v>0</v>
      </c>
      <c r="MH246" s="498" t="e">
        <f t="shared" si="6390"/>
        <v>#N/A</v>
      </c>
      <c r="MI246" s="504">
        <f t="shared" si="6391"/>
        <v>0</v>
      </c>
      <c r="MJ246" s="500">
        <f t="shared" si="6392"/>
        <v>0</v>
      </c>
      <c r="MM246" s="665"/>
      <c r="MN246" s="666"/>
      <c r="MO246" s="667"/>
      <c r="MP246" s="668"/>
      <c r="MQ246" s="669"/>
      <c r="MR246" s="720"/>
      <c r="MS246" s="1326"/>
      <c r="MT246" s="497" t="e">
        <f t="shared" si="6393"/>
        <v>#N/A</v>
      </c>
      <c r="MU246" s="497" t="e">
        <f t="shared" si="6394"/>
        <v>#N/A</v>
      </c>
      <c r="MV246" s="498" t="e">
        <f t="shared" si="6395"/>
        <v>#N/A</v>
      </c>
      <c r="MW246" s="498">
        <f t="shared" si="6396"/>
        <v>0</v>
      </c>
      <c r="MX246" s="498">
        <f t="shared" si="6397"/>
        <v>0</v>
      </c>
      <c r="MY246" s="498" t="e">
        <f t="shared" si="6398"/>
        <v>#N/A</v>
      </c>
      <c r="MZ246" s="504">
        <f t="shared" si="6399"/>
        <v>0</v>
      </c>
      <c r="NA246" s="500">
        <f t="shared" si="6400"/>
        <v>0</v>
      </c>
      <c r="ND246" s="665"/>
      <c r="NE246" s="666"/>
      <c r="NF246" s="667"/>
      <c r="NG246" s="668"/>
      <c r="NH246" s="669"/>
      <c r="NI246" s="720"/>
      <c r="NJ246" s="1326"/>
      <c r="NK246" s="497" t="e">
        <f t="shared" si="6401"/>
        <v>#N/A</v>
      </c>
      <c r="NL246" s="497" t="e">
        <f t="shared" si="6402"/>
        <v>#N/A</v>
      </c>
      <c r="NM246" s="498" t="e">
        <f t="shared" si="6403"/>
        <v>#N/A</v>
      </c>
      <c r="NN246" s="498">
        <f t="shared" si="6404"/>
        <v>0</v>
      </c>
      <c r="NO246" s="498">
        <f t="shared" si="6405"/>
        <v>0</v>
      </c>
      <c r="NP246" s="498" t="e">
        <f t="shared" si="6406"/>
        <v>#N/A</v>
      </c>
      <c r="NQ246" s="504">
        <f t="shared" si="6407"/>
        <v>0</v>
      </c>
      <c r="NR246" s="500">
        <f t="shared" si="6408"/>
        <v>0</v>
      </c>
      <c r="NU246" s="665"/>
      <c r="NV246" s="666"/>
      <c r="NW246" s="667"/>
      <c r="NX246" s="668"/>
      <c r="NY246" s="669"/>
      <c r="NZ246" s="720"/>
      <c r="OA246" s="1326"/>
      <c r="OB246" s="497" t="e">
        <f t="shared" si="6409"/>
        <v>#N/A</v>
      </c>
      <c r="OC246" s="497" t="e">
        <f t="shared" si="6410"/>
        <v>#N/A</v>
      </c>
      <c r="OD246" s="498" t="e">
        <f t="shared" si="6411"/>
        <v>#N/A</v>
      </c>
      <c r="OE246" s="498">
        <f t="shared" si="6412"/>
        <v>0</v>
      </c>
      <c r="OF246" s="498">
        <f t="shared" si="6413"/>
        <v>0</v>
      </c>
      <c r="OG246" s="498" t="e">
        <f t="shared" si="6414"/>
        <v>#N/A</v>
      </c>
      <c r="OH246" s="504">
        <f t="shared" si="6415"/>
        <v>0</v>
      </c>
      <c r="OI246" s="500">
        <f t="shared" si="6416"/>
        <v>0</v>
      </c>
      <c r="OL246" s="665"/>
      <c r="OM246" s="666"/>
      <c r="ON246" s="667"/>
      <c r="OO246" s="668"/>
      <c r="OP246" s="669"/>
      <c r="OQ246" s="720"/>
      <c r="OR246" s="1326"/>
      <c r="OS246" s="497" t="e">
        <f t="shared" si="6417"/>
        <v>#N/A</v>
      </c>
      <c r="OT246" s="497" t="e">
        <f t="shared" si="6418"/>
        <v>#N/A</v>
      </c>
      <c r="OU246" s="498" t="e">
        <f t="shared" si="6419"/>
        <v>#N/A</v>
      </c>
      <c r="OV246" s="498">
        <f t="shared" si="6420"/>
        <v>0</v>
      </c>
      <c r="OW246" s="498">
        <f t="shared" si="6421"/>
        <v>0</v>
      </c>
      <c r="OX246" s="498" t="e">
        <f t="shared" si="6422"/>
        <v>#N/A</v>
      </c>
      <c r="OY246" s="504">
        <f t="shared" si="6423"/>
        <v>0</v>
      </c>
      <c r="OZ246" s="500">
        <f t="shared" si="6424"/>
        <v>0</v>
      </c>
      <c r="PC246" s="665"/>
      <c r="PD246" s="666"/>
      <c r="PE246" s="667"/>
      <c r="PF246" s="668"/>
      <c r="PG246" s="669"/>
      <c r="PH246" s="720"/>
      <c r="PI246" s="1326"/>
      <c r="PJ246" s="497" t="e">
        <f t="shared" si="6425"/>
        <v>#N/A</v>
      </c>
      <c r="PK246" s="497" t="e">
        <f t="shared" si="6426"/>
        <v>#N/A</v>
      </c>
      <c r="PL246" s="498" t="e">
        <f t="shared" si="6427"/>
        <v>#N/A</v>
      </c>
      <c r="PM246" s="498">
        <f t="shared" si="6428"/>
        <v>0</v>
      </c>
      <c r="PN246" s="498">
        <f t="shared" si="6429"/>
        <v>0</v>
      </c>
      <c r="PO246" s="498" t="e">
        <f t="shared" si="6430"/>
        <v>#N/A</v>
      </c>
      <c r="PP246" s="504">
        <f t="shared" si="6431"/>
        <v>0</v>
      </c>
      <c r="PQ246" s="500">
        <f t="shared" si="6432"/>
        <v>0</v>
      </c>
      <c r="PT246" s="665"/>
      <c r="PU246" s="666"/>
      <c r="PV246" s="667"/>
      <c r="PW246" s="668"/>
      <c r="PX246" s="669"/>
      <c r="PY246" s="720"/>
      <c r="PZ246" s="1326"/>
      <c r="QA246" s="497" t="e">
        <f t="shared" si="6433"/>
        <v>#N/A</v>
      </c>
      <c r="QB246" s="497" t="e">
        <f t="shared" si="6434"/>
        <v>#N/A</v>
      </c>
      <c r="QC246" s="498" t="e">
        <f t="shared" si="6435"/>
        <v>#N/A</v>
      </c>
      <c r="QD246" s="498">
        <f t="shared" si="6436"/>
        <v>0</v>
      </c>
      <c r="QE246" s="498">
        <f t="shared" si="6437"/>
        <v>0</v>
      </c>
      <c r="QF246" s="498" t="e">
        <f t="shared" si="6438"/>
        <v>#N/A</v>
      </c>
      <c r="QG246" s="504">
        <f t="shared" si="6439"/>
        <v>0</v>
      </c>
      <c r="QH246" s="500">
        <f t="shared" si="6440"/>
        <v>0</v>
      </c>
      <c r="QK246" s="665"/>
      <c r="QL246" s="666"/>
      <c r="QM246" s="667"/>
      <c r="QN246" s="668"/>
      <c r="QO246" s="669"/>
      <c r="QP246" s="720"/>
      <c r="QQ246" s="1326"/>
      <c r="QR246" s="497" t="e">
        <f t="shared" si="6441"/>
        <v>#N/A</v>
      </c>
      <c r="QS246" s="497" t="e">
        <f t="shared" si="6442"/>
        <v>#N/A</v>
      </c>
      <c r="QT246" s="498" t="e">
        <f t="shared" si="6443"/>
        <v>#N/A</v>
      </c>
      <c r="QU246" s="498">
        <f t="shared" si="6444"/>
        <v>0</v>
      </c>
      <c r="QV246" s="498">
        <f t="shared" si="6445"/>
        <v>0</v>
      </c>
      <c r="QW246" s="498" t="e">
        <f t="shared" si="6446"/>
        <v>#N/A</v>
      </c>
      <c r="QX246" s="504">
        <f t="shared" si="6447"/>
        <v>0</v>
      </c>
      <c r="QY246" s="500">
        <f t="shared" si="6448"/>
        <v>0</v>
      </c>
      <c r="RB246" s="381"/>
      <c r="RC246" s="382"/>
      <c r="RD246" s="383"/>
      <c r="RE246" s="384"/>
      <c r="RF246" s="385"/>
      <c r="RG246" s="386"/>
      <c r="RH246" s="386"/>
      <c r="RI246" s="497"/>
      <c r="RJ246" s="497"/>
      <c r="RK246" s="501"/>
      <c r="RL246" s="501"/>
      <c r="RM246" s="501"/>
      <c r="RN246" s="501"/>
      <c r="RO246" s="502"/>
      <c r="RP246" s="503"/>
      <c r="RS246" s="381"/>
      <c r="RT246" s="382"/>
      <c r="RU246" s="383"/>
      <c r="RV246" s="384"/>
      <c r="RW246" s="385"/>
      <c r="RX246" s="386"/>
      <c r="RY246" s="386"/>
      <c r="RZ246" s="497"/>
      <c r="SA246" s="497"/>
      <c r="SB246" s="501"/>
      <c r="SC246" s="501"/>
      <c r="SD246" s="501"/>
      <c r="SE246" s="501"/>
      <c r="SF246" s="502"/>
      <c r="SG246" s="503"/>
      <c r="SJ246" s="381"/>
      <c r="SK246" s="382"/>
      <c r="SL246" s="383"/>
      <c r="SM246" s="384"/>
      <c r="SN246" s="385"/>
      <c r="SO246" s="386"/>
      <c r="SP246" s="386"/>
      <c r="SQ246" s="497"/>
      <c r="SR246" s="497"/>
      <c r="SS246" s="501"/>
      <c r="ST246" s="501"/>
      <c r="SU246" s="501"/>
      <c r="SV246" s="501"/>
      <c r="SW246" s="502"/>
      <c r="SX246" s="503"/>
    </row>
    <row r="247" spans="2:518" ht="18.75" hidden="1" customHeight="1" thickTop="1" thickBot="1">
      <c r="B247" s="577"/>
      <c r="C247" s="578"/>
      <c r="D247" s="579"/>
      <c r="E247" s="580"/>
      <c r="F247" s="581"/>
      <c r="G247" s="585"/>
      <c r="H247" s="595"/>
      <c r="K247" s="577"/>
      <c r="L247" s="767"/>
      <c r="M247" s="579"/>
      <c r="N247" s="580"/>
      <c r="O247" s="581"/>
      <c r="P247" s="585"/>
      <c r="Q247" s="1326"/>
      <c r="R247" s="497"/>
      <c r="S247" s="497"/>
      <c r="T247" s="498"/>
      <c r="U247" s="498"/>
      <c r="V247" s="498"/>
      <c r="W247" s="498"/>
      <c r="X247" s="504"/>
      <c r="Y247" s="500"/>
      <c r="Z247" s="486"/>
      <c r="AA247" s="486"/>
      <c r="AB247" s="577"/>
      <c r="AC247" s="767"/>
      <c r="AD247" s="579"/>
      <c r="AE247" s="580"/>
      <c r="AF247" s="581"/>
      <c r="AG247" s="585"/>
      <c r="AH247" s="1326"/>
      <c r="AI247" s="497"/>
      <c r="AJ247" s="497"/>
      <c r="AK247" s="498"/>
      <c r="AL247" s="498"/>
      <c r="AM247" s="498"/>
      <c r="AN247" s="498"/>
      <c r="AO247" s="504"/>
      <c r="AP247" s="500"/>
      <c r="AQ247" s="486"/>
      <c r="AR247" s="486"/>
      <c r="AS247" s="577"/>
      <c r="AT247" s="767"/>
      <c r="AU247" s="579"/>
      <c r="AV247" s="580"/>
      <c r="AW247" s="581"/>
      <c r="AX247" s="585"/>
      <c r="AY247" s="1326"/>
      <c r="AZ247" s="497"/>
      <c r="BA247" s="497"/>
      <c r="BB247" s="498"/>
      <c r="BC247" s="498"/>
      <c r="BD247" s="498"/>
      <c r="BE247" s="498"/>
      <c r="BF247" s="504"/>
      <c r="BG247" s="500"/>
      <c r="BJ247" s="577"/>
      <c r="BK247" s="767"/>
      <c r="BL247" s="579"/>
      <c r="BM247" s="580"/>
      <c r="BN247" s="581"/>
      <c r="BO247" s="585"/>
      <c r="BP247" s="1326"/>
      <c r="BQ247" s="497"/>
      <c r="BR247" s="497"/>
      <c r="BS247" s="498"/>
      <c r="BT247" s="498"/>
      <c r="BU247" s="498"/>
      <c r="BV247" s="498"/>
      <c r="BW247" s="504"/>
      <c r="BX247" s="500"/>
      <c r="CA247" s="577"/>
      <c r="CB247" s="767"/>
      <c r="CC247" s="579"/>
      <c r="CD247" s="580"/>
      <c r="CE247" s="581"/>
      <c r="CF247" s="585"/>
      <c r="CG247" s="1326"/>
      <c r="CH247" s="497"/>
      <c r="CI247" s="497"/>
      <c r="CJ247" s="498"/>
      <c r="CK247" s="498"/>
      <c r="CL247" s="498"/>
      <c r="CM247" s="498"/>
      <c r="CN247" s="504"/>
      <c r="CO247" s="500"/>
      <c r="CR247" s="577"/>
      <c r="CS247" s="767"/>
      <c r="CT247" s="579"/>
      <c r="CU247" s="580"/>
      <c r="CV247" s="581"/>
      <c r="CW247" s="585"/>
      <c r="CX247" s="1326"/>
      <c r="CY247" s="497"/>
      <c r="CZ247" s="497"/>
      <c r="DA247" s="498"/>
      <c r="DB247" s="498"/>
      <c r="DC247" s="498"/>
      <c r="DD247" s="498"/>
      <c r="DE247" s="504"/>
      <c r="DF247" s="500"/>
      <c r="DI247" s="577"/>
      <c r="DJ247" s="767"/>
      <c r="DK247" s="579"/>
      <c r="DL247" s="580"/>
      <c r="DM247" s="581"/>
      <c r="DN247" s="585"/>
      <c r="DO247" s="1326"/>
      <c r="DP247" s="497"/>
      <c r="DQ247" s="497"/>
      <c r="DR247" s="498"/>
      <c r="DS247" s="498"/>
      <c r="DT247" s="498"/>
      <c r="DU247" s="498"/>
      <c r="DV247" s="504"/>
      <c r="DW247" s="500"/>
      <c r="DZ247" s="577"/>
      <c r="EA247" s="767"/>
      <c r="EB247" s="579"/>
      <c r="EC247" s="580"/>
      <c r="ED247" s="581"/>
      <c r="EE247" s="585"/>
      <c r="EF247" s="1326"/>
      <c r="EG247" s="497"/>
      <c r="EH247" s="497"/>
      <c r="EI247" s="498"/>
      <c r="EJ247" s="498"/>
      <c r="EK247" s="498"/>
      <c r="EL247" s="498"/>
      <c r="EM247" s="504"/>
      <c r="EN247" s="500"/>
      <c r="EQ247" s="665"/>
      <c r="ER247" s="666"/>
      <c r="ES247" s="667"/>
      <c r="ET247" s="668"/>
      <c r="EU247" s="669"/>
      <c r="EV247" s="720"/>
      <c r="EW247" s="1326"/>
      <c r="EX247" s="497" t="e">
        <f t="shared" si="6297"/>
        <v>#N/A</v>
      </c>
      <c r="EY247" s="497" t="e">
        <f t="shared" si="6298"/>
        <v>#N/A</v>
      </c>
      <c r="EZ247" s="498" t="e">
        <f t="shared" si="6299"/>
        <v>#N/A</v>
      </c>
      <c r="FA247" s="498">
        <f t="shared" si="6300"/>
        <v>0</v>
      </c>
      <c r="FB247" s="498">
        <f t="shared" si="6301"/>
        <v>0</v>
      </c>
      <c r="FC247" s="498" t="e">
        <f t="shared" si="6302"/>
        <v>#N/A</v>
      </c>
      <c r="FD247" s="504">
        <f t="shared" si="6303"/>
        <v>0</v>
      </c>
      <c r="FE247" s="500">
        <f t="shared" si="6304"/>
        <v>0</v>
      </c>
      <c r="FH247" s="665"/>
      <c r="FI247" s="666"/>
      <c r="FJ247" s="667"/>
      <c r="FK247" s="668"/>
      <c r="FL247" s="669"/>
      <c r="FM247" s="720"/>
      <c r="FN247" s="1326"/>
      <c r="FO247" s="497" t="e">
        <f t="shared" si="6305"/>
        <v>#N/A</v>
      </c>
      <c r="FP247" s="497" t="e">
        <f t="shared" si="6306"/>
        <v>#N/A</v>
      </c>
      <c r="FQ247" s="498" t="e">
        <f t="shared" si="6307"/>
        <v>#N/A</v>
      </c>
      <c r="FR247" s="498">
        <f t="shared" si="6308"/>
        <v>0</v>
      </c>
      <c r="FS247" s="498">
        <f t="shared" si="6309"/>
        <v>0</v>
      </c>
      <c r="FT247" s="498" t="e">
        <f t="shared" si="6310"/>
        <v>#N/A</v>
      </c>
      <c r="FU247" s="504">
        <f t="shared" si="6311"/>
        <v>0</v>
      </c>
      <c r="FV247" s="500">
        <f t="shared" si="6312"/>
        <v>0</v>
      </c>
      <c r="FY247" s="665"/>
      <c r="FZ247" s="666"/>
      <c r="GA247" s="667"/>
      <c r="GB247" s="668"/>
      <c r="GC247" s="669"/>
      <c r="GD247" s="720"/>
      <c r="GE247" s="1326"/>
      <c r="GF247" s="497" t="e">
        <f t="shared" si="6313"/>
        <v>#N/A</v>
      </c>
      <c r="GG247" s="497" t="e">
        <f t="shared" si="6314"/>
        <v>#N/A</v>
      </c>
      <c r="GH247" s="498" t="e">
        <f t="shared" si="6315"/>
        <v>#N/A</v>
      </c>
      <c r="GI247" s="498">
        <f t="shared" si="6316"/>
        <v>0</v>
      </c>
      <c r="GJ247" s="498">
        <f t="shared" si="6317"/>
        <v>0</v>
      </c>
      <c r="GK247" s="498" t="e">
        <f t="shared" si="6318"/>
        <v>#N/A</v>
      </c>
      <c r="GL247" s="504">
        <f t="shared" si="6319"/>
        <v>0</v>
      </c>
      <c r="GM247" s="500">
        <f t="shared" si="6320"/>
        <v>0</v>
      </c>
      <c r="GP247" s="665"/>
      <c r="GQ247" s="666"/>
      <c r="GR247" s="667"/>
      <c r="GS247" s="668"/>
      <c r="GT247" s="669"/>
      <c r="GU247" s="720"/>
      <c r="GV247" s="1326"/>
      <c r="GW247" s="497" t="e">
        <f t="shared" si="6321"/>
        <v>#N/A</v>
      </c>
      <c r="GX247" s="497" t="e">
        <f t="shared" si="6322"/>
        <v>#N/A</v>
      </c>
      <c r="GY247" s="498" t="e">
        <f t="shared" si="6323"/>
        <v>#N/A</v>
      </c>
      <c r="GZ247" s="498">
        <f t="shared" si="6324"/>
        <v>0</v>
      </c>
      <c r="HA247" s="498">
        <f t="shared" si="6325"/>
        <v>0</v>
      </c>
      <c r="HB247" s="498" t="e">
        <f t="shared" si="6326"/>
        <v>#N/A</v>
      </c>
      <c r="HC247" s="504">
        <f t="shared" si="6327"/>
        <v>0</v>
      </c>
      <c r="HD247" s="500">
        <f t="shared" si="6328"/>
        <v>0</v>
      </c>
      <c r="HG247" s="665"/>
      <c r="HH247" s="666"/>
      <c r="HI247" s="667"/>
      <c r="HJ247" s="668"/>
      <c r="HK247" s="669"/>
      <c r="HL247" s="720"/>
      <c r="HM247" s="1326"/>
      <c r="HN247" s="497" t="e">
        <f t="shared" si="6329"/>
        <v>#N/A</v>
      </c>
      <c r="HO247" s="497" t="e">
        <f t="shared" si="6330"/>
        <v>#N/A</v>
      </c>
      <c r="HP247" s="498" t="e">
        <f t="shared" si="6331"/>
        <v>#N/A</v>
      </c>
      <c r="HQ247" s="498">
        <f t="shared" si="6332"/>
        <v>0</v>
      </c>
      <c r="HR247" s="498">
        <f t="shared" si="6333"/>
        <v>0</v>
      </c>
      <c r="HS247" s="498" t="e">
        <f t="shared" si="6334"/>
        <v>#N/A</v>
      </c>
      <c r="HT247" s="504">
        <f t="shared" si="6335"/>
        <v>0</v>
      </c>
      <c r="HU247" s="500">
        <f t="shared" si="6336"/>
        <v>0</v>
      </c>
      <c r="HX247" s="665"/>
      <c r="HY247" s="666"/>
      <c r="HZ247" s="667"/>
      <c r="IA247" s="668"/>
      <c r="IB247" s="669"/>
      <c r="IC247" s="720"/>
      <c r="ID247" s="1326"/>
      <c r="IE247" s="497" t="e">
        <f t="shared" si="6337"/>
        <v>#N/A</v>
      </c>
      <c r="IF247" s="497" t="e">
        <f t="shared" si="6338"/>
        <v>#N/A</v>
      </c>
      <c r="IG247" s="498" t="e">
        <f t="shared" si="6339"/>
        <v>#N/A</v>
      </c>
      <c r="IH247" s="498">
        <f t="shared" si="6340"/>
        <v>0</v>
      </c>
      <c r="II247" s="498">
        <f t="shared" si="6341"/>
        <v>0</v>
      </c>
      <c r="IJ247" s="498" t="e">
        <f t="shared" si="6342"/>
        <v>#N/A</v>
      </c>
      <c r="IK247" s="504">
        <f t="shared" si="6343"/>
        <v>0</v>
      </c>
      <c r="IL247" s="500">
        <f t="shared" si="6344"/>
        <v>0</v>
      </c>
      <c r="IO247" s="665"/>
      <c r="IP247" s="666"/>
      <c r="IQ247" s="667"/>
      <c r="IR247" s="668"/>
      <c r="IS247" s="669"/>
      <c r="IT247" s="720"/>
      <c r="IU247" s="1326"/>
      <c r="IV247" s="497" t="e">
        <f t="shared" si="6345"/>
        <v>#N/A</v>
      </c>
      <c r="IW247" s="497" t="e">
        <f t="shared" si="6346"/>
        <v>#N/A</v>
      </c>
      <c r="IX247" s="498" t="e">
        <f t="shared" si="6347"/>
        <v>#N/A</v>
      </c>
      <c r="IY247" s="498">
        <f t="shared" si="6348"/>
        <v>0</v>
      </c>
      <c r="IZ247" s="498">
        <f t="shared" si="6349"/>
        <v>0</v>
      </c>
      <c r="JA247" s="498" t="e">
        <f t="shared" si="6350"/>
        <v>#N/A</v>
      </c>
      <c r="JB247" s="504">
        <f t="shared" si="6351"/>
        <v>0</v>
      </c>
      <c r="JC247" s="500">
        <f t="shared" si="6352"/>
        <v>0</v>
      </c>
      <c r="JF247" s="665"/>
      <c r="JG247" s="666"/>
      <c r="JH247" s="667"/>
      <c r="JI247" s="668"/>
      <c r="JJ247" s="669"/>
      <c r="JK247" s="720"/>
      <c r="JL247" s="1326"/>
      <c r="JM247" s="497" t="e">
        <f t="shared" si="6353"/>
        <v>#N/A</v>
      </c>
      <c r="JN247" s="497" t="e">
        <f t="shared" si="6354"/>
        <v>#N/A</v>
      </c>
      <c r="JO247" s="498" t="e">
        <f t="shared" si="6355"/>
        <v>#N/A</v>
      </c>
      <c r="JP247" s="498">
        <f t="shared" si="6356"/>
        <v>0</v>
      </c>
      <c r="JQ247" s="498">
        <f t="shared" si="6357"/>
        <v>0</v>
      </c>
      <c r="JR247" s="498" t="e">
        <f t="shared" si="6358"/>
        <v>#N/A</v>
      </c>
      <c r="JS247" s="504">
        <f t="shared" si="6359"/>
        <v>0</v>
      </c>
      <c r="JT247" s="500">
        <f t="shared" si="6360"/>
        <v>0</v>
      </c>
      <c r="JW247" s="665"/>
      <c r="JX247" s="666"/>
      <c r="JY247" s="667"/>
      <c r="JZ247" s="668"/>
      <c r="KA247" s="669"/>
      <c r="KB247" s="720"/>
      <c r="KC247" s="1326"/>
      <c r="KD247" s="497" t="e">
        <f t="shared" si="6361"/>
        <v>#N/A</v>
      </c>
      <c r="KE247" s="497" t="e">
        <f t="shared" si="6362"/>
        <v>#N/A</v>
      </c>
      <c r="KF247" s="498" t="e">
        <f t="shared" si="6363"/>
        <v>#N/A</v>
      </c>
      <c r="KG247" s="498">
        <f t="shared" si="6364"/>
        <v>0</v>
      </c>
      <c r="KH247" s="498">
        <f t="shared" si="6365"/>
        <v>0</v>
      </c>
      <c r="KI247" s="498" t="e">
        <f t="shared" si="6366"/>
        <v>#N/A</v>
      </c>
      <c r="KJ247" s="504">
        <f t="shared" si="6367"/>
        <v>0</v>
      </c>
      <c r="KK247" s="500">
        <f t="shared" si="6368"/>
        <v>0</v>
      </c>
      <c r="KN247" s="665"/>
      <c r="KO247" s="666"/>
      <c r="KP247" s="667"/>
      <c r="KQ247" s="668"/>
      <c r="KR247" s="669"/>
      <c r="KS247" s="720"/>
      <c r="KT247" s="1326"/>
      <c r="KU247" s="497" t="e">
        <f t="shared" si="6369"/>
        <v>#N/A</v>
      </c>
      <c r="KV247" s="497" t="e">
        <f t="shared" si="6370"/>
        <v>#N/A</v>
      </c>
      <c r="KW247" s="498" t="e">
        <f t="shared" si="6371"/>
        <v>#N/A</v>
      </c>
      <c r="KX247" s="498">
        <f t="shared" si="6372"/>
        <v>0</v>
      </c>
      <c r="KY247" s="498">
        <f t="shared" si="6373"/>
        <v>0</v>
      </c>
      <c r="KZ247" s="498" t="e">
        <f t="shared" si="6374"/>
        <v>#N/A</v>
      </c>
      <c r="LA247" s="504">
        <f t="shared" si="6375"/>
        <v>0</v>
      </c>
      <c r="LB247" s="500">
        <f t="shared" si="6376"/>
        <v>0</v>
      </c>
      <c r="LE247" s="665"/>
      <c r="LF247" s="666"/>
      <c r="LG247" s="667"/>
      <c r="LH247" s="668"/>
      <c r="LI247" s="669"/>
      <c r="LJ247" s="720"/>
      <c r="LK247" s="1326"/>
      <c r="LL247" s="497" t="e">
        <f t="shared" si="6377"/>
        <v>#N/A</v>
      </c>
      <c r="LM247" s="497" t="e">
        <f t="shared" si="6378"/>
        <v>#N/A</v>
      </c>
      <c r="LN247" s="498" t="e">
        <f t="shared" si="6379"/>
        <v>#N/A</v>
      </c>
      <c r="LO247" s="498">
        <f t="shared" si="6380"/>
        <v>0</v>
      </c>
      <c r="LP247" s="498">
        <f t="shared" si="6381"/>
        <v>0</v>
      </c>
      <c r="LQ247" s="498" t="e">
        <f t="shared" si="6382"/>
        <v>#N/A</v>
      </c>
      <c r="LR247" s="504">
        <f t="shared" si="6383"/>
        <v>0</v>
      </c>
      <c r="LS247" s="500">
        <f t="shared" si="6384"/>
        <v>0</v>
      </c>
      <c r="LV247" s="665"/>
      <c r="LW247" s="666"/>
      <c r="LX247" s="667"/>
      <c r="LY247" s="668"/>
      <c r="LZ247" s="669"/>
      <c r="MA247" s="720"/>
      <c r="MB247" s="1326"/>
      <c r="MC247" s="497" t="e">
        <f t="shared" si="6385"/>
        <v>#N/A</v>
      </c>
      <c r="MD247" s="497" t="e">
        <f t="shared" si="6386"/>
        <v>#N/A</v>
      </c>
      <c r="ME247" s="498" t="e">
        <f t="shared" si="6387"/>
        <v>#N/A</v>
      </c>
      <c r="MF247" s="498">
        <f t="shared" si="6388"/>
        <v>0</v>
      </c>
      <c r="MG247" s="498">
        <f t="shared" si="6389"/>
        <v>0</v>
      </c>
      <c r="MH247" s="498" t="e">
        <f t="shared" si="6390"/>
        <v>#N/A</v>
      </c>
      <c r="MI247" s="504">
        <f t="shared" si="6391"/>
        <v>0</v>
      </c>
      <c r="MJ247" s="500">
        <f t="shared" si="6392"/>
        <v>0</v>
      </c>
      <c r="MM247" s="665"/>
      <c r="MN247" s="666"/>
      <c r="MO247" s="667"/>
      <c r="MP247" s="668"/>
      <c r="MQ247" s="669"/>
      <c r="MR247" s="720"/>
      <c r="MS247" s="1326"/>
      <c r="MT247" s="497" t="e">
        <f t="shared" si="6393"/>
        <v>#N/A</v>
      </c>
      <c r="MU247" s="497" t="e">
        <f t="shared" si="6394"/>
        <v>#N/A</v>
      </c>
      <c r="MV247" s="498" t="e">
        <f t="shared" si="6395"/>
        <v>#N/A</v>
      </c>
      <c r="MW247" s="498">
        <f t="shared" si="6396"/>
        <v>0</v>
      </c>
      <c r="MX247" s="498">
        <f t="shared" si="6397"/>
        <v>0</v>
      </c>
      <c r="MY247" s="498" t="e">
        <f t="shared" si="6398"/>
        <v>#N/A</v>
      </c>
      <c r="MZ247" s="504">
        <f t="shared" si="6399"/>
        <v>0</v>
      </c>
      <c r="NA247" s="500">
        <f t="shared" si="6400"/>
        <v>0</v>
      </c>
      <c r="ND247" s="665"/>
      <c r="NE247" s="666"/>
      <c r="NF247" s="667"/>
      <c r="NG247" s="668"/>
      <c r="NH247" s="669"/>
      <c r="NI247" s="720"/>
      <c r="NJ247" s="1326"/>
      <c r="NK247" s="497" t="e">
        <f t="shared" si="6401"/>
        <v>#N/A</v>
      </c>
      <c r="NL247" s="497" t="e">
        <f t="shared" si="6402"/>
        <v>#N/A</v>
      </c>
      <c r="NM247" s="498" t="e">
        <f t="shared" si="6403"/>
        <v>#N/A</v>
      </c>
      <c r="NN247" s="498">
        <f t="shared" si="6404"/>
        <v>0</v>
      </c>
      <c r="NO247" s="498">
        <f t="shared" si="6405"/>
        <v>0</v>
      </c>
      <c r="NP247" s="498" t="e">
        <f t="shared" si="6406"/>
        <v>#N/A</v>
      </c>
      <c r="NQ247" s="504">
        <f t="shared" si="6407"/>
        <v>0</v>
      </c>
      <c r="NR247" s="500">
        <f t="shared" si="6408"/>
        <v>0</v>
      </c>
      <c r="NU247" s="665"/>
      <c r="NV247" s="666"/>
      <c r="NW247" s="667"/>
      <c r="NX247" s="668"/>
      <c r="NY247" s="669"/>
      <c r="NZ247" s="720"/>
      <c r="OA247" s="1326"/>
      <c r="OB247" s="497" t="e">
        <f t="shared" si="6409"/>
        <v>#N/A</v>
      </c>
      <c r="OC247" s="497" t="e">
        <f t="shared" si="6410"/>
        <v>#N/A</v>
      </c>
      <c r="OD247" s="498" t="e">
        <f t="shared" si="6411"/>
        <v>#N/A</v>
      </c>
      <c r="OE247" s="498">
        <f t="shared" si="6412"/>
        <v>0</v>
      </c>
      <c r="OF247" s="498">
        <f t="shared" si="6413"/>
        <v>0</v>
      </c>
      <c r="OG247" s="498" t="e">
        <f t="shared" si="6414"/>
        <v>#N/A</v>
      </c>
      <c r="OH247" s="504">
        <f t="shared" si="6415"/>
        <v>0</v>
      </c>
      <c r="OI247" s="500">
        <f t="shared" si="6416"/>
        <v>0</v>
      </c>
      <c r="OL247" s="665"/>
      <c r="OM247" s="666"/>
      <c r="ON247" s="667"/>
      <c r="OO247" s="668"/>
      <c r="OP247" s="669"/>
      <c r="OQ247" s="720"/>
      <c r="OR247" s="1326"/>
      <c r="OS247" s="497" t="e">
        <f t="shared" si="6417"/>
        <v>#N/A</v>
      </c>
      <c r="OT247" s="497" t="e">
        <f t="shared" si="6418"/>
        <v>#N/A</v>
      </c>
      <c r="OU247" s="498" t="e">
        <f t="shared" si="6419"/>
        <v>#N/A</v>
      </c>
      <c r="OV247" s="498">
        <f t="shared" si="6420"/>
        <v>0</v>
      </c>
      <c r="OW247" s="498">
        <f t="shared" si="6421"/>
        <v>0</v>
      </c>
      <c r="OX247" s="498" t="e">
        <f t="shared" si="6422"/>
        <v>#N/A</v>
      </c>
      <c r="OY247" s="504">
        <f t="shared" si="6423"/>
        <v>0</v>
      </c>
      <c r="OZ247" s="500">
        <f t="shared" si="6424"/>
        <v>0</v>
      </c>
      <c r="PC247" s="665"/>
      <c r="PD247" s="666"/>
      <c r="PE247" s="667"/>
      <c r="PF247" s="668"/>
      <c r="PG247" s="669"/>
      <c r="PH247" s="720"/>
      <c r="PI247" s="1326"/>
      <c r="PJ247" s="497" t="e">
        <f t="shared" si="6425"/>
        <v>#N/A</v>
      </c>
      <c r="PK247" s="497" t="e">
        <f t="shared" si="6426"/>
        <v>#N/A</v>
      </c>
      <c r="PL247" s="498" t="e">
        <f t="shared" si="6427"/>
        <v>#N/A</v>
      </c>
      <c r="PM247" s="498">
        <f t="shared" si="6428"/>
        <v>0</v>
      </c>
      <c r="PN247" s="498">
        <f t="shared" si="6429"/>
        <v>0</v>
      </c>
      <c r="PO247" s="498" t="e">
        <f t="shared" si="6430"/>
        <v>#N/A</v>
      </c>
      <c r="PP247" s="504">
        <f t="shared" si="6431"/>
        <v>0</v>
      </c>
      <c r="PQ247" s="500">
        <f t="shared" si="6432"/>
        <v>0</v>
      </c>
      <c r="PT247" s="665"/>
      <c r="PU247" s="666"/>
      <c r="PV247" s="667"/>
      <c r="PW247" s="668"/>
      <c r="PX247" s="669"/>
      <c r="PY247" s="720"/>
      <c r="PZ247" s="1326"/>
      <c r="QA247" s="497" t="e">
        <f t="shared" si="6433"/>
        <v>#N/A</v>
      </c>
      <c r="QB247" s="497" t="e">
        <f t="shared" si="6434"/>
        <v>#N/A</v>
      </c>
      <c r="QC247" s="498" t="e">
        <f t="shared" si="6435"/>
        <v>#N/A</v>
      </c>
      <c r="QD247" s="498">
        <f t="shared" si="6436"/>
        <v>0</v>
      </c>
      <c r="QE247" s="498">
        <f t="shared" si="6437"/>
        <v>0</v>
      </c>
      <c r="QF247" s="498" t="e">
        <f t="shared" si="6438"/>
        <v>#N/A</v>
      </c>
      <c r="QG247" s="504">
        <f t="shared" si="6439"/>
        <v>0</v>
      </c>
      <c r="QH247" s="500">
        <f t="shared" si="6440"/>
        <v>0</v>
      </c>
      <c r="QK247" s="665"/>
      <c r="QL247" s="666"/>
      <c r="QM247" s="667"/>
      <c r="QN247" s="668"/>
      <c r="QO247" s="669"/>
      <c r="QP247" s="720"/>
      <c r="QQ247" s="1326"/>
      <c r="QR247" s="497" t="e">
        <f t="shared" si="6441"/>
        <v>#N/A</v>
      </c>
      <c r="QS247" s="497" t="e">
        <f t="shared" si="6442"/>
        <v>#N/A</v>
      </c>
      <c r="QT247" s="498" t="e">
        <f t="shared" si="6443"/>
        <v>#N/A</v>
      </c>
      <c r="QU247" s="498">
        <f t="shared" si="6444"/>
        <v>0</v>
      </c>
      <c r="QV247" s="498">
        <f t="shared" si="6445"/>
        <v>0</v>
      </c>
      <c r="QW247" s="498" t="e">
        <f t="shared" si="6446"/>
        <v>#N/A</v>
      </c>
      <c r="QX247" s="504">
        <f t="shared" si="6447"/>
        <v>0</v>
      </c>
      <c r="QY247" s="500">
        <f t="shared" si="6448"/>
        <v>0</v>
      </c>
      <c r="RB247" s="381"/>
      <c r="RC247" s="382"/>
      <c r="RD247" s="383"/>
      <c r="RE247" s="384"/>
      <c r="RF247" s="385"/>
      <c r="RG247" s="386"/>
      <c r="RH247" s="386"/>
      <c r="RI247" s="497"/>
      <c r="RJ247" s="497"/>
      <c r="RK247" s="501"/>
      <c r="RL247" s="501"/>
      <c r="RM247" s="501"/>
      <c r="RN247" s="501"/>
      <c r="RO247" s="502"/>
      <c r="RP247" s="503"/>
      <c r="RS247" s="381"/>
      <c r="RT247" s="382"/>
      <c r="RU247" s="383"/>
      <c r="RV247" s="384"/>
      <c r="RW247" s="385"/>
      <c r="RX247" s="386"/>
      <c r="RY247" s="386"/>
      <c r="RZ247" s="497"/>
      <c r="SA247" s="497"/>
      <c r="SB247" s="501"/>
      <c r="SC247" s="501"/>
      <c r="SD247" s="501"/>
      <c r="SE247" s="501"/>
      <c r="SF247" s="502"/>
      <c r="SG247" s="503"/>
      <c r="SJ247" s="381"/>
      <c r="SK247" s="382"/>
      <c r="SL247" s="383"/>
      <c r="SM247" s="384"/>
      <c r="SN247" s="385"/>
      <c r="SO247" s="386"/>
      <c r="SP247" s="386"/>
      <c r="SQ247" s="497"/>
      <c r="SR247" s="497"/>
      <c r="SS247" s="501"/>
      <c r="ST247" s="501"/>
      <c r="SU247" s="501"/>
      <c r="SV247" s="501"/>
      <c r="SW247" s="502"/>
      <c r="SX247" s="503"/>
    </row>
    <row r="248" spans="2:518" ht="60" hidden="1" customHeight="1" thickTop="1" thickBot="1">
      <c r="B248" s="577"/>
      <c r="C248" s="578"/>
      <c r="D248" s="579"/>
      <c r="E248" s="580"/>
      <c r="F248" s="581"/>
      <c r="G248" s="585"/>
      <c r="H248" s="595"/>
      <c r="K248" s="577"/>
      <c r="L248" s="767"/>
      <c r="M248" s="579"/>
      <c r="N248" s="580"/>
      <c r="O248" s="581"/>
      <c r="P248" s="585"/>
      <c r="Q248" s="1326"/>
      <c r="R248" s="497"/>
      <c r="S248" s="497"/>
      <c r="T248" s="498"/>
      <c r="U248" s="498"/>
      <c r="V248" s="498"/>
      <c r="W248" s="498"/>
      <c r="X248" s="504"/>
      <c r="Y248" s="500"/>
      <c r="Z248" s="486"/>
      <c r="AA248" s="486"/>
      <c r="AB248" s="577"/>
      <c r="AC248" s="767"/>
      <c r="AD248" s="579"/>
      <c r="AE248" s="580"/>
      <c r="AF248" s="581"/>
      <c r="AG248" s="585"/>
      <c r="AH248" s="1326"/>
      <c r="AI248" s="497"/>
      <c r="AJ248" s="497"/>
      <c r="AK248" s="498"/>
      <c r="AL248" s="498"/>
      <c r="AM248" s="498"/>
      <c r="AN248" s="498"/>
      <c r="AO248" s="504"/>
      <c r="AP248" s="500"/>
      <c r="AQ248" s="486"/>
      <c r="AR248" s="486"/>
      <c r="AS248" s="577"/>
      <c r="AT248" s="767"/>
      <c r="AU248" s="579"/>
      <c r="AV248" s="580"/>
      <c r="AW248" s="581"/>
      <c r="AX248" s="585"/>
      <c r="AY248" s="1326"/>
      <c r="AZ248" s="497"/>
      <c r="BA248" s="497"/>
      <c r="BB248" s="498"/>
      <c r="BC248" s="498"/>
      <c r="BD248" s="498"/>
      <c r="BE248" s="498"/>
      <c r="BF248" s="504"/>
      <c r="BG248" s="500"/>
      <c r="BJ248" s="577"/>
      <c r="BK248" s="767"/>
      <c r="BL248" s="579"/>
      <c r="BM248" s="580"/>
      <c r="BN248" s="581"/>
      <c r="BO248" s="585"/>
      <c r="BP248" s="1326"/>
      <c r="BQ248" s="497"/>
      <c r="BR248" s="497"/>
      <c r="BS248" s="498"/>
      <c r="BT248" s="498"/>
      <c r="BU248" s="498"/>
      <c r="BV248" s="498"/>
      <c r="BW248" s="504"/>
      <c r="BX248" s="500"/>
      <c r="CA248" s="577"/>
      <c r="CB248" s="767"/>
      <c r="CC248" s="579"/>
      <c r="CD248" s="580"/>
      <c r="CE248" s="581"/>
      <c r="CF248" s="585"/>
      <c r="CG248" s="1326"/>
      <c r="CH248" s="497"/>
      <c r="CI248" s="497"/>
      <c r="CJ248" s="498"/>
      <c r="CK248" s="498"/>
      <c r="CL248" s="498"/>
      <c r="CM248" s="498"/>
      <c r="CN248" s="504"/>
      <c r="CO248" s="500"/>
      <c r="CR248" s="577"/>
      <c r="CS248" s="767"/>
      <c r="CT248" s="579"/>
      <c r="CU248" s="580"/>
      <c r="CV248" s="581"/>
      <c r="CW248" s="585"/>
      <c r="CX248" s="1326"/>
      <c r="CY248" s="497"/>
      <c r="CZ248" s="497"/>
      <c r="DA248" s="498"/>
      <c r="DB248" s="498"/>
      <c r="DC248" s="498"/>
      <c r="DD248" s="498"/>
      <c r="DE248" s="504"/>
      <c r="DF248" s="500"/>
      <c r="DI248" s="577"/>
      <c r="DJ248" s="767"/>
      <c r="DK248" s="579"/>
      <c r="DL248" s="580"/>
      <c r="DM248" s="581"/>
      <c r="DN248" s="585"/>
      <c r="DO248" s="1326"/>
      <c r="DP248" s="497"/>
      <c r="DQ248" s="497"/>
      <c r="DR248" s="498"/>
      <c r="DS248" s="498"/>
      <c r="DT248" s="498"/>
      <c r="DU248" s="498"/>
      <c r="DV248" s="504"/>
      <c r="DW248" s="500"/>
      <c r="DZ248" s="577"/>
      <c r="EA248" s="767"/>
      <c r="EB248" s="579"/>
      <c r="EC248" s="580"/>
      <c r="ED248" s="581"/>
      <c r="EE248" s="585"/>
      <c r="EF248" s="1326"/>
      <c r="EG248" s="497"/>
      <c r="EH248" s="497"/>
      <c r="EI248" s="498"/>
      <c r="EJ248" s="498"/>
      <c r="EK248" s="498"/>
      <c r="EL248" s="498"/>
      <c r="EM248" s="504"/>
      <c r="EN248" s="500"/>
      <c r="EQ248" s="665"/>
      <c r="ER248" s="666"/>
      <c r="ES248" s="667"/>
      <c r="ET248" s="668"/>
      <c r="EU248" s="669"/>
      <c r="EV248" s="720"/>
      <c r="EW248" s="1326"/>
      <c r="EX248" s="497" t="e">
        <f t="shared" si="6297"/>
        <v>#N/A</v>
      </c>
      <c r="EY248" s="497" t="e">
        <f t="shared" si="6298"/>
        <v>#N/A</v>
      </c>
      <c r="EZ248" s="498" t="e">
        <f t="shared" si="6299"/>
        <v>#N/A</v>
      </c>
      <c r="FA248" s="498">
        <f t="shared" si="6300"/>
        <v>0</v>
      </c>
      <c r="FB248" s="498">
        <f t="shared" si="6301"/>
        <v>0</v>
      </c>
      <c r="FC248" s="498" t="e">
        <f t="shared" si="6302"/>
        <v>#N/A</v>
      </c>
      <c r="FD248" s="504">
        <f t="shared" si="6303"/>
        <v>0</v>
      </c>
      <c r="FE248" s="500">
        <f t="shared" si="6304"/>
        <v>0</v>
      </c>
      <c r="FH248" s="665"/>
      <c r="FI248" s="666"/>
      <c r="FJ248" s="667"/>
      <c r="FK248" s="668"/>
      <c r="FL248" s="669"/>
      <c r="FM248" s="720"/>
      <c r="FN248" s="1326"/>
      <c r="FO248" s="497" t="e">
        <f t="shared" si="6305"/>
        <v>#N/A</v>
      </c>
      <c r="FP248" s="497" t="e">
        <f t="shared" si="6306"/>
        <v>#N/A</v>
      </c>
      <c r="FQ248" s="498" t="e">
        <f t="shared" si="6307"/>
        <v>#N/A</v>
      </c>
      <c r="FR248" s="498">
        <f t="shared" si="6308"/>
        <v>0</v>
      </c>
      <c r="FS248" s="498">
        <f t="shared" si="6309"/>
        <v>0</v>
      </c>
      <c r="FT248" s="498" t="e">
        <f t="shared" si="6310"/>
        <v>#N/A</v>
      </c>
      <c r="FU248" s="504">
        <f t="shared" si="6311"/>
        <v>0</v>
      </c>
      <c r="FV248" s="500">
        <f t="shared" si="6312"/>
        <v>0</v>
      </c>
      <c r="FY248" s="665"/>
      <c r="FZ248" s="666"/>
      <c r="GA248" s="667"/>
      <c r="GB248" s="668"/>
      <c r="GC248" s="669"/>
      <c r="GD248" s="720"/>
      <c r="GE248" s="1326"/>
      <c r="GF248" s="497" t="e">
        <f t="shared" si="6313"/>
        <v>#N/A</v>
      </c>
      <c r="GG248" s="497" t="e">
        <f t="shared" si="6314"/>
        <v>#N/A</v>
      </c>
      <c r="GH248" s="498" t="e">
        <f t="shared" si="6315"/>
        <v>#N/A</v>
      </c>
      <c r="GI248" s="498">
        <f t="shared" si="6316"/>
        <v>0</v>
      </c>
      <c r="GJ248" s="498">
        <f t="shared" si="6317"/>
        <v>0</v>
      </c>
      <c r="GK248" s="498" t="e">
        <f t="shared" si="6318"/>
        <v>#N/A</v>
      </c>
      <c r="GL248" s="504">
        <f t="shared" si="6319"/>
        <v>0</v>
      </c>
      <c r="GM248" s="500">
        <f t="shared" si="6320"/>
        <v>0</v>
      </c>
      <c r="GP248" s="665"/>
      <c r="GQ248" s="666"/>
      <c r="GR248" s="667"/>
      <c r="GS248" s="668"/>
      <c r="GT248" s="669"/>
      <c r="GU248" s="720"/>
      <c r="GV248" s="1326"/>
      <c r="GW248" s="497" t="e">
        <f t="shared" si="6321"/>
        <v>#N/A</v>
      </c>
      <c r="GX248" s="497" t="e">
        <f t="shared" si="6322"/>
        <v>#N/A</v>
      </c>
      <c r="GY248" s="498" t="e">
        <f t="shared" si="6323"/>
        <v>#N/A</v>
      </c>
      <c r="GZ248" s="498">
        <f t="shared" si="6324"/>
        <v>0</v>
      </c>
      <c r="HA248" s="498">
        <f t="shared" si="6325"/>
        <v>0</v>
      </c>
      <c r="HB248" s="498" t="e">
        <f t="shared" si="6326"/>
        <v>#N/A</v>
      </c>
      <c r="HC248" s="504">
        <f t="shared" si="6327"/>
        <v>0</v>
      </c>
      <c r="HD248" s="500">
        <f t="shared" si="6328"/>
        <v>0</v>
      </c>
      <c r="HG248" s="665"/>
      <c r="HH248" s="666"/>
      <c r="HI248" s="667"/>
      <c r="HJ248" s="668"/>
      <c r="HK248" s="669"/>
      <c r="HL248" s="720"/>
      <c r="HM248" s="1326"/>
      <c r="HN248" s="497" t="e">
        <f t="shared" si="6329"/>
        <v>#N/A</v>
      </c>
      <c r="HO248" s="497" t="e">
        <f t="shared" si="6330"/>
        <v>#N/A</v>
      </c>
      <c r="HP248" s="498" t="e">
        <f t="shared" si="6331"/>
        <v>#N/A</v>
      </c>
      <c r="HQ248" s="498">
        <f t="shared" si="6332"/>
        <v>0</v>
      </c>
      <c r="HR248" s="498">
        <f t="shared" si="6333"/>
        <v>0</v>
      </c>
      <c r="HS248" s="498" t="e">
        <f t="shared" si="6334"/>
        <v>#N/A</v>
      </c>
      <c r="HT248" s="504">
        <f t="shared" si="6335"/>
        <v>0</v>
      </c>
      <c r="HU248" s="500">
        <f t="shared" si="6336"/>
        <v>0</v>
      </c>
      <c r="HX248" s="665"/>
      <c r="HY248" s="666"/>
      <c r="HZ248" s="667"/>
      <c r="IA248" s="668"/>
      <c r="IB248" s="669"/>
      <c r="IC248" s="720"/>
      <c r="ID248" s="1326"/>
      <c r="IE248" s="497" t="e">
        <f t="shared" si="6337"/>
        <v>#N/A</v>
      </c>
      <c r="IF248" s="497" t="e">
        <f t="shared" si="6338"/>
        <v>#N/A</v>
      </c>
      <c r="IG248" s="498" t="e">
        <f t="shared" si="6339"/>
        <v>#N/A</v>
      </c>
      <c r="IH248" s="498">
        <f t="shared" si="6340"/>
        <v>0</v>
      </c>
      <c r="II248" s="498">
        <f t="shared" si="6341"/>
        <v>0</v>
      </c>
      <c r="IJ248" s="498" t="e">
        <f t="shared" si="6342"/>
        <v>#N/A</v>
      </c>
      <c r="IK248" s="504">
        <f t="shared" si="6343"/>
        <v>0</v>
      </c>
      <c r="IL248" s="500">
        <f t="shared" si="6344"/>
        <v>0</v>
      </c>
      <c r="IO248" s="665"/>
      <c r="IP248" s="666"/>
      <c r="IQ248" s="667"/>
      <c r="IR248" s="668"/>
      <c r="IS248" s="669"/>
      <c r="IT248" s="720"/>
      <c r="IU248" s="1326"/>
      <c r="IV248" s="497" t="e">
        <f t="shared" si="6345"/>
        <v>#N/A</v>
      </c>
      <c r="IW248" s="497" t="e">
        <f t="shared" si="6346"/>
        <v>#N/A</v>
      </c>
      <c r="IX248" s="498" t="e">
        <f t="shared" si="6347"/>
        <v>#N/A</v>
      </c>
      <c r="IY248" s="498">
        <f t="shared" si="6348"/>
        <v>0</v>
      </c>
      <c r="IZ248" s="498">
        <f t="shared" si="6349"/>
        <v>0</v>
      </c>
      <c r="JA248" s="498" t="e">
        <f t="shared" si="6350"/>
        <v>#N/A</v>
      </c>
      <c r="JB248" s="504">
        <f t="shared" si="6351"/>
        <v>0</v>
      </c>
      <c r="JC248" s="500">
        <f t="shared" si="6352"/>
        <v>0</v>
      </c>
      <c r="JF248" s="665"/>
      <c r="JG248" s="666"/>
      <c r="JH248" s="667"/>
      <c r="JI248" s="668"/>
      <c r="JJ248" s="669"/>
      <c r="JK248" s="720"/>
      <c r="JL248" s="1326"/>
      <c r="JM248" s="497" t="e">
        <f t="shared" si="6353"/>
        <v>#N/A</v>
      </c>
      <c r="JN248" s="497" t="e">
        <f t="shared" si="6354"/>
        <v>#N/A</v>
      </c>
      <c r="JO248" s="498" t="e">
        <f t="shared" si="6355"/>
        <v>#N/A</v>
      </c>
      <c r="JP248" s="498">
        <f t="shared" si="6356"/>
        <v>0</v>
      </c>
      <c r="JQ248" s="498">
        <f t="shared" si="6357"/>
        <v>0</v>
      </c>
      <c r="JR248" s="498" t="e">
        <f t="shared" si="6358"/>
        <v>#N/A</v>
      </c>
      <c r="JS248" s="504">
        <f t="shared" si="6359"/>
        <v>0</v>
      </c>
      <c r="JT248" s="500">
        <f t="shared" si="6360"/>
        <v>0</v>
      </c>
      <c r="JW248" s="665"/>
      <c r="JX248" s="666"/>
      <c r="JY248" s="667"/>
      <c r="JZ248" s="668"/>
      <c r="KA248" s="669"/>
      <c r="KB248" s="720"/>
      <c r="KC248" s="1326"/>
      <c r="KD248" s="497" t="e">
        <f t="shared" si="6361"/>
        <v>#N/A</v>
      </c>
      <c r="KE248" s="497" t="e">
        <f t="shared" si="6362"/>
        <v>#N/A</v>
      </c>
      <c r="KF248" s="498" t="e">
        <f t="shared" si="6363"/>
        <v>#N/A</v>
      </c>
      <c r="KG248" s="498">
        <f t="shared" si="6364"/>
        <v>0</v>
      </c>
      <c r="KH248" s="498">
        <f t="shared" si="6365"/>
        <v>0</v>
      </c>
      <c r="KI248" s="498" t="e">
        <f t="shared" si="6366"/>
        <v>#N/A</v>
      </c>
      <c r="KJ248" s="504">
        <f t="shared" si="6367"/>
        <v>0</v>
      </c>
      <c r="KK248" s="500">
        <f t="shared" si="6368"/>
        <v>0</v>
      </c>
      <c r="KN248" s="665"/>
      <c r="KO248" s="666"/>
      <c r="KP248" s="667"/>
      <c r="KQ248" s="668"/>
      <c r="KR248" s="669"/>
      <c r="KS248" s="720"/>
      <c r="KT248" s="1326"/>
      <c r="KU248" s="497" t="e">
        <f t="shared" si="6369"/>
        <v>#N/A</v>
      </c>
      <c r="KV248" s="497" t="e">
        <f t="shared" si="6370"/>
        <v>#N/A</v>
      </c>
      <c r="KW248" s="498" t="e">
        <f t="shared" si="6371"/>
        <v>#N/A</v>
      </c>
      <c r="KX248" s="498">
        <f t="shared" si="6372"/>
        <v>0</v>
      </c>
      <c r="KY248" s="498">
        <f t="shared" si="6373"/>
        <v>0</v>
      </c>
      <c r="KZ248" s="498" t="e">
        <f t="shared" si="6374"/>
        <v>#N/A</v>
      </c>
      <c r="LA248" s="504">
        <f t="shared" si="6375"/>
        <v>0</v>
      </c>
      <c r="LB248" s="500">
        <f t="shared" si="6376"/>
        <v>0</v>
      </c>
      <c r="LE248" s="665"/>
      <c r="LF248" s="666"/>
      <c r="LG248" s="667"/>
      <c r="LH248" s="668"/>
      <c r="LI248" s="669"/>
      <c r="LJ248" s="720"/>
      <c r="LK248" s="1326"/>
      <c r="LL248" s="497" t="e">
        <f t="shared" si="6377"/>
        <v>#N/A</v>
      </c>
      <c r="LM248" s="497" t="e">
        <f t="shared" si="6378"/>
        <v>#N/A</v>
      </c>
      <c r="LN248" s="498" t="e">
        <f t="shared" si="6379"/>
        <v>#N/A</v>
      </c>
      <c r="LO248" s="498">
        <f t="shared" si="6380"/>
        <v>0</v>
      </c>
      <c r="LP248" s="498">
        <f t="shared" si="6381"/>
        <v>0</v>
      </c>
      <c r="LQ248" s="498" t="e">
        <f t="shared" si="6382"/>
        <v>#N/A</v>
      </c>
      <c r="LR248" s="504">
        <f t="shared" si="6383"/>
        <v>0</v>
      </c>
      <c r="LS248" s="500">
        <f t="shared" si="6384"/>
        <v>0</v>
      </c>
      <c r="LV248" s="665"/>
      <c r="LW248" s="666"/>
      <c r="LX248" s="667"/>
      <c r="LY248" s="668"/>
      <c r="LZ248" s="669"/>
      <c r="MA248" s="720"/>
      <c r="MB248" s="1326"/>
      <c r="MC248" s="497" t="e">
        <f t="shared" si="6385"/>
        <v>#N/A</v>
      </c>
      <c r="MD248" s="497" t="e">
        <f t="shared" si="6386"/>
        <v>#N/A</v>
      </c>
      <c r="ME248" s="498" t="e">
        <f t="shared" si="6387"/>
        <v>#N/A</v>
      </c>
      <c r="MF248" s="498">
        <f t="shared" si="6388"/>
        <v>0</v>
      </c>
      <c r="MG248" s="498">
        <f t="shared" si="6389"/>
        <v>0</v>
      </c>
      <c r="MH248" s="498" t="e">
        <f t="shared" si="6390"/>
        <v>#N/A</v>
      </c>
      <c r="MI248" s="504">
        <f t="shared" si="6391"/>
        <v>0</v>
      </c>
      <c r="MJ248" s="500">
        <f t="shared" si="6392"/>
        <v>0</v>
      </c>
      <c r="MM248" s="665"/>
      <c r="MN248" s="666"/>
      <c r="MO248" s="667"/>
      <c r="MP248" s="668"/>
      <c r="MQ248" s="669"/>
      <c r="MR248" s="720"/>
      <c r="MS248" s="1326"/>
      <c r="MT248" s="497" t="e">
        <f t="shared" si="6393"/>
        <v>#N/A</v>
      </c>
      <c r="MU248" s="497" t="e">
        <f t="shared" si="6394"/>
        <v>#N/A</v>
      </c>
      <c r="MV248" s="498" t="e">
        <f t="shared" si="6395"/>
        <v>#N/A</v>
      </c>
      <c r="MW248" s="498">
        <f t="shared" si="6396"/>
        <v>0</v>
      </c>
      <c r="MX248" s="498">
        <f t="shared" si="6397"/>
        <v>0</v>
      </c>
      <c r="MY248" s="498" t="e">
        <f t="shared" si="6398"/>
        <v>#N/A</v>
      </c>
      <c r="MZ248" s="504">
        <f t="shared" si="6399"/>
        <v>0</v>
      </c>
      <c r="NA248" s="500">
        <f t="shared" si="6400"/>
        <v>0</v>
      </c>
      <c r="ND248" s="665"/>
      <c r="NE248" s="666"/>
      <c r="NF248" s="667"/>
      <c r="NG248" s="668"/>
      <c r="NH248" s="669"/>
      <c r="NI248" s="720"/>
      <c r="NJ248" s="1326"/>
      <c r="NK248" s="497" t="e">
        <f t="shared" si="6401"/>
        <v>#N/A</v>
      </c>
      <c r="NL248" s="497" t="e">
        <f t="shared" si="6402"/>
        <v>#N/A</v>
      </c>
      <c r="NM248" s="498" t="e">
        <f t="shared" si="6403"/>
        <v>#N/A</v>
      </c>
      <c r="NN248" s="498">
        <f t="shared" si="6404"/>
        <v>0</v>
      </c>
      <c r="NO248" s="498">
        <f t="shared" si="6405"/>
        <v>0</v>
      </c>
      <c r="NP248" s="498" t="e">
        <f t="shared" si="6406"/>
        <v>#N/A</v>
      </c>
      <c r="NQ248" s="504">
        <f t="shared" si="6407"/>
        <v>0</v>
      </c>
      <c r="NR248" s="500">
        <f t="shared" si="6408"/>
        <v>0</v>
      </c>
      <c r="NU248" s="665"/>
      <c r="NV248" s="666"/>
      <c r="NW248" s="667"/>
      <c r="NX248" s="668"/>
      <c r="NY248" s="669"/>
      <c r="NZ248" s="720"/>
      <c r="OA248" s="1326"/>
      <c r="OB248" s="497" t="e">
        <f t="shared" si="6409"/>
        <v>#N/A</v>
      </c>
      <c r="OC248" s="497" t="e">
        <f t="shared" si="6410"/>
        <v>#N/A</v>
      </c>
      <c r="OD248" s="498" t="e">
        <f t="shared" si="6411"/>
        <v>#N/A</v>
      </c>
      <c r="OE248" s="498">
        <f t="shared" si="6412"/>
        <v>0</v>
      </c>
      <c r="OF248" s="498">
        <f t="shared" si="6413"/>
        <v>0</v>
      </c>
      <c r="OG248" s="498" t="e">
        <f t="shared" si="6414"/>
        <v>#N/A</v>
      </c>
      <c r="OH248" s="504">
        <f t="shared" si="6415"/>
        <v>0</v>
      </c>
      <c r="OI248" s="500">
        <f t="shared" si="6416"/>
        <v>0</v>
      </c>
      <c r="OL248" s="665"/>
      <c r="OM248" s="666"/>
      <c r="ON248" s="667"/>
      <c r="OO248" s="668"/>
      <c r="OP248" s="669"/>
      <c r="OQ248" s="720"/>
      <c r="OR248" s="1326"/>
      <c r="OS248" s="497" t="e">
        <f t="shared" si="6417"/>
        <v>#N/A</v>
      </c>
      <c r="OT248" s="497" t="e">
        <f t="shared" si="6418"/>
        <v>#N/A</v>
      </c>
      <c r="OU248" s="498" t="e">
        <f t="shared" si="6419"/>
        <v>#N/A</v>
      </c>
      <c r="OV248" s="498">
        <f t="shared" si="6420"/>
        <v>0</v>
      </c>
      <c r="OW248" s="498">
        <f t="shared" si="6421"/>
        <v>0</v>
      </c>
      <c r="OX248" s="498" t="e">
        <f t="shared" si="6422"/>
        <v>#N/A</v>
      </c>
      <c r="OY248" s="504">
        <f t="shared" si="6423"/>
        <v>0</v>
      </c>
      <c r="OZ248" s="500">
        <f t="shared" si="6424"/>
        <v>0</v>
      </c>
      <c r="PC248" s="665"/>
      <c r="PD248" s="666"/>
      <c r="PE248" s="667"/>
      <c r="PF248" s="668"/>
      <c r="PG248" s="669"/>
      <c r="PH248" s="720"/>
      <c r="PI248" s="1326"/>
      <c r="PJ248" s="497" t="e">
        <f t="shared" si="6425"/>
        <v>#N/A</v>
      </c>
      <c r="PK248" s="497" t="e">
        <f t="shared" si="6426"/>
        <v>#N/A</v>
      </c>
      <c r="PL248" s="498" t="e">
        <f t="shared" si="6427"/>
        <v>#N/A</v>
      </c>
      <c r="PM248" s="498">
        <f t="shared" si="6428"/>
        <v>0</v>
      </c>
      <c r="PN248" s="498">
        <f t="shared" si="6429"/>
        <v>0</v>
      </c>
      <c r="PO248" s="498" t="e">
        <f t="shared" si="6430"/>
        <v>#N/A</v>
      </c>
      <c r="PP248" s="504">
        <f t="shared" si="6431"/>
        <v>0</v>
      </c>
      <c r="PQ248" s="500">
        <f t="shared" si="6432"/>
        <v>0</v>
      </c>
      <c r="PT248" s="665"/>
      <c r="PU248" s="666"/>
      <c r="PV248" s="667"/>
      <c r="PW248" s="668"/>
      <c r="PX248" s="669"/>
      <c r="PY248" s="720"/>
      <c r="PZ248" s="1326"/>
      <c r="QA248" s="497" t="e">
        <f t="shared" si="6433"/>
        <v>#N/A</v>
      </c>
      <c r="QB248" s="497" t="e">
        <f t="shared" si="6434"/>
        <v>#N/A</v>
      </c>
      <c r="QC248" s="498" t="e">
        <f t="shared" si="6435"/>
        <v>#N/A</v>
      </c>
      <c r="QD248" s="498">
        <f t="shared" si="6436"/>
        <v>0</v>
      </c>
      <c r="QE248" s="498">
        <f t="shared" si="6437"/>
        <v>0</v>
      </c>
      <c r="QF248" s="498" t="e">
        <f t="shared" si="6438"/>
        <v>#N/A</v>
      </c>
      <c r="QG248" s="504">
        <f t="shared" si="6439"/>
        <v>0</v>
      </c>
      <c r="QH248" s="500">
        <f t="shared" si="6440"/>
        <v>0</v>
      </c>
      <c r="QK248" s="665"/>
      <c r="QL248" s="666"/>
      <c r="QM248" s="667"/>
      <c r="QN248" s="668"/>
      <c r="QO248" s="669"/>
      <c r="QP248" s="720"/>
      <c r="QQ248" s="1326"/>
      <c r="QR248" s="497" t="e">
        <f t="shared" si="6441"/>
        <v>#N/A</v>
      </c>
      <c r="QS248" s="497" t="e">
        <f t="shared" si="6442"/>
        <v>#N/A</v>
      </c>
      <c r="QT248" s="498" t="e">
        <f t="shared" si="6443"/>
        <v>#N/A</v>
      </c>
      <c r="QU248" s="498">
        <f t="shared" si="6444"/>
        <v>0</v>
      </c>
      <c r="QV248" s="498">
        <f t="shared" si="6445"/>
        <v>0</v>
      </c>
      <c r="QW248" s="498" t="e">
        <f t="shared" si="6446"/>
        <v>#N/A</v>
      </c>
      <c r="QX248" s="504">
        <f t="shared" si="6447"/>
        <v>0</v>
      </c>
      <c r="QY248" s="500">
        <f t="shared" si="6448"/>
        <v>0</v>
      </c>
      <c r="RB248" s="381"/>
      <c r="RC248" s="382"/>
      <c r="RD248" s="383"/>
      <c r="RE248" s="384"/>
      <c r="RF248" s="385"/>
      <c r="RG248" s="386"/>
      <c r="RH248" s="386"/>
      <c r="RI248" s="497"/>
      <c r="RJ248" s="497"/>
      <c r="RK248" s="501"/>
      <c r="RL248" s="501"/>
      <c r="RM248" s="501"/>
      <c r="RN248" s="501"/>
      <c r="RO248" s="502"/>
      <c r="RP248" s="503"/>
      <c r="RS248" s="381"/>
      <c r="RT248" s="382"/>
      <c r="RU248" s="383"/>
      <c r="RV248" s="384"/>
      <c r="RW248" s="385"/>
      <c r="RX248" s="386"/>
      <c r="RY248" s="386"/>
      <c r="RZ248" s="497"/>
      <c r="SA248" s="497"/>
      <c r="SB248" s="501"/>
      <c r="SC248" s="501"/>
      <c r="SD248" s="501"/>
      <c r="SE248" s="501"/>
      <c r="SF248" s="502"/>
      <c r="SG248" s="503"/>
      <c r="SJ248" s="381"/>
      <c r="SK248" s="382"/>
      <c r="SL248" s="383"/>
      <c r="SM248" s="384"/>
      <c r="SN248" s="385"/>
      <c r="SO248" s="386"/>
      <c r="SP248" s="386"/>
      <c r="SQ248" s="497"/>
      <c r="SR248" s="497"/>
      <c r="SS248" s="501"/>
      <c r="ST248" s="501"/>
      <c r="SU248" s="501"/>
      <c r="SV248" s="501"/>
      <c r="SW248" s="502"/>
      <c r="SX248" s="503"/>
    </row>
    <row r="249" spans="2:518" ht="48" hidden="1" customHeight="1" thickTop="1" thickBot="1">
      <c r="B249" s="577"/>
      <c r="C249" s="578"/>
      <c r="D249" s="579"/>
      <c r="E249" s="580"/>
      <c r="F249" s="581"/>
      <c r="G249" s="585"/>
      <c r="H249" s="595"/>
      <c r="K249" s="577"/>
      <c r="L249" s="767"/>
      <c r="M249" s="579"/>
      <c r="N249" s="580"/>
      <c r="O249" s="581"/>
      <c r="P249" s="585"/>
      <c r="Q249" s="1327"/>
      <c r="R249" s="497"/>
      <c r="S249" s="497"/>
      <c r="T249" s="498"/>
      <c r="U249" s="498"/>
      <c r="V249" s="498"/>
      <c r="W249" s="498"/>
      <c r="X249" s="504"/>
      <c r="Y249" s="500"/>
      <c r="Z249" s="486"/>
      <c r="AA249" s="486"/>
      <c r="AB249" s="577"/>
      <c r="AC249" s="767"/>
      <c r="AD249" s="579"/>
      <c r="AE249" s="580"/>
      <c r="AF249" s="581"/>
      <c r="AG249" s="585"/>
      <c r="AH249" s="1327"/>
      <c r="AI249" s="497"/>
      <c r="AJ249" s="497"/>
      <c r="AK249" s="498"/>
      <c r="AL249" s="498"/>
      <c r="AM249" s="498"/>
      <c r="AN249" s="498"/>
      <c r="AO249" s="504"/>
      <c r="AP249" s="500"/>
      <c r="AQ249" s="486"/>
      <c r="AR249" s="486"/>
      <c r="AS249" s="577"/>
      <c r="AT249" s="767"/>
      <c r="AU249" s="579"/>
      <c r="AV249" s="580"/>
      <c r="AW249" s="581"/>
      <c r="AX249" s="585"/>
      <c r="AY249" s="1327"/>
      <c r="AZ249" s="497"/>
      <c r="BA249" s="497"/>
      <c r="BB249" s="498"/>
      <c r="BC249" s="498"/>
      <c r="BD249" s="498"/>
      <c r="BE249" s="498"/>
      <c r="BF249" s="504"/>
      <c r="BG249" s="500"/>
      <c r="BJ249" s="577"/>
      <c r="BK249" s="767"/>
      <c r="BL249" s="579"/>
      <c r="BM249" s="580"/>
      <c r="BN249" s="581"/>
      <c r="BO249" s="585"/>
      <c r="BP249" s="1327"/>
      <c r="BQ249" s="497"/>
      <c r="BR249" s="497"/>
      <c r="BS249" s="498"/>
      <c r="BT249" s="498"/>
      <c r="BU249" s="498"/>
      <c r="BV249" s="498"/>
      <c r="BW249" s="504"/>
      <c r="BX249" s="500"/>
      <c r="CA249" s="577"/>
      <c r="CB249" s="767"/>
      <c r="CC249" s="579"/>
      <c r="CD249" s="580"/>
      <c r="CE249" s="581"/>
      <c r="CF249" s="585"/>
      <c r="CG249" s="1327"/>
      <c r="CH249" s="497"/>
      <c r="CI249" s="497"/>
      <c r="CJ249" s="498"/>
      <c r="CK249" s="498"/>
      <c r="CL249" s="498"/>
      <c r="CM249" s="498"/>
      <c r="CN249" s="504"/>
      <c r="CO249" s="500"/>
      <c r="CR249" s="577"/>
      <c r="CS249" s="767"/>
      <c r="CT249" s="579"/>
      <c r="CU249" s="580"/>
      <c r="CV249" s="581"/>
      <c r="CW249" s="585"/>
      <c r="CX249" s="1327"/>
      <c r="CY249" s="497"/>
      <c r="CZ249" s="497"/>
      <c r="DA249" s="498"/>
      <c r="DB249" s="498"/>
      <c r="DC249" s="498"/>
      <c r="DD249" s="498"/>
      <c r="DE249" s="504"/>
      <c r="DF249" s="500"/>
      <c r="DI249" s="577"/>
      <c r="DJ249" s="767"/>
      <c r="DK249" s="579"/>
      <c r="DL249" s="580"/>
      <c r="DM249" s="581"/>
      <c r="DN249" s="585"/>
      <c r="DO249" s="1327"/>
      <c r="DP249" s="497"/>
      <c r="DQ249" s="497"/>
      <c r="DR249" s="498"/>
      <c r="DS249" s="498"/>
      <c r="DT249" s="498"/>
      <c r="DU249" s="498"/>
      <c r="DV249" s="504"/>
      <c r="DW249" s="500"/>
      <c r="DZ249" s="577"/>
      <c r="EA249" s="767"/>
      <c r="EB249" s="579"/>
      <c r="EC249" s="580"/>
      <c r="ED249" s="581"/>
      <c r="EE249" s="585"/>
      <c r="EF249" s="1327"/>
      <c r="EG249" s="497"/>
      <c r="EH249" s="497"/>
      <c r="EI249" s="498"/>
      <c r="EJ249" s="498"/>
      <c r="EK249" s="498"/>
      <c r="EL249" s="498"/>
      <c r="EM249" s="504"/>
      <c r="EN249" s="500"/>
      <c r="EQ249" s="665"/>
      <c r="ER249" s="666"/>
      <c r="ES249" s="667"/>
      <c r="ET249" s="668"/>
      <c r="EU249" s="669"/>
      <c r="EV249" s="720"/>
      <c r="EW249" s="1327"/>
      <c r="EX249" s="497" t="e">
        <f t="shared" si="6297"/>
        <v>#N/A</v>
      </c>
      <c r="EY249" s="497" t="e">
        <f t="shared" si="6298"/>
        <v>#N/A</v>
      </c>
      <c r="EZ249" s="498" t="e">
        <f t="shared" si="6299"/>
        <v>#N/A</v>
      </c>
      <c r="FA249" s="498">
        <f t="shared" si="6300"/>
        <v>0</v>
      </c>
      <c r="FB249" s="498">
        <f t="shared" si="6301"/>
        <v>0</v>
      </c>
      <c r="FC249" s="498" t="e">
        <f t="shared" si="6302"/>
        <v>#N/A</v>
      </c>
      <c r="FD249" s="504">
        <f t="shared" si="6303"/>
        <v>0</v>
      </c>
      <c r="FE249" s="500">
        <f t="shared" si="6304"/>
        <v>0</v>
      </c>
      <c r="FH249" s="665"/>
      <c r="FI249" s="666"/>
      <c r="FJ249" s="667"/>
      <c r="FK249" s="668"/>
      <c r="FL249" s="669"/>
      <c r="FM249" s="720"/>
      <c r="FN249" s="1327"/>
      <c r="FO249" s="497" t="e">
        <f t="shared" si="6305"/>
        <v>#N/A</v>
      </c>
      <c r="FP249" s="497" t="e">
        <f t="shared" si="6306"/>
        <v>#N/A</v>
      </c>
      <c r="FQ249" s="498" t="e">
        <f t="shared" si="6307"/>
        <v>#N/A</v>
      </c>
      <c r="FR249" s="498">
        <f t="shared" si="6308"/>
        <v>0</v>
      </c>
      <c r="FS249" s="498">
        <f t="shared" si="6309"/>
        <v>0</v>
      </c>
      <c r="FT249" s="498" t="e">
        <f t="shared" si="6310"/>
        <v>#N/A</v>
      </c>
      <c r="FU249" s="504">
        <f t="shared" si="6311"/>
        <v>0</v>
      </c>
      <c r="FV249" s="500">
        <f t="shared" si="6312"/>
        <v>0</v>
      </c>
      <c r="FY249" s="665"/>
      <c r="FZ249" s="666"/>
      <c r="GA249" s="667"/>
      <c r="GB249" s="668"/>
      <c r="GC249" s="669"/>
      <c r="GD249" s="720"/>
      <c r="GE249" s="1327"/>
      <c r="GF249" s="497" t="e">
        <f t="shared" si="6313"/>
        <v>#N/A</v>
      </c>
      <c r="GG249" s="497" t="e">
        <f t="shared" si="6314"/>
        <v>#N/A</v>
      </c>
      <c r="GH249" s="498" t="e">
        <f t="shared" si="6315"/>
        <v>#N/A</v>
      </c>
      <c r="GI249" s="498">
        <f t="shared" si="6316"/>
        <v>0</v>
      </c>
      <c r="GJ249" s="498">
        <f t="shared" si="6317"/>
        <v>0</v>
      </c>
      <c r="GK249" s="498" t="e">
        <f t="shared" si="6318"/>
        <v>#N/A</v>
      </c>
      <c r="GL249" s="504">
        <f t="shared" si="6319"/>
        <v>0</v>
      </c>
      <c r="GM249" s="500">
        <f t="shared" si="6320"/>
        <v>0</v>
      </c>
      <c r="GP249" s="665"/>
      <c r="GQ249" s="666"/>
      <c r="GR249" s="667"/>
      <c r="GS249" s="668"/>
      <c r="GT249" s="669"/>
      <c r="GU249" s="720"/>
      <c r="GV249" s="1327"/>
      <c r="GW249" s="497" t="e">
        <f t="shared" si="6321"/>
        <v>#N/A</v>
      </c>
      <c r="GX249" s="497" t="e">
        <f t="shared" si="6322"/>
        <v>#N/A</v>
      </c>
      <c r="GY249" s="498" t="e">
        <f t="shared" si="6323"/>
        <v>#N/A</v>
      </c>
      <c r="GZ249" s="498">
        <f t="shared" si="6324"/>
        <v>0</v>
      </c>
      <c r="HA249" s="498">
        <f t="shared" si="6325"/>
        <v>0</v>
      </c>
      <c r="HB249" s="498" t="e">
        <f t="shared" si="6326"/>
        <v>#N/A</v>
      </c>
      <c r="HC249" s="504">
        <f t="shared" si="6327"/>
        <v>0</v>
      </c>
      <c r="HD249" s="500">
        <f t="shared" si="6328"/>
        <v>0</v>
      </c>
      <c r="HG249" s="665"/>
      <c r="HH249" s="666"/>
      <c r="HI249" s="667"/>
      <c r="HJ249" s="668"/>
      <c r="HK249" s="669"/>
      <c r="HL249" s="720"/>
      <c r="HM249" s="1327"/>
      <c r="HN249" s="497" t="e">
        <f t="shared" si="6329"/>
        <v>#N/A</v>
      </c>
      <c r="HO249" s="497" t="e">
        <f t="shared" si="6330"/>
        <v>#N/A</v>
      </c>
      <c r="HP249" s="498" t="e">
        <f t="shared" si="6331"/>
        <v>#N/A</v>
      </c>
      <c r="HQ249" s="498">
        <f t="shared" si="6332"/>
        <v>0</v>
      </c>
      <c r="HR249" s="498">
        <f t="shared" si="6333"/>
        <v>0</v>
      </c>
      <c r="HS249" s="498" t="e">
        <f t="shared" si="6334"/>
        <v>#N/A</v>
      </c>
      <c r="HT249" s="504">
        <f t="shared" si="6335"/>
        <v>0</v>
      </c>
      <c r="HU249" s="500">
        <f t="shared" si="6336"/>
        <v>0</v>
      </c>
      <c r="HX249" s="665"/>
      <c r="HY249" s="666"/>
      <c r="HZ249" s="667"/>
      <c r="IA249" s="668"/>
      <c r="IB249" s="669"/>
      <c r="IC249" s="720"/>
      <c r="ID249" s="1327"/>
      <c r="IE249" s="497" t="e">
        <f t="shared" si="6337"/>
        <v>#N/A</v>
      </c>
      <c r="IF249" s="497" t="e">
        <f t="shared" si="6338"/>
        <v>#N/A</v>
      </c>
      <c r="IG249" s="498" t="e">
        <f t="shared" si="6339"/>
        <v>#N/A</v>
      </c>
      <c r="IH249" s="498">
        <f t="shared" si="6340"/>
        <v>0</v>
      </c>
      <c r="II249" s="498">
        <f t="shared" si="6341"/>
        <v>0</v>
      </c>
      <c r="IJ249" s="498" t="e">
        <f t="shared" si="6342"/>
        <v>#N/A</v>
      </c>
      <c r="IK249" s="504">
        <f t="shared" si="6343"/>
        <v>0</v>
      </c>
      <c r="IL249" s="500">
        <f t="shared" si="6344"/>
        <v>0</v>
      </c>
      <c r="IO249" s="665"/>
      <c r="IP249" s="666"/>
      <c r="IQ249" s="667"/>
      <c r="IR249" s="668"/>
      <c r="IS249" s="669"/>
      <c r="IT249" s="720"/>
      <c r="IU249" s="1327"/>
      <c r="IV249" s="497" t="e">
        <f t="shared" si="6345"/>
        <v>#N/A</v>
      </c>
      <c r="IW249" s="497" t="e">
        <f t="shared" si="6346"/>
        <v>#N/A</v>
      </c>
      <c r="IX249" s="498" t="e">
        <f t="shared" si="6347"/>
        <v>#N/A</v>
      </c>
      <c r="IY249" s="498">
        <f t="shared" si="6348"/>
        <v>0</v>
      </c>
      <c r="IZ249" s="498">
        <f t="shared" si="6349"/>
        <v>0</v>
      </c>
      <c r="JA249" s="498" t="e">
        <f t="shared" si="6350"/>
        <v>#N/A</v>
      </c>
      <c r="JB249" s="504">
        <f t="shared" si="6351"/>
        <v>0</v>
      </c>
      <c r="JC249" s="500">
        <f t="shared" si="6352"/>
        <v>0</v>
      </c>
      <c r="JF249" s="665"/>
      <c r="JG249" s="666"/>
      <c r="JH249" s="667"/>
      <c r="JI249" s="668"/>
      <c r="JJ249" s="669"/>
      <c r="JK249" s="720"/>
      <c r="JL249" s="1327"/>
      <c r="JM249" s="497" t="e">
        <f t="shared" si="6353"/>
        <v>#N/A</v>
      </c>
      <c r="JN249" s="497" t="e">
        <f t="shared" si="6354"/>
        <v>#N/A</v>
      </c>
      <c r="JO249" s="498" t="e">
        <f t="shared" si="6355"/>
        <v>#N/A</v>
      </c>
      <c r="JP249" s="498">
        <f t="shared" si="6356"/>
        <v>0</v>
      </c>
      <c r="JQ249" s="498">
        <f t="shared" si="6357"/>
        <v>0</v>
      </c>
      <c r="JR249" s="498" t="e">
        <f t="shared" si="6358"/>
        <v>#N/A</v>
      </c>
      <c r="JS249" s="504">
        <f t="shared" si="6359"/>
        <v>0</v>
      </c>
      <c r="JT249" s="500">
        <f t="shared" si="6360"/>
        <v>0</v>
      </c>
      <c r="JW249" s="665"/>
      <c r="JX249" s="666"/>
      <c r="JY249" s="667"/>
      <c r="JZ249" s="668"/>
      <c r="KA249" s="669"/>
      <c r="KB249" s="720"/>
      <c r="KC249" s="1327"/>
      <c r="KD249" s="497" t="e">
        <f t="shared" si="6361"/>
        <v>#N/A</v>
      </c>
      <c r="KE249" s="497" t="e">
        <f t="shared" si="6362"/>
        <v>#N/A</v>
      </c>
      <c r="KF249" s="498" t="e">
        <f t="shared" si="6363"/>
        <v>#N/A</v>
      </c>
      <c r="KG249" s="498">
        <f t="shared" si="6364"/>
        <v>0</v>
      </c>
      <c r="KH249" s="498">
        <f t="shared" si="6365"/>
        <v>0</v>
      </c>
      <c r="KI249" s="498" t="e">
        <f t="shared" si="6366"/>
        <v>#N/A</v>
      </c>
      <c r="KJ249" s="504">
        <f t="shared" si="6367"/>
        <v>0</v>
      </c>
      <c r="KK249" s="500">
        <f t="shared" si="6368"/>
        <v>0</v>
      </c>
      <c r="KN249" s="665"/>
      <c r="KO249" s="666"/>
      <c r="KP249" s="667"/>
      <c r="KQ249" s="668"/>
      <c r="KR249" s="669"/>
      <c r="KS249" s="720"/>
      <c r="KT249" s="1327"/>
      <c r="KU249" s="497" t="e">
        <f t="shared" si="6369"/>
        <v>#N/A</v>
      </c>
      <c r="KV249" s="497" t="e">
        <f t="shared" si="6370"/>
        <v>#N/A</v>
      </c>
      <c r="KW249" s="498" t="e">
        <f t="shared" si="6371"/>
        <v>#N/A</v>
      </c>
      <c r="KX249" s="498">
        <f t="shared" si="6372"/>
        <v>0</v>
      </c>
      <c r="KY249" s="498">
        <f t="shared" si="6373"/>
        <v>0</v>
      </c>
      <c r="KZ249" s="498" t="e">
        <f t="shared" si="6374"/>
        <v>#N/A</v>
      </c>
      <c r="LA249" s="504">
        <f t="shared" si="6375"/>
        <v>0</v>
      </c>
      <c r="LB249" s="500">
        <f t="shared" si="6376"/>
        <v>0</v>
      </c>
      <c r="LE249" s="665"/>
      <c r="LF249" s="666"/>
      <c r="LG249" s="667"/>
      <c r="LH249" s="668"/>
      <c r="LI249" s="669"/>
      <c r="LJ249" s="720"/>
      <c r="LK249" s="1327"/>
      <c r="LL249" s="497" t="e">
        <f t="shared" si="6377"/>
        <v>#N/A</v>
      </c>
      <c r="LM249" s="497" t="e">
        <f t="shared" si="6378"/>
        <v>#N/A</v>
      </c>
      <c r="LN249" s="498" t="e">
        <f t="shared" si="6379"/>
        <v>#N/A</v>
      </c>
      <c r="LO249" s="498">
        <f t="shared" si="6380"/>
        <v>0</v>
      </c>
      <c r="LP249" s="498">
        <f t="shared" si="6381"/>
        <v>0</v>
      </c>
      <c r="LQ249" s="498" t="e">
        <f t="shared" si="6382"/>
        <v>#N/A</v>
      </c>
      <c r="LR249" s="504">
        <f t="shared" si="6383"/>
        <v>0</v>
      </c>
      <c r="LS249" s="500">
        <f t="shared" si="6384"/>
        <v>0</v>
      </c>
      <c r="LV249" s="665"/>
      <c r="LW249" s="666"/>
      <c r="LX249" s="667"/>
      <c r="LY249" s="668"/>
      <c r="LZ249" s="669"/>
      <c r="MA249" s="720"/>
      <c r="MB249" s="1327"/>
      <c r="MC249" s="497" t="e">
        <f t="shared" si="6385"/>
        <v>#N/A</v>
      </c>
      <c r="MD249" s="497" t="e">
        <f t="shared" si="6386"/>
        <v>#N/A</v>
      </c>
      <c r="ME249" s="498" t="e">
        <f t="shared" si="6387"/>
        <v>#N/A</v>
      </c>
      <c r="MF249" s="498">
        <f t="shared" si="6388"/>
        <v>0</v>
      </c>
      <c r="MG249" s="498">
        <f t="shared" si="6389"/>
        <v>0</v>
      </c>
      <c r="MH249" s="498" t="e">
        <f t="shared" si="6390"/>
        <v>#N/A</v>
      </c>
      <c r="MI249" s="504">
        <f t="shared" si="6391"/>
        <v>0</v>
      </c>
      <c r="MJ249" s="500">
        <f t="shared" si="6392"/>
        <v>0</v>
      </c>
      <c r="MM249" s="665"/>
      <c r="MN249" s="666"/>
      <c r="MO249" s="667"/>
      <c r="MP249" s="668"/>
      <c r="MQ249" s="669"/>
      <c r="MR249" s="720"/>
      <c r="MS249" s="1327"/>
      <c r="MT249" s="497" t="e">
        <f t="shared" si="6393"/>
        <v>#N/A</v>
      </c>
      <c r="MU249" s="497" t="e">
        <f t="shared" si="6394"/>
        <v>#N/A</v>
      </c>
      <c r="MV249" s="498" t="e">
        <f t="shared" si="6395"/>
        <v>#N/A</v>
      </c>
      <c r="MW249" s="498">
        <f t="shared" si="6396"/>
        <v>0</v>
      </c>
      <c r="MX249" s="498">
        <f t="shared" si="6397"/>
        <v>0</v>
      </c>
      <c r="MY249" s="498" t="e">
        <f t="shared" si="6398"/>
        <v>#N/A</v>
      </c>
      <c r="MZ249" s="504">
        <f t="shared" si="6399"/>
        <v>0</v>
      </c>
      <c r="NA249" s="500">
        <f t="shared" si="6400"/>
        <v>0</v>
      </c>
      <c r="ND249" s="665"/>
      <c r="NE249" s="666"/>
      <c r="NF249" s="667"/>
      <c r="NG249" s="668"/>
      <c r="NH249" s="669"/>
      <c r="NI249" s="720"/>
      <c r="NJ249" s="1327"/>
      <c r="NK249" s="497" t="e">
        <f t="shared" si="6401"/>
        <v>#N/A</v>
      </c>
      <c r="NL249" s="497" t="e">
        <f t="shared" si="6402"/>
        <v>#N/A</v>
      </c>
      <c r="NM249" s="498" t="e">
        <f t="shared" si="6403"/>
        <v>#N/A</v>
      </c>
      <c r="NN249" s="498">
        <f t="shared" si="6404"/>
        <v>0</v>
      </c>
      <c r="NO249" s="498">
        <f t="shared" si="6405"/>
        <v>0</v>
      </c>
      <c r="NP249" s="498" t="e">
        <f t="shared" si="6406"/>
        <v>#N/A</v>
      </c>
      <c r="NQ249" s="504">
        <f t="shared" si="6407"/>
        <v>0</v>
      </c>
      <c r="NR249" s="500">
        <f t="shared" si="6408"/>
        <v>0</v>
      </c>
      <c r="NU249" s="665"/>
      <c r="NV249" s="666"/>
      <c r="NW249" s="667"/>
      <c r="NX249" s="668"/>
      <c r="NY249" s="669"/>
      <c r="NZ249" s="720"/>
      <c r="OA249" s="1327"/>
      <c r="OB249" s="497" t="e">
        <f t="shared" si="6409"/>
        <v>#N/A</v>
      </c>
      <c r="OC249" s="497" t="e">
        <f t="shared" si="6410"/>
        <v>#N/A</v>
      </c>
      <c r="OD249" s="498" t="e">
        <f t="shared" si="6411"/>
        <v>#N/A</v>
      </c>
      <c r="OE249" s="498">
        <f t="shared" si="6412"/>
        <v>0</v>
      </c>
      <c r="OF249" s="498">
        <f t="shared" si="6413"/>
        <v>0</v>
      </c>
      <c r="OG249" s="498" t="e">
        <f t="shared" si="6414"/>
        <v>#N/A</v>
      </c>
      <c r="OH249" s="504">
        <f t="shared" si="6415"/>
        <v>0</v>
      </c>
      <c r="OI249" s="500">
        <f t="shared" si="6416"/>
        <v>0</v>
      </c>
      <c r="OL249" s="665"/>
      <c r="OM249" s="666"/>
      <c r="ON249" s="667"/>
      <c r="OO249" s="668"/>
      <c r="OP249" s="669"/>
      <c r="OQ249" s="720"/>
      <c r="OR249" s="1327"/>
      <c r="OS249" s="497" t="e">
        <f t="shared" si="6417"/>
        <v>#N/A</v>
      </c>
      <c r="OT249" s="497" t="e">
        <f t="shared" si="6418"/>
        <v>#N/A</v>
      </c>
      <c r="OU249" s="498" t="e">
        <f t="shared" si="6419"/>
        <v>#N/A</v>
      </c>
      <c r="OV249" s="498">
        <f t="shared" si="6420"/>
        <v>0</v>
      </c>
      <c r="OW249" s="498">
        <f t="shared" si="6421"/>
        <v>0</v>
      </c>
      <c r="OX249" s="498" t="e">
        <f t="shared" si="6422"/>
        <v>#N/A</v>
      </c>
      <c r="OY249" s="504">
        <f t="shared" si="6423"/>
        <v>0</v>
      </c>
      <c r="OZ249" s="500">
        <f t="shared" si="6424"/>
        <v>0</v>
      </c>
      <c r="PC249" s="665"/>
      <c r="PD249" s="666"/>
      <c r="PE249" s="667"/>
      <c r="PF249" s="668"/>
      <c r="PG249" s="669"/>
      <c r="PH249" s="720"/>
      <c r="PI249" s="1327"/>
      <c r="PJ249" s="497" t="e">
        <f t="shared" si="6425"/>
        <v>#N/A</v>
      </c>
      <c r="PK249" s="497" t="e">
        <f t="shared" si="6426"/>
        <v>#N/A</v>
      </c>
      <c r="PL249" s="498" t="e">
        <f t="shared" si="6427"/>
        <v>#N/A</v>
      </c>
      <c r="PM249" s="498">
        <f t="shared" si="6428"/>
        <v>0</v>
      </c>
      <c r="PN249" s="498">
        <f t="shared" si="6429"/>
        <v>0</v>
      </c>
      <c r="PO249" s="498" t="e">
        <f t="shared" si="6430"/>
        <v>#N/A</v>
      </c>
      <c r="PP249" s="504">
        <f t="shared" si="6431"/>
        <v>0</v>
      </c>
      <c r="PQ249" s="500">
        <f t="shared" si="6432"/>
        <v>0</v>
      </c>
      <c r="PT249" s="665"/>
      <c r="PU249" s="666"/>
      <c r="PV249" s="667"/>
      <c r="PW249" s="668"/>
      <c r="PX249" s="669"/>
      <c r="PY249" s="720"/>
      <c r="PZ249" s="1327"/>
      <c r="QA249" s="497" t="e">
        <f t="shared" si="6433"/>
        <v>#N/A</v>
      </c>
      <c r="QB249" s="497" t="e">
        <f t="shared" si="6434"/>
        <v>#N/A</v>
      </c>
      <c r="QC249" s="498" t="e">
        <f t="shared" si="6435"/>
        <v>#N/A</v>
      </c>
      <c r="QD249" s="498">
        <f t="shared" si="6436"/>
        <v>0</v>
      </c>
      <c r="QE249" s="498">
        <f t="shared" si="6437"/>
        <v>0</v>
      </c>
      <c r="QF249" s="498" t="e">
        <f t="shared" si="6438"/>
        <v>#N/A</v>
      </c>
      <c r="QG249" s="504">
        <f t="shared" si="6439"/>
        <v>0</v>
      </c>
      <c r="QH249" s="500">
        <f t="shared" si="6440"/>
        <v>0</v>
      </c>
      <c r="QK249" s="665"/>
      <c r="QL249" s="666"/>
      <c r="QM249" s="667"/>
      <c r="QN249" s="668"/>
      <c r="QO249" s="669"/>
      <c r="QP249" s="720"/>
      <c r="QQ249" s="1327"/>
      <c r="QR249" s="497" t="e">
        <f t="shared" si="6441"/>
        <v>#N/A</v>
      </c>
      <c r="QS249" s="497" t="e">
        <f t="shared" si="6442"/>
        <v>#N/A</v>
      </c>
      <c r="QT249" s="498" t="e">
        <f t="shared" si="6443"/>
        <v>#N/A</v>
      </c>
      <c r="QU249" s="498">
        <f t="shared" si="6444"/>
        <v>0</v>
      </c>
      <c r="QV249" s="498">
        <f t="shared" si="6445"/>
        <v>0</v>
      </c>
      <c r="QW249" s="498" t="e">
        <f t="shared" si="6446"/>
        <v>#N/A</v>
      </c>
      <c r="QX249" s="504">
        <f t="shared" si="6447"/>
        <v>0</v>
      </c>
      <c r="QY249" s="500">
        <f t="shared" si="6448"/>
        <v>0</v>
      </c>
      <c r="RB249" s="381"/>
      <c r="RC249" s="382"/>
      <c r="RD249" s="383"/>
      <c r="RE249" s="384"/>
      <c r="RF249" s="385"/>
      <c r="RG249" s="386"/>
      <c r="RH249" s="386"/>
      <c r="RI249" s="497"/>
      <c r="RJ249" s="497"/>
      <c r="RK249" s="501"/>
      <c r="RL249" s="501"/>
      <c r="RM249" s="501"/>
      <c r="RN249" s="501"/>
      <c r="RO249" s="502"/>
      <c r="RP249" s="503"/>
      <c r="RS249" s="381"/>
      <c r="RT249" s="382"/>
      <c r="RU249" s="383"/>
      <c r="RV249" s="384"/>
      <c r="RW249" s="385"/>
      <c r="RX249" s="386"/>
      <c r="RY249" s="386"/>
      <c r="RZ249" s="497"/>
      <c r="SA249" s="497"/>
      <c r="SB249" s="501"/>
      <c r="SC249" s="501"/>
      <c r="SD249" s="501"/>
      <c r="SE249" s="501"/>
      <c r="SF249" s="502"/>
      <c r="SG249" s="503"/>
      <c r="SJ249" s="381"/>
      <c r="SK249" s="382"/>
      <c r="SL249" s="383"/>
      <c r="SM249" s="384"/>
      <c r="SN249" s="385"/>
      <c r="SO249" s="386"/>
      <c r="SP249" s="386"/>
      <c r="SQ249" s="497"/>
      <c r="SR249" s="497"/>
      <c r="SS249" s="501"/>
      <c r="ST249" s="501"/>
      <c r="SU249" s="501"/>
      <c r="SV249" s="501"/>
      <c r="SW249" s="502"/>
      <c r="SX249" s="503"/>
    </row>
    <row r="250" spans="2:518" ht="18.75" hidden="1" customHeight="1" thickTop="1" thickBot="1">
      <c r="B250" s="604"/>
      <c r="C250" s="605"/>
      <c r="D250" s="606"/>
      <c r="E250" s="607"/>
      <c r="F250" s="608"/>
      <c r="G250" s="609"/>
      <c r="H250" s="610"/>
      <c r="K250" s="604"/>
      <c r="L250" s="777"/>
      <c r="M250" s="606"/>
      <c r="N250" s="607"/>
      <c r="O250" s="608"/>
      <c r="P250" s="609"/>
      <c r="Q250" s="743">
        <f>P250/$P$545</f>
        <v>0</v>
      </c>
      <c r="R250" s="497"/>
      <c r="S250" s="497"/>
      <c r="T250" s="501"/>
      <c r="U250" s="501"/>
      <c r="V250" s="501"/>
      <c r="W250" s="501"/>
      <c r="X250" s="502"/>
      <c r="Y250" s="503"/>
      <c r="Z250" s="486"/>
      <c r="AA250" s="486"/>
      <c r="AB250" s="604"/>
      <c r="AC250" s="777"/>
      <c r="AD250" s="606"/>
      <c r="AE250" s="607"/>
      <c r="AF250" s="608"/>
      <c r="AG250" s="609"/>
      <c r="AH250" s="743">
        <f>AG250/$P$545</f>
        <v>0</v>
      </c>
      <c r="AI250" s="497"/>
      <c r="AJ250" s="497"/>
      <c r="AK250" s="501"/>
      <c r="AL250" s="501"/>
      <c r="AM250" s="501"/>
      <c r="AN250" s="501"/>
      <c r="AO250" s="502"/>
      <c r="AP250" s="503"/>
      <c r="AQ250" s="486"/>
      <c r="AR250" s="486"/>
      <c r="AS250" s="604"/>
      <c r="AT250" s="777"/>
      <c r="AU250" s="606"/>
      <c r="AV250" s="607"/>
      <c r="AW250" s="608"/>
      <c r="AX250" s="609"/>
      <c r="AY250" s="743">
        <f>AX250/$P$545</f>
        <v>0</v>
      </c>
      <c r="AZ250" s="497"/>
      <c r="BA250" s="497"/>
      <c r="BB250" s="501"/>
      <c r="BC250" s="501"/>
      <c r="BD250" s="501"/>
      <c r="BE250" s="501"/>
      <c r="BF250" s="502"/>
      <c r="BG250" s="503"/>
      <c r="BJ250" s="604"/>
      <c r="BK250" s="777"/>
      <c r="BL250" s="606"/>
      <c r="BM250" s="607"/>
      <c r="BN250" s="608"/>
      <c r="BO250" s="609"/>
      <c r="BP250" s="743">
        <f>BO250/$P$545</f>
        <v>0</v>
      </c>
      <c r="BQ250" s="497"/>
      <c r="BR250" s="497"/>
      <c r="BS250" s="501"/>
      <c r="BT250" s="501"/>
      <c r="BU250" s="501"/>
      <c r="BV250" s="501"/>
      <c r="BW250" s="502"/>
      <c r="BX250" s="503"/>
      <c r="CA250" s="604"/>
      <c r="CB250" s="777"/>
      <c r="CC250" s="606"/>
      <c r="CD250" s="607"/>
      <c r="CE250" s="608"/>
      <c r="CF250" s="609"/>
      <c r="CG250" s="743">
        <f>CF250/$P$545</f>
        <v>0</v>
      </c>
      <c r="CH250" s="497"/>
      <c r="CI250" s="497"/>
      <c r="CJ250" s="501"/>
      <c r="CK250" s="501"/>
      <c r="CL250" s="501"/>
      <c r="CM250" s="501"/>
      <c r="CN250" s="502"/>
      <c r="CO250" s="503"/>
      <c r="CR250" s="604"/>
      <c r="CS250" s="777"/>
      <c r="CT250" s="606"/>
      <c r="CU250" s="607"/>
      <c r="CV250" s="608"/>
      <c r="CW250" s="609"/>
      <c r="CX250" s="743">
        <f>CW250/$P$545</f>
        <v>0</v>
      </c>
      <c r="CY250" s="497"/>
      <c r="CZ250" s="497"/>
      <c r="DA250" s="501"/>
      <c r="DB250" s="501"/>
      <c r="DC250" s="501"/>
      <c r="DD250" s="501"/>
      <c r="DE250" s="502"/>
      <c r="DF250" s="503"/>
      <c r="DI250" s="604"/>
      <c r="DJ250" s="777"/>
      <c r="DK250" s="606"/>
      <c r="DL250" s="607"/>
      <c r="DM250" s="608"/>
      <c r="DN250" s="609"/>
      <c r="DO250" s="743">
        <f>DN250/$P$545</f>
        <v>0</v>
      </c>
      <c r="DP250" s="497"/>
      <c r="DQ250" s="497"/>
      <c r="DR250" s="501"/>
      <c r="DS250" s="501"/>
      <c r="DT250" s="501"/>
      <c r="DU250" s="501"/>
      <c r="DV250" s="502"/>
      <c r="DW250" s="503"/>
      <c r="DZ250" s="604"/>
      <c r="EA250" s="777"/>
      <c r="EB250" s="606"/>
      <c r="EC250" s="607"/>
      <c r="ED250" s="608"/>
      <c r="EE250" s="609"/>
      <c r="EF250" s="743">
        <f>EE250/$P$545</f>
        <v>0</v>
      </c>
      <c r="EG250" s="497"/>
      <c r="EH250" s="497"/>
      <c r="EI250" s="501"/>
      <c r="EJ250" s="501"/>
      <c r="EK250" s="501"/>
      <c r="EL250" s="501"/>
      <c r="EM250" s="502"/>
      <c r="EN250" s="503"/>
      <c r="EQ250" s="737"/>
      <c r="ER250" s="738"/>
      <c r="ES250" s="739"/>
      <c r="ET250" s="740"/>
      <c r="EU250" s="741"/>
      <c r="EV250" s="742"/>
      <c r="EW250" s="743">
        <f>EV250/$P$545</f>
        <v>0</v>
      </c>
      <c r="EX250" s="497"/>
      <c r="EY250" s="497"/>
      <c r="EZ250" s="501"/>
      <c r="FA250" s="501"/>
      <c r="FB250" s="501"/>
      <c r="FC250" s="501"/>
      <c r="FD250" s="502"/>
      <c r="FE250" s="503"/>
      <c r="FH250" s="737"/>
      <c r="FI250" s="738"/>
      <c r="FJ250" s="739"/>
      <c r="FK250" s="740"/>
      <c r="FL250" s="741"/>
      <c r="FM250" s="742"/>
      <c r="FN250" s="743">
        <f>FM250/$P$545</f>
        <v>0</v>
      </c>
      <c r="FO250" s="497"/>
      <c r="FP250" s="497"/>
      <c r="FQ250" s="501"/>
      <c r="FR250" s="501"/>
      <c r="FS250" s="501"/>
      <c r="FT250" s="501"/>
      <c r="FU250" s="502"/>
      <c r="FV250" s="503"/>
      <c r="FY250" s="737"/>
      <c r="FZ250" s="738"/>
      <c r="GA250" s="739"/>
      <c r="GB250" s="740"/>
      <c r="GC250" s="741"/>
      <c r="GD250" s="742"/>
      <c r="GE250" s="743">
        <f>GD250/$P$545</f>
        <v>0</v>
      </c>
      <c r="GF250" s="497"/>
      <c r="GG250" s="497"/>
      <c r="GH250" s="501"/>
      <c r="GI250" s="501"/>
      <c r="GJ250" s="501"/>
      <c r="GK250" s="501"/>
      <c r="GL250" s="502"/>
      <c r="GM250" s="503"/>
      <c r="GP250" s="737"/>
      <c r="GQ250" s="738"/>
      <c r="GR250" s="739"/>
      <c r="GS250" s="740"/>
      <c r="GT250" s="741"/>
      <c r="GU250" s="742"/>
      <c r="GV250" s="743">
        <f>GU250/$P$545</f>
        <v>0</v>
      </c>
      <c r="GW250" s="497"/>
      <c r="GX250" s="497"/>
      <c r="GY250" s="501"/>
      <c r="GZ250" s="501"/>
      <c r="HA250" s="501"/>
      <c r="HB250" s="501"/>
      <c r="HC250" s="502"/>
      <c r="HD250" s="503"/>
      <c r="HG250" s="737"/>
      <c r="HH250" s="738"/>
      <c r="HI250" s="739"/>
      <c r="HJ250" s="740"/>
      <c r="HK250" s="741"/>
      <c r="HL250" s="742"/>
      <c r="HM250" s="743">
        <f>HL250/$P$545</f>
        <v>0</v>
      </c>
      <c r="HN250" s="497"/>
      <c r="HO250" s="497"/>
      <c r="HP250" s="501"/>
      <c r="HQ250" s="501"/>
      <c r="HR250" s="501"/>
      <c r="HS250" s="501"/>
      <c r="HT250" s="502"/>
      <c r="HU250" s="503"/>
      <c r="HX250" s="737"/>
      <c r="HY250" s="738"/>
      <c r="HZ250" s="739"/>
      <c r="IA250" s="740"/>
      <c r="IB250" s="741"/>
      <c r="IC250" s="742"/>
      <c r="ID250" s="743">
        <f>IC250/$P$545</f>
        <v>0</v>
      </c>
      <c r="IE250" s="497"/>
      <c r="IF250" s="497"/>
      <c r="IG250" s="501"/>
      <c r="IH250" s="501"/>
      <c r="II250" s="501"/>
      <c r="IJ250" s="501"/>
      <c r="IK250" s="502"/>
      <c r="IL250" s="503"/>
      <c r="IO250" s="737"/>
      <c r="IP250" s="738"/>
      <c r="IQ250" s="739"/>
      <c r="IR250" s="740"/>
      <c r="IS250" s="741"/>
      <c r="IT250" s="742"/>
      <c r="IU250" s="743">
        <f>IT250/$P$545</f>
        <v>0</v>
      </c>
      <c r="IV250" s="497"/>
      <c r="IW250" s="497"/>
      <c r="IX250" s="501"/>
      <c r="IY250" s="501"/>
      <c r="IZ250" s="501"/>
      <c r="JA250" s="501"/>
      <c r="JB250" s="502"/>
      <c r="JC250" s="503"/>
      <c r="JF250" s="737"/>
      <c r="JG250" s="738"/>
      <c r="JH250" s="739"/>
      <c r="JI250" s="740"/>
      <c r="JJ250" s="741"/>
      <c r="JK250" s="742"/>
      <c r="JL250" s="743">
        <f>JK250/$P$545</f>
        <v>0</v>
      </c>
      <c r="JM250" s="497"/>
      <c r="JN250" s="497"/>
      <c r="JO250" s="501"/>
      <c r="JP250" s="501"/>
      <c r="JQ250" s="501"/>
      <c r="JR250" s="501"/>
      <c r="JS250" s="502"/>
      <c r="JT250" s="503"/>
      <c r="JW250" s="737"/>
      <c r="JX250" s="738"/>
      <c r="JY250" s="739"/>
      <c r="JZ250" s="740"/>
      <c r="KA250" s="741"/>
      <c r="KB250" s="742"/>
      <c r="KC250" s="743">
        <f>KB250/$P$545</f>
        <v>0</v>
      </c>
      <c r="KD250" s="497"/>
      <c r="KE250" s="497"/>
      <c r="KF250" s="501"/>
      <c r="KG250" s="501"/>
      <c r="KH250" s="501"/>
      <c r="KI250" s="501"/>
      <c r="KJ250" s="502"/>
      <c r="KK250" s="503"/>
      <c r="KN250" s="737"/>
      <c r="KO250" s="738"/>
      <c r="KP250" s="739"/>
      <c r="KQ250" s="740"/>
      <c r="KR250" s="741"/>
      <c r="KS250" s="742"/>
      <c r="KT250" s="743">
        <f>KS250/$P$545</f>
        <v>0</v>
      </c>
      <c r="KU250" s="497"/>
      <c r="KV250" s="497"/>
      <c r="KW250" s="501"/>
      <c r="KX250" s="501"/>
      <c r="KY250" s="501"/>
      <c r="KZ250" s="501"/>
      <c r="LA250" s="502"/>
      <c r="LB250" s="503"/>
      <c r="LE250" s="737"/>
      <c r="LF250" s="738"/>
      <c r="LG250" s="739"/>
      <c r="LH250" s="740"/>
      <c r="LI250" s="741"/>
      <c r="LJ250" s="742"/>
      <c r="LK250" s="743">
        <f>LJ250/$P$545</f>
        <v>0</v>
      </c>
      <c r="LL250" s="497"/>
      <c r="LM250" s="497"/>
      <c r="LN250" s="501"/>
      <c r="LO250" s="501"/>
      <c r="LP250" s="501"/>
      <c r="LQ250" s="501"/>
      <c r="LR250" s="502"/>
      <c r="LS250" s="503"/>
      <c r="LV250" s="737"/>
      <c r="LW250" s="738"/>
      <c r="LX250" s="739"/>
      <c r="LY250" s="740"/>
      <c r="LZ250" s="741"/>
      <c r="MA250" s="742"/>
      <c r="MB250" s="743">
        <f>MA250/$P$545</f>
        <v>0</v>
      </c>
      <c r="MC250" s="497"/>
      <c r="MD250" s="497"/>
      <c r="ME250" s="501"/>
      <c r="MF250" s="501"/>
      <c r="MG250" s="501"/>
      <c r="MH250" s="501"/>
      <c r="MI250" s="502"/>
      <c r="MJ250" s="503"/>
      <c r="MM250" s="737"/>
      <c r="MN250" s="738"/>
      <c r="MO250" s="739"/>
      <c r="MP250" s="740"/>
      <c r="MQ250" s="741"/>
      <c r="MR250" s="742"/>
      <c r="MS250" s="743">
        <f>MR250/$P$545</f>
        <v>0</v>
      </c>
      <c r="MT250" s="497"/>
      <c r="MU250" s="497"/>
      <c r="MV250" s="501"/>
      <c r="MW250" s="501"/>
      <c r="MX250" s="501"/>
      <c r="MY250" s="501"/>
      <c r="MZ250" s="502"/>
      <c r="NA250" s="503"/>
      <c r="ND250" s="737"/>
      <c r="NE250" s="738"/>
      <c r="NF250" s="739"/>
      <c r="NG250" s="740"/>
      <c r="NH250" s="741"/>
      <c r="NI250" s="742"/>
      <c r="NJ250" s="743">
        <f>NI250/$P$545</f>
        <v>0</v>
      </c>
      <c r="NK250" s="497"/>
      <c r="NL250" s="497"/>
      <c r="NM250" s="501"/>
      <c r="NN250" s="501"/>
      <c r="NO250" s="501"/>
      <c r="NP250" s="501"/>
      <c r="NQ250" s="502"/>
      <c r="NR250" s="503"/>
      <c r="NU250" s="737"/>
      <c r="NV250" s="738"/>
      <c r="NW250" s="739"/>
      <c r="NX250" s="740"/>
      <c r="NY250" s="741"/>
      <c r="NZ250" s="742"/>
      <c r="OA250" s="743">
        <f>NZ250/$P$545</f>
        <v>0</v>
      </c>
      <c r="OB250" s="497"/>
      <c r="OC250" s="497"/>
      <c r="OD250" s="501"/>
      <c r="OE250" s="501"/>
      <c r="OF250" s="501"/>
      <c r="OG250" s="501"/>
      <c r="OH250" s="502"/>
      <c r="OI250" s="503"/>
      <c r="OL250" s="737"/>
      <c r="OM250" s="738"/>
      <c r="ON250" s="739"/>
      <c r="OO250" s="740"/>
      <c r="OP250" s="741"/>
      <c r="OQ250" s="742"/>
      <c r="OR250" s="743">
        <f>OQ250/$P$545</f>
        <v>0</v>
      </c>
      <c r="OS250" s="497"/>
      <c r="OT250" s="497"/>
      <c r="OU250" s="501"/>
      <c r="OV250" s="501"/>
      <c r="OW250" s="501"/>
      <c r="OX250" s="501"/>
      <c r="OY250" s="502"/>
      <c r="OZ250" s="503"/>
      <c r="PC250" s="737"/>
      <c r="PD250" s="738"/>
      <c r="PE250" s="739"/>
      <c r="PF250" s="740"/>
      <c r="PG250" s="741"/>
      <c r="PH250" s="742"/>
      <c r="PI250" s="743">
        <f>PH250/$P$545</f>
        <v>0</v>
      </c>
      <c r="PJ250" s="497"/>
      <c r="PK250" s="497"/>
      <c r="PL250" s="501"/>
      <c r="PM250" s="501"/>
      <c r="PN250" s="501"/>
      <c r="PO250" s="501"/>
      <c r="PP250" s="502"/>
      <c r="PQ250" s="503"/>
      <c r="PT250" s="737"/>
      <c r="PU250" s="738"/>
      <c r="PV250" s="739"/>
      <c r="PW250" s="740"/>
      <c r="PX250" s="741"/>
      <c r="PY250" s="742"/>
      <c r="PZ250" s="743">
        <f>PY250/$P$545</f>
        <v>0</v>
      </c>
      <c r="QA250" s="497"/>
      <c r="QB250" s="497"/>
      <c r="QC250" s="501"/>
      <c r="QD250" s="501"/>
      <c r="QE250" s="501"/>
      <c r="QF250" s="501"/>
      <c r="QG250" s="502"/>
      <c r="QH250" s="503"/>
      <c r="QK250" s="737"/>
      <c r="QL250" s="738"/>
      <c r="QM250" s="739"/>
      <c r="QN250" s="740"/>
      <c r="QO250" s="741"/>
      <c r="QP250" s="742"/>
      <c r="QQ250" s="743">
        <f>QP250/$P$545</f>
        <v>0</v>
      </c>
      <c r="QR250" s="497"/>
      <c r="QS250" s="497"/>
      <c r="QT250" s="501"/>
      <c r="QU250" s="501"/>
      <c r="QV250" s="501"/>
      <c r="QW250" s="501"/>
      <c r="QX250" s="502"/>
      <c r="QY250" s="503"/>
      <c r="RB250" s="381"/>
      <c r="RC250" s="382"/>
      <c r="RD250" s="383"/>
      <c r="RE250" s="384"/>
      <c r="RF250" s="385"/>
      <c r="RG250" s="386"/>
      <c r="RH250" s="386"/>
      <c r="RI250" s="497"/>
      <c r="RJ250" s="497"/>
      <c r="RK250" s="501"/>
      <c r="RL250" s="501"/>
      <c r="RM250" s="501"/>
      <c r="RN250" s="501"/>
      <c r="RO250" s="502"/>
      <c r="RP250" s="503"/>
      <c r="RS250" s="381"/>
      <c r="RT250" s="382"/>
      <c r="RU250" s="383"/>
      <c r="RV250" s="384"/>
      <c r="RW250" s="385"/>
      <c r="RX250" s="386"/>
      <c r="RY250" s="386"/>
      <c r="RZ250" s="497"/>
      <c r="SA250" s="497"/>
      <c r="SB250" s="501"/>
      <c r="SC250" s="501"/>
      <c r="SD250" s="501"/>
      <c r="SE250" s="501"/>
      <c r="SF250" s="502"/>
      <c r="SG250" s="503"/>
      <c r="SJ250" s="381"/>
      <c r="SK250" s="382"/>
      <c r="SL250" s="383"/>
      <c r="SM250" s="384"/>
      <c r="SN250" s="385"/>
      <c r="SO250" s="386"/>
      <c r="SP250" s="386"/>
      <c r="SQ250" s="497"/>
      <c r="SR250" s="497"/>
      <c r="SS250" s="501"/>
      <c r="ST250" s="501"/>
      <c r="SU250" s="501"/>
      <c r="SV250" s="501"/>
      <c r="SW250" s="502"/>
      <c r="SX250" s="503"/>
    </row>
    <row r="251" spans="2:518" ht="33" hidden="1" customHeight="1" thickTop="1" thickBot="1">
      <c r="B251" s="564"/>
      <c r="C251" s="565"/>
      <c r="D251" s="566"/>
      <c r="E251" s="567"/>
      <c r="F251" s="568"/>
      <c r="G251" s="569"/>
      <c r="H251" s="594"/>
      <c r="K251" s="564"/>
      <c r="L251" s="765"/>
      <c r="M251" s="566"/>
      <c r="N251" s="567"/>
      <c r="O251" s="568"/>
      <c r="P251" s="569"/>
      <c r="Q251" s="728">
        <f>SUM(P252:P260)</f>
        <v>0</v>
      </c>
      <c r="R251" s="497"/>
      <c r="S251" s="497"/>
      <c r="T251" s="501"/>
      <c r="U251" s="501"/>
      <c r="V251" s="501"/>
      <c r="W251" s="501"/>
      <c r="X251" s="502"/>
      <c r="Y251" s="503"/>
      <c r="Z251" s="486"/>
      <c r="AA251" s="486"/>
      <c r="AB251" s="564"/>
      <c r="AC251" s="765"/>
      <c r="AD251" s="566"/>
      <c r="AE251" s="567"/>
      <c r="AF251" s="568"/>
      <c r="AG251" s="569"/>
      <c r="AH251" s="728">
        <f>SUM(AG252:AG260)</f>
        <v>0</v>
      </c>
      <c r="AI251" s="497"/>
      <c r="AJ251" s="497"/>
      <c r="AK251" s="501"/>
      <c r="AL251" s="501"/>
      <c r="AM251" s="501"/>
      <c r="AN251" s="501"/>
      <c r="AO251" s="502"/>
      <c r="AP251" s="503"/>
      <c r="AQ251" s="486"/>
      <c r="AR251" s="486"/>
      <c r="AS251" s="564"/>
      <c r="AT251" s="765"/>
      <c r="AU251" s="566"/>
      <c r="AV251" s="567"/>
      <c r="AW251" s="568"/>
      <c r="AX251" s="569"/>
      <c r="AY251" s="728">
        <f>SUM(AX252:AX260)</f>
        <v>0</v>
      </c>
      <c r="AZ251" s="497"/>
      <c r="BA251" s="497"/>
      <c r="BB251" s="501"/>
      <c r="BC251" s="501"/>
      <c r="BD251" s="501"/>
      <c r="BE251" s="501"/>
      <c r="BF251" s="502"/>
      <c r="BG251" s="503"/>
      <c r="BJ251" s="564"/>
      <c r="BK251" s="765"/>
      <c r="BL251" s="566"/>
      <c r="BM251" s="567"/>
      <c r="BN251" s="568"/>
      <c r="BO251" s="569"/>
      <c r="BP251" s="728">
        <f>SUM(BO252:BO260)</f>
        <v>0</v>
      </c>
      <c r="BQ251" s="497"/>
      <c r="BR251" s="497"/>
      <c r="BS251" s="501"/>
      <c r="BT251" s="501"/>
      <c r="BU251" s="501"/>
      <c r="BV251" s="501"/>
      <c r="BW251" s="502"/>
      <c r="BX251" s="503"/>
      <c r="CA251" s="564"/>
      <c r="CB251" s="765"/>
      <c r="CC251" s="566"/>
      <c r="CD251" s="567"/>
      <c r="CE251" s="568"/>
      <c r="CF251" s="569"/>
      <c r="CG251" s="728">
        <f>SUM(CF252:CF260)</f>
        <v>0</v>
      </c>
      <c r="CH251" s="497"/>
      <c r="CI251" s="497"/>
      <c r="CJ251" s="501"/>
      <c r="CK251" s="501"/>
      <c r="CL251" s="501"/>
      <c r="CM251" s="501"/>
      <c r="CN251" s="502"/>
      <c r="CO251" s="503"/>
      <c r="CR251" s="564"/>
      <c r="CS251" s="765"/>
      <c r="CT251" s="566"/>
      <c r="CU251" s="567"/>
      <c r="CV251" s="568"/>
      <c r="CW251" s="569"/>
      <c r="CX251" s="728">
        <f>SUM(CW252:CW260)</f>
        <v>0</v>
      </c>
      <c r="CY251" s="497"/>
      <c r="CZ251" s="497"/>
      <c r="DA251" s="501"/>
      <c r="DB251" s="501"/>
      <c r="DC251" s="501"/>
      <c r="DD251" s="501"/>
      <c r="DE251" s="502"/>
      <c r="DF251" s="503"/>
      <c r="DI251" s="564"/>
      <c r="DJ251" s="765"/>
      <c r="DK251" s="566"/>
      <c r="DL251" s="567"/>
      <c r="DM251" s="568"/>
      <c r="DN251" s="569"/>
      <c r="DO251" s="728">
        <f>SUM(DN252:DN260)</f>
        <v>0</v>
      </c>
      <c r="DP251" s="497"/>
      <c r="DQ251" s="497"/>
      <c r="DR251" s="501"/>
      <c r="DS251" s="501"/>
      <c r="DT251" s="501"/>
      <c r="DU251" s="501"/>
      <c r="DV251" s="502"/>
      <c r="DW251" s="503"/>
      <c r="DZ251" s="564"/>
      <c r="EA251" s="765"/>
      <c r="EB251" s="566"/>
      <c r="EC251" s="567"/>
      <c r="ED251" s="568"/>
      <c r="EE251" s="569"/>
      <c r="EF251" s="728">
        <f>SUM(EE252:EE260)</f>
        <v>0</v>
      </c>
      <c r="EG251" s="497"/>
      <c r="EH251" s="497"/>
      <c r="EI251" s="501"/>
      <c r="EJ251" s="501"/>
      <c r="EK251" s="501"/>
      <c r="EL251" s="501"/>
      <c r="EM251" s="502"/>
      <c r="EN251" s="503"/>
      <c r="EQ251" s="652"/>
      <c r="ER251" s="653"/>
      <c r="ES251" s="654"/>
      <c r="ET251" s="655"/>
      <c r="EU251" s="656"/>
      <c r="EV251" s="709"/>
      <c r="EW251" s="728">
        <f>SUM(EV252:EV260)</f>
        <v>0</v>
      </c>
      <c r="EX251" s="497"/>
      <c r="EY251" s="497"/>
      <c r="EZ251" s="501"/>
      <c r="FA251" s="501"/>
      <c r="FB251" s="501"/>
      <c r="FC251" s="501"/>
      <c r="FD251" s="502"/>
      <c r="FE251" s="503"/>
      <c r="FH251" s="652"/>
      <c r="FI251" s="653"/>
      <c r="FJ251" s="654"/>
      <c r="FK251" s="655"/>
      <c r="FL251" s="656"/>
      <c r="FM251" s="709"/>
      <c r="FN251" s="728">
        <f>SUM(FM252:FM260)</f>
        <v>0</v>
      </c>
      <c r="FO251" s="497"/>
      <c r="FP251" s="497"/>
      <c r="FQ251" s="501"/>
      <c r="FR251" s="501"/>
      <c r="FS251" s="501"/>
      <c r="FT251" s="501"/>
      <c r="FU251" s="502"/>
      <c r="FV251" s="503"/>
      <c r="FY251" s="652"/>
      <c r="FZ251" s="653"/>
      <c r="GA251" s="654"/>
      <c r="GB251" s="655"/>
      <c r="GC251" s="656"/>
      <c r="GD251" s="709"/>
      <c r="GE251" s="728">
        <f>SUM(GD252:GD260)</f>
        <v>0</v>
      </c>
      <c r="GF251" s="497"/>
      <c r="GG251" s="497"/>
      <c r="GH251" s="501"/>
      <c r="GI251" s="501"/>
      <c r="GJ251" s="501"/>
      <c r="GK251" s="501"/>
      <c r="GL251" s="502"/>
      <c r="GM251" s="503"/>
      <c r="GP251" s="652"/>
      <c r="GQ251" s="653"/>
      <c r="GR251" s="654"/>
      <c r="GS251" s="655"/>
      <c r="GT251" s="656"/>
      <c r="GU251" s="709"/>
      <c r="GV251" s="728">
        <f>SUM(GU252:GU260)</f>
        <v>0</v>
      </c>
      <c r="GW251" s="497"/>
      <c r="GX251" s="497"/>
      <c r="GY251" s="501"/>
      <c r="GZ251" s="501"/>
      <c r="HA251" s="501"/>
      <c r="HB251" s="501"/>
      <c r="HC251" s="502"/>
      <c r="HD251" s="503"/>
      <c r="HG251" s="652"/>
      <c r="HH251" s="653"/>
      <c r="HI251" s="654"/>
      <c r="HJ251" s="655"/>
      <c r="HK251" s="656"/>
      <c r="HL251" s="709"/>
      <c r="HM251" s="728">
        <f>SUM(HL252:HL260)</f>
        <v>0</v>
      </c>
      <c r="HN251" s="497"/>
      <c r="HO251" s="497"/>
      <c r="HP251" s="501"/>
      <c r="HQ251" s="501"/>
      <c r="HR251" s="501"/>
      <c r="HS251" s="501"/>
      <c r="HT251" s="502"/>
      <c r="HU251" s="503"/>
      <c r="HX251" s="652"/>
      <c r="HY251" s="653"/>
      <c r="HZ251" s="654"/>
      <c r="IA251" s="655"/>
      <c r="IB251" s="656"/>
      <c r="IC251" s="709"/>
      <c r="ID251" s="728">
        <f>SUM(IC252:IC260)</f>
        <v>0</v>
      </c>
      <c r="IE251" s="497"/>
      <c r="IF251" s="497"/>
      <c r="IG251" s="501"/>
      <c r="IH251" s="501"/>
      <c r="II251" s="501"/>
      <c r="IJ251" s="501"/>
      <c r="IK251" s="502"/>
      <c r="IL251" s="503"/>
      <c r="IO251" s="652"/>
      <c r="IP251" s="653"/>
      <c r="IQ251" s="654"/>
      <c r="IR251" s="655"/>
      <c r="IS251" s="656"/>
      <c r="IT251" s="709"/>
      <c r="IU251" s="728">
        <f>SUM(IT252:IT260)</f>
        <v>0</v>
      </c>
      <c r="IV251" s="497"/>
      <c r="IW251" s="497"/>
      <c r="IX251" s="501"/>
      <c r="IY251" s="501"/>
      <c r="IZ251" s="501"/>
      <c r="JA251" s="501"/>
      <c r="JB251" s="502"/>
      <c r="JC251" s="503"/>
      <c r="JF251" s="652"/>
      <c r="JG251" s="653"/>
      <c r="JH251" s="654"/>
      <c r="JI251" s="655"/>
      <c r="JJ251" s="656"/>
      <c r="JK251" s="709"/>
      <c r="JL251" s="728">
        <f>SUM(JK252:JK260)</f>
        <v>0</v>
      </c>
      <c r="JM251" s="497"/>
      <c r="JN251" s="497"/>
      <c r="JO251" s="501"/>
      <c r="JP251" s="501"/>
      <c r="JQ251" s="501"/>
      <c r="JR251" s="501"/>
      <c r="JS251" s="502"/>
      <c r="JT251" s="503"/>
      <c r="JW251" s="652"/>
      <c r="JX251" s="653"/>
      <c r="JY251" s="654"/>
      <c r="JZ251" s="655"/>
      <c r="KA251" s="656"/>
      <c r="KB251" s="709"/>
      <c r="KC251" s="728">
        <f>SUM(KB252:KB260)</f>
        <v>0</v>
      </c>
      <c r="KD251" s="497"/>
      <c r="KE251" s="497"/>
      <c r="KF251" s="501"/>
      <c r="KG251" s="501"/>
      <c r="KH251" s="501"/>
      <c r="KI251" s="501"/>
      <c r="KJ251" s="502"/>
      <c r="KK251" s="503"/>
      <c r="KN251" s="652"/>
      <c r="KO251" s="653"/>
      <c r="KP251" s="654"/>
      <c r="KQ251" s="655"/>
      <c r="KR251" s="656"/>
      <c r="KS251" s="709"/>
      <c r="KT251" s="728">
        <f>SUM(KS252:KS260)</f>
        <v>0</v>
      </c>
      <c r="KU251" s="497"/>
      <c r="KV251" s="497"/>
      <c r="KW251" s="501"/>
      <c r="KX251" s="501"/>
      <c r="KY251" s="501"/>
      <c r="KZ251" s="501"/>
      <c r="LA251" s="502"/>
      <c r="LB251" s="503"/>
      <c r="LE251" s="652"/>
      <c r="LF251" s="653"/>
      <c r="LG251" s="654"/>
      <c r="LH251" s="655"/>
      <c r="LI251" s="656"/>
      <c r="LJ251" s="709"/>
      <c r="LK251" s="728">
        <f>SUM(LJ252:LJ260)</f>
        <v>0</v>
      </c>
      <c r="LL251" s="497"/>
      <c r="LM251" s="497"/>
      <c r="LN251" s="501"/>
      <c r="LO251" s="501"/>
      <c r="LP251" s="501"/>
      <c r="LQ251" s="501"/>
      <c r="LR251" s="502"/>
      <c r="LS251" s="503"/>
      <c r="LV251" s="652"/>
      <c r="LW251" s="653"/>
      <c r="LX251" s="654"/>
      <c r="LY251" s="655"/>
      <c r="LZ251" s="656"/>
      <c r="MA251" s="709"/>
      <c r="MB251" s="728">
        <f>SUM(MA252:MA260)</f>
        <v>0</v>
      </c>
      <c r="MC251" s="497"/>
      <c r="MD251" s="497"/>
      <c r="ME251" s="501"/>
      <c r="MF251" s="501"/>
      <c r="MG251" s="501"/>
      <c r="MH251" s="501"/>
      <c r="MI251" s="502"/>
      <c r="MJ251" s="503"/>
      <c r="MM251" s="652"/>
      <c r="MN251" s="653"/>
      <c r="MO251" s="654"/>
      <c r="MP251" s="655"/>
      <c r="MQ251" s="656"/>
      <c r="MR251" s="709"/>
      <c r="MS251" s="728">
        <f>SUM(MR252:MR260)</f>
        <v>0</v>
      </c>
      <c r="MT251" s="497"/>
      <c r="MU251" s="497"/>
      <c r="MV251" s="501"/>
      <c r="MW251" s="501"/>
      <c r="MX251" s="501"/>
      <c r="MY251" s="501"/>
      <c r="MZ251" s="502"/>
      <c r="NA251" s="503"/>
      <c r="ND251" s="652"/>
      <c r="NE251" s="653"/>
      <c r="NF251" s="654"/>
      <c r="NG251" s="655"/>
      <c r="NH251" s="656"/>
      <c r="NI251" s="709"/>
      <c r="NJ251" s="728">
        <f>SUM(NI252:NI260)</f>
        <v>0</v>
      </c>
      <c r="NK251" s="497"/>
      <c r="NL251" s="497"/>
      <c r="NM251" s="501"/>
      <c r="NN251" s="501"/>
      <c r="NO251" s="501"/>
      <c r="NP251" s="501"/>
      <c r="NQ251" s="502"/>
      <c r="NR251" s="503"/>
      <c r="NU251" s="652"/>
      <c r="NV251" s="653"/>
      <c r="NW251" s="654"/>
      <c r="NX251" s="655"/>
      <c r="NY251" s="656"/>
      <c r="NZ251" s="709"/>
      <c r="OA251" s="728">
        <f>SUM(NZ252:NZ260)</f>
        <v>0</v>
      </c>
      <c r="OB251" s="497"/>
      <c r="OC251" s="497"/>
      <c r="OD251" s="501"/>
      <c r="OE251" s="501"/>
      <c r="OF251" s="501"/>
      <c r="OG251" s="501"/>
      <c r="OH251" s="502"/>
      <c r="OI251" s="503"/>
      <c r="OL251" s="652"/>
      <c r="OM251" s="653"/>
      <c r="ON251" s="654"/>
      <c r="OO251" s="655"/>
      <c r="OP251" s="656"/>
      <c r="OQ251" s="709"/>
      <c r="OR251" s="728">
        <f>SUM(OQ252:OQ260)</f>
        <v>0</v>
      </c>
      <c r="OS251" s="497"/>
      <c r="OT251" s="497"/>
      <c r="OU251" s="501"/>
      <c r="OV251" s="501"/>
      <c r="OW251" s="501"/>
      <c r="OX251" s="501"/>
      <c r="OY251" s="502"/>
      <c r="OZ251" s="503"/>
      <c r="PC251" s="652"/>
      <c r="PD251" s="653"/>
      <c r="PE251" s="654"/>
      <c r="PF251" s="655"/>
      <c r="PG251" s="656"/>
      <c r="PH251" s="709"/>
      <c r="PI251" s="728">
        <f>SUM(PH252:PH260)</f>
        <v>0</v>
      </c>
      <c r="PJ251" s="497"/>
      <c r="PK251" s="497"/>
      <c r="PL251" s="501"/>
      <c r="PM251" s="501"/>
      <c r="PN251" s="501"/>
      <c r="PO251" s="501"/>
      <c r="PP251" s="502"/>
      <c r="PQ251" s="503"/>
      <c r="PT251" s="652"/>
      <c r="PU251" s="653"/>
      <c r="PV251" s="654"/>
      <c r="PW251" s="655"/>
      <c r="PX251" s="656"/>
      <c r="PY251" s="709"/>
      <c r="PZ251" s="728">
        <f>SUM(PY252:PY260)</f>
        <v>0</v>
      </c>
      <c r="QA251" s="497"/>
      <c r="QB251" s="497"/>
      <c r="QC251" s="501"/>
      <c r="QD251" s="501"/>
      <c r="QE251" s="501"/>
      <c r="QF251" s="501"/>
      <c r="QG251" s="502"/>
      <c r="QH251" s="503"/>
      <c r="QK251" s="652"/>
      <c r="QL251" s="653"/>
      <c r="QM251" s="654"/>
      <c r="QN251" s="655"/>
      <c r="QO251" s="656"/>
      <c r="QP251" s="709"/>
      <c r="QQ251" s="728">
        <f>SUM(QP252:QP260)</f>
        <v>0</v>
      </c>
      <c r="QR251" s="497"/>
      <c r="QS251" s="497"/>
      <c r="QT251" s="501"/>
      <c r="QU251" s="501"/>
      <c r="QV251" s="501"/>
      <c r="QW251" s="501"/>
      <c r="QX251" s="502"/>
      <c r="QY251" s="503"/>
      <c r="RB251" s="381"/>
      <c r="RC251" s="382"/>
      <c r="RD251" s="383"/>
      <c r="RE251" s="384"/>
      <c r="RF251" s="385"/>
      <c r="RG251" s="386"/>
      <c r="RH251" s="386"/>
      <c r="RI251" s="497"/>
      <c r="RJ251" s="497"/>
      <c r="RK251" s="501"/>
      <c r="RL251" s="501"/>
      <c r="RM251" s="501"/>
      <c r="RN251" s="501"/>
      <c r="RO251" s="502"/>
      <c r="RP251" s="503"/>
      <c r="RS251" s="381"/>
      <c r="RT251" s="382"/>
      <c r="RU251" s="383"/>
      <c r="RV251" s="384"/>
      <c r="RW251" s="385"/>
      <c r="RX251" s="386"/>
      <c r="RY251" s="386"/>
      <c r="RZ251" s="497"/>
      <c r="SA251" s="497"/>
      <c r="SB251" s="501"/>
      <c r="SC251" s="501"/>
      <c r="SD251" s="501"/>
      <c r="SE251" s="501"/>
      <c r="SF251" s="502"/>
      <c r="SG251" s="503"/>
      <c r="SJ251" s="381"/>
      <c r="SK251" s="382"/>
      <c r="SL251" s="383"/>
      <c r="SM251" s="384"/>
      <c r="SN251" s="385"/>
      <c r="SO251" s="386"/>
      <c r="SP251" s="386"/>
      <c r="SQ251" s="497"/>
      <c r="SR251" s="497"/>
      <c r="SS251" s="501"/>
      <c r="ST251" s="501"/>
      <c r="SU251" s="501"/>
      <c r="SV251" s="501"/>
      <c r="SW251" s="502"/>
      <c r="SX251" s="503"/>
    </row>
    <row r="252" spans="2:518" ht="73.5" hidden="1" customHeight="1" thickTop="1" thickBot="1">
      <c r="B252" s="577"/>
      <c r="C252" s="578"/>
      <c r="D252" s="579"/>
      <c r="E252" s="580"/>
      <c r="F252" s="581"/>
      <c r="G252" s="585"/>
      <c r="H252" s="595"/>
      <c r="K252" s="577"/>
      <c r="L252" s="767"/>
      <c r="M252" s="579"/>
      <c r="N252" s="580"/>
      <c r="O252" s="581"/>
      <c r="P252" s="585"/>
      <c r="Q252" s="1325">
        <f>Q251/$P$545</f>
        <v>0</v>
      </c>
      <c r="R252" s="497"/>
      <c r="S252" s="497"/>
      <c r="T252" s="498"/>
      <c r="U252" s="498"/>
      <c r="V252" s="498"/>
      <c r="W252" s="498"/>
      <c r="X252" s="504"/>
      <c r="Y252" s="500"/>
      <c r="Z252" s="486"/>
      <c r="AA252" s="486"/>
      <c r="AB252" s="577"/>
      <c r="AC252" s="767"/>
      <c r="AD252" s="579"/>
      <c r="AE252" s="580"/>
      <c r="AF252" s="581"/>
      <c r="AG252" s="585"/>
      <c r="AH252" s="1325">
        <f>AH251/$P$545</f>
        <v>0</v>
      </c>
      <c r="AI252" s="497"/>
      <c r="AJ252" s="497"/>
      <c r="AK252" s="498"/>
      <c r="AL252" s="498"/>
      <c r="AM252" s="498"/>
      <c r="AN252" s="498"/>
      <c r="AO252" s="504"/>
      <c r="AP252" s="500"/>
      <c r="AQ252" s="486"/>
      <c r="AR252" s="486"/>
      <c r="AS252" s="577"/>
      <c r="AT252" s="767"/>
      <c r="AU252" s="579"/>
      <c r="AV252" s="580"/>
      <c r="AW252" s="581"/>
      <c r="AX252" s="585"/>
      <c r="AY252" s="1325">
        <f>AY251/$P$545</f>
        <v>0</v>
      </c>
      <c r="AZ252" s="497"/>
      <c r="BA252" s="497"/>
      <c r="BB252" s="498"/>
      <c r="BC252" s="498"/>
      <c r="BD252" s="498"/>
      <c r="BE252" s="498"/>
      <c r="BF252" s="504"/>
      <c r="BG252" s="500"/>
      <c r="BJ252" s="577"/>
      <c r="BK252" s="767"/>
      <c r="BL252" s="579"/>
      <c r="BM252" s="580"/>
      <c r="BN252" s="581"/>
      <c r="BO252" s="585"/>
      <c r="BP252" s="1325">
        <f>BP251/$P$545</f>
        <v>0</v>
      </c>
      <c r="BQ252" s="497"/>
      <c r="BR252" s="497"/>
      <c r="BS252" s="498"/>
      <c r="BT252" s="498"/>
      <c r="BU252" s="498"/>
      <c r="BV252" s="498"/>
      <c r="BW252" s="504"/>
      <c r="BX252" s="500"/>
      <c r="CA252" s="577"/>
      <c r="CB252" s="767"/>
      <c r="CC252" s="579"/>
      <c r="CD252" s="580"/>
      <c r="CE252" s="581"/>
      <c r="CF252" s="585"/>
      <c r="CG252" s="1325">
        <f>CG251/$P$545</f>
        <v>0</v>
      </c>
      <c r="CH252" s="497"/>
      <c r="CI252" s="497"/>
      <c r="CJ252" s="498"/>
      <c r="CK252" s="498"/>
      <c r="CL252" s="498"/>
      <c r="CM252" s="498"/>
      <c r="CN252" s="504"/>
      <c r="CO252" s="500"/>
      <c r="CR252" s="577"/>
      <c r="CS252" s="767"/>
      <c r="CT252" s="579"/>
      <c r="CU252" s="580"/>
      <c r="CV252" s="581"/>
      <c r="CW252" s="585"/>
      <c r="CX252" s="1325">
        <f>CX251/$P$545</f>
        <v>0</v>
      </c>
      <c r="CY252" s="497"/>
      <c r="CZ252" s="497"/>
      <c r="DA252" s="498"/>
      <c r="DB252" s="498"/>
      <c r="DC252" s="498"/>
      <c r="DD252" s="498"/>
      <c r="DE252" s="504"/>
      <c r="DF252" s="500"/>
      <c r="DI252" s="577"/>
      <c r="DJ252" s="767"/>
      <c r="DK252" s="579"/>
      <c r="DL252" s="580"/>
      <c r="DM252" s="581"/>
      <c r="DN252" s="585"/>
      <c r="DO252" s="1325">
        <f>DO251/$P$545</f>
        <v>0</v>
      </c>
      <c r="DP252" s="497"/>
      <c r="DQ252" s="497"/>
      <c r="DR252" s="498"/>
      <c r="DS252" s="498"/>
      <c r="DT252" s="498"/>
      <c r="DU252" s="498"/>
      <c r="DV252" s="504"/>
      <c r="DW252" s="500"/>
      <c r="DZ252" s="577"/>
      <c r="EA252" s="767"/>
      <c r="EB252" s="579"/>
      <c r="EC252" s="580"/>
      <c r="ED252" s="581"/>
      <c r="EE252" s="585"/>
      <c r="EF252" s="1325">
        <f>EF251/$P$545</f>
        <v>0</v>
      </c>
      <c r="EG252" s="497"/>
      <c r="EH252" s="497"/>
      <c r="EI252" s="498"/>
      <c r="EJ252" s="498"/>
      <c r="EK252" s="498"/>
      <c r="EL252" s="498"/>
      <c r="EM252" s="504"/>
      <c r="EN252" s="500"/>
      <c r="EQ252" s="665"/>
      <c r="ER252" s="666"/>
      <c r="ES252" s="667"/>
      <c r="ET252" s="668"/>
      <c r="EU252" s="669"/>
      <c r="EV252" s="720"/>
      <c r="EW252" s="1325">
        <f>EW251/$P$545</f>
        <v>0</v>
      </c>
      <c r="EX252" s="497" t="e">
        <f t="shared" ref="EX252:EX260" si="6449">IF(EXACT(VLOOKUP(EQ252,OFERTA_0,2,FALSE),ER252),1,0)</f>
        <v>#N/A</v>
      </c>
      <c r="EY252" s="497" t="e">
        <f t="shared" ref="EY252:EY260" si="6450">IF(EXACT(VLOOKUP(EQ252,OFERTA_0,3,FALSE),ES252),1,0)</f>
        <v>#N/A</v>
      </c>
      <c r="EZ252" s="498" t="e">
        <f t="shared" ref="EZ252:EZ260" si="6451">IF(EXACT(VLOOKUP(EQ252,OFERTA_0,4,FALSE),ET252),1,0)</f>
        <v>#N/A</v>
      </c>
      <c r="FA252" s="498">
        <f t="shared" ref="FA252:FA260" si="6452">IF(EU252=0,0,1)</f>
        <v>0</v>
      </c>
      <c r="FB252" s="498">
        <f t="shared" ref="FB252:FB260" si="6453">IF(EV252=0,0,1)</f>
        <v>0</v>
      </c>
      <c r="FC252" s="498" t="e">
        <f t="shared" ref="FC252:FC260" si="6454">PRODUCT(EX252:FB252)</f>
        <v>#N/A</v>
      </c>
      <c r="FD252" s="504">
        <f t="shared" ref="FD252:FD260" si="6455">ROUND(EV252,0)</f>
        <v>0</v>
      </c>
      <c r="FE252" s="500">
        <f t="shared" ref="FE252:FE260" si="6456">EV252-FD252</f>
        <v>0</v>
      </c>
      <c r="FH252" s="665"/>
      <c r="FI252" s="666"/>
      <c r="FJ252" s="667"/>
      <c r="FK252" s="668"/>
      <c r="FL252" s="669"/>
      <c r="FM252" s="720"/>
      <c r="FN252" s="1325">
        <f>FN251/$P$545</f>
        <v>0</v>
      </c>
      <c r="FO252" s="497" t="e">
        <f t="shared" ref="FO252:FO260" si="6457">IF(EXACT(VLOOKUP(FH252,OFERTA_0,2,FALSE),FI252),1,0)</f>
        <v>#N/A</v>
      </c>
      <c r="FP252" s="497" t="e">
        <f t="shared" ref="FP252:FP260" si="6458">IF(EXACT(VLOOKUP(FH252,OFERTA_0,3,FALSE),FJ252),1,0)</f>
        <v>#N/A</v>
      </c>
      <c r="FQ252" s="498" t="e">
        <f t="shared" ref="FQ252:FQ260" si="6459">IF(EXACT(VLOOKUP(FH252,OFERTA_0,4,FALSE),FK252),1,0)</f>
        <v>#N/A</v>
      </c>
      <c r="FR252" s="498">
        <f t="shared" ref="FR252:FR260" si="6460">IF(FL252=0,0,1)</f>
        <v>0</v>
      </c>
      <c r="FS252" s="498">
        <f t="shared" ref="FS252:FS260" si="6461">IF(FM252=0,0,1)</f>
        <v>0</v>
      </c>
      <c r="FT252" s="498" t="e">
        <f t="shared" ref="FT252:FT260" si="6462">PRODUCT(FO252:FS252)</f>
        <v>#N/A</v>
      </c>
      <c r="FU252" s="504">
        <f t="shared" ref="FU252:FU260" si="6463">ROUND(FM252,0)</f>
        <v>0</v>
      </c>
      <c r="FV252" s="500">
        <f t="shared" ref="FV252:FV260" si="6464">FM252-FU252</f>
        <v>0</v>
      </c>
      <c r="FY252" s="665"/>
      <c r="FZ252" s="666"/>
      <c r="GA252" s="667"/>
      <c r="GB252" s="668"/>
      <c r="GC252" s="669"/>
      <c r="GD252" s="720"/>
      <c r="GE252" s="1325">
        <f>GE251/$P$545</f>
        <v>0</v>
      </c>
      <c r="GF252" s="497" t="e">
        <f t="shared" ref="GF252:GF260" si="6465">IF(EXACT(VLOOKUP(FY252,OFERTA_0,2,FALSE),FZ252),1,0)</f>
        <v>#N/A</v>
      </c>
      <c r="GG252" s="497" t="e">
        <f t="shared" ref="GG252:GG260" si="6466">IF(EXACT(VLOOKUP(FY252,OFERTA_0,3,FALSE),GA252),1,0)</f>
        <v>#N/A</v>
      </c>
      <c r="GH252" s="498" t="e">
        <f t="shared" ref="GH252:GH260" si="6467">IF(EXACT(VLOOKUP(FY252,OFERTA_0,4,FALSE),GB252),1,0)</f>
        <v>#N/A</v>
      </c>
      <c r="GI252" s="498">
        <f t="shared" ref="GI252:GI260" si="6468">IF(GC252=0,0,1)</f>
        <v>0</v>
      </c>
      <c r="GJ252" s="498">
        <f t="shared" ref="GJ252:GJ260" si="6469">IF(GD252=0,0,1)</f>
        <v>0</v>
      </c>
      <c r="GK252" s="498" t="e">
        <f t="shared" ref="GK252:GK260" si="6470">PRODUCT(GF252:GJ252)</f>
        <v>#N/A</v>
      </c>
      <c r="GL252" s="504">
        <f t="shared" ref="GL252:GL260" si="6471">ROUND(GD252,0)</f>
        <v>0</v>
      </c>
      <c r="GM252" s="500">
        <f t="shared" ref="GM252:GM260" si="6472">GD252-GL252</f>
        <v>0</v>
      </c>
      <c r="GP252" s="665"/>
      <c r="GQ252" s="666"/>
      <c r="GR252" s="667"/>
      <c r="GS252" s="668"/>
      <c r="GT252" s="669"/>
      <c r="GU252" s="720"/>
      <c r="GV252" s="1325">
        <f>GV251/$P$545</f>
        <v>0</v>
      </c>
      <c r="GW252" s="497" t="e">
        <f t="shared" ref="GW252:GW260" si="6473">IF(EXACT(VLOOKUP(GP252,OFERTA_0,2,FALSE),GQ252),1,0)</f>
        <v>#N/A</v>
      </c>
      <c r="GX252" s="497" t="e">
        <f t="shared" ref="GX252:GX260" si="6474">IF(EXACT(VLOOKUP(GP252,OFERTA_0,3,FALSE),GR252),1,0)</f>
        <v>#N/A</v>
      </c>
      <c r="GY252" s="498" t="e">
        <f t="shared" ref="GY252:GY260" si="6475">IF(EXACT(VLOOKUP(GP252,OFERTA_0,4,FALSE),GS252),1,0)</f>
        <v>#N/A</v>
      </c>
      <c r="GZ252" s="498">
        <f t="shared" ref="GZ252:GZ260" si="6476">IF(GT252=0,0,1)</f>
        <v>0</v>
      </c>
      <c r="HA252" s="498">
        <f t="shared" ref="HA252:HA260" si="6477">IF(GU252=0,0,1)</f>
        <v>0</v>
      </c>
      <c r="HB252" s="498" t="e">
        <f t="shared" ref="HB252:HB260" si="6478">PRODUCT(GW252:HA252)</f>
        <v>#N/A</v>
      </c>
      <c r="HC252" s="504">
        <f t="shared" ref="HC252:HC260" si="6479">ROUND(GU252,0)</f>
        <v>0</v>
      </c>
      <c r="HD252" s="500">
        <f t="shared" ref="HD252:HD260" si="6480">GU252-HC252</f>
        <v>0</v>
      </c>
      <c r="HG252" s="665"/>
      <c r="HH252" s="666"/>
      <c r="HI252" s="667"/>
      <c r="HJ252" s="668"/>
      <c r="HK252" s="669"/>
      <c r="HL252" s="720"/>
      <c r="HM252" s="1325">
        <f>HM251/$P$545</f>
        <v>0</v>
      </c>
      <c r="HN252" s="497" t="e">
        <f t="shared" ref="HN252:HN260" si="6481">IF(EXACT(VLOOKUP(HG252,OFERTA_0,2,FALSE),HH252),1,0)</f>
        <v>#N/A</v>
      </c>
      <c r="HO252" s="497" t="e">
        <f t="shared" ref="HO252:HO260" si="6482">IF(EXACT(VLOOKUP(HG252,OFERTA_0,3,FALSE),HI252),1,0)</f>
        <v>#N/A</v>
      </c>
      <c r="HP252" s="498" t="e">
        <f t="shared" ref="HP252:HP260" si="6483">IF(EXACT(VLOOKUP(HG252,OFERTA_0,4,FALSE),HJ252),1,0)</f>
        <v>#N/A</v>
      </c>
      <c r="HQ252" s="498">
        <f t="shared" ref="HQ252:HQ260" si="6484">IF(HK252=0,0,1)</f>
        <v>0</v>
      </c>
      <c r="HR252" s="498">
        <f t="shared" ref="HR252:HR260" si="6485">IF(HL252=0,0,1)</f>
        <v>0</v>
      </c>
      <c r="HS252" s="498" t="e">
        <f t="shared" ref="HS252:HS260" si="6486">PRODUCT(HN252:HR252)</f>
        <v>#N/A</v>
      </c>
      <c r="HT252" s="504">
        <f t="shared" ref="HT252:HT260" si="6487">ROUND(HL252,0)</f>
        <v>0</v>
      </c>
      <c r="HU252" s="500">
        <f t="shared" ref="HU252:HU260" si="6488">HL252-HT252</f>
        <v>0</v>
      </c>
      <c r="HX252" s="665"/>
      <c r="HY252" s="666"/>
      <c r="HZ252" s="667"/>
      <c r="IA252" s="668"/>
      <c r="IB252" s="669"/>
      <c r="IC252" s="720"/>
      <c r="ID252" s="1325">
        <f>ID251/$P$545</f>
        <v>0</v>
      </c>
      <c r="IE252" s="497" t="e">
        <f t="shared" ref="IE252:IE260" si="6489">IF(EXACT(VLOOKUP(HX252,OFERTA_0,2,FALSE),HY252),1,0)</f>
        <v>#N/A</v>
      </c>
      <c r="IF252" s="497" t="e">
        <f t="shared" ref="IF252:IF260" si="6490">IF(EXACT(VLOOKUP(HX252,OFERTA_0,3,FALSE),HZ252),1,0)</f>
        <v>#N/A</v>
      </c>
      <c r="IG252" s="498" t="e">
        <f t="shared" ref="IG252:IG260" si="6491">IF(EXACT(VLOOKUP(HX252,OFERTA_0,4,FALSE),IA252),1,0)</f>
        <v>#N/A</v>
      </c>
      <c r="IH252" s="498">
        <f t="shared" ref="IH252:IH260" si="6492">IF(IB252=0,0,1)</f>
        <v>0</v>
      </c>
      <c r="II252" s="498">
        <f t="shared" ref="II252:II260" si="6493">IF(IC252=0,0,1)</f>
        <v>0</v>
      </c>
      <c r="IJ252" s="498" t="e">
        <f t="shared" ref="IJ252:IJ260" si="6494">PRODUCT(IE252:II252)</f>
        <v>#N/A</v>
      </c>
      <c r="IK252" s="504">
        <f t="shared" ref="IK252:IK260" si="6495">ROUND(IC252,0)</f>
        <v>0</v>
      </c>
      <c r="IL252" s="500">
        <f t="shared" ref="IL252:IL260" si="6496">IC252-IK252</f>
        <v>0</v>
      </c>
      <c r="IO252" s="665"/>
      <c r="IP252" s="666"/>
      <c r="IQ252" s="667"/>
      <c r="IR252" s="668"/>
      <c r="IS252" s="669"/>
      <c r="IT252" s="720"/>
      <c r="IU252" s="1325">
        <f>IU251/$P$545</f>
        <v>0</v>
      </c>
      <c r="IV252" s="497" t="e">
        <f t="shared" ref="IV252:IV260" si="6497">IF(EXACT(VLOOKUP(IO252,OFERTA_0,2,FALSE),IP252),1,0)</f>
        <v>#N/A</v>
      </c>
      <c r="IW252" s="497" t="e">
        <f t="shared" ref="IW252:IW260" si="6498">IF(EXACT(VLOOKUP(IO252,OFERTA_0,3,FALSE),IQ252),1,0)</f>
        <v>#N/A</v>
      </c>
      <c r="IX252" s="498" t="e">
        <f t="shared" ref="IX252:IX260" si="6499">IF(EXACT(VLOOKUP(IO252,OFERTA_0,4,FALSE),IR252),1,0)</f>
        <v>#N/A</v>
      </c>
      <c r="IY252" s="498">
        <f t="shared" ref="IY252:IY260" si="6500">IF(IS252=0,0,1)</f>
        <v>0</v>
      </c>
      <c r="IZ252" s="498">
        <f t="shared" ref="IZ252:IZ260" si="6501">IF(IT252=0,0,1)</f>
        <v>0</v>
      </c>
      <c r="JA252" s="498" t="e">
        <f t="shared" ref="JA252:JA260" si="6502">PRODUCT(IV252:IZ252)</f>
        <v>#N/A</v>
      </c>
      <c r="JB252" s="504">
        <f t="shared" ref="JB252:JB260" si="6503">ROUND(IT252,0)</f>
        <v>0</v>
      </c>
      <c r="JC252" s="500">
        <f t="shared" ref="JC252:JC260" si="6504">IT252-JB252</f>
        <v>0</v>
      </c>
      <c r="JF252" s="665"/>
      <c r="JG252" s="666"/>
      <c r="JH252" s="667"/>
      <c r="JI252" s="668"/>
      <c r="JJ252" s="669"/>
      <c r="JK252" s="720"/>
      <c r="JL252" s="1325">
        <f>JL251/$P$545</f>
        <v>0</v>
      </c>
      <c r="JM252" s="497" t="e">
        <f t="shared" ref="JM252:JM260" si="6505">IF(EXACT(VLOOKUP(JF252,OFERTA_0,2,FALSE),JG252),1,0)</f>
        <v>#N/A</v>
      </c>
      <c r="JN252" s="497" t="e">
        <f t="shared" ref="JN252:JN260" si="6506">IF(EXACT(VLOOKUP(JF252,OFERTA_0,3,FALSE),JH252),1,0)</f>
        <v>#N/A</v>
      </c>
      <c r="JO252" s="498" t="e">
        <f t="shared" ref="JO252:JO260" si="6507">IF(EXACT(VLOOKUP(JF252,OFERTA_0,4,FALSE),JI252),1,0)</f>
        <v>#N/A</v>
      </c>
      <c r="JP252" s="498">
        <f t="shared" ref="JP252:JP260" si="6508">IF(JJ252=0,0,1)</f>
        <v>0</v>
      </c>
      <c r="JQ252" s="498">
        <f t="shared" ref="JQ252:JQ260" si="6509">IF(JK252=0,0,1)</f>
        <v>0</v>
      </c>
      <c r="JR252" s="498" t="e">
        <f t="shared" ref="JR252:JR260" si="6510">PRODUCT(JM252:JQ252)</f>
        <v>#N/A</v>
      </c>
      <c r="JS252" s="504">
        <f t="shared" ref="JS252:JS260" si="6511">ROUND(JK252,0)</f>
        <v>0</v>
      </c>
      <c r="JT252" s="500">
        <f t="shared" ref="JT252:JT260" si="6512">JK252-JS252</f>
        <v>0</v>
      </c>
      <c r="JW252" s="665"/>
      <c r="JX252" s="666"/>
      <c r="JY252" s="667"/>
      <c r="JZ252" s="668"/>
      <c r="KA252" s="669"/>
      <c r="KB252" s="720"/>
      <c r="KC252" s="1325">
        <f>KC251/$P$545</f>
        <v>0</v>
      </c>
      <c r="KD252" s="497" t="e">
        <f t="shared" ref="KD252:KD260" si="6513">IF(EXACT(VLOOKUP(JW252,OFERTA_0,2,FALSE),JX252),1,0)</f>
        <v>#N/A</v>
      </c>
      <c r="KE252" s="497" t="e">
        <f t="shared" ref="KE252:KE260" si="6514">IF(EXACT(VLOOKUP(JW252,OFERTA_0,3,FALSE),JY252),1,0)</f>
        <v>#N/A</v>
      </c>
      <c r="KF252" s="498" t="e">
        <f t="shared" ref="KF252:KF260" si="6515">IF(EXACT(VLOOKUP(JW252,OFERTA_0,4,FALSE),JZ252),1,0)</f>
        <v>#N/A</v>
      </c>
      <c r="KG252" s="498">
        <f t="shared" ref="KG252:KG260" si="6516">IF(KA252=0,0,1)</f>
        <v>0</v>
      </c>
      <c r="KH252" s="498">
        <f t="shared" ref="KH252:KH260" si="6517">IF(KB252=0,0,1)</f>
        <v>0</v>
      </c>
      <c r="KI252" s="498" t="e">
        <f t="shared" ref="KI252:KI260" si="6518">PRODUCT(KD252:KH252)</f>
        <v>#N/A</v>
      </c>
      <c r="KJ252" s="504">
        <f t="shared" ref="KJ252:KJ260" si="6519">ROUND(KB252,0)</f>
        <v>0</v>
      </c>
      <c r="KK252" s="500">
        <f t="shared" ref="KK252:KK260" si="6520">KB252-KJ252</f>
        <v>0</v>
      </c>
      <c r="KN252" s="665"/>
      <c r="KO252" s="666"/>
      <c r="KP252" s="667"/>
      <c r="KQ252" s="668"/>
      <c r="KR252" s="669"/>
      <c r="KS252" s="720"/>
      <c r="KT252" s="1325">
        <f>KT251/$P$545</f>
        <v>0</v>
      </c>
      <c r="KU252" s="497" t="e">
        <f t="shared" ref="KU252:KU260" si="6521">IF(EXACT(VLOOKUP(KN252,OFERTA_0,2,FALSE),KO252),1,0)</f>
        <v>#N/A</v>
      </c>
      <c r="KV252" s="497" t="e">
        <f t="shared" ref="KV252:KV260" si="6522">IF(EXACT(VLOOKUP(KN252,OFERTA_0,3,FALSE),KP252),1,0)</f>
        <v>#N/A</v>
      </c>
      <c r="KW252" s="498" t="e">
        <f t="shared" ref="KW252:KW260" si="6523">IF(EXACT(VLOOKUP(KN252,OFERTA_0,4,FALSE),KQ252),1,0)</f>
        <v>#N/A</v>
      </c>
      <c r="KX252" s="498">
        <f t="shared" ref="KX252:KX260" si="6524">IF(KR252=0,0,1)</f>
        <v>0</v>
      </c>
      <c r="KY252" s="498">
        <f t="shared" ref="KY252:KY260" si="6525">IF(KS252=0,0,1)</f>
        <v>0</v>
      </c>
      <c r="KZ252" s="498" t="e">
        <f t="shared" ref="KZ252:KZ260" si="6526">PRODUCT(KU252:KY252)</f>
        <v>#N/A</v>
      </c>
      <c r="LA252" s="504">
        <f t="shared" ref="LA252:LA260" si="6527">ROUND(KS252,0)</f>
        <v>0</v>
      </c>
      <c r="LB252" s="500">
        <f t="shared" ref="LB252:LB260" si="6528">KS252-LA252</f>
        <v>0</v>
      </c>
      <c r="LE252" s="665"/>
      <c r="LF252" s="666"/>
      <c r="LG252" s="667"/>
      <c r="LH252" s="668"/>
      <c r="LI252" s="669"/>
      <c r="LJ252" s="720"/>
      <c r="LK252" s="1325">
        <f>LK251/$P$545</f>
        <v>0</v>
      </c>
      <c r="LL252" s="497" t="e">
        <f t="shared" ref="LL252:LL260" si="6529">IF(EXACT(VLOOKUP(LE252,OFERTA_0,2,FALSE),LF252),1,0)</f>
        <v>#N/A</v>
      </c>
      <c r="LM252" s="497" t="e">
        <f t="shared" ref="LM252:LM260" si="6530">IF(EXACT(VLOOKUP(LE252,OFERTA_0,3,FALSE),LG252),1,0)</f>
        <v>#N/A</v>
      </c>
      <c r="LN252" s="498" t="e">
        <f t="shared" ref="LN252:LN260" si="6531">IF(EXACT(VLOOKUP(LE252,OFERTA_0,4,FALSE),LH252),1,0)</f>
        <v>#N/A</v>
      </c>
      <c r="LO252" s="498">
        <f t="shared" ref="LO252:LO260" si="6532">IF(LI252=0,0,1)</f>
        <v>0</v>
      </c>
      <c r="LP252" s="498">
        <f t="shared" ref="LP252:LP260" si="6533">IF(LJ252=0,0,1)</f>
        <v>0</v>
      </c>
      <c r="LQ252" s="498" t="e">
        <f t="shared" ref="LQ252:LQ260" si="6534">PRODUCT(LL252:LP252)</f>
        <v>#N/A</v>
      </c>
      <c r="LR252" s="504">
        <f t="shared" ref="LR252:LR260" si="6535">ROUND(LJ252,0)</f>
        <v>0</v>
      </c>
      <c r="LS252" s="500">
        <f t="shared" ref="LS252:LS260" si="6536">LJ252-LR252</f>
        <v>0</v>
      </c>
      <c r="LV252" s="665"/>
      <c r="LW252" s="666"/>
      <c r="LX252" s="667"/>
      <c r="LY252" s="668"/>
      <c r="LZ252" s="669"/>
      <c r="MA252" s="720"/>
      <c r="MB252" s="1325">
        <f>MB251/$P$545</f>
        <v>0</v>
      </c>
      <c r="MC252" s="497" t="e">
        <f t="shared" ref="MC252:MC260" si="6537">IF(EXACT(VLOOKUP(LV252,OFERTA_0,2,FALSE),LW252),1,0)</f>
        <v>#N/A</v>
      </c>
      <c r="MD252" s="497" t="e">
        <f t="shared" ref="MD252:MD260" si="6538">IF(EXACT(VLOOKUP(LV252,OFERTA_0,3,FALSE),LX252),1,0)</f>
        <v>#N/A</v>
      </c>
      <c r="ME252" s="498" t="e">
        <f t="shared" ref="ME252:ME260" si="6539">IF(EXACT(VLOOKUP(LV252,OFERTA_0,4,FALSE),LY252),1,0)</f>
        <v>#N/A</v>
      </c>
      <c r="MF252" s="498">
        <f t="shared" ref="MF252:MF260" si="6540">IF(LZ252=0,0,1)</f>
        <v>0</v>
      </c>
      <c r="MG252" s="498">
        <f t="shared" ref="MG252:MG260" si="6541">IF(MA252=0,0,1)</f>
        <v>0</v>
      </c>
      <c r="MH252" s="498" t="e">
        <f t="shared" ref="MH252:MH260" si="6542">PRODUCT(MC252:MG252)</f>
        <v>#N/A</v>
      </c>
      <c r="MI252" s="504">
        <f t="shared" ref="MI252:MI260" si="6543">ROUND(MA252,0)</f>
        <v>0</v>
      </c>
      <c r="MJ252" s="500">
        <f t="shared" ref="MJ252:MJ260" si="6544">MA252-MI252</f>
        <v>0</v>
      </c>
      <c r="MM252" s="665"/>
      <c r="MN252" s="666"/>
      <c r="MO252" s="667"/>
      <c r="MP252" s="668"/>
      <c r="MQ252" s="669"/>
      <c r="MR252" s="720"/>
      <c r="MS252" s="1325">
        <f>MS251/$P$545</f>
        <v>0</v>
      </c>
      <c r="MT252" s="497" t="e">
        <f t="shared" ref="MT252:MT260" si="6545">IF(EXACT(VLOOKUP(MM252,OFERTA_0,2,FALSE),MN252),1,0)</f>
        <v>#N/A</v>
      </c>
      <c r="MU252" s="497" t="e">
        <f t="shared" ref="MU252:MU260" si="6546">IF(EXACT(VLOOKUP(MM252,OFERTA_0,3,FALSE),MO252),1,0)</f>
        <v>#N/A</v>
      </c>
      <c r="MV252" s="498" t="e">
        <f t="shared" ref="MV252:MV260" si="6547">IF(EXACT(VLOOKUP(MM252,OFERTA_0,4,FALSE),MP252),1,0)</f>
        <v>#N/A</v>
      </c>
      <c r="MW252" s="498">
        <f t="shared" ref="MW252:MW260" si="6548">IF(MQ252=0,0,1)</f>
        <v>0</v>
      </c>
      <c r="MX252" s="498">
        <f t="shared" ref="MX252:MX260" si="6549">IF(MR252=0,0,1)</f>
        <v>0</v>
      </c>
      <c r="MY252" s="498" t="e">
        <f t="shared" ref="MY252:MY260" si="6550">PRODUCT(MT252:MX252)</f>
        <v>#N/A</v>
      </c>
      <c r="MZ252" s="504">
        <f t="shared" ref="MZ252:MZ260" si="6551">ROUND(MR252,0)</f>
        <v>0</v>
      </c>
      <c r="NA252" s="500">
        <f t="shared" ref="NA252:NA260" si="6552">MR252-MZ252</f>
        <v>0</v>
      </c>
      <c r="ND252" s="665"/>
      <c r="NE252" s="666"/>
      <c r="NF252" s="667"/>
      <c r="NG252" s="668"/>
      <c r="NH252" s="669"/>
      <c r="NI252" s="720"/>
      <c r="NJ252" s="1325">
        <f>NJ251/$P$545</f>
        <v>0</v>
      </c>
      <c r="NK252" s="497" t="e">
        <f t="shared" ref="NK252:NK260" si="6553">IF(EXACT(VLOOKUP(ND252,OFERTA_0,2,FALSE),NE252),1,0)</f>
        <v>#N/A</v>
      </c>
      <c r="NL252" s="497" t="e">
        <f t="shared" ref="NL252:NL260" si="6554">IF(EXACT(VLOOKUP(ND252,OFERTA_0,3,FALSE),NF252),1,0)</f>
        <v>#N/A</v>
      </c>
      <c r="NM252" s="498" t="e">
        <f t="shared" ref="NM252:NM260" si="6555">IF(EXACT(VLOOKUP(ND252,OFERTA_0,4,FALSE),NG252),1,0)</f>
        <v>#N/A</v>
      </c>
      <c r="NN252" s="498">
        <f t="shared" ref="NN252:NN260" si="6556">IF(NH252=0,0,1)</f>
        <v>0</v>
      </c>
      <c r="NO252" s="498">
        <f t="shared" ref="NO252:NO260" si="6557">IF(NI252=0,0,1)</f>
        <v>0</v>
      </c>
      <c r="NP252" s="498" t="e">
        <f t="shared" ref="NP252:NP260" si="6558">PRODUCT(NK252:NO252)</f>
        <v>#N/A</v>
      </c>
      <c r="NQ252" s="504">
        <f t="shared" ref="NQ252:NQ260" si="6559">ROUND(NI252,0)</f>
        <v>0</v>
      </c>
      <c r="NR252" s="500">
        <f t="shared" ref="NR252:NR260" si="6560">NI252-NQ252</f>
        <v>0</v>
      </c>
      <c r="NU252" s="665"/>
      <c r="NV252" s="666"/>
      <c r="NW252" s="667"/>
      <c r="NX252" s="668"/>
      <c r="NY252" s="669"/>
      <c r="NZ252" s="720"/>
      <c r="OA252" s="1325">
        <f>OA251/$P$545</f>
        <v>0</v>
      </c>
      <c r="OB252" s="497" t="e">
        <f t="shared" ref="OB252:OB260" si="6561">IF(EXACT(VLOOKUP(NU252,OFERTA_0,2,FALSE),NV252),1,0)</f>
        <v>#N/A</v>
      </c>
      <c r="OC252" s="497" t="e">
        <f t="shared" ref="OC252:OC260" si="6562">IF(EXACT(VLOOKUP(NU252,OFERTA_0,3,FALSE),NW252),1,0)</f>
        <v>#N/A</v>
      </c>
      <c r="OD252" s="498" t="e">
        <f t="shared" ref="OD252:OD260" si="6563">IF(EXACT(VLOOKUP(NU252,OFERTA_0,4,FALSE),NX252),1,0)</f>
        <v>#N/A</v>
      </c>
      <c r="OE252" s="498">
        <f t="shared" ref="OE252:OE260" si="6564">IF(NY252=0,0,1)</f>
        <v>0</v>
      </c>
      <c r="OF252" s="498">
        <f t="shared" ref="OF252:OF260" si="6565">IF(NZ252=0,0,1)</f>
        <v>0</v>
      </c>
      <c r="OG252" s="498" t="e">
        <f t="shared" ref="OG252:OG260" si="6566">PRODUCT(OB252:OF252)</f>
        <v>#N/A</v>
      </c>
      <c r="OH252" s="504">
        <f t="shared" ref="OH252:OH260" si="6567">ROUND(NZ252,0)</f>
        <v>0</v>
      </c>
      <c r="OI252" s="500">
        <f t="shared" ref="OI252:OI260" si="6568">NZ252-OH252</f>
        <v>0</v>
      </c>
      <c r="OL252" s="665"/>
      <c r="OM252" s="666"/>
      <c r="ON252" s="667"/>
      <c r="OO252" s="668"/>
      <c r="OP252" s="669"/>
      <c r="OQ252" s="720"/>
      <c r="OR252" s="1325">
        <f>OR251/$P$545</f>
        <v>0</v>
      </c>
      <c r="OS252" s="497" t="e">
        <f t="shared" ref="OS252:OS260" si="6569">IF(EXACT(VLOOKUP(OL252,OFERTA_0,2,FALSE),OM252),1,0)</f>
        <v>#N/A</v>
      </c>
      <c r="OT252" s="497" t="e">
        <f t="shared" ref="OT252:OT260" si="6570">IF(EXACT(VLOOKUP(OL252,OFERTA_0,3,FALSE),ON252),1,0)</f>
        <v>#N/A</v>
      </c>
      <c r="OU252" s="498" t="e">
        <f t="shared" ref="OU252:OU260" si="6571">IF(EXACT(VLOOKUP(OL252,OFERTA_0,4,FALSE),OO252),1,0)</f>
        <v>#N/A</v>
      </c>
      <c r="OV252" s="498">
        <f t="shared" ref="OV252:OV260" si="6572">IF(OP252=0,0,1)</f>
        <v>0</v>
      </c>
      <c r="OW252" s="498">
        <f t="shared" ref="OW252:OW260" si="6573">IF(OQ252=0,0,1)</f>
        <v>0</v>
      </c>
      <c r="OX252" s="498" t="e">
        <f t="shared" ref="OX252:OX260" si="6574">PRODUCT(OS252:OW252)</f>
        <v>#N/A</v>
      </c>
      <c r="OY252" s="504">
        <f t="shared" ref="OY252:OY260" si="6575">ROUND(OQ252,0)</f>
        <v>0</v>
      </c>
      <c r="OZ252" s="500">
        <f t="shared" ref="OZ252:OZ260" si="6576">OQ252-OY252</f>
        <v>0</v>
      </c>
      <c r="PC252" s="665"/>
      <c r="PD252" s="666"/>
      <c r="PE252" s="667"/>
      <c r="PF252" s="668"/>
      <c r="PG252" s="669"/>
      <c r="PH252" s="720"/>
      <c r="PI252" s="1325">
        <f>PI251/$P$545</f>
        <v>0</v>
      </c>
      <c r="PJ252" s="497" t="e">
        <f t="shared" ref="PJ252:PJ260" si="6577">IF(EXACT(VLOOKUP(PC252,OFERTA_0,2,FALSE),PD252),1,0)</f>
        <v>#N/A</v>
      </c>
      <c r="PK252" s="497" t="e">
        <f t="shared" ref="PK252:PK260" si="6578">IF(EXACT(VLOOKUP(PC252,OFERTA_0,3,FALSE),PE252),1,0)</f>
        <v>#N/A</v>
      </c>
      <c r="PL252" s="498" t="e">
        <f t="shared" ref="PL252:PL260" si="6579">IF(EXACT(VLOOKUP(PC252,OFERTA_0,4,FALSE),PF252),1,0)</f>
        <v>#N/A</v>
      </c>
      <c r="PM252" s="498">
        <f t="shared" ref="PM252:PM260" si="6580">IF(PG252=0,0,1)</f>
        <v>0</v>
      </c>
      <c r="PN252" s="498">
        <f t="shared" ref="PN252:PN260" si="6581">IF(PH252=0,0,1)</f>
        <v>0</v>
      </c>
      <c r="PO252" s="498" t="e">
        <f t="shared" ref="PO252:PO260" si="6582">PRODUCT(PJ252:PN252)</f>
        <v>#N/A</v>
      </c>
      <c r="PP252" s="504">
        <f t="shared" ref="PP252:PP260" si="6583">ROUND(PH252,0)</f>
        <v>0</v>
      </c>
      <c r="PQ252" s="500">
        <f t="shared" ref="PQ252:PQ260" si="6584">PH252-PP252</f>
        <v>0</v>
      </c>
      <c r="PT252" s="665"/>
      <c r="PU252" s="666"/>
      <c r="PV252" s="667"/>
      <c r="PW252" s="668"/>
      <c r="PX252" s="669"/>
      <c r="PY252" s="720"/>
      <c r="PZ252" s="1325">
        <f>PZ251/$P$545</f>
        <v>0</v>
      </c>
      <c r="QA252" s="497" t="e">
        <f t="shared" ref="QA252:QA260" si="6585">IF(EXACT(VLOOKUP(PT252,OFERTA_0,2,FALSE),PU252),1,0)</f>
        <v>#N/A</v>
      </c>
      <c r="QB252" s="497" t="e">
        <f t="shared" ref="QB252:QB260" si="6586">IF(EXACT(VLOOKUP(PT252,OFERTA_0,3,FALSE),PV252),1,0)</f>
        <v>#N/A</v>
      </c>
      <c r="QC252" s="498" t="e">
        <f t="shared" ref="QC252:QC260" si="6587">IF(EXACT(VLOOKUP(PT252,OFERTA_0,4,FALSE),PW252),1,0)</f>
        <v>#N/A</v>
      </c>
      <c r="QD252" s="498">
        <f t="shared" ref="QD252:QD260" si="6588">IF(PX252=0,0,1)</f>
        <v>0</v>
      </c>
      <c r="QE252" s="498">
        <f t="shared" ref="QE252:QE260" si="6589">IF(PY252=0,0,1)</f>
        <v>0</v>
      </c>
      <c r="QF252" s="498" t="e">
        <f t="shared" ref="QF252:QF260" si="6590">PRODUCT(QA252:QE252)</f>
        <v>#N/A</v>
      </c>
      <c r="QG252" s="504">
        <f t="shared" ref="QG252:QG260" si="6591">ROUND(PY252,0)</f>
        <v>0</v>
      </c>
      <c r="QH252" s="500">
        <f t="shared" ref="QH252:QH260" si="6592">PY252-QG252</f>
        <v>0</v>
      </c>
      <c r="QK252" s="665"/>
      <c r="QL252" s="666"/>
      <c r="QM252" s="667"/>
      <c r="QN252" s="668"/>
      <c r="QO252" s="669"/>
      <c r="QP252" s="720"/>
      <c r="QQ252" s="1325">
        <f>QQ251/$P$545</f>
        <v>0</v>
      </c>
      <c r="QR252" s="497" t="e">
        <f t="shared" ref="QR252:QR260" si="6593">IF(EXACT(VLOOKUP(QK252,OFERTA_0,2,FALSE),QL252),1,0)</f>
        <v>#N/A</v>
      </c>
      <c r="QS252" s="497" t="e">
        <f t="shared" ref="QS252:QS260" si="6594">IF(EXACT(VLOOKUP(QK252,OFERTA_0,3,FALSE),QM252),1,0)</f>
        <v>#N/A</v>
      </c>
      <c r="QT252" s="498" t="e">
        <f t="shared" ref="QT252:QT260" si="6595">IF(EXACT(VLOOKUP(QK252,OFERTA_0,4,FALSE),QN252),1,0)</f>
        <v>#N/A</v>
      </c>
      <c r="QU252" s="498">
        <f t="shared" ref="QU252:QU260" si="6596">IF(QO252=0,0,1)</f>
        <v>0</v>
      </c>
      <c r="QV252" s="498">
        <f t="shared" ref="QV252:QV260" si="6597">IF(QP252=0,0,1)</f>
        <v>0</v>
      </c>
      <c r="QW252" s="498" t="e">
        <f t="shared" ref="QW252:QW260" si="6598">PRODUCT(QR252:QV252)</f>
        <v>#N/A</v>
      </c>
      <c r="QX252" s="504">
        <f t="shared" ref="QX252:QX260" si="6599">ROUND(QP252,0)</f>
        <v>0</v>
      </c>
      <c r="QY252" s="500">
        <f t="shared" ref="QY252:QY260" si="6600">QP252-QX252</f>
        <v>0</v>
      </c>
      <c r="RB252" s="381"/>
      <c r="RC252" s="382"/>
      <c r="RD252" s="383"/>
      <c r="RE252" s="384"/>
      <c r="RF252" s="385"/>
      <c r="RG252" s="386"/>
      <c r="RH252" s="386"/>
      <c r="RI252" s="497"/>
      <c r="RJ252" s="497"/>
      <c r="RK252" s="501"/>
      <c r="RL252" s="501"/>
      <c r="RM252" s="501"/>
      <c r="RN252" s="501"/>
      <c r="RO252" s="502"/>
      <c r="RP252" s="503"/>
      <c r="RS252" s="381"/>
      <c r="RT252" s="382"/>
      <c r="RU252" s="383"/>
      <c r="RV252" s="384"/>
      <c r="RW252" s="385"/>
      <c r="RX252" s="386"/>
      <c r="RY252" s="386"/>
      <c r="RZ252" s="497"/>
      <c r="SA252" s="497"/>
      <c r="SB252" s="501"/>
      <c r="SC252" s="501"/>
      <c r="SD252" s="501"/>
      <c r="SE252" s="501"/>
      <c r="SF252" s="502"/>
      <c r="SG252" s="503"/>
      <c r="SJ252" s="381"/>
      <c r="SK252" s="382"/>
      <c r="SL252" s="383"/>
      <c r="SM252" s="384"/>
      <c r="SN252" s="385"/>
      <c r="SO252" s="386"/>
      <c r="SP252" s="386"/>
      <c r="SQ252" s="497"/>
      <c r="SR252" s="497"/>
      <c r="SS252" s="501"/>
      <c r="ST252" s="501"/>
      <c r="SU252" s="501"/>
      <c r="SV252" s="501"/>
      <c r="SW252" s="502"/>
      <c r="SX252" s="503"/>
    </row>
    <row r="253" spans="2:518" ht="76.5" hidden="1" customHeight="1" thickTop="1" thickBot="1">
      <c r="B253" s="577"/>
      <c r="C253" s="578"/>
      <c r="D253" s="579"/>
      <c r="E253" s="580"/>
      <c r="F253" s="581"/>
      <c r="G253" s="585"/>
      <c r="H253" s="595"/>
      <c r="K253" s="577"/>
      <c r="L253" s="767"/>
      <c r="M253" s="579"/>
      <c r="N253" s="580"/>
      <c r="O253" s="581"/>
      <c r="P253" s="585"/>
      <c r="Q253" s="1326"/>
      <c r="R253" s="497"/>
      <c r="S253" s="497"/>
      <c r="T253" s="498"/>
      <c r="U253" s="498"/>
      <c r="V253" s="498"/>
      <c r="W253" s="498"/>
      <c r="X253" s="504"/>
      <c r="Y253" s="500"/>
      <c r="Z253" s="486"/>
      <c r="AA253" s="486"/>
      <c r="AB253" s="577"/>
      <c r="AC253" s="767"/>
      <c r="AD253" s="579"/>
      <c r="AE253" s="580"/>
      <c r="AF253" s="581"/>
      <c r="AG253" s="585"/>
      <c r="AH253" s="1326"/>
      <c r="AI253" s="497"/>
      <c r="AJ253" s="497"/>
      <c r="AK253" s="498"/>
      <c r="AL253" s="498"/>
      <c r="AM253" s="498"/>
      <c r="AN253" s="498"/>
      <c r="AO253" s="504"/>
      <c r="AP253" s="500"/>
      <c r="AQ253" s="486"/>
      <c r="AR253" s="486"/>
      <c r="AS253" s="577"/>
      <c r="AT253" s="767"/>
      <c r="AU253" s="579"/>
      <c r="AV253" s="580"/>
      <c r="AW253" s="581"/>
      <c r="AX253" s="585"/>
      <c r="AY253" s="1326"/>
      <c r="AZ253" s="497"/>
      <c r="BA253" s="497"/>
      <c r="BB253" s="498"/>
      <c r="BC253" s="498"/>
      <c r="BD253" s="498"/>
      <c r="BE253" s="498"/>
      <c r="BF253" s="504"/>
      <c r="BG253" s="500"/>
      <c r="BJ253" s="577"/>
      <c r="BK253" s="767"/>
      <c r="BL253" s="579"/>
      <c r="BM253" s="580"/>
      <c r="BN253" s="581"/>
      <c r="BO253" s="585"/>
      <c r="BP253" s="1326"/>
      <c r="BQ253" s="497"/>
      <c r="BR253" s="497"/>
      <c r="BS253" s="498"/>
      <c r="BT253" s="498"/>
      <c r="BU253" s="498"/>
      <c r="BV253" s="498"/>
      <c r="BW253" s="504"/>
      <c r="BX253" s="500"/>
      <c r="CA253" s="577"/>
      <c r="CB253" s="767"/>
      <c r="CC253" s="579"/>
      <c r="CD253" s="580"/>
      <c r="CE253" s="581"/>
      <c r="CF253" s="585"/>
      <c r="CG253" s="1326"/>
      <c r="CH253" s="497"/>
      <c r="CI253" s="497"/>
      <c r="CJ253" s="498"/>
      <c r="CK253" s="498"/>
      <c r="CL253" s="498"/>
      <c r="CM253" s="498"/>
      <c r="CN253" s="504"/>
      <c r="CO253" s="500"/>
      <c r="CR253" s="577"/>
      <c r="CS253" s="767"/>
      <c r="CT253" s="579"/>
      <c r="CU253" s="580"/>
      <c r="CV253" s="581"/>
      <c r="CW253" s="585"/>
      <c r="CX253" s="1326"/>
      <c r="CY253" s="497"/>
      <c r="CZ253" s="497"/>
      <c r="DA253" s="498"/>
      <c r="DB253" s="498"/>
      <c r="DC253" s="498"/>
      <c r="DD253" s="498"/>
      <c r="DE253" s="504"/>
      <c r="DF253" s="500"/>
      <c r="DI253" s="577"/>
      <c r="DJ253" s="767"/>
      <c r="DK253" s="579"/>
      <c r="DL253" s="580"/>
      <c r="DM253" s="581"/>
      <c r="DN253" s="585"/>
      <c r="DO253" s="1326"/>
      <c r="DP253" s="497"/>
      <c r="DQ253" s="497"/>
      <c r="DR253" s="498"/>
      <c r="DS253" s="498"/>
      <c r="DT253" s="498"/>
      <c r="DU253" s="498"/>
      <c r="DV253" s="504"/>
      <c r="DW253" s="500"/>
      <c r="DZ253" s="577"/>
      <c r="EA253" s="767"/>
      <c r="EB253" s="579"/>
      <c r="EC253" s="580"/>
      <c r="ED253" s="581"/>
      <c r="EE253" s="585"/>
      <c r="EF253" s="1326"/>
      <c r="EG253" s="497"/>
      <c r="EH253" s="497"/>
      <c r="EI253" s="498"/>
      <c r="EJ253" s="498"/>
      <c r="EK253" s="498"/>
      <c r="EL253" s="498"/>
      <c r="EM253" s="504"/>
      <c r="EN253" s="500"/>
      <c r="EQ253" s="665"/>
      <c r="ER253" s="666"/>
      <c r="ES253" s="667"/>
      <c r="ET253" s="668"/>
      <c r="EU253" s="669"/>
      <c r="EV253" s="720"/>
      <c r="EW253" s="1326"/>
      <c r="EX253" s="497" t="e">
        <f t="shared" si="6449"/>
        <v>#N/A</v>
      </c>
      <c r="EY253" s="497" t="e">
        <f t="shared" si="6450"/>
        <v>#N/A</v>
      </c>
      <c r="EZ253" s="498" t="e">
        <f t="shared" si="6451"/>
        <v>#N/A</v>
      </c>
      <c r="FA253" s="498">
        <f t="shared" si="6452"/>
        <v>0</v>
      </c>
      <c r="FB253" s="498">
        <f t="shared" si="6453"/>
        <v>0</v>
      </c>
      <c r="FC253" s="498" t="e">
        <f t="shared" si="6454"/>
        <v>#N/A</v>
      </c>
      <c r="FD253" s="504">
        <f t="shared" si="6455"/>
        <v>0</v>
      </c>
      <c r="FE253" s="500">
        <f t="shared" si="6456"/>
        <v>0</v>
      </c>
      <c r="FH253" s="665"/>
      <c r="FI253" s="666"/>
      <c r="FJ253" s="667"/>
      <c r="FK253" s="668"/>
      <c r="FL253" s="669"/>
      <c r="FM253" s="720"/>
      <c r="FN253" s="1326"/>
      <c r="FO253" s="497" t="e">
        <f t="shared" si="6457"/>
        <v>#N/A</v>
      </c>
      <c r="FP253" s="497" t="e">
        <f t="shared" si="6458"/>
        <v>#N/A</v>
      </c>
      <c r="FQ253" s="498" t="e">
        <f t="shared" si="6459"/>
        <v>#N/A</v>
      </c>
      <c r="FR253" s="498">
        <f t="shared" si="6460"/>
        <v>0</v>
      </c>
      <c r="FS253" s="498">
        <f t="shared" si="6461"/>
        <v>0</v>
      </c>
      <c r="FT253" s="498" t="e">
        <f t="shared" si="6462"/>
        <v>#N/A</v>
      </c>
      <c r="FU253" s="504">
        <f t="shared" si="6463"/>
        <v>0</v>
      </c>
      <c r="FV253" s="500">
        <f t="shared" si="6464"/>
        <v>0</v>
      </c>
      <c r="FY253" s="665"/>
      <c r="FZ253" s="666"/>
      <c r="GA253" s="667"/>
      <c r="GB253" s="668"/>
      <c r="GC253" s="669"/>
      <c r="GD253" s="720"/>
      <c r="GE253" s="1326"/>
      <c r="GF253" s="497" t="e">
        <f t="shared" si="6465"/>
        <v>#N/A</v>
      </c>
      <c r="GG253" s="497" t="e">
        <f t="shared" si="6466"/>
        <v>#N/A</v>
      </c>
      <c r="GH253" s="498" t="e">
        <f t="shared" si="6467"/>
        <v>#N/A</v>
      </c>
      <c r="GI253" s="498">
        <f t="shared" si="6468"/>
        <v>0</v>
      </c>
      <c r="GJ253" s="498">
        <f t="shared" si="6469"/>
        <v>0</v>
      </c>
      <c r="GK253" s="498" t="e">
        <f t="shared" si="6470"/>
        <v>#N/A</v>
      </c>
      <c r="GL253" s="504">
        <f t="shared" si="6471"/>
        <v>0</v>
      </c>
      <c r="GM253" s="500">
        <f t="shared" si="6472"/>
        <v>0</v>
      </c>
      <c r="GP253" s="665"/>
      <c r="GQ253" s="666"/>
      <c r="GR253" s="667"/>
      <c r="GS253" s="668"/>
      <c r="GT253" s="669"/>
      <c r="GU253" s="720"/>
      <c r="GV253" s="1326"/>
      <c r="GW253" s="497" t="e">
        <f t="shared" si="6473"/>
        <v>#N/A</v>
      </c>
      <c r="GX253" s="497" t="e">
        <f t="shared" si="6474"/>
        <v>#N/A</v>
      </c>
      <c r="GY253" s="498" t="e">
        <f t="shared" si="6475"/>
        <v>#N/A</v>
      </c>
      <c r="GZ253" s="498">
        <f t="shared" si="6476"/>
        <v>0</v>
      </c>
      <c r="HA253" s="498">
        <f t="shared" si="6477"/>
        <v>0</v>
      </c>
      <c r="HB253" s="498" t="e">
        <f t="shared" si="6478"/>
        <v>#N/A</v>
      </c>
      <c r="HC253" s="504">
        <f t="shared" si="6479"/>
        <v>0</v>
      </c>
      <c r="HD253" s="500">
        <f t="shared" si="6480"/>
        <v>0</v>
      </c>
      <c r="HG253" s="665"/>
      <c r="HH253" s="666"/>
      <c r="HI253" s="667"/>
      <c r="HJ253" s="668"/>
      <c r="HK253" s="669"/>
      <c r="HL253" s="720"/>
      <c r="HM253" s="1326"/>
      <c r="HN253" s="497" t="e">
        <f t="shared" si="6481"/>
        <v>#N/A</v>
      </c>
      <c r="HO253" s="497" t="e">
        <f t="shared" si="6482"/>
        <v>#N/A</v>
      </c>
      <c r="HP253" s="498" t="e">
        <f t="shared" si="6483"/>
        <v>#N/A</v>
      </c>
      <c r="HQ253" s="498">
        <f t="shared" si="6484"/>
        <v>0</v>
      </c>
      <c r="HR253" s="498">
        <f t="shared" si="6485"/>
        <v>0</v>
      </c>
      <c r="HS253" s="498" t="e">
        <f t="shared" si="6486"/>
        <v>#N/A</v>
      </c>
      <c r="HT253" s="504">
        <f t="shared" si="6487"/>
        <v>0</v>
      </c>
      <c r="HU253" s="500">
        <f t="shared" si="6488"/>
        <v>0</v>
      </c>
      <c r="HX253" s="665"/>
      <c r="HY253" s="666"/>
      <c r="HZ253" s="667"/>
      <c r="IA253" s="668"/>
      <c r="IB253" s="669"/>
      <c r="IC253" s="720"/>
      <c r="ID253" s="1326"/>
      <c r="IE253" s="497" t="e">
        <f t="shared" si="6489"/>
        <v>#N/A</v>
      </c>
      <c r="IF253" s="497" t="e">
        <f t="shared" si="6490"/>
        <v>#N/A</v>
      </c>
      <c r="IG253" s="498" t="e">
        <f t="shared" si="6491"/>
        <v>#N/A</v>
      </c>
      <c r="IH253" s="498">
        <f t="shared" si="6492"/>
        <v>0</v>
      </c>
      <c r="II253" s="498">
        <f t="shared" si="6493"/>
        <v>0</v>
      </c>
      <c r="IJ253" s="498" t="e">
        <f t="shared" si="6494"/>
        <v>#N/A</v>
      </c>
      <c r="IK253" s="504">
        <f t="shared" si="6495"/>
        <v>0</v>
      </c>
      <c r="IL253" s="500">
        <f t="shared" si="6496"/>
        <v>0</v>
      </c>
      <c r="IO253" s="665"/>
      <c r="IP253" s="666"/>
      <c r="IQ253" s="667"/>
      <c r="IR253" s="668"/>
      <c r="IS253" s="669"/>
      <c r="IT253" s="720"/>
      <c r="IU253" s="1326"/>
      <c r="IV253" s="497" t="e">
        <f t="shared" si="6497"/>
        <v>#N/A</v>
      </c>
      <c r="IW253" s="497" t="e">
        <f t="shared" si="6498"/>
        <v>#N/A</v>
      </c>
      <c r="IX253" s="498" t="e">
        <f t="shared" si="6499"/>
        <v>#N/A</v>
      </c>
      <c r="IY253" s="498">
        <f t="shared" si="6500"/>
        <v>0</v>
      </c>
      <c r="IZ253" s="498">
        <f t="shared" si="6501"/>
        <v>0</v>
      </c>
      <c r="JA253" s="498" t="e">
        <f t="shared" si="6502"/>
        <v>#N/A</v>
      </c>
      <c r="JB253" s="504">
        <f t="shared" si="6503"/>
        <v>0</v>
      </c>
      <c r="JC253" s="500">
        <f t="shared" si="6504"/>
        <v>0</v>
      </c>
      <c r="JF253" s="665"/>
      <c r="JG253" s="666"/>
      <c r="JH253" s="667"/>
      <c r="JI253" s="668"/>
      <c r="JJ253" s="669"/>
      <c r="JK253" s="720"/>
      <c r="JL253" s="1326"/>
      <c r="JM253" s="497" t="e">
        <f t="shared" si="6505"/>
        <v>#N/A</v>
      </c>
      <c r="JN253" s="497" t="e">
        <f t="shared" si="6506"/>
        <v>#N/A</v>
      </c>
      <c r="JO253" s="498" t="e">
        <f t="shared" si="6507"/>
        <v>#N/A</v>
      </c>
      <c r="JP253" s="498">
        <f t="shared" si="6508"/>
        <v>0</v>
      </c>
      <c r="JQ253" s="498">
        <f t="shared" si="6509"/>
        <v>0</v>
      </c>
      <c r="JR253" s="498" t="e">
        <f t="shared" si="6510"/>
        <v>#N/A</v>
      </c>
      <c r="JS253" s="504">
        <f t="shared" si="6511"/>
        <v>0</v>
      </c>
      <c r="JT253" s="500">
        <f t="shared" si="6512"/>
        <v>0</v>
      </c>
      <c r="JW253" s="665"/>
      <c r="JX253" s="666"/>
      <c r="JY253" s="667"/>
      <c r="JZ253" s="668"/>
      <c r="KA253" s="669"/>
      <c r="KB253" s="720"/>
      <c r="KC253" s="1326"/>
      <c r="KD253" s="497" t="e">
        <f t="shared" si="6513"/>
        <v>#N/A</v>
      </c>
      <c r="KE253" s="497" t="e">
        <f t="shared" si="6514"/>
        <v>#N/A</v>
      </c>
      <c r="KF253" s="498" t="e">
        <f t="shared" si="6515"/>
        <v>#N/A</v>
      </c>
      <c r="KG253" s="498">
        <f t="shared" si="6516"/>
        <v>0</v>
      </c>
      <c r="KH253" s="498">
        <f t="shared" si="6517"/>
        <v>0</v>
      </c>
      <c r="KI253" s="498" t="e">
        <f t="shared" si="6518"/>
        <v>#N/A</v>
      </c>
      <c r="KJ253" s="504">
        <f t="shared" si="6519"/>
        <v>0</v>
      </c>
      <c r="KK253" s="500">
        <f t="shared" si="6520"/>
        <v>0</v>
      </c>
      <c r="KN253" s="665"/>
      <c r="KO253" s="666"/>
      <c r="KP253" s="667"/>
      <c r="KQ253" s="668"/>
      <c r="KR253" s="669"/>
      <c r="KS253" s="720"/>
      <c r="KT253" s="1326"/>
      <c r="KU253" s="497" t="e">
        <f t="shared" si="6521"/>
        <v>#N/A</v>
      </c>
      <c r="KV253" s="497" t="e">
        <f t="shared" si="6522"/>
        <v>#N/A</v>
      </c>
      <c r="KW253" s="498" t="e">
        <f t="shared" si="6523"/>
        <v>#N/A</v>
      </c>
      <c r="KX253" s="498">
        <f t="shared" si="6524"/>
        <v>0</v>
      </c>
      <c r="KY253" s="498">
        <f t="shared" si="6525"/>
        <v>0</v>
      </c>
      <c r="KZ253" s="498" t="e">
        <f t="shared" si="6526"/>
        <v>#N/A</v>
      </c>
      <c r="LA253" s="504">
        <f t="shared" si="6527"/>
        <v>0</v>
      </c>
      <c r="LB253" s="500">
        <f t="shared" si="6528"/>
        <v>0</v>
      </c>
      <c r="LE253" s="665"/>
      <c r="LF253" s="666"/>
      <c r="LG253" s="667"/>
      <c r="LH253" s="668"/>
      <c r="LI253" s="669"/>
      <c r="LJ253" s="720"/>
      <c r="LK253" s="1326"/>
      <c r="LL253" s="497" t="e">
        <f t="shared" si="6529"/>
        <v>#N/A</v>
      </c>
      <c r="LM253" s="497" t="e">
        <f t="shared" si="6530"/>
        <v>#N/A</v>
      </c>
      <c r="LN253" s="498" t="e">
        <f t="shared" si="6531"/>
        <v>#N/A</v>
      </c>
      <c r="LO253" s="498">
        <f t="shared" si="6532"/>
        <v>0</v>
      </c>
      <c r="LP253" s="498">
        <f t="shared" si="6533"/>
        <v>0</v>
      </c>
      <c r="LQ253" s="498" t="e">
        <f t="shared" si="6534"/>
        <v>#N/A</v>
      </c>
      <c r="LR253" s="504">
        <f t="shared" si="6535"/>
        <v>0</v>
      </c>
      <c r="LS253" s="500">
        <f t="shared" si="6536"/>
        <v>0</v>
      </c>
      <c r="LV253" s="665"/>
      <c r="LW253" s="666"/>
      <c r="LX253" s="667"/>
      <c r="LY253" s="668"/>
      <c r="LZ253" s="669"/>
      <c r="MA253" s="720"/>
      <c r="MB253" s="1326"/>
      <c r="MC253" s="497" t="e">
        <f t="shared" si="6537"/>
        <v>#N/A</v>
      </c>
      <c r="MD253" s="497" t="e">
        <f t="shared" si="6538"/>
        <v>#N/A</v>
      </c>
      <c r="ME253" s="498" t="e">
        <f t="shared" si="6539"/>
        <v>#N/A</v>
      </c>
      <c r="MF253" s="498">
        <f t="shared" si="6540"/>
        <v>0</v>
      </c>
      <c r="MG253" s="498">
        <f t="shared" si="6541"/>
        <v>0</v>
      </c>
      <c r="MH253" s="498" t="e">
        <f t="shared" si="6542"/>
        <v>#N/A</v>
      </c>
      <c r="MI253" s="504">
        <f t="shared" si="6543"/>
        <v>0</v>
      </c>
      <c r="MJ253" s="500">
        <f t="shared" si="6544"/>
        <v>0</v>
      </c>
      <c r="MM253" s="665"/>
      <c r="MN253" s="666"/>
      <c r="MO253" s="667"/>
      <c r="MP253" s="668"/>
      <c r="MQ253" s="669"/>
      <c r="MR253" s="720"/>
      <c r="MS253" s="1326"/>
      <c r="MT253" s="497" t="e">
        <f t="shared" si="6545"/>
        <v>#N/A</v>
      </c>
      <c r="MU253" s="497" t="e">
        <f t="shared" si="6546"/>
        <v>#N/A</v>
      </c>
      <c r="MV253" s="498" t="e">
        <f t="shared" si="6547"/>
        <v>#N/A</v>
      </c>
      <c r="MW253" s="498">
        <f t="shared" si="6548"/>
        <v>0</v>
      </c>
      <c r="MX253" s="498">
        <f t="shared" si="6549"/>
        <v>0</v>
      </c>
      <c r="MY253" s="498" t="e">
        <f t="shared" si="6550"/>
        <v>#N/A</v>
      </c>
      <c r="MZ253" s="504">
        <f t="shared" si="6551"/>
        <v>0</v>
      </c>
      <c r="NA253" s="500">
        <f t="shared" si="6552"/>
        <v>0</v>
      </c>
      <c r="ND253" s="665"/>
      <c r="NE253" s="666"/>
      <c r="NF253" s="667"/>
      <c r="NG253" s="668"/>
      <c r="NH253" s="669"/>
      <c r="NI253" s="720"/>
      <c r="NJ253" s="1326"/>
      <c r="NK253" s="497" t="e">
        <f t="shared" si="6553"/>
        <v>#N/A</v>
      </c>
      <c r="NL253" s="497" t="e">
        <f t="shared" si="6554"/>
        <v>#N/A</v>
      </c>
      <c r="NM253" s="498" t="e">
        <f t="shared" si="6555"/>
        <v>#N/A</v>
      </c>
      <c r="NN253" s="498">
        <f t="shared" si="6556"/>
        <v>0</v>
      </c>
      <c r="NO253" s="498">
        <f t="shared" si="6557"/>
        <v>0</v>
      </c>
      <c r="NP253" s="498" t="e">
        <f t="shared" si="6558"/>
        <v>#N/A</v>
      </c>
      <c r="NQ253" s="504">
        <f t="shared" si="6559"/>
        <v>0</v>
      </c>
      <c r="NR253" s="500">
        <f t="shared" si="6560"/>
        <v>0</v>
      </c>
      <c r="NU253" s="665"/>
      <c r="NV253" s="666"/>
      <c r="NW253" s="667"/>
      <c r="NX253" s="668"/>
      <c r="NY253" s="669"/>
      <c r="NZ253" s="720"/>
      <c r="OA253" s="1326"/>
      <c r="OB253" s="497" t="e">
        <f t="shared" si="6561"/>
        <v>#N/A</v>
      </c>
      <c r="OC253" s="497" t="e">
        <f t="shared" si="6562"/>
        <v>#N/A</v>
      </c>
      <c r="OD253" s="498" t="e">
        <f t="shared" si="6563"/>
        <v>#N/A</v>
      </c>
      <c r="OE253" s="498">
        <f t="shared" si="6564"/>
        <v>0</v>
      </c>
      <c r="OF253" s="498">
        <f t="shared" si="6565"/>
        <v>0</v>
      </c>
      <c r="OG253" s="498" t="e">
        <f t="shared" si="6566"/>
        <v>#N/A</v>
      </c>
      <c r="OH253" s="504">
        <f t="shared" si="6567"/>
        <v>0</v>
      </c>
      <c r="OI253" s="500">
        <f t="shared" si="6568"/>
        <v>0</v>
      </c>
      <c r="OL253" s="665"/>
      <c r="OM253" s="666"/>
      <c r="ON253" s="667"/>
      <c r="OO253" s="668"/>
      <c r="OP253" s="669"/>
      <c r="OQ253" s="720"/>
      <c r="OR253" s="1326"/>
      <c r="OS253" s="497" t="e">
        <f t="shared" si="6569"/>
        <v>#N/A</v>
      </c>
      <c r="OT253" s="497" t="e">
        <f t="shared" si="6570"/>
        <v>#N/A</v>
      </c>
      <c r="OU253" s="498" t="e">
        <f t="shared" si="6571"/>
        <v>#N/A</v>
      </c>
      <c r="OV253" s="498">
        <f t="shared" si="6572"/>
        <v>0</v>
      </c>
      <c r="OW253" s="498">
        <f t="shared" si="6573"/>
        <v>0</v>
      </c>
      <c r="OX253" s="498" t="e">
        <f t="shared" si="6574"/>
        <v>#N/A</v>
      </c>
      <c r="OY253" s="504">
        <f t="shared" si="6575"/>
        <v>0</v>
      </c>
      <c r="OZ253" s="500">
        <f t="shared" si="6576"/>
        <v>0</v>
      </c>
      <c r="PC253" s="665"/>
      <c r="PD253" s="666"/>
      <c r="PE253" s="667"/>
      <c r="PF253" s="668"/>
      <c r="PG253" s="669"/>
      <c r="PH253" s="720"/>
      <c r="PI253" s="1326"/>
      <c r="PJ253" s="497" t="e">
        <f t="shared" si="6577"/>
        <v>#N/A</v>
      </c>
      <c r="PK253" s="497" t="e">
        <f t="shared" si="6578"/>
        <v>#N/A</v>
      </c>
      <c r="PL253" s="498" t="e">
        <f t="shared" si="6579"/>
        <v>#N/A</v>
      </c>
      <c r="PM253" s="498">
        <f t="shared" si="6580"/>
        <v>0</v>
      </c>
      <c r="PN253" s="498">
        <f t="shared" si="6581"/>
        <v>0</v>
      </c>
      <c r="PO253" s="498" t="e">
        <f t="shared" si="6582"/>
        <v>#N/A</v>
      </c>
      <c r="PP253" s="504">
        <f t="shared" si="6583"/>
        <v>0</v>
      </c>
      <c r="PQ253" s="500">
        <f t="shared" si="6584"/>
        <v>0</v>
      </c>
      <c r="PT253" s="665"/>
      <c r="PU253" s="666"/>
      <c r="PV253" s="667"/>
      <c r="PW253" s="668"/>
      <c r="PX253" s="669"/>
      <c r="PY253" s="720"/>
      <c r="PZ253" s="1326"/>
      <c r="QA253" s="497" t="e">
        <f t="shared" si="6585"/>
        <v>#N/A</v>
      </c>
      <c r="QB253" s="497" t="e">
        <f t="shared" si="6586"/>
        <v>#N/A</v>
      </c>
      <c r="QC253" s="498" t="e">
        <f t="shared" si="6587"/>
        <v>#N/A</v>
      </c>
      <c r="QD253" s="498">
        <f t="shared" si="6588"/>
        <v>0</v>
      </c>
      <c r="QE253" s="498">
        <f t="shared" si="6589"/>
        <v>0</v>
      </c>
      <c r="QF253" s="498" t="e">
        <f t="shared" si="6590"/>
        <v>#N/A</v>
      </c>
      <c r="QG253" s="504">
        <f t="shared" si="6591"/>
        <v>0</v>
      </c>
      <c r="QH253" s="500">
        <f t="shared" si="6592"/>
        <v>0</v>
      </c>
      <c r="QK253" s="665"/>
      <c r="QL253" s="666"/>
      <c r="QM253" s="667"/>
      <c r="QN253" s="668"/>
      <c r="QO253" s="669"/>
      <c r="QP253" s="720"/>
      <c r="QQ253" s="1326"/>
      <c r="QR253" s="497" t="e">
        <f t="shared" si="6593"/>
        <v>#N/A</v>
      </c>
      <c r="QS253" s="497" t="e">
        <f t="shared" si="6594"/>
        <v>#N/A</v>
      </c>
      <c r="QT253" s="498" t="e">
        <f t="shared" si="6595"/>
        <v>#N/A</v>
      </c>
      <c r="QU253" s="498">
        <f t="shared" si="6596"/>
        <v>0</v>
      </c>
      <c r="QV253" s="498">
        <f t="shared" si="6597"/>
        <v>0</v>
      </c>
      <c r="QW253" s="498" t="e">
        <f t="shared" si="6598"/>
        <v>#N/A</v>
      </c>
      <c r="QX253" s="504">
        <f t="shared" si="6599"/>
        <v>0</v>
      </c>
      <c r="QY253" s="500">
        <f t="shared" si="6600"/>
        <v>0</v>
      </c>
      <c r="RB253" s="381"/>
      <c r="RC253" s="382"/>
      <c r="RD253" s="383"/>
      <c r="RE253" s="384"/>
      <c r="RF253" s="385"/>
      <c r="RG253" s="386"/>
      <c r="RH253" s="386"/>
      <c r="RI253" s="497"/>
      <c r="RJ253" s="497"/>
      <c r="RK253" s="501"/>
      <c r="RL253" s="501"/>
      <c r="RM253" s="501"/>
      <c r="RN253" s="501"/>
      <c r="RO253" s="502"/>
      <c r="RP253" s="503"/>
      <c r="RS253" s="381"/>
      <c r="RT253" s="382"/>
      <c r="RU253" s="383"/>
      <c r="RV253" s="384"/>
      <c r="RW253" s="385"/>
      <c r="RX253" s="386"/>
      <c r="RY253" s="386"/>
      <c r="RZ253" s="497"/>
      <c r="SA253" s="497"/>
      <c r="SB253" s="501"/>
      <c r="SC253" s="501"/>
      <c r="SD253" s="501"/>
      <c r="SE253" s="501"/>
      <c r="SF253" s="502"/>
      <c r="SG253" s="503"/>
      <c r="SJ253" s="381"/>
      <c r="SK253" s="382"/>
      <c r="SL253" s="383"/>
      <c r="SM253" s="384"/>
      <c r="SN253" s="385"/>
      <c r="SO253" s="386"/>
      <c r="SP253" s="386"/>
      <c r="SQ253" s="497"/>
      <c r="SR253" s="497"/>
      <c r="SS253" s="501"/>
      <c r="ST253" s="501"/>
      <c r="SU253" s="501"/>
      <c r="SV253" s="501"/>
      <c r="SW253" s="502"/>
      <c r="SX253" s="503"/>
    </row>
    <row r="254" spans="2:518" ht="76.5" hidden="1" customHeight="1" thickTop="1" thickBot="1">
      <c r="B254" s="577"/>
      <c r="C254" s="578"/>
      <c r="D254" s="579"/>
      <c r="E254" s="580"/>
      <c r="F254" s="581"/>
      <c r="G254" s="585"/>
      <c r="H254" s="595"/>
      <c r="K254" s="577"/>
      <c r="L254" s="767"/>
      <c r="M254" s="579"/>
      <c r="N254" s="580"/>
      <c r="O254" s="581"/>
      <c r="P254" s="585"/>
      <c r="Q254" s="1326"/>
      <c r="R254" s="497"/>
      <c r="S254" s="497"/>
      <c r="T254" s="498"/>
      <c r="U254" s="498"/>
      <c r="V254" s="498"/>
      <c r="W254" s="498"/>
      <c r="X254" s="504"/>
      <c r="Y254" s="500"/>
      <c r="Z254" s="486"/>
      <c r="AA254" s="486"/>
      <c r="AB254" s="577"/>
      <c r="AC254" s="767"/>
      <c r="AD254" s="579"/>
      <c r="AE254" s="580"/>
      <c r="AF254" s="581"/>
      <c r="AG254" s="585"/>
      <c r="AH254" s="1326"/>
      <c r="AI254" s="497"/>
      <c r="AJ254" s="497"/>
      <c r="AK254" s="498"/>
      <c r="AL254" s="498"/>
      <c r="AM254" s="498"/>
      <c r="AN254" s="498"/>
      <c r="AO254" s="504"/>
      <c r="AP254" s="500"/>
      <c r="AQ254" s="486"/>
      <c r="AR254" s="486"/>
      <c r="AS254" s="577"/>
      <c r="AT254" s="767"/>
      <c r="AU254" s="579"/>
      <c r="AV254" s="580"/>
      <c r="AW254" s="581"/>
      <c r="AX254" s="585"/>
      <c r="AY254" s="1326"/>
      <c r="AZ254" s="497"/>
      <c r="BA254" s="497"/>
      <c r="BB254" s="498"/>
      <c r="BC254" s="498"/>
      <c r="BD254" s="498"/>
      <c r="BE254" s="498"/>
      <c r="BF254" s="504"/>
      <c r="BG254" s="500"/>
      <c r="BJ254" s="577"/>
      <c r="BK254" s="767"/>
      <c r="BL254" s="579"/>
      <c r="BM254" s="580"/>
      <c r="BN254" s="581"/>
      <c r="BO254" s="585"/>
      <c r="BP254" s="1326"/>
      <c r="BQ254" s="497"/>
      <c r="BR254" s="497"/>
      <c r="BS254" s="498"/>
      <c r="BT254" s="498"/>
      <c r="BU254" s="498"/>
      <c r="BV254" s="498"/>
      <c r="BW254" s="504"/>
      <c r="BX254" s="500"/>
      <c r="CA254" s="577"/>
      <c r="CB254" s="767"/>
      <c r="CC254" s="579"/>
      <c r="CD254" s="580"/>
      <c r="CE254" s="581"/>
      <c r="CF254" s="585"/>
      <c r="CG254" s="1326"/>
      <c r="CH254" s="497"/>
      <c r="CI254" s="497"/>
      <c r="CJ254" s="498"/>
      <c r="CK254" s="498"/>
      <c r="CL254" s="498"/>
      <c r="CM254" s="498"/>
      <c r="CN254" s="504"/>
      <c r="CO254" s="500"/>
      <c r="CR254" s="577"/>
      <c r="CS254" s="767"/>
      <c r="CT254" s="579"/>
      <c r="CU254" s="580"/>
      <c r="CV254" s="581"/>
      <c r="CW254" s="585"/>
      <c r="CX254" s="1326"/>
      <c r="CY254" s="497"/>
      <c r="CZ254" s="497"/>
      <c r="DA254" s="498"/>
      <c r="DB254" s="498"/>
      <c r="DC254" s="498"/>
      <c r="DD254" s="498"/>
      <c r="DE254" s="504"/>
      <c r="DF254" s="500"/>
      <c r="DI254" s="577"/>
      <c r="DJ254" s="767"/>
      <c r="DK254" s="579"/>
      <c r="DL254" s="580"/>
      <c r="DM254" s="581"/>
      <c r="DN254" s="585"/>
      <c r="DO254" s="1326"/>
      <c r="DP254" s="497"/>
      <c r="DQ254" s="497"/>
      <c r="DR254" s="498"/>
      <c r="DS254" s="498"/>
      <c r="DT254" s="498"/>
      <c r="DU254" s="498"/>
      <c r="DV254" s="504"/>
      <c r="DW254" s="500"/>
      <c r="DZ254" s="577"/>
      <c r="EA254" s="767"/>
      <c r="EB254" s="579"/>
      <c r="EC254" s="580"/>
      <c r="ED254" s="581"/>
      <c r="EE254" s="585"/>
      <c r="EF254" s="1326"/>
      <c r="EG254" s="497"/>
      <c r="EH254" s="497"/>
      <c r="EI254" s="498"/>
      <c r="EJ254" s="498"/>
      <c r="EK254" s="498"/>
      <c r="EL254" s="498"/>
      <c r="EM254" s="504"/>
      <c r="EN254" s="500"/>
      <c r="EQ254" s="665"/>
      <c r="ER254" s="666"/>
      <c r="ES254" s="667"/>
      <c r="ET254" s="668"/>
      <c r="EU254" s="669"/>
      <c r="EV254" s="720"/>
      <c r="EW254" s="1326"/>
      <c r="EX254" s="497" t="e">
        <f t="shared" si="6449"/>
        <v>#N/A</v>
      </c>
      <c r="EY254" s="497" t="e">
        <f t="shared" si="6450"/>
        <v>#N/A</v>
      </c>
      <c r="EZ254" s="498" t="e">
        <f t="shared" si="6451"/>
        <v>#N/A</v>
      </c>
      <c r="FA254" s="498">
        <f t="shared" si="6452"/>
        <v>0</v>
      </c>
      <c r="FB254" s="498">
        <f t="shared" si="6453"/>
        <v>0</v>
      </c>
      <c r="FC254" s="498" t="e">
        <f t="shared" si="6454"/>
        <v>#N/A</v>
      </c>
      <c r="FD254" s="504">
        <f t="shared" si="6455"/>
        <v>0</v>
      </c>
      <c r="FE254" s="500">
        <f t="shared" si="6456"/>
        <v>0</v>
      </c>
      <c r="FH254" s="665"/>
      <c r="FI254" s="666"/>
      <c r="FJ254" s="667"/>
      <c r="FK254" s="668"/>
      <c r="FL254" s="669"/>
      <c r="FM254" s="720"/>
      <c r="FN254" s="1326"/>
      <c r="FO254" s="497" t="e">
        <f t="shared" si="6457"/>
        <v>#N/A</v>
      </c>
      <c r="FP254" s="497" t="e">
        <f t="shared" si="6458"/>
        <v>#N/A</v>
      </c>
      <c r="FQ254" s="498" t="e">
        <f t="shared" si="6459"/>
        <v>#N/A</v>
      </c>
      <c r="FR254" s="498">
        <f t="shared" si="6460"/>
        <v>0</v>
      </c>
      <c r="FS254" s="498">
        <f t="shared" si="6461"/>
        <v>0</v>
      </c>
      <c r="FT254" s="498" t="e">
        <f t="shared" si="6462"/>
        <v>#N/A</v>
      </c>
      <c r="FU254" s="504">
        <f t="shared" si="6463"/>
        <v>0</v>
      </c>
      <c r="FV254" s="500">
        <f t="shared" si="6464"/>
        <v>0</v>
      </c>
      <c r="FY254" s="665"/>
      <c r="FZ254" s="666"/>
      <c r="GA254" s="667"/>
      <c r="GB254" s="668"/>
      <c r="GC254" s="669"/>
      <c r="GD254" s="720"/>
      <c r="GE254" s="1326"/>
      <c r="GF254" s="497" t="e">
        <f t="shared" si="6465"/>
        <v>#N/A</v>
      </c>
      <c r="GG254" s="497" t="e">
        <f t="shared" si="6466"/>
        <v>#N/A</v>
      </c>
      <c r="GH254" s="498" t="e">
        <f t="shared" si="6467"/>
        <v>#N/A</v>
      </c>
      <c r="GI254" s="498">
        <f t="shared" si="6468"/>
        <v>0</v>
      </c>
      <c r="GJ254" s="498">
        <f t="shared" si="6469"/>
        <v>0</v>
      </c>
      <c r="GK254" s="498" t="e">
        <f t="shared" si="6470"/>
        <v>#N/A</v>
      </c>
      <c r="GL254" s="504">
        <f t="shared" si="6471"/>
        <v>0</v>
      </c>
      <c r="GM254" s="500">
        <f t="shared" si="6472"/>
        <v>0</v>
      </c>
      <c r="GP254" s="665"/>
      <c r="GQ254" s="666"/>
      <c r="GR254" s="667"/>
      <c r="GS254" s="668"/>
      <c r="GT254" s="669"/>
      <c r="GU254" s="720"/>
      <c r="GV254" s="1326"/>
      <c r="GW254" s="497" t="e">
        <f t="shared" si="6473"/>
        <v>#N/A</v>
      </c>
      <c r="GX254" s="497" t="e">
        <f t="shared" si="6474"/>
        <v>#N/A</v>
      </c>
      <c r="GY254" s="498" t="e">
        <f t="shared" si="6475"/>
        <v>#N/A</v>
      </c>
      <c r="GZ254" s="498">
        <f t="shared" si="6476"/>
        <v>0</v>
      </c>
      <c r="HA254" s="498">
        <f t="shared" si="6477"/>
        <v>0</v>
      </c>
      <c r="HB254" s="498" t="e">
        <f t="shared" si="6478"/>
        <v>#N/A</v>
      </c>
      <c r="HC254" s="504">
        <f t="shared" si="6479"/>
        <v>0</v>
      </c>
      <c r="HD254" s="500">
        <f t="shared" si="6480"/>
        <v>0</v>
      </c>
      <c r="HG254" s="665"/>
      <c r="HH254" s="666"/>
      <c r="HI254" s="667"/>
      <c r="HJ254" s="668"/>
      <c r="HK254" s="669"/>
      <c r="HL254" s="720"/>
      <c r="HM254" s="1326"/>
      <c r="HN254" s="497" t="e">
        <f t="shared" si="6481"/>
        <v>#N/A</v>
      </c>
      <c r="HO254" s="497" t="e">
        <f t="shared" si="6482"/>
        <v>#N/A</v>
      </c>
      <c r="HP254" s="498" t="e">
        <f t="shared" si="6483"/>
        <v>#N/A</v>
      </c>
      <c r="HQ254" s="498">
        <f t="shared" si="6484"/>
        <v>0</v>
      </c>
      <c r="HR254" s="498">
        <f t="shared" si="6485"/>
        <v>0</v>
      </c>
      <c r="HS254" s="498" t="e">
        <f t="shared" si="6486"/>
        <v>#N/A</v>
      </c>
      <c r="HT254" s="504">
        <f t="shared" si="6487"/>
        <v>0</v>
      </c>
      <c r="HU254" s="500">
        <f t="shared" si="6488"/>
        <v>0</v>
      </c>
      <c r="HX254" s="665"/>
      <c r="HY254" s="666"/>
      <c r="HZ254" s="667"/>
      <c r="IA254" s="668"/>
      <c r="IB254" s="669"/>
      <c r="IC254" s="720"/>
      <c r="ID254" s="1326"/>
      <c r="IE254" s="497" t="e">
        <f t="shared" si="6489"/>
        <v>#N/A</v>
      </c>
      <c r="IF254" s="497" t="e">
        <f t="shared" si="6490"/>
        <v>#N/A</v>
      </c>
      <c r="IG254" s="498" t="e">
        <f t="shared" si="6491"/>
        <v>#N/A</v>
      </c>
      <c r="IH254" s="498">
        <f t="shared" si="6492"/>
        <v>0</v>
      </c>
      <c r="II254" s="498">
        <f t="shared" si="6493"/>
        <v>0</v>
      </c>
      <c r="IJ254" s="498" t="e">
        <f t="shared" si="6494"/>
        <v>#N/A</v>
      </c>
      <c r="IK254" s="504">
        <f t="shared" si="6495"/>
        <v>0</v>
      </c>
      <c r="IL254" s="500">
        <f t="shared" si="6496"/>
        <v>0</v>
      </c>
      <c r="IO254" s="665"/>
      <c r="IP254" s="666"/>
      <c r="IQ254" s="667"/>
      <c r="IR254" s="668"/>
      <c r="IS254" s="669"/>
      <c r="IT254" s="720"/>
      <c r="IU254" s="1326"/>
      <c r="IV254" s="497" t="e">
        <f t="shared" si="6497"/>
        <v>#N/A</v>
      </c>
      <c r="IW254" s="497" t="e">
        <f t="shared" si="6498"/>
        <v>#N/A</v>
      </c>
      <c r="IX254" s="498" t="e">
        <f t="shared" si="6499"/>
        <v>#N/A</v>
      </c>
      <c r="IY254" s="498">
        <f t="shared" si="6500"/>
        <v>0</v>
      </c>
      <c r="IZ254" s="498">
        <f t="shared" si="6501"/>
        <v>0</v>
      </c>
      <c r="JA254" s="498" t="e">
        <f t="shared" si="6502"/>
        <v>#N/A</v>
      </c>
      <c r="JB254" s="504">
        <f t="shared" si="6503"/>
        <v>0</v>
      </c>
      <c r="JC254" s="500">
        <f t="shared" si="6504"/>
        <v>0</v>
      </c>
      <c r="JF254" s="665"/>
      <c r="JG254" s="666"/>
      <c r="JH254" s="667"/>
      <c r="JI254" s="668"/>
      <c r="JJ254" s="669"/>
      <c r="JK254" s="720"/>
      <c r="JL254" s="1326"/>
      <c r="JM254" s="497" t="e">
        <f t="shared" si="6505"/>
        <v>#N/A</v>
      </c>
      <c r="JN254" s="497" t="e">
        <f t="shared" si="6506"/>
        <v>#N/A</v>
      </c>
      <c r="JO254" s="498" t="e">
        <f t="shared" si="6507"/>
        <v>#N/A</v>
      </c>
      <c r="JP254" s="498">
        <f t="shared" si="6508"/>
        <v>0</v>
      </c>
      <c r="JQ254" s="498">
        <f t="shared" si="6509"/>
        <v>0</v>
      </c>
      <c r="JR254" s="498" t="e">
        <f t="shared" si="6510"/>
        <v>#N/A</v>
      </c>
      <c r="JS254" s="504">
        <f t="shared" si="6511"/>
        <v>0</v>
      </c>
      <c r="JT254" s="500">
        <f t="shared" si="6512"/>
        <v>0</v>
      </c>
      <c r="JW254" s="665"/>
      <c r="JX254" s="666"/>
      <c r="JY254" s="667"/>
      <c r="JZ254" s="668"/>
      <c r="KA254" s="669"/>
      <c r="KB254" s="720"/>
      <c r="KC254" s="1326"/>
      <c r="KD254" s="497" t="e">
        <f t="shared" si="6513"/>
        <v>#N/A</v>
      </c>
      <c r="KE254" s="497" t="e">
        <f t="shared" si="6514"/>
        <v>#N/A</v>
      </c>
      <c r="KF254" s="498" t="e">
        <f t="shared" si="6515"/>
        <v>#N/A</v>
      </c>
      <c r="KG254" s="498">
        <f t="shared" si="6516"/>
        <v>0</v>
      </c>
      <c r="KH254" s="498">
        <f t="shared" si="6517"/>
        <v>0</v>
      </c>
      <c r="KI254" s="498" t="e">
        <f t="shared" si="6518"/>
        <v>#N/A</v>
      </c>
      <c r="KJ254" s="504">
        <f t="shared" si="6519"/>
        <v>0</v>
      </c>
      <c r="KK254" s="500">
        <f t="shared" si="6520"/>
        <v>0</v>
      </c>
      <c r="KN254" s="665"/>
      <c r="KO254" s="666"/>
      <c r="KP254" s="667"/>
      <c r="KQ254" s="668"/>
      <c r="KR254" s="669"/>
      <c r="KS254" s="720"/>
      <c r="KT254" s="1326"/>
      <c r="KU254" s="497" t="e">
        <f t="shared" si="6521"/>
        <v>#N/A</v>
      </c>
      <c r="KV254" s="497" t="e">
        <f t="shared" si="6522"/>
        <v>#N/A</v>
      </c>
      <c r="KW254" s="498" t="e">
        <f t="shared" si="6523"/>
        <v>#N/A</v>
      </c>
      <c r="KX254" s="498">
        <f t="shared" si="6524"/>
        <v>0</v>
      </c>
      <c r="KY254" s="498">
        <f t="shared" si="6525"/>
        <v>0</v>
      </c>
      <c r="KZ254" s="498" t="e">
        <f t="shared" si="6526"/>
        <v>#N/A</v>
      </c>
      <c r="LA254" s="504">
        <f t="shared" si="6527"/>
        <v>0</v>
      </c>
      <c r="LB254" s="500">
        <f t="shared" si="6528"/>
        <v>0</v>
      </c>
      <c r="LE254" s="665"/>
      <c r="LF254" s="666"/>
      <c r="LG254" s="667"/>
      <c r="LH254" s="668"/>
      <c r="LI254" s="669"/>
      <c r="LJ254" s="720"/>
      <c r="LK254" s="1326"/>
      <c r="LL254" s="497" t="e">
        <f t="shared" si="6529"/>
        <v>#N/A</v>
      </c>
      <c r="LM254" s="497" t="e">
        <f t="shared" si="6530"/>
        <v>#N/A</v>
      </c>
      <c r="LN254" s="498" t="e">
        <f t="shared" si="6531"/>
        <v>#N/A</v>
      </c>
      <c r="LO254" s="498">
        <f t="shared" si="6532"/>
        <v>0</v>
      </c>
      <c r="LP254" s="498">
        <f t="shared" si="6533"/>
        <v>0</v>
      </c>
      <c r="LQ254" s="498" t="e">
        <f t="shared" si="6534"/>
        <v>#N/A</v>
      </c>
      <c r="LR254" s="504">
        <f t="shared" si="6535"/>
        <v>0</v>
      </c>
      <c r="LS254" s="500">
        <f t="shared" si="6536"/>
        <v>0</v>
      </c>
      <c r="LV254" s="665"/>
      <c r="LW254" s="666"/>
      <c r="LX254" s="667"/>
      <c r="LY254" s="668"/>
      <c r="LZ254" s="669"/>
      <c r="MA254" s="720"/>
      <c r="MB254" s="1326"/>
      <c r="MC254" s="497" t="e">
        <f t="shared" si="6537"/>
        <v>#N/A</v>
      </c>
      <c r="MD254" s="497" t="e">
        <f t="shared" si="6538"/>
        <v>#N/A</v>
      </c>
      <c r="ME254" s="498" t="e">
        <f t="shared" si="6539"/>
        <v>#N/A</v>
      </c>
      <c r="MF254" s="498">
        <f t="shared" si="6540"/>
        <v>0</v>
      </c>
      <c r="MG254" s="498">
        <f t="shared" si="6541"/>
        <v>0</v>
      </c>
      <c r="MH254" s="498" t="e">
        <f t="shared" si="6542"/>
        <v>#N/A</v>
      </c>
      <c r="MI254" s="504">
        <f t="shared" si="6543"/>
        <v>0</v>
      </c>
      <c r="MJ254" s="500">
        <f t="shared" si="6544"/>
        <v>0</v>
      </c>
      <c r="MM254" s="665"/>
      <c r="MN254" s="666"/>
      <c r="MO254" s="667"/>
      <c r="MP254" s="668"/>
      <c r="MQ254" s="669"/>
      <c r="MR254" s="720"/>
      <c r="MS254" s="1326"/>
      <c r="MT254" s="497" t="e">
        <f t="shared" si="6545"/>
        <v>#N/A</v>
      </c>
      <c r="MU254" s="497" t="e">
        <f t="shared" si="6546"/>
        <v>#N/A</v>
      </c>
      <c r="MV254" s="498" t="e">
        <f t="shared" si="6547"/>
        <v>#N/A</v>
      </c>
      <c r="MW254" s="498">
        <f t="shared" si="6548"/>
        <v>0</v>
      </c>
      <c r="MX254" s="498">
        <f t="shared" si="6549"/>
        <v>0</v>
      </c>
      <c r="MY254" s="498" t="e">
        <f t="shared" si="6550"/>
        <v>#N/A</v>
      </c>
      <c r="MZ254" s="504">
        <f t="shared" si="6551"/>
        <v>0</v>
      </c>
      <c r="NA254" s="500">
        <f t="shared" si="6552"/>
        <v>0</v>
      </c>
      <c r="ND254" s="665"/>
      <c r="NE254" s="666"/>
      <c r="NF254" s="667"/>
      <c r="NG254" s="668"/>
      <c r="NH254" s="669"/>
      <c r="NI254" s="720"/>
      <c r="NJ254" s="1326"/>
      <c r="NK254" s="497" t="e">
        <f t="shared" si="6553"/>
        <v>#N/A</v>
      </c>
      <c r="NL254" s="497" t="e">
        <f t="shared" si="6554"/>
        <v>#N/A</v>
      </c>
      <c r="NM254" s="498" t="e">
        <f t="shared" si="6555"/>
        <v>#N/A</v>
      </c>
      <c r="NN254" s="498">
        <f t="shared" si="6556"/>
        <v>0</v>
      </c>
      <c r="NO254" s="498">
        <f t="shared" si="6557"/>
        <v>0</v>
      </c>
      <c r="NP254" s="498" t="e">
        <f t="shared" si="6558"/>
        <v>#N/A</v>
      </c>
      <c r="NQ254" s="504">
        <f t="shared" si="6559"/>
        <v>0</v>
      </c>
      <c r="NR254" s="500">
        <f t="shared" si="6560"/>
        <v>0</v>
      </c>
      <c r="NU254" s="665"/>
      <c r="NV254" s="666"/>
      <c r="NW254" s="667"/>
      <c r="NX254" s="668"/>
      <c r="NY254" s="669"/>
      <c r="NZ254" s="720"/>
      <c r="OA254" s="1326"/>
      <c r="OB254" s="497" t="e">
        <f t="shared" si="6561"/>
        <v>#N/A</v>
      </c>
      <c r="OC254" s="497" t="e">
        <f t="shared" si="6562"/>
        <v>#N/A</v>
      </c>
      <c r="OD254" s="498" t="e">
        <f t="shared" si="6563"/>
        <v>#N/A</v>
      </c>
      <c r="OE254" s="498">
        <f t="shared" si="6564"/>
        <v>0</v>
      </c>
      <c r="OF254" s="498">
        <f t="shared" si="6565"/>
        <v>0</v>
      </c>
      <c r="OG254" s="498" t="e">
        <f t="shared" si="6566"/>
        <v>#N/A</v>
      </c>
      <c r="OH254" s="504">
        <f t="shared" si="6567"/>
        <v>0</v>
      </c>
      <c r="OI254" s="500">
        <f t="shared" si="6568"/>
        <v>0</v>
      </c>
      <c r="OL254" s="665"/>
      <c r="OM254" s="666"/>
      <c r="ON254" s="667"/>
      <c r="OO254" s="668"/>
      <c r="OP254" s="669"/>
      <c r="OQ254" s="720"/>
      <c r="OR254" s="1326"/>
      <c r="OS254" s="497" t="e">
        <f t="shared" si="6569"/>
        <v>#N/A</v>
      </c>
      <c r="OT254" s="497" t="e">
        <f t="shared" si="6570"/>
        <v>#N/A</v>
      </c>
      <c r="OU254" s="498" t="e">
        <f t="shared" si="6571"/>
        <v>#N/A</v>
      </c>
      <c r="OV254" s="498">
        <f t="shared" si="6572"/>
        <v>0</v>
      </c>
      <c r="OW254" s="498">
        <f t="shared" si="6573"/>
        <v>0</v>
      </c>
      <c r="OX254" s="498" t="e">
        <f t="shared" si="6574"/>
        <v>#N/A</v>
      </c>
      <c r="OY254" s="504">
        <f t="shared" si="6575"/>
        <v>0</v>
      </c>
      <c r="OZ254" s="500">
        <f t="shared" si="6576"/>
        <v>0</v>
      </c>
      <c r="PC254" s="665"/>
      <c r="PD254" s="666"/>
      <c r="PE254" s="667"/>
      <c r="PF254" s="668"/>
      <c r="PG254" s="669"/>
      <c r="PH254" s="720"/>
      <c r="PI254" s="1326"/>
      <c r="PJ254" s="497" t="e">
        <f t="shared" si="6577"/>
        <v>#N/A</v>
      </c>
      <c r="PK254" s="497" t="e">
        <f t="shared" si="6578"/>
        <v>#N/A</v>
      </c>
      <c r="PL254" s="498" t="e">
        <f t="shared" si="6579"/>
        <v>#N/A</v>
      </c>
      <c r="PM254" s="498">
        <f t="shared" si="6580"/>
        <v>0</v>
      </c>
      <c r="PN254" s="498">
        <f t="shared" si="6581"/>
        <v>0</v>
      </c>
      <c r="PO254" s="498" t="e">
        <f t="shared" si="6582"/>
        <v>#N/A</v>
      </c>
      <c r="PP254" s="504">
        <f t="shared" si="6583"/>
        <v>0</v>
      </c>
      <c r="PQ254" s="500">
        <f t="shared" si="6584"/>
        <v>0</v>
      </c>
      <c r="PT254" s="665"/>
      <c r="PU254" s="666"/>
      <c r="PV254" s="667"/>
      <c r="PW254" s="668"/>
      <c r="PX254" s="669"/>
      <c r="PY254" s="720"/>
      <c r="PZ254" s="1326"/>
      <c r="QA254" s="497" t="e">
        <f t="shared" si="6585"/>
        <v>#N/A</v>
      </c>
      <c r="QB254" s="497" t="e">
        <f t="shared" si="6586"/>
        <v>#N/A</v>
      </c>
      <c r="QC254" s="498" t="e">
        <f t="shared" si="6587"/>
        <v>#N/A</v>
      </c>
      <c r="QD254" s="498">
        <f t="shared" si="6588"/>
        <v>0</v>
      </c>
      <c r="QE254" s="498">
        <f t="shared" si="6589"/>
        <v>0</v>
      </c>
      <c r="QF254" s="498" t="e">
        <f t="shared" si="6590"/>
        <v>#N/A</v>
      </c>
      <c r="QG254" s="504">
        <f t="shared" si="6591"/>
        <v>0</v>
      </c>
      <c r="QH254" s="500">
        <f t="shared" si="6592"/>
        <v>0</v>
      </c>
      <c r="QK254" s="665"/>
      <c r="QL254" s="666"/>
      <c r="QM254" s="667"/>
      <c r="QN254" s="668"/>
      <c r="QO254" s="669"/>
      <c r="QP254" s="720"/>
      <c r="QQ254" s="1326"/>
      <c r="QR254" s="497" t="e">
        <f t="shared" si="6593"/>
        <v>#N/A</v>
      </c>
      <c r="QS254" s="497" t="e">
        <f t="shared" si="6594"/>
        <v>#N/A</v>
      </c>
      <c r="QT254" s="498" t="e">
        <f t="shared" si="6595"/>
        <v>#N/A</v>
      </c>
      <c r="QU254" s="498">
        <f t="shared" si="6596"/>
        <v>0</v>
      </c>
      <c r="QV254" s="498">
        <f t="shared" si="6597"/>
        <v>0</v>
      </c>
      <c r="QW254" s="498" t="e">
        <f t="shared" si="6598"/>
        <v>#N/A</v>
      </c>
      <c r="QX254" s="504">
        <f t="shared" si="6599"/>
        <v>0</v>
      </c>
      <c r="QY254" s="500">
        <f t="shared" si="6600"/>
        <v>0</v>
      </c>
      <c r="RB254" s="381"/>
      <c r="RC254" s="382"/>
      <c r="RD254" s="383"/>
      <c r="RE254" s="384"/>
      <c r="RF254" s="385"/>
      <c r="RG254" s="386"/>
      <c r="RH254" s="386"/>
      <c r="RI254" s="497"/>
      <c r="RJ254" s="497"/>
      <c r="RK254" s="501"/>
      <c r="RL254" s="501"/>
      <c r="RM254" s="501"/>
      <c r="RN254" s="501"/>
      <c r="RO254" s="502"/>
      <c r="RP254" s="503"/>
      <c r="RS254" s="381"/>
      <c r="RT254" s="382"/>
      <c r="RU254" s="383"/>
      <c r="RV254" s="384"/>
      <c r="RW254" s="385"/>
      <c r="RX254" s="386"/>
      <c r="RY254" s="386"/>
      <c r="RZ254" s="497"/>
      <c r="SA254" s="497"/>
      <c r="SB254" s="501"/>
      <c r="SC254" s="501"/>
      <c r="SD254" s="501"/>
      <c r="SE254" s="501"/>
      <c r="SF254" s="502"/>
      <c r="SG254" s="503"/>
      <c r="SJ254" s="381"/>
      <c r="SK254" s="382"/>
      <c r="SL254" s="383"/>
      <c r="SM254" s="384"/>
      <c r="SN254" s="385"/>
      <c r="SO254" s="386"/>
      <c r="SP254" s="386"/>
      <c r="SQ254" s="497"/>
      <c r="SR254" s="497"/>
      <c r="SS254" s="501"/>
      <c r="ST254" s="501"/>
      <c r="SU254" s="501"/>
      <c r="SV254" s="501"/>
      <c r="SW254" s="502"/>
      <c r="SX254" s="503"/>
    </row>
    <row r="255" spans="2:518" ht="76.5" hidden="1" customHeight="1" thickTop="1" thickBot="1">
      <c r="B255" s="577"/>
      <c r="C255" s="578"/>
      <c r="D255" s="579"/>
      <c r="E255" s="580"/>
      <c r="F255" s="581"/>
      <c r="G255" s="585"/>
      <c r="H255" s="595"/>
      <c r="K255" s="577"/>
      <c r="L255" s="767"/>
      <c r="M255" s="579"/>
      <c r="N255" s="580"/>
      <c r="O255" s="581"/>
      <c r="P255" s="585"/>
      <c r="Q255" s="1326"/>
      <c r="R255" s="497"/>
      <c r="S255" s="497"/>
      <c r="T255" s="498"/>
      <c r="U255" s="498"/>
      <c r="V255" s="498"/>
      <c r="W255" s="498"/>
      <c r="X255" s="504"/>
      <c r="Y255" s="500"/>
      <c r="Z255" s="486"/>
      <c r="AA255" s="486"/>
      <c r="AB255" s="577"/>
      <c r="AC255" s="767"/>
      <c r="AD255" s="579"/>
      <c r="AE255" s="580"/>
      <c r="AF255" s="581"/>
      <c r="AG255" s="585"/>
      <c r="AH255" s="1326"/>
      <c r="AI255" s="497"/>
      <c r="AJ255" s="497"/>
      <c r="AK255" s="498"/>
      <c r="AL255" s="498"/>
      <c r="AM255" s="498"/>
      <c r="AN255" s="498"/>
      <c r="AO255" s="504"/>
      <c r="AP255" s="500"/>
      <c r="AQ255" s="486"/>
      <c r="AR255" s="486"/>
      <c r="AS255" s="577"/>
      <c r="AT255" s="767"/>
      <c r="AU255" s="579"/>
      <c r="AV255" s="580"/>
      <c r="AW255" s="581"/>
      <c r="AX255" s="585"/>
      <c r="AY255" s="1326"/>
      <c r="AZ255" s="497"/>
      <c r="BA255" s="497"/>
      <c r="BB255" s="498"/>
      <c r="BC255" s="498"/>
      <c r="BD255" s="498"/>
      <c r="BE255" s="498"/>
      <c r="BF255" s="504"/>
      <c r="BG255" s="500"/>
      <c r="BJ255" s="577"/>
      <c r="BK255" s="767"/>
      <c r="BL255" s="579"/>
      <c r="BM255" s="580"/>
      <c r="BN255" s="581"/>
      <c r="BO255" s="585"/>
      <c r="BP255" s="1326"/>
      <c r="BQ255" s="497"/>
      <c r="BR255" s="497"/>
      <c r="BS255" s="498"/>
      <c r="BT255" s="498"/>
      <c r="BU255" s="498"/>
      <c r="BV255" s="498"/>
      <c r="BW255" s="504"/>
      <c r="BX255" s="500"/>
      <c r="CA255" s="577"/>
      <c r="CB255" s="767"/>
      <c r="CC255" s="579"/>
      <c r="CD255" s="580"/>
      <c r="CE255" s="581"/>
      <c r="CF255" s="585"/>
      <c r="CG255" s="1326"/>
      <c r="CH255" s="497"/>
      <c r="CI255" s="497"/>
      <c r="CJ255" s="498"/>
      <c r="CK255" s="498"/>
      <c r="CL255" s="498"/>
      <c r="CM255" s="498"/>
      <c r="CN255" s="504"/>
      <c r="CO255" s="500"/>
      <c r="CR255" s="577"/>
      <c r="CS255" s="767"/>
      <c r="CT255" s="579"/>
      <c r="CU255" s="580"/>
      <c r="CV255" s="581"/>
      <c r="CW255" s="585"/>
      <c r="CX255" s="1326"/>
      <c r="CY255" s="497"/>
      <c r="CZ255" s="497"/>
      <c r="DA255" s="498"/>
      <c r="DB255" s="498"/>
      <c r="DC255" s="498"/>
      <c r="DD255" s="498"/>
      <c r="DE255" s="504"/>
      <c r="DF255" s="500"/>
      <c r="DI255" s="577"/>
      <c r="DJ255" s="767"/>
      <c r="DK255" s="579"/>
      <c r="DL255" s="580"/>
      <c r="DM255" s="581"/>
      <c r="DN255" s="585"/>
      <c r="DO255" s="1326"/>
      <c r="DP255" s="497"/>
      <c r="DQ255" s="497"/>
      <c r="DR255" s="498"/>
      <c r="DS255" s="498"/>
      <c r="DT255" s="498"/>
      <c r="DU255" s="498"/>
      <c r="DV255" s="504"/>
      <c r="DW255" s="500"/>
      <c r="DZ255" s="577"/>
      <c r="EA255" s="767"/>
      <c r="EB255" s="579"/>
      <c r="EC255" s="580"/>
      <c r="ED255" s="581"/>
      <c r="EE255" s="585"/>
      <c r="EF255" s="1326"/>
      <c r="EG255" s="497"/>
      <c r="EH255" s="497"/>
      <c r="EI255" s="498"/>
      <c r="EJ255" s="498"/>
      <c r="EK255" s="498"/>
      <c r="EL255" s="498"/>
      <c r="EM255" s="504"/>
      <c r="EN255" s="500"/>
      <c r="EQ255" s="665"/>
      <c r="ER255" s="666"/>
      <c r="ES255" s="667"/>
      <c r="ET255" s="668"/>
      <c r="EU255" s="669"/>
      <c r="EV255" s="720"/>
      <c r="EW255" s="1326"/>
      <c r="EX255" s="497" t="e">
        <f t="shared" si="6449"/>
        <v>#N/A</v>
      </c>
      <c r="EY255" s="497" t="e">
        <f t="shared" si="6450"/>
        <v>#N/A</v>
      </c>
      <c r="EZ255" s="498" t="e">
        <f t="shared" si="6451"/>
        <v>#N/A</v>
      </c>
      <c r="FA255" s="498">
        <f t="shared" si="6452"/>
        <v>0</v>
      </c>
      <c r="FB255" s="498">
        <f t="shared" si="6453"/>
        <v>0</v>
      </c>
      <c r="FC255" s="498" t="e">
        <f t="shared" si="6454"/>
        <v>#N/A</v>
      </c>
      <c r="FD255" s="504">
        <f t="shared" si="6455"/>
        <v>0</v>
      </c>
      <c r="FE255" s="500">
        <f t="shared" si="6456"/>
        <v>0</v>
      </c>
      <c r="FH255" s="665"/>
      <c r="FI255" s="666"/>
      <c r="FJ255" s="667"/>
      <c r="FK255" s="668"/>
      <c r="FL255" s="669"/>
      <c r="FM255" s="720"/>
      <c r="FN255" s="1326"/>
      <c r="FO255" s="497" t="e">
        <f t="shared" si="6457"/>
        <v>#N/A</v>
      </c>
      <c r="FP255" s="497" t="e">
        <f t="shared" si="6458"/>
        <v>#N/A</v>
      </c>
      <c r="FQ255" s="498" t="e">
        <f t="shared" si="6459"/>
        <v>#N/A</v>
      </c>
      <c r="FR255" s="498">
        <f t="shared" si="6460"/>
        <v>0</v>
      </c>
      <c r="FS255" s="498">
        <f t="shared" si="6461"/>
        <v>0</v>
      </c>
      <c r="FT255" s="498" t="e">
        <f t="shared" si="6462"/>
        <v>#N/A</v>
      </c>
      <c r="FU255" s="504">
        <f t="shared" si="6463"/>
        <v>0</v>
      </c>
      <c r="FV255" s="500">
        <f t="shared" si="6464"/>
        <v>0</v>
      </c>
      <c r="FY255" s="665"/>
      <c r="FZ255" s="666"/>
      <c r="GA255" s="667"/>
      <c r="GB255" s="668"/>
      <c r="GC255" s="669"/>
      <c r="GD255" s="720"/>
      <c r="GE255" s="1326"/>
      <c r="GF255" s="497" t="e">
        <f t="shared" si="6465"/>
        <v>#N/A</v>
      </c>
      <c r="GG255" s="497" t="e">
        <f t="shared" si="6466"/>
        <v>#N/A</v>
      </c>
      <c r="GH255" s="498" t="e">
        <f t="shared" si="6467"/>
        <v>#N/A</v>
      </c>
      <c r="GI255" s="498">
        <f t="shared" si="6468"/>
        <v>0</v>
      </c>
      <c r="GJ255" s="498">
        <f t="shared" si="6469"/>
        <v>0</v>
      </c>
      <c r="GK255" s="498" t="e">
        <f t="shared" si="6470"/>
        <v>#N/A</v>
      </c>
      <c r="GL255" s="504">
        <f t="shared" si="6471"/>
        <v>0</v>
      </c>
      <c r="GM255" s="500">
        <f t="shared" si="6472"/>
        <v>0</v>
      </c>
      <c r="GP255" s="665"/>
      <c r="GQ255" s="666"/>
      <c r="GR255" s="667"/>
      <c r="GS255" s="668"/>
      <c r="GT255" s="669"/>
      <c r="GU255" s="720"/>
      <c r="GV255" s="1326"/>
      <c r="GW255" s="497" t="e">
        <f t="shared" si="6473"/>
        <v>#N/A</v>
      </c>
      <c r="GX255" s="497" t="e">
        <f t="shared" si="6474"/>
        <v>#N/A</v>
      </c>
      <c r="GY255" s="498" t="e">
        <f t="shared" si="6475"/>
        <v>#N/A</v>
      </c>
      <c r="GZ255" s="498">
        <f t="shared" si="6476"/>
        <v>0</v>
      </c>
      <c r="HA255" s="498">
        <f t="shared" si="6477"/>
        <v>0</v>
      </c>
      <c r="HB255" s="498" t="e">
        <f t="shared" si="6478"/>
        <v>#N/A</v>
      </c>
      <c r="HC255" s="504">
        <f t="shared" si="6479"/>
        <v>0</v>
      </c>
      <c r="HD255" s="500">
        <f t="shared" si="6480"/>
        <v>0</v>
      </c>
      <c r="HG255" s="665"/>
      <c r="HH255" s="666"/>
      <c r="HI255" s="667"/>
      <c r="HJ255" s="668"/>
      <c r="HK255" s="669"/>
      <c r="HL255" s="720"/>
      <c r="HM255" s="1326"/>
      <c r="HN255" s="497" t="e">
        <f t="shared" si="6481"/>
        <v>#N/A</v>
      </c>
      <c r="HO255" s="497" t="e">
        <f t="shared" si="6482"/>
        <v>#N/A</v>
      </c>
      <c r="HP255" s="498" t="e">
        <f t="shared" si="6483"/>
        <v>#N/A</v>
      </c>
      <c r="HQ255" s="498">
        <f t="shared" si="6484"/>
        <v>0</v>
      </c>
      <c r="HR255" s="498">
        <f t="shared" si="6485"/>
        <v>0</v>
      </c>
      <c r="HS255" s="498" t="e">
        <f t="shared" si="6486"/>
        <v>#N/A</v>
      </c>
      <c r="HT255" s="504">
        <f t="shared" si="6487"/>
        <v>0</v>
      </c>
      <c r="HU255" s="500">
        <f t="shared" si="6488"/>
        <v>0</v>
      </c>
      <c r="HX255" s="665"/>
      <c r="HY255" s="666"/>
      <c r="HZ255" s="667"/>
      <c r="IA255" s="668"/>
      <c r="IB255" s="669"/>
      <c r="IC255" s="720"/>
      <c r="ID255" s="1326"/>
      <c r="IE255" s="497" t="e">
        <f t="shared" si="6489"/>
        <v>#N/A</v>
      </c>
      <c r="IF255" s="497" t="e">
        <f t="shared" si="6490"/>
        <v>#N/A</v>
      </c>
      <c r="IG255" s="498" t="e">
        <f t="shared" si="6491"/>
        <v>#N/A</v>
      </c>
      <c r="IH255" s="498">
        <f t="shared" si="6492"/>
        <v>0</v>
      </c>
      <c r="II255" s="498">
        <f t="shared" si="6493"/>
        <v>0</v>
      </c>
      <c r="IJ255" s="498" t="e">
        <f t="shared" si="6494"/>
        <v>#N/A</v>
      </c>
      <c r="IK255" s="504">
        <f t="shared" si="6495"/>
        <v>0</v>
      </c>
      <c r="IL255" s="500">
        <f t="shared" si="6496"/>
        <v>0</v>
      </c>
      <c r="IO255" s="665"/>
      <c r="IP255" s="666"/>
      <c r="IQ255" s="667"/>
      <c r="IR255" s="668"/>
      <c r="IS255" s="669"/>
      <c r="IT255" s="720"/>
      <c r="IU255" s="1326"/>
      <c r="IV255" s="497" t="e">
        <f t="shared" si="6497"/>
        <v>#N/A</v>
      </c>
      <c r="IW255" s="497" t="e">
        <f t="shared" si="6498"/>
        <v>#N/A</v>
      </c>
      <c r="IX255" s="498" t="e">
        <f t="shared" si="6499"/>
        <v>#N/A</v>
      </c>
      <c r="IY255" s="498">
        <f t="shared" si="6500"/>
        <v>0</v>
      </c>
      <c r="IZ255" s="498">
        <f t="shared" si="6501"/>
        <v>0</v>
      </c>
      <c r="JA255" s="498" t="e">
        <f t="shared" si="6502"/>
        <v>#N/A</v>
      </c>
      <c r="JB255" s="504">
        <f t="shared" si="6503"/>
        <v>0</v>
      </c>
      <c r="JC255" s="500">
        <f t="shared" si="6504"/>
        <v>0</v>
      </c>
      <c r="JF255" s="665"/>
      <c r="JG255" s="666"/>
      <c r="JH255" s="667"/>
      <c r="JI255" s="668"/>
      <c r="JJ255" s="669"/>
      <c r="JK255" s="720"/>
      <c r="JL255" s="1326"/>
      <c r="JM255" s="497" t="e">
        <f t="shared" si="6505"/>
        <v>#N/A</v>
      </c>
      <c r="JN255" s="497" t="e">
        <f t="shared" si="6506"/>
        <v>#N/A</v>
      </c>
      <c r="JO255" s="498" t="e">
        <f t="shared" si="6507"/>
        <v>#N/A</v>
      </c>
      <c r="JP255" s="498">
        <f t="shared" si="6508"/>
        <v>0</v>
      </c>
      <c r="JQ255" s="498">
        <f t="shared" si="6509"/>
        <v>0</v>
      </c>
      <c r="JR255" s="498" t="e">
        <f t="shared" si="6510"/>
        <v>#N/A</v>
      </c>
      <c r="JS255" s="504">
        <f t="shared" si="6511"/>
        <v>0</v>
      </c>
      <c r="JT255" s="500">
        <f t="shared" si="6512"/>
        <v>0</v>
      </c>
      <c r="JW255" s="665"/>
      <c r="JX255" s="666"/>
      <c r="JY255" s="667"/>
      <c r="JZ255" s="668"/>
      <c r="KA255" s="669"/>
      <c r="KB255" s="720"/>
      <c r="KC255" s="1326"/>
      <c r="KD255" s="497" t="e">
        <f t="shared" si="6513"/>
        <v>#N/A</v>
      </c>
      <c r="KE255" s="497" t="e">
        <f t="shared" si="6514"/>
        <v>#N/A</v>
      </c>
      <c r="KF255" s="498" t="e">
        <f t="shared" si="6515"/>
        <v>#N/A</v>
      </c>
      <c r="KG255" s="498">
        <f t="shared" si="6516"/>
        <v>0</v>
      </c>
      <c r="KH255" s="498">
        <f t="shared" si="6517"/>
        <v>0</v>
      </c>
      <c r="KI255" s="498" t="e">
        <f t="shared" si="6518"/>
        <v>#N/A</v>
      </c>
      <c r="KJ255" s="504">
        <f t="shared" si="6519"/>
        <v>0</v>
      </c>
      <c r="KK255" s="500">
        <f t="shared" si="6520"/>
        <v>0</v>
      </c>
      <c r="KN255" s="665"/>
      <c r="KO255" s="666"/>
      <c r="KP255" s="667"/>
      <c r="KQ255" s="668"/>
      <c r="KR255" s="669"/>
      <c r="KS255" s="720"/>
      <c r="KT255" s="1326"/>
      <c r="KU255" s="497" t="e">
        <f t="shared" si="6521"/>
        <v>#N/A</v>
      </c>
      <c r="KV255" s="497" t="e">
        <f t="shared" si="6522"/>
        <v>#N/A</v>
      </c>
      <c r="KW255" s="498" t="e">
        <f t="shared" si="6523"/>
        <v>#N/A</v>
      </c>
      <c r="KX255" s="498">
        <f t="shared" si="6524"/>
        <v>0</v>
      </c>
      <c r="KY255" s="498">
        <f t="shared" si="6525"/>
        <v>0</v>
      </c>
      <c r="KZ255" s="498" t="e">
        <f t="shared" si="6526"/>
        <v>#N/A</v>
      </c>
      <c r="LA255" s="504">
        <f t="shared" si="6527"/>
        <v>0</v>
      </c>
      <c r="LB255" s="500">
        <f t="shared" si="6528"/>
        <v>0</v>
      </c>
      <c r="LE255" s="665"/>
      <c r="LF255" s="666"/>
      <c r="LG255" s="667"/>
      <c r="LH255" s="668"/>
      <c r="LI255" s="669"/>
      <c r="LJ255" s="720"/>
      <c r="LK255" s="1326"/>
      <c r="LL255" s="497" t="e">
        <f t="shared" si="6529"/>
        <v>#N/A</v>
      </c>
      <c r="LM255" s="497" t="e">
        <f t="shared" si="6530"/>
        <v>#N/A</v>
      </c>
      <c r="LN255" s="498" t="e">
        <f t="shared" si="6531"/>
        <v>#N/A</v>
      </c>
      <c r="LO255" s="498">
        <f t="shared" si="6532"/>
        <v>0</v>
      </c>
      <c r="LP255" s="498">
        <f t="shared" si="6533"/>
        <v>0</v>
      </c>
      <c r="LQ255" s="498" t="e">
        <f t="shared" si="6534"/>
        <v>#N/A</v>
      </c>
      <c r="LR255" s="504">
        <f t="shared" si="6535"/>
        <v>0</v>
      </c>
      <c r="LS255" s="500">
        <f t="shared" si="6536"/>
        <v>0</v>
      </c>
      <c r="LV255" s="665"/>
      <c r="LW255" s="666"/>
      <c r="LX255" s="667"/>
      <c r="LY255" s="668"/>
      <c r="LZ255" s="669"/>
      <c r="MA255" s="720"/>
      <c r="MB255" s="1326"/>
      <c r="MC255" s="497" t="e">
        <f t="shared" si="6537"/>
        <v>#N/A</v>
      </c>
      <c r="MD255" s="497" t="e">
        <f t="shared" si="6538"/>
        <v>#N/A</v>
      </c>
      <c r="ME255" s="498" t="e">
        <f t="shared" si="6539"/>
        <v>#N/A</v>
      </c>
      <c r="MF255" s="498">
        <f t="shared" si="6540"/>
        <v>0</v>
      </c>
      <c r="MG255" s="498">
        <f t="shared" si="6541"/>
        <v>0</v>
      </c>
      <c r="MH255" s="498" t="e">
        <f t="shared" si="6542"/>
        <v>#N/A</v>
      </c>
      <c r="MI255" s="504">
        <f t="shared" si="6543"/>
        <v>0</v>
      </c>
      <c r="MJ255" s="500">
        <f t="shared" si="6544"/>
        <v>0</v>
      </c>
      <c r="MM255" s="665"/>
      <c r="MN255" s="666"/>
      <c r="MO255" s="667"/>
      <c r="MP255" s="668"/>
      <c r="MQ255" s="669"/>
      <c r="MR255" s="720"/>
      <c r="MS255" s="1326"/>
      <c r="MT255" s="497" t="e">
        <f t="shared" si="6545"/>
        <v>#N/A</v>
      </c>
      <c r="MU255" s="497" t="e">
        <f t="shared" si="6546"/>
        <v>#N/A</v>
      </c>
      <c r="MV255" s="498" t="e">
        <f t="shared" si="6547"/>
        <v>#N/A</v>
      </c>
      <c r="MW255" s="498">
        <f t="shared" si="6548"/>
        <v>0</v>
      </c>
      <c r="MX255" s="498">
        <f t="shared" si="6549"/>
        <v>0</v>
      </c>
      <c r="MY255" s="498" t="e">
        <f t="shared" si="6550"/>
        <v>#N/A</v>
      </c>
      <c r="MZ255" s="504">
        <f t="shared" si="6551"/>
        <v>0</v>
      </c>
      <c r="NA255" s="500">
        <f t="shared" si="6552"/>
        <v>0</v>
      </c>
      <c r="ND255" s="665"/>
      <c r="NE255" s="666"/>
      <c r="NF255" s="667"/>
      <c r="NG255" s="668"/>
      <c r="NH255" s="669"/>
      <c r="NI255" s="720"/>
      <c r="NJ255" s="1326"/>
      <c r="NK255" s="497" t="e">
        <f t="shared" si="6553"/>
        <v>#N/A</v>
      </c>
      <c r="NL255" s="497" t="e">
        <f t="shared" si="6554"/>
        <v>#N/A</v>
      </c>
      <c r="NM255" s="498" t="e">
        <f t="shared" si="6555"/>
        <v>#N/A</v>
      </c>
      <c r="NN255" s="498">
        <f t="shared" si="6556"/>
        <v>0</v>
      </c>
      <c r="NO255" s="498">
        <f t="shared" si="6557"/>
        <v>0</v>
      </c>
      <c r="NP255" s="498" t="e">
        <f t="shared" si="6558"/>
        <v>#N/A</v>
      </c>
      <c r="NQ255" s="504">
        <f t="shared" si="6559"/>
        <v>0</v>
      </c>
      <c r="NR255" s="500">
        <f t="shared" si="6560"/>
        <v>0</v>
      </c>
      <c r="NU255" s="665"/>
      <c r="NV255" s="666"/>
      <c r="NW255" s="667"/>
      <c r="NX255" s="668"/>
      <c r="NY255" s="669"/>
      <c r="NZ255" s="720"/>
      <c r="OA255" s="1326"/>
      <c r="OB255" s="497" t="e">
        <f t="shared" si="6561"/>
        <v>#N/A</v>
      </c>
      <c r="OC255" s="497" t="e">
        <f t="shared" si="6562"/>
        <v>#N/A</v>
      </c>
      <c r="OD255" s="498" t="e">
        <f t="shared" si="6563"/>
        <v>#N/A</v>
      </c>
      <c r="OE255" s="498">
        <f t="shared" si="6564"/>
        <v>0</v>
      </c>
      <c r="OF255" s="498">
        <f t="shared" si="6565"/>
        <v>0</v>
      </c>
      <c r="OG255" s="498" t="e">
        <f t="shared" si="6566"/>
        <v>#N/A</v>
      </c>
      <c r="OH255" s="504">
        <f t="shared" si="6567"/>
        <v>0</v>
      </c>
      <c r="OI255" s="500">
        <f t="shared" si="6568"/>
        <v>0</v>
      </c>
      <c r="OL255" s="665"/>
      <c r="OM255" s="666"/>
      <c r="ON255" s="667"/>
      <c r="OO255" s="668"/>
      <c r="OP255" s="669"/>
      <c r="OQ255" s="720"/>
      <c r="OR255" s="1326"/>
      <c r="OS255" s="497" t="e">
        <f t="shared" si="6569"/>
        <v>#N/A</v>
      </c>
      <c r="OT255" s="497" t="e">
        <f t="shared" si="6570"/>
        <v>#N/A</v>
      </c>
      <c r="OU255" s="498" t="e">
        <f t="shared" si="6571"/>
        <v>#N/A</v>
      </c>
      <c r="OV255" s="498">
        <f t="shared" si="6572"/>
        <v>0</v>
      </c>
      <c r="OW255" s="498">
        <f t="shared" si="6573"/>
        <v>0</v>
      </c>
      <c r="OX255" s="498" t="e">
        <f t="shared" si="6574"/>
        <v>#N/A</v>
      </c>
      <c r="OY255" s="504">
        <f t="shared" si="6575"/>
        <v>0</v>
      </c>
      <c r="OZ255" s="500">
        <f t="shared" si="6576"/>
        <v>0</v>
      </c>
      <c r="PC255" s="665"/>
      <c r="PD255" s="666"/>
      <c r="PE255" s="667"/>
      <c r="PF255" s="668"/>
      <c r="PG255" s="669"/>
      <c r="PH255" s="720"/>
      <c r="PI255" s="1326"/>
      <c r="PJ255" s="497" t="e">
        <f t="shared" si="6577"/>
        <v>#N/A</v>
      </c>
      <c r="PK255" s="497" t="e">
        <f t="shared" si="6578"/>
        <v>#N/A</v>
      </c>
      <c r="PL255" s="498" t="e">
        <f t="shared" si="6579"/>
        <v>#N/A</v>
      </c>
      <c r="PM255" s="498">
        <f t="shared" si="6580"/>
        <v>0</v>
      </c>
      <c r="PN255" s="498">
        <f t="shared" si="6581"/>
        <v>0</v>
      </c>
      <c r="PO255" s="498" t="e">
        <f t="shared" si="6582"/>
        <v>#N/A</v>
      </c>
      <c r="PP255" s="504">
        <f t="shared" si="6583"/>
        <v>0</v>
      </c>
      <c r="PQ255" s="500">
        <f t="shared" si="6584"/>
        <v>0</v>
      </c>
      <c r="PT255" s="665"/>
      <c r="PU255" s="666"/>
      <c r="PV255" s="667"/>
      <c r="PW255" s="668"/>
      <c r="PX255" s="669"/>
      <c r="PY255" s="720"/>
      <c r="PZ255" s="1326"/>
      <c r="QA255" s="497" t="e">
        <f t="shared" si="6585"/>
        <v>#N/A</v>
      </c>
      <c r="QB255" s="497" t="e">
        <f t="shared" si="6586"/>
        <v>#N/A</v>
      </c>
      <c r="QC255" s="498" t="e">
        <f t="shared" si="6587"/>
        <v>#N/A</v>
      </c>
      <c r="QD255" s="498">
        <f t="shared" si="6588"/>
        <v>0</v>
      </c>
      <c r="QE255" s="498">
        <f t="shared" si="6589"/>
        <v>0</v>
      </c>
      <c r="QF255" s="498" t="e">
        <f t="shared" si="6590"/>
        <v>#N/A</v>
      </c>
      <c r="QG255" s="504">
        <f t="shared" si="6591"/>
        <v>0</v>
      </c>
      <c r="QH255" s="500">
        <f t="shared" si="6592"/>
        <v>0</v>
      </c>
      <c r="QK255" s="665"/>
      <c r="QL255" s="666"/>
      <c r="QM255" s="667"/>
      <c r="QN255" s="668"/>
      <c r="QO255" s="669"/>
      <c r="QP255" s="720"/>
      <c r="QQ255" s="1326"/>
      <c r="QR255" s="497" t="e">
        <f t="shared" si="6593"/>
        <v>#N/A</v>
      </c>
      <c r="QS255" s="497" t="e">
        <f t="shared" si="6594"/>
        <v>#N/A</v>
      </c>
      <c r="QT255" s="498" t="e">
        <f t="shared" si="6595"/>
        <v>#N/A</v>
      </c>
      <c r="QU255" s="498">
        <f t="shared" si="6596"/>
        <v>0</v>
      </c>
      <c r="QV255" s="498">
        <f t="shared" si="6597"/>
        <v>0</v>
      </c>
      <c r="QW255" s="498" t="e">
        <f t="shared" si="6598"/>
        <v>#N/A</v>
      </c>
      <c r="QX255" s="504">
        <f t="shared" si="6599"/>
        <v>0</v>
      </c>
      <c r="QY255" s="500">
        <f t="shared" si="6600"/>
        <v>0</v>
      </c>
      <c r="RB255" s="381"/>
      <c r="RC255" s="382"/>
      <c r="RD255" s="383"/>
      <c r="RE255" s="384"/>
      <c r="RF255" s="385"/>
      <c r="RG255" s="386"/>
      <c r="RH255" s="386"/>
      <c r="RI255" s="497"/>
      <c r="RJ255" s="497"/>
      <c r="RK255" s="501"/>
      <c r="RL255" s="501"/>
      <c r="RM255" s="501"/>
      <c r="RN255" s="501"/>
      <c r="RO255" s="502"/>
      <c r="RP255" s="503"/>
      <c r="RS255" s="381"/>
      <c r="RT255" s="382"/>
      <c r="RU255" s="383"/>
      <c r="RV255" s="384"/>
      <c r="RW255" s="385"/>
      <c r="RX255" s="386"/>
      <c r="RY255" s="386"/>
      <c r="RZ255" s="497"/>
      <c r="SA255" s="497"/>
      <c r="SB255" s="501"/>
      <c r="SC255" s="501"/>
      <c r="SD255" s="501"/>
      <c r="SE255" s="501"/>
      <c r="SF255" s="502"/>
      <c r="SG255" s="503"/>
      <c r="SJ255" s="381"/>
      <c r="SK255" s="382"/>
      <c r="SL255" s="383"/>
      <c r="SM255" s="384"/>
      <c r="SN255" s="385"/>
      <c r="SO255" s="386"/>
      <c r="SP255" s="386"/>
      <c r="SQ255" s="497"/>
      <c r="SR255" s="497"/>
      <c r="SS255" s="501"/>
      <c r="ST255" s="501"/>
      <c r="SU255" s="501"/>
      <c r="SV255" s="501"/>
      <c r="SW255" s="502"/>
      <c r="SX255" s="503"/>
    </row>
    <row r="256" spans="2:518" ht="76.5" hidden="1" customHeight="1" thickTop="1" thickBot="1">
      <c r="B256" s="577"/>
      <c r="C256" s="578"/>
      <c r="D256" s="579"/>
      <c r="E256" s="580"/>
      <c r="F256" s="581"/>
      <c r="G256" s="585"/>
      <c r="H256" s="595"/>
      <c r="K256" s="577"/>
      <c r="L256" s="767"/>
      <c r="M256" s="579"/>
      <c r="N256" s="580"/>
      <c r="O256" s="581"/>
      <c r="P256" s="585"/>
      <c r="Q256" s="1326"/>
      <c r="R256" s="497"/>
      <c r="S256" s="497"/>
      <c r="T256" s="498"/>
      <c r="U256" s="498"/>
      <c r="V256" s="498"/>
      <c r="W256" s="498"/>
      <c r="X256" s="504"/>
      <c r="Y256" s="500"/>
      <c r="Z256" s="486"/>
      <c r="AA256" s="486"/>
      <c r="AB256" s="577"/>
      <c r="AC256" s="767"/>
      <c r="AD256" s="579"/>
      <c r="AE256" s="580"/>
      <c r="AF256" s="581"/>
      <c r="AG256" s="585"/>
      <c r="AH256" s="1326"/>
      <c r="AI256" s="497"/>
      <c r="AJ256" s="497"/>
      <c r="AK256" s="498"/>
      <c r="AL256" s="498"/>
      <c r="AM256" s="498"/>
      <c r="AN256" s="498"/>
      <c r="AO256" s="504"/>
      <c r="AP256" s="500"/>
      <c r="AQ256" s="486"/>
      <c r="AR256" s="486"/>
      <c r="AS256" s="577"/>
      <c r="AT256" s="767"/>
      <c r="AU256" s="579"/>
      <c r="AV256" s="580"/>
      <c r="AW256" s="581"/>
      <c r="AX256" s="585"/>
      <c r="AY256" s="1326"/>
      <c r="AZ256" s="497"/>
      <c r="BA256" s="497"/>
      <c r="BB256" s="498"/>
      <c r="BC256" s="498"/>
      <c r="BD256" s="498"/>
      <c r="BE256" s="498"/>
      <c r="BF256" s="504"/>
      <c r="BG256" s="500"/>
      <c r="BJ256" s="577"/>
      <c r="BK256" s="767"/>
      <c r="BL256" s="579"/>
      <c r="BM256" s="580"/>
      <c r="BN256" s="581"/>
      <c r="BO256" s="585"/>
      <c r="BP256" s="1326"/>
      <c r="BQ256" s="497"/>
      <c r="BR256" s="497"/>
      <c r="BS256" s="498"/>
      <c r="BT256" s="498"/>
      <c r="BU256" s="498"/>
      <c r="BV256" s="498"/>
      <c r="BW256" s="504"/>
      <c r="BX256" s="500"/>
      <c r="CA256" s="577"/>
      <c r="CB256" s="767"/>
      <c r="CC256" s="579"/>
      <c r="CD256" s="580"/>
      <c r="CE256" s="581"/>
      <c r="CF256" s="585"/>
      <c r="CG256" s="1326"/>
      <c r="CH256" s="497"/>
      <c r="CI256" s="497"/>
      <c r="CJ256" s="498"/>
      <c r="CK256" s="498"/>
      <c r="CL256" s="498"/>
      <c r="CM256" s="498"/>
      <c r="CN256" s="504"/>
      <c r="CO256" s="500"/>
      <c r="CR256" s="577"/>
      <c r="CS256" s="767"/>
      <c r="CT256" s="579"/>
      <c r="CU256" s="580"/>
      <c r="CV256" s="581"/>
      <c r="CW256" s="585"/>
      <c r="CX256" s="1326"/>
      <c r="CY256" s="497"/>
      <c r="CZ256" s="497"/>
      <c r="DA256" s="498"/>
      <c r="DB256" s="498"/>
      <c r="DC256" s="498"/>
      <c r="DD256" s="498"/>
      <c r="DE256" s="504"/>
      <c r="DF256" s="500"/>
      <c r="DI256" s="577"/>
      <c r="DJ256" s="767"/>
      <c r="DK256" s="579"/>
      <c r="DL256" s="580"/>
      <c r="DM256" s="581"/>
      <c r="DN256" s="585"/>
      <c r="DO256" s="1326"/>
      <c r="DP256" s="497"/>
      <c r="DQ256" s="497"/>
      <c r="DR256" s="498"/>
      <c r="DS256" s="498"/>
      <c r="DT256" s="498"/>
      <c r="DU256" s="498"/>
      <c r="DV256" s="504"/>
      <c r="DW256" s="500"/>
      <c r="DZ256" s="577"/>
      <c r="EA256" s="767"/>
      <c r="EB256" s="579"/>
      <c r="EC256" s="580"/>
      <c r="ED256" s="581"/>
      <c r="EE256" s="585"/>
      <c r="EF256" s="1326"/>
      <c r="EG256" s="497"/>
      <c r="EH256" s="497"/>
      <c r="EI256" s="498"/>
      <c r="EJ256" s="498"/>
      <c r="EK256" s="498"/>
      <c r="EL256" s="498"/>
      <c r="EM256" s="504"/>
      <c r="EN256" s="500"/>
      <c r="EQ256" s="665"/>
      <c r="ER256" s="666"/>
      <c r="ES256" s="667"/>
      <c r="ET256" s="668"/>
      <c r="EU256" s="669"/>
      <c r="EV256" s="720"/>
      <c r="EW256" s="1326"/>
      <c r="EX256" s="497" t="e">
        <f t="shared" si="6449"/>
        <v>#N/A</v>
      </c>
      <c r="EY256" s="497" t="e">
        <f t="shared" si="6450"/>
        <v>#N/A</v>
      </c>
      <c r="EZ256" s="498" t="e">
        <f t="shared" si="6451"/>
        <v>#N/A</v>
      </c>
      <c r="FA256" s="498">
        <f t="shared" si="6452"/>
        <v>0</v>
      </c>
      <c r="FB256" s="498">
        <f t="shared" si="6453"/>
        <v>0</v>
      </c>
      <c r="FC256" s="498" t="e">
        <f t="shared" si="6454"/>
        <v>#N/A</v>
      </c>
      <c r="FD256" s="504">
        <f t="shared" si="6455"/>
        <v>0</v>
      </c>
      <c r="FE256" s="500">
        <f t="shared" si="6456"/>
        <v>0</v>
      </c>
      <c r="FH256" s="665"/>
      <c r="FI256" s="666"/>
      <c r="FJ256" s="667"/>
      <c r="FK256" s="668"/>
      <c r="FL256" s="669"/>
      <c r="FM256" s="720"/>
      <c r="FN256" s="1326"/>
      <c r="FO256" s="497" t="e">
        <f t="shared" si="6457"/>
        <v>#N/A</v>
      </c>
      <c r="FP256" s="497" t="e">
        <f t="shared" si="6458"/>
        <v>#N/A</v>
      </c>
      <c r="FQ256" s="498" t="e">
        <f t="shared" si="6459"/>
        <v>#N/A</v>
      </c>
      <c r="FR256" s="498">
        <f t="shared" si="6460"/>
        <v>0</v>
      </c>
      <c r="FS256" s="498">
        <f t="shared" si="6461"/>
        <v>0</v>
      </c>
      <c r="FT256" s="498" t="e">
        <f t="shared" si="6462"/>
        <v>#N/A</v>
      </c>
      <c r="FU256" s="504">
        <f t="shared" si="6463"/>
        <v>0</v>
      </c>
      <c r="FV256" s="500">
        <f t="shared" si="6464"/>
        <v>0</v>
      </c>
      <c r="FY256" s="665"/>
      <c r="FZ256" s="666"/>
      <c r="GA256" s="667"/>
      <c r="GB256" s="668"/>
      <c r="GC256" s="669"/>
      <c r="GD256" s="720"/>
      <c r="GE256" s="1326"/>
      <c r="GF256" s="497" t="e">
        <f t="shared" si="6465"/>
        <v>#N/A</v>
      </c>
      <c r="GG256" s="497" t="e">
        <f t="shared" si="6466"/>
        <v>#N/A</v>
      </c>
      <c r="GH256" s="498" t="e">
        <f t="shared" si="6467"/>
        <v>#N/A</v>
      </c>
      <c r="GI256" s="498">
        <f t="shared" si="6468"/>
        <v>0</v>
      </c>
      <c r="GJ256" s="498">
        <f t="shared" si="6469"/>
        <v>0</v>
      </c>
      <c r="GK256" s="498" t="e">
        <f t="shared" si="6470"/>
        <v>#N/A</v>
      </c>
      <c r="GL256" s="504">
        <f t="shared" si="6471"/>
        <v>0</v>
      </c>
      <c r="GM256" s="500">
        <f t="shared" si="6472"/>
        <v>0</v>
      </c>
      <c r="GP256" s="665"/>
      <c r="GQ256" s="666"/>
      <c r="GR256" s="667"/>
      <c r="GS256" s="668"/>
      <c r="GT256" s="669"/>
      <c r="GU256" s="720"/>
      <c r="GV256" s="1326"/>
      <c r="GW256" s="497" t="e">
        <f t="shared" si="6473"/>
        <v>#N/A</v>
      </c>
      <c r="GX256" s="497" t="e">
        <f t="shared" si="6474"/>
        <v>#N/A</v>
      </c>
      <c r="GY256" s="498" t="e">
        <f t="shared" si="6475"/>
        <v>#N/A</v>
      </c>
      <c r="GZ256" s="498">
        <f t="shared" si="6476"/>
        <v>0</v>
      </c>
      <c r="HA256" s="498">
        <f t="shared" si="6477"/>
        <v>0</v>
      </c>
      <c r="HB256" s="498" t="e">
        <f t="shared" si="6478"/>
        <v>#N/A</v>
      </c>
      <c r="HC256" s="504">
        <f t="shared" si="6479"/>
        <v>0</v>
      </c>
      <c r="HD256" s="500">
        <f t="shared" si="6480"/>
        <v>0</v>
      </c>
      <c r="HG256" s="665"/>
      <c r="HH256" s="666"/>
      <c r="HI256" s="667"/>
      <c r="HJ256" s="668"/>
      <c r="HK256" s="669"/>
      <c r="HL256" s="720"/>
      <c r="HM256" s="1326"/>
      <c r="HN256" s="497" t="e">
        <f t="shared" si="6481"/>
        <v>#N/A</v>
      </c>
      <c r="HO256" s="497" t="e">
        <f t="shared" si="6482"/>
        <v>#N/A</v>
      </c>
      <c r="HP256" s="498" t="e">
        <f t="shared" si="6483"/>
        <v>#N/A</v>
      </c>
      <c r="HQ256" s="498">
        <f t="shared" si="6484"/>
        <v>0</v>
      </c>
      <c r="HR256" s="498">
        <f t="shared" si="6485"/>
        <v>0</v>
      </c>
      <c r="HS256" s="498" t="e">
        <f t="shared" si="6486"/>
        <v>#N/A</v>
      </c>
      <c r="HT256" s="504">
        <f t="shared" si="6487"/>
        <v>0</v>
      </c>
      <c r="HU256" s="500">
        <f t="shared" si="6488"/>
        <v>0</v>
      </c>
      <c r="HX256" s="665"/>
      <c r="HY256" s="666"/>
      <c r="HZ256" s="667"/>
      <c r="IA256" s="668"/>
      <c r="IB256" s="669"/>
      <c r="IC256" s="720"/>
      <c r="ID256" s="1326"/>
      <c r="IE256" s="497" t="e">
        <f t="shared" si="6489"/>
        <v>#N/A</v>
      </c>
      <c r="IF256" s="497" t="e">
        <f t="shared" si="6490"/>
        <v>#N/A</v>
      </c>
      <c r="IG256" s="498" t="e">
        <f t="shared" si="6491"/>
        <v>#N/A</v>
      </c>
      <c r="IH256" s="498">
        <f t="shared" si="6492"/>
        <v>0</v>
      </c>
      <c r="II256" s="498">
        <f t="shared" si="6493"/>
        <v>0</v>
      </c>
      <c r="IJ256" s="498" t="e">
        <f t="shared" si="6494"/>
        <v>#N/A</v>
      </c>
      <c r="IK256" s="504">
        <f t="shared" si="6495"/>
        <v>0</v>
      </c>
      <c r="IL256" s="500">
        <f t="shared" si="6496"/>
        <v>0</v>
      </c>
      <c r="IO256" s="665"/>
      <c r="IP256" s="666"/>
      <c r="IQ256" s="667"/>
      <c r="IR256" s="668"/>
      <c r="IS256" s="669"/>
      <c r="IT256" s="720"/>
      <c r="IU256" s="1326"/>
      <c r="IV256" s="497" t="e">
        <f t="shared" si="6497"/>
        <v>#N/A</v>
      </c>
      <c r="IW256" s="497" t="e">
        <f t="shared" si="6498"/>
        <v>#N/A</v>
      </c>
      <c r="IX256" s="498" t="e">
        <f t="shared" si="6499"/>
        <v>#N/A</v>
      </c>
      <c r="IY256" s="498">
        <f t="shared" si="6500"/>
        <v>0</v>
      </c>
      <c r="IZ256" s="498">
        <f t="shared" si="6501"/>
        <v>0</v>
      </c>
      <c r="JA256" s="498" t="e">
        <f t="shared" si="6502"/>
        <v>#N/A</v>
      </c>
      <c r="JB256" s="504">
        <f t="shared" si="6503"/>
        <v>0</v>
      </c>
      <c r="JC256" s="500">
        <f t="shared" si="6504"/>
        <v>0</v>
      </c>
      <c r="JF256" s="665"/>
      <c r="JG256" s="666"/>
      <c r="JH256" s="667"/>
      <c r="JI256" s="668"/>
      <c r="JJ256" s="669"/>
      <c r="JK256" s="720"/>
      <c r="JL256" s="1326"/>
      <c r="JM256" s="497" t="e">
        <f t="shared" si="6505"/>
        <v>#N/A</v>
      </c>
      <c r="JN256" s="497" t="e">
        <f t="shared" si="6506"/>
        <v>#N/A</v>
      </c>
      <c r="JO256" s="498" t="e">
        <f t="shared" si="6507"/>
        <v>#N/A</v>
      </c>
      <c r="JP256" s="498">
        <f t="shared" si="6508"/>
        <v>0</v>
      </c>
      <c r="JQ256" s="498">
        <f t="shared" si="6509"/>
        <v>0</v>
      </c>
      <c r="JR256" s="498" t="e">
        <f t="shared" si="6510"/>
        <v>#N/A</v>
      </c>
      <c r="JS256" s="504">
        <f t="shared" si="6511"/>
        <v>0</v>
      </c>
      <c r="JT256" s="500">
        <f t="shared" si="6512"/>
        <v>0</v>
      </c>
      <c r="JW256" s="665"/>
      <c r="JX256" s="666"/>
      <c r="JY256" s="667"/>
      <c r="JZ256" s="668"/>
      <c r="KA256" s="669"/>
      <c r="KB256" s="720"/>
      <c r="KC256" s="1326"/>
      <c r="KD256" s="497" t="e">
        <f t="shared" si="6513"/>
        <v>#N/A</v>
      </c>
      <c r="KE256" s="497" t="e">
        <f t="shared" si="6514"/>
        <v>#N/A</v>
      </c>
      <c r="KF256" s="498" t="e">
        <f t="shared" si="6515"/>
        <v>#N/A</v>
      </c>
      <c r="KG256" s="498">
        <f t="shared" si="6516"/>
        <v>0</v>
      </c>
      <c r="KH256" s="498">
        <f t="shared" si="6517"/>
        <v>0</v>
      </c>
      <c r="KI256" s="498" t="e">
        <f t="shared" si="6518"/>
        <v>#N/A</v>
      </c>
      <c r="KJ256" s="504">
        <f t="shared" si="6519"/>
        <v>0</v>
      </c>
      <c r="KK256" s="500">
        <f t="shared" si="6520"/>
        <v>0</v>
      </c>
      <c r="KN256" s="665"/>
      <c r="KO256" s="666"/>
      <c r="KP256" s="667"/>
      <c r="KQ256" s="668"/>
      <c r="KR256" s="669"/>
      <c r="KS256" s="720"/>
      <c r="KT256" s="1326"/>
      <c r="KU256" s="497" t="e">
        <f t="shared" si="6521"/>
        <v>#N/A</v>
      </c>
      <c r="KV256" s="497" t="e">
        <f t="shared" si="6522"/>
        <v>#N/A</v>
      </c>
      <c r="KW256" s="498" t="e">
        <f t="shared" si="6523"/>
        <v>#N/A</v>
      </c>
      <c r="KX256" s="498">
        <f t="shared" si="6524"/>
        <v>0</v>
      </c>
      <c r="KY256" s="498">
        <f t="shared" si="6525"/>
        <v>0</v>
      </c>
      <c r="KZ256" s="498" t="e">
        <f t="shared" si="6526"/>
        <v>#N/A</v>
      </c>
      <c r="LA256" s="504">
        <f t="shared" si="6527"/>
        <v>0</v>
      </c>
      <c r="LB256" s="500">
        <f t="shared" si="6528"/>
        <v>0</v>
      </c>
      <c r="LE256" s="665"/>
      <c r="LF256" s="666"/>
      <c r="LG256" s="667"/>
      <c r="LH256" s="668"/>
      <c r="LI256" s="669"/>
      <c r="LJ256" s="720"/>
      <c r="LK256" s="1326"/>
      <c r="LL256" s="497" t="e">
        <f t="shared" si="6529"/>
        <v>#N/A</v>
      </c>
      <c r="LM256" s="497" t="e">
        <f t="shared" si="6530"/>
        <v>#N/A</v>
      </c>
      <c r="LN256" s="498" t="e">
        <f t="shared" si="6531"/>
        <v>#N/A</v>
      </c>
      <c r="LO256" s="498">
        <f t="shared" si="6532"/>
        <v>0</v>
      </c>
      <c r="LP256" s="498">
        <f t="shared" si="6533"/>
        <v>0</v>
      </c>
      <c r="LQ256" s="498" t="e">
        <f t="shared" si="6534"/>
        <v>#N/A</v>
      </c>
      <c r="LR256" s="504">
        <f t="shared" si="6535"/>
        <v>0</v>
      </c>
      <c r="LS256" s="500">
        <f t="shared" si="6536"/>
        <v>0</v>
      </c>
      <c r="LV256" s="665"/>
      <c r="LW256" s="666"/>
      <c r="LX256" s="667"/>
      <c r="LY256" s="668"/>
      <c r="LZ256" s="669"/>
      <c r="MA256" s="720"/>
      <c r="MB256" s="1326"/>
      <c r="MC256" s="497" t="e">
        <f t="shared" si="6537"/>
        <v>#N/A</v>
      </c>
      <c r="MD256" s="497" t="e">
        <f t="shared" si="6538"/>
        <v>#N/A</v>
      </c>
      <c r="ME256" s="498" t="e">
        <f t="shared" si="6539"/>
        <v>#N/A</v>
      </c>
      <c r="MF256" s="498">
        <f t="shared" si="6540"/>
        <v>0</v>
      </c>
      <c r="MG256" s="498">
        <f t="shared" si="6541"/>
        <v>0</v>
      </c>
      <c r="MH256" s="498" t="e">
        <f t="shared" si="6542"/>
        <v>#N/A</v>
      </c>
      <c r="MI256" s="504">
        <f t="shared" si="6543"/>
        <v>0</v>
      </c>
      <c r="MJ256" s="500">
        <f t="shared" si="6544"/>
        <v>0</v>
      </c>
      <c r="MM256" s="665"/>
      <c r="MN256" s="666"/>
      <c r="MO256" s="667"/>
      <c r="MP256" s="668"/>
      <c r="MQ256" s="669"/>
      <c r="MR256" s="720"/>
      <c r="MS256" s="1326"/>
      <c r="MT256" s="497" t="e">
        <f t="shared" si="6545"/>
        <v>#N/A</v>
      </c>
      <c r="MU256" s="497" t="e">
        <f t="shared" si="6546"/>
        <v>#N/A</v>
      </c>
      <c r="MV256" s="498" t="e">
        <f t="shared" si="6547"/>
        <v>#N/A</v>
      </c>
      <c r="MW256" s="498">
        <f t="shared" si="6548"/>
        <v>0</v>
      </c>
      <c r="MX256" s="498">
        <f t="shared" si="6549"/>
        <v>0</v>
      </c>
      <c r="MY256" s="498" t="e">
        <f t="shared" si="6550"/>
        <v>#N/A</v>
      </c>
      <c r="MZ256" s="504">
        <f t="shared" si="6551"/>
        <v>0</v>
      </c>
      <c r="NA256" s="500">
        <f t="shared" si="6552"/>
        <v>0</v>
      </c>
      <c r="ND256" s="665"/>
      <c r="NE256" s="666"/>
      <c r="NF256" s="667"/>
      <c r="NG256" s="668"/>
      <c r="NH256" s="669"/>
      <c r="NI256" s="720"/>
      <c r="NJ256" s="1326"/>
      <c r="NK256" s="497" t="e">
        <f t="shared" si="6553"/>
        <v>#N/A</v>
      </c>
      <c r="NL256" s="497" t="e">
        <f t="shared" si="6554"/>
        <v>#N/A</v>
      </c>
      <c r="NM256" s="498" t="e">
        <f t="shared" si="6555"/>
        <v>#N/A</v>
      </c>
      <c r="NN256" s="498">
        <f t="shared" si="6556"/>
        <v>0</v>
      </c>
      <c r="NO256" s="498">
        <f t="shared" si="6557"/>
        <v>0</v>
      </c>
      <c r="NP256" s="498" t="e">
        <f t="shared" si="6558"/>
        <v>#N/A</v>
      </c>
      <c r="NQ256" s="504">
        <f t="shared" si="6559"/>
        <v>0</v>
      </c>
      <c r="NR256" s="500">
        <f t="shared" si="6560"/>
        <v>0</v>
      </c>
      <c r="NU256" s="665"/>
      <c r="NV256" s="666"/>
      <c r="NW256" s="667"/>
      <c r="NX256" s="668"/>
      <c r="NY256" s="669"/>
      <c r="NZ256" s="720"/>
      <c r="OA256" s="1326"/>
      <c r="OB256" s="497" t="e">
        <f t="shared" si="6561"/>
        <v>#N/A</v>
      </c>
      <c r="OC256" s="497" t="e">
        <f t="shared" si="6562"/>
        <v>#N/A</v>
      </c>
      <c r="OD256" s="498" t="e">
        <f t="shared" si="6563"/>
        <v>#N/A</v>
      </c>
      <c r="OE256" s="498">
        <f t="shared" si="6564"/>
        <v>0</v>
      </c>
      <c r="OF256" s="498">
        <f t="shared" si="6565"/>
        <v>0</v>
      </c>
      <c r="OG256" s="498" t="e">
        <f t="shared" si="6566"/>
        <v>#N/A</v>
      </c>
      <c r="OH256" s="504">
        <f t="shared" si="6567"/>
        <v>0</v>
      </c>
      <c r="OI256" s="500">
        <f t="shared" si="6568"/>
        <v>0</v>
      </c>
      <c r="OL256" s="665"/>
      <c r="OM256" s="666"/>
      <c r="ON256" s="667"/>
      <c r="OO256" s="668"/>
      <c r="OP256" s="669"/>
      <c r="OQ256" s="720"/>
      <c r="OR256" s="1326"/>
      <c r="OS256" s="497" t="e">
        <f t="shared" si="6569"/>
        <v>#N/A</v>
      </c>
      <c r="OT256" s="497" t="e">
        <f t="shared" si="6570"/>
        <v>#N/A</v>
      </c>
      <c r="OU256" s="498" t="e">
        <f t="shared" si="6571"/>
        <v>#N/A</v>
      </c>
      <c r="OV256" s="498">
        <f t="shared" si="6572"/>
        <v>0</v>
      </c>
      <c r="OW256" s="498">
        <f t="shared" si="6573"/>
        <v>0</v>
      </c>
      <c r="OX256" s="498" t="e">
        <f t="shared" si="6574"/>
        <v>#N/A</v>
      </c>
      <c r="OY256" s="504">
        <f t="shared" si="6575"/>
        <v>0</v>
      </c>
      <c r="OZ256" s="500">
        <f t="shared" si="6576"/>
        <v>0</v>
      </c>
      <c r="PC256" s="665"/>
      <c r="PD256" s="666"/>
      <c r="PE256" s="667"/>
      <c r="PF256" s="668"/>
      <c r="PG256" s="669"/>
      <c r="PH256" s="720"/>
      <c r="PI256" s="1326"/>
      <c r="PJ256" s="497" t="e">
        <f t="shared" si="6577"/>
        <v>#N/A</v>
      </c>
      <c r="PK256" s="497" t="e">
        <f t="shared" si="6578"/>
        <v>#N/A</v>
      </c>
      <c r="PL256" s="498" t="e">
        <f t="shared" si="6579"/>
        <v>#N/A</v>
      </c>
      <c r="PM256" s="498">
        <f t="shared" si="6580"/>
        <v>0</v>
      </c>
      <c r="PN256" s="498">
        <f t="shared" si="6581"/>
        <v>0</v>
      </c>
      <c r="PO256" s="498" t="e">
        <f t="shared" si="6582"/>
        <v>#N/A</v>
      </c>
      <c r="PP256" s="504">
        <f t="shared" si="6583"/>
        <v>0</v>
      </c>
      <c r="PQ256" s="500">
        <f t="shared" si="6584"/>
        <v>0</v>
      </c>
      <c r="PT256" s="665"/>
      <c r="PU256" s="666"/>
      <c r="PV256" s="667"/>
      <c r="PW256" s="668"/>
      <c r="PX256" s="669"/>
      <c r="PY256" s="720"/>
      <c r="PZ256" s="1326"/>
      <c r="QA256" s="497" t="e">
        <f t="shared" si="6585"/>
        <v>#N/A</v>
      </c>
      <c r="QB256" s="497" t="e">
        <f t="shared" si="6586"/>
        <v>#N/A</v>
      </c>
      <c r="QC256" s="498" t="e">
        <f t="shared" si="6587"/>
        <v>#N/A</v>
      </c>
      <c r="QD256" s="498">
        <f t="shared" si="6588"/>
        <v>0</v>
      </c>
      <c r="QE256" s="498">
        <f t="shared" si="6589"/>
        <v>0</v>
      </c>
      <c r="QF256" s="498" t="e">
        <f t="shared" si="6590"/>
        <v>#N/A</v>
      </c>
      <c r="QG256" s="504">
        <f t="shared" si="6591"/>
        <v>0</v>
      </c>
      <c r="QH256" s="500">
        <f t="shared" si="6592"/>
        <v>0</v>
      </c>
      <c r="QK256" s="665"/>
      <c r="QL256" s="666"/>
      <c r="QM256" s="667"/>
      <c r="QN256" s="668"/>
      <c r="QO256" s="669"/>
      <c r="QP256" s="720"/>
      <c r="QQ256" s="1326"/>
      <c r="QR256" s="497" t="e">
        <f t="shared" si="6593"/>
        <v>#N/A</v>
      </c>
      <c r="QS256" s="497" t="e">
        <f t="shared" si="6594"/>
        <v>#N/A</v>
      </c>
      <c r="QT256" s="498" t="e">
        <f t="shared" si="6595"/>
        <v>#N/A</v>
      </c>
      <c r="QU256" s="498">
        <f t="shared" si="6596"/>
        <v>0</v>
      </c>
      <c r="QV256" s="498">
        <f t="shared" si="6597"/>
        <v>0</v>
      </c>
      <c r="QW256" s="498" t="e">
        <f t="shared" si="6598"/>
        <v>#N/A</v>
      </c>
      <c r="QX256" s="504">
        <f t="shared" si="6599"/>
        <v>0</v>
      </c>
      <c r="QY256" s="500">
        <f t="shared" si="6600"/>
        <v>0</v>
      </c>
      <c r="RB256" s="381"/>
      <c r="RC256" s="382"/>
      <c r="RD256" s="383"/>
      <c r="RE256" s="384"/>
      <c r="RF256" s="385"/>
      <c r="RG256" s="386"/>
      <c r="RH256" s="386"/>
      <c r="RI256" s="497"/>
      <c r="RJ256" s="497"/>
      <c r="RK256" s="501"/>
      <c r="RL256" s="501"/>
      <c r="RM256" s="501"/>
      <c r="RN256" s="501"/>
      <c r="RO256" s="502"/>
      <c r="RP256" s="503"/>
      <c r="RS256" s="381"/>
      <c r="RT256" s="382"/>
      <c r="RU256" s="383"/>
      <c r="RV256" s="384"/>
      <c r="RW256" s="385"/>
      <c r="RX256" s="386"/>
      <c r="RY256" s="386"/>
      <c r="RZ256" s="497"/>
      <c r="SA256" s="497"/>
      <c r="SB256" s="501"/>
      <c r="SC256" s="501"/>
      <c r="SD256" s="501"/>
      <c r="SE256" s="501"/>
      <c r="SF256" s="502"/>
      <c r="SG256" s="503"/>
      <c r="SJ256" s="381"/>
      <c r="SK256" s="382"/>
      <c r="SL256" s="383"/>
      <c r="SM256" s="384"/>
      <c r="SN256" s="385"/>
      <c r="SO256" s="386"/>
      <c r="SP256" s="386"/>
      <c r="SQ256" s="497"/>
      <c r="SR256" s="497"/>
      <c r="SS256" s="501"/>
      <c r="ST256" s="501"/>
      <c r="SU256" s="501"/>
      <c r="SV256" s="501"/>
      <c r="SW256" s="502"/>
      <c r="SX256" s="503"/>
    </row>
    <row r="257" spans="2:518" ht="76.5" hidden="1" customHeight="1" thickTop="1" thickBot="1">
      <c r="B257" s="577"/>
      <c r="C257" s="578"/>
      <c r="D257" s="579"/>
      <c r="E257" s="580"/>
      <c r="F257" s="581"/>
      <c r="G257" s="585"/>
      <c r="H257" s="595"/>
      <c r="K257" s="577"/>
      <c r="L257" s="767"/>
      <c r="M257" s="579"/>
      <c r="N257" s="580"/>
      <c r="O257" s="581"/>
      <c r="P257" s="585"/>
      <c r="Q257" s="1326"/>
      <c r="R257" s="497"/>
      <c r="S257" s="497"/>
      <c r="T257" s="498"/>
      <c r="U257" s="498"/>
      <c r="V257" s="498"/>
      <c r="W257" s="498"/>
      <c r="X257" s="504"/>
      <c r="Y257" s="500"/>
      <c r="Z257" s="486"/>
      <c r="AA257" s="486"/>
      <c r="AB257" s="577"/>
      <c r="AC257" s="767"/>
      <c r="AD257" s="579"/>
      <c r="AE257" s="580"/>
      <c r="AF257" s="581"/>
      <c r="AG257" s="585"/>
      <c r="AH257" s="1326"/>
      <c r="AI257" s="497"/>
      <c r="AJ257" s="497"/>
      <c r="AK257" s="498"/>
      <c r="AL257" s="498"/>
      <c r="AM257" s="498"/>
      <c r="AN257" s="498"/>
      <c r="AO257" s="504"/>
      <c r="AP257" s="500"/>
      <c r="AQ257" s="486"/>
      <c r="AR257" s="486"/>
      <c r="AS257" s="577"/>
      <c r="AT257" s="767"/>
      <c r="AU257" s="579"/>
      <c r="AV257" s="580"/>
      <c r="AW257" s="581"/>
      <c r="AX257" s="585"/>
      <c r="AY257" s="1326"/>
      <c r="AZ257" s="497"/>
      <c r="BA257" s="497"/>
      <c r="BB257" s="498"/>
      <c r="BC257" s="498"/>
      <c r="BD257" s="498"/>
      <c r="BE257" s="498"/>
      <c r="BF257" s="504"/>
      <c r="BG257" s="500"/>
      <c r="BJ257" s="577"/>
      <c r="BK257" s="767"/>
      <c r="BL257" s="579"/>
      <c r="BM257" s="580"/>
      <c r="BN257" s="581"/>
      <c r="BO257" s="585"/>
      <c r="BP257" s="1326"/>
      <c r="BQ257" s="497"/>
      <c r="BR257" s="497"/>
      <c r="BS257" s="498"/>
      <c r="BT257" s="498"/>
      <c r="BU257" s="498"/>
      <c r="BV257" s="498"/>
      <c r="BW257" s="504"/>
      <c r="BX257" s="500"/>
      <c r="CA257" s="577"/>
      <c r="CB257" s="767"/>
      <c r="CC257" s="579"/>
      <c r="CD257" s="580"/>
      <c r="CE257" s="581"/>
      <c r="CF257" s="585"/>
      <c r="CG257" s="1326"/>
      <c r="CH257" s="497"/>
      <c r="CI257" s="497"/>
      <c r="CJ257" s="498"/>
      <c r="CK257" s="498"/>
      <c r="CL257" s="498"/>
      <c r="CM257" s="498"/>
      <c r="CN257" s="504"/>
      <c r="CO257" s="500"/>
      <c r="CR257" s="577"/>
      <c r="CS257" s="767"/>
      <c r="CT257" s="579"/>
      <c r="CU257" s="580"/>
      <c r="CV257" s="581"/>
      <c r="CW257" s="585"/>
      <c r="CX257" s="1326"/>
      <c r="CY257" s="497"/>
      <c r="CZ257" s="497"/>
      <c r="DA257" s="498"/>
      <c r="DB257" s="498"/>
      <c r="DC257" s="498"/>
      <c r="DD257" s="498"/>
      <c r="DE257" s="504"/>
      <c r="DF257" s="500"/>
      <c r="DI257" s="577"/>
      <c r="DJ257" s="767"/>
      <c r="DK257" s="579"/>
      <c r="DL257" s="580"/>
      <c r="DM257" s="581"/>
      <c r="DN257" s="585"/>
      <c r="DO257" s="1326"/>
      <c r="DP257" s="497"/>
      <c r="DQ257" s="497"/>
      <c r="DR257" s="498"/>
      <c r="DS257" s="498"/>
      <c r="DT257" s="498"/>
      <c r="DU257" s="498"/>
      <c r="DV257" s="504"/>
      <c r="DW257" s="500"/>
      <c r="DZ257" s="577"/>
      <c r="EA257" s="767"/>
      <c r="EB257" s="579"/>
      <c r="EC257" s="580"/>
      <c r="ED257" s="581"/>
      <c r="EE257" s="585"/>
      <c r="EF257" s="1326"/>
      <c r="EG257" s="497"/>
      <c r="EH257" s="497"/>
      <c r="EI257" s="498"/>
      <c r="EJ257" s="498"/>
      <c r="EK257" s="498"/>
      <c r="EL257" s="498"/>
      <c r="EM257" s="504"/>
      <c r="EN257" s="500"/>
      <c r="EQ257" s="665"/>
      <c r="ER257" s="666"/>
      <c r="ES257" s="667"/>
      <c r="ET257" s="668"/>
      <c r="EU257" s="669"/>
      <c r="EV257" s="720"/>
      <c r="EW257" s="1326"/>
      <c r="EX257" s="497" t="e">
        <f t="shared" si="6449"/>
        <v>#N/A</v>
      </c>
      <c r="EY257" s="497" t="e">
        <f t="shared" si="6450"/>
        <v>#N/A</v>
      </c>
      <c r="EZ257" s="498" t="e">
        <f t="shared" si="6451"/>
        <v>#N/A</v>
      </c>
      <c r="FA257" s="498">
        <f t="shared" si="6452"/>
        <v>0</v>
      </c>
      <c r="FB257" s="498">
        <f t="shared" si="6453"/>
        <v>0</v>
      </c>
      <c r="FC257" s="498" t="e">
        <f t="shared" si="6454"/>
        <v>#N/A</v>
      </c>
      <c r="FD257" s="504">
        <f t="shared" si="6455"/>
        <v>0</v>
      </c>
      <c r="FE257" s="500">
        <f t="shared" si="6456"/>
        <v>0</v>
      </c>
      <c r="FH257" s="665"/>
      <c r="FI257" s="666"/>
      <c r="FJ257" s="667"/>
      <c r="FK257" s="668"/>
      <c r="FL257" s="669"/>
      <c r="FM257" s="720"/>
      <c r="FN257" s="1326"/>
      <c r="FO257" s="497" t="e">
        <f t="shared" si="6457"/>
        <v>#N/A</v>
      </c>
      <c r="FP257" s="497" t="e">
        <f t="shared" si="6458"/>
        <v>#N/A</v>
      </c>
      <c r="FQ257" s="498" t="e">
        <f t="shared" si="6459"/>
        <v>#N/A</v>
      </c>
      <c r="FR257" s="498">
        <f t="shared" si="6460"/>
        <v>0</v>
      </c>
      <c r="FS257" s="498">
        <f t="shared" si="6461"/>
        <v>0</v>
      </c>
      <c r="FT257" s="498" t="e">
        <f t="shared" si="6462"/>
        <v>#N/A</v>
      </c>
      <c r="FU257" s="504">
        <f t="shared" si="6463"/>
        <v>0</v>
      </c>
      <c r="FV257" s="500">
        <f t="shared" si="6464"/>
        <v>0</v>
      </c>
      <c r="FY257" s="665"/>
      <c r="FZ257" s="666"/>
      <c r="GA257" s="667"/>
      <c r="GB257" s="668"/>
      <c r="GC257" s="669"/>
      <c r="GD257" s="720"/>
      <c r="GE257" s="1326"/>
      <c r="GF257" s="497" t="e">
        <f t="shared" si="6465"/>
        <v>#N/A</v>
      </c>
      <c r="GG257" s="497" t="e">
        <f t="shared" si="6466"/>
        <v>#N/A</v>
      </c>
      <c r="GH257" s="498" t="e">
        <f t="shared" si="6467"/>
        <v>#N/A</v>
      </c>
      <c r="GI257" s="498">
        <f t="shared" si="6468"/>
        <v>0</v>
      </c>
      <c r="GJ257" s="498">
        <f t="shared" si="6469"/>
        <v>0</v>
      </c>
      <c r="GK257" s="498" t="e">
        <f t="shared" si="6470"/>
        <v>#N/A</v>
      </c>
      <c r="GL257" s="504">
        <f t="shared" si="6471"/>
        <v>0</v>
      </c>
      <c r="GM257" s="500">
        <f t="shared" si="6472"/>
        <v>0</v>
      </c>
      <c r="GP257" s="665"/>
      <c r="GQ257" s="666"/>
      <c r="GR257" s="667"/>
      <c r="GS257" s="668"/>
      <c r="GT257" s="669"/>
      <c r="GU257" s="720"/>
      <c r="GV257" s="1326"/>
      <c r="GW257" s="497" t="e">
        <f t="shared" si="6473"/>
        <v>#N/A</v>
      </c>
      <c r="GX257" s="497" t="e">
        <f t="shared" si="6474"/>
        <v>#N/A</v>
      </c>
      <c r="GY257" s="498" t="e">
        <f t="shared" si="6475"/>
        <v>#N/A</v>
      </c>
      <c r="GZ257" s="498">
        <f t="shared" si="6476"/>
        <v>0</v>
      </c>
      <c r="HA257" s="498">
        <f t="shared" si="6477"/>
        <v>0</v>
      </c>
      <c r="HB257" s="498" t="e">
        <f t="shared" si="6478"/>
        <v>#N/A</v>
      </c>
      <c r="HC257" s="504">
        <f t="shared" si="6479"/>
        <v>0</v>
      </c>
      <c r="HD257" s="500">
        <f t="shared" si="6480"/>
        <v>0</v>
      </c>
      <c r="HG257" s="665"/>
      <c r="HH257" s="666"/>
      <c r="HI257" s="667"/>
      <c r="HJ257" s="668"/>
      <c r="HK257" s="669"/>
      <c r="HL257" s="720"/>
      <c r="HM257" s="1326"/>
      <c r="HN257" s="497" t="e">
        <f t="shared" si="6481"/>
        <v>#N/A</v>
      </c>
      <c r="HO257" s="497" t="e">
        <f t="shared" si="6482"/>
        <v>#N/A</v>
      </c>
      <c r="HP257" s="498" t="e">
        <f t="shared" si="6483"/>
        <v>#N/A</v>
      </c>
      <c r="HQ257" s="498">
        <f t="shared" si="6484"/>
        <v>0</v>
      </c>
      <c r="HR257" s="498">
        <f t="shared" si="6485"/>
        <v>0</v>
      </c>
      <c r="HS257" s="498" t="e">
        <f t="shared" si="6486"/>
        <v>#N/A</v>
      </c>
      <c r="HT257" s="504">
        <f t="shared" si="6487"/>
        <v>0</v>
      </c>
      <c r="HU257" s="500">
        <f t="shared" si="6488"/>
        <v>0</v>
      </c>
      <c r="HX257" s="665"/>
      <c r="HY257" s="666"/>
      <c r="HZ257" s="667"/>
      <c r="IA257" s="668"/>
      <c r="IB257" s="669"/>
      <c r="IC257" s="720"/>
      <c r="ID257" s="1326"/>
      <c r="IE257" s="497" t="e">
        <f t="shared" si="6489"/>
        <v>#N/A</v>
      </c>
      <c r="IF257" s="497" t="e">
        <f t="shared" si="6490"/>
        <v>#N/A</v>
      </c>
      <c r="IG257" s="498" t="e">
        <f t="shared" si="6491"/>
        <v>#N/A</v>
      </c>
      <c r="IH257" s="498">
        <f t="shared" si="6492"/>
        <v>0</v>
      </c>
      <c r="II257" s="498">
        <f t="shared" si="6493"/>
        <v>0</v>
      </c>
      <c r="IJ257" s="498" t="e">
        <f t="shared" si="6494"/>
        <v>#N/A</v>
      </c>
      <c r="IK257" s="504">
        <f t="shared" si="6495"/>
        <v>0</v>
      </c>
      <c r="IL257" s="500">
        <f t="shared" si="6496"/>
        <v>0</v>
      </c>
      <c r="IO257" s="665"/>
      <c r="IP257" s="666"/>
      <c r="IQ257" s="667"/>
      <c r="IR257" s="668"/>
      <c r="IS257" s="669"/>
      <c r="IT257" s="720"/>
      <c r="IU257" s="1326"/>
      <c r="IV257" s="497" t="e">
        <f t="shared" si="6497"/>
        <v>#N/A</v>
      </c>
      <c r="IW257" s="497" t="e">
        <f t="shared" si="6498"/>
        <v>#N/A</v>
      </c>
      <c r="IX257" s="498" t="e">
        <f t="shared" si="6499"/>
        <v>#N/A</v>
      </c>
      <c r="IY257" s="498">
        <f t="shared" si="6500"/>
        <v>0</v>
      </c>
      <c r="IZ257" s="498">
        <f t="shared" si="6501"/>
        <v>0</v>
      </c>
      <c r="JA257" s="498" t="e">
        <f t="shared" si="6502"/>
        <v>#N/A</v>
      </c>
      <c r="JB257" s="504">
        <f t="shared" si="6503"/>
        <v>0</v>
      </c>
      <c r="JC257" s="500">
        <f t="shared" si="6504"/>
        <v>0</v>
      </c>
      <c r="JF257" s="665"/>
      <c r="JG257" s="666"/>
      <c r="JH257" s="667"/>
      <c r="JI257" s="668"/>
      <c r="JJ257" s="669"/>
      <c r="JK257" s="720"/>
      <c r="JL257" s="1326"/>
      <c r="JM257" s="497" t="e">
        <f t="shared" si="6505"/>
        <v>#N/A</v>
      </c>
      <c r="JN257" s="497" t="e">
        <f t="shared" si="6506"/>
        <v>#N/A</v>
      </c>
      <c r="JO257" s="498" t="e">
        <f t="shared" si="6507"/>
        <v>#N/A</v>
      </c>
      <c r="JP257" s="498">
        <f t="shared" si="6508"/>
        <v>0</v>
      </c>
      <c r="JQ257" s="498">
        <f t="shared" si="6509"/>
        <v>0</v>
      </c>
      <c r="JR257" s="498" t="e">
        <f t="shared" si="6510"/>
        <v>#N/A</v>
      </c>
      <c r="JS257" s="504">
        <f t="shared" si="6511"/>
        <v>0</v>
      </c>
      <c r="JT257" s="500">
        <f t="shared" si="6512"/>
        <v>0</v>
      </c>
      <c r="JW257" s="665"/>
      <c r="JX257" s="666"/>
      <c r="JY257" s="667"/>
      <c r="JZ257" s="668"/>
      <c r="KA257" s="669"/>
      <c r="KB257" s="720"/>
      <c r="KC257" s="1326"/>
      <c r="KD257" s="497" t="e">
        <f t="shared" si="6513"/>
        <v>#N/A</v>
      </c>
      <c r="KE257" s="497" t="e">
        <f t="shared" si="6514"/>
        <v>#N/A</v>
      </c>
      <c r="KF257" s="498" t="e">
        <f t="shared" si="6515"/>
        <v>#N/A</v>
      </c>
      <c r="KG257" s="498">
        <f t="shared" si="6516"/>
        <v>0</v>
      </c>
      <c r="KH257" s="498">
        <f t="shared" si="6517"/>
        <v>0</v>
      </c>
      <c r="KI257" s="498" t="e">
        <f t="shared" si="6518"/>
        <v>#N/A</v>
      </c>
      <c r="KJ257" s="504">
        <f t="shared" si="6519"/>
        <v>0</v>
      </c>
      <c r="KK257" s="500">
        <f t="shared" si="6520"/>
        <v>0</v>
      </c>
      <c r="KN257" s="665"/>
      <c r="KO257" s="666"/>
      <c r="KP257" s="667"/>
      <c r="KQ257" s="668"/>
      <c r="KR257" s="669"/>
      <c r="KS257" s="720"/>
      <c r="KT257" s="1326"/>
      <c r="KU257" s="497" t="e">
        <f t="shared" si="6521"/>
        <v>#N/A</v>
      </c>
      <c r="KV257" s="497" t="e">
        <f t="shared" si="6522"/>
        <v>#N/A</v>
      </c>
      <c r="KW257" s="498" t="e">
        <f t="shared" si="6523"/>
        <v>#N/A</v>
      </c>
      <c r="KX257" s="498">
        <f t="shared" si="6524"/>
        <v>0</v>
      </c>
      <c r="KY257" s="498">
        <f t="shared" si="6525"/>
        <v>0</v>
      </c>
      <c r="KZ257" s="498" t="e">
        <f t="shared" si="6526"/>
        <v>#N/A</v>
      </c>
      <c r="LA257" s="504">
        <f t="shared" si="6527"/>
        <v>0</v>
      </c>
      <c r="LB257" s="500">
        <f t="shared" si="6528"/>
        <v>0</v>
      </c>
      <c r="LE257" s="665"/>
      <c r="LF257" s="666"/>
      <c r="LG257" s="667"/>
      <c r="LH257" s="668"/>
      <c r="LI257" s="669"/>
      <c r="LJ257" s="720"/>
      <c r="LK257" s="1326"/>
      <c r="LL257" s="497" t="e">
        <f t="shared" si="6529"/>
        <v>#N/A</v>
      </c>
      <c r="LM257" s="497" t="e">
        <f t="shared" si="6530"/>
        <v>#N/A</v>
      </c>
      <c r="LN257" s="498" t="e">
        <f t="shared" si="6531"/>
        <v>#N/A</v>
      </c>
      <c r="LO257" s="498">
        <f t="shared" si="6532"/>
        <v>0</v>
      </c>
      <c r="LP257" s="498">
        <f t="shared" si="6533"/>
        <v>0</v>
      </c>
      <c r="LQ257" s="498" t="e">
        <f t="shared" si="6534"/>
        <v>#N/A</v>
      </c>
      <c r="LR257" s="504">
        <f t="shared" si="6535"/>
        <v>0</v>
      </c>
      <c r="LS257" s="500">
        <f t="shared" si="6536"/>
        <v>0</v>
      </c>
      <c r="LV257" s="665"/>
      <c r="LW257" s="666"/>
      <c r="LX257" s="667"/>
      <c r="LY257" s="668"/>
      <c r="LZ257" s="669"/>
      <c r="MA257" s="720"/>
      <c r="MB257" s="1326"/>
      <c r="MC257" s="497" t="e">
        <f t="shared" si="6537"/>
        <v>#N/A</v>
      </c>
      <c r="MD257" s="497" t="e">
        <f t="shared" si="6538"/>
        <v>#N/A</v>
      </c>
      <c r="ME257" s="498" t="e">
        <f t="shared" si="6539"/>
        <v>#N/A</v>
      </c>
      <c r="MF257" s="498">
        <f t="shared" si="6540"/>
        <v>0</v>
      </c>
      <c r="MG257" s="498">
        <f t="shared" si="6541"/>
        <v>0</v>
      </c>
      <c r="MH257" s="498" t="e">
        <f t="shared" si="6542"/>
        <v>#N/A</v>
      </c>
      <c r="MI257" s="504">
        <f t="shared" si="6543"/>
        <v>0</v>
      </c>
      <c r="MJ257" s="500">
        <f t="shared" si="6544"/>
        <v>0</v>
      </c>
      <c r="MM257" s="665"/>
      <c r="MN257" s="666"/>
      <c r="MO257" s="667"/>
      <c r="MP257" s="668"/>
      <c r="MQ257" s="669"/>
      <c r="MR257" s="720"/>
      <c r="MS257" s="1326"/>
      <c r="MT257" s="497" t="e">
        <f t="shared" si="6545"/>
        <v>#N/A</v>
      </c>
      <c r="MU257" s="497" t="e">
        <f t="shared" si="6546"/>
        <v>#N/A</v>
      </c>
      <c r="MV257" s="498" t="e">
        <f t="shared" si="6547"/>
        <v>#N/A</v>
      </c>
      <c r="MW257" s="498">
        <f t="shared" si="6548"/>
        <v>0</v>
      </c>
      <c r="MX257" s="498">
        <f t="shared" si="6549"/>
        <v>0</v>
      </c>
      <c r="MY257" s="498" t="e">
        <f t="shared" si="6550"/>
        <v>#N/A</v>
      </c>
      <c r="MZ257" s="504">
        <f t="shared" si="6551"/>
        <v>0</v>
      </c>
      <c r="NA257" s="500">
        <f t="shared" si="6552"/>
        <v>0</v>
      </c>
      <c r="ND257" s="665"/>
      <c r="NE257" s="666"/>
      <c r="NF257" s="667"/>
      <c r="NG257" s="668"/>
      <c r="NH257" s="669"/>
      <c r="NI257" s="720"/>
      <c r="NJ257" s="1326"/>
      <c r="NK257" s="497" t="e">
        <f t="shared" si="6553"/>
        <v>#N/A</v>
      </c>
      <c r="NL257" s="497" t="e">
        <f t="shared" si="6554"/>
        <v>#N/A</v>
      </c>
      <c r="NM257" s="498" t="e">
        <f t="shared" si="6555"/>
        <v>#N/A</v>
      </c>
      <c r="NN257" s="498">
        <f t="shared" si="6556"/>
        <v>0</v>
      </c>
      <c r="NO257" s="498">
        <f t="shared" si="6557"/>
        <v>0</v>
      </c>
      <c r="NP257" s="498" t="e">
        <f t="shared" si="6558"/>
        <v>#N/A</v>
      </c>
      <c r="NQ257" s="504">
        <f t="shared" si="6559"/>
        <v>0</v>
      </c>
      <c r="NR257" s="500">
        <f t="shared" si="6560"/>
        <v>0</v>
      </c>
      <c r="NU257" s="665"/>
      <c r="NV257" s="666"/>
      <c r="NW257" s="667"/>
      <c r="NX257" s="668"/>
      <c r="NY257" s="669"/>
      <c r="NZ257" s="720"/>
      <c r="OA257" s="1326"/>
      <c r="OB257" s="497" t="e">
        <f t="shared" si="6561"/>
        <v>#N/A</v>
      </c>
      <c r="OC257" s="497" t="e">
        <f t="shared" si="6562"/>
        <v>#N/A</v>
      </c>
      <c r="OD257" s="498" t="e">
        <f t="shared" si="6563"/>
        <v>#N/A</v>
      </c>
      <c r="OE257" s="498">
        <f t="shared" si="6564"/>
        <v>0</v>
      </c>
      <c r="OF257" s="498">
        <f t="shared" si="6565"/>
        <v>0</v>
      </c>
      <c r="OG257" s="498" t="e">
        <f t="shared" si="6566"/>
        <v>#N/A</v>
      </c>
      <c r="OH257" s="504">
        <f t="shared" si="6567"/>
        <v>0</v>
      </c>
      <c r="OI257" s="500">
        <f t="shared" si="6568"/>
        <v>0</v>
      </c>
      <c r="OL257" s="665"/>
      <c r="OM257" s="666"/>
      <c r="ON257" s="667"/>
      <c r="OO257" s="668"/>
      <c r="OP257" s="669"/>
      <c r="OQ257" s="720"/>
      <c r="OR257" s="1326"/>
      <c r="OS257" s="497" t="e">
        <f t="shared" si="6569"/>
        <v>#N/A</v>
      </c>
      <c r="OT257" s="497" t="e">
        <f t="shared" si="6570"/>
        <v>#N/A</v>
      </c>
      <c r="OU257" s="498" t="e">
        <f t="shared" si="6571"/>
        <v>#N/A</v>
      </c>
      <c r="OV257" s="498">
        <f t="shared" si="6572"/>
        <v>0</v>
      </c>
      <c r="OW257" s="498">
        <f t="shared" si="6573"/>
        <v>0</v>
      </c>
      <c r="OX257" s="498" t="e">
        <f t="shared" si="6574"/>
        <v>#N/A</v>
      </c>
      <c r="OY257" s="504">
        <f t="shared" si="6575"/>
        <v>0</v>
      </c>
      <c r="OZ257" s="500">
        <f t="shared" si="6576"/>
        <v>0</v>
      </c>
      <c r="PC257" s="665"/>
      <c r="PD257" s="666"/>
      <c r="PE257" s="667"/>
      <c r="PF257" s="668"/>
      <c r="PG257" s="669"/>
      <c r="PH257" s="720"/>
      <c r="PI257" s="1326"/>
      <c r="PJ257" s="497" t="e">
        <f t="shared" si="6577"/>
        <v>#N/A</v>
      </c>
      <c r="PK257" s="497" t="e">
        <f t="shared" si="6578"/>
        <v>#N/A</v>
      </c>
      <c r="PL257" s="498" t="e">
        <f t="shared" si="6579"/>
        <v>#N/A</v>
      </c>
      <c r="PM257" s="498">
        <f t="shared" si="6580"/>
        <v>0</v>
      </c>
      <c r="PN257" s="498">
        <f t="shared" si="6581"/>
        <v>0</v>
      </c>
      <c r="PO257" s="498" t="e">
        <f t="shared" si="6582"/>
        <v>#N/A</v>
      </c>
      <c r="PP257" s="504">
        <f t="shared" si="6583"/>
        <v>0</v>
      </c>
      <c r="PQ257" s="500">
        <f t="shared" si="6584"/>
        <v>0</v>
      </c>
      <c r="PT257" s="665"/>
      <c r="PU257" s="666"/>
      <c r="PV257" s="667"/>
      <c r="PW257" s="668"/>
      <c r="PX257" s="669"/>
      <c r="PY257" s="720"/>
      <c r="PZ257" s="1326"/>
      <c r="QA257" s="497" t="e">
        <f t="shared" si="6585"/>
        <v>#N/A</v>
      </c>
      <c r="QB257" s="497" t="e">
        <f t="shared" si="6586"/>
        <v>#N/A</v>
      </c>
      <c r="QC257" s="498" t="e">
        <f t="shared" si="6587"/>
        <v>#N/A</v>
      </c>
      <c r="QD257" s="498">
        <f t="shared" si="6588"/>
        <v>0</v>
      </c>
      <c r="QE257" s="498">
        <f t="shared" si="6589"/>
        <v>0</v>
      </c>
      <c r="QF257" s="498" t="e">
        <f t="shared" si="6590"/>
        <v>#N/A</v>
      </c>
      <c r="QG257" s="504">
        <f t="shared" si="6591"/>
        <v>0</v>
      </c>
      <c r="QH257" s="500">
        <f t="shared" si="6592"/>
        <v>0</v>
      </c>
      <c r="QK257" s="665"/>
      <c r="QL257" s="666"/>
      <c r="QM257" s="667"/>
      <c r="QN257" s="668"/>
      <c r="QO257" s="669"/>
      <c r="QP257" s="720"/>
      <c r="QQ257" s="1326"/>
      <c r="QR257" s="497" t="e">
        <f t="shared" si="6593"/>
        <v>#N/A</v>
      </c>
      <c r="QS257" s="497" t="e">
        <f t="shared" si="6594"/>
        <v>#N/A</v>
      </c>
      <c r="QT257" s="498" t="e">
        <f t="shared" si="6595"/>
        <v>#N/A</v>
      </c>
      <c r="QU257" s="498">
        <f t="shared" si="6596"/>
        <v>0</v>
      </c>
      <c r="QV257" s="498">
        <f t="shared" si="6597"/>
        <v>0</v>
      </c>
      <c r="QW257" s="498" t="e">
        <f t="shared" si="6598"/>
        <v>#N/A</v>
      </c>
      <c r="QX257" s="504">
        <f t="shared" si="6599"/>
        <v>0</v>
      </c>
      <c r="QY257" s="500">
        <f t="shared" si="6600"/>
        <v>0</v>
      </c>
      <c r="RB257" s="381"/>
      <c r="RC257" s="382"/>
      <c r="RD257" s="383"/>
      <c r="RE257" s="384"/>
      <c r="RF257" s="385"/>
      <c r="RG257" s="386"/>
      <c r="RH257" s="386"/>
      <c r="RI257" s="497"/>
      <c r="RJ257" s="497"/>
      <c r="RK257" s="501"/>
      <c r="RL257" s="501"/>
      <c r="RM257" s="501"/>
      <c r="RN257" s="501"/>
      <c r="RO257" s="502"/>
      <c r="RP257" s="503"/>
      <c r="RS257" s="381"/>
      <c r="RT257" s="382"/>
      <c r="RU257" s="383"/>
      <c r="RV257" s="384"/>
      <c r="RW257" s="385"/>
      <c r="RX257" s="386"/>
      <c r="RY257" s="386"/>
      <c r="RZ257" s="497"/>
      <c r="SA257" s="497"/>
      <c r="SB257" s="501"/>
      <c r="SC257" s="501"/>
      <c r="SD257" s="501"/>
      <c r="SE257" s="501"/>
      <c r="SF257" s="502"/>
      <c r="SG257" s="503"/>
      <c r="SJ257" s="381"/>
      <c r="SK257" s="382"/>
      <c r="SL257" s="383"/>
      <c r="SM257" s="384"/>
      <c r="SN257" s="385"/>
      <c r="SO257" s="386"/>
      <c r="SP257" s="386"/>
      <c r="SQ257" s="497"/>
      <c r="SR257" s="497"/>
      <c r="SS257" s="501"/>
      <c r="ST257" s="501"/>
      <c r="SU257" s="501"/>
      <c r="SV257" s="501"/>
      <c r="SW257" s="502"/>
      <c r="SX257" s="503"/>
    </row>
    <row r="258" spans="2:518" ht="76.5" hidden="1" customHeight="1" thickTop="1" thickBot="1">
      <c r="B258" s="577"/>
      <c r="C258" s="578"/>
      <c r="D258" s="579"/>
      <c r="E258" s="580"/>
      <c r="F258" s="581"/>
      <c r="G258" s="585"/>
      <c r="H258" s="595"/>
      <c r="K258" s="577"/>
      <c r="L258" s="767"/>
      <c r="M258" s="579"/>
      <c r="N258" s="580"/>
      <c r="O258" s="581"/>
      <c r="P258" s="585"/>
      <c r="Q258" s="1326"/>
      <c r="R258" s="497"/>
      <c r="S258" s="497"/>
      <c r="T258" s="498"/>
      <c r="U258" s="498"/>
      <c r="V258" s="498"/>
      <c r="W258" s="498"/>
      <c r="X258" s="504"/>
      <c r="Y258" s="500"/>
      <c r="Z258" s="486"/>
      <c r="AA258" s="486"/>
      <c r="AB258" s="577"/>
      <c r="AC258" s="767"/>
      <c r="AD258" s="579"/>
      <c r="AE258" s="580"/>
      <c r="AF258" s="581"/>
      <c r="AG258" s="585"/>
      <c r="AH258" s="1326"/>
      <c r="AI258" s="497"/>
      <c r="AJ258" s="497"/>
      <c r="AK258" s="498"/>
      <c r="AL258" s="498"/>
      <c r="AM258" s="498"/>
      <c r="AN258" s="498"/>
      <c r="AO258" s="504"/>
      <c r="AP258" s="500"/>
      <c r="AQ258" s="486"/>
      <c r="AR258" s="486"/>
      <c r="AS258" s="577"/>
      <c r="AT258" s="767"/>
      <c r="AU258" s="579"/>
      <c r="AV258" s="580"/>
      <c r="AW258" s="581"/>
      <c r="AX258" s="585"/>
      <c r="AY258" s="1326"/>
      <c r="AZ258" s="497"/>
      <c r="BA258" s="497"/>
      <c r="BB258" s="498"/>
      <c r="BC258" s="498"/>
      <c r="BD258" s="498"/>
      <c r="BE258" s="498"/>
      <c r="BF258" s="504"/>
      <c r="BG258" s="500"/>
      <c r="BJ258" s="577"/>
      <c r="BK258" s="767"/>
      <c r="BL258" s="579"/>
      <c r="BM258" s="580"/>
      <c r="BN258" s="581"/>
      <c r="BO258" s="585"/>
      <c r="BP258" s="1326"/>
      <c r="BQ258" s="497"/>
      <c r="BR258" s="497"/>
      <c r="BS258" s="498"/>
      <c r="BT258" s="498"/>
      <c r="BU258" s="498"/>
      <c r="BV258" s="498"/>
      <c r="BW258" s="504"/>
      <c r="BX258" s="500"/>
      <c r="CA258" s="577"/>
      <c r="CB258" s="767"/>
      <c r="CC258" s="579"/>
      <c r="CD258" s="580"/>
      <c r="CE258" s="581"/>
      <c r="CF258" s="585"/>
      <c r="CG258" s="1326"/>
      <c r="CH258" s="497"/>
      <c r="CI258" s="497"/>
      <c r="CJ258" s="498"/>
      <c r="CK258" s="498"/>
      <c r="CL258" s="498"/>
      <c r="CM258" s="498"/>
      <c r="CN258" s="504"/>
      <c r="CO258" s="500"/>
      <c r="CR258" s="577"/>
      <c r="CS258" s="767"/>
      <c r="CT258" s="579"/>
      <c r="CU258" s="580"/>
      <c r="CV258" s="581"/>
      <c r="CW258" s="585"/>
      <c r="CX258" s="1326"/>
      <c r="CY258" s="497"/>
      <c r="CZ258" s="497"/>
      <c r="DA258" s="498"/>
      <c r="DB258" s="498"/>
      <c r="DC258" s="498"/>
      <c r="DD258" s="498"/>
      <c r="DE258" s="504"/>
      <c r="DF258" s="500"/>
      <c r="DI258" s="577"/>
      <c r="DJ258" s="767"/>
      <c r="DK258" s="579"/>
      <c r="DL258" s="580"/>
      <c r="DM258" s="581"/>
      <c r="DN258" s="585"/>
      <c r="DO258" s="1326"/>
      <c r="DP258" s="497"/>
      <c r="DQ258" s="497"/>
      <c r="DR258" s="498"/>
      <c r="DS258" s="498"/>
      <c r="DT258" s="498"/>
      <c r="DU258" s="498"/>
      <c r="DV258" s="504"/>
      <c r="DW258" s="500"/>
      <c r="DZ258" s="577"/>
      <c r="EA258" s="767"/>
      <c r="EB258" s="579"/>
      <c r="EC258" s="580"/>
      <c r="ED258" s="581"/>
      <c r="EE258" s="585"/>
      <c r="EF258" s="1326"/>
      <c r="EG258" s="497"/>
      <c r="EH258" s="497"/>
      <c r="EI258" s="498"/>
      <c r="EJ258" s="498"/>
      <c r="EK258" s="498"/>
      <c r="EL258" s="498"/>
      <c r="EM258" s="504"/>
      <c r="EN258" s="500"/>
      <c r="EQ258" s="665"/>
      <c r="ER258" s="666"/>
      <c r="ES258" s="667"/>
      <c r="ET258" s="668"/>
      <c r="EU258" s="669"/>
      <c r="EV258" s="720"/>
      <c r="EW258" s="1326"/>
      <c r="EX258" s="497" t="e">
        <f t="shared" si="6449"/>
        <v>#N/A</v>
      </c>
      <c r="EY258" s="497" t="e">
        <f t="shared" si="6450"/>
        <v>#N/A</v>
      </c>
      <c r="EZ258" s="498" t="e">
        <f t="shared" si="6451"/>
        <v>#N/A</v>
      </c>
      <c r="FA258" s="498">
        <f t="shared" si="6452"/>
        <v>0</v>
      </c>
      <c r="FB258" s="498">
        <f t="shared" si="6453"/>
        <v>0</v>
      </c>
      <c r="FC258" s="498" t="e">
        <f t="shared" si="6454"/>
        <v>#N/A</v>
      </c>
      <c r="FD258" s="504">
        <f t="shared" si="6455"/>
        <v>0</v>
      </c>
      <c r="FE258" s="500">
        <f t="shared" si="6456"/>
        <v>0</v>
      </c>
      <c r="FH258" s="665"/>
      <c r="FI258" s="666"/>
      <c r="FJ258" s="667"/>
      <c r="FK258" s="668"/>
      <c r="FL258" s="669"/>
      <c r="FM258" s="720"/>
      <c r="FN258" s="1326"/>
      <c r="FO258" s="497" t="e">
        <f t="shared" si="6457"/>
        <v>#N/A</v>
      </c>
      <c r="FP258" s="497" t="e">
        <f t="shared" si="6458"/>
        <v>#N/A</v>
      </c>
      <c r="FQ258" s="498" t="e">
        <f t="shared" si="6459"/>
        <v>#N/A</v>
      </c>
      <c r="FR258" s="498">
        <f t="shared" si="6460"/>
        <v>0</v>
      </c>
      <c r="FS258" s="498">
        <f t="shared" si="6461"/>
        <v>0</v>
      </c>
      <c r="FT258" s="498" t="e">
        <f t="shared" si="6462"/>
        <v>#N/A</v>
      </c>
      <c r="FU258" s="504">
        <f t="shared" si="6463"/>
        <v>0</v>
      </c>
      <c r="FV258" s="500">
        <f t="shared" si="6464"/>
        <v>0</v>
      </c>
      <c r="FY258" s="665"/>
      <c r="FZ258" s="666"/>
      <c r="GA258" s="667"/>
      <c r="GB258" s="668"/>
      <c r="GC258" s="669"/>
      <c r="GD258" s="720"/>
      <c r="GE258" s="1326"/>
      <c r="GF258" s="497" t="e">
        <f t="shared" si="6465"/>
        <v>#N/A</v>
      </c>
      <c r="GG258" s="497" t="e">
        <f t="shared" si="6466"/>
        <v>#N/A</v>
      </c>
      <c r="GH258" s="498" t="e">
        <f t="shared" si="6467"/>
        <v>#N/A</v>
      </c>
      <c r="GI258" s="498">
        <f t="shared" si="6468"/>
        <v>0</v>
      </c>
      <c r="GJ258" s="498">
        <f t="shared" si="6469"/>
        <v>0</v>
      </c>
      <c r="GK258" s="498" t="e">
        <f t="shared" si="6470"/>
        <v>#N/A</v>
      </c>
      <c r="GL258" s="504">
        <f t="shared" si="6471"/>
        <v>0</v>
      </c>
      <c r="GM258" s="500">
        <f t="shared" si="6472"/>
        <v>0</v>
      </c>
      <c r="GP258" s="665"/>
      <c r="GQ258" s="666"/>
      <c r="GR258" s="667"/>
      <c r="GS258" s="668"/>
      <c r="GT258" s="669"/>
      <c r="GU258" s="720"/>
      <c r="GV258" s="1326"/>
      <c r="GW258" s="497" t="e">
        <f t="shared" si="6473"/>
        <v>#N/A</v>
      </c>
      <c r="GX258" s="497" t="e">
        <f t="shared" si="6474"/>
        <v>#N/A</v>
      </c>
      <c r="GY258" s="498" t="e">
        <f t="shared" si="6475"/>
        <v>#N/A</v>
      </c>
      <c r="GZ258" s="498">
        <f t="shared" si="6476"/>
        <v>0</v>
      </c>
      <c r="HA258" s="498">
        <f t="shared" si="6477"/>
        <v>0</v>
      </c>
      <c r="HB258" s="498" t="e">
        <f t="shared" si="6478"/>
        <v>#N/A</v>
      </c>
      <c r="HC258" s="504">
        <f t="shared" si="6479"/>
        <v>0</v>
      </c>
      <c r="HD258" s="500">
        <f t="shared" si="6480"/>
        <v>0</v>
      </c>
      <c r="HG258" s="665"/>
      <c r="HH258" s="666"/>
      <c r="HI258" s="667"/>
      <c r="HJ258" s="668"/>
      <c r="HK258" s="669"/>
      <c r="HL258" s="720"/>
      <c r="HM258" s="1326"/>
      <c r="HN258" s="497" t="e">
        <f t="shared" si="6481"/>
        <v>#N/A</v>
      </c>
      <c r="HO258" s="497" t="e">
        <f t="shared" si="6482"/>
        <v>#N/A</v>
      </c>
      <c r="HP258" s="498" t="e">
        <f t="shared" si="6483"/>
        <v>#N/A</v>
      </c>
      <c r="HQ258" s="498">
        <f t="shared" si="6484"/>
        <v>0</v>
      </c>
      <c r="HR258" s="498">
        <f t="shared" si="6485"/>
        <v>0</v>
      </c>
      <c r="HS258" s="498" t="e">
        <f t="shared" si="6486"/>
        <v>#N/A</v>
      </c>
      <c r="HT258" s="504">
        <f t="shared" si="6487"/>
        <v>0</v>
      </c>
      <c r="HU258" s="500">
        <f t="shared" si="6488"/>
        <v>0</v>
      </c>
      <c r="HX258" s="665"/>
      <c r="HY258" s="666"/>
      <c r="HZ258" s="667"/>
      <c r="IA258" s="668"/>
      <c r="IB258" s="669"/>
      <c r="IC258" s="720"/>
      <c r="ID258" s="1326"/>
      <c r="IE258" s="497" t="e">
        <f t="shared" si="6489"/>
        <v>#N/A</v>
      </c>
      <c r="IF258" s="497" t="e">
        <f t="shared" si="6490"/>
        <v>#N/A</v>
      </c>
      <c r="IG258" s="498" t="e">
        <f t="shared" si="6491"/>
        <v>#N/A</v>
      </c>
      <c r="IH258" s="498">
        <f t="shared" si="6492"/>
        <v>0</v>
      </c>
      <c r="II258" s="498">
        <f t="shared" si="6493"/>
        <v>0</v>
      </c>
      <c r="IJ258" s="498" t="e">
        <f t="shared" si="6494"/>
        <v>#N/A</v>
      </c>
      <c r="IK258" s="504">
        <f t="shared" si="6495"/>
        <v>0</v>
      </c>
      <c r="IL258" s="500">
        <f t="shared" si="6496"/>
        <v>0</v>
      </c>
      <c r="IO258" s="665"/>
      <c r="IP258" s="666"/>
      <c r="IQ258" s="667"/>
      <c r="IR258" s="668"/>
      <c r="IS258" s="669"/>
      <c r="IT258" s="720"/>
      <c r="IU258" s="1326"/>
      <c r="IV258" s="497" t="e">
        <f t="shared" si="6497"/>
        <v>#N/A</v>
      </c>
      <c r="IW258" s="497" t="e">
        <f t="shared" si="6498"/>
        <v>#N/A</v>
      </c>
      <c r="IX258" s="498" t="e">
        <f t="shared" si="6499"/>
        <v>#N/A</v>
      </c>
      <c r="IY258" s="498">
        <f t="shared" si="6500"/>
        <v>0</v>
      </c>
      <c r="IZ258" s="498">
        <f t="shared" si="6501"/>
        <v>0</v>
      </c>
      <c r="JA258" s="498" t="e">
        <f t="shared" si="6502"/>
        <v>#N/A</v>
      </c>
      <c r="JB258" s="504">
        <f t="shared" si="6503"/>
        <v>0</v>
      </c>
      <c r="JC258" s="500">
        <f t="shared" si="6504"/>
        <v>0</v>
      </c>
      <c r="JF258" s="665"/>
      <c r="JG258" s="666"/>
      <c r="JH258" s="667"/>
      <c r="JI258" s="668"/>
      <c r="JJ258" s="669"/>
      <c r="JK258" s="720"/>
      <c r="JL258" s="1326"/>
      <c r="JM258" s="497" t="e">
        <f t="shared" si="6505"/>
        <v>#N/A</v>
      </c>
      <c r="JN258" s="497" t="e">
        <f t="shared" si="6506"/>
        <v>#N/A</v>
      </c>
      <c r="JO258" s="498" t="e">
        <f t="shared" si="6507"/>
        <v>#N/A</v>
      </c>
      <c r="JP258" s="498">
        <f t="shared" si="6508"/>
        <v>0</v>
      </c>
      <c r="JQ258" s="498">
        <f t="shared" si="6509"/>
        <v>0</v>
      </c>
      <c r="JR258" s="498" t="e">
        <f t="shared" si="6510"/>
        <v>#N/A</v>
      </c>
      <c r="JS258" s="504">
        <f t="shared" si="6511"/>
        <v>0</v>
      </c>
      <c r="JT258" s="500">
        <f t="shared" si="6512"/>
        <v>0</v>
      </c>
      <c r="JW258" s="665"/>
      <c r="JX258" s="666"/>
      <c r="JY258" s="667"/>
      <c r="JZ258" s="668"/>
      <c r="KA258" s="669"/>
      <c r="KB258" s="720"/>
      <c r="KC258" s="1326"/>
      <c r="KD258" s="497" t="e">
        <f t="shared" si="6513"/>
        <v>#N/A</v>
      </c>
      <c r="KE258" s="497" t="e">
        <f t="shared" si="6514"/>
        <v>#N/A</v>
      </c>
      <c r="KF258" s="498" t="e">
        <f t="shared" si="6515"/>
        <v>#N/A</v>
      </c>
      <c r="KG258" s="498">
        <f t="shared" si="6516"/>
        <v>0</v>
      </c>
      <c r="KH258" s="498">
        <f t="shared" si="6517"/>
        <v>0</v>
      </c>
      <c r="KI258" s="498" t="e">
        <f t="shared" si="6518"/>
        <v>#N/A</v>
      </c>
      <c r="KJ258" s="504">
        <f t="shared" si="6519"/>
        <v>0</v>
      </c>
      <c r="KK258" s="500">
        <f t="shared" si="6520"/>
        <v>0</v>
      </c>
      <c r="KN258" s="665"/>
      <c r="KO258" s="666"/>
      <c r="KP258" s="667"/>
      <c r="KQ258" s="668"/>
      <c r="KR258" s="669"/>
      <c r="KS258" s="720"/>
      <c r="KT258" s="1326"/>
      <c r="KU258" s="497" t="e">
        <f t="shared" si="6521"/>
        <v>#N/A</v>
      </c>
      <c r="KV258" s="497" t="e">
        <f t="shared" si="6522"/>
        <v>#N/A</v>
      </c>
      <c r="KW258" s="498" t="e">
        <f t="shared" si="6523"/>
        <v>#N/A</v>
      </c>
      <c r="KX258" s="498">
        <f t="shared" si="6524"/>
        <v>0</v>
      </c>
      <c r="KY258" s="498">
        <f t="shared" si="6525"/>
        <v>0</v>
      </c>
      <c r="KZ258" s="498" t="e">
        <f t="shared" si="6526"/>
        <v>#N/A</v>
      </c>
      <c r="LA258" s="504">
        <f t="shared" si="6527"/>
        <v>0</v>
      </c>
      <c r="LB258" s="500">
        <f t="shared" si="6528"/>
        <v>0</v>
      </c>
      <c r="LE258" s="665"/>
      <c r="LF258" s="666"/>
      <c r="LG258" s="667"/>
      <c r="LH258" s="668"/>
      <c r="LI258" s="669"/>
      <c r="LJ258" s="720"/>
      <c r="LK258" s="1326"/>
      <c r="LL258" s="497" t="e">
        <f t="shared" si="6529"/>
        <v>#N/A</v>
      </c>
      <c r="LM258" s="497" t="e">
        <f t="shared" si="6530"/>
        <v>#N/A</v>
      </c>
      <c r="LN258" s="498" t="e">
        <f t="shared" si="6531"/>
        <v>#N/A</v>
      </c>
      <c r="LO258" s="498">
        <f t="shared" si="6532"/>
        <v>0</v>
      </c>
      <c r="LP258" s="498">
        <f t="shared" si="6533"/>
        <v>0</v>
      </c>
      <c r="LQ258" s="498" t="e">
        <f t="shared" si="6534"/>
        <v>#N/A</v>
      </c>
      <c r="LR258" s="504">
        <f t="shared" si="6535"/>
        <v>0</v>
      </c>
      <c r="LS258" s="500">
        <f t="shared" si="6536"/>
        <v>0</v>
      </c>
      <c r="LV258" s="665"/>
      <c r="LW258" s="666"/>
      <c r="LX258" s="667"/>
      <c r="LY258" s="668"/>
      <c r="LZ258" s="669"/>
      <c r="MA258" s="720"/>
      <c r="MB258" s="1326"/>
      <c r="MC258" s="497" t="e">
        <f t="shared" si="6537"/>
        <v>#N/A</v>
      </c>
      <c r="MD258" s="497" t="e">
        <f t="shared" si="6538"/>
        <v>#N/A</v>
      </c>
      <c r="ME258" s="498" t="e">
        <f t="shared" si="6539"/>
        <v>#N/A</v>
      </c>
      <c r="MF258" s="498">
        <f t="shared" si="6540"/>
        <v>0</v>
      </c>
      <c r="MG258" s="498">
        <f t="shared" si="6541"/>
        <v>0</v>
      </c>
      <c r="MH258" s="498" t="e">
        <f t="shared" si="6542"/>
        <v>#N/A</v>
      </c>
      <c r="MI258" s="504">
        <f t="shared" si="6543"/>
        <v>0</v>
      </c>
      <c r="MJ258" s="500">
        <f t="shared" si="6544"/>
        <v>0</v>
      </c>
      <c r="MM258" s="665"/>
      <c r="MN258" s="666"/>
      <c r="MO258" s="667"/>
      <c r="MP258" s="668"/>
      <c r="MQ258" s="669"/>
      <c r="MR258" s="720"/>
      <c r="MS258" s="1326"/>
      <c r="MT258" s="497" t="e">
        <f t="shared" si="6545"/>
        <v>#N/A</v>
      </c>
      <c r="MU258" s="497" t="e">
        <f t="shared" si="6546"/>
        <v>#N/A</v>
      </c>
      <c r="MV258" s="498" t="e">
        <f t="shared" si="6547"/>
        <v>#N/A</v>
      </c>
      <c r="MW258" s="498">
        <f t="shared" si="6548"/>
        <v>0</v>
      </c>
      <c r="MX258" s="498">
        <f t="shared" si="6549"/>
        <v>0</v>
      </c>
      <c r="MY258" s="498" t="e">
        <f t="shared" si="6550"/>
        <v>#N/A</v>
      </c>
      <c r="MZ258" s="504">
        <f t="shared" si="6551"/>
        <v>0</v>
      </c>
      <c r="NA258" s="500">
        <f t="shared" si="6552"/>
        <v>0</v>
      </c>
      <c r="ND258" s="665"/>
      <c r="NE258" s="666"/>
      <c r="NF258" s="667"/>
      <c r="NG258" s="668"/>
      <c r="NH258" s="669"/>
      <c r="NI258" s="720"/>
      <c r="NJ258" s="1326"/>
      <c r="NK258" s="497" t="e">
        <f t="shared" si="6553"/>
        <v>#N/A</v>
      </c>
      <c r="NL258" s="497" t="e">
        <f t="shared" si="6554"/>
        <v>#N/A</v>
      </c>
      <c r="NM258" s="498" t="e">
        <f t="shared" si="6555"/>
        <v>#N/A</v>
      </c>
      <c r="NN258" s="498">
        <f t="shared" si="6556"/>
        <v>0</v>
      </c>
      <c r="NO258" s="498">
        <f t="shared" si="6557"/>
        <v>0</v>
      </c>
      <c r="NP258" s="498" t="e">
        <f t="shared" si="6558"/>
        <v>#N/A</v>
      </c>
      <c r="NQ258" s="504">
        <f t="shared" si="6559"/>
        <v>0</v>
      </c>
      <c r="NR258" s="500">
        <f t="shared" si="6560"/>
        <v>0</v>
      </c>
      <c r="NU258" s="665"/>
      <c r="NV258" s="666"/>
      <c r="NW258" s="667"/>
      <c r="NX258" s="668"/>
      <c r="NY258" s="669"/>
      <c r="NZ258" s="720"/>
      <c r="OA258" s="1326"/>
      <c r="OB258" s="497" t="e">
        <f t="shared" si="6561"/>
        <v>#N/A</v>
      </c>
      <c r="OC258" s="497" t="e">
        <f t="shared" si="6562"/>
        <v>#N/A</v>
      </c>
      <c r="OD258" s="498" t="e">
        <f t="shared" si="6563"/>
        <v>#N/A</v>
      </c>
      <c r="OE258" s="498">
        <f t="shared" si="6564"/>
        <v>0</v>
      </c>
      <c r="OF258" s="498">
        <f t="shared" si="6565"/>
        <v>0</v>
      </c>
      <c r="OG258" s="498" t="e">
        <f t="shared" si="6566"/>
        <v>#N/A</v>
      </c>
      <c r="OH258" s="504">
        <f t="shared" si="6567"/>
        <v>0</v>
      </c>
      <c r="OI258" s="500">
        <f t="shared" si="6568"/>
        <v>0</v>
      </c>
      <c r="OL258" s="665"/>
      <c r="OM258" s="666"/>
      <c r="ON258" s="667"/>
      <c r="OO258" s="668"/>
      <c r="OP258" s="669"/>
      <c r="OQ258" s="720"/>
      <c r="OR258" s="1326"/>
      <c r="OS258" s="497" t="e">
        <f t="shared" si="6569"/>
        <v>#N/A</v>
      </c>
      <c r="OT258" s="497" t="e">
        <f t="shared" si="6570"/>
        <v>#N/A</v>
      </c>
      <c r="OU258" s="498" t="e">
        <f t="shared" si="6571"/>
        <v>#N/A</v>
      </c>
      <c r="OV258" s="498">
        <f t="shared" si="6572"/>
        <v>0</v>
      </c>
      <c r="OW258" s="498">
        <f t="shared" si="6573"/>
        <v>0</v>
      </c>
      <c r="OX258" s="498" t="e">
        <f t="shared" si="6574"/>
        <v>#N/A</v>
      </c>
      <c r="OY258" s="504">
        <f t="shared" si="6575"/>
        <v>0</v>
      </c>
      <c r="OZ258" s="500">
        <f t="shared" si="6576"/>
        <v>0</v>
      </c>
      <c r="PC258" s="665"/>
      <c r="PD258" s="666"/>
      <c r="PE258" s="667"/>
      <c r="PF258" s="668"/>
      <c r="PG258" s="669"/>
      <c r="PH258" s="720"/>
      <c r="PI258" s="1326"/>
      <c r="PJ258" s="497" t="e">
        <f t="shared" si="6577"/>
        <v>#N/A</v>
      </c>
      <c r="PK258" s="497" t="e">
        <f t="shared" si="6578"/>
        <v>#N/A</v>
      </c>
      <c r="PL258" s="498" t="e">
        <f t="shared" si="6579"/>
        <v>#N/A</v>
      </c>
      <c r="PM258" s="498">
        <f t="shared" si="6580"/>
        <v>0</v>
      </c>
      <c r="PN258" s="498">
        <f t="shared" si="6581"/>
        <v>0</v>
      </c>
      <c r="PO258" s="498" t="e">
        <f t="shared" si="6582"/>
        <v>#N/A</v>
      </c>
      <c r="PP258" s="504">
        <f t="shared" si="6583"/>
        <v>0</v>
      </c>
      <c r="PQ258" s="500">
        <f t="shared" si="6584"/>
        <v>0</v>
      </c>
      <c r="PT258" s="665"/>
      <c r="PU258" s="666"/>
      <c r="PV258" s="667"/>
      <c r="PW258" s="668"/>
      <c r="PX258" s="669"/>
      <c r="PY258" s="720"/>
      <c r="PZ258" s="1326"/>
      <c r="QA258" s="497" t="e">
        <f t="shared" si="6585"/>
        <v>#N/A</v>
      </c>
      <c r="QB258" s="497" t="e">
        <f t="shared" si="6586"/>
        <v>#N/A</v>
      </c>
      <c r="QC258" s="498" t="e">
        <f t="shared" si="6587"/>
        <v>#N/A</v>
      </c>
      <c r="QD258" s="498">
        <f t="shared" si="6588"/>
        <v>0</v>
      </c>
      <c r="QE258" s="498">
        <f t="shared" si="6589"/>
        <v>0</v>
      </c>
      <c r="QF258" s="498" t="e">
        <f t="shared" si="6590"/>
        <v>#N/A</v>
      </c>
      <c r="QG258" s="504">
        <f t="shared" si="6591"/>
        <v>0</v>
      </c>
      <c r="QH258" s="500">
        <f t="shared" si="6592"/>
        <v>0</v>
      </c>
      <c r="QK258" s="665"/>
      <c r="QL258" s="666"/>
      <c r="QM258" s="667"/>
      <c r="QN258" s="668"/>
      <c r="QO258" s="669"/>
      <c r="QP258" s="720"/>
      <c r="QQ258" s="1326"/>
      <c r="QR258" s="497" t="e">
        <f t="shared" si="6593"/>
        <v>#N/A</v>
      </c>
      <c r="QS258" s="497" t="e">
        <f t="shared" si="6594"/>
        <v>#N/A</v>
      </c>
      <c r="QT258" s="498" t="e">
        <f t="shared" si="6595"/>
        <v>#N/A</v>
      </c>
      <c r="QU258" s="498">
        <f t="shared" si="6596"/>
        <v>0</v>
      </c>
      <c r="QV258" s="498">
        <f t="shared" si="6597"/>
        <v>0</v>
      </c>
      <c r="QW258" s="498" t="e">
        <f t="shared" si="6598"/>
        <v>#N/A</v>
      </c>
      <c r="QX258" s="504">
        <f t="shared" si="6599"/>
        <v>0</v>
      </c>
      <c r="QY258" s="500">
        <f t="shared" si="6600"/>
        <v>0</v>
      </c>
      <c r="RB258" s="381"/>
      <c r="RC258" s="382"/>
      <c r="RD258" s="383"/>
      <c r="RE258" s="384"/>
      <c r="RF258" s="385"/>
      <c r="RG258" s="386"/>
      <c r="RH258" s="386"/>
      <c r="RI258" s="497"/>
      <c r="RJ258" s="497"/>
      <c r="RK258" s="501"/>
      <c r="RL258" s="501"/>
      <c r="RM258" s="501"/>
      <c r="RN258" s="501"/>
      <c r="RO258" s="502"/>
      <c r="RP258" s="503"/>
      <c r="RS258" s="381"/>
      <c r="RT258" s="382"/>
      <c r="RU258" s="383"/>
      <c r="RV258" s="384"/>
      <c r="RW258" s="385"/>
      <c r="RX258" s="386"/>
      <c r="RY258" s="386"/>
      <c r="RZ258" s="497"/>
      <c r="SA258" s="497"/>
      <c r="SB258" s="501"/>
      <c r="SC258" s="501"/>
      <c r="SD258" s="501"/>
      <c r="SE258" s="501"/>
      <c r="SF258" s="502"/>
      <c r="SG258" s="503"/>
      <c r="SJ258" s="381"/>
      <c r="SK258" s="382"/>
      <c r="SL258" s="383"/>
      <c r="SM258" s="384"/>
      <c r="SN258" s="385"/>
      <c r="SO258" s="386"/>
      <c r="SP258" s="386"/>
      <c r="SQ258" s="497"/>
      <c r="SR258" s="497"/>
      <c r="SS258" s="501"/>
      <c r="ST258" s="501"/>
      <c r="SU258" s="501"/>
      <c r="SV258" s="501"/>
      <c r="SW258" s="502"/>
      <c r="SX258" s="503"/>
    </row>
    <row r="259" spans="2:518" ht="76.5" hidden="1" customHeight="1" thickTop="1" thickBot="1">
      <c r="B259" s="577"/>
      <c r="C259" s="578"/>
      <c r="D259" s="579"/>
      <c r="E259" s="580"/>
      <c r="F259" s="581"/>
      <c r="G259" s="585"/>
      <c r="H259" s="595"/>
      <c r="K259" s="577"/>
      <c r="L259" s="767"/>
      <c r="M259" s="579"/>
      <c r="N259" s="580"/>
      <c r="O259" s="581"/>
      <c r="P259" s="585"/>
      <c r="Q259" s="1326"/>
      <c r="R259" s="497"/>
      <c r="S259" s="497"/>
      <c r="T259" s="498"/>
      <c r="U259" s="498"/>
      <c r="V259" s="498"/>
      <c r="W259" s="498"/>
      <c r="X259" s="504"/>
      <c r="Y259" s="500"/>
      <c r="Z259" s="486"/>
      <c r="AA259" s="486"/>
      <c r="AB259" s="577"/>
      <c r="AC259" s="767"/>
      <c r="AD259" s="579"/>
      <c r="AE259" s="580"/>
      <c r="AF259" s="581"/>
      <c r="AG259" s="585"/>
      <c r="AH259" s="1326"/>
      <c r="AI259" s="497"/>
      <c r="AJ259" s="497"/>
      <c r="AK259" s="498"/>
      <c r="AL259" s="498"/>
      <c r="AM259" s="498"/>
      <c r="AN259" s="498"/>
      <c r="AO259" s="504"/>
      <c r="AP259" s="500"/>
      <c r="AQ259" s="486"/>
      <c r="AR259" s="486"/>
      <c r="AS259" s="577"/>
      <c r="AT259" s="767"/>
      <c r="AU259" s="579"/>
      <c r="AV259" s="580"/>
      <c r="AW259" s="581"/>
      <c r="AX259" s="585"/>
      <c r="AY259" s="1326"/>
      <c r="AZ259" s="497"/>
      <c r="BA259" s="497"/>
      <c r="BB259" s="498"/>
      <c r="BC259" s="498"/>
      <c r="BD259" s="498"/>
      <c r="BE259" s="498"/>
      <c r="BF259" s="504"/>
      <c r="BG259" s="500"/>
      <c r="BJ259" s="577"/>
      <c r="BK259" s="767"/>
      <c r="BL259" s="579"/>
      <c r="BM259" s="580"/>
      <c r="BN259" s="581"/>
      <c r="BO259" s="585"/>
      <c r="BP259" s="1326"/>
      <c r="BQ259" s="497"/>
      <c r="BR259" s="497"/>
      <c r="BS259" s="498"/>
      <c r="BT259" s="498"/>
      <c r="BU259" s="498"/>
      <c r="BV259" s="498"/>
      <c r="BW259" s="504"/>
      <c r="BX259" s="500"/>
      <c r="CA259" s="577"/>
      <c r="CB259" s="767"/>
      <c r="CC259" s="579"/>
      <c r="CD259" s="580"/>
      <c r="CE259" s="581"/>
      <c r="CF259" s="585"/>
      <c r="CG259" s="1326"/>
      <c r="CH259" s="497"/>
      <c r="CI259" s="497"/>
      <c r="CJ259" s="498"/>
      <c r="CK259" s="498"/>
      <c r="CL259" s="498"/>
      <c r="CM259" s="498"/>
      <c r="CN259" s="504"/>
      <c r="CO259" s="500"/>
      <c r="CR259" s="577"/>
      <c r="CS259" s="767"/>
      <c r="CT259" s="579"/>
      <c r="CU259" s="580"/>
      <c r="CV259" s="581"/>
      <c r="CW259" s="585"/>
      <c r="CX259" s="1326"/>
      <c r="CY259" s="497"/>
      <c r="CZ259" s="497"/>
      <c r="DA259" s="498"/>
      <c r="DB259" s="498"/>
      <c r="DC259" s="498"/>
      <c r="DD259" s="498"/>
      <c r="DE259" s="504"/>
      <c r="DF259" s="500"/>
      <c r="DI259" s="577"/>
      <c r="DJ259" s="767"/>
      <c r="DK259" s="579"/>
      <c r="DL259" s="580"/>
      <c r="DM259" s="581"/>
      <c r="DN259" s="585"/>
      <c r="DO259" s="1326"/>
      <c r="DP259" s="497"/>
      <c r="DQ259" s="497"/>
      <c r="DR259" s="498"/>
      <c r="DS259" s="498"/>
      <c r="DT259" s="498"/>
      <c r="DU259" s="498"/>
      <c r="DV259" s="504"/>
      <c r="DW259" s="500"/>
      <c r="DZ259" s="577"/>
      <c r="EA259" s="767"/>
      <c r="EB259" s="579"/>
      <c r="EC259" s="580"/>
      <c r="ED259" s="581"/>
      <c r="EE259" s="585"/>
      <c r="EF259" s="1326"/>
      <c r="EG259" s="497"/>
      <c r="EH259" s="497"/>
      <c r="EI259" s="498"/>
      <c r="EJ259" s="498"/>
      <c r="EK259" s="498"/>
      <c r="EL259" s="498"/>
      <c r="EM259" s="504"/>
      <c r="EN259" s="500"/>
      <c r="EQ259" s="665"/>
      <c r="ER259" s="666"/>
      <c r="ES259" s="667"/>
      <c r="ET259" s="668"/>
      <c r="EU259" s="669"/>
      <c r="EV259" s="720"/>
      <c r="EW259" s="1326"/>
      <c r="EX259" s="497" t="e">
        <f t="shared" si="6449"/>
        <v>#N/A</v>
      </c>
      <c r="EY259" s="497" t="e">
        <f t="shared" si="6450"/>
        <v>#N/A</v>
      </c>
      <c r="EZ259" s="498" t="e">
        <f t="shared" si="6451"/>
        <v>#N/A</v>
      </c>
      <c r="FA259" s="498">
        <f t="shared" si="6452"/>
        <v>0</v>
      </c>
      <c r="FB259" s="498">
        <f t="shared" si="6453"/>
        <v>0</v>
      </c>
      <c r="FC259" s="498" t="e">
        <f t="shared" si="6454"/>
        <v>#N/A</v>
      </c>
      <c r="FD259" s="504">
        <f t="shared" si="6455"/>
        <v>0</v>
      </c>
      <c r="FE259" s="500">
        <f t="shared" si="6456"/>
        <v>0</v>
      </c>
      <c r="FH259" s="665"/>
      <c r="FI259" s="666"/>
      <c r="FJ259" s="667"/>
      <c r="FK259" s="668"/>
      <c r="FL259" s="669"/>
      <c r="FM259" s="720"/>
      <c r="FN259" s="1326"/>
      <c r="FO259" s="497" t="e">
        <f t="shared" si="6457"/>
        <v>#N/A</v>
      </c>
      <c r="FP259" s="497" t="e">
        <f t="shared" si="6458"/>
        <v>#N/A</v>
      </c>
      <c r="FQ259" s="498" t="e">
        <f t="shared" si="6459"/>
        <v>#N/A</v>
      </c>
      <c r="FR259" s="498">
        <f t="shared" si="6460"/>
        <v>0</v>
      </c>
      <c r="FS259" s="498">
        <f t="shared" si="6461"/>
        <v>0</v>
      </c>
      <c r="FT259" s="498" t="e">
        <f t="shared" si="6462"/>
        <v>#N/A</v>
      </c>
      <c r="FU259" s="504">
        <f t="shared" si="6463"/>
        <v>0</v>
      </c>
      <c r="FV259" s="500">
        <f t="shared" si="6464"/>
        <v>0</v>
      </c>
      <c r="FY259" s="665"/>
      <c r="FZ259" s="666"/>
      <c r="GA259" s="667"/>
      <c r="GB259" s="668"/>
      <c r="GC259" s="669"/>
      <c r="GD259" s="720"/>
      <c r="GE259" s="1326"/>
      <c r="GF259" s="497" t="e">
        <f t="shared" si="6465"/>
        <v>#N/A</v>
      </c>
      <c r="GG259" s="497" t="e">
        <f t="shared" si="6466"/>
        <v>#N/A</v>
      </c>
      <c r="GH259" s="498" t="e">
        <f t="shared" si="6467"/>
        <v>#N/A</v>
      </c>
      <c r="GI259" s="498">
        <f t="shared" si="6468"/>
        <v>0</v>
      </c>
      <c r="GJ259" s="498">
        <f t="shared" si="6469"/>
        <v>0</v>
      </c>
      <c r="GK259" s="498" t="e">
        <f t="shared" si="6470"/>
        <v>#N/A</v>
      </c>
      <c r="GL259" s="504">
        <f t="shared" si="6471"/>
        <v>0</v>
      </c>
      <c r="GM259" s="500">
        <f t="shared" si="6472"/>
        <v>0</v>
      </c>
      <c r="GP259" s="665"/>
      <c r="GQ259" s="666"/>
      <c r="GR259" s="667"/>
      <c r="GS259" s="668"/>
      <c r="GT259" s="669"/>
      <c r="GU259" s="720"/>
      <c r="GV259" s="1326"/>
      <c r="GW259" s="497" t="e">
        <f t="shared" si="6473"/>
        <v>#N/A</v>
      </c>
      <c r="GX259" s="497" t="e">
        <f t="shared" si="6474"/>
        <v>#N/A</v>
      </c>
      <c r="GY259" s="498" t="e">
        <f t="shared" si="6475"/>
        <v>#N/A</v>
      </c>
      <c r="GZ259" s="498">
        <f t="shared" si="6476"/>
        <v>0</v>
      </c>
      <c r="HA259" s="498">
        <f t="shared" si="6477"/>
        <v>0</v>
      </c>
      <c r="HB259" s="498" t="e">
        <f t="shared" si="6478"/>
        <v>#N/A</v>
      </c>
      <c r="HC259" s="504">
        <f t="shared" si="6479"/>
        <v>0</v>
      </c>
      <c r="HD259" s="500">
        <f t="shared" si="6480"/>
        <v>0</v>
      </c>
      <c r="HG259" s="665"/>
      <c r="HH259" s="666"/>
      <c r="HI259" s="667"/>
      <c r="HJ259" s="668"/>
      <c r="HK259" s="669"/>
      <c r="HL259" s="720"/>
      <c r="HM259" s="1326"/>
      <c r="HN259" s="497" t="e">
        <f t="shared" si="6481"/>
        <v>#N/A</v>
      </c>
      <c r="HO259" s="497" t="e">
        <f t="shared" si="6482"/>
        <v>#N/A</v>
      </c>
      <c r="HP259" s="498" t="e">
        <f t="shared" si="6483"/>
        <v>#N/A</v>
      </c>
      <c r="HQ259" s="498">
        <f t="shared" si="6484"/>
        <v>0</v>
      </c>
      <c r="HR259" s="498">
        <f t="shared" si="6485"/>
        <v>0</v>
      </c>
      <c r="HS259" s="498" t="e">
        <f t="shared" si="6486"/>
        <v>#N/A</v>
      </c>
      <c r="HT259" s="504">
        <f t="shared" si="6487"/>
        <v>0</v>
      </c>
      <c r="HU259" s="500">
        <f t="shared" si="6488"/>
        <v>0</v>
      </c>
      <c r="HX259" s="665"/>
      <c r="HY259" s="666"/>
      <c r="HZ259" s="667"/>
      <c r="IA259" s="668"/>
      <c r="IB259" s="669"/>
      <c r="IC259" s="720"/>
      <c r="ID259" s="1326"/>
      <c r="IE259" s="497" t="e">
        <f t="shared" si="6489"/>
        <v>#N/A</v>
      </c>
      <c r="IF259" s="497" t="e">
        <f t="shared" si="6490"/>
        <v>#N/A</v>
      </c>
      <c r="IG259" s="498" t="e">
        <f t="shared" si="6491"/>
        <v>#N/A</v>
      </c>
      <c r="IH259" s="498">
        <f t="shared" si="6492"/>
        <v>0</v>
      </c>
      <c r="II259" s="498">
        <f t="shared" si="6493"/>
        <v>0</v>
      </c>
      <c r="IJ259" s="498" t="e">
        <f t="shared" si="6494"/>
        <v>#N/A</v>
      </c>
      <c r="IK259" s="504">
        <f t="shared" si="6495"/>
        <v>0</v>
      </c>
      <c r="IL259" s="500">
        <f t="shared" si="6496"/>
        <v>0</v>
      </c>
      <c r="IO259" s="665"/>
      <c r="IP259" s="666"/>
      <c r="IQ259" s="667"/>
      <c r="IR259" s="668"/>
      <c r="IS259" s="669"/>
      <c r="IT259" s="720"/>
      <c r="IU259" s="1326"/>
      <c r="IV259" s="497" t="e">
        <f t="shared" si="6497"/>
        <v>#N/A</v>
      </c>
      <c r="IW259" s="497" t="e">
        <f t="shared" si="6498"/>
        <v>#N/A</v>
      </c>
      <c r="IX259" s="498" t="e">
        <f t="shared" si="6499"/>
        <v>#N/A</v>
      </c>
      <c r="IY259" s="498">
        <f t="shared" si="6500"/>
        <v>0</v>
      </c>
      <c r="IZ259" s="498">
        <f t="shared" si="6501"/>
        <v>0</v>
      </c>
      <c r="JA259" s="498" t="e">
        <f t="shared" si="6502"/>
        <v>#N/A</v>
      </c>
      <c r="JB259" s="504">
        <f t="shared" si="6503"/>
        <v>0</v>
      </c>
      <c r="JC259" s="500">
        <f t="shared" si="6504"/>
        <v>0</v>
      </c>
      <c r="JF259" s="665"/>
      <c r="JG259" s="666"/>
      <c r="JH259" s="667"/>
      <c r="JI259" s="668"/>
      <c r="JJ259" s="669"/>
      <c r="JK259" s="720"/>
      <c r="JL259" s="1326"/>
      <c r="JM259" s="497" t="e">
        <f t="shared" si="6505"/>
        <v>#N/A</v>
      </c>
      <c r="JN259" s="497" t="e">
        <f t="shared" si="6506"/>
        <v>#N/A</v>
      </c>
      <c r="JO259" s="498" t="e">
        <f t="shared" si="6507"/>
        <v>#N/A</v>
      </c>
      <c r="JP259" s="498">
        <f t="shared" si="6508"/>
        <v>0</v>
      </c>
      <c r="JQ259" s="498">
        <f t="shared" si="6509"/>
        <v>0</v>
      </c>
      <c r="JR259" s="498" t="e">
        <f t="shared" si="6510"/>
        <v>#N/A</v>
      </c>
      <c r="JS259" s="504">
        <f t="shared" si="6511"/>
        <v>0</v>
      </c>
      <c r="JT259" s="500">
        <f t="shared" si="6512"/>
        <v>0</v>
      </c>
      <c r="JW259" s="665"/>
      <c r="JX259" s="666"/>
      <c r="JY259" s="667"/>
      <c r="JZ259" s="668"/>
      <c r="KA259" s="669"/>
      <c r="KB259" s="720"/>
      <c r="KC259" s="1326"/>
      <c r="KD259" s="497" t="e">
        <f t="shared" si="6513"/>
        <v>#N/A</v>
      </c>
      <c r="KE259" s="497" t="e">
        <f t="shared" si="6514"/>
        <v>#N/A</v>
      </c>
      <c r="KF259" s="498" t="e">
        <f t="shared" si="6515"/>
        <v>#N/A</v>
      </c>
      <c r="KG259" s="498">
        <f t="shared" si="6516"/>
        <v>0</v>
      </c>
      <c r="KH259" s="498">
        <f t="shared" si="6517"/>
        <v>0</v>
      </c>
      <c r="KI259" s="498" t="e">
        <f t="shared" si="6518"/>
        <v>#N/A</v>
      </c>
      <c r="KJ259" s="504">
        <f t="shared" si="6519"/>
        <v>0</v>
      </c>
      <c r="KK259" s="500">
        <f t="shared" si="6520"/>
        <v>0</v>
      </c>
      <c r="KN259" s="665"/>
      <c r="KO259" s="666"/>
      <c r="KP259" s="667"/>
      <c r="KQ259" s="668"/>
      <c r="KR259" s="669"/>
      <c r="KS259" s="720"/>
      <c r="KT259" s="1326"/>
      <c r="KU259" s="497" t="e">
        <f t="shared" si="6521"/>
        <v>#N/A</v>
      </c>
      <c r="KV259" s="497" t="e">
        <f t="shared" si="6522"/>
        <v>#N/A</v>
      </c>
      <c r="KW259" s="498" t="e">
        <f t="shared" si="6523"/>
        <v>#N/A</v>
      </c>
      <c r="KX259" s="498">
        <f t="shared" si="6524"/>
        <v>0</v>
      </c>
      <c r="KY259" s="498">
        <f t="shared" si="6525"/>
        <v>0</v>
      </c>
      <c r="KZ259" s="498" t="e">
        <f t="shared" si="6526"/>
        <v>#N/A</v>
      </c>
      <c r="LA259" s="504">
        <f t="shared" si="6527"/>
        <v>0</v>
      </c>
      <c r="LB259" s="500">
        <f t="shared" si="6528"/>
        <v>0</v>
      </c>
      <c r="LE259" s="665"/>
      <c r="LF259" s="666"/>
      <c r="LG259" s="667"/>
      <c r="LH259" s="668"/>
      <c r="LI259" s="669"/>
      <c r="LJ259" s="720"/>
      <c r="LK259" s="1326"/>
      <c r="LL259" s="497" t="e">
        <f t="shared" si="6529"/>
        <v>#N/A</v>
      </c>
      <c r="LM259" s="497" t="e">
        <f t="shared" si="6530"/>
        <v>#N/A</v>
      </c>
      <c r="LN259" s="498" t="e">
        <f t="shared" si="6531"/>
        <v>#N/A</v>
      </c>
      <c r="LO259" s="498">
        <f t="shared" si="6532"/>
        <v>0</v>
      </c>
      <c r="LP259" s="498">
        <f t="shared" si="6533"/>
        <v>0</v>
      </c>
      <c r="LQ259" s="498" t="e">
        <f t="shared" si="6534"/>
        <v>#N/A</v>
      </c>
      <c r="LR259" s="504">
        <f t="shared" si="6535"/>
        <v>0</v>
      </c>
      <c r="LS259" s="500">
        <f t="shared" si="6536"/>
        <v>0</v>
      </c>
      <c r="LV259" s="665"/>
      <c r="LW259" s="666"/>
      <c r="LX259" s="667"/>
      <c r="LY259" s="668"/>
      <c r="LZ259" s="669"/>
      <c r="MA259" s="720"/>
      <c r="MB259" s="1326"/>
      <c r="MC259" s="497" t="e">
        <f t="shared" si="6537"/>
        <v>#N/A</v>
      </c>
      <c r="MD259" s="497" t="e">
        <f t="shared" si="6538"/>
        <v>#N/A</v>
      </c>
      <c r="ME259" s="498" t="e">
        <f t="shared" si="6539"/>
        <v>#N/A</v>
      </c>
      <c r="MF259" s="498">
        <f t="shared" si="6540"/>
        <v>0</v>
      </c>
      <c r="MG259" s="498">
        <f t="shared" si="6541"/>
        <v>0</v>
      </c>
      <c r="MH259" s="498" t="e">
        <f t="shared" si="6542"/>
        <v>#N/A</v>
      </c>
      <c r="MI259" s="504">
        <f t="shared" si="6543"/>
        <v>0</v>
      </c>
      <c r="MJ259" s="500">
        <f t="shared" si="6544"/>
        <v>0</v>
      </c>
      <c r="MM259" s="665"/>
      <c r="MN259" s="666"/>
      <c r="MO259" s="667"/>
      <c r="MP259" s="668"/>
      <c r="MQ259" s="669"/>
      <c r="MR259" s="720"/>
      <c r="MS259" s="1326"/>
      <c r="MT259" s="497" t="e">
        <f t="shared" si="6545"/>
        <v>#N/A</v>
      </c>
      <c r="MU259" s="497" t="e">
        <f t="shared" si="6546"/>
        <v>#N/A</v>
      </c>
      <c r="MV259" s="498" t="e">
        <f t="shared" si="6547"/>
        <v>#N/A</v>
      </c>
      <c r="MW259" s="498">
        <f t="shared" si="6548"/>
        <v>0</v>
      </c>
      <c r="MX259" s="498">
        <f t="shared" si="6549"/>
        <v>0</v>
      </c>
      <c r="MY259" s="498" t="e">
        <f t="shared" si="6550"/>
        <v>#N/A</v>
      </c>
      <c r="MZ259" s="504">
        <f t="shared" si="6551"/>
        <v>0</v>
      </c>
      <c r="NA259" s="500">
        <f t="shared" si="6552"/>
        <v>0</v>
      </c>
      <c r="ND259" s="665"/>
      <c r="NE259" s="666"/>
      <c r="NF259" s="667"/>
      <c r="NG259" s="668"/>
      <c r="NH259" s="669"/>
      <c r="NI259" s="720"/>
      <c r="NJ259" s="1326"/>
      <c r="NK259" s="497" t="e">
        <f t="shared" si="6553"/>
        <v>#N/A</v>
      </c>
      <c r="NL259" s="497" t="e">
        <f t="shared" si="6554"/>
        <v>#N/A</v>
      </c>
      <c r="NM259" s="498" t="e">
        <f t="shared" si="6555"/>
        <v>#N/A</v>
      </c>
      <c r="NN259" s="498">
        <f t="shared" si="6556"/>
        <v>0</v>
      </c>
      <c r="NO259" s="498">
        <f t="shared" si="6557"/>
        <v>0</v>
      </c>
      <c r="NP259" s="498" t="e">
        <f t="shared" si="6558"/>
        <v>#N/A</v>
      </c>
      <c r="NQ259" s="504">
        <f t="shared" si="6559"/>
        <v>0</v>
      </c>
      <c r="NR259" s="500">
        <f t="shared" si="6560"/>
        <v>0</v>
      </c>
      <c r="NU259" s="665"/>
      <c r="NV259" s="666"/>
      <c r="NW259" s="667"/>
      <c r="NX259" s="668"/>
      <c r="NY259" s="669"/>
      <c r="NZ259" s="720"/>
      <c r="OA259" s="1326"/>
      <c r="OB259" s="497" t="e">
        <f t="shared" si="6561"/>
        <v>#N/A</v>
      </c>
      <c r="OC259" s="497" t="e">
        <f t="shared" si="6562"/>
        <v>#N/A</v>
      </c>
      <c r="OD259" s="498" t="e">
        <f t="shared" si="6563"/>
        <v>#N/A</v>
      </c>
      <c r="OE259" s="498">
        <f t="shared" si="6564"/>
        <v>0</v>
      </c>
      <c r="OF259" s="498">
        <f t="shared" si="6565"/>
        <v>0</v>
      </c>
      <c r="OG259" s="498" t="e">
        <f t="shared" si="6566"/>
        <v>#N/A</v>
      </c>
      <c r="OH259" s="504">
        <f t="shared" si="6567"/>
        <v>0</v>
      </c>
      <c r="OI259" s="500">
        <f t="shared" si="6568"/>
        <v>0</v>
      </c>
      <c r="OL259" s="665"/>
      <c r="OM259" s="666"/>
      <c r="ON259" s="667"/>
      <c r="OO259" s="668"/>
      <c r="OP259" s="669"/>
      <c r="OQ259" s="720"/>
      <c r="OR259" s="1326"/>
      <c r="OS259" s="497" t="e">
        <f t="shared" si="6569"/>
        <v>#N/A</v>
      </c>
      <c r="OT259" s="497" t="e">
        <f t="shared" si="6570"/>
        <v>#N/A</v>
      </c>
      <c r="OU259" s="498" t="e">
        <f t="shared" si="6571"/>
        <v>#N/A</v>
      </c>
      <c r="OV259" s="498">
        <f t="shared" si="6572"/>
        <v>0</v>
      </c>
      <c r="OW259" s="498">
        <f t="shared" si="6573"/>
        <v>0</v>
      </c>
      <c r="OX259" s="498" t="e">
        <f t="shared" si="6574"/>
        <v>#N/A</v>
      </c>
      <c r="OY259" s="504">
        <f t="shared" si="6575"/>
        <v>0</v>
      </c>
      <c r="OZ259" s="500">
        <f t="shared" si="6576"/>
        <v>0</v>
      </c>
      <c r="PC259" s="665"/>
      <c r="PD259" s="666"/>
      <c r="PE259" s="667"/>
      <c r="PF259" s="668"/>
      <c r="PG259" s="669"/>
      <c r="PH259" s="720"/>
      <c r="PI259" s="1326"/>
      <c r="PJ259" s="497" t="e">
        <f t="shared" si="6577"/>
        <v>#N/A</v>
      </c>
      <c r="PK259" s="497" t="e">
        <f t="shared" si="6578"/>
        <v>#N/A</v>
      </c>
      <c r="PL259" s="498" t="e">
        <f t="shared" si="6579"/>
        <v>#N/A</v>
      </c>
      <c r="PM259" s="498">
        <f t="shared" si="6580"/>
        <v>0</v>
      </c>
      <c r="PN259" s="498">
        <f t="shared" si="6581"/>
        <v>0</v>
      </c>
      <c r="PO259" s="498" t="e">
        <f t="shared" si="6582"/>
        <v>#N/A</v>
      </c>
      <c r="PP259" s="504">
        <f t="shared" si="6583"/>
        <v>0</v>
      </c>
      <c r="PQ259" s="500">
        <f t="shared" si="6584"/>
        <v>0</v>
      </c>
      <c r="PT259" s="665"/>
      <c r="PU259" s="666"/>
      <c r="PV259" s="667"/>
      <c r="PW259" s="668"/>
      <c r="PX259" s="669"/>
      <c r="PY259" s="720"/>
      <c r="PZ259" s="1326"/>
      <c r="QA259" s="497" t="e">
        <f t="shared" si="6585"/>
        <v>#N/A</v>
      </c>
      <c r="QB259" s="497" t="e">
        <f t="shared" si="6586"/>
        <v>#N/A</v>
      </c>
      <c r="QC259" s="498" t="e">
        <f t="shared" si="6587"/>
        <v>#N/A</v>
      </c>
      <c r="QD259" s="498">
        <f t="shared" si="6588"/>
        <v>0</v>
      </c>
      <c r="QE259" s="498">
        <f t="shared" si="6589"/>
        <v>0</v>
      </c>
      <c r="QF259" s="498" t="e">
        <f t="shared" si="6590"/>
        <v>#N/A</v>
      </c>
      <c r="QG259" s="504">
        <f t="shared" si="6591"/>
        <v>0</v>
      </c>
      <c r="QH259" s="500">
        <f t="shared" si="6592"/>
        <v>0</v>
      </c>
      <c r="QK259" s="665"/>
      <c r="QL259" s="666"/>
      <c r="QM259" s="667"/>
      <c r="QN259" s="668"/>
      <c r="QO259" s="669"/>
      <c r="QP259" s="720"/>
      <c r="QQ259" s="1326"/>
      <c r="QR259" s="497" t="e">
        <f t="shared" si="6593"/>
        <v>#N/A</v>
      </c>
      <c r="QS259" s="497" t="e">
        <f t="shared" si="6594"/>
        <v>#N/A</v>
      </c>
      <c r="QT259" s="498" t="e">
        <f t="shared" si="6595"/>
        <v>#N/A</v>
      </c>
      <c r="QU259" s="498">
        <f t="shared" si="6596"/>
        <v>0</v>
      </c>
      <c r="QV259" s="498">
        <f t="shared" si="6597"/>
        <v>0</v>
      </c>
      <c r="QW259" s="498" t="e">
        <f t="shared" si="6598"/>
        <v>#N/A</v>
      </c>
      <c r="QX259" s="504">
        <f t="shared" si="6599"/>
        <v>0</v>
      </c>
      <c r="QY259" s="500">
        <f t="shared" si="6600"/>
        <v>0</v>
      </c>
      <c r="RB259" s="381"/>
      <c r="RC259" s="382"/>
      <c r="RD259" s="383"/>
      <c r="RE259" s="384"/>
      <c r="RF259" s="385"/>
      <c r="RG259" s="386"/>
      <c r="RH259" s="386"/>
      <c r="RI259" s="497"/>
      <c r="RJ259" s="497"/>
      <c r="RK259" s="501"/>
      <c r="RL259" s="501"/>
      <c r="RM259" s="501"/>
      <c r="RN259" s="501"/>
      <c r="RO259" s="502"/>
      <c r="RP259" s="503"/>
      <c r="RS259" s="381"/>
      <c r="RT259" s="382"/>
      <c r="RU259" s="383"/>
      <c r="RV259" s="384"/>
      <c r="RW259" s="385"/>
      <c r="RX259" s="386"/>
      <c r="RY259" s="386"/>
      <c r="RZ259" s="497"/>
      <c r="SA259" s="497"/>
      <c r="SB259" s="501"/>
      <c r="SC259" s="501"/>
      <c r="SD259" s="501"/>
      <c r="SE259" s="501"/>
      <c r="SF259" s="502"/>
      <c r="SG259" s="503"/>
      <c r="SJ259" s="381"/>
      <c r="SK259" s="382"/>
      <c r="SL259" s="383"/>
      <c r="SM259" s="384"/>
      <c r="SN259" s="385"/>
      <c r="SO259" s="386"/>
      <c r="SP259" s="386"/>
      <c r="SQ259" s="497"/>
      <c r="SR259" s="497"/>
      <c r="SS259" s="501"/>
      <c r="ST259" s="501"/>
      <c r="SU259" s="501"/>
      <c r="SV259" s="501"/>
      <c r="SW259" s="502"/>
      <c r="SX259" s="503"/>
    </row>
    <row r="260" spans="2:518" ht="76.5" hidden="1" customHeight="1" thickTop="1" thickBot="1">
      <c r="B260" s="577"/>
      <c r="C260" s="578"/>
      <c r="D260" s="579"/>
      <c r="E260" s="580"/>
      <c r="F260" s="581"/>
      <c r="G260" s="585"/>
      <c r="H260" s="595"/>
      <c r="K260" s="577"/>
      <c r="L260" s="767"/>
      <c r="M260" s="579"/>
      <c r="N260" s="580"/>
      <c r="O260" s="581"/>
      <c r="P260" s="585"/>
      <c r="Q260" s="1328"/>
      <c r="R260" s="497"/>
      <c r="S260" s="497"/>
      <c r="T260" s="498"/>
      <c r="U260" s="498"/>
      <c r="V260" s="498"/>
      <c r="W260" s="498"/>
      <c r="X260" s="504"/>
      <c r="Y260" s="500"/>
      <c r="Z260" s="486"/>
      <c r="AA260" s="486"/>
      <c r="AB260" s="577"/>
      <c r="AC260" s="767"/>
      <c r="AD260" s="579"/>
      <c r="AE260" s="580"/>
      <c r="AF260" s="581"/>
      <c r="AG260" s="585"/>
      <c r="AH260" s="1328"/>
      <c r="AI260" s="497"/>
      <c r="AJ260" s="497"/>
      <c r="AK260" s="498"/>
      <c r="AL260" s="498"/>
      <c r="AM260" s="498"/>
      <c r="AN260" s="498"/>
      <c r="AO260" s="504"/>
      <c r="AP260" s="500"/>
      <c r="AQ260" s="486"/>
      <c r="AR260" s="486"/>
      <c r="AS260" s="577"/>
      <c r="AT260" s="767"/>
      <c r="AU260" s="579"/>
      <c r="AV260" s="580"/>
      <c r="AW260" s="581"/>
      <c r="AX260" s="585"/>
      <c r="AY260" s="1328"/>
      <c r="AZ260" s="497"/>
      <c r="BA260" s="497"/>
      <c r="BB260" s="498"/>
      <c r="BC260" s="498"/>
      <c r="BD260" s="498"/>
      <c r="BE260" s="498"/>
      <c r="BF260" s="504"/>
      <c r="BG260" s="500"/>
      <c r="BJ260" s="577"/>
      <c r="BK260" s="767"/>
      <c r="BL260" s="579"/>
      <c r="BM260" s="580"/>
      <c r="BN260" s="581"/>
      <c r="BO260" s="585"/>
      <c r="BP260" s="1328"/>
      <c r="BQ260" s="497"/>
      <c r="BR260" s="497"/>
      <c r="BS260" s="498"/>
      <c r="BT260" s="498"/>
      <c r="BU260" s="498"/>
      <c r="BV260" s="498"/>
      <c r="BW260" s="504"/>
      <c r="BX260" s="500"/>
      <c r="CA260" s="577"/>
      <c r="CB260" s="767"/>
      <c r="CC260" s="579"/>
      <c r="CD260" s="580"/>
      <c r="CE260" s="581"/>
      <c r="CF260" s="585"/>
      <c r="CG260" s="1328"/>
      <c r="CH260" s="497"/>
      <c r="CI260" s="497"/>
      <c r="CJ260" s="498"/>
      <c r="CK260" s="498"/>
      <c r="CL260" s="498"/>
      <c r="CM260" s="498"/>
      <c r="CN260" s="504"/>
      <c r="CO260" s="500"/>
      <c r="CR260" s="577"/>
      <c r="CS260" s="767"/>
      <c r="CT260" s="579"/>
      <c r="CU260" s="580"/>
      <c r="CV260" s="581"/>
      <c r="CW260" s="585"/>
      <c r="CX260" s="1328"/>
      <c r="CY260" s="497"/>
      <c r="CZ260" s="497"/>
      <c r="DA260" s="498"/>
      <c r="DB260" s="498"/>
      <c r="DC260" s="498"/>
      <c r="DD260" s="498"/>
      <c r="DE260" s="504"/>
      <c r="DF260" s="500"/>
      <c r="DI260" s="577"/>
      <c r="DJ260" s="767"/>
      <c r="DK260" s="579"/>
      <c r="DL260" s="580"/>
      <c r="DM260" s="581"/>
      <c r="DN260" s="585"/>
      <c r="DO260" s="1328"/>
      <c r="DP260" s="497"/>
      <c r="DQ260" s="497"/>
      <c r="DR260" s="498"/>
      <c r="DS260" s="498"/>
      <c r="DT260" s="498"/>
      <c r="DU260" s="498"/>
      <c r="DV260" s="504"/>
      <c r="DW260" s="500"/>
      <c r="DZ260" s="577"/>
      <c r="EA260" s="767"/>
      <c r="EB260" s="579"/>
      <c r="EC260" s="580"/>
      <c r="ED260" s="581"/>
      <c r="EE260" s="585"/>
      <c r="EF260" s="1328"/>
      <c r="EG260" s="497"/>
      <c r="EH260" s="497"/>
      <c r="EI260" s="498"/>
      <c r="EJ260" s="498"/>
      <c r="EK260" s="498"/>
      <c r="EL260" s="498"/>
      <c r="EM260" s="504"/>
      <c r="EN260" s="500"/>
      <c r="EQ260" s="665"/>
      <c r="ER260" s="666"/>
      <c r="ES260" s="667"/>
      <c r="ET260" s="668"/>
      <c r="EU260" s="669"/>
      <c r="EV260" s="720"/>
      <c r="EW260" s="1328"/>
      <c r="EX260" s="497" t="e">
        <f t="shared" si="6449"/>
        <v>#N/A</v>
      </c>
      <c r="EY260" s="497" t="e">
        <f t="shared" si="6450"/>
        <v>#N/A</v>
      </c>
      <c r="EZ260" s="498" t="e">
        <f t="shared" si="6451"/>
        <v>#N/A</v>
      </c>
      <c r="FA260" s="498">
        <f t="shared" si="6452"/>
        <v>0</v>
      </c>
      <c r="FB260" s="498">
        <f t="shared" si="6453"/>
        <v>0</v>
      </c>
      <c r="FC260" s="498" t="e">
        <f t="shared" si="6454"/>
        <v>#N/A</v>
      </c>
      <c r="FD260" s="504">
        <f t="shared" si="6455"/>
        <v>0</v>
      </c>
      <c r="FE260" s="500">
        <f t="shared" si="6456"/>
        <v>0</v>
      </c>
      <c r="FH260" s="665"/>
      <c r="FI260" s="666"/>
      <c r="FJ260" s="667"/>
      <c r="FK260" s="668"/>
      <c r="FL260" s="669"/>
      <c r="FM260" s="720"/>
      <c r="FN260" s="1328"/>
      <c r="FO260" s="497" t="e">
        <f t="shared" si="6457"/>
        <v>#N/A</v>
      </c>
      <c r="FP260" s="497" t="e">
        <f t="shared" si="6458"/>
        <v>#N/A</v>
      </c>
      <c r="FQ260" s="498" t="e">
        <f t="shared" si="6459"/>
        <v>#N/A</v>
      </c>
      <c r="FR260" s="498">
        <f t="shared" si="6460"/>
        <v>0</v>
      </c>
      <c r="FS260" s="498">
        <f t="shared" si="6461"/>
        <v>0</v>
      </c>
      <c r="FT260" s="498" t="e">
        <f t="shared" si="6462"/>
        <v>#N/A</v>
      </c>
      <c r="FU260" s="504">
        <f t="shared" si="6463"/>
        <v>0</v>
      </c>
      <c r="FV260" s="500">
        <f t="shared" si="6464"/>
        <v>0</v>
      </c>
      <c r="FY260" s="665"/>
      <c r="FZ260" s="666"/>
      <c r="GA260" s="667"/>
      <c r="GB260" s="668"/>
      <c r="GC260" s="669"/>
      <c r="GD260" s="720"/>
      <c r="GE260" s="1328"/>
      <c r="GF260" s="497" t="e">
        <f t="shared" si="6465"/>
        <v>#N/A</v>
      </c>
      <c r="GG260" s="497" t="e">
        <f t="shared" si="6466"/>
        <v>#N/A</v>
      </c>
      <c r="GH260" s="498" t="e">
        <f t="shared" si="6467"/>
        <v>#N/A</v>
      </c>
      <c r="GI260" s="498">
        <f t="shared" si="6468"/>
        <v>0</v>
      </c>
      <c r="GJ260" s="498">
        <f t="shared" si="6469"/>
        <v>0</v>
      </c>
      <c r="GK260" s="498" t="e">
        <f t="shared" si="6470"/>
        <v>#N/A</v>
      </c>
      <c r="GL260" s="504">
        <f t="shared" si="6471"/>
        <v>0</v>
      </c>
      <c r="GM260" s="500">
        <f t="shared" si="6472"/>
        <v>0</v>
      </c>
      <c r="GP260" s="665"/>
      <c r="GQ260" s="666"/>
      <c r="GR260" s="667"/>
      <c r="GS260" s="668"/>
      <c r="GT260" s="669"/>
      <c r="GU260" s="720"/>
      <c r="GV260" s="1328"/>
      <c r="GW260" s="497" t="e">
        <f t="shared" si="6473"/>
        <v>#N/A</v>
      </c>
      <c r="GX260" s="497" t="e">
        <f t="shared" si="6474"/>
        <v>#N/A</v>
      </c>
      <c r="GY260" s="498" t="e">
        <f t="shared" si="6475"/>
        <v>#N/A</v>
      </c>
      <c r="GZ260" s="498">
        <f t="shared" si="6476"/>
        <v>0</v>
      </c>
      <c r="HA260" s="498">
        <f t="shared" si="6477"/>
        <v>0</v>
      </c>
      <c r="HB260" s="498" t="e">
        <f t="shared" si="6478"/>
        <v>#N/A</v>
      </c>
      <c r="HC260" s="504">
        <f t="shared" si="6479"/>
        <v>0</v>
      </c>
      <c r="HD260" s="500">
        <f t="shared" si="6480"/>
        <v>0</v>
      </c>
      <c r="HG260" s="665"/>
      <c r="HH260" s="666"/>
      <c r="HI260" s="667"/>
      <c r="HJ260" s="668"/>
      <c r="HK260" s="669"/>
      <c r="HL260" s="720"/>
      <c r="HM260" s="1328"/>
      <c r="HN260" s="497" t="e">
        <f t="shared" si="6481"/>
        <v>#N/A</v>
      </c>
      <c r="HO260" s="497" t="e">
        <f t="shared" si="6482"/>
        <v>#N/A</v>
      </c>
      <c r="HP260" s="498" t="e">
        <f t="shared" si="6483"/>
        <v>#N/A</v>
      </c>
      <c r="HQ260" s="498">
        <f t="shared" si="6484"/>
        <v>0</v>
      </c>
      <c r="HR260" s="498">
        <f t="shared" si="6485"/>
        <v>0</v>
      </c>
      <c r="HS260" s="498" t="e">
        <f t="shared" si="6486"/>
        <v>#N/A</v>
      </c>
      <c r="HT260" s="504">
        <f t="shared" si="6487"/>
        <v>0</v>
      </c>
      <c r="HU260" s="500">
        <f t="shared" si="6488"/>
        <v>0</v>
      </c>
      <c r="HX260" s="665"/>
      <c r="HY260" s="666"/>
      <c r="HZ260" s="667"/>
      <c r="IA260" s="668"/>
      <c r="IB260" s="669"/>
      <c r="IC260" s="720"/>
      <c r="ID260" s="1328"/>
      <c r="IE260" s="497" t="e">
        <f t="shared" si="6489"/>
        <v>#N/A</v>
      </c>
      <c r="IF260" s="497" t="e">
        <f t="shared" si="6490"/>
        <v>#N/A</v>
      </c>
      <c r="IG260" s="498" t="e">
        <f t="shared" si="6491"/>
        <v>#N/A</v>
      </c>
      <c r="IH260" s="498">
        <f t="shared" si="6492"/>
        <v>0</v>
      </c>
      <c r="II260" s="498">
        <f t="shared" si="6493"/>
        <v>0</v>
      </c>
      <c r="IJ260" s="498" t="e">
        <f t="shared" si="6494"/>
        <v>#N/A</v>
      </c>
      <c r="IK260" s="504">
        <f t="shared" si="6495"/>
        <v>0</v>
      </c>
      <c r="IL260" s="500">
        <f t="shared" si="6496"/>
        <v>0</v>
      </c>
      <c r="IO260" s="665"/>
      <c r="IP260" s="666"/>
      <c r="IQ260" s="667"/>
      <c r="IR260" s="668"/>
      <c r="IS260" s="669"/>
      <c r="IT260" s="720"/>
      <c r="IU260" s="1328"/>
      <c r="IV260" s="497" t="e">
        <f t="shared" si="6497"/>
        <v>#N/A</v>
      </c>
      <c r="IW260" s="497" t="e">
        <f t="shared" si="6498"/>
        <v>#N/A</v>
      </c>
      <c r="IX260" s="498" t="e">
        <f t="shared" si="6499"/>
        <v>#N/A</v>
      </c>
      <c r="IY260" s="498">
        <f t="shared" si="6500"/>
        <v>0</v>
      </c>
      <c r="IZ260" s="498">
        <f t="shared" si="6501"/>
        <v>0</v>
      </c>
      <c r="JA260" s="498" t="e">
        <f t="shared" si="6502"/>
        <v>#N/A</v>
      </c>
      <c r="JB260" s="504">
        <f t="shared" si="6503"/>
        <v>0</v>
      </c>
      <c r="JC260" s="500">
        <f t="shared" si="6504"/>
        <v>0</v>
      </c>
      <c r="JF260" s="665"/>
      <c r="JG260" s="666"/>
      <c r="JH260" s="667"/>
      <c r="JI260" s="668"/>
      <c r="JJ260" s="669"/>
      <c r="JK260" s="720"/>
      <c r="JL260" s="1328"/>
      <c r="JM260" s="497" t="e">
        <f t="shared" si="6505"/>
        <v>#N/A</v>
      </c>
      <c r="JN260" s="497" t="e">
        <f t="shared" si="6506"/>
        <v>#N/A</v>
      </c>
      <c r="JO260" s="498" t="e">
        <f t="shared" si="6507"/>
        <v>#N/A</v>
      </c>
      <c r="JP260" s="498">
        <f t="shared" si="6508"/>
        <v>0</v>
      </c>
      <c r="JQ260" s="498">
        <f t="shared" si="6509"/>
        <v>0</v>
      </c>
      <c r="JR260" s="498" t="e">
        <f t="shared" si="6510"/>
        <v>#N/A</v>
      </c>
      <c r="JS260" s="504">
        <f t="shared" si="6511"/>
        <v>0</v>
      </c>
      <c r="JT260" s="500">
        <f t="shared" si="6512"/>
        <v>0</v>
      </c>
      <c r="JW260" s="665"/>
      <c r="JX260" s="666"/>
      <c r="JY260" s="667"/>
      <c r="JZ260" s="668"/>
      <c r="KA260" s="669"/>
      <c r="KB260" s="720"/>
      <c r="KC260" s="1328"/>
      <c r="KD260" s="497" t="e">
        <f t="shared" si="6513"/>
        <v>#N/A</v>
      </c>
      <c r="KE260" s="497" t="e">
        <f t="shared" si="6514"/>
        <v>#N/A</v>
      </c>
      <c r="KF260" s="498" t="e">
        <f t="shared" si="6515"/>
        <v>#N/A</v>
      </c>
      <c r="KG260" s="498">
        <f t="shared" si="6516"/>
        <v>0</v>
      </c>
      <c r="KH260" s="498">
        <f t="shared" si="6517"/>
        <v>0</v>
      </c>
      <c r="KI260" s="498" t="e">
        <f t="shared" si="6518"/>
        <v>#N/A</v>
      </c>
      <c r="KJ260" s="504">
        <f t="shared" si="6519"/>
        <v>0</v>
      </c>
      <c r="KK260" s="500">
        <f t="shared" si="6520"/>
        <v>0</v>
      </c>
      <c r="KN260" s="665"/>
      <c r="KO260" s="666"/>
      <c r="KP260" s="667"/>
      <c r="KQ260" s="668"/>
      <c r="KR260" s="669"/>
      <c r="KS260" s="720"/>
      <c r="KT260" s="1328"/>
      <c r="KU260" s="497" t="e">
        <f t="shared" si="6521"/>
        <v>#N/A</v>
      </c>
      <c r="KV260" s="497" t="e">
        <f t="shared" si="6522"/>
        <v>#N/A</v>
      </c>
      <c r="KW260" s="498" t="e">
        <f t="shared" si="6523"/>
        <v>#N/A</v>
      </c>
      <c r="KX260" s="498">
        <f t="shared" si="6524"/>
        <v>0</v>
      </c>
      <c r="KY260" s="498">
        <f t="shared" si="6525"/>
        <v>0</v>
      </c>
      <c r="KZ260" s="498" t="e">
        <f t="shared" si="6526"/>
        <v>#N/A</v>
      </c>
      <c r="LA260" s="504">
        <f t="shared" si="6527"/>
        <v>0</v>
      </c>
      <c r="LB260" s="500">
        <f t="shared" si="6528"/>
        <v>0</v>
      </c>
      <c r="LE260" s="665"/>
      <c r="LF260" s="666"/>
      <c r="LG260" s="667"/>
      <c r="LH260" s="668"/>
      <c r="LI260" s="669"/>
      <c r="LJ260" s="720"/>
      <c r="LK260" s="1328"/>
      <c r="LL260" s="497" t="e">
        <f t="shared" si="6529"/>
        <v>#N/A</v>
      </c>
      <c r="LM260" s="497" t="e">
        <f t="shared" si="6530"/>
        <v>#N/A</v>
      </c>
      <c r="LN260" s="498" t="e">
        <f t="shared" si="6531"/>
        <v>#N/A</v>
      </c>
      <c r="LO260" s="498">
        <f t="shared" si="6532"/>
        <v>0</v>
      </c>
      <c r="LP260" s="498">
        <f t="shared" si="6533"/>
        <v>0</v>
      </c>
      <c r="LQ260" s="498" t="e">
        <f t="shared" si="6534"/>
        <v>#N/A</v>
      </c>
      <c r="LR260" s="504">
        <f t="shared" si="6535"/>
        <v>0</v>
      </c>
      <c r="LS260" s="500">
        <f t="shared" si="6536"/>
        <v>0</v>
      </c>
      <c r="LV260" s="665"/>
      <c r="LW260" s="666"/>
      <c r="LX260" s="667"/>
      <c r="LY260" s="668"/>
      <c r="LZ260" s="669"/>
      <c r="MA260" s="720"/>
      <c r="MB260" s="1328"/>
      <c r="MC260" s="497" t="e">
        <f t="shared" si="6537"/>
        <v>#N/A</v>
      </c>
      <c r="MD260" s="497" t="e">
        <f t="shared" si="6538"/>
        <v>#N/A</v>
      </c>
      <c r="ME260" s="498" t="e">
        <f t="shared" si="6539"/>
        <v>#N/A</v>
      </c>
      <c r="MF260" s="498">
        <f t="shared" si="6540"/>
        <v>0</v>
      </c>
      <c r="MG260" s="498">
        <f t="shared" si="6541"/>
        <v>0</v>
      </c>
      <c r="MH260" s="498" t="e">
        <f t="shared" si="6542"/>
        <v>#N/A</v>
      </c>
      <c r="MI260" s="504">
        <f t="shared" si="6543"/>
        <v>0</v>
      </c>
      <c r="MJ260" s="500">
        <f t="shared" si="6544"/>
        <v>0</v>
      </c>
      <c r="MM260" s="665"/>
      <c r="MN260" s="666"/>
      <c r="MO260" s="667"/>
      <c r="MP260" s="668"/>
      <c r="MQ260" s="669"/>
      <c r="MR260" s="720"/>
      <c r="MS260" s="1328"/>
      <c r="MT260" s="497" t="e">
        <f t="shared" si="6545"/>
        <v>#N/A</v>
      </c>
      <c r="MU260" s="497" t="e">
        <f t="shared" si="6546"/>
        <v>#N/A</v>
      </c>
      <c r="MV260" s="498" t="e">
        <f t="shared" si="6547"/>
        <v>#N/A</v>
      </c>
      <c r="MW260" s="498">
        <f t="shared" si="6548"/>
        <v>0</v>
      </c>
      <c r="MX260" s="498">
        <f t="shared" si="6549"/>
        <v>0</v>
      </c>
      <c r="MY260" s="498" t="e">
        <f t="shared" si="6550"/>
        <v>#N/A</v>
      </c>
      <c r="MZ260" s="504">
        <f t="shared" si="6551"/>
        <v>0</v>
      </c>
      <c r="NA260" s="500">
        <f t="shared" si="6552"/>
        <v>0</v>
      </c>
      <c r="ND260" s="665"/>
      <c r="NE260" s="666"/>
      <c r="NF260" s="667"/>
      <c r="NG260" s="668"/>
      <c r="NH260" s="669"/>
      <c r="NI260" s="720"/>
      <c r="NJ260" s="1328"/>
      <c r="NK260" s="497" t="e">
        <f t="shared" si="6553"/>
        <v>#N/A</v>
      </c>
      <c r="NL260" s="497" t="e">
        <f t="shared" si="6554"/>
        <v>#N/A</v>
      </c>
      <c r="NM260" s="498" t="e">
        <f t="shared" si="6555"/>
        <v>#N/A</v>
      </c>
      <c r="NN260" s="498">
        <f t="shared" si="6556"/>
        <v>0</v>
      </c>
      <c r="NO260" s="498">
        <f t="shared" si="6557"/>
        <v>0</v>
      </c>
      <c r="NP260" s="498" t="e">
        <f t="shared" si="6558"/>
        <v>#N/A</v>
      </c>
      <c r="NQ260" s="504">
        <f t="shared" si="6559"/>
        <v>0</v>
      </c>
      <c r="NR260" s="500">
        <f t="shared" si="6560"/>
        <v>0</v>
      </c>
      <c r="NU260" s="665"/>
      <c r="NV260" s="666"/>
      <c r="NW260" s="667"/>
      <c r="NX260" s="668"/>
      <c r="NY260" s="669"/>
      <c r="NZ260" s="720"/>
      <c r="OA260" s="1328"/>
      <c r="OB260" s="497" t="e">
        <f t="shared" si="6561"/>
        <v>#N/A</v>
      </c>
      <c r="OC260" s="497" t="e">
        <f t="shared" si="6562"/>
        <v>#N/A</v>
      </c>
      <c r="OD260" s="498" t="e">
        <f t="shared" si="6563"/>
        <v>#N/A</v>
      </c>
      <c r="OE260" s="498">
        <f t="shared" si="6564"/>
        <v>0</v>
      </c>
      <c r="OF260" s="498">
        <f t="shared" si="6565"/>
        <v>0</v>
      </c>
      <c r="OG260" s="498" t="e">
        <f t="shared" si="6566"/>
        <v>#N/A</v>
      </c>
      <c r="OH260" s="504">
        <f t="shared" si="6567"/>
        <v>0</v>
      </c>
      <c r="OI260" s="500">
        <f t="shared" si="6568"/>
        <v>0</v>
      </c>
      <c r="OL260" s="665"/>
      <c r="OM260" s="666"/>
      <c r="ON260" s="667"/>
      <c r="OO260" s="668"/>
      <c r="OP260" s="669"/>
      <c r="OQ260" s="720"/>
      <c r="OR260" s="1328"/>
      <c r="OS260" s="497" t="e">
        <f t="shared" si="6569"/>
        <v>#N/A</v>
      </c>
      <c r="OT260" s="497" t="e">
        <f t="shared" si="6570"/>
        <v>#N/A</v>
      </c>
      <c r="OU260" s="498" t="e">
        <f t="shared" si="6571"/>
        <v>#N/A</v>
      </c>
      <c r="OV260" s="498">
        <f t="shared" si="6572"/>
        <v>0</v>
      </c>
      <c r="OW260" s="498">
        <f t="shared" si="6573"/>
        <v>0</v>
      </c>
      <c r="OX260" s="498" t="e">
        <f t="shared" si="6574"/>
        <v>#N/A</v>
      </c>
      <c r="OY260" s="504">
        <f t="shared" si="6575"/>
        <v>0</v>
      </c>
      <c r="OZ260" s="500">
        <f t="shared" si="6576"/>
        <v>0</v>
      </c>
      <c r="PC260" s="665"/>
      <c r="PD260" s="666"/>
      <c r="PE260" s="667"/>
      <c r="PF260" s="668"/>
      <c r="PG260" s="669"/>
      <c r="PH260" s="720"/>
      <c r="PI260" s="1328"/>
      <c r="PJ260" s="497" t="e">
        <f t="shared" si="6577"/>
        <v>#N/A</v>
      </c>
      <c r="PK260" s="497" t="e">
        <f t="shared" si="6578"/>
        <v>#N/A</v>
      </c>
      <c r="PL260" s="498" t="e">
        <f t="shared" si="6579"/>
        <v>#N/A</v>
      </c>
      <c r="PM260" s="498">
        <f t="shared" si="6580"/>
        <v>0</v>
      </c>
      <c r="PN260" s="498">
        <f t="shared" si="6581"/>
        <v>0</v>
      </c>
      <c r="PO260" s="498" t="e">
        <f t="shared" si="6582"/>
        <v>#N/A</v>
      </c>
      <c r="PP260" s="504">
        <f t="shared" si="6583"/>
        <v>0</v>
      </c>
      <c r="PQ260" s="500">
        <f t="shared" si="6584"/>
        <v>0</v>
      </c>
      <c r="PT260" s="665"/>
      <c r="PU260" s="666"/>
      <c r="PV260" s="667"/>
      <c r="PW260" s="668"/>
      <c r="PX260" s="669"/>
      <c r="PY260" s="720"/>
      <c r="PZ260" s="1328"/>
      <c r="QA260" s="497" t="e">
        <f t="shared" si="6585"/>
        <v>#N/A</v>
      </c>
      <c r="QB260" s="497" t="e">
        <f t="shared" si="6586"/>
        <v>#N/A</v>
      </c>
      <c r="QC260" s="498" t="e">
        <f t="shared" si="6587"/>
        <v>#N/A</v>
      </c>
      <c r="QD260" s="498">
        <f t="shared" si="6588"/>
        <v>0</v>
      </c>
      <c r="QE260" s="498">
        <f t="shared" si="6589"/>
        <v>0</v>
      </c>
      <c r="QF260" s="498" t="e">
        <f t="shared" si="6590"/>
        <v>#N/A</v>
      </c>
      <c r="QG260" s="504">
        <f t="shared" si="6591"/>
        <v>0</v>
      </c>
      <c r="QH260" s="500">
        <f t="shared" si="6592"/>
        <v>0</v>
      </c>
      <c r="QK260" s="665"/>
      <c r="QL260" s="666"/>
      <c r="QM260" s="667"/>
      <c r="QN260" s="668"/>
      <c r="QO260" s="669"/>
      <c r="QP260" s="720"/>
      <c r="QQ260" s="1328"/>
      <c r="QR260" s="497" t="e">
        <f t="shared" si="6593"/>
        <v>#N/A</v>
      </c>
      <c r="QS260" s="497" t="e">
        <f t="shared" si="6594"/>
        <v>#N/A</v>
      </c>
      <c r="QT260" s="498" t="e">
        <f t="shared" si="6595"/>
        <v>#N/A</v>
      </c>
      <c r="QU260" s="498">
        <f t="shared" si="6596"/>
        <v>0</v>
      </c>
      <c r="QV260" s="498">
        <f t="shared" si="6597"/>
        <v>0</v>
      </c>
      <c r="QW260" s="498" t="e">
        <f t="shared" si="6598"/>
        <v>#N/A</v>
      </c>
      <c r="QX260" s="504">
        <f t="shared" si="6599"/>
        <v>0</v>
      </c>
      <c r="QY260" s="500">
        <f t="shared" si="6600"/>
        <v>0</v>
      </c>
      <c r="RB260" s="381"/>
      <c r="RC260" s="382"/>
      <c r="RD260" s="383"/>
      <c r="RE260" s="384"/>
      <c r="RF260" s="385"/>
      <c r="RG260" s="386"/>
      <c r="RH260" s="386"/>
      <c r="RI260" s="497"/>
      <c r="RJ260" s="497"/>
      <c r="RK260" s="501"/>
      <c r="RL260" s="501"/>
      <c r="RM260" s="501"/>
      <c r="RN260" s="501"/>
      <c r="RO260" s="502"/>
      <c r="RP260" s="503"/>
      <c r="RS260" s="381"/>
      <c r="RT260" s="382"/>
      <c r="RU260" s="383"/>
      <c r="RV260" s="384"/>
      <c r="RW260" s="385"/>
      <c r="RX260" s="386"/>
      <c r="RY260" s="386"/>
      <c r="RZ260" s="497"/>
      <c r="SA260" s="497"/>
      <c r="SB260" s="501"/>
      <c r="SC260" s="501"/>
      <c r="SD260" s="501"/>
      <c r="SE260" s="501"/>
      <c r="SF260" s="502"/>
      <c r="SG260" s="503"/>
      <c r="SJ260" s="381"/>
      <c r="SK260" s="382"/>
      <c r="SL260" s="383"/>
      <c r="SM260" s="384"/>
      <c r="SN260" s="385"/>
      <c r="SO260" s="386"/>
      <c r="SP260" s="386"/>
      <c r="SQ260" s="497"/>
      <c r="SR260" s="497"/>
      <c r="SS260" s="501"/>
      <c r="ST260" s="501"/>
      <c r="SU260" s="501"/>
      <c r="SV260" s="501"/>
      <c r="SW260" s="502"/>
      <c r="SX260" s="503"/>
    </row>
    <row r="261" spans="2:518" ht="24.75" hidden="1" customHeight="1" thickTop="1" thickBot="1">
      <c r="B261" s="564"/>
      <c r="C261" s="565"/>
      <c r="D261" s="566"/>
      <c r="E261" s="567"/>
      <c r="F261" s="568"/>
      <c r="G261" s="569"/>
      <c r="H261" s="594"/>
      <c r="K261" s="564"/>
      <c r="L261" s="765"/>
      <c r="M261" s="566"/>
      <c r="N261" s="567"/>
      <c r="O261" s="568"/>
      <c r="P261" s="569"/>
      <c r="Q261" s="728">
        <f>SUM(P262:P265)</f>
        <v>0</v>
      </c>
      <c r="R261" s="497"/>
      <c r="S261" s="497"/>
      <c r="T261" s="501"/>
      <c r="U261" s="501"/>
      <c r="V261" s="501"/>
      <c r="W261" s="501"/>
      <c r="X261" s="502"/>
      <c r="Y261" s="503"/>
      <c r="Z261" s="486"/>
      <c r="AA261" s="486"/>
      <c r="AB261" s="564"/>
      <c r="AC261" s="765"/>
      <c r="AD261" s="566"/>
      <c r="AE261" s="567"/>
      <c r="AF261" s="568"/>
      <c r="AG261" s="569"/>
      <c r="AH261" s="728">
        <f>SUM(AG262:AG265)</f>
        <v>0</v>
      </c>
      <c r="AI261" s="497"/>
      <c r="AJ261" s="497"/>
      <c r="AK261" s="501"/>
      <c r="AL261" s="501"/>
      <c r="AM261" s="501"/>
      <c r="AN261" s="501"/>
      <c r="AO261" s="502"/>
      <c r="AP261" s="503"/>
      <c r="AQ261" s="486"/>
      <c r="AR261" s="486"/>
      <c r="AS261" s="564"/>
      <c r="AT261" s="765"/>
      <c r="AU261" s="566"/>
      <c r="AV261" s="567"/>
      <c r="AW261" s="568"/>
      <c r="AX261" s="569"/>
      <c r="AY261" s="728">
        <f>SUM(AX262:AX265)</f>
        <v>0</v>
      </c>
      <c r="AZ261" s="497"/>
      <c r="BA261" s="497"/>
      <c r="BB261" s="501"/>
      <c r="BC261" s="501"/>
      <c r="BD261" s="501"/>
      <c r="BE261" s="501"/>
      <c r="BF261" s="502"/>
      <c r="BG261" s="503"/>
      <c r="BJ261" s="564"/>
      <c r="BK261" s="765"/>
      <c r="BL261" s="566"/>
      <c r="BM261" s="567"/>
      <c r="BN261" s="568"/>
      <c r="BO261" s="569"/>
      <c r="BP261" s="728">
        <f>SUM(BO262:BO265)</f>
        <v>0</v>
      </c>
      <c r="BQ261" s="497"/>
      <c r="BR261" s="497"/>
      <c r="BS261" s="501"/>
      <c r="BT261" s="501"/>
      <c r="BU261" s="501"/>
      <c r="BV261" s="501"/>
      <c r="BW261" s="502"/>
      <c r="BX261" s="503"/>
      <c r="CA261" s="564"/>
      <c r="CB261" s="765"/>
      <c r="CC261" s="566"/>
      <c r="CD261" s="567"/>
      <c r="CE261" s="568"/>
      <c r="CF261" s="569"/>
      <c r="CG261" s="728">
        <f>SUM(CF262:CF265)</f>
        <v>0</v>
      </c>
      <c r="CH261" s="497"/>
      <c r="CI261" s="497"/>
      <c r="CJ261" s="501"/>
      <c r="CK261" s="501"/>
      <c r="CL261" s="501"/>
      <c r="CM261" s="501"/>
      <c r="CN261" s="502"/>
      <c r="CO261" s="503"/>
      <c r="CR261" s="564"/>
      <c r="CS261" s="765"/>
      <c r="CT261" s="566"/>
      <c r="CU261" s="567"/>
      <c r="CV261" s="568"/>
      <c r="CW261" s="569"/>
      <c r="CX261" s="728">
        <f>SUM(CW262:CW265)</f>
        <v>0</v>
      </c>
      <c r="CY261" s="497"/>
      <c r="CZ261" s="497"/>
      <c r="DA261" s="501"/>
      <c r="DB261" s="501"/>
      <c r="DC261" s="501"/>
      <c r="DD261" s="501"/>
      <c r="DE261" s="502"/>
      <c r="DF261" s="503"/>
      <c r="DI261" s="564"/>
      <c r="DJ261" s="765"/>
      <c r="DK261" s="566"/>
      <c r="DL261" s="567"/>
      <c r="DM261" s="568"/>
      <c r="DN261" s="569"/>
      <c r="DO261" s="728">
        <f>SUM(DN262:DN265)</f>
        <v>0</v>
      </c>
      <c r="DP261" s="497"/>
      <c r="DQ261" s="497"/>
      <c r="DR261" s="501"/>
      <c r="DS261" s="501"/>
      <c r="DT261" s="501"/>
      <c r="DU261" s="501"/>
      <c r="DV261" s="502"/>
      <c r="DW261" s="503"/>
      <c r="DZ261" s="564"/>
      <c r="EA261" s="765"/>
      <c r="EB261" s="566"/>
      <c r="EC261" s="567"/>
      <c r="ED261" s="568"/>
      <c r="EE261" s="569"/>
      <c r="EF261" s="728">
        <f>SUM(EE262:EE265)</f>
        <v>0</v>
      </c>
      <c r="EG261" s="497"/>
      <c r="EH261" s="497"/>
      <c r="EI261" s="501"/>
      <c r="EJ261" s="501"/>
      <c r="EK261" s="501"/>
      <c r="EL261" s="501"/>
      <c r="EM261" s="502"/>
      <c r="EN261" s="503"/>
      <c r="EQ261" s="652"/>
      <c r="ER261" s="653"/>
      <c r="ES261" s="654"/>
      <c r="ET261" s="655"/>
      <c r="EU261" s="656"/>
      <c r="EV261" s="709"/>
      <c r="EW261" s="728">
        <f>SUM(EV262:EV265)</f>
        <v>0</v>
      </c>
      <c r="EX261" s="497"/>
      <c r="EY261" s="497"/>
      <c r="EZ261" s="501"/>
      <c r="FA261" s="501"/>
      <c r="FB261" s="501"/>
      <c r="FC261" s="501"/>
      <c r="FD261" s="502"/>
      <c r="FE261" s="503"/>
      <c r="FH261" s="652"/>
      <c r="FI261" s="653"/>
      <c r="FJ261" s="654"/>
      <c r="FK261" s="655"/>
      <c r="FL261" s="656"/>
      <c r="FM261" s="709"/>
      <c r="FN261" s="728">
        <f>SUM(FM262:FM265)</f>
        <v>0</v>
      </c>
      <c r="FO261" s="497"/>
      <c r="FP261" s="497"/>
      <c r="FQ261" s="501"/>
      <c r="FR261" s="501"/>
      <c r="FS261" s="501"/>
      <c r="FT261" s="501"/>
      <c r="FU261" s="502"/>
      <c r="FV261" s="503"/>
      <c r="FY261" s="652"/>
      <c r="FZ261" s="653"/>
      <c r="GA261" s="654"/>
      <c r="GB261" s="655"/>
      <c r="GC261" s="656"/>
      <c r="GD261" s="709"/>
      <c r="GE261" s="728">
        <f>SUM(GD262:GD265)</f>
        <v>0</v>
      </c>
      <c r="GF261" s="497"/>
      <c r="GG261" s="497"/>
      <c r="GH261" s="501"/>
      <c r="GI261" s="501"/>
      <c r="GJ261" s="501"/>
      <c r="GK261" s="501"/>
      <c r="GL261" s="502"/>
      <c r="GM261" s="503"/>
      <c r="GP261" s="652"/>
      <c r="GQ261" s="653"/>
      <c r="GR261" s="654"/>
      <c r="GS261" s="655"/>
      <c r="GT261" s="656"/>
      <c r="GU261" s="709"/>
      <c r="GV261" s="728">
        <f>SUM(GU262:GU265)</f>
        <v>0</v>
      </c>
      <c r="GW261" s="497"/>
      <c r="GX261" s="497"/>
      <c r="GY261" s="501"/>
      <c r="GZ261" s="501"/>
      <c r="HA261" s="501"/>
      <c r="HB261" s="501"/>
      <c r="HC261" s="502"/>
      <c r="HD261" s="503"/>
      <c r="HG261" s="652"/>
      <c r="HH261" s="653"/>
      <c r="HI261" s="654"/>
      <c r="HJ261" s="655"/>
      <c r="HK261" s="656"/>
      <c r="HL261" s="709"/>
      <c r="HM261" s="728">
        <f>SUM(HL262:HL265)</f>
        <v>0</v>
      </c>
      <c r="HN261" s="497"/>
      <c r="HO261" s="497"/>
      <c r="HP261" s="501"/>
      <c r="HQ261" s="501"/>
      <c r="HR261" s="501"/>
      <c r="HS261" s="501"/>
      <c r="HT261" s="502"/>
      <c r="HU261" s="503"/>
      <c r="HX261" s="652"/>
      <c r="HY261" s="653"/>
      <c r="HZ261" s="654"/>
      <c r="IA261" s="655"/>
      <c r="IB261" s="656"/>
      <c r="IC261" s="709"/>
      <c r="ID261" s="728">
        <f>SUM(IC262:IC265)</f>
        <v>0</v>
      </c>
      <c r="IE261" s="497"/>
      <c r="IF261" s="497"/>
      <c r="IG261" s="501"/>
      <c r="IH261" s="501"/>
      <c r="II261" s="501"/>
      <c r="IJ261" s="501"/>
      <c r="IK261" s="502"/>
      <c r="IL261" s="503"/>
      <c r="IO261" s="652"/>
      <c r="IP261" s="653"/>
      <c r="IQ261" s="654"/>
      <c r="IR261" s="655"/>
      <c r="IS261" s="656"/>
      <c r="IT261" s="709"/>
      <c r="IU261" s="728">
        <f>SUM(IT262:IT265)</f>
        <v>0</v>
      </c>
      <c r="IV261" s="497"/>
      <c r="IW261" s="497"/>
      <c r="IX261" s="501"/>
      <c r="IY261" s="501"/>
      <c r="IZ261" s="501"/>
      <c r="JA261" s="501"/>
      <c r="JB261" s="502"/>
      <c r="JC261" s="503"/>
      <c r="JF261" s="652"/>
      <c r="JG261" s="653"/>
      <c r="JH261" s="654"/>
      <c r="JI261" s="655"/>
      <c r="JJ261" s="656"/>
      <c r="JK261" s="709"/>
      <c r="JL261" s="728">
        <f>SUM(JK262:JK265)</f>
        <v>0</v>
      </c>
      <c r="JM261" s="497"/>
      <c r="JN261" s="497"/>
      <c r="JO261" s="501"/>
      <c r="JP261" s="501"/>
      <c r="JQ261" s="501"/>
      <c r="JR261" s="501"/>
      <c r="JS261" s="502"/>
      <c r="JT261" s="503"/>
      <c r="JW261" s="652"/>
      <c r="JX261" s="653"/>
      <c r="JY261" s="654"/>
      <c r="JZ261" s="655"/>
      <c r="KA261" s="656"/>
      <c r="KB261" s="709"/>
      <c r="KC261" s="728">
        <f>SUM(KB262:KB265)</f>
        <v>0</v>
      </c>
      <c r="KD261" s="497"/>
      <c r="KE261" s="497"/>
      <c r="KF261" s="501"/>
      <c r="KG261" s="501"/>
      <c r="KH261" s="501"/>
      <c r="KI261" s="501"/>
      <c r="KJ261" s="502"/>
      <c r="KK261" s="503"/>
      <c r="KN261" s="652"/>
      <c r="KO261" s="653"/>
      <c r="KP261" s="654"/>
      <c r="KQ261" s="655"/>
      <c r="KR261" s="656"/>
      <c r="KS261" s="709"/>
      <c r="KT261" s="728">
        <f>SUM(KS262:KS265)</f>
        <v>0</v>
      </c>
      <c r="KU261" s="497"/>
      <c r="KV261" s="497"/>
      <c r="KW261" s="501"/>
      <c r="KX261" s="501"/>
      <c r="KY261" s="501"/>
      <c r="KZ261" s="501"/>
      <c r="LA261" s="502"/>
      <c r="LB261" s="503"/>
      <c r="LE261" s="652"/>
      <c r="LF261" s="653"/>
      <c r="LG261" s="654"/>
      <c r="LH261" s="655"/>
      <c r="LI261" s="656"/>
      <c r="LJ261" s="709"/>
      <c r="LK261" s="728">
        <f>SUM(LJ262:LJ265)</f>
        <v>0</v>
      </c>
      <c r="LL261" s="497"/>
      <c r="LM261" s="497"/>
      <c r="LN261" s="501"/>
      <c r="LO261" s="501"/>
      <c r="LP261" s="501"/>
      <c r="LQ261" s="501"/>
      <c r="LR261" s="502"/>
      <c r="LS261" s="503"/>
      <c r="LV261" s="652"/>
      <c r="LW261" s="653"/>
      <c r="LX261" s="654"/>
      <c r="LY261" s="655"/>
      <c r="LZ261" s="656"/>
      <c r="MA261" s="709"/>
      <c r="MB261" s="728">
        <f>SUM(MA262:MA265)</f>
        <v>0</v>
      </c>
      <c r="MC261" s="497"/>
      <c r="MD261" s="497"/>
      <c r="ME261" s="501"/>
      <c r="MF261" s="501"/>
      <c r="MG261" s="501"/>
      <c r="MH261" s="501"/>
      <c r="MI261" s="502"/>
      <c r="MJ261" s="503"/>
      <c r="MM261" s="652"/>
      <c r="MN261" s="653"/>
      <c r="MO261" s="654"/>
      <c r="MP261" s="655"/>
      <c r="MQ261" s="656"/>
      <c r="MR261" s="709"/>
      <c r="MS261" s="728">
        <f>SUM(MR262:MR265)</f>
        <v>0</v>
      </c>
      <c r="MT261" s="497"/>
      <c r="MU261" s="497"/>
      <c r="MV261" s="501"/>
      <c r="MW261" s="501"/>
      <c r="MX261" s="501"/>
      <c r="MY261" s="501"/>
      <c r="MZ261" s="502"/>
      <c r="NA261" s="503"/>
      <c r="ND261" s="652"/>
      <c r="NE261" s="653"/>
      <c r="NF261" s="654"/>
      <c r="NG261" s="655"/>
      <c r="NH261" s="656"/>
      <c r="NI261" s="709"/>
      <c r="NJ261" s="728">
        <f>SUM(NI262:NI265)</f>
        <v>0</v>
      </c>
      <c r="NK261" s="497"/>
      <c r="NL261" s="497"/>
      <c r="NM261" s="501"/>
      <c r="NN261" s="501"/>
      <c r="NO261" s="501"/>
      <c r="NP261" s="501"/>
      <c r="NQ261" s="502"/>
      <c r="NR261" s="503"/>
      <c r="NU261" s="652"/>
      <c r="NV261" s="653"/>
      <c r="NW261" s="654"/>
      <c r="NX261" s="655"/>
      <c r="NY261" s="656"/>
      <c r="NZ261" s="709"/>
      <c r="OA261" s="728">
        <f>SUM(NZ262:NZ265)</f>
        <v>0</v>
      </c>
      <c r="OB261" s="497"/>
      <c r="OC261" s="497"/>
      <c r="OD261" s="501"/>
      <c r="OE261" s="501"/>
      <c r="OF261" s="501"/>
      <c r="OG261" s="501"/>
      <c r="OH261" s="502"/>
      <c r="OI261" s="503"/>
      <c r="OL261" s="652"/>
      <c r="OM261" s="653"/>
      <c r="ON261" s="654"/>
      <c r="OO261" s="655"/>
      <c r="OP261" s="656"/>
      <c r="OQ261" s="709"/>
      <c r="OR261" s="728">
        <f>SUM(OQ262:OQ265)</f>
        <v>0</v>
      </c>
      <c r="OS261" s="497"/>
      <c r="OT261" s="497"/>
      <c r="OU261" s="501"/>
      <c r="OV261" s="501"/>
      <c r="OW261" s="501"/>
      <c r="OX261" s="501"/>
      <c r="OY261" s="502"/>
      <c r="OZ261" s="503"/>
      <c r="PC261" s="652"/>
      <c r="PD261" s="653"/>
      <c r="PE261" s="654"/>
      <c r="PF261" s="655"/>
      <c r="PG261" s="656"/>
      <c r="PH261" s="709"/>
      <c r="PI261" s="728">
        <f>SUM(PH262:PH265)</f>
        <v>0</v>
      </c>
      <c r="PJ261" s="497"/>
      <c r="PK261" s="497"/>
      <c r="PL261" s="501"/>
      <c r="PM261" s="501"/>
      <c r="PN261" s="501"/>
      <c r="PO261" s="501"/>
      <c r="PP261" s="502"/>
      <c r="PQ261" s="503"/>
      <c r="PT261" s="652"/>
      <c r="PU261" s="653"/>
      <c r="PV261" s="654"/>
      <c r="PW261" s="655"/>
      <c r="PX261" s="656"/>
      <c r="PY261" s="709"/>
      <c r="PZ261" s="728">
        <f>SUM(PY262:PY265)</f>
        <v>0</v>
      </c>
      <c r="QA261" s="497"/>
      <c r="QB261" s="497"/>
      <c r="QC261" s="501"/>
      <c r="QD261" s="501"/>
      <c r="QE261" s="501"/>
      <c r="QF261" s="501"/>
      <c r="QG261" s="502"/>
      <c r="QH261" s="503"/>
      <c r="QK261" s="652"/>
      <c r="QL261" s="653"/>
      <c r="QM261" s="654"/>
      <c r="QN261" s="655"/>
      <c r="QO261" s="656"/>
      <c r="QP261" s="709"/>
      <c r="QQ261" s="728">
        <f>SUM(QP262:QP265)</f>
        <v>0</v>
      </c>
      <c r="QR261" s="497"/>
      <c r="QS261" s="497"/>
      <c r="QT261" s="501"/>
      <c r="QU261" s="501"/>
      <c r="QV261" s="501"/>
      <c r="QW261" s="501"/>
      <c r="QX261" s="502"/>
      <c r="QY261" s="503"/>
      <c r="RB261" s="381"/>
      <c r="RC261" s="382"/>
      <c r="RD261" s="383"/>
      <c r="RE261" s="384"/>
      <c r="RF261" s="385"/>
      <c r="RG261" s="386"/>
      <c r="RH261" s="386"/>
      <c r="RI261" s="497"/>
      <c r="RJ261" s="497"/>
      <c r="RK261" s="501"/>
      <c r="RL261" s="501"/>
      <c r="RM261" s="501"/>
      <c r="RN261" s="501"/>
      <c r="RO261" s="502"/>
      <c r="RP261" s="503"/>
      <c r="RS261" s="381"/>
      <c r="RT261" s="382"/>
      <c r="RU261" s="383"/>
      <c r="RV261" s="384"/>
      <c r="RW261" s="385"/>
      <c r="RX261" s="386"/>
      <c r="RY261" s="386"/>
      <c r="RZ261" s="497"/>
      <c r="SA261" s="497"/>
      <c r="SB261" s="501"/>
      <c r="SC261" s="501"/>
      <c r="SD261" s="501"/>
      <c r="SE261" s="501"/>
      <c r="SF261" s="502"/>
      <c r="SG261" s="503"/>
      <c r="SJ261" s="381"/>
      <c r="SK261" s="382"/>
      <c r="SL261" s="383"/>
      <c r="SM261" s="384"/>
      <c r="SN261" s="385"/>
      <c r="SO261" s="386"/>
      <c r="SP261" s="386"/>
      <c r="SQ261" s="497"/>
      <c r="SR261" s="497"/>
      <c r="SS261" s="501"/>
      <c r="ST261" s="501"/>
      <c r="SU261" s="501"/>
      <c r="SV261" s="501"/>
      <c r="SW261" s="502"/>
      <c r="SX261" s="503"/>
    </row>
    <row r="262" spans="2:518" ht="66" hidden="1" customHeight="1" thickTop="1" thickBot="1">
      <c r="B262" s="577"/>
      <c r="C262" s="578"/>
      <c r="D262" s="579"/>
      <c r="E262" s="580"/>
      <c r="F262" s="581"/>
      <c r="G262" s="585"/>
      <c r="H262" s="595"/>
      <c r="K262" s="577"/>
      <c r="L262" s="767"/>
      <c r="M262" s="579"/>
      <c r="N262" s="580"/>
      <c r="O262" s="581"/>
      <c r="P262" s="585"/>
      <c r="Q262" s="1325">
        <f>Q261/$P$545</f>
        <v>0</v>
      </c>
      <c r="R262" s="497"/>
      <c r="S262" s="497"/>
      <c r="T262" s="498"/>
      <c r="U262" s="498"/>
      <c r="V262" s="498"/>
      <c r="W262" s="498"/>
      <c r="X262" s="504"/>
      <c r="Y262" s="500"/>
      <c r="Z262" s="486"/>
      <c r="AA262" s="486"/>
      <c r="AB262" s="577"/>
      <c r="AC262" s="767"/>
      <c r="AD262" s="579"/>
      <c r="AE262" s="580"/>
      <c r="AF262" s="581"/>
      <c r="AG262" s="585"/>
      <c r="AH262" s="1325">
        <f>AH261/$P$545</f>
        <v>0</v>
      </c>
      <c r="AI262" s="497"/>
      <c r="AJ262" s="497"/>
      <c r="AK262" s="498"/>
      <c r="AL262" s="498"/>
      <c r="AM262" s="498"/>
      <c r="AN262" s="498"/>
      <c r="AO262" s="504"/>
      <c r="AP262" s="500"/>
      <c r="AQ262" s="486"/>
      <c r="AR262" s="486"/>
      <c r="AS262" s="577"/>
      <c r="AT262" s="767"/>
      <c r="AU262" s="579"/>
      <c r="AV262" s="580"/>
      <c r="AW262" s="581"/>
      <c r="AX262" s="585"/>
      <c r="AY262" s="1325">
        <f>AY261/$P$545</f>
        <v>0</v>
      </c>
      <c r="AZ262" s="497"/>
      <c r="BA262" s="497"/>
      <c r="BB262" s="498"/>
      <c r="BC262" s="498"/>
      <c r="BD262" s="498"/>
      <c r="BE262" s="498"/>
      <c r="BF262" s="504"/>
      <c r="BG262" s="500"/>
      <c r="BJ262" s="577"/>
      <c r="BK262" s="767"/>
      <c r="BL262" s="579"/>
      <c r="BM262" s="580"/>
      <c r="BN262" s="581"/>
      <c r="BO262" s="585"/>
      <c r="BP262" s="1325">
        <f>BP261/$P$545</f>
        <v>0</v>
      </c>
      <c r="BQ262" s="497"/>
      <c r="BR262" s="497"/>
      <c r="BS262" s="498"/>
      <c r="BT262" s="498"/>
      <c r="BU262" s="498"/>
      <c r="BV262" s="498"/>
      <c r="BW262" s="504"/>
      <c r="BX262" s="500"/>
      <c r="CA262" s="577"/>
      <c r="CB262" s="767"/>
      <c r="CC262" s="579"/>
      <c r="CD262" s="580"/>
      <c r="CE262" s="581"/>
      <c r="CF262" s="585"/>
      <c r="CG262" s="1325">
        <f>CG261/$P$545</f>
        <v>0</v>
      </c>
      <c r="CH262" s="497"/>
      <c r="CI262" s="497"/>
      <c r="CJ262" s="498"/>
      <c r="CK262" s="498"/>
      <c r="CL262" s="498"/>
      <c r="CM262" s="498"/>
      <c r="CN262" s="504"/>
      <c r="CO262" s="500"/>
      <c r="CR262" s="577"/>
      <c r="CS262" s="767"/>
      <c r="CT262" s="579"/>
      <c r="CU262" s="580"/>
      <c r="CV262" s="581"/>
      <c r="CW262" s="585"/>
      <c r="CX262" s="1325">
        <f>CX261/$P$545</f>
        <v>0</v>
      </c>
      <c r="CY262" s="497"/>
      <c r="CZ262" s="497"/>
      <c r="DA262" s="498"/>
      <c r="DB262" s="498"/>
      <c r="DC262" s="498"/>
      <c r="DD262" s="498"/>
      <c r="DE262" s="504"/>
      <c r="DF262" s="500"/>
      <c r="DI262" s="577"/>
      <c r="DJ262" s="767"/>
      <c r="DK262" s="579"/>
      <c r="DL262" s="580"/>
      <c r="DM262" s="581"/>
      <c r="DN262" s="585"/>
      <c r="DO262" s="1325">
        <f>DO261/$P$545</f>
        <v>0</v>
      </c>
      <c r="DP262" s="497"/>
      <c r="DQ262" s="497"/>
      <c r="DR262" s="498"/>
      <c r="DS262" s="498"/>
      <c r="DT262" s="498"/>
      <c r="DU262" s="498"/>
      <c r="DV262" s="504"/>
      <c r="DW262" s="500"/>
      <c r="DZ262" s="577"/>
      <c r="EA262" s="767"/>
      <c r="EB262" s="579"/>
      <c r="EC262" s="580"/>
      <c r="ED262" s="581"/>
      <c r="EE262" s="585"/>
      <c r="EF262" s="1325">
        <f>EF261/$P$545</f>
        <v>0</v>
      </c>
      <c r="EG262" s="497"/>
      <c r="EH262" s="497"/>
      <c r="EI262" s="498"/>
      <c r="EJ262" s="498"/>
      <c r="EK262" s="498"/>
      <c r="EL262" s="498"/>
      <c r="EM262" s="504"/>
      <c r="EN262" s="500"/>
      <c r="EQ262" s="665"/>
      <c r="ER262" s="666"/>
      <c r="ES262" s="667"/>
      <c r="ET262" s="668"/>
      <c r="EU262" s="669"/>
      <c r="EV262" s="720"/>
      <c r="EW262" s="1325">
        <f>EW261/$P$545</f>
        <v>0</v>
      </c>
      <c r="EX262" s="497" t="e">
        <f t="shared" ref="EX262:EX265" si="6601">IF(EXACT(VLOOKUP(EQ262,OFERTA_0,2,FALSE),ER262),1,0)</f>
        <v>#N/A</v>
      </c>
      <c r="EY262" s="497" t="e">
        <f t="shared" ref="EY262:EY265" si="6602">IF(EXACT(VLOOKUP(EQ262,OFERTA_0,3,FALSE),ES262),1,0)</f>
        <v>#N/A</v>
      </c>
      <c r="EZ262" s="498" t="e">
        <f t="shared" ref="EZ262:EZ265" si="6603">IF(EXACT(VLOOKUP(EQ262,OFERTA_0,4,FALSE),ET262),1,0)</f>
        <v>#N/A</v>
      </c>
      <c r="FA262" s="498">
        <f t="shared" ref="FA262:FA265" si="6604">IF(EU262=0,0,1)</f>
        <v>0</v>
      </c>
      <c r="FB262" s="498">
        <f t="shared" ref="FB262:FB265" si="6605">IF(EV262=0,0,1)</f>
        <v>0</v>
      </c>
      <c r="FC262" s="498" t="e">
        <f t="shared" ref="FC262:FC265" si="6606">PRODUCT(EX262:FB262)</f>
        <v>#N/A</v>
      </c>
      <c r="FD262" s="504">
        <f t="shared" ref="FD262:FD265" si="6607">ROUND(EV262,0)</f>
        <v>0</v>
      </c>
      <c r="FE262" s="500">
        <f t="shared" ref="FE262:FE265" si="6608">EV262-FD262</f>
        <v>0</v>
      </c>
      <c r="FH262" s="665"/>
      <c r="FI262" s="666"/>
      <c r="FJ262" s="667"/>
      <c r="FK262" s="668"/>
      <c r="FL262" s="669"/>
      <c r="FM262" s="720"/>
      <c r="FN262" s="1325">
        <f>FN261/$P$545</f>
        <v>0</v>
      </c>
      <c r="FO262" s="497" t="e">
        <f t="shared" ref="FO262:FO265" si="6609">IF(EXACT(VLOOKUP(FH262,OFERTA_0,2,FALSE),FI262),1,0)</f>
        <v>#N/A</v>
      </c>
      <c r="FP262" s="497" t="e">
        <f t="shared" ref="FP262:FP265" si="6610">IF(EXACT(VLOOKUP(FH262,OFERTA_0,3,FALSE),FJ262),1,0)</f>
        <v>#N/A</v>
      </c>
      <c r="FQ262" s="498" t="e">
        <f t="shared" ref="FQ262:FQ265" si="6611">IF(EXACT(VLOOKUP(FH262,OFERTA_0,4,FALSE),FK262),1,0)</f>
        <v>#N/A</v>
      </c>
      <c r="FR262" s="498">
        <f t="shared" ref="FR262:FR265" si="6612">IF(FL262=0,0,1)</f>
        <v>0</v>
      </c>
      <c r="FS262" s="498">
        <f t="shared" ref="FS262:FS265" si="6613">IF(FM262=0,0,1)</f>
        <v>0</v>
      </c>
      <c r="FT262" s="498" t="e">
        <f t="shared" ref="FT262:FT265" si="6614">PRODUCT(FO262:FS262)</f>
        <v>#N/A</v>
      </c>
      <c r="FU262" s="504">
        <f t="shared" ref="FU262:FU265" si="6615">ROUND(FM262,0)</f>
        <v>0</v>
      </c>
      <c r="FV262" s="500">
        <f t="shared" ref="FV262:FV265" si="6616">FM262-FU262</f>
        <v>0</v>
      </c>
      <c r="FY262" s="665"/>
      <c r="FZ262" s="666"/>
      <c r="GA262" s="667"/>
      <c r="GB262" s="668"/>
      <c r="GC262" s="669"/>
      <c r="GD262" s="720"/>
      <c r="GE262" s="1325">
        <f>GE261/$P$545</f>
        <v>0</v>
      </c>
      <c r="GF262" s="497" t="e">
        <f t="shared" ref="GF262:GF265" si="6617">IF(EXACT(VLOOKUP(FY262,OFERTA_0,2,FALSE),FZ262),1,0)</f>
        <v>#N/A</v>
      </c>
      <c r="GG262" s="497" t="e">
        <f t="shared" ref="GG262:GG265" si="6618">IF(EXACT(VLOOKUP(FY262,OFERTA_0,3,FALSE),GA262),1,0)</f>
        <v>#N/A</v>
      </c>
      <c r="GH262" s="498" t="e">
        <f t="shared" ref="GH262:GH265" si="6619">IF(EXACT(VLOOKUP(FY262,OFERTA_0,4,FALSE),GB262),1,0)</f>
        <v>#N/A</v>
      </c>
      <c r="GI262" s="498">
        <f t="shared" ref="GI262:GI265" si="6620">IF(GC262=0,0,1)</f>
        <v>0</v>
      </c>
      <c r="GJ262" s="498">
        <f t="shared" ref="GJ262:GJ265" si="6621">IF(GD262=0,0,1)</f>
        <v>0</v>
      </c>
      <c r="GK262" s="498" t="e">
        <f t="shared" ref="GK262:GK265" si="6622">PRODUCT(GF262:GJ262)</f>
        <v>#N/A</v>
      </c>
      <c r="GL262" s="504">
        <f t="shared" ref="GL262:GL265" si="6623">ROUND(GD262,0)</f>
        <v>0</v>
      </c>
      <c r="GM262" s="500">
        <f t="shared" ref="GM262:GM265" si="6624">GD262-GL262</f>
        <v>0</v>
      </c>
      <c r="GP262" s="665"/>
      <c r="GQ262" s="666"/>
      <c r="GR262" s="667"/>
      <c r="GS262" s="668"/>
      <c r="GT262" s="669"/>
      <c r="GU262" s="720"/>
      <c r="GV262" s="1325">
        <f>GV261/$P$545</f>
        <v>0</v>
      </c>
      <c r="GW262" s="497" t="e">
        <f t="shared" ref="GW262:GW265" si="6625">IF(EXACT(VLOOKUP(GP262,OFERTA_0,2,FALSE),GQ262),1,0)</f>
        <v>#N/A</v>
      </c>
      <c r="GX262" s="497" t="e">
        <f t="shared" ref="GX262:GX265" si="6626">IF(EXACT(VLOOKUP(GP262,OFERTA_0,3,FALSE),GR262),1,0)</f>
        <v>#N/A</v>
      </c>
      <c r="GY262" s="498" t="e">
        <f t="shared" ref="GY262:GY265" si="6627">IF(EXACT(VLOOKUP(GP262,OFERTA_0,4,FALSE),GS262),1,0)</f>
        <v>#N/A</v>
      </c>
      <c r="GZ262" s="498">
        <f t="shared" ref="GZ262:GZ265" si="6628">IF(GT262=0,0,1)</f>
        <v>0</v>
      </c>
      <c r="HA262" s="498">
        <f t="shared" ref="HA262:HA265" si="6629">IF(GU262=0,0,1)</f>
        <v>0</v>
      </c>
      <c r="HB262" s="498" t="e">
        <f t="shared" ref="HB262:HB265" si="6630">PRODUCT(GW262:HA262)</f>
        <v>#N/A</v>
      </c>
      <c r="HC262" s="504">
        <f t="shared" ref="HC262:HC265" si="6631">ROUND(GU262,0)</f>
        <v>0</v>
      </c>
      <c r="HD262" s="500">
        <f t="shared" ref="HD262:HD265" si="6632">GU262-HC262</f>
        <v>0</v>
      </c>
      <c r="HG262" s="665"/>
      <c r="HH262" s="666"/>
      <c r="HI262" s="667"/>
      <c r="HJ262" s="668"/>
      <c r="HK262" s="669"/>
      <c r="HL262" s="720"/>
      <c r="HM262" s="1325">
        <f>HM261/$P$545</f>
        <v>0</v>
      </c>
      <c r="HN262" s="497" t="e">
        <f t="shared" ref="HN262:HN265" si="6633">IF(EXACT(VLOOKUP(HG262,OFERTA_0,2,FALSE),HH262),1,0)</f>
        <v>#N/A</v>
      </c>
      <c r="HO262" s="497" t="e">
        <f t="shared" ref="HO262:HO265" si="6634">IF(EXACT(VLOOKUP(HG262,OFERTA_0,3,FALSE),HI262),1,0)</f>
        <v>#N/A</v>
      </c>
      <c r="HP262" s="498" t="e">
        <f t="shared" ref="HP262:HP265" si="6635">IF(EXACT(VLOOKUP(HG262,OFERTA_0,4,FALSE),HJ262),1,0)</f>
        <v>#N/A</v>
      </c>
      <c r="HQ262" s="498">
        <f t="shared" ref="HQ262:HQ265" si="6636">IF(HK262=0,0,1)</f>
        <v>0</v>
      </c>
      <c r="HR262" s="498">
        <f t="shared" ref="HR262:HR265" si="6637">IF(HL262=0,0,1)</f>
        <v>0</v>
      </c>
      <c r="HS262" s="498" t="e">
        <f t="shared" ref="HS262:HS265" si="6638">PRODUCT(HN262:HR262)</f>
        <v>#N/A</v>
      </c>
      <c r="HT262" s="504">
        <f t="shared" ref="HT262:HT265" si="6639">ROUND(HL262,0)</f>
        <v>0</v>
      </c>
      <c r="HU262" s="500">
        <f t="shared" ref="HU262:HU265" si="6640">HL262-HT262</f>
        <v>0</v>
      </c>
      <c r="HX262" s="665"/>
      <c r="HY262" s="666"/>
      <c r="HZ262" s="667"/>
      <c r="IA262" s="668"/>
      <c r="IB262" s="669"/>
      <c r="IC262" s="720"/>
      <c r="ID262" s="1325">
        <f>ID261/$P$545</f>
        <v>0</v>
      </c>
      <c r="IE262" s="497" t="e">
        <f t="shared" ref="IE262:IE265" si="6641">IF(EXACT(VLOOKUP(HX262,OFERTA_0,2,FALSE),HY262),1,0)</f>
        <v>#N/A</v>
      </c>
      <c r="IF262" s="497" t="e">
        <f t="shared" ref="IF262:IF265" si="6642">IF(EXACT(VLOOKUP(HX262,OFERTA_0,3,FALSE),HZ262),1,0)</f>
        <v>#N/A</v>
      </c>
      <c r="IG262" s="498" t="e">
        <f t="shared" ref="IG262:IG265" si="6643">IF(EXACT(VLOOKUP(HX262,OFERTA_0,4,FALSE),IA262),1,0)</f>
        <v>#N/A</v>
      </c>
      <c r="IH262" s="498">
        <f t="shared" ref="IH262:IH265" si="6644">IF(IB262=0,0,1)</f>
        <v>0</v>
      </c>
      <c r="II262" s="498">
        <f t="shared" ref="II262:II265" si="6645">IF(IC262=0,0,1)</f>
        <v>0</v>
      </c>
      <c r="IJ262" s="498" t="e">
        <f t="shared" ref="IJ262:IJ265" si="6646">PRODUCT(IE262:II262)</f>
        <v>#N/A</v>
      </c>
      <c r="IK262" s="504">
        <f t="shared" ref="IK262:IK265" si="6647">ROUND(IC262,0)</f>
        <v>0</v>
      </c>
      <c r="IL262" s="500">
        <f t="shared" ref="IL262:IL265" si="6648">IC262-IK262</f>
        <v>0</v>
      </c>
      <c r="IO262" s="665"/>
      <c r="IP262" s="666"/>
      <c r="IQ262" s="667"/>
      <c r="IR262" s="668"/>
      <c r="IS262" s="669"/>
      <c r="IT262" s="720"/>
      <c r="IU262" s="1325">
        <f>IU261/$P$545</f>
        <v>0</v>
      </c>
      <c r="IV262" s="497" t="e">
        <f t="shared" ref="IV262:IV265" si="6649">IF(EXACT(VLOOKUP(IO262,OFERTA_0,2,FALSE),IP262),1,0)</f>
        <v>#N/A</v>
      </c>
      <c r="IW262" s="497" t="e">
        <f t="shared" ref="IW262:IW265" si="6650">IF(EXACT(VLOOKUP(IO262,OFERTA_0,3,FALSE),IQ262),1,0)</f>
        <v>#N/A</v>
      </c>
      <c r="IX262" s="498" t="e">
        <f t="shared" ref="IX262:IX265" si="6651">IF(EXACT(VLOOKUP(IO262,OFERTA_0,4,FALSE),IR262),1,0)</f>
        <v>#N/A</v>
      </c>
      <c r="IY262" s="498">
        <f t="shared" ref="IY262:IY265" si="6652">IF(IS262=0,0,1)</f>
        <v>0</v>
      </c>
      <c r="IZ262" s="498">
        <f t="shared" ref="IZ262:IZ265" si="6653">IF(IT262=0,0,1)</f>
        <v>0</v>
      </c>
      <c r="JA262" s="498" t="e">
        <f t="shared" ref="JA262:JA265" si="6654">PRODUCT(IV262:IZ262)</f>
        <v>#N/A</v>
      </c>
      <c r="JB262" s="504">
        <f t="shared" ref="JB262:JB265" si="6655">ROUND(IT262,0)</f>
        <v>0</v>
      </c>
      <c r="JC262" s="500">
        <f t="shared" ref="JC262:JC265" si="6656">IT262-JB262</f>
        <v>0</v>
      </c>
      <c r="JF262" s="665"/>
      <c r="JG262" s="666"/>
      <c r="JH262" s="667"/>
      <c r="JI262" s="668"/>
      <c r="JJ262" s="669"/>
      <c r="JK262" s="720"/>
      <c r="JL262" s="1325">
        <f>JL261/$P$545</f>
        <v>0</v>
      </c>
      <c r="JM262" s="497" t="e">
        <f t="shared" ref="JM262:JM265" si="6657">IF(EXACT(VLOOKUP(JF262,OFERTA_0,2,FALSE),JG262),1,0)</f>
        <v>#N/A</v>
      </c>
      <c r="JN262" s="497" t="e">
        <f t="shared" ref="JN262:JN265" si="6658">IF(EXACT(VLOOKUP(JF262,OFERTA_0,3,FALSE),JH262),1,0)</f>
        <v>#N/A</v>
      </c>
      <c r="JO262" s="498" t="e">
        <f t="shared" ref="JO262:JO265" si="6659">IF(EXACT(VLOOKUP(JF262,OFERTA_0,4,FALSE),JI262),1,0)</f>
        <v>#N/A</v>
      </c>
      <c r="JP262" s="498">
        <f t="shared" ref="JP262:JP265" si="6660">IF(JJ262=0,0,1)</f>
        <v>0</v>
      </c>
      <c r="JQ262" s="498">
        <f t="shared" ref="JQ262:JQ265" si="6661">IF(JK262=0,0,1)</f>
        <v>0</v>
      </c>
      <c r="JR262" s="498" t="e">
        <f t="shared" ref="JR262:JR265" si="6662">PRODUCT(JM262:JQ262)</f>
        <v>#N/A</v>
      </c>
      <c r="JS262" s="504">
        <f t="shared" ref="JS262:JS265" si="6663">ROUND(JK262,0)</f>
        <v>0</v>
      </c>
      <c r="JT262" s="500">
        <f t="shared" ref="JT262:JT265" si="6664">JK262-JS262</f>
        <v>0</v>
      </c>
      <c r="JW262" s="665"/>
      <c r="JX262" s="666"/>
      <c r="JY262" s="667"/>
      <c r="JZ262" s="668"/>
      <c r="KA262" s="669"/>
      <c r="KB262" s="720"/>
      <c r="KC262" s="1325">
        <f>KC261/$P$545</f>
        <v>0</v>
      </c>
      <c r="KD262" s="497" t="e">
        <f t="shared" ref="KD262:KD265" si="6665">IF(EXACT(VLOOKUP(JW262,OFERTA_0,2,FALSE),JX262),1,0)</f>
        <v>#N/A</v>
      </c>
      <c r="KE262" s="497" t="e">
        <f t="shared" ref="KE262:KE265" si="6666">IF(EXACT(VLOOKUP(JW262,OFERTA_0,3,FALSE),JY262),1,0)</f>
        <v>#N/A</v>
      </c>
      <c r="KF262" s="498" t="e">
        <f t="shared" ref="KF262:KF265" si="6667">IF(EXACT(VLOOKUP(JW262,OFERTA_0,4,FALSE),JZ262),1,0)</f>
        <v>#N/A</v>
      </c>
      <c r="KG262" s="498">
        <f t="shared" ref="KG262:KG265" si="6668">IF(KA262=0,0,1)</f>
        <v>0</v>
      </c>
      <c r="KH262" s="498">
        <f t="shared" ref="KH262:KH265" si="6669">IF(KB262=0,0,1)</f>
        <v>0</v>
      </c>
      <c r="KI262" s="498" t="e">
        <f t="shared" ref="KI262:KI265" si="6670">PRODUCT(KD262:KH262)</f>
        <v>#N/A</v>
      </c>
      <c r="KJ262" s="504">
        <f t="shared" ref="KJ262:KJ265" si="6671">ROUND(KB262,0)</f>
        <v>0</v>
      </c>
      <c r="KK262" s="500">
        <f t="shared" ref="KK262:KK265" si="6672">KB262-KJ262</f>
        <v>0</v>
      </c>
      <c r="KN262" s="665"/>
      <c r="KO262" s="666"/>
      <c r="KP262" s="667"/>
      <c r="KQ262" s="668"/>
      <c r="KR262" s="669"/>
      <c r="KS262" s="720"/>
      <c r="KT262" s="1325">
        <f>KT261/$P$545</f>
        <v>0</v>
      </c>
      <c r="KU262" s="497" t="e">
        <f t="shared" ref="KU262:KU265" si="6673">IF(EXACT(VLOOKUP(KN262,OFERTA_0,2,FALSE),KO262),1,0)</f>
        <v>#N/A</v>
      </c>
      <c r="KV262" s="497" t="e">
        <f t="shared" ref="KV262:KV265" si="6674">IF(EXACT(VLOOKUP(KN262,OFERTA_0,3,FALSE),KP262),1,0)</f>
        <v>#N/A</v>
      </c>
      <c r="KW262" s="498" t="e">
        <f t="shared" ref="KW262:KW265" si="6675">IF(EXACT(VLOOKUP(KN262,OFERTA_0,4,FALSE),KQ262),1,0)</f>
        <v>#N/A</v>
      </c>
      <c r="KX262" s="498">
        <f t="shared" ref="KX262:KX265" si="6676">IF(KR262=0,0,1)</f>
        <v>0</v>
      </c>
      <c r="KY262" s="498">
        <f t="shared" ref="KY262:KY265" si="6677">IF(KS262=0,0,1)</f>
        <v>0</v>
      </c>
      <c r="KZ262" s="498" t="e">
        <f t="shared" ref="KZ262:KZ265" si="6678">PRODUCT(KU262:KY262)</f>
        <v>#N/A</v>
      </c>
      <c r="LA262" s="504">
        <f t="shared" ref="LA262:LA265" si="6679">ROUND(KS262,0)</f>
        <v>0</v>
      </c>
      <c r="LB262" s="500">
        <f t="shared" ref="LB262:LB265" si="6680">KS262-LA262</f>
        <v>0</v>
      </c>
      <c r="LE262" s="665"/>
      <c r="LF262" s="666"/>
      <c r="LG262" s="667"/>
      <c r="LH262" s="668"/>
      <c r="LI262" s="669"/>
      <c r="LJ262" s="720"/>
      <c r="LK262" s="1325">
        <f>LK261/$P$545</f>
        <v>0</v>
      </c>
      <c r="LL262" s="497" t="e">
        <f t="shared" ref="LL262:LL265" si="6681">IF(EXACT(VLOOKUP(LE262,OFERTA_0,2,FALSE),LF262),1,0)</f>
        <v>#N/A</v>
      </c>
      <c r="LM262" s="497" t="e">
        <f t="shared" ref="LM262:LM265" si="6682">IF(EXACT(VLOOKUP(LE262,OFERTA_0,3,FALSE),LG262),1,0)</f>
        <v>#N/A</v>
      </c>
      <c r="LN262" s="498" t="e">
        <f t="shared" ref="LN262:LN265" si="6683">IF(EXACT(VLOOKUP(LE262,OFERTA_0,4,FALSE),LH262),1,0)</f>
        <v>#N/A</v>
      </c>
      <c r="LO262" s="498">
        <f t="shared" ref="LO262:LO265" si="6684">IF(LI262=0,0,1)</f>
        <v>0</v>
      </c>
      <c r="LP262" s="498">
        <f t="shared" ref="LP262:LP265" si="6685">IF(LJ262=0,0,1)</f>
        <v>0</v>
      </c>
      <c r="LQ262" s="498" t="e">
        <f t="shared" ref="LQ262:LQ265" si="6686">PRODUCT(LL262:LP262)</f>
        <v>#N/A</v>
      </c>
      <c r="LR262" s="504">
        <f t="shared" ref="LR262:LR265" si="6687">ROUND(LJ262,0)</f>
        <v>0</v>
      </c>
      <c r="LS262" s="500">
        <f t="shared" ref="LS262:LS265" si="6688">LJ262-LR262</f>
        <v>0</v>
      </c>
      <c r="LV262" s="665"/>
      <c r="LW262" s="666"/>
      <c r="LX262" s="667"/>
      <c r="LY262" s="668"/>
      <c r="LZ262" s="669"/>
      <c r="MA262" s="720"/>
      <c r="MB262" s="1325">
        <f>MB261/$P$545</f>
        <v>0</v>
      </c>
      <c r="MC262" s="497" t="e">
        <f t="shared" ref="MC262:MC265" si="6689">IF(EXACT(VLOOKUP(LV262,OFERTA_0,2,FALSE),LW262),1,0)</f>
        <v>#N/A</v>
      </c>
      <c r="MD262" s="497" t="e">
        <f t="shared" ref="MD262:MD265" si="6690">IF(EXACT(VLOOKUP(LV262,OFERTA_0,3,FALSE),LX262),1,0)</f>
        <v>#N/A</v>
      </c>
      <c r="ME262" s="498" t="e">
        <f t="shared" ref="ME262:ME265" si="6691">IF(EXACT(VLOOKUP(LV262,OFERTA_0,4,FALSE),LY262),1,0)</f>
        <v>#N/A</v>
      </c>
      <c r="MF262" s="498">
        <f t="shared" ref="MF262:MF265" si="6692">IF(LZ262=0,0,1)</f>
        <v>0</v>
      </c>
      <c r="MG262" s="498">
        <f t="shared" ref="MG262:MG265" si="6693">IF(MA262=0,0,1)</f>
        <v>0</v>
      </c>
      <c r="MH262" s="498" t="e">
        <f t="shared" ref="MH262:MH265" si="6694">PRODUCT(MC262:MG262)</f>
        <v>#N/A</v>
      </c>
      <c r="MI262" s="504">
        <f t="shared" ref="MI262:MI265" si="6695">ROUND(MA262,0)</f>
        <v>0</v>
      </c>
      <c r="MJ262" s="500">
        <f t="shared" ref="MJ262:MJ265" si="6696">MA262-MI262</f>
        <v>0</v>
      </c>
      <c r="MM262" s="665"/>
      <c r="MN262" s="666"/>
      <c r="MO262" s="667"/>
      <c r="MP262" s="668"/>
      <c r="MQ262" s="669"/>
      <c r="MR262" s="720"/>
      <c r="MS262" s="1325">
        <f>MS261/$P$545</f>
        <v>0</v>
      </c>
      <c r="MT262" s="497" t="e">
        <f t="shared" ref="MT262:MT265" si="6697">IF(EXACT(VLOOKUP(MM262,OFERTA_0,2,FALSE),MN262),1,0)</f>
        <v>#N/A</v>
      </c>
      <c r="MU262" s="497" t="e">
        <f t="shared" ref="MU262:MU265" si="6698">IF(EXACT(VLOOKUP(MM262,OFERTA_0,3,FALSE),MO262),1,0)</f>
        <v>#N/A</v>
      </c>
      <c r="MV262" s="498" t="e">
        <f t="shared" ref="MV262:MV265" si="6699">IF(EXACT(VLOOKUP(MM262,OFERTA_0,4,FALSE),MP262),1,0)</f>
        <v>#N/A</v>
      </c>
      <c r="MW262" s="498">
        <f t="shared" ref="MW262:MW265" si="6700">IF(MQ262=0,0,1)</f>
        <v>0</v>
      </c>
      <c r="MX262" s="498">
        <f t="shared" ref="MX262:MX265" si="6701">IF(MR262=0,0,1)</f>
        <v>0</v>
      </c>
      <c r="MY262" s="498" t="e">
        <f t="shared" ref="MY262:MY265" si="6702">PRODUCT(MT262:MX262)</f>
        <v>#N/A</v>
      </c>
      <c r="MZ262" s="504">
        <f t="shared" ref="MZ262:MZ265" si="6703">ROUND(MR262,0)</f>
        <v>0</v>
      </c>
      <c r="NA262" s="500">
        <f t="shared" ref="NA262:NA265" si="6704">MR262-MZ262</f>
        <v>0</v>
      </c>
      <c r="ND262" s="665"/>
      <c r="NE262" s="666"/>
      <c r="NF262" s="667"/>
      <c r="NG262" s="668"/>
      <c r="NH262" s="669"/>
      <c r="NI262" s="720"/>
      <c r="NJ262" s="1325">
        <f>NJ261/$P$545</f>
        <v>0</v>
      </c>
      <c r="NK262" s="497" t="e">
        <f t="shared" ref="NK262:NK265" si="6705">IF(EXACT(VLOOKUP(ND262,OFERTA_0,2,FALSE),NE262),1,0)</f>
        <v>#N/A</v>
      </c>
      <c r="NL262" s="497" t="e">
        <f t="shared" ref="NL262:NL265" si="6706">IF(EXACT(VLOOKUP(ND262,OFERTA_0,3,FALSE),NF262),1,0)</f>
        <v>#N/A</v>
      </c>
      <c r="NM262" s="498" t="e">
        <f t="shared" ref="NM262:NM265" si="6707">IF(EXACT(VLOOKUP(ND262,OFERTA_0,4,FALSE),NG262),1,0)</f>
        <v>#N/A</v>
      </c>
      <c r="NN262" s="498">
        <f t="shared" ref="NN262:NN265" si="6708">IF(NH262=0,0,1)</f>
        <v>0</v>
      </c>
      <c r="NO262" s="498">
        <f t="shared" ref="NO262:NO265" si="6709">IF(NI262=0,0,1)</f>
        <v>0</v>
      </c>
      <c r="NP262" s="498" t="e">
        <f t="shared" ref="NP262:NP265" si="6710">PRODUCT(NK262:NO262)</f>
        <v>#N/A</v>
      </c>
      <c r="NQ262" s="504">
        <f t="shared" ref="NQ262:NQ265" si="6711">ROUND(NI262,0)</f>
        <v>0</v>
      </c>
      <c r="NR262" s="500">
        <f t="shared" ref="NR262:NR265" si="6712">NI262-NQ262</f>
        <v>0</v>
      </c>
      <c r="NU262" s="665"/>
      <c r="NV262" s="666"/>
      <c r="NW262" s="667"/>
      <c r="NX262" s="668"/>
      <c r="NY262" s="669"/>
      <c r="NZ262" s="720"/>
      <c r="OA262" s="1325">
        <f>OA261/$P$545</f>
        <v>0</v>
      </c>
      <c r="OB262" s="497" t="e">
        <f t="shared" ref="OB262:OB265" si="6713">IF(EXACT(VLOOKUP(NU262,OFERTA_0,2,FALSE),NV262),1,0)</f>
        <v>#N/A</v>
      </c>
      <c r="OC262" s="497" t="e">
        <f t="shared" ref="OC262:OC265" si="6714">IF(EXACT(VLOOKUP(NU262,OFERTA_0,3,FALSE),NW262),1,0)</f>
        <v>#N/A</v>
      </c>
      <c r="OD262" s="498" t="e">
        <f t="shared" ref="OD262:OD265" si="6715">IF(EXACT(VLOOKUP(NU262,OFERTA_0,4,FALSE),NX262),1,0)</f>
        <v>#N/A</v>
      </c>
      <c r="OE262" s="498">
        <f t="shared" ref="OE262:OE265" si="6716">IF(NY262=0,0,1)</f>
        <v>0</v>
      </c>
      <c r="OF262" s="498">
        <f t="shared" ref="OF262:OF265" si="6717">IF(NZ262=0,0,1)</f>
        <v>0</v>
      </c>
      <c r="OG262" s="498" t="e">
        <f t="shared" ref="OG262:OG265" si="6718">PRODUCT(OB262:OF262)</f>
        <v>#N/A</v>
      </c>
      <c r="OH262" s="504">
        <f t="shared" ref="OH262:OH265" si="6719">ROUND(NZ262,0)</f>
        <v>0</v>
      </c>
      <c r="OI262" s="500">
        <f t="shared" ref="OI262:OI265" si="6720">NZ262-OH262</f>
        <v>0</v>
      </c>
      <c r="OL262" s="665"/>
      <c r="OM262" s="666"/>
      <c r="ON262" s="667"/>
      <c r="OO262" s="668"/>
      <c r="OP262" s="669"/>
      <c r="OQ262" s="720"/>
      <c r="OR262" s="1325">
        <f>OR261/$P$545</f>
        <v>0</v>
      </c>
      <c r="OS262" s="497" t="e">
        <f t="shared" ref="OS262:OS265" si="6721">IF(EXACT(VLOOKUP(OL262,OFERTA_0,2,FALSE),OM262),1,0)</f>
        <v>#N/A</v>
      </c>
      <c r="OT262" s="497" t="e">
        <f t="shared" ref="OT262:OT265" si="6722">IF(EXACT(VLOOKUP(OL262,OFERTA_0,3,FALSE),ON262),1,0)</f>
        <v>#N/A</v>
      </c>
      <c r="OU262" s="498" t="e">
        <f t="shared" ref="OU262:OU265" si="6723">IF(EXACT(VLOOKUP(OL262,OFERTA_0,4,FALSE),OO262),1,0)</f>
        <v>#N/A</v>
      </c>
      <c r="OV262" s="498">
        <f t="shared" ref="OV262:OV265" si="6724">IF(OP262=0,0,1)</f>
        <v>0</v>
      </c>
      <c r="OW262" s="498">
        <f t="shared" ref="OW262:OW265" si="6725">IF(OQ262=0,0,1)</f>
        <v>0</v>
      </c>
      <c r="OX262" s="498" t="e">
        <f t="shared" ref="OX262:OX265" si="6726">PRODUCT(OS262:OW262)</f>
        <v>#N/A</v>
      </c>
      <c r="OY262" s="504">
        <f t="shared" ref="OY262:OY265" si="6727">ROUND(OQ262,0)</f>
        <v>0</v>
      </c>
      <c r="OZ262" s="500">
        <f t="shared" ref="OZ262:OZ265" si="6728">OQ262-OY262</f>
        <v>0</v>
      </c>
      <c r="PC262" s="665"/>
      <c r="PD262" s="666"/>
      <c r="PE262" s="667"/>
      <c r="PF262" s="668"/>
      <c r="PG262" s="669"/>
      <c r="PH262" s="720"/>
      <c r="PI262" s="1325">
        <f>PI261/$P$545</f>
        <v>0</v>
      </c>
      <c r="PJ262" s="497" t="e">
        <f t="shared" ref="PJ262:PJ265" si="6729">IF(EXACT(VLOOKUP(PC262,OFERTA_0,2,FALSE),PD262),1,0)</f>
        <v>#N/A</v>
      </c>
      <c r="PK262" s="497" t="e">
        <f t="shared" ref="PK262:PK265" si="6730">IF(EXACT(VLOOKUP(PC262,OFERTA_0,3,FALSE),PE262),1,0)</f>
        <v>#N/A</v>
      </c>
      <c r="PL262" s="498" t="e">
        <f t="shared" ref="PL262:PL265" si="6731">IF(EXACT(VLOOKUP(PC262,OFERTA_0,4,FALSE),PF262),1,0)</f>
        <v>#N/A</v>
      </c>
      <c r="PM262" s="498">
        <f t="shared" ref="PM262:PM265" si="6732">IF(PG262=0,0,1)</f>
        <v>0</v>
      </c>
      <c r="PN262" s="498">
        <f t="shared" ref="PN262:PN265" si="6733">IF(PH262=0,0,1)</f>
        <v>0</v>
      </c>
      <c r="PO262" s="498" t="e">
        <f t="shared" ref="PO262:PO265" si="6734">PRODUCT(PJ262:PN262)</f>
        <v>#N/A</v>
      </c>
      <c r="PP262" s="504">
        <f t="shared" ref="PP262:PP265" si="6735">ROUND(PH262,0)</f>
        <v>0</v>
      </c>
      <c r="PQ262" s="500">
        <f t="shared" ref="PQ262:PQ265" si="6736">PH262-PP262</f>
        <v>0</v>
      </c>
      <c r="PT262" s="665"/>
      <c r="PU262" s="666"/>
      <c r="PV262" s="667"/>
      <c r="PW262" s="668"/>
      <c r="PX262" s="669"/>
      <c r="PY262" s="720"/>
      <c r="PZ262" s="1325">
        <f>PZ261/$P$545</f>
        <v>0</v>
      </c>
      <c r="QA262" s="497" t="e">
        <f t="shared" ref="QA262:QA265" si="6737">IF(EXACT(VLOOKUP(PT262,OFERTA_0,2,FALSE),PU262),1,0)</f>
        <v>#N/A</v>
      </c>
      <c r="QB262" s="497" t="e">
        <f t="shared" ref="QB262:QB265" si="6738">IF(EXACT(VLOOKUP(PT262,OFERTA_0,3,FALSE),PV262),1,0)</f>
        <v>#N/A</v>
      </c>
      <c r="QC262" s="498" t="e">
        <f t="shared" ref="QC262:QC265" si="6739">IF(EXACT(VLOOKUP(PT262,OFERTA_0,4,FALSE),PW262),1,0)</f>
        <v>#N/A</v>
      </c>
      <c r="QD262" s="498">
        <f t="shared" ref="QD262:QD265" si="6740">IF(PX262=0,0,1)</f>
        <v>0</v>
      </c>
      <c r="QE262" s="498">
        <f t="shared" ref="QE262:QE265" si="6741">IF(PY262=0,0,1)</f>
        <v>0</v>
      </c>
      <c r="QF262" s="498" t="e">
        <f t="shared" ref="QF262:QF265" si="6742">PRODUCT(QA262:QE262)</f>
        <v>#N/A</v>
      </c>
      <c r="QG262" s="504">
        <f t="shared" ref="QG262:QG265" si="6743">ROUND(PY262,0)</f>
        <v>0</v>
      </c>
      <c r="QH262" s="500">
        <f t="shared" ref="QH262:QH265" si="6744">PY262-QG262</f>
        <v>0</v>
      </c>
      <c r="QK262" s="665"/>
      <c r="QL262" s="666"/>
      <c r="QM262" s="667"/>
      <c r="QN262" s="668"/>
      <c r="QO262" s="669"/>
      <c r="QP262" s="720"/>
      <c r="QQ262" s="1325">
        <f>QQ261/$P$545</f>
        <v>0</v>
      </c>
      <c r="QR262" s="497" t="e">
        <f t="shared" ref="QR262:QR265" si="6745">IF(EXACT(VLOOKUP(QK262,OFERTA_0,2,FALSE),QL262),1,0)</f>
        <v>#N/A</v>
      </c>
      <c r="QS262" s="497" t="e">
        <f t="shared" ref="QS262:QS265" si="6746">IF(EXACT(VLOOKUP(QK262,OFERTA_0,3,FALSE),QM262),1,0)</f>
        <v>#N/A</v>
      </c>
      <c r="QT262" s="498" t="e">
        <f t="shared" ref="QT262:QT265" si="6747">IF(EXACT(VLOOKUP(QK262,OFERTA_0,4,FALSE),QN262),1,0)</f>
        <v>#N/A</v>
      </c>
      <c r="QU262" s="498">
        <f t="shared" ref="QU262:QU265" si="6748">IF(QO262=0,0,1)</f>
        <v>0</v>
      </c>
      <c r="QV262" s="498">
        <f t="shared" ref="QV262:QV265" si="6749">IF(QP262=0,0,1)</f>
        <v>0</v>
      </c>
      <c r="QW262" s="498" t="e">
        <f t="shared" ref="QW262:QW265" si="6750">PRODUCT(QR262:QV262)</f>
        <v>#N/A</v>
      </c>
      <c r="QX262" s="504">
        <f t="shared" ref="QX262:QX265" si="6751">ROUND(QP262,0)</f>
        <v>0</v>
      </c>
      <c r="QY262" s="500">
        <f t="shared" ref="QY262:QY265" si="6752">QP262-QX262</f>
        <v>0</v>
      </c>
      <c r="RB262" s="381"/>
      <c r="RC262" s="382"/>
      <c r="RD262" s="383"/>
      <c r="RE262" s="384"/>
      <c r="RF262" s="385"/>
      <c r="RG262" s="386"/>
      <c r="RH262" s="386"/>
      <c r="RI262" s="497"/>
      <c r="RJ262" s="497"/>
      <c r="RK262" s="501"/>
      <c r="RL262" s="501"/>
      <c r="RM262" s="501"/>
      <c r="RN262" s="501"/>
      <c r="RO262" s="502"/>
      <c r="RP262" s="503"/>
      <c r="RS262" s="381"/>
      <c r="RT262" s="382"/>
      <c r="RU262" s="383"/>
      <c r="RV262" s="384"/>
      <c r="RW262" s="385"/>
      <c r="RX262" s="386"/>
      <c r="RY262" s="386"/>
      <c r="RZ262" s="497"/>
      <c r="SA262" s="497"/>
      <c r="SB262" s="501"/>
      <c r="SC262" s="501"/>
      <c r="SD262" s="501"/>
      <c r="SE262" s="501"/>
      <c r="SF262" s="502"/>
      <c r="SG262" s="503"/>
      <c r="SJ262" s="381"/>
      <c r="SK262" s="382"/>
      <c r="SL262" s="383"/>
      <c r="SM262" s="384"/>
      <c r="SN262" s="385"/>
      <c r="SO262" s="386"/>
      <c r="SP262" s="386"/>
      <c r="SQ262" s="497"/>
      <c r="SR262" s="497"/>
      <c r="SS262" s="501"/>
      <c r="ST262" s="501"/>
      <c r="SU262" s="501"/>
      <c r="SV262" s="501"/>
      <c r="SW262" s="502"/>
      <c r="SX262" s="503"/>
    </row>
    <row r="263" spans="2:518" ht="49.5" hidden="1" customHeight="1" thickTop="1" thickBot="1">
      <c r="B263" s="577"/>
      <c r="C263" s="578"/>
      <c r="D263" s="579"/>
      <c r="E263" s="580"/>
      <c r="F263" s="581"/>
      <c r="G263" s="585"/>
      <c r="H263" s="595"/>
      <c r="K263" s="577"/>
      <c r="L263" s="767"/>
      <c r="M263" s="579"/>
      <c r="N263" s="580"/>
      <c r="O263" s="581"/>
      <c r="P263" s="585"/>
      <c r="Q263" s="1326"/>
      <c r="R263" s="497"/>
      <c r="S263" s="497"/>
      <c r="T263" s="498"/>
      <c r="U263" s="498"/>
      <c r="V263" s="498"/>
      <c r="W263" s="498"/>
      <c r="X263" s="504"/>
      <c r="Y263" s="500"/>
      <c r="Z263" s="486"/>
      <c r="AA263" s="486"/>
      <c r="AB263" s="577"/>
      <c r="AC263" s="767"/>
      <c r="AD263" s="579"/>
      <c r="AE263" s="580"/>
      <c r="AF263" s="581"/>
      <c r="AG263" s="585"/>
      <c r="AH263" s="1326"/>
      <c r="AI263" s="497"/>
      <c r="AJ263" s="497"/>
      <c r="AK263" s="498"/>
      <c r="AL263" s="498"/>
      <c r="AM263" s="498"/>
      <c r="AN263" s="498"/>
      <c r="AO263" s="504"/>
      <c r="AP263" s="500"/>
      <c r="AQ263" s="486"/>
      <c r="AR263" s="486"/>
      <c r="AS263" s="577"/>
      <c r="AT263" s="767"/>
      <c r="AU263" s="579"/>
      <c r="AV263" s="580"/>
      <c r="AW263" s="581"/>
      <c r="AX263" s="585"/>
      <c r="AY263" s="1326"/>
      <c r="AZ263" s="497"/>
      <c r="BA263" s="497"/>
      <c r="BB263" s="498"/>
      <c r="BC263" s="498"/>
      <c r="BD263" s="498"/>
      <c r="BE263" s="498"/>
      <c r="BF263" s="504"/>
      <c r="BG263" s="500"/>
      <c r="BJ263" s="577"/>
      <c r="BK263" s="767"/>
      <c r="BL263" s="579"/>
      <c r="BM263" s="580"/>
      <c r="BN263" s="581"/>
      <c r="BO263" s="585"/>
      <c r="BP263" s="1326"/>
      <c r="BQ263" s="497"/>
      <c r="BR263" s="497"/>
      <c r="BS263" s="498"/>
      <c r="BT263" s="498"/>
      <c r="BU263" s="498"/>
      <c r="BV263" s="498"/>
      <c r="BW263" s="504"/>
      <c r="BX263" s="500"/>
      <c r="CA263" s="577"/>
      <c r="CB263" s="767"/>
      <c r="CC263" s="579"/>
      <c r="CD263" s="580"/>
      <c r="CE263" s="581"/>
      <c r="CF263" s="585"/>
      <c r="CG263" s="1326"/>
      <c r="CH263" s="497"/>
      <c r="CI263" s="497"/>
      <c r="CJ263" s="498"/>
      <c r="CK263" s="498"/>
      <c r="CL263" s="498"/>
      <c r="CM263" s="498"/>
      <c r="CN263" s="504"/>
      <c r="CO263" s="500"/>
      <c r="CR263" s="577"/>
      <c r="CS263" s="767"/>
      <c r="CT263" s="579"/>
      <c r="CU263" s="580"/>
      <c r="CV263" s="581"/>
      <c r="CW263" s="585"/>
      <c r="CX263" s="1326"/>
      <c r="CY263" s="497"/>
      <c r="CZ263" s="497"/>
      <c r="DA263" s="498"/>
      <c r="DB263" s="498"/>
      <c r="DC263" s="498"/>
      <c r="DD263" s="498"/>
      <c r="DE263" s="504"/>
      <c r="DF263" s="500"/>
      <c r="DI263" s="577"/>
      <c r="DJ263" s="767"/>
      <c r="DK263" s="579"/>
      <c r="DL263" s="580"/>
      <c r="DM263" s="581"/>
      <c r="DN263" s="585"/>
      <c r="DO263" s="1326"/>
      <c r="DP263" s="497"/>
      <c r="DQ263" s="497"/>
      <c r="DR263" s="498"/>
      <c r="DS263" s="498"/>
      <c r="DT263" s="498"/>
      <c r="DU263" s="498"/>
      <c r="DV263" s="504"/>
      <c r="DW263" s="500"/>
      <c r="DZ263" s="577"/>
      <c r="EA263" s="767"/>
      <c r="EB263" s="579"/>
      <c r="EC263" s="580"/>
      <c r="ED263" s="581"/>
      <c r="EE263" s="585"/>
      <c r="EF263" s="1326"/>
      <c r="EG263" s="497"/>
      <c r="EH263" s="497"/>
      <c r="EI263" s="498"/>
      <c r="EJ263" s="498"/>
      <c r="EK263" s="498"/>
      <c r="EL263" s="498"/>
      <c r="EM263" s="504"/>
      <c r="EN263" s="500"/>
      <c r="EQ263" s="665"/>
      <c r="ER263" s="666"/>
      <c r="ES263" s="667"/>
      <c r="ET263" s="668"/>
      <c r="EU263" s="669"/>
      <c r="EV263" s="720"/>
      <c r="EW263" s="1326"/>
      <c r="EX263" s="497" t="e">
        <f t="shared" si="6601"/>
        <v>#N/A</v>
      </c>
      <c r="EY263" s="497" t="e">
        <f t="shared" si="6602"/>
        <v>#N/A</v>
      </c>
      <c r="EZ263" s="498" t="e">
        <f t="shared" si="6603"/>
        <v>#N/A</v>
      </c>
      <c r="FA263" s="498">
        <f t="shared" si="6604"/>
        <v>0</v>
      </c>
      <c r="FB263" s="498">
        <f t="shared" si="6605"/>
        <v>0</v>
      </c>
      <c r="FC263" s="498" t="e">
        <f t="shared" si="6606"/>
        <v>#N/A</v>
      </c>
      <c r="FD263" s="504">
        <f t="shared" si="6607"/>
        <v>0</v>
      </c>
      <c r="FE263" s="500">
        <f t="shared" si="6608"/>
        <v>0</v>
      </c>
      <c r="FH263" s="665"/>
      <c r="FI263" s="666"/>
      <c r="FJ263" s="667"/>
      <c r="FK263" s="668"/>
      <c r="FL263" s="669"/>
      <c r="FM263" s="720"/>
      <c r="FN263" s="1326"/>
      <c r="FO263" s="497" t="e">
        <f t="shared" si="6609"/>
        <v>#N/A</v>
      </c>
      <c r="FP263" s="497" t="e">
        <f t="shared" si="6610"/>
        <v>#N/A</v>
      </c>
      <c r="FQ263" s="498" t="e">
        <f t="shared" si="6611"/>
        <v>#N/A</v>
      </c>
      <c r="FR263" s="498">
        <f t="shared" si="6612"/>
        <v>0</v>
      </c>
      <c r="FS263" s="498">
        <f t="shared" si="6613"/>
        <v>0</v>
      </c>
      <c r="FT263" s="498" t="e">
        <f t="shared" si="6614"/>
        <v>#N/A</v>
      </c>
      <c r="FU263" s="504">
        <f t="shared" si="6615"/>
        <v>0</v>
      </c>
      <c r="FV263" s="500">
        <f t="shared" si="6616"/>
        <v>0</v>
      </c>
      <c r="FY263" s="665"/>
      <c r="FZ263" s="666"/>
      <c r="GA263" s="667"/>
      <c r="GB263" s="668"/>
      <c r="GC263" s="669"/>
      <c r="GD263" s="720"/>
      <c r="GE263" s="1326"/>
      <c r="GF263" s="497" t="e">
        <f t="shared" si="6617"/>
        <v>#N/A</v>
      </c>
      <c r="GG263" s="497" t="e">
        <f t="shared" si="6618"/>
        <v>#N/A</v>
      </c>
      <c r="GH263" s="498" t="e">
        <f t="shared" si="6619"/>
        <v>#N/A</v>
      </c>
      <c r="GI263" s="498">
        <f t="shared" si="6620"/>
        <v>0</v>
      </c>
      <c r="GJ263" s="498">
        <f t="shared" si="6621"/>
        <v>0</v>
      </c>
      <c r="GK263" s="498" t="e">
        <f t="shared" si="6622"/>
        <v>#N/A</v>
      </c>
      <c r="GL263" s="504">
        <f t="shared" si="6623"/>
        <v>0</v>
      </c>
      <c r="GM263" s="500">
        <f t="shared" si="6624"/>
        <v>0</v>
      </c>
      <c r="GP263" s="665"/>
      <c r="GQ263" s="666"/>
      <c r="GR263" s="667"/>
      <c r="GS263" s="668"/>
      <c r="GT263" s="669"/>
      <c r="GU263" s="720"/>
      <c r="GV263" s="1326"/>
      <c r="GW263" s="497" t="e">
        <f t="shared" si="6625"/>
        <v>#N/A</v>
      </c>
      <c r="GX263" s="497" t="e">
        <f t="shared" si="6626"/>
        <v>#N/A</v>
      </c>
      <c r="GY263" s="498" t="e">
        <f t="shared" si="6627"/>
        <v>#N/A</v>
      </c>
      <c r="GZ263" s="498">
        <f t="shared" si="6628"/>
        <v>0</v>
      </c>
      <c r="HA263" s="498">
        <f t="shared" si="6629"/>
        <v>0</v>
      </c>
      <c r="HB263" s="498" t="e">
        <f t="shared" si="6630"/>
        <v>#N/A</v>
      </c>
      <c r="HC263" s="504">
        <f t="shared" si="6631"/>
        <v>0</v>
      </c>
      <c r="HD263" s="500">
        <f t="shared" si="6632"/>
        <v>0</v>
      </c>
      <c r="HG263" s="665"/>
      <c r="HH263" s="666"/>
      <c r="HI263" s="667"/>
      <c r="HJ263" s="668"/>
      <c r="HK263" s="669"/>
      <c r="HL263" s="720"/>
      <c r="HM263" s="1326"/>
      <c r="HN263" s="497" t="e">
        <f t="shared" si="6633"/>
        <v>#N/A</v>
      </c>
      <c r="HO263" s="497" t="e">
        <f t="shared" si="6634"/>
        <v>#N/A</v>
      </c>
      <c r="HP263" s="498" t="e">
        <f t="shared" si="6635"/>
        <v>#N/A</v>
      </c>
      <c r="HQ263" s="498">
        <f t="shared" si="6636"/>
        <v>0</v>
      </c>
      <c r="HR263" s="498">
        <f t="shared" si="6637"/>
        <v>0</v>
      </c>
      <c r="HS263" s="498" t="e">
        <f t="shared" si="6638"/>
        <v>#N/A</v>
      </c>
      <c r="HT263" s="504">
        <f t="shared" si="6639"/>
        <v>0</v>
      </c>
      <c r="HU263" s="500">
        <f t="shared" si="6640"/>
        <v>0</v>
      </c>
      <c r="HX263" s="665"/>
      <c r="HY263" s="666"/>
      <c r="HZ263" s="667"/>
      <c r="IA263" s="668"/>
      <c r="IB263" s="669"/>
      <c r="IC263" s="720"/>
      <c r="ID263" s="1326"/>
      <c r="IE263" s="497" t="e">
        <f t="shared" si="6641"/>
        <v>#N/A</v>
      </c>
      <c r="IF263" s="497" t="e">
        <f t="shared" si="6642"/>
        <v>#N/A</v>
      </c>
      <c r="IG263" s="498" t="e">
        <f t="shared" si="6643"/>
        <v>#N/A</v>
      </c>
      <c r="IH263" s="498">
        <f t="shared" si="6644"/>
        <v>0</v>
      </c>
      <c r="II263" s="498">
        <f t="shared" si="6645"/>
        <v>0</v>
      </c>
      <c r="IJ263" s="498" t="e">
        <f t="shared" si="6646"/>
        <v>#N/A</v>
      </c>
      <c r="IK263" s="504">
        <f t="shared" si="6647"/>
        <v>0</v>
      </c>
      <c r="IL263" s="500">
        <f t="shared" si="6648"/>
        <v>0</v>
      </c>
      <c r="IO263" s="665"/>
      <c r="IP263" s="666"/>
      <c r="IQ263" s="667"/>
      <c r="IR263" s="668"/>
      <c r="IS263" s="669"/>
      <c r="IT263" s="720"/>
      <c r="IU263" s="1326"/>
      <c r="IV263" s="497" t="e">
        <f t="shared" si="6649"/>
        <v>#N/A</v>
      </c>
      <c r="IW263" s="497" t="e">
        <f t="shared" si="6650"/>
        <v>#N/A</v>
      </c>
      <c r="IX263" s="498" t="e">
        <f t="shared" si="6651"/>
        <v>#N/A</v>
      </c>
      <c r="IY263" s="498">
        <f t="shared" si="6652"/>
        <v>0</v>
      </c>
      <c r="IZ263" s="498">
        <f t="shared" si="6653"/>
        <v>0</v>
      </c>
      <c r="JA263" s="498" t="e">
        <f t="shared" si="6654"/>
        <v>#N/A</v>
      </c>
      <c r="JB263" s="504">
        <f t="shared" si="6655"/>
        <v>0</v>
      </c>
      <c r="JC263" s="500">
        <f t="shared" si="6656"/>
        <v>0</v>
      </c>
      <c r="JF263" s="665"/>
      <c r="JG263" s="666"/>
      <c r="JH263" s="667"/>
      <c r="JI263" s="668"/>
      <c r="JJ263" s="669"/>
      <c r="JK263" s="720"/>
      <c r="JL263" s="1326"/>
      <c r="JM263" s="497" t="e">
        <f t="shared" si="6657"/>
        <v>#N/A</v>
      </c>
      <c r="JN263" s="497" t="e">
        <f t="shared" si="6658"/>
        <v>#N/A</v>
      </c>
      <c r="JO263" s="498" t="e">
        <f t="shared" si="6659"/>
        <v>#N/A</v>
      </c>
      <c r="JP263" s="498">
        <f t="shared" si="6660"/>
        <v>0</v>
      </c>
      <c r="JQ263" s="498">
        <f t="shared" si="6661"/>
        <v>0</v>
      </c>
      <c r="JR263" s="498" t="e">
        <f t="shared" si="6662"/>
        <v>#N/A</v>
      </c>
      <c r="JS263" s="504">
        <f t="shared" si="6663"/>
        <v>0</v>
      </c>
      <c r="JT263" s="500">
        <f t="shared" si="6664"/>
        <v>0</v>
      </c>
      <c r="JW263" s="665"/>
      <c r="JX263" s="666"/>
      <c r="JY263" s="667"/>
      <c r="JZ263" s="668"/>
      <c r="KA263" s="669"/>
      <c r="KB263" s="720"/>
      <c r="KC263" s="1326"/>
      <c r="KD263" s="497" t="e">
        <f t="shared" si="6665"/>
        <v>#N/A</v>
      </c>
      <c r="KE263" s="497" t="e">
        <f t="shared" si="6666"/>
        <v>#N/A</v>
      </c>
      <c r="KF263" s="498" t="e">
        <f t="shared" si="6667"/>
        <v>#N/A</v>
      </c>
      <c r="KG263" s="498">
        <f t="shared" si="6668"/>
        <v>0</v>
      </c>
      <c r="KH263" s="498">
        <f t="shared" si="6669"/>
        <v>0</v>
      </c>
      <c r="KI263" s="498" t="e">
        <f t="shared" si="6670"/>
        <v>#N/A</v>
      </c>
      <c r="KJ263" s="504">
        <f t="shared" si="6671"/>
        <v>0</v>
      </c>
      <c r="KK263" s="500">
        <f t="shared" si="6672"/>
        <v>0</v>
      </c>
      <c r="KN263" s="665"/>
      <c r="KO263" s="666"/>
      <c r="KP263" s="667"/>
      <c r="KQ263" s="668"/>
      <c r="KR263" s="669"/>
      <c r="KS263" s="720"/>
      <c r="KT263" s="1326"/>
      <c r="KU263" s="497" t="e">
        <f t="shared" si="6673"/>
        <v>#N/A</v>
      </c>
      <c r="KV263" s="497" t="e">
        <f t="shared" si="6674"/>
        <v>#N/A</v>
      </c>
      <c r="KW263" s="498" t="e">
        <f t="shared" si="6675"/>
        <v>#N/A</v>
      </c>
      <c r="KX263" s="498">
        <f t="shared" si="6676"/>
        <v>0</v>
      </c>
      <c r="KY263" s="498">
        <f t="shared" si="6677"/>
        <v>0</v>
      </c>
      <c r="KZ263" s="498" t="e">
        <f t="shared" si="6678"/>
        <v>#N/A</v>
      </c>
      <c r="LA263" s="504">
        <f t="shared" si="6679"/>
        <v>0</v>
      </c>
      <c r="LB263" s="500">
        <f t="shared" si="6680"/>
        <v>0</v>
      </c>
      <c r="LE263" s="665"/>
      <c r="LF263" s="666"/>
      <c r="LG263" s="667"/>
      <c r="LH263" s="668"/>
      <c r="LI263" s="669"/>
      <c r="LJ263" s="720"/>
      <c r="LK263" s="1326"/>
      <c r="LL263" s="497" t="e">
        <f t="shared" si="6681"/>
        <v>#N/A</v>
      </c>
      <c r="LM263" s="497" t="e">
        <f t="shared" si="6682"/>
        <v>#N/A</v>
      </c>
      <c r="LN263" s="498" t="e">
        <f t="shared" si="6683"/>
        <v>#N/A</v>
      </c>
      <c r="LO263" s="498">
        <f t="shared" si="6684"/>
        <v>0</v>
      </c>
      <c r="LP263" s="498">
        <f t="shared" si="6685"/>
        <v>0</v>
      </c>
      <c r="LQ263" s="498" t="e">
        <f t="shared" si="6686"/>
        <v>#N/A</v>
      </c>
      <c r="LR263" s="504">
        <f t="shared" si="6687"/>
        <v>0</v>
      </c>
      <c r="LS263" s="500">
        <f t="shared" si="6688"/>
        <v>0</v>
      </c>
      <c r="LV263" s="665"/>
      <c r="LW263" s="666"/>
      <c r="LX263" s="667"/>
      <c r="LY263" s="668"/>
      <c r="LZ263" s="669"/>
      <c r="MA263" s="720"/>
      <c r="MB263" s="1326"/>
      <c r="MC263" s="497" t="e">
        <f t="shared" si="6689"/>
        <v>#N/A</v>
      </c>
      <c r="MD263" s="497" t="e">
        <f t="shared" si="6690"/>
        <v>#N/A</v>
      </c>
      <c r="ME263" s="498" t="e">
        <f t="shared" si="6691"/>
        <v>#N/A</v>
      </c>
      <c r="MF263" s="498">
        <f t="shared" si="6692"/>
        <v>0</v>
      </c>
      <c r="MG263" s="498">
        <f t="shared" si="6693"/>
        <v>0</v>
      </c>
      <c r="MH263" s="498" t="e">
        <f t="shared" si="6694"/>
        <v>#N/A</v>
      </c>
      <c r="MI263" s="504">
        <f t="shared" si="6695"/>
        <v>0</v>
      </c>
      <c r="MJ263" s="500">
        <f t="shared" si="6696"/>
        <v>0</v>
      </c>
      <c r="MM263" s="665"/>
      <c r="MN263" s="666"/>
      <c r="MO263" s="667"/>
      <c r="MP263" s="668"/>
      <c r="MQ263" s="669"/>
      <c r="MR263" s="720"/>
      <c r="MS263" s="1326"/>
      <c r="MT263" s="497" t="e">
        <f t="shared" si="6697"/>
        <v>#N/A</v>
      </c>
      <c r="MU263" s="497" t="e">
        <f t="shared" si="6698"/>
        <v>#N/A</v>
      </c>
      <c r="MV263" s="498" t="e">
        <f t="shared" si="6699"/>
        <v>#N/A</v>
      </c>
      <c r="MW263" s="498">
        <f t="shared" si="6700"/>
        <v>0</v>
      </c>
      <c r="MX263" s="498">
        <f t="shared" si="6701"/>
        <v>0</v>
      </c>
      <c r="MY263" s="498" t="e">
        <f t="shared" si="6702"/>
        <v>#N/A</v>
      </c>
      <c r="MZ263" s="504">
        <f t="shared" si="6703"/>
        <v>0</v>
      </c>
      <c r="NA263" s="500">
        <f t="shared" si="6704"/>
        <v>0</v>
      </c>
      <c r="ND263" s="665"/>
      <c r="NE263" s="666"/>
      <c r="NF263" s="667"/>
      <c r="NG263" s="668"/>
      <c r="NH263" s="669"/>
      <c r="NI263" s="720"/>
      <c r="NJ263" s="1326"/>
      <c r="NK263" s="497" t="e">
        <f t="shared" si="6705"/>
        <v>#N/A</v>
      </c>
      <c r="NL263" s="497" t="e">
        <f t="shared" si="6706"/>
        <v>#N/A</v>
      </c>
      <c r="NM263" s="498" t="e">
        <f t="shared" si="6707"/>
        <v>#N/A</v>
      </c>
      <c r="NN263" s="498">
        <f t="shared" si="6708"/>
        <v>0</v>
      </c>
      <c r="NO263" s="498">
        <f t="shared" si="6709"/>
        <v>0</v>
      </c>
      <c r="NP263" s="498" t="e">
        <f t="shared" si="6710"/>
        <v>#N/A</v>
      </c>
      <c r="NQ263" s="504">
        <f t="shared" si="6711"/>
        <v>0</v>
      </c>
      <c r="NR263" s="500">
        <f t="shared" si="6712"/>
        <v>0</v>
      </c>
      <c r="NU263" s="665"/>
      <c r="NV263" s="666"/>
      <c r="NW263" s="667"/>
      <c r="NX263" s="668"/>
      <c r="NY263" s="669"/>
      <c r="NZ263" s="720"/>
      <c r="OA263" s="1326"/>
      <c r="OB263" s="497" t="e">
        <f t="shared" si="6713"/>
        <v>#N/A</v>
      </c>
      <c r="OC263" s="497" t="e">
        <f t="shared" si="6714"/>
        <v>#N/A</v>
      </c>
      <c r="OD263" s="498" t="e">
        <f t="shared" si="6715"/>
        <v>#N/A</v>
      </c>
      <c r="OE263" s="498">
        <f t="shared" si="6716"/>
        <v>0</v>
      </c>
      <c r="OF263" s="498">
        <f t="shared" si="6717"/>
        <v>0</v>
      </c>
      <c r="OG263" s="498" t="e">
        <f t="shared" si="6718"/>
        <v>#N/A</v>
      </c>
      <c r="OH263" s="504">
        <f t="shared" si="6719"/>
        <v>0</v>
      </c>
      <c r="OI263" s="500">
        <f t="shared" si="6720"/>
        <v>0</v>
      </c>
      <c r="OL263" s="665"/>
      <c r="OM263" s="666"/>
      <c r="ON263" s="667"/>
      <c r="OO263" s="668"/>
      <c r="OP263" s="669"/>
      <c r="OQ263" s="720"/>
      <c r="OR263" s="1326"/>
      <c r="OS263" s="497" t="e">
        <f t="shared" si="6721"/>
        <v>#N/A</v>
      </c>
      <c r="OT263" s="497" t="e">
        <f t="shared" si="6722"/>
        <v>#N/A</v>
      </c>
      <c r="OU263" s="498" t="e">
        <f t="shared" si="6723"/>
        <v>#N/A</v>
      </c>
      <c r="OV263" s="498">
        <f t="shared" si="6724"/>
        <v>0</v>
      </c>
      <c r="OW263" s="498">
        <f t="shared" si="6725"/>
        <v>0</v>
      </c>
      <c r="OX263" s="498" t="e">
        <f t="shared" si="6726"/>
        <v>#N/A</v>
      </c>
      <c r="OY263" s="504">
        <f t="shared" si="6727"/>
        <v>0</v>
      </c>
      <c r="OZ263" s="500">
        <f t="shared" si="6728"/>
        <v>0</v>
      </c>
      <c r="PC263" s="665"/>
      <c r="PD263" s="666"/>
      <c r="PE263" s="667"/>
      <c r="PF263" s="668"/>
      <c r="PG263" s="669"/>
      <c r="PH263" s="720"/>
      <c r="PI263" s="1326"/>
      <c r="PJ263" s="497" t="e">
        <f t="shared" si="6729"/>
        <v>#N/A</v>
      </c>
      <c r="PK263" s="497" t="e">
        <f t="shared" si="6730"/>
        <v>#N/A</v>
      </c>
      <c r="PL263" s="498" t="e">
        <f t="shared" si="6731"/>
        <v>#N/A</v>
      </c>
      <c r="PM263" s="498">
        <f t="shared" si="6732"/>
        <v>0</v>
      </c>
      <c r="PN263" s="498">
        <f t="shared" si="6733"/>
        <v>0</v>
      </c>
      <c r="PO263" s="498" t="e">
        <f t="shared" si="6734"/>
        <v>#N/A</v>
      </c>
      <c r="PP263" s="504">
        <f t="shared" si="6735"/>
        <v>0</v>
      </c>
      <c r="PQ263" s="500">
        <f t="shared" si="6736"/>
        <v>0</v>
      </c>
      <c r="PT263" s="665"/>
      <c r="PU263" s="666"/>
      <c r="PV263" s="667"/>
      <c r="PW263" s="668"/>
      <c r="PX263" s="669"/>
      <c r="PY263" s="720"/>
      <c r="PZ263" s="1326"/>
      <c r="QA263" s="497" t="e">
        <f t="shared" si="6737"/>
        <v>#N/A</v>
      </c>
      <c r="QB263" s="497" t="e">
        <f t="shared" si="6738"/>
        <v>#N/A</v>
      </c>
      <c r="QC263" s="498" t="e">
        <f t="shared" si="6739"/>
        <v>#N/A</v>
      </c>
      <c r="QD263" s="498">
        <f t="shared" si="6740"/>
        <v>0</v>
      </c>
      <c r="QE263" s="498">
        <f t="shared" si="6741"/>
        <v>0</v>
      </c>
      <c r="QF263" s="498" t="e">
        <f t="shared" si="6742"/>
        <v>#N/A</v>
      </c>
      <c r="QG263" s="504">
        <f t="shared" si="6743"/>
        <v>0</v>
      </c>
      <c r="QH263" s="500">
        <f t="shared" si="6744"/>
        <v>0</v>
      </c>
      <c r="QK263" s="665"/>
      <c r="QL263" s="666"/>
      <c r="QM263" s="667"/>
      <c r="QN263" s="668"/>
      <c r="QO263" s="669"/>
      <c r="QP263" s="720"/>
      <c r="QQ263" s="1326"/>
      <c r="QR263" s="497" t="e">
        <f t="shared" si="6745"/>
        <v>#N/A</v>
      </c>
      <c r="QS263" s="497" t="e">
        <f t="shared" si="6746"/>
        <v>#N/A</v>
      </c>
      <c r="QT263" s="498" t="e">
        <f t="shared" si="6747"/>
        <v>#N/A</v>
      </c>
      <c r="QU263" s="498">
        <f t="shared" si="6748"/>
        <v>0</v>
      </c>
      <c r="QV263" s="498">
        <f t="shared" si="6749"/>
        <v>0</v>
      </c>
      <c r="QW263" s="498" t="e">
        <f t="shared" si="6750"/>
        <v>#N/A</v>
      </c>
      <c r="QX263" s="504">
        <f t="shared" si="6751"/>
        <v>0</v>
      </c>
      <c r="QY263" s="500">
        <f t="shared" si="6752"/>
        <v>0</v>
      </c>
      <c r="RB263" s="381"/>
      <c r="RC263" s="382"/>
      <c r="RD263" s="383"/>
      <c r="RE263" s="384"/>
      <c r="RF263" s="385"/>
      <c r="RG263" s="386"/>
      <c r="RH263" s="386"/>
      <c r="RI263" s="497"/>
      <c r="RJ263" s="497"/>
      <c r="RK263" s="501"/>
      <c r="RL263" s="501"/>
      <c r="RM263" s="501"/>
      <c r="RN263" s="501"/>
      <c r="RO263" s="502"/>
      <c r="RP263" s="503"/>
      <c r="RS263" s="381"/>
      <c r="RT263" s="382"/>
      <c r="RU263" s="383"/>
      <c r="RV263" s="384"/>
      <c r="RW263" s="385"/>
      <c r="RX263" s="386"/>
      <c r="RY263" s="386"/>
      <c r="RZ263" s="497"/>
      <c r="SA263" s="497"/>
      <c r="SB263" s="501"/>
      <c r="SC263" s="501"/>
      <c r="SD263" s="501"/>
      <c r="SE263" s="501"/>
      <c r="SF263" s="502"/>
      <c r="SG263" s="503"/>
      <c r="SJ263" s="381"/>
      <c r="SK263" s="382"/>
      <c r="SL263" s="383"/>
      <c r="SM263" s="384"/>
      <c r="SN263" s="385"/>
      <c r="SO263" s="386"/>
      <c r="SP263" s="386"/>
      <c r="SQ263" s="497"/>
      <c r="SR263" s="497"/>
      <c r="SS263" s="501"/>
      <c r="ST263" s="501"/>
      <c r="SU263" s="501"/>
      <c r="SV263" s="501"/>
      <c r="SW263" s="502"/>
      <c r="SX263" s="503"/>
    </row>
    <row r="264" spans="2:518" ht="57" hidden="1" customHeight="1" thickTop="1" thickBot="1">
      <c r="B264" s="577"/>
      <c r="C264" s="578"/>
      <c r="D264" s="579"/>
      <c r="E264" s="580"/>
      <c r="F264" s="581"/>
      <c r="G264" s="585"/>
      <c r="H264" s="595"/>
      <c r="K264" s="577"/>
      <c r="L264" s="767"/>
      <c r="M264" s="579"/>
      <c r="N264" s="580"/>
      <c r="O264" s="581"/>
      <c r="P264" s="585"/>
      <c r="Q264" s="1326"/>
      <c r="R264" s="497"/>
      <c r="S264" s="497"/>
      <c r="T264" s="498"/>
      <c r="U264" s="498"/>
      <c r="V264" s="498"/>
      <c r="W264" s="498"/>
      <c r="X264" s="504"/>
      <c r="Y264" s="500"/>
      <c r="Z264" s="486"/>
      <c r="AA264" s="486"/>
      <c r="AB264" s="577"/>
      <c r="AC264" s="767"/>
      <c r="AD264" s="579"/>
      <c r="AE264" s="580"/>
      <c r="AF264" s="581"/>
      <c r="AG264" s="585"/>
      <c r="AH264" s="1326"/>
      <c r="AI264" s="497"/>
      <c r="AJ264" s="497"/>
      <c r="AK264" s="498"/>
      <c r="AL264" s="498"/>
      <c r="AM264" s="498"/>
      <c r="AN264" s="498"/>
      <c r="AO264" s="504"/>
      <c r="AP264" s="500"/>
      <c r="AQ264" s="486"/>
      <c r="AR264" s="486"/>
      <c r="AS264" s="577"/>
      <c r="AT264" s="767"/>
      <c r="AU264" s="579"/>
      <c r="AV264" s="580"/>
      <c r="AW264" s="581"/>
      <c r="AX264" s="585"/>
      <c r="AY264" s="1326"/>
      <c r="AZ264" s="497"/>
      <c r="BA264" s="497"/>
      <c r="BB264" s="498"/>
      <c r="BC264" s="498"/>
      <c r="BD264" s="498"/>
      <c r="BE264" s="498"/>
      <c r="BF264" s="504"/>
      <c r="BG264" s="500"/>
      <c r="BJ264" s="577"/>
      <c r="BK264" s="767"/>
      <c r="BL264" s="579"/>
      <c r="BM264" s="580"/>
      <c r="BN264" s="581"/>
      <c r="BO264" s="585"/>
      <c r="BP264" s="1326"/>
      <c r="BQ264" s="497"/>
      <c r="BR264" s="497"/>
      <c r="BS264" s="498"/>
      <c r="BT264" s="498"/>
      <c r="BU264" s="498"/>
      <c r="BV264" s="498"/>
      <c r="BW264" s="504"/>
      <c r="BX264" s="500"/>
      <c r="CA264" s="577"/>
      <c r="CB264" s="767"/>
      <c r="CC264" s="579"/>
      <c r="CD264" s="580"/>
      <c r="CE264" s="581"/>
      <c r="CF264" s="585"/>
      <c r="CG264" s="1326"/>
      <c r="CH264" s="497"/>
      <c r="CI264" s="497"/>
      <c r="CJ264" s="498"/>
      <c r="CK264" s="498"/>
      <c r="CL264" s="498"/>
      <c r="CM264" s="498"/>
      <c r="CN264" s="504"/>
      <c r="CO264" s="500"/>
      <c r="CR264" s="577"/>
      <c r="CS264" s="767"/>
      <c r="CT264" s="579"/>
      <c r="CU264" s="580"/>
      <c r="CV264" s="581"/>
      <c r="CW264" s="585"/>
      <c r="CX264" s="1326"/>
      <c r="CY264" s="497"/>
      <c r="CZ264" s="497"/>
      <c r="DA264" s="498"/>
      <c r="DB264" s="498"/>
      <c r="DC264" s="498"/>
      <c r="DD264" s="498"/>
      <c r="DE264" s="504"/>
      <c r="DF264" s="500"/>
      <c r="DI264" s="577"/>
      <c r="DJ264" s="767"/>
      <c r="DK264" s="579"/>
      <c r="DL264" s="580"/>
      <c r="DM264" s="581"/>
      <c r="DN264" s="585"/>
      <c r="DO264" s="1326"/>
      <c r="DP264" s="497"/>
      <c r="DQ264" s="497"/>
      <c r="DR264" s="498"/>
      <c r="DS264" s="498"/>
      <c r="DT264" s="498"/>
      <c r="DU264" s="498"/>
      <c r="DV264" s="504"/>
      <c r="DW264" s="500"/>
      <c r="DZ264" s="577"/>
      <c r="EA264" s="767"/>
      <c r="EB264" s="579"/>
      <c r="EC264" s="580"/>
      <c r="ED264" s="581"/>
      <c r="EE264" s="585"/>
      <c r="EF264" s="1326"/>
      <c r="EG264" s="497"/>
      <c r="EH264" s="497"/>
      <c r="EI264" s="498"/>
      <c r="EJ264" s="498"/>
      <c r="EK264" s="498"/>
      <c r="EL264" s="498"/>
      <c r="EM264" s="504"/>
      <c r="EN264" s="500"/>
      <c r="EQ264" s="665"/>
      <c r="ER264" s="666"/>
      <c r="ES264" s="667"/>
      <c r="ET264" s="668"/>
      <c r="EU264" s="669"/>
      <c r="EV264" s="720"/>
      <c r="EW264" s="1326"/>
      <c r="EX264" s="497" t="e">
        <f t="shared" si="6601"/>
        <v>#N/A</v>
      </c>
      <c r="EY264" s="497" t="e">
        <f t="shared" si="6602"/>
        <v>#N/A</v>
      </c>
      <c r="EZ264" s="498" t="e">
        <f t="shared" si="6603"/>
        <v>#N/A</v>
      </c>
      <c r="FA264" s="498">
        <f t="shared" si="6604"/>
        <v>0</v>
      </c>
      <c r="FB264" s="498">
        <f t="shared" si="6605"/>
        <v>0</v>
      </c>
      <c r="FC264" s="498" t="e">
        <f t="shared" si="6606"/>
        <v>#N/A</v>
      </c>
      <c r="FD264" s="504">
        <f t="shared" si="6607"/>
        <v>0</v>
      </c>
      <c r="FE264" s="500">
        <f t="shared" si="6608"/>
        <v>0</v>
      </c>
      <c r="FH264" s="665"/>
      <c r="FI264" s="666"/>
      <c r="FJ264" s="667"/>
      <c r="FK264" s="668"/>
      <c r="FL264" s="669"/>
      <c r="FM264" s="720"/>
      <c r="FN264" s="1326"/>
      <c r="FO264" s="497" t="e">
        <f t="shared" si="6609"/>
        <v>#N/A</v>
      </c>
      <c r="FP264" s="497" t="e">
        <f t="shared" si="6610"/>
        <v>#N/A</v>
      </c>
      <c r="FQ264" s="498" t="e">
        <f t="shared" si="6611"/>
        <v>#N/A</v>
      </c>
      <c r="FR264" s="498">
        <f t="shared" si="6612"/>
        <v>0</v>
      </c>
      <c r="FS264" s="498">
        <f t="shared" si="6613"/>
        <v>0</v>
      </c>
      <c r="FT264" s="498" t="e">
        <f t="shared" si="6614"/>
        <v>#N/A</v>
      </c>
      <c r="FU264" s="504">
        <f t="shared" si="6615"/>
        <v>0</v>
      </c>
      <c r="FV264" s="500">
        <f t="shared" si="6616"/>
        <v>0</v>
      </c>
      <c r="FY264" s="665"/>
      <c r="FZ264" s="666"/>
      <c r="GA264" s="667"/>
      <c r="GB264" s="668"/>
      <c r="GC264" s="669"/>
      <c r="GD264" s="720"/>
      <c r="GE264" s="1326"/>
      <c r="GF264" s="497" t="e">
        <f t="shared" si="6617"/>
        <v>#N/A</v>
      </c>
      <c r="GG264" s="497" t="e">
        <f t="shared" si="6618"/>
        <v>#N/A</v>
      </c>
      <c r="GH264" s="498" t="e">
        <f t="shared" si="6619"/>
        <v>#N/A</v>
      </c>
      <c r="GI264" s="498">
        <f t="shared" si="6620"/>
        <v>0</v>
      </c>
      <c r="GJ264" s="498">
        <f t="shared" si="6621"/>
        <v>0</v>
      </c>
      <c r="GK264" s="498" t="e">
        <f t="shared" si="6622"/>
        <v>#N/A</v>
      </c>
      <c r="GL264" s="504">
        <f t="shared" si="6623"/>
        <v>0</v>
      </c>
      <c r="GM264" s="500">
        <f t="shared" si="6624"/>
        <v>0</v>
      </c>
      <c r="GP264" s="665"/>
      <c r="GQ264" s="666"/>
      <c r="GR264" s="667"/>
      <c r="GS264" s="668"/>
      <c r="GT264" s="669"/>
      <c r="GU264" s="720"/>
      <c r="GV264" s="1326"/>
      <c r="GW264" s="497" t="e">
        <f t="shared" si="6625"/>
        <v>#N/A</v>
      </c>
      <c r="GX264" s="497" t="e">
        <f t="shared" si="6626"/>
        <v>#N/A</v>
      </c>
      <c r="GY264" s="498" t="e">
        <f t="shared" si="6627"/>
        <v>#N/A</v>
      </c>
      <c r="GZ264" s="498">
        <f t="shared" si="6628"/>
        <v>0</v>
      </c>
      <c r="HA264" s="498">
        <f t="shared" si="6629"/>
        <v>0</v>
      </c>
      <c r="HB264" s="498" t="e">
        <f t="shared" si="6630"/>
        <v>#N/A</v>
      </c>
      <c r="HC264" s="504">
        <f t="shared" si="6631"/>
        <v>0</v>
      </c>
      <c r="HD264" s="500">
        <f t="shared" si="6632"/>
        <v>0</v>
      </c>
      <c r="HG264" s="665"/>
      <c r="HH264" s="666"/>
      <c r="HI264" s="667"/>
      <c r="HJ264" s="668"/>
      <c r="HK264" s="669"/>
      <c r="HL264" s="720"/>
      <c r="HM264" s="1326"/>
      <c r="HN264" s="497" t="e">
        <f t="shared" si="6633"/>
        <v>#N/A</v>
      </c>
      <c r="HO264" s="497" t="e">
        <f t="shared" si="6634"/>
        <v>#N/A</v>
      </c>
      <c r="HP264" s="498" t="e">
        <f t="shared" si="6635"/>
        <v>#N/A</v>
      </c>
      <c r="HQ264" s="498">
        <f t="shared" si="6636"/>
        <v>0</v>
      </c>
      <c r="HR264" s="498">
        <f t="shared" si="6637"/>
        <v>0</v>
      </c>
      <c r="HS264" s="498" t="e">
        <f t="shared" si="6638"/>
        <v>#N/A</v>
      </c>
      <c r="HT264" s="504">
        <f t="shared" si="6639"/>
        <v>0</v>
      </c>
      <c r="HU264" s="500">
        <f t="shared" si="6640"/>
        <v>0</v>
      </c>
      <c r="HX264" s="665"/>
      <c r="HY264" s="666"/>
      <c r="HZ264" s="667"/>
      <c r="IA264" s="668"/>
      <c r="IB264" s="669"/>
      <c r="IC264" s="720"/>
      <c r="ID264" s="1326"/>
      <c r="IE264" s="497" t="e">
        <f t="shared" si="6641"/>
        <v>#N/A</v>
      </c>
      <c r="IF264" s="497" t="e">
        <f t="shared" si="6642"/>
        <v>#N/A</v>
      </c>
      <c r="IG264" s="498" t="e">
        <f t="shared" si="6643"/>
        <v>#N/A</v>
      </c>
      <c r="IH264" s="498">
        <f t="shared" si="6644"/>
        <v>0</v>
      </c>
      <c r="II264" s="498">
        <f t="shared" si="6645"/>
        <v>0</v>
      </c>
      <c r="IJ264" s="498" t="e">
        <f t="shared" si="6646"/>
        <v>#N/A</v>
      </c>
      <c r="IK264" s="504">
        <f t="shared" si="6647"/>
        <v>0</v>
      </c>
      <c r="IL264" s="500">
        <f t="shared" si="6648"/>
        <v>0</v>
      </c>
      <c r="IO264" s="665"/>
      <c r="IP264" s="666"/>
      <c r="IQ264" s="667"/>
      <c r="IR264" s="668"/>
      <c r="IS264" s="669"/>
      <c r="IT264" s="720"/>
      <c r="IU264" s="1326"/>
      <c r="IV264" s="497" t="e">
        <f t="shared" si="6649"/>
        <v>#N/A</v>
      </c>
      <c r="IW264" s="497" t="e">
        <f t="shared" si="6650"/>
        <v>#N/A</v>
      </c>
      <c r="IX264" s="498" t="e">
        <f t="shared" si="6651"/>
        <v>#N/A</v>
      </c>
      <c r="IY264" s="498">
        <f t="shared" si="6652"/>
        <v>0</v>
      </c>
      <c r="IZ264" s="498">
        <f t="shared" si="6653"/>
        <v>0</v>
      </c>
      <c r="JA264" s="498" t="e">
        <f t="shared" si="6654"/>
        <v>#N/A</v>
      </c>
      <c r="JB264" s="504">
        <f t="shared" si="6655"/>
        <v>0</v>
      </c>
      <c r="JC264" s="500">
        <f t="shared" si="6656"/>
        <v>0</v>
      </c>
      <c r="JF264" s="665"/>
      <c r="JG264" s="666"/>
      <c r="JH264" s="667"/>
      <c r="JI264" s="668"/>
      <c r="JJ264" s="669"/>
      <c r="JK264" s="720"/>
      <c r="JL264" s="1326"/>
      <c r="JM264" s="497" t="e">
        <f t="shared" si="6657"/>
        <v>#N/A</v>
      </c>
      <c r="JN264" s="497" t="e">
        <f t="shared" si="6658"/>
        <v>#N/A</v>
      </c>
      <c r="JO264" s="498" t="e">
        <f t="shared" si="6659"/>
        <v>#N/A</v>
      </c>
      <c r="JP264" s="498">
        <f t="shared" si="6660"/>
        <v>0</v>
      </c>
      <c r="JQ264" s="498">
        <f t="shared" si="6661"/>
        <v>0</v>
      </c>
      <c r="JR264" s="498" t="e">
        <f t="shared" si="6662"/>
        <v>#N/A</v>
      </c>
      <c r="JS264" s="504">
        <f t="shared" si="6663"/>
        <v>0</v>
      </c>
      <c r="JT264" s="500">
        <f t="shared" si="6664"/>
        <v>0</v>
      </c>
      <c r="JW264" s="665"/>
      <c r="JX264" s="666"/>
      <c r="JY264" s="667"/>
      <c r="JZ264" s="668"/>
      <c r="KA264" s="669"/>
      <c r="KB264" s="720"/>
      <c r="KC264" s="1326"/>
      <c r="KD264" s="497" t="e">
        <f t="shared" si="6665"/>
        <v>#N/A</v>
      </c>
      <c r="KE264" s="497" t="e">
        <f t="shared" si="6666"/>
        <v>#N/A</v>
      </c>
      <c r="KF264" s="498" t="e">
        <f t="shared" si="6667"/>
        <v>#N/A</v>
      </c>
      <c r="KG264" s="498">
        <f t="shared" si="6668"/>
        <v>0</v>
      </c>
      <c r="KH264" s="498">
        <f t="shared" si="6669"/>
        <v>0</v>
      </c>
      <c r="KI264" s="498" t="e">
        <f t="shared" si="6670"/>
        <v>#N/A</v>
      </c>
      <c r="KJ264" s="504">
        <f t="shared" si="6671"/>
        <v>0</v>
      </c>
      <c r="KK264" s="500">
        <f t="shared" si="6672"/>
        <v>0</v>
      </c>
      <c r="KN264" s="665"/>
      <c r="KO264" s="666"/>
      <c r="KP264" s="667"/>
      <c r="KQ264" s="668"/>
      <c r="KR264" s="669"/>
      <c r="KS264" s="720"/>
      <c r="KT264" s="1326"/>
      <c r="KU264" s="497" t="e">
        <f t="shared" si="6673"/>
        <v>#N/A</v>
      </c>
      <c r="KV264" s="497" t="e">
        <f t="shared" si="6674"/>
        <v>#N/A</v>
      </c>
      <c r="KW264" s="498" t="e">
        <f t="shared" si="6675"/>
        <v>#N/A</v>
      </c>
      <c r="KX264" s="498">
        <f t="shared" si="6676"/>
        <v>0</v>
      </c>
      <c r="KY264" s="498">
        <f t="shared" si="6677"/>
        <v>0</v>
      </c>
      <c r="KZ264" s="498" t="e">
        <f t="shared" si="6678"/>
        <v>#N/A</v>
      </c>
      <c r="LA264" s="504">
        <f t="shared" si="6679"/>
        <v>0</v>
      </c>
      <c r="LB264" s="500">
        <f t="shared" si="6680"/>
        <v>0</v>
      </c>
      <c r="LE264" s="665"/>
      <c r="LF264" s="666"/>
      <c r="LG264" s="667"/>
      <c r="LH264" s="668"/>
      <c r="LI264" s="669"/>
      <c r="LJ264" s="720"/>
      <c r="LK264" s="1326"/>
      <c r="LL264" s="497" t="e">
        <f t="shared" si="6681"/>
        <v>#N/A</v>
      </c>
      <c r="LM264" s="497" t="e">
        <f t="shared" si="6682"/>
        <v>#N/A</v>
      </c>
      <c r="LN264" s="498" t="e">
        <f t="shared" si="6683"/>
        <v>#N/A</v>
      </c>
      <c r="LO264" s="498">
        <f t="shared" si="6684"/>
        <v>0</v>
      </c>
      <c r="LP264" s="498">
        <f t="shared" si="6685"/>
        <v>0</v>
      </c>
      <c r="LQ264" s="498" t="e">
        <f t="shared" si="6686"/>
        <v>#N/A</v>
      </c>
      <c r="LR264" s="504">
        <f t="shared" si="6687"/>
        <v>0</v>
      </c>
      <c r="LS264" s="500">
        <f t="shared" si="6688"/>
        <v>0</v>
      </c>
      <c r="LV264" s="665"/>
      <c r="LW264" s="666"/>
      <c r="LX264" s="667"/>
      <c r="LY264" s="668"/>
      <c r="LZ264" s="669"/>
      <c r="MA264" s="720"/>
      <c r="MB264" s="1326"/>
      <c r="MC264" s="497" t="e">
        <f t="shared" si="6689"/>
        <v>#N/A</v>
      </c>
      <c r="MD264" s="497" t="e">
        <f t="shared" si="6690"/>
        <v>#N/A</v>
      </c>
      <c r="ME264" s="498" t="e">
        <f t="shared" si="6691"/>
        <v>#N/A</v>
      </c>
      <c r="MF264" s="498">
        <f t="shared" si="6692"/>
        <v>0</v>
      </c>
      <c r="MG264" s="498">
        <f t="shared" si="6693"/>
        <v>0</v>
      </c>
      <c r="MH264" s="498" t="e">
        <f t="shared" si="6694"/>
        <v>#N/A</v>
      </c>
      <c r="MI264" s="504">
        <f t="shared" si="6695"/>
        <v>0</v>
      </c>
      <c r="MJ264" s="500">
        <f t="shared" si="6696"/>
        <v>0</v>
      </c>
      <c r="MM264" s="665"/>
      <c r="MN264" s="666"/>
      <c r="MO264" s="667"/>
      <c r="MP264" s="668"/>
      <c r="MQ264" s="669"/>
      <c r="MR264" s="720"/>
      <c r="MS264" s="1326"/>
      <c r="MT264" s="497" t="e">
        <f t="shared" si="6697"/>
        <v>#N/A</v>
      </c>
      <c r="MU264" s="497" t="e">
        <f t="shared" si="6698"/>
        <v>#N/A</v>
      </c>
      <c r="MV264" s="498" t="e">
        <f t="shared" si="6699"/>
        <v>#N/A</v>
      </c>
      <c r="MW264" s="498">
        <f t="shared" si="6700"/>
        <v>0</v>
      </c>
      <c r="MX264" s="498">
        <f t="shared" si="6701"/>
        <v>0</v>
      </c>
      <c r="MY264" s="498" t="e">
        <f t="shared" si="6702"/>
        <v>#N/A</v>
      </c>
      <c r="MZ264" s="504">
        <f t="shared" si="6703"/>
        <v>0</v>
      </c>
      <c r="NA264" s="500">
        <f t="shared" si="6704"/>
        <v>0</v>
      </c>
      <c r="ND264" s="665"/>
      <c r="NE264" s="666"/>
      <c r="NF264" s="667"/>
      <c r="NG264" s="668"/>
      <c r="NH264" s="669"/>
      <c r="NI264" s="720"/>
      <c r="NJ264" s="1326"/>
      <c r="NK264" s="497" t="e">
        <f t="shared" si="6705"/>
        <v>#N/A</v>
      </c>
      <c r="NL264" s="497" t="e">
        <f t="shared" si="6706"/>
        <v>#N/A</v>
      </c>
      <c r="NM264" s="498" t="e">
        <f t="shared" si="6707"/>
        <v>#N/A</v>
      </c>
      <c r="NN264" s="498">
        <f t="shared" si="6708"/>
        <v>0</v>
      </c>
      <c r="NO264" s="498">
        <f t="shared" si="6709"/>
        <v>0</v>
      </c>
      <c r="NP264" s="498" t="e">
        <f t="shared" si="6710"/>
        <v>#N/A</v>
      </c>
      <c r="NQ264" s="504">
        <f t="shared" si="6711"/>
        <v>0</v>
      </c>
      <c r="NR264" s="500">
        <f t="shared" si="6712"/>
        <v>0</v>
      </c>
      <c r="NU264" s="665"/>
      <c r="NV264" s="666"/>
      <c r="NW264" s="667"/>
      <c r="NX264" s="668"/>
      <c r="NY264" s="669"/>
      <c r="NZ264" s="720"/>
      <c r="OA264" s="1326"/>
      <c r="OB264" s="497" t="e">
        <f t="shared" si="6713"/>
        <v>#N/A</v>
      </c>
      <c r="OC264" s="497" t="e">
        <f t="shared" si="6714"/>
        <v>#N/A</v>
      </c>
      <c r="OD264" s="498" t="e">
        <f t="shared" si="6715"/>
        <v>#N/A</v>
      </c>
      <c r="OE264" s="498">
        <f t="shared" si="6716"/>
        <v>0</v>
      </c>
      <c r="OF264" s="498">
        <f t="shared" si="6717"/>
        <v>0</v>
      </c>
      <c r="OG264" s="498" t="e">
        <f t="shared" si="6718"/>
        <v>#N/A</v>
      </c>
      <c r="OH264" s="504">
        <f t="shared" si="6719"/>
        <v>0</v>
      </c>
      <c r="OI264" s="500">
        <f t="shared" si="6720"/>
        <v>0</v>
      </c>
      <c r="OL264" s="665"/>
      <c r="OM264" s="666"/>
      <c r="ON264" s="667"/>
      <c r="OO264" s="668"/>
      <c r="OP264" s="669"/>
      <c r="OQ264" s="720"/>
      <c r="OR264" s="1326"/>
      <c r="OS264" s="497" t="e">
        <f t="shared" si="6721"/>
        <v>#N/A</v>
      </c>
      <c r="OT264" s="497" t="e">
        <f t="shared" si="6722"/>
        <v>#N/A</v>
      </c>
      <c r="OU264" s="498" t="e">
        <f t="shared" si="6723"/>
        <v>#N/A</v>
      </c>
      <c r="OV264" s="498">
        <f t="shared" si="6724"/>
        <v>0</v>
      </c>
      <c r="OW264" s="498">
        <f t="shared" si="6725"/>
        <v>0</v>
      </c>
      <c r="OX264" s="498" t="e">
        <f t="shared" si="6726"/>
        <v>#N/A</v>
      </c>
      <c r="OY264" s="504">
        <f t="shared" si="6727"/>
        <v>0</v>
      </c>
      <c r="OZ264" s="500">
        <f t="shared" si="6728"/>
        <v>0</v>
      </c>
      <c r="PC264" s="665"/>
      <c r="PD264" s="666"/>
      <c r="PE264" s="667"/>
      <c r="PF264" s="668"/>
      <c r="PG264" s="669"/>
      <c r="PH264" s="720"/>
      <c r="PI264" s="1326"/>
      <c r="PJ264" s="497" t="e">
        <f t="shared" si="6729"/>
        <v>#N/A</v>
      </c>
      <c r="PK264" s="497" t="e">
        <f t="shared" si="6730"/>
        <v>#N/A</v>
      </c>
      <c r="PL264" s="498" t="e">
        <f t="shared" si="6731"/>
        <v>#N/A</v>
      </c>
      <c r="PM264" s="498">
        <f t="shared" si="6732"/>
        <v>0</v>
      </c>
      <c r="PN264" s="498">
        <f t="shared" si="6733"/>
        <v>0</v>
      </c>
      <c r="PO264" s="498" t="e">
        <f t="shared" si="6734"/>
        <v>#N/A</v>
      </c>
      <c r="PP264" s="504">
        <f t="shared" si="6735"/>
        <v>0</v>
      </c>
      <c r="PQ264" s="500">
        <f t="shared" si="6736"/>
        <v>0</v>
      </c>
      <c r="PT264" s="665"/>
      <c r="PU264" s="666"/>
      <c r="PV264" s="667"/>
      <c r="PW264" s="668"/>
      <c r="PX264" s="669"/>
      <c r="PY264" s="720"/>
      <c r="PZ264" s="1326"/>
      <c r="QA264" s="497" t="e">
        <f t="shared" si="6737"/>
        <v>#N/A</v>
      </c>
      <c r="QB264" s="497" t="e">
        <f t="shared" si="6738"/>
        <v>#N/A</v>
      </c>
      <c r="QC264" s="498" t="e">
        <f t="shared" si="6739"/>
        <v>#N/A</v>
      </c>
      <c r="QD264" s="498">
        <f t="shared" si="6740"/>
        <v>0</v>
      </c>
      <c r="QE264" s="498">
        <f t="shared" si="6741"/>
        <v>0</v>
      </c>
      <c r="QF264" s="498" t="e">
        <f t="shared" si="6742"/>
        <v>#N/A</v>
      </c>
      <c r="QG264" s="504">
        <f t="shared" si="6743"/>
        <v>0</v>
      </c>
      <c r="QH264" s="500">
        <f t="shared" si="6744"/>
        <v>0</v>
      </c>
      <c r="QK264" s="665"/>
      <c r="QL264" s="666"/>
      <c r="QM264" s="667"/>
      <c r="QN264" s="668"/>
      <c r="QO264" s="669"/>
      <c r="QP264" s="720"/>
      <c r="QQ264" s="1326"/>
      <c r="QR264" s="497" t="e">
        <f t="shared" si="6745"/>
        <v>#N/A</v>
      </c>
      <c r="QS264" s="497" t="e">
        <f t="shared" si="6746"/>
        <v>#N/A</v>
      </c>
      <c r="QT264" s="498" t="e">
        <f t="shared" si="6747"/>
        <v>#N/A</v>
      </c>
      <c r="QU264" s="498">
        <f t="shared" si="6748"/>
        <v>0</v>
      </c>
      <c r="QV264" s="498">
        <f t="shared" si="6749"/>
        <v>0</v>
      </c>
      <c r="QW264" s="498" t="e">
        <f t="shared" si="6750"/>
        <v>#N/A</v>
      </c>
      <c r="QX264" s="504">
        <f t="shared" si="6751"/>
        <v>0</v>
      </c>
      <c r="QY264" s="500">
        <f t="shared" si="6752"/>
        <v>0</v>
      </c>
      <c r="RB264" s="381"/>
      <c r="RC264" s="382"/>
      <c r="RD264" s="383"/>
      <c r="RE264" s="384"/>
      <c r="RF264" s="385"/>
      <c r="RG264" s="386"/>
      <c r="RH264" s="386"/>
      <c r="RI264" s="497"/>
      <c r="RJ264" s="497"/>
      <c r="RK264" s="501"/>
      <c r="RL264" s="501"/>
      <c r="RM264" s="501"/>
      <c r="RN264" s="501"/>
      <c r="RO264" s="502"/>
      <c r="RP264" s="503"/>
      <c r="RS264" s="381"/>
      <c r="RT264" s="382"/>
      <c r="RU264" s="383"/>
      <c r="RV264" s="384"/>
      <c r="RW264" s="385"/>
      <c r="RX264" s="386"/>
      <c r="RY264" s="386"/>
      <c r="RZ264" s="497"/>
      <c r="SA264" s="497"/>
      <c r="SB264" s="501"/>
      <c r="SC264" s="501"/>
      <c r="SD264" s="501"/>
      <c r="SE264" s="501"/>
      <c r="SF264" s="502"/>
      <c r="SG264" s="503"/>
      <c r="SJ264" s="381"/>
      <c r="SK264" s="382"/>
      <c r="SL264" s="383"/>
      <c r="SM264" s="384"/>
      <c r="SN264" s="385"/>
      <c r="SO264" s="386"/>
      <c r="SP264" s="386"/>
      <c r="SQ264" s="497"/>
      <c r="SR264" s="497"/>
      <c r="SS264" s="501"/>
      <c r="ST264" s="501"/>
      <c r="SU264" s="501"/>
      <c r="SV264" s="501"/>
      <c r="SW264" s="502"/>
      <c r="SX264" s="503"/>
    </row>
    <row r="265" spans="2:518" ht="57" hidden="1" customHeight="1" thickTop="1" thickBot="1">
      <c r="B265" s="577"/>
      <c r="C265" s="578"/>
      <c r="D265" s="579"/>
      <c r="E265" s="580"/>
      <c r="F265" s="581"/>
      <c r="G265" s="585"/>
      <c r="H265" s="595"/>
      <c r="K265" s="577"/>
      <c r="L265" s="767"/>
      <c r="M265" s="579"/>
      <c r="N265" s="580"/>
      <c r="O265" s="581"/>
      <c r="P265" s="585"/>
      <c r="Q265" s="1328"/>
      <c r="R265" s="497"/>
      <c r="S265" s="497"/>
      <c r="T265" s="498"/>
      <c r="U265" s="498"/>
      <c r="V265" s="498"/>
      <c r="W265" s="498"/>
      <c r="X265" s="504"/>
      <c r="Y265" s="500"/>
      <c r="Z265" s="486"/>
      <c r="AA265" s="486"/>
      <c r="AB265" s="577"/>
      <c r="AC265" s="767"/>
      <c r="AD265" s="579"/>
      <c r="AE265" s="580"/>
      <c r="AF265" s="581"/>
      <c r="AG265" s="585"/>
      <c r="AH265" s="1328"/>
      <c r="AI265" s="497"/>
      <c r="AJ265" s="497"/>
      <c r="AK265" s="498"/>
      <c r="AL265" s="498"/>
      <c r="AM265" s="498"/>
      <c r="AN265" s="498"/>
      <c r="AO265" s="504"/>
      <c r="AP265" s="500"/>
      <c r="AQ265" s="486"/>
      <c r="AR265" s="486"/>
      <c r="AS265" s="577"/>
      <c r="AT265" s="767"/>
      <c r="AU265" s="579"/>
      <c r="AV265" s="580"/>
      <c r="AW265" s="581"/>
      <c r="AX265" s="585"/>
      <c r="AY265" s="1328"/>
      <c r="AZ265" s="497"/>
      <c r="BA265" s="497"/>
      <c r="BB265" s="498"/>
      <c r="BC265" s="498"/>
      <c r="BD265" s="498"/>
      <c r="BE265" s="498"/>
      <c r="BF265" s="504"/>
      <c r="BG265" s="500"/>
      <c r="BJ265" s="577"/>
      <c r="BK265" s="767"/>
      <c r="BL265" s="579"/>
      <c r="BM265" s="580"/>
      <c r="BN265" s="581"/>
      <c r="BO265" s="585"/>
      <c r="BP265" s="1328"/>
      <c r="BQ265" s="497"/>
      <c r="BR265" s="497"/>
      <c r="BS265" s="498"/>
      <c r="BT265" s="498"/>
      <c r="BU265" s="498"/>
      <c r="BV265" s="498"/>
      <c r="BW265" s="504"/>
      <c r="BX265" s="500"/>
      <c r="CA265" s="577"/>
      <c r="CB265" s="767"/>
      <c r="CC265" s="579"/>
      <c r="CD265" s="580"/>
      <c r="CE265" s="581"/>
      <c r="CF265" s="585"/>
      <c r="CG265" s="1328"/>
      <c r="CH265" s="497"/>
      <c r="CI265" s="497"/>
      <c r="CJ265" s="498"/>
      <c r="CK265" s="498"/>
      <c r="CL265" s="498"/>
      <c r="CM265" s="498"/>
      <c r="CN265" s="504"/>
      <c r="CO265" s="500"/>
      <c r="CR265" s="577"/>
      <c r="CS265" s="767"/>
      <c r="CT265" s="579"/>
      <c r="CU265" s="580"/>
      <c r="CV265" s="581"/>
      <c r="CW265" s="585"/>
      <c r="CX265" s="1328"/>
      <c r="CY265" s="497"/>
      <c r="CZ265" s="497"/>
      <c r="DA265" s="498"/>
      <c r="DB265" s="498"/>
      <c r="DC265" s="498"/>
      <c r="DD265" s="498"/>
      <c r="DE265" s="504"/>
      <c r="DF265" s="500"/>
      <c r="DI265" s="577"/>
      <c r="DJ265" s="767"/>
      <c r="DK265" s="579"/>
      <c r="DL265" s="580"/>
      <c r="DM265" s="581"/>
      <c r="DN265" s="585"/>
      <c r="DO265" s="1328"/>
      <c r="DP265" s="497"/>
      <c r="DQ265" s="497"/>
      <c r="DR265" s="498"/>
      <c r="DS265" s="498"/>
      <c r="DT265" s="498"/>
      <c r="DU265" s="498"/>
      <c r="DV265" s="504"/>
      <c r="DW265" s="500"/>
      <c r="DZ265" s="577"/>
      <c r="EA265" s="767"/>
      <c r="EB265" s="579"/>
      <c r="EC265" s="580"/>
      <c r="ED265" s="581"/>
      <c r="EE265" s="585"/>
      <c r="EF265" s="1328"/>
      <c r="EG265" s="497"/>
      <c r="EH265" s="497"/>
      <c r="EI265" s="498"/>
      <c r="EJ265" s="498"/>
      <c r="EK265" s="498"/>
      <c r="EL265" s="498"/>
      <c r="EM265" s="504"/>
      <c r="EN265" s="500"/>
      <c r="EP265" s="478"/>
      <c r="EQ265" s="671"/>
      <c r="ER265" s="672"/>
      <c r="ES265" s="673"/>
      <c r="ET265" s="690"/>
      <c r="EU265" s="675"/>
      <c r="EV265" s="720"/>
      <c r="EW265" s="1328"/>
      <c r="EX265" s="497" t="e">
        <f t="shared" si="6601"/>
        <v>#N/A</v>
      </c>
      <c r="EY265" s="497" t="e">
        <f t="shared" si="6602"/>
        <v>#N/A</v>
      </c>
      <c r="EZ265" s="498" t="e">
        <f t="shared" si="6603"/>
        <v>#N/A</v>
      </c>
      <c r="FA265" s="498">
        <f t="shared" si="6604"/>
        <v>0</v>
      </c>
      <c r="FB265" s="498">
        <f t="shared" si="6605"/>
        <v>0</v>
      </c>
      <c r="FC265" s="498" t="e">
        <f t="shared" si="6606"/>
        <v>#N/A</v>
      </c>
      <c r="FD265" s="504">
        <f t="shared" si="6607"/>
        <v>0</v>
      </c>
      <c r="FE265" s="500">
        <f t="shared" si="6608"/>
        <v>0</v>
      </c>
      <c r="FH265" s="671"/>
      <c r="FI265" s="672"/>
      <c r="FJ265" s="673"/>
      <c r="FK265" s="690"/>
      <c r="FL265" s="675"/>
      <c r="FM265" s="720"/>
      <c r="FN265" s="1328"/>
      <c r="FO265" s="497" t="e">
        <f t="shared" si="6609"/>
        <v>#N/A</v>
      </c>
      <c r="FP265" s="497" t="e">
        <f t="shared" si="6610"/>
        <v>#N/A</v>
      </c>
      <c r="FQ265" s="498" t="e">
        <f t="shared" si="6611"/>
        <v>#N/A</v>
      </c>
      <c r="FR265" s="498">
        <f t="shared" si="6612"/>
        <v>0</v>
      </c>
      <c r="FS265" s="498">
        <f t="shared" si="6613"/>
        <v>0</v>
      </c>
      <c r="FT265" s="498" t="e">
        <f t="shared" si="6614"/>
        <v>#N/A</v>
      </c>
      <c r="FU265" s="504">
        <f t="shared" si="6615"/>
        <v>0</v>
      </c>
      <c r="FV265" s="500">
        <f t="shared" si="6616"/>
        <v>0</v>
      </c>
      <c r="FY265" s="671"/>
      <c r="FZ265" s="672"/>
      <c r="GA265" s="673"/>
      <c r="GB265" s="690"/>
      <c r="GC265" s="675"/>
      <c r="GD265" s="720"/>
      <c r="GE265" s="1328"/>
      <c r="GF265" s="497" t="e">
        <f t="shared" si="6617"/>
        <v>#N/A</v>
      </c>
      <c r="GG265" s="497" t="e">
        <f t="shared" si="6618"/>
        <v>#N/A</v>
      </c>
      <c r="GH265" s="498" t="e">
        <f t="shared" si="6619"/>
        <v>#N/A</v>
      </c>
      <c r="GI265" s="498">
        <f t="shared" si="6620"/>
        <v>0</v>
      </c>
      <c r="GJ265" s="498">
        <f t="shared" si="6621"/>
        <v>0</v>
      </c>
      <c r="GK265" s="498" t="e">
        <f t="shared" si="6622"/>
        <v>#N/A</v>
      </c>
      <c r="GL265" s="504">
        <f t="shared" si="6623"/>
        <v>0</v>
      </c>
      <c r="GM265" s="500">
        <f t="shared" si="6624"/>
        <v>0</v>
      </c>
      <c r="GO265" s="478"/>
      <c r="GP265" s="671"/>
      <c r="GQ265" s="672"/>
      <c r="GR265" s="673"/>
      <c r="GS265" s="690"/>
      <c r="GT265" s="675"/>
      <c r="GU265" s="720"/>
      <c r="GV265" s="1328"/>
      <c r="GW265" s="497" t="e">
        <f t="shared" si="6625"/>
        <v>#N/A</v>
      </c>
      <c r="GX265" s="497" t="e">
        <f t="shared" si="6626"/>
        <v>#N/A</v>
      </c>
      <c r="GY265" s="498" t="e">
        <f t="shared" si="6627"/>
        <v>#N/A</v>
      </c>
      <c r="GZ265" s="498">
        <f t="shared" si="6628"/>
        <v>0</v>
      </c>
      <c r="HA265" s="498">
        <f t="shared" si="6629"/>
        <v>0</v>
      </c>
      <c r="HB265" s="498" t="e">
        <f t="shared" si="6630"/>
        <v>#N/A</v>
      </c>
      <c r="HC265" s="504">
        <f t="shared" si="6631"/>
        <v>0</v>
      </c>
      <c r="HD265" s="500">
        <f t="shared" si="6632"/>
        <v>0</v>
      </c>
      <c r="HG265" s="671"/>
      <c r="HH265" s="672"/>
      <c r="HI265" s="673"/>
      <c r="HJ265" s="690"/>
      <c r="HK265" s="675"/>
      <c r="HL265" s="720"/>
      <c r="HM265" s="1328"/>
      <c r="HN265" s="497" t="e">
        <f t="shared" si="6633"/>
        <v>#N/A</v>
      </c>
      <c r="HO265" s="497" t="e">
        <f t="shared" si="6634"/>
        <v>#N/A</v>
      </c>
      <c r="HP265" s="498" t="e">
        <f t="shared" si="6635"/>
        <v>#N/A</v>
      </c>
      <c r="HQ265" s="498">
        <f t="shared" si="6636"/>
        <v>0</v>
      </c>
      <c r="HR265" s="498">
        <f t="shared" si="6637"/>
        <v>0</v>
      </c>
      <c r="HS265" s="498" t="e">
        <f t="shared" si="6638"/>
        <v>#N/A</v>
      </c>
      <c r="HT265" s="504">
        <f t="shared" si="6639"/>
        <v>0</v>
      </c>
      <c r="HU265" s="500">
        <f t="shared" si="6640"/>
        <v>0</v>
      </c>
      <c r="HX265" s="671"/>
      <c r="HY265" s="672"/>
      <c r="HZ265" s="673"/>
      <c r="IA265" s="690"/>
      <c r="IB265" s="675"/>
      <c r="IC265" s="720"/>
      <c r="ID265" s="1328"/>
      <c r="IE265" s="497" t="e">
        <f t="shared" si="6641"/>
        <v>#N/A</v>
      </c>
      <c r="IF265" s="497" t="e">
        <f t="shared" si="6642"/>
        <v>#N/A</v>
      </c>
      <c r="IG265" s="498" t="e">
        <f t="shared" si="6643"/>
        <v>#N/A</v>
      </c>
      <c r="IH265" s="498">
        <f t="shared" si="6644"/>
        <v>0</v>
      </c>
      <c r="II265" s="498">
        <f t="shared" si="6645"/>
        <v>0</v>
      </c>
      <c r="IJ265" s="498" t="e">
        <f t="shared" si="6646"/>
        <v>#N/A</v>
      </c>
      <c r="IK265" s="504">
        <f t="shared" si="6647"/>
        <v>0</v>
      </c>
      <c r="IL265" s="500">
        <f t="shared" si="6648"/>
        <v>0</v>
      </c>
      <c r="IO265" s="671"/>
      <c r="IP265" s="672"/>
      <c r="IQ265" s="673"/>
      <c r="IR265" s="690"/>
      <c r="IS265" s="675"/>
      <c r="IT265" s="720"/>
      <c r="IU265" s="1328"/>
      <c r="IV265" s="497" t="e">
        <f t="shared" si="6649"/>
        <v>#N/A</v>
      </c>
      <c r="IW265" s="497" t="e">
        <f t="shared" si="6650"/>
        <v>#N/A</v>
      </c>
      <c r="IX265" s="498" t="e">
        <f t="shared" si="6651"/>
        <v>#N/A</v>
      </c>
      <c r="IY265" s="498">
        <f t="shared" si="6652"/>
        <v>0</v>
      </c>
      <c r="IZ265" s="498">
        <f t="shared" si="6653"/>
        <v>0</v>
      </c>
      <c r="JA265" s="498" t="e">
        <f t="shared" si="6654"/>
        <v>#N/A</v>
      </c>
      <c r="JB265" s="504">
        <f t="shared" si="6655"/>
        <v>0</v>
      </c>
      <c r="JC265" s="500">
        <f t="shared" si="6656"/>
        <v>0</v>
      </c>
      <c r="JF265" s="671"/>
      <c r="JG265" s="672"/>
      <c r="JH265" s="673"/>
      <c r="JI265" s="690"/>
      <c r="JJ265" s="675"/>
      <c r="JK265" s="720"/>
      <c r="JL265" s="1328"/>
      <c r="JM265" s="497" t="e">
        <f t="shared" si="6657"/>
        <v>#N/A</v>
      </c>
      <c r="JN265" s="497" t="e">
        <f t="shared" si="6658"/>
        <v>#N/A</v>
      </c>
      <c r="JO265" s="498" t="e">
        <f t="shared" si="6659"/>
        <v>#N/A</v>
      </c>
      <c r="JP265" s="498">
        <f t="shared" si="6660"/>
        <v>0</v>
      </c>
      <c r="JQ265" s="498">
        <f t="shared" si="6661"/>
        <v>0</v>
      </c>
      <c r="JR265" s="498" t="e">
        <f t="shared" si="6662"/>
        <v>#N/A</v>
      </c>
      <c r="JS265" s="504">
        <f t="shared" si="6663"/>
        <v>0</v>
      </c>
      <c r="JT265" s="500">
        <f t="shared" si="6664"/>
        <v>0</v>
      </c>
      <c r="JW265" s="671"/>
      <c r="JX265" s="672"/>
      <c r="JY265" s="673"/>
      <c r="JZ265" s="690"/>
      <c r="KA265" s="675"/>
      <c r="KB265" s="720"/>
      <c r="KC265" s="1328"/>
      <c r="KD265" s="497" t="e">
        <f t="shared" si="6665"/>
        <v>#N/A</v>
      </c>
      <c r="KE265" s="497" t="e">
        <f t="shared" si="6666"/>
        <v>#N/A</v>
      </c>
      <c r="KF265" s="498" t="e">
        <f t="shared" si="6667"/>
        <v>#N/A</v>
      </c>
      <c r="KG265" s="498">
        <f t="shared" si="6668"/>
        <v>0</v>
      </c>
      <c r="KH265" s="498">
        <f t="shared" si="6669"/>
        <v>0</v>
      </c>
      <c r="KI265" s="498" t="e">
        <f t="shared" si="6670"/>
        <v>#N/A</v>
      </c>
      <c r="KJ265" s="504">
        <f t="shared" si="6671"/>
        <v>0</v>
      </c>
      <c r="KK265" s="500">
        <f t="shared" si="6672"/>
        <v>0</v>
      </c>
      <c r="KN265" s="671"/>
      <c r="KO265" s="672"/>
      <c r="KP265" s="673"/>
      <c r="KQ265" s="690"/>
      <c r="KR265" s="675"/>
      <c r="KS265" s="720"/>
      <c r="KT265" s="1328"/>
      <c r="KU265" s="497" t="e">
        <f t="shared" si="6673"/>
        <v>#N/A</v>
      </c>
      <c r="KV265" s="497" t="e">
        <f t="shared" si="6674"/>
        <v>#N/A</v>
      </c>
      <c r="KW265" s="498" t="e">
        <f t="shared" si="6675"/>
        <v>#N/A</v>
      </c>
      <c r="KX265" s="498">
        <f t="shared" si="6676"/>
        <v>0</v>
      </c>
      <c r="KY265" s="498">
        <f t="shared" si="6677"/>
        <v>0</v>
      </c>
      <c r="KZ265" s="498" t="e">
        <f t="shared" si="6678"/>
        <v>#N/A</v>
      </c>
      <c r="LA265" s="504">
        <f t="shared" si="6679"/>
        <v>0</v>
      </c>
      <c r="LB265" s="500">
        <f t="shared" si="6680"/>
        <v>0</v>
      </c>
      <c r="LE265" s="671"/>
      <c r="LF265" s="672"/>
      <c r="LG265" s="673"/>
      <c r="LH265" s="690"/>
      <c r="LI265" s="675"/>
      <c r="LJ265" s="720"/>
      <c r="LK265" s="1328"/>
      <c r="LL265" s="497" t="e">
        <f t="shared" si="6681"/>
        <v>#N/A</v>
      </c>
      <c r="LM265" s="497" t="e">
        <f t="shared" si="6682"/>
        <v>#N/A</v>
      </c>
      <c r="LN265" s="498" t="e">
        <f t="shared" si="6683"/>
        <v>#N/A</v>
      </c>
      <c r="LO265" s="498">
        <f t="shared" si="6684"/>
        <v>0</v>
      </c>
      <c r="LP265" s="498">
        <f t="shared" si="6685"/>
        <v>0</v>
      </c>
      <c r="LQ265" s="498" t="e">
        <f t="shared" si="6686"/>
        <v>#N/A</v>
      </c>
      <c r="LR265" s="504">
        <f t="shared" si="6687"/>
        <v>0</v>
      </c>
      <c r="LS265" s="500">
        <f t="shared" si="6688"/>
        <v>0</v>
      </c>
      <c r="LV265" s="671"/>
      <c r="LW265" s="672"/>
      <c r="LX265" s="673"/>
      <c r="LY265" s="690"/>
      <c r="LZ265" s="675"/>
      <c r="MA265" s="720"/>
      <c r="MB265" s="1328"/>
      <c r="MC265" s="497" t="e">
        <f t="shared" si="6689"/>
        <v>#N/A</v>
      </c>
      <c r="MD265" s="497" t="e">
        <f t="shared" si="6690"/>
        <v>#N/A</v>
      </c>
      <c r="ME265" s="498" t="e">
        <f t="shared" si="6691"/>
        <v>#N/A</v>
      </c>
      <c r="MF265" s="498">
        <f t="shared" si="6692"/>
        <v>0</v>
      </c>
      <c r="MG265" s="498">
        <f t="shared" si="6693"/>
        <v>0</v>
      </c>
      <c r="MH265" s="498" t="e">
        <f t="shared" si="6694"/>
        <v>#N/A</v>
      </c>
      <c r="MI265" s="504">
        <f t="shared" si="6695"/>
        <v>0</v>
      </c>
      <c r="MJ265" s="500">
        <f t="shared" si="6696"/>
        <v>0</v>
      </c>
      <c r="MM265" s="671"/>
      <c r="MN265" s="672"/>
      <c r="MO265" s="673"/>
      <c r="MP265" s="690"/>
      <c r="MQ265" s="675"/>
      <c r="MR265" s="720"/>
      <c r="MS265" s="1328"/>
      <c r="MT265" s="497" t="e">
        <f t="shared" si="6697"/>
        <v>#N/A</v>
      </c>
      <c r="MU265" s="497" t="e">
        <f t="shared" si="6698"/>
        <v>#N/A</v>
      </c>
      <c r="MV265" s="498" t="e">
        <f t="shared" si="6699"/>
        <v>#N/A</v>
      </c>
      <c r="MW265" s="498">
        <f t="shared" si="6700"/>
        <v>0</v>
      </c>
      <c r="MX265" s="498">
        <f t="shared" si="6701"/>
        <v>0</v>
      </c>
      <c r="MY265" s="498" t="e">
        <f t="shared" si="6702"/>
        <v>#N/A</v>
      </c>
      <c r="MZ265" s="504">
        <f t="shared" si="6703"/>
        <v>0</v>
      </c>
      <c r="NA265" s="500">
        <f t="shared" si="6704"/>
        <v>0</v>
      </c>
      <c r="ND265" s="671"/>
      <c r="NE265" s="672"/>
      <c r="NF265" s="673"/>
      <c r="NG265" s="690"/>
      <c r="NH265" s="675"/>
      <c r="NI265" s="720"/>
      <c r="NJ265" s="1328"/>
      <c r="NK265" s="497" t="e">
        <f t="shared" si="6705"/>
        <v>#N/A</v>
      </c>
      <c r="NL265" s="497" t="e">
        <f t="shared" si="6706"/>
        <v>#N/A</v>
      </c>
      <c r="NM265" s="498" t="e">
        <f t="shared" si="6707"/>
        <v>#N/A</v>
      </c>
      <c r="NN265" s="498">
        <f t="shared" si="6708"/>
        <v>0</v>
      </c>
      <c r="NO265" s="498">
        <f t="shared" si="6709"/>
        <v>0</v>
      </c>
      <c r="NP265" s="498" t="e">
        <f t="shared" si="6710"/>
        <v>#N/A</v>
      </c>
      <c r="NQ265" s="504">
        <f t="shared" si="6711"/>
        <v>0</v>
      </c>
      <c r="NR265" s="500">
        <f t="shared" si="6712"/>
        <v>0</v>
      </c>
      <c r="NU265" s="671"/>
      <c r="NV265" s="672"/>
      <c r="NW265" s="673"/>
      <c r="NX265" s="690"/>
      <c r="NY265" s="675"/>
      <c r="NZ265" s="720"/>
      <c r="OA265" s="1328"/>
      <c r="OB265" s="497" t="e">
        <f t="shared" si="6713"/>
        <v>#N/A</v>
      </c>
      <c r="OC265" s="497" t="e">
        <f t="shared" si="6714"/>
        <v>#N/A</v>
      </c>
      <c r="OD265" s="498" t="e">
        <f t="shared" si="6715"/>
        <v>#N/A</v>
      </c>
      <c r="OE265" s="498">
        <f t="shared" si="6716"/>
        <v>0</v>
      </c>
      <c r="OF265" s="498">
        <f t="shared" si="6717"/>
        <v>0</v>
      </c>
      <c r="OG265" s="498" t="e">
        <f t="shared" si="6718"/>
        <v>#N/A</v>
      </c>
      <c r="OH265" s="504">
        <f t="shared" si="6719"/>
        <v>0</v>
      </c>
      <c r="OI265" s="500">
        <f t="shared" si="6720"/>
        <v>0</v>
      </c>
      <c r="OL265" s="671"/>
      <c r="OM265" s="672"/>
      <c r="ON265" s="673"/>
      <c r="OO265" s="690"/>
      <c r="OP265" s="675"/>
      <c r="OQ265" s="720"/>
      <c r="OR265" s="1328"/>
      <c r="OS265" s="497" t="e">
        <f t="shared" si="6721"/>
        <v>#N/A</v>
      </c>
      <c r="OT265" s="497" t="e">
        <f t="shared" si="6722"/>
        <v>#N/A</v>
      </c>
      <c r="OU265" s="498" t="e">
        <f t="shared" si="6723"/>
        <v>#N/A</v>
      </c>
      <c r="OV265" s="498">
        <f t="shared" si="6724"/>
        <v>0</v>
      </c>
      <c r="OW265" s="498">
        <f t="shared" si="6725"/>
        <v>0</v>
      </c>
      <c r="OX265" s="498" t="e">
        <f t="shared" si="6726"/>
        <v>#N/A</v>
      </c>
      <c r="OY265" s="504">
        <f t="shared" si="6727"/>
        <v>0</v>
      </c>
      <c r="OZ265" s="500">
        <f t="shared" si="6728"/>
        <v>0</v>
      </c>
      <c r="PC265" s="671"/>
      <c r="PD265" s="672"/>
      <c r="PE265" s="673"/>
      <c r="PF265" s="690"/>
      <c r="PG265" s="675"/>
      <c r="PH265" s="720"/>
      <c r="PI265" s="1328"/>
      <c r="PJ265" s="497" t="e">
        <f t="shared" si="6729"/>
        <v>#N/A</v>
      </c>
      <c r="PK265" s="497" t="e">
        <f t="shared" si="6730"/>
        <v>#N/A</v>
      </c>
      <c r="PL265" s="498" t="e">
        <f t="shared" si="6731"/>
        <v>#N/A</v>
      </c>
      <c r="PM265" s="498">
        <f t="shared" si="6732"/>
        <v>0</v>
      </c>
      <c r="PN265" s="498">
        <f t="shared" si="6733"/>
        <v>0</v>
      </c>
      <c r="PO265" s="498" t="e">
        <f t="shared" si="6734"/>
        <v>#N/A</v>
      </c>
      <c r="PP265" s="504">
        <f t="shared" si="6735"/>
        <v>0</v>
      </c>
      <c r="PQ265" s="500">
        <f t="shared" si="6736"/>
        <v>0</v>
      </c>
      <c r="PT265" s="671"/>
      <c r="PU265" s="672"/>
      <c r="PV265" s="673"/>
      <c r="PW265" s="690"/>
      <c r="PX265" s="675"/>
      <c r="PY265" s="720"/>
      <c r="PZ265" s="1328"/>
      <c r="QA265" s="497" t="e">
        <f t="shared" si="6737"/>
        <v>#N/A</v>
      </c>
      <c r="QB265" s="497" t="e">
        <f t="shared" si="6738"/>
        <v>#N/A</v>
      </c>
      <c r="QC265" s="498" t="e">
        <f t="shared" si="6739"/>
        <v>#N/A</v>
      </c>
      <c r="QD265" s="498">
        <f t="shared" si="6740"/>
        <v>0</v>
      </c>
      <c r="QE265" s="498">
        <f t="shared" si="6741"/>
        <v>0</v>
      </c>
      <c r="QF265" s="498" t="e">
        <f t="shared" si="6742"/>
        <v>#N/A</v>
      </c>
      <c r="QG265" s="504">
        <f t="shared" si="6743"/>
        <v>0</v>
      </c>
      <c r="QH265" s="500">
        <f t="shared" si="6744"/>
        <v>0</v>
      </c>
      <c r="QK265" s="671"/>
      <c r="QL265" s="672"/>
      <c r="QM265" s="673"/>
      <c r="QN265" s="690"/>
      <c r="QO265" s="675"/>
      <c r="QP265" s="720"/>
      <c r="QQ265" s="1328"/>
      <c r="QR265" s="497" t="e">
        <f t="shared" si="6745"/>
        <v>#N/A</v>
      </c>
      <c r="QS265" s="497" t="e">
        <f t="shared" si="6746"/>
        <v>#N/A</v>
      </c>
      <c r="QT265" s="498" t="e">
        <f t="shared" si="6747"/>
        <v>#N/A</v>
      </c>
      <c r="QU265" s="498">
        <f t="shared" si="6748"/>
        <v>0</v>
      </c>
      <c r="QV265" s="498">
        <f t="shared" si="6749"/>
        <v>0</v>
      </c>
      <c r="QW265" s="498" t="e">
        <f t="shared" si="6750"/>
        <v>#N/A</v>
      </c>
      <c r="QX265" s="504">
        <f t="shared" si="6751"/>
        <v>0</v>
      </c>
      <c r="QY265" s="500">
        <f t="shared" si="6752"/>
        <v>0</v>
      </c>
      <c r="RB265" s="381"/>
      <c r="RC265" s="382"/>
      <c r="RD265" s="383"/>
      <c r="RE265" s="384"/>
      <c r="RF265" s="385"/>
      <c r="RG265" s="386"/>
      <c r="RH265" s="386"/>
      <c r="RI265" s="497"/>
      <c r="RJ265" s="497"/>
      <c r="RK265" s="501"/>
      <c r="RL265" s="501"/>
      <c r="RM265" s="501"/>
      <c r="RN265" s="501"/>
      <c r="RO265" s="502"/>
      <c r="RP265" s="503"/>
      <c r="RS265" s="381"/>
      <c r="RT265" s="382"/>
      <c r="RU265" s="383"/>
      <c r="RV265" s="384"/>
      <c r="RW265" s="385"/>
      <c r="RX265" s="386"/>
      <c r="RY265" s="386"/>
      <c r="RZ265" s="497"/>
      <c r="SA265" s="497"/>
      <c r="SB265" s="501"/>
      <c r="SC265" s="501"/>
      <c r="SD265" s="501"/>
      <c r="SE265" s="501"/>
      <c r="SF265" s="502"/>
      <c r="SG265" s="503"/>
      <c r="SJ265" s="381"/>
      <c r="SK265" s="382"/>
      <c r="SL265" s="383"/>
      <c r="SM265" s="384"/>
      <c r="SN265" s="385"/>
      <c r="SO265" s="386"/>
      <c r="SP265" s="386"/>
      <c r="SQ265" s="497"/>
      <c r="SR265" s="497"/>
      <c r="SS265" s="501"/>
      <c r="ST265" s="501"/>
      <c r="SU265" s="501"/>
      <c r="SV265" s="501"/>
      <c r="SW265" s="502"/>
      <c r="SX265" s="503"/>
    </row>
    <row r="266" spans="2:518" ht="57" hidden="1" customHeight="1" thickTop="1" thickBot="1">
      <c r="B266" s="564"/>
      <c r="C266" s="565"/>
      <c r="D266" s="566"/>
      <c r="E266" s="567"/>
      <c r="F266" s="568"/>
      <c r="G266" s="569"/>
      <c r="H266" s="594"/>
      <c r="K266" s="564"/>
      <c r="L266" s="765"/>
      <c r="M266" s="566"/>
      <c r="N266" s="567"/>
      <c r="O266" s="568"/>
      <c r="P266" s="569"/>
      <c r="Q266" s="728">
        <f>SUM(P267:P282)</f>
        <v>0</v>
      </c>
      <c r="R266" s="497"/>
      <c r="S266" s="497"/>
      <c r="T266" s="501"/>
      <c r="U266" s="501"/>
      <c r="V266" s="501"/>
      <c r="W266" s="501"/>
      <c r="X266" s="502"/>
      <c r="Y266" s="503"/>
      <c r="Z266" s="486"/>
      <c r="AA266" s="486"/>
      <c r="AB266" s="564"/>
      <c r="AC266" s="765"/>
      <c r="AD266" s="566"/>
      <c r="AE266" s="567"/>
      <c r="AF266" s="568"/>
      <c r="AG266" s="569"/>
      <c r="AH266" s="728">
        <f>SUM(AG267:AG282)</f>
        <v>0</v>
      </c>
      <c r="AI266" s="497"/>
      <c r="AJ266" s="497"/>
      <c r="AK266" s="501"/>
      <c r="AL266" s="501"/>
      <c r="AM266" s="501"/>
      <c r="AN266" s="501"/>
      <c r="AO266" s="502"/>
      <c r="AP266" s="503"/>
      <c r="AQ266" s="486"/>
      <c r="AR266" s="486"/>
      <c r="AS266" s="564"/>
      <c r="AT266" s="765"/>
      <c r="AU266" s="566"/>
      <c r="AV266" s="567"/>
      <c r="AW266" s="568"/>
      <c r="AX266" s="569"/>
      <c r="AY266" s="728">
        <f>SUM(AX267:AX282)</f>
        <v>0</v>
      </c>
      <c r="AZ266" s="497"/>
      <c r="BA266" s="497"/>
      <c r="BB266" s="501"/>
      <c r="BC266" s="501"/>
      <c r="BD266" s="501"/>
      <c r="BE266" s="501"/>
      <c r="BF266" s="502"/>
      <c r="BG266" s="503"/>
      <c r="BJ266" s="564"/>
      <c r="BK266" s="765"/>
      <c r="BL266" s="566"/>
      <c r="BM266" s="567"/>
      <c r="BN266" s="568"/>
      <c r="BO266" s="569"/>
      <c r="BP266" s="728">
        <f>SUM(BO267:BO282)</f>
        <v>0</v>
      </c>
      <c r="BQ266" s="497"/>
      <c r="BR266" s="497"/>
      <c r="BS266" s="501"/>
      <c r="BT266" s="501"/>
      <c r="BU266" s="501"/>
      <c r="BV266" s="501"/>
      <c r="BW266" s="502"/>
      <c r="BX266" s="503"/>
      <c r="CA266" s="564"/>
      <c r="CB266" s="765"/>
      <c r="CC266" s="566"/>
      <c r="CD266" s="567"/>
      <c r="CE266" s="568"/>
      <c r="CF266" s="569"/>
      <c r="CG266" s="728">
        <f>SUM(CF267:CF282)</f>
        <v>0</v>
      </c>
      <c r="CH266" s="497"/>
      <c r="CI266" s="497"/>
      <c r="CJ266" s="501"/>
      <c r="CK266" s="501"/>
      <c r="CL266" s="501"/>
      <c r="CM266" s="501"/>
      <c r="CN266" s="502"/>
      <c r="CO266" s="503"/>
      <c r="CR266" s="564"/>
      <c r="CS266" s="765"/>
      <c r="CT266" s="566"/>
      <c r="CU266" s="567"/>
      <c r="CV266" s="568"/>
      <c r="CW266" s="569"/>
      <c r="CX266" s="728">
        <f>SUM(CW267:CW282)</f>
        <v>0</v>
      </c>
      <c r="CY266" s="497"/>
      <c r="CZ266" s="497"/>
      <c r="DA266" s="501"/>
      <c r="DB266" s="501"/>
      <c r="DC266" s="501"/>
      <c r="DD266" s="501"/>
      <c r="DE266" s="502"/>
      <c r="DF266" s="503"/>
      <c r="DI266" s="564"/>
      <c r="DJ266" s="765"/>
      <c r="DK266" s="566"/>
      <c r="DL266" s="567"/>
      <c r="DM266" s="568"/>
      <c r="DN266" s="569"/>
      <c r="DO266" s="728">
        <f>SUM(DN267:DN282)</f>
        <v>0</v>
      </c>
      <c r="DP266" s="497"/>
      <c r="DQ266" s="497"/>
      <c r="DR266" s="501"/>
      <c r="DS266" s="501"/>
      <c r="DT266" s="501"/>
      <c r="DU266" s="501"/>
      <c r="DV266" s="502"/>
      <c r="DW266" s="503"/>
      <c r="DZ266" s="564"/>
      <c r="EA266" s="765"/>
      <c r="EB266" s="566"/>
      <c r="EC266" s="567"/>
      <c r="ED266" s="568"/>
      <c r="EE266" s="569"/>
      <c r="EF266" s="728">
        <f>SUM(EE267:EE282)</f>
        <v>0</v>
      </c>
      <c r="EG266" s="497"/>
      <c r="EH266" s="497"/>
      <c r="EI266" s="501"/>
      <c r="EJ266" s="501"/>
      <c r="EK266" s="501"/>
      <c r="EL266" s="501"/>
      <c r="EM266" s="502"/>
      <c r="EN266" s="503"/>
      <c r="EP266" s="478"/>
      <c r="EQ266" s="652"/>
      <c r="ER266" s="653"/>
      <c r="ES266" s="654"/>
      <c r="ET266" s="655"/>
      <c r="EU266" s="656"/>
      <c r="EV266" s="709"/>
      <c r="EW266" s="728">
        <f>SUM(EV267:EV282)</f>
        <v>0</v>
      </c>
      <c r="EX266" s="497"/>
      <c r="EY266" s="497"/>
      <c r="EZ266" s="501"/>
      <c r="FA266" s="501"/>
      <c r="FB266" s="501"/>
      <c r="FC266" s="501"/>
      <c r="FD266" s="502"/>
      <c r="FE266" s="503"/>
      <c r="FH266" s="652"/>
      <c r="FI266" s="653"/>
      <c r="FJ266" s="654"/>
      <c r="FK266" s="655"/>
      <c r="FL266" s="656"/>
      <c r="FM266" s="709"/>
      <c r="FN266" s="728">
        <f>SUM(FM267:FM282)</f>
        <v>0</v>
      </c>
      <c r="FO266" s="497"/>
      <c r="FP266" s="497"/>
      <c r="FQ266" s="501"/>
      <c r="FR266" s="501"/>
      <c r="FS266" s="501"/>
      <c r="FT266" s="501"/>
      <c r="FU266" s="502"/>
      <c r="FV266" s="503"/>
      <c r="FY266" s="652"/>
      <c r="FZ266" s="653"/>
      <c r="GA266" s="654"/>
      <c r="GB266" s="655"/>
      <c r="GC266" s="656"/>
      <c r="GD266" s="709"/>
      <c r="GE266" s="728">
        <f>SUM(GD267:GD282)</f>
        <v>0</v>
      </c>
      <c r="GF266" s="497"/>
      <c r="GG266" s="497"/>
      <c r="GH266" s="501"/>
      <c r="GI266" s="501"/>
      <c r="GJ266" s="501"/>
      <c r="GK266" s="501"/>
      <c r="GL266" s="502"/>
      <c r="GM266" s="503"/>
      <c r="GO266" s="478"/>
      <c r="GP266" s="652"/>
      <c r="GQ266" s="653"/>
      <c r="GR266" s="654"/>
      <c r="GS266" s="655"/>
      <c r="GT266" s="656"/>
      <c r="GU266" s="709"/>
      <c r="GV266" s="728">
        <f>SUM(GU267:GU282)</f>
        <v>0</v>
      </c>
      <c r="GW266" s="497"/>
      <c r="GX266" s="497"/>
      <c r="GY266" s="501"/>
      <c r="GZ266" s="501"/>
      <c r="HA266" s="501"/>
      <c r="HB266" s="501"/>
      <c r="HC266" s="502"/>
      <c r="HD266" s="503"/>
      <c r="HG266" s="652"/>
      <c r="HH266" s="653"/>
      <c r="HI266" s="654"/>
      <c r="HJ266" s="655"/>
      <c r="HK266" s="656"/>
      <c r="HL266" s="709"/>
      <c r="HM266" s="728">
        <f>SUM(HL267:HL282)</f>
        <v>0</v>
      </c>
      <c r="HN266" s="497"/>
      <c r="HO266" s="497"/>
      <c r="HP266" s="501"/>
      <c r="HQ266" s="501"/>
      <c r="HR266" s="501"/>
      <c r="HS266" s="501"/>
      <c r="HT266" s="502"/>
      <c r="HU266" s="503"/>
      <c r="HX266" s="652"/>
      <c r="HY266" s="653"/>
      <c r="HZ266" s="654"/>
      <c r="IA266" s="655"/>
      <c r="IB266" s="656"/>
      <c r="IC266" s="709"/>
      <c r="ID266" s="728">
        <f>SUM(IC267:IC282)</f>
        <v>0</v>
      </c>
      <c r="IE266" s="497"/>
      <c r="IF266" s="497"/>
      <c r="IG266" s="501"/>
      <c r="IH266" s="501"/>
      <c r="II266" s="501"/>
      <c r="IJ266" s="501"/>
      <c r="IK266" s="502"/>
      <c r="IL266" s="503"/>
      <c r="IO266" s="652"/>
      <c r="IP266" s="653"/>
      <c r="IQ266" s="654"/>
      <c r="IR266" s="655"/>
      <c r="IS266" s="656"/>
      <c r="IT266" s="709"/>
      <c r="IU266" s="728">
        <f>SUM(IT267:IT282)</f>
        <v>0</v>
      </c>
      <c r="IV266" s="497"/>
      <c r="IW266" s="497"/>
      <c r="IX266" s="501"/>
      <c r="IY266" s="501"/>
      <c r="IZ266" s="501"/>
      <c r="JA266" s="501"/>
      <c r="JB266" s="502"/>
      <c r="JC266" s="503"/>
      <c r="JF266" s="652"/>
      <c r="JG266" s="653"/>
      <c r="JH266" s="654"/>
      <c r="JI266" s="655"/>
      <c r="JJ266" s="656"/>
      <c r="JK266" s="709"/>
      <c r="JL266" s="728">
        <f>SUM(JK267:JK282)</f>
        <v>0</v>
      </c>
      <c r="JM266" s="497"/>
      <c r="JN266" s="497"/>
      <c r="JO266" s="501"/>
      <c r="JP266" s="501"/>
      <c r="JQ266" s="501"/>
      <c r="JR266" s="501"/>
      <c r="JS266" s="502"/>
      <c r="JT266" s="503"/>
      <c r="JW266" s="652"/>
      <c r="JX266" s="653"/>
      <c r="JY266" s="654"/>
      <c r="JZ266" s="655"/>
      <c r="KA266" s="656"/>
      <c r="KB266" s="709"/>
      <c r="KC266" s="728">
        <f>SUM(KB267:KB282)</f>
        <v>0</v>
      </c>
      <c r="KD266" s="497"/>
      <c r="KE266" s="497"/>
      <c r="KF266" s="501"/>
      <c r="KG266" s="501"/>
      <c r="KH266" s="501"/>
      <c r="KI266" s="501"/>
      <c r="KJ266" s="502"/>
      <c r="KK266" s="503"/>
      <c r="KN266" s="652"/>
      <c r="KO266" s="653"/>
      <c r="KP266" s="654"/>
      <c r="KQ266" s="655"/>
      <c r="KR266" s="656"/>
      <c r="KS266" s="709"/>
      <c r="KT266" s="728">
        <f>SUM(KS267:KS282)</f>
        <v>0</v>
      </c>
      <c r="KU266" s="497"/>
      <c r="KV266" s="497"/>
      <c r="KW266" s="501"/>
      <c r="KX266" s="501"/>
      <c r="KY266" s="501"/>
      <c r="KZ266" s="501"/>
      <c r="LA266" s="502"/>
      <c r="LB266" s="503"/>
      <c r="LE266" s="652"/>
      <c r="LF266" s="653"/>
      <c r="LG266" s="654"/>
      <c r="LH266" s="655"/>
      <c r="LI266" s="656"/>
      <c r="LJ266" s="709"/>
      <c r="LK266" s="728">
        <f>SUM(LJ267:LJ282)</f>
        <v>0</v>
      </c>
      <c r="LL266" s="497"/>
      <c r="LM266" s="497"/>
      <c r="LN266" s="501"/>
      <c r="LO266" s="501"/>
      <c r="LP266" s="501"/>
      <c r="LQ266" s="501"/>
      <c r="LR266" s="502"/>
      <c r="LS266" s="503"/>
      <c r="LV266" s="652"/>
      <c r="LW266" s="653"/>
      <c r="LX266" s="654"/>
      <c r="LY266" s="655"/>
      <c r="LZ266" s="656"/>
      <c r="MA266" s="709"/>
      <c r="MB266" s="728">
        <f>SUM(MA267:MA282)</f>
        <v>0</v>
      </c>
      <c r="MC266" s="497"/>
      <c r="MD266" s="497"/>
      <c r="ME266" s="501"/>
      <c r="MF266" s="501"/>
      <c r="MG266" s="501"/>
      <c r="MH266" s="501"/>
      <c r="MI266" s="502"/>
      <c r="MJ266" s="503"/>
      <c r="MM266" s="652"/>
      <c r="MN266" s="653"/>
      <c r="MO266" s="654"/>
      <c r="MP266" s="655"/>
      <c r="MQ266" s="656"/>
      <c r="MR266" s="709"/>
      <c r="MS266" s="728">
        <f>SUM(MR267:MR282)</f>
        <v>0</v>
      </c>
      <c r="MT266" s="497"/>
      <c r="MU266" s="497"/>
      <c r="MV266" s="501"/>
      <c r="MW266" s="501"/>
      <c r="MX266" s="501"/>
      <c r="MY266" s="501"/>
      <c r="MZ266" s="502"/>
      <c r="NA266" s="503"/>
      <c r="ND266" s="652"/>
      <c r="NE266" s="653"/>
      <c r="NF266" s="654"/>
      <c r="NG266" s="655"/>
      <c r="NH266" s="656"/>
      <c r="NI266" s="709"/>
      <c r="NJ266" s="728">
        <f>SUM(NI267:NI282)</f>
        <v>0</v>
      </c>
      <c r="NK266" s="497"/>
      <c r="NL266" s="497"/>
      <c r="NM266" s="501"/>
      <c r="NN266" s="501"/>
      <c r="NO266" s="501"/>
      <c r="NP266" s="501"/>
      <c r="NQ266" s="502"/>
      <c r="NR266" s="503"/>
      <c r="NU266" s="652"/>
      <c r="NV266" s="653"/>
      <c r="NW266" s="654"/>
      <c r="NX266" s="655"/>
      <c r="NY266" s="656"/>
      <c r="NZ266" s="709"/>
      <c r="OA266" s="728">
        <f>SUM(NZ267:NZ282)</f>
        <v>0</v>
      </c>
      <c r="OB266" s="497"/>
      <c r="OC266" s="497"/>
      <c r="OD266" s="501"/>
      <c r="OE266" s="501"/>
      <c r="OF266" s="501"/>
      <c r="OG266" s="501"/>
      <c r="OH266" s="502"/>
      <c r="OI266" s="503"/>
      <c r="OL266" s="652"/>
      <c r="OM266" s="653"/>
      <c r="ON266" s="654"/>
      <c r="OO266" s="655"/>
      <c r="OP266" s="656"/>
      <c r="OQ266" s="709"/>
      <c r="OR266" s="728">
        <f>SUM(OQ267:OQ282)</f>
        <v>0</v>
      </c>
      <c r="OS266" s="497"/>
      <c r="OT266" s="497"/>
      <c r="OU266" s="501"/>
      <c r="OV266" s="501"/>
      <c r="OW266" s="501"/>
      <c r="OX266" s="501"/>
      <c r="OY266" s="502"/>
      <c r="OZ266" s="503"/>
      <c r="PC266" s="652"/>
      <c r="PD266" s="653"/>
      <c r="PE266" s="654"/>
      <c r="PF266" s="655"/>
      <c r="PG266" s="656"/>
      <c r="PH266" s="709"/>
      <c r="PI266" s="728">
        <f>SUM(PH267:PH282)</f>
        <v>0</v>
      </c>
      <c r="PJ266" s="497"/>
      <c r="PK266" s="497"/>
      <c r="PL266" s="501"/>
      <c r="PM266" s="501"/>
      <c r="PN266" s="501"/>
      <c r="PO266" s="501"/>
      <c r="PP266" s="502"/>
      <c r="PQ266" s="503"/>
      <c r="PT266" s="652"/>
      <c r="PU266" s="653"/>
      <c r="PV266" s="654"/>
      <c r="PW266" s="655"/>
      <c r="PX266" s="656"/>
      <c r="PY266" s="709"/>
      <c r="PZ266" s="728">
        <f>SUM(PY267:PY282)</f>
        <v>0</v>
      </c>
      <c r="QA266" s="497"/>
      <c r="QB266" s="497"/>
      <c r="QC266" s="501"/>
      <c r="QD266" s="501"/>
      <c r="QE266" s="501"/>
      <c r="QF266" s="501"/>
      <c r="QG266" s="502"/>
      <c r="QH266" s="503"/>
      <c r="QK266" s="652"/>
      <c r="QL266" s="653"/>
      <c r="QM266" s="654"/>
      <c r="QN266" s="655"/>
      <c r="QO266" s="656"/>
      <c r="QP266" s="709"/>
      <c r="QQ266" s="728">
        <f>SUM(QP267:QP282)</f>
        <v>0</v>
      </c>
      <c r="QR266" s="497"/>
      <c r="QS266" s="497"/>
      <c r="QT266" s="501"/>
      <c r="QU266" s="501"/>
      <c r="QV266" s="501"/>
      <c r="QW266" s="501"/>
      <c r="QX266" s="502"/>
      <c r="QY266" s="503"/>
      <c r="RB266" s="381"/>
      <c r="RC266" s="382"/>
      <c r="RD266" s="383"/>
      <c r="RE266" s="384"/>
      <c r="RF266" s="385"/>
      <c r="RG266" s="386"/>
      <c r="RH266" s="386"/>
      <c r="RI266" s="497"/>
      <c r="RJ266" s="497"/>
      <c r="RK266" s="501"/>
      <c r="RL266" s="501"/>
      <c r="RM266" s="501"/>
      <c r="RN266" s="501"/>
      <c r="RO266" s="502"/>
      <c r="RP266" s="503"/>
      <c r="RS266" s="381"/>
      <c r="RT266" s="382"/>
      <c r="RU266" s="383"/>
      <c r="RV266" s="384"/>
      <c r="RW266" s="385"/>
      <c r="RX266" s="386"/>
      <c r="RY266" s="386"/>
      <c r="RZ266" s="497"/>
      <c r="SA266" s="497"/>
      <c r="SB266" s="501"/>
      <c r="SC266" s="501"/>
      <c r="SD266" s="501"/>
      <c r="SE266" s="501"/>
      <c r="SF266" s="502"/>
      <c r="SG266" s="503"/>
      <c r="SJ266" s="381"/>
      <c r="SK266" s="382"/>
      <c r="SL266" s="383"/>
      <c r="SM266" s="384"/>
      <c r="SN266" s="385"/>
      <c r="SO266" s="386"/>
      <c r="SP266" s="386"/>
      <c r="SQ266" s="497"/>
      <c r="SR266" s="497"/>
      <c r="SS266" s="501"/>
      <c r="ST266" s="501"/>
      <c r="SU266" s="501"/>
      <c r="SV266" s="501"/>
      <c r="SW266" s="502"/>
      <c r="SX266" s="503"/>
    </row>
    <row r="267" spans="2:518" ht="58.5" hidden="1" customHeight="1" thickTop="1" thickBot="1">
      <c r="B267" s="577"/>
      <c r="C267" s="578"/>
      <c r="D267" s="579"/>
      <c r="E267" s="580"/>
      <c r="F267" s="581"/>
      <c r="G267" s="585"/>
      <c r="H267" s="595"/>
      <c r="K267" s="577"/>
      <c r="L267" s="767"/>
      <c r="M267" s="579"/>
      <c r="N267" s="580"/>
      <c r="O267" s="581"/>
      <c r="P267" s="585"/>
      <c r="Q267" s="1325">
        <f>Q266/$P$545</f>
        <v>0</v>
      </c>
      <c r="R267" s="497"/>
      <c r="S267" s="497"/>
      <c r="T267" s="498"/>
      <c r="U267" s="498"/>
      <c r="V267" s="498"/>
      <c r="W267" s="498"/>
      <c r="X267" s="504"/>
      <c r="Y267" s="500"/>
      <c r="Z267" s="486"/>
      <c r="AA267" s="486"/>
      <c r="AB267" s="577"/>
      <c r="AC267" s="767"/>
      <c r="AD267" s="579"/>
      <c r="AE267" s="580"/>
      <c r="AF267" s="581"/>
      <c r="AG267" s="585"/>
      <c r="AH267" s="1325">
        <f>AH266/$P$545</f>
        <v>0</v>
      </c>
      <c r="AI267" s="497"/>
      <c r="AJ267" s="497"/>
      <c r="AK267" s="498"/>
      <c r="AL267" s="498"/>
      <c r="AM267" s="498"/>
      <c r="AN267" s="498"/>
      <c r="AO267" s="504"/>
      <c r="AP267" s="500"/>
      <c r="AQ267" s="486"/>
      <c r="AR267" s="486"/>
      <c r="AS267" s="577"/>
      <c r="AT267" s="767"/>
      <c r="AU267" s="579"/>
      <c r="AV267" s="580"/>
      <c r="AW267" s="581"/>
      <c r="AX267" s="585"/>
      <c r="AY267" s="1325">
        <f>AY266/$P$545</f>
        <v>0</v>
      </c>
      <c r="AZ267" s="497"/>
      <c r="BA267" s="497"/>
      <c r="BB267" s="498"/>
      <c r="BC267" s="498"/>
      <c r="BD267" s="498"/>
      <c r="BE267" s="498"/>
      <c r="BF267" s="504"/>
      <c r="BG267" s="500"/>
      <c r="BJ267" s="577"/>
      <c r="BK267" s="767"/>
      <c r="BL267" s="579"/>
      <c r="BM267" s="580"/>
      <c r="BN267" s="581"/>
      <c r="BO267" s="585"/>
      <c r="BP267" s="1325">
        <f>BP266/$P$545</f>
        <v>0</v>
      </c>
      <c r="BQ267" s="497"/>
      <c r="BR267" s="497"/>
      <c r="BS267" s="498"/>
      <c r="BT267" s="498"/>
      <c r="BU267" s="498"/>
      <c r="BV267" s="498"/>
      <c r="BW267" s="504"/>
      <c r="BX267" s="500"/>
      <c r="CA267" s="577"/>
      <c r="CB267" s="767"/>
      <c r="CC267" s="579"/>
      <c r="CD267" s="580"/>
      <c r="CE267" s="581"/>
      <c r="CF267" s="585"/>
      <c r="CG267" s="1325">
        <f>CG266/$P$545</f>
        <v>0</v>
      </c>
      <c r="CH267" s="497"/>
      <c r="CI267" s="497"/>
      <c r="CJ267" s="498"/>
      <c r="CK267" s="498"/>
      <c r="CL267" s="498"/>
      <c r="CM267" s="498"/>
      <c r="CN267" s="504"/>
      <c r="CO267" s="500"/>
      <c r="CR267" s="577"/>
      <c r="CS267" s="767"/>
      <c r="CT267" s="579"/>
      <c r="CU267" s="580"/>
      <c r="CV267" s="581"/>
      <c r="CW267" s="585"/>
      <c r="CX267" s="1325">
        <f>CX266/$P$545</f>
        <v>0</v>
      </c>
      <c r="CY267" s="497"/>
      <c r="CZ267" s="497"/>
      <c r="DA267" s="498"/>
      <c r="DB267" s="498"/>
      <c r="DC267" s="498"/>
      <c r="DD267" s="498"/>
      <c r="DE267" s="504"/>
      <c r="DF267" s="500"/>
      <c r="DI267" s="577"/>
      <c r="DJ267" s="767"/>
      <c r="DK267" s="579"/>
      <c r="DL267" s="580"/>
      <c r="DM267" s="581"/>
      <c r="DN267" s="585"/>
      <c r="DO267" s="1325">
        <f>DO266/$P$545</f>
        <v>0</v>
      </c>
      <c r="DP267" s="497"/>
      <c r="DQ267" s="497"/>
      <c r="DR267" s="498"/>
      <c r="DS267" s="498"/>
      <c r="DT267" s="498"/>
      <c r="DU267" s="498"/>
      <c r="DV267" s="504"/>
      <c r="DW267" s="500"/>
      <c r="DZ267" s="577"/>
      <c r="EA267" s="767"/>
      <c r="EB267" s="579"/>
      <c r="EC267" s="580"/>
      <c r="ED267" s="581"/>
      <c r="EE267" s="585"/>
      <c r="EF267" s="1325">
        <f>EF266/$P$545</f>
        <v>0</v>
      </c>
      <c r="EG267" s="497"/>
      <c r="EH267" s="497"/>
      <c r="EI267" s="498"/>
      <c r="EJ267" s="498"/>
      <c r="EK267" s="498"/>
      <c r="EL267" s="498"/>
      <c r="EM267" s="504"/>
      <c r="EN267" s="500"/>
      <c r="EP267" s="478"/>
      <c r="EQ267" s="665"/>
      <c r="ER267" s="666"/>
      <c r="ES267" s="667"/>
      <c r="ET267" s="668"/>
      <c r="EU267" s="669"/>
      <c r="EV267" s="720"/>
      <c r="EW267" s="1325">
        <f>EW266/$P$545</f>
        <v>0</v>
      </c>
      <c r="EX267" s="497" t="e">
        <f>IF(EXACT(VLOOKUP(EQ267,OFERTA_0,2,FALSE),ER267),1,0)</f>
        <v>#N/A</v>
      </c>
      <c r="EY267" s="497" t="e">
        <f>IF(EXACT(VLOOKUP(EQ267,OFERTA_0,3,FALSE),ES267),1,0)</f>
        <v>#N/A</v>
      </c>
      <c r="EZ267" s="498" t="e">
        <f>IF(EXACT(VLOOKUP(EQ267,OFERTA_0,4,FALSE),ET267),1,0)</f>
        <v>#N/A</v>
      </c>
      <c r="FA267" s="498">
        <f t="shared" ref="FA267:FA282" si="6753">IF(EU267=0,0,1)</f>
        <v>0</v>
      </c>
      <c r="FB267" s="498">
        <f t="shared" ref="FB267:FB282" si="6754">IF(EV267=0,0,1)</f>
        <v>0</v>
      </c>
      <c r="FC267" s="498" t="e">
        <f>PRODUCT(EX267:FB267)</f>
        <v>#N/A</v>
      </c>
      <c r="FD267" s="504">
        <f>ROUND(EV267,0)</f>
        <v>0</v>
      </c>
      <c r="FE267" s="500">
        <f>EV267-FD267</f>
        <v>0</v>
      </c>
      <c r="FH267" s="665"/>
      <c r="FI267" s="666"/>
      <c r="FJ267" s="667"/>
      <c r="FK267" s="668"/>
      <c r="FL267" s="669"/>
      <c r="FM267" s="720"/>
      <c r="FN267" s="1325">
        <f>FN266/$P$545</f>
        <v>0</v>
      </c>
      <c r="FO267" s="497" t="e">
        <f>IF(EXACT(VLOOKUP(FH267,OFERTA_0,2,FALSE),FI267),1,0)</f>
        <v>#N/A</v>
      </c>
      <c r="FP267" s="497" t="e">
        <f>IF(EXACT(VLOOKUP(FH267,OFERTA_0,3,FALSE),FJ267),1,0)</f>
        <v>#N/A</v>
      </c>
      <c r="FQ267" s="498" t="e">
        <f>IF(EXACT(VLOOKUP(FH267,OFERTA_0,4,FALSE),FK267),1,0)</f>
        <v>#N/A</v>
      </c>
      <c r="FR267" s="498">
        <f t="shared" ref="FR267:FR282" si="6755">IF(FL267=0,0,1)</f>
        <v>0</v>
      </c>
      <c r="FS267" s="498">
        <f t="shared" ref="FS267:FS282" si="6756">IF(FM267=0,0,1)</f>
        <v>0</v>
      </c>
      <c r="FT267" s="498" t="e">
        <f>PRODUCT(FO267:FS267)</f>
        <v>#N/A</v>
      </c>
      <c r="FU267" s="504">
        <f>ROUND(FM267,0)</f>
        <v>0</v>
      </c>
      <c r="FV267" s="500">
        <f>FM267-FU267</f>
        <v>0</v>
      </c>
      <c r="FY267" s="665"/>
      <c r="FZ267" s="666"/>
      <c r="GA267" s="667"/>
      <c r="GB267" s="668"/>
      <c r="GC267" s="669"/>
      <c r="GD267" s="720"/>
      <c r="GE267" s="1325">
        <f>GE266/$P$545</f>
        <v>0</v>
      </c>
      <c r="GF267" s="497" t="e">
        <f>IF(EXACT(VLOOKUP(FY267,OFERTA_0,2,FALSE),FZ267),1,0)</f>
        <v>#N/A</v>
      </c>
      <c r="GG267" s="497" t="e">
        <f>IF(EXACT(VLOOKUP(FY267,OFERTA_0,3,FALSE),GA267),1,0)</f>
        <v>#N/A</v>
      </c>
      <c r="GH267" s="498" t="e">
        <f>IF(EXACT(VLOOKUP(FY267,OFERTA_0,4,FALSE),GB267),1,0)</f>
        <v>#N/A</v>
      </c>
      <c r="GI267" s="498">
        <f t="shared" ref="GI267:GI282" si="6757">IF(GC267=0,0,1)</f>
        <v>0</v>
      </c>
      <c r="GJ267" s="498">
        <f t="shared" ref="GJ267:GJ282" si="6758">IF(GD267=0,0,1)</f>
        <v>0</v>
      </c>
      <c r="GK267" s="498" t="e">
        <f>PRODUCT(GF267:GJ267)</f>
        <v>#N/A</v>
      </c>
      <c r="GL267" s="504">
        <f>ROUND(GD267,0)</f>
        <v>0</v>
      </c>
      <c r="GM267" s="500">
        <f>GD267-GL267</f>
        <v>0</v>
      </c>
      <c r="GO267" s="478"/>
      <c r="GP267" s="665"/>
      <c r="GQ267" s="666"/>
      <c r="GR267" s="667"/>
      <c r="GS267" s="668"/>
      <c r="GT267" s="669"/>
      <c r="GU267" s="720"/>
      <c r="GV267" s="1325">
        <f>GV266/$P$545</f>
        <v>0</v>
      </c>
      <c r="GW267" s="497" t="e">
        <f>IF(EXACT(VLOOKUP(GP267,OFERTA_0,2,FALSE),GQ267),1,0)</f>
        <v>#N/A</v>
      </c>
      <c r="GX267" s="497" t="e">
        <f>IF(EXACT(VLOOKUP(GP267,OFERTA_0,3,FALSE),GR267),1,0)</f>
        <v>#N/A</v>
      </c>
      <c r="GY267" s="498" t="e">
        <f>IF(EXACT(VLOOKUP(GP267,OFERTA_0,4,FALSE),GS267),1,0)</f>
        <v>#N/A</v>
      </c>
      <c r="GZ267" s="498">
        <f t="shared" ref="GZ267:GZ282" si="6759">IF(GT267=0,0,1)</f>
        <v>0</v>
      </c>
      <c r="HA267" s="498">
        <f t="shared" ref="HA267:HA282" si="6760">IF(GU267=0,0,1)</f>
        <v>0</v>
      </c>
      <c r="HB267" s="498" t="e">
        <f>PRODUCT(GW267:HA267)</f>
        <v>#N/A</v>
      </c>
      <c r="HC267" s="504">
        <f>ROUND(GU267,0)</f>
        <v>0</v>
      </c>
      <c r="HD267" s="500">
        <f>GU267-HC267</f>
        <v>0</v>
      </c>
      <c r="HG267" s="665"/>
      <c r="HH267" s="666"/>
      <c r="HI267" s="667"/>
      <c r="HJ267" s="668"/>
      <c r="HK267" s="669"/>
      <c r="HL267" s="720"/>
      <c r="HM267" s="1325">
        <f>HM266/$P$545</f>
        <v>0</v>
      </c>
      <c r="HN267" s="497" t="e">
        <f>IF(EXACT(VLOOKUP(HG267,OFERTA_0,2,FALSE),HH267),1,0)</f>
        <v>#N/A</v>
      </c>
      <c r="HO267" s="497" t="e">
        <f>IF(EXACT(VLOOKUP(HG267,OFERTA_0,3,FALSE),HI267),1,0)</f>
        <v>#N/A</v>
      </c>
      <c r="HP267" s="498" t="e">
        <f>IF(EXACT(VLOOKUP(HG267,OFERTA_0,4,FALSE),HJ267),1,0)</f>
        <v>#N/A</v>
      </c>
      <c r="HQ267" s="498">
        <f t="shared" ref="HQ267:HQ282" si="6761">IF(HK267=0,0,1)</f>
        <v>0</v>
      </c>
      <c r="HR267" s="498">
        <f t="shared" ref="HR267:HR282" si="6762">IF(HL267=0,0,1)</f>
        <v>0</v>
      </c>
      <c r="HS267" s="498" t="e">
        <f>PRODUCT(HN267:HR267)</f>
        <v>#N/A</v>
      </c>
      <c r="HT267" s="504">
        <f>ROUND(HL267,0)</f>
        <v>0</v>
      </c>
      <c r="HU267" s="500">
        <f>HL267-HT267</f>
        <v>0</v>
      </c>
      <c r="HX267" s="665"/>
      <c r="HY267" s="666"/>
      <c r="HZ267" s="667"/>
      <c r="IA267" s="668"/>
      <c r="IB267" s="669"/>
      <c r="IC267" s="720"/>
      <c r="ID267" s="1325">
        <f>ID266/$P$545</f>
        <v>0</v>
      </c>
      <c r="IE267" s="497" t="e">
        <f>IF(EXACT(VLOOKUP(HX267,OFERTA_0,2,FALSE),HY267),1,0)</f>
        <v>#N/A</v>
      </c>
      <c r="IF267" s="497" t="e">
        <f>IF(EXACT(VLOOKUP(HX267,OFERTA_0,3,FALSE),HZ267),1,0)</f>
        <v>#N/A</v>
      </c>
      <c r="IG267" s="498" t="e">
        <f>IF(EXACT(VLOOKUP(HX267,OFERTA_0,4,FALSE),IA267),1,0)</f>
        <v>#N/A</v>
      </c>
      <c r="IH267" s="498">
        <f t="shared" ref="IH267:IH282" si="6763">IF(IB267=0,0,1)</f>
        <v>0</v>
      </c>
      <c r="II267" s="498">
        <f t="shared" ref="II267:II282" si="6764">IF(IC267=0,0,1)</f>
        <v>0</v>
      </c>
      <c r="IJ267" s="498" t="e">
        <f>PRODUCT(IE267:II267)</f>
        <v>#N/A</v>
      </c>
      <c r="IK267" s="504">
        <f>ROUND(IC267,0)</f>
        <v>0</v>
      </c>
      <c r="IL267" s="500">
        <f>IC267-IK267</f>
        <v>0</v>
      </c>
      <c r="IO267" s="665"/>
      <c r="IP267" s="666"/>
      <c r="IQ267" s="667"/>
      <c r="IR267" s="668"/>
      <c r="IS267" s="669"/>
      <c r="IT267" s="720"/>
      <c r="IU267" s="1325">
        <f>IU266/$P$545</f>
        <v>0</v>
      </c>
      <c r="IV267" s="497" t="e">
        <f>IF(EXACT(VLOOKUP(IO267,OFERTA_0,2,FALSE),IP267),1,0)</f>
        <v>#N/A</v>
      </c>
      <c r="IW267" s="497" t="e">
        <f>IF(EXACT(VLOOKUP(IO267,OFERTA_0,3,FALSE),IQ267),1,0)</f>
        <v>#N/A</v>
      </c>
      <c r="IX267" s="498" t="e">
        <f>IF(EXACT(VLOOKUP(IO267,OFERTA_0,4,FALSE),IR267),1,0)</f>
        <v>#N/A</v>
      </c>
      <c r="IY267" s="498">
        <f t="shared" ref="IY267:IY282" si="6765">IF(IS267=0,0,1)</f>
        <v>0</v>
      </c>
      <c r="IZ267" s="498">
        <f t="shared" ref="IZ267:IZ282" si="6766">IF(IT267=0,0,1)</f>
        <v>0</v>
      </c>
      <c r="JA267" s="498" t="e">
        <f>PRODUCT(IV267:IZ267)</f>
        <v>#N/A</v>
      </c>
      <c r="JB267" s="504">
        <f>ROUND(IT267,0)</f>
        <v>0</v>
      </c>
      <c r="JC267" s="500">
        <f>IT267-JB267</f>
        <v>0</v>
      </c>
      <c r="JF267" s="665"/>
      <c r="JG267" s="666"/>
      <c r="JH267" s="667"/>
      <c r="JI267" s="668"/>
      <c r="JJ267" s="669"/>
      <c r="JK267" s="720"/>
      <c r="JL267" s="1325">
        <f>JL266/$P$545</f>
        <v>0</v>
      </c>
      <c r="JM267" s="497" t="e">
        <f>IF(EXACT(VLOOKUP(JF267,OFERTA_0,2,FALSE),JG267),1,0)</f>
        <v>#N/A</v>
      </c>
      <c r="JN267" s="497" t="e">
        <f>IF(EXACT(VLOOKUP(JF267,OFERTA_0,3,FALSE),JH267),1,0)</f>
        <v>#N/A</v>
      </c>
      <c r="JO267" s="498" t="e">
        <f>IF(EXACT(VLOOKUP(JF267,OFERTA_0,4,FALSE),JI267),1,0)</f>
        <v>#N/A</v>
      </c>
      <c r="JP267" s="498">
        <f t="shared" ref="JP267:JP282" si="6767">IF(JJ267=0,0,1)</f>
        <v>0</v>
      </c>
      <c r="JQ267" s="498">
        <f t="shared" ref="JQ267:JQ282" si="6768">IF(JK267=0,0,1)</f>
        <v>0</v>
      </c>
      <c r="JR267" s="498" t="e">
        <f>PRODUCT(JM267:JQ267)</f>
        <v>#N/A</v>
      </c>
      <c r="JS267" s="504">
        <f>ROUND(JK267,0)</f>
        <v>0</v>
      </c>
      <c r="JT267" s="500">
        <f>JK267-JS267</f>
        <v>0</v>
      </c>
      <c r="JW267" s="665"/>
      <c r="JX267" s="666"/>
      <c r="JY267" s="667"/>
      <c r="JZ267" s="668"/>
      <c r="KA267" s="669"/>
      <c r="KB267" s="720"/>
      <c r="KC267" s="1325">
        <f>KC266/$P$545</f>
        <v>0</v>
      </c>
      <c r="KD267" s="497" t="e">
        <f>IF(EXACT(VLOOKUP(JW267,OFERTA_0,2,FALSE),JX267),1,0)</f>
        <v>#N/A</v>
      </c>
      <c r="KE267" s="497" t="e">
        <f>IF(EXACT(VLOOKUP(JW267,OFERTA_0,3,FALSE),JY267),1,0)</f>
        <v>#N/A</v>
      </c>
      <c r="KF267" s="498" t="e">
        <f>IF(EXACT(VLOOKUP(JW267,OFERTA_0,4,FALSE),JZ267),1,0)</f>
        <v>#N/A</v>
      </c>
      <c r="KG267" s="498">
        <f t="shared" ref="KG267:KG282" si="6769">IF(KA267=0,0,1)</f>
        <v>0</v>
      </c>
      <c r="KH267" s="498">
        <f t="shared" ref="KH267:KH282" si="6770">IF(KB267=0,0,1)</f>
        <v>0</v>
      </c>
      <c r="KI267" s="498" t="e">
        <f>PRODUCT(KD267:KH267)</f>
        <v>#N/A</v>
      </c>
      <c r="KJ267" s="504">
        <f>ROUND(KB267,0)</f>
        <v>0</v>
      </c>
      <c r="KK267" s="500">
        <f>KB267-KJ267</f>
        <v>0</v>
      </c>
      <c r="KN267" s="665"/>
      <c r="KO267" s="666"/>
      <c r="KP267" s="667"/>
      <c r="KQ267" s="668"/>
      <c r="KR267" s="669"/>
      <c r="KS267" s="720"/>
      <c r="KT267" s="1325">
        <f>KT266/$P$545</f>
        <v>0</v>
      </c>
      <c r="KU267" s="497" t="e">
        <f>IF(EXACT(VLOOKUP(KN267,OFERTA_0,2,FALSE),KO267),1,0)</f>
        <v>#N/A</v>
      </c>
      <c r="KV267" s="497" t="e">
        <f>IF(EXACT(VLOOKUP(KN267,OFERTA_0,3,FALSE),KP267),1,0)</f>
        <v>#N/A</v>
      </c>
      <c r="KW267" s="498" t="e">
        <f>IF(EXACT(VLOOKUP(KN267,OFERTA_0,4,FALSE),KQ267),1,0)</f>
        <v>#N/A</v>
      </c>
      <c r="KX267" s="498">
        <f t="shared" ref="KX267:KX282" si="6771">IF(KR267=0,0,1)</f>
        <v>0</v>
      </c>
      <c r="KY267" s="498">
        <f t="shared" ref="KY267:KY282" si="6772">IF(KS267=0,0,1)</f>
        <v>0</v>
      </c>
      <c r="KZ267" s="498" t="e">
        <f>PRODUCT(KU267:KY267)</f>
        <v>#N/A</v>
      </c>
      <c r="LA267" s="504">
        <f>ROUND(KS267,0)</f>
        <v>0</v>
      </c>
      <c r="LB267" s="500">
        <f>KS267-LA267</f>
        <v>0</v>
      </c>
      <c r="LE267" s="665"/>
      <c r="LF267" s="666"/>
      <c r="LG267" s="667"/>
      <c r="LH267" s="668"/>
      <c r="LI267" s="669"/>
      <c r="LJ267" s="720"/>
      <c r="LK267" s="1325">
        <f>LK266/$P$545</f>
        <v>0</v>
      </c>
      <c r="LL267" s="497" t="e">
        <f>IF(EXACT(VLOOKUP(LE267,OFERTA_0,2,FALSE),LF267),1,0)</f>
        <v>#N/A</v>
      </c>
      <c r="LM267" s="497" t="e">
        <f>IF(EXACT(VLOOKUP(LE267,OFERTA_0,3,FALSE),LG267),1,0)</f>
        <v>#N/A</v>
      </c>
      <c r="LN267" s="498" t="e">
        <f>IF(EXACT(VLOOKUP(LE267,OFERTA_0,4,FALSE),LH267),1,0)</f>
        <v>#N/A</v>
      </c>
      <c r="LO267" s="498">
        <f t="shared" ref="LO267:LO282" si="6773">IF(LI267=0,0,1)</f>
        <v>0</v>
      </c>
      <c r="LP267" s="498">
        <f t="shared" ref="LP267:LP282" si="6774">IF(LJ267=0,0,1)</f>
        <v>0</v>
      </c>
      <c r="LQ267" s="498" t="e">
        <f>PRODUCT(LL267:LP267)</f>
        <v>#N/A</v>
      </c>
      <c r="LR267" s="504">
        <f>ROUND(LJ267,0)</f>
        <v>0</v>
      </c>
      <c r="LS267" s="500">
        <f>LJ267-LR267</f>
        <v>0</v>
      </c>
      <c r="LV267" s="665"/>
      <c r="LW267" s="666"/>
      <c r="LX267" s="667"/>
      <c r="LY267" s="668"/>
      <c r="LZ267" s="669"/>
      <c r="MA267" s="720"/>
      <c r="MB267" s="1325">
        <f>MB266/$P$545</f>
        <v>0</v>
      </c>
      <c r="MC267" s="497" t="e">
        <f>IF(EXACT(VLOOKUP(LV267,OFERTA_0,2,FALSE),LW267),1,0)</f>
        <v>#N/A</v>
      </c>
      <c r="MD267" s="497" t="e">
        <f>IF(EXACT(VLOOKUP(LV267,OFERTA_0,3,FALSE),LX267),1,0)</f>
        <v>#N/A</v>
      </c>
      <c r="ME267" s="498" t="e">
        <f>IF(EXACT(VLOOKUP(LV267,OFERTA_0,4,FALSE),LY267),1,0)</f>
        <v>#N/A</v>
      </c>
      <c r="MF267" s="498">
        <f t="shared" ref="MF267:MF282" si="6775">IF(LZ267=0,0,1)</f>
        <v>0</v>
      </c>
      <c r="MG267" s="498">
        <f t="shared" ref="MG267:MG282" si="6776">IF(MA267=0,0,1)</f>
        <v>0</v>
      </c>
      <c r="MH267" s="498" t="e">
        <f>PRODUCT(MC267:MG267)</f>
        <v>#N/A</v>
      </c>
      <c r="MI267" s="504">
        <f>ROUND(MA267,0)</f>
        <v>0</v>
      </c>
      <c r="MJ267" s="500">
        <f>MA267-MI267</f>
        <v>0</v>
      </c>
      <c r="MM267" s="665"/>
      <c r="MN267" s="666"/>
      <c r="MO267" s="667"/>
      <c r="MP267" s="668"/>
      <c r="MQ267" s="669"/>
      <c r="MR267" s="720"/>
      <c r="MS267" s="1325">
        <f>MS266/$P$545</f>
        <v>0</v>
      </c>
      <c r="MT267" s="497" t="e">
        <f>IF(EXACT(VLOOKUP(MM267,OFERTA_0,2,FALSE),MN267),1,0)</f>
        <v>#N/A</v>
      </c>
      <c r="MU267" s="497" t="e">
        <f>IF(EXACT(VLOOKUP(MM267,OFERTA_0,3,FALSE),MO267),1,0)</f>
        <v>#N/A</v>
      </c>
      <c r="MV267" s="498" t="e">
        <f>IF(EXACT(VLOOKUP(MM267,OFERTA_0,4,FALSE),MP267),1,0)</f>
        <v>#N/A</v>
      </c>
      <c r="MW267" s="498">
        <f t="shared" ref="MW267:MW282" si="6777">IF(MQ267=0,0,1)</f>
        <v>0</v>
      </c>
      <c r="MX267" s="498">
        <f t="shared" ref="MX267:MX282" si="6778">IF(MR267=0,0,1)</f>
        <v>0</v>
      </c>
      <c r="MY267" s="498" t="e">
        <f>PRODUCT(MT267:MX267)</f>
        <v>#N/A</v>
      </c>
      <c r="MZ267" s="504">
        <f>ROUND(MR267,0)</f>
        <v>0</v>
      </c>
      <c r="NA267" s="500">
        <f>MR267-MZ267</f>
        <v>0</v>
      </c>
      <c r="ND267" s="665"/>
      <c r="NE267" s="666"/>
      <c r="NF267" s="667"/>
      <c r="NG267" s="668"/>
      <c r="NH267" s="669"/>
      <c r="NI267" s="720"/>
      <c r="NJ267" s="1325">
        <f>NJ266/$P$545</f>
        <v>0</v>
      </c>
      <c r="NK267" s="497" t="e">
        <f>IF(EXACT(VLOOKUP(ND267,OFERTA_0,2,FALSE),NE267),1,0)</f>
        <v>#N/A</v>
      </c>
      <c r="NL267" s="497" t="e">
        <f>IF(EXACT(VLOOKUP(ND267,OFERTA_0,3,FALSE),NF267),1,0)</f>
        <v>#N/A</v>
      </c>
      <c r="NM267" s="498" t="e">
        <f>IF(EXACT(VLOOKUP(ND267,OFERTA_0,4,FALSE),NG267),1,0)</f>
        <v>#N/A</v>
      </c>
      <c r="NN267" s="498">
        <f t="shared" ref="NN267:NN282" si="6779">IF(NH267=0,0,1)</f>
        <v>0</v>
      </c>
      <c r="NO267" s="498">
        <f t="shared" ref="NO267:NO282" si="6780">IF(NI267=0,0,1)</f>
        <v>0</v>
      </c>
      <c r="NP267" s="498" t="e">
        <f>PRODUCT(NK267:NO267)</f>
        <v>#N/A</v>
      </c>
      <c r="NQ267" s="504">
        <f>ROUND(NI267,0)</f>
        <v>0</v>
      </c>
      <c r="NR267" s="500">
        <f>NI267-NQ267</f>
        <v>0</v>
      </c>
      <c r="NU267" s="665"/>
      <c r="NV267" s="666"/>
      <c r="NW267" s="667"/>
      <c r="NX267" s="668"/>
      <c r="NY267" s="669"/>
      <c r="NZ267" s="720"/>
      <c r="OA267" s="1325">
        <f>OA266/$P$545</f>
        <v>0</v>
      </c>
      <c r="OB267" s="497" t="e">
        <f>IF(EXACT(VLOOKUP(NU267,OFERTA_0,2,FALSE),NV267),1,0)</f>
        <v>#N/A</v>
      </c>
      <c r="OC267" s="497" t="e">
        <f>IF(EXACT(VLOOKUP(NU267,OFERTA_0,3,FALSE),NW267),1,0)</f>
        <v>#N/A</v>
      </c>
      <c r="OD267" s="498" t="e">
        <f>IF(EXACT(VLOOKUP(NU267,OFERTA_0,4,FALSE),NX267),1,0)</f>
        <v>#N/A</v>
      </c>
      <c r="OE267" s="498">
        <f t="shared" ref="OE267:OE282" si="6781">IF(NY267=0,0,1)</f>
        <v>0</v>
      </c>
      <c r="OF267" s="498">
        <f t="shared" ref="OF267:OF282" si="6782">IF(NZ267=0,0,1)</f>
        <v>0</v>
      </c>
      <c r="OG267" s="498" t="e">
        <f>PRODUCT(OB267:OF267)</f>
        <v>#N/A</v>
      </c>
      <c r="OH267" s="504">
        <f>ROUND(NZ267,0)</f>
        <v>0</v>
      </c>
      <c r="OI267" s="500">
        <f>NZ267-OH267</f>
        <v>0</v>
      </c>
      <c r="OL267" s="665"/>
      <c r="OM267" s="666"/>
      <c r="ON267" s="667"/>
      <c r="OO267" s="668"/>
      <c r="OP267" s="669"/>
      <c r="OQ267" s="720"/>
      <c r="OR267" s="1325">
        <f>OR266/$P$545</f>
        <v>0</v>
      </c>
      <c r="OS267" s="497" t="e">
        <f>IF(EXACT(VLOOKUP(OL267,OFERTA_0,2,FALSE),OM267),1,0)</f>
        <v>#N/A</v>
      </c>
      <c r="OT267" s="497" t="e">
        <f>IF(EXACT(VLOOKUP(OL267,OFERTA_0,3,FALSE),ON267),1,0)</f>
        <v>#N/A</v>
      </c>
      <c r="OU267" s="498" t="e">
        <f>IF(EXACT(VLOOKUP(OL267,OFERTA_0,4,FALSE),OO267),1,0)</f>
        <v>#N/A</v>
      </c>
      <c r="OV267" s="498">
        <f t="shared" ref="OV267:OV282" si="6783">IF(OP267=0,0,1)</f>
        <v>0</v>
      </c>
      <c r="OW267" s="498">
        <f t="shared" ref="OW267:OW282" si="6784">IF(OQ267=0,0,1)</f>
        <v>0</v>
      </c>
      <c r="OX267" s="498" t="e">
        <f>PRODUCT(OS267:OW267)</f>
        <v>#N/A</v>
      </c>
      <c r="OY267" s="504">
        <f>ROUND(OQ267,0)</f>
        <v>0</v>
      </c>
      <c r="OZ267" s="500">
        <f>OQ267-OY267</f>
        <v>0</v>
      </c>
      <c r="PC267" s="665"/>
      <c r="PD267" s="666"/>
      <c r="PE267" s="667"/>
      <c r="PF267" s="668"/>
      <c r="PG267" s="669"/>
      <c r="PH267" s="720"/>
      <c r="PI267" s="1325">
        <f>PI266/$P$545</f>
        <v>0</v>
      </c>
      <c r="PJ267" s="497" t="e">
        <f>IF(EXACT(VLOOKUP(PC267,OFERTA_0,2,FALSE),PD267),1,0)</f>
        <v>#N/A</v>
      </c>
      <c r="PK267" s="497" t="e">
        <f>IF(EXACT(VLOOKUP(PC267,OFERTA_0,3,FALSE),PE267),1,0)</f>
        <v>#N/A</v>
      </c>
      <c r="PL267" s="498" t="e">
        <f>IF(EXACT(VLOOKUP(PC267,OFERTA_0,4,FALSE),PF267),1,0)</f>
        <v>#N/A</v>
      </c>
      <c r="PM267" s="498">
        <f t="shared" ref="PM267:PM282" si="6785">IF(PG267=0,0,1)</f>
        <v>0</v>
      </c>
      <c r="PN267" s="498">
        <f t="shared" ref="PN267:PN282" si="6786">IF(PH267=0,0,1)</f>
        <v>0</v>
      </c>
      <c r="PO267" s="498" t="e">
        <f>PRODUCT(PJ267:PN267)</f>
        <v>#N/A</v>
      </c>
      <c r="PP267" s="504">
        <f>ROUND(PH267,0)</f>
        <v>0</v>
      </c>
      <c r="PQ267" s="500">
        <f>PH267-PP267</f>
        <v>0</v>
      </c>
      <c r="PT267" s="665"/>
      <c r="PU267" s="666"/>
      <c r="PV267" s="667"/>
      <c r="PW267" s="668"/>
      <c r="PX267" s="669"/>
      <c r="PY267" s="720"/>
      <c r="PZ267" s="1325">
        <f>PZ266/$P$545</f>
        <v>0</v>
      </c>
      <c r="QA267" s="497" t="e">
        <f>IF(EXACT(VLOOKUP(PT267,OFERTA_0,2,FALSE),PU267),1,0)</f>
        <v>#N/A</v>
      </c>
      <c r="QB267" s="497" t="e">
        <f>IF(EXACT(VLOOKUP(PT267,OFERTA_0,3,FALSE),PV267),1,0)</f>
        <v>#N/A</v>
      </c>
      <c r="QC267" s="498" t="e">
        <f>IF(EXACT(VLOOKUP(PT267,OFERTA_0,4,FALSE),PW267),1,0)</f>
        <v>#N/A</v>
      </c>
      <c r="QD267" s="498">
        <f t="shared" ref="QD267:QD282" si="6787">IF(PX267=0,0,1)</f>
        <v>0</v>
      </c>
      <c r="QE267" s="498">
        <f t="shared" ref="QE267:QE282" si="6788">IF(PY267=0,0,1)</f>
        <v>0</v>
      </c>
      <c r="QF267" s="498" t="e">
        <f>PRODUCT(QA267:QE267)</f>
        <v>#N/A</v>
      </c>
      <c r="QG267" s="504">
        <f>ROUND(PY267,0)</f>
        <v>0</v>
      </c>
      <c r="QH267" s="500">
        <f>PY267-QG267</f>
        <v>0</v>
      </c>
      <c r="QK267" s="665"/>
      <c r="QL267" s="666"/>
      <c r="QM267" s="667"/>
      <c r="QN267" s="668"/>
      <c r="QO267" s="669"/>
      <c r="QP267" s="720"/>
      <c r="QQ267" s="1325">
        <f>QQ266/$P$545</f>
        <v>0</v>
      </c>
      <c r="QR267" s="497" t="e">
        <f>IF(EXACT(VLOOKUP(QK267,OFERTA_0,2,FALSE),QL267),1,0)</f>
        <v>#N/A</v>
      </c>
      <c r="QS267" s="497" t="e">
        <f>IF(EXACT(VLOOKUP(QK267,OFERTA_0,3,FALSE),QM267),1,0)</f>
        <v>#N/A</v>
      </c>
      <c r="QT267" s="498" t="e">
        <f>IF(EXACT(VLOOKUP(QK267,OFERTA_0,4,FALSE),QN267),1,0)</f>
        <v>#N/A</v>
      </c>
      <c r="QU267" s="498">
        <f t="shared" ref="QU267:QU282" si="6789">IF(QO267=0,0,1)</f>
        <v>0</v>
      </c>
      <c r="QV267" s="498">
        <f t="shared" ref="QV267:QV282" si="6790">IF(QP267=0,0,1)</f>
        <v>0</v>
      </c>
      <c r="QW267" s="498" t="e">
        <f>PRODUCT(QR267:QV267)</f>
        <v>#N/A</v>
      </c>
      <c r="QX267" s="504">
        <f>ROUND(QP267,0)</f>
        <v>0</v>
      </c>
      <c r="QY267" s="500">
        <f>QP267-QX267</f>
        <v>0</v>
      </c>
      <c r="RB267" s="381"/>
      <c r="RC267" s="382"/>
      <c r="RD267" s="383"/>
      <c r="RE267" s="384"/>
      <c r="RF267" s="385"/>
      <c r="RG267" s="386"/>
      <c r="RH267" s="386"/>
      <c r="RI267" s="497"/>
      <c r="RJ267" s="497"/>
      <c r="RK267" s="501"/>
      <c r="RL267" s="501"/>
      <c r="RM267" s="501"/>
      <c r="RN267" s="501"/>
      <c r="RO267" s="502"/>
      <c r="RP267" s="503"/>
      <c r="RS267" s="381"/>
      <c r="RT267" s="382"/>
      <c r="RU267" s="383"/>
      <c r="RV267" s="384"/>
      <c r="RW267" s="385"/>
      <c r="RX267" s="386"/>
      <c r="RY267" s="386"/>
      <c r="RZ267" s="497"/>
      <c r="SA267" s="497"/>
      <c r="SB267" s="501"/>
      <c r="SC267" s="501"/>
      <c r="SD267" s="501"/>
      <c r="SE267" s="501"/>
      <c r="SF267" s="502"/>
      <c r="SG267" s="503"/>
      <c r="SJ267" s="381"/>
      <c r="SK267" s="382"/>
      <c r="SL267" s="383"/>
      <c r="SM267" s="384"/>
      <c r="SN267" s="385"/>
      <c r="SO267" s="386"/>
      <c r="SP267" s="386"/>
      <c r="SQ267" s="497"/>
      <c r="SR267" s="497"/>
      <c r="SS267" s="501"/>
      <c r="ST267" s="501"/>
      <c r="SU267" s="501"/>
      <c r="SV267" s="501"/>
      <c r="SW267" s="502"/>
      <c r="SX267" s="503"/>
    </row>
    <row r="268" spans="2:518" ht="58.5" hidden="1" customHeight="1" thickTop="1" thickBot="1">
      <c r="B268" s="577"/>
      <c r="C268" s="578"/>
      <c r="D268" s="579"/>
      <c r="E268" s="580"/>
      <c r="F268" s="581"/>
      <c r="G268" s="585"/>
      <c r="H268" s="595"/>
      <c r="K268" s="577"/>
      <c r="L268" s="767"/>
      <c r="M268" s="579"/>
      <c r="N268" s="580"/>
      <c r="O268" s="581"/>
      <c r="P268" s="585"/>
      <c r="Q268" s="1326"/>
      <c r="R268" s="497"/>
      <c r="S268" s="497"/>
      <c r="T268" s="498"/>
      <c r="U268" s="498"/>
      <c r="V268" s="498"/>
      <c r="W268" s="498"/>
      <c r="X268" s="504"/>
      <c r="Y268" s="500"/>
      <c r="Z268" s="486"/>
      <c r="AA268" s="486"/>
      <c r="AB268" s="577"/>
      <c r="AC268" s="767"/>
      <c r="AD268" s="579"/>
      <c r="AE268" s="580"/>
      <c r="AF268" s="581"/>
      <c r="AG268" s="585"/>
      <c r="AH268" s="1326"/>
      <c r="AI268" s="497"/>
      <c r="AJ268" s="497"/>
      <c r="AK268" s="498"/>
      <c r="AL268" s="498"/>
      <c r="AM268" s="498"/>
      <c r="AN268" s="498"/>
      <c r="AO268" s="504"/>
      <c r="AP268" s="500"/>
      <c r="AQ268" s="486"/>
      <c r="AR268" s="486"/>
      <c r="AS268" s="577"/>
      <c r="AT268" s="767"/>
      <c r="AU268" s="579"/>
      <c r="AV268" s="580"/>
      <c r="AW268" s="581"/>
      <c r="AX268" s="585"/>
      <c r="AY268" s="1326"/>
      <c r="AZ268" s="497"/>
      <c r="BA268" s="497"/>
      <c r="BB268" s="498"/>
      <c r="BC268" s="498"/>
      <c r="BD268" s="498"/>
      <c r="BE268" s="498"/>
      <c r="BF268" s="504"/>
      <c r="BG268" s="500"/>
      <c r="BJ268" s="577"/>
      <c r="BK268" s="767"/>
      <c r="BL268" s="579"/>
      <c r="BM268" s="580"/>
      <c r="BN268" s="581"/>
      <c r="BO268" s="585"/>
      <c r="BP268" s="1326"/>
      <c r="BQ268" s="497"/>
      <c r="BR268" s="497"/>
      <c r="BS268" s="498"/>
      <c r="BT268" s="498"/>
      <c r="BU268" s="498"/>
      <c r="BV268" s="498"/>
      <c r="BW268" s="504"/>
      <c r="BX268" s="500"/>
      <c r="CA268" s="577"/>
      <c r="CB268" s="767"/>
      <c r="CC268" s="579"/>
      <c r="CD268" s="580"/>
      <c r="CE268" s="581"/>
      <c r="CF268" s="585"/>
      <c r="CG268" s="1326"/>
      <c r="CH268" s="497"/>
      <c r="CI268" s="497"/>
      <c r="CJ268" s="498"/>
      <c r="CK268" s="498"/>
      <c r="CL268" s="498"/>
      <c r="CM268" s="498"/>
      <c r="CN268" s="504"/>
      <c r="CO268" s="500"/>
      <c r="CR268" s="577"/>
      <c r="CS268" s="767"/>
      <c r="CT268" s="579"/>
      <c r="CU268" s="580"/>
      <c r="CV268" s="581"/>
      <c r="CW268" s="585"/>
      <c r="CX268" s="1326"/>
      <c r="CY268" s="497"/>
      <c r="CZ268" s="497"/>
      <c r="DA268" s="498"/>
      <c r="DB268" s="498"/>
      <c r="DC268" s="498"/>
      <c r="DD268" s="498"/>
      <c r="DE268" s="504"/>
      <c r="DF268" s="500"/>
      <c r="DI268" s="577"/>
      <c r="DJ268" s="767"/>
      <c r="DK268" s="579"/>
      <c r="DL268" s="580"/>
      <c r="DM268" s="581"/>
      <c r="DN268" s="585"/>
      <c r="DO268" s="1326"/>
      <c r="DP268" s="497"/>
      <c r="DQ268" s="497"/>
      <c r="DR268" s="498"/>
      <c r="DS268" s="498"/>
      <c r="DT268" s="498"/>
      <c r="DU268" s="498"/>
      <c r="DV268" s="504"/>
      <c r="DW268" s="500"/>
      <c r="DZ268" s="577"/>
      <c r="EA268" s="767"/>
      <c r="EB268" s="579"/>
      <c r="EC268" s="580"/>
      <c r="ED268" s="581"/>
      <c r="EE268" s="585"/>
      <c r="EF268" s="1326"/>
      <c r="EG268" s="497"/>
      <c r="EH268" s="497"/>
      <c r="EI268" s="498"/>
      <c r="EJ268" s="498"/>
      <c r="EK268" s="498"/>
      <c r="EL268" s="498"/>
      <c r="EM268" s="504"/>
      <c r="EN268" s="500"/>
      <c r="EQ268" s="665"/>
      <c r="ER268" s="666"/>
      <c r="ES268" s="667"/>
      <c r="ET268" s="668"/>
      <c r="EU268" s="669"/>
      <c r="EV268" s="720"/>
      <c r="EW268" s="1326"/>
      <c r="EX268" s="497" t="e">
        <f t="shared" ref="EX268:EX282" si="6791">IF(EXACT(VLOOKUP(EQ268,OFERTA_0,2,FALSE),ER268),1,0)</f>
        <v>#N/A</v>
      </c>
      <c r="EY268" s="497" t="e">
        <f t="shared" ref="EY268:EY282" si="6792">IF(EXACT(VLOOKUP(EQ268,OFERTA_0,3,FALSE),ES268),1,0)</f>
        <v>#N/A</v>
      </c>
      <c r="EZ268" s="498" t="e">
        <f t="shared" ref="EZ268:EZ282" si="6793">IF(EXACT(VLOOKUP(EQ268,OFERTA_0,4,FALSE),ET268),1,0)</f>
        <v>#N/A</v>
      </c>
      <c r="FA268" s="498">
        <f t="shared" si="6753"/>
        <v>0</v>
      </c>
      <c r="FB268" s="498">
        <f t="shared" si="6754"/>
        <v>0</v>
      </c>
      <c r="FC268" s="498" t="e">
        <f t="shared" ref="FC268:FC282" si="6794">PRODUCT(EX268:FB268)</f>
        <v>#N/A</v>
      </c>
      <c r="FD268" s="504">
        <f t="shared" ref="FD268:FD282" si="6795">ROUND(EV268,0)</f>
        <v>0</v>
      </c>
      <c r="FE268" s="500">
        <f t="shared" ref="FE268:FE282" si="6796">EV268-FD268</f>
        <v>0</v>
      </c>
      <c r="FH268" s="665"/>
      <c r="FI268" s="666"/>
      <c r="FJ268" s="667"/>
      <c r="FK268" s="668"/>
      <c r="FL268" s="669"/>
      <c r="FM268" s="720"/>
      <c r="FN268" s="1326"/>
      <c r="FO268" s="497" t="e">
        <f t="shared" ref="FO268:FO282" si="6797">IF(EXACT(VLOOKUP(FH268,OFERTA_0,2,FALSE),FI268),1,0)</f>
        <v>#N/A</v>
      </c>
      <c r="FP268" s="497" t="e">
        <f t="shared" ref="FP268:FP282" si="6798">IF(EXACT(VLOOKUP(FH268,OFERTA_0,3,FALSE),FJ268),1,0)</f>
        <v>#N/A</v>
      </c>
      <c r="FQ268" s="498" t="e">
        <f t="shared" ref="FQ268:FQ282" si="6799">IF(EXACT(VLOOKUP(FH268,OFERTA_0,4,FALSE),FK268),1,0)</f>
        <v>#N/A</v>
      </c>
      <c r="FR268" s="498">
        <f t="shared" si="6755"/>
        <v>0</v>
      </c>
      <c r="FS268" s="498">
        <f t="shared" si="6756"/>
        <v>0</v>
      </c>
      <c r="FT268" s="498" t="e">
        <f t="shared" ref="FT268:FT282" si="6800">PRODUCT(FO268:FS268)</f>
        <v>#N/A</v>
      </c>
      <c r="FU268" s="504">
        <f t="shared" ref="FU268:FU282" si="6801">ROUND(FM268,0)</f>
        <v>0</v>
      </c>
      <c r="FV268" s="500">
        <f t="shared" ref="FV268:FV282" si="6802">FM268-FU268</f>
        <v>0</v>
      </c>
      <c r="FY268" s="665"/>
      <c r="FZ268" s="666"/>
      <c r="GA268" s="667"/>
      <c r="GB268" s="668"/>
      <c r="GC268" s="669"/>
      <c r="GD268" s="720"/>
      <c r="GE268" s="1326"/>
      <c r="GF268" s="497" t="e">
        <f t="shared" ref="GF268:GF282" si="6803">IF(EXACT(VLOOKUP(FY268,OFERTA_0,2,FALSE),FZ268),1,0)</f>
        <v>#N/A</v>
      </c>
      <c r="GG268" s="497" t="e">
        <f t="shared" ref="GG268:GG282" si="6804">IF(EXACT(VLOOKUP(FY268,OFERTA_0,3,FALSE),GA268),1,0)</f>
        <v>#N/A</v>
      </c>
      <c r="GH268" s="498" t="e">
        <f t="shared" ref="GH268:GH282" si="6805">IF(EXACT(VLOOKUP(FY268,OFERTA_0,4,FALSE),GB268),1,0)</f>
        <v>#N/A</v>
      </c>
      <c r="GI268" s="498">
        <f t="shared" si="6757"/>
        <v>0</v>
      </c>
      <c r="GJ268" s="498">
        <f t="shared" si="6758"/>
        <v>0</v>
      </c>
      <c r="GK268" s="498" t="e">
        <f t="shared" ref="GK268:GK282" si="6806">PRODUCT(GF268:GJ268)</f>
        <v>#N/A</v>
      </c>
      <c r="GL268" s="504">
        <f t="shared" ref="GL268:GL282" si="6807">ROUND(GD268,0)</f>
        <v>0</v>
      </c>
      <c r="GM268" s="500">
        <f t="shared" ref="GM268:GM282" si="6808">GD268-GL268</f>
        <v>0</v>
      </c>
      <c r="GP268" s="665"/>
      <c r="GQ268" s="666"/>
      <c r="GR268" s="667"/>
      <c r="GS268" s="668"/>
      <c r="GT268" s="669"/>
      <c r="GU268" s="720"/>
      <c r="GV268" s="1326"/>
      <c r="GW268" s="497" t="e">
        <f t="shared" ref="GW268:GW282" si="6809">IF(EXACT(VLOOKUP(GP268,OFERTA_0,2,FALSE),GQ268),1,0)</f>
        <v>#N/A</v>
      </c>
      <c r="GX268" s="497" t="e">
        <f t="shared" ref="GX268:GX282" si="6810">IF(EXACT(VLOOKUP(GP268,OFERTA_0,3,FALSE),GR268),1,0)</f>
        <v>#N/A</v>
      </c>
      <c r="GY268" s="498" t="e">
        <f t="shared" ref="GY268:GY282" si="6811">IF(EXACT(VLOOKUP(GP268,OFERTA_0,4,FALSE),GS268),1,0)</f>
        <v>#N/A</v>
      </c>
      <c r="GZ268" s="498">
        <f t="shared" si="6759"/>
        <v>0</v>
      </c>
      <c r="HA268" s="498">
        <f t="shared" si="6760"/>
        <v>0</v>
      </c>
      <c r="HB268" s="498" t="e">
        <f t="shared" ref="HB268:HB282" si="6812">PRODUCT(GW268:HA268)</f>
        <v>#N/A</v>
      </c>
      <c r="HC268" s="504">
        <f t="shared" ref="HC268:HC282" si="6813">ROUND(GU268,0)</f>
        <v>0</v>
      </c>
      <c r="HD268" s="500">
        <f t="shared" ref="HD268:HD282" si="6814">GU268-HC268</f>
        <v>0</v>
      </c>
      <c r="HG268" s="665"/>
      <c r="HH268" s="666"/>
      <c r="HI268" s="667"/>
      <c r="HJ268" s="668"/>
      <c r="HK268" s="669"/>
      <c r="HL268" s="720"/>
      <c r="HM268" s="1326"/>
      <c r="HN268" s="497" t="e">
        <f t="shared" ref="HN268:HN282" si="6815">IF(EXACT(VLOOKUP(HG268,OFERTA_0,2,FALSE),HH268),1,0)</f>
        <v>#N/A</v>
      </c>
      <c r="HO268" s="497" t="e">
        <f t="shared" ref="HO268:HO282" si="6816">IF(EXACT(VLOOKUP(HG268,OFERTA_0,3,FALSE),HI268),1,0)</f>
        <v>#N/A</v>
      </c>
      <c r="HP268" s="498" t="e">
        <f t="shared" ref="HP268:HP282" si="6817">IF(EXACT(VLOOKUP(HG268,OFERTA_0,4,FALSE),HJ268),1,0)</f>
        <v>#N/A</v>
      </c>
      <c r="HQ268" s="498">
        <f t="shared" si="6761"/>
        <v>0</v>
      </c>
      <c r="HR268" s="498">
        <f t="shared" si="6762"/>
        <v>0</v>
      </c>
      <c r="HS268" s="498" t="e">
        <f t="shared" ref="HS268:HS282" si="6818">PRODUCT(HN268:HR268)</f>
        <v>#N/A</v>
      </c>
      <c r="HT268" s="504">
        <f t="shared" ref="HT268:HT282" si="6819">ROUND(HL268,0)</f>
        <v>0</v>
      </c>
      <c r="HU268" s="500">
        <f t="shared" ref="HU268:HU282" si="6820">HL268-HT268</f>
        <v>0</v>
      </c>
      <c r="HX268" s="665"/>
      <c r="HY268" s="666"/>
      <c r="HZ268" s="667"/>
      <c r="IA268" s="668"/>
      <c r="IB268" s="669"/>
      <c r="IC268" s="720"/>
      <c r="ID268" s="1326"/>
      <c r="IE268" s="497" t="e">
        <f t="shared" ref="IE268:IE282" si="6821">IF(EXACT(VLOOKUP(HX268,OFERTA_0,2,FALSE),HY268),1,0)</f>
        <v>#N/A</v>
      </c>
      <c r="IF268" s="497" t="e">
        <f t="shared" ref="IF268:IF282" si="6822">IF(EXACT(VLOOKUP(HX268,OFERTA_0,3,FALSE),HZ268),1,0)</f>
        <v>#N/A</v>
      </c>
      <c r="IG268" s="498" t="e">
        <f t="shared" ref="IG268:IG282" si="6823">IF(EXACT(VLOOKUP(HX268,OFERTA_0,4,FALSE),IA268),1,0)</f>
        <v>#N/A</v>
      </c>
      <c r="IH268" s="498">
        <f t="shared" si="6763"/>
        <v>0</v>
      </c>
      <c r="II268" s="498">
        <f t="shared" si="6764"/>
        <v>0</v>
      </c>
      <c r="IJ268" s="498" t="e">
        <f t="shared" ref="IJ268:IJ282" si="6824">PRODUCT(IE268:II268)</f>
        <v>#N/A</v>
      </c>
      <c r="IK268" s="504">
        <f t="shared" ref="IK268:IK282" si="6825">ROUND(IC268,0)</f>
        <v>0</v>
      </c>
      <c r="IL268" s="500">
        <f t="shared" ref="IL268:IL282" si="6826">IC268-IK268</f>
        <v>0</v>
      </c>
      <c r="IO268" s="665"/>
      <c r="IP268" s="666"/>
      <c r="IQ268" s="667"/>
      <c r="IR268" s="668"/>
      <c r="IS268" s="669"/>
      <c r="IT268" s="720"/>
      <c r="IU268" s="1326"/>
      <c r="IV268" s="497" t="e">
        <f t="shared" ref="IV268:IV282" si="6827">IF(EXACT(VLOOKUP(IO268,OFERTA_0,2,FALSE),IP268),1,0)</f>
        <v>#N/A</v>
      </c>
      <c r="IW268" s="497" t="e">
        <f t="shared" ref="IW268:IW282" si="6828">IF(EXACT(VLOOKUP(IO268,OFERTA_0,3,FALSE),IQ268),1,0)</f>
        <v>#N/A</v>
      </c>
      <c r="IX268" s="498" t="e">
        <f t="shared" ref="IX268:IX282" si="6829">IF(EXACT(VLOOKUP(IO268,OFERTA_0,4,FALSE),IR268),1,0)</f>
        <v>#N/A</v>
      </c>
      <c r="IY268" s="498">
        <f t="shared" si="6765"/>
        <v>0</v>
      </c>
      <c r="IZ268" s="498">
        <f t="shared" si="6766"/>
        <v>0</v>
      </c>
      <c r="JA268" s="498" t="e">
        <f t="shared" ref="JA268:JA282" si="6830">PRODUCT(IV268:IZ268)</f>
        <v>#N/A</v>
      </c>
      <c r="JB268" s="504">
        <f t="shared" ref="JB268:JB282" si="6831">ROUND(IT268,0)</f>
        <v>0</v>
      </c>
      <c r="JC268" s="500">
        <f t="shared" ref="JC268:JC282" si="6832">IT268-JB268</f>
        <v>0</v>
      </c>
      <c r="JF268" s="665"/>
      <c r="JG268" s="666"/>
      <c r="JH268" s="667"/>
      <c r="JI268" s="668"/>
      <c r="JJ268" s="669"/>
      <c r="JK268" s="720"/>
      <c r="JL268" s="1326"/>
      <c r="JM268" s="497" t="e">
        <f t="shared" ref="JM268:JM282" si="6833">IF(EXACT(VLOOKUP(JF268,OFERTA_0,2,FALSE),JG268),1,0)</f>
        <v>#N/A</v>
      </c>
      <c r="JN268" s="497" t="e">
        <f t="shared" ref="JN268:JN282" si="6834">IF(EXACT(VLOOKUP(JF268,OFERTA_0,3,FALSE),JH268),1,0)</f>
        <v>#N/A</v>
      </c>
      <c r="JO268" s="498" t="e">
        <f t="shared" ref="JO268:JO282" si="6835">IF(EXACT(VLOOKUP(JF268,OFERTA_0,4,FALSE),JI268),1,0)</f>
        <v>#N/A</v>
      </c>
      <c r="JP268" s="498">
        <f t="shared" si="6767"/>
        <v>0</v>
      </c>
      <c r="JQ268" s="498">
        <f t="shared" si="6768"/>
        <v>0</v>
      </c>
      <c r="JR268" s="498" t="e">
        <f t="shared" ref="JR268:JR282" si="6836">PRODUCT(JM268:JQ268)</f>
        <v>#N/A</v>
      </c>
      <c r="JS268" s="504">
        <f t="shared" ref="JS268:JS282" si="6837">ROUND(JK268,0)</f>
        <v>0</v>
      </c>
      <c r="JT268" s="500">
        <f t="shared" ref="JT268:JT282" si="6838">JK268-JS268</f>
        <v>0</v>
      </c>
      <c r="JW268" s="665"/>
      <c r="JX268" s="666"/>
      <c r="JY268" s="667"/>
      <c r="JZ268" s="668"/>
      <c r="KA268" s="669"/>
      <c r="KB268" s="720"/>
      <c r="KC268" s="1326"/>
      <c r="KD268" s="497" t="e">
        <f t="shared" ref="KD268:KD282" si="6839">IF(EXACT(VLOOKUP(JW268,OFERTA_0,2,FALSE),JX268),1,0)</f>
        <v>#N/A</v>
      </c>
      <c r="KE268" s="497" t="e">
        <f t="shared" ref="KE268:KE282" si="6840">IF(EXACT(VLOOKUP(JW268,OFERTA_0,3,FALSE),JY268),1,0)</f>
        <v>#N/A</v>
      </c>
      <c r="KF268" s="498" t="e">
        <f t="shared" ref="KF268:KF282" si="6841">IF(EXACT(VLOOKUP(JW268,OFERTA_0,4,FALSE),JZ268),1,0)</f>
        <v>#N/A</v>
      </c>
      <c r="KG268" s="498">
        <f t="shared" si="6769"/>
        <v>0</v>
      </c>
      <c r="KH268" s="498">
        <f t="shared" si="6770"/>
        <v>0</v>
      </c>
      <c r="KI268" s="498" t="e">
        <f t="shared" ref="KI268:KI282" si="6842">PRODUCT(KD268:KH268)</f>
        <v>#N/A</v>
      </c>
      <c r="KJ268" s="504">
        <f t="shared" ref="KJ268:KJ282" si="6843">ROUND(KB268,0)</f>
        <v>0</v>
      </c>
      <c r="KK268" s="500">
        <f t="shared" ref="KK268:KK282" si="6844">KB268-KJ268</f>
        <v>0</v>
      </c>
      <c r="KN268" s="665"/>
      <c r="KO268" s="666"/>
      <c r="KP268" s="667"/>
      <c r="KQ268" s="668"/>
      <c r="KR268" s="669"/>
      <c r="KS268" s="720"/>
      <c r="KT268" s="1326"/>
      <c r="KU268" s="497" t="e">
        <f t="shared" ref="KU268:KU282" si="6845">IF(EXACT(VLOOKUP(KN268,OFERTA_0,2,FALSE),KO268),1,0)</f>
        <v>#N/A</v>
      </c>
      <c r="KV268" s="497" t="e">
        <f t="shared" ref="KV268:KV282" si="6846">IF(EXACT(VLOOKUP(KN268,OFERTA_0,3,FALSE),KP268),1,0)</f>
        <v>#N/A</v>
      </c>
      <c r="KW268" s="498" t="e">
        <f t="shared" ref="KW268:KW282" si="6847">IF(EXACT(VLOOKUP(KN268,OFERTA_0,4,FALSE),KQ268),1,0)</f>
        <v>#N/A</v>
      </c>
      <c r="KX268" s="498">
        <f t="shared" si="6771"/>
        <v>0</v>
      </c>
      <c r="KY268" s="498">
        <f t="shared" si="6772"/>
        <v>0</v>
      </c>
      <c r="KZ268" s="498" t="e">
        <f t="shared" ref="KZ268:KZ282" si="6848">PRODUCT(KU268:KY268)</f>
        <v>#N/A</v>
      </c>
      <c r="LA268" s="504">
        <f t="shared" ref="LA268:LA282" si="6849">ROUND(KS268,0)</f>
        <v>0</v>
      </c>
      <c r="LB268" s="500">
        <f t="shared" ref="LB268:LB282" si="6850">KS268-LA268</f>
        <v>0</v>
      </c>
      <c r="LE268" s="665"/>
      <c r="LF268" s="666"/>
      <c r="LG268" s="667"/>
      <c r="LH268" s="668"/>
      <c r="LI268" s="669"/>
      <c r="LJ268" s="720"/>
      <c r="LK268" s="1326"/>
      <c r="LL268" s="497" t="e">
        <f t="shared" ref="LL268:LL282" si="6851">IF(EXACT(VLOOKUP(LE268,OFERTA_0,2,FALSE),LF268),1,0)</f>
        <v>#N/A</v>
      </c>
      <c r="LM268" s="497" t="e">
        <f t="shared" ref="LM268:LM282" si="6852">IF(EXACT(VLOOKUP(LE268,OFERTA_0,3,FALSE),LG268),1,0)</f>
        <v>#N/A</v>
      </c>
      <c r="LN268" s="498" t="e">
        <f t="shared" ref="LN268:LN282" si="6853">IF(EXACT(VLOOKUP(LE268,OFERTA_0,4,FALSE),LH268),1,0)</f>
        <v>#N/A</v>
      </c>
      <c r="LO268" s="498">
        <f t="shared" si="6773"/>
        <v>0</v>
      </c>
      <c r="LP268" s="498">
        <f t="shared" si="6774"/>
        <v>0</v>
      </c>
      <c r="LQ268" s="498" t="e">
        <f t="shared" ref="LQ268:LQ282" si="6854">PRODUCT(LL268:LP268)</f>
        <v>#N/A</v>
      </c>
      <c r="LR268" s="504">
        <f t="shared" ref="LR268:LR282" si="6855">ROUND(LJ268,0)</f>
        <v>0</v>
      </c>
      <c r="LS268" s="500">
        <f t="shared" ref="LS268:LS282" si="6856">LJ268-LR268</f>
        <v>0</v>
      </c>
      <c r="LV268" s="665"/>
      <c r="LW268" s="666"/>
      <c r="LX268" s="667"/>
      <c r="LY268" s="668"/>
      <c r="LZ268" s="669"/>
      <c r="MA268" s="720"/>
      <c r="MB268" s="1326"/>
      <c r="MC268" s="497" t="e">
        <f t="shared" ref="MC268:MC282" si="6857">IF(EXACT(VLOOKUP(LV268,OFERTA_0,2,FALSE),LW268),1,0)</f>
        <v>#N/A</v>
      </c>
      <c r="MD268" s="497" t="e">
        <f t="shared" ref="MD268:MD282" si="6858">IF(EXACT(VLOOKUP(LV268,OFERTA_0,3,FALSE),LX268),1,0)</f>
        <v>#N/A</v>
      </c>
      <c r="ME268" s="498" t="e">
        <f t="shared" ref="ME268:ME282" si="6859">IF(EXACT(VLOOKUP(LV268,OFERTA_0,4,FALSE),LY268),1,0)</f>
        <v>#N/A</v>
      </c>
      <c r="MF268" s="498">
        <f t="shared" si="6775"/>
        <v>0</v>
      </c>
      <c r="MG268" s="498">
        <f t="shared" si="6776"/>
        <v>0</v>
      </c>
      <c r="MH268" s="498" t="e">
        <f t="shared" ref="MH268:MH282" si="6860">PRODUCT(MC268:MG268)</f>
        <v>#N/A</v>
      </c>
      <c r="MI268" s="504">
        <f t="shared" ref="MI268:MI282" si="6861">ROUND(MA268,0)</f>
        <v>0</v>
      </c>
      <c r="MJ268" s="500">
        <f t="shared" ref="MJ268:MJ282" si="6862">MA268-MI268</f>
        <v>0</v>
      </c>
      <c r="MM268" s="665"/>
      <c r="MN268" s="666"/>
      <c r="MO268" s="667"/>
      <c r="MP268" s="668"/>
      <c r="MQ268" s="669"/>
      <c r="MR268" s="720"/>
      <c r="MS268" s="1326"/>
      <c r="MT268" s="497" t="e">
        <f t="shared" ref="MT268:MT282" si="6863">IF(EXACT(VLOOKUP(MM268,OFERTA_0,2,FALSE),MN268),1,0)</f>
        <v>#N/A</v>
      </c>
      <c r="MU268" s="497" t="e">
        <f t="shared" ref="MU268:MU282" si="6864">IF(EXACT(VLOOKUP(MM268,OFERTA_0,3,FALSE),MO268),1,0)</f>
        <v>#N/A</v>
      </c>
      <c r="MV268" s="498" t="e">
        <f t="shared" ref="MV268:MV282" si="6865">IF(EXACT(VLOOKUP(MM268,OFERTA_0,4,FALSE),MP268),1,0)</f>
        <v>#N/A</v>
      </c>
      <c r="MW268" s="498">
        <f t="shared" si="6777"/>
        <v>0</v>
      </c>
      <c r="MX268" s="498">
        <f t="shared" si="6778"/>
        <v>0</v>
      </c>
      <c r="MY268" s="498" t="e">
        <f t="shared" ref="MY268:MY282" si="6866">PRODUCT(MT268:MX268)</f>
        <v>#N/A</v>
      </c>
      <c r="MZ268" s="504">
        <f t="shared" ref="MZ268:MZ282" si="6867">ROUND(MR268,0)</f>
        <v>0</v>
      </c>
      <c r="NA268" s="500">
        <f t="shared" ref="NA268:NA282" si="6868">MR268-MZ268</f>
        <v>0</v>
      </c>
      <c r="ND268" s="665"/>
      <c r="NE268" s="666"/>
      <c r="NF268" s="667"/>
      <c r="NG268" s="668"/>
      <c r="NH268" s="669"/>
      <c r="NI268" s="720"/>
      <c r="NJ268" s="1326"/>
      <c r="NK268" s="497" t="e">
        <f t="shared" ref="NK268:NK282" si="6869">IF(EXACT(VLOOKUP(ND268,OFERTA_0,2,FALSE),NE268),1,0)</f>
        <v>#N/A</v>
      </c>
      <c r="NL268" s="497" t="e">
        <f t="shared" ref="NL268:NL282" si="6870">IF(EXACT(VLOOKUP(ND268,OFERTA_0,3,FALSE),NF268),1,0)</f>
        <v>#N/A</v>
      </c>
      <c r="NM268" s="498" t="e">
        <f t="shared" ref="NM268:NM282" si="6871">IF(EXACT(VLOOKUP(ND268,OFERTA_0,4,FALSE),NG268),1,0)</f>
        <v>#N/A</v>
      </c>
      <c r="NN268" s="498">
        <f t="shared" si="6779"/>
        <v>0</v>
      </c>
      <c r="NO268" s="498">
        <f t="shared" si="6780"/>
        <v>0</v>
      </c>
      <c r="NP268" s="498" t="e">
        <f t="shared" ref="NP268:NP282" si="6872">PRODUCT(NK268:NO268)</f>
        <v>#N/A</v>
      </c>
      <c r="NQ268" s="504">
        <f t="shared" ref="NQ268:NQ282" si="6873">ROUND(NI268,0)</f>
        <v>0</v>
      </c>
      <c r="NR268" s="500">
        <f t="shared" ref="NR268:NR282" si="6874">NI268-NQ268</f>
        <v>0</v>
      </c>
      <c r="NU268" s="665"/>
      <c r="NV268" s="666"/>
      <c r="NW268" s="667"/>
      <c r="NX268" s="668"/>
      <c r="NY268" s="669"/>
      <c r="NZ268" s="720"/>
      <c r="OA268" s="1326"/>
      <c r="OB268" s="497" t="e">
        <f t="shared" ref="OB268:OB282" si="6875">IF(EXACT(VLOOKUP(NU268,OFERTA_0,2,FALSE),NV268),1,0)</f>
        <v>#N/A</v>
      </c>
      <c r="OC268" s="497" t="e">
        <f t="shared" ref="OC268:OC282" si="6876">IF(EXACT(VLOOKUP(NU268,OFERTA_0,3,FALSE),NW268),1,0)</f>
        <v>#N/A</v>
      </c>
      <c r="OD268" s="498" t="e">
        <f t="shared" ref="OD268:OD282" si="6877">IF(EXACT(VLOOKUP(NU268,OFERTA_0,4,FALSE),NX268),1,0)</f>
        <v>#N/A</v>
      </c>
      <c r="OE268" s="498">
        <f t="shared" si="6781"/>
        <v>0</v>
      </c>
      <c r="OF268" s="498">
        <f t="shared" si="6782"/>
        <v>0</v>
      </c>
      <c r="OG268" s="498" t="e">
        <f t="shared" ref="OG268:OG282" si="6878">PRODUCT(OB268:OF268)</f>
        <v>#N/A</v>
      </c>
      <c r="OH268" s="504">
        <f t="shared" ref="OH268:OH282" si="6879">ROUND(NZ268,0)</f>
        <v>0</v>
      </c>
      <c r="OI268" s="500">
        <f t="shared" ref="OI268:OI282" si="6880">NZ268-OH268</f>
        <v>0</v>
      </c>
      <c r="OL268" s="665"/>
      <c r="OM268" s="666"/>
      <c r="ON268" s="667"/>
      <c r="OO268" s="668"/>
      <c r="OP268" s="669"/>
      <c r="OQ268" s="720"/>
      <c r="OR268" s="1326"/>
      <c r="OS268" s="497" t="e">
        <f t="shared" ref="OS268:OS282" si="6881">IF(EXACT(VLOOKUP(OL268,OFERTA_0,2,FALSE),OM268),1,0)</f>
        <v>#N/A</v>
      </c>
      <c r="OT268" s="497" t="e">
        <f t="shared" ref="OT268:OT282" si="6882">IF(EXACT(VLOOKUP(OL268,OFERTA_0,3,FALSE),ON268),1,0)</f>
        <v>#N/A</v>
      </c>
      <c r="OU268" s="498" t="e">
        <f t="shared" ref="OU268:OU282" si="6883">IF(EXACT(VLOOKUP(OL268,OFERTA_0,4,FALSE),OO268),1,0)</f>
        <v>#N/A</v>
      </c>
      <c r="OV268" s="498">
        <f t="shared" si="6783"/>
        <v>0</v>
      </c>
      <c r="OW268" s="498">
        <f t="shared" si="6784"/>
        <v>0</v>
      </c>
      <c r="OX268" s="498" t="e">
        <f t="shared" ref="OX268:OX282" si="6884">PRODUCT(OS268:OW268)</f>
        <v>#N/A</v>
      </c>
      <c r="OY268" s="504">
        <f t="shared" ref="OY268:OY282" si="6885">ROUND(OQ268,0)</f>
        <v>0</v>
      </c>
      <c r="OZ268" s="500">
        <f t="shared" ref="OZ268:OZ282" si="6886">OQ268-OY268</f>
        <v>0</v>
      </c>
      <c r="PC268" s="665"/>
      <c r="PD268" s="666"/>
      <c r="PE268" s="667"/>
      <c r="PF268" s="668"/>
      <c r="PG268" s="669"/>
      <c r="PH268" s="720"/>
      <c r="PI268" s="1326"/>
      <c r="PJ268" s="497" t="e">
        <f t="shared" ref="PJ268:PJ282" si="6887">IF(EXACT(VLOOKUP(PC268,OFERTA_0,2,FALSE),PD268),1,0)</f>
        <v>#N/A</v>
      </c>
      <c r="PK268" s="497" t="e">
        <f t="shared" ref="PK268:PK282" si="6888">IF(EXACT(VLOOKUP(PC268,OFERTA_0,3,FALSE),PE268),1,0)</f>
        <v>#N/A</v>
      </c>
      <c r="PL268" s="498" t="e">
        <f t="shared" ref="PL268:PL282" si="6889">IF(EXACT(VLOOKUP(PC268,OFERTA_0,4,FALSE),PF268),1,0)</f>
        <v>#N/A</v>
      </c>
      <c r="PM268" s="498">
        <f t="shared" si="6785"/>
        <v>0</v>
      </c>
      <c r="PN268" s="498">
        <f t="shared" si="6786"/>
        <v>0</v>
      </c>
      <c r="PO268" s="498" t="e">
        <f t="shared" ref="PO268:PO282" si="6890">PRODUCT(PJ268:PN268)</f>
        <v>#N/A</v>
      </c>
      <c r="PP268" s="504">
        <f t="shared" ref="PP268:PP282" si="6891">ROUND(PH268,0)</f>
        <v>0</v>
      </c>
      <c r="PQ268" s="500">
        <f t="shared" ref="PQ268:PQ282" si="6892">PH268-PP268</f>
        <v>0</v>
      </c>
      <c r="PT268" s="665"/>
      <c r="PU268" s="666"/>
      <c r="PV268" s="667"/>
      <c r="PW268" s="668"/>
      <c r="PX268" s="669"/>
      <c r="PY268" s="720"/>
      <c r="PZ268" s="1326"/>
      <c r="QA268" s="497" t="e">
        <f t="shared" ref="QA268:QA282" si="6893">IF(EXACT(VLOOKUP(PT268,OFERTA_0,2,FALSE),PU268),1,0)</f>
        <v>#N/A</v>
      </c>
      <c r="QB268" s="497" t="e">
        <f t="shared" ref="QB268:QB282" si="6894">IF(EXACT(VLOOKUP(PT268,OFERTA_0,3,FALSE),PV268),1,0)</f>
        <v>#N/A</v>
      </c>
      <c r="QC268" s="498" t="e">
        <f t="shared" ref="QC268:QC282" si="6895">IF(EXACT(VLOOKUP(PT268,OFERTA_0,4,FALSE),PW268),1,0)</f>
        <v>#N/A</v>
      </c>
      <c r="QD268" s="498">
        <f t="shared" si="6787"/>
        <v>0</v>
      </c>
      <c r="QE268" s="498">
        <f t="shared" si="6788"/>
        <v>0</v>
      </c>
      <c r="QF268" s="498" t="e">
        <f t="shared" ref="QF268:QF282" si="6896">PRODUCT(QA268:QE268)</f>
        <v>#N/A</v>
      </c>
      <c r="QG268" s="504">
        <f t="shared" ref="QG268:QG282" si="6897">ROUND(PY268,0)</f>
        <v>0</v>
      </c>
      <c r="QH268" s="500">
        <f t="shared" ref="QH268:QH282" si="6898">PY268-QG268</f>
        <v>0</v>
      </c>
      <c r="QK268" s="665"/>
      <c r="QL268" s="666"/>
      <c r="QM268" s="667"/>
      <c r="QN268" s="668"/>
      <c r="QO268" s="669"/>
      <c r="QP268" s="720"/>
      <c r="QQ268" s="1326"/>
      <c r="QR268" s="497" t="e">
        <f t="shared" ref="QR268:QR282" si="6899">IF(EXACT(VLOOKUP(QK268,OFERTA_0,2,FALSE),QL268),1,0)</f>
        <v>#N/A</v>
      </c>
      <c r="QS268" s="497" t="e">
        <f t="shared" ref="QS268:QS282" si="6900">IF(EXACT(VLOOKUP(QK268,OFERTA_0,3,FALSE),QM268),1,0)</f>
        <v>#N/A</v>
      </c>
      <c r="QT268" s="498" t="e">
        <f t="shared" ref="QT268:QT282" si="6901">IF(EXACT(VLOOKUP(QK268,OFERTA_0,4,FALSE),QN268),1,0)</f>
        <v>#N/A</v>
      </c>
      <c r="QU268" s="498">
        <f t="shared" si="6789"/>
        <v>0</v>
      </c>
      <c r="QV268" s="498">
        <f t="shared" si="6790"/>
        <v>0</v>
      </c>
      <c r="QW268" s="498" t="e">
        <f t="shared" ref="QW268:QW282" si="6902">PRODUCT(QR268:QV268)</f>
        <v>#N/A</v>
      </c>
      <c r="QX268" s="504">
        <f t="shared" ref="QX268:QX282" si="6903">ROUND(QP268,0)</f>
        <v>0</v>
      </c>
      <c r="QY268" s="500">
        <f t="shared" ref="QY268:QY282" si="6904">QP268-QX268</f>
        <v>0</v>
      </c>
      <c r="RB268" s="381"/>
      <c r="RC268" s="382"/>
      <c r="RD268" s="383"/>
      <c r="RE268" s="384"/>
      <c r="RF268" s="385"/>
      <c r="RG268" s="386"/>
      <c r="RH268" s="386"/>
      <c r="RI268" s="497"/>
      <c r="RJ268" s="497"/>
      <c r="RK268" s="501"/>
      <c r="RL268" s="501"/>
      <c r="RM268" s="501"/>
      <c r="RN268" s="501"/>
      <c r="RO268" s="502"/>
      <c r="RP268" s="503"/>
      <c r="RS268" s="381"/>
      <c r="RT268" s="382"/>
      <c r="RU268" s="383"/>
      <c r="RV268" s="384"/>
      <c r="RW268" s="385"/>
      <c r="RX268" s="386"/>
      <c r="RY268" s="386"/>
      <c r="RZ268" s="497"/>
      <c r="SA268" s="497"/>
      <c r="SB268" s="501"/>
      <c r="SC268" s="501"/>
      <c r="SD268" s="501"/>
      <c r="SE268" s="501"/>
      <c r="SF268" s="502"/>
      <c r="SG268" s="503"/>
      <c r="SJ268" s="381"/>
      <c r="SK268" s="382"/>
      <c r="SL268" s="383"/>
      <c r="SM268" s="384"/>
      <c r="SN268" s="385"/>
      <c r="SO268" s="386"/>
      <c r="SP268" s="386"/>
      <c r="SQ268" s="497"/>
      <c r="SR268" s="497"/>
      <c r="SS268" s="501"/>
      <c r="ST268" s="501"/>
      <c r="SU268" s="501"/>
      <c r="SV268" s="501"/>
      <c r="SW268" s="502"/>
      <c r="SX268" s="503"/>
    </row>
    <row r="269" spans="2:518" ht="48.75" hidden="1" customHeight="1" thickTop="1" thickBot="1">
      <c r="B269" s="577"/>
      <c r="C269" s="578"/>
      <c r="D269" s="579"/>
      <c r="E269" s="580"/>
      <c r="F269" s="581"/>
      <c r="G269" s="585"/>
      <c r="H269" s="595"/>
      <c r="K269" s="577"/>
      <c r="L269" s="767"/>
      <c r="M269" s="579"/>
      <c r="N269" s="580"/>
      <c r="O269" s="581"/>
      <c r="P269" s="585"/>
      <c r="Q269" s="1326"/>
      <c r="R269" s="497"/>
      <c r="S269" s="497"/>
      <c r="T269" s="498"/>
      <c r="U269" s="498"/>
      <c r="V269" s="498"/>
      <c r="W269" s="498"/>
      <c r="X269" s="504"/>
      <c r="Y269" s="500"/>
      <c r="Z269" s="486"/>
      <c r="AA269" s="486"/>
      <c r="AB269" s="577"/>
      <c r="AC269" s="767"/>
      <c r="AD269" s="579"/>
      <c r="AE269" s="580"/>
      <c r="AF269" s="581"/>
      <c r="AG269" s="585"/>
      <c r="AH269" s="1326"/>
      <c r="AI269" s="497"/>
      <c r="AJ269" s="497"/>
      <c r="AK269" s="498"/>
      <c r="AL269" s="498"/>
      <c r="AM269" s="498"/>
      <c r="AN269" s="498"/>
      <c r="AO269" s="504"/>
      <c r="AP269" s="500"/>
      <c r="AQ269" s="486"/>
      <c r="AR269" s="486"/>
      <c r="AS269" s="577"/>
      <c r="AT269" s="767"/>
      <c r="AU269" s="579"/>
      <c r="AV269" s="580"/>
      <c r="AW269" s="581"/>
      <c r="AX269" s="585"/>
      <c r="AY269" s="1326"/>
      <c r="AZ269" s="497"/>
      <c r="BA269" s="497"/>
      <c r="BB269" s="498"/>
      <c r="BC269" s="498"/>
      <c r="BD269" s="498"/>
      <c r="BE269" s="498"/>
      <c r="BF269" s="504"/>
      <c r="BG269" s="500"/>
      <c r="BJ269" s="577"/>
      <c r="BK269" s="767"/>
      <c r="BL269" s="579"/>
      <c r="BM269" s="580"/>
      <c r="BN269" s="581"/>
      <c r="BO269" s="585"/>
      <c r="BP269" s="1326"/>
      <c r="BQ269" s="497"/>
      <c r="BR269" s="497"/>
      <c r="BS269" s="498"/>
      <c r="BT269" s="498"/>
      <c r="BU269" s="498"/>
      <c r="BV269" s="498"/>
      <c r="BW269" s="504"/>
      <c r="BX269" s="500"/>
      <c r="CA269" s="577"/>
      <c r="CB269" s="767"/>
      <c r="CC269" s="579"/>
      <c r="CD269" s="580"/>
      <c r="CE269" s="581"/>
      <c r="CF269" s="585"/>
      <c r="CG269" s="1326"/>
      <c r="CH269" s="497"/>
      <c r="CI269" s="497"/>
      <c r="CJ269" s="498"/>
      <c r="CK269" s="498"/>
      <c r="CL269" s="498"/>
      <c r="CM269" s="498"/>
      <c r="CN269" s="504"/>
      <c r="CO269" s="500"/>
      <c r="CR269" s="577"/>
      <c r="CS269" s="767"/>
      <c r="CT269" s="579"/>
      <c r="CU269" s="580"/>
      <c r="CV269" s="581"/>
      <c r="CW269" s="585"/>
      <c r="CX269" s="1326"/>
      <c r="CY269" s="497"/>
      <c r="CZ269" s="497"/>
      <c r="DA269" s="498"/>
      <c r="DB269" s="498"/>
      <c r="DC269" s="498"/>
      <c r="DD269" s="498"/>
      <c r="DE269" s="504"/>
      <c r="DF269" s="500"/>
      <c r="DI269" s="577"/>
      <c r="DJ269" s="767"/>
      <c r="DK269" s="579"/>
      <c r="DL269" s="580"/>
      <c r="DM269" s="581"/>
      <c r="DN269" s="585"/>
      <c r="DO269" s="1326"/>
      <c r="DP269" s="497"/>
      <c r="DQ269" s="497"/>
      <c r="DR269" s="498"/>
      <c r="DS269" s="498"/>
      <c r="DT269" s="498"/>
      <c r="DU269" s="498"/>
      <c r="DV269" s="504"/>
      <c r="DW269" s="500"/>
      <c r="DZ269" s="577"/>
      <c r="EA269" s="767"/>
      <c r="EB269" s="579"/>
      <c r="EC269" s="580"/>
      <c r="ED269" s="581"/>
      <c r="EE269" s="585"/>
      <c r="EF269" s="1326"/>
      <c r="EG269" s="497"/>
      <c r="EH269" s="497"/>
      <c r="EI269" s="498"/>
      <c r="EJ269" s="498"/>
      <c r="EK269" s="498"/>
      <c r="EL269" s="498"/>
      <c r="EM269" s="504"/>
      <c r="EN269" s="500"/>
      <c r="EQ269" s="665"/>
      <c r="ER269" s="666"/>
      <c r="ES269" s="667"/>
      <c r="ET269" s="668"/>
      <c r="EU269" s="669"/>
      <c r="EV269" s="720"/>
      <c r="EW269" s="1326"/>
      <c r="EX269" s="497" t="e">
        <f t="shared" si="6791"/>
        <v>#N/A</v>
      </c>
      <c r="EY269" s="497" t="e">
        <f t="shared" si="6792"/>
        <v>#N/A</v>
      </c>
      <c r="EZ269" s="498" t="e">
        <f t="shared" si="6793"/>
        <v>#N/A</v>
      </c>
      <c r="FA269" s="498">
        <f t="shared" si="6753"/>
        <v>0</v>
      </c>
      <c r="FB269" s="498">
        <f t="shared" si="6754"/>
        <v>0</v>
      </c>
      <c r="FC269" s="498" t="e">
        <f t="shared" si="6794"/>
        <v>#N/A</v>
      </c>
      <c r="FD269" s="504">
        <f t="shared" si="6795"/>
        <v>0</v>
      </c>
      <c r="FE269" s="500">
        <f t="shared" si="6796"/>
        <v>0</v>
      </c>
      <c r="FH269" s="665"/>
      <c r="FI269" s="666"/>
      <c r="FJ269" s="667"/>
      <c r="FK269" s="668"/>
      <c r="FL269" s="669"/>
      <c r="FM269" s="720"/>
      <c r="FN269" s="1326"/>
      <c r="FO269" s="497" t="e">
        <f t="shared" si="6797"/>
        <v>#N/A</v>
      </c>
      <c r="FP269" s="497" t="e">
        <f t="shared" si="6798"/>
        <v>#N/A</v>
      </c>
      <c r="FQ269" s="498" t="e">
        <f t="shared" si="6799"/>
        <v>#N/A</v>
      </c>
      <c r="FR269" s="498">
        <f t="shared" si="6755"/>
        <v>0</v>
      </c>
      <c r="FS269" s="498">
        <f t="shared" si="6756"/>
        <v>0</v>
      </c>
      <c r="FT269" s="498" t="e">
        <f t="shared" si="6800"/>
        <v>#N/A</v>
      </c>
      <c r="FU269" s="504">
        <f t="shared" si="6801"/>
        <v>0</v>
      </c>
      <c r="FV269" s="500">
        <f t="shared" si="6802"/>
        <v>0</v>
      </c>
      <c r="FY269" s="665"/>
      <c r="FZ269" s="666"/>
      <c r="GA269" s="667"/>
      <c r="GB269" s="668"/>
      <c r="GC269" s="669"/>
      <c r="GD269" s="720"/>
      <c r="GE269" s="1326"/>
      <c r="GF269" s="497" t="e">
        <f t="shared" si="6803"/>
        <v>#N/A</v>
      </c>
      <c r="GG269" s="497" t="e">
        <f t="shared" si="6804"/>
        <v>#N/A</v>
      </c>
      <c r="GH269" s="498" t="e">
        <f t="shared" si="6805"/>
        <v>#N/A</v>
      </c>
      <c r="GI269" s="498">
        <f t="shared" si="6757"/>
        <v>0</v>
      </c>
      <c r="GJ269" s="498">
        <f t="shared" si="6758"/>
        <v>0</v>
      </c>
      <c r="GK269" s="498" t="e">
        <f t="shared" si="6806"/>
        <v>#N/A</v>
      </c>
      <c r="GL269" s="504">
        <f t="shared" si="6807"/>
        <v>0</v>
      </c>
      <c r="GM269" s="500">
        <f t="shared" si="6808"/>
        <v>0</v>
      </c>
      <c r="GP269" s="665"/>
      <c r="GQ269" s="666"/>
      <c r="GR269" s="667"/>
      <c r="GS269" s="668"/>
      <c r="GT269" s="669"/>
      <c r="GU269" s="720"/>
      <c r="GV269" s="1326"/>
      <c r="GW269" s="497" t="e">
        <f t="shared" si="6809"/>
        <v>#N/A</v>
      </c>
      <c r="GX269" s="497" t="e">
        <f t="shared" si="6810"/>
        <v>#N/A</v>
      </c>
      <c r="GY269" s="498" t="e">
        <f t="shared" si="6811"/>
        <v>#N/A</v>
      </c>
      <c r="GZ269" s="498">
        <f t="shared" si="6759"/>
        <v>0</v>
      </c>
      <c r="HA269" s="498">
        <f t="shared" si="6760"/>
        <v>0</v>
      </c>
      <c r="HB269" s="498" t="e">
        <f t="shared" si="6812"/>
        <v>#N/A</v>
      </c>
      <c r="HC269" s="504">
        <f t="shared" si="6813"/>
        <v>0</v>
      </c>
      <c r="HD269" s="500">
        <f t="shared" si="6814"/>
        <v>0</v>
      </c>
      <c r="HG269" s="665"/>
      <c r="HH269" s="666"/>
      <c r="HI269" s="667"/>
      <c r="HJ269" s="668"/>
      <c r="HK269" s="669"/>
      <c r="HL269" s="720"/>
      <c r="HM269" s="1326"/>
      <c r="HN269" s="497" t="e">
        <f t="shared" si="6815"/>
        <v>#N/A</v>
      </c>
      <c r="HO269" s="497" t="e">
        <f t="shared" si="6816"/>
        <v>#N/A</v>
      </c>
      <c r="HP269" s="498" t="e">
        <f t="shared" si="6817"/>
        <v>#N/A</v>
      </c>
      <c r="HQ269" s="498">
        <f t="shared" si="6761"/>
        <v>0</v>
      </c>
      <c r="HR269" s="498">
        <f t="shared" si="6762"/>
        <v>0</v>
      </c>
      <c r="HS269" s="498" t="e">
        <f t="shared" si="6818"/>
        <v>#N/A</v>
      </c>
      <c r="HT269" s="504">
        <f t="shared" si="6819"/>
        <v>0</v>
      </c>
      <c r="HU269" s="500">
        <f t="shared" si="6820"/>
        <v>0</v>
      </c>
      <c r="HX269" s="665"/>
      <c r="HY269" s="666"/>
      <c r="HZ269" s="667"/>
      <c r="IA269" s="668"/>
      <c r="IB269" s="669"/>
      <c r="IC269" s="720"/>
      <c r="ID269" s="1326"/>
      <c r="IE269" s="497" t="e">
        <f t="shared" si="6821"/>
        <v>#N/A</v>
      </c>
      <c r="IF269" s="497" t="e">
        <f t="shared" si="6822"/>
        <v>#N/A</v>
      </c>
      <c r="IG269" s="498" t="e">
        <f t="shared" si="6823"/>
        <v>#N/A</v>
      </c>
      <c r="IH269" s="498">
        <f t="shared" si="6763"/>
        <v>0</v>
      </c>
      <c r="II269" s="498">
        <f t="shared" si="6764"/>
        <v>0</v>
      </c>
      <c r="IJ269" s="498" t="e">
        <f t="shared" si="6824"/>
        <v>#N/A</v>
      </c>
      <c r="IK269" s="504">
        <f t="shared" si="6825"/>
        <v>0</v>
      </c>
      <c r="IL269" s="500">
        <f t="shared" si="6826"/>
        <v>0</v>
      </c>
      <c r="IO269" s="665"/>
      <c r="IP269" s="666"/>
      <c r="IQ269" s="667"/>
      <c r="IR269" s="668"/>
      <c r="IS269" s="669"/>
      <c r="IT269" s="720"/>
      <c r="IU269" s="1326"/>
      <c r="IV269" s="497" t="e">
        <f t="shared" si="6827"/>
        <v>#N/A</v>
      </c>
      <c r="IW269" s="497" t="e">
        <f t="shared" si="6828"/>
        <v>#N/A</v>
      </c>
      <c r="IX269" s="498" t="e">
        <f t="shared" si="6829"/>
        <v>#N/A</v>
      </c>
      <c r="IY269" s="498">
        <f t="shared" si="6765"/>
        <v>0</v>
      </c>
      <c r="IZ269" s="498">
        <f t="shared" si="6766"/>
        <v>0</v>
      </c>
      <c r="JA269" s="498" t="e">
        <f t="shared" si="6830"/>
        <v>#N/A</v>
      </c>
      <c r="JB269" s="504">
        <f t="shared" si="6831"/>
        <v>0</v>
      </c>
      <c r="JC269" s="500">
        <f t="shared" si="6832"/>
        <v>0</v>
      </c>
      <c r="JF269" s="665"/>
      <c r="JG269" s="666"/>
      <c r="JH269" s="667"/>
      <c r="JI269" s="668"/>
      <c r="JJ269" s="669"/>
      <c r="JK269" s="720"/>
      <c r="JL269" s="1326"/>
      <c r="JM269" s="497" t="e">
        <f t="shared" si="6833"/>
        <v>#N/A</v>
      </c>
      <c r="JN269" s="497" t="e">
        <f t="shared" si="6834"/>
        <v>#N/A</v>
      </c>
      <c r="JO269" s="498" t="e">
        <f t="shared" si="6835"/>
        <v>#N/A</v>
      </c>
      <c r="JP269" s="498">
        <f t="shared" si="6767"/>
        <v>0</v>
      </c>
      <c r="JQ269" s="498">
        <f t="shared" si="6768"/>
        <v>0</v>
      </c>
      <c r="JR269" s="498" t="e">
        <f t="shared" si="6836"/>
        <v>#N/A</v>
      </c>
      <c r="JS269" s="504">
        <f t="shared" si="6837"/>
        <v>0</v>
      </c>
      <c r="JT269" s="500">
        <f t="shared" si="6838"/>
        <v>0</v>
      </c>
      <c r="JW269" s="665"/>
      <c r="JX269" s="666"/>
      <c r="JY269" s="667"/>
      <c r="JZ269" s="668"/>
      <c r="KA269" s="669"/>
      <c r="KB269" s="720"/>
      <c r="KC269" s="1326"/>
      <c r="KD269" s="497" t="e">
        <f t="shared" si="6839"/>
        <v>#N/A</v>
      </c>
      <c r="KE269" s="497" t="e">
        <f t="shared" si="6840"/>
        <v>#N/A</v>
      </c>
      <c r="KF269" s="498" t="e">
        <f t="shared" si="6841"/>
        <v>#N/A</v>
      </c>
      <c r="KG269" s="498">
        <f t="shared" si="6769"/>
        <v>0</v>
      </c>
      <c r="KH269" s="498">
        <f t="shared" si="6770"/>
        <v>0</v>
      </c>
      <c r="KI269" s="498" t="e">
        <f t="shared" si="6842"/>
        <v>#N/A</v>
      </c>
      <c r="KJ269" s="504">
        <f t="shared" si="6843"/>
        <v>0</v>
      </c>
      <c r="KK269" s="500">
        <f t="shared" si="6844"/>
        <v>0</v>
      </c>
      <c r="KN269" s="665"/>
      <c r="KO269" s="666"/>
      <c r="KP269" s="667"/>
      <c r="KQ269" s="668"/>
      <c r="KR269" s="669"/>
      <c r="KS269" s="720"/>
      <c r="KT269" s="1326"/>
      <c r="KU269" s="497" t="e">
        <f t="shared" si="6845"/>
        <v>#N/A</v>
      </c>
      <c r="KV269" s="497" t="e">
        <f t="shared" si="6846"/>
        <v>#N/A</v>
      </c>
      <c r="KW269" s="498" t="e">
        <f t="shared" si="6847"/>
        <v>#N/A</v>
      </c>
      <c r="KX269" s="498">
        <f t="shared" si="6771"/>
        <v>0</v>
      </c>
      <c r="KY269" s="498">
        <f t="shared" si="6772"/>
        <v>0</v>
      </c>
      <c r="KZ269" s="498" t="e">
        <f t="shared" si="6848"/>
        <v>#N/A</v>
      </c>
      <c r="LA269" s="504">
        <f t="shared" si="6849"/>
        <v>0</v>
      </c>
      <c r="LB269" s="500">
        <f t="shared" si="6850"/>
        <v>0</v>
      </c>
      <c r="LE269" s="665"/>
      <c r="LF269" s="666"/>
      <c r="LG269" s="667"/>
      <c r="LH269" s="668"/>
      <c r="LI269" s="669"/>
      <c r="LJ269" s="720"/>
      <c r="LK269" s="1326"/>
      <c r="LL269" s="497" t="e">
        <f t="shared" si="6851"/>
        <v>#N/A</v>
      </c>
      <c r="LM269" s="497" t="e">
        <f t="shared" si="6852"/>
        <v>#N/A</v>
      </c>
      <c r="LN269" s="498" t="e">
        <f t="shared" si="6853"/>
        <v>#N/A</v>
      </c>
      <c r="LO269" s="498">
        <f t="shared" si="6773"/>
        <v>0</v>
      </c>
      <c r="LP269" s="498">
        <f t="shared" si="6774"/>
        <v>0</v>
      </c>
      <c r="LQ269" s="498" t="e">
        <f t="shared" si="6854"/>
        <v>#N/A</v>
      </c>
      <c r="LR269" s="504">
        <f t="shared" si="6855"/>
        <v>0</v>
      </c>
      <c r="LS269" s="500">
        <f t="shared" si="6856"/>
        <v>0</v>
      </c>
      <c r="LV269" s="665"/>
      <c r="LW269" s="666"/>
      <c r="LX269" s="667"/>
      <c r="LY269" s="668"/>
      <c r="LZ269" s="669"/>
      <c r="MA269" s="720"/>
      <c r="MB269" s="1326"/>
      <c r="MC269" s="497" t="e">
        <f t="shared" si="6857"/>
        <v>#N/A</v>
      </c>
      <c r="MD269" s="497" t="e">
        <f t="shared" si="6858"/>
        <v>#N/A</v>
      </c>
      <c r="ME269" s="498" t="e">
        <f t="shared" si="6859"/>
        <v>#N/A</v>
      </c>
      <c r="MF269" s="498">
        <f t="shared" si="6775"/>
        <v>0</v>
      </c>
      <c r="MG269" s="498">
        <f t="shared" si="6776"/>
        <v>0</v>
      </c>
      <c r="MH269" s="498" t="e">
        <f t="shared" si="6860"/>
        <v>#N/A</v>
      </c>
      <c r="MI269" s="504">
        <f t="shared" si="6861"/>
        <v>0</v>
      </c>
      <c r="MJ269" s="500">
        <f t="shared" si="6862"/>
        <v>0</v>
      </c>
      <c r="MM269" s="665"/>
      <c r="MN269" s="666"/>
      <c r="MO269" s="667"/>
      <c r="MP269" s="668"/>
      <c r="MQ269" s="669"/>
      <c r="MR269" s="720"/>
      <c r="MS269" s="1326"/>
      <c r="MT269" s="497" t="e">
        <f t="shared" si="6863"/>
        <v>#N/A</v>
      </c>
      <c r="MU269" s="497" t="e">
        <f t="shared" si="6864"/>
        <v>#N/A</v>
      </c>
      <c r="MV269" s="498" t="e">
        <f t="shared" si="6865"/>
        <v>#N/A</v>
      </c>
      <c r="MW269" s="498">
        <f t="shared" si="6777"/>
        <v>0</v>
      </c>
      <c r="MX269" s="498">
        <f t="shared" si="6778"/>
        <v>0</v>
      </c>
      <c r="MY269" s="498" t="e">
        <f t="shared" si="6866"/>
        <v>#N/A</v>
      </c>
      <c r="MZ269" s="504">
        <f t="shared" si="6867"/>
        <v>0</v>
      </c>
      <c r="NA269" s="500">
        <f t="shared" si="6868"/>
        <v>0</v>
      </c>
      <c r="ND269" s="665"/>
      <c r="NE269" s="666"/>
      <c r="NF269" s="667"/>
      <c r="NG269" s="668"/>
      <c r="NH269" s="669"/>
      <c r="NI269" s="720"/>
      <c r="NJ269" s="1326"/>
      <c r="NK269" s="497" t="e">
        <f t="shared" si="6869"/>
        <v>#N/A</v>
      </c>
      <c r="NL269" s="497" t="e">
        <f t="shared" si="6870"/>
        <v>#N/A</v>
      </c>
      <c r="NM269" s="498" t="e">
        <f t="shared" si="6871"/>
        <v>#N/A</v>
      </c>
      <c r="NN269" s="498">
        <f t="shared" si="6779"/>
        <v>0</v>
      </c>
      <c r="NO269" s="498">
        <f t="shared" si="6780"/>
        <v>0</v>
      </c>
      <c r="NP269" s="498" t="e">
        <f t="shared" si="6872"/>
        <v>#N/A</v>
      </c>
      <c r="NQ269" s="504">
        <f t="shared" si="6873"/>
        <v>0</v>
      </c>
      <c r="NR269" s="500">
        <f t="shared" si="6874"/>
        <v>0</v>
      </c>
      <c r="NU269" s="665"/>
      <c r="NV269" s="666"/>
      <c r="NW269" s="667"/>
      <c r="NX269" s="668"/>
      <c r="NY269" s="669"/>
      <c r="NZ269" s="720"/>
      <c r="OA269" s="1326"/>
      <c r="OB269" s="497" t="e">
        <f t="shared" si="6875"/>
        <v>#N/A</v>
      </c>
      <c r="OC269" s="497" t="e">
        <f t="shared" si="6876"/>
        <v>#N/A</v>
      </c>
      <c r="OD269" s="498" t="e">
        <f t="shared" si="6877"/>
        <v>#N/A</v>
      </c>
      <c r="OE269" s="498">
        <f t="shared" si="6781"/>
        <v>0</v>
      </c>
      <c r="OF269" s="498">
        <f t="shared" si="6782"/>
        <v>0</v>
      </c>
      <c r="OG269" s="498" t="e">
        <f t="shared" si="6878"/>
        <v>#N/A</v>
      </c>
      <c r="OH269" s="504">
        <f t="shared" si="6879"/>
        <v>0</v>
      </c>
      <c r="OI269" s="500">
        <f t="shared" si="6880"/>
        <v>0</v>
      </c>
      <c r="OL269" s="665"/>
      <c r="OM269" s="666"/>
      <c r="ON269" s="667"/>
      <c r="OO269" s="668"/>
      <c r="OP269" s="669"/>
      <c r="OQ269" s="720"/>
      <c r="OR269" s="1326"/>
      <c r="OS269" s="497" t="e">
        <f t="shared" si="6881"/>
        <v>#N/A</v>
      </c>
      <c r="OT269" s="497" t="e">
        <f t="shared" si="6882"/>
        <v>#N/A</v>
      </c>
      <c r="OU269" s="498" t="e">
        <f t="shared" si="6883"/>
        <v>#N/A</v>
      </c>
      <c r="OV269" s="498">
        <f t="shared" si="6783"/>
        <v>0</v>
      </c>
      <c r="OW269" s="498">
        <f t="shared" si="6784"/>
        <v>0</v>
      </c>
      <c r="OX269" s="498" t="e">
        <f t="shared" si="6884"/>
        <v>#N/A</v>
      </c>
      <c r="OY269" s="504">
        <f t="shared" si="6885"/>
        <v>0</v>
      </c>
      <c r="OZ269" s="500">
        <f t="shared" si="6886"/>
        <v>0</v>
      </c>
      <c r="PC269" s="665"/>
      <c r="PD269" s="666"/>
      <c r="PE269" s="667"/>
      <c r="PF269" s="668"/>
      <c r="PG269" s="669"/>
      <c r="PH269" s="720"/>
      <c r="PI269" s="1326"/>
      <c r="PJ269" s="497" t="e">
        <f t="shared" si="6887"/>
        <v>#N/A</v>
      </c>
      <c r="PK269" s="497" t="e">
        <f t="shared" si="6888"/>
        <v>#N/A</v>
      </c>
      <c r="PL269" s="498" t="e">
        <f t="shared" si="6889"/>
        <v>#N/A</v>
      </c>
      <c r="PM269" s="498">
        <f t="shared" si="6785"/>
        <v>0</v>
      </c>
      <c r="PN269" s="498">
        <f t="shared" si="6786"/>
        <v>0</v>
      </c>
      <c r="PO269" s="498" t="e">
        <f t="shared" si="6890"/>
        <v>#N/A</v>
      </c>
      <c r="PP269" s="504">
        <f t="shared" si="6891"/>
        <v>0</v>
      </c>
      <c r="PQ269" s="500">
        <f t="shared" si="6892"/>
        <v>0</v>
      </c>
      <c r="PT269" s="665"/>
      <c r="PU269" s="666"/>
      <c r="PV269" s="667"/>
      <c r="PW269" s="668"/>
      <c r="PX269" s="669"/>
      <c r="PY269" s="720"/>
      <c r="PZ269" s="1326"/>
      <c r="QA269" s="497" t="e">
        <f t="shared" si="6893"/>
        <v>#N/A</v>
      </c>
      <c r="QB269" s="497" t="e">
        <f t="shared" si="6894"/>
        <v>#N/A</v>
      </c>
      <c r="QC269" s="498" t="e">
        <f t="shared" si="6895"/>
        <v>#N/A</v>
      </c>
      <c r="QD269" s="498">
        <f t="shared" si="6787"/>
        <v>0</v>
      </c>
      <c r="QE269" s="498">
        <f t="shared" si="6788"/>
        <v>0</v>
      </c>
      <c r="QF269" s="498" t="e">
        <f t="shared" si="6896"/>
        <v>#N/A</v>
      </c>
      <c r="QG269" s="504">
        <f t="shared" si="6897"/>
        <v>0</v>
      </c>
      <c r="QH269" s="500">
        <f t="shared" si="6898"/>
        <v>0</v>
      </c>
      <c r="QK269" s="665"/>
      <c r="QL269" s="666"/>
      <c r="QM269" s="667"/>
      <c r="QN269" s="668"/>
      <c r="QO269" s="669"/>
      <c r="QP269" s="720"/>
      <c r="QQ269" s="1326"/>
      <c r="QR269" s="497" t="e">
        <f t="shared" si="6899"/>
        <v>#N/A</v>
      </c>
      <c r="QS269" s="497" t="e">
        <f t="shared" si="6900"/>
        <v>#N/A</v>
      </c>
      <c r="QT269" s="498" t="e">
        <f t="shared" si="6901"/>
        <v>#N/A</v>
      </c>
      <c r="QU269" s="498">
        <f t="shared" si="6789"/>
        <v>0</v>
      </c>
      <c r="QV269" s="498">
        <f t="shared" si="6790"/>
        <v>0</v>
      </c>
      <c r="QW269" s="498" t="e">
        <f t="shared" si="6902"/>
        <v>#N/A</v>
      </c>
      <c r="QX269" s="504">
        <f t="shared" si="6903"/>
        <v>0</v>
      </c>
      <c r="QY269" s="500">
        <f t="shared" si="6904"/>
        <v>0</v>
      </c>
      <c r="RB269" s="381"/>
      <c r="RC269" s="382"/>
      <c r="RD269" s="383"/>
      <c r="RE269" s="384"/>
      <c r="RF269" s="385"/>
      <c r="RG269" s="386"/>
      <c r="RH269" s="386"/>
      <c r="RI269" s="497"/>
      <c r="RJ269" s="497"/>
      <c r="RK269" s="501"/>
      <c r="RL269" s="501"/>
      <c r="RM269" s="501"/>
      <c r="RN269" s="501"/>
      <c r="RO269" s="502"/>
      <c r="RP269" s="503"/>
      <c r="RS269" s="381"/>
      <c r="RT269" s="382"/>
      <c r="RU269" s="383"/>
      <c r="RV269" s="384"/>
      <c r="RW269" s="385"/>
      <c r="RX269" s="386"/>
      <c r="RY269" s="386"/>
      <c r="RZ269" s="497"/>
      <c r="SA269" s="497"/>
      <c r="SB269" s="501"/>
      <c r="SC269" s="501"/>
      <c r="SD269" s="501"/>
      <c r="SE269" s="501"/>
      <c r="SF269" s="502"/>
      <c r="SG269" s="503"/>
      <c r="SJ269" s="381"/>
      <c r="SK269" s="382"/>
      <c r="SL269" s="383"/>
      <c r="SM269" s="384"/>
      <c r="SN269" s="385"/>
      <c r="SO269" s="386"/>
      <c r="SP269" s="386"/>
      <c r="SQ269" s="497"/>
      <c r="SR269" s="497"/>
      <c r="SS269" s="501"/>
      <c r="ST269" s="501"/>
      <c r="SU269" s="501"/>
      <c r="SV269" s="501"/>
      <c r="SW269" s="502"/>
      <c r="SX269" s="503"/>
    </row>
    <row r="270" spans="2:518" ht="63.75" hidden="1" customHeight="1" thickTop="1" thickBot="1">
      <c r="B270" s="577"/>
      <c r="C270" s="578"/>
      <c r="D270" s="579"/>
      <c r="E270" s="580"/>
      <c r="F270" s="581"/>
      <c r="G270" s="585"/>
      <c r="H270" s="595"/>
      <c r="K270" s="577"/>
      <c r="L270" s="767"/>
      <c r="M270" s="579"/>
      <c r="N270" s="580"/>
      <c r="O270" s="581"/>
      <c r="P270" s="585"/>
      <c r="Q270" s="1326"/>
      <c r="R270" s="497"/>
      <c r="S270" s="497"/>
      <c r="T270" s="498"/>
      <c r="U270" s="498"/>
      <c r="V270" s="498"/>
      <c r="W270" s="498"/>
      <c r="X270" s="504"/>
      <c r="Y270" s="500"/>
      <c r="Z270" s="486"/>
      <c r="AA270" s="486"/>
      <c r="AB270" s="577"/>
      <c r="AC270" s="767"/>
      <c r="AD270" s="579"/>
      <c r="AE270" s="580"/>
      <c r="AF270" s="581"/>
      <c r="AG270" s="585"/>
      <c r="AH270" s="1326"/>
      <c r="AI270" s="497"/>
      <c r="AJ270" s="497"/>
      <c r="AK270" s="498"/>
      <c r="AL270" s="498"/>
      <c r="AM270" s="498"/>
      <c r="AN270" s="498"/>
      <c r="AO270" s="504"/>
      <c r="AP270" s="500"/>
      <c r="AQ270" s="486"/>
      <c r="AR270" s="486"/>
      <c r="AS270" s="577"/>
      <c r="AT270" s="767"/>
      <c r="AU270" s="579"/>
      <c r="AV270" s="580"/>
      <c r="AW270" s="581"/>
      <c r="AX270" s="585"/>
      <c r="AY270" s="1326"/>
      <c r="AZ270" s="497"/>
      <c r="BA270" s="497"/>
      <c r="BB270" s="498"/>
      <c r="BC270" s="498"/>
      <c r="BD270" s="498"/>
      <c r="BE270" s="498"/>
      <c r="BF270" s="504"/>
      <c r="BG270" s="500"/>
      <c r="BJ270" s="577"/>
      <c r="BK270" s="767"/>
      <c r="BL270" s="579"/>
      <c r="BM270" s="580"/>
      <c r="BN270" s="581"/>
      <c r="BO270" s="585"/>
      <c r="BP270" s="1326"/>
      <c r="BQ270" s="497"/>
      <c r="BR270" s="497"/>
      <c r="BS270" s="498"/>
      <c r="BT270" s="498"/>
      <c r="BU270" s="498"/>
      <c r="BV270" s="498"/>
      <c r="BW270" s="504"/>
      <c r="BX270" s="500"/>
      <c r="CA270" s="577"/>
      <c r="CB270" s="767"/>
      <c r="CC270" s="579"/>
      <c r="CD270" s="580"/>
      <c r="CE270" s="581"/>
      <c r="CF270" s="585"/>
      <c r="CG270" s="1326"/>
      <c r="CH270" s="497"/>
      <c r="CI270" s="497"/>
      <c r="CJ270" s="498"/>
      <c r="CK270" s="498"/>
      <c r="CL270" s="498"/>
      <c r="CM270" s="498"/>
      <c r="CN270" s="504"/>
      <c r="CO270" s="500"/>
      <c r="CR270" s="577"/>
      <c r="CS270" s="767"/>
      <c r="CT270" s="579"/>
      <c r="CU270" s="580"/>
      <c r="CV270" s="581"/>
      <c r="CW270" s="585"/>
      <c r="CX270" s="1326"/>
      <c r="CY270" s="497"/>
      <c r="CZ270" s="497"/>
      <c r="DA270" s="498"/>
      <c r="DB270" s="498"/>
      <c r="DC270" s="498"/>
      <c r="DD270" s="498"/>
      <c r="DE270" s="504"/>
      <c r="DF270" s="500"/>
      <c r="DI270" s="577"/>
      <c r="DJ270" s="767"/>
      <c r="DK270" s="579"/>
      <c r="DL270" s="580"/>
      <c r="DM270" s="581"/>
      <c r="DN270" s="585"/>
      <c r="DO270" s="1326"/>
      <c r="DP270" s="497"/>
      <c r="DQ270" s="497"/>
      <c r="DR270" s="498"/>
      <c r="DS270" s="498"/>
      <c r="DT270" s="498"/>
      <c r="DU270" s="498"/>
      <c r="DV270" s="504"/>
      <c r="DW270" s="500"/>
      <c r="DZ270" s="577"/>
      <c r="EA270" s="767"/>
      <c r="EB270" s="579"/>
      <c r="EC270" s="580"/>
      <c r="ED270" s="581"/>
      <c r="EE270" s="585"/>
      <c r="EF270" s="1326"/>
      <c r="EG270" s="497"/>
      <c r="EH270" s="497"/>
      <c r="EI270" s="498"/>
      <c r="EJ270" s="498"/>
      <c r="EK270" s="498"/>
      <c r="EL270" s="498"/>
      <c r="EM270" s="504"/>
      <c r="EN270" s="500"/>
      <c r="EQ270" s="665"/>
      <c r="ER270" s="666"/>
      <c r="ES270" s="667"/>
      <c r="ET270" s="668"/>
      <c r="EU270" s="669"/>
      <c r="EV270" s="720"/>
      <c r="EW270" s="1326"/>
      <c r="EX270" s="497" t="e">
        <f t="shared" si="6791"/>
        <v>#N/A</v>
      </c>
      <c r="EY270" s="497" t="e">
        <f t="shared" si="6792"/>
        <v>#N/A</v>
      </c>
      <c r="EZ270" s="498" t="e">
        <f t="shared" si="6793"/>
        <v>#N/A</v>
      </c>
      <c r="FA270" s="498">
        <f t="shared" si="6753"/>
        <v>0</v>
      </c>
      <c r="FB270" s="498">
        <f t="shared" si="6754"/>
        <v>0</v>
      </c>
      <c r="FC270" s="498" t="e">
        <f t="shared" si="6794"/>
        <v>#N/A</v>
      </c>
      <c r="FD270" s="504">
        <f t="shared" si="6795"/>
        <v>0</v>
      </c>
      <c r="FE270" s="500">
        <f t="shared" si="6796"/>
        <v>0</v>
      </c>
      <c r="FH270" s="665"/>
      <c r="FI270" s="666"/>
      <c r="FJ270" s="667"/>
      <c r="FK270" s="668"/>
      <c r="FL270" s="669"/>
      <c r="FM270" s="720"/>
      <c r="FN270" s="1326"/>
      <c r="FO270" s="497" t="e">
        <f t="shared" si="6797"/>
        <v>#N/A</v>
      </c>
      <c r="FP270" s="497" t="e">
        <f t="shared" si="6798"/>
        <v>#N/A</v>
      </c>
      <c r="FQ270" s="498" t="e">
        <f t="shared" si="6799"/>
        <v>#N/A</v>
      </c>
      <c r="FR270" s="498">
        <f t="shared" si="6755"/>
        <v>0</v>
      </c>
      <c r="FS270" s="498">
        <f t="shared" si="6756"/>
        <v>0</v>
      </c>
      <c r="FT270" s="498" t="e">
        <f t="shared" si="6800"/>
        <v>#N/A</v>
      </c>
      <c r="FU270" s="504">
        <f t="shared" si="6801"/>
        <v>0</v>
      </c>
      <c r="FV270" s="500">
        <f t="shared" si="6802"/>
        <v>0</v>
      </c>
      <c r="FY270" s="665"/>
      <c r="FZ270" s="666"/>
      <c r="GA270" s="667"/>
      <c r="GB270" s="668"/>
      <c r="GC270" s="669"/>
      <c r="GD270" s="720"/>
      <c r="GE270" s="1326"/>
      <c r="GF270" s="497" t="e">
        <f t="shared" si="6803"/>
        <v>#N/A</v>
      </c>
      <c r="GG270" s="497" t="e">
        <f t="shared" si="6804"/>
        <v>#N/A</v>
      </c>
      <c r="GH270" s="498" t="e">
        <f t="shared" si="6805"/>
        <v>#N/A</v>
      </c>
      <c r="GI270" s="498">
        <f t="shared" si="6757"/>
        <v>0</v>
      </c>
      <c r="GJ270" s="498">
        <f t="shared" si="6758"/>
        <v>0</v>
      </c>
      <c r="GK270" s="498" t="e">
        <f t="shared" si="6806"/>
        <v>#N/A</v>
      </c>
      <c r="GL270" s="504">
        <f t="shared" si="6807"/>
        <v>0</v>
      </c>
      <c r="GM270" s="500">
        <f t="shared" si="6808"/>
        <v>0</v>
      </c>
      <c r="GP270" s="665"/>
      <c r="GQ270" s="666"/>
      <c r="GR270" s="667"/>
      <c r="GS270" s="668"/>
      <c r="GT270" s="669"/>
      <c r="GU270" s="720"/>
      <c r="GV270" s="1326"/>
      <c r="GW270" s="497" t="e">
        <f t="shared" si="6809"/>
        <v>#N/A</v>
      </c>
      <c r="GX270" s="497" t="e">
        <f t="shared" si="6810"/>
        <v>#N/A</v>
      </c>
      <c r="GY270" s="498" t="e">
        <f t="shared" si="6811"/>
        <v>#N/A</v>
      </c>
      <c r="GZ270" s="498">
        <f t="shared" si="6759"/>
        <v>0</v>
      </c>
      <c r="HA270" s="498">
        <f t="shared" si="6760"/>
        <v>0</v>
      </c>
      <c r="HB270" s="498" t="e">
        <f t="shared" si="6812"/>
        <v>#N/A</v>
      </c>
      <c r="HC270" s="504">
        <f t="shared" si="6813"/>
        <v>0</v>
      </c>
      <c r="HD270" s="500">
        <f t="shared" si="6814"/>
        <v>0</v>
      </c>
      <c r="HG270" s="665"/>
      <c r="HH270" s="666"/>
      <c r="HI270" s="667"/>
      <c r="HJ270" s="668"/>
      <c r="HK270" s="669"/>
      <c r="HL270" s="720"/>
      <c r="HM270" s="1326"/>
      <c r="HN270" s="497" t="e">
        <f t="shared" si="6815"/>
        <v>#N/A</v>
      </c>
      <c r="HO270" s="497" t="e">
        <f t="shared" si="6816"/>
        <v>#N/A</v>
      </c>
      <c r="HP270" s="498" t="e">
        <f t="shared" si="6817"/>
        <v>#N/A</v>
      </c>
      <c r="HQ270" s="498">
        <f t="shared" si="6761"/>
        <v>0</v>
      </c>
      <c r="HR270" s="498">
        <f t="shared" si="6762"/>
        <v>0</v>
      </c>
      <c r="HS270" s="498" t="e">
        <f t="shared" si="6818"/>
        <v>#N/A</v>
      </c>
      <c r="HT270" s="504">
        <f t="shared" si="6819"/>
        <v>0</v>
      </c>
      <c r="HU270" s="500">
        <f t="shared" si="6820"/>
        <v>0</v>
      </c>
      <c r="HX270" s="665"/>
      <c r="HY270" s="666"/>
      <c r="HZ270" s="667"/>
      <c r="IA270" s="668"/>
      <c r="IB270" s="669"/>
      <c r="IC270" s="720"/>
      <c r="ID270" s="1326"/>
      <c r="IE270" s="497" t="e">
        <f t="shared" si="6821"/>
        <v>#N/A</v>
      </c>
      <c r="IF270" s="497" t="e">
        <f t="shared" si="6822"/>
        <v>#N/A</v>
      </c>
      <c r="IG270" s="498" t="e">
        <f t="shared" si="6823"/>
        <v>#N/A</v>
      </c>
      <c r="IH270" s="498">
        <f t="shared" si="6763"/>
        <v>0</v>
      </c>
      <c r="II270" s="498">
        <f t="shared" si="6764"/>
        <v>0</v>
      </c>
      <c r="IJ270" s="498" t="e">
        <f t="shared" si="6824"/>
        <v>#N/A</v>
      </c>
      <c r="IK270" s="504">
        <f t="shared" si="6825"/>
        <v>0</v>
      </c>
      <c r="IL270" s="500">
        <f t="shared" si="6826"/>
        <v>0</v>
      </c>
      <c r="IO270" s="665"/>
      <c r="IP270" s="666"/>
      <c r="IQ270" s="667"/>
      <c r="IR270" s="668"/>
      <c r="IS270" s="669"/>
      <c r="IT270" s="720"/>
      <c r="IU270" s="1326"/>
      <c r="IV270" s="497" t="e">
        <f t="shared" si="6827"/>
        <v>#N/A</v>
      </c>
      <c r="IW270" s="497" t="e">
        <f t="shared" si="6828"/>
        <v>#N/A</v>
      </c>
      <c r="IX270" s="498" t="e">
        <f t="shared" si="6829"/>
        <v>#N/A</v>
      </c>
      <c r="IY270" s="498">
        <f t="shared" si="6765"/>
        <v>0</v>
      </c>
      <c r="IZ270" s="498">
        <f t="shared" si="6766"/>
        <v>0</v>
      </c>
      <c r="JA270" s="498" t="e">
        <f t="shared" si="6830"/>
        <v>#N/A</v>
      </c>
      <c r="JB270" s="504">
        <f t="shared" si="6831"/>
        <v>0</v>
      </c>
      <c r="JC270" s="500">
        <f t="shared" si="6832"/>
        <v>0</v>
      </c>
      <c r="JF270" s="665"/>
      <c r="JG270" s="666"/>
      <c r="JH270" s="667"/>
      <c r="JI270" s="668"/>
      <c r="JJ270" s="669"/>
      <c r="JK270" s="720"/>
      <c r="JL270" s="1326"/>
      <c r="JM270" s="497" t="e">
        <f t="shared" si="6833"/>
        <v>#N/A</v>
      </c>
      <c r="JN270" s="497" t="e">
        <f t="shared" si="6834"/>
        <v>#N/A</v>
      </c>
      <c r="JO270" s="498" t="e">
        <f t="shared" si="6835"/>
        <v>#N/A</v>
      </c>
      <c r="JP270" s="498">
        <f t="shared" si="6767"/>
        <v>0</v>
      </c>
      <c r="JQ270" s="498">
        <f t="shared" si="6768"/>
        <v>0</v>
      </c>
      <c r="JR270" s="498" t="e">
        <f t="shared" si="6836"/>
        <v>#N/A</v>
      </c>
      <c r="JS270" s="504">
        <f t="shared" si="6837"/>
        <v>0</v>
      </c>
      <c r="JT270" s="500">
        <f t="shared" si="6838"/>
        <v>0</v>
      </c>
      <c r="JW270" s="665"/>
      <c r="JX270" s="666"/>
      <c r="JY270" s="667"/>
      <c r="JZ270" s="668"/>
      <c r="KA270" s="669"/>
      <c r="KB270" s="720"/>
      <c r="KC270" s="1326"/>
      <c r="KD270" s="497" t="e">
        <f t="shared" si="6839"/>
        <v>#N/A</v>
      </c>
      <c r="KE270" s="497" t="e">
        <f t="shared" si="6840"/>
        <v>#N/A</v>
      </c>
      <c r="KF270" s="498" t="e">
        <f t="shared" si="6841"/>
        <v>#N/A</v>
      </c>
      <c r="KG270" s="498">
        <f t="shared" si="6769"/>
        <v>0</v>
      </c>
      <c r="KH270" s="498">
        <f t="shared" si="6770"/>
        <v>0</v>
      </c>
      <c r="KI270" s="498" t="e">
        <f t="shared" si="6842"/>
        <v>#N/A</v>
      </c>
      <c r="KJ270" s="504">
        <f t="shared" si="6843"/>
        <v>0</v>
      </c>
      <c r="KK270" s="500">
        <f t="shared" si="6844"/>
        <v>0</v>
      </c>
      <c r="KN270" s="665"/>
      <c r="KO270" s="666"/>
      <c r="KP270" s="667"/>
      <c r="KQ270" s="668"/>
      <c r="KR270" s="669"/>
      <c r="KS270" s="720"/>
      <c r="KT270" s="1326"/>
      <c r="KU270" s="497" t="e">
        <f t="shared" si="6845"/>
        <v>#N/A</v>
      </c>
      <c r="KV270" s="497" t="e">
        <f t="shared" si="6846"/>
        <v>#N/A</v>
      </c>
      <c r="KW270" s="498" t="e">
        <f t="shared" si="6847"/>
        <v>#N/A</v>
      </c>
      <c r="KX270" s="498">
        <f t="shared" si="6771"/>
        <v>0</v>
      </c>
      <c r="KY270" s="498">
        <f t="shared" si="6772"/>
        <v>0</v>
      </c>
      <c r="KZ270" s="498" t="e">
        <f t="shared" si="6848"/>
        <v>#N/A</v>
      </c>
      <c r="LA270" s="504">
        <f t="shared" si="6849"/>
        <v>0</v>
      </c>
      <c r="LB270" s="500">
        <f t="shared" si="6850"/>
        <v>0</v>
      </c>
      <c r="LE270" s="665"/>
      <c r="LF270" s="666"/>
      <c r="LG270" s="667"/>
      <c r="LH270" s="668"/>
      <c r="LI270" s="669"/>
      <c r="LJ270" s="720"/>
      <c r="LK270" s="1326"/>
      <c r="LL270" s="497" t="e">
        <f t="shared" si="6851"/>
        <v>#N/A</v>
      </c>
      <c r="LM270" s="497" t="e">
        <f t="shared" si="6852"/>
        <v>#N/A</v>
      </c>
      <c r="LN270" s="498" t="e">
        <f t="shared" si="6853"/>
        <v>#N/A</v>
      </c>
      <c r="LO270" s="498">
        <f t="shared" si="6773"/>
        <v>0</v>
      </c>
      <c r="LP270" s="498">
        <f t="shared" si="6774"/>
        <v>0</v>
      </c>
      <c r="LQ270" s="498" t="e">
        <f t="shared" si="6854"/>
        <v>#N/A</v>
      </c>
      <c r="LR270" s="504">
        <f t="shared" si="6855"/>
        <v>0</v>
      </c>
      <c r="LS270" s="500">
        <f t="shared" si="6856"/>
        <v>0</v>
      </c>
      <c r="LV270" s="665"/>
      <c r="LW270" s="666"/>
      <c r="LX270" s="667"/>
      <c r="LY270" s="668"/>
      <c r="LZ270" s="669"/>
      <c r="MA270" s="720"/>
      <c r="MB270" s="1326"/>
      <c r="MC270" s="497" t="e">
        <f t="shared" si="6857"/>
        <v>#N/A</v>
      </c>
      <c r="MD270" s="497" t="e">
        <f t="shared" si="6858"/>
        <v>#N/A</v>
      </c>
      <c r="ME270" s="498" t="e">
        <f t="shared" si="6859"/>
        <v>#N/A</v>
      </c>
      <c r="MF270" s="498">
        <f t="shared" si="6775"/>
        <v>0</v>
      </c>
      <c r="MG270" s="498">
        <f t="shared" si="6776"/>
        <v>0</v>
      </c>
      <c r="MH270" s="498" t="e">
        <f t="shared" si="6860"/>
        <v>#N/A</v>
      </c>
      <c r="MI270" s="504">
        <f t="shared" si="6861"/>
        <v>0</v>
      </c>
      <c r="MJ270" s="500">
        <f t="shared" si="6862"/>
        <v>0</v>
      </c>
      <c r="MM270" s="665"/>
      <c r="MN270" s="666"/>
      <c r="MO270" s="667"/>
      <c r="MP270" s="668"/>
      <c r="MQ270" s="669"/>
      <c r="MR270" s="720"/>
      <c r="MS270" s="1326"/>
      <c r="MT270" s="497" t="e">
        <f t="shared" si="6863"/>
        <v>#N/A</v>
      </c>
      <c r="MU270" s="497" t="e">
        <f t="shared" si="6864"/>
        <v>#N/A</v>
      </c>
      <c r="MV270" s="498" t="e">
        <f t="shared" si="6865"/>
        <v>#N/A</v>
      </c>
      <c r="MW270" s="498">
        <f t="shared" si="6777"/>
        <v>0</v>
      </c>
      <c r="MX270" s="498">
        <f t="shared" si="6778"/>
        <v>0</v>
      </c>
      <c r="MY270" s="498" t="e">
        <f t="shared" si="6866"/>
        <v>#N/A</v>
      </c>
      <c r="MZ270" s="504">
        <f t="shared" si="6867"/>
        <v>0</v>
      </c>
      <c r="NA270" s="500">
        <f t="shared" si="6868"/>
        <v>0</v>
      </c>
      <c r="ND270" s="665"/>
      <c r="NE270" s="666"/>
      <c r="NF270" s="667"/>
      <c r="NG270" s="668"/>
      <c r="NH270" s="669"/>
      <c r="NI270" s="720"/>
      <c r="NJ270" s="1326"/>
      <c r="NK270" s="497" t="e">
        <f t="shared" si="6869"/>
        <v>#N/A</v>
      </c>
      <c r="NL270" s="497" t="e">
        <f t="shared" si="6870"/>
        <v>#N/A</v>
      </c>
      <c r="NM270" s="498" t="e">
        <f t="shared" si="6871"/>
        <v>#N/A</v>
      </c>
      <c r="NN270" s="498">
        <f t="shared" si="6779"/>
        <v>0</v>
      </c>
      <c r="NO270" s="498">
        <f t="shared" si="6780"/>
        <v>0</v>
      </c>
      <c r="NP270" s="498" t="e">
        <f t="shared" si="6872"/>
        <v>#N/A</v>
      </c>
      <c r="NQ270" s="504">
        <f t="shared" si="6873"/>
        <v>0</v>
      </c>
      <c r="NR270" s="500">
        <f t="shared" si="6874"/>
        <v>0</v>
      </c>
      <c r="NU270" s="665"/>
      <c r="NV270" s="666"/>
      <c r="NW270" s="667"/>
      <c r="NX270" s="668"/>
      <c r="NY270" s="669"/>
      <c r="NZ270" s="720"/>
      <c r="OA270" s="1326"/>
      <c r="OB270" s="497" t="e">
        <f t="shared" si="6875"/>
        <v>#N/A</v>
      </c>
      <c r="OC270" s="497" t="e">
        <f t="shared" si="6876"/>
        <v>#N/A</v>
      </c>
      <c r="OD270" s="498" t="e">
        <f t="shared" si="6877"/>
        <v>#N/A</v>
      </c>
      <c r="OE270" s="498">
        <f t="shared" si="6781"/>
        <v>0</v>
      </c>
      <c r="OF270" s="498">
        <f t="shared" si="6782"/>
        <v>0</v>
      </c>
      <c r="OG270" s="498" t="e">
        <f t="shared" si="6878"/>
        <v>#N/A</v>
      </c>
      <c r="OH270" s="504">
        <f t="shared" si="6879"/>
        <v>0</v>
      </c>
      <c r="OI270" s="500">
        <f t="shared" si="6880"/>
        <v>0</v>
      </c>
      <c r="OL270" s="665"/>
      <c r="OM270" s="666"/>
      <c r="ON270" s="667"/>
      <c r="OO270" s="668"/>
      <c r="OP270" s="669"/>
      <c r="OQ270" s="720"/>
      <c r="OR270" s="1326"/>
      <c r="OS270" s="497" t="e">
        <f t="shared" si="6881"/>
        <v>#N/A</v>
      </c>
      <c r="OT270" s="497" t="e">
        <f t="shared" si="6882"/>
        <v>#N/A</v>
      </c>
      <c r="OU270" s="498" t="e">
        <f t="shared" si="6883"/>
        <v>#N/A</v>
      </c>
      <c r="OV270" s="498">
        <f t="shared" si="6783"/>
        <v>0</v>
      </c>
      <c r="OW270" s="498">
        <f t="shared" si="6784"/>
        <v>0</v>
      </c>
      <c r="OX270" s="498" t="e">
        <f t="shared" si="6884"/>
        <v>#N/A</v>
      </c>
      <c r="OY270" s="504">
        <f t="shared" si="6885"/>
        <v>0</v>
      </c>
      <c r="OZ270" s="500">
        <f t="shared" si="6886"/>
        <v>0</v>
      </c>
      <c r="PC270" s="665"/>
      <c r="PD270" s="666"/>
      <c r="PE270" s="667"/>
      <c r="PF270" s="668"/>
      <c r="PG270" s="669"/>
      <c r="PH270" s="720"/>
      <c r="PI270" s="1326"/>
      <c r="PJ270" s="497" t="e">
        <f t="shared" si="6887"/>
        <v>#N/A</v>
      </c>
      <c r="PK270" s="497" t="e">
        <f t="shared" si="6888"/>
        <v>#N/A</v>
      </c>
      <c r="PL270" s="498" t="e">
        <f t="shared" si="6889"/>
        <v>#N/A</v>
      </c>
      <c r="PM270" s="498">
        <f t="shared" si="6785"/>
        <v>0</v>
      </c>
      <c r="PN270" s="498">
        <f t="shared" si="6786"/>
        <v>0</v>
      </c>
      <c r="PO270" s="498" t="e">
        <f t="shared" si="6890"/>
        <v>#N/A</v>
      </c>
      <c r="PP270" s="504">
        <f t="shared" si="6891"/>
        <v>0</v>
      </c>
      <c r="PQ270" s="500">
        <f t="shared" si="6892"/>
        <v>0</v>
      </c>
      <c r="PT270" s="665"/>
      <c r="PU270" s="666"/>
      <c r="PV270" s="667"/>
      <c r="PW270" s="668"/>
      <c r="PX270" s="669"/>
      <c r="PY270" s="720"/>
      <c r="PZ270" s="1326"/>
      <c r="QA270" s="497" t="e">
        <f t="shared" si="6893"/>
        <v>#N/A</v>
      </c>
      <c r="QB270" s="497" t="e">
        <f t="shared" si="6894"/>
        <v>#N/A</v>
      </c>
      <c r="QC270" s="498" t="e">
        <f t="shared" si="6895"/>
        <v>#N/A</v>
      </c>
      <c r="QD270" s="498">
        <f t="shared" si="6787"/>
        <v>0</v>
      </c>
      <c r="QE270" s="498">
        <f t="shared" si="6788"/>
        <v>0</v>
      </c>
      <c r="QF270" s="498" t="e">
        <f t="shared" si="6896"/>
        <v>#N/A</v>
      </c>
      <c r="QG270" s="504">
        <f t="shared" si="6897"/>
        <v>0</v>
      </c>
      <c r="QH270" s="500">
        <f t="shared" si="6898"/>
        <v>0</v>
      </c>
      <c r="QK270" s="665"/>
      <c r="QL270" s="666"/>
      <c r="QM270" s="667"/>
      <c r="QN270" s="668"/>
      <c r="QO270" s="669"/>
      <c r="QP270" s="720"/>
      <c r="QQ270" s="1326"/>
      <c r="QR270" s="497" t="e">
        <f t="shared" si="6899"/>
        <v>#N/A</v>
      </c>
      <c r="QS270" s="497" t="e">
        <f t="shared" si="6900"/>
        <v>#N/A</v>
      </c>
      <c r="QT270" s="498" t="e">
        <f t="shared" si="6901"/>
        <v>#N/A</v>
      </c>
      <c r="QU270" s="498">
        <f t="shared" si="6789"/>
        <v>0</v>
      </c>
      <c r="QV270" s="498">
        <f t="shared" si="6790"/>
        <v>0</v>
      </c>
      <c r="QW270" s="498" t="e">
        <f t="shared" si="6902"/>
        <v>#N/A</v>
      </c>
      <c r="QX270" s="504">
        <f t="shared" si="6903"/>
        <v>0</v>
      </c>
      <c r="QY270" s="500">
        <f t="shared" si="6904"/>
        <v>0</v>
      </c>
      <c r="RB270" s="381"/>
      <c r="RC270" s="382"/>
      <c r="RD270" s="383"/>
      <c r="RE270" s="384"/>
      <c r="RF270" s="385"/>
      <c r="RG270" s="386"/>
      <c r="RH270" s="386"/>
      <c r="RI270" s="497"/>
      <c r="RJ270" s="497"/>
      <c r="RK270" s="501"/>
      <c r="RL270" s="501"/>
      <c r="RM270" s="501"/>
      <c r="RN270" s="501"/>
      <c r="RO270" s="502"/>
      <c r="RP270" s="503"/>
      <c r="RS270" s="381"/>
      <c r="RT270" s="382"/>
      <c r="RU270" s="383"/>
      <c r="RV270" s="384"/>
      <c r="RW270" s="385"/>
      <c r="RX270" s="386"/>
      <c r="RY270" s="386"/>
      <c r="RZ270" s="497"/>
      <c r="SA270" s="497"/>
      <c r="SB270" s="501"/>
      <c r="SC270" s="501"/>
      <c r="SD270" s="501"/>
      <c r="SE270" s="501"/>
      <c r="SF270" s="502"/>
      <c r="SG270" s="503"/>
      <c r="SJ270" s="381"/>
      <c r="SK270" s="382"/>
      <c r="SL270" s="383"/>
      <c r="SM270" s="384"/>
      <c r="SN270" s="385"/>
      <c r="SO270" s="386"/>
      <c r="SP270" s="386"/>
      <c r="SQ270" s="497"/>
      <c r="SR270" s="497"/>
      <c r="SS270" s="501"/>
      <c r="ST270" s="501"/>
      <c r="SU270" s="501"/>
      <c r="SV270" s="501"/>
      <c r="SW270" s="502"/>
      <c r="SX270" s="503"/>
    </row>
    <row r="271" spans="2:518" ht="67.5" hidden="1" customHeight="1" thickTop="1" thickBot="1">
      <c r="B271" s="577"/>
      <c r="C271" s="578"/>
      <c r="D271" s="579"/>
      <c r="E271" s="580"/>
      <c r="F271" s="581"/>
      <c r="G271" s="585"/>
      <c r="H271" s="595"/>
      <c r="K271" s="577"/>
      <c r="L271" s="767"/>
      <c r="M271" s="579"/>
      <c r="N271" s="580"/>
      <c r="O271" s="581"/>
      <c r="P271" s="585"/>
      <c r="Q271" s="1326"/>
      <c r="R271" s="497"/>
      <c r="S271" s="497"/>
      <c r="T271" s="498"/>
      <c r="U271" s="498"/>
      <c r="V271" s="498"/>
      <c r="W271" s="498"/>
      <c r="X271" s="504"/>
      <c r="Y271" s="500"/>
      <c r="Z271" s="486"/>
      <c r="AA271" s="486"/>
      <c r="AB271" s="577"/>
      <c r="AC271" s="767"/>
      <c r="AD271" s="579"/>
      <c r="AE271" s="580"/>
      <c r="AF271" s="581"/>
      <c r="AG271" s="585"/>
      <c r="AH271" s="1326"/>
      <c r="AI271" s="497"/>
      <c r="AJ271" s="497"/>
      <c r="AK271" s="498"/>
      <c r="AL271" s="498"/>
      <c r="AM271" s="498"/>
      <c r="AN271" s="498"/>
      <c r="AO271" s="504"/>
      <c r="AP271" s="500"/>
      <c r="AQ271" s="486"/>
      <c r="AR271" s="486"/>
      <c r="AS271" s="577"/>
      <c r="AT271" s="767"/>
      <c r="AU271" s="579"/>
      <c r="AV271" s="580"/>
      <c r="AW271" s="581"/>
      <c r="AX271" s="585"/>
      <c r="AY271" s="1326"/>
      <c r="AZ271" s="497"/>
      <c r="BA271" s="497"/>
      <c r="BB271" s="498"/>
      <c r="BC271" s="498"/>
      <c r="BD271" s="498"/>
      <c r="BE271" s="498"/>
      <c r="BF271" s="504"/>
      <c r="BG271" s="500"/>
      <c r="BJ271" s="577"/>
      <c r="BK271" s="767"/>
      <c r="BL271" s="579"/>
      <c r="BM271" s="580"/>
      <c r="BN271" s="581"/>
      <c r="BO271" s="585"/>
      <c r="BP271" s="1326"/>
      <c r="BQ271" s="497"/>
      <c r="BR271" s="497"/>
      <c r="BS271" s="498"/>
      <c r="BT271" s="498"/>
      <c r="BU271" s="498"/>
      <c r="BV271" s="498"/>
      <c r="BW271" s="504"/>
      <c r="BX271" s="500"/>
      <c r="CA271" s="577"/>
      <c r="CB271" s="767"/>
      <c r="CC271" s="579"/>
      <c r="CD271" s="580"/>
      <c r="CE271" s="581"/>
      <c r="CF271" s="585"/>
      <c r="CG271" s="1326"/>
      <c r="CH271" s="497"/>
      <c r="CI271" s="497"/>
      <c r="CJ271" s="498"/>
      <c r="CK271" s="498"/>
      <c r="CL271" s="498"/>
      <c r="CM271" s="498"/>
      <c r="CN271" s="504"/>
      <c r="CO271" s="500"/>
      <c r="CR271" s="577"/>
      <c r="CS271" s="767"/>
      <c r="CT271" s="579"/>
      <c r="CU271" s="580"/>
      <c r="CV271" s="581"/>
      <c r="CW271" s="585"/>
      <c r="CX271" s="1326"/>
      <c r="CY271" s="497"/>
      <c r="CZ271" s="497"/>
      <c r="DA271" s="498"/>
      <c r="DB271" s="498"/>
      <c r="DC271" s="498"/>
      <c r="DD271" s="498"/>
      <c r="DE271" s="504"/>
      <c r="DF271" s="500"/>
      <c r="DI271" s="577"/>
      <c r="DJ271" s="767"/>
      <c r="DK271" s="579"/>
      <c r="DL271" s="580"/>
      <c r="DM271" s="581"/>
      <c r="DN271" s="585"/>
      <c r="DO271" s="1326"/>
      <c r="DP271" s="497"/>
      <c r="DQ271" s="497"/>
      <c r="DR271" s="498"/>
      <c r="DS271" s="498"/>
      <c r="DT271" s="498"/>
      <c r="DU271" s="498"/>
      <c r="DV271" s="504"/>
      <c r="DW271" s="500"/>
      <c r="DZ271" s="577"/>
      <c r="EA271" s="767"/>
      <c r="EB271" s="579"/>
      <c r="EC271" s="580"/>
      <c r="ED271" s="581"/>
      <c r="EE271" s="585"/>
      <c r="EF271" s="1326"/>
      <c r="EG271" s="497"/>
      <c r="EH271" s="497"/>
      <c r="EI271" s="498"/>
      <c r="EJ271" s="498"/>
      <c r="EK271" s="498"/>
      <c r="EL271" s="498"/>
      <c r="EM271" s="504"/>
      <c r="EN271" s="500"/>
      <c r="EQ271" s="665"/>
      <c r="ER271" s="666"/>
      <c r="ES271" s="667"/>
      <c r="ET271" s="668"/>
      <c r="EU271" s="669"/>
      <c r="EV271" s="720"/>
      <c r="EW271" s="1326"/>
      <c r="EX271" s="497" t="e">
        <f t="shared" si="6791"/>
        <v>#N/A</v>
      </c>
      <c r="EY271" s="497" t="e">
        <f t="shared" si="6792"/>
        <v>#N/A</v>
      </c>
      <c r="EZ271" s="498" t="e">
        <f t="shared" si="6793"/>
        <v>#N/A</v>
      </c>
      <c r="FA271" s="498">
        <f t="shared" si="6753"/>
        <v>0</v>
      </c>
      <c r="FB271" s="498">
        <f t="shared" si="6754"/>
        <v>0</v>
      </c>
      <c r="FC271" s="498" t="e">
        <f t="shared" si="6794"/>
        <v>#N/A</v>
      </c>
      <c r="FD271" s="504">
        <f t="shared" si="6795"/>
        <v>0</v>
      </c>
      <c r="FE271" s="500">
        <f t="shared" si="6796"/>
        <v>0</v>
      </c>
      <c r="FH271" s="665"/>
      <c r="FI271" s="666"/>
      <c r="FJ271" s="667"/>
      <c r="FK271" s="668"/>
      <c r="FL271" s="669"/>
      <c r="FM271" s="720"/>
      <c r="FN271" s="1326"/>
      <c r="FO271" s="497" t="e">
        <f t="shared" si="6797"/>
        <v>#N/A</v>
      </c>
      <c r="FP271" s="497" t="e">
        <f t="shared" si="6798"/>
        <v>#N/A</v>
      </c>
      <c r="FQ271" s="498" t="e">
        <f t="shared" si="6799"/>
        <v>#N/A</v>
      </c>
      <c r="FR271" s="498">
        <f t="shared" si="6755"/>
        <v>0</v>
      </c>
      <c r="FS271" s="498">
        <f t="shared" si="6756"/>
        <v>0</v>
      </c>
      <c r="FT271" s="498" t="e">
        <f t="shared" si="6800"/>
        <v>#N/A</v>
      </c>
      <c r="FU271" s="504">
        <f t="shared" si="6801"/>
        <v>0</v>
      </c>
      <c r="FV271" s="500">
        <f t="shared" si="6802"/>
        <v>0</v>
      </c>
      <c r="FY271" s="665"/>
      <c r="FZ271" s="666"/>
      <c r="GA271" s="667"/>
      <c r="GB271" s="668"/>
      <c r="GC271" s="669"/>
      <c r="GD271" s="720"/>
      <c r="GE271" s="1326"/>
      <c r="GF271" s="497" t="e">
        <f t="shared" si="6803"/>
        <v>#N/A</v>
      </c>
      <c r="GG271" s="497" t="e">
        <f t="shared" si="6804"/>
        <v>#N/A</v>
      </c>
      <c r="GH271" s="498" t="e">
        <f t="shared" si="6805"/>
        <v>#N/A</v>
      </c>
      <c r="GI271" s="498">
        <f t="shared" si="6757"/>
        <v>0</v>
      </c>
      <c r="GJ271" s="498">
        <f t="shared" si="6758"/>
        <v>0</v>
      </c>
      <c r="GK271" s="498" t="e">
        <f t="shared" si="6806"/>
        <v>#N/A</v>
      </c>
      <c r="GL271" s="504">
        <f t="shared" si="6807"/>
        <v>0</v>
      </c>
      <c r="GM271" s="500">
        <f t="shared" si="6808"/>
        <v>0</v>
      </c>
      <c r="GP271" s="665"/>
      <c r="GQ271" s="666"/>
      <c r="GR271" s="667"/>
      <c r="GS271" s="668"/>
      <c r="GT271" s="669"/>
      <c r="GU271" s="720"/>
      <c r="GV271" s="1326"/>
      <c r="GW271" s="497" t="e">
        <f t="shared" si="6809"/>
        <v>#N/A</v>
      </c>
      <c r="GX271" s="497" t="e">
        <f t="shared" si="6810"/>
        <v>#N/A</v>
      </c>
      <c r="GY271" s="498" t="e">
        <f t="shared" si="6811"/>
        <v>#N/A</v>
      </c>
      <c r="GZ271" s="498">
        <f t="shared" si="6759"/>
        <v>0</v>
      </c>
      <c r="HA271" s="498">
        <f t="shared" si="6760"/>
        <v>0</v>
      </c>
      <c r="HB271" s="498" t="e">
        <f t="shared" si="6812"/>
        <v>#N/A</v>
      </c>
      <c r="HC271" s="504">
        <f t="shared" si="6813"/>
        <v>0</v>
      </c>
      <c r="HD271" s="500">
        <f t="shared" si="6814"/>
        <v>0</v>
      </c>
      <c r="HG271" s="665"/>
      <c r="HH271" s="666"/>
      <c r="HI271" s="667"/>
      <c r="HJ271" s="668"/>
      <c r="HK271" s="669"/>
      <c r="HL271" s="720"/>
      <c r="HM271" s="1326"/>
      <c r="HN271" s="497" t="e">
        <f t="shared" si="6815"/>
        <v>#N/A</v>
      </c>
      <c r="HO271" s="497" t="e">
        <f t="shared" si="6816"/>
        <v>#N/A</v>
      </c>
      <c r="HP271" s="498" t="e">
        <f t="shared" si="6817"/>
        <v>#N/A</v>
      </c>
      <c r="HQ271" s="498">
        <f t="shared" si="6761"/>
        <v>0</v>
      </c>
      <c r="HR271" s="498">
        <f t="shared" si="6762"/>
        <v>0</v>
      </c>
      <c r="HS271" s="498" t="e">
        <f t="shared" si="6818"/>
        <v>#N/A</v>
      </c>
      <c r="HT271" s="504">
        <f t="shared" si="6819"/>
        <v>0</v>
      </c>
      <c r="HU271" s="500">
        <f t="shared" si="6820"/>
        <v>0</v>
      </c>
      <c r="HX271" s="665"/>
      <c r="HY271" s="666"/>
      <c r="HZ271" s="667"/>
      <c r="IA271" s="668"/>
      <c r="IB271" s="669"/>
      <c r="IC271" s="720"/>
      <c r="ID271" s="1326"/>
      <c r="IE271" s="497" t="e">
        <f t="shared" si="6821"/>
        <v>#N/A</v>
      </c>
      <c r="IF271" s="497" t="e">
        <f t="shared" si="6822"/>
        <v>#N/A</v>
      </c>
      <c r="IG271" s="498" t="e">
        <f t="shared" si="6823"/>
        <v>#N/A</v>
      </c>
      <c r="IH271" s="498">
        <f t="shared" si="6763"/>
        <v>0</v>
      </c>
      <c r="II271" s="498">
        <f t="shared" si="6764"/>
        <v>0</v>
      </c>
      <c r="IJ271" s="498" t="e">
        <f t="shared" si="6824"/>
        <v>#N/A</v>
      </c>
      <c r="IK271" s="504">
        <f t="shared" si="6825"/>
        <v>0</v>
      </c>
      <c r="IL271" s="500">
        <f t="shared" si="6826"/>
        <v>0</v>
      </c>
      <c r="IO271" s="665"/>
      <c r="IP271" s="666"/>
      <c r="IQ271" s="667"/>
      <c r="IR271" s="668"/>
      <c r="IS271" s="669"/>
      <c r="IT271" s="720"/>
      <c r="IU271" s="1326"/>
      <c r="IV271" s="497" t="e">
        <f t="shared" si="6827"/>
        <v>#N/A</v>
      </c>
      <c r="IW271" s="497" t="e">
        <f t="shared" si="6828"/>
        <v>#N/A</v>
      </c>
      <c r="IX271" s="498" t="e">
        <f t="shared" si="6829"/>
        <v>#N/A</v>
      </c>
      <c r="IY271" s="498">
        <f t="shared" si="6765"/>
        <v>0</v>
      </c>
      <c r="IZ271" s="498">
        <f t="shared" si="6766"/>
        <v>0</v>
      </c>
      <c r="JA271" s="498" t="e">
        <f t="shared" si="6830"/>
        <v>#N/A</v>
      </c>
      <c r="JB271" s="504">
        <f t="shared" si="6831"/>
        <v>0</v>
      </c>
      <c r="JC271" s="500">
        <f t="shared" si="6832"/>
        <v>0</v>
      </c>
      <c r="JF271" s="665"/>
      <c r="JG271" s="666"/>
      <c r="JH271" s="667"/>
      <c r="JI271" s="668"/>
      <c r="JJ271" s="669"/>
      <c r="JK271" s="720"/>
      <c r="JL271" s="1326"/>
      <c r="JM271" s="497" t="e">
        <f t="shared" si="6833"/>
        <v>#N/A</v>
      </c>
      <c r="JN271" s="497" t="e">
        <f t="shared" si="6834"/>
        <v>#N/A</v>
      </c>
      <c r="JO271" s="498" t="e">
        <f t="shared" si="6835"/>
        <v>#N/A</v>
      </c>
      <c r="JP271" s="498">
        <f t="shared" si="6767"/>
        <v>0</v>
      </c>
      <c r="JQ271" s="498">
        <f t="shared" si="6768"/>
        <v>0</v>
      </c>
      <c r="JR271" s="498" t="e">
        <f t="shared" si="6836"/>
        <v>#N/A</v>
      </c>
      <c r="JS271" s="504">
        <f t="shared" si="6837"/>
        <v>0</v>
      </c>
      <c r="JT271" s="500">
        <f t="shared" si="6838"/>
        <v>0</v>
      </c>
      <c r="JW271" s="665"/>
      <c r="JX271" s="666"/>
      <c r="JY271" s="667"/>
      <c r="JZ271" s="668"/>
      <c r="KA271" s="669"/>
      <c r="KB271" s="720"/>
      <c r="KC271" s="1326"/>
      <c r="KD271" s="497" t="e">
        <f t="shared" si="6839"/>
        <v>#N/A</v>
      </c>
      <c r="KE271" s="497" t="e">
        <f t="shared" si="6840"/>
        <v>#N/A</v>
      </c>
      <c r="KF271" s="498" t="e">
        <f t="shared" si="6841"/>
        <v>#N/A</v>
      </c>
      <c r="KG271" s="498">
        <f t="shared" si="6769"/>
        <v>0</v>
      </c>
      <c r="KH271" s="498">
        <f t="shared" si="6770"/>
        <v>0</v>
      </c>
      <c r="KI271" s="498" t="e">
        <f t="shared" si="6842"/>
        <v>#N/A</v>
      </c>
      <c r="KJ271" s="504">
        <f t="shared" si="6843"/>
        <v>0</v>
      </c>
      <c r="KK271" s="500">
        <f t="shared" si="6844"/>
        <v>0</v>
      </c>
      <c r="KN271" s="665"/>
      <c r="KO271" s="666"/>
      <c r="KP271" s="667"/>
      <c r="KQ271" s="668"/>
      <c r="KR271" s="669"/>
      <c r="KS271" s="720"/>
      <c r="KT271" s="1326"/>
      <c r="KU271" s="497" t="e">
        <f t="shared" si="6845"/>
        <v>#N/A</v>
      </c>
      <c r="KV271" s="497" t="e">
        <f t="shared" si="6846"/>
        <v>#N/A</v>
      </c>
      <c r="KW271" s="498" t="e">
        <f t="shared" si="6847"/>
        <v>#N/A</v>
      </c>
      <c r="KX271" s="498">
        <f t="shared" si="6771"/>
        <v>0</v>
      </c>
      <c r="KY271" s="498">
        <f t="shared" si="6772"/>
        <v>0</v>
      </c>
      <c r="KZ271" s="498" t="e">
        <f t="shared" si="6848"/>
        <v>#N/A</v>
      </c>
      <c r="LA271" s="504">
        <f t="shared" si="6849"/>
        <v>0</v>
      </c>
      <c r="LB271" s="500">
        <f t="shared" si="6850"/>
        <v>0</v>
      </c>
      <c r="LE271" s="665"/>
      <c r="LF271" s="666"/>
      <c r="LG271" s="667"/>
      <c r="LH271" s="668"/>
      <c r="LI271" s="669"/>
      <c r="LJ271" s="720"/>
      <c r="LK271" s="1326"/>
      <c r="LL271" s="497" t="e">
        <f t="shared" si="6851"/>
        <v>#N/A</v>
      </c>
      <c r="LM271" s="497" t="e">
        <f t="shared" si="6852"/>
        <v>#N/A</v>
      </c>
      <c r="LN271" s="498" t="e">
        <f t="shared" si="6853"/>
        <v>#N/A</v>
      </c>
      <c r="LO271" s="498">
        <f t="shared" si="6773"/>
        <v>0</v>
      </c>
      <c r="LP271" s="498">
        <f t="shared" si="6774"/>
        <v>0</v>
      </c>
      <c r="LQ271" s="498" t="e">
        <f t="shared" si="6854"/>
        <v>#N/A</v>
      </c>
      <c r="LR271" s="504">
        <f t="shared" si="6855"/>
        <v>0</v>
      </c>
      <c r="LS271" s="500">
        <f t="shared" si="6856"/>
        <v>0</v>
      </c>
      <c r="LV271" s="665"/>
      <c r="LW271" s="666"/>
      <c r="LX271" s="667"/>
      <c r="LY271" s="668"/>
      <c r="LZ271" s="669"/>
      <c r="MA271" s="720"/>
      <c r="MB271" s="1326"/>
      <c r="MC271" s="497" t="e">
        <f t="shared" si="6857"/>
        <v>#N/A</v>
      </c>
      <c r="MD271" s="497" t="e">
        <f t="shared" si="6858"/>
        <v>#N/A</v>
      </c>
      <c r="ME271" s="498" t="e">
        <f t="shared" si="6859"/>
        <v>#N/A</v>
      </c>
      <c r="MF271" s="498">
        <f t="shared" si="6775"/>
        <v>0</v>
      </c>
      <c r="MG271" s="498">
        <f t="shared" si="6776"/>
        <v>0</v>
      </c>
      <c r="MH271" s="498" t="e">
        <f t="shared" si="6860"/>
        <v>#N/A</v>
      </c>
      <c r="MI271" s="504">
        <f t="shared" si="6861"/>
        <v>0</v>
      </c>
      <c r="MJ271" s="500">
        <f t="shared" si="6862"/>
        <v>0</v>
      </c>
      <c r="MM271" s="665"/>
      <c r="MN271" s="666"/>
      <c r="MO271" s="667"/>
      <c r="MP271" s="668"/>
      <c r="MQ271" s="669"/>
      <c r="MR271" s="720"/>
      <c r="MS271" s="1326"/>
      <c r="MT271" s="497" t="e">
        <f t="shared" si="6863"/>
        <v>#N/A</v>
      </c>
      <c r="MU271" s="497" t="e">
        <f t="shared" si="6864"/>
        <v>#N/A</v>
      </c>
      <c r="MV271" s="498" t="e">
        <f t="shared" si="6865"/>
        <v>#N/A</v>
      </c>
      <c r="MW271" s="498">
        <f t="shared" si="6777"/>
        <v>0</v>
      </c>
      <c r="MX271" s="498">
        <f t="shared" si="6778"/>
        <v>0</v>
      </c>
      <c r="MY271" s="498" t="e">
        <f t="shared" si="6866"/>
        <v>#N/A</v>
      </c>
      <c r="MZ271" s="504">
        <f t="shared" si="6867"/>
        <v>0</v>
      </c>
      <c r="NA271" s="500">
        <f t="shared" si="6868"/>
        <v>0</v>
      </c>
      <c r="ND271" s="665"/>
      <c r="NE271" s="666"/>
      <c r="NF271" s="667"/>
      <c r="NG271" s="668"/>
      <c r="NH271" s="669"/>
      <c r="NI271" s="720"/>
      <c r="NJ271" s="1326"/>
      <c r="NK271" s="497" t="e">
        <f t="shared" si="6869"/>
        <v>#N/A</v>
      </c>
      <c r="NL271" s="497" t="e">
        <f t="shared" si="6870"/>
        <v>#N/A</v>
      </c>
      <c r="NM271" s="498" t="e">
        <f t="shared" si="6871"/>
        <v>#N/A</v>
      </c>
      <c r="NN271" s="498">
        <f t="shared" si="6779"/>
        <v>0</v>
      </c>
      <c r="NO271" s="498">
        <f t="shared" si="6780"/>
        <v>0</v>
      </c>
      <c r="NP271" s="498" t="e">
        <f t="shared" si="6872"/>
        <v>#N/A</v>
      </c>
      <c r="NQ271" s="504">
        <f t="shared" si="6873"/>
        <v>0</v>
      </c>
      <c r="NR271" s="500">
        <f t="shared" si="6874"/>
        <v>0</v>
      </c>
      <c r="NU271" s="665"/>
      <c r="NV271" s="666"/>
      <c r="NW271" s="667"/>
      <c r="NX271" s="668"/>
      <c r="NY271" s="669"/>
      <c r="NZ271" s="720"/>
      <c r="OA271" s="1326"/>
      <c r="OB271" s="497" t="e">
        <f t="shared" si="6875"/>
        <v>#N/A</v>
      </c>
      <c r="OC271" s="497" t="e">
        <f t="shared" si="6876"/>
        <v>#N/A</v>
      </c>
      <c r="OD271" s="498" t="e">
        <f t="shared" si="6877"/>
        <v>#N/A</v>
      </c>
      <c r="OE271" s="498">
        <f t="shared" si="6781"/>
        <v>0</v>
      </c>
      <c r="OF271" s="498">
        <f t="shared" si="6782"/>
        <v>0</v>
      </c>
      <c r="OG271" s="498" t="e">
        <f t="shared" si="6878"/>
        <v>#N/A</v>
      </c>
      <c r="OH271" s="504">
        <f t="shared" si="6879"/>
        <v>0</v>
      </c>
      <c r="OI271" s="500">
        <f t="shared" si="6880"/>
        <v>0</v>
      </c>
      <c r="OL271" s="665"/>
      <c r="OM271" s="666"/>
      <c r="ON271" s="667"/>
      <c r="OO271" s="668"/>
      <c r="OP271" s="669"/>
      <c r="OQ271" s="720"/>
      <c r="OR271" s="1326"/>
      <c r="OS271" s="497" t="e">
        <f t="shared" si="6881"/>
        <v>#N/A</v>
      </c>
      <c r="OT271" s="497" t="e">
        <f t="shared" si="6882"/>
        <v>#N/A</v>
      </c>
      <c r="OU271" s="498" t="e">
        <f t="shared" si="6883"/>
        <v>#N/A</v>
      </c>
      <c r="OV271" s="498">
        <f t="shared" si="6783"/>
        <v>0</v>
      </c>
      <c r="OW271" s="498">
        <f t="shared" si="6784"/>
        <v>0</v>
      </c>
      <c r="OX271" s="498" t="e">
        <f t="shared" si="6884"/>
        <v>#N/A</v>
      </c>
      <c r="OY271" s="504">
        <f t="shared" si="6885"/>
        <v>0</v>
      </c>
      <c r="OZ271" s="500">
        <f t="shared" si="6886"/>
        <v>0</v>
      </c>
      <c r="PC271" s="665"/>
      <c r="PD271" s="666"/>
      <c r="PE271" s="667"/>
      <c r="PF271" s="668"/>
      <c r="PG271" s="669"/>
      <c r="PH271" s="720"/>
      <c r="PI271" s="1326"/>
      <c r="PJ271" s="497" t="e">
        <f t="shared" si="6887"/>
        <v>#N/A</v>
      </c>
      <c r="PK271" s="497" t="e">
        <f t="shared" si="6888"/>
        <v>#N/A</v>
      </c>
      <c r="PL271" s="498" t="e">
        <f t="shared" si="6889"/>
        <v>#N/A</v>
      </c>
      <c r="PM271" s="498">
        <f t="shared" si="6785"/>
        <v>0</v>
      </c>
      <c r="PN271" s="498">
        <f t="shared" si="6786"/>
        <v>0</v>
      </c>
      <c r="PO271" s="498" t="e">
        <f t="shared" si="6890"/>
        <v>#N/A</v>
      </c>
      <c r="PP271" s="504">
        <f t="shared" si="6891"/>
        <v>0</v>
      </c>
      <c r="PQ271" s="500">
        <f t="shared" si="6892"/>
        <v>0</v>
      </c>
      <c r="PT271" s="665"/>
      <c r="PU271" s="666"/>
      <c r="PV271" s="667"/>
      <c r="PW271" s="668"/>
      <c r="PX271" s="669"/>
      <c r="PY271" s="720"/>
      <c r="PZ271" s="1326"/>
      <c r="QA271" s="497" t="e">
        <f t="shared" si="6893"/>
        <v>#N/A</v>
      </c>
      <c r="QB271" s="497" t="e">
        <f t="shared" si="6894"/>
        <v>#N/A</v>
      </c>
      <c r="QC271" s="498" t="e">
        <f t="shared" si="6895"/>
        <v>#N/A</v>
      </c>
      <c r="QD271" s="498">
        <f t="shared" si="6787"/>
        <v>0</v>
      </c>
      <c r="QE271" s="498">
        <f t="shared" si="6788"/>
        <v>0</v>
      </c>
      <c r="QF271" s="498" t="e">
        <f t="shared" si="6896"/>
        <v>#N/A</v>
      </c>
      <c r="QG271" s="504">
        <f t="shared" si="6897"/>
        <v>0</v>
      </c>
      <c r="QH271" s="500">
        <f t="shared" si="6898"/>
        <v>0</v>
      </c>
      <c r="QK271" s="665"/>
      <c r="QL271" s="666"/>
      <c r="QM271" s="667"/>
      <c r="QN271" s="668"/>
      <c r="QO271" s="669"/>
      <c r="QP271" s="720"/>
      <c r="QQ271" s="1326"/>
      <c r="QR271" s="497" t="e">
        <f t="shared" si="6899"/>
        <v>#N/A</v>
      </c>
      <c r="QS271" s="497" t="e">
        <f t="shared" si="6900"/>
        <v>#N/A</v>
      </c>
      <c r="QT271" s="498" t="e">
        <f t="shared" si="6901"/>
        <v>#N/A</v>
      </c>
      <c r="QU271" s="498">
        <f t="shared" si="6789"/>
        <v>0</v>
      </c>
      <c r="QV271" s="498">
        <f t="shared" si="6790"/>
        <v>0</v>
      </c>
      <c r="QW271" s="498" t="e">
        <f t="shared" si="6902"/>
        <v>#N/A</v>
      </c>
      <c r="QX271" s="504">
        <f t="shared" si="6903"/>
        <v>0</v>
      </c>
      <c r="QY271" s="500">
        <f t="shared" si="6904"/>
        <v>0</v>
      </c>
      <c r="RB271" s="381"/>
      <c r="RC271" s="382"/>
      <c r="RD271" s="383"/>
      <c r="RE271" s="384"/>
      <c r="RF271" s="385"/>
      <c r="RG271" s="386"/>
      <c r="RH271" s="386"/>
      <c r="RI271" s="497"/>
      <c r="RJ271" s="497"/>
      <c r="RK271" s="501"/>
      <c r="RL271" s="501"/>
      <c r="RM271" s="501"/>
      <c r="RN271" s="501"/>
      <c r="RO271" s="502"/>
      <c r="RP271" s="503"/>
      <c r="RS271" s="381"/>
      <c r="RT271" s="382"/>
      <c r="RU271" s="383"/>
      <c r="RV271" s="384"/>
      <c r="RW271" s="385"/>
      <c r="RX271" s="386"/>
      <c r="RY271" s="386"/>
      <c r="RZ271" s="497"/>
      <c r="SA271" s="497"/>
      <c r="SB271" s="501"/>
      <c r="SC271" s="501"/>
      <c r="SD271" s="501"/>
      <c r="SE271" s="501"/>
      <c r="SF271" s="502"/>
      <c r="SG271" s="503"/>
      <c r="SJ271" s="381"/>
      <c r="SK271" s="382"/>
      <c r="SL271" s="383"/>
      <c r="SM271" s="384"/>
      <c r="SN271" s="385"/>
      <c r="SO271" s="386"/>
      <c r="SP271" s="386"/>
      <c r="SQ271" s="497"/>
      <c r="SR271" s="497"/>
      <c r="SS271" s="501"/>
      <c r="ST271" s="501"/>
      <c r="SU271" s="501"/>
      <c r="SV271" s="501"/>
      <c r="SW271" s="502"/>
      <c r="SX271" s="503"/>
    </row>
    <row r="272" spans="2:518" ht="72" hidden="1" customHeight="1" thickTop="1" thickBot="1">
      <c r="B272" s="577"/>
      <c r="C272" s="578"/>
      <c r="D272" s="579"/>
      <c r="E272" s="580"/>
      <c r="F272" s="581"/>
      <c r="G272" s="585"/>
      <c r="H272" s="595"/>
      <c r="K272" s="577"/>
      <c r="L272" s="767"/>
      <c r="M272" s="579"/>
      <c r="N272" s="580"/>
      <c r="O272" s="581"/>
      <c r="P272" s="585"/>
      <c r="Q272" s="1326"/>
      <c r="R272" s="497"/>
      <c r="S272" s="497"/>
      <c r="T272" s="498"/>
      <c r="U272" s="498"/>
      <c r="V272" s="498"/>
      <c r="W272" s="498"/>
      <c r="X272" s="504"/>
      <c r="Y272" s="500"/>
      <c r="Z272" s="486"/>
      <c r="AA272" s="486"/>
      <c r="AB272" s="577"/>
      <c r="AC272" s="767"/>
      <c r="AD272" s="579"/>
      <c r="AE272" s="580"/>
      <c r="AF272" s="581"/>
      <c r="AG272" s="585"/>
      <c r="AH272" s="1326"/>
      <c r="AI272" s="497"/>
      <c r="AJ272" s="497"/>
      <c r="AK272" s="498"/>
      <c r="AL272" s="498"/>
      <c r="AM272" s="498"/>
      <c r="AN272" s="498"/>
      <c r="AO272" s="504"/>
      <c r="AP272" s="500"/>
      <c r="AQ272" s="486"/>
      <c r="AR272" s="486"/>
      <c r="AS272" s="577"/>
      <c r="AT272" s="767"/>
      <c r="AU272" s="579"/>
      <c r="AV272" s="580"/>
      <c r="AW272" s="581"/>
      <c r="AX272" s="585"/>
      <c r="AY272" s="1326"/>
      <c r="AZ272" s="497"/>
      <c r="BA272" s="497"/>
      <c r="BB272" s="498"/>
      <c r="BC272" s="498"/>
      <c r="BD272" s="498"/>
      <c r="BE272" s="498"/>
      <c r="BF272" s="504"/>
      <c r="BG272" s="500"/>
      <c r="BJ272" s="577"/>
      <c r="BK272" s="767"/>
      <c r="BL272" s="579"/>
      <c r="BM272" s="580"/>
      <c r="BN272" s="581"/>
      <c r="BO272" s="585"/>
      <c r="BP272" s="1326"/>
      <c r="BQ272" s="497"/>
      <c r="BR272" s="497"/>
      <c r="BS272" s="498"/>
      <c r="BT272" s="498"/>
      <c r="BU272" s="498"/>
      <c r="BV272" s="498"/>
      <c r="BW272" s="504"/>
      <c r="BX272" s="500"/>
      <c r="CA272" s="577"/>
      <c r="CB272" s="767"/>
      <c r="CC272" s="579"/>
      <c r="CD272" s="580"/>
      <c r="CE272" s="581"/>
      <c r="CF272" s="585"/>
      <c r="CG272" s="1326"/>
      <c r="CH272" s="497"/>
      <c r="CI272" s="497"/>
      <c r="CJ272" s="498"/>
      <c r="CK272" s="498"/>
      <c r="CL272" s="498"/>
      <c r="CM272" s="498"/>
      <c r="CN272" s="504"/>
      <c r="CO272" s="500"/>
      <c r="CR272" s="577"/>
      <c r="CS272" s="767"/>
      <c r="CT272" s="579"/>
      <c r="CU272" s="580"/>
      <c r="CV272" s="581"/>
      <c r="CW272" s="585"/>
      <c r="CX272" s="1326"/>
      <c r="CY272" s="497"/>
      <c r="CZ272" s="497"/>
      <c r="DA272" s="498"/>
      <c r="DB272" s="498"/>
      <c r="DC272" s="498"/>
      <c r="DD272" s="498"/>
      <c r="DE272" s="504"/>
      <c r="DF272" s="500"/>
      <c r="DI272" s="577"/>
      <c r="DJ272" s="767"/>
      <c r="DK272" s="579"/>
      <c r="DL272" s="580"/>
      <c r="DM272" s="581"/>
      <c r="DN272" s="585"/>
      <c r="DO272" s="1326"/>
      <c r="DP272" s="497"/>
      <c r="DQ272" s="497"/>
      <c r="DR272" s="498"/>
      <c r="DS272" s="498"/>
      <c r="DT272" s="498"/>
      <c r="DU272" s="498"/>
      <c r="DV272" s="504"/>
      <c r="DW272" s="500"/>
      <c r="DZ272" s="577"/>
      <c r="EA272" s="767"/>
      <c r="EB272" s="579"/>
      <c r="EC272" s="580"/>
      <c r="ED272" s="581"/>
      <c r="EE272" s="585"/>
      <c r="EF272" s="1326"/>
      <c r="EG272" s="497"/>
      <c r="EH272" s="497"/>
      <c r="EI272" s="498"/>
      <c r="EJ272" s="498"/>
      <c r="EK272" s="498"/>
      <c r="EL272" s="498"/>
      <c r="EM272" s="504"/>
      <c r="EN272" s="500"/>
      <c r="EQ272" s="665"/>
      <c r="ER272" s="666"/>
      <c r="ES272" s="667"/>
      <c r="ET272" s="668"/>
      <c r="EU272" s="669"/>
      <c r="EV272" s="720"/>
      <c r="EW272" s="1326"/>
      <c r="EX272" s="497" t="e">
        <f t="shared" si="6791"/>
        <v>#N/A</v>
      </c>
      <c r="EY272" s="497" t="e">
        <f t="shared" si="6792"/>
        <v>#N/A</v>
      </c>
      <c r="EZ272" s="498" t="e">
        <f t="shared" si="6793"/>
        <v>#N/A</v>
      </c>
      <c r="FA272" s="498">
        <f t="shared" si="6753"/>
        <v>0</v>
      </c>
      <c r="FB272" s="498">
        <f t="shared" si="6754"/>
        <v>0</v>
      </c>
      <c r="FC272" s="498" t="e">
        <f t="shared" si="6794"/>
        <v>#N/A</v>
      </c>
      <c r="FD272" s="504">
        <f t="shared" si="6795"/>
        <v>0</v>
      </c>
      <c r="FE272" s="500">
        <f t="shared" si="6796"/>
        <v>0</v>
      </c>
      <c r="FH272" s="665"/>
      <c r="FI272" s="666"/>
      <c r="FJ272" s="667"/>
      <c r="FK272" s="668"/>
      <c r="FL272" s="669"/>
      <c r="FM272" s="720"/>
      <c r="FN272" s="1326"/>
      <c r="FO272" s="497" t="e">
        <f t="shared" si="6797"/>
        <v>#N/A</v>
      </c>
      <c r="FP272" s="497" t="e">
        <f t="shared" si="6798"/>
        <v>#N/A</v>
      </c>
      <c r="FQ272" s="498" t="e">
        <f t="shared" si="6799"/>
        <v>#N/A</v>
      </c>
      <c r="FR272" s="498">
        <f t="shared" si="6755"/>
        <v>0</v>
      </c>
      <c r="FS272" s="498">
        <f t="shared" si="6756"/>
        <v>0</v>
      </c>
      <c r="FT272" s="498" t="e">
        <f t="shared" si="6800"/>
        <v>#N/A</v>
      </c>
      <c r="FU272" s="504">
        <f t="shared" si="6801"/>
        <v>0</v>
      </c>
      <c r="FV272" s="500">
        <f t="shared" si="6802"/>
        <v>0</v>
      </c>
      <c r="FY272" s="665"/>
      <c r="FZ272" s="666"/>
      <c r="GA272" s="667"/>
      <c r="GB272" s="668"/>
      <c r="GC272" s="669"/>
      <c r="GD272" s="720"/>
      <c r="GE272" s="1326"/>
      <c r="GF272" s="497" t="e">
        <f t="shared" si="6803"/>
        <v>#N/A</v>
      </c>
      <c r="GG272" s="497" t="e">
        <f t="shared" si="6804"/>
        <v>#N/A</v>
      </c>
      <c r="GH272" s="498" t="e">
        <f t="shared" si="6805"/>
        <v>#N/A</v>
      </c>
      <c r="GI272" s="498">
        <f t="shared" si="6757"/>
        <v>0</v>
      </c>
      <c r="GJ272" s="498">
        <f t="shared" si="6758"/>
        <v>0</v>
      </c>
      <c r="GK272" s="498" t="e">
        <f t="shared" si="6806"/>
        <v>#N/A</v>
      </c>
      <c r="GL272" s="504">
        <f t="shared" si="6807"/>
        <v>0</v>
      </c>
      <c r="GM272" s="500">
        <f t="shared" si="6808"/>
        <v>0</v>
      </c>
      <c r="GP272" s="665"/>
      <c r="GQ272" s="666"/>
      <c r="GR272" s="667"/>
      <c r="GS272" s="668"/>
      <c r="GT272" s="669"/>
      <c r="GU272" s="720"/>
      <c r="GV272" s="1326"/>
      <c r="GW272" s="497" t="e">
        <f t="shared" si="6809"/>
        <v>#N/A</v>
      </c>
      <c r="GX272" s="497" t="e">
        <f t="shared" si="6810"/>
        <v>#N/A</v>
      </c>
      <c r="GY272" s="498" t="e">
        <f t="shared" si="6811"/>
        <v>#N/A</v>
      </c>
      <c r="GZ272" s="498">
        <f t="shared" si="6759"/>
        <v>0</v>
      </c>
      <c r="HA272" s="498">
        <f t="shared" si="6760"/>
        <v>0</v>
      </c>
      <c r="HB272" s="498" t="e">
        <f t="shared" si="6812"/>
        <v>#N/A</v>
      </c>
      <c r="HC272" s="504">
        <f t="shared" si="6813"/>
        <v>0</v>
      </c>
      <c r="HD272" s="500">
        <f t="shared" si="6814"/>
        <v>0</v>
      </c>
      <c r="HG272" s="665"/>
      <c r="HH272" s="666"/>
      <c r="HI272" s="667"/>
      <c r="HJ272" s="668"/>
      <c r="HK272" s="669"/>
      <c r="HL272" s="720"/>
      <c r="HM272" s="1326"/>
      <c r="HN272" s="497" t="e">
        <f t="shared" si="6815"/>
        <v>#N/A</v>
      </c>
      <c r="HO272" s="497" t="e">
        <f t="shared" si="6816"/>
        <v>#N/A</v>
      </c>
      <c r="HP272" s="498" t="e">
        <f t="shared" si="6817"/>
        <v>#N/A</v>
      </c>
      <c r="HQ272" s="498">
        <f t="shared" si="6761"/>
        <v>0</v>
      </c>
      <c r="HR272" s="498">
        <f t="shared" si="6762"/>
        <v>0</v>
      </c>
      <c r="HS272" s="498" t="e">
        <f t="shared" si="6818"/>
        <v>#N/A</v>
      </c>
      <c r="HT272" s="504">
        <f t="shared" si="6819"/>
        <v>0</v>
      </c>
      <c r="HU272" s="500">
        <f t="shared" si="6820"/>
        <v>0</v>
      </c>
      <c r="HX272" s="665"/>
      <c r="HY272" s="666"/>
      <c r="HZ272" s="667"/>
      <c r="IA272" s="668"/>
      <c r="IB272" s="669"/>
      <c r="IC272" s="720"/>
      <c r="ID272" s="1326"/>
      <c r="IE272" s="497" t="e">
        <f t="shared" si="6821"/>
        <v>#N/A</v>
      </c>
      <c r="IF272" s="497" t="e">
        <f t="shared" si="6822"/>
        <v>#N/A</v>
      </c>
      <c r="IG272" s="498" t="e">
        <f t="shared" si="6823"/>
        <v>#N/A</v>
      </c>
      <c r="IH272" s="498">
        <f t="shared" si="6763"/>
        <v>0</v>
      </c>
      <c r="II272" s="498">
        <f t="shared" si="6764"/>
        <v>0</v>
      </c>
      <c r="IJ272" s="498" t="e">
        <f t="shared" si="6824"/>
        <v>#N/A</v>
      </c>
      <c r="IK272" s="504">
        <f t="shared" si="6825"/>
        <v>0</v>
      </c>
      <c r="IL272" s="500">
        <f t="shared" si="6826"/>
        <v>0</v>
      </c>
      <c r="IO272" s="665"/>
      <c r="IP272" s="666"/>
      <c r="IQ272" s="667"/>
      <c r="IR272" s="668"/>
      <c r="IS272" s="669"/>
      <c r="IT272" s="720"/>
      <c r="IU272" s="1326"/>
      <c r="IV272" s="497" t="e">
        <f t="shared" si="6827"/>
        <v>#N/A</v>
      </c>
      <c r="IW272" s="497" t="e">
        <f t="shared" si="6828"/>
        <v>#N/A</v>
      </c>
      <c r="IX272" s="498" t="e">
        <f t="shared" si="6829"/>
        <v>#N/A</v>
      </c>
      <c r="IY272" s="498">
        <f t="shared" si="6765"/>
        <v>0</v>
      </c>
      <c r="IZ272" s="498">
        <f t="shared" si="6766"/>
        <v>0</v>
      </c>
      <c r="JA272" s="498" t="e">
        <f t="shared" si="6830"/>
        <v>#N/A</v>
      </c>
      <c r="JB272" s="504">
        <f t="shared" si="6831"/>
        <v>0</v>
      </c>
      <c r="JC272" s="500">
        <f t="shared" si="6832"/>
        <v>0</v>
      </c>
      <c r="JF272" s="665"/>
      <c r="JG272" s="666"/>
      <c r="JH272" s="667"/>
      <c r="JI272" s="668"/>
      <c r="JJ272" s="669"/>
      <c r="JK272" s="720"/>
      <c r="JL272" s="1326"/>
      <c r="JM272" s="497" t="e">
        <f t="shared" si="6833"/>
        <v>#N/A</v>
      </c>
      <c r="JN272" s="497" t="e">
        <f t="shared" si="6834"/>
        <v>#N/A</v>
      </c>
      <c r="JO272" s="498" t="e">
        <f t="shared" si="6835"/>
        <v>#N/A</v>
      </c>
      <c r="JP272" s="498">
        <f t="shared" si="6767"/>
        <v>0</v>
      </c>
      <c r="JQ272" s="498">
        <f t="shared" si="6768"/>
        <v>0</v>
      </c>
      <c r="JR272" s="498" t="e">
        <f t="shared" si="6836"/>
        <v>#N/A</v>
      </c>
      <c r="JS272" s="504">
        <f t="shared" si="6837"/>
        <v>0</v>
      </c>
      <c r="JT272" s="500">
        <f t="shared" si="6838"/>
        <v>0</v>
      </c>
      <c r="JW272" s="665"/>
      <c r="JX272" s="666"/>
      <c r="JY272" s="667"/>
      <c r="JZ272" s="668"/>
      <c r="KA272" s="669"/>
      <c r="KB272" s="720"/>
      <c r="KC272" s="1326"/>
      <c r="KD272" s="497" t="e">
        <f t="shared" si="6839"/>
        <v>#N/A</v>
      </c>
      <c r="KE272" s="497" t="e">
        <f t="shared" si="6840"/>
        <v>#N/A</v>
      </c>
      <c r="KF272" s="498" t="e">
        <f t="shared" si="6841"/>
        <v>#N/A</v>
      </c>
      <c r="KG272" s="498">
        <f t="shared" si="6769"/>
        <v>0</v>
      </c>
      <c r="KH272" s="498">
        <f t="shared" si="6770"/>
        <v>0</v>
      </c>
      <c r="KI272" s="498" t="e">
        <f t="shared" si="6842"/>
        <v>#N/A</v>
      </c>
      <c r="KJ272" s="504">
        <f t="shared" si="6843"/>
        <v>0</v>
      </c>
      <c r="KK272" s="500">
        <f t="shared" si="6844"/>
        <v>0</v>
      </c>
      <c r="KN272" s="665"/>
      <c r="KO272" s="666"/>
      <c r="KP272" s="667"/>
      <c r="KQ272" s="668"/>
      <c r="KR272" s="669"/>
      <c r="KS272" s="720"/>
      <c r="KT272" s="1326"/>
      <c r="KU272" s="497" t="e">
        <f t="shared" si="6845"/>
        <v>#N/A</v>
      </c>
      <c r="KV272" s="497" t="e">
        <f t="shared" si="6846"/>
        <v>#N/A</v>
      </c>
      <c r="KW272" s="498" t="e">
        <f t="shared" si="6847"/>
        <v>#N/A</v>
      </c>
      <c r="KX272" s="498">
        <f t="shared" si="6771"/>
        <v>0</v>
      </c>
      <c r="KY272" s="498">
        <f t="shared" si="6772"/>
        <v>0</v>
      </c>
      <c r="KZ272" s="498" t="e">
        <f t="shared" si="6848"/>
        <v>#N/A</v>
      </c>
      <c r="LA272" s="504">
        <f t="shared" si="6849"/>
        <v>0</v>
      </c>
      <c r="LB272" s="500">
        <f t="shared" si="6850"/>
        <v>0</v>
      </c>
      <c r="LE272" s="665"/>
      <c r="LF272" s="666"/>
      <c r="LG272" s="667"/>
      <c r="LH272" s="668"/>
      <c r="LI272" s="669"/>
      <c r="LJ272" s="720"/>
      <c r="LK272" s="1326"/>
      <c r="LL272" s="497" t="e">
        <f t="shared" si="6851"/>
        <v>#N/A</v>
      </c>
      <c r="LM272" s="497" t="e">
        <f t="shared" si="6852"/>
        <v>#N/A</v>
      </c>
      <c r="LN272" s="498" t="e">
        <f t="shared" si="6853"/>
        <v>#N/A</v>
      </c>
      <c r="LO272" s="498">
        <f t="shared" si="6773"/>
        <v>0</v>
      </c>
      <c r="LP272" s="498">
        <f t="shared" si="6774"/>
        <v>0</v>
      </c>
      <c r="LQ272" s="498" t="e">
        <f t="shared" si="6854"/>
        <v>#N/A</v>
      </c>
      <c r="LR272" s="504">
        <f t="shared" si="6855"/>
        <v>0</v>
      </c>
      <c r="LS272" s="500">
        <f t="shared" si="6856"/>
        <v>0</v>
      </c>
      <c r="LV272" s="665"/>
      <c r="LW272" s="666"/>
      <c r="LX272" s="667"/>
      <c r="LY272" s="668"/>
      <c r="LZ272" s="669"/>
      <c r="MA272" s="720"/>
      <c r="MB272" s="1326"/>
      <c r="MC272" s="497" t="e">
        <f t="shared" si="6857"/>
        <v>#N/A</v>
      </c>
      <c r="MD272" s="497" t="e">
        <f t="shared" si="6858"/>
        <v>#N/A</v>
      </c>
      <c r="ME272" s="498" t="e">
        <f t="shared" si="6859"/>
        <v>#N/A</v>
      </c>
      <c r="MF272" s="498">
        <f t="shared" si="6775"/>
        <v>0</v>
      </c>
      <c r="MG272" s="498">
        <f t="shared" si="6776"/>
        <v>0</v>
      </c>
      <c r="MH272" s="498" t="e">
        <f t="shared" si="6860"/>
        <v>#N/A</v>
      </c>
      <c r="MI272" s="504">
        <f t="shared" si="6861"/>
        <v>0</v>
      </c>
      <c r="MJ272" s="500">
        <f t="shared" si="6862"/>
        <v>0</v>
      </c>
      <c r="MM272" s="665"/>
      <c r="MN272" s="666"/>
      <c r="MO272" s="667"/>
      <c r="MP272" s="668"/>
      <c r="MQ272" s="669"/>
      <c r="MR272" s="720"/>
      <c r="MS272" s="1326"/>
      <c r="MT272" s="497" t="e">
        <f t="shared" si="6863"/>
        <v>#N/A</v>
      </c>
      <c r="MU272" s="497" t="e">
        <f t="shared" si="6864"/>
        <v>#N/A</v>
      </c>
      <c r="MV272" s="498" t="e">
        <f t="shared" si="6865"/>
        <v>#N/A</v>
      </c>
      <c r="MW272" s="498">
        <f t="shared" si="6777"/>
        <v>0</v>
      </c>
      <c r="MX272" s="498">
        <f t="shared" si="6778"/>
        <v>0</v>
      </c>
      <c r="MY272" s="498" t="e">
        <f t="shared" si="6866"/>
        <v>#N/A</v>
      </c>
      <c r="MZ272" s="504">
        <f t="shared" si="6867"/>
        <v>0</v>
      </c>
      <c r="NA272" s="500">
        <f t="shared" si="6868"/>
        <v>0</v>
      </c>
      <c r="ND272" s="665"/>
      <c r="NE272" s="666"/>
      <c r="NF272" s="667"/>
      <c r="NG272" s="668"/>
      <c r="NH272" s="669"/>
      <c r="NI272" s="720"/>
      <c r="NJ272" s="1326"/>
      <c r="NK272" s="497" t="e">
        <f t="shared" si="6869"/>
        <v>#N/A</v>
      </c>
      <c r="NL272" s="497" t="e">
        <f t="shared" si="6870"/>
        <v>#N/A</v>
      </c>
      <c r="NM272" s="498" t="e">
        <f t="shared" si="6871"/>
        <v>#N/A</v>
      </c>
      <c r="NN272" s="498">
        <f t="shared" si="6779"/>
        <v>0</v>
      </c>
      <c r="NO272" s="498">
        <f t="shared" si="6780"/>
        <v>0</v>
      </c>
      <c r="NP272" s="498" t="e">
        <f t="shared" si="6872"/>
        <v>#N/A</v>
      </c>
      <c r="NQ272" s="504">
        <f t="shared" si="6873"/>
        <v>0</v>
      </c>
      <c r="NR272" s="500">
        <f t="shared" si="6874"/>
        <v>0</v>
      </c>
      <c r="NU272" s="665"/>
      <c r="NV272" s="666"/>
      <c r="NW272" s="667"/>
      <c r="NX272" s="668"/>
      <c r="NY272" s="669"/>
      <c r="NZ272" s="720"/>
      <c r="OA272" s="1326"/>
      <c r="OB272" s="497" t="e">
        <f t="shared" si="6875"/>
        <v>#N/A</v>
      </c>
      <c r="OC272" s="497" t="e">
        <f t="shared" si="6876"/>
        <v>#N/A</v>
      </c>
      <c r="OD272" s="498" t="e">
        <f t="shared" si="6877"/>
        <v>#N/A</v>
      </c>
      <c r="OE272" s="498">
        <f t="shared" si="6781"/>
        <v>0</v>
      </c>
      <c r="OF272" s="498">
        <f t="shared" si="6782"/>
        <v>0</v>
      </c>
      <c r="OG272" s="498" t="e">
        <f t="shared" si="6878"/>
        <v>#N/A</v>
      </c>
      <c r="OH272" s="504">
        <f t="shared" si="6879"/>
        <v>0</v>
      </c>
      <c r="OI272" s="500">
        <f t="shared" si="6880"/>
        <v>0</v>
      </c>
      <c r="OL272" s="665"/>
      <c r="OM272" s="666"/>
      <c r="ON272" s="667"/>
      <c r="OO272" s="668"/>
      <c r="OP272" s="669"/>
      <c r="OQ272" s="720"/>
      <c r="OR272" s="1326"/>
      <c r="OS272" s="497" t="e">
        <f t="shared" si="6881"/>
        <v>#N/A</v>
      </c>
      <c r="OT272" s="497" t="e">
        <f t="shared" si="6882"/>
        <v>#N/A</v>
      </c>
      <c r="OU272" s="498" t="e">
        <f t="shared" si="6883"/>
        <v>#N/A</v>
      </c>
      <c r="OV272" s="498">
        <f t="shared" si="6783"/>
        <v>0</v>
      </c>
      <c r="OW272" s="498">
        <f t="shared" si="6784"/>
        <v>0</v>
      </c>
      <c r="OX272" s="498" t="e">
        <f t="shared" si="6884"/>
        <v>#N/A</v>
      </c>
      <c r="OY272" s="504">
        <f t="shared" si="6885"/>
        <v>0</v>
      </c>
      <c r="OZ272" s="500">
        <f t="shared" si="6886"/>
        <v>0</v>
      </c>
      <c r="PC272" s="665"/>
      <c r="PD272" s="666"/>
      <c r="PE272" s="667"/>
      <c r="PF272" s="668"/>
      <c r="PG272" s="669"/>
      <c r="PH272" s="720"/>
      <c r="PI272" s="1326"/>
      <c r="PJ272" s="497" t="e">
        <f t="shared" si="6887"/>
        <v>#N/A</v>
      </c>
      <c r="PK272" s="497" t="e">
        <f t="shared" si="6888"/>
        <v>#N/A</v>
      </c>
      <c r="PL272" s="498" t="e">
        <f t="shared" si="6889"/>
        <v>#N/A</v>
      </c>
      <c r="PM272" s="498">
        <f t="shared" si="6785"/>
        <v>0</v>
      </c>
      <c r="PN272" s="498">
        <f t="shared" si="6786"/>
        <v>0</v>
      </c>
      <c r="PO272" s="498" t="e">
        <f t="shared" si="6890"/>
        <v>#N/A</v>
      </c>
      <c r="PP272" s="504">
        <f t="shared" si="6891"/>
        <v>0</v>
      </c>
      <c r="PQ272" s="500">
        <f t="shared" si="6892"/>
        <v>0</v>
      </c>
      <c r="PT272" s="665"/>
      <c r="PU272" s="666"/>
      <c r="PV272" s="667"/>
      <c r="PW272" s="668"/>
      <c r="PX272" s="669"/>
      <c r="PY272" s="720"/>
      <c r="PZ272" s="1326"/>
      <c r="QA272" s="497" t="e">
        <f t="shared" si="6893"/>
        <v>#N/A</v>
      </c>
      <c r="QB272" s="497" t="e">
        <f t="shared" si="6894"/>
        <v>#N/A</v>
      </c>
      <c r="QC272" s="498" t="e">
        <f t="shared" si="6895"/>
        <v>#N/A</v>
      </c>
      <c r="QD272" s="498">
        <f t="shared" si="6787"/>
        <v>0</v>
      </c>
      <c r="QE272" s="498">
        <f t="shared" si="6788"/>
        <v>0</v>
      </c>
      <c r="QF272" s="498" t="e">
        <f t="shared" si="6896"/>
        <v>#N/A</v>
      </c>
      <c r="QG272" s="504">
        <f t="shared" si="6897"/>
        <v>0</v>
      </c>
      <c r="QH272" s="500">
        <f t="shared" si="6898"/>
        <v>0</v>
      </c>
      <c r="QK272" s="665"/>
      <c r="QL272" s="666"/>
      <c r="QM272" s="667"/>
      <c r="QN272" s="668"/>
      <c r="QO272" s="669"/>
      <c r="QP272" s="720"/>
      <c r="QQ272" s="1326"/>
      <c r="QR272" s="497" t="e">
        <f t="shared" si="6899"/>
        <v>#N/A</v>
      </c>
      <c r="QS272" s="497" t="e">
        <f t="shared" si="6900"/>
        <v>#N/A</v>
      </c>
      <c r="QT272" s="498" t="e">
        <f t="shared" si="6901"/>
        <v>#N/A</v>
      </c>
      <c r="QU272" s="498">
        <f t="shared" si="6789"/>
        <v>0</v>
      </c>
      <c r="QV272" s="498">
        <f t="shared" si="6790"/>
        <v>0</v>
      </c>
      <c r="QW272" s="498" t="e">
        <f t="shared" si="6902"/>
        <v>#N/A</v>
      </c>
      <c r="QX272" s="504">
        <f t="shared" si="6903"/>
        <v>0</v>
      </c>
      <c r="QY272" s="500">
        <f t="shared" si="6904"/>
        <v>0</v>
      </c>
      <c r="RB272" s="381"/>
      <c r="RC272" s="382"/>
      <c r="RD272" s="383"/>
      <c r="RE272" s="384"/>
      <c r="RF272" s="385"/>
      <c r="RG272" s="386"/>
      <c r="RH272" s="386"/>
      <c r="RI272" s="497"/>
      <c r="RJ272" s="497"/>
      <c r="RK272" s="501"/>
      <c r="RL272" s="501"/>
      <c r="RM272" s="501"/>
      <c r="RN272" s="501"/>
      <c r="RO272" s="502"/>
      <c r="RP272" s="503"/>
      <c r="RS272" s="381"/>
      <c r="RT272" s="382"/>
      <c r="RU272" s="383"/>
      <c r="RV272" s="384"/>
      <c r="RW272" s="385"/>
      <c r="RX272" s="386"/>
      <c r="RY272" s="386"/>
      <c r="RZ272" s="497"/>
      <c r="SA272" s="497"/>
      <c r="SB272" s="501"/>
      <c r="SC272" s="501"/>
      <c r="SD272" s="501"/>
      <c r="SE272" s="501"/>
      <c r="SF272" s="502"/>
      <c r="SG272" s="503"/>
      <c r="SJ272" s="381"/>
      <c r="SK272" s="382"/>
      <c r="SL272" s="383"/>
      <c r="SM272" s="384"/>
      <c r="SN272" s="385"/>
      <c r="SO272" s="386"/>
      <c r="SP272" s="386"/>
      <c r="SQ272" s="497"/>
      <c r="SR272" s="497"/>
      <c r="SS272" s="501"/>
      <c r="ST272" s="501"/>
      <c r="SU272" s="501"/>
      <c r="SV272" s="501"/>
      <c r="SW272" s="502"/>
      <c r="SX272" s="503"/>
    </row>
    <row r="273" spans="2:518" ht="65.25" hidden="1" customHeight="1" thickTop="1" thickBot="1">
      <c r="B273" s="577"/>
      <c r="C273" s="578"/>
      <c r="D273" s="579"/>
      <c r="E273" s="580"/>
      <c r="F273" s="581"/>
      <c r="G273" s="585"/>
      <c r="H273" s="595"/>
      <c r="K273" s="577"/>
      <c r="L273" s="767"/>
      <c r="M273" s="579"/>
      <c r="N273" s="580"/>
      <c r="O273" s="581"/>
      <c r="P273" s="585"/>
      <c r="Q273" s="1326"/>
      <c r="R273" s="497"/>
      <c r="S273" s="497"/>
      <c r="T273" s="498"/>
      <c r="U273" s="498"/>
      <c r="V273" s="498"/>
      <c r="W273" s="498"/>
      <c r="X273" s="504"/>
      <c r="Y273" s="500"/>
      <c r="Z273" s="486"/>
      <c r="AA273" s="486"/>
      <c r="AB273" s="577"/>
      <c r="AC273" s="767"/>
      <c r="AD273" s="579"/>
      <c r="AE273" s="580"/>
      <c r="AF273" s="581"/>
      <c r="AG273" s="585"/>
      <c r="AH273" s="1326"/>
      <c r="AI273" s="497"/>
      <c r="AJ273" s="497"/>
      <c r="AK273" s="498"/>
      <c r="AL273" s="498"/>
      <c r="AM273" s="498"/>
      <c r="AN273" s="498"/>
      <c r="AO273" s="504"/>
      <c r="AP273" s="500"/>
      <c r="AQ273" s="486"/>
      <c r="AR273" s="486"/>
      <c r="AS273" s="577"/>
      <c r="AT273" s="767"/>
      <c r="AU273" s="579"/>
      <c r="AV273" s="580"/>
      <c r="AW273" s="581"/>
      <c r="AX273" s="585"/>
      <c r="AY273" s="1326"/>
      <c r="AZ273" s="497"/>
      <c r="BA273" s="497"/>
      <c r="BB273" s="498"/>
      <c r="BC273" s="498"/>
      <c r="BD273" s="498"/>
      <c r="BE273" s="498"/>
      <c r="BF273" s="504"/>
      <c r="BG273" s="500"/>
      <c r="BJ273" s="577"/>
      <c r="BK273" s="767"/>
      <c r="BL273" s="579"/>
      <c r="BM273" s="580"/>
      <c r="BN273" s="581"/>
      <c r="BO273" s="585"/>
      <c r="BP273" s="1326"/>
      <c r="BQ273" s="497"/>
      <c r="BR273" s="497"/>
      <c r="BS273" s="498"/>
      <c r="BT273" s="498"/>
      <c r="BU273" s="498"/>
      <c r="BV273" s="498"/>
      <c r="BW273" s="504"/>
      <c r="BX273" s="500"/>
      <c r="CA273" s="577"/>
      <c r="CB273" s="767"/>
      <c r="CC273" s="579"/>
      <c r="CD273" s="580"/>
      <c r="CE273" s="581"/>
      <c r="CF273" s="585"/>
      <c r="CG273" s="1326"/>
      <c r="CH273" s="497"/>
      <c r="CI273" s="497"/>
      <c r="CJ273" s="498"/>
      <c r="CK273" s="498"/>
      <c r="CL273" s="498"/>
      <c r="CM273" s="498"/>
      <c r="CN273" s="504"/>
      <c r="CO273" s="500"/>
      <c r="CR273" s="577"/>
      <c r="CS273" s="767"/>
      <c r="CT273" s="579"/>
      <c r="CU273" s="580"/>
      <c r="CV273" s="581"/>
      <c r="CW273" s="585"/>
      <c r="CX273" s="1326"/>
      <c r="CY273" s="497"/>
      <c r="CZ273" s="497"/>
      <c r="DA273" s="498"/>
      <c r="DB273" s="498"/>
      <c r="DC273" s="498"/>
      <c r="DD273" s="498"/>
      <c r="DE273" s="504"/>
      <c r="DF273" s="500"/>
      <c r="DI273" s="577"/>
      <c r="DJ273" s="767"/>
      <c r="DK273" s="579"/>
      <c r="DL273" s="580"/>
      <c r="DM273" s="581"/>
      <c r="DN273" s="585"/>
      <c r="DO273" s="1326"/>
      <c r="DP273" s="497"/>
      <c r="DQ273" s="497"/>
      <c r="DR273" s="498"/>
      <c r="DS273" s="498"/>
      <c r="DT273" s="498"/>
      <c r="DU273" s="498"/>
      <c r="DV273" s="504"/>
      <c r="DW273" s="500"/>
      <c r="DZ273" s="577"/>
      <c r="EA273" s="767"/>
      <c r="EB273" s="579"/>
      <c r="EC273" s="580"/>
      <c r="ED273" s="581"/>
      <c r="EE273" s="585"/>
      <c r="EF273" s="1326"/>
      <c r="EG273" s="497"/>
      <c r="EH273" s="497"/>
      <c r="EI273" s="498"/>
      <c r="EJ273" s="498"/>
      <c r="EK273" s="498"/>
      <c r="EL273" s="498"/>
      <c r="EM273" s="504"/>
      <c r="EN273" s="500"/>
      <c r="EQ273" s="665"/>
      <c r="ER273" s="666"/>
      <c r="ES273" s="667"/>
      <c r="ET273" s="668"/>
      <c r="EU273" s="669"/>
      <c r="EV273" s="720"/>
      <c r="EW273" s="1326"/>
      <c r="EX273" s="497" t="e">
        <f t="shared" si="6791"/>
        <v>#N/A</v>
      </c>
      <c r="EY273" s="497" t="e">
        <f t="shared" si="6792"/>
        <v>#N/A</v>
      </c>
      <c r="EZ273" s="498" t="e">
        <f t="shared" si="6793"/>
        <v>#N/A</v>
      </c>
      <c r="FA273" s="498">
        <f t="shared" si="6753"/>
        <v>0</v>
      </c>
      <c r="FB273" s="498">
        <f t="shared" si="6754"/>
        <v>0</v>
      </c>
      <c r="FC273" s="498" t="e">
        <f t="shared" si="6794"/>
        <v>#N/A</v>
      </c>
      <c r="FD273" s="504">
        <f t="shared" si="6795"/>
        <v>0</v>
      </c>
      <c r="FE273" s="500">
        <f t="shared" si="6796"/>
        <v>0</v>
      </c>
      <c r="FH273" s="665"/>
      <c r="FI273" s="666"/>
      <c r="FJ273" s="667"/>
      <c r="FK273" s="668"/>
      <c r="FL273" s="669"/>
      <c r="FM273" s="720"/>
      <c r="FN273" s="1326"/>
      <c r="FO273" s="497" t="e">
        <f t="shared" si="6797"/>
        <v>#N/A</v>
      </c>
      <c r="FP273" s="497" t="e">
        <f t="shared" si="6798"/>
        <v>#N/A</v>
      </c>
      <c r="FQ273" s="498" t="e">
        <f t="shared" si="6799"/>
        <v>#N/A</v>
      </c>
      <c r="FR273" s="498">
        <f t="shared" si="6755"/>
        <v>0</v>
      </c>
      <c r="FS273" s="498">
        <f t="shared" si="6756"/>
        <v>0</v>
      </c>
      <c r="FT273" s="498" t="e">
        <f t="shared" si="6800"/>
        <v>#N/A</v>
      </c>
      <c r="FU273" s="504">
        <f t="shared" si="6801"/>
        <v>0</v>
      </c>
      <c r="FV273" s="500">
        <f t="shared" si="6802"/>
        <v>0</v>
      </c>
      <c r="FY273" s="665"/>
      <c r="FZ273" s="666"/>
      <c r="GA273" s="667"/>
      <c r="GB273" s="668"/>
      <c r="GC273" s="669"/>
      <c r="GD273" s="720"/>
      <c r="GE273" s="1326"/>
      <c r="GF273" s="497" t="e">
        <f t="shared" si="6803"/>
        <v>#N/A</v>
      </c>
      <c r="GG273" s="497" t="e">
        <f t="shared" si="6804"/>
        <v>#N/A</v>
      </c>
      <c r="GH273" s="498" t="e">
        <f t="shared" si="6805"/>
        <v>#N/A</v>
      </c>
      <c r="GI273" s="498">
        <f t="shared" si="6757"/>
        <v>0</v>
      </c>
      <c r="GJ273" s="498">
        <f t="shared" si="6758"/>
        <v>0</v>
      </c>
      <c r="GK273" s="498" t="e">
        <f t="shared" si="6806"/>
        <v>#N/A</v>
      </c>
      <c r="GL273" s="504">
        <f t="shared" si="6807"/>
        <v>0</v>
      </c>
      <c r="GM273" s="500">
        <f t="shared" si="6808"/>
        <v>0</v>
      </c>
      <c r="GP273" s="665"/>
      <c r="GQ273" s="666"/>
      <c r="GR273" s="667"/>
      <c r="GS273" s="668"/>
      <c r="GT273" s="669"/>
      <c r="GU273" s="720"/>
      <c r="GV273" s="1326"/>
      <c r="GW273" s="497" t="e">
        <f t="shared" si="6809"/>
        <v>#N/A</v>
      </c>
      <c r="GX273" s="497" t="e">
        <f t="shared" si="6810"/>
        <v>#N/A</v>
      </c>
      <c r="GY273" s="498" t="e">
        <f t="shared" si="6811"/>
        <v>#N/A</v>
      </c>
      <c r="GZ273" s="498">
        <f t="shared" si="6759"/>
        <v>0</v>
      </c>
      <c r="HA273" s="498">
        <f t="shared" si="6760"/>
        <v>0</v>
      </c>
      <c r="HB273" s="498" t="e">
        <f t="shared" si="6812"/>
        <v>#N/A</v>
      </c>
      <c r="HC273" s="504">
        <f t="shared" si="6813"/>
        <v>0</v>
      </c>
      <c r="HD273" s="500">
        <f t="shared" si="6814"/>
        <v>0</v>
      </c>
      <c r="HG273" s="665"/>
      <c r="HH273" s="666"/>
      <c r="HI273" s="667"/>
      <c r="HJ273" s="668"/>
      <c r="HK273" s="669"/>
      <c r="HL273" s="720"/>
      <c r="HM273" s="1326"/>
      <c r="HN273" s="497" t="e">
        <f t="shared" si="6815"/>
        <v>#N/A</v>
      </c>
      <c r="HO273" s="497" t="e">
        <f t="shared" si="6816"/>
        <v>#N/A</v>
      </c>
      <c r="HP273" s="498" t="e">
        <f t="shared" si="6817"/>
        <v>#N/A</v>
      </c>
      <c r="HQ273" s="498">
        <f t="shared" si="6761"/>
        <v>0</v>
      </c>
      <c r="HR273" s="498">
        <f t="shared" si="6762"/>
        <v>0</v>
      </c>
      <c r="HS273" s="498" t="e">
        <f t="shared" si="6818"/>
        <v>#N/A</v>
      </c>
      <c r="HT273" s="504">
        <f t="shared" si="6819"/>
        <v>0</v>
      </c>
      <c r="HU273" s="500">
        <f t="shared" si="6820"/>
        <v>0</v>
      </c>
      <c r="HX273" s="665"/>
      <c r="HY273" s="666"/>
      <c r="HZ273" s="667"/>
      <c r="IA273" s="668"/>
      <c r="IB273" s="669"/>
      <c r="IC273" s="720"/>
      <c r="ID273" s="1326"/>
      <c r="IE273" s="497" t="e">
        <f t="shared" si="6821"/>
        <v>#N/A</v>
      </c>
      <c r="IF273" s="497" t="e">
        <f t="shared" si="6822"/>
        <v>#N/A</v>
      </c>
      <c r="IG273" s="498" t="e">
        <f t="shared" si="6823"/>
        <v>#N/A</v>
      </c>
      <c r="IH273" s="498">
        <f t="shared" si="6763"/>
        <v>0</v>
      </c>
      <c r="II273" s="498">
        <f t="shared" si="6764"/>
        <v>0</v>
      </c>
      <c r="IJ273" s="498" t="e">
        <f t="shared" si="6824"/>
        <v>#N/A</v>
      </c>
      <c r="IK273" s="504">
        <f t="shared" si="6825"/>
        <v>0</v>
      </c>
      <c r="IL273" s="500">
        <f t="shared" si="6826"/>
        <v>0</v>
      </c>
      <c r="IO273" s="665"/>
      <c r="IP273" s="666"/>
      <c r="IQ273" s="667"/>
      <c r="IR273" s="668"/>
      <c r="IS273" s="669"/>
      <c r="IT273" s="720"/>
      <c r="IU273" s="1326"/>
      <c r="IV273" s="497" t="e">
        <f t="shared" si="6827"/>
        <v>#N/A</v>
      </c>
      <c r="IW273" s="497" t="e">
        <f t="shared" si="6828"/>
        <v>#N/A</v>
      </c>
      <c r="IX273" s="498" t="e">
        <f t="shared" si="6829"/>
        <v>#N/A</v>
      </c>
      <c r="IY273" s="498">
        <f t="shared" si="6765"/>
        <v>0</v>
      </c>
      <c r="IZ273" s="498">
        <f t="shared" si="6766"/>
        <v>0</v>
      </c>
      <c r="JA273" s="498" t="e">
        <f t="shared" si="6830"/>
        <v>#N/A</v>
      </c>
      <c r="JB273" s="504">
        <f t="shared" si="6831"/>
        <v>0</v>
      </c>
      <c r="JC273" s="500">
        <f t="shared" si="6832"/>
        <v>0</v>
      </c>
      <c r="JF273" s="665"/>
      <c r="JG273" s="666"/>
      <c r="JH273" s="667"/>
      <c r="JI273" s="668"/>
      <c r="JJ273" s="669"/>
      <c r="JK273" s="720"/>
      <c r="JL273" s="1326"/>
      <c r="JM273" s="497" t="e">
        <f t="shared" si="6833"/>
        <v>#N/A</v>
      </c>
      <c r="JN273" s="497" t="e">
        <f t="shared" si="6834"/>
        <v>#N/A</v>
      </c>
      <c r="JO273" s="498" t="e">
        <f t="shared" si="6835"/>
        <v>#N/A</v>
      </c>
      <c r="JP273" s="498">
        <f t="shared" si="6767"/>
        <v>0</v>
      </c>
      <c r="JQ273" s="498">
        <f t="shared" si="6768"/>
        <v>0</v>
      </c>
      <c r="JR273" s="498" t="e">
        <f t="shared" si="6836"/>
        <v>#N/A</v>
      </c>
      <c r="JS273" s="504">
        <f t="shared" si="6837"/>
        <v>0</v>
      </c>
      <c r="JT273" s="500">
        <f t="shared" si="6838"/>
        <v>0</v>
      </c>
      <c r="JW273" s="665"/>
      <c r="JX273" s="666"/>
      <c r="JY273" s="667"/>
      <c r="JZ273" s="668"/>
      <c r="KA273" s="669"/>
      <c r="KB273" s="720"/>
      <c r="KC273" s="1326"/>
      <c r="KD273" s="497" t="e">
        <f t="shared" si="6839"/>
        <v>#N/A</v>
      </c>
      <c r="KE273" s="497" t="e">
        <f t="shared" si="6840"/>
        <v>#N/A</v>
      </c>
      <c r="KF273" s="498" t="e">
        <f t="shared" si="6841"/>
        <v>#N/A</v>
      </c>
      <c r="KG273" s="498">
        <f t="shared" si="6769"/>
        <v>0</v>
      </c>
      <c r="KH273" s="498">
        <f t="shared" si="6770"/>
        <v>0</v>
      </c>
      <c r="KI273" s="498" t="e">
        <f t="shared" si="6842"/>
        <v>#N/A</v>
      </c>
      <c r="KJ273" s="504">
        <f t="shared" si="6843"/>
        <v>0</v>
      </c>
      <c r="KK273" s="500">
        <f t="shared" si="6844"/>
        <v>0</v>
      </c>
      <c r="KN273" s="665"/>
      <c r="KO273" s="666"/>
      <c r="KP273" s="667"/>
      <c r="KQ273" s="668"/>
      <c r="KR273" s="669"/>
      <c r="KS273" s="720"/>
      <c r="KT273" s="1326"/>
      <c r="KU273" s="497" t="e">
        <f t="shared" si="6845"/>
        <v>#N/A</v>
      </c>
      <c r="KV273" s="497" t="e">
        <f t="shared" si="6846"/>
        <v>#N/A</v>
      </c>
      <c r="KW273" s="498" t="e">
        <f t="shared" si="6847"/>
        <v>#N/A</v>
      </c>
      <c r="KX273" s="498">
        <f t="shared" si="6771"/>
        <v>0</v>
      </c>
      <c r="KY273" s="498">
        <f t="shared" si="6772"/>
        <v>0</v>
      </c>
      <c r="KZ273" s="498" t="e">
        <f t="shared" si="6848"/>
        <v>#N/A</v>
      </c>
      <c r="LA273" s="504">
        <f t="shared" si="6849"/>
        <v>0</v>
      </c>
      <c r="LB273" s="500">
        <f t="shared" si="6850"/>
        <v>0</v>
      </c>
      <c r="LE273" s="665"/>
      <c r="LF273" s="666"/>
      <c r="LG273" s="667"/>
      <c r="LH273" s="668"/>
      <c r="LI273" s="669"/>
      <c r="LJ273" s="720"/>
      <c r="LK273" s="1326"/>
      <c r="LL273" s="497" t="e">
        <f t="shared" si="6851"/>
        <v>#N/A</v>
      </c>
      <c r="LM273" s="497" t="e">
        <f t="shared" si="6852"/>
        <v>#N/A</v>
      </c>
      <c r="LN273" s="498" t="e">
        <f t="shared" si="6853"/>
        <v>#N/A</v>
      </c>
      <c r="LO273" s="498">
        <f t="shared" si="6773"/>
        <v>0</v>
      </c>
      <c r="LP273" s="498">
        <f t="shared" si="6774"/>
        <v>0</v>
      </c>
      <c r="LQ273" s="498" t="e">
        <f t="shared" si="6854"/>
        <v>#N/A</v>
      </c>
      <c r="LR273" s="504">
        <f t="shared" si="6855"/>
        <v>0</v>
      </c>
      <c r="LS273" s="500">
        <f t="shared" si="6856"/>
        <v>0</v>
      </c>
      <c r="LV273" s="665"/>
      <c r="LW273" s="666"/>
      <c r="LX273" s="667"/>
      <c r="LY273" s="668"/>
      <c r="LZ273" s="669"/>
      <c r="MA273" s="720"/>
      <c r="MB273" s="1326"/>
      <c r="MC273" s="497" t="e">
        <f t="shared" si="6857"/>
        <v>#N/A</v>
      </c>
      <c r="MD273" s="497" t="e">
        <f t="shared" si="6858"/>
        <v>#N/A</v>
      </c>
      <c r="ME273" s="498" t="e">
        <f t="shared" si="6859"/>
        <v>#N/A</v>
      </c>
      <c r="MF273" s="498">
        <f t="shared" si="6775"/>
        <v>0</v>
      </c>
      <c r="MG273" s="498">
        <f t="shared" si="6776"/>
        <v>0</v>
      </c>
      <c r="MH273" s="498" t="e">
        <f t="shared" si="6860"/>
        <v>#N/A</v>
      </c>
      <c r="MI273" s="504">
        <f t="shared" si="6861"/>
        <v>0</v>
      </c>
      <c r="MJ273" s="500">
        <f t="shared" si="6862"/>
        <v>0</v>
      </c>
      <c r="MM273" s="665"/>
      <c r="MN273" s="666"/>
      <c r="MO273" s="667"/>
      <c r="MP273" s="668"/>
      <c r="MQ273" s="669"/>
      <c r="MR273" s="720"/>
      <c r="MS273" s="1326"/>
      <c r="MT273" s="497" t="e">
        <f t="shared" si="6863"/>
        <v>#N/A</v>
      </c>
      <c r="MU273" s="497" t="e">
        <f t="shared" si="6864"/>
        <v>#N/A</v>
      </c>
      <c r="MV273" s="498" t="e">
        <f t="shared" si="6865"/>
        <v>#N/A</v>
      </c>
      <c r="MW273" s="498">
        <f t="shared" si="6777"/>
        <v>0</v>
      </c>
      <c r="MX273" s="498">
        <f t="shared" si="6778"/>
        <v>0</v>
      </c>
      <c r="MY273" s="498" t="e">
        <f t="shared" si="6866"/>
        <v>#N/A</v>
      </c>
      <c r="MZ273" s="504">
        <f t="shared" si="6867"/>
        <v>0</v>
      </c>
      <c r="NA273" s="500">
        <f t="shared" si="6868"/>
        <v>0</v>
      </c>
      <c r="ND273" s="665"/>
      <c r="NE273" s="666"/>
      <c r="NF273" s="667"/>
      <c r="NG273" s="668"/>
      <c r="NH273" s="669"/>
      <c r="NI273" s="720"/>
      <c r="NJ273" s="1326"/>
      <c r="NK273" s="497" t="e">
        <f t="shared" si="6869"/>
        <v>#N/A</v>
      </c>
      <c r="NL273" s="497" t="e">
        <f t="shared" si="6870"/>
        <v>#N/A</v>
      </c>
      <c r="NM273" s="498" t="e">
        <f t="shared" si="6871"/>
        <v>#N/A</v>
      </c>
      <c r="NN273" s="498">
        <f t="shared" si="6779"/>
        <v>0</v>
      </c>
      <c r="NO273" s="498">
        <f t="shared" si="6780"/>
        <v>0</v>
      </c>
      <c r="NP273" s="498" t="e">
        <f t="shared" si="6872"/>
        <v>#N/A</v>
      </c>
      <c r="NQ273" s="504">
        <f t="shared" si="6873"/>
        <v>0</v>
      </c>
      <c r="NR273" s="500">
        <f t="shared" si="6874"/>
        <v>0</v>
      </c>
      <c r="NU273" s="665"/>
      <c r="NV273" s="666"/>
      <c r="NW273" s="667"/>
      <c r="NX273" s="668"/>
      <c r="NY273" s="669"/>
      <c r="NZ273" s="720"/>
      <c r="OA273" s="1326"/>
      <c r="OB273" s="497" t="e">
        <f t="shared" si="6875"/>
        <v>#N/A</v>
      </c>
      <c r="OC273" s="497" t="e">
        <f t="shared" si="6876"/>
        <v>#N/A</v>
      </c>
      <c r="OD273" s="498" t="e">
        <f t="shared" si="6877"/>
        <v>#N/A</v>
      </c>
      <c r="OE273" s="498">
        <f t="shared" si="6781"/>
        <v>0</v>
      </c>
      <c r="OF273" s="498">
        <f t="shared" si="6782"/>
        <v>0</v>
      </c>
      <c r="OG273" s="498" t="e">
        <f t="shared" si="6878"/>
        <v>#N/A</v>
      </c>
      <c r="OH273" s="504">
        <f t="shared" si="6879"/>
        <v>0</v>
      </c>
      <c r="OI273" s="500">
        <f t="shared" si="6880"/>
        <v>0</v>
      </c>
      <c r="OL273" s="665"/>
      <c r="OM273" s="666"/>
      <c r="ON273" s="667"/>
      <c r="OO273" s="668"/>
      <c r="OP273" s="669"/>
      <c r="OQ273" s="720"/>
      <c r="OR273" s="1326"/>
      <c r="OS273" s="497" t="e">
        <f t="shared" si="6881"/>
        <v>#N/A</v>
      </c>
      <c r="OT273" s="497" t="e">
        <f t="shared" si="6882"/>
        <v>#N/A</v>
      </c>
      <c r="OU273" s="498" t="e">
        <f t="shared" si="6883"/>
        <v>#N/A</v>
      </c>
      <c r="OV273" s="498">
        <f t="shared" si="6783"/>
        <v>0</v>
      </c>
      <c r="OW273" s="498">
        <f t="shared" si="6784"/>
        <v>0</v>
      </c>
      <c r="OX273" s="498" t="e">
        <f t="shared" si="6884"/>
        <v>#N/A</v>
      </c>
      <c r="OY273" s="504">
        <f t="shared" si="6885"/>
        <v>0</v>
      </c>
      <c r="OZ273" s="500">
        <f t="shared" si="6886"/>
        <v>0</v>
      </c>
      <c r="PC273" s="665"/>
      <c r="PD273" s="666"/>
      <c r="PE273" s="667"/>
      <c r="PF273" s="668"/>
      <c r="PG273" s="669"/>
      <c r="PH273" s="720"/>
      <c r="PI273" s="1326"/>
      <c r="PJ273" s="497" t="e">
        <f t="shared" si="6887"/>
        <v>#N/A</v>
      </c>
      <c r="PK273" s="497" t="e">
        <f t="shared" si="6888"/>
        <v>#N/A</v>
      </c>
      <c r="PL273" s="498" t="e">
        <f t="shared" si="6889"/>
        <v>#N/A</v>
      </c>
      <c r="PM273" s="498">
        <f t="shared" si="6785"/>
        <v>0</v>
      </c>
      <c r="PN273" s="498">
        <f t="shared" si="6786"/>
        <v>0</v>
      </c>
      <c r="PO273" s="498" t="e">
        <f t="shared" si="6890"/>
        <v>#N/A</v>
      </c>
      <c r="PP273" s="504">
        <f t="shared" si="6891"/>
        <v>0</v>
      </c>
      <c r="PQ273" s="500">
        <f t="shared" si="6892"/>
        <v>0</v>
      </c>
      <c r="PT273" s="665"/>
      <c r="PU273" s="666"/>
      <c r="PV273" s="667"/>
      <c r="PW273" s="668"/>
      <c r="PX273" s="669"/>
      <c r="PY273" s="720"/>
      <c r="PZ273" s="1326"/>
      <c r="QA273" s="497" t="e">
        <f t="shared" si="6893"/>
        <v>#N/A</v>
      </c>
      <c r="QB273" s="497" t="e">
        <f t="shared" si="6894"/>
        <v>#N/A</v>
      </c>
      <c r="QC273" s="498" t="e">
        <f t="shared" si="6895"/>
        <v>#N/A</v>
      </c>
      <c r="QD273" s="498">
        <f t="shared" si="6787"/>
        <v>0</v>
      </c>
      <c r="QE273" s="498">
        <f t="shared" si="6788"/>
        <v>0</v>
      </c>
      <c r="QF273" s="498" t="e">
        <f t="shared" si="6896"/>
        <v>#N/A</v>
      </c>
      <c r="QG273" s="504">
        <f t="shared" si="6897"/>
        <v>0</v>
      </c>
      <c r="QH273" s="500">
        <f t="shared" si="6898"/>
        <v>0</v>
      </c>
      <c r="QK273" s="665"/>
      <c r="QL273" s="666"/>
      <c r="QM273" s="667"/>
      <c r="QN273" s="668"/>
      <c r="QO273" s="669"/>
      <c r="QP273" s="720"/>
      <c r="QQ273" s="1326"/>
      <c r="QR273" s="497" t="e">
        <f t="shared" si="6899"/>
        <v>#N/A</v>
      </c>
      <c r="QS273" s="497" t="e">
        <f t="shared" si="6900"/>
        <v>#N/A</v>
      </c>
      <c r="QT273" s="498" t="e">
        <f t="shared" si="6901"/>
        <v>#N/A</v>
      </c>
      <c r="QU273" s="498">
        <f t="shared" si="6789"/>
        <v>0</v>
      </c>
      <c r="QV273" s="498">
        <f t="shared" si="6790"/>
        <v>0</v>
      </c>
      <c r="QW273" s="498" t="e">
        <f t="shared" si="6902"/>
        <v>#N/A</v>
      </c>
      <c r="QX273" s="504">
        <f t="shared" si="6903"/>
        <v>0</v>
      </c>
      <c r="QY273" s="500">
        <f t="shared" si="6904"/>
        <v>0</v>
      </c>
      <c r="RB273" s="381"/>
      <c r="RC273" s="382"/>
      <c r="RD273" s="383"/>
      <c r="RE273" s="384"/>
      <c r="RF273" s="385"/>
      <c r="RG273" s="386"/>
      <c r="RH273" s="386"/>
      <c r="RI273" s="497"/>
      <c r="RJ273" s="497"/>
      <c r="RK273" s="501"/>
      <c r="RL273" s="501"/>
      <c r="RM273" s="501"/>
      <c r="RN273" s="501"/>
      <c r="RO273" s="502"/>
      <c r="RP273" s="503"/>
      <c r="RS273" s="381"/>
      <c r="RT273" s="382"/>
      <c r="RU273" s="383"/>
      <c r="RV273" s="384"/>
      <c r="RW273" s="385"/>
      <c r="RX273" s="386"/>
      <c r="RY273" s="386"/>
      <c r="RZ273" s="497"/>
      <c r="SA273" s="497"/>
      <c r="SB273" s="501"/>
      <c r="SC273" s="501"/>
      <c r="SD273" s="501"/>
      <c r="SE273" s="501"/>
      <c r="SF273" s="502"/>
      <c r="SG273" s="503"/>
      <c r="SJ273" s="381"/>
      <c r="SK273" s="382"/>
      <c r="SL273" s="383"/>
      <c r="SM273" s="384"/>
      <c r="SN273" s="385"/>
      <c r="SO273" s="386"/>
      <c r="SP273" s="386"/>
      <c r="SQ273" s="497"/>
      <c r="SR273" s="497"/>
      <c r="SS273" s="501"/>
      <c r="ST273" s="501"/>
      <c r="SU273" s="501"/>
      <c r="SV273" s="501"/>
      <c r="SW273" s="502"/>
      <c r="SX273" s="503"/>
    </row>
    <row r="274" spans="2:518" ht="49.5" hidden="1" customHeight="1" thickTop="1" thickBot="1">
      <c r="B274" s="577"/>
      <c r="C274" s="578"/>
      <c r="D274" s="579"/>
      <c r="E274" s="580"/>
      <c r="F274" s="581"/>
      <c r="G274" s="585"/>
      <c r="H274" s="595"/>
      <c r="K274" s="577"/>
      <c r="L274" s="767"/>
      <c r="M274" s="579"/>
      <c r="N274" s="580"/>
      <c r="O274" s="581"/>
      <c r="P274" s="585"/>
      <c r="Q274" s="1326"/>
      <c r="R274" s="497"/>
      <c r="S274" s="497"/>
      <c r="T274" s="498"/>
      <c r="U274" s="498"/>
      <c r="V274" s="498"/>
      <c r="W274" s="498"/>
      <c r="X274" s="504"/>
      <c r="Y274" s="500"/>
      <c r="Z274" s="486"/>
      <c r="AA274" s="486"/>
      <c r="AB274" s="577"/>
      <c r="AC274" s="767"/>
      <c r="AD274" s="579"/>
      <c r="AE274" s="580"/>
      <c r="AF274" s="581"/>
      <c r="AG274" s="585"/>
      <c r="AH274" s="1326"/>
      <c r="AI274" s="497"/>
      <c r="AJ274" s="497"/>
      <c r="AK274" s="498"/>
      <c r="AL274" s="498"/>
      <c r="AM274" s="498"/>
      <c r="AN274" s="498"/>
      <c r="AO274" s="504"/>
      <c r="AP274" s="500"/>
      <c r="AQ274" s="486"/>
      <c r="AR274" s="486"/>
      <c r="AS274" s="577"/>
      <c r="AT274" s="767"/>
      <c r="AU274" s="579"/>
      <c r="AV274" s="580"/>
      <c r="AW274" s="581"/>
      <c r="AX274" s="585"/>
      <c r="AY274" s="1326"/>
      <c r="AZ274" s="497"/>
      <c r="BA274" s="497"/>
      <c r="BB274" s="498"/>
      <c r="BC274" s="498"/>
      <c r="BD274" s="498"/>
      <c r="BE274" s="498"/>
      <c r="BF274" s="504"/>
      <c r="BG274" s="500"/>
      <c r="BJ274" s="577"/>
      <c r="BK274" s="767"/>
      <c r="BL274" s="579"/>
      <c r="BM274" s="580"/>
      <c r="BN274" s="581"/>
      <c r="BO274" s="585"/>
      <c r="BP274" s="1326"/>
      <c r="BQ274" s="497"/>
      <c r="BR274" s="497"/>
      <c r="BS274" s="498"/>
      <c r="BT274" s="498"/>
      <c r="BU274" s="498"/>
      <c r="BV274" s="498"/>
      <c r="BW274" s="504"/>
      <c r="BX274" s="500"/>
      <c r="CA274" s="577"/>
      <c r="CB274" s="767"/>
      <c r="CC274" s="579"/>
      <c r="CD274" s="580"/>
      <c r="CE274" s="581"/>
      <c r="CF274" s="585"/>
      <c r="CG274" s="1326"/>
      <c r="CH274" s="497"/>
      <c r="CI274" s="497"/>
      <c r="CJ274" s="498"/>
      <c r="CK274" s="498"/>
      <c r="CL274" s="498"/>
      <c r="CM274" s="498"/>
      <c r="CN274" s="504"/>
      <c r="CO274" s="500"/>
      <c r="CR274" s="577"/>
      <c r="CS274" s="767"/>
      <c r="CT274" s="579"/>
      <c r="CU274" s="580"/>
      <c r="CV274" s="581"/>
      <c r="CW274" s="585"/>
      <c r="CX274" s="1326"/>
      <c r="CY274" s="497"/>
      <c r="CZ274" s="497"/>
      <c r="DA274" s="498"/>
      <c r="DB274" s="498"/>
      <c r="DC274" s="498"/>
      <c r="DD274" s="498"/>
      <c r="DE274" s="504"/>
      <c r="DF274" s="500"/>
      <c r="DI274" s="577"/>
      <c r="DJ274" s="767"/>
      <c r="DK274" s="579"/>
      <c r="DL274" s="580"/>
      <c r="DM274" s="581"/>
      <c r="DN274" s="585"/>
      <c r="DO274" s="1326"/>
      <c r="DP274" s="497"/>
      <c r="DQ274" s="497"/>
      <c r="DR274" s="498"/>
      <c r="DS274" s="498"/>
      <c r="DT274" s="498"/>
      <c r="DU274" s="498"/>
      <c r="DV274" s="504"/>
      <c r="DW274" s="500"/>
      <c r="DZ274" s="577"/>
      <c r="EA274" s="767"/>
      <c r="EB274" s="579"/>
      <c r="EC274" s="580"/>
      <c r="ED274" s="581"/>
      <c r="EE274" s="585"/>
      <c r="EF274" s="1326"/>
      <c r="EG274" s="497"/>
      <c r="EH274" s="497"/>
      <c r="EI274" s="498"/>
      <c r="EJ274" s="498"/>
      <c r="EK274" s="498"/>
      <c r="EL274" s="498"/>
      <c r="EM274" s="504"/>
      <c r="EN274" s="500"/>
      <c r="EQ274" s="665"/>
      <c r="ER274" s="666"/>
      <c r="ES274" s="667"/>
      <c r="ET274" s="668"/>
      <c r="EU274" s="669"/>
      <c r="EV274" s="720"/>
      <c r="EW274" s="1326"/>
      <c r="EX274" s="497" t="e">
        <f t="shared" si="6791"/>
        <v>#N/A</v>
      </c>
      <c r="EY274" s="497" t="e">
        <f t="shared" si="6792"/>
        <v>#N/A</v>
      </c>
      <c r="EZ274" s="498" t="e">
        <f t="shared" si="6793"/>
        <v>#N/A</v>
      </c>
      <c r="FA274" s="498">
        <f t="shared" si="6753"/>
        <v>0</v>
      </c>
      <c r="FB274" s="498">
        <f t="shared" si="6754"/>
        <v>0</v>
      </c>
      <c r="FC274" s="498" t="e">
        <f t="shared" si="6794"/>
        <v>#N/A</v>
      </c>
      <c r="FD274" s="504">
        <f t="shared" si="6795"/>
        <v>0</v>
      </c>
      <c r="FE274" s="500">
        <f t="shared" si="6796"/>
        <v>0</v>
      </c>
      <c r="FH274" s="665"/>
      <c r="FI274" s="666"/>
      <c r="FJ274" s="667"/>
      <c r="FK274" s="668"/>
      <c r="FL274" s="669"/>
      <c r="FM274" s="720"/>
      <c r="FN274" s="1326"/>
      <c r="FO274" s="497" t="e">
        <f t="shared" si="6797"/>
        <v>#N/A</v>
      </c>
      <c r="FP274" s="497" t="e">
        <f t="shared" si="6798"/>
        <v>#N/A</v>
      </c>
      <c r="FQ274" s="498" t="e">
        <f t="shared" si="6799"/>
        <v>#N/A</v>
      </c>
      <c r="FR274" s="498">
        <f t="shared" si="6755"/>
        <v>0</v>
      </c>
      <c r="FS274" s="498">
        <f t="shared" si="6756"/>
        <v>0</v>
      </c>
      <c r="FT274" s="498" t="e">
        <f t="shared" si="6800"/>
        <v>#N/A</v>
      </c>
      <c r="FU274" s="504">
        <f t="shared" si="6801"/>
        <v>0</v>
      </c>
      <c r="FV274" s="500">
        <f t="shared" si="6802"/>
        <v>0</v>
      </c>
      <c r="FY274" s="665"/>
      <c r="FZ274" s="666"/>
      <c r="GA274" s="667"/>
      <c r="GB274" s="668"/>
      <c r="GC274" s="669"/>
      <c r="GD274" s="720"/>
      <c r="GE274" s="1326"/>
      <c r="GF274" s="497" t="e">
        <f t="shared" si="6803"/>
        <v>#N/A</v>
      </c>
      <c r="GG274" s="497" t="e">
        <f t="shared" si="6804"/>
        <v>#N/A</v>
      </c>
      <c r="GH274" s="498" t="e">
        <f t="shared" si="6805"/>
        <v>#N/A</v>
      </c>
      <c r="GI274" s="498">
        <f t="shared" si="6757"/>
        <v>0</v>
      </c>
      <c r="GJ274" s="498">
        <f t="shared" si="6758"/>
        <v>0</v>
      </c>
      <c r="GK274" s="498" t="e">
        <f t="shared" si="6806"/>
        <v>#N/A</v>
      </c>
      <c r="GL274" s="504">
        <f t="shared" si="6807"/>
        <v>0</v>
      </c>
      <c r="GM274" s="500">
        <f t="shared" si="6808"/>
        <v>0</v>
      </c>
      <c r="GP274" s="665"/>
      <c r="GQ274" s="666"/>
      <c r="GR274" s="667"/>
      <c r="GS274" s="668"/>
      <c r="GT274" s="669"/>
      <c r="GU274" s="720"/>
      <c r="GV274" s="1326"/>
      <c r="GW274" s="497" t="e">
        <f t="shared" si="6809"/>
        <v>#N/A</v>
      </c>
      <c r="GX274" s="497" t="e">
        <f t="shared" si="6810"/>
        <v>#N/A</v>
      </c>
      <c r="GY274" s="498" t="e">
        <f t="shared" si="6811"/>
        <v>#N/A</v>
      </c>
      <c r="GZ274" s="498">
        <f t="shared" si="6759"/>
        <v>0</v>
      </c>
      <c r="HA274" s="498">
        <f t="shared" si="6760"/>
        <v>0</v>
      </c>
      <c r="HB274" s="498" t="e">
        <f t="shared" si="6812"/>
        <v>#N/A</v>
      </c>
      <c r="HC274" s="504">
        <f t="shared" si="6813"/>
        <v>0</v>
      </c>
      <c r="HD274" s="500">
        <f t="shared" si="6814"/>
        <v>0</v>
      </c>
      <c r="HG274" s="665"/>
      <c r="HH274" s="666"/>
      <c r="HI274" s="667"/>
      <c r="HJ274" s="668"/>
      <c r="HK274" s="669"/>
      <c r="HL274" s="720"/>
      <c r="HM274" s="1326"/>
      <c r="HN274" s="497" t="e">
        <f t="shared" si="6815"/>
        <v>#N/A</v>
      </c>
      <c r="HO274" s="497" t="e">
        <f t="shared" si="6816"/>
        <v>#N/A</v>
      </c>
      <c r="HP274" s="498" t="e">
        <f t="shared" si="6817"/>
        <v>#N/A</v>
      </c>
      <c r="HQ274" s="498">
        <f t="shared" si="6761"/>
        <v>0</v>
      </c>
      <c r="HR274" s="498">
        <f t="shared" si="6762"/>
        <v>0</v>
      </c>
      <c r="HS274" s="498" t="e">
        <f t="shared" si="6818"/>
        <v>#N/A</v>
      </c>
      <c r="HT274" s="504">
        <f t="shared" si="6819"/>
        <v>0</v>
      </c>
      <c r="HU274" s="500">
        <f t="shared" si="6820"/>
        <v>0</v>
      </c>
      <c r="HX274" s="665"/>
      <c r="HY274" s="666"/>
      <c r="HZ274" s="667"/>
      <c r="IA274" s="668"/>
      <c r="IB274" s="669"/>
      <c r="IC274" s="720"/>
      <c r="ID274" s="1326"/>
      <c r="IE274" s="497" t="e">
        <f t="shared" si="6821"/>
        <v>#N/A</v>
      </c>
      <c r="IF274" s="497" t="e">
        <f t="shared" si="6822"/>
        <v>#N/A</v>
      </c>
      <c r="IG274" s="498" t="e">
        <f t="shared" si="6823"/>
        <v>#N/A</v>
      </c>
      <c r="IH274" s="498">
        <f t="shared" si="6763"/>
        <v>0</v>
      </c>
      <c r="II274" s="498">
        <f t="shared" si="6764"/>
        <v>0</v>
      </c>
      <c r="IJ274" s="498" t="e">
        <f t="shared" si="6824"/>
        <v>#N/A</v>
      </c>
      <c r="IK274" s="504">
        <f t="shared" si="6825"/>
        <v>0</v>
      </c>
      <c r="IL274" s="500">
        <f t="shared" si="6826"/>
        <v>0</v>
      </c>
      <c r="IO274" s="665"/>
      <c r="IP274" s="666"/>
      <c r="IQ274" s="667"/>
      <c r="IR274" s="668"/>
      <c r="IS274" s="669"/>
      <c r="IT274" s="720"/>
      <c r="IU274" s="1326"/>
      <c r="IV274" s="497" t="e">
        <f t="shared" si="6827"/>
        <v>#N/A</v>
      </c>
      <c r="IW274" s="497" t="e">
        <f t="shared" si="6828"/>
        <v>#N/A</v>
      </c>
      <c r="IX274" s="498" t="e">
        <f t="shared" si="6829"/>
        <v>#N/A</v>
      </c>
      <c r="IY274" s="498">
        <f t="shared" si="6765"/>
        <v>0</v>
      </c>
      <c r="IZ274" s="498">
        <f t="shared" si="6766"/>
        <v>0</v>
      </c>
      <c r="JA274" s="498" t="e">
        <f t="shared" si="6830"/>
        <v>#N/A</v>
      </c>
      <c r="JB274" s="504">
        <f t="shared" si="6831"/>
        <v>0</v>
      </c>
      <c r="JC274" s="500">
        <f t="shared" si="6832"/>
        <v>0</v>
      </c>
      <c r="JF274" s="665"/>
      <c r="JG274" s="666"/>
      <c r="JH274" s="667"/>
      <c r="JI274" s="668"/>
      <c r="JJ274" s="669"/>
      <c r="JK274" s="720"/>
      <c r="JL274" s="1326"/>
      <c r="JM274" s="497" t="e">
        <f t="shared" si="6833"/>
        <v>#N/A</v>
      </c>
      <c r="JN274" s="497" t="e">
        <f t="shared" si="6834"/>
        <v>#N/A</v>
      </c>
      <c r="JO274" s="498" t="e">
        <f t="shared" si="6835"/>
        <v>#N/A</v>
      </c>
      <c r="JP274" s="498">
        <f t="shared" si="6767"/>
        <v>0</v>
      </c>
      <c r="JQ274" s="498">
        <f t="shared" si="6768"/>
        <v>0</v>
      </c>
      <c r="JR274" s="498" t="e">
        <f t="shared" si="6836"/>
        <v>#N/A</v>
      </c>
      <c r="JS274" s="504">
        <f t="shared" si="6837"/>
        <v>0</v>
      </c>
      <c r="JT274" s="500">
        <f t="shared" si="6838"/>
        <v>0</v>
      </c>
      <c r="JW274" s="665"/>
      <c r="JX274" s="666"/>
      <c r="JY274" s="667"/>
      <c r="JZ274" s="668"/>
      <c r="KA274" s="669"/>
      <c r="KB274" s="720"/>
      <c r="KC274" s="1326"/>
      <c r="KD274" s="497" t="e">
        <f t="shared" si="6839"/>
        <v>#N/A</v>
      </c>
      <c r="KE274" s="497" t="e">
        <f t="shared" si="6840"/>
        <v>#N/A</v>
      </c>
      <c r="KF274" s="498" t="e">
        <f t="shared" si="6841"/>
        <v>#N/A</v>
      </c>
      <c r="KG274" s="498">
        <f t="shared" si="6769"/>
        <v>0</v>
      </c>
      <c r="KH274" s="498">
        <f t="shared" si="6770"/>
        <v>0</v>
      </c>
      <c r="KI274" s="498" t="e">
        <f t="shared" si="6842"/>
        <v>#N/A</v>
      </c>
      <c r="KJ274" s="504">
        <f t="shared" si="6843"/>
        <v>0</v>
      </c>
      <c r="KK274" s="500">
        <f t="shared" si="6844"/>
        <v>0</v>
      </c>
      <c r="KN274" s="665"/>
      <c r="KO274" s="666"/>
      <c r="KP274" s="667"/>
      <c r="KQ274" s="668"/>
      <c r="KR274" s="669"/>
      <c r="KS274" s="720"/>
      <c r="KT274" s="1326"/>
      <c r="KU274" s="497" t="e">
        <f t="shared" si="6845"/>
        <v>#N/A</v>
      </c>
      <c r="KV274" s="497" t="e">
        <f t="shared" si="6846"/>
        <v>#N/A</v>
      </c>
      <c r="KW274" s="498" t="e">
        <f t="shared" si="6847"/>
        <v>#N/A</v>
      </c>
      <c r="KX274" s="498">
        <f t="shared" si="6771"/>
        <v>0</v>
      </c>
      <c r="KY274" s="498">
        <f t="shared" si="6772"/>
        <v>0</v>
      </c>
      <c r="KZ274" s="498" t="e">
        <f t="shared" si="6848"/>
        <v>#N/A</v>
      </c>
      <c r="LA274" s="504">
        <f t="shared" si="6849"/>
        <v>0</v>
      </c>
      <c r="LB274" s="500">
        <f t="shared" si="6850"/>
        <v>0</v>
      </c>
      <c r="LE274" s="665"/>
      <c r="LF274" s="666"/>
      <c r="LG274" s="667"/>
      <c r="LH274" s="668"/>
      <c r="LI274" s="669"/>
      <c r="LJ274" s="720"/>
      <c r="LK274" s="1326"/>
      <c r="LL274" s="497" t="e">
        <f t="shared" si="6851"/>
        <v>#N/A</v>
      </c>
      <c r="LM274" s="497" t="e">
        <f t="shared" si="6852"/>
        <v>#N/A</v>
      </c>
      <c r="LN274" s="498" t="e">
        <f t="shared" si="6853"/>
        <v>#N/A</v>
      </c>
      <c r="LO274" s="498">
        <f t="shared" si="6773"/>
        <v>0</v>
      </c>
      <c r="LP274" s="498">
        <f t="shared" si="6774"/>
        <v>0</v>
      </c>
      <c r="LQ274" s="498" t="e">
        <f t="shared" si="6854"/>
        <v>#N/A</v>
      </c>
      <c r="LR274" s="504">
        <f t="shared" si="6855"/>
        <v>0</v>
      </c>
      <c r="LS274" s="500">
        <f t="shared" si="6856"/>
        <v>0</v>
      </c>
      <c r="LV274" s="665"/>
      <c r="LW274" s="666"/>
      <c r="LX274" s="667"/>
      <c r="LY274" s="668"/>
      <c r="LZ274" s="669"/>
      <c r="MA274" s="720"/>
      <c r="MB274" s="1326"/>
      <c r="MC274" s="497" t="e">
        <f t="shared" si="6857"/>
        <v>#N/A</v>
      </c>
      <c r="MD274" s="497" t="e">
        <f t="shared" si="6858"/>
        <v>#N/A</v>
      </c>
      <c r="ME274" s="498" t="e">
        <f t="shared" si="6859"/>
        <v>#N/A</v>
      </c>
      <c r="MF274" s="498">
        <f t="shared" si="6775"/>
        <v>0</v>
      </c>
      <c r="MG274" s="498">
        <f t="shared" si="6776"/>
        <v>0</v>
      </c>
      <c r="MH274" s="498" t="e">
        <f t="shared" si="6860"/>
        <v>#N/A</v>
      </c>
      <c r="MI274" s="504">
        <f t="shared" si="6861"/>
        <v>0</v>
      </c>
      <c r="MJ274" s="500">
        <f t="shared" si="6862"/>
        <v>0</v>
      </c>
      <c r="MM274" s="665"/>
      <c r="MN274" s="666"/>
      <c r="MO274" s="667"/>
      <c r="MP274" s="668"/>
      <c r="MQ274" s="669"/>
      <c r="MR274" s="720"/>
      <c r="MS274" s="1326"/>
      <c r="MT274" s="497" t="e">
        <f t="shared" si="6863"/>
        <v>#N/A</v>
      </c>
      <c r="MU274" s="497" t="e">
        <f t="shared" si="6864"/>
        <v>#N/A</v>
      </c>
      <c r="MV274" s="498" t="e">
        <f t="shared" si="6865"/>
        <v>#N/A</v>
      </c>
      <c r="MW274" s="498">
        <f t="shared" si="6777"/>
        <v>0</v>
      </c>
      <c r="MX274" s="498">
        <f t="shared" si="6778"/>
        <v>0</v>
      </c>
      <c r="MY274" s="498" t="e">
        <f t="shared" si="6866"/>
        <v>#N/A</v>
      </c>
      <c r="MZ274" s="504">
        <f t="shared" si="6867"/>
        <v>0</v>
      </c>
      <c r="NA274" s="500">
        <f t="shared" si="6868"/>
        <v>0</v>
      </c>
      <c r="ND274" s="665"/>
      <c r="NE274" s="666"/>
      <c r="NF274" s="667"/>
      <c r="NG274" s="668"/>
      <c r="NH274" s="669"/>
      <c r="NI274" s="720"/>
      <c r="NJ274" s="1326"/>
      <c r="NK274" s="497" t="e">
        <f t="shared" si="6869"/>
        <v>#N/A</v>
      </c>
      <c r="NL274" s="497" t="e">
        <f t="shared" si="6870"/>
        <v>#N/A</v>
      </c>
      <c r="NM274" s="498" t="e">
        <f t="shared" si="6871"/>
        <v>#N/A</v>
      </c>
      <c r="NN274" s="498">
        <f t="shared" si="6779"/>
        <v>0</v>
      </c>
      <c r="NO274" s="498">
        <f t="shared" si="6780"/>
        <v>0</v>
      </c>
      <c r="NP274" s="498" t="e">
        <f t="shared" si="6872"/>
        <v>#N/A</v>
      </c>
      <c r="NQ274" s="504">
        <f t="shared" si="6873"/>
        <v>0</v>
      </c>
      <c r="NR274" s="500">
        <f t="shared" si="6874"/>
        <v>0</v>
      </c>
      <c r="NU274" s="665"/>
      <c r="NV274" s="666"/>
      <c r="NW274" s="667"/>
      <c r="NX274" s="668"/>
      <c r="NY274" s="669"/>
      <c r="NZ274" s="720"/>
      <c r="OA274" s="1326"/>
      <c r="OB274" s="497" t="e">
        <f t="shared" si="6875"/>
        <v>#N/A</v>
      </c>
      <c r="OC274" s="497" t="e">
        <f t="shared" si="6876"/>
        <v>#N/A</v>
      </c>
      <c r="OD274" s="498" t="e">
        <f t="shared" si="6877"/>
        <v>#N/A</v>
      </c>
      <c r="OE274" s="498">
        <f t="shared" si="6781"/>
        <v>0</v>
      </c>
      <c r="OF274" s="498">
        <f t="shared" si="6782"/>
        <v>0</v>
      </c>
      <c r="OG274" s="498" t="e">
        <f t="shared" si="6878"/>
        <v>#N/A</v>
      </c>
      <c r="OH274" s="504">
        <f t="shared" si="6879"/>
        <v>0</v>
      </c>
      <c r="OI274" s="500">
        <f t="shared" si="6880"/>
        <v>0</v>
      </c>
      <c r="OL274" s="665"/>
      <c r="OM274" s="666"/>
      <c r="ON274" s="667"/>
      <c r="OO274" s="668"/>
      <c r="OP274" s="669"/>
      <c r="OQ274" s="720"/>
      <c r="OR274" s="1326"/>
      <c r="OS274" s="497" t="e">
        <f t="shared" si="6881"/>
        <v>#N/A</v>
      </c>
      <c r="OT274" s="497" t="e">
        <f t="shared" si="6882"/>
        <v>#N/A</v>
      </c>
      <c r="OU274" s="498" t="e">
        <f t="shared" si="6883"/>
        <v>#N/A</v>
      </c>
      <c r="OV274" s="498">
        <f t="shared" si="6783"/>
        <v>0</v>
      </c>
      <c r="OW274" s="498">
        <f t="shared" si="6784"/>
        <v>0</v>
      </c>
      <c r="OX274" s="498" t="e">
        <f t="shared" si="6884"/>
        <v>#N/A</v>
      </c>
      <c r="OY274" s="504">
        <f t="shared" si="6885"/>
        <v>0</v>
      </c>
      <c r="OZ274" s="500">
        <f t="shared" si="6886"/>
        <v>0</v>
      </c>
      <c r="PC274" s="665"/>
      <c r="PD274" s="666"/>
      <c r="PE274" s="667"/>
      <c r="PF274" s="668"/>
      <c r="PG274" s="669"/>
      <c r="PH274" s="720"/>
      <c r="PI274" s="1326"/>
      <c r="PJ274" s="497" t="e">
        <f t="shared" si="6887"/>
        <v>#N/A</v>
      </c>
      <c r="PK274" s="497" t="e">
        <f t="shared" si="6888"/>
        <v>#N/A</v>
      </c>
      <c r="PL274" s="498" t="e">
        <f t="shared" si="6889"/>
        <v>#N/A</v>
      </c>
      <c r="PM274" s="498">
        <f t="shared" si="6785"/>
        <v>0</v>
      </c>
      <c r="PN274" s="498">
        <f t="shared" si="6786"/>
        <v>0</v>
      </c>
      <c r="PO274" s="498" t="e">
        <f t="shared" si="6890"/>
        <v>#N/A</v>
      </c>
      <c r="PP274" s="504">
        <f t="shared" si="6891"/>
        <v>0</v>
      </c>
      <c r="PQ274" s="500">
        <f t="shared" si="6892"/>
        <v>0</v>
      </c>
      <c r="PT274" s="665"/>
      <c r="PU274" s="666"/>
      <c r="PV274" s="667"/>
      <c r="PW274" s="668"/>
      <c r="PX274" s="669"/>
      <c r="PY274" s="720"/>
      <c r="PZ274" s="1326"/>
      <c r="QA274" s="497" t="e">
        <f t="shared" si="6893"/>
        <v>#N/A</v>
      </c>
      <c r="QB274" s="497" t="e">
        <f t="shared" si="6894"/>
        <v>#N/A</v>
      </c>
      <c r="QC274" s="498" t="e">
        <f t="shared" si="6895"/>
        <v>#N/A</v>
      </c>
      <c r="QD274" s="498">
        <f t="shared" si="6787"/>
        <v>0</v>
      </c>
      <c r="QE274" s="498">
        <f t="shared" si="6788"/>
        <v>0</v>
      </c>
      <c r="QF274" s="498" t="e">
        <f t="shared" si="6896"/>
        <v>#N/A</v>
      </c>
      <c r="QG274" s="504">
        <f t="shared" si="6897"/>
        <v>0</v>
      </c>
      <c r="QH274" s="500">
        <f t="shared" si="6898"/>
        <v>0</v>
      </c>
      <c r="QK274" s="665"/>
      <c r="QL274" s="666"/>
      <c r="QM274" s="667"/>
      <c r="QN274" s="668"/>
      <c r="QO274" s="669"/>
      <c r="QP274" s="720"/>
      <c r="QQ274" s="1326"/>
      <c r="QR274" s="497" t="e">
        <f t="shared" si="6899"/>
        <v>#N/A</v>
      </c>
      <c r="QS274" s="497" t="e">
        <f t="shared" si="6900"/>
        <v>#N/A</v>
      </c>
      <c r="QT274" s="498" t="e">
        <f t="shared" si="6901"/>
        <v>#N/A</v>
      </c>
      <c r="QU274" s="498">
        <f t="shared" si="6789"/>
        <v>0</v>
      </c>
      <c r="QV274" s="498">
        <f t="shared" si="6790"/>
        <v>0</v>
      </c>
      <c r="QW274" s="498" t="e">
        <f t="shared" si="6902"/>
        <v>#N/A</v>
      </c>
      <c r="QX274" s="504">
        <f t="shared" si="6903"/>
        <v>0</v>
      </c>
      <c r="QY274" s="500">
        <f t="shared" si="6904"/>
        <v>0</v>
      </c>
      <c r="RB274" s="381"/>
      <c r="RC274" s="382"/>
      <c r="RD274" s="383"/>
      <c r="RE274" s="384"/>
      <c r="RF274" s="385"/>
      <c r="RG274" s="386"/>
      <c r="RH274" s="386"/>
      <c r="RI274" s="497"/>
      <c r="RJ274" s="497"/>
      <c r="RK274" s="501"/>
      <c r="RL274" s="501"/>
      <c r="RM274" s="501"/>
      <c r="RN274" s="501"/>
      <c r="RO274" s="502"/>
      <c r="RP274" s="503"/>
      <c r="RS274" s="381"/>
      <c r="RT274" s="382"/>
      <c r="RU274" s="383"/>
      <c r="RV274" s="384"/>
      <c r="RW274" s="385"/>
      <c r="RX274" s="386"/>
      <c r="RY274" s="386"/>
      <c r="RZ274" s="497"/>
      <c r="SA274" s="497"/>
      <c r="SB274" s="501"/>
      <c r="SC274" s="501"/>
      <c r="SD274" s="501"/>
      <c r="SE274" s="501"/>
      <c r="SF274" s="502"/>
      <c r="SG274" s="503"/>
      <c r="SJ274" s="381"/>
      <c r="SK274" s="382"/>
      <c r="SL274" s="383"/>
      <c r="SM274" s="384"/>
      <c r="SN274" s="385"/>
      <c r="SO274" s="386"/>
      <c r="SP274" s="386"/>
      <c r="SQ274" s="497"/>
      <c r="SR274" s="497"/>
      <c r="SS274" s="501"/>
      <c r="ST274" s="501"/>
      <c r="SU274" s="501"/>
      <c r="SV274" s="501"/>
      <c r="SW274" s="502"/>
      <c r="SX274" s="503"/>
    </row>
    <row r="275" spans="2:518" ht="63" hidden="1" customHeight="1" thickTop="1" thickBot="1">
      <c r="B275" s="577"/>
      <c r="C275" s="578"/>
      <c r="D275" s="579"/>
      <c r="E275" s="580"/>
      <c r="F275" s="581"/>
      <c r="G275" s="585"/>
      <c r="H275" s="595"/>
      <c r="K275" s="577"/>
      <c r="L275" s="767"/>
      <c r="M275" s="579"/>
      <c r="N275" s="580"/>
      <c r="O275" s="581"/>
      <c r="P275" s="585"/>
      <c r="Q275" s="1326"/>
      <c r="R275" s="497"/>
      <c r="S275" s="497"/>
      <c r="T275" s="498"/>
      <c r="U275" s="498"/>
      <c r="V275" s="498"/>
      <c r="W275" s="498"/>
      <c r="X275" s="504"/>
      <c r="Y275" s="500"/>
      <c r="Z275" s="486"/>
      <c r="AA275" s="486"/>
      <c r="AB275" s="577"/>
      <c r="AC275" s="767"/>
      <c r="AD275" s="579"/>
      <c r="AE275" s="580"/>
      <c r="AF275" s="581"/>
      <c r="AG275" s="585"/>
      <c r="AH275" s="1326"/>
      <c r="AI275" s="497"/>
      <c r="AJ275" s="497"/>
      <c r="AK275" s="498"/>
      <c r="AL275" s="498"/>
      <c r="AM275" s="498"/>
      <c r="AN275" s="498"/>
      <c r="AO275" s="504"/>
      <c r="AP275" s="500"/>
      <c r="AQ275" s="486"/>
      <c r="AR275" s="486"/>
      <c r="AS275" s="577"/>
      <c r="AT275" s="767"/>
      <c r="AU275" s="579"/>
      <c r="AV275" s="580"/>
      <c r="AW275" s="581"/>
      <c r="AX275" s="585"/>
      <c r="AY275" s="1326"/>
      <c r="AZ275" s="497"/>
      <c r="BA275" s="497"/>
      <c r="BB275" s="498"/>
      <c r="BC275" s="498"/>
      <c r="BD275" s="498"/>
      <c r="BE275" s="498"/>
      <c r="BF275" s="504"/>
      <c r="BG275" s="500"/>
      <c r="BJ275" s="577"/>
      <c r="BK275" s="767"/>
      <c r="BL275" s="579"/>
      <c r="BM275" s="580"/>
      <c r="BN275" s="581"/>
      <c r="BO275" s="585"/>
      <c r="BP275" s="1326"/>
      <c r="BQ275" s="497"/>
      <c r="BR275" s="497"/>
      <c r="BS275" s="498"/>
      <c r="BT275" s="498"/>
      <c r="BU275" s="498"/>
      <c r="BV275" s="498"/>
      <c r="BW275" s="504"/>
      <c r="BX275" s="500"/>
      <c r="CA275" s="577"/>
      <c r="CB275" s="767"/>
      <c r="CC275" s="579"/>
      <c r="CD275" s="580"/>
      <c r="CE275" s="581"/>
      <c r="CF275" s="585"/>
      <c r="CG275" s="1326"/>
      <c r="CH275" s="497"/>
      <c r="CI275" s="497"/>
      <c r="CJ275" s="498"/>
      <c r="CK275" s="498"/>
      <c r="CL275" s="498"/>
      <c r="CM275" s="498"/>
      <c r="CN275" s="504"/>
      <c r="CO275" s="500"/>
      <c r="CR275" s="577"/>
      <c r="CS275" s="767"/>
      <c r="CT275" s="579"/>
      <c r="CU275" s="580"/>
      <c r="CV275" s="581"/>
      <c r="CW275" s="585"/>
      <c r="CX275" s="1326"/>
      <c r="CY275" s="497"/>
      <c r="CZ275" s="497"/>
      <c r="DA275" s="498"/>
      <c r="DB275" s="498"/>
      <c r="DC275" s="498"/>
      <c r="DD275" s="498"/>
      <c r="DE275" s="504"/>
      <c r="DF275" s="500"/>
      <c r="DI275" s="577"/>
      <c r="DJ275" s="767"/>
      <c r="DK275" s="579"/>
      <c r="DL275" s="580"/>
      <c r="DM275" s="581"/>
      <c r="DN275" s="585"/>
      <c r="DO275" s="1326"/>
      <c r="DP275" s="497"/>
      <c r="DQ275" s="497"/>
      <c r="DR275" s="498"/>
      <c r="DS275" s="498"/>
      <c r="DT275" s="498"/>
      <c r="DU275" s="498"/>
      <c r="DV275" s="504"/>
      <c r="DW275" s="500"/>
      <c r="DZ275" s="577"/>
      <c r="EA275" s="767"/>
      <c r="EB275" s="579"/>
      <c r="EC275" s="580"/>
      <c r="ED275" s="581"/>
      <c r="EE275" s="585"/>
      <c r="EF275" s="1326"/>
      <c r="EG275" s="497"/>
      <c r="EH275" s="497"/>
      <c r="EI275" s="498"/>
      <c r="EJ275" s="498"/>
      <c r="EK275" s="498"/>
      <c r="EL275" s="498"/>
      <c r="EM275" s="504"/>
      <c r="EN275" s="500"/>
      <c r="EQ275" s="665"/>
      <c r="ER275" s="666"/>
      <c r="ES275" s="667"/>
      <c r="ET275" s="668"/>
      <c r="EU275" s="669"/>
      <c r="EV275" s="720"/>
      <c r="EW275" s="1326"/>
      <c r="EX275" s="497" t="e">
        <f t="shared" si="6791"/>
        <v>#N/A</v>
      </c>
      <c r="EY275" s="497" t="e">
        <f t="shared" si="6792"/>
        <v>#N/A</v>
      </c>
      <c r="EZ275" s="498" t="e">
        <f t="shared" si="6793"/>
        <v>#N/A</v>
      </c>
      <c r="FA275" s="498">
        <f t="shared" si="6753"/>
        <v>0</v>
      </c>
      <c r="FB275" s="498">
        <f t="shared" si="6754"/>
        <v>0</v>
      </c>
      <c r="FC275" s="498" t="e">
        <f t="shared" si="6794"/>
        <v>#N/A</v>
      </c>
      <c r="FD275" s="504">
        <f t="shared" si="6795"/>
        <v>0</v>
      </c>
      <c r="FE275" s="500">
        <f t="shared" si="6796"/>
        <v>0</v>
      </c>
      <c r="FH275" s="665"/>
      <c r="FI275" s="666"/>
      <c r="FJ275" s="667"/>
      <c r="FK275" s="668"/>
      <c r="FL275" s="669"/>
      <c r="FM275" s="720"/>
      <c r="FN275" s="1326"/>
      <c r="FO275" s="497" t="e">
        <f t="shared" si="6797"/>
        <v>#N/A</v>
      </c>
      <c r="FP275" s="497" t="e">
        <f t="shared" si="6798"/>
        <v>#N/A</v>
      </c>
      <c r="FQ275" s="498" t="e">
        <f t="shared" si="6799"/>
        <v>#N/A</v>
      </c>
      <c r="FR275" s="498">
        <f t="shared" si="6755"/>
        <v>0</v>
      </c>
      <c r="FS275" s="498">
        <f t="shared" si="6756"/>
        <v>0</v>
      </c>
      <c r="FT275" s="498" t="e">
        <f t="shared" si="6800"/>
        <v>#N/A</v>
      </c>
      <c r="FU275" s="504">
        <f t="shared" si="6801"/>
        <v>0</v>
      </c>
      <c r="FV275" s="500">
        <f t="shared" si="6802"/>
        <v>0</v>
      </c>
      <c r="FY275" s="665"/>
      <c r="FZ275" s="666"/>
      <c r="GA275" s="667"/>
      <c r="GB275" s="668"/>
      <c r="GC275" s="669"/>
      <c r="GD275" s="720"/>
      <c r="GE275" s="1326"/>
      <c r="GF275" s="497" t="e">
        <f t="shared" si="6803"/>
        <v>#N/A</v>
      </c>
      <c r="GG275" s="497" t="e">
        <f t="shared" si="6804"/>
        <v>#N/A</v>
      </c>
      <c r="GH275" s="498" t="e">
        <f t="shared" si="6805"/>
        <v>#N/A</v>
      </c>
      <c r="GI275" s="498">
        <f t="shared" si="6757"/>
        <v>0</v>
      </c>
      <c r="GJ275" s="498">
        <f t="shared" si="6758"/>
        <v>0</v>
      </c>
      <c r="GK275" s="498" t="e">
        <f t="shared" si="6806"/>
        <v>#N/A</v>
      </c>
      <c r="GL275" s="504">
        <f t="shared" si="6807"/>
        <v>0</v>
      </c>
      <c r="GM275" s="500">
        <f t="shared" si="6808"/>
        <v>0</v>
      </c>
      <c r="GP275" s="665"/>
      <c r="GQ275" s="666"/>
      <c r="GR275" s="667"/>
      <c r="GS275" s="668"/>
      <c r="GT275" s="669"/>
      <c r="GU275" s="720"/>
      <c r="GV275" s="1326"/>
      <c r="GW275" s="497" t="e">
        <f t="shared" si="6809"/>
        <v>#N/A</v>
      </c>
      <c r="GX275" s="497" t="e">
        <f t="shared" si="6810"/>
        <v>#N/A</v>
      </c>
      <c r="GY275" s="498" t="e">
        <f t="shared" si="6811"/>
        <v>#N/A</v>
      </c>
      <c r="GZ275" s="498">
        <f t="shared" si="6759"/>
        <v>0</v>
      </c>
      <c r="HA275" s="498">
        <f t="shared" si="6760"/>
        <v>0</v>
      </c>
      <c r="HB275" s="498" t="e">
        <f t="shared" si="6812"/>
        <v>#N/A</v>
      </c>
      <c r="HC275" s="504">
        <f t="shared" si="6813"/>
        <v>0</v>
      </c>
      <c r="HD275" s="500">
        <f t="shared" si="6814"/>
        <v>0</v>
      </c>
      <c r="HG275" s="665"/>
      <c r="HH275" s="666"/>
      <c r="HI275" s="667"/>
      <c r="HJ275" s="668"/>
      <c r="HK275" s="669"/>
      <c r="HL275" s="720"/>
      <c r="HM275" s="1326"/>
      <c r="HN275" s="497" t="e">
        <f t="shared" si="6815"/>
        <v>#N/A</v>
      </c>
      <c r="HO275" s="497" t="e">
        <f t="shared" si="6816"/>
        <v>#N/A</v>
      </c>
      <c r="HP275" s="498" t="e">
        <f t="shared" si="6817"/>
        <v>#N/A</v>
      </c>
      <c r="HQ275" s="498">
        <f t="shared" si="6761"/>
        <v>0</v>
      </c>
      <c r="HR275" s="498">
        <f t="shared" si="6762"/>
        <v>0</v>
      </c>
      <c r="HS275" s="498" t="e">
        <f t="shared" si="6818"/>
        <v>#N/A</v>
      </c>
      <c r="HT275" s="504">
        <f t="shared" si="6819"/>
        <v>0</v>
      </c>
      <c r="HU275" s="500">
        <f t="shared" si="6820"/>
        <v>0</v>
      </c>
      <c r="HX275" s="665"/>
      <c r="HY275" s="666"/>
      <c r="HZ275" s="667"/>
      <c r="IA275" s="668"/>
      <c r="IB275" s="669"/>
      <c r="IC275" s="720"/>
      <c r="ID275" s="1326"/>
      <c r="IE275" s="497" t="e">
        <f t="shared" si="6821"/>
        <v>#N/A</v>
      </c>
      <c r="IF275" s="497" t="e">
        <f t="shared" si="6822"/>
        <v>#N/A</v>
      </c>
      <c r="IG275" s="498" t="e">
        <f t="shared" si="6823"/>
        <v>#N/A</v>
      </c>
      <c r="IH275" s="498">
        <f t="shared" si="6763"/>
        <v>0</v>
      </c>
      <c r="II275" s="498">
        <f t="shared" si="6764"/>
        <v>0</v>
      </c>
      <c r="IJ275" s="498" t="e">
        <f t="shared" si="6824"/>
        <v>#N/A</v>
      </c>
      <c r="IK275" s="504">
        <f t="shared" si="6825"/>
        <v>0</v>
      </c>
      <c r="IL275" s="500">
        <f t="shared" si="6826"/>
        <v>0</v>
      </c>
      <c r="IO275" s="665"/>
      <c r="IP275" s="666"/>
      <c r="IQ275" s="667"/>
      <c r="IR275" s="668"/>
      <c r="IS275" s="669"/>
      <c r="IT275" s="720"/>
      <c r="IU275" s="1326"/>
      <c r="IV275" s="497" t="e">
        <f t="shared" si="6827"/>
        <v>#N/A</v>
      </c>
      <c r="IW275" s="497" t="e">
        <f t="shared" si="6828"/>
        <v>#N/A</v>
      </c>
      <c r="IX275" s="498" t="e">
        <f t="shared" si="6829"/>
        <v>#N/A</v>
      </c>
      <c r="IY275" s="498">
        <f t="shared" si="6765"/>
        <v>0</v>
      </c>
      <c r="IZ275" s="498">
        <f t="shared" si="6766"/>
        <v>0</v>
      </c>
      <c r="JA275" s="498" t="e">
        <f t="shared" si="6830"/>
        <v>#N/A</v>
      </c>
      <c r="JB275" s="504">
        <f t="shared" si="6831"/>
        <v>0</v>
      </c>
      <c r="JC275" s="500">
        <f t="shared" si="6832"/>
        <v>0</v>
      </c>
      <c r="JF275" s="665"/>
      <c r="JG275" s="666"/>
      <c r="JH275" s="667"/>
      <c r="JI275" s="668"/>
      <c r="JJ275" s="669"/>
      <c r="JK275" s="720"/>
      <c r="JL275" s="1326"/>
      <c r="JM275" s="497" t="e">
        <f t="shared" si="6833"/>
        <v>#N/A</v>
      </c>
      <c r="JN275" s="497" t="e">
        <f t="shared" si="6834"/>
        <v>#N/A</v>
      </c>
      <c r="JO275" s="498" t="e">
        <f t="shared" si="6835"/>
        <v>#N/A</v>
      </c>
      <c r="JP275" s="498">
        <f t="shared" si="6767"/>
        <v>0</v>
      </c>
      <c r="JQ275" s="498">
        <f t="shared" si="6768"/>
        <v>0</v>
      </c>
      <c r="JR275" s="498" t="e">
        <f t="shared" si="6836"/>
        <v>#N/A</v>
      </c>
      <c r="JS275" s="504">
        <f t="shared" si="6837"/>
        <v>0</v>
      </c>
      <c r="JT275" s="500">
        <f t="shared" si="6838"/>
        <v>0</v>
      </c>
      <c r="JW275" s="665"/>
      <c r="JX275" s="666"/>
      <c r="JY275" s="667"/>
      <c r="JZ275" s="668"/>
      <c r="KA275" s="669"/>
      <c r="KB275" s="720"/>
      <c r="KC275" s="1326"/>
      <c r="KD275" s="497" t="e">
        <f t="shared" si="6839"/>
        <v>#N/A</v>
      </c>
      <c r="KE275" s="497" t="e">
        <f t="shared" si="6840"/>
        <v>#N/A</v>
      </c>
      <c r="KF275" s="498" t="e">
        <f t="shared" si="6841"/>
        <v>#N/A</v>
      </c>
      <c r="KG275" s="498">
        <f t="shared" si="6769"/>
        <v>0</v>
      </c>
      <c r="KH275" s="498">
        <f t="shared" si="6770"/>
        <v>0</v>
      </c>
      <c r="KI275" s="498" t="e">
        <f t="shared" si="6842"/>
        <v>#N/A</v>
      </c>
      <c r="KJ275" s="504">
        <f t="shared" si="6843"/>
        <v>0</v>
      </c>
      <c r="KK275" s="500">
        <f t="shared" si="6844"/>
        <v>0</v>
      </c>
      <c r="KN275" s="665"/>
      <c r="KO275" s="666"/>
      <c r="KP275" s="667"/>
      <c r="KQ275" s="668"/>
      <c r="KR275" s="669"/>
      <c r="KS275" s="720"/>
      <c r="KT275" s="1326"/>
      <c r="KU275" s="497" t="e">
        <f t="shared" si="6845"/>
        <v>#N/A</v>
      </c>
      <c r="KV275" s="497" t="e">
        <f t="shared" si="6846"/>
        <v>#N/A</v>
      </c>
      <c r="KW275" s="498" t="e">
        <f t="shared" si="6847"/>
        <v>#N/A</v>
      </c>
      <c r="KX275" s="498">
        <f t="shared" si="6771"/>
        <v>0</v>
      </c>
      <c r="KY275" s="498">
        <f t="shared" si="6772"/>
        <v>0</v>
      </c>
      <c r="KZ275" s="498" t="e">
        <f t="shared" si="6848"/>
        <v>#N/A</v>
      </c>
      <c r="LA275" s="504">
        <f t="shared" si="6849"/>
        <v>0</v>
      </c>
      <c r="LB275" s="500">
        <f t="shared" si="6850"/>
        <v>0</v>
      </c>
      <c r="LE275" s="665"/>
      <c r="LF275" s="666"/>
      <c r="LG275" s="667"/>
      <c r="LH275" s="668"/>
      <c r="LI275" s="669"/>
      <c r="LJ275" s="720"/>
      <c r="LK275" s="1326"/>
      <c r="LL275" s="497" t="e">
        <f t="shared" si="6851"/>
        <v>#N/A</v>
      </c>
      <c r="LM275" s="497" t="e">
        <f t="shared" si="6852"/>
        <v>#N/A</v>
      </c>
      <c r="LN275" s="498" t="e">
        <f t="shared" si="6853"/>
        <v>#N/A</v>
      </c>
      <c r="LO275" s="498">
        <f t="shared" si="6773"/>
        <v>0</v>
      </c>
      <c r="LP275" s="498">
        <f t="shared" si="6774"/>
        <v>0</v>
      </c>
      <c r="LQ275" s="498" t="e">
        <f t="shared" si="6854"/>
        <v>#N/A</v>
      </c>
      <c r="LR275" s="504">
        <f t="shared" si="6855"/>
        <v>0</v>
      </c>
      <c r="LS275" s="500">
        <f t="shared" si="6856"/>
        <v>0</v>
      </c>
      <c r="LV275" s="665"/>
      <c r="LW275" s="666"/>
      <c r="LX275" s="667"/>
      <c r="LY275" s="668"/>
      <c r="LZ275" s="669"/>
      <c r="MA275" s="720"/>
      <c r="MB275" s="1326"/>
      <c r="MC275" s="497" t="e">
        <f t="shared" si="6857"/>
        <v>#N/A</v>
      </c>
      <c r="MD275" s="497" t="e">
        <f t="shared" si="6858"/>
        <v>#N/A</v>
      </c>
      <c r="ME275" s="498" t="e">
        <f t="shared" si="6859"/>
        <v>#N/A</v>
      </c>
      <c r="MF275" s="498">
        <f t="shared" si="6775"/>
        <v>0</v>
      </c>
      <c r="MG275" s="498">
        <f t="shared" si="6776"/>
        <v>0</v>
      </c>
      <c r="MH275" s="498" t="e">
        <f t="shared" si="6860"/>
        <v>#N/A</v>
      </c>
      <c r="MI275" s="504">
        <f t="shared" si="6861"/>
        <v>0</v>
      </c>
      <c r="MJ275" s="500">
        <f t="shared" si="6862"/>
        <v>0</v>
      </c>
      <c r="MM275" s="665"/>
      <c r="MN275" s="666"/>
      <c r="MO275" s="667"/>
      <c r="MP275" s="668"/>
      <c r="MQ275" s="669"/>
      <c r="MR275" s="720"/>
      <c r="MS275" s="1326"/>
      <c r="MT275" s="497" t="e">
        <f t="shared" si="6863"/>
        <v>#N/A</v>
      </c>
      <c r="MU275" s="497" t="e">
        <f t="shared" si="6864"/>
        <v>#N/A</v>
      </c>
      <c r="MV275" s="498" t="e">
        <f t="shared" si="6865"/>
        <v>#N/A</v>
      </c>
      <c r="MW275" s="498">
        <f t="shared" si="6777"/>
        <v>0</v>
      </c>
      <c r="MX275" s="498">
        <f t="shared" si="6778"/>
        <v>0</v>
      </c>
      <c r="MY275" s="498" t="e">
        <f t="shared" si="6866"/>
        <v>#N/A</v>
      </c>
      <c r="MZ275" s="504">
        <f t="shared" si="6867"/>
        <v>0</v>
      </c>
      <c r="NA275" s="500">
        <f t="shared" si="6868"/>
        <v>0</v>
      </c>
      <c r="ND275" s="665"/>
      <c r="NE275" s="666"/>
      <c r="NF275" s="667"/>
      <c r="NG275" s="668"/>
      <c r="NH275" s="669"/>
      <c r="NI275" s="720"/>
      <c r="NJ275" s="1326"/>
      <c r="NK275" s="497" t="e">
        <f t="shared" si="6869"/>
        <v>#N/A</v>
      </c>
      <c r="NL275" s="497" t="e">
        <f t="shared" si="6870"/>
        <v>#N/A</v>
      </c>
      <c r="NM275" s="498" t="e">
        <f t="shared" si="6871"/>
        <v>#N/A</v>
      </c>
      <c r="NN275" s="498">
        <f t="shared" si="6779"/>
        <v>0</v>
      </c>
      <c r="NO275" s="498">
        <f t="shared" si="6780"/>
        <v>0</v>
      </c>
      <c r="NP275" s="498" t="e">
        <f t="shared" si="6872"/>
        <v>#N/A</v>
      </c>
      <c r="NQ275" s="504">
        <f t="shared" si="6873"/>
        <v>0</v>
      </c>
      <c r="NR275" s="500">
        <f t="shared" si="6874"/>
        <v>0</v>
      </c>
      <c r="NU275" s="665"/>
      <c r="NV275" s="666"/>
      <c r="NW275" s="667"/>
      <c r="NX275" s="668"/>
      <c r="NY275" s="669"/>
      <c r="NZ275" s="720"/>
      <c r="OA275" s="1326"/>
      <c r="OB275" s="497" t="e">
        <f t="shared" si="6875"/>
        <v>#N/A</v>
      </c>
      <c r="OC275" s="497" t="e">
        <f t="shared" si="6876"/>
        <v>#N/A</v>
      </c>
      <c r="OD275" s="498" t="e">
        <f t="shared" si="6877"/>
        <v>#N/A</v>
      </c>
      <c r="OE275" s="498">
        <f t="shared" si="6781"/>
        <v>0</v>
      </c>
      <c r="OF275" s="498">
        <f t="shared" si="6782"/>
        <v>0</v>
      </c>
      <c r="OG275" s="498" t="e">
        <f t="shared" si="6878"/>
        <v>#N/A</v>
      </c>
      <c r="OH275" s="504">
        <f t="shared" si="6879"/>
        <v>0</v>
      </c>
      <c r="OI275" s="500">
        <f t="shared" si="6880"/>
        <v>0</v>
      </c>
      <c r="OL275" s="665"/>
      <c r="OM275" s="666"/>
      <c r="ON275" s="667"/>
      <c r="OO275" s="668"/>
      <c r="OP275" s="669"/>
      <c r="OQ275" s="720"/>
      <c r="OR275" s="1326"/>
      <c r="OS275" s="497" t="e">
        <f t="shared" si="6881"/>
        <v>#N/A</v>
      </c>
      <c r="OT275" s="497" t="e">
        <f t="shared" si="6882"/>
        <v>#N/A</v>
      </c>
      <c r="OU275" s="498" t="e">
        <f t="shared" si="6883"/>
        <v>#N/A</v>
      </c>
      <c r="OV275" s="498">
        <f t="shared" si="6783"/>
        <v>0</v>
      </c>
      <c r="OW275" s="498">
        <f t="shared" si="6784"/>
        <v>0</v>
      </c>
      <c r="OX275" s="498" t="e">
        <f t="shared" si="6884"/>
        <v>#N/A</v>
      </c>
      <c r="OY275" s="504">
        <f t="shared" si="6885"/>
        <v>0</v>
      </c>
      <c r="OZ275" s="500">
        <f t="shared" si="6886"/>
        <v>0</v>
      </c>
      <c r="PC275" s="665"/>
      <c r="PD275" s="666"/>
      <c r="PE275" s="667"/>
      <c r="PF275" s="668"/>
      <c r="PG275" s="669"/>
      <c r="PH275" s="720"/>
      <c r="PI275" s="1326"/>
      <c r="PJ275" s="497" t="e">
        <f t="shared" si="6887"/>
        <v>#N/A</v>
      </c>
      <c r="PK275" s="497" t="e">
        <f t="shared" si="6888"/>
        <v>#N/A</v>
      </c>
      <c r="PL275" s="498" t="e">
        <f t="shared" si="6889"/>
        <v>#N/A</v>
      </c>
      <c r="PM275" s="498">
        <f t="shared" si="6785"/>
        <v>0</v>
      </c>
      <c r="PN275" s="498">
        <f t="shared" si="6786"/>
        <v>0</v>
      </c>
      <c r="PO275" s="498" t="e">
        <f t="shared" si="6890"/>
        <v>#N/A</v>
      </c>
      <c r="PP275" s="504">
        <f t="shared" si="6891"/>
        <v>0</v>
      </c>
      <c r="PQ275" s="500">
        <f t="shared" si="6892"/>
        <v>0</v>
      </c>
      <c r="PT275" s="665"/>
      <c r="PU275" s="666"/>
      <c r="PV275" s="667"/>
      <c r="PW275" s="668"/>
      <c r="PX275" s="669"/>
      <c r="PY275" s="720"/>
      <c r="PZ275" s="1326"/>
      <c r="QA275" s="497" t="e">
        <f t="shared" si="6893"/>
        <v>#N/A</v>
      </c>
      <c r="QB275" s="497" t="e">
        <f t="shared" si="6894"/>
        <v>#N/A</v>
      </c>
      <c r="QC275" s="498" t="e">
        <f t="shared" si="6895"/>
        <v>#N/A</v>
      </c>
      <c r="QD275" s="498">
        <f t="shared" si="6787"/>
        <v>0</v>
      </c>
      <c r="QE275" s="498">
        <f t="shared" si="6788"/>
        <v>0</v>
      </c>
      <c r="QF275" s="498" t="e">
        <f t="shared" si="6896"/>
        <v>#N/A</v>
      </c>
      <c r="QG275" s="504">
        <f t="shared" si="6897"/>
        <v>0</v>
      </c>
      <c r="QH275" s="500">
        <f t="shared" si="6898"/>
        <v>0</v>
      </c>
      <c r="QK275" s="665"/>
      <c r="QL275" s="666"/>
      <c r="QM275" s="667"/>
      <c r="QN275" s="668"/>
      <c r="QO275" s="669"/>
      <c r="QP275" s="720"/>
      <c r="QQ275" s="1326"/>
      <c r="QR275" s="497" t="e">
        <f t="shared" si="6899"/>
        <v>#N/A</v>
      </c>
      <c r="QS275" s="497" t="e">
        <f t="shared" si="6900"/>
        <v>#N/A</v>
      </c>
      <c r="QT275" s="498" t="e">
        <f t="shared" si="6901"/>
        <v>#N/A</v>
      </c>
      <c r="QU275" s="498">
        <f t="shared" si="6789"/>
        <v>0</v>
      </c>
      <c r="QV275" s="498">
        <f t="shared" si="6790"/>
        <v>0</v>
      </c>
      <c r="QW275" s="498" t="e">
        <f t="shared" si="6902"/>
        <v>#N/A</v>
      </c>
      <c r="QX275" s="504">
        <f t="shared" si="6903"/>
        <v>0</v>
      </c>
      <c r="QY275" s="500">
        <f t="shared" si="6904"/>
        <v>0</v>
      </c>
      <c r="RB275" s="381"/>
      <c r="RC275" s="382"/>
      <c r="RD275" s="383"/>
      <c r="RE275" s="384"/>
      <c r="RF275" s="385"/>
      <c r="RG275" s="386"/>
      <c r="RH275" s="386"/>
      <c r="RI275" s="497"/>
      <c r="RJ275" s="497"/>
      <c r="RK275" s="501"/>
      <c r="RL275" s="501"/>
      <c r="RM275" s="501"/>
      <c r="RN275" s="501"/>
      <c r="RO275" s="502"/>
      <c r="RP275" s="503"/>
      <c r="RS275" s="381"/>
      <c r="RT275" s="382"/>
      <c r="RU275" s="383"/>
      <c r="RV275" s="384"/>
      <c r="RW275" s="385"/>
      <c r="RX275" s="386"/>
      <c r="RY275" s="386"/>
      <c r="RZ275" s="497"/>
      <c r="SA275" s="497"/>
      <c r="SB275" s="501"/>
      <c r="SC275" s="501"/>
      <c r="SD275" s="501"/>
      <c r="SE275" s="501"/>
      <c r="SF275" s="502"/>
      <c r="SG275" s="503"/>
      <c r="SJ275" s="381"/>
      <c r="SK275" s="382"/>
      <c r="SL275" s="383"/>
      <c r="SM275" s="384"/>
      <c r="SN275" s="385"/>
      <c r="SO275" s="386"/>
      <c r="SP275" s="386"/>
      <c r="SQ275" s="497"/>
      <c r="SR275" s="497"/>
      <c r="SS275" s="501"/>
      <c r="ST275" s="501"/>
      <c r="SU275" s="501"/>
      <c r="SV275" s="501"/>
      <c r="SW275" s="502"/>
      <c r="SX275" s="503"/>
    </row>
    <row r="276" spans="2:518" ht="76.5" hidden="1" customHeight="1" thickTop="1" thickBot="1">
      <c r="B276" s="577"/>
      <c r="C276" s="578"/>
      <c r="D276" s="579"/>
      <c r="E276" s="580"/>
      <c r="F276" s="581"/>
      <c r="G276" s="585"/>
      <c r="H276" s="595"/>
      <c r="K276" s="577"/>
      <c r="L276" s="767"/>
      <c r="M276" s="579"/>
      <c r="N276" s="580"/>
      <c r="O276" s="581"/>
      <c r="P276" s="585"/>
      <c r="Q276" s="1326"/>
      <c r="R276" s="497"/>
      <c r="S276" s="497"/>
      <c r="T276" s="498"/>
      <c r="U276" s="498"/>
      <c r="V276" s="498"/>
      <c r="W276" s="498"/>
      <c r="X276" s="504"/>
      <c r="Y276" s="500"/>
      <c r="Z276" s="486"/>
      <c r="AA276" s="486"/>
      <c r="AB276" s="577"/>
      <c r="AC276" s="767"/>
      <c r="AD276" s="579"/>
      <c r="AE276" s="580"/>
      <c r="AF276" s="581"/>
      <c r="AG276" s="585"/>
      <c r="AH276" s="1326"/>
      <c r="AI276" s="497"/>
      <c r="AJ276" s="497"/>
      <c r="AK276" s="498"/>
      <c r="AL276" s="498"/>
      <c r="AM276" s="498"/>
      <c r="AN276" s="498"/>
      <c r="AO276" s="504"/>
      <c r="AP276" s="500"/>
      <c r="AQ276" s="486"/>
      <c r="AR276" s="486"/>
      <c r="AS276" s="577"/>
      <c r="AT276" s="767"/>
      <c r="AU276" s="579"/>
      <c r="AV276" s="580"/>
      <c r="AW276" s="581"/>
      <c r="AX276" s="585"/>
      <c r="AY276" s="1326"/>
      <c r="AZ276" s="497"/>
      <c r="BA276" s="497"/>
      <c r="BB276" s="498"/>
      <c r="BC276" s="498"/>
      <c r="BD276" s="498"/>
      <c r="BE276" s="498"/>
      <c r="BF276" s="504"/>
      <c r="BG276" s="500"/>
      <c r="BJ276" s="577"/>
      <c r="BK276" s="767"/>
      <c r="BL276" s="579"/>
      <c r="BM276" s="580"/>
      <c r="BN276" s="581"/>
      <c r="BO276" s="585"/>
      <c r="BP276" s="1326"/>
      <c r="BQ276" s="497"/>
      <c r="BR276" s="497"/>
      <c r="BS276" s="498"/>
      <c r="BT276" s="498"/>
      <c r="BU276" s="498"/>
      <c r="BV276" s="498"/>
      <c r="BW276" s="504"/>
      <c r="BX276" s="500"/>
      <c r="CA276" s="577"/>
      <c r="CB276" s="767"/>
      <c r="CC276" s="579"/>
      <c r="CD276" s="580"/>
      <c r="CE276" s="581"/>
      <c r="CF276" s="585"/>
      <c r="CG276" s="1326"/>
      <c r="CH276" s="497"/>
      <c r="CI276" s="497"/>
      <c r="CJ276" s="498"/>
      <c r="CK276" s="498"/>
      <c r="CL276" s="498"/>
      <c r="CM276" s="498"/>
      <c r="CN276" s="504"/>
      <c r="CO276" s="500"/>
      <c r="CR276" s="577"/>
      <c r="CS276" s="767"/>
      <c r="CT276" s="579"/>
      <c r="CU276" s="580"/>
      <c r="CV276" s="581"/>
      <c r="CW276" s="585"/>
      <c r="CX276" s="1326"/>
      <c r="CY276" s="497"/>
      <c r="CZ276" s="497"/>
      <c r="DA276" s="498"/>
      <c r="DB276" s="498"/>
      <c r="DC276" s="498"/>
      <c r="DD276" s="498"/>
      <c r="DE276" s="504"/>
      <c r="DF276" s="500"/>
      <c r="DI276" s="577"/>
      <c r="DJ276" s="767"/>
      <c r="DK276" s="579"/>
      <c r="DL276" s="580"/>
      <c r="DM276" s="581"/>
      <c r="DN276" s="585"/>
      <c r="DO276" s="1326"/>
      <c r="DP276" s="497"/>
      <c r="DQ276" s="497"/>
      <c r="DR276" s="498"/>
      <c r="DS276" s="498"/>
      <c r="DT276" s="498"/>
      <c r="DU276" s="498"/>
      <c r="DV276" s="504"/>
      <c r="DW276" s="500"/>
      <c r="DZ276" s="577"/>
      <c r="EA276" s="767"/>
      <c r="EB276" s="579"/>
      <c r="EC276" s="580"/>
      <c r="ED276" s="581"/>
      <c r="EE276" s="585"/>
      <c r="EF276" s="1326"/>
      <c r="EG276" s="497"/>
      <c r="EH276" s="497"/>
      <c r="EI276" s="498"/>
      <c r="EJ276" s="498"/>
      <c r="EK276" s="498"/>
      <c r="EL276" s="498"/>
      <c r="EM276" s="504"/>
      <c r="EN276" s="500"/>
      <c r="EQ276" s="665"/>
      <c r="ER276" s="666"/>
      <c r="ES276" s="667"/>
      <c r="ET276" s="668"/>
      <c r="EU276" s="669"/>
      <c r="EV276" s="720"/>
      <c r="EW276" s="1326"/>
      <c r="EX276" s="497" t="e">
        <f t="shared" si="6791"/>
        <v>#N/A</v>
      </c>
      <c r="EY276" s="497" t="e">
        <f t="shared" si="6792"/>
        <v>#N/A</v>
      </c>
      <c r="EZ276" s="498" t="e">
        <f t="shared" si="6793"/>
        <v>#N/A</v>
      </c>
      <c r="FA276" s="498">
        <f t="shared" si="6753"/>
        <v>0</v>
      </c>
      <c r="FB276" s="498">
        <f t="shared" si="6754"/>
        <v>0</v>
      </c>
      <c r="FC276" s="498" t="e">
        <f t="shared" si="6794"/>
        <v>#N/A</v>
      </c>
      <c r="FD276" s="504">
        <f t="shared" si="6795"/>
        <v>0</v>
      </c>
      <c r="FE276" s="500">
        <f t="shared" si="6796"/>
        <v>0</v>
      </c>
      <c r="FH276" s="665"/>
      <c r="FI276" s="666"/>
      <c r="FJ276" s="667"/>
      <c r="FK276" s="668"/>
      <c r="FL276" s="669"/>
      <c r="FM276" s="720"/>
      <c r="FN276" s="1326"/>
      <c r="FO276" s="497" t="e">
        <f t="shared" si="6797"/>
        <v>#N/A</v>
      </c>
      <c r="FP276" s="497" t="e">
        <f t="shared" si="6798"/>
        <v>#N/A</v>
      </c>
      <c r="FQ276" s="498" t="e">
        <f t="shared" si="6799"/>
        <v>#N/A</v>
      </c>
      <c r="FR276" s="498">
        <f t="shared" si="6755"/>
        <v>0</v>
      </c>
      <c r="FS276" s="498">
        <f t="shared" si="6756"/>
        <v>0</v>
      </c>
      <c r="FT276" s="498" t="e">
        <f t="shared" si="6800"/>
        <v>#N/A</v>
      </c>
      <c r="FU276" s="504">
        <f t="shared" si="6801"/>
        <v>0</v>
      </c>
      <c r="FV276" s="500">
        <f t="shared" si="6802"/>
        <v>0</v>
      </c>
      <c r="FY276" s="665"/>
      <c r="FZ276" s="666"/>
      <c r="GA276" s="667"/>
      <c r="GB276" s="668"/>
      <c r="GC276" s="669"/>
      <c r="GD276" s="720"/>
      <c r="GE276" s="1326"/>
      <c r="GF276" s="497" t="e">
        <f t="shared" si="6803"/>
        <v>#N/A</v>
      </c>
      <c r="GG276" s="497" t="e">
        <f t="shared" si="6804"/>
        <v>#N/A</v>
      </c>
      <c r="GH276" s="498" t="e">
        <f t="shared" si="6805"/>
        <v>#N/A</v>
      </c>
      <c r="GI276" s="498">
        <f t="shared" si="6757"/>
        <v>0</v>
      </c>
      <c r="GJ276" s="498">
        <f t="shared" si="6758"/>
        <v>0</v>
      </c>
      <c r="GK276" s="498" t="e">
        <f t="shared" si="6806"/>
        <v>#N/A</v>
      </c>
      <c r="GL276" s="504">
        <f t="shared" si="6807"/>
        <v>0</v>
      </c>
      <c r="GM276" s="500">
        <f t="shared" si="6808"/>
        <v>0</v>
      </c>
      <c r="GP276" s="665"/>
      <c r="GQ276" s="666"/>
      <c r="GR276" s="667"/>
      <c r="GS276" s="668"/>
      <c r="GT276" s="669"/>
      <c r="GU276" s="720"/>
      <c r="GV276" s="1326"/>
      <c r="GW276" s="497" t="e">
        <f t="shared" si="6809"/>
        <v>#N/A</v>
      </c>
      <c r="GX276" s="497" t="e">
        <f t="shared" si="6810"/>
        <v>#N/A</v>
      </c>
      <c r="GY276" s="498" t="e">
        <f t="shared" si="6811"/>
        <v>#N/A</v>
      </c>
      <c r="GZ276" s="498">
        <f t="shared" si="6759"/>
        <v>0</v>
      </c>
      <c r="HA276" s="498">
        <f t="shared" si="6760"/>
        <v>0</v>
      </c>
      <c r="HB276" s="498" t="e">
        <f t="shared" si="6812"/>
        <v>#N/A</v>
      </c>
      <c r="HC276" s="504">
        <f t="shared" si="6813"/>
        <v>0</v>
      </c>
      <c r="HD276" s="500">
        <f t="shared" si="6814"/>
        <v>0</v>
      </c>
      <c r="HG276" s="665"/>
      <c r="HH276" s="666"/>
      <c r="HI276" s="667"/>
      <c r="HJ276" s="668"/>
      <c r="HK276" s="669"/>
      <c r="HL276" s="720"/>
      <c r="HM276" s="1326"/>
      <c r="HN276" s="497" t="e">
        <f t="shared" si="6815"/>
        <v>#N/A</v>
      </c>
      <c r="HO276" s="497" t="e">
        <f t="shared" si="6816"/>
        <v>#N/A</v>
      </c>
      <c r="HP276" s="498" t="e">
        <f t="shared" si="6817"/>
        <v>#N/A</v>
      </c>
      <c r="HQ276" s="498">
        <f t="shared" si="6761"/>
        <v>0</v>
      </c>
      <c r="HR276" s="498">
        <f t="shared" si="6762"/>
        <v>0</v>
      </c>
      <c r="HS276" s="498" t="e">
        <f t="shared" si="6818"/>
        <v>#N/A</v>
      </c>
      <c r="HT276" s="504">
        <f t="shared" si="6819"/>
        <v>0</v>
      </c>
      <c r="HU276" s="500">
        <f t="shared" si="6820"/>
        <v>0</v>
      </c>
      <c r="HX276" s="665"/>
      <c r="HY276" s="666"/>
      <c r="HZ276" s="667"/>
      <c r="IA276" s="668"/>
      <c r="IB276" s="669"/>
      <c r="IC276" s="720"/>
      <c r="ID276" s="1326"/>
      <c r="IE276" s="497" t="e">
        <f t="shared" si="6821"/>
        <v>#N/A</v>
      </c>
      <c r="IF276" s="497" t="e">
        <f t="shared" si="6822"/>
        <v>#N/A</v>
      </c>
      <c r="IG276" s="498" t="e">
        <f t="shared" si="6823"/>
        <v>#N/A</v>
      </c>
      <c r="IH276" s="498">
        <f t="shared" si="6763"/>
        <v>0</v>
      </c>
      <c r="II276" s="498">
        <f t="shared" si="6764"/>
        <v>0</v>
      </c>
      <c r="IJ276" s="498" t="e">
        <f t="shared" si="6824"/>
        <v>#N/A</v>
      </c>
      <c r="IK276" s="504">
        <f t="shared" si="6825"/>
        <v>0</v>
      </c>
      <c r="IL276" s="500">
        <f t="shared" si="6826"/>
        <v>0</v>
      </c>
      <c r="IO276" s="665"/>
      <c r="IP276" s="666"/>
      <c r="IQ276" s="667"/>
      <c r="IR276" s="668"/>
      <c r="IS276" s="669"/>
      <c r="IT276" s="720"/>
      <c r="IU276" s="1326"/>
      <c r="IV276" s="497" t="e">
        <f t="shared" si="6827"/>
        <v>#N/A</v>
      </c>
      <c r="IW276" s="497" t="e">
        <f t="shared" si="6828"/>
        <v>#N/A</v>
      </c>
      <c r="IX276" s="498" t="e">
        <f t="shared" si="6829"/>
        <v>#N/A</v>
      </c>
      <c r="IY276" s="498">
        <f t="shared" si="6765"/>
        <v>0</v>
      </c>
      <c r="IZ276" s="498">
        <f t="shared" si="6766"/>
        <v>0</v>
      </c>
      <c r="JA276" s="498" t="e">
        <f t="shared" si="6830"/>
        <v>#N/A</v>
      </c>
      <c r="JB276" s="504">
        <f t="shared" si="6831"/>
        <v>0</v>
      </c>
      <c r="JC276" s="500">
        <f t="shared" si="6832"/>
        <v>0</v>
      </c>
      <c r="JF276" s="665"/>
      <c r="JG276" s="666"/>
      <c r="JH276" s="667"/>
      <c r="JI276" s="668"/>
      <c r="JJ276" s="669"/>
      <c r="JK276" s="720"/>
      <c r="JL276" s="1326"/>
      <c r="JM276" s="497" t="e">
        <f t="shared" si="6833"/>
        <v>#N/A</v>
      </c>
      <c r="JN276" s="497" t="e">
        <f t="shared" si="6834"/>
        <v>#N/A</v>
      </c>
      <c r="JO276" s="498" t="e">
        <f t="shared" si="6835"/>
        <v>#N/A</v>
      </c>
      <c r="JP276" s="498">
        <f t="shared" si="6767"/>
        <v>0</v>
      </c>
      <c r="JQ276" s="498">
        <f t="shared" si="6768"/>
        <v>0</v>
      </c>
      <c r="JR276" s="498" t="e">
        <f t="shared" si="6836"/>
        <v>#N/A</v>
      </c>
      <c r="JS276" s="504">
        <f t="shared" si="6837"/>
        <v>0</v>
      </c>
      <c r="JT276" s="500">
        <f t="shared" si="6838"/>
        <v>0</v>
      </c>
      <c r="JW276" s="665"/>
      <c r="JX276" s="666"/>
      <c r="JY276" s="667"/>
      <c r="JZ276" s="668"/>
      <c r="KA276" s="669"/>
      <c r="KB276" s="720"/>
      <c r="KC276" s="1326"/>
      <c r="KD276" s="497" t="e">
        <f t="shared" si="6839"/>
        <v>#N/A</v>
      </c>
      <c r="KE276" s="497" t="e">
        <f t="shared" si="6840"/>
        <v>#N/A</v>
      </c>
      <c r="KF276" s="498" t="e">
        <f t="shared" si="6841"/>
        <v>#N/A</v>
      </c>
      <c r="KG276" s="498">
        <f t="shared" si="6769"/>
        <v>0</v>
      </c>
      <c r="KH276" s="498">
        <f t="shared" si="6770"/>
        <v>0</v>
      </c>
      <c r="KI276" s="498" t="e">
        <f t="shared" si="6842"/>
        <v>#N/A</v>
      </c>
      <c r="KJ276" s="504">
        <f t="shared" si="6843"/>
        <v>0</v>
      </c>
      <c r="KK276" s="500">
        <f t="shared" si="6844"/>
        <v>0</v>
      </c>
      <c r="KN276" s="665"/>
      <c r="KO276" s="666"/>
      <c r="KP276" s="667"/>
      <c r="KQ276" s="668"/>
      <c r="KR276" s="669"/>
      <c r="KS276" s="720"/>
      <c r="KT276" s="1326"/>
      <c r="KU276" s="497" t="e">
        <f t="shared" si="6845"/>
        <v>#N/A</v>
      </c>
      <c r="KV276" s="497" t="e">
        <f t="shared" si="6846"/>
        <v>#N/A</v>
      </c>
      <c r="KW276" s="498" t="e">
        <f t="shared" si="6847"/>
        <v>#N/A</v>
      </c>
      <c r="KX276" s="498">
        <f t="shared" si="6771"/>
        <v>0</v>
      </c>
      <c r="KY276" s="498">
        <f t="shared" si="6772"/>
        <v>0</v>
      </c>
      <c r="KZ276" s="498" t="e">
        <f t="shared" si="6848"/>
        <v>#N/A</v>
      </c>
      <c r="LA276" s="504">
        <f t="shared" si="6849"/>
        <v>0</v>
      </c>
      <c r="LB276" s="500">
        <f t="shared" si="6850"/>
        <v>0</v>
      </c>
      <c r="LE276" s="665"/>
      <c r="LF276" s="666"/>
      <c r="LG276" s="667"/>
      <c r="LH276" s="668"/>
      <c r="LI276" s="669"/>
      <c r="LJ276" s="720"/>
      <c r="LK276" s="1326"/>
      <c r="LL276" s="497" t="e">
        <f t="shared" si="6851"/>
        <v>#N/A</v>
      </c>
      <c r="LM276" s="497" t="e">
        <f t="shared" si="6852"/>
        <v>#N/A</v>
      </c>
      <c r="LN276" s="498" t="e">
        <f t="shared" si="6853"/>
        <v>#N/A</v>
      </c>
      <c r="LO276" s="498">
        <f t="shared" si="6773"/>
        <v>0</v>
      </c>
      <c r="LP276" s="498">
        <f t="shared" si="6774"/>
        <v>0</v>
      </c>
      <c r="LQ276" s="498" t="e">
        <f t="shared" si="6854"/>
        <v>#N/A</v>
      </c>
      <c r="LR276" s="504">
        <f t="shared" si="6855"/>
        <v>0</v>
      </c>
      <c r="LS276" s="500">
        <f t="shared" si="6856"/>
        <v>0</v>
      </c>
      <c r="LV276" s="665"/>
      <c r="LW276" s="666"/>
      <c r="LX276" s="667"/>
      <c r="LY276" s="668"/>
      <c r="LZ276" s="669"/>
      <c r="MA276" s="720"/>
      <c r="MB276" s="1326"/>
      <c r="MC276" s="497" t="e">
        <f t="shared" si="6857"/>
        <v>#N/A</v>
      </c>
      <c r="MD276" s="497" t="e">
        <f t="shared" si="6858"/>
        <v>#N/A</v>
      </c>
      <c r="ME276" s="498" t="e">
        <f t="shared" si="6859"/>
        <v>#N/A</v>
      </c>
      <c r="MF276" s="498">
        <f t="shared" si="6775"/>
        <v>0</v>
      </c>
      <c r="MG276" s="498">
        <f t="shared" si="6776"/>
        <v>0</v>
      </c>
      <c r="MH276" s="498" t="e">
        <f t="shared" si="6860"/>
        <v>#N/A</v>
      </c>
      <c r="MI276" s="504">
        <f t="shared" si="6861"/>
        <v>0</v>
      </c>
      <c r="MJ276" s="500">
        <f t="shared" si="6862"/>
        <v>0</v>
      </c>
      <c r="MM276" s="665"/>
      <c r="MN276" s="666"/>
      <c r="MO276" s="667"/>
      <c r="MP276" s="668"/>
      <c r="MQ276" s="669"/>
      <c r="MR276" s="720"/>
      <c r="MS276" s="1326"/>
      <c r="MT276" s="497" t="e">
        <f t="shared" si="6863"/>
        <v>#N/A</v>
      </c>
      <c r="MU276" s="497" t="e">
        <f t="shared" si="6864"/>
        <v>#N/A</v>
      </c>
      <c r="MV276" s="498" t="e">
        <f t="shared" si="6865"/>
        <v>#N/A</v>
      </c>
      <c r="MW276" s="498">
        <f t="shared" si="6777"/>
        <v>0</v>
      </c>
      <c r="MX276" s="498">
        <f t="shared" si="6778"/>
        <v>0</v>
      </c>
      <c r="MY276" s="498" t="e">
        <f t="shared" si="6866"/>
        <v>#N/A</v>
      </c>
      <c r="MZ276" s="504">
        <f t="shared" si="6867"/>
        <v>0</v>
      </c>
      <c r="NA276" s="500">
        <f t="shared" si="6868"/>
        <v>0</v>
      </c>
      <c r="ND276" s="665"/>
      <c r="NE276" s="666"/>
      <c r="NF276" s="667"/>
      <c r="NG276" s="668"/>
      <c r="NH276" s="669"/>
      <c r="NI276" s="720"/>
      <c r="NJ276" s="1326"/>
      <c r="NK276" s="497" t="e">
        <f t="shared" si="6869"/>
        <v>#N/A</v>
      </c>
      <c r="NL276" s="497" t="e">
        <f t="shared" si="6870"/>
        <v>#N/A</v>
      </c>
      <c r="NM276" s="498" t="e">
        <f t="shared" si="6871"/>
        <v>#N/A</v>
      </c>
      <c r="NN276" s="498">
        <f t="shared" si="6779"/>
        <v>0</v>
      </c>
      <c r="NO276" s="498">
        <f t="shared" si="6780"/>
        <v>0</v>
      </c>
      <c r="NP276" s="498" t="e">
        <f t="shared" si="6872"/>
        <v>#N/A</v>
      </c>
      <c r="NQ276" s="504">
        <f t="shared" si="6873"/>
        <v>0</v>
      </c>
      <c r="NR276" s="500">
        <f t="shared" si="6874"/>
        <v>0</v>
      </c>
      <c r="NU276" s="665"/>
      <c r="NV276" s="666"/>
      <c r="NW276" s="667"/>
      <c r="NX276" s="668"/>
      <c r="NY276" s="669"/>
      <c r="NZ276" s="720"/>
      <c r="OA276" s="1326"/>
      <c r="OB276" s="497" t="e">
        <f t="shared" si="6875"/>
        <v>#N/A</v>
      </c>
      <c r="OC276" s="497" t="e">
        <f t="shared" si="6876"/>
        <v>#N/A</v>
      </c>
      <c r="OD276" s="498" t="e">
        <f t="shared" si="6877"/>
        <v>#N/A</v>
      </c>
      <c r="OE276" s="498">
        <f t="shared" si="6781"/>
        <v>0</v>
      </c>
      <c r="OF276" s="498">
        <f t="shared" si="6782"/>
        <v>0</v>
      </c>
      <c r="OG276" s="498" t="e">
        <f t="shared" si="6878"/>
        <v>#N/A</v>
      </c>
      <c r="OH276" s="504">
        <f t="shared" si="6879"/>
        <v>0</v>
      </c>
      <c r="OI276" s="500">
        <f t="shared" si="6880"/>
        <v>0</v>
      </c>
      <c r="OL276" s="665"/>
      <c r="OM276" s="666"/>
      <c r="ON276" s="667"/>
      <c r="OO276" s="668"/>
      <c r="OP276" s="669"/>
      <c r="OQ276" s="720"/>
      <c r="OR276" s="1326"/>
      <c r="OS276" s="497" t="e">
        <f t="shared" si="6881"/>
        <v>#N/A</v>
      </c>
      <c r="OT276" s="497" t="e">
        <f t="shared" si="6882"/>
        <v>#N/A</v>
      </c>
      <c r="OU276" s="498" t="e">
        <f t="shared" si="6883"/>
        <v>#N/A</v>
      </c>
      <c r="OV276" s="498">
        <f t="shared" si="6783"/>
        <v>0</v>
      </c>
      <c r="OW276" s="498">
        <f t="shared" si="6784"/>
        <v>0</v>
      </c>
      <c r="OX276" s="498" t="e">
        <f t="shared" si="6884"/>
        <v>#N/A</v>
      </c>
      <c r="OY276" s="504">
        <f t="shared" si="6885"/>
        <v>0</v>
      </c>
      <c r="OZ276" s="500">
        <f t="shared" si="6886"/>
        <v>0</v>
      </c>
      <c r="PC276" s="665"/>
      <c r="PD276" s="666"/>
      <c r="PE276" s="667"/>
      <c r="PF276" s="668"/>
      <c r="PG276" s="669"/>
      <c r="PH276" s="720"/>
      <c r="PI276" s="1326"/>
      <c r="PJ276" s="497" t="e">
        <f t="shared" si="6887"/>
        <v>#N/A</v>
      </c>
      <c r="PK276" s="497" t="e">
        <f t="shared" si="6888"/>
        <v>#N/A</v>
      </c>
      <c r="PL276" s="498" t="e">
        <f t="shared" si="6889"/>
        <v>#N/A</v>
      </c>
      <c r="PM276" s="498">
        <f t="shared" si="6785"/>
        <v>0</v>
      </c>
      <c r="PN276" s="498">
        <f t="shared" si="6786"/>
        <v>0</v>
      </c>
      <c r="PO276" s="498" t="e">
        <f t="shared" si="6890"/>
        <v>#N/A</v>
      </c>
      <c r="PP276" s="504">
        <f t="shared" si="6891"/>
        <v>0</v>
      </c>
      <c r="PQ276" s="500">
        <f t="shared" si="6892"/>
        <v>0</v>
      </c>
      <c r="PT276" s="665"/>
      <c r="PU276" s="666"/>
      <c r="PV276" s="667"/>
      <c r="PW276" s="668"/>
      <c r="PX276" s="669"/>
      <c r="PY276" s="720"/>
      <c r="PZ276" s="1326"/>
      <c r="QA276" s="497" t="e">
        <f t="shared" si="6893"/>
        <v>#N/A</v>
      </c>
      <c r="QB276" s="497" t="e">
        <f t="shared" si="6894"/>
        <v>#N/A</v>
      </c>
      <c r="QC276" s="498" t="e">
        <f t="shared" si="6895"/>
        <v>#N/A</v>
      </c>
      <c r="QD276" s="498">
        <f t="shared" si="6787"/>
        <v>0</v>
      </c>
      <c r="QE276" s="498">
        <f t="shared" si="6788"/>
        <v>0</v>
      </c>
      <c r="QF276" s="498" t="e">
        <f t="shared" si="6896"/>
        <v>#N/A</v>
      </c>
      <c r="QG276" s="504">
        <f t="shared" si="6897"/>
        <v>0</v>
      </c>
      <c r="QH276" s="500">
        <f t="shared" si="6898"/>
        <v>0</v>
      </c>
      <c r="QK276" s="665"/>
      <c r="QL276" s="666"/>
      <c r="QM276" s="667"/>
      <c r="QN276" s="668"/>
      <c r="QO276" s="669"/>
      <c r="QP276" s="720"/>
      <c r="QQ276" s="1326"/>
      <c r="QR276" s="497" t="e">
        <f t="shared" si="6899"/>
        <v>#N/A</v>
      </c>
      <c r="QS276" s="497" t="e">
        <f t="shared" si="6900"/>
        <v>#N/A</v>
      </c>
      <c r="QT276" s="498" t="e">
        <f t="shared" si="6901"/>
        <v>#N/A</v>
      </c>
      <c r="QU276" s="498">
        <f t="shared" si="6789"/>
        <v>0</v>
      </c>
      <c r="QV276" s="498">
        <f t="shared" si="6790"/>
        <v>0</v>
      </c>
      <c r="QW276" s="498" t="e">
        <f t="shared" si="6902"/>
        <v>#N/A</v>
      </c>
      <c r="QX276" s="504">
        <f t="shared" si="6903"/>
        <v>0</v>
      </c>
      <c r="QY276" s="500">
        <f t="shared" si="6904"/>
        <v>0</v>
      </c>
      <c r="RB276" s="381"/>
      <c r="RC276" s="382"/>
      <c r="RD276" s="383"/>
      <c r="RE276" s="384"/>
      <c r="RF276" s="385"/>
      <c r="RG276" s="386"/>
      <c r="RH276" s="386"/>
      <c r="RI276" s="497"/>
      <c r="RJ276" s="497"/>
      <c r="RK276" s="501"/>
      <c r="RL276" s="501"/>
      <c r="RM276" s="501"/>
      <c r="RN276" s="501"/>
      <c r="RO276" s="502"/>
      <c r="RP276" s="503"/>
      <c r="RS276" s="381"/>
      <c r="RT276" s="382"/>
      <c r="RU276" s="383"/>
      <c r="RV276" s="384"/>
      <c r="RW276" s="385"/>
      <c r="RX276" s="386"/>
      <c r="RY276" s="386"/>
      <c r="RZ276" s="497"/>
      <c r="SA276" s="497"/>
      <c r="SB276" s="501"/>
      <c r="SC276" s="501"/>
      <c r="SD276" s="501"/>
      <c r="SE276" s="501"/>
      <c r="SF276" s="502"/>
      <c r="SG276" s="503"/>
      <c r="SJ276" s="381"/>
      <c r="SK276" s="382"/>
      <c r="SL276" s="383"/>
      <c r="SM276" s="384"/>
      <c r="SN276" s="385"/>
      <c r="SO276" s="386"/>
      <c r="SP276" s="386"/>
      <c r="SQ276" s="497"/>
      <c r="SR276" s="497"/>
      <c r="SS276" s="501"/>
      <c r="ST276" s="501"/>
      <c r="SU276" s="501"/>
      <c r="SV276" s="501"/>
      <c r="SW276" s="502"/>
      <c r="SX276" s="503"/>
    </row>
    <row r="277" spans="2:518" ht="76.5" hidden="1" customHeight="1" thickTop="1" thickBot="1">
      <c r="B277" s="577"/>
      <c r="C277" s="578"/>
      <c r="D277" s="579"/>
      <c r="E277" s="580"/>
      <c r="F277" s="581"/>
      <c r="G277" s="585"/>
      <c r="H277" s="595"/>
      <c r="K277" s="577"/>
      <c r="L277" s="767"/>
      <c r="M277" s="579"/>
      <c r="N277" s="580"/>
      <c r="O277" s="581"/>
      <c r="P277" s="585"/>
      <c r="Q277" s="1326"/>
      <c r="R277" s="497"/>
      <c r="S277" s="497"/>
      <c r="T277" s="498"/>
      <c r="U277" s="498"/>
      <c r="V277" s="498"/>
      <c r="W277" s="498"/>
      <c r="X277" s="504"/>
      <c r="Y277" s="500"/>
      <c r="Z277" s="486"/>
      <c r="AA277" s="486"/>
      <c r="AB277" s="577"/>
      <c r="AC277" s="767"/>
      <c r="AD277" s="579"/>
      <c r="AE277" s="580"/>
      <c r="AF277" s="581"/>
      <c r="AG277" s="585"/>
      <c r="AH277" s="1326"/>
      <c r="AI277" s="497"/>
      <c r="AJ277" s="497"/>
      <c r="AK277" s="498"/>
      <c r="AL277" s="498"/>
      <c r="AM277" s="498"/>
      <c r="AN277" s="498"/>
      <c r="AO277" s="504"/>
      <c r="AP277" s="500"/>
      <c r="AQ277" s="486"/>
      <c r="AR277" s="486"/>
      <c r="AS277" s="577"/>
      <c r="AT277" s="767"/>
      <c r="AU277" s="579"/>
      <c r="AV277" s="580"/>
      <c r="AW277" s="581"/>
      <c r="AX277" s="585"/>
      <c r="AY277" s="1326"/>
      <c r="AZ277" s="497"/>
      <c r="BA277" s="497"/>
      <c r="BB277" s="498"/>
      <c r="BC277" s="498"/>
      <c r="BD277" s="498"/>
      <c r="BE277" s="498"/>
      <c r="BF277" s="504"/>
      <c r="BG277" s="500"/>
      <c r="BJ277" s="577"/>
      <c r="BK277" s="767"/>
      <c r="BL277" s="579"/>
      <c r="BM277" s="580"/>
      <c r="BN277" s="581"/>
      <c r="BO277" s="585"/>
      <c r="BP277" s="1326"/>
      <c r="BQ277" s="497"/>
      <c r="BR277" s="497"/>
      <c r="BS277" s="498"/>
      <c r="BT277" s="498"/>
      <c r="BU277" s="498"/>
      <c r="BV277" s="498"/>
      <c r="BW277" s="504"/>
      <c r="BX277" s="500"/>
      <c r="CA277" s="577"/>
      <c r="CB277" s="767"/>
      <c r="CC277" s="579"/>
      <c r="CD277" s="580"/>
      <c r="CE277" s="581"/>
      <c r="CF277" s="585"/>
      <c r="CG277" s="1326"/>
      <c r="CH277" s="497"/>
      <c r="CI277" s="497"/>
      <c r="CJ277" s="498"/>
      <c r="CK277" s="498"/>
      <c r="CL277" s="498"/>
      <c r="CM277" s="498"/>
      <c r="CN277" s="504"/>
      <c r="CO277" s="500"/>
      <c r="CR277" s="577"/>
      <c r="CS277" s="767"/>
      <c r="CT277" s="579"/>
      <c r="CU277" s="580"/>
      <c r="CV277" s="581"/>
      <c r="CW277" s="585"/>
      <c r="CX277" s="1326"/>
      <c r="CY277" s="497"/>
      <c r="CZ277" s="497"/>
      <c r="DA277" s="498"/>
      <c r="DB277" s="498"/>
      <c r="DC277" s="498"/>
      <c r="DD277" s="498"/>
      <c r="DE277" s="504"/>
      <c r="DF277" s="500"/>
      <c r="DI277" s="577"/>
      <c r="DJ277" s="767"/>
      <c r="DK277" s="579"/>
      <c r="DL277" s="580"/>
      <c r="DM277" s="581"/>
      <c r="DN277" s="585"/>
      <c r="DO277" s="1326"/>
      <c r="DP277" s="497"/>
      <c r="DQ277" s="497"/>
      <c r="DR277" s="498"/>
      <c r="DS277" s="498"/>
      <c r="DT277" s="498"/>
      <c r="DU277" s="498"/>
      <c r="DV277" s="504"/>
      <c r="DW277" s="500"/>
      <c r="DZ277" s="577"/>
      <c r="EA277" s="767"/>
      <c r="EB277" s="579"/>
      <c r="EC277" s="580"/>
      <c r="ED277" s="581"/>
      <c r="EE277" s="585"/>
      <c r="EF277" s="1326"/>
      <c r="EG277" s="497"/>
      <c r="EH277" s="497"/>
      <c r="EI277" s="498"/>
      <c r="EJ277" s="498"/>
      <c r="EK277" s="498"/>
      <c r="EL277" s="498"/>
      <c r="EM277" s="504"/>
      <c r="EN277" s="500"/>
      <c r="EQ277" s="665"/>
      <c r="ER277" s="666"/>
      <c r="ES277" s="667"/>
      <c r="ET277" s="668"/>
      <c r="EU277" s="669"/>
      <c r="EV277" s="720"/>
      <c r="EW277" s="1326"/>
      <c r="EX277" s="497" t="e">
        <f t="shared" si="6791"/>
        <v>#N/A</v>
      </c>
      <c r="EY277" s="497" t="e">
        <f t="shared" si="6792"/>
        <v>#N/A</v>
      </c>
      <c r="EZ277" s="498" t="e">
        <f t="shared" si="6793"/>
        <v>#N/A</v>
      </c>
      <c r="FA277" s="498">
        <f t="shared" si="6753"/>
        <v>0</v>
      </c>
      <c r="FB277" s="498">
        <f t="shared" si="6754"/>
        <v>0</v>
      </c>
      <c r="FC277" s="498" t="e">
        <f t="shared" si="6794"/>
        <v>#N/A</v>
      </c>
      <c r="FD277" s="504">
        <f t="shared" si="6795"/>
        <v>0</v>
      </c>
      <c r="FE277" s="500">
        <f t="shared" si="6796"/>
        <v>0</v>
      </c>
      <c r="FH277" s="665"/>
      <c r="FI277" s="666"/>
      <c r="FJ277" s="667"/>
      <c r="FK277" s="668"/>
      <c r="FL277" s="669"/>
      <c r="FM277" s="720"/>
      <c r="FN277" s="1326"/>
      <c r="FO277" s="497" t="e">
        <f t="shared" si="6797"/>
        <v>#N/A</v>
      </c>
      <c r="FP277" s="497" t="e">
        <f t="shared" si="6798"/>
        <v>#N/A</v>
      </c>
      <c r="FQ277" s="498" t="e">
        <f t="shared" si="6799"/>
        <v>#N/A</v>
      </c>
      <c r="FR277" s="498">
        <f t="shared" si="6755"/>
        <v>0</v>
      </c>
      <c r="FS277" s="498">
        <f t="shared" si="6756"/>
        <v>0</v>
      </c>
      <c r="FT277" s="498" t="e">
        <f t="shared" si="6800"/>
        <v>#N/A</v>
      </c>
      <c r="FU277" s="504">
        <f t="shared" si="6801"/>
        <v>0</v>
      </c>
      <c r="FV277" s="500">
        <f t="shared" si="6802"/>
        <v>0</v>
      </c>
      <c r="FY277" s="665"/>
      <c r="FZ277" s="666"/>
      <c r="GA277" s="667"/>
      <c r="GB277" s="668"/>
      <c r="GC277" s="669"/>
      <c r="GD277" s="720"/>
      <c r="GE277" s="1326"/>
      <c r="GF277" s="497" t="e">
        <f t="shared" si="6803"/>
        <v>#N/A</v>
      </c>
      <c r="GG277" s="497" t="e">
        <f t="shared" si="6804"/>
        <v>#N/A</v>
      </c>
      <c r="GH277" s="498" t="e">
        <f t="shared" si="6805"/>
        <v>#N/A</v>
      </c>
      <c r="GI277" s="498">
        <f t="shared" si="6757"/>
        <v>0</v>
      </c>
      <c r="GJ277" s="498">
        <f t="shared" si="6758"/>
        <v>0</v>
      </c>
      <c r="GK277" s="498" t="e">
        <f t="shared" si="6806"/>
        <v>#N/A</v>
      </c>
      <c r="GL277" s="504">
        <f t="shared" si="6807"/>
        <v>0</v>
      </c>
      <c r="GM277" s="500">
        <f t="shared" si="6808"/>
        <v>0</v>
      </c>
      <c r="GP277" s="665"/>
      <c r="GQ277" s="666"/>
      <c r="GR277" s="667"/>
      <c r="GS277" s="668"/>
      <c r="GT277" s="669"/>
      <c r="GU277" s="720"/>
      <c r="GV277" s="1326"/>
      <c r="GW277" s="497" t="e">
        <f t="shared" si="6809"/>
        <v>#N/A</v>
      </c>
      <c r="GX277" s="497" t="e">
        <f t="shared" si="6810"/>
        <v>#N/A</v>
      </c>
      <c r="GY277" s="498" t="e">
        <f t="shared" si="6811"/>
        <v>#N/A</v>
      </c>
      <c r="GZ277" s="498">
        <f t="shared" si="6759"/>
        <v>0</v>
      </c>
      <c r="HA277" s="498">
        <f t="shared" si="6760"/>
        <v>0</v>
      </c>
      <c r="HB277" s="498" t="e">
        <f t="shared" si="6812"/>
        <v>#N/A</v>
      </c>
      <c r="HC277" s="504">
        <f t="shared" si="6813"/>
        <v>0</v>
      </c>
      <c r="HD277" s="500">
        <f t="shared" si="6814"/>
        <v>0</v>
      </c>
      <c r="HG277" s="665"/>
      <c r="HH277" s="666"/>
      <c r="HI277" s="667"/>
      <c r="HJ277" s="668"/>
      <c r="HK277" s="669"/>
      <c r="HL277" s="720"/>
      <c r="HM277" s="1326"/>
      <c r="HN277" s="497" t="e">
        <f t="shared" si="6815"/>
        <v>#N/A</v>
      </c>
      <c r="HO277" s="497" t="e">
        <f t="shared" si="6816"/>
        <v>#N/A</v>
      </c>
      <c r="HP277" s="498" t="e">
        <f t="shared" si="6817"/>
        <v>#N/A</v>
      </c>
      <c r="HQ277" s="498">
        <f t="shared" si="6761"/>
        <v>0</v>
      </c>
      <c r="HR277" s="498">
        <f t="shared" si="6762"/>
        <v>0</v>
      </c>
      <c r="HS277" s="498" t="e">
        <f t="shared" si="6818"/>
        <v>#N/A</v>
      </c>
      <c r="HT277" s="504">
        <f t="shared" si="6819"/>
        <v>0</v>
      </c>
      <c r="HU277" s="500">
        <f t="shared" si="6820"/>
        <v>0</v>
      </c>
      <c r="HX277" s="665"/>
      <c r="HY277" s="666"/>
      <c r="HZ277" s="667"/>
      <c r="IA277" s="668"/>
      <c r="IB277" s="669"/>
      <c r="IC277" s="720"/>
      <c r="ID277" s="1326"/>
      <c r="IE277" s="497" t="e">
        <f t="shared" si="6821"/>
        <v>#N/A</v>
      </c>
      <c r="IF277" s="497" t="e">
        <f t="shared" si="6822"/>
        <v>#N/A</v>
      </c>
      <c r="IG277" s="498" t="e">
        <f t="shared" si="6823"/>
        <v>#N/A</v>
      </c>
      <c r="IH277" s="498">
        <f t="shared" si="6763"/>
        <v>0</v>
      </c>
      <c r="II277" s="498">
        <f t="shared" si="6764"/>
        <v>0</v>
      </c>
      <c r="IJ277" s="498" t="e">
        <f t="shared" si="6824"/>
        <v>#N/A</v>
      </c>
      <c r="IK277" s="504">
        <f t="shared" si="6825"/>
        <v>0</v>
      </c>
      <c r="IL277" s="500">
        <f t="shared" si="6826"/>
        <v>0</v>
      </c>
      <c r="IO277" s="665"/>
      <c r="IP277" s="666"/>
      <c r="IQ277" s="667"/>
      <c r="IR277" s="668"/>
      <c r="IS277" s="669"/>
      <c r="IT277" s="720"/>
      <c r="IU277" s="1326"/>
      <c r="IV277" s="497" t="e">
        <f t="shared" si="6827"/>
        <v>#N/A</v>
      </c>
      <c r="IW277" s="497" t="e">
        <f t="shared" si="6828"/>
        <v>#N/A</v>
      </c>
      <c r="IX277" s="498" t="e">
        <f t="shared" si="6829"/>
        <v>#N/A</v>
      </c>
      <c r="IY277" s="498">
        <f t="shared" si="6765"/>
        <v>0</v>
      </c>
      <c r="IZ277" s="498">
        <f t="shared" si="6766"/>
        <v>0</v>
      </c>
      <c r="JA277" s="498" t="e">
        <f t="shared" si="6830"/>
        <v>#N/A</v>
      </c>
      <c r="JB277" s="504">
        <f t="shared" si="6831"/>
        <v>0</v>
      </c>
      <c r="JC277" s="500">
        <f t="shared" si="6832"/>
        <v>0</v>
      </c>
      <c r="JF277" s="665"/>
      <c r="JG277" s="666"/>
      <c r="JH277" s="667"/>
      <c r="JI277" s="668"/>
      <c r="JJ277" s="669"/>
      <c r="JK277" s="720"/>
      <c r="JL277" s="1326"/>
      <c r="JM277" s="497" t="e">
        <f t="shared" si="6833"/>
        <v>#N/A</v>
      </c>
      <c r="JN277" s="497" t="e">
        <f t="shared" si="6834"/>
        <v>#N/A</v>
      </c>
      <c r="JO277" s="498" t="e">
        <f t="shared" si="6835"/>
        <v>#N/A</v>
      </c>
      <c r="JP277" s="498">
        <f t="shared" si="6767"/>
        <v>0</v>
      </c>
      <c r="JQ277" s="498">
        <f t="shared" si="6768"/>
        <v>0</v>
      </c>
      <c r="JR277" s="498" t="e">
        <f t="shared" si="6836"/>
        <v>#N/A</v>
      </c>
      <c r="JS277" s="504">
        <f t="shared" si="6837"/>
        <v>0</v>
      </c>
      <c r="JT277" s="500">
        <f t="shared" si="6838"/>
        <v>0</v>
      </c>
      <c r="JW277" s="665"/>
      <c r="JX277" s="666"/>
      <c r="JY277" s="667"/>
      <c r="JZ277" s="668"/>
      <c r="KA277" s="669"/>
      <c r="KB277" s="720"/>
      <c r="KC277" s="1326"/>
      <c r="KD277" s="497" t="e">
        <f t="shared" si="6839"/>
        <v>#N/A</v>
      </c>
      <c r="KE277" s="497" t="e">
        <f t="shared" si="6840"/>
        <v>#N/A</v>
      </c>
      <c r="KF277" s="498" t="e">
        <f t="shared" si="6841"/>
        <v>#N/A</v>
      </c>
      <c r="KG277" s="498">
        <f t="shared" si="6769"/>
        <v>0</v>
      </c>
      <c r="KH277" s="498">
        <f t="shared" si="6770"/>
        <v>0</v>
      </c>
      <c r="KI277" s="498" t="e">
        <f t="shared" si="6842"/>
        <v>#N/A</v>
      </c>
      <c r="KJ277" s="504">
        <f t="shared" si="6843"/>
        <v>0</v>
      </c>
      <c r="KK277" s="500">
        <f t="shared" si="6844"/>
        <v>0</v>
      </c>
      <c r="KN277" s="665"/>
      <c r="KO277" s="666"/>
      <c r="KP277" s="667"/>
      <c r="KQ277" s="668"/>
      <c r="KR277" s="669"/>
      <c r="KS277" s="720"/>
      <c r="KT277" s="1326"/>
      <c r="KU277" s="497" t="e">
        <f t="shared" si="6845"/>
        <v>#N/A</v>
      </c>
      <c r="KV277" s="497" t="e">
        <f t="shared" si="6846"/>
        <v>#N/A</v>
      </c>
      <c r="KW277" s="498" t="e">
        <f t="shared" si="6847"/>
        <v>#N/A</v>
      </c>
      <c r="KX277" s="498">
        <f t="shared" si="6771"/>
        <v>0</v>
      </c>
      <c r="KY277" s="498">
        <f t="shared" si="6772"/>
        <v>0</v>
      </c>
      <c r="KZ277" s="498" t="e">
        <f t="shared" si="6848"/>
        <v>#N/A</v>
      </c>
      <c r="LA277" s="504">
        <f t="shared" si="6849"/>
        <v>0</v>
      </c>
      <c r="LB277" s="500">
        <f t="shared" si="6850"/>
        <v>0</v>
      </c>
      <c r="LE277" s="665"/>
      <c r="LF277" s="666"/>
      <c r="LG277" s="667"/>
      <c r="LH277" s="668"/>
      <c r="LI277" s="669"/>
      <c r="LJ277" s="720"/>
      <c r="LK277" s="1326"/>
      <c r="LL277" s="497" t="e">
        <f t="shared" si="6851"/>
        <v>#N/A</v>
      </c>
      <c r="LM277" s="497" t="e">
        <f t="shared" si="6852"/>
        <v>#N/A</v>
      </c>
      <c r="LN277" s="498" t="e">
        <f t="shared" si="6853"/>
        <v>#N/A</v>
      </c>
      <c r="LO277" s="498">
        <f t="shared" si="6773"/>
        <v>0</v>
      </c>
      <c r="LP277" s="498">
        <f t="shared" si="6774"/>
        <v>0</v>
      </c>
      <c r="LQ277" s="498" t="e">
        <f t="shared" si="6854"/>
        <v>#N/A</v>
      </c>
      <c r="LR277" s="504">
        <f t="shared" si="6855"/>
        <v>0</v>
      </c>
      <c r="LS277" s="500">
        <f t="shared" si="6856"/>
        <v>0</v>
      </c>
      <c r="LV277" s="665"/>
      <c r="LW277" s="666"/>
      <c r="LX277" s="667"/>
      <c r="LY277" s="668"/>
      <c r="LZ277" s="669"/>
      <c r="MA277" s="720"/>
      <c r="MB277" s="1326"/>
      <c r="MC277" s="497" t="e">
        <f t="shared" si="6857"/>
        <v>#N/A</v>
      </c>
      <c r="MD277" s="497" t="e">
        <f t="shared" si="6858"/>
        <v>#N/A</v>
      </c>
      <c r="ME277" s="498" t="e">
        <f t="shared" si="6859"/>
        <v>#N/A</v>
      </c>
      <c r="MF277" s="498">
        <f t="shared" si="6775"/>
        <v>0</v>
      </c>
      <c r="MG277" s="498">
        <f t="shared" si="6776"/>
        <v>0</v>
      </c>
      <c r="MH277" s="498" t="e">
        <f t="shared" si="6860"/>
        <v>#N/A</v>
      </c>
      <c r="MI277" s="504">
        <f t="shared" si="6861"/>
        <v>0</v>
      </c>
      <c r="MJ277" s="500">
        <f t="shared" si="6862"/>
        <v>0</v>
      </c>
      <c r="MM277" s="665"/>
      <c r="MN277" s="666"/>
      <c r="MO277" s="667"/>
      <c r="MP277" s="668"/>
      <c r="MQ277" s="669"/>
      <c r="MR277" s="720"/>
      <c r="MS277" s="1326"/>
      <c r="MT277" s="497" t="e">
        <f t="shared" si="6863"/>
        <v>#N/A</v>
      </c>
      <c r="MU277" s="497" t="e">
        <f t="shared" si="6864"/>
        <v>#N/A</v>
      </c>
      <c r="MV277" s="498" t="e">
        <f t="shared" si="6865"/>
        <v>#N/A</v>
      </c>
      <c r="MW277" s="498">
        <f t="shared" si="6777"/>
        <v>0</v>
      </c>
      <c r="MX277" s="498">
        <f t="shared" si="6778"/>
        <v>0</v>
      </c>
      <c r="MY277" s="498" t="e">
        <f t="shared" si="6866"/>
        <v>#N/A</v>
      </c>
      <c r="MZ277" s="504">
        <f t="shared" si="6867"/>
        <v>0</v>
      </c>
      <c r="NA277" s="500">
        <f t="shared" si="6868"/>
        <v>0</v>
      </c>
      <c r="ND277" s="665"/>
      <c r="NE277" s="666"/>
      <c r="NF277" s="667"/>
      <c r="NG277" s="668"/>
      <c r="NH277" s="669"/>
      <c r="NI277" s="720"/>
      <c r="NJ277" s="1326"/>
      <c r="NK277" s="497" t="e">
        <f t="shared" si="6869"/>
        <v>#N/A</v>
      </c>
      <c r="NL277" s="497" t="e">
        <f t="shared" si="6870"/>
        <v>#N/A</v>
      </c>
      <c r="NM277" s="498" t="e">
        <f t="shared" si="6871"/>
        <v>#N/A</v>
      </c>
      <c r="NN277" s="498">
        <f t="shared" si="6779"/>
        <v>0</v>
      </c>
      <c r="NO277" s="498">
        <f t="shared" si="6780"/>
        <v>0</v>
      </c>
      <c r="NP277" s="498" t="e">
        <f t="shared" si="6872"/>
        <v>#N/A</v>
      </c>
      <c r="NQ277" s="504">
        <f t="shared" si="6873"/>
        <v>0</v>
      </c>
      <c r="NR277" s="500">
        <f t="shared" si="6874"/>
        <v>0</v>
      </c>
      <c r="NU277" s="665"/>
      <c r="NV277" s="666"/>
      <c r="NW277" s="667"/>
      <c r="NX277" s="668"/>
      <c r="NY277" s="669"/>
      <c r="NZ277" s="720"/>
      <c r="OA277" s="1326"/>
      <c r="OB277" s="497" t="e">
        <f t="shared" si="6875"/>
        <v>#N/A</v>
      </c>
      <c r="OC277" s="497" t="e">
        <f t="shared" si="6876"/>
        <v>#N/A</v>
      </c>
      <c r="OD277" s="498" t="e">
        <f t="shared" si="6877"/>
        <v>#N/A</v>
      </c>
      <c r="OE277" s="498">
        <f t="shared" si="6781"/>
        <v>0</v>
      </c>
      <c r="OF277" s="498">
        <f t="shared" si="6782"/>
        <v>0</v>
      </c>
      <c r="OG277" s="498" t="e">
        <f t="shared" si="6878"/>
        <v>#N/A</v>
      </c>
      <c r="OH277" s="504">
        <f t="shared" si="6879"/>
        <v>0</v>
      </c>
      <c r="OI277" s="500">
        <f t="shared" si="6880"/>
        <v>0</v>
      </c>
      <c r="OL277" s="665"/>
      <c r="OM277" s="666"/>
      <c r="ON277" s="667"/>
      <c r="OO277" s="668"/>
      <c r="OP277" s="669"/>
      <c r="OQ277" s="720"/>
      <c r="OR277" s="1326"/>
      <c r="OS277" s="497" t="e">
        <f t="shared" si="6881"/>
        <v>#N/A</v>
      </c>
      <c r="OT277" s="497" t="e">
        <f t="shared" si="6882"/>
        <v>#N/A</v>
      </c>
      <c r="OU277" s="498" t="e">
        <f t="shared" si="6883"/>
        <v>#N/A</v>
      </c>
      <c r="OV277" s="498">
        <f t="shared" si="6783"/>
        <v>0</v>
      </c>
      <c r="OW277" s="498">
        <f t="shared" si="6784"/>
        <v>0</v>
      </c>
      <c r="OX277" s="498" t="e">
        <f t="shared" si="6884"/>
        <v>#N/A</v>
      </c>
      <c r="OY277" s="504">
        <f t="shared" si="6885"/>
        <v>0</v>
      </c>
      <c r="OZ277" s="500">
        <f t="shared" si="6886"/>
        <v>0</v>
      </c>
      <c r="PC277" s="665"/>
      <c r="PD277" s="666"/>
      <c r="PE277" s="667"/>
      <c r="PF277" s="668"/>
      <c r="PG277" s="669"/>
      <c r="PH277" s="720"/>
      <c r="PI277" s="1326"/>
      <c r="PJ277" s="497" t="e">
        <f t="shared" si="6887"/>
        <v>#N/A</v>
      </c>
      <c r="PK277" s="497" t="e">
        <f t="shared" si="6888"/>
        <v>#N/A</v>
      </c>
      <c r="PL277" s="498" t="e">
        <f t="shared" si="6889"/>
        <v>#N/A</v>
      </c>
      <c r="PM277" s="498">
        <f t="shared" si="6785"/>
        <v>0</v>
      </c>
      <c r="PN277" s="498">
        <f t="shared" si="6786"/>
        <v>0</v>
      </c>
      <c r="PO277" s="498" t="e">
        <f t="shared" si="6890"/>
        <v>#N/A</v>
      </c>
      <c r="PP277" s="504">
        <f t="shared" si="6891"/>
        <v>0</v>
      </c>
      <c r="PQ277" s="500">
        <f t="shared" si="6892"/>
        <v>0</v>
      </c>
      <c r="PT277" s="665"/>
      <c r="PU277" s="666"/>
      <c r="PV277" s="667"/>
      <c r="PW277" s="668"/>
      <c r="PX277" s="669"/>
      <c r="PY277" s="720"/>
      <c r="PZ277" s="1326"/>
      <c r="QA277" s="497" t="e">
        <f t="shared" si="6893"/>
        <v>#N/A</v>
      </c>
      <c r="QB277" s="497" t="e">
        <f t="shared" si="6894"/>
        <v>#N/A</v>
      </c>
      <c r="QC277" s="498" t="e">
        <f t="shared" si="6895"/>
        <v>#N/A</v>
      </c>
      <c r="QD277" s="498">
        <f t="shared" si="6787"/>
        <v>0</v>
      </c>
      <c r="QE277" s="498">
        <f t="shared" si="6788"/>
        <v>0</v>
      </c>
      <c r="QF277" s="498" t="e">
        <f t="shared" si="6896"/>
        <v>#N/A</v>
      </c>
      <c r="QG277" s="504">
        <f t="shared" si="6897"/>
        <v>0</v>
      </c>
      <c r="QH277" s="500">
        <f t="shared" si="6898"/>
        <v>0</v>
      </c>
      <c r="QK277" s="665"/>
      <c r="QL277" s="666"/>
      <c r="QM277" s="667"/>
      <c r="QN277" s="668"/>
      <c r="QO277" s="669"/>
      <c r="QP277" s="720"/>
      <c r="QQ277" s="1326"/>
      <c r="QR277" s="497" t="e">
        <f t="shared" si="6899"/>
        <v>#N/A</v>
      </c>
      <c r="QS277" s="497" t="e">
        <f t="shared" si="6900"/>
        <v>#N/A</v>
      </c>
      <c r="QT277" s="498" t="e">
        <f t="shared" si="6901"/>
        <v>#N/A</v>
      </c>
      <c r="QU277" s="498">
        <f t="shared" si="6789"/>
        <v>0</v>
      </c>
      <c r="QV277" s="498">
        <f t="shared" si="6790"/>
        <v>0</v>
      </c>
      <c r="QW277" s="498" t="e">
        <f t="shared" si="6902"/>
        <v>#N/A</v>
      </c>
      <c r="QX277" s="504">
        <f t="shared" si="6903"/>
        <v>0</v>
      </c>
      <c r="QY277" s="500">
        <f t="shared" si="6904"/>
        <v>0</v>
      </c>
      <c r="RB277" s="381"/>
      <c r="RC277" s="382"/>
      <c r="RD277" s="383"/>
      <c r="RE277" s="384"/>
      <c r="RF277" s="385"/>
      <c r="RG277" s="386"/>
      <c r="RH277" s="386"/>
      <c r="RI277" s="497"/>
      <c r="RJ277" s="497"/>
      <c r="RK277" s="501"/>
      <c r="RL277" s="501"/>
      <c r="RM277" s="501"/>
      <c r="RN277" s="501"/>
      <c r="RO277" s="502"/>
      <c r="RP277" s="503"/>
      <c r="RS277" s="381"/>
      <c r="RT277" s="382"/>
      <c r="RU277" s="383"/>
      <c r="RV277" s="384"/>
      <c r="RW277" s="385"/>
      <c r="RX277" s="386"/>
      <c r="RY277" s="386"/>
      <c r="RZ277" s="497"/>
      <c r="SA277" s="497"/>
      <c r="SB277" s="501"/>
      <c r="SC277" s="501"/>
      <c r="SD277" s="501"/>
      <c r="SE277" s="501"/>
      <c r="SF277" s="502"/>
      <c r="SG277" s="503"/>
      <c r="SJ277" s="381"/>
      <c r="SK277" s="382"/>
      <c r="SL277" s="383"/>
      <c r="SM277" s="384"/>
      <c r="SN277" s="385"/>
      <c r="SO277" s="386"/>
      <c r="SP277" s="386"/>
      <c r="SQ277" s="497"/>
      <c r="SR277" s="497"/>
      <c r="SS277" s="501"/>
      <c r="ST277" s="501"/>
      <c r="SU277" s="501"/>
      <c r="SV277" s="501"/>
      <c r="SW277" s="502"/>
      <c r="SX277" s="503"/>
    </row>
    <row r="278" spans="2:518" ht="76.5" hidden="1" customHeight="1" thickTop="1" thickBot="1">
      <c r="B278" s="577"/>
      <c r="C278" s="578"/>
      <c r="D278" s="579"/>
      <c r="E278" s="580"/>
      <c r="F278" s="581"/>
      <c r="G278" s="585"/>
      <c r="H278" s="595"/>
      <c r="K278" s="577"/>
      <c r="L278" s="767"/>
      <c r="M278" s="579"/>
      <c r="N278" s="580"/>
      <c r="O278" s="581"/>
      <c r="P278" s="585"/>
      <c r="Q278" s="1326"/>
      <c r="R278" s="497"/>
      <c r="S278" s="497"/>
      <c r="T278" s="498"/>
      <c r="U278" s="498"/>
      <c r="V278" s="498"/>
      <c r="W278" s="498"/>
      <c r="X278" s="504"/>
      <c r="Y278" s="500"/>
      <c r="Z278" s="486"/>
      <c r="AA278" s="486"/>
      <c r="AB278" s="577"/>
      <c r="AC278" s="767"/>
      <c r="AD278" s="579"/>
      <c r="AE278" s="580"/>
      <c r="AF278" s="581"/>
      <c r="AG278" s="585"/>
      <c r="AH278" s="1326"/>
      <c r="AI278" s="497"/>
      <c r="AJ278" s="497"/>
      <c r="AK278" s="498"/>
      <c r="AL278" s="498"/>
      <c r="AM278" s="498"/>
      <c r="AN278" s="498"/>
      <c r="AO278" s="504"/>
      <c r="AP278" s="500"/>
      <c r="AQ278" s="486"/>
      <c r="AR278" s="486"/>
      <c r="AS278" s="577"/>
      <c r="AT278" s="767"/>
      <c r="AU278" s="579"/>
      <c r="AV278" s="580"/>
      <c r="AW278" s="581"/>
      <c r="AX278" s="585"/>
      <c r="AY278" s="1326"/>
      <c r="AZ278" s="497"/>
      <c r="BA278" s="497"/>
      <c r="BB278" s="498"/>
      <c r="BC278" s="498"/>
      <c r="BD278" s="498"/>
      <c r="BE278" s="498"/>
      <c r="BF278" s="504"/>
      <c r="BG278" s="500"/>
      <c r="BJ278" s="577"/>
      <c r="BK278" s="767"/>
      <c r="BL278" s="579"/>
      <c r="BM278" s="580"/>
      <c r="BN278" s="581"/>
      <c r="BO278" s="585"/>
      <c r="BP278" s="1326"/>
      <c r="BQ278" s="497"/>
      <c r="BR278" s="497"/>
      <c r="BS278" s="498"/>
      <c r="BT278" s="498"/>
      <c r="BU278" s="498"/>
      <c r="BV278" s="498"/>
      <c r="BW278" s="504"/>
      <c r="BX278" s="500"/>
      <c r="CA278" s="577"/>
      <c r="CB278" s="767"/>
      <c r="CC278" s="579"/>
      <c r="CD278" s="580"/>
      <c r="CE278" s="581"/>
      <c r="CF278" s="585"/>
      <c r="CG278" s="1326"/>
      <c r="CH278" s="497"/>
      <c r="CI278" s="497"/>
      <c r="CJ278" s="498"/>
      <c r="CK278" s="498"/>
      <c r="CL278" s="498"/>
      <c r="CM278" s="498"/>
      <c r="CN278" s="504"/>
      <c r="CO278" s="500"/>
      <c r="CR278" s="577"/>
      <c r="CS278" s="767"/>
      <c r="CT278" s="579"/>
      <c r="CU278" s="580"/>
      <c r="CV278" s="581"/>
      <c r="CW278" s="585"/>
      <c r="CX278" s="1326"/>
      <c r="CY278" s="497"/>
      <c r="CZ278" s="497"/>
      <c r="DA278" s="498"/>
      <c r="DB278" s="498"/>
      <c r="DC278" s="498"/>
      <c r="DD278" s="498"/>
      <c r="DE278" s="504"/>
      <c r="DF278" s="500"/>
      <c r="DI278" s="577"/>
      <c r="DJ278" s="767"/>
      <c r="DK278" s="579"/>
      <c r="DL278" s="580"/>
      <c r="DM278" s="581"/>
      <c r="DN278" s="585"/>
      <c r="DO278" s="1326"/>
      <c r="DP278" s="497"/>
      <c r="DQ278" s="497"/>
      <c r="DR278" s="498"/>
      <c r="DS278" s="498"/>
      <c r="DT278" s="498"/>
      <c r="DU278" s="498"/>
      <c r="DV278" s="504"/>
      <c r="DW278" s="500"/>
      <c r="DZ278" s="577"/>
      <c r="EA278" s="767"/>
      <c r="EB278" s="579"/>
      <c r="EC278" s="580"/>
      <c r="ED278" s="581"/>
      <c r="EE278" s="585"/>
      <c r="EF278" s="1326"/>
      <c r="EG278" s="497"/>
      <c r="EH278" s="497"/>
      <c r="EI278" s="498"/>
      <c r="EJ278" s="498"/>
      <c r="EK278" s="498"/>
      <c r="EL278" s="498"/>
      <c r="EM278" s="504"/>
      <c r="EN278" s="500"/>
      <c r="EQ278" s="665"/>
      <c r="ER278" s="666"/>
      <c r="ES278" s="667"/>
      <c r="ET278" s="668"/>
      <c r="EU278" s="669"/>
      <c r="EV278" s="720"/>
      <c r="EW278" s="1326"/>
      <c r="EX278" s="497" t="e">
        <f t="shared" si="6791"/>
        <v>#N/A</v>
      </c>
      <c r="EY278" s="497" t="e">
        <f t="shared" si="6792"/>
        <v>#N/A</v>
      </c>
      <c r="EZ278" s="498" t="e">
        <f t="shared" si="6793"/>
        <v>#N/A</v>
      </c>
      <c r="FA278" s="498">
        <f t="shared" si="6753"/>
        <v>0</v>
      </c>
      <c r="FB278" s="498">
        <f t="shared" si="6754"/>
        <v>0</v>
      </c>
      <c r="FC278" s="498" t="e">
        <f t="shared" si="6794"/>
        <v>#N/A</v>
      </c>
      <c r="FD278" s="504">
        <f t="shared" si="6795"/>
        <v>0</v>
      </c>
      <c r="FE278" s="500">
        <f t="shared" si="6796"/>
        <v>0</v>
      </c>
      <c r="FH278" s="665"/>
      <c r="FI278" s="666"/>
      <c r="FJ278" s="667"/>
      <c r="FK278" s="668"/>
      <c r="FL278" s="669"/>
      <c r="FM278" s="720"/>
      <c r="FN278" s="1326"/>
      <c r="FO278" s="497" t="e">
        <f t="shared" si="6797"/>
        <v>#N/A</v>
      </c>
      <c r="FP278" s="497" t="e">
        <f t="shared" si="6798"/>
        <v>#N/A</v>
      </c>
      <c r="FQ278" s="498" t="e">
        <f t="shared" si="6799"/>
        <v>#N/A</v>
      </c>
      <c r="FR278" s="498">
        <f t="shared" si="6755"/>
        <v>0</v>
      </c>
      <c r="FS278" s="498">
        <f t="shared" si="6756"/>
        <v>0</v>
      </c>
      <c r="FT278" s="498" t="e">
        <f t="shared" si="6800"/>
        <v>#N/A</v>
      </c>
      <c r="FU278" s="504">
        <f t="shared" si="6801"/>
        <v>0</v>
      </c>
      <c r="FV278" s="500">
        <f t="shared" si="6802"/>
        <v>0</v>
      </c>
      <c r="FY278" s="665"/>
      <c r="FZ278" s="666"/>
      <c r="GA278" s="667"/>
      <c r="GB278" s="668"/>
      <c r="GC278" s="669"/>
      <c r="GD278" s="720"/>
      <c r="GE278" s="1326"/>
      <c r="GF278" s="497" t="e">
        <f t="shared" si="6803"/>
        <v>#N/A</v>
      </c>
      <c r="GG278" s="497" t="e">
        <f t="shared" si="6804"/>
        <v>#N/A</v>
      </c>
      <c r="GH278" s="498" t="e">
        <f t="shared" si="6805"/>
        <v>#N/A</v>
      </c>
      <c r="GI278" s="498">
        <f t="shared" si="6757"/>
        <v>0</v>
      </c>
      <c r="GJ278" s="498">
        <f t="shared" si="6758"/>
        <v>0</v>
      </c>
      <c r="GK278" s="498" t="e">
        <f t="shared" si="6806"/>
        <v>#N/A</v>
      </c>
      <c r="GL278" s="504">
        <f t="shared" si="6807"/>
        <v>0</v>
      </c>
      <c r="GM278" s="500">
        <f t="shared" si="6808"/>
        <v>0</v>
      </c>
      <c r="GP278" s="665"/>
      <c r="GQ278" s="666"/>
      <c r="GR278" s="667"/>
      <c r="GS278" s="668"/>
      <c r="GT278" s="669"/>
      <c r="GU278" s="720"/>
      <c r="GV278" s="1326"/>
      <c r="GW278" s="497" t="e">
        <f t="shared" si="6809"/>
        <v>#N/A</v>
      </c>
      <c r="GX278" s="497" t="e">
        <f t="shared" si="6810"/>
        <v>#N/A</v>
      </c>
      <c r="GY278" s="498" t="e">
        <f t="shared" si="6811"/>
        <v>#N/A</v>
      </c>
      <c r="GZ278" s="498">
        <f t="shared" si="6759"/>
        <v>0</v>
      </c>
      <c r="HA278" s="498">
        <f t="shared" si="6760"/>
        <v>0</v>
      </c>
      <c r="HB278" s="498" t="e">
        <f t="shared" si="6812"/>
        <v>#N/A</v>
      </c>
      <c r="HC278" s="504">
        <f t="shared" si="6813"/>
        <v>0</v>
      </c>
      <c r="HD278" s="500">
        <f t="shared" si="6814"/>
        <v>0</v>
      </c>
      <c r="HG278" s="665"/>
      <c r="HH278" s="666"/>
      <c r="HI278" s="667"/>
      <c r="HJ278" s="668"/>
      <c r="HK278" s="669"/>
      <c r="HL278" s="720"/>
      <c r="HM278" s="1326"/>
      <c r="HN278" s="497" t="e">
        <f t="shared" si="6815"/>
        <v>#N/A</v>
      </c>
      <c r="HO278" s="497" t="e">
        <f t="shared" si="6816"/>
        <v>#N/A</v>
      </c>
      <c r="HP278" s="498" t="e">
        <f t="shared" si="6817"/>
        <v>#N/A</v>
      </c>
      <c r="HQ278" s="498">
        <f t="shared" si="6761"/>
        <v>0</v>
      </c>
      <c r="HR278" s="498">
        <f t="shared" si="6762"/>
        <v>0</v>
      </c>
      <c r="HS278" s="498" t="e">
        <f t="shared" si="6818"/>
        <v>#N/A</v>
      </c>
      <c r="HT278" s="504">
        <f t="shared" si="6819"/>
        <v>0</v>
      </c>
      <c r="HU278" s="500">
        <f t="shared" si="6820"/>
        <v>0</v>
      </c>
      <c r="HX278" s="665"/>
      <c r="HY278" s="666"/>
      <c r="HZ278" s="667"/>
      <c r="IA278" s="668"/>
      <c r="IB278" s="669"/>
      <c r="IC278" s="720"/>
      <c r="ID278" s="1326"/>
      <c r="IE278" s="497" t="e">
        <f t="shared" si="6821"/>
        <v>#N/A</v>
      </c>
      <c r="IF278" s="497" t="e">
        <f t="shared" si="6822"/>
        <v>#N/A</v>
      </c>
      <c r="IG278" s="498" t="e">
        <f t="shared" si="6823"/>
        <v>#N/A</v>
      </c>
      <c r="IH278" s="498">
        <f t="shared" si="6763"/>
        <v>0</v>
      </c>
      <c r="II278" s="498">
        <f t="shared" si="6764"/>
        <v>0</v>
      </c>
      <c r="IJ278" s="498" t="e">
        <f t="shared" si="6824"/>
        <v>#N/A</v>
      </c>
      <c r="IK278" s="504">
        <f t="shared" si="6825"/>
        <v>0</v>
      </c>
      <c r="IL278" s="500">
        <f t="shared" si="6826"/>
        <v>0</v>
      </c>
      <c r="IO278" s="665"/>
      <c r="IP278" s="666"/>
      <c r="IQ278" s="667"/>
      <c r="IR278" s="668"/>
      <c r="IS278" s="669"/>
      <c r="IT278" s="720"/>
      <c r="IU278" s="1326"/>
      <c r="IV278" s="497" t="e">
        <f t="shared" si="6827"/>
        <v>#N/A</v>
      </c>
      <c r="IW278" s="497" t="e">
        <f t="shared" si="6828"/>
        <v>#N/A</v>
      </c>
      <c r="IX278" s="498" t="e">
        <f t="shared" si="6829"/>
        <v>#N/A</v>
      </c>
      <c r="IY278" s="498">
        <f t="shared" si="6765"/>
        <v>0</v>
      </c>
      <c r="IZ278" s="498">
        <f t="shared" si="6766"/>
        <v>0</v>
      </c>
      <c r="JA278" s="498" t="e">
        <f t="shared" si="6830"/>
        <v>#N/A</v>
      </c>
      <c r="JB278" s="504">
        <f t="shared" si="6831"/>
        <v>0</v>
      </c>
      <c r="JC278" s="500">
        <f t="shared" si="6832"/>
        <v>0</v>
      </c>
      <c r="JF278" s="665"/>
      <c r="JG278" s="666"/>
      <c r="JH278" s="667"/>
      <c r="JI278" s="668"/>
      <c r="JJ278" s="669"/>
      <c r="JK278" s="720"/>
      <c r="JL278" s="1326"/>
      <c r="JM278" s="497" t="e">
        <f t="shared" si="6833"/>
        <v>#N/A</v>
      </c>
      <c r="JN278" s="497" t="e">
        <f t="shared" si="6834"/>
        <v>#N/A</v>
      </c>
      <c r="JO278" s="498" t="e">
        <f t="shared" si="6835"/>
        <v>#N/A</v>
      </c>
      <c r="JP278" s="498">
        <f t="shared" si="6767"/>
        <v>0</v>
      </c>
      <c r="JQ278" s="498">
        <f t="shared" si="6768"/>
        <v>0</v>
      </c>
      <c r="JR278" s="498" t="e">
        <f t="shared" si="6836"/>
        <v>#N/A</v>
      </c>
      <c r="JS278" s="504">
        <f t="shared" si="6837"/>
        <v>0</v>
      </c>
      <c r="JT278" s="500">
        <f t="shared" si="6838"/>
        <v>0</v>
      </c>
      <c r="JW278" s="665"/>
      <c r="JX278" s="666"/>
      <c r="JY278" s="667"/>
      <c r="JZ278" s="668"/>
      <c r="KA278" s="669"/>
      <c r="KB278" s="720"/>
      <c r="KC278" s="1326"/>
      <c r="KD278" s="497" t="e">
        <f t="shared" si="6839"/>
        <v>#N/A</v>
      </c>
      <c r="KE278" s="497" t="e">
        <f t="shared" si="6840"/>
        <v>#N/A</v>
      </c>
      <c r="KF278" s="498" t="e">
        <f t="shared" si="6841"/>
        <v>#N/A</v>
      </c>
      <c r="KG278" s="498">
        <f t="shared" si="6769"/>
        <v>0</v>
      </c>
      <c r="KH278" s="498">
        <f t="shared" si="6770"/>
        <v>0</v>
      </c>
      <c r="KI278" s="498" t="e">
        <f t="shared" si="6842"/>
        <v>#N/A</v>
      </c>
      <c r="KJ278" s="504">
        <f t="shared" si="6843"/>
        <v>0</v>
      </c>
      <c r="KK278" s="500">
        <f t="shared" si="6844"/>
        <v>0</v>
      </c>
      <c r="KN278" s="665"/>
      <c r="KO278" s="666"/>
      <c r="KP278" s="667"/>
      <c r="KQ278" s="668"/>
      <c r="KR278" s="669"/>
      <c r="KS278" s="720"/>
      <c r="KT278" s="1326"/>
      <c r="KU278" s="497" t="e">
        <f t="shared" si="6845"/>
        <v>#N/A</v>
      </c>
      <c r="KV278" s="497" t="e">
        <f t="shared" si="6846"/>
        <v>#N/A</v>
      </c>
      <c r="KW278" s="498" t="e">
        <f t="shared" si="6847"/>
        <v>#N/A</v>
      </c>
      <c r="KX278" s="498">
        <f t="shared" si="6771"/>
        <v>0</v>
      </c>
      <c r="KY278" s="498">
        <f t="shared" si="6772"/>
        <v>0</v>
      </c>
      <c r="KZ278" s="498" t="e">
        <f t="shared" si="6848"/>
        <v>#N/A</v>
      </c>
      <c r="LA278" s="504">
        <f t="shared" si="6849"/>
        <v>0</v>
      </c>
      <c r="LB278" s="500">
        <f t="shared" si="6850"/>
        <v>0</v>
      </c>
      <c r="LE278" s="665"/>
      <c r="LF278" s="666"/>
      <c r="LG278" s="667"/>
      <c r="LH278" s="668"/>
      <c r="LI278" s="669"/>
      <c r="LJ278" s="720"/>
      <c r="LK278" s="1326"/>
      <c r="LL278" s="497" t="e">
        <f t="shared" si="6851"/>
        <v>#N/A</v>
      </c>
      <c r="LM278" s="497" t="e">
        <f t="shared" si="6852"/>
        <v>#N/A</v>
      </c>
      <c r="LN278" s="498" t="e">
        <f t="shared" si="6853"/>
        <v>#N/A</v>
      </c>
      <c r="LO278" s="498">
        <f t="shared" si="6773"/>
        <v>0</v>
      </c>
      <c r="LP278" s="498">
        <f t="shared" si="6774"/>
        <v>0</v>
      </c>
      <c r="LQ278" s="498" t="e">
        <f t="shared" si="6854"/>
        <v>#N/A</v>
      </c>
      <c r="LR278" s="504">
        <f t="shared" si="6855"/>
        <v>0</v>
      </c>
      <c r="LS278" s="500">
        <f t="shared" si="6856"/>
        <v>0</v>
      </c>
      <c r="LV278" s="665"/>
      <c r="LW278" s="666"/>
      <c r="LX278" s="667"/>
      <c r="LY278" s="668"/>
      <c r="LZ278" s="669"/>
      <c r="MA278" s="720"/>
      <c r="MB278" s="1326"/>
      <c r="MC278" s="497" t="e">
        <f t="shared" si="6857"/>
        <v>#N/A</v>
      </c>
      <c r="MD278" s="497" t="e">
        <f t="shared" si="6858"/>
        <v>#N/A</v>
      </c>
      <c r="ME278" s="498" t="e">
        <f t="shared" si="6859"/>
        <v>#N/A</v>
      </c>
      <c r="MF278" s="498">
        <f t="shared" si="6775"/>
        <v>0</v>
      </c>
      <c r="MG278" s="498">
        <f t="shared" si="6776"/>
        <v>0</v>
      </c>
      <c r="MH278" s="498" t="e">
        <f t="shared" si="6860"/>
        <v>#N/A</v>
      </c>
      <c r="MI278" s="504">
        <f t="shared" si="6861"/>
        <v>0</v>
      </c>
      <c r="MJ278" s="500">
        <f t="shared" si="6862"/>
        <v>0</v>
      </c>
      <c r="MM278" s="665"/>
      <c r="MN278" s="666"/>
      <c r="MO278" s="667"/>
      <c r="MP278" s="668"/>
      <c r="MQ278" s="669"/>
      <c r="MR278" s="720"/>
      <c r="MS278" s="1326"/>
      <c r="MT278" s="497" t="e">
        <f t="shared" si="6863"/>
        <v>#N/A</v>
      </c>
      <c r="MU278" s="497" t="e">
        <f t="shared" si="6864"/>
        <v>#N/A</v>
      </c>
      <c r="MV278" s="498" t="e">
        <f t="shared" si="6865"/>
        <v>#N/A</v>
      </c>
      <c r="MW278" s="498">
        <f t="shared" si="6777"/>
        <v>0</v>
      </c>
      <c r="MX278" s="498">
        <f t="shared" si="6778"/>
        <v>0</v>
      </c>
      <c r="MY278" s="498" t="e">
        <f t="shared" si="6866"/>
        <v>#N/A</v>
      </c>
      <c r="MZ278" s="504">
        <f t="shared" si="6867"/>
        <v>0</v>
      </c>
      <c r="NA278" s="500">
        <f t="shared" si="6868"/>
        <v>0</v>
      </c>
      <c r="ND278" s="665"/>
      <c r="NE278" s="666"/>
      <c r="NF278" s="667"/>
      <c r="NG278" s="668"/>
      <c r="NH278" s="669"/>
      <c r="NI278" s="720"/>
      <c r="NJ278" s="1326"/>
      <c r="NK278" s="497" t="e">
        <f t="shared" si="6869"/>
        <v>#N/A</v>
      </c>
      <c r="NL278" s="497" t="e">
        <f t="shared" si="6870"/>
        <v>#N/A</v>
      </c>
      <c r="NM278" s="498" t="e">
        <f t="shared" si="6871"/>
        <v>#N/A</v>
      </c>
      <c r="NN278" s="498">
        <f t="shared" si="6779"/>
        <v>0</v>
      </c>
      <c r="NO278" s="498">
        <f t="shared" si="6780"/>
        <v>0</v>
      </c>
      <c r="NP278" s="498" t="e">
        <f t="shared" si="6872"/>
        <v>#N/A</v>
      </c>
      <c r="NQ278" s="504">
        <f t="shared" si="6873"/>
        <v>0</v>
      </c>
      <c r="NR278" s="500">
        <f t="shared" si="6874"/>
        <v>0</v>
      </c>
      <c r="NU278" s="665"/>
      <c r="NV278" s="666"/>
      <c r="NW278" s="667"/>
      <c r="NX278" s="668"/>
      <c r="NY278" s="669"/>
      <c r="NZ278" s="720"/>
      <c r="OA278" s="1326"/>
      <c r="OB278" s="497" t="e">
        <f t="shared" si="6875"/>
        <v>#N/A</v>
      </c>
      <c r="OC278" s="497" t="e">
        <f t="shared" si="6876"/>
        <v>#N/A</v>
      </c>
      <c r="OD278" s="498" t="e">
        <f t="shared" si="6877"/>
        <v>#N/A</v>
      </c>
      <c r="OE278" s="498">
        <f t="shared" si="6781"/>
        <v>0</v>
      </c>
      <c r="OF278" s="498">
        <f t="shared" si="6782"/>
        <v>0</v>
      </c>
      <c r="OG278" s="498" t="e">
        <f t="shared" si="6878"/>
        <v>#N/A</v>
      </c>
      <c r="OH278" s="504">
        <f t="shared" si="6879"/>
        <v>0</v>
      </c>
      <c r="OI278" s="500">
        <f t="shared" si="6880"/>
        <v>0</v>
      </c>
      <c r="OL278" s="665"/>
      <c r="OM278" s="666"/>
      <c r="ON278" s="667"/>
      <c r="OO278" s="668"/>
      <c r="OP278" s="669"/>
      <c r="OQ278" s="720"/>
      <c r="OR278" s="1326"/>
      <c r="OS278" s="497" t="e">
        <f t="shared" si="6881"/>
        <v>#N/A</v>
      </c>
      <c r="OT278" s="497" t="e">
        <f t="shared" si="6882"/>
        <v>#N/A</v>
      </c>
      <c r="OU278" s="498" t="e">
        <f t="shared" si="6883"/>
        <v>#N/A</v>
      </c>
      <c r="OV278" s="498">
        <f t="shared" si="6783"/>
        <v>0</v>
      </c>
      <c r="OW278" s="498">
        <f t="shared" si="6784"/>
        <v>0</v>
      </c>
      <c r="OX278" s="498" t="e">
        <f t="shared" si="6884"/>
        <v>#N/A</v>
      </c>
      <c r="OY278" s="504">
        <f t="shared" si="6885"/>
        <v>0</v>
      </c>
      <c r="OZ278" s="500">
        <f t="shared" si="6886"/>
        <v>0</v>
      </c>
      <c r="PC278" s="665"/>
      <c r="PD278" s="666"/>
      <c r="PE278" s="667"/>
      <c r="PF278" s="668"/>
      <c r="PG278" s="669"/>
      <c r="PH278" s="720"/>
      <c r="PI278" s="1326"/>
      <c r="PJ278" s="497" t="e">
        <f t="shared" si="6887"/>
        <v>#N/A</v>
      </c>
      <c r="PK278" s="497" t="e">
        <f t="shared" si="6888"/>
        <v>#N/A</v>
      </c>
      <c r="PL278" s="498" t="e">
        <f t="shared" si="6889"/>
        <v>#N/A</v>
      </c>
      <c r="PM278" s="498">
        <f t="shared" si="6785"/>
        <v>0</v>
      </c>
      <c r="PN278" s="498">
        <f t="shared" si="6786"/>
        <v>0</v>
      </c>
      <c r="PO278" s="498" t="e">
        <f t="shared" si="6890"/>
        <v>#N/A</v>
      </c>
      <c r="PP278" s="504">
        <f t="shared" si="6891"/>
        <v>0</v>
      </c>
      <c r="PQ278" s="500">
        <f t="shared" si="6892"/>
        <v>0</v>
      </c>
      <c r="PT278" s="665"/>
      <c r="PU278" s="666"/>
      <c r="PV278" s="667"/>
      <c r="PW278" s="668"/>
      <c r="PX278" s="669"/>
      <c r="PY278" s="720"/>
      <c r="PZ278" s="1326"/>
      <c r="QA278" s="497" t="e">
        <f t="shared" si="6893"/>
        <v>#N/A</v>
      </c>
      <c r="QB278" s="497" t="e">
        <f t="shared" si="6894"/>
        <v>#N/A</v>
      </c>
      <c r="QC278" s="498" t="e">
        <f t="shared" si="6895"/>
        <v>#N/A</v>
      </c>
      <c r="QD278" s="498">
        <f t="shared" si="6787"/>
        <v>0</v>
      </c>
      <c r="QE278" s="498">
        <f t="shared" si="6788"/>
        <v>0</v>
      </c>
      <c r="QF278" s="498" t="e">
        <f t="shared" si="6896"/>
        <v>#N/A</v>
      </c>
      <c r="QG278" s="504">
        <f t="shared" si="6897"/>
        <v>0</v>
      </c>
      <c r="QH278" s="500">
        <f t="shared" si="6898"/>
        <v>0</v>
      </c>
      <c r="QK278" s="665"/>
      <c r="QL278" s="666"/>
      <c r="QM278" s="667"/>
      <c r="QN278" s="668"/>
      <c r="QO278" s="669"/>
      <c r="QP278" s="720"/>
      <c r="QQ278" s="1326"/>
      <c r="QR278" s="497" t="e">
        <f t="shared" si="6899"/>
        <v>#N/A</v>
      </c>
      <c r="QS278" s="497" t="e">
        <f t="shared" si="6900"/>
        <v>#N/A</v>
      </c>
      <c r="QT278" s="498" t="e">
        <f t="shared" si="6901"/>
        <v>#N/A</v>
      </c>
      <c r="QU278" s="498">
        <f t="shared" si="6789"/>
        <v>0</v>
      </c>
      <c r="QV278" s="498">
        <f t="shared" si="6790"/>
        <v>0</v>
      </c>
      <c r="QW278" s="498" t="e">
        <f t="shared" si="6902"/>
        <v>#N/A</v>
      </c>
      <c r="QX278" s="504">
        <f t="shared" si="6903"/>
        <v>0</v>
      </c>
      <c r="QY278" s="500">
        <f t="shared" si="6904"/>
        <v>0</v>
      </c>
      <c r="RB278" s="381"/>
      <c r="RC278" s="382"/>
      <c r="RD278" s="383"/>
      <c r="RE278" s="384"/>
      <c r="RF278" s="385"/>
      <c r="RG278" s="386"/>
      <c r="RH278" s="386"/>
      <c r="RI278" s="497"/>
      <c r="RJ278" s="497"/>
      <c r="RK278" s="501"/>
      <c r="RL278" s="501"/>
      <c r="RM278" s="501"/>
      <c r="RN278" s="501"/>
      <c r="RO278" s="502"/>
      <c r="RP278" s="503"/>
      <c r="RS278" s="381"/>
      <c r="RT278" s="382"/>
      <c r="RU278" s="383"/>
      <c r="RV278" s="384"/>
      <c r="RW278" s="385"/>
      <c r="RX278" s="386"/>
      <c r="RY278" s="386"/>
      <c r="RZ278" s="497"/>
      <c r="SA278" s="497"/>
      <c r="SB278" s="501"/>
      <c r="SC278" s="501"/>
      <c r="SD278" s="501"/>
      <c r="SE278" s="501"/>
      <c r="SF278" s="502"/>
      <c r="SG278" s="503"/>
      <c r="SJ278" s="381"/>
      <c r="SK278" s="382"/>
      <c r="SL278" s="383"/>
      <c r="SM278" s="384"/>
      <c r="SN278" s="385"/>
      <c r="SO278" s="386"/>
      <c r="SP278" s="386"/>
      <c r="SQ278" s="497"/>
      <c r="SR278" s="497"/>
      <c r="SS278" s="501"/>
      <c r="ST278" s="501"/>
      <c r="SU278" s="501"/>
      <c r="SV278" s="501"/>
      <c r="SW278" s="502"/>
      <c r="SX278" s="503"/>
    </row>
    <row r="279" spans="2:518" ht="76.5" hidden="1" customHeight="1" thickTop="1" thickBot="1">
      <c r="B279" s="577"/>
      <c r="C279" s="578"/>
      <c r="D279" s="579"/>
      <c r="E279" s="580"/>
      <c r="F279" s="581"/>
      <c r="G279" s="585"/>
      <c r="H279" s="595"/>
      <c r="K279" s="577"/>
      <c r="L279" s="767"/>
      <c r="M279" s="579"/>
      <c r="N279" s="580"/>
      <c r="O279" s="581"/>
      <c r="P279" s="585"/>
      <c r="Q279" s="1326"/>
      <c r="R279" s="497"/>
      <c r="S279" s="497"/>
      <c r="T279" s="498"/>
      <c r="U279" s="498"/>
      <c r="V279" s="498"/>
      <c r="W279" s="498"/>
      <c r="X279" s="504"/>
      <c r="Y279" s="500"/>
      <c r="Z279" s="486"/>
      <c r="AA279" s="486"/>
      <c r="AB279" s="577"/>
      <c r="AC279" s="767"/>
      <c r="AD279" s="579"/>
      <c r="AE279" s="580"/>
      <c r="AF279" s="581"/>
      <c r="AG279" s="585"/>
      <c r="AH279" s="1326"/>
      <c r="AI279" s="497"/>
      <c r="AJ279" s="497"/>
      <c r="AK279" s="498"/>
      <c r="AL279" s="498"/>
      <c r="AM279" s="498"/>
      <c r="AN279" s="498"/>
      <c r="AO279" s="504"/>
      <c r="AP279" s="500"/>
      <c r="AQ279" s="486"/>
      <c r="AR279" s="486"/>
      <c r="AS279" s="577"/>
      <c r="AT279" s="767"/>
      <c r="AU279" s="579"/>
      <c r="AV279" s="580"/>
      <c r="AW279" s="581"/>
      <c r="AX279" s="585"/>
      <c r="AY279" s="1326"/>
      <c r="AZ279" s="497"/>
      <c r="BA279" s="497"/>
      <c r="BB279" s="498"/>
      <c r="BC279" s="498"/>
      <c r="BD279" s="498"/>
      <c r="BE279" s="498"/>
      <c r="BF279" s="504"/>
      <c r="BG279" s="500"/>
      <c r="BJ279" s="577"/>
      <c r="BK279" s="767"/>
      <c r="BL279" s="579"/>
      <c r="BM279" s="580"/>
      <c r="BN279" s="581"/>
      <c r="BO279" s="585"/>
      <c r="BP279" s="1326"/>
      <c r="BQ279" s="497"/>
      <c r="BR279" s="497"/>
      <c r="BS279" s="498"/>
      <c r="BT279" s="498"/>
      <c r="BU279" s="498"/>
      <c r="BV279" s="498"/>
      <c r="BW279" s="504"/>
      <c r="BX279" s="500"/>
      <c r="CA279" s="577"/>
      <c r="CB279" s="767"/>
      <c r="CC279" s="579"/>
      <c r="CD279" s="580"/>
      <c r="CE279" s="581"/>
      <c r="CF279" s="585"/>
      <c r="CG279" s="1326"/>
      <c r="CH279" s="497"/>
      <c r="CI279" s="497"/>
      <c r="CJ279" s="498"/>
      <c r="CK279" s="498"/>
      <c r="CL279" s="498"/>
      <c r="CM279" s="498"/>
      <c r="CN279" s="504"/>
      <c r="CO279" s="500"/>
      <c r="CR279" s="577"/>
      <c r="CS279" s="767"/>
      <c r="CT279" s="579"/>
      <c r="CU279" s="580"/>
      <c r="CV279" s="581"/>
      <c r="CW279" s="585"/>
      <c r="CX279" s="1326"/>
      <c r="CY279" s="497"/>
      <c r="CZ279" s="497"/>
      <c r="DA279" s="498"/>
      <c r="DB279" s="498"/>
      <c r="DC279" s="498"/>
      <c r="DD279" s="498"/>
      <c r="DE279" s="504"/>
      <c r="DF279" s="500"/>
      <c r="DI279" s="577"/>
      <c r="DJ279" s="767"/>
      <c r="DK279" s="579"/>
      <c r="DL279" s="580"/>
      <c r="DM279" s="581"/>
      <c r="DN279" s="585"/>
      <c r="DO279" s="1326"/>
      <c r="DP279" s="497"/>
      <c r="DQ279" s="497"/>
      <c r="DR279" s="498"/>
      <c r="DS279" s="498"/>
      <c r="DT279" s="498"/>
      <c r="DU279" s="498"/>
      <c r="DV279" s="504"/>
      <c r="DW279" s="500"/>
      <c r="DZ279" s="577"/>
      <c r="EA279" s="767"/>
      <c r="EB279" s="579"/>
      <c r="EC279" s="580"/>
      <c r="ED279" s="581"/>
      <c r="EE279" s="585"/>
      <c r="EF279" s="1326"/>
      <c r="EG279" s="497"/>
      <c r="EH279" s="497"/>
      <c r="EI279" s="498"/>
      <c r="EJ279" s="498"/>
      <c r="EK279" s="498"/>
      <c r="EL279" s="498"/>
      <c r="EM279" s="504"/>
      <c r="EN279" s="500"/>
      <c r="EQ279" s="665"/>
      <c r="ER279" s="666"/>
      <c r="ES279" s="667"/>
      <c r="ET279" s="668"/>
      <c r="EU279" s="669"/>
      <c r="EV279" s="720"/>
      <c r="EW279" s="1326"/>
      <c r="EX279" s="497" t="e">
        <f t="shared" si="6791"/>
        <v>#N/A</v>
      </c>
      <c r="EY279" s="497" t="e">
        <f t="shared" si="6792"/>
        <v>#N/A</v>
      </c>
      <c r="EZ279" s="498" t="e">
        <f t="shared" si="6793"/>
        <v>#N/A</v>
      </c>
      <c r="FA279" s="498">
        <f t="shared" si="6753"/>
        <v>0</v>
      </c>
      <c r="FB279" s="498">
        <f t="shared" si="6754"/>
        <v>0</v>
      </c>
      <c r="FC279" s="498" t="e">
        <f t="shared" si="6794"/>
        <v>#N/A</v>
      </c>
      <c r="FD279" s="504">
        <f t="shared" si="6795"/>
        <v>0</v>
      </c>
      <c r="FE279" s="500">
        <f t="shared" si="6796"/>
        <v>0</v>
      </c>
      <c r="FH279" s="665"/>
      <c r="FI279" s="666"/>
      <c r="FJ279" s="667"/>
      <c r="FK279" s="668"/>
      <c r="FL279" s="669"/>
      <c r="FM279" s="720"/>
      <c r="FN279" s="1326"/>
      <c r="FO279" s="497" t="e">
        <f t="shared" si="6797"/>
        <v>#N/A</v>
      </c>
      <c r="FP279" s="497" t="e">
        <f t="shared" si="6798"/>
        <v>#N/A</v>
      </c>
      <c r="FQ279" s="498" t="e">
        <f t="shared" si="6799"/>
        <v>#N/A</v>
      </c>
      <c r="FR279" s="498">
        <f t="shared" si="6755"/>
        <v>0</v>
      </c>
      <c r="FS279" s="498">
        <f t="shared" si="6756"/>
        <v>0</v>
      </c>
      <c r="FT279" s="498" t="e">
        <f t="shared" si="6800"/>
        <v>#N/A</v>
      </c>
      <c r="FU279" s="504">
        <f t="shared" si="6801"/>
        <v>0</v>
      </c>
      <c r="FV279" s="500">
        <f t="shared" si="6802"/>
        <v>0</v>
      </c>
      <c r="FY279" s="665"/>
      <c r="FZ279" s="666"/>
      <c r="GA279" s="667"/>
      <c r="GB279" s="668"/>
      <c r="GC279" s="669"/>
      <c r="GD279" s="720"/>
      <c r="GE279" s="1326"/>
      <c r="GF279" s="497" t="e">
        <f t="shared" si="6803"/>
        <v>#N/A</v>
      </c>
      <c r="GG279" s="497" t="e">
        <f t="shared" si="6804"/>
        <v>#N/A</v>
      </c>
      <c r="GH279" s="498" t="e">
        <f t="shared" si="6805"/>
        <v>#N/A</v>
      </c>
      <c r="GI279" s="498">
        <f t="shared" si="6757"/>
        <v>0</v>
      </c>
      <c r="GJ279" s="498">
        <f t="shared" si="6758"/>
        <v>0</v>
      </c>
      <c r="GK279" s="498" t="e">
        <f t="shared" si="6806"/>
        <v>#N/A</v>
      </c>
      <c r="GL279" s="504">
        <f t="shared" si="6807"/>
        <v>0</v>
      </c>
      <c r="GM279" s="500">
        <f t="shared" si="6808"/>
        <v>0</v>
      </c>
      <c r="GP279" s="665"/>
      <c r="GQ279" s="666"/>
      <c r="GR279" s="667"/>
      <c r="GS279" s="668"/>
      <c r="GT279" s="669"/>
      <c r="GU279" s="720"/>
      <c r="GV279" s="1326"/>
      <c r="GW279" s="497" t="e">
        <f t="shared" si="6809"/>
        <v>#N/A</v>
      </c>
      <c r="GX279" s="497" t="e">
        <f t="shared" si="6810"/>
        <v>#N/A</v>
      </c>
      <c r="GY279" s="498" t="e">
        <f t="shared" si="6811"/>
        <v>#N/A</v>
      </c>
      <c r="GZ279" s="498">
        <f t="shared" si="6759"/>
        <v>0</v>
      </c>
      <c r="HA279" s="498">
        <f t="shared" si="6760"/>
        <v>0</v>
      </c>
      <c r="HB279" s="498" t="e">
        <f t="shared" si="6812"/>
        <v>#N/A</v>
      </c>
      <c r="HC279" s="504">
        <f t="shared" si="6813"/>
        <v>0</v>
      </c>
      <c r="HD279" s="500">
        <f t="shared" si="6814"/>
        <v>0</v>
      </c>
      <c r="HG279" s="665"/>
      <c r="HH279" s="666"/>
      <c r="HI279" s="667"/>
      <c r="HJ279" s="668"/>
      <c r="HK279" s="669"/>
      <c r="HL279" s="720"/>
      <c r="HM279" s="1326"/>
      <c r="HN279" s="497" t="e">
        <f t="shared" si="6815"/>
        <v>#N/A</v>
      </c>
      <c r="HO279" s="497" t="e">
        <f t="shared" si="6816"/>
        <v>#N/A</v>
      </c>
      <c r="HP279" s="498" t="e">
        <f t="shared" si="6817"/>
        <v>#N/A</v>
      </c>
      <c r="HQ279" s="498">
        <f t="shared" si="6761"/>
        <v>0</v>
      </c>
      <c r="HR279" s="498">
        <f t="shared" si="6762"/>
        <v>0</v>
      </c>
      <c r="HS279" s="498" t="e">
        <f t="shared" si="6818"/>
        <v>#N/A</v>
      </c>
      <c r="HT279" s="504">
        <f t="shared" si="6819"/>
        <v>0</v>
      </c>
      <c r="HU279" s="500">
        <f t="shared" si="6820"/>
        <v>0</v>
      </c>
      <c r="HX279" s="665"/>
      <c r="HY279" s="666"/>
      <c r="HZ279" s="667"/>
      <c r="IA279" s="668"/>
      <c r="IB279" s="669"/>
      <c r="IC279" s="720"/>
      <c r="ID279" s="1326"/>
      <c r="IE279" s="497" t="e">
        <f t="shared" si="6821"/>
        <v>#N/A</v>
      </c>
      <c r="IF279" s="497" t="e">
        <f t="shared" si="6822"/>
        <v>#N/A</v>
      </c>
      <c r="IG279" s="498" t="e">
        <f t="shared" si="6823"/>
        <v>#N/A</v>
      </c>
      <c r="IH279" s="498">
        <f t="shared" si="6763"/>
        <v>0</v>
      </c>
      <c r="II279" s="498">
        <f t="shared" si="6764"/>
        <v>0</v>
      </c>
      <c r="IJ279" s="498" t="e">
        <f t="shared" si="6824"/>
        <v>#N/A</v>
      </c>
      <c r="IK279" s="504">
        <f t="shared" si="6825"/>
        <v>0</v>
      </c>
      <c r="IL279" s="500">
        <f t="shared" si="6826"/>
        <v>0</v>
      </c>
      <c r="IO279" s="665"/>
      <c r="IP279" s="666"/>
      <c r="IQ279" s="667"/>
      <c r="IR279" s="668"/>
      <c r="IS279" s="669"/>
      <c r="IT279" s="720"/>
      <c r="IU279" s="1326"/>
      <c r="IV279" s="497" t="e">
        <f t="shared" si="6827"/>
        <v>#N/A</v>
      </c>
      <c r="IW279" s="497" t="e">
        <f t="shared" si="6828"/>
        <v>#N/A</v>
      </c>
      <c r="IX279" s="498" t="e">
        <f t="shared" si="6829"/>
        <v>#N/A</v>
      </c>
      <c r="IY279" s="498">
        <f t="shared" si="6765"/>
        <v>0</v>
      </c>
      <c r="IZ279" s="498">
        <f t="shared" si="6766"/>
        <v>0</v>
      </c>
      <c r="JA279" s="498" t="e">
        <f t="shared" si="6830"/>
        <v>#N/A</v>
      </c>
      <c r="JB279" s="504">
        <f t="shared" si="6831"/>
        <v>0</v>
      </c>
      <c r="JC279" s="500">
        <f t="shared" si="6832"/>
        <v>0</v>
      </c>
      <c r="JF279" s="665"/>
      <c r="JG279" s="666"/>
      <c r="JH279" s="667"/>
      <c r="JI279" s="668"/>
      <c r="JJ279" s="669"/>
      <c r="JK279" s="720"/>
      <c r="JL279" s="1326"/>
      <c r="JM279" s="497" t="e">
        <f t="shared" si="6833"/>
        <v>#N/A</v>
      </c>
      <c r="JN279" s="497" t="e">
        <f t="shared" si="6834"/>
        <v>#N/A</v>
      </c>
      <c r="JO279" s="498" t="e">
        <f t="shared" si="6835"/>
        <v>#N/A</v>
      </c>
      <c r="JP279" s="498">
        <f t="shared" si="6767"/>
        <v>0</v>
      </c>
      <c r="JQ279" s="498">
        <f t="shared" si="6768"/>
        <v>0</v>
      </c>
      <c r="JR279" s="498" t="e">
        <f t="shared" si="6836"/>
        <v>#N/A</v>
      </c>
      <c r="JS279" s="504">
        <f t="shared" si="6837"/>
        <v>0</v>
      </c>
      <c r="JT279" s="500">
        <f t="shared" si="6838"/>
        <v>0</v>
      </c>
      <c r="JW279" s="665"/>
      <c r="JX279" s="666"/>
      <c r="JY279" s="667"/>
      <c r="JZ279" s="668"/>
      <c r="KA279" s="669"/>
      <c r="KB279" s="720"/>
      <c r="KC279" s="1326"/>
      <c r="KD279" s="497" t="e">
        <f t="shared" si="6839"/>
        <v>#N/A</v>
      </c>
      <c r="KE279" s="497" t="e">
        <f t="shared" si="6840"/>
        <v>#N/A</v>
      </c>
      <c r="KF279" s="498" t="e">
        <f t="shared" si="6841"/>
        <v>#N/A</v>
      </c>
      <c r="KG279" s="498">
        <f t="shared" si="6769"/>
        <v>0</v>
      </c>
      <c r="KH279" s="498">
        <f t="shared" si="6770"/>
        <v>0</v>
      </c>
      <c r="KI279" s="498" t="e">
        <f t="shared" si="6842"/>
        <v>#N/A</v>
      </c>
      <c r="KJ279" s="504">
        <f t="shared" si="6843"/>
        <v>0</v>
      </c>
      <c r="KK279" s="500">
        <f t="shared" si="6844"/>
        <v>0</v>
      </c>
      <c r="KN279" s="665"/>
      <c r="KO279" s="666"/>
      <c r="KP279" s="667"/>
      <c r="KQ279" s="668"/>
      <c r="KR279" s="669"/>
      <c r="KS279" s="720"/>
      <c r="KT279" s="1326"/>
      <c r="KU279" s="497" t="e">
        <f t="shared" si="6845"/>
        <v>#N/A</v>
      </c>
      <c r="KV279" s="497" t="e">
        <f t="shared" si="6846"/>
        <v>#N/A</v>
      </c>
      <c r="KW279" s="498" t="e">
        <f t="shared" si="6847"/>
        <v>#N/A</v>
      </c>
      <c r="KX279" s="498">
        <f t="shared" si="6771"/>
        <v>0</v>
      </c>
      <c r="KY279" s="498">
        <f t="shared" si="6772"/>
        <v>0</v>
      </c>
      <c r="KZ279" s="498" t="e">
        <f t="shared" si="6848"/>
        <v>#N/A</v>
      </c>
      <c r="LA279" s="504">
        <f t="shared" si="6849"/>
        <v>0</v>
      </c>
      <c r="LB279" s="500">
        <f t="shared" si="6850"/>
        <v>0</v>
      </c>
      <c r="LE279" s="665"/>
      <c r="LF279" s="666"/>
      <c r="LG279" s="667"/>
      <c r="LH279" s="668"/>
      <c r="LI279" s="669"/>
      <c r="LJ279" s="720"/>
      <c r="LK279" s="1326"/>
      <c r="LL279" s="497" t="e">
        <f t="shared" si="6851"/>
        <v>#N/A</v>
      </c>
      <c r="LM279" s="497" t="e">
        <f t="shared" si="6852"/>
        <v>#N/A</v>
      </c>
      <c r="LN279" s="498" t="e">
        <f t="shared" si="6853"/>
        <v>#N/A</v>
      </c>
      <c r="LO279" s="498">
        <f t="shared" si="6773"/>
        <v>0</v>
      </c>
      <c r="LP279" s="498">
        <f t="shared" si="6774"/>
        <v>0</v>
      </c>
      <c r="LQ279" s="498" t="e">
        <f t="shared" si="6854"/>
        <v>#N/A</v>
      </c>
      <c r="LR279" s="504">
        <f t="shared" si="6855"/>
        <v>0</v>
      </c>
      <c r="LS279" s="500">
        <f t="shared" si="6856"/>
        <v>0</v>
      </c>
      <c r="LV279" s="665"/>
      <c r="LW279" s="666"/>
      <c r="LX279" s="667"/>
      <c r="LY279" s="668"/>
      <c r="LZ279" s="669"/>
      <c r="MA279" s="720"/>
      <c r="MB279" s="1326"/>
      <c r="MC279" s="497" t="e">
        <f t="shared" si="6857"/>
        <v>#N/A</v>
      </c>
      <c r="MD279" s="497" t="e">
        <f t="shared" si="6858"/>
        <v>#N/A</v>
      </c>
      <c r="ME279" s="498" t="e">
        <f t="shared" si="6859"/>
        <v>#N/A</v>
      </c>
      <c r="MF279" s="498">
        <f t="shared" si="6775"/>
        <v>0</v>
      </c>
      <c r="MG279" s="498">
        <f t="shared" si="6776"/>
        <v>0</v>
      </c>
      <c r="MH279" s="498" t="e">
        <f t="shared" si="6860"/>
        <v>#N/A</v>
      </c>
      <c r="MI279" s="504">
        <f t="shared" si="6861"/>
        <v>0</v>
      </c>
      <c r="MJ279" s="500">
        <f t="shared" si="6862"/>
        <v>0</v>
      </c>
      <c r="MM279" s="665"/>
      <c r="MN279" s="666"/>
      <c r="MO279" s="667"/>
      <c r="MP279" s="668"/>
      <c r="MQ279" s="669"/>
      <c r="MR279" s="720"/>
      <c r="MS279" s="1326"/>
      <c r="MT279" s="497" t="e">
        <f t="shared" si="6863"/>
        <v>#N/A</v>
      </c>
      <c r="MU279" s="497" t="e">
        <f t="shared" si="6864"/>
        <v>#N/A</v>
      </c>
      <c r="MV279" s="498" t="e">
        <f t="shared" si="6865"/>
        <v>#N/A</v>
      </c>
      <c r="MW279" s="498">
        <f t="shared" si="6777"/>
        <v>0</v>
      </c>
      <c r="MX279" s="498">
        <f t="shared" si="6778"/>
        <v>0</v>
      </c>
      <c r="MY279" s="498" t="e">
        <f t="shared" si="6866"/>
        <v>#N/A</v>
      </c>
      <c r="MZ279" s="504">
        <f t="shared" si="6867"/>
        <v>0</v>
      </c>
      <c r="NA279" s="500">
        <f t="shared" si="6868"/>
        <v>0</v>
      </c>
      <c r="ND279" s="665"/>
      <c r="NE279" s="666"/>
      <c r="NF279" s="667"/>
      <c r="NG279" s="668"/>
      <c r="NH279" s="669"/>
      <c r="NI279" s="720"/>
      <c r="NJ279" s="1326"/>
      <c r="NK279" s="497" t="e">
        <f t="shared" si="6869"/>
        <v>#N/A</v>
      </c>
      <c r="NL279" s="497" t="e">
        <f t="shared" si="6870"/>
        <v>#N/A</v>
      </c>
      <c r="NM279" s="498" t="e">
        <f t="shared" si="6871"/>
        <v>#N/A</v>
      </c>
      <c r="NN279" s="498">
        <f t="shared" si="6779"/>
        <v>0</v>
      </c>
      <c r="NO279" s="498">
        <f t="shared" si="6780"/>
        <v>0</v>
      </c>
      <c r="NP279" s="498" t="e">
        <f t="shared" si="6872"/>
        <v>#N/A</v>
      </c>
      <c r="NQ279" s="504">
        <f t="shared" si="6873"/>
        <v>0</v>
      </c>
      <c r="NR279" s="500">
        <f t="shared" si="6874"/>
        <v>0</v>
      </c>
      <c r="NU279" s="665"/>
      <c r="NV279" s="666"/>
      <c r="NW279" s="667"/>
      <c r="NX279" s="668"/>
      <c r="NY279" s="669"/>
      <c r="NZ279" s="720"/>
      <c r="OA279" s="1326"/>
      <c r="OB279" s="497" t="e">
        <f t="shared" si="6875"/>
        <v>#N/A</v>
      </c>
      <c r="OC279" s="497" t="e">
        <f t="shared" si="6876"/>
        <v>#N/A</v>
      </c>
      <c r="OD279" s="498" t="e">
        <f t="shared" si="6877"/>
        <v>#N/A</v>
      </c>
      <c r="OE279" s="498">
        <f t="shared" si="6781"/>
        <v>0</v>
      </c>
      <c r="OF279" s="498">
        <f t="shared" si="6782"/>
        <v>0</v>
      </c>
      <c r="OG279" s="498" t="e">
        <f t="shared" si="6878"/>
        <v>#N/A</v>
      </c>
      <c r="OH279" s="504">
        <f t="shared" si="6879"/>
        <v>0</v>
      </c>
      <c r="OI279" s="500">
        <f t="shared" si="6880"/>
        <v>0</v>
      </c>
      <c r="OL279" s="665"/>
      <c r="OM279" s="666"/>
      <c r="ON279" s="667"/>
      <c r="OO279" s="668"/>
      <c r="OP279" s="669"/>
      <c r="OQ279" s="720"/>
      <c r="OR279" s="1326"/>
      <c r="OS279" s="497" t="e">
        <f t="shared" si="6881"/>
        <v>#N/A</v>
      </c>
      <c r="OT279" s="497" t="e">
        <f t="shared" si="6882"/>
        <v>#N/A</v>
      </c>
      <c r="OU279" s="498" t="e">
        <f t="shared" si="6883"/>
        <v>#N/A</v>
      </c>
      <c r="OV279" s="498">
        <f t="shared" si="6783"/>
        <v>0</v>
      </c>
      <c r="OW279" s="498">
        <f t="shared" si="6784"/>
        <v>0</v>
      </c>
      <c r="OX279" s="498" t="e">
        <f t="shared" si="6884"/>
        <v>#N/A</v>
      </c>
      <c r="OY279" s="504">
        <f t="shared" si="6885"/>
        <v>0</v>
      </c>
      <c r="OZ279" s="500">
        <f t="shared" si="6886"/>
        <v>0</v>
      </c>
      <c r="PC279" s="665"/>
      <c r="PD279" s="666"/>
      <c r="PE279" s="667"/>
      <c r="PF279" s="668"/>
      <c r="PG279" s="669"/>
      <c r="PH279" s="720"/>
      <c r="PI279" s="1326"/>
      <c r="PJ279" s="497" t="e">
        <f t="shared" si="6887"/>
        <v>#N/A</v>
      </c>
      <c r="PK279" s="497" t="e">
        <f t="shared" si="6888"/>
        <v>#N/A</v>
      </c>
      <c r="PL279" s="498" t="e">
        <f t="shared" si="6889"/>
        <v>#N/A</v>
      </c>
      <c r="PM279" s="498">
        <f t="shared" si="6785"/>
        <v>0</v>
      </c>
      <c r="PN279" s="498">
        <f t="shared" si="6786"/>
        <v>0</v>
      </c>
      <c r="PO279" s="498" t="e">
        <f t="shared" si="6890"/>
        <v>#N/A</v>
      </c>
      <c r="PP279" s="504">
        <f t="shared" si="6891"/>
        <v>0</v>
      </c>
      <c r="PQ279" s="500">
        <f t="shared" si="6892"/>
        <v>0</v>
      </c>
      <c r="PT279" s="665"/>
      <c r="PU279" s="666"/>
      <c r="PV279" s="667"/>
      <c r="PW279" s="668"/>
      <c r="PX279" s="669"/>
      <c r="PY279" s="720"/>
      <c r="PZ279" s="1326"/>
      <c r="QA279" s="497" t="e">
        <f t="shared" si="6893"/>
        <v>#N/A</v>
      </c>
      <c r="QB279" s="497" t="e">
        <f t="shared" si="6894"/>
        <v>#N/A</v>
      </c>
      <c r="QC279" s="498" t="e">
        <f t="shared" si="6895"/>
        <v>#N/A</v>
      </c>
      <c r="QD279" s="498">
        <f t="shared" si="6787"/>
        <v>0</v>
      </c>
      <c r="QE279" s="498">
        <f t="shared" si="6788"/>
        <v>0</v>
      </c>
      <c r="QF279" s="498" t="e">
        <f t="shared" si="6896"/>
        <v>#N/A</v>
      </c>
      <c r="QG279" s="504">
        <f t="shared" si="6897"/>
        <v>0</v>
      </c>
      <c r="QH279" s="500">
        <f t="shared" si="6898"/>
        <v>0</v>
      </c>
      <c r="QK279" s="665"/>
      <c r="QL279" s="666"/>
      <c r="QM279" s="667"/>
      <c r="QN279" s="668"/>
      <c r="QO279" s="669"/>
      <c r="QP279" s="720"/>
      <c r="QQ279" s="1326"/>
      <c r="QR279" s="497" t="e">
        <f t="shared" si="6899"/>
        <v>#N/A</v>
      </c>
      <c r="QS279" s="497" t="e">
        <f t="shared" si="6900"/>
        <v>#N/A</v>
      </c>
      <c r="QT279" s="498" t="e">
        <f t="shared" si="6901"/>
        <v>#N/A</v>
      </c>
      <c r="QU279" s="498">
        <f t="shared" si="6789"/>
        <v>0</v>
      </c>
      <c r="QV279" s="498">
        <f t="shared" si="6790"/>
        <v>0</v>
      </c>
      <c r="QW279" s="498" t="e">
        <f t="shared" si="6902"/>
        <v>#N/A</v>
      </c>
      <c r="QX279" s="504">
        <f t="shared" si="6903"/>
        <v>0</v>
      </c>
      <c r="QY279" s="500">
        <f t="shared" si="6904"/>
        <v>0</v>
      </c>
      <c r="RB279" s="381"/>
      <c r="RC279" s="382"/>
      <c r="RD279" s="383"/>
      <c r="RE279" s="384"/>
      <c r="RF279" s="385"/>
      <c r="RG279" s="386"/>
      <c r="RH279" s="386"/>
      <c r="RI279" s="497"/>
      <c r="RJ279" s="497"/>
      <c r="RK279" s="501"/>
      <c r="RL279" s="501"/>
      <c r="RM279" s="501"/>
      <c r="RN279" s="501"/>
      <c r="RO279" s="502"/>
      <c r="RP279" s="503"/>
      <c r="RS279" s="381"/>
      <c r="RT279" s="382"/>
      <c r="RU279" s="383"/>
      <c r="RV279" s="384"/>
      <c r="RW279" s="385"/>
      <c r="RX279" s="386"/>
      <c r="RY279" s="386"/>
      <c r="RZ279" s="497"/>
      <c r="SA279" s="497"/>
      <c r="SB279" s="501"/>
      <c r="SC279" s="501"/>
      <c r="SD279" s="501"/>
      <c r="SE279" s="501"/>
      <c r="SF279" s="502"/>
      <c r="SG279" s="503"/>
      <c r="SJ279" s="381"/>
      <c r="SK279" s="382"/>
      <c r="SL279" s="383"/>
      <c r="SM279" s="384"/>
      <c r="SN279" s="385"/>
      <c r="SO279" s="386"/>
      <c r="SP279" s="386"/>
      <c r="SQ279" s="497"/>
      <c r="SR279" s="497"/>
      <c r="SS279" s="501"/>
      <c r="ST279" s="501"/>
      <c r="SU279" s="501"/>
      <c r="SV279" s="501"/>
      <c r="SW279" s="502"/>
      <c r="SX279" s="503"/>
    </row>
    <row r="280" spans="2:518" ht="76.5" hidden="1" customHeight="1" thickTop="1" thickBot="1">
      <c r="B280" s="577"/>
      <c r="C280" s="578"/>
      <c r="D280" s="579"/>
      <c r="E280" s="580"/>
      <c r="F280" s="581"/>
      <c r="G280" s="585"/>
      <c r="H280" s="595"/>
      <c r="K280" s="577"/>
      <c r="L280" s="767"/>
      <c r="M280" s="579"/>
      <c r="N280" s="580"/>
      <c r="O280" s="581"/>
      <c r="P280" s="585"/>
      <c r="Q280" s="1326"/>
      <c r="R280" s="497"/>
      <c r="S280" s="497"/>
      <c r="T280" s="498"/>
      <c r="U280" s="498"/>
      <c r="V280" s="498"/>
      <c r="W280" s="498"/>
      <c r="X280" s="504"/>
      <c r="Y280" s="500"/>
      <c r="Z280" s="486"/>
      <c r="AA280" s="486"/>
      <c r="AB280" s="577"/>
      <c r="AC280" s="767"/>
      <c r="AD280" s="579"/>
      <c r="AE280" s="580"/>
      <c r="AF280" s="581"/>
      <c r="AG280" s="585"/>
      <c r="AH280" s="1326"/>
      <c r="AI280" s="497"/>
      <c r="AJ280" s="497"/>
      <c r="AK280" s="498"/>
      <c r="AL280" s="498"/>
      <c r="AM280" s="498"/>
      <c r="AN280" s="498"/>
      <c r="AO280" s="504"/>
      <c r="AP280" s="500"/>
      <c r="AQ280" s="486"/>
      <c r="AR280" s="486"/>
      <c r="AS280" s="577"/>
      <c r="AT280" s="767"/>
      <c r="AU280" s="579"/>
      <c r="AV280" s="580"/>
      <c r="AW280" s="581"/>
      <c r="AX280" s="585"/>
      <c r="AY280" s="1326"/>
      <c r="AZ280" s="497"/>
      <c r="BA280" s="497"/>
      <c r="BB280" s="498"/>
      <c r="BC280" s="498"/>
      <c r="BD280" s="498"/>
      <c r="BE280" s="498"/>
      <c r="BF280" s="504"/>
      <c r="BG280" s="500"/>
      <c r="BJ280" s="577"/>
      <c r="BK280" s="767"/>
      <c r="BL280" s="579"/>
      <c r="BM280" s="580"/>
      <c r="BN280" s="581"/>
      <c r="BO280" s="585"/>
      <c r="BP280" s="1326"/>
      <c r="BQ280" s="497"/>
      <c r="BR280" s="497"/>
      <c r="BS280" s="498"/>
      <c r="BT280" s="498"/>
      <c r="BU280" s="498"/>
      <c r="BV280" s="498"/>
      <c r="BW280" s="504"/>
      <c r="BX280" s="500"/>
      <c r="CA280" s="577"/>
      <c r="CB280" s="767"/>
      <c r="CC280" s="579"/>
      <c r="CD280" s="580"/>
      <c r="CE280" s="581"/>
      <c r="CF280" s="585"/>
      <c r="CG280" s="1326"/>
      <c r="CH280" s="497"/>
      <c r="CI280" s="497"/>
      <c r="CJ280" s="498"/>
      <c r="CK280" s="498"/>
      <c r="CL280" s="498"/>
      <c r="CM280" s="498"/>
      <c r="CN280" s="504"/>
      <c r="CO280" s="500"/>
      <c r="CR280" s="577"/>
      <c r="CS280" s="767"/>
      <c r="CT280" s="579"/>
      <c r="CU280" s="580"/>
      <c r="CV280" s="581"/>
      <c r="CW280" s="585"/>
      <c r="CX280" s="1326"/>
      <c r="CY280" s="497"/>
      <c r="CZ280" s="497"/>
      <c r="DA280" s="498"/>
      <c r="DB280" s="498"/>
      <c r="DC280" s="498"/>
      <c r="DD280" s="498"/>
      <c r="DE280" s="504"/>
      <c r="DF280" s="500"/>
      <c r="DI280" s="577"/>
      <c r="DJ280" s="767"/>
      <c r="DK280" s="579"/>
      <c r="DL280" s="580"/>
      <c r="DM280" s="581"/>
      <c r="DN280" s="585"/>
      <c r="DO280" s="1326"/>
      <c r="DP280" s="497"/>
      <c r="DQ280" s="497"/>
      <c r="DR280" s="498"/>
      <c r="DS280" s="498"/>
      <c r="DT280" s="498"/>
      <c r="DU280" s="498"/>
      <c r="DV280" s="504"/>
      <c r="DW280" s="500"/>
      <c r="DZ280" s="577"/>
      <c r="EA280" s="767"/>
      <c r="EB280" s="579"/>
      <c r="EC280" s="580"/>
      <c r="ED280" s="581"/>
      <c r="EE280" s="585"/>
      <c r="EF280" s="1326"/>
      <c r="EG280" s="497"/>
      <c r="EH280" s="497"/>
      <c r="EI280" s="498"/>
      <c r="EJ280" s="498"/>
      <c r="EK280" s="498"/>
      <c r="EL280" s="498"/>
      <c r="EM280" s="504"/>
      <c r="EN280" s="500"/>
      <c r="EQ280" s="665"/>
      <c r="ER280" s="666"/>
      <c r="ES280" s="667"/>
      <c r="ET280" s="668"/>
      <c r="EU280" s="669"/>
      <c r="EV280" s="720"/>
      <c r="EW280" s="1326"/>
      <c r="EX280" s="497" t="e">
        <f t="shared" si="6791"/>
        <v>#N/A</v>
      </c>
      <c r="EY280" s="497" t="e">
        <f t="shared" si="6792"/>
        <v>#N/A</v>
      </c>
      <c r="EZ280" s="498" t="e">
        <f t="shared" si="6793"/>
        <v>#N/A</v>
      </c>
      <c r="FA280" s="498">
        <f t="shared" si="6753"/>
        <v>0</v>
      </c>
      <c r="FB280" s="498">
        <f t="shared" si="6754"/>
        <v>0</v>
      </c>
      <c r="FC280" s="498" t="e">
        <f t="shared" si="6794"/>
        <v>#N/A</v>
      </c>
      <c r="FD280" s="504">
        <f t="shared" si="6795"/>
        <v>0</v>
      </c>
      <c r="FE280" s="500">
        <f t="shared" si="6796"/>
        <v>0</v>
      </c>
      <c r="FH280" s="665"/>
      <c r="FI280" s="666"/>
      <c r="FJ280" s="667"/>
      <c r="FK280" s="668"/>
      <c r="FL280" s="669"/>
      <c r="FM280" s="720"/>
      <c r="FN280" s="1326"/>
      <c r="FO280" s="497" t="e">
        <f t="shared" si="6797"/>
        <v>#N/A</v>
      </c>
      <c r="FP280" s="497" t="e">
        <f t="shared" si="6798"/>
        <v>#N/A</v>
      </c>
      <c r="FQ280" s="498" t="e">
        <f t="shared" si="6799"/>
        <v>#N/A</v>
      </c>
      <c r="FR280" s="498">
        <f t="shared" si="6755"/>
        <v>0</v>
      </c>
      <c r="FS280" s="498">
        <f t="shared" si="6756"/>
        <v>0</v>
      </c>
      <c r="FT280" s="498" t="e">
        <f t="shared" si="6800"/>
        <v>#N/A</v>
      </c>
      <c r="FU280" s="504">
        <f t="shared" si="6801"/>
        <v>0</v>
      </c>
      <c r="FV280" s="500">
        <f t="shared" si="6802"/>
        <v>0</v>
      </c>
      <c r="FY280" s="665"/>
      <c r="FZ280" s="666"/>
      <c r="GA280" s="667"/>
      <c r="GB280" s="668"/>
      <c r="GC280" s="669"/>
      <c r="GD280" s="720"/>
      <c r="GE280" s="1326"/>
      <c r="GF280" s="497" t="e">
        <f t="shared" si="6803"/>
        <v>#N/A</v>
      </c>
      <c r="GG280" s="497" t="e">
        <f t="shared" si="6804"/>
        <v>#N/A</v>
      </c>
      <c r="GH280" s="498" t="e">
        <f t="shared" si="6805"/>
        <v>#N/A</v>
      </c>
      <c r="GI280" s="498">
        <f t="shared" si="6757"/>
        <v>0</v>
      </c>
      <c r="GJ280" s="498">
        <f t="shared" si="6758"/>
        <v>0</v>
      </c>
      <c r="GK280" s="498" t="e">
        <f t="shared" si="6806"/>
        <v>#N/A</v>
      </c>
      <c r="GL280" s="504">
        <f t="shared" si="6807"/>
        <v>0</v>
      </c>
      <c r="GM280" s="500">
        <f t="shared" si="6808"/>
        <v>0</v>
      </c>
      <c r="GP280" s="665"/>
      <c r="GQ280" s="666"/>
      <c r="GR280" s="667"/>
      <c r="GS280" s="668"/>
      <c r="GT280" s="669"/>
      <c r="GU280" s="720"/>
      <c r="GV280" s="1326"/>
      <c r="GW280" s="497" t="e">
        <f t="shared" si="6809"/>
        <v>#N/A</v>
      </c>
      <c r="GX280" s="497" t="e">
        <f t="shared" si="6810"/>
        <v>#N/A</v>
      </c>
      <c r="GY280" s="498" t="e">
        <f t="shared" si="6811"/>
        <v>#N/A</v>
      </c>
      <c r="GZ280" s="498">
        <f t="shared" si="6759"/>
        <v>0</v>
      </c>
      <c r="HA280" s="498">
        <f t="shared" si="6760"/>
        <v>0</v>
      </c>
      <c r="HB280" s="498" t="e">
        <f t="shared" si="6812"/>
        <v>#N/A</v>
      </c>
      <c r="HC280" s="504">
        <f t="shared" si="6813"/>
        <v>0</v>
      </c>
      <c r="HD280" s="500">
        <f t="shared" si="6814"/>
        <v>0</v>
      </c>
      <c r="HG280" s="665"/>
      <c r="HH280" s="666"/>
      <c r="HI280" s="667"/>
      <c r="HJ280" s="668"/>
      <c r="HK280" s="669"/>
      <c r="HL280" s="720"/>
      <c r="HM280" s="1326"/>
      <c r="HN280" s="497" t="e">
        <f t="shared" si="6815"/>
        <v>#N/A</v>
      </c>
      <c r="HO280" s="497" t="e">
        <f t="shared" si="6816"/>
        <v>#N/A</v>
      </c>
      <c r="HP280" s="498" t="e">
        <f t="shared" si="6817"/>
        <v>#N/A</v>
      </c>
      <c r="HQ280" s="498">
        <f t="shared" si="6761"/>
        <v>0</v>
      </c>
      <c r="HR280" s="498">
        <f t="shared" si="6762"/>
        <v>0</v>
      </c>
      <c r="HS280" s="498" t="e">
        <f t="shared" si="6818"/>
        <v>#N/A</v>
      </c>
      <c r="HT280" s="504">
        <f t="shared" si="6819"/>
        <v>0</v>
      </c>
      <c r="HU280" s="500">
        <f t="shared" si="6820"/>
        <v>0</v>
      </c>
      <c r="HX280" s="665"/>
      <c r="HY280" s="666"/>
      <c r="HZ280" s="667"/>
      <c r="IA280" s="668"/>
      <c r="IB280" s="669"/>
      <c r="IC280" s="720"/>
      <c r="ID280" s="1326"/>
      <c r="IE280" s="497" t="e">
        <f t="shared" si="6821"/>
        <v>#N/A</v>
      </c>
      <c r="IF280" s="497" t="e">
        <f t="shared" si="6822"/>
        <v>#N/A</v>
      </c>
      <c r="IG280" s="498" t="e">
        <f t="shared" si="6823"/>
        <v>#N/A</v>
      </c>
      <c r="IH280" s="498">
        <f t="shared" si="6763"/>
        <v>0</v>
      </c>
      <c r="II280" s="498">
        <f t="shared" si="6764"/>
        <v>0</v>
      </c>
      <c r="IJ280" s="498" t="e">
        <f t="shared" si="6824"/>
        <v>#N/A</v>
      </c>
      <c r="IK280" s="504">
        <f t="shared" si="6825"/>
        <v>0</v>
      </c>
      <c r="IL280" s="500">
        <f t="shared" si="6826"/>
        <v>0</v>
      </c>
      <c r="IO280" s="665"/>
      <c r="IP280" s="666"/>
      <c r="IQ280" s="667"/>
      <c r="IR280" s="668"/>
      <c r="IS280" s="669"/>
      <c r="IT280" s="720"/>
      <c r="IU280" s="1326"/>
      <c r="IV280" s="497" t="e">
        <f t="shared" si="6827"/>
        <v>#N/A</v>
      </c>
      <c r="IW280" s="497" t="e">
        <f t="shared" si="6828"/>
        <v>#N/A</v>
      </c>
      <c r="IX280" s="498" t="e">
        <f t="shared" si="6829"/>
        <v>#N/A</v>
      </c>
      <c r="IY280" s="498">
        <f t="shared" si="6765"/>
        <v>0</v>
      </c>
      <c r="IZ280" s="498">
        <f t="shared" si="6766"/>
        <v>0</v>
      </c>
      <c r="JA280" s="498" t="e">
        <f t="shared" si="6830"/>
        <v>#N/A</v>
      </c>
      <c r="JB280" s="504">
        <f t="shared" si="6831"/>
        <v>0</v>
      </c>
      <c r="JC280" s="500">
        <f t="shared" si="6832"/>
        <v>0</v>
      </c>
      <c r="JF280" s="665"/>
      <c r="JG280" s="666"/>
      <c r="JH280" s="667"/>
      <c r="JI280" s="668"/>
      <c r="JJ280" s="669"/>
      <c r="JK280" s="720"/>
      <c r="JL280" s="1326"/>
      <c r="JM280" s="497" t="e">
        <f t="shared" si="6833"/>
        <v>#N/A</v>
      </c>
      <c r="JN280" s="497" t="e">
        <f t="shared" si="6834"/>
        <v>#N/A</v>
      </c>
      <c r="JO280" s="498" t="e">
        <f t="shared" si="6835"/>
        <v>#N/A</v>
      </c>
      <c r="JP280" s="498">
        <f t="shared" si="6767"/>
        <v>0</v>
      </c>
      <c r="JQ280" s="498">
        <f t="shared" si="6768"/>
        <v>0</v>
      </c>
      <c r="JR280" s="498" t="e">
        <f t="shared" si="6836"/>
        <v>#N/A</v>
      </c>
      <c r="JS280" s="504">
        <f t="shared" si="6837"/>
        <v>0</v>
      </c>
      <c r="JT280" s="500">
        <f t="shared" si="6838"/>
        <v>0</v>
      </c>
      <c r="JW280" s="665"/>
      <c r="JX280" s="666"/>
      <c r="JY280" s="667"/>
      <c r="JZ280" s="668"/>
      <c r="KA280" s="669"/>
      <c r="KB280" s="720"/>
      <c r="KC280" s="1326"/>
      <c r="KD280" s="497" t="e">
        <f t="shared" si="6839"/>
        <v>#N/A</v>
      </c>
      <c r="KE280" s="497" t="e">
        <f t="shared" si="6840"/>
        <v>#N/A</v>
      </c>
      <c r="KF280" s="498" t="e">
        <f t="shared" si="6841"/>
        <v>#N/A</v>
      </c>
      <c r="KG280" s="498">
        <f t="shared" si="6769"/>
        <v>0</v>
      </c>
      <c r="KH280" s="498">
        <f t="shared" si="6770"/>
        <v>0</v>
      </c>
      <c r="KI280" s="498" t="e">
        <f t="shared" si="6842"/>
        <v>#N/A</v>
      </c>
      <c r="KJ280" s="504">
        <f t="shared" si="6843"/>
        <v>0</v>
      </c>
      <c r="KK280" s="500">
        <f t="shared" si="6844"/>
        <v>0</v>
      </c>
      <c r="KN280" s="665"/>
      <c r="KO280" s="666"/>
      <c r="KP280" s="667"/>
      <c r="KQ280" s="668"/>
      <c r="KR280" s="669"/>
      <c r="KS280" s="720"/>
      <c r="KT280" s="1326"/>
      <c r="KU280" s="497" t="e">
        <f t="shared" si="6845"/>
        <v>#N/A</v>
      </c>
      <c r="KV280" s="497" t="e">
        <f t="shared" si="6846"/>
        <v>#N/A</v>
      </c>
      <c r="KW280" s="498" t="e">
        <f t="shared" si="6847"/>
        <v>#N/A</v>
      </c>
      <c r="KX280" s="498">
        <f t="shared" si="6771"/>
        <v>0</v>
      </c>
      <c r="KY280" s="498">
        <f t="shared" si="6772"/>
        <v>0</v>
      </c>
      <c r="KZ280" s="498" t="e">
        <f t="shared" si="6848"/>
        <v>#N/A</v>
      </c>
      <c r="LA280" s="504">
        <f t="shared" si="6849"/>
        <v>0</v>
      </c>
      <c r="LB280" s="500">
        <f t="shared" si="6850"/>
        <v>0</v>
      </c>
      <c r="LE280" s="665"/>
      <c r="LF280" s="666"/>
      <c r="LG280" s="667"/>
      <c r="LH280" s="668"/>
      <c r="LI280" s="669"/>
      <c r="LJ280" s="720"/>
      <c r="LK280" s="1326"/>
      <c r="LL280" s="497" t="e">
        <f t="shared" si="6851"/>
        <v>#N/A</v>
      </c>
      <c r="LM280" s="497" t="e">
        <f t="shared" si="6852"/>
        <v>#N/A</v>
      </c>
      <c r="LN280" s="498" t="e">
        <f t="shared" si="6853"/>
        <v>#N/A</v>
      </c>
      <c r="LO280" s="498">
        <f t="shared" si="6773"/>
        <v>0</v>
      </c>
      <c r="LP280" s="498">
        <f t="shared" si="6774"/>
        <v>0</v>
      </c>
      <c r="LQ280" s="498" t="e">
        <f t="shared" si="6854"/>
        <v>#N/A</v>
      </c>
      <c r="LR280" s="504">
        <f t="shared" si="6855"/>
        <v>0</v>
      </c>
      <c r="LS280" s="500">
        <f t="shared" si="6856"/>
        <v>0</v>
      </c>
      <c r="LV280" s="665"/>
      <c r="LW280" s="666"/>
      <c r="LX280" s="667"/>
      <c r="LY280" s="668"/>
      <c r="LZ280" s="669"/>
      <c r="MA280" s="720"/>
      <c r="MB280" s="1326"/>
      <c r="MC280" s="497" t="e">
        <f t="shared" si="6857"/>
        <v>#N/A</v>
      </c>
      <c r="MD280" s="497" t="e">
        <f t="shared" si="6858"/>
        <v>#N/A</v>
      </c>
      <c r="ME280" s="498" t="e">
        <f t="shared" si="6859"/>
        <v>#N/A</v>
      </c>
      <c r="MF280" s="498">
        <f t="shared" si="6775"/>
        <v>0</v>
      </c>
      <c r="MG280" s="498">
        <f t="shared" si="6776"/>
        <v>0</v>
      </c>
      <c r="MH280" s="498" t="e">
        <f t="shared" si="6860"/>
        <v>#N/A</v>
      </c>
      <c r="MI280" s="504">
        <f t="shared" si="6861"/>
        <v>0</v>
      </c>
      <c r="MJ280" s="500">
        <f t="shared" si="6862"/>
        <v>0</v>
      </c>
      <c r="MM280" s="665"/>
      <c r="MN280" s="666"/>
      <c r="MO280" s="667"/>
      <c r="MP280" s="668"/>
      <c r="MQ280" s="669"/>
      <c r="MR280" s="720"/>
      <c r="MS280" s="1326"/>
      <c r="MT280" s="497" t="e">
        <f t="shared" si="6863"/>
        <v>#N/A</v>
      </c>
      <c r="MU280" s="497" t="e">
        <f t="shared" si="6864"/>
        <v>#N/A</v>
      </c>
      <c r="MV280" s="498" t="e">
        <f t="shared" si="6865"/>
        <v>#N/A</v>
      </c>
      <c r="MW280" s="498">
        <f t="shared" si="6777"/>
        <v>0</v>
      </c>
      <c r="MX280" s="498">
        <f t="shared" si="6778"/>
        <v>0</v>
      </c>
      <c r="MY280" s="498" t="e">
        <f t="shared" si="6866"/>
        <v>#N/A</v>
      </c>
      <c r="MZ280" s="504">
        <f t="shared" si="6867"/>
        <v>0</v>
      </c>
      <c r="NA280" s="500">
        <f t="shared" si="6868"/>
        <v>0</v>
      </c>
      <c r="ND280" s="665"/>
      <c r="NE280" s="666"/>
      <c r="NF280" s="667"/>
      <c r="NG280" s="668"/>
      <c r="NH280" s="669"/>
      <c r="NI280" s="720"/>
      <c r="NJ280" s="1326"/>
      <c r="NK280" s="497" t="e">
        <f t="shared" si="6869"/>
        <v>#N/A</v>
      </c>
      <c r="NL280" s="497" t="e">
        <f t="shared" si="6870"/>
        <v>#N/A</v>
      </c>
      <c r="NM280" s="498" t="e">
        <f t="shared" si="6871"/>
        <v>#N/A</v>
      </c>
      <c r="NN280" s="498">
        <f t="shared" si="6779"/>
        <v>0</v>
      </c>
      <c r="NO280" s="498">
        <f t="shared" si="6780"/>
        <v>0</v>
      </c>
      <c r="NP280" s="498" t="e">
        <f t="shared" si="6872"/>
        <v>#N/A</v>
      </c>
      <c r="NQ280" s="504">
        <f t="shared" si="6873"/>
        <v>0</v>
      </c>
      <c r="NR280" s="500">
        <f t="shared" si="6874"/>
        <v>0</v>
      </c>
      <c r="NU280" s="665"/>
      <c r="NV280" s="666"/>
      <c r="NW280" s="667"/>
      <c r="NX280" s="668"/>
      <c r="NY280" s="669"/>
      <c r="NZ280" s="720"/>
      <c r="OA280" s="1326"/>
      <c r="OB280" s="497" t="e">
        <f t="shared" si="6875"/>
        <v>#N/A</v>
      </c>
      <c r="OC280" s="497" t="e">
        <f t="shared" si="6876"/>
        <v>#N/A</v>
      </c>
      <c r="OD280" s="498" t="e">
        <f t="shared" si="6877"/>
        <v>#N/A</v>
      </c>
      <c r="OE280" s="498">
        <f t="shared" si="6781"/>
        <v>0</v>
      </c>
      <c r="OF280" s="498">
        <f t="shared" si="6782"/>
        <v>0</v>
      </c>
      <c r="OG280" s="498" t="e">
        <f t="shared" si="6878"/>
        <v>#N/A</v>
      </c>
      <c r="OH280" s="504">
        <f t="shared" si="6879"/>
        <v>0</v>
      </c>
      <c r="OI280" s="500">
        <f t="shared" si="6880"/>
        <v>0</v>
      </c>
      <c r="OL280" s="665"/>
      <c r="OM280" s="666"/>
      <c r="ON280" s="667"/>
      <c r="OO280" s="668"/>
      <c r="OP280" s="669"/>
      <c r="OQ280" s="720"/>
      <c r="OR280" s="1326"/>
      <c r="OS280" s="497" t="e">
        <f t="shared" si="6881"/>
        <v>#N/A</v>
      </c>
      <c r="OT280" s="497" t="e">
        <f t="shared" si="6882"/>
        <v>#N/A</v>
      </c>
      <c r="OU280" s="498" t="e">
        <f t="shared" si="6883"/>
        <v>#N/A</v>
      </c>
      <c r="OV280" s="498">
        <f t="shared" si="6783"/>
        <v>0</v>
      </c>
      <c r="OW280" s="498">
        <f t="shared" si="6784"/>
        <v>0</v>
      </c>
      <c r="OX280" s="498" t="e">
        <f t="shared" si="6884"/>
        <v>#N/A</v>
      </c>
      <c r="OY280" s="504">
        <f t="shared" si="6885"/>
        <v>0</v>
      </c>
      <c r="OZ280" s="500">
        <f t="shared" si="6886"/>
        <v>0</v>
      </c>
      <c r="PC280" s="665"/>
      <c r="PD280" s="666"/>
      <c r="PE280" s="667"/>
      <c r="PF280" s="668"/>
      <c r="PG280" s="669"/>
      <c r="PH280" s="720"/>
      <c r="PI280" s="1326"/>
      <c r="PJ280" s="497" t="e">
        <f t="shared" si="6887"/>
        <v>#N/A</v>
      </c>
      <c r="PK280" s="497" t="e">
        <f t="shared" si="6888"/>
        <v>#N/A</v>
      </c>
      <c r="PL280" s="498" t="e">
        <f t="shared" si="6889"/>
        <v>#N/A</v>
      </c>
      <c r="PM280" s="498">
        <f t="shared" si="6785"/>
        <v>0</v>
      </c>
      <c r="PN280" s="498">
        <f t="shared" si="6786"/>
        <v>0</v>
      </c>
      <c r="PO280" s="498" t="e">
        <f t="shared" si="6890"/>
        <v>#N/A</v>
      </c>
      <c r="PP280" s="504">
        <f t="shared" si="6891"/>
        <v>0</v>
      </c>
      <c r="PQ280" s="500">
        <f t="shared" si="6892"/>
        <v>0</v>
      </c>
      <c r="PT280" s="665"/>
      <c r="PU280" s="666"/>
      <c r="PV280" s="667"/>
      <c r="PW280" s="668"/>
      <c r="PX280" s="669"/>
      <c r="PY280" s="720"/>
      <c r="PZ280" s="1326"/>
      <c r="QA280" s="497" t="e">
        <f t="shared" si="6893"/>
        <v>#N/A</v>
      </c>
      <c r="QB280" s="497" t="e">
        <f t="shared" si="6894"/>
        <v>#N/A</v>
      </c>
      <c r="QC280" s="498" t="e">
        <f t="shared" si="6895"/>
        <v>#N/A</v>
      </c>
      <c r="QD280" s="498">
        <f t="shared" si="6787"/>
        <v>0</v>
      </c>
      <c r="QE280" s="498">
        <f t="shared" si="6788"/>
        <v>0</v>
      </c>
      <c r="QF280" s="498" t="e">
        <f t="shared" si="6896"/>
        <v>#N/A</v>
      </c>
      <c r="QG280" s="504">
        <f t="shared" si="6897"/>
        <v>0</v>
      </c>
      <c r="QH280" s="500">
        <f t="shared" si="6898"/>
        <v>0</v>
      </c>
      <c r="QK280" s="665"/>
      <c r="QL280" s="666"/>
      <c r="QM280" s="667"/>
      <c r="QN280" s="668"/>
      <c r="QO280" s="669"/>
      <c r="QP280" s="720"/>
      <c r="QQ280" s="1326"/>
      <c r="QR280" s="497" t="e">
        <f t="shared" si="6899"/>
        <v>#N/A</v>
      </c>
      <c r="QS280" s="497" t="e">
        <f t="shared" si="6900"/>
        <v>#N/A</v>
      </c>
      <c r="QT280" s="498" t="e">
        <f t="shared" si="6901"/>
        <v>#N/A</v>
      </c>
      <c r="QU280" s="498">
        <f t="shared" si="6789"/>
        <v>0</v>
      </c>
      <c r="QV280" s="498">
        <f t="shared" si="6790"/>
        <v>0</v>
      </c>
      <c r="QW280" s="498" t="e">
        <f t="shared" si="6902"/>
        <v>#N/A</v>
      </c>
      <c r="QX280" s="504">
        <f t="shared" si="6903"/>
        <v>0</v>
      </c>
      <c r="QY280" s="500">
        <f t="shared" si="6904"/>
        <v>0</v>
      </c>
      <c r="RB280" s="381"/>
      <c r="RC280" s="382"/>
      <c r="RD280" s="383"/>
      <c r="RE280" s="384"/>
      <c r="RF280" s="385"/>
      <c r="RG280" s="386"/>
      <c r="RH280" s="386"/>
      <c r="RI280" s="497"/>
      <c r="RJ280" s="497"/>
      <c r="RK280" s="501"/>
      <c r="RL280" s="501"/>
      <c r="RM280" s="501"/>
      <c r="RN280" s="501"/>
      <c r="RO280" s="502"/>
      <c r="RP280" s="503"/>
      <c r="RS280" s="381"/>
      <c r="RT280" s="382"/>
      <c r="RU280" s="383"/>
      <c r="RV280" s="384"/>
      <c r="RW280" s="385"/>
      <c r="RX280" s="386"/>
      <c r="RY280" s="386"/>
      <c r="RZ280" s="497"/>
      <c r="SA280" s="497"/>
      <c r="SB280" s="501"/>
      <c r="SC280" s="501"/>
      <c r="SD280" s="501"/>
      <c r="SE280" s="501"/>
      <c r="SF280" s="502"/>
      <c r="SG280" s="503"/>
      <c r="SJ280" s="381"/>
      <c r="SK280" s="382"/>
      <c r="SL280" s="383"/>
      <c r="SM280" s="384"/>
      <c r="SN280" s="385"/>
      <c r="SO280" s="386"/>
      <c r="SP280" s="386"/>
      <c r="SQ280" s="497"/>
      <c r="SR280" s="497"/>
      <c r="SS280" s="501"/>
      <c r="ST280" s="501"/>
      <c r="SU280" s="501"/>
      <c r="SV280" s="501"/>
      <c r="SW280" s="502"/>
      <c r="SX280" s="503"/>
    </row>
    <row r="281" spans="2:518" ht="76.5" hidden="1" customHeight="1" thickTop="1" thickBot="1">
      <c r="B281" s="577"/>
      <c r="C281" s="578"/>
      <c r="D281" s="579"/>
      <c r="E281" s="580"/>
      <c r="F281" s="581"/>
      <c r="G281" s="585"/>
      <c r="H281" s="595"/>
      <c r="K281" s="577"/>
      <c r="L281" s="767"/>
      <c r="M281" s="579"/>
      <c r="N281" s="580"/>
      <c r="O281" s="581"/>
      <c r="P281" s="585"/>
      <c r="Q281" s="1326"/>
      <c r="R281" s="497"/>
      <c r="S281" s="497"/>
      <c r="T281" s="498"/>
      <c r="U281" s="498"/>
      <c r="V281" s="498"/>
      <c r="W281" s="498"/>
      <c r="X281" s="504"/>
      <c r="Y281" s="500"/>
      <c r="Z281" s="486"/>
      <c r="AA281" s="486"/>
      <c r="AB281" s="577"/>
      <c r="AC281" s="767"/>
      <c r="AD281" s="579"/>
      <c r="AE281" s="580"/>
      <c r="AF281" s="581"/>
      <c r="AG281" s="585"/>
      <c r="AH281" s="1326"/>
      <c r="AI281" s="497"/>
      <c r="AJ281" s="497"/>
      <c r="AK281" s="498"/>
      <c r="AL281" s="498"/>
      <c r="AM281" s="498"/>
      <c r="AN281" s="498"/>
      <c r="AO281" s="504"/>
      <c r="AP281" s="500"/>
      <c r="AQ281" s="486"/>
      <c r="AR281" s="486"/>
      <c r="AS281" s="577"/>
      <c r="AT281" s="767"/>
      <c r="AU281" s="579"/>
      <c r="AV281" s="580"/>
      <c r="AW281" s="581"/>
      <c r="AX281" s="585"/>
      <c r="AY281" s="1326"/>
      <c r="AZ281" s="497"/>
      <c r="BA281" s="497"/>
      <c r="BB281" s="498"/>
      <c r="BC281" s="498"/>
      <c r="BD281" s="498"/>
      <c r="BE281" s="498"/>
      <c r="BF281" s="504"/>
      <c r="BG281" s="500"/>
      <c r="BJ281" s="577"/>
      <c r="BK281" s="767"/>
      <c r="BL281" s="579"/>
      <c r="BM281" s="580"/>
      <c r="BN281" s="581"/>
      <c r="BO281" s="585"/>
      <c r="BP281" s="1326"/>
      <c r="BQ281" s="497"/>
      <c r="BR281" s="497"/>
      <c r="BS281" s="498"/>
      <c r="BT281" s="498"/>
      <c r="BU281" s="498"/>
      <c r="BV281" s="498"/>
      <c r="BW281" s="504"/>
      <c r="BX281" s="500"/>
      <c r="CA281" s="577"/>
      <c r="CB281" s="767"/>
      <c r="CC281" s="579"/>
      <c r="CD281" s="580"/>
      <c r="CE281" s="581"/>
      <c r="CF281" s="585"/>
      <c r="CG281" s="1326"/>
      <c r="CH281" s="497"/>
      <c r="CI281" s="497"/>
      <c r="CJ281" s="498"/>
      <c r="CK281" s="498"/>
      <c r="CL281" s="498"/>
      <c r="CM281" s="498"/>
      <c r="CN281" s="504"/>
      <c r="CO281" s="500"/>
      <c r="CR281" s="577"/>
      <c r="CS281" s="767"/>
      <c r="CT281" s="579"/>
      <c r="CU281" s="580"/>
      <c r="CV281" s="581"/>
      <c r="CW281" s="585"/>
      <c r="CX281" s="1326"/>
      <c r="CY281" s="497"/>
      <c r="CZ281" s="497"/>
      <c r="DA281" s="498"/>
      <c r="DB281" s="498"/>
      <c r="DC281" s="498"/>
      <c r="DD281" s="498"/>
      <c r="DE281" s="504"/>
      <c r="DF281" s="500"/>
      <c r="DI281" s="577"/>
      <c r="DJ281" s="767"/>
      <c r="DK281" s="579"/>
      <c r="DL281" s="580"/>
      <c r="DM281" s="581"/>
      <c r="DN281" s="585"/>
      <c r="DO281" s="1326"/>
      <c r="DP281" s="497"/>
      <c r="DQ281" s="497"/>
      <c r="DR281" s="498"/>
      <c r="DS281" s="498"/>
      <c r="DT281" s="498"/>
      <c r="DU281" s="498"/>
      <c r="DV281" s="504"/>
      <c r="DW281" s="500"/>
      <c r="DZ281" s="577"/>
      <c r="EA281" s="767"/>
      <c r="EB281" s="579"/>
      <c r="EC281" s="580"/>
      <c r="ED281" s="581"/>
      <c r="EE281" s="585"/>
      <c r="EF281" s="1326"/>
      <c r="EG281" s="497"/>
      <c r="EH281" s="497"/>
      <c r="EI281" s="498"/>
      <c r="EJ281" s="498"/>
      <c r="EK281" s="498"/>
      <c r="EL281" s="498"/>
      <c r="EM281" s="504"/>
      <c r="EN281" s="500"/>
      <c r="EQ281" s="665"/>
      <c r="ER281" s="666"/>
      <c r="ES281" s="667"/>
      <c r="ET281" s="668"/>
      <c r="EU281" s="669"/>
      <c r="EV281" s="720"/>
      <c r="EW281" s="1326"/>
      <c r="EX281" s="497" t="e">
        <f t="shared" si="6791"/>
        <v>#N/A</v>
      </c>
      <c r="EY281" s="497" t="e">
        <f t="shared" si="6792"/>
        <v>#N/A</v>
      </c>
      <c r="EZ281" s="498" t="e">
        <f t="shared" si="6793"/>
        <v>#N/A</v>
      </c>
      <c r="FA281" s="498">
        <f t="shared" si="6753"/>
        <v>0</v>
      </c>
      <c r="FB281" s="498">
        <f t="shared" si="6754"/>
        <v>0</v>
      </c>
      <c r="FC281" s="498" t="e">
        <f t="shared" si="6794"/>
        <v>#N/A</v>
      </c>
      <c r="FD281" s="504">
        <f t="shared" si="6795"/>
        <v>0</v>
      </c>
      <c r="FE281" s="500">
        <f t="shared" si="6796"/>
        <v>0</v>
      </c>
      <c r="FH281" s="665"/>
      <c r="FI281" s="666"/>
      <c r="FJ281" s="667"/>
      <c r="FK281" s="668"/>
      <c r="FL281" s="669"/>
      <c r="FM281" s="720"/>
      <c r="FN281" s="1326"/>
      <c r="FO281" s="497" t="e">
        <f t="shared" si="6797"/>
        <v>#N/A</v>
      </c>
      <c r="FP281" s="497" t="e">
        <f t="shared" si="6798"/>
        <v>#N/A</v>
      </c>
      <c r="FQ281" s="498" t="e">
        <f t="shared" si="6799"/>
        <v>#N/A</v>
      </c>
      <c r="FR281" s="498">
        <f t="shared" si="6755"/>
        <v>0</v>
      </c>
      <c r="FS281" s="498">
        <f t="shared" si="6756"/>
        <v>0</v>
      </c>
      <c r="FT281" s="498" t="e">
        <f t="shared" si="6800"/>
        <v>#N/A</v>
      </c>
      <c r="FU281" s="504">
        <f t="shared" si="6801"/>
        <v>0</v>
      </c>
      <c r="FV281" s="500">
        <f t="shared" si="6802"/>
        <v>0</v>
      </c>
      <c r="FY281" s="665"/>
      <c r="FZ281" s="666"/>
      <c r="GA281" s="667"/>
      <c r="GB281" s="668"/>
      <c r="GC281" s="669"/>
      <c r="GD281" s="720"/>
      <c r="GE281" s="1326"/>
      <c r="GF281" s="497" t="e">
        <f t="shared" si="6803"/>
        <v>#N/A</v>
      </c>
      <c r="GG281" s="497" t="e">
        <f t="shared" si="6804"/>
        <v>#N/A</v>
      </c>
      <c r="GH281" s="498" t="e">
        <f t="shared" si="6805"/>
        <v>#N/A</v>
      </c>
      <c r="GI281" s="498">
        <f t="shared" si="6757"/>
        <v>0</v>
      </c>
      <c r="GJ281" s="498">
        <f t="shared" si="6758"/>
        <v>0</v>
      </c>
      <c r="GK281" s="498" t="e">
        <f t="shared" si="6806"/>
        <v>#N/A</v>
      </c>
      <c r="GL281" s="504">
        <f t="shared" si="6807"/>
        <v>0</v>
      </c>
      <c r="GM281" s="500">
        <f t="shared" si="6808"/>
        <v>0</v>
      </c>
      <c r="GP281" s="665"/>
      <c r="GQ281" s="666"/>
      <c r="GR281" s="667"/>
      <c r="GS281" s="668"/>
      <c r="GT281" s="669"/>
      <c r="GU281" s="720"/>
      <c r="GV281" s="1326"/>
      <c r="GW281" s="497" t="e">
        <f t="shared" si="6809"/>
        <v>#N/A</v>
      </c>
      <c r="GX281" s="497" t="e">
        <f t="shared" si="6810"/>
        <v>#N/A</v>
      </c>
      <c r="GY281" s="498" t="e">
        <f t="shared" si="6811"/>
        <v>#N/A</v>
      </c>
      <c r="GZ281" s="498">
        <f t="shared" si="6759"/>
        <v>0</v>
      </c>
      <c r="HA281" s="498">
        <f t="shared" si="6760"/>
        <v>0</v>
      </c>
      <c r="HB281" s="498" t="e">
        <f t="shared" si="6812"/>
        <v>#N/A</v>
      </c>
      <c r="HC281" s="504">
        <f t="shared" si="6813"/>
        <v>0</v>
      </c>
      <c r="HD281" s="500">
        <f t="shared" si="6814"/>
        <v>0</v>
      </c>
      <c r="HG281" s="665"/>
      <c r="HH281" s="666"/>
      <c r="HI281" s="667"/>
      <c r="HJ281" s="668"/>
      <c r="HK281" s="669"/>
      <c r="HL281" s="720"/>
      <c r="HM281" s="1326"/>
      <c r="HN281" s="497" t="e">
        <f t="shared" si="6815"/>
        <v>#N/A</v>
      </c>
      <c r="HO281" s="497" t="e">
        <f t="shared" si="6816"/>
        <v>#N/A</v>
      </c>
      <c r="HP281" s="498" t="e">
        <f t="shared" si="6817"/>
        <v>#N/A</v>
      </c>
      <c r="HQ281" s="498">
        <f t="shared" si="6761"/>
        <v>0</v>
      </c>
      <c r="HR281" s="498">
        <f t="shared" si="6762"/>
        <v>0</v>
      </c>
      <c r="HS281" s="498" t="e">
        <f t="shared" si="6818"/>
        <v>#N/A</v>
      </c>
      <c r="HT281" s="504">
        <f t="shared" si="6819"/>
        <v>0</v>
      </c>
      <c r="HU281" s="500">
        <f t="shared" si="6820"/>
        <v>0</v>
      </c>
      <c r="HX281" s="665"/>
      <c r="HY281" s="666"/>
      <c r="HZ281" s="667"/>
      <c r="IA281" s="668"/>
      <c r="IB281" s="669"/>
      <c r="IC281" s="720"/>
      <c r="ID281" s="1326"/>
      <c r="IE281" s="497" t="e">
        <f t="shared" si="6821"/>
        <v>#N/A</v>
      </c>
      <c r="IF281" s="497" t="e">
        <f t="shared" si="6822"/>
        <v>#N/A</v>
      </c>
      <c r="IG281" s="498" t="e">
        <f t="shared" si="6823"/>
        <v>#N/A</v>
      </c>
      <c r="IH281" s="498">
        <f t="shared" si="6763"/>
        <v>0</v>
      </c>
      <c r="II281" s="498">
        <f t="shared" si="6764"/>
        <v>0</v>
      </c>
      <c r="IJ281" s="498" t="e">
        <f t="shared" si="6824"/>
        <v>#N/A</v>
      </c>
      <c r="IK281" s="504">
        <f t="shared" si="6825"/>
        <v>0</v>
      </c>
      <c r="IL281" s="500">
        <f t="shared" si="6826"/>
        <v>0</v>
      </c>
      <c r="IO281" s="665"/>
      <c r="IP281" s="666"/>
      <c r="IQ281" s="667"/>
      <c r="IR281" s="668"/>
      <c r="IS281" s="669"/>
      <c r="IT281" s="720"/>
      <c r="IU281" s="1326"/>
      <c r="IV281" s="497" t="e">
        <f t="shared" si="6827"/>
        <v>#N/A</v>
      </c>
      <c r="IW281" s="497" t="e">
        <f t="shared" si="6828"/>
        <v>#N/A</v>
      </c>
      <c r="IX281" s="498" t="e">
        <f t="shared" si="6829"/>
        <v>#N/A</v>
      </c>
      <c r="IY281" s="498">
        <f t="shared" si="6765"/>
        <v>0</v>
      </c>
      <c r="IZ281" s="498">
        <f t="shared" si="6766"/>
        <v>0</v>
      </c>
      <c r="JA281" s="498" t="e">
        <f t="shared" si="6830"/>
        <v>#N/A</v>
      </c>
      <c r="JB281" s="504">
        <f t="shared" si="6831"/>
        <v>0</v>
      </c>
      <c r="JC281" s="500">
        <f t="shared" si="6832"/>
        <v>0</v>
      </c>
      <c r="JF281" s="665"/>
      <c r="JG281" s="666"/>
      <c r="JH281" s="667"/>
      <c r="JI281" s="668"/>
      <c r="JJ281" s="669"/>
      <c r="JK281" s="720"/>
      <c r="JL281" s="1326"/>
      <c r="JM281" s="497" t="e">
        <f t="shared" si="6833"/>
        <v>#N/A</v>
      </c>
      <c r="JN281" s="497" t="e">
        <f t="shared" si="6834"/>
        <v>#N/A</v>
      </c>
      <c r="JO281" s="498" t="e">
        <f t="shared" si="6835"/>
        <v>#N/A</v>
      </c>
      <c r="JP281" s="498">
        <f t="shared" si="6767"/>
        <v>0</v>
      </c>
      <c r="JQ281" s="498">
        <f t="shared" si="6768"/>
        <v>0</v>
      </c>
      <c r="JR281" s="498" t="e">
        <f t="shared" si="6836"/>
        <v>#N/A</v>
      </c>
      <c r="JS281" s="504">
        <f t="shared" si="6837"/>
        <v>0</v>
      </c>
      <c r="JT281" s="500">
        <f t="shared" si="6838"/>
        <v>0</v>
      </c>
      <c r="JW281" s="665"/>
      <c r="JX281" s="666"/>
      <c r="JY281" s="667"/>
      <c r="JZ281" s="668"/>
      <c r="KA281" s="669"/>
      <c r="KB281" s="720"/>
      <c r="KC281" s="1326"/>
      <c r="KD281" s="497" t="e">
        <f t="shared" si="6839"/>
        <v>#N/A</v>
      </c>
      <c r="KE281" s="497" t="e">
        <f t="shared" si="6840"/>
        <v>#N/A</v>
      </c>
      <c r="KF281" s="498" t="e">
        <f t="shared" si="6841"/>
        <v>#N/A</v>
      </c>
      <c r="KG281" s="498">
        <f t="shared" si="6769"/>
        <v>0</v>
      </c>
      <c r="KH281" s="498">
        <f t="shared" si="6770"/>
        <v>0</v>
      </c>
      <c r="KI281" s="498" t="e">
        <f t="shared" si="6842"/>
        <v>#N/A</v>
      </c>
      <c r="KJ281" s="504">
        <f t="shared" si="6843"/>
        <v>0</v>
      </c>
      <c r="KK281" s="500">
        <f t="shared" si="6844"/>
        <v>0</v>
      </c>
      <c r="KN281" s="665"/>
      <c r="KO281" s="666"/>
      <c r="KP281" s="667"/>
      <c r="KQ281" s="668"/>
      <c r="KR281" s="669"/>
      <c r="KS281" s="720"/>
      <c r="KT281" s="1326"/>
      <c r="KU281" s="497" t="e">
        <f t="shared" si="6845"/>
        <v>#N/A</v>
      </c>
      <c r="KV281" s="497" t="e">
        <f t="shared" si="6846"/>
        <v>#N/A</v>
      </c>
      <c r="KW281" s="498" t="e">
        <f t="shared" si="6847"/>
        <v>#N/A</v>
      </c>
      <c r="KX281" s="498">
        <f t="shared" si="6771"/>
        <v>0</v>
      </c>
      <c r="KY281" s="498">
        <f t="shared" si="6772"/>
        <v>0</v>
      </c>
      <c r="KZ281" s="498" t="e">
        <f t="shared" si="6848"/>
        <v>#N/A</v>
      </c>
      <c r="LA281" s="504">
        <f t="shared" si="6849"/>
        <v>0</v>
      </c>
      <c r="LB281" s="500">
        <f t="shared" si="6850"/>
        <v>0</v>
      </c>
      <c r="LE281" s="665"/>
      <c r="LF281" s="666"/>
      <c r="LG281" s="667"/>
      <c r="LH281" s="668"/>
      <c r="LI281" s="669"/>
      <c r="LJ281" s="720"/>
      <c r="LK281" s="1326"/>
      <c r="LL281" s="497" t="e">
        <f t="shared" si="6851"/>
        <v>#N/A</v>
      </c>
      <c r="LM281" s="497" t="e">
        <f t="shared" si="6852"/>
        <v>#N/A</v>
      </c>
      <c r="LN281" s="498" t="e">
        <f t="shared" si="6853"/>
        <v>#N/A</v>
      </c>
      <c r="LO281" s="498">
        <f t="shared" si="6773"/>
        <v>0</v>
      </c>
      <c r="LP281" s="498">
        <f t="shared" si="6774"/>
        <v>0</v>
      </c>
      <c r="LQ281" s="498" t="e">
        <f t="shared" si="6854"/>
        <v>#N/A</v>
      </c>
      <c r="LR281" s="504">
        <f t="shared" si="6855"/>
        <v>0</v>
      </c>
      <c r="LS281" s="500">
        <f t="shared" si="6856"/>
        <v>0</v>
      </c>
      <c r="LV281" s="665"/>
      <c r="LW281" s="666"/>
      <c r="LX281" s="667"/>
      <c r="LY281" s="668"/>
      <c r="LZ281" s="669"/>
      <c r="MA281" s="720"/>
      <c r="MB281" s="1326"/>
      <c r="MC281" s="497" t="e">
        <f t="shared" si="6857"/>
        <v>#N/A</v>
      </c>
      <c r="MD281" s="497" t="e">
        <f t="shared" si="6858"/>
        <v>#N/A</v>
      </c>
      <c r="ME281" s="498" t="e">
        <f t="shared" si="6859"/>
        <v>#N/A</v>
      </c>
      <c r="MF281" s="498">
        <f t="shared" si="6775"/>
        <v>0</v>
      </c>
      <c r="MG281" s="498">
        <f t="shared" si="6776"/>
        <v>0</v>
      </c>
      <c r="MH281" s="498" t="e">
        <f t="shared" si="6860"/>
        <v>#N/A</v>
      </c>
      <c r="MI281" s="504">
        <f t="shared" si="6861"/>
        <v>0</v>
      </c>
      <c r="MJ281" s="500">
        <f t="shared" si="6862"/>
        <v>0</v>
      </c>
      <c r="MM281" s="665"/>
      <c r="MN281" s="666"/>
      <c r="MO281" s="667"/>
      <c r="MP281" s="668"/>
      <c r="MQ281" s="669"/>
      <c r="MR281" s="720"/>
      <c r="MS281" s="1326"/>
      <c r="MT281" s="497" t="e">
        <f t="shared" si="6863"/>
        <v>#N/A</v>
      </c>
      <c r="MU281" s="497" t="e">
        <f t="shared" si="6864"/>
        <v>#N/A</v>
      </c>
      <c r="MV281" s="498" t="e">
        <f t="shared" si="6865"/>
        <v>#N/A</v>
      </c>
      <c r="MW281" s="498">
        <f t="shared" si="6777"/>
        <v>0</v>
      </c>
      <c r="MX281" s="498">
        <f t="shared" si="6778"/>
        <v>0</v>
      </c>
      <c r="MY281" s="498" t="e">
        <f t="shared" si="6866"/>
        <v>#N/A</v>
      </c>
      <c r="MZ281" s="504">
        <f t="shared" si="6867"/>
        <v>0</v>
      </c>
      <c r="NA281" s="500">
        <f t="shared" si="6868"/>
        <v>0</v>
      </c>
      <c r="ND281" s="665"/>
      <c r="NE281" s="666"/>
      <c r="NF281" s="667"/>
      <c r="NG281" s="668"/>
      <c r="NH281" s="669"/>
      <c r="NI281" s="720"/>
      <c r="NJ281" s="1326"/>
      <c r="NK281" s="497" t="e">
        <f t="shared" si="6869"/>
        <v>#N/A</v>
      </c>
      <c r="NL281" s="497" t="e">
        <f t="shared" si="6870"/>
        <v>#N/A</v>
      </c>
      <c r="NM281" s="498" t="e">
        <f t="shared" si="6871"/>
        <v>#N/A</v>
      </c>
      <c r="NN281" s="498">
        <f t="shared" si="6779"/>
        <v>0</v>
      </c>
      <c r="NO281" s="498">
        <f t="shared" si="6780"/>
        <v>0</v>
      </c>
      <c r="NP281" s="498" t="e">
        <f t="shared" si="6872"/>
        <v>#N/A</v>
      </c>
      <c r="NQ281" s="504">
        <f t="shared" si="6873"/>
        <v>0</v>
      </c>
      <c r="NR281" s="500">
        <f t="shared" si="6874"/>
        <v>0</v>
      </c>
      <c r="NU281" s="665"/>
      <c r="NV281" s="666"/>
      <c r="NW281" s="667"/>
      <c r="NX281" s="668"/>
      <c r="NY281" s="669"/>
      <c r="NZ281" s="720"/>
      <c r="OA281" s="1326"/>
      <c r="OB281" s="497" t="e">
        <f t="shared" si="6875"/>
        <v>#N/A</v>
      </c>
      <c r="OC281" s="497" t="e">
        <f t="shared" si="6876"/>
        <v>#N/A</v>
      </c>
      <c r="OD281" s="498" t="e">
        <f t="shared" si="6877"/>
        <v>#N/A</v>
      </c>
      <c r="OE281" s="498">
        <f t="shared" si="6781"/>
        <v>0</v>
      </c>
      <c r="OF281" s="498">
        <f t="shared" si="6782"/>
        <v>0</v>
      </c>
      <c r="OG281" s="498" t="e">
        <f t="shared" si="6878"/>
        <v>#N/A</v>
      </c>
      <c r="OH281" s="504">
        <f t="shared" si="6879"/>
        <v>0</v>
      </c>
      <c r="OI281" s="500">
        <f t="shared" si="6880"/>
        <v>0</v>
      </c>
      <c r="OL281" s="665"/>
      <c r="OM281" s="666"/>
      <c r="ON281" s="667"/>
      <c r="OO281" s="668"/>
      <c r="OP281" s="669"/>
      <c r="OQ281" s="720"/>
      <c r="OR281" s="1326"/>
      <c r="OS281" s="497" t="e">
        <f t="shared" si="6881"/>
        <v>#N/A</v>
      </c>
      <c r="OT281" s="497" t="e">
        <f t="shared" si="6882"/>
        <v>#N/A</v>
      </c>
      <c r="OU281" s="498" t="e">
        <f t="shared" si="6883"/>
        <v>#N/A</v>
      </c>
      <c r="OV281" s="498">
        <f t="shared" si="6783"/>
        <v>0</v>
      </c>
      <c r="OW281" s="498">
        <f t="shared" si="6784"/>
        <v>0</v>
      </c>
      <c r="OX281" s="498" t="e">
        <f t="shared" si="6884"/>
        <v>#N/A</v>
      </c>
      <c r="OY281" s="504">
        <f t="shared" si="6885"/>
        <v>0</v>
      </c>
      <c r="OZ281" s="500">
        <f t="shared" si="6886"/>
        <v>0</v>
      </c>
      <c r="PC281" s="665"/>
      <c r="PD281" s="666"/>
      <c r="PE281" s="667"/>
      <c r="PF281" s="668"/>
      <c r="PG281" s="669"/>
      <c r="PH281" s="720"/>
      <c r="PI281" s="1326"/>
      <c r="PJ281" s="497" t="e">
        <f t="shared" si="6887"/>
        <v>#N/A</v>
      </c>
      <c r="PK281" s="497" t="e">
        <f t="shared" si="6888"/>
        <v>#N/A</v>
      </c>
      <c r="PL281" s="498" t="e">
        <f t="shared" si="6889"/>
        <v>#N/A</v>
      </c>
      <c r="PM281" s="498">
        <f t="shared" si="6785"/>
        <v>0</v>
      </c>
      <c r="PN281" s="498">
        <f t="shared" si="6786"/>
        <v>0</v>
      </c>
      <c r="PO281" s="498" t="e">
        <f t="shared" si="6890"/>
        <v>#N/A</v>
      </c>
      <c r="PP281" s="504">
        <f t="shared" si="6891"/>
        <v>0</v>
      </c>
      <c r="PQ281" s="500">
        <f t="shared" si="6892"/>
        <v>0</v>
      </c>
      <c r="PT281" s="665"/>
      <c r="PU281" s="666"/>
      <c r="PV281" s="667"/>
      <c r="PW281" s="668"/>
      <c r="PX281" s="669"/>
      <c r="PY281" s="720"/>
      <c r="PZ281" s="1326"/>
      <c r="QA281" s="497" t="e">
        <f t="shared" si="6893"/>
        <v>#N/A</v>
      </c>
      <c r="QB281" s="497" t="e">
        <f t="shared" si="6894"/>
        <v>#N/A</v>
      </c>
      <c r="QC281" s="498" t="e">
        <f t="shared" si="6895"/>
        <v>#N/A</v>
      </c>
      <c r="QD281" s="498">
        <f t="shared" si="6787"/>
        <v>0</v>
      </c>
      <c r="QE281" s="498">
        <f t="shared" si="6788"/>
        <v>0</v>
      </c>
      <c r="QF281" s="498" t="e">
        <f t="shared" si="6896"/>
        <v>#N/A</v>
      </c>
      <c r="QG281" s="504">
        <f t="shared" si="6897"/>
        <v>0</v>
      </c>
      <c r="QH281" s="500">
        <f t="shared" si="6898"/>
        <v>0</v>
      </c>
      <c r="QK281" s="665"/>
      <c r="QL281" s="666"/>
      <c r="QM281" s="667"/>
      <c r="QN281" s="668"/>
      <c r="QO281" s="669"/>
      <c r="QP281" s="720"/>
      <c r="QQ281" s="1326"/>
      <c r="QR281" s="497" t="e">
        <f t="shared" si="6899"/>
        <v>#N/A</v>
      </c>
      <c r="QS281" s="497" t="e">
        <f t="shared" si="6900"/>
        <v>#N/A</v>
      </c>
      <c r="QT281" s="498" t="e">
        <f t="shared" si="6901"/>
        <v>#N/A</v>
      </c>
      <c r="QU281" s="498">
        <f t="shared" si="6789"/>
        <v>0</v>
      </c>
      <c r="QV281" s="498">
        <f t="shared" si="6790"/>
        <v>0</v>
      </c>
      <c r="QW281" s="498" t="e">
        <f t="shared" si="6902"/>
        <v>#N/A</v>
      </c>
      <c r="QX281" s="504">
        <f t="shared" si="6903"/>
        <v>0</v>
      </c>
      <c r="QY281" s="500">
        <f t="shared" si="6904"/>
        <v>0</v>
      </c>
      <c r="RB281" s="381"/>
      <c r="RC281" s="382"/>
      <c r="RD281" s="383"/>
      <c r="RE281" s="384"/>
      <c r="RF281" s="385"/>
      <c r="RG281" s="386"/>
      <c r="RH281" s="386"/>
      <c r="RI281" s="497"/>
      <c r="RJ281" s="497"/>
      <c r="RK281" s="501"/>
      <c r="RL281" s="501"/>
      <c r="RM281" s="501"/>
      <c r="RN281" s="501"/>
      <c r="RO281" s="502"/>
      <c r="RP281" s="503"/>
      <c r="RS281" s="381"/>
      <c r="RT281" s="382"/>
      <c r="RU281" s="383"/>
      <c r="RV281" s="384"/>
      <c r="RW281" s="385"/>
      <c r="RX281" s="386"/>
      <c r="RY281" s="386"/>
      <c r="RZ281" s="497"/>
      <c r="SA281" s="497"/>
      <c r="SB281" s="501"/>
      <c r="SC281" s="501"/>
      <c r="SD281" s="501"/>
      <c r="SE281" s="501"/>
      <c r="SF281" s="502"/>
      <c r="SG281" s="503"/>
      <c r="SJ281" s="381"/>
      <c r="SK281" s="382"/>
      <c r="SL281" s="383"/>
      <c r="SM281" s="384"/>
      <c r="SN281" s="385"/>
      <c r="SO281" s="386"/>
      <c r="SP281" s="386"/>
      <c r="SQ281" s="497"/>
      <c r="SR281" s="497"/>
      <c r="SS281" s="501"/>
      <c r="ST281" s="501"/>
      <c r="SU281" s="501"/>
      <c r="SV281" s="501"/>
      <c r="SW281" s="502"/>
      <c r="SX281" s="503"/>
    </row>
    <row r="282" spans="2:518" ht="76.5" hidden="1" customHeight="1" thickTop="1" thickBot="1">
      <c r="B282" s="577"/>
      <c r="C282" s="578"/>
      <c r="D282" s="579"/>
      <c r="E282" s="580"/>
      <c r="F282" s="581"/>
      <c r="G282" s="585"/>
      <c r="H282" s="595"/>
      <c r="K282" s="577"/>
      <c r="L282" s="767"/>
      <c r="M282" s="579"/>
      <c r="N282" s="580"/>
      <c r="O282" s="581"/>
      <c r="P282" s="585"/>
      <c r="Q282" s="1328"/>
      <c r="R282" s="497"/>
      <c r="S282" s="497"/>
      <c r="T282" s="498"/>
      <c r="U282" s="498"/>
      <c r="V282" s="498"/>
      <c r="W282" s="498"/>
      <c r="X282" s="504"/>
      <c r="Y282" s="500"/>
      <c r="Z282" s="486"/>
      <c r="AA282" s="486"/>
      <c r="AB282" s="577"/>
      <c r="AC282" s="767"/>
      <c r="AD282" s="579"/>
      <c r="AE282" s="580"/>
      <c r="AF282" s="581"/>
      <c r="AG282" s="585"/>
      <c r="AH282" s="1328"/>
      <c r="AI282" s="497"/>
      <c r="AJ282" s="497"/>
      <c r="AK282" s="498"/>
      <c r="AL282" s="498"/>
      <c r="AM282" s="498"/>
      <c r="AN282" s="498"/>
      <c r="AO282" s="504"/>
      <c r="AP282" s="500"/>
      <c r="AQ282" s="486"/>
      <c r="AR282" s="486"/>
      <c r="AS282" s="577"/>
      <c r="AT282" s="767"/>
      <c r="AU282" s="579"/>
      <c r="AV282" s="580"/>
      <c r="AW282" s="581"/>
      <c r="AX282" s="585"/>
      <c r="AY282" s="1328"/>
      <c r="AZ282" s="497"/>
      <c r="BA282" s="497"/>
      <c r="BB282" s="498"/>
      <c r="BC282" s="498"/>
      <c r="BD282" s="498"/>
      <c r="BE282" s="498"/>
      <c r="BF282" s="504"/>
      <c r="BG282" s="500"/>
      <c r="BJ282" s="577"/>
      <c r="BK282" s="767"/>
      <c r="BL282" s="579"/>
      <c r="BM282" s="580"/>
      <c r="BN282" s="581"/>
      <c r="BO282" s="585"/>
      <c r="BP282" s="1328"/>
      <c r="BQ282" s="497"/>
      <c r="BR282" s="497"/>
      <c r="BS282" s="498"/>
      <c r="BT282" s="498"/>
      <c r="BU282" s="498"/>
      <c r="BV282" s="498"/>
      <c r="BW282" s="504"/>
      <c r="BX282" s="500"/>
      <c r="CA282" s="577"/>
      <c r="CB282" s="767"/>
      <c r="CC282" s="579"/>
      <c r="CD282" s="580"/>
      <c r="CE282" s="581"/>
      <c r="CF282" s="585"/>
      <c r="CG282" s="1328"/>
      <c r="CH282" s="497"/>
      <c r="CI282" s="497"/>
      <c r="CJ282" s="498"/>
      <c r="CK282" s="498"/>
      <c r="CL282" s="498"/>
      <c r="CM282" s="498"/>
      <c r="CN282" s="504"/>
      <c r="CO282" s="500"/>
      <c r="CR282" s="577"/>
      <c r="CS282" s="767"/>
      <c r="CT282" s="579"/>
      <c r="CU282" s="580"/>
      <c r="CV282" s="581"/>
      <c r="CW282" s="585"/>
      <c r="CX282" s="1328"/>
      <c r="CY282" s="497"/>
      <c r="CZ282" s="497"/>
      <c r="DA282" s="498"/>
      <c r="DB282" s="498"/>
      <c r="DC282" s="498"/>
      <c r="DD282" s="498"/>
      <c r="DE282" s="504"/>
      <c r="DF282" s="500"/>
      <c r="DI282" s="577"/>
      <c r="DJ282" s="767"/>
      <c r="DK282" s="579"/>
      <c r="DL282" s="580"/>
      <c r="DM282" s="581"/>
      <c r="DN282" s="585"/>
      <c r="DO282" s="1328"/>
      <c r="DP282" s="497"/>
      <c r="DQ282" s="497"/>
      <c r="DR282" s="498"/>
      <c r="DS282" s="498"/>
      <c r="DT282" s="498"/>
      <c r="DU282" s="498"/>
      <c r="DV282" s="504"/>
      <c r="DW282" s="500"/>
      <c r="DZ282" s="577"/>
      <c r="EA282" s="767"/>
      <c r="EB282" s="579"/>
      <c r="EC282" s="580"/>
      <c r="ED282" s="581"/>
      <c r="EE282" s="585"/>
      <c r="EF282" s="1328"/>
      <c r="EG282" s="497"/>
      <c r="EH282" s="497"/>
      <c r="EI282" s="498"/>
      <c r="EJ282" s="498"/>
      <c r="EK282" s="498"/>
      <c r="EL282" s="498"/>
      <c r="EM282" s="504"/>
      <c r="EN282" s="500"/>
      <c r="EQ282" s="665"/>
      <c r="ER282" s="666"/>
      <c r="ES282" s="667"/>
      <c r="ET282" s="668"/>
      <c r="EU282" s="669"/>
      <c r="EV282" s="720"/>
      <c r="EW282" s="1328"/>
      <c r="EX282" s="497" t="e">
        <f t="shared" si="6791"/>
        <v>#N/A</v>
      </c>
      <c r="EY282" s="497" t="e">
        <f t="shared" si="6792"/>
        <v>#N/A</v>
      </c>
      <c r="EZ282" s="498" t="e">
        <f t="shared" si="6793"/>
        <v>#N/A</v>
      </c>
      <c r="FA282" s="498">
        <f t="shared" si="6753"/>
        <v>0</v>
      </c>
      <c r="FB282" s="498">
        <f t="shared" si="6754"/>
        <v>0</v>
      </c>
      <c r="FC282" s="498" t="e">
        <f t="shared" si="6794"/>
        <v>#N/A</v>
      </c>
      <c r="FD282" s="504">
        <f t="shared" si="6795"/>
        <v>0</v>
      </c>
      <c r="FE282" s="500">
        <f t="shared" si="6796"/>
        <v>0</v>
      </c>
      <c r="FH282" s="665"/>
      <c r="FI282" s="666"/>
      <c r="FJ282" s="667"/>
      <c r="FK282" s="668"/>
      <c r="FL282" s="669"/>
      <c r="FM282" s="720"/>
      <c r="FN282" s="1328"/>
      <c r="FO282" s="497" t="e">
        <f t="shared" si="6797"/>
        <v>#N/A</v>
      </c>
      <c r="FP282" s="497" t="e">
        <f t="shared" si="6798"/>
        <v>#N/A</v>
      </c>
      <c r="FQ282" s="498" t="e">
        <f t="shared" si="6799"/>
        <v>#N/A</v>
      </c>
      <c r="FR282" s="498">
        <f t="shared" si="6755"/>
        <v>0</v>
      </c>
      <c r="FS282" s="498">
        <f t="shared" si="6756"/>
        <v>0</v>
      </c>
      <c r="FT282" s="498" t="e">
        <f t="shared" si="6800"/>
        <v>#N/A</v>
      </c>
      <c r="FU282" s="504">
        <f t="shared" si="6801"/>
        <v>0</v>
      </c>
      <c r="FV282" s="500">
        <f t="shared" si="6802"/>
        <v>0</v>
      </c>
      <c r="FY282" s="665"/>
      <c r="FZ282" s="666"/>
      <c r="GA282" s="667"/>
      <c r="GB282" s="668"/>
      <c r="GC282" s="669"/>
      <c r="GD282" s="720"/>
      <c r="GE282" s="1328"/>
      <c r="GF282" s="497" t="e">
        <f t="shared" si="6803"/>
        <v>#N/A</v>
      </c>
      <c r="GG282" s="497" t="e">
        <f t="shared" si="6804"/>
        <v>#N/A</v>
      </c>
      <c r="GH282" s="498" t="e">
        <f t="shared" si="6805"/>
        <v>#N/A</v>
      </c>
      <c r="GI282" s="498">
        <f t="shared" si="6757"/>
        <v>0</v>
      </c>
      <c r="GJ282" s="498">
        <f t="shared" si="6758"/>
        <v>0</v>
      </c>
      <c r="GK282" s="498" t="e">
        <f t="shared" si="6806"/>
        <v>#N/A</v>
      </c>
      <c r="GL282" s="504">
        <f t="shared" si="6807"/>
        <v>0</v>
      </c>
      <c r="GM282" s="500">
        <f t="shared" si="6808"/>
        <v>0</v>
      </c>
      <c r="GP282" s="665"/>
      <c r="GQ282" s="666"/>
      <c r="GR282" s="667"/>
      <c r="GS282" s="668"/>
      <c r="GT282" s="669"/>
      <c r="GU282" s="720"/>
      <c r="GV282" s="1328"/>
      <c r="GW282" s="497" t="e">
        <f t="shared" si="6809"/>
        <v>#N/A</v>
      </c>
      <c r="GX282" s="497" t="e">
        <f t="shared" si="6810"/>
        <v>#N/A</v>
      </c>
      <c r="GY282" s="498" t="e">
        <f t="shared" si="6811"/>
        <v>#N/A</v>
      </c>
      <c r="GZ282" s="498">
        <f t="shared" si="6759"/>
        <v>0</v>
      </c>
      <c r="HA282" s="498">
        <f t="shared" si="6760"/>
        <v>0</v>
      </c>
      <c r="HB282" s="498" t="e">
        <f t="shared" si="6812"/>
        <v>#N/A</v>
      </c>
      <c r="HC282" s="504">
        <f t="shared" si="6813"/>
        <v>0</v>
      </c>
      <c r="HD282" s="500">
        <f t="shared" si="6814"/>
        <v>0</v>
      </c>
      <c r="HG282" s="665"/>
      <c r="HH282" s="666"/>
      <c r="HI282" s="667"/>
      <c r="HJ282" s="668"/>
      <c r="HK282" s="669"/>
      <c r="HL282" s="720"/>
      <c r="HM282" s="1328"/>
      <c r="HN282" s="497" t="e">
        <f t="shared" si="6815"/>
        <v>#N/A</v>
      </c>
      <c r="HO282" s="497" t="e">
        <f t="shared" si="6816"/>
        <v>#N/A</v>
      </c>
      <c r="HP282" s="498" t="e">
        <f t="shared" si="6817"/>
        <v>#N/A</v>
      </c>
      <c r="HQ282" s="498">
        <f t="shared" si="6761"/>
        <v>0</v>
      </c>
      <c r="HR282" s="498">
        <f t="shared" si="6762"/>
        <v>0</v>
      </c>
      <c r="HS282" s="498" t="e">
        <f t="shared" si="6818"/>
        <v>#N/A</v>
      </c>
      <c r="HT282" s="504">
        <f t="shared" si="6819"/>
        <v>0</v>
      </c>
      <c r="HU282" s="500">
        <f t="shared" si="6820"/>
        <v>0</v>
      </c>
      <c r="HX282" s="665"/>
      <c r="HY282" s="666"/>
      <c r="HZ282" s="667"/>
      <c r="IA282" s="668"/>
      <c r="IB282" s="669"/>
      <c r="IC282" s="720"/>
      <c r="ID282" s="1328"/>
      <c r="IE282" s="497" t="e">
        <f t="shared" si="6821"/>
        <v>#N/A</v>
      </c>
      <c r="IF282" s="497" t="e">
        <f t="shared" si="6822"/>
        <v>#N/A</v>
      </c>
      <c r="IG282" s="498" t="e">
        <f t="shared" si="6823"/>
        <v>#N/A</v>
      </c>
      <c r="IH282" s="498">
        <f t="shared" si="6763"/>
        <v>0</v>
      </c>
      <c r="II282" s="498">
        <f t="shared" si="6764"/>
        <v>0</v>
      </c>
      <c r="IJ282" s="498" t="e">
        <f t="shared" si="6824"/>
        <v>#N/A</v>
      </c>
      <c r="IK282" s="504">
        <f t="shared" si="6825"/>
        <v>0</v>
      </c>
      <c r="IL282" s="500">
        <f t="shared" si="6826"/>
        <v>0</v>
      </c>
      <c r="IO282" s="665"/>
      <c r="IP282" s="666"/>
      <c r="IQ282" s="667"/>
      <c r="IR282" s="668"/>
      <c r="IS282" s="669"/>
      <c r="IT282" s="720"/>
      <c r="IU282" s="1328"/>
      <c r="IV282" s="497" t="e">
        <f t="shared" si="6827"/>
        <v>#N/A</v>
      </c>
      <c r="IW282" s="497" t="e">
        <f t="shared" si="6828"/>
        <v>#N/A</v>
      </c>
      <c r="IX282" s="498" t="e">
        <f t="shared" si="6829"/>
        <v>#N/A</v>
      </c>
      <c r="IY282" s="498">
        <f t="shared" si="6765"/>
        <v>0</v>
      </c>
      <c r="IZ282" s="498">
        <f t="shared" si="6766"/>
        <v>0</v>
      </c>
      <c r="JA282" s="498" t="e">
        <f t="shared" si="6830"/>
        <v>#N/A</v>
      </c>
      <c r="JB282" s="504">
        <f t="shared" si="6831"/>
        <v>0</v>
      </c>
      <c r="JC282" s="500">
        <f t="shared" si="6832"/>
        <v>0</v>
      </c>
      <c r="JF282" s="665"/>
      <c r="JG282" s="666"/>
      <c r="JH282" s="667"/>
      <c r="JI282" s="668"/>
      <c r="JJ282" s="669"/>
      <c r="JK282" s="720"/>
      <c r="JL282" s="1328"/>
      <c r="JM282" s="497" t="e">
        <f t="shared" si="6833"/>
        <v>#N/A</v>
      </c>
      <c r="JN282" s="497" t="e">
        <f t="shared" si="6834"/>
        <v>#N/A</v>
      </c>
      <c r="JO282" s="498" t="e">
        <f t="shared" si="6835"/>
        <v>#N/A</v>
      </c>
      <c r="JP282" s="498">
        <f t="shared" si="6767"/>
        <v>0</v>
      </c>
      <c r="JQ282" s="498">
        <f t="shared" si="6768"/>
        <v>0</v>
      </c>
      <c r="JR282" s="498" t="e">
        <f t="shared" si="6836"/>
        <v>#N/A</v>
      </c>
      <c r="JS282" s="504">
        <f t="shared" si="6837"/>
        <v>0</v>
      </c>
      <c r="JT282" s="500">
        <f t="shared" si="6838"/>
        <v>0</v>
      </c>
      <c r="JW282" s="665"/>
      <c r="JX282" s="666"/>
      <c r="JY282" s="667"/>
      <c r="JZ282" s="668"/>
      <c r="KA282" s="669"/>
      <c r="KB282" s="720"/>
      <c r="KC282" s="1328"/>
      <c r="KD282" s="497" t="e">
        <f t="shared" si="6839"/>
        <v>#N/A</v>
      </c>
      <c r="KE282" s="497" t="e">
        <f t="shared" si="6840"/>
        <v>#N/A</v>
      </c>
      <c r="KF282" s="498" t="e">
        <f t="shared" si="6841"/>
        <v>#N/A</v>
      </c>
      <c r="KG282" s="498">
        <f t="shared" si="6769"/>
        <v>0</v>
      </c>
      <c r="KH282" s="498">
        <f t="shared" si="6770"/>
        <v>0</v>
      </c>
      <c r="KI282" s="498" t="e">
        <f t="shared" si="6842"/>
        <v>#N/A</v>
      </c>
      <c r="KJ282" s="504">
        <f t="shared" si="6843"/>
        <v>0</v>
      </c>
      <c r="KK282" s="500">
        <f t="shared" si="6844"/>
        <v>0</v>
      </c>
      <c r="KN282" s="665"/>
      <c r="KO282" s="666"/>
      <c r="KP282" s="667"/>
      <c r="KQ282" s="668"/>
      <c r="KR282" s="669"/>
      <c r="KS282" s="720"/>
      <c r="KT282" s="1328"/>
      <c r="KU282" s="497" t="e">
        <f t="shared" si="6845"/>
        <v>#N/A</v>
      </c>
      <c r="KV282" s="497" t="e">
        <f t="shared" si="6846"/>
        <v>#N/A</v>
      </c>
      <c r="KW282" s="498" t="e">
        <f t="shared" si="6847"/>
        <v>#N/A</v>
      </c>
      <c r="KX282" s="498">
        <f t="shared" si="6771"/>
        <v>0</v>
      </c>
      <c r="KY282" s="498">
        <f t="shared" si="6772"/>
        <v>0</v>
      </c>
      <c r="KZ282" s="498" t="e">
        <f t="shared" si="6848"/>
        <v>#N/A</v>
      </c>
      <c r="LA282" s="504">
        <f t="shared" si="6849"/>
        <v>0</v>
      </c>
      <c r="LB282" s="500">
        <f t="shared" si="6850"/>
        <v>0</v>
      </c>
      <c r="LE282" s="665"/>
      <c r="LF282" s="666"/>
      <c r="LG282" s="667"/>
      <c r="LH282" s="668"/>
      <c r="LI282" s="669"/>
      <c r="LJ282" s="720"/>
      <c r="LK282" s="1328"/>
      <c r="LL282" s="497" t="e">
        <f t="shared" si="6851"/>
        <v>#N/A</v>
      </c>
      <c r="LM282" s="497" t="e">
        <f t="shared" si="6852"/>
        <v>#N/A</v>
      </c>
      <c r="LN282" s="498" t="e">
        <f t="shared" si="6853"/>
        <v>#N/A</v>
      </c>
      <c r="LO282" s="498">
        <f t="shared" si="6773"/>
        <v>0</v>
      </c>
      <c r="LP282" s="498">
        <f t="shared" si="6774"/>
        <v>0</v>
      </c>
      <c r="LQ282" s="498" t="e">
        <f t="shared" si="6854"/>
        <v>#N/A</v>
      </c>
      <c r="LR282" s="504">
        <f t="shared" si="6855"/>
        <v>0</v>
      </c>
      <c r="LS282" s="500">
        <f t="shared" si="6856"/>
        <v>0</v>
      </c>
      <c r="LV282" s="665"/>
      <c r="LW282" s="666"/>
      <c r="LX282" s="667"/>
      <c r="LY282" s="668"/>
      <c r="LZ282" s="669"/>
      <c r="MA282" s="720"/>
      <c r="MB282" s="1328"/>
      <c r="MC282" s="497" t="e">
        <f t="shared" si="6857"/>
        <v>#N/A</v>
      </c>
      <c r="MD282" s="497" t="e">
        <f t="shared" si="6858"/>
        <v>#N/A</v>
      </c>
      <c r="ME282" s="498" t="e">
        <f t="shared" si="6859"/>
        <v>#N/A</v>
      </c>
      <c r="MF282" s="498">
        <f t="shared" si="6775"/>
        <v>0</v>
      </c>
      <c r="MG282" s="498">
        <f t="shared" si="6776"/>
        <v>0</v>
      </c>
      <c r="MH282" s="498" t="e">
        <f t="shared" si="6860"/>
        <v>#N/A</v>
      </c>
      <c r="MI282" s="504">
        <f t="shared" si="6861"/>
        <v>0</v>
      </c>
      <c r="MJ282" s="500">
        <f t="shared" si="6862"/>
        <v>0</v>
      </c>
      <c r="MM282" s="665"/>
      <c r="MN282" s="666"/>
      <c r="MO282" s="667"/>
      <c r="MP282" s="668"/>
      <c r="MQ282" s="669"/>
      <c r="MR282" s="720"/>
      <c r="MS282" s="1328"/>
      <c r="MT282" s="497" t="e">
        <f t="shared" si="6863"/>
        <v>#N/A</v>
      </c>
      <c r="MU282" s="497" t="e">
        <f t="shared" si="6864"/>
        <v>#N/A</v>
      </c>
      <c r="MV282" s="498" t="e">
        <f t="shared" si="6865"/>
        <v>#N/A</v>
      </c>
      <c r="MW282" s="498">
        <f t="shared" si="6777"/>
        <v>0</v>
      </c>
      <c r="MX282" s="498">
        <f t="shared" si="6778"/>
        <v>0</v>
      </c>
      <c r="MY282" s="498" t="e">
        <f t="shared" si="6866"/>
        <v>#N/A</v>
      </c>
      <c r="MZ282" s="504">
        <f t="shared" si="6867"/>
        <v>0</v>
      </c>
      <c r="NA282" s="500">
        <f t="shared" si="6868"/>
        <v>0</v>
      </c>
      <c r="ND282" s="665"/>
      <c r="NE282" s="666"/>
      <c r="NF282" s="667"/>
      <c r="NG282" s="668"/>
      <c r="NH282" s="669"/>
      <c r="NI282" s="720"/>
      <c r="NJ282" s="1328"/>
      <c r="NK282" s="497" t="e">
        <f t="shared" si="6869"/>
        <v>#N/A</v>
      </c>
      <c r="NL282" s="497" t="e">
        <f t="shared" si="6870"/>
        <v>#N/A</v>
      </c>
      <c r="NM282" s="498" t="e">
        <f t="shared" si="6871"/>
        <v>#N/A</v>
      </c>
      <c r="NN282" s="498">
        <f t="shared" si="6779"/>
        <v>0</v>
      </c>
      <c r="NO282" s="498">
        <f t="shared" si="6780"/>
        <v>0</v>
      </c>
      <c r="NP282" s="498" t="e">
        <f t="shared" si="6872"/>
        <v>#N/A</v>
      </c>
      <c r="NQ282" s="504">
        <f t="shared" si="6873"/>
        <v>0</v>
      </c>
      <c r="NR282" s="500">
        <f t="shared" si="6874"/>
        <v>0</v>
      </c>
      <c r="NU282" s="665"/>
      <c r="NV282" s="666"/>
      <c r="NW282" s="667"/>
      <c r="NX282" s="668"/>
      <c r="NY282" s="669"/>
      <c r="NZ282" s="720"/>
      <c r="OA282" s="1328"/>
      <c r="OB282" s="497" t="e">
        <f t="shared" si="6875"/>
        <v>#N/A</v>
      </c>
      <c r="OC282" s="497" t="e">
        <f t="shared" si="6876"/>
        <v>#N/A</v>
      </c>
      <c r="OD282" s="498" t="e">
        <f t="shared" si="6877"/>
        <v>#N/A</v>
      </c>
      <c r="OE282" s="498">
        <f t="shared" si="6781"/>
        <v>0</v>
      </c>
      <c r="OF282" s="498">
        <f t="shared" si="6782"/>
        <v>0</v>
      </c>
      <c r="OG282" s="498" t="e">
        <f t="shared" si="6878"/>
        <v>#N/A</v>
      </c>
      <c r="OH282" s="504">
        <f t="shared" si="6879"/>
        <v>0</v>
      </c>
      <c r="OI282" s="500">
        <f t="shared" si="6880"/>
        <v>0</v>
      </c>
      <c r="OL282" s="665"/>
      <c r="OM282" s="666"/>
      <c r="ON282" s="667"/>
      <c r="OO282" s="668"/>
      <c r="OP282" s="669"/>
      <c r="OQ282" s="720"/>
      <c r="OR282" s="1328"/>
      <c r="OS282" s="497" t="e">
        <f t="shared" si="6881"/>
        <v>#N/A</v>
      </c>
      <c r="OT282" s="497" t="e">
        <f t="shared" si="6882"/>
        <v>#N/A</v>
      </c>
      <c r="OU282" s="498" t="e">
        <f t="shared" si="6883"/>
        <v>#N/A</v>
      </c>
      <c r="OV282" s="498">
        <f t="shared" si="6783"/>
        <v>0</v>
      </c>
      <c r="OW282" s="498">
        <f t="shared" si="6784"/>
        <v>0</v>
      </c>
      <c r="OX282" s="498" t="e">
        <f t="shared" si="6884"/>
        <v>#N/A</v>
      </c>
      <c r="OY282" s="504">
        <f t="shared" si="6885"/>
        <v>0</v>
      </c>
      <c r="OZ282" s="500">
        <f t="shared" si="6886"/>
        <v>0</v>
      </c>
      <c r="PC282" s="665"/>
      <c r="PD282" s="666"/>
      <c r="PE282" s="667"/>
      <c r="PF282" s="668"/>
      <c r="PG282" s="669"/>
      <c r="PH282" s="720"/>
      <c r="PI282" s="1328"/>
      <c r="PJ282" s="497" t="e">
        <f t="shared" si="6887"/>
        <v>#N/A</v>
      </c>
      <c r="PK282" s="497" t="e">
        <f t="shared" si="6888"/>
        <v>#N/A</v>
      </c>
      <c r="PL282" s="498" t="e">
        <f t="shared" si="6889"/>
        <v>#N/A</v>
      </c>
      <c r="PM282" s="498">
        <f t="shared" si="6785"/>
        <v>0</v>
      </c>
      <c r="PN282" s="498">
        <f t="shared" si="6786"/>
        <v>0</v>
      </c>
      <c r="PO282" s="498" t="e">
        <f t="shared" si="6890"/>
        <v>#N/A</v>
      </c>
      <c r="PP282" s="504">
        <f t="shared" si="6891"/>
        <v>0</v>
      </c>
      <c r="PQ282" s="500">
        <f t="shared" si="6892"/>
        <v>0</v>
      </c>
      <c r="PT282" s="665"/>
      <c r="PU282" s="666"/>
      <c r="PV282" s="667"/>
      <c r="PW282" s="668"/>
      <c r="PX282" s="669"/>
      <c r="PY282" s="720"/>
      <c r="PZ282" s="1328"/>
      <c r="QA282" s="497" t="e">
        <f t="shared" si="6893"/>
        <v>#N/A</v>
      </c>
      <c r="QB282" s="497" t="e">
        <f t="shared" si="6894"/>
        <v>#N/A</v>
      </c>
      <c r="QC282" s="498" t="e">
        <f t="shared" si="6895"/>
        <v>#N/A</v>
      </c>
      <c r="QD282" s="498">
        <f t="shared" si="6787"/>
        <v>0</v>
      </c>
      <c r="QE282" s="498">
        <f t="shared" si="6788"/>
        <v>0</v>
      </c>
      <c r="QF282" s="498" t="e">
        <f t="shared" si="6896"/>
        <v>#N/A</v>
      </c>
      <c r="QG282" s="504">
        <f t="shared" si="6897"/>
        <v>0</v>
      </c>
      <c r="QH282" s="500">
        <f t="shared" si="6898"/>
        <v>0</v>
      </c>
      <c r="QK282" s="665"/>
      <c r="QL282" s="666"/>
      <c r="QM282" s="667"/>
      <c r="QN282" s="668"/>
      <c r="QO282" s="669"/>
      <c r="QP282" s="720"/>
      <c r="QQ282" s="1328"/>
      <c r="QR282" s="497" t="e">
        <f t="shared" si="6899"/>
        <v>#N/A</v>
      </c>
      <c r="QS282" s="497" t="e">
        <f t="shared" si="6900"/>
        <v>#N/A</v>
      </c>
      <c r="QT282" s="498" t="e">
        <f t="shared" si="6901"/>
        <v>#N/A</v>
      </c>
      <c r="QU282" s="498">
        <f t="shared" si="6789"/>
        <v>0</v>
      </c>
      <c r="QV282" s="498">
        <f t="shared" si="6790"/>
        <v>0</v>
      </c>
      <c r="QW282" s="498" t="e">
        <f t="shared" si="6902"/>
        <v>#N/A</v>
      </c>
      <c r="QX282" s="504">
        <f t="shared" si="6903"/>
        <v>0</v>
      </c>
      <c r="QY282" s="500">
        <f t="shared" si="6904"/>
        <v>0</v>
      </c>
      <c r="RB282" s="381"/>
      <c r="RC282" s="382"/>
      <c r="RD282" s="383"/>
      <c r="RE282" s="384"/>
      <c r="RF282" s="385"/>
      <c r="RG282" s="386"/>
      <c r="RH282" s="386"/>
      <c r="RI282" s="497"/>
      <c r="RJ282" s="497"/>
      <c r="RK282" s="501"/>
      <c r="RL282" s="501"/>
      <c r="RM282" s="501"/>
      <c r="RN282" s="501"/>
      <c r="RO282" s="502"/>
      <c r="RP282" s="503"/>
      <c r="RS282" s="381"/>
      <c r="RT282" s="382"/>
      <c r="RU282" s="383"/>
      <c r="RV282" s="384"/>
      <c r="RW282" s="385"/>
      <c r="RX282" s="386"/>
      <c r="RY282" s="386"/>
      <c r="RZ282" s="497"/>
      <c r="SA282" s="497"/>
      <c r="SB282" s="501"/>
      <c r="SC282" s="501"/>
      <c r="SD282" s="501"/>
      <c r="SE282" s="501"/>
      <c r="SF282" s="502"/>
      <c r="SG282" s="503"/>
      <c r="SJ282" s="381"/>
      <c r="SK282" s="382"/>
      <c r="SL282" s="383"/>
      <c r="SM282" s="384"/>
      <c r="SN282" s="385"/>
      <c r="SO282" s="386"/>
      <c r="SP282" s="386"/>
      <c r="SQ282" s="497"/>
      <c r="SR282" s="497"/>
      <c r="SS282" s="501"/>
      <c r="ST282" s="501"/>
      <c r="SU282" s="501"/>
      <c r="SV282" s="501"/>
      <c r="SW282" s="502"/>
      <c r="SX282" s="503"/>
    </row>
    <row r="283" spans="2:518" ht="34.5" hidden="1" customHeight="1" thickTop="1" thickBot="1">
      <c r="B283" s="564"/>
      <c r="C283" s="565"/>
      <c r="D283" s="566"/>
      <c r="E283" s="567"/>
      <c r="F283" s="568"/>
      <c r="G283" s="569"/>
      <c r="H283" s="594"/>
      <c r="K283" s="564"/>
      <c r="L283" s="765"/>
      <c r="M283" s="566"/>
      <c r="N283" s="567"/>
      <c r="O283" s="568"/>
      <c r="P283" s="569"/>
      <c r="Q283" s="728">
        <f>SUM(P284:P286)</f>
        <v>0</v>
      </c>
      <c r="R283" s="497"/>
      <c r="S283" s="497"/>
      <c r="T283" s="501"/>
      <c r="U283" s="501"/>
      <c r="V283" s="501"/>
      <c r="W283" s="501"/>
      <c r="X283" s="502"/>
      <c r="Y283" s="503"/>
      <c r="Z283" s="486"/>
      <c r="AA283" s="486"/>
      <c r="AB283" s="564"/>
      <c r="AC283" s="765"/>
      <c r="AD283" s="566"/>
      <c r="AE283" s="567"/>
      <c r="AF283" s="568"/>
      <c r="AG283" s="569"/>
      <c r="AH283" s="728">
        <f>SUM(AG284:AG286)</f>
        <v>0</v>
      </c>
      <c r="AI283" s="497"/>
      <c r="AJ283" s="497"/>
      <c r="AK283" s="501"/>
      <c r="AL283" s="501"/>
      <c r="AM283" s="501"/>
      <c r="AN283" s="501"/>
      <c r="AO283" s="502"/>
      <c r="AP283" s="503"/>
      <c r="AQ283" s="486"/>
      <c r="AR283" s="486"/>
      <c r="AS283" s="564"/>
      <c r="AT283" s="765"/>
      <c r="AU283" s="566"/>
      <c r="AV283" s="567"/>
      <c r="AW283" s="568"/>
      <c r="AX283" s="569"/>
      <c r="AY283" s="728">
        <f>SUM(AX284:AX286)</f>
        <v>0</v>
      </c>
      <c r="AZ283" s="497"/>
      <c r="BA283" s="497"/>
      <c r="BB283" s="501"/>
      <c r="BC283" s="501"/>
      <c r="BD283" s="501"/>
      <c r="BE283" s="501"/>
      <c r="BF283" s="502"/>
      <c r="BG283" s="503"/>
      <c r="BJ283" s="564"/>
      <c r="BK283" s="765"/>
      <c r="BL283" s="566"/>
      <c r="BM283" s="567"/>
      <c r="BN283" s="568"/>
      <c r="BO283" s="569"/>
      <c r="BP283" s="728">
        <f>SUM(BO284:BO286)</f>
        <v>0</v>
      </c>
      <c r="BQ283" s="497"/>
      <c r="BR283" s="497"/>
      <c r="BS283" s="501"/>
      <c r="BT283" s="501"/>
      <c r="BU283" s="501"/>
      <c r="BV283" s="501"/>
      <c r="BW283" s="502"/>
      <c r="BX283" s="503"/>
      <c r="CA283" s="564"/>
      <c r="CB283" s="765"/>
      <c r="CC283" s="566"/>
      <c r="CD283" s="567"/>
      <c r="CE283" s="568"/>
      <c r="CF283" s="569"/>
      <c r="CG283" s="728">
        <f>SUM(CF284:CF286)</f>
        <v>0</v>
      </c>
      <c r="CH283" s="497"/>
      <c r="CI283" s="497"/>
      <c r="CJ283" s="501"/>
      <c r="CK283" s="501"/>
      <c r="CL283" s="501"/>
      <c r="CM283" s="501"/>
      <c r="CN283" s="502"/>
      <c r="CO283" s="503"/>
      <c r="CR283" s="564"/>
      <c r="CS283" s="765"/>
      <c r="CT283" s="566"/>
      <c r="CU283" s="567"/>
      <c r="CV283" s="568"/>
      <c r="CW283" s="569"/>
      <c r="CX283" s="728">
        <f>SUM(CW284:CW286)</f>
        <v>0</v>
      </c>
      <c r="CY283" s="497"/>
      <c r="CZ283" s="497"/>
      <c r="DA283" s="501"/>
      <c r="DB283" s="501"/>
      <c r="DC283" s="501"/>
      <c r="DD283" s="501"/>
      <c r="DE283" s="502"/>
      <c r="DF283" s="503"/>
      <c r="DI283" s="564"/>
      <c r="DJ283" s="765"/>
      <c r="DK283" s="566"/>
      <c r="DL283" s="567"/>
      <c r="DM283" s="568"/>
      <c r="DN283" s="569"/>
      <c r="DO283" s="728">
        <f>SUM(DN284:DN286)</f>
        <v>0</v>
      </c>
      <c r="DP283" s="497"/>
      <c r="DQ283" s="497"/>
      <c r="DR283" s="501"/>
      <c r="DS283" s="501"/>
      <c r="DT283" s="501"/>
      <c r="DU283" s="501"/>
      <c r="DV283" s="502"/>
      <c r="DW283" s="503"/>
      <c r="DZ283" s="564"/>
      <c r="EA283" s="765"/>
      <c r="EB283" s="566"/>
      <c r="EC283" s="567"/>
      <c r="ED283" s="568"/>
      <c r="EE283" s="569"/>
      <c r="EF283" s="728">
        <f>SUM(EE284:EE286)</f>
        <v>0</v>
      </c>
      <c r="EG283" s="497"/>
      <c r="EH283" s="497"/>
      <c r="EI283" s="501"/>
      <c r="EJ283" s="501"/>
      <c r="EK283" s="501"/>
      <c r="EL283" s="501"/>
      <c r="EM283" s="502"/>
      <c r="EN283" s="503"/>
      <c r="EQ283" s="652"/>
      <c r="ER283" s="653"/>
      <c r="ES283" s="654"/>
      <c r="ET283" s="655"/>
      <c r="EU283" s="656"/>
      <c r="EV283" s="709"/>
      <c r="EW283" s="728">
        <f>SUM(EV284:EV286)</f>
        <v>0</v>
      </c>
      <c r="EX283" s="497"/>
      <c r="EY283" s="497"/>
      <c r="EZ283" s="501"/>
      <c r="FA283" s="501"/>
      <c r="FB283" s="501"/>
      <c r="FC283" s="501"/>
      <c r="FD283" s="502"/>
      <c r="FE283" s="503"/>
      <c r="FH283" s="652"/>
      <c r="FI283" s="653"/>
      <c r="FJ283" s="654"/>
      <c r="FK283" s="655"/>
      <c r="FL283" s="656"/>
      <c r="FM283" s="709"/>
      <c r="FN283" s="728">
        <f>SUM(FM284:FM286)</f>
        <v>0</v>
      </c>
      <c r="FO283" s="497"/>
      <c r="FP283" s="497"/>
      <c r="FQ283" s="501"/>
      <c r="FR283" s="501"/>
      <c r="FS283" s="501"/>
      <c r="FT283" s="501"/>
      <c r="FU283" s="502"/>
      <c r="FV283" s="503"/>
      <c r="FY283" s="652"/>
      <c r="FZ283" s="653"/>
      <c r="GA283" s="654"/>
      <c r="GB283" s="655"/>
      <c r="GC283" s="656"/>
      <c r="GD283" s="709"/>
      <c r="GE283" s="728">
        <f>SUM(GD284:GD286)</f>
        <v>0</v>
      </c>
      <c r="GF283" s="497"/>
      <c r="GG283" s="497"/>
      <c r="GH283" s="501"/>
      <c r="GI283" s="501"/>
      <c r="GJ283" s="501"/>
      <c r="GK283" s="501"/>
      <c r="GL283" s="502"/>
      <c r="GM283" s="503"/>
      <c r="GP283" s="652"/>
      <c r="GQ283" s="653"/>
      <c r="GR283" s="654"/>
      <c r="GS283" s="655"/>
      <c r="GT283" s="656"/>
      <c r="GU283" s="709"/>
      <c r="GV283" s="728">
        <f>SUM(GU284:GU286)</f>
        <v>0</v>
      </c>
      <c r="GW283" s="497"/>
      <c r="GX283" s="497"/>
      <c r="GY283" s="501"/>
      <c r="GZ283" s="501"/>
      <c r="HA283" s="501"/>
      <c r="HB283" s="501"/>
      <c r="HC283" s="502"/>
      <c r="HD283" s="503"/>
      <c r="HG283" s="652"/>
      <c r="HH283" s="653"/>
      <c r="HI283" s="654"/>
      <c r="HJ283" s="655"/>
      <c r="HK283" s="656"/>
      <c r="HL283" s="709"/>
      <c r="HM283" s="728">
        <f>SUM(HL284:HL286)</f>
        <v>0</v>
      </c>
      <c r="HN283" s="497"/>
      <c r="HO283" s="497"/>
      <c r="HP283" s="501"/>
      <c r="HQ283" s="501"/>
      <c r="HR283" s="501"/>
      <c r="HS283" s="501"/>
      <c r="HT283" s="502"/>
      <c r="HU283" s="503"/>
      <c r="HX283" s="652"/>
      <c r="HY283" s="653"/>
      <c r="HZ283" s="654"/>
      <c r="IA283" s="655"/>
      <c r="IB283" s="656"/>
      <c r="IC283" s="709"/>
      <c r="ID283" s="728">
        <f>SUM(IC284:IC286)</f>
        <v>0</v>
      </c>
      <c r="IE283" s="497"/>
      <c r="IF283" s="497"/>
      <c r="IG283" s="501"/>
      <c r="IH283" s="501"/>
      <c r="II283" s="501"/>
      <c r="IJ283" s="501"/>
      <c r="IK283" s="502"/>
      <c r="IL283" s="503"/>
      <c r="IO283" s="652"/>
      <c r="IP283" s="653"/>
      <c r="IQ283" s="654"/>
      <c r="IR283" s="655"/>
      <c r="IS283" s="656"/>
      <c r="IT283" s="709"/>
      <c r="IU283" s="728">
        <f>SUM(IT284:IT286)</f>
        <v>0</v>
      </c>
      <c r="IV283" s="497"/>
      <c r="IW283" s="497"/>
      <c r="IX283" s="501"/>
      <c r="IY283" s="501"/>
      <c r="IZ283" s="501"/>
      <c r="JA283" s="501"/>
      <c r="JB283" s="502"/>
      <c r="JC283" s="503"/>
      <c r="JF283" s="652"/>
      <c r="JG283" s="653"/>
      <c r="JH283" s="654"/>
      <c r="JI283" s="655"/>
      <c r="JJ283" s="656"/>
      <c r="JK283" s="709"/>
      <c r="JL283" s="728">
        <f>SUM(JK284:JK286)</f>
        <v>0</v>
      </c>
      <c r="JM283" s="497"/>
      <c r="JN283" s="497"/>
      <c r="JO283" s="501"/>
      <c r="JP283" s="501"/>
      <c r="JQ283" s="501"/>
      <c r="JR283" s="501"/>
      <c r="JS283" s="502"/>
      <c r="JT283" s="503"/>
      <c r="JW283" s="652"/>
      <c r="JX283" s="653"/>
      <c r="JY283" s="654"/>
      <c r="JZ283" s="655"/>
      <c r="KA283" s="656"/>
      <c r="KB283" s="709"/>
      <c r="KC283" s="728">
        <f>SUM(KB284:KB286)</f>
        <v>0</v>
      </c>
      <c r="KD283" s="497"/>
      <c r="KE283" s="497"/>
      <c r="KF283" s="501"/>
      <c r="KG283" s="501"/>
      <c r="KH283" s="501"/>
      <c r="KI283" s="501"/>
      <c r="KJ283" s="502"/>
      <c r="KK283" s="503"/>
      <c r="KN283" s="652"/>
      <c r="KO283" s="653"/>
      <c r="KP283" s="654"/>
      <c r="KQ283" s="655"/>
      <c r="KR283" s="656"/>
      <c r="KS283" s="709"/>
      <c r="KT283" s="728">
        <f>SUM(KS284:KS286)</f>
        <v>0</v>
      </c>
      <c r="KU283" s="497"/>
      <c r="KV283" s="497"/>
      <c r="KW283" s="501"/>
      <c r="KX283" s="501"/>
      <c r="KY283" s="501"/>
      <c r="KZ283" s="501"/>
      <c r="LA283" s="502"/>
      <c r="LB283" s="503"/>
      <c r="LE283" s="652"/>
      <c r="LF283" s="653"/>
      <c r="LG283" s="654"/>
      <c r="LH283" s="655"/>
      <c r="LI283" s="656"/>
      <c r="LJ283" s="709"/>
      <c r="LK283" s="728">
        <f>SUM(LJ284:LJ286)</f>
        <v>0</v>
      </c>
      <c r="LL283" s="497"/>
      <c r="LM283" s="497"/>
      <c r="LN283" s="501"/>
      <c r="LO283" s="501"/>
      <c r="LP283" s="501"/>
      <c r="LQ283" s="501"/>
      <c r="LR283" s="502"/>
      <c r="LS283" s="503"/>
      <c r="LV283" s="652"/>
      <c r="LW283" s="653"/>
      <c r="LX283" s="654"/>
      <c r="LY283" s="655"/>
      <c r="LZ283" s="656"/>
      <c r="MA283" s="709"/>
      <c r="MB283" s="728">
        <f>SUM(MA284:MA286)</f>
        <v>0</v>
      </c>
      <c r="MC283" s="497"/>
      <c r="MD283" s="497"/>
      <c r="ME283" s="501"/>
      <c r="MF283" s="501"/>
      <c r="MG283" s="501"/>
      <c r="MH283" s="501"/>
      <c r="MI283" s="502"/>
      <c r="MJ283" s="503"/>
      <c r="MM283" s="652"/>
      <c r="MN283" s="653"/>
      <c r="MO283" s="654"/>
      <c r="MP283" s="655"/>
      <c r="MQ283" s="656"/>
      <c r="MR283" s="709"/>
      <c r="MS283" s="728">
        <f>SUM(MR284:MR286)</f>
        <v>0</v>
      </c>
      <c r="MT283" s="497"/>
      <c r="MU283" s="497"/>
      <c r="MV283" s="501"/>
      <c r="MW283" s="501"/>
      <c r="MX283" s="501"/>
      <c r="MY283" s="501"/>
      <c r="MZ283" s="502"/>
      <c r="NA283" s="503"/>
      <c r="ND283" s="652"/>
      <c r="NE283" s="653"/>
      <c r="NF283" s="654"/>
      <c r="NG283" s="655"/>
      <c r="NH283" s="656"/>
      <c r="NI283" s="709"/>
      <c r="NJ283" s="728">
        <f>SUM(NI284:NI286)</f>
        <v>0</v>
      </c>
      <c r="NK283" s="497"/>
      <c r="NL283" s="497"/>
      <c r="NM283" s="501"/>
      <c r="NN283" s="501"/>
      <c r="NO283" s="501"/>
      <c r="NP283" s="501"/>
      <c r="NQ283" s="502"/>
      <c r="NR283" s="503"/>
      <c r="NU283" s="652"/>
      <c r="NV283" s="653"/>
      <c r="NW283" s="654"/>
      <c r="NX283" s="655"/>
      <c r="NY283" s="656"/>
      <c r="NZ283" s="709"/>
      <c r="OA283" s="728">
        <f>SUM(NZ284:NZ286)</f>
        <v>0</v>
      </c>
      <c r="OB283" s="497"/>
      <c r="OC283" s="497"/>
      <c r="OD283" s="501"/>
      <c r="OE283" s="501"/>
      <c r="OF283" s="501"/>
      <c r="OG283" s="501"/>
      <c r="OH283" s="502"/>
      <c r="OI283" s="503"/>
      <c r="OL283" s="652"/>
      <c r="OM283" s="653"/>
      <c r="ON283" s="654"/>
      <c r="OO283" s="655"/>
      <c r="OP283" s="656"/>
      <c r="OQ283" s="709"/>
      <c r="OR283" s="728">
        <f>SUM(OQ284:OQ286)</f>
        <v>0</v>
      </c>
      <c r="OS283" s="497"/>
      <c r="OT283" s="497"/>
      <c r="OU283" s="501"/>
      <c r="OV283" s="501"/>
      <c r="OW283" s="501"/>
      <c r="OX283" s="501"/>
      <c r="OY283" s="502"/>
      <c r="OZ283" s="503"/>
      <c r="PC283" s="652"/>
      <c r="PD283" s="653"/>
      <c r="PE283" s="654"/>
      <c r="PF283" s="655"/>
      <c r="PG283" s="656"/>
      <c r="PH283" s="709"/>
      <c r="PI283" s="728">
        <f>SUM(PH284:PH286)</f>
        <v>0</v>
      </c>
      <c r="PJ283" s="497"/>
      <c r="PK283" s="497"/>
      <c r="PL283" s="501"/>
      <c r="PM283" s="501"/>
      <c r="PN283" s="501"/>
      <c r="PO283" s="501"/>
      <c r="PP283" s="502"/>
      <c r="PQ283" s="503"/>
      <c r="PT283" s="652"/>
      <c r="PU283" s="653"/>
      <c r="PV283" s="654"/>
      <c r="PW283" s="655"/>
      <c r="PX283" s="656"/>
      <c r="PY283" s="709"/>
      <c r="PZ283" s="728">
        <f>SUM(PY284:PY286)</f>
        <v>0</v>
      </c>
      <c r="QA283" s="497"/>
      <c r="QB283" s="497"/>
      <c r="QC283" s="501"/>
      <c r="QD283" s="501"/>
      <c r="QE283" s="501"/>
      <c r="QF283" s="501"/>
      <c r="QG283" s="502"/>
      <c r="QH283" s="503"/>
      <c r="QK283" s="652"/>
      <c r="QL283" s="653"/>
      <c r="QM283" s="654"/>
      <c r="QN283" s="655"/>
      <c r="QO283" s="656"/>
      <c r="QP283" s="709"/>
      <c r="QQ283" s="728">
        <f>SUM(QP284:QP286)</f>
        <v>0</v>
      </c>
      <c r="QR283" s="497"/>
      <c r="QS283" s="497"/>
      <c r="QT283" s="501"/>
      <c r="QU283" s="501"/>
      <c r="QV283" s="501"/>
      <c r="QW283" s="501"/>
      <c r="QX283" s="502"/>
      <c r="QY283" s="503"/>
      <c r="RB283" s="381"/>
      <c r="RC283" s="382"/>
      <c r="RD283" s="383"/>
      <c r="RE283" s="384"/>
      <c r="RF283" s="385"/>
      <c r="RG283" s="386"/>
      <c r="RH283" s="386"/>
      <c r="RI283" s="497"/>
      <c r="RJ283" s="497"/>
      <c r="RK283" s="501"/>
      <c r="RL283" s="501"/>
      <c r="RM283" s="501"/>
      <c r="RN283" s="501"/>
      <c r="RO283" s="502"/>
      <c r="RP283" s="503"/>
      <c r="RS283" s="381"/>
      <c r="RT283" s="382"/>
      <c r="RU283" s="383"/>
      <c r="RV283" s="384"/>
      <c r="RW283" s="385"/>
      <c r="RX283" s="386"/>
      <c r="RY283" s="386"/>
      <c r="RZ283" s="497"/>
      <c r="SA283" s="497"/>
      <c r="SB283" s="501"/>
      <c r="SC283" s="501"/>
      <c r="SD283" s="501"/>
      <c r="SE283" s="501"/>
      <c r="SF283" s="502"/>
      <c r="SG283" s="503"/>
      <c r="SJ283" s="381"/>
      <c r="SK283" s="382"/>
      <c r="SL283" s="383"/>
      <c r="SM283" s="384"/>
      <c r="SN283" s="385"/>
      <c r="SO283" s="386"/>
      <c r="SP283" s="386"/>
      <c r="SQ283" s="497"/>
      <c r="SR283" s="497"/>
      <c r="SS283" s="501"/>
      <c r="ST283" s="501"/>
      <c r="SU283" s="501"/>
      <c r="SV283" s="501"/>
      <c r="SW283" s="502"/>
      <c r="SX283" s="503"/>
    </row>
    <row r="284" spans="2:518" ht="54.75" hidden="1" customHeight="1" thickTop="1" thickBot="1">
      <c r="B284" s="577"/>
      <c r="C284" s="578"/>
      <c r="D284" s="579"/>
      <c r="E284" s="580"/>
      <c r="F284" s="581"/>
      <c r="G284" s="585"/>
      <c r="H284" s="595"/>
      <c r="K284" s="577"/>
      <c r="L284" s="767"/>
      <c r="M284" s="579"/>
      <c r="N284" s="580"/>
      <c r="O284" s="581"/>
      <c r="P284" s="585"/>
      <c r="Q284" s="1325">
        <f>Q283/$P$545</f>
        <v>0</v>
      </c>
      <c r="R284" s="497"/>
      <c r="S284" s="497"/>
      <c r="T284" s="498"/>
      <c r="U284" s="498"/>
      <c r="V284" s="498"/>
      <c r="W284" s="498"/>
      <c r="X284" s="504"/>
      <c r="Y284" s="500"/>
      <c r="Z284" s="486"/>
      <c r="AA284" s="486"/>
      <c r="AB284" s="577"/>
      <c r="AC284" s="767"/>
      <c r="AD284" s="579"/>
      <c r="AE284" s="580"/>
      <c r="AF284" s="581"/>
      <c r="AG284" s="585"/>
      <c r="AH284" s="1325">
        <f>AH283/$P$545</f>
        <v>0</v>
      </c>
      <c r="AI284" s="497"/>
      <c r="AJ284" s="497"/>
      <c r="AK284" s="498"/>
      <c r="AL284" s="498"/>
      <c r="AM284" s="498"/>
      <c r="AN284" s="498"/>
      <c r="AO284" s="504"/>
      <c r="AP284" s="500"/>
      <c r="AQ284" s="486"/>
      <c r="AR284" s="486"/>
      <c r="AS284" s="577"/>
      <c r="AT284" s="767"/>
      <c r="AU284" s="579"/>
      <c r="AV284" s="580"/>
      <c r="AW284" s="581"/>
      <c r="AX284" s="585"/>
      <c r="AY284" s="1325">
        <f>AY283/$P$545</f>
        <v>0</v>
      </c>
      <c r="AZ284" s="497"/>
      <c r="BA284" s="497"/>
      <c r="BB284" s="498"/>
      <c r="BC284" s="498"/>
      <c r="BD284" s="498"/>
      <c r="BE284" s="498"/>
      <c r="BF284" s="504"/>
      <c r="BG284" s="500"/>
      <c r="BJ284" s="577"/>
      <c r="BK284" s="767"/>
      <c r="BL284" s="579"/>
      <c r="BM284" s="580"/>
      <c r="BN284" s="581"/>
      <c r="BO284" s="585"/>
      <c r="BP284" s="1325">
        <f>BP283/$P$545</f>
        <v>0</v>
      </c>
      <c r="BQ284" s="497"/>
      <c r="BR284" s="497"/>
      <c r="BS284" s="498"/>
      <c r="BT284" s="498"/>
      <c r="BU284" s="498"/>
      <c r="BV284" s="498"/>
      <c r="BW284" s="504"/>
      <c r="BX284" s="500"/>
      <c r="CA284" s="577"/>
      <c r="CB284" s="767"/>
      <c r="CC284" s="579"/>
      <c r="CD284" s="580"/>
      <c r="CE284" s="581"/>
      <c r="CF284" s="585"/>
      <c r="CG284" s="1325">
        <f>CG283/$P$545</f>
        <v>0</v>
      </c>
      <c r="CH284" s="497"/>
      <c r="CI284" s="497"/>
      <c r="CJ284" s="498"/>
      <c r="CK284" s="498"/>
      <c r="CL284" s="498"/>
      <c r="CM284" s="498"/>
      <c r="CN284" s="504"/>
      <c r="CO284" s="500"/>
      <c r="CR284" s="577"/>
      <c r="CS284" s="767"/>
      <c r="CT284" s="579"/>
      <c r="CU284" s="580"/>
      <c r="CV284" s="581"/>
      <c r="CW284" s="585"/>
      <c r="CX284" s="1325">
        <f>CX283/$P$545</f>
        <v>0</v>
      </c>
      <c r="CY284" s="497"/>
      <c r="CZ284" s="497"/>
      <c r="DA284" s="498"/>
      <c r="DB284" s="498"/>
      <c r="DC284" s="498"/>
      <c r="DD284" s="498"/>
      <c r="DE284" s="504"/>
      <c r="DF284" s="500"/>
      <c r="DI284" s="577"/>
      <c r="DJ284" s="767"/>
      <c r="DK284" s="579"/>
      <c r="DL284" s="580"/>
      <c r="DM284" s="581"/>
      <c r="DN284" s="585"/>
      <c r="DO284" s="1325">
        <f>DO283/$P$545</f>
        <v>0</v>
      </c>
      <c r="DP284" s="497"/>
      <c r="DQ284" s="497"/>
      <c r="DR284" s="498"/>
      <c r="DS284" s="498"/>
      <c r="DT284" s="498"/>
      <c r="DU284" s="498"/>
      <c r="DV284" s="504"/>
      <c r="DW284" s="500"/>
      <c r="DZ284" s="577"/>
      <c r="EA284" s="767"/>
      <c r="EB284" s="579"/>
      <c r="EC284" s="580"/>
      <c r="ED284" s="581"/>
      <c r="EE284" s="585"/>
      <c r="EF284" s="1325">
        <f>EF283/$P$545</f>
        <v>0</v>
      </c>
      <c r="EG284" s="497"/>
      <c r="EH284" s="497"/>
      <c r="EI284" s="498"/>
      <c r="EJ284" s="498"/>
      <c r="EK284" s="498"/>
      <c r="EL284" s="498"/>
      <c r="EM284" s="504"/>
      <c r="EN284" s="500"/>
      <c r="EQ284" s="665"/>
      <c r="ER284" s="666"/>
      <c r="ES284" s="667"/>
      <c r="ET284" s="668"/>
      <c r="EU284" s="669"/>
      <c r="EV284" s="720"/>
      <c r="EW284" s="1325">
        <f>EW283/$P$545</f>
        <v>0</v>
      </c>
      <c r="EX284" s="497" t="e">
        <f t="shared" ref="EX284:EX286" si="6905">IF(EXACT(VLOOKUP(EQ284,OFERTA_0,2,FALSE),ER284),1,0)</f>
        <v>#N/A</v>
      </c>
      <c r="EY284" s="497" t="e">
        <f t="shared" ref="EY284:EY286" si="6906">IF(EXACT(VLOOKUP(EQ284,OFERTA_0,3,FALSE),ES284),1,0)</f>
        <v>#N/A</v>
      </c>
      <c r="EZ284" s="498" t="e">
        <f t="shared" ref="EZ284:EZ286" si="6907">IF(EXACT(VLOOKUP(EQ284,OFERTA_0,4,FALSE),ET284),1,0)</f>
        <v>#N/A</v>
      </c>
      <c r="FA284" s="498">
        <f t="shared" ref="FA284:FA286" si="6908">IF(EU284=0,0,1)</f>
        <v>0</v>
      </c>
      <c r="FB284" s="498">
        <f t="shared" ref="FB284:FB286" si="6909">IF(EV284=0,0,1)</f>
        <v>0</v>
      </c>
      <c r="FC284" s="498" t="e">
        <f t="shared" ref="FC284:FC286" si="6910">PRODUCT(EX284:FB284)</f>
        <v>#N/A</v>
      </c>
      <c r="FD284" s="504">
        <f t="shared" ref="FD284:FD286" si="6911">ROUND(EV284,0)</f>
        <v>0</v>
      </c>
      <c r="FE284" s="500">
        <f t="shared" ref="FE284:FE286" si="6912">EV284-FD284</f>
        <v>0</v>
      </c>
      <c r="FH284" s="665"/>
      <c r="FI284" s="666"/>
      <c r="FJ284" s="667"/>
      <c r="FK284" s="668"/>
      <c r="FL284" s="669"/>
      <c r="FM284" s="720"/>
      <c r="FN284" s="1325">
        <f>FN283/$P$545</f>
        <v>0</v>
      </c>
      <c r="FO284" s="497" t="e">
        <f t="shared" ref="FO284:FO286" si="6913">IF(EXACT(VLOOKUP(FH284,OFERTA_0,2,FALSE),FI284),1,0)</f>
        <v>#N/A</v>
      </c>
      <c r="FP284" s="497" t="e">
        <f t="shared" ref="FP284:FP286" si="6914">IF(EXACT(VLOOKUP(FH284,OFERTA_0,3,FALSE),FJ284),1,0)</f>
        <v>#N/A</v>
      </c>
      <c r="FQ284" s="498" t="e">
        <f t="shared" ref="FQ284:FQ286" si="6915">IF(EXACT(VLOOKUP(FH284,OFERTA_0,4,FALSE),FK284),1,0)</f>
        <v>#N/A</v>
      </c>
      <c r="FR284" s="498">
        <f t="shared" ref="FR284:FR286" si="6916">IF(FL284=0,0,1)</f>
        <v>0</v>
      </c>
      <c r="FS284" s="498">
        <f t="shared" ref="FS284:FS286" si="6917">IF(FM284=0,0,1)</f>
        <v>0</v>
      </c>
      <c r="FT284" s="498" t="e">
        <f t="shared" ref="FT284:FT286" si="6918">PRODUCT(FO284:FS284)</f>
        <v>#N/A</v>
      </c>
      <c r="FU284" s="504">
        <f t="shared" ref="FU284:FU286" si="6919">ROUND(FM284,0)</f>
        <v>0</v>
      </c>
      <c r="FV284" s="500">
        <f t="shared" ref="FV284:FV286" si="6920">FM284-FU284</f>
        <v>0</v>
      </c>
      <c r="FY284" s="665"/>
      <c r="FZ284" s="666"/>
      <c r="GA284" s="667"/>
      <c r="GB284" s="668"/>
      <c r="GC284" s="669"/>
      <c r="GD284" s="720"/>
      <c r="GE284" s="1325">
        <f>GE283/$P$545</f>
        <v>0</v>
      </c>
      <c r="GF284" s="497" t="e">
        <f t="shared" ref="GF284:GF286" si="6921">IF(EXACT(VLOOKUP(FY284,OFERTA_0,2,FALSE),FZ284),1,0)</f>
        <v>#N/A</v>
      </c>
      <c r="GG284" s="497" t="e">
        <f t="shared" ref="GG284:GG286" si="6922">IF(EXACT(VLOOKUP(FY284,OFERTA_0,3,FALSE),GA284),1,0)</f>
        <v>#N/A</v>
      </c>
      <c r="GH284" s="498" t="e">
        <f t="shared" ref="GH284:GH286" si="6923">IF(EXACT(VLOOKUP(FY284,OFERTA_0,4,FALSE),GB284),1,0)</f>
        <v>#N/A</v>
      </c>
      <c r="GI284" s="498">
        <f t="shared" ref="GI284:GI286" si="6924">IF(GC284=0,0,1)</f>
        <v>0</v>
      </c>
      <c r="GJ284" s="498">
        <f t="shared" ref="GJ284:GJ286" si="6925">IF(GD284=0,0,1)</f>
        <v>0</v>
      </c>
      <c r="GK284" s="498" t="e">
        <f t="shared" ref="GK284:GK286" si="6926">PRODUCT(GF284:GJ284)</f>
        <v>#N/A</v>
      </c>
      <c r="GL284" s="504">
        <f t="shared" ref="GL284:GL286" si="6927">ROUND(GD284,0)</f>
        <v>0</v>
      </c>
      <c r="GM284" s="500">
        <f t="shared" ref="GM284:GM286" si="6928">GD284-GL284</f>
        <v>0</v>
      </c>
      <c r="GP284" s="665"/>
      <c r="GQ284" s="666"/>
      <c r="GR284" s="667"/>
      <c r="GS284" s="668"/>
      <c r="GT284" s="669"/>
      <c r="GU284" s="720"/>
      <c r="GV284" s="1325">
        <f>GV283/$P$545</f>
        <v>0</v>
      </c>
      <c r="GW284" s="497" t="e">
        <f t="shared" ref="GW284:GW286" si="6929">IF(EXACT(VLOOKUP(GP284,OFERTA_0,2,FALSE),GQ284),1,0)</f>
        <v>#N/A</v>
      </c>
      <c r="GX284" s="497" t="e">
        <f t="shared" ref="GX284:GX286" si="6930">IF(EXACT(VLOOKUP(GP284,OFERTA_0,3,FALSE),GR284),1,0)</f>
        <v>#N/A</v>
      </c>
      <c r="GY284" s="498" t="e">
        <f t="shared" ref="GY284:GY286" si="6931">IF(EXACT(VLOOKUP(GP284,OFERTA_0,4,FALSE),GS284),1,0)</f>
        <v>#N/A</v>
      </c>
      <c r="GZ284" s="498">
        <f t="shared" ref="GZ284:GZ286" si="6932">IF(GT284=0,0,1)</f>
        <v>0</v>
      </c>
      <c r="HA284" s="498">
        <f t="shared" ref="HA284:HA286" si="6933">IF(GU284=0,0,1)</f>
        <v>0</v>
      </c>
      <c r="HB284" s="498" t="e">
        <f t="shared" ref="HB284:HB286" si="6934">PRODUCT(GW284:HA284)</f>
        <v>#N/A</v>
      </c>
      <c r="HC284" s="504">
        <f t="shared" ref="HC284:HC286" si="6935">ROUND(GU284,0)</f>
        <v>0</v>
      </c>
      <c r="HD284" s="500">
        <f t="shared" ref="HD284:HD286" si="6936">GU284-HC284</f>
        <v>0</v>
      </c>
      <c r="HG284" s="665"/>
      <c r="HH284" s="666"/>
      <c r="HI284" s="667"/>
      <c r="HJ284" s="668"/>
      <c r="HK284" s="669"/>
      <c r="HL284" s="720"/>
      <c r="HM284" s="1325">
        <f>HM283/$P$545</f>
        <v>0</v>
      </c>
      <c r="HN284" s="497" t="e">
        <f t="shared" ref="HN284:HN286" si="6937">IF(EXACT(VLOOKUP(HG284,OFERTA_0,2,FALSE),HH284),1,0)</f>
        <v>#N/A</v>
      </c>
      <c r="HO284" s="497" t="e">
        <f t="shared" ref="HO284:HO286" si="6938">IF(EXACT(VLOOKUP(HG284,OFERTA_0,3,FALSE),HI284),1,0)</f>
        <v>#N/A</v>
      </c>
      <c r="HP284" s="498" t="e">
        <f t="shared" ref="HP284:HP286" si="6939">IF(EXACT(VLOOKUP(HG284,OFERTA_0,4,FALSE),HJ284),1,0)</f>
        <v>#N/A</v>
      </c>
      <c r="HQ284" s="498">
        <f t="shared" ref="HQ284:HQ286" si="6940">IF(HK284=0,0,1)</f>
        <v>0</v>
      </c>
      <c r="HR284" s="498">
        <f t="shared" ref="HR284:HR286" si="6941">IF(HL284=0,0,1)</f>
        <v>0</v>
      </c>
      <c r="HS284" s="498" t="e">
        <f t="shared" ref="HS284:HS286" si="6942">PRODUCT(HN284:HR284)</f>
        <v>#N/A</v>
      </c>
      <c r="HT284" s="504">
        <f t="shared" ref="HT284:HT286" si="6943">ROUND(HL284,0)</f>
        <v>0</v>
      </c>
      <c r="HU284" s="500">
        <f t="shared" ref="HU284:HU286" si="6944">HL284-HT284</f>
        <v>0</v>
      </c>
      <c r="HX284" s="665"/>
      <c r="HY284" s="666"/>
      <c r="HZ284" s="667"/>
      <c r="IA284" s="668"/>
      <c r="IB284" s="669"/>
      <c r="IC284" s="720"/>
      <c r="ID284" s="1325">
        <f>ID283/$P$545</f>
        <v>0</v>
      </c>
      <c r="IE284" s="497" t="e">
        <f t="shared" ref="IE284:IE286" si="6945">IF(EXACT(VLOOKUP(HX284,OFERTA_0,2,FALSE),HY284),1,0)</f>
        <v>#N/A</v>
      </c>
      <c r="IF284" s="497" t="e">
        <f t="shared" ref="IF284:IF286" si="6946">IF(EXACT(VLOOKUP(HX284,OFERTA_0,3,FALSE),HZ284),1,0)</f>
        <v>#N/A</v>
      </c>
      <c r="IG284" s="498" t="e">
        <f t="shared" ref="IG284:IG286" si="6947">IF(EXACT(VLOOKUP(HX284,OFERTA_0,4,FALSE),IA284),1,0)</f>
        <v>#N/A</v>
      </c>
      <c r="IH284" s="498">
        <f t="shared" ref="IH284:IH286" si="6948">IF(IB284=0,0,1)</f>
        <v>0</v>
      </c>
      <c r="II284" s="498">
        <f t="shared" ref="II284:II286" si="6949">IF(IC284=0,0,1)</f>
        <v>0</v>
      </c>
      <c r="IJ284" s="498" t="e">
        <f t="shared" ref="IJ284:IJ286" si="6950">PRODUCT(IE284:II284)</f>
        <v>#N/A</v>
      </c>
      <c r="IK284" s="504">
        <f t="shared" ref="IK284:IK286" si="6951">ROUND(IC284,0)</f>
        <v>0</v>
      </c>
      <c r="IL284" s="500">
        <f t="shared" ref="IL284:IL286" si="6952">IC284-IK284</f>
        <v>0</v>
      </c>
      <c r="IO284" s="665"/>
      <c r="IP284" s="666"/>
      <c r="IQ284" s="667"/>
      <c r="IR284" s="668"/>
      <c r="IS284" s="669"/>
      <c r="IT284" s="720"/>
      <c r="IU284" s="1325">
        <f>IU283/$P$545</f>
        <v>0</v>
      </c>
      <c r="IV284" s="497" t="e">
        <f t="shared" ref="IV284:IV286" si="6953">IF(EXACT(VLOOKUP(IO284,OFERTA_0,2,FALSE),IP284),1,0)</f>
        <v>#N/A</v>
      </c>
      <c r="IW284" s="497" t="e">
        <f t="shared" ref="IW284:IW286" si="6954">IF(EXACT(VLOOKUP(IO284,OFERTA_0,3,FALSE),IQ284),1,0)</f>
        <v>#N/A</v>
      </c>
      <c r="IX284" s="498" t="e">
        <f t="shared" ref="IX284:IX286" si="6955">IF(EXACT(VLOOKUP(IO284,OFERTA_0,4,FALSE),IR284),1,0)</f>
        <v>#N/A</v>
      </c>
      <c r="IY284" s="498">
        <f t="shared" ref="IY284:IY286" si="6956">IF(IS284=0,0,1)</f>
        <v>0</v>
      </c>
      <c r="IZ284" s="498">
        <f t="shared" ref="IZ284:IZ286" si="6957">IF(IT284=0,0,1)</f>
        <v>0</v>
      </c>
      <c r="JA284" s="498" t="e">
        <f t="shared" ref="JA284:JA286" si="6958">PRODUCT(IV284:IZ284)</f>
        <v>#N/A</v>
      </c>
      <c r="JB284" s="504">
        <f t="shared" ref="JB284:JB286" si="6959">ROUND(IT284,0)</f>
        <v>0</v>
      </c>
      <c r="JC284" s="500">
        <f t="shared" ref="JC284:JC286" si="6960">IT284-JB284</f>
        <v>0</v>
      </c>
      <c r="JF284" s="665"/>
      <c r="JG284" s="666"/>
      <c r="JH284" s="667"/>
      <c r="JI284" s="668"/>
      <c r="JJ284" s="669"/>
      <c r="JK284" s="720"/>
      <c r="JL284" s="1325">
        <f>JL283/$P$545</f>
        <v>0</v>
      </c>
      <c r="JM284" s="497" t="e">
        <f t="shared" ref="JM284:JM286" si="6961">IF(EXACT(VLOOKUP(JF284,OFERTA_0,2,FALSE),JG284),1,0)</f>
        <v>#N/A</v>
      </c>
      <c r="JN284" s="497" t="e">
        <f t="shared" ref="JN284:JN286" si="6962">IF(EXACT(VLOOKUP(JF284,OFERTA_0,3,FALSE),JH284),1,0)</f>
        <v>#N/A</v>
      </c>
      <c r="JO284" s="498" t="e">
        <f t="shared" ref="JO284:JO286" si="6963">IF(EXACT(VLOOKUP(JF284,OFERTA_0,4,FALSE),JI284),1,0)</f>
        <v>#N/A</v>
      </c>
      <c r="JP284" s="498">
        <f t="shared" ref="JP284:JP286" si="6964">IF(JJ284=0,0,1)</f>
        <v>0</v>
      </c>
      <c r="JQ284" s="498">
        <f t="shared" ref="JQ284:JQ286" si="6965">IF(JK284=0,0,1)</f>
        <v>0</v>
      </c>
      <c r="JR284" s="498" t="e">
        <f t="shared" ref="JR284:JR286" si="6966">PRODUCT(JM284:JQ284)</f>
        <v>#N/A</v>
      </c>
      <c r="JS284" s="504">
        <f t="shared" ref="JS284:JS286" si="6967">ROUND(JK284,0)</f>
        <v>0</v>
      </c>
      <c r="JT284" s="500">
        <f t="shared" ref="JT284:JT286" si="6968">JK284-JS284</f>
        <v>0</v>
      </c>
      <c r="JW284" s="665"/>
      <c r="JX284" s="666"/>
      <c r="JY284" s="667"/>
      <c r="JZ284" s="668"/>
      <c r="KA284" s="669"/>
      <c r="KB284" s="720"/>
      <c r="KC284" s="1325">
        <f>KC283/$P$545</f>
        <v>0</v>
      </c>
      <c r="KD284" s="497" t="e">
        <f t="shared" ref="KD284:KD286" si="6969">IF(EXACT(VLOOKUP(JW284,OFERTA_0,2,FALSE),JX284),1,0)</f>
        <v>#N/A</v>
      </c>
      <c r="KE284" s="497" t="e">
        <f t="shared" ref="KE284:KE286" si="6970">IF(EXACT(VLOOKUP(JW284,OFERTA_0,3,FALSE),JY284),1,0)</f>
        <v>#N/A</v>
      </c>
      <c r="KF284" s="498" t="e">
        <f t="shared" ref="KF284:KF286" si="6971">IF(EXACT(VLOOKUP(JW284,OFERTA_0,4,FALSE),JZ284),1,0)</f>
        <v>#N/A</v>
      </c>
      <c r="KG284" s="498">
        <f t="shared" ref="KG284:KG286" si="6972">IF(KA284=0,0,1)</f>
        <v>0</v>
      </c>
      <c r="KH284" s="498">
        <f t="shared" ref="KH284:KH286" si="6973">IF(KB284=0,0,1)</f>
        <v>0</v>
      </c>
      <c r="KI284" s="498" t="e">
        <f t="shared" ref="KI284:KI286" si="6974">PRODUCT(KD284:KH284)</f>
        <v>#N/A</v>
      </c>
      <c r="KJ284" s="504">
        <f t="shared" ref="KJ284:KJ286" si="6975">ROUND(KB284,0)</f>
        <v>0</v>
      </c>
      <c r="KK284" s="500">
        <f t="shared" ref="KK284:KK286" si="6976">KB284-KJ284</f>
        <v>0</v>
      </c>
      <c r="KN284" s="665"/>
      <c r="KO284" s="666"/>
      <c r="KP284" s="667"/>
      <c r="KQ284" s="668"/>
      <c r="KR284" s="669"/>
      <c r="KS284" s="720"/>
      <c r="KT284" s="1325">
        <f>KT283/$P$545</f>
        <v>0</v>
      </c>
      <c r="KU284" s="497" t="e">
        <f t="shared" ref="KU284:KU286" si="6977">IF(EXACT(VLOOKUP(KN284,OFERTA_0,2,FALSE),KO284),1,0)</f>
        <v>#N/A</v>
      </c>
      <c r="KV284" s="497" t="e">
        <f t="shared" ref="KV284:KV286" si="6978">IF(EXACT(VLOOKUP(KN284,OFERTA_0,3,FALSE),KP284),1,0)</f>
        <v>#N/A</v>
      </c>
      <c r="KW284" s="498" t="e">
        <f t="shared" ref="KW284:KW286" si="6979">IF(EXACT(VLOOKUP(KN284,OFERTA_0,4,FALSE),KQ284),1,0)</f>
        <v>#N/A</v>
      </c>
      <c r="KX284" s="498">
        <f t="shared" ref="KX284:KX286" si="6980">IF(KR284=0,0,1)</f>
        <v>0</v>
      </c>
      <c r="KY284" s="498">
        <f t="shared" ref="KY284:KY286" si="6981">IF(KS284=0,0,1)</f>
        <v>0</v>
      </c>
      <c r="KZ284" s="498" t="e">
        <f t="shared" ref="KZ284:KZ286" si="6982">PRODUCT(KU284:KY284)</f>
        <v>#N/A</v>
      </c>
      <c r="LA284" s="504">
        <f t="shared" ref="LA284:LA286" si="6983">ROUND(KS284,0)</f>
        <v>0</v>
      </c>
      <c r="LB284" s="500">
        <f t="shared" ref="LB284:LB286" si="6984">KS284-LA284</f>
        <v>0</v>
      </c>
      <c r="LE284" s="665"/>
      <c r="LF284" s="666"/>
      <c r="LG284" s="667"/>
      <c r="LH284" s="668"/>
      <c r="LI284" s="669"/>
      <c r="LJ284" s="720"/>
      <c r="LK284" s="1325">
        <f>LK283/$P$545</f>
        <v>0</v>
      </c>
      <c r="LL284" s="497" t="e">
        <f t="shared" ref="LL284:LL286" si="6985">IF(EXACT(VLOOKUP(LE284,OFERTA_0,2,FALSE),LF284),1,0)</f>
        <v>#N/A</v>
      </c>
      <c r="LM284" s="497" t="e">
        <f t="shared" ref="LM284:LM286" si="6986">IF(EXACT(VLOOKUP(LE284,OFERTA_0,3,FALSE),LG284),1,0)</f>
        <v>#N/A</v>
      </c>
      <c r="LN284" s="498" t="e">
        <f t="shared" ref="LN284:LN286" si="6987">IF(EXACT(VLOOKUP(LE284,OFERTA_0,4,FALSE),LH284),1,0)</f>
        <v>#N/A</v>
      </c>
      <c r="LO284" s="498">
        <f t="shared" ref="LO284:LO286" si="6988">IF(LI284=0,0,1)</f>
        <v>0</v>
      </c>
      <c r="LP284" s="498">
        <f t="shared" ref="LP284:LP286" si="6989">IF(LJ284=0,0,1)</f>
        <v>0</v>
      </c>
      <c r="LQ284" s="498" t="e">
        <f t="shared" ref="LQ284:LQ286" si="6990">PRODUCT(LL284:LP284)</f>
        <v>#N/A</v>
      </c>
      <c r="LR284" s="504">
        <f t="shared" ref="LR284:LR286" si="6991">ROUND(LJ284,0)</f>
        <v>0</v>
      </c>
      <c r="LS284" s="500">
        <f t="shared" ref="LS284:LS286" si="6992">LJ284-LR284</f>
        <v>0</v>
      </c>
      <c r="LV284" s="665"/>
      <c r="LW284" s="666"/>
      <c r="LX284" s="667"/>
      <c r="LY284" s="668"/>
      <c r="LZ284" s="669"/>
      <c r="MA284" s="720"/>
      <c r="MB284" s="1325">
        <f>MB283/$P$545</f>
        <v>0</v>
      </c>
      <c r="MC284" s="497" t="e">
        <f t="shared" ref="MC284:MC286" si="6993">IF(EXACT(VLOOKUP(LV284,OFERTA_0,2,FALSE),LW284),1,0)</f>
        <v>#N/A</v>
      </c>
      <c r="MD284" s="497" t="e">
        <f t="shared" ref="MD284:MD286" si="6994">IF(EXACT(VLOOKUP(LV284,OFERTA_0,3,FALSE),LX284),1,0)</f>
        <v>#N/A</v>
      </c>
      <c r="ME284" s="498" t="e">
        <f t="shared" ref="ME284:ME286" si="6995">IF(EXACT(VLOOKUP(LV284,OFERTA_0,4,FALSE),LY284),1,0)</f>
        <v>#N/A</v>
      </c>
      <c r="MF284" s="498">
        <f t="shared" ref="MF284:MF286" si="6996">IF(LZ284=0,0,1)</f>
        <v>0</v>
      </c>
      <c r="MG284" s="498">
        <f t="shared" ref="MG284:MG286" si="6997">IF(MA284=0,0,1)</f>
        <v>0</v>
      </c>
      <c r="MH284" s="498" t="e">
        <f t="shared" ref="MH284:MH286" si="6998">PRODUCT(MC284:MG284)</f>
        <v>#N/A</v>
      </c>
      <c r="MI284" s="504">
        <f t="shared" ref="MI284:MI286" si="6999">ROUND(MA284,0)</f>
        <v>0</v>
      </c>
      <c r="MJ284" s="500">
        <f t="shared" ref="MJ284:MJ286" si="7000">MA284-MI284</f>
        <v>0</v>
      </c>
      <c r="MM284" s="665"/>
      <c r="MN284" s="666"/>
      <c r="MO284" s="667"/>
      <c r="MP284" s="668"/>
      <c r="MQ284" s="669"/>
      <c r="MR284" s="720"/>
      <c r="MS284" s="1325">
        <f>MS283/$P$545</f>
        <v>0</v>
      </c>
      <c r="MT284" s="497" t="e">
        <f t="shared" ref="MT284:MT286" si="7001">IF(EXACT(VLOOKUP(MM284,OFERTA_0,2,FALSE),MN284),1,0)</f>
        <v>#N/A</v>
      </c>
      <c r="MU284" s="497" t="e">
        <f t="shared" ref="MU284:MU286" si="7002">IF(EXACT(VLOOKUP(MM284,OFERTA_0,3,FALSE),MO284),1,0)</f>
        <v>#N/A</v>
      </c>
      <c r="MV284" s="498" t="e">
        <f t="shared" ref="MV284:MV286" si="7003">IF(EXACT(VLOOKUP(MM284,OFERTA_0,4,FALSE),MP284),1,0)</f>
        <v>#N/A</v>
      </c>
      <c r="MW284" s="498">
        <f t="shared" ref="MW284:MW286" si="7004">IF(MQ284=0,0,1)</f>
        <v>0</v>
      </c>
      <c r="MX284" s="498">
        <f t="shared" ref="MX284:MX286" si="7005">IF(MR284=0,0,1)</f>
        <v>0</v>
      </c>
      <c r="MY284" s="498" t="e">
        <f t="shared" ref="MY284:MY286" si="7006">PRODUCT(MT284:MX284)</f>
        <v>#N/A</v>
      </c>
      <c r="MZ284" s="504">
        <f t="shared" ref="MZ284:MZ286" si="7007">ROUND(MR284,0)</f>
        <v>0</v>
      </c>
      <c r="NA284" s="500">
        <f t="shared" ref="NA284:NA286" si="7008">MR284-MZ284</f>
        <v>0</v>
      </c>
      <c r="ND284" s="665"/>
      <c r="NE284" s="666"/>
      <c r="NF284" s="667"/>
      <c r="NG284" s="668"/>
      <c r="NH284" s="669"/>
      <c r="NI284" s="720"/>
      <c r="NJ284" s="1325">
        <f>NJ283/$P$545</f>
        <v>0</v>
      </c>
      <c r="NK284" s="497" t="e">
        <f t="shared" ref="NK284:NK286" si="7009">IF(EXACT(VLOOKUP(ND284,OFERTA_0,2,FALSE),NE284),1,0)</f>
        <v>#N/A</v>
      </c>
      <c r="NL284" s="497" t="e">
        <f t="shared" ref="NL284:NL286" si="7010">IF(EXACT(VLOOKUP(ND284,OFERTA_0,3,FALSE),NF284),1,0)</f>
        <v>#N/A</v>
      </c>
      <c r="NM284" s="498" t="e">
        <f t="shared" ref="NM284:NM286" si="7011">IF(EXACT(VLOOKUP(ND284,OFERTA_0,4,FALSE),NG284),1,0)</f>
        <v>#N/A</v>
      </c>
      <c r="NN284" s="498">
        <f t="shared" ref="NN284:NN286" si="7012">IF(NH284=0,0,1)</f>
        <v>0</v>
      </c>
      <c r="NO284" s="498">
        <f t="shared" ref="NO284:NO286" si="7013">IF(NI284=0,0,1)</f>
        <v>0</v>
      </c>
      <c r="NP284" s="498" t="e">
        <f t="shared" ref="NP284:NP286" si="7014">PRODUCT(NK284:NO284)</f>
        <v>#N/A</v>
      </c>
      <c r="NQ284" s="504">
        <f t="shared" ref="NQ284:NQ286" si="7015">ROUND(NI284,0)</f>
        <v>0</v>
      </c>
      <c r="NR284" s="500">
        <f t="shared" ref="NR284:NR286" si="7016">NI284-NQ284</f>
        <v>0</v>
      </c>
      <c r="NU284" s="665"/>
      <c r="NV284" s="666"/>
      <c r="NW284" s="667"/>
      <c r="NX284" s="668"/>
      <c r="NY284" s="669"/>
      <c r="NZ284" s="720"/>
      <c r="OA284" s="1325">
        <f>OA283/$P$545</f>
        <v>0</v>
      </c>
      <c r="OB284" s="497" t="e">
        <f t="shared" ref="OB284:OB286" si="7017">IF(EXACT(VLOOKUP(NU284,OFERTA_0,2,FALSE),NV284),1,0)</f>
        <v>#N/A</v>
      </c>
      <c r="OC284" s="497" t="e">
        <f t="shared" ref="OC284:OC286" si="7018">IF(EXACT(VLOOKUP(NU284,OFERTA_0,3,FALSE),NW284),1,0)</f>
        <v>#N/A</v>
      </c>
      <c r="OD284" s="498" t="e">
        <f t="shared" ref="OD284:OD286" si="7019">IF(EXACT(VLOOKUP(NU284,OFERTA_0,4,FALSE),NX284),1,0)</f>
        <v>#N/A</v>
      </c>
      <c r="OE284" s="498">
        <f t="shared" ref="OE284:OE286" si="7020">IF(NY284=0,0,1)</f>
        <v>0</v>
      </c>
      <c r="OF284" s="498">
        <f t="shared" ref="OF284:OF286" si="7021">IF(NZ284=0,0,1)</f>
        <v>0</v>
      </c>
      <c r="OG284" s="498" t="e">
        <f t="shared" ref="OG284:OG286" si="7022">PRODUCT(OB284:OF284)</f>
        <v>#N/A</v>
      </c>
      <c r="OH284" s="504">
        <f t="shared" ref="OH284:OH286" si="7023">ROUND(NZ284,0)</f>
        <v>0</v>
      </c>
      <c r="OI284" s="500">
        <f t="shared" ref="OI284:OI286" si="7024">NZ284-OH284</f>
        <v>0</v>
      </c>
      <c r="OL284" s="665"/>
      <c r="OM284" s="666"/>
      <c r="ON284" s="667"/>
      <c r="OO284" s="668"/>
      <c r="OP284" s="669"/>
      <c r="OQ284" s="720"/>
      <c r="OR284" s="1325">
        <f>OR283/$P$545</f>
        <v>0</v>
      </c>
      <c r="OS284" s="497" t="e">
        <f t="shared" ref="OS284:OS286" si="7025">IF(EXACT(VLOOKUP(OL284,OFERTA_0,2,FALSE),OM284),1,0)</f>
        <v>#N/A</v>
      </c>
      <c r="OT284" s="497" t="e">
        <f t="shared" ref="OT284:OT286" si="7026">IF(EXACT(VLOOKUP(OL284,OFERTA_0,3,FALSE),ON284),1,0)</f>
        <v>#N/A</v>
      </c>
      <c r="OU284" s="498" t="e">
        <f t="shared" ref="OU284:OU286" si="7027">IF(EXACT(VLOOKUP(OL284,OFERTA_0,4,FALSE),OO284),1,0)</f>
        <v>#N/A</v>
      </c>
      <c r="OV284" s="498">
        <f t="shared" ref="OV284:OV286" si="7028">IF(OP284=0,0,1)</f>
        <v>0</v>
      </c>
      <c r="OW284" s="498">
        <f t="shared" ref="OW284:OW286" si="7029">IF(OQ284=0,0,1)</f>
        <v>0</v>
      </c>
      <c r="OX284" s="498" t="e">
        <f t="shared" ref="OX284:OX286" si="7030">PRODUCT(OS284:OW284)</f>
        <v>#N/A</v>
      </c>
      <c r="OY284" s="504">
        <f t="shared" ref="OY284:OY286" si="7031">ROUND(OQ284,0)</f>
        <v>0</v>
      </c>
      <c r="OZ284" s="500">
        <f t="shared" ref="OZ284:OZ286" si="7032">OQ284-OY284</f>
        <v>0</v>
      </c>
      <c r="PC284" s="665"/>
      <c r="PD284" s="666"/>
      <c r="PE284" s="667"/>
      <c r="PF284" s="668"/>
      <c r="PG284" s="669"/>
      <c r="PH284" s="720"/>
      <c r="PI284" s="1325">
        <f>PI283/$P$545</f>
        <v>0</v>
      </c>
      <c r="PJ284" s="497" t="e">
        <f t="shared" ref="PJ284:PJ286" si="7033">IF(EXACT(VLOOKUP(PC284,OFERTA_0,2,FALSE),PD284),1,0)</f>
        <v>#N/A</v>
      </c>
      <c r="PK284" s="497" t="e">
        <f t="shared" ref="PK284:PK286" si="7034">IF(EXACT(VLOOKUP(PC284,OFERTA_0,3,FALSE),PE284),1,0)</f>
        <v>#N/A</v>
      </c>
      <c r="PL284" s="498" t="e">
        <f t="shared" ref="PL284:PL286" si="7035">IF(EXACT(VLOOKUP(PC284,OFERTA_0,4,FALSE),PF284),1,0)</f>
        <v>#N/A</v>
      </c>
      <c r="PM284" s="498">
        <f t="shared" ref="PM284:PM286" si="7036">IF(PG284=0,0,1)</f>
        <v>0</v>
      </c>
      <c r="PN284" s="498">
        <f t="shared" ref="PN284:PN286" si="7037">IF(PH284=0,0,1)</f>
        <v>0</v>
      </c>
      <c r="PO284" s="498" t="e">
        <f t="shared" ref="PO284:PO286" si="7038">PRODUCT(PJ284:PN284)</f>
        <v>#N/A</v>
      </c>
      <c r="PP284" s="504">
        <f t="shared" ref="PP284:PP286" si="7039">ROUND(PH284,0)</f>
        <v>0</v>
      </c>
      <c r="PQ284" s="500">
        <f t="shared" ref="PQ284:PQ286" si="7040">PH284-PP284</f>
        <v>0</v>
      </c>
      <c r="PT284" s="665"/>
      <c r="PU284" s="666"/>
      <c r="PV284" s="667"/>
      <c r="PW284" s="668"/>
      <c r="PX284" s="669"/>
      <c r="PY284" s="720"/>
      <c r="PZ284" s="1325">
        <f>PZ283/$P$545</f>
        <v>0</v>
      </c>
      <c r="QA284" s="497" t="e">
        <f t="shared" ref="QA284:QA286" si="7041">IF(EXACT(VLOOKUP(PT284,OFERTA_0,2,FALSE),PU284),1,0)</f>
        <v>#N/A</v>
      </c>
      <c r="QB284" s="497" t="e">
        <f t="shared" ref="QB284:QB286" si="7042">IF(EXACT(VLOOKUP(PT284,OFERTA_0,3,FALSE),PV284),1,0)</f>
        <v>#N/A</v>
      </c>
      <c r="QC284" s="498" t="e">
        <f t="shared" ref="QC284:QC286" si="7043">IF(EXACT(VLOOKUP(PT284,OFERTA_0,4,FALSE),PW284),1,0)</f>
        <v>#N/A</v>
      </c>
      <c r="QD284" s="498">
        <f t="shared" ref="QD284:QD286" si="7044">IF(PX284=0,0,1)</f>
        <v>0</v>
      </c>
      <c r="QE284" s="498">
        <f t="shared" ref="QE284:QE286" si="7045">IF(PY284=0,0,1)</f>
        <v>0</v>
      </c>
      <c r="QF284" s="498" t="e">
        <f t="shared" ref="QF284:QF286" si="7046">PRODUCT(QA284:QE284)</f>
        <v>#N/A</v>
      </c>
      <c r="QG284" s="504">
        <f t="shared" ref="QG284:QG286" si="7047">ROUND(PY284,0)</f>
        <v>0</v>
      </c>
      <c r="QH284" s="500">
        <f t="shared" ref="QH284:QH286" si="7048">PY284-QG284</f>
        <v>0</v>
      </c>
      <c r="QK284" s="665"/>
      <c r="QL284" s="666"/>
      <c r="QM284" s="667"/>
      <c r="QN284" s="668"/>
      <c r="QO284" s="669"/>
      <c r="QP284" s="720"/>
      <c r="QQ284" s="1325">
        <f>QQ283/$P$545</f>
        <v>0</v>
      </c>
      <c r="QR284" s="497" t="e">
        <f t="shared" ref="QR284:QR286" si="7049">IF(EXACT(VLOOKUP(QK284,OFERTA_0,2,FALSE),QL284),1,0)</f>
        <v>#N/A</v>
      </c>
      <c r="QS284" s="497" t="e">
        <f t="shared" ref="QS284:QS286" si="7050">IF(EXACT(VLOOKUP(QK284,OFERTA_0,3,FALSE),QM284),1,0)</f>
        <v>#N/A</v>
      </c>
      <c r="QT284" s="498" t="e">
        <f t="shared" ref="QT284:QT286" si="7051">IF(EXACT(VLOOKUP(QK284,OFERTA_0,4,FALSE),QN284),1,0)</f>
        <v>#N/A</v>
      </c>
      <c r="QU284" s="498">
        <f t="shared" ref="QU284:QU286" si="7052">IF(QO284=0,0,1)</f>
        <v>0</v>
      </c>
      <c r="QV284" s="498">
        <f t="shared" ref="QV284:QV286" si="7053">IF(QP284=0,0,1)</f>
        <v>0</v>
      </c>
      <c r="QW284" s="498" t="e">
        <f t="shared" ref="QW284:QW286" si="7054">PRODUCT(QR284:QV284)</f>
        <v>#N/A</v>
      </c>
      <c r="QX284" s="504">
        <f t="shared" ref="QX284:QX286" si="7055">ROUND(QP284,0)</f>
        <v>0</v>
      </c>
      <c r="QY284" s="500">
        <f t="shared" ref="QY284:QY286" si="7056">QP284-QX284</f>
        <v>0</v>
      </c>
      <c r="RB284" s="381"/>
      <c r="RC284" s="382"/>
      <c r="RD284" s="383"/>
      <c r="RE284" s="384"/>
      <c r="RF284" s="385"/>
      <c r="RG284" s="386"/>
      <c r="RH284" s="386"/>
      <c r="RI284" s="497"/>
      <c r="RJ284" s="497"/>
      <c r="RK284" s="501"/>
      <c r="RL284" s="501"/>
      <c r="RM284" s="501"/>
      <c r="RN284" s="501"/>
      <c r="RO284" s="502"/>
      <c r="RP284" s="503"/>
      <c r="RS284" s="381"/>
      <c r="RT284" s="382"/>
      <c r="RU284" s="383"/>
      <c r="RV284" s="384"/>
      <c r="RW284" s="385"/>
      <c r="RX284" s="386"/>
      <c r="RY284" s="386"/>
      <c r="RZ284" s="497"/>
      <c r="SA284" s="497"/>
      <c r="SB284" s="501"/>
      <c r="SC284" s="501"/>
      <c r="SD284" s="501"/>
      <c r="SE284" s="501"/>
      <c r="SF284" s="502"/>
      <c r="SG284" s="503"/>
      <c r="SJ284" s="381"/>
      <c r="SK284" s="382"/>
      <c r="SL284" s="383"/>
      <c r="SM284" s="384"/>
      <c r="SN284" s="385"/>
      <c r="SO284" s="386"/>
      <c r="SP284" s="386"/>
      <c r="SQ284" s="497"/>
      <c r="SR284" s="497"/>
      <c r="SS284" s="501"/>
      <c r="ST284" s="501"/>
      <c r="SU284" s="501"/>
      <c r="SV284" s="501"/>
      <c r="SW284" s="502"/>
      <c r="SX284" s="503"/>
    </row>
    <row r="285" spans="2:518" ht="65.25" hidden="1" customHeight="1" thickTop="1" thickBot="1">
      <c r="B285" s="577"/>
      <c r="C285" s="578"/>
      <c r="D285" s="579"/>
      <c r="E285" s="580"/>
      <c r="F285" s="581"/>
      <c r="G285" s="585"/>
      <c r="H285" s="595"/>
      <c r="K285" s="577"/>
      <c r="L285" s="767"/>
      <c r="M285" s="579"/>
      <c r="N285" s="580"/>
      <c r="O285" s="581"/>
      <c r="P285" s="585"/>
      <c r="Q285" s="1326"/>
      <c r="R285" s="497"/>
      <c r="S285" s="497"/>
      <c r="T285" s="498"/>
      <c r="U285" s="498"/>
      <c r="V285" s="498"/>
      <c r="W285" s="498"/>
      <c r="X285" s="504"/>
      <c r="Y285" s="500"/>
      <c r="Z285" s="486"/>
      <c r="AA285" s="486"/>
      <c r="AB285" s="577"/>
      <c r="AC285" s="767"/>
      <c r="AD285" s="579"/>
      <c r="AE285" s="580"/>
      <c r="AF285" s="581"/>
      <c r="AG285" s="585"/>
      <c r="AH285" s="1326"/>
      <c r="AI285" s="497"/>
      <c r="AJ285" s="497"/>
      <c r="AK285" s="498"/>
      <c r="AL285" s="498"/>
      <c r="AM285" s="498"/>
      <c r="AN285" s="498"/>
      <c r="AO285" s="504"/>
      <c r="AP285" s="500"/>
      <c r="AQ285" s="486"/>
      <c r="AR285" s="486"/>
      <c r="AS285" s="577"/>
      <c r="AT285" s="767"/>
      <c r="AU285" s="579"/>
      <c r="AV285" s="580"/>
      <c r="AW285" s="581"/>
      <c r="AX285" s="585"/>
      <c r="AY285" s="1326"/>
      <c r="AZ285" s="497"/>
      <c r="BA285" s="497"/>
      <c r="BB285" s="498"/>
      <c r="BC285" s="498"/>
      <c r="BD285" s="498"/>
      <c r="BE285" s="498"/>
      <c r="BF285" s="504"/>
      <c r="BG285" s="500"/>
      <c r="BJ285" s="577"/>
      <c r="BK285" s="767"/>
      <c r="BL285" s="579"/>
      <c r="BM285" s="580"/>
      <c r="BN285" s="581"/>
      <c r="BO285" s="585"/>
      <c r="BP285" s="1326"/>
      <c r="BQ285" s="497"/>
      <c r="BR285" s="497"/>
      <c r="BS285" s="498"/>
      <c r="BT285" s="498"/>
      <c r="BU285" s="498"/>
      <c r="BV285" s="498"/>
      <c r="BW285" s="504"/>
      <c r="BX285" s="500"/>
      <c r="CA285" s="577"/>
      <c r="CB285" s="767"/>
      <c r="CC285" s="579"/>
      <c r="CD285" s="580"/>
      <c r="CE285" s="581"/>
      <c r="CF285" s="585"/>
      <c r="CG285" s="1326"/>
      <c r="CH285" s="497"/>
      <c r="CI285" s="497"/>
      <c r="CJ285" s="498"/>
      <c r="CK285" s="498"/>
      <c r="CL285" s="498"/>
      <c r="CM285" s="498"/>
      <c r="CN285" s="504"/>
      <c r="CO285" s="500"/>
      <c r="CR285" s="577"/>
      <c r="CS285" s="767"/>
      <c r="CT285" s="579"/>
      <c r="CU285" s="580"/>
      <c r="CV285" s="581"/>
      <c r="CW285" s="585"/>
      <c r="CX285" s="1326"/>
      <c r="CY285" s="497"/>
      <c r="CZ285" s="497"/>
      <c r="DA285" s="498"/>
      <c r="DB285" s="498"/>
      <c r="DC285" s="498"/>
      <c r="DD285" s="498"/>
      <c r="DE285" s="504"/>
      <c r="DF285" s="500"/>
      <c r="DI285" s="577"/>
      <c r="DJ285" s="767"/>
      <c r="DK285" s="579"/>
      <c r="DL285" s="580"/>
      <c r="DM285" s="581"/>
      <c r="DN285" s="585"/>
      <c r="DO285" s="1326"/>
      <c r="DP285" s="497"/>
      <c r="DQ285" s="497"/>
      <c r="DR285" s="498"/>
      <c r="DS285" s="498"/>
      <c r="DT285" s="498"/>
      <c r="DU285" s="498"/>
      <c r="DV285" s="504"/>
      <c r="DW285" s="500"/>
      <c r="DZ285" s="577"/>
      <c r="EA285" s="767"/>
      <c r="EB285" s="579"/>
      <c r="EC285" s="580"/>
      <c r="ED285" s="581"/>
      <c r="EE285" s="585"/>
      <c r="EF285" s="1326"/>
      <c r="EG285" s="497"/>
      <c r="EH285" s="497"/>
      <c r="EI285" s="498"/>
      <c r="EJ285" s="498"/>
      <c r="EK285" s="498"/>
      <c r="EL285" s="498"/>
      <c r="EM285" s="504"/>
      <c r="EN285" s="500"/>
      <c r="EQ285" s="665"/>
      <c r="ER285" s="666"/>
      <c r="ES285" s="667"/>
      <c r="ET285" s="668"/>
      <c r="EU285" s="669"/>
      <c r="EV285" s="720"/>
      <c r="EW285" s="1326"/>
      <c r="EX285" s="497" t="e">
        <f t="shared" si="6905"/>
        <v>#N/A</v>
      </c>
      <c r="EY285" s="497" t="e">
        <f t="shared" si="6906"/>
        <v>#N/A</v>
      </c>
      <c r="EZ285" s="498" t="e">
        <f t="shared" si="6907"/>
        <v>#N/A</v>
      </c>
      <c r="FA285" s="498">
        <f t="shared" si="6908"/>
        <v>0</v>
      </c>
      <c r="FB285" s="498">
        <f t="shared" si="6909"/>
        <v>0</v>
      </c>
      <c r="FC285" s="498" t="e">
        <f t="shared" si="6910"/>
        <v>#N/A</v>
      </c>
      <c r="FD285" s="504">
        <f t="shared" si="6911"/>
        <v>0</v>
      </c>
      <c r="FE285" s="500">
        <f t="shared" si="6912"/>
        <v>0</v>
      </c>
      <c r="FH285" s="665"/>
      <c r="FI285" s="666"/>
      <c r="FJ285" s="667"/>
      <c r="FK285" s="668"/>
      <c r="FL285" s="669"/>
      <c r="FM285" s="720"/>
      <c r="FN285" s="1326"/>
      <c r="FO285" s="497" t="e">
        <f t="shared" si="6913"/>
        <v>#N/A</v>
      </c>
      <c r="FP285" s="497" t="e">
        <f t="shared" si="6914"/>
        <v>#N/A</v>
      </c>
      <c r="FQ285" s="498" t="e">
        <f t="shared" si="6915"/>
        <v>#N/A</v>
      </c>
      <c r="FR285" s="498">
        <f t="shared" si="6916"/>
        <v>0</v>
      </c>
      <c r="FS285" s="498">
        <f t="shared" si="6917"/>
        <v>0</v>
      </c>
      <c r="FT285" s="498" t="e">
        <f t="shared" si="6918"/>
        <v>#N/A</v>
      </c>
      <c r="FU285" s="504">
        <f t="shared" si="6919"/>
        <v>0</v>
      </c>
      <c r="FV285" s="500">
        <f t="shared" si="6920"/>
        <v>0</v>
      </c>
      <c r="FY285" s="665"/>
      <c r="FZ285" s="666"/>
      <c r="GA285" s="667"/>
      <c r="GB285" s="668"/>
      <c r="GC285" s="669"/>
      <c r="GD285" s="720"/>
      <c r="GE285" s="1326"/>
      <c r="GF285" s="497" t="e">
        <f t="shared" si="6921"/>
        <v>#N/A</v>
      </c>
      <c r="GG285" s="497" t="e">
        <f t="shared" si="6922"/>
        <v>#N/A</v>
      </c>
      <c r="GH285" s="498" t="e">
        <f t="shared" si="6923"/>
        <v>#N/A</v>
      </c>
      <c r="GI285" s="498">
        <f t="shared" si="6924"/>
        <v>0</v>
      </c>
      <c r="GJ285" s="498">
        <f t="shared" si="6925"/>
        <v>0</v>
      </c>
      <c r="GK285" s="498" t="e">
        <f t="shared" si="6926"/>
        <v>#N/A</v>
      </c>
      <c r="GL285" s="504">
        <f t="shared" si="6927"/>
        <v>0</v>
      </c>
      <c r="GM285" s="500">
        <f t="shared" si="6928"/>
        <v>0</v>
      </c>
      <c r="GP285" s="665"/>
      <c r="GQ285" s="666"/>
      <c r="GR285" s="667"/>
      <c r="GS285" s="668"/>
      <c r="GT285" s="669"/>
      <c r="GU285" s="720"/>
      <c r="GV285" s="1326"/>
      <c r="GW285" s="497" t="e">
        <f t="shared" si="6929"/>
        <v>#N/A</v>
      </c>
      <c r="GX285" s="497" t="e">
        <f t="shared" si="6930"/>
        <v>#N/A</v>
      </c>
      <c r="GY285" s="498" t="e">
        <f t="shared" si="6931"/>
        <v>#N/A</v>
      </c>
      <c r="GZ285" s="498">
        <f t="shared" si="6932"/>
        <v>0</v>
      </c>
      <c r="HA285" s="498">
        <f t="shared" si="6933"/>
        <v>0</v>
      </c>
      <c r="HB285" s="498" t="e">
        <f t="shared" si="6934"/>
        <v>#N/A</v>
      </c>
      <c r="HC285" s="504">
        <f t="shared" si="6935"/>
        <v>0</v>
      </c>
      <c r="HD285" s="500">
        <f t="shared" si="6936"/>
        <v>0</v>
      </c>
      <c r="HG285" s="665"/>
      <c r="HH285" s="666"/>
      <c r="HI285" s="667"/>
      <c r="HJ285" s="668"/>
      <c r="HK285" s="669"/>
      <c r="HL285" s="720"/>
      <c r="HM285" s="1326"/>
      <c r="HN285" s="497" t="e">
        <f t="shared" si="6937"/>
        <v>#N/A</v>
      </c>
      <c r="HO285" s="497" t="e">
        <f t="shared" si="6938"/>
        <v>#N/A</v>
      </c>
      <c r="HP285" s="498" t="e">
        <f t="shared" si="6939"/>
        <v>#N/A</v>
      </c>
      <c r="HQ285" s="498">
        <f t="shared" si="6940"/>
        <v>0</v>
      </c>
      <c r="HR285" s="498">
        <f t="shared" si="6941"/>
        <v>0</v>
      </c>
      <c r="HS285" s="498" t="e">
        <f t="shared" si="6942"/>
        <v>#N/A</v>
      </c>
      <c r="HT285" s="504">
        <f t="shared" si="6943"/>
        <v>0</v>
      </c>
      <c r="HU285" s="500">
        <f t="shared" si="6944"/>
        <v>0</v>
      </c>
      <c r="HX285" s="665"/>
      <c r="HY285" s="666"/>
      <c r="HZ285" s="667"/>
      <c r="IA285" s="668"/>
      <c r="IB285" s="669"/>
      <c r="IC285" s="720"/>
      <c r="ID285" s="1326"/>
      <c r="IE285" s="497" t="e">
        <f t="shared" si="6945"/>
        <v>#N/A</v>
      </c>
      <c r="IF285" s="497" t="e">
        <f t="shared" si="6946"/>
        <v>#N/A</v>
      </c>
      <c r="IG285" s="498" t="e">
        <f t="shared" si="6947"/>
        <v>#N/A</v>
      </c>
      <c r="IH285" s="498">
        <f t="shared" si="6948"/>
        <v>0</v>
      </c>
      <c r="II285" s="498">
        <f t="shared" si="6949"/>
        <v>0</v>
      </c>
      <c r="IJ285" s="498" t="e">
        <f t="shared" si="6950"/>
        <v>#N/A</v>
      </c>
      <c r="IK285" s="504">
        <f t="shared" si="6951"/>
        <v>0</v>
      </c>
      <c r="IL285" s="500">
        <f t="shared" si="6952"/>
        <v>0</v>
      </c>
      <c r="IO285" s="665"/>
      <c r="IP285" s="666"/>
      <c r="IQ285" s="667"/>
      <c r="IR285" s="668"/>
      <c r="IS285" s="669"/>
      <c r="IT285" s="720"/>
      <c r="IU285" s="1326"/>
      <c r="IV285" s="497" t="e">
        <f t="shared" si="6953"/>
        <v>#N/A</v>
      </c>
      <c r="IW285" s="497" t="e">
        <f t="shared" si="6954"/>
        <v>#N/A</v>
      </c>
      <c r="IX285" s="498" t="e">
        <f t="shared" si="6955"/>
        <v>#N/A</v>
      </c>
      <c r="IY285" s="498">
        <f t="shared" si="6956"/>
        <v>0</v>
      </c>
      <c r="IZ285" s="498">
        <f t="shared" si="6957"/>
        <v>0</v>
      </c>
      <c r="JA285" s="498" t="e">
        <f t="shared" si="6958"/>
        <v>#N/A</v>
      </c>
      <c r="JB285" s="504">
        <f t="shared" si="6959"/>
        <v>0</v>
      </c>
      <c r="JC285" s="500">
        <f t="shared" si="6960"/>
        <v>0</v>
      </c>
      <c r="JF285" s="665"/>
      <c r="JG285" s="666"/>
      <c r="JH285" s="667"/>
      <c r="JI285" s="668"/>
      <c r="JJ285" s="669"/>
      <c r="JK285" s="720"/>
      <c r="JL285" s="1326"/>
      <c r="JM285" s="497" t="e">
        <f t="shared" si="6961"/>
        <v>#N/A</v>
      </c>
      <c r="JN285" s="497" t="e">
        <f t="shared" si="6962"/>
        <v>#N/A</v>
      </c>
      <c r="JO285" s="498" t="e">
        <f t="shared" si="6963"/>
        <v>#N/A</v>
      </c>
      <c r="JP285" s="498">
        <f t="shared" si="6964"/>
        <v>0</v>
      </c>
      <c r="JQ285" s="498">
        <f t="shared" si="6965"/>
        <v>0</v>
      </c>
      <c r="JR285" s="498" t="e">
        <f t="shared" si="6966"/>
        <v>#N/A</v>
      </c>
      <c r="JS285" s="504">
        <f t="shared" si="6967"/>
        <v>0</v>
      </c>
      <c r="JT285" s="500">
        <f t="shared" si="6968"/>
        <v>0</v>
      </c>
      <c r="JW285" s="665"/>
      <c r="JX285" s="666"/>
      <c r="JY285" s="667"/>
      <c r="JZ285" s="668"/>
      <c r="KA285" s="669"/>
      <c r="KB285" s="720"/>
      <c r="KC285" s="1326"/>
      <c r="KD285" s="497" t="e">
        <f t="shared" si="6969"/>
        <v>#N/A</v>
      </c>
      <c r="KE285" s="497" t="e">
        <f t="shared" si="6970"/>
        <v>#N/A</v>
      </c>
      <c r="KF285" s="498" t="e">
        <f t="shared" si="6971"/>
        <v>#N/A</v>
      </c>
      <c r="KG285" s="498">
        <f t="shared" si="6972"/>
        <v>0</v>
      </c>
      <c r="KH285" s="498">
        <f t="shared" si="6973"/>
        <v>0</v>
      </c>
      <c r="KI285" s="498" t="e">
        <f t="shared" si="6974"/>
        <v>#N/A</v>
      </c>
      <c r="KJ285" s="504">
        <f t="shared" si="6975"/>
        <v>0</v>
      </c>
      <c r="KK285" s="500">
        <f t="shared" si="6976"/>
        <v>0</v>
      </c>
      <c r="KN285" s="665"/>
      <c r="KO285" s="666"/>
      <c r="KP285" s="667"/>
      <c r="KQ285" s="668"/>
      <c r="KR285" s="669"/>
      <c r="KS285" s="720"/>
      <c r="KT285" s="1326"/>
      <c r="KU285" s="497" t="e">
        <f t="shared" si="6977"/>
        <v>#N/A</v>
      </c>
      <c r="KV285" s="497" t="e">
        <f t="shared" si="6978"/>
        <v>#N/A</v>
      </c>
      <c r="KW285" s="498" t="e">
        <f t="shared" si="6979"/>
        <v>#N/A</v>
      </c>
      <c r="KX285" s="498">
        <f t="shared" si="6980"/>
        <v>0</v>
      </c>
      <c r="KY285" s="498">
        <f t="shared" si="6981"/>
        <v>0</v>
      </c>
      <c r="KZ285" s="498" t="e">
        <f t="shared" si="6982"/>
        <v>#N/A</v>
      </c>
      <c r="LA285" s="504">
        <f t="shared" si="6983"/>
        <v>0</v>
      </c>
      <c r="LB285" s="500">
        <f t="shared" si="6984"/>
        <v>0</v>
      </c>
      <c r="LE285" s="665"/>
      <c r="LF285" s="666"/>
      <c r="LG285" s="667"/>
      <c r="LH285" s="668"/>
      <c r="LI285" s="669"/>
      <c r="LJ285" s="720"/>
      <c r="LK285" s="1326"/>
      <c r="LL285" s="497" t="e">
        <f t="shared" si="6985"/>
        <v>#N/A</v>
      </c>
      <c r="LM285" s="497" t="e">
        <f t="shared" si="6986"/>
        <v>#N/A</v>
      </c>
      <c r="LN285" s="498" t="e">
        <f t="shared" si="6987"/>
        <v>#N/A</v>
      </c>
      <c r="LO285" s="498">
        <f t="shared" si="6988"/>
        <v>0</v>
      </c>
      <c r="LP285" s="498">
        <f t="shared" si="6989"/>
        <v>0</v>
      </c>
      <c r="LQ285" s="498" t="e">
        <f t="shared" si="6990"/>
        <v>#N/A</v>
      </c>
      <c r="LR285" s="504">
        <f t="shared" si="6991"/>
        <v>0</v>
      </c>
      <c r="LS285" s="500">
        <f t="shared" si="6992"/>
        <v>0</v>
      </c>
      <c r="LV285" s="665"/>
      <c r="LW285" s="666"/>
      <c r="LX285" s="667"/>
      <c r="LY285" s="668"/>
      <c r="LZ285" s="669"/>
      <c r="MA285" s="720"/>
      <c r="MB285" s="1326"/>
      <c r="MC285" s="497" t="e">
        <f t="shared" si="6993"/>
        <v>#N/A</v>
      </c>
      <c r="MD285" s="497" t="e">
        <f t="shared" si="6994"/>
        <v>#N/A</v>
      </c>
      <c r="ME285" s="498" t="e">
        <f t="shared" si="6995"/>
        <v>#N/A</v>
      </c>
      <c r="MF285" s="498">
        <f t="shared" si="6996"/>
        <v>0</v>
      </c>
      <c r="MG285" s="498">
        <f t="shared" si="6997"/>
        <v>0</v>
      </c>
      <c r="MH285" s="498" t="e">
        <f t="shared" si="6998"/>
        <v>#N/A</v>
      </c>
      <c r="MI285" s="504">
        <f t="shared" si="6999"/>
        <v>0</v>
      </c>
      <c r="MJ285" s="500">
        <f t="shared" si="7000"/>
        <v>0</v>
      </c>
      <c r="MM285" s="665"/>
      <c r="MN285" s="666"/>
      <c r="MO285" s="667"/>
      <c r="MP285" s="668"/>
      <c r="MQ285" s="669"/>
      <c r="MR285" s="720"/>
      <c r="MS285" s="1326"/>
      <c r="MT285" s="497" t="e">
        <f t="shared" si="7001"/>
        <v>#N/A</v>
      </c>
      <c r="MU285" s="497" t="e">
        <f t="shared" si="7002"/>
        <v>#N/A</v>
      </c>
      <c r="MV285" s="498" t="e">
        <f t="shared" si="7003"/>
        <v>#N/A</v>
      </c>
      <c r="MW285" s="498">
        <f t="shared" si="7004"/>
        <v>0</v>
      </c>
      <c r="MX285" s="498">
        <f t="shared" si="7005"/>
        <v>0</v>
      </c>
      <c r="MY285" s="498" t="e">
        <f t="shared" si="7006"/>
        <v>#N/A</v>
      </c>
      <c r="MZ285" s="504">
        <f t="shared" si="7007"/>
        <v>0</v>
      </c>
      <c r="NA285" s="500">
        <f t="shared" si="7008"/>
        <v>0</v>
      </c>
      <c r="ND285" s="665"/>
      <c r="NE285" s="666"/>
      <c r="NF285" s="667"/>
      <c r="NG285" s="668"/>
      <c r="NH285" s="669"/>
      <c r="NI285" s="720"/>
      <c r="NJ285" s="1326"/>
      <c r="NK285" s="497" t="e">
        <f t="shared" si="7009"/>
        <v>#N/A</v>
      </c>
      <c r="NL285" s="497" t="e">
        <f t="shared" si="7010"/>
        <v>#N/A</v>
      </c>
      <c r="NM285" s="498" t="e">
        <f t="shared" si="7011"/>
        <v>#N/A</v>
      </c>
      <c r="NN285" s="498">
        <f t="shared" si="7012"/>
        <v>0</v>
      </c>
      <c r="NO285" s="498">
        <f t="shared" si="7013"/>
        <v>0</v>
      </c>
      <c r="NP285" s="498" t="e">
        <f t="shared" si="7014"/>
        <v>#N/A</v>
      </c>
      <c r="NQ285" s="504">
        <f t="shared" si="7015"/>
        <v>0</v>
      </c>
      <c r="NR285" s="500">
        <f t="shared" si="7016"/>
        <v>0</v>
      </c>
      <c r="NU285" s="665"/>
      <c r="NV285" s="666"/>
      <c r="NW285" s="667"/>
      <c r="NX285" s="668"/>
      <c r="NY285" s="669"/>
      <c r="NZ285" s="720"/>
      <c r="OA285" s="1326"/>
      <c r="OB285" s="497" t="e">
        <f t="shared" si="7017"/>
        <v>#N/A</v>
      </c>
      <c r="OC285" s="497" t="e">
        <f t="shared" si="7018"/>
        <v>#N/A</v>
      </c>
      <c r="OD285" s="498" t="e">
        <f t="shared" si="7019"/>
        <v>#N/A</v>
      </c>
      <c r="OE285" s="498">
        <f t="shared" si="7020"/>
        <v>0</v>
      </c>
      <c r="OF285" s="498">
        <f t="shared" si="7021"/>
        <v>0</v>
      </c>
      <c r="OG285" s="498" t="e">
        <f t="shared" si="7022"/>
        <v>#N/A</v>
      </c>
      <c r="OH285" s="504">
        <f t="shared" si="7023"/>
        <v>0</v>
      </c>
      <c r="OI285" s="500">
        <f t="shared" si="7024"/>
        <v>0</v>
      </c>
      <c r="OL285" s="665"/>
      <c r="OM285" s="666"/>
      <c r="ON285" s="667"/>
      <c r="OO285" s="668"/>
      <c r="OP285" s="669"/>
      <c r="OQ285" s="720"/>
      <c r="OR285" s="1326"/>
      <c r="OS285" s="497" t="e">
        <f t="shared" si="7025"/>
        <v>#N/A</v>
      </c>
      <c r="OT285" s="497" t="e">
        <f t="shared" si="7026"/>
        <v>#N/A</v>
      </c>
      <c r="OU285" s="498" t="e">
        <f t="shared" si="7027"/>
        <v>#N/A</v>
      </c>
      <c r="OV285" s="498">
        <f t="shared" si="7028"/>
        <v>0</v>
      </c>
      <c r="OW285" s="498">
        <f t="shared" si="7029"/>
        <v>0</v>
      </c>
      <c r="OX285" s="498" t="e">
        <f t="shared" si="7030"/>
        <v>#N/A</v>
      </c>
      <c r="OY285" s="504">
        <f t="shared" si="7031"/>
        <v>0</v>
      </c>
      <c r="OZ285" s="500">
        <f t="shared" si="7032"/>
        <v>0</v>
      </c>
      <c r="PC285" s="665"/>
      <c r="PD285" s="666"/>
      <c r="PE285" s="667"/>
      <c r="PF285" s="668"/>
      <c r="PG285" s="669"/>
      <c r="PH285" s="720"/>
      <c r="PI285" s="1326"/>
      <c r="PJ285" s="497" t="e">
        <f t="shared" si="7033"/>
        <v>#N/A</v>
      </c>
      <c r="PK285" s="497" t="e">
        <f t="shared" si="7034"/>
        <v>#N/A</v>
      </c>
      <c r="PL285" s="498" t="e">
        <f t="shared" si="7035"/>
        <v>#N/A</v>
      </c>
      <c r="PM285" s="498">
        <f t="shared" si="7036"/>
        <v>0</v>
      </c>
      <c r="PN285" s="498">
        <f t="shared" si="7037"/>
        <v>0</v>
      </c>
      <c r="PO285" s="498" t="e">
        <f t="shared" si="7038"/>
        <v>#N/A</v>
      </c>
      <c r="PP285" s="504">
        <f t="shared" si="7039"/>
        <v>0</v>
      </c>
      <c r="PQ285" s="500">
        <f t="shared" si="7040"/>
        <v>0</v>
      </c>
      <c r="PT285" s="665"/>
      <c r="PU285" s="666"/>
      <c r="PV285" s="667"/>
      <c r="PW285" s="668"/>
      <c r="PX285" s="669"/>
      <c r="PY285" s="720"/>
      <c r="PZ285" s="1326"/>
      <c r="QA285" s="497" t="e">
        <f t="shared" si="7041"/>
        <v>#N/A</v>
      </c>
      <c r="QB285" s="497" t="e">
        <f t="shared" si="7042"/>
        <v>#N/A</v>
      </c>
      <c r="QC285" s="498" t="e">
        <f t="shared" si="7043"/>
        <v>#N/A</v>
      </c>
      <c r="QD285" s="498">
        <f t="shared" si="7044"/>
        <v>0</v>
      </c>
      <c r="QE285" s="498">
        <f t="shared" si="7045"/>
        <v>0</v>
      </c>
      <c r="QF285" s="498" t="e">
        <f t="shared" si="7046"/>
        <v>#N/A</v>
      </c>
      <c r="QG285" s="504">
        <f t="shared" si="7047"/>
        <v>0</v>
      </c>
      <c r="QH285" s="500">
        <f t="shared" si="7048"/>
        <v>0</v>
      </c>
      <c r="QK285" s="665"/>
      <c r="QL285" s="666"/>
      <c r="QM285" s="667"/>
      <c r="QN285" s="668"/>
      <c r="QO285" s="669"/>
      <c r="QP285" s="720"/>
      <c r="QQ285" s="1326"/>
      <c r="QR285" s="497" t="e">
        <f t="shared" si="7049"/>
        <v>#N/A</v>
      </c>
      <c r="QS285" s="497" t="e">
        <f t="shared" si="7050"/>
        <v>#N/A</v>
      </c>
      <c r="QT285" s="498" t="e">
        <f t="shared" si="7051"/>
        <v>#N/A</v>
      </c>
      <c r="QU285" s="498">
        <f t="shared" si="7052"/>
        <v>0</v>
      </c>
      <c r="QV285" s="498">
        <f t="shared" si="7053"/>
        <v>0</v>
      </c>
      <c r="QW285" s="498" t="e">
        <f t="shared" si="7054"/>
        <v>#N/A</v>
      </c>
      <c r="QX285" s="504">
        <f t="shared" si="7055"/>
        <v>0</v>
      </c>
      <c r="QY285" s="500">
        <f t="shared" si="7056"/>
        <v>0</v>
      </c>
      <c r="RB285" s="381"/>
      <c r="RC285" s="382"/>
      <c r="RD285" s="383"/>
      <c r="RE285" s="384"/>
      <c r="RF285" s="385"/>
      <c r="RG285" s="386"/>
      <c r="RH285" s="386"/>
      <c r="RI285" s="497"/>
      <c r="RJ285" s="497"/>
      <c r="RK285" s="501"/>
      <c r="RL285" s="501"/>
      <c r="RM285" s="501"/>
      <c r="RN285" s="501"/>
      <c r="RO285" s="502"/>
      <c r="RP285" s="503"/>
      <c r="RS285" s="381"/>
      <c r="RT285" s="382"/>
      <c r="RU285" s="383"/>
      <c r="RV285" s="384"/>
      <c r="RW285" s="385"/>
      <c r="RX285" s="386"/>
      <c r="RY285" s="386"/>
      <c r="RZ285" s="497"/>
      <c r="SA285" s="497"/>
      <c r="SB285" s="501"/>
      <c r="SC285" s="501"/>
      <c r="SD285" s="501"/>
      <c r="SE285" s="501"/>
      <c r="SF285" s="502"/>
      <c r="SG285" s="503"/>
      <c r="SJ285" s="381"/>
      <c r="SK285" s="382"/>
      <c r="SL285" s="383"/>
      <c r="SM285" s="384"/>
      <c r="SN285" s="385"/>
      <c r="SO285" s="386"/>
      <c r="SP285" s="386"/>
      <c r="SQ285" s="497"/>
      <c r="SR285" s="497"/>
      <c r="SS285" s="501"/>
      <c r="ST285" s="501"/>
      <c r="SU285" s="501"/>
      <c r="SV285" s="501"/>
      <c r="SW285" s="502"/>
      <c r="SX285" s="503"/>
    </row>
    <row r="286" spans="2:518" ht="65.25" hidden="1" customHeight="1" thickTop="1" thickBot="1">
      <c r="B286" s="577"/>
      <c r="C286" s="578"/>
      <c r="D286" s="579"/>
      <c r="E286" s="580"/>
      <c r="F286" s="581"/>
      <c r="G286" s="585"/>
      <c r="H286" s="595"/>
      <c r="K286" s="577"/>
      <c r="L286" s="767"/>
      <c r="M286" s="579"/>
      <c r="N286" s="580"/>
      <c r="O286" s="581"/>
      <c r="P286" s="585"/>
      <c r="Q286" s="1328"/>
      <c r="R286" s="497"/>
      <c r="S286" s="497"/>
      <c r="T286" s="498"/>
      <c r="U286" s="498"/>
      <c r="V286" s="498"/>
      <c r="W286" s="498"/>
      <c r="X286" s="504"/>
      <c r="Y286" s="500"/>
      <c r="Z286" s="486"/>
      <c r="AA286" s="486"/>
      <c r="AB286" s="577"/>
      <c r="AC286" s="767"/>
      <c r="AD286" s="579"/>
      <c r="AE286" s="580"/>
      <c r="AF286" s="581"/>
      <c r="AG286" s="585"/>
      <c r="AH286" s="1328"/>
      <c r="AI286" s="497"/>
      <c r="AJ286" s="497"/>
      <c r="AK286" s="498"/>
      <c r="AL286" s="498"/>
      <c r="AM286" s="498"/>
      <c r="AN286" s="498"/>
      <c r="AO286" s="504"/>
      <c r="AP286" s="500"/>
      <c r="AQ286" s="486"/>
      <c r="AR286" s="486"/>
      <c r="AS286" s="577"/>
      <c r="AT286" s="767"/>
      <c r="AU286" s="579"/>
      <c r="AV286" s="580"/>
      <c r="AW286" s="581"/>
      <c r="AX286" s="585"/>
      <c r="AY286" s="1328"/>
      <c r="AZ286" s="497"/>
      <c r="BA286" s="497"/>
      <c r="BB286" s="498"/>
      <c r="BC286" s="498"/>
      <c r="BD286" s="498"/>
      <c r="BE286" s="498"/>
      <c r="BF286" s="504"/>
      <c r="BG286" s="500"/>
      <c r="BJ286" s="577"/>
      <c r="BK286" s="767"/>
      <c r="BL286" s="579"/>
      <c r="BM286" s="580"/>
      <c r="BN286" s="581"/>
      <c r="BO286" s="585"/>
      <c r="BP286" s="1328"/>
      <c r="BQ286" s="497"/>
      <c r="BR286" s="497"/>
      <c r="BS286" s="498"/>
      <c r="BT286" s="498"/>
      <c r="BU286" s="498"/>
      <c r="BV286" s="498"/>
      <c r="BW286" s="504"/>
      <c r="BX286" s="500"/>
      <c r="CA286" s="577"/>
      <c r="CB286" s="767"/>
      <c r="CC286" s="579"/>
      <c r="CD286" s="580"/>
      <c r="CE286" s="581"/>
      <c r="CF286" s="585"/>
      <c r="CG286" s="1328"/>
      <c r="CH286" s="497"/>
      <c r="CI286" s="497"/>
      <c r="CJ286" s="498"/>
      <c r="CK286" s="498"/>
      <c r="CL286" s="498"/>
      <c r="CM286" s="498"/>
      <c r="CN286" s="504"/>
      <c r="CO286" s="500"/>
      <c r="CR286" s="577"/>
      <c r="CS286" s="767"/>
      <c r="CT286" s="579"/>
      <c r="CU286" s="580"/>
      <c r="CV286" s="581"/>
      <c r="CW286" s="585"/>
      <c r="CX286" s="1328"/>
      <c r="CY286" s="497"/>
      <c r="CZ286" s="497"/>
      <c r="DA286" s="498"/>
      <c r="DB286" s="498"/>
      <c r="DC286" s="498"/>
      <c r="DD286" s="498"/>
      <c r="DE286" s="504"/>
      <c r="DF286" s="500"/>
      <c r="DI286" s="577"/>
      <c r="DJ286" s="767"/>
      <c r="DK286" s="579"/>
      <c r="DL286" s="580"/>
      <c r="DM286" s="581"/>
      <c r="DN286" s="585"/>
      <c r="DO286" s="1328"/>
      <c r="DP286" s="497"/>
      <c r="DQ286" s="497"/>
      <c r="DR286" s="498"/>
      <c r="DS286" s="498"/>
      <c r="DT286" s="498"/>
      <c r="DU286" s="498"/>
      <c r="DV286" s="504"/>
      <c r="DW286" s="500"/>
      <c r="DZ286" s="577"/>
      <c r="EA286" s="767"/>
      <c r="EB286" s="579"/>
      <c r="EC286" s="580"/>
      <c r="ED286" s="581"/>
      <c r="EE286" s="585"/>
      <c r="EF286" s="1328"/>
      <c r="EG286" s="497"/>
      <c r="EH286" s="497"/>
      <c r="EI286" s="498"/>
      <c r="EJ286" s="498"/>
      <c r="EK286" s="498"/>
      <c r="EL286" s="498"/>
      <c r="EM286" s="504"/>
      <c r="EN286" s="500"/>
      <c r="EQ286" s="665"/>
      <c r="ER286" s="666"/>
      <c r="ES286" s="667"/>
      <c r="ET286" s="668"/>
      <c r="EU286" s="669"/>
      <c r="EV286" s="720"/>
      <c r="EW286" s="1328"/>
      <c r="EX286" s="497" t="e">
        <f t="shared" si="6905"/>
        <v>#N/A</v>
      </c>
      <c r="EY286" s="497" t="e">
        <f t="shared" si="6906"/>
        <v>#N/A</v>
      </c>
      <c r="EZ286" s="498" t="e">
        <f t="shared" si="6907"/>
        <v>#N/A</v>
      </c>
      <c r="FA286" s="498">
        <f t="shared" si="6908"/>
        <v>0</v>
      </c>
      <c r="FB286" s="498">
        <f t="shared" si="6909"/>
        <v>0</v>
      </c>
      <c r="FC286" s="498" t="e">
        <f t="shared" si="6910"/>
        <v>#N/A</v>
      </c>
      <c r="FD286" s="504">
        <f t="shared" si="6911"/>
        <v>0</v>
      </c>
      <c r="FE286" s="500">
        <f t="shared" si="6912"/>
        <v>0</v>
      </c>
      <c r="FH286" s="665"/>
      <c r="FI286" s="666"/>
      <c r="FJ286" s="667"/>
      <c r="FK286" s="668"/>
      <c r="FL286" s="669"/>
      <c r="FM286" s="720"/>
      <c r="FN286" s="1328"/>
      <c r="FO286" s="497" t="e">
        <f t="shared" si="6913"/>
        <v>#N/A</v>
      </c>
      <c r="FP286" s="497" t="e">
        <f t="shared" si="6914"/>
        <v>#N/A</v>
      </c>
      <c r="FQ286" s="498" t="e">
        <f t="shared" si="6915"/>
        <v>#N/A</v>
      </c>
      <c r="FR286" s="498">
        <f t="shared" si="6916"/>
        <v>0</v>
      </c>
      <c r="FS286" s="498">
        <f t="shared" si="6917"/>
        <v>0</v>
      </c>
      <c r="FT286" s="498" t="e">
        <f t="shared" si="6918"/>
        <v>#N/A</v>
      </c>
      <c r="FU286" s="504">
        <f t="shared" si="6919"/>
        <v>0</v>
      </c>
      <c r="FV286" s="500">
        <f t="shared" si="6920"/>
        <v>0</v>
      </c>
      <c r="FY286" s="665"/>
      <c r="FZ286" s="666"/>
      <c r="GA286" s="667"/>
      <c r="GB286" s="668"/>
      <c r="GC286" s="669"/>
      <c r="GD286" s="720"/>
      <c r="GE286" s="1328"/>
      <c r="GF286" s="497" t="e">
        <f t="shared" si="6921"/>
        <v>#N/A</v>
      </c>
      <c r="GG286" s="497" t="e">
        <f t="shared" si="6922"/>
        <v>#N/A</v>
      </c>
      <c r="GH286" s="498" t="e">
        <f t="shared" si="6923"/>
        <v>#N/A</v>
      </c>
      <c r="GI286" s="498">
        <f t="shared" si="6924"/>
        <v>0</v>
      </c>
      <c r="GJ286" s="498">
        <f t="shared" si="6925"/>
        <v>0</v>
      </c>
      <c r="GK286" s="498" t="e">
        <f t="shared" si="6926"/>
        <v>#N/A</v>
      </c>
      <c r="GL286" s="504">
        <f t="shared" si="6927"/>
        <v>0</v>
      </c>
      <c r="GM286" s="500">
        <f t="shared" si="6928"/>
        <v>0</v>
      </c>
      <c r="GP286" s="665"/>
      <c r="GQ286" s="666"/>
      <c r="GR286" s="667"/>
      <c r="GS286" s="668"/>
      <c r="GT286" s="669"/>
      <c r="GU286" s="720"/>
      <c r="GV286" s="1328"/>
      <c r="GW286" s="497" t="e">
        <f t="shared" si="6929"/>
        <v>#N/A</v>
      </c>
      <c r="GX286" s="497" t="e">
        <f t="shared" si="6930"/>
        <v>#N/A</v>
      </c>
      <c r="GY286" s="498" t="e">
        <f t="shared" si="6931"/>
        <v>#N/A</v>
      </c>
      <c r="GZ286" s="498">
        <f t="shared" si="6932"/>
        <v>0</v>
      </c>
      <c r="HA286" s="498">
        <f t="shared" si="6933"/>
        <v>0</v>
      </c>
      <c r="HB286" s="498" t="e">
        <f t="shared" si="6934"/>
        <v>#N/A</v>
      </c>
      <c r="HC286" s="504">
        <f t="shared" si="6935"/>
        <v>0</v>
      </c>
      <c r="HD286" s="500">
        <f t="shared" si="6936"/>
        <v>0</v>
      </c>
      <c r="HG286" s="665"/>
      <c r="HH286" s="666"/>
      <c r="HI286" s="667"/>
      <c r="HJ286" s="668"/>
      <c r="HK286" s="669"/>
      <c r="HL286" s="720"/>
      <c r="HM286" s="1328"/>
      <c r="HN286" s="497" t="e">
        <f t="shared" si="6937"/>
        <v>#N/A</v>
      </c>
      <c r="HO286" s="497" t="e">
        <f t="shared" si="6938"/>
        <v>#N/A</v>
      </c>
      <c r="HP286" s="498" t="e">
        <f t="shared" si="6939"/>
        <v>#N/A</v>
      </c>
      <c r="HQ286" s="498">
        <f t="shared" si="6940"/>
        <v>0</v>
      </c>
      <c r="HR286" s="498">
        <f t="shared" si="6941"/>
        <v>0</v>
      </c>
      <c r="HS286" s="498" t="e">
        <f t="shared" si="6942"/>
        <v>#N/A</v>
      </c>
      <c r="HT286" s="504">
        <f t="shared" si="6943"/>
        <v>0</v>
      </c>
      <c r="HU286" s="500">
        <f t="shared" si="6944"/>
        <v>0</v>
      </c>
      <c r="HX286" s="665"/>
      <c r="HY286" s="666"/>
      <c r="HZ286" s="667"/>
      <c r="IA286" s="668"/>
      <c r="IB286" s="669"/>
      <c r="IC286" s="720"/>
      <c r="ID286" s="1328"/>
      <c r="IE286" s="497" t="e">
        <f t="shared" si="6945"/>
        <v>#N/A</v>
      </c>
      <c r="IF286" s="497" t="e">
        <f t="shared" si="6946"/>
        <v>#N/A</v>
      </c>
      <c r="IG286" s="498" t="e">
        <f t="shared" si="6947"/>
        <v>#N/A</v>
      </c>
      <c r="IH286" s="498">
        <f t="shared" si="6948"/>
        <v>0</v>
      </c>
      <c r="II286" s="498">
        <f t="shared" si="6949"/>
        <v>0</v>
      </c>
      <c r="IJ286" s="498" t="e">
        <f t="shared" si="6950"/>
        <v>#N/A</v>
      </c>
      <c r="IK286" s="504">
        <f t="shared" si="6951"/>
        <v>0</v>
      </c>
      <c r="IL286" s="500">
        <f t="shared" si="6952"/>
        <v>0</v>
      </c>
      <c r="IO286" s="665"/>
      <c r="IP286" s="666"/>
      <c r="IQ286" s="667"/>
      <c r="IR286" s="668"/>
      <c r="IS286" s="669"/>
      <c r="IT286" s="720"/>
      <c r="IU286" s="1328"/>
      <c r="IV286" s="497" t="e">
        <f t="shared" si="6953"/>
        <v>#N/A</v>
      </c>
      <c r="IW286" s="497" t="e">
        <f t="shared" si="6954"/>
        <v>#N/A</v>
      </c>
      <c r="IX286" s="498" t="e">
        <f t="shared" si="6955"/>
        <v>#N/A</v>
      </c>
      <c r="IY286" s="498">
        <f t="shared" si="6956"/>
        <v>0</v>
      </c>
      <c r="IZ286" s="498">
        <f t="shared" si="6957"/>
        <v>0</v>
      </c>
      <c r="JA286" s="498" t="e">
        <f t="shared" si="6958"/>
        <v>#N/A</v>
      </c>
      <c r="JB286" s="504">
        <f t="shared" si="6959"/>
        <v>0</v>
      </c>
      <c r="JC286" s="500">
        <f t="shared" si="6960"/>
        <v>0</v>
      </c>
      <c r="JF286" s="665"/>
      <c r="JG286" s="666"/>
      <c r="JH286" s="667"/>
      <c r="JI286" s="668"/>
      <c r="JJ286" s="669"/>
      <c r="JK286" s="720"/>
      <c r="JL286" s="1328"/>
      <c r="JM286" s="497" t="e">
        <f t="shared" si="6961"/>
        <v>#N/A</v>
      </c>
      <c r="JN286" s="497" t="e">
        <f t="shared" si="6962"/>
        <v>#N/A</v>
      </c>
      <c r="JO286" s="498" t="e">
        <f t="shared" si="6963"/>
        <v>#N/A</v>
      </c>
      <c r="JP286" s="498">
        <f t="shared" si="6964"/>
        <v>0</v>
      </c>
      <c r="JQ286" s="498">
        <f t="shared" si="6965"/>
        <v>0</v>
      </c>
      <c r="JR286" s="498" t="e">
        <f t="shared" si="6966"/>
        <v>#N/A</v>
      </c>
      <c r="JS286" s="504">
        <f t="shared" si="6967"/>
        <v>0</v>
      </c>
      <c r="JT286" s="500">
        <f t="shared" si="6968"/>
        <v>0</v>
      </c>
      <c r="JW286" s="665"/>
      <c r="JX286" s="666"/>
      <c r="JY286" s="667"/>
      <c r="JZ286" s="668"/>
      <c r="KA286" s="669"/>
      <c r="KB286" s="720"/>
      <c r="KC286" s="1328"/>
      <c r="KD286" s="497" t="e">
        <f t="shared" si="6969"/>
        <v>#N/A</v>
      </c>
      <c r="KE286" s="497" t="e">
        <f t="shared" si="6970"/>
        <v>#N/A</v>
      </c>
      <c r="KF286" s="498" t="e">
        <f t="shared" si="6971"/>
        <v>#N/A</v>
      </c>
      <c r="KG286" s="498">
        <f t="shared" si="6972"/>
        <v>0</v>
      </c>
      <c r="KH286" s="498">
        <f t="shared" si="6973"/>
        <v>0</v>
      </c>
      <c r="KI286" s="498" t="e">
        <f t="shared" si="6974"/>
        <v>#N/A</v>
      </c>
      <c r="KJ286" s="504">
        <f t="shared" si="6975"/>
        <v>0</v>
      </c>
      <c r="KK286" s="500">
        <f t="shared" si="6976"/>
        <v>0</v>
      </c>
      <c r="KN286" s="665"/>
      <c r="KO286" s="666"/>
      <c r="KP286" s="667"/>
      <c r="KQ286" s="668"/>
      <c r="KR286" s="669"/>
      <c r="KS286" s="720"/>
      <c r="KT286" s="1328"/>
      <c r="KU286" s="497" t="e">
        <f t="shared" si="6977"/>
        <v>#N/A</v>
      </c>
      <c r="KV286" s="497" t="e">
        <f t="shared" si="6978"/>
        <v>#N/A</v>
      </c>
      <c r="KW286" s="498" t="e">
        <f t="shared" si="6979"/>
        <v>#N/A</v>
      </c>
      <c r="KX286" s="498">
        <f t="shared" si="6980"/>
        <v>0</v>
      </c>
      <c r="KY286" s="498">
        <f t="shared" si="6981"/>
        <v>0</v>
      </c>
      <c r="KZ286" s="498" t="e">
        <f t="shared" si="6982"/>
        <v>#N/A</v>
      </c>
      <c r="LA286" s="504">
        <f t="shared" si="6983"/>
        <v>0</v>
      </c>
      <c r="LB286" s="500">
        <f t="shared" si="6984"/>
        <v>0</v>
      </c>
      <c r="LE286" s="665"/>
      <c r="LF286" s="666"/>
      <c r="LG286" s="667"/>
      <c r="LH286" s="668"/>
      <c r="LI286" s="669"/>
      <c r="LJ286" s="720"/>
      <c r="LK286" s="1328"/>
      <c r="LL286" s="497" t="e">
        <f t="shared" si="6985"/>
        <v>#N/A</v>
      </c>
      <c r="LM286" s="497" t="e">
        <f t="shared" si="6986"/>
        <v>#N/A</v>
      </c>
      <c r="LN286" s="498" t="e">
        <f t="shared" si="6987"/>
        <v>#N/A</v>
      </c>
      <c r="LO286" s="498">
        <f t="shared" si="6988"/>
        <v>0</v>
      </c>
      <c r="LP286" s="498">
        <f t="shared" si="6989"/>
        <v>0</v>
      </c>
      <c r="LQ286" s="498" t="e">
        <f t="shared" si="6990"/>
        <v>#N/A</v>
      </c>
      <c r="LR286" s="504">
        <f t="shared" si="6991"/>
        <v>0</v>
      </c>
      <c r="LS286" s="500">
        <f t="shared" si="6992"/>
        <v>0</v>
      </c>
      <c r="LV286" s="665"/>
      <c r="LW286" s="666"/>
      <c r="LX286" s="667"/>
      <c r="LY286" s="668"/>
      <c r="LZ286" s="669"/>
      <c r="MA286" s="720"/>
      <c r="MB286" s="1328"/>
      <c r="MC286" s="497" t="e">
        <f t="shared" si="6993"/>
        <v>#N/A</v>
      </c>
      <c r="MD286" s="497" t="e">
        <f t="shared" si="6994"/>
        <v>#N/A</v>
      </c>
      <c r="ME286" s="498" t="e">
        <f t="shared" si="6995"/>
        <v>#N/A</v>
      </c>
      <c r="MF286" s="498">
        <f t="shared" si="6996"/>
        <v>0</v>
      </c>
      <c r="MG286" s="498">
        <f t="shared" si="6997"/>
        <v>0</v>
      </c>
      <c r="MH286" s="498" t="e">
        <f t="shared" si="6998"/>
        <v>#N/A</v>
      </c>
      <c r="MI286" s="504">
        <f t="shared" si="6999"/>
        <v>0</v>
      </c>
      <c r="MJ286" s="500">
        <f t="shared" si="7000"/>
        <v>0</v>
      </c>
      <c r="MM286" s="665"/>
      <c r="MN286" s="666"/>
      <c r="MO286" s="667"/>
      <c r="MP286" s="668"/>
      <c r="MQ286" s="669"/>
      <c r="MR286" s="720"/>
      <c r="MS286" s="1328"/>
      <c r="MT286" s="497" t="e">
        <f t="shared" si="7001"/>
        <v>#N/A</v>
      </c>
      <c r="MU286" s="497" t="e">
        <f t="shared" si="7002"/>
        <v>#N/A</v>
      </c>
      <c r="MV286" s="498" t="e">
        <f t="shared" si="7003"/>
        <v>#N/A</v>
      </c>
      <c r="MW286" s="498">
        <f t="shared" si="7004"/>
        <v>0</v>
      </c>
      <c r="MX286" s="498">
        <f t="shared" si="7005"/>
        <v>0</v>
      </c>
      <c r="MY286" s="498" t="e">
        <f t="shared" si="7006"/>
        <v>#N/A</v>
      </c>
      <c r="MZ286" s="504">
        <f t="shared" si="7007"/>
        <v>0</v>
      </c>
      <c r="NA286" s="500">
        <f t="shared" si="7008"/>
        <v>0</v>
      </c>
      <c r="ND286" s="665"/>
      <c r="NE286" s="666"/>
      <c r="NF286" s="667"/>
      <c r="NG286" s="668"/>
      <c r="NH286" s="669"/>
      <c r="NI286" s="720"/>
      <c r="NJ286" s="1328"/>
      <c r="NK286" s="497" t="e">
        <f t="shared" si="7009"/>
        <v>#N/A</v>
      </c>
      <c r="NL286" s="497" t="e">
        <f t="shared" si="7010"/>
        <v>#N/A</v>
      </c>
      <c r="NM286" s="498" t="e">
        <f t="shared" si="7011"/>
        <v>#N/A</v>
      </c>
      <c r="NN286" s="498">
        <f t="shared" si="7012"/>
        <v>0</v>
      </c>
      <c r="NO286" s="498">
        <f t="shared" si="7013"/>
        <v>0</v>
      </c>
      <c r="NP286" s="498" t="e">
        <f t="shared" si="7014"/>
        <v>#N/A</v>
      </c>
      <c r="NQ286" s="504">
        <f t="shared" si="7015"/>
        <v>0</v>
      </c>
      <c r="NR286" s="500">
        <f t="shared" si="7016"/>
        <v>0</v>
      </c>
      <c r="NU286" s="665"/>
      <c r="NV286" s="666"/>
      <c r="NW286" s="667"/>
      <c r="NX286" s="668"/>
      <c r="NY286" s="669"/>
      <c r="NZ286" s="720"/>
      <c r="OA286" s="1328"/>
      <c r="OB286" s="497" t="e">
        <f t="shared" si="7017"/>
        <v>#N/A</v>
      </c>
      <c r="OC286" s="497" t="e">
        <f t="shared" si="7018"/>
        <v>#N/A</v>
      </c>
      <c r="OD286" s="498" t="e">
        <f t="shared" si="7019"/>
        <v>#N/A</v>
      </c>
      <c r="OE286" s="498">
        <f t="shared" si="7020"/>
        <v>0</v>
      </c>
      <c r="OF286" s="498">
        <f t="shared" si="7021"/>
        <v>0</v>
      </c>
      <c r="OG286" s="498" t="e">
        <f t="shared" si="7022"/>
        <v>#N/A</v>
      </c>
      <c r="OH286" s="504">
        <f t="shared" si="7023"/>
        <v>0</v>
      </c>
      <c r="OI286" s="500">
        <f t="shared" si="7024"/>
        <v>0</v>
      </c>
      <c r="OL286" s="665"/>
      <c r="OM286" s="666"/>
      <c r="ON286" s="667"/>
      <c r="OO286" s="668"/>
      <c r="OP286" s="669"/>
      <c r="OQ286" s="720"/>
      <c r="OR286" s="1328"/>
      <c r="OS286" s="497" t="e">
        <f t="shared" si="7025"/>
        <v>#N/A</v>
      </c>
      <c r="OT286" s="497" t="e">
        <f t="shared" si="7026"/>
        <v>#N/A</v>
      </c>
      <c r="OU286" s="498" t="e">
        <f t="shared" si="7027"/>
        <v>#N/A</v>
      </c>
      <c r="OV286" s="498">
        <f t="shared" si="7028"/>
        <v>0</v>
      </c>
      <c r="OW286" s="498">
        <f t="shared" si="7029"/>
        <v>0</v>
      </c>
      <c r="OX286" s="498" t="e">
        <f t="shared" si="7030"/>
        <v>#N/A</v>
      </c>
      <c r="OY286" s="504">
        <f t="shared" si="7031"/>
        <v>0</v>
      </c>
      <c r="OZ286" s="500">
        <f t="shared" si="7032"/>
        <v>0</v>
      </c>
      <c r="PC286" s="665"/>
      <c r="PD286" s="666"/>
      <c r="PE286" s="667"/>
      <c r="PF286" s="668"/>
      <c r="PG286" s="669"/>
      <c r="PH286" s="720"/>
      <c r="PI286" s="1328"/>
      <c r="PJ286" s="497" t="e">
        <f t="shared" si="7033"/>
        <v>#N/A</v>
      </c>
      <c r="PK286" s="497" t="e">
        <f t="shared" si="7034"/>
        <v>#N/A</v>
      </c>
      <c r="PL286" s="498" t="e">
        <f t="shared" si="7035"/>
        <v>#N/A</v>
      </c>
      <c r="PM286" s="498">
        <f t="shared" si="7036"/>
        <v>0</v>
      </c>
      <c r="PN286" s="498">
        <f t="shared" si="7037"/>
        <v>0</v>
      </c>
      <c r="PO286" s="498" t="e">
        <f t="shared" si="7038"/>
        <v>#N/A</v>
      </c>
      <c r="PP286" s="504">
        <f t="shared" si="7039"/>
        <v>0</v>
      </c>
      <c r="PQ286" s="500">
        <f t="shared" si="7040"/>
        <v>0</v>
      </c>
      <c r="PT286" s="665"/>
      <c r="PU286" s="666"/>
      <c r="PV286" s="667"/>
      <c r="PW286" s="668"/>
      <c r="PX286" s="669"/>
      <c r="PY286" s="720"/>
      <c r="PZ286" s="1328"/>
      <c r="QA286" s="497" t="e">
        <f t="shared" si="7041"/>
        <v>#N/A</v>
      </c>
      <c r="QB286" s="497" t="e">
        <f t="shared" si="7042"/>
        <v>#N/A</v>
      </c>
      <c r="QC286" s="498" t="e">
        <f t="shared" si="7043"/>
        <v>#N/A</v>
      </c>
      <c r="QD286" s="498">
        <f t="shared" si="7044"/>
        <v>0</v>
      </c>
      <c r="QE286" s="498">
        <f t="shared" si="7045"/>
        <v>0</v>
      </c>
      <c r="QF286" s="498" t="e">
        <f t="shared" si="7046"/>
        <v>#N/A</v>
      </c>
      <c r="QG286" s="504">
        <f t="shared" si="7047"/>
        <v>0</v>
      </c>
      <c r="QH286" s="500">
        <f t="shared" si="7048"/>
        <v>0</v>
      </c>
      <c r="QK286" s="665"/>
      <c r="QL286" s="666"/>
      <c r="QM286" s="667"/>
      <c r="QN286" s="668"/>
      <c r="QO286" s="669"/>
      <c r="QP286" s="720"/>
      <c r="QQ286" s="1328"/>
      <c r="QR286" s="497" t="e">
        <f t="shared" si="7049"/>
        <v>#N/A</v>
      </c>
      <c r="QS286" s="497" t="e">
        <f t="shared" si="7050"/>
        <v>#N/A</v>
      </c>
      <c r="QT286" s="498" t="e">
        <f t="shared" si="7051"/>
        <v>#N/A</v>
      </c>
      <c r="QU286" s="498">
        <f t="shared" si="7052"/>
        <v>0</v>
      </c>
      <c r="QV286" s="498">
        <f t="shared" si="7053"/>
        <v>0</v>
      </c>
      <c r="QW286" s="498" t="e">
        <f t="shared" si="7054"/>
        <v>#N/A</v>
      </c>
      <c r="QX286" s="504">
        <f t="shared" si="7055"/>
        <v>0</v>
      </c>
      <c r="QY286" s="500">
        <f t="shared" si="7056"/>
        <v>0</v>
      </c>
      <c r="RB286" s="381"/>
      <c r="RC286" s="382"/>
      <c r="RD286" s="383"/>
      <c r="RE286" s="384"/>
      <c r="RF286" s="385"/>
      <c r="RG286" s="386"/>
      <c r="RH286" s="386"/>
      <c r="RI286" s="497"/>
      <c r="RJ286" s="497"/>
      <c r="RK286" s="501"/>
      <c r="RL286" s="501"/>
      <c r="RM286" s="501"/>
      <c r="RN286" s="501"/>
      <c r="RO286" s="502"/>
      <c r="RP286" s="503"/>
      <c r="RS286" s="381"/>
      <c r="RT286" s="382"/>
      <c r="RU286" s="383"/>
      <c r="RV286" s="384"/>
      <c r="RW286" s="385"/>
      <c r="RX286" s="386"/>
      <c r="RY286" s="386"/>
      <c r="RZ286" s="497"/>
      <c r="SA286" s="497"/>
      <c r="SB286" s="501"/>
      <c r="SC286" s="501"/>
      <c r="SD286" s="501"/>
      <c r="SE286" s="501"/>
      <c r="SF286" s="502"/>
      <c r="SG286" s="503"/>
      <c r="SJ286" s="381"/>
      <c r="SK286" s="382"/>
      <c r="SL286" s="383"/>
      <c r="SM286" s="384"/>
      <c r="SN286" s="385"/>
      <c r="SO286" s="386"/>
      <c r="SP286" s="386"/>
      <c r="SQ286" s="497"/>
      <c r="SR286" s="497"/>
      <c r="SS286" s="501"/>
      <c r="ST286" s="501"/>
      <c r="SU286" s="501"/>
      <c r="SV286" s="501"/>
      <c r="SW286" s="502"/>
      <c r="SX286" s="503"/>
    </row>
    <row r="287" spans="2:518" ht="30.75" hidden="1" customHeight="1" thickTop="1" thickBot="1">
      <c r="B287" s="564"/>
      <c r="C287" s="565"/>
      <c r="D287" s="566"/>
      <c r="E287" s="567"/>
      <c r="F287" s="568"/>
      <c r="G287" s="569"/>
      <c r="H287" s="594"/>
      <c r="K287" s="564"/>
      <c r="L287" s="765"/>
      <c r="M287" s="566"/>
      <c r="N287" s="567"/>
      <c r="O287" s="568"/>
      <c r="P287" s="569"/>
      <c r="Q287" s="728">
        <f>SUM(P288:P293)</f>
        <v>0</v>
      </c>
      <c r="R287" s="497"/>
      <c r="S287" s="497"/>
      <c r="T287" s="501"/>
      <c r="U287" s="501"/>
      <c r="V287" s="501"/>
      <c r="W287" s="501"/>
      <c r="X287" s="502"/>
      <c r="Y287" s="503"/>
      <c r="Z287" s="486"/>
      <c r="AA287" s="486"/>
      <c r="AB287" s="564"/>
      <c r="AC287" s="765"/>
      <c r="AD287" s="566"/>
      <c r="AE287" s="567"/>
      <c r="AF287" s="568"/>
      <c r="AG287" s="569"/>
      <c r="AH287" s="728">
        <f>SUM(AG288:AG293)</f>
        <v>0</v>
      </c>
      <c r="AI287" s="497"/>
      <c r="AJ287" s="497"/>
      <c r="AK287" s="501"/>
      <c r="AL287" s="501"/>
      <c r="AM287" s="501"/>
      <c r="AN287" s="501"/>
      <c r="AO287" s="502"/>
      <c r="AP287" s="503"/>
      <c r="AQ287" s="486"/>
      <c r="AR287" s="486"/>
      <c r="AS287" s="564"/>
      <c r="AT287" s="765"/>
      <c r="AU287" s="566"/>
      <c r="AV287" s="567"/>
      <c r="AW287" s="568"/>
      <c r="AX287" s="569"/>
      <c r="AY287" s="728">
        <f>SUM(AX288:AX293)</f>
        <v>0</v>
      </c>
      <c r="AZ287" s="497"/>
      <c r="BA287" s="497"/>
      <c r="BB287" s="501"/>
      <c r="BC287" s="501"/>
      <c r="BD287" s="501"/>
      <c r="BE287" s="501"/>
      <c r="BF287" s="502"/>
      <c r="BG287" s="503"/>
      <c r="BJ287" s="564"/>
      <c r="BK287" s="765"/>
      <c r="BL287" s="566"/>
      <c r="BM287" s="567"/>
      <c r="BN287" s="568"/>
      <c r="BO287" s="569"/>
      <c r="BP287" s="728">
        <f>SUM(BO288:BO293)</f>
        <v>0</v>
      </c>
      <c r="BQ287" s="497"/>
      <c r="BR287" s="497"/>
      <c r="BS287" s="501"/>
      <c r="BT287" s="501"/>
      <c r="BU287" s="501"/>
      <c r="BV287" s="501"/>
      <c r="BW287" s="502"/>
      <c r="BX287" s="503"/>
      <c r="CA287" s="564"/>
      <c r="CB287" s="765"/>
      <c r="CC287" s="566"/>
      <c r="CD287" s="567"/>
      <c r="CE287" s="568"/>
      <c r="CF287" s="569"/>
      <c r="CG287" s="728">
        <f>SUM(CF288:CF293)</f>
        <v>0</v>
      </c>
      <c r="CH287" s="497"/>
      <c r="CI287" s="497"/>
      <c r="CJ287" s="501"/>
      <c r="CK287" s="501"/>
      <c r="CL287" s="501"/>
      <c r="CM287" s="501"/>
      <c r="CN287" s="502"/>
      <c r="CO287" s="503"/>
      <c r="CR287" s="564"/>
      <c r="CS287" s="765"/>
      <c r="CT287" s="566"/>
      <c r="CU287" s="567"/>
      <c r="CV287" s="568"/>
      <c r="CW287" s="569"/>
      <c r="CX287" s="728">
        <f>SUM(CW288:CW293)</f>
        <v>0</v>
      </c>
      <c r="CY287" s="497"/>
      <c r="CZ287" s="497"/>
      <c r="DA287" s="501"/>
      <c r="DB287" s="501"/>
      <c r="DC287" s="501"/>
      <c r="DD287" s="501"/>
      <c r="DE287" s="502"/>
      <c r="DF287" s="503"/>
      <c r="DI287" s="564"/>
      <c r="DJ287" s="765"/>
      <c r="DK287" s="566"/>
      <c r="DL287" s="567"/>
      <c r="DM287" s="568"/>
      <c r="DN287" s="569"/>
      <c r="DO287" s="728">
        <f>SUM(DN288:DN293)</f>
        <v>0</v>
      </c>
      <c r="DP287" s="497"/>
      <c r="DQ287" s="497"/>
      <c r="DR287" s="501"/>
      <c r="DS287" s="501"/>
      <c r="DT287" s="501"/>
      <c r="DU287" s="501"/>
      <c r="DV287" s="502"/>
      <c r="DW287" s="503"/>
      <c r="DZ287" s="564"/>
      <c r="EA287" s="765"/>
      <c r="EB287" s="566"/>
      <c r="EC287" s="567"/>
      <c r="ED287" s="568"/>
      <c r="EE287" s="569"/>
      <c r="EF287" s="728">
        <f>SUM(EE288:EE293)</f>
        <v>0</v>
      </c>
      <c r="EG287" s="497"/>
      <c r="EH287" s="497"/>
      <c r="EI287" s="501"/>
      <c r="EJ287" s="501"/>
      <c r="EK287" s="501"/>
      <c r="EL287" s="501"/>
      <c r="EM287" s="502"/>
      <c r="EN287" s="503"/>
      <c r="EQ287" s="652"/>
      <c r="ER287" s="653"/>
      <c r="ES287" s="654"/>
      <c r="ET287" s="655"/>
      <c r="EU287" s="656"/>
      <c r="EV287" s="709"/>
      <c r="EW287" s="728">
        <f>SUM(EV288:EV293)</f>
        <v>0</v>
      </c>
      <c r="EX287" s="497"/>
      <c r="EY287" s="497"/>
      <c r="EZ287" s="501"/>
      <c r="FA287" s="501"/>
      <c r="FB287" s="501"/>
      <c r="FC287" s="501"/>
      <c r="FD287" s="502"/>
      <c r="FE287" s="503"/>
      <c r="FH287" s="652"/>
      <c r="FI287" s="653"/>
      <c r="FJ287" s="654"/>
      <c r="FK287" s="655"/>
      <c r="FL287" s="656"/>
      <c r="FM287" s="709"/>
      <c r="FN287" s="728">
        <f>SUM(FM288:FM293)</f>
        <v>0</v>
      </c>
      <c r="FO287" s="497"/>
      <c r="FP287" s="497"/>
      <c r="FQ287" s="501"/>
      <c r="FR287" s="501"/>
      <c r="FS287" s="501"/>
      <c r="FT287" s="501"/>
      <c r="FU287" s="502"/>
      <c r="FV287" s="503"/>
      <c r="FY287" s="652"/>
      <c r="FZ287" s="653"/>
      <c r="GA287" s="654"/>
      <c r="GB287" s="655"/>
      <c r="GC287" s="656"/>
      <c r="GD287" s="709"/>
      <c r="GE287" s="728">
        <f>SUM(GD288:GD293)</f>
        <v>0</v>
      </c>
      <c r="GF287" s="497"/>
      <c r="GG287" s="497"/>
      <c r="GH287" s="501"/>
      <c r="GI287" s="501"/>
      <c r="GJ287" s="501"/>
      <c r="GK287" s="501"/>
      <c r="GL287" s="502"/>
      <c r="GM287" s="503"/>
      <c r="GP287" s="652"/>
      <c r="GQ287" s="653"/>
      <c r="GR287" s="654"/>
      <c r="GS287" s="655"/>
      <c r="GT287" s="656"/>
      <c r="GU287" s="709"/>
      <c r="GV287" s="728">
        <f>SUM(GU288:GU293)</f>
        <v>0</v>
      </c>
      <c r="GW287" s="497"/>
      <c r="GX287" s="497"/>
      <c r="GY287" s="501"/>
      <c r="GZ287" s="501"/>
      <c r="HA287" s="501"/>
      <c r="HB287" s="501"/>
      <c r="HC287" s="502"/>
      <c r="HD287" s="503"/>
      <c r="HG287" s="652"/>
      <c r="HH287" s="653"/>
      <c r="HI287" s="654"/>
      <c r="HJ287" s="655"/>
      <c r="HK287" s="656"/>
      <c r="HL287" s="709"/>
      <c r="HM287" s="728">
        <f>SUM(HL288:HL293)</f>
        <v>0</v>
      </c>
      <c r="HN287" s="497"/>
      <c r="HO287" s="497"/>
      <c r="HP287" s="501"/>
      <c r="HQ287" s="501"/>
      <c r="HR287" s="501"/>
      <c r="HS287" s="501"/>
      <c r="HT287" s="502"/>
      <c r="HU287" s="503"/>
      <c r="HX287" s="652"/>
      <c r="HY287" s="653"/>
      <c r="HZ287" s="654"/>
      <c r="IA287" s="655"/>
      <c r="IB287" s="656"/>
      <c r="IC287" s="709"/>
      <c r="ID287" s="728">
        <f>SUM(IC288:IC293)</f>
        <v>0</v>
      </c>
      <c r="IE287" s="497"/>
      <c r="IF287" s="497"/>
      <c r="IG287" s="501"/>
      <c r="IH287" s="501"/>
      <c r="II287" s="501"/>
      <c r="IJ287" s="501"/>
      <c r="IK287" s="502"/>
      <c r="IL287" s="503"/>
      <c r="IO287" s="652"/>
      <c r="IP287" s="653"/>
      <c r="IQ287" s="654"/>
      <c r="IR287" s="655"/>
      <c r="IS287" s="656"/>
      <c r="IT287" s="709"/>
      <c r="IU287" s="728">
        <f>SUM(IT288:IT293)</f>
        <v>0</v>
      </c>
      <c r="IV287" s="497"/>
      <c r="IW287" s="497"/>
      <c r="IX287" s="501"/>
      <c r="IY287" s="501"/>
      <c r="IZ287" s="501"/>
      <c r="JA287" s="501"/>
      <c r="JB287" s="502"/>
      <c r="JC287" s="503"/>
      <c r="JF287" s="652"/>
      <c r="JG287" s="653"/>
      <c r="JH287" s="654"/>
      <c r="JI287" s="655"/>
      <c r="JJ287" s="656"/>
      <c r="JK287" s="709"/>
      <c r="JL287" s="728">
        <f>SUM(JK288:JK293)</f>
        <v>0</v>
      </c>
      <c r="JM287" s="497"/>
      <c r="JN287" s="497"/>
      <c r="JO287" s="501"/>
      <c r="JP287" s="501"/>
      <c r="JQ287" s="501"/>
      <c r="JR287" s="501"/>
      <c r="JS287" s="502"/>
      <c r="JT287" s="503"/>
      <c r="JW287" s="652"/>
      <c r="JX287" s="653"/>
      <c r="JY287" s="654"/>
      <c r="JZ287" s="655"/>
      <c r="KA287" s="656"/>
      <c r="KB287" s="709"/>
      <c r="KC287" s="728">
        <f>SUM(KB288:KB293)</f>
        <v>0</v>
      </c>
      <c r="KD287" s="497"/>
      <c r="KE287" s="497"/>
      <c r="KF287" s="501"/>
      <c r="KG287" s="501"/>
      <c r="KH287" s="501"/>
      <c r="KI287" s="501"/>
      <c r="KJ287" s="502"/>
      <c r="KK287" s="503"/>
      <c r="KN287" s="652"/>
      <c r="KO287" s="653"/>
      <c r="KP287" s="654"/>
      <c r="KQ287" s="655"/>
      <c r="KR287" s="656"/>
      <c r="KS287" s="709"/>
      <c r="KT287" s="728">
        <f>SUM(KS288:KS293)</f>
        <v>0</v>
      </c>
      <c r="KU287" s="497"/>
      <c r="KV287" s="497"/>
      <c r="KW287" s="501"/>
      <c r="KX287" s="501"/>
      <c r="KY287" s="501"/>
      <c r="KZ287" s="501"/>
      <c r="LA287" s="502"/>
      <c r="LB287" s="503"/>
      <c r="LE287" s="652"/>
      <c r="LF287" s="653"/>
      <c r="LG287" s="654"/>
      <c r="LH287" s="655"/>
      <c r="LI287" s="656"/>
      <c r="LJ287" s="709"/>
      <c r="LK287" s="728">
        <f>SUM(LJ288:LJ293)</f>
        <v>0</v>
      </c>
      <c r="LL287" s="497"/>
      <c r="LM287" s="497"/>
      <c r="LN287" s="501"/>
      <c r="LO287" s="501"/>
      <c r="LP287" s="501"/>
      <c r="LQ287" s="501"/>
      <c r="LR287" s="502"/>
      <c r="LS287" s="503"/>
      <c r="LV287" s="652"/>
      <c r="LW287" s="653"/>
      <c r="LX287" s="654"/>
      <c r="LY287" s="655"/>
      <c r="LZ287" s="656"/>
      <c r="MA287" s="709"/>
      <c r="MB287" s="728">
        <f>SUM(MA288:MA293)</f>
        <v>0</v>
      </c>
      <c r="MC287" s="497"/>
      <c r="MD287" s="497"/>
      <c r="ME287" s="501"/>
      <c r="MF287" s="501"/>
      <c r="MG287" s="501"/>
      <c r="MH287" s="501"/>
      <c r="MI287" s="502"/>
      <c r="MJ287" s="503"/>
      <c r="MM287" s="652"/>
      <c r="MN287" s="653"/>
      <c r="MO287" s="654"/>
      <c r="MP287" s="655"/>
      <c r="MQ287" s="656"/>
      <c r="MR287" s="709"/>
      <c r="MS287" s="728">
        <f>SUM(MR288:MR293)</f>
        <v>0</v>
      </c>
      <c r="MT287" s="497"/>
      <c r="MU287" s="497"/>
      <c r="MV287" s="501"/>
      <c r="MW287" s="501"/>
      <c r="MX287" s="501"/>
      <c r="MY287" s="501"/>
      <c r="MZ287" s="502"/>
      <c r="NA287" s="503"/>
      <c r="ND287" s="652"/>
      <c r="NE287" s="653"/>
      <c r="NF287" s="654"/>
      <c r="NG287" s="655"/>
      <c r="NH287" s="656"/>
      <c r="NI287" s="709"/>
      <c r="NJ287" s="728">
        <f>SUM(NI288:NI293)</f>
        <v>0</v>
      </c>
      <c r="NK287" s="497"/>
      <c r="NL287" s="497"/>
      <c r="NM287" s="501"/>
      <c r="NN287" s="501"/>
      <c r="NO287" s="501"/>
      <c r="NP287" s="501"/>
      <c r="NQ287" s="502"/>
      <c r="NR287" s="503"/>
      <c r="NU287" s="652"/>
      <c r="NV287" s="653"/>
      <c r="NW287" s="654"/>
      <c r="NX287" s="655"/>
      <c r="NY287" s="656"/>
      <c r="NZ287" s="709"/>
      <c r="OA287" s="728">
        <f>SUM(NZ288:NZ293)</f>
        <v>0</v>
      </c>
      <c r="OB287" s="497"/>
      <c r="OC287" s="497"/>
      <c r="OD287" s="501"/>
      <c r="OE287" s="501"/>
      <c r="OF287" s="501"/>
      <c r="OG287" s="501"/>
      <c r="OH287" s="502"/>
      <c r="OI287" s="503"/>
      <c r="OL287" s="652"/>
      <c r="OM287" s="653"/>
      <c r="ON287" s="654"/>
      <c r="OO287" s="655"/>
      <c r="OP287" s="656"/>
      <c r="OQ287" s="709"/>
      <c r="OR287" s="728">
        <f>SUM(OQ288:OQ293)</f>
        <v>0</v>
      </c>
      <c r="OS287" s="497"/>
      <c r="OT287" s="497"/>
      <c r="OU287" s="501"/>
      <c r="OV287" s="501"/>
      <c r="OW287" s="501"/>
      <c r="OX287" s="501"/>
      <c r="OY287" s="502"/>
      <c r="OZ287" s="503"/>
      <c r="PC287" s="652"/>
      <c r="PD287" s="653"/>
      <c r="PE287" s="654"/>
      <c r="PF287" s="655"/>
      <c r="PG287" s="656"/>
      <c r="PH287" s="709"/>
      <c r="PI287" s="728">
        <f>SUM(PH288:PH293)</f>
        <v>0</v>
      </c>
      <c r="PJ287" s="497"/>
      <c r="PK287" s="497"/>
      <c r="PL287" s="501"/>
      <c r="PM287" s="501"/>
      <c r="PN287" s="501"/>
      <c r="PO287" s="501"/>
      <c r="PP287" s="502"/>
      <c r="PQ287" s="503"/>
      <c r="PT287" s="652"/>
      <c r="PU287" s="653"/>
      <c r="PV287" s="654"/>
      <c r="PW287" s="655"/>
      <c r="PX287" s="656"/>
      <c r="PY287" s="709"/>
      <c r="PZ287" s="728">
        <f>SUM(PY288:PY293)</f>
        <v>0</v>
      </c>
      <c r="QA287" s="497"/>
      <c r="QB287" s="497"/>
      <c r="QC287" s="501"/>
      <c r="QD287" s="501"/>
      <c r="QE287" s="501"/>
      <c r="QF287" s="501"/>
      <c r="QG287" s="502"/>
      <c r="QH287" s="503"/>
      <c r="QK287" s="652"/>
      <c r="QL287" s="653"/>
      <c r="QM287" s="654"/>
      <c r="QN287" s="655"/>
      <c r="QO287" s="656"/>
      <c r="QP287" s="709"/>
      <c r="QQ287" s="728">
        <f>SUM(QP288:QP293)</f>
        <v>0</v>
      </c>
      <c r="QR287" s="497"/>
      <c r="QS287" s="497"/>
      <c r="QT287" s="501"/>
      <c r="QU287" s="501"/>
      <c r="QV287" s="501"/>
      <c r="QW287" s="501"/>
      <c r="QX287" s="502"/>
      <c r="QY287" s="503"/>
      <c r="RB287" s="381"/>
      <c r="RC287" s="382"/>
      <c r="RD287" s="383"/>
      <c r="RE287" s="384"/>
      <c r="RF287" s="385"/>
      <c r="RG287" s="386"/>
      <c r="RH287" s="386"/>
      <c r="RI287" s="497"/>
      <c r="RJ287" s="497"/>
      <c r="RK287" s="501"/>
      <c r="RL287" s="501"/>
      <c r="RM287" s="501"/>
      <c r="RN287" s="501"/>
      <c r="RO287" s="502"/>
      <c r="RP287" s="503"/>
      <c r="RS287" s="381"/>
      <c r="RT287" s="382"/>
      <c r="RU287" s="383"/>
      <c r="RV287" s="384"/>
      <c r="RW287" s="385"/>
      <c r="RX287" s="386"/>
      <c r="RY287" s="386"/>
      <c r="RZ287" s="497"/>
      <c r="SA287" s="497"/>
      <c r="SB287" s="501"/>
      <c r="SC287" s="501"/>
      <c r="SD287" s="501"/>
      <c r="SE287" s="501"/>
      <c r="SF287" s="502"/>
      <c r="SG287" s="503"/>
      <c r="SJ287" s="381"/>
      <c r="SK287" s="382"/>
      <c r="SL287" s="383"/>
      <c r="SM287" s="384"/>
      <c r="SN287" s="385"/>
      <c r="SO287" s="386"/>
      <c r="SP287" s="386"/>
      <c r="SQ287" s="497"/>
      <c r="SR287" s="497"/>
      <c r="SS287" s="501"/>
      <c r="ST287" s="501"/>
      <c r="SU287" s="501"/>
      <c r="SV287" s="501"/>
      <c r="SW287" s="502"/>
      <c r="SX287" s="503"/>
    </row>
    <row r="288" spans="2:518" ht="45" hidden="1" customHeight="1" thickTop="1" thickBot="1">
      <c r="B288" s="577"/>
      <c r="C288" s="578"/>
      <c r="D288" s="579"/>
      <c r="E288" s="580"/>
      <c r="F288" s="581"/>
      <c r="G288" s="585"/>
      <c r="H288" s="595"/>
      <c r="K288" s="577"/>
      <c r="L288" s="767"/>
      <c r="M288" s="579"/>
      <c r="N288" s="580"/>
      <c r="O288" s="581"/>
      <c r="P288" s="585"/>
      <c r="Q288" s="1325">
        <f>Q287/$P$545</f>
        <v>0</v>
      </c>
      <c r="R288" s="497"/>
      <c r="S288" s="497"/>
      <c r="T288" s="498"/>
      <c r="U288" s="498"/>
      <c r="V288" s="498"/>
      <c r="W288" s="498"/>
      <c r="X288" s="504"/>
      <c r="Y288" s="500"/>
      <c r="Z288" s="486"/>
      <c r="AA288" s="486"/>
      <c r="AB288" s="577"/>
      <c r="AC288" s="767"/>
      <c r="AD288" s="579"/>
      <c r="AE288" s="580"/>
      <c r="AF288" s="581"/>
      <c r="AG288" s="585"/>
      <c r="AH288" s="1325">
        <f>AH287/$P$545</f>
        <v>0</v>
      </c>
      <c r="AI288" s="497"/>
      <c r="AJ288" s="497"/>
      <c r="AK288" s="498"/>
      <c r="AL288" s="498"/>
      <c r="AM288" s="498"/>
      <c r="AN288" s="498"/>
      <c r="AO288" s="504"/>
      <c r="AP288" s="500"/>
      <c r="AQ288" s="486"/>
      <c r="AR288" s="486"/>
      <c r="AS288" s="577"/>
      <c r="AT288" s="767"/>
      <c r="AU288" s="579"/>
      <c r="AV288" s="580"/>
      <c r="AW288" s="581"/>
      <c r="AX288" s="585"/>
      <c r="AY288" s="1325">
        <f>AY287/$P$545</f>
        <v>0</v>
      </c>
      <c r="AZ288" s="497"/>
      <c r="BA288" s="497"/>
      <c r="BB288" s="498"/>
      <c r="BC288" s="498"/>
      <c r="BD288" s="498"/>
      <c r="BE288" s="498"/>
      <c r="BF288" s="504"/>
      <c r="BG288" s="500"/>
      <c r="BJ288" s="577"/>
      <c r="BK288" s="767"/>
      <c r="BL288" s="579"/>
      <c r="BM288" s="580"/>
      <c r="BN288" s="581"/>
      <c r="BO288" s="585"/>
      <c r="BP288" s="1325">
        <f>BP287/$P$545</f>
        <v>0</v>
      </c>
      <c r="BQ288" s="497"/>
      <c r="BR288" s="497"/>
      <c r="BS288" s="498"/>
      <c r="BT288" s="498"/>
      <c r="BU288" s="498"/>
      <c r="BV288" s="498"/>
      <c r="BW288" s="504"/>
      <c r="BX288" s="500"/>
      <c r="CA288" s="577"/>
      <c r="CB288" s="767"/>
      <c r="CC288" s="579"/>
      <c r="CD288" s="580"/>
      <c r="CE288" s="581"/>
      <c r="CF288" s="585"/>
      <c r="CG288" s="1325">
        <f>CG287/$P$545</f>
        <v>0</v>
      </c>
      <c r="CH288" s="497"/>
      <c r="CI288" s="497"/>
      <c r="CJ288" s="498"/>
      <c r="CK288" s="498"/>
      <c r="CL288" s="498"/>
      <c r="CM288" s="498"/>
      <c r="CN288" s="504"/>
      <c r="CO288" s="500"/>
      <c r="CR288" s="577"/>
      <c r="CS288" s="767"/>
      <c r="CT288" s="579"/>
      <c r="CU288" s="580"/>
      <c r="CV288" s="581"/>
      <c r="CW288" s="585"/>
      <c r="CX288" s="1325">
        <f>CX287/$P$545</f>
        <v>0</v>
      </c>
      <c r="CY288" s="497"/>
      <c r="CZ288" s="497"/>
      <c r="DA288" s="498"/>
      <c r="DB288" s="498"/>
      <c r="DC288" s="498"/>
      <c r="DD288" s="498"/>
      <c r="DE288" s="504"/>
      <c r="DF288" s="500"/>
      <c r="DI288" s="577"/>
      <c r="DJ288" s="767"/>
      <c r="DK288" s="579"/>
      <c r="DL288" s="580"/>
      <c r="DM288" s="581"/>
      <c r="DN288" s="585"/>
      <c r="DO288" s="1325">
        <f>DO287/$P$545</f>
        <v>0</v>
      </c>
      <c r="DP288" s="497"/>
      <c r="DQ288" s="497"/>
      <c r="DR288" s="498"/>
      <c r="DS288" s="498"/>
      <c r="DT288" s="498"/>
      <c r="DU288" s="498"/>
      <c r="DV288" s="504"/>
      <c r="DW288" s="500"/>
      <c r="DZ288" s="577"/>
      <c r="EA288" s="767"/>
      <c r="EB288" s="579"/>
      <c r="EC288" s="580"/>
      <c r="ED288" s="581"/>
      <c r="EE288" s="585"/>
      <c r="EF288" s="1325">
        <f>EF287/$P$545</f>
        <v>0</v>
      </c>
      <c r="EG288" s="497"/>
      <c r="EH288" s="497"/>
      <c r="EI288" s="498"/>
      <c r="EJ288" s="498"/>
      <c r="EK288" s="498"/>
      <c r="EL288" s="498"/>
      <c r="EM288" s="504"/>
      <c r="EN288" s="500"/>
      <c r="EQ288" s="665"/>
      <c r="ER288" s="666"/>
      <c r="ES288" s="667"/>
      <c r="ET288" s="668"/>
      <c r="EU288" s="669"/>
      <c r="EV288" s="720"/>
      <c r="EW288" s="1325">
        <f>EW287/$P$545</f>
        <v>0</v>
      </c>
      <c r="EX288" s="497" t="e">
        <f t="shared" ref="EX288:EX293" si="7057">IF(EXACT(VLOOKUP(EQ288,OFERTA_0,2,FALSE),ER288),1,0)</f>
        <v>#N/A</v>
      </c>
      <c r="EY288" s="497" t="e">
        <f t="shared" ref="EY288:EY293" si="7058">IF(EXACT(VLOOKUP(EQ288,OFERTA_0,3,FALSE),ES288),1,0)</f>
        <v>#N/A</v>
      </c>
      <c r="EZ288" s="498" t="e">
        <f t="shared" ref="EZ288:EZ293" si="7059">IF(EXACT(VLOOKUP(EQ288,OFERTA_0,4,FALSE),ET288),1,0)</f>
        <v>#N/A</v>
      </c>
      <c r="FA288" s="498">
        <f t="shared" ref="FA288:FA293" si="7060">IF(EU288=0,0,1)</f>
        <v>0</v>
      </c>
      <c r="FB288" s="498">
        <f t="shared" ref="FB288:FB293" si="7061">IF(EV288=0,0,1)</f>
        <v>0</v>
      </c>
      <c r="FC288" s="498" t="e">
        <f t="shared" ref="FC288:FC293" si="7062">PRODUCT(EX288:FB288)</f>
        <v>#N/A</v>
      </c>
      <c r="FD288" s="504">
        <f t="shared" ref="FD288:FD293" si="7063">ROUND(EV288,0)</f>
        <v>0</v>
      </c>
      <c r="FE288" s="500">
        <f t="shared" ref="FE288:FE293" si="7064">EV288-FD288</f>
        <v>0</v>
      </c>
      <c r="FH288" s="665"/>
      <c r="FI288" s="666"/>
      <c r="FJ288" s="667"/>
      <c r="FK288" s="668"/>
      <c r="FL288" s="669"/>
      <c r="FM288" s="720"/>
      <c r="FN288" s="1325">
        <f>FN287/$P$545</f>
        <v>0</v>
      </c>
      <c r="FO288" s="497" t="e">
        <f t="shared" ref="FO288:FO293" si="7065">IF(EXACT(VLOOKUP(FH288,OFERTA_0,2,FALSE),FI288),1,0)</f>
        <v>#N/A</v>
      </c>
      <c r="FP288" s="497" t="e">
        <f t="shared" ref="FP288:FP293" si="7066">IF(EXACT(VLOOKUP(FH288,OFERTA_0,3,FALSE),FJ288),1,0)</f>
        <v>#N/A</v>
      </c>
      <c r="FQ288" s="498" t="e">
        <f t="shared" ref="FQ288:FQ293" si="7067">IF(EXACT(VLOOKUP(FH288,OFERTA_0,4,FALSE),FK288),1,0)</f>
        <v>#N/A</v>
      </c>
      <c r="FR288" s="498">
        <f t="shared" ref="FR288:FR293" si="7068">IF(FL288=0,0,1)</f>
        <v>0</v>
      </c>
      <c r="FS288" s="498">
        <f t="shared" ref="FS288:FS293" si="7069">IF(FM288=0,0,1)</f>
        <v>0</v>
      </c>
      <c r="FT288" s="498" t="e">
        <f t="shared" ref="FT288:FT293" si="7070">PRODUCT(FO288:FS288)</f>
        <v>#N/A</v>
      </c>
      <c r="FU288" s="504">
        <f t="shared" ref="FU288:FU293" si="7071">ROUND(FM288,0)</f>
        <v>0</v>
      </c>
      <c r="FV288" s="500">
        <f t="shared" ref="FV288:FV293" si="7072">FM288-FU288</f>
        <v>0</v>
      </c>
      <c r="FY288" s="665"/>
      <c r="FZ288" s="666"/>
      <c r="GA288" s="667"/>
      <c r="GB288" s="668"/>
      <c r="GC288" s="669"/>
      <c r="GD288" s="720"/>
      <c r="GE288" s="1325">
        <f>GE287/$P$545</f>
        <v>0</v>
      </c>
      <c r="GF288" s="497" t="e">
        <f t="shared" ref="GF288:GF293" si="7073">IF(EXACT(VLOOKUP(FY288,OFERTA_0,2,FALSE),FZ288),1,0)</f>
        <v>#N/A</v>
      </c>
      <c r="GG288" s="497" t="e">
        <f t="shared" ref="GG288:GG293" si="7074">IF(EXACT(VLOOKUP(FY288,OFERTA_0,3,FALSE),GA288),1,0)</f>
        <v>#N/A</v>
      </c>
      <c r="GH288" s="498" t="e">
        <f t="shared" ref="GH288:GH293" si="7075">IF(EXACT(VLOOKUP(FY288,OFERTA_0,4,FALSE),GB288),1,0)</f>
        <v>#N/A</v>
      </c>
      <c r="GI288" s="498">
        <f t="shared" ref="GI288:GI293" si="7076">IF(GC288=0,0,1)</f>
        <v>0</v>
      </c>
      <c r="GJ288" s="498">
        <f t="shared" ref="GJ288:GJ293" si="7077">IF(GD288=0,0,1)</f>
        <v>0</v>
      </c>
      <c r="GK288" s="498" t="e">
        <f t="shared" ref="GK288:GK293" si="7078">PRODUCT(GF288:GJ288)</f>
        <v>#N/A</v>
      </c>
      <c r="GL288" s="504">
        <f t="shared" ref="GL288:GL293" si="7079">ROUND(GD288,0)</f>
        <v>0</v>
      </c>
      <c r="GM288" s="500">
        <f t="shared" ref="GM288:GM293" si="7080">GD288-GL288</f>
        <v>0</v>
      </c>
      <c r="GP288" s="665"/>
      <c r="GQ288" s="666"/>
      <c r="GR288" s="667"/>
      <c r="GS288" s="668"/>
      <c r="GT288" s="669"/>
      <c r="GU288" s="720"/>
      <c r="GV288" s="1325">
        <f>GV287/$P$545</f>
        <v>0</v>
      </c>
      <c r="GW288" s="497" t="e">
        <f t="shared" ref="GW288:GW293" si="7081">IF(EXACT(VLOOKUP(GP288,OFERTA_0,2,FALSE),GQ288),1,0)</f>
        <v>#N/A</v>
      </c>
      <c r="GX288" s="497" t="e">
        <f t="shared" ref="GX288:GX293" si="7082">IF(EXACT(VLOOKUP(GP288,OFERTA_0,3,FALSE),GR288),1,0)</f>
        <v>#N/A</v>
      </c>
      <c r="GY288" s="498" t="e">
        <f t="shared" ref="GY288:GY293" si="7083">IF(EXACT(VLOOKUP(GP288,OFERTA_0,4,FALSE),GS288),1,0)</f>
        <v>#N/A</v>
      </c>
      <c r="GZ288" s="498">
        <f t="shared" ref="GZ288:GZ293" si="7084">IF(GT288=0,0,1)</f>
        <v>0</v>
      </c>
      <c r="HA288" s="498">
        <f t="shared" ref="HA288:HA293" si="7085">IF(GU288=0,0,1)</f>
        <v>0</v>
      </c>
      <c r="HB288" s="498" t="e">
        <f t="shared" ref="HB288:HB293" si="7086">PRODUCT(GW288:HA288)</f>
        <v>#N/A</v>
      </c>
      <c r="HC288" s="504">
        <f t="shared" ref="HC288:HC293" si="7087">ROUND(GU288,0)</f>
        <v>0</v>
      </c>
      <c r="HD288" s="500">
        <f t="shared" ref="HD288:HD293" si="7088">GU288-HC288</f>
        <v>0</v>
      </c>
      <c r="HG288" s="665"/>
      <c r="HH288" s="666"/>
      <c r="HI288" s="667"/>
      <c r="HJ288" s="668"/>
      <c r="HK288" s="669"/>
      <c r="HL288" s="720"/>
      <c r="HM288" s="1325">
        <f>HM287/$P$545</f>
        <v>0</v>
      </c>
      <c r="HN288" s="497" t="e">
        <f t="shared" ref="HN288:HN293" si="7089">IF(EXACT(VLOOKUP(HG288,OFERTA_0,2,FALSE),HH288),1,0)</f>
        <v>#N/A</v>
      </c>
      <c r="HO288" s="497" t="e">
        <f t="shared" ref="HO288:HO293" si="7090">IF(EXACT(VLOOKUP(HG288,OFERTA_0,3,FALSE),HI288),1,0)</f>
        <v>#N/A</v>
      </c>
      <c r="HP288" s="498" t="e">
        <f t="shared" ref="HP288:HP293" si="7091">IF(EXACT(VLOOKUP(HG288,OFERTA_0,4,FALSE),HJ288),1,0)</f>
        <v>#N/A</v>
      </c>
      <c r="HQ288" s="498">
        <f t="shared" ref="HQ288:HQ293" si="7092">IF(HK288=0,0,1)</f>
        <v>0</v>
      </c>
      <c r="HR288" s="498">
        <f t="shared" ref="HR288:HR293" si="7093">IF(HL288=0,0,1)</f>
        <v>0</v>
      </c>
      <c r="HS288" s="498" t="e">
        <f t="shared" ref="HS288:HS293" si="7094">PRODUCT(HN288:HR288)</f>
        <v>#N/A</v>
      </c>
      <c r="HT288" s="504">
        <f t="shared" ref="HT288:HT293" si="7095">ROUND(HL288,0)</f>
        <v>0</v>
      </c>
      <c r="HU288" s="500">
        <f t="shared" ref="HU288:HU293" si="7096">HL288-HT288</f>
        <v>0</v>
      </c>
      <c r="HX288" s="665"/>
      <c r="HY288" s="666"/>
      <c r="HZ288" s="667"/>
      <c r="IA288" s="668"/>
      <c r="IB288" s="669"/>
      <c r="IC288" s="720"/>
      <c r="ID288" s="1325">
        <f>ID287/$P$545</f>
        <v>0</v>
      </c>
      <c r="IE288" s="497" t="e">
        <f t="shared" ref="IE288:IE293" si="7097">IF(EXACT(VLOOKUP(HX288,OFERTA_0,2,FALSE),HY288),1,0)</f>
        <v>#N/A</v>
      </c>
      <c r="IF288" s="497" t="e">
        <f t="shared" ref="IF288:IF293" si="7098">IF(EXACT(VLOOKUP(HX288,OFERTA_0,3,FALSE),HZ288),1,0)</f>
        <v>#N/A</v>
      </c>
      <c r="IG288" s="498" t="e">
        <f t="shared" ref="IG288:IG293" si="7099">IF(EXACT(VLOOKUP(HX288,OFERTA_0,4,FALSE),IA288),1,0)</f>
        <v>#N/A</v>
      </c>
      <c r="IH288" s="498">
        <f t="shared" ref="IH288:IH293" si="7100">IF(IB288=0,0,1)</f>
        <v>0</v>
      </c>
      <c r="II288" s="498">
        <f t="shared" ref="II288:II293" si="7101">IF(IC288=0,0,1)</f>
        <v>0</v>
      </c>
      <c r="IJ288" s="498" t="e">
        <f t="shared" ref="IJ288:IJ293" si="7102">PRODUCT(IE288:II288)</f>
        <v>#N/A</v>
      </c>
      <c r="IK288" s="504">
        <f t="shared" ref="IK288:IK293" si="7103">ROUND(IC288,0)</f>
        <v>0</v>
      </c>
      <c r="IL288" s="500">
        <f t="shared" ref="IL288:IL293" si="7104">IC288-IK288</f>
        <v>0</v>
      </c>
      <c r="IO288" s="665"/>
      <c r="IP288" s="666"/>
      <c r="IQ288" s="667"/>
      <c r="IR288" s="668"/>
      <c r="IS288" s="669"/>
      <c r="IT288" s="720"/>
      <c r="IU288" s="1325">
        <f>IU287/$P$545</f>
        <v>0</v>
      </c>
      <c r="IV288" s="497" t="e">
        <f t="shared" ref="IV288:IV293" si="7105">IF(EXACT(VLOOKUP(IO288,OFERTA_0,2,FALSE),IP288),1,0)</f>
        <v>#N/A</v>
      </c>
      <c r="IW288" s="497" t="e">
        <f t="shared" ref="IW288:IW293" si="7106">IF(EXACT(VLOOKUP(IO288,OFERTA_0,3,FALSE),IQ288),1,0)</f>
        <v>#N/A</v>
      </c>
      <c r="IX288" s="498" t="e">
        <f t="shared" ref="IX288:IX293" si="7107">IF(EXACT(VLOOKUP(IO288,OFERTA_0,4,FALSE),IR288),1,0)</f>
        <v>#N/A</v>
      </c>
      <c r="IY288" s="498">
        <f t="shared" ref="IY288:IY293" si="7108">IF(IS288=0,0,1)</f>
        <v>0</v>
      </c>
      <c r="IZ288" s="498">
        <f t="shared" ref="IZ288:IZ293" si="7109">IF(IT288=0,0,1)</f>
        <v>0</v>
      </c>
      <c r="JA288" s="498" t="e">
        <f t="shared" ref="JA288:JA293" si="7110">PRODUCT(IV288:IZ288)</f>
        <v>#N/A</v>
      </c>
      <c r="JB288" s="504">
        <f t="shared" ref="JB288:JB293" si="7111">ROUND(IT288,0)</f>
        <v>0</v>
      </c>
      <c r="JC288" s="500">
        <f t="shared" ref="JC288:JC293" si="7112">IT288-JB288</f>
        <v>0</v>
      </c>
      <c r="JF288" s="665"/>
      <c r="JG288" s="666"/>
      <c r="JH288" s="667"/>
      <c r="JI288" s="668"/>
      <c r="JJ288" s="669"/>
      <c r="JK288" s="720"/>
      <c r="JL288" s="1325">
        <f>JL287/$P$545</f>
        <v>0</v>
      </c>
      <c r="JM288" s="497" t="e">
        <f t="shared" ref="JM288:JM293" si="7113">IF(EXACT(VLOOKUP(JF288,OFERTA_0,2,FALSE),JG288),1,0)</f>
        <v>#N/A</v>
      </c>
      <c r="JN288" s="497" t="e">
        <f t="shared" ref="JN288:JN293" si="7114">IF(EXACT(VLOOKUP(JF288,OFERTA_0,3,FALSE),JH288),1,0)</f>
        <v>#N/A</v>
      </c>
      <c r="JO288" s="498" t="e">
        <f t="shared" ref="JO288:JO293" si="7115">IF(EXACT(VLOOKUP(JF288,OFERTA_0,4,FALSE),JI288),1,0)</f>
        <v>#N/A</v>
      </c>
      <c r="JP288" s="498">
        <f t="shared" ref="JP288:JP293" si="7116">IF(JJ288=0,0,1)</f>
        <v>0</v>
      </c>
      <c r="JQ288" s="498">
        <f t="shared" ref="JQ288:JQ293" si="7117">IF(JK288=0,0,1)</f>
        <v>0</v>
      </c>
      <c r="JR288" s="498" t="e">
        <f t="shared" ref="JR288:JR293" si="7118">PRODUCT(JM288:JQ288)</f>
        <v>#N/A</v>
      </c>
      <c r="JS288" s="504">
        <f t="shared" ref="JS288:JS293" si="7119">ROUND(JK288,0)</f>
        <v>0</v>
      </c>
      <c r="JT288" s="500">
        <f t="shared" ref="JT288:JT293" si="7120">JK288-JS288</f>
        <v>0</v>
      </c>
      <c r="JW288" s="665"/>
      <c r="JX288" s="666"/>
      <c r="JY288" s="667"/>
      <c r="JZ288" s="668"/>
      <c r="KA288" s="669"/>
      <c r="KB288" s="720"/>
      <c r="KC288" s="1325">
        <f>KC287/$P$545</f>
        <v>0</v>
      </c>
      <c r="KD288" s="497" t="e">
        <f t="shared" ref="KD288:KD293" si="7121">IF(EXACT(VLOOKUP(JW288,OFERTA_0,2,FALSE),JX288),1,0)</f>
        <v>#N/A</v>
      </c>
      <c r="KE288" s="497" t="e">
        <f t="shared" ref="KE288:KE293" si="7122">IF(EXACT(VLOOKUP(JW288,OFERTA_0,3,FALSE),JY288),1,0)</f>
        <v>#N/A</v>
      </c>
      <c r="KF288" s="498" t="e">
        <f t="shared" ref="KF288:KF293" si="7123">IF(EXACT(VLOOKUP(JW288,OFERTA_0,4,FALSE),JZ288),1,0)</f>
        <v>#N/A</v>
      </c>
      <c r="KG288" s="498">
        <f t="shared" ref="KG288:KG293" si="7124">IF(KA288=0,0,1)</f>
        <v>0</v>
      </c>
      <c r="KH288" s="498">
        <f t="shared" ref="KH288:KH293" si="7125">IF(KB288=0,0,1)</f>
        <v>0</v>
      </c>
      <c r="KI288" s="498" t="e">
        <f t="shared" ref="KI288:KI293" si="7126">PRODUCT(KD288:KH288)</f>
        <v>#N/A</v>
      </c>
      <c r="KJ288" s="504">
        <f t="shared" ref="KJ288:KJ293" si="7127">ROUND(KB288,0)</f>
        <v>0</v>
      </c>
      <c r="KK288" s="500">
        <f t="shared" ref="KK288:KK293" si="7128">KB288-KJ288</f>
        <v>0</v>
      </c>
      <c r="KN288" s="665"/>
      <c r="KO288" s="666"/>
      <c r="KP288" s="667"/>
      <c r="KQ288" s="668"/>
      <c r="KR288" s="669"/>
      <c r="KS288" s="720"/>
      <c r="KT288" s="1325">
        <f>KT287/$P$545</f>
        <v>0</v>
      </c>
      <c r="KU288" s="497" t="e">
        <f t="shared" ref="KU288:KU293" si="7129">IF(EXACT(VLOOKUP(KN288,OFERTA_0,2,FALSE),KO288),1,0)</f>
        <v>#N/A</v>
      </c>
      <c r="KV288" s="497" t="e">
        <f t="shared" ref="KV288:KV293" si="7130">IF(EXACT(VLOOKUP(KN288,OFERTA_0,3,FALSE),KP288),1,0)</f>
        <v>#N/A</v>
      </c>
      <c r="KW288" s="498" t="e">
        <f t="shared" ref="KW288:KW293" si="7131">IF(EXACT(VLOOKUP(KN288,OFERTA_0,4,FALSE),KQ288),1,0)</f>
        <v>#N/A</v>
      </c>
      <c r="KX288" s="498">
        <f t="shared" ref="KX288:KX293" si="7132">IF(KR288=0,0,1)</f>
        <v>0</v>
      </c>
      <c r="KY288" s="498">
        <f t="shared" ref="KY288:KY293" si="7133">IF(KS288=0,0,1)</f>
        <v>0</v>
      </c>
      <c r="KZ288" s="498" t="e">
        <f t="shared" ref="KZ288:KZ293" si="7134">PRODUCT(KU288:KY288)</f>
        <v>#N/A</v>
      </c>
      <c r="LA288" s="504">
        <f t="shared" ref="LA288:LA293" si="7135">ROUND(KS288,0)</f>
        <v>0</v>
      </c>
      <c r="LB288" s="500">
        <f t="shared" ref="LB288:LB293" si="7136">KS288-LA288</f>
        <v>0</v>
      </c>
      <c r="LE288" s="665"/>
      <c r="LF288" s="666"/>
      <c r="LG288" s="667"/>
      <c r="LH288" s="668"/>
      <c r="LI288" s="669"/>
      <c r="LJ288" s="720"/>
      <c r="LK288" s="1325">
        <f>LK287/$P$545</f>
        <v>0</v>
      </c>
      <c r="LL288" s="497" t="e">
        <f t="shared" ref="LL288:LL293" si="7137">IF(EXACT(VLOOKUP(LE288,OFERTA_0,2,FALSE),LF288),1,0)</f>
        <v>#N/A</v>
      </c>
      <c r="LM288" s="497" t="e">
        <f t="shared" ref="LM288:LM293" si="7138">IF(EXACT(VLOOKUP(LE288,OFERTA_0,3,FALSE),LG288),1,0)</f>
        <v>#N/A</v>
      </c>
      <c r="LN288" s="498" t="e">
        <f t="shared" ref="LN288:LN293" si="7139">IF(EXACT(VLOOKUP(LE288,OFERTA_0,4,FALSE),LH288),1,0)</f>
        <v>#N/A</v>
      </c>
      <c r="LO288" s="498">
        <f t="shared" ref="LO288:LO293" si="7140">IF(LI288=0,0,1)</f>
        <v>0</v>
      </c>
      <c r="LP288" s="498">
        <f t="shared" ref="LP288:LP293" si="7141">IF(LJ288=0,0,1)</f>
        <v>0</v>
      </c>
      <c r="LQ288" s="498" t="e">
        <f t="shared" ref="LQ288:LQ293" si="7142">PRODUCT(LL288:LP288)</f>
        <v>#N/A</v>
      </c>
      <c r="LR288" s="504">
        <f t="shared" ref="LR288:LR293" si="7143">ROUND(LJ288,0)</f>
        <v>0</v>
      </c>
      <c r="LS288" s="500">
        <f t="shared" ref="LS288:LS293" si="7144">LJ288-LR288</f>
        <v>0</v>
      </c>
      <c r="LV288" s="665"/>
      <c r="LW288" s="666"/>
      <c r="LX288" s="667"/>
      <c r="LY288" s="668"/>
      <c r="LZ288" s="669"/>
      <c r="MA288" s="720"/>
      <c r="MB288" s="1325">
        <f>MB287/$P$545</f>
        <v>0</v>
      </c>
      <c r="MC288" s="497" t="e">
        <f t="shared" ref="MC288:MC293" si="7145">IF(EXACT(VLOOKUP(LV288,OFERTA_0,2,FALSE),LW288),1,0)</f>
        <v>#N/A</v>
      </c>
      <c r="MD288" s="497" t="e">
        <f t="shared" ref="MD288:MD293" si="7146">IF(EXACT(VLOOKUP(LV288,OFERTA_0,3,FALSE),LX288),1,0)</f>
        <v>#N/A</v>
      </c>
      <c r="ME288" s="498" t="e">
        <f t="shared" ref="ME288:ME293" si="7147">IF(EXACT(VLOOKUP(LV288,OFERTA_0,4,FALSE),LY288),1,0)</f>
        <v>#N/A</v>
      </c>
      <c r="MF288" s="498">
        <f t="shared" ref="MF288:MF293" si="7148">IF(LZ288=0,0,1)</f>
        <v>0</v>
      </c>
      <c r="MG288" s="498">
        <f t="shared" ref="MG288:MG293" si="7149">IF(MA288=0,0,1)</f>
        <v>0</v>
      </c>
      <c r="MH288" s="498" t="e">
        <f t="shared" ref="MH288:MH293" si="7150">PRODUCT(MC288:MG288)</f>
        <v>#N/A</v>
      </c>
      <c r="MI288" s="504">
        <f t="shared" ref="MI288:MI293" si="7151">ROUND(MA288,0)</f>
        <v>0</v>
      </c>
      <c r="MJ288" s="500">
        <f t="shared" ref="MJ288:MJ293" si="7152">MA288-MI288</f>
        <v>0</v>
      </c>
      <c r="MM288" s="665"/>
      <c r="MN288" s="666"/>
      <c r="MO288" s="667"/>
      <c r="MP288" s="668"/>
      <c r="MQ288" s="669"/>
      <c r="MR288" s="720"/>
      <c r="MS288" s="1325">
        <f>MS287/$P$545</f>
        <v>0</v>
      </c>
      <c r="MT288" s="497" t="e">
        <f t="shared" ref="MT288:MT293" si="7153">IF(EXACT(VLOOKUP(MM288,OFERTA_0,2,FALSE),MN288),1,0)</f>
        <v>#N/A</v>
      </c>
      <c r="MU288" s="497" t="e">
        <f t="shared" ref="MU288:MU293" si="7154">IF(EXACT(VLOOKUP(MM288,OFERTA_0,3,FALSE),MO288),1,0)</f>
        <v>#N/A</v>
      </c>
      <c r="MV288" s="498" t="e">
        <f t="shared" ref="MV288:MV293" si="7155">IF(EXACT(VLOOKUP(MM288,OFERTA_0,4,FALSE),MP288),1,0)</f>
        <v>#N/A</v>
      </c>
      <c r="MW288" s="498">
        <f t="shared" ref="MW288:MW293" si="7156">IF(MQ288=0,0,1)</f>
        <v>0</v>
      </c>
      <c r="MX288" s="498">
        <f t="shared" ref="MX288:MX293" si="7157">IF(MR288=0,0,1)</f>
        <v>0</v>
      </c>
      <c r="MY288" s="498" t="e">
        <f t="shared" ref="MY288:MY293" si="7158">PRODUCT(MT288:MX288)</f>
        <v>#N/A</v>
      </c>
      <c r="MZ288" s="504">
        <f t="shared" ref="MZ288:MZ293" si="7159">ROUND(MR288,0)</f>
        <v>0</v>
      </c>
      <c r="NA288" s="500">
        <f t="shared" ref="NA288:NA293" si="7160">MR288-MZ288</f>
        <v>0</v>
      </c>
      <c r="ND288" s="665"/>
      <c r="NE288" s="666"/>
      <c r="NF288" s="667"/>
      <c r="NG288" s="668"/>
      <c r="NH288" s="669"/>
      <c r="NI288" s="720"/>
      <c r="NJ288" s="1325">
        <f>NJ287/$P$545</f>
        <v>0</v>
      </c>
      <c r="NK288" s="497" t="e">
        <f t="shared" ref="NK288:NK293" si="7161">IF(EXACT(VLOOKUP(ND288,OFERTA_0,2,FALSE),NE288),1,0)</f>
        <v>#N/A</v>
      </c>
      <c r="NL288" s="497" t="e">
        <f t="shared" ref="NL288:NL293" si="7162">IF(EXACT(VLOOKUP(ND288,OFERTA_0,3,FALSE),NF288),1,0)</f>
        <v>#N/A</v>
      </c>
      <c r="NM288" s="498" t="e">
        <f t="shared" ref="NM288:NM293" si="7163">IF(EXACT(VLOOKUP(ND288,OFERTA_0,4,FALSE),NG288),1,0)</f>
        <v>#N/A</v>
      </c>
      <c r="NN288" s="498">
        <f t="shared" ref="NN288:NN293" si="7164">IF(NH288=0,0,1)</f>
        <v>0</v>
      </c>
      <c r="NO288" s="498">
        <f t="shared" ref="NO288:NO293" si="7165">IF(NI288=0,0,1)</f>
        <v>0</v>
      </c>
      <c r="NP288" s="498" t="e">
        <f t="shared" ref="NP288:NP293" si="7166">PRODUCT(NK288:NO288)</f>
        <v>#N/A</v>
      </c>
      <c r="NQ288" s="504">
        <f t="shared" ref="NQ288:NQ293" si="7167">ROUND(NI288,0)</f>
        <v>0</v>
      </c>
      <c r="NR288" s="500">
        <f t="shared" ref="NR288:NR293" si="7168">NI288-NQ288</f>
        <v>0</v>
      </c>
      <c r="NU288" s="665"/>
      <c r="NV288" s="666"/>
      <c r="NW288" s="667"/>
      <c r="NX288" s="668"/>
      <c r="NY288" s="669"/>
      <c r="NZ288" s="720"/>
      <c r="OA288" s="1325">
        <f>OA287/$P$545</f>
        <v>0</v>
      </c>
      <c r="OB288" s="497" t="e">
        <f t="shared" ref="OB288:OB293" si="7169">IF(EXACT(VLOOKUP(NU288,OFERTA_0,2,FALSE),NV288),1,0)</f>
        <v>#N/A</v>
      </c>
      <c r="OC288" s="497" t="e">
        <f t="shared" ref="OC288:OC293" si="7170">IF(EXACT(VLOOKUP(NU288,OFERTA_0,3,FALSE),NW288),1,0)</f>
        <v>#N/A</v>
      </c>
      <c r="OD288" s="498" t="e">
        <f t="shared" ref="OD288:OD293" si="7171">IF(EXACT(VLOOKUP(NU288,OFERTA_0,4,FALSE),NX288),1,0)</f>
        <v>#N/A</v>
      </c>
      <c r="OE288" s="498">
        <f t="shared" ref="OE288:OE293" si="7172">IF(NY288=0,0,1)</f>
        <v>0</v>
      </c>
      <c r="OF288" s="498">
        <f t="shared" ref="OF288:OF293" si="7173">IF(NZ288=0,0,1)</f>
        <v>0</v>
      </c>
      <c r="OG288" s="498" t="e">
        <f t="shared" ref="OG288:OG293" si="7174">PRODUCT(OB288:OF288)</f>
        <v>#N/A</v>
      </c>
      <c r="OH288" s="504">
        <f t="shared" ref="OH288:OH293" si="7175">ROUND(NZ288,0)</f>
        <v>0</v>
      </c>
      <c r="OI288" s="500">
        <f t="shared" ref="OI288:OI293" si="7176">NZ288-OH288</f>
        <v>0</v>
      </c>
      <c r="OL288" s="665"/>
      <c r="OM288" s="666"/>
      <c r="ON288" s="667"/>
      <c r="OO288" s="668"/>
      <c r="OP288" s="669"/>
      <c r="OQ288" s="720"/>
      <c r="OR288" s="1325">
        <f>OR287/$P$545</f>
        <v>0</v>
      </c>
      <c r="OS288" s="497" t="e">
        <f t="shared" ref="OS288:OS293" si="7177">IF(EXACT(VLOOKUP(OL288,OFERTA_0,2,FALSE),OM288),1,0)</f>
        <v>#N/A</v>
      </c>
      <c r="OT288" s="497" t="e">
        <f t="shared" ref="OT288:OT293" si="7178">IF(EXACT(VLOOKUP(OL288,OFERTA_0,3,FALSE),ON288),1,0)</f>
        <v>#N/A</v>
      </c>
      <c r="OU288" s="498" t="e">
        <f t="shared" ref="OU288:OU293" si="7179">IF(EXACT(VLOOKUP(OL288,OFERTA_0,4,FALSE),OO288),1,0)</f>
        <v>#N/A</v>
      </c>
      <c r="OV288" s="498">
        <f t="shared" ref="OV288:OV293" si="7180">IF(OP288=0,0,1)</f>
        <v>0</v>
      </c>
      <c r="OW288" s="498">
        <f t="shared" ref="OW288:OW293" si="7181">IF(OQ288=0,0,1)</f>
        <v>0</v>
      </c>
      <c r="OX288" s="498" t="e">
        <f t="shared" ref="OX288:OX293" si="7182">PRODUCT(OS288:OW288)</f>
        <v>#N/A</v>
      </c>
      <c r="OY288" s="504">
        <f t="shared" ref="OY288:OY293" si="7183">ROUND(OQ288,0)</f>
        <v>0</v>
      </c>
      <c r="OZ288" s="500">
        <f t="shared" ref="OZ288:OZ293" si="7184">OQ288-OY288</f>
        <v>0</v>
      </c>
      <c r="PC288" s="665"/>
      <c r="PD288" s="666"/>
      <c r="PE288" s="667"/>
      <c r="PF288" s="668"/>
      <c r="PG288" s="669"/>
      <c r="PH288" s="720"/>
      <c r="PI288" s="1325">
        <f>PI287/$P$545</f>
        <v>0</v>
      </c>
      <c r="PJ288" s="497" t="e">
        <f t="shared" ref="PJ288:PJ293" si="7185">IF(EXACT(VLOOKUP(PC288,OFERTA_0,2,FALSE),PD288),1,0)</f>
        <v>#N/A</v>
      </c>
      <c r="PK288" s="497" t="e">
        <f t="shared" ref="PK288:PK293" si="7186">IF(EXACT(VLOOKUP(PC288,OFERTA_0,3,FALSE),PE288),1,0)</f>
        <v>#N/A</v>
      </c>
      <c r="PL288" s="498" t="e">
        <f t="shared" ref="PL288:PL293" si="7187">IF(EXACT(VLOOKUP(PC288,OFERTA_0,4,FALSE),PF288),1,0)</f>
        <v>#N/A</v>
      </c>
      <c r="PM288" s="498">
        <f t="shared" ref="PM288:PM293" si="7188">IF(PG288=0,0,1)</f>
        <v>0</v>
      </c>
      <c r="PN288" s="498">
        <f t="shared" ref="PN288:PN293" si="7189">IF(PH288=0,0,1)</f>
        <v>0</v>
      </c>
      <c r="PO288" s="498" t="e">
        <f t="shared" ref="PO288:PO293" si="7190">PRODUCT(PJ288:PN288)</f>
        <v>#N/A</v>
      </c>
      <c r="PP288" s="504">
        <f t="shared" ref="PP288:PP293" si="7191">ROUND(PH288,0)</f>
        <v>0</v>
      </c>
      <c r="PQ288" s="500">
        <f t="shared" ref="PQ288:PQ293" si="7192">PH288-PP288</f>
        <v>0</v>
      </c>
      <c r="PT288" s="665"/>
      <c r="PU288" s="666"/>
      <c r="PV288" s="667"/>
      <c r="PW288" s="668"/>
      <c r="PX288" s="669"/>
      <c r="PY288" s="720"/>
      <c r="PZ288" s="1325">
        <f>PZ287/$P$545</f>
        <v>0</v>
      </c>
      <c r="QA288" s="497" t="e">
        <f t="shared" ref="QA288:QA293" si="7193">IF(EXACT(VLOOKUP(PT288,OFERTA_0,2,FALSE),PU288),1,0)</f>
        <v>#N/A</v>
      </c>
      <c r="QB288" s="497" t="e">
        <f t="shared" ref="QB288:QB293" si="7194">IF(EXACT(VLOOKUP(PT288,OFERTA_0,3,FALSE),PV288),1,0)</f>
        <v>#N/A</v>
      </c>
      <c r="QC288" s="498" t="e">
        <f t="shared" ref="QC288:QC293" si="7195">IF(EXACT(VLOOKUP(PT288,OFERTA_0,4,FALSE),PW288),1,0)</f>
        <v>#N/A</v>
      </c>
      <c r="QD288" s="498">
        <f t="shared" ref="QD288:QD293" si="7196">IF(PX288=0,0,1)</f>
        <v>0</v>
      </c>
      <c r="QE288" s="498">
        <f t="shared" ref="QE288:QE293" si="7197">IF(PY288=0,0,1)</f>
        <v>0</v>
      </c>
      <c r="QF288" s="498" t="e">
        <f t="shared" ref="QF288:QF293" si="7198">PRODUCT(QA288:QE288)</f>
        <v>#N/A</v>
      </c>
      <c r="QG288" s="504">
        <f t="shared" ref="QG288:QG293" si="7199">ROUND(PY288,0)</f>
        <v>0</v>
      </c>
      <c r="QH288" s="500">
        <f t="shared" ref="QH288:QH293" si="7200">PY288-QG288</f>
        <v>0</v>
      </c>
      <c r="QK288" s="665"/>
      <c r="QL288" s="666"/>
      <c r="QM288" s="667"/>
      <c r="QN288" s="668"/>
      <c r="QO288" s="669"/>
      <c r="QP288" s="720"/>
      <c r="QQ288" s="1325">
        <f>QQ287/$P$545</f>
        <v>0</v>
      </c>
      <c r="QR288" s="497" t="e">
        <f t="shared" ref="QR288:QR293" si="7201">IF(EXACT(VLOOKUP(QK288,OFERTA_0,2,FALSE),QL288),1,0)</f>
        <v>#N/A</v>
      </c>
      <c r="QS288" s="497" t="e">
        <f t="shared" ref="QS288:QS293" si="7202">IF(EXACT(VLOOKUP(QK288,OFERTA_0,3,FALSE),QM288),1,0)</f>
        <v>#N/A</v>
      </c>
      <c r="QT288" s="498" t="e">
        <f t="shared" ref="QT288:QT293" si="7203">IF(EXACT(VLOOKUP(QK288,OFERTA_0,4,FALSE),QN288),1,0)</f>
        <v>#N/A</v>
      </c>
      <c r="QU288" s="498">
        <f t="shared" ref="QU288:QU293" si="7204">IF(QO288=0,0,1)</f>
        <v>0</v>
      </c>
      <c r="QV288" s="498">
        <f t="shared" ref="QV288:QV293" si="7205">IF(QP288=0,0,1)</f>
        <v>0</v>
      </c>
      <c r="QW288" s="498" t="e">
        <f t="shared" ref="QW288:QW293" si="7206">PRODUCT(QR288:QV288)</f>
        <v>#N/A</v>
      </c>
      <c r="QX288" s="504">
        <f t="shared" ref="QX288:QX293" si="7207">ROUND(QP288,0)</f>
        <v>0</v>
      </c>
      <c r="QY288" s="500">
        <f t="shared" ref="QY288:QY293" si="7208">QP288-QX288</f>
        <v>0</v>
      </c>
      <c r="RB288" s="381"/>
      <c r="RC288" s="382"/>
      <c r="RD288" s="383"/>
      <c r="RE288" s="384"/>
      <c r="RF288" s="385"/>
      <c r="RG288" s="386"/>
      <c r="RH288" s="386"/>
      <c r="RI288" s="497"/>
      <c r="RJ288" s="497"/>
      <c r="RK288" s="501"/>
      <c r="RL288" s="501"/>
      <c r="RM288" s="501"/>
      <c r="RN288" s="501"/>
      <c r="RO288" s="502"/>
      <c r="RP288" s="503"/>
      <c r="RS288" s="381"/>
      <c r="RT288" s="382"/>
      <c r="RU288" s="383"/>
      <c r="RV288" s="384"/>
      <c r="RW288" s="385"/>
      <c r="RX288" s="386"/>
      <c r="RY288" s="386"/>
      <c r="RZ288" s="497"/>
      <c r="SA288" s="497"/>
      <c r="SB288" s="501"/>
      <c r="SC288" s="501"/>
      <c r="SD288" s="501"/>
      <c r="SE288" s="501"/>
      <c r="SF288" s="502"/>
      <c r="SG288" s="503"/>
      <c r="SJ288" s="381"/>
      <c r="SK288" s="382"/>
      <c r="SL288" s="383"/>
      <c r="SM288" s="384"/>
      <c r="SN288" s="385"/>
      <c r="SO288" s="386"/>
      <c r="SP288" s="386"/>
      <c r="SQ288" s="497"/>
      <c r="SR288" s="497"/>
      <c r="SS288" s="501"/>
      <c r="ST288" s="501"/>
      <c r="SU288" s="501"/>
      <c r="SV288" s="501"/>
      <c r="SW288" s="502"/>
      <c r="SX288" s="503"/>
    </row>
    <row r="289" spans="2:518" ht="38.25" hidden="1" customHeight="1" thickTop="1" thickBot="1">
      <c r="B289" s="577"/>
      <c r="C289" s="578"/>
      <c r="D289" s="579"/>
      <c r="E289" s="580"/>
      <c r="F289" s="581"/>
      <c r="G289" s="585"/>
      <c r="H289" s="595"/>
      <c r="K289" s="577"/>
      <c r="L289" s="767"/>
      <c r="M289" s="579"/>
      <c r="N289" s="580"/>
      <c r="O289" s="581"/>
      <c r="P289" s="585"/>
      <c r="Q289" s="1326"/>
      <c r="R289" s="497"/>
      <c r="S289" s="497"/>
      <c r="T289" s="498"/>
      <c r="U289" s="498"/>
      <c r="V289" s="498"/>
      <c r="W289" s="498"/>
      <c r="X289" s="504"/>
      <c r="Y289" s="500"/>
      <c r="Z289" s="486"/>
      <c r="AA289" s="486"/>
      <c r="AB289" s="577"/>
      <c r="AC289" s="767"/>
      <c r="AD289" s="579"/>
      <c r="AE289" s="580"/>
      <c r="AF289" s="581"/>
      <c r="AG289" s="585"/>
      <c r="AH289" s="1326"/>
      <c r="AI289" s="497"/>
      <c r="AJ289" s="497"/>
      <c r="AK289" s="498"/>
      <c r="AL289" s="498"/>
      <c r="AM289" s="498"/>
      <c r="AN289" s="498"/>
      <c r="AO289" s="504"/>
      <c r="AP289" s="500"/>
      <c r="AQ289" s="486"/>
      <c r="AR289" s="486"/>
      <c r="AS289" s="577"/>
      <c r="AT289" s="767"/>
      <c r="AU289" s="579"/>
      <c r="AV289" s="580"/>
      <c r="AW289" s="581"/>
      <c r="AX289" s="585"/>
      <c r="AY289" s="1326"/>
      <c r="AZ289" s="497"/>
      <c r="BA289" s="497"/>
      <c r="BB289" s="498"/>
      <c r="BC289" s="498"/>
      <c r="BD289" s="498"/>
      <c r="BE289" s="498"/>
      <c r="BF289" s="504"/>
      <c r="BG289" s="500"/>
      <c r="BJ289" s="577"/>
      <c r="BK289" s="767"/>
      <c r="BL289" s="579"/>
      <c r="BM289" s="580"/>
      <c r="BN289" s="581"/>
      <c r="BO289" s="585"/>
      <c r="BP289" s="1326"/>
      <c r="BQ289" s="497"/>
      <c r="BR289" s="497"/>
      <c r="BS289" s="498"/>
      <c r="BT289" s="498"/>
      <c r="BU289" s="498"/>
      <c r="BV289" s="498"/>
      <c r="BW289" s="504"/>
      <c r="BX289" s="500"/>
      <c r="CA289" s="577"/>
      <c r="CB289" s="767"/>
      <c r="CC289" s="579"/>
      <c r="CD289" s="580"/>
      <c r="CE289" s="581"/>
      <c r="CF289" s="585"/>
      <c r="CG289" s="1326"/>
      <c r="CH289" s="497"/>
      <c r="CI289" s="497"/>
      <c r="CJ289" s="498"/>
      <c r="CK289" s="498"/>
      <c r="CL289" s="498"/>
      <c r="CM289" s="498"/>
      <c r="CN289" s="504"/>
      <c r="CO289" s="500"/>
      <c r="CR289" s="577"/>
      <c r="CS289" s="767"/>
      <c r="CT289" s="579"/>
      <c r="CU289" s="580"/>
      <c r="CV289" s="581"/>
      <c r="CW289" s="585"/>
      <c r="CX289" s="1326"/>
      <c r="CY289" s="497"/>
      <c r="CZ289" s="497"/>
      <c r="DA289" s="498"/>
      <c r="DB289" s="498"/>
      <c r="DC289" s="498"/>
      <c r="DD289" s="498"/>
      <c r="DE289" s="504"/>
      <c r="DF289" s="500"/>
      <c r="DI289" s="577"/>
      <c r="DJ289" s="767"/>
      <c r="DK289" s="579"/>
      <c r="DL289" s="580"/>
      <c r="DM289" s="581"/>
      <c r="DN289" s="585"/>
      <c r="DO289" s="1326"/>
      <c r="DP289" s="497"/>
      <c r="DQ289" s="497"/>
      <c r="DR289" s="498"/>
      <c r="DS289" s="498"/>
      <c r="DT289" s="498"/>
      <c r="DU289" s="498"/>
      <c r="DV289" s="504"/>
      <c r="DW289" s="500"/>
      <c r="DZ289" s="577"/>
      <c r="EA289" s="767"/>
      <c r="EB289" s="579"/>
      <c r="EC289" s="580"/>
      <c r="ED289" s="581"/>
      <c r="EE289" s="585"/>
      <c r="EF289" s="1326"/>
      <c r="EG289" s="497"/>
      <c r="EH289" s="497"/>
      <c r="EI289" s="498"/>
      <c r="EJ289" s="498"/>
      <c r="EK289" s="498"/>
      <c r="EL289" s="498"/>
      <c r="EM289" s="504"/>
      <c r="EN289" s="500"/>
      <c r="EQ289" s="665"/>
      <c r="ER289" s="666"/>
      <c r="ES289" s="667"/>
      <c r="ET289" s="668"/>
      <c r="EU289" s="669"/>
      <c r="EV289" s="720"/>
      <c r="EW289" s="1326"/>
      <c r="EX289" s="497" t="e">
        <f t="shared" si="7057"/>
        <v>#N/A</v>
      </c>
      <c r="EY289" s="497" t="e">
        <f t="shared" si="7058"/>
        <v>#N/A</v>
      </c>
      <c r="EZ289" s="498" t="e">
        <f t="shared" si="7059"/>
        <v>#N/A</v>
      </c>
      <c r="FA289" s="498">
        <f t="shared" si="7060"/>
        <v>0</v>
      </c>
      <c r="FB289" s="498">
        <f t="shared" si="7061"/>
        <v>0</v>
      </c>
      <c r="FC289" s="498" t="e">
        <f t="shared" si="7062"/>
        <v>#N/A</v>
      </c>
      <c r="FD289" s="504">
        <f t="shared" si="7063"/>
        <v>0</v>
      </c>
      <c r="FE289" s="500">
        <f t="shared" si="7064"/>
        <v>0</v>
      </c>
      <c r="FH289" s="665"/>
      <c r="FI289" s="666"/>
      <c r="FJ289" s="667"/>
      <c r="FK289" s="668"/>
      <c r="FL289" s="669"/>
      <c r="FM289" s="720"/>
      <c r="FN289" s="1326"/>
      <c r="FO289" s="497" t="e">
        <f t="shared" si="7065"/>
        <v>#N/A</v>
      </c>
      <c r="FP289" s="497" t="e">
        <f t="shared" si="7066"/>
        <v>#N/A</v>
      </c>
      <c r="FQ289" s="498" t="e">
        <f t="shared" si="7067"/>
        <v>#N/A</v>
      </c>
      <c r="FR289" s="498">
        <f t="shared" si="7068"/>
        <v>0</v>
      </c>
      <c r="FS289" s="498">
        <f t="shared" si="7069"/>
        <v>0</v>
      </c>
      <c r="FT289" s="498" t="e">
        <f t="shared" si="7070"/>
        <v>#N/A</v>
      </c>
      <c r="FU289" s="504">
        <f t="shared" si="7071"/>
        <v>0</v>
      </c>
      <c r="FV289" s="500">
        <f t="shared" si="7072"/>
        <v>0</v>
      </c>
      <c r="FY289" s="665"/>
      <c r="FZ289" s="666"/>
      <c r="GA289" s="667"/>
      <c r="GB289" s="668"/>
      <c r="GC289" s="669"/>
      <c r="GD289" s="720"/>
      <c r="GE289" s="1326"/>
      <c r="GF289" s="497" t="e">
        <f t="shared" si="7073"/>
        <v>#N/A</v>
      </c>
      <c r="GG289" s="497" t="e">
        <f t="shared" si="7074"/>
        <v>#N/A</v>
      </c>
      <c r="GH289" s="498" t="e">
        <f t="shared" si="7075"/>
        <v>#N/A</v>
      </c>
      <c r="GI289" s="498">
        <f t="shared" si="7076"/>
        <v>0</v>
      </c>
      <c r="GJ289" s="498">
        <f t="shared" si="7077"/>
        <v>0</v>
      </c>
      <c r="GK289" s="498" t="e">
        <f t="shared" si="7078"/>
        <v>#N/A</v>
      </c>
      <c r="GL289" s="504">
        <f t="shared" si="7079"/>
        <v>0</v>
      </c>
      <c r="GM289" s="500">
        <f t="shared" si="7080"/>
        <v>0</v>
      </c>
      <c r="GP289" s="665"/>
      <c r="GQ289" s="666"/>
      <c r="GR289" s="667"/>
      <c r="GS289" s="668"/>
      <c r="GT289" s="669"/>
      <c r="GU289" s="720"/>
      <c r="GV289" s="1326"/>
      <c r="GW289" s="497" t="e">
        <f t="shared" si="7081"/>
        <v>#N/A</v>
      </c>
      <c r="GX289" s="497" t="e">
        <f t="shared" si="7082"/>
        <v>#N/A</v>
      </c>
      <c r="GY289" s="498" t="e">
        <f t="shared" si="7083"/>
        <v>#N/A</v>
      </c>
      <c r="GZ289" s="498">
        <f t="shared" si="7084"/>
        <v>0</v>
      </c>
      <c r="HA289" s="498">
        <f t="shared" si="7085"/>
        <v>0</v>
      </c>
      <c r="HB289" s="498" t="e">
        <f t="shared" si="7086"/>
        <v>#N/A</v>
      </c>
      <c r="HC289" s="504">
        <f t="shared" si="7087"/>
        <v>0</v>
      </c>
      <c r="HD289" s="500">
        <f t="shared" si="7088"/>
        <v>0</v>
      </c>
      <c r="HG289" s="665"/>
      <c r="HH289" s="666"/>
      <c r="HI289" s="667"/>
      <c r="HJ289" s="668"/>
      <c r="HK289" s="669"/>
      <c r="HL289" s="720"/>
      <c r="HM289" s="1326"/>
      <c r="HN289" s="497" t="e">
        <f t="shared" si="7089"/>
        <v>#N/A</v>
      </c>
      <c r="HO289" s="497" t="e">
        <f t="shared" si="7090"/>
        <v>#N/A</v>
      </c>
      <c r="HP289" s="498" t="e">
        <f t="shared" si="7091"/>
        <v>#N/A</v>
      </c>
      <c r="HQ289" s="498">
        <f t="shared" si="7092"/>
        <v>0</v>
      </c>
      <c r="HR289" s="498">
        <f t="shared" si="7093"/>
        <v>0</v>
      </c>
      <c r="HS289" s="498" t="e">
        <f t="shared" si="7094"/>
        <v>#N/A</v>
      </c>
      <c r="HT289" s="504">
        <f t="shared" si="7095"/>
        <v>0</v>
      </c>
      <c r="HU289" s="500">
        <f t="shared" si="7096"/>
        <v>0</v>
      </c>
      <c r="HX289" s="665"/>
      <c r="HY289" s="666"/>
      <c r="HZ289" s="667"/>
      <c r="IA289" s="668"/>
      <c r="IB289" s="669"/>
      <c r="IC289" s="720"/>
      <c r="ID289" s="1326"/>
      <c r="IE289" s="497" t="e">
        <f t="shared" si="7097"/>
        <v>#N/A</v>
      </c>
      <c r="IF289" s="497" t="e">
        <f t="shared" si="7098"/>
        <v>#N/A</v>
      </c>
      <c r="IG289" s="498" t="e">
        <f t="shared" si="7099"/>
        <v>#N/A</v>
      </c>
      <c r="IH289" s="498">
        <f t="shared" si="7100"/>
        <v>0</v>
      </c>
      <c r="II289" s="498">
        <f t="shared" si="7101"/>
        <v>0</v>
      </c>
      <c r="IJ289" s="498" t="e">
        <f t="shared" si="7102"/>
        <v>#N/A</v>
      </c>
      <c r="IK289" s="504">
        <f t="shared" si="7103"/>
        <v>0</v>
      </c>
      <c r="IL289" s="500">
        <f t="shared" si="7104"/>
        <v>0</v>
      </c>
      <c r="IO289" s="665"/>
      <c r="IP289" s="666"/>
      <c r="IQ289" s="667"/>
      <c r="IR289" s="668"/>
      <c r="IS289" s="669"/>
      <c r="IT289" s="720"/>
      <c r="IU289" s="1326"/>
      <c r="IV289" s="497" t="e">
        <f t="shared" si="7105"/>
        <v>#N/A</v>
      </c>
      <c r="IW289" s="497" t="e">
        <f t="shared" si="7106"/>
        <v>#N/A</v>
      </c>
      <c r="IX289" s="498" t="e">
        <f t="shared" si="7107"/>
        <v>#N/A</v>
      </c>
      <c r="IY289" s="498">
        <f t="shared" si="7108"/>
        <v>0</v>
      </c>
      <c r="IZ289" s="498">
        <f t="shared" si="7109"/>
        <v>0</v>
      </c>
      <c r="JA289" s="498" t="e">
        <f t="shared" si="7110"/>
        <v>#N/A</v>
      </c>
      <c r="JB289" s="504">
        <f t="shared" si="7111"/>
        <v>0</v>
      </c>
      <c r="JC289" s="500">
        <f t="shared" si="7112"/>
        <v>0</v>
      </c>
      <c r="JF289" s="665"/>
      <c r="JG289" s="666"/>
      <c r="JH289" s="667"/>
      <c r="JI289" s="668"/>
      <c r="JJ289" s="669"/>
      <c r="JK289" s="720"/>
      <c r="JL289" s="1326"/>
      <c r="JM289" s="497" t="e">
        <f t="shared" si="7113"/>
        <v>#N/A</v>
      </c>
      <c r="JN289" s="497" t="e">
        <f t="shared" si="7114"/>
        <v>#N/A</v>
      </c>
      <c r="JO289" s="498" t="e">
        <f t="shared" si="7115"/>
        <v>#N/A</v>
      </c>
      <c r="JP289" s="498">
        <f t="shared" si="7116"/>
        <v>0</v>
      </c>
      <c r="JQ289" s="498">
        <f t="shared" si="7117"/>
        <v>0</v>
      </c>
      <c r="JR289" s="498" t="e">
        <f t="shared" si="7118"/>
        <v>#N/A</v>
      </c>
      <c r="JS289" s="504">
        <f t="shared" si="7119"/>
        <v>0</v>
      </c>
      <c r="JT289" s="500">
        <f t="shared" si="7120"/>
        <v>0</v>
      </c>
      <c r="JW289" s="665"/>
      <c r="JX289" s="666"/>
      <c r="JY289" s="667"/>
      <c r="JZ289" s="668"/>
      <c r="KA289" s="669"/>
      <c r="KB289" s="720"/>
      <c r="KC289" s="1326"/>
      <c r="KD289" s="497" t="e">
        <f t="shared" si="7121"/>
        <v>#N/A</v>
      </c>
      <c r="KE289" s="497" t="e">
        <f t="shared" si="7122"/>
        <v>#N/A</v>
      </c>
      <c r="KF289" s="498" t="e">
        <f t="shared" si="7123"/>
        <v>#N/A</v>
      </c>
      <c r="KG289" s="498">
        <f t="shared" si="7124"/>
        <v>0</v>
      </c>
      <c r="KH289" s="498">
        <f t="shared" si="7125"/>
        <v>0</v>
      </c>
      <c r="KI289" s="498" t="e">
        <f t="shared" si="7126"/>
        <v>#N/A</v>
      </c>
      <c r="KJ289" s="504">
        <f t="shared" si="7127"/>
        <v>0</v>
      </c>
      <c r="KK289" s="500">
        <f t="shared" si="7128"/>
        <v>0</v>
      </c>
      <c r="KN289" s="665"/>
      <c r="KO289" s="666"/>
      <c r="KP289" s="667"/>
      <c r="KQ289" s="668"/>
      <c r="KR289" s="669"/>
      <c r="KS289" s="720"/>
      <c r="KT289" s="1326"/>
      <c r="KU289" s="497" t="e">
        <f t="shared" si="7129"/>
        <v>#N/A</v>
      </c>
      <c r="KV289" s="497" t="e">
        <f t="shared" si="7130"/>
        <v>#N/A</v>
      </c>
      <c r="KW289" s="498" t="e">
        <f t="shared" si="7131"/>
        <v>#N/A</v>
      </c>
      <c r="KX289" s="498">
        <f t="shared" si="7132"/>
        <v>0</v>
      </c>
      <c r="KY289" s="498">
        <f t="shared" si="7133"/>
        <v>0</v>
      </c>
      <c r="KZ289" s="498" t="e">
        <f t="shared" si="7134"/>
        <v>#N/A</v>
      </c>
      <c r="LA289" s="504">
        <f t="shared" si="7135"/>
        <v>0</v>
      </c>
      <c r="LB289" s="500">
        <f t="shared" si="7136"/>
        <v>0</v>
      </c>
      <c r="LE289" s="665"/>
      <c r="LF289" s="666"/>
      <c r="LG289" s="667"/>
      <c r="LH289" s="668"/>
      <c r="LI289" s="669"/>
      <c r="LJ289" s="720"/>
      <c r="LK289" s="1326"/>
      <c r="LL289" s="497" t="e">
        <f t="shared" si="7137"/>
        <v>#N/A</v>
      </c>
      <c r="LM289" s="497" t="e">
        <f t="shared" si="7138"/>
        <v>#N/A</v>
      </c>
      <c r="LN289" s="498" t="e">
        <f t="shared" si="7139"/>
        <v>#N/A</v>
      </c>
      <c r="LO289" s="498">
        <f t="shared" si="7140"/>
        <v>0</v>
      </c>
      <c r="LP289" s="498">
        <f t="shared" si="7141"/>
        <v>0</v>
      </c>
      <c r="LQ289" s="498" t="e">
        <f t="shared" si="7142"/>
        <v>#N/A</v>
      </c>
      <c r="LR289" s="504">
        <f t="shared" si="7143"/>
        <v>0</v>
      </c>
      <c r="LS289" s="500">
        <f t="shared" si="7144"/>
        <v>0</v>
      </c>
      <c r="LV289" s="665"/>
      <c r="LW289" s="666"/>
      <c r="LX289" s="667"/>
      <c r="LY289" s="668"/>
      <c r="LZ289" s="669"/>
      <c r="MA289" s="720"/>
      <c r="MB289" s="1326"/>
      <c r="MC289" s="497" t="e">
        <f t="shared" si="7145"/>
        <v>#N/A</v>
      </c>
      <c r="MD289" s="497" t="e">
        <f t="shared" si="7146"/>
        <v>#N/A</v>
      </c>
      <c r="ME289" s="498" t="e">
        <f t="shared" si="7147"/>
        <v>#N/A</v>
      </c>
      <c r="MF289" s="498">
        <f t="shared" si="7148"/>
        <v>0</v>
      </c>
      <c r="MG289" s="498">
        <f t="shared" si="7149"/>
        <v>0</v>
      </c>
      <c r="MH289" s="498" t="e">
        <f t="shared" si="7150"/>
        <v>#N/A</v>
      </c>
      <c r="MI289" s="504">
        <f t="shared" si="7151"/>
        <v>0</v>
      </c>
      <c r="MJ289" s="500">
        <f t="shared" si="7152"/>
        <v>0</v>
      </c>
      <c r="MM289" s="665"/>
      <c r="MN289" s="666"/>
      <c r="MO289" s="667"/>
      <c r="MP289" s="668"/>
      <c r="MQ289" s="669"/>
      <c r="MR289" s="720"/>
      <c r="MS289" s="1326"/>
      <c r="MT289" s="497" t="e">
        <f t="shared" si="7153"/>
        <v>#N/A</v>
      </c>
      <c r="MU289" s="497" t="e">
        <f t="shared" si="7154"/>
        <v>#N/A</v>
      </c>
      <c r="MV289" s="498" t="e">
        <f t="shared" si="7155"/>
        <v>#N/A</v>
      </c>
      <c r="MW289" s="498">
        <f t="shared" si="7156"/>
        <v>0</v>
      </c>
      <c r="MX289" s="498">
        <f t="shared" si="7157"/>
        <v>0</v>
      </c>
      <c r="MY289" s="498" t="e">
        <f t="shared" si="7158"/>
        <v>#N/A</v>
      </c>
      <c r="MZ289" s="504">
        <f t="shared" si="7159"/>
        <v>0</v>
      </c>
      <c r="NA289" s="500">
        <f t="shared" si="7160"/>
        <v>0</v>
      </c>
      <c r="ND289" s="665"/>
      <c r="NE289" s="666"/>
      <c r="NF289" s="667"/>
      <c r="NG289" s="668"/>
      <c r="NH289" s="669"/>
      <c r="NI289" s="720"/>
      <c r="NJ289" s="1326"/>
      <c r="NK289" s="497" t="e">
        <f t="shared" si="7161"/>
        <v>#N/A</v>
      </c>
      <c r="NL289" s="497" t="e">
        <f t="shared" si="7162"/>
        <v>#N/A</v>
      </c>
      <c r="NM289" s="498" t="e">
        <f t="shared" si="7163"/>
        <v>#N/A</v>
      </c>
      <c r="NN289" s="498">
        <f t="shared" si="7164"/>
        <v>0</v>
      </c>
      <c r="NO289" s="498">
        <f t="shared" si="7165"/>
        <v>0</v>
      </c>
      <c r="NP289" s="498" t="e">
        <f t="shared" si="7166"/>
        <v>#N/A</v>
      </c>
      <c r="NQ289" s="504">
        <f t="shared" si="7167"/>
        <v>0</v>
      </c>
      <c r="NR289" s="500">
        <f t="shared" si="7168"/>
        <v>0</v>
      </c>
      <c r="NU289" s="665"/>
      <c r="NV289" s="666"/>
      <c r="NW289" s="667"/>
      <c r="NX289" s="668"/>
      <c r="NY289" s="669"/>
      <c r="NZ289" s="720"/>
      <c r="OA289" s="1326"/>
      <c r="OB289" s="497" t="e">
        <f t="shared" si="7169"/>
        <v>#N/A</v>
      </c>
      <c r="OC289" s="497" t="e">
        <f t="shared" si="7170"/>
        <v>#N/A</v>
      </c>
      <c r="OD289" s="498" t="e">
        <f t="shared" si="7171"/>
        <v>#N/A</v>
      </c>
      <c r="OE289" s="498">
        <f t="shared" si="7172"/>
        <v>0</v>
      </c>
      <c r="OF289" s="498">
        <f t="shared" si="7173"/>
        <v>0</v>
      </c>
      <c r="OG289" s="498" t="e">
        <f t="shared" si="7174"/>
        <v>#N/A</v>
      </c>
      <c r="OH289" s="504">
        <f t="shared" si="7175"/>
        <v>0</v>
      </c>
      <c r="OI289" s="500">
        <f t="shared" si="7176"/>
        <v>0</v>
      </c>
      <c r="OL289" s="665"/>
      <c r="OM289" s="666"/>
      <c r="ON289" s="667"/>
      <c r="OO289" s="668"/>
      <c r="OP289" s="669"/>
      <c r="OQ289" s="720"/>
      <c r="OR289" s="1326"/>
      <c r="OS289" s="497" t="e">
        <f t="shared" si="7177"/>
        <v>#N/A</v>
      </c>
      <c r="OT289" s="497" t="e">
        <f t="shared" si="7178"/>
        <v>#N/A</v>
      </c>
      <c r="OU289" s="498" t="e">
        <f t="shared" si="7179"/>
        <v>#N/A</v>
      </c>
      <c r="OV289" s="498">
        <f t="shared" si="7180"/>
        <v>0</v>
      </c>
      <c r="OW289" s="498">
        <f t="shared" si="7181"/>
        <v>0</v>
      </c>
      <c r="OX289" s="498" t="e">
        <f t="shared" si="7182"/>
        <v>#N/A</v>
      </c>
      <c r="OY289" s="504">
        <f t="shared" si="7183"/>
        <v>0</v>
      </c>
      <c r="OZ289" s="500">
        <f t="shared" si="7184"/>
        <v>0</v>
      </c>
      <c r="PC289" s="665"/>
      <c r="PD289" s="666"/>
      <c r="PE289" s="667"/>
      <c r="PF289" s="668"/>
      <c r="PG289" s="669"/>
      <c r="PH289" s="720"/>
      <c r="PI289" s="1326"/>
      <c r="PJ289" s="497" t="e">
        <f t="shared" si="7185"/>
        <v>#N/A</v>
      </c>
      <c r="PK289" s="497" t="e">
        <f t="shared" si="7186"/>
        <v>#N/A</v>
      </c>
      <c r="PL289" s="498" t="e">
        <f t="shared" si="7187"/>
        <v>#N/A</v>
      </c>
      <c r="PM289" s="498">
        <f t="shared" si="7188"/>
        <v>0</v>
      </c>
      <c r="PN289" s="498">
        <f t="shared" si="7189"/>
        <v>0</v>
      </c>
      <c r="PO289" s="498" t="e">
        <f t="shared" si="7190"/>
        <v>#N/A</v>
      </c>
      <c r="PP289" s="504">
        <f t="shared" si="7191"/>
        <v>0</v>
      </c>
      <c r="PQ289" s="500">
        <f t="shared" si="7192"/>
        <v>0</v>
      </c>
      <c r="PT289" s="665"/>
      <c r="PU289" s="666"/>
      <c r="PV289" s="667"/>
      <c r="PW289" s="668"/>
      <c r="PX289" s="669"/>
      <c r="PY289" s="720"/>
      <c r="PZ289" s="1326"/>
      <c r="QA289" s="497" t="e">
        <f t="shared" si="7193"/>
        <v>#N/A</v>
      </c>
      <c r="QB289" s="497" t="e">
        <f t="shared" si="7194"/>
        <v>#N/A</v>
      </c>
      <c r="QC289" s="498" t="e">
        <f t="shared" si="7195"/>
        <v>#N/A</v>
      </c>
      <c r="QD289" s="498">
        <f t="shared" si="7196"/>
        <v>0</v>
      </c>
      <c r="QE289" s="498">
        <f t="shared" si="7197"/>
        <v>0</v>
      </c>
      <c r="QF289" s="498" t="e">
        <f t="shared" si="7198"/>
        <v>#N/A</v>
      </c>
      <c r="QG289" s="504">
        <f t="shared" si="7199"/>
        <v>0</v>
      </c>
      <c r="QH289" s="500">
        <f t="shared" si="7200"/>
        <v>0</v>
      </c>
      <c r="QK289" s="665"/>
      <c r="QL289" s="666"/>
      <c r="QM289" s="667"/>
      <c r="QN289" s="668"/>
      <c r="QO289" s="669"/>
      <c r="QP289" s="720"/>
      <c r="QQ289" s="1326"/>
      <c r="QR289" s="497" t="e">
        <f t="shared" si="7201"/>
        <v>#N/A</v>
      </c>
      <c r="QS289" s="497" t="e">
        <f t="shared" si="7202"/>
        <v>#N/A</v>
      </c>
      <c r="QT289" s="498" t="e">
        <f t="shared" si="7203"/>
        <v>#N/A</v>
      </c>
      <c r="QU289" s="498">
        <f t="shared" si="7204"/>
        <v>0</v>
      </c>
      <c r="QV289" s="498">
        <f t="shared" si="7205"/>
        <v>0</v>
      </c>
      <c r="QW289" s="498" t="e">
        <f t="shared" si="7206"/>
        <v>#N/A</v>
      </c>
      <c r="QX289" s="504">
        <f t="shared" si="7207"/>
        <v>0</v>
      </c>
      <c r="QY289" s="500">
        <f t="shared" si="7208"/>
        <v>0</v>
      </c>
      <c r="RB289" s="381"/>
      <c r="RC289" s="382"/>
      <c r="RD289" s="383"/>
      <c r="RE289" s="384"/>
      <c r="RF289" s="385"/>
      <c r="RG289" s="386"/>
      <c r="RH289" s="386"/>
      <c r="RI289" s="497"/>
      <c r="RJ289" s="497"/>
      <c r="RK289" s="501"/>
      <c r="RL289" s="501"/>
      <c r="RM289" s="501"/>
      <c r="RN289" s="501"/>
      <c r="RO289" s="502"/>
      <c r="RP289" s="503"/>
      <c r="RS289" s="381"/>
      <c r="RT289" s="382"/>
      <c r="RU289" s="383"/>
      <c r="RV289" s="384"/>
      <c r="RW289" s="385"/>
      <c r="RX289" s="386"/>
      <c r="RY289" s="386"/>
      <c r="RZ289" s="497"/>
      <c r="SA289" s="497"/>
      <c r="SB289" s="501"/>
      <c r="SC289" s="501"/>
      <c r="SD289" s="501"/>
      <c r="SE289" s="501"/>
      <c r="SF289" s="502"/>
      <c r="SG289" s="503"/>
      <c r="SJ289" s="381"/>
      <c r="SK289" s="382"/>
      <c r="SL289" s="383"/>
      <c r="SM289" s="384"/>
      <c r="SN289" s="385"/>
      <c r="SO289" s="386"/>
      <c r="SP289" s="386"/>
      <c r="SQ289" s="497"/>
      <c r="SR289" s="497"/>
      <c r="SS289" s="501"/>
      <c r="ST289" s="501"/>
      <c r="SU289" s="501"/>
      <c r="SV289" s="501"/>
      <c r="SW289" s="502"/>
      <c r="SX289" s="503"/>
    </row>
    <row r="290" spans="2:518" ht="41.25" hidden="1" customHeight="1" thickTop="1" thickBot="1">
      <c r="B290" s="577"/>
      <c r="C290" s="578"/>
      <c r="D290" s="579"/>
      <c r="E290" s="580"/>
      <c r="F290" s="581"/>
      <c r="G290" s="585"/>
      <c r="H290" s="595"/>
      <c r="K290" s="577"/>
      <c r="L290" s="767"/>
      <c r="M290" s="579"/>
      <c r="N290" s="580"/>
      <c r="O290" s="581"/>
      <c r="P290" s="585"/>
      <c r="Q290" s="1326"/>
      <c r="R290" s="497"/>
      <c r="S290" s="497"/>
      <c r="T290" s="498"/>
      <c r="U290" s="498"/>
      <c r="V290" s="498"/>
      <c r="W290" s="498"/>
      <c r="X290" s="504"/>
      <c r="Y290" s="500"/>
      <c r="Z290" s="486"/>
      <c r="AA290" s="486"/>
      <c r="AB290" s="577"/>
      <c r="AC290" s="767"/>
      <c r="AD290" s="579"/>
      <c r="AE290" s="580"/>
      <c r="AF290" s="581"/>
      <c r="AG290" s="585"/>
      <c r="AH290" s="1326"/>
      <c r="AI290" s="497"/>
      <c r="AJ290" s="497"/>
      <c r="AK290" s="498"/>
      <c r="AL290" s="498"/>
      <c r="AM290" s="498"/>
      <c r="AN290" s="498"/>
      <c r="AO290" s="504"/>
      <c r="AP290" s="500"/>
      <c r="AQ290" s="486"/>
      <c r="AR290" s="486"/>
      <c r="AS290" s="577"/>
      <c r="AT290" s="767"/>
      <c r="AU290" s="579"/>
      <c r="AV290" s="580"/>
      <c r="AW290" s="581"/>
      <c r="AX290" s="585"/>
      <c r="AY290" s="1326"/>
      <c r="AZ290" s="497"/>
      <c r="BA290" s="497"/>
      <c r="BB290" s="498"/>
      <c r="BC290" s="498"/>
      <c r="BD290" s="498"/>
      <c r="BE290" s="498"/>
      <c r="BF290" s="504"/>
      <c r="BG290" s="500"/>
      <c r="BJ290" s="577"/>
      <c r="BK290" s="767"/>
      <c r="BL290" s="579"/>
      <c r="BM290" s="580"/>
      <c r="BN290" s="581"/>
      <c r="BO290" s="585"/>
      <c r="BP290" s="1326"/>
      <c r="BQ290" s="497"/>
      <c r="BR290" s="497"/>
      <c r="BS290" s="498"/>
      <c r="BT290" s="498"/>
      <c r="BU290" s="498"/>
      <c r="BV290" s="498"/>
      <c r="BW290" s="504"/>
      <c r="BX290" s="500"/>
      <c r="CA290" s="577"/>
      <c r="CB290" s="767"/>
      <c r="CC290" s="579"/>
      <c r="CD290" s="580"/>
      <c r="CE290" s="581"/>
      <c r="CF290" s="585"/>
      <c r="CG290" s="1326"/>
      <c r="CH290" s="497"/>
      <c r="CI290" s="497"/>
      <c r="CJ290" s="498"/>
      <c r="CK290" s="498"/>
      <c r="CL290" s="498"/>
      <c r="CM290" s="498"/>
      <c r="CN290" s="504"/>
      <c r="CO290" s="500"/>
      <c r="CR290" s="577"/>
      <c r="CS290" s="767"/>
      <c r="CT290" s="579"/>
      <c r="CU290" s="580"/>
      <c r="CV290" s="581"/>
      <c r="CW290" s="585"/>
      <c r="CX290" s="1326"/>
      <c r="CY290" s="497"/>
      <c r="CZ290" s="497"/>
      <c r="DA290" s="498"/>
      <c r="DB290" s="498"/>
      <c r="DC290" s="498"/>
      <c r="DD290" s="498"/>
      <c r="DE290" s="504"/>
      <c r="DF290" s="500"/>
      <c r="DI290" s="577"/>
      <c r="DJ290" s="767"/>
      <c r="DK290" s="579"/>
      <c r="DL290" s="580"/>
      <c r="DM290" s="581"/>
      <c r="DN290" s="585"/>
      <c r="DO290" s="1326"/>
      <c r="DP290" s="497"/>
      <c r="DQ290" s="497"/>
      <c r="DR290" s="498"/>
      <c r="DS290" s="498"/>
      <c r="DT290" s="498"/>
      <c r="DU290" s="498"/>
      <c r="DV290" s="504"/>
      <c r="DW290" s="500"/>
      <c r="DZ290" s="577"/>
      <c r="EA290" s="767"/>
      <c r="EB290" s="579"/>
      <c r="EC290" s="580"/>
      <c r="ED290" s="581"/>
      <c r="EE290" s="585"/>
      <c r="EF290" s="1326"/>
      <c r="EG290" s="497"/>
      <c r="EH290" s="497"/>
      <c r="EI290" s="498"/>
      <c r="EJ290" s="498"/>
      <c r="EK290" s="498"/>
      <c r="EL290" s="498"/>
      <c r="EM290" s="504"/>
      <c r="EN290" s="500"/>
      <c r="EQ290" s="665"/>
      <c r="ER290" s="666"/>
      <c r="ES290" s="667"/>
      <c r="ET290" s="668"/>
      <c r="EU290" s="669"/>
      <c r="EV290" s="720"/>
      <c r="EW290" s="1326"/>
      <c r="EX290" s="497" t="e">
        <f t="shared" si="7057"/>
        <v>#N/A</v>
      </c>
      <c r="EY290" s="497" t="e">
        <f t="shared" si="7058"/>
        <v>#N/A</v>
      </c>
      <c r="EZ290" s="498" t="e">
        <f t="shared" si="7059"/>
        <v>#N/A</v>
      </c>
      <c r="FA290" s="498">
        <f t="shared" si="7060"/>
        <v>0</v>
      </c>
      <c r="FB290" s="498">
        <f t="shared" si="7061"/>
        <v>0</v>
      </c>
      <c r="FC290" s="498" t="e">
        <f t="shared" si="7062"/>
        <v>#N/A</v>
      </c>
      <c r="FD290" s="504">
        <f t="shared" si="7063"/>
        <v>0</v>
      </c>
      <c r="FE290" s="500">
        <f t="shared" si="7064"/>
        <v>0</v>
      </c>
      <c r="FH290" s="665"/>
      <c r="FI290" s="666"/>
      <c r="FJ290" s="667"/>
      <c r="FK290" s="668"/>
      <c r="FL290" s="669"/>
      <c r="FM290" s="720"/>
      <c r="FN290" s="1326"/>
      <c r="FO290" s="497" t="e">
        <f t="shared" si="7065"/>
        <v>#N/A</v>
      </c>
      <c r="FP290" s="497" t="e">
        <f t="shared" si="7066"/>
        <v>#N/A</v>
      </c>
      <c r="FQ290" s="498" t="e">
        <f t="shared" si="7067"/>
        <v>#N/A</v>
      </c>
      <c r="FR290" s="498">
        <f t="shared" si="7068"/>
        <v>0</v>
      </c>
      <c r="FS290" s="498">
        <f t="shared" si="7069"/>
        <v>0</v>
      </c>
      <c r="FT290" s="498" t="e">
        <f t="shared" si="7070"/>
        <v>#N/A</v>
      </c>
      <c r="FU290" s="504">
        <f t="shared" si="7071"/>
        <v>0</v>
      </c>
      <c r="FV290" s="500">
        <f t="shared" si="7072"/>
        <v>0</v>
      </c>
      <c r="FY290" s="665"/>
      <c r="FZ290" s="666"/>
      <c r="GA290" s="667"/>
      <c r="GB290" s="668"/>
      <c r="GC290" s="669"/>
      <c r="GD290" s="720"/>
      <c r="GE290" s="1326"/>
      <c r="GF290" s="497" t="e">
        <f t="shared" si="7073"/>
        <v>#N/A</v>
      </c>
      <c r="GG290" s="497" t="e">
        <f t="shared" si="7074"/>
        <v>#N/A</v>
      </c>
      <c r="GH290" s="498" t="e">
        <f t="shared" si="7075"/>
        <v>#N/A</v>
      </c>
      <c r="GI290" s="498">
        <f t="shared" si="7076"/>
        <v>0</v>
      </c>
      <c r="GJ290" s="498">
        <f t="shared" si="7077"/>
        <v>0</v>
      </c>
      <c r="GK290" s="498" t="e">
        <f t="shared" si="7078"/>
        <v>#N/A</v>
      </c>
      <c r="GL290" s="504">
        <f t="shared" si="7079"/>
        <v>0</v>
      </c>
      <c r="GM290" s="500">
        <f t="shared" si="7080"/>
        <v>0</v>
      </c>
      <c r="GP290" s="665"/>
      <c r="GQ290" s="666"/>
      <c r="GR290" s="667"/>
      <c r="GS290" s="668"/>
      <c r="GT290" s="669"/>
      <c r="GU290" s="720"/>
      <c r="GV290" s="1326"/>
      <c r="GW290" s="497" t="e">
        <f t="shared" si="7081"/>
        <v>#N/A</v>
      </c>
      <c r="GX290" s="497" t="e">
        <f t="shared" si="7082"/>
        <v>#N/A</v>
      </c>
      <c r="GY290" s="498" t="e">
        <f t="shared" si="7083"/>
        <v>#N/A</v>
      </c>
      <c r="GZ290" s="498">
        <f t="shared" si="7084"/>
        <v>0</v>
      </c>
      <c r="HA290" s="498">
        <f t="shared" si="7085"/>
        <v>0</v>
      </c>
      <c r="HB290" s="498" t="e">
        <f t="shared" si="7086"/>
        <v>#N/A</v>
      </c>
      <c r="HC290" s="504">
        <f t="shared" si="7087"/>
        <v>0</v>
      </c>
      <c r="HD290" s="500">
        <f t="shared" si="7088"/>
        <v>0</v>
      </c>
      <c r="HG290" s="665"/>
      <c r="HH290" s="666"/>
      <c r="HI290" s="667"/>
      <c r="HJ290" s="668"/>
      <c r="HK290" s="669"/>
      <c r="HL290" s="720"/>
      <c r="HM290" s="1326"/>
      <c r="HN290" s="497" t="e">
        <f t="shared" si="7089"/>
        <v>#N/A</v>
      </c>
      <c r="HO290" s="497" t="e">
        <f t="shared" si="7090"/>
        <v>#N/A</v>
      </c>
      <c r="HP290" s="498" t="e">
        <f t="shared" si="7091"/>
        <v>#N/A</v>
      </c>
      <c r="HQ290" s="498">
        <f t="shared" si="7092"/>
        <v>0</v>
      </c>
      <c r="HR290" s="498">
        <f t="shared" si="7093"/>
        <v>0</v>
      </c>
      <c r="HS290" s="498" t="e">
        <f t="shared" si="7094"/>
        <v>#N/A</v>
      </c>
      <c r="HT290" s="504">
        <f t="shared" si="7095"/>
        <v>0</v>
      </c>
      <c r="HU290" s="500">
        <f t="shared" si="7096"/>
        <v>0</v>
      </c>
      <c r="HX290" s="665"/>
      <c r="HY290" s="666"/>
      <c r="HZ290" s="667"/>
      <c r="IA290" s="668"/>
      <c r="IB290" s="669"/>
      <c r="IC290" s="720"/>
      <c r="ID290" s="1326"/>
      <c r="IE290" s="497" t="e">
        <f t="shared" si="7097"/>
        <v>#N/A</v>
      </c>
      <c r="IF290" s="497" t="e">
        <f t="shared" si="7098"/>
        <v>#N/A</v>
      </c>
      <c r="IG290" s="498" t="e">
        <f t="shared" si="7099"/>
        <v>#N/A</v>
      </c>
      <c r="IH290" s="498">
        <f t="shared" si="7100"/>
        <v>0</v>
      </c>
      <c r="II290" s="498">
        <f t="shared" si="7101"/>
        <v>0</v>
      </c>
      <c r="IJ290" s="498" t="e">
        <f t="shared" si="7102"/>
        <v>#N/A</v>
      </c>
      <c r="IK290" s="504">
        <f t="shared" si="7103"/>
        <v>0</v>
      </c>
      <c r="IL290" s="500">
        <f t="shared" si="7104"/>
        <v>0</v>
      </c>
      <c r="IO290" s="665"/>
      <c r="IP290" s="666"/>
      <c r="IQ290" s="667"/>
      <c r="IR290" s="668"/>
      <c r="IS290" s="669"/>
      <c r="IT290" s="720"/>
      <c r="IU290" s="1326"/>
      <c r="IV290" s="497" t="e">
        <f t="shared" si="7105"/>
        <v>#N/A</v>
      </c>
      <c r="IW290" s="497" t="e">
        <f t="shared" si="7106"/>
        <v>#N/A</v>
      </c>
      <c r="IX290" s="498" t="e">
        <f t="shared" si="7107"/>
        <v>#N/A</v>
      </c>
      <c r="IY290" s="498">
        <f t="shared" si="7108"/>
        <v>0</v>
      </c>
      <c r="IZ290" s="498">
        <f t="shared" si="7109"/>
        <v>0</v>
      </c>
      <c r="JA290" s="498" t="e">
        <f t="shared" si="7110"/>
        <v>#N/A</v>
      </c>
      <c r="JB290" s="504">
        <f t="shared" si="7111"/>
        <v>0</v>
      </c>
      <c r="JC290" s="500">
        <f t="shared" si="7112"/>
        <v>0</v>
      </c>
      <c r="JF290" s="665"/>
      <c r="JG290" s="666"/>
      <c r="JH290" s="667"/>
      <c r="JI290" s="668"/>
      <c r="JJ290" s="669"/>
      <c r="JK290" s="720"/>
      <c r="JL290" s="1326"/>
      <c r="JM290" s="497" t="e">
        <f t="shared" si="7113"/>
        <v>#N/A</v>
      </c>
      <c r="JN290" s="497" t="e">
        <f t="shared" si="7114"/>
        <v>#N/A</v>
      </c>
      <c r="JO290" s="498" t="e">
        <f t="shared" si="7115"/>
        <v>#N/A</v>
      </c>
      <c r="JP290" s="498">
        <f t="shared" si="7116"/>
        <v>0</v>
      </c>
      <c r="JQ290" s="498">
        <f t="shared" si="7117"/>
        <v>0</v>
      </c>
      <c r="JR290" s="498" t="e">
        <f t="shared" si="7118"/>
        <v>#N/A</v>
      </c>
      <c r="JS290" s="504">
        <f t="shared" si="7119"/>
        <v>0</v>
      </c>
      <c r="JT290" s="500">
        <f t="shared" si="7120"/>
        <v>0</v>
      </c>
      <c r="JW290" s="665"/>
      <c r="JX290" s="666"/>
      <c r="JY290" s="667"/>
      <c r="JZ290" s="668"/>
      <c r="KA290" s="669"/>
      <c r="KB290" s="720"/>
      <c r="KC290" s="1326"/>
      <c r="KD290" s="497" t="e">
        <f t="shared" si="7121"/>
        <v>#N/A</v>
      </c>
      <c r="KE290" s="497" t="e">
        <f t="shared" si="7122"/>
        <v>#N/A</v>
      </c>
      <c r="KF290" s="498" t="e">
        <f t="shared" si="7123"/>
        <v>#N/A</v>
      </c>
      <c r="KG290" s="498">
        <f t="shared" si="7124"/>
        <v>0</v>
      </c>
      <c r="KH290" s="498">
        <f t="shared" si="7125"/>
        <v>0</v>
      </c>
      <c r="KI290" s="498" t="e">
        <f t="shared" si="7126"/>
        <v>#N/A</v>
      </c>
      <c r="KJ290" s="504">
        <f t="shared" si="7127"/>
        <v>0</v>
      </c>
      <c r="KK290" s="500">
        <f t="shared" si="7128"/>
        <v>0</v>
      </c>
      <c r="KN290" s="665"/>
      <c r="KO290" s="666"/>
      <c r="KP290" s="667"/>
      <c r="KQ290" s="668"/>
      <c r="KR290" s="669"/>
      <c r="KS290" s="720"/>
      <c r="KT290" s="1326"/>
      <c r="KU290" s="497" t="e">
        <f t="shared" si="7129"/>
        <v>#N/A</v>
      </c>
      <c r="KV290" s="497" t="e">
        <f t="shared" si="7130"/>
        <v>#N/A</v>
      </c>
      <c r="KW290" s="498" t="e">
        <f t="shared" si="7131"/>
        <v>#N/A</v>
      </c>
      <c r="KX290" s="498">
        <f t="shared" si="7132"/>
        <v>0</v>
      </c>
      <c r="KY290" s="498">
        <f t="shared" si="7133"/>
        <v>0</v>
      </c>
      <c r="KZ290" s="498" t="e">
        <f t="shared" si="7134"/>
        <v>#N/A</v>
      </c>
      <c r="LA290" s="504">
        <f t="shared" si="7135"/>
        <v>0</v>
      </c>
      <c r="LB290" s="500">
        <f t="shared" si="7136"/>
        <v>0</v>
      </c>
      <c r="LE290" s="665"/>
      <c r="LF290" s="666"/>
      <c r="LG290" s="667"/>
      <c r="LH290" s="668"/>
      <c r="LI290" s="669"/>
      <c r="LJ290" s="720"/>
      <c r="LK290" s="1326"/>
      <c r="LL290" s="497" t="e">
        <f t="shared" si="7137"/>
        <v>#N/A</v>
      </c>
      <c r="LM290" s="497" t="e">
        <f t="shared" si="7138"/>
        <v>#N/A</v>
      </c>
      <c r="LN290" s="498" t="e">
        <f t="shared" si="7139"/>
        <v>#N/A</v>
      </c>
      <c r="LO290" s="498">
        <f t="shared" si="7140"/>
        <v>0</v>
      </c>
      <c r="LP290" s="498">
        <f t="shared" si="7141"/>
        <v>0</v>
      </c>
      <c r="LQ290" s="498" t="e">
        <f t="shared" si="7142"/>
        <v>#N/A</v>
      </c>
      <c r="LR290" s="504">
        <f t="shared" si="7143"/>
        <v>0</v>
      </c>
      <c r="LS290" s="500">
        <f t="shared" si="7144"/>
        <v>0</v>
      </c>
      <c r="LV290" s="665"/>
      <c r="LW290" s="666"/>
      <c r="LX290" s="667"/>
      <c r="LY290" s="668"/>
      <c r="LZ290" s="669"/>
      <c r="MA290" s="720"/>
      <c r="MB290" s="1326"/>
      <c r="MC290" s="497" t="e">
        <f t="shared" si="7145"/>
        <v>#N/A</v>
      </c>
      <c r="MD290" s="497" t="e">
        <f t="shared" si="7146"/>
        <v>#N/A</v>
      </c>
      <c r="ME290" s="498" t="e">
        <f t="shared" si="7147"/>
        <v>#N/A</v>
      </c>
      <c r="MF290" s="498">
        <f t="shared" si="7148"/>
        <v>0</v>
      </c>
      <c r="MG290" s="498">
        <f t="shared" si="7149"/>
        <v>0</v>
      </c>
      <c r="MH290" s="498" t="e">
        <f t="shared" si="7150"/>
        <v>#N/A</v>
      </c>
      <c r="MI290" s="504">
        <f t="shared" si="7151"/>
        <v>0</v>
      </c>
      <c r="MJ290" s="500">
        <f t="shared" si="7152"/>
        <v>0</v>
      </c>
      <c r="MM290" s="665"/>
      <c r="MN290" s="666"/>
      <c r="MO290" s="667"/>
      <c r="MP290" s="668"/>
      <c r="MQ290" s="669"/>
      <c r="MR290" s="720"/>
      <c r="MS290" s="1326"/>
      <c r="MT290" s="497" t="e">
        <f t="shared" si="7153"/>
        <v>#N/A</v>
      </c>
      <c r="MU290" s="497" t="e">
        <f t="shared" si="7154"/>
        <v>#N/A</v>
      </c>
      <c r="MV290" s="498" t="e">
        <f t="shared" si="7155"/>
        <v>#N/A</v>
      </c>
      <c r="MW290" s="498">
        <f t="shared" si="7156"/>
        <v>0</v>
      </c>
      <c r="MX290" s="498">
        <f t="shared" si="7157"/>
        <v>0</v>
      </c>
      <c r="MY290" s="498" t="e">
        <f t="shared" si="7158"/>
        <v>#N/A</v>
      </c>
      <c r="MZ290" s="504">
        <f t="shared" si="7159"/>
        <v>0</v>
      </c>
      <c r="NA290" s="500">
        <f t="shared" si="7160"/>
        <v>0</v>
      </c>
      <c r="ND290" s="665"/>
      <c r="NE290" s="666"/>
      <c r="NF290" s="667"/>
      <c r="NG290" s="668"/>
      <c r="NH290" s="669"/>
      <c r="NI290" s="720"/>
      <c r="NJ290" s="1326"/>
      <c r="NK290" s="497" t="e">
        <f t="shared" si="7161"/>
        <v>#N/A</v>
      </c>
      <c r="NL290" s="497" t="e">
        <f t="shared" si="7162"/>
        <v>#N/A</v>
      </c>
      <c r="NM290" s="498" t="e">
        <f t="shared" si="7163"/>
        <v>#N/A</v>
      </c>
      <c r="NN290" s="498">
        <f t="shared" si="7164"/>
        <v>0</v>
      </c>
      <c r="NO290" s="498">
        <f t="shared" si="7165"/>
        <v>0</v>
      </c>
      <c r="NP290" s="498" t="e">
        <f t="shared" si="7166"/>
        <v>#N/A</v>
      </c>
      <c r="NQ290" s="504">
        <f t="shared" si="7167"/>
        <v>0</v>
      </c>
      <c r="NR290" s="500">
        <f t="shared" si="7168"/>
        <v>0</v>
      </c>
      <c r="NU290" s="665"/>
      <c r="NV290" s="666"/>
      <c r="NW290" s="667"/>
      <c r="NX290" s="668"/>
      <c r="NY290" s="669"/>
      <c r="NZ290" s="720"/>
      <c r="OA290" s="1326"/>
      <c r="OB290" s="497" t="e">
        <f t="shared" si="7169"/>
        <v>#N/A</v>
      </c>
      <c r="OC290" s="497" t="e">
        <f t="shared" si="7170"/>
        <v>#N/A</v>
      </c>
      <c r="OD290" s="498" t="e">
        <f t="shared" si="7171"/>
        <v>#N/A</v>
      </c>
      <c r="OE290" s="498">
        <f t="shared" si="7172"/>
        <v>0</v>
      </c>
      <c r="OF290" s="498">
        <f t="shared" si="7173"/>
        <v>0</v>
      </c>
      <c r="OG290" s="498" t="e">
        <f t="shared" si="7174"/>
        <v>#N/A</v>
      </c>
      <c r="OH290" s="504">
        <f t="shared" si="7175"/>
        <v>0</v>
      </c>
      <c r="OI290" s="500">
        <f t="shared" si="7176"/>
        <v>0</v>
      </c>
      <c r="OL290" s="665"/>
      <c r="OM290" s="666"/>
      <c r="ON290" s="667"/>
      <c r="OO290" s="668"/>
      <c r="OP290" s="669"/>
      <c r="OQ290" s="720"/>
      <c r="OR290" s="1326"/>
      <c r="OS290" s="497" t="e">
        <f t="shared" si="7177"/>
        <v>#N/A</v>
      </c>
      <c r="OT290" s="497" t="e">
        <f t="shared" si="7178"/>
        <v>#N/A</v>
      </c>
      <c r="OU290" s="498" t="e">
        <f t="shared" si="7179"/>
        <v>#N/A</v>
      </c>
      <c r="OV290" s="498">
        <f t="shared" si="7180"/>
        <v>0</v>
      </c>
      <c r="OW290" s="498">
        <f t="shared" si="7181"/>
        <v>0</v>
      </c>
      <c r="OX290" s="498" t="e">
        <f t="shared" si="7182"/>
        <v>#N/A</v>
      </c>
      <c r="OY290" s="504">
        <f t="shared" si="7183"/>
        <v>0</v>
      </c>
      <c r="OZ290" s="500">
        <f t="shared" si="7184"/>
        <v>0</v>
      </c>
      <c r="PC290" s="665"/>
      <c r="PD290" s="666"/>
      <c r="PE290" s="667"/>
      <c r="PF290" s="668"/>
      <c r="PG290" s="669"/>
      <c r="PH290" s="720"/>
      <c r="PI290" s="1326"/>
      <c r="PJ290" s="497" t="e">
        <f t="shared" si="7185"/>
        <v>#N/A</v>
      </c>
      <c r="PK290" s="497" t="e">
        <f t="shared" si="7186"/>
        <v>#N/A</v>
      </c>
      <c r="PL290" s="498" t="e">
        <f t="shared" si="7187"/>
        <v>#N/A</v>
      </c>
      <c r="PM290" s="498">
        <f t="shared" si="7188"/>
        <v>0</v>
      </c>
      <c r="PN290" s="498">
        <f t="shared" si="7189"/>
        <v>0</v>
      </c>
      <c r="PO290" s="498" t="e">
        <f t="shared" si="7190"/>
        <v>#N/A</v>
      </c>
      <c r="PP290" s="504">
        <f t="shared" si="7191"/>
        <v>0</v>
      </c>
      <c r="PQ290" s="500">
        <f t="shared" si="7192"/>
        <v>0</v>
      </c>
      <c r="PT290" s="665"/>
      <c r="PU290" s="666"/>
      <c r="PV290" s="667"/>
      <c r="PW290" s="668"/>
      <c r="PX290" s="669"/>
      <c r="PY290" s="720"/>
      <c r="PZ290" s="1326"/>
      <c r="QA290" s="497" t="e">
        <f t="shared" si="7193"/>
        <v>#N/A</v>
      </c>
      <c r="QB290" s="497" t="e">
        <f t="shared" si="7194"/>
        <v>#N/A</v>
      </c>
      <c r="QC290" s="498" t="e">
        <f t="shared" si="7195"/>
        <v>#N/A</v>
      </c>
      <c r="QD290" s="498">
        <f t="shared" si="7196"/>
        <v>0</v>
      </c>
      <c r="QE290" s="498">
        <f t="shared" si="7197"/>
        <v>0</v>
      </c>
      <c r="QF290" s="498" t="e">
        <f t="shared" si="7198"/>
        <v>#N/A</v>
      </c>
      <c r="QG290" s="504">
        <f t="shared" si="7199"/>
        <v>0</v>
      </c>
      <c r="QH290" s="500">
        <f t="shared" si="7200"/>
        <v>0</v>
      </c>
      <c r="QK290" s="665"/>
      <c r="QL290" s="666"/>
      <c r="QM290" s="667"/>
      <c r="QN290" s="668"/>
      <c r="QO290" s="669"/>
      <c r="QP290" s="720"/>
      <c r="QQ290" s="1326"/>
      <c r="QR290" s="497" t="e">
        <f t="shared" si="7201"/>
        <v>#N/A</v>
      </c>
      <c r="QS290" s="497" t="e">
        <f t="shared" si="7202"/>
        <v>#N/A</v>
      </c>
      <c r="QT290" s="498" t="e">
        <f t="shared" si="7203"/>
        <v>#N/A</v>
      </c>
      <c r="QU290" s="498">
        <f t="shared" si="7204"/>
        <v>0</v>
      </c>
      <c r="QV290" s="498">
        <f t="shared" si="7205"/>
        <v>0</v>
      </c>
      <c r="QW290" s="498" t="e">
        <f t="shared" si="7206"/>
        <v>#N/A</v>
      </c>
      <c r="QX290" s="504">
        <f t="shared" si="7207"/>
        <v>0</v>
      </c>
      <c r="QY290" s="500">
        <f t="shared" si="7208"/>
        <v>0</v>
      </c>
      <c r="RB290" s="381"/>
      <c r="RC290" s="382"/>
      <c r="RD290" s="383"/>
      <c r="RE290" s="384"/>
      <c r="RF290" s="385"/>
      <c r="RG290" s="386"/>
      <c r="RH290" s="386"/>
      <c r="RI290" s="497"/>
      <c r="RJ290" s="497"/>
      <c r="RK290" s="501"/>
      <c r="RL290" s="501"/>
      <c r="RM290" s="501"/>
      <c r="RN290" s="501"/>
      <c r="RO290" s="502"/>
      <c r="RP290" s="503"/>
      <c r="RS290" s="381"/>
      <c r="RT290" s="382"/>
      <c r="RU290" s="383"/>
      <c r="RV290" s="384"/>
      <c r="RW290" s="385"/>
      <c r="RX290" s="386"/>
      <c r="RY290" s="386"/>
      <c r="RZ290" s="497"/>
      <c r="SA290" s="497"/>
      <c r="SB290" s="501"/>
      <c r="SC290" s="501"/>
      <c r="SD290" s="501"/>
      <c r="SE290" s="501"/>
      <c r="SF290" s="502"/>
      <c r="SG290" s="503"/>
      <c r="SJ290" s="381"/>
      <c r="SK290" s="382"/>
      <c r="SL290" s="383"/>
      <c r="SM290" s="384"/>
      <c r="SN290" s="385"/>
      <c r="SO290" s="386"/>
      <c r="SP290" s="386"/>
      <c r="SQ290" s="497"/>
      <c r="SR290" s="497"/>
      <c r="SS290" s="501"/>
      <c r="ST290" s="501"/>
      <c r="SU290" s="501"/>
      <c r="SV290" s="501"/>
      <c r="SW290" s="502"/>
      <c r="SX290" s="503"/>
    </row>
    <row r="291" spans="2:518" ht="41.25" hidden="1" customHeight="1" thickTop="1" thickBot="1">
      <c r="B291" s="577"/>
      <c r="C291" s="578"/>
      <c r="D291" s="579"/>
      <c r="E291" s="580"/>
      <c r="F291" s="581"/>
      <c r="G291" s="585"/>
      <c r="H291" s="595"/>
      <c r="K291" s="577"/>
      <c r="L291" s="767"/>
      <c r="M291" s="579"/>
      <c r="N291" s="580"/>
      <c r="O291" s="581"/>
      <c r="P291" s="585"/>
      <c r="Q291" s="1326"/>
      <c r="R291" s="497"/>
      <c r="S291" s="497"/>
      <c r="T291" s="498"/>
      <c r="U291" s="498"/>
      <c r="V291" s="498"/>
      <c r="W291" s="498"/>
      <c r="X291" s="504"/>
      <c r="Y291" s="500"/>
      <c r="Z291" s="486"/>
      <c r="AA291" s="486"/>
      <c r="AB291" s="577"/>
      <c r="AC291" s="767"/>
      <c r="AD291" s="579"/>
      <c r="AE291" s="580"/>
      <c r="AF291" s="581"/>
      <c r="AG291" s="585"/>
      <c r="AH291" s="1326"/>
      <c r="AI291" s="497"/>
      <c r="AJ291" s="497"/>
      <c r="AK291" s="498"/>
      <c r="AL291" s="498"/>
      <c r="AM291" s="498"/>
      <c r="AN291" s="498"/>
      <c r="AO291" s="504"/>
      <c r="AP291" s="500"/>
      <c r="AQ291" s="486"/>
      <c r="AR291" s="486"/>
      <c r="AS291" s="577"/>
      <c r="AT291" s="767"/>
      <c r="AU291" s="579"/>
      <c r="AV291" s="580"/>
      <c r="AW291" s="581"/>
      <c r="AX291" s="585"/>
      <c r="AY291" s="1326"/>
      <c r="AZ291" s="497"/>
      <c r="BA291" s="497"/>
      <c r="BB291" s="498"/>
      <c r="BC291" s="498"/>
      <c r="BD291" s="498"/>
      <c r="BE291" s="498"/>
      <c r="BF291" s="504"/>
      <c r="BG291" s="500"/>
      <c r="BJ291" s="577"/>
      <c r="BK291" s="767"/>
      <c r="BL291" s="579"/>
      <c r="BM291" s="580"/>
      <c r="BN291" s="581"/>
      <c r="BO291" s="585"/>
      <c r="BP291" s="1326"/>
      <c r="BQ291" s="497"/>
      <c r="BR291" s="497"/>
      <c r="BS291" s="498"/>
      <c r="BT291" s="498"/>
      <c r="BU291" s="498"/>
      <c r="BV291" s="498"/>
      <c r="BW291" s="504"/>
      <c r="BX291" s="500"/>
      <c r="CA291" s="577"/>
      <c r="CB291" s="767"/>
      <c r="CC291" s="579"/>
      <c r="CD291" s="580"/>
      <c r="CE291" s="581"/>
      <c r="CF291" s="585"/>
      <c r="CG291" s="1326"/>
      <c r="CH291" s="497"/>
      <c r="CI291" s="497"/>
      <c r="CJ291" s="498"/>
      <c r="CK291" s="498"/>
      <c r="CL291" s="498"/>
      <c r="CM291" s="498"/>
      <c r="CN291" s="504"/>
      <c r="CO291" s="500"/>
      <c r="CR291" s="577"/>
      <c r="CS291" s="767"/>
      <c r="CT291" s="579"/>
      <c r="CU291" s="580"/>
      <c r="CV291" s="581"/>
      <c r="CW291" s="585"/>
      <c r="CX291" s="1326"/>
      <c r="CY291" s="497"/>
      <c r="CZ291" s="497"/>
      <c r="DA291" s="498"/>
      <c r="DB291" s="498"/>
      <c r="DC291" s="498"/>
      <c r="DD291" s="498"/>
      <c r="DE291" s="504"/>
      <c r="DF291" s="500"/>
      <c r="DI291" s="577"/>
      <c r="DJ291" s="767"/>
      <c r="DK291" s="579"/>
      <c r="DL291" s="580"/>
      <c r="DM291" s="581"/>
      <c r="DN291" s="585"/>
      <c r="DO291" s="1326"/>
      <c r="DP291" s="497"/>
      <c r="DQ291" s="497"/>
      <c r="DR291" s="498"/>
      <c r="DS291" s="498"/>
      <c r="DT291" s="498"/>
      <c r="DU291" s="498"/>
      <c r="DV291" s="504"/>
      <c r="DW291" s="500"/>
      <c r="DZ291" s="577"/>
      <c r="EA291" s="767"/>
      <c r="EB291" s="579"/>
      <c r="EC291" s="580"/>
      <c r="ED291" s="581"/>
      <c r="EE291" s="585"/>
      <c r="EF291" s="1326"/>
      <c r="EG291" s="497"/>
      <c r="EH291" s="497"/>
      <c r="EI291" s="498"/>
      <c r="EJ291" s="498"/>
      <c r="EK291" s="498"/>
      <c r="EL291" s="498"/>
      <c r="EM291" s="504"/>
      <c r="EN291" s="500"/>
      <c r="EQ291" s="665"/>
      <c r="ER291" s="666"/>
      <c r="ES291" s="667"/>
      <c r="ET291" s="668"/>
      <c r="EU291" s="669"/>
      <c r="EV291" s="720"/>
      <c r="EW291" s="1326"/>
      <c r="EX291" s="497" t="e">
        <f t="shared" si="7057"/>
        <v>#N/A</v>
      </c>
      <c r="EY291" s="497" t="e">
        <f t="shared" si="7058"/>
        <v>#N/A</v>
      </c>
      <c r="EZ291" s="498" t="e">
        <f t="shared" si="7059"/>
        <v>#N/A</v>
      </c>
      <c r="FA291" s="498">
        <f t="shared" si="7060"/>
        <v>0</v>
      </c>
      <c r="FB291" s="498">
        <f t="shared" si="7061"/>
        <v>0</v>
      </c>
      <c r="FC291" s="498" t="e">
        <f t="shared" si="7062"/>
        <v>#N/A</v>
      </c>
      <c r="FD291" s="504">
        <f t="shared" si="7063"/>
        <v>0</v>
      </c>
      <c r="FE291" s="500">
        <f t="shared" si="7064"/>
        <v>0</v>
      </c>
      <c r="FH291" s="665"/>
      <c r="FI291" s="666"/>
      <c r="FJ291" s="667"/>
      <c r="FK291" s="668"/>
      <c r="FL291" s="669"/>
      <c r="FM291" s="720"/>
      <c r="FN291" s="1326"/>
      <c r="FO291" s="497" t="e">
        <f t="shared" si="7065"/>
        <v>#N/A</v>
      </c>
      <c r="FP291" s="497" t="e">
        <f t="shared" si="7066"/>
        <v>#N/A</v>
      </c>
      <c r="FQ291" s="498" t="e">
        <f t="shared" si="7067"/>
        <v>#N/A</v>
      </c>
      <c r="FR291" s="498">
        <f t="shared" si="7068"/>
        <v>0</v>
      </c>
      <c r="FS291" s="498">
        <f t="shared" si="7069"/>
        <v>0</v>
      </c>
      <c r="FT291" s="498" t="e">
        <f t="shared" si="7070"/>
        <v>#N/A</v>
      </c>
      <c r="FU291" s="504">
        <f t="shared" si="7071"/>
        <v>0</v>
      </c>
      <c r="FV291" s="500">
        <f t="shared" si="7072"/>
        <v>0</v>
      </c>
      <c r="FY291" s="665"/>
      <c r="FZ291" s="666"/>
      <c r="GA291" s="667"/>
      <c r="GB291" s="668"/>
      <c r="GC291" s="669"/>
      <c r="GD291" s="720"/>
      <c r="GE291" s="1326"/>
      <c r="GF291" s="497" t="e">
        <f t="shared" si="7073"/>
        <v>#N/A</v>
      </c>
      <c r="GG291" s="497" t="e">
        <f t="shared" si="7074"/>
        <v>#N/A</v>
      </c>
      <c r="GH291" s="498" t="e">
        <f t="shared" si="7075"/>
        <v>#N/A</v>
      </c>
      <c r="GI291" s="498">
        <f t="shared" si="7076"/>
        <v>0</v>
      </c>
      <c r="GJ291" s="498">
        <f t="shared" si="7077"/>
        <v>0</v>
      </c>
      <c r="GK291" s="498" t="e">
        <f t="shared" si="7078"/>
        <v>#N/A</v>
      </c>
      <c r="GL291" s="504">
        <f t="shared" si="7079"/>
        <v>0</v>
      </c>
      <c r="GM291" s="500">
        <f t="shared" si="7080"/>
        <v>0</v>
      </c>
      <c r="GP291" s="665"/>
      <c r="GQ291" s="666"/>
      <c r="GR291" s="667"/>
      <c r="GS291" s="668"/>
      <c r="GT291" s="669"/>
      <c r="GU291" s="720"/>
      <c r="GV291" s="1326"/>
      <c r="GW291" s="497" t="e">
        <f t="shared" si="7081"/>
        <v>#N/A</v>
      </c>
      <c r="GX291" s="497" t="e">
        <f t="shared" si="7082"/>
        <v>#N/A</v>
      </c>
      <c r="GY291" s="498" t="e">
        <f t="shared" si="7083"/>
        <v>#N/A</v>
      </c>
      <c r="GZ291" s="498">
        <f t="shared" si="7084"/>
        <v>0</v>
      </c>
      <c r="HA291" s="498">
        <f t="shared" si="7085"/>
        <v>0</v>
      </c>
      <c r="HB291" s="498" t="e">
        <f t="shared" si="7086"/>
        <v>#N/A</v>
      </c>
      <c r="HC291" s="504">
        <f t="shared" si="7087"/>
        <v>0</v>
      </c>
      <c r="HD291" s="500">
        <f t="shared" si="7088"/>
        <v>0</v>
      </c>
      <c r="HG291" s="665"/>
      <c r="HH291" s="666"/>
      <c r="HI291" s="667"/>
      <c r="HJ291" s="668"/>
      <c r="HK291" s="669"/>
      <c r="HL291" s="720"/>
      <c r="HM291" s="1326"/>
      <c r="HN291" s="497" t="e">
        <f t="shared" si="7089"/>
        <v>#N/A</v>
      </c>
      <c r="HO291" s="497" t="e">
        <f t="shared" si="7090"/>
        <v>#N/A</v>
      </c>
      <c r="HP291" s="498" t="e">
        <f t="shared" si="7091"/>
        <v>#N/A</v>
      </c>
      <c r="HQ291" s="498">
        <f t="shared" si="7092"/>
        <v>0</v>
      </c>
      <c r="HR291" s="498">
        <f t="shared" si="7093"/>
        <v>0</v>
      </c>
      <c r="HS291" s="498" t="e">
        <f t="shared" si="7094"/>
        <v>#N/A</v>
      </c>
      <c r="HT291" s="504">
        <f t="shared" si="7095"/>
        <v>0</v>
      </c>
      <c r="HU291" s="500">
        <f t="shared" si="7096"/>
        <v>0</v>
      </c>
      <c r="HX291" s="665"/>
      <c r="HY291" s="666"/>
      <c r="HZ291" s="667"/>
      <c r="IA291" s="668"/>
      <c r="IB291" s="669"/>
      <c r="IC291" s="720"/>
      <c r="ID291" s="1326"/>
      <c r="IE291" s="497" t="e">
        <f t="shared" si="7097"/>
        <v>#N/A</v>
      </c>
      <c r="IF291" s="497" t="e">
        <f t="shared" si="7098"/>
        <v>#N/A</v>
      </c>
      <c r="IG291" s="498" t="e">
        <f t="shared" si="7099"/>
        <v>#N/A</v>
      </c>
      <c r="IH291" s="498">
        <f t="shared" si="7100"/>
        <v>0</v>
      </c>
      <c r="II291" s="498">
        <f t="shared" si="7101"/>
        <v>0</v>
      </c>
      <c r="IJ291" s="498" t="e">
        <f t="shared" si="7102"/>
        <v>#N/A</v>
      </c>
      <c r="IK291" s="504">
        <f t="shared" si="7103"/>
        <v>0</v>
      </c>
      <c r="IL291" s="500">
        <f t="shared" si="7104"/>
        <v>0</v>
      </c>
      <c r="IO291" s="665"/>
      <c r="IP291" s="666"/>
      <c r="IQ291" s="667"/>
      <c r="IR291" s="668"/>
      <c r="IS291" s="669"/>
      <c r="IT291" s="720"/>
      <c r="IU291" s="1326"/>
      <c r="IV291" s="497" t="e">
        <f t="shared" si="7105"/>
        <v>#N/A</v>
      </c>
      <c r="IW291" s="497" t="e">
        <f t="shared" si="7106"/>
        <v>#N/A</v>
      </c>
      <c r="IX291" s="498" t="e">
        <f t="shared" si="7107"/>
        <v>#N/A</v>
      </c>
      <c r="IY291" s="498">
        <f t="shared" si="7108"/>
        <v>0</v>
      </c>
      <c r="IZ291" s="498">
        <f t="shared" si="7109"/>
        <v>0</v>
      </c>
      <c r="JA291" s="498" t="e">
        <f t="shared" si="7110"/>
        <v>#N/A</v>
      </c>
      <c r="JB291" s="504">
        <f t="shared" si="7111"/>
        <v>0</v>
      </c>
      <c r="JC291" s="500">
        <f t="shared" si="7112"/>
        <v>0</v>
      </c>
      <c r="JF291" s="665"/>
      <c r="JG291" s="666"/>
      <c r="JH291" s="667"/>
      <c r="JI291" s="668"/>
      <c r="JJ291" s="669"/>
      <c r="JK291" s="720"/>
      <c r="JL291" s="1326"/>
      <c r="JM291" s="497" t="e">
        <f t="shared" si="7113"/>
        <v>#N/A</v>
      </c>
      <c r="JN291" s="497" t="e">
        <f t="shared" si="7114"/>
        <v>#N/A</v>
      </c>
      <c r="JO291" s="498" t="e">
        <f t="shared" si="7115"/>
        <v>#N/A</v>
      </c>
      <c r="JP291" s="498">
        <f t="shared" si="7116"/>
        <v>0</v>
      </c>
      <c r="JQ291" s="498">
        <f t="shared" si="7117"/>
        <v>0</v>
      </c>
      <c r="JR291" s="498" t="e">
        <f t="shared" si="7118"/>
        <v>#N/A</v>
      </c>
      <c r="JS291" s="504">
        <f t="shared" si="7119"/>
        <v>0</v>
      </c>
      <c r="JT291" s="500">
        <f t="shared" si="7120"/>
        <v>0</v>
      </c>
      <c r="JW291" s="665"/>
      <c r="JX291" s="666"/>
      <c r="JY291" s="667"/>
      <c r="JZ291" s="668"/>
      <c r="KA291" s="669"/>
      <c r="KB291" s="720"/>
      <c r="KC291" s="1326"/>
      <c r="KD291" s="497" t="e">
        <f t="shared" si="7121"/>
        <v>#N/A</v>
      </c>
      <c r="KE291" s="497" t="e">
        <f t="shared" si="7122"/>
        <v>#N/A</v>
      </c>
      <c r="KF291" s="498" t="e">
        <f t="shared" si="7123"/>
        <v>#N/A</v>
      </c>
      <c r="KG291" s="498">
        <f t="shared" si="7124"/>
        <v>0</v>
      </c>
      <c r="KH291" s="498">
        <f t="shared" si="7125"/>
        <v>0</v>
      </c>
      <c r="KI291" s="498" t="e">
        <f t="shared" si="7126"/>
        <v>#N/A</v>
      </c>
      <c r="KJ291" s="504">
        <f t="shared" si="7127"/>
        <v>0</v>
      </c>
      <c r="KK291" s="500">
        <f t="shared" si="7128"/>
        <v>0</v>
      </c>
      <c r="KN291" s="665"/>
      <c r="KO291" s="666"/>
      <c r="KP291" s="667"/>
      <c r="KQ291" s="668"/>
      <c r="KR291" s="669"/>
      <c r="KS291" s="720"/>
      <c r="KT291" s="1326"/>
      <c r="KU291" s="497" t="e">
        <f t="shared" si="7129"/>
        <v>#N/A</v>
      </c>
      <c r="KV291" s="497" t="e">
        <f t="shared" si="7130"/>
        <v>#N/A</v>
      </c>
      <c r="KW291" s="498" t="e">
        <f t="shared" si="7131"/>
        <v>#N/A</v>
      </c>
      <c r="KX291" s="498">
        <f t="shared" si="7132"/>
        <v>0</v>
      </c>
      <c r="KY291" s="498">
        <f t="shared" si="7133"/>
        <v>0</v>
      </c>
      <c r="KZ291" s="498" t="e">
        <f t="shared" si="7134"/>
        <v>#N/A</v>
      </c>
      <c r="LA291" s="504">
        <f t="shared" si="7135"/>
        <v>0</v>
      </c>
      <c r="LB291" s="500">
        <f t="shared" si="7136"/>
        <v>0</v>
      </c>
      <c r="LE291" s="665"/>
      <c r="LF291" s="666"/>
      <c r="LG291" s="667"/>
      <c r="LH291" s="668"/>
      <c r="LI291" s="669"/>
      <c r="LJ291" s="720"/>
      <c r="LK291" s="1326"/>
      <c r="LL291" s="497" t="e">
        <f t="shared" si="7137"/>
        <v>#N/A</v>
      </c>
      <c r="LM291" s="497" t="e">
        <f t="shared" si="7138"/>
        <v>#N/A</v>
      </c>
      <c r="LN291" s="498" t="e">
        <f t="shared" si="7139"/>
        <v>#N/A</v>
      </c>
      <c r="LO291" s="498">
        <f t="shared" si="7140"/>
        <v>0</v>
      </c>
      <c r="LP291" s="498">
        <f t="shared" si="7141"/>
        <v>0</v>
      </c>
      <c r="LQ291" s="498" t="e">
        <f t="shared" si="7142"/>
        <v>#N/A</v>
      </c>
      <c r="LR291" s="504">
        <f t="shared" si="7143"/>
        <v>0</v>
      </c>
      <c r="LS291" s="500">
        <f t="shared" si="7144"/>
        <v>0</v>
      </c>
      <c r="LV291" s="665"/>
      <c r="LW291" s="666"/>
      <c r="LX291" s="667"/>
      <c r="LY291" s="668"/>
      <c r="LZ291" s="669"/>
      <c r="MA291" s="720"/>
      <c r="MB291" s="1326"/>
      <c r="MC291" s="497" t="e">
        <f t="shared" si="7145"/>
        <v>#N/A</v>
      </c>
      <c r="MD291" s="497" t="e">
        <f t="shared" si="7146"/>
        <v>#N/A</v>
      </c>
      <c r="ME291" s="498" t="e">
        <f t="shared" si="7147"/>
        <v>#N/A</v>
      </c>
      <c r="MF291" s="498">
        <f t="shared" si="7148"/>
        <v>0</v>
      </c>
      <c r="MG291" s="498">
        <f t="shared" si="7149"/>
        <v>0</v>
      </c>
      <c r="MH291" s="498" t="e">
        <f t="shared" si="7150"/>
        <v>#N/A</v>
      </c>
      <c r="MI291" s="504">
        <f t="shared" si="7151"/>
        <v>0</v>
      </c>
      <c r="MJ291" s="500">
        <f t="shared" si="7152"/>
        <v>0</v>
      </c>
      <c r="MM291" s="665"/>
      <c r="MN291" s="666"/>
      <c r="MO291" s="667"/>
      <c r="MP291" s="668"/>
      <c r="MQ291" s="669"/>
      <c r="MR291" s="720"/>
      <c r="MS291" s="1326"/>
      <c r="MT291" s="497" t="e">
        <f t="shared" si="7153"/>
        <v>#N/A</v>
      </c>
      <c r="MU291" s="497" t="e">
        <f t="shared" si="7154"/>
        <v>#N/A</v>
      </c>
      <c r="MV291" s="498" t="e">
        <f t="shared" si="7155"/>
        <v>#N/A</v>
      </c>
      <c r="MW291" s="498">
        <f t="shared" si="7156"/>
        <v>0</v>
      </c>
      <c r="MX291" s="498">
        <f t="shared" si="7157"/>
        <v>0</v>
      </c>
      <c r="MY291" s="498" t="e">
        <f t="shared" si="7158"/>
        <v>#N/A</v>
      </c>
      <c r="MZ291" s="504">
        <f t="shared" si="7159"/>
        <v>0</v>
      </c>
      <c r="NA291" s="500">
        <f t="shared" si="7160"/>
        <v>0</v>
      </c>
      <c r="ND291" s="665"/>
      <c r="NE291" s="666"/>
      <c r="NF291" s="667"/>
      <c r="NG291" s="668"/>
      <c r="NH291" s="669"/>
      <c r="NI291" s="720"/>
      <c r="NJ291" s="1326"/>
      <c r="NK291" s="497" t="e">
        <f t="shared" si="7161"/>
        <v>#N/A</v>
      </c>
      <c r="NL291" s="497" t="e">
        <f t="shared" si="7162"/>
        <v>#N/A</v>
      </c>
      <c r="NM291" s="498" t="e">
        <f t="shared" si="7163"/>
        <v>#N/A</v>
      </c>
      <c r="NN291" s="498">
        <f t="shared" si="7164"/>
        <v>0</v>
      </c>
      <c r="NO291" s="498">
        <f t="shared" si="7165"/>
        <v>0</v>
      </c>
      <c r="NP291" s="498" t="e">
        <f t="shared" si="7166"/>
        <v>#N/A</v>
      </c>
      <c r="NQ291" s="504">
        <f t="shared" si="7167"/>
        <v>0</v>
      </c>
      <c r="NR291" s="500">
        <f t="shared" si="7168"/>
        <v>0</v>
      </c>
      <c r="NU291" s="665"/>
      <c r="NV291" s="666"/>
      <c r="NW291" s="667"/>
      <c r="NX291" s="668"/>
      <c r="NY291" s="669"/>
      <c r="NZ291" s="720"/>
      <c r="OA291" s="1326"/>
      <c r="OB291" s="497" t="e">
        <f t="shared" si="7169"/>
        <v>#N/A</v>
      </c>
      <c r="OC291" s="497" t="e">
        <f t="shared" si="7170"/>
        <v>#N/A</v>
      </c>
      <c r="OD291" s="498" t="e">
        <f t="shared" si="7171"/>
        <v>#N/A</v>
      </c>
      <c r="OE291" s="498">
        <f t="shared" si="7172"/>
        <v>0</v>
      </c>
      <c r="OF291" s="498">
        <f t="shared" si="7173"/>
        <v>0</v>
      </c>
      <c r="OG291" s="498" t="e">
        <f t="shared" si="7174"/>
        <v>#N/A</v>
      </c>
      <c r="OH291" s="504">
        <f t="shared" si="7175"/>
        <v>0</v>
      </c>
      <c r="OI291" s="500">
        <f t="shared" si="7176"/>
        <v>0</v>
      </c>
      <c r="OL291" s="665"/>
      <c r="OM291" s="666"/>
      <c r="ON291" s="667"/>
      <c r="OO291" s="668"/>
      <c r="OP291" s="669"/>
      <c r="OQ291" s="720"/>
      <c r="OR291" s="1326"/>
      <c r="OS291" s="497" t="e">
        <f t="shared" si="7177"/>
        <v>#N/A</v>
      </c>
      <c r="OT291" s="497" t="e">
        <f t="shared" si="7178"/>
        <v>#N/A</v>
      </c>
      <c r="OU291" s="498" t="e">
        <f t="shared" si="7179"/>
        <v>#N/A</v>
      </c>
      <c r="OV291" s="498">
        <f t="shared" si="7180"/>
        <v>0</v>
      </c>
      <c r="OW291" s="498">
        <f t="shared" si="7181"/>
        <v>0</v>
      </c>
      <c r="OX291" s="498" t="e">
        <f t="shared" si="7182"/>
        <v>#N/A</v>
      </c>
      <c r="OY291" s="504">
        <f t="shared" si="7183"/>
        <v>0</v>
      </c>
      <c r="OZ291" s="500">
        <f t="shared" si="7184"/>
        <v>0</v>
      </c>
      <c r="PC291" s="665"/>
      <c r="PD291" s="666"/>
      <c r="PE291" s="667"/>
      <c r="PF291" s="668"/>
      <c r="PG291" s="669"/>
      <c r="PH291" s="720"/>
      <c r="PI291" s="1326"/>
      <c r="PJ291" s="497" t="e">
        <f t="shared" si="7185"/>
        <v>#N/A</v>
      </c>
      <c r="PK291" s="497" t="e">
        <f t="shared" si="7186"/>
        <v>#N/A</v>
      </c>
      <c r="PL291" s="498" t="e">
        <f t="shared" si="7187"/>
        <v>#N/A</v>
      </c>
      <c r="PM291" s="498">
        <f t="shared" si="7188"/>
        <v>0</v>
      </c>
      <c r="PN291" s="498">
        <f t="shared" si="7189"/>
        <v>0</v>
      </c>
      <c r="PO291" s="498" t="e">
        <f t="shared" si="7190"/>
        <v>#N/A</v>
      </c>
      <c r="PP291" s="504">
        <f t="shared" si="7191"/>
        <v>0</v>
      </c>
      <c r="PQ291" s="500">
        <f t="shared" si="7192"/>
        <v>0</v>
      </c>
      <c r="PT291" s="665"/>
      <c r="PU291" s="666"/>
      <c r="PV291" s="667"/>
      <c r="PW291" s="668"/>
      <c r="PX291" s="669"/>
      <c r="PY291" s="720"/>
      <c r="PZ291" s="1326"/>
      <c r="QA291" s="497" t="e">
        <f t="shared" si="7193"/>
        <v>#N/A</v>
      </c>
      <c r="QB291" s="497" t="e">
        <f t="shared" si="7194"/>
        <v>#N/A</v>
      </c>
      <c r="QC291" s="498" t="e">
        <f t="shared" si="7195"/>
        <v>#N/A</v>
      </c>
      <c r="QD291" s="498">
        <f t="shared" si="7196"/>
        <v>0</v>
      </c>
      <c r="QE291" s="498">
        <f t="shared" si="7197"/>
        <v>0</v>
      </c>
      <c r="QF291" s="498" t="e">
        <f t="shared" si="7198"/>
        <v>#N/A</v>
      </c>
      <c r="QG291" s="504">
        <f t="shared" si="7199"/>
        <v>0</v>
      </c>
      <c r="QH291" s="500">
        <f t="shared" si="7200"/>
        <v>0</v>
      </c>
      <c r="QK291" s="665"/>
      <c r="QL291" s="666"/>
      <c r="QM291" s="667"/>
      <c r="QN291" s="668"/>
      <c r="QO291" s="669"/>
      <c r="QP291" s="720"/>
      <c r="QQ291" s="1326"/>
      <c r="QR291" s="497" t="e">
        <f t="shared" si="7201"/>
        <v>#N/A</v>
      </c>
      <c r="QS291" s="497" t="e">
        <f t="shared" si="7202"/>
        <v>#N/A</v>
      </c>
      <c r="QT291" s="498" t="e">
        <f t="shared" si="7203"/>
        <v>#N/A</v>
      </c>
      <c r="QU291" s="498">
        <f t="shared" si="7204"/>
        <v>0</v>
      </c>
      <c r="QV291" s="498">
        <f t="shared" si="7205"/>
        <v>0</v>
      </c>
      <c r="QW291" s="498" t="e">
        <f t="shared" si="7206"/>
        <v>#N/A</v>
      </c>
      <c r="QX291" s="504">
        <f t="shared" si="7207"/>
        <v>0</v>
      </c>
      <c r="QY291" s="500">
        <f t="shared" si="7208"/>
        <v>0</v>
      </c>
      <c r="RB291" s="381"/>
      <c r="RC291" s="382"/>
      <c r="RD291" s="383"/>
      <c r="RE291" s="384"/>
      <c r="RF291" s="385"/>
      <c r="RG291" s="386"/>
      <c r="RH291" s="386"/>
      <c r="RI291" s="497"/>
      <c r="RJ291" s="497"/>
      <c r="RK291" s="501"/>
      <c r="RL291" s="501"/>
      <c r="RM291" s="501"/>
      <c r="RN291" s="501"/>
      <c r="RO291" s="502"/>
      <c r="RP291" s="503"/>
      <c r="RS291" s="381"/>
      <c r="RT291" s="382"/>
      <c r="RU291" s="383"/>
      <c r="RV291" s="384"/>
      <c r="RW291" s="385"/>
      <c r="RX291" s="386"/>
      <c r="RY291" s="386"/>
      <c r="RZ291" s="497"/>
      <c r="SA291" s="497"/>
      <c r="SB291" s="501"/>
      <c r="SC291" s="501"/>
      <c r="SD291" s="501"/>
      <c r="SE291" s="501"/>
      <c r="SF291" s="502"/>
      <c r="SG291" s="503"/>
      <c r="SJ291" s="381"/>
      <c r="SK291" s="382"/>
      <c r="SL291" s="383"/>
      <c r="SM291" s="384"/>
      <c r="SN291" s="385"/>
      <c r="SO291" s="386"/>
      <c r="SP291" s="386"/>
      <c r="SQ291" s="497"/>
      <c r="SR291" s="497"/>
      <c r="SS291" s="501"/>
      <c r="ST291" s="501"/>
      <c r="SU291" s="501"/>
      <c r="SV291" s="501"/>
      <c r="SW291" s="502"/>
      <c r="SX291" s="503"/>
    </row>
    <row r="292" spans="2:518" ht="41.25" hidden="1" customHeight="1" thickTop="1" thickBot="1">
      <c r="B292" s="577"/>
      <c r="C292" s="578"/>
      <c r="D292" s="579"/>
      <c r="E292" s="580"/>
      <c r="F292" s="581"/>
      <c r="G292" s="585"/>
      <c r="H292" s="595"/>
      <c r="K292" s="577"/>
      <c r="L292" s="767"/>
      <c r="M292" s="579"/>
      <c r="N292" s="580"/>
      <c r="O292" s="581"/>
      <c r="P292" s="585"/>
      <c r="Q292" s="1326"/>
      <c r="R292" s="497"/>
      <c r="S292" s="497"/>
      <c r="T292" s="498"/>
      <c r="U292" s="498"/>
      <c r="V292" s="498"/>
      <c r="W292" s="498"/>
      <c r="X292" s="504"/>
      <c r="Y292" s="500"/>
      <c r="Z292" s="486"/>
      <c r="AA292" s="486"/>
      <c r="AB292" s="577"/>
      <c r="AC292" s="767"/>
      <c r="AD292" s="579"/>
      <c r="AE292" s="580"/>
      <c r="AF292" s="581"/>
      <c r="AG292" s="585"/>
      <c r="AH292" s="1326"/>
      <c r="AI292" s="497"/>
      <c r="AJ292" s="497"/>
      <c r="AK292" s="498"/>
      <c r="AL292" s="498"/>
      <c r="AM292" s="498"/>
      <c r="AN292" s="498"/>
      <c r="AO292" s="504"/>
      <c r="AP292" s="500"/>
      <c r="AQ292" s="486"/>
      <c r="AR292" s="486"/>
      <c r="AS292" s="577"/>
      <c r="AT292" s="767"/>
      <c r="AU292" s="579"/>
      <c r="AV292" s="580"/>
      <c r="AW292" s="581"/>
      <c r="AX292" s="585"/>
      <c r="AY292" s="1326"/>
      <c r="AZ292" s="497"/>
      <c r="BA292" s="497"/>
      <c r="BB292" s="498"/>
      <c r="BC292" s="498"/>
      <c r="BD292" s="498"/>
      <c r="BE292" s="498"/>
      <c r="BF292" s="504"/>
      <c r="BG292" s="500"/>
      <c r="BJ292" s="577"/>
      <c r="BK292" s="767"/>
      <c r="BL292" s="579"/>
      <c r="BM292" s="580"/>
      <c r="BN292" s="581"/>
      <c r="BO292" s="585"/>
      <c r="BP292" s="1326"/>
      <c r="BQ292" s="497"/>
      <c r="BR292" s="497"/>
      <c r="BS292" s="498"/>
      <c r="BT292" s="498"/>
      <c r="BU292" s="498"/>
      <c r="BV292" s="498"/>
      <c r="BW292" s="504"/>
      <c r="BX292" s="500"/>
      <c r="CA292" s="577"/>
      <c r="CB292" s="767"/>
      <c r="CC292" s="579"/>
      <c r="CD292" s="580"/>
      <c r="CE292" s="581"/>
      <c r="CF292" s="585"/>
      <c r="CG292" s="1326"/>
      <c r="CH292" s="497"/>
      <c r="CI292" s="497"/>
      <c r="CJ292" s="498"/>
      <c r="CK292" s="498"/>
      <c r="CL292" s="498"/>
      <c r="CM292" s="498"/>
      <c r="CN292" s="504"/>
      <c r="CO292" s="500"/>
      <c r="CR292" s="577"/>
      <c r="CS292" s="767"/>
      <c r="CT292" s="579"/>
      <c r="CU292" s="580"/>
      <c r="CV292" s="581"/>
      <c r="CW292" s="585"/>
      <c r="CX292" s="1326"/>
      <c r="CY292" s="497"/>
      <c r="CZ292" s="497"/>
      <c r="DA292" s="498"/>
      <c r="DB292" s="498"/>
      <c r="DC292" s="498"/>
      <c r="DD292" s="498"/>
      <c r="DE292" s="504"/>
      <c r="DF292" s="500"/>
      <c r="DI292" s="577"/>
      <c r="DJ292" s="767"/>
      <c r="DK292" s="579"/>
      <c r="DL292" s="580"/>
      <c r="DM292" s="581"/>
      <c r="DN292" s="585"/>
      <c r="DO292" s="1326"/>
      <c r="DP292" s="497"/>
      <c r="DQ292" s="497"/>
      <c r="DR292" s="498"/>
      <c r="DS292" s="498"/>
      <c r="DT292" s="498"/>
      <c r="DU292" s="498"/>
      <c r="DV292" s="504"/>
      <c r="DW292" s="500"/>
      <c r="DZ292" s="577"/>
      <c r="EA292" s="767"/>
      <c r="EB292" s="579"/>
      <c r="EC292" s="580"/>
      <c r="ED292" s="581"/>
      <c r="EE292" s="585"/>
      <c r="EF292" s="1326"/>
      <c r="EG292" s="497"/>
      <c r="EH292" s="497"/>
      <c r="EI292" s="498"/>
      <c r="EJ292" s="498"/>
      <c r="EK292" s="498"/>
      <c r="EL292" s="498"/>
      <c r="EM292" s="504"/>
      <c r="EN292" s="500"/>
      <c r="EQ292" s="665"/>
      <c r="ER292" s="666"/>
      <c r="ES292" s="667"/>
      <c r="ET292" s="668"/>
      <c r="EU292" s="669"/>
      <c r="EV292" s="720"/>
      <c r="EW292" s="1326"/>
      <c r="EX292" s="497" t="e">
        <f t="shared" si="7057"/>
        <v>#N/A</v>
      </c>
      <c r="EY292" s="497" t="e">
        <f t="shared" si="7058"/>
        <v>#N/A</v>
      </c>
      <c r="EZ292" s="498" t="e">
        <f t="shared" si="7059"/>
        <v>#N/A</v>
      </c>
      <c r="FA292" s="498">
        <f t="shared" si="7060"/>
        <v>0</v>
      </c>
      <c r="FB292" s="498">
        <f t="shared" si="7061"/>
        <v>0</v>
      </c>
      <c r="FC292" s="498" t="e">
        <f t="shared" si="7062"/>
        <v>#N/A</v>
      </c>
      <c r="FD292" s="504">
        <f t="shared" si="7063"/>
        <v>0</v>
      </c>
      <c r="FE292" s="500">
        <f t="shared" si="7064"/>
        <v>0</v>
      </c>
      <c r="FH292" s="665"/>
      <c r="FI292" s="666"/>
      <c r="FJ292" s="667"/>
      <c r="FK292" s="668"/>
      <c r="FL292" s="669"/>
      <c r="FM292" s="720"/>
      <c r="FN292" s="1326"/>
      <c r="FO292" s="497" t="e">
        <f t="shared" si="7065"/>
        <v>#N/A</v>
      </c>
      <c r="FP292" s="497" t="e">
        <f t="shared" si="7066"/>
        <v>#N/A</v>
      </c>
      <c r="FQ292" s="498" t="e">
        <f t="shared" si="7067"/>
        <v>#N/A</v>
      </c>
      <c r="FR292" s="498">
        <f t="shared" si="7068"/>
        <v>0</v>
      </c>
      <c r="FS292" s="498">
        <f t="shared" si="7069"/>
        <v>0</v>
      </c>
      <c r="FT292" s="498" t="e">
        <f t="shared" si="7070"/>
        <v>#N/A</v>
      </c>
      <c r="FU292" s="504">
        <f t="shared" si="7071"/>
        <v>0</v>
      </c>
      <c r="FV292" s="500">
        <f t="shared" si="7072"/>
        <v>0</v>
      </c>
      <c r="FY292" s="665"/>
      <c r="FZ292" s="666"/>
      <c r="GA292" s="667"/>
      <c r="GB292" s="668"/>
      <c r="GC292" s="669"/>
      <c r="GD292" s="720"/>
      <c r="GE292" s="1326"/>
      <c r="GF292" s="497" t="e">
        <f t="shared" si="7073"/>
        <v>#N/A</v>
      </c>
      <c r="GG292" s="497" t="e">
        <f t="shared" si="7074"/>
        <v>#N/A</v>
      </c>
      <c r="GH292" s="498" t="e">
        <f t="shared" si="7075"/>
        <v>#N/A</v>
      </c>
      <c r="GI292" s="498">
        <f t="shared" si="7076"/>
        <v>0</v>
      </c>
      <c r="GJ292" s="498">
        <f t="shared" si="7077"/>
        <v>0</v>
      </c>
      <c r="GK292" s="498" t="e">
        <f t="shared" si="7078"/>
        <v>#N/A</v>
      </c>
      <c r="GL292" s="504">
        <f t="shared" si="7079"/>
        <v>0</v>
      </c>
      <c r="GM292" s="500">
        <f t="shared" si="7080"/>
        <v>0</v>
      </c>
      <c r="GP292" s="665"/>
      <c r="GQ292" s="666"/>
      <c r="GR292" s="667"/>
      <c r="GS292" s="668"/>
      <c r="GT292" s="669"/>
      <c r="GU292" s="720"/>
      <c r="GV292" s="1326"/>
      <c r="GW292" s="497" t="e">
        <f t="shared" si="7081"/>
        <v>#N/A</v>
      </c>
      <c r="GX292" s="497" t="e">
        <f t="shared" si="7082"/>
        <v>#N/A</v>
      </c>
      <c r="GY292" s="498" t="e">
        <f t="shared" si="7083"/>
        <v>#N/A</v>
      </c>
      <c r="GZ292" s="498">
        <f t="shared" si="7084"/>
        <v>0</v>
      </c>
      <c r="HA292" s="498">
        <f t="shared" si="7085"/>
        <v>0</v>
      </c>
      <c r="HB292" s="498" t="e">
        <f t="shared" si="7086"/>
        <v>#N/A</v>
      </c>
      <c r="HC292" s="504">
        <f t="shared" si="7087"/>
        <v>0</v>
      </c>
      <c r="HD292" s="500">
        <f t="shared" si="7088"/>
        <v>0</v>
      </c>
      <c r="HG292" s="665"/>
      <c r="HH292" s="666"/>
      <c r="HI292" s="667"/>
      <c r="HJ292" s="668"/>
      <c r="HK292" s="669"/>
      <c r="HL292" s="720"/>
      <c r="HM292" s="1326"/>
      <c r="HN292" s="497" t="e">
        <f t="shared" si="7089"/>
        <v>#N/A</v>
      </c>
      <c r="HO292" s="497" t="e">
        <f t="shared" si="7090"/>
        <v>#N/A</v>
      </c>
      <c r="HP292" s="498" t="e">
        <f t="shared" si="7091"/>
        <v>#N/A</v>
      </c>
      <c r="HQ292" s="498">
        <f t="shared" si="7092"/>
        <v>0</v>
      </c>
      <c r="HR292" s="498">
        <f t="shared" si="7093"/>
        <v>0</v>
      </c>
      <c r="HS292" s="498" t="e">
        <f t="shared" si="7094"/>
        <v>#N/A</v>
      </c>
      <c r="HT292" s="504">
        <f t="shared" si="7095"/>
        <v>0</v>
      </c>
      <c r="HU292" s="500">
        <f t="shared" si="7096"/>
        <v>0</v>
      </c>
      <c r="HX292" s="665"/>
      <c r="HY292" s="666"/>
      <c r="HZ292" s="667"/>
      <c r="IA292" s="668"/>
      <c r="IB292" s="669"/>
      <c r="IC292" s="720"/>
      <c r="ID292" s="1326"/>
      <c r="IE292" s="497" t="e">
        <f t="shared" si="7097"/>
        <v>#N/A</v>
      </c>
      <c r="IF292" s="497" t="e">
        <f t="shared" si="7098"/>
        <v>#N/A</v>
      </c>
      <c r="IG292" s="498" t="e">
        <f t="shared" si="7099"/>
        <v>#N/A</v>
      </c>
      <c r="IH292" s="498">
        <f t="shared" si="7100"/>
        <v>0</v>
      </c>
      <c r="II292" s="498">
        <f t="shared" si="7101"/>
        <v>0</v>
      </c>
      <c r="IJ292" s="498" t="e">
        <f t="shared" si="7102"/>
        <v>#N/A</v>
      </c>
      <c r="IK292" s="504">
        <f t="shared" si="7103"/>
        <v>0</v>
      </c>
      <c r="IL292" s="500">
        <f t="shared" si="7104"/>
        <v>0</v>
      </c>
      <c r="IO292" s="665"/>
      <c r="IP292" s="666"/>
      <c r="IQ292" s="667"/>
      <c r="IR292" s="668"/>
      <c r="IS292" s="669"/>
      <c r="IT292" s="720"/>
      <c r="IU292" s="1326"/>
      <c r="IV292" s="497" t="e">
        <f t="shared" si="7105"/>
        <v>#N/A</v>
      </c>
      <c r="IW292" s="497" t="e">
        <f t="shared" si="7106"/>
        <v>#N/A</v>
      </c>
      <c r="IX292" s="498" t="e">
        <f t="shared" si="7107"/>
        <v>#N/A</v>
      </c>
      <c r="IY292" s="498">
        <f t="shared" si="7108"/>
        <v>0</v>
      </c>
      <c r="IZ292" s="498">
        <f t="shared" si="7109"/>
        <v>0</v>
      </c>
      <c r="JA292" s="498" t="e">
        <f t="shared" si="7110"/>
        <v>#N/A</v>
      </c>
      <c r="JB292" s="504">
        <f t="shared" si="7111"/>
        <v>0</v>
      </c>
      <c r="JC292" s="500">
        <f t="shared" si="7112"/>
        <v>0</v>
      </c>
      <c r="JF292" s="665"/>
      <c r="JG292" s="666"/>
      <c r="JH292" s="667"/>
      <c r="JI292" s="668"/>
      <c r="JJ292" s="669"/>
      <c r="JK292" s="720"/>
      <c r="JL292" s="1326"/>
      <c r="JM292" s="497" t="e">
        <f t="shared" si="7113"/>
        <v>#N/A</v>
      </c>
      <c r="JN292" s="497" t="e">
        <f t="shared" si="7114"/>
        <v>#N/A</v>
      </c>
      <c r="JO292" s="498" t="e">
        <f t="shared" si="7115"/>
        <v>#N/A</v>
      </c>
      <c r="JP292" s="498">
        <f t="shared" si="7116"/>
        <v>0</v>
      </c>
      <c r="JQ292" s="498">
        <f t="shared" si="7117"/>
        <v>0</v>
      </c>
      <c r="JR292" s="498" t="e">
        <f t="shared" si="7118"/>
        <v>#N/A</v>
      </c>
      <c r="JS292" s="504">
        <f t="shared" si="7119"/>
        <v>0</v>
      </c>
      <c r="JT292" s="500">
        <f t="shared" si="7120"/>
        <v>0</v>
      </c>
      <c r="JW292" s="665"/>
      <c r="JX292" s="666"/>
      <c r="JY292" s="667"/>
      <c r="JZ292" s="668"/>
      <c r="KA292" s="669"/>
      <c r="KB292" s="720"/>
      <c r="KC292" s="1326"/>
      <c r="KD292" s="497" t="e">
        <f t="shared" si="7121"/>
        <v>#N/A</v>
      </c>
      <c r="KE292" s="497" t="e">
        <f t="shared" si="7122"/>
        <v>#N/A</v>
      </c>
      <c r="KF292" s="498" t="e">
        <f t="shared" si="7123"/>
        <v>#N/A</v>
      </c>
      <c r="KG292" s="498">
        <f t="shared" si="7124"/>
        <v>0</v>
      </c>
      <c r="KH292" s="498">
        <f t="shared" si="7125"/>
        <v>0</v>
      </c>
      <c r="KI292" s="498" t="e">
        <f t="shared" si="7126"/>
        <v>#N/A</v>
      </c>
      <c r="KJ292" s="504">
        <f t="shared" si="7127"/>
        <v>0</v>
      </c>
      <c r="KK292" s="500">
        <f t="shared" si="7128"/>
        <v>0</v>
      </c>
      <c r="KN292" s="665"/>
      <c r="KO292" s="666"/>
      <c r="KP292" s="667"/>
      <c r="KQ292" s="668"/>
      <c r="KR292" s="669"/>
      <c r="KS292" s="720"/>
      <c r="KT292" s="1326"/>
      <c r="KU292" s="497" t="e">
        <f t="shared" si="7129"/>
        <v>#N/A</v>
      </c>
      <c r="KV292" s="497" t="e">
        <f t="shared" si="7130"/>
        <v>#N/A</v>
      </c>
      <c r="KW292" s="498" t="e">
        <f t="shared" si="7131"/>
        <v>#N/A</v>
      </c>
      <c r="KX292" s="498">
        <f t="shared" si="7132"/>
        <v>0</v>
      </c>
      <c r="KY292" s="498">
        <f t="shared" si="7133"/>
        <v>0</v>
      </c>
      <c r="KZ292" s="498" t="e">
        <f t="shared" si="7134"/>
        <v>#N/A</v>
      </c>
      <c r="LA292" s="504">
        <f t="shared" si="7135"/>
        <v>0</v>
      </c>
      <c r="LB292" s="500">
        <f t="shared" si="7136"/>
        <v>0</v>
      </c>
      <c r="LE292" s="665"/>
      <c r="LF292" s="666"/>
      <c r="LG292" s="667"/>
      <c r="LH292" s="668"/>
      <c r="LI292" s="669"/>
      <c r="LJ292" s="720"/>
      <c r="LK292" s="1326"/>
      <c r="LL292" s="497" t="e">
        <f t="shared" si="7137"/>
        <v>#N/A</v>
      </c>
      <c r="LM292" s="497" t="e">
        <f t="shared" si="7138"/>
        <v>#N/A</v>
      </c>
      <c r="LN292" s="498" t="e">
        <f t="shared" si="7139"/>
        <v>#N/A</v>
      </c>
      <c r="LO292" s="498">
        <f t="shared" si="7140"/>
        <v>0</v>
      </c>
      <c r="LP292" s="498">
        <f t="shared" si="7141"/>
        <v>0</v>
      </c>
      <c r="LQ292" s="498" t="e">
        <f t="shared" si="7142"/>
        <v>#N/A</v>
      </c>
      <c r="LR292" s="504">
        <f t="shared" si="7143"/>
        <v>0</v>
      </c>
      <c r="LS292" s="500">
        <f t="shared" si="7144"/>
        <v>0</v>
      </c>
      <c r="LV292" s="665"/>
      <c r="LW292" s="666"/>
      <c r="LX292" s="667"/>
      <c r="LY292" s="668"/>
      <c r="LZ292" s="669"/>
      <c r="MA292" s="720"/>
      <c r="MB292" s="1326"/>
      <c r="MC292" s="497" t="e">
        <f t="shared" si="7145"/>
        <v>#N/A</v>
      </c>
      <c r="MD292" s="497" t="e">
        <f t="shared" si="7146"/>
        <v>#N/A</v>
      </c>
      <c r="ME292" s="498" t="e">
        <f t="shared" si="7147"/>
        <v>#N/A</v>
      </c>
      <c r="MF292" s="498">
        <f t="shared" si="7148"/>
        <v>0</v>
      </c>
      <c r="MG292" s="498">
        <f t="shared" si="7149"/>
        <v>0</v>
      </c>
      <c r="MH292" s="498" t="e">
        <f t="shared" si="7150"/>
        <v>#N/A</v>
      </c>
      <c r="MI292" s="504">
        <f t="shared" si="7151"/>
        <v>0</v>
      </c>
      <c r="MJ292" s="500">
        <f t="shared" si="7152"/>
        <v>0</v>
      </c>
      <c r="MM292" s="665"/>
      <c r="MN292" s="666"/>
      <c r="MO292" s="667"/>
      <c r="MP292" s="668"/>
      <c r="MQ292" s="669"/>
      <c r="MR292" s="720"/>
      <c r="MS292" s="1326"/>
      <c r="MT292" s="497" t="e">
        <f t="shared" si="7153"/>
        <v>#N/A</v>
      </c>
      <c r="MU292" s="497" t="e">
        <f t="shared" si="7154"/>
        <v>#N/A</v>
      </c>
      <c r="MV292" s="498" t="e">
        <f t="shared" si="7155"/>
        <v>#N/A</v>
      </c>
      <c r="MW292" s="498">
        <f t="shared" si="7156"/>
        <v>0</v>
      </c>
      <c r="MX292" s="498">
        <f t="shared" si="7157"/>
        <v>0</v>
      </c>
      <c r="MY292" s="498" t="e">
        <f t="shared" si="7158"/>
        <v>#N/A</v>
      </c>
      <c r="MZ292" s="504">
        <f t="shared" si="7159"/>
        <v>0</v>
      </c>
      <c r="NA292" s="500">
        <f t="shared" si="7160"/>
        <v>0</v>
      </c>
      <c r="ND292" s="665"/>
      <c r="NE292" s="666"/>
      <c r="NF292" s="667"/>
      <c r="NG292" s="668"/>
      <c r="NH292" s="669"/>
      <c r="NI292" s="720"/>
      <c r="NJ292" s="1326"/>
      <c r="NK292" s="497" t="e">
        <f t="shared" si="7161"/>
        <v>#N/A</v>
      </c>
      <c r="NL292" s="497" t="e">
        <f t="shared" si="7162"/>
        <v>#N/A</v>
      </c>
      <c r="NM292" s="498" t="e">
        <f t="shared" si="7163"/>
        <v>#N/A</v>
      </c>
      <c r="NN292" s="498">
        <f t="shared" si="7164"/>
        <v>0</v>
      </c>
      <c r="NO292" s="498">
        <f t="shared" si="7165"/>
        <v>0</v>
      </c>
      <c r="NP292" s="498" t="e">
        <f t="shared" si="7166"/>
        <v>#N/A</v>
      </c>
      <c r="NQ292" s="504">
        <f t="shared" si="7167"/>
        <v>0</v>
      </c>
      <c r="NR292" s="500">
        <f t="shared" si="7168"/>
        <v>0</v>
      </c>
      <c r="NU292" s="665"/>
      <c r="NV292" s="666"/>
      <c r="NW292" s="667"/>
      <c r="NX292" s="668"/>
      <c r="NY292" s="669"/>
      <c r="NZ292" s="720"/>
      <c r="OA292" s="1326"/>
      <c r="OB292" s="497" t="e">
        <f t="shared" si="7169"/>
        <v>#N/A</v>
      </c>
      <c r="OC292" s="497" t="e">
        <f t="shared" si="7170"/>
        <v>#N/A</v>
      </c>
      <c r="OD292" s="498" t="e">
        <f t="shared" si="7171"/>
        <v>#N/A</v>
      </c>
      <c r="OE292" s="498">
        <f t="shared" si="7172"/>
        <v>0</v>
      </c>
      <c r="OF292" s="498">
        <f t="shared" si="7173"/>
        <v>0</v>
      </c>
      <c r="OG292" s="498" t="e">
        <f t="shared" si="7174"/>
        <v>#N/A</v>
      </c>
      <c r="OH292" s="504">
        <f t="shared" si="7175"/>
        <v>0</v>
      </c>
      <c r="OI292" s="500">
        <f t="shared" si="7176"/>
        <v>0</v>
      </c>
      <c r="OL292" s="665"/>
      <c r="OM292" s="666"/>
      <c r="ON292" s="667"/>
      <c r="OO292" s="668"/>
      <c r="OP292" s="669"/>
      <c r="OQ292" s="720"/>
      <c r="OR292" s="1326"/>
      <c r="OS292" s="497" t="e">
        <f t="shared" si="7177"/>
        <v>#N/A</v>
      </c>
      <c r="OT292" s="497" t="e">
        <f t="shared" si="7178"/>
        <v>#N/A</v>
      </c>
      <c r="OU292" s="498" t="e">
        <f t="shared" si="7179"/>
        <v>#N/A</v>
      </c>
      <c r="OV292" s="498">
        <f t="shared" si="7180"/>
        <v>0</v>
      </c>
      <c r="OW292" s="498">
        <f t="shared" si="7181"/>
        <v>0</v>
      </c>
      <c r="OX292" s="498" t="e">
        <f t="shared" si="7182"/>
        <v>#N/A</v>
      </c>
      <c r="OY292" s="504">
        <f t="shared" si="7183"/>
        <v>0</v>
      </c>
      <c r="OZ292" s="500">
        <f t="shared" si="7184"/>
        <v>0</v>
      </c>
      <c r="PC292" s="665"/>
      <c r="PD292" s="666"/>
      <c r="PE292" s="667"/>
      <c r="PF292" s="668"/>
      <c r="PG292" s="669"/>
      <c r="PH292" s="720"/>
      <c r="PI292" s="1326"/>
      <c r="PJ292" s="497" t="e">
        <f t="shared" si="7185"/>
        <v>#N/A</v>
      </c>
      <c r="PK292" s="497" t="e">
        <f t="shared" si="7186"/>
        <v>#N/A</v>
      </c>
      <c r="PL292" s="498" t="e">
        <f t="shared" si="7187"/>
        <v>#N/A</v>
      </c>
      <c r="PM292" s="498">
        <f t="shared" si="7188"/>
        <v>0</v>
      </c>
      <c r="PN292" s="498">
        <f t="shared" si="7189"/>
        <v>0</v>
      </c>
      <c r="PO292" s="498" t="e">
        <f t="shared" si="7190"/>
        <v>#N/A</v>
      </c>
      <c r="PP292" s="504">
        <f t="shared" si="7191"/>
        <v>0</v>
      </c>
      <c r="PQ292" s="500">
        <f t="shared" si="7192"/>
        <v>0</v>
      </c>
      <c r="PT292" s="665"/>
      <c r="PU292" s="666"/>
      <c r="PV292" s="667"/>
      <c r="PW292" s="668"/>
      <c r="PX292" s="669"/>
      <c r="PY292" s="720"/>
      <c r="PZ292" s="1326"/>
      <c r="QA292" s="497" t="e">
        <f t="shared" si="7193"/>
        <v>#N/A</v>
      </c>
      <c r="QB292" s="497" t="e">
        <f t="shared" si="7194"/>
        <v>#N/A</v>
      </c>
      <c r="QC292" s="498" t="e">
        <f t="shared" si="7195"/>
        <v>#N/A</v>
      </c>
      <c r="QD292" s="498">
        <f t="shared" si="7196"/>
        <v>0</v>
      </c>
      <c r="QE292" s="498">
        <f t="shared" si="7197"/>
        <v>0</v>
      </c>
      <c r="QF292" s="498" t="e">
        <f t="shared" si="7198"/>
        <v>#N/A</v>
      </c>
      <c r="QG292" s="504">
        <f t="shared" si="7199"/>
        <v>0</v>
      </c>
      <c r="QH292" s="500">
        <f t="shared" si="7200"/>
        <v>0</v>
      </c>
      <c r="QK292" s="665"/>
      <c r="QL292" s="666"/>
      <c r="QM292" s="667"/>
      <c r="QN292" s="668"/>
      <c r="QO292" s="669"/>
      <c r="QP292" s="720"/>
      <c r="QQ292" s="1326"/>
      <c r="QR292" s="497" t="e">
        <f t="shared" si="7201"/>
        <v>#N/A</v>
      </c>
      <c r="QS292" s="497" t="e">
        <f t="shared" si="7202"/>
        <v>#N/A</v>
      </c>
      <c r="QT292" s="498" t="e">
        <f t="shared" si="7203"/>
        <v>#N/A</v>
      </c>
      <c r="QU292" s="498">
        <f t="shared" si="7204"/>
        <v>0</v>
      </c>
      <c r="QV292" s="498">
        <f t="shared" si="7205"/>
        <v>0</v>
      </c>
      <c r="QW292" s="498" t="e">
        <f t="shared" si="7206"/>
        <v>#N/A</v>
      </c>
      <c r="QX292" s="504">
        <f t="shared" si="7207"/>
        <v>0</v>
      </c>
      <c r="QY292" s="500">
        <f t="shared" si="7208"/>
        <v>0</v>
      </c>
      <c r="RB292" s="381"/>
      <c r="RC292" s="382"/>
      <c r="RD292" s="383"/>
      <c r="RE292" s="384"/>
      <c r="RF292" s="385"/>
      <c r="RG292" s="386"/>
      <c r="RH292" s="386"/>
      <c r="RI292" s="497"/>
      <c r="RJ292" s="497"/>
      <c r="RK292" s="501"/>
      <c r="RL292" s="501"/>
      <c r="RM292" s="501"/>
      <c r="RN292" s="501"/>
      <c r="RO292" s="502"/>
      <c r="RP292" s="503"/>
      <c r="RS292" s="381"/>
      <c r="RT292" s="382"/>
      <c r="RU292" s="383"/>
      <c r="RV292" s="384"/>
      <c r="RW292" s="385"/>
      <c r="RX292" s="386"/>
      <c r="RY292" s="386"/>
      <c r="RZ292" s="497"/>
      <c r="SA292" s="497"/>
      <c r="SB292" s="501"/>
      <c r="SC292" s="501"/>
      <c r="SD292" s="501"/>
      <c r="SE292" s="501"/>
      <c r="SF292" s="502"/>
      <c r="SG292" s="503"/>
      <c r="SJ292" s="381"/>
      <c r="SK292" s="382"/>
      <c r="SL292" s="383"/>
      <c r="SM292" s="384"/>
      <c r="SN292" s="385"/>
      <c r="SO292" s="386"/>
      <c r="SP292" s="386"/>
      <c r="SQ292" s="497"/>
      <c r="SR292" s="497"/>
      <c r="SS292" s="501"/>
      <c r="ST292" s="501"/>
      <c r="SU292" s="501"/>
      <c r="SV292" s="501"/>
      <c r="SW292" s="502"/>
      <c r="SX292" s="503"/>
    </row>
    <row r="293" spans="2:518" ht="41.25" hidden="1" customHeight="1" thickTop="1" thickBot="1">
      <c r="B293" s="577"/>
      <c r="C293" s="578"/>
      <c r="D293" s="579"/>
      <c r="E293" s="580"/>
      <c r="F293" s="581"/>
      <c r="G293" s="585"/>
      <c r="H293" s="595"/>
      <c r="K293" s="577"/>
      <c r="L293" s="767"/>
      <c r="M293" s="579"/>
      <c r="N293" s="580"/>
      <c r="O293" s="581"/>
      <c r="P293" s="585"/>
      <c r="Q293" s="1327"/>
      <c r="R293" s="497"/>
      <c r="S293" s="497"/>
      <c r="T293" s="498"/>
      <c r="U293" s="498"/>
      <c r="V293" s="498"/>
      <c r="W293" s="498"/>
      <c r="X293" s="504"/>
      <c r="Y293" s="500"/>
      <c r="Z293" s="486"/>
      <c r="AA293" s="486"/>
      <c r="AB293" s="577"/>
      <c r="AC293" s="767"/>
      <c r="AD293" s="579"/>
      <c r="AE293" s="580"/>
      <c r="AF293" s="581"/>
      <c r="AG293" s="585"/>
      <c r="AH293" s="1327"/>
      <c r="AI293" s="497"/>
      <c r="AJ293" s="497"/>
      <c r="AK293" s="498"/>
      <c r="AL293" s="498"/>
      <c r="AM293" s="498"/>
      <c r="AN293" s="498"/>
      <c r="AO293" s="504"/>
      <c r="AP293" s="500"/>
      <c r="AQ293" s="486"/>
      <c r="AR293" s="486"/>
      <c r="AS293" s="577"/>
      <c r="AT293" s="767"/>
      <c r="AU293" s="579"/>
      <c r="AV293" s="580"/>
      <c r="AW293" s="581"/>
      <c r="AX293" s="585"/>
      <c r="AY293" s="1327"/>
      <c r="AZ293" s="497"/>
      <c r="BA293" s="497"/>
      <c r="BB293" s="498"/>
      <c r="BC293" s="498"/>
      <c r="BD293" s="498"/>
      <c r="BE293" s="498"/>
      <c r="BF293" s="504"/>
      <c r="BG293" s="500"/>
      <c r="BJ293" s="577"/>
      <c r="BK293" s="767"/>
      <c r="BL293" s="579"/>
      <c r="BM293" s="580"/>
      <c r="BN293" s="581"/>
      <c r="BO293" s="585"/>
      <c r="BP293" s="1327"/>
      <c r="BQ293" s="497"/>
      <c r="BR293" s="497"/>
      <c r="BS293" s="498"/>
      <c r="BT293" s="498"/>
      <c r="BU293" s="498"/>
      <c r="BV293" s="498"/>
      <c r="BW293" s="504"/>
      <c r="BX293" s="500"/>
      <c r="CA293" s="577"/>
      <c r="CB293" s="767"/>
      <c r="CC293" s="579"/>
      <c r="CD293" s="580"/>
      <c r="CE293" s="581"/>
      <c r="CF293" s="585"/>
      <c r="CG293" s="1327"/>
      <c r="CH293" s="497"/>
      <c r="CI293" s="497"/>
      <c r="CJ293" s="498"/>
      <c r="CK293" s="498"/>
      <c r="CL293" s="498"/>
      <c r="CM293" s="498"/>
      <c r="CN293" s="504"/>
      <c r="CO293" s="500"/>
      <c r="CR293" s="577"/>
      <c r="CS293" s="767"/>
      <c r="CT293" s="579"/>
      <c r="CU293" s="580"/>
      <c r="CV293" s="581"/>
      <c r="CW293" s="585"/>
      <c r="CX293" s="1327"/>
      <c r="CY293" s="497"/>
      <c r="CZ293" s="497"/>
      <c r="DA293" s="498"/>
      <c r="DB293" s="498"/>
      <c r="DC293" s="498"/>
      <c r="DD293" s="498"/>
      <c r="DE293" s="504"/>
      <c r="DF293" s="500"/>
      <c r="DI293" s="577"/>
      <c r="DJ293" s="767"/>
      <c r="DK293" s="579"/>
      <c r="DL293" s="580"/>
      <c r="DM293" s="581"/>
      <c r="DN293" s="585"/>
      <c r="DO293" s="1327"/>
      <c r="DP293" s="497"/>
      <c r="DQ293" s="497"/>
      <c r="DR293" s="498"/>
      <c r="DS293" s="498"/>
      <c r="DT293" s="498"/>
      <c r="DU293" s="498"/>
      <c r="DV293" s="504"/>
      <c r="DW293" s="500"/>
      <c r="DZ293" s="577"/>
      <c r="EA293" s="767"/>
      <c r="EB293" s="579"/>
      <c r="EC293" s="580"/>
      <c r="ED293" s="581"/>
      <c r="EE293" s="585"/>
      <c r="EF293" s="1327"/>
      <c r="EG293" s="497"/>
      <c r="EH293" s="497"/>
      <c r="EI293" s="498"/>
      <c r="EJ293" s="498"/>
      <c r="EK293" s="498"/>
      <c r="EL293" s="498"/>
      <c r="EM293" s="504"/>
      <c r="EN293" s="500"/>
      <c r="EQ293" s="665"/>
      <c r="ER293" s="666"/>
      <c r="ES293" s="667"/>
      <c r="ET293" s="668"/>
      <c r="EU293" s="669"/>
      <c r="EV293" s="720"/>
      <c r="EW293" s="1327"/>
      <c r="EX293" s="497" t="e">
        <f t="shared" si="7057"/>
        <v>#N/A</v>
      </c>
      <c r="EY293" s="497" t="e">
        <f t="shared" si="7058"/>
        <v>#N/A</v>
      </c>
      <c r="EZ293" s="498" t="e">
        <f t="shared" si="7059"/>
        <v>#N/A</v>
      </c>
      <c r="FA293" s="498">
        <f t="shared" si="7060"/>
        <v>0</v>
      </c>
      <c r="FB293" s="498">
        <f t="shared" si="7061"/>
        <v>0</v>
      </c>
      <c r="FC293" s="498" t="e">
        <f t="shared" si="7062"/>
        <v>#N/A</v>
      </c>
      <c r="FD293" s="504">
        <f t="shared" si="7063"/>
        <v>0</v>
      </c>
      <c r="FE293" s="500">
        <f t="shared" si="7064"/>
        <v>0</v>
      </c>
      <c r="FH293" s="665"/>
      <c r="FI293" s="666"/>
      <c r="FJ293" s="667"/>
      <c r="FK293" s="668"/>
      <c r="FL293" s="669"/>
      <c r="FM293" s="720"/>
      <c r="FN293" s="1327"/>
      <c r="FO293" s="497" t="e">
        <f t="shared" si="7065"/>
        <v>#N/A</v>
      </c>
      <c r="FP293" s="497" t="e">
        <f t="shared" si="7066"/>
        <v>#N/A</v>
      </c>
      <c r="FQ293" s="498" t="e">
        <f t="shared" si="7067"/>
        <v>#N/A</v>
      </c>
      <c r="FR293" s="498">
        <f t="shared" si="7068"/>
        <v>0</v>
      </c>
      <c r="FS293" s="498">
        <f t="shared" si="7069"/>
        <v>0</v>
      </c>
      <c r="FT293" s="498" t="e">
        <f t="shared" si="7070"/>
        <v>#N/A</v>
      </c>
      <c r="FU293" s="504">
        <f t="shared" si="7071"/>
        <v>0</v>
      </c>
      <c r="FV293" s="500">
        <f t="shared" si="7072"/>
        <v>0</v>
      </c>
      <c r="FY293" s="665"/>
      <c r="FZ293" s="666"/>
      <c r="GA293" s="667"/>
      <c r="GB293" s="668"/>
      <c r="GC293" s="669"/>
      <c r="GD293" s="720"/>
      <c r="GE293" s="1327"/>
      <c r="GF293" s="497" t="e">
        <f t="shared" si="7073"/>
        <v>#N/A</v>
      </c>
      <c r="GG293" s="497" t="e">
        <f t="shared" si="7074"/>
        <v>#N/A</v>
      </c>
      <c r="GH293" s="498" t="e">
        <f t="shared" si="7075"/>
        <v>#N/A</v>
      </c>
      <c r="GI293" s="498">
        <f t="shared" si="7076"/>
        <v>0</v>
      </c>
      <c r="GJ293" s="498">
        <f t="shared" si="7077"/>
        <v>0</v>
      </c>
      <c r="GK293" s="498" t="e">
        <f t="shared" si="7078"/>
        <v>#N/A</v>
      </c>
      <c r="GL293" s="504">
        <f t="shared" si="7079"/>
        <v>0</v>
      </c>
      <c r="GM293" s="500">
        <f t="shared" si="7080"/>
        <v>0</v>
      </c>
      <c r="GP293" s="665"/>
      <c r="GQ293" s="666"/>
      <c r="GR293" s="667"/>
      <c r="GS293" s="668"/>
      <c r="GT293" s="669"/>
      <c r="GU293" s="720"/>
      <c r="GV293" s="1327"/>
      <c r="GW293" s="497" t="e">
        <f t="shared" si="7081"/>
        <v>#N/A</v>
      </c>
      <c r="GX293" s="497" t="e">
        <f t="shared" si="7082"/>
        <v>#N/A</v>
      </c>
      <c r="GY293" s="498" t="e">
        <f t="shared" si="7083"/>
        <v>#N/A</v>
      </c>
      <c r="GZ293" s="498">
        <f t="shared" si="7084"/>
        <v>0</v>
      </c>
      <c r="HA293" s="498">
        <f t="shared" si="7085"/>
        <v>0</v>
      </c>
      <c r="HB293" s="498" t="e">
        <f t="shared" si="7086"/>
        <v>#N/A</v>
      </c>
      <c r="HC293" s="504">
        <f t="shared" si="7087"/>
        <v>0</v>
      </c>
      <c r="HD293" s="500">
        <f t="shared" si="7088"/>
        <v>0</v>
      </c>
      <c r="HG293" s="665"/>
      <c r="HH293" s="666"/>
      <c r="HI293" s="667"/>
      <c r="HJ293" s="668"/>
      <c r="HK293" s="669"/>
      <c r="HL293" s="720"/>
      <c r="HM293" s="1327"/>
      <c r="HN293" s="497" t="e">
        <f t="shared" si="7089"/>
        <v>#N/A</v>
      </c>
      <c r="HO293" s="497" t="e">
        <f t="shared" si="7090"/>
        <v>#N/A</v>
      </c>
      <c r="HP293" s="498" t="e">
        <f t="shared" si="7091"/>
        <v>#N/A</v>
      </c>
      <c r="HQ293" s="498">
        <f t="shared" si="7092"/>
        <v>0</v>
      </c>
      <c r="HR293" s="498">
        <f t="shared" si="7093"/>
        <v>0</v>
      </c>
      <c r="HS293" s="498" t="e">
        <f t="shared" si="7094"/>
        <v>#N/A</v>
      </c>
      <c r="HT293" s="504">
        <f t="shared" si="7095"/>
        <v>0</v>
      </c>
      <c r="HU293" s="500">
        <f t="shared" si="7096"/>
        <v>0</v>
      </c>
      <c r="HX293" s="665"/>
      <c r="HY293" s="666"/>
      <c r="HZ293" s="667"/>
      <c r="IA293" s="668"/>
      <c r="IB293" s="669"/>
      <c r="IC293" s="720"/>
      <c r="ID293" s="1327"/>
      <c r="IE293" s="497" t="e">
        <f t="shared" si="7097"/>
        <v>#N/A</v>
      </c>
      <c r="IF293" s="497" t="e">
        <f t="shared" si="7098"/>
        <v>#N/A</v>
      </c>
      <c r="IG293" s="498" t="e">
        <f t="shared" si="7099"/>
        <v>#N/A</v>
      </c>
      <c r="IH293" s="498">
        <f t="shared" si="7100"/>
        <v>0</v>
      </c>
      <c r="II293" s="498">
        <f t="shared" si="7101"/>
        <v>0</v>
      </c>
      <c r="IJ293" s="498" t="e">
        <f t="shared" si="7102"/>
        <v>#N/A</v>
      </c>
      <c r="IK293" s="504">
        <f t="shared" si="7103"/>
        <v>0</v>
      </c>
      <c r="IL293" s="500">
        <f t="shared" si="7104"/>
        <v>0</v>
      </c>
      <c r="IO293" s="665"/>
      <c r="IP293" s="666"/>
      <c r="IQ293" s="667"/>
      <c r="IR293" s="668"/>
      <c r="IS293" s="669"/>
      <c r="IT293" s="720"/>
      <c r="IU293" s="1327"/>
      <c r="IV293" s="497" t="e">
        <f t="shared" si="7105"/>
        <v>#N/A</v>
      </c>
      <c r="IW293" s="497" t="e">
        <f t="shared" si="7106"/>
        <v>#N/A</v>
      </c>
      <c r="IX293" s="498" t="e">
        <f t="shared" si="7107"/>
        <v>#N/A</v>
      </c>
      <c r="IY293" s="498">
        <f t="shared" si="7108"/>
        <v>0</v>
      </c>
      <c r="IZ293" s="498">
        <f t="shared" si="7109"/>
        <v>0</v>
      </c>
      <c r="JA293" s="498" t="e">
        <f t="shared" si="7110"/>
        <v>#N/A</v>
      </c>
      <c r="JB293" s="504">
        <f t="shared" si="7111"/>
        <v>0</v>
      </c>
      <c r="JC293" s="500">
        <f t="shared" si="7112"/>
        <v>0</v>
      </c>
      <c r="JF293" s="665"/>
      <c r="JG293" s="666"/>
      <c r="JH293" s="667"/>
      <c r="JI293" s="668"/>
      <c r="JJ293" s="669"/>
      <c r="JK293" s="720"/>
      <c r="JL293" s="1327"/>
      <c r="JM293" s="497" t="e">
        <f t="shared" si="7113"/>
        <v>#N/A</v>
      </c>
      <c r="JN293" s="497" t="e">
        <f t="shared" si="7114"/>
        <v>#N/A</v>
      </c>
      <c r="JO293" s="498" t="e">
        <f t="shared" si="7115"/>
        <v>#N/A</v>
      </c>
      <c r="JP293" s="498">
        <f t="shared" si="7116"/>
        <v>0</v>
      </c>
      <c r="JQ293" s="498">
        <f t="shared" si="7117"/>
        <v>0</v>
      </c>
      <c r="JR293" s="498" t="e">
        <f t="shared" si="7118"/>
        <v>#N/A</v>
      </c>
      <c r="JS293" s="504">
        <f t="shared" si="7119"/>
        <v>0</v>
      </c>
      <c r="JT293" s="500">
        <f t="shared" si="7120"/>
        <v>0</v>
      </c>
      <c r="JW293" s="665"/>
      <c r="JX293" s="666"/>
      <c r="JY293" s="667"/>
      <c r="JZ293" s="668"/>
      <c r="KA293" s="669"/>
      <c r="KB293" s="720"/>
      <c r="KC293" s="1327"/>
      <c r="KD293" s="497" t="e">
        <f t="shared" si="7121"/>
        <v>#N/A</v>
      </c>
      <c r="KE293" s="497" t="e">
        <f t="shared" si="7122"/>
        <v>#N/A</v>
      </c>
      <c r="KF293" s="498" t="e">
        <f t="shared" si="7123"/>
        <v>#N/A</v>
      </c>
      <c r="KG293" s="498">
        <f t="shared" si="7124"/>
        <v>0</v>
      </c>
      <c r="KH293" s="498">
        <f t="shared" si="7125"/>
        <v>0</v>
      </c>
      <c r="KI293" s="498" t="e">
        <f t="shared" si="7126"/>
        <v>#N/A</v>
      </c>
      <c r="KJ293" s="504">
        <f t="shared" si="7127"/>
        <v>0</v>
      </c>
      <c r="KK293" s="500">
        <f t="shared" si="7128"/>
        <v>0</v>
      </c>
      <c r="KN293" s="665"/>
      <c r="KO293" s="666"/>
      <c r="KP293" s="667"/>
      <c r="KQ293" s="668"/>
      <c r="KR293" s="669"/>
      <c r="KS293" s="720"/>
      <c r="KT293" s="1327"/>
      <c r="KU293" s="497" t="e">
        <f t="shared" si="7129"/>
        <v>#N/A</v>
      </c>
      <c r="KV293" s="497" t="e">
        <f t="shared" si="7130"/>
        <v>#N/A</v>
      </c>
      <c r="KW293" s="498" t="e">
        <f t="shared" si="7131"/>
        <v>#N/A</v>
      </c>
      <c r="KX293" s="498">
        <f t="shared" si="7132"/>
        <v>0</v>
      </c>
      <c r="KY293" s="498">
        <f t="shared" si="7133"/>
        <v>0</v>
      </c>
      <c r="KZ293" s="498" t="e">
        <f t="shared" si="7134"/>
        <v>#N/A</v>
      </c>
      <c r="LA293" s="504">
        <f t="shared" si="7135"/>
        <v>0</v>
      </c>
      <c r="LB293" s="500">
        <f t="shared" si="7136"/>
        <v>0</v>
      </c>
      <c r="LE293" s="665"/>
      <c r="LF293" s="666"/>
      <c r="LG293" s="667"/>
      <c r="LH293" s="668"/>
      <c r="LI293" s="669"/>
      <c r="LJ293" s="720"/>
      <c r="LK293" s="1327"/>
      <c r="LL293" s="497" t="e">
        <f t="shared" si="7137"/>
        <v>#N/A</v>
      </c>
      <c r="LM293" s="497" t="e">
        <f t="shared" si="7138"/>
        <v>#N/A</v>
      </c>
      <c r="LN293" s="498" t="e">
        <f t="shared" si="7139"/>
        <v>#N/A</v>
      </c>
      <c r="LO293" s="498">
        <f t="shared" si="7140"/>
        <v>0</v>
      </c>
      <c r="LP293" s="498">
        <f t="shared" si="7141"/>
        <v>0</v>
      </c>
      <c r="LQ293" s="498" t="e">
        <f t="shared" si="7142"/>
        <v>#N/A</v>
      </c>
      <c r="LR293" s="504">
        <f t="shared" si="7143"/>
        <v>0</v>
      </c>
      <c r="LS293" s="500">
        <f t="shared" si="7144"/>
        <v>0</v>
      </c>
      <c r="LV293" s="665"/>
      <c r="LW293" s="666"/>
      <c r="LX293" s="667"/>
      <c r="LY293" s="668"/>
      <c r="LZ293" s="669"/>
      <c r="MA293" s="720"/>
      <c r="MB293" s="1327"/>
      <c r="MC293" s="497" t="e">
        <f t="shared" si="7145"/>
        <v>#N/A</v>
      </c>
      <c r="MD293" s="497" t="e">
        <f t="shared" si="7146"/>
        <v>#N/A</v>
      </c>
      <c r="ME293" s="498" t="e">
        <f t="shared" si="7147"/>
        <v>#N/A</v>
      </c>
      <c r="MF293" s="498">
        <f t="shared" si="7148"/>
        <v>0</v>
      </c>
      <c r="MG293" s="498">
        <f t="shared" si="7149"/>
        <v>0</v>
      </c>
      <c r="MH293" s="498" t="e">
        <f t="shared" si="7150"/>
        <v>#N/A</v>
      </c>
      <c r="MI293" s="504">
        <f t="shared" si="7151"/>
        <v>0</v>
      </c>
      <c r="MJ293" s="500">
        <f t="shared" si="7152"/>
        <v>0</v>
      </c>
      <c r="MM293" s="665"/>
      <c r="MN293" s="666"/>
      <c r="MO293" s="667"/>
      <c r="MP293" s="668"/>
      <c r="MQ293" s="669"/>
      <c r="MR293" s="720"/>
      <c r="MS293" s="1327"/>
      <c r="MT293" s="497" t="e">
        <f t="shared" si="7153"/>
        <v>#N/A</v>
      </c>
      <c r="MU293" s="497" t="e">
        <f t="shared" si="7154"/>
        <v>#N/A</v>
      </c>
      <c r="MV293" s="498" t="e">
        <f t="shared" si="7155"/>
        <v>#N/A</v>
      </c>
      <c r="MW293" s="498">
        <f t="shared" si="7156"/>
        <v>0</v>
      </c>
      <c r="MX293" s="498">
        <f t="shared" si="7157"/>
        <v>0</v>
      </c>
      <c r="MY293" s="498" t="e">
        <f t="shared" si="7158"/>
        <v>#N/A</v>
      </c>
      <c r="MZ293" s="504">
        <f t="shared" si="7159"/>
        <v>0</v>
      </c>
      <c r="NA293" s="500">
        <f t="shared" si="7160"/>
        <v>0</v>
      </c>
      <c r="ND293" s="665"/>
      <c r="NE293" s="666"/>
      <c r="NF293" s="667"/>
      <c r="NG293" s="668"/>
      <c r="NH293" s="669"/>
      <c r="NI293" s="720"/>
      <c r="NJ293" s="1327"/>
      <c r="NK293" s="497" t="e">
        <f t="shared" si="7161"/>
        <v>#N/A</v>
      </c>
      <c r="NL293" s="497" t="e">
        <f t="shared" si="7162"/>
        <v>#N/A</v>
      </c>
      <c r="NM293" s="498" t="e">
        <f t="shared" si="7163"/>
        <v>#N/A</v>
      </c>
      <c r="NN293" s="498">
        <f t="shared" si="7164"/>
        <v>0</v>
      </c>
      <c r="NO293" s="498">
        <f t="shared" si="7165"/>
        <v>0</v>
      </c>
      <c r="NP293" s="498" t="e">
        <f t="shared" si="7166"/>
        <v>#N/A</v>
      </c>
      <c r="NQ293" s="504">
        <f t="shared" si="7167"/>
        <v>0</v>
      </c>
      <c r="NR293" s="500">
        <f t="shared" si="7168"/>
        <v>0</v>
      </c>
      <c r="NU293" s="665"/>
      <c r="NV293" s="666"/>
      <c r="NW293" s="667"/>
      <c r="NX293" s="668"/>
      <c r="NY293" s="669"/>
      <c r="NZ293" s="720"/>
      <c r="OA293" s="1327"/>
      <c r="OB293" s="497" t="e">
        <f t="shared" si="7169"/>
        <v>#N/A</v>
      </c>
      <c r="OC293" s="497" t="e">
        <f t="shared" si="7170"/>
        <v>#N/A</v>
      </c>
      <c r="OD293" s="498" t="e">
        <f t="shared" si="7171"/>
        <v>#N/A</v>
      </c>
      <c r="OE293" s="498">
        <f t="shared" si="7172"/>
        <v>0</v>
      </c>
      <c r="OF293" s="498">
        <f t="shared" si="7173"/>
        <v>0</v>
      </c>
      <c r="OG293" s="498" t="e">
        <f t="shared" si="7174"/>
        <v>#N/A</v>
      </c>
      <c r="OH293" s="504">
        <f t="shared" si="7175"/>
        <v>0</v>
      </c>
      <c r="OI293" s="500">
        <f t="shared" si="7176"/>
        <v>0</v>
      </c>
      <c r="OL293" s="665"/>
      <c r="OM293" s="666"/>
      <c r="ON293" s="667"/>
      <c r="OO293" s="668"/>
      <c r="OP293" s="669"/>
      <c r="OQ293" s="720"/>
      <c r="OR293" s="1327"/>
      <c r="OS293" s="497" t="e">
        <f t="shared" si="7177"/>
        <v>#N/A</v>
      </c>
      <c r="OT293" s="497" t="e">
        <f t="shared" si="7178"/>
        <v>#N/A</v>
      </c>
      <c r="OU293" s="498" t="e">
        <f t="shared" si="7179"/>
        <v>#N/A</v>
      </c>
      <c r="OV293" s="498">
        <f t="shared" si="7180"/>
        <v>0</v>
      </c>
      <c r="OW293" s="498">
        <f t="shared" si="7181"/>
        <v>0</v>
      </c>
      <c r="OX293" s="498" t="e">
        <f t="shared" si="7182"/>
        <v>#N/A</v>
      </c>
      <c r="OY293" s="504">
        <f t="shared" si="7183"/>
        <v>0</v>
      </c>
      <c r="OZ293" s="500">
        <f t="shared" si="7184"/>
        <v>0</v>
      </c>
      <c r="PC293" s="665"/>
      <c r="PD293" s="666"/>
      <c r="PE293" s="667"/>
      <c r="PF293" s="668"/>
      <c r="PG293" s="669"/>
      <c r="PH293" s="720"/>
      <c r="PI293" s="1327"/>
      <c r="PJ293" s="497" t="e">
        <f t="shared" si="7185"/>
        <v>#N/A</v>
      </c>
      <c r="PK293" s="497" t="e">
        <f t="shared" si="7186"/>
        <v>#N/A</v>
      </c>
      <c r="PL293" s="498" t="e">
        <f t="shared" si="7187"/>
        <v>#N/A</v>
      </c>
      <c r="PM293" s="498">
        <f t="shared" si="7188"/>
        <v>0</v>
      </c>
      <c r="PN293" s="498">
        <f t="shared" si="7189"/>
        <v>0</v>
      </c>
      <c r="PO293" s="498" t="e">
        <f t="shared" si="7190"/>
        <v>#N/A</v>
      </c>
      <c r="PP293" s="504">
        <f t="shared" si="7191"/>
        <v>0</v>
      </c>
      <c r="PQ293" s="500">
        <f t="shared" si="7192"/>
        <v>0</v>
      </c>
      <c r="PT293" s="665"/>
      <c r="PU293" s="666"/>
      <c r="PV293" s="667"/>
      <c r="PW293" s="668"/>
      <c r="PX293" s="669"/>
      <c r="PY293" s="720"/>
      <c r="PZ293" s="1327"/>
      <c r="QA293" s="497" t="e">
        <f t="shared" si="7193"/>
        <v>#N/A</v>
      </c>
      <c r="QB293" s="497" t="e">
        <f t="shared" si="7194"/>
        <v>#N/A</v>
      </c>
      <c r="QC293" s="498" t="e">
        <f t="shared" si="7195"/>
        <v>#N/A</v>
      </c>
      <c r="QD293" s="498">
        <f t="shared" si="7196"/>
        <v>0</v>
      </c>
      <c r="QE293" s="498">
        <f t="shared" si="7197"/>
        <v>0</v>
      </c>
      <c r="QF293" s="498" t="e">
        <f t="shared" si="7198"/>
        <v>#N/A</v>
      </c>
      <c r="QG293" s="504">
        <f t="shared" si="7199"/>
        <v>0</v>
      </c>
      <c r="QH293" s="500">
        <f t="shared" si="7200"/>
        <v>0</v>
      </c>
      <c r="QK293" s="665"/>
      <c r="QL293" s="666"/>
      <c r="QM293" s="667"/>
      <c r="QN293" s="668"/>
      <c r="QO293" s="669"/>
      <c r="QP293" s="720"/>
      <c r="QQ293" s="1327"/>
      <c r="QR293" s="497" t="e">
        <f t="shared" si="7201"/>
        <v>#N/A</v>
      </c>
      <c r="QS293" s="497" t="e">
        <f t="shared" si="7202"/>
        <v>#N/A</v>
      </c>
      <c r="QT293" s="498" t="e">
        <f t="shared" si="7203"/>
        <v>#N/A</v>
      </c>
      <c r="QU293" s="498">
        <f t="shared" si="7204"/>
        <v>0</v>
      </c>
      <c r="QV293" s="498">
        <f t="shared" si="7205"/>
        <v>0</v>
      </c>
      <c r="QW293" s="498" t="e">
        <f t="shared" si="7206"/>
        <v>#N/A</v>
      </c>
      <c r="QX293" s="504">
        <f t="shared" si="7207"/>
        <v>0</v>
      </c>
      <c r="QY293" s="500">
        <f t="shared" si="7208"/>
        <v>0</v>
      </c>
      <c r="RB293" s="381"/>
      <c r="RC293" s="382"/>
      <c r="RD293" s="383"/>
      <c r="RE293" s="384"/>
      <c r="RF293" s="385"/>
      <c r="RG293" s="386"/>
      <c r="RH293" s="386"/>
      <c r="RI293" s="497"/>
      <c r="RJ293" s="497"/>
      <c r="RK293" s="501"/>
      <c r="RL293" s="501"/>
      <c r="RM293" s="501"/>
      <c r="RN293" s="501"/>
      <c r="RO293" s="502"/>
      <c r="RP293" s="503"/>
      <c r="RS293" s="381"/>
      <c r="RT293" s="382"/>
      <c r="RU293" s="383"/>
      <c r="RV293" s="384"/>
      <c r="RW293" s="385"/>
      <c r="RX293" s="386"/>
      <c r="RY293" s="386"/>
      <c r="RZ293" s="497"/>
      <c r="SA293" s="497"/>
      <c r="SB293" s="501"/>
      <c r="SC293" s="501"/>
      <c r="SD293" s="501"/>
      <c r="SE293" s="501"/>
      <c r="SF293" s="502"/>
      <c r="SG293" s="503"/>
      <c r="SJ293" s="381"/>
      <c r="SK293" s="382"/>
      <c r="SL293" s="383"/>
      <c r="SM293" s="384"/>
      <c r="SN293" s="385"/>
      <c r="SO293" s="386"/>
      <c r="SP293" s="386"/>
      <c r="SQ293" s="497"/>
      <c r="SR293" s="497"/>
      <c r="SS293" s="501"/>
      <c r="ST293" s="501"/>
      <c r="SU293" s="501"/>
      <c r="SV293" s="501"/>
      <c r="SW293" s="502"/>
      <c r="SX293" s="503"/>
    </row>
    <row r="294" spans="2:518" ht="41.25" hidden="1" customHeight="1" thickTop="1" thickBot="1">
      <c r="B294" s="611"/>
      <c r="C294" s="612"/>
      <c r="D294" s="613"/>
      <c r="E294" s="614"/>
      <c r="F294" s="615"/>
      <c r="G294" s="616"/>
      <c r="H294" s="617"/>
      <c r="K294" s="611"/>
      <c r="L294" s="778"/>
      <c r="M294" s="613"/>
      <c r="N294" s="614"/>
      <c r="O294" s="615"/>
      <c r="P294" s="616"/>
      <c r="Q294" s="750">
        <f>P294/$P$545</f>
        <v>0</v>
      </c>
      <c r="R294" s="497"/>
      <c r="S294" s="497"/>
      <c r="T294" s="501"/>
      <c r="U294" s="501"/>
      <c r="V294" s="501"/>
      <c r="W294" s="501"/>
      <c r="X294" s="502"/>
      <c r="Y294" s="503"/>
      <c r="Z294" s="486"/>
      <c r="AA294" s="486"/>
      <c r="AB294" s="611"/>
      <c r="AC294" s="778"/>
      <c r="AD294" s="613"/>
      <c r="AE294" s="614"/>
      <c r="AF294" s="615"/>
      <c r="AG294" s="616"/>
      <c r="AH294" s="750">
        <f>AG294/$P$545</f>
        <v>0</v>
      </c>
      <c r="AI294" s="497"/>
      <c r="AJ294" s="497"/>
      <c r="AK294" s="501"/>
      <c r="AL294" s="501"/>
      <c r="AM294" s="501"/>
      <c r="AN294" s="501"/>
      <c r="AO294" s="502"/>
      <c r="AP294" s="503"/>
      <c r="AQ294" s="486"/>
      <c r="AR294" s="486"/>
      <c r="AS294" s="611"/>
      <c r="AT294" s="778"/>
      <c r="AU294" s="613"/>
      <c r="AV294" s="614"/>
      <c r="AW294" s="615"/>
      <c r="AX294" s="616"/>
      <c r="AY294" s="750">
        <f>AX294/$P$545</f>
        <v>0</v>
      </c>
      <c r="AZ294" s="497"/>
      <c r="BA294" s="497"/>
      <c r="BB294" s="501"/>
      <c r="BC294" s="501"/>
      <c r="BD294" s="501"/>
      <c r="BE294" s="501"/>
      <c r="BF294" s="502"/>
      <c r="BG294" s="503"/>
      <c r="BJ294" s="611"/>
      <c r="BK294" s="778"/>
      <c r="BL294" s="613"/>
      <c r="BM294" s="614"/>
      <c r="BN294" s="615"/>
      <c r="BO294" s="616"/>
      <c r="BP294" s="750">
        <f>BO294/$P$545</f>
        <v>0</v>
      </c>
      <c r="BQ294" s="497"/>
      <c r="BR294" s="497"/>
      <c r="BS294" s="501"/>
      <c r="BT294" s="501"/>
      <c r="BU294" s="501"/>
      <c r="BV294" s="501"/>
      <c r="BW294" s="502"/>
      <c r="BX294" s="503"/>
      <c r="CA294" s="611"/>
      <c r="CB294" s="778"/>
      <c r="CC294" s="613"/>
      <c r="CD294" s="614"/>
      <c r="CE294" s="615"/>
      <c r="CF294" s="616"/>
      <c r="CG294" s="750">
        <f>CF294/$P$545</f>
        <v>0</v>
      </c>
      <c r="CH294" s="497"/>
      <c r="CI294" s="497"/>
      <c r="CJ294" s="501"/>
      <c r="CK294" s="501"/>
      <c r="CL294" s="501"/>
      <c r="CM294" s="501"/>
      <c r="CN294" s="502"/>
      <c r="CO294" s="503"/>
      <c r="CR294" s="611"/>
      <c r="CS294" s="778"/>
      <c r="CT294" s="613"/>
      <c r="CU294" s="614"/>
      <c r="CV294" s="615"/>
      <c r="CW294" s="616"/>
      <c r="CX294" s="750">
        <f>CW294/$P$545</f>
        <v>0</v>
      </c>
      <c r="CY294" s="497"/>
      <c r="CZ294" s="497"/>
      <c r="DA294" s="501"/>
      <c r="DB294" s="501"/>
      <c r="DC294" s="501"/>
      <c r="DD294" s="501"/>
      <c r="DE294" s="502"/>
      <c r="DF294" s="503"/>
      <c r="DI294" s="611"/>
      <c r="DJ294" s="778"/>
      <c r="DK294" s="613"/>
      <c r="DL294" s="614"/>
      <c r="DM294" s="615"/>
      <c r="DN294" s="616"/>
      <c r="DO294" s="750">
        <f>DN294/$P$545</f>
        <v>0</v>
      </c>
      <c r="DP294" s="497"/>
      <c r="DQ294" s="497"/>
      <c r="DR294" s="501"/>
      <c r="DS294" s="501"/>
      <c r="DT294" s="501"/>
      <c r="DU294" s="501"/>
      <c r="DV294" s="502"/>
      <c r="DW294" s="503"/>
      <c r="DZ294" s="611"/>
      <c r="EA294" s="778"/>
      <c r="EB294" s="613"/>
      <c r="EC294" s="614"/>
      <c r="ED294" s="615"/>
      <c r="EE294" s="616"/>
      <c r="EF294" s="750">
        <f>EE294/$P$545</f>
        <v>0</v>
      </c>
      <c r="EG294" s="497"/>
      <c r="EH294" s="497"/>
      <c r="EI294" s="501"/>
      <c r="EJ294" s="501"/>
      <c r="EK294" s="501"/>
      <c r="EL294" s="501"/>
      <c r="EM294" s="502"/>
      <c r="EN294" s="503"/>
      <c r="EQ294" s="744"/>
      <c r="ER294" s="745"/>
      <c r="ES294" s="746"/>
      <c r="ET294" s="747"/>
      <c r="EU294" s="748"/>
      <c r="EV294" s="749"/>
      <c r="EW294" s="750">
        <f>EV294/$P$545</f>
        <v>0</v>
      </c>
      <c r="EX294" s="497"/>
      <c r="EY294" s="497"/>
      <c r="EZ294" s="501"/>
      <c r="FA294" s="501"/>
      <c r="FB294" s="501"/>
      <c r="FC294" s="501"/>
      <c r="FD294" s="502"/>
      <c r="FE294" s="503"/>
      <c r="FH294" s="744"/>
      <c r="FI294" s="745"/>
      <c r="FJ294" s="746"/>
      <c r="FK294" s="747"/>
      <c r="FL294" s="748"/>
      <c r="FM294" s="749"/>
      <c r="FN294" s="750">
        <f>FM294/$P$545</f>
        <v>0</v>
      </c>
      <c r="FO294" s="497"/>
      <c r="FP294" s="497"/>
      <c r="FQ294" s="501"/>
      <c r="FR294" s="501"/>
      <c r="FS294" s="501"/>
      <c r="FT294" s="501"/>
      <c r="FU294" s="502"/>
      <c r="FV294" s="503"/>
      <c r="FY294" s="744"/>
      <c r="FZ294" s="745"/>
      <c r="GA294" s="746"/>
      <c r="GB294" s="747"/>
      <c r="GC294" s="748"/>
      <c r="GD294" s="749"/>
      <c r="GE294" s="750">
        <f>GD294/$P$545</f>
        <v>0</v>
      </c>
      <c r="GF294" s="497"/>
      <c r="GG294" s="497"/>
      <c r="GH294" s="501"/>
      <c r="GI294" s="501"/>
      <c r="GJ294" s="501"/>
      <c r="GK294" s="501"/>
      <c r="GL294" s="502"/>
      <c r="GM294" s="503"/>
      <c r="GP294" s="744"/>
      <c r="GQ294" s="745"/>
      <c r="GR294" s="746"/>
      <c r="GS294" s="747"/>
      <c r="GT294" s="748"/>
      <c r="GU294" s="749"/>
      <c r="GV294" s="750">
        <f>GU294/$P$545</f>
        <v>0</v>
      </c>
      <c r="GW294" s="497"/>
      <c r="GX294" s="497"/>
      <c r="GY294" s="501"/>
      <c r="GZ294" s="501"/>
      <c r="HA294" s="501"/>
      <c r="HB294" s="501"/>
      <c r="HC294" s="502"/>
      <c r="HD294" s="503"/>
      <c r="HG294" s="744"/>
      <c r="HH294" s="745"/>
      <c r="HI294" s="746"/>
      <c r="HJ294" s="747"/>
      <c r="HK294" s="748"/>
      <c r="HL294" s="749"/>
      <c r="HM294" s="750">
        <f>HL294/$P$545</f>
        <v>0</v>
      </c>
      <c r="HN294" s="497"/>
      <c r="HO294" s="497"/>
      <c r="HP294" s="501"/>
      <c r="HQ294" s="501"/>
      <c r="HR294" s="501"/>
      <c r="HS294" s="501"/>
      <c r="HT294" s="502"/>
      <c r="HU294" s="503"/>
      <c r="HX294" s="744"/>
      <c r="HY294" s="745"/>
      <c r="HZ294" s="746"/>
      <c r="IA294" s="747"/>
      <c r="IB294" s="748"/>
      <c r="IC294" s="749"/>
      <c r="ID294" s="750">
        <f>IC294/$P$545</f>
        <v>0</v>
      </c>
      <c r="IE294" s="497"/>
      <c r="IF294" s="497"/>
      <c r="IG294" s="501"/>
      <c r="IH294" s="501"/>
      <c r="II294" s="501"/>
      <c r="IJ294" s="501"/>
      <c r="IK294" s="502"/>
      <c r="IL294" s="503"/>
      <c r="IO294" s="744"/>
      <c r="IP294" s="745"/>
      <c r="IQ294" s="746"/>
      <c r="IR294" s="747"/>
      <c r="IS294" s="748"/>
      <c r="IT294" s="749"/>
      <c r="IU294" s="750">
        <f>IT294/$P$545</f>
        <v>0</v>
      </c>
      <c r="IV294" s="497"/>
      <c r="IW294" s="497"/>
      <c r="IX294" s="501"/>
      <c r="IY294" s="501"/>
      <c r="IZ294" s="501"/>
      <c r="JA294" s="501"/>
      <c r="JB294" s="502"/>
      <c r="JC294" s="503"/>
      <c r="JF294" s="744"/>
      <c r="JG294" s="745"/>
      <c r="JH294" s="746"/>
      <c r="JI294" s="747"/>
      <c r="JJ294" s="748"/>
      <c r="JK294" s="749"/>
      <c r="JL294" s="750">
        <f>JK294/$P$545</f>
        <v>0</v>
      </c>
      <c r="JM294" s="497"/>
      <c r="JN294" s="497"/>
      <c r="JO294" s="501"/>
      <c r="JP294" s="501"/>
      <c r="JQ294" s="501"/>
      <c r="JR294" s="501"/>
      <c r="JS294" s="502"/>
      <c r="JT294" s="503"/>
      <c r="JW294" s="744"/>
      <c r="JX294" s="745"/>
      <c r="JY294" s="746"/>
      <c r="JZ294" s="747"/>
      <c r="KA294" s="748"/>
      <c r="KB294" s="749"/>
      <c r="KC294" s="750">
        <f>KB294/$P$545</f>
        <v>0</v>
      </c>
      <c r="KD294" s="497"/>
      <c r="KE294" s="497"/>
      <c r="KF294" s="501"/>
      <c r="KG294" s="501"/>
      <c r="KH294" s="501"/>
      <c r="KI294" s="501"/>
      <c r="KJ294" s="502"/>
      <c r="KK294" s="503"/>
      <c r="KN294" s="744"/>
      <c r="KO294" s="745"/>
      <c r="KP294" s="746"/>
      <c r="KQ294" s="747"/>
      <c r="KR294" s="748"/>
      <c r="KS294" s="749"/>
      <c r="KT294" s="750">
        <f>KS294/$P$545</f>
        <v>0</v>
      </c>
      <c r="KU294" s="497"/>
      <c r="KV294" s="497"/>
      <c r="KW294" s="501"/>
      <c r="KX294" s="501"/>
      <c r="KY294" s="501"/>
      <c r="KZ294" s="501"/>
      <c r="LA294" s="502"/>
      <c r="LB294" s="503"/>
      <c r="LE294" s="744"/>
      <c r="LF294" s="745"/>
      <c r="LG294" s="746"/>
      <c r="LH294" s="747"/>
      <c r="LI294" s="748"/>
      <c r="LJ294" s="749"/>
      <c r="LK294" s="750">
        <f>LJ294/$P$545</f>
        <v>0</v>
      </c>
      <c r="LL294" s="497"/>
      <c r="LM294" s="497"/>
      <c r="LN294" s="501"/>
      <c r="LO294" s="501"/>
      <c r="LP294" s="501"/>
      <c r="LQ294" s="501"/>
      <c r="LR294" s="502"/>
      <c r="LS294" s="503"/>
      <c r="LV294" s="744"/>
      <c r="LW294" s="745"/>
      <c r="LX294" s="746"/>
      <c r="LY294" s="747"/>
      <c r="LZ294" s="748"/>
      <c r="MA294" s="749"/>
      <c r="MB294" s="750">
        <f>MA294/$P$545</f>
        <v>0</v>
      </c>
      <c r="MC294" s="497"/>
      <c r="MD294" s="497"/>
      <c r="ME294" s="501"/>
      <c r="MF294" s="501"/>
      <c r="MG294" s="501"/>
      <c r="MH294" s="501"/>
      <c r="MI294" s="502"/>
      <c r="MJ294" s="503"/>
      <c r="MM294" s="744"/>
      <c r="MN294" s="745"/>
      <c r="MO294" s="746"/>
      <c r="MP294" s="747"/>
      <c r="MQ294" s="748"/>
      <c r="MR294" s="749"/>
      <c r="MS294" s="750">
        <f>MR294/$P$545</f>
        <v>0</v>
      </c>
      <c r="MT294" s="497"/>
      <c r="MU294" s="497"/>
      <c r="MV294" s="501"/>
      <c r="MW294" s="501"/>
      <c r="MX294" s="501"/>
      <c r="MY294" s="501"/>
      <c r="MZ294" s="502"/>
      <c r="NA294" s="503"/>
      <c r="ND294" s="744"/>
      <c r="NE294" s="745"/>
      <c r="NF294" s="746"/>
      <c r="NG294" s="747"/>
      <c r="NH294" s="748"/>
      <c r="NI294" s="749"/>
      <c r="NJ294" s="750">
        <f>NI294/$P$545</f>
        <v>0</v>
      </c>
      <c r="NK294" s="497"/>
      <c r="NL294" s="497"/>
      <c r="NM294" s="501"/>
      <c r="NN294" s="501"/>
      <c r="NO294" s="501"/>
      <c r="NP294" s="501"/>
      <c r="NQ294" s="502"/>
      <c r="NR294" s="503"/>
      <c r="NU294" s="744"/>
      <c r="NV294" s="745"/>
      <c r="NW294" s="746"/>
      <c r="NX294" s="747"/>
      <c r="NY294" s="748"/>
      <c r="NZ294" s="749"/>
      <c r="OA294" s="750">
        <f>NZ294/$P$545</f>
        <v>0</v>
      </c>
      <c r="OB294" s="497"/>
      <c r="OC294" s="497"/>
      <c r="OD294" s="501"/>
      <c r="OE294" s="501"/>
      <c r="OF294" s="501"/>
      <c r="OG294" s="501"/>
      <c r="OH294" s="502"/>
      <c r="OI294" s="503"/>
      <c r="OL294" s="744"/>
      <c r="OM294" s="745"/>
      <c r="ON294" s="746"/>
      <c r="OO294" s="747"/>
      <c r="OP294" s="748"/>
      <c r="OQ294" s="749"/>
      <c r="OR294" s="750">
        <f>OQ294/$P$545</f>
        <v>0</v>
      </c>
      <c r="OS294" s="497"/>
      <c r="OT294" s="497"/>
      <c r="OU294" s="501"/>
      <c r="OV294" s="501"/>
      <c r="OW294" s="501"/>
      <c r="OX294" s="501"/>
      <c r="OY294" s="502"/>
      <c r="OZ294" s="503"/>
      <c r="PC294" s="744"/>
      <c r="PD294" s="745"/>
      <c r="PE294" s="746"/>
      <c r="PF294" s="747"/>
      <c r="PG294" s="748"/>
      <c r="PH294" s="749"/>
      <c r="PI294" s="750">
        <f>PH294/$P$545</f>
        <v>0</v>
      </c>
      <c r="PJ294" s="497"/>
      <c r="PK294" s="497"/>
      <c r="PL294" s="501"/>
      <c r="PM294" s="501"/>
      <c r="PN294" s="501"/>
      <c r="PO294" s="501"/>
      <c r="PP294" s="502"/>
      <c r="PQ294" s="503"/>
      <c r="PT294" s="744"/>
      <c r="PU294" s="745"/>
      <c r="PV294" s="746"/>
      <c r="PW294" s="747"/>
      <c r="PX294" s="748"/>
      <c r="PY294" s="749"/>
      <c r="PZ294" s="750">
        <f>PY294/$P$545</f>
        <v>0</v>
      </c>
      <c r="QA294" s="497"/>
      <c r="QB294" s="497"/>
      <c r="QC294" s="501"/>
      <c r="QD294" s="501"/>
      <c r="QE294" s="501"/>
      <c r="QF294" s="501"/>
      <c r="QG294" s="502"/>
      <c r="QH294" s="503"/>
      <c r="QK294" s="744"/>
      <c r="QL294" s="745"/>
      <c r="QM294" s="746"/>
      <c r="QN294" s="747"/>
      <c r="QO294" s="748"/>
      <c r="QP294" s="749"/>
      <c r="QQ294" s="750">
        <f>QP294/$P$545</f>
        <v>0</v>
      </c>
      <c r="QR294" s="497"/>
      <c r="QS294" s="497"/>
      <c r="QT294" s="501"/>
      <c r="QU294" s="501"/>
      <c r="QV294" s="501"/>
      <c r="QW294" s="501"/>
      <c r="QX294" s="502"/>
      <c r="QY294" s="503"/>
      <c r="RB294" s="381"/>
      <c r="RC294" s="382"/>
      <c r="RD294" s="383"/>
      <c r="RE294" s="384"/>
      <c r="RF294" s="385"/>
      <c r="RG294" s="386"/>
      <c r="RH294" s="386"/>
      <c r="RI294" s="497"/>
      <c r="RJ294" s="497"/>
      <c r="RK294" s="501"/>
      <c r="RL294" s="501"/>
      <c r="RM294" s="501"/>
      <c r="RN294" s="501"/>
      <c r="RO294" s="502"/>
      <c r="RP294" s="503"/>
      <c r="RS294" s="381"/>
      <c r="RT294" s="382"/>
      <c r="RU294" s="383"/>
      <c r="RV294" s="384"/>
      <c r="RW294" s="385"/>
      <c r="RX294" s="386"/>
      <c r="RY294" s="386"/>
      <c r="RZ294" s="497"/>
      <c r="SA294" s="497"/>
      <c r="SB294" s="501"/>
      <c r="SC294" s="501"/>
      <c r="SD294" s="501"/>
      <c r="SE294" s="501"/>
      <c r="SF294" s="502"/>
      <c r="SG294" s="503"/>
      <c r="SJ294" s="381"/>
      <c r="SK294" s="382"/>
      <c r="SL294" s="383"/>
      <c r="SM294" s="384"/>
      <c r="SN294" s="385"/>
      <c r="SO294" s="386"/>
      <c r="SP294" s="386"/>
      <c r="SQ294" s="497"/>
      <c r="SR294" s="497"/>
      <c r="SS294" s="501"/>
      <c r="ST294" s="501"/>
      <c r="SU294" s="501"/>
      <c r="SV294" s="501"/>
      <c r="SW294" s="502"/>
      <c r="SX294" s="503"/>
    </row>
    <row r="295" spans="2:518" ht="31.5" hidden="1" customHeight="1" thickTop="1" thickBot="1">
      <c r="B295" s="564"/>
      <c r="C295" s="565"/>
      <c r="D295" s="566"/>
      <c r="E295" s="567"/>
      <c r="F295" s="568"/>
      <c r="G295" s="569"/>
      <c r="H295" s="570"/>
      <c r="K295" s="564"/>
      <c r="L295" s="765"/>
      <c r="M295" s="566"/>
      <c r="N295" s="567"/>
      <c r="O295" s="568"/>
      <c r="P295" s="569"/>
      <c r="Q295" s="751">
        <f>SUM(P296:P317)</f>
        <v>0</v>
      </c>
      <c r="R295" s="497"/>
      <c r="S295" s="497"/>
      <c r="T295" s="501"/>
      <c r="U295" s="501"/>
      <c r="V295" s="501"/>
      <c r="W295" s="501"/>
      <c r="X295" s="502"/>
      <c r="Y295" s="503"/>
      <c r="Z295" s="486"/>
      <c r="AA295" s="486"/>
      <c r="AB295" s="564"/>
      <c r="AC295" s="765"/>
      <c r="AD295" s="566"/>
      <c r="AE295" s="567"/>
      <c r="AF295" s="568"/>
      <c r="AG295" s="569"/>
      <c r="AH295" s="751">
        <f>SUM(AG296:AG317)</f>
        <v>0</v>
      </c>
      <c r="AI295" s="497"/>
      <c r="AJ295" s="497"/>
      <c r="AK295" s="501"/>
      <c r="AL295" s="501"/>
      <c r="AM295" s="501"/>
      <c r="AN295" s="501"/>
      <c r="AO295" s="502"/>
      <c r="AP295" s="503"/>
      <c r="AQ295" s="486"/>
      <c r="AR295" s="486"/>
      <c r="AS295" s="564"/>
      <c r="AT295" s="765"/>
      <c r="AU295" s="566"/>
      <c r="AV295" s="567"/>
      <c r="AW295" s="568"/>
      <c r="AX295" s="569"/>
      <c r="AY295" s="751">
        <f>SUM(AX296:AX317)</f>
        <v>0</v>
      </c>
      <c r="AZ295" s="497"/>
      <c r="BA295" s="497"/>
      <c r="BB295" s="501"/>
      <c r="BC295" s="501"/>
      <c r="BD295" s="501"/>
      <c r="BE295" s="501"/>
      <c r="BF295" s="502"/>
      <c r="BG295" s="503"/>
      <c r="BJ295" s="564"/>
      <c r="BK295" s="765"/>
      <c r="BL295" s="566"/>
      <c r="BM295" s="567"/>
      <c r="BN295" s="568"/>
      <c r="BO295" s="569"/>
      <c r="BP295" s="751">
        <f>SUM(BO296:BO317)</f>
        <v>0</v>
      </c>
      <c r="BQ295" s="497"/>
      <c r="BR295" s="497"/>
      <c r="BS295" s="501"/>
      <c r="BT295" s="501"/>
      <c r="BU295" s="501"/>
      <c r="BV295" s="501"/>
      <c r="BW295" s="502"/>
      <c r="BX295" s="503"/>
      <c r="CA295" s="564"/>
      <c r="CB295" s="765"/>
      <c r="CC295" s="566"/>
      <c r="CD295" s="567"/>
      <c r="CE295" s="568"/>
      <c r="CF295" s="569"/>
      <c r="CG295" s="751">
        <f>SUM(CF296:CF317)</f>
        <v>0</v>
      </c>
      <c r="CH295" s="497"/>
      <c r="CI295" s="497"/>
      <c r="CJ295" s="501"/>
      <c r="CK295" s="501"/>
      <c r="CL295" s="501"/>
      <c r="CM295" s="501"/>
      <c r="CN295" s="502"/>
      <c r="CO295" s="503"/>
      <c r="CR295" s="564"/>
      <c r="CS295" s="765"/>
      <c r="CT295" s="566"/>
      <c r="CU295" s="567"/>
      <c r="CV295" s="568"/>
      <c r="CW295" s="569"/>
      <c r="CX295" s="751">
        <f>SUM(CW296:CW317)</f>
        <v>0</v>
      </c>
      <c r="CY295" s="497"/>
      <c r="CZ295" s="497"/>
      <c r="DA295" s="501"/>
      <c r="DB295" s="501"/>
      <c r="DC295" s="501"/>
      <c r="DD295" s="501"/>
      <c r="DE295" s="502"/>
      <c r="DF295" s="503"/>
      <c r="DI295" s="564"/>
      <c r="DJ295" s="765"/>
      <c r="DK295" s="566"/>
      <c r="DL295" s="567"/>
      <c r="DM295" s="568"/>
      <c r="DN295" s="569"/>
      <c r="DO295" s="751">
        <f>SUM(DN296:DN317)</f>
        <v>0</v>
      </c>
      <c r="DP295" s="497"/>
      <c r="DQ295" s="497"/>
      <c r="DR295" s="501"/>
      <c r="DS295" s="501"/>
      <c r="DT295" s="501"/>
      <c r="DU295" s="501"/>
      <c r="DV295" s="502"/>
      <c r="DW295" s="503"/>
      <c r="DZ295" s="564"/>
      <c r="EA295" s="765"/>
      <c r="EB295" s="566"/>
      <c r="EC295" s="567"/>
      <c r="ED295" s="568"/>
      <c r="EE295" s="569"/>
      <c r="EF295" s="751">
        <f>SUM(EE296:EE317)</f>
        <v>0</v>
      </c>
      <c r="EG295" s="497"/>
      <c r="EH295" s="497"/>
      <c r="EI295" s="501"/>
      <c r="EJ295" s="501"/>
      <c r="EK295" s="501"/>
      <c r="EL295" s="501"/>
      <c r="EM295" s="502"/>
      <c r="EN295" s="503"/>
      <c r="EQ295" s="652"/>
      <c r="ER295" s="653"/>
      <c r="ES295" s="654"/>
      <c r="ET295" s="655"/>
      <c r="EU295" s="656"/>
      <c r="EV295" s="709"/>
      <c r="EW295" s="751">
        <f>SUM(EV296:EV317)</f>
        <v>0</v>
      </c>
      <c r="EX295" s="497"/>
      <c r="EY295" s="497"/>
      <c r="EZ295" s="501"/>
      <c r="FA295" s="501"/>
      <c r="FB295" s="501"/>
      <c r="FC295" s="501"/>
      <c r="FD295" s="502"/>
      <c r="FE295" s="503"/>
      <c r="FH295" s="652"/>
      <c r="FI295" s="653"/>
      <c r="FJ295" s="654"/>
      <c r="FK295" s="655"/>
      <c r="FL295" s="656"/>
      <c r="FM295" s="709"/>
      <c r="FN295" s="751">
        <f>SUM(FM296:FM317)</f>
        <v>0</v>
      </c>
      <c r="FO295" s="497"/>
      <c r="FP295" s="497"/>
      <c r="FQ295" s="501"/>
      <c r="FR295" s="501"/>
      <c r="FS295" s="501"/>
      <c r="FT295" s="501"/>
      <c r="FU295" s="502"/>
      <c r="FV295" s="503"/>
      <c r="FY295" s="652"/>
      <c r="FZ295" s="653"/>
      <c r="GA295" s="654"/>
      <c r="GB295" s="655"/>
      <c r="GC295" s="656"/>
      <c r="GD295" s="709"/>
      <c r="GE295" s="751">
        <f>SUM(GD296:GD317)</f>
        <v>0</v>
      </c>
      <c r="GF295" s="497"/>
      <c r="GG295" s="497"/>
      <c r="GH295" s="501"/>
      <c r="GI295" s="501"/>
      <c r="GJ295" s="501"/>
      <c r="GK295" s="501"/>
      <c r="GL295" s="502"/>
      <c r="GM295" s="503"/>
      <c r="GP295" s="652"/>
      <c r="GQ295" s="653"/>
      <c r="GR295" s="654"/>
      <c r="GS295" s="655"/>
      <c r="GT295" s="656"/>
      <c r="GU295" s="709"/>
      <c r="GV295" s="751">
        <f>SUM(GU296:GU317)</f>
        <v>0</v>
      </c>
      <c r="GW295" s="497"/>
      <c r="GX295" s="497"/>
      <c r="GY295" s="501"/>
      <c r="GZ295" s="501"/>
      <c r="HA295" s="501"/>
      <c r="HB295" s="501"/>
      <c r="HC295" s="502"/>
      <c r="HD295" s="503"/>
      <c r="HG295" s="652"/>
      <c r="HH295" s="653"/>
      <c r="HI295" s="654"/>
      <c r="HJ295" s="655"/>
      <c r="HK295" s="656"/>
      <c r="HL295" s="709"/>
      <c r="HM295" s="751">
        <f>SUM(HL296:HL317)</f>
        <v>0</v>
      </c>
      <c r="HN295" s="497"/>
      <c r="HO295" s="497"/>
      <c r="HP295" s="501"/>
      <c r="HQ295" s="501"/>
      <c r="HR295" s="501"/>
      <c r="HS295" s="501"/>
      <c r="HT295" s="502"/>
      <c r="HU295" s="503"/>
      <c r="HX295" s="652"/>
      <c r="HY295" s="653"/>
      <c r="HZ295" s="654"/>
      <c r="IA295" s="655"/>
      <c r="IB295" s="656"/>
      <c r="IC295" s="709"/>
      <c r="ID295" s="751">
        <f>SUM(IC296:IC317)</f>
        <v>0</v>
      </c>
      <c r="IE295" s="497"/>
      <c r="IF295" s="497"/>
      <c r="IG295" s="501"/>
      <c r="IH295" s="501"/>
      <c r="II295" s="501"/>
      <c r="IJ295" s="501"/>
      <c r="IK295" s="502"/>
      <c r="IL295" s="503"/>
      <c r="IO295" s="652"/>
      <c r="IP295" s="653"/>
      <c r="IQ295" s="654"/>
      <c r="IR295" s="655"/>
      <c r="IS295" s="656"/>
      <c r="IT295" s="709"/>
      <c r="IU295" s="751">
        <f>SUM(IT296:IT317)</f>
        <v>0</v>
      </c>
      <c r="IV295" s="497"/>
      <c r="IW295" s="497"/>
      <c r="IX295" s="501"/>
      <c r="IY295" s="501"/>
      <c r="IZ295" s="501"/>
      <c r="JA295" s="501"/>
      <c r="JB295" s="502"/>
      <c r="JC295" s="503"/>
      <c r="JF295" s="652"/>
      <c r="JG295" s="653"/>
      <c r="JH295" s="654"/>
      <c r="JI295" s="655"/>
      <c r="JJ295" s="656"/>
      <c r="JK295" s="709"/>
      <c r="JL295" s="751">
        <f>SUM(JK296:JK317)</f>
        <v>0</v>
      </c>
      <c r="JM295" s="497"/>
      <c r="JN295" s="497"/>
      <c r="JO295" s="501"/>
      <c r="JP295" s="501"/>
      <c r="JQ295" s="501"/>
      <c r="JR295" s="501"/>
      <c r="JS295" s="502"/>
      <c r="JT295" s="503"/>
      <c r="JW295" s="652"/>
      <c r="JX295" s="653"/>
      <c r="JY295" s="654"/>
      <c r="JZ295" s="655"/>
      <c r="KA295" s="656"/>
      <c r="KB295" s="709"/>
      <c r="KC295" s="751">
        <f>SUM(KB296:KB317)</f>
        <v>0</v>
      </c>
      <c r="KD295" s="497"/>
      <c r="KE295" s="497"/>
      <c r="KF295" s="501"/>
      <c r="KG295" s="501"/>
      <c r="KH295" s="501"/>
      <c r="KI295" s="501"/>
      <c r="KJ295" s="502"/>
      <c r="KK295" s="503"/>
      <c r="KN295" s="652"/>
      <c r="KO295" s="653"/>
      <c r="KP295" s="654"/>
      <c r="KQ295" s="655"/>
      <c r="KR295" s="656"/>
      <c r="KS295" s="709"/>
      <c r="KT295" s="751">
        <f>SUM(KS296:KS317)</f>
        <v>0</v>
      </c>
      <c r="KU295" s="497"/>
      <c r="KV295" s="497"/>
      <c r="KW295" s="501"/>
      <c r="KX295" s="501"/>
      <c r="KY295" s="501"/>
      <c r="KZ295" s="501"/>
      <c r="LA295" s="502"/>
      <c r="LB295" s="503"/>
      <c r="LE295" s="652"/>
      <c r="LF295" s="653"/>
      <c r="LG295" s="654"/>
      <c r="LH295" s="655"/>
      <c r="LI295" s="656"/>
      <c r="LJ295" s="709"/>
      <c r="LK295" s="751">
        <f>SUM(LJ296:LJ317)</f>
        <v>0</v>
      </c>
      <c r="LL295" s="497"/>
      <c r="LM295" s="497"/>
      <c r="LN295" s="501"/>
      <c r="LO295" s="501"/>
      <c r="LP295" s="501"/>
      <c r="LQ295" s="501"/>
      <c r="LR295" s="502"/>
      <c r="LS295" s="503"/>
      <c r="LV295" s="652"/>
      <c r="LW295" s="653"/>
      <c r="LX295" s="654"/>
      <c r="LY295" s="655"/>
      <c r="LZ295" s="656"/>
      <c r="MA295" s="709"/>
      <c r="MB295" s="751">
        <f>SUM(MA296:MA317)</f>
        <v>0</v>
      </c>
      <c r="MC295" s="497"/>
      <c r="MD295" s="497"/>
      <c r="ME295" s="501"/>
      <c r="MF295" s="501"/>
      <c r="MG295" s="501"/>
      <c r="MH295" s="501"/>
      <c r="MI295" s="502"/>
      <c r="MJ295" s="503"/>
      <c r="MM295" s="652"/>
      <c r="MN295" s="653"/>
      <c r="MO295" s="654"/>
      <c r="MP295" s="655"/>
      <c r="MQ295" s="656"/>
      <c r="MR295" s="709"/>
      <c r="MS295" s="751">
        <f>SUM(MR296:MR317)</f>
        <v>0</v>
      </c>
      <c r="MT295" s="497"/>
      <c r="MU295" s="497"/>
      <c r="MV295" s="501"/>
      <c r="MW295" s="501"/>
      <c r="MX295" s="501"/>
      <c r="MY295" s="501"/>
      <c r="MZ295" s="502"/>
      <c r="NA295" s="503"/>
      <c r="ND295" s="652"/>
      <c r="NE295" s="653"/>
      <c r="NF295" s="654"/>
      <c r="NG295" s="655"/>
      <c r="NH295" s="656"/>
      <c r="NI295" s="709"/>
      <c r="NJ295" s="751">
        <f>SUM(NI296:NI317)</f>
        <v>0</v>
      </c>
      <c r="NK295" s="497"/>
      <c r="NL295" s="497"/>
      <c r="NM295" s="501"/>
      <c r="NN295" s="501"/>
      <c r="NO295" s="501"/>
      <c r="NP295" s="501"/>
      <c r="NQ295" s="502"/>
      <c r="NR295" s="503"/>
      <c r="NU295" s="652"/>
      <c r="NV295" s="653"/>
      <c r="NW295" s="654"/>
      <c r="NX295" s="655"/>
      <c r="NY295" s="656"/>
      <c r="NZ295" s="709"/>
      <c r="OA295" s="751">
        <f>SUM(NZ296:NZ317)</f>
        <v>0</v>
      </c>
      <c r="OB295" s="497"/>
      <c r="OC295" s="497"/>
      <c r="OD295" s="501"/>
      <c r="OE295" s="501"/>
      <c r="OF295" s="501"/>
      <c r="OG295" s="501"/>
      <c r="OH295" s="502"/>
      <c r="OI295" s="503"/>
      <c r="OL295" s="652"/>
      <c r="OM295" s="653"/>
      <c r="ON295" s="654"/>
      <c r="OO295" s="655"/>
      <c r="OP295" s="656"/>
      <c r="OQ295" s="709"/>
      <c r="OR295" s="751">
        <f>SUM(OQ296:OQ317)</f>
        <v>0</v>
      </c>
      <c r="OS295" s="497"/>
      <c r="OT295" s="497"/>
      <c r="OU295" s="501"/>
      <c r="OV295" s="501"/>
      <c r="OW295" s="501"/>
      <c r="OX295" s="501"/>
      <c r="OY295" s="502"/>
      <c r="OZ295" s="503"/>
      <c r="PC295" s="652"/>
      <c r="PD295" s="653"/>
      <c r="PE295" s="654"/>
      <c r="PF295" s="655"/>
      <c r="PG295" s="656"/>
      <c r="PH295" s="709"/>
      <c r="PI295" s="751">
        <f>SUM(PH296:PH317)</f>
        <v>0</v>
      </c>
      <c r="PJ295" s="497"/>
      <c r="PK295" s="497"/>
      <c r="PL295" s="501"/>
      <c r="PM295" s="501"/>
      <c r="PN295" s="501"/>
      <c r="PO295" s="501"/>
      <c r="PP295" s="502"/>
      <c r="PQ295" s="503"/>
      <c r="PT295" s="652"/>
      <c r="PU295" s="653"/>
      <c r="PV295" s="654"/>
      <c r="PW295" s="655"/>
      <c r="PX295" s="656"/>
      <c r="PY295" s="709"/>
      <c r="PZ295" s="751">
        <f>SUM(PY296:PY317)</f>
        <v>0</v>
      </c>
      <c r="QA295" s="497"/>
      <c r="QB295" s="497"/>
      <c r="QC295" s="501"/>
      <c r="QD295" s="501"/>
      <c r="QE295" s="501"/>
      <c r="QF295" s="501"/>
      <c r="QG295" s="502"/>
      <c r="QH295" s="503"/>
      <c r="QK295" s="652"/>
      <c r="QL295" s="653"/>
      <c r="QM295" s="654"/>
      <c r="QN295" s="655"/>
      <c r="QO295" s="656"/>
      <c r="QP295" s="709"/>
      <c r="QQ295" s="751">
        <f>SUM(QP296:QP317)</f>
        <v>0</v>
      </c>
      <c r="QR295" s="497"/>
      <c r="QS295" s="497"/>
      <c r="QT295" s="501"/>
      <c r="QU295" s="501"/>
      <c r="QV295" s="501"/>
      <c r="QW295" s="501"/>
      <c r="QX295" s="502"/>
      <c r="QY295" s="503"/>
      <c r="RB295" s="381"/>
      <c r="RC295" s="382"/>
      <c r="RD295" s="383"/>
      <c r="RE295" s="384"/>
      <c r="RF295" s="385"/>
      <c r="RG295" s="386"/>
      <c r="RH295" s="386"/>
      <c r="RI295" s="497"/>
      <c r="RJ295" s="497"/>
      <c r="RK295" s="501"/>
      <c r="RL295" s="501"/>
      <c r="RM295" s="501"/>
      <c r="RN295" s="501"/>
      <c r="RO295" s="502"/>
      <c r="RP295" s="503"/>
      <c r="RS295" s="381"/>
      <c r="RT295" s="382"/>
      <c r="RU295" s="383"/>
      <c r="RV295" s="384"/>
      <c r="RW295" s="385"/>
      <c r="RX295" s="386"/>
      <c r="RY295" s="386"/>
      <c r="RZ295" s="497"/>
      <c r="SA295" s="497"/>
      <c r="SB295" s="501"/>
      <c r="SC295" s="501"/>
      <c r="SD295" s="501"/>
      <c r="SE295" s="501"/>
      <c r="SF295" s="502"/>
      <c r="SG295" s="503"/>
      <c r="SJ295" s="381"/>
      <c r="SK295" s="382"/>
      <c r="SL295" s="383"/>
      <c r="SM295" s="384"/>
      <c r="SN295" s="385"/>
      <c r="SO295" s="386"/>
      <c r="SP295" s="386"/>
      <c r="SQ295" s="497"/>
      <c r="SR295" s="497"/>
      <c r="SS295" s="501"/>
      <c r="ST295" s="501"/>
      <c r="SU295" s="501"/>
      <c r="SV295" s="501"/>
      <c r="SW295" s="502"/>
      <c r="SX295" s="503"/>
    </row>
    <row r="296" spans="2:518" ht="27.75" hidden="1" customHeight="1" thickTop="1" thickBot="1">
      <c r="B296" s="571"/>
      <c r="C296" s="572"/>
      <c r="D296" s="573"/>
      <c r="E296" s="574"/>
      <c r="F296" s="575"/>
      <c r="G296" s="576"/>
      <c r="H296" s="595"/>
      <c r="K296" s="571"/>
      <c r="L296" s="766"/>
      <c r="M296" s="573"/>
      <c r="N296" s="574"/>
      <c r="O296" s="575"/>
      <c r="P296" s="576"/>
      <c r="Q296" s="1325">
        <f>Q295/$P$545</f>
        <v>0</v>
      </c>
      <c r="R296" s="497"/>
      <c r="S296" s="497"/>
      <c r="T296" s="501"/>
      <c r="U296" s="501"/>
      <c r="V296" s="501"/>
      <c r="W296" s="501"/>
      <c r="X296" s="502"/>
      <c r="Y296" s="503"/>
      <c r="Z296" s="486"/>
      <c r="AA296" s="486"/>
      <c r="AB296" s="571"/>
      <c r="AC296" s="766"/>
      <c r="AD296" s="573"/>
      <c r="AE296" s="574"/>
      <c r="AF296" s="575"/>
      <c r="AG296" s="576"/>
      <c r="AH296" s="1325">
        <f>AH295/$P$545</f>
        <v>0</v>
      </c>
      <c r="AI296" s="497"/>
      <c r="AJ296" s="497"/>
      <c r="AK296" s="501"/>
      <c r="AL296" s="501"/>
      <c r="AM296" s="501"/>
      <c r="AN296" s="501"/>
      <c r="AO296" s="502"/>
      <c r="AP296" s="503"/>
      <c r="AQ296" s="486"/>
      <c r="AR296" s="486"/>
      <c r="AS296" s="571"/>
      <c r="AT296" s="766"/>
      <c r="AU296" s="573"/>
      <c r="AV296" s="574"/>
      <c r="AW296" s="575"/>
      <c r="AX296" s="576"/>
      <c r="AY296" s="1325">
        <f>AY295/$P$545</f>
        <v>0</v>
      </c>
      <c r="AZ296" s="497"/>
      <c r="BA296" s="497"/>
      <c r="BB296" s="501"/>
      <c r="BC296" s="501"/>
      <c r="BD296" s="501"/>
      <c r="BE296" s="501"/>
      <c r="BF296" s="502"/>
      <c r="BG296" s="503"/>
      <c r="BJ296" s="571"/>
      <c r="BK296" s="766"/>
      <c r="BL296" s="573"/>
      <c r="BM296" s="574"/>
      <c r="BN296" s="575"/>
      <c r="BO296" s="576"/>
      <c r="BP296" s="1325">
        <f>BP295/$P$545</f>
        <v>0</v>
      </c>
      <c r="BQ296" s="497"/>
      <c r="BR296" s="497"/>
      <c r="BS296" s="501"/>
      <c r="BT296" s="501"/>
      <c r="BU296" s="501"/>
      <c r="BV296" s="501"/>
      <c r="BW296" s="502"/>
      <c r="BX296" s="503"/>
      <c r="CA296" s="571"/>
      <c r="CB296" s="766"/>
      <c r="CC296" s="573"/>
      <c r="CD296" s="574"/>
      <c r="CE296" s="575"/>
      <c r="CF296" s="576"/>
      <c r="CG296" s="1325">
        <f>CG295/$P$545</f>
        <v>0</v>
      </c>
      <c r="CH296" s="497"/>
      <c r="CI296" s="497"/>
      <c r="CJ296" s="501"/>
      <c r="CK296" s="501"/>
      <c r="CL296" s="501"/>
      <c r="CM296" s="501"/>
      <c r="CN296" s="502"/>
      <c r="CO296" s="503"/>
      <c r="CR296" s="571"/>
      <c r="CS296" s="766"/>
      <c r="CT296" s="573"/>
      <c r="CU296" s="574"/>
      <c r="CV296" s="575"/>
      <c r="CW296" s="576"/>
      <c r="CX296" s="1325">
        <f>CX295/$P$545</f>
        <v>0</v>
      </c>
      <c r="CY296" s="497"/>
      <c r="CZ296" s="497"/>
      <c r="DA296" s="501"/>
      <c r="DB296" s="501"/>
      <c r="DC296" s="501"/>
      <c r="DD296" s="501"/>
      <c r="DE296" s="502"/>
      <c r="DF296" s="503"/>
      <c r="DI296" s="571"/>
      <c r="DJ296" s="766"/>
      <c r="DK296" s="573"/>
      <c r="DL296" s="574"/>
      <c r="DM296" s="575"/>
      <c r="DN296" s="576"/>
      <c r="DO296" s="1325">
        <f>DO295/$P$545</f>
        <v>0</v>
      </c>
      <c r="DP296" s="497"/>
      <c r="DQ296" s="497"/>
      <c r="DR296" s="501"/>
      <c r="DS296" s="501"/>
      <c r="DT296" s="501"/>
      <c r="DU296" s="501"/>
      <c r="DV296" s="502"/>
      <c r="DW296" s="503"/>
      <c r="DZ296" s="571"/>
      <c r="EA296" s="766"/>
      <c r="EB296" s="573"/>
      <c r="EC296" s="574"/>
      <c r="ED296" s="575"/>
      <c r="EE296" s="576"/>
      <c r="EF296" s="1325">
        <f>EF295/$P$545</f>
        <v>0</v>
      </c>
      <c r="EG296" s="497"/>
      <c r="EH296" s="497"/>
      <c r="EI296" s="501"/>
      <c r="EJ296" s="501"/>
      <c r="EK296" s="501"/>
      <c r="EL296" s="501"/>
      <c r="EM296" s="502"/>
      <c r="EN296" s="503"/>
      <c r="EQ296" s="659"/>
      <c r="ER296" s="660"/>
      <c r="ES296" s="661"/>
      <c r="ET296" s="662"/>
      <c r="EU296" s="663"/>
      <c r="EV296" s="711"/>
      <c r="EW296" s="1325">
        <f>EW295/$P$545</f>
        <v>0</v>
      </c>
      <c r="EX296" s="497"/>
      <c r="EY296" s="497"/>
      <c r="EZ296" s="501"/>
      <c r="FA296" s="501"/>
      <c r="FB296" s="501"/>
      <c r="FC296" s="501"/>
      <c r="FD296" s="502"/>
      <c r="FE296" s="503"/>
      <c r="FH296" s="659"/>
      <c r="FI296" s="660"/>
      <c r="FJ296" s="661"/>
      <c r="FK296" s="662"/>
      <c r="FL296" s="663"/>
      <c r="FM296" s="711"/>
      <c r="FN296" s="1325">
        <f>FN295/$P$545</f>
        <v>0</v>
      </c>
      <c r="FO296" s="497"/>
      <c r="FP296" s="497"/>
      <c r="FQ296" s="501"/>
      <c r="FR296" s="501"/>
      <c r="FS296" s="501"/>
      <c r="FT296" s="501"/>
      <c r="FU296" s="502"/>
      <c r="FV296" s="503"/>
      <c r="FY296" s="659"/>
      <c r="FZ296" s="660"/>
      <c r="GA296" s="661"/>
      <c r="GB296" s="662"/>
      <c r="GC296" s="663"/>
      <c r="GD296" s="711"/>
      <c r="GE296" s="1325">
        <f>GE295/$P$545</f>
        <v>0</v>
      </c>
      <c r="GF296" s="497"/>
      <c r="GG296" s="497"/>
      <c r="GH296" s="501"/>
      <c r="GI296" s="501"/>
      <c r="GJ296" s="501"/>
      <c r="GK296" s="501"/>
      <c r="GL296" s="502"/>
      <c r="GM296" s="503"/>
      <c r="GP296" s="659"/>
      <c r="GQ296" s="660"/>
      <c r="GR296" s="661"/>
      <c r="GS296" s="662"/>
      <c r="GT296" s="663"/>
      <c r="GU296" s="711"/>
      <c r="GV296" s="1325">
        <f>GV295/$P$545</f>
        <v>0</v>
      </c>
      <c r="GW296" s="497"/>
      <c r="GX296" s="497"/>
      <c r="GY296" s="501"/>
      <c r="GZ296" s="501"/>
      <c r="HA296" s="501"/>
      <c r="HB296" s="501"/>
      <c r="HC296" s="502"/>
      <c r="HD296" s="503"/>
      <c r="HG296" s="659"/>
      <c r="HH296" s="660"/>
      <c r="HI296" s="661"/>
      <c r="HJ296" s="662"/>
      <c r="HK296" s="663"/>
      <c r="HL296" s="711"/>
      <c r="HM296" s="1325">
        <f>HM295/$P$545</f>
        <v>0</v>
      </c>
      <c r="HN296" s="497"/>
      <c r="HO296" s="497"/>
      <c r="HP296" s="501"/>
      <c r="HQ296" s="501"/>
      <c r="HR296" s="501"/>
      <c r="HS296" s="501"/>
      <c r="HT296" s="502"/>
      <c r="HU296" s="503"/>
      <c r="HX296" s="659"/>
      <c r="HY296" s="660"/>
      <c r="HZ296" s="661"/>
      <c r="IA296" s="662"/>
      <c r="IB296" s="663"/>
      <c r="IC296" s="711"/>
      <c r="ID296" s="1325">
        <f>ID295/$P$545</f>
        <v>0</v>
      </c>
      <c r="IE296" s="497"/>
      <c r="IF296" s="497"/>
      <c r="IG296" s="501"/>
      <c r="IH296" s="501"/>
      <c r="II296" s="501"/>
      <c r="IJ296" s="501"/>
      <c r="IK296" s="502"/>
      <c r="IL296" s="503"/>
      <c r="IO296" s="659"/>
      <c r="IP296" s="660"/>
      <c r="IQ296" s="661"/>
      <c r="IR296" s="662"/>
      <c r="IS296" s="663"/>
      <c r="IT296" s="711"/>
      <c r="IU296" s="1325">
        <f>IU295/$P$545</f>
        <v>0</v>
      </c>
      <c r="IV296" s="497"/>
      <c r="IW296" s="497"/>
      <c r="IX296" s="501"/>
      <c r="IY296" s="501"/>
      <c r="IZ296" s="501"/>
      <c r="JA296" s="501"/>
      <c r="JB296" s="502"/>
      <c r="JC296" s="503"/>
      <c r="JF296" s="659"/>
      <c r="JG296" s="660"/>
      <c r="JH296" s="661"/>
      <c r="JI296" s="662"/>
      <c r="JJ296" s="663"/>
      <c r="JK296" s="711"/>
      <c r="JL296" s="1325">
        <f>JL295/$P$545</f>
        <v>0</v>
      </c>
      <c r="JM296" s="497"/>
      <c r="JN296" s="497"/>
      <c r="JO296" s="501"/>
      <c r="JP296" s="501"/>
      <c r="JQ296" s="501"/>
      <c r="JR296" s="501"/>
      <c r="JS296" s="502"/>
      <c r="JT296" s="503"/>
      <c r="JW296" s="659"/>
      <c r="JX296" s="660"/>
      <c r="JY296" s="661"/>
      <c r="JZ296" s="662"/>
      <c r="KA296" s="663"/>
      <c r="KB296" s="711"/>
      <c r="KC296" s="1325">
        <f>KC295/$P$545</f>
        <v>0</v>
      </c>
      <c r="KD296" s="497"/>
      <c r="KE296" s="497"/>
      <c r="KF296" s="501"/>
      <c r="KG296" s="501"/>
      <c r="KH296" s="501"/>
      <c r="KI296" s="501"/>
      <c r="KJ296" s="502"/>
      <c r="KK296" s="503"/>
      <c r="KN296" s="659"/>
      <c r="KO296" s="660"/>
      <c r="KP296" s="661"/>
      <c r="KQ296" s="662"/>
      <c r="KR296" s="663"/>
      <c r="KS296" s="711"/>
      <c r="KT296" s="1325">
        <f>KT295/$P$545</f>
        <v>0</v>
      </c>
      <c r="KU296" s="497"/>
      <c r="KV296" s="497"/>
      <c r="KW296" s="501"/>
      <c r="KX296" s="501"/>
      <c r="KY296" s="501"/>
      <c r="KZ296" s="501"/>
      <c r="LA296" s="502"/>
      <c r="LB296" s="503"/>
      <c r="LE296" s="659"/>
      <c r="LF296" s="660"/>
      <c r="LG296" s="661"/>
      <c r="LH296" s="662"/>
      <c r="LI296" s="663"/>
      <c r="LJ296" s="711"/>
      <c r="LK296" s="1325">
        <f>LK295/$P$545</f>
        <v>0</v>
      </c>
      <c r="LL296" s="497"/>
      <c r="LM296" s="497"/>
      <c r="LN296" s="501"/>
      <c r="LO296" s="501"/>
      <c r="LP296" s="501"/>
      <c r="LQ296" s="501"/>
      <c r="LR296" s="502"/>
      <c r="LS296" s="503"/>
      <c r="LV296" s="659"/>
      <c r="LW296" s="660"/>
      <c r="LX296" s="661"/>
      <c r="LY296" s="662"/>
      <c r="LZ296" s="663"/>
      <c r="MA296" s="711"/>
      <c r="MB296" s="1325">
        <f>MB295/$P$545</f>
        <v>0</v>
      </c>
      <c r="MC296" s="497"/>
      <c r="MD296" s="497"/>
      <c r="ME296" s="501"/>
      <c r="MF296" s="501"/>
      <c r="MG296" s="501"/>
      <c r="MH296" s="501"/>
      <c r="MI296" s="502"/>
      <c r="MJ296" s="503"/>
      <c r="MM296" s="659"/>
      <c r="MN296" s="660"/>
      <c r="MO296" s="661"/>
      <c r="MP296" s="662"/>
      <c r="MQ296" s="663"/>
      <c r="MR296" s="711"/>
      <c r="MS296" s="1325">
        <f>MS295/$P$545</f>
        <v>0</v>
      </c>
      <c r="MT296" s="497"/>
      <c r="MU296" s="497"/>
      <c r="MV296" s="501"/>
      <c r="MW296" s="501"/>
      <c r="MX296" s="501"/>
      <c r="MY296" s="501"/>
      <c r="MZ296" s="502"/>
      <c r="NA296" s="503"/>
      <c r="ND296" s="659"/>
      <c r="NE296" s="660"/>
      <c r="NF296" s="661"/>
      <c r="NG296" s="662"/>
      <c r="NH296" s="663"/>
      <c r="NI296" s="711"/>
      <c r="NJ296" s="1325">
        <f>NJ295/$P$545</f>
        <v>0</v>
      </c>
      <c r="NK296" s="497"/>
      <c r="NL296" s="497"/>
      <c r="NM296" s="501"/>
      <c r="NN296" s="501"/>
      <c r="NO296" s="501"/>
      <c r="NP296" s="501"/>
      <c r="NQ296" s="502"/>
      <c r="NR296" s="503"/>
      <c r="NU296" s="659"/>
      <c r="NV296" s="660"/>
      <c r="NW296" s="661"/>
      <c r="NX296" s="662"/>
      <c r="NY296" s="663"/>
      <c r="NZ296" s="711"/>
      <c r="OA296" s="1325">
        <f>OA295/$P$545</f>
        <v>0</v>
      </c>
      <c r="OB296" s="497"/>
      <c r="OC296" s="497"/>
      <c r="OD296" s="501"/>
      <c r="OE296" s="501"/>
      <c r="OF296" s="501"/>
      <c r="OG296" s="501"/>
      <c r="OH296" s="502"/>
      <c r="OI296" s="503"/>
      <c r="OL296" s="659"/>
      <c r="OM296" s="660"/>
      <c r="ON296" s="661"/>
      <c r="OO296" s="662"/>
      <c r="OP296" s="663"/>
      <c r="OQ296" s="711"/>
      <c r="OR296" s="1325">
        <f>OR295/$P$545</f>
        <v>0</v>
      </c>
      <c r="OS296" s="497"/>
      <c r="OT296" s="497"/>
      <c r="OU296" s="501"/>
      <c r="OV296" s="501"/>
      <c r="OW296" s="501"/>
      <c r="OX296" s="501"/>
      <c r="OY296" s="502"/>
      <c r="OZ296" s="503"/>
      <c r="PC296" s="659"/>
      <c r="PD296" s="660"/>
      <c r="PE296" s="661"/>
      <c r="PF296" s="662"/>
      <c r="PG296" s="663"/>
      <c r="PH296" s="711"/>
      <c r="PI296" s="1325">
        <f>PI295/$P$545</f>
        <v>0</v>
      </c>
      <c r="PJ296" s="497"/>
      <c r="PK296" s="497"/>
      <c r="PL296" s="501"/>
      <c r="PM296" s="501"/>
      <c r="PN296" s="501"/>
      <c r="PO296" s="501"/>
      <c r="PP296" s="502"/>
      <c r="PQ296" s="503"/>
      <c r="PT296" s="659"/>
      <c r="PU296" s="660"/>
      <c r="PV296" s="661"/>
      <c r="PW296" s="662"/>
      <c r="PX296" s="663"/>
      <c r="PY296" s="711"/>
      <c r="PZ296" s="1325">
        <f>PZ295/$P$545</f>
        <v>0</v>
      </c>
      <c r="QA296" s="497"/>
      <c r="QB296" s="497"/>
      <c r="QC296" s="501"/>
      <c r="QD296" s="501"/>
      <c r="QE296" s="501"/>
      <c r="QF296" s="501"/>
      <c r="QG296" s="502"/>
      <c r="QH296" s="503"/>
      <c r="QK296" s="659"/>
      <c r="QL296" s="660"/>
      <c r="QM296" s="661"/>
      <c r="QN296" s="662"/>
      <c r="QO296" s="663"/>
      <c r="QP296" s="711"/>
      <c r="QQ296" s="1325">
        <f>QQ295/$P$545</f>
        <v>0</v>
      </c>
      <c r="QR296" s="497"/>
      <c r="QS296" s="497"/>
      <c r="QT296" s="501"/>
      <c r="QU296" s="501"/>
      <c r="QV296" s="501"/>
      <c r="QW296" s="501"/>
      <c r="QX296" s="502"/>
      <c r="QY296" s="503"/>
      <c r="RB296" s="381"/>
      <c r="RC296" s="382"/>
      <c r="RD296" s="383"/>
      <c r="RE296" s="384"/>
      <c r="RF296" s="385"/>
      <c r="RG296" s="386"/>
      <c r="RH296" s="386"/>
      <c r="RI296" s="497"/>
      <c r="RJ296" s="497"/>
      <c r="RK296" s="501"/>
      <c r="RL296" s="501"/>
      <c r="RM296" s="501"/>
      <c r="RN296" s="501"/>
      <c r="RO296" s="502"/>
      <c r="RP296" s="503"/>
      <c r="RS296" s="381"/>
      <c r="RT296" s="382"/>
      <c r="RU296" s="383"/>
      <c r="RV296" s="384"/>
      <c r="RW296" s="385"/>
      <c r="RX296" s="386"/>
      <c r="RY296" s="386"/>
      <c r="RZ296" s="497"/>
      <c r="SA296" s="497"/>
      <c r="SB296" s="501"/>
      <c r="SC296" s="501"/>
      <c r="SD296" s="501"/>
      <c r="SE296" s="501"/>
      <c r="SF296" s="502"/>
      <c r="SG296" s="503"/>
      <c r="SJ296" s="381"/>
      <c r="SK296" s="382"/>
      <c r="SL296" s="383"/>
      <c r="SM296" s="384"/>
      <c r="SN296" s="385"/>
      <c r="SO296" s="386"/>
      <c r="SP296" s="386"/>
      <c r="SQ296" s="497"/>
      <c r="SR296" s="497"/>
      <c r="SS296" s="501"/>
      <c r="ST296" s="501"/>
      <c r="SU296" s="501"/>
      <c r="SV296" s="501"/>
      <c r="SW296" s="502"/>
      <c r="SX296" s="503"/>
    </row>
    <row r="297" spans="2:518" ht="45.75" hidden="1" customHeight="1" thickTop="1" thickBot="1">
      <c r="B297" s="577"/>
      <c r="C297" s="578"/>
      <c r="D297" s="579"/>
      <c r="E297" s="580"/>
      <c r="F297" s="584"/>
      <c r="G297" s="585"/>
      <c r="H297" s="595"/>
      <c r="K297" s="577"/>
      <c r="L297" s="767"/>
      <c r="M297" s="579"/>
      <c r="N297" s="580"/>
      <c r="O297" s="584"/>
      <c r="P297" s="585"/>
      <c r="Q297" s="1326"/>
      <c r="R297" s="497"/>
      <c r="S297" s="497"/>
      <c r="T297" s="498"/>
      <c r="U297" s="498"/>
      <c r="V297" s="498"/>
      <c r="W297" s="498"/>
      <c r="X297" s="504"/>
      <c r="Y297" s="500"/>
      <c r="Z297" s="486"/>
      <c r="AA297" s="486"/>
      <c r="AB297" s="577"/>
      <c r="AC297" s="767"/>
      <c r="AD297" s="579"/>
      <c r="AE297" s="580"/>
      <c r="AF297" s="584"/>
      <c r="AG297" s="585"/>
      <c r="AH297" s="1326"/>
      <c r="AI297" s="497"/>
      <c r="AJ297" s="497"/>
      <c r="AK297" s="498"/>
      <c r="AL297" s="498"/>
      <c r="AM297" s="498"/>
      <c r="AN297" s="498"/>
      <c r="AO297" s="504"/>
      <c r="AP297" s="500"/>
      <c r="AQ297" s="486"/>
      <c r="AR297" s="486"/>
      <c r="AS297" s="577"/>
      <c r="AT297" s="767"/>
      <c r="AU297" s="579"/>
      <c r="AV297" s="580"/>
      <c r="AW297" s="584"/>
      <c r="AX297" s="585"/>
      <c r="AY297" s="1326"/>
      <c r="AZ297" s="497"/>
      <c r="BA297" s="497"/>
      <c r="BB297" s="498"/>
      <c r="BC297" s="498"/>
      <c r="BD297" s="498"/>
      <c r="BE297" s="498"/>
      <c r="BF297" s="504"/>
      <c r="BG297" s="500"/>
      <c r="BJ297" s="577"/>
      <c r="BK297" s="767"/>
      <c r="BL297" s="579"/>
      <c r="BM297" s="580"/>
      <c r="BN297" s="584"/>
      <c r="BO297" s="585"/>
      <c r="BP297" s="1326"/>
      <c r="BQ297" s="497"/>
      <c r="BR297" s="497"/>
      <c r="BS297" s="498"/>
      <c r="BT297" s="498"/>
      <c r="BU297" s="498"/>
      <c r="BV297" s="498"/>
      <c r="BW297" s="504"/>
      <c r="BX297" s="500"/>
      <c r="CA297" s="577"/>
      <c r="CB297" s="767"/>
      <c r="CC297" s="579"/>
      <c r="CD297" s="580"/>
      <c r="CE297" s="584"/>
      <c r="CF297" s="585"/>
      <c r="CG297" s="1326"/>
      <c r="CH297" s="497"/>
      <c r="CI297" s="497"/>
      <c r="CJ297" s="498"/>
      <c r="CK297" s="498"/>
      <c r="CL297" s="498"/>
      <c r="CM297" s="498"/>
      <c r="CN297" s="504"/>
      <c r="CO297" s="500"/>
      <c r="CR297" s="577"/>
      <c r="CS297" s="767"/>
      <c r="CT297" s="579"/>
      <c r="CU297" s="580"/>
      <c r="CV297" s="584"/>
      <c r="CW297" s="585"/>
      <c r="CX297" s="1326"/>
      <c r="CY297" s="497"/>
      <c r="CZ297" s="497"/>
      <c r="DA297" s="498"/>
      <c r="DB297" s="498"/>
      <c r="DC297" s="498"/>
      <c r="DD297" s="498"/>
      <c r="DE297" s="504"/>
      <c r="DF297" s="500"/>
      <c r="DI297" s="577"/>
      <c r="DJ297" s="767"/>
      <c r="DK297" s="579"/>
      <c r="DL297" s="580"/>
      <c r="DM297" s="584"/>
      <c r="DN297" s="585"/>
      <c r="DO297" s="1326"/>
      <c r="DP297" s="497"/>
      <c r="DQ297" s="497"/>
      <c r="DR297" s="498"/>
      <c r="DS297" s="498"/>
      <c r="DT297" s="498"/>
      <c r="DU297" s="498"/>
      <c r="DV297" s="504"/>
      <c r="DW297" s="500"/>
      <c r="DZ297" s="577"/>
      <c r="EA297" s="767"/>
      <c r="EB297" s="579"/>
      <c r="EC297" s="580"/>
      <c r="ED297" s="584"/>
      <c r="EE297" s="585"/>
      <c r="EF297" s="1326"/>
      <c r="EG297" s="497"/>
      <c r="EH297" s="497"/>
      <c r="EI297" s="498"/>
      <c r="EJ297" s="498"/>
      <c r="EK297" s="498"/>
      <c r="EL297" s="498"/>
      <c r="EM297" s="504"/>
      <c r="EN297" s="500"/>
      <c r="EQ297" s="665"/>
      <c r="ER297" s="666"/>
      <c r="ES297" s="667"/>
      <c r="ET297" s="668"/>
      <c r="EU297" s="669"/>
      <c r="EV297" s="720"/>
      <c r="EW297" s="1326"/>
      <c r="EX297" s="497"/>
      <c r="EY297" s="497"/>
      <c r="EZ297" s="498"/>
      <c r="FA297" s="498"/>
      <c r="FB297" s="498"/>
      <c r="FC297" s="498"/>
      <c r="FD297" s="504"/>
      <c r="FE297" s="500"/>
      <c r="FH297" s="665"/>
      <c r="FI297" s="666"/>
      <c r="FJ297" s="667"/>
      <c r="FK297" s="668"/>
      <c r="FL297" s="669"/>
      <c r="FM297" s="720"/>
      <c r="FN297" s="1326"/>
      <c r="FO297" s="497"/>
      <c r="FP297" s="497"/>
      <c r="FQ297" s="498"/>
      <c r="FR297" s="498"/>
      <c r="FS297" s="498"/>
      <c r="FT297" s="498"/>
      <c r="FU297" s="504"/>
      <c r="FV297" s="500"/>
      <c r="FY297" s="665"/>
      <c r="FZ297" s="666"/>
      <c r="GA297" s="667"/>
      <c r="GB297" s="668"/>
      <c r="GC297" s="669"/>
      <c r="GD297" s="720"/>
      <c r="GE297" s="1326"/>
      <c r="GF297" s="497"/>
      <c r="GG297" s="497"/>
      <c r="GH297" s="498"/>
      <c r="GI297" s="498"/>
      <c r="GJ297" s="498"/>
      <c r="GK297" s="498"/>
      <c r="GL297" s="504"/>
      <c r="GM297" s="500"/>
      <c r="GP297" s="665"/>
      <c r="GQ297" s="666"/>
      <c r="GR297" s="667"/>
      <c r="GS297" s="668"/>
      <c r="GT297" s="669"/>
      <c r="GU297" s="720"/>
      <c r="GV297" s="1326"/>
      <c r="GW297" s="497"/>
      <c r="GX297" s="497"/>
      <c r="GY297" s="498"/>
      <c r="GZ297" s="498"/>
      <c r="HA297" s="498"/>
      <c r="HB297" s="498"/>
      <c r="HC297" s="504"/>
      <c r="HD297" s="500"/>
      <c r="HG297" s="665"/>
      <c r="HH297" s="666"/>
      <c r="HI297" s="667"/>
      <c r="HJ297" s="668"/>
      <c r="HK297" s="669"/>
      <c r="HL297" s="720"/>
      <c r="HM297" s="1326"/>
      <c r="HN297" s="497"/>
      <c r="HO297" s="497"/>
      <c r="HP297" s="498"/>
      <c r="HQ297" s="498"/>
      <c r="HR297" s="498"/>
      <c r="HS297" s="498"/>
      <c r="HT297" s="504"/>
      <c r="HU297" s="500"/>
      <c r="HX297" s="665"/>
      <c r="HY297" s="666"/>
      <c r="HZ297" s="667"/>
      <c r="IA297" s="668"/>
      <c r="IB297" s="669"/>
      <c r="IC297" s="720"/>
      <c r="ID297" s="1326"/>
      <c r="IE297" s="497"/>
      <c r="IF297" s="497"/>
      <c r="IG297" s="498"/>
      <c r="IH297" s="498"/>
      <c r="II297" s="498"/>
      <c r="IJ297" s="498"/>
      <c r="IK297" s="504"/>
      <c r="IL297" s="500"/>
      <c r="IO297" s="665"/>
      <c r="IP297" s="666"/>
      <c r="IQ297" s="667"/>
      <c r="IR297" s="668"/>
      <c r="IS297" s="669"/>
      <c r="IT297" s="720"/>
      <c r="IU297" s="1326"/>
      <c r="IV297" s="497"/>
      <c r="IW297" s="497"/>
      <c r="IX297" s="498"/>
      <c r="IY297" s="498"/>
      <c r="IZ297" s="498"/>
      <c r="JA297" s="498"/>
      <c r="JB297" s="504"/>
      <c r="JC297" s="500"/>
      <c r="JF297" s="665"/>
      <c r="JG297" s="666"/>
      <c r="JH297" s="667"/>
      <c r="JI297" s="668"/>
      <c r="JJ297" s="669"/>
      <c r="JK297" s="720"/>
      <c r="JL297" s="1326"/>
      <c r="JM297" s="497"/>
      <c r="JN297" s="497"/>
      <c r="JO297" s="498"/>
      <c r="JP297" s="498"/>
      <c r="JQ297" s="498"/>
      <c r="JR297" s="498"/>
      <c r="JS297" s="504"/>
      <c r="JT297" s="500"/>
      <c r="JW297" s="665"/>
      <c r="JX297" s="666"/>
      <c r="JY297" s="667"/>
      <c r="JZ297" s="668"/>
      <c r="KA297" s="669"/>
      <c r="KB297" s="720"/>
      <c r="KC297" s="1326"/>
      <c r="KD297" s="497"/>
      <c r="KE297" s="497"/>
      <c r="KF297" s="498"/>
      <c r="KG297" s="498"/>
      <c r="KH297" s="498"/>
      <c r="KI297" s="498"/>
      <c r="KJ297" s="504"/>
      <c r="KK297" s="500"/>
      <c r="KN297" s="665"/>
      <c r="KO297" s="666"/>
      <c r="KP297" s="667"/>
      <c r="KQ297" s="668"/>
      <c r="KR297" s="669"/>
      <c r="KS297" s="720"/>
      <c r="KT297" s="1326"/>
      <c r="KU297" s="497"/>
      <c r="KV297" s="497"/>
      <c r="KW297" s="498"/>
      <c r="KX297" s="498"/>
      <c r="KY297" s="498"/>
      <c r="KZ297" s="498"/>
      <c r="LA297" s="504"/>
      <c r="LB297" s="500"/>
      <c r="LE297" s="665"/>
      <c r="LF297" s="666"/>
      <c r="LG297" s="667"/>
      <c r="LH297" s="668"/>
      <c r="LI297" s="669"/>
      <c r="LJ297" s="720"/>
      <c r="LK297" s="1326"/>
      <c r="LL297" s="497"/>
      <c r="LM297" s="497"/>
      <c r="LN297" s="498"/>
      <c r="LO297" s="498"/>
      <c r="LP297" s="498"/>
      <c r="LQ297" s="498"/>
      <c r="LR297" s="504"/>
      <c r="LS297" s="500"/>
      <c r="LV297" s="665"/>
      <c r="LW297" s="666"/>
      <c r="LX297" s="667"/>
      <c r="LY297" s="668"/>
      <c r="LZ297" s="669"/>
      <c r="MA297" s="720"/>
      <c r="MB297" s="1326"/>
      <c r="MC297" s="497"/>
      <c r="MD297" s="497"/>
      <c r="ME297" s="498"/>
      <c r="MF297" s="498"/>
      <c r="MG297" s="498"/>
      <c r="MH297" s="498"/>
      <c r="MI297" s="504"/>
      <c r="MJ297" s="500"/>
      <c r="MM297" s="665"/>
      <c r="MN297" s="666"/>
      <c r="MO297" s="667"/>
      <c r="MP297" s="668"/>
      <c r="MQ297" s="669"/>
      <c r="MR297" s="720"/>
      <c r="MS297" s="1326"/>
      <c r="MT297" s="497"/>
      <c r="MU297" s="497"/>
      <c r="MV297" s="498"/>
      <c r="MW297" s="498"/>
      <c r="MX297" s="498"/>
      <c r="MY297" s="498"/>
      <c r="MZ297" s="504"/>
      <c r="NA297" s="500"/>
      <c r="ND297" s="665"/>
      <c r="NE297" s="666"/>
      <c r="NF297" s="667"/>
      <c r="NG297" s="668"/>
      <c r="NH297" s="669"/>
      <c r="NI297" s="720"/>
      <c r="NJ297" s="1326"/>
      <c r="NK297" s="497"/>
      <c r="NL297" s="497"/>
      <c r="NM297" s="498"/>
      <c r="NN297" s="498"/>
      <c r="NO297" s="498"/>
      <c r="NP297" s="498"/>
      <c r="NQ297" s="504"/>
      <c r="NR297" s="500"/>
      <c r="NU297" s="665"/>
      <c r="NV297" s="666"/>
      <c r="NW297" s="667"/>
      <c r="NX297" s="668"/>
      <c r="NY297" s="669"/>
      <c r="NZ297" s="720"/>
      <c r="OA297" s="1326"/>
      <c r="OB297" s="497"/>
      <c r="OC297" s="497"/>
      <c r="OD297" s="498"/>
      <c r="OE297" s="498"/>
      <c r="OF297" s="498"/>
      <c r="OG297" s="498"/>
      <c r="OH297" s="504"/>
      <c r="OI297" s="500"/>
      <c r="OL297" s="665"/>
      <c r="OM297" s="666"/>
      <c r="ON297" s="667"/>
      <c r="OO297" s="668"/>
      <c r="OP297" s="669"/>
      <c r="OQ297" s="720"/>
      <c r="OR297" s="1326"/>
      <c r="OS297" s="497"/>
      <c r="OT297" s="497"/>
      <c r="OU297" s="498"/>
      <c r="OV297" s="498"/>
      <c r="OW297" s="498"/>
      <c r="OX297" s="498"/>
      <c r="OY297" s="504"/>
      <c r="OZ297" s="500"/>
      <c r="PC297" s="665"/>
      <c r="PD297" s="666"/>
      <c r="PE297" s="667"/>
      <c r="PF297" s="668"/>
      <c r="PG297" s="669"/>
      <c r="PH297" s="720"/>
      <c r="PI297" s="1326"/>
      <c r="PJ297" s="497"/>
      <c r="PK297" s="497"/>
      <c r="PL297" s="498"/>
      <c r="PM297" s="498"/>
      <c r="PN297" s="498"/>
      <c r="PO297" s="498"/>
      <c r="PP297" s="504"/>
      <c r="PQ297" s="500"/>
      <c r="PT297" s="665"/>
      <c r="PU297" s="666"/>
      <c r="PV297" s="667"/>
      <c r="PW297" s="668"/>
      <c r="PX297" s="669"/>
      <c r="PY297" s="720"/>
      <c r="PZ297" s="1326"/>
      <c r="QA297" s="497"/>
      <c r="QB297" s="497"/>
      <c r="QC297" s="498"/>
      <c r="QD297" s="498"/>
      <c r="QE297" s="498"/>
      <c r="QF297" s="498"/>
      <c r="QG297" s="504"/>
      <c r="QH297" s="500"/>
      <c r="QK297" s="665"/>
      <c r="QL297" s="666"/>
      <c r="QM297" s="667"/>
      <c r="QN297" s="668"/>
      <c r="QO297" s="669"/>
      <c r="QP297" s="720"/>
      <c r="QQ297" s="1326"/>
      <c r="QR297" s="497"/>
      <c r="QS297" s="497"/>
      <c r="QT297" s="498"/>
      <c r="QU297" s="498"/>
      <c r="QV297" s="498"/>
      <c r="QW297" s="498"/>
      <c r="QX297" s="504"/>
      <c r="QY297" s="500"/>
      <c r="RB297" s="381"/>
      <c r="RC297" s="382"/>
      <c r="RD297" s="383"/>
      <c r="RE297" s="384"/>
      <c r="RF297" s="385"/>
      <c r="RG297" s="386"/>
      <c r="RH297" s="386"/>
      <c r="RI297" s="497"/>
      <c r="RJ297" s="497"/>
      <c r="RK297" s="501"/>
      <c r="RL297" s="501"/>
      <c r="RM297" s="501"/>
      <c r="RN297" s="501"/>
      <c r="RO297" s="502"/>
      <c r="RP297" s="503"/>
      <c r="RS297" s="381"/>
      <c r="RT297" s="382"/>
      <c r="RU297" s="383"/>
      <c r="RV297" s="384"/>
      <c r="RW297" s="385"/>
      <c r="RX297" s="386"/>
      <c r="RY297" s="386"/>
      <c r="RZ297" s="497"/>
      <c r="SA297" s="497"/>
      <c r="SB297" s="501"/>
      <c r="SC297" s="501"/>
      <c r="SD297" s="501"/>
      <c r="SE297" s="501"/>
      <c r="SF297" s="502"/>
      <c r="SG297" s="503"/>
      <c r="SJ297" s="381"/>
      <c r="SK297" s="382"/>
      <c r="SL297" s="383"/>
      <c r="SM297" s="384"/>
      <c r="SN297" s="385"/>
      <c r="SO297" s="386"/>
      <c r="SP297" s="386"/>
      <c r="SQ297" s="497"/>
      <c r="SR297" s="497"/>
      <c r="SS297" s="501"/>
      <c r="ST297" s="501"/>
      <c r="SU297" s="501"/>
      <c r="SV297" s="501"/>
      <c r="SW297" s="502"/>
      <c r="SX297" s="503"/>
    </row>
    <row r="298" spans="2:518" ht="48" hidden="1" customHeight="1" thickTop="1" thickBot="1">
      <c r="B298" s="577"/>
      <c r="C298" s="578"/>
      <c r="D298" s="579"/>
      <c r="E298" s="580"/>
      <c r="F298" s="581"/>
      <c r="G298" s="585"/>
      <c r="H298" s="595"/>
      <c r="K298" s="577"/>
      <c r="L298" s="767"/>
      <c r="M298" s="579"/>
      <c r="N298" s="580"/>
      <c r="O298" s="581"/>
      <c r="P298" s="585"/>
      <c r="Q298" s="1326"/>
      <c r="R298" s="497"/>
      <c r="S298" s="497"/>
      <c r="T298" s="498"/>
      <c r="U298" s="498"/>
      <c r="V298" s="498"/>
      <c r="W298" s="498"/>
      <c r="X298" s="504"/>
      <c r="Y298" s="500"/>
      <c r="Z298" s="486"/>
      <c r="AA298" s="486"/>
      <c r="AB298" s="577"/>
      <c r="AC298" s="767"/>
      <c r="AD298" s="579"/>
      <c r="AE298" s="580"/>
      <c r="AF298" s="581"/>
      <c r="AG298" s="585"/>
      <c r="AH298" s="1326"/>
      <c r="AI298" s="497"/>
      <c r="AJ298" s="497"/>
      <c r="AK298" s="498"/>
      <c r="AL298" s="498"/>
      <c r="AM298" s="498"/>
      <c r="AN298" s="498"/>
      <c r="AO298" s="504"/>
      <c r="AP298" s="500"/>
      <c r="AQ298" s="486"/>
      <c r="AR298" s="486"/>
      <c r="AS298" s="577"/>
      <c r="AT298" s="767"/>
      <c r="AU298" s="579"/>
      <c r="AV298" s="580"/>
      <c r="AW298" s="581"/>
      <c r="AX298" s="585"/>
      <c r="AY298" s="1326"/>
      <c r="AZ298" s="497"/>
      <c r="BA298" s="497"/>
      <c r="BB298" s="498"/>
      <c r="BC298" s="498"/>
      <c r="BD298" s="498"/>
      <c r="BE298" s="498"/>
      <c r="BF298" s="504"/>
      <c r="BG298" s="500"/>
      <c r="BJ298" s="577"/>
      <c r="BK298" s="767"/>
      <c r="BL298" s="579"/>
      <c r="BM298" s="580"/>
      <c r="BN298" s="581"/>
      <c r="BO298" s="585"/>
      <c r="BP298" s="1326"/>
      <c r="BQ298" s="497"/>
      <c r="BR298" s="497"/>
      <c r="BS298" s="498"/>
      <c r="BT298" s="498"/>
      <c r="BU298" s="498"/>
      <c r="BV298" s="498"/>
      <c r="BW298" s="504"/>
      <c r="BX298" s="500"/>
      <c r="CA298" s="577"/>
      <c r="CB298" s="767"/>
      <c r="CC298" s="579"/>
      <c r="CD298" s="580"/>
      <c r="CE298" s="581"/>
      <c r="CF298" s="585"/>
      <c r="CG298" s="1326"/>
      <c r="CH298" s="497"/>
      <c r="CI298" s="497"/>
      <c r="CJ298" s="498"/>
      <c r="CK298" s="498"/>
      <c r="CL298" s="498"/>
      <c r="CM298" s="498"/>
      <c r="CN298" s="504"/>
      <c r="CO298" s="500"/>
      <c r="CR298" s="577"/>
      <c r="CS298" s="767"/>
      <c r="CT298" s="579"/>
      <c r="CU298" s="580"/>
      <c r="CV298" s="581"/>
      <c r="CW298" s="585"/>
      <c r="CX298" s="1326"/>
      <c r="CY298" s="497"/>
      <c r="CZ298" s="497"/>
      <c r="DA298" s="498"/>
      <c r="DB298" s="498"/>
      <c r="DC298" s="498"/>
      <c r="DD298" s="498"/>
      <c r="DE298" s="504"/>
      <c r="DF298" s="500"/>
      <c r="DI298" s="577"/>
      <c r="DJ298" s="767"/>
      <c r="DK298" s="579"/>
      <c r="DL298" s="580"/>
      <c r="DM298" s="581"/>
      <c r="DN298" s="585"/>
      <c r="DO298" s="1326"/>
      <c r="DP298" s="497"/>
      <c r="DQ298" s="497"/>
      <c r="DR298" s="498"/>
      <c r="DS298" s="498"/>
      <c r="DT298" s="498"/>
      <c r="DU298" s="498"/>
      <c r="DV298" s="504"/>
      <c r="DW298" s="500"/>
      <c r="DZ298" s="577"/>
      <c r="EA298" s="767"/>
      <c r="EB298" s="579"/>
      <c r="EC298" s="580"/>
      <c r="ED298" s="581"/>
      <c r="EE298" s="585"/>
      <c r="EF298" s="1326"/>
      <c r="EG298" s="497"/>
      <c r="EH298" s="497"/>
      <c r="EI298" s="498"/>
      <c r="EJ298" s="498"/>
      <c r="EK298" s="498"/>
      <c r="EL298" s="498"/>
      <c r="EM298" s="504"/>
      <c r="EN298" s="500"/>
      <c r="EQ298" s="665"/>
      <c r="ER298" s="666"/>
      <c r="ES298" s="667"/>
      <c r="ET298" s="668"/>
      <c r="EU298" s="669"/>
      <c r="EV298" s="720"/>
      <c r="EW298" s="1326"/>
      <c r="EX298" s="497" t="e">
        <f t="shared" ref="EX298" si="7209">IF(EXACT(VLOOKUP(EQ298,OFERTA_0,2,FALSE),ER298),1,0)</f>
        <v>#N/A</v>
      </c>
      <c r="EY298" s="497" t="e">
        <f t="shared" ref="EY298" si="7210">IF(EXACT(VLOOKUP(EQ298,OFERTA_0,3,FALSE),ES298),1,0)</f>
        <v>#N/A</v>
      </c>
      <c r="EZ298" s="498" t="e">
        <f t="shared" ref="EZ298" si="7211">IF(EXACT(VLOOKUP(EQ298,OFERTA_0,4,FALSE),ET298),1,0)</f>
        <v>#N/A</v>
      </c>
      <c r="FA298" s="498">
        <f t="shared" ref="FA298" si="7212">IF(EU298=0,0,1)</f>
        <v>0</v>
      </c>
      <c r="FB298" s="498">
        <f t="shared" ref="FB298" si="7213">IF(EV298=0,0,1)</f>
        <v>0</v>
      </c>
      <c r="FC298" s="498" t="e">
        <f t="shared" ref="FC298" si="7214">PRODUCT(EX298:FB298)</f>
        <v>#N/A</v>
      </c>
      <c r="FD298" s="504">
        <f t="shared" ref="FD298" si="7215">ROUND(EV298,0)</f>
        <v>0</v>
      </c>
      <c r="FE298" s="500">
        <f t="shared" ref="FE298" si="7216">EV298-FD298</f>
        <v>0</v>
      </c>
      <c r="FH298" s="665"/>
      <c r="FI298" s="666"/>
      <c r="FJ298" s="667"/>
      <c r="FK298" s="668"/>
      <c r="FL298" s="669"/>
      <c r="FM298" s="720"/>
      <c r="FN298" s="1326"/>
      <c r="FO298" s="497" t="e">
        <f t="shared" ref="FO298" si="7217">IF(EXACT(VLOOKUP(FH298,OFERTA_0,2,FALSE),FI298),1,0)</f>
        <v>#N/A</v>
      </c>
      <c r="FP298" s="497" t="e">
        <f t="shared" ref="FP298" si="7218">IF(EXACT(VLOOKUP(FH298,OFERTA_0,3,FALSE),FJ298),1,0)</f>
        <v>#N/A</v>
      </c>
      <c r="FQ298" s="498" t="e">
        <f t="shared" ref="FQ298" si="7219">IF(EXACT(VLOOKUP(FH298,OFERTA_0,4,FALSE),FK298),1,0)</f>
        <v>#N/A</v>
      </c>
      <c r="FR298" s="498">
        <f t="shared" ref="FR298" si="7220">IF(FL298=0,0,1)</f>
        <v>0</v>
      </c>
      <c r="FS298" s="498">
        <f t="shared" ref="FS298" si="7221">IF(FM298=0,0,1)</f>
        <v>0</v>
      </c>
      <c r="FT298" s="498" t="e">
        <f t="shared" ref="FT298" si="7222">PRODUCT(FO298:FS298)</f>
        <v>#N/A</v>
      </c>
      <c r="FU298" s="504">
        <f t="shared" ref="FU298" si="7223">ROUND(FM298,0)</f>
        <v>0</v>
      </c>
      <c r="FV298" s="500">
        <f t="shared" ref="FV298" si="7224">FM298-FU298</f>
        <v>0</v>
      </c>
      <c r="FY298" s="665"/>
      <c r="FZ298" s="666"/>
      <c r="GA298" s="667"/>
      <c r="GB298" s="668"/>
      <c r="GC298" s="669"/>
      <c r="GD298" s="720"/>
      <c r="GE298" s="1326"/>
      <c r="GF298" s="497" t="e">
        <f t="shared" ref="GF298" si="7225">IF(EXACT(VLOOKUP(FY298,OFERTA_0,2,FALSE),FZ298),1,0)</f>
        <v>#N/A</v>
      </c>
      <c r="GG298" s="497" t="e">
        <f t="shared" ref="GG298" si="7226">IF(EXACT(VLOOKUP(FY298,OFERTA_0,3,FALSE),GA298),1,0)</f>
        <v>#N/A</v>
      </c>
      <c r="GH298" s="498" t="e">
        <f t="shared" ref="GH298" si="7227">IF(EXACT(VLOOKUP(FY298,OFERTA_0,4,FALSE),GB298),1,0)</f>
        <v>#N/A</v>
      </c>
      <c r="GI298" s="498">
        <f t="shared" ref="GI298" si="7228">IF(GC298=0,0,1)</f>
        <v>0</v>
      </c>
      <c r="GJ298" s="498">
        <f t="shared" ref="GJ298" si="7229">IF(GD298=0,0,1)</f>
        <v>0</v>
      </c>
      <c r="GK298" s="498" t="e">
        <f t="shared" ref="GK298" si="7230">PRODUCT(GF298:GJ298)</f>
        <v>#N/A</v>
      </c>
      <c r="GL298" s="504">
        <f t="shared" ref="GL298" si="7231">ROUND(GD298,0)</f>
        <v>0</v>
      </c>
      <c r="GM298" s="500">
        <f t="shared" ref="GM298" si="7232">GD298-GL298</f>
        <v>0</v>
      </c>
      <c r="GP298" s="665"/>
      <c r="GQ298" s="666"/>
      <c r="GR298" s="667"/>
      <c r="GS298" s="668"/>
      <c r="GT298" s="669"/>
      <c r="GU298" s="720"/>
      <c r="GV298" s="1326"/>
      <c r="GW298" s="497" t="e">
        <f t="shared" ref="GW298" si="7233">IF(EXACT(VLOOKUP(GP298,OFERTA_0,2,FALSE),GQ298),1,0)</f>
        <v>#N/A</v>
      </c>
      <c r="GX298" s="497" t="e">
        <f t="shared" ref="GX298" si="7234">IF(EXACT(VLOOKUP(GP298,OFERTA_0,3,FALSE),GR298),1,0)</f>
        <v>#N/A</v>
      </c>
      <c r="GY298" s="498" t="e">
        <f t="shared" ref="GY298" si="7235">IF(EXACT(VLOOKUP(GP298,OFERTA_0,4,FALSE),GS298),1,0)</f>
        <v>#N/A</v>
      </c>
      <c r="GZ298" s="498">
        <f t="shared" ref="GZ298" si="7236">IF(GT298=0,0,1)</f>
        <v>0</v>
      </c>
      <c r="HA298" s="498">
        <f t="shared" ref="HA298" si="7237">IF(GU298=0,0,1)</f>
        <v>0</v>
      </c>
      <c r="HB298" s="498" t="e">
        <f t="shared" ref="HB298" si="7238">PRODUCT(GW298:HA298)</f>
        <v>#N/A</v>
      </c>
      <c r="HC298" s="504">
        <f t="shared" ref="HC298" si="7239">ROUND(GU298,0)</f>
        <v>0</v>
      </c>
      <c r="HD298" s="500">
        <f t="shared" ref="HD298" si="7240">GU298-HC298</f>
        <v>0</v>
      </c>
      <c r="HG298" s="665"/>
      <c r="HH298" s="666"/>
      <c r="HI298" s="667"/>
      <c r="HJ298" s="668"/>
      <c r="HK298" s="669"/>
      <c r="HL298" s="720"/>
      <c r="HM298" s="1326"/>
      <c r="HN298" s="497" t="e">
        <f t="shared" ref="HN298" si="7241">IF(EXACT(VLOOKUP(HG298,OFERTA_0,2,FALSE),HH298),1,0)</f>
        <v>#N/A</v>
      </c>
      <c r="HO298" s="497" t="e">
        <f t="shared" ref="HO298" si="7242">IF(EXACT(VLOOKUP(HG298,OFERTA_0,3,FALSE),HI298),1,0)</f>
        <v>#N/A</v>
      </c>
      <c r="HP298" s="498" t="e">
        <f t="shared" ref="HP298" si="7243">IF(EXACT(VLOOKUP(HG298,OFERTA_0,4,FALSE),HJ298),1,0)</f>
        <v>#N/A</v>
      </c>
      <c r="HQ298" s="498">
        <f t="shared" ref="HQ298" si="7244">IF(HK298=0,0,1)</f>
        <v>0</v>
      </c>
      <c r="HR298" s="498">
        <f t="shared" ref="HR298" si="7245">IF(HL298=0,0,1)</f>
        <v>0</v>
      </c>
      <c r="HS298" s="498" t="e">
        <f t="shared" ref="HS298" si="7246">PRODUCT(HN298:HR298)</f>
        <v>#N/A</v>
      </c>
      <c r="HT298" s="504">
        <f t="shared" ref="HT298" si="7247">ROUND(HL298,0)</f>
        <v>0</v>
      </c>
      <c r="HU298" s="500">
        <f t="shared" ref="HU298" si="7248">HL298-HT298</f>
        <v>0</v>
      </c>
      <c r="HX298" s="665"/>
      <c r="HY298" s="666"/>
      <c r="HZ298" s="667"/>
      <c r="IA298" s="668"/>
      <c r="IB298" s="669"/>
      <c r="IC298" s="720"/>
      <c r="ID298" s="1326"/>
      <c r="IE298" s="497" t="e">
        <f t="shared" ref="IE298" si="7249">IF(EXACT(VLOOKUP(HX298,OFERTA_0,2,FALSE),HY298),1,0)</f>
        <v>#N/A</v>
      </c>
      <c r="IF298" s="497" t="e">
        <f t="shared" ref="IF298" si="7250">IF(EXACT(VLOOKUP(HX298,OFERTA_0,3,FALSE),HZ298),1,0)</f>
        <v>#N/A</v>
      </c>
      <c r="IG298" s="498" t="e">
        <f t="shared" ref="IG298" si="7251">IF(EXACT(VLOOKUP(HX298,OFERTA_0,4,FALSE),IA298),1,0)</f>
        <v>#N/A</v>
      </c>
      <c r="IH298" s="498">
        <f t="shared" ref="IH298" si="7252">IF(IB298=0,0,1)</f>
        <v>0</v>
      </c>
      <c r="II298" s="498">
        <f t="shared" ref="II298" si="7253">IF(IC298=0,0,1)</f>
        <v>0</v>
      </c>
      <c r="IJ298" s="498" t="e">
        <f t="shared" ref="IJ298" si="7254">PRODUCT(IE298:II298)</f>
        <v>#N/A</v>
      </c>
      <c r="IK298" s="504">
        <f t="shared" ref="IK298" si="7255">ROUND(IC298,0)</f>
        <v>0</v>
      </c>
      <c r="IL298" s="500">
        <f t="shared" ref="IL298" si="7256">IC298-IK298</f>
        <v>0</v>
      </c>
      <c r="IO298" s="665"/>
      <c r="IP298" s="666"/>
      <c r="IQ298" s="667"/>
      <c r="IR298" s="668"/>
      <c r="IS298" s="669"/>
      <c r="IT298" s="720"/>
      <c r="IU298" s="1326"/>
      <c r="IV298" s="497" t="e">
        <f t="shared" ref="IV298" si="7257">IF(EXACT(VLOOKUP(IO298,OFERTA_0,2,FALSE),IP298),1,0)</f>
        <v>#N/A</v>
      </c>
      <c r="IW298" s="497" t="e">
        <f t="shared" ref="IW298" si="7258">IF(EXACT(VLOOKUP(IO298,OFERTA_0,3,FALSE),IQ298),1,0)</f>
        <v>#N/A</v>
      </c>
      <c r="IX298" s="498" t="e">
        <f t="shared" ref="IX298" si="7259">IF(EXACT(VLOOKUP(IO298,OFERTA_0,4,FALSE),IR298),1,0)</f>
        <v>#N/A</v>
      </c>
      <c r="IY298" s="498">
        <f t="shared" ref="IY298" si="7260">IF(IS298=0,0,1)</f>
        <v>0</v>
      </c>
      <c r="IZ298" s="498">
        <f t="shared" ref="IZ298" si="7261">IF(IT298=0,0,1)</f>
        <v>0</v>
      </c>
      <c r="JA298" s="498" t="e">
        <f t="shared" ref="JA298" si="7262">PRODUCT(IV298:IZ298)</f>
        <v>#N/A</v>
      </c>
      <c r="JB298" s="504">
        <f t="shared" ref="JB298" si="7263">ROUND(IT298,0)</f>
        <v>0</v>
      </c>
      <c r="JC298" s="500">
        <f t="shared" ref="JC298" si="7264">IT298-JB298</f>
        <v>0</v>
      </c>
      <c r="JF298" s="665"/>
      <c r="JG298" s="666"/>
      <c r="JH298" s="667"/>
      <c r="JI298" s="668"/>
      <c r="JJ298" s="669"/>
      <c r="JK298" s="720"/>
      <c r="JL298" s="1326"/>
      <c r="JM298" s="497" t="e">
        <f t="shared" ref="JM298" si="7265">IF(EXACT(VLOOKUP(JF298,OFERTA_0,2,FALSE),JG298),1,0)</f>
        <v>#N/A</v>
      </c>
      <c r="JN298" s="497" t="e">
        <f t="shared" ref="JN298" si="7266">IF(EXACT(VLOOKUP(JF298,OFERTA_0,3,FALSE),JH298),1,0)</f>
        <v>#N/A</v>
      </c>
      <c r="JO298" s="498" t="e">
        <f t="shared" ref="JO298" si="7267">IF(EXACT(VLOOKUP(JF298,OFERTA_0,4,FALSE),JI298),1,0)</f>
        <v>#N/A</v>
      </c>
      <c r="JP298" s="498">
        <f t="shared" ref="JP298" si="7268">IF(JJ298=0,0,1)</f>
        <v>0</v>
      </c>
      <c r="JQ298" s="498">
        <f t="shared" ref="JQ298" si="7269">IF(JK298=0,0,1)</f>
        <v>0</v>
      </c>
      <c r="JR298" s="498" t="e">
        <f t="shared" ref="JR298" si="7270">PRODUCT(JM298:JQ298)</f>
        <v>#N/A</v>
      </c>
      <c r="JS298" s="504">
        <f t="shared" ref="JS298" si="7271">ROUND(JK298,0)</f>
        <v>0</v>
      </c>
      <c r="JT298" s="500">
        <f t="shared" ref="JT298" si="7272">JK298-JS298</f>
        <v>0</v>
      </c>
      <c r="JW298" s="665"/>
      <c r="JX298" s="666"/>
      <c r="JY298" s="667"/>
      <c r="JZ298" s="668"/>
      <c r="KA298" s="669"/>
      <c r="KB298" s="720"/>
      <c r="KC298" s="1326"/>
      <c r="KD298" s="497" t="e">
        <f t="shared" ref="KD298" si="7273">IF(EXACT(VLOOKUP(JW298,OFERTA_0,2,FALSE),JX298),1,0)</f>
        <v>#N/A</v>
      </c>
      <c r="KE298" s="497" t="e">
        <f t="shared" ref="KE298" si="7274">IF(EXACT(VLOOKUP(JW298,OFERTA_0,3,FALSE),JY298),1,0)</f>
        <v>#N/A</v>
      </c>
      <c r="KF298" s="498" t="e">
        <f t="shared" ref="KF298" si="7275">IF(EXACT(VLOOKUP(JW298,OFERTA_0,4,FALSE),JZ298),1,0)</f>
        <v>#N/A</v>
      </c>
      <c r="KG298" s="498">
        <f t="shared" ref="KG298" si="7276">IF(KA298=0,0,1)</f>
        <v>0</v>
      </c>
      <c r="KH298" s="498">
        <f t="shared" ref="KH298" si="7277">IF(KB298=0,0,1)</f>
        <v>0</v>
      </c>
      <c r="KI298" s="498" t="e">
        <f t="shared" ref="KI298" si="7278">PRODUCT(KD298:KH298)</f>
        <v>#N/A</v>
      </c>
      <c r="KJ298" s="504">
        <f t="shared" ref="KJ298" si="7279">ROUND(KB298,0)</f>
        <v>0</v>
      </c>
      <c r="KK298" s="500">
        <f t="shared" ref="KK298" si="7280">KB298-KJ298</f>
        <v>0</v>
      </c>
      <c r="KN298" s="665"/>
      <c r="KO298" s="666"/>
      <c r="KP298" s="667"/>
      <c r="KQ298" s="668"/>
      <c r="KR298" s="669"/>
      <c r="KS298" s="720"/>
      <c r="KT298" s="1326"/>
      <c r="KU298" s="497" t="e">
        <f t="shared" ref="KU298" si="7281">IF(EXACT(VLOOKUP(KN298,OFERTA_0,2,FALSE),KO298),1,0)</f>
        <v>#N/A</v>
      </c>
      <c r="KV298" s="497" t="e">
        <f t="shared" ref="KV298" si="7282">IF(EXACT(VLOOKUP(KN298,OFERTA_0,3,FALSE),KP298),1,0)</f>
        <v>#N/A</v>
      </c>
      <c r="KW298" s="498" t="e">
        <f t="shared" ref="KW298" si="7283">IF(EXACT(VLOOKUP(KN298,OFERTA_0,4,FALSE),KQ298),1,0)</f>
        <v>#N/A</v>
      </c>
      <c r="KX298" s="498">
        <f t="shared" ref="KX298" si="7284">IF(KR298=0,0,1)</f>
        <v>0</v>
      </c>
      <c r="KY298" s="498">
        <f t="shared" ref="KY298" si="7285">IF(KS298=0,0,1)</f>
        <v>0</v>
      </c>
      <c r="KZ298" s="498" t="e">
        <f t="shared" ref="KZ298" si="7286">PRODUCT(KU298:KY298)</f>
        <v>#N/A</v>
      </c>
      <c r="LA298" s="504">
        <f t="shared" ref="LA298" si="7287">ROUND(KS298,0)</f>
        <v>0</v>
      </c>
      <c r="LB298" s="500">
        <f t="shared" ref="LB298" si="7288">KS298-LA298</f>
        <v>0</v>
      </c>
      <c r="LE298" s="665"/>
      <c r="LF298" s="666"/>
      <c r="LG298" s="667"/>
      <c r="LH298" s="668"/>
      <c r="LI298" s="669"/>
      <c r="LJ298" s="720"/>
      <c r="LK298" s="1326"/>
      <c r="LL298" s="497" t="e">
        <f t="shared" ref="LL298" si="7289">IF(EXACT(VLOOKUP(LE298,OFERTA_0,2,FALSE),LF298),1,0)</f>
        <v>#N/A</v>
      </c>
      <c r="LM298" s="497" t="e">
        <f t="shared" ref="LM298" si="7290">IF(EXACT(VLOOKUP(LE298,OFERTA_0,3,FALSE),LG298),1,0)</f>
        <v>#N/A</v>
      </c>
      <c r="LN298" s="498" t="e">
        <f t="shared" ref="LN298" si="7291">IF(EXACT(VLOOKUP(LE298,OFERTA_0,4,FALSE),LH298),1,0)</f>
        <v>#N/A</v>
      </c>
      <c r="LO298" s="498">
        <f t="shared" ref="LO298" si="7292">IF(LI298=0,0,1)</f>
        <v>0</v>
      </c>
      <c r="LP298" s="498">
        <f t="shared" ref="LP298" si="7293">IF(LJ298=0,0,1)</f>
        <v>0</v>
      </c>
      <c r="LQ298" s="498" t="e">
        <f t="shared" ref="LQ298" si="7294">PRODUCT(LL298:LP298)</f>
        <v>#N/A</v>
      </c>
      <c r="LR298" s="504">
        <f t="shared" ref="LR298" si="7295">ROUND(LJ298,0)</f>
        <v>0</v>
      </c>
      <c r="LS298" s="500">
        <f t="shared" ref="LS298" si="7296">LJ298-LR298</f>
        <v>0</v>
      </c>
      <c r="LV298" s="665"/>
      <c r="LW298" s="666"/>
      <c r="LX298" s="667"/>
      <c r="LY298" s="668"/>
      <c r="LZ298" s="669"/>
      <c r="MA298" s="720"/>
      <c r="MB298" s="1326"/>
      <c r="MC298" s="497" t="e">
        <f t="shared" ref="MC298" si="7297">IF(EXACT(VLOOKUP(LV298,OFERTA_0,2,FALSE),LW298),1,0)</f>
        <v>#N/A</v>
      </c>
      <c r="MD298" s="497" t="e">
        <f t="shared" ref="MD298" si="7298">IF(EXACT(VLOOKUP(LV298,OFERTA_0,3,FALSE),LX298),1,0)</f>
        <v>#N/A</v>
      </c>
      <c r="ME298" s="498" t="e">
        <f t="shared" ref="ME298" si="7299">IF(EXACT(VLOOKUP(LV298,OFERTA_0,4,FALSE),LY298),1,0)</f>
        <v>#N/A</v>
      </c>
      <c r="MF298" s="498">
        <f t="shared" ref="MF298" si="7300">IF(LZ298=0,0,1)</f>
        <v>0</v>
      </c>
      <c r="MG298" s="498">
        <f t="shared" ref="MG298" si="7301">IF(MA298=0,0,1)</f>
        <v>0</v>
      </c>
      <c r="MH298" s="498" t="e">
        <f t="shared" ref="MH298" si="7302">PRODUCT(MC298:MG298)</f>
        <v>#N/A</v>
      </c>
      <c r="MI298" s="504">
        <f t="shared" ref="MI298" si="7303">ROUND(MA298,0)</f>
        <v>0</v>
      </c>
      <c r="MJ298" s="500">
        <f t="shared" ref="MJ298" si="7304">MA298-MI298</f>
        <v>0</v>
      </c>
      <c r="MM298" s="665"/>
      <c r="MN298" s="666"/>
      <c r="MO298" s="667"/>
      <c r="MP298" s="668"/>
      <c r="MQ298" s="669"/>
      <c r="MR298" s="720"/>
      <c r="MS298" s="1326"/>
      <c r="MT298" s="497" t="e">
        <f t="shared" ref="MT298" si="7305">IF(EXACT(VLOOKUP(MM298,OFERTA_0,2,FALSE),MN298),1,0)</f>
        <v>#N/A</v>
      </c>
      <c r="MU298" s="497" t="e">
        <f t="shared" ref="MU298" si="7306">IF(EXACT(VLOOKUP(MM298,OFERTA_0,3,FALSE),MO298),1,0)</f>
        <v>#N/A</v>
      </c>
      <c r="MV298" s="498" t="e">
        <f t="shared" ref="MV298" si="7307">IF(EXACT(VLOOKUP(MM298,OFERTA_0,4,FALSE),MP298),1,0)</f>
        <v>#N/A</v>
      </c>
      <c r="MW298" s="498">
        <f t="shared" ref="MW298" si="7308">IF(MQ298=0,0,1)</f>
        <v>0</v>
      </c>
      <c r="MX298" s="498">
        <f t="shared" ref="MX298" si="7309">IF(MR298=0,0,1)</f>
        <v>0</v>
      </c>
      <c r="MY298" s="498" t="e">
        <f t="shared" ref="MY298" si="7310">PRODUCT(MT298:MX298)</f>
        <v>#N/A</v>
      </c>
      <c r="MZ298" s="504">
        <f t="shared" ref="MZ298" si="7311">ROUND(MR298,0)</f>
        <v>0</v>
      </c>
      <c r="NA298" s="500">
        <f t="shared" ref="NA298" si="7312">MR298-MZ298</f>
        <v>0</v>
      </c>
      <c r="ND298" s="665"/>
      <c r="NE298" s="666"/>
      <c r="NF298" s="667"/>
      <c r="NG298" s="668"/>
      <c r="NH298" s="669"/>
      <c r="NI298" s="720"/>
      <c r="NJ298" s="1326"/>
      <c r="NK298" s="497" t="e">
        <f t="shared" ref="NK298" si="7313">IF(EXACT(VLOOKUP(ND298,OFERTA_0,2,FALSE),NE298),1,0)</f>
        <v>#N/A</v>
      </c>
      <c r="NL298" s="497" t="e">
        <f t="shared" ref="NL298" si="7314">IF(EXACT(VLOOKUP(ND298,OFERTA_0,3,FALSE),NF298),1,0)</f>
        <v>#N/A</v>
      </c>
      <c r="NM298" s="498" t="e">
        <f t="shared" ref="NM298" si="7315">IF(EXACT(VLOOKUP(ND298,OFERTA_0,4,FALSE),NG298),1,0)</f>
        <v>#N/A</v>
      </c>
      <c r="NN298" s="498">
        <f t="shared" ref="NN298" si="7316">IF(NH298=0,0,1)</f>
        <v>0</v>
      </c>
      <c r="NO298" s="498">
        <f t="shared" ref="NO298" si="7317">IF(NI298=0,0,1)</f>
        <v>0</v>
      </c>
      <c r="NP298" s="498" t="e">
        <f t="shared" ref="NP298" si="7318">PRODUCT(NK298:NO298)</f>
        <v>#N/A</v>
      </c>
      <c r="NQ298" s="504">
        <f t="shared" ref="NQ298" si="7319">ROUND(NI298,0)</f>
        <v>0</v>
      </c>
      <c r="NR298" s="500">
        <f t="shared" ref="NR298" si="7320">NI298-NQ298</f>
        <v>0</v>
      </c>
      <c r="NU298" s="665"/>
      <c r="NV298" s="666"/>
      <c r="NW298" s="667"/>
      <c r="NX298" s="668"/>
      <c r="NY298" s="669"/>
      <c r="NZ298" s="720"/>
      <c r="OA298" s="1326"/>
      <c r="OB298" s="497" t="e">
        <f t="shared" ref="OB298" si="7321">IF(EXACT(VLOOKUP(NU298,OFERTA_0,2,FALSE),NV298),1,0)</f>
        <v>#N/A</v>
      </c>
      <c r="OC298" s="497" t="e">
        <f t="shared" ref="OC298" si="7322">IF(EXACT(VLOOKUP(NU298,OFERTA_0,3,FALSE),NW298),1,0)</f>
        <v>#N/A</v>
      </c>
      <c r="OD298" s="498" t="e">
        <f t="shared" ref="OD298" si="7323">IF(EXACT(VLOOKUP(NU298,OFERTA_0,4,FALSE),NX298),1,0)</f>
        <v>#N/A</v>
      </c>
      <c r="OE298" s="498">
        <f t="shared" ref="OE298" si="7324">IF(NY298=0,0,1)</f>
        <v>0</v>
      </c>
      <c r="OF298" s="498">
        <f t="shared" ref="OF298" si="7325">IF(NZ298=0,0,1)</f>
        <v>0</v>
      </c>
      <c r="OG298" s="498" t="e">
        <f t="shared" ref="OG298" si="7326">PRODUCT(OB298:OF298)</f>
        <v>#N/A</v>
      </c>
      <c r="OH298" s="504">
        <f t="shared" ref="OH298" si="7327">ROUND(NZ298,0)</f>
        <v>0</v>
      </c>
      <c r="OI298" s="500">
        <f t="shared" ref="OI298" si="7328">NZ298-OH298</f>
        <v>0</v>
      </c>
      <c r="OL298" s="665"/>
      <c r="OM298" s="666"/>
      <c r="ON298" s="667"/>
      <c r="OO298" s="668"/>
      <c r="OP298" s="669"/>
      <c r="OQ298" s="720"/>
      <c r="OR298" s="1326"/>
      <c r="OS298" s="497" t="e">
        <f t="shared" ref="OS298" si="7329">IF(EXACT(VLOOKUP(OL298,OFERTA_0,2,FALSE),OM298),1,0)</f>
        <v>#N/A</v>
      </c>
      <c r="OT298" s="497" t="e">
        <f t="shared" ref="OT298" si="7330">IF(EXACT(VLOOKUP(OL298,OFERTA_0,3,FALSE),ON298),1,0)</f>
        <v>#N/A</v>
      </c>
      <c r="OU298" s="498" t="e">
        <f t="shared" ref="OU298" si="7331">IF(EXACT(VLOOKUP(OL298,OFERTA_0,4,FALSE),OO298),1,0)</f>
        <v>#N/A</v>
      </c>
      <c r="OV298" s="498">
        <f t="shared" ref="OV298" si="7332">IF(OP298=0,0,1)</f>
        <v>0</v>
      </c>
      <c r="OW298" s="498">
        <f t="shared" ref="OW298" si="7333">IF(OQ298=0,0,1)</f>
        <v>0</v>
      </c>
      <c r="OX298" s="498" t="e">
        <f t="shared" ref="OX298" si="7334">PRODUCT(OS298:OW298)</f>
        <v>#N/A</v>
      </c>
      <c r="OY298" s="504">
        <f t="shared" ref="OY298" si="7335">ROUND(OQ298,0)</f>
        <v>0</v>
      </c>
      <c r="OZ298" s="500">
        <f t="shared" ref="OZ298" si="7336">OQ298-OY298</f>
        <v>0</v>
      </c>
      <c r="PC298" s="665"/>
      <c r="PD298" s="666"/>
      <c r="PE298" s="667"/>
      <c r="PF298" s="668"/>
      <c r="PG298" s="669"/>
      <c r="PH298" s="720"/>
      <c r="PI298" s="1326"/>
      <c r="PJ298" s="497" t="e">
        <f t="shared" ref="PJ298" si="7337">IF(EXACT(VLOOKUP(PC298,OFERTA_0,2,FALSE),PD298),1,0)</f>
        <v>#N/A</v>
      </c>
      <c r="PK298" s="497" t="e">
        <f t="shared" ref="PK298" si="7338">IF(EXACT(VLOOKUP(PC298,OFERTA_0,3,FALSE),PE298),1,0)</f>
        <v>#N/A</v>
      </c>
      <c r="PL298" s="498" t="e">
        <f t="shared" ref="PL298" si="7339">IF(EXACT(VLOOKUP(PC298,OFERTA_0,4,FALSE),PF298),1,0)</f>
        <v>#N/A</v>
      </c>
      <c r="PM298" s="498">
        <f t="shared" ref="PM298" si="7340">IF(PG298=0,0,1)</f>
        <v>0</v>
      </c>
      <c r="PN298" s="498">
        <f t="shared" ref="PN298" si="7341">IF(PH298=0,0,1)</f>
        <v>0</v>
      </c>
      <c r="PO298" s="498" t="e">
        <f t="shared" ref="PO298" si="7342">PRODUCT(PJ298:PN298)</f>
        <v>#N/A</v>
      </c>
      <c r="PP298" s="504">
        <f t="shared" ref="PP298" si="7343">ROUND(PH298,0)</f>
        <v>0</v>
      </c>
      <c r="PQ298" s="500">
        <f t="shared" ref="PQ298" si="7344">PH298-PP298</f>
        <v>0</v>
      </c>
      <c r="PT298" s="665"/>
      <c r="PU298" s="666"/>
      <c r="PV298" s="667"/>
      <c r="PW298" s="668"/>
      <c r="PX298" s="669"/>
      <c r="PY298" s="720"/>
      <c r="PZ298" s="1326"/>
      <c r="QA298" s="497" t="e">
        <f t="shared" ref="QA298" si="7345">IF(EXACT(VLOOKUP(PT298,OFERTA_0,2,FALSE),PU298),1,0)</f>
        <v>#N/A</v>
      </c>
      <c r="QB298" s="497" t="e">
        <f t="shared" ref="QB298" si="7346">IF(EXACT(VLOOKUP(PT298,OFERTA_0,3,FALSE),PV298),1,0)</f>
        <v>#N/A</v>
      </c>
      <c r="QC298" s="498" t="e">
        <f t="shared" ref="QC298" si="7347">IF(EXACT(VLOOKUP(PT298,OFERTA_0,4,FALSE),PW298),1,0)</f>
        <v>#N/A</v>
      </c>
      <c r="QD298" s="498">
        <f t="shared" ref="QD298" si="7348">IF(PX298=0,0,1)</f>
        <v>0</v>
      </c>
      <c r="QE298" s="498">
        <f t="shared" ref="QE298" si="7349">IF(PY298=0,0,1)</f>
        <v>0</v>
      </c>
      <c r="QF298" s="498" t="e">
        <f t="shared" ref="QF298" si="7350">PRODUCT(QA298:QE298)</f>
        <v>#N/A</v>
      </c>
      <c r="QG298" s="504">
        <f t="shared" ref="QG298" si="7351">ROUND(PY298,0)</f>
        <v>0</v>
      </c>
      <c r="QH298" s="500">
        <f t="shared" ref="QH298" si="7352">PY298-QG298</f>
        <v>0</v>
      </c>
      <c r="QK298" s="665"/>
      <c r="QL298" s="666"/>
      <c r="QM298" s="667"/>
      <c r="QN298" s="668"/>
      <c r="QO298" s="669"/>
      <c r="QP298" s="720"/>
      <c r="QQ298" s="1326"/>
      <c r="QR298" s="497" t="e">
        <f t="shared" ref="QR298" si="7353">IF(EXACT(VLOOKUP(QK298,OFERTA_0,2,FALSE),QL298),1,0)</f>
        <v>#N/A</v>
      </c>
      <c r="QS298" s="497" t="e">
        <f t="shared" ref="QS298" si="7354">IF(EXACT(VLOOKUP(QK298,OFERTA_0,3,FALSE),QM298),1,0)</f>
        <v>#N/A</v>
      </c>
      <c r="QT298" s="498" t="e">
        <f t="shared" ref="QT298" si="7355">IF(EXACT(VLOOKUP(QK298,OFERTA_0,4,FALSE),QN298),1,0)</f>
        <v>#N/A</v>
      </c>
      <c r="QU298" s="498">
        <f t="shared" ref="QU298" si="7356">IF(QO298=0,0,1)</f>
        <v>0</v>
      </c>
      <c r="QV298" s="498">
        <f t="shared" ref="QV298" si="7357">IF(QP298=0,0,1)</f>
        <v>0</v>
      </c>
      <c r="QW298" s="498" t="e">
        <f t="shared" ref="QW298" si="7358">PRODUCT(QR298:QV298)</f>
        <v>#N/A</v>
      </c>
      <c r="QX298" s="504">
        <f t="shared" ref="QX298" si="7359">ROUND(QP298,0)</f>
        <v>0</v>
      </c>
      <c r="QY298" s="500">
        <f t="shared" ref="QY298" si="7360">QP298-QX298</f>
        <v>0</v>
      </c>
      <c r="RB298" s="381"/>
      <c r="RC298" s="382"/>
      <c r="RD298" s="383"/>
      <c r="RE298" s="384"/>
      <c r="RF298" s="385"/>
      <c r="RG298" s="386"/>
      <c r="RH298" s="386"/>
      <c r="RI298" s="497"/>
      <c r="RJ298" s="497"/>
      <c r="RK298" s="501"/>
      <c r="RL298" s="501"/>
      <c r="RM298" s="501"/>
      <c r="RN298" s="501"/>
      <c r="RO298" s="502"/>
      <c r="RP298" s="503"/>
      <c r="RS298" s="381"/>
      <c r="RT298" s="382"/>
      <c r="RU298" s="383"/>
      <c r="RV298" s="384"/>
      <c r="RW298" s="385"/>
      <c r="RX298" s="386"/>
      <c r="RY298" s="386"/>
      <c r="RZ298" s="497"/>
      <c r="SA298" s="497"/>
      <c r="SB298" s="501"/>
      <c r="SC298" s="501"/>
      <c r="SD298" s="501"/>
      <c r="SE298" s="501"/>
      <c r="SF298" s="502"/>
      <c r="SG298" s="503"/>
      <c r="SJ298" s="381"/>
      <c r="SK298" s="382"/>
      <c r="SL298" s="383"/>
      <c r="SM298" s="384"/>
      <c r="SN298" s="385"/>
      <c r="SO298" s="386"/>
      <c r="SP298" s="386"/>
      <c r="SQ298" s="497"/>
      <c r="SR298" s="497"/>
      <c r="SS298" s="501"/>
      <c r="ST298" s="501"/>
      <c r="SU298" s="501"/>
      <c r="SV298" s="501"/>
      <c r="SW298" s="502"/>
      <c r="SX298" s="503"/>
    </row>
    <row r="299" spans="2:518" ht="20.25" hidden="1" customHeight="1" thickTop="1" thickBot="1">
      <c r="B299" s="571"/>
      <c r="C299" s="572"/>
      <c r="D299" s="573"/>
      <c r="E299" s="574"/>
      <c r="F299" s="575"/>
      <c r="G299" s="576"/>
      <c r="H299" s="595"/>
      <c r="K299" s="571"/>
      <c r="L299" s="766"/>
      <c r="M299" s="573"/>
      <c r="N299" s="574"/>
      <c r="O299" s="575"/>
      <c r="P299" s="576"/>
      <c r="Q299" s="1326"/>
      <c r="R299" s="497"/>
      <c r="S299" s="497"/>
      <c r="T299" s="501"/>
      <c r="U299" s="501"/>
      <c r="V299" s="501"/>
      <c r="W299" s="501"/>
      <c r="X299" s="502"/>
      <c r="Y299" s="503"/>
      <c r="Z299" s="486"/>
      <c r="AA299" s="486"/>
      <c r="AB299" s="571"/>
      <c r="AC299" s="766"/>
      <c r="AD299" s="573"/>
      <c r="AE299" s="574"/>
      <c r="AF299" s="575"/>
      <c r="AG299" s="576"/>
      <c r="AH299" s="1326"/>
      <c r="AI299" s="497"/>
      <c r="AJ299" s="497"/>
      <c r="AK299" s="501"/>
      <c r="AL299" s="501"/>
      <c r="AM299" s="501"/>
      <c r="AN299" s="501"/>
      <c r="AO299" s="502"/>
      <c r="AP299" s="503"/>
      <c r="AQ299" s="486"/>
      <c r="AR299" s="486"/>
      <c r="AS299" s="571"/>
      <c r="AT299" s="766"/>
      <c r="AU299" s="573"/>
      <c r="AV299" s="574"/>
      <c r="AW299" s="575"/>
      <c r="AX299" s="576"/>
      <c r="AY299" s="1326"/>
      <c r="AZ299" s="497"/>
      <c r="BA299" s="497"/>
      <c r="BB299" s="501"/>
      <c r="BC299" s="501"/>
      <c r="BD299" s="501"/>
      <c r="BE299" s="501"/>
      <c r="BF299" s="502"/>
      <c r="BG299" s="503"/>
      <c r="BJ299" s="571"/>
      <c r="BK299" s="766"/>
      <c r="BL299" s="573"/>
      <c r="BM299" s="574"/>
      <c r="BN299" s="575"/>
      <c r="BO299" s="576"/>
      <c r="BP299" s="1326"/>
      <c r="BQ299" s="497"/>
      <c r="BR299" s="497"/>
      <c r="BS299" s="501"/>
      <c r="BT299" s="501"/>
      <c r="BU299" s="501"/>
      <c r="BV299" s="501"/>
      <c r="BW299" s="502"/>
      <c r="BX299" s="503"/>
      <c r="CA299" s="571"/>
      <c r="CB299" s="766"/>
      <c r="CC299" s="573"/>
      <c r="CD299" s="574"/>
      <c r="CE299" s="575"/>
      <c r="CF299" s="576"/>
      <c r="CG299" s="1326"/>
      <c r="CH299" s="497"/>
      <c r="CI299" s="497"/>
      <c r="CJ299" s="501"/>
      <c r="CK299" s="501"/>
      <c r="CL299" s="501"/>
      <c r="CM299" s="501"/>
      <c r="CN299" s="502"/>
      <c r="CO299" s="503"/>
      <c r="CR299" s="571"/>
      <c r="CS299" s="766"/>
      <c r="CT299" s="573"/>
      <c r="CU299" s="574"/>
      <c r="CV299" s="575"/>
      <c r="CW299" s="576"/>
      <c r="CX299" s="1326"/>
      <c r="CY299" s="497"/>
      <c r="CZ299" s="497"/>
      <c r="DA299" s="501"/>
      <c r="DB299" s="501"/>
      <c r="DC299" s="501"/>
      <c r="DD299" s="501"/>
      <c r="DE299" s="502"/>
      <c r="DF299" s="503"/>
      <c r="DI299" s="571"/>
      <c r="DJ299" s="766"/>
      <c r="DK299" s="573"/>
      <c r="DL299" s="574"/>
      <c r="DM299" s="575"/>
      <c r="DN299" s="576"/>
      <c r="DO299" s="1326"/>
      <c r="DP299" s="497"/>
      <c r="DQ299" s="497"/>
      <c r="DR299" s="501"/>
      <c r="DS299" s="501"/>
      <c r="DT299" s="501"/>
      <c r="DU299" s="501"/>
      <c r="DV299" s="502"/>
      <c r="DW299" s="503"/>
      <c r="DZ299" s="571"/>
      <c r="EA299" s="766"/>
      <c r="EB299" s="573"/>
      <c r="EC299" s="574"/>
      <c r="ED299" s="575"/>
      <c r="EE299" s="576"/>
      <c r="EF299" s="1326"/>
      <c r="EG299" s="497"/>
      <c r="EH299" s="497"/>
      <c r="EI299" s="501"/>
      <c r="EJ299" s="501"/>
      <c r="EK299" s="501"/>
      <c r="EL299" s="501"/>
      <c r="EM299" s="502"/>
      <c r="EN299" s="503"/>
      <c r="EQ299" s="659"/>
      <c r="ER299" s="660"/>
      <c r="ES299" s="661"/>
      <c r="ET299" s="662"/>
      <c r="EU299" s="663"/>
      <c r="EV299" s="711"/>
      <c r="EW299" s="1326"/>
      <c r="EX299" s="497"/>
      <c r="EY299" s="497"/>
      <c r="EZ299" s="501"/>
      <c r="FA299" s="501"/>
      <c r="FB299" s="501"/>
      <c r="FC299" s="501"/>
      <c r="FD299" s="502"/>
      <c r="FE299" s="503"/>
      <c r="FH299" s="659"/>
      <c r="FI299" s="660"/>
      <c r="FJ299" s="661"/>
      <c r="FK299" s="662"/>
      <c r="FL299" s="663"/>
      <c r="FM299" s="711"/>
      <c r="FN299" s="1326"/>
      <c r="FO299" s="497"/>
      <c r="FP299" s="497"/>
      <c r="FQ299" s="501"/>
      <c r="FR299" s="501"/>
      <c r="FS299" s="501"/>
      <c r="FT299" s="501"/>
      <c r="FU299" s="502"/>
      <c r="FV299" s="503"/>
      <c r="FY299" s="659"/>
      <c r="FZ299" s="660"/>
      <c r="GA299" s="661"/>
      <c r="GB299" s="662"/>
      <c r="GC299" s="663"/>
      <c r="GD299" s="711"/>
      <c r="GE299" s="1326"/>
      <c r="GF299" s="497"/>
      <c r="GG299" s="497"/>
      <c r="GH299" s="501"/>
      <c r="GI299" s="501"/>
      <c r="GJ299" s="501"/>
      <c r="GK299" s="501"/>
      <c r="GL299" s="502"/>
      <c r="GM299" s="503"/>
      <c r="GP299" s="659"/>
      <c r="GQ299" s="660"/>
      <c r="GR299" s="661"/>
      <c r="GS299" s="662"/>
      <c r="GT299" s="663"/>
      <c r="GU299" s="711"/>
      <c r="GV299" s="1326"/>
      <c r="GW299" s="497"/>
      <c r="GX299" s="497"/>
      <c r="GY299" s="501"/>
      <c r="GZ299" s="501"/>
      <c r="HA299" s="501"/>
      <c r="HB299" s="501"/>
      <c r="HC299" s="502"/>
      <c r="HD299" s="503"/>
      <c r="HG299" s="659"/>
      <c r="HH299" s="660"/>
      <c r="HI299" s="661"/>
      <c r="HJ299" s="662"/>
      <c r="HK299" s="663"/>
      <c r="HL299" s="711"/>
      <c r="HM299" s="1326"/>
      <c r="HN299" s="497"/>
      <c r="HO299" s="497"/>
      <c r="HP299" s="501"/>
      <c r="HQ299" s="501"/>
      <c r="HR299" s="501"/>
      <c r="HS299" s="501"/>
      <c r="HT299" s="502"/>
      <c r="HU299" s="503"/>
      <c r="HX299" s="659"/>
      <c r="HY299" s="660"/>
      <c r="HZ299" s="661"/>
      <c r="IA299" s="662"/>
      <c r="IB299" s="663"/>
      <c r="IC299" s="711"/>
      <c r="ID299" s="1326"/>
      <c r="IE299" s="497"/>
      <c r="IF299" s="497"/>
      <c r="IG299" s="501"/>
      <c r="IH299" s="501"/>
      <c r="II299" s="501"/>
      <c r="IJ299" s="501"/>
      <c r="IK299" s="502"/>
      <c r="IL299" s="503"/>
      <c r="IO299" s="659"/>
      <c r="IP299" s="660"/>
      <c r="IQ299" s="661"/>
      <c r="IR299" s="662"/>
      <c r="IS299" s="663"/>
      <c r="IT299" s="711"/>
      <c r="IU299" s="1326"/>
      <c r="IV299" s="497"/>
      <c r="IW299" s="497"/>
      <c r="IX299" s="501"/>
      <c r="IY299" s="501"/>
      <c r="IZ299" s="501"/>
      <c r="JA299" s="501"/>
      <c r="JB299" s="502"/>
      <c r="JC299" s="503"/>
      <c r="JF299" s="659"/>
      <c r="JG299" s="660"/>
      <c r="JH299" s="661"/>
      <c r="JI299" s="662"/>
      <c r="JJ299" s="663"/>
      <c r="JK299" s="711"/>
      <c r="JL299" s="1326"/>
      <c r="JM299" s="497"/>
      <c r="JN299" s="497"/>
      <c r="JO299" s="501"/>
      <c r="JP299" s="501"/>
      <c r="JQ299" s="501"/>
      <c r="JR299" s="501"/>
      <c r="JS299" s="502"/>
      <c r="JT299" s="503"/>
      <c r="JW299" s="659"/>
      <c r="JX299" s="660"/>
      <c r="JY299" s="661"/>
      <c r="JZ299" s="662"/>
      <c r="KA299" s="663"/>
      <c r="KB299" s="711"/>
      <c r="KC299" s="1326"/>
      <c r="KD299" s="497"/>
      <c r="KE299" s="497"/>
      <c r="KF299" s="501"/>
      <c r="KG299" s="501"/>
      <c r="KH299" s="501"/>
      <c r="KI299" s="501"/>
      <c r="KJ299" s="502"/>
      <c r="KK299" s="503"/>
      <c r="KN299" s="659"/>
      <c r="KO299" s="660"/>
      <c r="KP299" s="661"/>
      <c r="KQ299" s="662"/>
      <c r="KR299" s="663"/>
      <c r="KS299" s="711"/>
      <c r="KT299" s="1326"/>
      <c r="KU299" s="497"/>
      <c r="KV299" s="497"/>
      <c r="KW299" s="501"/>
      <c r="KX299" s="501"/>
      <c r="KY299" s="501"/>
      <c r="KZ299" s="501"/>
      <c r="LA299" s="502"/>
      <c r="LB299" s="503"/>
      <c r="LE299" s="659"/>
      <c r="LF299" s="660"/>
      <c r="LG299" s="661"/>
      <c r="LH299" s="662"/>
      <c r="LI299" s="663"/>
      <c r="LJ299" s="711"/>
      <c r="LK299" s="1326"/>
      <c r="LL299" s="497"/>
      <c r="LM299" s="497"/>
      <c r="LN299" s="501"/>
      <c r="LO299" s="501"/>
      <c r="LP299" s="501"/>
      <c r="LQ299" s="501"/>
      <c r="LR299" s="502"/>
      <c r="LS299" s="503"/>
      <c r="LV299" s="659"/>
      <c r="LW299" s="660"/>
      <c r="LX299" s="661"/>
      <c r="LY299" s="662"/>
      <c r="LZ299" s="663"/>
      <c r="MA299" s="711"/>
      <c r="MB299" s="1326"/>
      <c r="MC299" s="497"/>
      <c r="MD299" s="497"/>
      <c r="ME299" s="501"/>
      <c r="MF299" s="501"/>
      <c r="MG299" s="501"/>
      <c r="MH299" s="501"/>
      <c r="MI299" s="502"/>
      <c r="MJ299" s="503"/>
      <c r="MM299" s="659"/>
      <c r="MN299" s="660"/>
      <c r="MO299" s="661"/>
      <c r="MP299" s="662"/>
      <c r="MQ299" s="663"/>
      <c r="MR299" s="711"/>
      <c r="MS299" s="1326"/>
      <c r="MT299" s="497"/>
      <c r="MU299" s="497"/>
      <c r="MV299" s="501"/>
      <c r="MW299" s="501"/>
      <c r="MX299" s="501"/>
      <c r="MY299" s="501"/>
      <c r="MZ299" s="502"/>
      <c r="NA299" s="503"/>
      <c r="ND299" s="659"/>
      <c r="NE299" s="660"/>
      <c r="NF299" s="661"/>
      <c r="NG299" s="662"/>
      <c r="NH299" s="663"/>
      <c r="NI299" s="711"/>
      <c r="NJ299" s="1326"/>
      <c r="NK299" s="497"/>
      <c r="NL299" s="497"/>
      <c r="NM299" s="501"/>
      <c r="NN299" s="501"/>
      <c r="NO299" s="501"/>
      <c r="NP299" s="501"/>
      <c r="NQ299" s="502"/>
      <c r="NR299" s="503"/>
      <c r="NU299" s="659"/>
      <c r="NV299" s="660"/>
      <c r="NW299" s="661"/>
      <c r="NX299" s="662"/>
      <c r="NY299" s="663"/>
      <c r="NZ299" s="711"/>
      <c r="OA299" s="1326"/>
      <c r="OB299" s="497"/>
      <c r="OC299" s="497"/>
      <c r="OD299" s="501"/>
      <c r="OE299" s="501"/>
      <c r="OF299" s="501"/>
      <c r="OG299" s="501"/>
      <c r="OH299" s="502"/>
      <c r="OI299" s="503"/>
      <c r="OL299" s="659"/>
      <c r="OM299" s="660"/>
      <c r="ON299" s="661"/>
      <c r="OO299" s="662"/>
      <c r="OP299" s="663"/>
      <c r="OQ299" s="711"/>
      <c r="OR299" s="1326"/>
      <c r="OS299" s="497"/>
      <c r="OT299" s="497"/>
      <c r="OU299" s="501"/>
      <c r="OV299" s="501"/>
      <c r="OW299" s="501"/>
      <c r="OX299" s="501"/>
      <c r="OY299" s="502"/>
      <c r="OZ299" s="503"/>
      <c r="PC299" s="659"/>
      <c r="PD299" s="660"/>
      <c r="PE299" s="661"/>
      <c r="PF299" s="662"/>
      <c r="PG299" s="663"/>
      <c r="PH299" s="711"/>
      <c r="PI299" s="1326"/>
      <c r="PJ299" s="497"/>
      <c r="PK299" s="497"/>
      <c r="PL299" s="501"/>
      <c r="PM299" s="501"/>
      <c r="PN299" s="501"/>
      <c r="PO299" s="501"/>
      <c r="PP299" s="502"/>
      <c r="PQ299" s="503"/>
      <c r="PT299" s="659"/>
      <c r="PU299" s="660"/>
      <c r="PV299" s="661"/>
      <c r="PW299" s="662"/>
      <c r="PX299" s="663"/>
      <c r="PY299" s="711"/>
      <c r="PZ299" s="1326"/>
      <c r="QA299" s="497"/>
      <c r="QB299" s="497"/>
      <c r="QC299" s="501"/>
      <c r="QD299" s="501"/>
      <c r="QE299" s="501"/>
      <c r="QF299" s="501"/>
      <c r="QG299" s="502"/>
      <c r="QH299" s="503"/>
      <c r="QK299" s="659"/>
      <c r="QL299" s="660"/>
      <c r="QM299" s="661"/>
      <c r="QN299" s="662"/>
      <c r="QO299" s="663"/>
      <c r="QP299" s="711"/>
      <c r="QQ299" s="1326"/>
      <c r="QR299" s="497"/>
      <c r="QS299" s="497"/>
      <c r="QT299" s="501"/>
      <c r="QU299" s="501"/>
      <c r="QV299" s="501"/>
      <c r="QW299" s="501"/>
      <c r="QX299" s="502"/>
      <c r="QY299" s="503"/>
      <c r="RB299" s="381"/>
      <c r="RC299" s="382"/>
      <c r="RD299" s="383"/>
      <c r="RE299" s="384"/>
      <c r="RF299" s="385"/>
      <c r="RG299" s="386"/>
      <c r="RH299" s="386"/>
      <c r="RI299" s="497"/>
      <c r="RJ299" s="497"/>
      <c r="RK299" s="501"/>
      <c r="RL299" s="501"/>
      <c r="RM299" s="501"/>
      <c r="RN299" s="501"/>
      <c r="RO299" s="502"/>
      <c r="RP299" s="503"/>
      <c r="RS299" s="381"/>
      <c r="RT299" s="382"/>
      <c r="RU299" s="383"/>
      <c r="RV299" s="384"/>
      <c r="RW299" s="385"/>
      <c r="RX299" s="386"/>
      <c r="RY299" s="386"/>
      <c r="RZ299" s="497"/>
      <c r="SA299" s="497"/>
      <c r="SB299" s="501"/>
      <c r="SC299" s="501"/>
      <c r="SD299" s="501"/>
      <c r="SE299" s="501"/>
      <c r="SF299" s="502"/>
      <c r="SG299" s="503"/>
      <c r="SJ299" s="381"/>
      <c r="SK299" s="382"/>
      <c r="SL299" s="383"/>
      <c r="SM299" s="384"/>
      <c r="SN299" s="385"/>
      <c r="SO299" s="386"/>
      <c r="SP299" s="386"/>
      <c r="SQ299" s="497"/>
      <c r="SR299" s="497"/>
      <c r="SS299" s="501"/>
      <c r="ST299" s="501"/>
      <c r="SU299" s="501"/>
      <c r="SV299" s="501"/>
      <c r="SW299" s="502"/>
      <c r="SX299" s="503"/>
    </row>
    <row r="300" spans="2:518" ht="44.25" hidden="1" customHeight="1" thickTop="1" thickBot="1">
      <c r="B300" s="577"/>
      <c r="C300" s="578"/>
      <c r="D300" s="579"/>
      <c r="E300" s="580"/>
      <c r="F300" s="584"/>
      <c r="G300" s="585"/>
      <c r="H300" s="595"/>
      <c r="K300" s="577"/>
      <c r="L300" s="767"/>
      <c r="M300" s="579"/>
      <c r="N300" s="580"/>
      <c r="O300" s="584"/>
      <c r="P300" s="585"/>
      <c r="Q300" s="1326"/>
      <c r="R300" s="497"/>
      <c r="S300" s="497"/>
      <c r="T300" s="498"/>
      <c r="U300" s="498"/>
      <c r="V300" s="498"/>
      <c r="W300" s="498"/>
      <c r="X300" s="504"/>
      <c r="Y300" s="500"/>
      <c r="Z300" s="486"/>
      <c r="AA300" s="486"/>
      <c r="AB300" s="577"/>
      <c r="AC300" s="767"/>
      <c r="AD300" s="579"/>
      <c r="AE300" s="580"/>
      <c r="AF300" s="584"/>
      <c r="AG300" s="585"/>
      <c r="AH300" s="1326"/>
      <c r="AI300" s="497"/>
      <c r="AJ300" s="497"/>
      <c r="AK300" s="498"/>
      <c r="AL300" s="498"/>
      <c r="AM300" s="498"/>
      <c r="AN300" s="498"/>
      <c r="AO300" s="504"/>
      <c r="AP300" s="500"/>
      <c r="AQ300" s="486"/>
      <c r="AR300" s="486"/>
      <c r="AS300" s="577"/>
      <c r="AT300" s="767"/>
      <c r="AU300" s="579"/>
      <c r="AV300" s="580"/>
      <c r="AW300" s="584"/>
      <c r="AX300" s="585"/>
      <c r="AY300" s="1326"/>
      <c r="AZ300" s="497"/>
      <c r="BA300" s="497"/>
      <c r="BB300" s="498"/>
      <c r="BC300" s="498"/>
      <c r="BD300" s="498"/>
      <c r="BE300" s="498"/>
      <c r="BF300" s="504"/>
      <c r="BG300" s="500"/>
      <c r="BJ300" s="577"/>
      <c r="BK300" s="767"/>
      <c r="BL300" s="579"/>
      <c r="BM300" s="580"/>
      <c r="BN300" s="584"/>
      <c r="BO300" s="585"/>
      <c r="BP300" s="1326"/>
      <c r="BQ300" s="497"/>
      <c r="BR300" s="497"/>
      <c r="BS300" s="498"/>
      <c r="BT300" s="498"/>
      <c r="BU300" s="498"/>
      <c r="BV300" s="498"/>
      <c r="BW300" s="504"/>
      <c r="BX300" s="500"/>
      <c r="CA300" s="577"/>
      <c r="CB300" s="767"/>
      <c r="CC300" s="579"/>
      <c r="CD300" s="580"/>
      <c r="CE300" s="584"/>
      <c r="CF300" s="585"/>
      <c r="CG300" s="1326"/>
      <c r="CH300" s="497"/>
      <c r="CI300" s="497"/>
      <c r="CJ300" s="498"/>
      <c r="CK300" s="498"/>
      <c r="CL300" s="498"/>
      <c r="CM300" s="498"/>
      <c r="CN300" s="504"/>
      <c r="CO300" s="500"/>
      <c r="CR300" s="577"/>
      <c r="CS300" s="767"/>
      <c r="CT300" s="579"/>
      <c r="CU300" s="580"/>
      <c r="CV300" s="584"/>
      <c r="CW300" s="585"/>
      <c r="CX300" s="1326"/>
      <c r="CY300" s="497"/>
      <c r="CZ300" s="497"/>
      <c r="DA300" s="498"/>
      <c r="DB300" s="498"/>
      <c r="DC300" s="498"/>
      <c r="DD300" s="498"/>
      <c r="DE300" s="504"/>
      <c r="DF300" s="500"/>
      <c r="DI300" s="577"/>
      <c r="DJ300" s="767"/>
      <c r="DK300" s="579"/>
      <c r="DL300" s="580"/>
      <c r="DM300" s="584"/>
      <c r="DN300" s="585"/>
      <c r="DO300" s="1326"/>
      <c r="DP300" s="497"/>
      <c r="DQ300" s="497"/>
      <c r="DR300" s="498"/>
      <c r="DS300" s="498"/>
      <c r="DT300" s="498"/>
      <c r="DU300" s="498"/>
      <c r="DV300" s="504"/>
      <c r="DW300" s="500"/>
      <c r="DZ300" s="577"/>
      <c r="EA300" s="767"/>
      <c r="EB300" s="579"/>
      <c r="EC300" s="580"/>
      <c r="ED300" s="584"/>
      <c r="EE300" s="585"/>
      <c r="EF300" s="1326"/>
      <c r="EG300" s="497"/>
      <c r="EH300" s="497"/>
      <c r="EI300" s="498"/>
      <c r="EJ300" s="498"/>
      <c r="EK300" s="498"/>
      <c r="EL300" s="498"/>
      <c r="EM300" s="504"/>
      <c r="EN300" s="500"/>
      <c r="EQ300" s="665"/>
      <c r="ER300" s="666"/>
      <c r="ES300" s="667"/>
      <c r="ET300" s="668"/>
      <c r="EU300" s="669"/>
      <c r="EV300" s="720"/>
      <c r="EW300" s="1326"/>
      <c r="EX300" s="497"/>
      <c r="EY300" s="497"/>
      <c r="EZ300" s="498"/>
      <c r="FA300" s="498"/>
      <c r="FB300" s="498"/>
      <c r="FC300" s="498"/>
      <c r="FD300" s="504"/>
      <c r="FE300" s="500"/>
      <c r="FH300" s="665"/>
      <c r="FI300" s="666"/>
      <c r="FJ300" s="667"/>
      <c r="FK300" s="668"/>
      <c r="FL300" s="669"/>
      <c r="FM300" s="720"/>
      <c r="FN300" s="1326"/>
      <c r="FO300" s="497"/>
      <c r="FP300" s="497"/>
      <c r="FQ300" s="498"/>
      <c r="FR300" s="498"/>
      <c r="FS300" s="498"/>
      <c r="FT300" s="498"/>
      <c r="FU300" s="504"/>
      <c r="FV300" s="500"/>
      <c r="FY300" s="665"/>
      <c r="FZ300" s="666"/>
      <c r="GA300" s="667"/>
      <c r="GB300" s="668"/>
      <c r="GC300" s="669"/>
      <c r="GD300" s="720"/>
      <c r="GE300" s="1326"/>
      <c r="GF300" s="497"/>
      <c r="GG300" s="497"/>
      <c r="GH300" s="498"/>
      <c r="GI300" s="498"/>
      <c r="GJ300" s="498"/>
      <c r="GK300" s="498"/>
      <c r="GL300" s="504"/>
      <c r="GM300" s="500"/>
      <c r="GP300" s="665"/>
      <c r="GQ300" s="666"/>
      <c r="GR300" s="667"/>
      <c r="GS300" s="668"/>
      <c r="GT300" s="669"/>
      <c r="GU300" s="720"/>
      <c r="GV300" s="1326"/>
      <c r="GW300" s="497"/>
      <c r="GX300" s="497"/>
      <c r="GY300" s="498"/>
      <c r="GZ300" s="498"/>
      <c r="HA300" s="498"/>
      <c r="HB300" s="498"/>
      <c r="HC300" s="504"/>
      <c r="HD300" s="500"/>
      <c r="HG300" s="665"/>
      <c r="HH300" s="666"/>
      <c r="HI300" s="667"/>
      <c r="HJ300" s="668"/>
      <c r="HK300" s="669"/>
      <c r="HL300" s="720"/>
      <c r="HM300" s="1326"/>
      <c r="HN300" s="497"/>
      <c r="HO300" s="497"/>
      <c r="HP300" s="498"/>
      <c r="HQ300" s="498"/>
      <c r="HR300" s="498"/>
      <c r="HS300" s="498"/>
      <c r="HT300" s="504"/>
      <c r="HU300" s="500"/>
      <c r="HX300" s="665"/>
      <c r="HY300" s="666"/>
      <c r="HZ300" s="667"/>
      <c r="IA300" s="668"/>
      <c r="IB300" s="669"/>
      <c r="IC300" s="720"/>
      <c r="ID300" s="1326"/>
      <c r="IE300" s="497"/>
      <c r="IF300" s="497"/>
      <c r="IG300" s="498"/>
      <c r="IH300" s="498"/>
      <c r="II300" s="498"/>
      <c r="IJ300" s="498"/>
      <c r="IK300" s="504"/>
      <c r="IL300" s="500"/>
      <c r="IO300" s="665"/>
      <c r="IP300" s="666"/>
      <c r="IQ300" s="667"/>
      <c r="IR300" s="668"/>
      <c r="IS300" s="669"/>
      <c r="IT300" s="720"/>
      <c r="IU300" s="1326"/>
      <c r="IV300" s="497"/>
      <c r="IW300" s="497"/>
      <c r="IX300" s="498"/>
      <c r="IY300" s="498"/>
      <c r="IZ300" s="498"/>
      <c r="JA300" s="498"/>
      <c r="JB300" s="504"/>
      <c r="JC300" s="500"/>
      <c r="JF300" s="665"/>
      <c r="JG300" s="666"/>
      <c r="JH300" s="667"/>
      <c r="JI300" s="668"/>
      <c r="JJ300" s="669"/>
      <c r="JK300" s="720"/>
      <c r="JL300" s="1326"/>
      <c r="JM300" s="497"/>
      <c r="JN300" s="497"/>
      <c r="JO300" s="498"/>
      <c r="JP300" s="498"/>
      <c r="JQ300" s="498"/>
      <c r="JR300" s="498"/>
      <c r="JS300" s="504"/>
      <c r="JT300" s="500"/>
      <c r="JW300" s="665"/>
      <c r="JX300" s="666"/>
      <c r="JY300" s="667"/>
      <c r="JZ300" s="668"/>
      <c r="KA300" s="669"/>
      <c r="KB300" s="720"/>
      <c r="KC300" s="1326"/>
      <c r="KD300" s="497"/>
      <c r="KE300" s="497"/>
      <c r="KF300" s="498"/>
      <c r="KG300" s="498"/>
      <c r="KH300" s="498"/>
      <c r="KI300" s="498"/>
      <c r="KJ300" s="504"/>
      <c r="KK300" s="500"/>
      <c r="KN300" s="665"/>
      <c r="KO300" s="666"/>
      <c r="KP300" s="667"/>
      <c r="KQ300" s="668"/>
      <c r="KR300" s="669"/>
      <c r="KS300" s="720"/>
      <c r="KT300" s="1326"/>
      <c r="KU300" s="497"/>
      <c r="KV300" s="497"/>
      <c r="KW300" s="498"/>
      <c r="KX300" s="498"/>
      <c r="KY300" s="498"/>
      <c r="KZ300" s="498"/>
      <c r="LA300" s="504"/>
      <c r="LB300" s="500"/>
      <c r="LE300" s="665"/>
      <c r="LF300" s="666"/>
      <c r="LG300" s="667"/>
      <c r="LH300" s="668"/>
      <c r="LI300" s="669"/>
      <c r="LJ300" s="720"/>
      <c r="LK300" s="1326"/>
      <c r="LL300" s="497"/>
      <c r="LM300" s="497"/>
      <c r="LN300" s="498"/>
      <c r="LO300" s="498"/>
      <c r="LP300" s="498"/>
      <c r="LQ300" s="498"/>
      <c r="LR300" s="504"/>
      <c r="LS300" s="500"/>
      <c r="LV300" s="665"/>
      <c r="LW300" s="666"/>
      <c r="LX300" s="667"/>
      <c r="LY300" s="668"/>
      <c r="LZ300" s="669"/>
      <c r="MA300" s="720"/>
      <c r="MB300" s="1326"/>
      <c r="MC300" s="497"/>
      <c r="MD300" s="497"/>
      <c r="ME300" s="498"/>
      <c r="MF300" s="498"/>
      <c r="MG300" s="498"/>
      <c r="MH300" s="498"/>
      <c r="MI300" s="504"/>
      <c r="MJ300" s="500"/>
      <c r="MM300" s="665"/>
      <c r="MN300" s="666"/>
      <c r="MO300" s="667"/>
      <c r="MP300" s="668"/>
      <c r="MQ300" s="669"/>
      <c r="MR300" s="720"/>
      <c r="MS300" s="1326"/>
      <c r="MT300" s="497"/>
      <c r="MU300" s="497"/>
      <c r="MV300" s="498"/>
      <c r="MW300" s="498"/>
      <c r="MX300" s="498"/>
      <c r="MY300" s="498"/>
      <c r="MZ300" s="504"/>
      <c r="NA300" s="500"/>
      <c r="ND300" s="665"/>
      <c r="NE300" s="666"/>
      <c r="NF300" s="667"/>
      <c r="NG300" s="668"/>
      <c r="NH300" s="669"/>
      <c r="NI300" s="720"/>
      <c r="NJ300" s="1326"/>
      <c r="NK300" s="497"/>
      <c r="NL300" s="497"/>
      <c r="NM300" s="498"/>
      <c r="NN300" s="498"/>
      <c r="NO300" s="498"/>
      <c r="NP300" s="498"/>
      <c r="NQ300" s="504"/>
      <c r="NR300" s="500"/>
      <c r="NU300" s="665"/>
      <c r="NV300" s="666"/>
      <c r="NW300" s="667"/>
      <c r="NX300" s="668"/>
      <c r="NY300" s="669"/>
      <c r="NZ300" s="720"/>
      <c r="OA300" s="1326"/>
      <c r="OB300" s="497"/>
      <c r="OC300" s="497"/>
      <c r="OD300" s="498"/>
      <c r="OE300" s="498"/>
      <c r="OF300" s="498"/>
      <c r="OG300" s="498"/>
      <c r="OH300" s="504"/>
      <c r="OI300" s="500"/>
      <c r="OL300" s="665"/>
      <c r="OM300" s="666"/>
      <c r="ON300" s="667"/>
      <c r="OO300" s="668"/>
      <c r="OP300" s="669"/>
      <c r="OQ300" s="720"/>
      <c r="OR300" s="1326"/>
      <c r="OS300" s="497"/>
      <c r="OT300" s="497"/>
      <c r="OU300" s="498"/>
      <c r="OV300" s="498"/>
      <c r="OW300" s="498"/>
      <c r="OX300" s="498"/>
      <c r="OY300" s="504"/>
      <c r="OZ300" s="500"/>
      <c r="PC300" s="665"/>
      <c r="PD300" s="666"/>
      <c r="PE300" s="667"/>
      <c r="PF300" s="668"/>
      <c r="PG300" s="669"/>
      <c r="PH300" s="720"/>
      <c r="PI300" s="1326"/>
      <c r="PJ300" s="497"/>
      <c r="PK300" s="497"/>
      <c r="PL300" s="498"/>
      <c r="PM300" s="498"/>
      <c r="PN300" s="498"/>
      <c r="PO300" s="498"/>
      <c r="PP300" s="504"/>
      <c r="PQ300" s="500"/>
      <c r="PT300" s="665"/>
      <c r="PU300" s="666"/>
      <c r="PV300" s="667"/>
      <c r="PW300" s="668"/>
      <c r="PX300" s="669"/>
      <c r="PY300" s="720"/>
      <c r="PZ300" s="1326"/>
      <c r="QA300" s="497"/>
      <c r="QB300" s="497"/>
      <c r="QC300" s="498"/>
      <c r="QD300" s="498"/>
      <c r="QE300" s="498"/>
      <c r="QF300" s="498"/>
      <c r="QG300" s="504"/>
      <c r="QH300" s="500"/>
      <c r="QK300" s="665"/>
      <c r="QL300" s="666"/>
      <c r="QM300" s="667"/>
      <c r="QN300" s="668"/>
      <c r="QO300" s="669"/>
      <c r="QP300" s="720"/>
      <c r="QQ300" s="1326"/>
      <c r="QR300" s="497"/>
      <c r="QS300" s="497"/>
      <c r="QT300" s="498"/>
      <c r="QU300" s="498"/>
      <c r="QV300" s="498"/>
      <c r="QW300" s="498"/>
      <c r="QX300" s="504"/>
      <c r="QY300" s="500"/>
      <c r="RB300" s="381"/>
      <c r="RC300" s="382"/>
      <c r="RD300" s="383"/>
      <c r="RE300" s="384"/>
      <c r="RF300" s="385"/>
      <c r="RG300" s="386"/>
      <c r="RH300" s="386"/>
      <c r="RI300" s="497"/>
      <c r="RJ300" s="497"/>
      <c r="RK300" s="501"/>
      <c r="RL300" s="501"/>
      <c r="RM300" s="501"/>
      <c r="RN300" s="501"/>
      <c r="RO300" s="502"/>
      <c r="RP300" s="503"/>
      <c r="RS300" s="381"/>
      <c r="RT300" s="382"/>
      <c r="RU300" s="383"/>
      <c r="RV300" s="384"/>
      <c r="RW300" s="385"/>
      <c r="RX300" s="386"/>
      <c r="RY300" s="386"/>
      <c r="RZ300" s="497"/>
      <c r="SA300" s="497"/>
      <c r="SB300" s="501"/>
      <c r="SC300" s="501"/>
      <c r="SD300" s="501"/>
      <c r="SE300" s="501"/>
      <c r="SF300" s="502"/>
      <c r="SG300" s="503"/>
      <c r="SJ300" s="381"/>
      <c r="SK300" s="382"/>
      <c r="SL300" s="383"/>
      <c r="SM300" s="384"/>
      <c r="SN300" s="385"/>
      <c r="SO300" s="386"/>
      <c r="SP300" s="386"/>
      <c r="SQ300" s="497"/>
      <c r="SR300" s="497"/>
      <c r="SS300" s="501"/>
      <c r="ST300" s="501"/>
      <c r="SU300" s="501"/>
      <c r="SV300" s="501"/>
      <c r="SW300" s="502"/>
      <c r="SX300" s="503"/>
    </row>
    <row r="301" spans="2:518" ht="71.25" hidden="1" customHeight="1" thickTop="1" thickBot="1">
      <c r="B301" s="577"/>
      <c r="C301" s="578"/>
      <c r="D301" s="579"/>
      <c r="E301" s="580"/>
      <c r="F301" s="581"/>
      <c r="G301" s="585"/>
      <c r="H301" s="595"/>
      <c r="K301" s="577"/>
      <c r="L301" s="767"/>
      <c r="M301" s="579"/>
      <c r="N301" s="580"/>
      <c r="O301" s="581"/>
      <c r="P301" s="585"/>
      <c r="Q301" s="1326"/>
      <c r="R301" s="497"/>
      <c r="S301" s="497"/>
      <c r="T301" s="498"/>
      <c r="U301" s="498"/>
      <c r="V301" s="498"/>
      <c r="W301" s="498"/>
      <c r="X301" s="504"/>
      <c r="Y301" s="500"/>
      <c r="Z301" s="486"/>
      <c r="AA301" s="486"/>
      <c r="AB301" s="577"/>
      <c r="AC301" s="767"/>
      <c r="AD301" s="579"/>
      <c r="AE301" s="580"/>
      <c r="AF301" s="581"/>
      <c r="AG301" s="585"/>
      <c r="AH301" s="1326"/>
      <c r="AI301" s="497"/>
      <c r="AJ301" s="497"/>
      <c r="AK301" s="498"/>
      <c r="AL301" s="498"/>
      <c r="AM301" s="498"/>
      <c r="AN301" s="498"/>
      <c r="AO301" s="504"/>
      <c r="AP301" s="500"/>
      <c r="AQ301" s="486"/>
      <c r="AR301" s="486"/>
      <c r="AS301" s="577"/>
      <c r="AT301" s="767"/>
      <c r="AU301" s="579"/>
      <c r="AV301" s="580"/>
      <c r="AW301" s="581"/>
      <c r="AX301" s="585"/>
      <c r="AY301" s="1326"/>
      <c r="AZ301" s="497"/>
      <c r="BA301" s="497"/>
      <c r="BB301" s="498"/>
      <c r="BC301" s="498"/>
      <c r="BD301" s="498"/>
      <c r="BE301" s="498"/>
      <c r="BF301" s="504"/>
      <c r="BG301" s="500"/>
      <c r="BJ301" s="577"/>
      <c r="BK301" s="767"/>
      <c r="BL301" s="579"/>
      <c r="BM301" s="580"/>
      <c r="BN301" s="581"/>
      <c r="BO301" s="585"/>
      <c r="BP301" s="1326"/>
      <c r="BQ301" s="497"/>
      <c r="BR301" s="497"/>
      <c r="BS301" s="498"/>
      <c r="BT301" s="498"/>
      <c r="BU301" s="498"/>
      <c r="BV301" s="498"/>
      <c r="BW301" s="504"/>
      <c r="BX301" s="500"/>
      <c r="CA301" s="577"/>
      <c r="CB301" s="767"/>
      <c r="CC301" s="579"/>
      <c r="CD301" s="580"/>
      <c r="CE301" s="581"/>
      <c r="CF301" s="585"/>
      <c r="CG301" s="1326"/>
      <c r="CH301" s="497"/>
      <c r="CI301" s="497"/>
      <c r="CJ301" s="498"/>
      <c r="CK301" s="498"/>
      <c r="CL301" s="498"/>
      <c r="CM301" s="498"/>
      <c r="CN301" s="504"/>
      <c r="CO301" s="500"/>
      <c r="CR301" s="577"/>
      <c r="CS301" s="767"/>
      <c r="CT301" s="579"/>
      <c r="CU301" s="580"/>
      <c r="CV301" s="581"/>
      <c r="CW301" s="585"/>
      <c r="CX301" s="1326"/>
      <c r="CY301" s="497"/>
      <c r="CZ301" s="497"/>
      <c r="DA301" s="498"/>
      <c r="DB301" s="498"/>
      <c r="DC301" s="498"/>
      <c r="DD301" s="498"/>
      <c r="DE301" s="504"/>
      <c r="DF301" s="500"/>
      <c r="DI301" s="577"/>
      <c r="DJ301" s="767"/>
      <c r="DK301" s="579"/>
      <c r="DL301" s="580"/>
      <c r="DM301" s="581"/>
      <c r="DN301" s="585"/>
      <c r="DO301" s="1326"/>
      <c r="DP301" s="497"/>
      <c r="DQ301" s="497"/>
      <c r="DR301" s="498"/>
      <c r="DS301" s="498"/>
      <c r="DT301" s="498"/>
      <c r="DU301" s="498"/>
      <c r="DV301" s="504"/>
      <c r="DW301" s="500"/>
      <c r="DZ301" s="577"/>
      <c r="EA301" s="767"/>
      <c r="EB301" s="579"/>
      <c r="EC301" s="580"/>
      <c r="ED301" s="581"/>
      <c r="EE301" s="585"/>
      <c r="EF301" s="1326"/>
      <c r="EG301" s="497"/>
      <c r="EH301" s="497"/>
      <c r="EI301" s="498"/>
      <c r="EJ301" s="498"/>
      <c r="EK301" s="498"/>
      <c r="EL301" s="498"/>
      <c r="EM301" s="504"/>
      <c r="EN301" s="500"/>
      <c r="EQ301" s="665"/>
      <c r="ER301" s="666"/>
      <c r="ES301" s="667"/>
      <c r="ET301" s="668"/>
      <c r="EU301" s="669"/>
      <c r="EV301" s="720"/>
      <c r="EW301" s="1326"/>
      <c r="EX301" s="497" t="e">
        <f t="shared" ref="EX301:EX311" si="7361">IF(EXACT(VLOOKUP(EQ301,OFERTA_0,2,FALSE),ER301),1,0)</f>
        <v>#N/A</v>
      </c>
      <c r="EY301" s="497" t="e">
        <f t="shared" ref="EY301:EY311" si="7362">IF(EXACT(VLOOKUP(EQ301,OFERTA_0,3,FALSE),ES301),1,0)</f>
        <v>#N/A</v>
      </c>
      <c r="EZ301" s="498" t="e">
        <f t="shared" ref="EZ301:EZ311" si="7363">IF(EXACT(VLOOKUP(EQ301,OFERTA_0,4,FALSE),ET301),1,0)</f>
        <v>#N/A</v>
      </c>
      <c r="FA301" s="498">
        <f t="shared" ref="FA301:FA311" si="7364">IF(EU301=0,0,1)</f>
        <v>0</v>
      </c>
      <c r="FB301" s="498">
        <f t="shared" ref="FB301:FB311" si="7365">IF(EV301=0,0,1)</f>
        <v>0</v>
      </c>
      <c r="FC301" s="498" t="e">
        <f t="shared" ref="FC301:FC311" si="7366">PRODUCT(EX301:FB301)</f>
        <v>#N/A</v>
      </c>
      <c r="FD301" s="504">
        <f t="shared" ref="FD301:FD311" si="7367">ROUND(EV301,0)</f>
        <v>0</v>
      </c>
      <c r="FE301" s="500">
        <f t="shared" ref="FE301:FE311" si="7368">EV301-FD301</f>
        <v>0</v>
      </c>
      <c r="FH301" s="665"/>
      <c r="FI301" s="666"/>
      <c r="FJ301" s="667"/>
      <c r="FK301" s="668"/>
      <c r="FL301" s="669"/>
      <c r="FM301" s="720"/>
      <c r="FN301" s="1326"/>
      <c r="FO301" s="497" t="e">
        <f t="shared" ref="FO301:FO311" si="7369">IF(EXACT(VLOOKUP(FH301,OFERTA_0,2,FALSE),FI301),1,0)</f>
        <v>#N/A</v>
      </c>
      <c r="FP301" s="497" t="e">
        <f t="shared" ref="FP301:FP311" si="7370">IF(EXACT(VLOOKUP(FH301,OFERTA_0,3,FALSE),FJ301),1,0)</f>
        <v>#N/A</v>
      </c>
      <c r="FQ301" s="498" t="e">
        <f t="shared" ref="FQ301:FQ311" si="7371">IF(EXACT(VLOOKUP(FH301,OFERTA_0,4,FALSE),FK301),1,0)</f>
        <v>#N/A</v>
      </c>
      <c r="FR301" s="498">
        <f t="shared" ref="FR301:FR311" si="7372">IF(FL301=0,0,1)</f>
        <v>0</v>
      </c>
      <c r="FS301" s="498">
        <f t="shared" ref="FS301:FS311" si="7373">IF(FM301=0,0,1)</f>
        <v>0</v>
      </c>
      <c r="FT301" s="498" t="e">
        <f t="shared" ref="FT301:FT311" si="7374">PRODUCT(FO301:FS301)</f>
        <v>#N/A</v>
      </c>
      <c r="FU301" s="504">
        <f t="shared" ref="FU301:FU311" si="7375">ROUND(FM301,0)</f>
        <v>0</v>
      </c>
      <c r="FV301" s="500">
        <f t="shared" ref="FV301:FV311" si="7376">FM301-FU301</f>
        <v>0</v>
      </c>
      <c r="FY301" s="665"/>
      <c r="FZ301" s="666"/>
      <c r="GA301" s="667"/>
      <c r="GB301" s="668"/>
      <c r="GC301" s="669"/>
      <c r="GD301" s="720"/>
      <c r="GE301" s="1326"/>
      <c r="GF301" s="497" t="e">
        <f t="shared" ref="GF301:GF311" si="7377">IF(EXACT(VLOOKUP(FY301,OFERTA_0,2,FALSE),FZ301),1,0)</f>
        <v>#N/A</v>
      </c>
      <c r="GG301" s="497" t="e">
        <f t="shared" ref="GG301:GG311" si="7378">IF(EXACT(VLOOKUP(FY301,OFERTA_0,3,FALSE),GA301),1,0)</f>
        <v>#N/A</v>
      </c>
      <c r="GH301" s="498" t="e">
        <f t="shared" ref="GH301:GH311" si="7379">IF(EXACT(VLOOKUP(FY301,OFERTA_0,4,FALSE),GB301),1,0)</f>
        <v>#N/A</v>
      </c>
      <c r="GI301" s="498">
        <f t="shared" ref="GI301:GI311" si="7380">IF(GC301=0,0,1)</f>
        <v>0</v>
      </c>
      <c r="GJ301" s="498">
        <f t="shared" ref="GJ301:GJ311" si="7381">IF(GD301=0,0,1)</f>
        <v>0</v>
      </c>
      <c r="GK301" s="498" t="e">
        <f t="shared" ref="GK301:GK311" si="7382">PRODUCT(GF301:GJ301)</f>
        <v>#N/A</v>
      </c>
      <c r="GL301" s="504">
        <f t="shared" ref="GL301:GL311" si="7383">ROUND(GD301,0)</f>
        <v>0</v>
      </c>
      <c r="GM301" s="500">
        <f t="shared" ref="GM301:GM311" si="7384">GD301-GL301</f>
        <v>0</v>
      </c>
      <c r="GP301" s="665"/>
      <c r="GQ301" s="666"/>
      <c r="GR301" s="667"/>
      <c r="GS301" s="668"/>
      <c r="GT301" s="669"/>
      <c r="GU301" s="720"/>
      <c r="GV301" s="1326"/>
      <c r="GW301" s="497" t="e">
        <f t="shared" ref="GW301:GW311" si="7385">IF(EXACT(VLOOKUP(GP301,OFERTA_0,2,FALSE),GQ301),1,0)</f>
        <v>#N/A</v>
      </c>
      <c r="GX301" s="497" t="e">
        <f t="shared" ref="GX301:GX311" si="7386">IF(EXACT(VLOOKUP(GP301,OFERTA_0,3,FALSE),GR301),1,0)</f>
        <v>#N/A</v>
      </c>
      <c r="GY301" s="498" t="e">
        <f t="shared" ref="GY301:GY311" si="7387">IF(EXACT(VLOOKUP(GP301,OFERTA_0,4,FALSE),GS301),1,0)</f>
        <v>#N/A</v>
      </c>
      <c r="GZ301" s="498">
        <f t="shared" ref="GZ301:GZ311" si="7388">IF(GT301=0,0,1)</f>
        <v>0</v>
      </c>
      <c r="HA301" s="498">
        <f t="shared" ref="HA301:HA311" si="7389">IF(GU301=0,0,1)</f>
        <v>0</v>
      </c>
      <c r="HB301" s="498" t="e">
        <f t="shared" ref="HB301:HB311" si="7390">PRODUCT(GW301:HA301)</f>
        <v>#N/A</v>
      </c>
      <c r="HC301" s="504">
        <f t="shared" ref="HC301:HC311" si="7391">ROUND(GU301,0)</f>
        <v>0</v>
      </c>
      <c r="HD301" s="500">
        <f t="shared" ref="HD301:HD311" si="7392">GU301-HC301</f>
        <v>0</v>
      </c>
      <c r="HG301" s="665"/>
      <c r="HH301" s="666"/>
      <c r="HI301" s="667"/>
      <c r="HJ301" s="668"/>
      <c r="HK301" s="669"/>
      <c r="HL301" s="720"/>
      <c r="HM301" s="1326"/>
      <c r="HN301" s="497" t="e">
        <f t="shared" ref="HN301:HN311" si="7393">IF(EXACT(VLOOKUP(HG301,OFERTA_0,2,FALSE),HH301),1,0)</f>
        <v>#N/A</v>
      </c>
      <c r="HO301" s="497" t="e">
        <f t="shared" ref="HO301:HO311" si="7394">IF(EXACT(VLOOKUP(HG301,OFERTA_0,3,FALSE),HI301),1,0)</f>
        <v>#N/A</v>
      </c>
      <c r="HP301" s="498" t="e">
        <f t="shared" ref="HP301:HP311" si="7395">IF(EXACT(VLOOKUP(HG301,OFERTA_0,4,FALSE),HJ301),1,0)</f>
        <v>#N/A</v>
      </c>
      <c r="HQ301" s="498">
        <f t="shared" ref="HQ301:HQ311" si="7396">IF(HK301=0,0,1)</f>
        <v>0</v>
      </c>
      <c r="HR301" s="498">
        <f t="shared" ref="HR301:HR311" si="7397">IF(HL301=0,0,1)</f>
        <v>0</v>
      </c>
      <c r="HS301" s="498" t="e">
        <f t="shared" ref="HS301:HS311" si="7398">PRODUCT(HN301:HR301)</f>
        <v>#N/A</v>
      </c>
      <c r="HT301" s="504">
        <f t="shared" ref="HT301:HT311" si="7399">ROUND(HL301,0)</f>
        <v>0</v>
      </c>
      <c r="HU301" s="500">
        <f t="shared" ref="HU301:HU311" si="7400">HL301-HT301</f>
        <v>0</v>
      </c>
      <c r="HX301" s="665"/>
      <c r="HY301" s="666"/>
      <c r="HZ301" s="667"/>
      <c r="IA301" s="668"/>
      <c r="IB301" s="669"/>
      <c r="IC301" s="720"/>
      <c r="ID301" s="1326"/>
      <c r="IE301" s="497" t="e">
        <f t="shared" ref="IE301:IE311" si="7401">IF(EXACT(VLOOKUP(HX301,OFERTA_0,2,FALSE),HY301),1,0)</f>
        <v>#N/A</v>
      </c>
      <c r="IF301" s="497" t="e">
        <f t="shared" ref="IF301:IF311" si="7402">IF(EXACT(VLOOKUP(HX301,OFERTA_0,3,FALSE),HZ301),1,0)</f>
        <v>#N/A</v>
      </c>
      <c r="IG301" s="498" t="e">
        <f t="shared" ref="IG301:IG311" si="7403">IF(EXACT(VLOOKUP(HX301,OFERTA_0,4,FALSE),IA301),1,0)</f>
        <v>#N/A</v>
      </c>
      <c r="IH301" s="498">
        <f t="shared" ref="IH301:IH311" si="7404">IF(IB301=0,0,1)</f>
        <v>0</v>
      </c>
      <c r="II301" s="498">
        <f t="shared" ref="II301:II311" si="7405">IF(IC301=0,0,1)</f>
        <v>0</v>
      </c>
      <c r="IJ301" s="498" t="e">
        <f t="shared" ref="IJ301:IJ311" si="7406">PRODUCT(IE301:II301)</f>
        <v>#N/A</v>
      </c>
      <c r="IK301" s="504">
        <f t="shared" ref="IK301:IK311" si="7407">ROUND(IC301,0)</f>
        <v>0</v>
      </c>
      <c r="IL301" s="500">
        <f t="shared" ref="IL301:IL311" si="7408">IC301-IK301</f>
        <v>0</v>
      </c>
      <c r="IO301" s="665"/>
      <c r="IP301" s="666"/>
      <c r="IQ301" s="667"/>
      <c r="IR301" s="668"/>
      <c r="IS301" s="669"/>
      <c r="IT301" s="720"/>
      <c r="IU301" s="1326"/>
      <c r="IV301" s="497" t="e">
        <f t="shared" ref="IV301:IV311" si="7409">IF(EXACT(VLOOKUP(IO301,OFERTA_0,2,FALSE),IP301),1,0)</f>
        <v>#N/A</v>
      </c>
      <c r="IW301" s="497" t="e">
        <f t="shared" ref="IW301:IW311" si="7410">IF(EXACT(VLOOKUP(IO301,OFERTA_0,3,FALSE),IQ301),1,0)</f>
        <v>#N/A</v>
      </c>
      <c r="IX301" s="498" t="e">
        <f t="shared" ref="IX301:IX311" si="7411">IF(EXACT(VLOOKUP(IO301,OFERTA_0,4,FALSE),IR301),1,0)</f>
        <v>#N/A</v>
      </c>
      <c r="IY301" s="498">
        <f t="shared" ref="IY301:IY311" si="7412">IF(IS301=0,0,1)</f>
        <v>0</v>
      </c>
      <c r="IZ301" s="498">
        <f t="shared" ref="IZ301:IZ311" si="7413">IF(IT301=0,0,1)</f>
        <v>0</v>
      </c>
      <c r="JA301" s="498" t="e">
        <f t="shared" ref="JA301:JA311" si="7414">PRODUCT(IV301:IZ301)</f>
        <v>#N/A</v>
      </c>
      <c r="JB301" s="504">
        <f t="shared" ref="JB301:JB311" si="7415">ROUND(IT301,0)</f>
        <v>0</v>
      </c>
      <c r="JC301" s="500">
        <f t="shared" ref="JC301:JC311" si="7416">IT301-JB301</f>
        <v>0</v>
      </c>
      <c r="JF301" s="665"/>
      <c r="JG301" s="666"/>
      <c r="JH301" s="667"/>
      <c r="JI301" s="668"/>
      <c r="JJ301" s="669"/>
      <c r="JK301" s="720"/>
      <c r="JL301" s="1326"/>
      <c r="JM301" s="497" t="e">
        <f t="shared" ref="JM301:JM311" si="7417">IF(EXACT(VLOOKUP(JF301,OFERTA_0,2,FALSE),JG301),1,0)</f>
        <v>#N/A</v>
      </c>
      <c r="JN301" s="497" t="e">
        <f t="shared" ref="JN301:JN311" si="7418">IF(EXACT(VLOOKUP(JF301,OFERTA_0,3,FALSE),JH301),1,0)</f>
        <v>#N/A</v>
      </c>
      <c r="JO301" s="498" t="e">
        <f t="shared" ref="JO301:JO311" si="7419">IF(EXACT(VLOOKUP(JF301,OFERTA_0,4,FALSE),JI301),1,0)</f>
        <v>#N/A</v>
      </c>
      <c r="JP301" s="498">
        <f t="shared" ref="JP301:JP311" si="7420">IF(JJ301=0,0,1)</f>
        <v>0</v>
      </c>
      <c r="JQ301" s="498">
        <f t="shared" ref="JQ301:JQ311" si="7421">IF(JK301=0,0,1)</f>
        <v>0</v>
      </c>
      <c r="JR301" s="498" t="e">
        <f t="shared" ref="JR301:JR311" si="7422">PRODUCT(JM301:JQ301)</f>
        <v>#N/A</v>
      </c>
      <c r="JS301" s="504">
        <f t="shared" ref="JS301:JS311" si="7423">ROUND(JK301,0)</f>
        <v>0</v>
      </c>
      <c r="JT301" s="500">
        <f t="shared" ref="JT301:JT311" si="7424">JK301-JS301</f>
        <v>0</v>
      </c>
      <c r="JW301" s="665"/>
      <c r="JX301" s="666"/>
      <c r="JY301" s="667"/>
      <c r="JZ301" s="668"/>
      <c r="KA301" s="669"/>
      <c r="KB301" s="720"/>
      <c r="KC301" s="1326"/>
      <c r="KD301" s="497" t="e">
        <f t="shared" ref="KD301:KD311" si="7425">IF(EXACT(VLOOKUP(JW301,OFERTA_0,2,FALSE),JX301),1,0)</f>
        <v>#N/A</v>
      </c>
      <c r="KE301" s="497" t="e">
        <f t="shared" ref="KE301:KE311" si="7426">IF(EXACT(VLOOKUP(JW301,OFERTA_0,3,FALSE),JY301),1,0)</f>
        <v>#N/A</v>
      </c>
      <c r="KF301" s="498" t="e">
        <f t="shared" ref="KF301:KF311" si="7427">IF(EXACT(VLOOKUP(JW301,OFERTA_0,4,FALSE),JZ301),1,0)</f>
        <v>#N/A</v>
      </c>
      <c r="KG301" s="498">
        <f t="shared" ref="KG301:KG311" si="7428">IF(KA301=0,0,1)</f>
        <v>0</v>
      </c>
      <c r="KH301" s="498">
        <f t="shared" ref="KH301:KH311" si="7429">IF(KB301=0,0,1)</f>
        <v>0</v>
      </c>
      <c r="KI301" s="498" t="e">
        <f t="shared" ref="KI301:KI311" si="7430">PRODUCT(KD301:KH301)</f>
        <v>#N/A</v>
      </c>
      <c r="KJ301" s="504">
        <f t="shared" ref="KJ301:KJ311" si="7431">ROUND(KB301,0)</f>
        <v>0</v>
      </c>
      <c r="KK301" s="500">
        <f t="shared" ref="KK301:KK311" si="7432">KB301-KJ301</f>
        <v>0</v>
      </c>
      <c r="KN301" s="665"/>
      <c r="KO301" s="666"/>
      <c r="KP301" s="667"/>
      <c r="KQ301" s="668"/>
      <c r="KR301" s="669"/>
      <c r="KS301" s="720"/>
      <c r="KT301" s="1326"/>
      <c r="KU301" s="497" t="e">
        <f t="shared" ref="KU301:KU311" si="7433">IF(EXACT(VLOOKUP(KN301,OFERTA_0,2,FALSE),KO301),1,0)</f>
        <v>#N/A</v>
      </c>
      <c r="KV301" s="497" t="e">
        <f t="shared" ref="KV301:KV311" si="7434">IF(EXACT(VLOOKUP(KN301,OFERTA_0,3,FALSE),KP301),1,0)</f>
        <v>#N/A</v>
      </c>
      <c r="KW301" s="498" t="e">
        <f t="shared" ref="KW301:KW311" si="7435">IF(EXACT(VLOOKUP(KN301,OFERTA_0,4,FALSE),KQ301),1,0)</f>
        <v>#N/A</v>
      </c>
      <c r="KX301" s="498">
        <f t="shared" ref="KX301:KX311" si="7436">IF(KR301=0,0,1)</f>
        <v>0</v>
      </c>
      <c r="KY301" s="498">
        <f t="shared" ref="KY301:KY311" si="7437">IF(KS301=0,0,1)</f>
        <v>0</v>
      </c>
      <c r="KZ301" s="498" t="e">
        <f t="shared" ref="KZ301:KZ311" si="7438">PRODUCT(KU301:KY301)</f>
        <v>#N/A</v>
      </c>
      <c r="LA301" s="504">
        <f t="shared" ref="LA301:LA311" si="7439">ROUND(KS301,0)</f>
        <v>0</v>
      </c>
      <c r="LB301" s="500">
        <f t="shared" ref="LB301:LB311" si="7440">KS301-LA301</f>
        <v>0</v>
      </c>
      <c r="LE301" s="665"/>
      <c r="LF301" s="666"/>
      <c r="LG301" s="667"/>
      <c r="LH301" s="668"/>
      <c r="LI301" s="669"/>
      <c r="LJ301" s="720"/>
      <c r="LK301" s="1326"/>
      <c r="LL301" s="497" t="e">
        <f t="shared" ref="LL301:LL311" si="7441">IF(EXACT(VLOOKUP(LE301,OFERTA_0,2,FALSE),LF301),1,0)</f>
        <v>#N/A</v>
      </c>
      <c r="LM301" s="497" t="e">
        <f t="shared" ref="LM301:LM311" si="7442">IF(EXACT(VLOOKUP(LE301,OFERTA_0,3,FALSE),LG301),1,0)</f>
        <v>#N/A</v>
      </c>
      <c r="LN301" s="498" t="e">
        <f t="shared" ref="LN301:LN311" si="7443">IF(EXACT(VLOOKUP(LE301,OFERTA_0,4,FALSE),LH301),1,0)</f>
        <v>#N/A</v>
      </c>
      <c r="LO301" s="498">
        <f t="shared" ref="LO301:LO311" si="7444">IF(LI301=0,0,1)</f>
        <v>0</v>
      </c>
      <c r="LP301" s="498">
        <f t="shared" ref="LP301:LP311" si="7445">IF(LJ301=0,0,1)</f>
        <v>0</v>
      </c>
      <c r="LQ301" s="498" t="e">
        <f t="shared" ref="LQ301:LQ311" si="7446">PRODUCT(LL301:LP301)</f>
        <v>#N/A</v>
      </c>
      <c r="LR301" s="504">
        <f t="shared" ref="LR301:LR311" si="7447">ROUND(LJ301,0)</f>
        <v>0</v>
      </c>
      <c r="LS301" s="500">
        <f t="shared" ref="LS301:LS311" si="7448">LJ301-LR301</f>
        <v>0</v>
      </c>
      <c r="LV301" s="665"/>
      <c r="LW301" s="666"/>
      <c r="LX301" s="667"/>
      <c r="LY301" s="668"/>
      <c r="LZ301" s="669"/>
      <c r="MA301" s="720"/>
      <c r="MB301" s="1326"/>
      <c r="MC301" s="497" t="e">
        <f t="shared" ref="MC301:MC311" si="7449">IF(EXACT(VLOOKUP(LV301,OFERTA_0,2,FALSE),LW301),1,0)</f>
        <v>#N/A</v>
      </c>
      <c r="MD301" s="497" t="e">
        <f t="shared" ref="MD301:MD311" si="7450">IF(EXACT(VLOOKUP(LV301,OFERTA_0,3,FALSE),LX301),1,0)</f>
        <v>#N/A</v>
      </c>
      <c r="ME301" s="498" t="e">
        <f t="shared" ref="ME301:ME311" si="7451">IF(EXACT(VLOOKUP(LV301,OFERTA_0,4,FALSE),LY301),1,0)</f>
        <v>#N/A</v>
      </c>
      <c r="MF301" s="498">
        <f t="shared" ref="MF301:MF311" si="7452">IF(LZ301=0,0,1)</f>
        <v>0</v>
      </c>
      <c r="MG301" s="498">
        <f t="shared" ref="MG301:MG311" si="7453">IF(MA301=0,0,1)</f>
        <v>0</v>
      </c>
      <c r="MH301" s="498" t="e">
        <f t="shared" ref="MH301:MH311" si="7454">PRODUCT(MC301:MG301)</f>
        <v>#N/A</v>
      </c>
      <c r="MI301" s="504">
        <f t="shared" ref="MI301:MI311" si="7455">ROUND(MA301,0)</f>
        <v>0</v>
      </c>
      <c r="MJ301" s="500">
        <f t="shared" ref="MJ301:MJ311" si="7456">MA301-MI301</f>
        <v>0</v>
      </c>
      <c r="MM301" s="665"/>
      <c r="MN301" s="666"/>
      <c r="MO301" s="667"/>
      <c r="MP301" s="668"/>
      <c r="MQ301" s="669"/>
      <c r="MR301" s="720"/>
      <c r="MS301" s="1326"/>
      <c r="MT301" s="497" t="e">
        <f t="shared" ref="MT301:MT311" si="7457">IF(EXACT(VLOOKUP(MM301,OFERTA_0,2,FALSE),MN301),1,0)</f>
        <v>#N/A</v>
      </c>
      <c r="MU301" s="497" t="e">
        <f t="shared" ref="MU301:MU311" si="7458">IF(EXACT(VLOOKUP(MM301,OFERTA_0,3,FALSE),MO301),1,0)</f>
        <v>#N/A</v>
      </c>
      <c r="MV301" s="498" t="e">
        <f t="shared" ref="MV301:MV311" si="7459">IF(EXACT(VLOOKUP(MM301,OFERTA_0,4,FALSE),MP301),1,0)</f>
        <v>#N/A</v>
      </c>
      <c r="MW301" s="498">
        <f t="shared" ref="MW301:MW311" si="7460">IF(MQ301=0,0,1)</f>
        <v>0</v>
      </c>
      <c r="MX301" s="498">
        <f t="shared" ref="MX301:MX311" si="7461">IF(MR301=0,0,1)</f>
        <v>0</v>
      </c>
      <c r="MY301" s="498" t="e">
        <f t="shared" ref="MY301:MY311" si="7462">PRODUCT(MT301:MX301)</f>
        <v>#N/A</v>
      </c>
      <c r="MZ301" s="504">
        <f t="shared" ref="MZ301:MZ311" si="7463">ROUND(MR301,0)</f>
        <v>0</v>
      </c>
      <c r="NA301" s="500">
        <f t="shared" ref="NA301:NA311" si="7464">MR301-MZ301</f>
        <v>0</v>
      </c>
      <c r="ND301" s="665"/>
      <c r="NE301" s="666"/>
      <c r="NF301" s="667"/>
      <c r="NG301" s="668"/>
      <c r="NH301" s="669"/>
      <c r="NI301" s="720"/>
      <c r="NJ301" s="1326"/>
      <c r="NK301" s="497" t="e">
        <f t="shared" ref="NK301:NK311" si="7465">IF(EXACT(VLOOKUP(ND301,OFERTA_0,2,FALSE),NE301),1,0)</f>
        <v>#N/A</v>
      </c>
      <c r="NL301" s="497" t="e">
        <f t="shared" ref="NL301:NL311" si="7466">IF(EXACT(VLOOKUP(ND301,OFERTA_0,3,FALSE),NF301),1,0)</f>
        <v>#N/A</v>
      </c>
      <c r="NM301" s="498" t="e">
        <f t="shared" ref="NM301:NM311" si="7467">IF(EXACT(VLOOKUP(ND301,OFERTA_0,4,FALSE),NG301),1,0)</f>
        <v>#N/A</v>
      </c>
      <c r="NN301" s="498">
        <f t="shared" ref="NN301:NN311" si="7468">IF(NH301=0,0,1)</f>
        <v>0</v>
      </c>
      <c r="NO301" s="498">
        <f t="shared" ref="NO301:NO311" si="7469">IF(NI301=0,0,1)</f>
        <v>0</v>
      </c>
      <c r="NP301" s="498" t="e">
        <f t="shared" ref="NP301:NP311" si="7470">PRODUCT(NK301:NO301)</f>
        <v>#N/A</v>
      </c>
      <c r="NQ301" s="504">
        <f t="shared" ref="NQ301:NQ311" si="7471">ROUND(NI301,0)</f>
        <v>0</v>
      </c>
      <c r="NR301" s="500">
        <f t="shared" ref="NR301:NR311" si="7472">NI301-NQ301</f>
        <v>0</v>
      </c>
      <c r="NU301" s="665"/>
      <c r="NV301" s="666"/>
      <c r="NW301" s="667"/>
      <c r="NX301" s="668"/>
      <c r="NY301" s="669"/>
      <c r="NZ301" s="720"/>
      <c r="OA301" s="1326"/>
      <c r="OB301" s="497" t="e">
        <f t="shared" ref="OB301:OB311" si="7473">IF(EXACT(VLOOKUP(NU301,OFERTA_0,2,FALSE),NV301),1,0)</f>
        <v>#N/A</v>
      </c>
      <c r="OC301" s="497" t="e">
        <f t="shared" ref="OC301:OC311" si="7474">IF(EXACT(VLOOKUP(NU301,OFERTA_0,3,FALSE),NW301),1,0)</f>
        <v>#N/A</v>
      </c>
      <c r="OD301" s="498" t="e">
        <f t="shared" ref="OD301:OD311" si="7475">IF(EXACT(VLOOKUP(NU301,OFERTA_0,4,FALSE),NX301),1,0)</f>
        <v>#N/A</v>
      </c>
      <c r="OE301" s="498">
        <f t="shared" ref="OE301:OE311" si="7476">IF(NY301=0,0,1)</f>
        <v>0</v>
      </c>
      <c r="OF301" s="498">
        <f t="shared" ref="OF301:OF311" si="7477">IF(NZ301=0,0,1)</f>
        <v>0</v>
      </c>
      <c r="OG301" s="498" t="e">
        <f t="shared" ref="OG301:OG311" si="7478">PRODUCT(OB301:OF301)</f>
        <v>#N/A</v>
      </c>
      <c r="OH301" s="504">
        <f t="shared" ref="OH301:OH311" si="7479">ROUND(NZ301,0)</f>
        <v>0</v>
      </c>
      <c r="OI301" s="500">
        <f t="shared" ref="OI301:OI311" si="7480">NZ301-OH301</f>
        <v>0</v>
      </c>
      <c r="OL301" s="665"/>
      <c r="OM301" s="666"/>
      <c r="ON301" s="667"/>
      <c r="OO301" s="668"/>
      <c r="OP301" s="669"/>
      <c r="OQ301" s="720"/>
      <c r="OR301" s="1326"/>
      <c r="OS301" s="497" t="e">
        <f t="shared" ref="OS301:OS311" si="7481">IF(EXACT(VLOOKUP(OL301,OFERTA_0,2,FALSE),OM301),1,0)</f>
        <v>#N/A</v>
      </c>
      <c r="OT301" s="497" t="e">
        <f t="shared" ref="OT301:OT311" si="7482">IF(EXACT(VLOOKUP(OL301,OFERTA_0,3,FALSE),ON301),1,0)</f>
        <v>#N/A</v>
      </c>
      <c r="OU301" s="498" t="e">
        <f t="shared" ref="OU301:OU311" si="7483">IF(EXACT(VLOOKUP(OL301,OFERTA_0,4,FALSE),OO301),1,0)</f>
        <v>#N/A</v>
      </c>
      <c r="OV301" s="498">
        <f t="shared" ref="OV301:OV311" si="7484">IF(OP301=0,0,1)</f>
        <v>0</v>
      </c>
      <c r="OW301" s="498">
        <f t="shared" ref="OW301:OW311" si="7485">IF(OQ301=0,0,1)</f>
        <v>0</v>
      </c>
      <c r="OX301" s="498" t="e">
        <f t="shared" ref="OX301:OX311" si="7486">PRODUCT(OS301:OW301)</f>
        <v>#N/A</v>
      </c>
      <c r="OY301" s="504">
        <f t="shared" ref="OY301:OY311" si="7487">ROUND(OQ301,0)</f>
        <v>0</v>
      </c>
      <c r="OZ301" s="500">
        <f t="shared" ref="OZ301:OZ311" si="7488">OQ301-OY301</f>
        <v>0</v>
      </c>
      <c r="PC301" s="665"/>
      <c r="PD301" s="666"/>
      <c r="PE301" s="667"/>
      <c r="PF301" s="668"/>
      <c r="PG301" s="669"/>
      <c r="PH301" s="720"/>
      <c r="PI301" s="1326"/>
      <c r="PJ301" s="497" t="e">
        <f t="shared" ref="PJ301:PJ311" si="7489">IF(EXACT(VLOOKUP(PC301,OFERTA_0,2,FALSE),PD301),1,0)</f>
        <v>#N/A</v>
      </c>
      <c r="PK301" s="497" t="e">
        <f t="shared" ref="PK301:PK311" si="7490">IF(EXACT(VLOOKUP(PC301,OFERTA_0,3,FALSE),PE301),1,0)</f>
        <v>#N/A</v>
      </c>
      <c r="PL301" s="498" t="e">
        <f t="shared" ref="PL301:PL311" si="7491">IF(EXACT(VLOOKUP(PC301,OFERTA_0,4,FALSE),PF301),1,0)</f>
        <v>#N/A</v>
      </c>
      <c r="PM301" s="498">
        <f t="shared" ref="PM301:PM311" si="7492">IF(PG301=0,0,1)</f>
        <v>0</v>
      </c>
      <c r="PN301" s="498">
        <f t="shared" ref="PN301:PN311" si="7493">IF(PH301=0,0,1)</f>
        <v>0</v>
      </c>
      <c r="PO301" s="498" t="e">
        <f t="shared" ref="PO301:PO311" si="7494">PRODUCT(PJ301:PN301)</f>
        <v>#N/A</v>
      </c>
      <c r="PP301" s="504">
        <f t="shared" ref="PP301:PP311" si="7495">ROUND(PH301,0)</f>
        <v>0</v>
      </c>
      <c r="PQ301" s="500">
        <f t="shared" ref="PQ301:PQ311" si="7496">PH301-PP301</f>
        <v>0</v>
      </c>
      <c r="PT301" s="665"/>
      <c r="PU301" s="666"/>
      <c r="PV301" s="667"/>
      <c r="PW301" s="668"/>
      <c r="PX301" s="669"/>
      <c r="PY301" s="720"/>
      <c r="PZ301" s="1326"/>
      <c r="QA301" s="497" t="e">
        <f t="shared" ref="QA301:QA311" si="7497">IF(EXACT(VLOOKUP(PT301,OFERTA_0,2,FALSE),PU301),1,0)</f>
        <v>#N/A</v>
      </c>
      <c r="QB301" s="497" t="e">
        <f t="shared" ref="QB301:QB311" si="7498">IF(EXACT(VLOOKUP(PT301,OFERTA_0,3,FALSE),PV301),1,0)</f>
        <v>#N/A</v>
      </c>
      <c r="QC301" s="498" t="e">
        <f t="shared" ref="QC301:QC311" si="7499">IF(EXACT(VLOOKUP(PT301,OFERTA_0,4,FALSE),PW301),1,0)</f>
        <v>#N/A</v>
      </c>
      <c r="QD301" s="498">
        <f t="shared" ref="QD301:QD311" si="7500">IF(PX301=0,0,1)</f>
        <v>0</v>
      </c>
      <c r="QE301" s="498">
        <f t="shared" ref="QE301:QE311" si="7501">IF(PY301=0,0,1)</f>
        <v>0</v>
      </c>
      <c r="QF301" s="498" t="e">
        <f t="shared" ref="QF301:QF311" si="7502">PRODUCT(QA301:QE301)</f>
        <v>#N/A</v>
      </c>
      <c r="QG301" s="504">
        <f t="shared" ref="QG301:QG311" si="7503">ROUND(PY301,0)</f>
        <v>0</v>
      </c>
      <c r="QH301" s="500">
        <f t="shared" ref="QH301:QH311" si="7504">PY301-QG301</f>
        <v>0</v>
      </c>
      <c r="QK301" s="665"/>
      <c r="QL301" s="666"/>
      <c r="QM301" s="667"/>
      <c r="QN301" s="668"/>
      <c r="QO301" s="669"/>
      <c r="QP301" s="720"/>
      <c r="QQ301" s="1326"/>
      <c r="QR301" s="497" t="e">
        <f t="shared" ref="QR301:QR311" si="7505">IF(EXACT(VLOOKUP(QK301,OFERTA_0,2,FALSE),QL301),1,0)</f>
        <v>#N/A</v>
      </c>
      <c r="QS301" s="497" t="e">
        <f t="shared" ref="QS301:QS311" si="7506">IF(EXACT(VLOOKUP(QK301,OFERTA_0,3,FALSE),QM301),1,0)</f>
        <v>#N/A</v>
      </c>
      <c r="QT301" s="498" t="e">
        <f t="shared" ref="QT301:QT311" si="7507">IF(EXACT(VLOOKUP(QK301,OFERTA_0,4,FALSE),QN301),1,0)</f>
        <v>#N/A</v>
      </c>
      <c r="QU301" s="498">
        <f t="shared" ref="QU301:QU311" si="7508">IF(QO301=0,0,1)</f>
        <v>0</v>
      </c>
      <c r="QV301" s="498">
        <f t="shared" ref="QV301:QV311" si="7509">IF(QP301=0,0,1)</f>
        <v>0</v>
      </c>
      <c r="QW301" s="498" t="e">
        <f t="shared" ref="QW301:QW311" si="7510">PRODUCT(QR301:QV301)</f>
        <v>#N/A</v>
      </c>
      <c r="QX301" s="504">
        <f t="shared" ref="QX301:QX311" si="7511">ROUND(QP301,0)</f>
        <v>0</v>
      </c>
      <c r="QY301" s="500">
        <f t="shared" ref="QY301:QY311" si="7512">QP301-QX301</f>
        <v>0</v>
      </c>
      <c r="RB301" s="381"/>
      <c r="RC301" s="382"/>
      <c r="RD301" s="383"/>
      <c r="RE301" s="384"/>
      <c r="RF301" s="385"/>
      <c r="RG301" s="386"/>
      <c r="RH301" s="386"/>
      <c r="RI301" s="497"/>
      <c r="RJ301" s="497"/>
      <c r="RK301" s="501"/>
      <c r="RL301" s="501"/>
      <c r="RM301" s="501"/>
      <c r="RN301" s="501"/>
      <c r="RO301" s="502"/>
      <c r="RP301" s="503"/>
      <c r="RS301" s="381"/>
      <c r="RT301" s="382"/>
      <c r="RU301" s="383"/>
      <c r="RV301" s="384"/>
      <c r="RW301" s="385"/>
      <c r="RX301" s="386"/>
      <c r="RY301" s="386"/>
      <c r="RZ301" s="497"/>
      <c r="SA301" s="497"/>
      <c r="SB301" s="501"/>
      <c r="SC301" s="501"/>
      <c r="SD301" s="501"/>
      <c r="SE301" s="501"/>
      <c r="SF301" s="502"/>
      <c r="SG301" s="503"/>
      <c r="SJ301" s="381"/>
      <c r="SK301" s="382"/>
      <c r="SL301" s="383"/>
      <c r="SM301" s="384"/>
      <c r="SN301" s="385"/>
      <c r="SO301" s="386"/>
      <c r="SP301" s="386"/>
      <c r="SQ301" s="497"/>
      <c r="SR301" s="497"/>
      <c r="SS301" s="501"/>
      <c r="ST301" s="501"/>
      <c r="SU301" s="501"/>
      <c r="SV301" s="501"/>
      <c r="SW301" s="502"/>
      <c r="SX301" s="503"/>
    </row>
    <row r="302" spans="2:518" ht="175.5" hidden="1" customHeight="1" thickTop="1" thickBot="1">
      <c r="B302" s="577"/>
      <c r="C302" s="578"/>
      <c r="D302" s="579"/>
      <c r="E302" s="580"/>
      <c r="F302" s="581"/>
      <c r="G302" s="585"/>
      <c r="H302" s="595"/>
      <c r="K302" s="577"/>
      <c r="L302" s="767"/>
      <c r="M302" s="579"/>
      <c r="N302" s="580"/>
      <c r="O302" s="581"/>
      <c r="P302" s="585"/>
      <c r="Q302" s="1326"/>
      <c r="R302" s="497"/>
      <c r="S302" s="497"/>
      <c r="T302" s="498"/>
      <c r="U302" s="498"/>
      <c r="V302" s="498"/>
      <c r="W302" s="498"/>
      <c r="X302" s="504"/>
      <c r="Y302" s="500"/>
      <c r="Z302" s="486"/>
      <c r="AA302" s="486"/>
      <c r="AB302" s="577"/>
      <c r="AC302" s="767"/>
      <c r="AD302" s="579"/>
      <c r="AE302" s="580"/>
      <c r="AF302" s="581"/>
      <c r="AG302" s="585"/>
      <c r="AH302" s="1326"/>
      <c r="AI302" s="497"/>
      <c r="AJ302" s="497"/>
      <c r="AK302" s="498"/>
      <c r="AL302" s="498"/>
      <c r="AM302" s="498"/>
      <c r="AN302" s="498"/>
      <c r="AO302" s="504"/>
      <c r="AP302" s="500"/>
      <c r="AQ302" s="486"/>
      <c r="AR302" s="486"/>
      <c r="AS302" s="577"/>
      <c r="AT302" s="767"/>
      <c r="AU302" s="579"/>
      <c r="AV302" s="580"/>
      <c r="AW302" s="581"/>
      <c r="AX302" s="585"/>
      <c r="AY302" s="1326"/>
      <c r="AZ302" s="497"/>
      <c r="BA302" s="497"/>
      <c r="BB302" s="498"/>
      <c r="BC302" s="498"/>
      <c r="BD302" s="498"/>
      <c r="BE302" s="498"/>
      <c r="BF302" s="504"/>
      <c r="BG302" s="500"/>
      <c r="BJ302" s="577"/>
      <c r="BK302" s="767"/>
      <c r="BL302" s="579"/>
      <c r="BM302" s="580"/>
      <c r="BN302" s="581"/>
      <c r="BO302" s="585"/>
      <c r="BP302" s="1326"/>
      <c r="BQ302" s="497"/>
      <c r="BR302" s="497"/>
      <c r="BS302" s="498"/>
      <c r="BT302" s="498"/>
      <c r="BU302" s="498"/>
      <c r="BV302" s="498"/>
      <c r="BW302" s="504"/>
      <c r="BX302" s="500"/>
      <c r="CA302" s="577"/>
      <c r="CB302" s="767"/>
      <c r="CC302" s="579"/>
      <c r="CD302" s="580"/>
      <c r="CE302" s="581"/>
      <c r="CF302" s="585"/>
      <c r="CG302" s="1326"/>
      <c r="CH302" s="497"/>
      <c r="CI302" s="497"/>
      <c r="CJ302" s="498"/>
      <c r="CK302" s="498"/>
      <c r="CL302" s="498"/>
      <c r="CM302" s="498"/>
      <c r="CN302" s="504"/>
      <c r="CO302" s="500"/>
      <c r="CR302" s="577"/>
      <c r="CS302" s="767"/>
      <c r="CT302" s="579"/>
      <c r="CU302" s="580"/>
      <c r="CV302" s="581"/>
      <c r="CW302" s="585"/>
      <c r="CX302" s="1326"/>
      <c r="CY302" s="497"/>
      <c r="CZ302" s="497"/>
      <c r="DA302" s="498"/>
      <c r="DB302" s="498"/>
      <c r="DC302" s="498"/>
      <c r="DD302" s="498"/>
      <c r="DE302" s="504"/>
      <c r="DF302" s="500"/>
      <c r="DI302" s="577"/>
      <c r="DJ302" s="767"/>
      <c r="DK302" s="579"/>
      <c r="DL302" s="580"/>
      <c r="DM302" s="581"/>
      <c r="DN302" s="585"/>
      <c r="DO302" s="1326"/>
      <c r="DP302" s="497"/>
      <c r="DQ302" s="497"/>
      <c r="DR302" s="498"/>
      <c r="DS302" s="498"/>
      <c r="DT302" s="498"/>
      <c r="DU302" s="498"/>
      <c r="DV302" s="504"/>
      <c r="DW302" s="500"/>
      <c r="DZ302" s="577"/>
      <c r="EA302" s="767"/>
      <c r="EB302" s="579"/>
      <c r="EC302" s="580"/>
      <c r="ED302" s="581"/>
      <c r="EE302" s="585"/>
      <c r="EF302" s="1326"/>
      <c r="EG302" s="497"/>
      <c r="EH302" s="497"/>
      <c r="EI302" s="498"/>
      <c r="EJ302" s="498"/>
      <c r="EK302" s="498"/>
      <c r="EL302" s="498"/>
      <c r="EM302" s="504"/>
      <c r="EN302" s="500"/>
      <c r="EQ302" s="665"/>
      <c r="ER302" s="666"/>
      <c r="ES302" s="667"/>
      <c r="ET302" s="668"/>
      <c r="EU302" s="669"/>
      <c r="EV302" s="720"/>
      <c r="EW302" s="1326"/>
      <c r="EX302" s="497" t="e">
        <f t="shared" si="7361"/>
        <v>#N/A</v>
      </c>
      <c r="EY302" s="497" t="e">
        <f t="shared" si="7362"/>
        <v>#N/A</v>
      </c>
      <c r="EZ302" s="498" t="e">
        <f t="shared" si="7363"/>
        <v>#N/A</v>
      </c>
      <c r="FA302" s="498">
        <f t="shared" si="7364"/>
        <v>0</v>
      </c>
      <c r="FB302" s="498">
        <f t="shared" si="7365"/>
        <v>0</v>
      </c>
      <c r="FC302" s="498" t="e">
        <f t="shared" si="7366"/>
        <v>#N/A</v>
      </c>
      <c r="FD302" s="504">
        <f t="shared" si="7367"/>
        <v>0</v>
      </c>
      <c r="FE302" s="500">
        <f t="shared" si="7368"/>
        <v>0</v>
      </c>
      <c r="FH302" s="665"/>
      <c r="FI302" s="666"/>
      <c r="FJ302" s="667"/>
      <c r="FK302" s="668"/>
      <c r="FL302" s="669"/>
      <c r="FM302" s="720"/>
      <c r="FN302" s="1326"/>
      <c r="FO302" s="497" t="e">
        <f t="shared" si="7369"/>
        <v>#N/A</v>
      </c>
      <c r="FP302" s="497" t="e">
        <f t="shared" si="7370"/>
        <v>#N/A</v>
      </c>
      <c r="FQ302" s="498" t="e">
        <f t="shared" si="7371"/>
        <v>#N/A</v>
      </c>
      <c r="FR302" s="498">
        <f t="shared" si="7372"/>
        <v>0</v>
      </c>
      <c r="FS302" s="498">
        <f t="shared" si="7373"/>
        <v>0</v>
      </c>
      <c r="FT302" s="498" t="e">
        <f t="shared" si="7374"/>
        <v>#N/A</v>
      </c>
      <c r="FU302" s="504">
        <f t="shared" si="7375"/>
        <v>0</v>
      </c>
      <c r="FV302" s="500">
        <f t="shared" si="7376"/>
        <v>0</v>
      </c>
      <c r="FY302" s="665"/>
      <c r="FZ302" s="666"/>
      <c r="GA302" s="667"/>
      <c r="GB302" s="668"/>
      <c r="GC302" s="669"/>
      <c r="GD302" s="720"/>
      <c r="GE302" s="1326"/>
      <c r="GF302" s="497" t="e">
        <f t="shared" si="7377"/>
        <v>#N/A</v>
      </c>
      <c r="GG302" s="497" t="e">
        <f t="shared" si="7378"/>
        <v>#N/A</v>
      </c>
      <c r="GH302" s="498" t="e">
        <f t="shared" si="7379"/>
        <v>#N/A</v>
      </c>
      <c r="GI302" s="498">
        <f t="shared" si="7380"/>
        <v>0</v>
      </c>
      <c r="GJ302" s="498">
        <f t="shared" si="7381"/>
        <v>0</v>
      </c>
      <c r="GK302" s="498" t="e">
        <f t="shared" si="7382"/>
        <v>#N/A</v>
      </c>
      <c r="GL302" s="504">
        <f t="shared" si="7383"/>
        <v>0</v>
      </c>
      <c r="GM302" s="500">
        <f t="shared" si="7384"/>
        <v>0</v>
      </c>
      <c r="GP302" s="665"/>
      <c r="GQ302" s="666"/>
      <c r="GR302" s="667"/>
      <c r="GS302" s="668"/>
      <c r="GT302" s="669"/>
      <c r="GU302" s="720"/>
      <c r="GV302" s="1326"/>
      <c r="GW302" s="497" t="e">
        <f t="shared" si="7385"/>
        <v>#N/A</v>
      </c>
      <c r="GX302" s="497" t="e">
        <f t="shared" si="7386"/>
        <v>#N/A</v>
      </c>
      <c r="GY302" s="498" t="e">
        <f t="shared" si="7387"/>
        <v>#N/A</v>
      </c>
      <c r="GZ302" s="498">
        <f t="shared" si="7388"/>
        <v>0</v>
      </c>
      <c r="HA302" s="498">
        <f t="shared" si="7389"/>
        <v>0</v>
      </c>
      <c r="HB302" s="498" t="e">
        <f t="shared" si="7390"/>
        <v>#N/A</v>
      </c>
      <c r="HC302" s="504">
        <f t="shared" si="7391"/>
        <v>0</v>
      </c>
      <c r="HD302" s="500">
        <f t="shared" si="7392"/>
        <v>0</v>
      </c>
      <c r="HG302" s="665"/>
      <c r="HH302" s="666"/>
      <c r="HI302" s="667"/>
      <c r="HJ302" s="668"/>
      <c r="HK302" s="669"/>
      <c r="HL302" s="720"/>
      <c r="HM302" s="1326"/>
      <c r="HN302" s="497" t="e">
        <f t="shared" si="7393"/>
        <v>#N/A</v>
      </c>
      <c r="HO302" s="497" t="e">
        <f t="shared" si="7394"/>
        <v>#N/A</v>
      </c>
      <c r="HP302" s="498" t="e">
        <f t="shared" si="7395"/>
        <v>#N/A</v>
      </c>
      <c r="HQ302" s="498">
        <f t="shared" si="7396"/>
        <v>0</v>
      </c>
      <c r="HR302" s="498">
        <f t="shared" si="7397"/>
        <v>0</v>
      </c>
      <c r="HS302" s="498" t="e">
        <f t="shared" si="7398"/>
        <v>#N/A</v>
      </c>
      <c r="HT302" s="504">
        <f t="shared" si="7399"/>
        <v>0</v>
      </c>
      <c r="HU302" s="500">
        <f t="shared" si="7400"/>
        <v>0</v>
      </c>
      <c r="HX302" s="665"/>
      <c r="HY302" s="666"/>
      <c r="HZ302" s="667"/>
      <c r="IA302" s="668"/>
      <c r="IB302" s="669"/>
      <c r="IC302" s="720"/>
      <c r="ID302" s="1326"/>
      <c r="IE302" s="497" t="e">
        <f t="shared" si="7401"/>
        <v>#N/A</v>
      </c>
      <c r="IF302" s="497" t="e">
        <f t="shared" si="7402"/>
        <v>#N/A</v>
      </c>
      <c r="IG302" s="498" t="e">
        <f t="shared" si="7403"/>
        <v>#N/A</v>
      </c>
      <c r="IH302" s="498">
        <f t="shared" si="7404"/>
        <v>0</v>
      </c>
      <c r="II302" s="498">
        <f t="shared" si="7405"/>
        <v>0</v>
      </c>
      <c r="IJ302" s="498" t="e">
        <f t="shared" si="7406"/>
        <v>#N/A</v>
      </c>
      <c r="IK302" s="504">
        <f t="shared" si="7407"/>
        <v>0</v>
      </c>
      <c r="IL302" s="500">
        <f t="shared" si="7408"/>
        <v>0</v>
      </c>
      <c r="IO302" s="665"/>
      <c r="IP302" s="666"/>
      <c r="IQ302" s="667"/>
      <c r="IR302" s="668"/>
      <c r="IS302" s="669"/>
      <c r="IT302" s="720"/>
      <c r="IU302" s="1326"/>
      <c r="IV302" s="497" t="e">
        <f t="shared" si="7409"/>
        <v>#N/A</v>
      </c>
      <c r="IW302" s="497" t="e">
        <f t="shared" si="7410"/>
        <v>#N/A</v>
      </c>
      <c r="IX302" s="498" t="e">
        <f t="shared" si="7411"/>
        <v>#N/A</v>
      </c>
      <c r="IY302" s="498">
        <f t="shared" si="7412"/>
        <v>0</v>
      </c>
      <c r="IZ302" s="498">
        <f t="shared" si="7413"/>
        <v>0</v>
      </c>
      <c r="JA302" s="498" t="e">
        <f t="shared" si="7414"/>
        <v>#N/A</v>
      </c>
      <c r="JB302" s="504">
        <f t="shared" si="7415"/>
        <v>0</v>
      </c>
      <c r="JC302" s="500">
        <f t="shared" si="7416"/>
        <v>0</v>
      </c>
      <c r="JF302" s="665"/>
      <c r="JG302" s="666"/>
      <c r="JH302" s="667"/>
      <c r="JI302" s="668"/>
      <c r="JJ302" s="669"/>
      <c r="JK302" s="720"/>
      <c r="JL302" s="1326"/>
      <c r="JM302" s="497" t="e">
        <f t="shared" si="7417"/>
        <v>#N/A</v>
      </c>
      <c r="JN302" s="497" t="e">
        <f t="shared" si="7418"/>
        <v>#N/A</v>
      </c>
      <c r="JO302" s="498" t="e">
        <f t="shared" si="7419"/>
        <v>#N/A</v>
      </c>
      <c r="JP302" s="498">
        <f t="shared" si="7420"/>
        <v>0</v>
      </c>
      <c r="JQ302" s="498">
        <f t="shared" si="7421"/>
        <v>0</v>
      </c>
      <c r="JR302" s="498" t="e">
        <f t="shared" si="7422"/>
        <v>#N/A</v>
      </c>
      <c r="JS302" s="504">
        <f t="shared" si="7423"/>
        <v>0</v>
      </c>
      <c r="JT302" s="500">
        <f t="shared" si="7424"/>
        <v>0</v>
      </c>
      <c r="JW302" s="665"/>
      <c r="JX302" s="666"/>
      <c r="JY302" s="667"/>
      <c r="JZ302" s="668"/>
      <c r="KA302" s="669"/>
      <c r="KB302" s="720"/>
      <c r="KC302" s="1326"/>
      <c r="KD302" s="497" t="e">
        <f t="shared" si="7425"/>
        <v>#N/A</v>
      </c>
      <c r="KE302" s="497" t="e">
        <f t="shared" si="7426"/>
        <v>#N/A</v>
      </c>
      <c r="KF302" s="498" t="e">
        <f t="shared" si="7427"/>
        <v>#N/A</v>
      </c>
      <c r="KG302" s="498">
        <f t="shared" si="7428"/>
        <v>0</v>
      </c>
      <c r="KH302" s="498">
        <f t="shared" si="7429"/>
        <v>0</v>
      </c>
      <c r="KI302" s="498" t="e">
        <f t="shared" si="7430"/>
        <v>#N/A</v>
      </c>
      <c r="KJ302" s="504">
        <f t="shared" si="7431"/>
        <v>0</v>
      </c>
      <c r="KK302" s="500">
        <f t="shared" si="7432"/>
        <v>0</v>
      </c>
      <c r="KN302" s="665"/>
      <c r="KO302" s="666"/>
      <c r="KP302" s="667"/>
      <c r="KQ302" s="668"/>
      <c r="KR302" s="669"/>
      <c r="KS302" s="720"/>
      <c r="KT302" s="1326"/>
      <c r="KU302" s="497" t="e">
        <f t="shared" si="7433"/>
        <v>#N/A</v>
      </c>
      <c r="KV302" s="497" t="e">
        <f t="shared" si="7434"/>
        <v>#N/A</v>
      </c>
      <c r="KW302" s="498" t="e">
        <f t="shared" si="7435"/>
        <v>#N/A</v>
      </c>
      <c r="KX302" s="498">
        <f t="shared" si="7436"/>
        <v>0</v>
      </c>
      <c r="KY302" s="498">
        <f t="shared" si="7437"/>
        <v>0</v>
      </c>
      <c r="KZ302" s="498" t="e">
        <f t="shared" si="7438"/>
        <v>#N/A</v>
      </c>
      <c r="LA302" s="504">
        <f t="shared" si="7439"/>
        <v>0</v>
      </c>
      <c r="LB302" s="500">
        <f t="shared" si="7440"/>
        <v>0</v>
      </c>
      <c r="LE302" s="665"/>
      <c r="LF302" s="666"/>
      <c r="LG302" s="667"/>
      <c r="LH302" s="668"/>
      <c r="LI302" s="669"/>
      <c r="LJ302" s="720"/>
      <c r="LK302" s="1326"/>
      <c r="LL302" s="497" t="e">
        <f t="shared" si="7441"/>
        <v>#N/A</v>
      </c>
      <c r="LM302" s="497" t="e">
        <f t="shared" si="7442"/>
        <v>#N/A</v>
      </c>
      <c r="LN302" s="498" t="e">
        <f t="shared" si="7443"/>
        <v>#N/A</v>
      </c>
      <c r="LO302" s="498">
        <f t="shared" si="7444"/>
        <v>0</v>
      </c>
      <c r="LP302" s="498">
        <f t="shared" si="7445"/>
        <v>0</v>
      </c>
      <c r="LQ302" s="498" t="e">
        <f t="shared" si="7446"/>
        <v>#N/A</v>
      </c>
      <c r="LR302" s="504">
        <f t="shared" si="7447"/>
        <v>0</v>
      </c>
      <c r="LS302" s="500">
        <f t="shared" si="7448"/>
        <v>0</v>
      </c>
      <c r="LV302" s="665"/>
      <c r="LW302" s="666"/>
      <c r="LX302" s="667"/>
      <c r="LY302" s="668"/>
      <c r="LZ302" s="669"/>
      <c r="MA302" s="720"/>
      <c r="MB302" s="1326"/>
      <c r="MC302" s="497" t="e">
        <f t="shared" si="7449"/>
        <v>#N/A</v>
      </c>
      <c r="MD302" s="497" t="e">
        <f t="shared" si="7450"/>
        <v>#N/A</v>
      </c>
      <c r="ME302" s="498" t="e">
        <f t="shared" si="7451"/>
        <v>#N/A</v>
      </c>
      <c r="MF302" s="498">
        <f t="shared" si="7452"/>
        <v>0</v>
      </c>
      <c r="MG302" s="498">
        <f t="shared" si="7453"/>
        <v>0</v>
      </c>
      <c r="MH302" s="498" t="e">
        <f t="shared" si="7454"/>
        <v>#N/A</v>
      </c>
      <c r="MI302" s="504">
        <f t="shared" si="7455"/>
        <v>0</v>
      </c>
      <c r="MJ302" s="500">
        <f t="shared" si="7456"/>
        <v>0</v>
      </c>
      <c r="MM302" s="665"/>
      <c r="MN302" s="666"/>
      <c r="MO302" s="667"/>
      <c r="MP302" s="668"/>
      <c r="MQ302" s="669"/>
      <c r="MR302" s="720"/>
      <c r="MS302" s="1326"/>
      <c r="MT302" s="497" t="e">
        <f t="shared" si="7457"/>
        <v>#N/A</v>
      </c>
      <c r="MU302" s="497" t="e">
        <f t="shared" si="7458"/>
        <v>#N/A</v>
      </c>
      <c r="MV302" s="498" t="e">
        <f t="shared" si="7459"/>
        <v>#N/A</v>
      </c>
      <c r="MW302" s="498">
        <f t="shared" si="7460"/>
        <v>0</v>
      </c>
      <c r="MX302" s="498">
        <f t="shared" si="7461"/>
        <v>0</v>
      </c>
      <c r="MY302" s="498" t="e">
        <f t="shared" si="7462"/>
        <v>#N/A</v>
      </c>
      <c r="MZ302" s="504">
        <f t="shared" si="7463"/>
        <v>0</v>
      </c>
      <c r="NA302" s="500">
        <f t="shared" si="7464"/>
        <v>0</v>
      </c>
      <c r="ND302" s="665"/>
      <c r="NE302" s="666"/>
      <c r="NF302" s="667"/>
      <c r="NG302" s="668"/>
      <c r="NH302" s="669"/>
      <c r="NI302" s="720"/>
      <c r="NJ302" s="1326"/>
      <c r="NK302" s="497" t="e">
        <f t="shared" si="7465"/>
        <v>#N/A</v>
      </c>
      <c r="NL302" s="497" t="e">
        <f t="shared" si="7466"/>
        <v>#N/A</v>
      </c>
      <c r="NM302" s="498" t="e">
        <f t="shared" si="7467"/>
        <v>#N/A</v>
      </c>
      <c r="NN302" s="498">
        <f t="shared" si="7468"/>
        <v>0</v>
      </c>
      <c r="NO302" s="498">
        <f t="shared" si="7469"/>
        <v>0</v>
      </c>
      <c r="NP302" s="498" t="e">
        <f t="shared" si="7470"/>
        <v>#N/A</v>
      </c>
      <c r="NQ302" s="504">
        <f t="shared" si="7471"/>
        <v>0</v>
      </c>
      <c r="NR302" s="500">
        <f t="shared" si="7472"/>
        <v>0</v>
      </c>
      <c r="NU302" s="665"/>
      <c r="NV302" s="666"/>
      <c r="NW302" s="667"/>
      <c r="NX302" s="668"/>
      <c r="NY302" s="669"/>
      <c r="NZ302" s="720"/>
      <c r="OA302" s="1326"/>
      <c r="OB302" s="497" t="e">
        <f t="shared" si="7473"/>
        <v>#N/A</v>
      </c>
      <c r="OC302" s="497" t="e">
        <f t="shared" si="7474"/>
        <v>#N/A</v>
      </c>
      <c r="OD302" s="498" t="e">
        <f t="shared" si="7475"/>
        <v>#N/A</v>
      </c>
      <c r="OE302" s="498">
        <f t="shared" si="7476"/>
        <v>0</v>
      </c>
      <c r="OF302" s="498">
        <f t="shared" si="7477"/>
        <v>0</v>
      </c>
      <c r="OG302" s="498" t="e">
        <f t="shared" si="7478"/>
        <v>#N/A</v>
      </c>
      <c r="OH302" s="504">
        <f t="shared" si="7479"/>
        <v>0</v>
      </c>
      <c r="OI302" s="500">
        <f t="shared" si="7480"/>
        <v>0</v>
      </c>
      <c r="OL302" s="665"/>
      <c r="OM302" s="666"/>
      <c r="ON302" s="667"/>
      <c r="OO302" s="668"/>
      <c r="OP302" s="669"/>
      <c r="OQ302" s="720"/>
      <c r="OR302" s="1326"/>
      <c r="OS302" s="497" t="e">
        <f t="shared" si="7481"/>
        <v>#N/A</v>
      </c>
      <c r="OT302" s="497" t="e">
        <f t="shared" si="7482"/>
        <v>#N/A</v>
      </c>
      <c r="OU302" s="498" t="e">
        <f t="shared" si="7483"/>
        <v>#N/A</v>
      </c>
      <c r="OV302" s="498">
        <f t="shared" si="7484"/>
        <v>0</v>
      </c>
      <c r="OW302" s="498">
        <f t="shared" si="7485"/>
        <v>0</v>
      </c>
      <c r="OX302" s="498" t="e">
        <f t="shared" si="7486"/>
        <v>#N/A</v>
      </c>
      <c r="OY302" s="504">
        <f t="shared" si="7487"/>
        <v>0</v>
      </c>
      <c r="OZ302" s="500">
        <f t="shared" si="7488"/>
        <v>0</v>
      </c>
      <c r="PC302" s="665"/>
      <c r="PD302" s="666"/>
      <c r="PE302" s="667"/>
      <c r="PF302" s="668"/>
      <c r="PG302" s="669"/>
      <c r="PH302" s="720"/>
      <c r="PI302" s="1326"/>
      <c r="PJ302" s="497" t="e">
        <f t="shared" si="7489"/>
        <v>#N/A</v>
      </c>
      <c r="PK302" s="497" t="e">
        <f t="shared" si="7490"/>
        <v>#N/A</v>
      </c>
      <c r="PL302" s="498" t="e">
        <f t="shared" si="7491"/>
        <v>#N/A</v>
      </c>
      <c r="PM302" s="498">
        <f t="shared" si="7492"/>
        <v>0</v>
      </c>
      <c r="PN302" s="498">
        <f t="shared" si="7493"/>
        <v>0</v>
      </c>
      <c r="PO302" s="498" t="e">
        <f t="shared" si="7494"/>
        <v>#N/A</v>
      </c>
      <c r="PP302" s="504">
        <f t="shared" si="7495"/>
        <v>0</v>
      </c>
      <c r="PQ302" s="500">
        <f t="shared" si="7496"/>
        <v>0</v>
      </c>
      <c r="PT302" s="665"/>
      <c r="PU302" s="666"/>
      <c r="PV302" s="667"/>
      <c r="PW302" s="668"/>
      <c r="PX302" s="669"/>
      <c r="PY302" s="720"/>
      <c r="PZ302" s="1326"/>
      <c r="QA302" s="497" t="e">
        <f t="shared" si="7497"/>
        <v>#N/A</v>
      </c>
      <c r="QB302" s="497" t="e">
        <f t="shared" si="7498"/>
        <v>#N/A</v>
      </c>
      <c r="QC302" s="498" t="e">
        <f t="shared" si="7499"/>
        <v>#N/A</v>
      </c>
      <c r="QD302" s="498">
        <f t="shared" si="7500"/>
        <v>0</v>
      </c>
      <c r="QE302" s="498">
        <f t="shared" si="7501"/>
        <v>0</v>
      </c>
      <c r="QF302" s="498" t="e">
        <f t="shared" si="7502"/>
        <v>#N/A</v>
      </c>
      <c r="QG302" s="504">
        <f t="shared" si="7503"/>
        <v>0</v>
      </c>
      <c r="QH302" s="500">
        <f t="shared" si="7504"/>
        <v>0</v>
      </c>
      <c r="QK302" s="665"/>
      <c r="QL302" s="666"/>
      <c r="QM302" s="667"/>
      <c r="QN302" s="668"/>
      <c r="QO302" s="669"/>
      <c r="QP302" s="720"/>
      <c r="QQ302" s="1326"/>
      <c r="QR302" s="497" t="e">
        <f t="shared" si="7505"/>
        <v>#N/A</v>
      </c>
      <c r="QS302" s="497" t="e">
        <f t="shared" si="7506"/>
        <v>#N/A</v>
      </c>
      <c r="QT302" s="498" t="e">
        <f t="shared" si="7507"/>
        <v>#N/A</v>
      </c>
      <c r="QU302" s="498">
        <f t="shared" si="7508"/>
        <v>0</v>
      </c>
      <c r="QV302" s="498">
        <f t="shared" si="7509"/>
        <v>0</v>
      </c>
      <c r="QW302" s="498" t="e">
        <f t="shared" si="7510"/>
        <v>#N/A</v>
      </c>
      <c r="QX302" s="504">
        <f t="shared" si="7511"/>
        <v>0</v>
      </c>
      <c r="QY302" s="500">
        <f t="shared" si="7512"/>
        <v>0</v>
      </c>
      <c r="RB302" s="381"/>
      <c r="RC302" s="382"/>
      <c r="RD302" s="383"/>
      <c r="RE302" s="384"/>
      <c r="RF302" s="385"/>
      <c r="RG302" s="386"/>
      <c r="RH302" s="386"/>
      <c r="RI302" s="497"/>
      <c r="RJ302" s="497"/>
      <c r="RK302" s="501"/>
      <c r="RL302" s="501"/>
      <c r="RM302" s="501"/>
      <c r="RN302" s="501"/>
      <c r="RO302" s="502"/>
      <c r="RP302" s="503"/>
      <c r="RS302" s="381"/>
      <c r="RT302" s="382"/>
      <c r="RU302" s="383"/>
      <c r="RV302" s="384"/>
      <c r="RW302" s="385"/>
      <c r="RX302" s="386"/>
      <c r="RY302" s="386"/>
      <c r="RZ302" s="497"/>
      <c r="SA302" s="497"/>
      <c r="SB302" s="501"/>
      <c r="SC302" s="501"/>
      <c r="SD302" s="501"/>
      <c r="SE302" s="501"/>
      <c r="SF302" s="502"/>
      <c r="SG302" s="503"/>
      <c r="SJ302" s="381"/>
      <c r="SK302" s="382"/>
      <c r="SL302" s="383"/>
      <c r="SM302" s="384"/>
      <c r="SN302" s="385"/>
      <c r="SO302" s="386"/>
      <c r="SP302" s="386"/>
      <c r="SQ302" s="497"/>
      <c r="SR302" s="497"/>
      <c r="SS302" s="501"/>
      <c r="ST302" s="501"/>
      <c r="SU302" s="501"/>
      <c r="SV302" s="501"/>
      <c r="SW302" s="502"/>
      <c r="SX302" s="503"/>
    </row>
    <row r="303" spans="2:518" ht="51" hidden="1" customHeight="1" thickTop="1" thickBot="1">
      <c r="B303" s="577"/>
      <c r="C303" s="578"/>
      <c r="D303" s="579"/>
      <c r="E303" s="580"/>
      <c r="F303" s="581"/>
      <c r="G303" s="585"/>
      <c r="H303" s="595"/>
      <c r="K303" s="577"/>
      <c r="L303" s="767"/>
      <c r="M303" s="579"/>
      <c r="N303" s="580"/>
      <c r="O303" s="581"/>
      <c r="P303" s="585"/>
      <c r="Q303" s="1326"/>
      <c r="R303" s="497"/>
      <c r="S303" s="497"/>
      <c r="T303" s="498"/>
      <c r="U303" s="498"/>
      <c r="V303" s="498"/>
      <c r="W303" s="498"/>
      <c r="X303" s="504"/>
      <c r="Y303" s="500"/>
      <c r="Z303" s="486"/>
      <c r="AA303" s="486"/>
      <c r="AB303" s="577"/>
      <c r="AC303" s="767"/>
      <c r="AD303" s="579"/>
      <c r="AE303" s="580"/>
      <c r="AF303" s="581"/>
      <c r="AG303" s="585"/>
      <c r="AH303" s="1326"/>
      <c r="AI303" s="497"/>
      <c r="AJ303" s="497"/>
      <c r="AK303" s="498"/>
      <c r="AL303" s="498"/>
      <c r="AM303" s="498"/>
      <c r="AN303" s="498"/>
      <c r="AO303" s="504"/>
      <c r="AP303" s="500"/>
      <c r="AQ303" s="486"/>
      <c r="AR303" s="486"/>
      <c r="AS303" s="577"/>
      <c r="AT303" s="767"/>
      <c r="AU303" s="579"/>
      <c r="AV303" s="580"/>
      <c r="AW303" s="581"/>
      <c r="AX303" s="585"/>
      <c r="AY303" s="1326"/>
      <c r="AZ303" s="497"/>
      <c r="BA303" s="497"/>
      <c r="BB303" s="498"/>
      <c r="BC303" s="498"/>
      <c r="BD303" s="498"/>
      <c r="BE303" s="498"/>
      <c r="BF303" s="504"/>
      <c r="BG303" s="500"/>
      <c r="BJ303" s="577"/>
      <c r="BK303" s="767"/>
      <c r="BL303" s="579"/>
      <c r="BM303" s="580"/>
      <c r="BN303" s="581"/>
      <c r="BO303" s="585"/>
      <c r="BP303" s="1326"/>
      <c r="BQ303" s="497"/>
      <c r="BR303" s="497"/>
      <c r="BS303" s="498"/>
      <c r="BT303" s="498"/>
      <c r="BU303" s="498"/>
      <c r="BV303" s="498"/>
      <c r="BW303" s="504"/>
      <c r="BX303" s="500"/>
      <c r="CA303" s="577"/>
      <c r="CB303" s="767"/>
      <c r="CC303" s="579"/>
      <c r="CD303" s="580"/>
      <c r="CE303" s="581"/>
      <c r="CF303" s="585"/>
      <c r="CG303" s="1326"/>
      <c r="CH303" s="497"/>
      <c r="CI303" s="497"/>
      <c r="CJ303" s="498"/>
      <c r="CK303" s="498"/>
      <c r="CL303" s="498"/>
      <c r="CM303" s="498"/>
      <c r="CN303" s="504"/>
      <c r="CO303" s="500"/>
      <c r="CR303" s="577"/>
      <c r="CS303" s="767"/>
      <c r="CT303" s="579"/>
      <c r="CU303" s="580"/>
      <c r="CV303" s="581"/>
      <c r="CW303" s="585"/>
      <c r="CX303" s="1326"/>
      <c r="CY303" s="497"/>
      <c r="CZ303" s="497"/>
      <c r="DA303" s="498"/>
      <c r="DB303" s="498"/>
      <c r="DC303" s="498"/>
      <c r="DD303" s="498"/>
      <c r="DE303" s="504"/>
      <c r="DF303" s="500"/>
      <c r="DI303" s="577"/>
      <c r="DJ303" s="767"/>
      <c r="DK303" s="579"/>
      <c r="DL303" s="580"/>
      <c r="DM303" s="581"/>
      <c r="DN303" s="585"/>
      <c r="DO303" s="1326"/>
      <c r="DP303" s="497"/>
      <c r="DQ303" s="497"/>
      <c r="DR303" s="498"/>
      <c r="DS303" s="498"/>
      <c r="DT303" s="498"/>
      <c r="DU303" s="498"/>
      <c r="DV303" s="504"/>
      <c r="DW303" s="500"/>
      <c r="DZ303" s="577"/>
      <c r="EA303" s="767"/>
      <c r="EB303" s="579"/>
      <c r="EC303" s="580"/>
      <c r="ED303" s="581"/>
      <c r="EE303" s="585"/>
      <c r="EF303" s="1326"/>
      <c r="EG303" s="497"/>
      <c r="EH303" s="497"/>
      <c r="EI303" s="498"/>
      <c r="EJ303" s="498"/>
      <c r="EK303" s="498"/>
      <c r="EL303" s="498"/>
      <c r="EM303" s="504"/>
      <c r="EN303" s="500"/>
      <c r="EQ303" s="665"/>
      <c r="ER303" s="666"/>
      <c r="ES303" s="667"/>
      <c r="ET303" s="668"/>
      <c r="EU303" s="669"/>
      <c r="EV303" s="720"/>
      <c r="EW303" s="1326"/>
      <c r="EX303" s="497" t="e">
        <f t="shared" si="7361"/>
        <v>#N/A</v>
      </c>
      <c r="EY303" s="497" t="e">
        <f t="shared" si="7362"/>
        <v>#N/A</v>
      </c>
      <c r="EZ303" s="498" t="e">
        <f t="shared" si="7363"/>
        <v>#N/A</v>
      </c>
      <c r="FA303" s="498">
        <f t="shared" si="7364"/>
        <v>0</v>
      </c>
      <c r="FB303" s="498">
        <f t="shared" si="7365"/>
        <v>0</v>
      </c>
      <c r="FC303" s="498" t="e">
        <f t="shared" si="7366"/>
        <v>#N/A</v>
      </c>
      <c r="FD303" s="504">
        <f t="shared" si="7367"/>
        <v>0</v>
      </c>
      <c r="FE303" s="500">
        <f t="shared" si="7368"/>
        <v>0</v>
      </c>
      <c r="FH303" s="665"/>
      <c r="FI303" s="666"/>
      <c r="FJ303" s="667"/>
      <c r="FK303" s="668"/>
      <c r="FL303" s="669"/>
      <c r="FM303" s="720"/>
      <c r="FN303" s="1326"/>
      <c r="FO303" s="497" t="e">
        <f t="shared" si="7369"/>
        <v>#N/A</v>
      </c>
      <c r="FP303" s="497" t="e">
        <f t="shared" si="7370"/>
        <v>#N/A</v>
      </c>
      <c r="FQ303" s="498" t="e">
        <f t="shared" si="7371"/>
        <v>#N/A</v>
      </c>
      <c r="FR303" s="498">
        <f t="shared" si="7372"/>
        <v>0</v>
      </c>
      <c r="FS303" s="498">
        <f t="shared" si="7373"/>
        <v>0</v>
      </c>
      <c r="FT303" s="498" t="e">
        <f t="shared" si="7374"/>
        <v>#N/A</v>
      </c>
      <c r="FU303" s="504">
        <f t="shared" si="7375"/>
        <v>0</v>
      </c>
      <c r="FV303" s="500">
        <f t="shared" si="7376"/>
        <v>0</v>
      </c>
      <c r="FY303" s="665"/>
      <c r="FZ303" s="666"/>
      <c r="GA303" s="667"/>
      <c r="GB303" s="668"/>
      <c r="GC303" s="669"/>
      <c r="GD303" s="720"/>
      <c r="GE303" s="1326"/>
      <c r="GF303" s="497" t="e">
        <f t="shared" si="7377"/>
        <v>#N/A</v>
      </c>
      <c r="GG303" s="497" t="e">
        <f t="shared" si="7378"/>
        <v>#N/A</v>
      </c>
      <c r="GH303" s="498" t="e">
        <f t="shared" si="7379"/>
        <v>#N/A</v>
      </c>
      <c r="GI303" s="498">
        <f t="shared" si="7380"/>
        <v>0</v>
      </c>
      <c r="GJ303" s="498">
        <f t="shared" si="7381"/>
        <v>0</v>
      </c>
      <c r="GK303" s="498" t="e">
        <f t="shared" si="7382"/>
        <v>#N/A</v>
      </c>
      <c r="GL303" s="504">
        <f t="shared" si="7383"/>
        <v>0</v>
      </c>
      <c r="GM303" s="500">
        <f t="shared" si="7384"/>
        <v>0</v>
      </c>
      <c r="GP303" s="665"/>
      <c r="GQ303" s="666"/>
      <c r="GR303" s="667"/>
      <c r="GS303" s="668"/>
      <c r="GT303" s="669"/>
      <c r="GU303" s="720"/>
      <c r="GV303" s="1326"/>
      <c r="GW303" s="497" t="e">
        <f t="shared" si="7385"/>
        <v>#N/A</v>
      </c>
      <c r="GX303" s="497" t="e">
        <f t="shared" si="7386"/>
        <v>#N/A</v>
      </c>
      <c r="GY303" s="498" t="e">
        <f t="shared" si="7387"/>
        <v>#N/A</v>
      </c>
      <c r="GZ303" s="498">
        <f t="shared" si="7388"/>
        <v>0</v>
      </c>
      <c r="HA303" s="498">
        <f t="shared" si="7389"/>
        <v>0</v>
      </c>
      <c r="HB303" s="498" t="e">
        <f t="shared" si="7390"/>
        <v>#N/A</v>
      </c>
      <c r="HC303" s="504">
        <f t="shared" si="7391"/>
        <v>0</v>
      </c>
      <c r="HD303" s="500">
        <f t="shared" si="7392"/>
        <v>0</v>
      </c>
      <c r="HG303" s="665"/>
      <c r="HH303" s="666"/>
      <c r="HI303" s="667"/>
      <c r="HJ303" s="668"/>
      <c r="HK303" s="669"/>
      <c r="HL303" s="720"/>
      <c r="HM303" s="1326"/>
      <c r="HN303" s="497" t="e">
        <f t="shared" si="7393"/>
        <v>#N/A</v>
      </c>
      <c r="HO303" s="497" t="e">
        <f t="shared" si="7394"/>
        <v>#N/A</v>
      </c>
      <c r="HP303" s="498" t="e">
        <f t="shared" si="7395"/>
        <v>#N/A</v>
      </c>
      <c r="HQ303" s="498">
        <f t="shared" si="7396"/>
        <v>0</v>
      </c>
      <c r="HR303" s="498">
        <f t="shared" si="7397"/>
        <v>0</v>
      </c>
      <c r="HS303" s="498" t="e">
        <f t="shared" si="7398"/>
        <v>#N/A</v>
      </c>
      <c r="HT303" s="504">
        <f t="shared" si="7399"/>
        <v>0</v>
      </c>
      <c r="HU303" s="500">
        <f t="shared" si="7400"/>
        <v>0</v>
      </c>
      <c r="HX303" s="665"/>
      <c r="HY303" s="666"/>
      <c r="HZ303" s="667"/>
      <c r="IA303" s="668"/>
      <c r="IB303" s="669"/>
      <c r="IC303" s="720"/>
      <c r="ID303" s="1326"/>
      <c r="IE303" s="497" t="e">
        <f t="shared" si="7401"/>
        <v>#N/A</v>
      </c>
      <c r="IF303" s="497" t="e">
        <f t="shared" si="7402"/>
        <v>#N/A</v>
      </c>
      <c r="IG303" s="498" t="e">
        <f t="shared" si="7403"/>
        <v>#N/A</v>
      </c>
      <c r="IH303" s="498">
        <f t="shared" si="7404"/>
        <v>0</v>
      </c>
      <c r="II303" s="498">
        <f t="shared" si="7405"/>
        <v>0</v>
      </c>
      <c r="IJ303" s="498" t="e">
        <f t="shared" si="7406"/>
        <v>#N/A</v>
      </c>
      <c r="IK303" s="504">
        <f t="shared" si="7407"/>
        <v>0</v>
      </c>
      <c r="IL303" s="500">
        <f t="shared" si="7408"/>
        <v>0</v>
      </c>
      <c r="IO303" s="665"/>
      <c r="IP303" s="666"/>
      <c r="IQ303" s="667"/>
      <c r="IR303" s="668"/>
      <c r="IS303" s="669"/>
      <c r="IT303" s="720"/>
      <c r="IU303" s="1326"/>
      <c r="IV303" s="497" t="e">
        <f t="shared" si="7409"/>
        <v>#N/A</v>
      </c>
      <c r="IW303" s="497" t="e">
        <f t="shared" si="7410"/>
        <v>#N/A</v>
      </c>
      <c r="IX303" s="498" t="e">
        <f t="shared" si="7411"/>
        <v>#N/A</v>
      </c>
      <c r="IY303" s="498">
        <f t="shared" si="7412"/>
        <v>0</v>
      </c>
      <c r="IZ303" s="498">
        <f t="shared" si="7413"/>
        <v>0</v>
      </c>
      <c r="JA303" s="498" t="e">
        <f t="shared" si="7414"/>
        <v>#N/A</v>
      </c>
      <c r="JB303" s="504">
        <f t="shared" si="7415"/>
        <v>0</v>
      </c>
      <c r="JC303" s="500">
        <f t="shared" si="7416"/>
        <v>0</v>
      </c>
      <c r="JF303" s="665"/>
      <c r="JG303" s="666"/>
      <c r="JH303" s="667"/>
      <c r="JI303" s="668"/>
      <c r="JJ303" s="669"/>
      <c r="JK303" s="720"/>
      <c r="JL303" s="1326"/>
      <c r="JM303" s="497" t="e">
        <f t="shared" si="7417"/>
        <v>#N/A</v>
      </c>
      <c r="JN303" s="497" t="e">
        <f t="shared" si="7418"/>
        <v>#N/A</v>
      </c>
      <c r="JO303" s="498" t="e">
        <f t="shared" si="7419"/>
        <v>#N/A</v>
      </c>
      <c r="JP303" s="498">
        <f t="shared" si="7420"/>
        <v>0</v>
      </c>
      <c r="JQ303" s="498">
        <f t="shared" si="7421"/>
        <v>0</v>
      </c>
      <c r="JR303" s="498" t="e">
        <f t="shared" si="7422"/>
        <v>#N/A</v>
      </c>
      <c r="JS303" s="504">
        <f t="shared" si="7423"/>
        <v>0</v>
      </c>
      <c r="JT303" s="500">
        <f t="shared" si="7424"/>
        <v>0</v>
      </c>
      <c r="JW303" s="665"/>
      <c r="JX303" s="666"/>
      <c r="JY303" s="667"/>
      <c r="JZ303" s="668"/>
      <c r="KA303" s="669"/>
      <c r="KB303" s="720"/>
      <c r="KC303" s="1326"/>
      <c r="KD303" s="497" t="e">
        <f t="shared" si="7425"/>
        <v>#N/A</v>
      </c>
      <c r="KE303" s="497" t="e">
        <f t="shared" si="7426"/>
        <v>#N/A</v>
      </c>
      <c r="KF303" s="498" t="e">
        <f t="shared" si="7427"/>
        <v>#N/A</v>
      </c>
      <c r="KG303" s="498">
        <f t="shared" si="7428"/>
        <v>0</v>
      </c>
      <c r="KH303" s="498">
        <f t="shared" si="7429"/>
        <v>0</v>
      </c>
      <c r="KI303" s="498" t="e">
        <f t="shared" si="7430"/>
        <v>#N/A</v>
      </c>
      <c r="KJ303" s="504">
        <f t="shared" si="7431"/>
        <v>0</v>
      </c>
      <c r="KK303" s="500">
        <f t="shared" si="7432"/>
        <v>0</v>
      </c>
      <c r="KN303" s="665"/>
      <c r="KO303" s="666"/>
      <c r="KP303" s="667"/>
      <c r="KQ303" s="668"/>
      <c r="KR303" s="669"/>
      <c r="KS303" s="720"/>
      <c r="KT303" s="1326"/>
      <c r="KU303" s="497" t="e">
        <f t="shared" si="7433"/>
        <v>#N/A</v>
      </c>
      <c r="KV303" s="497" t="e">
        <f t="shared" si="7434"/>
        <v>#N/A</v>
      </c>
      <c r="KW303" s="498" t="e">
        <f t="shared" si="7435"/>
        <v>#N/A</v>
      </c>
      <c r="KX303" s="498">
        <f t="shared" si="7436"/>
        <v>0</v>
      </c>
      <c r="KY303" s="498">
        <f t="shared" si="7437"/>
        <v>0</v>
      </c>
      <c r="KZ303" s="498" t="e">
        <f t="shared" si="7438"/>
        <v>#N/A</v>
      </c>
      <c r="LA303" s="504">
        <f t="shared" si="7439"/>
        <v>0</v>
      </c>
      <c r="LB303" s="500">
        <f t="shared" si="7440"/>
        <v>0</v>
      </c>
      <c r="LE303" s="665"/>
      <c r="LF303" s="666"/>
      <c r="LG303" s="667"/>
      <c r="LH303" s="668"/>
      <c r="LI303" s="669"/>
      <c r="LJ303" s="720"/>
      <c r="LK303" s="1326"/>
      <c r="LL303" s="497" t="e">
        <f t="shared" si="7441"/>
        <v>#N/A</v>
      </c>
      <c r="LM303" s="497" t="e">
        <f t="shared" si="7442"/>
        <v>#N/A</v>
      </c>
      <c r="LN303" s="498" t="e">
        <f t="shared" si="7443"/>
        <v>#N/A</v>
      </c>
      <c r="LO303" s="498">
        <f t="shared" si="7444"/>
        <v>0</v>
      </c>
      <c r="LP303" s="498">
        <f t="shared" si="7445"/>
        <v>0</v>
      </c>
      <c r="LQ303" s="498" t="e">
        <f t="shared" si="7446"/>
        <v>#N/A</v>
      </c>
      <c r="LR303" s="504">
        <f t="shared" si="7447"/>
        <v>0</v>
      </c>
      <c r="LS303" s="500">
        <f t="shared" si="7448"/>
        <v>0</v>
      </c>
      <c r="LV303" s="665"/>
      <c r="LW303" s="666"/>
      <c r="LX303" s="667"/>
      <c r="LY303" s="668"/>
      <c r="LZ303" s="669"/>
      <c r="MA303" s="720"/>
      <c r="MB303" s="1326"/>
      <c r="MC303" s="497" t="e">
        <f t="shared" si="7449"/>
        <v>#N/A</v>
      </c>
      <c r="MD303" s="497" t="e">
        <f t="shared" si="7450"/>
        <v>#N/A</v>
      </c>
      <c r="ME303" s="498" t="e">
        <f t="shared" si="7451"/>
        <v>#N/A</v>
      </c>
      <c r="MF303" s="498">
        <f t="shared" si="7452"/>
        <v>0</v>
      </c>
      <c r="MG303" s="498">
        <f t="shared" si="7453"/>
        <v>0</v>
      </c>
      <c r="MH303" s="498" t="e">
        <f t="shared" si="7454"/>
        <v>#N/A</v>
      </c>
      <c r="MI303" s="504">
        <f t="shared" si="7455"/>
        <v>0</v>
      </c>
      <c r="MJ303" s="500">
        <f t="shared" si="7456"/>
        <v>0</v>
      </c>
      <c r="MM303" s="665"/>
      <c r="MN303" s="666"/>
      <c r="MO303" s="667"/>
      <c r="MP303" s="668"/>
      <c r="MQ303" s="669"/>
      <c r="MR303" s="720"/>
      <c r="MS303" s="1326"/>
      <c r="MT303" s="497" t="e">
        <f t="shared" si="7457"/>
        <v>#N/A</v>
      </c>
      <c r="MU303" s="497" t="e">
        <f t="shared" si="7458"/>
        <v>#N/A</v>
      </c>
      <c r="MV303" s="498" t="e">
        <f t="shared" si="7459"/>
        <v>#N/A</v>
      </c>
      <c r="MW303" s="498">
        <f t="shared" si="7460"/>
        <v>0</v>
      </c>
      <c r="MX303" s="498">
        <f t="shared" si="7461"/>
        <v>0</v>
      </c>
      <c r="MY303" s="498" t="e">
        <f t="shared" si="7462"/>
        <v>#N/A</v>
      </c>
      <c r="MZ303" s="504">
        <f t="shared" si="7463"/>
        <v>0</v>
      </c>
      <c r="NA303" s="500">
        <f t="shared" si="7464"/>
        <v>0</v>
      </c>
      <c r="ND303" s="665"/>
      <c r="NE303" s="666"/>
      <c r="NF303" s="667"/>
      <c r="NG303" s="668"/>
      <c r="NH303" s="669"/>
      <c r="NI303" s="720"/>
      <c r="NJ303" s="1326"/>
      <c r="NK303" s="497" t="e">
        <f t="shared" si="7465"/>
        <v>#N/A</v>
      </c>
      <c r="NL303" s="497" t="e">
        <f t="shared" si="7466"/>
        <v>#N/A</v>
      </c>
      <c r="NM303" s="498" t="e">
        <f t="shared" si="7467"/>
        <v>#N/A</v>
      </c>
      <c r="NN303" s="498">
        <f t="shared" si="7468"/>
        <v>0</v>
      </c>
      <c r="NO303" s="498">
        <f t="shared" si="7469"/>
        <v>0</v>
      </c>
      <c r="NP303" s="498" t="e">
        <f t="shared" si="7470"/>
        <v>#N/A</v>
      </c>
      <c r="NQ303" s="504">
        <f t="shared" si="7471"/>
        <v>0</v>
      </c>
      <c r="NR303" s="500">
        <f t="shared" si="7472"/>
        <v>0</v>
      </c>
      <c r="NU303" s="665"/>
      <c r="NV303" s="666"/>
      <c r="NW303" s="667"/>
      <c r="NX303" s="668"/>
      <c r="NY303" s="669"/>
      <c r="NZ303" s="720"/>
      <c r="OA303" s="1326"/>
      <c r="OB303" s="497" t="e">
        <f t="shared" si="7473"/>
        <v>#N/A</v>
      </c>
      <c r="OC303" s="497" t="e">
        <f t="shared" si="7474"/>
        <v>#N/A</v>
      </c>
      <c r="OD303" s="498" t="e">
        <f t="shared" si="7475"/>
        <v>#N/A</v>
      </c>
      <c r="OE303" s="498">
        <f t="shared" si="7476"/>
        <v>0</v>
      </c>
      <c r="OF303" s="498">
        <f t="shared" si="7477"/>
        <v>0</v>
      </c>
      <c r="OG303" s="498" t="e">
        <f t="shared" si="7478"/>
        <v>#N/A</v>
      </c>
      <c r="OH303" s="504">
        <f t="shared" si="7479"/>
        <v>0</v>
      </c>
      <c r="OI303" s="500">
        <f t="shared" si="7480"/>
        <v>0</v>
      </c>
      <c r="OL303" s="665"/>
      <c r="OM303" s="666"/>
      <c r="ON303" s="667"/>
      <c r="OO303" s="668"/>
      <c r="OP303" s="669"/>
      <c r="OQ303" s="720"/>
      <c r="OR303" s="1326"/>
      <c r="OS303" s="497" t="e">
        <f t="shared" si="7481"/>
        <v>#N/A</v>
      </c>
      <c r="OT303" s="497" t="e">
        <f t="shared" si="7482"/>
        <v>#N/A</v>
      </c>
      <c r="OU303" s="498" t="e">
        <f t="shared" si="7483"/>
        <v>#N/A</v>
      </c>
      <c r="OV303" s="498">
        <f t="shared" si="7484"/>
        <v>0</v>
      </c>
      <c r="OW303" s="498">
        <f t="shared" si="7485"/>
        <v>0</v>
      </c>
      <c r="OX303" s="498" t="e">
        <f t="shared" si="7486"/>
        <v>#N/A</v>
      </c>
      <c r="OY303" s="504">
        <f t="shared" si="7487"/>
        <v>0</v>
      </c>
      <c r="OZ303" s="500">
        <f t="shared" si="7488"/>
        <v>0</v>
      </c>
      <c r="PC303" s="665"/>
      <c r="PD303" s="666"/>
      <c r="PE303" s="667"/>
      <c r="PF303" s="668"/>
      <c r="PG303" s="669"/>
      <c r="PH303" s="720"/>
      <c r="PI303" s="1326"/>
      <c r="PJ303" s="497" t="e">
        <f t="shared" si="7489"/>
        <v>#N/A</v>
      </c>
      <c r="PK303" s="497" t="e">
        <f t="shared" si="7490"/>
        <v>#N/A</v>
      </c>
      <c r="PL303" s="498" t="e">
        <f t="shared" si="7491"/>
        <v>#N/A</v>
      </c>
      <c r="PM303" s="498">
        <f t="shared" si="7492"/>
        <v>0</v>
      </c>
      <c r="PN303" s="498">
        <f t="shared" si="7493"/>
        <v>0</v>
      </c>
      <c r="PO303" s="498" t="e">
        <f t="shared" si="7494"/>
        <v>#N/A</v>
      </c>
      <c r="PP303" s="504">
        <f t="shared" si="7495"/>
        <v>0</v>
      </c>
      <c r="PQ303" s="500">
        <f t="shared" si="7496"/>
        <v>0</v>
      </c>
      <c r="PT303" s="665"/>
      <c r="PU303" s="666"/>
      <c r="PV303" s="667"/>
      <c r="PW303" s="668"/>
      <c r="PX303" s="669"/>
      <c r="PY303" s="720"/>
      <c r="PZ303" s="1326"/>
      <c r="QA303" s="497" t="e">
        <f t="shared" si="7497"/>
        <v>#N/A</v>
      </c>
      <c r="QB303" s="497" t="e">
        <f t="shared" si="7498"/>
        <v>#N/A</v>
      </c>
      <c r="QC303" s="498" t="e">
        <f t="shared" si="7499"/>
        <v>#N/A</v>
      </c>
      <c r="QD303" s="498">
        <f t="shared" si="7500"/>
        <v>0</v>
      </c>
      <c r="QE303" s="498">
        <f t="shared" si="7501"/>
        <v>0</v>
      </c>
      <c r="QF303" s="498" t="e">
        <f t="shared" si="7502"/>
        <v>#N/A</v>
      </c>
      <c r="QG303" s="504">
        <f t="shared" si="7503"/>
        <v>0</v>
      </c>
      <c r="QH303" s="500">
        <f t="shared" si="7504"/>
        <v>0</v>
      </c>
      <c r="QK303" s="665"/>
      <c r="QL303" s="666"/>
      <c r="QM303" s="667"/>
      <c r="QN303" s="668"/>
      <c r="QO303" s="669"/>
      <c r="QP303" s="720"/>
      <c r="QQ303" s="1326"/>
      <c r="QR303" s="497" t="e">
        <f t="shared" si="7505"/>
        <v>#N/A</v>
      </c>
      <c r="QS303" s="497" t="e">
        <f t="shared" si="7506"/>
        <v>#N/A</v>
      </c>
      <c r="QT303" s="498" t="e">
        <f t="shared" si="7507"/>
        <v>#N/A</v>
      </c>
      <c r="QU303" s="498">
        <f t="shared" si="7508"/>
        <v>0</v>
      </c>
      <c r="QV303" s="498">
        <f t="shared" si="7509"/>
        <v>0</v>
      </c>
      <c r="QW303" s="498" t="e">
        <f t="shared" si="7510"/>
        <v>#N/A</v>
      </c>
      <c r="QX303" s="504">
        <f t="shared" si="7511"/>
        <v>0</v>
      </c>
      <c r="QY303" s="500">
        <f t="shared" si="7512"/>
        <v>0</v>
      </c>
      <c r="RB303" s="381"/>
      <c r="RC303" s="382"/>
      <c r="RD303" s="383"/>
      <c r="RE303" s="384"/>
      <c r="RF303" s="385"/>
      <c r="RG303" s="386"/>
      <c r="RH303" s="386"/>
      <c r="RI303" s="497"/>
      <c r="RJ303" s="497"/>
      <c r="RK303" s="501"/>
      <c r="RL303" s="501"/>
      <c r="RM303" s="501"/>
      <c r="RN303" s="501"/>
      <c r="RO303" s="502"/>
      <c r="RP303" s="503"/>
      <c r="RS303" s="381"/>
      <c r="RT303" s="382"/>
      <c r="RU303" s="383"/>
      <c r="RV303" s="384"/>
      <c r="RW303" s="385"/>
      <c r="RX303" s="386"/>
      <c r="RY303" s="386"/>
      <c r="RZ303" s="497"/>
      <c r="SA303" s="497"/>
      <c r="SB303" s="501"/>
      <c r="SC303" s="501"/>
      <c r="SD303" s="501"/>
      <c r="SE303" s="501"/>
      <c r="SF303" s="502"/>
      <c r="SG303" s="503"/>
      <c r="SJ303" s="381"/>
      <c r="SK303" s="382"/>
      <c r="SL303" s="383"/>
      <c r="SM303" s="384"/>
      <c r="SN303" s="385"/>
      <c r="SO303" s="386"/>
      <c r="SP303" s="386"/>
      <c r="SQ303" s="497"/>
      <c r="SR303" s="497"/>
      <c r="SS303" s="501"/>
      <c r="ST303" s="501"/>
      <c r="SU303" s="501"/>
      <c r="SV303" s="501"/>
      <c r="SW303" s="502"/>
      <c r="SX303" s="503"/>
    </row>
    <row r="304" spans="2:518" ht="48" hidden="1" customHeight="1" thickTop="1" thickBot="1">
      <c r="B304" s="577"/>
      <c r="C304" s="578"/>
      <c r="D304" s="579"/>
      <c r="E304" s="580"/>
      <c r="F304" s="581"/>
      <c r="G304" s="585"/>
      <c r="H304" s="595"/>
      <c r="K304" s="577"/>
      <c r="L304" s="767"/>
      <c r="M304" s="579"/>
      <c r="N304" s="580"/>
      <c r="O304" s="581"/>
      <c r="P304" s="585"/>
      <c r="Q304" s="1326"/>
      <c r="R304" s="497"/>
      <c r="S304" s="497"/>
      <c r="T304" s="498"/>
      <c r="U304" s="498"/>
      <c r="V304" s="498"/>
      <c r="W304" s="498"/>
      <c r="X304" s="504"/>
      <c r="Y304" s="500"/>
      <c r="Z304" s="486"/>
      <c r="AA304" s="486"/>
      <c r="AB304" s="577"/>
      <c r="AC304" s="767"/>
      <c r="AD304" s="579"/>
      <c r="AE304" s="580"/>
      <c r="AF304" s="581"/>
      <c r="AG304" s="585"/>
      <c r="AH304" s="1326"/>
      <c r="AI304" s="497"/>
      <c r="AJ304" s="497"/>
      <c r="AK304" s="498"/>
      <c r="AL304" s="498"/>
      <c r="AM304" s="498"/>
      <c r="AN304" s="498"/>
      <c r="AO304" s="504"/>
      <c r="AP304" s="500"/>
      <c r="AQ304" s="486"/>
      <c r="AR304" s="486"/>
      <c r="AS304" s="577"/>
      <c r="AT304" s="767"/>
      <c r="AU304" s="579"/>
      <c r="AV304" s="580"/>
      <c r="AW304" s="581"/>
      <c r="AX304" s="585"/>
      <c r="AY304" s="1326"/>
      <c r="AZ304" s="497"/>
      <c r="BA304" s="497"/>
      <c r="BB304" s="498"/>
      <c r="BC304" s="498"/>
      <c r="BD304" s="498"/>
      <c r="BE304" s="498"/>
      <c r="BF304" s="504"/>
      <c r="BG304" s="500"/>
      <c r="BJ304" s="577"/>
      <c r="BK304" s="767"/>
      <c r="BL304" s="579"/>
      <c r="BM304" s="580"/>
      <c r="BN304" s="581"/>
      <c r="BO304" s="585"/>
      <c r="BP304" s="1326"/>
      <c r="BQ304" s="497"/>
      <c r="BR304" s="497"/>
      <c r="BS304" s="498"/>
      <c r="BT304" s="498"/>
      <c r="BU304" s="498"/>
      <c r="BV304" s="498"/>
      <c r="BW304" s="504"/>
      <c r="BX304" s="500"/>
      <c r="CA304" s="577"/>
      <c r="CB304" s="767"/>
      <c r="CC304" s="579"/>
      <c r="CD304" s="580"/>
      <c r="CE304" s="581"/>
      <c r="CF304" s="585"/>
      <c r="CG304" s="1326"/>
      <c r="CH304" s="497"/>
      <c r="CI304" s="497"/>
      <c r="CJ304" s="498"/>
      <c r="CK304" s="498"/>
      <c r="CL304" s="498"/>
      <c r="CM304" s="498"/>
      <c r="CN304" s="504"/>
      <c r="CO304" s="500"/>
      <c r="CR304" s="577"/>
      <c r="CS304" s="767"/>
      <c r="CT304" s="579"/>
      <c r="CU304" s="580"/>
      <c r="CV304" s="581"/>
      <c r="CW304" s="585"/>
      <c r="CX304" s="1326"/>
      <c r="CY304" s="497"/>
      <c r="CZ304" s="497"/>
      <c r="DA304" s="498"/>
      <c r="DB304" s="498"/>
      <c r="DC304" s="498"/>
      <c r="DD304" s="498"/>
      <c r="DE304" s="504"/>
      <c r="DF304" s="500"/>
      <c r="DI304" s="577"/>
      <c r="DJ304" s="767"/>
      <c r="DK304" s="579"/>
      <c r="DL304" s="580"/>
      <c r="DM304" s="581"/>
      <c r="DN304" s="585"/>
      <c r="DO304" s="1326"/>
      <c r="DP304" s="497"/>
      <c r="DQ304" s="497"/>
      <c r="DR304" s="498"/>
      <c r="DS304" s="498"/>
      <c r="DT304" s="498"/>
      <c r="DU304" s="498"/>
      <c r="DV304" s="504"/>
      <c r="DW304" s="500"/>
      <c r="DZ304" s="577"/>
      <c r="EA304" s="767"/>
      <c r="EB304" s="579"/>
      <c r="EC304" s="580"/>
      <c r="ED304" s="581"/>
      <c r="EE304" s="585"/>
      <c r="EF304" s="1326"/>
      <c r="EG304" s="497"/>
      <c r="EH304" s="497"/>
      <c r="EI304" s="498"/>
      <c r="EJ304" s="498"/>
      <c r="EK304" s="498"/>
      <c r="EL304" s="498"/>
      <c r="EM304" s="504"/>
      <c r="EN304" s="500"/>
      <c r="EQ304" s="665"/>
      <c r="ER304" s="666"/>
      <c r="ES304" s="667"/>
      <c r="ET304" s="668"/>
      <c r="EU304" s="669"/>
      <c r="EV304" s="720"/>
      <c r="EW304" s="1326"/>
      <c r="EX304" s="497" t="e">
        <f t="shared" si="7361"/>
        <v>#N/A</v>
      </c>
      <c r="EY304" s="497" t="e">
        <f t="shared" si="7362"/>
        <v>#N/A</v>
      </c>
      <c r="EZ304" s="498" t="e">
        <f t="shared" si="7363"/>
        <v>#N/A</v>
      </c>
      <c r="FA304" s="498">
        <f t="shared" si="7364"/>
        <v>0</v>
      </c>
      <c r="FB304" s="498">
        <f t="shared" si="7365"/>
        <v>0</v>
      </c>
      <c r="FC304" s="498" t="e">
        <f t="shared" si="7366"/>
        <v>#N/A</v>
      </c>
      <c r="FD304" s="504">
        <f t="shared" si="7367"/>
        <v>0</v>
      </c>
      <c r="FE304" s="500">
        <f t="shared" si="7368"/>
        <v>0</v>
      </c>
      <c r="FH304" s="665"/>
      <c r="FI304" s="666"/>
      <c r="FJ304" s="667"/>
      <c r="FK304" s="668"/>
      <c r="FL304" s="669"/>
      <c r="FM304" s="720"/>
      <c r="FN304" s="1326"/>
      <c r="FO304" s="497" t="e">
        <f t="shared" si="7369"/>
        <v>#N/A</v>
      </c>
      <c r="FP304" s="497" t="e">
        <f t="shared" si="7370"/>
        <v>#N/A</v>
      </c>
      <c r="FQ304" s="498" t="e">
        <f t="shared" si="7371"/>
        <v>#N/A</v>
      </c>
      <c r="FR304" s="498">
        <f t="shared" si="7372"/>
        <v>0</v>
      </c>
      <c r="FS304" s="498">
        <f t="shared" si="7373"/>
        <v>0</v>
      </c>
      <c r="FT304" s="498" t="e">
        <f t="shared" si="7374"/>
        <v>#N/A</v>
      </c>
      <c r="FU304" s="504">
        <f t="shared" si="7375"/>
        <v>0</v>
      </c>
      <c r="FV304" s="500">
        <f t="shared" si="7376"/>
        <v>0</v>
      </c>
      <c r="FY304" s="665"/>
      <c r="FZ304" s="666"/>
      <c r="GA304" s="667"/>
      <c r="GB304" s="668"/>
      <c r="GC304" s="669"/>
      <c r="GD304" s="720"/>
      <c r="GE304" s="1326"/>
      <c r="GF304" s="497" t="e">
        <f t="shared" si="7377"/>
        <v>#N/A</v>
      </c>
      <c r="GG304" s="497" t="e">
        <f t="shared" si="7378"/>
        <v>#N/A</v>
      </c>
      <c r="GH304" s="498" t="e">
        <f t="shared" si="7379"/>
        <v>#N/A</v>
      </c>
      <c r="GI304" s="498">
        <f t="shared" si="7380"/>
        <v>0</v>
      </c>
      <c r="GJ304" s="498">
        <f t="shared" si="7381"/>
        <v>0</v>
      </c>
      <c r="GK304" s="498" t="e">
        <f t="shared" si="7382"/>
        <v>#N/A</v>
      </c>
      <c r="GL304" s="504">
        <f t="shared" si="7383"/>
        <v>0</v>
      </c>
      <c r="GM304" s="500">
        <f t="shared" si="7384"/>
        <v>0</v>
      </c>
      <c r="GP304" s="665"/>
      <c r="GQ304" s="666"/>
      <c r="GR304" s="667"/>
      <c r="GS304" s="668"/>
      <c r="GT304" s="669"/>
      <c r="GU304" s="720"/>
      <c r="GV304" s="1326"/>
      <c r="GW304" s="497" t="e">
        <f t="shared" si="7385"/>
        <v>#N/A</v>
      </c>
      <c r="GX304" s="497" t="e">
        <f t="shared" si="7386"/>
        <v>#N/A</v>
      </c>
      <c r="GY304" s="498" t="e">
        <f t="shared" si="7387"/>
        <v>#N/A</v>
      </c>
      <c r="GZ304" s="498">
        <f t="shared" si="7388"/>
        <v>0</v>
      </c>
      <c r="HA304" s="498">
        <f t="shared" si="7389"/>
        <v>0</v>
      </c>
      <c r="HB304" s="498" t="e">
        <f t="shared" si="7390"/>
        <v>#N/A</v>
      </c>
      <c r="HC304" s="504">
        <f t="shared" si="7391"/>
        <v>0</v>
      </c>
      <c r="HD304" s="500">
        <f t="shared" si="7392"/>
        <v>0</v>
      </c>
      <c r="HG304" s="665"/>
      <c r="HH304" s="666"/>
      <c r="HI304" s="667"/>
      <c r="HJ304" s="668"/>
      <c r="HK304" s="669"/>
      <c r="HL304" s="720"/>
      <c r="HM304" s="1326"/>
      <c r="HN304" s="497" t="e">
        <f t="shared" si="7393"/>
        <v>#N/A</v>
      </c>
      <c r="HO304" s="497" t="e">
        <f t="shared" si="7394"/>
        <v>#N/A</v>
      </c>
      <c r="HP304" s="498" t="e">
        <f t="shared" si="7395"/>
        <v>#N/A</v>
      </c>
      <c r="HQ304" s="498">
        <f t="shared" si="7396"/>
        <v>0</v>
      </c>
      <c r="HR304" s="498">
        <f t="shared" si="7397"/>
        <v>0</v>
      </c>
      <c r="HS304" s="498" t="e">
        <f t="shared" si="7398"/>
        <v>#N/A</v>
      </c>
      <c r="HT304" s="504">
        <f t="shared" si="7399"/>
        <v>0</v>
      </c>
      <c r="HU304" s="500">
        <f t="shared" si="7400"/>
        <v>0</v>
      </c>
      <c r="HX304" s="665"/>
      <c r="HY304" s="666"/>
      <c r="HZ304" s="667"/>
      <c r="IA304" s="668"/>
      <c r="IB304" s="669"/>
      <c r="IC304" s="720"/>
      <c r="ID304" s="1326"/>
      <c r="IE304" s="497" t="e">
        <f t="shared" si="7401"/>
        <v>#N/A</v>
      </c>
      <c r="IF304" s="497" t="e">
        <f t="shared" si="7402"/>
        <v>#N/A</v>
      </c>
      <c r="IG304" s="498" t="e">
        <f t="shared" si="7403"/>
        <v>#N/A</v>
      </c>
      <c r="IH304" s="498">
        <f t="shared" si="7404"/>
        <v>0</v>
      </c>
      <c r="II304" s="498">
        <f t="shared" si="7405"/>
        <v>0</v>
      </c>
      <c r="IJ304" s="498" t="e">
        <f t="shared" si="7406"/>
        <v>#N/A</v>
      </c>
      <c r="IK304" s="504">
        <f t="shared" si="7407"/>
        <v>0</v>
      </c>
      <c r="IL304" s="500">
        <f t="shared" si="7408"/>
        <v>0</v>
      </c>
      <c r="IO304" s="665"/>
      <c r="IP304" s="666"/>
      <c r="IQ304" s="667"/>
      <c r="IR304" s="668"/>
      <c r="IS304" s="669"/>
      <c r="IT304" s="720"/>
      <c r="IU304" s="1326"/>
      <c r="IV304" s="497" t="e">
        <f t="shared" si="7409"/>
        <v>#N/A</v>
      </c>
      <c r="IW304" s="497" t="e">
        <f t="shared" si="7410"/>
        <v>#N/A</v>
      </c>
      <c r="IX304" s="498" t="e">
        <f t="shared" si="7411"/>
        <v>#N/A</v>
      </c>
      <c r="IY304" s="498">
        <f t="shared" si="7412"/>
        <v>0</v>
      </c>
      <c r="IZ304" s="498">
        <f t="shared" si="7413"/>
        <v>0</v>
      </c>
      <c r="JA304" s="498" t="e">
        <f t="shared" si="7414"/>
        <v>#N/A</v>
      </c>
      <c r="JB304" s="504">
        <f t="shared" si="7415"/>
        <v>0</v>
      </c>
      <c r="JC304" s="500">
        <f t="shared" si="7416"/>
        <v>0</v>
      </c>
      <c r="JF304" s="665"/>
      <c r="JG304" s="666"/>
      <c r="JH304" s="667"/>
      <c r="JI304" s="668"/>
      <c r="JJ304" s="669"/>
      <c r="JK304" s="720"/>
      <c r="JL304" s="1326"/>
      <c r="JM304" s="497" t="e">
        <f t="shared" si="7417"/>
        <v>#N/A</v>
      </c>
      <c r="JN304" s="497" t="e">
        <f t="shared" si="7418"/>
        <v>#N/A</v>
      </c>
      <c r="JO304" s="498" t="e">
        <f t="shared" si="7419"/>
        <v>#N/A</v>
      </c>
      <c r="JP304" s="498">
        <f t="shared" si="7420"/>
        <v>0</v>
      </c>
      <c r="JQ304" s="498">
        <f t="shared" si="7421"/>
        <v>0</v>
      </c>
      <c r="JR304" s="498" t="e">
        <f t="shared" si="7422"/>
        <v>#N/A</v>
      </c>
      <c r="JS304" s="504">
        <f t="shared" si="7423"/>
        <v>0</v>
      </c>
      <c r="JT304" s="500">
        <f t="shared" si="7424"/>
        <v>0</v>
      </c>
      <c r="JW304" s="665"/>
      <c r="JX304" s="666"/>
      <c r="JY304" s="667"/>
      <c r="JZ304" s="668"/>
      <c r="KA304" s="669"/>
      <c r="KB304" s="720"/>
      <c r="KC304" s="1326"/>
      <c r="KD304" s="497" t="e">
        <f t="shared" si="7425"/>
        <v>#N/A</v>
      </c>
      <c r="KE304" s="497" t="e">
        <f t="shared" si="7426"/>
        <v>#N/A</v>
      </c>
      <c r="KF304" s="498" t="e">
        <f t="shared" si="7427"/>
        <v>#N/A</v>
      </c>
      <c r="KG304" s="498">
        <f t="shared" si="7428"/>
        <v>0</v>
      </c>
      <c r="KH304" s="498">
        <f t="shared" si="7429"/>
        <v>0</v>
      </c>
      <c r="KI304" s="498" t="e">
        <f t="shared" si="7430"/>
        <v>#N/A</v>
      </c>
      <c r="KJ304" s="504">
        <f t="shared" si="7431"/>
        <v>0</v>
      </c>
      <c r="KK304" s="500">
        <f t="shared" si="7432"/>
        <v>0</v>
      </c>
      <c r="KN304" s="665"/>
      <c r="KO304" s="666"/>
      <c r="KP304" s="667"/>
      <c r="KQ304" s="668"/>
      <c r="KR304" s="669"/>
      <c r="KS304" s="720"/>
      <c r="KT304" s="1326"/>
      <c r="KU304" s="497" t="e">
        <f t="shared" si="7433"/>
        <v>#N/A</v>
      </c>
      <c r="KV304" s="497" t="e">
        <f t="shared" si="7434"/>
        <v>#N/A</v>
      </c>
      <c r="KW304" s="498" t="e">
        <f t="shared" si="7435"/>
        <v>#N/A</v>
      </c>
      <c r="KX304" s="498">
        <f t="shared" si="7436"/>
        <v>0</v>
      </c>
      <c r="KY304" s="498">
        <f t="shared" si="7437"/>
        <v>0</v>
      </c>
      <c r="KZ304" s="498" t="e">
        <f t="shared" si="7438"/>
        <v>#N/A</v>
      </c>
      <c r="LA304" s="504">
        <f t="shared" si="7439"/>
        <v>0</v>
      </c>
      <c r="LB304" s="500">
        <f t="shared" si="7440"/>
        <v>0</v>
      </c>
      <c r="LE304" s="665"/>
      <c r="LF304" s="666"/>
      <c r="LG304" s="667"/>
      <c r="LH304" s="668"/>
      <c r="LI304" s="669"/>
      <c r="LJ304" s="720"/>
      <c r="LK304" s="1326"/>
      <c r="LL304" s="497" t="e">
        <f t="shared" si="7441"/>
        <v>#N/A</v>
      </c>
      <c r="LM304" s="497" t="e">
        <f t="shared" si="7442"/>
        <v>#N/A</v>
      </c>
      <c r="LN304" s="498" t="e">
        <f t="shared" si="7443"/>
        <v>#N/A</v>
      </c>
      <c r="LO304" s="498">
        <f t="shared" si="7444"/>
        <v>0</v>
      </c>
      <c r="LP304" s="498">
        <f t="shared" si="7445"/>
        <v>0</v>
      </c>
      <c r="LQ304" s="498" t="e">
        <f t="shared" si="7446"/>
        <v>#N/A</v>
      </c>
      <c r="LR304" s="504">
        <f t="shared" si="7447"/>
        <v>0</v>
      </c>
      <c r="LS304" s="500">
        <f t="shared" si="7448"/>
        <v>0</v>
      </c>
      <c r="LV304" s="665"/>
      <c r="LW304" s="666"/>
      <c r="LX304" s="667"/>
      <c r="LY304" s="668"/>
      <c r="LZ304" s="669"/>
      <c r="MA304" s="720"/>
      <c r="MB304" s="1326"/>
      <c r="MC304" s="497" t="e">
        <f t="shared" si="7449"/>
        <v>#N/A</v>
      </c>
      <c r="MD304" s="497" t="e">
        <f t="shared" si="7450"/>
        <v>#N/A</v>
      </c>
      <c r="ME304" s="498" t="e">
        <f t="shared" si="7451"/>
        <v>#N/A</v>
      </c>
      <c r="MF304" s="498">
        <f t="shared" si="7452"/>
        <v>0</v>
      </c>
      <c r="MG304" s="498">
        <f t="shared" si="7453"/>
        <v>0</v>
      </c>
      <c r="MH304" s="498" t="e">
        <f t="shared" si="7454"/>
        <v>#N/A</v>
      </c>
      <c r="MI304" s="504">
        <f t="shared" si="7455"/>
        <v>0</v>
      </c>
      <c r="MJ304" s="500">
        <f t="shared" si="7456"/>
        <v>0</v>
      </c>
      <c r="MM304" s="665"/>
      <c r="MN304" s="666"/>
      <c r="MO304" s="667"/>
      <c r="MP304" s="668"/>
      <c r="MQ304" s="669"/>
      <c r="MR304" s="720"/>
      <c r="MS304" s="1326"/>
      <c r="MT304" s="497" t="e">
        <f t="shared" si="7457"/>
        <v>#N/A</v>
      </c>
      <c r="MU304" s="497" t="e">
        <f t="shared" si="7458"/>
        <v>#N/A</v>
      </c>
      <c r="MV304" s="498" t="e">
        <f t="shared" si="7459"/>
        <v>#N/A</v>
      </c>
      <c r="MW304" s="498">
        <f t="shared" si="7460"/>
        <v>0</v>
      </c>
      <c r="MX304" s="498">
        <f t="shared" si="7461"/>
        <v>0</v>
      </c>
      <c r="MY304" s="498" t="e">
        <f t="shared" si="7462"/>
        <v>#N/A</v>
      </c>
      <c r="MZ304" s="504">
        <f t="shared" si="7463"/>
        <v>0</v>
      </c>
      <c r="NA304" s="500">
        <f t="shared" si="7464"/>
        <v>0</v>
      </c>
      <c r="ND304" s="665"/>
      <c r="NE304" s="666"/>
      <c r="NF304" s="667"/>
      <c r="NG304" s="668"/>
      <c r="NH304" s="669"/>
      <c r="NI304" s="720"/>
      <c r="NJ304" s="1326"/>
      <c r="NK304" s="497" t="e">
        <f t="shared" si="7465"/>
        <v>#N/A</v>
      </c>
      <c r="NL304" s="497" t="e">
        <f t="shared" si="7466"/>
        <v>#N/A</v>
      </c>
      <c r="NM304" s="498" t="e">
        <f t="shared" si="7467"/>
        <v>#N/A</v>
      </c>
      <c r="NN304" s="498">
        <f t="shared" si="7468"/>
        <v>0</v>
      </c>
      <c r="NO304" s="498">
        <f t="shared" si="7469"/>
        <v>0</v>
      </c>
      <c r="NP304" s="498" t="e">
        <f t="shared" si="7470"/>
        <v>#N/A</v>
      </c>
      <c r="NQ304" s="504">
        <f t="shared" si="7471"/>
        <v>0</v>
      </c>
      <c r="NR304" s="500">
        <f t="shared" si="7472"/>
        <v>0</v>
      </c>
      <c r="NU304" s="665"/>
      <c r="NV304" s="666"/>
      <c r="NW304" s="667"/>
      <c r="NX304" s="668"/>
      <c r="NY304" s="669"/>
      <c r="NZ304" s="720"/>
      <c r="OA304" s="1326"/>
      <c r="OB304" s="497" t="e">
        <f t="shared" si="7473"/>
        <v>#N/A</v>
      </c>
      <c r="OC304" s="497" t="e">
        <f t="shared" si="7474"/>
        <v>#N/A</v>
      </c>
      <c r="OD304" s="498" t="e">
        <f t="shared" si="7475"/>
        <v>#N/A</v>
      </c>
      <c r="OE304" s="498">
        <f t="shared" si="7476"/>
        <v>0</v>
      </c>
      <c r="OF304" s="498">
        <f t="shared" si="7477"/>
        <v>0</v>
      </c>
      <c r="OG304" s="498" t="e">
        <f t="shared" si="7478"/>
        <v>#N/A</v>
      </c>
      <c r="OH304" s="504">
        <f t="shared" si="7479"/>
        <v>0</v>
      </c>
      <c r="OI304" s="500">
        <f t="shared" si="7480"/>
        <v>0</v>
      </c>
      <c r="OL304" s="665"/>
      <c r="OM304" s="666"/>
      <c r="ON304" s="667"/>
      <c r="OO304" s="668"/>
      <c r="OP304" s="669"/>
      <c r="OQ304" s="720"/>
      <c r="OR304" s="1326"/>
      <c r="OS304" s="497" t="e">
        <f t="shared" si="7481"/>
        <v>#N/A</v>
      </c>
      <c r="OT304" s="497" t="e">
        <f t="shared" si="7482"/>
        <v>#N/A</v>
      </c>
      <c r="OU304" s="498" t="e">
        <f t="shared" si="7483"/>
        <v>#N/A</v>
      </c>
      <c r="OV304" s="498">
        <f t="shared" si="7484"/>
        <v>0</v>
      </c>
      <c r="OW304" s="498">
        <f t="shared" si="7485"/>
        <v>0</v>
      </c>
      <c r="OX304" s="498" t="e">
        <f t="shared" si="7486"/>
        <v>#N/A</v>
      </c>
      <c r="OY304" s="504">
        <f t="shared" si="7487"/>
        <v>0</v>
      </c>
      <c r="OZ304" s="500">
        <f t="shared" si="7488"/>
        <v>0</v>
      </c>
      <c r="PC304" s="665"/>
      <c r="PD304" s="666"/>
      <c r="PE304" s="667"/>
      <c r="PF304" s="668"/>
      <c r="PG304" s="669"/>
      <c r="PH304" s="720"/>
      <c r="PI304" s="1326"/>
      <c r="PJ304" s="497" t="e">
        <f t="shared" si="7489"/>
        <v>#N/A</v>
      </c>
      <c r="PK304" s="497" t="e">
        <f t="shared" si="7490"/>
        <v>#N/A</v>
      </c>
      <c r="PL304" s="498" t="e">
        <f t="shared" si="7491"/>
        <v>#N/A</v>
      </c>
      <c r="PM304" s="498">
        <f t="shared" si="7492"/>
        <v>0</v>
      </c>
      <c r="PN304" s="498">
        <f t="shared" si="7493"/>
        <v>0</v>
      </c>
      <c r="PO304" s="498" t="e">
        <f t="shared" si="7494"/>
        <v>#N/A</v>
      </c>
      <c r="PP304" s="504">
        <f t="shared" si="7495"/>
        <v>0</v>
      </c>
      <c r="PQ304" s="500">
        <f t="shared" si="7496"/>
        <v>0</v>
      </c>
      <c r="PT304" s="665"/>
      <c r="PU304" s="666"/>
      <c r="PV304" s="667"/>
      <c r="PW304" s="668"/>
      <c r="PX304" s="669"/>
      <c r="PY304" s="720"/>
      <c r="PZ304" s="1326"/>
      <c r="QA304" s="497" t="e">
        <f t="shared" si="7497"/>
        <v>#N/A</v>
      </c>
      <c r="QB304" s="497" t="e">
        <f t="shared" si="7498"/>
        <v>#N/A</v>
      </c>
      <c r="QC304" s="498" t="e">
        <f t="shared" si="7499"/>
        <v>#N/A</v>
      </c>
      <c r="QD304" s="498">
        <f t="shared" si="7500"/>
        <v>0</v>
      </c>
      <c r="QE304" s="498">
        <f t="shared" si="7501"/>
        <v>0</v>
      </c>
      <c r="QF304" s="498" t="e">
        <f t="shared" si="7502"/>
        <v>#N/A</v>
      </c>
      <c r="QG304" s="504">
        <f t="shared" si="7503"/>
        <v>0</v>
      </c>
      <c r="QH304" s="500">
        <f t="shared" si="7504"/>
        <v>0</v>
      </c>
      <c r="QK304" s="665"/>
      <c r="QL304" s="666"/>
      <c r="QM304" s="667"/>
      <c r="QN304" s="668"/>
      <c r="QO304" s="669"/>
      <c r="QP304" s="720"/>
      <c r="QQ304" s="1326"/>
      <c r="QR304" s="497" t="e">
        <f t="shared" si="7505"/>
        <v>#N/A</v>
      </c>
      <c r="QS304" s="497" t="e">
        <f t="shared" si="7506"/>
        <v>#N/A</v>
      </c>
      <c r="QT304" s="498" t="e">
        <f t="shared" si="7507"/>
        <v>#N/A</v>
      </c>
      <c r="QU304" s="498">
        <f t="shared" si="7508"/>
        <v>0</v>
      </c>
      <c r="QV304" s="498">
        <f t="shared" si="7509"/>
        <v>0</v>
      </c>
      <c r="QW304" s="498" t="e">
        <f t="shared" si="7510"/>
        <v>#N/A</v>
      </c>
      <c r="QX304" s="504">
        <f t="shared" si="7511"/>
        <v>0</v>
      </c>
      <c r="QY304" s="500">
        <f t="shared" si="7512"/>
        <v>0</v>
      </c>
      <c r="RB304" s="381"/>
      <c r="RC304" s="382"/>
      <c r="RD304" s="383"/>
      <c r="RE304" s="384"/>
      <c r="RF304" s="385"/>
      <c r="RG304" s="386"/>
      <c r="RH304" s="386"/>
      <c r="RI304" s="497"/>
      <c r="RJ304" s="497"/>
      <c r="RK304" s="501"/>
      <c r="RL304" s="501"/>
      <c r="RM304" s="501"/>
      <c r="RN304" s="501"/>
      <c r="RO304" s="502"/>
      <c r="RP304" s="503"/>
      <c r="RS304" s="381"/>
      <c r="RT304" s="382"/>
      <c r="RU304" s="383"/>
      <c r="RV304" s="384"/>
      <c r="RW304" s="385"/>
      <c r="RX304" s="386"/>
      <c r="RY304" s="386"/>
      <c r="RZ304" s="497"/>
      <c r="SA304" s="497"/>
      <c r="SB304" s="501"/>
      <c r="SC304" s="501"/>
      <c r="SD304" s="501"/>
      <c r="SE304" s="501"/>
      <c r="SF304" s="502"/>
      <c r="SG304" s="503"/>
      <c r="SJ304" s="381"/>
      <c r="SK304" s="382"/>
      <c r="SL304" s="383"/>
      <c r="SM304" s="384"/>
      <c r="SN304" s="385"/>
      <c r="SO304" s="386"/>
      <c r="SP304" s="386"/>
      <c r="SQ304" s="497"/>
      <c r="SR304" s="497"/>
      <c r="SS304" s="501"/>
      <c r="ST304" s="501"/>
      <c r="SU304" s="501"/>
      <c r="SV304" s="501"/>
      <c r="SW304" s="502"/>
      <c r="SX304" s="503"/>
    </row>
    <row r="305" spans="2:518" ht="42.75" hidden="1" customHeight="1" thickTop="1" thickBot="1">
      <c r="B305" s="577"/>
      <c r="C305" s="578"/>
      <c r="D305" s="579"/>
      <c r="E305" s="580"/>
      <c r="F305" s="581"/>
      <c r="G305" s="585"/>
      <c r="H305" s="595"/>
      <c r="K305" s="577"/>
      <c r="L305" s="767"/>
      <c r="M305" s="579"/>
      <c r="N305" s="580"/>
      <c r="O305" s="581"/>
      <c r="P305" s="585"/>
      <c r="Q305" s="1326"/>
      <c r="R305" s="497"/>
      <c r="S305" s="497"/>
      <c r="T305" s="498"/>
      <c r="U305" s="498"/>
      <c r="V305" s="498"/>
      <c r="W305" s="498"/>
      <c r="X305" s="504"/>
      <c r="Y305" s="500"/>
      <c r="Z305" s="486"/>
      <c r="AA305" s="486"/>
      <c r="AB305" s="577"/>
      <c r="AC305" s="767"/>
      <c r="AD305" s="579"/>
      <c r="AE305" s="580"/>
      <c r="AF305" s="581"/>
      <c r="AG305" s="585"/>
      <c r="AH305" s="1326"/>
      <c r="AI305" s="497"/>
      <c r="AJ305" s="497"/>
      <c r="AK305" s="498"/>
      <c r="AL305" s="498"/>
      <c r="AM305" s="498"/>
      <c r="AN305" s="498"/>
      <c r="AO305" s="504"/>
      <c r="AP305" s="500"/>
      <c r="AQ305" s="486"/>
      <c r="AR305" s="486"/>
      <c r="AS305" s="577"/>
      <c r="AT305" s="767"/>
      <c r="AU305" s="579"/>
      <c r="AV305" s="580"/>
      <c r="AW305" s="581"/>
      <c r="AX305" s="585"/>
      <c r="AY305" s="1326"/>
      <c r="AZ305" s="497"/>
      <c r="BA305" s="497"/>
      <c r="BB305" s="498"/>
      <c r="BC305" s="498"/>
      <c r="BD305" s="498"/>
      <c r="BE305" s="498"/>
      <c r="BF305" s="504"/>
      <c r="BG305" s="500"/>
      <c r="BJ305" s="577"/>
      <c r="BK305" s="767"/>
      <c r="BL305" s="579"/>
      <c r="BM305" s="580"/>
      <c r="BN305" s="581"/>
      <c r="BO305" s="585"/>
      <c r="BP305" s="1326"/>
      <c r="BQ305" s="497"/>
      <c r="BR305" s="497"/>
      <c r="BS305" s="498"/>
      <c r="BT305" s="498"/>
      <c r="BU305" s="498"/>
      <c r="BV305" s="498"/>
      <c r="BW305" s="504"/>
      <c r="BX305" s="500"/>
      <c r="CA305" s="577"/>
      <c r="CB305" s="767"/>
      <c r="CC305" s="579"/>
      <c r="CD305" s="580"/>
      <c r="CE305" s="581"/>
      <c r="CF305" s="585"/>
      <c r="CG305" s="1326"/>
      <c r="CH305" s="497"/>
      <c r="CI305" s="497"/>
      <c r="CJ305" s="498"/>
      <c r="CK305" s="498"/>
      <c r="CL305" s="498"/>
      <c r="CM305" s="498"/>
      <c r="CN305" s="504"/>
      <c r="CO305" s="500"/>
      <c r="CR305" s="577"/>
      <c r="CS305" s="767"/>
      <c r="CT305" s="579"/>
      <c r="CU305" s="580"/>
      <c r="CV305" s="581"/>
      <c r="CW305" s="585"/>
      <c r="CX305" s="1326"/>
      <c r="CY305" s="497"/>
      <c r="CZ305" s="497"/>
      <c r="DA305" s="498"/>
      <c r="DB305" s="498"/>
      <c r="DC305" s="498"/>
      <c r="DD305" s="498"/>
      <c r="DE305" s="504"/>
      <c r="DF305" s="500"/>
      <c r="DI305" s="577"/>
      <c r="DJ305" s="767"/>
      <c r="DK305" s="579"/>
      <c r="DL305" s="580"/>
      <c r="DM305" s="581"/>
      <c r="DN305" s="585"/>
      <c r="DO305" s="1326"/>
      <c r="DP305" s="497"/>
      <c r="DQ305" s="497"/>
      <c r="DR305" s="498"/>
      <c r="DS305" s="498"/>
      <c r="DT305" s="498"/>
      <c r="DU305" s="498"/>
      <c r="DV305" s="504"/>
      <c r="DW305" s="500"/>
      <c r="DZ305" s="577"/>
      <c r="EA305" s="767"/>
      <c r="EB305" s="579"/>
      <c r="EC305" s="580"/>
      <c r="ED305" s="581"/>
      <c r="EE305" s="585"/>
      <c r="EF305" s="1326"/>
      <c r="EG305" s="497"/>
      <c r="EH305" s="497"/>
      <c r="EI305" s="498"/>
      <c r="EJ305" s="498"/>
      <c r="EK305" s="498"/>
      <c r="EL305" s="498"/>
      <c r="EM305" s="504"/>
      <c r="EN305" s="500"/>
      <c r="EQ305" s="665"/>
      <c r="ER305" s="666"/>
      <c r="ES305" s="667"/>
      <c r="ET305" s="668"/>
      <c r="EU305" s="669"/>
      <c r="EV305" s="720"/>
      <c r="EW305" s="1326"/>
      <c r="EX305" s="497" t="e">
        <f t="shared" si="7361"/>
        <v>#N/A</v>
      </c>
      <c r="EY305" s="497" t="e">
        <f t="shared" si="7362"/>
        <v>#N/A</v>
      </c>
      <c r="EZ305" s="498" t="e">
        <f t="shared" si="7363"/>
        <v>#N/A</v>
      </c>
      <c r="FA305" s="498">
        <f t="shared" si="7364"/>
        <v>0</v>
      </c>
      <c r="FB305" s="498">
        <f t="shared" si="7365"/>
        <v>0</v>
      </c>
      <c r="FC305" s="498" t="e">
        <f t="shared" si="7366"/>
        <v>#N/A</v>
      </c>
      <c r="FD305" s="504">
        <f t="shared" si="7367"/>
        <v>0</v>
      </c>
      <c r="FE305" s="500">
        <f t="shared" si="7368"/>
        <v>0</v>
      </c>
      <c r="FH305" s="665"/>
      <c r="FI305" s="666"/>
      <c r="FJ305" s="667"/>
      <c r="FK305" s="668"/>
      <c r="FL305" s="669"/>
      <c r="FM305" s="720"/>
      <c r="FN305" s="1326"/>
      <c r="FO305" s="497" t="e">
        <f t="shared" si="7369"/>
        <v>#N/A</v>
      </c>
      <c r="FP305" s="497" t="e">
        <f t="shared" si="7370"/>
        <v>#N/A</v>
      </c>
      <c r="FQ305" s="498" t="e">
        <f t="shared" si="7371"/>
        <v>#N/A</v>
      </c>
      <c r="FR305" s="498">
        <f t="shared" si="7372"/>
        <v>0</v>
      </c>
      <c r="FS305" s="498">
        <f t="shared" si="7373"/>
        <v>0</v>
      </c>
      <c r="FT305" s="498" t="e">
        <f t="shared" si="7374"/>
        <v>#N/A</v>
      </c>
      <c r="FU305" s="504">
        <f t="shared" si="7375"/>
        <v>0</v>
      </c>
      <c r="FV305" s="500">
        <f t="shared" si="7376"/>
        <v>0</v>
      </c>
      <c r="FY305" s="665"/>
      <c r="FZ305" s="666"/>
      <c r="GA305" s="667"/>
      <c r="GB305" s="668"/>
      <c r="GC305" s="669"/>
      <c r="GD305" s="720"/>
      <c r="GE305" s="1326"/>
      <c r="GF305" s="497" t="e">
        <f t="shared" si="7377"/>
        <v>#N/A</v>
      </c>
      <c r="GG305" s="497" t="e">
        <f t="shared" si="7378"/>
        <v>#N/A</v>
      </c>
      <c r="GH305" s="498" t="e">
        <f t="shared" si="7379"/>
        <v>#N/A</v>
      </c>
      <c r="GI305" s="498">
        <f t="shared" si="7380"/>
        <v>0</v>
      </c>
      <c r="GJ305" s="498">
        <f t="shared" si="7381"/>
        <v>0</v>
      </c>
      <c r="GK305" s="498" t="e">
        <f t="shared" si="7382"/>
        <v>#N/A</v>
      </c>
      <c r="GL305" s="504">
        <f t="shared" si="7383"/>
        <v>0</v>
      </c>
      <c r="GM305" s="500">
        <f t="shared" si="7384"/>
        <v>0</v>
      </c>
      <c r="GP305" s="665"/>
      <c r="GQ305" s="666"/>
      <c r="GR305" s="667"/>
      <c r="GS305" s="668"/>
      <c r="GT305" s="669"/>
      <c r="GU305" s="720"/>
      <c r="GV305" s="1326"/>
      <c r="GW305" s="497" t="e">
        <f t="shared" si="7385"/>
        <v>#N/A</v>
      </c>
      <c r="GX305" s="497" t="e">
        <f t="shared" si="7386"/>
        <v>#N/A</v>
      </c>
      <c r="GY305" s="498" t="e">
        <f t="shared" si="7387"/>
        <v>#N/A</v>
      </c>
      <c r="GZ305" s="498">
        <f t="shared" si="7388"/>
        <v>0</v>
      </c>
      <c r="HA305" s="498">
        <f t="shared" si="7389"/>
        <v>0</v>
      </c>
      <c r="HB305" s="498" t="e">
        <f t="shared" si="7390"/>
        <v>#N/A</v>
      </c>
      <c r="HC305" s="504">
        <f t="shared" si="7391"/>
        <v>0</v>
      </c>
      <c r="HD305" s="500">
        <f t="shared" si="7392"/>
        <v>0</v>
      </c>
      <c r="HG305" s="665"/>
      <c r="HH305" s="666"/>
      <c r="HI305" s="667"/>
      <c r="HJ305" s="668"/>
      <c r="HK305" s="669"/>
      <c r="HL305" s="720"/>
      <c r="HM305" s="1326"/>
      <c r="HN305" s="497" t="e">
        <f t="shared" si="7393"/>
        <v>#N/A</v>
      </c>
      <c r="HO305" s="497" t="e">
        <f t="shared" si="7394"/>
        <v>#N/A</v>
      </c>
      <c r="HP305" s="498" t="e">
        <f t="shared" si="7395"/>
        <v>#N/A</v>
      </c>
      <c r="HQ305" s="498">
        <f t="shared" si="7396"/>
        <v>0</v>
      </c>
      <c r="HR305" s="498">
        <f t="shared" si="7397"/>
        <v>0</v>
      </c>
      <c r="HS305" s="498" t="e">
        <f t="shared" si="7398"/>
        <v>#N/A</v>
      </c>
      <c r="HT305" s="504">
        <f t="shared" si="7399"/>
        <v>0</v>
      </c>
      <c r="HU305" s="500">
        <f t="shared" si="7400"/>
        <v>0</v>
      </c>
      <c r="HX305" s="665"/>
      <c r="HY305" s="666"/>
      <c r="HZ305" s="667"/>
      <c r="IA305" s="668"/>
      <c r="IB305" s="669"/>
      <c r="IC305" s="720"/>
      <c r="ID305" s="1326"/>
      <c r="IE305" s="497" t="e">
        <f t="shared" si="7401"/>
        <v>#N/A</v>
      </c>
      <c r="IF305" s="497" t="e">
        <f t="shared" si="7402"/>
        <v>#N/A</v>
      </c>
      <c r="IG305" s="498" t="e">
        <f t="shared" si="7403"/>
        <v>#N/A</v>
      </c>
      <c r="IH305" s="498">
        <f t="shared" si="7404"/>
        <v>0</v>
      </c>
      <c r="II305" s="498">
        <f t="shared" si="7405"/>
        <v>0</v>
      </c>
      <c r="IJ305" s="498" t="e">
        <f t="shared" si="7406"/>
        <v>#N/A</v>
      </c>
      <c r="IK305" s="504">
        <f t="shared" si="7407"/>
        <v>0</v>
      </c>
      <c r="IL305" s="500">
        <f t="shared" si="7408"/>
        <v>0</v>
      </c>
      <c r="IO305" s="665"/>
      <c r="IP305" s="666"/>
      <c r="IQ305" s="667"/>
      <c r="IR305" s="668"/>
      <c r="IS305" s="669"/>
      <c r="IT305" s="720"/>
      <c r="IU305" s="1326"/>
      <c r="IV305" s="497" t="e">
        <f t="shared" si="7409"/>
        <v>#N/A</v>
      </c>
      <c r="IW305" s="497" t="e">
        <f t="shared" si="7410"/>
        <v>#N/A</v>
      </c>
      <c r="IX305" s="498" t="e">
        <f t="shared" si="7411"/>
        <v>#N/A</v>
      </c>
      <c r="IY305" s="498">
        <f t="shared" si="7412"/>
        <v>0</v>
      </c>
      <c r="IZ305" s="498">
        <f t="shared" si="7413"/>
        <v>0</v>
      </c>
      <c r="JA305" s="498" t="e">
        <f t="shared" si="7414"/>
        <v>#N/A</v>
      </c>
      <c r="JB305" s="504">
        <f t="shared" si="7415"/>
        <v>0</v>
      </c>
      <c r="JC305" s="500">
        <f t="shared" si="7416"/>
        <v>0</v>
      </c>
      <c r="JF305" s="665"/>
      <c r="JG305" s="666"/>
      <c r="JH305" s="667"/>
      <c r="JI305" s="668"/>
      <c r="JJ305" s="669"/>
      <c r="JK305" s="720"/>
      <c r="JL305" s="1326"/>
      <c r="JM305" s="497" t="e">
        <f t="shared" si="7417"/>
        <v>#N/A</v>
      </c>
      <c r="JN305" s="497" t="e">
        <f t="shared" si="7418"/>
        <v>#N/A</v>
      </c>
      <c r="JO305" s="498" t="e">
        <f t="shared" si="7419"/>
        <v>#N/A</v>
      </c>
      <c r="JP305" s="498">
        <f t="shared" si="7420"/>
        <v>0</v>
      </c>
      <c r="JQ305" s="498">
        <f t="shared" si="7421"/>
        <v>0</v>
      </c>
      <c r="JR305" s="498" t="e">
        <f t="shared" si="7422"/>
        <v>#N/A</v>
      </c>
      <c r="JS305" s="504">
        <f t="shared" si="7423"/>
        <v>0</v>
      </c>
      <c r="JT305" s="500">
        <f t="shared" si="7424"/>
        <v>0</v>
      </c>
      <c r="JW305" s="665"/>
      <c r="JX305" s="666"/>
      <c r="JY305" s="667"/>
      <c r="JZ305" s="668"/>
      <c r="KA305" s="669"/>
      <c r="KB305" s="720"/>
      <c r="KC305" s="1326"/>
      <c r="KD305" s="497" t="e">
        <f t="shared" si="7425"/>
        <v>#N/A</v>
      </c>
      <c r="KE305" s="497" t="e">
        <f t="shared" si="7426"/>
        <v>#N/A</v>
      </c>
      <c r="KF305" s="498" t="e">
        <f t="shared" si="7427"/>
        <v>#N/A</v>
      </c>
      <c r="KG305" s="498">
        <f t="shared" si="7428"/>
        <v>0</v>
      </c>
      <c r="KH305" s="498">
        <f t="shared" si="7429"/>
        <v>0</v>
      </c>
      <c r="KI305" s="498" t="e">
        <f t="shared" si="7430"/>
        <v>#N/A</v>
      </c>
      <c r="KJ305" s="504">
        <f t="shared" si="7431"/>
        <v>0</v>
      </c>
      <c r="KK305" s="500">
        <f t="shared" si="7432"/>
        <v>0</v>
      </c>
      <c r="KN305" s="665"/>
      <c r="KO305" s="666"/>
      <c r="KP305" s="667"/>
      <c r="KQ305" s="668"/>
      <c r="KR305" s="669"/>
      <c r="KS305" s="720"/>
      <c r="KT305" s="1326"/>
      <c r="KU305" s="497" t="e">
        <f t="shared" si="7433"/>
        <v>#N/A</v>
      </c>
      <c r="KV305" s="497" t="e">
        <f t="shared" si="7434"/>
        <v>#N/A</v>
      </c>
      <c r="KW305" s="498" t="e">
        <f t="shared" si="7435"/>
        <v>#N/A</v>
      </c>
      <c r="KX305" s="498">
        <f t="shared" si="7436"/>
        <v>0</v>
      </c>
      <c r="KY305" s="498">
        <f t="shared" si="7437"/>
        <v>0</v>
      </c>
      <c r="KZ305" s="498" t="e">
        <f t="shared" si="7438"/>
        <v>#N/A</v>
      </c>
      <c r="LA305" s="504">
        <f t="shared" si="7439"/>
        <v>0</v>
      </c>
      <c r="LB305" s="500">
        <f t="shared" si="7440"/>
        <v>0</v>
      </c>
      <c r="LE305" s="665"/>
      <c r="LF305" s="666"/>
      <c r="LG305" s="667"/>
      <c r="LH305" s="668"/>
      <c r="LI305" s="669"/>
      <c r="LJ305" s="720"/>
      <c r="LK305" s="1326"/>
      <c r="LL305" s="497" t="e">
        <f t="shared" si="7441"/>
        <v>#N/A</v>
      </c>
      <c r="LM305" s="497" t="e">
        <f t="shared" si="7442"/>
        <v>#N/A</v>
      </c>
      <c r="LN305" s="498" t="e">
        <f t="shared" si="7443"/>
        <v>#N/A</v>
      </c>
      <c r="LO305" s="498">
        <f t="shared" si="7444"/>
        <v>0</v>
      </c>
      <c r="LP305" s="498">
        <f t="shared" si="7445"/>
        <v>0</v>
      </c>
      <c r="LQ305" s="498" t="e">
        <f t="shared" si="7446"/>
        <v>#N/A</v>
      </c>
      <c r="LR305" s="504">
        <f t="shared" si="7447"/>
        <v>0</v>
      </c>
      <c r="LS305" s="500">
        <f t="shared" si="7448"/>
        <v>0</v>
      </c>
      <c r="LV305" s="665"/>
      <c r="LW305" s="666"/>
      <c r="LX305" s="667"/>
      <c r="LY305" s="668"/>
      <c r="LZ305" s="669"/>
      <c r="MA305" s="720"/>
      <c r="MB305" s="1326"/>
      <c r="MC305" s="497" t="e">
        <f t="shared" si="7449"/>
        <v>#N/A</v>
      </c>
      <c r="MD305" s="497" t="e">
        <f t="shared" si="7450"/>
        <v>#N/A</v>
      </c>
      <c r="ME305" s="498" t="e">
        <f t="shared" si="7451"/>
        <v>#N/A</v>
      </c>
      <c r="MF305" s="498">
        <f t="shared" si="7452"/>
        <v>0</v>
      </c>
      <c r="MG305" s="498">
        <f t="shared" si="7453"/>
        <v>0</v>
      </c>
      <c r="MH305" s="498" t="e">
        <f t="shared" si="7454"/>
        <v>#N/A</v>
      </c>
      <c r="MI305" s="504">
        <f t="shared" si="7455"/>
        <v>0</v>
      </c>
      <c r="MJ305" s="500">
        <f t="shared" si="7456"/>
        <v>0</v>
      </c>
      <c r="MM305" s="665"/>
      <c r="MN305" s="666"/>
      <c r="MO305" s="667"/>
      <c r="MP305" s="668"/>
      <c r="MQ305" s="669"/>
      <c r="MR305" s="720"/>
      <c r="MS305" s="1326"/>
      <c r="MT305" s="497" t="e">
        <f t="shared" si="7457"/>
        <v>#N/A</v>
      </c>
      <c r="MU305" s="497" t="e">
        <f t="shared" si="7458"/>
        <v>#N/A</v>
      </c>
      <c r="MV305" s="498" t="e">
        <f t="shared" si="7459"/>
        <v>#N/A</v>
      </c>
      <c r="MW305" s="498">
        <f t="shared" si="7460"/>
        <v>0</v>
      </c>
      <c r="MX305" s="498">
        <f t="shared" si="7461"/>
        <v>0</v>
      </c>
      <c r="MY305" s="498" t="e">
        <f t="shared" si="7462"/>
        <v>#N/A</v>
      </c>
      <c r="MZ305" s="504">
        <f t="shared" si="7463"/>
        <v>0</v>
      </c>
      <c r="NA305" s="500">
        <f t="shared" si="7464"/>
        <v>0</v>
      </c>
      <c r="ND305" s="665"/>
      <c r="NE305" s="666"/>
      <c r="NF305" s="667"/>
      <c r="NG305" s="668"/>
      <c r="NH305" s="669"/>
      <c r="NI305" s="720"/>
      <c r="NJ305" s="1326"/>
      <c r="NK305" s="497" t="e">
        <f t="shared" si="7465"/>
        <v>#N/A</v>
      </c>
      <c r="NL305" s="497" t="e">
        <f t="shared" si="7466"/>
        <v>#N/A</v>
      </c>
      <c r="NM305" s="498" t="e">
        <f t="shared" si="7467"/>
        <v>#N/A</v>
      </c>
      <c r="NN305" s="498">
        <f t="shared" si="7468"/>
        <v>0</v>
      </c>
      <c r="NO305" s="498">
        <f t="shared" si="7469"/>
        <v>0</v>
      </c>
      <c r="NP305" s="498" t="e">
        <f t="shared" si="7470"/>
        <v>#N/A</v>
      </c>
      <c r="NQ305" s="504">
        <f t="shared" si="7471"/>
        <v>0</v>
      </c>
      <c r="NR305" s="500">
        <f t="shared" si="7472"/>
        <v>0</v>
      </c>
      <c r="NU305" s="665"/>
      <c r="NV305" s="666"/>
      <c r="NW305" s="667"/>
      <c r="NX305" s="668"/>
      <c r="NY305" s="669"/>
      <c r="NZ305" s="720"/>
      <c r="OA305" s="1326"/>
      <c r="OB305" s="497" t="e">
        <f t="shared" si="7473"/>
        <v>#N/A</v>
      </c>
      <c r="OC305" s="497" t="e">
        <f t="shared" si="7474"/>
        <v>#N/A</v>
      </c>
      <c r="OD305" s="498" t="e">
        <f t="shared" si="7475"/>
        <v>#N/A</v>
      </c>
      <c r="OE305" s="498">
        <f t="shared" si="7476"/>
        <v>0</v>
      </c>
      <c r="OF305" s="498">
        <f t="shared" si="7477"/>
        <v>0</v>
      </c>
      <c r="OG305" s="498" t="e">
        <f t="shared" si="7478"/>
        <v>#N/A</v>
      </c>
      <c r="OH305" s="504">
        <f t="shared" si="7479"/>
        <v>0</v>
      </c>
      <c r="OI305" s="500">
        <f t="shared" si="7480"/>
        <v>0</v>
      </c>
      <c r="OL305" s="665"/>
      <c r="OM305" s="666"/>
      <c r="ON305" s="667"/>
      <c r="OO305" s="668"/>
      <c r="OP305" s="669"/>
      <c r="OQ305" s="720"/>
      <c r="OR305" s="1326"/>
      <c r="OS305" s="497" t="e">
        <f t="shared" si="7481"/>
        <v>#N/A</v>
      </c>
      <c r="OT305" s="497" t="e">
        <f t="shared" si="7482"/>
        <v>#N/A</v>
      </c>
      <c r="OU305" s="498" t="e">
        <f t="shared" si="7483"/>
        <v>#N/A</v>
      </c>
      <c r="OV305" s="498">
        <f t="shared" si="7484"/>
        <v>0</v>
      </c>
      <c r="OW305" s="498">
        <f t="shared" si="7485"/>
        <v>0</v>
      </c>
      <c r="OX305" s="498" t="e">
        <f t="shared" si="7486"/>
        <v>#N/A</v>
      </c>
      <c r="OY305" s="504">
        <f t="shared" si="7487"/>
        <v>0</v>
      </c>
      <c r="OZ305" s="500">
        <f t="shared" si="7488"/>
        <v>0</v>
      </c>
      <c r="PC305" s="665"/>
      <c r="PD305" s="666"/>
      <c r="PE305" s="667"/>
      <c r="PF305" s="668"/>
      <c r="PG305" s="669"/>
      <c r="PH305" s="720"/>
      <c r="PI305" s="1326"/>
      <c r="PJ305" s="497" t="e">
        <f t="shared" si="7489"/>
        <v>#N/A</v>
      </c>
      <c r="PK305" s="497" t="e">
        <f t="shared" si="7490"/>
        <v>#N/A</v>
      </c>
      <c r="PL305" s="498" t="e">
        <f t="shared" si="7491"/>
        <v>#N/A</v>
      </c>
      <c r="PM305" s="498">
        <f t="shared" si="7492"/>
        <v>0</v>
      </c>
      <c r="PN305" s="498">
        <f t="shared" si="7493"/>
        <v>0</v>
      </c>
      <c r="PO305" s="498" t="e">
        <f t="shared" si="7494"/>
        <v>#N/A</v>
      </c>
      <c r="PP305" s="504">
        <f t="shared" si="7495"/>
        <v>0</v>
      </c>
      <c r="PQ305" s="500">
        <f t="shared" si="7496"/>
        <v>0</v>
      </c>
      <c r="PT305" s="665"/>
      <c r="PU305" s="666"/>
      <c r="PV305" s="667"/>
      <c r="PW305" s="668"/>
      <c r="PX305" s="669"/>
      <c r="PY305" s="720"/>
      <c r="PZ305" s="1326"/>
      <c r="QA305" s="497" t="e">
        <f t="shared" si="7497"/>
        <v>#N/A</v>
      </c>
      <c r="QB305" s="497" t="e">
        <f t="shared" si="7498"/>
        <v>#N/A</v>
      </c>
      <c r="QC305" s="498" t="e">
        <f t="shared" si="7499"/>
        <v>#N/A</v>
      </c>
      <c r="QD305" s="498">
        <f t="shared" si="7500"/>
        <v>0</v>
      </c>
      <c r="QE305" s="498">
        <f t="shared" si="7501"/>
        <v>0</v>
      </c>
      <c r="QF305" s="498" t="e">
        <f t="shared" si="7502"/>
        <v>#N/A</v>
      </c>
      <c r="QG305" s="504">
        <f t="shared" si="7503"/>
        <v>0</v>
      </c>
      <c r="QH305" s="500">
        <f t="shared" si="7504"/>
        <v>0</v>
      </c>
      <c r="QK305" s="665"/>
      <c r="QL305" s="666"/>
      <c r="QM305" s="667"/>
      <c r="QN305" s="668"/>
      <c r="QO305" s="669"/>
      <c r="QP305" s="720"/>
      <c r="QQ305" s="1326"/>
      <c r="QR305" s="497" t="e">
        <f t="shared" si="7505"/>
        <v>#N/A</v>
      </c>
      <c r="QS305" s="497" t="e">
        <f t="shared" si="7506"/>
        <v>#N/A</v>
      </c>
      <c r="QT305" s="498" t="e">
        <f t="shared" si="7507"/>
        <v>#N/A</v>
      </c>
      <c r="QU305" s="498">
        <f t="shared" si="7508"/>
        <v>0</v>
      </c>
      <c r="QV305" s="498">
        <f t="shared" si="7509"/>
        <v>0</v>
      </c>
      <c r="QW305" s="498" t="e">
        <f t="shared" si="7510"/>
        <v>#N/A</v>
      </c>
      <c r="QX305" s="504">
        <f t="shared" si="7511"/>
        <v>0</v>
      </c>
      <c r="QY305" s="500">
        <f t="shared" si="7512"/>
        <v>0</v>
      </c>
      <c r="RB305" s="381"/>
      <c r="RC305" s="382"/>
      <c r="RD305" s="383"/>
      <c r="RE305" s="384"/>
      <c r="RF305" s="385"/>
      <c r="RG305" s="386"/>
      <c r="RH305" s="386"/>
      <c r="RI305" s="497"/>
      <c r="RJ305" s="497"/>
      <c r="RK305" s="501"/>
      <c r="RL305" s="501"/>
      <c r="RM305" s="501"/>
      <c r="RN305" s="501"/>
      <c r="RO305" s="502"/>
      <c r="RP305" s="503"/>
      <c r="RS305" s="381"/>
      <c r="RT305" s="382"/>
      <c r="RU305" s="383"/>
      <c r="RV305" s="384"/>
      <c r="RW305" s="385"/>
      <c r="RX305" s="386"/>
      <c r="RY305" s="386"/>
      <c r="RZ305" s="497"/>
      <c r="SA305" s="497"/>
      <c r="SB305" s="501"/>
      <c r="SC305" s="501"/>
      <c r="SD305" s="501"/>
      <c r="SE305" s="501"/>
      <c r="SF305" s="502"/>
      <c r="SG305" s="503"/>
      <c r="SJ305" s="381"/>
      <c r="SK305" s="382"/>
      <c r="SL305" s="383"/>
      <c r="SM305" s="384"/>
      <c r="SN305" s="385"/>
      <c r="SO305" s="386"/>
      <c r="SP305" s="386"/>
      <c r="SQ305" s="497"/>
      <c r="SR305" s="497"/>
      <c r="SS305" s="501"/>
      <c r="ST305" s="501"/>
      <c r="SU305" s="501"/>
      <c r="SV305" s="501"/>
      <c r="SW305" s="502"/>
      <c r="SX305" s="503"/>
    </row>
    <row r="306" spans="2:518" ht="49.5" hidden="1" customHeight="1" thickTop="1" thickBot="1">
      <c r="B306" s="577"/>
      <c r="C306" s="578"/>
      <c r="D306" s="579"/>
      <c r="E306" s="580"/>
      <c r="F306" s="581"/>
      <c r="G306" s="585"/>
      <c r="H306" s="595"/>
      <c r="K306" s="577"/>
      <c r="L306" s="767"/>
      <c r="M306" s="579"/>
      <c r="N306" s="580"/>
      <c r="O306" s="581"/>
      <c r="P306" s="585"/>
      <c r="Q306" s="1326"/>
      <c r="R306" s="497"/>
      <c r="S306" s="497"/>
      <c r="T306" s="498"/>
      <c r="U306" s="498"/>
      <c r="V306" s="498"/>
      <c r="W306" s="498"/>
      <c r="X306" s="504"/>
      <c r="Y306" s="500"/>
      <c r="Z306" s="486"/>
      <c r="AA306" s="486"/>
      <c r="AB306" s="577"/>
      <c r="AC306" s="767"/>
      <c r="AD306" s="579"/>
      <c r="AE306" s="580"/>
      <c r="AF306" s="581"/>
      <c r="AG306" s="585"/>
      <c r="AH306" s="1326"/>
      <c r="AI306" s="497"/>
      <c r="AJ306" s="497"/>
      <c r="AK306" s="498"/>
      <c r="AL306" s="498"/>
      <c r="AM306" s="498"/>
      <c r="AN306" s="498"/>
      <c r="AO306" s="504"/>
      <c r="AP306" s="500"/>
      <c r="AQ306" s="486"/>
      <c r="AR306" s="486"/>
      <c r="AS306" s="577"/>
      <c r="AT306" s="767"/>
      <c r="AU306" s="579"/>
      <c r="AV306" s="580"/>
      <c r="AW306" s="581"/>
      <c r="AX306" s="585"/>
      <c r="AY306" s="1326"/>
      <c r="AZ306" s="497"/>
      <c r="BA306" s="497"/>
      <c r="BB306" s="498"/>
      <c r="BC306" s="498"/>
      <c r="BD306" s="498"/>
      <c r="BE306" s="498"/>
      <c r="BF306" s="504"/>
      <c r="BG306" s="500"/>
      <c r="BJ306" s="577"/>
      <c r="BK306" s="767"/>
      <c r="BL306" s="579"/>
      <c r="BM306" s="580"/>
      <c r="BN306" s="581"/>
      <c r="BO306" s="585"/>
      <c r="BP306" s="1326"/>
      <c r="BQ306" s="497"/>
      <c r="BR306" s="497"/>
      <c r="BS306" s="498"/>
      <c r="BT306" s="498"/>
      <c r="BU306" s="498"/>
      <c r="BV306" s="498"/>
      <c r="BW306" s="504"/>
      <c r="BX306" s="500"/>
      <c r="CA306" s="577"/>
      <c r="CB306" s="767"/>
      <c r="CC306" s="579"/>
      <c r="CD306" s="580"/>
      <c r="CE306" s="581"/>
      <c r="CF306" s="585"/>
      <c r="CG306" s="1326"/>
      <c r="CH306" s="497"/>
      <c r="CI306" s="497"/>
      <c r="CJ306" s="498"/>
      <c r="CK306" s="498"/>
      <c r="CL306" s="498"/>
      <c r="CM306" s="498"/>
      <c r="CN306" s="504"/>
      <c r="CO306" s="500"/>
      <c r="CR306" s="577"/>
      <c r="CS306" s="767"/>
      <c r="CT306" s="579"/>
      <c r="CU306" s="580"/>
      <c r="CV306" s="581"/>
      <c r="CW306" s="585"/>
      <c r="CX306" s="1326"/>
      <c r="CY306" s="497"/>
      <c r="CZ306" s="497"/>
      <c r="DA306" s="498"/>
      <c r="DB306" s="498"/>
      <c r="DC306" s="498"/>
      <c r="DD306" s="498"/>
      <c r="DE306" s="504"/>
      <c r="DF306" s="500"/>
      <c r="DI306" s="577"/>
      <c r="DJ306" s="767"/>
      <c r="DK306" s="579"/>
      <c r="DL306" s="580"/>
      <c r="DM306" s="581"/>
      <c r="DN306" s="585"/>
      <c r="DO306" s="1326"/>
      <c r="DP306" s="497"/>
      <c r="DQ306" s="497"/>
      <c r="DR306" s="498"/>
      <c r="DS306" s="498"/>
      <c r="DT306" s="498"/>
      <c r="DU306" s="498"/>
      <c r="DV306" s="504"/>
      <c r="DW306" s="500"/>
      <c r="DZ306" s="577"/>
      <c r="EA306" s="767"/>
      <c r="EB306" s="579"/>
      <c r="EC306" s="580"/>
      <c r="ED306" s="581"/>
      <c r="EE306" s="585"/>
      <c r="EF306" s="1326"/>
      <c r="EG306" s="497"/>
      <c r="EH306" s="497"/>
      <c r="EI306" s="498"/>
      <c r="EJ306" s="498"/>
      <c r="EK306" s="498"/>
      <c r="EL306" s="498"/>
      <c r="EM306" s="504"/>
      <c r="EN306" s="500"/>
      <c r="EQ306" s="665"/>
      <c r="ER306" s="666"/>
      <c r="ES306" s="667"/>
      <c r="ET306" s="668"/>
      <c r="EU306" s="669"/>
      <c r="EV306" s="720"/>
      <c r="EW306" s="1326"/>
      <c r="EX306" s="497" t="e">
        <f t="shared" si="7361"/>
        <v>#N/A</v>
      </c>
      <c r="EY306" s="497" t="e">
        <f t="shared" si="7362"/>
        <v>#N/A</v>
      </c>
      <c r="EZ306" s="498" t="e">
        <f t="shared" si="7363"/>
        <v>#N/A</v>
      </c>
      <c r="FA306" s="498">
        <f t="shared" si="7364"/>
        <v>0</v>
      </c>
      <c r="FB306" s="498">
        <f t="shared" si="7365"/>
        <v>0</v>
      </c>
      <c r="FC306" s="498" t="e">
        <f t="shared" si="7366"/>
        <v>#N/A</v>
      </c>
      <c r="FD306" s="504">
        <f t="shared" si="7367"/>
        <v>0</v>
      </c>
      <c r="FE306" s="500">
        <f t="shared" si="7368"/>
        <v>0</v>
      </c>
      <c r="FH306" s="665"/>
      <c r="FI306" s="666"/>
      <c r="FJ306" s="667"/>
      <c r="FK306" s="668"/>
      <c r="FL306" s="669"/>
      <c r="FM306" s="720"/>
      <c r="FN306" s="1326"/>
      <c r="FO306" s="497" t="e">
        <f t="shared" si="7369"/>
        <v>#N/A</v>
      </c>
      <c r="FP306" s="497" t="e">
        <f t="shared" si="7370"/>
        <v>#N/A</v>
      </c>
      <c r="FQ306" s="498" t="e">
        <f t="shared" si="7371"/>
        <v>#N/A</v>
      </c>
      <c r="FR306" s="498">
        <f t="shared" si="7372"/>
        <v>0</v>
      </c>
      <c r="FS306" s="498">
        <f t="shared" si="7373"/>
        <v>0</v>
      </c>
      <c r="FT306" s="498" t="e">
        <f t="shared" si="7374"/>
        <v>#N/A</v>
      </c>
      <c r="FU306" s="504">
        <f t="shared" si="7375"/>
        <v>0</v>
      </c>
      <c r="FV306" s="500">
        <f t="shared" si="7376"/>
        <v>0</v>
      </c>
      <c r="FY306" s="665"/>
      <c r="FZ306" s="666"/>
      <c r="GA306" s="667"/>
      <c r="GB306" s="668"/>
      <c r="GC306" s="669"/>
      <c r="GD306" s="720"/>
      <c r="GE306" s="1326"/>
      <c r="GF306" s="497" t="e">
        <f t="shared" si="7377"/>
        <v>#N/A</v>
      </c>
      <c r="GG306" s="497" t="e">
        <f t="shared" si="7378"/>
        <v>#N/A</v>
      </c>
      <c r="GH306" s="498" t="e">
        <f t="shared" si="7379"/>
        <v>#N/A</v>
      </c>
      <c r="GI306" s="498">
        <f t="shared" si="7380"/>
        <v>0</v>
      </c>
      <c r="GJ306" s="498">
        <f t="shared" si="7381"/>
        <v>0</v>
      </c>
      <c r="GK306" s="498" t="e">
        <f t="shared" si="7382"/>
        <v>#N/A</v>
      </c>
      <c r="GL306" s="504">
        <f t="shared" si="7383"/>
        <v>0</v>
      </c>
      <c r="GM306" s="500">
        <f t="shared" si="7384"/>
        <v>0</v>
      </c>
      <c r="GP306" s="665"/>
      <c r="GQ306" s="666"/>
      <c r="GR306" s="667"/>
      <c r="GS306" s="668"/>
      <c r="GT306" s="669"/>
      <c r="GU306" s="720"/>
      <c r="GV306" s="1326"/>
      <c r="GW306" s="497" t="e">
        <f t="shared" si="7385"/>
        <v>#N/A</v>
      </c>
      <c r="GX306" s="497" t="e">
        <f t="shared" si="7386"/>
        <v>#N/A</v>
      </c>
      <c r="GY306" s="498" t="e">
        <f t="shared" si="7387"/>
        <v>#N/A</v>
      </c>
      <c r="GZ306" s="498">
        <f t="shared" si="7388"/>
        <v>0</v>
      </c>
      <c r="HA306" s="498">
        <f t="shared" si="7389"/>
        <v>0</v>
      </c>
      <c r="HB306" s="498" t="e">
        <f t="shared" si="7390"/>
        <v>#N/A</v>
      </c>
      <c r="HC306" s="504">
        <f t="shared" si="7391"/>
        <v>0</v>
      </c>
      <c r="HD306" s="500">
        <f t="shared" si="7392"/>
        <v>0</v>
      </c>
      <c r="HG306" s="665"/>
      <c r="HH306" s="666"/>
      <c r="HI306" s="667"/>
      <c r="HJ306" s="668"/>
      <c r="HK306" s="669"/>
      <c r="HL306" s="720"/>
      <c r="HM306" s="1326"/>
      <c r="HN306" s="497" t="e">
        <f t="shared" si="7393"/>
        <v>#N/A</v>
      </c>
      <c r="HO306" s="497" t="e">
        <f t="shared" si="7394"/>
        <v>#N/A</v>
      </c>
      <c r="HP306" s="498" t="e">
        <f t="shared" si="7395"/>
        <v>#N/A</v>
      </c>
      <c r="HQ306" s="498">
        <f t="shared" si="7396"/>
        <v>0</v>
      </c>
      <c r="HR306" s="498">
        <f t="shared" si="7397"/>
        <v>0</v>
      </c>
      <c r="HS306" s="498" t="e">
        <f t="shared" si="7398"/>
        <v>#N/A</v>
      </c>
      <c r="HT306" s="504">
        <f t="shared" si="7399"/>
        <v>0</v>
      </c>
      <c r="HU306" s="500">
        <f t="shared" si="7400"/>
        <v>0</v>
      </c>
      <c r="HX306" s="665"/>
      <c r="HY306" s="666"/>
      <c r="HZ306" s="667"/>
      <c r="IA306" s="668"/>
      <c r="IB306" s="669"/>
      <c r="IC306" s="720"/>
      <c r="ID306" s="1326"/>
      <c r="IE306" s="497" t="e">
        <f t="shared" si="7401"/>
        <v>#N/A</v>
      </c>
      <c r="IF306" s="497" t="e">
        <f t="shared" si="7402"/>
        <v>#N/A</v>
      </c>
      <c r="IG306" s="498" t="e">
        <f t="shared" si="7403"/>
        <v>#N/A</v>
      </c>
      <c r="IH306" s="498">
        <f t="shared" si="7404"/>
        <v>0</v>
      </c>
      <c r="II306" s="498">
        <f t="shared" si="7405"/>
        <v>0</v>
      </c>
      <c r="IJ306" s="498" t="e">
        <f t="shared" si="7406"/>
        <v>#N/A</v>
      </c>
      <c r="IK306" s="504">
        <f t="shared" si="7407"/>
        <v>0</v>
      </c>
      <c r="IL306" s="500">
        <f t="shared" si="7408"/>
        <v>0</v>
      </c>
      <c r="IO306" s="665"/>
      <c r="IP306" s="666"/>
      <c r="IQ306" s="667"/>
      <c r="IR306" s="668"/>
      <c r="IS306" s="669"/>
      <c r="IT306" s="720"/>
      <c r="IU306" s="1326"/>
      <c r="IV306" s="497" t="e">
        <f t="shared" si="7409"/>
        <v>#N/A</v>
      </c>
      <c r="IW306" s="497" t="e">
        <f t="shared" si="7410"/>
        <v>#N/A</v>
      </c>
      <c r="IX306" s="498" t="e">
        <f t="shared" si="7411"/>
        <v>#N/A</v>
      </c>
      <c r="IY306" s="498">
        <f t="shared" si="7412"/>
        <v>0</v>
      </c>
      <c r="IZ306" s="498">
        <f t="shared" si="7413"/>
        <v>0</v>
      </c>
      <c r="JA306" s="498" t="e">
        <f t="shared" si="7414"/>
        <v>#N/A</v>
      </c>
      <c r="JB306" s="504">
        <f t="shared" si="7415"/>
        <v>0</v>
      </c>
      <c r="JC306" s="500">
        <f t="shared" si="7416"/>
        <v>0</v>
      </c>
      <c r="JF306" s="665"/>
      <c r="JG306" s="666"/>
      <c r="JH306" s="667"/>
      <c r="JI306" s="668"/>
      <c r="JJ306" s="669"/>
      <c r="JK306" s="720"/>
      <c r="JL306" s="1326"/>
      <c r="JM306" s="497" t="e">
        <f t="shared" si="7417"/>
        <v>#N/A</v>
      </c>
      <c r="JN306" s="497" t="e">
        <f t="shared" si="7418"/>
        <v>#N/A</v>
      </c>
      <c r="JO306" s="498" t="e">
        <f t="shared" si="7419"/>
        <v>#N/A</v>
      </c>
      <c r="JP306" s="498">
        <f t="shared" si="7420"/>
        <v>0</v>
      </c>
      <c r="JQ306" s="498">
        <f t="shared" si="7421"/>
        <v>0</v>
      </c>
      <c r="JR306" s="498" t="e">
        <f t="shared" si="7422"/>
        <v>#N/A</v>
      </c>
      <c r="JS306" s="504">
        <f t="shared" si="7423"/>
        <v>0</v>
      </c>
      <c r="JT306" s="500">
        <f t="shared" si="7424"/>
        <v>0</v>
      </c>
      <c r="JW306" s="665"/>
      <c r="JX306" s="666"/>
      <c r="JY306" s="667"/>
      <c r="JZ306" s="668"/>
      <c r="KA306" s="669"/>
      <c r="KB306" s="720"/>
      <c r="KC306" s="1326"/>
      <c r="KD306" s="497" t="e">
        <f t="shared" si="7425"/>
        <v>#N/A</v>
      </c>
      <c r="KE306" s="497" t="e">
        <f t="shared" si="7426"/>
        <v>#N/A</v>
      </c>
      <c r="KF306" s="498" t="e">
        <f t="shared" si="7427"/>
        <v>#N/A</v>
      </c>
      <c r="KG306" s="498">
        <f t="shared" si="7428"/>
        <v>0</v>
      </c>
      <c r="KH306" s="498">
        <f t="shared" si="7429"/>
        <v>0</v>
      </c>
      <c r="KI306" s="498" t="e">
        <f t="shared" si="7430"/>
        <v>#N/A</v>
      </c>
      <c r="KJ306" s="504">
        <f t="shared" si="7431"/>
        <v>0</v>
      </c>
      <c r="KK306" s="500">
        <f t="shared" si="7432"/>
        <v>0</v>
      </c>
      <c r="KN306" s="665"/>
      <c r="KO306" s="666"/>
      <c r="KP306" s="667"/>
      <c r="KQ306" s="668"/>
      <c r="KR306" s="669"/>
      <c r="KS306" s="720"/>
      <c r="KT306" s="1326"/>
      <c r="KU306" s="497" t="e">
        <f t="shared" si="7433"/>
        <v>#N/A</v>
      </c>
      <c r="KV306" s="497" t="e">
        <f t="shared" si="7434"/>
        <v>#N/A</v>
      </c>
      <c r="KW306" s="498" t="e">
        <f t="shared" si="7435"/>
        <v>#N/A</v>
      </c>
      <c r="KX306" s="498">
        <f t="shared" si="7436"/>
        <v>0</v>
      </c>
      <c r="KY306" s="498">
        <f t="shared" si="7437"/>
        <v>0</v>
      </c>
      <c r="KZ306" s="498" t="e">
        <f t="shared" si="7438"/>
        <v>#N/A</v>
      </c>
      <c r="LA306" s="504">
        <f t="shared" si="7439"/>
        <v>0</v>
      </c>
      <c r="LB306" s="500">
        <f t="shared" si="7440"/>
        <v>0</v>
      </c>
      <c r="LE306" s="665"/>
      <c r="LF306" s="666"/>
      <c r="LG306" s="667"/>
      <c r="LH306" s="668"/>
      <c r="LI306" s="669"/>
      <c r="LJ306" s="720"/>
      <c r="LK306" s="1326"/>
      <c r="LL306" s="497" t="e">
        <f t="shared" si="7441"/>
        <v>#N/A</v>
      </c>
      <c r="LM306" s="497" t="e">
        <f t="shared" si="7442"/>
        <v>#N/A</v>
      </c>
      <c r="LN306" s="498" t="e">
        <f t="shared" si="7443"/>
        <v>#N/A</v>
      </c>
      <c r="LO306" s="498">
        <f t="shared" si="7444"/>
        <v>0</v>
      </c>
      <c r="LP306" s="498">
        <f t="shared" si="7445"/>
        <v>0</v>
      </c>
      <c r="LQ306" s="498" t="e">
        <f t="shared" si="7446"/>
        <v>#N/A</v>
      </c>
      <c r="LR306" s="504">
        <f t="shared" si="7447"/>
        <v>0</v>
      </c>
      <c r="LS306" s="500">
        <f t="shared" si="7448"/>
        <v>0</v>
      </c>
      <c r="LV306" s="665"/>
      <c r="LW306" s="666"/>
      <c r="LX306" s="667"/>
      <c r="LY306" s="668"/>
      <c r="LZ306" s="669"/>
      <c r="MA306" s="720"/>
      <c r="MB306" s="1326"/>
      <c r="MC306" s="497" t="e">
        <f t="shared" si="7449"/>
        <v>#N/A</v>
      </c>
      <c r="MD306" s="497" t="e">
        <f t="shared" si="7450"/>
        <v>#N/A</v>
      </c>
      <c r="ME306" s="498" t="e">
        <f t="shared" si="7451"/>
        <v>#N/A</v>
      </c>
      <c r="MF306" s="498">
        <f t="shared" si="7452"/>
        <v>0</v>
      </c>
      <c r="MG306" s="498">
        <f t="shared" si="7453"/>
        <v>0</v>
      </c>
      <c r="MH306" s="498" t="e">
        <f t="shared" si="7454"/>
        <v>#N/A</v>
      </c>
      <c r="MI306" s="504">
        <f t="shared" si="7455"/>
        <v>0</v>
      </c>
      <c r="MJ306" s="500">
        <f t="shared" si="7456"/>
        <v>0</v>
      </c>
      <c r="MM306" s="665"/>
      <c r="MN306" s="666"/>
      <c r="MO306" s="667"/>
      <c r="MP306" s="668"/>
      <c r="MQ306" s="669"/>
      <c r="MR306" s="720"/>
      <c r="MS306" s="1326"/>
      <c r="MT306" s="497" t="e">
        <f t="shared" si="7457"/>
        <v>#N/A</v>
      </c>
      <c r="MU306" s="497" t="e">
        <f t="shared" si="7458"/>
        <v>#N/A</v>
      </c>
      <c r="MV306" s="498" t="e">
        <f t="shared" si="7459"/>
        <v>#N/A</v>
      </c>
      <c r="MW306" s="498">
        <f t="shared" si="7460"/>
        <v>0</v>
      </c>
      <c r="MX306" s="498">
        <f t="shared" si="7461"/>
        <v>0</v>
      </c>
      <c r="MY306" s="498" t="e">
        <f t="shared" si="7462"/>
        <v>#N/A</v>
      </c>
      <c r="MZ306" s="504">
        <f t="shared" si="7463"/>
        <v>0</v>
      </c>
      <c r="NA306" s="500">
        <f t="shared" si="7464"/>
        <v>0</v>
      </c>
      <c r="ND306" s="665"/>
      <c r="NE306" s="666"/>
      <c r="NF306" s="667"/>
      <c r="NG306" s="668"/>
      <c r="NH306" s="669"/>
      <c r="NI306" s="720"/>
      <c r="NJ306" s="1326"/>
      <c r="NK306" s="497" t="e">
        <f t="shared" si="7465"/>
        <v>#N/A</v>
      </c>
      <c r="NL306" s="497" t="e">
        <f t="shared" si="7466"/>
        <v>#N/A</v>
      </c>
      <c r="NM306" s="498" t="e">
        <f t="shared" si="7467"/>
        <v>#N/A</v>
      </c>
      <c r="NN306" s="498">
        <f t="shared" si="7468"/>
        <v>0</v>
      </c>
      <c r="NO306" s="498">
        <f t="shared" si="7469"/>
        <v>0</v>
      </c>
      <c r="NP306" s="498" t="e">
        <f t="shared" si="7470"/>
        <v>#N/A</v>
      </c>
      <c r="NQ306" s="504">
        <f t="shared" si="7471"/>
        <v>0</v>
      </c>
      <c r="NR306" s="500">
        <f t="shared" si="7472"/>
        <v>0</v>
      </c>
      <c r="NU306" s="665"/>
      <c r="NV306" s="666"/>
      <c r="NW306" s="667"/>
      <c r="NX306" s="668"/>
      <c r="NY306" s="669"/>
      <c r="NZ306" s="720"/>
      <c r="OA306" s="1326"/>
      <c r="OB306" s="497" t="e">
        <f t="shared" si="7473"/>
        <v>#N/A</v>
      </c>
      <c r="OC306" s="497" t="e">
        <f t="shared" si="7474"/>
        <v>#N/A</v>
      </c>
      <c r="OD306" s="498" t="e">
        <f t="shared" si="7475"/>
        <v>#N/A</v>
      </c>
      <c r="OE306" s="498">
        <f t="shared" si="7476"/>
        <v>0</v>
      </c>
      <c r="OF306" s="498">
        <f t="shared" si="7477"/>
        <v>0</v>
      </c>
      <c r="OG306" s="498" t="e">
        <f t="shared" si="7478"/>
        <v>#N/A</v>
      </c>
      <c r="OH306" s="504">
        <f t="shared" si="7479"/>
        <v>0</v>
      </c>
      <c r="OI306" s="500">
        <f t="shared" si="7480"/>
        <v>0</v>
      </c>
      <c r="OL306" s="665"/>
      <c r="OM306" s="666"/>
      <c r="ON306" s="667"/>
      <c r="OO306" s="668"/>
      <c r="OP306" s="669"/>
      <c r="OQ306" s="720"/>
      <c r="OR306" s="1326"/>
      <c r="OS306" s="497" t="e">
        <f t="shared" si="7481"/>
        <v>#N/A</v>
      </c>
      <c r="OT306" s="497" t="e">
        <f t="shared" si="7482"/>
        <v>#N/A</v>
      </c>
      <c r="OU306" s="498" t="e">
        <f t="shared" si="7483"/>
        <v>#N/A</v>
      </c>
      <c r="OV306" s="498">
        <f t="shared" si="7484"/>
        <v>0</v>
      </c>
      <c r="OW306" s="498">
        <f t="shared" si="7485"/>
        <v>0</v>
      </c>
      <c r="OX306" s="498" t="e">
        <f t="shared" si="7486"/>
        <v>#N/A</v>
      </c>
      <c r="OY306" s="504">
        <f t="shared" si="7487"/>
        <v>0</v>
      </c>
      <c r="OZ306" s="500">
        <f t="shared" si="7488"/>
        <v>0</v>
      </c>
      <c r="PC306" s="665"/>
      <c r="PD306" s="666"/>
      <c r="PE306" s="667"/>
      <c r="PF306" s="668"/>
      <c r="PG306" s="669"/>
      <c r="PH306" s="720"/>
      <c r="PI306" s="1326"/>
      <c r="PJ306" s="497" t="e">
        <f t="shared" si="7489"/>
        <v>#N/A</v>
      </c>
      <c r="PK306" s="497" t="e">
        <f t="shared" si="7490"/>
        <v>#N/A</v>
      </c>
      <c r="PL306" s="498" t="e">
        <f t="shared" si="7491"/>
        <v>#N/A</v>
      </c>
      <c r="PM306" s="498">
        <f t="shared" si="7492"/>
        <v>0</v>
      </c>
      <c r="PN306" s="498">
        <f t="shared" si="7493"/>
        <v>0</v>
      </c>
      <c r="PO306" s="498" t="e">
        <f t="shared" si="7494"/>
        <v>#N/A</v>
      </c>
      <c r="PP306" s="504">
        <f t="shared" si="7495"/>
        <v>0</v>
      </c>
      <c r="PQ306" s="500">
        <f t="shared" si="7496"/>
        <v>0</v>
      </c>
      <c r="PT306" s="665"/>
      <c r="PU306" s="666"/>
      <c r="PV306" s="667"/>
      <c r="PW306" s="668"/>
      <c r="PX306" s="669"/>
      <c r="PY306" s="720"/>
      <c r="PZ306" s="1326"/>
      <c r="QA306" s="497" t="e">
        <f t="shared" si="7497"/>
        <v>#N/A</v>
      </c>
      <c r="QB306" s="497" t="e">
        <f t="shared" si="7498"/>
        <v>#N/A</v>
      </c>
      <c r="QC306" s="498" t="e">
        <f t="shared" si="7499"/>
        <v>#N/A</v>
      </c>
      <c r="QD306" s="498">
        <f t="shared" si="7500"/>
        <v>0</v>
      </c>
      <c r="QE306" s="498">
        <f t="shared" si="7501"/>
        <v>0</v>
      </c>
      <c r="QF306" s="498" t="e">
        <f t="shared" si="7502"/>
        <v>#N/A</v>
      </c>
      <c r="QG306" s="504">
        <f t="shared" si="7503"/>
        <v>0</v>
      </c>
      <c r="QH306" s="500">
        <f t="shared" si="7504"/>
        <v>0</v>
      </c>
      <c r="QK306" s="665"/>
      <c r="QL306" s="666"/>
      <c r="QM306" s="667"/>
      <c r="QN306" s="668"/>
      <c r="QO306" s="669"/>
      <c r="QP306" s="720"/>
      <c r="QQ306" s="1326"/>
      <c r="QR306" s="497" t="e">
        <f t="shared" si="7505"/>
        <v>#N/A</v>
      </c>
      <c r="QS306" s="497" t="e">
        <f t="shared" si="7506"/>
        <v>#N/A</v>
      </c>
      <c r="QT306" s="498" t="e">
        <f t="shared" si="7507"/>
        <v>#N/A</v>
      </c>
      <c r="QU306" s="498">
        <f t="shared" si="7508"/>
        <v>0</v>
      </c>
      <c r="QV306" s="498">
        <f t="shared" si="7509"/>
        <v>0</v>
      </c>
      <c r="QW306" s="498" t="e">
        <f t="shared" si="7510"/>
        <v>#N/A</v>
      </c>
      <c r="QX306" s="504">
        <f t="shared" si="7511"/>
        <v>0</v>
      </c>
      <c r="QY306" s="500">
        <f t="shared" si="7512"/>
        <v>0</v>
      </c>
      <c r="RB306" s="381"/>
      <c r="RC306" s="382"/>
      <c r="RD306" s="383"/>
      <c r="RE306" s="384"/>
      <c r="RF306" s="385"/>
      <c r="RG306" s="386"/>
      <c r="RH306" s="386"/>
      <c r="RI306" s="497"/>
      <c r="RJ306" s="497"/>
      <c r="RK306" s="501"/>
      <c r="RL306" s="501"/>
      <c r="RM306" s="501"/>
      <c r="RN306" s="501"/>
      <c r="RO306" s="502"/>
      <c r="RP306" s="503"/>
      <c r="RS306" s="381"/>
      <c r="RT306" s="382"/>
      <c r="RU306" s="383"/>
      <c r="RV306" s="384"/>
      <c r="RW306" s="385"/>
      <c r="RX306" s="386"/>
      <c r="RY306" s="386"/>
      <c r="RZ306" s="497"/>
      <c r="SA306" s="497"/>
      <c r="SB306" s="501"/>
      <c r="SC306" s="501"/>
      <c r="SD306" s="501"/>
      <c r="SE306" s="501"/>
      <c r="SF306" s="502"/>
      <c r="SG306" s="503"/>
      <c r="SJ306" s="381"/>
      <c r="SK306" s="382"/>
      <c r="SL306" s="383"/>
      <c r="SM306" s="384"/>
      <c r="SN306" s="385"/>
      <c r="SO306" s="386"/>
      <c r="SP306" s="386"/>
      <c r="SQ306" s="497"/>
      <c r="SR306" s="497"/>
      <c r="SS306" s="501"/>
      <c r="ST306" s="501"/>
      <c r="SU306" s="501"/>
      <c r="SV306" s="501"/>
      <c r="SW306" s="502"/>
      <c r="SX306" s="503"/>
    </row>
    <row r="307" spans="2:518" ht="40.5" hidden="1" customHeight="1" thickTop="1" thickBot="1">
      <c r="B307" s="577"/>
      <c r="C307" s="578"/>
      <c r="D307" s="579"/>
      <c r="E307" s="580"/>
      <c r="F307" s="581"/>
      <c r="G307" s="585"/>
      <c r="H307" s="595"/>
      <c r="K307" s="577"/>
      <c r="L307" s="767"/>
      <c r="M307" s="579"/>
      <c r="N307" s="580"/>
      <c r="O307" s="581"/>
      <c r="P307" s="585"/>
      <c r="Q307" s="1326"/>
      <c r="R307" s="497"/>
      <c r="S307" s="497"/>
      <c r="T307" s="498"/>
      <c r="U307" s="498"/>
      <c r="V307" s="498"/>
      <c r="W307" s="498"/>
      <c r="X307" s="504"/>
      <c r="Y307" s="500"/>
      <c r="Z307" s="486"/>
      <c r="AA307" s="486"/>
      <c r="AB307" s="577"/>
      <c r="AC307" s="767"/>
      <c r="AD307" s="579"/>
      <c r="AE307" s="580"/>
      <c r="AF307" s="581"/>
      <c r="AG307" s="585"/>
      <c r="AH307" s="1326"/>
      <c r="AI307" s="497"/>
      <c r="AJ307" s="497"/>
      <c r="AK307" s="498"/>
      <c r="AL307" s="498"/>
      <c r="AM307" s="498"/>
      <c r="AN307" s="498"/>
      <c r="AO307" s="504"/>
      <c r="AP307" s="500"/>
      <c r="AQ307" s="486"/>
      <c r="AR307" s="486"/>
      <c r="AS307" s="577"/>
      <c r="AT307" s="767"/>
      <c r="AU307" s="579"/>
      <c r="AV307" s="580"/>
      <c r="AW307" s="581"/>
      <c r="AX307" s="585"/>
      <c r="AY307" s="1326"/>
      <c r="AZ307" s="497"/>
      <c r="BA307" s="497"/>
      <c r="BB307" s="498"/>
      <c r="BC307" s="498"/>
      <c r="BD307" s="498"/>
      <c r="BE307" s="498"/>
      <c r="BF307" s="504"/>
      <c r="BG307" s="500"/>
      <c r="BJ307" s="577"/>
      <c r="BK307" s="767"/>
      <c r="BL307" s="579"/>
      <c r="BM307" s="580"/>
      <c r="BN307" s="581"/>
      <c r="BO307" s="585"/>
      <c r="BP307" s="1326"/>
      <c r="BQ307" s="497"/>
      <c r="BR307" s="497"/>
      <c r="BS307" s="498"/>
      <c r="BT307" s="498"/>
      <c r="BU307" s="498"/>
      <c r="BV307" s="498"/>
      <c r="BW307" s="504"/>
      <c r="BX307" s="500"/>
      <c r="CA307" s="577"/>
      <c r="CB307" s="767"/>
      <c r="CC307" s="579"/>
      <c r="CD307" s="580"/>
      <c r="CE307" s="581"/>
      <c r="CF307" s="585"/>
      <c r="CG307" s="1326"/>
      <c r="CH307" s="497"/>
      <c r="CI307" s="497"/>
      <c r="CJ307" s="498"/>
      <c r="CK307" s="498"/>
      <c r="CL307" s="498"/>
      <c r="CM307" s="498"/>
      <c r="CN307" s="504"/>
      <c r="CO307" s="500"/>
      <c r="CR307" s="577"/>
      <c r="CS307" s="767"/>
      <c r="CT307" s="579"/>
      <c r="CU307" s="580"/>
      <c r="CV307" s="581"/>
      <c r="CW307" s="585"/>
      <c r="CX307" s="1326"/>
      <c r="CY307" s="497"/>
      <c r="CZ307" s="497"/>
      <c r="DA307" s="498"/>
      <c r="DB307" s="498"/>
      <c r="DC307" s="498"/>
      <c r="DD307" s="498"/>
      <c r="DE307" s="504"/>
      <c r="DF307" s="500"/>
      <c r="DI307" s="577"/>
      <c r="DJ307" s="767"/>
      <c r="DK307" s="579"/>
      <c r="DL307" s="580"/>
      <c r="DM307" s="581"/>
      <c r="DN307" s="585"/>
      <c r="DO307" s="1326"/>
      <c r="DP307" s="497"/>
      <c r="DQ307" s="497"/>
      <c r="DR307" s="498"/>
      <c r="DS307" s="498"/>
      <c r="DT307" s="498"/>
      <c r="DU307" s="498"/>
      <c r="DV307" s="504"/>
      <c r="DW307" s="500"/>
      <c r="DZ307" s="577"/>
      <c r="EA307" s="767"/>
      <c r="EB307" s="579"/>
      <c r="EC307" s="580"/>
      <c r="ED307" s="581"/>
      <c r="EE307" s="585"/>
      <c r="EF307" s="1326"/>
      <c r="EG307" s="497"/>
      <c r="EH307" s="497"/>
      <c r="EI307" s="498"/>
      <c r="EJ307" s="498"/>
      <c r="EK307" s="498"/>
      <c r="EL307" s="498"/>
      <c r="EM307" s="504"/>
      <c r="EN307" s="500"/>
      <c r="EQ307" s="665"/>
      <c r="ER307" s="666"/>
      <c r="ES307" s="667"/>
      <c r="ET307" s="668"/>
      <c r="EU307" s="669"/>
      <c r="EV307" s="720"/>
      <c r="EW307" s="1326"/>
      <c r="EX307" s="497" t="e">
        <f t="shared" si="7361"/>
        <v>#N/A</v>
      </c>
      <c r="EY307" s="497" t="e">
        <f t="shared" si="7362"/>
        <v>#N/A</v>
      </c>
      <c r="EZ307" s="498" t="e">
        <f t="shared" si="7363"/>
        <v>#N/A</v>
      </c>
      <c r="FA307" s="498">
        <f t="shared" si="7364"/>
        <v>0</v>
      </c>
      <c r="FB307" s="498">
        <f t="shared" si="7365"/>
        <v>0</v>
      </c>
      <c r="FC307" s="498" t="e">
        <f t="shared" si="7366"/>
        <v>#N/A</v>
      </c>
      <c r="FD307" s="504">
        <f t="shared" si="7367"/>
        <v>0</v>
      </c>
      <c r="FE307" s="500">
        <f t="shared" si="7368"/>
        <v>0</v>
      </c>
      <c r="FH307" s="665"/>
      <c r="FI307" s="666"/>
      <c r="FJ307" s="667"/>
      <c r="FK307" s="668"/>
      <c r="FL307" s="669"/>
      <c r="FM307" s="720"/>
      <c r="FN307" s="1326"/>
      <c r="FO307" s="497" t="e">
        <f t="shared" si="7369"/>
        <v>#N/A</v>
      </c>
      <c r="FP307" s="497" t="e">
        <f t="shared" si="7370"/>
        <v>#N/A</v>
      </c>
      <c r="FQ307" s="498" t="e">
        <f t="shared" si="7371"/>
        <v>#N/A</v>
      </c>
      <c r="FR307" s="498">
        <f t="shared" si="7372"/>
        <v>0</v>
      </c>
      <c r="FS307" s="498">
        <f t="shared" si="7373"/>
        <v>0</v>
      </c>
      <c r="FT307" s="498" t="e">
        <f t="shared" si="7374"/>
        <v>#N/A</v>
      </c>
      <c r="FU307" s="504">
        <f t="shared" si="7375"/>
        <v>0</v>
      </c>
      <c r="FV307" s="500">
        <f t="shared" si="7376"/>
        <v>0</v>
      </c>
      <c r="FY307" s="665"/>
      <c r="FZ307" s="666"/>
      <c r="GA307" s="667"/>
      <c r="GB307" s="668"/>
      <c r="GC307" s="669"/>
      <c r="GD307" s="720"/>
      <c r="GE307" s="1326"/>
      <c r="GF307" s="497" t="e">
        <f t="shared" si="7377"/>
        <v>#N/A</v>
      </c>
      <c r="GG307" s="497" t="e">
        <f t="shared" si="7378"/>
        <v>#N/A</v>
      </c>
      <c r="GH307" s="498" t="e">
        <f t="shared" si="7379"/>
        <v>#N/A</v>
      </c>
      <c r="GI307" s="498">
        <f t="shared" si="7380"/>
        <v>0</v>
      </c>
      <c r="GJ307" s="498">
        <f t="shared" si="7381"/>
        <v>0</v>
      </c>
      <c r="GK307" s="498" t="e">
        <f t="shared" si="7382"/>
        <v>#N/A</v>
      </c>
      <c r="GL307" s="504">
        <f t="shared" si="7383"/>
        <v>0</v>
      </c>
      <c r="GM307" s="500">
        <f t="shared" si="7384"/>
        <v>0</v>
      </c>
      <c r="GP307" s="665"/>
      <c r="GQ307" s="666"/>
      <c r="GR307" s="667"/>
      <c r="GS307" s="668"/>
      <c r="GT307" s="669"/>
      <c r="GU307" s="720"/>
      <c r="GV307" s="1326"/>
      <c r="GW307" s="497" t="e">
        <f t="shared" si="7385"/>
        <v>#N/A</v>
      </c>
      <c r="GX307" s="497" t="e">
        <f t="shared" si="7386"/>
        <v>#N/A</v>
      </c>
      <c r="GY307" s="498" t="e">
        <f t="shared" si="7387"/>
        <v>#N/A</v>
      </c>
      <c r="GZ307" s="498">
        <f t="shared" si="7388"/>
        <v>0</v>
      </c>
      <c r="HA307" s="498">
        <f t="shared" si="7389"/>
        <v>0</v>
      </c>
      <c r="HB307" s="498" t="e">
        <f t="shared" si="7390"/>
        <v>#N/A</v>
      </c>
      <c r="HC307" s="504">
        <f t="shared" si="7391"/>
        <v>0</v>
      </c>
      <c r="HD307" s="500">
        <f t="shared" si="7392"/>
        <v>0</v>
      </c>
      <c r="HG307" s="665"/>
      <c r="HH307" s="666"/>
      <c r="HI307" s="667"/>
      <c r="HJ307" s="668"/>
      <c r="HK307" s="669"/>
      <c r="HL307" s="720"/>
      <c r="HM307" s="1326"/>
      <c r="HN307" s="497" t="e">
        <f t="shared" si="7393"/>
        <v>#N/A</v>
      </c>
      <c r="HO307" s="497" t="e">
        <f t="shared" si="7394"/>
        <v>#N/A</v>
      </c>
      <c r="HP307" s="498" t="e">
        <f t="shared" si="7395"/>
        <v>#N/A</v>
      </c>
      <c r="HQ307" s="498">
        <f t="shared" si="7396"/>
        <v>0</v>
      </c>
      <c r="HR307" s="498">
        <f t="shared" si="7397"/>
        <v>0</v>
      </c>
      <c r="HS307" s="498" t="e">
        <f t="shared" si="7398"/>
        <v>#N/A</v>
      </c>
      <c r="HT307" s="504">
        <f t="shared" si="7399"/>
        <v>0</v>
      </c>
      <c r="HU307" s="500">
        <f t="shared" si="7400"/>
        <v>0</v>
      </c>
      <c r="HX307" s="665"/>
      <c r="HY307" s="666"/>
      <c r="HZ307" s="667"/>
      <c r="IA307" s="668"/>
      <c r="IB307" s="669"/>
      <c r="IC307" s="720"/>
      <c r="ID307" s="1326"/>
      <c r="IE307" s="497" t="e">
        <f t="shared" si="7401"/>
        <v>#N/A</v>
      </c>
      <c r="IF307" s="497" t="e">
        <f t="shared" si="7402"/>
        <v>#N/A</v>
      </c>
      <c r="IG307" s="498" t="e">
        <f t="shared" si="7403"/>
        <v>#N/A</v>
      </c>
      <c r="IH307" s="498">
        <f t="shared" si="7404"/>
        <v>0</v>
      </c>
      <c r="II307" s="498">
        <f t="shared" si="7405"/>
        <v>0</v>
      </c>
      <c r="IJ307" s="498" t="e">
        <f t="shared" si="7406"/>
        <v>#N/A</v>
      </c>
      <c r="IK307" s="504">
        <f t="shared" si="7407"/>
        <v>0</v>
      </c>
      <c r="IL307" s="500">
        <f t="shared" si="7408"/>
        <v>0</v>
      </c>
      <c r="IO307" s="665"/>
      <c r="IP307" s="666"/>
      <c r="IQ307" s="667"/>
      <c r="IR307" s="668"/>
      <c r="IS307" s="669"/>
      <c r="IT307" s="720"/>
      <c r="IU307" s="1326"/>
      <c r="IV307" s="497" t="e">
        <f t="shared" si="7409"/>
        <v>#N/A</v>
      </c>
      <c r="IW307" s="497" t="e">
        <f t="shared" si="7410"/>
        <v>#N/A</v>
      </c>
      <c r="IX307" s="498" t="e">
        <f t="shared" si="7411"/>
        <v>#N/A</v>
      </c>
      <c r="IY307" s="498">
        <f t="shared" si="7412"/>
        <v>0</v>
      </c>
      <c r="IZ307" s="498">
        <f t="shared" si="7413"/>
        <v>0</v>
      </c>
      <c r="JA307" s="498" t="e">
        <f t="shared" si="7414"/>
        <v>#N/A</v>
      </c>
      <c r="JB307" s="504">
        <f t="shared" si="7415"/>
        <v>0</v>
      </c>
      <c r="JC307" s="500">
        <f t="shared" si="7416"/>
        <v>0</v>
      </c>
      <c r="JF307" s="665"/>
      <c r="JG307" s="666"/>
      <c r="JH307" s="667"/>
      <c r="JI307" s="668"/>
      <c r="JJ307" s="669"/>
      <c r="JK307" s="720"/>
      <c r="JL307" s="1326"/>
      <c r="JM307" s="497" t="e">
        <f t="shared" si="7417"/>
        <v>#N/A</v>
      </c>
      <c r="JN307" s="497" t="e">
        <f t="shared" si="7418"/>
        <v>#N/A</v>
      </c>
      <c r="JO307" s="498" t="e">
        <f t="shared" si="7419"/>
        <v>#N/A</v>
      </c>
      <c r="JP307" s="498">
        <f t="shared" si="7420"/>
        <v>0</v>
      </c>
      <c r="JQ307" s="498">
        <f t="shared" si="7421"/>
        <v>0</v>
      </c>
      <c r="JR307" s="498" t="e">
        <f t="shared" si="7422"/>
        <v>#N/A</v>
      </c>
      <c r="JS307" s="504">
        <f t="shared" si="7423"/>
        <v>0</v>
      </c>
      <c r="JT307" s="500">
        <f t="shared" si="7424"/>
        <v>0</v>
      </c>
      <c r="JW307" s="665"/>
      <c r="JX307" s="666"/>
      <c r="JY307" s="667"/>
      <c r="JZ307" s="668"/>
      <c r="KA307" s="669"/>
      <c r="KB307" s="720"/>
      <c r="KC307" s="1326"/>
      <c r="KD307" s="497" t="e">
        <f t="shared" si="7425"/>
        <v>#N/A</v>
      </c>
      <c r="KE307" s="497" t="e">
        <f t="shared" si="7426"/>
        <v>#N/A</v>
      </c>
      <c r="KF307" s="498" t="e">
        <f t="shared" si="7427"/>
        <v>#N/A</v>
      </c>
      <c r="KG307" s="498">
        <f t="shared" si="7428"/>
        <v>0</v>
      </c>
      <c r="KH307" s="498">
        <f t="shared" si="7429"/>
        <v>0</v>
      </c>
      <c r="KI307" s="498" t="e">
        <f t="shared" si="7430"/>
        <v>#N/A</v>
      </c>
      <c r="KJ307" s="504">
        <f t="shared" si="7431"/>
        <v>0</v>
      </c>
      <c r="KK307" s="500">
        <f t="shared" si="7432"/>
        <v>0</v>
      </c>
      <c r="KN307" s="665"/>
      <c r="KO307" s="666"/>
      <c r="KP307" s="667"/>
      <c r="KQ307" s="668"/>
      <c r="KR307" s="669"/>
      <c r="KS307" s="720"/>
      <c r="KT307" s="1326"/>
      <c r="KU307" s="497" t="e">
        <f t="shared" si="7433"/>
        <v>#N/A</v>
      </c>
      <c r="KV307" s="497" t="e">
        <f t="shared" si="7434"/>
        <v>#N/A</v>
      </c>
      <c r="KW307" s="498" t="e">
        <f t="shared" si="7435"/>
        <v>#N/A</v>
      </c>
      <c r="KX307" s="498">
        <f t="shared" si="7436"/>
        <v>0</v>
      </c>
      <c r="KY307" s="498">
        <f t="shared" si="7437"/>
        <v>0</v>
      </c>
      <c r="KZ307" s="498" t="e">
        <f t="shared" si="7438"/>
        <v>#N/A</v>
      </c>
      <c r="LA307" s="504">
        <f t="shared" si="7439"/>
        <v>0</v>
      </c>
      <c r="LB307" s="500">
        <f t="shared" si="7440"/>
        <v>0</v>
      </c>
      <c r="LE307" s="665"/>
      <c r="LF307" s="666"/>
      <c r="LG307" s="667"/>
      <c r="LH307" s="668"/>
      <c r="LI307" s="669"/>
      <c r="LJ307" s="720"/>
      <c r="LK307" s="1326"/>
      <c r="LL307" s="497" t="e">
        <f t="shared" si="7441"/>
        <v>#N/A</v>
      </c>
      <c r="LM307" s="497" t="e">
        <f t="shared" si="7442"/>
        <v>#N/A</v>
      </c>
      <c r="LN307" s="498" t="e">
        <f t="shared" si="7443"/>
        <v>#N/A</v>
      </c>
      <c r="LO307" s="498">
        <f t="shared" si="7444"/>
        <v>0</v>
      </c>
      <c r="LP307" s="498">
        <f t="shared" si="7445"/>
        <v>0</v>
      </c>
      <c r="LQ307" s="498" t="e">
        <f t="shared" si="7446"/>
        <v>#N/A</v>
      </c>
      <c r="LR307" s="504">
        <f t="shared" si="7447"/>
        <v>0</v>
      </c>
      <c r="LS307" s="500">
        <f t="shared" si="7448"/>
        <v>0</v>
      </c>
      <c r="LV307" s="665"/>
      <c r="LW307" s="666"/>
      <c r="LX307" s="667"/>
      <c r="LY307" s="668"/>
      <c r="LZ307" s="669"/>
      <c r="MA307" s="720"/>
      <c r="MB307" s="1326"/>
      <c r="MC307" s="497" t="e">
        <f t="shared" si="7449"/>
        <v>#N/A</v>
      </c>
      <c r="MD307" s="497" t="e">
        <f t="shared" si="7450"/>
        <v>#N/A</v>
      </c>
      <c r="ME307" s="498" t="e">
        <f t="shared" si="7451"/>
        <v>#N/A</v>
      </c>
      <c r="MF307" s="498">
        <f t="shared" si="7452"/>
        <v>0</v>
      </c>
      <c r="MG307" s="498">
        <f t="shared" si="7453"/>
        <v>0</v>
      </c>
      <c r="MH307" s="498" t="e">
        <f t="shared" si="7454"/>
        <v>#N/A</v>
      </c>
      <c r="MI307" s="504">
        <f t="shared" si="7455"/>
        <v>0</v>
      </c>
      <c r="MJ307" s="500">
        <f t="shared" si="7456"/>
        <v>0</v>
      </c>
      <c r="MM307" s="665"/>
      <c r="MN307" s="666"/>
      <c r="MO307" s="667"/>
      <c r="MP307" s="668"/>
      <c r="MQ307" s="669"/>
      <c r="MR307" s="720"/>
      <c r="MS307" s="1326"/>
      <c r="MT307" s="497" t="e">
        <f t="shared" si="7457"/>
        <v>#N/A</v>
      </c>
      <c r="MU307" s="497" t="e">
        <f t="shared" si="7458"/>
        <v>#N/A</v>
      </c>
      <c r="MV307" s="498" t="e">
        <f t="shared" si="7459"/>
        <v>#N/A</v>
      </c>
      <c r="MW307" s="498">
        <f t="shared" si="7460"/>
        <v>0</v>
      </c>
      <c r="MX307" s="498">
        <f t="shared" si="7461"/>
        <v>0</v>
      </c>
      <c r="MY307" s="498" t="e">
        <f t="shared" si="7462"/>
        <v>#N/A</v>
      </c>
      <c r="MZ307" s="504">
        <f t="shared" si="7463"/>
        <v>0</v>
      </c>
      <c r="NA307" s="500">
        <f t="shared" si="7464"/>
        <v>0</v>
      </c>
      <c r="ND307" s="665"/>
      <c r="NE307" s="666"/>
      <c r="NF307" s="667"/>
      <c r="NG307" s="668"/>
      <c r="NH307" s="669"/>
      <c r="NI307" s="720"/>
      <c r="NJ307" s="1326"/>
      <c r="NK307" s="497" t="e">
        <f t="shared" si="7465"/>
        <v>#N/A</v>
      </c>
      <c r="NL307" s="497" t="e">
        <f t="shared" si="7466"/>
        <v>#N/A</v>
      </c>
      <c r="NM307" s="498" t="e">
        <f t="shared" si="7467"/>
        <v>#N/A</v>
      </c>
      <c r="NN307" s="498">
        <f t="shared" si="7468"/>
        <v>0</v>
      </c>
      <c r="NO307" s="498">
        <f t="shared" si="7469"/>
        <v>0</v>
      </c>
      <c r="NP307" s="498" t="e">
        <f t="shared" si="7470"/>
        <v>#N/A</v>
      </c>
      <c r="NQ307" s="504">
        <f t="shared" si="7471"/>
        <v>0</v>
      </c>
      <c r="NR307" s="500">
        <f t="shared" si="7472"/>
        <v>0</v>
      </c>
      <c r="NU307" s="665"/>
      <c r="NV307" s="666"/>
      <c r="NW307" s="667"/>
      <c r="NX307" s="668"/>
      <c r="NY307" s="669"/>
      <c r="NZ307" s="720"/>
      <c r="OA307" s="1326"/>
      <c r="OB307" s="497" t="e">
        <f t="shared" si="7473"/>
        <v>#N/A</v>
      </c>
      <c r="OC307" s="497" t="e">
        <f t="shared" si="7474"/>
        <v>#N/A</v>
      </c>
      <c r="OD307" s="498" t="e">
        <f t="shared" si="7475"/>
        <v>#N/A</v>
      </c>
      <c r="OE307" s="498">
        <f t="shared" si="7476"/>
        <v>0</v>
      </c>
      <c r="OF307" s="498">
        <f t="shared" si="7477"/>
        <v>0</v>
      </c>
      <c r="OG307" s="498" t="e">
        <f t="shared" si="7478"/>
        <v>#N/A</v>
      </c>
      <c r="OH307" s="504">
        <f t="shared" si="7479"/>
        <v>0</v>
      </c>
      <c r="OI307" s="500">
        <f t="shared" si="7480"/>
        <v>0</v>
      </c>
      <c r="OL307" s="665"/>
      <c r="OM307" s="666"/>
      <c r="ON307" s="667"/>
      <c r="OO307" s="668"/>
      <c r="OP307" s="669"/>
      <c r="OQ307" s="720"/>
      <c r="OR307" s="1326"/>
      <c r="OS307" s="497" t="e">
        <f t="shared" si="7481"/>
        <v>#N/A</v>
      </c>
      <c r="OT307" s="497" t="e">
        <f t="shared" si="7482"/>
        <v>#N/A</v>
      </c>
      <c r="OU307" s="498" t="e">
        <f t="shared" si="7483"/>
        <v>#N/A</v>
      </c>
      <c r="OV307" s="498">
        <f t="shared" si="7484"/>
        <v>0</v>
      </c>
      <c r="OW307" s="498">
        <f t="shared" si="7485"/>
        <v>0</v>
      </c>
      <c r="OX307" s="498" t="e">
        <f t="shared" si="7486"/>
        <v>#N/A</v>
      </c>
      <c r="OY307" s="504">
        <f t="shared" si="7487"/>
        <v>0</v>
      </c>
      <c r="OZ307" s="500">
        <f t="shared" si="7488"/>
        <v>0</v>
      </c>
      <c r="PC307" s="665"/>
      <c r="PD307" s="666"/>
      <c r="PE307" s="667"/>
      <c r="PF307" s="668"/>
      <c r="PG307" s="669"/>
      <c r="PH307" s="720"/>
      <c r="PI307" s="1326"/>
      <c r="PJ307" s="497" t="e">
        <f t="shared" si="7489"/>
        <v>#N/A</v>
      </c>
      <c r="PK307" s="497" t="e">
        <f t="shared" si="7490"/>
        <v>#N/A</v>
      </c>
      <c r="PL307" s="498" t="e">
        <f t="shared" si="7491"/>
        <v>#N/A</v>
      </c>
      <c r="PM307" s="498">
        <f t="shared" si="7492"/>
        <v>0</v>
      </c>
      <c r="PN307" s="498">
        <f t="shared" si="7493"/>
        <v>0</v>
      </c>
      <c r="PO307" s="498" t="e">
        <f t="shared" si="7494"/>
        <v>#N/A</v>
      </c>
      <c r="PP307" s="504">
        <f t="shared" si="7495"/>
        <v>0</v>
      </c>
      <c r="PQ307" s="500">
        <f t="shared" si="7496"/>
        <v>0</v>
      </c>
      <c r="PT307" s="665"/>
      <c r="PU307" s="666"/>
      <c r="PV307" s="667"/>
      <c r="PW307" s="668"/>
      <c r="PX307" s="669"/>
      <c r="PY307" s="720"/>
      <c r="PZ307" s="1326"/>
      <c r="QA307" s="497" t="e">
        <f t="shared" si="7497"/>
        <v>#N/A</v>
      </c>
      <c r="QB307" s="497" t="e">
        <f t="shared" si="7498"/>
        <v>#N/A</v>
      </c>
      <c r="QC307" s="498" t="e">
        <f t="shared" si="7499"/>
        <v>#N/A</v>
      </c>
      <c r="QD307" s="498">
        <f t="shared" si="7500"/>
        <v>0</v>
      </c>
      <c r="QE307" s="498">
        <f t="shared" si="7501"/>
        <v>0</v>
      </c>
      <c r="QF307" s="498" t="e">
        <f t="shared" si="7502"/>
        <v>#N/A</v>
      </c>
      <c r="QG307" s="504">
        <f t="shared" si="7503"/>
        <v>0</v>
      </c>
      <c r="QH307" s="500">
        <f t="shared" si="7504"/>
        <v>0</v>
      </c>
      <c r="QK307" s="665"/>
      <c r="QL307" s="666"/>
      <c r="QM307" s="667"/>
      <c r="QN307" s="668"/>
      <c r="QO307" s="669"/>
      <c r="QP307" s="720"/>
      <c r="QQ307" s="1326"/>
      <c r="QR307" s="497" t="e">
        <f t="shared" si="7505"/>
        <v>#N/A</v>
      </c>
      <c r="QS307" s="497" t="e">
        <f t="shared" si="7506"/>
        <v>#N/A</v>
      </c>
      <c r="QT307" s="498" t="e">
        <f t="shared" si="7507"/>
        <v>#N/A</v>
      </c>
      <c r="QU307" s="498">
        <f t="shared" si="7508"/>
        <v>0</v>
      </c>
      <c r="QV307" s="498">
        <f t="shared" si="7509"/>
        <v>0</v>
      </c>
      <c r="QW307" s="498" t="e">
        <f t="shared" si="7510"/>
        <v>#N/A</v>
      </c>
      <c r="QX307" s="504">
        <f t="shared" si="7511"/>
        <v>0</v>
      </c>
      <c r="QY307" s="500">
        <f t="shared" si="7512"/>
        <v>0</v>
      </c>
      <c r="RB307" s="381"/>
      <c r="RC307" s="382"/>
      <c r="RD307" s="383"/>
      <c r="RE307" s="384"/>
      <c r="RF307" s="385"/>
      <c r="RG307" s="386"/>
      <c r="RH307" s="386"/>
      <c r="RI307" s="497"/>
      <c r="RJ307" s="497"/>
      <c r="RK307" s="501"/>
      <c r="RL307" s="501"/>
      <c r="RM307" s="501"/>
      <c r="RN307" s="501"/>
      <c r="RO307" s="502"/>
      <c r="RP307" s="503"/>
      <c r="RS307" s="381"/>
      <c r="RT307" s="382"/>
      <c r="RU307" s="383"/>
      <c r="RV307" s="384"/>
      <c r="RW307" s="385"/>
      <c r="RX307" s="386"/>
      <c r="RY307" s="386"/>
      <c r="RZ307" s="497"/>
      <c r="SA307" s="497"/>
      <c r="SB307" s="501"/>
      <c r="SC307" s="501"/>
      <c r="SD307" s="501"/>
      <c r="SE307" s="501"/>
      <c r="SF307" s="502"/>
      <c r="SG307" s="503"/>
      <c r="SJ307" s="381"/>
      <c r="SK307" s="382"/>
      <c r="SL307" s="383"/>
      <c r="SM307" s="384"/>
      <c r="SN307" s="385"/>
      <c r="SO307" s="386"/>
      <c r="SP307" s="386"/>
      <c r="SQ307" s="497"/>
      <c r="SR307" s="497"/>
      <c r="SS307" s="501"/>
      <c r="ST307" s="501"/>
      <c r="SU307" s="501"/>
      <c r="SV307" s="501"/>
      <c r="SW307" s="502"/>
      <c r="SX307" s="503"/>
    </row>
    <row r="308" spans="2:518" ht="36.75" hidden="1" customHeight="1" thickTop="1" thickBot="1">
      <c r="B308" s="577"/>
      <c r="C308" s="578"/>
      <c r="D308" s="579"/>
      <c r="E308" s="580"/>
      <c r="F308" s="581"/>
      <c r="G308" s="585"/>
      <c r="H308" s="595"/>
      <c r="K308" s="577"/>
      <c r="L308" s="767"/>
      <c r="M308" s="579"/>
      <c r="N308" s="580"/>
      <c r="O308" s="581"/>
      <c r="P308" s="585"/>
      <c r="Q308" s="1326"/>
      <c r="R308" s="497"/>
      <c r="S308" s="497"/>
      <c r="T308" s="498"/>
      <c r="U308" s="498"/>
      <c r="V308" s="498"/>
      <c r="W308" s="498"/>
      <c r="X308" s="504"/>
      <c r="Y308" s="500"/>
      <c r="Z308" s="486"/>
      <c r="AA308" s="486"/>
      <c r="AB308" s="577"/>
      <c r="AC308" s="767"/>
      <c r="AD308" s="579"/>
      <c r="AE308" s="580"/>
      <c r="AF308" s="581"/>
      <c r="AG308" s="585"/>
      <c r="AH308" s="1326"/>
      <c r="AI308" s="497"/>
      <c r="AJ308" s="497"/>
      <c r="AK308" s="498"/>
      <c r="AL308" s="498"/>
      <c r="AM308" s="498"/>
      <c r="AN308" s="498"/>
      <c r="AO308" s="504"/>
      <c r="AP308" s="500"/>
      <c r="AQ308" s="486"/>
      <c r="AR308" s="486"/>
      <c r="AS308" s="577"/>
      <c r="AT308" s="767"/>
      <c r="AU308" s="579"/>
      <c r="AV308" s="580"/>
      <c r="AW308" s="581"/>
      <c r="AX308" s="585"/>
      <c r="AY308" s="1326"/>
      <c r="AZ308" s="497"/>
      <c r="BA308" s="497"/>
      <c r="BB308" s="498"/>
      <c r="BC308" s="498"/>
      <c r="BD308" s="498"/>
      <c r="BE308" s="498"/>
      <c r="BF308" s="504"/>
      <c r="BG308" s="500"/>
      <c r="BJ308" s="577"/>
      <c r="BK308" s="767"/>
      <c r="BL308" s="579"/>
      <c r="BM308" s="580"/>
      <c r="BN308" s="581"/>
      <c r="BO308" s="585"/>
      <c r="BP308" s="1326"/>
      <c r="BQ308" s="497"/>
      <c r="BR308" s="497"/>
      <c r="BS308" s="498"/>
      <c r="BT308" s="498"/>
      <c r="BU308" s="498"/>
      <c r="BV308" s="498"/>
      <c r="BW308" s="504"/>
      <c r="BX308" s="500"/>
      <c r="CA308" s="577"/>
      <c r="CB308" s="767"/>
      <c r="CC308" s="579"/>
      <c r="CD308" s="580"/>
      <c r="CE308" s="581"/>
      <c r="CF308" s="585"/>
      <c r="CG308" s="1326"/>
      <c r="CH308" s="497"/>
      <c r="CI308" s="497"/>
      <c r="CJ308" s="498"/>
      <c r="CK308" s="498"/>
      <c r="CL308" s="498"/>
      <c r="CM308" s="498"/>
      <c r="CN308" s="504"/>
      <c r="CO308" s="500"/>
      <c r="CR308" s="577"/>
      <c r="CS308" s="767"/>
      <c r="CT308" s="579"/>
      <c r="CU308" s="580"/>
      <c r="CV308" s="581"/>
      <c r="CW308" s="585"/>
      <c r="CX308" s="1326"/>
      <c r="CY308" s="497"/>
      <c r="CZ308" s="497"/>
      <c r="DA308" s="498"/>
      <c r="DB308" s="498"/>
      <c r="DC308" s="498"/>
      <c r="DD308" s="498"/>
      <c r="DE308" s="504"/>
      <c r="DF308" s="500"/>
      <c r="DI308" s="577"/>
      <c r="DJ308" s="767"/>
      <c r="DK308" s="579"/>
      <c r="DL308" s="580"/>
      <c r="DM308" s="581"/>
      <c r="DN308" s="585"/>
      <c r="DO308" s="1326"/>
      <c r="DP308" s="497"/>
      <c r="DQ308" s="497"/>
      <c r="DR308" s="498"/>
      <c r="DS308" s="498"/>
      <c r="DT308" s="498"/>
      <c r="DU308" s="498"/>
      <c r="DV308" s="504"/>
      <c r="DW308" s="500"/>
      <c r="DZ308" s="577"/>
      <c r="EA308" s="767"/>
      <c r="EB308" s="579"/>
      <c r="EC308" s="580"/>
      <c r="ED308" s="581"/>
      <c r="EE308" s="585"/>
      <c r="EF308" s="1326"/>
      <c r="EG308" s="497"/>
      <c r="EH308" s="497"/>
      <c r="EI308" s="498"/>
      <c r="EJ308" s="498"/>
      <c r="EK308" s="498"/>
      <c r="EL308" s="498"/>
      <c r="EM308" s="504"/>
      <c r="EN308" s="500"/>
      <c r="EQ308" s="665"/>
      <c r="ER308" s="666"/>
      <c r="ES308" s="667"/>
      <c r="ET308" s="668"/>
      <c r="EU308" s="669"/>
      <c r="EV308" s="720"/>
      <c r="EW308" s="1326"/>
      <c r="EX308" s="497" t="e">
        <f t="shared" si="7361"/>
        <v>#N/A</v>
      </c>
      <c r="EY308" s="497" t="e">
        <f t="shared" si="7362"/>
        <v>#N/A</v>
      </c>
      <c r="EZ308" s="498" t="e">
        <f t="shared" si="7363"/>
        <v>#N/A</v>
      </c>
      <c r="FA308" s="498">
        <f t="shared" si="7364"/>
        <v>0</v>
      </c>
      <c r="FB308" s="498">
        <f t="shared" si="7365"/>
        <v>0</v>
      </c>
      <c r="FC308" s="498" t="e">
        <f t="shared" si="7366"/>
        <v>#N/A</v>
      </c>
      <c r="FD308" s="504">
        <f t="shared" si="7367"/>
        <v>0</v>
      </c>
      <c r="FE308" s="500">
        <f t="shared" si="7368"/>
        <v>0</v>
      </c>
      <c r="FH308" s="665"/>
      <c r="FI308" s="666"/>
      <c r="FJ308" s="667"/>
      <c r="FK308" s="668"/>
      <c r="FL308" s="669"/>
      <c r="FM308" s="720"/>
      <c r="FN308" s="1326"/>
      <c r="FO308" s="497" t="e">
        <f t="shared" si="7369"/>
        <v>#N/A</v>
      </c>
      <c r="FP308" s="497" t="e">
        <f t="shared" si="7370"/>
        <v>#N/A</v>
      </c>
      <c r="FQ308" s="498" t="e">
        <f t="shared" si="7371"/>
        <v>#N/A</v>
      </c>
      <c r="FR308" s="498">
        <f t="shared" si="7372"/>
        <v>0</v>
      </c>
      <c r="FS308" s="498">
        <f t="shared" si="7373"/>
        <v>0</v>
      </c>
      <c r="FT308" s="498" t="e">
        <f t="shared" si="7374"/>
        <v>#N/A</v>
      </c>
      <c r="FU308" s="504">
        <f t="shared" si="7375"/>
        <v>0</v>
      </c>
      <c r="FV308" s="500">
        <f t="shared" si="7376"/>
        <v>0</v>
      </c>
      <c r="FY308" s="665"/>
      <c r="FZ308" s="666"/>
      <c r="GA308" s="667"/>
      <c r="GB308" s="668"/>
      <c r="GC308" s="669"/>
      <c r="GD308" s="720"/>
      <c r="GE308" s="1326"/>
      <c r="GF308" s="497" t="e">
        <f t="shared" si="7377"/>
        <v>#N/A</v>
      </c>
      <c r="GG308" s="497" t="e">
        <f t="shared" si="7378"/>
        <v>#N/A</v>
      </c>
      <c r="GH308" s="498" t="e">
        <f t="shared" si="7379"/>
        <v>#N/A</v>
      </c>
      <c r="GI308" s="498">
        <f t="shared" si="7380"/>
        <v>0</v>
      </c>
      <c r="GJ308" s="498">
        <f t="shared" si="7381"/>
        <v>0</v>
      </c>
      <c r="GK308" s="498" t="e">
        <f t="shared" si="7382"/>
        <v>#N/A</v>
      </c>
      <c r="GL308" s="504">
        <f t="shared" si="7383"/>
        <v>0</v>
      </c>
      <c r="GM308" s="500">
        <f t="shared" si="7384"/>
        <v>0</v>
      </c>
      <c r="GP308" s="665"/>
      <c r="GQ308" s="666"/>
      <c r="GR308" s="667"/>
      <c r="GS308" s="668"/>
      <c r="GT308" s="669"/>
      <c r="GU308" s="720"/>
      <c r="GV308" s="1326"/>
      <c r="GW308" s="497" t="e">
        <f t="shared" si="7385"/>
        <v>#N/A</v>
      </c>
      <c r="GX308" s="497" t="e">
        <f t="shared" si="7386"/>
        <v>#N/A</v>
      </c>
      <c r="GY308" s="498" t="e">
        <f t="shared" si="7387"/>
        <v>#N/A</v>
      </c>
      <c r="GZ308" s="498">
        <f t="shared" si="7388"/>
        <v>0</v>
      </c>
      <c r="HA308" s="498">
        <f t="shared" si="7389"/>
        <v>0</v>
      </c>
      <c r="HB308" s="498" t="e">
        <f t="shared" si="7390"/>
        <v>#N/A</v>
      </c>
      <c r="HC308" s="504">
        <f t="shared" si="7391"/>
        <v>0</v>
      </c>
      <c r="HD308" s="500">
        <f t="shared" si="7392"/>
        <v>0</v>
      </c>
      <c r="HG308" s="665"/>
      <c r="HH308" s="666"/>
      <c r="HI308" s="667"/>
      <c r="HJ308" s="668"/>
      <c r="HK308" s="669"/>
      <c r="HL308" s="720"/>
      <c r="HM308" s="1326"/>
      <c r="HN308" s="497" t="e">
        <f t="shared" si="7393"/>
        <v>#N/A</v>
      </c>
      <c r="HO308" s="497" t="e">
        <f t="shared" si="7394"/>
        <v>#N/A</v>
      </c>
      <c r="HP308" s="498" t="e">
        <f t="shared" si="7395"/>
        <v>#N/A</v>
      </c>
      <c r="HQ308" s="498">
        <f t="shared" si="7396"/>
        <v>0</v>
      </c>
      <c r="HR308" s="498">
        <f t="shared" si="7397"/>
        <v>0</v>
      </c>
      <c r="HS308" s="498" t="e">
        <f t="shared" si="7398"/>
        <v>#N/A</v>
      </c>
      <c r="HT308" s="504">
        <f t="shared" si="7399"/>
        <v>0</v>
      </c>
      <c r="HU308" s="500">
        <f t="shared" si="7400"/>
        <v>0</v>
      </c>
      <c r="HX308" s="665"/>
      <c r="HY308" s="666"/>
      <c r="HZ308" s="667"/>
      <c r="IA308" s="668"/>
      <c r="IB308" s="669"/>
      <c r="IC308" s="720"/>
      <c r="ID308" s="1326"/>
      <c r="IE308" s="497" t="e">
        <f t="shared" si="7401"/>
        <v>#N/A</v>
      </c>
      <c r="IF308" s="497" t="e">
        <f t="shared" si="7402"/>
        <v>#N/A</v>
      </c>
      <c r="IG308" s="498" t="e">
        <f t="shared" si="7403"/>
        <v>#N/A</v>
      </c>
      <c r="IH308" s="498">
        <f t="shared" si="7404"/>
        <v>0</v>
      </c>
      <c r="II308" s="498">
        <f t="shared" si="7405"/>
        <v>0</v>
      </c>
      <c r="IJ308" s="498" t="e">
        <f t="shared" si="7406"/>
        <v>#N/A</v>
      </c>
      <c r="IK308" s="504">
        <f t="shared" si="7407"/>
        <v>0</v>
      </c>
      <c r="IL308" s="500">
        <f t="shared" si="7408"/>
        <v>0</v>
      </c>
      <c r="IO308" s="665"/>
      <c r="IP308" s="666"/>
      <c r="IQ308" s="667"/>
      <c r="IR308" s="668"/>
      <c r="IS308" s="669"/>
      <c r="IT308" s="720"/>
      <c r="IU308" s="1326"/>
      <c r="IV308" s="497" t="e">
        <f t="shared" si="7409"/>
        <v>#N/A</v>
      </c>
      <c r="IW308" s="497" t="e">
        <f t="shared" si="7410"/>
        <v>#N/A</v>
      </c>
      <c r="IX308" s="498" t="e">
        <f t="shared" si="7411"/>
        <v>#N/A</v>
      </c>
      <c r="IY308" s="498">
        <f t="shared" si="7412"/>
        <v>0</v>
      </c>
      <c r="IZ308" s="498">
        <f t="shared" si="7413"/>
        <v>0</v>
      </c>
      <c r="JA308" s="498" t="e">
        <f t="shared" si="7414"/>
        <v>#N/A</v>
      </c>
      <c r="JB308" s="504">
        <f t="shared" si="7415"/>
        <v>0</v>
      </c>
      <c r="JC308" s="500">
        <f t="shared" si="7416"/>
        <v>0</v>
      </c>
      <c r="JF308" s="665"/>
      <c r="JG308" s="666"/>
      <c r="JH308" s="667"/>
      <c r="JI308" s="668"/>
      <c r="JJ308" s="669"/>
      <c r="JK308" s="720"/>
      <c r="JL308" s="1326"/>
      <c r="JM308" s="497" t="e">
        <f t="shared" si="7417"/>
        <v>#N/A</v>
      </c>
      <c r="JN308" s="497" t="e">
        <f t="shared" si="7418"/>
        <v>#N/A</v>
      </c>
      <c r="JO308" s="498" t="e">
        <f t="shared" si="7419"/>
        <v>#N/A</v>
      </c>
      <c r="JP308" s="498">
        <f t="shared" si="7420"/>
        <v>0</v>
      </c>
      <c r="JQ308" s="498">
        <f t="shared" si="7421"/>
        <v>0</v>
      </c>
      <c r="JR308" s="498" t="e">
        <f t="shared" si="7422"/>
        <v>#N/A</v>
      </c>
      <c r="JS308" s="504">
        <f t="shared" si="7423"/>
        <v>0</v>
      </c>
      <c r="JT308" s="500">
        <f t="shared" si="7424"/>
        <v>0</v>
      </c>
      <c r="JW308" s="665"/>
      <c r="JX308" s="666"/>
      <c r="JY308" s="667"/>
      <c r="JZ308" s="668"/>
      <c r="KA308" s="669"/>
      <c r="KB308" s="720"/>
      <c r="KC308" s="1326"/>
      <c r="KD308" s="497" t="e">
        <f t="shared" si="7425"/>
        <v>#N/A</v>
      </c>
      <c r="KE308" s="497" t="e">
        <f t="shared" si="7426"/>
        <v>#N/A</v>
      </c>
      <c r="KF308" s="498" t="e">
        <f t="shared" si="7427"/>
        <v>#N/A</v>
      </c>
      <c r="KG308" s="498">
        <f t="shared" si="7428"/>
        <v>0</v>
      </c>
      <c r="KH308" s="498">
        <f t="shared" si="7429"/>
        <v>0</v>
      </c>
      <c r="KI308" s="498" t="e">
        <f t="shared" si="7430"/>
        <v>#N/A</v>
      </c>
      <c r="KJ308" s="504">
        <f t="shared" si="7431"/>
        <v>0</v>
      </c>
      <c r="KK308" s="500">
        <f t="shared" si="7432"/>
        <v>0</v>
      </c>
      <c r="KN308" s="665"/>
      <c r="KO308" s="666"/>
      <c r="KP308" s="667"/>
      <c r="KQ308" s="668"/>
      <c r="KR308" s="669"/>
      <c r="KS308" s="720"/>
      <c r="KT308" s="1326"/>
      <c r="KU308" s="497" t="e">
        <f t="shared" si="7433"/>
        <v>#N/A</v>
      </c>
      <c r="KV308" s="497" t="e">
        <f t="shared" si="7434"/>
        <v>#N/A</v>
      </c>
      <c r="KW308" s="498" t="e">
        <f t="shared" si="7435"/>
        <v>#N/A</v>
      </c>
      <c r="KX308" s="498">
        <f t="shared" si="7436"/>
        <v>0</v>
      </c>
      <c r="KY308" s="498">
        <f t="shared" si="7437"/>
        <v>0</v>
      </c>
      <c r="KZ308" s="498" t="e">
        <f t="shared" si="7438"/>
        <v>#N/A</v>
      </c>
      <c r="LA308" s="504">
        <f t="shared" si="7439"/>
        <v>0</v>
      </c>
      <c r="LB308" s="500">
        <f t="shared" si="7440"/>
        <v>0</v>
      </c>
      <c r="LE308" s="665"/>
      <c r="LF308" s="666"/>
      <c r="LG308" s="667"/>
      <c r="LH308" s="668"/>
      <c r="LI308" s="669"/>
      <c r="LJ308" s="720"/>
      <c r="LK308" s="1326"/>
      <c r="LL308" s="497" t="e">
        <f t="shared" si="7441"/>
        <v>#N/A</v>
      </c>
      <c r="LM308" s="497" t="e">
        <f t="shared" si="7442"/>
        <v>#N/A</v>
      </c>
      <c r="LN308" s="498" t="e">
        <f t="shared" si="7443"/>
        <v>#N/A</v>
      </c>
      <c r="LO308" s="498">
        <f t="shared" si="7444"/>
        <v>0</v>
      </c>
      <c r="LP308" s="498">
        <f t="shared" si="7445"/>
        <v>0</v>
      </c>
      <c r="LQ308" s="498" t="e">
        <f t="shared" si="7446"/>
        <v>#N/A</v>
      </c>
      <c r="LR308" s="504">
        <f t="shared" si="7447"/>
        <v>0</v>
      </c>
      <c r="LS308" s="500">
        <f t="shared" si="7448"/>
        <v>0</v>
      </c>
      <c r="LV308" s="665"/>
      <c r="LW308" s="666"/>
      <c r="LX308" s="667"/>
      <c r="LY308" s="668"/>
      <c r="LZ308" s="669"/>
      <c r="MA308" s="720"/>
      <c r="MB308" s="1326"/>
      <c r="MC308" s="497" t="e">
        <f t="shared" si="7449"/>
        <v>#N/A</v>
      </c>
      <c r="MD308" s="497" t="e">
        <f t="shared" si="7450"/>
        <v>#N/A</v>
      </c>
      <c r="ME308" s="498" t="e">
        <f t="shared" si="7451"/>
        <v>#N/A</v>
      </c>
      <c r="MF308" s="498">
        <f t="shared" si="7452"/>
        <v>0</v>
      </c>
      <c r="MG308" s="498">
        <f t="shared" si="7453"/>
        <v>0</v>
      </c>
      <c r="MH308" s="498" t="e">
        <f t="shared" si="7454"/>
        <v>#N/A</v>
      </c>
      <c r="MI308" s="504">
        <f t="shared" si="7455"/>
        <v>0</v>
      </c>
      <c r="MJ308" s="500">
        <f t="shared" si="7456"/>
        <v>0</v>
      </c>
      <c r="MM308" s="665"/>
      <c r="MN308" s="666"/>
      <c r="MO308" s="667"/>
      <c r="MP308" s="668"/>
      <c r="MQ308" s="669"/>
      <c r="MR308" s="720"/>
      <c r="MS308" s="1326"/>
      <c r="MT308" s="497" t="e">
        <f t="shared" si="7457"/>
        <v>#N/A</v>
      </c>
      <c r="MU308" s="497" t="e">
        <f t="shared" si="7458"/>
        <v>#N/A</v>
      </c>
      <c r="MV308" s="498" t="e">
        <f t="shared" si="7459"/>
        <v>#N/A</v>
      </c>
      <c r="MW308" s="498">
        <f t="shared" si="7460"/>
        <v>0</v>
      </c>
      <c r="MX308" s="498">
        <f t="shared" si="7461"/>
        <v>0</v>
      </c>
      <c r="MY308" s="498" t="e">
        <f t="shared" si="7462"/>
        <v>#N/A</v>
      </c>
      <c r="MZ308" s="504">
        <f t="shared" si="7463"/>
        <v>0</v>
      </c>
      <c r="NA308" s="500">
        <f t="shared" si="7464"/>
        <v>0</v>
      </c>
      <c r="ND308" s="665"/>
      <c r="NE308" s="666"/>
      <c r="NF308" s="667"/>
      <c r="NG308" s="668"/>
      <c r="NH308" s="669"/>
      <c r="NI308" s="720"/>
      <c r="NJ308" s="1326"/>
      <c r="NK308" s="497" t="e">
        <f t="shared" si="7465"/>
        <v>#N/A</v>
      </c>
      <c r="NL308" s="497" t="e">
        <f t="shared" si="7466"/>
        <v>#N/A</v>
      </c>
      <c r="NM308" s="498" t="e">
        <f t="shared" si="7467"/>
        <v>#N/A</v>
      </c>
      <c r="NN308" s="498">
        <f t="shared" si="7468"/>
        <v>0</v>
      </c>
      <c r="NO308" s="498">
        <f t="shared" si="7469"/>
        <v>0</v>
      </c>
      <c r="NP308" s="498" t="e">
        <f t="shared" si="7470"/>
        <v>#N/A</v>
      </c>
      <c r="NQ308" s="504">
        <f t="shared" si="7471"/>
        <v>0</v>
      </c>
      <c r="NR308" s="500">
        <f t="shared" si="7472"/>
        <v>0</v>
      </c>
      <c r="NU308" s="665"/>
      <c r="NV308" s="666"/>
      <c r="NW308" s="667"/>
      <c r="NX308" s="668"/>
      <c r="NY308" s="669"/>
      <c r="NZ308" s="720"/>
      <c r="OA308" s="1326"/>
      <c r="OB308" s="497" t="e">
        <f t="shared" si="7473"/>
        <v>#N/A</v>
      </c>
      <c r="OC308" s="497" t="e">
        <f t="shared" si="7474"/>
        <v>#N/A</v>
      </c>
      <c r="OD308" s="498" t="e">
        <f t="shared" si="7475"/>
        <v>#N/A</v>
      </c>
      <c r="OE308" s="498">
        <f t="shared" si="7476"/>
        <v>0</v>
      </c>
      <c r="OF308" s="498">
        <f t="shared" si="7477"/>
        <v>0</v>
      </c>
      <c r="OG308" s="498" t="e">
        <f t="shared" si="7478"/>
        <v>#N/A</v>
      </c>
      <c r="OH308" s="504">
        <f t="shared" si="7479"/>
        <v>0</v>
      </c>
      <c r="OI308" s="500">
        <f t="shared" si="7480"/>
        <v>0</v>
      </c>
      <c r="OL308" s="665"/>
      <c r="OM308" s="666"/>
      <c r="ON308" s="667"/>
      <c r="OO308" s="668"/>
      <c r="OP308" s="669"/>
      <c r="OQ308" s="720"/>
      <c r="OR308" s="1326"/>
      <c r="OS308" s="497" t="e">
        <f t="shared" si="7481"/>
        <v>#N/A</v>
      </c>
      <c r="OT308" s="497" t="e">
        <f t="shared" si="7482"/>
        <v>#N/A</v>
      </c>
      <c r="OU308" s="498" t="e">
        <f t="shared" si="7483"/>
        <v>#N/A</v>
      </c>
      <c r="OV308" s="498">
        <f t="shared" si="7484"/>
        <v>0</v>
      </c>
      <c r="OW308" s="498">
        <f t="shared" si="7485"/>
        <v>0</v>
      </c>
      <c r="OX308" s="498" t="e">
        <f t="shared" si="7486"/>
        <v>#N/A</v>
      </c>
      <c r="OY308" s="504">
        <f t="shared" si="7487"/>
        <v>0</v>
      </c>
      <c r="OZ308" s="500">
        <f t="shared" si="7488"/>
        <v>0</v>
      </c>
      <c r="PC308" s="665"/>
      <c r="PD308" s="666"/>
      <c r="PE308" s="667"/>
      <c r="PF308" s="668"/>
      <c r="PG308" s="669"/>
      <c r="PH308" s="720"/>
      <c r="PI308" s="1326"/>
      <c r="PJ308" s="497" t="e">
        <f t="shared" si="7489"/>
        <v>#N/A</v>
      </c>
      <c r="PK308" s="497" t="e">
        <f t="shared" si="7490"/>
        <v>#N/A</v>
      </c>
      <c r="PL308" s="498" t="e">
        <f t="shared" si="7491"/>
        <v>#N/A</v>
      </c>
      <c r="PM308" s="498">
        <f t="shared" si="7492"/>
        <v>0</v>
      </c>
      <c r="PN308" s="498">
        <f t="shared" si="7493"/>
        <v>0</v>
      </c>
      <c r="PO308" s="498" t="e">
        <f t="shared" si="7494"/>
        <v>#N/A</v>
      </c>
      <c r="PP308" s="504">
        <f t="shared" si="7495"/>
        <v>0</v>
      </c>
      <c r="PQ308" s="500">
        <f t="shared" si="7496"/>
        <v>0</v>
      </c>
      <c r="PT308" s="665"/>
      <c r="PU308" s="666"/>
      <c r="PV308" s="667"/>
      <c r="PW308" s="668"/>
      <c r="PX308" s="669"/>
      <c r="PY308" s="720"/>
      <c r="PZ308" s="1326"/>
      <c r="QA308" s="497" t="e">
        <f t="shared" si="7497"/>
        <v>#N/A</v>
      </c>
      <c r="QB308" s="497" t="e">
        <f t="shared" si="7498"/>
        <v>#N/A</v>
      </c>
      <c r="QC308" s="498" t="e">
        <f t="shared" si="7499"/>
        <v>#N/A</v>
      </c>
      <c r="QD308" s="498">
        <f t="shared" si="7500"/>
        <v>0</v>
      </c>
      <c r="QE308" s="498">
        <f t="shared" si="7501"/>
        <v>0</v>
      </c>
      <c r="QF308" s="498" t="e">
        <f t="shared" si="7502"/>
        <v>#N/A</v>
      </c>
      <c r="QG308" s="504">
        <f t="shared" si="7503"/>
        <v>0</v>
      </c>
      <c r="QH308" s="500">
        <f t="shared" si="7504"/>
        <v>0</v>
      </c>
      <c r="QK308" s="665"/>
      <c r="QL308" s="666"/>
      <c r="QM308" s="667"/>
      <c r="QN308" s="668"/>
      <c r="QO308" s="669"/>
      <c r="QP308" s="720"/>
      <c r="QQ308" s="1326"/>
      <c r="QR308" s="497" t="e">
        <f t="shared" si="7505"/>
        <v>#N/A</v>
      </c>
      <c r="QS308" s="497" t="e">
        <f t="shared" si="7506"/>
        <v>#N/A</v>
      </c>
      <c r="QT308" s="498" t="e">
        <f t="shared" si="7507"/>
        <v>#N/A</v>
      </c>
      <c r="QU308" s="498">
        <f t="shared" si="7508"/>
        <v>0</v>
      </c>
      <c r="QV308" s="498">
        <f t="shared" si="7509"/>
        <v>0</v>
      </c>
      <c r="QW308" s="498" t="e">
        <f t="shared" si="7510"/>
        <v>#N/A</v>
      </c>
      <c r="QX308" s="504">
        <f t="shared" si="7511"/>
        <v>0</v>
      </c>
      <c r="QY308" s="500">
        <f t="shared" si="7512"/>
        <v>0</v>
      </c>
      <c r="RB308" s="381"/>
      <c r="RC308" s="382"/>
      <c r="RD308" s="383"/>
      <c r="RE308" s="384"/>
      <c r="RF308" s="385"/>
      <c r="RG308" s="386"/>
      <c r="RH308" s="386"/>
      <c r="RI308" s="497"/>
      <c r="RJ308" s="497"/>
      <c r="RK308" s="501"/>
      <c r="RL308" s="501"/>
      <c r="RM308" s="501"/>
      <c r="RN308" s="501"/>
      <c r="RO308" s="502"/>
      <c r="RP308" s="503"/>
      <c r="RS308" s="381"/>
      <c r="RT308" s="382"/>
      <c r="RU308" s="383"/>
      <c r="RV308" s="384"/>
      <c r="RW308" s="385"/>
      <c r="RX308" s="386"/>
      <c r="RY308" s="386"/>
      <c r="RZ308" s="497"/>
      <c r="SA308" s="497"/>
      <c r="SB308" s="501"/>
      <c r="SC308" s="501"/>
      <c r="SD308" s="501"/>
      <c r="SE308" s="501"/>
      <c r="SF308" s="502"/>
      <c r="SG308" s="503"/>
      <c r="SJ308" s="381"/>
      <c r="SK308" s="382"/>
      <c r="SL308" s="383"/>
      <c r="SM308" s="384"/>
      <c r="SN308" s="385"/>
      <c r="SO308" s="386"/>
      <c r="SP308" s="386"/>
      <c r="SQ308" s="497"/>
      <c r="SR308" s="497"/>
      <c r="SS308" s="501"/>
      <c r="ST308" s="501"/>
      <c r="SU308" s="501"/>
      <c r="SV308" s="501"/>
      <c r="SW308" s="502"/>
      <c r="SX308" s="503"/>
    </row>
    <row r="309" spans="2:518" ht="71.25" hidden="1" customHeight="1" thickTop="1" thickBot="1">
      <c r="B309" s="577"/>
      <c r="C309" s="578"/>
      <c r="D309" s="579"/>
      <c r="E309" s="580"/>
      <c r="F309" s="581"/>
      <c r="G309" s="585"/>
      <c r="H309" s="595"/>
      <c r="K309" s="577"/>
      <c r="L309" s="767"/>
      <c r="M309" s="579"/>
      <c r="N309" s="580"/>
      <c r="O309" s="581"/>
      <c r="P309" s="585"/>
      <c r="Q309" s="1326"/>
      <c r="R309" s="497"/>
      <c r="S309" s="497"/>
      <c r="T309" s="498"/>
      <c r="U309" s="498"/>
      <c r="V309" s="498"/>
      <c r="W309" s="498"/>
      <c r="X309" s="504"/>
      <c r="Y309" s="500"/>
      <c r="Z309" s="486"/>
      <c r="AA309" s="486"/>
      <c r="AB309" s="577"/>
      <c r="AC309" s="767"/>
      <c r="AD309" s="579"/>
      <c r="AE309" s="580"/>
      <c r="AF309" s="581"/>
      <c r="AG309" s="585"/>
      <c r="AH309" s="1326"/>
      <c r="AI309" s="497"/>
      <c r="AJ309" s="497"/>
      <c r="AK309" s="498"/>
      <c r="AL309" s="498"/>
      <c r="AM309" s="498"/>
      <c r="AN309" s="498"/>
      <c r="AO309" s="504"/>
      <c r="AP309" s="500"/>
      <c r="AQ309" s="486"/>
      <c r="AR309" s="486"/>
      <c r="AS309" s="577"/>
      <c r="AT309" s="767"/>
      <c r="AU309" s="579"/>
      <c r="AV309" s="580"/>
      <c r="AW309" s="581"/>
      <c r="AX309" s="585"/>
      <c r="AY309" s="1326"/>
      <c r="AZ309" s="497"/>
      <c r="BA309" s="497"/>
      <c r="BB309" s="498"/>
      <c r="BC309" s="498"/>
      <c r="BD309" s="498"/>
      <c r="BE309" s="498"/>
      <c r="BF309" s="504"/>
      <c r="BG309" s="500"/>
      <c r="BJ309" s="577"/>
      <c r="BK309" s="767"/>
      <c r="BL309" s="579"/>
      <c r="BM309" s="580"/>
      <c r="BN309" s="581"/>
      <c r="BO309" s="585"/>
      <c r="BP309" s="1326"/>
      <c r="BQ309" s="497"/>
      <c r="BR309" s="497"/>
      <c r="BS309" s="498"/>
      <c r="BT309" s="498"/>
      <c r="BU309" s="498"/>
      <c r="BV309" s="498"/>
      <c r="BW309" s="504"/>
      <c r="BX309" s="500"/>
      <c r="CA309" s="577"/>
      <c r="CB309" s="767"/>
      <c r="CC309" s="579"/>
      <c r="CD309" s="580"/>
      <c r="CE309" s="581"/>
      <c r="CF309" s="585"/>
      <c r="CG309" s="1326"/>
      <c r="CH309" s="497"/>
      <c r="CI309" s="497"/>
      <c r="CJ309" s="498"/>
      <c r="CK309" s="498"/>
      <c r="CL309" s="498"/>
      <c r="CM309" s="498"/>
      <c r="CN309" s="504"/>
      <c r="CO309" s="500"/>
      <c r="CR309" s="577"/>
      <c r="CS309" s="767"/>
      <c r="CT309" s="579"/>
      <c r="CU309" s="580"/>
      <c r="CV309" s="581"/>
      <c r="CW309" s="585"/>
      <c r="CX309" s="1326"/>
      <c r="CY309" s="497"/>
      <c r="CZ309" s="497"/>
      <c r="DA309" s="498"/>
      <c r="DB309" s="498"/>
      <c r="DC309" s="498"/>
      <c r="DD309" s="498"/>
      <c r="DE309" s="504"/>
      <c r="DF309" s="500"/>
      <c r="DI309" s="577"/>
      <c r="DJ309" s="767"/>
      <c r="DK309" s="579"/>
      <c r="DL309" s="580"/>
      <c r="DM309" s="581"/>
      <c r="DN309" s="585"/>
      <c r="DO309" s="1326"/>
      <c r="DP309" s="497"/>
      <c r="DQ309" s="497"/>
      <c r="DR309" s="498"/>
      <c r="DS309" s="498"/>
      <c r="DT309" s="498"/>
      <c r="DU309" s="498"/>
      <c r="DV309" s="504"/>
      <c r="DW309" s="500"/>
      <c r="DZ309" s="577"/>
      <c r="EA309" s="767"/>
      <c r="EB309" s="579"/>
      <c r="EC309" s="580"/>
      <c r="ED309" s="581"/>
      <c r="EE309" s="585"/>
      <c r="EF309" s="1326"/>
      <c r="EG309" s="497"/>
      <c r="EH309" s="497"/>
      <c r="EI309" s="498"/>
      <c r="EJ309" s="498"/>
      <c r="EK309" s="498"/>
      <c r="EL309" s="498"/>
      <c r="EM309" s="504"/>
      <c r="EN309" s="500"/>
      <c r="EQ309" s="665"/>
      <c r="ER309" s="666"/>
      <c r="ES309" s="667"/>
      <c r="ET309" s="668"/>
      <c r="EU309" s="669"/>
      <c r="EV309" s="720"/>
      <c r="EW309" s="1326"/>
      <c r="EX309" s="497" t="e">
        <f t="shared" si="7361"/>
        <v>#N/A</v>
      </c>
      <c r="EY309" s="497" t="e">
        <f t="shared" si="7362"/>
        <v>#N/A</v>
      </c>
      <c r="EZ309" s="498" t="e">
        <f t="shared" si="7363"/>
        <v>#N/A</v>
      </c>
      <c r="FA309" s="498">
        <f t="shared" si="7364"/>
        <v>0</v>
      </c>
      <c r="FB309" s="498">
        <f t="shared" si="7365"/>
        <v>0</v>
      </c>
      <c r="FC309" s="498" t="e">
        <f t="shared" si="7366"/>
        <v>#N/A</v>
      </c>
      <c r="FD309" s="504">
        <f t="shared" si="7367"/>
        <v>0</v>
      </c>
      <c r="FE309" s="500">
        <f t="shared" si="7368"/>
        <v>0</v>
      </c>
      <c r="FH309" s="665"/>
      <c r="FI309" s="666"/>
      <c r="FJ309" s="667"/>
      <c r="FK309" s="668"/>
      <c r="FL309" s="669"/>
      <c r="FM309" s="720"/>
      <c r="FN309" s="1326"/>
      <c r="FO309" s="497" t="e">
        <f t="shared" si="7369"/>
        <v>#N/A</v>
      </c>
      <c r="FP309" s="497" t="e">
        <f t="shared" si="7370"/>
        <v>#N/A</v>
      </c>
      <c r="FQ309" s="498" t="e">
        <f t="shared" si="7371"/>
        <v>#N/A</v>
      </c>
      <c r="FR309" s="498">
        <f t="shared" si="7372"/>
        <v>0</v>
      </c>
      <c r="FS309" s="498">
        <f t="shared" si="7373"/>
        <v>0</v>
      </c>
      <c r="FT309" s="498" t="e">
        <f t="shared" si="7374"/>
        <v>#N/A</v>
      </c>
      <c r="FU309" s="504">
        <f t="shared" si="7375"/>
        <v>0</v>
      </c>
      <c r="FV309" s="500">
        <f t="shared" si="7376"/>
        <v>0</v>
      </c>
      <c r="FY309" s="665"/>
      <c r="FZ309" s="666"/>
      <c r="GA309" s="667"/>
      <c r="GB309" s="668"/>
      <c r="GC309" s="669"/>
      <c r="GD309" s="720"/>
      <c r="GE309" s="1326"/>
      <c r="GF309" s="497" t="e">
        <f t="shared" si="7377"/>
        <v>#N/A</v>
      </c>
      <c r="GG309" s="497" t="e">
        <f t="shared" si="7378"/>
        <v>#N/A</v>
      </c>
      <c r="GH309" s="498" t="e">
        <f t="shared" si="7379"/>
        <v>#N/A</v>
      </c>
      <c r="GI309" s="498">
        <f t="shared" si="7380"/>
        <v>0</v>
      </c>
      <c r="GJ309" s="498">
        <f t="shared" si="7381"/>
        <v>0</v>
      </c>
      <c r="GK309" s="498" t="e">
        <f t="shared" si="7382"/>
        <v>#N/A</v>
      </c>
      <c r="GL309" s="504">
        <f t="shared" si="7383"/>
        <v>0</v>
      </c>
      <c r="GM309" s="500">
        <f t="shared" si="7384"/>
        <v>0</v>
      </c>
      <c r="GP309" s="665"/>
      <c r="GQ309" s="666"/>
      <c r="GR309" s="667"/>
      <c r="GS309" s="668"/>
      <c r="GT309" s="669"/>
      <c r="GU309" s="720"/>
      <c r="GV309" s="1326"/>
      <c r="GW309" s="497" t="e">
        <f t="shared" si="7385"/>
        <v>#N/A</v>
      </c>
      <c r="GX309" s="497" t="e">
        <f t="shared" si="7386"/>
        <v>#N/A</v>
      </c>
      <c r="GY309" s="498" t="e">
        <f t="shared" si="7387"/>
        <v>#N/A</v>
      </c>
      <c r="GZ309" s="498">
        <f t="shared" si="7388"/>
        <v>0</v>
      </c>
      <c r="HA309" s="498">
        <f t="shared" si="7389"/>
        <v>0</v>
      </c>
      <c r="HB309" s="498" t="e">
        <f t="shared" si="7390"/>
        <v>#N/A</v>
      </c>
      <c r="HC309" s="504">
        <f t="shared" si="7391"/>
        <v>0</v>
      </c>
      <c r="HD309" s="500">
        <f t="shared" si="7392"/>
        <v>0</v>
      </c>
      <c r="HG309" s="665"/>
      <c r="HH309" s="666"/>
      <c r="HI309" s="667"/>
      <c r="HJ309" s="668"/>
      <c r="HK309" s="669"/>
      <c r="HL309" s="720"/>
      <c r="HM309" s="1326"/>
      <c r="HN309" s="497" t="e">
        <f t="shared" si="7393"/>
        <v>#N/A</v>
      </c>
      <c r="HO309" s="497" t="e">
        <f t="shared" si="7394"/>
        <v>#N/A</v>
      </c>
      <c r="HP309" s="498" t="e">
        <f t="shared" si="7395"/>
        <v>#N/A</v>
      </c>
      <c r="HQ309" s="498">
        <f t="shared" si="7396"/>
        <v>0</v>
      </c>
      <c r="HR309" s="498">
        <f t="shared" si="7397"/>
        <v>0</v>
      </c>
      <c r="HS309" s="498" t="e">
        <f t="shared" si="7398"/>
        <v>#N/A</v>
      </c>
      <c r="HT309" s="504">
        <f t="shared" si="7399"/>
        <v>0</v>
      </c>
      <c r="HU309" s="500">
        <f t="shared" si="7400"/>
        <v>0</v>
      </c>
      <c r="HX309" s="665"/>
      <c r="HY309" s="666"/>
      <c r="HZ309" s="667"/>
      <c r="IA309" s="668"/>
      <c r="IB309" s="669"/>
      <c r="IC309" s="720"/>
      <c r="ID309" s="1326"/>
      <c r="IE309" s="497" t="e">
        <f t="shared" si="7401"/>
        <v>#N/A</v>
      </c>
      <c r="IF309" s="497" t="e">
        <f t="shared" si="7402"/>
        <v>#N/A</v>
      </c>
      <c r="IG309" s="498" t="e">
        <f t="shared" si="7403"/>
        <v>#N/A</v>
      </c>
      <c r="IH309" s="498">
        <f t="shared" si="7404"/>
        <v>0</v>
      </c>
      <c r="II309" s="498">
        <f t="shared" si="7405"/>
        <v>0</v>
      </c>
      <c r="IJ309" s="498" t="e">
        <f t="shared" si="7406"/>
        <v>#N/A</v>
      </c>
      <c r="IK309" s="504">
        <f t="shared" si="7407"/>
        <v>0</v>
      </c>
      <c r="IL309" s="500">
        <f t="shared" si="7408"/>
        <v>0</v>
      </c>
      <c r="IO309" s="665"/>
      <c r="IP309" s="666"/>
      <c r="IQ309" s="667"/>
      <c r="IR309" s="668"/>
      <c r="IS309" s="669"/>
      <c r="IT309" s="720"/>
      <c r="IU309" s="1326"/>
      <c r="IV309" s="497" t="e">
        <f t="shared" si="7409"/>
        <v>#N/A</v>
      </c>
      <c r="IW309" s="497" t="e">
        <f t="shared" si="7410"/>
        <v>#N/A</v>
      </c>
      <c r="IX309" s="498" t="e">
        <f t="shared" si="7411"/>
        <v>#N/A</v>
      </c>
      <c r="IY309" s="498">
        <f t="shared" si="7412"/>
        <v>0</v>
      </c>
      <c r="IZ309" s="498">
        <f t="shared" si="7413"/>
        <v>0</v>
      </c>
      <c r="JA309" s="498" t="e">
        <f t="shared" si="7414"/>
        <v>#N/A</v>
      </c>
      <c r="JB309" s="504">
        <f t="shared" si="7415"/>
        <v>0</v>
      </c>
      <c r="JC309" s="500">
        <f t="shared" si="7416"/>
        <v>0</v>
      </c>
      <c r="JF309" s="665"/>
      <c r="JG309" s="666"/>
      <c r="JH309" s="667"/>
      <c r="JI309" s="668"/>
      <c r="JJ309" s="669"/>
      <c r="JK309" s="720"/>
      <c r="JL309" s="1326"/>
      <c r="JM309" s="497" t="e">
        <f t="shared" si="7417"/>
        <v>#N/A</v>
      </c>
      <c r="JN309" s="497" t="e">
        <f t="shared" si="7418"/>
        <v>#N/A</v>
      </c>
      <c r="JO309" s="498" t="e">
        <f t="shared" si="7419"/>
        <v>#N/A</v>
      </c>
      <c r="JP309" s="498">
        <f t="shared" si="7420"/>
        <v>0</v>
      </c>
      <c r="JQ309" s="498">
        <f t="shared" si="7421"/>
        <v>0</v>
      </c>
      <c r="JR309" s="498" t="e">
        <f t="shared" si="7422"/>
        <v>#N/A</v>
      </c>
      <c r="JS309" s="504">
        <f t="shared" si="7423"/>
        <v>0</v>
      </c>
      <c r="JT309" s="500">
        <f t="shared" si="7424"/>
        <v>0</v>
      </c>
      <c r="JW309" s="665"/>
      <c r="JX309" s="666"/>
      <c r="JY309" s="667"/>
      <c r="JZ309" s="668"/>
      <c r="KA309" s="669"/>
      <c r="KB309" s="720"/>
      <c r="KC309" s="1326"/>
      <c r="KD309" s="497" t="e">
        <f t="shared" si="7425"/>
        <v>#N/A</v>
      </c>
      <c r="KE309" s="497" t="e">
        <f t="shared" si="7426"/>
        <v>#N/A</v>
      </c>
      <c r="KF309" s="498" t="e">
        <f t="shared" si="7427"/>
        <v>#N/A</v>
      </c>
      <c r="KG309" s="498">
        <f t="shared" si="7428"/>
        <v>0</v>
      </c>
      <c r="KH309" s="498">
        <f t="shared" si="7429"/>
        <v>0</v>
      </c>
      <c r="KI309" s="498" t="e">
        <f t="shared" si="7430"/>
        <v>#N/A</v>
      </c>
      <c r="KJ309" s="504">
        <f t="shared" si="7431"/>
        <v>0</v>
      </c>
      <c r="KK309" s="500">
        <f t="shared" si="7432"/>
        <v>0</v>
      </c>
      <c r="KN309" s="665"/>
      <c r="KO309" s="666"/>
      <c r="KP309" s="667"/>
      <c r="KQ309" s="668"/>
      <c r="KR309" s="669"/>
      <c r="KS309" s="720"/>
      <c r="KT309" s="1326"/>
      <c r="KU309" s="497" t="e">
        <f t="shared" si="7433"/>
        <v>#N/A</v>
      </c>
      <c r="KV309" s="497" t="e">
        <f t="shared" si="7434"/>
        <v>#N/A</v>
      </c>
      <c r="KW309" s="498" t="e">
        <f t="shared" si="7435"/>
        <v>#N/A</v>
      </c>
      <c r="KX309" s="498">
        <f t="shared" si="7436"/>
        <v>0</v>
      </c>
      <c r="KY309" s="498">
        <f t="shared" si="7437"/>
        <v>0</v>
      </c>
      <c r="KZ309" s="498" t="e">
        <f t="shared" si="7438"/>
        <v>#N/A</v>
      </c>
      <c r="LA309" s="504">
        <f t="shared" si="7439"/>
        <v>0</v>
      </c>
      <c r="LB309" s="500">
        <f t="shared" si="7440"/>
        <v>0</v>
      </c>
      <c r="LE309" s="665"/>
      <c r="LF309" s="666"/>
      <c r="LG309" s="667"/>
      <c r="LH309" s="668"/>
      <c r="LI309" s="669"/>
      <c r="LJ309" s="720"/>
      <c r="LK309" s="1326"/>
      <c r="LL309" s="497" t="e">
        <f t="shared" si="7441"/>
        <v>#N/A</v>
      </c>
      <c r="LM309" s="497" t="e">
        <f t="shared" si="7442"/>
        <v>#N/A</v>
      </c>
      <c r="LN309" s="498" t="e">
        <f t="shared" si="7443"/>
        <v>#N/A</v>
      </c>
      <c r="LO309" s="498">
        <f t="shared" si="7444"/>
        <v>0</v>
      </c>
      <c r="LP309" s="498">
        <f t="shared" si="7445"/>
        <v>0</v>
      </c>
      <c r="LQ309" s="498" t="e">
        <f t="shared" si="7446"/>
        <v>#N/A</v>
      </c>
      <c r="LR309" s="504">
        <f t="shared" si="7447"/>
        <v>0</v>
      </c>
      <c r="LS309" s="500">
        <f t="shared" si="7448"/>
        <v>0</v>
      </c>
      <c r="LV309" s="665"/>
      <c r="LW309" s="666"/>
      <c r="LX309" s="667"/>
      <c r="LY309" s="668"/>
      <c r="LZ309" s="669"/>
      <c r="MA309" s="720"/>
      <c r="MB309" s="1326"/>
      <c r="MC309" s="497" t="e">
        <f t="shared" si="7449"/>
        <v>#N/A</v>
      </c>
      <c r="MD309" s="497" t="e">
        <f t="shared" si="7450"/>
        <v>#N/A</v>
      </c>
      <c r="ME309" s="498" t="e">
        <f t="shared" si="7451"/>
        <v>#N/A</v>
      </c>
      <c r="MF309" s="498">
        <f t="shared" si="7452"/>
        <v>0</v>
      </c>
      <c r="MG309" s="498">
        <f t="shared" si="7453"/>
        <v>0</v>
      </c>
      <c r="MH309" s="498" t="e">
        <f t="shared" si="7454"/>
        <v>#N/A</v>
      </c>
      <c r="MI309" s="504">
        <f t="shared" si="7455"/>
        <v>0</v>
      </c>
      <c r="MJ309" s="500">
        <f t="shared" si="7456"/>
        <v>0</v>
      </c>
      <c r="MM309" s="665"/>
      <c r="MN309" s="666"/>
      <c r="MO309" s="667"/>
      <c r="MP309" s="668"/>
      <c r="MQ309" s="669"/>
      <c r="MR309" s="720"/>
      <c r="MS309" s="1326"/>
      <c r="MT309" s="497" t="e">
        <f t="shared" si="7457"/>
        <v>#N/A</v>
      </c>
      <c r="MU309" s="497" t="e">
        <f t="shared" si="7458"/>
        <v>#N/A</v>
      </c>
      <c r="MV309" s="498" t="e">
        <f t="shared" si="7459"/>
        <v>#N/A</v>
      </c>
      <c r="MW309" s="498">
        <f t="shared" si="7460"/>
        <v>0</v>
      </c>
      <c r="MX309" s="498">
        <f t="shared" si="7461"/>
        <v>0</v>
      </c>
      <c r="MY309" s="498" t="e">
        <f t="shared" si="7462"/>
        <v>#N/A</v>
      </c>
      <c r="MZ309" s="504">
        <f t="shared" si="7463"/>
        <v>0</v>
      </c>
      <c r="NA309" s="500">
        <f t="shared" si="7464"/>
        <v>0</v>
      </c>
      <c r="ND309" s="665"/>
      <c r="NE309" s="666"/>
      <c r="NF309" s="667"/>
      <c r="NG309" s="668"/>
      <c r="NH309" s="669"/>
      <c r="NI309" s="720"/>
      <c r="NJ309" s="1326"/>
      <c r="NK309" s="497" t="e">
        <f t="shared" si="7465"/>
        <v>#N/A</v>
      </c>
      <c r="NL309" s="497" t="e">
        <f t="shared" si="7466"/>
        <v>#N/A</v>
      </c>
      <c r="NM309" s="498" t="e">
        <f t="shared" si="7467"/>
        <v>#N/A</v>
      </c>
      <c r="NN309" s="498">
        <f t="shared" si="7468"/>
        <v>0</v>
      </c>
      <c r="NO309" s="498">
        <f t="shared" si="7469"/>
        <v>0</v>
      </c>
      <c r="NP309" s="498" t="e">
        <f t="shared" si="7470"/>
        <v>#N/A</v>
      </c>
      <c r="NQ309" s="504">
        <f t="shared" si="7471"/>
        <v>0</v>
      </c>
      <c r="NR309" s="500">
        <f t="shared" si="7472"/>
        <v>0</v>
      </c>
      <c r="NU309" s="665"/>
      <c r="NV309" s="666"/>
      <c r="NW309" s="667"/>
      <c r="NX309" s="668"/>
      <c r="NY309" s="669"/>
      <c r="NZ309" s="720"/>
      <c r="OA309" s="1326"/>
      <c r="OB309" s="497" t="e">
        <f t="shared" si="7473"/>
        <v>#N/A</v>
      </c>
      <c r="OC309" s="497" t="e">
        <f t="shared" si="7474"/>
        <v>#N/A</v>
      </c>
      <c r="OD309" s="498" t="e">
        <f t="shared" si="7475"/>
        <v>#N/A</v>
      </c>
      <c r="OE309" s="498">
        <f t="shared" si="7476"/>
        <v>0</v>
      </c>
      <c r="OF309" s="498">
        <f t="shared" si="7477"/>
        <v>0</v>
      </c>
      <c r="OG309" s="498" t="e">
        <f t="shared" si="7478"/>
        <v>#N/A</v>
      </c>
      <c r="OH309" s="504">
        <f t="shared" si="7479"/>
        <v>0</v>
      </c>
      <c r="OI309" s="500">
        <f t="shared" si="7480"/>
        <v>0</v>
      </c>
      <c r="OL309" s="665"/>
      <c r="OM309" s="666"/>
      <c r="ON309" s="667"/>
      <c r="OO309" s="668"/>
      <c r="OP309" s="669"/>
      <c r="OQ309" s="720"/>
      <c r="OR309" s="1326"/>
      <c r="OS309" s="497" t="e">
        <f t="shared" si="7481"/>
        <v>#N/A</v>
      </c>
      <c r="OT309" s="497" t="e">
        <f t="shared" si="7482"/>
        <v>#N/A</v>
      </c>
      <c r="OU309" s="498" t="e">
        <f t="shared" si="7483"/>
        <v>#N/A</v>
      </c>
      <c r="OV309" s="498">
        <f t="shared" si="7484"/>
        <v>0</v>
      </c>
      <c r="OW309" s="498">
        <f t="shared" si="7485"/>
        <v>0</v>
      </c>
      <c r="OX309" s="498" t="e">
        <f t="shared" si="7486"/>
        <v>#N/A</v>
      </c>
      <c r="OY309" s="504">
        <f t="shared" si="7487"/>
        <v>0</v>
      </c>
      <c r="OZ309" s="500">
        <f t="shared" si="7488"/>
        <v>0</v>
      </c>
      <c r="PC309" s="665"/>
      <c r="PD309" s="666"/>
      <c r="PE309" s="667"/>
      <c r="PF309" s="668"/>
      <c r="PG309" s="669"/>
      <c r="PH309" s="720"/>
      <c r="PI309" s="1326"/>
      <c r="PJ309" s="497" t="e">
        <f t="shared" si="7489"/>
        <v>#N/A</v>
      </c>
      <c r="PK309" s="497" t="e">
        <f t="shared" si="7490"/>
        <v>#N/A</v>
      </c>
      <c r="PL309" s="498" t="e">
        <f t="shared" si="7491"/>
        <v>#N/A</v>
      </c>
      <c r="PM309" s="498">
        <f t="shared" si="7492"/>
        <v>0</v>
      </c>
      <c r="PN309" s="498">
        <f t="shared" si="7493"/>
        <v>0</v>
      </c>
      <c r="PO309" s="498" t="e">
        <f t="shared" si="7494"/>
        <v>#N/A</v>
      </c>
      <c r="PP309" s="504">
        <f t="shared" si="7495"/>
        <v>0</v>
      </c>
      <c r="PQ309" s="500">
        <f t="shared" si="7496"/>
        <v>0</v>
      </c>
      <c r="PT309" s="665"/>
      <c r="PU309" s="666"/>
      <c r="PV309" s="667"/>
      <c r="PW309" s="668"/>
      <c r="PX309" s="669"/>
      <c r="PY309" s="720"/>
      <c r="PZ309" s="1326"/>
      <c r="QA309" s="497" t="e">
        <f t="shared" si="7497"/>
        <v>#N/A</v>
      </c>
      <c r="QB309" s="497" t="e">
        <f t="shared" si="7498"/>
        <v>#N/A</v>
      </c>
      <c r="QC309" s="498" t="e">
        <f t="shared" si="7499"/>
        <v>#N/A</v>
      </c>
      <c r="QD309" s="498">
        <f t="shared" si="7500"/>
        <v>0</v>
      </c>
      <c r="QE309" s="498">
        <f t="shared" si="7501"/>
        <v>0</v>
      </c>
      <c r="QF309" s="498" t="e">
        <f t="shared" si="7502"/>
        <v>#N/A</v>
      </c>
      <c r="QG309" s="504">
        <f t="shared" si="7503"/>
        <v>0</v>
      </c>
      <c r="QH309" s="500">
        <f t="shared" si="7504"/>
        <v>0</v>
      </c>
      <c r="QK309" s="665"/>
      <c r="QL309" s="666"/>
      <c r="QM309" s="667"/>
      <c r="QN309" s="668"/>
      <c r="QO309" s="669"/>
      <c r="QP309" s="720"/>
      <c r="QQ309" s="1326"/>
      <c r="QR309" s="497" t="e">
        <f t="shared" si="7505"/>
        <v>#N/A</v>
      </c>
      <c r="QS309" s="497" t="e">
        <f t="shared" si="7506"/>
        <v>#N/A</v>
      </c>
      <c r="QT309" s="498" t="e">
        <f t="shared" si="7507"/>
        <v>#N/A</v>
      </c>
      <c r="QU309" s="498">
        <f t="shared" si="7508"/>
        <v>0</v>
      </c>
      <c r="QV309" s="498">
        <f t="shared" si="7509"/>
        <v>0</v>
      </c>
      <c r="QW309" s="498" t="e">
        <f t="shared" si="7510"/>
        <v>#N/A</v>
      </c>
      <c r="QX309" s="504">
        <f t="shared" si="7511"/>
        <v>0</v>
      </c>
      <c r="QY309" s="500">
        <f t="shared" si="7512"/>
        <v>0</v>
      </c>
      <c r="RB309" s="381"/>
      <c r="RC309" s="382"/>
      <c r="RD309" s="383"/>
      <c r="RE309" s="384"/>
      <c r="RF309" s="385"/>
      <c r="RG309" s="386"/>
      <c r="RH309" s="386"/>
      <c r="RI309" s="497"/>
      <c r="RJ309" s="497"/>
      <c r="RK309" s="501"/>
      <c r="RL309" s="501"/>
      <c r="RM309" s="501"/>
      <c r="RN309" s="501"/>
      <c r="RO309" s="502"/>
      <c r="RP309" s="503"/>
      <c r="RS309" s="381"/>
      <c r="RT309" s="382"/>
      <c r="RU309" s="383"/>
      <c r="RV309" s="384"/>
      <c r="RW309" s="385"/>
      <c r="RX309" s="386"/>
      <c r="RY309" s="386"/>
      <c r="RZ309" s="497"/>
      <c r="SA309" s="497"/>
      <c r="SB309" s="501"/>
      <c r="SC309" s="501"/>
      <c r="SD309" s="501"/>
      <c r="SE309" s="501"/>
      <c r="SF309" s="502"/>
      <c r="SG309" s="503"/>
      <c r="SJ309" s="381"/>
      <c r="SK309" s="382"/>
      <c r="SL309" s="383"/>
      <c r="SM309" s="384"/>
      <c r="SN309" s="385"/>
      <c r="SO309" s="386"/>
      <c r="SP309" s="386"/>
      <c r="SQ309" s="497"/>
      <c r="SR309" s="497"/>
      <c r="SS309" s="501"/>
      <c r="ST309" s="501"/>
      <c r="SU309" s="501"/>
      <c r="SV309" s="501"/>
      <c r="SW309" s="502"/>
      <c r="SX309" s="503"/>
    </row>
    <row r="310" spans="2:518" ht="71.25" hidden="1" customHeight="1" thickTop="1" thickBot="1">
      <c r="B310" s="577"/>
      <c r="C310" s="578"/>
      <c r="D310" s="579"/>
      <c r="E310" s="580"/>
      <c r="F310" s="581"/>
      <c r="G310" s="585"/>
      <c r="H310" s="595"/>
      <c r="K310" s="577"/>
      <c r="L310" s="767"/>
      <c r="M310" s="579"/>
      <c r="N310" s="580"/>
      <c r="O310" s="581"/>
      <c r="P310" s="585"/>
      <c r="Q310" s="1326"/>
      <c r="R310" s="497"/>
      <c r="S310" s="497"/>
      <c r="T310" s="498"/>
      <c r="U310" s="498"/>
      <c r="V310" s="498"/>
      <c r="W310" s="498"/>
      <c r="X310" s="504"/>
      <c r="Y310" s="500"/>
      <c r="Z310" s="486"/>
      <c r="AA310" s="486"/>
      <c r="AB310" s="577"/>
      <c r="AC310" s="767"/>
      <c r="AD310" s="579"/>
      <c r="AE310" s="580"/>
      <c r="AF310" s="581"/>
      <c r="AG310" s="585"/>
      <c r="AH310" s="1326"/>
      <c r="AI310" s="497"/>
      <c r="AJ310" s="497"/>
      <c r="AK310" s="498"/>
      <c r="AL310" s="498"/>
      <c r="AM310" s="498"/>
      <c r="AN310" s="498"/>
      <c r="AO310" s="504"/>
      <c r="AP310" s="500"/>
      <c r="AQ310" s="486"/>
      <c r="AR310" s="486"/>
      <c r="AS310" s="577"/>
      <c r="AT310" s="767"/>
      <c r="AU310" s="579"/>
      <c r="AV310" s="580"/>
      <c r="AW310" s="581"/>
      <c r="AX310" s="585"/>
      <c r="AY310" s="1326"/>
      <c r="AZ310" s="497"/>
      <c r="BA310" s="497"/>
      <c r="BB310" s="498"/>
      <c r="BC310" s="498"/>
      <c r="BD310" s="498"/>
      <c r="BE310" s="498"/>
      <c r="BF310" s="504"/>
      <c r="BG310" s="500"/>
      <c r="BJ310" s="577"/>
      <c r="BK310" s="767"/>
      <c r="BL310" s="579"/>
      <c r="BM310" s="580"/>
      <c r="BN310" s="581"/>
      <c r="BO310" s="585"/>
      <c r="BP310" s="1326"/>
      <c r="BQ310" s="497"/>
      <c r="BR310" s="497"/>
      <c r="BS310" s="498"/>
      <c r="BT310" s="498"/>
      <c r="BU310" s="498"/>
      <c r="BV310" s="498"/>
      <c r="BW310" s="504"/>
      <c r="BX310" s="500"/>
      <c r="CA310" s="577"/>
      <c r="CB310" s="767"/>
      <c r="CC310" s="579"/>
      <c r="CD310" s="580"/>
      <c r="CE310" s="581"/>
      <c r="CF310" s="585"/>
      <c r="CG310" s="1326"/>
      <c r="CH310" s="497"/>
      <c r="CI310" s="497"/>
      <c r="CJ310" s="498"/>
      <c r="CK310" s="498"/>
      <c r="CL310" s="498"/>
      <c r="CM310" s="498"/>
      <c r="CN310" s="504"/>
      <c r="CO310" s="500"/>
      <c r="CR310" s="577"/>
      <c r="CS310" s="767"/>
      <c r="CT310" s="579"/>
      <c r="CU310" s="580"/>
      <c r="CV310" s="581"/>
      <c r="CW310" s="585"/>
      <c r="CX310" s="1326"/>
      <c r="CY310" s="497"/>
      <c r="CZ310" s="497"/>
      <c r="DA310" s="498"/>
      <c r="DB310" s="498"/>
      <c r="DC310" s="498"/>
      <c r="DD310" s="498"/>
      <c r="DE310" s="504"/>
      <c r="DF310" s="500"/>
      <c r="DI310" s="577"/>
      <c r="DJ310" s="767"/>
      <c r="DK310" s="579"/>
      <c r="DL310" s="580"/>
      <c r="DM310" s="581"/>
      <c r="DN310" s="585"/>
      <c r="DO310" s="1326"/>
      <c r="DP310" s="497"/>
      <c r="DQ310" s="497"/>
      <c r="DR310" s="498"/>
      <c r="DS310" s="498"/>
      <c r="DT310" s="498"/>
      <c r="DU310" s="498"/>
      <c r="DV310" s="504"/>
      <c r="DW310" s="500"/>
      <c r="DZ310" s="577"/>
      <c r="EA310" s="767"/>
      <c r="EB310" s="579"/>
      <c r="EC310" s="580"/>
      <c r="ED310" s="581"/>
      <c r="EE310" s="585"/>
      <c r="EF310" s="1326"/>
      <c r="EG310" s="497"/>
      <c r="EH310" s="497"/>
      <c r="EI310" s="498"/>
      <c r="EJ310" s="498"/>
      <c r="EK310" s="498"/>
      <c r="EL310" s="498"/>
      <c r="EM310" s="504"/>
      <c r="EN310" s="500"/>
      <c r="EQ310" s="665"/>
      <c r="ER310" s="666"/>
      <c r="ES310" s="667"/>
      <c r="ET310" s="668"/>
      <c r="EU310" s="669"/>
      <c r="EV310" s="720"/>
      <c r="EW310" s="1326"/>
      <c r="EX310" s="497" t="e">
        <f t="shared" si="7361"/>
        <v>#N/A</v>
      </c>
      <c r="EY310" s="497" t="e">
        <f t="shared" si="7362"/>
        <v>#N/A</v>
      </c>
      <c r="EZ310" s="498" t="e">
        <f t="shared" si="7363"/>
        <v>#N/A</v>
      </c>
      <c r="FA310" s="498">
        <f t="shared" si="7364"/>
        <v>0</v>
      </c>
      <c r="FB310" s="498">
        <f t="shared" si="7365"/>
        <v>0</v>
      </c>
      <c r="FC310" s="498" t="e">
        <f t="shared" si="7366"/>
        <v>#N/A</v>
      </c>
      <c r="FD310" s="504">
        <f t="shared" si="7367"/>
        <v>0</v>
      </c>
      <c r="FE310" s="500">
        <f t="shared" si="7368"/>
        <v>0</v>
      </c>
      <c r="FH310" s="665"/>
      <c r="FI310" s="666"/>
      <c r="FJ310" s="667"/>
      <c r="FK310" s="668"/>
      <c r="FL310" s="669"/>
      <c r="FM310" s="720"/>
      <c r="FN310" s="1326"/>
      <c r="FO310" s="497" t="e">
        <f t="shared" si="7369"/>
        <v>#N/A</v>
      </c>
      <c r="FP310" s="497" t="e">
        <f t="shared" si="7370"/>
        <v>#N/A</v>
      </c>
      <c r="FQ310" s="498" t="e">
        <f t="shared" si="7371"/>
        <v>#N/A</v>
      </c>
      <c r="FR310" s="498">
        <f t="shared" si="7372"/>
        <v>0</v>
      </c>
      <c r="FS310" s="498">
        <f t="shared" si="7373"/>
        <v>0</v>
      </c>
      <c r="FT310" s="498" t="e">
        <f t="shared" si="7374"/>
        <v>#N/A</v>
      </c>
      <c r="FU310" s="504">
        <f t="shared" si="7375"/>
        <v>0</v>
      </c>
      <c r="FV310" s="500">
        <f t="shared" si="7376"/>
        <v>0</v>
      </c>
      <c r="FY310" s="665"/>
      <c r="FZ310" s="666"/>
      <c r="GA310" s="667"/>
      <c r="GB310" s="668"/>
      <c r="GC310" s="669"/>
      <c r="GD310" s="720"/>
      <c r="GE310" s="1326"/>
      <c r="GF310" s="497" t="e">
        <f t="shared" si="7377"/>
        <v>#N/A</v>
      </c>
      <c r="GG310" s="497" t="e">
        <f t="shared" si="7378"/>
        <v>#N/A</v>
      </c>
      <c r="GH310" s="498" t="e">
        <f t="shared" si="7379"/>
        <v>#N/A</v>
      </c>
      <c r="GI310" s="498">
        <f t="shared" si="7380"/>
        <v>0</v>
      </c>
      <c r="GJ310" s="498">
        <f t="shared" si="7381"/>
        <v>0</v>
      </c>
      <c r="GK310" s="498" t="e">
        <f t="shared" si="7382"/>
        <v>#N/A</v>
      </c>
      <c r="GL310" s="504">
        <f t="shared" si="7383"/>
        <v>0</v>
      </c>
      <c r="GM310" s="500">
        <f t="shared" si="7384"/>
        <v>0</v>
      </c>
      <c r="GP310" s="665"/>
      <c r="GQ310" s="666"/>
      <c r="GR310" s="667"/>
      <c r="GS310" s="668"/>
      <c r="GT310" s="669"/>
      <c r="GU310" s="720"/>
      <c r="GV310" s="1326"/>
      <c r="GW310" s="497" t="e">
        <f t="shared" si="7385"/>
        <v>#N/A</v>
      </c>
      <c r="GX310" s="497" t="e">
        <f t="shared" si="7386"/>
        <v>#N/A</v>
      </c>
      <c r="GY310" s="498" t="e">
        <f t="shared" si="7387"/>
        <v>#N/A</v>
      </c>
      <c r="GZ310" s="498">
        <f t="shared" si="7388"/>
        <v>0</v>
      </c>
      <c r="HA310" s="498">
        <f t="shared" si="7389"/>
        <v>0</v>
      </c>
      <c r="HB310" s="498" t="e">
        <f t="shared" si="7390"/>
        <v>#N/A</v>
      </c>
      <c r="HC310" s="504">
        <f t="shared" si="7391"/>
        <v>0</v>
      </c>
      <c r="HD310" s="500">
        <f t="shared" si="7392"/>
        <v>0</v>
      </c>
      <c r="HG310" s="665"/>
      <c r="HH310" s="666"/>
      <c r="HI310" s="667"/>
      <c r="HJ310" s="668"/>
      <c r="HK310" s="669"/>
      <c r="HL310" s="720"/>
      <c r="HM310" s="1326"/>
      <c r="HN310" s="497" t="e">
        <f t="shared" si="7393"/>
        <v>#N/A</v>
      </c>
      <c r="HO310" s="497" t="e">
        <f t="shared" si="7394"/>
        <v>#N/A</v>
      </c>
      <c r="HP310" s="498" t="e">
        <f t="shared" si="7395"/>
        <v>#N/A</v>
      </c>
      <c r="HQ310" s="498">
        <f t="shared" si="7396"/>
        <v>0</v>
      </c>
      <c r="HR310" s="498">
        <f t="shared" si="7397"/>
        <v>0</v>
      </c>
      <c r="HS310" s="498" t="e">
        <f t="shared" si="7398"/>
        <v>#N/A</v>
      </c>
      <c r="HT310" s="504">
        <f t="shared" si="7399"/>
        <v>0</v>
      </c>
      <c r="HU310" s="500">
        <f t="shared" si="7400"/>
        <v>0</v>
      </c>
      <c r="HX310" s="665"/>
      <c r="HY310" s="666"/>
      <c r="HZ310" s="667"/>
      <c r="IA310" s="668"/>
      <c r="IB310" s="669"/>
      <c r="IC310" s="720"/>
      <c r="ID310" s="1326"/>
      <c r="IE310" s="497" t="e">
        <f t="shared" si="7401"/>
        <v>#N/A</v>
      </c>
      <c r="IF310" s="497" t="e">
        <f t="shared" si="7402"/>
        <v>#N/A</v>
      </c>
      <c r="IG310" s="498" t="e">
        <f t="shared" si="7403"/>
        <v>#N/A</v>
      </c>
      <c r="IH310" s="498">
        <f t="shared" si="7404"/>
        <v>0</v>
      </c>
      <c r="II310" s="498">
        <f t="shared" si="7405"/>
        <v>0</v>
      </c>
      <c r="IJ310" s="498" t="e">
        <f t="shared" si="7406"/>
        <v>#N/A</v>
      </c>
      <c r="IK310" s="504">
        <f t="shared" si="7407"/>
        <v>0</v>
      </c>
      <c r="IL310" s="500">
        <f t="shared" si="7408"/>
        <v>0</v>
      </c>
      <c r="IO310" s="665"/>
      <c r="IP310" s="666"/>
      <c r="IQ310" s="667"/>
      <c r="IR310" s="668"/>
      <c r="IS310" s="669"/>
      <c r="IT310" s="720"/>
      <c r="IU310" s="1326"/>
      <c r="IV310" s="497" t="e">
        <f t="shared" si="7409"/>
        <v>#N/A</v>
      </c>
      <c r="IW310" s="497" t="e">
        <f t="shared" si="7410"/>
        <v>#N/A</v>
      </c>
      <c r="IX310" s="498" t="e">
        <f t="shared" si="7411"/>
        <v>#N/A</v>
      </c>
      <c r="IY310" s="498">
        <f t="shared" si="7412"/>
        <v>0</v>
      </c>
      <c r="IZ310" s="498">
        <f t="shared" si="7413"/>
        <v>0</v>
      </c>
      <c r="JA310" s="498" t="e">
        <f t="shared" si="7414"/>
        <v>#N/A</v>
      </c>
      <c r="JB310" s="504">
        <f t="shared" si="7415"/>
        <v>0</v>
      </c>
      <c r="JC310" s="500">
        <f t="shared" si="7416"/>
        <v>0</v>
      </c>
      <c r="JF310" s="665"/>
      <c r="JG310" s="666"/>
      <c r="JH310" s="667"/>
      <c r="JI310" s="668"/>
      <c r="JJ310" s="669"/>
      <c r="JK310" s="720"/>
      <c r="JL310" s="1326"/>
      <c r="JM310" s="497" t="e">
        <f t="shared" si="7417"/>
        <v>#N/A</v>
      </c>
      <c r="JN310" s="497" t="e">
        <f t="shared" si="7418"/>
        <v>#N/A</v>
      </c>
      <c r="JO310" s="498" t="e">
        <f t="shared" si="7419"/>
        <v>#N/A</v>
      </c>
      <c r="JP310" s="498">
        <f t="shared" si="7420"/>
        <v>0</v>
      </c>
      <c r="JQ310" s="498">
        <f t="shared" si="7421"/>
        <v>0</v>
      </c>
      <c r="JR310" s="498" t="e">
        <f t="shared" si="7422"/>
        <v>#N/A</v>
      </c>
      <c r="JS310" s="504">
        <f t="shared" si="7423"/>
        <v>0</v>
      </c>
      <c r="JT310" s="500">
        <f t="shared" si="7424"/>
        <v>0</v>
      </c>
      <c r="JW310" s="665"/>
      <c r="JX310" s="666"/>
      <c r="JY310" s="667"/>
      <c r="JZ310" s="668"/>
      <c r="KA310" s="669"/>
      <c r="KB310" s="720"/>
      <c r="KC310" s="1326"/>
      <c r="KD310" s="497" t="e">
        <f t="shared" si="7425"/>
        <v>#N/A</v>
      </c>
      <c r="KE310" s="497" t="e">
        <f t="shared" si="7426"/>
        <v>#N/A</v>
      </c>
      <c r="KF310" s="498" t="e">
        <f t="shared" si="7427"/>
        <v>#N/A</v>
      </c>
      <c r="KG310" s="498">
        <f t="shared" si="7428"/>
        <v>0</v>
      </c>
      <c r="KH310" s="498">
        <f t="shared" si="7429"/>
        <v>0</v>
      </c>
      <c r="KI310" s="498" t="e">
        <f t="shared" si="7430"/>
        <v>#N/A</v>
      </c>
      <c r="KJ310" s="504">
        <f t="shared" si="7431"/>
        <v>0</v>
      </c>
      <c r="KK310" s="500">
        <f t="shared" si="7432"/>
        <v>0</v>
      </c>
      <c r="KN310" s="665"/>
      <c r="KO310" s="666"/>
      <c r="KP310" s="667"/>
      <c r="KQ310" s="668"/>
      <c r="KR310" s="669"/>
      <c r="KS310" s="720"/>
      <c r="KT310" s="1326"/>
      <c r="KU310" s="497" t="e">
        <f t="shared" si="7433"/>
        <v>#N/A</v>
      </c>
      <c r="KV310" s="497" t="e">
        <f t="shared" si="7434"/>
        <v>#N/A</v>
      </c>
      <c r="KW310" s="498" t="e">
        <f t="shared" si="7435"/>
        <v>#N/A</v>
      </c>
      <c r="KX310" s="498">
        <f t="shared" si="7436"/>
        <v>0</v>
      </c>
      <c r="KY310" s="498">
        <f t="shared" si="7437"/>
        <v>0</v>
      </c>
      <c r="KZ310" s="498" t="e">
        <f t="shared" si="7438"/>
        <v>#N/A</v>
      </c>
      <c r="LA310" s="504">
        <f t="shared" si="7439"/>
        <v>0</v>
      </c>
      <c r="LB310" s="500">
        <f t="shared" si="7440"/>
        <v>0</v>
      </c>
      <c r="LE310" s="665"/>
      <c r="LF310" s="666"/>
      <c r="LG310" s="667"/>
      <c r="LH310" s="668"/>
      <c r="LI310" s="669"/>
      <c r="LJ310" s="720"/>
      <c r="LK310" s="1326"/>
      <c r="LL310" s="497" t="e">
        <f t="shared" si="7441"/>
        <v>#N/A</v>
      </c>
      <c r="LM310" s="497" t="e">
        <f t="shared" si="7442"/>
        <v>#N/A</v>
      </c>
      <c r="LN310" s="498" t="e">
        <f t="shared" si="7443"/>
        <v>#N/A</v>
      </c>
      <c r="LO310" s="498">
        <f t="shared" si="7444"/>
        <v>0</v>
      </c>
      <c r="LP310" s="498">
        <f t="shared" si="7445"/>
        <v>0</v>
      </c>
      <c r="LQ310" s="498" t="e">
        <f t="shared" si="7446"/>
        <v>#N/A</v>
      </c>
      <c r="LR310" s="504">
        <f t="shared" si="7447"/>
        <v>0</v>
      </c>
      <c r="LS310" s="500">
        <f t="shared" si="7448"/>
        <v>0</v>
      </c>
      <c r="LV310" s="665"/>
      <c r="LW310" s="666"/>
      <c r="LX310" s="667"/>
      <c r="LY310" s="668"/>
      <c r="LZ310" s="669"/>
      <c r="MA310" s="720"/>
      <c r="MB310" s="1326"/>
      <c r="MC310" s="497" t="e">
        <f t="shared" si="7449"/>
        <v>#N/A</v>
      </c>
      <c r="MD310" s="497" t="e">
        <f t="shared" si="7450"/>
        <v>#N/A</v>
      </c>
      <c r="ME310" s="498" t="e">
        <f t="shared" si="7451"/>
        <v>#N/A</v>
      </c>
      <c r="MF310" s="498">
        <f t="shared" si="7452"/>
        <v>0</v>
      </c>
      <c r="MG310" s="498">
        <f t="shared" si="7453"/>
        <v>0</v>
      </c>
      <c r="MH310" s="498" t="e">
        <f t="shared" si="7454"/>
        <v>#N/A</v>
      </c>
      <c r="MI310" s="504">
        <f t="shared" si="7455"/>
        <v>0</v>
      </c>
      <c r="MJ310" s="500">
        <f t="shared" si="7456"/>
        <v>0</v>
      </c>
      <c r="MM310" s="665"/>
      <c r="MN310" s="666"/>
      <c r="MO310" s="667"/>
      <c r="MP310" s="668"/>
      <c r="MQ310" s="669"/>
      <c r="MR310" s="720"/>
      <c r="MS310" s="1326"/>
      <c r="MT310" s="497" t="e">
        <f t="shared" si="7457"/>
        <v>#N/A</v>
      </c>
      <c r="MU310" s="497" t="e">
        <f t="shared" si="7458"/>
        <v>#N/A</v>
      </c>
      <c r="MV310" s="498" t="e">
        <f t="shared" si="7459"/>
        <v>#N/A</v>
      </c>
      <c r="MW310" s="498">
        <f t="shared" si="7460"/>
        <v>0</v>
      </c>
      <c r="MX310" s="498">
        <f t="shared" si="7461"/>
        <v>0</v>
      </c>
      <c r="MY310" s="498" t="e">
        <f t="shared" si="7462"/>
        <v>#N/A</v>
      </c>
      <c r="MZ310" s="504">
        <f t="shared" si="7463"/>
        <v>0</v>
      </c>
      <c r="NA310" s="500">
        <f t="shared" si="7464"/>
        <v>0</v>
      </c>
      <c r="ND310" s="665"/>
      <c r="NE310" s="666"/>
      <c r="NF310" s="667"/>
      <c r="NG310" s="668"/>
      <c r="NH310" s="669"/>
      <c r="NI310" s="720"/>
      <c r="NJ310" s="1326"/>
      <c r="NK310" s="497" t="e">
        <f t="shared" si="7465"/>
        <v>#N/A</v>
      </c>
      <c r="NL310" s="497" t="e">
        <f t="shared" si="7466"/>
        <v>#N/A</v>
      </c>
      <c r="NM310" s="498" t="e">
        <f t="shared" si="7467"/>
        <v>#N/A</v>
      </c>
      <c r="NN310" s="498">
        <f t="shared" si="7468"/>
        <v>0</v>
      </c>
      <c r="NO310" s="498">
        <f t="shared" si="7469"/>
        <v>0</v>
      </c>
      <c r="NP310" s="498" t="e">
        <f t="shared" si="7470"/>
        <v>#N/A</v>
      </c>
      <c r="NQ310" s="504">
        <f t="shared" si="7471"/>
        <v>0</v>
      </c>
      <c r="NR310" s="500">
        <f t="shared" si="7472"/>
        <v>0</v>
      </c>
      <c r="NU310" s="665"/>
      <c r="NV310" s="666"/>
      <c r="NW310" s="667"/>
      <c r="NX310" s="668"/>
      <c r="NY310" s="669"/>
      <c r="NZ310" s="720"/>
      <c r="OA310" s="1326"/>
      <c r="OB310" s="497" t="e">
        <f t="shared" si="7473"/>
        <v>#N/A</v>
      </c>
      <c r="OC310" s="497" t="e">
        <f t="shared" si="7474"/>
        <v>#N/A</v>
      </c>
      <c r="OD310" s="498" t="e">
        <f t="shared" si="7475"/>
        <v>#N/A</v>
      </c>
      <c r="OE310" s="498">
        <f t="shared" si="7476"/>
        <v>0</v>
      </c>
      <c r="OF310" s="498">
        <f t="shared" si="7477"/>
        <v>0</v>
      </c>
      <c r="OG310" s="498" t="e">
        <f t="shared" si="7478"/>
        <v>#N/A</v>
      </c>
      <c r="OH310" s="504">
        <f t="shared" si="7479"/>
        <v>0</v>
      </c>
      <c r="OI310" s="500">
        <f t="shared" si="7480"/>
        <v>0</v>
      </c>
      <c r="OL310" s="665"/>
      <c r="OM310" s="666"/>
      <c r="ON310" s="667"/>
      <c r="OO310" s="668"/>
      <c r="OP310" s="669"/>
      <c r="OQ310" s="720"/>
      <c r="OR310" s="1326"/>
      <c r="OS310" s="497" t="e">
        <f t="shared" si="7481"/>
        <v>#N/A</v>
      </c>
      <c r="OT310" s="497" t="e">
        <f t="shared" si="7482"/>
        <v>#N/A</v>
      </c>
      <c r="OU310" s="498" t="e">
        <f t="shared" si="7483"/>
        <v>#N/A</v>
      </c>
      <c r="OV310" s="498">
        <f t="shared" si="7484"/>
        <v>0</v>
      </c>
      <c r="OW310" s="498">
        <f t="shared" si="7485"/>
        <v>0</v>
      </c>
      <c r="OX310" s="498" t="e">
        <f t="shared" si="7486"/>
        <v>#N/A</v>
      </c>
      <c r="OY310" s="504">
        <f t="shared" si="7487"/>
        <v>0</v>
      </c>
      <c r="OZ310" s="500">
        <f t="shared" si="7488"/>
        <v>0</v>
      </c>
      <c r="PC310" s="665"/>
      <c r="PD310" s="666"/>
      <c r="PE310" s="667"/>
      <c r="PF310" s="668"/>
      <c r="PG310" s="669"/>
      <c r="PH310" s="720"/>
      <c r="PI310" s="1326"/>
      <c r="PJ310" s="497" t="e">
        <f t="shared" si="7489"/>
        <v>#N/A</v>
      </c>
      <c r="PK310" s="497" t="e">
        <f t="shared" si="7490"/>
        <v>#N/A</v>
      </c>
      <c r="PL310" s="498" t="e">
        <f t="shared" si="7491"/>
        <v>#N/A</v>
      </c>
      <c r="PM310" s="498">
        <f t="shared" si="7492"/>
        <v>0</v>
      </c>
      <c r="PN310" s="498">
        <f t="shared" si="7493"/>
        <v>0</v>
      </c>
      <c r="PO310" s="498" t="e">
        <f t="shared" si="7494"/>
        <v>#N/A</v>
      </c>
      <c r="PP310" s="504">
        <f t="shared" si="7495"/>
        <v>0</v>
      </c>
      <c r="PQ310" s="500">
        <f t="shared" si="7496"/>
        <v>0</v>
      </c>
      <c r="PT310" s="665"/>
      <c r="PU310" s="666"/>
      <c r="PV310" s="667"/>
      <c r="PW310" s="668"/>
      <c r="PX310" s="669"/>
      <c r="PY310" s="720"/>
      <c r="PZ310" s="1326"/>
      <c r="QA310" s="497" t="e">
        <f t="shared" si="7497"/>
        <v>#N/A</v>
      </c>
      <c r="QB310" s="497" t="e">
        <f t="shared" si="7498"/>
        <v>#N/A</v>
      </c>
      <c r="QC310" s="498" t="e">
        <f t="shared" si="7499"/>
        <v>#N/A</v>
      </c>
      <c r="QD310" s="498">
        <f t="shared" si="7500"/>
        <v>0</v>
      </c>
      <c r="QE310" s="498">
        <f t="shared" si="7501"/>
        <v>0</v>
      </c>
      <c r="QF310" s="498" t="e">
        <f t="shared" si="7502"/>
        <v>#N/A</v>
      </c>
      <c r="QG310" s="504">
        <f t="shared" si="7503"/>
        <v>0</v>
      </c>
      <c r="QH310" s="500">
        <f t="shared" si="7504"/>
        <v>0</v>
      </c>
      <c r="QK310" s="665"/>
      <c r="QL310" s="666"/>
      <c r="QM310" s="667"/>
      <c r="QN310" s="668"/>
      <c r="QO310" s="669"/>
      <c r="QP310" s="720"/>
      <c r="QQ310" s="1326"/>
      <c r="QR310" s="497" t="e">
        <f t="shared" si="7505"/>
        <v>#N/A</v>
      </c>
      <c r="QS310" s="497" t="e">
        <f t="shared" si="7506"/>
        <v>#N/A</v>
      </c>
      <c r="QT310" s="498" t="e">
        <f t="shared" si="7507"/>
        <v>#N/A</v>
      </c>
      <c r="QU310" s="498">
        <f t="shared" si="7508"/>
        <v>0</v>
      </c>
      <c r="QV310" s="498">
        <f t="shared" si="7509"/>
        <v>0</v>
      </c>
      <c r="QW310" s="498" t="e">
        <f t="shared" si="7510"/>
        <v>#N/A</v>
      </c>
      <c r="QX310" s="504">
        <f t="shared" si="7511"/>
        <v>0</v>
      </c>
      <c r="QY310" s="500">
        <f t="shared" si="7512"/>
        <v>0</v>
      </c>
      <c r="RB310" s="381"/>
      <c r="RC310" s="382"/>
      <c r="RD310" s="383"/>
      <c r="RE310" s="384"/>
      <c r="RF310" s="385"/>
      <c r="RG310" s="386"/>
      <c r="RH310" s="386"/>
      <c r="RI310" s="497"/>
      <c r="RJ310" s="497"/>
      <c r="RK310" s="501"/>
      <c r="RL310" s="501"/>
      <c r="RM310" s="501"/>
      <c r="RN310" s="501"/>
      <c r="RO310" s="502"/>
      <c r="RP310" s="503"/>
      <c r="RS310" s="381"/>
      <c r="RT310" s="382"/>
      <c r="RU310" s="383"/>
      <c r="RV310" s="384"/>
      <c r="RW310" s="385"/>
      <c r="RX310" s="386"/>
      <c r="RY310" s="386"/>
      <c r="RZ310" s="497"/>
      <c r="SA310" s="497"/>
      <c r="SB310" s="501"/>
      <c r="SC310" s="501"/>
      <c r="SD310" s="501"/>
      <c r="SE310" s="501"/>
      <c r="SF310" s="502"/>
      <c r="SG310" s="503"/>
      <c r="SJ310" s="381"/>
      <c r="SK310" s="382"/>
      <c r="SL310" s="383"/>
      <c r="SM310" s="384"/>
      <c r="SN310" s="385"/>
      <c r="SO310" s="386"/>
      <c r="SP310" s="386"/>
      <c r="SQ310" s="497"/>
      <c r="SR310" s="497"/>
      <c r="SS310" s="501"/>
      <c r="ST310" s="501"/>
      <c r="SU310" s="501"/>
      <c r="SV310" s="501"/>
      <c r="SW310" s="502"/>
      <c r="SX310" s="503"/>
    </row>
    <row r="311" spans="2:518" ht="71.25" hidden="1" customHeight="1" thickTop="1" thickBot="1">
      <c r="B311" s="577"/>
      <c r="C311" s="578"/>
      <c r="D311" s="579"/>
      <c r="E311" s="580"/>
      <c r="F311" s="581"/>
      <c r="G311" s="585"/>
      <c r="H311" s="595"/>
      <c r="K311" s="577"/>
      <c r="L311" s="767"/>
      <c r="M311" s="579"/>
      <c r="N311" s="580"/>
      <c r="O311" s="581"/>
      <c r="P311" s="585"/>
      <c r="Q311" s="1326"/>
      <c r="R311" s="497"/>
      <c r="S311" s="497"/>
      <c r="T311" s="498"/>
      <c r="U311" s="498"/>
      <c r="V311" s="498"/>
      <c r="W311" s="498"/>
      <c r="X311" s="504"/>
      <c r="Y311" s="500"/>
      <c r="Z311" s="486"/>
      <c r="AA311" s="486"/>
      <c r="AB311" s="577"/>
      <c r="AC311" s="767"/>
      <c r="AD311" s="579"/>
      <c r="AE311" s="580"/>
      <c r="AF311" s="581"/>
      <c r="AG311" s="585"/>
      <c r="AH311" s="1326"/>
      <c r="AI311" s="497"/>
      <c r="AJ311" s="497"/>
      <c r="AK311" s="498"/>
      <c r="AL311" s="498"/>
      <c r="AM311" s="498"/>
      <c r="AN311" s="498"/>
      <c r="AO311" s="504"/>
      <c r="AP311" s="500"/>
      <c r="AQ311" s="486"/>
      <c r="AR311" s="486"/>
      <c r="AS311" s="577"/>
      <c r="AT311" s="767"/>
      <c r="AU311" s="579"/>
      <c r="AV311" s="580"/>
      <c r="AW311" s="581"/>
      <c r="AX311" s="585"/>
      <c r="AY311" s="1326"/>
      <c r="AZ311" s="497"/>
      <c r="BA311" s="497"/>
      <c r="BB311" s="498"/>
      <c r="BC311" s="498"/>
      <c r="BD311" s="498"/>
      <c r="BE311" s="498"/>
      <c r="BF311" s="504"/>
      <c r="BG311" s="500"/>
      <c r="BJ311" s="577"/>
      <c r="BK311" s="767"/>
      <c r="BL311" s="579"/>
      <c r="BM311" s="580"/>
      <c r="BN311" s="581"/>
      <c r="BO311" s="585"/>
      <c r="BP311" s="1326"/>
      <c r="BQ311" s="497"/>
      <c r="BR311" s="497"/>
      <c r="BS311" s="498"/>
      <c r="BT311" s="498"/>
      <c r="BU311" s="498"/>
      <c r="BV311" s="498"/>
      <c r="BW311" s="504"/>
      <c r="BX311" s="500"/>
      <c r="CA311" s="577"/>
      <c r="CB311" s="767"/>
      <c r="CC311" s="579"/>
      <c r="CD311" s="580"/>
      <c r="CE311" s="581"/>
      <c r="CF311" s="585"/>
      <c r="CG311" s="1326"/>
      <c r="CH311" s="497"/>
      <c r="CI311" s="497"/>
      <c r="CJ311" s="498"/>
      <c r="CK311" s="498"/>
      <c r="CL311" s="498"/>
      <c r="CM311" s="498"/>
      <c r="CN311" s="504"/>
      <c r="CO311" s="500"/>
      <c r="CR311" s="577"/>
      <c r="CS311" s="767"/>
      <c r="CT311" s="579"/>
      <c r="CU311" s="580"/>
      <c r="CV311" s="581"/>
      <c r="CW311" s="585"/>
      <c r="CX311" s="1326"/>
      <c r="CY311" s="497"/>
      <c r="CZ311" s="497"/>
      <c r="DA311" s="498"/>
      <c r="DB311" s="498"/>
      <c r="DC311" s="498"/>
      <c r="DD311" s="498"/>
      <c r="DE311" s="504"/>
      <c r="DF311" s="500"/>
      <c r="DI311" s="577"/>
      <c r="DJ311" s="767"/>
      <c r="DK311" s="579"/>
      <c r="DL311" s="580"/>
      <c r="DM311" s="581"/>
      <c r="DN311" s="585"/>
      <c r="DO311" s="1326"/>
      <c r="DP311" s="497"/>
      <c r="DQ311" s="497"/>
      <c r="DR311" s="498"/>
      <c r="DS311" s="498"/>
      <c r="DT311" s="498"/>
      <c r="DU311" s="498"/>
      <c r="DV311" s="504"/>
      <c r="DW311" s="500"/>
      <c r="DZ311" s="577"/>
      <c r="EA311" s="767"/>
      <c r="EB311" s="579"/>
      <c r="EC311" s="580"/>
      <c r="ED311" s="581"/>
      <c r="EE311" s="585"/>
      <c r="EF311" s="1326"/>
      <c r="EG311" s="497"/>
      <c r="EH311" s="497"/>
      <c r="EI311" s="498"/>
      <c r="EJ311" s="498"/>
      <c r="EK311" s="498"/>
      <c r="EL311" s="498"/>
      <c r="EM311" s="504"/>
      <c r="EN311" s="500"/>
      <c r="EQ311" s="671"/>
      <c r="ER311" s="672"/>
      <c r="ES311" s="673"/>
      <c r="ET311" s="690"/>
      <c r="EU311" s="675"/>
      <c r="EV311" s="720"/>
      <c r="EW311" s="1326"/>
      <c r="EX311" s="497" t="e">
        <f t="shared" si="7361"/>
        <v>#N/A</v>
      </c>
      <c r="EY311" s="497" t="e">
        <f t="shared" si="7362"/>
        <v>#N/A</v>
      </c>
      <c r="EZ311" s="498" t="e">
        <f t="shared" si="7363"/>
        <v>#N/A</v>
      </c>
      <c r="FA311" s="498">
        <f t="shared" si="7364"/>
        <v>0</v>
      </c>
      <c r="FB311" s="498">
        <f t="shared" si="7365"/>
        <v>0</v>
      </c>
      <c r="FC311" s="498" t="e">
        <f t="shared" si="7366"/>
        <v>#N/A</v>
      </c>
      <c r="FD311" s="504">
        <f t="shared" si="7367"/>
        <v>0</v>
      </c>
      <c r="FE311" s="500">
        <f t="shared" si="7368"/>
        <v>0</v>
      </c>
      <c r="FH311" s="671"/>
      <c r="FI311" s="672"/>
      <c r="FJ311" s="673"/>
      <c r="FK311" s="690"/>
      <c r="FL311" s="675"/>
      <c r="FM311" s="720"/>
      <c r="FN311" s="1326"/>
      <c r="FO311" s="497" t="e">
        <f t="shared" si="7369"/>
        <v>#N/A</v>
      </c>
      <c r="FP311" s="497" t="e">
        <f t="shared" si="7370"/>
        <v>#N/A</v>
      </c>
      <c r="FQ311" s="498" t="e">
        <f t="shared" si="7371"/>
        <v>#N/A</v>
      </c>
      <c r="FR311" s="498">
        <f t="shared" si="7372"/>
        <v>0</v>
      </c>
      <c r="FS311" s="498">
        <f t="shared" si="7373"/>
        <v>0</v>
      </c>
      <c r="FT311" s="498" t="e">
        <f t="shared" si="7374"/>
        <v>#N/A</v>
      </c>
      <c r="FU311" s="504">
        <f t="shared" si="7375"/>
        <v>0</v>
      </c>
      <c r="FV311" s="500">
        <f t="shared" si="7376"/>
        <v>0</v>
      </c>
      <c r="FY311" s="671"/>
      <c r="FZ311" s="672"/>
      <c r="GA311" s="673"/>
      <c r="GB311" s="690"/>
      <c r="GC311" s="675"/>
      <c r="GD311" s="720"/>
      <c r="GE311" s="1326"/>
      <c r="GF311" s="497" t="e">
        <f t="shared" si="7377"/>
        <v>#N/A</v>
      </c>
      <c r="GG311" s="497" t="e">
        <f t="shared" si="7378"/>
        <v>#N/A</v>
      </c>
      <c r="GH311" s="498" t="e">
        <f t="shared" si="7379"/>
        <v>#N/A</v>
      </c>
      <c r="GI311" s="498">
        <f t="shared" si="7380"/>
        <v>0</v>
      </c>
      <c r="GJ311" s="498">
        <f t="shared" si="7381"/>
        <v>0</v>
      </c>
      <c r="GK311" s="498" t="e">
        <f t="shared" si="7382"/>
        <v>#N/A</v>
      </c>
      <c r="GL311" s="504">
        <f t="shared" si="7383"/>
        <v>0</v>
      </c>
      <c r="GM311" s="500">
        <f t="shared" si="7384"/>
        <v>0</v>
      </c>
      <c r="GP311" s="671"/>
      <c r="GQ311" s="672"/>
      <c r="GR311" s="673"/>
      <c r="GS311" s="690"/>
      <c r="GT311" s="675"/>
      <c r="GU311" s="720"/>
      <c r="GV311" s="1326"/>
      <c r="GW311" s="497" t="e">
        <f t="shared" si="7385"/>
        <v>#N/A</v>
      </c>
      <c r="GX311" s="497" t="e">
        <f t="shared" si="7386"/>
        <v>#N/A</v>
      </c>
      <c r="GY311" s="498" t="e">
        <f t="shared" si="7387"/>
        <v>#N/A</v>
      </c>
      <c r="GZ311" s="498">
        <f t="shared" si="7388"/>
        <v>0</v>
      </c>
      <c r="HA311" s="498">
        <f t="shared" si="7389"/>
        <v>0</v>
      </c>
      <c r="HB311" s="498" t="e">
        <f t="shared" si="7390"/>
        <v>#N/A</v>
      </c>
      <c r="HC311" s="504">
        <f t="shared" si="7391"/>
        <v>0</v>
      </c>
      <c r="HD311" s="500">
        <f t="shared" si="7392"/>
        <v>0</v>
      </c>
      <c r="HG311" s="671"/>
      <c r="HH311" s="672"/>
      <c r="HI311" s="673"/>
      <c r="HJ311" s="690"/>
      <c r="HK311" s="675"/>
      <c r="HL311" s="720"/>
      <c r="HM311" s="1326"/>
      <c r="HN311" s="497" t="e">
        <f t="shared" si="7393"/>
        <v>#N/A</v>
      </c>
      <c r="HO311" s="497" t="e">
        <f t="shared" si="7394"/>
        <v>#N/A</v>
      </c>
      <c r="HP311" s="498" t="e">
        <f t="shared" si="7395"/>
        <v>#N/A</v>
      </c>
      <c r="HQ311" s="498">
        <f t="shared" si="7396"/>
        <v>0</v>
      </c>
      <c r="HR311" s="498">
        <f t="shared" si="7397"/>
        <v>0</v>
      </c>
      <c r="HS311" s="498" t="e">
        <f t="shared" si="7398"/>
        <v>#N/A</v>
      </c>
      <c r="HT311" s="504">
        <f t="shared" si="7399"/>
        <v>0</v>
      </c>
      <c r="HU311" s="500">
        <f t="shared" si="7400"/>
        <v>0</v>
      </c>
      <c r="HX311" s="671"/>
      <c r="HY311" s="672"/>
      <c r="HZ311" s="673"/>
      <c r="IA311" s="690"/>
      <c r="IB311" s="675"/>
      <c r="IC311" s="720"/>
      <c r="ID311" s="1326"/>
      <c r="IE311" s="497" t="e">
        <f t="shared" si="7401"/>
        <v>#N/A</v>
      </c>
      <c r="IF311" s="497" t="e">
        <f t="shared" si="7402"/>
        <v>#N/A</v>
      </c>
      <c r="IG311" s="498" t="e">
        <f t="shared" si="7403"/>
        <v>#N/A</v>
      </c>
      <c r="IH311" s="498">
        <f t="shared" si="7404"/>
        <v>0</v>
      </c>
      <c r="II311" s="498">
        <f t="shared" si="7405"/>
        <v>0</v>
      </c>
      <c r="IJ311" s="498" t="e">
        <f t="shared" si="7406"/>
        <v>#N/A</v>
      </c>
      <c r="IK311" s="504">
        <f t="shared" si="7407"/>
        <v>0</v>
      </c>
      <c r="IL311" s="500">
        <f t="shared" si="7408"/>
        <v>0</v>
      </c>
      <c r="IO311" s="671"/>
      <c r="IP311" s="672"/>
      <c r="IQ311" s="673"/>
      <c r="IR311" s="690"/>
      <c r="IS311" s="675"/>
      <c r="IT311" s="720"/>
      <c r="IU311" s="1326"/>
      <c r="IV311" s="497" t="e">
        <f t="shared" si="7409"/>
        <v>#N/A</v>
      </c>
      <c r="IW311" s="497" t="e">
        <f t="shared" si="7410"/>
        <v>#N/A</v>
      </c>
      <c r="IX311" s="498" t="e">
        <f t="shared" si="7411"/>
        <v>#N/A</v>
      </c>
      <c r="IY311" s="498">
        <f t="shared" si="7412"/>
        <v>0</v>
      </c>
      <c r="IZ311" s="498">
        <f t="shared" si="7413"/>
        <v>0</v>
      </c>
      <c r="JA311" s="498" t="e">
        <f t="shared" si="7414"/>
        <v>#N/A</v>
      </c>
      <c r="JB311" s="504">
        <f t="shared" si="7415"/>
        <v>0</v>
      </c>
      <c r="JC311" s="500">
        <f t="shared" si="7416"/>
        <v>0</v>
      </c>
      <c r="JF311" s="671"/>
      <c r="JG311" s="672"/>
      <c r="JH311" s="673"/>
      <c r="JI311" s="690"/>
      <c r="JJ311" s="675"/>
      <c r="JK311" s="720"/>
      <c r="JL311" s="1326"/>
      <c r="JM311" s="497" t="e">
        <f t="shared" si="7417"/>
        <v>#N/A</v>
      </c>
      <c r="JN311" s="497" t="e">
        <f t="shared" si="7418"/>
        <v>#N/A</v>
      </c>
      <c r="JO311" s="498" t="e">
        <f t="shared" si="7419"/>
        <v>#N/A</v>
      </c>
      <c r="JP311" s="498">
        <f t="shared" si="7420"/>
        <v>0</v>
      </c>
      <c r="JQ311" s="498">
        <f t="shared" si="7421"/>
        <v>0</v>
      </c>
      <c r="JR311" s="498" t="e">
        <f t="shared" si="7422"/>
        <v>#N/A</v>
      </c>
      <c r="JS311" s="504">
        <f t="shared" si="7423"/>
        <v>0</v>
      </c>
      <c r="JT311" s="500">
        <f t="shared" si="7424"/>
        <v>0</v>
      </c>
      <c r="JW311" s="671"/>
      <c r="JX311" s="672"/>
      <c r="JY311" s="673"/>
      <c r="JZ311" s="690"/>
      <c r="KA311" s="675"/>
      <c r="KB311" s="720"/>
      <c r="KC311" s="1326"/>
      <c r="KD311" s="497" t="e">
        <f t="shared" si="7425"/>
        <v>#N/A</v>
      </c>
      <c r="KE311" s="497" t="e">
        <f t="shared" si="7426"/>
        <v>#N/A</v>
      </c>
      <c r="KF311" s="498" t="e">
        <f t="shared" si="7427"/>
        <v>#N/A</v>
      </c>
      <c r="KG311" s="498">
        <f t="shared" si="7428"/>
        <v>0</v>
      </c>
      <c r="KH311" s="498">
        <f t="shared" si="7429"/>
        <v>0</v>
      </c>
      <c r="KI311" s="498" t="e">
        <f t="shared" si="7430"/>
        <v>#N/A</v>
      </c>
      <c r="KJ311" s="504">
        <f t="shared" si="7431"/>
        <v>0</v>
      </c>
      <c r="KK311" s="500">
        <f t="shared" si="7432"/>
        <v>0</v>
      </c>
      <c r="KN311" s="671"/>
      <c r="KO311" s="672"/>
      <c r="KP311" s="673"/>
      <c r="KQ311" s="690"/>
      <c r="KR311" s="675"/>
      <c r="KS311" s="720"/>
      <c r="KT311" s="1326"/>
      <c r="KU311" s="497" t="e">
        <f t="shared" si="7433"/>
        <v>#N/A</v>
      </c>
      <c r="KV311" s="497" t="e">
        <f t="shared" si="7434"/>
        <v>#N/A</v>
      </c>
      <c r="KW311" s="498" t="e">
        <f t="shared" si="7435"/>
        <v>#N/A</v>
      </c>
      <c r="KX311" s="498">
        <f t="shared" si="7436"/>
        <v>0</v>
      </c>
      <c r="KY311" s="498">
        <f t="shared" si="7437"/>
        <v>0</v>
      </c>
      <c r="KZ311" s="498" t="e">
        <f t="shared" si="7438"/>
        <v>#N/A</v>
      </c>
      <c r="LA311" s="504">
        <f t="shared" si="7439"/>
        <v>0</v>
      </c>
      <c r="LB311" s="500">
        <f t="shared" si="7440"/>
        <v>0</v>
      </c>
      <c r="LE311" s="671"/>
      <c r="LF311" s="672"/>
      <c r="LG311" s="673"/>
      <c r="LH311" s="690"/>
      <c r="LI311" s="675"/>
      <c r="LJ311" s="720"/>
      <c r="LK311" s="1326"/>
      <c r="LL311" s="497" t="e">
        <f t="shared" si="7441"/>
        <v>#N/A</v>
      </c>
      <c r="LM311" s="497" t="e">
        <f t="shared" si="7442"/>
        <v>#N/A</v>
      </c>
      <c r="LN311" s="498" t="e">
        <f t="shared" si="7443"/>
        <v>#N/A</v>
      </c>
      <c r="LO311" s="498">
        <f t="shared" si="7444"/>
        <v>0</v>
      </c>
      <c r="LP311" s="498">
        <f t="shared" si="7445"/>
        <v>0</v>
      </c>
      <c r="LQ311" s="498" t="e">
        <f t="shared" si="7446"/>
        <v>#N/A</v>
      </c>
      <c r="LR311" s="504">
        <f t="shared" si="7447"/>
        <v>0</v>
      </c>
      <c r="LS311" s="500">
        <f t="shared" si="7448"/>
        <v>0</v>
      </c>
      <c r="LV311" s="671"/>
      <c r="LW311" s="672"/>
      <c r="LX311" s="673"/>
      <c r="LY311" s="690"/>
      <c r="LZ311" s="675"/>
      <c r="MA311" s="720"/>
      <c r="MB311" s="1326"/>
      <c r="MC311" s="497" t="e">
        <f t="shared" si="7449"/>
        <v>#N/A</v>
      </c>
      <c r="MD311" s="497" t="e">
        <f t="shared" si="7450"/>
        <v>#N/A</v>
      </c>
      <c r="ME311" s="498" t="e">
        <f t="shared" si="7451"/>
        <v>#N/A</v>
      </c>
      <c r="MF311" s="498">
        <f t="shared" si="7452"/>
        <v>0</v>
      </c>
      <c r="MG311" s="498">
        <f t="shared" si="7453"/>
        <v>0</v>
      </c>
      <c r="MH311" s="498" t="e">
        <f t="shared" si="7454"/>
        <v>#N/A</v>
      </c>
      <c r="MI311" s="504">
        <f t="shared" si="7455"/>
        <v>0</v>
      </c>
      <c r="MJ311" s="500">
        <f t="shared" si="7456"/>
        <v>0</v>
      </c>
      <c r="MM311" s="671"/>
      <c r="MN311" s="672"/>
      <c r="MO311" s="673"/>
      <c r="MP311" s="690"/>
      <c r="MQ311" s="675"/>
      <c r="MR311" s="720"/>
      <c r="MS311" s="1326"/>
      <c r="MT311" s="497" t="e">
        <f t="shared" si="7457"/>
        <v>#N/A</v>
      </c>
      <c r="MU311" s="497" t="e">
        <f t="shared" si="7458"/>
        <v>#N/A</v>
      </c>
      <c r="MV311" s="498" t="e">
        <f t="shared" si="7459"/>
        <v>#N/A</v>
      </c>
      <c r="MW311" s="498">
        <f t="shared" si="7460"/>
        <v>0</v>
      </c>
      <c r="MX311" s="498">
        <f t="shared" si="7461"/>
        <v>0</v>
      </c>
      <c r="MY311" s="498" t="e">
        <f t="shared" si="7462"/>
        <v>#N/A</v>
      </c>
      <c r="MZ311" s="504">
        <f t="shared" si="7463"/>
        <v>0</v>
      </c>
      <c r="NA311" s="500">
        <f t="shared" si="7464"/>
        <v>0</v>
      </c>
      <c r="ND311" s="671"/>
      <c r="NE311" s="672"/>
      <c r="NF311" s="673"/>
      <c r="NG311" s="690"/>
      <c r="NH311" s="675"/>
      <c r="NI311" s="720"/>
      <c r="NJ311" s="1326"/>
      <c r="NK311" s="497" t="e">
        <f t="shared" si="7465"/>
        <v>#N/A</v>
      </c>
      <c r="NL311" s="497" t="e">
        <f t="shared" si="7466"/>
        <v>#N/A</v>
      </c>
      <c r="NM311" s="498" t="e">
        <f t="shared" si="7467"/>
        <v>#N/A</v>
      </c>
      <c r="NN311" s="498">
        <f t="shared" si="7468"/>
        <v>0</v>
      </c>
      <c r="NO311" s="498">
        <f t="shared" si="7469"/>
        <v>0</v>
      </c>
      <c r="NP311" s="498" t="e">
        <f t="shared" si="7470"/>
        <v>#N/A</v>
      </c>
      <c r="NQ311" s="504">
        <f t="shared" si="7471"/>
        <v>0</v>
      </c>
      <c r="NR311" s="500">
        <f t="shared" si="7472"/>
        <v>0</v>
      </c>
      <c r="NU311" s="671"/>
      <c r="NV311" s="672"/>
      <c r="NW311" s="673"/>
      <c r="NX311" s="690"/>
      <c r="NY311" s="675"/>
      <c r="NZ311" s="720"/>
      <c r="OA311" s="1326"/>
      <c r="OB311" s="497" t="e">
        <f t="shared" si="7473"/>
        <v>#N/A</v>
      </c>
      <c r="OC311" s="497" t="e">
        <f t="shared" si="7474"/>
        <v>#N/A</v>
      </c>
      <c r="OD311" s="498" t="e">
        <f t="shared" si="7475"/>
        <v>#N/A</v>
      </c>
      <c r="OE311" s="498">
        <f t="shared" si="7476"/>
        <v>0</v>
      </c>
      <c r="OF311" s="498">
        <f t="shared" si="7477"/>
        <v>0</v>
      </c>
      <c r="OG311" s="498" t="e">
        <f t="shared" si="7478"/>
        <v>#N/A</v>
      </c>
      <c r="OH311" s="504">
        <f t="shared" si="7479"/>
        <v>0</v>
      </c>
      <c r="OI311" s="500">
        <f t="shared" si="7480"/>
        <v>0</v>
      </c>
      <c r="OL311" s="671"/>
      <c r="OM311" s="672"/>
      <c r="ON311" s="673"/>
      <c r="OO311" s="690"/>
      <c r="OP311" s="675"/>
      <c r="OQ311" s="720"/>
      <c r="OR311" s="1326"/>
      <c r="OS311" s="497" t="e">
        <f t="shared" si="7481"/>
        <v>#N/A</v>
      </c>
      <c r="OT311" s="497" t="e">
        <f t="shared" si="7482"/>
        <v>#N/A</v>
      </c>
      <c r="OU311" s="498" t="e">
        <f t="shared" si="7483"/>
        <v>#N/A</v>
      </c>
      <c r="OV311" s="498">
        <f t="shared" si="7484"/>
        <v>0</v>
      </c>
      <c r="OW311" s="498">
        <f t="shared" si="7485"/>
        <v>0</v>
      </c>
      <c r="OX311" s="498" t="e">
        <f t="shared" si="7486"/>
        <v>#N/A</v>
      </c>
      <c r="OY311" s="504">
        <f t="shared" si="7487"/>
        <v>0</v>
      </c>
      <c r="OZ311" s="500">
        <f t="shared" si="7488"/>
        <v>0</v>
      </c>
      <c r="PC311" s="671"/>
      <c r="PD311" s="672"/>
      <c r="PE311" s="673"/>
      <c r="PF311" s="690"/>
      <c r="PG311" s="675"/>
      <c r="PH311" s="720"/>
      <c r="PI311" s="1326"/>
      <c r="PJ311" s="497" t="e">
        <f t="shared" si="7489"/>
        <v>#N/A</v>
      </c>
      <c r="PK311" s="497" t="e">
        <f t="shared" si="7490"/>
        <v>#N/A</v>
      </c>
      <c r="PL311" s="498" t="e">
        <f t="shared" si="7491"/>
        <v>#N/A</v>
      </c>
      <c r="PM311" s="498">
        <f t="shared" si="7492"/>
        <v>0</v>
      </c>
      <c r="PN311" s="498">
        <f t="shared" si="7493"/>
        <v>0</v>
      </c>
      <c r="PO311" s="498" t="e">
        <f t="shared" si="7494"/>
        <v>#N/A</v>
      </c>
      <c r="PP311" s="504">
        <f t="shared" si="7495"/>
        <v>0</v>
      </c>
      <c r="PQ311" s="500">
        <f t="shared" si="7496"/>
        <v>0</v>
      </c>
      <c r="PT311" s="671"/>
      <c r="PU311" s="672"/>
      <c r="PV311" s="673"/>
      <c r="PW311" s="690"/>
      <c r="PX311" s="675"/>
      <c r="PY311" s="720"/>
      <c r="PZ311" s="1326"/>
      <c r="QA311" s="497" t="e">
        <f t="shared" si="7497"/>
        <v>#N/A</v>
      </c>
      <c r="QB311" s="497" t="e">
        <f t="shared" si="7498"/>
        <v>#N/A</v>
      </c>
      <c r="QC311" s="498" t="e">
        <f t="shared" si="7499"/>
        <v>#N/A</v>
      </c>
      <c r="QD311" s="498">
        <f t="shared" si="7500"/>
        <v>0</v>
      </c>
      <c r="QE311" s="498">
        <f t="shared" si="7501"/>
        <v>0</v>
      </c>
      <c r="QF311" s="498" t="e">
        <f t="shared" si="7502"/>
        <v>#N/A</v>
      </c>
      <c r="QG311" s="504">
        <f t="shared" si="7503"/>
        <v>0</v>
      </c>
      <c r="QH311" s="500">
        <f t="shared" si="7504"/>
        <v>0</v>
      </c>
      <c r="QK311" s="671"/>
      <c r="QL311" s="672"/>
      <c r="QM311" s="673"/>
      <c r="QN311" s="690"/>
      <c r="QO311" s="675"/>
      <c r="QP311" s="720"/>
      <c r="QQ311" s="1326"/>
      <c r="QR311" s="497" t="e">
        <f t="shared" si="7505"/>
        <v>#N/A</v>
      </c>
      <c r="QS311" s="497" t="e">
        <f t="shared" si="7506"/>
        <v>#N/A</v>
      </c>
      <c r="QT311" s="498" t="e">
        <f t="shared" si="7507"/>
        <v>#N/A</v>
      </c>
      <c r="QU311" s="498">
        <f t="shared" si="7508"/>
        <v>0</v>
      </c>
      <c r="QV311" s="498">
        <f t="shared" si="7509"/>
        <v>0</v>
      </c>
      <c r="QW311" s="498" t="e">
        <f t="shared" si="7510"/>
        <v>#N/A</v>
      </c>
      <c r="QX311" s="504">
        <f t="shared" si="7511"/>
        <v>0</v>
      </c>
      <c r="QY311" s="500">
        <f t="shared" si="7512"/>
        <v>0</v>
      </c>
      <c r="RB311" s="381"/>
      <c r="RC311" s="382"/>
      <c r="RD311" s="383"/>
      <c r="RE311" s="384"/>
      <c r="RF311" s="385"/>
      <c r="RG311" s="386"/>
      <c r="RH311" s="386"/>
      <c r="RI311" s="497"/>
      <c r="RJ311" s="497"/>
      <c r="RK311" s="501"/>
      <c r="RL311" s="501"/>
      <c r="RM311" s="501"/>
      <c r="RN311" s="501"/>
      <c r="RO311" s="502"/>
      <c r="RP311" s="503"/>
      <c r="RS311" s="381"/>
      <c r="RT311" s="382"/>
      <c r="RU311" s="383"/>
      <c r="RV311" s="384"/>
      <c r="RW311" s="385"/>
      <c r="RX311" s="386"/>
      <c r="RY311" s="386"/>
      <c r="RZ311" s="497"/>
      <c r="SA311" s="497"/>
      <c r="SB311" s="501"/>
      <c r="SC311" s="501"/>
      <c r="SD311" s="501"/>
      <c r="SE311" s="501"/>
      <c r="SF311" s="502"/>
      <c r="SG311" s="503"/>
      <c r="SJ311" s="381"/>
      <c r="SK311" s="382"/>
      <c r="SL311" s="383"/>
      <c r="SM311" s="384"/>
      <c r="SN311" s="385"/>
      <c r="SO311" s="386"/>
      <c r="SP311" s="386"/>
      <c r="SQ311" s="497"/>
      <c r="SR311" s="497"/>
      <c r="SS311" s="501"/>
      <c r="ST311" s="501"/>
      <c r="SU311" s="501"/>
      <c r="SV311" s="501"/>
      <c r="SW311" s="502"/>
      <c r="SX311" s="503"/>
    </row>
    <row r="312" spans="2:518" ht="33.75" hidden="1" customHeight="1" thickTop="1" thickBot="1">
      <c r="B312" s="571"/>
      <c r="C312" s="572"/>
      <c r="D312" s="573"/>
      <c r="E312" s="574"/>
      <c r="F312" s="575"/>
      <c r="G312" s="576"/>
      <c r="H312" s="595"/>
      <c r="K312" s="571"/>
      <c r="L312" s="766"/>
      <c r="M312" s="573"/>
      <c r="N312" s="574"/>
      <c r="O312" s="575"/>
      <c r="P312" s="576"/>
      <c r="Q312" s="1326"/>
      <c r="R312" s="497"/>
      <c r="S312" s="497"/>
      <c r="T312" s="501"/>
      <c r="U312" s="501"/>
      <c r="V312" s="501"/>
      <c r="W312" s="501"/>
      <c r="X312" s="502"/>
      <c r="Y312" s="503"/>
      <c r="Z312" s="486"/>
      <c r="AA312" s="486"/>
      <c r="AB312" s="571"/>
      <c r="AC312" s="766"/>
      <c r="AD312" s="573"/>
      <c r="AE312" s="574"/>
      <c r="AF312" s="575"/>
      <c r="AG312" s="576"/>
      <c r="AH312" s="1326"/>
      <c r="AI312" s="497"/>
      <c r="AJ312" s="497"/>
      <c r="AK312" s="501"/>
      <c r="AL312" s="501"/>
      <c r="AM312" s="501"/>
      <c r="AN312" s="501"/>
      <c r="AO312" s="502"/>
      <c r="AP312" s="503"/>
      <c r="AQ312" s="486"/>
      <c r="AR312" s="486"/>
      <c r="AS312" s="571"/>
      <c r="AT312" s="766"/>
      <c r="AU312" s="573"/>
      <c r="AV312" s="574"/>
      <c r="AW312" s="575"/>
      <c r="AX312" s="576"/>
      <c r="AY312" s="1326"/>
      <c r="AZ312" s="497"/>
      <c r="BA312" s="497"/>
      <c r="BB312" s="501"/>
      <c r="BC312" s="501"/>
      <c r="BD312" s="501"/>
      <c r="BE312" s="501"/>
      <c r="BF312" s="502"/>
      <c r="BG312" s="503"/>
      <c r="BJ312" s="571"/>
      <c r="BK312" s="766"/>
      <c r="BL312" s="573"/>
      <c r="BM312" s="574"/>
      <c r="BN312" s="575"/>
      <c r="BO312" s="576"/>
      <c r="BP312" s="1326"/>
      <c r="BQ312" s="497"/>
      <c r="BR312" s="497"/>
      <c r="BS312" s="501"/>
      <c r="BT312" s="501"/>
      <c r="BU312" s="501"/>
      <c r="BV312" s="501"/>
      <c r="BW312" s="502"/>
      <c r="BX312" s="503"/>
      <c r="CA312" s="571"/>
      <c r="CB312" s="766"/>
      <c r="CC312" s="573"/>
      <c r="CD312" s="574"/>
      <c r="CE312" s="575"/>
      <c r="CF312" s="576"/>
      <c r="CG312" s="1326"/>
      <c r="CH312" s="497"/>
      <c r="CI312" s="497"/>
      <c r="CJ312" s="501"/>
      <c r="CK312" s="501"/>
      <c r="CL312" s="501"/>
      <c r="CM312" s="501"/>
      <c r="CN312" s="502"/>
      <c r="CO312" s="503"/>
      <c r="CR312" s="571"/>
      <c r="CS312" s="766"/>
      <c r="CT312" s="573"/>
      <c r="CU312" s="574"/>
      <c r="CV312" s="575"/>
      <c r="CW312" s="576"/>
      <c r="CX312" s="1326"/>
      <c r="CY312" s="497"/>
      <c r="CZ312" s="497"/>
      <c r="DA312" s="501"/>
      <c r="DB312" s="501"/>
      <c r="DC312" s="501"/>
      <c r="DD312" s="501"/>
      <c r="DE312" s="502"/>
      <c r="DF312" s="503"/>
      <c r="DI312" s="571"/>
      <c r="DJ312" s="766"/>
      <c r="DK312" s="573"/>
      <c r="DL312" s="574"/>
      <c r="DM312" s="575"/>
      <c r="DN312" s="576"/>
      <c r="DO312" s="1326"/>
      <c r="DP312" s="497"/>
      <c r="DQ312" s="497"/>
      <c r="DR312" s="501"/>
      <c r="DS312" s="501"/>
      <c r="DT312" s="501"/>
      <c r="DU312" s="501"/>
      <c r="DV312" s="502"/>
      <c r="DW312" s="503"/>
      <c r="DZ312" s="571"/>
      <c r="EA312" s="766"/>
      <c r="EB312" s="573"/>
      <c r="EC312" s="574"/>
      <c r="ED312" s="575"/>
      <c r="EE312" s="576"/>
      <c r="EF312" s="1326"/>
      <c r="EG312" s="497"/>
      <c r="EH312" s="497"/>
      <c r="EI312" s="501"/>
      <c r="EJ312" s="501"/>
      <c r="EK312" s="501"/>
      <c r="EL312" s="501"/>
      <c r="EM312" s="502"/>
      <c r="EN312" s="503"/>
      <c r="EQ312" s="659"/>
      <c r="ER312" s="660"/>
      <c r="ES312" s="661"/>
      <c r="ET312" s="662"/>
      <c r="EU312" s="663"/>
      <c r="EV312" s="711"/>
      <c r="EW312" s="1326"/>
      <c r="EX312" s="497"/>
      <c r="EY312" s="497"/>
      <c r="EZ312" s="501"/>
      <c r="FA312" s="501"/>
      <c r="FB312" s="501"/>
      <c r="FC312" s="501"/>
      <c r="FD312" s="502"/>
      <c r="FE312" s="503"/>
      <c r="FH312" s="659"/>
      <c r="FI312" s="660"/>
      <c r="FJ312" s="661"/>
      <c r="FK312" s="662"/>
      <c r="FL312" s="663"/>
      <c r="FM312" s="711"/>
      <c r="FN312" s="1326"/>
      <c r="FO312" s="497"/>
      <c r="FP312" s="497"/>
      <c r="FQ312" s="501"/>
      <c r="FR312" s="501"/>
      <c r="FS312" s="501"/>
      <c r="FT312" s="501"/>
      <c r="FU312" s="502"/>
      <c r="FV312" s="503"/>
      <c r="FY312" s="659"/>
      <c r="FZ312" s="660"/>
      <c r="GA312" s="661"/>
      <c r="GB312" s="662"/>
      <c r="GC312" s="663"/>
      <c r="GD312" s="711"/>
      <c r="GE312" s="1326"/>
      <c r="GF312" s="497"/>
      <c r="GG312" s="497"/>
      <c r="GH312" s="501"/>
      <c r="GI312" s="501"/>
      <c r="GJ312" s="501"/>
      <c r="GK312" s="501"/>
      <c r="GL312" s="502"/>
      <c r="GM312" s="503"/>
      <c r="GP312" s="659"/>
      <c r="GQ312" s="660"/>
      <c r="GR312" s="661"/>
      <c r="GS312" s="662"/>
      <c r="GT312" s="663"/>
      <c r="GU312" s="711"/>
      <c r="GV312" s="1326"/>
      <c r="GW312" s="497"/>
      <c r="GX312" s="497"/>
      <c r="GY312" s="501"/>
      <c r="GZ312" s="501"/>
      <c r="HA312" s="501"/>
      <c r="HB312" s="501"/>
      <c r="HC312" s="502"/>
      <c r="HD312" s="503"/>
      <c r="HG312" s="659"/>
      <c r="HH312" s="660"/>
      <c r="HI312" s="661"/>
      <c r="HJ312" s="662"/>
      <c r="HK312" s="663"/>
      <c r="HL312" s="711"/>
      <c r="HM312" s="1326"/>
      <c r="HN312" s="497"/>
      <c r="HO312" s="497"/>
      <c r="HP312" s="501"/>
      <c r="HQ312" s="501"/>
      <c r="HR312" s="501"/>
      <c r="HS312" s="501"/>
      <c r="HT312" s="502"/>
      <c r="HU312" s="503"/>
      <c r="HX312" s="659"/>
      <c r="HY312" s="660"/>
      <c r="HZ312" s="661"/>
      <c r="IA312" s="662"/>
      <c r="IB312" s="663"/>
      <c r="IC312" s="711"/>
      <c r="ID312" s="1326"/>
      <c r="IE312" s="497"/>
      <c r="IF312" s="497"/>
      <c r="IG312" s="501"/>
      <c r="IH312" s="501"/>
      <c r="II312" s="501"/>
      <c r="IJ312" s="501"/>
      <c r="IK312" s="502"/>
      <c r="IL312" s="503"/>
      <c r="IO312" s="659"/>
      <c r="IP312" s="660"/>
      <c r="IQ312" s="661"/>
      <c r="IR312" s="662"/>
      <c r="IS312" s="663"/>
      <c r="IT312" s="711"/>
      <c r="IU312" s="1326"/>
      <c r="IV312" s="497"/>
      <c r="IW312" s="497"/>
      <c r="IX312" s="501"/>
      <c r="IY312" s="501"/>
      <c r="IZ312" s="501"/>
      <c r="JA312" s="501"/>
      <c r="JB312" s="502"/>
      <c r="JC312" s="503"/>
      <c r="JF312" s="659"/>
      <c r="JG312" s="660"/>
      <c r="JH312" s="661"/>
      <c r="JI312" s="662"/>
      <c r="JJ312" s="663"/>
      <c r="JK312" s="711"/>
      <c r="JL312" s="1326"/>
      <c r="JM312" s="497"/>
      <c r="JN312" s="497"/>
      <c r="JO312" s="501"/>
      <c r="JP312" s="501"/>
      <c r="JQ312" s="501"/>
      <c r="JR312" s="501"/>
      <c r="JS312" s="502"/>
      <c r="JT312" s="503"/>
      <c r="JW312" s="659"/>
      <c r="JX312" s="660"/>
      <c r="JY312" s="661"/>
      <c r="JZ312" s="662"/>
      <c r="KA312" s="663"/>
      <c r="KB312" s="711"/>
      <c r="KC312" s="1326"/>
      <c r="KD312" s="497"/>
      <c r="KE312" s="497"/>
      <c r="KF312" s="501"/>
      <c r="KG312" s="501"/>
      <c r="KH312" s="501"/>
      <c r="KI312" s="501"/>
      <c r="KJ312" s="502"/>
      <c r="KK312" s="503"/>
      <c r="KN312" s="659"/>
      <c r="KO312" s="660"/>
      <c r="KP312" s="661"/>
      <c r="KQ312" s="662"/>
      <c r="KR312" s="663"/>
      <c r="KS312" s="711"/>
      <c r="KT312" s="1326"/>
      <c r="KU312" s="497"/>
      <c r="KV312" s="497"/>
      <c r="KW312" s="501"/>
      <c r="KX312" s="501"/>
      <c r="KY312" s="501"/>
      <c r="KZ312" s="501"/>
      <c r="LA312" s="502"/>
      <c r="LB312" s="503"/>
      <c r="LE312" s="659"/>
      <c r="LF312" s="660"/>
      <c r="LG312" s="661"/>
      <c r="LH312" s="662"/>
      <c r="LI312" s="663"/>
      <c r="LJ312" s="711"/>
      <c r="LK312" s="1326"/>
      <c r="LL312" s="497"/>
      <c r="LM312" s="497"/>
      <c r="LN312" s="501"/>
      <c r="LO312" s="501"/>
      <c r="LP312" s="501"/>
      <c r="LQ312" s="501"/>
      <c r="LR312" s="502"/>
      <c r="LS312" s="503"/>
      <c r="LV312" s="659"/>
      <c r="LW312" s="660"/>
      <c r="LX312" s="661"/>
      <c r="LY312" s="662"/>
      <c r="LZ312" s="663"/>
      <c r="MA312" s="711"/>
      <c r="MB312" s="1326"/>
      <c r="MC312" s="497"/>
      <c r="MD312" s="497"/>
      <c r="ME312" s="501"/>
      <c r="MF312" s="501"/>
      <c r="MG312" s="501"/>
      <c r="MH312" s="501"/>
      <c r="MI312" s="502"/>
      <c r="MJ312" s="503"/>
      <c r="MM312" s="659"/>
      <c r="MN312" s="660"/>
      <c r="MO312" s="661"/>
      <c r="MP312" s="662"/>
      <c r="MQ312" s="663"/>
      <c r="MR312" s="711"/>
      <c r="MS312" s="1326"/>
      <c r="MT312" s="497"/>
      <c r="MU312" s="497"/>
      <c r="MV312" s="501"/>
      <c r="MW312" s="501"/>
      <c r="MX312" s="501"/>
      <c r="MY312" s="501"/>
      <c r="MZ312" s="502"/>
      <c r="NA312" s="503"/>
      <c r="ND312" s="659"/>
      <c r="NE312" s="660"/>
      <c r="NF312" s="661"/>
      <c r="NG312" s="662"/>
      <c r="NH312" s="663"/>
      <c r="NI312" s="711"/>
      <c r="NJ312" s="1326"/>
      <c r="NK312" s="497"/>
      <c r="NL312" s="497"/>
      <c r="NM312" s="501"/>
      <c r="NN312" s="501"/>
      <c r="NO312" s="501"/>
      <c r="NP312" s="501"/>
      <c r="NQ312" s="502"/>
      <c r="NR312" s="503"/>
      <c r="NU312" s="659"/>
      <c r="NV312" s="660"/>
      <c r="NW312" s="661"/>
      <c r="NX312" s="662"/>
      <c r="NY312" s="663"/>
      <c r="NZ312" s="711"/>
      <c r="OA312" s="1326"/>
      <c r="OB312" s="497"/>
      <c r="OC312" s="497"/>
      <c r="OD312" s="501"/>
      <c r="OE312" s="501"/>
      <c r="OF312" s="501"/>
      <c r="OG312" s="501"/>
      <c r="OH312" s="502"/>
      <c r="OI312" s="503"/>
      <c r="OL312" s="659"/>
      <c r="OM312" s="660"/>
      <c r="ON312" s="661"/>
      <c r="OO312" s="662"/>
      <c r="OP312" s="663"/>
      <c r="OQ312" s="711"/>
      <c r="OR312" s="1326"/>
      <c r="OS312" s="497"/>
      <c r="OT312" s="497"/>
      <c r="OU312" s="501"/>
      <c r="OV312" s="501"/>
      <c r="OW312" s="501"/>
      <c r="OX312" s="501"/>
      <c r="OY312" s="502"/>
      <c r="OZ312" s="503"/>
      <c r="PC312" s="659"/>
      <c r="PD312" s="660"/>
      <c r="PE312" s="661"/>
      <c r="PF312" s="662"/>
      <c r="PG312" s="663"/>
      <c r="PH312" s="711"/>
      <c r="PI312" s="1326"/>
      <c r="PJ312" s="497"/>
      <c r="PK312" s="497"/>
      <c r="PL312" s="501"/>
      <c r="PM312" s="501"/>
      <c r="PN312" s="501"/>
      <c r="PO312" s="501"/>
      <c r="PP312" s="502"/>
      <c r="PQ312" s="503"/>
      <c r="PT312" s="659"/>
      <c r="PU312" s="660"/>
      <c r="PV312" s="661"/>
      <c r="PW312" s="662"/>
      <c r="PX312" s="663"/>
      <c r="PY312" s="711"/>
      <c r="PZ312" s="1326"/>
      <c r="QA312" s="497"/>
      <c r="QB312" s="497"/>
      <c r="QC312" s="501"/>
      <c r="QD312" s="501"/>
      <c r="QE312" s="501"/>
      <c r="QF312" s="501"/>
      <c r="QG312" s="502"/>
      <c r="QH312" s="503"/>
      <c r="QK312" s="659"/>
      <c r="QL312" s="660"/>
      <c r="QM312" s="661"/>
      <c r="QN312" s="662"/>
      <c r="QO312" s="663"/>
      <c r="QP312" s="711"/>
      <c r="QQ312" s="1326"/>
      <c r="QR312" s="497"/>
      <c r="QS312" s="497"/>
      <c r="QT312" s="501"/>
      <c r="QU312" s="501"/>
      <c r="QV312" s="501"/>
      <c r="QW312" s="501"/>
      <c r="QX312" s="502"/>
      <c r="QY312" s="503"/>
      <c r="RB312" s="381"/>
      <c r="RC312" s="382"/>
      <c r="RD312" s="383"/>
      <c r="RE312" s="384"/>
      <c r="RF312" s="385"/>
      <c r="RG312" s="386"/>
      <c r="RH312" s="386"/>
      <c r="RI312" s="497"/>
      <c r="RJ312" s="497"/>
      <c r="RK312" s="501"/>
      <c r="RL312" s="501"/>
      <c r="RM312" s="501"/>
      <c r="RN312" s="501"/>
      <c r="RO312" s="502"/>
      <c r="RP312" s="503"/>
      <c r="RS312" s="381"/>
      <c r="RT312" s="382"/>
      <c r="RU312" s="383"/>
      <c r="RV312" s="384"/>
      <c r="RW312" s="385"/>
      <c r="RX312" s="386"/>
      <c r="RY312" s="386"/>
      <c r="RZ312" s="497"/>
      <c r="SA312" s="497"/>
      <c r="SB312" s="501"/>
      <c r="SC312" s="501"/>
      <c r="SD312" s="501"/>
      <c r="SE312" s="501"/>
      <c r="SF312" s="502"/>
      <c r="SG312" s="503"/>
      <c r="SJ312" s="381"/>
      <c r="SK312" s="382"/>
      <c r="SL312" s="383"/>
      <c r="SM312" s="384"/>
      <c r="SN312" s="385"/>
      <c r="SO312" s="386"/>
      <c r="SP312" s="386"/>
      <c r="SQ312" s="497"/>
      <c r="SR312" s="497"/>
      <c r="SS312" s="501"/>
      <c r="ST312" s="501"/>
      <c r="SU312" s="501"/>
      <c r="SV312" s="501"/>
      <c r="SW312" s="502"/>
      <c r="SX312" s="503"/>
    </row>
    <row r="313" spans="2:518" ht="36.75" hidden="1" customHeight="1" thickTop="1" thickBot="1">
      <c r="B313" s="577"/>
      <c r="C313" s="578"/>
      <c r="D313" s="579"/>
      <c r="E313" s="580"/>
      <c r="F313" s="584"/>
      <c r="G313" s="585"/>
      <c r="H313" s="595"/>
      <c r="K313" s="577"/>
      <c r="L313" s="767"/>
      <c r="M313" s="579"/>
      <c r="N313" s="580"/>
      <c r="O313" s="584"/>
      <c r="P313" s="585"/>
      <c r="Q313" s="1326"/>
      <c r="R313" s="497"/>
      <c r="S313" s="497"/>
      <c r="T313" s="498"/>
      <c r="U313" s="498"/>
      <c r="V313" s="498"/>
      <c r="W313" s="498"/>
      <c r="X313" s="504"/>
      <c r="Y313" s="500"/>
      <c r="Z313" s="486"/>
      <c r="AA313" s="486"/>
      <c r="AB313" s="577"/>
      <c r="AC313" s="767"/>
      <c r="AD313" s="579"/>
      <c r="AE313" s="580"/>
      <c r="AF313" s="584"/>
      <c r="AG313" s="585"/>
      <c r="AH313" s="1326"/>
      <c r="AI313" s="497"/>
      <c r="AJ313" s="497"/>
      <c r="AK313" s="498"/>
      <c r="AL313" s="498"/>
      <c r="AM313" s="498"/>
      <c r="AN313" s="498"/>
      <c r="AO313" s="504"/>
      <c r="AP313" s="500"/>
      <c r="AQ313" s="486"/>
      <c r="AR313" s="486"/>
      <c r="AS313" s="577"/>
      <c r="AT313" s="767"/>
      <c r="AU313" s="579"/>
      <c r="AV313" s="580"/>
      <c r="AW313" s="584"/>
      <c r="AX313" s="585"/>
      <c r="AY313" s="1326"/>
      <c r="AZ313" s="497"/>
      <c r="BA313" s="497"/>
      <c r="BB313" s="498"/>
      <c r="BC313" s="498"/>
      <c r="BD313" s="498"/>
      <c r="BE313" s="498"/>
      <c r="BF313" s="504"/>
      <c r="BG313" s="500"/>
      <c r="BJ313" s="577"/>
      <c r="BK313" s="767"/>
      <c r="BL313" s="579"/>
      <c r="BM313" s="580"/>
      <c r="BN313" s="584"/>
      <c r="BO313" s="585"/>
      <c r="BP313" s="1326"/>
      <c r="BQ313" s="497"/>
      <c r="BR313" s="497"/>
      <c r="BS313" s="498"/>
      <c r="BT313" s="498"/>
      <c r="BU313" s="498"/>
      <c r="BV313" s="498"/>
      <c r="BW313" s="504"/>
      <c r="BX313" s="500"/>
      <c r="CA313" s="577"/>
      <c r="CB313" s="767"/>
      <c r="CC313" s="579"/>
      <c r="CD313" s="580"/>
      <c r="CE313" s="584"/>
      <c r="CF313" s="585"/>
      <c r="CG313" s="1326"/>
      <c r="CH313" s="497"/>
      <c r="CI313" s="497"/>
      <c r="CJ313" s="498"/>
      <c r="CK313" s="498"/>
      <c r="CL313" s="498"/>
      <c r="CM313" s="498"/>
      <c r="CN313" s="504"/>
      <c r="CO313" s="500"/>
      <c r="CR313" s="577"/>
      <c r="CS313" s="767"/>
      <c r="CT313" s="579"/>
      <c r="CU313" s="580"/>
      <c r="CV313" s="584"/>
      <c r="CW313" s="585"/>
      <c r="CX313" s="1326"/>
      <c r="CY313" s="497"/>
      <c r="CZ313" s="497"/>
      <c r="DA313" s="498"/>
      <c r="DB313" s="498"/>
      <c r="DC313" s="498"/>
      <c r="DD313" s="498"/>
      <c r="DE313" s="504"/>
      <c r="DF313" s="500"/>
      <c r="DI313" s="577"/>
      <c r="DJ313" s="767"/>
      <c r="DK313" s="579"/>
      <c r="DL313" s="580"/>
      <c r="DM313" s="584"/>
      <c r="DN313" s="585"/>
      <c r="DO313" s="1326"/>
      <c r="DP313" s="497"/>
      <c r="DQ313" s="497"/>
      <c r="DR313" s="498"/>
      <c r="DS313" s="498"/>
      <c r="DT313" s="498"/>
      <c r="DU313" s="498"/>
      <c r="DV313" s="504"/>
      <c r="DW313" s="500"/>
      <c r="DZ313" s="577"/>
      <c r="EA313" s="767"/>
      <c r="EB313" s="579"/>
      <c r="EC313" s="580"/>
      <c r="ED313" s="584"/>
      <c r="EE313" s="585"/>
      <c r="EF313" s="1326"/>
      <c r="EG313" s="497"/>
      <c r="EH313" s="497"/>
      <c r="EI313" s="498"/>
      <c r="EJ313" s="498"/>
      <c r="EK313" s="498"/>
      <c r="EL313" s="498"/>
      <c r="EM313" s="504"/>
      <c r="EN313" s="500"/>
      <c r="EQ313" s="665"/>
      <c r="ER313" s="666"/>
      <c r="ES313" s="667"/>
      <c r="ET313" s="668"/>
      <c r="EU313" s="669"/>
      <c r="EV313" s="720"/>
      <c r="EW313" s="1326"/>
      <c r="EX313" s="497"/>
      <c r="EY313" s="497"/>
      <c r="EZ313" s="498"/>
      <c r="FA313" s="498"/>
      <c r="FB313" s="498"/>
      <c r="FC313" s="498"/>
      <c r="FD313" s="504"/>
      <c r="FE313" s="500"/>
      <c r="FH313" s="665"/>
      <c r="FI313" s="666"/>
      <c r="FJ313" s="667"/>
      <c r="FK313" s="668"/>
      <c r="FL313" s="669"/>
      <c r="FM313" s="720"/>
      <c r="FN313" s="1326"/>
      <c r="FO313" s="497"/>
      <c r="FP313" s="497"/>
      <c r="FQ313" s="498"/>
      <c r="FR313" s="498"/>
      <c r="FS313" s="498"/>
      <c r="FT313" s="498"/>
      <c r="FU313" s="504"/>
      <c r="FV313" s="500"/>
      <c r="FY313" s="665"/>
      <c r="FZ313" s="666"/>
      <c r="GA313" s="667"/>
      <c r="GB313" s="668"/>
      <c r="GC313" s="669"/>
      <c r="GD313" s="720"/>
      <c r="GE313" s="1326"/>
      <c r="GF313" s="497"/>
      <c r="GG313" s="497"/>
      <c r="GH313" s="498"/>
      <c r="GI313" s="498"/>
      <c r="GJ313" s="498"/>
      <c r="GK313" s="498"/>
      <c r="GL313" s="504"/>
      <c r="GM313" s="500"/>
      <c r="GP313" s="665"/>
      <c r="GQ313" s="666"/>
      <c r="GR313" s="667"/>
      <c r="GS313" s="668"/>
      <c r="GT313" s="669"/>
      <c r="GU313" s="720"/>
      <c r="GV313" s="1326"/>
      <c r="GW313" s="497"/>
      <c r="GX313" s="497"/>
      <c r="GY313" s="498"/>
      <c r="GZ313" s="498"/>
      <c r="HA313" s="498"/>
      <c r="HB313" s="498"/>
      <c r="HC313" s="504"/>
      <c r="HD313" s="500"/>
      <c r="HG313" s="665"/>
      <c r="HH313" s="666"/>
      <c r="HI313" s="667"/>
      <c r="HJ313" s="668"/>
      <c r="HK313" s="669"/>
      <c r="HL313" s="720"/>
      <c r="HM313" s="1326"/>
      <c r="HN313" s="497"/>
      <c r="HO313" s="497"/>
      <c r="HP313" s="498"/>
      <c r="HQ313" s="498"/>
      <c r="HR313" s="498"/>
      <c r="HS313" s="498"/>
      <c r="HT313" s="504"/>
      <c r="HU313" s="500"/>
      <c r="HX313" s="665"/>
      <c r="HY313" s="666"/>
      <c r="HZ313" s="667"/>
      <c r="IA313" s="668"/>
      <c r="IB313" s="669"/>
      <c r="IC313" s="720"/>
      <c r="ID313" s="1326"/>
      <c r="IE313" s="497"/>
      <c r="IF313" s="497"/>
      <c r="IG313" s="498"/>
      <c r="IH313" s="498"/>
      <c r="II313" s="498"/>
      <c r="IJ313" s="498"/>
      <c r="IK313" s="504"/>
      <c r="IL313" s="500"/>
      <c r="IO313" s="665"/>
      <c r="IP313" s="666"/>
      <c r="IQ313" s="667"/>
      <c r="IR313" s="668"/>
      <c r="IS313" s="669"/>
      <c r="IT313" s="720"/>
      <c r="IU313" s="1326"/>
      <c r="IV313" s="497"/>
      <c r="IW313" s="497"/>
      <c r="IX313" s="498"/>
      <c r="IY313" s="498"/>
      <c r="IZ313" s="498"/>
      <c r="JA313" s="498"/>
      <c r="JB313" s="504"/>
      <c r="JC313" s="500"/>
      <c r="JF313" s="665"/>
      <c r="JG313" s="666"/>
      <c r="JH313" s="667"/>
      <c r="JI313" s="668"/>
      <c r="JJ313" s="669"/>
      <c r="JK313" s="720"/>
      <c r="JL313" s="1326"/>
      <c r="JM313" s="497"/>
      <c r="JN313" s="497"/>
      <c r="JO313" s="498"/>
      <c r="JP313" s="498"/>
      <c r="JQ313" s="498"/>
      <c r="JR313" s="498"/>
      <c r="JS313" s="504"/>
      <c r="JT313" s="500"/>
      <c r="JW313" s="665"/>
      <c r="JX313" s="666"/>
      <c r="JY313" s="667"/>
      <c r="JZ313" s="668"/>
      <c r="KA313" s="669"/>
      <c r="KB313" s="720"/>
      <c r="KC313" s="1326"/>
      <c r="KD313" s="497"/>
      <c r="KE313" s="497"/>
      <c r="KF313" s="498"/>
      <c r="KG313" s="498"/>
      <c r="KH313" s="498"/>
      <c r="KI313" s="498"/>
      <c r="KJ313" s="504"/>
      <c r="KK313" s="500"/>
      <c r="KN313" s="665"/>
      <c r="KO313" s="666"/>
      <c r="KP313" s="667"/>
      <c r="KQ313" s="668"/>
      <c r="KR313" s="669"/>
      <c r="KS313" s="720"/>
      <c r="KT313" s="1326"/>
      <c r="KU313" s="497"/>
      <c r="KV313" s="497"/>
      <c r="KW313" s="498"/>
      <c r="KX313" s="498"/>
      <c r="KY313" s="498"/>
      <c r="KZ313" s="498"/>
      <c r="LA313" s="504"/>
      <c r="LB313" s="500"/>
      <c r="LE313" s="665"/>
      <c r="LF313" s="666"/>
      <c r="LG313" s="667"/>
      <c r="LH313" s="668"/>
      <c r="LI313" s="669"/>
      <c r="LJ313" s="720"/>
      <c r="LK313" s="1326"/>
      <c r="LL313" s="497"/>
      <c r="LM313" s="497"/>
      <c r="LN313" s="498"/>
      <c r="LO313" s="498"/>
      <c r="LP313" s="498"/>
      <c r="LQ313" s="498"/>
      <c r="LR313" s="504"/>
      <c r="LS313" s="500"/>
      <c r="LV313" s="665"/>
      <c r="LW313" s="666"/>
      <c r="LX313" s="667"/>
      <c r="LY313" s="668"/>
      <c r="LZ313" s="669"/>
      <c r="MA313" s="720"/>
      <c r="MB313" s="1326"/>
      <c r="MC313" s="497"/>
      <c r="MD313" s="497"/>
      <c r="ME313" s="498"/>
      <c r="MF313" s="498"/>
      <c r="MG313" s="498"/>
      <c r="MH313" s="498"/>
      <c r="MI313" s="504"/>
      <c r="MJ313" s="500"/>
      <c r="MM313" s="665"/>
      <c r="MN313" s="666"/>
      <c r="MO313" s="667"/>
      <c r="MP313" s="668"/>
      <c r="MQ313" s="669"/>
      <c r="MR313" s="720"/>
      <c r="MS313" s="1326"/>
      <c r="MT313" s="497"/>
      <c r="MU313" s="497"/>
      <c r="MV313" s="498"/>
      <c r="MW313" s="498"/>
      <c r="MX313" s="498"/>
      <c r="MY313" s="498"/>
      <c r="MZ313" s="504"/>
      <c r="NA313" s="500"/>
      <c r="ND313" s="665"/>
      <c r="NE313" s="666"/>
      <c r="NF313" s="667"/>
      <c r="NG313" s="668"/>
      <c r="NH313" s="669"/>
      <c r="NI313" s="720"/>
      <c r="NJ313" s="1326"/>
      <c r="NK313" s="497"/>
      <c r="NL313" s="497"/>
      <c r="NM313" s="498"/>
      <c r="NN313" s="498"/>
      <c r="NO313" s="498"/>
      <c r="NP313" s="498"/>
      <c r="NQ313" s="504"/>
      <c r="NR313" s="500"/>
      <c r="NU313" s="665"/>
      <c r="NV313" s="666"/>
      <c r="NW313" s="667"/>
      <c r="NX313" s="668"/>
      <c r="NY313" s="669"/>
      <c r="NZ313" s="720"/>
      <c r="OA313" s="1326"/>
      <c r="OB313" s="497"/>
      <c r="OC313" s="497"/>
      <c r="OD313" s="498"/>
      <c r="OE313" s="498"/>
      <c r="OF313" s="498"/>
      <c r="OG313" s="498"/>
      <c r="OH313" s="504"/>
      <c r="OI313" s="500"/>
      <c r="OL313" s="665"/>
      <c r="OM313" s="666"/>
      <c r="ON313" s="667"/>
      <c r="OO313" s="668"/>
      <c r="OP313" s="669"/>
      <c r="OQ313" s="720"/>
      <c r="OR313" s="1326"/>
      <c r="OS313" s="497"/>
      <c r="OT313" s="497"/>
      <c r="OU313" s="498"/>
      <c r="OV313" s="498"/>
      <c r="OW313" s="498"/>
      <c r="OX313" s="498"/>
      <c r="OY313" s="504"/>
      <c r="OZ313" s="500"/>
      <c r="PC313" s="665"/>
      <c r="PD313" s="666"/>
      <c r="PE313" s="667"/>
      <c r="PF313" s="668"/>
      <c r="PG313" s="669"/>
      <c r="PH313" s="720"/>
      <c r="PI313" s="1326"/>
      <c r="PJ313" s="497"/>
      <c r="PK313" s="497"/>
      <c r="PL313" s="498"/>
      <c r="PM313" s="498"/>
      <c r="PN313" s="498"/>
      <c r="PO313" s="498"/>
      <c r="PP313" s="504"/>
      <c r="PQ313" s="500"/>
      <c r="PT313" s="665"/>
      <c r="PU313" s="666"/>
      <c r="PV313" s="667"/>
      <c r="PW313" s="668"/>
      <c r="PX313" s="669"/>
      <c r="PY313" s="720"/>
      <c r="PZ313" s="1326"/>
      <c r="QA313" s="497"/>
      <c r="QB313" s="497"/>
      <c r="QC313" s="498"/>
      <c r="QD313" s="498"/>
      <c r="QE313" s="498"/>
      <c r="QF313" s="498"/>
      <c r="QG313" s="504"/>
      <c r="QH313" s="500"/>
      <c r="QK313" s="665"/>
      <c r="QL313" s="666"/>
      <c r="QM313" s="667"/>
      <c r="QN313" s="668"/>
      <c r="QO313" s="669"/>
      <c r="QP313" s="720"/>
      <c r="QQ313" s="1326"/>
      <c r="QR313" s="497"/>
      <c r="QS313" s="497"/>
      <c r="QT313" s="498"/>
      <c r="QU313" s="498"/>
      <c r="QV313" s="498"/>
      <c r="QW313" s="498"/>
      <c r="QX313" s="504"/>
      <c r="QY313" s="500"/>
      <c r="RB313" s="381"/>
      <c r="RC313" s="382"/>
      <c r="RD313" s="383"/>
      <c r="RE313" s="384"/>
      <c r="RF313" s="385"/>
      <c r="RG313" s="386"/>
      <c r="RH313" s="386"/>
      <c r="RI313" s="497"/>
      <c r="RJ313" s="497"/>
      <c r="RK313" s="501"/>
      <c r="RL313" s="501"/>
      <c r="RM313" s="501"/>
      <c r="RN313" s="501"/>
      <c r="RO313" s="502"/>
      <c r="RP313" s="503"/>
      <c r="RS313" s="381"/>
      <c r="RT313" s="382"/>
      <c r="RU313" s="383"/>
      <c r="RV313" s="384"/>
      <c r="RW313" s="385"/>
      <c r="RX313" s="386"/>
      <c r="RY313" s="386"/>
      <c r="RZ313" s="497"/>
      <c r="SA313" s="497"/>
      <c r="SB313" s="501"/>
      <c r="SC313" s="501"/>
      <c r="SD313" s="501"/>
      <c r="SE313" s="501"/>
      <c r="SF313" s="502"/>
      <c r="SG313" s="503"/>
      <c r="SJ313" s="381"/>
      <c r="SK313" s="382"/>
      <c r="SL313" s="383"/>
      <c r="SM313" s="384"/>
      <c r="SN313" s="385"/>
      <c r="SO313" s="386"/>
      <c r="SP313" s="386"/>
      <c r="SQ313" s="497"/>
      <c r="SR313" s="497"/>
      <c r="SS313" s="501"/>
      <c r="ST313" s="501"/>
      <c r="SU313" s="501"/>
      <c r="SV313" s="501"/>
      <c r="SW313" s="502"/>
      <c r="SX313" s="503"/>
    </row>
    <row r="314" spans="2:518" ht="61.5" hidden="1" customHeight="1" thickTop="1" thickBot="1">
      <c r="B314" s="577"/>
      <c r="C314" s="578"/>
      <c r="D314" s="579"/>
      <c r="E314" s="580"/>
      <c r="F314" s="581"/>
      <c r="G314" s="585"/>
      <c r="H314" s="595"/>
      <c r="K314" s="577"/>
      <c r="L314" s="767"/>
      <c r="M314" s="579"/>
      <c r="N314" s="580"/>
      <c r="O314" s="581"/>
      <c r="P314" s="585"/>
      <c r="Q314" s="1326"/>
      <c r="R314" s="497"/>
      <c r="S314" s="497"/>
      <c r="T314" s="498"/>
      <c r="U314" s="498"/>
      <c r="V314" s="498"/>
      <c r="W314" s="498"/>
      <c r="X314" s="504"/>
      <c r="Y314" s="500"/>
      <c r="Z314" s="486"/>
      <c r="AA314" s="486"/>
      <c r="AB314" s="577"/>
      <c r="AC314" s="767"/>
      <c r="AD314" s="579"/>
      <c r="AE314" s="580"/>
      <c r="AF314" s="581"/>
      <c r="AG314" s="585"/>
      <c r="AH314" s="1326"/>
      <c r="AI314" s="497"/>
      <c r="AJ314" s="497"/>
      <c r="AK314" s="498"/>
      <c r="AL314" s="498"/>
      <c r="AM314" s="498"/>
      <c r="AN314" s="498"/>
      <c r="AO314" s="504"/>
      <c r="AP314" s="500"/>
      <c r="AQ314" s="486"/>
      <c r="AR314" s="486"/>
      <c r="AS314" s="577"/>
      <c r="AT314" s="767"/>
      <c r="AU314" s="579"/>
      <c r="AV314" s="580"/>
      <c r="AW314" s="581"/>
      <c r="AX314" s="585"/>
      <c r="AY314" s="1326"/>
      <c r="AZ314" s="497"/>
      <c r="BA314" s="497"/>
      <c r="BB314" s="498"/>
      <c r="BC314" s="498"/>
      <c r="BD314" s="498"/>
      <c r="BE314" s="498"/>
      <c r="BF314" s="504"/>
      <c r="BG314" s="500"/>
      <c r="BJ314" s="577"/>
      <c r="BK314" s="767"/>
      <c r="BL314" s="579"/>
      <c r="BM314" s="580"/>
      <c r="BN314" s="581"/>
      <c r="BO314" s="585"/>
      <c r="BP314" s="1326"/>
      <c r="BQ314" s="497"/>
      <c r="BR314" s="497"/>
      <c r="BS314" s="498"/>
      <c r="BT314" s="498"/>
      <c r="BU314" s="498"/>
      <c r="BV314" s="498"/>
      <c r="BW314" s="504"/>
      <c r="BX314" s="500"/>
      <c r="CA314" s="577"/>
      <c r="CB314" s="767"/>
      <c r="CC314" s="579"/>
      <c r="CD314" s="580"/>
      <c r="CE314" s="581"/>
      <c r="CF314" s="585"/>
      <c r="CG314" s="1326"/>
      <c r="CH314" s="497"/>
      <c r="CI314" s="497"/>
      <c r="CJ314" s="498"/>
      <c r="CK314" s="498"/>
      <c r="CL314" s="498"/>
      <c r="CM314" s="498"/>
      <c r="CN314" s="504"/>
      <c r="CO314" s="500"/>
      <c r="CR314" s="577"/>
      <c r="CS314" s="767"/>
      <c r="CT314" s="579"/>
      <c r="CU314" s="580"/>
      <c r="CV314" s="581"/>
      <c r="CW314" s="585"/>
      <c r="CX314" s="1326"/>
      <c r="CY314" s="497"/>
      <c r="CZ314" s="497"/>
      <c r="DA314" s="498"/>
      <c r="DB314" s="498"/>
      <c r="DC314" s="498"/>
      <c r="DD314" s="498"/>
      <c r="DE314" s="504"/>
      <c r="DF314" s="500"/>
      <c r="DI314" s="577"/>
      <c r="DJ314" s="767"/>
      <c r="DK314" s="579"/>
      <c r="DL314" s="580"/>
      <c r="DM314" s="581"/>
      <c r="DN314" s="585"/>
      <c r="DO314" s="1326"/>
      <c r="DP314" s="497"/>
      <c r="DQ314" s="497"/>
      <c r="DR314" s="498"/>
      <c r="DS314" s="498"/>
      <c r="DT314" s="498"/>
      <c r="DU314" s="498"/>
      <c r="DV314" s="504"/>
      <c r="DW314" s="500"/>
      <c r="DZ314" s="577"/>
      <c r="EA314" s="767"/>
      <c r="EB314" s="579"/>
      <c r="EC314" s="580"/>
      <c r="ED314" s="581"/>
      <c r="EE314" s="585"/>
      <c r="EF314" s="1326"/>
      <c r="EG314" s="497"/>
      <c r="EH314" s="497"/>
      <c r="EI314" s="498"/>
      <c r="EJ314" s="498"/>
      <c r="EK314" s="498"/>
      <c r="EL314" s="498"/>
      <c r="EM314" s="504"/>
      <c r="EN314" s="500"/>
      <c r="EQ314" s="665"/>
      <c r="ER314" s="666"/>
      <c r="ES314" s="667"/>
      <c r="ET314" s="668"/>
      <c r="EU314" s="669"/>
      <c r="EV314" s="720"/>
      <c r="EW314" s="1326"/>
      <c r="EX314" s="497" t="e">
        <f t="shared" ref="EX314:EX317" si="7513">IF(EXACT(VLOOKUP(EQ314,OFERTA_0,2,FALSE),ER314),1,0)</f>
        <v>#N/A</v>
      </c>
      <c r="EY314" s="497" t="e">
        <f t="shared" ref="EY314:EY317" si="7514">IF(EXACT(VLOOKUP(EQ314,OFERTA_0,3,FALSE),ES314),1,0)</f>
        <v>#N/A</v>
      </c>
      <c r="EZ314" s="498" t="e">
        <f t="shared" ref="EZ314:EZ317" si="7515">IF(EXACT(VLOOKUP(EQ314,OFERTA_0,4,FALSE),ET314),1,0)</f>
        <v>#N/A</v>
      </c>
      <c r="FA314" s="498">
        <f t="shared" ref="FA314:FA317" si="7516">IF(EU314=0,0,1)</f>
        <v>0</v>
      </c>
      <c r="FB314" s="498">
        <f t="shared" ref="FB314:FB317" si="7517">IF(EV314=0,0,1)</f>
        <v>0</v>
      </c>
      <c r="FC314" s="498" t="e">
        <f t="shared" ref="FC314:FC317" si="7518">PRODUCT(EX314:FB314)</f>
        <v>#N/A</v>
      </c>
      <c r="FD314" s="504">
        <f t="shared" ref="FD314:FD317" si="7519">ROUND(EV314,0)</f>
        <v>0</v>
      </c>
      <c r="FE314" s="500">
        <f t="shared" ref="FE314:FE317" si="7520">EV314-FD314</f>
        <v>0</v>
      </c>
      <c r="FH314" s="665"/>
      <c r="FI314" s="666"/>
      <c r="FJ314" s="667"/>
      <c r="FK314" s="668"/>
      <c r="FL314" s="669"/>
      <c r="FM314" s="720"/>
      <c r="FN314" s="1326"/>
      <c r="FO314" s="497" t="e">
        <f t="shared" ref="FO314:FO317" si="7521">IF(EXACT(VLOOKUP(FH314,OFERTA_0,2,FALSE),FI314),1,0)</f>
        <v>#N/A</v>
      </c>
      <c r="FP314" s="497" t="e">
        <f t="shared" ref="FP314:FP317" si="7522">IF(EXACT(VLOOKUP(FH314,OFERTA_0,3,FALSE),FJ314),1,0)</f>
        <v>#N/A</v>
      </c>
      <c r="FQ314" s="498" t="e">
        <f t="shared" ref="FQ314:FQ317" si="7523">IF(EXACT(VLOOKUP(FH314,OFERTA_0,4,FALSE),FK314),1,0)</f>
        <v>#N/A</v>
      </c>
      <c r="FR314" s="498">
        <f t="shared" ref="FR314:FR317" si="7524">IF(FL314=0,0,1)</f>
        <v>0</v>
      </c>
      <c r="FS314" s="498">
        <f t="shared" ref="FS314:FS317" si="7525">IF(FM314=0,0,1)</f>
        <v>0</v>
      </c>
      <c r="FT314" s="498" t="e">
        <f t="shared" ref="FT314:FT317" si="7526">PRODUCT(FO314:FS314)</f>
        <v>#N/A</v>
      </c>
      <c r="FU314" s="504">
        <f t="shared" ref="FU314:FU317" si="7527">ROUND(FM314,0)</f>
        <v>0</v>
      </c>
      <c r="FV314" s="500">
        <f t="shared" ref="FV314:FV317" si="7528">FM314-FU314</f>
        <v>0</v>
      </c>
      <c r="FY314" s="665"/>
      <c r="FZ314" s="666"/>
      <c r="GA314" s="667"/>
      <c r="GB314" s="668"/>
      <c r="GC314" s="669"/>
      <c r="GD314" s="720"/>
      <c r="GE314" s="1326"/>
      <c r="GF314" s="497" t="e">
        <f t="shared" ref="GF314:GF317" si="7529">IF(EXACT(VLOOKUP(FY314,OFERTA_0,2,FALSE),FZ314),1,0)</f>
        <v>#N/A</v>
      </c>
      <c r="GG314" s="497" t="e">
        <f t="shared" ref="GG314:GG317" si="7530">IF(EXACT(VLOOKUP(FY314,OFERTA_0,3,FALSE),GA314),1,0)</f>
        <v>#N/A</v>
      </c>
      <c r="GH314" s="498" t="e">
        <f t="shared" ref="GH314:GH317" si="7531">IF(EXACT(VLOOKUP(FY314,OFERTA_0,4,FALSE),GB314),1,0)</f>
        <v>#N/A</v>
      </c>
      <c r="GI314" s="498">
        <f t="shared" ref="GI314:GI317" si="7532">IF(GC314=0,0,1)</f>
        <v>0</v>
      </c>
      <c r="GJ314" s="498">
        <f t="shared" ref="GJ314:GJ317" si="7533">IF(GD314=0,0,1)</f>
        <v>0</v>
      </c>
      <c r="GK314" s="498" t="e">
        <f t="shared" ref="GK314:GK317" si="7534">PRODUCT(GF314:GJ314)</f>
        <v>#N/A</v>
      </c>
      <c r="GL314" s="504">
        <f t="shared" ref="GL314:GL317" si="7535">ROUND(GD314,0)</f>
        <v>0</v>
      </c>
      <c r="GM314" s="500">
        <f t="shared" ref="GM314:GM317" si="7536">GD314-GL314</f>
        <v>0</v>
      </c>
      <c r="GP314" s="665"/>
      <c r="GQ314" s="666"/>
      <c r="GR314" s="667"/>
      <c r="GS314" s="668"/>
      <c r="GT314" s="669"/>
      <c r="GU314" s="720"/>
      <c r="GV314" s="1326"/>
      <c r="GW314" s="497" t="e">
        <f t="shared" ref="GW314:GW317" si="7537">IF(EXACT(VLOOKUP(GP314,OFERTA_0,2,FALSE),GQ314),1,0)</f>
        <v>#N/A</v>
      </c>
      <c r="GX314" s="497" t="e">
        <f t="shared" ref="GX314:GX317" si="7538">IF(EXACT(VLOOKUP(GP314,OFERTA_0,3,FALSE),GR314),1,0)</f>
        <v>#N/A</v>
      </c>
      <c r="GY314" s="498" t="e">
        <f t="shared" ref="GY314:GY317" si="7539">IF(EXACT(VLOOKUP(GP314,OFERTA_0,4,FALSE),GS314),1,0)</f>
        <v>#N/A</v>
      </c>
      <c r="GZ314" s="498">
        <f t="shared" ref="GZ314:GZ317" si="7540">IF(GT314=0,0,1)</f>
        <v>0</v>
      </c>
      <c r="HA314" s="498">
        <f t="shared" ref="HA314:HA317" si="7541">IF(GU314=0,0,1)</f>
        <v>0</v>
      </c>
      <c r="HB314" s="498" t="e">
        <f t="shared" ref="HB314:HB317" si="7542">PRODUCT(GW314:HA314)</f>
        <v>#N/A</v>
      </c>
      <c r="HC314" s="504">
        <f t="shared" ref="HC314:HC317" si="7543">ROUND(GU314,0)</f>
        <v>0</v>
      </c>
      <c r="HD314" s="500">
        <f t="shared" ref="HD314:HD317" si="7544">GU314-HC314</f>
        <v>0</v>
      </c>
      <c r="HG314" s="665"/>
      <c r="HH314" s="666"/>
      <c r="HI314" s="667"/>
      <c r="HJ314" s="668"/>
      <c r="HK314" s="669"/>
      <c r="HL314" s="720"/>
      <c r="HM314" s="1326"/>
      <c r="HN314" s="497" t="e">
        <f t="shared" ref="HN314:HN317" si="7545">IF(EXACT(VLOOKUP(HG314,OFERTA_0,2,FALSE),HH314),1,0)</f>
        <v>#N/A</v>
      </c>
      <c r="HO314" s="497" t="e">
        <f t="shared" ref="HO314:HO317" si="7546">IF(EXACT(VLOOKUP(HG314,OFERTA_0,3,FALSE),HI314),1,0)</f>
        <v>#N/A</v>
      </c>
      <c r="HP314" s="498" t="e">
        <f t="shared" ref="HP314:HP317" si="7547">IF(EXACT(VLOOKUP(HG314,OFERTA_0,4,FALSE),HJ314),1,0)</f>
        <v>#N/A</v>
      </c>
      <c r="HQ314" s="498">
        <f t="shared" ref="HQ314:HQ317" si="7548">IF(HK314=0,0,1)</f>
        <v>0</v>
      </c>
      <c r="HR314" s="498">
        <f t="shared" ref="HR314:HR317" si="7549">IF(HL314=0,0,1)</f>
        <v>0</v>
      </c>
      <c r="HS314" s="498" t="e">
        <f t="shared" ref="HS314:HS317" si="7550">PRODUCT(HN314:HR314)</f>
        <v>#N/A</v>
      </c>
      <c r="HT314" s="504">
        <f t="shared" ref="HT314:HT317" si="7551">ROUND(HL314,0)</f>
        <v>0</v>
      </c>
      <c r="HU314" s="500">
        <f t="shared" ref="HU314:HU317" si="7552">HL314-HT314</f>
        <v>0</v>
      </c>
      <c r="HX314" s="665"/>
      <c r="HY314" s="666"/>
      <c r="HZ314" s="667"/>
      <c r="IA314" s="668"/>
      <c r="IB314" s="669"/>
      <c r="IC314" s="720"/>
      <c r="ID314" s="1326"/>
      <c r="IE314" s="497" t="e">
        <f t="shared" ref="IE314:IE317" si="7553">IF(EXACT(VLOOKUP(HX314,OFERTA_0,2,FALSE),HY314),1,0)</f>
        <v>#N/A</v>
      </c>
      <c r="IF314" s="497" t="e">
        <f t="shared" ref="IF314:IF317" si="7554">IF(EXACT(VLOOKUP(HX314,OFERTA_0,3,FALSE),HZ314),1,0)</f>
        <v>#N/A</v>
      </c>
      <c r="IG314" s="498" t="e">
        <f t="shared" ref="IG314:IG317" si="7555">IF(EXACT(VLOOKUP(HX314,OFERTA_0,4,FALSE),IA314),1,0)</f>
        <v>#N/A</v>
      </c>
      <c r="IH314" s="498">
        <f t="shared" ref="IH314:IH317" si="7556">IF(IB314=0,0,1)</f>
        <v>0</v>
      </c>
      <c r="II314" s="498">
        <f t="shared" ref="II314:II317" si="7557">IF(IC314=0,0,1)</f>
        <v>0</v>
      </c>
      <c r="IJ314" s="498" t="e">
        <f t="shared" ref="IJ314:IJ317" si="7558">PRODUCT(IE314:II314)</f>
        <v>#N/A</v>
      </c>
      <c r="IK314" s="504">
        <f t="shared" ref="IK314:IK317" si="7559">ROUND(IC314,0)</f>
        <v>0</v>
      </c>
      <c r="IL314" s="500">
        <f t="shared" ref="IL314:IL317" si="7560">IC314-IK314</f>
        <v>0</v>
      </c>
      <c r="IO314" s="665"/>
      <c r="IP314" s="666"/>
      <c r="IQ314" s="667"/>
      <c r="IR314" s="668"/>
      <c r="IS314" s="669"/>
      <c r="IT314" s="720"/>
      <c r="IU314" s="1326"/>
      <c r="IV314" s="497" t="e">
        <f t="shared" ref="IV314:IV317" si="7561">IF(EXACT(VLOOKUP(IO314,OFERTA_0,2,FALSE),IP314),1,0)</f>
        <v>#N/A</v>
      </c>
      <c r="IW314" s="497" t="e">
        <f t="shared" ref="IW314:IW317" si="7562">IF(EXACT(VLOOKUP(IO314,OFERTA_0,3,FALSE),IQ314),1,0)</f>
        <v>#N/A</v>
      </c>
      <c r="IX314" s="498" t="e">
        <f t="shared" ref="IX314:IX317" si="7563">IF(EXACT(VLOOKUP(IO314,OFERTA_0,4,FALSE),IR314),1,0)</f>
        <v>#N/A</v>
      </c>
      <c r="IY314" s="498">
        <f t="shared" ref="IY314:IY317" si="7564">IF(IS314=0,0,1)</f>
        <v>0</v>
      </c>
      <c r="IZ314" s="498">
        <f t="shared" ref="IZ314:IZ317" si="7565">IF(IT314=0,0,1)</f>
        <v>0</v>
      </c>
      <c r="JA314" s="498" t="e">
        <f t="shared" ref="JA314:JA317" si="7566">PRODUCT(IV314:IZ314)</f>
        <v>#N/A</v>
      </c>
      <c r="JB314" s="504">
        <f t="shared" ref="JB314:JB317" si="7567">ROUND(IT314,0)</f>
        <v>0</v>
      </c>
      <c r="JC314" s="500">
        <f t="shared" ref="JC314:JC317" si="7568">IT314-JB314</f>
        <v>0</v>
      </c>
      <c r="JF314" s="665"/>
      <c r="JG314" s="666"/>
      <c r="JH314" s="667"/>
      <c r="JI314" s="668"/>
      <c r="JJ314" s="669"/>
      <c r="JK314" s="720"/>
      <c r="JL314" s="1326"/>
      <c r="JM314" s="497" t="e">
        <f t="shared" ref="JM314:JM317" si="7569">IF(EXACT(VLOOKUP(JF314,OFERTA_0,2,FALSE),JG314),1,0)</f>
        <v>#N/A</v>
      </c>
      <c r="JN314" s="497" t="e">
        <f t="shared" ref="JN314:JN317" si="7570">IF(EXACT(VLOOKUP(JF314,OFERTA_0,3,FALSE),JH314),1,0)</f>
        <v>#N/A</v>
      </c>
      <c r="JO314" s="498" t="e">
        <f t="shared" ref="JO314:JO317" si="7571">IF(EXACT(VLOOKUP(JF314,OFERTA_0,4,FALSE),JI314),1,0)</f>
        <v>#N/A</v>
      </c>
      <c r="JP314" s="498">
        <f t="shared" ref="JP314:JP317" si="7572">IF(JJ314=0,0,1)</f>
        <v>0</v>
      </c>
      <c r="JQ314" s="498">
        <f t="shared" ref="JQ314:JQ317" si="7573">IF(JK314=0,0,1)</f>
        <v>0</v>
      </c>
      <c r="JR314" s="498" t="e">
        <f t="shared" ref="JR314:JR317" si="7574">PRODUCT(JM314:JQ314)</f>
        <v>#N/A</v>
      </c>
      <c r="JS314" s="504">
        <f t="shared" ref="JS314:JS317" si="7575">ROUND(JK314,0)</f>
        <v>0</v>
      </c>
      <c r="JT314" s="500">
        <f t="shared" ref="JT314:JT317" si="7576">JK314-JS314</f>
        <v>0</v>
      </c>
      <c r="JW314" s="665"/>
      <c r="JX314" s="666"/>
      <c r="JY314" s="667"/>
      <c r="JZ314" s="668"/>
      <c r="KA314" s="669"/>
      <c r="KB314" s="720"/>
      <c r="KC314" s="1326"/>
      <c r="KD314" s="497" t="e">
        <f t="shared" ref="KD314:KD317" si="7577">IF(EXACT(VLOOKUP(JW314,OFERTA_0,2,FALSE),JX314),1,0)</f>
        <v>#N/A</v>
      </c>
      <c r="KE314" s="497" t="e">
        <f t="shared" ref="KE314:KE317" si="7578">IF(EXACT(VLOOKUP(JW314,OFERTA_0,3,FALSE),JY314),1,0)</f>
        <v>#N/A</v>
      </c>
      <c r="KF314" s="498" t="e">
        <f t="shared" ref="KF314:KF317" si="7579">IF(EXACT(VLOOKUP(JW314,OFERTA_0,4,FALSE),JZ314),1,0)</f>
        <v>#N/A</v>
      </c>
      <c r="KG314" s="498">
        <f t="shared" ref="KG314:KG317" si="7580">IF(KA314=0,0,1)</f>
        <v>0</v>
      </c>
      <c r="KH314" s="498">
        <f t="shared" ref="KH314:KH317" si="7581">IF(KB314=0,0,1)</f>
        <v>0</v>
      </c>
      <c r="KI314" s="498" t="e">
        <f t="shared" ref="KI314:KI317" si="7582">PRODUCT(KD314:KH314)</f>
        <v>#N/A</v>
      </c>
      <c r="KJ314" s="504">
        <f t="shared" ref="KJ314:KJ317" si="7583">ROUND(KB314,0)</f>
        <v>0</v>
      </c>
      <c r="KK314" s="500">
        <f t="shared" ref="KK314:KK317" si="7584">KB314-KJ314</f>
        <v>0</v>
      </c>
      <c r="KN314" s="665"/>
      <c r="KO314" s="666"/>
      <c r="KP314" s="667"/>
      <c r="KQ314" s="668"/>
      <c r="KR314" s="669"/>
      <c r="KS314" s="720"/>
      <c r="KT314" s="1326"/>
      <c r="KU314" s="497" t="e">
        <f t="shared" ref="KU314:KU317" si="7585">IF(EXACT(VLOOKUP(KN314,OFERTA_0,2,FALSE),KO314),1,0)</f>
        <v>#N/A</v>
      </c>
      <c r="KV314" s="497" t="e">
        <f t="shared" ref="KV314:KV317" si="7586">IF(EXACT(VLOOKUP(KN314,OFERTA_0,3,FALSE),KP314),1,0)</f>
        <v>#N/A</v>
      </c>
      <c r="KW314" s="498" t="e">
        <f t="shared" ref="KW314:KW317" si="7587">IF(EXACT(VLOOKUP(KN314,OFERTA_0,4,FALSE),KQ314),1,0)</f>
        <v>#N/A</v>
      </c>
      <c r="KX314" s="498">
        <f t="shared" ref="KX314:KX317" si="7588">IF(KR314=0,0,1)</f>
        <v>0</v>
      </c>
      <c r="KY314" s="498">
        <f t="shared" ref="KY314:KY317" si="7589">IF(KS314=0,0,1)</f>
        <v>0</v>
      </c>
      <c r="KZ314" s="498" t="e">
        <f t="shared" ref="KZ314:KZ317" si="7590">PRODUCT(KU314:KY314)</f>
        <v>#N/A</v>
      </c>
      <c r="LA314" s="504">
        <f t="shared" ref="LA314:LA317" si="7591">ROUND(KS314,0)</f>
        <v>0</v>
      </c>
      <c r="LB314" s="500">
        <f t="shared" ref="LB314:LB317" si="7592">KS314-LA314</f>
        <v>0</v>
      </c>
      <c r="LE314" s="665"/>
      <c r="LF314" s="666"/>
      <c r="LG314" s="667"/>
      <c r="LH314" s="668"/>
      <c r="LI314" s="669"/>
      <c r="LJ314" s="720"/>
      <c r="LK314" s="1326"/>
      <c r="LL314" s="497" t="e">
        <f t="shared" ref="LL314:LL317" si="7593">IF(EXACT(VLOOKUP(LE314,OFERTA_0,2,FALSE),LF314),1,0)</f>
        <v>#N/A</v>
      </c>
      <c r="LM314" s="497" t="e">
        <f t="shared" ref="LM314:LM317" si="7594">IF(EXACT(VLOOKUP(LE314,OFERTA_0,3,FALSE),LG314),1,0)</f>
        <v>#N/A</v>
      </c>
      <c r="LN314" s="498" t="e">
        <f t="shared" ref="LN314:LN317" si="7595">IF(EXACT(VLOOKUP(LE314,OFERTA_0,4,FALSE),LH314),1,0)</f>
        <v>#N/A</v>
      </c>
      <c r="LO314" s="498">
        <f t="shared" ref="LO314:LO317" si="7596">IF(LI314=0,0,1)</f>
        <v>0</v>
      </c>
      <c r="LP314" s="498">
        <f t="shared" ref="LP314:LP317" si="7597">IF(LJ314=0,0,1)</f>
        <v>0</v>
      </c>
      <c r="LQ314" s="498" t="e">
        <f t="shared" ref="LQ314:LQ317" si="7598">PRODUCT(LL314:LP314)</f>
        <v>#N/A</v>
      </c>
      <c r="LR314" s="504">
        <f t="shared" ref="LR314:LR317" si="7599">ROUND(LJ314,0)</f>
        <v>0</v>
      </c>
      <c r="LS314" s="500">
        <f t="shared" ref="LS314:LS317" si="7600">LJ314-LR314</f>
        <v>0</v>
      </c>
      <c r="LV314" s="665"/>
      <c r="LW314" s="666"/>
      <c r="LX314" s="667"/>
      <c r="LY314" s="668"/>
      <c r="LZ314" s="669"/>
      <c r="MA314" s="720"/>
      <c r="MB314" s="1326"/>
      <c r="MC314" s="497" t="e">
        <f t="shared" ref="MC314:MC317" si="7601">IF(EXACT(VLOOKUP(LV314,OFERTA_0,2,FALSE),LW314),1,0)</f>
        <v>#N/A</v>
      </c>
      <c r="MD314" s="497" t="e">
        <f t="shared" ref="MD314:MD317" si="7602">IF(EXACT(VLOOKUP(LV314,OFERTA_0,3,FALSE),LX314),1,0)</f>
        <v>#N/A</v>
      </c>
      <c r="ME314" s="498" t="e">
        <f t="shared" ref="ME314:ME317" si="7603">IF(EXACT(VLOOKUP(LV314,OFERTA_0,4,FALSE),LY314),1,0)</f>
        <v>#N/A</v>
      </c>
      <c r="MF314" s="498">
        <f t="shared" ref="MF314:MF317" si="7604">IF(LZ314=0,0,1)</f>
        <v>0</v>
      </c>
      <c r="MG314" s="498">
        <f t="shared" ref="MG314:MG317" si="7605">IF(MA314=0,0,1)</f>
        <v>0</v>
      </c>
      <c r="MH314" s="498" t="e">
        <f t="shared" ref="MH314:MH317" si="7606">PRODUCT(MC314:MG314)</f>
        <v>#N/A</v>
      </c>
      <c r="MI314" s="504">
        <f t="shared" ref="MI314:MI317" si="7607">ROUND(MA314,0)</f>
        <v>0</v>
      </c>
      <c r="MJ314" s="500">
        <f t="shared" ref="MJ314:MJ317" si="7608">MA314-MI314</f>
        <v>0</v>
      </c>
      <c r="MM314" s="665"/>
      <c r="MN314" s="666"/>
      <c r="MO314" s="667"/>
      <c r="MP314" s="668"/>
      <c r="MQ314" s="669"/>
      <c r="MR314" s="720"/>
      <c r="MS314" s="1326"/>
      <c r="MT314" s="497" t="e">
        <f t="shared" ref="MT314:MT317" si="7609">IF(EXACT(VLOOKUP(MM314,OFERTA_0,2,FALSE),MN314),1,0)</f>
        <v>#N/A</v>
      </c>
      <c r="MU314" s="497" t="e">
        <f t="shared" ref="MU314:MU317" si="7610">IF(EXACT(VLOOKUP(MM314,OFERTA_0,3,FALSE),MO314),1,0)</f>
        <v>#N/A</v>
      </c>
      <c r="MV314" s="498" t="e">
        <f t="shared" ref="MV314:MV317" si="7611">IF(EXACT(VLOOKUP(MM314,OFERTA_0,4,FALSE),MP314),1,0)</f>
        <v>#N/A</v>
      </c>
      <c r="MW314" s="498">
        <f t="shared" ref="MW314:MW317" si="7612">IF(MQ314=0,0,1)</f>
        <v>0</v>
      </c>
      <c r="MX314" s="498">
        <f t="shared" ref="MX314:MX317" si="7613">IF(MR314=0,0,1)</f>
        <v>0</v>
      </c>
      <c r="MY314" s="498" t="e">
        <f t="shared" ref="MY314:MY317" si="7614">PRODUCT(MT314:MX314)</f>
        <v>#N/A</v>
      </c>
      <c r="MZ314" s="504">
        <f t="shared" ref="MZ314:MZ317" si="7615">ROUND(MR314,0)</f>
        <v>0</v>
      </c>
      <c r="NA314" s="500">
        <f t="shared" ref="NA314:NA317" si="7616">MR314-MZ314</f>
        <v>0</v>
      </c>
      <c r="ND314" s="665"/>
      <c r="NE314" s="666"/>
      <c r="NF314" s="667"/>
      <c r="NG314" s="668"/>
      <c r="NH314" s="669"/>
      <c r="NI314" s="720"/>
      <c r="NJ314" s="1326"/>
      <c r="NK314" s="497" t="e">
        <f t="shared" ref="NK314:NK317" si="7617">IF(EXACT(VLOOKUP(ND314,OFERTA_0,2,FALSE),NE314),1,0)</f>
        <v>#N/A</v>
      </c>
      <c r="NL314" s="497" t="e">
        <f t="shared" ref="NL314:NL317" si="7618">IF(EXACT(VLOOKUP(ND314,OFERTA_0,3,FALSE),NF314),1,0)</f>
        <v>#N/A</v>
      </c>
      <c r="NM314" s="498" t="e">
        <f t="shared" ref="NM314:NM317" si="7619">IF(EXACT(VLOOKUP(ND314,OFERTA_0,4,FALSE),NG314),1,0)</f>
        <v>#N/A</v>
      </c>
      <c r="NN314" s="498">
        <f t="shared" ref="NN314:NN317" si="7620">IF(NH314=0,0,1)</f>
        <v>0</v>
      </c>
      <c r="NO314" s="498">
        <f t="shared" ref="NO314:NO317" si="7621">IF(NI314=0,0,1)</f>
        <v>0</v>
      </c>
      <c r="NP314" s="498" t="e">
        <f t="shared" ref="NP314:NP317" si="7622">PRODUCT(NK314:NO314)</f>
        <v>#N/A</v>
      </c>
      <c r="NQ314" s="504">
        <f t="shared" ref="NQ314:NQ317" si="7623">ROUND(NI314,0)</f>
        <v>0</v>
      </c>
      <c r="NR314" s="500">
        <f t="shared" ref="NR314:NR317" si="7624">NI314-NQ314</f>
        <v>0</v>
      </c>
      <c r="NU314" s="665"/>
      <c r="NV314" s="666"/>
      <c r="NW314" s="667"/>
      <c r="NX314" s="668"/>
      <c r="NY314" s="669"/>
      <c r="NZ314" s="720"/>
      <c r="OA314" s="1326"/>
      <c r="OB314" s="497" t="e">
        <f t="shared" ref="OB314:OB317" si="7625">IF(EXACT(VLOOKUP(NU314,OFERTA_0,2,FALSE),NV314),1,0)</f>
        <v>#N/A</v>
      </c>
      <c r="OC314" s="497" t="e">
        <f t="shared" ref="OC314:OC317" si="7626">IF(EXACT(VLOOKUP(NU314,OFERTA_0,3,FALSE),NW314),1,0)</f>
        <v>#N/A</v>
      </c>
      <c r="OD314" s="498" t="e">
        <f t="shared" ref="OD314:OD317" si="7627">IF(EXACT(VLOOKUP(NU314,OFERTA_0,4,FALSE),NX314),1,0)</f>
        <v>#N/A</v>
      </c>
      <c r="OE314" s="498">
        <f t="shared" ref="OE314:OE317" si="7628">IF(NY314=0,0,1)</f>
        <v>0</v>
      </c>
      <c r="OF314" s="498">
        <f t="shared" ref="OF314:OF317" si="7629">IF(NZ314=0,0,1)</f>
        <v>0</v>
      </c>
      <c r="OG314" s="498" t="e">
        <f t="shared" ref="OG314:OG317" si="7630">PRODUCT(OB314:OF314)</f>
        <v>#N/A</v>
      </c>
      <c r="OH314" s="504">
        <f t="shared" ref="OH314:OH317" si="7631">ROUND(NZ314,0)</f>
        <v>0</v>
      </c>
      <c r="OI314" s="500">
        <f t="shared" ref="OI314:OI317" si="7632">NZ314-OH314</f>
        <v>0</v>
      </c>
      <c r="OL314" s="665"/>
      <c r="OM314" s="666"/>
      <c r="ON314" s="667"/>
      <c r="OO314" s="668"/>
      <c r="OP314" s="669"/>
      <c r="OQ314" s="720"/>
      <c r="OR314" s="1326"/>
      <c r="OS314" s="497" t="e">
        <f t="shared" ref="OS314:OS317" si="7633">IF(EXACT(VLOOKUP(OL314,OFERTA_0,2,FALSE),OM314),1,0)</f>
        <v>#N/A</v>
      </c>
      <c r="OT314" s="497" t="e">
        <f t="shared" ref="OT314:OT317" si="7634">IF(EXACT(VLOOKUP(OL314,OFERTA_0,3,FALSE),ON314),1,0)</f>
        <v>#N/A</v>
      </c>
      <c r="OU314" s="498" t="e">
        <f t="shared" ref="OU314:OU317" si="7635">IF(EXACT(VLOOKUP(OL314,OFERTA_0,4,FALSE),OO314),1,0)</f>
        <v>#N/A</v>
      </c>
      <c r="OV314" s="498">
        <f t="shared" ref="OV314:OV317" si="7636">IF(OP314=0,0,1)</f>
        <v>0</v>
      </c>
      <c r="OW314" s="498">
        <f t="shared" ref="OW314:OW317" si="7637">IF(OQ314=0,0,1)</f>
        <v>0</v>
      </c>
      <c r="OX314" s="498" t="e">
        <f t="shared" ref="OX314:OX317" si="7638">PRODUCT(OS314:OW314)</f>
        <v>#N/A</v>
      </c>
      <c r="OY314" s="504">
        <f t="shared" ref="OY314:OY317" si="7639">ROUND(OQ314,0)</f>
        <v>0</v>
      </c>
      <c r="OZ314" s="500">
        <f t="shared" ref="OZ314:OZ317" si="7640">OQ314-OY314</f>
        <v>0</v>
      </c>
      <c r="PC314" s="665"/>
      <c r="PD314" s="666"/>
      <c r="PE314" s="667"/>
      <c r="PF314" s="668"/>
      <c r="PG314" s="669"/>
      <c r="PH314" s="720"/>
      <c r="PI314" s="1326"/>
      <c r="PJ314" s="497" t="e">
        <f t="shared" ref="PJ314:PJ317" si="7641">IF(EXACT(VLOOKUP(PC314,OFERTA_0,2,FALSE),PD314),1,0)</f>
        <v>#N/A</v>
      </c>
      <c r="PK314" s="497" t="e">
        <f t="shared" ref="PK314:PK317" si="7642">IF(EXACT(VLOOKUP(PC314,OFERTA_0,3,FALSE),PE314),1,0)</f>
        <v>#N/A</v>
      </c>
      <c r="PL314" s="498" t="e">
        <f t="shared" ref="PL314:PL317" si="7643">IF(EXACT(VLOOKUP(PC314,OFERTA_0,4,FALSE),PF314),1,0)</f>
        <v>#N/A</v>
      </c>
      <c r="PM314" s="498">
        <f t="shared" ref="PM314:PM317" si="7644">IF(PG314=0,0,1)</f>
        <v>0</v>
      </c>
      <c r="PN314" s="498">
        <f t="shared" ref="PN314:PN317" si="7645">IF(PH314=0,0,1)</f>
        <v>0</v>
      </c>
      <c r="PO314" s="498" t="e">
        <f t="shared" ref="PO314:PO317" si="7646">PRODUCT(PJ314:PN314)</f>
        <v>#N/A</v>
      </c>
      <c r="PP314" s="504">
        <f t="shared" ref="PP314:PP317" si="7647">ROUND(PH314,0)</f>
        <v>0</v>
      </c>
      <c r="PQ314" s="500">
        <f t="shared" ref="PQ314:PQ317" si="7648">PH314-PP314</f>
        <v>0</v>
      </c>
      <c r="PT314" s="665"/>
      <c r="PU314" s="666"/>
      <c r="PV314" s="667"/>
      <c r="PW314" s="668"/>
      <c r="PX314" s="669"/>
      <c r="PY314" s="720"/>
      <c r="PZ314" s="1326"/>
      <c r="QA314" s="497" t="e">
        <f t="shared" ref="QA314:QA317" si="7649">IF(EXACT(VLOOKUP(PT314,OFERTA_0,2,FALSE),PU314),1,0)</f>
        <v>#N/A</v>
      </c>
      <c r="QB314" s="497" t="e">
        <f t="shared" ref="QB314:QB317" si="7650">IF(EXACT(VLOOKUP(PT314,OFERTA_0,3,FALSE),PV314),1,0)</f>
        <v>#N/A</v>
      </c>
      <c r="QC314" s="498" t="e">
        <f t="shared" ref="QC314:QC317" si="7651">IF(EXACT(VLOOKUP(PT314,OFERTA_0,4,FALSE),PW314),1,0)</f>
        <v>#N/A</v>
      </c>
      <c r="QD314" s="498">
        <f t="shared" ref="QD314:QD317" si="7652">IF(PX314=0,0,1)</f>
        <v>0</v>
      </c>
      <c r="QE314" s="498">
        <f t="shared" ref="QE314:QE317" si="7653">IF(PY314=0,0,1)</f>
        <v>0</v>
      </c>
      <c r="QF314" s="498" t="e">
        <f t="shared" ref="QF314:QF317" si="7654">PRODUCT(QA314:QE314)</f>
        <v>#N/A</v>
      </c>
      <c r="QG314" s="504">
        <f t="shared" ref="QG314:QG317" si="7655">ROUND(PY314,0)</f>
        <v>0</v>
      </c>
      <c r="QH314" s="500">
        <f t="shared" ref="QH314:QH317" si="7656">PY314-QG314</f>
        <v>0</v>
      </c>
      <c r="QK314" s="665"/>
      <c r="QL314" s="666"/>
      <c r="QM314" s="667"/>
      <c r="QN314" s="668"/>
      <c r="QO314" s="669"/>
      <c r="QP314" s="720"/>
      <c r="QQ314" s="1326"/>
      <c r="QR314" s="497" t="e">
        <f t="shared" ref="QR314:QR317" si="7657">IF(EXACT(VLOOKUP(QK314,OFERTA_0,2,FALSE),QL314),1,0)</f>
        <v>#N/A</v>
      </c>
      <c r="QS314" s="497" t="e">
        <f t="shared" ref="QS314:QS317" si="7658">IF(EXACT(VLOOKUP(QK314,OFERTA_0,3,FALSE),QM314),1,0)</f>
        <v>#N/A</v>
      </c>
      <c r="QT314" s="498" t="e">
        <f t="shared" ref="QT314:QT317" si="7659">IF(EXACT(VLOOKUP(QK314,OFERTA_0,4,FALSE),QN314),1,0)</f>
        <v>#N/A</v>
      </c>
      <c r="QU314" s="498">
        <f t="shared" ref="QU314:QU317" si="7660">IF(QO314=0,0,1)</f>
        <v>0</v>
      </c>
      <c r="QV314" s="498">
        <f t="shared" ref="QV314:QV317" si="7661">IF(QP314=0,0,1)</f>
        <v>0</v>
      </c>
      <c r="QW314" s="498" t="e">
        <f t="shared" ref="QW314:QW317" si="7662">PRODUCT(QR314:QV314)</f>
        <v>#N/A</v>
      </c>
      <c r="QX314" s="504">
        <f t="shared" ref="QX314:QX317" si="7663">ROUND(QP314,0)</f>
        <v>0</v>
      </c>
      <c r="QY314" s="500">
        <f t="shared" ref="QY314:QY317" si="7664">QP314-QX314</f>
        <v>0</v>
      </c>
      <c r="RB314" s="381"/>
      <c r="RC314" s="382"/>
      <c r="RD314" s="383"/>
      <c r="RE314" s="384"/>
      <c r="RF314" s="385"/>
      <c r="RG314" s="386"/>
      <c r="RH314" s="386"/>
      <c r="RI314" s="497"/>
      <c r="RJ314" s="497"/>
      <c r="RK314" s="501"/>
      <c r="RL314" s="501"/>
      <c r="RM314" s="501"/>
      <c r="RN314" s="501"/>
      <c r="RO314" s="502"/>
      <c r="RP314" s="503"/>
      <c r="RS314" s="381"/>
      <c r="RT314" s="382"/>
      <c r="RU314" s="383"/>
      <c r="RV314" s="384"/>
      <c r="RW314" s="385"/>
      <c r="RX314" s="386"/>
      <c r="RY314" s="386"/>
      <c r="RZ314" s="497"/>
      <c r="SA314" s="497"/>
      <c r="SB314" s="501"/>
      <c r="SC314" s="501"/>
      <c r="SD314" s="501"/>
      <c r="SE314" s="501"/>
      <c r="SF314" s="502"/>
      <c r="SG314" s="503"/>
      <c r="SJ314" s="381"/>
      <c r="SK314" s="382"/>
      <c r="SL314" s="383"/>
      <c r="SM314" s="384"/>
      <c r="SN314" s="385"/>
      <c r="SO314" s="386"/>
      <c r="SP314" s="386"/>
      <c r="SQ314" s="497"/>
      <c r="SR314" s="497"/>
      <c r="SS314" s="501"/>
      <c r="ST314" s="501"/>
      <c r="SU314" s="501"/>
      <c r="SV314" s="501"/>
      <c r="SW314" s="502"/>
      <c r="SX314" s="503"/>
    </row>
    <row r="315" spans="2:518" ht="47.25" hidden="1" customHeight="1" thickTop="1" thickBot="1">
      <c r="B315" s="577"/>
      <c r="C315" s="578"/>
      <c r="D315" s="579"/>
      <c r="E315" s="580"/>
      <c r="F315" s="581"/>
      <c r="G315" s="585"/>
      <c r="H315" s="595"/>
      <c r="K315" s="577"/>
      <c r="L315" s="767"/>
      <c r="M315" s="579"/>
      <c r="N315" s="580"/>
      <c r="O315" s="581"/>
      <c r="P315" s="585"/>
      <c r="Q315" s="1326"/>
      <c r="R315" s="497"/>
      <c r="S315" s="497"/>
      <c r="T315" s="498"/>
      <c r="U315" s="498"/>
      <c r="V315" s="498"/>
      <c r="W315" s="498"/>
      <c r="X315" s="504"/>
      <c r="Y315" s="500"/>
      <c r="Z315" s="486"/>
      <c r="AA315" s="486"/>
      <c r="AB315" s="577"/>
      <c r="AC315" s="767"/>
      <c r="AD315" s="579"/>
      <c r="AE315" s="580"/>
      <c r="AF315" s="581"/>
      <c r="AG315" s="585"/>
      <c r="AH315" s="1326"/>
      <c r="AI315" s="497"/>
      <c r="AJ315" s="497"/>
      <c r="AK315" s="498"/>
      <c r="AL315" s="498"/>
      <c r="AM315" s="498"/>
      <c r="AN315" s="498"/>
      <c r="AO315" s="504"/>
      <c r="AP315" s="500"/>
      <c r="AQ315" s="486"/>
      <c r="AR315" s="486"/>
      <c r="AS315" s="577"/>
      <c r="AT315" s="767"/>
      <c r="AU315" s="579"/>
      <c r="AV315" s="580"/>
      <c r="AW315" s="581"/>
      <c r="AX315" s="585"/>
      <c r="AY315" s="1326"/>
      <c r="AZ315" s="497"/>
      <c r="BA315" s="497"/>
      <c r="BB315" s="498"/>
      <c r="BC315" s="498"/>
      <c r="BD315" s="498"/>
      <c r="BE315" s="498"/>
      <c r="BF315" s="504"/>
      <c r="BG315" s="500"/>
      <c r="BJ315" s="577"/>
      <c r="BK315" s="767"/>
      <c r="BL315" s="579"/>
      <c r="BM315" s="580"/>
      <c r="BN315" s="581"/>
      <c r="BO315" s="585"/>
      <c r="BP315" s="1326"/>
      <c r="BQ315" s="497"/>
      <c r="BR315" s="497"/>
      <c r="BS315" s="498"/>
      <c r="BT315" s="498"/>
      <c r="BU315" s="498"/>
      <c r="BV315" s="498"/>
      <c r="BW315" s="504"/>
      <c r="BX315" s="500"/>
      <c r="CA315" s="577"/>
      <c r="CB315" s="767"/>
      <c r="CC315" s="579"/>
      <c r="CD315" s="580"/>
      <c r="CE315" s="581"/>
      <c r="CF315" s="585"/>
      <c r="CG315" s="1326"/>
      <c r="CH315" s="497"/>
      <c r="CI315" s="497"/>
      <c r="CJ315" s="498"/>
      <c r="CK315" s="498"/>
      <c r="CL315" s="498"/>
      <c r="CM315" s="498"/>
      <c r="CN315" s="504"/>
      <c r="CO315" s="500"/>
      <c r="CR315" s="577"/>
      <c r="CS315" s="767"/>
      <c r="CT315" s="579"/>
      <c r="CU315" s="580"/>
      <c r="CV315" s="581"/>
      <c r="CW315" s="585"/>
      <c r="CX315" s="1326"/>
      <c r="CY315" s="497"/>
      <c r="CZ315" s="497"/>
      <c r="DA315" s="498"/>
      <c r="DB315" s="498"/>
      <c r="DC315" s="498"/>
      <c r="DD315" s="498"/>
      <c r="DE315" s="504"/>
      <c r="DF315" s="500"/>
      <c r="DI315" s="577"/>
      <c r="DJ315" s="767"/>
      <c r="DK315" s="579"/>
      <c r="DL315" s="580"/>
      <c r="DM315" s="581"/>
      <c r="DN315" s="585"/>
      <c r="DO315" s="1326"/>
      <c r="DP315" s="497"/>
      <c r="DQ315" s="497"/>
      <c r="DR315" s="498"/>
      <c r="DS315" s="498"/>
      <c r="DT315" s="498"/>
      <c r="DU315" s="498"/>
      <c r="DV315" s="504"/>
      <c r="DW315" s="500"/>
      <c r="DZ315" s="577"/>
      <c r="EA315" s="767"/>
      <c r="EB315" s="579"/>
      <c r="EC315" s="580"/>
      <c r="ED315" s="581"/>
      <c r="EE315" s="585"/>
      <c r="EF315" s="1326"/>
      <c r="EG315" s="497"/>
      <c r="EH315" s="497"/>
      <c r="EI315" s="498"/>
      <c r="EJ315" s="498"/>
      <c r="EK315" s="498"/>
      <c r="EL315" s="498"/>
      <c r="EM315" s="504"/>
      <c r="EN315" s="500"/>
      <c r="EQ315" s="665"/>
      <c r="ER315" s="666"/>
      <c r="ES315" s="667"/>
      <c r="ET315" s="668"/>
      <c r="EU315" s="669"/>
      <c r="EV315" s="720"/>
      <c r="EW315" s="1326"/>
      <c r="EX315" s="497" t="e">
        <f t="shared" si="7513"/>
        <v>#N/A</v>
      </c>
      <c r="EY315" s="497" t="e">
        <f t="shared" si="7514"/>
        <v>#N/A</v>
      </c>
      <c r="EZ315" s="498" t="e">
        <f t="shared" si="7515"/>
        <v>#N/A</v>
      </c>
      <c r="FA315" s="498">
        <f t="shared" si="7516"/>
        <v>0</v>
      </c>
      <c r="FB315" s="498">
        <f t="shared" si="7517"/>
        <v>0</v>
      </c>
      <c r="FC315" s="498" t="e">
        <f t="shared" si="7518"/>
        <v>#N/A</v>
      </c>
      <c r="FD315" s="504">
        <f t="shared" si="7519"/>
        <v>0</v>
      </c>
      <c r="FE315" s="500">
        <f t="shared" si="7520"/>
        <v>0</v>
      </c>
      <c r="FH315" s="665"/>
      <c r="FI315" s="666"/>
      <c r="FJ315" s="667"/>
      <c r="FK315" s="668"/>
      <c r="FL315" s="669"/>
      <c r="FM315" s="720"/>
      <c r="FN315" s="1326"/>
      <c r="FO315" s="497" t="e">
        <f t="shared" si="7521"/>
        <v>#N/A</v>
      </c>
      <c r="FP315" s="497" t="e">
        <f t="shared" si="7522"/>
        <v>#N/A</v>
      </c>
      <c r="FQ315" s="498" t="e">
        <f t="shared" si="7523"/>
        <v>#N/A</v>
      </c>
      <c r="FR315" s="498">
        <f t="shared" si="7524"/>
        <v>0</v>
      </c>
      <c r="FS315" s="498">
        <f t="shared" si="7525"/>
        <v>0</v>
      </c>
      <c r="FT315" s="498" t="e">
        <f t="shared" si="7526"/>
        <v>#N/A</v>
      </c>
      <c r="FU315" s="504">
        <f t="shared" si="7527"/>
        <v>0</v>
      </c>
      <c r="FV315" s="500">
        <f t="shared" si="7528"/>
        <v>0</v>
      </c>
      <c r="FY315" s="665"/>
      <c r="FZ315" s="666"/>
      <c r="GA315" s="667"/>
      <c r="GB315" s="668"/>
      <c r="GC315" s="669"/>
      <c r="GD315" s="720"/>
      <c r="GE315" s="1326"/>
      <c r="GF315" s="497" t="e">
        <f t="shared" si="7529"/>
        <v>#N/A</v>
      </c>
      <c r="GG315" s="497" t="e">
        <f t="shared" si="7530"/>
        <v>#N/A</v>
      </c>
      <c r="GH315" s="498" t="e">
        <f t="shared" si="7531"/>
        <v>#N/A</v>
      </c>
      <c r="GI315" s="498">
        <f t="shared" si="7532"/>
        <v>0</v>
      </c>
      <c r="GJ315" s="498">
        <f t="shared" si="7533"/>
        <v>0</v>
      </c>
      <c r="GK315" s="498" t="e">
        <f t="shared" si="7534"/>
        <v>#N/A</v>
      </c>
      <c r="GL315" s="504">
        <f t="shared" si="7535"/>
        <v>0</v>
      </c>
      <c r="GM315" s="500">
        <f t="shared" si="7536"/>
        <v>0</v>
      </c>
      <c r="GP315" s="665"/>
      <c r="GQ315" s="666"/>
      <c r="GR315" s="667"/>
      <c r="GS315" s="668"/>
      <c r="GT315" s="669"/>
      <c r="GU315" s="720"/>
      <c r="GV315" s="1326"/>
      <c r="GW315" s="497" t="e">
        <f t="shared" si="7537"/>
        <v>#N/A</v>
      </c>
      <c r="GX315" s="497" t="e">
        <f t="shared" si="7538"/>
        <v>#N/A</v>
      </c>
      <c r="GY315" s="498" t="e">
        <f t="shared" si="7539"/>
        <v>#N/A</v>
      </c>
      <c r="GZ315" s="498">
        <f t="shared" si="7540"/>
        <v>0</v>
      </c>
      <c r="HA315" s="498">
        <f t="shared" si="7541"/>
        <v>0</v>
      </c>
      <c r="HB315" s="498" t="e">
        <f t="shared" si="7542"/>
        <v>#N/A</v>
      </c>
      <c r="HC315" s="504">
        <f t="shared" si="7543"/>
        <v>0</v>
      </c>
      <c r="HD315" s="500">
        <f t="shared" si="7544"/>
        <v>0</v>
      </c>
      <c r="HG315" s="665"/>
      <c r="HH315" s="666"/>
      <c r="HI315" s="667"/>
      <c r="HJ315" s="668"/>
      <c r="HK315" s="669"/>
      <c r="HL315" s="720"/>
      <c r="HM315" s="1326"/>
      <c r="HN315" s="497" t="e">
        <f t="shared" si="7545"/>
        <v>#N/A</v>
      </c>
      <c r="HO315" s="497" t="e">
        <f t="shared" si="7546"/>
        <v>#N/A</v>
      </c>
      <c r="HP315" s="498" t="e">
        <f t="shared" si="7547"/>
        <v>#N/A</v>
      </c>
      <c r="HQ315" s="498">
        <f t="shared" si="7548"/>
        <v>0</v>
      </c>
      <c r="HR315" s="498">
        <f t="shared" si="7549"/>
        <v>0</v>
      </c>
      <c r="HS315" s="498" t="e">
        <f t="shared" si="7550"/>
        <v>#N/A</v>
      </c>
      <c r="HT315" s="504">
        <f t="shared" si="7551"/>
        <v>0</v>
      </c>
      <c r="HU315" s="500">
        <f t="shared" si="7552"/>
        <v>0</v>
      </c>
      <c r="HX315" s="665"/>
      <c r="HY315" s="666"/>
      <c r="HZ315" s="667"/>
      <c r="IA315" s="668"/>
      <c r="IB315" s="669"/>
      <c r="IC315" s="720"/>
      <c r="ID315" s="1326"/>
      <c r="IE315" s="497" t="e">
        <f t="shared" si="7553"/>
        <v>#N/A</v>
      </c>
      <c r="IF315" s="497" t="e">
        <f t="shared" si="7554"/>
        <v>#N/A</v>
      </c>
      <c r="IG315" s="498" t="e">
        <f t="shared" si="7555"/>
        <v>#N/A</v>
      </c>
      <c r="IH315" s="498">
        <f t="shared" si="7556"/>
        <v>0</v>
      </c>
      <c r="II315" s="498">
        <f t="shared" si="7557"/>
        <v>0</v>
      </c>
      <c r="IJ315" s="498" t="e">
        <f t="shared" si="7558"/>
        <v>#N/A</v>
      </c>
      <c r="IK315" s="504">
        <f t="shared" si="7559"/>
        <v>0</v>
      </c>
      <c r="IL315" s="500">
        <f t="shared" si="7560"/>
        <v>0</v>
      </c>
      <c r="IO315" s="665"/>
      <c r="IP315" s="666"/>
      <c r="IQ315" s="667"/>
      <c r="IR315" s="668"/>
      <c r="IS315" s="669"/>
      <c r="IT315" s="720"/>
      <c r="IU315" s="1326"/>
      <c r="IV315" s="497" t="e">
        <f t="shared" si="7561"/>
        <v>#N/A</v>
      </c>
      <c r="IW315" s="497" t="e">
        <f t="shared" si="7562"/>
        <v>#N/A</v>
      </c>
      <c r="IX315" s="498" t="e">
        <f t="shared" si="7563"/>
        <v>#N/A</v>
      </c>
      <c r="IY315" s="498">
        <f t="shared" si="7564"/>
        <v>0</v>
      </c>
      <c r="IZ315" s="498">
        <f t="shared" si="7565"/>
        <v>0</v>
      </c>
      <c r="JA315" s="498" t="e">
        <f t="shared" si="7566"/>
        <v>#N/A</v>
      </c>
      <c r="JB315" s="504">
        <f t="shared" si="7567"/>
        <v>0</v>
      </c>
      <c r="JC315" s="500">
        <f t="shared" si="7568"/>
        <v>0</v>
      </c>
      <c r="JF315" s="665"/>
      <c r="JG315" s="666"/>
      <c r="JH315" s="667"/>
      <c r="JI315" s="668"/>
      <c r="JJ315" s="669"/>
      <c r="JK315" s="720"/>
      <c r="JL315" s="1326"/>
      <c r="JM315" s="497" t="e">
        <f t="shared" si="7569"/>
        <v>#N/A</v>
      </c>
      <c r="JN315" s="497" t="e">
        <f t="shared" si="7570"/>
        <v>#N/A</v>
      </c>
      <c r="JO315" s="498" t="e">
        <f t="shared" si="7571"/>
        <v>#N/A</v>
      </c>
      <c r="JP315" s="498">
        <f t="shared" si="7572"/>
        <v>0</v>
      </c>
      <c r="JQ315" s="498">
        <f t="shared" si="7573"/>
        <v>0</v>
      </c>
      <c r="JR315" s="498" t="e">
        <f t="shared" si="7574"/>
        <v>#N/A</v>
      </c>
      <c r="JS315" s="504">
        <f t="shared" si="7575"/>
        <v>0</v>
      </c>
      <c r="JT315" s="500">
        <f t="shared" si="7576"/>
        <v>0</v>
      </c>
      <c r="JW315" s="665"/>
      <c r="JX315" s="666"/>
      <c r="JY315" s="667"/>
      <c r="JZ315" s="668"/>
      <c r="KA315" s="669"/>
      <c r="KB315" s="720"/>
      <c r="KC315" s="1326"/>
      <c r="KD315" s="497" t="e">
        <f t="shared" si="7577"/>
        <v>#N/A</v>
      </c>
      <c r="KE315" s="497" t="e">
        <f t="shared" si="7578"/>
        <v>#N/A</v>
      </c>
      <c r="KF315" s="498" t="e">
        <f t="shared" si="7579"/>
        <v>#N/A</v>
      </c>
      <c r="KG315" s="498">
        <f t="shared" si="7580"/>
        <v>0</v>
      </c>
      <c r="KH315" s="498">
        <f t="shared" si="7581"/>
        <v>0</v>
      </c>
      <c r="KI315" s="498" t="e">
        <f t="shared" si="7582"/>
        <v>#N/A</v>
      </c>
      <c r="KJ315" s="504">
        <f t="shared" si="7583"/>
        <v>0</v>
      </c>
      <c r="KK315" s="500">
        <f t="shared" si="7584"/>
        <v>0</v>
      </c>
      <c r="KN315" s="665"/>
      <c r="KO315" s="666"/>
      <c r="KP315" s="667"/>
      <c r="KQ315" s="668"/>
      <c r="KR315" s="669"/>
      <c r="KS315" s="720"/>
      <c r="KT315" s="1326"/>
      <c r="KU315" s="497" t="e">
        <f t="shared" si="7585"/>
        <v>#N/A</v>
      </c>
      <c r="KV315" s="497" t="e">
        <f t="shared" si="7586"/>
        <v>#N/A</v>
      </c>
      <c r="KW315" s="498" t="e">
        <f t="shared" si="7587"/>
        <v>#N/A</v>
      </c>
      <c r="KX315" s="498">
        <f t="shared" si="7588"/>
        <v>0</v>
      </c>
      <c r="KY315" s="498">
        <f t="shared" si="7589"/>
        <v>0</v>
      </c>
      <c r="KZ315" s="498" t="e">
        <f t="shared" si="7590"/>
        <v>#N/A</v>
      </c>
      <c r="LA315" s="504">
        <f t="shared" si="7591"/>
        <v>0</v>
      </c>
      <c r="LB315" s="500">
        <f t="shared" si="7592"/>
        <v>0</v>
      </c>
      <c r="LE315" s="665"/>
      <c r="LF315" s="666"/>
      <c r="LG315" s="667"/>
      <c r="LH315" s="668"/>
      <c r="LI315" s="669"/>
      <c r="LJ315" s="720"/>
      <c r="LK315" s="1326"/>
      <c r="LL315" s="497" t="e">
        <f t="shared" si="7593"/>
        <v>#N/A</v>
      </c>
      <c r="LM315" s="497" t="e">
        <f t="shared" si="7594"/>
        <v>#N/A</v>
      </c>
      <c r="LN315" s="498" t="e">
        <f t="shared" si="7595"/>
        <v>#N/A</v>
      </c>
      <c r="LO315" s="498">
        <f t="shared" si="7596"/>
        <v>0</v>
      </c>
      <c r="LP315" s="498">
        <f t="shared" si="7597"/>
        <v>0</v>
      </c>
      <c r="LQ315" s="498" t="e">
        <f t="shared" si="7598"/>
        <v>#N/A</v>
      </c>
      <c r="LR315" s="504">
        <f t="shared" si="7599"/>
        <v>0</v>
      </c>
      <c r="LS315" s="500">
        <f t="shared" si="7600"/>
        <v>0</v>
      </c>
      <c r="LV315" s="665"/>
      <c r="LW315" s="666"/>
      <c r="LX315" s="667"/>
      <c r="LY315" s="668"/>
      <c r="LZ315" s="669"/>
      <c r="MA315" s="720"/>
      <c r="MB315" s="1326"/>
      <c r="MC315" s="497" t="e">
        <f t="shared" si="7601"/>
        <v>#N/A</v>
      </c>
      <c r="MD315" s="497" t="e">
        <f t="shared" si="7602"/>
        <v>#N/A</v>
      </c>
      <c r="ME315" s="498" t="e">
        <f t="shared" si="7603"/>
        <v>#N/A</v>
      </c>
      <c r="MF315" s="498">
        <f t="shared" si="7604"/>
        <v>0</v>
      </c>
      <c r="MG315" s="498">
        <f t="shared" si="7605"/>
        <v>0</v>
      </c>
      <c r="MH315" s="498" t="e">
        <f t="shared" si="7606"/>
        <v>#N/A</v>
      </c>
      <c r="MI315" s="504">
        <f t="shared" si="7607"/>
        <v>0</v>
      </c>
      <c r="MJ315" s="500">
        <f t="shared" si="7608"/>
        <v>0</v>
      </c>
      <c r="MM315" s="665"/>
      <c r="MN315" s="666"/>
      <c r="MO315" s="667"/>
      <c r="MP315" s="668"/>
      <c r="MQ315" s="669"/>
      <c r="MR315" s="720"/>
      <c r="MS315" s="1326"/>
      <c r="MT315" s="497" t="e">
        <f t="shared" si="7609"/>
        <v>#N/A</v>
      </c>
      <c r="MU315" s="497" t="e">
        <f t="shared" si="7610"/>
        <v>#N/A</v>
      </c>
      <c r="MV315" s="498" t="e">
        <f t="shared" si="7611"/>
        <v>#N/A</v>
      </c>
      <c r="MW315" s="498">
        <f t="shared" si="7612"/>
        <v>0</v>
      </c>
      <c r="MX315" s="498">
        <f t="shared" si="7613"/>
        <v>0</v>
      </c>
      <c r="MY315" s="498" t="e">
        <f t="shared" si="7614"/>
        <v>#N/A</v>
      </c>
      <c r="MZ315" s="504">
        <f t="shared" si="7615"/>
        <v>0</v>
      </c>
      <c r="NA315" s="500">
        <f t="shared" si="7616"/>
        <v>0</v>
      </c>
      <c r="ND315" s="665"/>
      <c r="NE315" s="666"/>
      <c r="NF315" s="667"/>
      <c r="NG315" s="668"/>
      <c r="NH315" s="669"/>
      <c r="NI315" s="720"/>
      <c r="NJ315" s="1326"/>
      <c r="NK315" s="497" t="e">
        <f t="shared" si="7617"/>
        <v>#N/A</v>
      </c>
      <c r="NL315" s="497" t="e">
        <f t="shared" si="7618"/>
        <v>#N/A</v>
      </c>
      <c r="NM315" s="498" t="e">
        <f t="shared" si="7619"/>
        <v>#N/A</v>
      </c>
      <c r="NN315" s="498">
        <f t="shared" si="7620"/>
        <v>0</v>
      </c>
      <c r="NO315" s="498">
        <f t="shared" si="7621"/>
        <v>0</v>
      </c>
      <c r="NP315" s="498" t="e">
        <f t="shared" si="7622"/>
        <v>#N/A</v>
      </c>
      <c r="NQ315" s="504">
        <f t="shared" si="7623"/>
        <v>0</v>
      </c>
      <c r="NR315" s="500">
        <f t="shared" si="7624"/>
        <v>0</v>
      </c>
      <c r="NU315" s="665"/>
      <c r="NV315" s="666"/>
      <c r="NW315" s="667"/>
      <c r="NX315" s="668"/>
      <c r="NY315" s="669"/>
      <c r="NZ315" s="720"/>
      <c r="OA315" s="1326"/>
      <c r="OB315" s="497" t="e">
        <f t="shared" si="7625"/>
        <v>#N/A</v>
      </c>
      <c r="OC315" s="497" t="e">
        <f t="shared" si="7626"/>
        <v>#N/A</v>
      </c>
      <c r="OD315" s="498" t="e">
        <f t="shared" si="7627"/>
        <v>#N/A</v>
      </c>
      <c r="OE315" s="498">
        <f t="shared" si="7628"/>
        <v>0</v>
      </c>
      <c r="OF315" s="498">
        <f t="shared" si="7629"/>
        <v>0</v>
      </c>
      <c r="OG315" s="498" t="e">
        <f t="shared" si="7630"/>
        <v>#N/A</v>
      </c>
      <c r="OH315" s="504">
        <f t="shared" si="7631"/>
        <v>0</v>
      </c>
      <c r="OI315" s="500">
        <f t="shared" si="7632"/>
        <v>0</v>
      </c>
      <c r="OL315" s="665"/>
      <c r="OM315" s="666"/>
      <c r="ON315" s="667"/>
      <c r="OO315" s="668"/>
      <c r="OP315" s="669"/>
      <c r="OQ315" s="720"/>
      <c r="OR315" s="1326"/>
      <c r="OS315" s="497" t="e">
        <f t="shared" si="7633"/>
        <v>#N/A</v>
      </c>
      <c r="OT315" s="497" t="e">
        <f t="shared" si="7634"/>
        <v>#N/A</v>
      </c>
      <c r="OU315" s="498" t="e">
        <f t="shared" si="7635"/>
        <v>#N/A</v>
      </c>
      <c r="OV315" s="498">
        <f t="shared" si="7636"/>
        <v>0</v>
      </c>
      <c r="OW315" s="498">
        <f t="shared" si="7637"/>
        <v>0</v>
      </c>
      <c r="OX315" s="498" t="e">
        <f t="shared" si="7638"/>
        <v>#N/A</v>
      </c>
      <c r="OY315" s="504">
        <f t="shared" si="7639"/>
        <v>0</v>
      </c>
      <c r="OZ315" s="500">
        <f t="shared" si="7640"/>
        <v>0</v>
      </c>
      <c r="PC315" s="665"/>
      <c r="PD315" s="666"/>
      <c r="PE315" s="667"/>
      <c r="PF315" s="668"/>
      <c r="PG315" s="669"/>
      <c r="PH315" s="720"/>
      <c r="PI315" s="1326"/>
      <c r="PJ315" s="497" t="e">
        <f t="shared" si="7641"/>
        <v>#N/A</v>
      </c>
      <c r="PK315" s="497" t="e">
        <f t="shared" si="7642"/>
        <v>#N/A</v>
      </c>
      <c r="PL315" s="498" t="e">
        <f t="shared" si="7643"/>
        <v>#N/A</v>
      </c>
      <c r="PM315" s="498">
        <f t="shared" si="7644"/>
        <v>0</v>
      </c>
      <c r="PN315" s="498">
        <f t="shared" si="7645"/>
        <v>0</v>
      </c>
      <c r="PO315" s="498" t="e">
        <f t="shared" si="7646"/>
        <v>#N/A</v>
      </c>
      <c r="PP315" s="504">
        <f t="shared" si="7647"/>
        <v>0</v>
      </c>
      <c r="PQ315" s="500">
        <f t="shared" si="7648"/>
        <v>0</v>
      </c>
      <c r="PT315" s="665"/>
      <c r="PU315" s="666"/>
      <c r="PV315" s="667"/>
      <c r="PW315" s="668"/>
      <c r="PX315" s="669"/>
      <c r="PY315" s="720"/>
      <c r="PZ315" s="1326"/>
      <c r="QA315" s="497" t="e">
        <f t="shared" si="7649"/>
        <v>#N/A</v>
      </c>
      <c r="QB315" s="497" t="e">
        <f t="shared" si="7650"/>
        <v>#N/A</v>
      </c>
      <c r="QC315" s="498" t="e">
        <f t="shared" si="7651"/>
        <v>#N/A</v>
      </c>
      <c r="QD315" s="498">
        <f t="shared" si="7652"/>
        <v>0</v>
      </c>
      <c r="QE315" s="498">
        <f t="shared" si="7653"/>
        <v>0</v>
      </c>
      <c r="QF315" s="498" t="e">
        <f t="shared" si="7654"/>
        <v>#N/A</v>
      </c>
      <c r="QG315" s="504">
        <f t="shared" si="7655"/>
        <v>0</v>
      </c>
      <c r="QH315" s="500">
        <f t="shared" si="7656"/>
        <v>0</v>
      </c>
      <c r="QK315" s="665"/>
      <c r="QL315" s="666"/>
      <c r="QM315" s="667"/>
      <c r="QN315" s="668"/>
      <c r="QO315" s="669"/>
      <c r="QP315" s="720"/>
      <c r="QQ315" s="1326"/>
      <c r="QR315" s="497" t="e">
        <f t="shared" si="7657"/>
        <v>#N/A</v>
      </c>
      <c r="QS315" s="497" t="e">
        <f t="shared" si="7658"/>
        <v>#N/A</v>
      </c>
      <c r="QT315" s="498" t="e">
        <f t="shared" si="7659"/>
        <v>#N/A</v>
      </c>
      <c r="QU315" s="498">
        <f t="shared" si="7660"/>
        <v>0</v>
      </c>
      <c r="QV315" s="498">
        <f t="shared" si="7661"/>
        <v>0</v>
      </c>
      <c r="QW315" s="498" t="e">
        <f t="shared" si="7662"/>
        <v>#N/A</v>
      </c>
      <c r="QX315" s="504">
        <f t="shared" si="7663"/>
        <v>0</v>
      </c>
      <c r="QY315" s="500">
        <f t="shared" si="7664"/>
        <v>0</v>
      </c>
      <c r="RB315" s="381"/>
      <c r="RC315" s="382"/>
      <c r="RD315" s="383"/>
      <c r="RE315" s="384"/>
      <c r="RF315" s="385"/>
      <c r="RG315" s="386"/>
      <c r="RH315" s="386"/>
      <c r="RI315" s="497"/>
      <c r="RJ315" s="497"/>
      <c r="RK315" s="501"/>
      <c r="RL315" s="501"/>
      <c r="RM315" s="501"/>
      <c r="RN315" s="501"/>
      <c r="RO315" s="502"/>
      <c r="RP315" s="503"/>
      <c r="RS315" s="381"/>
      <c r="RT315" s="382"/>
      <c r="RU315" s="383"/>
      <c r="RV315" s="384"/>
      <c r="RW315" s="385"/>
      <c r="RX315" s="386"/>
      <c r="RY315" s="386"/>
      <c r="RZ315" s="497"/>
      <c r="SA315" s="497"/>
      <c r="SB315" s="501"/>
      <c r="SC315" s="501"/>
      <c r="SD315" s="501"/>
      <c r="SE315" s="501"/>
      <c r="SF315" s="502"/>
      <c r="SG315" s="503"/>
      <c r="SJ315" s="381"/>
      <c r="SK315" s="382"/>
      <c r="SL315" s="383"/>
      <c r="SM315" s="384"/>
      <c r="SN315" s="385"/>
      <c r="SO315" s="386"/>
      <c r="SP315" s="386"/>
      <c r="SQ315" s="497"/>
      <c r="SR315" s="497"/>
      <c r="SS315" s="501"/>
      <c r="ST315" s="501"/>
      <c r="SU315" s="501"/>
      <c r="SV315" s="501"/>
      <c r="SW315" s="502"/>
      <c r="SX315" s="503"/>
    </row>
    <row r="316" spans="2:518" ht="30.75" hidden="1" customHeight="1" thickTop="1" thickBot="1">
      <c r="B316" s="577"/>
      <c r="C316" s="578"/>
      <c r="D316" s="579"/>
      <c r="E316" s="580"/>
      <c r="F316" s="581"/>
      <c r="G316" s="585"/>
      <c r="H316" s="595"/>
      <c r="K316" s="577"/>
      <c r="L316" s="767"/>
      <c r="M316" s="579"/>
      <c r="N316" s="580"/>
      <c r="O316" s="581"/>
      <c r="P316" s="585"/>
      <c r="Q316" s="1326"/>
      <c r="R316" s="497"/>
      <c r="S316" s="497"/>
      <c r="T316" s="498"/>
      <c r="U316" s="498"/>
      <c r="V316" s="498"/>
      <c r="W316" s="498"/>
      <c r="X316" s="504"/>
      <c r="Y316" s="500"/>
      <c r="Z316" s="486"/>
      <c r="AA316" s="486"/>
      <c r="AB316" s="577"/>
      <c r="AC316" s="767"/>
      <c r="AD316" s="579"/>
      <c r="AE316" s="580"/>
      <c r="AF316" s="581"/>
      <c r="AG316" s="585"/>
      <c r="AH316" s="1326"/>
      <c r="AI316" s="497"/>
      <c r="AJ316" s="497"/>
      <c r="AK316" s="498"/>
      <c r="AL316" s="498"/>
      <c r="AM316" s="498"/>
      <c r="AN316" s="498"/>
      <c r="AO316" s="504"/>
      <c r="AP316" s="500"/>
      <c r="AQ316" s="486"/>
      <c r="AR316" s="486"/>
      <c r="AS316" s="577"/>
      <c r="AT316" s="767"/>
      <c r="AU316" s="579"/>
      <c r="AV316" s="580"/>
      <c r="AW316" s="581"/>
      <c r="AX316" s="585"/>
      <c r="AY316" s="1326"/>
      <c r="AZ316" s="497"/>
      <c r="BA316" s="497"/>
      <c r="BB316" s="498"/>
      <c r="BC316" s="498"/>
      <c r="BD316" s="498"/>
      <c r="BE316" s="498"/>
      <c r="BF316" s="504"/>
      <c r="BG316" s="500"/>
      <c r="BJ316" s="577"/>
      <c r="BK316" s="767"/>
      <c r="BL316" s="579"/>
      <c r="BM316" s="580"/>
      <c r="BN316" s="581"/>
      <c r="BO316" s="585"/>
      <c r="BP316" s="1326"/>
      <c r="BQ316" s="497"/>
      <c r="BR316" s="497"/>
      <c r="BS316" s="498"/>
      <c r="BT316" s="498"/>
      <c r="BU316" s="498"/>
      <c r="BV316" s="498"/>
      <c r="BW316" s="504"/>
      <c r="BX316" s="500"/>
      <c r="CA316" s="577"/>
      <c r="CB316" s="767"/>
      <c r="CC316" s="579"/>
      <c r="CD316" s="580"/>
      <c r="CE316" s="581"/>
      <c r="CF316" s="585"/>
      <c r="CG316" s="1326"/>
      <c r="CH316" s="497"/>
      <c r="CI316" s="497"/>
      <c r="CJ316" s="498"/>
      <c r="CK316" s="498"/>
      <c r="CL316" s="498"/>
      <c r="CM316" s="498"/>
      <c r="CN316" s="504"/>
      <c r="CO316" s="500"/>
      <c r="CR316" s="577"/>
      <c r="CS316" s="767"/>
      <c r="CT316" s="579"/>
      <c r="CU316" s="580"/>
      <c r="CV316" s="581"/>
      <c r="CW316" s="585"/>
      <c r="CX316" s="1326"/>
      <c r="CY316" s="497"/>
      <c r="CZ316" s="497"/>
      <c r="DA316" s="498"/>
      <c r="DB316" s="498"/>
      <c r="DC316" s="498"/>
      <c r="DD316" s="498"/>
      <c r="DE316" s="504"/>
      <c r="DF316" s="500"/>
      <c r="DI316" s="577"/>
      <c r="DJ316" s="767"/>
      <c r="DK316" s="579"/>
      <c r="DL316" s="580"/>
      <c r="DM316" s="581"/>
      <c r="DN316" s="585"/>
      <c r="DO316" s="1326"/>
      <c r="DP316" s="497"/>
      <c r="DQ316" s="497"/>
      <c r="DR316" s="498"/>
      <c r="DS316" s="498"/>
      <c r="DT316" s="498"/>
      <c r="DU316" s="498"/>
      <c r="DV316" s="504"/>
      <c r="DW316" s="500"/>
      <c r="DZ316" s="577"/>
      <c r="EA316" s="767"/>
      <c r="EB316" s="579"/>
      <c r="EC316" s="580"/>
      <c r="ED316" s="581"/>
      <c r="EE316" s="585"/>
      <c r="EF316" s="1326"/>
      <c r="EG316" s="497"/>
      <c r="EH316" s="497"/>
      <c r="EI316" s="498"/>
      <c r="EJ316" s="498"/>
      <c r="EK316" s="498"/>
      <c r="EL316" s="498"/>
      <c r="EM316" s="504"/>
      <c r="EN316" s="500"/>
      <c r="EQ316" s="665"/>
      <c r="ER316" s="666"/>
      <c r="ES316" s="667"/>
      <c r="ET316" s="668"/>
      <c r="EU316" s="669"/>
      <c r="EV316" s="720"/>
      <c r="EW316" s="1326"/>
      <c r="EX316" s="497" t="e">
        <f t="shared" si="7513"/>
        <v>#N/A</v>
      </c>
      <c r="EY316" s="497" t="e">
        <f t="shared" si="7514"/>
        <v>#N/A</v>
      </c>
      <c r="EZ316" s="498" t="e">
        <f t="shared" si="7515"/>
        <v>#N/A</v>
      </c>
      <c r="FA316" s="498">
        <f t="shared" si="7516"/>
        <v>0</v>
      </c>
      <c r="FB316" s="498">
        <f t="shared" si="7517"/>
        <v>0</v>
      </c>
      <c r="FC316" s="498" t="e">
        <f t="shared" si="7518"/>
        <v>#N/A</v>
      </c>
      <c r="FD316" s="504">
        <f t="shared" si="7519"/>
        <v>0</v>
      </c>
      <c r="FE316" s="500">
        <f t="shared" si="7520"/>
        <v>0</v>
      </c>
      <c r="FH316" s="665"/>
      <c r="FI316" s="666"/>
      <c r="FJ316" s="667"/>
      <c r="FK316" s="668"/>
      <c r="FL316" s="669"/>
      <c r="FM316" s="720"/>
      <c r="FN316" s="1326"/>
      <c r="FO316" s="497" t="e">
        <f t="shared" si="7521"/>
        <v>#N/A</v>
      </c>
      <c r="FP316" s="497" t="e">
        <f t="shared" si="7522"/>
        <v>#N/A</v>
      </c>
      <c r="FQ316" s="498" t="e">
        <f t="shared" si="7523"/>
        <v>#N/A</v>
      </c>
      <c r="FR316" s="498">
        <f t="shared" si="7524"/>
        <v>0</v>
      </c>
      <c r="FS316" s="498">
        <f t="shared" si="7525"/>
        <v>0</v>
      </c>
      <c r="FT316" s="498" t="e">
        <f t="shared" si="7526"/>
        <v>#N/A</v>
      </c>
      <c r="FU316" s="504">
        <f t="shared" si="7527"/>
        <v>0</v>
      </c>
      <c r="FV316" s="500">
        <f t="shared" si="7528"/>
        <v>0</v>
      </c>
      <c r="FY316" s="665"/>
      <c r="FZ316" s="666"/>
      <c r="GA316" s="667"/>
      <c r="GB316" s="668"/>
      <c r="GC316" s="669"/>
      <c r="GD316" s="720"/>
      <c r="GE316" s="1326"/>
      <c r="GF316" s="497" t="e">
        <f t="shared" si="7529"/>
        <v>#N/A</v>
      </c>
      <c r="GG316" s="497" t="e">
        <f t="shared" si="7530"/>
        <v>#N/A</v>
      </c>
      <c r="GH316" s="498" t="e">
        <f t="shared" si="7531"/>
        <v>#N/A</v>
      </c>
      <c r="GI316" s="498">
        <f t="shared" si="7532"/>
        <v>0</v>
      </c>
      <c r="GJ316" s="498">
        <f t="shared" si="7533"/>
        <v>0</v>
      </c>
      <c r="GK316" s="498" t="e">
        <f t="shared" si="7534"/>
        <v>#N/A</v>
      </c>
      <c r="GL316" s="504">
        <f t="shared" si="7535"/>
        <v>0</v>
      </c>
      <c r="GM316" s="500">
        <f t="shared" si="7536"/>
        <v>0</v>
      </c>
      <c r="GP316" s="665"/>
      <c r="GQ316" s="666"/>
      <c r="GR316" s="667"/>
      <c r="GS316" s="668"/>
      <c r="GT316" s="669"/>
      <c r="GU316" s="720"/>
      <c r="GV316" s="1326"/>
      <c r="GW316" s="497" t="e">
        <f t="shared" si="7537"/>
        <v>#N/A</v>
      </c>
      <c r="GX316" s="497" t="e">
        <f t="shared" si="7538"/>
        <v>#N/A</v>
      </c>
      <c r="GY316" s="498" t="e">
        <f t="shared" si="7539"/>
        <v>#N/A</v>
      </c>
      <c r="GZ316" s="498">
        <f t="shared" si="7540"/>
        <v>0</v>
      </c>
      <c r="HA316" s="498">
        <f t="shared" si="7541"/>
        <v>0</v>
      </c>
      <c r="HB316" s="498" t="e">
        <f t="shared" si="7542"/>
        <v>#N/A</v>
      </c>
      <c r="HC316" s="504">
        <f t="shared" si="7543"/>
        <v>0</v>
      </c>
      <c r="HD316" s="500">
        <f t="shared" si="7544"/>
        <v>0</v>
      </c>
      <c r="HG316" s="665"/>
      <c r="HH316" s="666"/>
      <c r="HI316" s="667"/>
      <c r="HJ316" s="668"/>
      <c r="HK316" s="669"/>
      <c r="HL316" s="720"/>
      <c r="HM316" s="1326"/>
      <c r="HN316" s="497" t="e">
        <f t="shared" si="7545"/>
        <v>#N/A</v>
      </c>
      <c r="HO316" s="497" t="e">
        <f t="shared" si="7546"/>
        <v>#N/A</v>
      </c>
      <c r="HP316" s="498" t="e">
        <f t="shared" si="7547"/>
        <v>#N/A</v>
      </c>
      <c r="HQ316" s="498">
        <f t="shared" si="7548"/>
        <v>0</v>
      </c>
      <c r="HR316" s="498">
        <f t="shared" si="7549"/>
        <v>0</v>
      </c>
      <c r="HS316" s="498" t="e">
        <f t="shared" si="7550"/>
        <v>#N/A</v>
      </c>
      <c r="HT316" s="504">
        <f t="shared" si="7551"/>
        <v>0</v>
      </c>
      <c r="HU316" s="500">
        <f t="shared" si="7552"/>
        <v>0</v>
      </c>
      <c r="HX316" s="665"/>
      <c r="HY316" s="666"/>
      <c r="HZ316" s="667"/>
      <c r="IA316" s="668"/>
      <c r="IB316" s="669"/>
      <c r="IC316" s="720"/>
      <c r="ID316" s="1326"/>
      <c r="IE316" s="497" t="e">
        <f t="shared" si="7553"/>
        <v>#N/A</v>
      </c>
      <c r="IF316" s="497" t="e">
        <f t="shared" si="7554"/>
        <v>#N/A</v>
      </c>
      <c r="IG316" s="498" t="e">
        <f t="shared" si="7555"/>
        <v>#N/A</v>
      </c>
      <c r="IH316" s="498">
        <f t="shared" si="7556"/>
        <v>0</v>
      </c>
      <c r="II316" s="498">
        <f t="shared" si="7557"/>
        <v>0</v>
      </c>
      <c r="IJ316" s="498" t="e">
        <f t="shared" si="7558"/>
        <v>#N/A</v>
      </c>
      <c r="IK316" s="504">
        <f t="shared" si="7559"/>
        <v>0</v>
      </c>
      <c r="IL316" s="500">
        <f t="shared" si="7560"/>
        <v>0</v>
      </c>
      <c r="IO316" s="665"/>
      <c r="IP316" s="666"/>
      <c r="IQ316" s="667"/>
      <c r="IR316" s="668"/>
      <c r="IS316" s="669"/>
      <c r="IT316" s="720"/>
      <c r="IU316" s="1326"/>
      <c r="IV316" s="497" t="e">
        <f t="shared" si="7561"/>
        <v>#N/A</v>
      </c>
      <c r="IW316" s="497" t="e">
        <f t="shared" si="7562"/>
        <v>#N/A</v>
      </c>
      <c r="IX316" s="498" t="e">
        <f t="shared" si="7563"/>
        <v>#N/A</v>
      </c>
      <c r="IY316" s="498">
        <f t="shared" si="7564"/>
        <v>0</v>
      </c>
      <c r="IZ316" s="498">
        <f t="shared" si="7565"/>
        <v>0</v>
      </c>
      <c r="JA316" s="498" t="e">
        <f t="shared" si="7566"/>
        <v>#N/A</v>
      </c>
      <c r="JB316" s="504">
        <f t="shared" si="7567"/>
        <v>0</v>
      </c>
      <c r="JC316" s="500">
        <f t="shared" si="7568"/>
        <v>0</v>
      </c>
      <c r="JF316" s="665"/>
      <c r="JG316" s="666"/>
      <c r="JH316" s="667"/>
      <c r="JI316" s="668"/>
      <c r="JJ316" s="669"/>
      <c r="JK316" s="720"/>
      <c r="JL316" s="1326"/>
      <c r="JM316" s="497" t="e">
        <f t="shared" si="7569"/>
        <v>#N/A</v>
      </c>
      <c r="JN316" s="497" t="e">
        <f t="shared" si="7570"/>
        <v>#N/A</v>
      </c>
      <c r="JO316" s="498" t="e">
        <f t="shared" si="7571"/>
        <v>#N/A</v>
      </c>
      <c r="JP316" s="498">
        <f t="shared" si="7572"/>
        <v>0</v>
      </c>
      <c r="JQ316" s="498">
        <f t="shared" si="7573"/>
        <v>0</v>
      </c>
      <c r="JR316" s="498" t="e">
        <f t="shared" si="7574"/>
        <v>#N/A</v>
      </c>
      <c r="JS316" s="504">
        <f t="shared" si="7575"/>
        <v>0</v>
      </c>
      <c r="JT316" s="500">
        <f t="shared" si="7576"/>
        <v>0</v>
      </c>
      <c r="JW316" s="665"/>
      <c r="JX316" s="666"/>
      <c r="JY316" s="667"/>
      <c r="JZ316" s="668"/>
      <c r="KA316" s="669"/>
      <c r="KB316" s="720"/>
      <c r="KC316" s="1326"/>
      <c r="KD316" s="497" t="e">
        <f t="shared" si="7577"/>
        <v>#N/A</v>
      </c>
      <c r="KE316" s="497" t="e">
        <f t="shared" si="7578"/>
        <v>#N/A</v>
      </c>
      <c r="KF316" s="498" t="e">
        <f t="shared" si="7579"/>
        <v>#N/A</v>
      </c>
      <c r="KG316" s="498">
        <f t="shared" si="7580"/>
        <v>0</v>
      </c>
      <c r="KH316" s="498">
        <f t="shared" si="7581"/>
        <v>0</v>
      </c>
      <c r="KI316" s="498" t="e">
        <f t="shared" si="7582"/>
        <v>#N/A</v>
      </c>
      <c r="KJ316" s="504">
        <f t="shared" si="7583"/>
        <v>0</v>
      </c>
      <c r="KK316" s="500">
        <f t="shared" si="7584"/>
        <v>0</v>
      </c>
      <c r="KN316" s="665"/>
      <c r="KO316" s="666"/>
      <c r="KP316" s="667"/>
      <c r="KQ316" s="668"/>
      <c r="KR316" s="669"/>
      <c r="KS316" s="720"/>
      <c r="KT316" s="1326"/>
      <c r="KU316" s="497" t="e">
        <f t="shared" si="7585"/>
        <v>#N/A</v>
      </c>
      <c r="KV316" s="497" t="e">
        <f t="shared" si="7586"/>
        <v>#N/A</v>
      </c>
      <c r="KW316" s="498" t="e">
        <f t="shared" si="7587"/>
        <v>#N/A</v>
      </c>
      <c r="KX316" s="498">
        <f t="shared" si="7588"/>
        <v>0</v>
      </c>
      <c r="KY316" s="498">
        <f t="shared" si="7589"/>
        <v>0</v>
      </c>
      <c r="KZ316" s="498" t="e">
        <f t="shared" si="7590"/>
        <v>#N/A</v>
      </c>
      <c r="LA316" s="504">
        <f t="shared" si="7591"/>
        <v>0</v>
      </c>
      <c r="LB316" s="500">
        <f t="shared" si="7592"/>
        <v>0</v>
      </c>
      <c r="LE316" s="665"/>
      <c r="LF316" s="666"/>
      <c r="LG316" s="667"/>
      <c r="LH316" s="668"/>
      <c r="LI316" s="669"/>
      <c r="LJ316" s="720"/>
      <c r="LK316" s="1326"/>
      <c r="LL316" s="497" t="e">
        <f t="shared" si="7593"/>
        <v>#N/A</v>
      </c>
      <c r="LM316" s="497" t="e">
        <f t="shared" si="7594"/>
        <v>#N/A</v>
      </c>
      <c r="LN316" s="498" t="e">
        <f t="shared" si="7595"/>
        <v>#N/A</v>
      </c>
      <c r="LO316" s="498">
        <f t="shared" si="7596"/>
        <v>0</v>
      </c>
      <c r="LP316" s="498">
        <f t="shared" si="7597"/>
        <v>0</v>
      </c>
      <c r="LQ316" s="498" t="e">
        <f t="shared" si="7598"/>
        <v>#N/A</v>
      </c>
      <c r="LR316" s="504">
        <f t="shared" si="7599"/>
        <v>0</v>
      </c>
      <c r="LS316" s="500">
        <f t="shared" si="7600"/>
        <v>0</v>
      </c>
      <c r="LV316" s="665"/>
      <c r="LW316" s="666"/>
      <c r="LX316" s="667"/>
      <c r="LY316" s="668"/>
      <c r="LZ316" s="669"/>
      <c r="MA316" s="720"/>
      <c r="MB316" s="1326"/>
      <c r="MC316" s="497" t="e">
        <f t="shared" si="7601"/>
        <v>#N/A</v>
      </c>
      <c r="MD316" s="497" t="e">
        <f t="shared" si="7602"/>
        <v>#N/A</v>
      </c>
      <c r="ME316" s="498" t="e">
        <f t="shared" si="7603"/>
        <v>#N/A</v>
      </c>
      <c r="MF316" s="498">
        <f t="shared" si="7604"/>
        <v>0</v>
      </c>
      <c r="MG316" s="498">
        <f t="shared" si="7605"/>
        <v>0</v>
      </c>
      <c r="MH316" s="498" t="e">
        <f t="shared" si="7606"/>
        <v>#N/A</v>
      </c>
      <c r="MI316" s="504">
        <f t="shared" si="7607"/>
        <v>0</v>
      </c>
      <c r="MJ316" s="500">
        <f t="shared" si="7608"/>
        <v>0</v>
      </c>
      <c r="MM316" s="665"/>
      <c r="MN316" s="666"/>
      <c r="MO316" s="667"/>
      <c r="MP316" s="668"/>
      <c r="MQ316" s="669"/>
      <c r="MR316" s="720"/>
      <c r="MS316" s="1326"/>
      <c r="MT316" s="497" t="e">
        <f t="shared" si="7609"/>
        <v>#N/A</v>
      </c>
      <c r="MU316" s="497" t="e">
        <f t="shared" si="7610"/>
        <v>#N/A</v>
      </c>
      <c r="MV316" s="498" t="e">
        <f t="shared" si="7611"/>
        <v>#N/A</v>
      </c>
      <c r="MW316" s="498">
        <f t="shared" si="7612"/>
        <v>0</v>
      </c>
      <c r="MX316" s="498">
        <f t="shared" si="7613"/>
        <v>0</v>
      </c>
      <c r="MY316" s="498" t="e">
        <f t="shared" si="7614"/>
        <v>#N/A</v>
      </c>
      <c r="MZ316" s="504">
        <f t="shared" si="7615"/>
        <v>0</v>
      </c>
      <c r="NA316" s="500">
        <f t="shared" si="7616"/>
        <v>0</v>
      </c>
      <c r="ND316" s="665"/>
      <c r="NE316" s="666"/>
      <c r="NF316" s="667"/>
      <c r="NG316" s="668"/>
      <c r="NH316" s="669"/>
      <c r="NI316" s="720"/>
      <c r="NJ316" s="1326"/>
      <c r="NK316" s="497" t="e">
        <f t="shared" si="7617"/>
        <v>#N/A</v>
      </c>
      <c r="NL316" s="497" t="e">
        <f t="shared" si="7618"/>
        <v>#N/A</v>
      </c>
      <c r="NM316" s="498" t="e">
        <f t="shared" si="7619"/>
        <v>#N/A</v>
      </c>
      <c r="NN316" s="498">
        <f t="shared" si="7620"/>
        <v>0</v>
      </c>
      <c r="NO316" s="498">
        <f t="shared" si="7621"/>
        <v>0</v>
      </c>
      <c r="NP316" s="498" t="e">
        <f t="shared" si="7622"/>
        <v>#N/A</v>
      </c>
      <c r="NQ316" s="504">
        <f t="shared" si="7623"/>
        <v>0</v>
      </c>
      <c r="NR316" s="500">
        <f t="shared" si="7624"/>
        <v>0</v>
      </c>
      <c r="NU316" s="665"/>
      <c r="NV316" s="666"/>
      <c r="NW316" s="667"/>
      <c r="NX316" s="668"/>
      <c r="NY316" s="669"/>
      <c r="NZ316" s="720"/>
      <c r="OA316" s="1326"/>
      <c r="OB316" s="497" t="e">
        <f t="shared" si="7625"/>
        <v>#N/A</v>
      </c>
      <c r="OC316" s="497" t="e">
        <f t="shared" si="7626"/>
        <v>#N/A</v>
      </c>
      <c r="OD316" s="498" t="e">
        <f t="shared" si="7627"/>
        <v>#N/A</v>
      </c>
      <c r="OE316" s="498">
        <f t="shared" si="7628"/>
        <v>0</v>
      </c>
      <c r="OF316" s="498">
        <f t="shared" si="7629"/>
        <v>0</v>
      </c>
      <c r="OG316" s="498" t="e">
        <f t="shared" si="7630"/>
        <v>#N/A</v>
      </c>
      <c r="OH316" s="504">
        <f t="shared" si="7631"/>
        <v>0</v>
      </c>
      <c r="OI316" s="500">
        <f t="shared" si="7632"/>
        <v>0</v>
      </c>
      <c r="OL316" s="665"/>
      <c r="OM316" s="666"/>
      <c r="ON316" s="667"/>
      <c r="OO316" s="668"/>
      <c r="OP316" s="669"/>
      <c r="OQ316" s="720"/>
      <c r="OR316" s="1326"/>
      <c r="OS316" s="497" t="e">
        <f t="shared" si="7633"/>
        <v>#N/A</v>
      </c>
      <c r="OT316" s="497" t="e">
        <f t="shared" si="7634"/>
        <v>#N/A</v>
      </c>
      <c r="OU316" s="498" t="e">
        <f t="shared" si="7635"/>
        <v>#N/A</v>
      </c>
      <c r="OV316" s="498">
        <f t="shared" si="7636"/>
        <v>0</v>
      </c>
      <c r="OW316" s="498">
        <f t="shared" si="7637"/>
        <v>0</v>
      </c>
      <c r="OX316" s="498" t="e">
        <f t="shared" si="7638"/>
        <v>#N/A</v>
      </c>
      <c r="OY316" s="504">
        <f t="shared" si="7639"/>
        <v>0</v>
      </c>
      <c r="OZ316" s="500">
        <f t="shared" si="7640"/>
        <v>0</v>
      </c>
      <c r="PC316" s="665"/>
      <c r="PD316" s="666"/>
      <c r="PE316" s="667"/>
      <c r="PF316" s="668"/>
      <c r="PG316" s="669"/>
      <c r="PH316" s="720"/>
      <c r="PI316" s="1326"/>
      <c r="PJ316" s="497" t="e">
        <f t="shared" si="7641"/>
        <v>#N/A</v>
      </c>
      <c r="PK316" s="497" t="e">
        <f t="shared" si="7642"/>
        <v>#N/A</v>
      </c>
      <c r="PL316" s="498" t="e">
        <f t="shared" si="7643"/>
        <v>#N/A</v>
      </c>
      <c r="PM316" s="498">
        <f t="shared" si="7644"/>
        <v>0</v>
      </c>
      <c r="PN316" s="498">
        <f t="shared" si="7645"/>
        <v>0</v>
      </c>
      <c r="PO316" s="498" t="e">
        <f t="shared" si="7646"/>
        <v>#N/A</v>
      </c>
      <c r="PP316" s="504">
        <f t="shared" si="7647"/>
        <v>0</v>
      </c>
      <c r="PQ316" s="500">
        <f t="shared" si="7648"/>
        <v>0</v>
      </c>
      <c r="PT316" s="665"/>
      <c r="PU316" s="666"/>
      <c r="PV316" s="667"/>
      <c r="PW316" s="668"/>
      <c r="PX316" s="669"/>
      <c r="PY316" s="720"/>
      <c r="PZ316" s="1326"/>
      <c r="QA316" s="497" t="e">
        <f t="shared" si="7649"/>
        <v>#N/A</v>
      </c>
      <c r="QB316" s="497" t="e">
        <f t="shared" si="7650"/>
        <v>#N/A</v>
      </c>
      <c r="QC316" s="498" t="e">
        <f t="shared" si="7651"/>
        <v>#N/A</v>
      </c>
      <c r="QD316" s="498">
        <f t="shared" si="7652"/>
        <v>0</v>
      </c>
      <c r="QE316" s="498">
        <f t="shared" si="7653"/>
        <v>0</v>
      </c>
      <c r="QF316" s="498" t="e">
        <f t="shared" si="7654"/>
        <v>#N/A</v>
      </c>
      <c r="QG316" s="504">
        <f t="shared" si="7655"/>
        <v>0</v>
      </c>
      <c r="QH316" s="500">
        <f t="shared" si="7656"/>
        <v>0</v>
      </c>
      <c r="QK316" s="665"/>
      <c r="QL316" s="666"/>
      <c r="QM316" s="667"/>
      <c r="QN316" s="668"/>
      <c r="QO316" s="669"/>
      <c r="QP316" s="720"/>
      <c r="QQ316" s="1326"/>
      <c r="QR316" s="497" t="e">
        <f t="shared" si="7657"/>
        <v>#N/A</v>
      </c>
      <c r="QS316" s="497" t="e">
        <f t="shared" si="7658"/>
        <v>#N/A</v>
      </c>
      <c r="QT316" s="498" t="e">
        <f t="shared" si="7659"/>
        <v>#N/A</v>
      </c>
      <c r="QU316" s="498">
        <f t="shared" si="7660"/>
        <v>0</v>
      </c>
      <c r="QV316" s="498">
        <f t="shared" si="7661"/>
        <v>0</v>
      </c>
      <c r="QW316" s="498" t="e">
        <f t="shared" si="7662"/>
        <v>#N/A</v>
      </c>
      <c r="QX316" s="504">
        <f t="shared" si="7663"/>
        <v>0</v>
      </c>
      <c r="QY316" s="500">
        <f t="shared" si="7664"/>
        <v>0</v>
      </c>
      <c r="RB316" s="381"/>
      <c r="RC316" s="382"/>
      <c r="RD316" s="383"/>
      <c r="RE316" s="384"/>
      <c r="RF316" s="385"/>
      <c r="RG316" s="386"/>
      <c r="RH316" s="386"/>
      <c r="RI316" s="497"/>
      <c r="RJ316" s="497"/>
      <c r="RK316" s="501"/>
      <c r="RL316" s="501"/>
      <c r="RM316" s="501"/>
      <c r="RN316" s="501"/>
      <c r="RO316" s="502"/>
      <c r="RP316" s="503"/>
      <c r="RS316" s="381"/>
      <c r="RT316" s="382"/>
      <c r="RU316" s="383"/>
      <c r="RV316" s="384"/>
      <c r="RW316" s="385"/>
      <c r="RX316" s="386"/>
      <c r="RY316" s="386"/>
      <c r="RZ316" s="497"/>
      <c r="SA316" s="497"/>
      <c r="SB316" s="501"/>
      <c r="SC316" s="501"/>
      <c r="SD316" s="501"/>
      <c r="SE316" s="501"/>
      <c r="SF316" s="502"/>
      <c r="SG316" s="503"/>
      <c r="SJ316" s="381"/>
      <c r="SK316" s="382"/>
      <c r="SL316" s="383"/>
      <c r="SM316" s="384"/>
      <c r="SN316" s="385"/>
      <c r="SO316" s="386"/>
      <c r="SP316" s="386"/>
      <c r="SQ316" s="497"/>
      <c r="SR316" s="497"/>
      <c r="SS316" s="501"/>
      <c r="ST316" s="501"/>
      <c r="SU316" s="501"/>
      <c r="SV316" s="501"/>
      <c r="SW316" s="502"/>
      <c r="SX316" s="503"/>
    </row>
    <row r="317" spans="2:518" ht="45" hidden="1" customHeight="1" thickTop="1" thickBot="1">
      <c r="B317" s="577"/>
      <c r="C317" s="578"/>
      <c r="D317" s="579"/>
      <c r="E317" s="580"/>
      <c r="F317" s="581"/>
      <c r="G317" s="585"/>
      <c r="H317" s="595"/>
      <c r="K317" s="577"/>
      <c r="L317" s="767"/>
      <c r="M317" s="579"/>
      <c r="N317" s="580"/>
      <c r="O317" s="581"/>
      <c r="P317" s="585"/>
      <c r="Q317" s="1328"/>
      <c r="R317" s="497"/>
      <c r="S317" s="497"/>
      <c r="T317" s="498"/>
      <c r="U317" s="498"/>
      <c r="V317" s="498"/>
      <c r="W317" s="498"/>
      <c r="X317" s="504"/>
      <c r="Y317" s="500"/>
      <c r="Z317" s="486"/>
      <c r="AA317" s="486"/>
      <c r="AB317" s="577"/>
      <c r="AC317" s="767"/>
      <c r="AD317" s="579"/>
      <c r="AE317" s="580"/>
      <c r="AF317" s="581"/>
      <c r="AG317" s="585"/>
      <c r="AH317" s="1328"/>
      <c r="AI317" s="497"/>
      <c r="AJ317" s="497"/>
      <c r="AK317" s="498"/>
      <c r="AL317" s="498"/>
      <c r="AM317" s="498"/>
      <c r="AN317" s="498"/>
      <c r="AO317" s="504"/>
      <c r="AP317" s="500"/>
      <c r="AQ317" s="486"/>
      <c r="AR317" s="486"/>
      <c r="AS317" s="577"/>
      <c r="AT317" s="767"/>
      <c r="AU317" s="579"/>
      <c r="AV317" s="580"/>
      <c r="AW317" s="581"/>
      <c r="AX317" s="585"/>
      <c r="AY317" s="1328"/>
      <c r="AZ317" s="497"/>
      <c r="BA317" s="497"/>
      <c r="BB317" s="498"/>
      <c r="BC317" s="498"/>
      <c r="BD317" s="498"/>
      <c r="BE317" s="498"/>
      <c r="BF317" s="504"/>
      <c r="BG317" s="500"/>
      <c r="BJ317" s="577"/>
      <c r="BK317" s="767"/>
      <c r="BL317" s="579"/>
      <c r="BM317" s="580"/>
      <c r="BN317" s="581"/>
      <c r="BO317" s="585"/>
      <c r="BP317" s="1328"/>
      <c r="BQ317" s="497"/>
      <c r="BR317" s="497"/>
      <c r="BS317" s="498"/>
      <c r="BT317" s="498"/>
      <c r="BU317" s="498"/>
      <c r="BV317" s="498"/>
      <c r="BW317" s="504"/>
      <c r="BX317" s="500"/>
      <c r="CA317" s="577"/>
      <c r="CB317" s="767"/>
      <c r="CC317" s="579"/>
      <c r="CD317" s="580"/>
      <c r="CE317" s="581"/>
      <c r="CF317" s="585"/>
      <c r="CG317" s="1328"/>
      <c r="CH317" s="497"/>
      <c r="CI317" s="497"/>
      <c r="CJ317" s="498"/>
      <c r="CK317" s="498"/>
      <c r="CL317" s="498"/>
      <c r="CM317" s="498"/>
      <c r="CN317" s="504"/>
      <c r="CO317" s="500"/>
      <c r="CR317" s="577"/>
      <c r="CS317" s="767"/>
      <c r="CT317" s="579"/>
      <c r="CU317" s="580"/>
      <c r="CV317" s="581"/>
      <c r="CW317" s="585"/>
      <c r="CX317" s="1328"/>
      <c r="CY317" s="497"/>
      <c r="CZ317" s="497"/>
      <c r="DA317" s="498"/>
      <c r="DB317" s="498"/>
      <c r="DC317" s="498"/>
      <c r="DD317" s="498"/>
      <c r="DE317" s="504"/>
      <c r="DF317" s="500"/>
      <c r="DI317" s="577"/>
      <c r="DJ317" s="767"/>
      <c r="DK317" s="579"/>
      <c r="DL317" s="580"/>
      <c r="DM317" s="581"/>
      <c r="DN317" s="585"/>
      <c r="DO317" s="1328"/>
      <c r="DP317" s="497"/>
      <c r="DQ317" s="497"/>
      <c r="DR317" s="498"/>
      <c r="DS317" s="498"/>
      <c r="DT317" s="498"/>
      <c r="DU317" s="498"/>
      <c r="DV317" s="504"/>
      <c r="DW317" s="500"/>
      <c r="DZ317" s="577"/>
      <c r="EA317" s="767"/>
      <c r="EB317" s="579"/>
      <c r="EC317" s="580"/>
      <c r="ED317" s="581"/>
      <c r="EE317" s="585"/>
      <c r="EF317" s="1328"/>
      <c r="EG317" s="497"/>
      <c r="EH317" s="497"/>
      <c r="EI317" s="498"/>
      <c r="EJ317" s="498"/>
      <c r="EK317" s="498"/>
      <c r="EL317" s="498"/>
      <c r="EM317" s="504"/>
      <c r="EN317" s="500"/>
      <c r="EQ317" s="665"/>
      <c r="ER317" s="666"/>
      <c r="ES317" s="667"/>
      <c r="ET317" s="668"/>
      <c r="EU317" s="669"/>
      <c r="EV317" s="720"/>
      <c r="EW317" s="1328"/>
      <c r="EX317" s="497" t="e">
        <f t="shared" si="7513"/>
        <v>#N/A</v>
      </c>
      <c r="EY317" s="497" t="e">
        <f t="shared" si="7514"/>
        <v>#N/A</v>
      </c>
      <c r="EZ317" s="498" t="e">
        <f t="shared" si="7515"/>
        <v>#N/A</v>
      </c>
      <c r="FA317" s="498">
        <f t="shared" si="7516"/>
        <v>0</v>
      </c>
      <c r="FB317" s="498">
        <f t="shared" si="7517"/>
        <v>0</v>
      </c>
      <c r="FC317" s="498" t="e">
        <f t="shared" si="7518"/>
        <v>#N/A</v>
      </c>
      <c r="FD317" s="504">
        <f t="shared" si="7519"/>
        <v>0</v>
      </c>
      <c r="FE317" s="500">
        <f t="shared" si="7520"/>
        <v>0</v>
      </c>
      <c r="FH317" s="665"/>
      <c r="FI317" s="666"/>
      <c r="FJ317" s="667"/>
      <c r="FK317" s="668"/>
      <c r="FL317" s="669"/>
      <c r="FM317" s="720"/>
      <c r="FN317" s="1328"/>
      <c r="FO317" s="497" t="e">
        <f t="shared" si="7521"/>
        <v>#N/A</v>
      </c>
      <c r="FP317" s="497" t="e">
        <f t="shared" si="7522"/>
        <v>#N/A</v>
      </c>
      <c r="FQ317" s="498" t="e">
        <f t="shared" si="7523"/>
        <v>#N/A</v>
      </c>
      <c r="FR317" s="498">
        <f t="shared" si="7524"/>
        <v>0</v>
      </c>
      <c r="FS317" s="498">
        <f t="shared" si="7525"/>
        <v>0</v>
      </c>
      <c r="FT317" s="498" t="e">
        <f t="shared" si="7526"/>
        <v>#N/A</v>
      </c>
      <c r="FU317" s="504">
        <f t="shared" si="7527"/>
        <v>0</v>
      </c>
      <c r="FV317" s="500">
        <f t="shared" si="7528"/>
        <v>0</v>
      </c>
      <c r="FY317" s="665"/>
      <c r="FZ317" s="666"/>
      <c r="GA317" s="667"/>
      <c r="GB317" s="668"/>
      <c r="GC317" s="669"/>
      <c r="GD317" s="720"/>
      <c r="GE317" s="1328"/>
      <c r="GF317" s="497" t="e">
        <f t="shared" si="7529"/>
        <v>#N/A</v>
      </c>
      <c r="GG317" s="497" t="e">
        <f t="shared" si="7530"/>
        <v>#N/A</v>
      </c>
      <c r="GH317" s="498" t="e">
        <f t="shared" si="7531"/>
        <v>#N/A</v>
      </c>
      <c r="GI317" s="498">
        <f t="shared" si="7532"/>
        <v>0</v>
      </c>
      <c r="GJ317" s="498">
        <f t="shared" si="7533"/>
        <v>0</v>
      </c>
      <c r="GK317" s="498" t="e">
        <f t="shared" si="7534"/>
        <v>#N/A</v>
      </c>
      <c r="GL317" s="504">
        <f t="shared" si="7535"/>
        <v>0</v>
      </c>
      <c r="GM317" s="500">
        <f t="shared" si="7536"/>
        <v>0</v>
      </c>
      <c r="GP317" s="665"/>
      <c r="GQ317" s="666"/>
      <c r="GR317" s="667"/>
      <c r="GS317" s="668"/>
      <c r="GT317" s="669"/>
      <c r="GU317" s="720"/>
      <c r="GV317" s="1328"/>
      <c r="GW317" s="497" t="e">
        <f t="shared" si="7537"/>
        <v>#N/A</v>
      </c>
      <c r="GX317" s="497" t="e">
        <f t="shared" si="7538"/>
        <v>#N/A</v>
      </c>
      <c r="GY317" s="498" t="e">
        <f t="shared" si="7539"/>
        <v>#N/A</v>
      </c>
      <c r="GZ317" s="498">
        <f t="shared" si="7540"/>
        <v>0</v>
      </c>
      <c r="HA317" s="498">
        <f t="shared" si="7541"/>
        <v>0</v>
      </c>
      <c r="HB317" s="498" t="e">
        <f t="shared" si="7542"/>
        <v>#N/A</v>
      </c>
      <c r="HC317" s="504">
        <f t="shared" si="7543"/>
        <v>0</v>
      </c>
      <c r="HD317" s="500">
        <f t="shared" si="7544"/>
        <v>0</v>
      </c>
      <c r="HG317" s="665"/>
      <c r="HH317" s="666"/>
      <c r="HI317" s="667"/>
      <c r="HJ317" s="668"/>
      <c r="HK317" s="669"/>
      <c r="HL317" s="720"/>
      <c r="HM317" s="1328"/>
      <c r="HN317" s="497" t="e">
        <f t="shared" si="7545"/>
        <v>#N/A</v>
      </c>
      <c r="HO317" s="497" t="e">
        <f t="shared" si="7546"/>
        <v>#N/A</v>
      </c>
      <c r="HP317" s="498" t="e">
        <f t="shared" si="7547"/>
        <v>#N/A</v>
      </c>
      <c r="HQ317" s="498">
        <f t="shared" si="7548"/>
        <v>0</v>
      </c>
      <c r="HR317" s="498">
        <f t="shared" si="7549"/>
        <v>0</v>
      </c>
      <c r="HS317" s="498" t="e">
        <f t="shared" si="7550"/>
        <v>#N/A</v>
      </c>
      <c r="HT317" s="504">
        <f t="shared" si="7551"/>
        <v>0</v>
      </c>
      <c r="HU317" s="500">
        <f t="shared" si="7552"/>
        <v>0</v>
      </c>
      <c r="HX317" s="665"/>
      <c r="HY317" s="666"/>
      <c r="HZ317" s="667"/>
      <c r="IA317" s="668"/>
      <c r="IB317" s="669"/>
      <c r="IC317" s="720"/>
      <c r="ID317" s="1328"/>
      <c r="IE317" s="497" t="e">
        <f t="shared" si="7553"/>
        <v>#N/A</v>
      </c>
      <c r="IF317" s="497" t="e">
        <f t="shared" si="7554"/>
        <v>#N/A</v>
      </c>
      <c r="IG317" s="498" t="e">
        <f t="shared" si="7555"/>
        <v>#N/A</v>
      </c>
      <c r="IH317" s="498">
        <f t="shared" si="7556"/>
        <v>0</v>
      </c>
      <c r="II317" s="498">
        <f t="shared" si="7557"/>
        <v>0</v>
      </c>
      <c r="IJ317" s="498" t="e">
        <f t="shared" si="7558"/>
        <v>#N/A</v>
      </c>
      <c r="IK317" s="504">
        <f t="shared" si="7559"/>
        <v>0</v>
      </c>
      <c r="IL317" s="500">
        <f t="shared" si="7560"/>
        <v>0</v>
      </c>
      <c r="IO317" s="665"/>
      <c r="IP317" s="666"/>
      <c r="IQ317" s="667"/>
      <c r="IR317" s="668"/>
      <c r="IS317" s="669"/>
      <c r="IT317" s="720"/>
      <c r="IU317" s="1328"/>
      <c r="IV317" s="497" t="e">
        <f t="shared" si="7561"/>
        <v>#N/A</v>
      </c>
      <c r="IW317" s="497" t="e">
        <f t="shared" si="7562"/>
        <v>#N/A</v>
      </c>
      <c r="IX317" s="498" t="e">
        <f t="shared" si="7563"/>
        <v>#N/A</v>
      </c>
      <c r="IY317" s="498">
        <f t="shared" si="7564"/>
        <v>0</v>
      </c>
      <c r="IZ317" s="498">
        <f t="shared" si="7565"/>
        <v>0</v>
      </c>
      <c r="JA317" s="498" t="e">
        <f t="shared" si="7566"/>
        <v>#N/A</v>
      </c>
      <c r="JB317" s="504">
        <f t="shared" si="7567"/>
        <v>0</v>
      </c>
      <c r="JC317" s="500">
        <f t="shared" si="7568"/>
        <v>0</v>
      </c>
      <c r="JF317" s="665"/>
      <c r="JG317" s="666"/>
      <c r="JH317" s="667"/>
      <c r="JI317" s="668"/>
      <c r="JJ317" s="669"/>
      <c r="JK317" s="720"/>
      <c r="JL317" s="1328"/>
      <c r="JM317" s="497" t="e">
        <f t="shared" si="7569"/>
        <v>#N/A</v>
      </c>
      <c r="JN317" s="497" t="e">
        <f t="shared" si="7570"/>
        <v>#N/A</v>
      </c>
      <c r="JO317" s="498" t="e">
        <f t="shared" si="7571"/>
        <v>#N/A</v>
      </c>
      <c r="JP317" s="498">
        <f t="shared" si="7572"/>
        <v>0</v>
      </c>
      <c r="JQ317" s="498">
        <f t="shared" si="7573"/>
        <v>0</v>
      </c>
      <c r="JR317" s="498" t="e">
        <f t="shared" si="7574"/>
        <v>#N/A</v>
      </c>
      <c r="JS317" s="504">
        <f t="shared" si="7575"/>
        <v>0</v>
      </c>
      <c r="JT317" s="500">
        <f t="shared" si="7576"/>
        <v>0</v>
      </c>
      <c r="JW317" s="665"/>
      <c r="JX317" s="666"/>
      <c r="JY317" s="667"/>
      <c r="JZ317" s="668"/>
      <c r="KA317" s="669"/>
      <c r="KB317" s="720"/>
      <c r="KC317" s="1328"/>
      <c r="KD317" s="497" t="e">
        <f t="shared" si="7577"/>
        <v>#N/A</v>
      </c>
      <c r="KE317" s="497" t="e">
        <f t="shared" si="7578"/>
        <v>#N/A</v>
      </c>
      <c r="KF317" s="498" t="e">
        <f t="shared" si="7579"/>
        <v>#N/A</v>
      </c>
      <c r="KG317" s="498">
        <f t="shared" si="7580"/>
        <v>0</v>
      </c>
      <c r="KH317" s="498">
        <f t="shared" si="7581"/>
        <v>0</v>
      </c>
      <c r="KI317" s="498" t="e">
        <f t="shared" si="7582"/>
        <v>#N/A</v>
      </c>
      <c r="KJ317" s="504">
        <f t="shared" si="7583"/>
        <v>0</v>
      </c>
      <c r="KK317" s="500">
        <f t="shared" si="7584"/>
        <v>0</v>
      </c>
      <c r="KN317" s="665"/>
      <c r="KO317" s="666"/>
      <c r="KP317" s="667"/>
      <c r="KQ317" s="668"/>
      <c r="KR317" s="669"/>
      <c r="KS317" s="720"/>
      <c r="KT317" s="1328"/>
      <c r="KU317" s="497" t="e">
        <f t="shared" si="7585"/>
        <v>#N/A</v>
      </c>
      <c r="KV317" s="497" t="e">
        <f t="shared" si="7586"/>
        <v>#N/A</v>
      </c>
      <c r="KW317" s="498" t="e">
        <f t="shared" si="7587"/>
        <v>#N/A</v>
      </c>
      <c r="KX317" s="498">
        <f t="shared" si="7588"/>
        <v>0</v>
      </c>
      <c r="KY317" s="498">
        <f t="shared" si="7589"/>
        <v>0</v>
      </c>
      <c r="KZ317" s="498" t="e">
        <f t="shared" si="7590"/>
        <v>#N/A</v>
      </c>
      <c r="LA317" s="504">
        <f t="shared" si="7591"/>
        <v>0</v>
      </c>
      <c r="LB317" s="500">
        <f t="shared" si="7592"/>
        <v>0</v>
      </c>
      <c r="LE317" s="665"/>
      <c r="LF317" s="666"/>
      <c r="LG317" s="667"/>
      <c r="LH317" s="668"/>
      <c r="LI317" s="669"/>
      <c r="LJ317" s="720"/>
      <c r="LK317" s="1328"/>
      <c r="LL317" s="497" t="e">
        <f t="shared" si="7593"/>
        <v>#N/A</v>
      </c>
      <c r="LM317" s="497" t="e">
        <f t="shared" si="7594"/>
        <v>#N/A</v>
      </c>
      <c r="LN317" s="498" t="e">
        <f t="shared" si="7595"/>
        <v>#N/A</v>
      </c>
      <c r="LO317" s="498">
        <f t="shared" si="7596"/>
        <v>0</v>
      </c>
      <c r="LP317" s="498">
        <f t="shared" si="7597"/>
        <v>0</v>
      </c>
      <c r="LQ317" s="498" t="e">
        <f t="shared" si="7598"/>
        <v>#N/A</v>
      </c>
      <c r="LR317" s="504">
        <f t="shared" si="7599"/>
        <v>0</v>
      </c>
      <c r="LS317" s="500">
        <f t="shared" si="7600"/>
        <v>0</v>
      </c>
      <c r="LV317" s="665"/>
      <c r="LW317" s="666"/>
      <c r="LX317" s="667"/>
      <c r="LY317" s="668"/>
      <c r="LZ317" s="669"/>
      <c r="MA317" s="720"/>
      <c r="MB317" s="1328"/>
      <c r="MC317" s="497" t="e">
        <f t="shared" si="7601"/>
        <v>#N/A</v>
      </c>
      <c r="MD317" s="497" t="e">
        <f t="shared" si="7602"/>
        <v>#N/A</v>
      </c>
      <c r="ME317" s="498" t="e">
        <f t="shared" si="7603"/>
        <v>#N/A</v>
      </c>
      <c r="MF317" s="498">
        <f t="shared" si="7604"/>
        <v>0</v>
      </c>
      <c r="MG317" s="498">
        <f t="shared" si="7605"/>
        <v>0</v>
      </c>
      <c r="MH317" s="498" t="e">
        <f t="shared" si="7606"/>
        <v>#N/A</v>
      </c>
      <c r="MI317" s="504">
        <f t="shared" si="7607"/>
        <v>0</v>
      </c>
      <c r="MJ317" s="500">
        <f t="shared" si="7608"/>
        <v>0</v>
      </c>
      <c r="MM317" s="665"/>
      <c r="MN317" s="666"/>
      <c r="MO317" s="667"/>
      <c r="MP317" s="668"/>
      <c r="MQ317" s="669"/>
      <c r="MR317" s="720"/>
      <c r="MS317" s="1328"/>
      <c r="MT317" s="497" t="e">
        <f t="shared" si="7609"/>
        <v>#N/A</v>
      </c>
      <c r="MU317" s="497" t="e">
        <f t="shared" si="7610"/>
        <v>#N/A</v>
      </c>
      <c r="MV317" s="498" t="e">
        <f t="shared" si="7611"/>
        <v>#N/A</v>
      </c>
      <c r="MW317" s="498">
        <f t="shared" si="7612"/>
        <v>0</v>
      </c>
      <c r="MX317" s="498">
        <f t="shared" si="7613"/>
        <v>0</v>
      </c>
      <c r="MY317" s="498" t="e">
        <f t="shared" si="7614"/>
        <v>#N/A</v>
      </c>
      <c r="MZ317" s="504">
        <f t="shared" si="7615"/>
        <v>0</v>
      </c>
      <c r="NA317" s="500">
        <f t="shared" si="7616"/>
        <v>0</v>
      </c>
      <c r="ND317" s="665"/>
      <c r="NE317" s="666"/>
      <c r="NF317" s="667"/>
      <c r="NG317" s="668"/>
      <c r="NH317" s="669"/>
      <c r="NI317" s="720"/>
      <c r="NJ317" s="1328"/>
      <c r="NK317" s="497" t="e">
        <f t="shared" si="7617"/>
        <v>#N/A</v>
      </c>
      <c r="NL317" s="497" t="e">
        <f t="shared" si="7618"/>
        <v>#N/A</v>
      </c>
      <c r="NM317" s="498" t="e">
        <f t="shared" si="7619"/>
        <v>#N/A</v>
      </c>
      <c r="NN317" s="498">
        <f t="shared" si="7620"/>
        <v>0</v>
      </c>
      <c r="NO317" s="498">
        <f t="shared" si="7621"/>
        <v>0</v>
      </c>
      <c r="NP317" s="498" t="e">
        <f t="shared" si="7622"/>
        <v>#N/A</v>
      </c>
      <c r="NQ317" s="504">
        <f t="shared" si="7623"/>
        <v>0</v>
      </c>
      <c r="NR317" s="500">
        <f t="shared" si="7624"/>
        <v>0</v>
      </c>
      <c r="NU317" s="665"/>
      <c r="NV317" s="666"/>
      <c r="NW317" s="667"/>
      <c r="NX317" s="668"/>
      <c r="NY317" s="669"/>
      <c r="NZ317" s="720"/>
      <c r="OA317" s="1328"/>
      <c r="OB317" s="497" t="e">
        <f t="shared" si="7625"/>
        <v>#N/A</v>
      </c>
      <c r="OC317" s="497" t="e">
        <f t="shared" si="7626"/>
        <v>#N/A</v>
      </c>
      <c r="OD317" s="498" t="e">
        <f t="shared" si="7627"/>
        <v>#N/A</v>
      </c>
      <c r="OE317" s="498">
        <f t="shared" si="7628"/>
        <v>0</v>
      </c>
      <c r="OF317" s="498">
        <f t="shared" si="7629"/>
        <v>0</v>
      </c>
      <c r="OG317" s="498" t="e">
        <f t="shared" si="7630"/>
        <v>#N/A</v>
      </c>
      <c r="OH317" s="504">
        <f t="shared" si="7631"/>
        <v>0</v>
      </c>
      <c r="OI317" s="500">
        <f t="shared" si="7632"/>
        <v>0</v>
      </c>
      <c r="OL317" s="665"/>
      <c r="OM317" s="666"/>
      <c r="ON317" s="667"/>
      <c r="OO317" s="668"/>
      <c r="OP317" s="669"/>
      <c r="OQ317" s="720"/>
      <c r="OR317" s="1328"/>
      <c r="OS317" s="497" t="e">
        <f t="shared" si="7633"/>
        <v>#N/A</v>
      </c>
      <c r="OT317" s="497" t="e">
        <f t="shared" si="7634"/>
        <v>#N/A</v>
      </c>
      <c r="OU317" s="498" t="e">
        <f t="shared" si="7635"/>
        <v>#N/A</v>
      </c>
      <c r="OV317" s="498">
        <f t="shared" si="7636"/>
        <v>0</v>
      </c>
      <c r="OW317" s="498">
        <f t="shared" si="7637"/>
        <v>0</v>
      </c>
      <c r="OX317" s="498" t="e">
        <f t="shared" si="7638"/>
        <v>#N/A</v>
      </c>
      <c r="OY317" s="504">
        <f t="shared" si="7639"/>
        <v>0</v>
      </c>
      <c r="OZ317" s="500">
        <f t="shared" si="7640"/>
        <v>0</v>
      </c>
      <c r="PC317" s="665"/>
      <c r="PD317" s="666"/>
      <c r="PE317" s="667"/>
      <c r="PF317" s="668"/>
      <c r="PG317" s="669"/>
      <c r="PH317" s="720"/>
      <c r="PI317" s="1328"/>
      <c r="PJ317" s="497" t="e">
        <f t="shared" si="7641"/>
        <v>#N/A</v>
      </c>
      <c r="PK317" s="497" t="e">
        <f t="shared" si="7642"/>
        <v>#N/A</v>
      </c>
      <c r="PL317" s="498" t="e">
        <f t="shared" si="7643"/>
        <v>#N/A</v>
      </c>
      <c r="PM317" s="498">
        <f t="shared" si="7644"/>
        <v>0</v>
      </c>
      <c r="PN317" s="498">
        <f t="shared" si="7645"/>
        <v>0</v>
      </c>
      <c r="PO317" s="498" t="e">
        <f t="shared" si="7646"/>
        <v>#N/A</v>
      </c>
      <c r="PP317" s="504">
        <f t="shared" si="7647"/>
        <v>0</v>
      </c>
      <c r="PQ317" s="500">
        <f t="shared" si="7648"/>
        <v>0</v>
      </c>
      <c r="PT317" s="665"/>
      <c r="PU317" s="666"/>
      <c r="PV317" s="667"/>
      <c r="PW317" s="668"/>
      <c r="PX317" s="669"/>
      <c r="PY317" s="720"/>
      <c r="PZ317" s="1328"/>
      <c r="QA317" s="497" t="e">
        <f t="shared" si="7649"/>
        <v>#N/A</v>
      </c>
      <c r="QB317" s="497" t="e">
        <f t="shared" si="7650"/>
        <v>#N/A</v>
      </c>
      <c r="QC317" s="498" t="e">
        <f t="shared" si="7651"/>
        <v>#N/A</v>
      </c>
      <c r="QD317" s="498">
        <f t="shared" si="7652"/>
        <v>0</v>
      </c>
      <c r="QE317" s="498">
        <f t="shared" si="7653"/>
        <v>0</v>
      </c>
      <c r="QF317" s="498" t="e">
        <f t="shared" si="7654"/>
        <v>#N/A</v>
      </c>
      <c r="QG317" s="504">
        <f t="shared" si="7655"/>
        <v>0</v>
      </c>
      <c r="QH317" s="500">
        <f t="shared" si="7656"/>
        <v>0</v>
      </c>
      <c r="QK317" s="665"/>
      <c r="QL317" s="666"/>
      <c r="QM317" s="667"/>
      <c r="QN317" s="668"/>
      <c r="QO317" s="669"/>
      <c r="QP317" s="720"/>
      <c r="QQ317" s="1328"/>
      <c r="QR317" s="497" t="e">
        <f t="shared" si="7657"/>
        <v>#N/A</v>
      </c>
      <c r="QS317" s="497" t="e">
        <f t="shared" si="7658"/>
        <v>#N/A</v>
      </c>
      <c r="QT317" s="498" t="e">
        <f t="shared" si="7659"/>
        <v>#N/A</v>
      </c>
      <c r="QU317" s="498">
        <f t="shared" si="7660"/>
        <v>0</v>
      </c>
      <c r="QV317" s="498">
        <f t="shared" si="7661"/>
        <v>0</v>
      </c>
      <c r="QW317" s="498" t="e">
        <f t="shared" si="7662"/>
        <v>#N/A</v>
      </c>
      <c r="QX317" s="504">
        <f t="shared" si="7663"/>
        <v>0</v>
      </c>
      <c r="QY317" s="500">
        <f t="shared" si="7664"/>
        <v>0</v>
      </c>
      <c r="RB317" s="381"/>
      <c r="RC317" s="382"/>
      <c r="RD317" s="383"/>
      <c r="RE317" s="384"/>
      <c r="RF317" s="385"/>
      <c r="RG317" s="386"/>
      <c r="RH317" s="386"/>
      <c r="RI317" s="497"/>
      <c r="RJ317" s="497"/>
      <c r="RK317" s="501"/>
      <c r="RL317" s="501"/>
      <c r="RM317" s="501"/>
      <c r="RN317" s="501"/>
      <c r="RO317" s="502"/>
      <c r="RP317" s="503"/>
      <c r="RS317" s="381"/>
      <c r="RT317" s="382"/>
      <c r="RU317" s="383"/>
      <c r="RV317" s="384"/>
      <c r="RW317" s="385"/>
      <c r="RX317" s="386"/>
      <c r="RY317" s="386"/>
      <c r="RZ317" s="497"/>
      <c r="SA317" s="497"/>
      <c r="SB317" s="501"/>
      <c r="SC317" s="501"/>
      <c r="SD317" s="501"/>
      <c r="SE317" s="501"/>
      <c r="SF317" s="502"/>
      <c r="SG317" s="503"/>
      <c r="SJ317" s="381"/>
      <c r="SK317" s="382"/>
      <c r="SL317" s="383"/>
      <c r="SM317" s="384"/>
      <c r="SN317" s="385"/>
      <c r="SO317" s="386"/>
      <c r="SP317" s="386"/>
      <c r="SQ317" s="497"/>
      <c r="SR317" s="497"/>
      <c r="SS317" s="501"/>
      <c r="ST317" s="501"/>
      <c r="SU317" s="501"/>
      <c r="SV317" s="501"/>
      <c r="SW317" s="502"/>
      <c r="SX317" s="503"/>
    </row>
    <row r="318" spans="2:518" ht="24.75" hidden="1" customHeight="1" thickTop="1" thickBot="1">
      <c r="B318" s="564"/>
      <c r="C318" s="565"/>
      <c r="D318" s="566"/>
      <c r="E318" s="567"/>
      <c r="F318" s="568"/>
      <c r="G318" s="569"/>
      <c r="H318" s="570"/>
      <c r="K318" s="564"/>
      <c r="L318" s="765"/>
      <c r="M318" s="566"/>
      <c r="N318" s="567"/>
      <c r="O318" s="568"/>
      <c r="P318" s="569"/>
      <c r="Q318" s="751">
        <f>SUM(P319:P360)</f>
        <v>0</v>
      </c>
      <c r="R318" s="497"/>
      <c r="S318" s="497"/>
      <c r="T318" s="501"/>
      <c r="U318" s="501"/>
      <c r="V318" s="501"/>
      <c r="W318" s="501"/>
      <c r="X318" s="502"/>
      <c r="Y318" s="503"/>
      <c r="Z318" s="486"/>
      <c r="AA318" s="486"/>
      <c r="AB318" s="564"/>
      <c r="AC318" s="765"/>
      <c r="AD318" s="566"/>
      <c r="AE318" s="567"/>
      <c r="AF318" s="568"/>
      <c r="AG318" s="569"/>
      <c r="AH318" s="751">
        <f>SUM(AG319:AG360)</f>
        <v>0</v>
      </c>
      <c r="AI318" s="497"/>
      <c r="AJ318" s="497"/>
      <c r="AK318" s="501"/>
      <c r="AL318" s="501"/>
      <c r="AM318" s="501"/>
      <c r="AN318" s="501"/>
      <c r="AO318" s="502"/>
      <c r="AP318" s="503"/>
      <c r="AQ318" s="486"/>
      <c r="AR318" s="486"/>
      <c r="AS318" s="564"/>
      <c r="AT318" s="765"/>
      <c r="AU318" s="566"/>
      <c r="AV318" s="567"/>
      <c r="AW318" s="568"/>
      <c r="AX318" s="569"/>
      <c r="AY318" s="751">
        <f>SUM(AX319:AX360)</f>
        <v>0</v>
      </c>
      <c r="AZ318" s="497"/>
      <c r="BA318" s="497"/>
      <c r="BB318" s="501"/>
      <c r="BC318" s="501"/>
      <c r="BD318" s="501"/>
      <c r="BE318" s="501"/>
      <c r="BF318" s="502"/>
      <c r="BG318" s="503"/>
      <c r="BJ318" s="564"/>
      <c r="BK318" s="765"/>
      <c r="BL318" s="566"/>
      <c r="BM318" s="567"/>
      <c r="BN318" s="568"/>
      <c r="BO318" s="569"/>
      <c r="BP318" s="751">
        <f>SUM(BO319:BO360)</f>
        <v>0</v>
      </c>
      <c r="BQ318" s="497"/>
      <c r="BR318" s="497"/>
      <c r="BS318" s="501"/>
      <c r="BT318" s="501"/>
      <c r="BU318" s="501"/>
      <c r="BV318" s="501"/>
      <c r="BW318" s="502"/>
      <c r="BX318" s="503"/>
      <c r="CA318" s="564"/>
      <c r="CB318" s="765"/>
      <c r="CC318" s="566"/>
      <c r="CD318" s="567"/>
      <c r="CE318" s="568"/>
      <c r="CF318" s="569"/>
      <c r="CG318" s="751">
        <f>SUM(CF319:CF360)</f>
        <v>0</v>
      </c>
      <c r="CH318" s="497"/>
      <c r="CI318" s="497"/>
      <c r="CJ318" s="501"/>
      <c r="CK318" s="501"/>
      <c r="CL318" s="501"/>
      <c r="CM318" s="501"/>
      <c r="CN318" s="502"/>
      <c r="CO318" s="503"/>
      <c r="CR318" s="564"/>
      <c r="CS318" s="765"/>
      <c r="CT318" s="566"/>
      <c r="CU318" s="567"/>
      <c r="CV318" s="568"/>
      <c r="CW318" s="569"/>
      <c r="CX318" s="751">
        <f>SUM(CW319:CW360)</f>
        <v>0</v>
      </c>
      <c r="CY318" s="497"/>
      <c r="CZ318" s="497"/>
      <c r="DA318" s="501"/>
      <c r="DB318" s="501"/>
      <c r="DC318" s="501"/>
      <c r="DD318" s="501"/>
      <c r="DE318" s="502"/>
      <c r="DF318" s="503"/>
      <c r="DI318" s="564"/>
      <c r="DJ318" s="765"/>
      <c r="DK318" s="566"/>
      <c r="DL318" s="567"/>
      <c r="DM318" s="568"/>
      <c r="DN318" s="569"/>
      <c r="DO318" s="751">
        <f>SUM(DN319:DN360)</f>
        <v>0</v>
      </c>
      <c r="DP318" s="497"/>
      <c r="DQ318" s="497"/>
      <c r="DR318" s="501"/>
      <c r="DS318" s="501"/>
      <c r="DT318" s="501"/>
      <c r="DU318" s="501"/>
      <c r="DV318" s="502"/>
      <c r="DW318" s="503"/>
      <c r="DZ318" s="564"/>
      <c r="EA318" s="765"/>
      <c r="EB318" s="566"/>
      <c r="EC318" s="567"/>
      <c r="ED318" s="568"/>
      <c r="EE318" s="569"/>
      <c r="EF318" s="751">
        <f>SUM(EE319:EE360)</f>
        <v>0</v>
      </c>
      <c r="EG318" s="497"/>
      <c r="EH318" s="497"/>
      <c r="EI318" s="501"/>
      <c r="EJ318" s="501"/>
      <c r="EK318" s="501"/>
      <c r="EL318" s="501"/>
      <c r="EM318" s="502"/>
      <c r="EN318" s="503"/>
      <c r="EQ318" s="652"/>
      <c r="ER318" s="653"/>
      <c r="ES318" s="654"/>
      <c r="ET318" s="655"/>
      <c r="EU318" s="656"/>
      <c r="EV318" s="709"/>
      <c r="EW318" s="751">
        <f>SUM(EV319:EV360)</f>
        <v>0</v>
      </c>
      <c r="EX318" s="497"/>
      <c r="EY318" s="497"/>
      <c r="EZ318" s="501"/>
      <c r="FA318" s="501"/>
      <c r="FB318" s="501"/>
      <c r="FC318" s="501"/>
      <c r="FD318" s="502"/>
      <c r="FE318" s="503"/>
      <c r="FH318" s="652"/>
      <c r="FI318" s="653"/>
      <c r="FJ318" s="654"/>
      <c r="FK318" s="655"/>
      <c r="FL318" s="656"/>
      <c r="FM318" s="709"/>
      <c r="FN318" s="751">
        <f>SUM(FM319:FM360)</f>
        <v>0</v>
      </c>
      <c r="FO318" s="497"/>
      <c r="FP318" s="497"/>
      <c r="FQ318" s="501"/>
      <c r="FR318" s="501"/>
      <c r="FS318" s="501"/>
      <c r="FT318" s="501"/>
      <c r="FU318" s="502"/>
      <c r="FV318" s="503"/>
      <c r="FY318" s="652"/>
      <c r="FZ318" s="653"/>
      <c r="GA318" s="654"/>
      <c r="GB318" s="655"/>
      <c r="GC318" s="656"/>
      <c r="GD318" s="709"/>
      <c r="GE318" s="751">
        <f>SUM(GD319:GD360)</f>
        <v>0</v>
      </c>
      <c r="GF318" s="497"/>
      <c r="GG318" s="497"/>
      <c r="GH318" s="501"/>
      <c r="GI318" s="501"/>
      <c r="GJ318" s="501"/>
      <c r="GK318" s="501"/>
      <c r="GL318" s="502"/>
      <c r="GM318" s="503"/>
      <c r="GP318" s="652"/>
      <c r="GQ318" s="653"/>
      <c r="GR318" s="654"/>
      <c r="GS318" s="655"/>
      <c r="GT318" s="656"/>
      <c r="GU318" s="709"/>
      <c r="GV318" s="751">
        <f>SUM(GU319:GU360)</f>
        <v>0</v>
      </c>
      <c r="GW318" s="497"/>
      <c r="GX318" s="497"/>
      <c r="GY318" s="501"/>
      <c r="GZ318" s="501"/>
      <c r="HA318" s="501"/>
      <c r="HB318" s="501"/>
      <c r="HC318" s="502"/>
      <c r="HD318" s="503"/>
      <c r="HG318" s="652"/>
      <c r="HH318" s="653"/>
      <c r="HI318" s="654"/>
      <c r="HJ318" s="655"/>
      <c r="HK318" s="656"/>
      <c r="HL318" s="709"/>
      <c r="HM318" s="751">
        <f>SUM(HL319:HL360)</f>
        <v>0</v>
      </c>
      <c r="HN318" s="497"/>
      <c r="HO318" s="497"/>
      <c r="HP318" s="501"/>
      <c r="HQ318" s="501"/>
      <c r="HR318" s="501"/>
      <c r="HS318" s="501"/>
      <c r="HT318" s="502"/>
      <c r="HU318" s="503"/>
      <c r="HX318" s="652"/>
      <c r="HY318" s="653"/>
      <c r="HZ318" s="654"/>
      <c r="IA318" s="655"/>
      <c r="IB318" s="656"/>
      <c r="IC318" s="709"/>
      <c r="ID318" s="751">
        <f>SUM(IC319:IC360)</f>
        <v>0</v>
      </c>
      <c r="IE318" s="497"/>
      <c r="IF318" s="497"/>
      <c r="IG318" s="501"/>
      <c r="IH318" s="501"/>
      <c r="II318" s="501"/>
      <c r="IJ318" s="501"/>
      <c r="IK318" s="502"/>
      <c r="IL318" s="503"/>
      <c r="IO318" s="652"/>
      <c r="IP318" s="653"/>
      <c r="IQ318" s="654"/>
      <c r="IR318" s="655"/>
      <c r="IS318" s="656"/>
      <c r="IT318" s="709"/>
      <c r="IU318" s="751">
        <f>SUM(IT319:IT360)</f>
        <v>0</v>
      </c>
      <c r="IV318" s="497"/>
      <c r="IW318" s="497"/>
      <c r="IX318" s="501"/>
      <c r="IY318" s="501"/>
      <c r="IZ318" s="501"/>
      <c r="JA318" s="501"/>
      <c r="JB318" s="502"/>
      <c r="JC318" s="503"/>
      <c r="JF318" s="652"/>
      <c r="JG318" s="653"/>
      <c r="JH318" s="654"/>
      <c r="JI318" s="655"/>
      <c r="JJ318" s="656"/>
      <c r="JK318" s="709"/>
      <c r="JL318" s="751">
        <f>SUM(JK319:JK360)</f>
        <v>0</v>
      </c>
      <c r="JM318" s="497"/>
      <c r="JN318" s="497"/>
      <c r="JO318" s="501"/>
      <c r="JP318" s="501"/>
      <c r="JQ318" s="501"/>
      <c r="JR318" s="501"/>
      <c r="JS318" s="502"/>
      <c r="JT318" s="503"/>
      <c r="JW318" s="652"/>
      <c r="JX318" s="653"/>
      <c r="JY318" s="654"/>
      <c r="JZ318" s="655"/>
      <c r="KA318" s="656"/>
      <c r="KB318" s="709"/>
      <c r="KC318" s="751">
        <f>SUM(KB319:KB360)</f>
        <v>0</v>
      </c>
      <c r="KD318" s="497"/>
      <c r="KE318" s="497"/>
      <c r="KF318" s="501"/>
      <c r="KG318" s="501"/>
      <c r="KH318" s="501"/>
      <c r="KI318" s="501"/>
      <c r="KJ318" s="502"/>
      <c r="KK318" s="503"/>
      <c r="KN318" s="652"/>
      <c r="KO318" s="653"/>
      <c r="KP318" s="654"/>
      <c r="KQ318" s="655"/>
      <c r="KR318" s="656"/>
      <c r="KS318" s="709"/>
      <c r="KT318" s="751">
        <f>SUM(KS319:KS360)</f>
        <v>0</v>
      </c>
      <c r="KU318" s="497"/>
      <c r="KV318" s="497"/>
      <c r="KW318" s="501"/>
      <c r="KX318" s="501"/>
      <c r="KY318" s="501"/>
      <c r="KZ318" s="501"/>
      <c r="LA318" s="502"/>
      <c r="LB318" s="503"/>
      <c r="LE318" s="652"/>
      <c r="LF318" s="653"/>
      <c r="LG318" s="654"/>
      <c r="LH318" s="655"/>
      <c r="LI318" s="656"/>
      <c r="LJ318" s="709"/>
      <c r="LK318" s="751">
        <f>SUM(LJ319:LJ360)</f>
        <v>0</v>
      </c>
      <c r="LL318" s="497"/>
      <c r="LM318" s="497"/>
      <c r="LN318" s="501"/>
      <c r="LO318" s="501"/>
      <c r="LP318" s="501"/>
      <c r="LQ318" s="501"/>
      <c r="LR318" s="502"/>
      <c r="LS318" s="503"/>
      <c r="LV318" s="652"/>
      <c r="LW318" s="653"/>
      <c r="LX318" s="654"/>
      <c r="LY318" s="655"/>
      <c r="LZ318" s="656"/>
      <c r="MA318" s="709"/>
      <c r="MB318" s="751">
        <f>SUM(MA319:MA360)</f>
        <v>0</v>
      </c>
      <c r="MC318" s="497"/>
      <c r="MD318" s="497"/>
      <c r="ME318" s="501"/>
      <c r="MF318" s="501"/>
      <c r="MG318" s="501"/>
      <c r="MH318" s="501"/>
      <c r="MI318" s="502"/>
      <c r="MJ318" s="503"/>
      <c r="MM318" s="652"/>
      <c r="MN318" s="653"/>
      <c r="MO318" s="654"/>
      <c r="MP318" s="655"/>
      <c r="MQ318" s="656"/>
      <c r="MR318" s="709"/>
      <c r="MS318" s="751">
        <f>SUM(MR319:MR360)</f>
        <v>0</v>
      </c>
      <c r="MT318" s="497"/>
      <c r="MU318" s="497"/>
      <c r="MV318" s="501"/>
      <c r="MW318" s="501"/>
      <c r="MX318" s="501"/>
      <c r="MY318" s="501"/>
      <c r="MZ318" s="502"/>
      <c r="NA318" s="503"/>
      <c r="ND318" s="652"/>
      <c r="NE318" s="653"/>
      <c r="NF318" s="654"/>
      <c r="NG318" s="655"/>
      <c r="NH318" s="656"/>
      <c r="NI318" s="709"/>
      <c r="NJ318" s="751">
        <f>SUM(NI319:NI360)</f>
        <v>0</v>
      </c>
      <c r="NK318" s="497"/>
      <c r="NL318" s="497"/>
      <c r="NM318" s="501"/>
      <c r="NN318" s="501"/>
      <c r="NO318" s="501"/>
      <c r="NP318" s="501"/>
      <c r="NQ318" s="502"/>
      <c r="NR318" s="503"/>
      <c r="NU318" s="652"/>
      <c r="NV318" s="653"/>
      <c r="NW318" s="654"/>
      <c r="NX318" s="655"/>
      <c r="NY318" s="656"/>
      <c r="NZ318" s="709"/>
      <c r="OA318" s="751">
        <f>SUM(NZ319:NZ360)</f>
        <v>0</v>
      </c>
      <c r="OB318" s="497"/>
      <c r="OC318" s="497"/>
      <c r="OD318" s="501"/>
      <c r="OE318" s="501"/>
      <c r="OF318" s="501"/>
      <c r="OG318" s="501"/>
      <c r="OH318" s="502"/>
      <c r="OI318" s="503"/>
      <c r="OL318" s="652"/>
      <c r="OM318" s="653"/>
      <c r="ON318" s="654"/>
      <c r="OO318" s="655"/>
      <c r="OP318" s="656"/>
      <c r="OQ318" s="709"/>
      <c r="OR318" s="751">
        <f>SUM(OQ319:OQ360)</f>
        <v>0</v>
      </c>
      <c r="OS318" s="497"/>
      <c r="OT318" s="497"/>
      <c r="OU318" s="501"/>
      <c r="OV318" s="501"/>
      <c r="OW318" s="501"/>
      <c r="OX318" s="501"/>
      <c r="OY318" s="502"/>
      <c r="OZ318" s="503"/>
      <c r="PC318" s="652"/>
      <c r="PD318" s="653"/>
      <c r="PE318" s="654"/>
      <c r="PF318" s="655"/>
      <c r="PG318" s="656"/>
      <c r="PH318" s="709"/>
      <c r="PI318" s="751">
        <f>SUM(PH319:PH360)</f>
        <v>0</v>
      </c>
      <c r="PJ318" s="497"/>
      <c r="PK318" s="497"/>
      <c r="PL318" s="501"/>
      <c r="PM318" s="501"/>
      <c r="PN318" s="501"/>
      <c r="PO318" s="501"/>
      <c r="PP318" s="502"/>
      <c r="PQ318" s="503"/>
      <c r="PT318" s="652"/>
      <c r="PU318" s="653"/>
      <c r="PV318" s="654"/>
      <c r="PW318" s="655"/>
      <c r="PX318" s="656"/>
      <c r="PY318" s="709"/>
      <c r="PZ318" s="751">
        <f>SUM(PY319:PY360)</f>
        <v>0</v>
      </c>
      <c r="QA318" s="497"/>
      <c r="QB318" s="497"/>
      <c r="QC318" s="501"/>
      <c r="QD318" s="501"/>
      <c r="QE318" s="501"/>
      <c r="QF318" s="501"/>
      <c r="QG318" s="502"/>
      <c r="QH318" s="503"/>
      <c r="QK318" s="652"/>
      <c r="QL318" s="653"/>
      <c r="QM318" s="654"/>
      <c r="QN318" s="655"/>
      <c r="QO318" s="656"/>
      <c r="QP318" s="709"/>
      <c r="QQ318" s="751">
        <f>SUM(QP319:QP360)</f>
        <v>0</v>
      </c>
      <c r="QR318" s="497"/>
      <c r="QS318" s="497"/>
      <c r="QT318" s="501"/>
      <c r="QU318" s="501"/>
      <c r="QV318" s="501"/>
      <c r="QW318" s="501"/>
      <c r="QX318" s="502"/>
      <c r="QY318" s="503"/>
      <c r="RB318" s="381"/>
      <c r="RC318" s="382"/>
      <c r="RD318" s="383"/>
      <c r="RE318" s="384"/>
      <c r="RF318" s="385"/>
      <c r="RG318" s="386"/>
      <c r="RH318" s="386"/>
      <c r="RI318" s="497"/>
      <c r="RJ318" s="497"/>
      <c r="RK318" s="501"/>
      <c r="RL318" s="501"/>
      <c r="RM318" s="501"/>
      <c r="RN318" s="501"/>
      <c r="RO318" s="502"/>
      <c r="RP318" s="503"/>
      <c r="RS318" s="381"/>
      <c r="RT318" s="382"/>
      <c r="RU318" s="383"/>
      <c r="RV318" s="384"/>
      <c r="RW318" s="385"/>
      <c r="RX318" s="386"/>
      <c r="RY318" s="386"/>
      <c r="RZ318" s="497"/>
      <c r="SA318" s="497"/>
      <c r="SB318" s="501"/>
      <c r="SC318" s="501"/>
      <c r="SD318" s="501"/>
      <c r="SE318" s="501"/>
      <c r="SF318" s="502"/>
      <c r="SG318" s="503"/>
      <c r="SJ318" s="381"/>
      <c r="SK318" s="382"/>
      <c r="SL318" s="383"/>
      <c r="SM318" s="384"/>
      <c r="SN318" s="385"/>
      <c r="SO318" s="386"/>
      <c r="SP318" s="386"/>
      <c r="SQ318" s="497"/>
      <c r="SR318" s="497"/>
      <c r="SS318" s="501"/>
      <c r="ST318" s="501"/>
      <c r="SU318" s="501"/>
      <c r="SV318" s="501"/>
      <c r="SW318" s="502"/>
      <c r="SX318" s="503"/>
    </row>
    <row r="319" spans="2:518" ht="51" hidden="1" customHeight="1" thickTop="1" thickBot="1">
      <c r="B319" s="577"/>
      <c r="C319" s="578"/>
      <c r="D319" s="579"/>
      <c r="E319" s="580"/>
      <c r="F319" s="584"/>
      <c r="G319" s="585"/>
      <c r="H319" s="595"/>
      <c r="K319" s="577"/>
      <c r="L319" s="767"/>
      <c r="M319" s="579"/>
      <c r="N319" s="580"/>
      <c r="O319" s="584"/>
      <c r="P319" s="585"/>
      <c r="Q319" s="1325">
        <f>Q318/$P$545</f>
        <v>0</v>
      </c>
      <c r="R319" s="497"/>
      <c r="S319" s="497"/>
      <c r="T319" s="498"/>
      <c r="U319" s="498"/>
      <c r="V319" s="498"/>
      <c r="W319" s="498"/>
      <c r="X319" s="504"/>
      <c r="Y319" s="500"/>
      <c r="Z319" s="486"/>
      <c r="AA319" s="486"/>
      <c r="AB319" s="577"/>
      <c r="AC319" s="767"/>
      <c r="AD319" s="579"/>
      <c r="AE319" s="580"/>
      <c r="AF319" s="584"/>
      <c r="AG319" s="585"/>
      <c r="AH319" s="1325">
        <f>AH318/$P$545</f>
        <v>0</v>
      </c>
      <c r="AI319" s="497"/>
      <c r="AJ319" s="497"/>
      <c r="AK319" s="498"/>
      <c r="AL319" s="498"/>
      <c r="AM319" s="498"/>
      <c r="AN319" s="498"/>
      <c r="AO319" s="504"/>
      <c r="AP319" s="500"/>
      <c r="AQ319" s="486"/>
      <c r="AR319" s="486"/>
      <c r="AS319" s="577"/>
      <c r="AT319" s="767"/>
      <c r="AU319" s="579"/>
      <c r="AV319" s="580"/>
      <c r="AW319" s="584"/>
      <c r="AX319" s="585"/>
      <c r="AY319" s="1325">
        <f>AY318/$P$545</f>
        <v>0</v>
      </c>
      <c r="AZ319" s="497"/>
      <c r="BA319" s="497"/>
      <c r="BB319" s="498"/>
      <c r="BC319" s="498"/>
      <c r="BD319" s="498"/>
      <c r="BE319" s="498"/>
      <c r="BF319" s="504"/>
      <c r="BG319" s="500"/>
      <c r="BJ319" s="577"/>
      <c r="BK319" s="767"/>
      <c r="BL319" s="579"/>
      <c r="BM319" s="580"/>
      <c r="BN319" s="584"/>
      <c r="BO319" s="585"/>
      <c r="BP319" s="1325">
        <f>BP318/$P$545</f>
        <v>0</v>
      </c>
      <c r="BQ319" s="497"/>
      <c r="BR319" s="497"/>
      <c r="BS319" s="498"/>
      <c r="BT319" s="498"/>
      <c r="BU319" s="498"/>
      <c r="BV319" s="498"/>
      <c r="BW319" s="504"/>
      <c r="BX319" s="500"/>
      <c r="CA319" s="577"/>
      <c r="CB319" s="767"/>
      <c r="CC319" s="579"/>
      <c r="CD319" s="580"/>
      <c r="CE319" s="584"/>
      <c r="CF319" s="585"/>
      <c r="CG319" s="1325">
        <f>CG318/$P$545</f>
        <v>0</v>
      </c>
      <c r="CH319" s="497"/>
      <c r="CI319" s="497"/>
      <c r="CJ319" s="498"/>
      <c r="CK319" s="498"/>
      <c r="CL319" s="498"/>
      <c r="CM319" s="498"/>
      <c r="CN319" s="504"/>
      <c r="CO319" s="500"/>
      <c r="CR319" s="577"/>
      <c r="CS319" s="767"/>
      <c r="CT319" s="579"/>
      <c r="CU319" s="580"/>
      <c r="CV319" s="584"/>
      <c r="CW319" s="585"/>
      <c r="CX319" s="1325">
        <f>CX318/$P$545</f>
        <v>0</v>
      </c>
      <c r="CY319" s="497"/>
      <c r="CZ319" s="497"/>
      <c r="DA319" s="498"/>
      <c r="DB319" s="498"/>
      <c r="DC319" s="498"/>
      <c r="DD319" s="498"/>
      <c r="DE319" s="504"/>
      <c r="DF319" s="500"/>
      <c r="DI319" s="577"/>
      <c r="DJ319" s="767"/>
      <c r="DK319" s="579"/>
      <c r="DL319" s="580"/>
      <c r="DM319" s="584"/>
      <c r="DN319" s="585"/>
      <c r="DO319" s="1325">
        <f>DO318/$P$545</f>
        <v>0</v>
      </c>
      <c r="DP319" s="497"/>
      <c r="DQ319" s="497"/>
      <c r="DR319" s="498"/>
      <c r="DS319" s="498"/>
      <c r="DT319" s="498"/>
      <c r="DU319" s="498"/>
      <c r="DV319" s="504"/>
      <c r="DW319" s="500"/>
      <c r="DZ319" s="577"/>
      <c r="EA319" s="767"/>
      <c r="EB319" s="579"/>
      <c r="EC319" s="580"/>
      <c r="ED319" s="584"/>
      <c r="EE319" s="585"/>
      <c r="EF319" s="1325">
        <f>EF318/$P$545</f>
        <v>0</v>
      </c>
      <c r="EG319" s="497"/>
      <c r="EH319" s="497"/>
      <c r="EI319" s="498"/>
      <c r="EJ319" s="498"/>
      <c r="EK319" s="498"/>
      <c r="EL319" s="498"/>
      <c r="EM319" s="504"/>
      <c r="EN319" s="500"/>
      <c r="EQ319" s="665"/>
      <c r="ER319" s="666"/>
      <c r="ES319" s="667"/>
      <c r="ET319" s="668"/>
      <c r="EU319" s="669"/>
      <c r="EV319" s="720"/>
      <c r="EW319" s="1325">
        <f>EW318/$P$545</f>
        <v>0</v>
      </c>
      <c r="EX319" s="497"/>
      <c r="EY319" s="497"/>
      <c r="EZ319" s="498"/>
      <c r="FA319" s="498"/>
      <c r="FB319" s="498"/>
      <c r="FC319" s="498"/>
      <c r="FD319" s="504"/>
      <c r="FE319" s="500"/>
      <c r="FH319" s="665"/>
      <c r="FI319" s="666"/>
      <c r="FJ319" s="667"/>
      <c r="FK319" s="668"/>
      <c r="FL319" s="669"/>
      <c r="FM319" s="720"/>
      <c r="FN319" s="1325">
        <f>FN318/$P$545</f>
        <v>0</v>
      </c>
      <c r="FO319" s="497"/>
      <c r="FP319" s="497"/>
      <c r="FQ319" s="498"/>
      <c r="FR319" s="498"/>
      <c r="FS319" s="498"/>
      <c r="FT319" s="498"/>
      <c r="FU319" s="504"/>
      <c r="FV319" s="500"/>
      <c r="FY319" s="665"/>
      <c r="FZ319" s="666"/>
      <c r="GA319" s="667"/>
      <c r="GB319" s="668"/>
      <c r="GC319" s="669"/>
      <c r="GD319" s="720"/>
      <c r="GE319" s="1325">
        <f>GE318/$P$545</f>
        <v>0</v>
      </c>
      <c r="GF319" s="497"/>
      <c r="GG319" s="497"/>
      <c r="GH319" s="498"/>
      <c r="GI319" s="498"/>
      <c r="GJ319" s="498"/>
      <c r="GK319" s="498"/>
      <c r="GL319" s="504"/>
      <c r="GM319" s="500"/>
      <c r="GP319" s="665"/>
      <c r="GQ319" s="666"/>
      <c r="GR319" s="667"/>
      <c r="GS319" s="668"/>
      <c r="GT319" s="669"/>
      <c r="GU319" s="720"/>
      <c r="GV319" s="1325">
        <f>GV318/$P$545</f>
        <v>0</v>
      </c>
      <c r="GW319" s="497"/>
      <c r="GX319" s="497"/>
      <c r="GY319" s="498"/>
      <c r="GZ319" s="498"/>
      <c r="HA319" s="498"/>
      <c r="HB319" s="498"/>
      <c r="HC319" s="504"/>
      <c r="HD319" s="500"/>
      <c r="HG319" s="665"/>
      <c r="HH319" s="666"/>
      <c r="HI319" s="667"/>
      <c r="HJ319" s="668"/>
      <c r="HK319" s="669"/>
      <c r="HL319" s="720"/>
      <c r="HM319" s="1325">
        <f>HM318/$P$545</f>
        <v>0</v>
      </c>
      <c r="HN319" s="497"/>
      <c r="HO319" s="497"/>
      <c r="HP319" s="498"/>
      <c r="HQ319" s="498"/>
      <c r="HR319" s="498"/>
      <c r="HS319" s="498"/>
      <c r="HT319" s="504"/>
      <c r="HU319" s="500"/>
      <c r="HX319" s="665"/>
      <c r="HY319" s="666"/>
      <c r="HZ319" s="667"/>
      <c r="IA319" s="668"/>
      <c r="IB319" s="669"/>
      <c r="IC319" s="720"/>
      <c r="ID319" s="1325">
        <f>ID318/$P$545</f>
        <v>0</v>
      </c>
      <c r="IE319" s="497"/>
      <c r="IF319" s="497"/>
      <c r="IG319" s="498"/>
      <c r="IH319" s="498"/>
      <c r="II319" s="498"/>
      <c r="IJ319" s="498"/>
      <c r="IK319" s="504"/>
      <c r="IL319" s="500"/>
      <c r="IO319" s="665"/>
      <c r="IP319" s="666"/>
      <c r="IQ319" s="667"/>
      <c r="IR319" s="668"/>
      <c r="IS319" s="669"/>
      <c r="IT319" s="720"/>
      <c r="IU319" s="1325">
        <f>IU318/$P$545</f>
        <v>0</v>
      </c>
      <c r="IV319" s="497"/>
      <c r="IW319" s="497"/>
      <c r="IX319" s="498"/>
      <c r="IY319" s="498"/>
      <c r="IZ319" s="498"/>
      <c r="JA319" s="498"/>
      <c r="JB319" s="504"/>
      <c r="JC319" s="500"/>
      <c r="JF319" s="665"/>
      <c r="JG319" s="666"/>
      <c r="JH319" s="667"/>
      <c r="JI319" s="668"/>
      <c r="JJ319" s="669"/>
      <c r="JK319" s="720"/>
      <c r="JL319" s="1325">
        <f>JL318/$P$545</f>
        <v>0</v>
      </c>
      <c r="JM319" s="497"/>
      <c r="JN319" s="497"/>
      <c r="JO319" s="498"/>
      <c r="JP319" s="498"/>
      <c r="JQ319" s="498"/>
      <c r="JR319" s="498"/>
      <c r="JS319" s="504"/>
      <c r="JT319" s="500"/>
      <c r="JW319" s="665"/>
      <c r="JX319" s="666"/>
      <c r="JY319" s="667"/>
      <c r="JZ319" s="668"/>
      <c r="KA319" s="669"/>
      <c r="KB319" s="720"/>
      <c r="KC319" s="1325">
        <f>KC318/$P$545</f>
        <v>0</v>
      </c>
      <c r="KD319" s="497"/>
      <c r="KE319" s="497"/>
      <c r="KF319" s="498"/>
      <c r="KG319" s="498"/>
      <c r="KH319" s="498"/>
      <c r="KI319" s="498"/>
      <c r="KJ319" s="504"/>
      <c r="KK319" s="500"/>
      <c r="KN319" s="665"/>
      <c r="KO319" s="666"/>
      <c r="KP319" s="667"/>
      <c r="KQ319" s="668"/>
      <c r="KR319" s="669"/>
      <c r="KS319" s="720"/>
      <c r="KT319" s="1325">
        <f>KT318/$P$545</f>
        <v>0</v>
      </c>
      <c r="KU319" s="497"/>
      <c r="KV319" s="497"/>
      <c r="KW319" s="498"/>
      <c r="KX319" s="498"/>
      <c r="KY319" s="498"/>
      <c r="KZ319" s="498"/>
      <c r="LA319" s="504"/>
      <c r="LB319" s="500"/>
      <c r="LE319" s="665"/>
      <c r="LF319" s="666"/>
      <c r="LG319" s="667"/>
      <c r="LH319" s="668"/>
      <c r="LI319" s="669"/>
      <c r="LJ319" s="720"/>
      <c r="LK319" s="1325">
        <f>LK318/$P$545</f>
        <v>0</v>
      </c>
      <c r="LL319" s="497"/>
      <c r="LM319" s="497"/>
      <c r="LN319" s="498"/>
      <c r="LO319" s="498"/>
      <c r="LP319" s="498"/>
      <c r="LQ319" s="498"/>
      <c r="LR319" s="504"/>
      <c r="LS319" s="500"/>
      <c r="LV319" s="665"/>
      <c r="LW319" s="666"/>
      <c r="LX319" s="667"/>
      <c r="LY319" s="668"/>
      <c r="LZ319" s="669"/>
      <c r="MA319" s="720"/>
      <c r="MB319" s="1325">
        <f>MB318/$P$545</f>
        <v>0</v>
      </c>
      <c r="MC319" s="497"/>
      <c r="MD319" s="497"/>
      <c r="ME319" s="498"/>
      <c r="MF319" s="498"/>
      <c r="MG319" s="498"/>
      <c r="MH319" s="498"/>
      <c r="MI319" s="504"/>
      <c r="MJ319" s="500"/>
      <c r="MM319" s="665"/>
      <c r="MN319" s="666"/>
      <c r="MO319" s="667"/>
      <c r="MP319" s="668"/>
      <c r="MQ319" s="669"/>
      <c r="MR319" s="720"/>
      <c r="MS319" s="1325">
        <f>MS318/$P$545</f>
        <v>0</v>
      </c>
      <c r="MT319" s="497"/>
      <c r="MU319" s="497"/>
      <c r="MV319" s="498"/>
      <c r="MW319" s="498"/>
      <c r="MX319" s="498"/>
      <c r="MY319" s="498"/>
      <c r="MZ319" s="504"/>
      <c r="NA319" s="500"/>
      <c r="ND319" s="665"/>
      <c r="NE319" s="666"/>
      <c r="NF319" s="667"/>
      <c r="NG319" s="668"/>
      <c r="NH319" s="669"/>
      <c r="NI319" s="720"/>
      <c r="NJ319" s="1325">
        <f>NJ318/$P$545</f>
        <v>0</v>
      </c>
      <c r="NK319" s="497"/>
      <c r="NL319" s="497"/>
      <c r="NM319" s="498"/>
      <c r="NN319" s="498"/>
      <c r="NO319" s="498"/>
      <c r="NP319" s="498"/>
      <c r="NQ319" s="504"/>
      <c r="NR319" s="500"/>
      <c r="NU319" s="665"/>
      <c r="NV319" s="666"/>
      <c r="NW319" s="667"/>
      <c r="NX319" s="668"/>
      <c r="NY319" s="669"/>
      <c r="NZ319" s="720"/>
      <c r="OA319" s="1325">
        <f>OA318/$P$545</f>
        <v>0</v>
      </c>
      <c r="OB319" s="497"/>
      <c r="OC319" s="497"/>
      <c r="OD319" s="498"/>
      <c r="OE319" s="498"/>
      <c r="OF319" s="498"/>
      <c r="OG319" s="498"/>
      <c r="OH319" s="504"/>
      <c r="OI319" s="500"/>
      <c r="OL319" s="665"/>
      <c r="OM319" s="666"/>
      <c r="ON319" s="667"/>
      <c r="OO319" s="668"/>
      <c r="OP319" s="669"/>
      <c r="OQ319" s="720"/>
      <c r="OR319" s="1325">
        <f>OR318/$P$545</f>
        <v>0</v>
      </c>
      <c r="OS319" s="497"/>
      <c r="OT319" s="497"/>
      <c r="OU319" s="498"/>
      <c r="OV319" s="498"/>
      <c r="OW319" s="498"/>
      <c r="OX319" s="498"/>
      <c r="OY319" s="504"/>
      <c r="OZ319" s="500"/>
      <c r="PC319" s="665"/>
      <c r="PD319" s="666"/>
      <c r="PE319" s="667"/>
      <c r="PF319" s="668"/>
      <c r="PG319" s="669"/>
      <c r="PH319" s="720"/>
      <c r="PI319" s="1325">
        <f>PI318/$P$545</f>
        <v>0</v>
      </c>
      <c r="PJ319" s="497"/>
      <c r="PK319" s="497"/>
      <c r="PL319" s="498"/>
      <c r="PM319" s="498"/>
      <c r="PN319" s="498"/>
      <c r="PO319" s="498"/>
      <c r="PP319" s="504"/>
      <c r="PQ319" s="500"/>
      <c r="PT319" s="665"/>
      <c r="PU319" s="666"/>
      <c r="PV319" s="667"/>
      <c r="PW319" s="668"/>
      <c r="PX319" s="669"/>
      <c r="PY319" s="720"/>
      <c r="PZ319" s="1325">
        <f>PZ318/$P$545</f>
        <v>0</v>
      </c>
      <c r="QA319" s="497"/>
      <c r="QB319" s="497"/>
      <c r="QC319" s="498"/>
      <c r="QD319" s="498"/>
      <c r="QE319" s="498"/>
      <c r="QF319" s="498"/>
      <c r="QG319" s="504"/>
      <c r="QH319" s="500"/>
      <c r="QK319" s="665"/>
      <c r="QL319" s="666"/>
      <c r="QM319" s="667"/>
      <c r="QN319" s="668"/>
      <c r="QO319" s="669"/>
      <c r="QP319" s="720"/>
      <c r="QQ319" s="1325">
        <f>QQ318/$P$545</f>
        <v>0</v>
      </c>
      <c r="QR319" s="497"/>
      <c r="QS319" s="497"/>
      <c r="QT319" s="498"/>
      <c r="QU319" s="498"/>
      <c r="QV319" s="498"/>
      <c r="QW319" s="498"/>
      <c r="QX319" s="504"/>
      <c r="QY319" s="500"/>
      <c r="RB319" s="381"/>
      <c r="RC319" s="382"/>
      <c r="RD319" s="383"/>
      <c r="RE319" s="384"/>
      <c r="RF319" s="385"/>
      <c r="RG319" s="386"/>
      <c r="RH319" s="386"/>
      <c r="RI319" s="497"/>
      <c r="RJ319" s="497"/>
      <c r="RK319" s="501"/>
      <c r="RL319" s="501"/>
      <c r="RM319" s="501"/>
      <c r="RN319" s="501"/>
      <c r="RO319" s="502"/>
      <c r="RP319" s="503"/>
      <c r="RS319" s="381"/>
      <c r="RT319" s="382"/>
      <c r="RU319" s="383"/>
      <c r="RV319" s="384"/>
      <c r="RW319" s="385"/>
      <c r="RX319" s="386"/>
      <c r="RY319" s="386"/>
      <c r="RZ319" s="497"/>
      <c r="SA319" s="497"/>
      <c r="SB319" s="501"/>
      <c r="SC319" s="501"/>
      <c r="SD319" s="501"/>
      <c r="SE319" s="501"/>
      <c r="SF319" s="502"/>
      <c r="SG319" s="503"/>
      <c r="SJ319" s="381"/>
      <c r="SK319" s="382"/>
      <c r="SL319" s="383"/>
      <c r="SM319" s="384"/>
      <c r="SN319" s="385"/>
      <c r="SO319" s="386"/>
      <c r="SP319" s="386"/>
      <c r="SQ319" s="497"/>
      <c r="SR319" s="497"/>
      <c r="SS319" s="501"/>
      <c r="ST319" s="501"/>
      <c r="SU319" s="501"/>
      <c r="SV319" s="501"/>
      <c r="SW319" s="502"/>
      <c r="SX319" s="503"/>
    </row>
    <row r="320" spans="2:518" ht="157.5" hidden="1" customHeight="1" thickTop="1" thickBot="1">
      <c r="B320" s="577"/>
      <c r="C320" s="578"/>
      <c r="D320" s="579"/>
      <c r="E320" s="580"/>
      <c r="F320" s="581"/>
      <c r="G320" s="585"/>
      <c r="H320" s="595"/>
      <c r="K320" s="577"/>
      <c r="L320" s="767"/>
      <c r="M320" s="579"/>
      <c r="N320" s="580"/>
      <c r="O320" s="581"/>
      <c r="P320" s="585"/>
      <c r="Q320" s="1326"/>
      <c r="R320" s="497"/>
      <c r="S320" s="497"/>
      <c r="T320" s="498"/>
      <c r="U320" s="498"/>
      <c r="V320" s="498"/>
      <c r="W320" s="498"/>
      <c r="X320" s="504"/>
      <c r="Y320" s="500"/>
      <c r="Z320" s="486"/>
      <c r="AA320" s="486"/>
      <c r="AB320" s="577"/>
      <c r="AC320" s="767"/>
      <c r="AD320" s="579"/>
      <c r="AE320" s="580"/>
      <c r="AF320" s="581"/>
      <c r="AG320" s="585"/>
      <c r="AH320" s="1326"/>
      <c r="AI320" s="497"/>
      <c r="AJ320" s="497"/>
      <c r="AK320" s="498"/>
      <c r="AL320" s="498"/>
      <c r="AM320" s="498"/>
      <c r="AN320" s="498"/>
      <c r="AO320" s="504"/>
      <c r="AP320" s="500"/>
      <c r="AQ320" s="486"/>
      <c r="AR320" s="486"/>
      <c r="AS320" s="577"/>
      <c r="AT320" s="767"/>
      <c r="AU320" s="579"/>
      <c r="AV320" s="580"/>
      <c r="AW320" s="581"/>
      <c r="AX320" s="585"/>
      <c r="AY320" s="1326"/>
      <c r="AZ320" s="497"/>
      <c r="BA320" s="497"/>
      <c r="BB320" s="498"/>
      <c r="BC320" s="498"/>
      <c r="BD320" s="498"/>
      <c r="BE320" s="498"/>
      <c r="BF320" s="504"/>
      <c r="BG320" s="500"/>
      <c r="BJ320" s="577"/>
      <c r="BK320" s="767"/>
      <c r="BL320" s="579"/>
      <c r="BM320" s="580"/>
      <c r="BN320" s="581"/>
      <c r="BO320" s="585"/>
      <c r="BP320" s="1326"/>
      <c r="BQ320" s="497"/>
      <c r="BR320" s="497"/>
      <c r="BS320" s="498"/>
      <c r="BT320" s="498"/>
      <c r="BU320" s="498"/>
      <c r="BV320" s="498"/>
      <c r="BW320" s="504"/>
      <c r="BX320" s="500"/>
      <c r="CA320" s="577"/>
      <c r="CB320" s="767"/>
      <c r="CC320" s="579"/>
      <c r="CD320" s="580"/>
      <c r="CE320" s="581"/>
      <c r="CF320" s="585"/>
      <c r="CG320" s="1326"/>
      <c r="CH320" s="497"/>
      <c r="CI320" s="497"/>
      <c r="CJ320" s="498"/>
      <c r="CK320" s="498"/>
      <c r="CL320" s="498"/>
      <c r="CM320" s="498"/>
      <c r="CN320" s="504"/>
      <c r="CO320" s="500"/>
      <c r="CR320" s="577"/>
      <c r="CS320" s="767"/>
      <c r="CT320" s="579"/>
      <c r="CU320" s="580"/>
      <c r="CV320" s="581"/>
      <c r="CW320" s="585"/>
      <c r="CX320" s="1326"/>
      <c r="CY320" s="497"/>
      <c r="CZ320" s="497"/>
      <c r="DA320" s="498"/>
      <c r="DB320" s="498"/>
      <c r="DC320" s="498"/>
      <c r="DD320" s="498"/>
      <c r="DE320" s="504"/>
      <c r="DF320" s="500"/>
      <c r="DI320" s="577"/>
      <c r="DJ320" s="767"/>
      <c r="DK320" s="579"/>
      <c r="DL320" s="580"/>
      <c r="DM320" s="581"/>
      <c r="DN320" s="585"/>
      <c r="DO320" s="1326"/>
      <c r="DP320" s="497"/>
      <c r="DQ320" s="497"/>
      <c r="DR320" s="498"/>
      <c r="DS320" s="498"/>
      <c r="DT320" s="498"/>
      <c r="DU320" s="498"/>
      <c r="DV320" s="504"/>
      <c r="DW320" s="500"/>
      <c r="DZ320" s="577"/>
      <c r="EA320" s="767"/>
      <c r="EB320" s="579"/>
      <c r="EC320" s="580"/>
      <c r="ED320" s="581"/>
      <c r="EE320" s="585"/>
      <c r="EF320" s="1326"/>
      <c r="EG320" s="497"/>
      <c r="EH320" s="497"/>
      <c r="EI320" s="498"/>
      <c r="EJ320" s="498"/>
      <c r="EK320" s="498"/>
      <c r="EL320" s="498"/>
      <c r="EM320" s="504"/>
      <c r="EN320" s="500"/>
      <c r="EQ320" s="665"/>
      <c r="ER320" s="666"/>
      <c r="ES320" s="667"/>
      <c r="ET320" s="668"/>
      <c r="EU320" s="669"/>
      <c r="EV320" s="720"/>
      <c r="EW320" s="1326"/>
      <c r="EX320" s="497" t="e">
        <f t="shared" ref="EX320:EX356" si="7665">IF(EXACT(VLOOKUP(EQ320,OFERTA_0,2,FALSE),ER320),1,0)</f>
        <v>#N/A</v>
      </c>
      <c r="EY320" s="497" t="e">
        <f t="shared" ref="EY320:EY356" si="7666">IF(EXACT(VLOOKUP(EQ320,OFERTA_0,3,FALSE),ES320),1,0)</f>
        <v>#N/A</v>
      </c>
      <c r="EZ320" s="498" t="e">
        <f t="shared" ref="EZ320:EZ356" si="7667">IF(EXACT(VLOOKUP(EQ320,OFERTA_0,4,FALSE),ET320),1,0)</f>
        <v>#N/A</v>
      </c>
      <c r="FA320" s="498">
        <f t="shared" ref="FA320:FA360" si="7668">IF(EU320=0,0,1)</f>
        <v>0</v>
      </c>
      <c r="FB320" s="498">
        <f t="shared" ref="FB320:FB360" si="7669">IF(EV320=0,0,1)</f>
        <v>0</v>
      </c>
      <c r="FC320" s="498" t="e">
        <f t="shared" ref="FC320:FC356" si="7670">PRODUCT(EX320:FB320)</f>
        <v>#N/A</v>
      </c>
      <c r="FD320" s="504">
        <f t="shared" ref="FD320:FD356" si="7671">ROUND(EV320,0)</f>
        <v>0</v>
      </c>
      <c r="FE320" s="500">
        <f t="shared" ref="FE320:FE356" si="7672">EV320-FD320</f>
        <v>0</v>
      </c>
      <c r="FH320" s="665"/>
      <c r="FI320" s="666"/>
      <c r="FJ320" s="667"/>
      <c r="FK320" s="668"/>
      <c r="FL320" s="669"/>
      <c r="FM320" s="720"/>
      <c r="FN320" s="1326"/>
      <c r="FO320" s="497" t="e">
        <f t="shared" ref="FO320:FO356" si="7673">IF(EXACT(VLOOKUP(FH320,OFERTA_0,2,FALSE),FI320),1,0)</f>
        <v>#N/A</v>
      </c>
      <c r="FP320" s="497" t="e">
        <f t="shared" ref="FP320:FP356" si="7674">IF(EXACT(VLOOKUP(FH320,OFERTA_0,3,FALSE),FJ320),1,0)</f>
        <v>#N/A</v>
      </c>
      <c r="FQ320" s="498" t="e">
        <f t="shared" ref="FQ320:FQ356" si="7675">IF(EXACT(VLOOKUP(FH320,OFERTA_0,4,FALSE),FK320),1,0)</f>
        <v>#N/A</v>
      </c>
      <c r="FR320" s="498">
        <f t="shared" ref="FR320:FR360" si="7676">IF(FL320=0,0,1)</f>
        <v>0</v>
      </c>
      <c r="FS320" s="498">
        <f t="shared" ref="FS320:FS360" si="7677">IF(FM320=0,0,1)</f>
        <v>0</v>
      </c>
      <c r="FT320" s="498" t="e">
        <f t="shared" ref="FT320:FT356" si="7678">PRODUCT(FO320:FS320)</f>
        <v>#N/A</v>
      </c>
      <c r="FU320" s="504">
        <f t="shared" ref="FU320:FU356" si="7679">ROUND(FM320,0)</f>
        <v>0</v>
      </c>
      <c r="FV320" s="500">
        <f t="shared" ref="FV320:FV356" si="7680">FM320-FU320</f>
        <v>0</v>
      </c>
      <c r="FY320" s="665"/>
      <c r="FZ320" s="666"/>
      <c r="GA320" s="667"/>
      <c r="GB320" s="668"/>
      <c r="GC320" s="669"/>
      <c r="GD320" s="720"/>
      <c r="GE320" s="1326"/>
      <c r="GF320" s="497" t="e">
        <f t="shared" ref="GF320:GF356" si="7681">IF(EXACT(VLOOKUP(FY320,OFERTA_0,2,FALSE),FZ320),1,0)</f>
        <v>#N/A</v>
      </c>
      <c r="GG320" s="497" t="e">
        <f t="shared" ref="GG320:GG356" si="7682">IF(EXACT(VLOOKUP(FY320,OFERTA_0,3,FALSE),GA320),1,0)</f>
        <v>#N/A</v>
      </c>
      <c r="GH320" s="498" t="e">
        <f t="shared" ref="GH320:GH356" si="7683">IF(EXACT(VLOOKUP(FY320,OFERTA_0,4,FALSE),GB320),1,0)</f>
        <v>#N/A</v>
      </c>
      <c r="GI320" s="498">
        <f t="shared" ref="GI320:GI360" si="7684">IF(GC320=0,0,1)</f>
        <v>0</v>
      </c>
      <c r="GJ320" s="498">
        <f t="shared" ref="GJ320:GJ360" si="7685">IF(GD320=0,0,1)</f>
        <v>0</v>
      </c>
      <c r="GK320" s="498" t="e">
        <f t="shared" ref="GK320:GK356" si="7686">PRODUCT(GF320:GJ320)</f>
        <v>#N/A</v>
      </c>
      <c r="GL320" s="504">
        <f t="shared" ref="GL320:GL356" si="7687">ROUND(GD320,0)</f>
        <v>0</v>
      </c>
      <c r="GM320" s="500">
        <f t="shared" ref="GM320:GM356" si="7688">GD320-GL320</f>
        <v>0</v>
      </c>
      <c r="GP320" s="665"/>
      <c r="GQ320" s="666"/>
      <c r="GR320" s="667"/>
      <c r="GS320" s="668"/>
      <c r="GT320" s="669"/>
      <c r="GU320" s="720"/>
      <c r="GV320" s="1326"/>
      <c r="GW320" s="497" t="e">
        <f t="shared" ref="GW320:GW356" si="7689">IF(EXACT(VLOOKUP(GP320,OFERTA_0,2,FALSE),GQ320),1,0)</f>
        <v>#N/A</v>
      </c>
      <c r="GX320" s="497" t="e">
        <f t="shared" ref="GX320:GX356" si="7690">IF(EXACT(VLOOKUP(GP320,OFERTA_0,3,FALSE),GR320),1,0)</f>
        <v>#N/A</v>
      </c>
      <c r="GY320" s="498" t="e">
        <f t="shared" ref="GY320:GY356" si="7691">IF(EXACT(VLOOKUP(GP320,OFERTA_0,4,FALSE),GS320),1,0)</f>
        <v>#N/A</v>
      </c>
      <c r="GZ320" s="498">
        <f t="shared" ref="GZ320:GZ360" si="7692">IF(GT320=0,0,1)</f>
        <v>0</v>
      </c>
      <c r="HA320" s="498">
        <f t="shared" ref="HA320:HA360" si="7693">IF(GU320=0,0,1)</f>
        <v>0</v>
      </c>
      <c r="HB320" s="498" t="e">
        <f t="shared" ref="HB320:HB356" si="7694">PRODUCT(GW320:HA320)</f>
        <v>#N/A</v>
      </c>
      <c r="HC320" s="504">
        <f t="shared" ref="HC320:HC356" si="7695">ROUND(GU320,0)</f>
        <v>0</v>
      </c>
      <c r="HD320" s="500">
        <f t="shared" ref="HD320:HD356" si="7696">GU320-HC320</f>
        <v>0</v>
      </c>
      <c r="HG320" s="665"/>
      <c r="HH320" s="666"/>
      <c r="HI320" s="667"/>
      <c r="HJ320" s="668"/>
      <c r="HK320" s="669"/>
      <c r="HL320" s="720"/>
      <c r="HM320" s="1326"/>
      <c r="HN320" s="497" t="e">
        <f t="shared" ref="HN320:HN356" si="7697">IF(EXACT(VLOOKUP(HG320,OFERTA_0,2,FALSE),HH320),1,0)</f>
        <v>#N/A</v>
      </c>
      <c r="HO320" s="497" t="e">
        <f t="shared" ref="HO320:HO356" si="7698">IF(EXACT(VLOOKUP(HG320,OFERTA_0,3,FALSE),HI320),1,0)</f>
        <v>#N/A</v>
      </c>
      <c r="HP320" s="498" t="e">
        <f t="shared" ref="HP320:HP356" si="7699">IF(EXACT(VLOOKUP(HG320,OFERTA_0,4,FALSE),HJ320),1,0)</f>
        <v>#N/A</v>
      </c>
      <c r="HQ320" s="498">
        <f t="shared" ref="HQ320:HQ360" si="7700">IF(HK320=0,0,1)</f>
        <v>0</v>
      </c>
      <c r="HR320" s="498">
        <f t="shared" ref="HR320:HR360" si="7701">IF(HL320=0,0,1)</f>
        <v>0</v>
      </c>
      <c r="HS320" s="498" t="e">
        <f t="shared" ref="HS320:HS356" si="7702">PRODUCT(HN320:HR320)</f>
        <v>#N/A</v>
      </c>
      <c r="HT320" s="504">
        <f t="shared" ref="HT320:HT356" si="7703">ROUND(HL320,0)</f>
        <v>0</v>
      </c>
      <c r="HU320" s="500">
        <f t="shared" ref="HU320:HU356" si="7704">HL320-HT320</f>
        <v>0</v>
      </c>
      <c r="HX320" s="665"/>
      <c r="HY320" s="666"/>
      <c r="HZ320" s="667"/>
      <c r="IA320" s="668"/>
      <c r="IB320" s="669"/>
      <c r="IC320" s="720"/>
      <c r="ID320" s="1326"/>
      <c r="IE320" s="497" t="e">
        <f t="shared" ref="IE320:IE356" si="7705">IF(EXACT(VLOOKUP(HX320,OFERTA_0,2,FALSE),HY320),1,0)</f>
        <v>#N/A</v>
      </c>
      <c r="IF320" s="497" t="e">
        <f t="shared" ref="IF320:IF356" si="7706">IF(EXACT(VLOOKUP(HX320,OFERTA_0,3,FALSE),HZ320),1,0)</f>
        <v>#N/A</v>
      </c>
      <c r="IG320" s="498" t="e">
        <f t="shared" ref="IG320:IG356" si="7707">IF(EXACT(VLOOKUP(HX320,OFERTA_0,4,FALSE),IA320),1,0)</f>
        <v>#N/A</v>
      </c>
      <c r="IH320" s="498">
        <f t="shared" ref="IH320:IH360" si="7708">IF(IB320=0,0,1)</f>
        <v>0</v>
      </c>
      <c r="II320" s="498">
        <f t="shared" ref="II320:II360" si="7709">IF(IC320=0,0,1)</f>
        <v>0</v>
      </c>
      <c r="IJ320" s="498" t="e">
        <f t="shared" ref="IJ320:IJ356" si="7710">PRODUCT(IE320:II320)</f>
        <v>#N/A</v>
      </c>
      <c r="IK320" s="504">
        <f t="shared" ref="IK320:IK356" si="7711">ROUND(IC320,0)</f>
        <v>0</v>
      </c>
      <c r="IL320" s="500">
        <f t="shared" ref="IL320:IL356" si="7712">IC320-IK320</f>
        <v>0</v>
      </c>
      <c r="IO320" s="665"/>
      <c r="IP320" s="666"/>
      <c r="IQ320" s="667"/>
      <c r="IR320" s="668"/>
      <c r="IS320" s="669"/>
      <c r="IT320" s="720"/>
      <c r="IU320" s="1326"/>
      <c r="IV320" s="497" t="e">
        <f t="shared" ref="IV320:IV356" si="7713">IF(EXACT(VLOOKUP(IO320,OFERTA_0,2,FALSE),IP320),1,0)</f>
        <v>#N/A</v>
      </c>
      <c r="IW320" s="497" t="e">
        <f t="shared" ref="IW320:IW356" si="7714">IF(EXACT(VLOOKUP(IO320,OFERTA_0,3,FALSE),IQ320),1,0)</f>
        <v>#N/A</v>
      </c>
      <c r="IX320" s="498" t="e">
        <f t="shared" ref="IX320:IX356" si="7715">IF(EXACT(VLOOKUP(IO320,OFERTA_0,4,FALSE),IR320),1,0)</f>
        <v>#N/A</v>
      </c>
      <c r="IY320" s="498">
        <f t="shared" ref="IY320:IY360" si="7716">IF(IS320=0,0,1)</f>
        <v>0</v>
      </c>
      <c r="IZ320" s="498">
        <f t="shared" ref="IZ320:IZ360" si="7717">IF(IT320=0,0,1)</f>
        <v>0</v>
      </c>
      <c r="JA320" s="498" t="e">
        <f t="shared" ref="JA320:JA356" si="7718">PRODUCT(IV320:IZ320)</f>
        <v>#N/A</v>
      </c>
      <c r="JB320" s="504">
        <f t="shared" ref="JB320:JB356" si="7719">ROUND(IT320,0)</f>
        <v>0</v>
      </c>
      <c r="JC320" s="500">
        <f t="shared" ref="JC320:JC356" si="7720">IT320-JB320</f>
        <v>0</v>
      </c>
      <c r="JF320" s="665"/>
      <c r="JG320" s="666"/>
      <c r="JH320" s="667"/>
      <c r="JI320" s="668"/>
      <c r="JJ320" s="669"/>
      <c r="JK320" s="720"/>
      <c r="JL320" s="1326"/>
      <c r="JM320" s="497" t="e">
        <f t="shared" ref="JM320:JM356" si="7721">IF(EXACT(VLOOKUP(JF320,OFERTA_0,2,FALSE),JG320),1,0)</f>
        <v>#N/A</v>
      </c>
      <c r="JN320" s="497" t="e">
        <f t="shared" ref="JN320:JN356" si="7722">IF(EXACT(VLOOKUP(JF320,OFERTA_0,3,FALSE),JH320),1,0)</f>
        <v>#N/A</v>
      </c>
      <c r="JO320" s="498" t="e">
        <f t="shared" ref="JO320:JO356" si="7723">IF(EXACT(VLOOKUP(JF320,OFERTA_0,4,FALSE),JI320),1,0)</f>
        <v>#N/A</v>
      </c>
      <c r="JP320" s="498">
        <f t="shared" ref="JP320:JP360" si="7724">IF(JJ320=0,0,1)</f>
        <v>0</v>
      </c>
      <c r="JQ320" s="498">
        <f t="shared" ref="JQ320:JQ360" si="7725">IF(JK320=0,0,1)</f>
        <v>0</v>
      </c>
      <c r="JR320" s="498" t="e">
        <f t="shared" ref="JR320:JR356" si="7726">PRODUCT(JM320:JQ320)</f>
        <v>#N/A</v>
      </c>
      <c r="JS320" s="504">
        <f t="shared" ref="JS320:JS356" si="7727">ROUND(JK320,0)</f>
        <v>0</v>
      </c>
      <c r="JT320" s="500">
        <f t="shared" ref="JT320:JT356" si="7728">JK320-JS320</f>
        <v>0</v>
      </c>
      <c r="JW320" s="665"/>
      <c r="JX320" s="666"/>
      <c r="JY320" s="667"/>
      <c r="JZ320" s="668"/>
      <c r="KA320" s="669"/>
      <c r="KB320" s="720"/>
      <c r="KC320" s="1326"/>
      <c r="KD320" s="497" t="e">
        <f t="shared" ref="KD320:KD356" si="7729">IF(EXACT(VLOOKUP(JW320,OFERTA_0,2,FALSE),JX320),1,0)</f>
        <v>#N/A</v>
      </c>
      <c r="KE320" s="497" t="e">
        <f t="shared" ref="KE320:KE356" si="7730">IF(EXACT(VLOOKUP(JW320,OFERTA_0,3,FALSE),JY320),1,0)</f>
        <v>#N/A</v>
      </c>
      <c r="KF320" s="498" t="e">
        <f t="shared" ref="KF320:KF356" si="7731">IF(EXACT(VLOOKUP(JW320,OFERTA_0,4,FALSE),JZ320),1,0)</f>
        <v>#N/A</v>
      </c>
      <c r="KG320" s="498">
        <f t="shared" ref="KG320:KG360" si="7732">IF(KA320=0,0,1)</f>
        <v>0</v>
      </c>
      <c r="KH320" s="498">
        <f t="shared" ref="KH320:KH360" si="7733">IF(KB320=0,0,1)</f>
        <v>0</v>
      </c>
      <c r="KI320" s="498" t="e">
        <f t="shared" ref="KI320:KI356" si="7734">PRODUCT(KD320:KH320)</f>
        <v>#N/A</v>
      </c>
      <c r="KJ320" s="504">
        <f t="shared" ref="KJ320:KJ356" si="7735">ROUND(KB320,0)</f>
        <v>0</v>
      </c>
      <c r="KK320" s="500">
        <f t="shared" ref="KK320:KK356" si="7736">KB320-KJ320</f>
        <v>0</v>
      </c>
      <c r="KN320" s="665"/>
      <c r="KO320" s="666"/>
      <c r="KP320" s="667"/>
      <c r="KQ320" s="668"/>
      <c r="KR320" s="669"/>
      <c r="KS320" s="720"/>
      <c r="KT320" s="1326"/>
      <c r="KU320" s="497" t="e">
        <f t="shared" ref="KU320:KU356" si="7737">IF(EXACT(VLOOKUP(KN320,OFERTA_0,2,FALSE),KO320),1,0)</f>
        <v>#N/A</v>
      </c>
      <c r="KV320" s="497" t="e">
        <f t="shared" ref="KV320:KV356" si="7738">IF(EXACT(VLOOKUP(KN320,OFERTA_0,3,FALSE),KP320),1,0)</f>
        <v>#N/A</v>
      </c>
      <c r="KW320" s="498" t="e">
        <f t="shared" ref="KW320:KW356" si="7739">IF(EXACT(VLOOKUP(KN320,OFERTA_0,4,FALSE),KQ320),1,0)</f>
        <v>#N/A</v>
      </c>
      <c r="KX320" s="498">
        <f t="shared" ref="KX320:KX360" si="7740">IF(KR320=0,0,1)</f>
        <v>0</v>
      </c>
      <c r="KY320" s="498">
        <f t="shared" ref="KY320:KY360" si="7741">IF(KS320=0,0,1)</f>
        <v>0</v>
      </c>
      <c r="KZ320" s="498" t="e">
        <f t="shared" ref="KZ320:KZ356" si="7742">PRODUCT(KU320:KY320)</f>
        <v>#N/A</v>
      </c>
      <c r="LA320" s="504">
        <f t="shared" ref="LA320:LA356" si="7743">ROUND(KS320,0)</f>
        <v>0</v>
      </c>
      <c r="LB320" s="500">
        <f t="shared" ref="LB320:LB356" si="7744">KS320-LA320</f>
        <v>0</v>
      </c>
      <c r="LE320" s="665"/>
      <c r="LF320" s="666"/>
      <c r="LG320" s="667"/>
      <c r="LH320" s="668"/>
      <c r="LI320" s="669"/>
      <c r="LJ320" s="720"/>
      <c r="LK320" s="1326"/>
      <c r="LL320" s="497" t="e">
        <f t="shared" ref="LL320:LL356" si="7745">IF(EXACT(VLOOKUP(LE320,OFERTA_0,2,FALSE),LF320),1,0)</f>
        <v>#N/A</v>
      </c>
      <c r="LM320" s="497" t="e">
        <f t="shared" ref="LM320:LM356" si="7746">IF(EXACT(VLOOKUP(LE320,OFERTA_0,3,FALSE),LG320),1,0)</f>
        <v>#N/A</v>
      </c>
      <c r="LN320" s="498" t="e">
        <f t="shared" ref="LN320:LN356" si="7747">IF(EXACT(VLOOKUP(LE320,OFERTA_0,4,FALSE),LH320),1,0)</f>
        <v>#N/A</v>
      </c>
      <c r="LO320" s="498">
        <f t="shared" ref="LO320:LO360" si="7748">IF(LI320=0,0,1)</f>
        <v>0</v>
      </c>
      <c r="LP320" s="498">
        <f t="shared" ref="LP320:LP360" si="7749">IF(LJ320=0,0,1)</f>
        <v>0</v>
      </c>
      <c r="LQ320" s="498" t="e">
        <f t="shared" ref="LQ320:LQ356" si="7750">PRODUCT(LL320:LP320)</f>
        <v>#N/A</v>
      </c>
      <c r="LR320" s="504">
        <f t="shared" ref="LR320:LR356" si="7751">ROUND(LJ320,0)</f>
        <v>0</v>
      </c>
      <c r="LS320" s="500">
        <f t="shared" ref="LS320:LS356" si="7752">LJ320-LR320</f>
        <v>0</v>
      </c>
      <c r="LV320" s="665"/>
      <c r="LW320" s="666"/>
      <c r="LX320" s="667"/>
      <c r="LY320" s="668"/>
      <c r="LZ320" s="669"/>
      <c r="MA320" s="720"/>
      <c r="MB320" s="1326"/>
      <c r="MC320" s="497" t="e">
        <f t="shared" ref="MC320:MC356" si="7753">IF(EXACT(VLOOKUP(LV320,OFERTA_0,2,FALSE),LW320),1,0)</f>
        <v>#N/A</v>
      </c>
      <c r="MD320" s="497" t="e">
        <f t="shared" ref="MD320:MD356" si="7754">IF(EXACT(VLOOKUP(LV320,OFERTA_0,3,FALSE),LX320),1,0)</f>
        <v>#N/A</v>
      </c>
      <c r="ME320" s="498" t="e">
        <f t="shared" ref="ME320:ME356" si="7755">IF(EXACT(VLOOKUP(LV320,OFERTA_0,4,FALSE),LY320),1,0)</f>
        <v>#N/A</v>
      </c>
      <c r="MF320" s="498">
        <f t="shared" ref="MF320:MF360" si="7756">IF(LZ320=0,0,1)</f>
        <v>0</v>
      </c>
      <c r="MG320" s="498">
        <f t="shared" ref="MG320:MG360" si="7757">IF(MA320=0,0,1)</f>
        <v>0</v>
      </c>
      <c r="MH320" s="498" t="e">
        <f t="shared" ref="MH320:MH356" si="7758">PRODUCT(MC320:MG320)</f>
        <v>#N/A</v>
      </c>
      <c r="MI320" s="504">
        <f t="shared" ref="MI320:MI356" si="7759">ROUND(MA320,0)</f>
        <v>0</v>
      </c>
      <c r="MJ320" s="500">
        <f t="shared" ref="MJ320:MJ356" si="7760">MA320-MI320</f>
        <v>0</v>
      </c>
      <c r="MM320" s="665"/>
      <c r="MN320" s="666"/>
      <c r="MO320" s="667"/>
      <c r="MP320" s="668"/>
      <c r="MQ320" s="669"/>
      <c r="MR320" s="720"/>
      <c r="MS320" s="1326"/>
      <c r="MT320" s="497" t="e">
        <f t="shared" ref="MT320:MT356" si="7761">IF(EXACT(VLOOKUP(MM320,OFERTA_0,2,FALSE),MN320),1,0)</f>
        <v>#N/A</v>
      </c>
      <c r="MU320" s="497" t="e">
        <f t="shared" ref="MU320:MU356" si="7762">IF(EXACT(VLOOKUP(MM320,OFERTA_0,3,FALSE),MO320),1,0)</f>
        <v>#N/A</v>
      </c>
      <c r="MV320" s="498" t="e">
        <f t="shared" ref="MV320:MV356" si="7763">IF(EXACT(VLOOKUP(MM320,OFERTA_0,4,FALSE),MP320),1,0)</f>
        <v>#N/A</v>
      </c>
      <c r="MW320" s="498">
        <f t="shared" ref="MW320:MW360" si="7764">IF(MQ320=0,0,1)</f>
        <v>0</v>
      </c>
      <c r="MX320" s="498">
        <f t="shared" ref="MX320:MX360" si="7765">IF(MR320=0,0,1)</f>
        <v>0</v>
      </c>
      <c r="MY320" s="498" t="e">
        <f t="shared" ref="MY320:MY356" si="7766">PRODUCT(MT320:MX320)</f>
        <v>#N/A</v>
      </c>
      <c r="MZ320" s="504">
        <f t="shared" ref="MZ320:MZ356" si="7767">ROUND(MR320,0)</f>
        <v>0</v>
      </c>
      <c r="NA320" s="500">
        <f t="shared" ref="NA320:NA356" si="7768">MR320-MZ320</f>
        <v>0</v>
      </c>
      <c r="ND320" s="665"/>
      <c r="NE320" s="666"/>
      <c r="NF320" s="667"/>
      <c r="NG320" s="668"/>
      <c r="NH320" s="669"/>
      <c r="NI320" s="720"/>
      <c r="NJ320" s="1326"/>
      <c r="NK320" s="497" t="e">
        <f t="shared" ref="NK320:NK356" si="7769">IF(EXACT(VLOOKUP(ND320,OFERTA_0,2,FALSE),NE320),1,0)</f>
        <v>#N/A</v>
      </c>
      <c r="NL320" s="497" t="e">
        <f t="shared" ref="NL320:NL356" si="7770">IF(EXACT(VLOOKUP(ND320,OFERTA_0,3,FALSE),NF320),1,0)</f>
        <v>#N/A</v>
      </c>
      <c r="NM320" s="498" t="e">
        <f t="shared" ref="NM320:NM356" si="7771">IF(EXACT(VLOOKUP(ND320,OFERTA_0,4,FALSE),NG320),1,0)</f>
        <v>#N/A</v>
      </c>
      <c r="NN320" s="498">
        <f t="shared" ref="NN320:NN360" si="7772">IF(NH320=0,0,1)</f>
        <v>0</v>
      </c>
      <c r="NO320" s="498">
        <f t="shared" ref="NO320:NO360" si="7773">IF(NI320=0,0,1)</f>
        <v>0</v>
      </c>
      <c r="NP320" s="498" t="e">
        <f t="shared" ref="NP320:NP356" si="7774">PRODUCT(NK320:NO320)</f>
        <v>#N/A</v>
      </c>
      <c r="NQ320" s="504">
        <f t="shared" ref="NQ320:NQ356" si="7775">ROUND(NI320,0)</f>
        <v>0</v>
      </c>
      <c r="NR320" s="500">
        <f t="shared" ref="NR320:NR356" si="7776">NI320-NQ320</f>
        <v>0</v>
      </c>
      <c r="NU320" s="665"/>
      <c r="NV320" s="666"/>
      <c r="NW320" s="667"/>
      <c r="NX320" s="668"/>
      <c r="NY320" s="669"/>
      <c r="NZ320" s="720"/>
      <c r="OA320" s="1326"/>
      <c r="OB320" s="497" t="e">
        <f t="shared" ref="OB320:OB356" si="7777">IF(EXACT(VLOOKUP(NU320,OFERTA_0,2,FALSE),NV320),1,0)</f>
        <v>#N/A</v>
      </c>
      <c r="OC320" s="497" t="e">
        <f t="shared" ref="OC320:OC356" si="7778">IF(EXACT(VLOOKUP(NU320,OFERTA_0,3,FALSE),NW320),1,0)</f>
        <v>#N/A</v>
      </c>
      <c r="OD320" s="498" t="e">
        <f t="shared" ref="OD320:OD356" si="7779">IF(EXACT(VLOOKUP(NU320,OFERTA_0,4,FALSE),NX320),1,0)</f>
        <v>#N/A</v>
      </c>
      <c r="OE320" s="498">
        <f t="shared" ref="OE320:OE360" si="7780">IF(NY320=0,0,1)</f>
        <v>0</v>
      </c>
      <c r="OF320" s="498">
        <f t="shared" ref="OF320:OF360" si="7781">IF(NZ320=0,0,1)</f>
        <v>0</v>
      </c>
      <c r="OG320" s="498" t="e">
        <f t="shared" ref="OG320:OG356" si="7782">PRODUCT(OB320:OF320)</f>
        <v>#N/A</v>
      </c>
      <c r="OH320" s="504">
        <f t="shared" ref="OH320:OH356" si="7783">ROUND(NZ320,0)</f>
        <v>0</v>
      </c>
      <c r="OI320" s="500">
        <f t="shared" ref="OI320:OI356" si="7784">NZ320-OH320</f>
        <v>0</v>
      </c>
      <c r="OL320" s="665"/>
      <c r="OM320" s="666"/>
      <c r="ON320" s="667"/>
      <c r="OO320" s="668"/>
      <c r="OP320" s="669"/>
      <c r="OQ320" s="720"/>
      <c r="OR320" s="1326"/>
      <c r="OS320" s="497" t="e">
        <f t="shared" ref="OS320:OS356" si="7785">IF(EXACT(VLOOKUP(OL320,OFERTA_0,2,FALSE),OM320),1,0)</f>
        <v>#N/A</v>
      </c>
      <c r="OT320" s="497" t="e">
        <f t="shared" ref="OT320:OT356" si="7786">IF(EXACT(VLOOKUP(OL320,OFERTA_0,3,FALSE),ON320),1,0)</f>
        <v>#N/A</v>
      </c>
      <c r="OU320" s="498" t="e">
        <f t="shared" ref="OU320:OU356" si="7787">IF(EXACT(VLOOKUP(OL320,OFERTA_0,4,FALSE),OO320),1,0)</f>
        <v>#N/A</v>
      </c>
      <c r="OV320" s="498">
        <f t="shared" ref="OV320:OV360" si="7788">IF(OP320=0,0,1)</f>
        <v>0</v>
      </c>
      <c r="OW320" s="498">
        <f t="shared" ref="OW320:OW360" si="7789">IF(OQ320=0,0,1)</f>
        <v>0</v>
      </c>
      <c r="OX320" s="498" t="e">
        <f t="shared" ref="OX320:OX356" si="7790">PRODUCT(OS320:OW320)</f>
        <v>#N/A</v>
      </c>
      <c r="OY320" s="504">
        <f t="shared" ref="OY320:OY356" si="7791">ROUND(OQ320,0)</f>
        <v>0</v>
      </c>
      <c r="OZ320" s="500">
        <f t="shared" ref="OZ320:OZ356" si="7792">OQ320-OY320</f>
        <v>0</v>
      </c>
      <c r="PC320" s="665"/>
      <c r="PD320" s="666"/>
      <c r="PE320" s="667"/>
      <c r="PF320" s="668"/>
      <c r="PG320" s="669"/>
      <c r="PH320" s="720"/>
      <c r="PI320" s="1326"/>
      <c r="PJ320" s="497" t="e">
        <f t="shared" ref="PJ320:PJ356" si="7793">IF(EXACT(VLOOKUP(PC320,OFERTA_0,2,FALSE),PD320),1,0)</f>
        <v>#N/A</v>
      </c>
      <c r="PK320" s="497" t="e">
        <f t="shared" ref="PK320:PK356" si="7794">IF(EXACT(VLOOKUP(PC320,OFERTA_0,3,FALSE),PE320),1,0)</f>
        <v>#N/A</v>
      </c>
      <c r="PL320" s="498" t="e">
        <f t="shared" ref="PL320:PL356" si="7795">IF(EXACT(VLOOKUP(PC320,OFERTA_0,4,FALSE),PF320),1,0)</f>
        <v>#N/A</v>
      </c>
      <c r="PM320" s="498">
        <f t="shared" ref="PM320:PM360" si="7796">IF(PG320=0,0,1)</f>
        <v>0</v>
      </c>
      <c r="PN320" s="498">
        <f t="shared" ref="PN320:PN360" si="7797">IF(PH320=0,0,1)</f>
        <v>0</v>
      </c>
      <c r="PO320" s="498" t="e">
        <f t="shared" ref="PO320:PO356" si="7798">PRODUCT(PJ320:PN320)</f>
        <v>#N/A</v>
      </c>
      <c r="PP320" s="504">
        <f t="shared" ref="PP320:PP356" si="7799">ROUND(PH320,0)</f>
        <v>0</v>
      </c>
      <c r="PQ320" s="500">
        <f t="shared" ref="PQ320:PQ356" si="7800">PH320-PP320</f>
        <v>0</v>
      </c>
      <c r="PT320" s="665"/>
      <c r="PU320" s="666"/>
      <c r="PV320" s="667"/>
      <c r="PW320" s="668"/>
      <c r="PX320" s="669"/>
      <c r="PY320" s="720"/>
      <c r="PZ320" s="1326"/>
      <c r="QA320" s="497" t="e">
        <f t="shared" ref="QA320:QA356" si="7801">IF(EXACT(VLOOKUP(PT320,OFERTA_0,2,FALSE),PU320),1,0)</f>
        <v>#N/A</v>
      </c>
      <c r="QB320" s="497" t="e">
        <f t="shared" ref="QB320:QB356" si="7802">IF(EXACT(VLOOKUP(PT320,OFERTA_0,3,FALSE),PV320),1,0)</f>
        <v>#N/A</v>
      </c>
      <c r="QC320" s="498" t="e">
        <f t="shared" ref="QC320:QC356" si="7803">IF(EXACT(VLOOKUP(PT320,OFERTA_0,4,FALSE),PW320),1,0)</f>
        <v>#N/A</v>
      </c>
      <c r="QD320" s="498">
        <f t="shared" ref="QD320:QD360" si="7804">IF(PX320=0,0,1)</f>
        <v>0</v>
      </c>
      <c r="QE320" s="498">
        <f t="shared" ref="QE320:QE360" si="7805">IF(PY320=0,0,1)</f>
        <v>0</v>
      </c>
      <c r="QF320" s="498" t="e">
        <f t="shared" ref="QF320:QF356" si="7806">PRODUCT(QA320:QE320)</f>
        <v>#N/A</v>
      </c>
      <c r="QG320" s="504">
        <f t="shared" ref="QG320:QG356" si="7807">ROUND(PY320,0)</f>
        <v>0</v>
      </c>
      <c r="QH320" s="500">
        <f t="shared" ref="QH320:QH356" si="7808">PY320-QG320</f>
        <v>0</v>
      </c>
      <c r="QK320" s="665"/>
      <c r="QL320" s="666"/>
      <c r="QM320" s="667"/>
      <c r="QN320" s="668"/>
      <c r="QO320" s="669"/>
      <c r="QP320" s="720"/>
      <c r="QQ320" s="1326"/>
      <c r="QR320" s="497" t="e">
        <f t="shared" ref="QR320:QR356" si="7809">IF(EXACT(VLOOKUP(QK320,OFERTA_0,2,FALSE),QL320),1,0)</f>
        <v>#N/A</v>
      </c>
      <c r="QS320" s="497" t="e">
        <f t="shared" ref="QS320:QS356" si="7810">IF(EXACT(VLOOKUP(QK320,OFERTA_0,3,FALSE),QM320),1,0)</f>
        <v>#N/A</v>
      </c>
      <c r="QT320" s="498" t="e">
        <f t="shared" ref="QT320:QT356" si="7811">IF(EXACT(VLOOKUP(QK320,OFERTA_0,4,FALSE),QN320),1,0)</f>
        <v>#N/A</v>
      </c>
      <c r="QU320" s="498">
        <f t="shared" ref="QU320:QU360" si="7812">IF(QO320=0,0,1)</f>
        <v>0</v>
      </c>
      <c r="QV320" s="498">
        <f t="shared" ref="QV320:QV360" si="7813">IF(QP320=0,0,1)</f>
        <v>0</v>
      </c>
      <c r="QW320" s="498" t="e">
        <f t="shared" ref="QW320:QW356" si="7814">PRODUCT(QR320:QV320)</f>
        <v>#N/A</v>
      </c>
      <c r="QX320" s="504">
        <f t="shared" ref="QX320:QX356" si="7815">ROUND(QP320,0)</f>
        <v>0</v>
      </c>
      <c r="QY320" s="500">
        <f t="shared" ref="QY320:QY356" si="7816">QP320-QX320</f>
        <v>0</v>
      </c>
      <c r="RB320" s="381"/>
      <c r="RC320" s="382"/>
      <c r="RD320" s="383"/>
      <c r="RE320" s="384"/>
      <c r="RF320" s="385"/>
      <c r="RG320" s="386"/>
      <c r="RH320" s="386"/>
      <c r="RI320" s="497"/>
      <c r="RJ320" s="497"/>
      <c r="RK320" s="501"/>
      <c r="RL320" s="501"/>
      <c r="RM320" s="501"/>
      <c r="RN320" s="501"/>
      <c r="RO320" s="502"/>
      <c r="RP320" s="503"/>
      <c r="RS320" s="381"/>
      <c r="RT320" s="382"/>
      <c r="RU320" s="383"/>
      <c r="RV320" s="384"/>
      <c r="RW320" s="385"/>
      <c r="RX320" s="386"/>
      <c r="RY320" s="386"/>
      <c r="RZ320" s="497"/>
      <c r="SA320" s="497"/>
      <c r="SB320" s="501"/>
      <c r="SC320" s="501"/>
      <c r="SD320" s="501"/>
      <c r="SE320" s="501"/>
      <c r="SF320" s="502"/>
      <c r="SG320" s="503"/>
      <c r="SJ320" s="381"/>
      <c r="SK320" s="382"/>
      <c r="SL320" s="383"/>
      <c r="SM320" s="384"/>
      <c r="SN320" s="385"/>
      <c r="SO320" s="386"/>
      <c r="SP320" s="386"/>
      <c r="SQ320" s="497"/>
      <c r="SR320" s="497"/>
      <c r="SS320" s="501"/>
      <c r="ST320" s="501"/>
      <c r="SU320" s="501"/>
      <c r="SV320" s="501"/>
      <c r="SW320" s="502"/>
      <c r="SX320" s="503"/>
    </row>
    <row r="321" spans="2:518" ht="37.5" hidden="1" customHeight="1" thickTop="1" thickBot="1">
      <c r="B321" s="577"/>
      <c r="C321" s="578"/>
      <c r="D321" s="579"/>
      <c r="E321" s="580"/>
      <c r="F321" s="581"/>
      <c r="G321" s="585"/>
      <c r="H321" s="595"/>
      <c r="K321" s="577"/>
      <c r="L321" s="767"/>
      <c r="M321" s="579"/>
      <c r="N321" s="580"/>
      <c r="O321" s="581"/>
      <c r="P321" s="585"/>
      <c r="Q321" s="1326"/>
      <c r="R321" s="497"/>
      <c r="S321" s="497"/>
      <c r="T321" s="498"/>
      <c r="U321" s="498"/>
      <c r="V321" s="498"/>
      <c r="W321" s="498"/>
      <c r="X321" s="504"/>
      <c r="Y321" s="500"/>
      <c r="Z321" s="486"/>
      <c r="AA321" s="486"/>
      <c r="AB321" s="577"/>
      <c r="AC321" s="767"/>
      <c r="AD321" s="579"/>
      <c r="AE321" s="580"/>
      <c r="AF321" s="581"/>
      <c r="AG321" s="585"/>
      <c r="AH321" s="1326"/>
      <c r="AI321" s="497"/>
      <c r="AJ321" s="497"/>
      <c r="AK321" s="498"/>
      <c r="AL321" s="498"/>
      <c r="AM321" s="498"/>
      <c r="AN321" s="498"/>
      <c r="AO321" s="504"/>
      <c r="AP321" s="500"/>
      <c r="AQ321" s="486"/>
      <c r="AR321" s="486"/>
      <c r="AS321" s="577"/>
      <c r="AT321" s="767"/>
      <c r="AU321" s="579"/>
      <c r="AV321" s="580"/>
      <c r="AW321" s="581"/>
      <c r="AX321" s="585"/>
      <c r="AY321" s="1326"/>
      <c r="AZ321" s="497"/>
      <c r="BA321" s="497"/>
      <c r="BB321" s="498"/>
      <c r="BC321" s="498"/>
      <c r="BD321" s="498"/>
      <c r="BE321" s="498"/>
      <c r="BF321" s="504"/>
      <c r="BG321" s="500"/>
      <c r="BJ321" s="577"/>
      <c r="BK321" s="767"/>
      <c r="BL321" s="579"/>
      <c r="BM321" s="580"/>
      <c r="BN321" s="581"/>
      <c r="BO321" s="585"/>
      <c r="BP321" s="1326"/>
      <c r="BQ321" s="497"/>
      <c r="BR321" s="497"/>
      <c r="BS321" s="498"/>
      <c r="BT321" s="498"/>
      <c r="BU321" s="498"/>
      <c r="BV321" s="498"/>
      <c r="BW321" s="504"/>
      <c r="BX321" s="500"/>
      <c r="CA321" s="577"/>
      <c r="CB321" s="767"/>
      <c r="CC321" s="579"/>
      <c r="CD321" s="580"/>
      <c r="CE321" s="581"/>
      <c r="CF321" s="585"/>
      <c r="CG321" s="1326"/>
      <c r="CH321" s="497"/>
      <c r="CI321" s="497"/>
      <c r="CJ321" s="498"/>
      <c r="CK321" s="498"/>
      <c r="CL321" s="498"/>
      <c r="CM321" s="498"/>
      <c r="CN321" s="504"/>
      <c r="CO321" s="500"/>
      <c r="CR321" s="577"/>
      <c r="CS321" s="767"/>
      <c r="CT321" s="579"/>
      <c r="CU321" s="580"/>
      <c r="CV321" s="581"/>
      <c r="CW321" s="585"/>
      <c r="CX321" s="1326"/>
      <c r="CY321" s="497"/>
      <c r="CZ321" s="497"/>
      <c r="DA321" s="498"/>
      <c r="DB321" s="498"/>
      <c r="DC321" s="498"/>
      <c r="DD321" s="498"/>
      <c r="DE321" s="504"/>
      <c r="DF321" s="500"/>
      <c r="DI321" s="577"/>
      <c r="DJ321" s="767"/>
      <c r="DK321" s="579"/>
      <c r="DL321" s="580"/>
      <c r="DM321" s="581"/>
      <c r="DN321" s="585"/>
      <c r="DO321" s="1326"/>
      <c r="DP321" s="497"/>
      <c r="DQ321" s="497"/>
      <c r="DR321" s="498"/>
      <c r="DS321" s="498"/>
      <c r="DT321" s="498"/>
      <c r="DU321" s="498"/>
      <c r="DV321" s="504"/>
      <c r="DW321" s="500"/>
      <c r="DZ321" s="577"/>
      <c r="EA321" s="767"/>
      <c r="EB321" s="579"/>
      <c r="EC321" s="580"/>
      <c r="ED321" s="581"/>
      <c r="EE321" s="585"/>
      <c r="EF321" s="1326"/>
      <c r="EG321" s="497"/>
      <c r="EH321" s="497"/>
      <c r="EI321" s="498"/>
      <c r="EJ321" s="498"/>
      <c r="EK321" s="498"/>
      <c r="EL321" s="498"/>
      <c r="EM321" s="504"/>
      <c r="EN321" s="500"/>
      <c r="EQ321" s="665"/>
      <c r="ER321" s="666"/>
      <c r="ES321" s="667"/>
      <c r="ET321" s="668"/>
      <c r="EU321" s="669"/>
      <c r="EV321" s="720"/>
      <c r="EW321" s="1326"/>
      <c r="EX321" s="497" t="e">
        <f t="shared" si="7665"/>
        <v>#N/A</v>
      </c>
      <c r="EY321" s="497" t="e">
        <f t="shared" si="7666"/>
        <v>#N/A</v>
      </c>
      <c r="EZ321" s="498" t="e">
        <f t="shared" si="7667"/>
        <v>#N/A</v>
      </c>
      <c r="FA321" s="498">
        <f t="shared" si="7668"/>
        <v>0</v>
      </c>
      <c r="FB321" s="498">
        <f t="shared" si="7669"/>
        <v>0</v>
      </c>
      <c r="FC321" s="498" t="e">
        <f t="shared" si="7670"/>
        <v>#N/A</v>
      </c>
      <c r="FD321" s="504">
        <f t="shared" si="7671"/>
        <v>0</v>
      </c>
      <c r="FE321" s="500">
        <f t="shared" si="7672"/>
        <v>0</v>
      </c>
      <c r="FH321" s="665"/>
      <c r="FI321" s="666"/>
      <c r="FJ321" s="667"/>
      <c r="FK321" s="668"/>
      <c r="FL321" s="669"/>
      <c r="FM321" s="720"/>
      <c r="FN321" s="1326"/>
      <c r="FO321" s="497" t="e">
        <f t="shared" si="7673"/>
        <v>#N/A</v>
      </c>
      <c r="FP321" s="497" t="e">
        <f t="shared" si="7674"/>
        <v>#N/A</v>
      </c>
      <c r="FQ321" s="498" t="e">
        <f t="shared" si="7675"/>
        <v>#N/A</v>
      </c>
      <c r="FR321" s="498">
        <f t="shared" si="7676"/>
        <v>0</v>
      </c>
      <c r="FS321" s="498">
        <f t="shared" si="7677"/>
        <v>0</v>
      </c>
      <c r="FT321" s="498" t="e">
        <f t="shared" si="7678"/>
        <v>#N/A</v>
      </c>
      <c r="FU321" s="504">
        <f t="shared" si="7679"/>
        <v>0</v>
      </c>
      <c r="FV321" s="500">
        <f t="shared" si="7680"/>
        <v>0</v>
      </c>
      <c r="FY321" s="665"/>
      <c r="FZ321" s="666"/>
      <c r="GA321" s="667"/>
      <c r="GB321" s="668"/>
      <c r="GC321" s="669"/>
      <c r="GD321" s="720"/>
      <c r="GE321" s="1326"/>
      <c r="GF321" s="497" t="e">
        <f t="shared" si="7681"/>
        <v>#N/A</v>
      </c>
      <c r="GG321" s="497" t="e">
        <f t="shared" si="7682"/>
        <v>#N/A</v>
      </c>
      <c r="GH321" s="498" t="e">
        <f t="shared" si="7683"/>
        <v>#N/A</v>
      </c>
      <c r="GI321" s="498">
        <f t="shared" si="7684"/>
        <v>0</v>
      </c>
      <c r="GJ321" s="498">
        <f t="shared" si="7685"/>
        <v>0</v>
      </c>
      <c r="GK321" s="498" t="e">
        <f t="shared" si="7686"/>
        <v>#N/A</v>
      </c>
      <c r="GL321" s="504">
        <f t="shared" si="7687"/>
        <v>0</v>
      </c>
      <c r="GM321" s="500">
        <f t="shared" si="7688"/>
        <v>0</v>
      </c>
      <c r="GP321" s="665"/>
      <c r="GQ321" s="666"/>
      <c r="GR321" s="667"/>
      <c r="GS321" s="668"/>
      <c r="GT321" s="669"/>
      <c r="GU321" s="720"/>
      <c r="GV321" s="1326"/>
      <c r="GW321" s="497" t="e">
        <f t="shared" si="7689"/>
        <v>#N/A</v>
      </c>
      <c r="GX321" s="497" t="e">
        <f t="shared" si="7690"/>
        <v>#N/A</v>
      </c>
      <c r="GY321" s="498" t="e">
        <f t="shared" si="7691"/>
        <v>#N/A</v>
      </c>
      <c r="GZ321" s="498">
        <f t="shared" si="7692"/>
        <v>0</v>
      </c>
      <c r="HA321" s="498">
        <f t="shared" si="7693"/>
        <v>0</v>
      </c>
      <c r="HB321" s="498" t="e">
        <f t="shared" si="7694"/>
        <v>#N/A</v>
      </c>
      <c r="HC321" s="504">
        <f t="shared" si="7695"/>
        <v>0</v>
      </c>
      <c r="HD321" s="500">
        <f t="shared" si="7696"/>
        <v>0</v>
      </c>
      <c r="HG321" s="665"/>
      <c r="HH321" s="666"/>
      <c r="HI321" s="667"/>
      <c r="HJ321" s="668"/>
      <c r="HK321" s="669"/>
      <c r="HL321" s="720"/>
      <c r="HM321" s="1326"/>
      <c r="HN321" s="497" t="e">
        <f t="shared" si="7697"/>
        <v>#N/A</v>
      </c>
      <c r="HO321" s="497" t="e">
        <f t="shared" si="7698"/>
        <v>#N/A</v>
      </c>
      <c r="HP321" s="498" t="e">
        <f t="shared" si="7699"/>
        <v>#N/A</v>
      </c>
      <c r="HQ321" s="498">
        <f t="shared" si="7700"/>
        <v>0</v>
      </c>
      <c r="HR321" s="498">
        <f t="shared" si="7701"/>
        <v>0</v>
      </c>
      <c r="HS321" s="498" t="e">
        <f t="shared" si="7702"/>
        <v>#N/A</v>
      </c>
      <c r="HT321" s="504">
        <f t="shared" si="7703"/>
        <v>0</v>
      </c>
      <c r="HU321" s="500">
        <f t="shared" si="7704"/>
        <v>0</v>
      </c>
      <c r="HX321" s="665"/>
      <c r="HY321" s="666"/>
      <c r="HZ321" s="667"/>
      <c r="IA321" s="668"/>
      <c r="IB321" s="669"/>
      <c r="IC321" s="720"/>
      <c r="ID321" s="1326"/>
      <c r="IE321" s="497" t="e">
        <f t="shared" si="7705"/>
        <v>#N/A</v>
      </c>
      <c r="IF321" s="497" t="e">
        <f t="shared" si="7706"/>
        <v>#N/A</v>
      </c>
      <c r="IG321" s="498" t="e">
        <f t="shared" si="7707"/>
        <v>#N/A</v>
      </c>
      <c r="IH321" s="498">
        <f t="shared" si="7708"/>
        <v>0</v>
      </c>
      <c r="II321" s="498">
        <f t="shared" si="7709"/>
        <v>0</v>
      </c>
      <c r="IJ321" s="498" t="e">
        <f t="shared" si="7710"/>
        <v>#N/A</v>
      </c>
      <c r="IK321" s="504">
        <f t="shared" si="7711"/>
        <v>0</v>
      </c>
      <c r="IL321" s="500">
        <f t="shared" si="7712"/>
        <v>0</v>
      </c>
      <c r="IO321" s="665"/>
      <c r="IP321" s="666"/>
      <c r="IQ321" s="667"/>
      <c r="IR321" s="668"/>
      <c r="IS321" s="669"/>
      <c r="IT321" s="720"/>
      <c r="IU321" s="1326"/>
      <c r="IV321" s="497" t="e">
        <f t="shared" si="7713"/>
        <v>#N/A</v>
      </c>
      <c r="IW321" s="497" t="e">
        <f t="shared" si="7714"/>
        <v>#N/A</v>
      </c>
      <c r="IX321" s="498" t="e">
        <f t="shared" si="7715"/>
        <v>#N/A</v>
      </c>
      <c r="IY321" s="498">
        <f t="shared" si="7716"/>
        <v>0</v>
      </c>
      <c r="IZ321" s="498">
        <f t="shared" si="7717"/>
        <v>0</v>
      </c>
      <c r="JA321" s="498" t="e">
        <f t="shared" si="7718"/>
        <v>#N/A</v>
      </c>
      <c r="JB321" s="504">
        <f t="shared" si="7719"/>
        <v>0</v>
      </c>
      <c r="JC321" s="500">
        <f t="shared" si="7720"/>
        <v>0</v>
      </c>
      <c r="JF321" s="665"/>
      <c r="JG321" s="666"/>
      <c r="JH321" s="667"/>
      <c r="JI321" s="668"/>
      <c r="JJ321" s="669"/>
      <c r="JK321" s="720"/>
      <c r="JL321" s="1326"/>
      <c r="JM321" s="497" t="e">
        <f t="shared" si="7721"/>
        <v>#N/A</v>
      </c>
      <c r="JN321" s="497" t="e">
        <f t="shared" si="7722"/>
        <v>#N/A</v>
      </c>
      <c r="JO321" s="498" t="e">
        <f t="shared" si="7723"/>
        <v>#N/A</v>
      </c>
      <c r="JP321" s="498">
        <f t="shared" si="7724"/>
        <v>0</v>
      </c>
      <c r="JQ321" s="498">
        <f t="shared" si="7725"/>
        <v>0</v>
      </c>
      <c r="JR321" s="498" t="e">
        <f t="shared" si="7726"/>
        <v>#N/A</v>
      </c>
      <c r="JS321" s="504">
        <f t="shared" si="7727"/>
        <v>0</v>
      </c>
      <c r="JT321" s="500">
        <f t="shared" si="7728"/>
        <v>0</v>
      </c>
      <c r="JW321" s="665"/>
      <c r="JX321" s="666"/>
      <c r="JY321" s="667"/>
      <c r="JZ321" s="668"/>
      <c r="KA321" s="669"/>
      <c r="KB321" s="720"/>
      <c r="KC321" s="1326"/>
      <c r="KD321" s="497" t="e">
        <f t="shared" si="7729"/>
        <v>#N/A</v>
      </c>
      <c r="KE321" s="497" t="e">
        <f t="shared" si="7730"/>
        <v>#N/A</v>
      </c>
      <c r="KF321" s="498" t="e">
        <f t="shared" si="7731"/>
        <v>#N/A</v>
      </c>
      <c r="KG321" s="498">
        <f t="shared" si="7732"/>
        <v>0</v>
      </c>
      <c r="KH321" s="498">
        <f t="shared" si="7733"/>
        <v>0</v>
      </c>
      <c r="KI321" s="498" t="e">
        <f t="shared" si="7734"/>
        <v>#N/A</v>
      </c>
      <c r="KJ321" s="504">
        <f t="shared" si="7735"/>
        <v>0</v>
      </c>
      <c r="KK321" s="500">
        <f t="shared" si="7736"/>
        <v>0</v>
      </c>
      <c r="KN321" s="665"/>
      <c r="KO321" s="666"/>
      <c r="KP321" s="667"/>
      <c r="KQ321" s="668"/>
      <c r="KR321" s="669"/>
      <c r="KS321" s="720"/>
      <c r="KT321" s="1326"/>
      <c r="KU321" s="497" t="e">
        <f t="shared" si="7737"/>
        <v>#N/A</v>
      </c>
      <c r="KV321" s="497" t="e">
        <f t="shared" si="7738"/>
        <v>#N/A</v>
      </c>
      <c r="KW321" s="498" t="e">
        <f t="shared" si="7739"/>
        <v>#N/A</v>
      </c>
      <c r="KX321" s="498">
        <f t="shared" si="7740"/>
        <v>0</v>
      </c>
      <c r="KY321" s="498">
        <f t="shared" si="7741"/>
        <v>0</v>
      </c>
      <c r="KZ321" s="498" t="e">
        <f t="shared" si="7742"/>
        <v>#N/A</v>
      </c>
      <c r="LA321" s="504">
        <f t="shared" si="7743"/>
        <v>0</v>
      </c>
      <c r="LB321" s="500">
        <f t="shared" si="7744"/>
        <v>0</v>
      </c>
      <c r="LE321" s="665"/>
      <c r="LF321" s="666"/>
      <c r="LG321" s="667"/>
      <c r="LH321" s="668"/>
      <c r="LI321" s="669"/>
      <c r="LJ321" s="720"/>
      <c r="LK321" s="1326"/>
      <c r="LL321" s="497" t="e">
        <f t="shared" si="7745"/>
        <v>#N/A</v>
      </c>
      <c r="LM321" s="497" t="e">
        <f t="shared" si="7746"/>
        <v>#N/A</v>
      </c>
      <c r="LN321" s="498" t="e">
        <f t="shared" si="7747"/>
        <v>#N/A</v>
      </c>
      <c r="LO321" s="498">
        <f t="shared" si="7748"/>
        <v>0</v>
      </c>
      <c r="LP321" s="498">
        <f t="shared" si="7749"/>
        <v>0</v>
      </c>
      <c r="LQ321" s="498" t="e">
        <f t="shared" si="7750"/>
        <v>#N/A</v>
      </c>
      <c r="LR321" s="504">
        <f t="shared" si="7751"/>
        <v>0</v>
      </c>
      <c r="LS321" s="500">
        <f t="shared" si="7752"/>
        <v>0</v>
      </c>
      <c r="LV321" s="665"/>
      <c r="LW321" s="666"/>
      <c r="LX321" s="667"/>
      <c r="LY321" s="668"/>
      <c r="LZ321" s="669"/>
      <c r="MA321" s="720"/>
      <c r="MB321" s="1326"/>
      <c r="MC321" s="497" t="e">
        <f t="shared" si="7753"/>
        <v>#N/A</v>
      </c>
      <c r="MD321" s="497" t="e">
        <f t="shared" si="7754"/>
        <v>#N/A</v>
      </c>
      <c r="ME321" s="498" t="e">
        <f t="shared" si="7755"/>
        <v>#N/A</v>
      </c>
      <c r="MF321" s="498">
        <f t="shared" si="7756"/>
        <v>0</v>
      </c>
      <c r="MG321" s="498">
        <f t="shared" si="7757"/>
        <v>0</v>
      </c>
      <c r="MH321" s="498" t="e">
        <f t="shared" si="7758"/>
        <v>#N/A</v>
      </c>
      <c r="MI321" s="504">
        <f t="shared" si="7759"/>
        <v>0</v>
      </c>
      <c r="MJ321" s="500">
        <f t="shared" si="7760"/>
        <v>0</v>
      </c>
      <c r="MM321" s="665"/>
      <c r="MN321" s="666"/>
      <c r="MO321" s="667"/>
      <c r="MP321" s="668"/>
      <c r="MQ321" s="669"/>
      <c r="MR321" s="720"/>
      <c r="MS321" s="1326"/>
      <c r="MT321" s="497" t="e">
        <f t="shared" si="7761"/>
        <v>#N/A</v>
      </c>
      <c r="MU321" s="497" t="e">
        <f t="shared" si="7762"/>
        <v>#N/A</v>
      </c>
      <c r="MV321" s="498" t="e">
        <f t="shared" si="7763"/>
        <v>#N/A</v>
      </c>
      <c r="MW321" s="498">
        <f t="shared" si="7764"/>
        <v>0</v>
      </c>
      <c r="MX321" s="498">
        <f t="shared" si="7765"/>
        <v>0</v>
      </c>
      <c r="MY321" s="498" t="e">
        <f t="shared" si="7766"/>
        <v>#N/A</v>
      </c>
      <c r="MZ321" s="504">
        <f t="shared" si="7767"/>
        <v>0</v>
      </c>
      <c r="NA321" s="500">
        <f t="shared" si="7768"/>
        <v>0</v>
      </c>
      <c r="ND321" s="665"/>
      <c r="NE321" s="666"/>
      <c r="NF321" s="667"/>
      <c r="NG321" s="668"/>
      <c r="NH321" s="669"/>
      <c r="NI321" s="720"/>
      <c r="NJ321" s="1326"/>
      <c r="NK321" s="497" t="e">
        <f t="shared" si="7769"/>
        <v>#N/A</v>
      </c>
      <c r="NL321" s="497" t="e">
        <f t="shared" si="7770"/>
        <v>#N/A</v>
      </c>
      <c r="NM321" s="498" t="e">
        <f t="shared" si="7771"/>
        <v>#N/A</v>
      </c>
      <c r="NN321" s="498">
        <f t="shared" si="7772"/>
        <v>0</v>
      </c>
      <c r="NO321" s="498">
        <f t="shared" si="7773"/>
        <v>0</v>
      </c>
      <c r="NP321" s="498" t="e">
        <f t="shared" si="7774"/>
        <v>#N/A</v>
      </c>
      <c r="NQ321" s="504">
        <f t="shared" si="7775"/>
        <v>0</v>
      </c>
      <c r="NR321" s="500">
        <f t="shared" si="7776"/>
        <v>0</v>
      </c>
      <c r="NU321" s="665"/>
      <c r="NV321" s="666"/>
      <c r="NW321" s="667"/>
      <c r="NX321" s="668"/>
      <c r="NY321" s="669"/>
      <c r="NZ321" s="720"/>
      <c r="OA321" s="1326"/>
      <c r="OB321" s="497" t="e">
        <f t="shared" si="7777"/>
        <v>#N/A</v>
      </c>
      <c r="OC321" s="497" t="e">
        <f t="shared" si="7778"/>
        <v>#N/A</v>
      </c>
      <c r="OD321" s="498" t="e">
        <f t="shared" si="7779"/>
        <v>#N/A</v>
      </c>
      <c r="OE321" s="498">
        <f t="shared" si="7780"/>
        <v>0</v>
      </c>
      <c r="OF321" s="498">
        <f t="shared" si="7781"/>
        <v>0</v>
      </c>
      <c r="OG321" s="498" t="e">
        <f t="shared" si="7782"/>
        <v>#N/A</v>
      </c>
      <c r="OH321" s="504">
        <f t="shared" si="7783"/>
        <v>0</v>
      </c>
      <c r="OI321" s="500">
        <f t="shared" si="7784"/>
        <v>0</v>
      </c>
      <c r="OL321" s="665"/>
      <c r="OM321" s="666"/>
      <c r="ON321" s="667"/>
      <c r="OO321" s="668"/>
      <c r="OP321" s="669"/>
      <c r="OQ321" s="720"/>
      <c r="OR321" s="1326"/>
      <c r="OS321" s="497" t="e">
        <f t="shared" si="7785"/>
        <v>#N/A</v>
      </c>
      <c r="OT321" s="497" t="e">
        <f t="shared" si="7786"/>
        <v>#N/A</v>
      </c>
      <c r="OU321" s="498" t="e">
        <f t="shared" si="7787"/>
        <v>#N/A</v>
      </c>
      <c r="OV321" s="498">
        <f t="shared" si="7788"/>
        <v>0</v>
      </c>
      <c r="OW321" s="498">
        <f t="shared" si="7789"/>
        <v>0</v>
      </c>
      <c r="OX321" s="498" t="e">
        <f t="shared" si="7790"/>
        <v>#N/A</v>
      </c>
      <c r="OY321" s="504">
        <f t="shared" si="7791"/>
        <v>0</v>
      </c>
      <c r="OZ321" s="500">
        <f t="shared" si="7792"/>
        <v>0</v>
      </c>
      <c r="PC321" s="665"/>
      <c r="PD321" s="666"/>
      <c r="PE321" s="667"/>
      <c r="PF321" s="668"/>
      <c r="PG321" s="669"/>
      <c r="PH321" s="720"/>
      <c r="PI321" s="1326"/>
      <c r="PJ321" s="497" t="e">
        <f t="shared" si="7793"/>
        <v>#N/A</v>
      </c>
      <c r="PK321" s="497" t="e">
        <f t="shared" si="7794"/>
        <v>#N/A</v>
      </c>
      <c r="PL321" s="498" t="e">
        <f t="shared" si="7795"/>
        <v>#N/A</v>
      </c>
      <c r="PM321" s="498">
        <f t="shared" si="7796"/>
        <v>0</v>
      </c>
      <c r="PN321" s="498">
        <f t="shared" si="7797"/>
        <v>0</v>
      </c>
      <c r="PO321" s="498" t="e">
        <f t="shared" si="7798"/>
        <v>#N/A</v>
      </c>
      <c r="PP321" s="504">
        <f t="shared" si="7799"/>
        <v>0</v>
      </c>
      <c r="PQ321" s="500">
        <f t="shared" si="7800"/>
        <v>0</v>
      </c>
      <c r="PT321" s="665"/>
      <c r="PU321" s="666"/>
      <c r="PV321" s="667"/>
      <c r="PW321" s="668"/>
      <c r="PX321" s="669"/>
      <c r="PY321" s="720"/>
      <c r="PZ321" s="1326"/>
      <c r="QA321" s="497" t="e">
        <f t="shared" si="7801"/>
        <v>#N/A</v>
      </c>
      <c r="QB321" s="497" t="e">
        <f t="shared" si="7802"/>
        <v>#N/A</v>
      </c>
      <c r="QC321" s="498" t="e">
        <f t="shared" si="7803"/>
        <v>#N/A</v>
      </c>
      <c r="QD321" s="498">
        <f t="shared" si="7804"/>
        <v>0</v>
      </c>
      <c r="QE321" s="498">
        <f t="shared" si="7805"/>
        <v>0</v>
      </c>
      <c r="QF321" s="498" t="e">
        <f t="shared" si="7806"/>
        <v>#N/A</v>
      </c>
      <c r="QG321" s="504">
        <f t="shared" si="7807"/>
        <v>0</v>
      </c>
      <c r="QH321" s="500">
        <f t="shared" si="7808"/>
        <v>0</v>
      </c>
      <c r="QK321" s="665"/>
      <c r="QL321" s="666"/>
      <c r="QM321" s="667"/>
      <c r="QN321" s="668"/>
      <c r="QO321" s="669"/>
      <c r="QP321" s="720"/>
      <c r="QQ321" s="1326"/>
      <c r="QR321" s="497" t="e">
        <f t="shared" si="7809"/>
        <v>#N/A</v>
      </c>
      <c r="QS321" s="497" t="e">
        <f t="shared" si="7810"/>
        <v>#N/A</v>
      </c>
      <c r="QT321" s="498" t="e">
        <f t="shared" si="7811"/>
        <v>#N/A</v>
      </c>
      <c r="QU321" s="498">
        <f t="shared" si="7812"/>
        <v>0</v>
      </c>
      <c r="QV321" s="498">
        <f t="shared" si="7813"/>
        <v>0</v>
      </c>
      <c r="QW321" s="498" t="e">
        <f t="shared" si="7814"/>
        <v>#N/A</v>
      </c>
      <c r="QX321" s="504">
        <f t="shared" si="7815"/>
        <v>0</v>
      </c>
      <c r="QY321" s="500">
        <f t="shared" si="7816"/>
        <v>0</v>
      </c>
      <c r="RB321" s="381"/>
      <c r="RC321" s="382"/>
      <c r="RD321" s="383"/>
      <c r="RE321" s="384"/>
      <c r="RF321" s="385"/>
      <c r="RG321" s="386"/>
      <c r="RH321" s="386"/>
      <c r="RI321" s="497"/>
      <c r="RJ321" s="497"/>
      <c r="RK321" s="501"/>
      <c r="RL321" s="501"/>
      <c r="RM321" s="501"/>
      <c r="RN321" s="501"/>
      <c r="RO321" s="502"/>
      <c r="RP321" s="503"/>
      <c r="RS321" s="381"/>
      <c r="RT321" s="382"/>
      <c r="RU321" s="383"/>
      <c r="RV321" s="384"/>
      <c r="RW321" s="385"/>
      <c r="RX321" s="386"/>
      <c r="RY321" s="386"/>
      <c r="RZ321" s="497"/>
      <c r="SA321" s="497"/>
      <c r="SB321" s="501"/>
      <c r="SC321" s="501"/>
      <c r="SD321" s="501"/>
      <c r="SE321" s="501"/>
      <c r="SF321" s="502"/>
      <c r="SG321" s="503"/>
      <c r="SJ321" s="381"/>
      <c r="SK321" s="382"/>
      <c r="SL321" s="383"/>
      <c r="SM321" s="384"/>
      <c r="SN321" s="385"/>
      <c r="SO321" s="386"/>
      <c r="SP321" s="386"/>
      <c r="SQ321" s="497"/>
      <c r="SR321" s="497"/>
      <c r="SS321" s="501"/>
      <c r="ST321" s="501"/>
      <c r="SU321" s="501"/>
      <c r="SV321" s="501"/>
      <c r="SW321" s="502"/>
      <c r="SX321" s="503"/>
    </row>
    <row r="322" spans="2:518" ht="39.75" hidden="1" customHeight="1" thickTop="1" thickBot="1">
      <c r="B322" s="577"/>
      <c r="C322" s="578"/>
      <c r="D322" s="579"/>
      <c r="E322" s="580"/>
      <c r="F322" s="581"/>
      <c r="G322" s="585"/>
      <c r="H322" s="595"/>
      <c r="K322" s="577"/>
      <c r="L322" s="767"/>
      <c r="M322" s="579"/>
      <c r="N322" s="580"/>
      <c r="O322" s="581"/>
      <c r="P322" s="585"/>
      <c r="Q322" s="1326"/>
      <c r="R322" s="497"/>
      <c r="S322" s="497"/>
      <c r="T322" s="498"/>
      <c r="U322" s="498"/>
      <c r="V322" s="498"/>
      <c r="W322" s="498"/>
      <c r="X322" s="504"/>
      <c r="Y322" s="500"/>
      <c r="Z322" s="486"/>
      <c r="AA322" s="486"/>
      <c r="AB322" s="577"/>
      <c r="AC322" s="767"/>
      <c r="AD322" s="579"/>
      <c r="AE322" s="580"/>
      <c r="AF322" s="581"/>
      <c r="AG322" s="585"/>
      <c r="AH322" s="1326"/>
      <c r="AI322" s="497"/>
      <c r="AJ322" s="497"/>
      <c r="AK322" s="498"/>
      <c r="AL322" s="498"/>
      <c r="AM322" s="498"/>
      <c r="AN322" s="498"/>
      <c r="AO322" s="504"/>
      <c r="AP322" s="500"/>
      <c r="AQ322" s="486"/>
      <c r="AR322" s="486"/>
      <c r="AS322" s="577"/>
      <c r="AT322" s="767"/>
      <c r="AU322" s="579"/>
      <c r="AV322" s="580"/>
      <c r="AW322" s="581"/>
      <c r="AX322" s="585"/>
      <c r="AY322" s="1326"/>
      <c r="AZ322" s="497"/>
      <c r="BA322" s="497"/>
      <c r="BB322" s="498"/>
      <c r="BC322" s="498"/>
      <c r="BD322" s="498"/>
      <c r="BE322" s="498"/>
      <c r="BF322" s="504"/>
      <c r="BG322" s="500"/>
      <c r="BJ322" s="577"/>
      <c r="BK322" s="767"/>
      <c r="BL322" s="579"/>
      <c r="BM322" s="580"/>
      <c r="BN322" s="581"/>
      <c r="BO322" s="585"/>
      <c r="BP322" s="1326"/>
      <c r="BQ322" s="497"/>
      <c r="BR322" s="497"/>
      <c r="BS322" s="498"/>
      <c r="BT322" s="498"/>
      <c r="BU322" s="498"/>
      <c r="BV322" s="498"/>
      <c r="BW322" s="504"/>
      <c r="BX322" s="500"/>
      <c r="CA322" s="577"/>
      <c r="CB322" s="767"/>
      <c r="CC322" s="579"/>
      <c r="CD322" s="580"/>
      <c r="CE322" s="581"/>
      <c r="CF322" s="585"/>
      <c r="CG322" s="1326"/>
      <c r="CH322" s="497"/>
      <c r="CI322" s="497"/>
      <c r="CJ322" s="498"/>
      <c r="CK322" s="498"/>
      <c r="CL322" s="498"/>
      <c r="CM322" s="498"/>
      <c r="CN322" s="504"/>
      <c r="CO322" s="500"/>
      <c r="CR322" s="577"/>
      <c r="CS322" s="767"/>
      <c r="CT322" s="579"/>
      <c r="CU322" s="580"/>
      <c r="CV322" s="581"/>
      <c r="CW322" s="585"/>
      <c r="CX322" s="1326"/>
      <c r="CY322" s="497"/>
      <c r="CZ322" s="497"/>
      <c r="DA322" s="498"/>
      <c r="DB322" s="498"/>
      <c r="DC322" s="498"/>
      <c r="DD322" s="498"/>
      <c r="DE322" s="504"/>
      <c r="DF322" s="500"/>
      <c r="DI322" s="577"/>
      <c r="DJ322" s="767"/>
      <c r="DK322" s="579"/>
      <c r="DL322" s="580"/>
      <c r="DM322" s="581"/>
      <c r="DN322" s="585"/>
      <c r="DO322" s="1326"/>
      <c r="DP322" s="497"/>
      <c r="DQ322" s="497"/>
      <c r="DR322" s="498"/>
      <c r="DS322" s="498"/>
      <c r="DT322" s="498"/>
      <c r="DU322" s="498"/>
      <c r="DV322" s="504"/>
      <c r="DW322" s="500"/>
      <c r="DZ322" s="577"/>
      <c r="EA322" s="767"/>
      <c r="EB322" s="579"/>
      <c r="EC322" s="580"/>
      <c r="ED322" s="581"/>
      <c r="EE322" s="585"/>
      <c r="EF322" s="1326"/>
      <c r="EG322" s="497"/>
      <c r="EH322" s="497"/>
      <c r="EI322" s="498"/>
      <c r="EJ322" s="498"/>
      <c r="EK322" s="498"/>
      <c r="EL322" s="498"/>
      <c r="EM322" s="504"/>
      <c r="EN322" s="500"/>
      <c r="EQ322" s="665"/>
      <c r="ER322" s="666"/>
      <c r="ES322" s="667"/>
      <c r="ET322" s="668"/>
      <c r="EU322" s="669"/>
      <c r="EV322" s="720"/>
      <c r="EW322" s="1326"/>
      <c r="EX322" s="497" t="e">
        <f t="shared" si="7665"/>
        <v>#N/A</v>
      </c>
      <c r="EY322" s="497" t="e">
        <f t="shared" si="7666"/>
        <v>#N/A</v>
      </c>
      <c r="EZ322" s="498" t="e">
        <f t="shared" si="7667"/>
        <v>#N/A</v>
      </c>
      <c r="FA322" s="498">
        <f t="shared" si="7668"/>
        <v>0</v>
      </c>
      <c r="FB322" s="498">
        <f t="shared" si="7669"/>
        <v>0</v>
      </c>
      <c r="FC322" s="498" t="e">
        <f t="shared" si="7670"/>
        <v>#N/A</v>
      </c>
      <c r="FD322" s="504">
        <f t="shared" si="7671"/>
        <v>0</v>
      </c>
      <c r="FE322" s="500">
        <f t="shared" si="7672"/>
        <v>0</v>
      </c>
      <c r="FH322" s="665"/>
      <c r="FI322" s="666"/>
      <c r="FJ322" s="667"/>
      <c r="FK322" s="668"/>
      <c r="FL322" s="669"/>
      <c r="FM322" s="720"/>
      <c r="FN322" s="1326"/>
      <c r="FO322" s="497" t="e">
        <f t="shared" si="7673"/>
        <v>#N/A</v>
      </c>
      <c r="FP322" s="497" t="e">
        <f t="shared" si="7674"/>
        <v>#N/A</v>
      </c>
      <c r="FQ322" s="498" t="e">
        <f t="shared" si="7675"/>
        <v>#N/A</v>
      </c>
      <c r="FR322" s="498">
        <f t="shared" si="7676"/>
        <v>0</v>
      </c>
      <c r="FS322" s="498">
        <f t="shared" si="7677"/>
        <v>0</v>
      </c>
      <c r="FT322" s="498" t="e">
        <f t="shared" si="7678"/>
        <v>#N/A</v>
      </c>
      <c r="FU322" s="504">
        <f t="shared" si="7679"/>
        <v>0</v>
      </c>
      <c r="FV322" s="500">
        <f t="shared" si="7680"/>
        <v>0</v>
      </c>
      <c r="FY322" s="665"/>
      <c r="FZ322" s="666"/>
      <c r="GA322" s="667"/>
      <c r="GB322" s="668"/>
      <c r="GC322" s="669"/>
      <c r="GD322" s="720"/>
      <c r="GE322" s="1326"/>
      <c r="GF322" s="497" t="e">
        <f t="shared" si="7681"/>
        <v>#N/A</v>
      </c>
      <c r="GG322" s="497" t="e">
        <f t="shared" si="7682"/>
        <v>#N/A</v>
      </c>
      <c r="GH322" s="498" t="e">
        <f t="shared" si="7683"/>
        <v>#N/A</v>
      </c>
      <c r="GI322" s="498">
        <f t="shared" si="7684"/>
        <v>0</v>
      </c>
      <c r="GJ322" s="498">
        <f t="shared" si="7685"/>
        <v>0</v>
      </c>
      <c r="GK322" s="498" t="e">
        <f t="shared" si="7686"/>
        <v>#N/A</v>
      </c>
      <c r="GL322" s="504">
        <f t="shared" si="7687"/>
        <v>0</v>
      </c>
      <c r="GM322" s="500">
        <f t="shared" si="7688"/>
        <v>0</v>
      </c>
      <c r="GP322" s="665"/>
      <c r="GQ322" s="666"/>
      <c r="GR322" s="667"/>
      <c r="GS322" s="668"/>
      <c r="GT322" s="669"/>
      <c r="GU322" s="720"/>
      <c r="GV322" s="1326"/>
      <c r="GW322" s="497" t="e">
        <f t="shared" si="7689"/>
        <v>#N/A</v>
      </c>
      <c r="GX322" s="497" t="e">
        <f t="shared" si="7690"/>
        <v>#N/A</v>
      </c>
      <c r="GY322" s="498" t="e">
        <f t="shared" si="7691"/>
        <v>#N/A</v>
      </c>
      <c r="GZ322" s="498">
        <f t="shared" si="7692"/>
        <v>0</v>
      </c>
      <c r="HA322" s="498">
        <f t="shared" si="7693"/>
        <v>0</v>
      </c>
      <c r="HB322" s="498" t="e">
        <f t="shared" si="7694"/>
        <v>#N/A</v>
      </c>
      <c r="HC322" s="504">
        <f t="shared" si="7695"/>
        <v>0</v>
      </c>
      <c r="HD322" s="500">
        <f t="shared" si="7696"/>
        <v>0</v>
      </c>
      <c r="HG322" s="665"/>
      <c r="HH322" s="666"/>
      <c r="HI322" s="667"/>
      <c r="HJ322" s="668"/>
      <c r="HK322" s="669"/>
      <c r="HL322" s="720"/>
      <c r="HM322" s="1326"/>
      <c r="HN322" s="497" t="e">
        <f t="shared" si="7697"/>
        <v>#N/A</v>
      </c>
      <c r="HO322" s="497" t="e">
        <f t="shared" si="7698"/>
        <v>#N/A</v>
      </c>
      <c r="HP322" s="498" t="e">
        <f t="shared" si="7699"/>
        <v>#N/A</v>
      </c>
      <c r="HQ322" s="498">
        <f t="shared" si="7700"/>
        <v>0</v>
      </c>
      <c r="HR322" s="498">
        <f t="shared" si="7701"/>
        <v>0</v>
      </c>
      <c r="HS322" s="498" t="e">
        <f t="shared" si="7702"/>
        <v>#N/A</v>
      </c>
      <c r="HT322" s="504">
        <f t="shared" si="7703"/>
        <v>0</v>
      </c>
      <c r="HU322" s="500">
        <f t="shared" si="7704"/>
        <v>0</v>
      </c>
      <c r="HX322" s="665"/>
      <c r="HY322" s="666"/>
      <c r="HZ322" s="667"/>
      <c r="IA322" s="668"/>
      <c r="IB322" s="669"/>
      <c r="IC322" s="720"/>
      <c r="ID322" s="1326"/>
      <c r="IE322" s="497" t="e">
        <f t="shared" si="7705"/>
        <v>#N/A</v>
      </c>
      <c r="IF322" s="497" t="e">
        <f t="shared" si="7706"/>
        <v>#N/A</v>
      </c>
      <c r="IG322" s="498" t="e">
        <f t="shared" si="7707"/>
        <v>#N/A</v>
      </c>
      <c r="IH322" s="498">
        <f t="shared" si="7708"/>
        <v>0</v>
      </c>
      <c r="II322" s="498">
        <f t="shared" si="7709"/>
        <v>0</v>
      </c>
      <c r="IJ322" s="498" t="e">
        <f t="shared" si="7710"/>
        <v>#N/A</v>
      </c>
      <c r="IK322" s="504">
        <f t="shared" si="7711"/>
        <v>0</v>
      </c>
      <c r="IL322" s="500">
        <f t="shared" si="7712"/>
        <v>0</v>
      </c>
      <c r="IO322" s="665"/>
      <c r="IP322" s="666"/>
      <c r="IQ322" s="667"/>
      <c r="IR322" s="668"/>
      <c r="IS322" s="669"/>
      <c r="IT322" s="720"/>
      <c r="IU322" s="1326"/>
      <c r="IV322" s="497" t="e">
        <f t="shared" si="7713"/>
        <v>#N/A</v>
      </c>
      <c r="IW322" s="497" t="e">
        <f t="shared" si="7714"/>
        <v>#N/A</v>
      </c>
      <c r="IX322" s="498" t="e">
        <f t="shared" si="7715"/>
        <v>#N/A</v>
      </c>
      <c r="IY322" s="498">
        <f t="shared" si="7716"/>
        <v>0</v>
      </c>
      <c r="IZ322" s="498">
        <f t="shared" si="7717"/>
        <v>0</v>
      </c>
      <c r="JA322" s="498" t="e">
        <f t="shared" si="7718"/>
        <v>#N/A</v>
      </c>
      <c r="JB322" s="504">
        <f t="shared" si="7719"/>
        <v>0</v>
      </c>
      <c r="JC322" s="500">
        <f t="shared" si="7720"/>
        <v>0</v>
      </c>
      <c r="JF322" s="665"/>
      <c r="JG322" s="666"/>
      <c r="JH322" s="667"/>
      <c r="JI322" s="668"/>
      <c r="JJ322" s="669"/>
      <c r="JK322" s="720"/>
      <c r="JL322" s="1326"/>
      <c r="JM322" s="497" t="e">
        <f t="shared" si="7721"/>
        <v>#N/A</v>
      </c>
      <c r="JN322" s="497" t="e">
        <f t="shared" si="7722"/>
        <v>#N/A</v>
      </c>
      <c r="JO322" s="498" t="e">
        <f t="shared" si="7723"/>
        <v>#N/A</v>
      </c>
      <c r="JP322" s="498">
        <f t="shared" si="7724"/>
        <v>0</v>
      </c>
      <c r="JQ322" s="498">
        <f t="shared" si="7725"/>
        <v>0</v>
      </c>
      <c r="JR322" s="498" t="e">
        <f t="shared" si="7726"/>
        <v>#N/A</v>
      </c>
      <c r="JS322" s="504">
        <f t="shared" si="7727"/>
        <v>0</v>
      </c>
      <c r="JT322" s="500">
        <f t="shared" si="7728"/>
        <v>0</v>
      </c>
      <c r="JW322" s="665"/>
      <c r="JX322" s="666"/>
      <c r="JY322" s="667"/>
      <c r="JZ322" s="668"/>
      <c r="KA322" s="669"/>
      <c r="KB322" s="720"/>
      <c r="KC322" s="1326"/>
      <c r="KD322" s="497" t="e">
        <f t="shared" si="7729"/>
        <v>#N/A</v>
      </c>
      <c r="KE322" s="497" t="e">
        <f t="shared" si="7730"/>
        <v>#N/A</v>
      </c>
      <c r="KF322" s="498" t="e">
        <f t="shared" si="7731"/>
        <v>#N/A</v>
      </c>
      <c r="KG322" s="498">
        <f t="shared" si="7732"/>
        <v>0</v>
      </c>
      <c r="KH322" s="498">
        <f t="shared" si="7733"/>
        <v>0</v>
      </c>
      <c r="KI322" s="498" t="e">
        <f t="shared" si="7734"/>
        <v>#N/A</v>
      </c>
      <c r="KJ322" s="504">
        <f t="shared" si="7735"/>
        <v>0</v>
      </c>
      <c r="KK322" s="500">
        <f t="shared" si="7736"/>
        <v>0</v>
      </c>
      <c r="KN322" s="665"/>
      <c r="KO322" s="666"/>
      <c r="KP322" s="667"/>
      <c r="KQ322" s="668"/>
      <c r="KR322" s="669"/>
      <c r="KS322" s="720"/>
      <c r="KT322" s="1326"/>
      <c r="KU322" s="497" t="e">
        <f t="shared" si="7737"/>
        <v>#N/A</v>
      </c>
      <c r="KV322" s="497" t="e">
        <f t="shared" si="7738"/>
        <v>#N/A</v>
      </c>
      <c r="KW322" s="498" t="e">
        <f t="shared" si="7739"/>
        <v>#N/A</v>
      </c>
      <c r="KX322" s="498">
        <f t="shared" si="7740"/>
        <v>0</v>
      </c>
      <c r="KY322" s="498">
        <f t="shared" si="7741"/>
        <v>0</v>
      </c>
      <c r="KZ322" s="498" t="e">
        <f t="shared" si="7742"/>
        <v>#N/A</v>
      </c>
      <c r="LA322" s="504">
        <f t="shared" si="7743"/>
        <v>0</v>
      </c>
      <c r="LB322" s="500">
        <f t="shared" si="7744"/>
        <v>0</v>
      </c>
      <c r="LE322" s="665"/>
      <c r="LF322" s="666"/>
      <c r="LG322" s="667"/>
      <c r="LH322" s="668"/>
      <c r="LI322" s="669"/>
      <c r="LJ322" s="720"/>
      <c r="LK322" s="1326"/>
      <c r="LL322" s="497" t="e">
        <f t="shared" si="7745"/>
        <v>#N/A</v>
      </c>
      <c r="LM322" s="497" t="e">
        <f t="shared" si="7746"/>
        <v>#N/A</v>
      </c>
      <c r="LN322" s="498" t="e">
        <f t="shared" si="7747"/>
        <v>#N/A</v>
      </c>
      <c r="LO322" s="498">
        <f t="shared" si="7748"/>
        <v>0</v>
      </c>
      <c r="LP322" s="498">
        <f t="shared" si="7749"/>
        <v>0</v>
      </c>
      <c r="LQ322" s="498" t="e">
        <f t="shared" si="7750"/>
        <v>#N/A</v>
      </c>
      <c r="LR322" s="504">
        <f t="shared" si="7751"/>
        <v>0</v>
      </c>
      <c r="LS322" s="500">
        <f t="shared" si="7752"/>
        <v>0</v>
      </c>
      <c r="LV322" s="665"/>
      <c r="LW322" s="666"/>
      <c r="LX322" s="667"/>
      <c r="LY322" s="668"/>
      <c r="LZ322" s="669"/>
      <c r="MA322" s="720"/>
      <c r="MB322" s="1326"/>
      <c r="MC322" s="497" t="e">
        <f t="shared" si="7753"/>
        <v>#N/A</v>
      </c>
      <c r="MD322" s="497" t="e">
        <f t="shared" si="7754"/>
        <v>#N/A</v>
      </c>
      <c r="ME322" s="498" t="e">
        <f t="shared" si="7755"/>
        <v>#N/A</v>
      </c>
      <c r="MF322" s="498">
        <f t="shared" si="7756"/>
        <v>0</v>
      </c>
      <c r="MG322" s="498">
        <f t="shared" si="7757"/>
        <v>0</v>
      </c>
      <c r="MH322" s="498" t="e">
        <f t="shared" si="7758"/>
        <v>#N/A</v>
      </c>
      <c r="MI322" s="504">
        <f t="shared" si="7759"/>
        <v>0</v>
      </c>
      <c r="MJ322" s="500">
        <f t="shared" si="7760"/>
        <v>0</v>
      </c>
      <c r="MM322" s="665"/>
      <c r="MN322" s="666"/>
      <c r="MO322" s="667"/>
      <c r="MP322" s="668"/>
      <c r="MQ322" s="669"/>
      <c r="MR322" s="720"/>
      <c r="MS322" s="1326"/>
      <c r="MT322" s="497" t="e">
        <f t="shared" si="7761"/>
        <v>#N/A</v>
      </c>
      <c r="MU322" s="497" t="e">
        <f t="shared" si="7762"/>
        <v>#N/A</v>
      </c>
      <c r="MV322" s="498" t="e">
        <f t="shared" si="7763"/>
        <v>#N/A</v>
      </c>
      <c r="MW322" s="498">
        <f t="shared" si="7764"/>
        <v>0</v>
      </c>
      <c r="MX322" s="498">
        <f t="shared" si="7765"/>
        <v>0</v>
      </c>
      <c r="MY322" s="498" t="e">
        <f t="shared" si="7766"/>
        <v>#N/A</v>
      </c>
      <c r="MZ322" s="504">
        <f t="shared" si="7767"/>
        <v>0</v>
      </c>
      <c r="NA322" s="500">
        <f t="shared" si="7768"/>
        <v>0</v>
      </c>
      <c r="ND322" s="665"/>
      <c r="NE322" s="666"/>
      <c r="NF322" s="667"/>
      <c r="NG322" s="668"/>
      <c r="NH322" s="669"/>
      <c r="NI322" s="720"/>
      <c r="NJ322" s="1326"/>
      <c r="NK322" s="497" t="e">
        <f t="shared" si="7769"/>
        <v>#N/A</v>
      </c>
      <c r="NL322" s="497" t="e">
        <f t="shared" si="7770"/>
        <v>#N/A</v>
      </c>
      <c r="NM322" s="498" t="e">
        <f t="shared" si="7771"/>
        <v>#N/A</v>
      </c>
      <c r="NN322" s="498">
        <f t="shared" si="7772"/>
        <v>0</v>
      </c>
      <c r="NO322" s="498">
        <f t="shared" si="7773"/>
        <v>0</v>
      </c>
      <c r="NP322" s="498" t="e">
        <f t="shared" si="7774"/>
        <v>#N/A</v>
      </c>
      <c r="NQ322" s="504">
        <f t="shared" si="7775"/>
        <v>0</v>
      </c>
      <c r="NR322" s="500">
        <f t="shared" si="7776"/>
        <v>0</v>
      </c>
      <c r="NU322" s="665"/>
      <c r="NV322" s="666"/>
      <c r="NW322" s="667"/>
      <c r="NX322" s="668"/>
      <c r="NY322" s="669"/>
      <c r="NZ322" s="720"/>
      <c r="OA322" s="1326"/>
      <c r="OB322" s="497" t="e">
        <f t="shared" si="7777"/>
        <v>#N/A</v>
      </c>
      <c r="OC322" s="497" t="e">
        <f t="shared" si="7778"/>
        <v>#N/A</v>
      </c>
      <c r="OD322" s="498" t="e">
        <f t="shared" si="7779"/>
        <v>#N/A</v>
      </c>
      <c r="OE322" s="498">
        <f t="shared" si="7780"/>
        <v>0</v>
      </c>
      <c r="OF322" s="498">
        <f t="shared" si="7781"/>
        <v>0</v>
      </c>
      <c r="OG322" s="498" t="e">
        <f t="shared" si="7782"/>
        <v>#N/A</v>
      </c>
      <c r="OH322" s="504">
        <f t="shared" si="7783"/>
        <v>0</v>
      </c>
      <c r="OI322" s="500">
        <f t="shared" si="7784"/>
        <v>0</v>
      </c>
      <c r="OL322" s="665"/>
      <c r="OM322" s="666"/>
      <c r="ON322" s="667"/>
      <c r="OO322" s="668"/>
      <c r="OP322" s="669"/>
      <c r="OQ322" s="720"/>
      <c r="OR322" s="1326"/>
      <c r="OS322" s="497" t="e">
        <f t="shared" si="7785"/>
        <v>#N/A</v>
      </c>
      <c r="OT322" s="497" t="e">
        <f t="shared" si="7786"/>
        <v>#N/A</v>
      </c>
      <c r="OU322" s="498" t="e">
        <f t="shared" si="7787"/>
        <v>#N/A</v>
      </c>
      <c r="OV322" s="498">
        <f t="shared" si="7788"/>
        <v>0</v>
      </c>
      <c r="OW322" s="498">
        <f t="shared" si="7789"/>
        <v>0</v>
      </c>
      <c r="OX322" s="498" t="e">
        <f t="shared" si="7790"/>
        <v>#N/A</v>
      </c>
      <c r="OY322" s="504">
        <f t="shared" si="7791"/>
        <v>0</v>
      </c>
      <c r="OZ322" s="500">
        <f t="shared" si="7792"/>
        <v>0</v>
      </c>
      <c r="PC322" s="665"/>
      <c r="PD322" s="666"/>
      <c r="PE322" s="667"/>
      <c r="PF322" s="668"/>
      <c r="PG322" s="669"/>
      <c r="PH322" s="720"/>
      <c r="PI322" s="1326"/>
      <c r="PJ322" s="497" t="e">
        <f t="shared" si="7793"/>
        <v>#N/A</v>
      </c>
      <c r="PK322" s="497" t="e">
        <f t="shared" si="7794"/>
        <v>#N/A</v>
      </c>
      <c r="PL322" s="498" t="e">
        <f t="shared" si="7795"/>
        <v>#N/A</v>
      </c>
      <c r="PM322" s="498">
        <f t="shared" si="7796"/>
        <v>0</v>
      </c>
      <c r="PN322" s="498">
        <f t="shared" si="7797"/>
        <v>0</v>
      </c>
      <c r="PO322" s="498" t="e">
        <f t="shared" si="7798"/>
        <v>#N/A</v>
      </c>
      <c r="PP322" s="504">
        <f t="shared" si="7799"/>
        <v>0</v>
      </c>
      <c r="PQ322" s="500">
        <f t="shared" si="7800"/>
        <v>0</v>
      </c>
      <c r="PT322" s="665"/>
      <c r="PU322" s="666"/>
      <c r="PV322" s="667"/>
      <c r="PW322" s="668"/>
      <c r="PX322" s="669"/>
      <c r="PY322" s="720"/>
      <c r="PZ322" s="1326"/>
      <c r="QA322" s="497" t="e">
        <f t="shared" si="7801"/>
        <v>#N/A</v>
      </c>
      <c r="QB322" s="497" t="e">
        <f t="shared" si="7802"/>
        <v>#N/A</v>
      </c>
      <c r="QC322" s="498" t="e">
        <f t="shared" si="7803"/>
        <v>#N/A</v>
      </c>
      <c r="QD322" s="498">
        <f t="shared" si="7804"/>
        <v>0</v>
      </c>
      <c r="QE322" s="498">
        <f t="shared" si="7805"/>
        <v>0</v>
      </c>
      <c r="QF322" s="498" t="e">
        <f t="shared" si="7806"/>
        <v>#N/A</v>
      </c>
      <c r="QG322" s="504">
        <f t="shared" si="7807"/>
        <v>0</v>
      </c>
      <c r="QH322" s="500">
        <f t="shared" si="7808"/>
        <v>0</v>
      </c>
      <c r="QK322" s="665"/>
      <c r="QL322" s="666"/>
      <c r="QM322" s="667"/>
      <c r="QN322" s="668"/>
      <c r="QO322" s="669"/>
      <c r="QP322" s="720"/>
      <c r="QQ322" s="1326"/>
      <c r="QR322" s="497" t="e">
        <f t="shared" si="7809"/>
        <v>#N/A</v>
      </c>
      <c r="QS322" s="497" t="e">
        <f t="shared" si="7810"/>
        <v>#N/A</v>
      </c>
      <c r="QT322" s="498" t="e">
        <f t="shared" si="7811"/>
        <v>#N/A</v>
      </c>
      <c r="QU322" s="498">
        <f t="shared" si="7812"/>
        <v>0</v>
      </c>
      <c r="QV322" s="498">
        <f t="shared" si="7813"/>
        <v>0</v>
      </c>
      <c r="QW322" s="498" t="e">
        <f t="shared" si="7814"/>
        <v>#N/A</v>
      </c>
      <c r="QX322" s="504">
        <f t="shared" si="7815"/>
        <v>0</v>
      </c>
      <c r="QY322" s="500">
        <f t="shared" si="7816"/>
        <v>0</v>
      </c>
      <c r="RB322" s="381"/>
      <c r="RC322" s="382"/>
      <c r="RD322" s="383"/>
      <c r="RE322" s="384"/>
      <c r="RF322" s="385"/>
      <c r="RG322" s="386"/>
      <c r="RH322" s="386"/>
      <c r="RI322" s="497"/>
      <c r="RJ322" s="497"/>
      <c r="RK322" s="501"/>
      <c r="RL322" s="501"/>
      <c r="RM322" s="501"/>
      <c r="RN322" s="501"/>
      <c r="RO322" s="502"/>
      <c r="RP322" s="503"/>
      <c r="RS322" s="381"/>
      <c r="RT322" s="382"/>
      <c r="RU322" s="383"/>
      <c r="RV322" s="384"/>
      <c r="RW322" s="385"/>
      <c r="RX322" s="386"/>
      <c r="RY322" s="386"/>
      <c r="RZ322" s="497"/>
      <c r="SA322" s="497"/>
      <c r="SB322" s="501"/>
      <c r="SC322" s="501"/>
      <c r="SD322" s="501"/>
      <c r="SE322" s="501"/>
      <c r="SF322" s="502"/>
      <c r="SG322" s="503"/>
      <c r="SJ322" s="381"/>
      <c r="SK322" s="382"/>
      <c r="SL322" s="383"/>
      <c r="SM322" s="384"/>
      <c r="SN322" s="385"/>
      <c r="SO322" s="386"/>
      <c r="SP322" s="386"/>
      <c r="SQ322" s="497"/>
      <c r="SR322" s="497"/>
      <c r="SS322" s="501"/>
      <c r="ST322" s="501"/>
      <c r="SU322" s="501"/>
      <c r="SV322" s="501"/>
      <c r="SW322" s="502"/>
      <c r="SX322" s="503"/>
    </row>
    <row r="323" spans="2:518" ht="46.5" hidden="1" customHeight="1" thickTop="1" thickBot="1">
      <c r="B323" s="577"/>
      <c r="C323" s="578"/>
      <c r="D323" s="579"/>
      <c r="E323" s="580"/>
      <c r="F323" s="581"/>
      <c r="G323" s="585"/>
      <c r="H323" s="595"/>
      <c r="K323" s="577"/>
      <c r="L323" s="767"/>
      <c r="M323" s="579"/>
      <c r="N323" s="580"/>
      <c r="O323" s="581"/>
      <c r="P323" s="585"/>
      <c r="Q323" s="1326"/>
      <c r="R323" s="497"/>
      <c r="S323" s="497"/>
      <c r="T323" s="498"/>
      <c r="U323" s="498"/>
      <c r="V323" s="498"/>
      <c r="W323" s="498"/>
      <c r="X323" s="504"/>
      <c r="Y323" s="500"/>
      <c r="Z323" s="486"/>
      <c r="AA323" s="486"/>
      <c r="AB323" s="577"/>
      <c r="AC323" s="767"/>
      <c r="AD323" s="579"/>
      <c r="AE323" s="580"/>
      <c r="AF323" s="581"/>
      <c r="AG323" s="585"/>
      <c r="AH323" s="1326"/>
      <c r="AI323" s="497"/>
      <c r="AJ323" s="497"/>
      <c r="AK323" s="498"/>
      <c r="AL323" s="498"/>
      <c r="AM323" s="498"/>
      <c r="AN323" s="498"/>
      <c r="AO323" s="504"/>
      <c r="AP323" s="500"/>
      <c r="AQ323" s="486"/>
      <c r="AR323" s="486"/>
      <c r="AS323" s="577"/>
      <c r="AT323" s="767"/>
      <c r="AU323" s="579"/>
      <c r="AV323" s="580"/>
      <c r="AW323" s="581"/>
      <c r="AX323" s="585"/>
      <c r="AY323" s="1326"/>
      <c r="AZ323" s="497"/>
      <c r="BA323" s="497"/>
      <c r="BB323" s="498"/>
      <c r="BC323" s="498"/>
      <c r="BD323" s="498"/>
      <c r="BE323" s="498"/>
      <c r="BF323" s="504"/>
      <c r="BG323" s="500"/>
      <c r="BJ323" s="577"/>
      <c r="BK323" s="767"/>
      <c r="BL323" s="579"/>
      <c r="BM323" s="580"/>
      <c r="BN323" s="581"/>
      <c r="BO323" s="585"/>
      <c r="BP323" s="1326"/>
      <c r="BQ323" s="497"/>
      <c r="BR323" s="497"/>
      <c r="BS323" s="498"/>
      <c r="BT323" s="498"/>
      <c r="BU323" s="498"/>
      <c r="BV323" s="498"/>
      <c r="BW323" s="504"/>
      <c r="BX323" s="500"/>
      <c r="CA323" s="577"/>
      <c r="CB323" s="767"/>
      <c r="CC323" s="579"/>
      <c r="CD323" s="580"/>
      <c r="CE323" s="581"/>
      <c r="CF323" s="585"/>
      <c r="CG323" s="1326"/>
      <c r="CH323" s="497"/>
      <c r="CI323" s="497"/>
      <c r="CJ323" s="498"/>
      <c r="CK323" s="498"/>
      <c r="CL323" s="498"/>
      <c r="CM323" s="498"/>
      <c r="CN323" s="504"/>
      <c r="CO323" s="500"/>
      <c r="CR323" s="577"/>
      <c r="CS323" s="767"/>
      <c r="CT323" s="579"/>
      <c r="CU323" s="580"/>
      <c r="CV323" s="581"/>
      <c r="CW323" s="585"/>
      <c r="CX323" s="1326"/>
      <c r="CY323" s="497"/>
      <c r="CZ323" s="497"/>
      <c r="DA323" s="498"/>
      <c r="DB323" s="498"/>
      <c r="DC323" s="498"/>
      <c r="DD323" s="498"/>
      <c r="DE323" s="504"/>
      <c r="DF323" s="500"/>
      <c r="DI323" s="577"/>
      <c r="DJ323" s="767"/>
      <c r="DK323" s="579"/>
      <c r="DL323" s="580"/>
      <c r="DM323" s="581"/>
      <c r="DN323" s="585"/>
      <c r="DO323" s="1326"/>
      <c r="DP323" s="497"/>
      <c r="DQ323" s="497"/>
      <c r="DR323" s="498"/>
      <c r="DS323" s="498"/>
      <c r="DT323" s="498"/>
      <c r="DU323" s="498"/>
      <c r="DV323" s="504"/>
      <c r="DW323" s="500"/>
      <c r="DZ323" s="577"/>
      <c r="EA323" s="767"/>
      <c r="EB323" s="579"/>
      <c r="EC323" s="580"/>
      <c r="ED323" s="581"/>
      <c r="EE323" s="585"/>
      <c r="EF323" s="1326"/>
      <c r="EG323" s="497"/>
      <c r="EH323" s="497"/>
      <c r="EI323" s="498"/>
      <c r="EJ323" s="498"/>
      <c r="EK323" s="498"/>
      <c r="EL323" s="498"/>
      <c r="EM323" s="504"/>
      <c r="EN323" s="500"/>
      <c r="EQ323" s="665"/>
      <c r="ER323" s="666"/>
      <c r="ES323" s="667"/>
      <c r="ET323" s="668"/>
      <c r="EU323" s="669"/>
      <c r="EV323" s="720"/>
      <c r="EW323" s="1326"/>
      <c r="EX323" s="497" t="e">
        <f t="shared" si="7665"/>
        <v>#N/A</v>
      </c>
      <c r="EY323" s="497" t="e">
        <f t="shared" si="7666"/>
        <v>#N/A</v>
      </c>
      <c r="EZ323" s="498" t="e">
        <f t="shared" si="7667"/>
        <v>#N/A</v>
      </c>
      <c r="FA323" s="498">
        <f t="shared" si="7668"/>
        <v>0</v>
      </c>
      <c r="FB323" s="498">
        <f t="shared" si="7669"/>
        <v>0</v>
      </c>
      <c r="FC323" s="498" t="e">
        <f t="shared" si="7670"/>
        <v>#N/A</v>
      </c>
      <c r="FD323" s="504">
        <f t="shared" si="7671"/>
        <v>0</v>
      </c>
      <c r="FE323" s="500">
        <f t="shared" si="7672"/>
        <v>0</v>
      </c>
      <c r="FH323" s="665"/>
      <c r="FI323" s="666"/>
      <c r="FJ323" s="667"/>
      <c r="FK323" s="668"/>
      <c r="FL323" s="669"/>
      <c r="FM323" s="720"/>
      <c r="FN323" s="1326"/>
      <c r="FO323" s="497" t="e">
        <f t="shared" si="7673"/>
        <v>#N/A</v>
      </c>
      <c r="FP323" s="497" t="e">
        <f t="shared" si="7674"/>
        <v>#N/A</v>
      </c>
      <c r="FQ323" s="498" t="e">
        <f t="shared" si="7675"/>
        <v>#N/A</v>
      </c>
      <c r="FR323" s="498">
        <f t="shared" si="7676"/>
        <v>0</v>
      </c>
      <c r="FS323" s="498">
        <f t="shared" si="7677"/>
        <v>0</v>
      </c>
      <c r="FT323" s="498" t="e">
        <f t="shared" si="7678"/>
        <v>#N/A</v>
      </c>
      <c r="FU323" s="504">
        <f t="shared" si="7679"/>
        <v>0</v>
      </c>
      <c r="FV323" s="500">
        <f t="shared" si="7680"/>
        <v>0</v>
      </c>
      <c r="FY323" s="665"/>
      <c r="FZ323" s="666"/>
      <c r="GA323" s="667"/>
      <c r="GB323" s="668"/>
      <c r="GC323" s="669"/>
      <c r="GD323" s="720"/>
      <c r="GE323" s="1326"/>
      <c r="GF323" s="497" t="e">
        <f t="shared" si="7681"/>
        <v>#N/A</v>
      </c>
      <c r="GG323" s="497" t="e">
        <f t="shared" si="7682"/>
        <v>#N/A</v>
      </c>
      <c r="GH323" s="498" t="e">
        <f t="shared" si="7683"/>
        <v>#N/A</v>
      </c>
      <c r="GI323" s="498">
        <f t="shared" si="7684"/>
        <v>0</v>
      </c>
      <c r="GJ323" s="498">
        <f t="shared" si="7685"/>
        <v>0</v>
      </c>
      <c r="GK323" s="498" t="e">
        <f t="shared" si="7686"/>
        <v>#N/A</v>
      </c>
      <c r="GL323" s="504">
        <f t="shared" si="7687"/>
        <v>0</v>
      </c>
      <c r="GM323" s="500">
        <f t="shared" si="7688"/>
        <v>0</v>
      </c>
      <c r="GP323" s="665"/>
      <c r="GQ323" s="666"/>
      <c r="GR323" s="667"/>
      <c r="GS323" s="668"/>
      <c r="GT323" s="669"/>
      <c r="GU323" s="720"/>
      <c r="GV323" s="1326"/>
      <c r="GW323" s="497" t="e">
        <f t="shared" si="7689"/>
        <v>#N/A</v>
      </c>
      <c r="GX323" s="497" t="e">
        <f t="shared" si="7690"/>
        <v>#N/A</v>
      </c>
      <c r="GY323" s="498" t="e">
        <f t="shared" si="7691"/>
        <v>#N/A</v>
      </c>
      <c r="GZ323" s="498">
        <f t="shared" si="7692"/>
        <v>0</v>
      </c>
      <c r="HA323" s="498">
        <f t="shared" si="7693"/>
        <v>0</v>
      </c>
      <c r="HB323" s="498" t="e">
        <f t="shared" si="7694"/>
        <v>#N/A</v>
      </c>
      <c r="HC323" s="504">
        <f t="shared" si="7695"/>
        <v>0</v>
      </c>
      <c r="HD323" s="500">
        <f t="shared" si="7696"/>
        <v>0</v>
      </c>
      <c r="HG323" s="665"/>
      <c r="HH323" s="666"/>
      <c r="HI323" s="667"/>
      <c r="HJ323" s="668"/>
      <c r="HK323" s="669"/>
      <c r="HL323" s="720"/>
      <c r="HM323" s="1326"/>
      <c r="HN323" s="497" t="e">
        <f t="shared" si="7697"/>
        <v>#N/A</v>
      </c>
      <c r="HO323" s="497" t="e">
        <f t="shared" si="7698"/>
        <v>#N/A</v>
      </c>
      <c r="HP323" s="498" t="e">
        <f t="shared" si="7699"/>
        <v>#N/A</v>
      </c>
      <c r="HQ323" s="498">
        <f t="shared" si="7700"/>
        <v>0</v>
      </c>
      <c r="HR323" s="498">
        <f t="shared" si="7701"/>
        <v>0</v>
      </c>
      <c r="HS323" s="498" t="e">
        <f t="shared" si="7702"/>
        <v>#N/A</v>
      </c>
      <c r="HT323" s="504">
        <f t="shared" si="7703"/>
        <v>0</v>
      </c>
      <c r="HU323" s="500">
        <f t="shared" si="7704"/>
        <v>0</v>
      </c>
      <c r="HX323" s="665"/>
      <c r="HY323" s="666"/>
      <c r="HZ323" s="667"/>
      <c r="IA323" s="668"/>
      <c r="IB323" s="669"/>
      <c r="IC323" s="720"/>
      <c r="ID323" s="1326"/>
      <c r="IE323" s="497" t="e">
        <f t="shared" si="7705"/>
        <v>#N/A</v>
      </c>
      <c r="IF323" s="497" t="e">
        <f t="shared" si="7706"/>
        <v>#N/A</v>
      </c>
      <c r="IG323" s="498" t="e">
        <f t="shared" si="7707"/>
        <v>#N/A</v>
      </c>
      <c r="IH323" s="498">
        <f t="shared" si="7708"/>
        <v>0</v>
      </c>
      <c r="II323" s="498">
        <f t="shared" si="7709"/>
        <v>0</v>
      </c>
      <c r="IJ323" s="498" t="e">
        <f t="shared" si="7710"/>
        <v>#N/A</v>
      </c>
      <c r="IK323" s="504">
        <f t="shared" si="7711"/>
        <v>0</v>
      </c>
      <c r="IL323" s="500">
        <f t="shared" si="7712"/>
        <v>0</v>
      </c>
      <c r="IO323" s="665"/>
      <c r="IP323" s="666"/>
      <c r="IQ323" s="667"/>
      <c r="IR323" s="668"/>
      <c r="IS323" s="669"/>
      <c r="IT323" s="720"/>
      <c r="IU323" s="1326"/>
      <c r="IV323" s="497" t="e">
        <f t="shared" si="7713"/>
        <v>#N/A</v>
      </c>
      <c r="IW323" s="497" t="e">
        <f t="shared" si="7714"/>
        <v>#N/A</v>
      </c>
      <c r="IX323" s="498" t="e">
        <f t="shared" si="7715"/>
        <v>#N/A</v>
      </c>
      <c r="IY323" s="498">
        <f t="shared" si="7716"/>
        <v>0</v>
      </c>
      <c r="IZ323" s="498">
        <f t="shared" si="7717"/>
        <v>0</v>
      </c>
      <c r="JA323" s="498" t="e">
        <f t="shared" si="7718"/>
        <v>#N/A</v>
      </c>
      <c r="JB323" s="504">
        <f t="shared" si="7719"/>
        <v>0</v>
      </c>
      <c r="JC323" s="500">
        <f t="shared" si="7720"/>
        <v>0</v>
      </c>
      <c r="JF323" s="665"/>
      <c r="JG323" s="666"/>
      <c r="JH323" s="667"/>
      <c r="JI323" s="668"/>
      <c r="JJ323" s="669"/>
      <c r="JK323" s="720"/>
      <c r="JL323" s="1326"/>
      <c r="JM323" s="497" t="e">
        <f t="shared" si="7721"/>
        <v>#N/A</v>
      </c>
      <c r="JN323" s="497" t="e">
        <f t="shared" si="7722"/>
        <v>#N/A</v>
      </c>
      <c r="JO323" s="498" t="e">
        <f t="shared" si="7723"/>
        <v>#N/A</v>
      </c>
      <c r="JP323" s="498">
        <f t="shared" si="7724"/>
        <v>0</v>
      </c>
      <c r="JQ323" s="498">
        <f t="shared" si="7725"/>
        <v>0</v>
      </c>
      <c r="JR323" s="498" t="e">
        <f t="shared" si="7726"/>
        <v>#N/A</v>
      </c>
      <c r="JS323" s="504">
        <f t="shared" si="7727"/>
        <v>0</v>
      </c>
      <c r="JT323" s="500">
        <f t="shared" si="7728"/>
        <v>0</v>
      </c>
      <c r="JW323" s="665"/>
      <c r="JX323" s="666"/>
      <c r="JY323" s="667"/>
      <c r="JZ323" s="668"/>
      <c r="KA323" s="669"/>
      <c r="KB323" s="720"/>
      <c r="KC323" s="1326"/>
      <c r="KD323" s="497" t="e">
        <f t="shared" si="7729"/>
        <v>#N/A</v>
      </c>
      <c r="KE323" s="497" t="e">
        <f t="shared" si="7730"/>
        <v>#N/A</v>
      </c>
      <c r="KF323" s="498" t="e">
        <f t="shared" si="7731"/>
        <v>#N/A</v>
      </c>
      <c r="KG323" s="498">
        <f t="shared" si="7732"/>
        <v>0</v>
      </c>
      <c r="KH323" s="498">
        <f t="shared" si="7733"/>
        <v>0</v>
      </c>
      <c r="KI323" s="498" t="e">
        <f t="shared" si="7734"/>
        <v>#N/A</v>
      </c>
      <c r="KJ323" s="504">
        <f t="shared" si="7735"/>
        <v>0</v>
      </c>
      <c r="KK323" s="500">
        <f t="shared" si="7736"/>
        <v>0</v>
      </c>
      <c r="KN323" s="665"/>
      <c r="KO323" s="666"/>
      <c r="KP323" s="667"/>
      <c r="KQ323" s="668"/>
      <c r="KR323" s="669"/>
      <c r="KS323" s="720"/>
      <c r="KT323" s="1326"/>
      <c r="KU323" s="497" t="e">
        <f t="shared" si="7737"/>
        <v>#N/A</v>
      </c>
      <c r="KV323" s="497" t="e">
        <f t="shared" si="7738"/>
        <v>#N/A</v>
      </c>
      <c r="KW323" s="498" t="e">
        <f t="shared" si="7739"/>
        <v>#N/A</v>
      </c>
      <c r="KX323" s="498">
        <f t="shared" si="7740"/>
        <v>0</v>
      </c>
      <c r="KY323" s="498">
        <f t="shared" si="7741"/>
        <v>0</v>
      </c>
      <c r="KZ323" s="498" t="e">
        <f t="shared" si="7742"/>
        <v>#N/A</v>
      </c>
      <c r="LA323" s="504">
        <f t="shared" si="7743"/>
        <v>0</v>
      </c>
      <c r="LB323" s="500">
        <f t="shared" si="7744"/>
        <v>0</v>
      </c>
      <c r="LE323" s="665"/>
      <c r="LF323" s="666"/>
      <c r="LG323" s="667"/>
      <c r="LH323" s="668"/>
      <c r="LI323" s="669"/>
      <c r="LJ323" s="720"/>
      <c r="LK323" s="1326"/>
      <c r="LL323" s="497" t="e">
        <f t="shared" si="7745"/>
        <v>#N/A</v>
      </c>
      <c r="LM323" s="497" t="e">
        <f t="shared" si="7746"/>
        <v>#N/A</v>
      </c>
      <c r="LN323" s="498" t="e">
        <f t="shared" si="7747"/>
        <v>#N/A</v>
      </c>
      <c r="LO323" s="498">
        <f t="shared" si="7748"/>
        <v>0</v>
      </c>
      <c r="LP323" s="498">
        <f t="shared" si="7749"/>
        <v>0</v>
      </c>
      <c r="LQ323" s="498" t="e">
        <f t="shared" si="7750"/>
        <v>#N/A</v>
      </c>
      <c r="LR323" s="504">
        <f t="shared" si="7751"/>
        <v>0</v>
      </c>
      <c r="LS323" s="500">
        <f t="shared" si="7752"/>
        <v>0</v>
      </c>
      <c r="LV323" s="665"/>
      <c r="LW323" s="666"/>
      <c r="LX323" s="667"/>
      <c r="LY323" s="668"/>
      <c r="LZ323" s="669"/>
      <c r="MA323" s="720"/>
      <c r="MB323" s="1326"/>
      <c r="MC323" s="497" t="e">
        <f t="shared" si="7753"/>
        <v>#N/A</v>
      </c>
      <c r="MD323" s="497" t="e">
        <f t="shared" si="7754"/>
        <v>#N/A</v>
      </c>
      <c r="ME323" s="498" t="e">
        <f t="shared" si="7755"/>
        <v>#N/A</v>
      </c>
      <c r="MF323" s="498">
        <f t="shared" si="7756"/>
        <v>0</v>
      </c>
      <c r="MG323" s="498">
        <f t="shared" si="7757"/>
        <v>0</v>
      </c>
      <c r="MH323" s="498" t="e">
        <f t="shared" si="7758"/>
        <v>#N/A</v>
      </c>
      <c r="MI323" s="504">
        <f t="shared" si="7759"/>
        <v>0</v>
      </c>
      <c r="MJ323" s="500">
        <f t="shared" si="7760"/>
        <v>0</v>
      </c>
      <c r="MM323" s="665"/>
      <c r="MN323" s="666"/>
      <c r="MO323" s="667"/>
      <c r="MP323" s="668"/>
      <c r="MQ323" s="669"/>
      <c r="MR323" s="720"/>
      <c r="MS323" s="1326"/>
      <c r="MT323" s="497" t="e">
        <f t="shared" si="7761"/>
        <v>#N/A</v>
      </c>
      <c r="MU323" s="497" t="e">
        <f t="shared" si="7762"/>
        <v>#N/A</v>
      </c>
      <c r="MV323" s="498" t="e">
        <f t="shared" si="7763"/>
        <v>#N/A</v>
      </c>
      <c r="MW323" s="498">
        <f t="shared" si="7764"/>
        <v>0</v>
      </c>
      <c r="MX323" s="498">
        <f t="shared" si="7765"/>
        <v>0</v>
      </c>
      <c r="MY323" s="498" t="e">
        <f t="shared" si="7766"/>
        <v>#N/A</v>
      </c>
      <c r="MZ323" s="504">
        <f t="shared" si="7767"/>
        <v>0</v>
      </c>
      <c r="NA323" s="500">
        <f t="shared" si="7768"/>
        <v>0</v>
      </c>
      <c r="ND323" s="665"/>
      <c r="NE323" s="666"/>
      <c r="NF323" s="667"/>
      <c r="NG323" s="668"/>
      <c r="NH323" s="669"/>
      <c r="NI323" s="720"/>
      <c r="NJ323" s="1326"/>
      <c r="NK323" s="497" t="e">
        <f t="shared" si="7769"/>
        <v>#N/A</v>
      </c>
      <c r="NL323" s="497" t="e">
        <f t="shared" si="7770"/>
        <v>#N/A</v>
      </c>
      <c r="NM323" s="498" t="e">
        <f t="shared" si="7771"/>
        <v>#N/A</v>
      </c>
      <c r="NN323" s="498">
        <f t="shared" si="7772"/>
        <v>0</v>
      </c>
      <c r="NO323" s="498">
        <f t="shared" si="7773"/>
        <v>0</v>
      </c>
      <c r="NP323" s="498" t="e">
        <f t="shared" si="7774"/>
        <v>#N/A</v>
      </c>
      <c r="NQ323" s="504">
        <f t="shared" si="7775"/>
        <v>0</v>
      </c>
      <c r="NR323" s="500">
        <f t="shared" si="7776"/>
        <v>0</v>
      </c>
      <c r="NU323" s="665"/>
      <c r="NV323" s="666"/>
      <c r="NW323" s="667"/>
      <c r="NX323" s="668"/>
      <c r="NY323" s="669"/>
      <c r="NZ323" s="720"/>
      <c r="OA323" s="1326"/>
      <c r="OB323" s="497" t="e">
        <f t="shared" si="7777"/>
        <v>#N/A</v>
      </c>
      <c r="OC323" s="497" t="e">
        <f t="shared" si="7778"/>
        <v>#N/A</v>
      </c>
      <c r="OD323" s="498" t="e">
        <f t="shared" si="7779"/>
        <v>#N/A</v>
      </c>
      <c r="OE323" s="498">
        <f t="shared" si="7780"/>
        <v>0</v>
      </c>
      <c r="OF323" s="498">
        <f t="shared" si="7781"/>
        <v>0</v>
      </c>
      <c r="OG323" s="498" t="e">
        <f t="shared" si="7782"/>
        <v>#N/A</v>
      </c>
      <c r="OH323" s="504">
        <f t="shared" si="7783"/>
        <v>0</v>
      </c>
      <c r="OI323" s="500">
        <f t="shared" si="7784"/>
        <v>0</v>
      </c>
      <c r="OL323" s="665"/>
      <c r="OM323" s="666"/>
      <c r="ON323" s="667"/>
      <c r="OO323" s="668"/>
      <c r="OP323" s="669"/>
      <c r="OQ323" s="720"/>
      <c r="OR323" s="1326"/>
      <c r="OS323" s="497" t="e">
        <f t="shared" si="7785"/>
        <v>#N/A</v>
      </c>
      <c r="OT323" s="497" t="e">
        <f t="shared" si="7786"/>
        <v>#N/A</v>
      </c>
      <c r="OU323" s="498" t="e">
        <f t="shared" si="7787"/>
        <v>#N/A</v>
      </c>
      <c r="OV323" s="498">
        <f t="shared" si="7788"/>
        <v>0</v>
      </c>
      <c r="OW323" s="498">
        <f t="shared" si="7789"/>
        <v>0</v>
      </c>
      <c r="OX323" s="498" t="e">
        <f t="shared" si="7790"/>
        <v>#N/A</v>
      </c>
      <c r="OY323" s="504">
        <f t="shared" si="7791"/>
        <v>0</v>
      </c>
      <c r="OZ323" s="500">
        <f t="shared" si="7792"/>
        <v>0</v>
      </c>
      <c r="PC323" s="665"/>
      <c r="PD323" s="666"/>
      <c r="PE323" s="667"/>
      <c r="PF323" s="668"/>
      <c r="PG323" s="669"/>
      <c r="PH323" s="720"/>
      <c r="PI323" s="1326"/>
      <c r="PJ323" s="497" t="e">
        <f t="shared" si="7793"/>
        <v>#N/A</v>
      </c>
      <c r="PK323" s="497" t="e">
        <f t="shared" si="7794"/>
        <v>#N/A</v>
      </c>
      <c r="PL323" s="498" t="e">
        <f t="shared" si="7795"/>
        <v>#N/A</v>
      </c>
      <c r="PM323" s="498">
        <f t="shared" si="7796"/>
        <v>0</v>
      </c>
      <c r="PN323" s="498">
        <f t="shared" si="7797"/>
        <v>0</v>
      </c>
      <c r="PO323" s="498" t="e">
        <f t="shared" si="7798"/>
        <v>#N/A</v>
      </c>
      <c r="PP323" s="504">
        <f t="shared" si="7799"/>
        <v>0</v>
      </c>
      <c r="PQ323" s="500">
        <f t="shared" si="7800"/>
        <v>0</v>
      </c>
      <c r="PT323" s="665"/>
      <c r="PU323" s="666"/>
      <c r="PV323" s="667"/>
      <c r="PW323" s="668"/>
      <c r="PX323" s="669"/>
      <c r="PY323" s="720"/>
      <c r="PZ323" s="1326"/>
      <c r="QA323" s="497" t="e">
        <f t="shared" si="7801"/>
        <v>#N/A</v>
      </c>
      <c r="QB323" s="497" t="e">
        <f t="shared" si="7802"/>
        <v>#N/A</v>
      </c>
      <c r="QC323" s="498" t="e">
        <f t="shared" si="7803"/>
        <v>#N/A</v>
      </c>
      <c r="QD323" s="498">
        <f t="shared" si="7804"/>
        <v>0</v>
      </c>
      <c r="QE323" s="498">
        <f t="shared" si="7805"/>
        <v>0</v>
      </c>
      <c r="QF323" s="498" t="e">
        <f t="shared" si="7806"/>
        <v>#N/A</v>
      </c>
      <c r="QG323" s="504">
        <f t="shared" si="7807"/>
        <v>0</v>
      </c>
      <c r="QH323" s="500">
        <f t="shared" si="7808"/>
        <v>0</v>
      </c>
      <c r="QK323" s="665"/>
      <c r="QL323" s="666"/>
      <c r="QM323" s="667"/>
      <c r="QN323" s="668"/>
      <c r="QO323" s="669"/>
      <c r="QP323" s="720"/>
      <c r="QQ323" s="1326"/>
      <c r="QR323" s="497" t="e">
        <f t="shared" si="7809"/>
        <v>#N/A</v>
      </c>
      <c r="QS323" s="497" t="e">
        <f t="shared" si="7810"/>
        <v>#N/A</v>
      </c>
      <c r="QT323" s="498" t="e">
        <f t="shared" si="7811"/>
        <v>#N/A</v>
      </c>
      <c r="QU323" s="498">
        <f t="shared" si="7812"/>
        <v>0</v>
      </c>
      <c r="QV323" s="498">
        <f t="shared" si="7813"/>
        <v>0</v>
      </c>
      <c r="QW323" s="498" t="e">
        <f t="shared" si="7814"/>
        <v>#N/A</v>
      </c>
      <c r="QX323" s="504">
        <f t="shared" si="7815"/>
        <v>0</v>
      </c>
      <c r="QY323" s="500">
        <f t="shared" si="7816"/>
        <v>0</v>
      </c>
      <c r="RB323" s="381"/>
      <c r="RC323" s="382"/>
      <c r="RD323" s="383"/>
      <c r="RE323" s="384"/>
      <c r="RF323" s="385"/>
      <c r="RG323" s="386"/>
      <c r="RH323" s="386"/>
      <c r="RI323" s="497"/>
      <c r="RJ323" s="497"/>
      <c r="RK323" s="501"/>
      <c r="RL323" s="501"/>
      <c r="RM323" s="501"/>
      <c r="RN323" s="501"/>
      <c r="RO323" s="502"/>
      <c r="RP323" s="503"/>
      <c r="RS323" s="381"/>
      <c r="RT323" s="382"/>
      <c r="RU323" s="383"/>
      <c r="RV323" s="384"/>
      <c r="RW323" s="385"/>
      <c r="RX323" s="386"/>
      <c r="RY323" s="386"/>
      <c r="RZ323" s="497"/>
      <c r="SA323" s="497"/>
      <c r="SB323" s="501"/>
      <c r="SC323" s="501"/>
      <c r="SD323" s="501"/>
      <c r="SE323" s="501"/>
      <c r="SF323" s="502"/>
      <c r="SG323" s="503"/>
      <c r="SJ323" s="381"/>
      <c r="SK323" s="382"/>
      <c r="SL323" s="383"/>
      <c r="SM323" s="384"/>
      <c r="SN323" s="385"/>
      <c r="SO323" s="386"/>
      <c r="SP323" s="386"/>
      <c r="SQ323" s="497"/>
      <c r="SR323" s="497"/>
      <c r="SS323" s="501"/>
      <c r="ST323" s="501"/>
      <c r="SU323" s="501"/>
      <c r="SV323" s="501"/>
      <c r="SW323" s="502"/>
      <c r="SX323" s="503"/>
    </row>
    <row r="324" spans="2:518" ht="64.5" hidden="1" customHeight="1" thickTop="1" thickBot="1">
      <c r="B324" s="577"/>
      <c r="C324" s="578"/>
      <c r="D324" s="579"/>
      <c r="E324" s="580"/>
      <c r="F324" s="581"/>
      <c r="G324" s="585"/>
      <c r="H324" s="595"/>
      <c r="K324" s="577"/>
      <c r="L324" s="767"/>
      <c r="M324" s="579"/>
      <c r="N324" s="580"/>
      <c r="O324" s="581"/>
      <c r="P324" s="585"/>
      <c r="Q324" s="1326"/>
      <c r="R324" s="497"/>
      <c r="S324" s="497"/>
      <c r="T324" s="498"/>
      <c r="U324" s="498"/>
      <c r="V324" s="498"/>
      <c r="W324" s="498"/>
      <c r="X324" s="504"/>
      <c r="Y324" s="500"/>
      <c r="Z324" s="486"/>
      <c r="AA324" s="486"/>
      <c r="AB324" s="577"/>
      <c r="AC324" s="767"/>
      <c r="AD324" s="579"/>
      <c r="AE324" s="580"/>
      <c r="AF324" s="581"/>
      <c r="AG324" s="585"/>
      <c r="AH324" s="1326"/>
      <c r="AI324" s="497"/>
      <c r="AJ324" s="497"/>
      <c r="AK324" s="498"/>
      <c r="AL324" s="498"/>
      <c r="AM324" s="498"/>
      <c r="AN324" s="498"/>
      <c r="AO324" s="504"/>
      <c r="AP324" s="500"/>
      <c r="AQ324" s="486"/>
      <c r="AR324" s="486"/>
      <c r="AS324" s="577"/>
      <c r="AT324" s="767"/>
      <c r="AU324" s="579"/>
      <c r="AV324" s="580"/>
      <c r="AW324" s="581"/>
      <c r="AX324" s="585"/>
      <c r="AY324" s="1326"/>
      <c r="AZ324" s="497"/>
      <c r="BA324" s="497"/>
      <c r="BB324" s="498"/>
      <c r="BC324" s="498"/>
      <c r="BD324" s="498"/>
      <c r="BE324" s="498"/>
      <c r="BF324" s="504"/>
      <c r="BG324" s="500"/>
      <c r="BJ324" s="577"/>
      <c r="BK324" s="767"/>
      <c r="BL324" s="579"/>
      <c r="BM324" s="580"/>
      <c r="BN324" s="581"/>
      <c r="BO324" s="585"/>
      <c r="BP324" s="1326"/>
      <c r="BQ324" s="497"/>
      <c r="BR324" s="497"/>
      <c r="BS324" s="498"/>
      <c r="BT324" s="498"/>
      <c r="BU324" s="498"/>
      <c r="BV324" s="498"/>
      <c r="BW324" s="504"/>
      <c r="BX324" s="500"/>
      <c r="CA324" s="577"/>
      <c r="CB324" s="767"/>
      <c r="CC324" s="579"/>
      <c r="CD324" s="580"/>
      <c r="CE324" s="581"/>
      <c r="CF324" s="585"/>
      <c r="CG324" s="1326"/>
      <c r="CH324" s="497"/>
      <c r="CI324" s="497"/>
      <c r="CJ324" s="498"/>
      <c r="CK324" s="498"/>
      <c r="CL324" s="498"/>
      <c r="CM324" s="498"/>
      <c r="CN324" s="504"/>
      <c r="CO324" s="500"/>
      <c r="CR324" s="577"/>
      <c r="CS324" s="767"/>
      <c r="CT324" s="579"/>
      <c r="CU324" s="580"/>
      <c r="CV324" s="581"/>
      <c r="CW324" s="585"/>
      <c r="CX324" s="1326"/>
      <c r="CY324" s="497"/>
      <c r="CZ324" s="497"/>
      <c r="DA324" s="498"/>
      <c r="DB324" s="498"/>
      <c r="DC324" s="498"/>
      <c r="DD324" s="498"/>
      <c r="DE324" s="504"/>
      <c r="DF324" s="500"/>
      <c r="DI324" s="577"/>
      <c r="DJ324" s="767"/>
      <c r="DK324" s="579"/>
      <c r="DL324" s="580"/>
      <c r="DM324" s="581"/>
      <c r="DN324" s="585"/>
      <c r="DO324" s="1326"/>
      <c r="DP324" s="497"/>
      <c r="DQ324" s="497"/>
      <c r="DR324" s="498"/>
      <c r="DS324" s="498"/>
      <c r="DT324" s="498"/>
      <c r="DU324" s="498"/>
      <c r="DV324" s="504"/>
      <c r="DW324" s="500"/>
      <c r="DZ324" s="577"/>
      <c r="EA324" s="767"/>
      <c r="EB324" s="579"/>
      <c r="EC324" s="580"/>
      <c r="ED324" s="581"/>
      <c r="EE324" s="585"/>
      <c r="EF324" s="1326"/>
      <c r="EG324" s="497"/>
      <c r="EH324" s="497"/>
      <c r="EI324" s="498"/>
      <c r="EJ324" s="498"/>
      <c r="EK324" s="498"/>
      <c r="EL324" s="498"/>
      <c r="EM324" s="504"/>
      <c r="EN324" s="500"/>
      <c r="EQ324" s="665"/>
      <c r="ER324" s="666"/>
      <c r="ES324" s="667"/>
      <c r="ET324" s="668"/>
      <c r="EU324" s="669"/>
      <c r="EV324" s="720"/>
      <c r="EW324" s="1326"/>
      <c r="EX324" s="497" t="e">
        <f t="shared" si="7665"/>
        <v>#N/A</v>
      </c>
      <c r="EY324" s="497" t="e">
        <f t="shared" si="7666"/>
        <v>#N/A</v>
      </c>
      <c r="EZ324" s="498" t="e">
        <f t="shared" si="7667"/>
        <v>#N/A</v>
      </c>
      <c r="FA324" s="498">
        <f t="shared" si="7668"/>
        <v>0</v>
      </c>
      <c r="FB324" s="498">
        <f t="shared" si="7669"/>
        <v>0</v>
      </c>
      <c r="FC324" s="498" t="e">
        <f t="shared" si="7670"/>
        <v>#N/A</v>
      </c>
      <c r="FD324" s="504">
        <f t="shared" si="7671"/>
        <v>0</v>
      </c>
      <c r="FE324" s="500">
        <f t="shared" si="7672"/>
        <v>0</v>
      </c>
      <c r="FH324" s="665"/>
      <c r="FI324" s="666"/>
      <c r="FJ324" s="667"/>
      <c r="FK324" s="668"/>
      <c r="FL324" s="669"/>
      <c r="FM324" s="720"/>
      <c r="FN324" s="1326"/>
      <c r="FO324" s="497" t="e">
        <f t="shared" si="7673"/>
        <v>#N/A</v>
      </c>
      <c r="FP324" s="497" t="e">
        <f t="shared" si="7674"/>
        <v>#N/A</v>
      </c>
      <c r="FQ324" s="498" t="e">
        <f t="shared" si="7675"/>
        <v>#N/A</v>
      </c>
      <c r="FR324" s="498">
        <f t="shared" si="7676"/>
        <v>0</v>
      </c>
      <c r="FS324" s="498">
        <f t="shared" si="7677"/>
        <v>0</v>
      </c>
      <c r="FT324" s="498" t="e">
        <f t="shared" si="7678"/>
        <v>#N/A</v>
      </c>
      <c r="FU324" s="504">
        <f t="shared" si="7679"/>
        <v>0</v>
      </c>
      <c r="FV324" s="500">
        <f t="shared" si="7680"/>
        <v>0</v>
      </c>
      <c r="FY324" s="665"/>
      <c r="FZ324" s="666"/>
      <c r="GA324" s="667"/>
      <c r="GB324" s="668"/>
      <c r="GC324" s="669"/>
      <c r="GD324" s="720"/>
      <c r="GE324" s="1326"/>
      <c r="GF324" s="497" t="e">
        <f t="shared" si="7681"/>
        <v>#N/A</v>
      </c>
      <c r="GG324" s="497" t="e">
        <f t="shared" si="7682"/>
        <v>#N/A</v>
      </c>
      <c r="GH324" s="498" t="e">
        <f t="shared" si="7683"/>
        <v>#N/A</v>
      </c>
      <c r="GI324" s="498">
        <f t="shared" si="7684"/>
        <v>0</v>
      </c>
      <c r="GJ324" s="498">
        <f t="shared" si="7685"/>
        <v>0</v>
      </c>
      <c r="GK324" s="498" t="e">
        <f t="shared" si="7686"/>
        <v>#N/A</v>
      </c>
      <c r="GL324" s="504">
        <f t="shared" si="7687"/>
        <v>0</v>
      </c>
      <c r="GM324" s="500">
        <f t="shared" si="7688"/>
        <v>0</v>
      </c>
      <c r="GP324" s="665"/>
      <c r="GQ324" s="666"/>
      <c r="GR324" s="667"/>
      <c r="GS324" s="668"/>
      <c r="GT324" s="669"/>
      <c r="GU324" s="720"/>
      <c r="GV324" s="1326"/>
      <c r="GW324" s="497" t="e">
        <f t="shared" si="7689"/>
        <v>#N/A</v>
      </c>
      <c r="GX324" s="497" t="e">
        <f t="shared" si="7690"/>
        <v>#N/A</v>
      </c>
      <c r="GY324" s="498" t="e">
        <f t="shared" si="7691"/>
        <v>#N/A</v>
      </c>
      <c r="GZ324" s="498">
        <f t="shared" si="7692"/>
        <v>0</v>
      </c>
      <c r="HA324" s="498">
        <f t="shared" si="7693"/>
        <v>0</v>
      </c>
      <c r="HB324" s="498" t="e">
        <f t="shared" si="7694"/>
        <v>#N/A</v>
      </c>
      <c r="HC324" s="504">
        <f t="shared" si="7695"/>
        <v>0</v>
      </c>
      <c r="HD324" s="500">
        <f t="shared" si="7696"/>
        <v>0</v>
      </c>
      <c r="HG324" s="665"/>
      <c r="HH324" s="666"/>
      <c r="HI324" s="667"/>
      <c r="HJ324" s="668"/>
      <c r="HK324" s="669"/>
      <c r="HL324" s="720"/>
      <c r="HM324" s="1326"/>
      <c r="HN324" s="497" t="e">
        <f t="shared" si="7697"/>
        <v>#N/A</v>
      </c>
      <c r="HO324" s="497" t="e">
        <f t="shared" si="7698"/>
        <v>#N/A</v>
      </c>
      <c r="HP324" s="498" t="e">
        <f t="shared" si="7699"/>
        <v>#N/A</v>
      </c>
      <c r="HQ324" s="498">
        <f t="shared" si="7700"/>
        <v>0</v>
      </c>
      <c r="HR324" s="498">
        <f t="shared" si="7701"/>
        <v>0</v>
      </c>
      <c r="HS324" s="498" t="e">
        <f t="shared" si="7702"/>
        <v>#N/A</v>
      </c>
      <c r="HT324" s="504">
        <f t="shared" si="7703"/>
        <v>0</v>
      </c>
      <c r="HU324" s="500">
        <f t="shared" si="7704"/>
        <v>0</v>
      </c>
      <c r="HX324" s="665"/>
      <c r="HY324" s="666"/>
      <c r="HZ324" s="667"/>
      <c r="IA324" s="668"/>
      <c r="IB324" s="669"/>
      <c r="IC324" s="720"/>
      <c r="ID324" s="1326"/>
      <c r="IE324" s="497" t="e">
        <f t="shared" si="7705"/>
        <v>#N/A</v>
      </c>
      <c r="IF324" s="497" t="e">
        <f t="shared" si="7706"/>
        <v>#N/A</v>
      </c>
      <c r="IG324" s="498" t="e">
        <f t="shared" si="7707"/>
        <v>#N/A</v>
      </c>
      <c r="IH324" s="498">
        <f t="shared" si="7708"/>
        <v>0</v>
      </c>
      <c r="II324" s="498">
        <f t="shared" si="7709"/>
        <v>0</v>
      </c>
      <c r="IJ324" s="498" t="e">
        <f t="shared" si="7710"/>
        <v>#N/A</v>
      </c>
      <c r="IK324" s="504">
        <f t="shared" si="7711"/>
        <v>0</v>
      </c>
      <c r="IL324" s="500">
        <f t="shared" si="7712"/>
        <v>0</v>
      </c>
      <c r="IO324" s="665"/>
      <c r="IP324" s="666"/>
      <c r="IQ324" s="667"/>
      <c r="IR324" s="668"/>
      <c r="IS324" s="669"/>
      <c r="IT324" s="720"/>
      <c r="IU324" s="1326"/>
      <c r="IV324" s="497" t="e">
        <f t="shared" si="7713"/>
        <v>#N/A</v>
      </c>
      <c r="IW324" s="497" t="e">
        <f t="shared" si="7714"/>
        <v>#N/A</v>
      </c>
      <c r="IX324" s="498" t="e">
        <f t="shared" si="7715"/>
        <v>#N/A</v>
      </c>
      <c r="IY324" s="498">
        <f t="shared" si="7716"/>
        <v>0</v>
      </c>
      <c r="IZ324" s="498">
        <f t="shared" si="7717"/>
        <v>0</v>
      </c>
      <c r="JA324" s="498" t="e">
        <f t="shared" si="7718"/>
        <v>#N/A</v>
      </c>
      <c r="JB324" s="504">
        <f t="shared" si="7719"/>
        <v>0</v>
      </c>
      <c r="JC324" s="500">
        <f t="shared" si="7720"/>
        <v>0</v>
      </c>
      <c r="JF324" s="665"/>
      <c r="JG324" s="666"/>
      <c r="JH324" s="667"/>
      <c r="JI324" s="668"/>
      <c r="JJ324" s="669"/>
      <c r="JK324" s="720"/>
      <c r="JL324" s="1326"/>
      <c r="JM324" s="497" t="e">
        <f t="shared" si="7721"/>
        <v>#N/A</v>
      </c>
      <c r="JN324" s="497" t="e">
        <f t="shared" si="7722"/>
        <v>#N/A</v>
      </c>
      <c r="JO324" s="498" t="e">
        <f t="shared" si="7723"/>
        <v>#N/A</v>
      </c>
      <c r="JP324" s="498">
        <f t="shared" si="7724"/>
        <v>0</v>
      </c>
      <c r="JQ324" s="498">
        <f t="shared" si="7725"/>
        <v>0</v>
      </c>
      <c r="JR324" s="498" t="e">
        <f t="shared" si="7726"/>
        <v>#N/A</v>
      </c>
      <c r="JS324" s="504">
        <f t="shared" si="7727"/>
        <v>0</v>
      </c>
      <c r="JT324" s="500">
        <f t="shared" si="7728"/>
        <v>0</v>
      </c>
      <c r="JW324" s="665"/>
      <c r="JX324" s="666"/>
      <c r="JY324" s="667"/>
      <c r="JZ324" s="668"/>
      <c r="KA324" s="669"/>
      <c r="KB324" s="720"/>
      <c r="KC324" s="1326"/>
      <c r="KD324" s="497" t="e">
        <f t="shared" si="7729"/>
        <v>#N/A</v>
      </c>
      <c r="KE324" s="497" t="e">
        <f t="shared" si="7730"/>
        <v>#N/A</v>
      </c>
      <c r="KF324" s="498" t="e">
        <f t="shared" si="7731"/>
        <v>#N/A</v>
      </c>
      <c r="KG324" s="498">
        <f t="shared" si="7732"/>
        <v>0</v>
      </c>
      <c r="KH324" s="498">
        <f t="shared" si="7733"/>
        <v>0</v>
      </c>
      <c r="KI324" s="498" t="e">
        <f t="shared" si="7734"/>
        <v>#N/A</v>
      </c>
      <c r="KJ324" s="504">
        <f t="shared" si="7735"/>
        <v>0</v>
      </c>
      <c r="KK324" s="500">
        <f t="shared" si="7736"/>
        <v>0</v>
      </c>
      <c r="KN324" s="665"/>
      <c r="KO324" s="666"/>
      <c r="KP324" s="667"/>
      <c r="KQ324" s="668"/>
      <c r="KR324" s="669"/>
      <c r="KS324" s="720"/>
      <c r="KT324" s="1326"/>
      <c r="KU324" s="497" t="e">
        <f t="shared" si="7737"/>
        <v>#N/A</v>
      </c>
      <c r="KV324" s="497" t="e">
        <f t="shared" si="7738"/>
        <v>#N/A</v>
      </c>
      <c r="KW324" s="498" t="e">
        <f t="shared" si="7739"/>
        <v>#N/A</v>
      </c>
      <c r="KX324" s="498">
        <f t="shared" si="7740"/>
        <v>0</v>
      </c>
      <c r="KY324" s="498">
        <f t="shared" si="7741"/>
        <v>0</v>
      </c>
      <c r="KZ324" s="498" t="e">
        <f t="shared" si="7742"/>
        <v>#N/A</v>
      </c>
      <c r="LA324" s="504">
        <f t="shared" si="7743"/>
        <v>0</v>
      </c>
      <c r="LB324" s="500">
        <f t="shared" si="7744"/>
        <v>0</v>
      </c>
      <c r="LE324" s="665"/>
      <c r="LF324" s="666"/>
      <c r="LG324" s="667"/>
      <c r="LH324" s="668"/>
      <c r="LI324" s="669"/>
      <c r="LJ324" s="720"/>
      <c r="LK324" s="1326"/>
      <c r="LL324" s="497" t="e">
        <f t="shared" si="7745"/>
        <v>#N/A</v>
      </c>
      <c r="LM324" s="497" t="e">
        <f t="shared" si="7746"/>
        <v>#N/A</v>
      </c>
      <c r="LN324" s="498" t="e">
        <f t="shared" si="7747"/>
        <v>#N/A</v>
      </c>
      <c r="LO324" s="498">
        <f t="shared" si="7748"/>
        <v>0</v>
      </c>
      <c r="LP324" s="498">
        <f t="shared" si="7749"/>
        <v>0</v>
      </c>
      <c r="LQ324" s="498" t="e">
        <f t="shared" si="7750"/>
        <v>#N/A</v>
      </c>
      <c r="LR324" s="504">
        <f t="shared" si="7751"/>
        <v>0</v>
      </c>
      <c r="LS324" s="500">
        <f t="shared" si="7752"/>
        <v>0</v>
      </c>
      <c r="LV324" s="665"/>
      <c r="LW324" s="666"/>
      <c r="LX324" s="667"/>
      <c r="LY324" s="668"/>
      <c r="LZ324" s="669"/>
      <c r="MA324" s="720"/>
      <c r="MB324" s="1326"/>
      <c r="MC324" s="497" t="e">
        <f t="shared" si="7753"/>
        <v>#N/A</v>
      </c>
      <c r="MD324" s="497" t="e">
        <f t="shared" si="7754"/>
        <v>#N/A</v>
      </c>
      <c r="ME324" s="498" t="e">
        <f t="shared" si="7755"/>
        <v>#N/A</v>
      </c>
      <c r="MF324" s="498">
        <f t="shared" si="7756"/>
        <v>0</v>
      </c>
      <c r="MG324" s="498">
        <f t="shared" si="7757"/>
        <v>0</v>
      </c>
      <c r="MH324" s="498" t="e">
        <f t="shared" si="7758"/>
        <v>#N/A</v>
      </c>
      <c r="MI324" s="504">
        <f t="shared" si="7759"/>
        <v>0</v>
      </c>
      <c r="MJ324" s="500">
        <f t="shared" si="7760"/>
        <v>0</v>
      </c>
      <c r="MM324" s="665"/>
      <c r="MN324" s="666"/>
      <c r="MO324" s="667"/>
      <c r="MP324" s="668"/>
      <c r="MQ324" s="669"/>
      <c r="MR324" s="720"/>
      <c r="MS324" s="1326"/>
      <c r="MT324" s="497" t="e">
        <f t="shared" si="7761"/>
        <v>#N/A</v>
      </c>
      <c r="MU324" s="497" t="e">
        <f t="shared" si="7762"/>
        <v>#N/A</v>
      </c>
      <c r="MV324" s="498" t="e">
        <f t="shared" si="7763"/>
        <v>#N/A</v>
      </c>
      <c r="MW324" s="498">
        <f t="shared" si="7764"/>
        <v>0</v>
      </c>
      <c r="MX324" s="498">
        <f t="shared" si="7765"/>
        <v>0</v>
      </c>
      <c r="MY324" s="498" t="e">
        <f t="shared" si="7766"/>
        <v>#N/A</v>
      </c>
      <c r="MZ324" s="504">
        <f t="shared" si="7767"/>
        <v>0</v>
      </c>
      <c r="NA324" s="500">
        <f t="shared" si="7768"/>
        <v>0</v>
      </c>
      <c r="ND324" s="665"/>
      <c r="NE324" s="666"/>
      <c r="NF324" s="667"/>
      <c r="NG324" s="668"/>
      <c r="NH324" s="669"/>
      <c r="NI324" s="720"/>
      <c r="NJ324" s="1326"/>
      <c r="NK324" s="497" t="e">
        <f t="shared" si="7769"/>
        <v>#N/A</v>
      </c>
      <c r="NL324" s="497" t="e">
        <f t="shared" si="7770"/>
        <v>#N/A</v>
      </c>
      <c r="NM324" s="498" t="e">
        <f t="shared" si="7771"/>
        <v>#N/A</v>
      </c>
      <c r="NN324" s="498">
        <f t="shared" si="7772"/>
        <v>0</v>
      </c>
      <c r="NO324" s="498">
        <f t="shared" si="7773"/>
        <v>0</v>
      </c>
      <c r="NP324" s="498" t="e">
        <f t="shared" si="7774"/>
        <v>#N/A</v>
      </c>
      <c r="NQ324" s="504">
        <f t="shared" si="7775"/>
        <v>0</v>
      </c>
      <c r="NR324" s="500">
        <f t="shared" si="7776"/>
        <v>0</v>
      </c>
      <c r="NU324" s="665"/>
      <c r="NV324" s="666"/>
      <c r="NW324" s="667"/>
      <c r="NX324" s="668"/>
      <c r="NY324" s="669"/>
      <c r="NZ324" s="720"/>
      <c r="OA324" s="1326"/>
      <c r="OB324" s="497" t="e">
        <f t="shared" si="7777"/>
        <v>#N/A</v>
      </c>
      <c r="OC324" s="497" t="e">
        <f t="shared" si="7778"/>
        <v>#N/A</v>
      </c>
      <c r="OD324" s="498" t="e">
        <f t="shared" si="7779"/>
        <v>#N/A</v>
      </c>
      <c r="OE324" s="498">
        <f t="shared" si="7780"/>
        <v>0</v>
      </c>
      <c r="OF324" s="498">
        <f t="shared" si="7781"/>
        <v>0</v>
      </c>
      <c r="OG324" s="498" t="e">
        <f t="shared" si="7782"/>
        <v>#N/A</v>
      </c>
      <c r="OH324" s="504">
        <f t="shared" si="7783"/>
        <v>0</v>
      </c>
      <c r="OI324" s="500">
        <f t="shared" si="7784"/>
        <v>0</v>
      </c>
      <c r="OL324" s="665"/>
      <c r="OM324" s="666"/>
      <c r="ON324" s="667"/>
      <c r="OO324" s="668"/>
      <c r="OP324" s="669"/>
      <c r="OQ324" s="720"/>
      <c r="OR324" s="1326"/>
      <c r="OS324" s="497" t="e">
        <f t="shared" si="7785"/>
        <v>#N/A</v>
      </c>
      <c r="OT324" s="497" t="e">
        <f t="shared" si="7786"/>
        <v>#N/A</v>
      </c>
      <c r="OU324" s="498" t="e">
        <f t="shared" si="7787"/>
        <v>#N/A</v>
      </c>
      <c r="OV324" s="498">
        <f t="shared" si="7788"/>
        <v>0</v>
      </c>
      <c r="OW324" s="498">
        <f t="shared" si="7789"/>
        <v>0</v>
      </c>
      <c r="OX324" s="498" t="e">
        <f t="shared" si="7790"/>
        <v>#N/A</v>
      </c>
      <c r="OY324" s="504">
        <f t="shared" si="7791"/>
        <v>0</v>
      </c>
      <c r="OZ324" s="500">
        <f t="shared" si="7792"/>
        <v>0</v>
      </c>
      <c r="PC324" s="665"/>
      <c r="PD324" s="666"/>
      <c r="PE324" s="667"/>
      <c r="PF324" s="668"/>
      <c r="PG324" s="669"/>
      <c r="PH324" s="720"/>
      <c r="PI324" s="1326"/>
      <c r="PJ324" s="497" t="e">
        <f t="shared" si="7793"/>
        <v>#N/A</v>
      </c>
      <c r="PK324" s="497" t="e">
        <f t="shared" si="7794"/>
        <v>#N/A</v>
      </c>
      <c r="PL324" s="498" t="e">
        <f t="shared" si="7795"/>
        <v>#N/A</v>
      </c>
      <c r="PM324" s="498">
        <f t="shared" si="7796"/>
        <v>0</v>
      </c>
      <c r="PN324" s="498">
        <f t="shared" si="7797"/>
        <v>0</v>
      </c>
      <c r="PO324" s="498" t="e">
        <f t="shared" si="7798"/>
        <v>#N/A</v>
      </c>
      <c r="PP324" s="504">
        <f t="shared" si="7799"/>
        <v>0</v>
      </c>
      <c r="PQ324" s="500">
        <f t="shared" si="7800"/>
        <v>0</v>
      </c>
      <c r="PT324" s="665"/>
      <c r="PU324" s="666"/>
      <c r="PV324" s="667"/>
      <c r="PW324" s="668"/>
      <c r="PX324" s="669"/>
      <c r="PY324" s="720"/>
      <c r="PZ324" s="1326"/>
      <c r="QA324" s="497" t="e">
        <f t="shared" si="7801"/>
        <v>#N/A</v>
      </c>
      <c r="QB324" s="497" t="e">
        <f t="shared" si="7802"/>
        <v>#N/A</v>
      </c>
      <c r="QC324" s="498" t="e">
        <f t="shared" si="7803"/>
        <v>#N/A</v>
      </c>
      <c r="QD324" s="498">
        <f t="shared" si="7804"/>
        <v>0</v>
      </c>
      <c r="QE324" s="498">
        <f t="shared" si="7805"/>
        <v>0</v>
      </c>
      <c r="QF324" s="498" t="e">
        <f t="shared" si="7806"/>
        <v>#N/A</v>
      </c>
      <c r="QG324" s="504">
        <f t="shared" si="7807"/>
        <v>0</v>
      </c>
      <c r="QH324" s="500">
        <f t="shared" si="7808"/>
        <v>0</v>
      </c>
      <c r="QK324" s="665"/>
      <c r="QL324" s="666"/>
      <c r="QM324" s="667"/>
      <c r="QN324" s="668"/>
      <c r="QO324" s="669"/>
      <c r="QP324" s="720"/>
      <c r="QQ324" s="1326"/>
      <c r="QR324" s="497" t="e">
        <f t="shared" si="7809"/>
        <v>#N/A</v>
      </c>
      <c r="QS324" s="497" t="e">
        <f t="shared" si="7810"/>
        <v>#N/A</v>
      </c>
      <c r="QT324" s="498" t="e">
        <f t="shared" si="7811"/>
        <v>#N/A</v>
      </c>
      <c r="QU324" s="498">
        <f t="shared" si="7812"/>
        <v>0</v>
      </c>
      <c r="QV324" s="498">
        <f t="shared" si="7813"/>
        <v>0</v>
      </c>
      <c r="QW324" s="498" t="e">
        <f t="shared" si="7814"/>
        <v>#N/A</v>
      </c>
      <c r="QX324" s="504">
        <f t="shared" si="7815"/>
        <v>0</v>
      </c>
      <c r="QY324" s="500">
        <f t="shared" si="7816"/>
        <v>0</v>
      </c>
      <c r="RB324" s="381"/>
      <c r="RC324" s="382"/>
      <c r="RD324" s="383"/>
      <c r="RE324" s="384"/>
      <c r="RF324" s="385"/>
      <c r="RG324" s="386"/>
      <c r="RH324" s="386"/>
      <c r="RI324" s="497"/>
      <c r="RJ324" s="497"/>
      <c r="RK324" s="501"/>
      <c r="RL324" s="501"/>
      <c r="RM324" s="501"/>
      <c r="RN324" s="501"/>
      <c r="RO324" s="502"/>
      <c r="RP324" s="503"/>
      <c r="RS324" s="381"/>
      <c r="RT324" s="382"/>
      <c r="RU324" s="383"/>
      <c r="RV324" s="384"/>
      <c r="RW324" s="385"/>
      <c r="RX324" s="386"/>
      <c r="RY324" s="386"/>
      <c r="RZ324" s="497"/>
      <c r="SA324" s="497"/>
      <c r="SB324" s="501"/>
      <c r="SC324" s="501"/>
      <c r="SD324" s="501"/>
      <c r="SE324" s="501"/>
      <c r="SF324" s="502"/>
      <c r="SG324" s="503"/>
      <c r="SJ324" s="381"/>
      <c r="SK324" s="382"/>
      <c r="SL324" s="383"/>
      <c r="SM324" s="384"/>
      <c r="SN324" s="385"/>
      <c r="SO324" s="386"/>
      <c r="SP324" s="386"/>
      <c r="SQ324" s="497"/>
      <c r="SR324" s="497"/>
      <c r="SS324" s="501"/>
      <c r="ST324" s="501"/>
      <c r="SU324" s="501"/>
      <c r="SV324" s="501"/>
      <c r="SW324" s="502"/>
      <c r="SX324" s="503"/>
    </row>
    <row r="325" spans="2:518" ht="64.5" hidden="1" customHeight="1" thickTop="1" thickBot="1">
      <c r="B325" s="577"/>
      <c r="C325" s="578"/>
      <c r="D325" s="579"/>
      <c r="E325" s="580"/>
      <c r="F325" s="581"/>
      <c r="G325" s="585"/>
      <c r="H325" s="595"/>
      <c r="K325" s="577"/>
      <c r="L325" s="767"/>
      <c r="M325" s="579"/>
      <c r="N325" s="580"/>
      <c r="O325" s="581"/>
      <c r="P325" s="585"/>
      <c r="Q325" s="1326"/>
      <c r="R325" s="497"/>
      <c r="S325" s="497"/>
      <c r="T325" s="498"/>
      <c r="U325" s="498"/>
      <c r="V325" s="498"/>
      <c r="W325" s="498"/>
      <c r="X325" s="504"/>
      <c r="Y325" s="500"/>
      <c r="Z325" s="486"/>
      <c r="AA325" s="486"/>
      <c r="AB325" s="577"/>
      <c r="AC325" s="767"/>
      <c r="AD325" s="579"/>
      <c r="AE325" s="580"/>
      <c r="AF325" s="581"/>
      <c r="AG325" s="585"/>
      <c r="AH325" s="1326"/>
      <c r="AI325" s="497"/>
      <c r="AJ325" s="497"/>
      <c r="AK325" s="498"/>
      <c r="AL325" s="498"/>
      <c r="AM325" s="498"/>
      <c r="AN325" s="498"/>
      <c r="AO325" s="504"/>
      <c r="AP325" s="500"/>
      <c r="AQ325" s="486"/>
      <c r="AR325" s="486"/>
      <c r="AS325" s="577"/>
      <c r="AT325" s="767"/>
      <c r="AU325" s="579"/>
      <c r="AV325" s="580"/>
      <c r="AW325" s="581"/>
      <c r="AX325" s="585"/>
      <c r="AY325" s="1326"/>
      <c r="AZ325" s="497"/>
      <c r="BA325" s="497"/>
      <c r="BB325" s="498"/>
      <c r="BC325" s="498"/>
      <c r="BD325" s="498"/>
      <c r="BE325" s="498"/>
      <c r="BF325" s="504"/>
      <c r="BG325" s="500"/>
      <c r="BJ325" s="577"/>
      <c r="BK325" s="767"/>
      <c r="BL325" s="579"/>
      <c r="BM325" s="580"/>
      <c r="BN325" s="581"/>
      <c r="BO325" s="585"/>
      <c r="BP325" s="1326"/>
      <c r="BQ325" s="497"/>
      <c r="BR325" s="497"/>
      <c r="BS325" s="498"/>
      <c r="BT325" s="498"/>
      <c r="BU325" s="498"/>
      <c r="BV325" s="498"/>
      <c r="BW325" s="504"/>
      <c r="BX325" s="500"/>
      <c r="CA325" s="577"/>
      <c r="CB325" s="767"/>
      <c r="CC325" s="579"/>
      <c r="CD325" s="580"/>
      <c r="CE325" s="581"/>
      <c r="CF325" s="585"/>
      <c r="CG325" s="1326"/>
      <c r="CH325" s="497"/>
      <c r="CI325" s="497"/>
      <c r="CJ325" s="498"/>
      <c r="CK325" s="498"/>
      <c r="CL325" s="498"/>
      <c r="CM325" s="498"/>
      <c r="CN325" s="504"/>
      <c r="CO325" s="500"/>
      <c r="CR325" s="577"/>
      <c r="CS325" s="767"/>
      <c r="CT325" s="579"/>
      <c r="CU325" s="580"/>
      <c r="CV325" s="581"/>
      <c r="CW325" s="585"/>
      <c r="CX325" s="1326"/>
      <c r="CY325" s="497"/>
      <c r="CZ325" s="497"/>
      <c r="DA325" s="498"/>
      <c r="DB325" s="498"/>
      <c r="DC325" s="498"/>
      <c r="DD325" s="498"/>
      <c r="DE325" s="504"/>
      <c r="DF325" s="500"/>
      <c r="DI325" s="577"/>
      <c r="DJ325" s="767"/>
      <c r="DK325" s="579"/>
      <c r="DL325" s="580"/>
      <c r="DM325" s="581"/>
      <c r="DN325" s="585"/>
      <c r="DO325" s="1326"/>
      <c r="DP325" s="497"/>
      <c r="DQ325" s="497"/>
      <c r="DR325" s="498"/>
      <c r="DS325" s="498"/>
      <c r="DT325" s="498"/>
      <c r="DU325" s="498"/>
      <c r="DV325" s="504"/>
      <c r="DW325" s="500"/>
      <c r="DZ325" s="577"/>
      <c r="EA325" s="767"/>
      <c r="EB325" s="579"/>
      <c r="EC325" s="580"/>
      <c r="ED325" s="581"/>
      <c r="EE325" s="585"/>
      <c r="EF325" s="1326"/>
      <c r="EG325" s="497"/>
      <c r="EH325" s="497"/>
      <c r="EI325" s="498"/>
      <c r="EJ325" s="498"/>
      <c r="EK325" s="498"/>
      <c r="EL325" s="498"/>
      <c r="EM325" s="504"/>
      <c r="EN325" s="500"/>
      <c r="EQ325" s="665"/>
      <c r="ER325" s="666"/>
      <c r="ES325" s="667"/>
      <c r="ET325" s="668"/>
      <c r="EU325" s="669"/>
      <c r="EV325" s="720"/>
      <c r="EW325" s="1326"/>
      <c r="EX325" s="497" t="e">
        <f t="shared" si="7665"/>
        <v>#N/A</v>
      </c>
      <c r="EY325" s="497" t="e">
        <f t="shared" si="7666"/>
        <v>#N/A</v>
      </c>
      <c r="EZ325" s="498" t="e">
        <f t="shared" si="7667"/>
        <v>#N/A</v>
      </c>
      <c r="FA325" s="498">
        <f t="shared" si="7668"/>
        <v>0</v>
      </c>
      <c r="FB325" s="498">
        <f t="shared" si="7669"/>
        <v>0</v>
      </c>
      <c r="FC325" s="498" t="e">
        <f t="shared" si="7670"/>
        <v>#N/A</v>
      </c>
      <c r="FD325" s="504">
        <f t="shared" si="7671"/>
        <v>0</v>
      </c>
      <c r="FE325" s="500">
        <f t="shared" si="7672"/>
        <v>0</v>
      </c>
      <c r="FH325" s="665"/>
      <c r="FI325" s="666"/>
      <c r="FJ325" s="667"/>
      <c r="FK325" s="668"/>
      <c r="FL325" s="669"/>
      <c r="FM325" s="720"/>
      <c r="FN325" s="1326"/>
      <c r="FO325" s="497" t="e">
        <f t="shared" si="7673"/>
        <v>#N/A</v>
      </c>
      <c r="FP325" s="497" t="e">
        <f t="shared" si="7674"/>
        <v>#N/A</v>
      </c>
      <c r="FQ325" s="498" t="e">
        <f t="shared" si="7675"/>
        <v>#N/A</v>
      </c>
      <c r="FR325" s="498">
        <f t="shared" si="7676"/>
        <v>0</v>
      </c>
      <c r="FS325" s="498">
        <f t="shared" si="7677"/>
        <v>0</v>
      </c>
      <c r="FT325" s="498" t="e">
        <f t="shared" si="7678"/>
        <v>#N/A</v>
      </c>
      <c r="FU325" s="504">
        <f t="shared" si="7679"/>
        <v>0</v>
      </c>
      <c r="FV325" s="500">
        <f t="shared" si="7680"/>
        <v>0</v>
      </c>
      <c r="FY325" s="665"/>
      <c r="FZ325" s="666"/>
      <c r="GA325" s="667"/>
      <c r="GB325" s="668"/>
      <c r="GC325" s="669"/>
      <c r="GD325" s="720"/>
      <c r="GE325" s="1326"/>
      <c r="GF325" s="497" t="e">
        <f t="shared" si="7681"/>
        <v>#N/A</v>
      </c>
      <c r="GG325" s="497" t="e">
        <f t="shared" si="7682"/>
        <v>#N/A</v>
      </c>
      <c r="GH325" s="498" t="e">
        <f t="shared" si="7683"/>
        <v>#N/A</v>
      </c>
      <c r="GI325" s="498">
        <f t="shared" si="7684"/>
        <v>0</v>
      </c>
      <c r="GJ325" s="498">
        <f t="shared" si="7685"/>
        <v>0</v>
      </c>
      <c r="GK325" s="498" t="e">
        <f t="shared" si="7686"/>
        <v>#N/A</v>
      </c>
      <c r="GL325" s="504">
        <f t="shared" si="7687"/>
        <v>0</v>
      </c>
      <c r="GM325" s="500">
        <f t="shared" si="7688"/>
        <v>0</v>
      </c>
      <c r="GP325" s="665"/>
      <c r="GQ325" s="666"/>
      <c r="GR325" s="667"/>
      <c r="GS325" s="668"/>
      <c r="GT325" s="669"/>
      <c r="GU325" s="720"/>
      <c r="GV325" s="1326"/>
      <c r="GW325" s="497" t="e">
        <f t="shared" si="7689"/>
        <v>#N/A</v>
      </c>
      <c r="GX325" s="497" t="e">
        <f t="shared" si="7690"/>
        <v>#N/A</v>
      </c>
      <c r="GY325" s="498" t="e">
        <f t="shared" si="7691"/>
        <v>#N/A</v>
      </c>
      <c r="GZ325" s="498">
        <f t="shared" si="7692"/>
        <v>0</v>
      </c>
      <c r="HA325" s="498">
        <f t="shared" si="7693"/>
        <v>0</v>
      </c>
      <c r="HB325" s="498" t="e">
        <f t="shared" si="7694"/>
        <v>#N/A</v>
      </c>
      <c r="HC325" s="504">
        <f t="shared" si="7695"/>
        <v>0</v>
      </c>
      <c r="HD325" s="500">
        <f t="shared" si="7696"/>
        <v>0</v>
      </c>
      <c r="HG325" s="665"/>
      <c r="HH325" s="666"/>
      <c r="HI325" s="667"/>
      <c r="HJ325" s="668"/>
      <c r="HK325" s="669"/>
      <c r="HL325" s="720"/>
      <c r="HM325" s="1326"/>
      <c r="HN325" s="497" t="e">
        <f t="shared" si="7697"/>
        <v>#N/A</v>
      </c>
      <c r="HO325" s="497" t="e">
        <f t="shared" si="7698"/>
        <v>#N/A</v>
      </c>
      <c r="HP325" s="498" t="e">
        <f t="shared" si="7699"/>
        <v>#N/A</v>
      </c>
      <c r="HQ325" s="498">
        <f t="shared" si="7700"/>
        <v>0</v>
      </c>
      <c r="HR325" s="498">
        <f t="shared" si="7701"/>
        <v>0</v>
      </c>
      <c r="HS325" s="498" t="e">
        <f t="shared" si="7702"/>
        <v>#N/A</v>
      </c>
      <c r="HT325" s="504">
        <f t="shared" si="7703"/>
        <v>0</v>
      </c>
      <c r="HU325" s="500">
        <f t="shared" si="7704"/>
        <v>0</v>
      </c>
      <c r="HX325" s="665"/>
      <c r="HY325" s="666"/>
      <c r="HZ325" s="667"/>
      <c r="IA325" s="668"/>
      <c r="IB325" s="669"/>
      <c r="IC325" s="720"/>
      <c r="ID325" s="1326"/>
      <c r="IE325" s="497" t="e">
        <f t="shared" si="7705"/>
        <v>#N/A</v>
      </c>
      <c r="IF325" s="497" t="e">
        <f t="shared" si="7706"/>
        <v>#N/A</v>
      </c>
      <c r="IG325" s="498" t="e">
        <f t="shared" si="7707"/>
        <v>#N/A</v>
      </c>
      <c r="IH325" s="498">
        <f t="shared" si="7708"/>
        <v>0</v>
      </c>
      <c r="II325" s="498">
        <f t="shared" si="7709"/>
        <v>0</v>
      </c>
      <c r="IJ325" s="498" t="e">
        <f t="shared" si="7710"/>
        <v>#N/A</v>
      </c>
      <c r="IK325" s="504">
        <f t="shared" si="7711"/>
        <v>0</v>
      </c>
      <c r="IL325" s="500">
        <f t="shared" si="7712"/>
        <v>0</v>
      </c>
      <c r="IO325" s="665"/>
      <c r="IP325" s="666"/>
      <c r="IQ325" s="667"/>
      <c r="IR325" s="668"/>
      <c r="IS325" s="669"/>
      <c r="IT325" s="720"/>
      <c r="IU325" s="1326"/>
      <c r="IV325" s="497" t="e">
        <f t="shared" si="7713"/>
        <v>#N/A</v>
      </c>
      <c r="IW325" s="497" t="e">
        <f t="shared" si="7714"/>
        <v>#N/A</v>
      </c>
      <c r="IX325" s="498" t="e">
        <f t="shared" si="7715"/>
        <v>#N/A</v>
      </c>
      <c r="IY325" s="498">
        <f t="shared" si="7716"/>
        <v>0</v>
      </c>
      <c r="IZ325" s="498">
        <f t="shared" si="7717"/>
        <v>0</v>
      </c>
      <c r="JA325" s="498" t="e">
        <f t="shared" si="7718"/>
        <v>#N/A</v>
      </c>
      <c r="JB325" s="504">
        <f t="shared" si="7719"/>
        <v>0</v>
      </c>
      <c r="JC325" s="500">
        <f t="shared" si="7720"/>
        <v>0</v>
      </c>
      <c r="JF325" s="665"/>
      <c r="JG325" s="666"/>
      <c r="JH325" s="667"/>
      <c r="JI325" s="668"/>
      <c r="JJ325" s="669"/>
      <c r="JK325" s="720"/>
      <c r="JL325" s="1326"/>
      <c r="JM325" s="497" t="e">
        <f t="shared" si="7721"/>
        <v>#N/A</v>
      </c>
      <c r="JN325" s="497" t="e">
        <f t="shared" si="7722"/>
        <v>#N/A</v>
      </c>
      <c r="JO325" s="498" t="e">
        <f t="shared" si="7723"/>
        <v>#N/A</v>
      </c>
      <c r="JP325" s="498">
        <f t="shared" si="7724"/>
        <v>0</v>
      </c>
      <c r="JQ325" s="498">
        <f t="shared" si="7725"/>
        <v>0</v>
      </c>
      <c r="JR325" s="498" t="e">
        <f t="shared" si="7726"/>
        <v>#N/A</v>
      </c>
      <c r="JS325" s="504">
        <f t="shared" si="7727"/>
        <v>0</v>
      </c>
      <c r="JT325" s="500">
        <f t="shared" si="7728"/>
        <v>0</v>
      </c>
      <c r="JW325" s="665"/>
      <c r="JX325" s="666"/>
      <c r="JY325" s="667"/>
      <c r="JZ325" s="668"/>
      <c r="KA325" s="669"/>
      <c r="KB325" s="720"/>
      <c r="KC325" s="1326"/>
      <c r="KD325" s="497" t="e">
        <f t="shared" si="7729"/>
        <v>#N/A</v>
      </c>
      <c r="KE325" s="497" t="e">
        <f t="shared" si="7730"/>
        <v>#N/A</v>
      </c>
      <c r="KF325" s="498" t="e">
        <f t="shared" si="7731"/>
        <v>#N/A</v>
      </c>
      <c r="KG325" s="498">
        <f t="shared" si="7732"/>
        <v>0</v>
      </c>
      <c r="KH325" s="498">
        <f t="shared" si="7733"/>
        <v>0</v>
      </c>
      <c r="KI325" s="498" t="e">
        <f t="shared" si="7734"/>
        <v>#N/A</v>
      </c>
      <c r="KJ325" s="504">
        <f t="shared" si="7735"/>
        <v>0</v>
      </c>
      <c r="KK325" s="500">
        <f t="shared" si="7736"/>
        <v>0</v>
      </c>
      <c r="KN325" s="665"/>
      <c r="KO325" s="666"/>
      <c r="KP325" s="667"/>
      <c r="KQ325" s="668"/>
      <c r="KR325" s="669"/>
      <c r="KS325" s="720"/>
      <c r="KT325" s="1326"/>
      <c r="KU325" s="497" t="e">
        <f t="shared" si="7737"/>
        <v>#N/A</v>
      </c>
      <c r="KV325" s="497" t="e">
        <f t="shared" si="7738"/>
        <v>#N/A</v>
      </c>
      <c r="KW325" s="498" t="e">
        <f t="shared" si="7739"/>
        <v>#N/A</v>
      </c>
      <c r="KX325" s="498">
        <f t="shared" si="7740"/>
        <v>0</v>
      </c>
      <c r="KY325" s="498">
        <f t="shared" si="7741"/>
        <v>0</v>
      </c>
      <c r="KZ325" s="498" t="e">
        <f t="shared" si="7742"/>
        <v>#N/A</v>
      </c>
      <c r="LA325" s="504">
        <f t="shared" si="7743"/>
        <v>0</v>
      </c>
      <c r="LB325" s="500">
        <f t="shared" si="7744"/>
        <v>0</v>
      </c>
      <c r="LE325" s="665"/>
      <c r="LF325" s="666"/>
      <c r="LG325" s="667"/>
      <c r="LH325" s="668"/>
      <c r="LI325" s="669"/>
      <c r="LJ325" s="720"/>
      <c r="LK325" s="1326"/>
      <c r="LL325" s="497" t="e">
        <f t="shared" si="7745"/>
        <v>#N/A</v>
      </c>
      <c r="LM325" s="497" t="e">
        <f t="shared" si="7746"/>
        <v>#N/A</v>
      </c>
      <c r="LN325" s="498" t="e">
        <f t="shared" si="7747"/>
        <v>#N/A</v>
      </c>
      <c r="LO325" s="498">
        <f t="shared" si="7748"/>
        <v>0</v>
      </c>
      <c r="LP325" s="498">
        <f t="shared" si="7749"/>
        <v>0</v>
      </c>
      <c r="LQ325" s="498" t="e">
        <f t="shared" si="7750"/>
        <v>#N/A</v>
      </c>
      <c r="LR325" s="504">
        <f t="shared" si="7751"/>
        <v>0</v>
      </c>
      <c r="LS325" s="500">
        <f t="shared" si="7752"/>
        <v>0</v>
      </c>
      <c r="LV325" s="665"/>
      <c r="LW325" s="666"/>
      <c r="LX325" s="667"/>
      <c r="LY325" s="668"/>
      <c r="LZ325" s="669"/>
      <c r="MA325" s="720"/>
      <c r="MB325" s="1326"/>
      <c r="MC325" s="497" t="e">
        <f t="shared" si="7753"/>
        <v>#N/A</v>
      </c>
      <c r="MD325" s="497" t="e">
        <f t="shared" si="7754"/>
        <v>#N/A</v>
      </c>
      <c r="ME325" s="498" t="e">
        <f t="shared" si="7755"/>
        <v>#N/A</v>
      </c>
      <c r="MF325" s="498">
        <f t="shared" si="7756"/>
        <v>0</v>
      </c>
      <c r="MG325" s="498">
        <f t="shared" si="7757"/>
        <v>0</v>
      </c>
      <c r="MH325" s="498" t="e">
        <f t="shared" si="7758"/>
        <v>#N/A</v>
      </c>
      <c r="MI325" s="504">
        <f t="shared" si="7759"/>
        <v>0</v>
      </c>
      <c r="MJ325" s="500">
        <f t="shared" si="7760"/>
        <v>0</v>
      </c>
      <c r="MM325" s="665"/>
      <c r="MN325" s="666"/>
      <c r="MO325" s="667"/>
      <c r="MP325" s="668"/>
      <c r="MQ325" s="669"/>
      <c r="MR325" s="720"/>
      <c r="MS325" s="1326"/>
      <c r="MT325" s="497" t="e">
        <f t="shared" si="7761"/>
        <v>#N/A</v>
      </c>
      <c r="MU325" s="497" t="e">
        <f t="shared" si="7762"/>
        <v>#N/A</v>
      </c>
      <c r="MV325" s="498" t="e">
        <f t="shared" si="7763"/>
        <v>#N/A</v>
      </c>
      <c r="MW325" s="498">
        <f t="shared" si="7764"/>
        <v>0</v>
      </c>
      <c r="MX325" s="498">
        <f t="shared" si="7765"/>
        <v>0</v>
      </c>
      <c r="MY325" s="498" t="e">
        <f t="shared" si="7766"/>
        <v>#N/A</v>
      </c>
      <c r="MZ325" s="504">
        <f t="shared" si="7767"/>
        <v>0</v>
      </c>
      <c r="NA325" s="500">
        <f t="shared" si="7768"/>
        <v>0</v>
      </c>
      <c r="ND325" s="665"/>
      <c r="NE325" s="666"/>
      <c r="NF325" s="667"/>
      <c r="NG325" s="668"/>
      <c r="NH325" s="669"/>
      <c r="NI325" s="720"/>
      <c r="NJ325" s="1326"/>
      <c r="NK325" s="497" t="e">
        <f t="shared" si="7769"/>
        <v>#N/A</v>
      </c>
      <c r="NL325" s="497" t="e">
        <f t="shared" si="7770"/>
        <v>#N/A</v>
      </c>
      <c r="NM325" s="498" t="e">
        <f t="shared" si="7771"/>
        <v>#N/A</v>
      </c>
      <c r="NN325" s="498">
        <f t="shared" si="7772"/>
        <v>0</v>
      </c>
      <c r="NO325" s="498">
        <f t="shared" si="7773"/>
        <v>0</v>
      </c>
      <c r="NP325" s="498" t="e">
        <f t="shared" si="7774"/>
        <v>#N/A</v>
      </c>
      <c r="NQ325" s="504">
        <f t="shared" si="7775"/>
        <v>0</v>
      </c>
      <c r="NR325" s="500">
        <f t="shared" si="7776"/>
        <v>0</v>
      </c>
      <c r="NU325" s="665"/>
      <c r="NV325" s="666"/>
      <c r="NW325" s="667"/>
      <c r="NX325" s="668"/>
      <c r="NY325" s="669"/>
      <c r="NZ325" s="720"/>
      <c r="OA325" s="1326"/>
      <c r="OB325" s="497" t="e">
        <f t="shared" si="7777"/>
        <v>#N/A</v>
      </c>
      <c r="OC325" s="497" t="e">
        <f t="shared" si="7778"/>
        <v>#N/A</v>
      </c>
      <c r="OD325" s="498" t="e">
        <f t="shared" si="7779"/>
        <v>#N/A</v>
      </c>
      <c r="OE325" s="498">
        <f t="shared" si="7780"/>
        <v>0</v>
      </c>
      <c r="OF325" s="498">
        <f t="shared" si="7781"/>
        <v>0</v>
      </c>
      <c r="OG325" s="498" t="e">
        <f t="shared" si="7782"/>
        <v>#N/A</v>
      </c>
      <c r="OH325" s="504">
        <f t="shared" si="7783"/>
        <v>0</v>
      </c>
      <c r="OI325" s="500">
        <f t="shared" si="7784"/>
        <v>0</v>
      </c>
      <c r="OL325" s="665"/>
      <c r="OM325" s="666"/>
      <c r="ON325" s="667"/>
      <c r="OO325" s="668"/>
      <c r="OP325" s="669"/>
      <c r="OQ325" s="720"/>
      <c r="OR325" s="1326"/>
      <c r="OS325" s="497" t="e">
        <f t="shared" si="7785"/>
        <v>#N/A</v>
      </c>
      <c r="OT325" s="497" t="e">
        <f t="shared" si="7786"/>
        <v>#N/A</v>
      </c>
      <c r="OU325" s="498" t="e">
        <f t="shared" si="7787"/>
        <v>#N/A</v>
      </c>
      <c r="OV325" s="498">
        <f t="shared" si="7788"/>
        <v>0</v>
      </c>
      <c r="OW325" s="498">
        <f t="shared" si="7789"/>
        <v>0</v>
      </c>
      <c r="OX325" s="498" t="e">
        <f t="shared" si="7790"/>
        <v>#N/A</v>
      </c>
      <c r="OY325" s="504">
        <f t="shared" si="7791"/>
        <v>0</v>
      </c>
      <c r="OZ325" s="500">
        <f t="shared" si="7792"/>
        <v>0</v>
      </c>
      <c r="PC325" s="665"/>
      <c r="PD325" s="666"/>
      <c r="PE325" s="667"/>
      <c r="PF325" s="668"/>
      <c r="PG325" s="669"/>
      <c r="PH325" s="720"/>
      <c r="PI325" s="1326"/>
      <c r="PJ325" s="497" t="e">
        <f t="shared" si="7793"/>
        <v>#N/A</v>
      </c>
      <c r="PK325" s="497" t="e">
        <f t="shared" si="7794"/>
        <v>#N/A</v>
      </c>
      <c r="PL325" s="498" t="e">
        <f t="shared" si="7795"/>
        <v>#N/A</v>
      </c>
      <c r="PM325" s="498">
        <f t="shared" si="7796"/>
        <v>0</v>
      </c>
      <c r="PN325" s="498">
        <f t="shared" si="7797"/>
        <v>0</v>
      </c>
      <c r="PO325" s="498" t="e">
        <f t="shared" si="7798"/>
        <v>#N/A</v>
      </c>
      <c r="PP325" s="504">
        <f t="shared" si="7799"/>
        <v>0</v>
      </c>
      <c r="PQ325" s="500">
        <f t="shared" si="7800"/>
        <v>0</v>
      </c>
      <c r="PT325" s="665"/>
      <c r="PU325" s="666"/>
      <c r="PV325" s="667"/>
      <c r="PW325" s="668"/>
      <c r="PX325" s="669"/>
      <c r="PY325" s="720"/>
      <c r="PZ325" s="1326"/>
      <c r="QA325" s="497" t="e">
        <f t="shared" si="7801"/>
        <v>#N/A</v>
      </c>
      <c r="QB325" s="497" t="e">
        <f t="shared" si="7802"/>
        <v>#N/A</v>
      </c>
      <c r="QC325" s="498" t="e">
        <f t="shared" si="7803"/>
        <v>#N/A</v>
      </c>
      <c r="QD325" s="498">
        <f t="shared" si="7804"/>
        <v>0</v>
      </c>
      <c r="QE325" s="498">
        <f t="shared" si="7805"/>
        <v>0</v>
      </c>
      <c r="QF325" s="498" t="e">
        <f t="shared" si="7806"/>
        <v>#N/A</v>
      </c>
      <c r="QG325" s="504">
        <f t="shared" si="7807"/>
        <v>0</v>
      </c>
      <c r="QH325" s="500">
        <f t="shared" si="7808"/>
        <v>0</v>
      </c>
      <c r="QK325" s="665"/>
      <c r="QL325" s="666"/>
      <c r="QM325" s="667"/>
      <c r="QN325" s="668"/>
      <c r="QO325" s="669"/>
      <c r="QP325" s="720"/>
      <c r="QQ325" s="1326"/>
      <c r="QR325" s="497" t="e">
        <f t="shared" si="7809"/>
        <v>#N/A</v>
      </c>
      <c r="QS325" s="497" t="e">
        <f t="shared" si="7810"/>
        <v>#N/A</v>
      </c>
      <c r="QT325" s="498" t="e">
        <f t="shared" si="7811"/>
        <v>#N/A</v>
      </c>
      <c r="QU325" s="498">
        <f t="shared" si="7812"/>
        <v>0</v>
      </c>
      <c r="QV325" s="498">
        <f t="shared" si="7813"/>
        <v>0</v>
      </c>
      <c r="QW325" s="498" t="e">
        <f t="shared" si="7814"/>
        <v>#N/A</v>
      </c>
      <c r="QX325" s="504">
        <f t="shared" si="7815"/>
        <v>0</v>
      </c>
      <c r="QY325" s="500">
        <f t="shared" si="7816"/>
        <v>0</v>
      </c>
      <c r="RB325" s="381"/>
      <c r="RC325" s="382"/>
      <c r="RD325" s="383"/>
      <c r="RE325" s="384"/>
      <c r="RF325" s="385"/>
      <c r="RG325" s="386"/>
      <c r="RH325" s="386"/>
      <c r="RI325" s="497"/>
      <c r="RJ325" s="497"/>
      <c r="RK325" s="501"/>
      <c r="RL325" s="501"/>
      <c r="RM325" s="501"/>
      <c r="RN325" s="501"/>
      <c r="RO325" s="502"/>
      <c r="RP325" s="503"/>
      <c r="RS325" s="381"/>
      <c r="RT325" s="382"/>
      <c r="RU325" s="383"/>
      <c r="RV325" s="384"/>
      <c r="RW325" s="385"/>
      <c r="RX325" s="386"/>
      <c r="RY325" s="386"/>
      <c r="RZ325" s="497"/>
      <c r="SA325" s="497"/>
      <c r="SB325" s="501"/>
      <c r="SC325" s="501"/>
      <c r="SD325" s="501"/>
      <c r="SE325" s="501"/>
      <c r="SF325" s="502"/>
      <c r="SG325" s="503"/>
      <c r="SJ325" s="381"/>
      <c r="SK325" s="382"/>
      <c r="SL325" s="383"/>
      <c r="SM325" s="384"/>
      <c r="SN325" s="385"/>
      <c r="SO325" s="386"/>
      <c r="SP325" s="386"/>
      <c r="SQ325" s="497"/>
      <c r="SR325" s="497"/>
      <c r="SS325" s="501"/>
      <c r="ST325" s="501"/>
      <c r="SU325" s="501"/>
      <c r="SV325" s="501"/>
      <c r="SW325" s="502"/>
      <c r="SX325" s="503"/>
    </row>
    <row r="326" spans="2:518" ht="64.5" hidden="1" customHeight="1" thickTop="1" thickBot="1">
      <c r="B326" s="577"/>
      <c r="C326" s="578"/>
      <c r="D326" s="579"/>
      <c r="E326" s="580"/>
      <c r="F326" s="581"/>
      <c r="G326" s="585"/>
      <c r="H326" s="595"/>
      <c r="K326" s="577"/>
      <c r="L326" s="767"/>
      <c r="M326" s="579"/>
      <c r="N326" s="580"/>
      <c r="O326" s="581"/>
      <c r="P326" s="585"/>
      <c r="Q326" s="1326"/>
      <c r="R326" s="497"/>
      <c r="S326" s="497"/>
      <c r="T326" s="498"/>
      <c r="U326" s="498"/>
      <c r="V326" s="498"/>
      <c r="W326" s="498"/>
      <c r="X326" s="504"/>
      <c r="Y326" s="500"/>
      <c r="Z326" s="486"/>
      <c r="AA326" s="486"/>
      <c r="AB326" s="577"/>
      <c r="AC326" s="767"/>
      <c r="AD326" s="579"/>
      <c r="AE326" s="580"/>
      <c r="AF326" s="581"/>
      <c r="AG326" s="585"/>
      <c r="AH326" s="1326"/>
      <c r="AI326" s="497"/>
      <c r="AJ326" s="497"/>
      <c r="AK326" s="498"/>
      <c r="AL326" s="498"/>
      <c r="AM326" s="498"/>
      <c r="AN326" s="498"/>
      <c r="AO326" s="504"/>
      <c r="AP326" s="500"/>
      <c r="AQ326" s="486"/>
      <c r="AR326" s="486"/>
      <c r="AS326" s="577"/>
      <c r="AT326" s="767"/>
      <c r="AU326" s="579"/>
      <c r="AV326" s="580"/>
      <c r="AW326" s="581"/>
      <c r="AX326" s="585"/>
      <c r="AY326" s="1326"/>
      <c r="AZ326" s="497"/>
      <c r="BA326" s="497"/>
      <c r="BB326" s="498"/>
      <c r="BC326" s="498"/>
      <c r="BD326" s="498"/>
      <c r="BE326" s="498"/>
      <c r="BF326" s="504"/>
      <c r="BG326" s="500"/>
      <c r="BJ326" s="577"/>
      <c r="BK326" s="767"/>
      <c r="BL326" s="579"/>
      <c r="BM326" s="580"/>
      <c r="BN326" s="581"/>
      <c r="BO326" s="585"/>
      <c r="BP326" s="1326"/>
      <c r="BQ326" s="497"/>
      <c r="BR326" s="497"/>
      <c r="BS326" s="498"/>
      <c r="BT326" s="498"/>
      <c r="BU326" s="498"/>
      <c r="BV326" s="498"/>
      <c r="BW326" s="504"/>
      <c r="BX326" s="500"/>
      <c r="CA326" s="577"/>
      <c r="CB326" s="767"/>
      <c r="CC326" s="579"/>
      <c r="CD326" s="580"/>
      <c r="CE326" s="581"/>
      <c r="CF326" s="585"/>
      <c r="CG326" s="1326"/>
      <c r="CH326" s="497"/>
      <c r="CI326" s="497"/>
      <c r="CJ326" s="498"/>
      <c r="CK326" s="498"/>
      <c r="CL326" s="498"/>
      <c r="CM326" s="498"/>
      <c r="CN326" s="504"/>
      <c r="CO326" s="500"/>
      <c r="CR326" s="577"/>
      <c r="CS326" s="767"/>
      <c r="CT326" s="579"/>
      <c r="CU326" s="580"/>
      <c r="CV326" s="581"/>
      <c r="CW326" s="585"/>
      <c r="CX326" s="1326"/>
      <c r="CY326" s="497"/>
      <c r="CZ326" s="497"/>
      <c r="DA326" s="498"/>
      <c r="DB326" s="498"/>
      <c r="DC326" s="498"/>
      <c r="DD326" s="498"/>
      <c r="DE326" s="504"/>
      <c r="DF326" s="500"/>
      <c r="DI326" s="577"/>
      <c r="DJ326" s="767"/>
      <c r="DK326" s="579"/>
      <c r="DL326" s="580"/>
      <c r="DM326" s="581"/>
      <c r="DN326" s="585"/>
      <c r="DO326" s="1326"/>
      <c r="DP326" s="497"/>
      <c r="DQ326" s="497"/>
      <c r="DR326" s="498"/>
      <c r="DS326" s="498"/>
      <c r="DT326" s="498"/>
      <c r="DU326" s="498"/>
      <c r="DV326" s="504"/>
      <c r="DW326" s="500"/>
      <c r="DZ326" s="577"/>
      <c r="EA326" s="767"/>
      <c r="EB326" s="579"/>
      <c r="EC326" s="580"/>
      <c r="ED326" s="581"/>
      <c r="EE326" s="585"/>
      <c r="EF326" s="1326"/>
      <c r="EG326" s="497"/>
      <c r="EH326" s="497"/>
      <c r="EI326" s="498"/>
      <c r="EJ326" s="498"/>
      <c r="EK326" s="498"/>
      <c r="EL326" s="498"/>
      <c r="EM326" s="504"/>
      <c r="EN326" s="500"/>
      <c r="EQ326" s="665"/>
      <c r="ER326" s="666"/>
      <c r="ES326" s="667"/>
      <c r="ET326" s="668"/>
      <c r="EU326" s="669"/>
      <c r="EV326" s="720"/>
      <c r="EW326" s="1326"/>
      <c r="EX326" s="497" t="e">
        <f t="shared" si="7665"/>
        <v>#N/A</v>
      </c>
      <c r="EY326" s="497" t="e">
        <f t="shared" si="7666"/>
        <v>#N/A</v>
      </c>
      <c r="EZ326" s="498" t="e">
        <f t="shared" si="7667"/>
        <v>#N/A</v>
      </c>
      <c r="FA326" s="498">
        <f t="shared" si="7668"/>
        <v>0</v>
      </c>
      <c r="FB326" s="498">
        <f t="shared" si="7669"/>
        <v>0</v>
      </c>
      <c r="FC326" s="498" t="e">
        <f t="shared" si="7670"/>
        <v>#N/A</v>
      </c>
      <c r="FD326" s="504">
        <f t="shared" si="7671"/>
        <v>0</v>
      </c>
      <c r="FE326" s="500">
        <f t="shared" si="7672"/>
        <v>0</v>
      </c>
      <c r="FH326" s="665"/>
      <c r="FI326" s="666"/>
      <c r="FJ326" s="667"/>
      <c r="FK326" s="668"/>
      <c r="FL326" s="669"/>
      <c r="FM326" s="720"/>
      <c r="FN326" s="1326"/>
      <c r="FO326" s="497" t="e">
        <f t="shared" si="7673"/>
        <v>#N/A</v>
      </c>
      <c r="FP326" s="497" t="e">
        <f t="shared" si="7674"/>
        <v>#N/A</v>
      </c>
      <c r="FQ326" s="498" t="e">
        <f t="shared" si="7675"/>
        <v>#N/A</v>
      </c>
      <c r="FR326" s="498">
        <f t="shared" si="7676"/>
        <v>0</v>
      </c>
      <c r="FS326" s="498">
        <f t="shared" si="7677"/>
        <v>0</v>
      </c>
      <c r="FT326" s="498" t="e">
        <f t="shared" si="7678"/>
        <v>#N/A</v>
      </c>
      <c r="FU326" s="504">
        <f t="shared" si="7679"/>
        <v>0</v>
      </c>
      <c r="FV326" s="500">
        <f t="shared" si="7680"/>
        <v>0</v>
      </c>
      <c r="FY326" s="665"/>
      <c r="FZ326" s="666"/>
      <c r="GA326" s="667"/>
      <c r="GB326" s="668"/>
      <c r="GC326" s="669"/>
      <c r="GD326" s="720"/>
      <c r="GE326" s="1326"/>
      <c r="GF326" s="497" t="e">
        <f t="shared" si="7681"/>
        <v>#N/A</v>
      </c>
      <c r="GG326" s="497" t="e">
        <f t="shared" si="7682"/>
        <v>#N/A</v>
      </c>
      <c r="GH326" s="498" t="e">
        <f t="shared" si="7683"/>
        <v>#N/A</v>
      </c>
      <c r="GI326" s="498">
        <f t="shared" si="7684"/>
        <v>0</v>
      </c>
      <c r="GJ326" s="498">
        <f t="shared" si="7685"/>
        <v>0</v>
      </c>
      <c r="GK326" s="498" t="e">
        <f t="shared" si="7686"/>
        <v>#N/A</v>
      </c>
      <c r="GL326" s="504">
        <f t="shared" si="7687"/>
        <v>0</v>
      </c>
      <c r="GM326" s="500">
        <f t="shared" si="7688"/>
        <v>0</v>
      </c>
      <c r="GP326" s="665"/>
      <c r="GQ326" s="666"/>
      <c r="GR326" s="667"/>
      <c r="GS326" s="668"/>
      <c r="GT326" s="669"/>
      <c r="GU326" s="720"/>
      <c r="GV326" s="1326"/>
      <c r="GW326" s="497" t="e">
        <f t="shared" si="7689"/>
        <v>#N/A</v>
      </c>
      <c r="GX326" s="497" t="e">
        <f t="shared" si="7690"/>
        <v>#N/A</v>
      </c>
      <c r="GY326" s="498" t="e">
        <f t="shared" si="7691"/>
        <v>#N/A</v>
      </c>
      <c r="GZ326" s="498">
        <f t="shared" si="7692"/>
        <v>0</v>
      </c>
      <c r="HA326" s="498">
        <f t="shared" si="7693"/>
        <v>0</v>
      </c>
      <c r="HB326" s="498" t="e">
        <f t="shared" si="7694"/>
        <v>#N/A</v>
      </c>
      <c r="HC326" s="504">
        <f t="shared" si="7695"/>
        <v>0</v>
      </c>
      <c r="HD326" s="500">
        <f t="shared" si="7696"/>
        <v>0</v>
      </c>
      <c r="HG326" s="665"/>
      <c r="HH326" s="666"/>
      <c r="HI326" s="667"/>
      <c r="HJ326" s="668"/>
      <c r="HK326" s="669"/>
      <c r="HL326" s="720"/>
      <c r="HM326" s="1326"/>
      <c r="HN326" s="497" t="e">
        <f t="shared" si="7697"/>
        <v>#N/A</v>
      </c>
      <c r="HO326" s="497" t="e">
        <f t="shared" si="7698"/>
        <v>#N/A</v>
      </c>
      <c r="HP326" s="498" t="e">
        <f t="shared" si="7699"/>
        <v>#N/A</v>
      </c>
      <c r="HQ326" s="498">
        <f t="shared" si="7700"/>
        <v>0</v>
      </c>
      <c r="HR326" s="498">
        <f t="shared" si="7701"/>
        <v>0</v>
      </c>
      <c r="HS326" s="498" t="e">
        <f t="shared" si="7702"/>
        <v>#N/A</v>
      </c>
      <c r="HT326" s="504">
        <f t="shared" si="7703"/>
        <v>0</v>
      </c>
      <c r="HU326" s="500">
        <f t="shared" si="7704"/>
        <v>0</v>
      </c>
      <c r="HX326" s="665"/>
      <c r="HY326" s="666"/>
      <c r="HZ326" s="667"/>
      <c r="IA326" s="668"/>
      <c r="IB326" s="669"/>
      <c r="IC326" s="720"/>
      <c r="ID326" s="1326"/>
      <c r="IE326" s="497" t="e">
        <f t="shared" si="7705"/>
        <v>#N/A</v>
      </c>
      <c r="IF326" s="497" t="e">
        <f t="shared" si="7706"/>
        <v>#N/A</v>
      </c>
      <c r="IG326" s="498" t="e">
        <f t="shared" si="7707"/>
        <v>#N/A</v>
      </c>
      <c r="IH326" s="498">
        <f t="shared" si="7708"/>
        <v>0</v>
      </c>
      <c r="II326" s="498">
        <f t="shared" si="7709"/>
        <v>0</v>
      </c>
      <c r="IJ326" s="498" t="e">
        <f t="shared" si="7710"/>
        <v>#N/A</v>
      </c>
      <c r="IK326" s="504">
        <f t="shared" si="7711"/>
        <v>0</v>
      </c>
      <c r="IL326" s="500">
        <f t="shared" si="7712"/>
        <v>0</v>
      </c>
      <c r="IO326" s="665"/>
      <c r="IP326" s="666"/>
      <c r="IQ326" s="667"/>
      <c r="IR326" s="668"/>
      <c r="IS326" s="669"/>
      <c r="IT326" s="720"/>
      <c r="IU326" s="1326"/>
      <c r="IV326" s="497" t="e">
        <f t="shared" si="7713"/>
        <v>#N/A</v>
      </c>
      <c r="IW326" s="497" t="e">
        <f t="shared" si="7714"/>
        <v>#N/A</v>
      </c>
      <c r="IX326" s="498" t="e">
        <f t="shared" si="7715"/>
        <v>#N/A</v>
      </c>
      <c r="IY326" s="498">
        <f t="shared" si="7716"/>
        <v>0</v>
      </c>
      <c r="IZ326" s="498">
        <f t="shared" si="7717"/>
        <v>0</v>
      </c>
      <c r="JA326" s="498" t="e">
        <f t="shared" si="7718"/>
        <v>#N/A</v>
      </c>
      <c r="JB326" s="504">
        <f t="shared" si="7719"/>
        <v>0</v>
      </c>
      <c r="JC326" s="500">
        <f t="shared" si="7720"/>
        <v>0</v>
      </c>
      <c r="JF326" s="665"/>
      <c r="JG326" s="666"/>
      <c r="JH326" s="667"/>
      <c r="JI326" s="668"/>
      <c r="JJ326" s="669"/>
      <c r="JK326" s="720"/>
      <c r="JL326" s="1326"/>
      <c r="JM326" s="497" t="e">
        <f t="shared" si="7721"/>
        <v>#N/A</v>
      </c>
      <c r="JN326" s="497" t="e">
        <f t="shared" si="7722"/>
        <v>#N/A</v>
      </c>
      <c r="JO326" s="498" t="e">
        <f t="shared" si="7723"/>
        <v>#N/A</v>
      </c>
      <c r="JP326" s="498">
        <f t="shared" si="7724"/>
        <v>0</v>
      </c>
      <c r="JQ326" s="498">
        <f t="shared" si="7725"/>
        <v>0</v>
      </c>
      <c r="JR326" s="498" t="e">
        <f t="shared" si="7726"/>
        <v>#N/A</v>
      </c>
      <c r="JS326" s="504">
        <f t="shared" si="7727"/>
        <v>0</v>
      </c>
      <c r="JT326" s="500">
        <f t="shared" si="7728"/>
        <v>0</v>
      </c>
      <c r="JW326" s="665"/>
      <c r="JX326" s="666"/>
      <c r="JY326" s="667"/>
      <c r="JZ326" s="668"/>
      <c r="KA326" s="669"/>
      <c r="KB326" s="720"/>
      <c r="KC326" s="1326"/>
      <c r="KD326" s="497" t="e">
        <f t="shared" si="7729"/>
        <v>#N/A</v>
      </c>
      <c r="KE326" s="497" t="e">
        <f t="shared" si="7730"/>
        <v>#N/A</v>
      </c>
      <c r="KF326" s="498" t="e">
        <f t="shared" si="7731"/>
        <v>#N/A</v>
      </c>
      <c r="KG326" s="498">
        <f t="shared" si="7732"/>
        <v>0</v>
      </c>
      <c r="KH326" s="498">
        <f t="shared" si="7733"/>
        <v>0</v>
      </c>
      <c r="KI326" s="498" t="e">
        <f t="shared" si="7734"/>
        <v>#N/A</v>
      </c>
      <c r="KJ326" s="504">
        <f t="shared" si="7735"/>
        <v>0</v>
      </c>
      <c r="KK326" s="500">
        <f t="shared" si="7736"/>
        <v>0</v>
      </c>
      <c r="KN326" s="665"/>
      <c r="KO326" s="666"/>
      <c r="KP326" s="667"/>
      <c r="KQ326" s="668"/>
      <c r="KR326" s="669"/>
      <c r="KS326" s="720"/>
      <c r="KT326" s="1326"/>
      <c r="KU326" s="497" t="e">
        <f t="shared" si="7737"/>
        <v>#N/A</v>
      </c>
      <c r="KV326" s="497" t="e">
        <f t="shared" si="7738"/>
        <v>#N/A</v>
      </c>
      <c r="KW326" s="498" t="e">
        <f t="shared" si="7739"/>
        <v>#N/A</v>
      </c>
      <c r="KX326" s="498">
        <f t="shared" si="7740"/>
        <v>0</v>
      </c>
      <c r="KY326" s="498">
        <f t="shared" si="7741"/>
        <v>0</v>
      </c>
      <c r="KZ326" s="498" t="e">
        <f t="shared" si="7742"/>
        <v>#N/A</v>
      </c>
      <c r="LA326" s="504">
        <f t="shared" si="7743"/>
        <v>0</v>
      </c>
      <c r="LB326" s="500">
        <f t="shared" si="7744"/>
        <v>0</v>
      </c>
      <c r="LE326" s="665"/>
      <c r="LF326" s="666"/>
      <c r="LG326" s="667"/>
      <c r="LH326" s="668"/>
      <c r="LI326" s="669"/>
      <c r="LJ326" s="720"/>
      <c r="LK326" s="1326"/>
      <c r="LL326" s="497" t="e">
        <f t="shared" si="7745"/>
        <v>#N/A</v>
      </c>
      <c r="LM326" s="497" t="e">
        <f t="shared" si="7746"/>
        <v>#N/A</v>
      </c>
      <c r="LN326" s="498" t="e">
        <f t="shared" si="7747"/>
        <v>#N/A</v>
      </c>
      <c r="LO326" s="498">
        <f t="shared" si="7748"/>
        <v>0</v>
      </c>
      <c r="LP326" s="498">
        <f t="shared" si="7749"/>
        <v>0</v>
      </c>
      <c r="LQ326" s="498" t="e">
        <f t="shared" si="7750"/>
        <v>#N/A</v>
      </c>
      <c r="LR326" s="504">
        <f t="shared" si="7751"/>
        <v>0</v>
      </c>
      <c r="LS326" s="500">
        <f t="shared" si="7752"/>
        <v>0</v>
      </c>
      <c r="LV326" s="665"/>
      <c r="LW326" s="666"/>
      <c r="LX326" s="667"/>
      <c r="LY326" s="668"/>
      <c r="LZ326" s="669"/>
      <c r="MA326" s="720"/>
      <c r="MB326" s="1326"/>
      <c r="MC326" s="497" t="e">
        <f t="shared" si="7753"/>
        <v>#N/A</v>
      </c>
      <c r="MD326" s="497" t="e">
        <f t="shared" si="7754"/>
        <v>#N/A</v>
      </c>
      <c r="ME326" s="498" t="e">
        <f t="shared" si="7755"/>
        <v>#N/A</v>
      </c>
      <c r="MF326" s="498">
        <f t="shared" si="7756"/>
        <v>0</v>
      </c>
      <c r="MG326" s="498">
        <f t="shared" si="7757"/>
        <v>0</v>
      </c>
      <c r="MH326" s="498" t="e">
        <f t="shared" si="7758"/>
        <v>#N/A</v>
      </c>
      <c r="MI326" s="504">
        <f t="shared" si="7759"/>
        <v>0</v>
      </c>
      <c r="MJ326" s="500">
        <f t="shared" si="7760"/>
        <v>0</v>
      </c>
      <c r="MM326" s="665"/>
      <c r="MN326" s="666"/>
      <c r="MO326" s="667"/>
      <c r="MP326" s="668"/>
      <c r="MQ326" s="669"/>
      <c r="MR326" s="720"/>
      <c r="MS326" s="1326"/>
      <c r="MT326" s="497" t="e">
        <f t="shared" si="7761"/>
        <v>#N/A</v>
      </c>
      <c r="MU326" s="497" t="e">
        <f t="shared" si="7762"/>
        <v>#N/A</v>
      </c>
      <c r="MV326" s="498" t="e">
        <f t="shared" si="7763"/>
        <v>#N/A</v>
      </c>
      <c r="MW326" s="498">
        <f t="shared" si="7764"/>
        <v>0</v>
      </c>
      <c r="MX326" s="498">
        <f t="shared" si="7765"/>
        <v>0</v>
      </c>
      <c r="MY326" s="498" t="e">
        <f t="shared" si="7766"/>
        <v>#N/A</v>
      </c>
      <c r="MZ326" s="504">
        <f t="shared" si="7767"/>
        <v>0</v>
      </c>
      <c r="NA326" s="500">
        <f t="shared" si="7768"/>
        <v>0</v>
      </c>
      <c r="ND326" s="665"/>
      <c r="NE326" s="666"/>
      <c r="NF326" s="667"/>
      <c r="NG326" s="668"/>
      <c r="NH326" s="669"/>
      <c r="NI326" s="720"/>
      <c r="NJ326" s="1326"/>
      <c r="NK326" s="497" t="e">
        <f t="shared" si="7769"/>
        <v>#N/A</v>
      </c>
      <c r="NL326" s="497" t="e">
        <f t="shared" si="7770"/>
        <v>#N/A</v>
      </c>
      <c r="NM326" s="498" t="e">
        <f t="shared" si="7771"/>
        <v>#N/A</v>
      </c>
      <c r="NN326" s="498">
        <f t="shared" si="7772"/>
        <v>0</v>
      </c>
      <c r="NO326" s="498">
        <f t="shared" si="7773"/>
        <v>0</v>
      </c>
      <c r="NP326" s="498" t="e">
        <f t="shared" si="7774"/>
        <v>#N/A</v>
      </c>
      <c r="NQ326" s="504">
        <f t="shared" si="7775"/>
        <v>0</v>
      </c>
      <c r="NR326" s="500">
        <f t="shared" si="7776"/>
        <v>0</v>
      </c>
      <c r="NU326" s="665"/>
      <c r="NV326" s="666"/>
      <c r="NW326" s="667"/>
      <c r="NX326" s="668"/>
      <c r="NY326" s="669"/>
      <c r="NZ326" s="720"/>
      <c r="OA326" s="1326"/>
      <c r="OB326" s="497" t="e">
        <f t="shared" si="7777"/>
        <v>#N/A</v>
      </c>
      <c r="OC326" s="497" t="e">
        <f t="shared" si="7778"/>
        <v>#N/A</v>
      </c>
      <c r="OD326" s="498" t="e">
        <f t="shared" si="7779"/>
        <v>#N/A</v>
      </c>
      <c r="OE326" s="498">
        <f t="shared" si="7780"/>
        <v>0</v>
      </c>
      <c r="OF326" s="498">
        <f t="shared" si="7781"/>
        <v>0</v>
      </c>
      <c r="OG326" s="498" t="e">
        <f t="shared" si="7782"/>
        <v>#N/A</v>
      </c>
      <c r="OH326" s="504">
        <f t="shared" si="7783"/>
        <v>0</v>
      </c>
      <c r="OI326" s="500">
        <f t="shared" si="7784"/>
        <v>0</v>
      </c>
      <c r="OL326" s="665"/>
      <c r="OM326" s="666"/>
      <c r="ON326" s="667"/>
      <c r="OO326" s="668"/>
      <c r="OP326" s="669"/>
      <c r="OQ326" s="720"/>
      <c r="OR326" s="1326"/>
      <c r="OS326" s="497" t="e">
        <f t="shared" si="7785"/>
        <v>#N/A</v>
      </c>
      <c r="OT326" s="497" t="e">
        <f t="shared" si="7786"/>
        <v>#N/A</v>
      </c>
      <c r="OU326" s="498" t="e">
        <f t="shared" si="7787"/>
        <v>#N/A</v>
      </c>
      <c r="OV326" s="498">
        <f t="shared" si="7788"/>
        <v>0</v>
      </c>
      <c r="OW326" s="498">
        <f t="shared" si="7789"/>
        <v>0</v>
      </c>
      <c r="OX326" s="498" t="e">
        <f t="shared" si="7790"/>
        <v>#N/A</v>
      </c>
      <c r="OY326" s="504">
        <f t="shared" si="7791"/>
        <v>0</v>
      </c>
      <c r="OZ326" s="500">
        <f t="shared" si="7792"/>
        <v>0</v>
      </c>
      <c r="PC326" s="665"/>
      <c r="PD326" s="666"/>
      <c r="PE326" s="667"/>
      <c r="PF326" s="668"/>
      <c r="PG326" s="669"/>
      <c r="PH326" s="720"/>
      <c r="PI326" s="1326"/>
      <c r="PJ326" s="497" t="e">
        <f t="shared" si="7793"/>
        <v>#N/A</v>
      </c>
      <c r="PK326" s="497" t="e">
        <f t="shared" si="7794"/>
        <v>#N/A</v>
      </c>
      <c r="PL326" s="498" t="e">
        <f t="shared" si="7795"/>
        <v>#N/A</v>
      </c>
      <c r="PM326" s="498">
        <f t="shared" si="7796"/>
        <v>0</v>
      </c>
      <c r="PN326" s="498">
        <f t="shared" si="7797"/>
        <v>0</v>
      </c>
      <c r="PO326" s="498" t="e">
        <f t="shared" si="7798"/>
        <v>#N/A</v>
      </c>
      <c r="PP326" s="504">
        <f t="shared" si="7799"/>
        <v>0</v>
      </c>
      <c r="PQ326" s="500">
        <f t="shared" si="7800"/>
        <v>0</v>
      </c>
      <c r="PT326" s="665"/>
      <c r="PU326" s="666"/>
      <c r="PV326" s="667"/>
      <c r="PW326" s="668"/>
      <c r="PX326" s="669"/>
      <c r="PY326" s="720"/>
      <c r="PZ326" s="1326"/>
      <c r="QA326" s="497" t="e">
        <f t="shared" si="7801"/>
        <v>#N/A</v>
      </c>
      <c r="QB326" s="497" t="e">
        <f t="shared" si="7802"/>
        <v>#N/A</v>
      </c>
      <c r="QC326" s="498" t="e">
        <f t="shared" si="7803"/>
        <v>#N/A</v>
      </c>
      <c r="QD326" s="498">
        <f t="shared" si="7804"/>
        <v>0</v>
      </c>
      <c r="QE326" s="498">
        <f t="shared" si="7805"/>
        <v>0</v>
      </c>
      <c r="QF326" s="498" t="e">
        <f t="shared" si="7806"/>
        <v>#N/A</v>
      </c>
      <c r="QG326" s="504">
        <f t="shared" si="7807"/>
        <v>0</v>
      </c>
      <c r="QH326" s="500">
        <f t="shared" si="7808"/>
        <v>0</v>
      </c>
      <c r="QK326" s="665"/>
      <c r="QL326" s="666"/>
      <c r="QM326" s="667"/>
      <c r="QN326" s="668"/>
      <c r="QO326" s="669"/>
      <c r="QP326" s="720"/>
      <c r="QQ326" s="1326"/>
      <c r="QR326" s="497" t="e">
        <f t="shared" si="7809"/>
        <v>#N/A</v>
      </c>
      <c r="QS326" s="497" t="e">
        <f t="shared" si="7810"/>
        <v>#N/A</v>
      </c>
      <c r="QT326" s="498" t="e">
        <f t="shared" si="7811"/>
        <v>#N/A</v>
      </c>
      <c r="QU326" s="498">
        <f t="shared" si="7812"/>
        <v>0</v>
      </c>
      <c r="QV326" s="498">
        <f t="shared" si="7813"/>
        <v>0</v>
      </c>
      <c r="QW326" s="498" t="e">
        <f t="shared" si="7814"/>
        <v>#N/A</v>
      </c>
      <c r="QX326" s="504">
        <f t="shared" si="7815"/>
        <v>0</v>
      </c>
      <c r="QY326" s="500">
        <f t="shared" si="7816"/>
        <v>0</v>
      </c>
      <c r="RB326" s="381"/>
      <c r="RC326" s="382"/>
      <c r="RD326" s="383"/>
      <c r="RE326" s="384"/>
      <c r="RF326" s="385"/>
      <c r="RG326" s="386"/>
      <c r="RH326" s="386"/>
      <c r="RI326" s="497"/>
      <c r="RJ326" s="497"/>
      <c r="RK326" s="501"/>
      <c r="RL326" s="501"/>
      <c r="RM326" s="501"/>
      <c r="RN326" s="501"/>
      <c r="RO326" s="502"/>
      <c r="RP326" s="503"/>
      <c r="RS326" s="381"/>
      <c r="RT326" s="382"/>
      <c r="RU326" s="383"/>
      <c r="RV326" s="384"/>
      <c r="RW326" s="385"/>
      <c r="RX326" s="386"/>
      <c r="RY326" s="386"/>
      <c r="RZ326" s="497"/>
      <c r="SA326" s="497"/>
      <c r="SB326" s="501"/>
      <c r="SC326" s="501"/>
      <c r="SD326" s="501"/>
      <c r="SE326" s="501"/>
      <c r="SF326" s="502"/>
      <c r="SG326" s="503"/>
      <c r="SJ326" s="381"/>
      <c r="SK326" s="382"/>
      <c r="SL326" s="383"/>
      <c r="SM326" s="384"/>
      <c r="SN326" s="385"/>
      <c r="SO326" s="386"/>
      <c r="SP326" s="386"/>
      <c r="SQ326" s="497"/>
      <c r="SR326" s="497"/>
      <c r="SS326" s="501"/>
      <c r="ST326" s="501"/>
      <c r="SU326" s="501"/>
      <c r="SV326" s="501"/>
      <c r="SW326" s="502"/>
      <c r="SX326" s="503"/>
    </row>
    <row r="327" spans="2:518" ht="64.5" hidden="1" customHeight="1" thickTop="1" thickBot="1">
      <c r="B327" s="577"/>
      <c r="C327" s="578"/>
      <c r="D327" s="579"/>
      <c r="E327" s="580"/>
      <c r="F327" s="581"/>
      <c r="G327" s="585"/>
      <c r="H327" s="595"/>
      <c r="K327" s="577"/>
      <c r="L327" s="767"/>
      <c r="M327" s="579"/>
      <c r="N327" s="580"/>
      <c r="O327" s="581"/>
      <c r="P327" s="585"/>
      <c r="Q327" s="1326"/>
      <c r="R327" s="497"/>
      <c r="S327" s="497"/>
      <c r="T327" s="498"/>
      <c r="U327" s="498"/>
      <c r="V327" s="498"/>
      <c r="W327" s="498"/>
      <c r="X327" s="504"/>
      <c r="Y327" s="500"/>
      <c r="Z327" s="486"/>
      <c r="AA327" s="486"/>
      <c r="AB327" s="577"/>
      <c r="AC327" s="767"/>
      <c r="AD327" s="579"/>
      <c r="AE327" s="580"/>
      <c r="AF327" s="581"/>
      <c r="AG327" s="585"/>
      <c r="AH327" s="1326"/>
      <c r="AI327" s="497"/>
      <c r="AJ327" s="497"/>
      <c r="AK327" s="498"/>
      <c r="AL327" s="498"/>
      <c r="AM327" s="498"/>
      <c r="AN327" s="498"/>
      <c r="AO327" s="504"/>
      <c r="AP327" s="500"/>
      <c r="AQ327" s="486"/>
      <c r="AR327" s="486"/>
      <c r="AS327" s="577"/>
      <c r="AT327" s="767"/>
      <c r="AU327" s="579"/>
      <c r="AV327" s="580"/>
      <c r="AW327" s="581"/>
      <c r="AX327" s="585"/>
      <c r="AY327" s="1326"/>
      <c r="AZ327" s="497"/>
      <c r="BA327" s="497"/>
      <c r="BB327" s="498"/>
      <c r="BC327" s="498"/>
      <c r="BD327" s="498"/>
      <c r="BE327" s="498"/>
      <c r="BF327" s="504"/>
      <c r="BG327" s="500"/>
      <c r="BJ327" s="577"/>
      <c r="BK327" s="767"/>
      <c r="BL327" s="579"/>
      <c r="BM327" s="580"/>
      <c r="BN327" s="581"/>
      <c r="BO327" s="585"/>
      <c r="BP327" s="1326"/>
      <c r="BQ327" s="497"/>
      <c r="BR327" s="497"/>
      <c r="BS327" s="498"/>
      <c r="BT327" s="498"/>
      <c r="BU327" s="498"/>
      <c r="BV327" s="498"/>
      <c r="BW327" s="504"/>
      <c r="BX327" s="500"/>
      <c r="CA327" s="577"/>
      <c r="CB327" s="767"/>
      <c r="CC327" s="579"/>
      <c r="CD327" s="580"/>
      <c r="CE327" s="581"/>
      <c r="CF327" s="585"/>
      <c r="CG327" s="1326"/>
      <c r="CH327" s="497"/>
      <c r="CI327" s="497"/>
      <c r="CJ327" s="498"/>
      <c r="CK327" s="498"/>
      <c r="CL327" s="498"/>
      <c r="CM327" s="498"/>
      <c r="CN327" s="504"/>
      <c r="CO327" s="500"/>
      <c r="CR327" s="577"/>
      <c r="CS327" s="767"/>
      <c r="CT327" s="579"/>
      <c r="CU327" s="580"/>
      <c r="CV327" s="581"/>
      <c r="CW327" s="585"/>
      <c r="CX327" s="1326"/>
      <c r="CY327" s="497"/>
      <c r="CZ327" s="497"/>
      <c r="DA327" s="498"/>
      <c r="DB327" s="498"/>
      <c r="DC327" s="498"/>
      <c r="DD327" s="498"/>
      <c r="DE327" s="504"/>
      <c r="DF327" s="500"/>
      <c r="DI327" s="577"/>
      <c r="DJ327" s="767"/>
      <c r="DK327" s="579"/>
      <c r="DL327" s="580"/>
      <c r="DM327" s="581"/>
      <c r="DN327" s="585"/>
      <c r="DO327" s="1326"/>
      <c r="DP327" s="497"/>
      <c r="DQ327" s="497"/>
      <c r="DR327" s="498"/>
      <c r="DS327" s="498"/>
      <c r="DT327" s="498"/>
      <c r="DU327" s="498"/>
      <c r="DV327" s="504"/>
      <c r="DW327" s="500"/>
      <c r="DZ327" s="577"/>
      <c r="EA327" s="767"/>
      <c r="EB327" s="579"/>
      <c r="EC327" s="580"/>
      <c r="ED327" s="581"/>
      <c r="EE327" s="585"/>
      <c r="EF327" s="1326"/>
      <c r="EG327" s="497"/>
      <c r="EH327" s="497"/>
      <c r="EI327" s="498"/>
      <c r="EJ327" s="498"/>
      <c r="EK327" s="498"/>
      <c r="EL327" s="498"/>
      <c r="EM327" s="504"/>
      <c r="EN327" s="500"/>
      <c r="EQ327" s="665"/>
      <c r="ER327" s="666"/>
      <c r="ES327" s="667"/>
      <c r="ET327" s="668"/>
      <c r="EU327" s="669"/>
      <c r="EV327" s="720"/>
      <c r="EW327" s="1326"/>
      <c r="EX327" s="497" t="e">
        <f t="shared" si="7665"/>
        <v>#N/A</v>
      </c>
      <c r="EY327" s="497" t="e">
        <f t="shared" si="7666"/>
        <v>#N/A</v>
      </c>
      <c r="EZ327" s="498" t="e">
        <f t="shared" si="7667"/>
        <v>#N/A</v>
      </c>
      <c r="FA327" s="498">
        <f t="shared" si="7668"/>
        <v>0</v>
      </c>
      <c r="FB327" s="498">
        <f t="shared" si="7669"/>
        <v>0</v>
      </c>
      <c r="FC327" s="498" t="e">
        <f t="shared" si="7670"/>
        <v>#N/A</v>
      </c>
      <c r="FD327" s="504">
        <f t="shared" si="7671"/>
        <v>0</v>
      </c>
      <c r="FE327" s="500">
        <f t="shared" si="7672"/>
        <v>0</v>
      </c>
      <c r="FH327" s="665"/>
      <c r="FI327" s="666"/>
      <c r="FJ327" s="667"/>
      <c r="FK327" s="668"/>
      <c r="FL327" s="669"/>
      <c r="FM327" s="720"/>
      <c r="FN327" s="1326"/>
      <c r="FO327" s="497" t="e">
        <f t="shared" si="7673"/>
        <v>#N/A</v>
      </c>
      <c r="FP327" s="497" t="e">
        <f t="shared" si="7674"/>
        <v>#N/A</v>
      </c>
      <c r="FQ327" s="498" t="e">
        <f t="shared" si="7675"/>
        <v>#N/A</v>
      </c>
      <c r="FR327" s="498">
        <f t="shared" si="7676"/>
        <v>0</v>
      </c>
      <c r="FS327" s="498">
        <f t="shared" si="7677"/>
        <v>0</v>
      </c>
      <c r="FT327" s="498" t="e">
        <f t="shared" si="7678"/>
        <v>#N/A</v>
      </c>
      <c r="FU327" s="504">
        <f t="shared" si="7679"/>
        <v>0</v>
      </c>
      <c r="FV327" s="500">
        <f t="shared" si="7680"/>
        <v>0</v>
      </c>
      <c r="FY327" s="665"/>
      <c r="FZ327" s="666"/>
      <c r="GA327" s="667"/>
      <c r="GB327" s="668"/>
      <c r="GC327" s="669"/>
      <c r="GD327" s="720"/>
      <c r="GE327" s="1326"/>
      <c r="GF327" s="497" t="e">
        <f t="shared" si="7681"/>
        <v>#N/A</v>
      </c>
      <c r="GG327" s="497" t="e">
        <f t="shared" si="7682"/>
        <v>#N/A</v>
      </c>
      <c r="GH327" s="498" t="e">
        <f t="shared" si="7683"/>
        <v>#N/A</v>
      </c>
      <c r="GI327" s="498">
        <f t="shared" si="7684"/>
        <v>0</v>
      </c>
      <c r="GJ327" s="498">
        <f t="shared" si="7685"/>
        <v>0</v>
      </c>
      <c r="GK327" s="498" t="e">
        <f t="shared" si="7686"/>
        <v>#N/A</v>
      </c>
      <c r="GL327" s="504">
        <f t="shared" si="7687"/>
        <v>0</v>
      </c>
      <c r="GM327" s="500">
        <f t="shared" si="7688"/>
        <v>0</v>
      </c>
      <c r="GP327" s="665"/>
      <c r="GQ327" s="666"/>
      <c r="GR327" s="667"/>
      <c r="GS327" s="668"/>
      <c r="GT327" s="669"/>
      <c r="GU327" s="720"/>
      <c r="GV327" s="1326"/>
      <c r="GW327" s="497" t="e">
        <f t="shared" si="7689"/>
        <v>#N/A</v>
      </c>
      <c r="GX327" s="497" t="e">
        <f t="shared" si="7690"/>
        <v>#N/A</v>
      </c>
      <c r="GY327" s="498" t="e">
        <f t="shared" si="7691"/>
        <v>#N/A</v>
      </c>
      <c r="GZ327" s="498">
        <f t="shared" si="7692"/>
        <v>0</v>
      </c>
      <c r="HA327" s="498">
        <f t="shared" si="7693"/>
        <v>0</v>
      </c>
      <c r="HB327" s="498" t="e">
        <f t="shared" si="7694"/>
        <v>#N/A</v>
      </c>
      <c r="HC327" s="504">
        <f t="shared" si="7695"/>
        <v>0</v>
      </c>
      <c r="HD327" s="500">
        <f t="shared" si="7696"/>
        <v>0</v>
      </c>
      <c r="HG327" s="665"/>
      <c r="HH327" s="666"/>
      <c r="HI327" s="667"/>
      <c r="HJ327" s="668"/>
      <c r="HK327" s="669"/>
      <c r="HL327" s="720"/>
      <c r="HM327" s="1326"/>
      <c r="HN327" s="497" t="e">
        <f t="shared" si="7697"/>
        <v>#N/A</v>
      </c>
      <c r="HO327" s="497" t="e">
        <f t="shared" si="7698"/>
        <v>#N/A</v>
      </c>
      <c r="HP327" s="498" t="e">
        <f t="shared" si="7699"/>
        <v>#N/A</v>
      </c>
      <c r="HQ327" s="498">
        <f t="shared" si="7700"/>
        <v>0</v>
      </c>
      <c r="HR327" s="498">
        <f t="shared" si="7701"/>
        <v>0</v>
      </c>
      <c r="HS327" s="498" t="e">
        <f t="shared" si="7702"/>
        <v>#N/A</v>
      </c>
      <c r="HT327" s="504">
        <f t="shared" si="7703"/>
        <v>0</v>
      </c>
      <c r="HU327" s="500">
        <f t="shared" si="7704"/>
        <v>0</v>
      </c>
      <c r="HX327" s="665"/>
      <c r="HY327" s="666"/>
      <c r="HZ327" s="667"/>
      <c r="IA327" s="668"/>
      <c r="IB327" s="669"/>
      <c r="IC327" s="720"/>
      <c r="ID327" s="1326"/>
      <c r="IE327" s="497" t="e">
        <f t="shared" si="7705"/>
        <v>#N/A</v>
      </c>
      <c r="IF327" s="497" t="e">
        <f t="shared" si="7706"/>
        <v>#N/A</v>
      </c>
      <c r="IG327" s="498" t="e">
        <f t="shared" si="7707"/>
        <v>#N/A</v>
      </c>
      <c r="IH327" s="498">
        <f t="shared" si="7708"/>
        <v>0</v>
      </c>
      <c r="II327" s="498">
        <f t="shared" si="7709"/>
        <v>0</v>
      </c>
      <c r="IJ327" s="498" t="e">
        <f t="shared" si="7710"/>
        <v>#N/A</v>
      </c>
      <c r="IK327" s="504">
        <f t="shared" si="7711"/>
        <v>0</v>
      </c>
      <c r="IL327" s="500">
        <f t="shared" si="7712"/>
        <v>0</v>
      </c>
      <c r="IO327" s="665"/>
      <c r="IP327" s="666"/>
      <c r="IQ327" s="667"/>
      <c r="IR327" s="668"/>
      <c r="IS327" s="669"/>
      <c r="IT327" s="720"/>
      <c r="IU327" s="1326"/>
      <c r="IV327" s="497" t="e">
        <f t="shared" si="7713"/>
        <v>#N/A</v>
      </c>
      <c r="IW327" s="497" t="e">
        <f t="shared" si="7714"/>
        <v>#N/A</v>
      </c>
      <c r="IX327" s="498" t="e">
        <f t="shared" si="7715"/>
        <v>#N/A</v>
      </c>
      <c r="IY327" s="498">
        <f t="shared" si="7716"/>
        <v>0</v>
      </c>
      <c r="IZ327" s="498">
        <f t="shared" si="7717"/>
        <v>0</v>
      </c>
      <c r="JA327" s="498" t="e">
        <f t="shared" si="7718"/>
        <v>#N/A</v>
      </c>
      <c r="JB327" s="504">
        <f t="shared" si="7719"/>
        <v>0</v>
      </c>
      <c r="JC327" s="500">
        <f t="shared" si="7720"/>
        <v>0</v>
      </c>
      <c r="JF327" s="665"/>
      <c r="JG327" s="666"/>
      <c r="JH327" s="667"/>
      <c r="JI327" s="668"/>
      <c r="JJ327" s="669"/>
      <c r="JK327" s="720"/>
      <c r="JL327" s="1326"/>
      <c r="JM327" s="497" t="e">
        <f t="shared" si="7721"/>
        <v>#N/A</v>
      </c>
      <c r="JN327" s="497" t="e">
        <f t="shared" si="7722"/>
        <v>#N/A</v>
      </c>
      <c r="JO327" s="498" t="e">
        <f t="shared" si="7723"/>
        <v>#N/A</v>
      </c>
      <c r="JP327" s="498">
        <f t="shared" si="7724"/>
        <v>0</v>
      </c>
      <c r="JQ327" s="498">
        <f t="shared" si="7725"/>
        <v>0</v>
      </c>
      <c r="JR327" s="498" t="e">
        <f t="shared" si="7726"/>
        <v>#N/A</v>
      </c>
      <c r="JS327" s="504">
        <f t="shared" si="7727"/>
        <v>0</v>
      </c>
      <c r="JT327" s="500">
        <f t="shared" si="7728"/>
        <v>0</v>
      </c>
      <c r="JW327" s="665"/>
      <c r="JX327" s="666"/>
      <c r="JY327" s="667"/>
      <c r="JZ327" s="668"/>
      <c r="KA327" s="669"/>
      <c r="KB327" s="720"/>
      <c r="KC327" s="1326"/>
      <c r="KD327" s="497" t="e">
        <f t="shared" si="7729"/>
        <v>#N/A</v>
      </c>
      <c r="KE327" s="497" t="e">
        <f t="shared" si="7730"/>
        <v>#N/A</v>
      </c>
      <c r="KF327" s="498" t="e">
        <f t="shared" si="7731"/>
        <v>#N/A</v>
      </c>
      <c r="KG327" s="498">
        <f t="shared" si="7732"/>
        <v>0</v>
      </c>
      <c r="KH327" s="498">
        <f t="shared" si="7733"/>
        <v>0</v>
      </c>
      <c r="KI327" s="498" t="e">
        <f t="shared" si="7734"/>
        <v>#N/A</v>
      </c>
      <c r="KJ327" s="504">
        <f t="shared" si="7735"/>
        <v>0</v>
      </c>
      <c r="KK327" s="500">
        <f t="shared" si="7736"/>
        <v>0</v>
      </c>
      <c r="KN327" s="665"/>
      <c r="KO327" s="666"/>
      <c r="KP327" s="667"/>
      <c r="KQ327" s="668"/>
      <c r="KR327" s="669"/>
      <c r="KS327" s="720"/>
      <c r="KT327" s="1326"/>
      <c r="KU327" s="497" t="e">
        <f t="shared" si="7737"/>
        <v>#N/A</v>
      </c>
      <c r="KV327" s="497" t="e">
        <f t="shared" si="7738"/>
        <v>#N/A</v>
      </c>
      <c r="KW327" s="498" t="e">
        <f t="shared" si="7739"/>
        <v>#N/A</v>
      </c>
      <c r="KX327" s="498">
        <f t="shared" si="7740"/>
        <v>0</v>
      </c>
      <c r="KY327" s="498">
        <f t="shared" si="7741"/>
        <v>0</v>
      </c>
      <c r="KZ327" s="498" t="e">
        <f t="shared" si="7742"/>
        <v>#N/A</v>
      </c>
      <c r="LA327" s="504">
        <f t="shared" si="7743"/>
        <v>0</v>
      </c>
      <c r="LB327" s="500">
        <f t="shared" si="7744"/>
        <v>0</v>
      </c>
      <c r="LE327" s="665"/>
      <c r="LF327" s="666"/>
      <c r="LG327" s="667"/>
      <c r="LH327" s="668"/>
      <c r="LI327" s="669"/>
      <c r="LJ327" s="720"/>
      <c r="LK327" s="1326"/>
      <c r="LL327" s="497" t="e">
        <f t="shared" si="7745"/>
        <v>#N/A</v>
      </c>
      <c r="LM327" s="497" t="e">
        <f t="shared" si="7746"/>
        <v>#N/A</v>
      </c>
      <c r="LN327" s="498" t="e">
        <f t="shared" si="7747"/>
        <v>#N/A</v>
      </c>
      <c r="LO327" s="498">
        <f t="shared" si="7748"/>
        <v>0</v>
      </c>
      <c r="LP327" s="498">
        <f t="shared" si="7749"/>
        <v>0</v>
      </c>
      <c r="LQ327" s="498" t="e">
        <f t="shared" si="7750"/>
        <v>#N/A</v>
      </c>
      <c r="LR327" s="504">
        <f t="shared" si="7751"/>
        <v>0</v>
      </c>
      <c r="LS327" s="500">
        <f t="shared" si="7752"/>
        <v>0</v>
      </c>
      <c r="LV327" s="665"/>
      <c r="LW327" s="666"/>
      <c r="LX327" s="667"/>
      <c r="LY327" s="668"/>
      <c r="LZ327" s="669"/>
      <c r="MA327" s="720"/>
      <c r="MB327" s="1326"/>
      <c r="MC327" s="497" t="e">
        <f t="shared" si="7753"/>
        <v>#N/A</v>
      </c>
      <c r="MD327" s="497" t="e">
        <f t="shared" si="7754"/>
        <v>#N/A</v>
      </c>
      <c r="ME327" s="498" t="e">
        <f t="shared" si="7755"/>
        <v>#N/A</v>
      </c>
      <c r="MF327" s="498">
        <f t="shared" si="7756"/>
        <v>0</v>
      </c>
      <c r="MG327" s="498">
        <f t="shared" si="7757"/>
        <v>0</v>
      </c>
      <c r="MH327" s="498" t="e">
        <f t="shared" si="7758"/>
        <v>#N/A</v>
      </c>
      <c r="MI327" s="504">
        <f t="shared" si="7759"/>
        <v>0</v>
      </c>
      <c r="MJ327" s="500">
        <f t="shared" si="7760"/>
        <v>0</v>
      </c>
      <c r="MM327" s="665"/>
      <c r="MN327" s="666"/>
      <c r="MO327" s="667"/>
      <c r="MP327" s="668"/>
      <c r="MQ327" s="669"/>
      <c r="MR327" s="720"/>
      <c r="MS327" s="1326"/>
      <c r="MT327" s="497" t="e">
        <f t="shared" si="7761"/>
        <v>#N/A</v>
      </c>
      <c r="MU327" s="497" t="e">
        <f t="shared" si="7762"/>
        <v>#N/A</v>
      </c>
      <c r="MV327" s="498" t="e">
        <f t="shared" si="7763"/>
        <v>#N/A</v>
      </c>
      <c r="MW327" s="498">
        <f t="shared" si="7764"/>
        <v>0</v>
      </c>
      <c r="MX327" s="498">
        <f t="shared" si="7765"/>
        <v>0</v>
      </c>
      <c r="MY327" s="498" t="e">
        <f t="shared" si="7766"/>
        <v>#N/A</v>
      </c>
      <c r="MZ327" s="504">
        <f t="shared" si="7767"/>
        <v>0</v>
      </c>
      <c r="NA327" s="500">
        <f t="shared" si="7768"/>
        <v>0</v>
      </c>
      <c r="ND327" s="665"/>
      <c r="NE327" s="666"/>
      <c r="NF327" s="667"/>
      <c r="NG327" s="668"/>
      <c r="NH327" s="669"/>
      <c r="NI327" s="720"/>
      <c r="NJ327" s="1326"/>
      <c r="NK327" s="497" t="e">
        <f t="shared" si="7769"/>
        <v>#N/A</v>
      </c>
      <c r="NL327" s="497" t="e">
        <f t="shared" si="7770"/>
        <v>#N/A</v>
      </c>
      <c r="NM327" s="498" t="e">
        <f t="shared" si="7771"/>
        <v>#N/A</v>
      </c>
      <c r="NN327" s="498">
        <f t="shared" si="7772"/>
        <v>0</v>
      </c>
      <c r="NO327" s="498">
        <f t="shared" si="7773"/>
        <v>0</v>
      </c>
      <c r="NP327" s="498" t="e">
        <f t="shared" si="7774"/>
        <v>#N/A</v>
      </c>
      <c r="NQ327" s="504">
        <f t="shared" si="7775"/>
        <v>0</v>
      </c>
      <c r="NR327" s="500">
        <f t="shared" si="7776"/>
        <v>0</v>
      </c>
      <c r="NU327" s="665"/>
      <c r="NV327" s="666"/>
      <c r="NW327" s="667"/>
      <c r="NX327" s="668"/>
      <c r="NY327" s="669"/>
      <c r="NZ327" s="720"/>
      <c r="OA327" s="1326"/>
      <c r="OB327" s="497" t="e">
        <f t="shared" si="7777"/>
        <v>#N/A</v>
      </c>
      <c r="OC327" s="497" t="e">
        <f t="shared" si="7778"/>
        <v>#N/A</v>
      </c>
      <c r="OD327" s="498" t="e">
        <f t="shared" si="7779"/>
        <v>#N/A</v>
      </c>
      <c r="OE327" s="498">
        <f t="shared" si="7780"/>
        <v>0</v>
      </c>
      <c r="OF327" s="498">
        <f t="shared" si="7781"/>
        <v>0</v>
      </c>
      <c r="OG327" s="498" t="e">
        <f t="shared" si="7782"/>
        <v>#N/A</v>
      </c>
      <c r="OH327" s="504">
        <f t="shared" si="7783"/>
        <v>0</v>
      </c>
      <c r="OI327" s="500">
        <f t="shared" si="7784"/>
        <v>0</v>
      </c>
      <c r="OL327" s="665"/>
      <c r="OM327" s="666"/>
      <c r="ON327" s="667"/>
      <c r="OO327" s="668"/>
      <c r="OP327" s="669"/>
      <c r="OQ327" s="720"/>
      <c r="OR327" s="1326"/>
      <c r="OS327" s="497" t="e">
        <f t="shared" si="7785"/>
        <v>#N/A</v>
      </c>
      <c r="OT327" s="497" t="e">
        <f t="shared" si="7786"/>
        <v>#N/A</v>
      </c>
      <c r="OU327" s="498" t="e">
        <f t="shared" si="7787"/>
        <v>#N/A</v>
      </c>
      <c r="OV327" s="498">
        <f t="shared" si="7788"/>
        <v>0</v>
      </c>
      <c r="OW327" s="498">
        <f t="shared" si="7789"/>
        <v>0</v>
      </c>
      <c r="OX327" s="498" t="e">
        <f t="shared" si="7790"/>
        <v>#N/A</v>
      </c>
      <c r="OY327" s="504">
        <f t="shared" si="7791"/>
        <v>0</v>
      </c>
      <c r="OZ327" s="500">
        <f t="shared" si="7792"/>
        <v>0</v>
      </c>
      <c r="PC327" s="665"/>
      <c r="PD327" s="666"/>
      <c r="PE327" s="667"/>
      <c r="PF327" s="668"/>
      <c r="PG327" s="669"/>
      <c r="PH327" s="720"/>
      <c r="PI327" s="1326"/>
      <c r="PJ327" s="497" t="e">
        <f t="shared" si="7793"/>
        <v>#N/A</v>
      </c>
      <c r="PK327" s="497" t="e">
        <f t="shared" si="7794"/>
        <v>#N/A</v>
      </c>
      <c r="PL327" s="498" t="e">
        <f t="shared" si="7795"/>
        <v>#N/A</v>
      </c>
      <c r="PM327" s="498">
        <f t="shared" si="7796"/>
        <v>0</v>
      </c>
      <c r="PN327" s="498">
        <f t="shared" si="7797"/>
        <v>0</v>
      </c>
      <c r="PO327" s="498" t="e">
        <f t="shared" si="7798"/>
        <v>#N/A</v>
      </c>
      <c r="PP327" s="504">
        <f t="shared" si="7799"/>
        <v>0</v>
      </c>
      <c r="PQ327" s="500">
        <f t="shared" si="7800"/>
        <v>0</v>
      </c>
      <c r="PT327" s="665"/>
      <c r="PU327" s="666"/>
      <c r="PV327" s="667"/>
      <c r="PW327" s="668"/>
      <c r="PX327" s="669"/>
      <c r="PY327" s="720"/>
      <c r="PZ327" s="1326"/>
      <c r="QA327" s="497" t="e">
        <f t="shared" si="7801"/>
        <v>#N/A</v>
      </c>
      <c r="QB327" s="497" t="e">
        <f t="shared" si="7802"/>
        <v>#N/A</v>
      </c>
      <c r="QC327" s="498" t="e">
        <f t="shared" si="7803"/>
        <v>#N/A</v>
      </c>
      <c r="QD327" s="498">
        <f t="shared" si="7804"/>
        <v>0</v>
      </c>
      <c r="QE327" s="498">
        <f t="shared" si="7805"/>
        <v>0</v>
      </c>
      <c r="QF327" s="498" t="e">
        <f t="shared" si="7806"/>
        <v>#N/A</v>
      </c>
      <c r="QG327" s="504">
        <f t="shared" si="7807"/>
        <v>0</v>
      </c>
      <c r="QH327" s="500">
        <f t="shared" si="7808"/>
        <v>0</v>
      </c>
      <c r="QK327" s="665"/>
      <c r="QL327" s="666"/>
      <c r="QM327" s="667"/>
      <c r="QN327" s="668"/>
      <c r="QO327" s="669"/>
      <c r="QP327" s="720"/>
      <c r="QQ327" s="1326"/>
      <c r="QR327" s="497" t="e">
        <f t="shared" si="7809"/>
        <v>#N/A</v>
      </c>
      <c r="QS327" s="497" t="e">
        <f t="shared" si="7810"/>
        <v>#N/A</v>
      </c>
      <c r="QT327" s="498" t="e">
        <f t="shared" si="7811"/>
        <v>#N/A</v>
      </c>
      <c r="QU327" s="498">
        <f t="shared" si="7812"/>
        <v>0</v>
      </c>
      <c r="QV327" s="498">
        <f t="shared" si="7813"/>
        <v>0</v>
      </c>
      <c r="QW327" s="498" t="e">
        <f t="shared" si="7814"/>
        <v>#N/A</v>
      </c>
      <c r="QX327" s="504">
        <f t="shared" si="7815"/>
        <v>0</v>
      </c>
      <c r="QY327" s="500">
        <f t="shared" si="7816"/>
        <v>0</v>
      </c>
      <c r="RB327" s="381"/>
      <c r="RC327" s="382"/>
      <c r="RD327" s="383"/>
      <c r="RE327" s="384"/>
      <c r="RF327" s="385"/>
      <c r="RG327" s="386"/>
      <c r="RH327" s="386"/>
      <c r="RI327" s="497"/>
      <c r="RJ327" s="497"/>
      <c r="RK327" s="501"/>
      <c r="RL327" s="501"/>
      <c r="RM327" s="501"/>
      <c r="RN327" s="501"/>
      <c r="RO327" s="502"/>
      <c r="RP327" s="503"/>
      <c r="RS327" s="381"/>
      <c r="RT327" s="382"/>
      <c r="RU327" s="383"/>
      <c r="RV327" s="384"/>
      <c r="RW327" s="385"/>
      <c r="RX327" s="386"/>
      <c r="RY327" s="386"/>
      <c r="RZ327" s="497"/>
      <c r="SA327" s="497"/>
      <c r="SB327" s="501"/>
      <c r="SC327" s="501"/>
      <c r="SD327" s="501"/>
      <c r="SE327" s="501"/>
      <c r="SF327" s="502"/>
      <c r="SG327" s="503"/>
      <c r="SJ327" s="381"/>
      <c r="SK327" s="382"/>
      <c r="SL327" s="383"/>
      <c r="SM327" s="384"/>
      <c r="SN327" s="385"/>
      <c r="SO327" s="386"/>
      <c r="SP327" s="386"/>
      <c r="SQ327" s="497"/>
      <c r="SR327" s="497"/>
      <c r="SS327" s="501"/>
      <c r="ST327" s="501"/>
      <c r="SU327" s="501"/>
      <c r="SV327" s="501"/>
      <c r="SW327" s="502"/>
      <c r="SX327" s="503"/>
    </row>
    <row r="328" spans="2:518" ht="27.75" hidden="1" customHeight="1" thickTop="1" thickBot="1">
      <c r="B328" s="577"/>
      <c r="C328" s="578"/>
      <c r="D328" s="579"/>
      <c r="E328" s="580"/>
      <c r="F328" s="581"/>
      <c r="G328" s="585"/>
      <c r="H328" s="595"/>
      <c r="K328" s="577"/>
      <c r="L328" s="767"/>
      <c r="M328" s="579"/>
      <c r="N328" s="580"/>
      <c r="O328" s="581"/>
      <c r="P328" s="585"/>
      <c r="Q328" s="1326"/>
      <c r="R328" s="497"/>
      <c r="S328" s="497"/>
      <c r="T328" s="498"/>
      <c r="U328" s="498"/>
      <c r="V328" s="498"/>
      <c r="W328" s="498"/>
      <c r="X328" s="504"/>
      <c r="Y328" s="500"/>
      <c r="Z328" s="486"/>
      <c r="AA328" s="486"/>
      <c r="AB328" s="577"/>
      <c r="AC328" s="767"/>
      <c r="AD328" s="579"/>
      <c r="AE328" s="580"/>
      <c r="AF328" s="581"/>
      <c r="AG328" s="585"/>
      <c r="AH328" s="1326"/>
      <c r="AI328" s="497"/>
      <c r="AJ328" s="497"/>
      <c r="AK328" s="498"/>
      <c r="AL328" s="498"/>
      <c r="AM328" s="498"/>
      <c r="AN328" s="498"/>
      <c r="AO328" s="504"/>
      <c r="AP328" s="500"/>
      <c r="AQ328" s="486"/>
      <c r="AR328" s="486"/>
      <c r="AS328" s="577"/>
      <c r="AT328" s="767"/>
      <c r="AU328" s="579"/>
      <c r="AV328" s="580"/>
      <c r="AW328" s="581"/>
      <c r="AX328" s="585"/>
      <c r="AY328" s="1326"/>
      <c r="AZ328" s="497"/>
      <c r="BA328" s="497"/>
      <c r="BB328" s="498"/>
      <c r="BC328" s="498"/>
      <c r="BD328" s="498"/>
      <c r="BE328" s="498"/>
      <c r="BF328" s="504"/>
      <c r="BG328" s="500"/>
      <c r="BJ328" s="577"/>
      <c r="BK328" s="767"/>
      <c r="BL328" s="579"/>
      <c r="BM328" s="580"/>
      <c r="BN328" s="581"/>
      <c r="BO328" s="585"/>
      <c r="BP328" s="1326"/>
      <c r="BQ328" s="497"/>
      <c r="BR328" s="497"/>
      <c r="BS328" s="498"/>
      <c r="BT328" s="498"/>
      <c r="BU328" s="498"/>
      <c r="BV328" s="498"/>
      <c r="BW328" s="504"/>
      <c r="BX328" s="500"/>
      <c r="CA328" s="577"/>
      <c r="CB328" s="767"/>
      <c r="CC328" s="579"/>
      <c r="CD328" s="580"/>
      <c r="CE328" s="581"/>
      <c r="CF328" s="585"/>
      <c r="CG328" s="1326"/>
      <c r="CH328" s="497"/>
      <c r="CI328" s="497"/>
      <c r="CJ328" s="498"/>
      <c r="CK328" s="498"/>
      <c r="CL328" s="498"/>
      <c r="CM328" s="498"/>
      <c r="CN328" s="504"/>
      <c r="CO328" s="500"/>
      <c r="CR328" s="577"/>
      <c r="CS328" s="767"/>
      <c r="CT328" s="579"/>
      <c r="CU328" s="580"/>
      <c r="CV328" s="581"/>
      <c r="CW328" s="585"/>
      <c r="CX328" s="1326"/>
      <c r="CY328" s="497"/>
      <c r="CZ328" s="497"/>
      <c r="DA328" s="498"/>
      <c r="DB328" s="498"/>
      <c r="DC328" s="498"/>
      <c r="DD328" s="498"/>
      <c r="DE328" s="504"/>
      <c r="DF328" s="500"/>
      <c r="DI328" s="577"/>
      <c r="DJ328" s="767"/>
      <c r="DK328" s="579"/>
      <c r="DL328" s="580"/>
      <c r="DM328" s="581"/>
      <c r="DN328" s="585"/>
      <c r="DO328" s="1326"/>
      <c r="DP328" s="497"/>
      <c r="DQ328" s="497"/>
      <c r="DR328" s="498"/>
      <c r="DS328" s="498"/>
      <c r="DT328" s="498"/>
      <c r="DU328" s="498"/>
      <c r="DV328" s="504"/>
      <c r="DW328" s="500"/>
      <c r="DZ328" s="577"/>
      <c r="EA328" s="767"/>
      <c r="EB328" s="579"/>
      <c r="EC328" s="580"/>
      <c r="ED328" s="581"/>
      <c r="EE328" s="585"/>
      <c r="EF328" s="1326"/>
      <c r="EG328" s="497"/>
      <c r="EH328" s="497"/>
      <c r="EI328" s="498"/>
      <c r="EJ328" s="498"/>
      <c r="EK328" s="498"/>
      <c r="EL328" s="498"/>
      <c r="EM328" s="504"/>
      <c r="EN328" s="500"/>
      <c r="EQ328" s="665"/>
      <c r="ER328" s="666"/>
      <c r="ES328" s="667"/>
      <c r="ET328" s="668"/>
      <c r="EU328" s="669"/>
      <c r="EV328" s="720"/>
      <c r="EW328" s="1326"/>
      <c r="EX328" s="497" t="e">
        <f t="shared" si="7665"/>
        <v>#N/A</v>
      </c>
      <c r="EY328" s="497" t="e">
        <f t="shared" si="7666"/>
        <v>#N/A</v>
      </c>
      <c r="EZ328" s="498" t="e">
        <f t="shared" si="7667"/>
        <v>#N/A</v>
      </c>
      <c r="FA328" s="498">
        <f t="shared" si="7668"/>
        <v>0</v>
      </c>
      <c r="FB328" s="498">
        <f t="shared" si="7669"/>
        <v>0</v>
      </c>
      <c r="FC328" s="498" t="e">
        <f t="shared" si="7670"/>
        <v>#N/A</v>
      </c>
      <c r="FD328" s="504">
        <f t="shared" si="7671"/>
        <v>0</v>
      </c>
      <c r="FE328" s="500">
        <f t="shared" si="7672"/>
        <v>0</v>
      </c>
      <c r="FH328" s="665"/>
      <c r="FI328" s="666"/>
      <c r="FJ328" s="667"/>
      <c r="FK328" s="668"/>
      <c r="FL328" s="669"/>
      <c r="FM328" s="720"/>
      <c r="FN328" s="1326"/>
      <c r="FO328" s="497" t="e">
        <f t="shared" si="7673"/>
        <v>#N/A</v>
      </c>
      <c r="FP328" s="497" t="e">
        <f t="shared" si="7674"/>
        <v>#N/A</v>
      </c>
      <c r="FQ328" s="498" t="e">
        <f t="shared" si="7675"/>
        <v>#N/A</v>
      </c>
      <c r="FR328" s="498">
        <f t="shared" si="7676"/>
        <v>0</v>
      </c>
      <c r="FS328" s="498">
        <f t="shared" si="7677"/>
        <v>0</v>
      </c>
      <c r="FT328" s="498" t="e">
        <f t="shared" si="7678"/>
        <v>#N/A</v>
      </c>
      <c r="FU328" s="504">
        <f t="shared" si="7679"/>
        <v>0</v>
      </c>
      <c r="FV328" s="500">
        <f t="shared" si="7680"/>
        <v>0</v>
      </c>
      <c r="FY328" s="665"/>
      <c r="FZ328" s="666"/>
      <c r="GA328" s="667"/>
      <c r="GB328" s="668"/>
      <c r="GC328" s="669"/>
      <c r="GD328" s="720"/>
      <c r="GE328" s="1326"/>
      <c r="GF328" s="497" t="e">
        <f t="shared" si="7681"/>
        <v>#N/A</v>
      </c>
      <c r="GG328" s="497" t="e">
        <f t="shared" si="7682"/>
        <v>#N/A</v>
      </c>
      <c r="GH328" s="498" t="e">
        <f t="shared" si="7683"/>
        <v>#N/A</v>
      </c>
      <c r="GI328" s="498">
        <f t="shared" si="7684"/>
        <v>0</v>
      </c>
      <c r="GJ328" s="498">
        <f t="shared" si="7685"/>
        <v>0</v>
      </c>
      <c r="GK328" s="498" t="e">
        <f t="shared" si="7686"/>
        <v>#N/A</v>
      </c>
      <c r="GL328" s="504">
        <f t="shared" si="7687"/>
        <v>0</v>
      </c>
      <c r="GM328" s="500">
        <f t="shared" si="7688"/>
        <v>0</v>
      </c>
      <c r="GP328" s="665"/>
      <c r="GQ328" s="666"/>
      <c r="GR328" s="667"/>
      <c r="GS328" s="668"/>
      <c r="GT328" s="669"/>
      <c r="GU328" s="720"/>
      <c r="GV328" s="1326"/>
      <c r="GW328" s="497" t="e">
        <f t="shared" si="7689"/>
        <v>#N/A</v>
      </c>
      <c r="GX328" s="497" t="e">
        <f t="shared" si="7690"/>
        <v>#N/A</v>
      </c>
      <c r="GY328" s="498" t="e">
        <f t="shared" si="7691"/>
        <v>#N/A</v>
      </c>
      <c r="GZ328" s="498">
        <f t="shared" si="7692"/>
        <v>0</v>
      </c>
      <c r="HA328" s="498">
        <f t="shared" si="7693"/>
        <v>0</v>
      </c>
      <c r="HB328" s="498" t="e">
        <f t="shared" si="7694"/>
        <v>#N/A</v>
      </c>
      <c r="HC328" s="504">
        <f t="shared" si="7695"/>
        <v>0</v>
      </c>
      <c r="HD328" s="500">
        <f t="shared" si="7696"/>
        <v>0</v>
      </c>
      <c r="HG328" s="665"/>
      <c r="HH328" s="666"/>
      <c r="HI328" s="667"/>
      <c r="HJ328" s="668"/>
      <c r="HK328" s="669"/>
      <c r="HL328" s="720"/>
      <c r="HM328" s="1326"/>
      <c r="HN328" s="497" t="e">
        <f t="shared" si="7697"/>
        <v>#N/A</v>
      </c>
      <c r="HO328" s="497" t="e">
        <f t="shared" si="7698"/>
        <v>#N/A</v>
      </c>
      <c r="HP328" s="498" t="e">
        <f t="shared" si="7699"/>
        <v>#N/A</v>
      </c>
      <c r="HQ328" s="498">
        <f t="shared" si="7700"/>
        <v>0</v>
      </c>
      <c r="HR328" s="498">
        <f t="shared" si="7701"/>
        <v>0</v>
      </c>
      <c r="HS328" s="498" t="e">
        <f t="shared" si="7702"/>
        <v>#N/A</v>
      </c>
      <c r="HT328" s="504">
        <f t="shared" si="7703"/>
        <v>0</v>
      </c>
      <c r="HU328" s="500">
        <f t="shared" si="7704"/>
        <v>0</v>
      </c>
      <c r="HX328" s="665"/>
      <c r="HY328" s="666"/>
      <c r="HZ328" s="667"/>
      <c r="IA328" s="668"/>
      <c r="IB328" s="669"/>
      <c r="IC328" s="720"/>
      <c r="ID328" s="1326"/>
      <c r="IE328" s="497" t="e">
        <f t="shared" si="7705"/>
        <v>#N/A</v>
      </c>
      <c r="IF328" s="497" t="e">
        <f t="shared" si="7706"/>
        <v>#N/A</v>
      </c>
      <c r="IG328" s="498" t="e">
        <f t="shared" si="7707"/>
        <v>#N/A</v>
      </c>
      <c r="IH328" s="498">
        <f t="shared" si="7708"/>
        <v>0</v>
      </c>
      <c r="II328" s="498">
        <f t="shared" si="7709"/>
        <v>0</v>
      </c>
      <c r="IJ328" s="498" t="e">
        <f t="shared" si="7710"/>
        <v>#N/A</v>
      </c>
      <c r="IK328" s="504">
        <f t="shared" si="7711"/>
        <v>0</v>
      </c>
      <c r="IL328" s="500">
        <f t="shared" si="7712"/>
        <v>0</v>
      </c>
      <c r="IO328" s="665"/>
      <c r="IP328" s="666"/>
      <c r="IQ328" s="667"/>
      <c r="IR328" s="668"/>
      <c r="IS328" s="669"/>
      <c r="IT328" s="720"/>
      <c r="IU328" s="1326"/>
      <c r="IV328" s="497" t="e">
        <f t="shared" si="7713"/>
        <v>#N/A</v>
      </c>
      <c r="IW328" s="497" t="e">
        <f t="shared" si="7714"/>
        <v>#N/A</v>
      </c>
      <c r="IX328" s="498" t="e">
        <f t="shared" si="7715"/>
        <v>#N/A</v>
      </c>
      <c r="IY328" s="498">
        <f t="shared" si="7716"/>
        <v>0</v>
      </c>
      <c r="IZ328" s="498">
        <f t="shared" si="7717"/>
        <v>0</v>
      </c>
      <c r="JA328" s="498" t="e">
        <f t="shared" si="7718"/>
        <v>#N/A</v>
      </c>
      <c r="JB328" s="504">
        <f t="shared" si="7719"/>
        <v>0</v>
      </c>
      <c r="JC328" s="500">
        <f t="shared" si="7720"/>
        <v>0</v>
      </c>
      <c r="JF328" s="665"/>
      <c r="JG328" s="666"/>
      <c r="JH328" s="667"/>
      <c r="JI328" s="668"/>
      <c r="JJ328" s="669"/>
      <c r="JK328" s="720"/>
      <c r="JL328" s="1326"/>
      <c r="JM328" s="497" t="e">
        <f t="shared" si="7721"/>
        <v>#N/A</v>
      </c>
      <c r="JN328" s="497" t="e">
        <f t="shared" si="7722"/>
        <v>#N/A</v>
      </c>
      <c r="JO328" s="498" t="e">
        <f t="shared" si="7723"/>
        <v>#N/A</v>
      </c>
      <c r="JP328" s="498">
        <f t="shared" si="7724"/>
        <v>0</v>
      </c>
      <c r="JQ328" s="498">
        <f t="shared" si="7725"/>
        <v>0</v>
      </c>
      <c r="JR328" s="498" t="e">
        <f t="shared" si="7726"/>
        <v>#N/A</v>
      </c>
      <c r="JS328" s="504">
        <f t="shared" si="7727"/>
        <v>0</v>
      </c>
      <c r="JT328" s="500">
        <f t="shared" si="7728"/>
        <v>0</v>
      </c>
      <c r="JW328" s="665"/>
      <c r="JX328" s="666"/>
      <c r="JY328" s="667"/>
      <c r="JZ328" s="668"/>
      <c r="KA328" s="669"/>
      <c r="KB328" s="720"/>
      <c r="KC328" s="1326"/>
      <c r="KD328" s="497" t="e">
        <f t="shared" si="7729"/>
        <v>#N/A</v>
      </c>
      <c r="KE328" s="497" t="e">
        <f t="shared" si="7730"/>
        <v>#N/A</v>
      </c>
      <c r="KF328" s="498" t="e">
        <f t="shared" si="7731"/>
        <v>#N/A</v>
      </c>
      <c r="KG328" s="498">
        <f t="shared" si="7732"/>
        <v>0</v>
      </c>
      <c r="KH328" s="498">
        <f t="shared" si="7733"/>
        <v>0</v>
      </c>
      <c r="KI328" s="498" t="e">
        <f t="shared" si="7734"/>
        <v>#N/A</v>
      </c>
      <c r="KJ328" s="504">
        <f t="shared" si="7735"/>
        <v>0</v>
      </c>
      <c r="KK328" s="500">
        <f t="shared" si="7736"/>
        <v>0</v>
      </c>
      <c r="KN328" s="665"/>
      <c r="KO328" s="666"/>
      <c r="KP328" s="667"/>
      <c r="KQ328" s="668"/>
      <c r="KR328" s="669"/>
      <c r="KS328" s="720"/>
      <c r="KT328" s="1326"/>
      <c r="KU328" s="497" t="e">
        <f t="shared" si="7737"/>
        <v>#N/A</v>
      </c>
      <c r="KV328" s="497" t="e">
        <f t="shared" si="7738"/>
        <v>#N/A</v>
      </c>
      <c r="KW328" s="498" t="e">
        <f t="shared" si="7739"/>
        <v>#N/A</v>
      </c>
      <c r="KX328" s="498">
        <f t="shared" si="7740"/>
        <v>0</v>
      </c>
      <c r="KY328" s="498">
        <f t="shared" si="7741"/>
        <v>0</v>
      </c>
      <c r="KZ328" s="498" t="e">
        <f t="shared" si="7742"/>
        <v>#N/A</v>
      </c>
      <c r="LA328" s="504">
        <f t="shared" si="7743"/>
        <v>0</v>
      </c>
      <c r="LB328" s="500">
        <f t="shared" si="7744"/>
        <v>0</v>
      </c>
      <c r="LE328" s="665"/>
      <c r="LF328" s="666"/>
      <c r="LG328" s="667"/>
      <c r="LH328" s="668"/>
      <c r="LI328" s="669"/>
      <c r="LJ328" s="720"/>
      <c r="LK328" s="1326"/>
      <c r="LL328" s="497" t="e">
        <f t="shared" si="7745"/>
        <v>#N/A</v>
      </c>
      <c r="LM328" s="497" t="e">
        <f t="shared" si="7746"/>
        <v>#N/A</v>
      </c>
      <c r="LN328" s="498" t="e">
        <f t="shared" si="7747"/>
        <v>#N/A</v>
      </c>
      <c r="LO328" s="498">
        <f t="shared" si="7748"/>
        <v>0</v>
      </c>
      <c r="LP328" s="498">
        <f t="shared" si="7749"/>
        <v>0</v>
      </c>
      <c r="LQ328" s="498" t="e">
        <f t="shared" si="7750"/>
        <v>#N/A</v>
      </c>
      <c r="LR328" s="504">
        <f t="shared" si="7751"/>
        <v>0</v>
      </c>
      <c r="LS328" s="500">
        <f t="shared" si="7752"/>
        <v>0</v>
      </c>
      <c r="LV328" s="665"/>
      <c r="LW328" s="666"/>
      <c r="LX328" s="667"/>
      <c r="LY328" s="668"/>
      <c r="LZ328" s="669"/>
      <c r="MA328" s="720"/>
      <c r="MB328" s="1326"/>
      <c r="MC328" s="497" t="e">
        <f t="shared" si="7753"/>
        <v>#N/A</v>
      </c>
      <c r="MD328" s="497" t="e">
        <f t="shared" si="7754"/>
        <v>#N/A</v>
      </c>
      <c r="ME328" s="498" t="e">
        <f t="shared" si="7755"/>
        <v>#N/A</v>
      </c>
      <c r="MF328" s="498">
        <f t="shared" si="7756"/>
        <v>0</v>
      </c>
      <c r="MG328" s="498">
        <f t="shared" si="7757"/>
        <v>0</v>
      </c>
      <c r="MH328" s="498" t="e">
        <f t="shared" si="7758"/>
        <v>#N/A</v>
      </c>
      <c r="MI328" s="504">
        <f t="shared" si="7759"/>
        <v>0</v>
      </c>
      <c r="MJ328" s="500">
        <f t="shared" si="7760"/>
        <v>0</v>
      </c>
      <c r="MM328" s="665"/>
      <c r="MN328" s="666"/>
      <c r="MO328" s="667"/>
      <c r="MP328" s="668"/>
      <c r="MQ328" s="669"/>
      <c r="MR328" s="720"/>
      <c r="MS328" s="1326"/>
      <c r="MT328" s="497" t="e">
        <f t="shared" si="7761"/>
        <v>#N/A</v>
      </c>
      <c r="MU328" s="497" t="e">
        <f t="shared" si="7762"/>
        <v>#N/A</v>
      </c>
      <c r="MV328" s="498" t="e">
        <f t="shared" si="7763"/>
        <v>#N/A</v>
      </c>
      <c r="MW328" s="498">
        <f t="shared" si="7764"/>
        <v>0</v>
      </c>
      <c r="MX328" s="498">
        <f t="shared" si="7765"/>
        <v>0</v>
      </c>
      <c r="MY328" s="498" t="e">
        <f t="shared" si="7766"/>
        <v>#N/A</v>
      </c>
      <c r="MZ328" s="504">
        <f t="shared" si="7767"/>
        <v>0</v>
      </c>
      <c r="NA328" s="500">
        <f t="shared" si="7768"/>
        <v>0</v>
      </c>
      <c r="ND328" s="665"/>
      <c r="NE328" s="666"/>
      <c r="NF328" s="667"/>
      <c r="NG328" s="668"/>
      <c r="NH328" s="669"/>
      <c r="NI328" s="720"/>
      <c r="NJ328" s="1326"/>
      <c r="NK328" s="497" t="e">
        <f t="shared" si="7769"/>
        <v>#N/A</v>
      </c>
      <c r="NL328" s="497" t="e">
        <f t="shared" si="7770"/>
        <v>#N/A</v>
      </c>
      <c r="NM328" s="498" t="e">
        <f t="shared" si="7771"/>
        <v>#N/A</v>
      </c>
      <c r="NN328" s="498">
        <f t="shared" si="7772"/>
        <v>0</v>
      </c>
      <c r="NO328" s="498">
        <f t="shared" si="7773"/>
        <v>0</v>
      </c>
      <c r="NP328" s="498" t="e">
        <f t="shared" si="7774"/>
        <v>#N/A</v>
      </c>
      <c r="NQ328" s="504">
        <f t="shared" si="7775"/>
        <v>0</v>
      </c>
      <c r="NR328" s="500">
        <f t="shared" si="7776"/>
        <v>0</v>
      </c>
      <c r="NU328" s="665"/>
      <c r="NV328" s="666"/>
      <c r="NW328" s="667"/>
      <c r="NX328" s="668"/>
      <c r="NY328" s="669"/>
      <c r="NZ328" s="720"/>
      <c r="OA328" s="1326"/>
      <c r="OB328" s="497" t="e">
        <f t="shared" si="7777"/>
        <v>#N/A</v>
      </c>
      <c r="OC328" s="497" t="e">
        <f t="shared" si="7778"/>
        <v>#N/A</v>
      </c>
      <c r="OD328" s="498" t="e">
        <f t="shared" si="7779"/>
        <v>#N/A</v>
      </c>
      <c r="OE328" s="498">
        <f t="shared" si="7780"/>
        <v>0</v>
      </c>
      <c r="OF328" s="498">
        <f t="shared" si="7781"/>
        <v>0</v>
      </c>
      <c r="OG328" s="498" t="e">
        <f t="shared" si="7782"/>
        <v>#N/A</v>
      </c>
      <c r="OH328" s="504">
        <f t="shared" si="7783"/>
        <v>0</v>
      </c>
      <c r="OI328" s="500">
        <f t="shared" si="7784"/>
        <v>0</v>
      </c>
      <c r="OL328" s="665"/>
      <c r="OM328" s="666"/>
      <c r="ON328" s="667"/>
      <c r="OO328" s="668"/>
      <c r="OP328" s="669"/>
      <c r="OQ328" s="720"/>
      <c r="OR328" s="1326"/>
      <c r="OS328" s="497" t="e">
        <f t="shared" si="7785"/>
        <v>#N/A</v>
      </c>
      <c r="OT328" s="497" t="e">
        <f t="shared" si="7786"/>
        <v>#N/A</v>
      </c>
      <c r="OU328" s="498" t="e">
        <f t="shared" si="7787"/>
        <v>#N/A</v>
      </c>
      <c r="OV328" s="498">
        <f t="shared" si="7788"/>
        <v>0</v>
      </c>
      <c r="OW328" s="498">
        <f t="shared" si="7789"/>
        <v>0</v>
      </c>
      <c r="OX328" s="498" t="e">
        <f t="shared" si="7790"/>
        <v>#N/A</v>
      </c>
      <c r="OY328" s="504">
        <f t="shared" si="7791"/>
        <v>0</v>
      </c>
      <c r="OZ328" s="500">
        <f t="shared" si="7792"/>
        <v>0</v>
      </c>
      <c r="PC328" s="665"/>
      <c r="PD328" s="666"/>
      <c r="PE328" s="667"/>
      <c r="PF328" s="668"/>
      <c r="PG328" s="669"/>
      <c r="PH328" s="720"/>
      <c r="PI328" s="1326"/>
      <c r="PJ328" s="497" t="e">
        <f t="shared" si="7793"/>
        <v>#N/A</v>
      </c>
      <c r="PK328" s="497" t="e">
        <f t="shared" si="7794"/>
        <v>#N/A</v>
      </c>
      <c r="PL328" s="498" t="e">
        <f t="shared" si="7795"/>
        <v>#N/A</v>
      </c>
      <c r="PM328" s="498">
        <f t="shared" si="7796"/>
        <v>0</v>
      </c>
      <c r="PN328" s="498">
        <f t="shared" si="7797"/>
        <v>0</v>
      </c>
      <c r="PO328" s="498" t="e">
        <f t="shared" si="7798"/>
        <v>#N/A</v>
      </c>
      <c r="PP328" s="504">
        <f t="shared" si="7799"/>
        <v>0</v>
      </c>
      <c r="PQ328" s="500">
        <f t="shared" si="7800"/>
        <v>0</v>
      </c>
      <c r="PT328" s="665"/>
      <c r="PU328" s="666"/>
      <c r="PV328" s="667"/>
      <c r="PW328" s="668"/>
      <c r="PX328" s="669"/>
      <c r="PY328" s="720"/>
      <c r="PZ328" s="1326"/>
      <c r="QA328" s="497" t="e">
        <f t="shared" si="7801"/>
        <v>#N/A</v>
      </c>
      <c r="QB328" s="497" t="e">
        <f t="shared" si="7802"/>
        <v>#N/A</v>
      </c>
      <c r="QC328" s="498" t="e">
        <f t="shared" si="7803"/>
        <v>#N/A</v>
      </c>
      <c r="QD328" s="498">
        <f t="shared" si="7804"/>
        <v>0</v>
      </c>
      <c r="QE328" s="498">
        <f t="shared" si="7805"/>
        <v>0</v>
      </c>
      <c r="QF328" s="498" t="e">
        <f t="shared" si="7806"/>
        <v>#N/A</v>
      </c>
      <c r="QG328" s="504">
        <f t="shared" si="7807"/>
        <v>0</v>
      </c>
      <c r="QH328" s="500">
        <f t="shared" si="7808"/>
        <v>0</v>
      </c>
      <c r="QK328" s="665"/>
      <c r="QL328" s="666"/>
      <c r="QM328" s="667"/>
      <c r="QN328" s="668"/>
      <c r="QO328" s="669"/>
      <c r="QP328" s="720"/>
      <c r="QQ328" s="1326"/>
      <c r="QR328" s="497" t="e">
        <f t="shared" si="7809"/>
        <v>#N/A</v>
      </c>
      <c r="QS328" s="497" t="e">
        <f t="shared" si="7810"/>
        <v>#N/A</v>
      </c>
      <c r="QT328" s="498" t="e">
        <f t="shared" si="7811"/>
        <v>#N/A</v>
      </c>
      <c r="QU328" s="498">
        <f t="shared" si="7812"/>
        <v>0</v>
      </c>
      <c r="QV328" s="498">
        <f t="shared" si="7813"/>
        <v>0</v>
      </c>
      <c r="QW328" s="498" t="e">
        <f t="shared" si="7814"/>
        <v>#N/A</v>
      </c>
      <c r="QX328" s="504">
        <f t="shared" si="7815"/>
        <v>0</v>
      </c>
      <c r="QY328" s="500">
        <f t="shared" si="7816"/>
        <v>0</v>
      </c>
      <c r="RB328" s="381"/>
      <c r="RC328" s="382"/>
      <c r="RD328" s="383"/>
      <c r="RE328" s="384"/>
      <c r="RF328" s="385"/>
      <c r="RG328" s="386"/>
      <c r="RH328" s="386"/>
      <c r="RI328" s="497"/>
      <c r="RJ328" s="497"/>
      <c r="RK328" s="501"/>
      <c r="RL328" s="501"/>
      <c r="RM328" s="501"/>
      <c r="RN328" s="501"/>
      <c r="RO328" s="502"/>
      <c r="RP328" s="503"/>
      <c r="RS328" s="381"/>
      <c r="RT328" s="382"/>
      <c r="RU328" s="383"/>
      <c r="RV328" s="384"/>
      <c r="RW328" s="385"/>
      <c r="RX328" s="386"/>
      <c r="RY328" s="386"/>
      <c r="RZ328" s="497"/>
      <c r="SA328" s="497"/>
      <c r="SB328" s="501"/>
      <c r="SC328" s="501"/>
      <c r="SD328" s="501"/>
      <c r="SE328" s="501"/>
      <c r="SF328" s="502"/>
      <c r="SG328" s="503"/>
      <c r="SJ328" s="381"/>
      <c r="SK328" s="382"/>
      <c r="SL328" s="383"/>
      <c r="SM328" s="384"/>
      <c r="SN328" s="385"/>
      <c r="SO328" s="386"/>
      <c r="SP328" s="386"/>
      <c r="SQ328" s="497"/>
      <c r="SR328" s="497"/>
      <c r="SS328" s="501"/>
      <c r="ST328" s="501"/>
      <c r="SU328" s="501"/>
      <c r="SV328" s="501"/>
      <c r="SW328" s="502"/>
      <c r="SX328" s="503"/>
    </row>
    <row r="329" spans="2:518" ht="54.75" hidden="1" customHeight="1" thickTop="1" thickBot="1">
      <c r="B329" s="577"/>
      <c r="C329" s="578"/>
      <c r="D329" s="579"/>
      <c r="E329" s="580"/>
      <c r="F329" s="581"/>
      <c r="G329" s="585"/>
      <c r="H329" s="595"/>
      <c r="K329" s="577"/>
      <c r="L329" s="767"/>
      <c r="M329" s="579"/>
      <c r="N329" s="580"/>
      <c r="O329" s="581"/>
      <c r="P329" s="585"/>
      <c r="Q329" s="1326"/>
      <c r="R329" s="497"/>
      <c r="S329" s="497"/>
      <c r="T329" s="498"/>
      <c r="U329" s="498"/>
      <c r="V329" s="498"/>
      <c r="W329" s="498"/>
      <c r="X329" s="504"/>
      <c r="Y329" s="500"/>
      <c r="Z329" s="486"/>
      <c r="AA329" s="486"/>
      <c r="AB329" s="577"/>
      <c r="AC329" s="767"/>
      <c r="AD329" s="579"/>
      <c r="AE329" s="580"/>
      <c r="AF329" s="581"/>
      <c r="AG329" s="585"/>
      <c r="AH329" s="1326"/>
      <c r="AI329" s="497"/>
      <c r="AJ329" s="497"/>
      <c r="AK329" s="498"/>
      <c r="AL329" s="498"/>
      <c r="AM329" s="498"/>
      <c r="AN329" s="498"/>
      <c r="AO329" s="504"/>
      <c r="AP329" s="500"/>
      <c r="AQ329" s="486"/>
      <c r="AR329" s="486"/>
      <c r="AS329" s="577"/>
      <c r="AT329" s="767"/>
      <c r="AU329" s="579"/>
      <c r="AV329" s="580"/>
      <c r="AW329" s="581"/>
      <c r="AX329" s="585"/>
      <c r="AY329" s="1326"/>
      <c r="AZ329" s="497"/>
      <c r="BA329" s="497"/>
      <c r="BB329" s="498"/>
      <c r="BC329" s="498"/>
      <c r="BD329" s="498"/>
      <c r="BE329" s="498"/>
      <c r="BF329" s="504"/>
      <c r="BG329" s="500"/>
      <c r="BJ329" s="577"/>
      <c r="BK329" s="767"/>
      <c r="BL329" s="579"/>
      <c r="BM329" s="580"/>
      <c r="BN329" s="581"/>
      <c r="BO329" s="585"/>
      <c r="BP329" s="1326"/>
      <c r="BQ329" s="497"/>
      <c r="BR329" s="497"/>
      <c r="BS329" s="498"/>
      <c r="BT329" s="498"/>
      <c r="BU329" s="498"/>
      <c r="BV329" s="498"/>
      <c r="BW329" s="504"/>
      <c r="BX329" s="500"/>
      <c r="CA329" s="577"/>
      <c r="CB329" s="767"/>
      <c r="CC329" s="579"/>
      <c r="CD329" s="580"/>
      <c r="CE329" s="581"/>
      <c r="CF329" s="585"/>
      <c r="CG329" s="1326"/>
      <c r="CH329" s="497"/>
      <c r="CI329" s="497"/>
      <c r="CJ329" s="498"/>
      <c r="CK329" s="498"/>
      <c r="CL329" s="498"/>
      <c r="CM329" s="498"/>
      <c r="CN329" s="504"/>
      <c r="CO329" s="500"/>
      <c r="CR329" s="577"/>
      <c r="CS329" s="767"/>
      <c r="CT329" s="579"/>
      <c r="CU329" s="580"/>
      <c r="CV329" s="581"/>
      <c r="CW329" s="585"/>
      <c r="CX329" s="1326"/>
      <c r="CY329" s="497"/>
      <c r="CZ329" s="497"/>
      <c r="DA329" s="498"/>
      <c r="DB329" s="498"/>
      <c r="DC329" s="498"/>
      <c r="DD329" s="498"/>
      <c r="DE329" s="504"/>
      <c r="DF329" s="500"/>
      <c r="DI329" s="577"/>
      <c r="DJ329" s="767"/>
      <c r="DK329" s="579"/>
      <c r="DL329" s="580"/>
      <c r="DM329" s="581"/>
      <c r="DN329" s="585"/>
      <c r="DO329" s="1326"/>
      <c r="DP329" s="497"/>
      <c r="DQ329" s="497"/>
      <c r="DR329" s="498"/>
      <c r="DS329" s="498"/>
      <c r="DT329" s="498"/>
      <c r="DU329" s="498"/>
      <c r="DV329" s="504"/>
      <c r="DW329" s="500"/>
      <c r="DZ329" s="577"/>
      <c r="EA329" s="767"/>
      <c r="EB329" s="579"/>
      <c r="EC329" s="580"/>
      <c r="ED329" s="581"/>
      <c r="EE329" s="585"/>
      <c r="EF329" s="1326"/>
      <c r="EG329" s="497"/>
      <c r="EH329" s="497"/>
      <c r="EI329" s="498"/>
      <c r="EJ329" s="498"/>
      <c r="EK329" s="498"/>
      <c r="EL329" s="498"/>
      <c r="EM329" s="504"/>
      <c r="EN329" s="500"/>
      <c r="EQ329" s="665"/>
      <c r="ER329" s="666"/>
      <c r="ES329" s="667"/>
      <c r="ET329" s="668"/>
      <c r="EU329" s="669"/>
      <c r="EV329" s="720"/>
      <c r="EW329" s="1326"/>
      <c r="EX329" s="497" t="e">
        <f t="shared" si="7665"/>
        <v>#N/A</v>
      </c>
      <c r="EY329" s="497" t="e">
        <f t="shared" si="7666"/>
        <v>#N/A</v>
      </c>
      <c r="EZ329" s="498" t="e">
        <f t="shared" si="7667"/>
        <v>#N/A</v>
      </c>
      <c r="FA329" s="498">
        <f t="shared" si="7668"/>
        <v>0</v>
      </c>
      <c r="FB329" s="498">
        <f t="shared" si="7669"/>
        <v>0</v>
      </c>
      <c r="FC329" s="498" t="e">
        <f t="shared" si="7670"/>
        <v>#N/A</v>
      </c>
      <c r="FD329" s="504">
        <f t="shared" si="7671"/>
        <v>0</v>
      </c>
      <c r="FE329" s="500">
        <f t="shared" si="7672"/>
        <v>0</v>
      </c>
      <c r="FH329" s="665"/>
      <c r="FI329" s="666"/>
      <c r="FJ329" s="667"/>
      <c r="FK329" s="668"/>
      <c r="FL329" s="669"/>
      <c r="FM329" s="720"/>
      <c r="FN329" s="1326"/>
      <c r="FO329" s="497" t="e">
        <f t="shared" si="7673"/>
        <v>#N/A</v>
      </c>
      <c r="FP329" s="497" t="e">
        <f t="shared" si="7674"/>
        <v>#N/A</v>
      </c>
      <c r="FQ329" s="498" t="e">
        <f t="shared" si="7675"/>
        <v>#N/A</v>
      </c>
      <c r="FR329" s="498">
        <f t="shared" si="7676"/>
        <v>0</v>
      </c>
      <c r="FS329" s="498">
        <f t="shared" si="7677"/>
        <v>0</v>
      </c>
      <c r="FT329" s="498" t="e">
        <f t="shared" si="7678"/>
        <v>#N/A</v>
      </c>
      <c r="FU329" s="504">
        <f t="shared" si="7679"/>
        <v>0</v>
      </c>
      <c r="FV329" s="500">
        <f t="shared" si="7680"/>
        <v>0</v>
      </c>
      <c r="FY329" s="665"/>
      <c r="FZ329" s="666"/>
      <c r="GA329" s="667"/>
      <c r="GB329" s="668"/>
      <c r="GC329" s="669"/>
      <c r="GD329" s="720"/>
      <c r="GE329" s="1326"/>
      <c r="GF329" s="497" t="e">
        <f t="shared" si="7681"/>
        <v>#N/A</v>
      </c>
      <c r="GG329" s="497" t="e">
        <f t="shared" si="7682"/>
        <v>#N/A</v>
      </c>
      <c r="GH329" s="498" t="e">
        <f t="shared" si="7683"/>
        <v>#N/A</v>
      </c>
      <c r="GI329" s="498">
        <f t="shared" si="7684"/>
        <v>0</v>
      </c>
      <c r="GJ329" s="498">
        <f t="shared" si="7685"/>
        <v>0</v>
      </c>
      <c r="GK329" s="498" t="e">
        <f t="shared" si="7686"/>
        <v>#N/A</v>
      </c>
      <c r="GL329" s="504">
        <f t="shared" si="7687"/>
        <v>0</v>
      </c>
      <c r="GM329" s="500">
        <f t="shared" si="7688"/>
        <v>0</v>
      </c>
      <c r="GP329" s="665"/>
      <c r="GQ329" s="666"/>
      <c r="GR329" s="667"/>
      <c r="GS329" s="668"/>
      <c r="GT329" s="669"/>
      <c r="GU329" s="720"/>
      <c r="GV329" s="1326"/>
      <c r="GW329" s="497" t="e">
        <f t="shared" si="7689"/>
        <v>#N/A</v>
      </c>
      <c r="GX329" s="497" t="e">
        <f t="shared" si="7690"/>
        <v>#N/A</v>
      </c>
      <c r="GY329" s="498" t="e">
        <f t="shared" si="7691"/>
        <v>#N/A</v>
      </c>
      <c r="GZ329" s="498">
        <f t="shared" si="7692"/>
        <v>0</v>
      </c>
      <c r="HA329" s="498">
        <f t="shared" si="7693"/>
        <v>0</v>
      </c>
      <c r="HB329" s="498" t="e">
        <f t="shared" si="7694"/>
        <v>#N/A</v>
      </c>
      <c r="HC329" s="504">
        <f t="shared" si="7695"/>
        <v>0</v>
      </c>
      <c r="HD329" s="500">
        <f t="shared" si="7696"/>
        <v>0</v>
      </c>
      <c r="HG329" s="665"/>
      <c r="HH329" s="666"/>
      <c r="HI329" s="667"/>
      <c r="HJ329" s="668"/>
      <c r="HK329" s="669"/>
      <c r="HL329" s="720"/>
      <c r="HM329" s="1326"/>
      <c r="HN329" s="497" t="e">
        <f t="shared" si="7697"/>
        <v>#N/A</v>
      </c>
      <c r="HO329" s="497" t="e">
        <f t="shared" si="7698"/>
        <v>#N/A</v>
      </c>
      <c r="HP329" s="498" t="e">
        <f t="shared" si="7699"/>
        <v>#N/A</v>
      </c>
      <c r="HQ329" s="498">
        <f t="shared" si="7700"/>
        <v>0</v>
      </c>
      <c r="HR329" s="498">
        <f t="shared" si="7701"/>
        <v>0</v>
      </c>
      <c r="HS329" s="498" t="e">
        <f t="shared" si="7702"/>
        <v>#N/A</v>
      </c>
      <c r="HT329" s="504">
        <f t="shared" si="7703"/>
        <v>0</v>
      </c>
      <c r="HU329" s="500">
        <f t="shared" si="7704"/>
        <v>0</v>
      </c>
      <c r="HX329" s="665"/>
      <c r="HY329" s="666"/>
      <c r="HZ329" s="667"/>
      <c r="IA329" s="668"/>
      <c r="IB329" s="669"/>
      <c r="IC329" s="720"/>
      <c r="ID329" s="1326"/>
      <c r="IE329" s="497" t="e">
        <f t="shared" si="7705"/>
        <v>#N/A</v>
      </c>
      <c r="IF329" s="497" t="e">
        <f t="shared" si="7706"/>
        <v>#N/A</v>
      </c>
      <c r="IG329" s="498" t="e">
        <f t="shared" si="7707"/>
        <v>#N/A</v>
      </c>
      <c r="IH329" s="498">
        <f t="shared" si="7708"/>
        <v>0</v>
      </c>
      <c r="II329" s="498">
        <f t="shared" si="7709"/>
        <v>0</v>
      </c>
      <c r="IJ329" s="498" t="e">
        <f t="shared" si="7710"/>
        <v>#N/A</v>
      </c>
      <c r="IK329" s="504">
        <f t="shared" si="7711"/>
        <v>0</v>
      </c>
      <c r="IL329" s="500">
        <f t="shared" si="7712"/>
        <v>0</v>
      </c>
      <c r="IO329" s="665"/>
      <c r="IP329" s="666"/>
      <c r="IQ329" s="667"/>
      <c r="IR329" s="668"/>
      <c r="IS329" s="669"/>
      <c r="IT329" s="720"/>
      <c r="IU329" s="1326"/>
      <c r="IV329" s="497" t="e">
        <f t="shared" si="7713"/>
        <v>#N/A</v>
      </c>
      <c r="IW329" s="497" t="e">
        <f t="shared" si="7714"/>
        <v>#N/A</v>
      </c>
      <c r="IX329" s="498" t="e">
        <f t="shared" si="7715"/>
        <v>#N/A</v>
      </c>
      <c r="IY329" s="498">
        <f t="shared" si="7716"/>
        <v>0</v>
      </c>
      <c r="IZ329" s="498">
        <f t="shared" si="7717"/>
        <v>0</v>
      </c>
      <c r="JA329" s="498" t="e">
        <f t="shared" si="7718"/>
        <v>#N/A</v>
      </c>
      <c r="JB329" s="504">
        <f t="shared" si="7719"/>
        <v>0</v>
      </c>
      <c r="JC329" s="500">
        <f t="shared" si="7720"/>
        <v>0</v>
      </c>
      <c r="JF329" s="665"/>
      <c r="JG329" s="666"/>
      <c r="JH329" s="667"/>
      <c r="JI329" s="668"/>
      <c r="JJ329" s="669"/>
      <c r="JK329" s="720"/>
      <c r="JL329" s="1326"/>
      <c r="JM329" s="497" t="e">
        <f t="shared" si="7721"/>
        <v>#N/A</v>
      </c>
      <c r="JN329" s="497" t="e">
        <f t="shared" si="7722"/>
        <v>#N/A</v>
      </c>
      <c r="JO329" s="498" t="e">
        <f t="shared" si="7723"/>
        <v>#N/A</v>
      </c>
      <c r="JP329" s="498">
        <f t="shared" si="7724"/>
        <v>0</v>
      </c>
      <c r="JQ329" s="498">
        <f t="shared" si="7725"/>
        <v>0</v>
      </c>
      <c r="JR329" s="498" t="e">
        <f t="shared" si="7726"/>
        <v>#N/A</v>
      </c>
      <c r="JS329" s="504">
        <f t="shared" si="7727"/>
        <v>0</v>
      </c>
      <c r="JT329" s="500">
        <f t="shared" si="7728"/>
        <v>0</v>
      </c>
      <c r="JW329" s="665"/>
      <c r="JX329" s="666"/>
      <c r="JY329" s="667"/>
      <c r="JZ329" s="668"/>
      <c r="KA329" s="669"/>
      <c r="KB329" s="720"/>
      <c r="KC329" s="1326"/>
      <c r="KD329" s="497" t="e">
        <f t="shared" si="7729"/>
        <v>#N/A</v>
      </c>
      <c r="KE329" s="497" t="e">
        <f t="shared" si="7730"/>
        <v>#N/A</v>
      </c>
      <c r="KF329" s="498" t="e">
        <f t="shared" si="7731"/>
        <v>#N/A</v>
      </c>
      <c r="KG329" s="498">
        <f t="shared" si="7732"/>
        <v>0</v>
      </c>
      <c r="KH329" s="498">
        <f t="shared" si="7733"/>
        <v>0</v>
      </c>
      <c r="KI329" s="498" t="e">
        <f t="shared" si="7734"/>
        <v>#N/A</v>
      </c>
      <c r="KJ329" s="504">
        <f t="shared" si="7735"/>
        <v>0</v>
      </c>
      <c r="KK329" s="500">
        <f t="shared" si="7736"/>
        <v>0</v>
      </c>
      <c r="KN329" s="665"/>
      <c r="KO329" s="666"/>
      <c r="KP329" s="667"/>
      <c r="KQ329" s="668"/>
      <c r="KR329" s="669"/>
      <c r="KS329" s="720"/>
      <c r="KT329" s="1326"/>
      <c r="KU329" s="497" t="e">
        <f t="shared" si="7737"/>
        <v>#N/A</v>
      </c>
      <c r="KV329" s="497" t="e">
        <f t="shared" si="7738"/>
        <v>#N/A</v>
      </c>
      <c r="KW329" s="498" t="e">
        <f t="shared" si="7739"/>
        <v>#N/A</v>
      </c>
      <c r="KX329" s="498">
        <f t="shared" si="7740"/>
        <v>0</v>
      </c>
      <c r="KY329" s="498">
        <f t="shared" si="7741"/>
        <v>0</v>
      </c>
      <c r="KZ329" s="498" t="e">
        <f t="shared" si="7742"/>
        <v>#N/A</v>
      </c>
      <c r="LA329" s="504">
        <f t="shared" si="7743"/>
        <v>0</v>
      </c>
      <c r="LB329" s="500">
        <f t="shared" si="7744"/>
        <v>0</v>
      </c>
      <c r="LE329" s="665"/>
      <c r="LF329" s="666"/>
      <c r="LG329" s="667"/>
      <c r="LH329" s="668"/>
      <c r="LI329" s="669"/>
      <c r="LJ329" s="720"/>
      <c r="LK329" s="1326"/>
      <c r="LL329" s="497" t="e">
        <f t="shared" si="7745"/>
        <v>#N/A</v>
      </c>
      <c r="LM329" s="497" t="e">
        <f t="shared" si="7746"/>
        <v>#N/A</v>
      </c>
      <c r="LN329" s="498" t="e">
        <f t="shared" si="7747"/>
        <v>#N/A</v>
      </c>
      <c r="LO329" s="498">
        <f t="shared" si="7748"/>
        <v>0</v>
      </c>
      <c r="LP329" s="498">
        <f t="shared" si="7749"/>
        <v>0</v>
      </c>
      <c r="LQ329" s="498" t="e">
        <f t="shared" si="7750"/>
        <v>#N/A</v>
      </c>
      <c r="LR329" s="504">
        <f t="shared" si="7751"/>
        <v>0</v>
      </c>
      <c r="LS329" s="500">
        <f t="shared" si="7752"/>
        <v>0</v>
      </c>
      <c r="LV329" s="665"/>
      <c r="LW329" s="666"/>
      <c r="LX329" s="667"/>
      <c r="LY329" s="668"/>
      <c r="LZ329" s="669"/>
      <c r="MA329" s="720"/>
      <c r="MB329" s="1326"/>
      <c r="MC329" s="497" t="e">
        <f t="shared" si="7753"/>
        <v>#N/A</v>
      </c>
      <c r="MD329" s="497" t="e">
        <f t="shared" si="7754"/>
        <v>#N/A</v>
      </c>
      <c r="ME329" s="498" t="e">
        <f t="shared" si="7755"/>
        <v>#N/A</v>
      </c>
      <c r="MF329" s="498">
        <f t="shared" si="7756"/>
        <v>0</v>
      </c>
      <c r="MG329" s="498">
        <f t="shared" si="7757"/>
        <v>0</v>
      </c>
      <c r="MH329" s="498" t="e">
        <f t="shared" si="7758"/>
        <v>#N/A</v>
      </c>
      <c r="MI329" s="504">
        <f t="shared" si="7759"/>
        <v>0</v>
      </c>
      <c r="MJ329" s="500">
        <f t="shared" si="7760"/>
        <v>0</v>
      </c>
      <c r="MM329" s="665"/>
      <c r="MN329" s="666"/>
      <c r="MO329" s="667"/>
      <c r="MP329" s="668"/>
      <c r="MQ329" s="669"/>
      <c r="MR329" s="720"/>
      <c r="MS329" s="1326"/>
      <c r="MT329" s="497" t="e">
        <f t="shared" si="7761"/>
        <v>#N/A</v>
      </c>
      <c r="MU329" s="497" t="e">
        <f t="shared" si="7762"/>
        <v>#N/A</v>
      </c>
      <c r="MV329" s="498" t="e">
        <f t="shared" si="7763"/>
        <v>#N/A</v>
      </c>
      <c r="MW329" s="498">
        <f t="shared" si="7764"/>
        <v>0</v>
      </c>
      <c r="MX329" s="498">
        <f t="shared" si="7765"/>
        <v>0</v>
      </c>
      <c r="MY329" s="498" t="e">
        <f t="shared" si="7766"/>
        <v>#N/A</v>
      </c>
      <c r="MZ329" s="504">
        <f t="shared" si="7767"/>
        <v>0</v>
      </c>
      <c r="NA329" s="500">
        <f t="shared" si="7768"/>
        <v>0</v>
      </c>
      <c r="ND329" s="665"/>
      <c r="NE329" s="666"/>
      <c r="NF329" s="667"/>
      <c r="NG329" s="668"/>
      <c r="NH329" s="669"/>
      <c r="NI329" s="720"/>
      <c r="NJ329" s="1326"/>
      <c r="NK329" s="497" t="e">
        <f t="shared" si="7769"/>
        <v>#N/A</v>
      </c>
      <c r="NL329" s="497" t="e">
        <f t="shared" si="7770"/>
        <v>#N/A</v>
      </c>
      <c r="NM329" s="498" t="e">
        <f t="shared" si="7771"/>
        <v>#N/A</v>
      </c>
      <c r="NN329" s="498">
        <f t="shared" si="7772"/>
        <v>0</v>
      </c>
      <c r="NO329" s="498">
        <f t="shared" si="7773"/>
        <v>0</v>
      </c>
      <c r="NP329" s="498" t="e">
        <f t="shared" si="7774"/>
        <v>#N/A</v>
      </c>
      <c r="NQ329" s="504">
        <f t="shared" si="7775"/>
        <v>0</v>
      </c>
      <c r="NR329" s="500">
        <f t="shared" si="7776"/>
        <v>0</v>
      </c>
      <c r="NU329" s="665"/>
      <c r="NV329" s="666"/>
      <c r="NW329" s="667"/>
      <c r="NX329" s="668"/>
      <c r="NY329" s="669"/>
      <c r="NZ329" s="720"/>
      <c r="OA329" s="1326"/>
      <c r="OB329" s="497" t="e">
        <f t="shared" si="7777"/>
        <v>#N/A</v>
      </c>
      <c r="OC329" s="497" t="e">
        <f t="shared" si="7778"/>
        <v>#N/A</v>
      </c>
      <c r="OD329" s="498" t="e">
        <f t="shared" si="7779"/>
        <v>#N/A</v>
      </c>
      <c r="OE329" s="498">
        <f t="shared" si="7780"/>
        <v>0</v>
      </c>
      <c r="OF329" s="498">
        <f t="shared" si="7781"/>
        <v>0</v>
      </c>
      <c r="OG329" s="498" t="e">
        <f t="shared" si="7782"/>
        <v>#N/A</v>
      </c>
      <c r="OH329" s="504">
        <f t="shared" si="7783"/>
        <v>0</v>
      </c>
      <c r="OI329" s="500">
        <f t="shared" si="7784"/>
        <v>0</v>
      </c>
      <c r="OL329" s="665"/>
      <c r="OM329" s="666"/>
      <c r="ON329" s="667"/>
      <c r="OO329" s="668"/>
      <c r="OP329" s="669"/>
      <c r="OQ329" s="720"/>
      <c r="OR329" s="1326"/>
      <c r="OS329" s="497" t="e">
        <f t="shared" si="7785"/>
        <v>#N/A</v>
      </c>
      <c r="OT329" s="497" t="e">
        <f t="shared" si="7786"/>
        <v>#N/A</v>
      </c>
      <c r="OU329" s="498" t="e">
        <f t="shared" si="7787"/>
        <v>#N/A</v>
      </c>
      <c r="OV329" s="498">
        <f t="shared" si="7788"/>
        <v>0</v>
      </c>
      <c r="OW329" s="498">
        <f t="shared" si="7789"/>
        <v>0</v>
      </c>
      <c r="OX329" s="498" t="e">
        <f t="shared" si="7790"/>
        <v>#N/A</v>
      </c>
      <c r="OY329" s="504">
        <f t="shared" si="7791"/>
        <v>0</v>
      </c>
      <c r="OZ329" s="500">
        <f t="shared" si="7792"/>
        <v>0</v>
      </c>
      <c r="PC329" s="665"/>
      <c r="PD329" s="666"/>
      <c r="PE329" s="667"/>
      <c r="PF329" s="668"/>
      <c r="PG329" s="669"/>
      <c r="PH329" s="720"/>
      <c r="PI329" s="1326"/>
      <c r="PJ329" s="497" t="e">
        <f t="shared" si="7793"/>
        <v>#N/A</v>
      </c>
      <c r="PK329" s="497" t="e">
        <f t="shared" si="7794"/>
        <v>#N/A</v>
      </c>
      <c r="PL329" s="498" t="e">
        <f t="shared" si="7795"/>
        <v>#N/A</v>
      </c>
      <c r="PM329" s="498">
        <f t="shared" si="7796"/>
        <v>0</v>
      </c>
      <c r="PN329" s="498">
        <f t="shared" si="7797"/>
        <v>0</v>
      </c>
      <c r="PO329" s="498" t="e">
        <f t="shared" si="7798"/>
        <v>#N/A</v>
      </c>
      <c r="PP329" s="504">
        <f t="shared" si="7799"/>
        <v>0</v>
      </c>
      <c r="PQ329" s="500">
        <f t="shared" si="7800"/>
        <v>0</v>
      </c>
      <c r="PT329" s="665"/>
      <c r="PU329" s="666"/>
      <c r="PV329" s="667"/>
      <c r="PW329" s="668"/>
      <c r="PX329" s="669"/>
      <c r="PY329" s="720"/>
      <c r="PZ329" s="1326"/>
      <c r="QA329" s="497" t="e">
        <f t="shared" si="7801"/>
        <v>#N/A</v>
      </c>
      <c r="QB329" s="497" t="e">
        <f t="shared" si="7802"/>
        <v>#N/A</v>
      </c>
      <c r="QC329" s="498" t="e">
        <f t="shared" si="7803"/>
        <v>#N/A</v>
      </c>
      <c r="QD329" s="498">
        <f t="shared" si="7804"/>
        <v>0</v>
      </c>
      <c r="QE329" s="498">
        <f t="shared" si="7805"/>
        <v>0</v>
      </c>
      <c r="QF329" s="498" t="e">
        <f t="shared" si="7806"/>
        <v>#N/A</v>
      </c>
      <c r="QG329" s="504">
        <f t="shared" si="7807"/>
        <v>0</v>
      </c>
      <c r="QH329" s="500">
        <f t="shared" si="7808"/>
        <v>0</v>
      </c>
      <c r="QK329" s="665"/>
      <c r="QL329" s="666"/>
      <c r="QM329" s="667"/>
      <c r="QN329" s="668"/>
      <c r="QO329" s="669"/>
      <c r="QP329" s="720"/>
      <c r="QQ329" s="1326"/>
      <c r="QR329" s="497" t="e">
        <f t="shared" si="7809"/>
        <v>#N/A</v>
      </c>
      <c r="QS329" s="497" t="e">
        <f t="shared" si="7810"/>
        <v>#N/A</v>
      </c>
      <c r="QT329" s="498" t="e">
        <f t="shared" si="7811"/>
        <v>#N/A</v>
      </c>
      <c r="QU329" s="498">
        <f t="shared" si="7812"/>
        <v>0</v>
      </c>
      <c r="QV329" s="498">
        <f t="shared" si="7813"/>
        <v>0</v>
      </c>
      <c r="QW329" s="498" t="e">
        <f t="shared" si="7814"/>
        <v>#N/A</v>
      </c>
      <c r="QX329" s="504">
        <f t="shared" si="7815"/>
        <v>0</v>
      </c>
      <c r="QY329" s="500">
        <f t="shared" si="7816"/>
        <v>0</v>
      </c>
      <c r="RB329" s="381"/>
      <c r="RC329" s="382"/>
      <c r="RD329" s="383"/>
      <c r="RE329" s="384"/>
      <c r="RF329" s="385"/>
      <c r="RG329" s="386"/>
      <c r="RH329" s="386"/>
      <c r="RI329" s="497"/>
      <c r="RJ329" s="497"/>
      <c r="RK329" s="501"/>
      <c r="RL329" s="501"/>
      <c r="RM329" s="501"/>
      <c r="RN329" s="501"/>
      <c r="RO329" s="502"/>
      <c r="RP329" s="503"/>
      <c r="RS329" s="381"/>
      <c r="RT329" s="382"/>
      <c r="RU329" s="383"/>
      <c r="RV329" s="384"/>
      <c r="RW329" s="385"/>
      <c r="RX329" s="386"/>
      <c r="RY329" s="386"/>
      <c r="RZ329" s="497"/>
      <c r="SA329" s="497"/>
      <c r="SB329" s="501"/>
      <c r="SC329" s="501"/>
      <c r="SD329" s="501"/>
      <c r="SE329" s="501"/>
      <c r="SF329" s="502"/>
      <c r="SG329" s="503"/>
      <c r="SJ329" s="381"/>
      <c r="SK329" s="382"/>
      <c r="SL329" s="383"/>
      <c r="SM329" s="384"/>
      <c r="SN329" s="385"/>
      <c r="SO329" s="386"/>
      <c r="SP329" s="386"/>
      <c r="SQ329" s="497"/>
      <c r="SR329" s="497"/>
      <c r="SS329" s="501"/>
      <c r="ST329" s="501"/>
      <c r="SU329" s="501"/>
      <c r="SV329" s="501"/>
      <c r="SW329" s="502"/>
      <c r="SX329" s="503"/>
    </row>
    <row r="330" spans="2:518" ht="49.5" hidden="1" customHeight="1" thickTop="1" thickBot="1">
      <c r="B330" s="577"/>
      <c r="C330" s="578"/>
      <c r="D330" s="579"/>
      <c r="E330" s="580"/>
      <c r="F330" s="581"/>
      <c r="G330" s="585"/>
      <c r="H330" s="595"/>
      <c r="K330" s="577"/>
      <c r="L330" s="767"/>
      <c r="M330" s="579"/>
      <c r="N330" s="580"/>
      <c r="O330" s="581"/>
      <c r="P330" s="585"/>
      <c r="Q330" s="1326"/>
      <c r="R330" s="497"/>
      <c r="S330" s="497"/>
      <c r="T330" s="498"/>
      <c r="U330" s="498"/>
      <c r="V330" s="498"/>
      <c r="W330" s="498"/>
      <c r="X330" s="504"/>
      <c r="Y330" s="500"/>
      <c r="Z330" s="486"/>
      <c r="AA330" s="486"/>
      <c r="AB330" s="577"/>
      <c r="AC330" s="767"/>
      <c r="AD330" s="579"/>
      <c r="AE330" s="580"/>
      <c r="AF330" s="581"/>
      <c r="AG330" s="585"/>
      <c r="AH330" s="1326"/>
      <c r="AI330" s="497"/>
      <c r="AJ330" s="497"/>
      <c r="AK330" s="498"/>
      <c r="AL330" s="498"/>
      <c r="AM330" s="498"/>
      <c r="AN330" s="498"/>
      <c r="AO330" s="504"/>
      <c r="AP330" s="500"/>
      <c r="AQ330" s="486"/>
      <c r="AR330" s="486"/>
      <c r="AS330" s="577"/>
      <c r="AT330" s="767"/>
      <c r="AU330" s="579"/>
      <c r="AV330" s="580"/>
      <c r="AW330" s="581"/>
      <c r="AX330" s="585"/>
      <c r="AY330" s="1326"/>
      <c r="AZ330" s="497"/>
      <c r="BA330" s="497"/>
      <c r="BB330" s="498"/>
      <c r="BC330" s="498"/>
      <c r="BD330" s="498"/>
      <c r="BE330" s="498"/>
      <c r="BF330" s="504"/>
      <c r="BG330" s="500"/>
      <c r="BJ330" s="577"/>
      <c r="BK330" s="767"/>
      <c r="BL330" s="579"/>
      <c r="BM330" s="580"/>
      <c r="BN330" s="581"/>
      <c r="BO330" s="585"/>
      <c r="BP330" s="1326"/>
      <c r="BQ330" s="497"/>
      <c r="BR330" s="497"/>
      <c r="BS330" s="498"/>
      <c r="BT330" s="498"/>
      <c r="BU330" s="498"/>
      <c r="BV330" s="498"/>
      <c r="BW330" s="504"/>
      <c r="BX330" s="500"/>
      <c r="CA330" s="577"/>
      <c r="CB330" s="767"/>
      <c r="CC330" s="579"/>
      <c r="CD330" s="580"/>
      <c r="CE330" s="581"/>
      <c r="CF330" s="585"/>
      <c r="CG330" s="1326"/>
      <c r="CH330" s="497"/>
      <c r="CI330" s="497"/>
      <c r="CJ330" s="498"/>
      <c r="CK330" s="498"/>
      <c r="CL330" s="498"/>
      <c r="CM330" s="498"/>
      <c r="CN330" s="504"/>
      <c r="CO330" s="500"/>
      <c r="CR330" s="577"/>
      <c r="CS330" s="767"/>
      <c r="CT330" s="579"/>
      <c r="CU330" s="580"/>
      <c r="CV330" s="581"/>
      <c r="CW330" s="585"/>
      <c r="CX330" s="1326"/>
      <c r="CY330" s="497"/>
      <c r="CZ330" s="497"/>
      <c r="DA330" s="498"/>
      <c r="DB330" s="498"/>
      <c r="DC330" s="498"/>
      <c r="DD330" s="498"/>
      <c r="DE330" s="504"/>
      <c r="DF330" s="500"/>
      <c r="DI330" s="577"/>
      <c r="DJ330" s="767"/>
      <c r="DK330" s="579"/>
      <c r="DL330" s="580"/>
      <c r="DM330" s="581"/>
      <c r="DN330" s="585"/>
      <c r="DO330" s="1326"/>
      <c r="DP330" s="497"/>
      <c r="DQ330" s="497"/>
      <c r="DR330" s="498"/>
      <c r="DS330" s="498"/>
      <c r="DT330" s="498"/>
      <c r="DU330" s="498"/>
      <c r="DV330" s="504"/>
      <c r="DW330" s="500"/>
      <c r="DZ330" s="577"/>
      <c r="EA330" s="767"/>
      <c r="EB330" s="579"/>
      <c r="EC330" s="580"/>
      <c r="ED330" s="581"/>
      <c r="EE330" s="585"/>
      <c r="EF330" s="1326"/>
      <c r="EG330" s="497"/>
      <c r="EH330" s="497"/>
      <c r="EI330" s="498"/>
      <c r="EJ330" s="498"/>
      <c r="EK330" s="498"/>
      <c r="EL330" s="498"/>
      <c r="EM330" s="504"/>
      <c r="EN330" s="500"/>
      <c r="EQ330" s="665"/>
      <c r="ER330" s="666"/>
      <c r="ES330" s="667"/>
      <c r="ET330" s="668"/>
      <c r="EU330" s="669"/>
      <c r="EV330" s="720"/>
      <c r="EW330" s="1326"/>
      <c r="EX330" s="497" t="e">
        <f t="shared" si="7665"/>
        <v>#N/A</v>
      </c>
      <c r="EY330" s="497" t="e">
        <f t="shared" si="7666"/>
        <v>#N/A</v>
      </c>
      <c r="EZ330" s="498" t="e">
        <f t="shared" si="7667"/>
        <v>#N/A</v>
      </c>
      <c r="FA330" s="498">
        <f t="shared" si="7668"/>
        <v>0</v>
      </c>
      <c r="FB330" s="498">
        <f t="shared" si="7669"/>
        <v>0</v>
      </c>
      <c r="FC330" s="498" t="e">
        <f t="shared" si="7670"/>
        <v>#N/A</v>
      </c>
      <c r="FD330" s="504">
        <f t="shared" si="7671"/>
        <v>0</v>
      </c>
      <c r="FE330" s="500">
        <f t="shared" si="7672"/>
        <v>0</v>
      </c>
      <c r="FH330" s="665"/>
      <c r="FI330" s="666"/>
      <c r="FJ330" s="667"/>
      <c r="FK330" s="668"/>
      <c r="FL330" s="669"/>
      <c r="FM330" s="720"/>
      <c r="FN330" s="1326"/>
      <c r="FO330" s="497" t="e">
        <f t="shared" si="7673"/>
        <v>#N/A</v>
      </c>
      <c r="FP330" s="497" t="e">
        <f t="shared" si="7674"/>
        <v>#N/A</v>
      </c>
      <c r="FQ330" s="498" t="e">
        <f t="shared" si="7675"/>
        <v>#N/A</v>
      </c>
      <c r="FR330" s="498">
        <f t="shared" si="7676"/>
        <v>0</v>
      </c>
      <c r="FS330" s="498">
        <f t="shared" si="7677"/>
        <v>0</v>
      </c>
      <c r="FT330" s="498" t="e">
        <f t="shared" si="7678"/>
        <v>#N/A</v>
      </c>
      <c r="FU330" s="504">
        <f t="shared" si="7679"/>
        <v>0</v>
      </c>
      <c r="FV330" s="500">
        <f t="shared" si="7680"/>
        <v>0</v>
      </c>
      <c r="FY330" s="665"/>
      <c r="FZ330" s="666"/>
      <c r="GA330" s="667"/>
      <c r="GB330" s="668"/>
      <c r="GC330" s="669"/>
      <c r="GD330" s="720"/>
      <c r="GE330" s="1326"/>
      <c r="GF330" s="497" t="e">
        <f t="shared" si="7681"/>
        <v>#N/A</v>
      </c>
      <c r="GG330" s="497" t="e">
        <f t="shared" si="7682"/>
        <v>#N/A</v>
      </c>
      <c r="GH330" s="498" t="e">
        <f t="shared" si="7683"/>
        <v>#N/A</v>
      </c>
      <c r="GI330" s="498">
        <f t="shared" si="7684"/>
        <v>0</v>
      </c>
      <c r="GJ330" s="498">
        <f t="shared" si="7685"/>
        <v>0</v>
      </c>
      <c r="GK330" s="498" t="e">
        <f t="shared" si="7686"/>
        <v>#N/A</v>
      </c>
      <c r="GL330" s="504">
        <f t="shared" si="7687"/>
        <v>0</v>
      </c>
      <c r="GM330" s="500">
        <f t="shared" si="7688"/>
        <v>0</v>
      </c>
      <c r="GP330" s="665"/>
      <c r="GQ330" s="666"/>
      <c r="GR330" s="667"/>
      <c r="GS330" s="668"/>
      <c r="GT330" s="669"/>
      <c r="GU330" s="720"/>
      <c r="GV330" s="1326"/>
      <c r="GW330" s="497" t="e">
        <f t="shared" si="7689"/>
        <v>#N/A</v>
      </c>
      <c r="GX330" s="497" t="e">
        <f t="shared" si="7690"/>
        <v>#N/A</v>
      </c>
      <c r="GY330" s="498" t="e">
        <f t="shared" si="7691"/>
        <v>#N/A</v>
      </c>
      <c r="GZ330" s="498">
        <f t="shared" si="7692"/>
        <v>0</v>
      </c>
      <c r="HA330" s="498">
        <f t="shared" si="7693"/>
        <v>0</v>
      </c>
      <c r="HB330" s="498" t="e">
        <f t="shared" si="7694"/>
        <v>#N/A</v>
      </c>
      <c r="HC330" s="504">
        <f t="shared" si="7695"/>
        <v>0</v>
      </c>
      <c r="HD330" s="500">
        <f t="shared" si="7696"/>
        <v>0</v>
      </c>
      <c r="HG330" s="665"/>
      <c r="HH330" s="666"/>
      <c r="HI330" s="667"/>
      <c r="HJ330" s="668"/>
      <c r="HK330" s="669"/>
      <c r="HL330" s="720"/>
      <c r="HM330" s="1326"/>
      <c r="HN330" s="497" t="e">
        <f t="shared" si="7697"/>
        <v>#N/A</v>
      </c>
      <c r="HO330" s="497" t="e">
        <f t="shared" si="7698"/>
        <v>#N/A</v>
      </c>
      <c r="HP330" s="498" t="e">
        <f t="shared" si="7699"/>
        <v>#N/A</v>
      </c>
      <c r="HQ330" s="498">
        <f t="shared" si="7700"/>
        <v>0</v>
      </c>
      <c r="HR330" s="498">
        <f t="shared" si="7701"/>
        <v>0</v>
      </c>
      <c r="HS330" s="498" t="e">
        <f t="shared" si="7702"/>
        <v>#N/A</v>
      </c>
      <c r="HT330" s="504">
        <f t="shared" si="7703"/>
        <v>0</v>
      </c>
      <c r="HU330" s="500">
        <f t="shared" si="7704"/>
        <v>0</v>
      </c>
      <c r="HX330" s="665"/>
      <c r="HY330" s="666"/>
      <c r="HZ330" s="667"/>
      <c r="IA330" s="668"/>
      <c r="IB330" s="669"/>
      <c r="IC330" s="720"/>
      <c r="ID330" s="1326"/>
      <c r="IE330" s="497" t="e">
        <f t="shared" si="7705"/>
        <v>#N/A</v>
      </c>
      <c r="IF330" s="497" t="e">
        <f t="shared" si="7706"/>
        <v>#N/A</v>
      </c>
      <c r="IG330" s="498" t="e">
        <f t="shared" si="7707"/>
        <v>#N/A</v>
      </c>
      <c r="IH330" s="498">
        <f t="shared" si="7708"/>
        <v>0</v>
      </c>
      <c r="II330" s="498">
        <f t="shared" si="7709"/>
        <v>0</v>
      </c>
      <c r="IJ330" s="498" t="e">
        <f t="shared" si="7710"/>
        <v>#N/A</v>
      </c>
      <c r="IK330" s="504">
        <f t="shared" si="7711"/>
        <v>0</v>
      </c>
      <c r="IL330" s="500">
        <f t="shared" si="7712"/>
        <v>0</v>
      </c>
      <c r="IO330" s="665"/>
      <c r="IP330" s="666"/>
      <c r="IQ330" s="667"/>
      <c r="IR330" s="668"/>
      <c r="IS330" s="669"/>
      <c r="IT330" s="720"/>
      <c r="IU330" s="1326"/>
      <c r="IV330" s="497" t="e">
        <f t="shared" si="7713"/>
        <v>#N/A</v>
      </c>
      <c r="IW330" s="497" t="e">
        <f t="shared" si="7714"/>
        <v>#N/A</v>
      </c>
      <c r="IX330" s="498" t="e">
        <f t="shared" si="7715"/>
        <v>#N/A</v>
      </c>
      <c r="IY330" s="498">
        <f t="shared" si="7716"/>
        <v>0</v>
      </c>
      <c r="IZ330" s="498">
        <f t="shared" si="7717"/>
        <v>0</v>
      </c>
      <c r="JA330" s="498" t="e">
        <f t="shared" si="7718"/>
        <v>#N/A</v>
      </c>
      <c r="JB330" s="504">
        <f t="shared" si="7719"/>
        <v>0</v>
      </c>
      <c r="JC330" s="500">
        <f t="shared" si="7720"/>
        <v>0</v>
      </c>
      <c r="JF330" s="665"/>
      <c r="JG330" s="666"/>
      <c r="JH330" s="667"/>
      <c r="JI330" s="668"/>
      <c r="JJ330" s="669"/>
      <c r="JK330" s="720"/>
      <c r="JL330" s="1326"/>
      <c r="JM330" s="497" t="e">
        <f t="shared" si="7721"/>
        <v>#N/A</v>
      </c>
      <c r="JN330" s="497" t="e">
        <f t="shared" si="7722"/>
        <v>#N/A</v>
      </c>
      <c r="JO330" s="498" t="e">
        <f t="shared" si="7723"/>
        <v>#N/A</v>
      </c>
      <c r="JP330" s="498">
        <f t="shared" si="7724"/>
        <v>0</v>
      </c>
      <c r="JQ330" s="498">
        <f t="shared" si="7725"/>
        <v>0</v>
      </c>
      <c r="JR330" s="498" t="e">
        <f t="shared" si="7726"/>
        <v>#N/A</v>
      </c>
      <c r="JS330" s="504">
        <f t="shared" si="7727"/>
        <v>0</v>
      </c>
      <c r="JT330" s="500">
        <f t="shared" si="7728"/>
        <v>0</v>
      </c>
      <c r="JW330" s="665"/>
      <c r="JX330" s="666"/>
      <c r="JY330" s="667"/>
      <c r="JZ330" s="668"/>
      <c r="KA330" s="669"/>
      <c r="KB330" s="720"/>
      <c r="KC330" s="1326"/>
      <c r="KD330" s="497" t="e">
        <f t="shared" si="7729"/>
        <v>#N/A</v>
      </c>
      <c r="KE330" s="497" t="e">
        <f t="shared" si="7730"/>
        <v>#N/A</v>
      </c>
      <c r="KF330" s="498" t="e">
        <f t="shared" si="7731"/>
        <v>#N/A</v>
      </c>
      <c r="KG330" s="498">
        <f t="shared" si="7732"/>
        <v>0</v>
      </c>
      <c r="KH330" s="498">
        <f t="shared" si="7733"/>
        <v>0</v>
      </c>
      <c r="KI330" s="498" t="e">
        <f t="shared" si="7734"/>
        <v>#N/A</v>
      </c>
      <c r="KJ330" s="504">
        <f t="shared" si="7735"/>
        <v>0</v>
      </c>
      <c r="KK330" s="500">
        <f t="shared" si="7736"/>
        <v>0</v>
      </c>
      <c r="KN330" s="665"/>
      <c r="KO330" s="666"/>
      <c r="KP330" s="667"/>
      <c r="KQ330" s="668"/>
      <c r="KR330" s="669"/>
      <c r="KS330" s="720"/>
      <c r="KT330" s="1326"/>
      <c r="KU330" s="497" t="e">
        <f t="shared" si="7737"/>
        <v>#N/A</v>
      </c>
      <c r="KV330" s="497" t="e">
        <f t="shared" si="7738"/>
        <v>#N/A</v>
      </c>
      <c r="KW330" s="498" t="e">
        <f t="shared" si="7739"/>
        <v>#N/A</v>
      </c>
      <c r="KX330" s="498">
        <f t="shared" si="7740"/>
        <v>0</v>
      </c>
      <c r="KY330" s="498">
        <f t="shared" si="7741"/>
        <v>0</v>
      </c>
      <c r="KZ330" s="498" t="e">
        <f t="shared" si="7742"/>
        <v>#N/A</v>
      </c>
      <c r="LA330" s="504">
        <f t="shared" si="7743"/>
        <v>0</v>
      </c>
      <c r="LB330" s="500">
        <f t="shared" si="7744"/>
        <v>0</v>
      </c>
      <c r="LE330" s="665"/>
      <c r="LF330" s="666"/>
      <c r="LG330" s="667"/>
      <c r="LH330" s="668"/>
      <c r="LI330" s="669"/>
      <c r="LJ330" s="720"/>
      <c r="LK330" s="1326"/>
      <c r="LL330" s="497" t="e">
        <f t="shared" si="7745"/>
        <v>#N/A</v>
      </c>
      <c r="LM330" s="497" t="e">
        <f t="shared" si="7746"/>
        <v>#N/A</v>
      </c>
      <c r="LN330" s="498" t="e">
        <f t="shared" si="7747"/>
        <v>#N/A</v>
      </c>
      <c r="LO330" s="498">
        <f t="shared" si="7748"/>
        <v>0</v>
      </c>
      <c r="LP330" s="498">
        <f t="shared" si="7749"/>
        <v>0</v>
      </c>
      <c r="LQ330" s="498" t="e">
        <f t="shared" si="7750"/>
        <v>#N/A</v>
      </c>
      <c r="LR330" s="504">
        <f t="shared" si="7751"/>
        <v>0</v>
      </c>
      <c r="LS330" s="500">
        <f t="shared" si="7752"/>
        <v>0</v>
      </c>
      <c r="LV330" s="665"/>
      <c r="LW330" s="666"/>
      <c r="LX330" s="667"/>
      <c r="LY330" s="668"/>
      <c r="LZ330" s="669"/>
      <c r="MA330" s="720"/>
      <c r="MB330" s="1326"/>
      <c r="MC330" s="497" t="e">
        <f t="shared" si="7753"/>
        <v>#N/A</v>
      </c>
      <c r="MD330" s="497" t="e">
        <f t="shared" si="7754"/>
        <v>#N/A</v>
      </c>
      <c r="ME330" s="498" t="e">
        <f t="shared" si="7755"/>
        <v>#N/A</v>
      </c>
      <c r="MF330" s="498">
        <f t="shared" si="7756"/>
        <v>0</v>
      </c>
      <c r="MG330" s="498">
        <f t="shared" si="7757"/>
        <v>0</v>
      </c>
      <c r="MH330" s="498" t="e">
        <f t="shared" si="7758"/>
        <v>#N/A</v>
      </c>
      <c r="MI330" s="504">
        <f t="shared" si="7759"/>
        <v>0</v>
      </c>
      <c r="MJ330" s="500">
        <f t="shared" si="7760"/>
        <v>0</v>
      </c>
      <c r="MM330" s="665"/>
      <c r="MN330" s="666"/>
      <c r="MO330" s="667"/>
      <c r="MP330" s="668"/>
      <c r="MQ330" s="669"/>
      <c r="MR330" s="720"/>
      <c r="MS330" s="1326"/>
      <c r="MT330" s="497" t="e">
        <f t="shared" si="7761"/>
        <v>#N/A</v>
      </c>
      <c r="MU330" s="497" t="e">
        <f t="shared" si="7762"/>
        <v>#N/A</v>
      </c>
      <c r="MV330" s="498" t="e">
        <f t="shared" si="7763"/>
        <v>#N/A</v>
      </c>
      <c r="MW330" s="498">
        <f t="shared" si="7764"/>
        <v>0</v>
      </c>
      <c r="MX330" s="498">
        <f t="shared" si="7765"/>
        <v>0</v>
      </c>
      <c r="MY330" s="498" t="e">
        <f t="shared" si="7766"/>
        <v>#N/A</v>
      </c>
      <c r="MZ330" s="504">
        <f t="shared" si="7767"/>
        <v>0</v>
      </c>
      <c r="NA330" s="500">
        <f t="shared" si="7768"/>
        <v>0</v>
      </c>
      <c r="ND330" s="665"/>
      <c r="NE330" s="666"/>
      <c r="NF330" s="667"/>
      <c r="NG330" s="668"/>
      <c r="NH330" s="669"/>
      <c r="NI330" s="720"/>
      <c r="NJ330" s="1326"/>
      <c r="NK330" s="497" t="e">
        <f t="shared" si="7769"/>
        <v>#N/A</v>
      </c>
      <c r="NL330" s="497" t="e">
        <f t="shared" si="7770"/>
        <v>#N/A</v>
      </c>
      <c r="NM330" s="498" t="e">
        <f t="shared" si="7771"/>
        <v>#N/A</v>
      </c>
      <c r="NN330" s="498">
        <f t="shared" si="7772"/>
        <v>0</v>
      </c>
      <c r="NO330" s="498">
        <f t="shared" si="7773"/>
        <v>0</v>
      </c>
      <c r="NP330" s="498" t="e">
        <f t="shared" si="7774"/>
        <v>#N/A</v>
      </c>
      <c r="NQ330" s="504">
        <f t="shared" si="7775"/>
        <v>0</v>
      </c>
      <c r="NR330" s="500">
        <f t="shared" si="7776"/>
        <v>0</v>
      </c>
      <c r="NU330" s="665"/>
      <c r="NV330" s="666"/>
      <c r="NW330" s="667"/>
      <c r="NX330" s="668"/>
      <c r="NY330" s="669"/>
      <c r="NZ330" s="720"/>
      <c r="OA330" s="1326"/>
      <c r="OB330" s="497" t="e">
        <f t="shared" si="7777"/>
        <v>#N/A</v>
      </c>
      <c r="OC330" s="497" t="e">
        <f t="shared" si="7778"/>
        <v>#N/A</v>
      </c>
      <c r="OD330" s="498" t="e">
        <f t="shared" si="7779"/>
        <v>#N/A</v>
      </c>
      <c r="OE330" s="498">
        <f t="shared" si="7780"/>
        <v>0</v>
      </c>
      <c r="OF330" s="498">
        <f t="shared" si="7781"/>
        <v>0</v>
      </c>
      <c r="OG330" s="498" t="e">
        <f t="shared" si="7782"/>
        <v>#N/A</v>
      </c>
      <c r="OH330" s="504">
        <f t="shared" si="7783"/>
        <v>0</v>
      </c>
      <c r="OI330" s="500">
        <f t="shared" si="7784"/>
        <v>0</v>
      </c>
      <c r="OL330" s="665"/>
      <c r="OM330" s="666"/>
      <c r="ON330" s="667"/>
      <c r="OO330" s="668"/>
      <c r="OP330" s="669"/>
      <c r="OQ330" s="720"/>
      <c r="OR330" s="1326"/>
      <c r="OS330" s="497" t="e">
        <f t="shared" si="7785"/>
        <v>#N/A</v>
      </c>
      <c r="OT330" s="497" t="e">
        <f t="shared" si="7786"/>
        <v>#N/A</v>
      </c>
      <c r="OU330" s="498" t="e">
        <f t="shared" si="7787"/>
        <v>#N/A</v>
      </c>
      <c r="OV330" s="498">
        <f t="shared" si="7788"/>
        <v>0</v>
      </c>
      <c r="OW330" s="498">
        <f t="shared" si="7789"/>
        <v>0</v>
      </c>
      <c r="OX330" s="498" t="e">
        <f t="shared" si="7790"/>
        <v>#N/A</v>
      </c>
      <c r="OY330" s="504">
        <f t="shared" si="7791"/>
        <v>0</v>
      </c>
      <c r="OZ330" s="500">
        <f t="shared" si="7792"/>
        <v>0</v>
      </c>
      <c r="PC330" s="665"/>
      <c r="PD330" s="666"/>
      <c r="PE330" s="667"/>
      <c r="PF330" s="668"/>
      <c r="PG330" s="669"/>
      <c r="PH330" s="720"/>
      <c r="PI330" s="1326"/>
      <c r="PJ330" s="497" t="e">
        <f t="shared" si="7793"/>
        <v>#N/A</v>
      </c>
      <c r="PK330" s="497" t="e">
        <f t="shared" si="7794"/>
        <v>#N/A</v>
      </c>
      <c r="PL330" s="498" t="e">
        <f t="shared" si="7795"/>
        <v>#N/A</v>
      </c>
      <c r="PM330" s="498">
        <f t="shared" si="7796"/>
        <v>0</v>
      </c>
      <c r="PN330" s="498">
        <f t="shared" si="7797"/>
        <v>0</v>
      </c>
      <c r="PO330" s="498" t="e">
        <f t="shared" si="7798"/>
        <v>#N/A</v>
      </c>
      <c r="PP330" s="504">
        <f t="shared" si="7799"/>
        <v>0</v>
      </c>
      <c r="PQ330" s="500">
        <f t="shared" si="7800"/>
        <v>0</v>
      </c>
      <c r="PT330" s="665"/>
      <c r="PU330" s="666"/>
      <c r="PV330" s="667"/>
      <c r="PW330" s="668"/>
      <c r="PX330" s="669"/>
      <c r="PY330" s="720"/>
      <c r="PZ330" s="1326"/>
      <c r="QA330" s="497" t="e">
        <f t="shared" si="7801"/>
        <v>#N/A</v>
      </c>
      <c r="QB330" s="497" t="e">
        <f t="shared" si="7802"/>
        <v>#N/A</v>
      </c>
      <c r="QC330" s="498" t="e">
        <f t="shared" si="7803"/>
        <v>#N/A</v>
      </c>
      <c r="QD330" s="498">
        <f t="shared" si="7804"/>
        <v>0</v>
      </c>
      <c r="QE330" s="498">
        <f t="shared" si="7805"/>
        <v>0</v>
      </c>
      <c r="QF330" s="498" t="e">
        <f t="shared" si="7806"/>
        <v>#N/A</v>
      </c>
      <c r="QG330" s="504">
        <f t="shared" si="7807"/>
        <v>0</v>
      </c>
      <c r="QH330" s="500">
        <f t="shared" si="7808"/>
        <v>0</v>
      </c>
      <c r="QK330" s="665"/>
      <c r="QL330" s="666"/>
      <c r="QM330" s="667"/>
      <c r="QN330" s="668"/>
      <c r="QO330" s="669"/>
      <c r="QP330" s="720"/>
      <c r="QQ330" s="1326"/>
      <c r="QR330" s="497" t="e">
        <f t="shared" si="7809"/>
        <v>#N/A</v>
      </c>
      <c r="QS330" s="497" t="e">
        <f t="shared" si="7810"/>
        <v>#N/A</v>
      </c>
      <c r="QT330" s="498" t="e">
        <f t="shared" si="7811"/>
        <v>#N/A</v>
      </c>
      <c r="QU330" s="498">
        <f t="shared" si="7812"/>
        <v>0</v>
      </c>
      <c r="QV330" s="498">
        <f t="shared" si="7813"/>
        <v>0</v>
      </c>
      <c r="QW330" s="498" t="e">
        <f t="shared" si="7814"/>
        <v>#N/A</v>
      </c>
      <c r="QX330" s="504">
        <f t="shared" si="7815"/>
        <v>0</v>
      </c>
      <c r="QY330" s="500">
        <f t="shared" si="7816"/>
        <v>0</v>
      </c>
      <c r="RB330" s="381"/>
      <c r="RC330" s="382"/>
      <c r="RD330" s="383"/>
      <c r="RE330" s="384"/>
      <c r="RF330" s="385"/>
      <c r="RG330" s="386"/>
      <c r="RH330" s="386"/>
      <c r="RI330" s="497"/>
      <c r="RJ330" s="497"/>
      <c r="RK330" s="501"/>
      <c r="RL330" s="501"/>
      <c r="RM330" s="501"/>
      <c r="RN330" s="501"/>
      <c r="RO330" s="502"/>
      <c r="RP330" s="503"/>
      <c r="RS330" s="381"/>
      <c r="RT330" s="382"/>
      <c r="RU330" s="383"/>
      <c r="RV330" s="384"/>
      <c r="RW330" s="385"/>
      <c r="RX330" s="386"/>
      <c r="RY330" s="386"/>
      <c r="RZ330" s="497"/>
      <c r="SA330" s="497"/>
      <c r="SB330" s="501"/>
      <c r="SC330" s="501"/>
      <c r="SD330" s="501"/>
      <c r="SE330" s="501"/>
      <c r="SF330" s="502"/>
      <c r="SG330" s="503"/>
      <c r="SJ330" s="381"/>
      <c r="SK330" s="382"/>
      <c r="SL330" s="383"/>
      <c r="SM330" s="384"/>
      <c r="SN330" s="385"/>
      <c r="SO330" s="386"/>
      <c r="SP330" s="386"/>
      <c r="SQ330" s="497"/>
      <c r="SR330" s="497"/>
      <c r="SS330" s="501"/>
      <c r="ST330" s="501"/>
      <c r="SU330" s="501"/>
      <c r="SV330" s="501"/>
      <c r="SW330" s="502"/>
      <c r="SX330" s="503"/>
    </row>
    <row r="331" spans="2:518" ht="32.25" hidden="1" customHeight="1" thickTop="1" thickBot="1">
      <c r="B331" s="577"/>
      <c r="C331" s="578"/>
      <c r="D331" s="579"/>
      <c r="E331" s="580"/>
      <c r="F331" s="581"/>
      <c r="G331" s="585"/>
      <c r="H331" s="595"/>
      <c r="K331" s="577"/>
      <c r="L331" s="767"/>
      <c r="M331" s="579"/>
      <c r="N331" s="580"/>
      <c r="O331" s="581"/>
      <c r="P331" s="585"/>
      <c r="Q331" s="1326"/>
      <c r="R331" s="497"/>
      <c r="S331" s="497"/>
      <c r="T331" s="498"/>
      <c r="U331" s="498"/>
      <c r="V331" s="498"/>
      <c r="W331" s="498"/>
      <c r="X331" s="504"/>
      <c r="Y331" s="500"/>
      <c r="Z331" s="486"/>
      <c r="AA331" s="486"/>
      <c r="AB331" s="577"/>
      <c r="AC331" s="767"/>
      <c r="AD331" s="579"/>
      <c r="AE331" s="580"/>
      <c r="AF331" s="581"/>
      <c r="AG331" s="585"/>
      <c r="AH331" s="1326"/>
      <c r="AI331" s="497"/>
      <c r="AJ331" s="497"/>
      <c r="AK331" s="498"/>
      <c r="AL331" s="498"/>
      <c r="AM331" s="498"/>
      <c r="AN331" s="498"/>
      <c r="AO331" s="504"/>
      <c r="AP331" s="500"/>
      <c r="AQ331" s="486"/>
      <c r="AR331" s="486"/>
      <c r="AS331" s="577"/>
      <c r="AT331" s="767"/>
      <c r="AU331" s="579"/>
      <c r="AV331" s="580"/>
      <c r="AW331" s="581"/>
      <c r="AX331" s="585"/>
      <c r="AY331" s="1326"/>
      <c r="AZ331" s="497"/>
      <c r="BA331" s="497"/>
      <c r="BB331" s="498"/>
      <c r="BC331" s="498"/>
      <c r="BD331" s="498"/>
      <c r="BE331" s="498"/>
      <c r="BF331" s="504"/>
      <c r="BG331" s="500"/>
      <c r="BJ331" s="577"/>
      <c r="BK331" s="767"/>
      <c r="BL331" s="579"/>
      <c r="BM331" s="580"/>
      <c r="BN331" s="581"/>
      <c r="BO331" s="585"/>
      <c r="BP331" s="1326"/>
      <c r="BQ331" s="497"/>
      <c r="BR331" s="497"/>
      <c r="BS331" s="498"/>
      <c r="BT331" s="498"/>
      <c r="BU331" s="498"/>
      <c r="BV331" s="498"/>
      <c r="BW331" s="504"/>
      <c r="BX331" s="500"/>
      <c r="CA331" s="577"/>
      <c r="CB331" s="767"/>
      <c r="CC331" s="579"/>
      <c r="CD331" s="580"/>
      <c r="CE331" s="581"/>
      <c r="CF331" s="585"/>
      <c r="CG331" s="1326"/>
      <c r="CH331" s="497"/>
      <c r="CI331" s="497"/>
      <c r="CJ331" s="498"/>
      <c r="CK331" s="498"/>
      <c r="CL331" s="498"/>
      <c r="CM331" s="498"/>
      <c r="CN331" s="504"/>
      <c r="CO331" s="500"/>
      <c r="CR331" s="577"/>
      <c r="CS331" s="767"/>
      <c r="CT331" s="579"/>
      <c r="CU331" s="580"/>
      <c r="CV331" s="581"/>
      <c r="CW331" s="585"/>
      <c r="CX331" s="1326"/>
      <c r="CY331" s="497"/>
      <c r="CZ331" s="497"/>
      <c r="DA331" s="498"/>
      <c r="DB331" s="498"/>
      <c r="DC331" s="498"/>
      <c r="DD331" s="498"/>
      <c r="DE331" s="504"/>
      <c r="DF331" s="500"/>
      <c r="DI331" s="577"/>
      <c r="DJ331" s="767"/>
      <c r="DK331" s="579"/>
      <c r="DL331" s="580"/>
      <c r="DM331" s="581"/>
      <c r="DN331" s="585"/>
      <c r="DO331" s="1326"/>
      <c r="DP331" s="497"/>
      <c r="DQ331" s="497"/>
      <c r="DR331" s="498"/>
      <c r="DS331" s="498"/>
      <c r="DT331" s="498"/>
      <c r="DU331" s="498"/>
      <c r="DV331" s="504"/>
      <c r="DW331" s="500"/>
      <c r="DZ331" s="577"/>
      <c r="EA331" s="767"/>
      <c r="EB331" s="579"/>
      <c r="EC331" s="580"/>
      <c r="ED331" s="581"/>
      <c r="EE331" s="585"/>
      <c r="EF331" s="1326"/>
      <c r="EG331" s="497"/>
      <c r="EH331" s="497"/>
      <c r="EI331" s="498"/>
      <c r="EJ331" s="498"/>
      <c r="EK331" s="498"/>
      <c r="EL331" s="498"/>
      <c r="EM331" s="504"/>
      <c r="EN331" s="500"/>
      <c r="EQ331" s="665"/>
      <c r="ER331" s="666"/>
      <c r="ES331" s="667"/>
      <c r="ET331" s="668"/>
      <c r="EU331" s="669"/>
      <c r="EV331" s="720"/>
      <c r="EW331" s="1326"/>
      <c r="EX331" s="497" t="e">
        <f t="shared" si="7665"/>
        <v>#N/A</v>
      </c>
      <c r="EY331" s="497" t="e">
        <f t="shared" si="7666"/>
        <v>#N/A</v>
      </c>
      <c r="EZ331" s="498" t="e">
        <f t="shared" si="7667"/>
        <v>#N/A</v>
      </c>
      <c r="FA331" s="498">
        <f t="shared" si="7668"/>
        <v>0</v>
      </c>
      <c r="FB331" s="498">
        <f t="shared" si="7669"/>
        <v>0</v>
      </c>
      <c r="FC331" s="498" t="e">
        <f t="shared" si="7670"/>
        <v>#N/A</v>
      </c>
      <c r="FD331" s="504">
        <f t="shared" si="7671"/>
        <v>0</v>
      </c>
      <c r="FE331" s="500">
        <f t="shared" si="7672"/>
        <v>0</v>
      </c>
      <c r="FH331" s="665"/>
      <c r="FI331" s="666"/>
      <c r="FJ331" s="667"/>
      <c r="FK331" s="668"/>
      <c r="FL331" s="669"/>
      <c r="FM331" s="720"/>
      <c r="FN331" s="1326"/>
      <c r="FO331" s="497" t="e">
        <f t="shared" si="7673"/>
        <v>#N/A</v>
      </c>
      <c r="FP331" s="497" t="e">
        <f t="shared" si="7674"/>
        <v>#N/A</v>
      </c>
      <c r="FQ331" s="498" t="e">
        <f t="shared" si="7675"/>
        <v>#N/A</v>
      </c>
      <c r="FR331" s="498">
        <f t="shared" si="7676"/>
        <v>0</v>
      </c>
      <c r="FS331" s="498">
        <f t="shared" si="7677"/>
        <v>0</v>
      </c>
      <c r="FT331" s="498" t="e">
        <f t="shared" si="7678"/>
        <v>#N/A</v>
      </c>
      <c r="FU331" s="504">
        <f t="shared" si="7679"/>
        <v>0</v>
      </c>
      <c r="FV331" s="500">
        <f t="shared" si="7680"/>
        <v>0</v>
      </c>
      <c r="FY331" s="665"/>
      <c r="FZ331" s="666"/>
      <c r="GA331" s="667"/>
      <c r="GB331" s="668"/>
      <c r="GC331" s="669"/>
      <c r="GD331" s="720"/>
      <c r="GE331" s="1326"/>
      <c r="GF331" s="497" t="e">
        <f t="shared" si="7681"/>
        <v>#N/A</v>
      </c>
      <c r="GG331" s="497" t="e">
        <f t="shared" si="7682"/>
        <v>#N/A</v>
      </c>
      <c r="GH331" s="498" t="e">
        <f t="shared" si="7683"/>
        <v>#N/A</v>
      </c>
      <c r="GI331" s="498">
        <f t="shared" si="7684"/>
        <v>0</v>
      </c>
      <c r="GJ331" s="498">
        <f t="shared" si="7685"/>
        <v>0</v>
      </c>
      <c r="GK331" s="498" t="e">
        <f t="shared" si="7686"/>
        <v>#N/A</v>
      </c>
      <c r="GL331" s="504">
        <f t="shared" si="7687"/>
        <v>0</v>
      </c>
      <c r="GM331" s="500">
        <f t="shared" si="7688"/>
        <v>0</v>
      </c>
      <c r="GP331" s="665"/>
      <c r="GQ331" s="666"/>
      <c r="GR331" s="667"/>
      <c r="GS331" s="668"/>
      <c r="GT331" s="669"/>
      <c r="GU331" s="720"/>
      <c r="GV331" s="1326"/>
      <c r="GW331" s="497" t="e">
        <f t="shared" si="7689"/>
        <v>#N/A</v>
      </c>
      <c r="GX331" s="497" t="e">
        <f t="shared" si="7690"/>
        <v>#N/A</v>
      </c>
      <c r="GY331" s="498" t="e">
        <f t="shared" si="7691"/>
        <v>#N/A</v>
      </c>
      <c r="GZ331" s="498">
        <f t="shared" si="7692"/>
        <v>0</v>
      </c>
      <c r="HA331" s="498">
        <f t="shared" si="7693"/>
        <v>0</v>
      </c>
      <c r="HB331" s="498" t="e">
        <f t="shared" si="7694"/>
        <v>#N/A</v>
      </c>
      <c r="HC331" s="504">
        <f t="shared" si="7695"/>
        <v>0</v>
      </c>
      <c r="HD331" s="500">
        <f t="shared" si="7696"/>
        <v>0</v>
      </c>
      <c r="HG331" s="665"/>
      <c r="HH331" s="666"/>
      <c r="HI331" s="667"/>
      <c r="HJ331" s="668"/>
      <c r="HK331" s="669"/>
      <c r="HL331" s="720"/>
      <c r="HM331" s="1326"/>
      <c r="HN331" s="497" t="e">
        <f t="shared" si="7697"/>
        <v>#N/A</v>
      </c>
      <c r="HO331" s="497" t="e">
        <f t="shared" si="7698"/>
        <v>#N/A</v>
      </c>
      <c r="HP331" s="498" t="e">
        <f t="shared" si="7699"/>
        <v>#N/A</v>
      </c>
      <c r="HQ331" s="498">
        <f t="shared" si="7700"/>
        <v>0</v>
      </c>
      <c r="HR331" s="498">
        <f t="shared" si="7701"/>
        <v>0</v>
      </c>
      <c r="HS331" s="498" t="e">
        <f t="shared" si="7702"/>
        <v>#N/A</v>
      </c>
      <c r="HT331" s="504">
        <f t="shared" si="7703"/>
        <v>0</v>
      </c>
      <c r="HU331" s="500">
        <f t="shared" si="7704"/>
        <v>0</v>
      </c>
      <c r="HX331" s="665"/>
      <c r="HY331" s="666"/>
      <c r="HZ331" s="667"/>
      <c r="IA331" s="668"/>
      <c r="IB331" s="669"/>
      <c r="IC331" s="720"/>
      <c r="ID331" s="1326"/>
      <c r="IE331" s="497" t="e">
        <f t="shared" si="7705"/>
        <v>#N/A</v>
      </c>
      <c r="IF331" s="497" t="e">
        <f t="shared" si="7706"/>
        <v>#N/A</v>
      </c>
      <c r="IG331" s="498" t="e">
        <f t="shared" si="7707"/>
        <v>#N/A</v>
      </c>
      <c r="IH331" s="498">
        <f t="shared" si="7708"/>
        <v>0</v>
      </c>
      <c r="II331" s="498">
        <f t="shared" si="7709"/>
        <v>0</v>
      </c>
      <c r="IJ331" s="498" t="e">
        <f t="shared" si="7710"/>
        <v>#N/A</v>
      </c>
      <c r="IK331" s="504">
        <f t="shared" si="7711"/>
        <v>0</v>
      </c>
      <c r="IL331" s="500">
        <f t="shared" si="7712"/>
        <v>0</v>
      </c>
      <c r="IO331" s="665"/>
      <c r="IP331" s="666"/>
      <c r="IQ331" s="667"/>
      <c r="IR331" s="668"/>
      <c r="IS331" s="669"/>
      <c r="IT331" s="720"/>
      <c r="IU331" s="1326"/>
      <c r="IV331" s="497" t="e">
        <f t="shared" si="7713"/>
        <v>#N/A</v>
      </c>
      <c r="IW331" s="497" t="e">
        <f t="shared" si="7714"/>
        <v>#N/A</v>
      </c>
      <c r="IX331" s="498" t="e">
        <f t="shared" si="7715"/>
        <v>#N/A</v>
      </c>
      <c r="IY331" s="498">
        <f t="shared" si="7716"/>
        <v>0</v>
      </c>
      <c r="IZ331" s="498">
        <f t="shared" si="7717"/>
        <v>0</v>
      </c>
      <c r="JA331" s="498" t="e">
        <f t="shared" si="7718"/>
        <v>#N/A</v>
      </c>
      <c r="JB331" s="504">
        <f t="shared" si="7719"/>
        <v>0</v>
      </c>
      <c r="JC331" s="500">
        <f t="shared" si="7720"/>
        <v>0</v>
      </c>
      <c r="JF331" s="665"/>
      <c r="JG331" s="666"/>
      <c r="JH331" s="667"/>
      <c r="JI331" s="668"/>
      <c r="JJ331" s="669"/>
      <c r="JK331" s="720"/>
      <c r="JL331" s="1326"/>
      <c r="JM331" s="497" t="e">
        <f t="shared" si="7721"/>
        <v>#N/A</v>
      </c>
      <c r="JN331" s="497" t="e">
        <f t="shared" si="7722"/>
        <v>#N/A</v>
      </c>
      <c r="JO331" s="498" t="e">
        <f t="shared" si="7723"/>
        <v>#N/A</v>
      </c>
      <c r="JP331" s="498">
        <f t="shared" si="7724"/>
        <v>0</v>
      </c>
      <c r="JQ331" s="498">
        <f t="shared" si="7725"/>
        <v>0</v>
      </c>
      <c r="JR331" s="498" t="e">
        <f t="shared" si="7726"/>
        <v>#N/A</v>
      </c>
      <c r="JS331" s="504">
        <f t="shared" si="7727"/>
        <v>0</v>
      </c>
      <c r="JT331" s="500">
        <f t="shared" si="7728"/>
        <v>0</v>
      </c>
      <c r="JW331" s="665"/>
      <c r="JX331" s="666"/>
      <c r="JY331" s="667"/>
      <c r="JZ331" s="668"/>
      <c r="KA331" s="669"/>
      <c r="KB331" s="720"/>
      <c r="KC331" s="1326"/>
      <c r="KD331" s="497" t="e">
        <f t="shared" si="7729"/>
        <v>#N/A</v>
      </c>
      <c r="KE331" s="497" t="e">
        <f t="shared" si="7730"/>
        <v>#N/A</v>
      </c>
      <c r="KF331" s="498" t="e">
        <f t="shared" si="7731"/>
        <v>#N/A</v>
      </c>
      <c r="KG331" s="498">
        <f t="shared" si="7732"/>
        <v>0</v>
      </c>
      <c r="KH331" s="498">
        <f t="shared" si="7733"/>
        <v>0</v>
      </c>
      <c r="KI331" s="498" t="e">
        <f t="shared" si="7734"/>
        <v>#N/A</v>
      </c>
      <c r="KJ331" s="504">
        <f t="shared" si="7735"/>
        <v>0</v>
      </c>
      <c r="KK331" s="500">
        <f t="shared" si="7736"/>
        <v>0</v>
      </c>
      <c r="KN331" s="665"/>
      <c r="KO331" s="666"/>
      <c r="KP331" s="667"/>
      <c r="KQ331" s="668"/>
      <c r="KR331" s="669"/>
      <c r="KS331" s="720"/>
      <c r="KT331" s="1326"/>
      <c r="KU331" s="497" t="e">
        <f t="shared" si="7737"/>
        <v>#N/A</v>
      </c>
      <c r="KV331" s="497" t="e">
        <f t="shared" si="7738"/>
        <v>#N/A</v>
      </c>
      <c r="KW331" s="498" t="e">
        <f t="shared" si="7739"/>
        <v>#N/A</v>
      </c>
      <c r="KX331" s="498">
        <f t="shared" si="7740"/>
        <v>0</v>
      </c>
      <c r="KY331" s="498">
        <f t="shared" si="7741"/>
        <v>0</v>
      </c>
      <c r="KZ331" s="498" t="e">
        <f t="shared" si="7742"/>
        <v>#N/A</v>
      </c>
      <c r="LA331" s="504">
        <f t="shared" si="7743"/>
        <v>0</v>
      </c>
      <c r="LB331" s="500">
        <f t="shared" si="7744"/>
        <v>0</v>
      </c>
      <c r="LE331" s="665"/>
      <c r="LF331" s="666"/>
      <c r="LG331" s="667"/>
      <c r="LH331" s="668"/>
      <c r="LI331" s="669"/>
      <c r="LJ331" s="720"/>
      <c r="LK331" s="1326"/>
      <c r="LL331" s="497" t="e">
        <f t="shared" si="7745"/>
        <v>#N/A</v>
      </c>
      <c r="LM331" s="497" t="e">
        <f t="shared" si="7746"/>
        <v>#N/A</v>
      </c>
      <c r="LN331" s="498" t="e">
        <f t="shared" si="7747"/>
        <v>#N/A</v>
      </c>
      <c r="LO331" s="498">
        <f t="shared" si="7748"/>
        <v>0</v>
      </c>
      <c r="LP331" s="498">
        <f t="shared" si="7749"/>
        <v>0</v>
      </c>
      <c r="LQ331" s="498" t="e">
        <f t="shared" si="7750"/>
        <v>#N/A</v>
      </c>
      <c r="LR331" s="504">
        <f t="shared" si="7751"/>
        <v>0</v>
      </c>
      <c r="LS331" s="500">
        <f t="shared" si="7752"/>
        <v>0</v>
      </c>
      <c r="LV331" s="665"/>
      <c r="LW331" s="666"/>
      <c r="LX331" s="667"/>
      <c r="LY331" s="668"/>
      <c r="LZ331" s="669"/>
      <c r="MA331" s="720"/>
      <c r="MB331" s="1326"/>
      <c r="MC331" s="497" t="e">
        <f t="shared" si="7753"/>
        <v>#N/A</v>
      </c>
      <c r="MD331" s="497" t="e">
        <f t="shared" si="7754"/>
        <v>#N/A</v>
      </c>
      <c r="ME331" s="498" t="e">
        <f t="shared" si="7755"/>
        <v>#N/A</v>
      </c>
      <c r="MF331" s="498">
        <f t="shared" si="7756"/>
        <v>0</v>
      </c>
      <c r="MG331" s="498">
        <f t="shared" si="7757"/>
        <v>0</v>
      </c>
      <c r="MH331" s="498" t="e">
        <f t="shared" si="7758"/>
        <v>#N/A</v>
      </c>
      <c r="MI331" s="504">
        <f t="shared" si="7759"/>
        <v>0</v>
      </c>
      <c r="MJ331" s="500">
        <f t="shared" si="7760"/>
        <v>0</v>
      </c>
      <c r="MM331" s="665"/>
      <c r="MN331" s="666"/>
      <c r="MO331" s="667"/>
      <c r="MP331" s="668"/>
      <c r="MQ331" s="669"/>
      <c r="MR331" s="720"/>
      <c r="MS331" s="1326"/>
      <c r="MT331" s="497" t="e">
        <f t="shared" si="7761"/>
        <v>#N/A</v>
      </c>
      <c r="MU331" s="497" t="e">
        <f t="shared" si="7762"/>
        <v>#N/A</v>
      </c>
      <c r="MV331" s="498" t="e">
        <f t="shared" si="7763"/>
        <v>#N/A</v>
      </c>
      <c r="MW331" s="498">
        <f t="shared" si="7764"/>
        <v>0</v>
      </c>
      <c r="MX331" s="498">
        <f t="shared" si="7765"/>
        <v>0</v>
      </c>
      <c r="MY331" s="498" t="e">
        <f t="shared" si="7766"/>
        <v>#N/A</v>
      </c>
      <c r="MZ331" s="504">
        <f t="shared" si="7767"/>
        <v>0</v>
      </c>
      <c r="NA331" s="500">
        <f t="shared" si="7768"/>
        <v>0</v>
      </c>
      <c r="ND331" s="665"/>
      <c r="NE331" s="666"/>
      <c r="NF331" s="667"/>
      <c r="NG331" s="668"/>
      <c r="NH331" s="669"/>
      <c r="NI331" s="720"/>
      <c r="NJ331" s="1326"/>
      <c r="NK331" s="497" t="e">
        <f t="shared" si="7769"/>
        <v>#N/A</v>
      </c>
      <c r="NL331" s="497" t="e">
        <f t="shared" si="7770"/>
        <v>#N/A</v>
      </c>
      <c r="NM331" s="498" t="e">
        <f t="shared" si="7771"/>
        <v>#N/A</v>
      </c>
      <c r="NN331" s="498">
        <f t="shared" si="7772"/>
        <v>0</v>
      </c>
      <c r="NO331" s="498">
        <f t="shared" si="7773"/>
        <v>0</v>
      </c>
      <c r="NP331" s="498" t="e">
        <f t="shared" si="7774"/>
        <v>#N/A</v>
      </c>
      <c r="NQ331" s="504">
        <f t="shared" si="7775"/>
        <v>0</v>
      </c>
      <c r="NR331" s="500">
        <f t="shared" si="7776"/>
        <v>0</v>
      </c>
      <c r="NU331" s="665"/>
      <c r="NV331" s="666"/>
      <c r="NW331" s="667"/>
      <c r="NX331" s="668"/>
      <c r="NY331" s="669"/>
      <c r="NZ331" s="720"/>
      <c r="OA331" s="1326"/>
      <c r="OB331" s="497" t="e">
        <f t="shared" si="7777"/>
        <v>#N/A</v>
      </c>
      <c r="OC331" s="497" t="e">
        <f t="shared" si="7778"/>
        <v>#N/A</v>
      </c>
      <c r="OD331" s="498" t="e">
        <f t="shared" si="7779"/>
        <v>#N/A</v>
      </c>
      <c r="OE331" s="498">
        <f t="shared" si="7780"/>
        <v>0</v>
      </c>
      <c r="OF331" s="498">
        <f t="shared" si="7781"/>
        <v>0</v>
      </c>
      <c r="OG331" s="498" t="e">
        <f t="shared" si="7782"/>
        <v>#N/A</v>
      </c>
      <c r="OH331" s="504">
        <f t="shared" si="7783"/>
        <v>0</v>
      </c>
      <c r="OI331" s="500">
        <f t="shared" si="7784"/>
        <v>0</v>
      </c>
      <c r="OL331" s="665"/>
      <c r="OM331" s="666"/>
      <c r="ON331" s="667"/>
      <c r="OO331" s="668"/>
      <c r="OP331" s="669"/>
      <c r="OQ331" s="720"/>
      <c r="OR331" s="1326"/>
      <c r="OS331" s="497" t="e">
        <f t="shared" si="7785"/>
        <v>#N/A</v>
      </c>
      <c r="OT331" s="497" t="e">
        <f t="shared" si="7786"/>
        <v>#N/A</v>
      </c>
      <c r="OU331" s="498" t="e">
        <f t="shared" si="7787"/>
        <v>#N/A</v>
      </c>
      <c r="OV331" s="498">
        <f t="shared" si="7788"/>
        <v>0</v>
      </c>
      <c r="OW331" s="498">
        <f t="shared" si="7789"/>
        <v>0</v>
      </c>
      <c r="OX331" s="498" t="e">
        <f t="shared" si="7790"/>
        <v>#N/A</v>
      </c>
      <c r="OY331" s="504">
        <f t="shared" si="7791"/>
        <v>0</v>
      </c>
      <c r="OZ331" s="500">
        <f t="shared" si="7792"/>
        <v>0</v>
      </c>
      <c r="PC331" s="665"/>
      <c r="PD331" s="666"/>
      <c r="PE331" s="667"/>
      <c r="PF331" s="668"/>
      <c r="PG331" s="669"/>
      <c r="PH331" s="720"/>
      <c r="PI331" s="1326"/>
      <c r="PJ331" s="497" t="e">
        <f t="shared" si="7793"/>
        <v>#N/A</v>
      </c>
      <c r="PK331" s="497" t="e">
        <f t="shared" si="7794"/>
        <v>#N/A</v>
      </c>
      <c r="PL331" s="498" t="e">
        <f t="shared" si="7795"/>
        <v>#N/A</v>
      </c>
      <c r="PM331" s="498">
        <f t="shared" si="7796"/>
        <v>0</v>
      </c>
      <c r="PN331" s="498">
        <f t="shared" si="7797"/>
        <v>0</v>
      </c>
      <c r="PO331" s="498" t="e">
        <f t="shared" si="7798"/>
        <v>#N/A</v>
      </c>
      <c r="PP331" s="504">
        <f t="shared" si="7799"/>
        <v>0</v>
      </c>
      <c r="PQ331" s="500">
        <f t="shared" si="7800"/>
        <v>0</v>
      </c>
      <c r="PT331" s="665"/>
      <c r="PU331" s="666"/>
      <c r="PV331" s="667"/>
      <c r="PW331" s="668"/>
      <c r="PX331" s="669"/>
      <c r="PY331" s="720"/>
      <c r="PZ331" s="1326"/>
      <c r="QA331" s="497" t="e">
        <f t="shared" si="7801"/>
        <v>#N/A</v>
      </c>
      <c r="QB331" s="497" t="e">
        <f t="shared" si="7802"/>
        <v>#N/A</v>
      </c>
      <c r="QC331" s="498" t="e">
        <f t="shared" si="7803"/>
        <v>#N/A</v>
      </c>
      <c r="QD331" s="498">
        <f t="shared" si="7804"/>
        <v>0</v>
      </c>
      <c r="QE331" s="498">
        <f t="shared" si="7805"/>
        <v>0</v>
      </c>
      <c r="QF331" s="498" t="e">
        <f t="shared" si="7806"/>
        <v>#N/A</v>
      </c>
      <c r="QG331" s="504">
        <f t="shared" si="7807"/>
        <v>0</v>
      </c>
      <c r="QH331" s="500">
        <f t="shared" si="7808"/>
        <v>0</v>
      </c>
      <c r="QK331" s="665"/>
      <c r="QL331" s="666"/>
      <c r="QM331" s="667"/>
      <c r="QN331" s="668"/>
      <c r="QO331" s="669"/>
      <c r="QP331" s="720"/>
      <c r="QQ331" s="1326"/>
      <c r="QR331" s="497" t="e">
        <f t="shared" si="7809"/>
        <v>#N/A</v>
      </c>
      <c r="QS331" s="497" t="e">
        <f t="shared" si="7810"/>
        <v>#N/A</v>
      </c>
      <c r="QT331" s="498" t="e">
        <f t="shared" si="7811"/>
        <v>#N/A</v>
      </c>
      <c r="QU331" s="498">
        <f t="shared" si="7812"/>
        <v>0</v>
      </c>
      <c r="QV331" s="498">
        <f t="shared" si="7813"/>
        <v>0</v>
      </c>
      <c r="QW331" s="498" t="e">
        <f t="shared" si="7814"/>
        <v>#N/A</v>
      </c>
      <c r="QX331" s="504">
        <f t="shared" si="7815"/>
        <v>0</v>
      </c>
      <c r="QY331" s="500">
        <f t="shared" si="7816"/>
        <v>0</v>
      </c>
      <c r="RB331" s="381"/>
      <c r="RC331" s="382"/>
      <c r="RD331" s="383"/>
      <c r="RE331" s="384"/>
      <c r="RF331" s="385"/>
      <c r="RG331" s="386"/>
      <c r="RH331" s="386"/>
      <c r="RI331" s="497"/>
      <c r="RJ331" s="497"/>
      <c r="RK331" s="501"/>
      <c r="RL331" s="501"/>
      <c r="RM331" s="501"/>
      <c r="RN331" s="501"/>
      <c r="RO331" s="502"/>
      <c r="RP331" s="503"/>
      <c r="RS331" s="381"/>
      <c r="RT331" s="382"/>
      <c r="RU331" s="383"/>
      <c r="RV331" s="384"/>
      <c r="RW331" s="385"/>
      <c r="RX331" s="386"/>
      <c r="RY331" s="386"/>
      <c r="RZ331" s="497"/>
      <c r="SA331" s="497"/>
      <c r="SB331" s="501"/>
      <c r="SC331" s="501"/>
      <c r="SD331" s="501"/>
      <c r="SE331" s="501"/>
      <c r="SF331" s="502"/>
      <c r="SG331" s="503"/>
      <c r="SJ331" s="381"/>
      <c r="SK331" s="382"/>
      <c r="SL331" s="383"/>
      <c r="SM331" s="384"/>
      <c r="SN331" s="385"/>
      <c r="SO331" s="386"/>
      <c r="SP331" s="386"/>
      <c r="SQ331" s="497"/>
      <c r="SR331" s="497"/>
      <c r="SS331" s="501"/>
      <c r="ST331" s="501"/>
      <c r="SU331" s="501"/>
      <c r="SV331" s="501"/>
      <c r="SW331" s="502"/>
      <c r="SX331" s="503"/>
    </row>
    <row r="332" spans="2:518" ht="64.5" hidden="1" customHeight="1" thickTop="1" thickBot="1">
      <c r="B332" s="577"/>
      <c r="C332" s="578"/>
      <c r="D332" s="579"/>
      <c r="E332" s="580"/>
      <c r="F332" s="581"/>
      <c r="G332" s="585"/>
      <c r="H332" s="595"/>
      <c r="K332" s="577"/>
      <c r="L332" s="767"/>
      <c r="M332" s="579"/>
      <c r="N332" s="580"/>
      <c r="O332" s="581"/>
      <c r="P332" s="585"/>
      <c r="Q332" s="1326"/>
      <c r="R332" s="497"/>
      <c r="S332" s="497"/>
      <c r="T332" s="498"/>
      <c r="U332" s="498"/>
      <c r="V332" s="498"/>
      <c r="W332" s="498"/>
      <c r="X332" s="504"/>
      <c r="Y332" s="500"/>
      <c r="Z332" s="486"/>
      <c r="AA332" s="486"/>
      <c r="AB332" s="577"/>
      <c r="AC332" s="767"/>
      <c r="AD332" s="579"/>
      <c r="AE332" s="580"/>
      <c r="AF332" s="581"/>
      <c r="AG332" s="585"/>
      <c r="AH332" s="1326"/>
      <c r="AI332" s="497"/>
      <c r="AJ332" s="497"/>
      <c r="AK332" s="498"/>
      <c r="AL332" s="498"/>
      <c r="AM332" s="498"/>
      <c r="AN332" s="498"/>
      <c r="AO332" s="504"/>
      <c r="AP332" s="500"/>
      <c r="AQ332" s="486"/>
      <c r="AR332" s="486"/>
      <c r="AS332" s="577"/>
      <c r="AT332" s="767"/>
      <c r="AU332" s="579"/>
      <c r="AV332" s="580"/>
      <c r="AW332" s="581"/>
      <c r="AX332" s="585"/>
      <c r="AY332" s="1326"/>
      <c r="AZ332" s="497"/>
      <c r="BA332" s="497"/>
      <c r="BB332" s="498"/>
      <c r="BC332" s="498"/>
      <c r="BD332" s="498"/>
      <c r="BE332" s="498"/>
      <c r="BF332" s="504"/>
      <c r="BG332" s="500"/>
      <c r="BJ332" s="577"/>
      <c r="BK332" s="767"/>
      <c r="BL332" s="579"/>
      <c r="BM332" s="580"/>
      <c r="BN332" s="581"/>
      <c r="BO332" s="585"/>
      <c r="BP332" s="1326"/>
      <c r="BQ332" s="497"/>
      <c r="BR332" s="497"/>
      <c r="BS332" s="498"/>
      <c r="BT332" s="498"/>
      <c r="BU332" s="498"/>
      <c r="BV332" s="498"/>
      <c r="BW332" s="504"/>
      <c r="BX332" s="500"/>
      <c r="CA332" s="577"/>
      <c r="CB332" s="767"/>
      <c r="CC332" s="579"/>
      <c r="CD332" s="580"/>
      <c r="CE332" s="581"/>
      <c r="CF332" s="585"/>
      <c r="CG332" s="1326"/>
      <c r="CH332" s="497"/>
      <c r="CI332" s="497"/>
      <c r="CJ332" s="498"/>
      <c r="CK332" s="498"/>
      <c r="CL332" s="498"/>
      <c r="CM332" s="498"/>
      <c r="CN332" s="504"/>
      <c r="CO332" s="500"/>
      <c r="CR332" s="577"/>
      <c r="CS332" s="767"/>
      <c r="CT332" s="579"/>
      <c r="CU332" s="580"/>
      <c r="CV332" s="581"/>
      <c r="CW332" s="585"/>
      <c r="CX332" s="1326"/>
      <c r="CY332" s="497"/>
      <c r="CZ332" s="497"/>
      <c r="DA332" s="498"/>
      <c r="DB332" s="498"/>
      <c r="DC332" s="498"/>
      <c r="DD332" s="498"/>
      <c r="DE332" s="504"/>
      <c r="DF332" s="500"/>
      <c r="DI332" s="577"/>
      <c r="DJ332" s="767"/>
      <c r="DK332" s="579"/>
      <c r="DL332" s="580"/>
      <c r="DM332" s="581"/>
      <c r="DN332" s="585"/>
      <c r="DO332" s="1326"/>
      <c r="DP332" s="497"/>
      <c r="DQ332" s="497"/>
      <c r="DR332" s="498"/>
      <c r="DS332" s="498"/>
      <c r="DT332" s="498"/>
      <c r="DU332" s="498"/>
      <c r="DV332" s="504"/>
      <c r="DW332" s="500"/>
      <c r="DZ332" s="577"/>
      <c r="EA332" s="767"/>
      <c r="EB332" s="579"/>
      <c r="EC332" s="580"/>
      <c r="ED332" s="581"/>
      <c r="EE332" s="585"/>
      <c r="EF332" s="1326"/>
      <c r="EG332" s="497"/>
      <c r="EH332" s="497"/>
      <c r="EI332" s="498"/>
      <c r="EJ332" s="498"/>
      <c r="EK332" s="498"/>
      <c r="EL332" s="498"/>
      <c r="EM332" s="504"/>
      <c r="EN332" s="500"/>
      <c r="EQ332" s="665"/>
      <c r="ER332" s="666"/>
      <c r="ES332" s="667"/>
      <c r="ET332" s="668"/>
      <c r="EU332" s="669"/>
      <c r="EV332" s="720"/>
      <c r="EW332" s="1326"/>
      <c r="EX332" s="497" t="e">
        <f t="shared" si="7665"/>
        <v>#N/A</v>
      </c>
      <c r="EY332" s="497" t="e">
        <f t="shared" si="7666"/>
        <v>#N/A</v>
      </c>
      <c r="EZ332" s="498" t="e">
        <f t="shared" si="7667"/>
        <v>#N/A</v>
      </c>
      <c r="FA332" s="498">
        <f t="shared" si="7668"/>
        <v>0</v>
      </c>
      <c r="FB332" s="498">
        <f t="shared" si="7669"/>
        <v>0</v>
      </c>
      <c r="FC332" s="498" t="e">
        <f t="shared" si="7670"/>
        <v>#N/A</v>
      </c>
      <c r="FD332" s="504">
        <f t="shared" si="7671"/>
        <v>0</v>
      </c>
      <c r="FE332" s="500">
        <f t="shared" si="7672"/>
        <v>0</v>
      </c>
      <c r="FH332" s="665"/>
      <c r="FI332" s="666"/>
      <c r="FJ332" s="667"/>
      <c r="FK332" s="668"/>
      <c r="FL332" s="669"/>
      <c r="FM332" s="720"/>
      <c r="FN332" s="1326"/>
      <c r="FO332" s="497" t="e">
        <f t="shared" si="7673"/>
        <v>#N/A</v>
      </c>
      <c r="FP332" s="497" t="e">
        <f t="shared" si="7674"/>
        <v>#N/A</v>
      </c>
      <c r="FQ332" s="498" t="e">
        <f t="shared" si="7675"/>
        <v>#N/A</v>
      </c>
      <c r="FR332" s="498">
        <f t="shared" si="7676"/>
        <v>0</v>
      </c>
      <c r="FS332" s="498">
        <f t="shared" si="7677"/>
        <v>0</v>
      </c>
      <c r="FT332" s="498" t="e">
        <f t="shared" si="7678"/>
        <v>#N/A</v>
      </c>
      <c r="FU332" s="504">
        <f t="shared" si="7679"/>
        <v>0</v>
      </c>
      <c r="FV332" s="500">
        <f t="shared" si="7680"/>
        <v>0</v>
      </c>
      <c r="FY332" s="665"/>
      <c r="FZ332" s="666"/>
      <c r="GA332" s="667"/>
      <c r="GB332" s="668"/>
      <c r="GC332" s="669"/>
      <c r="GD332" s="720"/>
      <c r="GE332" s="1326"/>
      <c r="GF332" s="497" t="e">
        <f t="shared" si="7681"/>
        <v>#N/A</v>
      </c>
      <c r="GG332" s="497" t="e">
        <f t="shared" si="7682"/>
        <v>#N/A</v>
      </c>
      <c r="GH332" s="498" t="e">
        <f t="shared" si="7683"/>
        <v>#N/A</v>
      </c>
      <c r="GI332" s="498">
        <f t="shared" si="7684"/>
        <v>0</v>
      </c>
      <c r="GJ332" s="498">
        <f t="shared" si="7685"/>
        <v>0</v>
      </c>
      <c r="GK332" s="498" t="e">
        <f t="shared" si="7686"/>
        <v>#N/A</v>
      </c>
      <c r="GL332" s="504">
        <f t="shared" si="7687"/>
        <v>0</v>
      </c>
      <c r="GM332" s="500">
        <f t="shared" si="7688"/>
        <v>0</v>
      </c>
      <c r="GP332" s="665"/>
      <c r="GQ332" s="666"/>
      <c r="GR332" s="667"/>
      <c r="GS332" s="668"/>
      <c r="GT332" s="669"/>
      <c r="GU332" s="720"/>
      <c r="GV332" s="1326"/>
      <c r="GW332" s="497" t="e">
        <f t="shared" si="7689"/>
        <v>#N/A</v>
      </c>
      <c r="GX332" s="497" t="e">
        <f t="shared" si="7690"/>
        <v>#N/A</v>
      </c>
      <c r="GY332" s="498" t="e">
        <f t="shared" si="7691"/>
        <v>#N/A</v>
      </c>
      <c r="GZ332" s="498">
        <f t="shared" si="7692"/>
        <v>0</v>
      </c>
      <c r="HA332" s="498">
        <f t="shared" si="7693"/>
        <v>0</v>
      </c>
      <c r="HB332" s="498" t="e">
        <f t="shared" si="7694"/>
        <v>#N/A</v>
      </c>
      <c r="HC332" s="504">
        <f t="shared" si="7695"/>
        <v>0</v>
      </c>
      <c r="HD332" s="500">
        <f t="shared" si="7696"/>
        <v>0</v>
      </c>
      <c r="HG332" s="665"/>
      <c r="HH332" s="666"/>
      <c r="HI332" s="667"/>
      <c r="HJ332" s="668"/>
      <c r="HK332" s="669"/>
      <c r="HL332" s="720"/>
      <c r="HM332" s="1326"/>
      <c r="HN332" s="497" t="e">
        <f t="shared" si="7697"/>
        <v>#N/A</v>
      </c>
      <c r="HO332" s="497" t="e">
        <f t="shared" si="7698"/>
        <v>#N/A</v>
      </c>
      <c r="HP332" s="498" t="e">
        <f t="shared" si="7699"/>
        <v>#N/A</v>
      </c>
      <c r="HQ332" s="498">
        <f t="shared" si="7700"/>
        <v>0</v>
      </c>
      <c r="HR332" s="498">
        <f t="shared" si="7701"/>
        <v>0</v>
      </c>
      <c r="HS332" s="498" t="e">
        <f t="shared" si="7702"/>
        <v>#N/A</v>
      </c>
      <c r="HT332" s="504">
        <f t="shared" si="7703"/>
        <v>0</v>
      </c>
      <c r="HU332" s="500">
        <f t="shared" si="7704"/>
        <v>0</v>
      </c>
      <c r="HX332" s="665"/>
      <c r="HY332" s="666"/>
      <c r="HZ332" s="667"/>
      <c r="IA332" s="668"/>
      <c r="IB332" s="669"/>
      <c r="IC332" s="720"/>
      <c r="ID332" s="1326"/>
      <c r="IE332" s="497" t="e">
        <f t="shared" si="7705"/>
        <v>#N/A</v>
      </c>
      <c r="IF332" s="497" t="e">
        <f t="shared" si="7706"/>
        <v>#N/A</v>
      </c>
      <c r="IG332" s="498" t="e">
        <f t="shared" si="7707"/>
        <v>#N/A</v>
      </c>
      <c r="IH332" s="498">
        <f t="shared" si="7708"/>
        <v>0</v>
      </c>
      <c r="II332" s="498">
        <f t="shared" si="7709"/>
        <v>0</v>
      </c>
      <c r="IJ332" s="498" t="e">
        <f t="shared" si="7710"/>
        <v>#N/A</v>
      </c>
      <c r="IK332" s="504">
        <f t="shared" si="7711"/>
        <v>0</v>
      </c>
      <c r="IL332" s="500">
        <f t="shared" si="7712"/>
        <v>0</v>
      </c>
      <c r="IO332" s="665"/>
      <c r="IP332" s="666"/>
      <c r="IQ332" s="667"/>
      <c r="IR332" s="668"/>
      <c r="IS332" s="669"/>
      <c r="IT332" s="720"/>
      <c r="IU332" s="1326"/>
      <c r="IV332" s="497" t="e">
        <f t="shared" si="7713"/>
        <v>#N/A</v>
      </c>
      <c r="IW332" s="497" t="e">
        <f t="shared" si="7714"/>
        <v>#N/A</v>
      </c>
      <c r="IX332" s="498" t="e">
        <f t="shared" si="7715"/>
        <v>#N/A</v>
      </c>
      <c r="IY332" s="498">
        <f t="shared" si="7716"/>
        <v>0</v>
      </c>
      <c r="IZ332" s="498">
        <f t="shared" si="7717"/>
        <v>0</v>
      </c>
      <c r="JA332" s="498" t="e">
        <f t="shared" si="7718"/>
        <v>#N/A</v>
      </c>
      <c r="JB332" s="504">
        <f t="shared" si="7719"/>
        <v>0</v>
      </c>
      <c r="JC332" s="500">
        <f t="shared" si="7720"/>
        <v>0</v>
      </c>
      <c r="JF332" s="665"/>
      <c r="JG332" s="666"/>
      <c r="JH332" s="667"/>
      <c r="JI332" s="668"/>
      <c r="JJ332" s="669"/>
      <c r="JK332" s="720"/>
      <c r="JL332" s="1326"/>
      <c r="JM332" s="497" t="e">
        <f t="shared" si="7721"/>
        <v>#N/A</v>
      </c>
      <c r="JN332" s="497" t="e">
        <f t="shared" si="7722"/>
        <v>#N/A</v>
      </c>
      <c r="JO332" s="498" t="e">
        <f t="shared" si="7723"/>
        <v>#N/A</v>
      </c>
      <c r="JP332" s="498">
        <f t="shared" si="7724"/>
        <v>0</v>
      </c>
      <c r="JQ332" s="498">
        <f t="shared" si="7725"/>
        <v>0</v>
      </c>
      <c r="JR332" s="498" t="e">
        <f t="shared" si="7726"/>
        <v>#N/A</v>
      </c>
      <c r="JS332" s="504">
        <f t="shared" si="7727"/>
        <v>0</v>
      </c>
      <c r="JT332" s="500">
        <f t="shared" si="7728"/>
        <v>0</v>
      </c>
      <c r="JW332" s="665"/>
      <c r="JX332" s="666"/>
      <c r="JY332" s="667"/>
      <c r="JZ332" s="668"/>
      <c r="KA332" s="669"/>
      <c r="KB332" s="720"/>
      <c r="KC332" s="1326"/>
      <c r="KD332" s="497" t="e">
        <f t="shared" si="7729"/>
        <v>#N/A</v>
      </c>
      <c r="KE332" s="497" t="e">
        <f t="shared" si="7730"/>
        <v>#N/A</v>
      </c>
      <c r="KF332" s="498" t="e">
        <f t="shared" si="7731"/>
        <v>#N/A</v>
      </c>
      <c r="KG332" s="498">
        <f t="shared" si="7732"/>
        <v>0</v>
      </c>
      <c r="KH332" s="498">
        <f t="shared" si="7733"/>
        <v>0</v>
      </c>
      <c r="KI332" s="498" t="e">
        <f t="shared" si="7734"/>
        <v>#N/A</v>
      </c>
      <c r="KJ332" s="504">
        <f t="shared" si="7735"/>
        <v>0</v>
      </c>
      <c r="KK332" s="500">
        <f t="shared" si="7736"/>
        <v>0</v>
      </c>
      <c r="KN332" s="665"/>
      <c r="KO332" s="666"/>
      <c r="KP332" s="667"/>
      <c r="KQ332" s="668"/>
      <c r="KR332" s="669"/>
      <c r="KS332" s="720"/>
      <c r="KT332" s="1326"/>
      <c r="KU332" s="497" t="e">
        <f t="shared" si="7737"/>
        <v>#N/A</v>
      </c>
      <c r="KV332" s="497" t="e">
        <f t="shared" si="7738"/>
        <v>#N/A</v>
      </c>
      <c r="KW332" s="498" t="e">
        <f t="shared" si="7739"/>
        <v>#N/A</v>
      </c>
      <c r="KX332" s="498">
        <f t="shared" si="7740"/>
        <v>0</v>
      </c>
      <c r="KY332" s="498">
        <f t="shared" si="7741"/>
        <v>0</v>
      </c>
      <c r="KZ332" s="498" t="e">
        <f t="shared" si="7742"/>
        <v>#N/A</v>
      </c>
      <c r="LA332" s="504">
        <f t="shared" si="7743"/>
        <v>0</v>
      </c>
      <c r="LB332" s="500">
        <f t="shared" si="7744"/>
        <v>0</v>
      </c>
      <c r="LE332" s="665"/>
      <c r="LF332" s="666"/>
      <c r="LG332" s="667"/>
      <c r="LH332" s="668"/>
      <c r="LI332" s="669"/>
      <c r="LJ332" s="720"/>
      <c r="LK332" s="1326"/>
      <c r="LL332" s="497" t="e">
        <f t="shared" si="7745"/>
        <v>#N/A</v>
      </c>
      <c r="LM332" s="497" t="e">
        <f t="shared" si="7746"/>
        <v>#N/A</v>
      </c>
      <c r="LN332" s="498" t="e">
        <f t="shared" si="7747"/>
        <v>#N/A</v>
      </c>
      <c r="LO332" s="498">
        <f t="shared" si="7748"/>
        <v>0</v>
      </c>
      <c r="LP332" s="498">
        <f t="shared" si="7749"/>
        <v>0</v>
      </c>
      <c r="LQ332" s="498" t="e">
        <f t="shared" si="7750"/>
        <v>#N/A</v>
      </c>
      <c r="LR332" s="504">
        <f t="shared" si="7751"/>
        <v>0</v>
      </c>
      <c r="LS332" s="500">
        <f t="shared" si="7752"/>
        <v>0</v>
      </c>
      <c r="LV332" s="665"/>
      <c r="LW332" s="666"/>
      <c r="LX332" s="667"/>
      <c r="LY332" s="668"/>
      <c r="LZ332" s="669"/>
      <c r="MA332" s="720"/>
      <c r="MB332" s="1326"/>
      <c r="MC332" s="497" t="e">
        <f t="shared" si="7753"/>
        <v>#N/A</v>
      </c>
      <c r="MD332" s="497" t="e">
        <f t="shared" si="7754"/>
        <v>#N/A</v>
      </c>
      <c r="ME332" s="498" t="e">
        <f t="shared" si="7755"/>
        <v>#N/A</v>
      </c>
      <c r="MF332" s="498">
        <f t="shared" si="7756"/>
        <v>0</v>
      </c>
      <c r="MG332" s="498">
        <f t="shared" si="7757"/>
        <v>0</v>
      </c>
      <c r="MH332" s="498" t="e">
        <f t="shared" si="7758"/>
        <v>#N/A</v>
      </c>
      <c r="MI332" s="504">
        <f t="shared" si="7759"/>
        <v>0</v>
      </c>
      <c r="MJ332" s="500">
        <f t="shared" si="7760"/>
        <v>0</v>
      </c>
      <c r="MM332" s="665"/>
      <c r="MN332" s="666"/>
      <c r="MO332" s="667"/>
      <c r="MP332" s="668"/>
      <c r="MQ332" s="669"/>
      <c r="MR332" s="720"/>
      <c r="MS332" s="1326"/>
      <c r="MT332" s="497" t="e">
        <f t="shared" si="7761"/>
        <v>#N/A</v>
      </c>
      <c r="MU332" s="497" t="e">
        <f t="shared" si="7762"/>
        <v>#N/A</v>
      </c>
      <c r="MV332" s="498" t="e">
        <f t="shared" si="7763"/>
        <v>#N/A</v>
      </c>
      <c r="MW332" s="498">
        <f t="shared" si="7764"/>
        <v>0</v>
      </c>
      <c r="MX332" s="498">
        <f t="shared" si="7765"/>
        <v>0</v>
      </c>
      <c r="MY332" s="498" t="e">
        <f t="shared" si="7766"/>
        <v>#N/A</v>
      </c>
      <c r="MZ332" s="504">
        <f t="shared" si="7767"/>
        <v>0</v>
      </c>
      <c r="NA332" s="500">
        <f t="shared" si="7768"/>
        <v>0</v>
      </c>
      <c r="ND332" s="665"/>
      <c r="NE332" s="666"/>
      <c r="NF332" s="667"/>
      <c r="NG332" s="668"/>
      <c r="NH332" s="669"/>
      <c r="NI332" s="720"/>
      <c r="NJ332" s="1326"/>
      <c r="NK332" s="497" t="e">
        <f t="shared" si="7769"/>
        <v>#N/A</v>
      </c>
      <c r="NL332" s="497" t="e">
        <f t="shared" si="7770"/>
        <v>#N/A</v>
      </c>
      <c r="NM332" s="498" t="e">
        <f t="shared" si="7771"/>
        <v>#N/A</v>
      </c>
      <c r="NN332" s="498">
        <f t="shared" si="7772"/>
        <v>0</v>
      </c>
      <c r="NO332" s="498">
        <f t="shared" si="7773"/>
        <v>0</v>
      </c>
      <c r="NP332" s="498" t="e">
        <f t="shared" si="7774"/>
        <v>#N/A</v>
      </c>
      <c r="NQ332" s="504">
        <f t="shared" si="7775"/>
        <v>0</v>
      </c>
      <c r="NR332" s="500">
        <f t="shared" si="7776"/>
        <v>0</v>
      </c>
      <c r="NU332" s="665"/>
      <c r="NV332" s="666"/>
      <c r="NW332" s="667"/>
      <c r="NX332" s="668"/>
      <c r="NY332" s="669"/>
      <c r="NZ332" s="720"/>
      <c r="OA332" s="1326"/>
      <c r="OB332" s="497" t="e">
        <f t="shared" si="7777"/>
        <v>#N/A</v>
      </c>
      <c r="OC332" s="497" t="e">
        <f t="shared" si="7778"/>
        <v>#N/A</v>
      </c>
      <c r="OD332" s="498" t="e">
        <f t="shared" si="7779"/>
        <v>#N/A</v>
      </c>
      <c r="OE332" s="498">
        <f t="shared" si="7780"/>
        <v>0</v>
      </c>
      <c r="OF332" s="498">
        <f t="shared" si="7781"/>
        <v>0</v>
      </c>
      <c r="OG332" s="498" t="e">
        <f t="shared" si="7782"/>
        <v>#N/A</v>
      </c>
      <c r="OH332" s="504">
        <f t="shared" si="7783"/>
        <v>0</v>
      </c>
      <c r="OI332" s="500">
        <f t="shared" si="7784"/>
        <v>0</v>
      </c>
      <c r="OL332" s="665"/>
      <c r="OM332" s="666"/>
      <c r="ON332" s="667"/>
      <c r="OO332" s="668"/>
      <c r="OP332" s="669"/>
      <c r="OQ332" s="720"/>
      <c r="OR332" s="1326"/>
      <c r="OS332" s="497" t="e">
        <f t="shared" si="7785"/>
        <v>#N/A</v>
      </c>
      <c r="OT332" s="497" t="e">
        <f t="shared" si="7786"/>
        <v>#N/A</v>
      </c>
      <c r="OU332" s="498" t="e">
        <f t="shared" si="7787"/>
        <v>#N/A</v>
      </c>
      <c r="OV332" s="498">
        <f t="shared" si="7788"/>
        <v>0</v>
      </c>
      <c r="OW332" s="498">
        <f t="shared" si="7789"/>
        <v>0</v>
      </c>
      <c r="OX332" s="498" t="e">
        <f t="shared" si="7790"/>
        <v>#N/A</v>
      </c>
      <c r="OY332" s="504">
        <f t="shared" si="7791"/>
        <v>0</v>
      </c>
      <c r="OZ332" s="500">
        <f t="shared" si="7792"/>
        <v>0</v>
      </c>
      <c r="PC332" s="665"/>
      <c r="PD332" s="666"/>
      <c r="PE332" s="667"/>
      <c r="PF332" s="668"/>
      <c r="PG332" s="669"/>
      <c r="PH332" s="720"/>
      <c r="PI332" s="1326"/>
      <c r="PJ332" s="497" t="e">
        <f t="shared" si="7793"/>
        <v>#N/A</v>
      </c>
      <c r="PK332" s="497" t="e">
        <f t="shared" si="7794"/>
        <v>#N/A</v>
      </c>
      <c r="PL332" s="498" t="e">
        <f t="shared" si="7795"/>
        <v>#N/A</v>
      </c>
      <c r="PM332" s="498">
        <f t="shared" si="7796"/>
        <v>0</v>
      </c>
      <c r="PN332" s="498">
        <f t="shared" si="7797"/>
        <v>0</v>
      </c>
      <c r="PO332" s="498" t="e">
        <f t="shared" si="7798"/>
        <v>#N/A</v>
      </c>
      <c r="PP332" s="504">
        <f t="shared" si="7799"/>
        <v>0</v>
      </c>
      <c r="PQ332" s="500">
        <f t="shared" si="7800"/>
        <v>0</v>
      </c>
      <c r="PT332" s="665"/>
      <c r="PU332" s="666"/>
      <c r="PV332" s="667"/>
      <c r="PW332" s="668"/>
      <c r="PX332" s="669"/>
      <c r="PY332" s="720"/>
      <c r="PZ332" s="1326"/>
      <c r="QA332" s="497" t="e">
        <f t="shared" si="7801"/>
        <v>#N/A</v>
      </c>
      <c r="QB332" s="497" t="e">
        <f t="shared" si="7802"/>
        <v>#N/A</v>
      </c>
      <c r="QC332" s="498" t="e">
        <f t="shared" si="7803"/>
        <v>#N/A</v>
      </c>
      <c r="QD332" s="498">
        <f t="shared" si="7804"/>
        <v>0</v>
      </c>
      <c r="QE332" s="498">
        <f t="shared" si="7805"/>
        <v>0</v>
      </c>
      <c r="QF332" s="498" t="e">
        <f t="shared" si="7806"/>
        <v>#N/A</v>
      </c>
      <c r="QG332" s="504">
        <f t="shared" si="7807"/>
        <v>0</v>
      </c>
      <c r="QH332" s="500">
        <f t="shared" si="7808"/>
        <v>0</v>
      </c>
      <c r="QK332" s="665"/>
      <c r="QL332" s="666"/>
      <c r="QM332" s="667"/>
      <c r="QN332" s="668"/>
      <c r="QO332" s="669"/>
      <c r="QP332" s="720"/>
      <c r="QQ332" s="1326"/>
      <c r="QR332" s="497" t="e">
        <f t="shared" si="7809"/>
        <v>#N/A</v>
      </c>
      <c r="QS332" s="497" t="e">
        <f t="shared" si="7810"/>
        <v>#N/A</v>
      </c>
      <c r="QT332" s="498" t="e">
        <f t="shared" si="7811"/>
        <v>#N/A</v>
      </c>
      <c r="QU332" s="498">
        <f t="shared" si="7812"/>
        <v>0</v>
      </c>
      <c r="QV332" s="498">
        <f t="shared" si="7813"/>
        <v>0</v>
      </c>
      <c r="QW332" s="498" t="e">
        <f t="shared" si="7814"/>
        <v>#N/A</v>
      </c>
      <c r="QX332" s="504">
        <f t="shared" si="7815"/>
        <v>0</v>
      </c>
      <c r="QY332" s="500">
        <f t="shared" si="7816"/>
        <v>0</v>
      </c>
      <c r="RB332" s="381"/>
      <c r="RC332" s="382"/>
      <c r="RD332" s="383"/>
      <c r="RE332" s="384"/>
      <c r="RF332" s="385"/>
      <c r="RG332" s="386"/>
      <c r="RH332" s="386"/>
      <c r="RI332" s="497"/>
      <c r="RJ332" s="497"/>
      <c r="RK332" s="501"/>
      <c r="RL332" s="501"/>
      <c r="RM332" s="501"/>
      <c r="RN332" s="501"/>
      <c r="RO332" s="502"/>
      <c r="RP332" s="503"/>
      <c r="RS332" s="381"/>
      <c r="RT332" s="382"/>
      <c r="RU332" s="383"/>
      <c r="RV332" s="384"/>
      <c r="RW332" s="385"/>
      <c r="RX332" s="386"/>
      <c r="RY332" s="386"/>
      <c r="RZ332" s="497"/>
      <c r="SA332" s="497"/>
      <c r="SB332" s="501"/>
      <c r="SC332" s="501"/>
      <c r="SD332" s="501"/>
      <c r="SE332" s="501"/>
      <c r="SF332" s="502"/>
      <c r="SG332" s="503"/>
      <c r="SJ332" s="381"/>
      <c r="SK332" s="382"/>
      <c r="SL332" s="383"/>
      <c r="SM332" s="384"/>
      <c r="SN332" s="385"/>
      <c r="SO332" s="386"/>
      <c r="SP332" s="386"/>
      <c r="SQ332" s="497"/>
      <c r="SR332" s="497"/>
      <c r="SS332" s="501"/>
      <c r="ST332" s="501"/>
      <c r="SU332" s="501"/>
      <c r="SV332" s="501"/>
      <c r="SW332" s="502"/>
      <c r="SX332" s="503"/>
    </row>
    <row r="333" spans="2:518" ht="32.25" hidden="1" customHeight="1" thickTop="1" thickBot="1">
      <c r="B333" s="577"/>
      <c r="C333" s="578"/>
      <c r="D333" s="579"/>
      <c r="E333" s="580"/>
      <c r="F333" s="581"/>
      <c r="G333" s="585"/>
      <c r="H333" s="595"/>
      <c r="K333" s="577"/>
      <c r="L333" s="767"/>
      <c r="M333" s="579"/>
      <c r="N333" s="580"/>
      <c r="O333" s="581"/>
      <c r="P333" s="585"/>
      <c r="Q333" s="1326"/>
      <c r="R333" s="497"/>
      <c r="S333" s="497"/>
      <c r="T333" s="498"/>
      <c r="U333" s="498"/>
      <c r="V333" s="498"/>
      <c r="W333" s="498"/>
      <c r="X333" s="504"/>
      <c r="Y333" s="500"/>
      <c r="Z333" s="486"/>
      <c r="AA333" s="486"/>
      <c r="AB333" s="577"/>
      <c r="AC333" s="767"/>
      <c r="AD333" s="579"/>
      <c r="AE333" s="580"/>
      <c r="AF333" s="581"/>
      <c r="AG333" s="585"/>
      <c r="AH333" s="1326"/>
      <c r="AI333" s="497"/>
      <c r="AJ333" s="497"/>
      <c r="AK333" s="498"/>
      <c r="AL333" s="498"/>
      <c r="AM333" s="498"/>
      <c r="AN333" s="498"/>
      <c r="AO333" s="504"/>
      <c r="AP333" s="500"/>
      <c r="AQ333" s="486"/>
      <c r="AR333" s="486"/>
      <c r="AS333" s="577"/>
      <c r="AT333" s="767"/>
      <c r="AU333" s="579"/>
      <c r="AV333" s="580"/>
      <c r="AW333" s="581"/>
      <c r="AX333" s="585"/>
      <c r="AY333" s="1326"/>
      <c r="AZ333" s="497"/>
      <c r="BA333" s="497"/>
      <c r="BB333" s="498"/>
      <c r="BC333" s="498"/>
      <c r="BD333" s="498"/>
      <c r="BE333" s="498"/>
      <c r="BF333" s="504"/>
      <c r="BG333" s="500"/>
      <c r="BJ333" s="577"/>
      <c r="BK333" s="767"/>
      <c r="BL333" s="579"/>
      <c r="BM333" s="580"/>
      <c r="BN333" s="581"/>
      <c r="BO333" s="585"/>
      <c r="BP333" s="1326"/>
      <c r="BQ333" s="497"/>
      <c r="BR333" s="497"/>
      <c r="BS333" s="498"/>
      <c r="BT333" s="498"/>
      <c r="BU333" s="498"/>
      <c r="BV333" s="498"/>
      <c r="BW333" s="504"/>
      <c r="BX333" s="500"/>
      <c r="CA333" s="577"/>
      <c r="CB333" s="767"/>
      <c r="CC333" s="579"/>
      <c r="CD333" s="580"/>
      <c r="CE333" s="581"/>
      <c r="CF333" s="585"/>
      <c r="CG333" s="1326"/>
      <c r="CH333" s="497"/>
      <c r="CI333" s="497"/>
      <c r="CJ333" s="498"/>
      <c r="CK333" s="498"/>
      <c r="CL333" s="498"/>
      <c r="CM333" s="498"/>
      <c r="CN333" s="504"/>
      <c r="CO333" s="500"/>
      <c r="CR333" s="577"/>
      <c r="CS333" s="767"/>
      <c r="CT333" s="579"/>
      <c r="CU333" s="580"/>
      <c r="CV333" s="581"/>
      <c r="CW333" s="585"/>
      <c r="CX333" s="1326"/>
      <c r="CY333" s="497"/>
      <c r="CZ333" s="497"/>
      <c r="DA333" s="498"/>
      <c r="DB333" s="498"/>
      <c r="DC333" s="498"/>
      <c r="DD333" s="498"/>
      <c r="DE333" s="504"/>
      <c r="DF333" s="500"/>
      <c r="DI333" s="577"/>
      <c r="DJ333" s="767"/>
      <c r="DK333" s="579"/>
      <c r="DL333" s="580"/>
      <c r="DM333" s="581"/>
      <c r="DN333" s="585"/>
      <c r="DO333" s="1326"/>
      <c r="DP333" s="497"/>
      <c r="DQ333" s="497"/>
      <c r="DR333" s="498"/>
      <c r="DS333" s="498"/>
      <c r="DT333" s="498"/>
      <c r="DU333" s="498"/>
      <c r="DV333" s="504"/>
      <c r="DW333" s="500"/>
      <c r="DZ333" s="577"/>
      <c r="EA333" s="767"/>
      <c r="EB333" s="579"/>
      <c r="EC333" s="580"/>
      <c r="ED333" s="581"/>
      <c r="EE333" s="585"/>
      <c r="EF333" s="1326"/>
      <c r="EG333" s="497"/>
      <c r="EH333" s="497"/>
      <c r="EI333" s="498"/>
      <c r="EJ333" s="498"/>
      <c r="EK333" s="498"/>
      <c r="EL333" s="498"/>
      <c r="EM333" s="504"/>
      <c r="EN333" s="500"/>
      <c r="EQ333" s="665"/>
      <c r="ER333" s="666"/>
      <c r="ES333" s="667"/>
      <c r="ET333" s="668"/>
      <c r="EU333" s="669"/>
      <c r="EV333" s="720"/>
      <c r="EW333" s="1326"/>
      <c r="EX333" s="497" t="e">
        <f t="shared" si="7665"/>
        <v>#N/A</v>
      </c>
      <c r="EY333" s="497" t="e">
        <f t="shared" si="7666"/>
        <v>#N/A</v>
      </c>
      <c r="EZ333" s="498" t="e">
        <f t="shared" si="7667"/>
        <v>#N/A</v>
      </c>
      <c r="FA333" s="498">
        <f t="shared" si="7668"/>
        <v>0</v>
      </c>
      <c r="FB333" s="498">
        <f t="shared" si="7669"/>
        <v>0</v>
      </c>
      <c r="FC333" s="498" t="e">
        <f t="shared" si="7670"/>
        <v>#N/A</v>
      </c>
      <c r="FD333" s="504">
        <f t="shared" si="7671"/>
        <v>0</v>
      </c>
      <c r="FE333" s="500">
        <f t="shared" si="7672"/>
        <v>0</v>
      </c>
      <c r="FH333" s="665"/>
      <c r="FI333" s="666"/>
      <c r="FJ333" s="667"/>
      <c r="FK333" s="668"/>
      <c r="FL333" s="669"/>
      <c r="FM333" s="720"/>
      <c r="FN333" s="1326"/>
      <c r="FO333" s="497" t="e">
        <f t="shared" si="7673"/>
        <v>#N/A</v>
      </c>
      <c r="FP333" s="497" t="e">
        <f t="shared" si="7674"/>
        <v>#N/A</v>
      </c>
      <c r="FQ333" s="498" t="e">
        <f t="shared" si="7675"/>
        <v>#N/A</v>
      </c>
      <c r="FR333" s="498">
        <f t="shared" si="7676"/>
        <v>0</v>
      </c>
      <c r="FS333" s="498">
        <f t="shared" si="7677"/>
        <v>0</v>
      </c>
      <c r="FT333" s="498" t="e">
        <f t="shared" si="7678"/>
        <v>#N/A</v>
      </c>
      <c r="FU333" s="504">
        <f t="shared" si="7679"/>
        <v>0</v>
      </c>
      <c r="FV333" s="500">
        <f t="shared" si="7680"/>
        <v>0</v>
      </c>
      <c r="FY333" s="665"/>
      <c r="FZ333" s="666"/>
      <c r="GA333" s="667"/>
      <c r="GB333" s="668"/>
      <c r="GC333" s="669"/>
      <c r="GD333" s="720"/>
      <c r="GE333" s="1326"/>
      <c r="GF333" s="497" t="e">
        <f t="shared" si="7681"/>
        <v>#N/A</v>
      </c>
      <c r="GG333" s="497" t="e">
        <f t="shared" si="7682"/>
        <v>#N/A</v>
      </c>
      <c r="GH333" s="498" t="e">
        <f t="shared" si="7683"/>
        <v>#N/A</v>
      </c>
      <c r="GI333" s="498">
        <f t="shared" si="7684"/>
        <v>0</v>
      </c>
      <c r="GJ333" s="498">
        <f t="shared" si="7685"/>
        <v>0</v>
      </c>
      <c r="GK333" s="498" t="e">
        <f t="shared" si="7686"/>
        <v>#N/A</v>
      </c>
      <c r="GL333" s="504">
        <f t="shared" si="7687"/>
        <v>0</v>
      </c>
      <c r="GM333" s="500">
        <f t="shared" si="7688"/>
        <v>0</v>
      </c>
      <c r="GP333" s="665"/>
      <c r="GQ333" s="666"/>
      <c r="GR333" s="667"/>
      <c r="GS333" s="668"/>
      <c r="GT333" s="669"/>
      <c r="GU333" s="720"/>
      <c r="GV333" s="1326"/>
      <c r="GW333" s="497" t="e">
        <f t="shared" si="7689"/>
        <v>#N/A</v>
      </c>
      <c r="GX333" s="497" t="e">
        <f t="shared" si="7690"/>
        <v>#N/A</v>
      </c>
      <c r="GY333" s="498" t="e">
        <f t="shared" si="7691"/>
        <v>#N/A</v>
      </c>
      <c r="GZ333" s="498">
        <f t="shared" si="7692"/>
        <v>0</v>
      </c>
      <c r="HA333" s="498">
        <f t="shared" si="7693"/>
        <v>0</v>
      </c>
      <c r="HB333" s="498" t="e">
        <f t="shared" si="7694"/>
        <v>#N/A</v>
      </c>
      <c r="HC333" s="504">
        <f t="shared" si="7695"/>
        <v>0</v>
      </c>
      <c r="HD333" s="500">
        <f t="shared" si="7696"/>
        <v>0</v>
      </c>
      <c r="HG333" s="665"/>
      <c r="HH333" s="666"/>
      <c r="HI333" s="667"/>
      <c r="HJ333" s="668"/>
      <c r="HK333" s="669"/>
      <c r="HL333" s="720"/>
      <c r="HM333" s="1326"/>
      <c r="HN333" s="497" t="e">
        <f t="shared" si="7697"/>
        <v>#N/A</v>
      </c>
      <c r="HO333" s="497" t="e">
        <f t="shared" si="7698"/>
        <v>#N/A</v>
      </c>
      <c r="HP333" s="498" t="e">
        <f t="shared" si="7699"/>
        <v>#N/A</v>
      </c>
      <c r="HQ333" s="498">
        <f t="shared" si="7700"/>
        <v>0</v>
      </c>
      <c r="HR333" s="498">
        <f t="shared" si="7701"/>
        <v>0</v>
      </c>
      <c r="HS333" s="498" t="e">
        <f t="shared" si="7702"/>
        <v>#N/A</v>
      </c>
      <c r="HT333" s="504">
        <f t="shared" si="7703"/>
        <v>0</v>
      </c>
      <c r="HU333" s="500">
        <f t="shared" si="7704"/>
        <v>0</v>
      </c>
      <c r="HX333" s="665"/>
      <c r="HY333" s="666"/>
      <c r="HZ333" s="667"/>
      <c r="IA333" s="668"/>
      <c r="IB333" s="669"/>
      <c r="IC333" s="720"/>
      <c r="ID333" s="1326"/>
      <c r="IE333" s="497" t="e">
        <f t="shared" si="7705"/>
        <v>#N/A</v>
      </c>
      <c r="IF333" s="497" t="e">
        <f t="shared" si="7706"/>
        <v>#N/A</v>
      </c>
      <c r="IG333" s="498" t="e">
        <f t="shared" si="7707"/>
        <v>#N/A</v>
      </c>
      <c r="IH333" s="498">
        <f t="shared" si="7708"/>
        <v>0</v>
      </c>
      <c r="II333" s="498">
        <f t="shared" si="7709"/>
        <v>0</v>
      </c>
      <c r="IJ333" s="498" t="e">
        <f t="shared" si="7710"/>
        <v>#N/A</v>
      </c>
      <c r="IK333" s="504">
        <f t="shared" si="7711"/>
        <v>0</v>
      </c>
      <c r="IL333" s="500">
        <f t="shared" si="7712"/>
        <v>0</v>
      </c>
      <c r="IO333" s="665"/>
      <c r="IP333" s="666"/>
      <c r="IQ333" s="667"/>
      <c r="IR333" s="668"/>
      <c r="IS333" s="669"/>
      <c r="IT333" s="720"/>
      <c r="IU333" s="1326"/>
      <c r="IV333" s="497" t="e">
        <f t="shared" si="7713"/>
        <v>#N/A</v>
      </c>
      <c r="IW333" s="497" t="e">
        <f t="shared" si="7714"/>
        <v>#N/A</v>
      </c>
      <c r="IX333" s="498" t="e">
        <f t="shared" si="7715"/>
        <v>#N/A</v>
      </c>
      <c r="IY333" s="498">
        <f t="shared" si="7716"/>
        <v>0</v>
      </c>
      <c r="IZ333" s="498">
        <f t="shared" si="7717"/>
        <v>0</v>
      </c>
      <c r="JA333" s="498" t="e">
        <f t="shared" si="7718"/>
        <v>#N/A</v>
      </c>
      <c r="JB333" s="504">
        <f t="shared" si="7719"/>
        <v>0</v>
      </c>
      <c r="JC333" s="500">
        <f t="shared" si="7720"/>
        <v>0</v>
      </c>
      <c r="JF333" s="665"/>
      <c r="JG333" s="666"/>
      <c r="JH333" s="667"/>
      <c r="JI333" s="668"/>
      <c r="JJ333" s="669"/>
      <c r="JK333" s="720"/>
      <c r="JL333" s="1326"/>
      <c r="JM333" s="497" t="e">
        <f t="shared" si="7721"/>
        <v>#N/A</v>
      </c>
      <c r="JN333" s="497" t="e">
        <f t="shared" si="7722"/>
        <v>#N/A</v>
      </c>
      <c r="JO333" s="498" t="e">
        <f t="shared" si="7723"/>
        <v>#N/A</v>
      </c>
      <c r="JP333" s="498">
        <f t="shared" si="7724"/>
        <v>0</v>
      </c>
      <c r="JQ333" s="498">
        <f t="shared" si="7725"/>
        <v>0</v>
      </c>
      <c r="JR333" s="498" t="e">
        <f t="shared" si="7726"/>
        <v>#N/A</v>
      </c>
      <c r="JS333" s="504">
        <f t="shared" si="7727"/>
        <v>0</v>
      </c>
      <c r="JT333" s="500">
        <f t="shared" si="7728"/>
        <v>0</v>
      </c>
      <c r="JW333" s="665"/>
      <c r="JX333" s="666"/>
      <c r="JY333" s="667"/>
      <c r="JZ333" s="668"/>
      <c r="KA333" s="669"/>
      <c r="KB333" s="720"/>
      <c r="KC333" s="1326"/>
      <c r="KD333" s="497" t="e">
        <f t="shared" si="7729"/>
        <v>#N/A</v>
      </c>
      <c r="KE333" s="497" t="e">
        <f t="shared" si="7730"/>
        <v>#N/A</v>
      </c>
      <c r="KF333" s="498" t="e">
        <f t="shared" si="7731"/>
        <v>#N/A</v>
      </c>
      <c r="KG333" s="498">
        <f t="shared" si="7732"/>
        <v>0</v>
      </c>
      <c r="KH333" s="498">
        <f t="shared" si="7733"/>
        <v>0</v>
      </c>
      <c r="KI333" s="498" t="e">
        <f t="shared" si="7734"/>
        <v>#N/A</v>
      </c>
      <c r="KJ333" s="504">
        <f t="shared" si="7735"/>
        <v>0</v>
      </c>
      <c r="KK333" s="500">
        <f t="shared" si="7736"/>
        <v>0</v>
      </c>
      <c r="KN333" s="665"/>
      <c r="KO333" s="666"/>
      <c r="KP333" s="667"/>
      <c r="KQ333" s="668"/>
      <c r="KR333" s="669"/>
      <c r="KS333" s="720"/>
      <c r="KT333" s="1326"/>
      <c r="KU333" s="497" t="e">
        <f t="shared" si="7737"/>
        <v>#N/A</v>
      </c>
      <c r="KV333" s="497" t="e">
        <f t="shared" si="7738"/>
        <v>#N/A</v>
      </c>
      <c r="KW333" s="498" t="e">
        <f t="shared" si="7739"/>
        <v>#N/A</v>
      </c>
      <c r="KX333" s="498">
        <f t="shared" si="7740"/>
        <v>0</v>
      </c>
      <c r="KY333" s="498">
        <f t="shared" si="7741"/>
        <v>0</v>
      </c>
      <c r="KZ333" s="498" t="e">
        <f t="shared" si="7742"/>
        <v>#N/A</v>
      </c>
      <c r="LA333" s="504">
        <f t="shared" si="7743"/>
        <v>0</v>
      </c>
      <c r="LB333" s="500">
        <f t="shared" si="7744"/>
        <v>0</v>
      </c>
      <c r="LE333" s="665"/>
      <c r="LF333" s="666"/>
      <c r="LG333" s="667"/>
      <c r="LH333" s="668"/>
      <c r="LI333" s="669"/>
      <c r="LJ333" s="720"/>
      <c r="LK333" s="1326"/>
      <c r="LL333" s="497" t="e">
        <f t="shared" si="7745"/>
        <v>#N/A</v>
      </c>
      <c r="LM333" s="497" t="e">
        <f t="shared" si="7746"/>
        <v>#N/A</v>
      </c>
      <c r="LN333" s="498" t="e">
        <f t="shared" si="7747"/>
        <v>#N/A</v>
      </c>
      <c r="LO333" s="498">
        <f t="shared" si="7748"/>
        <v>0</v>
      </c>
      <c r="LP333" s="498">
        <f t="shared" si="7749"/>
        <v>0</v>
      </c>
      <c r="LQ333" s="498" t="e">
        <f t="shared" si="7750"/>
        <v>#N/A</v>
      </c>
      <c r="LR333" s="504">
        <f t="shared" si="7751"/>
        <v>0</v>
      </c>
      <c r="LS333" s="500">
        <f t="shared" si="7752"/>
        <v>0</v>
      </c>
      <c r="LV333" s="665"/>
      <c r="LW333" s="666"/>
      <c r="LX333" s="667"/>
      <c r="LY333" s="668"/>
      <c r="LZ333" s="669"/>
      <c r="MA333" s="720"/>
      <c r="MB333" s="1326"/>
      <c r="MC333" s="497" t="e">
        <f t="shared" si="7753"/>
        <v>#N/A</v>
      </c>
      <c r="MD333" s="497" t="e">
        <f t="shared" si="7754"/>
        <v>#N/A</v>
      </c>
      <c r="ME333" s="498" t="e">
        <f t="shared" si="7755"/>
        <v>#N/A</v>
      </c>
      <c r="MF333" s="498">
        <f t="shared" si="7756"/>
        <v>0</v>
      </c>
      <c r="MG333" s="498">
        <f t="shared" si="7757"/>
        <v>0</v>
      </c>
      <c r="MH333" s="498" t="e">
        <f t="shared" si="7758"/>
        <v>#N/A</v>
      </c>
      <c r="MI333" s="504">
        <f t="shared" si="7759"/>
        <v>0</v>
      </c>
      <c r="MJ333" s="500">
        <f t="shared" si="7760"/>
        <v>0</v>
      </c>
      <c r="MM333" s="665"/>
      <c r="MN333" s="666"/>
      <c r="MO333" s="667"/>
      <c r="MP333" s="668"/>
      <c r="MQ333" s="669"/>
      <c r="MR333" s="720"/>
      <c r="MS333" s="1326"/>
      <c r="MT333" s="497" t="e">
        <f t="shared" si="7761"/>
        <v>#N/A</v>
      </c>
      <c r="MU333" s="497" t="e">
        <f t="shared" si="7762"/>
        <v>#N/A</v>
      </c>
      <c r="MV333" s="498" t="e">
        <f t="shared" si="7763"/>
        <v>#N/A</v>
      </c>
      <c r="MW333" s="498">
        <f t="shared" si="7764"/>
        <v>0</v>
      </c>
      <c r="MX333" s="498">
        <f t="shared" si="7765"/>
        <v>0</v>
      </c>
      <c r="MY333" s="498" t="e">
        <f t="shared" si="7766"/>
        <v>#N/A</v>
      </c>
      <c r="MZ333" s="504">
        <f t="shared" si="7767"/>
        <v>0</v>
      </c>
      <c r="NA333" s="500">
        <f t="shared" si="7768"/>
        <v>0</v>
      </c>
      <c r="ND333" s="665"/>
      <c r="NE333" s="666"/>
      <c r="NF333" s="667"/>
      <c r="NG333" s="668"/>
      <c r="NH333" s="669"/>
      <c r="NI333" s="720"/>
      <c r="NJ333" s="1326"/>
      <c r="NK333" s="497" t="e">
        <f t="shared" si="7769"/>
        <v>#N/A</v>
      </c>
      <c r="NL333" s="497" t="e">
        <f t="shared" si="7770"/>
        <v>#N/A</v>
      </c>
      <c r="NM333" s="498" t="e">
        <f t="shared" si="7771"/>
        <v>#N/A</v>
      </c>
      <c r="NN333" s="498">
        <f t="shared" si="7772"/>
        <v>0</v>
      </c>
      <c r="NO333" s="498">
        <f t="shared" si="7773"/>
        <v>0</v>
      </c>
      <c r="NP333" s="498" t="e">
        <f t="shared" si="7774"/>
        <v>#N/A</v>
      </c>
      <c r="NQ333" s="504">
        <f t="shared" si="7775"/>
        <v>0</v>
      </c>
      <c r="NR333" s="500">
        <f t="shared" si="7776"/>
        <v>0</v>
      </c>
      <c r="NU333" s="665"/>
      <c r="NV333" s="666"/>
      <c r="NW333" s="667"/>
      <c r="NX333" s="668"/>
      <c r="NY333" s="669"/>
      <c r="NZ333" s="720"/>
      <c r="OA333" s="1326"/>
      <c r="OB333" s="497" t="e">
        <f t="shared" si="7777"/>
        <v>#N/A</v>
      </c>
      <c r="OC333" s="497" t="e">
        <f t="shared" si="7778"/>
        <v>#N/A</v>
      </c>
      <c r="OD333" s="498" t="e">
        <f t="shared" si="7779"/>
        <v>#N/A</v>
      </c>
      <c r="OE333" s="498">
        <f t="shared" si="7780"/>
        <v>0</v>
      </c>
      <c r="OF333" s="498">
        <f t="shared" si="7781"/>
        <v>0</v>
      </c>
      <c r="OG333" s="498" t="e">
        <f t="shared" si="7782"/>
        <v>#N/A</v>
      </c>
      <c r="OH333" s="504">
        <f t="shared" si="7783"/>
        <v>0</v>
      </c>
      <c r="OI333" s="500">
        <f t="shared" si="7784"/>
        <v>0</v>
      </c>
      <c r="OL333" s="665"/>
      <c r="OM333" s="666"/>
      <c r="ON333" s="667"/>
      <c r="OO333" s="668"/>
      <c r="OP333" s="669"/>
      <c r="OQ333" s="720"/>
      <c r="OR333" s="1326"/>
      <c r="OS333" s="497" t="e">
        <f t="shared" si="7785"/>
        <v>#N/A</v>
      </c>
      <c r="OT333" s="497" t="e">
        <f t="shared" si="7786"/>
        <v>#N/A</v>
      </c>
      <c r="OU333" s="498" t="e">
        <f t="shared" si="7787"/>
        <v>#N/A</v>
      </c>
      <c r="OV333" s="498">
        <f t="shared" si="7788"/>
        <v>0</v>
      </c>
      <c r="OW333" s="498">
        <f t="shared" si="7789"/>
        <v>0</v>
      </c>
      <c r="OX333" s="498" t="e">
        <f t="shared" si="7790"/>
        <v>#N/A</v>
      </c>
      <c r="OY333" s="504">
        <f t="shared" si="7791"/>
        <v>0</v>
      </c>
      <c r="OZ333" s="500">
        <f t="shared" si="7792"/>
        <v>0</v>
      </c>
      <c r="PC333" s="665"/>
      <c r="PD333" s="666"/>
      <c r="PE333" s="667"/>
      <c r="PF333" s="668"/>
      <c r="PG333" s="669"/>
      <c r="PH333" s="720"/>
      <c r="PI333" s="1326"/>
      <c r="PJ333" s="497" t="e">
        <f t="shared" si="7793"/>
        <v>#N/A</v>
      </c>
      <c r="PK333" s="497" t="e">
        <f t="shared" si="7794"/>
        <v>#N/A</v>
      </c>
      <c r="PL333" s="498" t="e">
        <f t="shared" si="7795"/>
        <v>#N/A</v>
      </c>
      <c r="PM333" s="498">
        <f t="shared" si="7796"/>
        <v>0</v>
      </c>
      <c r="PN333" s="498">
        <f t="shared" si="7797"/>
        <v>0</v>
      </c>
      <c r="PO333" s="498" t="e">
        <f t="shared" si="7798"/>
        <v>#N/A</v>
      </c>
      <c r="PP333" s="504">
        <f t="shared" si="7799"/>
        <v>0</v>
      </c>
      <c r="PQ333" s="500">
        <f t="shared" si="7800"/>
        <v>0</v>
      </c>
      <c r="PT333" s="665"/>
      <c r="PU333" s="666"/>
      <c r="PV333" s="667"/>
      <c r="PW333" s="668"/>
      <c r="PX333" s="669"/>
      <c r="PY333" s="720"/>
      <c r="PZ333" s="1326"/>
      <c r="QA333" s="497" t="e">
        <f t="shared" si="7801"/>
        <v>#N/A</v>
      </c>
      <c r="QB333" s="497" t="e">
        <f t="shared" si="7802"/>
        <v>#N/A</v>
      </c>
      <c r="QC333" s="498" t="e">
        <f t="shared" si="7803"/>
        <v>#N/A</v>
      </c>
      <c r="QD333" s="498">
        <f t="shared" si="7804"/>
        <v>0</v>
      </c>
      <c r="QE333" s="498">
        <f t="shared" si="7805"/>
        <v>0</v>
      </c>
      <c r="QF333" s="498" t="e">
        <f t="shared" si="7806"/>
        <v>#N/A</v>
      </c>
      <c r="QG333" s="504">
        <f t="shared" si="7807"/>
        <v>0</v>
      </c>
      <c r="QH333" s="500">
        <f t="shared" si="7808"/>
        <v>0</v>
      </c>
      <c r="QK333" s="665"/>
      <c r="QL333" s="666"/>
      <c r="QM333" s="667"/>
      <c r="QN333" s="668"/>
      <c r="QO333" s="669"/>
      <c r="QP333" s="720"/>
      <c r="QQ333" s="1326"/>
      <c r="QR333" s="497" t="e">
        <f t="shared" si="7809"/>
        <v>#N/A</v>
      </c>
      <c r="QS333" s="497" t="e">
        <f t="shared" si="7810"/>
        <v>#N/A</v>
      </c>
      <c r="QT333" s="498" t="e">
        <f t="shared" si="7811"/>
        <v>#N/A</v>
      </c>
      <c r="QU333" s="498">
        <f t="shared" si="7812"/>
        <v>0</v>
      </c>
      <c r="QV333" s="498">
        <f t="shared" si="7813"/>
        <v>0</v>
      </c>
      <c r="QW333" s="498" t="e">
        <f t="shared" si="7814"/>
        <v>#N/A</v>
      </c>
      <c r="QX333" s="504">
        <f t="shared" si="7815"/>
        <v>0</v>
      </c>
      <c r="QY333" s="500">
        <f t="shared" si="7816"/>
        <v>0</v>
      </c>
      <c r="RB333" s="381"/>
      <c r="RC333" s="382"/>
      <c r="RD333" s="383"/>
      <c r="RE333" s="384"/>
      <c r="RF333" s="385"/>
      <c r="RG333" s="386"/>
      <c r="RH333" s="386"/>
      <c r="RI333" s="497"/>
      <c r="RJ333" s="497"/>
      <c r="RK333" s="501"/>
      <c r="RL333" s="501"/>
      <c r="RM333" s="501"/>
      <c r="RN333" s="501"/>
      <c r="RO333" s="502"/>
      <c r="RP333" s="503"/>
      <c r="RS333" s="381"/>
      <c r="RT333" s="382"/>
      <c r="RU333" s="383"/>
      <c r="RV333" s="384"/>
      <c r="RW333" s="385"/>
      <c r="RX333" s="386"/>
      <c r="RY333" s="386"/>
      <c r="RZ333" s="497"/>
      <c r="SA333" s="497"/>
      <c r="SB333" s="501"/>
      <c r="SC333" s="501"/>
      <c r="SD333" s="501"/>
      <c r="SE333" s="501"/>
      <c r="SF333" s="502"/>
      <c r="SG333" s="503"/>
      <c r="SJ333" s="381"/>
      <c r="SK333" s="382"/>
      <c r="SL333" s="383"/>
      <c r="SM333" s="384"/>
      <c r="SN333" s="385"/>
      <c r="SO333" s="386"/>
      <c r="SP333" s="386"/>
      <c r="SQ333" s="497"/>
      <c r="SR333" s="497"/>
      <c r="SS333" s="501"/>
      <c r="ST333" s="501"/>
      <c r="SU333" s="501"/>
      <c r="SV333" s="501"/>
      <c r="SW333" s="502"/>
      <c r="SX333" s="503"/>
    </row>
    <row r="334" spans="2:518" ht="27.75" hidden="1" customHeight="1" thickTop="1" thickBot="1">
      <c r="B334" s="577"/>
      <c r="C334" s="578"/>
      <c r="D334" s="579"/>
      <c r="E334" s="580"/>
      <c r="F334" s="581"/>
      <c r="G334" s="585"/>
      <c r="H334" s="595"/>
      <c r="K334" s="577"/>
      <c r="L334" s="767"/>
      <c r="M334" s="579"/>
      <c r="N334" s="580"/>
      <c r="O334" s="581"/>
      <c r="P334" s="585"/>
      <c r="Q334" s="1326"/>
      <c r="R334" s="497"/>
      <c r="S334" s="497"/>
      <c r="T334" s="498"/>
      <c r="U334" s="498"/>
      <c r="V334" s="498"/>
      <c r="W334" s="498"/>
      <c r="X334" s="504"/>
      <c r="Y334" s="500"/>
      <c r="Z334" s="486"/>
      <c r="AA334" s="486"/>
      <c r="AB334" s="577"/>
      <c r="AC334" s="767"/>
      <c r="AD334" s="579"/>
      <c r="AE334" s="580"/>
      <c r="AF334" s="581"/>
      <c r="AG334" s="585"/>
      <c r="AH334" s="1326"/>
      <c r="AI334" s="497"/>
      <c r="AJ334" s="497"/>
      <c r="AK334" s="498"/>
      <c r="AL334" s="498"/>
      <c r="AM334" s="498"/>
      <c r="AN334" s="498"/>
      <c r="AO334" s="504"/>
      <c r="AP334" s="500"/>
      <c r="AQ334" s="486"/>
      <c r="AR334" s="486"/>
      <c r="AS334" s="577"/>
      <c r="AT334" s="767"/>
      <c r="AU334" s="579"/>
      <c r="AV334" s="580"/>
      <c r="AW334" s="581"/>
      <c r="AX334" s="585"/>
      <c r="AY334" s="1326"/>
      <c r="AZ334" s="497"/>
      <c r="BA334" s="497"/>
      <c r="BB334" s="498"/>
      <c r="BC334" s="498"/>
      <c r="BD334" s="498"/>
      <c r="BE334" s="498"/>
      <c r="BF334" s="504"/>
      <c r="BG334" s="500"/>
      <c r="BJ334" s="577"/>
      <c r="BK334" s="767"/>
      <c r="BL334" s="579"/>
      <c r="BM334" s="580"/>
      <c r="BN334" s="581"/>
      <c r="BO334" s="585"/>
      <c r="BP334" s="1326"/>
      <c r="BQ334" s="497"/>
      <c r="BR334" s="497"/>
      <c r="BS334" s="498"/>
      <c r="BT334" s="498"/>
      <c r="BU334" s="498"/>
      <c r="BV334" s="498"/>
      <c r="BW334" s="504"/>
      <c r="BX334" s="500"/>
      <c r="CA334" s="577"/>
      <c r="CB334" s="767"/>
      <c r="CC334" s="579"/>
      <c r="CD334" s="580"/>
      <c r="CE334" s="581"/>
      <c r="CF334" s="585"/>
      <c r="CG334" s="1326"/>
      <c r="CH334" s="497"/>
      <c r="CI334" s="497"/>
      <c r="CJ334" s="498"/>
      <c r="CK334" s="498"/>
      <c r="CL334" s="498"/>
      <c r="CM334" s="498"/>
      <c r="CN334" s="504"/>
      <c r="CO334" s="500"/>
      <c r="CR334" s="577"/>
      <c r="CS334" s="767"/>
      <c r="CT334" s="579"/>
      <c r="CU334" s="580"/>
      <c r="CV334" s="581"/>
      <c r="CW334" s="585"/>
      <c r="CX334" s="1326"/>
      <c r="CY334" s="497"/>
      <c r="CZ334" s="497"/>
      <c r="DA334" s="498"/>
      <c r="DB334" s="498"/>
      <c r="DC334" s="498"/>
      <c r="DD334" s="498"/>
      <c r="DE334" s="504"/>
      <c r="DF334" s="500"/>
      <c r="DI334" s="577"/>
      <c r="DJ334" s="767"/>
      <c r="DK334" s="579"/>
      <c r="DL334" s="580"/>
      <c r="DM334" s="581"/>
      <c r="DN334" s="585"/>
      <c r="DO334" s="1326"/>
      <c r="DP334" s="497"/>
      <c r="DQ334" s="497"/>
      <c r="DR334" s="498"/>
      <c r="DS334" s="498"/>
      <c r="DT334" s="498"/>
      <c r="DU334" s="498"/>
      <c r="DV334" s="504"/>
      <c r="DW334" s="500"/>
      <c r="DZ334" s="577"/>
      <c r="EA334" s="767"/>
      <c r="EB334" s="579"/>
      <c r="EC334" s="580"/>
      <c r="ED334" s="581"/>
      <c r="EE334" s="585"/>
      <c r="EF334" s="1326"/>
      <c r="EG334" s="497"/>
      <c r="EH334" s="497"/>
      <c r="EI334" s="498"/>
      <c r="EJ334" s="498"/>
      <c r="EK334" s="498"/>
      <c r="EL334" s="498"/>
      <c r="EM334" s="504"/>
      <c r="EN334" s="500"/>
      <c r="EQ334" s="665"/>
      <c r="ER334" s="666"/>
      <c r="ES334" s="667"/>
      <c r="ET334" s="668"/>
      <c r="EU334" s="669"/>
      <c r="EV334" s="720"/>
      <c r="EW334" s="1326"/>
      <c r="EX334" s="497" t="e">
        <f t="shared" si="7665"/>
        <v>#N/A</v>
      </c>
      <c r="EY334" s="497" t="e">
        <f t="shared" si="7666"/>
        <v>#N/A</v>
      </c>
      <c r="EZ334" s="498" t="e">
        <f t="shared" si="7667"/>
        <v>#N/A</v>
      </c>
      <c r="FA334" s="498">
        <f t="shared" si="7668"/>
        <v>0</v>
      </c>
      <c r="FB334" s="498">
        <f t="shared" si="7669"/>
        <v>0</v>
      </c>
      <c r="FC334" s="498" t="e">
        <f t="shared" si="7670"/>
        <v>#N/A</v>
      </c>
      <c r="FD334" s="504">
        <f t="shared" si="7671"/>
        <v>0</v>
      </c>
      <c r="FE334" s="500">
        <f t="shared" si="7672"/>
        <v>0</v>
      </c>
      <c r="FH334" s="665"/>
      <c r="FI334" s="666"/>
      <c r="FJ334" s="667"/>
      <c r="FK334" s="668"/>
      <c r="FL334" s="669"/>
      <c r="FM334" s="720"/>
      <c r="FN334" s="1326"/>
      <c r="FO334" s="497" t="e">
        <f t="shared" si="7673"/>
        <v>#N/A</v>
      </c>
      <c r="FP334" s="497" t="e">
        <f t="shared" si="7674"/>
        <v>#N/A</v>
      </c>
      <c r="FQ334" s="498" t="e">
        <f t="shared" si="7675"/>
        <v>#N/A</v>
      </c>
      <c r="FR334" s="498">
        <f t="shared" si="7676"/>
        <v>0</v>
      </c>
      <c r="FS334" s="498">
        <f t="shared" si="7677"/>
        <v>0</v>
      </c>
      <c r="FT334" s="498" t="e">
        <f t="shared" si="7678"/>
        <v>#N/A</v>
      </c>
      <c r="FU334" s="504">
        <f t="shared" si="7679"/>
        <v>0</v>
      </c>
      <c r="FV334" s="500">
        <f t="shared" si="7680"/>
        <v>0</v>
      </c>
      <c r="FY334" s="665"/>
      <c r="FZ334" s="666"/>
      <c r="GA334" s="667"/>
      <c r="GB334" s="668"/>
      <c r="GC334" s="669"/>
      <c r="GD334" s="720"/>
      <c r="GE334" s="1326"/>
      <c r="GF334" s="497" t="e">
        <f t="shared" si="7681"/>
        <v>#N/A</v>
      </c>
      <c r="GG334" s="497" t="e">
        <f t="shared" si="7682"/>
        <v>#N/A</v>
      </c>
      <c r="GH334" s="498" t="e">
        <f t="shared" si="7683"/>
        <v>#N/A</v>
      </c>
      <c r="GI334" s="498">
        <f t="shared" si="7684"/>
        <v>0</v>
      </c>
      <c r="GJ334" s="498">
        <f t="shared" si="7685"/>
        <v>0</v>
      </c>
      <c r="GK334" s="498" t="e">
        <f t="shared" si="7686"/>
        <v>#N/A</v>
      </c>
      <c r="GL334" s="504">
        <f t="shared" si="7687"/>
        <v>0</v>
      </c>
      <c r="GM334" s="500">
        <f t="shared" si="7688"/>
        <v>0</v>
      </c>
      <c r="GP334" s="665"/>
      <c r="GQ334" s="666"/>
      <c r="GR334" s="667"/>
      <c r="GS334" s="668"/>
      <c r="GT334" s="669"/>
      <c r="GU334" s="720"/>
      <c r="GV334" s="1326"/>
      <c r="GW334" s="497" t="e">
        <f t="shared" si="7689"/>
        <v>#N/A</v>
      </c>
      <c r="GX334" s="497" t="e">
        <f t="shared" si="7690"/>
        <v>#N/A</v>
      </c>
      <c r="GY334" s="498" t="e">
        <f t="shared" si="7691"/>
        <v>#N/A</v>
      </c>
      <c r="GZ334" s="498">
        <f t="shared" si="7692"/>
        <v>0</v>
      </c>
      <c r="HA334" s="498">
        <f t="shared" si="7693"/>
        <v>0</v>
      </c>
      <c r="HB334" s="498" t="e">
        <f t="shared" si="7694"/>
        <v>#N/A</v>
      </c>
      <c r="HC334" s="504">
        <f t="shared" si="7695"/>
        <v>0</v>
      </c>
      <c r="HD334" s="500">
        <f t="shared" si="7696"/>
        <v>0</v>
      </c>
      <c r="HG334" s="665"/>
      <c r="HH334" s="666"/>
      <c r="HI334" s="667"/>
      <c r="HJ334" s="668"/>
      <c r="HK334" s="669"/>
      <c r="HL334" s="720"/>
      <c r="HM334" s="1326"/>
      <c r="HN334" s="497" t="e">
        <f t="shared" si="7697"/>
        <v>#N/A</v>
      </c>
      <c r="HO334" s="497" t="e">
        <f t="shared" si="7698"/>
        <v>#N/A</v>
      </c>
      <c r="HP334" s="498" t="e">
        <f t="shared" si="7699"/>
        <v>#N/A</v>
      </c>
      <c r="HQ334" s="498">
        <f t="shared" si="7700"/>
        <v>0</v>
      </c>
      <c r="HR334" s="498">
        <f t="shared" si="7701"/>
        <v>0</v>
      </c>
      <c r="HS334" s="498" t="e">
        <f t="shared" si="7702"/>
        <v>#N/A</v>
      </c>
      <c r="HT334" s="504">
        <f t="shared" si="7703"/>
        <v>0</v>
      </c>
      <c r="HU334" s="500">
        <f t="shared" si="7704"/>
        <v>0</v>
      </c>
      <c r="HX334" s="665"/>
      <c r="HY334" s="666"/>
      <c r="HZ334" s="667"/>
      <c r="IA334" s="668"/>
      <c r="IB334" s="669"/>
      <c r="IC334" s="720"/>
      <c r="ID334" s="1326"/>
      <c r="IE334" s="497" t="e">
        <f t="shared" si="7705"/>
        <v>#N/A</v>
      </c>
      <c r="IF334" s="497" t="e">
        <f t="shared" si="7706"/>
        <v>#N/A</v>
      </c>
      <c r="IG334" s="498" t="e">
        <f t="shared" si="7707"/>
        <v>#N/A</v>
      </c>
      <c r="IH334" s="498">
        <f t="shared" si="7708"/>
        <v>0</v>
      </c>
      <c r="II334" s="498">
        <f t="shared" si="7709"/>
        <v>0</v>
      </c>
      <c r="IJ334" s="498" t="e">
        <f t="shared" si="7710"/>
        <v>#N/A</v>
      </c>
      <c r="IK334" s="504">
        <f t="shared" si="7711"/>
        <v>0</v>
      </c>
      <c r="IL334" s="500">
        <f t="shared" si="7712"/>
        <v>0</v>
      </c>
      <c r="IO334" s="665"/>
      <c r="IP334" s="666"/>
      <c r="IQ334" s="667"/>
      <c r="IR334" s="668"/>
      <c r="IS334" s="669"/>
      <c r="IT334" s="720"/>
      <c r="IU334" s="1326"/>
      <c r="IV334" s="497" t="e">
        <f t="shared" si="7713"/>
        <v>#N/A</v>
      </c>
      <c r="IW334" s="497" t="e">
        <f t="shared" si="7714"/>
        <v>#N/A</v>
      </c>
      <c r="IX334" s="498" t="e">
        <f t="shared" si="7715"/>
        <v>#N/A</v>
      </c>
      <c r="IY334" s="498">
        <f t="shared" si="7716"/>
        <v>0</v>
      </c>
      <c r="IZ334" s="498">
        <f t="shared" si="7717"/>
        <v>0</v>
      </c>
      <c r="JA334" s="498" t="e">
        <f t="shared" si="7718"/>
        <v>#N/A</v>
      </c>
      <c r="JB334" s="504">
        <f t="shared" si="7719"/>
        <v>0</v>
      </c>
      <c r="JC334" s="500">
        <f t="shared" si="7720"/>
        <v>0</v>
      </c>
      <c r="JF334" s="665"/>
      <c r="JG334" s="666"/>
      <c r="JH334" s="667"/>
      <c r="JI334" s="668"/>
      <c r="JJ334" s="669"/>
      <c r="JK334" s="720"/>
      <c r="JL334" s="1326"/>
      <c r="JM334" s="497" t="e">
        <f t="shared" si="7721"/>
        <v>#N/A</v>
      </c>
      <c r="JN334" s="497" t="e">
        <f t="shared" si="7722"/>
        <v>#N/A</v>
      </c>
      <c r="JO334" s="498" t="e">
        <f t="shared" si="7723"/>
        <v>#N/A</v>
      </c>
      <c r="JP334" s="498">
        <f t="shared" si="7724"/>
        <v>0</v>
      </c>
      <c r="JQ334" s="498">
        <f t="shared" si="7725"/>
        <v>0</v>
      </c>
      <c r="JR334" s="498" t="e">
        <f t="shared" si="7726"/>
        <v>#N/A</v>
      </c>
      <c r="JS334" s="504">
        <f t="shared" si="7727"/>
        <v>0</v>
      </c>
      <c r="JT334" s="500">
        <f t="shared" si="7728"/>
        <v>0</v>
      </c>
      <c r="JW334" s="665"/>
      <c r="JX334" s="666"/>
      <c r="JY334" s="667"/>
      <c r="JZ334" s="668"/>
      <c r="KA334" s="669"/>
      <c r="KB334" s="720"/>
      <c r="KC334" s="1326"/>
      <c r="KD334" s="497" t="e">
        <f t="shared" si="7729"/>
        <v>#N/A</v>
      </c>
      <c r="KE334" s="497" t="e">
        <f t="shared" si="7730"/>
        <v>#N/A</v>
      </c>
      <c r="KF334" s="498" t="e">
        <f t="shared" si="7731"/>
        <v>#N/A</v>
      </c>
      <c r="KG334" s="498">
        <f t="shared" si="7732"/>
        <v>0</v>
      </c>
      <c r="KH334" s="498">
        <f t="shared" si="7733"/>
        <v>0</v>
      </c>
      <c r="KI334" s="498" t="e">
        <f t="shared" si="7734"/>
        <v>#N/A</v>
      </c>
      <c r="KJ334" s="504">
        <f t="shared" si="7735"/>
        <v>0</v>
      </c>
      <c r="KK334" s="500">
        <f t="shared" si="7736"/>
        <v>0</v>
      </c>
      <c r="KN334" s="665"/>
      <c r="KO334" s="666"/>
      <c r="KP334" s="667"/>
      <c r="KQ334" s="668"/>
      <c r="KR334" s="669"/>
      <c r="KS334" s="720"/>
      <c r="KT334" s="1326"/>
      <c r="KU334" s="497" t="e">
        <f t="shared" si="7737"/>
        <v>#N/A</v>
      </c>
      <c r="KV334" s="497" t="e">
        <f t="shared" si="7738"/>
        <v>#N/A</v>
      </c>
      <c r="KW334" s="498" t="e">
        <f t="shared" si="7739"/>
        <v>#N/A</v>
      </c>
      <c r="KX334" s="498">
        <f t="shared" si="7740"/>
        <v>0</v>
      </c>
      <c r="KY334" s="498">
        <f t="shared" si="7741"/>
        <v>0</v>
      </c>
      <c r="KZ334" s="498" t="e">
        <f t="shared" si="7742"/>
        <v>#N/A</v>
      </c>
      <c r="LA334" s="504">
        <f t="shared" si="7743"/>
        <v>0</v>
      </c>
      <c r="LB334" s="500">
        <f t="shared" si="7744"/>
        <v>0</v>
      </c>
      <c r="LE334" s="665"/>
      <c r="LF334" s="666"/>
      <c r="LG334" s="667"/>
      <c r="LH334" s="668"/>
      <c r="LI334" s="669"/>
      <c r="LJ334" s="720"/>
      <c r="LK334" s="1326"/>
      <c r="LL334" s="497" t="e">
        <f t="shared" si="7745"/>
        <v>#N/A</v>
      </c>
      <c r="LM334" s="497" t="e">
        <f t="shared" si="7746"/>
        <v>#N/A</v>
      </c>
      <c r="LN334" s="498" t="e">
        <f t="shared" si="7747"/>
        <v>#N/A</v>
      </c>
      <c r="LO334" s="498">
        <f t="shared" si="7748"/>
        <v>0</v>
      </c>
      <c r="LP334" s="498">
        <f t="shared" si="7749"/>
        <v>0</v>
      </c>
      <c r="LQ334" s="498" t="e">
        <f t="shared" si="7750"/>
        <v>#N/A</v>
      </c>
      <c r="LR334" s="504">
        <f t="shared" si="7751"/>
        <v>0</v>
      </c>
      <c r="LS334" s="500">
        <f t="shared" si="7752"/>
        <v>0</v>
      </c>
      <c r="LV334" s="665"/>
      <c r="LW334" s="666"/>
      <c r="LX334" s="667"/>
      <c r="LY334" s="668"/>
      <c r="LZ334" s="669"/>
      <c r="MA334" s="720"/>
      <c r="MB334" s="1326"/>
      <c r="MC334" s="497" t="e">
        <f t="shared" si="7753"/>
        <v>#N/A</v>
      </c>
      <c r="MD334" s="497" t="e">
        <f t="shared" si="7754"/>
        <v>#N/A</v>
      </c>
      <c r="ME334" s="498" t="e">
        <f t="shared" si="7755"/>
        <v>#N/A</v>
      </c>
      <c r="MF334" s="498">
        <f t="shared" si="7756"/>
        <v>0</v>
      </c>
      <c r="MG334" s="498">
        <f t="shared" si="7757"/>
        <v>0</v>
      </c>
      <c r="MH334" s="498" t="e">
        <f t="shared" si="7758"/>
        <v>#N/A</v>
      </c>
      <c r="MI334" s="504">
        <f t="shared" si="7759"/>
        <v>0</v>
      </c>
      <c r="MJ334" s="500">
        <f t="shared" si="7760"/>
        <v>0</v>
      </c>
      <c r="MM334" s="665"/>
      <c r="MN334" s="666"/>
      <c r="MO334" s="667"/>
      <c r="MP334" s="668"/>
      <c r="MQ334" s="669"/>
      <c r="MR334" s="720"/>
      <c r="MS334" s="1326"/>
      <c r="MT334" s="497" t="e">
        <f t="shared" si="7761"/>
        <v>#N/A</v>
      </c>
      <c r="MU334" s="497" t="e">
        <f t="shared" si="7762"/>
        <v>#N/A</v>
      </c>
      <c r="MV334" s="498" t="e">
        <f t="shared" si="7763"/>
        <v>#N/A</v>
      </c>
      <c r="MW334" s="498">
        <f t="shared" si="7764"/>
        <v>0</v>
      </c>
      <c r="MX334" s="498">
        <f t="shared" si="7765"/>
        <v>0</v>
      </c>
      <c r="MY334" s="498" t="e">
        <f t="shared" si="7766"/>
        <v>#N/A</v>
      </c>
      <c r="MZ334" s="504">
        <f t="shared" si="7767"/>
        <v>0</v>
      </c>
      <c r="NA334" s="500">
        <f t="shared" si="7768"/>
        <v>0</v>
      </c>
      <c r="ND334" s="665"/>
      <c r="NE334" s="666"/>
      <c r="NF334" s="667"/>
      <c r="NG334" s="668"/>
      <c r="NH334" s="669"/>
      <c r="NI334" s="720"/>
      <c r="NJ334" s="1326"/>
      <c r="NK334" s="497" t="e">
        <f t="shared" si="7769"/>
        <v>#N/A</v>
      </c>
      <c r="NL334" s="497" t="e">
        <f t="shared" si="7770"/>
        <v>#N/A</v>
      </c>
      <c r="NM334" s="498" t="e">
        <f t="shared" si="7771"/>
        <v>#N/A</v>
      </c>
      <c r="NN334" s="498">
        <f t="shared" si="7772"/>
        <v>0</v>
      </c>
      <c r="NO334" s="498">
        <f t="shared" si="7773"/>
        <v>0</v>
      </c>
      <c r="NP334" s="498" t="e">
        <f t="shared" si="7774"/>
        <v>#N/A</v>
      </c>
      <c r="NQ334" s="504">
        <f t="shared" si="7775"/>
        <v>0</v>
      </c>
      <c r="NR334" s="500">
        <f t="shared" si="7776"/>
        <v>0</v>
      </c>
      <c r="NU334" s="665"/>
      <c r="NV334" s="666"/>
      <c r="NW334" s="667"/>
      <c r="NX334" s="668"/>
      <c r="NY334" s="669"/>
      <c r="NZ334" s="720"/>
      <c r="OA334" s="1326"/>
      <c r="OB334" s="497" t="e">
        <f t="shared" si="7777"/>
        <v>#N/A</v>
      </c>
      <c r="OC334" s="497" t="e">
        <f t="shared" si="7778"/>
        <v>#N/A</v>
      </c>
      <c r="OD334" s="498" t="e">
        <f t="shared" si="7779"/>
        <v>#N/A</v>
      </c>
      <c r="OE334" s="498">
        <f t="shared" si="7780"/>
        <v>0</v>
      </c>
      <c r="OF334" s="498">
        <f t="shared" si="7781"/>
        <v>0</v>
      </c>
      <c r="OG334" s="498" t="e">
        <f t="shared" si="7782"/>
        <v>#N/A</v>
      </c>
      <c r="OH334" s="504">
        <f t="shared" si="7783"/>
        <v>0</v>
      </c>
      <c r="OI334" s="500">
        <f t="shared" si="7784"/>
        <v>0</v>
      </c>
      <c r="OL334" s="665"/>
      <c r="OM334" s="666"/>
      <c r="ON334" s="667"/>
      <c r="OO334" s="668"/>
      <c r="OP334" s="669"/>
      <c r="OQ334" s="720"/>
      <c r="OR334" s="1326"/>
      <c r="OS334" s="497" t="e">
        <f t="shared" si="7785"/>
        <v>#N/A</v>
      </c>
      <c r="OT334" s="497" t="e">
        <f t="shared" si="7786"/>
        <v>#N/A</v>
      </c>
      <c r="OU334" s="498" t="e">
        <f t="shared" si="7787"/>
        <v>#N/A</v>
      </c>
      <c r="OV334" s="498">
        <f t="shared" si="7788"/>
        <v>0</v>
      </c>
      <c r="OW334" s="498">
        <f t="shared" si="7789"/>
        <v>0</v>
      </c>
      <c r="OX334" s="498" t="e">
        <f t="shared" si="7790"/>
        <v>#N/A</v>
      </c>
      <c r="OY334" s="504">
        <f t="shared" si="7791"/>
        <v>0</v>
      </c>
      <c r="OZ334" s="500">
        <f t="shared" si="7792"/>
        <v>0</v>
      </c>
      <c r="PC334" s="665"/>
      <c r="PD334" s="666"/>
      <c r="PE334" s="667"/>
      <c r="PF334" s="668"/>
      <c r="PG334" s="669"/>
      <c r="PH334" s="720"/>
      <c r="PI334" s="1326"/>
      <c r="PJ334" s="497" t="e">
        <f t="shared" si="7793"/>
        <v>#N/A</v>
      </c>
      <c r="PK334" s="497" t="e">
        <f t="shared" si="7794"/>
        <v>#N/A</v>
      </c>
      <c r="PL334" s="498" t="e">
        <f t="shared" si="7795"/>
        <v>#N/A</v>
      </c>
      <c r="PM334" s="498">
        <f t="shared" si="7796"/>
        <v>0</v>
      </c>
      <c r="PN334" s="498">
        <f t="shared" si="7797"/>
        <v>0</v>
      </c>
      <c r="PO334" s="498" t="e">
        <f t="shared" si="7798"/>
        <v>#N/A</v>
      </c>
      <c r="PP334" s="504">
        <f t="shared" si="7799"/>
        <v>0</v>
      </c>
      <c r="PQ334" s="500">
        <f t="shared" si="7800"/>
        <v>0</v>
      </c>
      <c r="PT334" s="665"/>
      <c r="PU334" s="666"/>
      <c r="PV334" s="667"/>
      <c r="PW334" s="668"/>
      <c r="PX334" s="669"/>
      <c r="PY334" s="720"/>
      <c r="PZ334" s="1326"/>
      <c r="QA334" s="497" t="e">
        <f t="shared" si="7801"/>
        <v>#N/A</v>
      </c>
      <c r="QB334" s="497" t="e">
        <f t="shared" si="7802"/>
        <v>#N/A</v>
      </c>
      <c r="QC334" s="498" t="e">
        <f t="shared" si="7803"/>
        <v>#N/A</v>
      </c>
      <c r="QD334" s="498">
        <f t="shared" si="7804"/>
        <v>0</v>
      </c>
      <c r="QE334" s="498">
        <f t="shared" si="7805"/>
        <v>0</v>
      </c>
      <c r="QF334" s="498" t="e">
        <f t="shared" si="7806"/>
        <v>#N/A</v>
      </c>
      <c r="QG334" s="504">
        <f t="shared" si="7807"/>
        <v>0</v>
      </c>
      <c r="QH334" s="500">
        <f t="shared" si="7808"/>
        <v>0</v>
      </c>
      <c r="QK334" s="665"/>
      <c r="QL334" s="666"/>
      <c r="QM334" s="667"/>
      <c r="QN334" s="668"/>
      <c r="QO334" s="669"/>
      <c r="QP334" s="720"/>
      <c r="QQ334" s="1326"/>
      <c r="QR334" s="497" t="e">
        <f t="shared" si="7809"/>
        <v>#N/A</v>
      </c>
      <c r="QS334" s="497" t="e">
        <f t="shared" si="7810"/>
        <v>#N/A</v>
      </c>
      <c r="QT334" s="498" t="e">
        <f t="shared" si="7811"/>
        <v>#N/A</v>
      </c>
      <c r="QU334" s="498">
        <f t="shared" si="7812"/>
        <v>0</v>
      </c>
      <c r="QV334" s="498">
        <f t="shared" si="7813"/>
        <v>0</v>
      </c>
      <c r="QW334" s="498" t="e">
        <f t="shared" si="7814"/>
        <v>#N/A</v>
      </c>
      <c r="QX334" s="504">
        <f t="shared" si="7815"/>
        <v>0</v>
      </c>
      <c r="QY334" s="500">
        <f t="shared" si="7816"/>
        <v>0</v>
      </c>
      <c r="RB334" s="381"/>
      <c r="RC334" s="382"/>
      <c r="RD334" s="383"/>
      <c r="RE334" s="384"/>
      <c r="RF334" s="385"/>
      <c r="RG334" s="386"/>
      <c r="RH334" s="386"/>
      <c r="RI334" s="497"/>
      <c r="RJ334" s="497"/>
      <c r="RK334" s="501"/>
      <c r="RL334" s="501"/>
      <c r="RM334" s="501"/>
      <c r="RN334" s="501"/>
      <c r="RO334" s="502"/>
      <c r="RP334" s="503"/>
      <c r="RS334" s="381"/>
      <c r="RT334" s="382"/>
      <c r="RU334" s="383"/>
      <c r="RV334" s="384"/>
      <c r="RW334" s="385"/>
      <c r="RX334" s="386"/>
      <c r="RY334" s="386"/>
      <c r="RZ334" s="497"/>
      <c r="SA334" s="497"/>
      <c r="SB334" s="501"/>
      <c r="SC334" s="501"/>
      <c r="SD334" s="501"/>
      <c r="SE334" s="501"/>
      <c r="SF334" s="502"/>
      <c r="SG334" s="503"/>
      <c r="SJ334" s="381"/>
      <c r="SK334" s="382"/>
      <c r="SL334" s="383"/>
      <c r="SM334" s="384"/>
      <c r="SN334" s="385"/>
      <c r="SO334" s="386"/>
      <c r="SP334" s="386"/>
      <c r="SQ334" s="497"/>
      <c r="SR334" s="497"/>
      <c r="SS334" s="501"/>
      <c r="ST334" s="501"/>
      <c r="SU334" s="501"/>
      <c r="SV334" s="501"/>
      <c r="SW334" s="502"/>
      <c r="SX334" s="503"/>
    </row>
    <row r="335" spans="2:518" ht="31.5" hidden="1" customHeight="1" thickTop="1" thickBot="1">
      <c r="B335" s="577"/>
      <c r="C335" s="578"/>
      <c r="D335" s="579"/>
      <c r="E335" s="580"/>
      <c r="F335" s="581"/>
      <c r="G335" s="585"/>
      <c r="H335" s="595"/>
      <c r="K335" s="577"/>
      <c r="L335" s="767"/>
      <c r="M335" s="579"/>
      <c r="N335" s="580"/>
      <c r="O335" s="581"/>
      <c r="P335" s="585"/>
      <c r="Q335" s="1326"/>
      <c r="R335" s="497"/>
      <c r="S335" s="497"/>
      <c r="T335" s="498"/>
      <c r="U335" s="498"/>
      <c r="V335" s="498"/>
      <c r="W335" s="498"/>
      <c r="X335" s="504"/>
      <c r="Y335" s="500"/>
      <c r="Z335" s="486"/>
      <c r="AA335" s="486"/>
      <c r="AB335" s="577"/>
      <c r="AC335" s="767"/>
      <c r="AD335" s="579"/>
      <c r="AE335" s="580"/>
      <c r="AF335" s="581"/>
      <c r="AG335" s="585"/>
      <c r="AH335" s="1326"/>
      <c r="AI335" s="497"/>
      <c r="AJ335" s="497"/>
      <c r="AK335" s="498"/>
      <c r="AL335" s="498"/>
      <c r="AM335" s="498"/>
      <c r="AN335" s="498"/>
      <c r="AO335" s="504"/>
      <c r="AP335" s="500"/>
      <c r="AQ335" s="486"/>
      <c r="AR335" s="486"/>
      <c r="AS335" s="577"/>
      <c r="AT335" s="767"/>
      <c r="AU335" s="579"/>
      <c r="AV335" s="580"/>
      <c r="AW335" s="581"/>
      <c r="AX335" s="585"/>
      <c r="AY335" s="1326"/>
      <c r="AZ335" s="497"/>
      <c r="BA335" s="497"/>
      <c r="BB335" s="498"/>
      <c r="BC335" s="498"/>
      <c r="BD335" s="498"/>
      <c r="BE335" s="498"/>
      <c r="BF335" s="504"/>
      <c r="BG335" s="500"/>
      <c r="BJ335" s="577"/>
      <c r="BK335" s="767"/>
      <c r="BL335" s="579"/>
      <c r="BM335" s="580"/>
      <c r="BN335" s="581"/>
      <c r="BO335" s="585"/>
      <c r="BP335" s="1326"/>
      <c r="BQ335" s="497"/>
      <c r="BR335" s="497"/>
      <c r="BS335" s="498"/>
      <c r="BT335" s="498"/>
      <c r="BU335" s="498"/>
      <c r="BV335" s="498"/>
      <c r="BW335" s="504"/>
      <c r="BX335" s="500"/>
      <c r="CA335" s="577"/>
      <c r="CB335" s="767"/>
      <c r="CC335" s="579"/>
      <c r="CD335" s="580"/>
      <c r="CE335" s="581"/>
      <c r="CF335" s="585"/>
      <c r="CG335" s="1326"/>
      <c r="CH335" s="497"/>
      <c r="CI335" s="497"/>
      <c r="CJ335" s="498"/>
      <c r="CK335" s="498"/>
      <c r="CL335" s="498"/>
      <c r="CM335" s="498"/>
      <c r="CN335" s="504"/>
      <c r="CO335" s="500"/>
      <c r="CR335" s="577"/>
      <c r="CS335" s="767"/>
      <c r="CT335" s="579"/>
      <c r="CU335" s="580"/>
      <c r="CV335" s="581"/>
      <c r="CW335" s="585"/>
      <c r="CX335" s="1326"/>
      <c r="CY335" s="497"/>
      <c r="CZ335" s="497"/>
      <c r="DA335" s="498"/>
      <c r="DB335" s="498"/>
      <c r="DC335" s="498"/>
      <c r="DD335" s="498"/>
      <c r="DE335" s="504"/>
      <c r="DF335" s="500"/>
      <c r="DI335" s="577"/>
      <c r="DJ335" s="767"/>
      <c r="DK335" s="579"/>
      <c r="DL335" s="580"/>
      <c r="DM335" s="581"/>
      <c r="DN335" s="585"/>
      <c r="DO335" s="1326"/>
      <c r="DP335" s="497"/>
      <c r="DQ335" s="497"/>
      <c r="DR335" s="498"/>
      <c r="DS335" s="498"/>
      <c r="DT335" s="498"/>
      <c r="DU335" s="498"/>
      <c r="DV335" s="504"/>
      <c r="DW335" s="500"/>
      <c r="DZ335" s="577"/>
      <c r="EA335" s="767"/>
      <c r="EB335" s="579"/>
      <c r="EC335" s="580"/>
      <c r="ED335" s="581"/>
      <c r="EE335" s="585"/>
      <c r="EF335" s="1326"/>
      <c r="EG335" s="497"/>
      <c r="EH335" s="497"/>
      <c r="EI335" s="498"/>
      <c r="EJ335" s="498"/>
      <c r="EK335" s="498"/>
      <c r="EL335" s="498"/>
      <c r="EM335" s="504"/>
      <c r="EN335" s="500"/>
      <c r="EQ335" s="665"/>
      <c r="ER335" s="666"/>
      <c r="ES335" s="667"/>
      <c r="ET335" s="668"/>
      <c r="EU335" s="669"/>
      <c r="EV335" s="720"/>
      <c r="EW335" s="1326"/>
      <c r="EX335" s="497" t="e">
        <f t="shared" si="7665"/>
        <v>#N/A</v>
      </c>
      <c r="EY335" s="497" t="e">
        <f t="shared" si="7666"/>
        <v>#N/A</v>
      </c>
      <c r="EZ335" s="498" t="e">
        <f t="shared" si="7667"/>
        <v>#N/A</v>
      </c>
      <c r="FA335" s="498">
        <f t="shared" si="7668"/>
        <v>0</v>
      </c>
      <c r="FB335" s="498">
        <f t="shared" si="7669"/>
        <v>0</v>
      </c>
      <c r="FC335" s="498" t="e">
        <f t="shared" si="7670"/>
        <v>#N/A</v>
      </c>
      <c r="FD335" s="504">
        <f t="shared" si="7671"/>
        <v>0</v>
      </c>
      <c r="FE335" s="500">
        <f t="shared" si="7672"/>
        <v>0</v>
      </c>
      <c r="FH335" s="665"/>
      <c r="FI335" s="666"/>
      <c r="FJ335" s="667"/>
      <c r="FK335" s="668"/>
      <c r="FL335" s="669"/>
      <c r="FM335" s="720"/>
      <c r="FN335" s="1326"/>
      <c r="FO335" s="497" t="e">
        <f t="shared" si="7673"/>
        <v>#N/A</v>
      </c>
      <c r="FP335" s="497" t="e">
        <f t="shared" si="7674"/>
        <v>#N/A</v>
      </c>
      <c r="FQ335" s="498" t="e">
        <f t="shared" si="7675"/>
        <v>#N/A</v>
      </c>
      <c r="FR335" s="498">
        <f t="shared" si="7676"/>
        <v>0</v>
      </c>
      <c r="FS335" s="498">
        <f t="shared" si="7677"/>
        <v>0</v>
      </c>
      <c r="FT335" s="498" t="e">
        <f t="shared" si="7678"/>
        <v>#N/A</v>
      </c>
      <c r="FU335" s="504">
        <f t="shared" si="7679"/>
        <v>0</v>
      </c>
      <c r="FV335" s="500">
        <f t="shared" si="7680"/>
        <v>0</v>
      </c>
      <c r="FY335" s="665"/>
      <c r="FZ335" s="666"/>
      <c r="GA335" s="667"/>
      <c r="GB335" s="668"/>
      <c r="GC335" s="669"/>
      <c r="GD335" s="720"/>
      <c r="GE335" s="1326"/>
      <c r="GF335" s="497" t="e">
        <f t="shared" si="7681"/>
        <v>#N/A</v>
      </c>
      <c r="GG335" s="497" t="e">
        <f t="shared" si="7682"/>
        <v>#N/A</v>
      </c>
      <c r="GH335" s="498" t="e">
        <f t="shared" si="7683"/>
        <v>#N/A</v>
      </c>
      <c r="GI335" s="498">
        <f t="shared" si="7684"/>
        <v>0</v>
      </c>
      <c r="GJ335" s="498">
        <f t="shared" si="7685"/>
        <v>0</v>
      </c>
      <c r="GK335" s="498" t="e">
        <f t="shared" si="7686"/>
        <v>#N/A</v>
      </c>
      <c r="GL335" s="504">
        <f t="shared" si="7687"/>
        <v>0</v>
      </c>
      <c r="GM335" s="500">
        <f t="shared" si="7688"/>
        <v>0</v>
      </c>
      <c r="GP335" s="665"/>
      <c r="GQ335" s="666"/>
      <c r="GR335" s="667"/>
      <c r="GS335" s="668"/>
      <c r="GT335" s="669"/>
      <c r="GU335" s="720"/>
      <c r="GV335" s="1326"/>
      <c r="GW335" s="497" t="e">
        <f t="shared" si="7689"/>
        <v>#N/A</v>
      </c>
      <c r="GX335" s="497" t="e">
        <f t="shared" si="7690"/>
        <v>#N/A</v>
      </c>
      <c r="GY335" s="498" t="e">
        <f t="shared" si="7691"/>
        <v>#N/A</v>
      </c>
      <c r="GZ335" s="498">
        <f t="shared" si="7692"/>
        <v>0</v>
      </c>
      <c r="HA335" s="498">
        <f t="shared" si="7693"/>
        <v>0</v>
      </c>
      <c r="HB335" s="498" t="e">
        <f t="shared" si="7694"/>
        <v>#N/A</v>
      </c>
      <c r="HC335" s="504">
        <f t="shared" si="7695"/>
        <v>0</v>
      </c>
      <c r="HD335" s="500">
        <f t="shared" si="7696"/>
        <v>0</v>
      </c>
      <c r="HG335" s="665"/>
      <c r="HH335" s="666"/>
      <c r="HI335" s="667"/>
      <c r="HJ335" s="668"/>
      <c r="HK335" s="669"/>
      <c r="HL335" s="720"/>
      <c r="HM335" s="1326"/>
      <c r="HN335" s="497" t="e">
        <f t="shared" si="7697"/>
        <v>#N/A</v>
      </c>
      <c r="HO335" s="497" t="e">
        <f t="shared" si="7698"/>
        <v>#N/A</v>
      </c>
      <c r="HP335" s="498" t="e">
        <f t="shared" si="7699"/>
        <v>#N/A</v>
      </c>
      <c r="HQ335" s="498">
        <f t="shared" si="7700"/>
        <v>0</v>
      </c>
      <c r="HR335" s="498">
        <f t="shared" si="7701"/>
        <v>0</v>
      </c>
      <c r="HS335" s="498" t="e">
        <f t="shared" si="7702"/>
        <v>#N/A</v>
      </c>
      <c r="HT335" s="504">
        <f t="shared" si="7703"/>
        <v>0</v>
      </c>
      <c r="HU335" s="500">
        <f t="shared" si="7704"/>
        <v>0</v>
      </c>
      <c r="HX335" s="665"/>
      <c r="HY335" s="666"/>
      <c r="HZ335" s="667"/>
      <c r="IA335" s="668"/>
      <c r="IB335" s="669"/>
      <c r="IC335" s="720"/>
      <c r="ID335" s="1326"/>
      <c r="IE335" s="497" t="e">
        <f t="shared" si="7705"/>
        <v>#N/A</v>
      </c>
      <c r="IF335" s="497" t="e">
        <f t="shared" si="7706"/>
        <v>#N/A</v>
      </c>
      <c r="IG335" s="498" t="e">
        <f t="shared" si="7707"/>
        <v>#N/A</v>
      </c>
      <c r="IH335" s="498">
        <f t="shared" si="7708"/>
        <v>0</v>
      </c>
      <c r="II335" s="498">
        <f t="shared" si="7709"/>
        <v>0</v>
      </c>
      <c r="IJ335" s="498" t="e">
        <f t="shared" si="7710"/>
        <v>#N/A</v>
      </c>
      <c r="IK335" s="504">
        <f t="shared" si="7711"/>
        <v>0</v>
      </c>
      <c r="IL335" s="500">
        <f t="shared" si="7712"/>
        <v>0</v>
      </c>
      <c r="IO335" s="665"/>
      <c r="IP335" s="666"/>
      <c r="IQ335" s="667"/>
      <c r="IR335" s="668"/>
      <c r="IS335" s="669"/>
      <c r="IT335" s="720"/>
      <c r="IU335" s="1326"/>
      <c r="IV335" s="497" t="e">
        <f t="shared" si="7713"/>
        <v>#N/A</v>
      </c>
      <c r="IW335" s="497" t="e">
        <f t="shared" si="7714"/>
        <v>#N/A</v>
      </c>
      <c r="IX335" s="498" t="e">
        <f t="shared" si="7715"/>
        <v>#N/A</v>
      </c>
      <c r="IY335" s="498">
        <f t="shared" si="7716"/>
        <v>0</v>
      </c>
      <c r="IZ335" s="498">
        <f t="shared" si="7717"/>
        <v>0</v>
      </c>
      <c r="JA335" s="498" t="e">
        <f t="shared" si="7718"/>
        <v>#N/A</v>
      </c>
      <c r="JB335" s="504">
        <f t="shared" si="7719"/>
        <v>0</v>
      </c>
      <c r="JC335" s="500">
        <f t="shared" si="7720"/>
        <v>0</v>
      </c>
      <c r="JF335" s="665"/>
      <c r="JG335" s="666"/>
      <c r="JH335" s="667"/>
      <c r="JI335" s="668"/>
      <c r="JJ335" s="669"/>
      <c r="JK335" s="720"/>
      <c r="JL335" s="1326"/>
      <c r="JM335" s="497" t="e">
        <f t="shared" si="7721"/>
        <v>#N/A</v>
      </c>
      <c r="JN335" s="497" t="e">
        <f t="shared" si="7722"/>
        <v>#N/A</v>
      </c>
      <c r="JO335" s="498" t="e">
        <f t="shared" si="7723"/>
        <v>#N/A</v>
      </c>
      <c r="JP335" s="498">
        <f t="shared" si="7724"/>
        <v>0</v>
      </c>
      <c r="JQ335" s="498">
        <f t="shared" si="7725"/>
        <v>0</v>
      </c>
      <c r="JR335" s="498" t="e">
        <f t="shared" si="7726"/>
        <v>#N/A</v>
      </c>
      <c r="JS335" s="504">
        <f t="shared" si="7727"/>
        <v>0</v>
      </c>
      <c r="JT335" s="500">
        <f t="shared" si="7728"/>
        <v>0</v>
      </c>
      <c r="JW335" s="665"/>
      <c r="JX335" s="666"/>
      <c r="JY335" s="667"/>
      <c r="JZ335" s="668"/>
      <c r="KA335" s="669"/>
      <c r="KB335" s="720"/>
      <c r="KC335" s="1326"/>
      <c r="KD335" s="497" t="e">
        <f t="shared" si="7729"/>
        <v>#N/A</v>
      </c>
      <c r="KE335" s="497" t="e">
        <f t="shared" si="7730"/>
        <v>#N/A</v>
      </c>
      <c r="KF335" s="498" t="e">
        <f t="shared" si="7731"/>
        <v>#N/A</v>
      </c>
      <c r="KG335" s="498">
        <f t="shared" si="7732"/>
        <v>0</v>
      </c>
      <c r="KH335" s="498">
        <f t="shared" si="7733"/>
        <v>0</v>
      </c>
      <c r="KI335" s="498" t="e">
        <f t="shared" si="7734"/>
        <v>#N/A</v>
      </c>
      <c r="KJ335" s="504">
        <f t="shared" si="7735"/>
        <v>0</v>
      </c>
      <c r="KK335" s="500">
        <f t="shared" si="7736"/>
        <v>0</v>
      </c>
      <c r="KN335" s="665"/>
      <c r="KO335" s="666"/>
      <c r="KP335" s="667"/>
      <c r="KQ335" s="668"/>
      <c r="KR335" s="669"/>
      <c r="KS335" s="720"/>
      <c r="KT335" s="1326"/>
      <c r="KU335" s="497" t="e">
        <f t="shared" si="7737"/>
        <v>#N/A</v>
      </c>
      <c r="KV335" s="497" t="e">
        <f t="shared" si="7738"/>
        <v>#N/A</v>
      </c>
      <c r="KW335" s="498" t="e">
        <f t="shared" si="7739"/>
        <v>#N/A</v>
      </c>
      <c r="KX335" s="498">
        <f t="shared" si="7740"/>
        <v>0</v>
      </c>
      <c r="KY335" s="498">
        <f t="shared" si="7741"/>
        <v>0</v>
      </c>
      <c r="KZ335" s="498" t="e">
        <f t="shared" si="7742"/>
        <v>#N/A</v>
      </c>
      <c r="LA335" s="504">
        <f t="shared" si="7743"/>
        <v>0</v>
      </c>
      <c r="LB335" s="500">
        <f t="shared" si="7744"/>
        <v>0</v>
      </c>
      <c r="LE335" s="665"/>
      <c r="LF335" s="666"/>
      <c r="LG335" s="667"/>
      <c r="LH335" s="668"/>
      <c r="LI335" s="669"/>
      <c r="LJ335" s="720"/>
      <c r="LK335" s="1326"/>
      <c r="LL335" s="497" t="e">
        <f t="shared" si="7745"/>
        <v>#N/A</v>
      </c>
      <c r="LM335" s="497" t="e">
        <f t="shared" si="7746"/>
        <v>#N/A</v>
      </c>
      <c r="LN335" s="498" t="e">
        <f t="shared" si="7747"/>
        <v>#N/A</v>
      </c>
      <c r="LO335" s="498">
        <f t="shared" si="7748"/>
        <v>0</v>
      </c>
      <c r="LP335" s="498">
        <f t="shared" si="7749"/>
        <v>0</v>
      </c>
      <c r="LQ335" s="498" t="e">
        <f t="shared" si="7750"/>
        <v>#N/A</v>
      </c>
      <c r="LR335" s="504">
        <f t="shared" si="7751"/>
        <v>0</v>
      </c>
      <c r="LS335" s="500">
        <f t="shared" si="7752"/>
        <v>0</v>
      </c>
      <c r="LV335" s="665"/>
      <c r="LW335" s="666"/>
      <c r="LX335" s="667"/>
      <c r="LY335" s="668"/>
      <c r="LZ335" s="669"/>
      <c r="MA335" s="720"/>
      <c r="MB335" s="1326"/>
      <c r="MC335" s="497" t="e">
        <f t="shared" si="7753"/>
        <v>#N/A</v>
      </c>
      <c r="MD335" s="497" t="e">
        <f t="shared" si="7754"/>
        <v>#N/A</v>
      </c>
      <c r="ME335" s="498" t="e">
        <f t="shared" si="7755"/>
        <v>#N/A</v>
      </c>
      <c r="MF335" s="498">
        <f t="shared" si="7756"/>
        <v>0</v>
      </c>
      <c r="MG335" s="498">
        <f t="shared" si="7757"/>
        <v>0</v>
      </c>
      <c r="MH335" s="498" t="e">
        <f t="shared" si="7758"/>
        <v>#N/A</v>
      </c>
      <c r="MI335" s="504">
        <f t="shared" si="7759"/>
        <v>0</v>
      </c>
      <c r="MJ335" s="500">
        <f t="shared" si="7760"/>
        <v>0</v>
      </c>
      <c r="MM335" s="665"/>
      <c r="MN335" s="666"/>
      <c r="MO335" s="667"/>
      <c r="MP335" s="668"/>
      <c r="MQ335" s="669"/>
      <c r="MR335" s="720"/>
      <c r="MS335" s="1326"/>
      <c r="MT335" s="497" t="e">
        <f t="shared" si="7761"/>
        <v>#N/A</v>
      </c>
      <c r="MU335" s="497" t="e">
        <f t="shared" si="7762"/>
        <v>#N/A</v>
      </c>
      <c r="MV335" s="498" t="e">
        <f t="shared" si="7763"/>
        <v>#N/A</v>
      </c>
      <c r="MW335" s="498">
        <f t="shared" si="7764"/>
        <v>0</v>
      </c>
      <c r="MX335" s="498">
        <f t="shared" si="7765"/>
        <v>0</v>
      </c>
      <c r="MY335" s="498" t="e">
        <f t="shared" si="7766"/>
        <v>#N/A</v>
      </c>
      <c r="MZ335" s="504">
        <f t="shared" si="7767"/>
        <v>0</v>
      </c>
      <c r="NA335" s="500">
        <f t="shared" si="7768"/>
        <v>0</v>
      </c>
      <c r="ND335" s="665"/>
      <c r="NE335" s="666"/>
      <c r="NF335" s="667"/>
      <c r="NG335" s="668"/>
      <c r="NH335" s="669"/>
      <c r="NI335" s="720"/>
      <c r="NJ335" s="1326"/>
      <c r="NK335" s="497" t="e">
        <f t="shared" si="7769"/>
        <v>#N/A</v>
      </c>
      <c r="NL335" s="497" t="e">
        <f t="shared" si="7770"/>
        <v>#N/A</v>
      </c>
      <c r="NM335" s="498" t="e">
        <f t="shared" si="7771"/>
        <v>#N/A</v>
      </c>
      <c r="NN335" s="498">
        <f t="shared" si="7772"/>
        <v>0</v>
      </c>
      <c r="NO335" s="498">
        <f t="shared" si="7773"/>
        <v>0</v>
      </c>
      <c r="NP335" s="498" t="e">
        <f t="shared" si="7774"/>
        <v>#N/A</v>
      </c>
      <c r="NQ335" s="504">
        <f t="shared" si="7775"/>
        <v>0</v>
      </c>
      <c r="NR335" s="500">
        <f t="shared" si="7776"/>
        <v>0</v>
      </c>
      <c r="NU335" s="665"/>
      <c r="NV335" s="666"/>
      <c r="NW335" s="667"/>
      <c r="NX335" s="668"/>
      <c r="NY335" s="669"/>
      <c r="NZ335" s="720"/>
      <c r="OA335" s="1326"/>
      <c r="OB335" s="497" t="e">
        <f t="shared" si="7777"/>
        <v>#N/A</v>
      </c>
      <c r="OC335" s="497" t="e">
        <f t="shared" si="7778"/>
        <v>#N/A</v>
      </c>
      <c r="OD335" s="498" t="e">
        <f t="shared" si="7779"/>
        <v>#N/A</v>
      </c>
      <c r="OE335" s="498">
        <f t="shared" si="7780"/>
        <v>0</v>
      </c>
      <c r="OF335" s="498">
        <f t="shared" si="7781"/>
        <v>0</v>
      </c>
      <c r="OG335" s="498" t="e">
        <f t="shared" si="7782"/>
        <v>#N/A</v>
      </c>
      <c r="OH335" s="504">
        <f t="shared" si="7783"/>
        <v>0</v>
      </c>
      <c r="OI335" s="500">
        <f t="shared" si="7784"/>
        <v>0</v>
      </c>
      <c r="OL335" s="665"/>
      <c r="OM335" s="666"/>
      <c r="ON335" s="667"/>
      <c r="OO335" s="668"/>
      <c r="OP335" s="669"/>
      <c r="OQ335" s="720"/>
      <c r="OR335" s="1326"/>
      <c r="OS335" s="497" t="e">
        <f t="shared" si="7785"/>
        <v>#N/A</v>
      </c>
      <c r="OT335" s="497" t="e">
        <f t="shared" si="7786"/>
        <v>#N/A</v>
      </c>
      <c r="OU335" s="498" t="e">
        <f t="shared" si="7787"/>
        <v>#N/A</v>
      </c>
      <c r="OV335" s="498">
        <f t="shared" si="7788"/>
        <v>0</v>
      </c>
      <c r="OW335" s="498">
        <f t="shared" si="7789"/>
        <v>0</v>
      </c>
      <c r="OX335" s="498" t="e">
        <f t="shared" si="7790"/>
        <v>#N/A</v>
      </c>
      <c r="OY335" s="504">
        <f t="shared" si="7791"/>
        <v>0</v>
      </c>
      <c r="OZ335" s="500">
        <f t="shared" si="7792"/>
        <v>0</v>
      </c>
      <c r="PC335" s="665"/>
      <c r="PD335" s="666"/>
      <c r="PE335" s="667"/>
      <c r="PF335" s="668"/>
      <c r="PG335" s="669"/>
      <c r="PH335" s="720"/>
      <c r="PI335" s="1326"/>
      <c r="PJ335" s="497" t="e">
        <f t="shared" si="7793"/>
        <v>#N/A</v>
      </c>
      <c r="PK335" s="497" t="e">
        <f t="shared" si="7794"/>
        <v>#N/A</v>
      </c>
      <c r="PL335" s="498" t="e">
        <f t="shared" si="7795"/>
        <v>#N/A</v>
      </c>
      <c r="PM335" s="498">
        <f t="shared" si="7796"/>
        <v>0</v>
      </c>
      <c r="PN335" s="498">
        <f t="shared" si="7797"/>
        <v>0</v>
      </c>
      <c r="PO335" s="498" t="e">
        <f t="shared" si="7798"/>
        <v>#N/A</v>
      </c>
      <c r="PP335" s="504">
        <f t="shared" si="7799"/>
        <v>0</v>
      </c>
      <c r="PQ335" s="500">
        <f t="shared" si="7800"/>
        <v>0</v>
      </c>
      <c r="PT335" s="665"/>
      <c r="PU335" s="666"/>
      <c r="PV335" s="667"/>
      <c r="PW335" s="668"/>
      <c r="PX335" s="669"/>
      <c r="PY335" s="720"/>
      <c r="PZ335" s="1326"/>
      <c r="QA335" s="497" t="e">
        <f t="shared" si="7801"/>
        <v>#N/A</v>
      </c>
      <c r="QB335" s="497" t="e">
        <f t="shared" si="7802"/>
        <v>#N/A</v>
      </c>
      <c r="QC335" s="498" t="e">
        <f t="shared" si="7803"/>
        <v>#N/A</v>
      </c>
      <c r="QD335" s="498">
        <f t="shared" si="7804"/>
        <v>0</v>
      </c>
      <c r="QE335" s="498">
        <f t="shared" si="7805"/>
        <v>0</v>
      </c>
      <c r="QF335" s="498" t="e">
        <f t="shared" si="7806"/>
        <v>#N/A</v>
      </c>
      <c r="QG335" s="504">
        <f t="shared" si="7807"/>
        <v>0</v>
      </c>
      <c r="QH335" s="500">
        <f t="shared" si="7808"/>
        <v>0</v>
      </c>
      <c r="QK335" s="665"/>
      <c r="QL335" s="666"/>
      <c r="QM335" s="667"/>
      <c r="QN335" s="668"/>
      <c r="QO335" s="669"/>
      <c r="QP335" s="720"/>
      <c r="QQ335" s="1326"/>
      <c r="QR335" s="497" t="e">
        <f t="shared" si="7809"/>
        <v>#N/A</v>
      </c>
      <c r="QS335" s="497" t="e">
        <f t="shared" si="7810"/>
        <v>#N/A</v>
      </c>
      <c r="QT335" s="498" t="e">
        <f t="shared" si="7811"/>
        <v>#N/A</v>
      </c>
      <c r="QU335" s="498">
        <f t="shared" si="7812"/>
        <v>0</v>
      </c>
      <c r="QV335" s="498">
        <f t="shared" si="7813"/>
        <v>0</v>
      </c>
      <c r="QW335" s="498" t="e">
        <f t="shared" si="7814"/>
        <v>#N/A</v>
      </c>
      <c r="QX335" s="504">
        <f t="shared" si="7815"/>
        <v>0</v>
      </c>
      <c r="QY335" s="500">
        <f t="shared" si="7816"/>
        <v>0</v>
      </c>
      <c r="RB335" s="381"/>
      <c r="RC335" s="382"/>
      <c r="RD335" s="383"/>
      <c r="RE335" s="384"/>
      <c r="RF335" s="385"/>
      <c r="RG335" s="386"/>
      <c r="RH335" s="386"/>
      <c r="RI335" s="497"/>
      <c r="RJ335" s="497"/>
      <c r="RK335" s="501"/>
      <c r="RL335" s="501"/>
      <c r="RM335" s="501"/>
      <c r="RN335" s="501"/>
      <c r="RO335" s="502"/>
      <c r="RP335" s="503"/>
      <c r="RS335" s="381"/>
      <c r="RT335" s="382"/>
      <c r="RU335" s="383"/>
      <c r="RV335" s="384"/>
      <c r="RW335" s="385"/>
      <c r="RX335" s="386"/>
      <c r="RY335" s="386"/>
      <c r="RZ335" s="497"/>
      <c r="SA335" s="497"/>
      <c r="SB335" s="501"/>
      <c r="SC335" s="501"/>
      <c r="SD335" s="501"/>
      <c r="SE335" s="501"/>
      <c r="SF335" s="502"/>
      <c r="SG335" s="503"/>
      <c r="SJ335" s="381"/>
      <c r="SK335" s="382"/>
      <c r="SL335" s="383"/>
      <c r="SM335" s="384"/>
      <c r="SN335" s="385"/>
      <c r="SO335" s="386"/>
      <c r="SP335" s="386"/>
      <c r="SQ335" s="497"/>
      <c r="SR335" s="497"/>
      <c r="SS335" s="501"/>
      <c r="ST335" s="501"/>
      <c r="SU335" s="501"/>
      <c r="SV335" s="501"/>
      <c r="SW335" s="502"/>
      <c r="SX335" s="503"/>
    </row>
    <row r="336" spans="2:518" ht="42.75" hidden="1" customHeight="1" thickTop="1" thickBot="1">
      <c r="B336" s="577"/>
      <c r="C336" s="578"/>
      <c r="D336" s="579"/>
      <c r="E336" s="580"/>
      <c r="F336" s="581"/>
      <c r="G336" s="585"/>
      <c r="H336" s="595"/>
      <c r="K336" s="577"/>
      <c r="L336" s="767"/>
      <c r="M336" s="579"/>
      <c r="N336" s="580"/>
      <c r="O336" s="581"/>
      <c r="P336" s="585"/>
      <c r="Q336" s="1326"/>
      <c r="R336" s="497"/>
      <c r="S336" s="497"/>
      <c r="T336" s="498"/>
      <c r="U336" s="498"/>
      <c r="V336" s="498"/>
      <c r="W336" s="498"/>
      <c r="X336" s="504"/>
      <c r="Y336" s="500"/>
      <c r="Z336" s="486"/>
      <c r="AA336" s="486"/>
      <c r="AB336" s="577"/>
      <c r="AC336" s="767"/>
      <c r="AD336" s="579"/>
      <c r="AE336" s="580"/>
      <c r="AF336" s="581"/>
      <c r="AG336" s="585"/>
      <c r="AH336" s="1326"/>
      <c r="AI336" s="497"/>
      <c r="AJ336" s="497"/>
      <c r="AK336" s="498"/>
      <c r="AL336" s="498"/>
      <c r="AM336" s="498"/>
      <c r="AN336" s="498"/>
      <c r="AO336" s="504"/>
      <c r="AP336" s="500"/>
      <c r="AQ336" s="486"/>
      <c r="AR336" s="486"/>
      <c r="AS336" s="577"/>
      <c r="AT336" s="767"/>
      <c r="AU336" s="579"/>
      <c r="AV336" s="580"/>
      <c r="AW336" s="581"/>
      <c r="AX336" s="585"/>
      <c r="AY336" s="1326"/>
      <c r="AZ336" s="497"/>
      <c r="BA336" s="497"/>
      <c r="BB336" s="498"/>
      <c r="BC336" s="498"/>
      <c r="BD336" s="498"/>
      <c r="BE336" s="498"/>
      <c r="BF336" s="504"/>
      <c r="BG336" s="500"/>
      <c r="BJ336" s="577"/>
      <c r="BK336" s="767"/>
      <c r="BL336" s="579"/>
      <c r="BM336" s="580"/>
      <c r="BN336" s="581"/>
      <c r="BO336" s="585"/>
      <c r="BP336" s="1326"/>
      <c r="BQ336" s="497"/>
      <c r="BR336" s="497"/>
      <c r="BS336" s="498"/>
      <c r="BT336" s="498"/>
      <c r="BU336" s="498"/>
      <c r="BV336" s="498"/>
      <c r="BW336" s="504"/>
      <c r="BX336" s="500"/>
      <c r="CA336" s="577"/>
      <c r="CB336" s="767"/>
      <c r="CC336" s="579"/>
      <c r="CD336" s="580"/>
      <c r="CE336" s="581"/>
      <c r="CF336" s="585"/>
      <c r="CG336" s="1326"/>
      <c r="CH336" s="497"/>
      <c r="CI336" s="497"/>
      <c r="CJ336" s="498"/>
      <c r="CK336" s="498"/>
      <c r="CL336" s="498"/>
      <c r="CM336" s="498"/>
      <c r="CN336" s="504"/>
      <c r="CO336" s="500"/>
      <c r="CR336" s="577"/>
      <c r="CS336" s="767"/>
      <c r="CT336" s="579"/>
      <c r="CU336" s="580"/>
      <c r="CV336" s="581"/>
      <c r="CW336" s="585"/>
      <c r="CX336" s="1326"/>
      <c r="CY336" s="497"/>
      <c r="CZ336" s="497"/>
      <c r="DA336" s="498"/>
      <c r="DB336" s="498"/>
      <c r="DC336" s="498"/>
      <c r="DD336" s="498"/>
      <c r="DE336" s="504"/>
      <c r="DF336" s="500"/>
      <c r="DI336" s="577"/>
      <c r="DJ336" s="767"/>
      <c r="DK336" s="579"/>
      <c r="DL336" s="580"/>
      <c r="DM336" s="581"/>
      <c r="DN336" s="585"/>
      <c r="DO336" s="1326"/>
      <c r="DP336" s="497"/>
      <c r="DQ336" s="497"/>
      <c r="DR336" s="498"/>
      <c r="DS336" s="498"/>
      <c r="DT336" s="498"/>
      <c r="DU336" s="498"/>
      <c r="DV336" s="504"/>
      <c r="DW336" s="500"/>
      <c r="DZ336" s="577"/>
      <c r="EA336" s="767"/>
      <c r="EB336" s="579"/>
      <c r="EC336" s="580"/>
      <c r="ED336" s="581"/>
      <c r="EE336" s="585"/>
      <c r="EF336" s="1326"/>
      <c r="EG336" s="497"/>
      <c r="EH336" s="497"/>
      <c r="EI336" s="498"/>
      <c r="EJ336" s="498"/>
      <c r="EK336" s="498"/>
      <c r="EL336" s="498"/>
      <c r="EM336" s="504"/>
      <c r="EN336" s="500"/>
      <c r="EQ336" s="665"/>
      <c r="ER336" s="666"/>
      <c r="ES336" s="667"/>
      <c r="ET336" s="668"/>
      <c r="EU336" s="669"/>
      <c r="EV336" s="720"/>
      <c r="EW336" s="1326"/>
      <c r="EX336" s="497" t="e">
        <f t="shared" si="7665"/>
        <v>#N/A</v>
      </c>
      <c r="EY336" s="497" t="e">
        <f t="shared" si="7666"/>
        <v>#N/A</v>
      </c>
      <c r="EZ336" s="498" t="e">
        <f t="shared" si="7667"/>
        <v>#N/A</v>
      </c>
      <c r="FA336" s="498">
        <f t="shared" si="7668"/>
        <v>0</v>
      </c>
      <c r="FB336" s="498">
        <f t="shared" si="7669"/>
        <v>0</v>
      </c>
      <c r="FC336" s="498" t="e">
        <f t="shared" si="7670"/>
        <v>#N/A</v>
      </c>
      <c r="FD336" s="504">
        <f t="shared" si="7671"/>
        <v>0</v>
      </c>
      <c r="FE336" s="500">
        <f t="shared" si="7672"/>
        <v>0</v>
      </c>
      <c r="FH336" s="665"/>
      <c r="FI336" s="666"/>
      <c r="FJ336" s="667"/>
      <c r="FK336" s="668"/>
      <c r="FL336" s="669"/>
      <c r="FM336" s="720"/>
      <c r="FN336" s="1326"/>
      <c r="FO336" s="497" t="e">
        <f t="shared" si="7673"/>
        <v>#N/A</v>
      </c>
      <c r="FP336" s="497" t="e">
        <f t="shared" si="7674"/>
        <v>#N/A</v>
      </c>
      <c r="FQ336" s="498" t="e">
        <f t="shared" si="7675"/>
        <v>#N/A</v>
      </c>
      <c r="FR336" s="498">
        <f t="shared" si="7676"/>
        <v>0</v>
      </c>
      <c r="FS336" s="498">
        <f t="shared" si="7677"/>
        <v>0</v>
      </c>
      <c r="FT336" s="498" t="e">
        <f t="shared" si="7678"/>
        <v>#N/A</v>
      </c>
      <c r="FU336" s="504">
        <f t="shared" si="7679"/>
        <v>0</v>
      </c>
      <c r="FV336" s="500">
        <f t="shared" si="7680"/>
        <v>0</v>
      </c>
      <c r="FY336" s="665"/>
      <c r="FZ336" s="666"/>
      <c r="GA336" s="667"/>
      <c r="GB336" s="668"/>
      <c r="GC336" s="669"/>
      <c r="GD336" s="720"/>
      <c r="GE336" s="1326"/>
      <c r="GF336" s="497" t="e">
        <f t="shared" si="7681"/>
        <v>#N/A</v>
      </c>
      <c r="GG336" s="497" t="e">
        <f t="shared" si="7682"/>
        <v>#N/A</v>
      </c>
      <c r="GH336" s="498" t="e">
        <f t="shared" si="7683"/>
        <v>#N/A</v>
      </c>
      <c r="GI336" s="498">
        <f t="shared" si="7684"/>
        <v>0</v>
      </c>
      <c r="GJ336" s="498">
        <f t="shared" si="7685"/>
        <v>0</v>
      </c>
      <c r="GK336" s="498" t="e">
        <f t="shared" si="7686"/>
        <v>#N/A</v>
      </c>
      <c r="GL336" s="504">
        <f t="shared" si="7687"/>
        <v>0</v>
      </c>
      <c r="GM336" s="500">
        <f t="shared" si="7688"/>
        <v>0</v>
      </c>
      <c r="GP336" s="665"/>
      <c r="GQ336" s="666"/>
      <c r="GR336" s="667"/>
      <c r="GS336" s="668"/>
      <c r="GT336" s="669"/>
      <c r="GU336" s="720"/>
      <c r="GV336" s="1326"/>
      <c r="GW336" s="497" t="e">
        <f t="shared" si="7689"/>
        <v>#N/A</v>
      </c>
      <c r="GX336" s="497" t="e">
        <f t="shared" si="7690"/>
        <v>#N/A</v>
      </c>
      <c r="GY336" s="498" t="e">
        <f t="shared" si="7691"/>
        <v>#N/A</v>
      </c>
      <c r="GZ336" s="498">
        <f t="shared" si="7692"/>
        <v>0</v>
      </c>
      <c r="HA336" s="498">
        <f t="shared" si="7693"/>
        <v>0</v>
      </c>
      <c r="HB336" s="498" t="e">
        <f t="shared" si="7694"/>
        <v>#N/A</v>
      </c>
      <c r="HC336" s="504">
        <f t="shared" si="7695"/>
        <v>0</v>
      </c>
      <c r="HD336" s="500">
        <f t="shared" si="7696"/>
        <v>0</v>
      </c>
      <c r="HG336" s="665"/>
      <c r="HH336" s="666"/>
      <c r="HI336" s="667"/>
      <c r="HJ336" s="668"/>
      <c r="HK336" s="669"/>
      <c r="HL336" s="720"/>
      <c r="HM336" s="1326"/>
      <c r="HN336" s="497" t="e">
        <f t="shared" si="7697"/>
        <v>#N/A</v>
      </c>
      <c r="HO336" s="497" t="e">
        <f t="shared" si="7698"/>
        <v>#N/A</v>
      </c>
      <c r="HP336" s="498" t="e">
        <f t="shared" si="7699"/>
        <v>#N/A</v>
      </c>
      <c r="HQ336" s="498">
        <f t="shared" si="7700"/>
        <v>0</v>
      </c>
      <c r="HR336" s="498">
        <f t="shared" si="7701"/>
        <v>0</v>
      </c>
      <c r="HS336" s="498" t="e">
        <f t="shared" si="7702"/>
        <v>#N/A</v>
      </c>
      <c r="HT336" s="504">
        <f t="shared" si="7703"/>
        <v>0</v>
      </c>
      <c r="HU336" s="500">
        <f t="shared" si="7704"/>
        <v>0</v>
      </c>
      <c r="HX336" s="665"/>
      <c r="HY336" s="666"/>
      <c r="HZ336" s="667"/>
      <c r="IA336" s="668"/>
      <c r="IB336" s="669"/>
      <c r="IC336" s="720"/>
      <c r="ID336" s="1326"/>
      <c r="IE336" s="497" t="e">
        <f t="shared" si="7705"/>
        <v>#N/A</v>
      </c>
      <c r="IF336" s="497" t="e">
        <f t="shared" si="7706"/>
        <v>#N/A</v>
      </c>
      <c r="IG336" s="498" t="e">
        <f t="shared" si="7707"/>
        <v>#N/A</v>
      </c>
      <c r="IH336" s="498">
        <f t="shared" si="7708"/>
        <v>0</v>
      </c>
      <c r="II336" s="498">
        <f t="shared" si="7709"/>
        <v>0</v>
      </c>
      <c r="IJ336" s="498" t="e">
        <f t="shared" si="7710"/>
        <v>#N/A</v>
      </c>
      <c r="IK336" s="504">
        <f t="shared" si="7711"/>
        <v>0</v>
      </c>
      <c r="IL336" s="500">
        <f t="shared" si="7712"/>
        <v>0</v>
      </c>
      <c r="IO336" s="665"/>
      <c r="IP336" s="666"/>
      <c r="IQ336" s="667"/>
      <c r="IR336" s="668"/>
      <c r="IS336" s="669"/>
      <c r="IT336" s="720"/>
      <c r="IU336" s="1326"/>
      <c r="IV336" s="497" t="e">
        <f t="shared" si="7713"/>
        <v>#N/A</v>
      </c>
      <c r="IW336" s="497" t="e">
        <f t="shared" si="7714"/>
        <v>#N/A</v>
      </c>
      <c r="IX336" s="498" t="e">
        <f t="shared" si="7715"/>
        <v>#N/A</v>
      </c>
      <c r="IY336" s="498">
        <f t="shared" si="7716"/>
        <v>0</v>
      </c>
      <c r="IZ336" s="498">
        <f t="shared" si="7717"/>
        <v>0</v>
      </c>
      <c r="JA336" s="498" t="e">
        <f t="shared" si="7718"/>
        <v>#N/A</v>
      </c>
      <c r="JB336" s="504">
        <f t="shared" si="7719"/>
        <v>0</v>
      </c>
      <c r="JC336" s="500">
        <f t="shared" si="7720"/>
        <v>0</v>
      </c>
      <c r="JF336" s="665"/>
      <c r="JG336" s="666"/>
      <c r="JH336" s="667"/>
      <c r="JI336" s="668"/>
      <c r="JJ336" s="669"/>
      <c r="JK336" s="720"/>
      <c r="JL336" s="1326"/>
      <c r="JM336" s="497" t="e">
        <f t="shared" si="7721"/>
        <v>#N/A</v>
      </c>
      <c r="JN336" s="497" t="e">
        <f t="shared" si="7722"/>
        <v>#N/A</v>
      </c>
      <c r="JO336" s="498" t="e">
        <f t="shared" si="7723"/>
        <v>#N/A</v>
      </c>
      <c r="JP336" s="498">
        <f t="shared" si="7724"/>
        <v>0</v>
      </c>
      <c r="JQ336" s="498">
        <f t="shared" si="7725"/>
        <v>0</v>
      </c>
      <c r="JR336" s="498" t="e">
        <f t="shared" si="7726"/>
        <v>#N/A</v>
      </c>
      <c r="JS336" s="504">
        <f t="shared" si="7727"/>
        <v>0</v>
      </c>
      <c r="JT336" s="500">
        <f t="shared" si="7728"/>
        <v>0</v>
      </c>
      <c r="JW336" s="665"/>
      <c r="JX336" s="666"/>
      <c r="JY336" s="667"/>
      <c r="JZ336" s="668"/>
      <c r="KA336" s="669"/>
      <c r="KB336" s="720"/>
      <c r="KC336" s="1326"/>
      <c r="KD336" s="497" t="e">
        <f t="shared" si="7729"/>
        <v>#N/A</v>
      </c>
      <c r="KE336" s="497" t="e">
        <f t="shared" si="7730"/>
        <v>#N/A</v>
      </c>
      <c r="KF336" s="498" t="e">
        <f t="shared" si="7731"/>
        <v>#N/A</v>
      </c>
      <c r="KG336" s="498">
        <f t="shared" si="7732"/>
        <v>0</v>
      </c>
      <c r="KH336" s="498">
        <f t="shared" si="7733"/>
        <v>0</v>
      </c>
      <c r="KI336" s="498" t="e">
        <f t="shared" si="7734"/>
        <v>#N/A</v>
      </c>
      <c r="KJ336" s="504">
        <f t="shared" si="7735"/>
        <v>0</v>
      </c>
      <c r="KK336" s="500">
        <f t="shared" si="7736"/>
        <v>0</v>
      </c>
      <c r="KN336" s="665"/>
      <c r="KO336" s="666"/>
      <c r="KP336" s="667"/>
      <c r="KQ336" s="668"/>
      <c r="KR336" s="669"/>
      <c r="KS336" s="720"/>
      <c r="KT336" s="1326"/>
      <c r="KU336" s="497" t="e">
        <f t="shared" si="7737"/>
        <v>#N/A</v>
      </c>
      <c r="KV336" s="497" t="e">
        <f t="shared" si="7738"/>
        <v>#N/A</v>
      </c>
      <c r="KW336" s="498" t="e">
        <f t="shared" si="7739"/>
        <v>#N/A</v>
      </c>
      <c r="KX336" s="498">
        <f t="shared" si="7740"/>
        <v>0</v>
      </c>
      <c r="KY336" s="498">
        <f t="shared" si="7741"/>
        <v>0</v>
      </c>
      <c r="KZ336" s="498" t="e">
        <f t="shared" si="7742"/>
        <v>#N/A</v>
      </c>
      <c r="LA336" s="504">
        <f t="shared" si="7743"/>
        <v>0</v>
      </c>
      <c r="LB336" s="500">
        <f t="shared" si="7744"/>
        <v>0</v>
      </c>
      <c r="LE336" s="665"/>
      <c r="LF336" s="666"/>
      <c r="LG336" s="667"/>
      <c r="LH336" s="668"/>
      <c r="LI336" s="669"/>
      <c r="LJ336" s="720"/>
      <c r="LK336" s="1326"/>
      <c r="LL336" s="497" t="e">
        <f t="shared" si="7745"/>
        <v>#N/A</v>
      </c>
      <c r="LM336" s="497" t="e">
        <f t="shared" si="7746"/>
        <v>#N/A</v>
      </c>
      <c r="LN336" s="498" t="e">
        <f t="shared" si="7747"/>
        <v>#N/A</v>
      </c>
      <c r="LO336" s="498">
        <f t="shared" si="7748"/>
        <v>0</v>
      </c>
      <c r="LP336" s="498">
        <f t="shared" si="7749"/>
        <v>0</v>
      </c>
      <c r="LQ336" s="498" t="e">
        <f t="shared" si="7750"/>
        <v>#N/A</v>
      </c>
      <c r="LR336" s="504">
        <f t="shared" si="7751"/>
        <v>0</v>
      </c>
      <c r="LS336" s="500">
        <f t="shared" si="7752"/>
        <v>0</v>
      </c>
      <c r="LV336" s="665"/>
      <c r="LW336" s="666"/>
      <c r="LX336" s="667"/>
      <c r="LY336" s="668"/>
      <c r="LZ336" s="669"/>
      <c r="MA336" s="720"/>
      <c r="MB336" s="1326"/>
      <c r="MC336" s="497" t="e">
        <f t="shared" si="7753"/>
        <v>#N/A</v>
      </c>
      <c r="MD336" s="497" t="e">
        <f t="shared" si="7754"/>
        <v>#N/A</v>
      </c>
      <c r="ME336" s="498" t="e">
        <f t="shared" si="7755"/>
        <v>#N/A</v>
      </c>
      <c r="MF336" s="498">
        <f t="shared" si="7756"/>
        <v>0</v>
      </c>
      <c r="MG336" s="498">
        <f t="shared" si="7757"/>
        <v>0</v>
      </c>
      <c r="MH336" s="498" t="e">
        <f t="shared" si="7758"/>
        <v>#N/A</v>
      </c>
      <c r="MI336" s="504">
        <f t="shared" si="7759"/>
        <v>0</v>
      </c>
      <c r="MJ336" s="500">
        <f t="shared" si="7760"/>
        <v>0</v>
      </c>
      <c r="MM336" s="665"/>
      <c r="MN336" s="666"/>
      <c r="MO336" s="667"/>
      <c r="MP336" s="668"/>
      <c r="MQ336" s="669"/>
      <c r="MR336" s="720"/>
      <c r="MS336" s="1326"/>
      <c r="MT336" s="497" t="e">
        <f t="shared" si="7761"/>
        <v>#N/A</v>
      </c>
      <c r="MU336" s="497" t="e">
        <f t="shared" si="7762"/>
        <v>#N/A</v>
      </c>
      <c r="MV336" s="498" t="e">
        <f t="shared" si="7763"/>
        <v>#N/A</v>
      </c>
      <c r="MW336" s="498">
        <f t="shared" si="7764"/>
        <v>0</v>
      </c>
      <c r="MX336" s="498">
        <f t="shared" si="7765"/>
        <v>0</v>
      </c>
      <c r="MY336" s="498" t="e">
        <f t="shared" si="7766"/>
        <v>#N/A</v>
      </c>
      <c r="MZ336" s="504">
        <f t="shared" si="7767"/>
        <v>0</v>
      </c>
      <c r="NA336" s="500">
        <f t="shared" si="7768"/>
        <v>0</v>
      </c>
      <c r="ND336" s="665"/>
      <c r="NE336" s="666"/>
      <c r="NF336" s="667"/>
      <c r="NG336" s="668"/>
      <c r="NH336" s="669"/>
      <c r="NI336" s="720"/>
      <c r="NJ336" s="1326"/>
      <c r="NK336" s="497" t="e">
        <f t="shared" si="7769"/>
        <v>#N/A</v>
      </c>
      <c r="NL336" s="497" t="e">
        <f t="shared" si="7770"/>
        <v>#N/A</v>
      </c>
      <c r="NM336" s="498" t="e">
        <f t="shared" si="7771"/>
        <v>#N/A</v>
      </c>
      <c r="NN336" s="498">
        <f t="shared" si="7772"/>
        <v>0</v>
      </c>
      <c r="NO336" s="498">
        <f t="shared" si="7773"/>
        <v>0</v>
      </c>
      <c r="NP336" s="498" t="e">
        <f t="shared" si="7774"/>
        <v>#N/A</v>
      </c>
      <c r="NQ336" s="504">
        <f t="shared" si="7775"/>
        <v>0</v>
      </c>
      <c r="NR336" s="500">
        <f t="shared" si="7776"/>
        <v>0</v>
      </c>
      <c r="NU336" s="665"/>
      <c r="NV336" s="666"/>
      <c r="NW336" s="667"/>
      <c r="NX336" s="668"/>
      <c r="NY336" s="669"/>
      <c r="NZ336" s="720"/>
      <c r="OA336" s="1326"/>
      <c r="OB336" s="497" t="e">
        <f t="shared" si="7777"/>
        <v>#N/A</v>
      </c>
      <c r="OC336" s="497" t="e">
        <f t="shared" si="7778"/>
        <v>#N/A</v>
      </c>
      <c r="OD336" s="498" t="e">
        <f t="shared" si="7779"/>
        <v>#N/A</v>
      </c>
      <c r="OE336" s="498">
        <f t="shared" si="7780"/>
        <v>0</v>
      </c>
      <c r="OF336" s="498">
        <f t="shared" si="7781"/>
        <v>0</v>
      </c>
      <c r="OG336" s="498" t="e">
        <f t="shared" si="7782"/>
        <v>#N/A</v>
      </c>
      <c r="OH336" s="504">
        <f t="shared" si="7783"/>
        <v>0</v>
      </c>
      <c r="OI336" s="500">
        <f t="shared" si="7784"/>
        <v>0</v>
      </c>
      <c r="OL336" s="665"/>
      <c r="OM336" s="666"/>
      <c r="ON336" s="667"/>
      <c r="OO336" s="668"/>
      <c r="OP336" s="669"/>
      <c r="OQ336" s="720"/>
      <c r="OR336" s="1326"/>
      <c r="OS336" s="497" t="e">
        <f t="shared" si="7785"/>
        <v>#N/A</v>
      </c>
      <c r="OT336" s="497" t="e">
        <f t="shared" si="7786"/>
        <v>#N/A</v>
      </c>
      <c r="OU336" s="498" t="e">
        <f t="shared" si="7787"/>
        <v>#N/A</v>
      </c>
      <c r="OV336" s="498">
        <f t="shared" si="7788"/>
        <v>0</v>
      </c>
      <c r="OW336" s="498">
        <f t="shared" si="7789"/>
        <v>0</v>
      </c>
      <c r="OX336" s="498" t="e">
        <f t="shared" si="7790"/>
        <v>#N/A</v>
      </c>
      <c r="OY336" s="504">
        <f t="shared" si="7791"/>
        <v>0</v>
      </c>
      <c r="OZ336" s="500">
        <f t="shared" si="7792"/>
        <v>0</v>
      </c>
      <c r="PC336" s="665"/>
      <c r="PD336" s="666"/>
      <c r="PE336" s="667"/>
      <c r="PF336" s="668"/>
      <c r="PG336" s="669"/>
      <c r="PH336" s="720"/>
      <c r="PI336" s="1326"/>
      <c r="PJ336" s="497" t="e">
        <f t="shared" si="7793"/>
        <v>#N/A</v>
      </c>
      <c r="PK336" s="497" t="e">
        <f t="shared" si="7794"/>
        <v>#N/A</v>
      </c>
      <c r="PL336" s="498" t="e">
        <f t="shared" si="7795"/>
        <v>#N/A</v>
      </c>
      <c r="PM336" s="498">
        <f t="shared" si="7796"/>
        <v>0</v>
      </c>
      <c r="PN336" s="498">
        <f t="shared" si="7797"/>
        <v>0</v>
      </c>
      <c r="PO336" s="498" t="e">
        <f t="shared" si="7798"/>
        <v>#N/A</v>
      </c>
      <c r="PP336" s="504">
        <f t="shared" si="7799"/>
        <v>0</v>
      </c>
      <c r="PQ336" s="500">
        <f t="shared" si="7800"/>
        <v>0</v>
      </c>
      <c r="PT336" s="665"/>
      <c r="PU336" s="666"/>
      <c r="PV336" s="667"/>
      <c r="PW336" s="668"/>
      <c r="PX336" s="669"/>
      <c r="PY336" s="720"/>
      <c r="PZ336" s="1326"/>
      <c r="QA336" s="497" t="e">
        <f t="shared" si="7801"/>
        <v>#N/A</v>
      </c>
      <c r="QB336" s="497" t="e">
        <f t="shared" si="7802"/>
        <v>#N/A</v>
      </c>
      <c r="QC336" s="498" t="e">
        <f t="shared" si="7803"/>
        <v>#N/A</v>
      </c>
      <c r="QD336" s="498">
        <f t="shared" si="7804"/>
        <v>0</v>
      </c>
      <c r="QE336" s="498">
        <f t="shared" si="7805"/>
        <v>0</v>
      </c>
      <c r="QF336" s="498" t="e">
        <f t="shared" si="7806"/>
        <v>#N/A</v>
      </c>
      <c r="QG336" s="504">
        <f t="shared" si="7807"/>
        <v>0</v>
      </c>
      <c r="QH336" s="500">
        <f t="shared" si="7808"/>
        <v>0</v>
      </c>
      <c r="QK336" s="665"/>
      <c r="QL336" s="666"/>
      <c r="QM336" s="667"/>
      <c r="QN336" s="668"/>
      <c r="QO336" s="669"/>
      <c r="QP336" s="720"/>
      <c r="QQ336" s="1326"/>
      <c r="QR336" s="497" t="e">
        <f t="shared" si="7809"/>
        <v>#N/A</v>
      </c>
      <c r="QS336" s="497" t="e">
        <f t="shared" si="7810"/>
        <v>#N/A</v>
      </c>
      <c r="QT336" s="498" t="e">
        <f t="shared" si="7811"/>
        <v>#N/A</v>
      </c>
      <c r="QU336" s="498">
        <f t="shared" si="7812"/>
        <v>0</v>
      </c>
      <c r="QV336" s="498">
        <f t="shared" si="7813"/>
        <v>0</v>
      </c>
      <c r="QW336" s="498" t="e">
        <f t="shared" si="7814"/>
        <v>#N/A</v>
      </c>
      <c r="QX336" s="504">
        <f t="shared" si="7815"/>
        <v>0</v>
      </c>
      <c r="QY336" s="500">
        <f t="shared" si="7816"/>
        <v>0</v>
      </c>
      <c r="RB336" s="381"/>
      <c r="RC336" s="382"/>
      <c r="RD336" s="383"/>
      <c r="RE336" s="384"/>
      <c r="RF336" s="385"/>
      <c r="RG336" s="386"/>
      <c r="RH336" s="386"/>
      <c r="RI336" s="497"/>
      <c r="RJ336" s="497"/>
      <c r="RK336" s="501"/>
      <c r="RL336" s="501"/>
      <c r="RM336" s="501"/>
      <c r="RN336" s="501"/>
      <c r="RO336" s="502"/>
      <c r="RP336" s="503"/>
      <c r="RS336" s="381"/>
      <c r="RT336" s="382"/>
      <c r="RU336" s="383"/>
      <c r="RV336" s="384"/>
      <c r="RW336" s="385"/>
      <c r="RX336" s="386"/>
      <c r="RY336" s="386"/>
      <c r="RZ336" s="497"/>
      <c r="SA336" s="497"/>
      <c r="SB336" s="501"/>
      <c r="SC336" s="501"/>
      <c r="SD336" s="501"/>
      <c r="SE336" s="501"/>
      <c r="SF336" s="502"/>
      <c r="SG336" s="503"/>
      <c r="SJ336" s="381"/>
      <c r="SK336" s="382"/>
      <c r="SL336" s="383"/>
      <c r="SM336" s="384"/>
      <c r="SN336" s="385"/>
      <c r="SO336" s="386"/>
      <c r="SP336" s="386"/>
      <c r="SQ336" s="497"/>
      <c r="SR336" s="497"/>
      <c r="SS336" s="501"/>
      <c r="ST336" s="501"/>
      <c r="SU336" s="501"/>
      <c r="SV336" s="501"/>
      <c r="SW336" s="502"/>
      <c r="SX336" s="503"/>
    </row>
    <row r="337" spans="2:518" ht="18.75" hidden="1" customHeight="1" thickTop="1" thickBot="1">
      <c r="B337" s="577"/>
      <c r="C337" s="578"/>
      <c r="D337" s="579"/>
      <c r="E337" s="580"/>
      <c r="F337" s="581"/>
      <c r="G337" s="585"/>
      <c r="H337" s="595"/>
      <c r="K337" s="577"/>
      <c r="L337" s="767"/>
      <c r="M337" s="579"/>
      <c r="N337" s="580"/>
      <c r="O337" s="581"/>
      <c r="P337" s="585"/>
      <c r="Q337" s="1326"/>
      <c r="R337" s="497"/>
      <c r="S337" s="497"/>
      <c r="T337" s="498"/>
      <c r="U337" s="498"/>
      <c r="V337" s="498"/>
      <c r="W337" s="498"/>
      <c r="X337" s="504"/>
      <c r="Y337" s="500"/>
      <c r="Z337" s="486"/>
      <c r="AA337" s="486"/>
      <c r="AB337" s="577"/>
      <c r="AC337" s="767"/>
      <c r="AD337" s="579"/>
      <c r="AE337" s="580"/>
      <c r="AF337" s="581"/>
      <c r="AG337" s="585"/>
      <c r="AH337" s="1326"/>
      <c r="AI337" s="497"/>
      <c r="AJ337" s="497"/>
      <c r="AK337" s="498"/>
      <c r="AL337" s="498"/>
      <c r="AM337" s="498"/>
      <c r="AN337" s="498"/>
      <c r="AO337" s="504"/>
      <c r="AP337" s="500"/>
      <c r="AQ337" s="486"/>
      <c r="AR337" s="486"/>
      <c r="AS337" s="577"/>
      <c r="AT337" s="767"/>
      <c r="AU337" s="579"/>
      <c r="AV337" s="580"/>
      <c r="AW337" s="581"/>
      <c r="AX337" s="585"/>
      <c r="AY337" s="1326"/>
      <c r="AZ337" s="497"/>
      <c r="BA337" s="497"/>
      <c r="BB337" s="498"/>
      <c r="BC337" s="498"/>
      <c r="BD337" s="498"/>
      <c r="BE337" s="498"/>
      <c r="BF337" s="504"/>
      <c r="BG337" s="500"/>
      <c r="BJ337" s="577"/>
      <c r="BK337" s="767"/>
      <c r="BL337" s="579"/>
      <c r="BM337" s="580"/>
      <c r="BN337" s="581"/>
      <c r="BO337" s="585"/>
      <c r="BP337" s="1326"/>
      <c r="BQ337" s="497"/>
      <c r="BR337" s="497"/>
      <c r="BS337" s="498"/>
      <c r="BT337" s="498"/>
      <c r="BU337" s="498"/>
      <c r="BV337" s="498"/>
      <c r="BW337" s="504"/>
      <c r="BX337" s="500"/>
      <c r="CA337" s="577"/>
      <c r="CB337" s="767"/>
      <c r="CC337" s="579"/>
      <c r="CD337" s="580"/>
      <c r="CE337" s="581"/>
      <c r="CF337" s="585"/>
      <c r="CG337" s="1326"/>
      <c r="CH337" s="497"/>
      <c r="CI337" s="497"/>
      <c r="CJ337" s="498"/>
      <c r="CK337" s="498"/>
      <c r="CL337" s="498"/>
      <c r="CM337" s="498"/>
      <c r="CN337" s="504"/>
      <c r="CO337" s="500"/>
      <c r="CR337" s="577"/>
      <c r="CS337" s="767"/>
      <c r="CT337" s="579"/>
      <c r="CU337" s="580"/>
      <c r="CV337" s="581"/>
      <c r="CW337" s="585"/>
      <c r="CX337" s="1326"/>
      <c r="CY337" s="497"/>
      <c r="CZ337" s="497"/>
      <c r="DA337" s="498"/>
      <c r="DB337" s="498"/>
      <c r="DC337" s="498"/>
      <c r="DD337" s="498"/>
      <c r="DE337" s="504"/>
      <c r="DF337" s="500"/>
      <c r="DI337" s="577"/>
      <c r="DJ337" s="767"/>
      <c r="DK337" s="579"/>
      <c r="DL337" s="580"/>
      <c r="DM337" s="581"/>
      <c r="DN337" s="585"/>
      <c r="DO337" s="1326"/>
      <c r="DP337" s="497"/>
      <c r="DQ337" s="497"/>
      <c r="DR337" s="498"/>
      <c r="DS337" s="498"/>
      <c r="DT337" s="498"/>
      <c r="DU337" s="498"/>
      <c r="DV337" s="504"/>
      <c r="DW337" s="500"/>
      <c r="DZ337" s="577"/>
      <c r="EA337" s="767"/>
      <c r="EB337" s="579"/>
      <c r="EC337" s="580"/>
      <c r="ED337" s="581"/>
      <c r="EE337" s="585"/>
      <c r="EF337" s="1326"/>
      <c r="EG337" s="497"/>
      <c r="EH337" s="497"/>
      <c r="EI337" s="498"/>
      <c r="EJ337" s="498"/>
      <c r="EK337" s="498"/>
      <c r="EL337" s="498"/>
      <c r="EM337" s="504"/>
      <c r="EN337" s="500"/>
      <c r="EQ337" s="665"/>
      <c r="ER337" s="666"/>
      <c r="ES337" s="667"/>
      <c r="ET337" s="668"/>
      <c r="EU337" s="669"/>
      <c r="EV337" s="720"/>
      <c r="EW337" s="1326"/>
      <c r="EX337" s="497" t="e">
        <f t="shared" si="7665"/>
        <v>#N/A</v>
      </c>
      <c r="EY337" s="497" t="e">
        <f t="shared" si="7666"/>
        <v>#N/A</v>
      </c>
      <c r="EZ337" s="498" t="e">
        <f t="shared" si="7667"/>
        <v>#N/A</v>
      </c>
      <c r="FA337" s="498">
        <f t="shared" si="7668"/>
        <v>0</v>
      </c>
      <c r="FB337" s="498">
        <f t="shared" si="7669"/>
        <v>0</v>
      </c>
      <c r="FC337" s="498" t="e">
        <f t="shared" si="7670"/>
        <v>#N/A</v>
      </c>
      <c r="FD337" s="504">
        <f t="shared" si="7671"/>
        <v>0</v>
      </c>
      <c r="FE337" s="500">
        <f t="shared" si="7672"/>
        <v>0</v>
      </c>
      <c r="FH337" s="665"/>
      <c r="FI337" s="666"/>
      <c r="FJ337" s="667"/>
      <c r="FK337" s="668"/>
      <c r="FL337" s="669"/>
      <c r="FM337" s="720"/>
      <c r="FN337" s="1326"/>
      <c r="FO337" s="497" t="e">
        <f t="shared" si="7673"/>
        <v>#N/A</v>
      </c>
      <c r="FP337" s="497" t="e">
        <f t="shared" si="7674"/>
        <v>#N/A</v>
      </c>
      <c r="FQ337" s="498" t="e">
        <f t="shared" si="7675"/>
        <v>#N/A</v>
      </c>
      <c r="FR337" s="498">
        <f t="shared" si="7676"/>
        <v>0</v>
      </c>
      <c r="FS337" s="498">
        <f t="shared" si="7677"/>
        <v>0</v>
      </c>
      <c r="FT337" s="498" t="e">
        <f t="shared" si="7678"/>
        <v>#N/A</v>
      </c>
      <c r="FU337" s="504">
        <f t="shared" si="7679"/>
        <v>0</v>
      </c>
      <c r="FV337" s="500">
        <f t="shared" si="7680"/>
        <v>0</v>
      </c>
      <c r="FY337" s="665"/>
      <c r="FZ337" s="666"/>
      <c r="GA337" s="667"/>
      <c r="GB337" s="668"/>
      <c r="GC337" s="669"/>
      <c r="GD337" s="720"/>
      <c r="GE337" s="1326"/>
      <c r="GF337" s="497" t="e">
        <f t="shared" si="7681"/>
        <v>#N/A</v>
      </c>
      <c r="GG337" s="497" t="e">
        <f t="shared" si="7682"/>
        <v>#N/A</v>
      </c>
      <c r="GH337" s="498" t="e">
        <f t="shared" si="7683"/>
        <v>#N/A</v>
      </c>
      <c r="GI337" s="498">
        <f t="shared" si="7684"/>
        <v>0</v>
      </c>
      <c r="GJ337" s="498">
        <f t="shared" si="7685"/>
        <v>0</v>
      </c>
      <c r="GK337" s="498" t="e">
        <f t="shared" si="7686"/>
        <v>#N/A</v>
      </c>
      <c r="GL337" s="504">
        <f t="shared" si="7687"/>
        <v>0</v>
      </c>
      <c r="GM337" s="500">
        <f t="shared" si="7688"/>
        <v>0</v>
      </c>
      <c r="GP337" s="665"/>
      <c r="GQ337" s="666"/>
      <c r="GR337" s="667"/>
      <c r="GS337" s="668"/>
      <c r="GT337" s="669"/>
      <c r="GU337" s="720"/>
      <c r="GV337" s="1326"/>
      <c r="GW337" s="497" t="e">
        <f t="shared" si="7689"/>
        <v>#N/A</v>
      </c>
      <c r="GX337" s="497" t="e">
        <f t="shared" si="7690"/>
        <v>#N/A</v>
      </c>
      <c r="GY337" s="498" t="e">
        <f t="shared" si="7691"/>
        <v>#N/A</v>
      </c>
      <c r="GZ337" s="498">
        <f t="shared" si="7692"/>
        <v>0</v>
      </c>
      <c r="HA337" s="498">
        <f t="shared" si="7693"/>
        <v>0</v>
      </c>
      <c r="HB337" s="498" t="e">
        <f t="shared" si="7694"/>
        <v>#N/A</v>
      </c>
      <c r="HC337" s="504">
        <f t="shared" si="7695"/>
        <v>0</v>
      </c>
      <c r="HD337" s="500">
        <f t="shared" si="7696"/>
        <v>0</v>
      </c>
      <c r="HG337" s="665"/>
      <c r="HH337" s="666"/>
      <c r="HI337" s="667"/>
      <c r="HJ337" s="668"/>
      <c r="HK337" s="669"/>
      <c r="HL337" s="720"/>
      <c r="HM337" s="1326"/>
      <c r="HN337" s="497" t="e">
        <f t="shared" si="7697"/>
        <v>#N/A</v>
      </c>
      <c r="HO337" s="497" t="e">
        <f t="shared" si="7698"/>
        <v>#N/A</v>
      </c>
      <c r="HP337" s="498" t="e">
        <f t="shared" si="7699"/>
        <v>#N/A</v>
      </c>
      <c r="HQ337" s="498">
        <f t="shared" si="7700"/>
        <v>0</v>
      </c>
      <c r="HR337" s="498">
        <f t="shared" si="7701"/>
        <v>0</v>
      </c>
      <c r="HS337" s="498" t="e">
        <f t="shared" si="7702"/>
        <v>#N/A</v>
      </c>
      <c r="HT337" s="504">
        <f t="shared" si="7703"/>
        <v>0</v>
      </c>
      <c r="HU337" s="500">
        <f t="shared" si="7704"/>
        <v>0</v>
      </c>
      <c r="HX337" s="665"/>
      <c r="HY337" s="666"/>
      <c r="HZ337" s="667"/>
      <c r="IA337" s="668"/>
      <c r="IB337" s="669"/>
      <c r="IC337" s="720"/>
      <c r="ID337" s="1326"/>
      <c r="IE337" s="497" t="e">
        <f t="shared" si="7705"/>
        <v>#N/A</v>
      </c>
      <c r="IF337" s="497" t="e">
        <f t="shared" si="7706"/>
        <v>#N/A</v>
      </c>
      <c r="IG337" s="498" t="e">
        <f t="shared" si="7707"/>
        <v>#N/A</v>
      </c>
      <c r="IH337" s="498">
        <f t="shared" si="7708"/>
        <v>0</v>
      </c>
      <c r="II337" s="498">
        <f t="shared" si="7709"/>
        <v>0</v>
      </c>
      <c r="IJ337" s="498" t="e">
        <f t="shared" si="7710"/>
        <v>#N/A</v>
      </c>
      <c r="IK337" s="504">
        <f t="shared" si="7711"/>
        <v>0</v>
      </c>
      <c r="IL337" s="500">
        <f t="shared" si="7712"/>
        <v>0</v>
      </c>
      <c r="IO337" s="665"/>
      <c r="IP337" s="666"/>
      <c r="IQ337" s="667"/>
      <c r="IR337" s="668"/>
      <c r="IS337" s="669"/>
      <c r="IT337" s="720"/>
      <c r="IU337" s="1326"/>
      <c r="IV337" s="497" t="e">
        <f t="shared" si="7713"/>
        <v>#N/A</v>
      </c>
      <c r="IW337" s="497" t="e">
        <f t="shared" si="7714"/>
        <v>#N/A</v>
      </c>
      <c r="IX337" s="498" t="e">
        <f t="shared" si="7715"/>
        <v>#N/A</v>
      </c>
      <c r="IY337" s="498">
        <f t="shared" si="7716"/>
        <v>0</v>
      </c>
      <c r="IZ337" s="498">
        <f t="shared" si="7717"/>
        <v>0</v>
      </c>
      <c r="JA337" s="498" t="e">
        <f t="shared" si="7718"/>
        <v>#N/A</v>
      </c>
      <c r="JB337" s="504">
        <f t="shared" si="7719"/>
        <v>0</v>
      </c>
      <c r="JC337" s="500">
        <f t="shared" si="7720"/>
        <v>0</v>
      </c>
      <c r="JF337" s="665"/>
      <c r="JG337" s="666"/>
      <c r="JH337" s="667"/>
      <c r="JI337" s="668"/>
      <c r="JJ337" s="669"/>
      <c r="JK337" s="720"/>
      <c r="JL337" s="1326"/>
      <c r="JM337" s="497" t="e">
        <f t="shared" si="7721"/>
        <v>#N/A</v>
      </c>
      <c r="JN337" s="497" t="e">
        <f t="shared" si="7722"/>
        <v>#N/A</v>
      </c>
      <c r="JO337" s="498" t="e">
        <f t="shared" si="7723"/>
        <v>#N/A</v>
      </c>
      <c r="JP337" s="498">
        <f t="shared" si="7724"/>
        <v>0</v>
      </c>
      <c r="JQ337" s="498">
        <f t="shared" si="7725"/>
        <v>0</v>
      </c>
      <c r="JR337" s="498" t="e">
        <f t="shared" si="7726"/>
        <v>#N/A</v>
      </c>
      <c r="JS337" s="504">
        <f t="shared" si="7727"/>
        <v>0</v>
      </c>
      <c r="JT337" s="500">
        <f t="shared" si="7728"/>
        <v>0</v>
      </c>
      <c r="JW337" s="665"/>
      <c r="JX337" s="666"/>
      <c r="JY337" s="667"/>
      <c r="JZ337" s="668"/>
      <c r="KA337" s="669"/>
      <c r="KB337" s="720"/>
      <c r="KC337" s="1326"/>
      <c r="KD337" s="497" t="e">
        <f t="shared" si="7729"/>
        <v>#N/A</v>
      </c>
      <c r="KE337" s="497" t="e">
        <f t="shared" si="7730"/>
        <v>#N/A</v>
      </c>
      <c r="KF337" s="498" t="e">
        <f t="shared" si="7731"/>
        <v>#N/A</v>
      </c>
      <c r="KG337" s="498">
        <f t="shared" si="7732"/>
        <v>0</v>
      </c>
      <c r="KH337" s="498">
        <f t="shared" si="7733"/>
        <v>0</v>
      </c>
      <c r="KI337" s="498" t="e">
        <f t="shared" si="7734"/>
        <v>#N/A</v>
      </c>
      <c r="KJ337" s="504">
        <f t="shared" si="7735"/>
        <v>0</v>
      </c>
      <c r="KK337" s="500">
        <f t="shared" si="7736"/>
        <v>0</v>
      </c>
      <c r="KN337" s="665"/>
      <c r="KO337" s="666"/>
      <c r="KP337" s="667"/>
      <c r="KQ337" s="668"/>
      <c r="KR337" s="669"/>
      <c r="KS337" s="720"/>
      <c r="KT337" s="1326"/>
      <c r="KU337" s="497" t="e">
        <f t="shared" si="7737"/>
        <v>#N/A</v>
      </c>
      <c r="KV337" s="497" t="e">
        <f t="shared" si="7738"/>
        <v>#N/A</v>
      </c>
      <c r="KW337" s="498" t="e">
        <f t="shared" si="7739"/>
        <v>#N/A</v>
      </c>
      <c r="KX337" s="498">
        <f t="shared" si="7740"/>
        <v>0</v>
      </c>
      <c r="KY337" s="498">
        <f t="shared" si="7741"/>
        <v>0</v>
      </c>
      <c r="KZ337" s="498" t="e">
        <f t="shared" si="7742"/>
        <v>#N/A</v>
      </c>
      <c r="LA337" s="504">
        <f t="shared" si="7743"/>
        <v>0</v>
      </c>
      <c r="LB337" s="500">
        <f t="shared" si="7744"/>
        <v>0</v>
      </c>
      <c r="LE337" s="665"/>
      <c r="LF337" s="666"/>
      <c r="LG337" s="667"/>
      <c r="LH337" s="668"/>
      <c r="LI337" s="669"/>
      <c r="LJ337" s="720"/>
      <c r="LK337" s="1326"/>
      <c r="LL337" s="497" t="e">
        <f t="shared" si="7745"/>
        <v>#N/A</v>
      </c>
      <c r="LM337" s="497" t="e">
        <f t="shared" si="7746"/>
        <v>#N/A</v>
      </c>
      <c r="LN337" s="498" t="e">
        <f t="shared" si="7747"/>
        <v>#N/A</v>
      </c>
      <c r="LO337" s="498">
        <f t="shared" si="7748"/>
        <v>0</v>
      </c>
      <c r="LP337" s="498">
        <f t="shared" si="7749"/>
        <v>0</v>
      </c>
      <c r="LQ337" s="498" t="e">
        <f t="shared" si="7750"/>
        <v>#N/A</v>
      </c>
      <c r="LR337" s="504">
        <f t="shared" si="7751"/>
        <v>0</v>
      </c>
      <c r="LS337" s="500">
        <f t="shared" si="7752"/>
        <v>0</v>
      </c>
      <c r="LV337" s="665"/>
      <c r="LW337" s="666"/>
      <c r="LX337" s="667"/>
      <c r="LY337" s="668"/>
      <c r="LZ337" s="669"/>
      <c r="MA337" s="720"/>
      <c r="MB337" s="1326"/>
      <c r="MC337" s="497" t="e">
        <f t="shared" si="7753"/>
        <v>#N/A</v>
      </c>
      <c r="MD337" s="497" t="e">
        <f t="shared" si="7754"/>
        <v>#N/A</v>
      </c>
      <c r="ME337" s="498" t="e">
        <f t="shared" si="7755"/>
        <v>#N/A</v>
      </c>
      <c r="MF337" s="498">
        <f t="shared" si="7756"/>
        <v>0</v>
      </c>
      <c r="MG337" s="498">
        <f t="shared" si="7757"/>
        <v>0</v>
      </c>
      <c r="MH337" s="498" t="e">
        <f t="shared" si="7758"/>
        <v>#N/A</v>
      </c>
      <c r="MI337" s="504">
        <f t="shared" si="7759"/>
        <v>0</v>
      </c>
      <c r="MJ337" s="500">
        <f t="shared" si="7760"/>
        <v>0</v>
      </c>
      <c r="MM337" s="665"/>
      <c r="MN337" s="666"/>
      <c r="MO337" s="667"/>
      <c r="MP337" s="668"/>
      <c r="MQ337" s="669"/>
      <c r="MR337" s="720"/>
      <c r="MS337" s="1326"/>
      <c r="MT337" s="497" t="e">
        <f t="shared" si="7761"/>
        <v>#N/A</v>
      </c>
      <c r="MU337" s="497" t="e">
        <f t="shared" si="7762"/>
        <v>#N/A</v>
      </c>
      <c r="MV337" s="498" t="e">
        <f t="shared" si="7763"/>
        <v>#N/A</v>
      </c>
      <c r="MW337" s="498">
        <f t="shared" si="7764"/>
        <v>0</v>
      </c>
      <c r="MX337" s="498">
        <f t="shared" si="7765"/>
        <v>0</v>
      </c>
      <c r="MY337" s="498" t="e">
        <f t="shared" si="7766"/>
        <v>#N/A</v>
      </c>
      <c r="MZ337" s="504">
        <f t="shared" si="7767"/>
        <v>0</v>
      </c>
      <c r="NA337" s="500">
        <f t="shared" si="7768"/>
        <v>0</v>
      </c>
      <c r="ND337" s="665"/>
      <c r="NE337" s="666"/>
      <c r="NF337" s="667"/>
      <c r="NG337" s="668"/>
      <c r="NH337" s="669"/>
      <c r="NI337" s="720"/>
      <c r="NJ337" s="1326"/>
      <c r="NK337" s="497" t="e">
        <f t="shared" si="7769"/>
        <v>#N/A</v>
      </c>
      <c r="NL337" s="497" t="e">
        <f t="shared" si="7770"/>
        <v>#N/A</v>
      </c>
      <c r="NM337" s="498" t="e">
        <f t="shared" si="7771"/>
        <v>#N/A</v>
      </c>
      <c r="NN337" s="498">
        <f t="shared" si="7772"/>
        <v>0</v>
      </c>
      <c r="NO337" s="498">
        <f t="shared" si="7773"/>
        <v>0</v>
      </c>
      <c r="NP337" s="498" t="e">
        <f t="shared" si="7774"/>
        <v>#N/A</v>
      </c>
      <c r="NQ337" s="504">
        <f t="shared" si="7775"/>
        <v>0</v>
      </c>
      <c r="NR337" s="500">
        <f t="shared" si="7776"/>
        <v>0</v>
      </c>
      <c r="NU337" s="665"/>
      <c r="NV337" s="666"/>
      <c r="NW337" s="667"/>
      <c r="NX337" s="668"/>
      <c r="NY337" s="669"/>
      <c r="NZ337" s="720"/>
      <c r="OA337" s="1326"/>
      <c r="OB337" s="497" t="e">
        <f t="shared" si="7777"/>
        <v>#N/A</v>
      </c>
      <c r="OC337" s="497" t="e">
        <f t="shared" si="7778"/>
        <v>#N/A</v>
      </c>
      <c r="OD337" s="498" t="e">
        <f t="shared" si="7779"/>
        <v>#N/A</v>
      </c>
      <c r="OE337" s="498">
        <f t="shared" si="7780"/>
        <v>0</v>
      </c>
      <c r="OF337" s="498">
        <f t="shared" si="7781"/>
        <v>0</v>
      </c>
      <c r="OG337" s="498" t="e">
        <f t="shared" si="7782"/>
        <v>#N/A</v>
      </c>
      <c r="OH337" s="504">
        <f t="shared" si="7783"/>
        <v>0</v>
      </c>
      <c r="OI337" s="500">
        <f t="shared" si="7784"/>
        <v>0</v>
      </c>
      <c r="OL337" s="665"/>
      <c r="OM337" s="666"/>
      <c r="ON337" s="667"/>
      <c r="OO337" s="668"/>
      <c r="OP337" s="669"/>
      <c r="OQ337" s="720"/>
      <c r="OR337" s="1326"/>
      <c r="OS337" s="497" t="e">
        <f t="shared" si="7785"/>
        <v>#N/A</v>
      </c>
      <c r="OT337" s="497" t="e">
        <f t="shared" si="7786"/>
        <v>#N/A</v>
      </c>
      <c r="OU337" s="498" t="e">
        <f t="shared" si="7787"/>
        <v>#N/A</v>
      </c>
      <c r="OV337" s="498">
        <f t="shared" si="7788"/>
        <v>0</v>
      </c>
      <c r="OW337" s="498">
        <f t="shared" si="7789"/>
        <v>0</v>
      </c>
      <c r="OX337" s="498" t="e">
        <f t="shared" si="7790"/>
        <v>#N/A</v>
      </c>
      <c r="OY337" s="504">
        <f t="shared" si="7791"/>
        <v>0</v>
      </c>
      <c r="OZ337" s="500">
        <f t="shared" si="7792"/>
        <v>0</v>
      </c>
      <c r="PC337" s="665"/>
      <c r="PD337" s="666"/>
      <c r="PE337" s="667"/>
      <c r="PF337" s="668"/>
      <c r="PG337" s="669"/>
      <c r="PH337" s="720"/>
      <c r="PI337" s="1326"/>
      <c r="PJ337" s="497" t="e">
        <f t="shared" si="7793"/>
        <v>#N/A</v>
      </c>
      <c r="PK337" s="497" t="e">
        <f t="shared" si="7794"/>
        <v>#N/A</v>
      </c>
      <c r="PL337" s="498" t="e">
        <f t="shared" si="7795"/>
        <v>#N/A</v>
      </c>
      <c r="PM337" s="498">
        <f t="shared" si="7796"/>
        <v>0</v>
      </c>
      <c r="PN337" s="498">
        <f t="shared" si="7797"/>
        <v>0</v>
      </c>
      <c r="PO337" s="498" t="e">
        <f t="shared" si="7798"/>
        <v>#N/A</v>
      </c>
      <c r="PP337" s="504">
        <f t="shared" si="7799"/>
        <v>0</v>
      </c>
      <c r="PQ337" s="500">
        <f t="shared" si="7800"/>
        <v>0</v>
      </c>
      <c r="PT337" s="665"/>
      <c r="PU337" s="666"/>
      <c r="PV337" s="667"/>
      <c r="PW337" s="668"/>
      <c r="PX337" s="669"/>
      <c r="PY337" s="720"/>
      <c r="PZ337" s="1326"/>
      <c r="QA337" s="497" t="e">
        <f t="shared" si="7801"/>
        <v>#N/A</v>
      </c>
      <c r="QB337" s="497" t="e">
        <f t="shared" si="7802"/>
        <v>#N/A</v>
      </c>
      <c r="QC337" s="498" t="e">
        <f t="shared" si="7803"/>
        <v>#N/A</v>
      </c>
      <c r="QD337" s="498">
        <f t="shared" si="7804"/>
        <v>0</v>
      </c>
      <c r="QE337" s="498">
        <f t="shared" si="7805"/>
        <v>0</v>
      </c>
      <c r="QF337" s="498" t="e">
        <f t="shared" si="7806"/>
        <v>#N/A</v>
      </c>
      <c r="QG337" s="504">
        <f t="shared" si="7807"/>
        <v>0</v>
      </c>
      <c r="QH337" s="500">
        <f t="shared" si="7808"/>
        <v>0</v>
      </c>
      <c r="QK337" s="665"/>
      <c r="QL337" s="666"/>
      <c r="QM337" s="667"/>
      <c r="QN337" s="668"/>
      <c r="QO337" s="669"/>
      <c r="QP337" s="720"/>
      <c r="QQ337" s="1326"/>
      <c r="QR337" s="497" t="e">
        <f t="shared" si="7809"/>
        <v>#N/A</v>
      </c>
      <c r="QS337" s="497" t="e">
        <f t="shared" si="7810"/>
        <v>#N/A</v>
      </c>
      <c r="QT337" s="498" t="e">
        <f t="shared" si="7811"/>
        <v>#N/A</v>
      </c>
      <c r="QU337" s="498">
        <f t="shared" si="7812"/>
        <v>0</v>
      </c>
      <c r="QV337" s="498">
        <f t="shared" si="7813"/>
        <v>0</v>
      </c>
      <c r="QW337" s="498" t="e">
        <f t="shared" si="7814"/>
        <v>#N/A</v>
      </c>
      <c r="QX337" s="504">
        <f t="shared" si="7815"/>
        <v>0</v>
      </c>
      <c r="QY337" s="500">
        <f t="shared" si="7816"/>
        <v>0</v>
      </c>
      <c r="RB337" s="381"/>
      <c r="RC337" s="382"/>
      <c r="RD337" s="383"/>
      <c r="RE337" s="384"/>
      <c r="RF337" s="385"/>
      <c r="RG337" s="386"/>
      <c r="RH337" s="386"/>
      <c r="RI337" s="497"/>
      <c r="RJ337" s="497"/>
      <c r="RK337" s="501"/>
      <c r="RL337" s="501"/>
      <c r="RM337" s="501"/>
      <c r="RN337" s="501"/>
      <c r="RO337" s="502"/>
      <c r="RP337" s="503"/>
      <c r="RS337" s="381"/>
      <c r="RT337" s="382"/>
      <c r="RU337" s="383"/>
      <c r="RV337" s="384"/>
      <c r="RW337" s="385"/>
      <c r="RX337" s="386"/>
      <c r="RY337" s="386"/>
      <c r="RZ337" s="497"/>
      <c r="SA337" s="497"/>
      <c r="SB337" s="501"/>
      <c r="SC337" s="501"/>
      <c r="SD337" s="501"/>
      <c r="SE337" s="501"/>
      <c r="SF337" s="502"/>
      <c r="SG337" s="503"/>
      <c r="SJ337" s="381"/>
      <c r="SK337" s="382"/>
      <c r="SL337" s="383"/>
      <c r="SM337" s="384"/>
      <c r="SN337" s="385"/>
      <c r="SO337" s="386"/>
      <c r="SP337" s="386"/>
      <c r="SQ337" s="497"/>
      <c r="SR337" s="497"/>
      <c r="SS337" s="501"/>
      <c r="ST337" s="501"/>
      <c r="SU337" s="501"/>
      <c r="SV337" s="501"/>
      <c r="SW337" s="502"/>
      <c r="SX337" s="503"/>
    </row>
    <row r="338" spans="2:518" ht="30" hidden="1" customHeight="1" thickTop="1" thickBot="1">
      <c r="B338" s="577"/>
      <c r="C338" s="578"/>
      <c r="D338" s="579"/>
      <c r="E338" s="580"/>
      <c r="F338" s="581"/>
      <c r="G338" s="585"/>
      <c r="H338" s="595"/>
      <c r="K338" s="577"/>
      <c r="L338" s="767"/>
      <c r="M338" s="579"/>
      <c r="N338" s="580"/>
      <c r="O338" s="581"/>
      <c r="P338" s="585"/>
      <c r="Q338" s="1326"/>
      <c r="R338" s="497"/>
      <c r="S338" s="497"/>
      <c r="T338" s="498"/>
      <c r="U338" s="498"/>
      <c r="V338" s="498"/>
      <c r="W338" s="498"/>
      <c r="X338" s="504"/>
      <c r="Y338" s="500"/>
      <c r="Z338" s="486"/>
      <c r="AA338" s="486"/>
      <c r="AB338" s="577"/>
      <c r="AC338" s="767"/>
      <c r="AD338" s="579"/>
      <c r="AE338" s="580"/>
      <c r="AF338" s="581"/>
      <c r="AG338" s="585"/>
      <c r="AH338" s="1326"/>
      <c r="AI338" s="497"/>
      <c r="AJ338" s="497"/>
      <c r="AK338" s="498"/>
      <c r="AL338" s="498"/>
      <c r="AM338" s="498"/>
      <c r="AN338" s="498"/>
      <c r="AO338" s="504"/>
      <c r="AP338" s="500"/>
      <c r="AQ338" s="486"/>
      <c r="AR338" s="486"/>
      <c r="AS338" s="577"/>
      <c r="AT338" s="767"/>
      <c r="AU338" s="579"/>
      <c r="AV338" s="580"/>
      <c r="AW338" s="581"/>
      <c r="AX338" s="585"/>
      <c r="AY338" s="1326"/>
      <c r="AZ338" s="497"/>
      <c r="BA338" s="497"/>
      <c r="BB338" s="498"/>
      <c r="BC338" s="498"/>
      <c r="BD338" s="498"/>
      <c r="BE338" s="498"/>
      <c r="BF338" s="504"/>
      <c r="BG338" s="500"/>
      <c r="BJ338" s="577"/>
      <c r="BK338" s="767"/>
      <c r="BL338" s="579"/>
      <c r="BM338" s="580"/>
      <c r="BN338" s="581"/>
      <c r="BO338" s="585"/>
      <c r="BP338" s="1326"/>
      <c r="BQ338" s="497"/>
      <c r="BR338" s="497"/>
      <c r="BS338" s="498"/>
      <c r="BT338" s="498"/>
      <c r="BU338" s="498"/>
      <c r="BV338" s="498"/>
      <c r="BW338" s="504"/>
      <c r="BX338" s="500"/>
      <c r="CA338" s="577"/>
      <c r="CB338" s="767"/>
      <c r="CC338" s="579"/>
      <c r="CD338" s="580"/>
      <c r="CE338" s="581"/>
      <c r="CF338" s="585"/>
      <c r="CG338" s="1326"/>
      <c r="CH338" s="497"/>
      <c r="CI338" s="497"/>
      <c r="CJ338" s="498"/>
      <c r="CK338" s="498"/>
      <c r="CL338" s="498"/>
      <c r="CM338" s="498"/>
      <c r="CN338" s="504"/>
      <c r="CO338" s="500"/>
      <c r="CR338" s="577"/>
      <c r="CS338" s="767"/>
      <c r="CT338" s="579"/>
      <c r="CU338" s="580"/>
      <c r="CV338" s="581"/>
      <c r="CW338" s="585"/>
      <c r="CX338" s="1326"/>
      <c r="CY338" s="497"/>
      <c r="CZ338" s="497"/>
      <c r="DA338" s="498"/>
      <c r="DB338" s="498"/>
      <c r="DC338" s="498"/>
      <c r="DD338" s="498"/>
      <c r="DE338" s="504"/>
      <c r="DF338" s="500"/>
      <c r="DI338" s="577"/>
      <c r="DJ338" s="767"/>
      <c r="DK338" s="579"/>
      <c r="DL338" s="580"/>
      <c r="DM338" s="581"/>
      <c r="DN338" s="585"/>
      <c r="DO338" s="1326"/>
      <c r="DP338" s="497"/>
      <c r="DQ338" s="497"/>
      <c r="DR338" s="498"/>
      <c r="DS338" s="498"/>
      <c r="DT338" s="498"/>
      <c r="DU338" s="498"/>
      <c r="DV338" s="504"/>
      <c r="DW338" s="500"/>
      <c r="DZ338" s="577"/>
      <c r="EA338" s="767"/>
      <c r="EB338" s="579"/>
      <c r="EC338" s="580"/>
      <c r="ED338" s="581"/>
      <c r="EE338" s="585"/>
      <c r="EF338" s="1326"/>
      <c r="EG338" s="497"/>
      <c r="EH338" s="497"/>
      <c r="EI338" s="498"/>
      <c r="EJ338" s="498"/>
      <c r="EK338" s="498"/>
      <c r="EL338" s="498"/>
      <c r="EM338" s="504"/>
      <c r="EN338" s="500"/>
      <c r="EQ338" s="665"/>
      <c r="ER338" s="666"/>
      <c r="ES338" s="667"/>
      <c r="ET338" s="668"/>
      <c r="EU338" s="669"/>
      <c r="EV338" s="720"/>
      <c r="EW338" s="1326"/>
      <c r="EX338" s="497" t="e">
        <f t="shared" si="7665"/>
        <v>#N/A</v>
      </c>
      <c r="EY338" s="497" t="e">
        <f t="shared" si="7666"/>
        <v>#N/A</v>
      </c>
      <c r="EZ338" s="498" t="e">
        <f t="shared" si="7667"/>
        <v>#N/A</v>
      </c>
      <c r="FA338" s="498">
        <f t="shared" si="7668"/>
        <v>0</v>
      </c>
      <c r="FB338" s="498">
        <f t="shared" si="7669"/>
        <v>0</v>
      </c>
      <c r="FC338" s="498" t="e">
        <f t="shared" si="7670"/>
        <v>#N/A</v>
      </c>
      <c r="FD338" s="504">
        <f t="shared" si="7671"/>
        <v>0</v>
      </c>
      <c r="FE338" s="500">
        <f t="shared" si="7672"/>
        <v>0</v>
      </c>
      <c r="FH338" s="665"/>
      <c r="FI338" s="666"/>
      <c r="FJ338" s="667"/>
      <c r="FK338" s="668"/>
      <c r="FL338" s="669"/>
      <c r="FM338" s="720"/>
      <c r="FN338" s="1326"/>
      <c r="FO338" s="497" t="e">
        <f t="shared" si="7673"/>
        <v>#N/A</v>
      </c>
      <c r="FP338" s="497" t="e">
        <f t="shared" si="7674"/>
        <v>#N/A</v>
      </c>
      <c r="FQ338" s="498" t="e">
        <f t="shared" si="7675"/>
        <v>#N/A</v>
      </c>
      <c r="FR338" s="498">
        <f t="shared" si="7676"/>
        <v>0</v>
      </c>
      <c r="FS338" s="498">
        <f t="shared" si="7677"/>
        <v>0</v>
      </c>
      <c r="FT338" s="498" t="e">
        <f t="shared" si="7678"/>
        <v>#N/A</v>
      </c>
      <c r="FU338" s="504">
        <f t="shared" si="7679"/>
        <v>0</v>
      </c>
      <c r="FV338" s="500">
        <f t="shared" si="7680"/>
        <v>0</v>
      </c>
      <c r="FY338" s="665"/>
      <c r="FZ338" s="666"/>
      <c r="GA338" s="667"/>
      <c r="GB338" s="668"/>
      <c r="GC338" s="669"/>
      <c r="GD338" s="720"/>
      <c r="GE338" s="1326"/>
      <c r="GF338" s="497" t="e">
        <f t="shared" si="7681"/>
        <v>#N/A</v>
      </c>
      <c r="GG338" s="497" t="e">
        <f t="shared" si="7682"/>
        <v>#N/A</v>
      </c>
      <c r="GH338" s="498" t="e">
        <f t="shared" si="7683"/>
        <v>#N/A</v>
      </c>
      <c r="GI338" s="498">
        <f t="shared" si="7684"/>
        <v>0</v>
      </c>
      <c r="GJ338" s="498">
        <f t="shared" si="7685"/>
        <v>0</v>
      </c>
      <c r="GK338" s="498" t="e">
        <f t="shared" si="7686"/>
        <v>#N/A</v>
      </c>
      <c r="GL338" s="504">
        <f t="shared" si="7687"/>
        <v>0</v>
      </c>
      <c r="GM338" s="500">
        <f t="shared" si="7688"/>
        <v>0</v>
      </c>
      <c r="GP338" s="665"/>
      <c r="GQ338" s="666"/>
      <c r="GR338" s="667"/>
      <c r="GS338" s="668"/>
      <c r="GT338" s="669"/>
      <c r="GU338" s="720"/>
      <c r="GV338" s="1326"/>
      <c r="GW338" s="497" t="e">
        <f t="shared" si="7689"/>
        <v>#N/A</v>
      </c>
      <c r="GX338" s="497" t="e">
        <f t="shared" si="7690"/>
        <v>#N/A</v>
      </c>
      <c r="GY338" s="498" t="e">
        <f t="shared" si="7691"/>
        <v>#N/A</v>
      </c>
      <c r="GZ338" s="498">
        <f t="shared" si="7692"/>
        <v>0</v>
      </c>
      <c r="HA338" s="498">
        <f t="shared" si="7693"/>
        <v>0</v>
      </c>
      <c r="HB338" s="498" t="e">
        <f t="shared" si="7694"/>
        <v>#N/A</v>
      </c>
      <c r="HC338" s="504">
        <f t="shared" si="7695"/>
        <v>0</v>
      </c>
      <c r="HD338" s="500">
        <f t="shared" si="7696"/>
        <v>0</v>
      </c>
      <c r="HG338" s="665"/>
      <c r="HH338" s="666"/>
      <c r="HI338" s="667"/>
      <c r="HJ338" s="668"/>
      <c r="HK338" s="669"/>
      <c r="HL338" s="720"/>
      <c r="HM338" s="1326"/>
      <c r="HN338" s="497" t="e">
        <f t="shared" si="7697"/>
        <v>#N/A</v>
      </c>
      <c r="HO338" s="497" t="e">
        <f t="shared" si="7698"/>
        <v>#N/A</v>
      </c>
      <c r="HP338" s="498" t="e">
        <f t="shared" si="7699"/>
        <v>#N/A</v>
      </c>
      <c r="HQ338" s="498">
        <f t="shared" si="7700"/>
        <v>0</v>
      </c>
      <c r="HR338" s="498">
        <f t="shared" si="7701"/>
        <v>0</v>
      </c>
      <c r="HS338" s="498" t="e">
        <f t="shared" si="7702"/>
        <v>#N/A</v>
      </c>
      <c r="HT338" s="504">
        <f t="shared" si="7703"/>
        <v>0</v>
      </c>
      <c r="HU338" s="500">
        <f t="shared" si="7704"/>
        <v>0</v>
      </c>
      <c r="HX338" s="665"/>
      <c r="HY338" s="666"/>
      <c r="HZ338" s="667"/>
      <c r="IA338" s="668"/>
      <c r="IB338" s="669"/>
      <c r="IC338" s="720"/>
      <c r="ID338" s="1326"/>
      <c r="IE338" s="497" t="e">
        <f t="shared" si="7705"/>
        <v>#N/A</v>
      </c>
      <c r="IF338" s="497" t="e">
        <f t="shared" si="7706"/>
        <v>#N/A</v>
      </c>
      <c r="IG338" s="498" t="e">
        <f t="shared" si="7707"/>
        <v>#N/A</v>
      </c>
      <c r="IH338" s="498">
        <f t="shared" si="7708"/>
        <v>0</v>
      </c>
      <c r="II338" s="498">
        <f t="shared" si="7709"/>
        <v>0</v>
      </c>
      <c r="IJ338" s="498" t="e">
        <f t="shared" si="7710"/>
        <v>#N/A</v>
      </c>
      <c r="IK338" s="504">
        <f t="shared" si="7711"/>
        <v>0</v>
      </c>
      <c r="IL338" s="500">
        <f t="shared" si="7712"/>
        <v>0</v>
      </c>
      <c r="IO338" s="665"/>
      <c r="IP338" s="666"/>
      <c r="IQ338" s="667"/>
      <c r="IR338" s="668"/>
      <c r="IS338" s="669"/>
      <c r="IT338" s="720"/>
      <c r="IU338" s="1326"/>
      <c r="IV338" s="497" t="e">
        <f t="shared" si="7713"/>
        <v>#N/A</v>
      </c>
      <c r="IW338" s="497" t="e">
        <f t="shared" si="7714"/>
        <v>#N/A</v>
      </c>
      <c r="IX338" s="498" t="e">
        <f t="shared" si="7715"/>
        <v>#N/A</v>
      </c>
      <c r="IY338" s="498">
        <f t="shared" si="7716"/>
        <v>0</v>
      </c>
      <c r="IZ338" s="498">
        <f t="shared" si="7717"/>
        <v>0</v>
      </c>
      <c r="JA338" s="498" t="e">
        <f t="shared" si="7718"/>
        <v>#N/A</v>
      </c>
      <c r="JB338" s="504">
        <f t="shared" si="7719"/>
        <v>0</v>
      </c>
      <c r="JC338" s="500">
        <f t="shared" si="7720"/>
        <v>0</v>
      </c>
      <c r="JF338" s="665"/>
      <c r="JG338" s="666"/>
      <c r="JH338" s="667"/>
      <c r="JI338" s="668"/>
      <c r="JJ338" s="669"/>
      <c r="JK338" s="720"/>
      <c r="JL338" s="1326"/>
      <c r="JM338" s="497" t="e">
        <f t="shared" si="7721"/>
        <v>#N/A</v>
      </c>
      <c r="JN338" s="497" t="e">
        <f t="shared" si="7722"/>
        <v>#N/A</v>
      </c>
      <c r="JO338" s="498" t="e">
        <f t="shared" si="7723"/>
        <v>#N/A</v>
      </c>
      <c r="JP338" s="498">
        <f t="shared" si="7724"/>
        <v>0</v>
      </c>
      <c r="JQ338" s="498">
        <f t="shared" si="7725"/>
        <v>0</v>
      </c>
      <c r="JR338" s="498" t="e">
        <f t="shared" si="7726"/>
        <v>#N/A</v>
      </c>
      <c r="JS338" s="504">
        <f t="shared" si="7727"/>
        <v>0</v>
      </c>
      <c r="JT338" s="500">
        <f t="shared" si="7728"/>
        <v>0</v>
      </c>
      <c r="JW338" s="665"/>
      <c r="JX338" s="666"/>
      <c r="JY338" s="667"/>
      <c r="JZ338" s="668"/>
      <c r="KA338" s="669"/>
      <c r="KB338" s="720"/>
      <c r="KC338" s="1326"/>
      <c r="KD338" s="497" t="e">
        <f t="shared" si="7729"/>
        <v>#N/A</v>
      </c>
      <c r="KE338" s="497" t="e">
        <f t="shared" si="7730"/>
        <v>#N/A</v>
      </c>
      <c r="KF338" s="498" t="e">
        <f t="shared" si="7731"/>
        <v>#N/A</v>
      </c>
      <c r="KG338" s="498">
        <f t="shared" si="7732"/>
        <v>0</v>
      </c>
      <c r="KH338" s="498">
        <f t="shared" si="7733"/>
        <v>0</v>
      </c>
      <c r="KI338" s="498" t="e">
        <f t="shared" si="7734"/>
        <v>#N/A</v>
      </c>
      <c r="KJ338" s="504">
        <f t="shared" si="7735"/>
        <v>0</v>
      </c>
      <c r="KK338" s="500">
        <f t="shared" si="7736"/>
        <v>0</v>
      </c>
      <c r="KN338" s="665"/>
      <c r="KO338" s="666"/>
      <c r="KP338" s="667"/>
      <c r="KQ338" s="668"/>
      <c r="KR338" s="669"/>
      <c r="KS338" s="720"/>
      <c r="KT338" s="1326"/>
      <c r="KU338" s="497" t="e">
        <f t="shared" si="7737"/>
        <v>#N/A</v>
      </c>
      <c r="KV338" s="497" t="e">
        <f t="shared" si="7738"/>
        <v>#N/A</v>
      </c>
      <c r="KW338" s="498" t="e">
        <f t="shared" si="7739"/>
        <v>#N/A</v>
      </c>
      <c r="KX338" s="498">
        <f t="shared" si="7740"/>
        <v>0</v>
      </c>
      <c r="KY338" s="498">
        <f t="shared" si="7741"/>
        <v>0</v>
      </c>
      <c r="KZ338" s="498" t="e">
        <f t="shared" si="7742"/>
        <v>#N/A</v>
      </c>
      <c r="LA338" s="504">
        <f t="shared" si="7743"/>
        <v>0</v>
      </c>
      <c r="LB338" s="500">
        <f t="shared" si="7744"/>
        <v>0</v>
      </c>
      <c r="LE338" s="665"/>
      <c r="LF338" s="666"/>
      <c r="LG338" s="667"/>
      <c r="LH338" s="668"/>
      <c r="LI338" s="669"/>
      <c r="LJ338" s="720"/>
      <c r="LK338" s="1326"/>
      <c r="LL338" s="497" t="e">
        <f t="shared" si="7745"/>
        <v>#N/A</v>
      </c>
      <c r="LM338" s="497" t="e">
        <f t="shared" si="7746"/>
        <v>#N/A</v>
      </c>
      <c r="LN338" s="498" t="e">
        <f t="shared" si="7747"/>
        <v>#N/A</v>
      </c>
      <c r="LO338" s="498">
        <f t="shared" si="7748"/>
        <v>0</v>
      </c>
      <c r="LP338" s="498">
        <f t="shared" si="7749"/>
        <v>0</v>
      </c>
      <c r="LQ338" s="498" t="e">
        <f t="shared" si="7750"/>
        <v>#N/A</v>
      </c>
      <c r="LR338" s="504">
        <f t="shared" si="7751"/>
        <v>0</v>
      </c>
      <c r="LS338" s="500">
        <f t="shared" si="7752"/>
        <v>0</v>
      </c>
      <c r="LV338" s="665"/>
      <c r="LW338" s="666"/>
      <c r="LX338" s="667"/>
      <c r="LY338" s="668"/>
      <c r="LZ338" s="669"/>
      <c r="MA338" s="720"/>
      <c r="MB338" s="1326"/>
      <c r="MC338" s="497" t="e">
        <f t="shared" si="7753"/>
        <v>#N/A</v>
      </c>
      <c r="MD338" s="497" t="e">
        <f t="shared" si="7754"/>
        <v>#N/A</v>
      </c>
      <c r="ME338" s="498" t="e">
        <f t="shared" si="7755"/>
        <v>#N/A</v>
      </c>
      <c r="MF338" s="498">
        <f t="shared" si="7756"/>
        <v>0</v>
      </c>
      <c r="MG338" s="498">
        <f t="shared" si="7757"/>
        <v>0</v>
      </c>
      <c r="MH338" s="498" t="e">
        <f t="shared" si="7758"/>
        <v>#N/A</v>
      </c>
      <c r="MI338" s="504">
        <f t="shared" si="7759"/>
        <v>0</v>
      </c>
      <c r="MJ338" s="500">
        <f t="shared" si="7760"/>
        <v>0</v>
      </c>
      <c r="MM338" s="665"/>
      <c r="MN338" s="666"/>
      <c r="MO338" s="667"/>
      <c r="MP338" s="668"/>
      <c r="MQ338" s="669"/>
      <c r="MR338" s="720"/>
      <c r="MS338" s="1326"/>
      <c r="MT338" s="497" t="e">
        <f t="shared" si="7761"/>
        <v>#N/A</v>
      </c>
      <c r="MU338" s="497" t="e">
        <f t="shared" si="7762"/>
        <v>#N/A</v>
      </c>
      <c r="MV338" s="498" t="e">
        <f t="shared" si="7763"/>
        <v>#N/A</v>
      </c>
      <c r="MW338" s="498">
        <f t="shared" si="7764"/>
        <v>0</v>
      </c>
      <c r="MX338" s="498">
        <f t="shared" si="7765"/>
        <v>0</v>
      </c>
      <c r="MY338" s="498" t="e">
        <f t="shared" si="7766"/>
        <v>#N/A</v>
      </c>
      <c r="MZ338" s="504">
        <f t="shared" si="7767"/>
        <v>0</v>
      </c>
      <c r="NA338" s="500">
        <f t="shared" si="7768"/>
        <v>0</v>
      </c>
      <c r="ND338" s="665"/>
      <c r="NE338" s="666"/>
      <c r="NF338" s="667"/>
      <c r="NG338" s="668"/>
      <c r="NH338" s="669"/>
      <c r="NI338" s="720"/>
      <c r="NJ338" s="1326"/>
      <c r="NK338" s="497" t="e">
        <f t="shared" si="7769"/>
        <v>#N/A</v>
      </c>
      <c r="NL338" s="497" t="e">
        <f t="shared" si="7770"/>
        <v>#N/A</v>
      </c>
      <c r="NM338" s="498" t="e">
        <f t="shared" si="7771"/>
        <v>#N/A</v>
      </c>
      <c r="NN338" s="498">
        <f t="shared" si="7772"/>
        <v>0</v>
      </c>
      <c r="NO338" s="498">
        <f t="shared" si="7773"/>
        <v>0</v>
      </c>
      <c r="NP338" s="498" t="e">
        <f t="shared" si="7774"/>
        <v>#N/A</v>
      </c>
      <c r="NQ338" s="504">
        <f t="shared" si="7775"/>
        <v>0</v>
      </c>
      <c r="NR338" s="500">
        <f t="shared" si="7776"/>
        <v>0</v>
      </c>
      <c r="NU338" s="665"/>
      <c r="NV338" s="666"/>
      <c r="NW338" s="667"/>
      <c r="NX338" s="668"/>
      <c r="NY338" s="669"/>
      <c r="NZ338" s="720"/>
      <c r="OA338" s="1326"/>
      <c r="OB338" s="497" t="e">
        <f t="shared" si="7777"/>
        <v>#N/A</v>
      </c>
      <c r="OC338" s="497" t="e">
        <f t="shared" si="7778"/>
        <v>#N/A</v>
      </c>
      <c r="OD338" s="498" t="e">
        <f t="shared" si="7779"/>
        <v>#N/A</v>
      </c>
      <c r="OE338" s="498">
        <f t="shared" si="7780"/>
        <v>0</v>
      </c>
      <c r="OF338" s="498">
        <f t="shared" si="7781"/>
        <v>0</v>
      </c>
      <c r="OG338" s="498" t="e">
        <f t="shared" si="7782"/>
        <v>#N/A</v>
      </c>
      <c r="OH338" s="504">
        <f t="shared" si="7783"/>
        <v>0</v>
      </c>
      <c r="OI338" s="500">
        <f t="shared" si="7784"/>
        <v>0</v>
      </c>
      <c r="OL338" s="665"/>
      <c r="OM338" s="666"/>
      <c r="ON338" s="667"/>
      <c r="OO338" s="668"/>
      <c r="OP338" s="669"/>
      <c r="OQ338" s="720"/>
      <c r="OR338" s="1326"/>
      <c r="OS338" s="497" t="e">
        <f t="shared" si="7785"/>
        <v>#N/A</v>
      </c>
      <c r="OT338" s="497" t="e">
        <f t="shared" si="7786"/>
        <v>#N/A</v>
      </c>
      <c r="OU338" s="498" t="e">
        <f t="shared" si="7787"/>
        <v>#N/A</v>
      </c>
      <c r="OV338" s="498">
        <f t="shared" si="7788"/>
        <v>0</v>
      </c>
      <c r="OW338" s="498">
        <f t="shared" si="7789"/>
        <v>0</v>
      </c>
      <c r="OX338" s="498" t="e">
        <f t="shared" si="7790"/>
        <v>#N/A</v>
      </c>
      <c r="OY338" s="504">
        <f t="shared" si="7791"/>
        <v>0</v>
      </c>
      <c r="OZ338" s="500">
        <f t="shared" si="7792"/>
        <v>0</v>
      </c>
      <c r="PC338" s="665"/>
      <c r="PD338" s="666"/>
      <c r="PE338" s="667"/>
      <c r="PF338" s="668"/>
      <c r="PG338" s="669"/>
      <c r="PH338" s="720"/>
      <c r="PI338" s="1326"/>
      <c r="PJ338" s="497" t="e">
        <f t="shared" si="7793"/>
        <v>#N/A</v>
      </c>
      <c r="PK338" s="497" t="e">
        <f t="shared" si="7794"/>
        <v>#N/A</v>
      </c>
      <c r="PL338" s="498" t="e">
        <f t="shared" si="7795"/>
        <v>#N/A</v>
      </c>
      <c r="PM338" s="498">
        <f t="shared" si="7796"/>
        <v>0</v>
      </c>
      <c r="PN338" s="498">
        <f t="shared" si="7797"/>
        <v>0</v>
      </c>
      <c r="PO338" s="498" t="e">
        <f t="shared" si="7798"/>
        <v>#N/A</v>
      </c>
      <c r="PP338" s="504">
        <f t="shared" si="7799"/>
        <v>0</v>
      </c>
      <c r="PQ338" s="500">
        <f t="shared" si="7800"/>
        <v>0</v>
      </c>
      <c r="PT338" s="665"/>
      <c r="PU338" s="666"/>
      <c r="PV338" s="667"/>
      <c r="PW338" s="668"/>
      <c r="PX338" s="669"/>
      <c r="PY338" s="720"/>
      <c r="PZ338" s="1326"/>
      <c r="QA338" s="497" t="e">
        <f t="shared" si="7801"/>
        <v>#N/A</v>
      </c>
      <c r="QB338" s="497" t="e">
        <f t="shared" si="7802"/>
        <v>#N/A</v>
      </c>
      <c r="QC338" s="498" t="e">
        <f t="shared" si="7803"/>
        <v>#N/A</v>
      </c>
      <c r="QD338" s="498">
        <f t="shared" si="7804"/>
        <v>0</v>
      </c>
      <c r="QE338" s="498">
        <f t="shared" si="7805"/>
        <v>0</v>
      </c>
      <c r="QF338" s="498" t="e">
        <f t="shared" si="7806"/>
        <v>#N/A</v>
      </c>
      <c r="QG338" s="504">
        <f t="shared" si="7807"/>
        <v>0</v>
      </c>
      <c r="QH338" s="500">
        <f t="shared" si="7808"/>
        <v>0</v>
      </c>
      <c r="QK338" s="665"/>
      <c r="QL338" s="666"/>
      <c r="QM338" s="667"/>
      <c r="QN338" s="668"/>
      <c r="QO338" s="669"/>
      <c r="QP338" s="720"/>
      <c r="QQ338" s="1326"/>
      <c r="QR338" s="497" t="e">
        <f t="shared" si="7809"/>
        <v>#N/A</v>
      </c>
      <c r="QS338" s="497" t="e">
        <f t="shared" si="7810"/>
        <v>#N/A</v>
      </c>
      <c r="QT338" s="498" t="e">
        <f t="shared" si="7811"/>
        <v>#N/A</v>
      </c>
      <c r="QU338" s="498">
        <f t="shared" si="7812"/>
        <v>0</v>
      </c>
      <c r="QV338" s="498">
        <f t="shared" si="7813"/>
        <v>0</v>
      </c>
      <c r="QW338" s="498" t="e">
        <f t="shared" si="7814"/>
        <v>#N/A</v>
      </c>
      <c r="QX338" s="504">
        <f t="shared" si="7815"/>
        <v>0</v>
      </c>
      <c r="QY338" s="500">
        <f t="shared" si="7816"/>
        <v>0</v>
      </c>
      <c r="RB338" s="381"/>
      <c r="RC338" s="382"/>
      <c r="RD338" s="383"/>
      <c r="RE338" s="384"/>
      <c r="RF338" s="385"/>
      <c r="RG338" s="386"/>
      <c r="RH338" s="386"/>
      <c r="RI338" s="497"/>
      <c r="RJ338" s="497"/>
      <c r="RK338" s="501"/>
      <c r="RL338" s="501"/>
      <c r="RM338" s="501"/>
      <c r="RN338" s="501"/>
      <c r="RO338" s="502"/>
      <c r="RP338" s="503"/>
      <c r="RS338" s="381"/>
      <c r="RT338" s="382"/>
      <c r="RU338" s="383"/>
      <c r="RV338" s="384"/>
      <c r="RW338" s="385"/>
      <c r="RX338" s="386"/>
      <c r="RY338" s="386"/>
      <c r="RZ338" s="497"/>
      <c r="SA338" s="497"/>
      <c r="SB338" s="501"/>
      <c r="SC338" s="501"/>
      <c r="SD338" s="501"/>
      <c r="SE338" s="501"/>
      <c r="SF338" s="502"/>
      <c r="SG338" s="503"/>
      <c r="SJ338" s="381"/>
      <c r="SK338" s="382"/>
      <c r="SL338" s="383"/>
      <c r="SM338" s="384"/>
      <c r="SN338" s="385"/>
      <c r="SO338" s="386"/>
      <c r="SP338" s="386"/>
      <c r="SQ338" s="497"/>
      <c r="SR338" s="497"/>
      <c r="SS338" s="501"/>
      <c r="ST338" s="501"/>
      <c r="SU338" s="501"/>
      <c r="SV338" s="501"/>
      <c r="SW338" s="502"/>
      <c r="SX338" s="503"/>
    </row>
    <row r="339" spans="2:518" ht="66.75" hidden="1" customHeight="1" thickTop="1" thickBot="1">
      <c r="B339" s="577"/>
      <c r="C339" s="578"/>
      <c r="D339" s="579"/>
      <c r="E339" s="580"/>
      <c r="F339" s="581"/>
      <c r="G339" s="585"/>
      <c r="H339" s="595"/>
      <c r="K339" s="577"/>
      <c r="L339" s="767"/>
      <c r="M339" s="579"/>
      <c r="N339" s="580"/>
      <c r="O339" s="581"/>
      <c r="P339" s="585"/>
      <c r="Q339" s="1326"/>
      <c r="R339" s="497"/>
      <c r="S339" s="497"/>
      <c r="T339" s="498"/>
      <c r="U339" s="498"/>
      <c r="V339" s="498"/>
      <c r="W339" s="498"/>
      <c r="X339" s="504"/>
      <c r="Y339" s="500"/>
      <c r="Z339" s="486"/>
      <c r="AA339" s="486"/>
      <c r="AB339" s="577"/>
      <c r="AC339" s="767"/>
      <c r="AD339" s="579"/>
      <c r="AE339" s="580"/>
      <c r="AF339" s="581"/>
      <c r="AG339" s="585"/>
      <c r="AH339" s="1326"/>
      <c r="AI339" s="497"/>
      <c r="AJ339" s="497"/>
      <c r="AK339" s="498"/>
      <c r="AL339" s="498"/>
      <c r="AM339" s="498"/>
      <c r="AN339" s="498"/>
      <c r="AO339" s="504"/>
      <c r="AP339" s="500"/>
      <c r="AQ339" s="486"/>
      <c r="AR339" s="486"/>
      <c r="AS339" s="577"/>
      <c r="AT339" s="767"/>
      <c r="AU339" s="579"/>
      <c r="AV339" s="580"/>
      <c r="AW339" s="581"/>
      <c r="AX339" s="585"/>
      <c r="AY339" s="1326"/>
      <c r="AZ339" s="497"/>
      <c r="BA339" s="497"/>
      <c r="BB339" s="498"/>
      <c r="BC339" s="498"/>
      <c r="BD339" s="498"/>
      <c r="BE339" s="498"/>
      <c r="BF339" s="504"/>
      <c r="BG339" s="500"/>
      <c r="BJ339" s="577"/>
      <c r="BK339" s="767"/>
      <c r="BL339" s="579"/>
      <c r="BM339" s="580"/>
      <c r="BN339" s="581"/>
      <c r="BO339" s="585"/>
      <c r="BP339" s="1326"/>
      <c r="BQ339" s="497"/>
      <c r="BR339" s="497"/>
      <c r="BS339" s="498"/>
      <c r="BT339" s="498"/>
      <c r="BU339" s="498"/>
      <c r="BV339" s="498"/>
      <c r="BW339" s="504"/>
      <c r="BX339" s="500"/>
      <c r="CA339" s="577"/>
      <c r="CB339" s="767"/>
      <c r="CC339" s="579"/>
      <c r="CD339" s="580"/>
      <c r="CE339" s="581"/>
      <c r="CF339" s="585"/>
      <c r="CG339" s="1326"/>
      <c r="CH339" s="497"/>
      <c r="CI339" s="497"/>
      <c r="CJ339" s="498"/>
      <c r="CK339" s="498"/>
      <c r="CL339" s="498"/>
      <c r="CM339" s="498"/>
      <c r="CN339" s="504"/>
      <c r="CO339" s="500"/>
      <c r="CR339" s="577"/>
      <c r="CS339" s="767"/>
      <c r="CT339" s="579"/>
      <c r="CU339" s="580"/>
      <c r="CV339" s="581"/>
      <c r="CW339" s="585"/>
      <c r="CX339" s="1326"/>
      <c r="CY339" s="497"/>
      <c r="CZ339" s="497"/>
      <c r="DA339" s="498"/>
      <c r="DB339" s="498"/>
      <c r="DC339" s="498"/>
      <c r="DD339" s="498"/>
      <c r="DE339" s="504"/>
      <c r="DF339" s="500"/>
      <c r="DI339" s="577"/>
      <c r="DJ339" s="767"/>
      <c r="DK339" s="579"/>
      <c r="DL339" s="580"/>
      <c r="DM339" s="581"/>
      <c r="DN339" s="585"/>
      <c r="DO339" s="1326"/>
      <c r="DP339" s="497"/>
      <c r="DQ339" s="497"/>
      <c r="DR339" s="498"/>
      <c r="DS339" s="498"/>
      <c r="DT339" s="498"/>
      <c r="DU339" s="498"/>
      <c r="DV339" s="504"/>
      <c r="DW339" s="500"/>
      <c r="DZ339" s="577"/>
      <c r="EA339" s="767"/>
      <c r="EB339" s="579"/>
      <c r="EC339" s="580"/>
      <c r="ED339" s="581"/>
      <c r="EE339" s="585"/>
      <c r="EF339" s="1326"/>
      <c r="EG339" s="497"/>
      <c r="EH339" s="497"/>
      <c r="EI339" s="498"/>
      <c r="EJ339" s="498"/>
      <c r="EK339" s="498"/>
      <c r="EL339" s="498"/>
      <c r="EM339" s="504"/>
      <c r="EN339" s="500"/>
      <c r="EQ339" s="665"/>
      <c r="ER339" s="666"/>
      <c r="ES339" s="667"/>
      <c r="ET339" s="668"/>
      <c r="EU339" s="669"/>
      <c r="EV339" s="720"/>
      <c r="EW339" s="1326"/>
      <c r="EX339" s="497" t="e">
        <f t="shared" si="7665"/>
        <v>#N/A</v>
      </c>
      <c r="EY339" s="497" t="e">
        <f t="shared" si="7666"/>
        <v>#N/A</v>
      </c>
      <c r="EZ339" s="498" t="e">
        <f t="shared" si="7667"/>
        <v>#N/A</v>
      </c>
      <c r="FA339" s="498">
        <f t="shared" si="7668"/>
        <v>0</v>
      </c>
      <c r="FB339" s="498">
        <f t="shared" si="7669"/>
        <v>0</v>
      </c>
      <c r="FC339" s="498" t="e">
        <f t="shared" si="7670"/>
        <v>#N/A</v>
      </c>
      <c r="FD339" s="504">
        <f t="shared" si="7671"/>
        <v>0</v>
      </c>
      <c r="FE339" s="500">
        <f t="shared" si="7672"/>
        <v>0</v>
      </c>
      <c r="FH339" s="665"/>
      <c r="FI339" s="666"/>
      <c r="FJ339" s="667"/>
      <c r="FK339" s="668"/>
      <c r="FL339" s="669"/>
      <c r="FM339" s="720"/>
      <c r="FN339" s="1326"/>
      <c r="FO339" s="497" t="e">
        <f t="shared" si="7673"/>
        <v>#N/A</v>
      </c>
      <c r="FP339" s="497" t="e">
        <f t="shared" si="7674"/>
        <v>#N/A</v>
      </c>
      <c r="FQ339" s="498" t="e">
        <f t="shared" si="7675"/>
        <v>#N/A</v>
      </c>
      <c r="FR339" s="498">
        <f t="shared" si="7676"/>
        <v>0</v>
      </c>
      <c r="FS339" s="498">
        <f t="shared" si="7677"/>
        <v>0</v>
      </c>
      <c r="FT339" s="498" t="e">
        <f t="shared" si="7678"/>
        <v>#N/A</v>
      </c>
      <c r="FU339" s="504">
        <f t="shared" si="7679"/>
        <v>0</v>
      </c>
      <c r="FV339" s="500">
        <f t="shared" si="7680"/>
        <v>0</v>
      </c>
      <c r="FY339" s="665"/>
      <c r="FZ339" s="666"/>
      <c r="GA339" s="667"/>
      <c r="GB339" s="668"/>
      <c r="GC339" s="669"/>
      <c r="GD339" s="720"/>
      <c r="GE339" s="1326"/>
      <c r="GF339" s="497" t="e">
        <f t="shared" si="7681"/>
        <v>#N/A</v>
      </c>
      <c r="GG339" s="497" t="e">
        <f t="shared" si="7682"/>
        <v>#N/A</v>
      </c>
      <c r="GH339" s="498" t="e">
        <f t="shared" si="7683"/>
        <v>#N/A</v>
      </c>
      <c r="GI339" s="498">
        <f t="shared" si="7684"/>
        <v>0</v>
      </c>
      <c r="GJ339" s="498">
        <f t="shared" si="7685"/>
        <v>0</v>
      </c>
      <c r="GK339" s="498" t="e">
        <f t="shared" si="7686"/>
        <v>#N/A</v>
      </c>
      <c r="GL339" s="504">
        <f t="shared" si="7687"/>
        <v>0</v>
      </c>
      <c r="GM339" s="500">
        <f t="shared" si="7688"/>
        <v>0</v>
      </c>
      <c r="GP339" s="665"/>
      <c r="GQ339" s="666"/>
      <c r="GR339" s="667"/>
      <c r="GS339" s="668"/>
      <c r="GT339" s="669"/>
      <c r="GU339" s="720"/>
      <c r="GV339" s="1326"/>
      <c r="GW339" s="497" t="e">
        <f t="shared" si="7689"/>
        <v>#N/A</v>
      </c>
      <c r="GX339" s="497" t="e">
        <f t="shared" si="7690"/>
        <v>#N/A</v>
      </c>
      <c r="GY339" s="498" t="e">
        <f t="shared" si="7691"/>
        <v>#N/A</v>
      </c>
      <c r="GZ339" s="498">
        <f t="shared" si="7692"/>
        <v>0</v>
      </c>
      <c r="HA339" s="498">
        <f t="shared" si="7693"/>
        <v>0</v>
      </c>
      <c r="HB339" s="498" t="e">
        <f t="shared" si="7694"/>
        <v>#N/A</v>
      </c>
      <c r="HC339" s="504">
        <f t="shared" si="7695"/>
        <v>0</v>
      </c>
      <c r="HD339" s="500">
        <f t="shared" si="7696"/>
        <v>0</v>
      </c>
      <c r="HG339" s="665"/>
      <c r="HH339" s="666"/>
      <c r="HI339" s="667"/>
      <c r="HJ339" s="668"/>
      <c r="HK339" s="669"/>
      <c r="HL339" s="720"/>
      <c r="HM339" s="1326"/>
      <c r="HN339" s="497" t="e">
        <f t="shared" si="7697"/>
        <v>#N/A</v>
      </c>
      <c r="HO339" s="497" t="e">
        <f t="shared" si="7698"/>
        <v>#N/A</v>
      </c>
      <c r="HP339" s="498" t="e">
        <f t="shared" si="7699"/>
        <v>#N/A</v>
      </c>
      <c r="HQ339" s="498">
        <f t="shared" si="7700"/>
        <v>0</v>
      </c>
      <c r="HR339" s="498">
        <f t="shared" si="7701"/>
        <v>0</v>
      </c>
      <c r="HS339" s="498" t="e">
        <f t="shared" si="7702"/>
        <v>#N/A</v>
      </c>
      <c r="HT339" s="504">
        <f t="shared" si="7703"/>
        <v>0</v>
      </c>
      <c r="HU339" s="500">
        <f t="shared" si="7704"/>
        <v>0</v>
      </c>
      <c r="HX339" s="665"/>
      <c r="HY339" s="666"/>
      <c r="HZ339" s="667"/>
      <c r="IA339" s="668"/>
      <c r="IB339" s="669"/>
      <c r="IC339" s="720"/>
      <c r="ID339" s="1326"/>
      <c r="IE339" s="497" t="e">
        <f t="shared" si="7705"/>
        <v>#N/A</v>
      </c>
      <c r="IF339" s="497" t="e">
        <f t="shared" si="7706"/>
        <v>#N/A</v>
      </c>
      <c r="IG339" s="498" t="e">
        <f t="shared" si="7707"/>
        <v>#N/A</v>
      </c>
      <c r="IH339" s="498">
        <f t="shared" si="7708"/>
        <v>0</v>
      </c>
      <c r="II339" s="498">
        <f t="shared" si="7709"/>
        <v>0</v>
      </c>
      <c r="IJ339" s="498" t="e">
        <f t="shared" si="7710"/>
        <v>#N/A</v>
      </c>
      <c r="IK339" s="504">
        <f t="shared" si="7711"/>
        <v>0</v>
      </c>
      <c r="IL339" s="500">
        <f t="shared" si="7712"/>
        <v>0</v>
      </c>
      <c r="IO339" s="665"/>
      <c r="IP339" s="666"/>
      <c r="IQ339" s="667"/>
      <c r="IR339" s="668"/>
      <c r="IS339" s="669"/>
      <c r="IT339" s="720"/>
      <c r="IU339" s="1326"/>
      <c r="IV339" s="497" t="e">
        <f t="shared" si="7713"/>
        <v>#N/A</v>
      </c>
      <c r="IW339" s="497" t="e">
        <f t="shared" si="7714"/>
        <v>#N/A</v>
      </c>
      <c r="IX339" s="498" t="e">
        <f t="shared" si="7715"/>
        <v>#N/A</v>
      </c>
      <c r="IY339" s="498">
        <f t="shared" si="7716"/>
        <v>0</v>
      </c>
      <c r="IZ339" s="498">
        <f t="shared" si="7717"/>
        <v>0</v>
      </c>
      <c r="JA339" s="498" t="e">
        <f t="shared" si="7718"/>
        <v>#N/A</v>
      </c>
      <c r="JB339" s="504">
        <f t="shared" si="7719"/>
        <v>0</v>
      </c>
      <c r="JC339" s="500">
        <f t="shared" si="7720"/>
        <v>0</v>
      </c>
      <c r="JF339" s="665"/>
      <c r="JG339" s="666"/>
      <c r="JH339" s="667"/>
      <c r="JI339" s="668"/>
      <c r="JJ339" s="669"/>
      <c r="JK339" s="720"/>
      <c r="JL339" s="1326"/>
      <c r="JM339" s="497" t="e">
        <f t="shared" si="7721"/>
        <v>#N/A</v>
      </c>
      <c r="JN339" s="497" t="e">
        <f t="shared" si="7722"/>
        <v>#N/A</v>
      </c>
      <c r="JO339" s="498" t="e">
        <f t="shared" si="7723"/>
        <v>#N/A</v>
      </c>
      <c r="JP339" s="498">
        <f t="shared" si="7724"/>
        <v>0</v>
      </c>
      <c r="JQ339" s="498">
        <f t="shared" si="7725"/>
        <v>0</v>
      </c>
      <c r="JR339" s="498" t="e">
        <f t="shared" si="7726"/>
        <v>#N/A</v>
      </c>
      <c r="JS339" s="504">
        <f t="shared" si="7727"/>
        <v>0</v>
      </c>
      <c r="JT339" s="500">
        <f t="shared" si="7728"/>
        <v>0</v>
      </c>
      <c r="JW339" s="665"/>
      <c r="JX339" s="666"/>
      <c r="JY339" s="667"/>
      <c r="JZ339" s="668"/>
      <c r="KA339" s="669"/>
      <c r="KB339" s="720"/>
      <c r="KC339" s="1326"/>
      <c r="KD339" s="497" t="e">
        <f t="shared" si="7729"/>
        <v>#N/A</v>
      </c>
      <c r="KE339" s="497" t="e">
        <f t="shared" si="7730"/>
        <v>#N/A</v>
      </c>
      <c r="KF339" s="498" t="e">
        <f t="shared" si="7731"/>
        <v>#N/A</v>
      </c>
      <c r="KG339" s="498">
        <f t="shared" si="7732"/>
        <v>0</v>
      </c>
      <c r="KH339" s="498">
        <f t="shared" si="7733"/>
        <v>0</v>
      </c>
      <c r="KI339" s="498" t="e">
        <f t="shared" si="7734"/>
        <v>#N/A</v>
      </c>
      <c r="KJ339" s="504">
        <f t="shared" si="7735"/>
        <v>0</v>
      </c>
      <c r="KK339" s="500">
        <f t="shared" si="7736"/>
        <v>0</v>
      </c>
      <c r="KN339" s="665"/>
      <c r="KO339" s="666"/>
      <c r="KP339" s="667"/>
      <c r="KQ339" s="668"/>
      <c r="KR339" s="669"/>
      <c r="KS339" s="720"/>
      <c r="KT339" s="1326"/>
      <c r="KU339" s="497" t="e">
        <f t="shared" si="7737"/>
        <v>#N/A</v>
      </c>
      <c r="KV339" s="497" t="e">
        <f t="shared" si="7738"/>
        <v>#N/A</v>
      </c>
      <c r="KW339" s="498" t="e">
        <f t="shared" si="7739"/>
        <v>#N/A</v>
      </c>
      <c r="KX339" s="498">
        <f t="shared" si="7740"/>
        <v>0</v>
      </c>
      <c r="KY339" s="498">
        <f t="shared" si="7741"/>
        <v>0</v>
      </c>
      <c r="KZ339" s="498" t="e">
        <f t="shared" si="7742"/>
        <v>#N/A</v>
      </c>
      <c r="LA339" s="504">
        <f t="shared" si="7743"/>
        <v>0</v>
      </c>
      <c r="LB339" s="500">
        <f t="shared" si="7744"/>
        <v>0</v>
      </c>
      <c r="LE339" s="665"/>
      <c r="LF339" s="666"/>
      <c r="LG339" s="667"/>
      <c r="LH339" s="668"/>
      <c r="LI339" s="669"/>
      <c r="LJ339" s="720"/>
      <c r="LK339" s="1326"/>
      <c r="LL339" s="497" t="e">
        <f t="shared" si="7745"/>
        <v>#N/A</v>
      </c>
      <c r="LM339" s="497" t="e">
        <f t="shared" si="7746"/>
        <v>#N/A</v>
      </c>
      <c r="LN339" s="498" t="e">
        <f t="shared" si="7747"/>
        <v>#N/A</v>
      </c>
      <c r="LO339" s="498">
        <f t="shared" si="7748"/>
        <v>0</v>
      </c>
      <c r="LP339" s="498">
        <f t="shared" si="7749"/>
        <v>0</v>
      </c>
      <c r="LQ339" s="498" t="e">
        <f t="shared" si="7750"/>
        <v>#N/A</v>
      </c>
      <c r="LR339" s="504">
        <f t="shared" si="7751"/>
        <v>0</v>
      </c>
      <c r="LS339" s="500">
        <f t="shared" si="7752"/>
        <v>0</v>
      </c>
      <c r="LV339" s="665"/>
      <c r="LW339" s="666"/>
      <c r="LX339" s="667"/>
      <c r="LY339" s="668"/>
      <c r="LZ339" s="669"/>
      <c r="MA339" s="720"/>
      <c r="MB339" s="1326"/>
      <c r="MC339" s="497" t="e">
        <f t="shared" si="7753"/>
        <v>#N/A</v>
      </c>
      <c r="MD339" s="497" t="e">
        <f t="shared" si="7754"/>
        <v>#N/A</v>
      </c>
      <c r="ME339" s="498" t="e">
        <f t="shared" si="7755"/>
        <v>#N/A</v>
      </c>
      <c r="MF339" s="498">
        <f t="shared" si="7756"/>
        <v>0</v>
      </c>
      <c r="MG339" s="498">
        <f t="shared" si="7757"/>
        <v>0</v>
      </c>
      <c r="MH339" s="498" t="e">
        <f t="shared" si="7758"/>
        <v>#N/A</v>
      </c>
      <c r="MI339" s="504">
        <f t="shared" si="7759"/>
        <v>0</v>
      </c>
      <c r="MJ339" s="500">
        <f t="shared" si="7760"/>
        <v>0</v>
      </c>
      <c r="MM339" s="665"/>
      <c r="MN339" s="666"/>
      <c r="MO339" s="667"/>
      <c r="MP339" s="668"/>
      <c r="MQ339" s="669"/>
      <c r="MR339" s="720"/>
      <c r="MS339" s="1326"/>
      <c r="MT339" s="497" t="e">
        <f t="shared" si="7761"/>
        <v>#N/A</v>
      </c>
      <c r="MU339" s="497" t="e">
        <f t="shared" si="7762"/>
        <v>#N/A</v>
      </c>
      <c r="MV339" s="498" t="e">
        <f t="shared" si="7763"/>
        <v>#N/A</v>
      </c>
      <c r="MW339" s="498">
        <f t="shared" si="7764"/>
        <v>0</v>
      </c>
      <c r="MX339" s="498">
        <f t="shared" si="7765"/>
        <v>0</v>
      </c>
      <c r="MY339" s="498" t="e">
        <f t="shared" si="7766"/>
        <v>#N/A</v>
      </c>
      <c r="MZ339" s="504">
        <f t="shared" si="7767"/>
        <v>0</v>
      </c>
      <c r="NA339" s="500">
        <f t="shared" si="7768"/>
        <v>0</v>
      </c>
      <c r="ND339" s="665"/>
      <c r="NE339" s="666"/>
      <c r="NF339" s="667"/>
      <c r="NG339" s="668"/>
      <c r="NH339" s="669"/>
      <c r="NI339" s="720"/>
      <c r="NJ339" s="1326"/>
      <c r="NK339" s="497" t="e">
        <f t="shared" si="7769"/>
        <v>#N/A</v>
      </c>
      <c r="NL339" s="497" t="e">
        <f t="shared" si="7770"/>
        <v>#N/A</v>
      </c>
      <c r="NM339" s="498" t="e">
        <f t="shared" si="7771"/>
        <v>#N/A</v>
      </c>
      <c r="NN339" s="498">
        <f t="shared" si="7772"/>
        <v>0</v>
      </c>
      <c r="NO339" s="498">
        <f t="shared" si="7773"/>
        <v>0</v>
      </c>
      <c r="NP339" s="498" t="e">
        <f t="shared" si="7774"/>
        <v>#N/A</v>
      </c>
      <c r="NQ339" s="504">
        <f t="shared" si="7775"/>
        <v>0</v>
      </c>
      <c r="NR339" s="500">
        <f t="shared" si="7776"/>
        <v>0</v>
      </c>
      <c r="NU339" s="665"/>
      <c r="NV339" s="666"/>
      <c r="NW339" s="667"/>
      <c r="NX339" s="668"/>
      <c r="NY339" s="669"/>
      <c r="NZ339" s="720"/>
      <c r="OA339" s="1326"/>
      <c r="OB339" s="497" t="e">
        <f t="shared" si="7777"/>
        <v>#N/A</v>
      </c>
      <c r="OC339" s="497" t="e">
        <f t="shared" si="7778"/>
        <v>#N/A</v>
      </c>
      <c r="OD339" s="498" t="e">
        <f t="shared" si="7779"/>
        <v>#N/A</v>
      </c>
      <c r="OE339" s="498">
        <f t="shared" si="7780"/>
        <v>0</v>
      </c>
      <c r="OF339" s="498">
        <f t="shared" si="7781"/>
        <v>0</v>
      </c>
      <c r="OG339" s="498" t="e">
        <f t="shared" si="7782"/>
        <v>#N/A</v>
      </c>
      <c r="OH339" s="504">
        <f t="shared" si="7783"/>
        <v>0</v>
      </c>
      <c r="OI339" s="500">
        <f t="shared" si="7784"/>
        <v>0</v>
      </c>
      <c r="OL339" s="665"/>
      <c r="OM339" s="666"/>
      <c r="ON339" s="667"/>
      <c r="OO339" s="668"/>
      <c r="OP339" s="669"/>
      <c r="OQ339" s="720"/>
      <c r="OR339" s="1326"/>
      <c r="OS339" s="497" t="e">
        <f t="shared" si="7785"/>
        <v>#N/A</v>
      </c>
      <c r="OT339" s="497" t="e">
        <f t="shared" si="7786"/>
        <v>#N/A</v>
      </c>
      <c r="OU339" s="498" t="e">
        <f t="shared" si="7787"/>
        <v>#N/A</v>
      </c>
      <c r="OV339" s="498">
        <f t="shared" si="7788"/>
        <v>0</v>
      </c>
      <c r="OW339" s="498">
        <f t="shared" si="7789"/>
        <v>0</v>
      </c>
      <c r="OX339" s="498" t="e">
        <f t="shared" si="7790"/>
        <v>#N/A</v>
      </c>
      <c r="OY339" s="504">
        <f t="shared" si="7791"/>
        <v>0</v>
      </c>
      <c r="OZ339" s="500">
        <f t="shared" si="7792"/>
        <v>0</v>
      </c>
      <c r="PC339" s="665"/>
      <c r="PD339" s="666"/>
      <c r="PE339" s="667"/>
      <c r="PF339" s="668"/>
      <c r="PG339" s="669"/>
      <c r="PH339" s="720"/>
      <c r="PI339" s="1326"/>
      <c r="PJ339" s="497" t="e">
        <f t="shared" si="7793"/>
        <v>#N/A</v>
      </c>
      <c r="PK339" s="497" t="e">
        <f t="shared" si="7794"/>
        <v>#N/A</v>
      </c>
      <c r="PL339" s="498" t="e">
        <f t="shared" si="7795"/>
        <v>#N/A</v>
      </c>
      <c r="PM339" s="498">
        <f t="shared" si="7796"/>
        <v>0</v>
      </c>
      <c r="PN339" s="498">
        <f t="shared" si="7797"/>
        <v>0</v>
      </c>
      <c r="PO339" s="498" t="e">
        <f t="shared" si="7798"/>
        <v>#N/A</v>
      </c>
      <c r="PP339" s="504">
        <f t="shared" si="7799"/>
        <v>0</v>
      </c>
      <c r="PQ339" s="500">
        <f t="shared" si="7800"/>
        <v>0</v>
      </c>
      <c r="PT339" s="665"/>
      <c r="PU339" s="666"/>
      <c r="PV339" s="667"/>
      <c r="PW339" s="668"/>
      <c r="PX339" s="669"/>
      <c r="PY339" s="720"/>
      <c r="PZ339" s="1326"/>
      <c r="QA339" s="497" t="e">
        <f t="shared" si="7801"/>
        <v>#N/A</v>
      </c>
      <c r="QB339" s="497" t="e">
        <f t="shared" si="7802"/>
        <v>#N/A</v>
      </c>
      <c r="QC339" s="498" t="e">
        <f t="shared" si="7803"/>
        <v>#N/A</v>
      </c>
      <c r="QD339" s="498">
        <f t="shared" si="7804"/>
        <v>0</v>
      </c>
      <c r="QE339" s="498">
        <f t="shared" si="7805"/>
        <v>0</v>
      </c>
      <c r="QF339" s="498" t="e">
        <f t="shared" si="7806"/>
        <v>#N/A</v>
      </c>
      <c r="QG339" s="504">
        <f t="shared" si="7807"/>
        <v>0</v>
      </c>
      <c r="QH339" s="500">
        <f t="shared" si="7808"/>
        <v>0</v>
      </c>
      <c r="QK339" s="665"/>
      <c r="QL339" s="666"/>
      <c r="QM339" s="667"/>
      <c r="QN339" s="668"/>
      <c r="QO339" s="669"/>
      <c r="QP339" s="720"/>
      <c r="QQ339" s="1326"/>
      <c r="QR339" s="497" t="e">
        <f t="shared" si="7809"/>
        <v>#N/A</v>
      </c>
      <c r="QS339" s="497" t="e">
        <f t="shared" si="7810"/>
        <v>#N/A</v>
      </c>
      <c r="QT339" s="498" t="e">
        <f t="shared" si="7811"/>
        <v>#N/A</v>
      </c>
      <c r="QU339" s="498">
        <f t="shared" si="7812"/>
        <v>0</v>
      </c>
      <c r="QV339" s="498">
        <f t="shared" si="7813"/>
        <v>0</v>
      </c>
      <c r="QW339" s="498" t="e">
        <f t="shared" si="7814"/>
        <v>#N/A</v>
      </c>
      <c r="QX339" s="504">
        <f t="shared" si="7815"/>
        <v>0</v>
      </c>
      <c r="QY339" s="500">
        <f t="shared" si="7816"/>
        <v>0</v>
      </c>
      <c r="RB339" s="381"/>
      <c r="RC339" s="382"/>
      <c r="RD339" s="383"/>
      <c r="RE339" s="384"/>
      <c r="RF339" s="385"/>
      <c r="RG339" s="386"/>
      <c r="RH339" s="386"/>
      <c r="RI339" s="497"/>
      <c r="RJ339" s="497"/>
      <c r="RK339" s="501"/>
      <c r="RL339" s="501"/>
      <c r="RM339" s="501"/>
      <c r="RN339" s="501"/>
      <c r="RO339" s="502"/>
      <c r="RP339" s="503"/>
      <c r="RS339" s="381"/>
      <c r="RT339" s="382"/>
      <c r="RU339" s="383"/>
      <c r="RV339" s="384"/>
      <c r="RW339" s="385"/>
      <c r="RX339" s="386"/>
      <c r="RY339" s="386"/>
      <c r="RZ339" s="497"/>
      <c r="SA339" s="497"/>
      <c r="SB339" s="501"/>
      <c r="SC339" s="501"/>
      <c r="SD339" s="501"/>
      <c r="SE339" s="501"/>
      <c r="SF339" s="502"/>
      <c r="SG339" s="503"/>
      <c r="SJ339" s="381"/>
      <c r="SK339" s="382"/>
      <c r="SL339" s="383"/>
      <c r="SM339" s="384"/>
      <c r="SN339" s="385"/>
      <c r="SO339" s="386"/>
      <c r="SP339" s="386"/>
      <c r="SQ339" s="497"/>
      <c r="SR339" s="497"/>
      <c r="SS339" s="501"/>
      <c r="ST339" s="501"/>
      <c r="SU339" s="501"/>
      <c r="SV339" s="501"/>
      <c r="SW339" s="502"/>
      <c r="SX339" s="503"/>
    </row>
    <row r="340" spans="2:518" ht="33.75" hidden="1" customHeight="1" thickTop="1" thickBot="1">
      <c r="B340" s="577"/>
      <c r="C340" s="578"/>
      <c r="D340" s="579"/>
      <c r="E340" s="580"/>
      <c r="F340" s="581"/>
      <c r="G340" s="585"/>
      <c r="H340" s="595"/>
      <c r="K340" s="577"/>
      <c r="L340" s="767"/>
      <c r="M340" s="579"/>
      <c r="N340" s="580"/>
      <c r="O340" s="581"/>
      <c r="P340" s="585"/>
      <c r="Q340" s="1326"/>
      <c r="R340" s="497"/>
      <c r="S340" s="497"/>
      <c r="T340" s="498"/>
      <c r="U340" s="498"/>
      <c r="V340" s="498"/>
      <c r="W340" s="498"/>
      <c r="X340" s="504"/>
      <c r="Y340" s="500"/>
      <c r="Z340" s="486"/>
      <c r="AA340" s="486"/>
      <c r="AB340" s="577"/>
      <c r="AC340" s="767"/>
      <c r="AD340" s="579"/>
      <c r="AE340" s="580"/>
      <c r="AF340" s="581"/>
      <c r="AG340" s="585"/>
      <c r="AH340" s="1326"/>
      <c r="AI340" s="497"/>
      <c r="AJ340" s="497"/>
      <c r="AK340" s="498"/>
      <c r="AL340" s="498"/>
      <c r="AM340" s="498"/>
      <c r="AN340" s="498"/>
      <c r="AO340" s="504"/>
      <c r="AP340" s="500"/>
      <c r="AQ340" s="486"/>
      <c r="AR340" s="486"/>
      <c r="AS340" s="577"/>
      <c r="AT340" s="767"/>
      <c r="AU340" s="579"/>
      <c r="AV340" s="580"/>
      <c r="AW340" s="581"/>
      <c r="AX340" s="585"/>
      <c r="AY340" s="1326"/>
      <c r="AZ340" s="497"/>
      <c r="BA340" s="497"/>
      <c r="BB340" s="498"/>
      <c r="BC340" s="498"/>
      <c r="BD340" s="498"/>
      <c r="BE340" s="498"/>
      <c r="BF340" s="504"/>
      <c r="BG340" s="500"/>
      <c r="BJ340" s="577"/>
      <c r="BK340" s="767"/>
      <c r="BL340" s="579"/>
      <c r="BM340" s="580"/>
      <c r="BN340" s="581"/>
      <c r="BO340" s="585"/>
      <c r="BP340" s="1326"/>
      <c r="BQ340" s="497"/>
      <c r="BR340" s="497"/>
      <c r="BS340" s="498"/>
      <c r="BT340" s="498"/>
      <c r="BU340" s="498"/>
      <c r="BV340" s="498"/>
      <c r="BW340" s="504"/>
      <c r="BX340" s="500"/>
      <c r="CA340" s="577"/>
      <c r="CB340" s="767"/>
      <c r="CC340" s="579"/>
      <c r="CD340" s="580"/>
      <c r="CE340" s="581"/>
      <c r="CF340" s="585"/>
      <c r="CG340" s="1326"/>
      <c r="CH340" s="497"/>
      <c r="CI340" s="497"/>
      <c r="CJ340" s="498"/>
      <c r="CK340" s="498"/>
      <c r="CL340" s="498"/>
      <c r="CM340" s="498"/>
      <c r="CN340" s="504"/>
      <c r="CO340" s="500"/>
      <c r="CR340" s="577"/>
      <c r="CS340" s="767"/>
      <c r="CT340" s="579"/>
      <c r="CU340" s="580"/>
      <c r="CV340" s="581"/>
      <c r="CW340" s="585"/>
      <c r="CX340" s="1326"/>
      <c r="CY340" s="497"/>
      <c r="CZ340" s="497"/>
      <c r="DA340" s="498"/>
      <c r="DB340" s="498"/>
      <c r="DC340" s="498"/>
      <c r="DD340" s="498"/>
      <c r="DE340" s="504"/>
      <c r="DF340" s="500"/>
      <c r="DI340" s="577"/>
      <c r="DJ340" s="767"/>
      <c r="DK340" s="579"/>
      <c r="DL340" s="580"/>
      <c r="DM340" s="581"/>
      <c r="DN340" s="585"/>
      <c r="DO340" s="1326"/>
      <c r="DP340" s="497"/>
      <c r="DQ340" s="497"/>
      <c r="DR340" s="498"/>
      <c r="DS340" s="498"/>
      <c r="DT340" s="498"/>
      <c r="DU340" s="498"/>
      <c r="DV340" s="504"/>
      <c r="DW340" s="500"/>
      <c r="DZ340" s="577"/>
      <c r="EA340" s="767"/>
      <c r="EB340" s="579"/>
      <c r="EC340" s="580"/>
      <c r="ED340" s="581"/>
      <c r="EE340" s="585"/>
      <c r="EF340" s="1326"/>
      <c r="EG340" s="497"/>
      <c r="EH340" s="497"/>
      <c r="EI340" s="498"/>
      <c r="EJ340" s="498"/>
      <c r="EK340" s="498"/>
      <c r="EL340" s="498"/>
      <c r="EM340" s="504"/>
      <c r="EN340" s="500"/>
      <c r="EQ340" s="665"/>
      <c r="ER340" s="666"/>
      <c r="ES340" s="667"/>
      <c r="ET340" s="668"/>
      <c r="EU340" s="669"/>
      <c r="EV340" s="720"/>
      <c r="EW340" s="1326"/>
      <c r="EX340" s="497" t="e">
        <f t="shared" si="7665"/>
        <v>#N/A</v>
      </c>
      <c r="EY340" s="497" t="e">
        <f t="shared" si="7666"/>
        <v>#N/A</v>
      </c>
      <c r="EZ340" s="498" t="e">
        <f t="shared" si="7667"/>
        <v>#N/A</v>
      </c>
      <c r="FA340" s="498">
        <f t="shared" si="7668"/>
        <v>0</v>
      </c>
      <c r="FB340" s="498">
        <f t="shared" si="7669"/>
        <v>0</v>
      </c>
      <c r="FC340" s="498" t="e">
        <f t="shared" si="7670"/>
        <v>#N/A</v>
      </c>
      <c r="FD340" s="504">
        <f t="shared" si="7671"/>
        <v>0</v>
      </c>
      <c r="FE340" s="500">
        <f t="shared" si="7672"/>
        <v>0</v>
      </c>
      <c r="FH340" s="665"/>
      <c r="FI340" s="666"/>
      <c r="FJ340" s="667"/>
      <c r="FK340" s="668"/>
      <c r="FL340" s="669"/>
      <c r="FM340" s="720"/>
      <c r="FN340" s="1326"/>
      <c r="FO340" s="497" t="e">
        <f t="shared" si="7673"/>
        <v>#N/A</v>
      </c>
      <c r="FP340" s="497" t="e">
        <f t="shared" si="7674"/>
        <v>#N/A</v>
      </c>
      <c r="FQ340" s="498" t="e">
        <f t="shared" si="7675"/>
        <v>#N/A</v>
      </c>
      <c r="FR340" s="498">
        <f t="shared" si="7676"/>
        <v>0</v>
      </c>
      <c r="FS340" s="498">
        <f t="shared" si="7677"/>
        <v>0</v>
      </c>
      <c r="FT340" s="498" t="e">
        <f t="shared" si="7678"/>
        <v>#N/A</v>
      </c>
      <c r="FU340" s="504">
        <f t="shared" si="7679"/>
        <v>0</v>
      </c>
      <c r="FV340" s="500">
        <f t="shared" si="7680"/>
        <v>0</v>
      </c>
      <c r="FY340" s="665"/>
      <c r="FZ340" s="666"/>
      <c r="GA340" s="667"/>
      <c r="GB340" s="668"/>
      <c r="GC340" s="669"/>
      <c r="GD340" s="720"/>
      <c r="GE340" s="1326"/>
      <c r="GF340" s="497" t="e">
        <f t="shared" si="7681"/>
        <v>#N/A</v>
      </c>
      <c r="GG340" s="497" t="e">
        <f t="shared" si="7682"/>
        <v>#N/A</v>
      </c>
      <c r="GH340" s="498" t="e">
        <f t="shared" si="7683"/>
        <v>#N/A</v>
      </c>
      <c r="GI340" s="498">
        <f t="shared" si="7684"/>
        <v>0</v>
      </c>
      <c r="GJ340" s="498">
        <f t="shared" si="7685"/>
        <v>0</v>
      </c>
      <c r="GK340" s="498" t="e">
        <f t="shared" si="7686"/>
        <v>#N/A</v>
      </c>
      <c r="GL340" s="504">
        <f t="shared" si="7687"/>
        <v>0</v>
      </c>
      <c r="GM340" s="500">
        <f t="shared" si="7688"/>
        <v>0</v>
      </c>
      <c r="GP340" s="665"/>
      <c r="GQ340" s="666"/>
      <c r="GR340" s="667"/>
      <c r="GS340" s="668"/>
      <c r="GT340" s="669"/>
      <c r="GU340" s="720"/>
      <c r="GV340" s="1326"/>
      <c r="GW340" s="497" t="e">
        <f t="shared" si="7689"/>
        <v>#N/A</v>
      </c>
      <c r="GX340" s="497" t="e">
        <f t="shared" si="7690"/>
        <v>#N/A</v>
      </c>
      <c r="GY340" s="498" t="e">
        <f t="shared" si="7691"/>
        <v>#N/A</v>
      </c>
      <c r="GZ340" s="498">
        <f t="shared" si="7692"/>
        <v>0</v>
      </c>
      <c r="HA340" s="498">
        <f t="shared" si="7693"/>
        <v>0</v>
      </c>
      <c r="HB340" s="498" t="e">
        <f t="shared" si="7694"/>
        <v>#N/A</v>
      </c>
      <c r="HC340" s="504">
        <f t="shared" si="7695"/>
        <v>0</v>
      </c>
      <c r="HD340" s="500">
        <f t="shared" si="7696"/>
        <v>0</v>
      </c>
      <c r="HG340" s="665"/>
      <c r="HH340" s="666"/>
      <c r="HI340" s="667"/>
      <c r="HJ340" s="668"/>
      <c r="HK340" s="669"/>
      <c r="HL340" s="720"/>
      <c r="HM340" s="1326"/>
      <c r="HN340" s="497" t="e">
        <f t="shared" si="7697"/>
        <v>#N/A</v>
      </c>
      <c r="HO340" s="497" t="e">
        <f t="shared" si="7698"/>
        <v>#N/A</v>
      </c>
      <c r="HP340" s="498" t="e">
        <f t="shared" si="7699"/>
        <v>#N/A</v>
      </c>
      <c r="HQ340" s="498">
        <f t="shared" si="7700"/>
        <v>0</v>
      </c>
      <c r="HR340" s="498">
        <f t="shared" si="7701"/>
        <v>0</v>
      </c>
      <c r="HS340" s="498" t="e">
        <f t="shared" si="7702"/>
        <v>#N/A</v>
      </c>
      <c r="HT340" s="504">
        <f t="shared" si="7703"/>
        <v>0</v>
      </c>
      <c r="HU340" s="500">
        <f t="shared" si="7704"/>
        <v>0</v>
      </c>
      <c r="HX340" s="665"/>
      <c r="HY340" s="666"/>
      <c r="HZ340" s="667"/>
      <c r="IA340" s="668"/>
      <c r="IB340" s="669"/>
      <c r="IC340" s="720"/>
      <c r="ID340" s="1326"/>
      <c r="IE340" s="497" t="e">
        <f t="shared" si="7705"/>
        <v>#N/A</v>
      </c>
      <c r="IF340" s="497" t="e">
        <f t="shared" si="7706"/>
        <v>#N/A</v>
      </c>
      <c r="IG340" s="498" t="e">
        <f t="shared" si="7707"/>
        <v>#N/A</v>
      </c>
      <c r="IH340" s="498">
        <f t="shared" si="7708"/>
        <v>0</v>
      </c>
      <c r="II340" s="498">
        <f t="shared" si="7709"/>
        <v>0</v>
      </c>
      <c r="IJ340" s="498" t="e">
        <f t="shared" si="7710"/>
        <v>#N/A</v>
      </c>
      <c r="IK340" s="504">
        <f t="shared" si="7711"/>
        <v>0</v>
      </c>
      <c r="IL340" s="500">
        <f t="shared" si="7712"/>
        <v>0</v>
      </c>
      <c r="IO340" s="665"/>
      <c r="IP340" s="666"/>
      <c r="IQ340" s="667"/>
      <c r="IR340" s="668"/>
      <c r="IS340" s="669"/>
      <c r="IT340" s="720"/>
      <c r="IU340" s="1326"/>
      <c r="IV340" s="497" t="e">
        <f t="shared" si="7713"/>
        <v>#N/A</v>
      </c>
      <c r="IW340" s="497" t="e">
        <f t="shared" si="7714"/>
        <v>#N/A</v>
      </c>
      <c r="IX340" s="498" t="e">
        <f t="shared" si="7715"/>
        <v>#N/A</v>
      </c>
      <c r="IY340" s="498">
        <f t="shared" si="7716"/>
        <v>0</v>
      </c>
      <c r="IZ340" s="498">
        <f t="shared" si="7717"/>
        <v>0</v>
      </c>
      <c r="JA340" s="498" t="e">
        <f t="shared" si="7718"/>
        <v>#N/A</v>
      </c>
      <c r="JB340" s="504">
        <f t="shared" si="7719"/>
        <v>0</v>
      </c>
      <c r="JC340" s="500">
        <f t="shared" si="7720"/>
        <v>0</v>
      </c>
      <c r="JF340" s="665"/>
      <c r="JG340" s="666"/>
      <c r="JH340" s="667"/>
      <c r="JI340" s="668"/>
      <c r="JJ340" s="669"/>
      <c r="JK340" s="720"/>
      <c r="JL340" s="1326"/>
      <c r="JM340" s="497" t="e">
        <f t="shared" si="7721"/>
        <v>#N/A</v>
      </c>
      <c r="JN340" s="497" t="e">
        <f t="shared" si="7722"/>
        <v>#N/A</v>
      </c>
      <c r="JO340" s="498" t="e">
        <f t="shared" si="7723"/>
        <v>#N/A</v>
      </c>
      <c r="JP340" s="498">
        <f t="shared" si="7724"/>
        <v>0</v>
      </c>
      <c r="JQ340" s="498">
        <f t="shared" si="7725"/>
        <v>0</v>
      </c>
      <c r="JR340" s="498" t="e">
        <f t="shared" si="7726"/>
        <v>#N/A</v>
      </c>
      <c r="JS340" s="504">
        <f t="shared" si="7727"/>
        <v>0</v>
      </c>
      <c r="JT340" s="500">
        <f t="shared" si="7728"/>
        <v>0</v>
      </c>
      <c r="JW340" s="665"/>
      <c r="JX340" s="666"/>
      <c r="JY340" s="667"/>
      <c r="JZ340" s="668"/>
      <c r="KA340" s="669"/>
      <c r="KB340" s="720"/>
      <c r="KC340" s="1326"/>
      <c r="KD340" s="497" t="e">
        <f t="shared" si="7729"/>
        <v>#N/A</v>
      </c>
      <c r="KE340" s="497" t="e">
        <f t="shared" si="7730"/>
        <v>#N/A</v>
      </c>
      <c r="KF340" s="498" t="e">
        <f t="shared" si="7731"/>
        <v>#N/A</v>
      </c>
      <c r="KG340" s="498">
        <f t="shared" si="7732"/>
        <v>0</v>
      </c>
      <c r="KH340" s="498">
        <f t="shared" si="7733"/>
        <v>0</v>
      </c>
      <c r="KI340" s="498" t="e">
        <f t="shared" si="7734"/>
        <v>#N/A</v>
      </c>
      <c r="KJ340" s="504">
        <f t="shared" si="7735"/>
        <v>0</v>
      </c>
      <c r="KK340" s="500">
        <f t="shared" si="7736"/>
        <v>0</v>
      </c>
      <c r="KN340" s="665"/>
      <c r="KO340" s="666"/>
      <c r="KP340" s="667"/>
      <c r="KQ340" s="668"/>
      <c r="KR340" s="669"/>
      <c r="KS340" s="720"/>
      <c r="KT340" s="1326"/>
      <c r="KU340" s="497" t="e">
        <f t="shared" si="7737"/>
        <v>#N/A</v>
      </c>
      <c r="KV340" s="497" t="e">
        <f t="shared" si="7738"/>
        <v>#N/A</v>
      </c>
      <c r="KW340" s="498" t="e">
        <f t="shared" si="7739"/>
        <v>#N/A</v>
      </c>
      <c r="KX340" s="498">
        <f t="shared" si="7740"/>
        <v>0</v>
      </c>
      <c r="KY340" s="498">
        <f t="shared" si="7741"/>
        <v>0</v>
      </c>
      <c r="KZ340" s="498" t="e">
        <f t="shared" si="7742"/>
        <v>#N/A</v>
      </c>
      <c r="LA340" s="504">
        <f t="shared" si="7743"/>
        <v>0</v>
      </c>
      <c r="LB340" s="500">
        <f t="shared" si="7744"/>
        <v>0</v>
      </c>
      <c r="LE340" s="665"/>
      <c r="LF340" s="666"/>
      <c r="LG340" s="667"/>
      <c r="LH340" s="668"/>
      <c r="LI340" s="669"/>
      <c r="LJ340" s="720"/>
      <c r="LK340" s="1326"/>
      <c r="LL340" s="497" t="e">
        <f t="shared" si="7745"/>
        <v>#N/A</v>
      </c>
      <c r="LM340" s="497" t="e">
        <f t="shared" si="7746"/>
        <v>#N/A</v>
      </c>
      <c r="LN340" s="498" t="e">
        <f t="shared" si="7747"/>
        <v>#N/A</v>
      </c>
      <c r="LO340" s="498">
        <f t="shared" si="7748"/>
        <v>0</v>
      </c>
      <c r="LP340" s="498">
        <f t="shared" si="7749"/>
        <v>0</v>
      </c>
      <c r="LQ340" s="498" t="e">
        <f t="shared" si="7750"/>
        <v>#N/A</v>
      </c>
      <c r="LR340" s="504">
        <f t="shared" si="7751"/>
        <v>0</v>
      </c>
      <c r="LS340" s="500">
        <f t="shared" si="7752"/>
        <v>0</v>
      </c>
      <c r="LV340" s="665"/>
      <c r="LW340" s="666"/>
      <c r="LX340" s="667"/>
      <c r="LY340" s="668"/>
      <c r="LZ340" s="669"/>
      <c r="MA340" s="720"/>
      <c r="MB340" s="1326"/>
      <c r="MC340" s="497" t="e">
        <f t="shared" si="7753"/>
        <v>#N/A</v>
      </c>
      <c r="MD340" s="497" t="e">
        <f t="shared" si="7754"/>
        <v>#N/A</v>
      </c>
      <c r="ME340" s="498" t="e">
        <f t="shared" si="7755"/>
        <v>#N/A</v>
      </c>
      <c r="MF340" s="498">
        <f t="shared" si="7756"/>
        <v>0</v>
      </c>
      <c r="MG340" s="498">
        <f t="shared" si="7757"/>
        <v>0</v>
      </c>
      <c r="MH340" s="498" t="e">
        <f t="shared" si="7758"/>
        <v>#N/A</v>
      </c>
      <c r="MI340" s="504">
        <f t="shared" si="7759"/>
        <v>0</v>
      </c>
      <c r="MJ340" s="500">
        <f t="shared" si="7760"/>
        <v>0</v>
      </c>
      <c r="MM340" s="665"/>
      <c r="MN340" s="666"/>
      <c r="MO340" s="667"/>
      <c r="MP340" s="668"/>
      <c r="MQ340" s="669"/>
      <c r="MR340" s="720"/>
      <c r="MS340" s="1326"/>
      <c r="MT340" s="497" t="e">
        <f t="shared" si="7761"/>
        <v>#N/A</v>
      </c>
      <c r="MU340" s="497" t="e">
        <f t="shared" si="7762"/>
        <v>#N/A</v>
      </c>
      <c r="MV340" s="498" t="e">
        <f t="shared" si="7763"/>
        <v>#N/A</v>
      </c>
      <c r="MW340" s="498">
        <f t="shared" si="7764"/>
        <v>0</v>
      </c>
      <c r="MX340" s="498">
        <f t="shared" si="7765"/>
        <v>0</v>
      </c>
      <c r="MY340" s="498" t="e">
        <f t="shared" si="7766"/>
        <v>#N/A</v>
      </c>
      <c r="MZ340" s="504">
        <f t="shared" si="7767"/>
        <v>0</v>
      </c>
      <c r="NA340" s="500">
        <f t="shared" si="7768"/>
        <v>0</v>
      </c>
      <c r="ND340" s="665"/>
      <c r="NE340" s="666"/>
      <c r="NF340" s="667"/>
      <c r="NG340" s="668"/>
      <c r="NH340" s="669"/>
      <c r="NI340" s="720"/>
      <c r="NJ340" s="1326"/>
      <c r="NK340" s="497" t="e">
        <f t="shared" si="7769"/>
        <v>#N/A</v>
      </c>
      <c r="NL340" s="497" t="e">
        <f t="shared" si="7770"/>
        <v>#N/A</v>
      </c>
      <c r="NM340" s="498" t="e">
        <f t="shared" si="7771"/>
        <v>#N/A</v>
      </c>
      <c r="NN340" s="498">
        <f t="shared" si="7772"/>
        <v>0</v>
      </c>
      <c r="NO340" s="498">
        <f t="shared" si="7773"/>
        <v>0</v>
      </c>
      <c r="NP340" s="498" t="e">
        <f t="shared" si="7774"/>
        <v>#N/A</v>
      </c>
      <c r="NQ340" s="504">
        <f t="shared" si="7775"/>
        <v>0</v>
      </c>
      <c r="NR340" s="500">
        <f t="shared" si="7776"/>
        <v>0</v>
      </c>
      <c r="NU340" s="665"/>
      <c r="NV340" s="666"/>
      <c r="NW340" s="667"/>
      <c r="NX340" s="668"/>
      <c r="NY340" s="669"/>
      <c r="NZ340" s="720"/>
      <c r="OA340" s="1326"/>
      <c r="OB340" s="497" t="e">
        <f t="shared" si="7777"/>
        <v>#N/A</v>
      </c>
      <c r="OC340" s="497" t="e">
        <f t="shared" si="7778"/>
        <v>#N/A</v>
      </c>
      <c r="OD340" s="498" t="e">
        <f t="shared" si="7779"/>
        <v>#N/A</v>
      </c>
      <c r="OE340" s="498">
        <f t="shared" si="7780"/>
        <v>0</v>
      </c>
      <c r="OF340" s="498">
        <f t="shared" si="7781"/>
        <v>0</v>
      </c>
      <c r="OG340" s="498" t="e">
        <f t="shared" si="7782"/>
        <v>#N/A</v>
      </c>
      <c r="OH340" s="504">
        <f t="shared" si="7783"/>
        <v>0</v>
      </c>
      <c r="OI340" s="500">
        <f t="shared" si="7784"/>
        <v>0</v>
      </c>
      <c r="OL340" s="665"/>
      <c r="OM340" s="666"/>
      <c r="ON340" s="667"/>
      <c r="OO340" s="668"/>
      <c r="OP340" s="669"/>
      <c r="OQ340" s="720"/>
      <c r="OR340" s="1326"/>
      <c r="OS340" s="497" t="e">
        <f t="shared" si="7785"/>
        <v>#N/A</v>
      </c>
      <c r="OT340" s="497" t="e">
        <f t="shared" si="7786"/>
        <v>#N/A</v>
      </c>
      <c r="OU340" s="498" t="e">
        <f t="shared" si="7787"/>
        <v>#N/A</v>
      </c>
      <c r="OV340" s="498">
        <f t="shared" si="7788"/>
        <v>0</v>
      </c>
      <c r="OW340" s="498">
        <f t="shared" si="7789"/>
        <v>0</v>
      </c>
      <c r="OX340" s="498" t="e">
        <f t="shared" si="7790"/>
        <v>#N/A</v>
      </c>
      <c r="OY340" s="504">
        <f t="shared" si="7791"/>
        <v>0</v>
      </c>
      <c r="OZ340" s="500">
        <f t="shared" si="7792"/>
        <v>0</v>
      </c>
      <c r="PC340" s="665"/>
      <c r="PD340" s="666"/>
      <c r="PE340" s="667"/>
      <c r="PF340" s="668"/>
      <c r="PG340" s="669"/>
      <c r="PH340" s="720"/>
      <c r="PI340" s="1326"/>
      <c r="PJ340" s="497" t="e">
        <f t="shared" si="7793"/>
        <v>#N/A</v>
      </c>
      <c r="PK340" s="497" t="e">
        <f t="shared" si="7794"/>
        <v>#N/A</v>
      </c>
      <c r="PL340" s="498" t="e">
        <f t="shared" si="7795"/>
        <v>#N/A</v>
      </c>
      <c r="PM340" s="498">
        <f t="shared" si="7796"/>
        <v>0</v>
      </c>
      <c r="PN340" s="498">
        <f t="shared" si="7797"/>
        <v>0</v>
      </c>
      <c r="PO340" s="498" t="e">
        <f t="shared" si="7798"/>
        <v>#N/A</v>
      </c>
      <c r="PP340" s="504">
        <f t="shared" si="7799"/>
        <v>0</v>
      </c>
      <c r="PQ340" s="500">
        <f t="shared" si="7800"/>
        <v>0</v>
      </c>
      <c r="PT340" s="665"/>
      <c r="PU340" s="666"/>
      <c r="PV340" s="667"/>
      <c r="PW340" s="668"/>
      <c r="PX340" s="669"/>
      <c r="PY340" s="720"/>
      <c r="PZ340" s="1326"/>
      <c r="QA340" s="497" t="e">
        <f t="shared" si="7801"/>
        <v>#N/A</v>
      </c>
      <c r="QB340" s="497" t="e">
        <f t="shared" si="7802"/>
        <v>#N/A</v>
      </c>
      <c r="QC340" s="498" t="e">
        <f t="shared" si="7803"/>
        <v>#N/A</v>
      </c>
      <c r="QD340" s="498">
        <f t="shared" si="7804"/>
        <v>0</v>
      </c>
      <c r="QE340" s="498">
        <f t="shared" si="7805"/>
        <v>0</v>
      </c>
      <c r="QF340" s="498" t="e">
        <f t="shared" si="7806"/>
        <v>#N/A</v>
      </c>
      <c r="QG340" s="504">
        <f t="shared" si="7807"/>
        <v>0</v>
      </c>
      <c r="QH340" s="500">
        <f t="shared" si="7808"/>
        <v>0</v>
      </c>
      <c r="QK340" s="665"/>
      <c r="QL340" s="666"/>
      <c r="QM340" s="667"/>
      <c r="QN340" s="668"/>
      <c r="QO340" s="669"/>
      <c r="QP340" s="720"/>
      <c r="QQ340" s="1326"/>
      <c r="QR340" s="497" t="e">
        <f t="shared" si="7809"/>
        <v>#N/A</v>
      </c>
      <c r="QS340" s="497" t="e">
        <f t="shared" si="7810"/>
        <v>#N/A</v>
      </c>
      <c r="QT340" s="498" t="e">
        <f t="shared" si="7811"/>
        <v>#N/A</v>
      </c>
      <c r="QU340" s="498">
        <f t="shared" si="7812"/>
        <v>0</v>
      </c>
      <c r="QV340" s="498">
        <f t="shared" si="7813"/>
        <v>0</v>
      </c>
      <c r="QW340" s="498" t="e">
        <f t="shared" si="7814"/>
        <v>#N/A</v>
      </c>
      <c r="QX340" s="504">
        <f t="shared" si="7815"/>
        <v>0</v>
      </c>
      <c r="QY340" s="500">
        <f t="shared" si="7816"/>
        <v>0</v>
      </c>
      <c r="RB340" s="381"/>
      <c r="RC340" s="382"/>
      <c r="RD340" s="383"/>
      <c r="RE340" s="384"/>
      <c r="RF340" s="385"/>
      <c r="RG340" s="386"/>
      <c r="RH340" s="386"/>
      <c r="RI340" s="497"/>
      <c r="RJ340" s="497"/>
      <c r="RK340" s="501"/>
      <c r="RL340" s="501"/>
      <c r="RM340" s="501"/>
      <c r="RN340" s="501"/>
      <c r="RO340" s="502"/>
      <c r="RP340" s="503"/>
      <c r="RS340" s="381"/>
      <c r="RT340" s="382"/>
      <c r="RU340" s="383"/>
      <c r="RV340" s="384"/>
      <c r="RW340" s="385"/>
      <c r="RX340" s="386"/>
      <c r="RY340" s="386"/>
      <c r="RZ340" s="497"/>
      <c r="SA340" s="497"/>
      <c r="SB340" s="501"/>
      <c r="SC340" s="501"/>
      <c r="SD340" s="501"/>
      <c r="SE340" s="501"/>
      <c r="SF340" s="502"/>
      <c r="SG340" s="503"/>
      <c r="SJ340" s="381"/>
      <c r="SK340" s="382"/>
      <c r="SL340" s="383"/>
      <c r="SM340" s="384"/>
      <c r="SN340" s="385"/>
      <c r="SO340" s="386"/>
      <c r="SP340" s="386"/>
      <c r="SQ340" s="497"/>
      <c r="SR340" s="497"/>
      <c r="SS340" s="501"/>
      <c r="ST340" s="501"/>
      <c r="SU340" s="501"/>
      <c r="SV340" s="501"/>
      <c r="SW340" s="502"/>
      <c r="SX340" s="503"/>
    </row>
    <row r="341" spans="2:518" ht="42.75" hidden="1" customHeight="1" thickTop="1" thickBot="1">
      <c r="B341" s="577"/>
      <c r="C341" s="578"/>
      <c r="D341" s="579"/>
      <c r="E341" s="580"/>
      <c r="F341" s="581"/>
      <c r="G341" s="585"/>
      <c r="H341" s="595"/>
      <c r="K341" s="577"/>
      <c r="L341" s="767"/>
      <c r="M341" s="579"/>
      <c r="N341" s="580"/>
      <c r="O341" s="581"/>
      <c r="P341" s="585"/>
      <c r="Q341" s="1326"/>
      <c r="R341" s="497"/>
      <c r="S341" s="497"/>
      <c r="T341" s="498"/>
      <c r="U341" s="498"/>
      <c r="V341" s="498"/>
      <c r="W341" s="498"/>
      <c r="X341" s="504"/>
      <c r="Y341" s="500"/>
      <c r="Z341" s="486"/>
      <c r="AA341" s="486"/>
      <c r="AB341" s="577"/>
      <c r="AC341" s="767"/>
      <c r="AD341" s="579"/>
      <c r="AE341" s="580"/>
      <c r="AF341" s="581"/>
      <c r="AG341" s="585"/>
      <c r="AH341" s="1326"/>
      <c r="AI341" s="497"/>
      <c r="AJ341" s="497"/>
      <c r="AK341" s="498"/>
      <c r="AL341" s="498"/>
      <c r="AM341" s="498"/>
      <c r="AN341" s="498"/>
      <c r="AO341" s="504"/>
      <c r="AP341" s="500"/>
      <c r="AQ341" s="486"/>
      <c r="AR341" s="486"/>
      <c r="AS341" s="577"/>
      <c r="AT341" s="767"/>
      <c r="AU341" s="579"/>
      <c r="AV341" s="580"/>
      <c r="AW341" s="581"/>
      <c r="AX341" s="585"/>
      <c r="AY341" s="1326"/>
      <c r="AZ341" s="497"/>
      <c r="BA341" s="497"/>
      <c r="BB341" s="498"/>
      <c r="BC341" s="498"/>
      <c r="BD341" s="498"/>
      <c r="BE341" s="498"/>
      <c r="BF341" s="504"/>
      <c r="BG341" s="500"/>
      <c r="BJ341" s="577"/>
      <c r="BK341" s="767"/>
      <c r="BL341" s="579"/>
      <c r="BM341" s="580"/>
      <c r="BN341" s="581"/>
      <c r="BO341" s="585"/>
      <c r="BP341" s="1326"/>
      <c r="BQ341" s="497"/>
      <c r="BR341" s="497"/>
      <c r="BS341" s="498"/>
      <c r="BT341" s="498"/>
      <c r="BU341" s="498"/>
      <c r="BV341" s="498"/>
      <c r="BW341" s="504"/>
      <c r="BX341" s="500"/>
      <c r="CA341" s="577"/>
      <c r="CB341" s="767"/>
      <c r="CC341" s="579"/>
      <c r="CD341" s="580"/>
      <c r="CE341" s="581"/>
      <c r="CF341" s="585"/>
      <c r="CG341" s="1326"/>
      <c r="CH341" s="497"/>
      <c r="CI341" s="497"/>
      <c r="CJ341" s="498"/>
      <c r="CK341" s="498"/>
      <c r="CL341" s="498"/>
      <c r="CM341" s="498"/>
      <c r="CN341" s="504"/>
      <c r="CO341" s="500"/>
      <c r="CR341" s="577"/>
      <c r="CS341" s="767"/>
      <c r="CT341" s="579"/>
      <c r="CU341" s="580"/>
      <c r="CV341" s="581"/>
      <c r="CW341" s="585"/>
      <c r="CX341" s="1326"/>
      <c r="CY341" s="497"/>
      <c r="CZ341" s="497"/>
      <c r="DA341" s="498"/>
      <c r="DB341" s="498"/>
      <c r="DC341" s="498"/>
      <c r="DD341" s="498"/>
      <c r="DE341" s="504"/>
      <c r="DF341" s="500"/>
      <c r="DI341" s="577"/>
      <c r="DJ341" s="767"/>
      <c r="DK341" s="579"/>
      <c r="DL341" s="580"/>
      <c r="DM341" s="581"/>
      <c r="DN341" s="585"/>
      <c r="DO341" s="1326"/>
      <c r="DP341" s="497"/>
      <c r="DQ341" s="497"/>
      <c r="DR341" s="498"/>
      <c r="DS341" s="498"/>
      <c r="DT341" s="498"/>
      <c r="DU341" s="498"/>
      <c r="DV341" s="504"/>
      <c r="DW341" s="500"/>
      <c r="DZ341" s="577"/>
      <c r="EA341" s="767"/>
      <c r="EB341" s="579"/>
      <c r="EC341" s="580"/>
      <c r="ED341" s="581"/>
      <c r="EE341" s="585"/>
      <c r="EF341" s="1326"/>
      <c r="EG341" s="497"/>
      <c r="EH341" s="497"/>
      <c r="EI341" s="498"/>
      <c r="EJ341" s="498"/>
      <c r="EK341" s="498"/>
      <c r="EL341" s="498"/>
      <c r="EM341" s="504"/>
      <c r="EN341" s="500"/>
      <c r="EQ341" s="665"/>
      <c r="ER341" s="666"/>
      <c r="ES341" s="667"/>
      <c r="ET341" s="668"/>
      <c r="EU341" s="669"/>
      <c r="EV341" s="720"/>
      <c r="EW341" s="1326"/>
      <c r="EX341" s="497" t="e">
        <f t="shared" si="7665"/>
        <v>#N/A</v>
      </c>
      <c r="EY341" s="497" t="e">
        <f t="shared" si="7666"/>
        <v>#N/A</v>
      </c>
      <c r="EZ341" s="498" t="e">
        <f t="shared" si="7667"/>
        <v>#N/A</v>
      </c>
      <c r="FA341" s="498">
        <f t="shared" si="7668"/>
        <v>0</v>
      </c>
      <c r="FB341" s="498">
        <f t="shared" si="7669"/>
        <v>0</v>
      </c>
      <c r="FC341" s="498" t="e">
        <f t="shared" si="7670"/>
        <v>#N/A</v>
      </c>
      <c r="FD341" s="504">
        <f t="shared" si="7671"/>
        <v>0</v>
      </c>
      <c r="FE341" s="500">
        <f t="shared" si="7672"/>
        <v>0</v>
      </c>
      <c r="FH341" s="665"/>
      <c r="FI341" s="666"/>
      <c r="FJ341" s="667"/>
      <c r="FK341" s="668"/>
      <c r="FL341" s="669"/>
      <c r="FM341" s="720"/>
      <c r="FN341" s="1326"/>
      <c r="FO341" s="497" t="e">
        <f t="shared" si="7673"/>
        <v>#N/A</v>
      </c>
      <c r="FP341" s="497" t="e">
        <f t="shared" si="7674"/>
        <v>#N/A</v>
      </c>
      <c r="FQ341" s="498" t="e">
        <f t="shared" si="7675"/>
        <v>#N/A</v>
      </c>
      <c r="FR341" s="498">
        <f t="shared" si="7676"/>
        <v>0</v>
      </c>
      <c r="FS341" s="498">
        <f t="shared" si="7677"/>
        <v>0</v>
      </c>
      <c r="FT341" s="498" t="e">
        <f t="shared" si="7678"/>
        <v>#N/A</v>
      </c>
      <c r="FU341" s="504">
        <f t="shared" si="7679"/>
        <v>0</v>
      </c>
      <c r="FV341" s="500">
        <f t="shared" si="7680"/>
        <v>0</v>
      </c>
      <c r="FY341" s="665"/>
      <c r="FZ341" s="666"/>
      <c r="GA341" s="667"/>
      <c r="GB341" s="668"/>
      <c r="GC341" s="669"/>
      <c r="GD341" s="720"/>
      <c r="GE341" s="1326"/>
      <c r="GF341" s="497" t="e">
        <f t="shared" si="7681"/>
        <v>#N/A</v>
      </c>
      <c r="GG341" s="497" t="e">
        <f t="shared" si="7682"/>
        <v>#N/A</v>
      </c>
      <c r="GH341" s="498" t="e">
        <f t="shared" si="7683"/>
        <v>#N/A</v>
      </c>
      <c r="GI341" s="498">
        <f t="shared" si="7684"/>
        <v>0</v>
      </c>
      <c r="GJ341" s="498">
        <f t="shared" si="7685"/>
        <v>0</v>
      </c>
      <c r="GK341" s="498" t="e">
        <f t="shared" si="7686"/>
        <v>#N/A</v>
      </c>
      <c r="GL341" s="504">
        <f t="shared" si="7687"/>
        <v>0</v>
      </c>
      <c r="GM341" s="500">
        <f t="shared" si="7688"/>
        <v>0</v>
      </c>
      <c r="GP341" s="665"/>
      <c r="GQ341" s="666"/>
      <c r="GR341" s="667"/>
      <c r="GS341" s="668"/>
      <c r="GT341" s="669"/>
      <c r="GU341" s="720"/>
      <c r="GV341" s="1326"/>
      <c r="GW341" s="497" t="e">
        <f t="shared" si="7689"/>
        <v>#N/A</v>
      </c>
      <c r="GX341" s="497" t="e">
        <f t="shared" si="7690"/>
        <v>#N/A</v>
      </c>
      <c r="GY341" s="498" t="e">
        <f t="shared" si="7691"/>
        <v>#N/A</v>
      </c>
      <c r="GZ341" s="498">
        <f t="shared" si="7692"/>
        <v>0</v>
      </c>
      <c r="HA341" s="498">
        <f t="shared" si="7693"/>
        <v>0</v>
      </c>
      <c r="HB341" s="498" t="e">
        <f t="shared" si="7694"/>
        <v>#N/A</v>
      </c>
      <c r="HC341" s="504">
        <f t="shared" si="7695"/>
        <v>0</v>
      </c>
      <c r="HD341" s="500">
        <f t="shared" si="7696"/>
        <v>0</v>
      </c>
      <c r="HG341" s="665"/>
      <c r="HH341" s="666"/>
      <c r="HI341" s="667"/>
      <c r="HJ341" s="668"/>
      <c r="HK341" s="669"/>
      <c r="HL341" s="720"/>
      <c r="HM341" s="1326"/>
      <c r="HN341" s="497" t="e">
        <f t="shared" si="7697"/>
        <v>#N/A</v>
      </c>
      <c r="HO341" s="497" t="e">
        <f t="shared" si="7698"/>
        <v>#N/A</v>
      </c>
      <c r="HP341" s="498" t="e">
        <f t="shared" si="7699"/>
        <v>#N/A</v>
      </c>
      <c r="HQ341" s="498">
        <f t="shared" si="7700"/>
        <v>0</v>
      </c>
      <c r="HR341" s="498">
        <f t="shared" si="7701"/>
        <v>0</v>
      </c>
      <c r="HS341" s="498" t="e">
        <f t="shared" si="7702"/>
        <v>#N/A</v>
      </c>
      <c r="HT341" s="504">
        <f t="shared" si="7703"/>
        <v>0</v>
      </c>
      <c r="HU341" s="500">
        <f t="shared" si="7704"/>
        <v>0</v>
      </c>
      <c r="HX341" s="665"/>
      <c r="HY341" s="666"/>
      <c r="HZ341" s="667"/>
      <c r="IA341" s="668"/>
      <c r="IB341" s="669"/>
      <c r="IC341" s="720"/>
      <c r="ID341" s="1326"/>
      <c r="IE341" s="497" t="e">
        <f t="shared" si="7705"/>
        <v>#N/A</v>
      </c>
      <c r="IF341" s="497" t="e">
        <f t="shared" si="7706"/>
        <v>#N/A</v>
      </c>
      <c r="IG341" s="498" t="e">
        <f t="shared" si="7707"/>
        <v>#N/A</v>
      </c>
      <c r="IH341" s="498">
        <f t="shared" si="7708"/>
        <v>0</v>
      </c>
      <c r="II341" s="498">
        <f t="shared" si="7709"/>
        <v>0</v>
      </c>
      <c r="IJ341" s="498" t="e">
        <f t="shared" si="7710"/>
        <v>#N/A</v>
      </c>
      <c r="IK341" s="504">
        <f t="shared" si="7711"/>
        <v>0</v>
      </c>
      <c r="IL341" s="500">
        <f t="shared" si="7712"/>
        <v>0</v>
      </c>
      <c r="IO341" s="665"/>
      <c r="IP341" s="666"/>
      <c r="IQ341" s="667"/>
      <c r="IR341" s="668"/>
      <c r="IS341" s="669"/>
      <c r="IT341" s="720"/>
      <c r="IU341" s="1326"/>
      <c r="IV341" s="497" t="e">
        <f t="shared" si="7713"/>
        <v>#N/A</v>
      </c>
      <c r="IW341" s="497" t="e">
        <f t="shared" si="7714"/>
        <v>#N/A</v>
      </c>
      <c r="IX341" s="498" t="e">
        <f t="shared" si="7715"/>
        <v>#N/A</v>
      </c>
      <c r="IY341" s="498">
        <f t="shared" si="7716"/>
        <v>0</v>
      </c>
      <c r="IZ341" s="498">
        <f t="shared" si="7717"/>
        <v>0</v>
      </c>
      <c r="JA341" s="498" t="e">
        <f t="shared" si="7718"/>
        <v>#N/A</v>
      </c>
      <c r="JB341" s="504">
        <f t="shared" si="7719"/>
        <v>0</v>
      </c>
      <c r="JC341" s="500">
        <f t="shared" si="7720"/>
        <v>0</v>
      </c>
      <c r="JF341" s="665"/>
      <c r="JG341" s="666"/>
      <c r="JH341" s="667"/>
      <c r="JI341" s="668"/>
      <c r="JJ341" s="669"/>
      <c r="JK341" s="720"/>
      <c r="JL341" s="1326"/>
      <c r="JM341" s="497" t="e">
        <f t="shared" si="7721"/>
        <v>#N/A</v>
      </c>
      <c r="JN341" s="497" t="e">
        <f t="shared" si="7722"/>
        <v>#N/A</v>
      </c>
      <c r="JO341" s="498" t="e">
        <f t="shared" si="7723"/>
        <v>#N/A</v>
      </c>
      <c r="JP341" s="498">
        <f t="shared" si="7724"/>
        <v>0</v>
      </c>
      <c r="JQ341" s="498">
        <f t="shared" si="7725"/>
        <v>0</v>
      </c>
      <c r="JR341" s="498" t="e">
        <f t="shared" si="7726"/>
        <v>#N/A</v>
      </c>
      <c r="JS341" s="504">
        <f t="shared" si="7727"/>
        <v>0</v>
      </c>
      <c r="JT341" s="500">
        <f t="shared" si="7728"/>
        <v>0</v>
      </c>
      <c r="JW341" s="665"/>
      <c r="JX341" s="666"/>
      <c r="JY341" s="667"/>
      <c r="JZ341" s="668"/>
      <c r="KA341" s="669"/>
      <c r="KB341" s="720"/>
      <c r="KC341" s="1326"/>
      <c r="KD341" s="497" t="e">
        <f t="shared" si="7729"/>
        <v>#N/A</v>
      </c>
      <c r="KE341" s="497" t="e">
        <f t="shared" si="7730"/>
        <v>#N/A</v>
      </c>
      <c r="KF341" s="498" t="e">
        <f t="shared" si="7731"/>
        <v>#N/A</v>
      </c>
      <c r="KG341" s="498">
        <f t="shared" si="7732"/>
        <v>0</v>
      </c>
      <c r="KH341" s="498">
        <f t="shared" si="7733"/>
        <v>0</v>
      </c>
      <c r="KI341" s="498" t="e">
        <f t="shared" si="7734"/>
        <v>#N/A</v>
      </c>
      <c r="KJ341" s="504">
        <f t="shared" si="7735"/>
        <v>0</v>
      </c>
      <c r="KK341" s="500">
        <f t="shared" si="7736"/>
        <v>0</v>
      </c>
      <c r="KN341" s="665"/>
      <c r="KO341" s="666"/>
      <c r="KP341" s="667"/>
      <c r="KQ341" s="668"/>
      <c r="KR341" s="669"/>
      <c r="KS341" s="720"/>
      <c r="KT341" s="1326"/>
      <c r="KU341" s="497" t="e">
        <f t="shared" si="7737"/>
        <v>#N/A</v>
      </c>
      <c r="KV341" s="497" t="e">
        <f t="shared" si="7738"/>
        <v>#N/A</v>
      </c>
      <c r="KW341" s="498" t="e">
        <f t="shared" si="7739"/>
        <v>#N/A</v>
      </c>
      <c r="KX341" s="498">
        <f t="shared" si="7740"/>
        <v>0</v>
      </c>
      <c r="KY341" s="498">
        <f t="shared" si="7741"/>
        <v>0</v>
      </c>
      <c r="KZ341" s="498" t="e">
        <f t="shared" si="7742"/>
        <v>#N/A</v>
      </c>
      <c r="LA341" s="504">
        <f t="shared" si="7743"/>
        <v>0</v>
      </c>
      <c r="LB341" s="500">
        <f t="shared" si="7744"/>
        <v>0</v>
      </c>
      <c r="LE341" s="665"/>
      <c r="LF341" s="666"/>
      <c r="LG341" s="667"/>
      <c r="LH341" s="668"/>
      <c r="LI341" s="669"/>
      <c r="LJ341" s="720"/>
      <c r="LK341" s="1326"/>
      <c r="LL341" s="497" t="e">
        <f t="shared" si="7745"/>
        <v>#N/A</v>
      </c>
      <c r="LM341" s="497" t="e">
        <f t="shared" si="7746"/>
        <v>#N/A</v>
      </c>
      <c r="LN341" s="498" t="e">
        <f t="shared" si="7747"/>
        <v>#N/A</v>
      </c>
      <c r="LO341" s="498">
        <f t="shared" si="7748"/>
        <v>0</v>
      </c>
      <c r="LP341" s="498">
        <f t="shared" si="7749"/>
        <v>0</v>
      </c>
      <c r="LQ341" s="498" t="e">
        <f t="shared" si="7750"/>
        <v>#N/A</v>
      </c>
      <c r="LR341" s="504">
        <f t="shared" si="7751"/>
        <v>0</v>
      </c>
      <c r="LS341" s="500">
        <f t="shared" si="7752"/>
        <v>0</v>
      </c>
      <c r="LV341" s="665"/>
      <c r="LW341" s="666"/>
      <c r="LX341" s="667"/>
      <c r="LY341" s="668"/>
      <c r="LZ341" s="669"/>
      <c r="MA341" s="720"/>
      <c r="MB341" s="1326"/>
      <c r="MC341" s="497" t="e">
        <f t="shared" si="7753"/>
        <v>#N/A</v>
      </c>
      <c r="MD341" s="497" t="e">
        <f t="shared" si="7754"/>
        <v>#N/A</v>
      </c>
      <c r="ME341" s="498" t="e">
        <f t="shared" si="7755"/>
        <v>#N/A</v>
      </c>
      <c r="MF341" s="498">
        <f t="shared" si="7756"/>
        <v>0</v>
      </c>
      <c r="MG341" s="498">
        <f t="shared" si="7757"/>
        <v>0</v>
      </c>
      <c r="MH341" s="498" t="e">
        <f t="shared" si="7758"/>
        <v>#N/A</v>
      </c>
      <c r="MI341" s="504">
        <f t="shared" si="7759"/>
        <v>0</v>
      </c>
      <c r="MJ341" s="500">
        <f t="shared" si="7760"/>
        <v>0</v>
      </c>
      <c r="MM341" s="665"/>
      <c r="MN341" s="666"/>
      <c r="MO341" s="667"/>
      <c r="MP341" s="668"/>
      <c r="MQ341" s="669"/>
      <c r="MR341" s="720"/>
      <c r="MS341" s="1326"/>
      <c r="MT341" s="497" t="e">
        <f t="shared" si="7761"/>
        <v>#N/A</v>
      </c>
      <c r="MU341" s="497" t="e">
        <f t="shared" si="7762"/>
        <v>#N/A</v>
      </c>
      <c r="MV341" s="498" t="e">
        <f t="shared" si="7763"/>
        <v>#N/A</v>
      </c>
      <c r="MW341" s="498">
        <f t="shared" si="7764"/>
        <v>0</v>
      </c>
      <c r="MX341" s="498">
        <f t="shared" si="7765"/>
        <v>0</v>
      </c>
      <c r="MY341" s="498" t="e">
        <f t="shared" si="7766"/>
        <v>#N/A</v>
      </c>
      <c r="MZ341" s="504">
        <f t="shared" si="7767"/>
        <v>0</v>
      </c>
      <c r="NA341" s="500">
        <f t="shared" si="7768"/>
        <v>0</v>
      </c>
      <c r="ND341" s="665"/>
      <c r="NE341" s="666"/>
      <c r="NF341" s="667"/>
      <c r="NG341" s="668"/>
      <c r="NH341" s="669"/>
      <c r="NI341" s="720"/>
      <c r="NJ341" s="1326"/>
      <c r="NK341" s="497" t="e">
        <f t="shared" si="7769"/>
        <v>#N/A</v>
      </c>
      <c r="NL341" s="497" t="e">
        <f t="shared" si="7770"/>
        <v>#N/A</v>
      </c>
      <c r="NM341" s="498" t="e">
        <f t="shared" si="7771"/>
        <v>#N/A</v>
      </c>
      <c r="NN341" s="498">
        <f t="shared" si="7772"/>
        <v>0</v>
      </c>
      <c r="NO341" s="498">
        <f t="shared" si="7773"/>
        <v>0</v>
      </c>
      <c r="NP341" s="498" t="e">
        <f t="shared" si="7774"/>
        <v>#N/A</v>
      </c>
      <c r="NQ341" s="504">
        <f t="shared" si="7775"/>
        <v>0</v>
      </c>
      <c r="NR341" s="500">
        <f t="shared" si="7776"/>
        <v>0</v>
      </c>
      <c r="NU341" s="665"/>
      <c r="NV341" s="666"/>
      <c r="NW341" s="667"/>
      <c r="NX341" s="668"/>
      <c r="NY341" s="669"/>
      <c r="NZ341" s="720"/>
      <c r="OA341" s="1326"/>
      <c r="OB341" s="497" t="e">
        <f t="shared" si="7777"/>
        <v>#N/A</v>
      </c>
      <c r="OC341" s="497" t="e">
        <f t="shared" si="7778"/>
        <v>#N/A</v>
      </c>
      <c r="OD341" s="498" t="e">
        <f t="shared" si="7779"/>
        <v>#N/A</v>
      </c>
      <c r="OE341" s="498">
        <f t="shared" si="7780"/>
        <v>0</v>
      </c>
      <c r="OF341" s="498">
        <f t="shared" si="7781"/>
        <v>0</v>
      </c>
      <c r="OG341" s="498" t="e">
        <f t="shared" si="7782"/>
        <v>#N/A</v>
      </c>
      <c r="OH341" s="504">
        <f t="shared" si="7783"/>
        <v>0</v>
      </c>
      <c r="OI341" s="500">
        <f t="shared" si="7784"/>
        <v>0</v>
      </c>
      <c r="OL341" s="665"/>
      <c r="OM341" s="666"/>
      <c r="ON341" s="667"/>
      <c r="OO341" s="668"/>
      <c r="OP341" s="669"/>
      <c r="OQ341" s="720"/>
      <c r="OR341" s="1326"/>
      <c r="OS341" s="497" t="e">
        <f t="shared" si="7785"/>
        <v>#N/A</v>
      </c>
      <c r="OT341" s="497" t="e">
        <f t="shared" si="7786"/>
        <v>#N/A</v>
      </c>
      <c r="OU341" s="498" t="e">
        <f t="shared" si="7787"/>
        <v>#N/A</v>
      </c>
      <c r="OV341" s="498">
        <f t="shared" si="7788"/>
        <v>0</v>
      </c>
      <c r="OW341" s="498">
        <f t="shared" si="7789"/>
        <v>0</v>
      </c>
      <c r="OX341" s="498" t="e">
        <f t="shared" si="7790"/>
        <v>#N/A</v>
      </c>
      <c r="OY341" s="504">
        <f t="shared" si="7791"/>
        <v>0</v>
      </c>
      <c r="OZ341" s="500">
        <f t="shared" si="7792"/>
        <v>0</v>
      </c>
      <c r="PC341" s="665"/>
      <c r="PD341" s="666"/>
      <c r="PE341" s="667"/>
      <c r="PF341" s="668"/>
      <c r="PG341" s="669"/>
      <c r="PH341" s="720"/>
      <c r="PI341" s="1326"/>
      <c r="PJ341" s="497" t="e">
        <f t="shared" si="7793"/>
        <v>#N/A</v>
      </c>
      <c r="PK341" s="497" t="e">
        <f t="shared" si="7794"/>
        <v>#N/A</v>
      </c>
      <c r="PL341" s="498" t="e">
        <f t="shared" si="7795"/>
        <v>#N/A</v>
      </c>
      <c r="PM341" s="498">
        <f t="shared" si="7796"/>
        <v>0</v>
      </c>
      <c r="PN341" s="498">
        <f t="shared" si="7797"/>
        <v>0</v>
      </c>
      <c r="PO341" s="498" t="e">
        <f t="shared" si="7798"/>
        <v>#N/A</v>
      </c>
      <c r="PP341" s="504">
        <f t="shared" si="7799"/>
        <v>0</v>
      </c>
      <c r="PQ341" s="500">
        <f t="shared" si="7800"/>
        <v>0</v>
      </c>
      <c r="PT341" s="665"/>
      <c r="PU341" s="666"/>
      <c r="PV341" s="667"/>
      <c r="PW341" s="668"/>
      <c r="PX341" s="669"/>
      <c r="PY341" s="720"/>
      <c r="PZ341" s="1326"/>
      <c r="QA341" s="497" t="e">
        <f t="shared" si="7801"/>
        <v>#N/A</v>
      </c>
      <c r="QB341" s="497" t="e">
        <f t="shared" si="7802"/>
        <v>#N/A</v>
      </c>
      <c r="QC341" s="498" t="e">
        <f t="shared" si="7803"/>
        <v>#N/A</v>
      </c>
      <c r="QD341" s="498">
        <f t="shared" si="7804"/>
        <v>0</v>
      </c>
      <c r="QE341" s="498">
        <f t="shared" si="7805"/>
        <v>0</v>
      </c>
      <c r="QF341" s="498" t="e">
        <f t="shared" si="7806"/>
        <v>#N/A</v>
      </c>
      <c r="QG341" s="504">
        <f t="shared" si="7807"/>
        <v>0</v>
      </c>
      <c r="QH341" s="500">
        <f t="shared" si="7808"/>
        <v>0</v>
      </c>
      <c r="QK341" s="665"/>
      <c r="QL341" s="666"/>
      <c r="QM341" s="667"/>
      <c r="QN341" s="668"/>
      <c r="QO341" s="669"/>
      <c r="QP341" s="720"/>
      <c r="QQ341" s="1326"/>
      <c r="QR341" s="497" t="e">
        <f t="shared" si="7809"/>
        <v>#N/A</v>
      </c>
      <c r="QS341" s="497" t="e">
        <f t="shared" si="7810"/>
        <v>#N/A</v>
      </c>
      <c r="QT341" s="498" t="e">
        <f t="shared" si="7811"/>
        <v>#N/A</v>
      </c>
      <c r="QU341" s="498">
        <f t="shared" si="7812"/>
        <v>0</v>
      </c>
      <c r="QV341" s="498">
        <f t="shared" si="7813"/>
        <v>0</v>
      </c>
      <c r="QW341" s="498" t="e">
        <f t="shared" si="7814"/>
        <v>#N/A</v>
      </c>
      <c r="QX341" s="504">
        <f t="shared" si="7815"/>
        <v>0</v>
      </c>
      <c r="QY341" s="500">
        <f t="shared" si="7816"/>
        <v>0</v>
      </c>
      <c r="RB341" s="381"/>
      <c r="RC341" s="382"/>
      <c r="RD341" s="383"/>
      <c r="RE341" s="384"/>
      <c r="RF341" s="385"/>
      <c r="RG341" s="386"/>
      <c r="RH341" s="386"/>
      <c r="RI341" s="497"/>
      <c r="RJ341" s="497"/>
      <c r="RK341" s="501"/>
      <c r="RL341" s="501"/>
      <c r="RM341" s="501"/>
      <c r="RN341" s="501"/>
      <c r="RO341" s="502"/>
      <c r="RP341" s="503"/>
      <c r="RS341" s="381"/>
      <c r="RT341" s="382"/>
      <c r="RU341" s="383"/>
      <c r="RV341" s="384"/>
      <c r="RW341" s="385"/>
      <c r="RX341" s="386"/>
      <c r="RY341" s="386"/>
      <c r="RZ341" s="497"/>
      <c r="SA341" s="497"/>
      <c r="SB341" s="501"/>
      <c r="SC341" s="501"/>
      <c r="SD341" s="501"/>
      <c r="SE341" s="501"/>
      <c r="SF341" s="502"/>
      <c r="SG341" s="503"/>
      <c r="SJ341" s="381"/>
      <c r="SK341" s="382"/>
      <c r="SL341" s="383"/>
      <c r="SM341" s="384"/>
      <c r="SN341" s="385"/>
      <c r="SO341" s="386"/>
      <c r="SP341" s="386"/>
      <c r="SQ341" s="497"/>
      <c r="SR341" s="497"/>
      <c r="SS341" s="501"/>
      <c r="ST341" s="501"/>
      <c r="SU341" s="501"/>
      <c r="SV341" s="501"/>
      <c r="SW341" s="502"/>
      <c r="SX341" s="503"/>
    </row>
    <row r="342" spans="2:518" ht="36" hidden="1" customHeight="1" thickTop="1" thickBot="1">
      <c r="B342" s="577"/>
      <c r="C342" s="578"/>
      <c r="D342" s="579"/>
      <c r="E342" s="580"/>
      <c r="F342" s="581"/>
      <c r="G342" s="585"/>
      <c r="H342" s="595"/>
      <c r="K342" s="577"/>
      <c r="L342" s="767"/>
      <c r="M342" s="579"/>
      <c r="N342" s="580"/>
      <c r="O342" s="581"/>
      <c r="P342" s="585"/>
      <c r="Q342" s="1326"/>
      <c r="R342" s="497"/>
      <c r="S342" s="497"/>
      <c r="T342" s="498"/>
      <c r="U342" s="498"/>
      <c r="V342" s="498"/>
      <c r="W342" s="498"/>
      <c r="X342" s="504"/>
      <c r="Y342" s="500"/>
      <c r="Z342" s="486"/>
      <c r="AA342" s="486"/>
      <c r="AB342" s="577"/>
      <c r="AC342" s="767"/>
      <c r="AD342" s="579"/>
      <c r="AE342" s="580"/>
      <c r="AF342" s="581"/>
      <c r="AG342" s="585"/>
      <c r="AH342" s="1326"/>
      <c r="AI342" s="497"/>
      <c r="AJ342" s="497"/>
      <c r="AK342" s="498"/>
      <c r="AL342" s="498"/>
      <c r="AM342" s="498"/>
      <c r="AN342" s="498"/>
      <c r="AO342" s="504"/>
      <c r="AP342" s="500"/>
      <c r="AQ342" s="486"/>
      <c r="AR342" s="486"/>
      <c r="AS342" s="577"/>
      <c r="AT342" s="767"/>
      <c r="AU342" s="579"/>
      <c r="AV342" s="580"/>
      <c r="AW342" s="581"/>
      <c r="AX342" s="585"/>
      <c r="AY342" s="1326"/>
      <c r="AZ342" s="497"/>
      <c r="BA342" s="497"/>
      <c r="BB342" s="498"/>
      <c r="BC342" s="498"/>
      <c r="BD342" s="498"/>
      <c r="BE342" s="498"/>
      <c r="BF342" s="504"/>
      <c r="BG342" s="500"/>
      <c r="BJ342" s="577"/>
      <c r="BK342" s="767"/>
      <c r="BL342" s="579"/>
      <c r="BM342" s="580"/>
      <c r="BN342" s="581"/>
      <c r="BO342" s="585"/>
      <c r="BP342" s="1326"/>
      <c r="BQ342" s="497"/>
      <c r="BR342" s="497"/>
      <c r="BS342" s="498"/>
      <c r="BT342" s="498"/>
      <c r="BU342" s="498"/>
      <c r="BV342" s="498"/>
      <c r="BW342" s="504"/>
      <c r="BX342" s="500"/>
      <c r="CA342" s="577"/>
      <c r="CB342" s="767"/>
      <c r="CC342" s="579"/>
      <c r="CD342" s="580"/>
      <c r="CE342" s="581"/>
      <c r="CF342" s="585"/>
      <c r="CG342" s="1326"/>
      <c r="CH342" s="497"/>
      <c r="CI342" s="497"/>
      <c r="CJ342" s="498"/>
      <c r="CK342" s="498"/>
      <c r="CL342" s="498"/>
      <c r="CM342" s="498"/>
      <c r="CN342" s="504"/>
      <c r="CO342" s="500"/>
      <c r="CR342" s="577"/>
      <c r="CS342" s="767"/>
      <c r="CT342" s="579"/>
      <c r="CU342" s="580"/>
      <c r="CV342" s="581"/>
      <c r="CW342" s="585"/>
      <c r="CX342" s="1326"/>
      <c r="CY342" s="497"/>
      <c r="CZ342" s="497"/>
      <c r="DA342" s="498"/>
      <c r="DB342" s="498"/>
      <c r="DC342" s="498"/>
      <c r="DD342" s="498"/>
      <c r="DE342" s="504"/>
      <c r="DF342" s="500"/>
      <c r="DI342" s="577"/>
      <c r="DJ342" s="767"/>
      <c r="DK342" s="579"/>
      <c r="DL342" s="580"/>
      <c r="DM342" s="581"/>
      <c r="DN342" s="585"/>
      <c r="DO342" s="1326"/>
      <c r="DP342" s="497"/>
      <c r="DQ342" s="497"/>
      <c r="DR342" s="498"/>
      <c r="DS342" s="498"/>
      <c r="DT342" s="498"/>
      <c r="DU342" s="498"/>
      <c r="DV342" s="504"/>
      <c r="DW342" s="500"/>
      <c r="DZ342" s="577"/>
      <c r="EA342" s="767"/>
      <c r="EB342" s="579"/>
      <c r="EC342" s="580"/>
      <c r="ED342" s="581"/>
      <c r="EE342" s="585"/>
      <c r="EF342" s="1326"/>
      <c r="EG342" s="497"/>
      <c r="EH342" s="497"/>
      <c r="EI342" s="498"/>
      <c r="EJ342" s="498"/>
      <c r="EK342" s="498"/>
      <c r="EL342" s="498"/>
      <c r="EM342" s="504"/>
      <c r="EN342" s="500"/>
      <c r="EQ342" s="665"/>
      <c r="ER342" s="666"/>
      <c r="ES342" s="667"/>
      <c r="ET342" s="668"/>
      <c r="EU342" s="669"/>
      <c r="EV342" s="720"/>
      <c r="EW342" s="1326"/>
      <c r="EX342" s="497" t="e">
        <f t="shared" si="7665"/>
        <v>#N/A</v>
      </c>
      <c r="EY342" s="497" t="e">
        <f t="shared" si="7666"/>
        <v>#N/A</v>
      </c>
      <c r="EZ342" s="498" t="e">
        <f t="shared" si="7667"/>
        <v>#N/A</v>
      </c>
      <c r="FA342" s="498">
        <f t="shared" si="7668"/>
        <v>0</v>
      </c>
      <c r="FB342" s="498">
        <f t="shared" si="7669"/>
        <v>0</v>
      </c>
      <c r="FC342" s="498" t="e">
        <f t="shared" si="7670"/>
        <v>#N/A</v>
      </c>
      <c r="FD342" s="504">
        <f t="shared" si="7671"/>
        <v>0</v>
      </c>
      <c r="FE342" s="500">
        <f t="shared" si="7672"/>
        <v>0</v>
      </c>
      <c r="FH342" s="665"/>
      <c r="FI342" s="666"/>
      <c r="FJ342" s="667"/>
      <c r="FK342" s="668"/>
      <c r="FL342" s="669"/>
      <c r="FM342" s="720"/>
      <c r="FN342" s="1326"/>
      <c r="FO342" s="497" t="e">
        <f t="shared" si="7673"/>
        <v>#N/A</v>
      </c>
      <c r="FP342" s="497" t="e">
        <f t="shared" si="7674"/>
        <v>#N/A</v>
      </c>
      <c r="FQ342" s="498" t="e">
        <f t="shared" si="7675"/>
        <v>#N/A</v>
      </c>
      <c r="FR342" s="498">
        <f t="shared" si="7676"/>
        <v>0</v>
      </c>
      <c r="FS342" s="498">
        <f t="shared" si="7677"/>
        <v>0</v>
      </c>
      <c r="FT342" s="498" t="e">
        <f t="shared" si="7678"/>
        <v>#N/A</v>
      </c>
      <c r="FU342" s="504">
        <f t="shared" si="7679"/>
        <v>0</v>
      </c>
      <c r="FV342" s="500">
        <f t="shared" si="7680"/>
        <v>0</v>
      </c>
      <c r="FY342" s="665"/>
      <c r="FZ342" s="666"/>
      <c r="GA342" s="667"/>
      <c r="GB342" s="668"/>
      <c r="GC342" s="669"/>
      <c r="GD342" s="720"/>
      <c r="GE342" s="1326"/>
      <c r="GF342" s="497" t="e">
        <f t="shared" si="7681"/>
        <v>#N/A</v>
      </c>
      <c r="GG342" s="497" t="e">
        <f t="shared" si="7682"/>
        <v>#N/A</v>
      </c>
      <c r="GH342" s="498" t="e">
        <f t="shared" si="7683"/>
        <v>#N/A</v>
      </c>
      <c r="GI342" s="498">
        <f t="shared" si="7684"/>
        <v>0</v>
      </c>
      <c r="GJ342" s="498">
        <f t="shared" si="7685"/>
        <v>0</v>
      </c>
      <c r="GK342" s="498" t="e">
        <f t="shared" si="7686"/>
        <v>#N/A</v>
      </c>
      <c r="GL342" s="504">
        <f t="shared" si="7687"/>
        <v>0</v>
      </c>
      <c r="GM342" s="500">
        <f t="shared" si="7688"/>
        <v>0</v>
      </c>
      <c r="GP342" s="665"/>
      <c r="GQ342" s="666"/>
      <c r="GR342" s="667"/>
      <c r="GS342" s="668"/>
      <c r="GT342" s="669"/>
      <c r="GU342" s="720"/>
      <c r="GV342" s="1326"/>
      <c r="GW342" s="497" t="e">
        <f t="shared" si="7689"/>
        <v>#N/A</v>
      </c>
      <c r="GX342" s="497" t="e">
        <f t="shared" si="7690"/>
        <v>#N/A</v>
      </c>
      <c r="GY342" s="498" t="e">
        <f t="shared" si="7691"/>
        <v>#N/A</v>
      </c>
      <c r="GZ342" s="498">
        <f t="shared" si="7692"/>
        <v>0</v>
      </c>
      <c r="HA342" s="498">
        <f t="shared" si="7693"/>
        <v>0</v>
      </c>
      <c r="HB342" s="498" t="e">
        <f t="shared" si="7694"/>
        <v>#N/A</v>
      </c>
      <c r="HC342" s="504">
        <f t="shared" si="7695"/>
        <v>0</v>
      </c>
      <c r="HD342" s="500">
        <f t="shared" si="7696"/>
        <v>0</v>
      </c>
      <c r="HG342" s="665"/>
      <c r="HH342" s="666"/>
      <c r="HI342" s="667"/>
      <c r="HJ342" s="668"/>
      <c r="HK342" s="669"/>
      <c r="HL342" s="720"/>
      <c r="HM342" s="1326"/>
      <c r="HN342" s="497" t="e">
        <f t="shared" si="7697"/>
        <v>#N/A</v>
      </c>
      <c r="HO342" s="497" t="e">
        <f t="shared" si="7698"/>
        <v>#N/A</v>
      </c>
      <c r="HP342" s="498" t="e">
        <f t="shared" si="7699"/>
        <v>#N/A</v>
      </c>
      <c r="HQ342" s="498">
        <f t="shared" si="7700"/>
        <v>0</v>
      </c>
      <c r="HR342" s="498">
        <f t="shared" si="7701"/>
        <v>0</v>
      </c>
      <c r="HS342" s="498" t="e">
        <f t="shared" si="7702"/>
        <v>#N/A</v>
      </c>
      <c r="HT342" s="504">
        <f t="shared" si="7703"/>
        <v>0</v>
      </c>
      <c r="HU342" s="500">
        <f t="shared" si="7704"/>
        <v>0</v>
      </c>
      <c r="HX342" s="665"/>
      <c r="HY342" s="666"/>
      <c r="HZ342" s="667"/>
      <c r="IA342" s="668"/>
      <c r="IB342" s="669"/>
      <c r="IC342" s="720"/>
      <c r="ID342" s="1326"/>
      <c r="IE342" s="497" t="e">
        <f t="shared" si="7705"/>
        <v>#N/A</v>
      </c>
      <c r="IF342" s="497" t="e">
        <f t="shared" si="7706"/>
        <v>#N/A</v>
      </c>
      <c r="IG342" s="498" t="e">
        <f t="shared" si="7707"/>
        <v>#N/A</v>
      </c>
      <c r="IH342" s="498">
        <f t="shared" si="7708"/>
        <v>0</v>
      </c>
      <c r="II342" s="498">
        <f t="shared" si="7709"/>
        <v>0</v>
      </c>
      <c r="IJ342" s="498" t="e">
        <f t="shared" si="7710"/>
        <v>#N/A</v>
      </c>
      <c r="IK342" s="504">
        <f t="shared" si="7711"/>
        <v>0</v>
      </c>
      <c r="IL342" s="500">
        <f t="shared" si="7712"/>
        <v>0</v>
      </c>
      <c r="IO342" s="665"/>
      <c r="IP342" s="666"/>
      <c r="IQ342" s="667"/>
      <c r="IR342" s="668"/>
      <c r="IS342" s="669"/>
      <c r="IT342" s="720"/>
      <c r="IU342" s="1326"/>
      <c r="IV342" s="497" t="e">
        <f t="shared" si="7713"/>
        <v>#N/A</v>
      </c>
      <c r="IW342" s="497" t="e">
        <f t="shared" si="7714"/>
        <v>#N/A</v>
      </c>
      <c r="IX342" s="498" t="e">
        <f t="shared" si="7715"/>
        <v>#N/A</v>
      </c>
      <c r="IY342" s="498">
        <f t="shared" si="7716"/>
        <v>0</v>
      </c>
      <c r="IZ342" s="498">
        <f t="shared" si="7717"/>
        <v>0</v>
      </c>
      <c r="JA342" s="498" t="e">
        <f t="shared" si="7718"/>
        <v>#N/A</v>
      </c>
      <c r="JB342" s="504">
        <f t="shared" si="7719"/>
        <v>0</v>
      </c>
      <c r="JC342" s="500">
        <f t="shared" si="7720"/>
        <v>0</v>
      </c>
      <c r="JF342" s="665"/>
      <c r="JG342" s="666"/>
      <c r="JH342" s="667"/>
      <c r="JI342" s="668"/>
      <c r="JJ342" s="669"/>
      <c r="JK342" s="720"/>
      <c r="JL342" s="1326"/>
      <c r="JM342" s="497" t="e">
        <f t="shared" si="7721"/>
        <v>#N/A</v>
      </c>
      <c r="JN342" s="497" t="e">
        <f t="shared" si="7722"/>
        <v>#N/A</v>
      </c>
      <c r="JO342" s="498" t="e">
        <f t="shared" si="7723"/>
        <v>#N/A</v>
      </c>
      <c r="JP342" s="498">
        <f t="shared" si="7724"/>
        <v>0</v>
      </c>
      <c r="JQ342" s="498">
        <f t="shared" si="7725"/>
        <v>0</v>
      </c>
      <c r="JR342" s="498" t="e">
        <f t="shared" si="7726"/>
        <v>#N/A</v>
      </c>
      <c r="JS342" s="504">
        <f t="shared" si="7727"/>
        <v>0</v>
      </c>
      <c r="JT342" s="500">
        <f t="shared" si="7728"/>
        <v>0</v>
      </c>
      <c r="JW342" s="665"/>
      <c r="JX342" s="666"/>
      <c r="JY342" s="667"/>
      <c r="JZ342" s="668"/>
      <c r="KA342" s="669"/>
      <c r="KB342" s="720"/>
      <c r="KC342" s="1326"/>
      <c r="KD342" s="497" t="e">
        <f t="shared" si="7729"/>
        <v>#N/A</v>
      </c>
      <c r="KE342" s="497" t="e">
        <f t="shared" si="7730"/>
        <v>#N/A</v>
      </c>
      <c r="KF342" s="498" t="e">
        <f t="shared" si="7731"/>
        <v>#N/A</v>
      </c>
      <c r="KG342" s="498">
        <f t="shared" si="7732"/>
        <v>0</v>
      </c>
      <c r="KH342" s="498">
        <f t="shared" si="7733"/>
        <v>0</v>
      </c>
      <c r="KI342" s="498" t="e">
        <f t="shared" si="7734"/>
        <v>#N/A</v>
      </c>
      <c r="KJ342" s="504">
        <f t="shared" si="7735"/>
        <v>0</v>
      </c>
      <c r="KK342" s="500">
        <f t="shared" si="7736"/>
        <v>0</v>
      </c>
      <c r="KN342" s="665"/>
      <c r="KO342" s="666"/>
      <c r="KP342" s="667"/>
      <c r="KQ342" s="668"/>
      <c r="KR342" s="669"/>
      <c r="KS342" s="720"/>
      <c r="KT342" s="1326"/>
      <c r="KU342" s="497" t="e">
        <f t="shared" si="7737"/>
        <v>#N/A</v>
      </c>
      <c r="KV342" s="497" t="e">
        <f t="shared" si="7738"/>
        <v>#N/A</v>
      </c>
      <c r="KW342" s="498" t="e">
        <f t="shared" si="7739"/>
        <v>#N/A</v>
      </c>
      <c r="KX342" s="498">
        <f t="shared" si="7740"/>
        <v>0</v>
      </c>
      <c r="KY342" s="498">
        <f t="shared" si="7741"/>
        <v>0</v>
      </c>
      <c r="KZ342" s="498" t="e">
        <f t="shared" si="7742"/>
        <v>#N/A</v>
      </c>
      <c r="LA342" s="504">
        <f t="shared" si="7743"/>
        <v>0</v>
      </c>
      <c r="LB342" s="500">
        <f t="shared" si="7744"/>
        <v>0</v>
      </c>
      <c r="LE342" s="665"/>
      <c r="LF342" s="666"/>
      <c r="LG342" s="667"/>
      <c r="LH342" s="668"/>
      <c r="LI342" s="669"/>
      <c r="LJ342" s="720"/>
      <c r="LK342" s="1326"/>
      <c r="LL342" s="497" t="e">
        <f t="shared" si="7745"/>
        <v>#N/A</v>
      </c>
      <c r="LM342" s="497" t="e">
        <f t="shared" si="7746"/>
        <v>#N/A</v>
      </c>
      <c r="LN342" s="498" t="e">
        <f t="shared" si="7747"/>
        <v>#N/A</v>
      </c>
      <c r="LO342" s="498">
        <f t="shared" si="7748"/>
        <v>0</v>
      </c>
      <c r="LP342" s="498">
        <f t="shared" si="7749"/>
        <v>0</v>
      </c>
      <c r="LQ342" s="498" t="e">
        <f t="shared" si="7750"/>
        <v>#N/A</v>
      </c>
      <c r="LR342" s="504">
        <f t="shared" si="7751"/>
        <v>0</v>
      </c>
      <c r="LS342" s="500">
        <f t="shared" si="7752"/>
        <v>0</v>
      </c>
      <c r="LV342" s="665"/>
      <c r="LW342" s="666"/>
      <c r="LX342" s="667"/>
      <c r="LY342" s="668"/>
      <c r="LZ342" s="669"/>
      <c r="MA342" s="720"/>
      <c r="MB342" s="1326"/>
      <c r="MC342" s="497" t="e">
        <f t="shared" si="7753"/>
        <v>#N/A</v>
      </c>
      <c r="MD342" s="497" t="e">
        <f t="shared" si="7754"/>
        <v>#N/A</v>
      </c>
      <c r="ME342" s="498" t="e">
        <f t="shared" si="7755"/>
        <v>#N/A</v>
      </c>
      <c r="MF342" s="498">
        <f t="shared" si="7756"/>
        <v>0</v>
      </c>
      <c r="MG342" s="498">
        <f t="shared" si="7757"/>
        <v>0</v>
      </c>
      <c r="MH342" s="498" t="e">
        <f t="shared" si="7758"/>
        <v>#N/A</v>
      </c>
      <c r="MI342" s="504">
        <f t="shared" si="7759"/>
        <v>0</v>
      </c>
      <c r="MJ342" s="500">
        <f t="shared" si="7760"/>
        <v>0</v>
      </c>
      <c r="MM342" s="665"/>
      <c r="MN342" s="666"/>
      <c r="MO342" s="667"/>
      <c r="MP342" s="668"/>
      <c r="MQ342" s="669"/>
      <c r="MR342" s="720"/>
      <c r="MS342" s="1326"/>
      <c r="MT342" s="497" t="e">
        <f t="shared" si="7761"/>
        <v>#N/A</v>
      </c>
      <c r="MU342" s="497" t="e">
        <f t="shared" si="7762"/>
        <v>#N/A</v>
      </c>
      <c r="MV342" s="498" t="e">
        <f t="shared" si="7763"/>
        <v>#N/A</v>
      </c>
      <c r="MW342" s="498">
        <f t="shared" si="7764"/>
        <v>0</v>
      </c>
      <c r="MX342" s="498">
        <f t="shared" si="7765"/>
        <v>0</v>
      </c>
      <c r="MY342" s="498" t="e">
        <f t="shared" si="7766"/>
        <v>#N/A</v>
      </c>
      <c r="MZ342" s="504">
        <f t="shared" si="7767"/>
        <v>0</v>
      </c>
      <c r="NA342" s="500">
        <f t="shared" si="7768"/>
        <v>0</v>
      </c>
      <c r="ND342" s="665"/>
      <c r="NE342" s="666"/>
      <c r="NF342" s="667"/>
      <c r="NG342" s="668"/>
      <c r="NH342" s="669"/>
      <c r="NI342" s="720"/>
      <c r="NJ342" s="1326"/>
      <c r="NK342" s="497" t="e">
        <f t="shared" si="7769"/>
        <v>#N/A</v>
      </c>
      <c r="NL342" s="497" t="e">
        <f t="shared" si="7770"/>
        <v>#N/A</v>
      </c>
      <c r="NM342" s="498" t="e">
        <f t="shared" si="7771"/>
        <v>#N/A</v>
      </c>
      <c r="NN342" s="498">
        <f t="shared" si="7772"/>
        <v>0</v>
      </c>
      <c r="NO342" s="498">
        <f t="shared" si="7773"/>
        <v>0</v>
      </c>
      <c r="NP342" s="498" t="e">
        <f t="shared" si="7774"/>
        <v>#N/A</v>
      </c>
      <c r="NQ342" s="504">
        <f t="shared" si="7775"/>
        <v>0</v>
      </c>
      <c r="NR342" s="500">
        <f t="shared" si="7776"/>
        <v>0</v>
      </c>
      <c r="NU342" s="665"/>
      <c r="NV342" s="666"/>
      <c r="NW342" s="667"/>
      <c r="NX342" s="668"/>
      <c r="NY342" s="669"/>
      <c r="NZ342" s="720"/>
      <c r="OA342" s="1326"/>
      <c r="OB342" s="497" t="e">
        <f t="shared" si="7777"/>
        <v>#N/A</v>
      </c>
      <c r="OC342" s="497" t="e">
        <f t="shared" si="7778"/>
        <v>#N/A</v>
      </c>
      <c r="OD342" s="498" t="e">
        <f t="shared" si="7779"/>
        <v>#N/A</v>
      </c>
      <c r="OE342" s="498">
        <f t="shared" si="7780"/>
        <v>0</v>
      </c>
      <c r="OF342" s="498">
        <f t="shared" si="7781"/>
        <v>0</v>
      </c>
      <c r="OG342" s="498" t="e">
        <f t="shared" si="7782"/>
        <v>#N/A</v>
      </c>
      <c r="OH342" s="504">
        <f t="shared" si="7783"/>
        <v>0</v>
      </c>
      <c r="OI342" s="500">
        <f t="shared" si="7784"/>
        <v>0</v>
      </c>
      <c r="OL342" s="665"/>
      <c r="OM342" s="666"/>
      <c r="ON342" s="667"/>
      <c r="OO342" s="668"/>
      <c r="OP342" s="669"/>
      <c r="OQ342" s="720"/>
      <c r="OR342" s="1326"/>
      <c r="OS342" s="497" t="e">
        <f t="shared" si="7785"/>
        <v>#N/A</v>
      </c>
      <c r="OT342" s="497" t="e">
        <f t="shared" si="7786"/>
        <v>#N/A</v>
      </c>
      <c r="OU342" s="498" t="e">
        <f t="shared" si="7787"/>
        <v>#N/A</v>
      </c>
      <c r="OV342" s="498">
        <f t="shared" si="7788"/>
        <v>0</v>
      </c>
      <c r="OW342" s="498">
        <f t="shared" si="7789"/>
        <v>0</v>
      </c>
      <c r="OX342" s="498" t="e">
        <f t="shared" si="7790"/>
        <v>#N/A</v>
      </c>
      <c r="OY342" s="504">
        <f t="shared" si="7791"/>
        <v>0</v>
      </c>
      <c r="OZ342" s="500">
        <f t="shared" si="7792"/>
        <v>0</v>
      </c>
      <c r="PC342" s="665"/>
      <c r="PD342" s="666"/>
      <c r="PE342" s="667"/>
      <c r="PF342" s="668"/>
      <c r="PG342" s="669"/>
      <c r="PH342" s="720"/>
      <c r="PI342" s="1326"/>
      <c r="PJ342" s="497" t="e">
        <f t="shared" si="7793"/>
        <v>#N/A</v>
      </c>
      <c r="PK342" s="497" t="e">
        <f t="shared" si="7794"/>
        <v>#N/A</v>
      </c>
      <c r="PL342" s="498" t="e">
        <f t="shared" si="7795"/>
        <v>#N/A</v>
      </c>
      <c r="PM342" s="498">
        <f t="shared" si="7796"/>
        <v>0</v>
      </c>
      <c r="PN342" s="498">
        <f t="shared" si="7797"/>
        <v>0</v>
      </c>
      <c r="PO342" s="498" t="e">
        <f t="shared" si="7798"/>
        <v>#N/A</v>
      </c>
      <c r="PP342" s="504">
        <f t="shared" si="7799"/>
        <v>0</v>
      </c>
      <c r="PQ342" s="500">
        <f t="shared" si="7800"/>
        <v>0</v>
      </c>
      <c r="PT342" s="665"/>
      <c r="PU342" s="666"/>
      <c r="PV342" s="667"/>
      <c r="PW342" s="668"/>
      <c r="PX342" s="669"/>
      <c r="PY342" s="720"/>
      <c r="PZ342" s="1326"/>
      <c r="QA342" s="497" t="e">
        <f t="shared" si="7801"/>
        <v>#N/A</v>
      </c>
      <c r="QB342" s="497" t="e">
        <f t="shared" si="7802"/>
        <v>#N/A</v>
      </c>
      <c r="QC342" s="498" t="e">
        <f t="shared" si="7803"/>
        <v>#N/A</v>
      </c>
      <c r="QD342" s="498">
        <f t="shared" si="7804"/>
        <v>0</v>
      </c>
      <c r="QE342" s="498">
        <f t="shared" si="7805"/>
        <v>0</v>
      </c>
      <c r="QF342" s="498" t="e">
        <f t="shared" si="7806"/>
        <v>#N/A</v>
      </c>
      <c r="QG342" s="504">
        <f t="shared" si="7807"/>
        <v>0</v>
      </c>
      <c r="QH342" s="500">
        <f t="shared" si="7808"/>
        <v>0</v>
      </c>
      <c r="QK342" s="665"/>
      <c r="QL342" s="666"/>
      <c r="QM342" s="667"/>
      <c r="QN342" s="668"/>
      <c r="QO342" s="669"/>
      <c r="QP342" s="720"/>
      <c r="QQ342" s="1326"/>
      <c r="QR342" s="497" t="e">
        <f t="shared" si="7809"/>
        <v>#N/A</v>
      </c>
      <c r="QS342" s="497" t="e">
        <f t="shared" si="7810"/>
        <v>#N/A</v>
      </c>
      <c r="QT342" s="498" t="e">
        <f t="shared" si="7811"/>
        <v>#N/A</v>
      </c>
      <c r="QU342" s="498">
        <f t="shared" si="7812"/>
        <v>0</v>
      </c>
      <c r="QV342" s="498">
        <f t="shared" si="7813"/>
        <v>0</v>
      </c>
      <c r="QW342" s="498" t="e">
        <f t="shared" si="7814"/>
        <v>#N/A</v>
      </c>
      <c r="QX342" s="504">
        <f t="shared" si="7815"/>
        <v>0</v>
      </c>
      <c r="QY342" s="500">
        <f t="shared" si="7816"/>
        <v>0</v>
      </c>
      <c r="RB342" s="381"/>
      <c r="RC342" s="382"/>
      <c r="RD342" s="383"/>
      <c r="RE342" s="384"/>
      <c r="RF342" s="385"/>
      <c r="RG342" s="386"/>
      <c r="RH342" s="386"/>
      <c r="RI342" s="497"/>
      <c r="RJ342" s="497"/>
      <c r="RK342" s="501"/>
      <c r="RL342" s="501"/>
      <c r="RM342" s="501"/>
      <c r="RN342" s="501"/>
      <c r="RO342" s="502"/>
      <c r="RP342" s="503"/>
      <c r="RS342" s="381"/>
      <c r="RT342" s="382"/>
      <c r="RU342" s="383"/>
      <c r="RV342" s="384"/>
      <c r="RW342" s="385"/>
      <c r="RX342" s="386"/>
      <c r="RY342" s="386"/>
      <c r="RZ342" s="497"/>
      <c r="SA342" s="497"/>
      <c r="SB342" s="501"/>
      <c r="SC342" s="501"/>
      <c r="SD342" s="501"/>
      <c r="SE342" s="501"/>
      <c r="SF342" s="502"/>
      <c r="SG342" s="503"/>
      <c r="SJ342" s="381"/>
      <c r="SK342" s="382"/>
      <c r="SL342" s="383"/>
      <c r="SM342" s="384"/>
      <c r="SN342" s="385"/>
      <c r="SO342" s="386"/>
      <c r="SP342" s="386"/>
      <c r="SQ342" s="497"/>
      <c r="SR342" s="497"/>
      <c r="SS342" s="501"/>
      <c r="ST342" s="501"/>
      <c r="SU342" s="501"/>
      <c r="SV342" s="501"/>
      <c r="SW342" s="502"/>
      <c r="SX342" s="503"/>
    </row>
    <row r="343" spans="2:518" ht="18.75" hidden="1" customHeight="1" thickTop="1" thickBot="1">
      <c r="B343" s="577"/>
      <c r="C343" s="578"/>
      <c r="D343" s="579"/>
      <c r="E343" s="580"/>
      <c r="F343" s="581"/>
      <c r="G343" s="585"/>
      <c r="H343" s="595"/>
      <c r="K343" s="577"/>
      <c r="L343" s="767"/>
      <c r="M343" s="579"/>
      <c r="N343" s="580"/>
      <c r="O343" s="581"/>
      <c r="P343" s="585"/>
      <c r="Q343" s="1326"/>
      <c r="R343" s="497"/>
      <c r="S343" s="497"/>
      <c r="T343" s="498"/>
      <c r="U343" s="498"/>
      <c r="V343" s="498"/>
      <c r="W343" s="498"/>
      <c r="X343" s="504"/>
      <c r="Y343" s="500"/>
      <c r="Z343" s="486"/>
      <c r="AA343" s="486"/>
      <c r="AB343" s="577"/>
      <c r="AC343" s="767"/>
      <c r="AD343" s="579"/>
      <c r="AE343" s="580"/>
      <c r="AF343" s="581"/>
      <c r="AG343" s="585"/>
      <c r="AH343" s="1326"/>
      <c r="AI343" s="497"/>
      <c r="AJ343" s="497"/>
      <c r="AK343" s="498"/>
      <c r="AL343" s="498"/>
      <c r="AM343" s="498"/>
      <c r="AN343" s="498"/>
      <c r="AO343" s="504"/>
      <c r="AP343" s="500"/>
      <c r="AQ343" s="486"/>
      <c r="AR343" s="486"/>
      <c r="AS343" s="577"/>
      <c r="AT343" s="767"/>
      <c r="AU343" s="579"/>
      <c r="AV343" s="580"/>
      <c r="AW343" s="581"/>
      <c r="AX343" s="585"/>
      <c r="AY343" s="1326"/>
      <c r="AZ343" s="497"/>
      <c r="BA343" s="497"/>
      <c r="BB343" s="498"/>
      <c r="BC343" s="498"/>
      <c r="BD343" s="498"/>
      <c r="BE343" s="498"/>
      <c r="BF343" s="504"/>
      <c r="BG343" s="500"/>
      <c r="BJ343" s="577"/>
      <c r="BK343" s="767"/>
      <c r="BL343" s="579"/>
      <c r="BM343" s="580"/>
      <c r="BN343" s="581"/>
      <c r="BO343" s="585"/>
      <c r="BP343" s="1326"/>
      <c r="BQ343" s="497"/>
      <c r="BR343" s="497"/>
      <c r="BS343" s="498"/>
      <c r="BT343" s="498"/>
      <c r="BU343" s="498"/>
      <c r="BV343" s="498"/>
      <c r="BW343" s="504"/>
      <c r="BX343" s="500"/>
      <c r="CA343" s="577"/>
      <c r="CB343" s="767"/>
      <c r="CC343" s="579"/>
      <c r="CD343" s="580"/>
      <c r="CE343" s="581"/>
      <c r="CF343" s="585"/>
      <c r="CG343" s="1326"/>
      <c r="CH343" s="497"/>
      <c r="CI343" s="497"/>
      <c r="CJ343" s="498"/>
      <c r="CK343" s="498"/>
      <c r="CL343" s="498"/>
      <c r="CM343" s="498"/>
      <c r="CN343" s="504"/>
      <c r="CO343" s="500"/>
      <c r="CR343" s="577"/>
      <c r="CS343" s="767"/>
      <c r="CT343" s="579"/>
      <c r="CU343" s="580"/>
      <c r="CV343" s="581"/>
      <c r="CW343" s="585"/>
      <c r="CX343" s="1326"/>
      <c r="CY343" s="497"/>
      <c r="CZ343" s="497"/>
      <c r="DA343" s="498"/>
      <c r="DB343" s="498"/>
      <c r="DC343" s="498"/>
      <c r="DD343" s="498"/>
      <c r="DE343" s="504"/>
      <c r="DF343" s="500"/>
      <c r="DI343" s="577"/>
      <c r="DJ343" s="767"/>
      <c r="DK343" s="579"/>
      <c r="DL343" s="580"/>
      <c r="DM343" s="581"/>
      <c r="DN343" s="585"/>
      <c r="DO343" s="1326"/>
      <c r="DP343" s="497"/>
      <c r="DQ343" s="497"/>
      <c r="DR343" s="498"/>
      <c r="DS343" s="498"/>
      <c r="DT343" s="498"/>
      <c r="DU343" s="498"/>
      <c r="DV343" s="504"/>
      <c r="DW343" s="500"/>
      <c r="DZ343" s="577"/>
      <c r="EA343" s="767"/>
      <c r="EB343" s="579"/>
      <c r="EC343" s="580"/>
      <c r="ED343" s="581"/>
      <c r="EE343" s="585"/>
      <c r="EF343" s="1326"/>
      <c r="EG343" s="497"/>
      <c r="EH343" s="497"/>
      <c r="EI343" s="498"/>
      <c r="EJ343" s="498"/>
      <c r="EK343" s="498"/>
      <c r="EL343" s="498"/>
      <c r="EM343" s="504"/>
      <c r="EN343" s="500"/>
      <c r="EQ343" s="665"/>
      <c r="ER343" s="666"/>
      <c r="ES343" s="667"/>
      <c r="ET343" s="668"/>
      <c r="EU343" s="669"/>
      <c r="EV343" s="720"/>
      <c r="EW343" s="1326"/>
      <c r="EX343" s="497" t="e">
        <f t="shared" si="7665"/>
        <v>#N/A</v>
      </c>
      <c r="EY343" s="497" t="e">
        <f t="shared" si="7666"/>
        <v>#N/A</v>
      </c>
      <c r="EZ343" s="498" t="e">
        <f t="shared" si="7667"/>
        <v>#N/A</v>
      </c>
      <c r="FA343" s="498">
        <f t="shared" si="7668"/>
        <v>0</v>
      </c>
      <c r="FB343" s="498">
        <f t="shared" si="7669"/>
        <v>0</v>
      </c>
      <c r="FC343" s="498" t="e">
        <f t="shared" si="7670"/>
        <v>#N/A</v>
      </c>
      <c r="FD343" s="504">
        <f t="shared" si="7671"/>
        <v>0</v>
      </c>
      <c r="FE343" s="500">
        <f t="shared" si="7672"/>
        <v>0</v>
      </c>
      <c r="FH343" s="665"/>
      <c r="FI343" s="666"/>
      <c r="FJ343" s="667"/>
      <c r="FK343" s="668"/>
      <c r="FL343" s="669"/>
      <c r="FM343" s="720"/>
      <c r="FN343" s="1326"/>
      <c r="FO343" s="497" t="e">
        <f t="shared" si="7673"/>
        <v>#N/A</v>
      </c>
      <c r="FP343" s="497" t="e">
        <f t="shared" si="7674"/>
        <v>#N/A</v>
      </c>
      <c r="FQ343" s="498" t="e">
        <f t="shared" si="7675"/>
        <v>#N/A</v>
      </c>
      <c r="FR343" s="498">
        <f t="shared" si="7676"/>
        <v>0</v>
      </c>
      <c r="FS343" s="498">
        <f t="shared" si="7677"/>
        <v>0</v>
      </c>
      <c r="FT343" s="498" t="e">
        <f t="shared" si="7678"/>
        <v>#N/A</v>
      </c>
      <c r="FU343" s="504">
        <f t="shared" si="7679"/>
        <v>0</v>
      </c>
      <c r="FV343" s="500">
        <f t="shared" si="7680"/>
        <v>0</v>
      </c>
      <c r="FY343" s="665"/>
      <c r="FZ343" s="666"/>
      <c r="GA343" s="667"/>
      <c r="GB343" s="668"/>
      <c r="GC343" s="669"/>
      <c r="GD343" s="720"/>
      <c r="GE343" s="1326"/>
      <c r="GF343" s="497" t="e">
        <f t="shared" si="7681"/>
        <v>#N/A</v>
      </c>
      <c r="GG343" s="497" t="e">
        <f t="shared" si="7682"/>
        <v>#N/A</v>
      </c>
      <c r="GH343" s="498" t="e">
        <f t="shared" si="7683"/>
        <v>#N/A</v>
      </c>
      <c r="GI343" s="498">
        <f t="shared" si="7684"/>
        <v>0</v>
      </c>
      <c r="GJ343" s="498">
        <f t="shared" si="7685"/>
        <v>0</v>
      </c>
      <c r="GK343" s="498" t="e">
        <f t="shared" si="7686"/>
        <v>#N/A</v>
      </c>
      <c r="GL343" s="504">
        <f t="shared" si="7687"/>
        <v>0</v>
      </c>
      <c r="GM343" s="500">
        <f t="shared" si="7688"/>
        <v>0</v>
      </c>
      <c r="GP343" s="665"/>
      <c r="GQ343" s="666"/>
      <c r="GR343" s="667"/>
      <c r="GS343" s="668"/>
      <c r="GT343" s="669"/>
      <c r="GU343" s="720"/>
      <c r="GV343" s="1326"/>
      <c r="GW343" s="497" t="e">
        <f t="shared" si="7689"/>
        <v>#N/A</v>
      </c>
      <c r="GX343" s="497" t="e">
        <f t="shared" si="7690"/>
        <v>#N/A</v>
      </c>
      <c r="GY343" s="498" t="e">
        <f t="shared" si="7691"/>
        <v>#N/A</v>
      </c>
      <c r="GZ343" s="498">
        <f t="shared" si="7692"/>
        <v>0</v>
      </c>
      <c r="HA343" s="498">
        <f t="shared" si="7693"/>
        <v>0</v>
      </c>
      <c r="HB343" s="498" t="e">
        <f t="shared" si="7694"/>
        <v>#N/A</v>
      </c>
      <c r="HC343" s="504">
        <f t="shared" si="7695"/>
        <v>0</v>
      </c>
      <c r="HD343" s="500">
        <f t="shared" si="7696"/>
        <v>0</v>
      </c>
      <c r="HG343" s="665"/>
      <c r="HH343" s="666"/>
      <c r="HI343" s="667"/>
      <c r="HJ343" s="668"/>
      <c r="HK343" s="669"/>
      <c r="HL343" s="720"/>
      <c r="HM343" s="1326"/>
      <c r="HN343" s="497" t="e">
        <f t="shared" si="7697"/>
        <v>#N/A</v>
      </c>
      <c r="HO343" s="497" t="e">
        <f t="shared" si="7698"/>
        <v>#N/A</v>
      </c>
      <c r="HP343" s="498" t="e">
        <f t="shared" si="7699"/>
        <v>#N/A</v>
      </c>
      <c r="HQ343" s="498">
        <f t="shared" si="7700"/>
        <v>0</v>
      </c>
      <c r="HR343" s="498">
        <f t="shared" si="7701"/>
        <v>0</v>
      </c>
      <c r="HS343" s="498" t="e">
        <f t="shared" si="7702"/>
        <v>#N/A</v>
      </c>
      <c r="HT343" s="504">
        <f t="shared" si="7703"/>
        <v>0</v>
      </c>
      <c r="HU343" s="500">
        <f t="shared" si="7704"/>
        <v>0</v>
      </c>
      <c r="HX343" s="665"/>
      <c r="HY343" s="666"/>
      <c r="HZ343" s="667"/>
      <c r="IA343" s="668"/>
      <c r="IB343" s="669"/>
      <c r="IC343" s="720"/>
      <c r="ID343" s="1326"/>
      <c r="IE343" s="497" t="e">
        <f t="shared" si="7705"/>
        <v>#N/A</v>
      </c>
      <c r="IF343" s="497" t="e">
        <f t="shared" si="7706"/>
        <v>#N/A</v>
      </c>
      <c r="IG343" s="498" t="e">
        <f t="shared" si="7707"/>
        <v>#N/A</v>
      </c>
      <c r="IH343" s="498">
        <f t="shared" si="7708"/>
        <v>0</v>
      </c>
      <c r="II343" s="498">
        <f t="shared" si="7709"/>
        <v>0</v>
      </c>
      <c r="IJ343" s="498" t="e">
        <f t="shared" si="7710"/>
        <v>#N/A</v>
      </c>
      <c r="IK343" s="504">
        <f t="shared" si="7711"/>
        <v>0</v>
      </c>
      <c r="IL343" s="500">
        <f t="shared" si="7712"/>
        <v>0</v>
      </c>
      <c r="IO343" s="665"/>
      <c r="IP343" s="666"/>
      <c r="IQ343" s="667"/>
      <c r="IR343" s="668"/>
      <c r="IS343" s="669"/>
      <c r="IT343" s="720"/>
      <c r="IU343" s="1326"/>
      <c r="IV343" s="497" t="e">
        <f t="shared" si="7713"/>
        <v>#N/A</v>
      </c>
      <c r="IW343" s="497" t="e">
        <f t="shared" si="7714"/>
        <v>#N/A</v>
      </c>
      <c r="IX343" s="498" t="e">
        <f t="shared" si="7715"/>
        <v>#N/A</v>
      </c>
      <c r="IY343" s="498">
        <f t="shared" si="7716"/>
        <v>0</v>
      </c>
      <c r="IZ343" s="498">
        <f t="shared" si="7717"/>
        <v>0</v>
      </c>
      <c r="JA343" s="498" t="e">
        <f t="shared" si="7718"/>
        <v>#N/A</v>
      </c>
      <c r="JB343" s="504">
        <f t="shared" si="7719"/>
        <v>0</v>
      </c>
      <c r="JC343" s="500">
        <f t="shared" si="7720"/>
        <v>0</v>
      </c>
      <c r="JF343" s="665"/>
      <c r="JG343" s="666"/>
      <c r="JH343" s="667"/>
      <c r="JI343" s="668"/>
      <c r="JJ343" s="669"/>
      <c r="JK343" s="720"/>
      <c r="JL343" s="1326"/>
      <c r="JM343" s="497" t="e">
        <f t="shared" si="7721"/>
        <v>#N/A</v>
      </c>
      <c r="JN343" s="497" t="e">
        <f t="shared" si="7722"/>
        <v>#N/A</v>
      </c>
      <c r="JO343" s="498" t="e">
        <f t="shared" si="7723"/>
        <v>#N/A</v>
      </c>
      <c r="JP343" s="498">
        <f t="shared" si="7724"/>
        <v>0</v>
      </c>
      <c r="JQ343" s="498">
        <f t="shared" si="7725"/>
        <v>0</v>
      </c>
      <c r="JR343" s="498" t="e">
        <f t="shared" si="7726"/>
        <v>#N/A</v>
      </c>
      <c r="JS343" s="504">
        <f t="shared" si="7727"/>
        <v>0</v>
      </c>
      <c r="JT343" s="500">
        <f t="shared" si="7728"/>
        <v>0</v>
      </c>
      <c r="JW343" s="665"/>
      <c r="JX343" s="666"/>
      <c r="JY343" s="667"/>
      <c r="JZ343" s="668"/>
      <c r="KA343" s="669"/>
      <c r="KB343" s="720"/>
      <c r="KC343" s="1326"/>
      <c r="KD343" s="497" t="e">
        <f t="shared" si="7729"/>
        <v>#N/A</v>
      </c>
      <c r="KE343" s="497" t="e">
        <f t="shared" si="7730"/>
        <v>#N/A</v>
      </c>
      <c r="KF343" s="498" t="e">
        <f t="shared" si="7731"/>
        <v>#N/A</v>
      </c>
      <c r="KG343" s="498">
        <f t="shared" si="7732"/>
        <v>0</v>
      </c>
      <c r="KH343" s="498">
        <f t="shared" si="7733"/>
        <v>0</v>
      </c>
      <c r="KI343" s="498" t="e">
        <f t="shared" si="7734"/>
        <v>#N/A</v>
      </c>
      <c r="KJ343" s="504">
        <f t="shared" si="7735"/>
        <v>0</v>
      </c>
      <c r="KK343" s="500">
        <f t="shared" si="7736"/>
        <v>0</v>
      </c>
      <c r="KN343" s="665"/>
      <c r="KO343" s="666"/>
      <c r="KP343" s="667"/>
      <c r="KQ343" s="668"/>
      <c r="KR343" s="669"/>
      <c r="KS343" s="720"/>
      <c r="KT343" s="1326"/>
      <c r="KU343" s="497" t="e">
        <f t="shared" si="7737"/>
        <v>#N/A</v>
      </c>
      <c r="KV343" s="497" t="e">
        <f t="shared" si="7738"/>
        <v>#N/A</v>
      </c>
      <c r="KW343" s="498" t="e">
        <f t="shared" si="7739"/>
        <v>#N/A</v>
      </c>
      <c r="KX343" s="498">
        <f t="shared" si="7740"/>
        <v>0</v>
      </c>
      <c r="KY343" s="498">
        <f t="shared" si="7741"/>
        <v>0</v>
      </c>
      <c r="KZ343" s="498" t="e">
        <f t="shared" si="7742"/>
        <v>#N/A</v>
      </c>
      <c r="LA343" s="504">
        <f t="shared" si="7743"/>
        <v>0</v>
      </c>
      <c r="LB343" s="500">
        <f t="shared" si="7744"/>
        <v>0</v>
      </c>
      <c r="LE343" s="665"/>
      <c r="LF343" s="666"/>
      <c r="LG343" s="667"/>
      <c r="LH343" s="668"/>
      <c r="LI343" s="669"/>
      <c r="LJ343" s="720"/>
      <c r="LK343" s="1326"/>
      <c r="LL343" s="497" t="e">
        <f t="shared" si="7745"/>
        <v>#N/A</v>
      </c>
      <c r="LM343" s="497" t="e">
        <f t="shared" si="7746"/>
        <v>#N/A</v>
      </c>
      <c r="LN343" s="498" t="e">
        <f t="shared" si="7747"/>
        <v>#N/A</v>
      </c>
      <c r="LO343" s="498">
        <f t="shared" si="7748"/>
        <v>0</v>
      </c>
      <c r="LP343" s="498">
        <f t="shared" si="7749"/>
        <v>0</v>
      </c>
      <c r="LQ343" s="498" t="e">
        <f t="shared" si="7750"/>
        <v>#N/A</v>
      </c>
      <c r="LR343" s="504">
        <f t="shared" si="7751"/>
        <v>0</v>
      </c>
      <c r="LS343" s="500">
        <f t="shared" si="7752"/>
        <v>0</v>
      </c>
      <c r="LV343" s="665"/>
      <c r="LW343" s="666"/>
      <c r="LX343" s="667"/>
      <c r="LY343" s="668"/>
      <c r="LZ343" s="669"/>
      <c r="MA343" s="720"/>
      <c r="MB343" s="1326"/>
      <c r="MC343" s="497" t="e">
        <f t="shared" si="7753"/>
        <v>#N/A</v>
      </c>
      <c r="MD343" s="497" t="e">
        <f t="shared" si="7754"/>
        <v>#N/A</v>
      </c>
      <c r="ME343" s="498" t="e">
        <f t="shared" si="7755"/>
        <v>#N/A</v>
      </c>
      <c r="MF343" s="498">
        <f t="shared" si="7756"/>
        <v>0</v>
      </c>
      <c r="MG343" s="498">
        <f t="shared" si="7757"/>
        <v>0</v>
      </c>
      <c r="MH343" s="498" t="e">
        <f t="shared" si="7758"/>
        <v>#N/A</v>
      </c>
      <c r="MI343" s="504">
        <f t="shared" si="7759"/>
        <v>0</v>
      </c>
      <c r="MJ343" s="500">
        <f t="shared" si="7760"/>
        <v>0</v>
      </c>
      <c r="MM343" s="665"/>
      <c r="MN343" s="666"/>
      <c r="MO343" s="667"/>
      <c r="MP343" s="668"/>
      <c r="MQ343" s="669"/>
      <c r="MR343" s="720"/>
      <c r="MS343" s="1326"/>
      <c r="MT343" s="497" t="e">
        <f t="shared" si="7761"/>
        <v>#N/A</v>
      </c>
      <c r="MU343" s="497" t="e">
        <f t="shared" si="7762"/>
        <v>#N/A</v>
      </c>
      <c r="MV343" s="498" t="e">
        <f t="shared" si="7763"/>
        <v>#N/A</v>
      </c>
      <c r="MW343" s="498">
        <f t="shared" si="7764"/>
        <v>0</v>
      </c>
      <c r="MX343" s="498">
        <f t="shared" si="7765"/>
        <v>0</v>
      </c>
      <c r="MY343" s="498" t="e">
        <f t="shared" si="7766"/>
        <v>#N/A</v>
      </c>
      <c r="MZ343" s="504">
        <f t="shared" si="7767"/>
        <v>0</v>
      </c>
      <c r="NA343" s="500">
        <f t="shared" si="7768"/>
        <v>0</v>
      </c>
      <c r="ND343" s="665"/>
      <c r="NE343" s="666"/>
      <c r="NF343" s="667"/>
      <c r="NG343" s="668"/>
      <c r="NH343" s="669"/>
      <c r="NI343" s="720"/>
      <c r="NJ343" s="1326"/>
      <c r="NK343" s="497" t="e">
        <f t="shared" si="7769"/>
        <v>#N/A</v>
      </c>
      <c r="NL343" s="497" t="e">
        <f t="shared" si="7770"/>
        <v>#N/A</v>
      </c>
      <c r="NM343" s="498" t="e">
        <f t="shared" si="7771"/>
        <v>#N/A</v>
      </c>
      <c r="NN343" s="498">
        <f t="shared" si="7772"/>
        <v>0</v>
      </c>
      <c r="NO343" s="498">
        <f t="shared" si="7773"/>
        <v>0</v>
      </c>
      <c r="NP343" s="498" t="e">
        <f t="shared" si="7774"/>
        <v>#N/A</v>
      </c>
      <c r="NQ343" s="504">
        <f t="shared" si="7775"/>
        <v>0</v>
      </c>
      <c r="NR343" s="500">
        <f t="shared" si="7776"/>
        <v>0</v>
      </c>
      <c r="NU343" s="665"/>
      <c r="NV343" s="666"/>
      <c r="NW343" s="667"/>
      <c r="NX343" s="668"/>
      <c r="NY343" s="669"/>
      <c r="NZ343" s="720"/>
      <c r="OA343" s="1326"/>
      <c r="OB343" s="497" t="e">
        <f t="shared" si="7777"/>
        <v>#N/A</v>
      </c>
      <c r="OC343" s="497" t="e">
        <f t="shared" si="7778"/>
        <v>#N/A</v>
      </c>
      <c r="OD343" s="498" t="e">
        <f t="shared" si="7779"/>
        <v>#N/A</v>
      </c>
      <c r="OE343" s="498">
        <f t="shared" si="7780"/>
        <v>0</v>
      </c>
      <c r="OF343" s="498">
        <f t="shared" si="7781"/>
        <v>0</v>
      </c>
      <c r="OG343" s="498" t="e">
        <f t="shared" si="7782"/>
        <v>#N/A</v>
      </c>
      <c r="OH343" s="504">
        <f t="shared" si="7783"/>
        <v>0</v>
      </c>
      <c r="OI343" s="500">
        <f t="shared" si="7784"/>
        <v>0</v>
      </c>
      <c r="OL343" s="665"/>
      <c r="OM343" s="666"/>
      <c r="ON343" s="667"/>
      <c r="OO343" s="668"/>
      <c r="OP343" s="669"/>
      <c r="OQ343" s="720"/>
      <c r="OR343" s="1326"/>
      <c r="OS343" s="497" t="e">
        <f t="shared" si="7785"/>
        <v>#N/A</v>
      </c>
      <c r="OT343" s="497" t="e">
        <f t="shared" si="7786"/>
        <v>#N/A</v>
      </c>
      <c r="OU343" s="498" t="e">
        <f t="shared" si="7787"/>
        <v>#N/A</v>
      </c>
      <c r="OV343" s="498">
        <f t="shared" si="7788"/>
        <v>0</v>
      </c>
      <c r="OW343" s="498">
        <f t="shared" si="7789"/>
        <v>0</v>
      </c>
      <c r="OX343" s="498" t="e">
        <f t="shared" si="7790"/>
        <v>#N/A</v>
      </c>
      <c r="OY343" s="504">
        <f t="shared" si="7791"/>
        <v>0</v>
      </c>
      <c r="OZ343" s="500">
        <f t="shared" si="7792"/>
        <v>0</v>
      </c>
      <c r="PC343" s="665"/>
      <c r="PD343" s="666"/>
      <c r="PE343" s="667"/>
      <c r="PF343" s="668"/>
      <c r="PG343" s="669"/>
      <c r="PH343" s="720"/>
      <c r="PI343" s="1326"/>
      <c r="PJ343" s="497" t="e">
        <f t="shared" si="7793"/>
        <v>#N/A</v>
      </c>
      <c r="PK343" s="497" t="e">
        <f t="shared" si="7794"/>
        <v>#N/A</v>
      </c>
      <c r="PL343" s="498" t="e">
        <f t="shared" si="7795"/>
        <v>#N/A</v>
      </c>
      <c r="PM343" s="498">
        <f t="shared" si="7796"/>
        <v>0</v>
      </c>
      <c r="PN343" s="498">
        <f t="shared" si="7797"/>
        <v>0</v>
      </c>
      <c r="PO343" s="498" t="e">
        <f t="shared" si="7798"/>
        <v>#N/A</v>
      </c>
      <c r="PP343" s="504">
        <f t="shared" si="7799"/>
        <v>0</v>
      </c>
      <c r="PQ343" s="500">
        <f t="shared" si="7800"/>
        <v>0</v>
      </c>
      <c r="PT343" s="665"/>
      <c r="PU343" s="666"/>
      <c r="PV343" s="667"/>
      <c r="PW343" s="668"/>
      <c r="PX343" s="669"/>
      <c r="PY343" s="720"/>
      <c r="PZ343" s="1326"/>
      <c r="QA343" s="497" t="e">
        <f t="shared" si="7801"/>
        <v>#N/A</v>
      </c>
      <c r="QB343" s="497" t="e">
        <f t="shared" si="7802"/>
        <v>#N/A</v>
      </c>
      <c r="QC343" s="498" t="e">
        <f t="shared" si="7803"/>
        <v>#N/A</v>
      </c>
      <c r="QD343" s="498">
        <f t="shared" si="7804"/>
        <v>0</v>
      </c>
      <c r="QE343" s="498">
        <f t="shared" si="7805"/>
        <v>0</v>
      </c>
      <c r="QF343" s="498" t="e">
        <f t="shared" si="7806"/>
        <v>#N/A</v>
      </c>
      <c r="QG343" s="504">
        <f t="shared" si="7807"/>
        <v>0</v>
      </c>
      <c r="QH343" s="500">
        <f t="shared" si="7808"/>
        <v>0</v>
      </c>
      <c r="QK343" s="665"/>
      <c r="QL343" s="666"/>
      <c r="QM343" s="667"/>
      <c r="QN343" s="668"/>
      <c r="QO343" s="669"/>
      <c r="QP343" s="720"/>
      <c r="QQ343" s="1326"/>
      <c r="QR343" s="497" t="e">
        <f t="shared" si="7809"/>
        <v>#N/A</v>
      </c>
      <c r="QS343" s="497" t="e">
        <f t="shared" si="7810"/>
        <v>#N/A</v>
      </c>
      <c r="QT343" s="498" t="e">
        <f t="shared" si="7811"/>
        <v>#N/A</v>
      </c>
      <c r="QU343" s="498">
        <f t="shared" si="7812"/>
        <v>0</v>
      </c>
      <c r="QV343" s="498">
        <f t="shared" si="7813"/>
        <v>0</v>
      </c>
      <c r="QW343" s="498" t="e">
        <f t="shared" si="7814"/>
        <v>#N/A</v>
      </c>
      <c r="QX343" s="504">
        <f t="shared" si="7815"/>
        <v>0</v>
      </c>
      <c r="QY343" s="500">
        <f t="shared" si="7816"/>
        <v>0</v>
      </c>
      <c r="RB343" s="381"/>
      <c r="RC343" s="382"/>
      <c r="RD343" s="383"/>
      <c r="RE343" s="384"/>
      <c r="RF343" s="385"/>
      <c r="RG343" s="386"/>
      <c r="RH343" s="386"/>
      <c r="RI343" s="497"/>
      <c r="RJ343" s="497"/>
      <c r="RK343" s="501"/>
      <c r="RL343" s="501"/>
      <c r="RM343" s="501"/>
      <c r="RN343" s="501"/>
      <c r="RO343" s="502"/>
      <c r="RP343" s="503"/>
      <c r="RS343" s="381"/>
      <c r="RT343" s="382"/>
      <c r="RU343" s="383"/>
      <c r="RV343" s="384"/>
      <c r="RW343" s="385"/>
      <c r="RX343" s="386"/>
      <c r="RY343" s="386"/>
      <c r="RZ343" s="497"/>
      <c r="SA343" s="497"/>
      <c r="SB343" s="501"/>
      <c r="SC343" s="501"/>
      <c r="SD343" s="501"/>
      <c r="SE343" s="501"/>
      <c r="SF343" s="502"/>
      <c r="SG343" s="503"/>
      <c r="SJ343" s="381"/>
      <c r="SK343" s="382"/>
      <c r="SL343" s="383"/>
      <c r="SM343" s="384"/>
      <c r="SN343" s="385"/>
      <c r="SO343" s="386"/>
      <c r="SP343" s="386"/>
      <c r="SQ343" s="497"/>
      <c r="SR343" s="497"/>
      <c r="SS343" s="501"/>
      <c r="ST343" s="501"/>
      <c r="SU343" s="501"/>
      <c r="SV343" s="501"/>
      <c r="SW343" s="502"/>
      <c r="SX343" s="503"/>
    </row>
    <row r="344" spans="2:518" ht="24.75" hidden="1" customHeight="1" thickTop="1" thickBot="1">
      <c r="B344" s="577"/>
      <c r="C344" s="578"/>
      <c r="D344" s="579"/>
      <c r="E344" s="580"/>
      <c r="F344" s="581"/>
      <c r="G344" s="585"/>
      <c r="H344" s="595"/>
      <c r="K344" s="577"/>
      <c r="L344" s="767"/>
      <c r="M344" s="579"/>
      <c r="N344" s="580"/>
      <c r="O344" s="581"/>
      <c r="P344" s="585"/>
      <c r="Q344" s="1326"/>
      <c r="R344" s="497"/>
      <c r="S344" s="497"/>
      <c r="T344" s="498"/>
      <c r="U344" s="498"/>
      <c r="V344" s="498"/>
      <c r="W344" s="498"/>
      <c r="X344" s="504"/>
      <c r="Y344" s="500"/>
      <c r="Z344" s="486"/>
      <c r="AA344" s="486"/>
      <c r="AB344" s="577"/>
      <c r="AC344" s="767"/>
      <c r="AD344" s="579"/>
      <c r="AE344" s="580"/>
      <c r="AF344" s="581"/>
      <c r="AG344" s="585"/>
      <c r="AH344" s="1326"/>
      <c r="AI344" s="497"/>
      <c r="AJ344" s="497"/>
      <c r="AK344" s="498"/>
      <c r="AL344" s="498"/>
      <c r="AM344" s="498"/>
      <c r="AN344" s="498"/>
      <c r="AO344" s="504"/>
      <c r="AP344" s="500"/>
      <c r="AQ344" s="486"/>
      <c r="AR344" s="486"/>
      <c r="AS344" s="577"/>
      <c r="AT344" s="767"/>
      <c r="AU344" s="579"/>
      <c r="AV344" s="580"/>
      <c r="AW344" s="581"/>
      <c r="AX344" s="585"/>
      <c r="AY344" s="1326"/>
      <c r="AZ344" s="497"/>
      <c r="BA344" s="497"/>
      <c r="BB344" s="498"/>
      <c r="BC344" s="498"/>
      <c r="BD344" s="498"/>
      <c r="BE344" s="498"/>
      <c r="BF344" s="504"/>
      <c r="BG344" s="500"/>
      <c r="BJ344" s="577"/>
      <c r="BK344" s="767"/>
      <c r="BL344" s="579"/>
      <c r="BM344" s="580"/>
      <c r="BN344" s="581"/>
      <c r="BO344" s="585"/>
      <c r="BP344" s="1326"/>
      <c r="BQ344" s="497"/>
      <c r="BR344" s="497"/>
      <c r="BS344" s="498"/>
      <c r="BT344" s="498"/>
      <c r="BU344" s="498"/>
      <c r="BV344" s="498"/>
      <c r="BW344" s="504"/>
      <c r="BX344" s="500"/>
      <c r="CA344" s="577"/>
      <c r="CB344" s="767"/>
      <c r="CC344" s="579"/>
      <c r="CD344" s="580"/>
      <c r="CE344" s="581"/>
      <c r="CF344" s="585"/>
      <c r="CG344" s="1326"/>
      <c r="CH344" s="497"/>
      <c r="CI344" s="497"/>
      <c r="CJ344" s="498"/>
      <c r="CK344" s="498"/>
      <c r="CL344" s="498"/>
      <c r="CM344" s="498"/>
      <c r="CN344" s="504"/>
      <c r="CO344" s="500"/>
      <c r="CR344" s="577"/>
      <c r="CS344" s="767"/>
      <c r="CT344" s="579"/>
      <c r="CU344" s="580"/>
      <c r="CV344" s="581"/>
      <c r="CW344" s="585"/>
      <c r="CX344" s="1326"/>
      <c r="CY344" s="497"/>
      <c r="CZ344" s="497"/>
      <c r="DA344" s="498"/>
      <c r="DB344" s="498"/>
      <c r="DC344" s="498"/>
      <c r="DD344" s="498"/>
      <c r="DE344" s="504"/>
      <c r="DF344" s="500"/>
      <c r="DI344" s="577"/>
      <c r="DJ344" s="767"/>
      <c r="DK344" s="579"/>
      <c r="DL344" s="580"/>
      <c r="DM344" s="581"/>
      <c r="DN344" s="585"/>
      <c r="DO344" s="1326"/>
      <c r="DP344" s="497"/>
      <c r="DQ344" s="497"/>
      <c r="DR344" s="498"/>
      <c r="DS344" s="498"/>
      <c r="DT344" s="498"/>
      <c r="DU344" s="498"/>
      <c r="DV344" s="504"/>
      <c r="DW344" s="500"/>
      <c r="DZ344" s="577"/>
      <c r="EA344" s="767"/>
      <c r="EB344" s="579"/>
      <c r="EC344" s="580"/>
      <c r="ED344" s="581"/>
      <c r="EE344" s="585"/>
      <c r="EF344" s="1326"/>
      <c r="EG344" s="497"/>
      <c r="EH344" s="497"/>
      <c r="EI344" s="498"/>
      <c r="EJ344" s="498"/>
      <c r="EK344" s="498"/>
      <c r="EL344" s="498"/>
      <c r="EM344" s="504"/>
      <c r="EN344" s="500"/>
      <c r="EQ344" s="665"/>
      <c r="ER344" s="666"/>
      <c r="ES344" s="667"/>
      <c r="ET344" s="668"/>
      <c r="EU344" s="669"/>
      <c r="EV344" s="720"/>
      <c r="EW344" s="1326"/>
      <c r="EX344" s="497" t="e">
        <f t="shared" si="7665"/>
        <v>#N/A</v>
      </c>
      <c r="EY344" s="497" t="e">
        <f t="shared" si="7666"/>
        <v>#N/A</v>
      </c>
      <c r="EZ344" s="498" t="e">
        <f t="shared" si="7667"/>
        <v>#N/A</v>
      </c>
      <c r="FA344" s="498">
        <f t="shared" si="7668"/>
        <v>0</v>
      </c>
      <c r="FB344" s="498">
        <f t="shared" si="7669"/>
        <v>0</v>
      </c>
      <c r="FC344" s="498" t="e">
        <f t="shared" si="7670"/>
        <v>#N/A</v>
      </c>
      <c r="FD344" s="504">
        <f t="shared" si="7671"/>
        <v>0</v>
      </c>
      <c r="FE344" s="500">
        <f t="shared" si="7672"/>
        <v>0</v>
      </c>
      <c r="FH344" s="665"/>
      <c r="FI344" s="666"/>
      <c r="FJ344" s="667"/>
      <c r="FK344" s="668"/>
      <c r="FL344" s="669"/>
      <c r="FM344" s="720"/>
      <c r="FN344" s="1326"/>
      <c r="FO344" s="497" t="e">
        <f t="shared" si="7673"/>
        <v>#N/A</v>
      </c>
      <c r="FP344" s="497" t="e">
        <f t="shared" si="7674"/>
        <v>#N/A</v>
      </c>
      <c r="FQ344" s="498" t="e">
        <f t="shared" si="7675"/>
        <v>#N/A</v>
      </c>
      <c r="FR344" s="498">
        <f t="shared" si="7676"/>
        <v>0</v>
      </c>
      <c r="FS344" s="498">
        <f t="shared" si="7677"/>
        <v>0</v>
      </c>
      <c r="FT344" s="498" t="e">
        <f t="shared" si="7678"/>
        <v>#N/A</v>
      </c>
      <c r="FU344" s="504">
        <f t="shared" si="7679"/>
        <v>0</v>
      </c>
      <c r="FV344" s="500">
        <f t="shared" si="7680"/>
        <v>0</v>
      </c>
      <c r="FY344" s="665"/>
      <c r="FZ344" s="666"/>
      <c r="GA344" s="667"/>
      <c r="GB344" s="668"/>
      <c r="GC344" s="669"/>
      <c r="GD344" s="720"/>
      <c r="GE344" s="1326"/>
      <c r="GF344" s="497" t="e">
        <f t="shared" si="7681"/>
        <v>#N/A</v>
      </c>
      <c r="GG344" s="497" t="e">
        <f t="shared" si="7682"/>
        <v>#N/A</v>
      </c>
      <c r="GH344" s="498" t="e">
        <f t="shared" si="7683"/>
        <v>#N/A</v>
      </c>
      <c r="GI344" s="498">
        <f t="shared" si="7684"/>
        <v>0</v>
      </c>
      <c r="GJ344" s="498">
        <f t="shared" si="7685"/>
        <v>0</v>
      </c>
      <c r="GK344" s="498" t="e">
        <f t="shared" si="7686"/>
        <v>#N/A</v>
      </c>
      <c r="GL344" s="504">
        <f t="shared" si="7687"/>
        <v>0</v>
      </c>
      <c r="GM344" s="500">
        <f t="shared" si="7688"/>
        <v>0</v>
      </c>
      <c r="GP344" s="665"/>
      <c r="GQ344" s="666"/>
      <c r="GR344" s="667"/>
      <c r="GS344" s="668"/>
      <c r="GT344" s="669"/>
      <c r="GU344" s="720"/>
      <c r="GV344" s="1326"/>
      <c r="GW344" s="497" t="e">
        <f t="shared" si="7689"/>
        <v>#N/A</v>
      </c>
      <c r="GX344" s="497" t="e">
        <f t="shared" si="7690"/>
        <v>#N/A</v>
      </c>
      <c r="GY344" s="498" t="e">
        <f t="shared" si="7691"/>
        <v>#N/A</v>
      </c>
      <c r="GZ344" s="498">
        <f t="shared" si="7692"/>
        <v>0</v>
      </c>
      <c r="HA344" s="498">
        <f t="shared" si="7693"/>
        <v>0</v>
      </c>
      <c r="HB344" s="498" t="e">
        <f t="shared" si="7694"/>
        <v>#N/A</v>
      </c>
      <c r="HC344" s="504">
        <f t="shared" si="7695"/>
        <v>0</v>
      </c>
      <c r="HD344" s="500">
        <f t="shared" si="7696"/>
        <v>0</v>
      </c>
      <c r="HG344" s="665"/>
      <c r="HH344" s="666"/>
      <c r="HI344" s="667"/>
      <c r="HJ344" s="668"/>
      <c r="HK344" s="669"/>
      <c r="HL344" s="720"/>
      <c r="HM344" s="1326"/>
      <c r="HN344" s="497" t="e">
        <f t="shared" si="7697"/>
        <v>#N/A</v>
      </c>
      <c r="HO344" s="497" t="e">
        <f t="shared" si="7698"/>
        <v>#N/A</v>
      </c>
      <c r="HP344" s="498" t="e">
        <f t="shared" si="7699"/>
        <v>#N/A</v>
      </c>
      <c r="HQ344" s="498">
        <f t="shared" si="7700"/>
        <v>0</v>
      </c>
      <c r="HR344" s="498">
        <f t="shared" si="7701"/>
        <v>0</v>
      </c>
      <c r="HS344" s="498" t="e">
        <f t="shared" si="7702"/>
        <v>#N/A</v>
      </c>
      <c r="HT344" s="504">
        <f t="shared" si="7703"/>
        <v>0</v>
      </c>
      <c r="HU344" s="500">
        <f t="shared" si="7704"/>
        <v>0</v>
      </c>
      <c r="HX344" s="665"/>
      <c r="HY344" s="666"/>
      <c r="HZ344" s="667"/>
      <c r="IA344" s="668"/>
      <c r="IB344" s="669"/>
      <c r="IC344" s="720"/>
      <c r="ID344" s="1326"/>
      <c r="IE344" s="497" t="e">
        <f t="shared" si="7705"/>
        <v>#N/A</v>
      </c>
      <c r="IF344" s="497" t="e">
        <f t="shared" si="7706"/>
        <v>#N/A</v>
      </c>
      <c r="IG344" s="498" t="e">
        <f t="shared" si="7707"/>
        <v>#N/A</v>
      </c>
      <c r="IH344" s="498">
        <f t="shared" si="7708"/>
        <v>0</v>
      </c>
      <c r="II344" s="498">
        <f t="shared" si="7709"/>
        <v>0</v>
      </c>
      <c r="IJ344" s="498" t="e">
        <f t="shared" si="7710"/>
        <v>#N/A</v>
      </c>
      <c r="IK344" s="504">
        <f t="shared" si="7711"/>
        <v>0</v>
      </c>
      <c r="IL344" s="500">
        <f t="shared" si="7712"/>
        <v>0</v>
      </c>
      <c r="IO344" s="665"/>
      <c r="IP344" s="666"/>
      <c r="IQ344" s="667"/>
      <c r="IR344" s="668"/>
      <c r="IS344" s="669"/>
      <c r="IT344" s="720"/>
      <c r="IU344" s="1326"/>
      <c r="IV344" s="497" t="e">
        <f t="shared" si="7713"/>
        <v>#N/A</v>
      </c>
      <c r="IW344" s="497" t="e">
        <f t="shared" si="7714"/>
        <v>#N/A</v>
      </c>
      <c r="IX344" s="498" t="e">
        <f t="shared" si="7715"/>
        <v>#N/A</v>
      </c>
      <c r="IY344" s="498">
        <f t="shared" si="7716"/>
        <v>0</v>
      </c>
      <c r="IZ344" s="498">
        <f t="shared" si="7717"/>
        <v>0</v>
      </c>
      <c r="JA344" s="498" t="e">
        <f t="shared" si="7718"/>
        <v>#N/A</v>
      </c>
      <c r="JB344" s="504">
        <f t="shared" si="7719"/>
        <v>0</v>
      </c>
      <c r="JC344" s="500">
        <f t="shared" si="7720"/>
        <v>0</v>
      </c>
      <c r="JF344" s="665"/>
      <c r="JG344" s="666"/>
      <c r="JH344" s="667"/>
      <c r="JI344" s="668"/>
      <c r="JJ344" s="669"/>
      <c r="JK344" s="720"/>
      <c r="JL344" s="1326"/>
      <c r="JM344" s="497" t="e">
        <f t="shared" si="7721"/>
        <v>#N/A</v>
      </c>
      <c r="JN344" s="497" t="e">
        <f t="shared" si="7722"/>
        <v>#N/A</v>
      </c>
      <c r="JO344" s="498" t="e">
        <f t="shared" si="7723"/>
        <v>#N/A</v>
      </c>
      <c r="JP344" s="498">
        <f t="shared" si="7724"/>
        <v>0</v>
      </c>
      <c r="JQ344" s="498">
        <f t="shared" si="7725"/>
        <v>0</v>
      </c>
      <c r="JR344" s="498" t="e">
        <f t="shared" si="7726"/>
        <v>#N/A</v>
      </c>
      <c r="JS344" s="504">
        <f t="shared" si="7727"/>
        <v>0</v>
      </c>
      <c r="JT344" s="500">
        <f t="shared" si="7728"/>
        <v>0</v>
      </c>
      <c r="JW344" s="665"/>
      <c r="JX344" s="666"/>
      <c r="JY344" s="667"/>
      <c r="JZ344" s="668"/>
      <c r="KA344" s="669"/>
      <c r="KB344" s="720"/>
      <c r="KC344" s="1326"/>
      <c r="KD344" s="497" t="e">
        <f t="shared" si="7729"/>
        <v>#N/A</v>
      </c>
      <c r="KE344" s="497" t="e">
        <f t="shared" si="7730"/>
        <v>#N/A</v>
      </c>
      <c r="KF344" s="498" t="e">
        <f t="shared" si="7731"/>
        <v>#N/A</v>
      </c>
      <c r="KG344" s="498">
        <f t="shared" si="7732"/>
        <v>0</v>
      </c>
      <c r="KH344" s="498">
        <f t="shared" si="7733"/>
        <v>0</v>
      </c>
      <c r="KI344" s="498" t="e">
        <f t="shared" si="7734"/>
        <v>#N/A</v>
      </c>
      <c r="KJ344" s="504">
        <f t="shared" si="7735"/>
        <v>0</v>
      </c>
      <c r="KK344" s="500">
        <f t="shared" si="7736"/>
        <v>0</v>
      </c>
      <c r="KN344" s="665"/>
      <c r="KO344" s="666"/>
      <c r="KP344" s="667"/>
      <c r="KQ344" s="668"/>
      <c r="KR344" s="669"/>
      <c r="KS344" s="720"/>
      <c r="KT344" s="1326"/>
      <c r="KU344" s="497" t="e">
        <f t="shared" si="7737"/>
        <v>#N/A</v>
      </c>
      <c r="KV344" s="497" t="e">
        <f t="shared" si="7738"/>
        <v>#N/A</v>
      </c>
      <c r="KW344" s="498" t="e">
        <f t="shared" si="7739"/>
        <v>#N/A</v>
      </c>
      <c r="KX344" s="498">
        <f t="shared" si="7740"/>
        <v>0</v>
      </c>
      <c r="KY344" s="498">
        <f t="shared" si="7741"/>
        <v>0</v>
      </c>
      <c r="KZ344" s="498" t="e">
        <f t="shared" si="7742"/>
        <v>#N/A</v>
      </c>
      <c r="LA344" s="504">
        <f t="shared" si="7743"/>
        <v>0</v>
      </c>
      <c r="LB344" s="500">
        <f t="shared" si="7744"/>
        <v>0</v>
      </c>
      <c r="LE344" s="665"/>
      <c r="LF344" s="666"/>
      <c r="LG344" s="667"/>
      <c r="LH344" s="668"/>
      <c r="LI344" s="669"/>
      <c r="LJ344" s="720"/>
      <c r="LK344" s="1326"/>
      <c r="LL344" s="497" t="e">
        <f t="shared" si="7745"/>
        <v>#N/A</v>
      </c>
      <c r="LM344" s="497" t="e">
        <f t="shared" si="7746"/>
        <v>#N/A</v>
      </c>
      <c r="LN344" s="498" t="e">
        <f t="shared" si="7747"/>
        <v>#N/A</v>
      </c>
      <c r="LO344" s="498">
        <f t="shared" si="7748"/>
        <v>0</v>
      </c>
      <c r="LP344" s="498">
        <f t="shared" si="7749"/>
        <v>0</v>
      </c>
      <c r="LQ344" s="498" t="e">
        <f t="shared" si="7750"/>
        <v>#N/A</v>
      </c>
      <c r="LR344" s="504">
        <f t="shared" si="7751"/>
        <v>0</v>
      </c>
      <c r="LS344" s="500">
        <f t="shared" si="7752"/>
        <v>0</v>
      </c>
      <c r="LV344" s="665"/>
      <c r="LW344" s="666"/>
      <c r="LX344" s="667"/>
      <c r="LY344" s="668"/>
      <c r="LZ344" s="669"/>
      <c r="MA344" s="720"/>
      <c r="MB344" s="1326"/>
      <c r="MC344" s="497" t="e">
        <f t="shared" si="7753"/>
        <v>#N/A</v>
      </c>
      <c r="MD344" s="497" t="e">
        <f t="shared" si="7754"/>
        <v>#N/A</v>
      </c>
      <c r="ME344" s="498" t="e">
        <f t="shared" si="7755"/>
        <v>#N/A</v>
      </c>
      <c r="MF344" s="498">
        <f t="shared" si="7756"/>
        <v>0</v>
      </c>
      <c r="MG344" s="498">
        <f t="shared" si="7757"/>
        <v>0</v>
      </c>
      <c r="MH344" s="498" t="e">
        <f t="shared" si="7758"/>
        <v>#N/A</v>
      </c>
      <c r="MI344" s="504">
        <f t="shared" si="7759"/>
        <v>0</v>
      </c>
      <c r="MJ344" s="500">
        <f t="shared" si="7760"/>
        <v>0</v>
      </c>
      <c r="MM344" s="665"/>
      <c r="MN344" s="666"/>
      <c r="MO344" s="667"/>
      <c r="MP344" s="668"/>
      <c r="MQ344" s="669"/>
      <c r="MR344" s="720"/>
      <c r="MS344" s="1326"/>
      <c r="MT344" s="497" t="e">
        <f t="shared" si="7761"/>
        <v>#N/A</v>
      </c>
      <c r="MU344" s="497" t="e">
        <f t="shared" si="7762"/>
        <v>#N/A</v>
      </c>
      <c r="MV344" s="498" t="e">
        <f t="shared" si="7763"/>
        <v>#N/A</v>
      </c>
      <c r="MW344" s="498">
        <f t="shared" si="7764"/>
        <v>0</v>
      </c>
      <c r="MX344" s="498">
        <f t="shared" si="7765"/>
        <v>0</v>
      </c>
      <c r="MY344" s="498" t="e">
        <f t="shared" si="7766"/>
        <v>#N/A</v>
      </c>
      <c r="MZ344" s="504">
        <f t="shared" si="7767"/>
        <v>0</v>
      </c>
      <c r="NA344" s="500">
        <f t="shared" si="7768"/>
        <v>0</v>
      </c>
      <c r="ND344" s="665"/>
      <c r="NE344" s="666"/>
      <c r="NF344" s="667"/>
      <c r="NG344" s="668"/>
      <c r="NH344" s="669"/>
      <c r="NI344" s="720"/>
      <c r="NJ344" s="1326"/>
      <c r="NK344" s="497" t="e">
        <f t="shared" si="7769"/>
        <v>#N/A</v>
      </c>
      <c r="NL344" s="497" t="e">
        <f t="shared" si="7770"/>
        <v>#N/A</v>
      </c>
      <c r="NM344" s="498" t="e">
        <f t="shared" si="7771"/>
        <v>#N/A</v>
      </c>
      <c r="NN344" s="498">
        <f t="shared" si="7772"/>
        <v>0</v>
      </c>
      <c r="NO344" s="498">
        <f t="shared" si="7773"/>
        <v>0</v>
      </c>
      <c r="NP344" s="498" t="e">
        <f t="shared" si="7774"/>
        <v>#N/A</v>
      </c>
      <c r="NQ344" s="504">
        <f t="shared" si="7775"/>
        <v>0</v>
      </c>
      <c r="NR344" s="500">
        <f t="shared" si="7776"/>
        <v>0</v>
      </c>
      <c r="NU344" s="665"/>
      <c r="NV344" s="666"/>
      <c r="NW344" s="667"/>
      <c r="NX344" s="668"/>
      <c r="NY344" s="669"/>
      <c r="NZ344" s="720"/>
      <c r="OA344" s="1326"/>
      <c r="OB344" s="497" t="e">
        <f t="shared" si="7777"/>
        <v>#N/A</v>
      </c>
      <c r="OC344" s="497" t="e">
        <f t="shared" si="7778"/>
        <v>#N/A</v>
      </c>
      <c r="OD344" s="498" t="e">
        <f t="shared" si="7779"/>
        <v>#N/A</v>
      </c>
      <c r="OE344" s="498">
        <f t="shared" si="7780"/>
        <v>0</v>
      </c>
      <c r="OF344" s="498">
        <f t="shared" si="7781"/>
        <v>0</v>
      </c>
      <c r="OG344" s="498" t="e">
        <f t="shared" si="7782"/>
        <v>#N/A</v>
      </c>
      <c r="OH344" s="504">
        <f t="shared" si="7783"/>
        <v>0</v>
      </c>
      <c r="OI344" s="500">
        <f t="shared" si="7784"/>
        <v>0</v>
      </c>
      <c r="OL344" s="665"/>
      <c r="OM344" s="666"/>
      <c r="ON344" s="667"/>
      <c r="OO344" s="668"/>
      <c r="OP344" s="669"/>
      <c r="OQ344" s="720"/>
      <c r="OR344" s="1326"/>
      <c r="OS344" s="497" t="e">
        <f t="shared" si="7785"/>
        <v>#N/A</v>
      </c>
      <c r="OT344" s="497" t="e">
        <f t="shared" si="7786"/>
        <v>#N/A</v>
      </c>
      <c r="OU344" s="498" t="e">
        <f t="shared" si="7787"/>
        <v>#N/A</v>
      </c>
      <c r="OV344" s="498">
        <f t="shared" si="7788"/>
        <v>0</v>
      </c>
      <c r="OW344" s="498">
        <f t="shared" si="7789"/>
        <v>0</v>
      </c>
      <c r="OX344" s="498" t="e">
        <f t="shared" si="7790"/>
        <v>#N/A</v>
      </c>
      <c r="OY344" s="504">
        <f t="shared" si="7791"/>
        <v>0</v>
      </c>
      <c r="OZ344" s="500">
        <f t="shared" si="7792"/>
        <v>0</v>
      </c>
      <c r="PC344" s="665"/>
      <c r="PD344" s="666"/>
      <c r="PE344" s="667"/>
      <c r="PF344" s="668"/>
      <c r="PG344" s="669"/>
      <c r="PH344" s="720"/>
      <c r="PI344" s="1326"/>
      <c r="PJ344" s="497" t="e">
        <f t="shared" si="7793"/>
        <v>#N/A</v>
      </c>
      <c r="PK344" s="497" t="e">
        <f t="shared" si="7794"/>
        <v>#N/A</v>
      </c>
      <c r="PL344" s="498" t="e">
        <f t="shared" si="7795"/>
        <v>#N/A</v>
      </c>
      <c r="PM344" s="498">
        <f t="shared" si="7796"/>
        <v>0</v>
      </c>
      <c r="PN344" s="498">
        <f t="shared" si="7797"/>
        <v>0</v>
      </c>
      <c r="PO344" s="498" t="e">
        <f t="shared" si="7798"/>
        <v>#N/A</v>
      </c>
      <c r="PP344" s="504">
        <f t="shared" si="7799"/>
        <v>0</v>
      </c>
      <c r="PQ344" s="500">
        <f t="shared" si="7800"/>
        <v>0</v>
      </c>
      <c r="PT344" s="665"/>
      <c r="PU344" s="666"/>
      <c r="PV344" s="667"/>
      <c r="PW344" s="668"/>
      <c r="PX344" s="669"/>
      <c r="PY344" s="720"/>
      <c r="PZ344" s="1326"/>
      <c r="QA344" s="497" t="e">
        <f t="shared" si="7801"/>
        <v>#N/A</v>
      </c>
      <c r="QB344" s="497" t="e">
        <f t="shared" si="7802"/>
        <v>#N/A</v>
      </c>
      <c r="QC344" s="498" t="e">
        <f t="shared" si="7803"/>
        <v>#N/A</v>
      </c>
      <c r="QD344" s="498">
        <f t="shared" si="7804"/>
        <v>0</v>
      </c>
      <c r="QE344" s="498">
        <f t="shared" si="7805"/>
        <v>0</v>
      </c>
      <c r="QF344" s="498" t="e">
        <f t="shared" si="7806"/>
        <v>#N/A</v>
      </c>
      <c r="QG344" s="504">
        <f t="shared" si="7807"/>
        <v>0</v>
      </c>
      <c r="QH344" s="500">
        <f t="shared" si="7808"/>
        <v>0</v>
      </c>
      <c r="QK344" s="665"/>
      <c r="QL344" s="666"/>
      <c r="QM344" s="667"/>
      <c r="QN344" s="668"/>
      <c r="QO344" s="669"/>
      <c r="QP344" s="720"/>
      <c r="QQ344" s="1326"/>
      <c r="QR344" s="497" t="e">
        <f t="shared" si="7809"/>
        <v>#N/A</v>
      </c>
      <c r="QS344" s="497" t="e">
        <f t="shared" si="7810"/>
        <v>#N/A</v>
      </c>
      <c r="QT344" s="498" t="e">
        <f t="shared" si="7811"/>
        <v>#N/A</v>
      </c>
      <c r="QU344" s="498">
        <f t="shared" si="7812"/>
        <v>0</v>
      </c>
      <c r="QV344" s="498">
        <f t="shared" si="7813"/>
        <v>0</v>
      </c>
      <c r="QW344" s="498" t="e">
        <f t="shared" si="7814"/>
        <v>#N/A</v>
      </c>
      <c r="QX344" s="504">
        <f t="shared" si="7815"/>
        <v>0</v>
      </c>
      <c r="QY344" s="500">
        <f t="shared" si="7816"/>
        <v>0</v>
      </c>
      <c r="RB344" s="381"/>
      <c r="RC344" s="382"/>
      <c r="RD344" s="383"/>
      <c r="RE344" s="384"/>
      <c r="RF344" s="385"/>
      <c r="RG344" s="386"/>
      <c r="RH344" s="386"/>
      <c r="RI344" s="497"/>
      <c r="RJ344" s="497"/>
      <c r="RK344" s="501"/>
      <c r="RL344" s="501"/>
      <c r="RM344" s="501"/>
      <c r="RN344" s="501"/>
      <c r="RO344" s="502"/>
      <c r="RP344" s="503"/>
      <c r="RS344" s="381"/>
      <c r="RT344" s="382"/>
      <c r="RU344" s="383"/>
      <c r="RV344" s="384"/>
      <c r="RW344" s="385"/>
      <c r="RX344" s="386"/>
      <c r="RY344" s="386"/>
      <c r="RZ344" s="497"/>
      <c r="SA344" s="497"/>
      <c r="SB344" s="501"/>
      <c r="SC344" s="501"/>
      <c r="SD344" s="501"/>
      <c r="SE344" s="501"/>
      <c r="SF344" s="502"/>
      <c r="SG344" s="503"/>
      <c r="SJ344" s="381"/>
      <c r="SK344" s="382"/>
      <c r="SL344" s="383"/>
      <c r="SM344" s="384"/>
      <c r="SN344" s="385"/>
      <c r="SO344" s="386"/>
      <c r="SP344" s="386"/>
      <c r="SQ344" s="497"/>
      <c r="SR344" s="497"/>
      <c r="SS344" s="501"/>
      <c r="ST344" s="501"/>
      <c r="SU344" s="501"/>
      <c r="SV344" s="501"/>
      <c r="SW344" s="502"/>
      <c r="SX344" s="503"/>
    </row>
    <row r="345" spans="2:518" ht="30" hidden="1" customHeight="1" thickTop="1" thickBot="1">
      <c r="B345" s="577"/>
      <c r="C345" s="578"/>
      <c r="D345" s="579"/>
      <c r="E345" s="580"/>
      <c r="F345" s="581"/>
      <c r="G345" s="585"/>
      <c r="H345" s="595"/>
      <c r="K345" s="577"/>
      <c r="L345" s="767"/>
      <c r="M345" s="579"/>
      <c r="N345" s="580"/>
      <c r="O345" s="581"/>
      <c r="P345" s="585"/>
      <c r="Q345" s="1326"/>
      <c r="R345" s="497"/>
      <c r="S345" s="497"/>
      <c r="T345" s="498"/>
      <c r="U345" s="498"/>
      <c r="V345" s="498"/>
      <c r="W345" s="498"/>
      <c r="X345" s="504"/>
      <c r="Y345" s="500"/>
      <c r="Z345" s="486"/>
      <c r="AA345" s="486"/>
      <c r="AB345" s="577"/>
      <c r="AC345" s="767"/>
      <c r="AD345" s="579"/>
      <c r="AE345" s="580"/>
      <c r="AF345" s="581"/>
      <c r="AG345" s="585"/>
      <c r="AH345" s="1326"/>
      <c r="AI345" s="497"/>
      <c r="AJ345" s="497"/>
      <c r="AK345" s="498"/>
      <c r="AL345" s="498"/>
      <c r="AM345" s="498"/>
      <c r="AN345" s="498"/>
      <c r="AO345" s="504"/>
      <c r="AP345" s="500"/>
      <c r="AQ345" s="486"/>
      <c r="AR345" s="486"/>
      <c r="AS345" s="577"/>
      <c r="AT345" s="767"/>
      <c r="AU345" s="579"/>
      <c r="AV345" s="580"/>
      <c r="AW345" s="581"/>
      <c r="AX345" s="585"/>
      <c r="AY345" s="1326"/>
      <c r="AZ345" s="497"/>
      <c r="BA345" s="497"/>
      <c r="BB345" s="498"/>
      <c r="BC345" s="498"/>
      <c r="BD345" s="498"/>
      <c r="BE345" s="498"/>
      <c r="BF345" s="504"/>
      <c r="BG345" s="500"/>
      <c r="BJ345" s="577"/>
      <c r="BK345" s="767"/>
      <c r="BL345" s="579"/>
      <c r="BM345" s="580"/>
      <c r="BN345" s="581"/>
      <c r="BO345" s="585"/>
      <c r="BP345" s="1326"/>
      <c r="BQ345" s="497"/>
      <c r="BR345" s="497"/>
      <c r="BS345" s="498"/>
      <c r="BT345" s="498"/>
      <c r="BU345" s="498"/>
      <c r="BV345" s="498"/>
      <c r="BW345" s="504"/>
      <c r="BX345" s="500"/>
      <c r="CA345" s="577"/>
      <c r="CB345" s="767"/>
      <c r="CC345" s="579"/>
      <c r="CD345" s="580"/>
      <c r="CE345" s="581"/>
      <c r="CF345" s="585"/>
      <c r="CG345" s="1326"/>
      <c r="CH345" s="497"/>
      <c r="CI345" s="497"/>
      <c r="CJ345" s="498"/>
      <c r="CK345" s="498"/>
      <c r="CL345" s="498"/>
      <c r="CM345" s="498"/>
      <c r="CN345" s="504"/>
      <c r="CO345" s="500"/>
      <c r="CR345" s="577"/>
      <c r="CS345" s="767"/>
      <c r="CT345" s="579"/>
      <c r="CU345" s="580"/>
      <c r="CV345" s="581"/>
      <c r="CW345" s="585"/>
      <c r="CX345" s="1326"/>
      <c r="CY345" s="497"/>
      <c r="CZ345" s="497"/>
      <c r="DA345" s="498"/>
      <c r="DB345" s="498"/>
      <c r="DC345" s="498"/>
      <c r="DD345" s="498"/>
      <c r="DE345" s="504"/>
      <c r="DF345" s="500"/>
      <c r="DI345" s="577"/>
      <c r="DJ345" s="767"/>
      <c r="DK345" s="579"/>
      <c r="DL345" s="580"/>
      <c r="DM345" s="581"/>
      <c r="DN345" s="585"/>
      <c r="DO345" s="1326"/>
      <c r="DP345" s="497"/>
      <c r="DQ345" s="497"/>
      <c r="DR345" s="498"/>
      <c r="DS345" s="498"/>
      <c r="DT345" s="498"/>
      <c r="DU345" s="498"/>
      <c r="DV345" s="504"/>
      <c r="DW345" s="500"/>
      <c r="DZ345" s="577"/>
      <c r="EA345" s="767"/>
      <c r="EB345" s="579"/>
      <c r="EC345" s="580"/>
      <c r="ED345" s="581"/>
      <c r="EE345" s="585"/>
      <c r="EF345" s="1326"/>
      <c r="EG345" s="497"/>
      <c r="EH345" s="497"/>
      <c r="EI345" s="498"/>
      <c r="EJ345" s="498"/>
      <c r="EK345" s="498"/>
      <c r="EL345" s="498"/>
      <c r="EM345" s="504"/>
      <c r="EN345" s="500"/>
      <c r="EQ345" s="665"/>
      <c r="ER345" s="666"/>
      <c r="ES345" s="667"/>
      <c r="ET345" s="668"/>
      <c r="EU345" s="669"/>
      <c r="EV345" s="720"/>
      <c r="EW345" s="1326"/>
      <c r="EX345" s="497" t="e">
        <f t="shared" si="7665"/>
        <v>#N/A</v>
      </c>
      <c r="EY345" s="497" t="e">
        <f t="shared" si="7666"/>
        <v>#N/A</v>
      </c>
      <c r="EZ345" s="498" t="e">
        <f t="shared" si="7667"/>
        <v>#N/A</v>
      </c>
      <c r="FA345" s="498">
        <f t="shared" si="7668"/>
        <v>0</v>
      </c>
      <c r="FB345" s="498">
        <f t="shared" si="7669"/>
        <v>0</v>
      </c>
      <c r="FC345" s="498" t="e">
        <f t="shared" si="7670"/>
        <v>#N/A</v>
      </c>
      <c r="FD345" s="504">
        <f t="shared" si="7671"/>
        <v>0</v>
      </c>
      <c r="FE345" s="500">
        <f t="shared" si="7672"/>
        <v>0</v>
      </c>
      <c r="FH345" s="665"/>
      <c r="FI345" s="666"/>
      <c r="FJ345" s="667"/>
      <c r="FK345" s="668"/>
      <c r="FL345" s="669"/>
      <c r="FM345" s="720"/>
      <c r="FN345" s="1326"/>
      <c r="FO345" s="497" t="e">
        <f t="shared" si="7673"/>
        <v>#N/A</v>
      </c>
      <c r="FP345" s="497" t="e">
        <f t="shared" si="7674"/>
        <v>#N/A</v>
      </c>
      <c r="FQ345" s="498" t="e">
        <f t="shared" si="7675"/>
        <v>#N/A</v>
      </c>
      <c r="FR345" s="498">
        <f t="shared" si="7676"/>
        <v>0</v>
      </c>
      <c r="FS345" s="498">
        <f t="shared" si="7677"/>
        <v>0</v>
      </c>
      <c r="FT345" s="498" t="e">
        <f t="shared" si="7678"/>
        <v>#N/A</v>
      </c>
      <c r="FU345" s="504">
        <f t="shared" si="7679"/>
        <v>0</v>
      </c>
      <c r="FV345" s="500">
        <f t="shared" si="7680"/>
        <v>0</v>
      </c>
      <c r="FY345" s="665"/>
      <c r="FZ345" s="666"/>
      <c r="GA345" s="667"/>
      <c r="GB345" s="668"/>
      <c r="GC345" s="669"/>
      <c r="GD345" s="720"/>
      <c r="GE345" s="1326"/>
      <c r="GF345" s="497" t="e">
        <f t="shared" si="7681"/>
        <v>#N/A</v>
      </c>
      <c r="GG345" s="497" t="e">
        <f t="shared" si="7682"/>
        <v>#N/A</v>
      </c>
      <c r="GH345" s="498" t="e">
        <f t="shared" si="7683"/>
        <v>#N/A</v>
      </c>
      <c r="GI345" s="498">
        <f t="shared" si="7684"/>
        <v>0</v>
      </c>
      <c r="GJ345" s="498">
        <f t="shared" si="7685"/>
        <v>0</v>
      </c>
      <c r="GK345" s="498" t="e">
        <f t="shared" si="7686"/>
        <v>#N/A</v>
      </c>
      <c r="GL345" s="504">
        <f t="shared" si="7687"/>
        <v>0</v>
      </c>
      <c r="GM345" s="500">
        <f t="shared" si="7688"/>
        <v>0</v>
      </c>
      <c r="GP345" s="665"/>
      <c r="GQ345" s="666"/>
      <c r="GR345" s="667"/>
      <c r="GS345" s="668"/>
      <c r="GT345" s="669"/>
      <c r="GU345" s="720"/>
      <c r="GV345" s="1326"/>
      <c r="GW345" s="497" t="e">
        <f t="shared" si="7689"/>
        <v>#N/A</v>
      </c>
      <c r="GX345" s="497" t="e">
        <f t="shared" si="7690"/>
        <v>#N/A</v>
      </c>
      <c r="GY345" s="498" t="e">
        <f t="shared" si="7691"/>
        <v>#N/A</v>
      </c>
      <c r="GZ345" s="498">
        <f t="shared" si="7692"/>
        <v>0</v>
      </c>
      <c r="HA345" s="498">
        <f t="shared" si="7693"/>
        <v>0</v>
      </c>
      <c r="HB345" s="498" t="e">
        <f t="shared" si="7694"/>
        <v>#N/A</v>
      </c>
      <c r="HC345" s="504">
        <f t="shared" si="7695"/>
        <v>0</v>
      </c>
      <c r="HD345" s="500">
        <f t="shared" si="7696"/>
        <v>0</v>
      </c>
      <c r="HG345" s="665"/>
      <c r="HH345" s="666"/>
      <c r="HI345" s="667"/>
      <c r="HJ345" s="668"/>
      <c r="HK345" s="669"/>
      <c r="HL345" s="720"/>
      <c r="HM345" s="1326"/>
      <c r="HN345" s="497" t="e">
        <f t="shared" si="7697"/>
        <v>#N/A</v>
      </c>
      <c r="HO345" s="497" t="e">
        <f t="shared" si="7698"/>
        <v>#N/A</v>
      </c>
      <c r="HP345" s="498" t="e">
        <f t="shared" si="7699"/>
        <v>#N/A</v>
      </c>
      <c r="HQ345" s="498">
        <f t="shared" si="7700"/>
        <v>0</v>
      </c>
      <c r="HR345" s="498">
        <f t="shared" si="7701"/>
        <v>0</v>
      </c>
      <c r="HS345" s="498" t="e">
        <f t="shared" si="7702"/>
        <v>#N/A</v>
      </c>
      <c r="HT345" s="504">
        <f t="shared" si="7703"/>
        <v>0</v>
      </c>
      <c r="HU345" s="500">
        <f t="shared" si="7704"/>
        <v>0</v>
      </c>
      <c r="HX345" s="665"/>
      <c r="HY345" s="666"/>
      <c r="HZ345" s="667"/>
      <c r="IA345" s="668"/>
      <c r="IB345" s="669"/>
      <c r="IC345" s="720"/>
      <c r="ID345" s="1326"/>
      <c r="IE345" s="497" t="e">
        <f t="shared" si="7705"/>
        <v>#N/A</v>
      </c>
      <c r="IF345" s="497" t="e">
        <f t="shared" si="7706"/>
        <v>#N/A</v>
      </c>
      <c r="IG345" s="498" t="e">
        <f t="shared" si="7707"/>
        <v>#N/A</v>
      </c>
      <c r="IH345" s="498">
        <f t="shared" si="7708"/>
        <v>0</v>
      </c>
      <c r="II345" s="498">
        <f t="shared" si="7709"/>
        <v>0</v>
      </c>
      <c r="IJ345" s="498" t="e">
        <f t="shared" si="7710"/>
        <v>#N/A</v>
      </c>
      <c r="IK345" s="504">
        <f t="shared" si="7711"/>
        <v>0</v>
      </c>
      <c r="IL345" s="500">
        <f t="shared" si="7712"/>
        <v>0</v>
      </c>
      <c r="IO345" s="665"/>
      <c r="IP345" s="666"/>
      <c r="IQ345" s="667"/>
      <c r="IR345" s="668"/>
      <c r="IS345" s="669"/>
      <c r="IT345" s="720"/>
      <c r="IU345" s="1326"/>
      <c r="IV345" s="497" t="e">
        <f t="shared" si="7713"/>
        <v>#N/A</v>
      </c>
      <c r="IW345" s="497" t="e">
        <f t="shared" si="7714"/>
        <v>#N/A</v>
      </c>
      <c r="IX345" s="498" t="e">
        <f t="shared" si="7715"/>
        <v>#N/A</v>
      </c>
      <c r="IY345" s="498">
        <f t="shared" si="7716"/>
        <v>0</v>
      </c>
      <c r="IZ345" s="498">
        <f t="shared" si="7717"/>
        <v>0</v>
      </c>
      <c r="JA345" s="498" t="e">
        <f t="shared" si="7718"/>
        <v>#N/A</v>
      </c>
      <c r="JB345" s="504">
        <f t="shared" si="7719"/>
        <v>0</v>
      </c>
      <c r="JC345" s="500">
        <f t="shared" si="7720"/>
        <v>0</v>
      </c>
      <c r="JF345" s="665"/>
      <c r="JG345" s="666"/>
      <c r="JH345" s="667"/>
      <c r="JI345" s="668"/>
      <c r="JJ345" s="669"/>
      <c r="JK345" s="720"/>
      <c r="JL345" s="1326"/>
      <c r="JM345" s="497" t="e">
        <f t="shared" si="7721"/>
        <v>#N/A</v>
      </c>
      <c r="JN345" s="497" t="e">
        <f t="shared" si="7722"/>
        <v>#N/A</v>
      </c>
      <c r="JO345" s="498" t="e">
        <f t="shared" si="7723"/>
        <v>#N/A</v>
      </c>
      <c r="JP345" s="498">
        <f t="shared" si="7724"/>
        <v>0</v>
      </c>
      <c r="JQ345" s="498">
        <f t="shared" si="7725"/>
        <v>0</v>
      </c>
      <c r="JR345" s="498" t="e">
        <f t="shared" si="7726"/>
        <v>#N/A</v>
      </c>
      <c r="JS345" s="504">
        <f t="shared" si="7727"/>
        <v>0</v>
      </c>
      <c r="JT345" s="500">
        <f t="shared" si="7728"/>
        <v>0</v>
      </c>
      <c r="JW345" s="665"/>
      <c r="JX345" s="666"/>
      <c r="JY345" s="667"/>
      <c r="JZ345" s="668"/>
      <c r="KA345" s="669"/>
      <c r="KB345" s="720"/>
      <c r="KC345" s="1326"/>
      <c r="KD345" s="497" t="e">
        <f t="shared" si="7729"/>
        <v>#N/A</v>
      </c>
      <c r="KE345" s="497" t="e">
        <f t="shared" si="7730"/>
        <v>#N/A</v>
      </c>
      <c r="KF345" s="498" t="e">
        <f t="shared" si="7731"/>
        <v>#N/A</v>
      </c>
      <c r="KG345" s="498">
        <f t="shared" si="7732"/>
        <v>0</v>
      </c>
      <c r="KH345" s="498">
        <f t="shared" si="7733"/>
        <v>0</v>
      </c>
      <c r="KI345" s="498" t="e">
        <f t="shared" si="7734"/>
        <v>#N/A</v>
      </c>
      <c r="KJ345" s="504">
        <f t="shared" si="7735"/>
        <v>0</v>
      </c>
      <c r="KK345" s="500">
        <f t="shared" si="7736"/>
        <v>0</v>
      </c>
      <c r="KN345" s="665"/>
      <c r="KO345" s="666"/>
      <c r="KP345" s="667"/>
      <c r="KQ345" s="668"/>
      <c r="KR345" s="669"/>
      <c r="KS345" s="720"/>
      <c r="KT345" s="1326"/>
      <c r="KU345" s="497" t="e">
        <f t="shared" si="7737"/>
        <v>#N/A</v>
      </c>
      <c r="KV345" s="497" t="e">
        <f t="shared" si="7738"/>
        <v>#N/A</v>
      </c>
      <c r="KW345" s="498" t="e">
        <f t="shared" si="7739"/>
        <v>#N/A</v>
      </c>
      <c r="KX345" s="498">
        <f t="shared" si="7740"/>
        <v>0</v>
      </c>
      <c r="KY345" s="498">
        <f t="shared" si="7741"/>
        <v>0</v>
      </c>
      <c r="KZ345" s="498" t="e">
        <f t="shared" si="7742"/>
        <v>#N/A</v>
      </c>
      <c r="LA345" s="504">
        <f t="shared" si="7743"/>
        <v>0</v>
      </c>
      <c r="LB345" s="500">
        <f t="shared" si="7744"/>
        <v>0</v>
      </c>
      <c r="LE345" s="665"/>
      <c r="LF345" s="666"/>
      <c r="LG345" s="667"/>
      <c r="LH345" s="668"/>
      <c r="LI345" s="669"/>
      <c r="LJ345" s="720"/>
      <c r="LK345" s="1326"/>
      <c r="LL345" s="497" t="e">
        <f t="shared" si="7745"/>
        <v>#N/A</v>
      </c>
      <c r="LM345" s="497" t="e">
        <f t="shared" si="7746"/>
        <v>#N/A</v>
      </c>
      <c r="LN345" s="498" t="e">
        <f t="shared" si="7747"/>
        <v>#N/A</v>
      </c>
      <c r="LO345" s="498">
        <f t="shared" si="7748"/>
        <v>0</v>
      </c>
      <c r="LP345" s="498">
        <f t="shared" si="7749"/>
        <v>0</v>
      </c>
      <c r="LQ345" s="498" t="e">
        <f t="shared" si="7750"/>
        <v>#N/A</v>
      </c>
      <c r="LR345" s="504">
        <f t="shared" si="7751"/>
        <v>0</v>
      </c>
      <c r="LS345" s="500">
        <f t="shared" si="7752"/>
        <v>0</v>
      </c>
      <c r="LV345" s="665"/>
      <c r="LW345" s="666"/>
      <c r="LX345" s="667"/>
      <c r="LY345" s="668"/>
      <c r="LZ345" s="669"/>
      <c r="MA345" s="720"/>
      <c r="MB345" s="1326"/>
      <c r="MC345" s="497" t="e">
        <f t="shared" si="7753"/>
        <v>#N/A</v>
      </c>
      <c r="MD345" s="497" t="e">
        <f t="shared" si="7754"/>
        <v>#N/A</v>
      </c>
      <c r="ME345" s="498" t="e">
        <f t="shared" si="7755"/>
        <v>#N/A</v>
      </c>
      <c r="MF345" s="498">
        <f t="shared" si="7756"/>
        <v>0</v>
      </c>
      <c r="MG345" s="498">
        <f t="shared" si="7757"/>
        <v>0</v>
      </c>
      <c r="MH345" s="498" t="e">
        <f t="shared" si="7758"/>
        <v>#N/A</v>
      </c>
      <c r="MI345" s="504">
        <f t="shared" si="7759"/>
        <v>0</v>
      </c>
      <c r="MJ345" s="500">
        <f t="shared" si="7760"/>
        <v>0</v>
      </c>
      <c r="MM345" s="665"/>
      <c r="MN345" s="666"/>
      <c r="MO345" s="667"/>
      <c r="MP345" s="668"/>
      <c r="MQ345" s="669"/>
      <c r="MR345" s="720"/>
      <c r="MS345" s="1326"/>
      <c r="MT345" s="497" t="e">
        <f t="shared" si="7761"/>
        <v>#N/A</v>
      </c>
      <c r="MU345" s="497" t="e">
        <f t="shared" si="7762"/>
        <v>#N/A</v>
      </c>
      <c r="MV345" s="498" t="e">
        <f t="shared" si="7763"/>
        <v>#N/A</v>
      </c>
      <c r="MW345" s="498">
        <f t="shared" si="7764"/>
        <v>0</v>
      </c>
      <c r="MX345" s="498">
        <f t="shared" si="7765"/>
        <v>0</v>
      </c>
      <c r="MY345" s="498" t="e">
        <f t="shared" si="7766"/>
        <v>#N/A</v>
      </c>
      <c r="MZ345" s="504">
        <f t="shared" si="7767"/>
        <v>0</v>
      </c>
      <c r="NA345" s="500">
        <f t="shared" si="7768"/>
        <v>0</v>
      </c>
      <c r="ND345" s="665"/>
      <c r="NE345" s="666"/>
      <c r="NF345" s="667"/>
      <c r="NG345" s="668"/>
      <c r="NH345" s="669"/>
      <c r="NI345" s="720"/>
      <c r="NJ345" s="1326"/>
      <c r="NK345" s="497" t="e">
        <f t="shared" si="7769"/>
        <v>#N/A</v>
      </c>
      <c r="NL345" s="497" t="e">
        <f t="shared" si="7770"/>
        <v>#N/A</v>
      </c>
      <c r="NM345" s="498" t="e">
        <f t="shared" si="7771"/>
        <v>#N/A</v>
      </c>
      <c r="NN345" s="498">
        <f t="shared" si="7772"/>
        <v>0</v>
      </c>
      <c r="NO345" s="498">
        <f t="shared" si="7773"/>
        <v>0</v>
      </c>
      <c r="NP345" s="498" t="e">
        <f t="shared" si="7774"/>
        <v>#N/A</v>
      </c>
      <c r="NQ345" s="504">
        <f t="shared" si="7775"/>
        <v>0</v>
      </c>
      <c r="NR345" s="500">
        <f t="shared" si="7776"/>
        <v>0</v>
      </c>
      <c r="NU345" s="665"/>
      <c r="NV345" s="666"/>
      <c r="NW345" s="667"/>
      <c r="NX345" s="668"/>
      <c r="NY345" s="669"/>
      <c r="NZ345" s="720"/>
      <c r="OA345" s="1326"/>
      <c r="OB345" s="497" t="e">
        <f t="shared" si="7777"/>
        <v>#N/A</v>
      </c>
      <c r="OC345" s="497" t="e">
        <f t="shared" si="7778"/>
        <v>#N/A</v>
      </c>
      <c r="OD345" s="498" t="e">
        <f t="shared" si="7779"/>
        <v>#N/A</v>
      </c>
      <c r="OE345" s="498">
        <f t="shared" si="7780"/>
        <v>0</v>
      </c>
      <c r="OF345" s="498">
        <f t="shared" si="7781"/>
        <v>0</v>
      </c>
      <c r="OG345" s="498" t="e">
        <f t="shared" si="7782"/>
        <v>#N/A</v>
      </c>
      <c r="OH345" s="504">
        <f t="shared" si="7783"/>
        <v>0</v>
      </c>
      <c r="OI345" s="500">
        <f t="shared" si="7784"/>
        <v>0</v>
      </c>
      <c r="OL345" s="665"/>
      <c r="OM345" s="666"/>
      <c r="ON345" s="667"/>
      <c r="OO345" s="668"/>
      <c r="OP345" s="669"/>
      <c r="OQ345" s="720"/>
      <c r="OR345" s="1326"/>
      <c r="OS345" s="497" t="e">
        <f t="shared" si="7785"/>
        <v>#N/A</v>
      </c>
      <c r="OT345" s="497" t="e">
        <f t="shared" si="7786"/>
        <v>#N/A</v>
      </c>
      <c r="OU345" s="498" t="e">
        <f t="shared" si="7787"/>
        <v>#N/A</v>
      </c>
      <c r="OV345" s="498">
        <f t="shared" si="7788"/>
        <v>0</v>
      </c>
      <c r="OW345" s="498">
        <f t="shared" si="7789"/>
        <v>0</v>
      </c>
      <c r="OX345" s="498" t="e">
        <f t="shared" si="7790"/>
        <v>#N/A</v>
      </c>
      <c r="OY345" s="504">
        <f t="shared" si="7791"/>
        <v>0</v>
      </c>
      <c r="OZ345" s="500">
        <f t="shared" si="7792"/>
        <v>0</v>
      </c>
      <c r="PC345" s="665"/>
      <c r="PD345" s="666"/>
      <c r="PE345" s="667"/>
      <c r="PF345" s="668"/>
      <c r="PG345" s="669"/>
      <c r="PH345" s="720"/>
      <c r="PI345" s="1326"/>
      <c r="PJ345" s="497" t="e">
        <f t="shared" si="7793"/>
        <v>#N/A</v>
      </c>
      <c r="PK345" s="497" t="e">
        <f t="shared" si="7794"/>
        <v>#N/A</v>
      </c>
      <c r="PL345" s="498" t="e">
        <f t="shared" si="7795"/>
        <v>#N/A</v>
      </c>
      <c r="PM345" s="498">
        <f t="shared" si="7796"/>
        <v>0</v>
      </c>
      <c r="PN345" s="498">
        <f t="shared" si="7797"/>
        <v>0</v>
      </c>
      <c r="PO345" s="498" t="e">
        <f t="shared" si="7798"/>
        <v>#N/A</v>
      </c>
      <c r="PP345" s="504">
        <f t="shared" si="7799"/>
        <v>0</v>
      </c>
      <c r="PQ345" s="500">
        <f t="shared" si="7800"/>
        <v>0</v>
      </c>
      <c r="PT345" s="665"/>
      <c r="PU345" s="666"/>
      <c r="PV345" s="667"/>
      <c r="PW345" s="668"/>
      <c r="PX345" s="669"/>
      <c r="PY345" s="720"/>
      <c r="PZ345" s="1326"/>
      <c r="QA345" s="497" t="e">
        <f t="shared" si="7801"/>
        <v>#N/A</v>
      </c>
      <c r="QB345" s="497" t="e">
        <f t="shared" si="7802"/>
        <v>#N/A</v>
      </c>
      <c r="QC345" s="498" t="e">
        <f t="shared" si="7803"/>
        <v>#N/A</v>
      </c>
      <c r="QD345" s="498">
        <f t="shared" si="7804"/>
        <v>0</v>
      </c>
      <c r="QE345" s="498">
        <f t="shared" si="7805"/>
        <v>0</v>
      </c>
      <c r="QF345" s="498" t="e">
        <f t="shared" si="7806"/>
        <v>#N/A</v>
      </c>
      <c r="QG345" s="504">
        <f t="shared" si="7807"/>
        <v>0</v>
      </c>
      <c r="QH345" s="500">
        <f t="shared" si="7808"/>
        <v>0</v>
      </c>
      <c r="QK345" s="665"/>
      <c r="QL345" s="666"/>
      <c r="QM345" s="667"/>
      <c r="QN345" s="668"/>
      <c r="QO345" s="669"/>
      <c r="QP345" s="720"/>
      <c r="QQ345" s="1326"/>
      <c r="QR345" s="497" t="e">
        <f t="shared" si="7809"/>
        <v>#N/A</v>
      </c>
      <c r="QS345" s="497" t="e">
        <f t="shared" si="7810"/>
        <v>#N/A</v>
      </c>
      <c r="QT345" s="498" t="e">
        <f t="shared" si="7811"/>
        <v>#N/A</v>
      </c>
      <c r="QU345" s="498">
        <f t="shared" si="7812"/>
        <v>0</v>
      </c>
      <c r="QV345" s="498">
        <f t="shared" si="7813"/>
        <v>0</v>
      </c>
      <c r="QW345" s="498" t="e">
        <f t="shared" si="7814"/>
        <v>#N/A</v>
      </c>
      <c r="QX345" s="504">
        <f t="shared" si="7815"/>
        <v>0</v>
      </c>
      <c r="QY345" s="500">
        <f t="shared" si="7816"/>
        <v>0</v>
      </c>
      <c r="RB345" s="381"/>
      <c r="RC345" s="382"/>
      <c r="RD345" s="383"/>
      <c r="RE345" s="384"/>
      <c r="RF345" s="385"/>
      <c r="RG345" s="386"/>
      <c r="RH345" s="386"/>
      <c r="RI345" s="497"/>
      <c r="RJ345" s="497"/>
      <c r="RK345" s="501"/>
      <c r="RL345" s="501"/>
      <c r="RM345" s="501"/>
      <c r="RN345" s="501"/>
      <c r="RO345" s="502"/>
      <c r="RP345" s="503"/>
      <c r="RS345" s="381"/>
      <c r="RT345" s="382"/>
      <c r="RU345" s="383"/>
      <c r="RV345" s="384"/>
      <c r="RW345" s="385"/>
      <c r="RX345" s="386"/>
      <c r="RY345" s="386"/>
      <c r="RZ345" s="497"/>
      <c r="SA345" s="497"/>
      <c r="SB345" s="501"/>
      <c r="SC345" s="501"/>
      <c r="SD345" s="501"/>
      <c r="SE345" s="501"/>
      <c r="SF345" s="502"/>
      <c r="SG345" s="503"/>
      <c r="SJ345" s="381"/>
      <c r="SK345" s="382"/>
      <c r="SL345" s="383"/>
      <c r="SM345" s="384"/>
      <c r="SN345" s="385"/>
      <c r="SO345" s="386"/>
      <c r="SP345" s="386"/>
      <c r="SQ345" s="497"/>
      <c r="SR345" s="497"/>
      <c r="SS345" s="501"/>
      <c r="ST345" s="501"/>
      <c r="SU345" s="501"/>
      <c r="SV345" s="501"/>
      <c r="SW345" s="502"/>
      <c r="SX345" s="503"/>
    </row>
    <row r="346" spans="2:518" ht="34.5" hidden="1" customHeight="1" thickTop="1" thickBot="1">
      <c r="B346" s="577"/>
      <c r="C346" s="578"/>
      <c r="D346" s="579"/>
      <c r="E346" s="580"/>
      <c r="F346" s="581"/>
      <c r="G346" s="585"/>
      <c r="H346" s="595"/>
      <c r="K346" s="577"/>
      <c r="L346" s="767"/>
      <c r="M346" s="579"/>
      <c r="N346" s="580"/>
      <c r="O346" s="581"/>
      <c r="P346" s="585"/>
      <c r="Q346" s="1326"/>
      <c r="R346" s="497"/>
      <c r="S346" s="497"/>
      <c r="T346" s="498"/>
      <c r="U346" s="498"/>
      <c r="V346" s="498"/>
      <c r="W346" s="498"/>
      <c r="X346" s="504"/>
      <c r="Y346" s="500"/>
      <c r="Z346" s="486"/>
      <c r="AA346" s="486"/>
      <c r="AB346" s="577"/>
      <c r="AC346" s="767"/>
      <c r="AD346" s="579"/>
      <c r="AE346" s="580"/>
      <c r="AF346" s="581"/>
      <c r="AG346" s="585"/>
      <c r="AH346" s="1326"/>
      <c r="AI346" s="497"/>
      <c r="AJ346" s="497"/>
      <c r="AK346" s="498"/>
      <c r="AL346" s="498"/>
      <c r="AM346" s="498"/>
      <c r="AN346" s="498"/>
      <c r="AO346" s="504"/>
      <c r="AP346" s="500"/>
      <c r="AQ346" s="486"/>
      <c r="AR346" s="486"/>
      <c r="AS346" s="577"/>
      <c r="AT346" s="767"/>
      <c r="AU346" s="579"/>
      <c r="AV346" s="580"/>
      <c r="AW346" s="581"/>
      <c r="AX346" s="585"/>
      <c r="AY346" s="1326"/>
      <c r="AZ346" s="497"/>
      <c r="BA346" s="497"/>
      <c r="BB346" s="498"/>
      <c r="BC346" s="498"/>
      <c r="BD346" s="498"/>
      <c r="BE346" s="498"/>
      <c r="BF346" s="504"/>
      <c r="BG346" s="500"/>
      <c r="BJ346" s="577"/>
      <c r="BK346" s="767"/>
      <c r="BL346" s="579"/>
      <c r="BM346" s="580"/>
      <c r="BN346" s="581"/>
      <c r="BO346" s="585"/>
      <c r="BP346" s="1326"/>
      <c r="BQ346" s="497"/>
      <c r="BR346" s="497"/>
      <c r="BS346" s="498"/>
      <c r="BT346" s="498"/>
      <c r="BU346" s="498"/>
      <c r="BV346" s="498"/>
      <c r="BW346" s="504"/>
      <c r="BX346" s="500"/>
      <c r="CA346" s="577"/>
      <c r="CB346" s="767"/>
      <c r="CC346" s="579"/>
      <c r="CD346" s="580"/>
      <c r="CE346" s="581"/>
      <c r="CF346" s="585"/>
      <c r="CG346" s="1326"/>
      <c r="CH346" s="497"/>
      <c r="CI346" s="497"/>
      <c r="CJ346" s="498"/>
      <c r="CK346" s="498"/>
      <c r="CL346" s="498"/>
      <c r="CM346" s="498"/>
      <c r="CN346" s="504"/>
      <c r="CO346" s="500"/>
      <c r="CR346" s="577"/>
      <c r="CS346" s="767"/>
      <c r="CT346" s="579"/>
      <c r="CU346" s="580"/>
      <c r="CV346" s="581"/>
      <c r="CW346" s="585"/>
      <c r="CX346" s="1326"/>
      <c r="CY346" s="497"/>
      <c r="CZ346" s="497"/>
      <c r="DA346" s="498"/>
      <c r="DB346" s="498"/>
      <c r="DC346" s="498"/>
      <c r="DD346" s="498"/>
      <c r="DE346" s="504"/>
      <c r="DF346" s="500"/>
      <c r="DI346" s="577"/>
      <c r="DJ346" s="767"/>
      <c r="DK346" s="579"/>
      <c r="DL346" s="580"/>
      <c r="DM346" s="581"/>
      <c r="DN346" s="585"/>
      <c r="DO346" s="1326"/>
      <c r="DP346" s="497"/>
      <c r="DQ346" s="497"/>
      <c r="DR346" s="498"/>
      <c r="DS346" s="498"/>
      <c r="DT346" s="498"/>
      <c r="DU346" s="498"/>
      <c r="DV346" s="504"/>
      <c r="DW346" s="500"/>
      <c r="DZ346" s="577"/>
      <c r="EA346" s="767"/>
      <c r="EB346" s="579"/>
      <c r="EC346" s="580"/>
      <c r="ED346" s="581"/>
      <c r="EE346" s="585"/>
      <c r="EF346" s="1326"/>
      <c r="EG346" s="497"/>
      <c r="EH346" s="497"/>
      <c r="EI346" s="498"/>
      <c r="EJ346" s="498"/>
      <c r="EK346" s="498"/>
      <c r="EL346" s="498"/>
      <c r="EM346" s="504"/>
      <c r="EN346" s="500"/>
      <c r="EQ346" s="665"/>
      <c r="ER346" s="666"/>
      <c r="ES346" s="667"/>
      <c r="ET346" s="668"/>
      <c r="EU346" s="669"/>
      <c r="EV346" s="720"/>
      <c r="EW346" s="1326"/>
      <c r="EX346" s="497" t="e">
        <f t="shared" si="7665"/>
        <v>#N/A</v>
      </c>
      <c r="EY346" s="497" t="e">
        <f t="shared" si="7666"/>
        <v>#N/A</v>
      </c>
      <c r="EZ346" s="498" t="e">
        <f t="shared" si="7667"/>
        <v>#N/A</v>
      </c>
      <c r="FA346" s="498">
        <f t="shared" si="7668"/>
        <v>0</v>
      </c>
      <c r="FB346" s="498">
        <f t="shared" si="7669"/>
        <v>0</v>
      </c>
      <c r="FC346" s="498" t="e">
        <f t="shared" si="7670"/>
        <v>#N/A</v>
      </c>
      <c r="FD346" s="504">
        <f t="shared" si="7671"/>
        <v>0</v>
      </c>
      <c r="FE346" s="500">
        <f t="shared" si="7672"/>
        <v>0</v>
      </c>
      <c r="FH346" s="665"/>
      <c r="FI346" s="666"/>
      <c r="FJ346" s="667"/>
      <c r="FK346" s="668"/>
      <c r="FL346" s="669"/>
      <c r="FM346" s="720"/>
      <c r="FN346" s="1326"/>
      <c r="FO346" s="497" t="e">
        <f t="shared" si="7673"/>
        <v>#N/A</v>
      </c>
      <c r="FP346" s="497" t="e">
        <f t="shared" si="7674"/>
        <v>#N/A</v>
      </c>
      <c r="FQ346" s="498" t="e">
        <f t="shared" si="7675"/>
        <v>#N/A</v>
      </c>
      <c r="FR346" s="498">
        <f t="shared" si="7676"/>
        <v>0</v>
      </c>
      <c r="FS346" s="498">
        <f t="shared" si="7677"/>
        <v>0</v>
      </c>
      <c r="FT346" s="498" t="e">
        <f t="shared" si="7678"/>
        <v>#N/A</v>
      </c>
      <c r="FU346" s="504">
        <f t="shared" si="7679"/>
        <v>0</v>
      </c>
      <c r="FV346" s="500">
        <f t="shared" si="7680"/>
        <v>0</v>
      </c>
      <c r="FY346" s="665"/>
      <c r="FZ346" s="666"/>
      <c r="GA346" s="667"/>
      <c r="GB346" s="668"/>
      <c r="GC346" s="669"/>
      <c r="GD346" s="720"/>
      <c r="GE346" s="1326"/>
      <c r="GF346" s="497" t="e">
        <f t="shared" si="7681"/>
        <v>#N/A</v>
      </c>
      <c r="GG346" s="497" t="e">
        <f t="shared" si="7682"/>
        <v>#N/A</v>
      </c>
      <c r="GH346" s="498" t="e">
        <f t="shared" si="7683"/>
        <v>#N/A</v>
      </c>
      <c r="GI346" s="498">
        <f t="shared" si="7684"/>
        <v>0</v>
      </c>
      <c r="GJ346" s="498">
        <f t="shared" si="7685"/>
        <v>0</v>
      </c>
      <c r="GK346" s="498" t="e">
        <f t="shared" si="7686"/>
        <v>#N/A</v>
      </c>
      <c r="GL346" s="504">
        <f t="shared" si="7687"/>
        <v>0</v>
      </c>
      <c r="GM346" s="500">
        <f t="shared" si="7688"/>
        <v>0</v>
      </c>
      <c r="GP346" s="665"/>
      <c r="GQ346" s="666"/>
      <c r="GR346" s="667"/>
      <c r="GS346" s="668"/>
      <c r="GT346" s="669"/>
      <c r="GU346" s="720"/>
      <c r="GV346" s="1326"/>
      <c r="GW346" s="497" t="e">
        <f t="shared" si="7689"/>
        <v>#N/A</v>
      </c>
      <c r="GX346" s="497" t="e">
        <f t="shared" si="7690"/>
        <v>#N/A</v>
      </c>
      <c r="GY346" s="498" t="e">
        <f t="shared" si="7691"/>
        <v>#N/A</v>
      </c>
      <c r="GZ346" s="498">
        <f t="shared" si="7692"/>
        <v>0</v>
      </c>
      <c r="HA346" s="498">
        <f t="shared" si="7693"/>
        <v>0</v>
      </c>
      <c r="HB346" s="498" t="e">
        <f t="shared" si="7694"/>
        <v>#N/A</v>
      </c>
      <c r="HC346" s="504">
        <f t="shared" si="7695"/>
        <v>0</v>
      </c>
      <c r="HD346" s="500">
        <f t="shared" si="7696"/>
        <v>0</v>
      </c>
      <c r="HG346" s="665"/>
      <c r="HH346" s="666"/>
      <c r="HI346" s="667"/>
      <c r="HJ346" s="668"/>
      <c r="HK346" s="669"/>
      <c r="HL346" s="720"/>
      <c r="HM346" s="1326"/>
      <c r="HN346" s="497" t="e">
        <f t="shared" si="7697"/>
        <v>#N/A</v>
      </c>
      <c r="HO346" s="497" t="e">
        <f t="shared" si="7698"/>
        <v>#N/A</v>
      </c>
      <c r="HP346" s="498" t="e">
        <f t="shared" si="7699"/>
        <v>#N/A</v>
      </c>
      <c r="HQ346" s="498">
        <f t="shared" si="7700"/>
        <v>0</v>
      </c>
      <c r="HR346" s="498">
        <f t="shared" si="7701"/>
        <v>0</v>
      </c>
      <c r="HS346" s="498" t="e">
        <f t="shared" si="7702"/>
        <v>#N/A</v>
      </c>
      <c r="HT346" s="504">
        <f t="shared" si="7703"/>
        <v>0</v>
      </c>
      <c r="HU346" s="500">
        <f t="shared" si="7704"/>
        <v>0</v>
      </c>
      <c r="HX346" s="665"/>
      <c r="HY346" s="666"/>
      <c r="HZ346" s="667"/>
      <c r="IA346" s="668"/>
      <c r="IB346" s="669"/>
      <c r="IC346" s="720"/>
      <c r="ID346" s="1326"/>
      <c r="IE346" s="497" t="e">
        <f t="shared" si="7705"/>
        <v>#N/A</v>
      </c>
      <c r="IF346" s="497" t="e">
        <f t="shared" si="7706"/>
        <v>#N/A</v>
      </c>
      <c r="IG346" s="498" t="e">
        <f t="shared" si="7707"/>
        <v>#N/A</v>
      </c>
      <c r="IH346" s="498">
        <f t="shared" si="7708"/>
        <v>0</v>
      </c>
      <c r="II346" s="498">
        <f t="shared" si="7709"/>
        <v>0</v>
      </c>
      <c r="IJ346" s="498" t="e">
        <f t="shared" si="7710"/>
        <v>#N/A</v>
      </c>
      <c r="IK346" s="504">
        <f t="shared" si="7711"/>
        <v>0</v>
      </c>
      <c r="IL346" s="500">
        <f t="shared" si="7712"/>
        <v>0</v>
      </c>
      <c r="IO346" s="665"/>
      <c r="IP346" s="666"/>
      <c r="IQ346" s="667"/>
      <c r="IR346" s="668"/>
      <c r="IS346" s="669"/>
      <c r="IT346" s="720"/>
      <c r="IU346" s="1326"/>
      <c r="IV346" s="497" t="e">
        <f t="shared" si="7713"/>
        <v>#N/A</v>
      </c>
      <c r="IW346" s="497" t="e">
        <f t="shared" si="7714"/>
        <v>#N/A</v>
      </c>
      <c r="IX346" s="498" t="e">
        <f t="shared" si="7715"/>
        <v>#N/A</v>
      </c>
      <c r="IY346" s="498">
        <f t="shared" si="7716"/>
        <v>0</v>
      </c>
      <c r="IZ346" s="498">
        <f t="shared" si="7717"/>
        <v>0</v>
      </c>
      <c r="JA346" s="498" t="e">
        <f t="shared" si="7718"/>
        <v>#N/A</v>
      </c>
      <c r="JB346" s="504">
        <f t="shared" si="7719"/>
        <v>0</v>
      </c>
      <c r="JC346" s="500">
        <f t="shared" si="7720"/>
        <v>0</v>
      </c>
      <c r="JF346" s="665"/>
      <c r="JG346" s="666"/>
      <c r="JH346" s="667"/>
      <c r="JI346" s="668"/>
      <c r="JJ346" s="669"/>
      <c r="JK346" s="720"/>
      <c r="JL346" s="1326"/>
      <c r="JM346" s="497" t="e">
        <f t="shared" si="7721"/>
        <v>#N/A</v>
      </c>
      <c r="JN346" s="497" t="e">
        <f t="shared" si="7722"/>
        <v>#N/A</v>
      </c>
      <c r="JO346" s="498" t="e">
        <f t="shared" si="7723"/>
        <v>#N/A</v>
      </c>
      <c r="JP346" s="498">
        <f t="shared" si="7724"/>
        <v>0</v>
      </c>
      <c r="JQ346" s="498">
        <f t="shared" si="7725"/>
        <v>0</v>
      </c>
      <c r="JR346" s="498" t="e">
        <f t="shared" si="7726"/>
        <v>#N/A</v>
      </c>
      <c r="JS346" s="504">
        <f t="shared" si="7727"/>
        <v>0</v>
      </c>
      <c r="JT346" s="500">
        <f t="shared" si="7728"/>
        <v>0</v>
      </c>
      <c r="JW346" s="665"/>
      <c r="JX346" s="666"/>
      <c r="JY346" s="667"/>
      <c r="JZ346" s="668"/>
      <c r="KA346" s="669"/>
      <c r="KB346" s="720"/>
      <c r="KC346" s="1326"/>
      <c r="KD346" s="497" t="e">
        <f t="shared" si="7729"/>
        <v>#N/A</v>
      </c>
      <c r="KE346" s="497" t="e">
        <f t="shared" si="7730"/>
        <v>#N/A</v>
      </c>
      <c r="KF346" s="498" t="e">
        <f t="shared" si="7731"/>
        <v>#N/A</v>
      </c>
      <c r="KG346" s="498">
        <f t="shared" si="7732"/>
        <v>0</v>
      </c>
      <c r="KH346" s="498">
        <f t="shared" si="7733"/>
        <v>0</v>
      </c>
      <c r="KI346" s="498" t="e">
        <f t="shared" si="7734"/>
        <v>#N/A</v>
      </c>
      <c r="KJ346" s="504">
        <f t="shared" si="7735"/>
        <v>0</v>
      </c>
      <c r="KK346" s="500">
        <f t="shared" si="7736"/>
        <v>0</v>
      </c>
      <c r="KN346" s="665"/>
      <c r="KO346" s="666"/>
      <c r="KP346" s="667"/>
      <c r="KQ346" s="668"/>
      <c r="KR346" s="669"/>
      <c r="KS346" s="720"/>
      <c r="KT346" s="1326"/>
      <c r="KU346" s="497" t="e">
        <f t="shared" si="7737"/>
        <v>#N/A</v>
      </c>
      <c r="KV346" s="497" t="e">
        <f t="shared" si="7738"/>
        <v>#N/A</v>
      </c>
      <c r="KW346" s="498" t="e">
        <f t="shared" si="7739"/>
        <v>#N/A</v>
      </c>
      <c r="KX346" s="498">
        <f t="shared" si="7740"/>
        <v>0</v>
      </c>
      <c r="KY346" s="498">
        <f t="shared" si="7741"/>
        <v>0</v>
      </c>
      <c r="KZ346" s="498" t="e">
        <f t="shared" si="7742"/>
        <v>#N/A</v>
      </c>
      <c r="LA346" s="504">
        <f t="shared" si="7743"/>
        <v>0</v>
      </c>
      <c r="LB346" s="500">
        <f t="shared" si="7744"/>
        <v>0</v>
      </c>
      <c r="LE346" s="665"/>
      <c r="LF346" s="666"/>
      <c r="LG346" s="667"/>
      <c r="LH346" s="668"/>
      <c r="LI346" s="669"/>
      <c r="LJ346" s="720"/>
      <c r="LK346" s="1326"/>
      <c r="LL346" s="497" t="e">
        <f t="shared" si="7745"/>
        <v>#N/A</v>
      </c>
      <c r="LM346" s="497" t="e">
        <f t="shared" si="7746"/>
        <v>#N/A</v>
      </c>
      <c r="LN346" s="498" t="e">
        <f t="shared" si="7747"/>
        <v>#N/A</v>
      </c>
      <c r="LO346" s="498">
        <f t="shared" si="7748"/>
        <v>0</v>
      </c>
      <c r="LP346" s="498">
        <f t="shared" si="7749"/>
        <v>0</v>
      </c>
      <c r="LQ346" s="498" t="e">
        <f t="shared" si="7750"/>
        <v>#N/A</v>
      </c>
      <c r="LR346" s="504">
        <f t="shared" si="7751"/>
        <v>0</v>
      </c>
      <c r="LS346" s="500">
        <f t="shared" si="7752"/>
        <v>0</v>
      </c>
      <c r="LV346" s="665"/>
      <c r="LW346" s="666"/>
      <c r="LX346" s="667"/>
      <c r="LY346" s="668"/>
      <c r="LZ346" s="669"/>
      <c r="MA346" s="720"/>
      <c r="MB346" s="1326"/>
      <c r="MC346" s="497" t="e">
        <f t="shared" si="7753"/>
        <v>#N/A</v>
      </c>
      <c r="MD346" s="497" t="e">
        <f t="shared" si="7754"/>
        <v>#N/A</v>
      </c>
      <c r="ME346" s="498" t="e">
        <f t="shared" si="7755"/>
        <v>#N/A</v>
      </c>
      <c r="MF346" s="498">
        <f t="shared" si="7756"/>
        <v>0</v>
      </c>
      <c r="MG346" s="498">
        <f t="shared" si="7757"/>
        <v>0</v>
      </c>
      <c r="MH346" s="498" t="e">
        <f t="shared" si="7758"/>
        <v>#N/A</v>
      </c>
      <c r="MI346" s="504">
        <f t="shared" si="7759"/>
        <v>0</v>
      </c>
      <c r="MJ346" s="500">
        <f t="shared" si="7760"/>
        <v>0</v>
      </c>
      <c r="MM346" s="665"/>
      <c r="MN346" s="666"/>
      <c r="MO346" s="667"/>
      <c r="MP346" s="668"/>
      <c r="MQ346" s="669"/>
      <c r="MR346" s="720"/>
      <c r="MS346" s="1326"/>
      <c r="MT346" s="497" t="e">
        <f t="shared" si="7761"/>
        <v>#N/A</v>
      </c>
      <c r="MU346" s="497" t="e">
        <f t="shared" si="7762"/>
        <v>#N/A</v>
      </c>
      <c r="MV346" s="498" t="e">
        <f t="shared" si="7763"/>
        <v>#N/A</v>
      </c>
      <c r="MW346" s="498">
        <f t="shared" si="7764"/>
        <v>0</v>
      </c>
      <c r="MX346" s="498">
        <f t="shared" si="7765"/>
        <v>0</v>
      </c>
      <c r="MY346" s="498" t="e">
        <f t="shared" si="7766"/>
        <v>#N/A</v>
      </c>
      <c r="MZ346" s="504">
        <f t="shared" si="7767"/>
        <v>0</v>
      </c>
      <c r="NA346" s="500">
        <f t="shared" si="7768"/>
        <v>0</v>
      </c>
      <c r="ND346" s="665"/>
      <c r="NE346" s="666"/>
      <c r="NF346" s="667"/>
      <c r="NG346" s="668"/>
      <c r="NH346" s="669"/>
      <c r="NI346" s="720"/>
      <c r="NJ346" s="1326"/>
      <c r="NK346" s="497" t="e">
        <f t="shared" si="7769"/>
        <v>#N/A</v>
      </c>
      <c r="NL346" s="497" t="e">
        <f t="shared" si="7770"/>
        <v>#N/A</v>
      </c>
      <c r="NM346" s="498" t="e">
        <f t="shared" si="7771"/>
        <v>#N/A</v>
      </c>
      <c r="NN346" s="498">
        <f t="shared" si="7772"/>
        <v>0</v>
      </c>
      <c r="NO346" s="498">
        <f t="shared" si="7773"/>
        <v>0</v>
      </c>
      <c r="NP346" s="498" t="e">
        <f t="shared" si="7774"/>
        <v>#N/A</v>
      </c>
      <c r="NQ346" s="504">
        <f t="shared" si="7775"/>
        <v>0</v>
      </c>
      <c r="NR346" s="500">
        <f t="shared" si="7776"/>
        <v>0</v>
      </c>
      <c r="NU346" s="665"/>
      <c r="NV346" s="666"/>
      <c r="NW346" s="667"/>
      <c r="NX346" s="668"/>
      <c r="NY346" s="669"/>
      <c r="NZ346" s="720"/>
      <c r="OA346" s="1326"/>
      <c r="OB346" s="497" t="e">
        <f t="shared" si="7777"/>
        <v>#N/A</v>
      </c>
      <c r="OC346" s="497" t="e">
        <f t="shared" si="7778"/>
        <v>#N/A</v>
      </c>
      <c r="OD346" s="498" t="e">
        <f t="shared" si="7779"/>
        <v>#N/A</v>
      </c>
      <c r="OE346" s="498">
        <f t="shared" si="7780"/>
        <v>0</v>
      </c>
      <c r="OF346" s="498">
        <f t="shared" si="7781"/>
        <v>0</v>
      </c>
      <c r="OG346" s="498" t="e">
        <f t="shared" si="7782"/>
        <v>#N/A</v>
      </c>
      <c r="OH346" s="504">
        <f t="shared" si="7783"/>
        <v>0</v>
      </c>
      <c r="OI346" s="500">
        <f t="shared" si="7784"/>
        <v>0</v>
      </c>
      <c r="OL346" s="665"/>
      <c r="OM346" s="666"/>
      <c r="ON346" s="667"/>
      <c r="OO346" s="668"/>
      <c r="OP346" s="669"/>
      <c r="OQ346" s="720"/>
      <c r="OR346" s="1326"/>
      <c r="OS346" s="497" t="e">
        <f t="shared" si="7785"/>
        <v>#N/A</v>
      </c>
      <c r="OT346" s="497" t="e">
        <f t="shared" si="7786"/>
        <v>#N/A</v>
      </c>
      <c r="OU346" s="498" t="e">
        <f t="shared" si="7787"/>
        <v>#N/A</v>
      </c>
      <c r="OV346" s="498">
        <f t="shared" si="7788"/>
        <v>0</v>
      </c>
      <c r="OW346" s="498">
        <f t="shared" si="7789"/>
        <v>0</v>
      </c>
      <c r="OX346" s="498" t="e">
        <f t="shared" si="7790"/>
        <v>#N/A</v>
      </c>
      <c r="OY346" s="504">
        <f t="shared" si="7791"/>
        <v>0</v>
      </c>
      <c r="OZ346" s="500">
        <f t="shared" si="7792"/>
        <v>0</v>
      </c>
      <c r="PC346" s="665"/>
      <c r="PD346" s="666"/>
      <c r="PE346" s="667"/>
      <c r="PF346" s="668"/>
      <c r="PG346" s="669"/>
      <c r="PH346" s="720"/>
      <c r="PI346" s="1326"/>
      <c r="PJ346" s="497" t="e">
        <f t="shared" si="7793"/>
        <v>#N/A</v>
      </c>
      <c r="PK346" s="497" t="e">
        <f t="shared" si="7794"/>
        <v>#N/A</v>
      </c>
      <c r="PL346" s="498" t="e">
        <f t="shared" si="7795"/>
        <v>#N/A</v>
      </c>
      <c r="PM346" s="498">
        <f t="shared" si="7796"/>
        <v>0</v>
      </c>
      <c r="PN346" s="498">
        <f t="shared" si="7797"/>
        <v>0</v>
      </c>
      <c r="PO346" s="498" t="e">
        <f t="shared" si="7798"/>
        <v>#N/A</v>
      </c>
      <c r="PP346" s="504">
        <f t="shared" si="7799"/>
        <v>0</v>
      </c>
      <c r="PQ346" s="500">
        <f t="shared" si="7800"/>
        <v>0</v>
      </c>
      <c r="PT346" s="665"/>
      <c r="PU346" s="666"/>
      <c r="PV346" s="667"/>
      <c r="PW346" s="668"/>
      <c r="PX346" s="669"/>
      <c r="PY346" s="720"/>
      <c r="PZ346" s="1326"/>
      <c r="QA346" s="497" t="e">
        <f t="shared" si="7801"/>
        <v>#N/A</v>
      </c>
      <c r="QB346" s="497" t="e">
        <f t="shared" si="7802"/>
        <v>#N/A</v>
      </c>
      <c r="QC346" s="498" t="e">
        <f t="shared" si="7803"/>
        <v>#N/A</v>
      </c>
      <c r="QD346" s="498">
        <f t="shared" si="7804"/>
        <v>0</v>
      </c>
      <c r="QE346" s="498">
        <f t="shared" si="7805"/>
        <v>0</v>
      </c>
      <c r="QF346" s="498" t="e">
        <f t="shared" si="7806"/>
        <v>#N/A</v>
      </c>
      <c r="QG346" s="504">
        <f t="shared" si="7807"/>
        <v>0</v>
      </c>
      <c r="QH346" s="500">
        <f t="shared" si="7808"/>
        <v>0</v>
      </c>
      <c r="QK346" s="665"/>
      <c r="QL346" s="666"/>
      <c r="QM346" s="667"/>
      <c r="QN346" s="668"/>
      <c r="QO346" s="669"/>
      <c r="QP346" s="720"/>
      <c r="QQ346" s="1326"/>
      <c r="QR346" s="497" t="e">
        <f t="shared" si="7809"/>
        <v>#N/A</v>
      </c>
      <c r="QS346" s="497" t="e">
        <f t="shared" si="7810"/>
        <v>#N/A</v>
      </c>
      <c r="QT346" s="498" t="e">
        <f t="shared" si="7811"/>
        <v>#N/A</v>
      </c>
      <c r="QU346" s="498">
        <f t="shared" si="7812"/>
        <v>0</v>
      </c>
      <c r="QV346" s="498">
        <f t="shared" si="7813"/>
        <v>0</v>
      </c>
      <c r="QW346" s="498" t="e">
        <f t="shared" si="7814"/>
        <v>#N/A</v>
      </c>
      <c r="QX346" s="504">
        <f t="shared" si="7815"/>
        <v>0</v>
      </c>
      <c r="QY346" s="500">
        <f t="shared" si="7816"/>
        <v>0</v>
      </c>
      <c r="RB346" s="387"/>
      <c r="RC346" s="388"/>
      <c r="RD346" s="389"/>
      <c r="RE346" s="390"/>
      <c r="RF346" s="391"/>
      <c r="RG346" s="392"/>
      <c r="RH346" s="392"/>
      <c r="RI346" s="497" t="e">
        <f>IF(EXACT(VLOOKUP(RB346,OFERTA_0,2,FALSE),RC346),1,0)</f>
        <v>#N/A</v>
      </c>
      <c r="RJ346" s="497" t="e">
        <f>IF(EXACT(VLOOKUP(RB346,OFERTA_0,3,FALSE),RD346),1,0)</f>
        <v>#N/A</v>
      </c>
      <c r="RK346" s="498" t="e">
        <f>IF(EXACT(VLOOKUP(RB346,OFERTA_0,4,FALSE),RE346),1,0)</f>
        <v>#N/A</v>
      </c>
      <c r="RL346" s="498">
        <f t="shared" ref="RL346:RM350" si="7817">IF(RF346=0,0,1)</f>
        <v>0</v>
      </c>
      <c r="RM346" s="498">
        <f t="shared" si="7817"/>
        <v>0</v>
      </c>
      <c r="RN346" s="498" t="e">
        <f>PRODUCT(RI346:RM346)</f>
        <v>#N/A</v>
      </c>
      <c r="RO346" s="504">
        <f>ROUND(RG346,0)</f>
        <v>0</v>
      </c>
      <c r="RP346" s="500">
        <f>RG346-RO346</f>
        <v>0</v>
      </c>
      <c r="RS346" s="387"/>
      <c r="RT346" s="388"/>
      <c r="RU346" s="389"/>
      <c r="RV346" s="390"/>
      <c r="RW346" s="391"/>
      <c r="RX346" s="392"/>
      <c r="RY346" s="392"/>
      <c r="RZ346" s="497" t="e">
        <f>IF(EXACT(VLOOKUP(RS346,OFERTA_0,2,FALSE),RT346),1,0)</f>
        <v>#N/A</v>
      </c>
      <c r="SA346" s="497" t="e">
        <f>IF(EXACT(VLOOKUP(RS346,OFERTA_0,3,FALSE),RU346),1,0)</f>
        <v>#N/A</v>
      </c>
      <c r="SB346" s="498" t="e">
        <f>IF(EXACT(VLOOKUP(RS346,OFERTA_0,4,FALSE),RV346),1,0)</f>
        <v>#N/A</v>
      </c>
      <c r="SC346" s="498">
        <f t="shared" ref="SC346:SD350" si="7818">IF(RW346=0,0,1)</f>
        <v>0</v>
      </c>
      <c r="SD346" s="498">
        <f t="shared" si="7818"/>
        <v>0</v>
      </c>
      <c r="SE346" s="498" t="e">
        <f>PRODUCT(RZ346:SD346)</f>
        <v>#N/A</v>
      </c>
      <c r="SF346" s="504">
        <f>ROUND(RX346,0)</f>
        <v>0</v>
      </c>
      <c r="SG346" s="500">
        <f>RX346-SF346</f>
        <v>0</v>
      </c>
      <c r="SJ346" s="387"/>
      <c r="SK346" s="388"/>
      <c r="SL346" s="389"/>
      <c r="SM346" s="390"/>
      <c r="SN346" s="391"/>
      <c r="SO346" s="392"/>
      <c r="SP346" s="392"/>
      <c r="SQ346" s="497" t="e">
        <f>IF(EXACT(VLOOKUP(SJ346,OFERTA_0,2,FALSE),SK346),1,0)</f>
        <v>#N/A</v>
      </c>
      <c r="SR346" s="497" t="e">
        <f>IF(EXACT(VLOOKUP(SJ346,OFERTA_0,3,FALSE),SL346),1,0)</f>
        <v>#N/A</v>
      </c>
      <c r="SS346" s="498" t="e">
        <f>IF(EXACT(VLOOKUP(SJ346,OFERTA_0,4,FALSE),SM346),1,0)</f>
        <v>#N/A</v>
      </c>
      <c r="ST346" s="498">
        <f t="shared" ref="ST346:SU350" si="7819">IF(SN346=0,0,1)</f>
        <v>0</v>
      </c>
      <c r="SU346" s="498">
        <f t="shared" si="7819"/>
        <v>0</v>
      </c>
      <c r="SV346" s="498" t="e">
        <f>PRODUCT(SQ346:SU346)</f>
        <v>#N/A</v>
      </c>
      <c r="SW346" s="504">
        <f>ROUND(SO346,0)</f>
        <v>0</v>
      </c>
      <c r="SX346" s="500">
        <f>SO346-SW346</f>
        <v>0</v>
      </c>
    </row>
    <row r="347" spans="2:518" ht="30" hidden="1" customHeight="1" thickTop="1" thickBot="1">
      <c r="B347" s="577"/>
      <c r="C347" s="578"/>
      <c r="D347" s="579"/>
      <c r="E347" s="580"/>
      <c r="F347" s="581"/>
      <c r="G347" s="585"/>
      <c r="H347" s="595"/>
      <c r="K347" s="577"/>
      <c r="L347" s="767"/>
      <c r="M347" s="579"/>
      <c r="N347" s="580"/>
      <c r="O347" s="581"/>
      <c r="P347" s="585"/>
      <c r="Q347" s="1326"/>
      <c r="R347" s="497"/>
      <c r="S347" s="497"/>
      <c r="T347" s="498"/>
      <c r="U347" s="498"/>
      <c r="V347" s="498"/>
      <c r="W347" s="498"/>
      <c r="X347" s="504"/>
      <c r="Y347" s="500"/>
      <c r="Z347" s="486"/>
      <c r="AA347" s="486"/>
      <c r="AB347" s="577"/>
      <c r="AC347" s="767"/>
      <c r="AD347" s="579"/>
      <c r="AE347" s="580"/>
      <c r="AF347" s="581"/>
      <c r="AG347" s="585"/>
      <c r="AH347" s="1326"/>
      <c r="AI347" s="497"/>
      <c r="AJ347" s="497"/>
      <c r="AK347" s="498"/>
      <c r="AL347" s="498"/>
      <c r="AM347" s="498"/>
      <c r="AN347" s="498"/>
      <c r="AO347" s="504"/>
      <c r="AP347" s="500"/>
      <c r="AQ347" s="486"/>
      <c r="AR347" s="486"/>
      <c r="AS347" s="577"/>
      <c r="AT347" s="767"/>
      <c r="AU347" s="579"/>
      <c r="AV347" s="580"/>
      <c r="AW347" s="581"/>
      <c r="AX347" s="585"/>
      <c r="AY347" s="1326"/>
      <c r="AZ347" s="497"/>
      <c r="BA347" s="497"/>
      <c r="BB347" s="498"/>
      <c r="BC347" s="498"/>
      <c r="BD347" s="498"/>
      <c r="BE347" s="498"/>
      <c r="BF347" s="504"/>
      <c r="BG347" s="500"/>
      <c r="BJ347" s="577"/>
      <c r="BK347" s="767"/>
      <c r="BL347" s="579"/>
      <c r="BM347" s="580"/>
      <c r="BN347" s="581"/>
      <c r="BO347" s="585"/>
      <c r="BP347" s="1326"/>
      <c r="BQ347" s="497"/>
      <c r="BR347" s="497"/>
      <c r="BS347" s="498"/>
      <c r="BT347" s="498"/>
      <c r="BU347" s="498"/>
      <c r="BV347" s="498"/>
      <c r="BW347" s="504"/>
      <c r="BX347" s="500"/>
      <c r="CA347" s="577"/>
      <c r="CB347" s="767"/>
      <c r="CC347" s="579"/>
      <c r="CD347" s="580"/>
      <c r="CE347" s="581"/>
      <c r="CF347" s="585"/>
      <c r="CG347" s="1326"/>
      <c r="CH347" s="497"/>
      <c r="CI347" s="497"/>
      <c r="CJ347" s="498"/>
      <c r="CK347" s="498"/>
      <c r="CL347" s="498"/>
      <c r="CM347" s="498"/>
      <c r="CN347" s="504"/>
      <c r="CO347" s="500"/>
      <c r="CR347" s="577"/>
      <c r="CS347" s="767"/>
      <c r="CT347" s="579"/>
      <c r="CU347" s="580"/>
      <c r="CV347" s="581"/>
      <c r="CW347" s="585"/>
      <c r="CX347" s="1326"/>
      <c r="CY347" s="497"/>
      <c r="CZ347" s="497"/>
      <c r="DA347" s="498"/>
      <c r="DB347" s="498"/>
      <c r="DC347" s="498"/>
      <c r="DD347" s="498"/>
      <c r="DE347" s="504"/>
      <c r="DF347" s="500"/>
      <c r="DI347" s="577"/>
      <c r="DJ347" s="767"/>
      <c r="DK347" s="579"/>
      <c r="DL347" s="580"/>
      <c r="DM347" s="581"/>
      <c r="DN347" s="585"/>
      <c r="DO347" s="1326"/>
      <c r="DP347" s="497"/>
      <c r="DQ347" s="497"/>
      <c r="DR347" s="498"/>
      <c r="DS347" s="498"/>
      <c r="DT347" s="498"/>
      <c r="DU347" s="498"/>
      <c r="DV347" s="504"/>
      <c r="DW347" s="500"/>
      <c r="DZ347" s="577"/>
      <c r="EA347" s="767"/>
      <c r="EB347" s="579"/>
      <c r="EC347" s="580"/>
      <c r="ED347" s="581"/>
      <c r="EE347" s="585"/>
      <c r="EF347" s="1326"/>
      <c r="EG347" s="497"/>
      <c r="EH347" s="497"/>
      <c r="EI347" s="498"/>
      <c r="EJ347" s="498"/>
      <c r="EK347" s="498"/>
      <c r="EL347" s="498"/>
      <c r="EM347" s="504"/>
      <c r="EN347" s="500"/>
      <c r="EQ347" s="665"/>
      <c r="ER347" s="666"/>
      <c r="ES347" s="667"/>
      <c r="ET347" s="668"/>
      <c r="EU347" s="669"/>
      <c r="EV347" s="720"/>
      <c r="EW347" s="1326"/>
      <c r="EX347" s="497" t="e">
        <f t="shared" si="7665"/>
        <v>#N/A</v>
      </c>
      <c r="EY347" s="497" t="e">
        <f t="shared" si="7666"/>
        <v>#N/A</v>
      </c>
      <c r="EZ347" s="498" t="e">
        <f t="shared" si="7667"/>
        <v>#N/A</v>
      </c>
      <c r="FA347" s="498">
        <f t="shared" si="7668"/>
        <v>0</v>
      </c>
      <c r="FB347" s="498">
        <f t="shared" si="7669"/>
        <v>0</v>
      </c>
      <c r="FC347" s="498" t="e">
        <f t="shared" si="7670"/>
        <v>#N/A</v>
      </c>
      <c r="FD347" s="504">
        <f t="shared" si="7671"/>
        <v>0</v>
      </c>
      <c r="FE347" s="500">
        <f t="shared" si="7672"/>
        <v>0</v>
      </c>
      <c r="FH347" s="665"/>
      <c r="FI347" s="666"/>
      <c r="FJ347" s="667"/>
      <c r="FK347" s="668"/>
      <c r="FL347" s="669"/>
      <c r="FM347" s="720"/>
      <c r="FN347" s="1326"/>
      <c r="FO347" s="497" t="e">
        <f t="shared" si="7673"/>
        <v>#N/A</v>
      </c>
      <c r="FP347" s="497" t="e">
        <f t="shared" si="7674"/>
        <v>#N/A</v>
      </c>
      <c r="FQ347" s="498" t="e">
        <f t="shared" si="7675"/>
        <v>#N/A</v>
      </c>
      <c r="FR347" s="498">
        <f t="shared" si="7676"/>
        <v>0</v>
      </c>
      <c r="FS347" s="498">
        <f t="shared" si="7677"/>
        <v>0</v>
      </c>
      <c r="FT347" s="498" t="e">
        <f t="shared" si="7678"/>
        <v>#N/A</v>
      </c>
      <c r="FU347" s="504">
        <f t="shared" si="7679"/>
        <v>0</v>
      </c>
      <c r="FV347" s="500">
        <f t="shared" si="7680"/>
        <v>0</v>
      </c>
      <c r="FY347" s="665"/>
      <c r="FZ347" s="666"/>
      <c r="GA347" s="667"/>
      <c r="GB347" s="668"/>
      <c r="GC347" s="669"/>
      <c r="GD347" s="720"/>
      <c r="GE347" s="1326"/>
      <c r="GF347" s="497" t="e">
        <f t="shared" si="7681"/>
        <v>#N/A</v>
      </c>
      <c r="GG347" s="497" t="e">
        <f t="shared" si="7682"/>
        <v>#N/A</v>
      </c>
      <c r="GH347" s="498" t="e">
        <f t="shared" si="7683"/>
        <v>#N/A</v>
      </c>
      <c r="GI347" s="498">
        <f t="shared" si="7684"/>
        <v>0</v>
      </c>
      <c r="GJ347" s="498">
        <f t="shared" si="7685"/>
        <v>0</v>
      </c>
      <c r="GK347" s="498" t="e">
        <f t="shared" si="7686"/>
        <v>#N/A</v>
      </c>
      <c r="GL347" s="504">
        <f t="shared" si="7687"/>
        <v>0</v>
      </c>
      <c r="GM347" s="500">
        <f t="shared" si="7688"/>
        <v>0</v>
      </c>
      <c r="GP347" s="665"/>
      <c r="GQ347" s="666"/>
      <c r="GR347" s="667"/>
      <c r="GS347" s="668"/>
      <c r="GT347" s="669"/>
      <c r="GU347" s="720"/>
      <c r="GV347" s="1326"/>
      <c r="GW347" s="497" t="e">
        <f t="shared" si="7689"/>
        <v>#N/A</v>
      </c>
      <c r="GX347" s="497" t="e">
        <f t="shared" si="7690"/>
        <v>#N/A</v>
      </c>
      <c r="GY347" s="498" t="e">
        <f t="shared" si="7691"/>
        <v>#N/A</v>
      </c>
      <c r="GZ347" s="498">
        <f t="shared" si="7692"/>
        <v>0</v>
      </c>
      <c r="HA347" s="498">
        <f t="shared" si="7693"/>
        <v>0</v>
      </c>
      <c r="HB347" s="498" t="e">
        <f t="shared" si="7694"/>
        <v>#N/A</v>
      </c>
      <c r="HC347" s="504">
        <f t="shared" si="7695"/>
        <v>0</v>
      </c>
      <c r="HD347" s="500">
        <f t="shared" si="7696"/>
        <v>0</v>
      </c>
      <c r="HG347" s="665"/>
      <c r="HH347" s="666"/>
      <c r="HI347" s="667"/>
      <c r="HJ347" s="668"/>
      <c r="HK347" s="669"/>
      <c r="HL347" s="720"/>
      <c r="HM347" s="1326"/>
      <c r="HN347" s="497" t="e">
        <f t="shared" si="7697"/>
        <v>#N/A</v>
      </c>
      <c r="HO347" s="497" t="e">
        <f t="shared" si="7698"/>
        <v>#N/A</v>
      </c>
      <c r="HP347" s="498" t="e">
        <f t="shared" si="7699"/>
        <v>#N/A</v>
      </c>
      <c r="HQ347" s="498">
        <f t="shared" si="7700"/>
        <v>0</v>
      </c>
      <c r="HR347" s="498">
        <f t="shared" si="7701"/>
        <v>0</v>
      </c>
      <c r="HS347" s="498" t="e">
        <f t="shared" si="7702"/>
        <v>#N/A</v>
      </c>
      <c r="HT347" s="504">
        <f t="shared" si="7703"/>
        <v>0</v>
      </c>
      <c r="HU347" s="500">
        <f t="shared" si="7704"/>
        <v>0</v>
      </c>
      <c r="HX347" s="665"/>
      <c r="HY347" s="666"/>
      <c r="HZ347" s="667"/>
      <c r="IA347" s="668"/>
      <c r="IB347" s="669"/>
      <c r="IC347" s="720"/>
      <c r="ID347" s="1326"/>
      <c r="IE347" s="497" t="e">
        <f t="shared" si="7705"/>
        <v>#N/A</v>
      </c>
      <c r="IF347" s="497" t="e">
        <f t="shared" si="7706"/>
        <v>#N/A</v>
      </c>
      <c r="IG347" s="498" t="e">
        <f t="shared" si="7707"/>
        <v>#N/A</v>
      </c>
      <c r="IH347" s="498">
        <f t="shared" si="7708"/>
        <v>0</v>
      </c>
      <c r="II347" s="498">
        <f t="shared" si="7709"/>
        <v>0</v>
      </c>
      <c r="IJ347" s="498" t="e">
        <f t="shared" si="7710"/>
        <v>#N/A</v>
      </c>
      <c r="IK347" s="504">
        <f t="shared" si="7711"/>
        <v>0</v>
      </c>
      <c r="IL347" s="500">
        <f t="shared" si="7712"/>
        <v>0</v>
      </c>
      <c r="IO347" s="665"/>
      <c r="IP347" s="666"/>
      <c r="IQ347" s="667"/>
      <c r="IR347" s="668"/>
      <c r="IS347" s="669"/>
      <c r="IT347" s="720"/>
      <c r="IU347" s="1326"/>
      <c r="IV347" s="497" t="e">
        <f t="shared" si="7713"/>
        <v>#N/A</v>
      </c>
      <c r="IW347" s="497" t="e">
        <f t="shared" si="7714"/>
        <v>#N/A</v>
      </c>
      <c r="IX347" s="498" t="e">
        <f t="shared" si="7715"/>
        <v>#N/A</v>
      </c>
      <c r="IY347" s="498">
        <f t="shared" si="7716"/>
        <v>0</v>
      </c>
      <c r="IZ347" s="498">
        <f t="shared" si="7717"/>
        <v>0</v>
      </c>
      <c r="JA347" s="498" t="e">
        <f t="shared" si="7718"/>
        <v>#N/A</v>
      </c>
      <c r="JB347" s="504">
        <f t="shared" si="7719"/>
        <v>0</v>
      </c>
      <c r="JC347" s="500">
        <f t="shared" si="7720"/>
        <v>0</v>
      </c>
      <c r="JF347" s="665"/>
      <c r="JG347" s="666"/>
      <c r="JH347" s="667"/>
      <c r="JI347" s="668"/>
      <c r="JJ347" s="669"/>
      <c r="JK347" s="720"/>
      <c r="JL347" s="1326"/>
      <c r="JM347" s="497" t="e">
        <f t="shared" si="7721"/>
        <v>#N/A</v>
      </c>
      <c r="JN347" s="497" t="e">
        <f t="shared" si="7722"/>
        <v>#N/A</v>
      </c>
      <c r="JO347" s="498" t="e">
        <f t="shared" si="7723"/>
        <v>#N/A</v>
      </c>
      <c r="JP347" s="498">
        <f t="shared" si="7724"/>
        <v>0</v>
      </c>
      <c r="JQ347" s="498">
        <f t="shared" si="7725"/>
        <v>0</v>
      </c>
      <c r="JR347" s="498" t="e">
        <f t="shared" si="7726"/>
        <v>#N/A</v>
      </c>
      <c r="JS347" s="504">
        <f t="shared" si="7727"/>
        <v>0</v>
      </c>
      <c r="JT347" s="500">
        <f t="shared" si="7728"/>
        <v>0</v>
      </c>
      <c r="JW347" s="665"/>
      <c r="JX347" s="666"/>
      <c r="JY347" s="667"/>
      <c r="JZ347" s="668"/>
      <c r="KA347" s="669"/>
      <c r="KB347" s="720"/>
      <c r="KC347" s="1326"/>
      <c r="KD347" s="497" t="e">
        <f t="shared" si="7729"/>
        <v>#N/A</v>
      </c>
      <c r="KE347" s="497" t="e">
        <f t="shared" si="7730"/>
        <v>#N/A</v>
      </c>
      <c r="KF347" s="498" t="e">
        <f t="shared" si="7731"/>
        <v>#N/A</v>
      </c>
      <c r="KG347" s="498">
        <f t="shared" si="7732"/>
        <v>0</v>
      </c>
      <c r="KH347" s="498">
        <f t="shared" si="7733"/>
        <v>0</v>
      </c>
      <c r="KI347" s="498" t="e">
        <f t="shared" si="7734"/>
        <v>#N/A</v>
      </c>
      <c r="KJ347" s="504">
        <f t="shared" si="7735"/>
        <v>0</v>
      </c>
      <c r="KK347" s="500">
        <f t="shared" si="7736"/>
        <v>0</v>
      </c>
      <c r="KN347" s="665"/>
      <c r="KO347" s="666"/>
      <c r="KP347" s="667"/>
      <c r="KQ347" s="668"/>
      <c r="KR347" s="669"/>
      <c r="KS347" s="720"/>
      <c r="KT347" s="1326"/>
      <c r="KU347" s="497" t="e">
        <f t="shared" si="7737"/>
        <v>#N/A</v>
      </c>
      <c r="KV347" s="497" t="e">
        <f t="shared" si="7738"/>
        <v>#N/A</v>
      </c>
      <c r="KW347" s="498" t="e">
        <f t="shared" si="7739"/>
        <v>#N/A</v>
      </c>
      <c r="KX347" s="498">
        <f t="shared" si="7740"/>
        <v>0</v>
      </c>
      <c r="KY347" s="498">
        <f t="shared" si="7741"/>
        <v>0</v>
      </c>
      <c r="KZ347" s="498" t="e">
        <f t="shared" si="7742"/>
        <v>#N/A</v>
      </c>
      <c r="LA347" s="504">
        <f t="shared" si="7743"/>
        <v>0</v>
      </c>
      <c r="LB347" s="500">
        <f t="shared" si="7744"/>
        <v>0</v>
      </c>
      <c r="LE347" s="665"/>
      <c r="LF347" s="666"/>
      <c r="LG347" s="667"/>
      <c r="LH347" s="668"/>
      <c r="LI347" s="669"/>
      <c r="LJ347" s="720"/>
      <c r="LK347" s="1326"/>
      <c r="LL347" s="497" t="e">
        <f t="shared" si="7745"/>
        <v>#N/A</v>
      </c>
      <c r="LM347" s="497" t="e">
        <f t="shared" si="7746"/>
        <v>#N/A</v>
      </c>
      <c r="LN347" s="498" t="e">
        <f t="shared" si="7747"/>
        <v>#N/A</v>
      </c>
      <c r="LO347" s="498">
        <f t="shared" si="7748"/>
        <v>0</v>
      </c>
      <c r="LP347" s="498">
        <f t="shared" si="7749"/>
        <v>0</v>
      </c>
      <c r="LQ347" s="498" t="e">
        <f t="shared" si="7750"/>
        <v>#N/A</v>
      </c>
      <c r="LR347" s="504">
        <f t="shared" si="7751"/>
        <v>0</v>
      </c>
      <c r="LS347" s="500">
        <f t="shared" si="7752"/>
        <v>0</v>
      </c>
      <c r="LV347" s="665"/>
      <c r="LW347" s="666"/>
      <c r="LX347" s="667"/>
      <c r="LY347" s="668"/>
      <c r="LZ347" s="669"/>
      <c r="MA347" s="720"/>
      <c r="MB347" s="1326"/>
      <c r="MC347" s="497" t="e">
        <f t="shared" si="7753"/>
        <v>#N/A</v>
      </c>
      <c r="MD347" s="497" t="e">
        <f t="shared" si="7754"/>
        <v>#N/A</v>
      </c>
      <c r="ME347" s="498" t="e">
        <f t="shared" si="7755"/>
        <v>#N/A</v>
      </c>
      <c r="MF347" s="498">
        <f t="shared" si="7756"/>
        <v>0</v>
      </c>
      <c r="MG347" s="498">
        <f t="shared" si="7757"/>
        <v>0</v>
      </c>
      <c r="MH347" s="498" t="e">
        <f t="shared" si="7758"/>
        <v>#N/A</v>
      </c>
      <c r="MI347" s="504">
        <f t="shared" si="7759"/>
        <v>0</v>
      </c>
      <c r="MJ347" s="500">
        <f t="shared" si="7760"/>
        <v>0</v>
      </c>
      <c r="MM347" s="665"/>
      <c r="MN347" s="666"/>
      <c r="MO347" s="667"/>
      <c r="MP347" s="668"/>
      <c r="MQ347" s="669"/>
      <c r="MR347" s="720"/>
      <c r="MS347" s="1326"/>
      <c r="MT347" s="497" t="e">
        <f t="shared" si="7761"/>
        <v>#N/A</v>
      </c>
      <c r="MU347" s="497" t="e">
        <f t="shared" si="7762"/>
        <v>#N/A</v>
      </c>
      <c r="MV347" s="498" t="e">
        <f t="shared" si="7763"/>
        <v>#N/A</v>
      </c>
      <c r="MW347" s="498">
        <f t="shared" si="7764"/>
        <v>0</v>
      </c>
      <c r="MX347" s="498">
        <f t="shared" si="7765"/>
        <v>0</v>
      </c>
      <c r="MY347" s="498" t="e">
        <f t="shared" si="7766"/>
        <v>#N/A</v>
      </c>
      <c r="MZ347" s="504">
        <f t="shared" si="7767"/>
        <v>0</v>
      </c>
      <c r="NA347" s="500">
        <f t="shared" si="7768"/>
        <v>0</v>
      </c>
      <c r="ND347" s="665"/>
      <c r="NE347" s="666"/>
      <c r="NF347" s="667"/>
      <c r="NG347" s="668"/>
      <c r="NH347" s="669"/>
      <c r="NI347" s="720"/>
      <c r="NJ347" s="1326"/>
      <c r="NK347" s="497" t="e">
        <f t="shared" si="7769"/>
        <v>#N/A</v>
      </c>
      <c r="NL347" s="497" t="e">
        <f t="shared" si="7770"/>
        <v>#N/A</v>
      </c>
      <c r="NM347" s="498" t="e">
        <f t="shared" si="7771"/>
        <v>#N/A</v>
      </c>
      <c r="NN347" s="498">
        <f t="shared" si="7772"/>
        <v>0</v>
      </c>
      <c r="NO347" s="498">
        <f t="shared" si="7773"/>
        <v>0</v>
      </c>
      <c r="NP347" s="498" t="e">
        <f t="shared" si="7774"/>
        <v>#N/A</v>
      </c>
      <c r="NQ347" s="504">
        <f t="shared" si="7775"/>
        <v>0</v>
      </c>
      <c r="NR347" s="500">
        <f t="shared" si="7776"/>
        <v>0</v>
      </c>
      <c r="NU347" s="665"/>
      <c r="NV347" s="666"/>
      <c r="NW347" s="667"/>
      <c r="NX347" s="668"/>
      <c r="NY347" s="669"/>
      <c r="NZ347" s="720"/>
      <c r="OA347" s="1326"/>
      <c r="OB347" s="497" t="e">
        <f t="shared" si="7777"/>
        <v>#N/A</v>
      </c>
      <c r="OC347" s="497" t="e">
        <f t="shared" si="7778"/>
        <v>#N/A</v>
      </c>
      <c r="OD347" s="498" t="e">
        <f t="shared" si="7779"/>
        <v>#N/A</v>
      </c>
      <c r="OE347" s="498">
        <f t="shared" si="7780"/>
        <v>0</v>
      </c>
      <c r="OF347" s="498">
        <f t="shared" si="7781"/>
        <v>0</v>
      </c>
      <c r="OG347" s="498" t="e">
        <f t="shared" si="7782"/>
        <v>#N/A</v>
      </c>
      <c r="OH347" s="504">
        <f t="shared" si="7783"/>
        <v>0</v>
      </c>
      <c r="OI347" s="500">
        <f t="shared" si="7784"/>
        <v>0</v>
      </c>
      <c r="OL347" s="665"/>
      <c r="OM347" s="666"/>
      <c r="ON347" s="667"/>
      <c r="OO347" s="668"/>
      <c r="OP347" s="669"/>
      <c r="OQ347" s="720"/>
      <c r="OR347" s="1326"/>
      <c r="OS347" s="497" t="e">
        <f t="shared" si="7785"/>
        <v>#N/A</v>
      </c>
      <c r="OT347" s="497" t="e">
        <f t="shared" si="7786"/>
        <v>#N/A</v>
      </c>
      <c r="OU347" s="498" t="e">
        <f t="shared" si="7787"/>
        <v>#N/A</v>
      </c>
      <c r="OV347" s="498">
        <f t="shared" si="7788"/>
        <v>0</v>
      </c>
      <c r="OW347" s="498">
        <f t="shared" si="7789"/>
        <v>0</v>
      </c>
      <c r="OX347" s="498" t="e">
        <f t="shared" si="7790"/>
        <v>#N/A</v>
      </c>
      <c r="OY347" s="504">
        <f t="shared" si="7791"/>
        <v>0</v>
      </c>
      <c r="OZ347" s="500">
        <f t="shared" si="7792"/>
        <v>0</v>
      </c>
      <c r="PC347" s="665"/>
      <c r="PD347" s="666"/>
      <c r="PE347" s="667"/>
      <c r="PF347" s="668"/>
      <c r="PG347" s="669"/>
      <c r="PH347" s="720"/>
      <c r="PI347" s="1326"/>
      <c r="PJ347" s="497" t="e">
        <f t="shared" si="7793"/>
        <v>#N/A</v>
      </c>
      <c r="PK347" s="497" t="e">
        <f t="shared" si="7794"/>
        <v>#N/A</v>
      </c>
      <c r="PL347" s="498" t="e">
        <f t="shared" si="7795"/>
        <v>#N/A</v>
      </c>
      <c r="PM347" s="498">
        <f t="shared" si="7796"/>
        <v>0</v>
      </c>
      <c r="PN347" s="498">
        <f t="shared" si="7797"/>
        <v>0</v>
      </c>
      <c r="PO347" s="498" t="e">
        <f t="shared" si="7798"/>
        <v>#N/A</v>
      </c>
      <c r="PP347" s="504">
        <f t="shared" si="7799"/>
        <v>0</v>
      </c>
      <c r="PQ347" s="500">
        <f t="shared" si="7800"/>
        <v>0</v>
      </c>
      <c r="PT347" s="665"/>
      <c r="PU347" s="666"/>
      <c r="PV347" s="667"/>
      <c r="PW347" s="668"/>
      <c r="PX347" s="669"/>
      <c r="PY347" s="720"/>
      <c r="PZ347" s="1326"/>
      <c r="QA347" s="497" t="e">
        <f t="shared" si="7801"/>
        <v>#N/A</v>
      </c>
      <c r="QB347" s="497" t="e">
        <f t="shared" si="7802"/>
        <v>#N/A</v>
      </c>
      <c r="QC347" s="498" t="e">
        <f t="shared" si="7803"/>
        <v>#N/A</v>
      </c>
      <c r="QD347" s="498">
        <f t="shared" si="7804"/>
        <v>0</v>
      </c>
      <c r="QE347" s="498">
        <f t="shared" si="7805"/>
        <v>0</v>
      </c>
      <c r="QF347" s="498" t="e">
        <f t="shared" si="7806"/>
        <v>#N/A</v>
      </c>
      <c r="QG347" s="504">
        <f t="shared" si="7807"/>
        <v>0</v>
      </c>
      <c r="QH347" s="500">
        <f t="shared" si="7808"/>
        <v>0</v>
      </c>
      <c r="QK347" s="665"/>
      <c r="QL347" s="666"/>
      <c r="QM347" s="667"/>
      <c r="QN347" s="668"/>
      <c r="QO347" s="669"/>
      <c r="QP347" s="720"/>
      <c r="QQ347" s="1326"/>
      <c r="QR347" s="497" t="e">
        <f t="shared" si="7809"/>
        <v>#N/A</v>
      </c>
      <c r="QS347" s="497" t="e">
        <f t="shared" si="7810"/>
        <v>#N/A</v>
      </c>
      <c r="QT347" s="498" t="e">
        <f t="shared" si="7811"/>
        <v>#N/A</v>
      </c>
      <c r="QU347" s="498">
        <f t="shared" si="7812"/>
        <v>0</v>
      </c>
      <c r="QV347" s="498">
        <f t="shared" si="7813"/>
        <v>0</v>
      </c>
      <c r="QW347" s="498" t="e">
        <f t="shared" si="7814"/>
        <v>#N/A</v>
      </c>
      <c r="QX347" s="504">
        <f t="shared" si="7815"/>
        <v>0</v>
      </c>
      <c r="QY347" s="500">
        <f t="shared" si="7816"/>
        <v>0</v>
      </c>
      <c r="RB347" s="393"/>
      <c r="RC347" s="394"/>
      <c r="RD347" s="389"/>
      <c r="RE347" s="390"/>
      <c r="RF347" s="391"/>
      <c r="RG347" s="392"/>
      <c r="RH347" s="392"/>
      <c r="RI347" s="497" t="e">
        <f>IF(EXACT(VLOOKUP(RB347,OFERTA_0,2,FALSE),RC347),1,0)</f>
        <v>#N/A</v>
      </c>
      <c r="RJ347" s="497" t="e">
        <f>IF(EXACT(VLOOKUP(RB347,OFERTA_0,3,FALSE),RD347),1,0)</f>
        <v>#N/A</v>
      </c>
      <c r="RK347" s="498" t="e">
        <f>IF(EXACT(VLOOKUP(RB347,OFERTA_0,4,FALSE),RE347),1,0)</f>
        <v>#N/A</v>
      </c>
      <c r="RL347" s="498">
        <f t="shared" si="7817"/>
        <v>0</v>
      </c>
      <c r="RM347" s="498">
        <f t="shared" si="7817"/>
        <v>0</v>
      </c>
      <c r="RN347" s="498" t="e">
        <f>PRODUCT(RI347:RM347)</f>
        <v>#N/A</v>
      </c>
      <c r="RO347" s="504">
        <f>ROUND(RG347,0)</f>
        <v>0</v>
      </c>
      <c r="RP347" s="500">
        <f>RG347-RO347</f>
        <v>0</v>
      </c>
      <c r="RS347" s="393"/>
      <c r="RT347" s="394"/>
      <c r="RU347" s="389"/>
      <c r="RV347" s="390"/>
      <c r="RW347" s="391"/>
      <c r="RX347" s="392"/>
      <c r="RY347" s="392"/>
      <c r="RZ347" s="497" t="e">
        <f>IF(EXACT(VLOOKUP(RS347,OFERTA_0,2,FALSE),RT347),1,0)</f>
        <v>#N/A</v>
      </c>
      <c r="SA347" s="497" t="e">
        <f>IF(EXACT(VLOOKUP(RS347,OFERTA_0,3,FALSE),RU347),1,0)</f>
        <v>#N/A</v>
      </c>
      <c r="SB347" s="498" t="e">
        <f>IF(EXACT(VLOOKUP(RS347,OFERTA_0,4,FALSE),RV347),1,0)</f>
        <v>#N/A</v>
      </c>
      <c r="SC347" s="498">
        <f t="shared" si="7818"/>
        <v>0</v>
      </c>
      <c r="SD347" s="498">
        <f t="shared" si="7818"/>
        <v>0</v>
      </c>
      <c r="SE347" s="498" t="e">
        <f>PRODUCT(RZ347:SD347)</f>
        <v>#N/A</v>
      </c>
      <c r="SF347" s="504">
        <f>ROUND(RX347,0)</f>
        <v>0</v>
      </c>
      <c r="SG347" s="500">
        <f>RX347-SF347</f>
        <v>0</v>
      </c>
      <c r="SJ347" s="393"/>
      <c r="SK347" s="394"/>
      <c r="SL347" s="389"/>
      <c r="SM347" s="390"/>
      <c r="SN347" s="391"/>
      <c r="SO347" s="392"/>
      <c r="SP347" s="392"/>
      <c r="SQ347" s="497" t="e">
        <f>IF(EXACT(VLOOKUP(SJ347,OFERTA_0,2,FALSE),SK347),1,0)</f>
        <v>#N/A</v>
      </c>
      <c r="SR347" s="497" t="e">
        <f>IF(EXACT(VLOOKUP(SJ347,OFERTA_0,3,FALSE),SL347),1,0)</f>
        <v>#N/A</v>
      </c>
      <c r="SS347" s="498" t="e">
        <f>IF(EXACT(VLOOKUP(SJ347,OFERTA_0,4,FALSE),SM347),1,0)</f>
        <v>#N/A</v>
      </c>
      <c r="ST347" s="498">
        <f t="shared" si="7819"/>
        <v>0</v>
      </c>
      <c r="SU347" s="498">
        <f t="shared" si="7819"/>
        <v>0</v>
      </c>
      <c r="SV347" s="498" t="e">
        <f>PRODUCT(SQ347:SU347)</f>
        <v>#N/A</v>
      </c>
      <c r="SW347" s="504">
        <f>ROUND(SO347,0)</f>
        <v>0</v>
      </c>
      <c r="SX347" s="500">
        <f>SO347-SW347</f>
        <v>0</v>
      </c>
    </row>
    <row r="348" spans="2:518" ht="53.25" hidden="1" customHeight="1" thickTop="1" thickBot="1">
      <c r="B348" s="577"/>
      <c r="C348" s="578"/>
      <c r="D348" s="579"/>
      <c r="E348" s="580"/>
      <c r="F348" s="581"/>
      <c r="G348" s="585"/>
      <c r="H348" s="595"/>
      <c r="K348" s="577"/>
      <c r="L348" s="767"/>
      <c r="M348" s="579"/>
      <c r="N348" s="580"/>
      <c r="O348" s="581"/>
      <c r="P348" s="585"/>
      <c r="Q348" s="1326"/>
      <c r="R348" s="497"/>
      <c r="S348" s="497"/>
      <c r="T348" s="498"/>
      <c r="U348" s="498"/>
      <c r="V348" s="498"/>
      <c r="W348" s="498"/>
      <c r="X348" s="504"/>
      <c r="Y348" s="500"/>
      <c r="Z348" s="486"/>
      <c r="AA348" s="486"/>
      <c r="AB348" s="577"/>
      <c r="AC348" s="767"/>
      <c r="AD348" s="579"/>
      <c r="AE348" s="580"/>
      <c r="AF348" s="581"/>
      <c r="AG348" s="585"/>
      <c r="AH348" s="1326"/>
      <c r="AI348" s="497"/>
      <c r="AJ348" s="497"/>
      <c r="AK348" s="498"/>
      <c r="AL348" s="498"/>
      <c r="AM348" s="498"/>
      <c r="AN348" s="498"/>
      <c r="AO348" s="504"/>
      <c r="AP348" s="500"/>
      <c r="AQ348" s="486"/>
      <c r="AR348" s="486"/>
      <c r="AS348" s="577"/>
      <c r="AT348" s="767"/>
      <c r="AU348" s="579"/>
      <c r="AV348" s="580"/>
      <c r="AW348" s="581"/>
      <c r="AX348" s="585"/>
      <c r="AY348" s="1326"/>
      <c r="AZ348" s="497"/>
      <c r="BA348" s="497"/>
      <c r="BB348" s="498"/>
      <c r="BC348" s="498"/>
      <c r="BD348" s="498"/>
      <c r="BE348" s="498"/>
      <c r="BF348" s="504"/>
      <c r="BG348" s="500"/>
      <c r="BJ348" s="577"/>
      <c r="BK348" s="767"/>
      <c r="BL348" s="579"/>
      <c r="BM348" s="580"/>
      <c r="BN348" s="581"/>
      <c r="BO348" s="585"/>
      <c r="BP348" s="1326"/>
      <c r="BQ348" s="497"/>
      <c r="BR348" s="497"/>
      <c r="BS348" s="498"/>
      <c r="BT348" s="498"/>
      <c r="BU348" s="498"/>
      <c r="BV348" s="498"/>
      <c r="BW348" s="504"/>
      <c r="BX348" s="500"/>
      <c r="CA348" s="577"/>
      <c r="CB348" s="767"/>
      <c r="CC348" s="579"/>
      <c r="CD348" s="580"/>
      <c r="CE348" s="581"/>
      <c r="CF348" s="585"/>
      <c r="CG348" s="1326"/>
      <c r="CH348" s="497"/>
      <c r="CI348" s="497"/>
      <c r="CJ348" s="498"/>
      <c r="CK348" s="498"/>
      <c r="CL348" s="498"/>
      <c r="CM348" s="498"/>
      <c r="CN348" s="504"/>
      <c r="CO348" s="500"/>
      <c r="CR348" s="577"/>
      <c r="CS348" s="767"/>
      <c r="CT348" s="579"/>
      <c r="CU348" s="580"/>
      <c r="CV348" s="581"/>
      <c r="CW348" s="585"/>
      <c r="CX348" s="1326"/>
      <c r="CY348" s="497"/>
      <c r="CZ348" s="497"/>
      <c r="DA348" s="498"/>
      <c r="DB348" s="498"/>
      <c r="DC348" s="498"/>
      <c r="DD348" s="498"/>
      <c r="DE348" s="504"/>
      <c r="DF348" s="500"/>
      <c r="DI348" s="577"/>
      <c r="DJ348" s="767"/>
      <c r="DK348" s="579"/>
      <c r="DL348" s="580"/>
      <c r="DM348" s="581"/>
      <c r="DN348" s="585"/>
      <c r="DO348" s="1326"/>
      <c r="DP348" s="497"/>
      <c r="DQ348" s="497"/>
      <c r="DR348" s="498"/>
      <c r="DS348" s="498"/>
      <c r="DT348" s="498"/>
      <c r="DU348" s="498"/>
      <c r="DV348" s="504"/>
      <c r="DW348" s="500"/>
      <c r="DZ348" s="577"/>
      <c r="EA348" s="767"/>
      <c r="EB348" s="579"/>
      <c r="EC348" s="580"/>
      <c r="ED348" s="581"/>
      <c r="EE348" s="585"/>
      <c r="EF348" s="1326"/>
      <c r="EG348" s="497"/>
      <c r="EH348" s="497"/>
      <c r="EI348" s="498"/>
      <c r="EJ348" s="498"/>
      <c r="EK348" s="498"/>
      <c r="EL348" s="498"/>
      <c r="EM348" s="504"/>
      <c r="EN348" s="500"/>
      <c r="EQ348" s="665"/>
      <c r="ER348" s="666"/>
      <c r="ES348" s="667"/>
      <c r="ET348" s="668"/>
      <c r="EU348" s="669"/>
      <c r="EV348" s="720"/>
      <c r="EW348" s="1326"/>
      <c r="EX348" s="497" t="e">
        <f t="shared" si="7665"/>
        <v>#N/A</v>
      </c>
      <c r="EY348" s="497" t="e">
        <f t="shared" si="7666"/>
        <v>#N/A</v>
      </c>
      <c r="EZ348" s="498" t="e">
        <f t="shared" si="7667"/>
        <v>#N/A</v>
      </c>
      <c r="FA348" s="498">
        <f t="shared" si="7668"/>
        <v>0</v>
      </c>
      <c r="FB348" s="498">
        <f t="shared" si="7669"/>
        <v>0</v>
      </c>
      <c r="FC348" s="498" t="e">
        <f t="shared" si="7670"/>
        <v>#N/A</v>
      </c>
      <c r="FD348" s="504">
        <f t="shared" si="7671"/>
        <v>0</v>
      </c>
      <c r="FE348" s="500">
        <f t="shared" si="7672"/>
        <v>0</v>
      </c>
      <c r="FH348" s="665"/>
      <c r="FI348" s="666"/>
      <c r="FJ348" s="667"/>
      <c r="FK348" s="668"/>
      <c r="FL348" s="669"/>
      <c r="FM348" s="720"/>
      <c r="FN348" s="1326"/>
      <c r="FO348" s="497" t="e">
        <f t="shared" si="7673"/>
        <v>#N/A</v>
      </c>
      <c r="FP348" s="497" t="e">
        <f t="shared" si="7674"/>
        <v>#N/A</v>
      </c>
      <c r="FQ348" s="498" t="e">
        <f t="shared" si="7675"/>
        <v>#N/A</v>
      </c>
      <c r="FR348" s="498">
        <f t="shared" si="7676"/>
        <v>0</v>
      </c>
      <c r="FS348" s="498">
        <f t="shared" si="7677"/>
        <v>0</v>
      </c>
      <c r="FT348" s="498" t="e">
        <f t="shared" si="7678"/>
        <v>#N/A</v>
      </c>
      <c r="FU348" s="504">
        <f t="shared" si="7679"/>
        <v>0</v>
      </c>
      <c r="FV348" s="500">
        <f t="shared" si="7680"/>
        <v>0</v>
      </c>
      <c r="FY348" s="665"/>
      <c r="FZ348" s="666"/>
      <c r="GA348" s="667"/>
      <c r="GB348" s="668"/>
      <c r="GC348" s="669"/>
      <c r="GD348" s="720"/>
      <c r="GE348" s="1326"/>
      <c r="GF348" s="497" t="e">
        <f t="shared" si="7681"/>
        <v>#N/A</v>
      </c>
      <c r="GG348" s="497" t="e">
        <f t="shared" si="7682"/>
        <v>#N/A</v>
      </c>
      <c r="GH348" s="498" t="e">
        <f t="shared" si="7683"/>
        <v>#N/A</v>
      </c>
      <c r="GI348" s="498">
        <f t="shared" si="7684"/>
        <v>0</v>
      </c>
      <c r="GJ348" s="498">
        <f t="shared" si="7685"/>
        <v>0</v>
      </c>
      <c r="GK348" s="498" t="e">
        <f t="shared" si="7686"/>
        <v>#N/A</v>
      </c>
      <c r="GL348" s="504">
        <f t="shared" si="7687"/>
        <v>0</v>
      </c>
      <c r="GM348" s="500">
        <f t="shared" si="7688"/>
        <v>0</v>
      </c>
      <c r="GP348" s="665"/>
      <c r="GQ348" s="666"/>
      <c r="GR348" s="667"/>
      <c r="GS348" s="668"/>
      <c r="GT348" s="669"/>
      <c r="GU348" s="720"/>
      <c r="GV348" s="1326"/>
      <c r="GW348" s="497" t="e">
        <f t="shared" si="7689"/>
        <v>#N/A</v>
      </c>
      <c r="GX348" s="497" t="e">
        <f t="shared" si="7690"/>
        <v>#N/A</v>
      </c>
      <c r="GY348" s="498" t="e">
        <f t="shared" si="7691"/>
        <v>#N/A</v>
      </c>
      <c r="GZ348" s="498">
        <f t="shared" si="7692"/>
        <v>0</v>
      </c>
      <c r="HA348" s="498">
        <f t="shared" si="7693"/>
        <v>0</v>
      </c>
      <c r="HB348" s="498" t="e">
        <f t="shared" si="7694"/>
        <v>#N/A</v>
      </c>
      <c r="HC348" s="504">
        <f t="shared" si="7695"/>
        <v>0</v>
      </c>
      <c r="HD348" s="500">
        <f t="shared" si="7696"/>
        <v>0</v>
      </c>
      <c r="HG348" s="665"/>
      <c r="HH348" s="666"/>
      <c r="HI348" s="667"/>
      <c r="HJ348" s="668"/>
      <c r="HK348" s="669"/>
      <c r="HL348" s="720"/>
      <c r="HM348" s="1326"/>
      <c r="HN348" s="497" t="e">
        <f t="shared" si="7697"/>
        <v>#N/A</v>
      </c>
      <c r="HO348" s="497" t="e">
        <f t="shared" si="7698"/>
        <v>#N/A</v>
      </c>
      <c r="HP348" s="498" t="e">
        <f t="shared" si="7699"/>
        <v>#N/A</v>
      </c>
      <c r="HQ348" s="498">
        <f t="shared" si="7700"/>
        <v>0</v>
      </c>
      <c r="HR348" s="498">
        <f t="shared" si="7701"/>
        <v>0</v>
      </c>
      <c r="HS348" s="498" t="e">
        <f t="shared" si="7702"/>
        <v>#N/A</v>
      </c>
      <c r="HT348" s="504">
        <f t="shared" si="7703"/>
        <v>0</v>
      </c>
      <c r="HU348" s="500">
        <f t="shared" si="7704"/>
        <v>0</v>
      </c>
      <c r="HX348" s="665"/>
      <c r="HY348" s="666"/>
      <c r="HZ348" s="667"/>
      <c r="IA348" s="668"/>
      <c r="IB348" s="669"/>
      <c r="IC348" s="720"/>
      <c r="ID348" s="1326"/>
      <c r="IE348" s="497" t="e">
        <f t="shared" si="7705"/>
        <v>#N/A</v>
      </c>
      <c r="IF348" s="497" t="e">
        <f t="shared" si="7706"/>
        <v>#N/A</v>
      </c>
      <c r="IG348" s="498" t="e">
        <f t="shared" si="7707"/>
        <v>#N/A</v>
      </c>
      <c r="IH348" s="498">
        <f t="shared" si="7708"/>
        <v>0</v>
      </c>
      <c r="II348" s="498">
        <f t="shared" si="7709"/>
        <v>0</v>
      </c>
      <c r="IJ348" s="498" t="e">
        <f t="shared" si="7710"/>
        <v>#N/A</v>
      </c>
      <c r="IK348" s="504">
        <f t="shared" si="7711"/>
        <v>0</v>
      </c>
      <c r="IL348" s="500">
        <f t="shared" si="7712"/>
        <v>0</v>
      </c>
      <c r="IO348" s="665"/>
      <c r="IP348" s="666"/>
      <c r="IQ348" s="667"/>
      <c r="IR348" s="668"/>
      <c r="IS348" s="669"/>
      <c r="IT348" s="720"/>
      <c r="IU348" s="1326"/>
      <c r="IV348" s="497" t="e">
        <f t="shared" si="7713"/>
        <v>#N/A</v>
      </c>
      <c r="IW348" s="497" t="e">
        <f t="shared" si="7714"/>
        <v>#N/A</v>
      </c>
      <c r="IX348" s="498" t="e">
        <f t="shared" si="7715"/>
        <v>#N/A</v>
      </c>
      <c r="IY348" s="498">
        <f t="shared" si="7716"/>
        <v>0</v>
      </c>
      <c r="IZ348" s="498">
        <f t="shared" si="7717"/>
        <v>0</v>
      </c>
      <c r="JA348" s="498" t="e">
        <f t="shared" si="7718"/>
        <v>#N/A</v>
      </c>
      <c r="JB348" s="504">
        <f t="shared" si="7719"/>
        <v>0</v>
      </c>
      <c r="JC348" s="500">
        <f t="shared" si="7720"/>
        <v>0</v>
      </c>
      <c r="JF348" s="665"/>
      <c r="JG348" s="666"/>
      <c r="JH348" s="667"/>
      <c r="JI348" s="668"/>
      <c r="JJ348" s="669"/>
      <c r="JK348" s="720"/>
      <c r="JL348" s="1326"/>
      <c r="JM348" s="497" t="e">
        <f t="shared" si="7721"/>
        <v>#N/A</v>
      </c>
      <c r="JN348" s="497" t="e">
        <f t="shared" si="7722"/>
        <v>#N/A</v>
      </c>
      <c r="JO348" s="498" t="e">
        <f t="shared" si="7723"/>
        <v>#N/A</v>
      </c>
      <c r="JP348" s="498">
        <f t="shared" si="7724"/>
        <v>0</v>
      </c>
      <c r="JQ348" s="498">
        <f t="shared" si="7725"/>
        <v>0</v>
      </c>
      <c r="JR348" s="498" t="e">
        <f t="shared" si="7726"/>
        <v>#N/A</v>
      </c>
      <c r="JS348" s="504">
        <f t="shared" si="7727"/>
        <v>0</v>
      </c>
      <c r="JT348" s="500">
        <f t="shared" si="7728"/>
        <v>0</v>
      </c>
      <c r="JW348" s="665"/>
      <c r="JX348" s="666"/>
      <c r="JY348" s="667"/>
      <c r="JZ348" s="668"/>
      <c r="KA348" s="669"/>
      <c r="KB348" s="720"/>
      <c r="KC348" s="1326"/>
      <c r="KD348" s="497" t="e">
        <f t="shared" si="7729"/>
        <v>#N/A</v>
      </c>
      <c r="KE348" s="497" t="e">
        <f t="shared" si="7730"/>
        <v>#N/A</v>
      </c>
      <c r="KF348" s="498" t="e">
        <f t="shared" si="7731"/>
        <v>#N/A</v>
      </c>
      <c r="KG348" s="498">
        <f t="shared" si="7732"/>
        <v>0</v>
      </c>
      <c r="KH348" s="498">
        <f t="shared" si="7733"/>
        <v>0</v>
      </c>
      <c r="KI348" s="498" t="e">
        <f t="shared" si="7734"/>
        <v>#N/A</v>
      </c>
      <c r="KJ348" s="504">
        <f t="shared" si="7735"/>
        <v>0</v>
      </c>
      <c r="KK348" s="500">
        <f t="shared" si="7736"/>
        <v>0</v>
      </c>
      <c r="KN348" s="665"/>
      <c r="KO348" s="666"/>
      <c r="KP348" s="667"/>
      <c r="KQ348" s="668"/>
      <c r="KR348" s="669"/>
      <c r="KS348" s="720"/>
      <c r="KT348" s="1326"/>
      <c r="KU348" s="497" t="e">
        <f t="shared" si="7737"/>
        <v>#N/A</v>
      </c>
      <c r="KV348" s="497" t="e">
        <f t="shared" si="7738"/>
        <v>#N/A</v>
      </c>
      <c r="KW348" s="498" t="e">
        <f t="shared" si="7739"/>
        <v>#N/A</v>
      </c>
      <c r="KX348" s="498">
        <f t="shared" si="7740"/>
        <v>0</v>
      </c>
      <c r="KY348" s="498">
        <f t="shared" si="7741"/>
        <v>0</v>
      </c>
      <c r="KZ348" s="498" t="e">
        <f t="shared" si="7742"/>
        <v>#N/A</v>
      </c>
      <c r="LA348" s="504">
        <f t="shared" si="7743"/>
        <v>0</v>
      </c>
      <c r="LB348" s="500">
        <f t="shared" si="7744"/>
        <v>0</v>
      </c>
      <c r="LE348" s="665"/>
      <c r="LF348" s="666"/>
      <c r="LG348" s="667"/>
      <c r="LH348" s="668"/>
      <c r="LI348" s="669"/>
      <c r="LJ348" s="720"/>
      <c r="LK348" s="1326"/>
      <c r="LL348" s="497" t="e">
        <f t="shared" si="7745"/>
        <v>#N/A</v>
      </c>
      <c r="LM348" s="497" t="e">
        <f t="shared" si="7746"/>
        <v>#N/A</v>
      </c>
      <c r="LN348" s="498" t="e">
        <f t="shared" si="7747"/>
        <v>#N/A</v>
      </c>
      <c r="LO348" s="498">
        <f t="shared" si="7748"/>
        <v>0</v>
      </c>
      <c r="LP348" s="498">
        <f t="shared" si="7749"/>
        <v>0</v>
      </c>
      <c r="LQ348" s="498" t="e">
        <f t="shared" si="7750"/>
        <v>#N/A</v>
      </c>
      <c r="LR348" s="504">
        <f t="shared" si="7751"/>
        <v>0</v>
      </c>
      <c r="LS348" s="500">
        <f t="shared" si="7752"/>
        <v>0</v>
      </c>
      <c r="LV348" s="665"/>
      <c r="LW348" s="666"/>
      <c r="LX348" s="667"/>
      <c r="LY348" s="668"/>
      <c r="LZ348" s="669"/>
      <c r="MA348" s="720"/>
      <c r="MB348" s="1326"/>
      <c r="MC348" s="497" t="e">
        <f t="shared" si="7753"/>
        <v>#N/A</v>
      </c>
      <c r="MD348" s="497" t="e">
        <f t="shared" si="7754"/>
        <v>#N/A</v>
      </c>
      <c r="ME348" s="498" t="e">
        <f t="shared" si="7755"/>
        <v>#N/A</v>
      </c>
      <c r="MF348" s="498">
        <f t="shared" si="7756"/>
        <v>0</v>
      </c>
      <c r="MG348" s="498">
        <f t="shared" si="7757"/>
        <v>0</v>
      </c>
      <c r="MH348" s="498" t="e">
        <f t="shared" si="7758"/>
        <v>#N/A</v>
      </c>
      <c r="MI348" s="504">
        <f t="shared" si="7759"/>
        <v>0</v>
      </c>
      <c r="MJ348" s="500">
        <f t="shared" si="7760"/>
        <v>0</v>
      </c>
      <c r="MM348" s="665"/>
      <c r="MN348" s="666"/>
      <c r="MO348" s="667"/>
      <c r="MP348" s="668"/>
      <c r="MQ348" s="669"/>
      <c r="MR348" s="720"/>
      <c r="MS348" s="1326"/>
      <c r="MT348" s="497" t="e">
        <f t="shared" si="7761"/>
        <v>#N/A</v>
      </c>
      <c r="MU348" s="497" t="e">
        <f t="shared" si="7762"/>
        <v>#N/A</v>
      </c>
      <c r="MV348" s="498" t="e">
        <f t="shared" si="7763"/>
        <v>#N/A</v>
      </c>
      <c r="MW348" s="498">
        <f t="shared" si="7764"/>
        <v>0</v>
      </c>
      <c r="MX348" s="498">
        <f t="shared" si="7765"/>
        <v>0</v>
      </c>
      <c r="MY348" s="498" t="e">
        <f t="shared" si="7766"/>
        <v>#N/A</v>
      </c>
      <c r="MZ348" s="504">
        <f t="shared" si="7767"/>
        <v>0</v>
      </c>
      <c r="NA348" s="500">
        <f t="shared" si="7768"/>
        <v>0</v>
      </c>
      <c r="ND348" s="665"/>
      <c r="NE348" s="666"/>
      <c r="NF348" s="667"/>
      <c r="NG348" s="668"/>
      <c r="NH348" s="669"/>
      <c r="NI348" s="720"/>
      <c r="NJ348" s="1326"/>
      <c r="NK348" s="497" t="e">
        <f t="shared" si="7769"/>
        <v>#N/A</v>
      </c>
      <c r="NL348" s="497" t="e">
        <f t="shared" si="7770"/>
        <v>#N/A</v>
      </c>
      <c r="NM348" s="498" t="e">
        <f t="shared" si="7771"/>
        <v>#N/A</v>
      </c>
      <c r="NN348" s="498">
        <f t="shared" si="7772"/>
        <v>0</v>
      </c>
      <c r="NO348" s="498">
        <f t="shared" si="7773"/>
        <v>0</v>
      </c>
      <c r="NP348" s="498" t="e">
        <f t="shared" si="7774"/>
        <v>#N/A</v>
      </c>
      <c r="NQ348" s="504">
        <f t="shared" si="7775"/>
        <v>0</v>
      </c>
      <c r="NR348" s="500">
        <f t="shared" si="7776"/>
        <v>0</v>
      </c>
      <c r="NU348" s="665"/>
      <c r="NV348" s="666"/>
      <c r="NW348" s="667"/>
      <c r="NX348" s="668"/>
      <c r="NY348" s="669"/>
      <c r="NZ348" s="720"/>
      <c r="OA348" s="1326"/>
      <c r="OB348" s="497" t="e">
        <f t="shared" si="7777"/>
        <v>#N/A</v>
      </c>
      <c r="OC348" s="497" t="e">
        <f t="shared" si="7778"/>
        <v>#N/A</v>
      </c>
      <c r="OD348" s="498" t="e">
        <f t="shared" si="7779"/>
        <v>#N/A</v>
      </c>
      <c r="OE348" s="498">
        <f t="shared" si="7780"/>
        <v>0</v>
      </c>
      <c r="OF348" s="498">
        <f t="shared" si="7781"/>
        <v>0</v>
      </c>
      <c r="OG348" s="498" t="e">
        <f t="shared" si="7782"/>
        <v>#N/A</v>
      </c>
      <c r="OH348" s="504">
        <f t="shared" si="7783"/>
        <v>0</v>
      </c>
      <c r="OI348" s="500">
        <f t="shared" si="7784"/>
        <v>0</v>
      </c>
      <c r="OL348" s="665"/>
      <c r="OM348" s="666"/>
      <c r="ON348" s="667"/>
      <c r="OO348" s="668"/>
      <c r="OP348" s="669"/>
      <c r="OQ348" s="720"/>
      <c r="OR348" s="1326"/>
      <c r="OS348" s="497" t="e">
        <f t="shared" si="7785"/>
        <v>#N/A</v>
      </c>
      <c r="OT348" s="497" t="e">
        <f t="shared" si="7786"/>
        <v>#N/A</v>
      </c>
      <c r="OU348" s="498" t="e">
        <f t="shared" si="7787"/>
        <v>#N/A</v>
      </c>
      <c r="OV348" s="498">
        <f t="shared" si="7788"/>
        <v>0</v>
      </c>
      <c r="OW348" s="498">
        <f t="shared" si="7789"/>
        <v>0</v>
      </c>
      <c r="OX348" s="498" t="e">
        <f t="shared" si="7790"/>
        <v>#N/A</v>
      </c>
      <c r="OY348" s="504">
        <f t="shared" si="7791"/>
        <v>0</v>
      </c>
      <c r="OZ348" s="500">
        <f t="shared" si="7792"/>
        <v>0</v>
      </c>
      <c r="PC348" s="665"/>
      <c r="PD348" s="666"/>
      <c r="PE348" s="667"/>
      <c r="PF348" s="668"/>
      <c r="PG348" s="669"/>
      <c r="PH348" s="720"/>
      <c r="PI348" s="1326"/>
      <c r="PJ348" s="497" t="e">
        <f t="shared" si="7793"/>
        <v>#N/A</v>
      </c>
      <c r="PK348" s="497" t="e">
        <f t="shared" si="7794"/>
        <v>#N/A</v>
      </c>
      <c r="PL348" s="498" t="e">
        <f t="shared" si="7795"/>
        <v>#N/A</v>
      </c>
      <c r="PM348" s="498">
        <f t="shared" si="7796"/>
        <v>0</v>
      </c>
      <c r="PN348" s="498">
        <f t="shared" si="7797"/>
        <v>0</v>
      </c>
      <c r="PO348" s="498" t="e">
        <f t="shared" si="7798"/>
        <v>#N/A</v>
      </c>
      <c r="PP348" s="504">
        <f t="shared" si="7799"/>
        <v>0</v>
      </c>
      <c r="PQ348" s="500">
        <f t="shared" si="7800"/>
        <v>0</v>
      </c>
      <c r="PT348" s="665"/>
      <c r="PU348" s="666"/>
      <c r="PV348" s="667"/>
      <c r="PW348" s="668"/>
      <c r="PX348" s="669"/>
      <c r="PY348" s="720"/>
      <c r="PZ348" s="1326"/>
      <c r="QA348" s="497" t="e">
        <f t="shared" si="7801"/>
        <v>#N/A</v>
      </c>
      <c r="QB348" s="497" t="e">
        <f t="shared" si="7802"/>
        <v>#N/A</v>
      </c>
      <c r="QC348" s="498" t="e">
        <f t="shared" si="7803"/>
        <v>#N/A</v>
      </c>
      <c r="QD348" s="498">
        <f t="shared" si="7804"/>
        <v>0</v>
      </c>
      <c r="QE348" s="498">
        <f t="shared" si="7805"/>
        <v>0</v>
      </c>
      <c r="QF348" s="498" t="e">
        <f t="shared" si="7806"/>
        <v>#N/A</v>
      </c>
      <c r="QG348" s="504">
        <f t="shared" si="7807"/>
        <v>0</v>
      </c>
      <c r="QH348" s="500">
        <f t="shared" si="7808"/>
        <v>0</v>
      </c>
      <c r="QK348" s="665"/>
      <c r="QL348" s="666"/>
      <c r="QM348" s="667"/>
      <c r="QN348" s="668"/>
      <c r="QO348" s="669"/>
      <c r="QP348" s="720"/>
      <c r="QQ348" s="1326"/>
      <c r="QR348" s="497" t="e">
        <f t="shared" si="7809"/>
        <v>#N/A</v>
      </c>
      <c r="QS348" s="497" t="e">
        <f t="shared" si="7810"/>
        <v>#N/A</v>
      </c>
      <c r="QT348" s="498" t="e">
        <f t="shared" si="7811"/>
        <v>#N/A</v>
      </c>
      <c r="QU348" s="498">
        <f t="shared" si="7812"/>
        <v>0</v>
      </c>
      <c r="QV348" s="498">
        <f t="shared" si="7813"/>
        <v>0</v>
      </c>
      <c r="QW348" s="498" t="e">
        <f t="shared" si="7814"/>
        <v>#N/A</v>
      </c>
      <c r="QX348" s="504">
        <f t="shared" si="7815"/>
        <v>0</v>
      </c>
      <c r="QY348" s="500">
        <f t="shared" si="7816"/>
        <v>0</v>
      </c>
      <c r="RB348" s="395"/>
      <c r="RC348" s="394"/>
      <c r="RD348" s="389"/>
      <c r="RE348" s="390"/>
      <c r="RF348" s="391"/>
      <c r="RG348" s="392"/>
      <c r="RH348" s="392"/>
      <c r="RI348" s="497" t="e">
        <f>IF(EXACT(VLOOKUP(RB348,OFERTA_0,2,FALSE),RC348),1,0)</f>
        <v>#N/A</v>
      </c>
      <c r="RJ348" s="497" t="e">
        <f>IF(EXACT(VLOOKUP(RB348,OFERTA_0,3,FALSE),RD348),1,0)</f>
        <v>#N/A</v>
      </c>
      <c r="RK348" s="498" t="e">
        <f>IF(EXACT(VLOOKUP(RB348,OFERTA_0,4,FALSE),RE348),1,0)</f>
        <v>#N/A</v>
      </c>
      <c r="RL348" s="498">
        <f t="shared" si="7817"/>
        <v>0</v>
      </c>
      <c r="RM348" s="498">
        <f t="shared" si="7817"/>
        <v>0</v>
      </c>
      <c r="RN348" s="498" t="e">
        <f>PRODUCT(RI348:RM348)</f>
        <v>#N/A</v>
      </c>
      <c r="RO348" s="504">
        <f>ROUND(RG348,0)</f>
        <v>0</v>
      </c>
      <c r="RP348" s="500">
        <f>RG348-RO348</f>
        <v>0</v>
      </c>
      <c r="RS348" s="395"/>
      <c r="RT348" s="394"/>
      <c r="RU348" s="389"/>
      <c r="RV348" s="390"/>
      <c r="RW348" s="391"/>
      <c r="RX348" s="392"/>
      <c r="RY348" s="392"/>
      <c r="RZ348" s="497" t="e">
        <f>IF(EXACT(VLOOKUP(RS348,OFERTA_0,2,FALSE),RT348),1,0)</f>
        <v>#N/A</v>
      </c>
      <c r="SA348" s="497" t="e">
        <f>IF(EXACT(VLOOKUP(RS348,OFERTA_0,3,FALSE),RU348),1,0)</f>
        <v>#N/A</v>
      </c>
      <c r="SB348" s="498" t="e">
        <f>IF(EXACT(VLOOKUP(RS348,OFERTA_0,4,FALSE),RV348),1,0)</f>
        <v>#N/A</v>
      </c>
      <c r="SC348" s="498">
        <f t="shared" si="7818"/>
        <v>0</v>
      </c>
      <c r="SD348" s="498">
        <f t="shared" si="7818"/>
        <v>0</v>
      </c>
      <c r="SE348" s="498" t="e">
        <f>PRODUCT(RZ348:SD348)</f>
        <v>#N/A</v>
      </c>
      <c r="SF348" s="504">
        <f>ROUND(RX348,0)</f>
        <v>0</v>
      </c>
      <c r="SG348" s="500">
        <f>RX348-SF348</f>
        <v>0</v>
      </c>
      <c r="SJ348" s="395"/>
      <c r="SK348" s="394"/>
      <c r="SL348" s="389"/>
      <c r="SM348" s="390"/>
      <c r="SN348" s="391"/>
      <c r="SO348" s="392"/>
      <c r="SP348" s="392"/>
      <c r="SQ348" s="497" t="e">
        <f>IF(EXACT(VLOOKUP(SJ348,OFERTA_0,2,FALSE),SK348),1,0)</f>
        <v>#N/A</v>
      </c>
      <c r="SR348" s="497" t="e">
        <f>IF(EXACT(VLOOKUP(SJ348,OFERTA_0,3,FALSE),SL348),1,0)</f>
        <v>#N/A</v>
      </c>
      <c r="SS348" s="498" t="e">
        <f>IF(EXACT(VLOOKUP(SJ348,OFERTA_0,4,FALSE),SM348),1,0)</f>
        <v>#N/A</v>
      </c>
      <c r="ST348" s="498">
        <f t="shared" si="7819"/>
        <v>0</v>
      </c>
      <c r="SU348" s="498">
        <f t="shared" si="7819"/>
        <v>0</v>
      </c>
      <c r="SV348" s="498" t="e">
        <f>PRODUCT(SQ348:SU348)</f>
        <v>#N/A</v>
      </c>
      <c r="SW348" s="504">
        <f>ROUND(SO348,0)</f>
        <v>0</v>
      </c>
      <c r="SX348" s="500">
        <f>SO348-SW348</f>
        <v>0</v>
      </c>
    </row>
    <row r="349" spans="2:518" ht="43.5" hidden="1" customHeight="1" thickTop="1" thickBot="1">
      <c r="B349" s="577"/>
      <c r="C349" s="578"/>
      <c r="D349" s="579"/>
      <c r="E349" s="580"/>
      <c r="F349" s="581"/>
      <c r="G349" s="585"/>
      <c r="H349" s="595"/>
      <c r="K349" s="577"/>
      <c r="L349" s="767"/>
      <c r="M349" s="579"/>
      <c r="N349" s="580"/>
      <c r="O349" s="581"/>
      <c r="P349" s="585"/>
      <c r="Q349" s="1326"/>
      <c r="R349" s="497"/>
      <c r="S349" s="497"/>
      <c r="T349" s="498"/>
      <c r="U349" s="498"/>
      <c r="V349" s="498"/>
      <c r="W349" s="498"/>
      <c r="X349" s="504"/>
      <c r="Y349" s="500"/>
      <c r="Z349" s="486"/>
      <c r="AA349" s="486"/>
      <c r="AB349" s="577"/>
      <c r="AC349" s="767"/>
      <c r="AD349" s="579"/>
      <c r="AE349" s="580"/>
      <c r="AF349" s="581"/>
      <c r="AG349" s="585"/>
      <c r="AH349" s="1326"/>
      <c r="AI349" s="497"/>
      <c r="AJ349" s="497"/>
      <c r="AK349" s="498"/>
      <c r="AL349" s="498"/>
      <c r="AM349" s="498"/>
      <c r="AN349" s="498"/>
      <c r="AO349" s="504"/>
      <c r="AP349" s="500"/>
      <c r="AQ349" s="486"/>
      <c r="AR349" s="486"/>
      <c r="AS349" s="577"/>
      <c r="AT349" s="767"/>
      <c r="AU349" s="579"/>
      <c r="AV349" s="580"/>
      <c r="AW349" s="581"/>
      <c r="AX349" s="585"/>
      <c r="AY349" s="1326"/>
      <c r="AZ349" s="497"/>
      <c r="BA349" s="497"/>
      <c r="BB349" s="498"/>
      <c r="BC349" s="498"/>
      <c r="BD349" s="498"/>
      <c r="BE349" s="498"/>
      <c r="BF349" s="504"/>
      <c r="BG349" s="500"/>
      <c r="BJ349" s="577"/>
      <c r="BK349" s="767"/>
      <c r="BL349" s="579"/>
      <c r="BM349" s="580"/>
      <c r="BN349" s="581"/>
      <c r="BO349" s="585"/>
      <c r="BP349" s="1326"/>
      <c r="BQ349" s="497"/>
      <c r="BR349" s="497"/>
      <c r="BS349" s="498"/>
      <c r="BT349" s="498"/>
      <c r="BU349" s="498"/>
      <c r="BV349" s="498"/>
      <c r="BW349" s="504"/>
      <c r="BX349" s="500"/>
      <c r="CA349" s="577"/>
      <c r="CB349" s="767"/>
      <c r="CC349" s="579"/>
      <c r="CD349" s="580"/>
      <c r="CE349" s="581"/>
      <c r="CF349" s="585"/>
      <c r="CG349" s="1326"/>
      <c r="CH349" s="497"/>
      <c r="CI349" s="497"/>
      <c r="CJ349" s="498"/>
      <c r="CK349" s="498"/>
      <c r="CL349" s="498"/>
      <c r="CM349" s="498"/>
      <c r="CN349" s="504"/>
      <c r="CO349" s="500"/>
      <c r="CR349" s="577"/>
      <c r="CS349" s="767"/>
      <c r="CT349" s="579"/>
      <c r="CU349" s="580"/>
      <c r="CV349" s="581"/>
      <c r="CW349" s="585"/>
      <c r="CX349" s="1326"/>
      <c r="CY349" s="497"/>
      <c r="CZ349" s="497"/>
      <c r="DA349" s="498"/>
      <c r="DB349" s="498"/>
      <c r="DC349" s="498"/>
      <c r="DD349" s="498"/>
      <c r="DE349" s="504"/>
      <c r="DF349" s="500"/>
      <c r="DI349" s="577"/>
      <c r="DJ349" s="767"/>
      <c r="DK349" s="579"/>
      <c r="DL349" s="580"/>
      <c r="DM349" s="581"/>
      <c r="DN349" s="585"/>
      <c r="DO349" s="1326"/>
      <c r="DP349" s="497"/>
      <c r="DQ349" s="497"/>
      <c r="DR349" s="498"/>
      <c r="DS349" s="498"/>
      <c r="DT349" s="498"/>
      <c r="DU349" s="498"/>
      <c r="DV349" s="504"/>
      <c r="DW349" s="500"/>
      <c r="DZ349" s="577"/>
      <c r="EA349" s="767"/>
      <c r="EB349" s="579"/>
      <c r="EC349" s="580"/>
      <c r="ED349" s="581"/>
      <c r="EE349" s="585"/>
      <c r="EF349" s="1326"/>
      <c r="EG349" s="497"/>
      <c r="EH349" s="497"/>
      <c r="EI349" s="498"/>
      <c r="EJ349" s="498"/>
      <c r="EK349" s="498"/>
      <c r="EL349" s="498"/>
      <c r="EM349" s="504"/>
      <c r="EN349" s="500"/>
      <c r="EQ349" s="665"/>
      <c r="ER349" s="666"/>
      <c r="ES349" s="667"/>
      <c r="ET349" s="668"/>
      <c r="EU349" s="669"/>
      <c r="EV349" s="720"/>
      <c r="EW349" s="1326"/>
      <c r="EX349" s="497" t="e">
        <f t="shared" si="7665"/>
        <v>#N/A</v>
      </c>
      <c r="EY349" s="497" t="e">
        <f t="shared" si="7666"/>
        <v>#N/A</v>
      </c>
      <c r="EZ349" s="498" t="e">
        <f t="shared" si="7667"/>
        <v>#N/A</v>
      </c>
      <c r="FA349" s="498">
        <f t="shared" si="7668"/>
        <v>0</v>
      </c>
      <c r="FB349" s="498">
        <f t="shared" si="7669"/>
        <v>0</v>
      </c>
      <c r="FC349" s="498" t="e">
        <f t="shared" si="7670"/>
        <v>#N/A</v>
      </c>
      <c r="FD349" s="504">
        <f t="shared" si="7671"/>
        <v>0</v>
      </c>
      <c r="FE349" s="500">
        <f t="shared" si="7672"/>
        <v>0</v>
      </c>
      <c r="FH349" s="665"/>
      <c r="FI349" s="666"/>
      <c r="FJ349" s="667"/>
      <c r="FK349" s="668"/>
      <c r="FL349" s="669"/>
      <c r="FM349" s="720"/>
      <c r="FN349" s="1326"/>
      <c r="FO349" s="497" t="e">
        <f t="shared" si="7673"/>
        <v>#N/A</v>
      </c>
      <c r="FP349" s="497" t="e">
        <f t="shared" si="7674"/>
        <v>#N/A</v>
      </c>
      <c r="FQ349" s="498" t="e">
        <f t="shared" si="7675"/>
        <v>#N/A</v>
      </c>
      <c r="FR349" s="498">
        <f t="shared" si="7676"/>
        <v>0</v>
      </c>
      <c r="FS349" s="498">
        <f t="shared" si="7677"/>
        <v>0</v>
      </c>
      <c r="FT349" s="498" t="e">
        <f t="shared" si="7678"/>
        <v>#N/A</v>
      </c>
      <c r="FU349" s="504">
        <f t="shared" si="7679"/>
        <v>0</v>
      </c>
      <c r="FV349" s="500">
        <f t="shared" si="7680"/>
        <v>0</v>
      </c>
      <c r="FY349" s="665"/>
      <c r="FZ349" s="666"/>
      <c r="GA349" s="667"/>
      <c r="GB349" s="668"/>
      <c r="GC349" s="669"/>
      <c r="GD349" s="720"/>
      <c r="GE349" s="1326"/>
      <c r="GF349" s="497" t="e">
        <f t="shared" si="7681"/>
        <v>#N/A</v>
      </c>
      <c r="GG349" s="497" t="e">
        <f t="shared" si="7682"/>
        <v>#N/A</v>
      </c>
      <c r="GH349" s="498" t="e">
        <f t="shared" si="7683"/>
        <v>#N/A</v>
      </c>
      <c r="GI349" s="498">
        <f t="shared" si="7684"/>
        <v>0</v>
      </c>
      <c r="GJ349" s="498">
        <f t="shared" si="7685"/>
        <v>0</v>
      </c>
      <c r="GK349" s="498" t="e">
        <f t="shared" si="7686"/>
        <v>#N/A</v>
      </c>
      <c r="GL349" s="504">
        <f t="shared" si="7687"/>
        <v>0</v>
      </c>
      <c r="GM349" s="500">
        <f t="shared" si="7688"/>
        <v>0</v>
      </c>
      <c r="GP349" s="665"/>
      <c r="GQ349" s="666"/>
      <c r="GR349" s="667"/>
      <c r="GS349" s="668"/>
      <c r="GT349" s="669"/>
      <c r="GU349" s="720"/>
      <c r="GV349" s="1326"/>
      <c r="GW349" s="497" t="e">
        <f t="shared" si="7689"/>
        <v>#N/A</v>
      </c>
      <c r="GX349" s="497" t="e">
        <f t="shared" si="7690"/>
        <v>#N/A</v>
      </c>
      <c r="GY349" s="498" t="e">
        <f t="shared" si="7691"/>
        <v>#N/A</v>
      </c>
      <c r="GZ349" s="498">
        <f t="shared" si="7692"/>
        <v>0</v>
      </c>
      <c r="HA349" s="498">
        <f t="shared" si="7693"/>
        <v>0</v>
      </c>
      <c r="HB349" s="498" t="e">
        <f t="shared" si="7694"/>
        <v>#N/A</v>
      </c>
      <c r="HC349" s="504">
        <f t="shared" si="7695"/>
        <v>0</v>
      </c>
      <c r="HD349" s="500">
        <f t="shared" si="7696"/>
        <v>0</v>
      </c>
      <c r="HG349" s="665"/>
      <c r="HH349" s="666"/>
      <c r="HI349" s="667"/>
      <c r="HJ349" s="668"/>
      <c r="HK349" s="669"/>
      <c r="HL349" s="720"/>
      <c r="HM349" s="1326"/>
      <c r="HN349" s="497" t="e">
        <f t="shared" si="7697"/>
        <v>#N/A</v>
      </c>
      <c r="HO349" s="497" t="e">
        <f t="shared" si="7698"/>
        <v>#N/A</v>
      </c>
      <c r="HP349" s="498" t="e">
        <f t="shared" si="7699"/>
        <v>#N/A</v>
      </c>
      <c r="HQ349" s="498">
        <f t="shared" si="7700"/>
        <v>0</v>
      </c>
      <c r="HR349" s="498">
        <f t="shared" si="7701"/>
        <v>0</v>
      </c>
      <c r="HS349" s="498" t="e">
        <f t="shared" si="7702"/>
        <v>#N/A</v>
      </c>
      <c r="HT349" s="504">
        <f t="shared" si="7703"/>
        <v>0</v>
      </c>
      <c r="HU349" s="500">
        <f t="shared" si="7704"/>
        <v>0</v>
      </c>
      <c r="HX349" s="665"/>
      <c r="HY349" s="666"/>
      <c r="HZ349" s="667"/>
      <c r="IA349" s="668"/>
      <c r="IB349" s="669"/>
      <c r="IC349" s="720"/>
      <c r="ID349" s="1326"/>
      <c r="IE349" s="497" t="e">
        <f t="shared" si="7705"/>
        <v>#N/A</v>
      </c>
      <c r="IF349" s="497" t="e">
        <f t="shared" si="7706"/>
        <v>#N/A</v>
      </c>
      <c r="IG349" s="498" t="e">
        <f t="shared" si="7707"/>
        <v>#N/A</v>
      </c>
      <c r="IH349" s="498">
        <f t="shared" si="7708"/>
        <v>0</v>
      </c>
      <c r="II349" s="498">
        <f t="shared" si="7709"/>
        <v>0</v>
      </c>
      <c r="IJ349" s="498" t="e">
        <f t="shared" si="7710"/>
        <v>#N/A</v>
      </c>
      <c r="IK349" s="504">
        <f t="shared" si="7711"/>
        <v>0</v>
      </c>
      <c r="IL349" s="500">
        <f t="shared" si="7712"/>
        <v>0</v>
      </c>
      <c r="IO349" s="665"/>
      <c r="IP349" s="666"/>
      <c r="IQ349" s="667"/>
      <c r="IR349" s="668"/>
      <c r="IS349" s="669"/>
      <c r="IT349" s="720"/>
      <c r="IU349" s="1326"/>
      <c r="IV349" s="497" t="e">
        <f t="shared" si="7713"/>
        <v>#N/A</v>
      </c>
      <c r="IW349" s="497" t="e">
        <f t="shared" si="7714"/>
        <v>#N/A</v>
      </c>
      <c r="IX349" s="498" t="e">
        <f t="shared" si="7715"/>
        <v>#N/A</v>
      </c>
      <c r="IY349" s="498">
        <f t="shared" si="7716"/>
        <v>0</v>
      </c>
      <c r="IZ349" s="498">
        <f t="shared" si="7717"/>
        <v>0</v>
      </c>
      <c r="JA349" s="498" t="e">
        <f t="shared" si="7718"/>
        <v>#N/A</v>
      </c>
      <c r="JB349" s="504">
        <f t="shared" si="7719"/>
        <v>0</v>
      </c>
      <c r="JC349" s="500">
        <f t="shared" si="7720"/>
        <v>0</v>
      </c>
      <c r="JF349" s="665"/>
      <c r="JG349" s="666"/>
      <c r="JH349" s="667"/>
      <c r="JI349" s="668"/>
      <c r="JJ349" s="669"/>
      <c r="JK349" s="720"/>
      <c r="JL349" s="1326"/>
      <c r="JM349" s="497" t="e">
        <f t="shared" si="7721"/>
        <v>#N/A</v>
      </c>
      <c r="JN349" s="497" t="e">
        <f t="shared" si="7722"/>
        <v>#N/A</v>
      </c>
      <c r="JO349" s="498" t="e">
        <f t="shared" si="7723"/>
        <v>#N/A</v>
      </c>
      <c r="JP349" s="498">
        <f t="shared" si="7724"/>
        <v>0</v>
      </c>
      <c r="JQ349" s="498">
        <f t="shared" si="7725"/>
        <v>0</v>
      </c>
      <c r="JR349" s="498" t="e">
        <f t="shared" si="7726"/>
        <v>#N/A</v>
      </c>
      <c r="JS349" s="504">
        <f t="shared" si="7727"/>
        <v>0</v>
      </c>
      <c r="JT349" s="500">
        <f t="shared" si="7728"/>
        <v>0</v>
      </c>
      <c r="JW349" s="665"/>
      <c r="JX349" s="666"/>
      <c r="JY349" s="667"/>
      <c r="JZ349" s="668"/>
      <c r="KA349" s="669"/>
      <c r="KB349" s="720"/>
      <c r="KC349" s="1326"/>
      <c r="KD349" s="497" t="e">
        <f t="shared" si="7729"/>
        <v>#N/A</v>
      </c>
      <c r="KE349" s="497" t="e">
        <f t="shared" si="7730"/>
        <v>#N/A</v>
      </c>
      <c r="KF349" s="498" t="e">
        <f t="shared" si="7731"/>
        <v>#N/A</v>
      </c>
      <c r="KG349" s="498">
        <f t="shared" si="7732"/>
        <v>0</v>
      </c>
      <c r="KH349" s="498">
        <f t="shared" si="7733"/>
        <v>0</v>
      </c>
      <c r="KI349" s="498" t="e">
        <f t="shared" si="7734"/>
        <v>#N/A</v>
      </c>
      <c r="KJ349" s="504">
        <f t="shared" si="7735"/>
        <v>0</v>
      </c>
      <c r="KK349" s="500">
        <f t="shared" si="7736"/>
        <v>0</v>
      </c>
      <c r="KN349" s="665"/>
      <c r="KO349" s="666"/>
      <c r="KP349" s="667"/>
      <c r="KQ349" s="668"/>
      <c r="KR349" s="669"/>
      <c r="KS349" s="720"/>
      <c r="KT349" s="1326"/>
      <c r="KU349" s="497" t="e">
        <f t="shared" si="7737"/>
        <v>#N/A</v>
      </c>
      <c r="KV349" s="497" t="e">
        <f t="shared" si="7738"/>
        <v>#N/A</v>
      </c>
      <c r="KW349" s="498" t="e">
        <f t="shared" si="7739"/>
        <v>#N/A</v>
      </c>
      <c r="KX349" s="498">
        <f t="shared" si="7740"/>
        <v>0</v>
      </c>
      <c r="KY349" s="498">
        <f t="shared" si="7741"/>
        <v>0</v>
      </c>
      <c r="KZ349" s="498" t="e">
        <f t="shared" si="7742"/>
        <v>#N/A</v>
      </c>
      <c r="LA349" s="504">
        <f t="shared" si="7743"/>
        <v>0</v>
      </c>
      <c r="LB349" s="500">
        <f t="shared" si="7744"/>
        <v>0</v>
      </c>
      <c r="LE349" s="665"/>
      <c r="LF349" s="666"/>
      <c r="LG349" s="667"/>
      <c r="LH349" s="668"/>
      <c r="LI349" s="669"/>
      <c r="LJ349" s="720"/>
      <c r="LK349" s="1326"/>
      <c r="LL349" s="497" t="e">
        <f t="shared" si="7745"/>
        <v>#N/A</v>
      </c>
      <c r="LM349" s="497" t="e">
        <f t="shared" si="7746"/>
        <v>#N/A</v>
      </c>
      <c r="LN349" s="498" t="e">
        <f t="shared" si="7747"/>
        <v>#N/A</v>
      </c>
      <c r="LO349" s="498">
        <f t="shared" si="7748"/>
        <v>0</v>
      </c>
      <c r="LP349" s="498">
        <f t="shared" si="7749"/>
        <v>0</v>
      </c>
      <c r="LQ349" s="498" t="e">
        <f t="shared" si="7750"/>
        <v>#N/A</v>
      </c>
      <c r="LR349" s="504">
        <f t="shared" si="7751"/>
        <v>0</v>
      </c>
      <c r="LS349" s="500">
        <f t="shared" si="7752"/>
        <v>0</v>
      </c>
      <c r="LV349" s="665"/>
      <c r="LW349" s="666"/>
      <c r="LX349" s="667"/>
      <c r="LY349" s="668"/>
      <c r="LZ349" s="669"/>
      <c r="MA349" s="720"/>
      <c r="MB349" s="1326"/>
      <c r="MC349" s="497" t="e">
        <f t="shared" si="7753"/>
        <v>#N/A</v>
      </c>
      <c r="MD349" s="497" t="e">
        <f t="shared" si="7754"/>
        <v>#N/A</v>
      </c>
      <c r="ME349" s="498" t="e">
        <f t="shared" si="7755"/>
        <v>#N/A</v>
      </c>
      <c r="MF349" s="498">
        <f t="shared" si="7756"/>
        <v>0</v>
      </c>
      <c r="MG349" s="498">
        <f t="shared" si="7757"/>
        <v>0</v>
      </c>
      <c r="MH349" s="498" t="e">
        <f t="shared" si="7758"/>
        <v>#N/A</v>
      </c>
      <c r="MI349" s="504">
        <f t="shared" si="7759"/>
        <v>0</v>
      </c>
      <c r="MJ349" s="500">
        <f t="shared" si="7760"/>
        <v>0</v>
      </c>
      <c r="MM349" s="665"/>
      <c r="MN349" s="666"/>
      <c r="MO349" s="667"/>
      <c r="MP349" s="668"/>
      <c r="MQ349" s="669"/>
      <c r="MR349" s="720"/>
      <c r="MS349" s="1326"/>
      <c r="MT349" s="497" t="e">
        <f t="shared" si="7761"/>
        <v>#N/A</v>
      </c>
      <c r="MU349" s="497" t="e">
        <f t="shared" si="7762"/>
        <v>#N/A</v>
      </c>
      <c r="MV349" s="498" t="e">
        <f t="shared" si="7763"/>
        <v>#N/A</v>
      </c>
      <c r="MW349" s="498">
        <f t="shared" si="7764"/>
        <v>0</v>
      </c>
      <c r="MX349" s="498">
        <f t="shared" si="7765"/>
        <v>0</v>
      </c>
      <c r="MY349" s="498" t="e">
        <f t="shared" si="7766"/>
        <v>#N/A</v>
      </c>
      <c r="MZ349" s="504">
        <f t="shared" si="7767"/>
        <v>0</v>
      </c>
      <c r="NA349" s="500">
        <f t="shared" si="7768"/>
        <v>0</v>
      </c>
      <c r="ND349" s="665"/>
      <c r="NE349" s="666"/>
      <c r="NF349" s="667"/>
      <c r="NG349" s="668"/>
      <c r="NH349" s="669"/>
      <c r="NI349" s="720"/>
      <c r="NJ349" s="1326"/>
      <c r="NK349" s="497" t="e">
        <f t="shared" si="7769"/>
        <v>#N/A</v>
      </c>
      <c r="NL349" s="497" t="e">
        <f t="shared" si="7770"/>
        <v>#N/A</v>
      </c>
      <c r="NM349" s="498" t="e">
        <f t="shared" si="7771"/>
        <v>#N/A</v>
      </c>
      <c r="NN349" s="498">
        <f t="shared" si="7772"/>
        <v>0</v>
      </c>
      <c r="NO349" s="498">
        <f t="shared" si="7773"/>
        <v>0</v>
      </c>
      <c r="NP349" s="498" t="e">
        <f t="shared" si="7774"/>
        <v>#N/A</v>
      </c>
      <c r="NQ349" s="504">
        <f t="shared" si="7775"/>
        <v>0</v>
      </c>
      <c r="NR349" s="500">
        <f t="shared" si="7776"/>
        <v>0</v>
      </c>
      <c r="NU349" s="665"/>
      <c r="NV349" s="666"/>
      <c r="NW349" s="667"/>
      <c r="NX349" s="668"/>
      <c r="NY349" s="669"/>
      <c r="NZ349" s="720"/>
      <c r="OA349" s="1326"/>
      <c r="OB349" s="497" t="e">
        <f t="shared" si="7777"/>
        <v>#N/A</v>
      </c>
      <c r="OC349" s="497" t="e">
        <f t="shared" si="7778"/>
        <v>#N/A</v>
      </c>
      <c r="OD349" s="498" t="e">
        <f t="shared" si="7779"/>
        <v>#N/A</v>
      </c>
      <c r="OE349" s="498">
        <f t="shared" si="7780"/>
        <v>0</v>
      </c>
      <c r="OF349" s="498">
        <f t="shared" si="7781"/>
        <v>0</v>
      </c>
      <c r="OG349" s="498" t="e">
        <f t="shared" si="7782"/>
        <v>#N/A</v>
      </c>
      <c r="OH349" s="504">
        <f t="shared" si="7783"/>
        <v>0</v>
      </c>
      <c r="OI349" s="500">
        <f t="shared" si="7784"/>
        <v>0</v>
      </c>
      <c r="OL349" s="665"/>
      <c r="OM349" s="666"/>
      <c r="ON349" s="667"/>
      <c r="OO349" s="668"/>
      <c r="OP349" s="669"/>
      <c r="OQ349" s="720"/>
      <c r="OR349" s="1326"/>
      <c r="OS349" s="497" t="e">
        <f t="shared" si="7785"/>
        <v>#N/A</v>
      </c>
      <c r="OT349" s="497" t="e">
        <f t="shared" si="7786"/>
        <v>#N/A</v>
      </c>
      <c r="OU349" s="498" t="e">
        <f t="shared" si="7787"/>
        <v>#N/A</v>
      </c>
      <c r="OV349" s="498">
        <f t="shared" si="7788"/>
        <v>0</v>
      </c>
      <c r="OW349" s="498">
        <f t="shared" si="7789"/>
        <v>0</v>
      </c>
      <c r="OX349" s="498" t="e">
        <f t="shared" si="7790"/>
        <v>#N/A</v>
      </c>
      <c r="OY349" s="504">
        <f t="shared" si="7791"/>
        <v>0</v>
      </c>
      <c r="OZ349" s="500">
        <f t="shared" si="7792"/>
        <v>0</v>
      </c>
      <c r="PC349" s="665"/>
      <c r="PD349" s="666"/>
      <c r="PE349" s="667"/>
      <c r="PF349" s="668"/>
      <c r="PG349" s="669"/>
      <c r="PH349" s="720"/>
      <c r="PI349" s="1326"/>
      <c r="PJ349" s="497" t="e">
        <f t="shared" si="7793"/>
        <v>#N/A</v>
      </c>
      <c r="PK349" s="497" t="e">
        <f t="shared" si="7794"/>
        <v>#N/A</v>
      </c>
      <c r="PL349" s="498" t="e">
        <f t="shared" si="7795"/>
        <v>#N/A</v>
      </c>
      <c r="PM349" s="498">
        <f t="shared" si="7796"/>
        <v>0</v>
      </c>
      <c r="PN349" s="498">
        <f t="shared" si="7797"/>
        <v>0</v>
      </c>
      <c r="PO349" s="498" t="e">
        <f t="shared" si="7798"/>
        <v>#N/A</v>
      </c>
      <c r="PP349" s="504">
        <f t="shared" si="7799"/>
        <v>0</v>
      </c>
      <c r="PQ349" s="500">
        <f t="shared" si="7800"/>
        <v>0</v>
      </c>
      <c r="PT349" s="665"/>
      <c r="PU349" s="666"/>
      <c r="PV349" s="667"/>
      <c r="PW349" s="668"/>
      <c r="PX349" s="669"/>
      <c r="PY349" s="720"/>
      <c r="PZ349" s="1326"/>
      <c r="QA349" s="497" t="e">
        <f t="shared" si="7801"/>
        <v>#N/A</v>
      </c>
      <c r="QB349" s="497" t="e">
        <f t="shared" si="7802"/>
        <v>#N/A</v>
      </c>
      <c r="QC349" s="498" t="e">
        <f t="shared" si="7803"/>
        <v>#N/A</v>
      </c>
      <c r="QD349" s="498">
        <f t="shared" si="7804"/>
        <v>0</v>
      </c>
      <c r="QE349" s="498">
        <f t="shared" si="7805"/>
        <v>0</v>
      </c>
      <c r="QF349" s="498" t="e">
        <f t="shared" si="7806"/>
        <v>#N/A</v>
      </c>
      <c r="QG349" s="504">
        <f t="shared" si="7807"/>
        <v>0</v>
      </c>
      <c r="QH349" s="500">
        <f t="shared" si="7808"/>
        <v>0</v>
      </c>
      <c r="QK349" s="665"/>
      <c r="QL349" s="666"/>
      <c r="QM349" s="667"/>
      <c r="QN349" s="668"/>
      <c r="QO349" s="669"/>
      <c r="QP349" s="720"/>
      <c r="QQ349" s="1326"/>
      <c r="QR349" s="497" t="e">
        <f t="shared" si="7809"/>
        <v>#N/A</v>
      </c>
      <c r="QS349" s="497" t="e">
        <f t="shared" si="7810"/>
        <v>#N/A</v>
      </c>
      <c r="QT349" s="498" t="e">
        <f t="shared" si="7811"/>
        <v>#N/A</v>
      </c>
      <c r="QU349" s="498">
        <f t="shared" si="7812"/>
        <v>0</v>
      </c>
      <c r="QV349" s="498">
        <f t="shared" si="7813"/>
        <v>0</v>
      </c>
      <c r="QW349" s="498" t="e">
        <f t="shared" si="7814"/>
        <v>#N/A</v>
      </c>
      <c r="QX349" s="504">
        <f t="shared" si="7815"/>
        <v>0</v>
      </c>
      <c r="QY349" s="500">
        <f t="shared" si="7816"/>
        <v>0</v>
      </c>
      <c r="RB349" s="395"/>
      <c r="RC349" s="396"/>
      <c r="RD349" s="389"/>
      <c r="RE349" s="390"/>
      <c r="RF349" s="391"/>
      <c r="RG349" s="392"/>
      <c r="RH349" s="392"/>
      <c r="RI349" s="497" t="e">
        <f>IF(EXACT(VLOOKUP(RB349,OFERTA_0,2,FALSE),RC349),1,0)</f>
        <v>#N/A</v>
      </c>
      <c r="RJ349" s="497" t="e">
        <f>IF(EXACT(VLOOKUP(RB349,OFERTA_0,3,FALSE),RD349),1,0)</f>
        <v>#N/A</v>
      </c>
      <c r="RK349" s="498" t="e">
        <f>IF(EXACT(VLOOKUP(RB349,OFERTA_0,4,FALSE),RE349),1,0)</f>
        <v>#N/A</v>
      </c>
      <c r="RL349" s="498">
        <f t="shared" si="7817"/>
        <v>0</v>
      </c>
      <c r="RM349" s="498">
        <f t="shared" si="7817"/>
        <v>0</v>
      </c>
      <c r="RN349" s="498" t="e">
        <f>PRODUCT(RI349:RM349)</f>
        <v>#N/A</v>
      </c>
      <c r="RO349" s="504">
        <f>ROUND(RG349,0)</f>
        <v>0</v>
      </c>
      <c r="RP349" s="500">
        <f>RG349-RO349</f>
        <v>0</v>
      </c>
      <c r="RS349" s="395"/>
      <c r="RT349" s="396"/>
      <c r="RU349" s="389"/>
      <c r="RV349" s="390"/>
      <c r="RW349" s="391"/>
      <c r="RX349" s="392"/>
      <c r="RY349" s="392"/>
      <c r="RZ349" s="497" t="e">
        <f>IF(EXACT(VLOOKUP(RS349,OFERTA_0,2,FALSE),RT349),1,0)</f>
        <v>#N/A</v>
      </c>
      <c r="SA349" s="497" t="e">
        <f>IF(EXACT(VLOOKUP(RS349,OFERTA_0,3,FALSE),RU349),1,0)</f>
        <v>#N/A</v>
      </c>
      <c r="SB349" s="498" t="e">
        <f>IF(EXACT(VLOOKUP(RS349,OFERTA_0,4,FALSE),RV349),1,0)</f>
        <v>#N/A</v>
      </c>
      <c r="SC349" s="498">
        <f t="shared" si="7818"/>
        <v>0</v>
      </c>
      <c r="SD349" s="498">
        <f t="shared" si="7818"/>
        <v>0</v>
      </c>
      <c r="SE349" s="498" t="e">
        <f>PRODUCT(RZ349:SD349)</f>
        <v>#N/A</v>
      </c>
      <c r="SF349" s="504">
        <f>ROUND(RX349,0)</f>
        <v>0</v>
      </c>
      <c r="SG349" s="500">
        <f>RX349-SF349</f>
        <v>0</v>
      </c>
      <c r="SJ349" s="395"/>
      <c r="SK349" s="396"/>
      <c r="SL349" s="389"/>
      <c r="SM349" s="390"/>
      <c r="SN349" s="391"/>
      <c r="SO349" s="392"/>
      <c r="SP349" s="392"/>
      <c r="SQ349" s="497" t="e">
        <f>IF(EXACT(VLOOKUP(SJ349,OFERTA_0,2,FALSE),SK349),1,0)</f>
        <v>#N/A</v>
      </c>
      <c r="SR349" s="497" t="e">
        <f>IF(EXACT(VLOOKUP(SJ349,OFERTA_0,3,FALSE),SL349),1,0)</f>
        <v>#N/A</v>
      </c>
      <c r="SS349" s="498" t="e">
        <f>IF(EXACT(VLOOKUP(SJ349,OFERTA_0,4,FALSE),SM349),1,0)</f>
        <v>#N/A</v>
      </c>
      <c r="ST349" s="498">
        <f t="shared" si="7819"/>
        <v>0</v>
      </c>
      <c r="SU349" s="498">
        <f t="shared" si="7819"/>
        <v>0</v>
      </c>
      <c r="SV349" s="498" t="e">
        <f>PRODUCT(SQ349:SU349)</f>
        <v>#N/A</v>
      </c>
      <c r="SW349" s="504">
        <f>ROUND(SO349,0)</f>
        <v>0</v>
      </c>
      <c r="SX349" s="500">
        <f>SO349-SW349</f>
        <v>0</v>
      </c>
    </row>
    <row r="350" spans="2:518" ht="47.25" hidden="1" customHeight="1" thickTop="1" thickBot="1">
      <c r="B350" s="577"/>
      <c r="C350" s="578"/>
      <c r="D350" s="579"/>
      <c r="E350" s="580"/>
      <c r="F350" s="581"/>
      <c r="G350" s="585"/>
      <c r="H350" s="595"/>
      <c r="K350" s="577"/>
      <c r="L350" s="767"/>
      <c r="M350" s="579"/>
      <c r="N350" s="580"/>
      <c r="O350" s="581"/>
      <c r="P350" s="585"/>
      <c r="Q350" s="1326"/>
      <c r="R350" s="497"/>
      <c r="S350" s="497"/>
      <c r="T350" s="498"/>
      <c r="U350" s="498"/>
      <c r="V350" s="498"/>
      <c r="W350" s="498"/>
      <c r="X350" s="504"/>
      <c r="Y350" s="500"/>
      <c r="Z350" s="486"/>
      <c r="AA350" s="486"/>
      <c r="AB350" s="577"/>
      <c r="AC350" s="767"/>
      <c r="AD350" s="579"/>
      <c r="AE350" s="580"/>
      <c r="AF350" s="581"/>
      <c r="AG350" s="585"/>
      <c r="AH350" s="1326"/>
      <c r="AI350" s="497"/>
      <c r="AJ350" s="497"/>
      <c r="AK350" s="498"/>
      <c r="AL350" s="498"/>
      <c r="AM350" s="498"/>
      <c r="AN350" s="498"/>
      <c r="AO350" s="504"/>
      <c r="AP350" s="500"/>
      <c r="AQ350" s="486"/>
      <c r="AR350" s="486"/>
      <c r="AS350" s="577"/>
      <c r="AT350" s="767"/>
      <c r="AU350" s="579"/>
      <c r="AV350" s="580"/>
      <c r="AW350" s="581"/>
      <c r="AX350" s="585"/>
      <c r="AY350" s="1326"/>
      <c r="AZ350" s="497"/>
      <c r="BA350" s="497"/>
      <c r="BB350" s="498"/>
      <c r="BC350" s="498"/>
      <c r="BD350" s="498"/>
      <c r="BE350" s="498"/>
      <c r="BF350" s="504"/>
      <c r="BG350" s="500"/>
      <c r="BJ350" s="577"/>
      <c r="BK350" s="767"/>
      <c r="BL350" s="579"/>
      <c r="BM350" s="580"/>
      <c r="BN350" s="581"/>
      <c r="BO350" s="585"/>
      <c r="BP350" s="1326"/>
      <c r="BQ350" s="497"/>
      <c r="BR350" s="497"/>
      <c r="BS350" s="498"/>
      <c r="BT350" s="498"/>
      <c r="BU350" s="498"/>
      <c r="BV350" s="498"/>
      <c r="BW350" s="504"/>
      <c r="BX350" s="500"/>
      <c r="CA350" s="577"/>
      <c r="CB350" s="767"/>
      <c r="CC350" s="579"/>
      <c r="CD350" s="580"/>
      <c r="CE350" s="581"/>
      <c r="CF350" s="585"/>
      <c r="CG350" s="1326"/>
      <c r="CH350" s="497"/>
      <c r="CI350" s="497"/>
      <c r="CJ350" s="498"/>
      <c r="CK350" s="498"/>
      <c r="CL350" s="498"/>
      <c r="CM350" s="498"/>
      <c r="CN350" s="504"/>
      <c r="CO350" s="500"/>
      <c r="CR350" s="577"/>
      <c r="CS350" s="767"/>
      <c r="CT350" s="579"/>
      <c r="CU350" s="580"/>
      <c r="CV350" s="581"/>
      <c r="CW350" s="585"/>
      <c r="CX350" s="1326"/>
      <c r="CY350" s="497"/>
      <c r="CZ350" s="497"/>
      <c r="DA350" s="498"/>
      <c r="DB350" s="498"/>
      <c r="DC350" s="498"/>
      <c r="DD350" s="498"/>
      <c r="DE350" s="504"/>
      <c r="DF350" s="500"/>
      <c r="DI350" s="577"/>
      <c r="DJ350" s="767"/>
      <c r="DK350" s="579"/>
      <c r="DL350" s="580"/>
      <c r="DM350" s="581"/>
      <c r="DN350" s="585"/>
      <c r="DO350" s="1326"/>
      <c r="DP350" s="497"/>
      <c r="DQ350" s="497"/>
      <c r="DR350" s="498"/>
      <c r="DS350" s="498"/>
      <c r="DT350" s="498"/>
      <c r="DU350" s="498"/>
      <c r="DV350" s="504"/>
      <c r="DW350" s="500"/>
      <c r="DZ350" s="577"/>
      <c r="EA350" s="767"/>
      <c r="EB350" s="579"/>
      <c r="EC350" s="580"/>
      <c r="ED350" s="581"/>
      <c r="EE350" s="585"/>
      <c r="EF350" s="1326"/>
      <c r="EG350" s="497"/>
      <c r="EH350" s="497"/>
      <c r="EI350" s="498"/>
      <c r="EJ350" s="498"/>
      <c r="EK350" s="498"/>
      <c r="EL350" s="498"/>
      <c r="EM350" s="504"/>
      <c r="EN350" s="500"/>
      <c r="EQ350" s="665"/>
      <c r="ER350" s="666"/>
      <c r="ES350" s="667"/>
      <c r="ET350" s="668"/>
      <c r="EU350" s="669"/>
      <c r="EV350" s="720"/>
      <c r="EW350" s="1326"/>
      <c r="EX350" s="497" t="e">
        <f t="shared" si="7665"/>
        <v>#N/A</v>
      </c>
      <c r="EY350" s="497" t="e">
        <f t="shared" si="7666"/>
        <v>#N/A</v>
      </c>
      <c r="EZ350" s="498" t="e">
        <f t="shared" si="7667"/>
        <v>#N/A</v>
      </c>
      <c r="FA350" s="498">
        <f t="shared" si="7668"/>
        <v>0</v>
      </c>
      <c r="FB350" s="498">
        <f t="shared" si="7669"/>
        <v>0</v>
      </c>
      <c r="FC350" s="498" t="e">
        <f t="shared" si="7670"/>
        <v>#N/A</v>
      </c>
      <c r="FD350" s="504">
        <f t="shared" si="7671"/>
        <v>0</v>
      </c>
      <c r="FE350" s="500">
        <f t="shared" si="7672"/>
        <v>0</v>
      </c>
      <c r="FH350" s="665"/>
      <c r="FI350" s="666"/>
      <c r="FJ350" s="667"/>
      <c r="FK350" s="668"/>
      <c r="FL350" s="669"/>
      <c r="FM350" s="720"/>
      <c r="FN350" s="1326"/>
      <c r="FO350" s="497" t="e">
        <f t="shared" si="7673"/>
        <v>#N/A</v>
      </c>
      <c r="FP350" s="497" t="e">
        <f t="shared" si="7674"/>
        <v>#N/A</v>
      </c>
      <c r="FQ350" s="498" t="e">
        <f t="shared" si="7675"/>
        <v>#N/A</v>
      </c>
      <c r="FR350" s="498">
        <f t="shared" si="7676"/>
        <v>0</v>
      </c>
      <c r="FS350" s="498">
        <f t="shared" si="7677"/>
        <v>0</v>
      </c>
      <c r="FT350" s="498" t="e">
        <f t="shared" si="7678"/>
        <v>#N/A</v>
      </c>
      <c r="FU350" s="504">
        <f t="shared" si="7679"/>
        <v>0</v>
      </c>
      <c r="FV350" s="500">
        <f t="shared" si="7680"/>
        <v>0</v>
      </c>
      <c r="FY350" s="665"/>
      <c r="FZ350" s="666"/>
      <c r="GA350" s="667"/>
      <c r="GB350" s="668"/>
      <c r="GC350" s="669"/>
      <c r="GD350" s="720"/>
      <c r="GE350" s="1326"/>
      <c r="GF350" s="497" t="e">
        <f t="shared" si="7681"/>
        <v>#N/A</v>
      </c>
      <c r="GG350" s="497" t="e">
        <f t="shared" si="7682"/>
        <v>#N/A</v>
      </c>
      <c r="GH350" s="498" t="e">
        <f t="shared" si="7683"/>
        <v>#N/A</v>
      </c>
      <c r="GI350" s="498">
        <f t="shared" si="7684"/>
        <v>0</v>
      </c>
      <c r="GJ350" s="498">
        <f t="shared" si="7685"/>
        <v>0</v>
      </c>
      <c r="GK350" s="498" t="e">
        <f t="shared" si="7686"/>
        <v>#N/A</v>
      </c>
      <c r="GL350" s="504">
        <f t="shared" si="7687"/>
        <v>0</v>
      </c>
      <c r="GM350" s="500">
        <f t="shared" si="7688"/>
        <v>0</v>
      </c>
      <c r="GP350" s="665"/>
      <c r="GQ350" s="666"/>
      <c r="GR350" s="667"/>
      <c r="GS350" s="668"/>
      <c r="GT350" s="669"/>
      <c r="GU350" s="720"/>
      <c r="GV350" s="1326"/>
      <c r="GW350" s="497" t="e">
        <f t="shared" si="7689"/>
        <v>#N/A</v>
      </c>
      <c r="GX350" s="497" t="e">
        <f t="shared" si="7690"/>
        <v>#N/A</v>
      </c>
      <c r="GY350" s="498" t="e">
        <f t="shared" si="7691"/>
        <v>#N/A</v>
      </c>
      <c r="GZ350" s="498">
        <f t="shared" si="7692"/>
        <v>0</v>
      </c>
      <c r="HA350" s="498">
        <f t="shared" si="7693"/>
        <v>0</v>
      </c>
      <c r="HB350" s="498" t="e">
        <f t="shared" si="7694"/>
        <v>#N/A</v>
      </c>
      <c r="HC350" s="504">
        <f t="shared" si="7695"/>
        <v>0</v>
      </c>
      <c r="HD350" s="500">
        <f t="shared" si="7696"/>
        <v>0</v>
      </c>
      <c r="HG350" s="665"/>
      <c r="HH350" s="666"/>
      <c r="HI350" s="667"/>
      <c r="HJ350" s="668"/>
      <c r="HK350" s="669"/>
      <c r="HL350" s="720"/>
      <c r="HM350" s="1326"/>
      <c r="HN350" s="497" t="e">
        <f t="shared" si="7697"/>
        <v>#N/A</v>
      </c>
      <c r="HO350" s="497" t="e">
        <f t="shared" si="7698"/>
        <v>#N/A</v>
      </c>
      <c r="HP350" s="498" t="e">
        <f t="shared" si="7699"/>
        <v>#N/A</v>
      </c>
      <c r="HQ350" s="498">
        <f t="shared" si="7700"/>
        <v>0</v>
      </c>
      <c r="HR350" s="498">
        <f t="shared" si="7701"/>
        <v>0</v>
      </c>
      <c r="HS350" s="498" t="e">
        <f t="shared" si="7702"/>
        <v>#N/A</v>
      </c>
      <c r="HT350" s="504">
        <f t="shared" si="7703"/>
        <v>0</v>
      </c>
      <c r="HU350" s="500">
        <f t="shared" si="7704"/>
        <v>0</v>
      </c>
      <c r="HX350" s="665"/>
      <c r="HY350" s="666"/>
      <c r="HZ350" s="667"/>
      <c r="IA350" s="668"/>
      <c r="IB350" s="669"/>
      <c r="IC350" s="720"/>
      <c r="ID350" s="1326"/>
      <c r="IE350" s="497" t="e">
        <f t="shared" si="7705"/>
        <v>#N/A</v>
      </c>
      <c r="IF350" s="497" t="e">
        <f t="shared" si="7706"/>
        <v>#N/A</v>
      </c>
      <c r="IG350" s="498" t="e">
        <f t="shared" si="7707"/>
        <v>#N/A</v>
      </c>
      <c r="IH350" s="498">
        <f t="shared" si="7708"/>
        <v>0</v>
      </c>
      <c r="II350" s="498">
        <f t="shared" si="7709"/>
        <v>0</v>
      </c>
      <c r="IJ350" s="498" t="e">
        <f t="shared" si="7710"/>
        <v>#N/A</v>
      </c>
      <c r="IK350" s="504">
        <f t="shared" si="7711"/>
        <v>0</v>
      </c>
      <c r="IL350" s="500">
        <f t="shared" si="7712"/>
        <v>0</v>
      </c>
      <c r="IO350" s="665"/>
      <c r="IP350" s="666"/>
      <c r="IQ350" s="667"/>
      <c r="IR350" s="668"/>
      <c r="IS350" s="669"/>
      <c r="IT350" s="720"/>
      <c r="IU350" s="1326"/>
      <c r="IV350" s="497" t="e">
        <f t="shared" si="7713"/>
        <v>#N/A</v>
      </c>
      <c r="IW350" s="497" t="e">
        <f t="shared" si="7714"/>
        <v>#N/A</v>
      </c>
      <c r="IX350" s="498" t="e">
        <f t="shared" si="7715"/>
        <v>#N/A</v>
      </c>
      <c r="IY350" s="498">
        <f t="shared" si="7716"/>
        <v>0</v>
      </c>
      <c r="IZ350" s="498">
        <f t="shared" si="7717"/>
        <v>0</v>
      </c>
      <c r="JA350" s="498" t="e">
        <f t="shared" si="7718"/>
        <v>#N/A</v>
      </c>
      <c r="JB350" s="504">
        <f t="shared" si="7719"/>
        <v>0</v>
      </c>
      <c r="JC350" s="500">
        <f t="shared" si="7720"/>
        <v>0</v>
      </c>
      <c r="JF350" s="665"/>
      <c r="JG350" s="666"/>
      <c r="JH350" s="667"/>
      <c r="JI350" s="668"/>
      <c r="JJ350" s="669"/>
      <c r="JK350" s="720"/>
      <c r="JL350" s="1326"/>
      <c r="JM350" s="497" t="e">
        <f t="shared" si="7721"/>
        <v>#N/A</v>
      </c>
      <c r="JN350" s="497" t="e">
        <f t="shared" si="7722"/>
        <v>#N/A</v>
      </c>
      <c r="JO350" s="498" t="e">
        <f t="shared" si="7723"/>
        <v>#N/A</v>
      </c>
      <c r="JP350" s="498">
        <f t="shared" si="7724"/>
        <v>0</v>
      </c>
      <c r="JQ350" s="498">
        <f t="shared" si="7725"/>
        <v>0</v>
      </c>
      <c r="JR350" s="498" t="e">
        <f t="shared" si="7726"/>
        <v>#N/A</v>
      </c>
      <c r="JS350" s="504">
        <f t="shared" si="7727"/>
        <v>0</v>
      </c>
      <c r="JT350" s="500">
        <f t="shared" si="7728"/>
        <v>0</v>
      </c>
      <c r="JW350" s="665"/>
      <c r="JX350" s="666"/>
      <c r="JY350" s="667"/>
      <c r="JZ350" s="668"/>
      <c r="KA350" s="669"/>
      <c r="KB350" s="720"/>
      <c r="KC350" s="1326"/>
      <c r="KD350" s="497" t="e">
        <f t="shared" si="7729"/>
        <v>#N/A</v>
      </c>
      <c r="KE350" s="497" t="e">
        <f t="shared" si="7730"/>
        <v>#N/A</v>
      </c>
      <c r="KF350" s="498" t="e">
        <f t="shared" si="7731"/>
        <v>#N/A</v>
      </c>
      <c r="KG350" s="498">
        <f t="shared" si="7732"/>
        <v>0</v>
      </c>
      <c r="KH350" s="498">
        <f t="shared" si="7733"/>
        <v>0</v>
      </c>
      <c r="KI350" s="498" t="e">
        <f t="shared" si="7734"/>
        <v>#N/A</v>
      </c>
      <c r="KJ350" s="504">
        <f t="shared" si="7735"/>
        <v>0</v>
      </c>
      <c r="KK350" s="500">
        <f t="shared" si="7736"/>
        <v>0</v>
      </c>
      <c r="KN350" s="665"/>
      <c r="KO350" s="666"/>
      <c r="KP350" s="667"/>
      <c r="KQ350" s="668"/>
      <c r="KR350" s="669"/>
      <c r="KS350" s="720"/>
      <c r="KT350" s="1326"/>
      <c r="KU350" s="497" t="e">
        <f t="shared" si="7737"/>
        <v>#N/A</v>
      </c>
      <c r="KV350" s="497" t="e">
        <f t="shared" si="7738"/>
        <v>#N/A</v>
      </c>
      <c r="KW350" s="498" t="e">
        <f t="shared" si="7739"/>
        <v>#N/A</v>
      </c>
      <c r="KX350" s="498">
        <f t="shared" si="7740"/>
        <v>0</v>
      </c>
      <c r="KY350" s="498">
        <f t="shared" si="7741"/>
        <v>0</v>
      </c>
      <c r="KZ350" s="498" t="e">
        <f t="shared" si="7742"/>
        <v>#N/A</v>
      </c>
      <c r="LA350" s="504">
        <f t="shared" si="7743"/>
        <v>0</v>
      </c>
      <c r="LB350" s="500">
        <f t="shared" si="7744"/>
        <v>0</v>
      </c>
      <c r="LE350" s="665"/>
      <c r="LF350" s="666"/>
      <c r="LG350" s="667"/>
      <c r="LH350" s="668"/>
      <c r="LI350" s="669"/>
      <c r="LJ350" s="720"/>
      <c r="LK350" s="1326"/>
      <c r="LL350" s="497" t="e">
        <f t="shared" si="7745"/>
        <v>#N/A</v>
      </c>
      <c r="LM350" s="497" t="e">
        <f t="shared" si="7746"/>
        <v>#N/A</v>
      </c>
      <c r="LN350" s="498" t="e">
        <f t="shared" si="7747"/>
        <v>#N/A</v>
      </c>
      <c r="LO350" s="498">
        <f t="shared" si="7748"/>
        <v>0</v>
      </c>
      <c r="LP350" s="498">
        <f t="shared" si="7749"/>
        <v>0</v>
      </c>
      <c r="LQ350" s="498" t="e">
        <f t="shared" si="7750"/>
        <v>#N/A</v>
      </c>
      <c r="LR350" s="504">
        <f t="shared" si="7751"/>
        <v>0</v>
      </c>
      <c r="LS350" s="500">
        <f t="shared" si="7752"/>
        <v>0</v>
      </c>
      <c r="LV350" s="665"/>
      <c r="LW350" s="666"/>
      <c r="LX350" s="667"/>
      <c r="LY350" s="668"/>
      <c r="LZ350" s="669"/>
      <c r="MA350" s="720"/>
      <c r="MB350" s="1326"/>
      <c r="MC350" s="497" t="e">
        <f t="shared" si="7753"/>
        <v>#N/A</v>
      </c>
      <c r="MD350" s="497" t="e">
        <f t="shared" si="7754"/>
        <v>#N/A</v>
      </c>
      <c r="ME350" s="498" t="e">
        <f t="shared" si="7755"/>
        <v>#N/A</v>
      </c>
      <c r="MF350" s="498">
        <f t="shared" si="7756"/>
        <v>0</v>
      </c>
      <c r="MG350" s="498">
        <f t="shared" si="7757"/>
        <v>0</v>
      </c>
      <c r="MH350" s="498" t="e">
        <f t="shared" si="7758"/>
        <v>#N/A</v>
      </c>
      <c r="MI350" s="504">
        <f t="shared" si="7759"/>
        <v>0</v>
      </c>
      <c r="MJ350" s="500">
        <f t="shared" si="7760"/>
        <v>0</v>
      </c>
      <c r="MM350" s="665"/>
      <c r="MN350" s="666"/>
      <c r="MO350" s="667"/>
      <c r="MP350" s="668"/>
      <c r="MQ350" s="669"/>
      <c r="MR350" s="720"/>
      <c r="MS350" s="1326"/>
      <c r="MT350" s="497" t="e">
        <f t="shared" si="7761"/>
        <v>#N/A</v>
      </c>
      <c r="MU350" s="497" t="e">
        <f t="shared" si="7762"/>
        <v>#N/A</v>
      </c>
      <c r="MV350" s="498" t="e">
        <f t="shared" si="7763"/>
        <v>#N/A</v>
      </c>
      <c r="MW350" s="498">
        <f t="shared" si="7764"/>
        <v>0</v>
      </c>
      <c r="MX350" s="498">
        <f t="shared" si="7765"/>
        <v>0</v>
      </c>
      <c r="MY350" s="498" t="e">
        <f t="shared" si="7766"/>
        <v>#N/A</v>
      </c>
      <c r="MZ350" s="504">
        <f t="shared" si="7767"/>
        <v>0</v>
      </c>
      <c r="NA350" s="500">
        <f t="shared" si="7768"/>
        <v>0</v>
      </c>
      <c r="ND350" s="665"/>
      <c r="NE350" s="666"/>
      <c r="NF350" s="667"/>
      <c r="NG350" s="668"/>
      <c r="NH350" s="669"/>
      <c r="NI350" s="720"/>
      <c r="NJ350" s="1326"/>
      <c r="NK350" s="497" t="e">
        <f t="shared" si="7769"/>
        <v>#N/A</v>
      </c>
      <c r="NL350" s="497" t="e">
        <f t="shared" si="7770"/>
        <v>#N/A</v>
      </c>
      <c r="NM350" s="498" t="e">
        <f t="shared" si="7771"/>
        <v>#N/A</v>
      </c>
      <c r="NN350" s="498">
        <f t="shared" si="7772"/>
        <v>0</v>
      </c>
      <c r="NO350" s="498">
        <f t="shared" si="7773"/>
        <v>0</v>
      </c>
      <c r="NP350" s="498" t="e">
        <f t="shared" si="7774"/>
        <v>#N/A</v>
      </c>
      <c r="NQ350" s="504">
        <f t="shared" si="7775"/>
        <v>0</v>
      </c>
      <c r="NR350" s="500">
        <f t="shared" si="7776"/>
        <v>0</v>
      </c>
      <c r="NU350" s="665"/>
      <c r="NV350" s="666"/>
      <c r="NW350" s="667"/>
      <c r="NX350" s="668"/>
      <c r="NY350" s="669"/>
      <c r="NZ350" s="720"/>
      <c r="OA350" s="1326"/>
      <c r="OB350" s="497" t="e">
        <f t="shared" si="7777"/>
        <v>#N/A</v>
      </c>
      <c r="OC350" s="497" t="e">
        <f t="shared" si="7778"/>
        <v>#N/A</v>
      </c>
      <c r="OD350" s="498" t="e">
        <f t="shared" si="7779"/>
        <v>#N/A</v>
      </c>
      <c r="OE350" s="498">
        <f t="shared" si="7780"/>
        <v>0</v>
      </c>
      <c r="OF350" s="498">
        <f t="shared" si="7781"/>
        <v>0</v>
      </c>
      <c r="OG350" s="498" t="e">
        <f t="shared" si="7782"/>
        <v>#N/A</v>
      </c>
      <c r="OH350" s="504">
        <f t="shared" si="7783"/>
        <v>0</v>
      </c>
      <c r="OI350" s="500">
        <f t="shared" si="7784"/>
        <v>0</v>
      </c>
      <c r="OL350" s="665"/>
      <c r="OM350" s="666"/>
      <c r="ON350" s="667"/>
      <c r="OO350" s="668"/>
      <c r="OP350" s="669"/>
      <c r="OQ350" s="720"/>
      <c r="OR350" s="1326"/>
      <c r="OS350" s="497" t="e">
        <f t="shared" si="7785"/>
        <v>#N/A</v>
      </c>
      <c r="OT350" s="497" t="e">
        <f t="shared" si="7786"/>
        <v>#N/A</v>
      </c>
      <c r="OU350" s="498" t="e">
        <f t="shared" si="7787"/>
        <v>#N/A</v>
      </c>
      <c r="OV350" s="498">
        <f t="shared" si="7788"/>
        <v>0</v>
      </c>
      <c r="OW350" s="498">
        <f t="shared" si="7789"/>
        <v>0</v>
      </c>
      <c r="OX350" s="498" t="e">
        <f t="shared" si="7790"/>
        <v>#N/A</v>
      </c>
      <c r="OY350" s="504">
        <f t="shared" si="7791"/>
        <v>0</v>
      </c>
      <c r="OZ350" s="500">
        <f t="shared" si="7792"/>
        <v>0</v>
      </c>
      <c r="PC350" s="665"/>
      <c r="PD350" s="666"/>
      <c r="PE350" s="667"/>
      <c r="PF350" s="668"/>
      <c r="PG350" s="669"/>
      <c r="PH350" s="720"/>
      <c r="PI350" s="1326"/>
      <c r="PJ350" s="497" t="e">
        <f t="shared" si="7793"/>
        <v>#N/A</v>
      </c>
      <c r="PK350" s="497" t="e">
        <f t="shared" si="7794"/>
        <v>#N/A</v>
      </c>
      <c r="PL350" s="498" t="e">
        <f t="shared" si="7795"/>
        <v>#N/A</v>
      </c>
      <c r="PM350" s="498">
        <f t="shared" si="7796"/>
        <v>0</v>
      </c>
      <c r="PN350" s="498">
        <f t="shared" si="7797"/>
        <v>0</v>
      </c>
      <c r="PO350" s="498" t="e">
        <f t="shared" si="7798"/>
        <v>#N/A</v>
      </c>
      <c r="PP350" s="504">
        <f t="shared" si="7799"/>
        <v>0</v>
      </c>
      <c r="PQ350" s="500">
        <f t="shared" si="7800"/>
        <v>0</v>
      </c>
      <c r="PT350" s="665"/>
      <c r="PU350" s="666"/>
      <c r="PV350" s="667"/>
      <c r="PW350" s="668"/>
      <c r="PX350" s="669"/>
      <c r="PY350" s="720"/>
      <c r="PZ350" s="1326"/>
      <c r="QA350" s="497" t="e">
        <f t="shared" si="7801"/>
        <v>#N/A</v>
      </c>
      <c r="QB350" s="497" t="e">
        <f t="shared" si="7802"/>
        <v>#N/A</v>
      </c>
      <c r="QC350" s="498" t="e">
        <f t="shared" si="7803"/>
        <v>#N/A</v>
      </c>
      <c r="QD350" s="498">
        <f t="shared" si="7804"/>
        <v>0</v>
      </c>
      <c r="QE350" s="498">
        <f t="shared" si="7805"/>
        <v>0</v>
      </c>
      <c r="QF350" s="498" t="e">
        <f t="shared" si="7806"/>
        <v>#N/A</v>
      </c>
      <c r="QG350" s="504">
        <f t="shared" si="7807"/>
        <v>0</v>
      </c>
      <c r="QH350" s="500">
        <f t="shared" si="7808"/>
        <v>0</v>
      </c>
      <c r="QK350" s="665"/>
      <c r="QL350" s="666"/>
      <c r="QM350" s="667"/>
      <c r="QN350" s="668"/>
      <c r="QO350" s="669"/>
      <c r="QP350" s="720"/>
      <c r="QQ350" s="1326"/>
      <c r="QR350" s="497" t="e">
        <f t="shared" si="7809"/>
        <v>#N/A</v>
      </c>
      <c r="QS350" s="497" t="e">
        <f t="shared" si="7810"/>
        <v>#N/A</v>
      </c>
      <c r="QT350" s="498" t="e">
        <f t="shared" si="7811"/>
        <v>#N/A</v>
      </c>
      <c r="QU350" s="498">
        <f t="shared" si="7812"/>
        <v>0</v>
      </c>
      <c r="QV350" s="498">
        <f t="shared" si="7813"/>
        <v>0</v>
      </c>
      <c r="QW350" s="498" t="e">
        <f t="shared" si="7814"/>
        <v>#N/A</v>
      </c>
      <c r="QX350" s="504">
        <f t="shared" si="7815"/>
        <v>0</v>
      </c>
      <c r="QY350" s="500">
        <f t="shared" si="7816"/>
        <v>0</v>
      </c>
      <c r="RB350" s="395"/>
      <c r="RC350" s="396"/>
      <c r="RD350" s="389"/>
      <c r="RE350" s="390"/>
      <c r="RF350" s="391"/>
      <c r="RG350" s="392"/>
      <c r="RH350" s="392"/>
      <c r="RI350" s="497" t="e">
        <f>IF(EXACT(VLOOKUP(RB350,OFERTA_0,2,FALSE),RC350),1,0)</f>
        <v>#N/A</v>
      </c>
      <c r="RJ350" s="497" t="e">
        <f>IF(EXACT(VLOOKUP(RB350,OFERTA_0,3,FALSE),RD350),1,0)</f>
        <v>#N/A</v>
      </c>
      <c r="RK350" s="498" t="e">
        <f>IF(EXACT(VLOOKUP(RB350,OFERTA_0,4,FALSE),RE350),1,0)</f>
        <v>#N/A</v>
      </c>
      <c r="RL350" s="498">
        <f t="shared" si="7817"/>
        <v>0</v>
      </c>
      <c r="RM350" s="498">
        <f t="shared" si="7817"/>
        <v>0</v>
      </c>
      <c r="RN350" s="498" t="e">
        <f>PRODUCT(RI350:RM350)</f>
        <v>#N/A</v>
      </c>
      <c r="RO350" s="504">
        <f>ROUND(RG350,0)</f>
        <v>0</v>
      </c>
      <c r="RP350" s="500">
        <f>RG350-RO350</f>
        <v>0</v>
      </c>
      <c r="RS350" s="395"/>
      <c r="RT350" s="396"/>
      <c r="RU350" s="389"/>
      <c r="RV350" s="390"/>
      <c r="RW350" s="391"/>
      <c r="RX350" s="392"/>
      <c r="RY350" s="392"/>
      <c r="RZ350" s="497" t="e">
        <f>IF(EXACT(VLOOKUP(RS350,OFERTA_0,2,FALSE),RT350),1,0)</f>
        <v>#N/A</v>
      </c>
      <c r="SA350" s="497" t="e">
        <f>IF(EXACT(VLOOKUP(RS350,OFERTA_0,3,FALSE),RU350),1,0)</f>
        <v>#N/A</v>
      </c>
      <c r="SB350" s="498" t="e">
        <f>IF(EXACT(VLOOKUP(RS350,OFERTA_0,4,FALSE),RV350),1,0)</f>
        <v>#N/A</v>
      </c>
      <c r="SC350" s="498">
        <f t="shared" si="7818"/>
        <v>0</v>
      </c>
      <c r="SD350" s="498">
        <f t="shared" si="7818"/>
        <v>0</v>
      </c>
      <c r="SE350" s="498" t="e">
        <f>PRODUCT(RZ350:SD350)</f>
        <v>#N/A</v>
      </c>
      <c r="SF350" s="504">
        <f>ROUND(RX350,0)</f>
        <v>0</v>
      </c>
      <c r="SG350" s="500">
        <f>RX350-SF350</f>
        <v>0</v>
      </c>
      <c r="SJ350" s="395"/>
      <c r="SK350" s="396"/>
      <c r="SL350" s="389"/>
      <c r="SM350" s="390"/>
      <c r="SN350" s="391"/>
      <c r="SO350" s="392"/>
      <c r="SP350" s="392"/>
      <c r="SQ350" s="497" t="e">
        <f>IF(EXACT(VLOOKUP(SJ350,OFERTA_0,2,FALSE),SK350),1,0)</f>
        <v>#N/A</v>
      </c>
      <c r="SR350" s="497" t="e">
        <f>IF(EXACT(VLOOKUP(SJ350,OFERTA_0,3,FALSE),SL350),1,0)</f>
        <v>#N/A</v>
      </c>
      <c r="SS350" s="498" t="e">
        <f>IF(EXACT(VLOOKUP(SJ350,OFERTA_0,4,FALSE),SM350),1,0)</f>
        <v>#N/A</v>
      </c>
      <c r="ST350" s="498">
        <f t="shared" si="7819"/>
        <v>0</v>
      </c>
      <c r="SU350" s="498">
        <f t="shared" si="7819"/>
        <v>0</v>
      </c>
      <c r="SV350" s="498" t="e">
        <f>PRODUCT(SQ350:SU350)</f>
        <v>#N/A</v>
      </c>
      <c r="SW350" s="504">
        <f>ROUND(SO350,0)</f>
        <v>0</v>
      </c>
      <c r="SX350" s="500">
        <f>SO350-SW350</f>
        <v>0</v>
      </c>
    </row>
    <row r="351" spans="2:518" ht="30" hidden="1" customHeight="1" thickTop="1" thickBot="1">
      <c r="B351" s="577"/>
      <c r="C351" s="578"/>
      <c r="D351" s="579"/>
      <c r="E351" s="580"/>
      <c r="F351" s="581"/>
      <c r="G351" s="585"/>
      <c r="H351" s="595"/>
      <c r="K351" s="577"/>
      <c r="L351" s="767"/>
      <c r="M351" s="579"/>
      <c r="N351" s="580"/>
      <c r="O351" s="581"/>
      <c r="P351" s="585"/>
      <c r="Q351" s="1326"/>
      <c r="R351" s="497"/>
      <c r="S351" s="497"/>
      <c r="T351" s="498"/>
      <c r="U351" s="498"/>
      <c r="V351" s="498"/>
      <c r="W351" s="498"/>
      <c r="X351" s="504"/>
      <c r="Y351" s="500"/>
      <c r="Z351" s="486"/>
      <c r="AA351" s="486"/>
      <c r="AB351" s="577"/>
      <c r="AC351" s="767"/>
      <c r="AD351" s="579"/>
      <c r="AE351" s="580"/>
      <c r="AF351" s="581"/>
      <c r="AG351" s="585"/>
      <c r="AH351" s="1326"/>
      <c r="AI351" s="497"/>
      <c r="AJ351" s="497"/>
      <c r="AK351" s="498"/>
      <c r="AL351" s="498"/>
      <c r="AM351" s="498"/>
      <c r="AN351" s="498"/>
      <c r="AO351" s="504"/>
      <c r="AP351" s="500"/>
      <c r="AQ351" s="486"/>
      <c r="AR351" s="486"/>
      <c r="AS351" s="577"/>
      <c r="AT351" s="767"/>
      <c r="AU351" s="579"/>
      <c r="AV351" s="580"/>
      <c r="AW351" s="581"/>
      <c r="AX351" s="585"/>
      <c r="AY351" s="1326"/>
      <c r="AZ351" s="497"/>
      <c r="BA351" s="497"/>
      <c r="BB351" s="498"/>
      <c r="BC351" s="498"/>
      <c r="BD351" s="498"/>
      <c r="BE351" s="498"/>
      <c r="BF351" s="504"/>
      <c r="BG351" s="500"/>
      <c r="BJ351" s="577"/>
      <c r="BK351" s="767"/>
      <c r="BL351" s="579"/>
      <c r="BM351" s="580"/>
      <c r="BN351" s="581"/>
      <c r="BO351" s="585"/>
      <c r="BP351" s="1326"/>
      <c r="BQ351" s="497"/>
      <c r="BR351" s="497"/>
      <c r="BS351" s="498"/>
      <c r="BT351" s="498"/>
      <c r="BU351" s="498"/>
      <c r="BV351" s="498"/>
      <c r="BW351" s="504"/>
      <c r="BX351" s="500"/>
      <c r="CA351" s="577"/>
      <c r="CB351" s="767"/>
      <c r="CC351" s="579"/>
      <c r="CD351" s="580"/>
      <c r="CE351" s="581"/>
      <c r="CF351" s="585"/>
      <c r="CG351" s="1326"/>
      <c r="CH351" s="497"/>
      <c r="CI351" s="497"/>
      <c r="CJ351" s="498"/>
      <c r="CK351" s="498"/>
      <c r="CL351" s="498"/>
      <c r="CM351" s="498"/>
      <c r="CN351" s="504"/>
      <c r="CO351" s="500"/>
      <c r="CR351" s="577"/>
      <c r="CS351" s="767"/>
      <c r="CT351" s="579"/>
      <c r="CU351" s="580"/>
      <c r="CV351" s="581"/>
      <c r="CW351" s="585"/>
      <c r="CX351" s="1326"/>
      <c r="CY351" s="497"/>
      <c r="CZ351" s="497"/>
      <c r="DA351" s="498"/>
      <c r="DB351" s="498"/>
      <c r="DC351" s="498"/>
      <c r="DD351" s="498"/>
      <c r="DE351" s="504"/>
      <c r="DF351" s="500"/>
      <c r="DI351" s="577"/>
      <c r="DJ351" s="767"/>
      <c r="DK351" s="579"/>
      <c r="DL351" s="580"/>
      <c r="DM351" s="581"/>
      <c r="DN351" s="585"/>
      <c r="DO351" s="1326"/>
      <c r="DP351" s="497"/>
      <c r="DQ351" s="497"/>
      <c r="DR351" s="498"/>
      <c r="DS351" s="498"/>
      <c r="DT351" s="498"/>
      <c r="DU351" s="498"/>
      <c r="DV351" s="504"/>
      <c r="DW351" s="500"/>
      <c r="DZ351" s="577"/>
      <c r="EA351" s="767"/>
      <c r="EB351" s="579"/>
      <c r="EC351" s="580"/>
      <c r="ED351" s="581"/>
      <c r="EE351" s="585"/>
      <c r="EF351" s="1326"/>
      <c r="EG351" s="497"/>
      <c r="EH351" s="497"/>
      <c r="EI351" s="498"/>
      <c r="EJ351" s="498"/>
      <c r="EK351" s="498"/>
      <c r="EL351" s="498"/>
      <c r="EM351" s="504"/>
      <c r="EN351" s="500"/>
      <c r="EQ351" s="665"/>
      <c r="ER351" s="666"/>
      <c r="ES351" s="667"/>
      <c r="ET351" s="668"/>
      <c r="EU351" s="669"/>
      <c r="EV351" s="720"/>
      <c r="EW351" s="1326"/>
      <c r="EX351" s="497" t="e">
        <f t="shared" si="7665"/>
        <v>#N/A</v>
      </c>
      <c r="EY351" s="497" t="e">
        <f t="shared" si="7666"/>
        <v>#N/A</v>
      </c>
      <c r="EZ351" s="498" t="e">
        <f t="shared" si="7667"/>
        <v>#N/A</v>
      </c>
      <c r="FA351" s="498">
        <f t="shared" si="7668"/>
        <v>0</v>
      </c>
      <c r="FB351" s="498">
        <f t="shared" si="7669"/>
        <v>0</v>
      </c>
      <c r="FC351" s="498" t="e">
        <f t="shared" si="7670"/>
        <v>#N/A</v>
      </c>
      <c r="FD351" s="504">
        <f t="shared" si="7671"/>
        <v>0</v>
      </c>
      <c r="FE351" s="500">
        <f t="shared" si="7672"/>
        <v>0</v>
      </c>
      <c r="FH351" s="665"/>
      <c r="FI351" s="666"/>
      <c r="FJ351" s="667"/>
      <c r="FK351" s="668"/>
      <c r="FL351" s="669"/>
      <c r="FM351" s="720"/>
      <c r="FN351" s="1326"/>
      <c r="FO351" s="497" t="e">
        <f t="shared" si="7673"/>
        <v>#N/A</v>
      </c>
      <c r="FP351" s="497" t="e">
        <f t="shared" si="7674"/>
        <v>#N/A</v>
      </c>
      <c r="FQ351" s="498" t="e">
        <f t="shared" si="7675"/>
        <v>#N/A</v>
      </c>
      <c r="FR351" s="498">
        <f t="shared" si="7676"/>
        <v>0</v>
      </c>
      <c r="FS351" s="498">
        <f t="shared" si="7677"/>
        <v>0</v>
      </c>
      <c r="FT351" s="498" t="e">
        <f t="shared" si="7678"/>
        <v>#N/A</v>
      </c>
      <c r="FU351" s="504">
        <f t="shared" si="7679"/>
        <v>0</v>
      </c>
      <c r="FV351" s="500">
        <f t="shared" si="7680"/>
        <v>0</v>
      </c>
      <c r="FY351" s="665"/>
      <c r="FZ351" s="666"/>
      <c r="GA351" s="667"/>
      <c r="GB351" s="668"/>
      <c r="GC351" s="669"/>
      <c r="GD351" s="720"/>
      <c r="GE351" s="1326"/>
      <c r="GF351" s="497" t="e">
        <f t="shared" si="7681"/>
        <v>#N/A</v>
      </c>
      <c r="GG351" s="497" t="e">
        <f t="shared" si="7682"/>
        <v>#N/A</v>
      </c>
      <c r="GH351" s="498" t="e">
        <f t="shared" si="7683"/>
        <v>#N/A</v>
      </c>
      <c r="GI351" s="498">
        <f t="shared" si="7684"/>
        <v>0</v>
      </c>
      <c r="GJ351" s="498">
        <f t="shared" si="7685"/>
        <v>0</v>
      </c>
      <c r="GK351" s="498" t="e">
        <f t="shared" si="7686"/>
        <v>#N/A</v>
      </c>
      <c r="GL351" s="504">
        <f t="shared" si="7687"/>
        <v>0</v>
      </c>
      <c r="GM351" s="500">
        <f t="shared" si="7688"/>
        <v>0</v>
      </c>
      <c r="GP351" s="665"/>
      <c r="GQ351" s="666"/>
      <c r="GR351" s="667"/>
      <c r="GS351" s="668"/>
      <c r="GT351" s="669"/>
      <c r="GU351" s="720"/>
      <c r="GV351" s="1326"/>
      <c r="GW351" s="497" t="e">
        <f t="shared" si="7689"/>
        <v>#N/A</v>
      </c>
      <c r="GX351" s="497" t="e">
        <f t="shared" si="7690"/>
        <v>#N/A</v>
      </c>
      <c r="GY351" s="498" t="e">
        <f t="shared" si="7691"/>
        <v>#N/A</v>
      </c>
      <c r="GZ351" s="498">
        <f t="shared" si="7692"/>
        <v>0</v>
      </c>
      <c r="HA351" s="498">
        <f t="shared" si="7693"/>
        <v>0</v>
      </c>
      <c r="HB351" s="498" t="e">
        <f t="shared" si="7694"/>
        <v>#N/A</v>
      </c>
      <c r="HC351" s="504">
        <f t="shared" si="7695"/>
        <v>0</v>
      </c>
      <c r="HD351" s="500">
        <f t="shared" si="7696"/>
        <v>0</v>
      </c>
      <c r="HG351" s="665"/>
      <c r="HH351" s="666"/>
      <c r="HI351" s="667"/>
      <c r="HJ351" s="668"/>
      <c r="HK351" s="669"/>
      <c r="HL351" s="720"/>
      <c r="HM351" s="1326"/>
      <c r="HN351" s="497" t="e">
        <f t="shared" si="7697"/>
        <v>#N/A</v>
      </c>
      <c r="HO351" s="497" t="e">
        <f t="shared" si="7698"/>
        <v>#N/A</v>
      </c>
      <c r="HP351" s="498" t="e">
        <f t="shared" si="7699"/>
        <v>#N/A</v>
      </c>
      <c r="HQ351" s="498">
        <f t="shared" si="7700"/>
        <v>0</v>
      </c>
      <c r="HR351" s="498">
        <f t="shared" si="7701"/>
        <v>0</v>
      </c>
      <c r="HS351" s="498" t="e">
        <f t="shared" si="7702"/>
        <v>#N/A</v>
      </c>
      <c r="HT351" s="504">
        <f t="shared" si="7703"/>
        <v>0</v>
      </c>
      <c r="HU351" s="500">
        <f t="shared" si="7704"/>
        <v>0</v>
      </c>
      <c r="HX351" s="665"/>
      <c r="HY351" s="666"/>
      <c r="HZ351" s="667"/>
      <c r="IA351" s="668"/>
      <c r="IB351" s="669"/>
      <c r="IC351" s="720"/>
      <c r="ID351" s="1326"/>
      <c r="IE351" s="497" t="e">
        <f t="shared" si="7705"/>
        <v>#N/A</v>
      </c>
      <c r="IF351" s="497" t="e">
        <f t="shared" si="7706"/>
        <v>#N/A</v>
      </c>
      <c r="IG351" s="498" t="e">
        <f t="shared" si="7707"/>
        <v>#N/A</v>
      </c>
      <c r="IH351" s="498">
        <f t="shared" si="7708"/>
        <v>0</v>
      </c>
      <c r="II351" s="498">
        <f t="shared" si="7709"/>
        <v>0</v>
      </c>
      <c r="IJ351" s="498" t="e">
        <f t="shared" si="7710"/>
        <v>#N/A</v>
      </c>
      <c r="IK351" s="504">
        <f t="shared" si="7711"/>
        <v>0</v>
      </c>
      <c r="IL351" s="500">
        <f t="shared" si="7712"/>
        <v>0</v>
      </c>
      <c r="IO351" s="665"/>
      <c r="IP351" s="666"/>
      <c r="IQ351" s="667"/>
      <c r="IR351" s="668"/>
      <c r="IS351" s="669"/>
      <c r="IT351" s="720"/>
      <c r="IU351" s="1326"/>
      <c r="IV351" s="497" t="e">
        <f t="shared" si="7713"/>
        <v>#N/A</v>
      </c>
      <c r="IW351" s="497" t="e">
        <f t="shared" si="7714"/>
        <v>#N/A</v>
      </c>
      <c r="IX351" s="498" t="e">
        <f t="shared" si="7715"/>
        <v>#N/A</v>
      </c>
      <c r="IY351" s="498">
        <f t="shared" si="7716"/>
        <v>0</v>
      </c>
      <c r="IZ351" s="498">
        <f t="shared" si="7717"/>
        <v>0</v>
      </c>
      <c r="JA351" s="498" t="e">
        <f t="shared" si="7718"/>
        <v>#N/A</v>
      </c>
      <c r="JB351" s="504">
        <f t="shared" si="7719"/>
        <v>0</v>
      </c>
      <c r="JC351" s="500">
        <f t="shared" si="7720"/>
        <v>0</v>
      </c>
      <c r="JF351" s="665"/>
      <c r="JG351" s="666"/>
      <c r="JH351" s="667"/>
      <c r="JI351" s="668"/>
      <c r="JJ351" s="669"/>
      <c r="JK351" s="720"/>
      <c r="JL351" s="1326"/>
      <c r="JM351" s="497" t="e">
        <f t="shared" si="7721"/>
        <v>#N/A</v>
      </c>
      <c r="JN351" s="497" t="e">
        <f t="shared" si="7722"/>
        <v>#N/A</v>
      </c>
      <c r="JO351" s="498" t="e">
        <f t="shared" si="7723"/>
        <v>#N/A</v>
      </c>
      <c r="JP351" s="498">
        <f t="shared" si="7724"/>
        <v>0</v>
      </c>
      <c r="JQ351" s="498">
        <f t="shared" si="7725"/>
        <v>0</v>
      </c>
      <c r="JR351" s="498" t="e">
        <f t="shared" si="7726"/>
        <v>#N/A</v>
      </c>
      <c r="JS351" s="504">
        <f t="shared" si="7727"/>
        <v>0</v>
      </c>
      <c r="JT351" s="500">
        <f t="shared" si="7728"/>
        <v>0</v>
      </c>
      <c r="JW351" s="665"/>
      <c r="JX351" s="666"/>
      <c r="JY351" s="667"/>
      <c r="JZ351" s="668"/>
      <c r="KA351" s="669"/>
      <c r="KB351" s="720"/>
      <c r="KC351" s="1326"/>
      <c r="KD351" s="497" t="e">
        <f t="shared" si="7729"/>
        <v>#N/A</v>
      </c>
      <c r="KE351" s="497" t="e">
        <f t="shared" si="7730"/>
        <v>#N/A</v>
      </c>
      <c r="KF351" s="498" t="e">
        <f t="shared" si="7731"/>
        <v>#N/A</v>
      </c>
      <c r="KG351" s="498">
        <f t="shared" si="7732"/>
        <v>0</v>
      </c>
      <c r="KH351" s="498">
        <f t="shared" si="7733"/>
        <v>0</v>
      </c>
      <c r="KI351" s="498" t="e">
        <f t="shared" si="7734"/>
        <v>#N/A</v>
      </c>
      <c r="KJ351" s="504">
        <f t="shared" si="7735"/>
        <v>0</v>
      </c>
      <c r="KK351" s="500">
        <f t="shared" si="7736"/>
        <v>0</v>
      </c>
      <c r="KN351" s="665"/>
      <c r="KO351" s="666"/>
      <c r="KP351" s="667"/>
      <c r="KQ351" s="668"/>
      <c r="KR351" s="669"/>
      <c r="KS351" s="720"/>
      <c r="KT351" s="1326"/>
      <c r="KU351" s="497" t="e">
        <f t="shared" si="7737"/>
        <v>#N/A</v>
      </c>
      <c r="KV351" s="497" t="e">
        <f t="shared" si="7738"/>
        <v>#N/A</v>
      </c>
      <c r="KW351" s="498" t="e">
        <f t="shared" si="7739"/>
        <v>#N/A</v>
      </c>
      <c r="KX351" s="498">
        <f t="shared" si="7740"/>
        <v>0</v>
      </c>
      <c r="KY351" s="498">
        <f t="shared" si="7741"/>
        <v>0</v>
      </c>
      <c r="KZ351" s="498" t="e">
        <f t="shared" si="7742"/>
        <v>#N/A</v>
      </c>
      <c r="LA351" s="504">
        <f t="shared" si="7743"/>
        <v>0</v>
      </c>
      <c r="LB351" s="500">
        <f t="shared" si="7744"/>
        <v>0</v>
      </c>
      <c r="LE351" s="665"/>
      <c r="LF351" s="666"/>
      <c r="LG351" s="667"/>
      <c r="LH351" s="668"/>
      <c r="LI351" s="669"/>
      <c r="LJ351" s="720"/>
      <c r="LK351" s="1326"/>
      <c r="LL351" s="497" t="e">
        <f t="shared" si="7745"/>
        <v>#N/A</v>
      </c>
      <c r="LM351" s="497" t="e">
        <f t="shared" si="7746"/>
        <v>#N/A</v>
      </c>
      <c r="LN351" s="498" t="e">
        <f t="shared" si="7747"/>
        <v>#N/A</v>
      </c>
      <c r="LO351" s="498">
        <f t="shared" si="7748"/>
        <v>0</v>
      </c>
      <c r="LP351" s="498">
        <f t="shared" si="7749"/>
        <v>0</v>
      </c>
      <c r="LQ351" s="498" t="e">
        <f t="shared" si="7750"/>
        <v>#N/A</v>
      </c>
      <c r="LR351" s="504">
        <f t="shared" si="7751"/>
        <v>0</v>
      </c>
      <c r="LS351" s="500">
        <f t="shared" si="7752"/>
        <v>0</v>
      </c>
      <c r="LV351" s="665"/>
      <c r="LW351" s="666"/>
      <c r="LX351" s="667"/>
      <c r="LY351" s="668"/>
      <c r="LZ351" s="669"/>
      <c r="MA351" s="720"/>
      <c r="MB351" s="1326"/>
      <c r="MC351" s="497" t="e">
        <f t="shared" si="7753"/>
        <v>#N/A</v>
      </c>
      <c r="MD351" s="497" t="e">
        <f t="shared" si="7754"/>
        <v>#N/A</v>
      </c>
      <c r="ME351" s="498" t="e">
        <f t="shared" si="7755"/>
        <v>#N/A</v>
      </c>
      <c r="MF351" s="498">
        <f t="shared" si="7756"/>
        <v>0</v>
      </c>
      <c r="MG351" s="498">
        <f t="shared" si="7757"/>
        <v>0</v>
      </c>
      <c r="MH351" s="498" t="e">
        <f t="shared" si="7758"/>
        <v>#N/A</v>
      </c>
      <c r="MI351" s="504">
        <f t="shared" si="7759"/>
        <v>0</v>
      </c>
      <c r="MJ351" s="500">
        <f t="shared" si="7760"/>
        <v>0</v>
      </c>
      <c r="MM351" s="665"/>
      <c r="MN351" s="666"/>
      <c r="MO351" s="667"/>
      <c r="MP351" s="668"/>
      <c r="MQ351" s="669"/>
      <c r="MR351" s="720"/>
      <c r="MS351" s="1326"/>
      <c r="MT351" s="497" t="e">
        <f t="shared" si="7761"/>
        <v>#N/A</v>
      </c>
      <c r="MU351" s="497" t="e">
        <f t="shared" si="7762"/>
        <v>#N/A</v>
      </c>
      <c r="MV351" s="498" t="e">
        <f t="shared" si="7763"/>
        <v>#N/A</v>
      </c>
      <c r="MW351" s="498">
        <f t="shared" si="7764"/>
        <v>0</v>
      </c>
      <c r="MX351" s="498">
        <f t="shared" si="7765"/>
        <v>0</v>
      </c>
      <c r="MY351" s="498" t="e">
        <f t="shared" si="7766"/>
        <v>#N/A</v>
      </c>
      <c r="MZ351" s="504">
        <f t="shared" si="7767"/>
        <v>0</v>
      </c>
      <c r="NA351" s="500">
        <f t="shared" si="7768"/>
        <v>0</v>
      </c>
      <c r="ND351" s="665"/>
      <c r="NE351" s="666"/>
      <c r="NF351" s="667"/>
      <c r="NG351" s="668"/>
      <c r="NH351" s="669"/>
      <c r="NI351" s="720"/>
      <c r="NJ351" s="1326"/>
      <c r="NK351" s="497" t="e">
        <f t="shared" si="7769"/>
        <v>#N/A</v>
      </c>
      <c r="NL351" s="497" t="e">
        <f t="shared" si="7770"/>
        <v>#N/A</v>
      </c>
      <c r="NM351" s="498" t="e">
        <f t="shared" si="7771"/>
        <v>#N/A</v>
      </c>
      <c r="NN351" s="498">
        <f t="shared" si="7772"/>
        <v>0</v>
      </c>
      <c r="NO351" s="498">
        <f t="shared" si="7773"/>
        <v>0</v>
      </c>
      <c r="NP351" s="498" t="e">
        <f t="shared" si="7774"/>
        <v>#N/A</v>
      </c>
      <c r="NQ351" s="504">
        <f t="shared" si="7775"/>
        <v>0</v>
      </c>
      <c r="NR351" s="500">
        <f t="shared" si="7776"/>
        <v>0</v>
      </c>
      <c r="NU351" s="665"/>
      <c r="NV351" s="666"/>
      <c r="NW351" s="667"/>
      <c r="NX351" s="668"/>
      <c r="NY351" s="669"/>
      <c r="NZ351" s="720"/>
      <c r="OA351" s="1326"/>
      <c r="OB351" s="497" t="e">
        <f t="shared" si="7777"/>
        <v>#N/A</v>
      </c>
      <c r="OC351" s="497" t="e">
        <f t="shared" si="7778"/>
        <v>#N/A</v>
      </c>
      <c r="OD351" s="498" t="e">
        <f t="shared" si="7779"/>
        <v>#N/A</v>
      </c>
      <c r="OE351" s="498">
        <f t="shared" si="7780"/>
        <v>0</v>
      </c>
      <c r="OF351" s="498">
        <f t="shared" si="7781"/>
        <v>0</v>
      </c>
      <c r="OG351" s="498" t="e">
        <f t="shared" si="7782"/>
        <v>#N/A</v>
      </c>
      <c r="OH351" s="504">
        <f t="shared" si="7783"/>
        <v>0</v>
      </c>
      <c r="OI351" s="500">
        <f t="shared" si="7784"/>
        <v>0</v>
      </c>
      <c r="OL351" s="665"/>
      <c r="OM351" s="666"/>
      <c r="ON351" s="667"/>
      <c r="OO351" s="668"/>
      <c r="OP351" s="669"/>
      <c r="OQ351" s="720"/>
      <c r="OR351" s="1326"/>
      <c r="OS351" s="497" t="e">
        <f t="shared" si="7785"/>
        <v>#N/A</v>
      </c>
      <c r="OT351" s="497" t="e">
        <f t="shared" si="7786"/>
        <v>#N/A</v>
      </c>
      <c r="OU351" s="498" t="e">
        <f t="shared" si="7787"/>
        <v>#N/A</v>
      </c>
      <c r="OV351" s="498">
        <f t="shared" si="7788"/>
        <v>0</v>
      </c>
      <c r="OW351" s="498">
        <f t="shared" si="7789"/>
        <v>0</v>
      </c>
      <c r="OX351" s="498" t="e">
        <f t="shared" si="7790"/>
        <v>#N/A</v>
      </c>
      <c r="OY351" s="504">
        <f t="shared" si="7791"/>
        <v>0</v>
      </c>
      <c r="OZ351" s="500">
        <f t="shared" si="7792"/>
        <v>0</v>
      </c>
      <c r="PC351" s="665"/>
      <c r="PD351" s="666"/>
      <c r="PE351" s="667"/>
      <c r="PF351" s="668"/>
      <c r="PG351" s="669"/>
      <c r="PH351" s="720"/>
      <c r="PI351" s="1326"/>
      <c r="PJ351" s="497" t="e">
        <f t="shared" si="7793"/>
        <v>#N/A</v>
      </c>
      <c r="PK351" s="497" t="e">
        <f t="shared" si="7794"/>
        <v>#N/A</v>
      </c>
      <c r="PL351" s="498" t="e">
        <f t="shared" si="7795"/>
        <v>#N/A</v>
      </c>
      <c r="PM351" s="498">
        <f t="shared" si="7796"/>
        <v>0</v>
      </c>
      <c r="PN351" s="498">
        <f t="shared" si="7797"/>
        <v>0</v>
      </c>
      <c r="PO351" s="498" t="e">
        <f t="shared" si="7798"/>
        <v>#N/A</v>
      </c>
      <c r="PP351" s="504">
        <f t="shared" si="7799"/>
        <v>0</v>
      </c>
      <c r="PQ351" s="500">
        <f t="shared" si="7800"/>
        <v>0</v>
      </c>
      <c r="PT351" s="665"/>
      <c r="PU351" s="666"/>
      <c r="PV351" s="667"/>
      <c r="PW351" s="668"/>
      <c r="PX351" s="669"/>
      <c r="PY351" s="720"/>
      <c r="PZ351" s="1326"/>
      <c r="QA351" s="497" t="e">
        <f t="shared" si="7801"/>
        <v>#N/A</v>
      </c>
      <c r="QB351" s="497" t="e">
        <f t="shared" si="7802"/>
        <v>#N/A</v>
      </c>
      <c r="QC351" s="498" t="e">
        <f t="shared" si="7803"/>
        <v>#N/A</v>
      </c>
      <c r="QD351" s="498">
        <f t="shared" si="7804"/>
        <v>0</v>
      </c>
      <c r="QE351" s="498">
        <f t="shared" si="7805"/>
        <v>0</v>
      </c>
      <c r="QF351" s="498" t="e">
        <f t="shared" si="7806"/>
        <v>#N/A</v>
      </c>
      <c r="QG351" s="504">
        <f t="shared" si="7807"/>
        <v>0</v>
      </c>
      <c r="QH351" s="500">
        <f t="shared" si="7808"/>
        <v>0</v>
      </c>
      <c r="QK351" s="665"/>
      <c r="QL351" s="666"/>
      <c r="QM351" s="667"/>
      <c r="QN351" s="668"/>
      <c r="QO351" s="669"/>
      <c r="QP351" s="720"/>
      <c r="QQ351" s="1326"/>
      <c r="QR351" s="497" t="e">
        <f t="shared" si="7809"/>
        <v>#N/A</v>
      </c>
      <c r="QS351" s="497" t="e">
        <f t="shared" si="7810"/>
        <v>#N/A</v>
      </c>
      <c r="QT351" s="498" t="e">
        <f t="shared" si="7811"/>
        <v>#N/A</v>
      </c>
      <c r="QU351" s="498">
        <f t="shared" si="7812"/>
        <v>0</v>
      </c>
      <c r="QV351" s="498">
        <f t="shared" si="7813"/>
        <v>0</v>
      </c>
      <c r="QW351" s="498" t="e">
        <f t="shared" si="7814"/>
        <v>#N/A</v>
      </c>
      <c r="QX351" s="504">
        <f t="shared" si="7815"/>
        <v>0</v>
      </c>
      <c r="QY351" s="500">
        <f t="shared" si="7816"/>
        <v>0</v>
      </c>
      <c r="RB351" s="397"/>
      <c r="RC351" s="398"/>
      <c r="RD351" s="399"/>
      <c r="RE351" s="400"/>
      <c r="RF351" s="401"/>
      <c r="RG351" s="402"/>
      <c r="RH351" s="402"/>
      <c r="RI351" s="497"/>
      <c r="RJ351" s="497"/>
      <c r="RK351" s="498"/>
      <c r="RL351" s="498"/>
      <c r="RM351" s="498"/>
      <c r="RN351" s="498"/>
      <c r="RO351" s="504"/>
      <c r="RP351" s="500"/>
      <c r="RS351" s="397"/>
      <c r="RT351" s="398"/>
      <c r="RU351" s="399"/>
      <c r="RV351" s="400"/>
      <c r="RW351" s="401"/>
      <c r="RX351" s="402"/>
      <c r="RY351" s="402"/>
      <c r="RZ351" s="497"/>
      <c r="SA351" s="497"/>
      <c r="SB351" s="498"/>
      <c r="SC351" s="498"/>
      <c r="SD351" s="498"/>
      <c r="SE351" s="498"/>
      <c r="SF351" s="504"/>
      <c r="SG351" s="500"/>
      <c r="SJ351" s="397"/>
      <c r="SK351" s="398"/>
      <c r="SL351" s="399"/>
      <c r="SM351" s="400"/>
      <c r="SN351" s="401"/>
      <c r="SO351" s="402"/>
      <c r="SP351" s="402"/>
      <c r="SQ351" s="497"/>
      <c r="SR351" s="497"/>
      <c r="SS351" s="498"/>
      <c r="ST351" s="498"/>
      <c r="SU351" s="498"/>
      <c r="SV351" s="498"/>
      <c r="SW351" s="504"/>
      <c r="SX351" s="500"/>
    </row>
    <row r="352" spans="2:518" ht="33.75" hidden="1" customHeight="1" thickTop="1" thickBot="1">
      <c r="B352" s="577"/>
      <c r="C352" s="578"/>
      <c r="D352" s="579"/>
      <c r="E352" s="580"/>
      <c r="F352" s="581"/>
      <c r="G352" s="585"/>
      <c r="H352" s="595"/>
      <c r="K352" s="577"/>
      <c r="L352" s="767"/>
      <c r="M352" s="579"/>
      <c r="N352" s="580"/>
      <c r="O352" s="581"/>
      <c r="P352" s="585"/>
      <c r="Q352" s="1326"/>
      <c r="R352" s="497"/>
      <c r="S352" s="497"/>
      <c r="T352" s="498"/>
      <c r="U352" s="498"/>
      <c r="V352" s="498"/>
      <c r="W352" s="498"/>
      <c r="X352" s="504"/>
      <c r="Y352" s="500"/>
      <c r="Z352" s="486"/>
      <c r="AA352" s="486"/>
      <c r="AB352" s="577"/>
      <c r="AC352" s="767"/>
      <c r="AD352" s="579"/>
      <c r="AE352" s="580"/>
      <c r="AF352" s="581"/>
      <c r="AG352" s="585"/>
      <c r="AH352" s="1326"/>
      <c r="AI352" s="497"/>
      <c r="AJ352" s="497"/>
      <c r="AK352" s="498"/>
      <c r="AL352" s="498"/>
      <c r="AM352" s="498"/>
      <c r="AN352" s="498"/>
      <c r="AO352" s="504"/>
      <c r="AP352" s="500"/>
      <c r="AQ352" s="486"/>
      <c r="AR352" s="486"/>
      <c r="AS352" s="577"/>
      <c r="AT352" s="767"/>
      <c r="AU352" s="579"/>
      <c r="AV352" s="580"/>
      <c r="AW352" s="581"/>
      <c r="AX352" s="585"/>
      <c r="AY352" s="1326"/>
      <c r="AZ352" s="497"/>
      <c r="BA352" s="497"/>
      <c r="BB352" s="498"/>
      <c r="BC352" s="498"/>
      <c r="BD352" s="498"/>
      <c r="BE352" s="498"/>
      <c r="BF352" s="504"/>
      <c r="BG352" s="500"/>
      <c r="BJ352" s="577"/>
      <c r="BK352" s="767"/>
      <c r="BL352" s="579"/>
      <c r="BM352" s="580"/>
      <c r="BN352" s="581"/>
      <c r="BO352" s="585"/>
      <c r="BP352" s="1326"/>
      <c r="BQ352" s="497"/>
      <c r="BR352" s="497"/>
      <c r="BS352" s="498"/>
      <c r="BT352" s="498"/>
      <c r="BU352" s="498"/>
      <c r="BV352" s="498"/>
      <c r="BW352" s="504"/>
      <c r="BX352" s="500"/>
      <c r="CA352" s="577"/>
      <c r="CB352" s="767"/>
      <c r="CC352" s="579"/>
      <c r="CD352" s="580"/>
      <c r="CE352" s="581"/>
      <c r="CF352" s="585"/>
      <c r="CG352" s="1326"/>
      <c r="CH352" s="497"/>
      <c r="CI352" s="497"/>
      <c r="CJ352" s="498"/>
      <c r="CK352" s="498"/>
      <c r="CL352" s="498"/>
      <c r="CM352" s="498"/>
      <c r="CN352" s="504"/>
      <c r="CO352" s="500"/>
      <c r="CR352" s="577"/>
      <c r="CS352" s="767"/>
      <c r="CT352" s="579"/>
      <c r="CU352" s="580"/>
      <c r="CV352" s="581"/>
      <c r="CW352" s="585"/>
      <c r="CX352" s="1326"/>
      <c r="CY352" s="497"/>
      <c r="CZ352" s="497"/>
      <c r="DA352" s="498"/>
      <c r="DB352" s="498"/>
      <c r="DC352" s="498"/>
      <c r="DD352" s="498"/>
      <c r="DE352" s="504"/>
      <c r="DF352" s="500"/>
      <c r="DI352" s="577"/>
      <c r="DJ352" s="767"/>
      <c r="DK352" s="579"/>
      <c r="DL352" s="580"/>
      <c r="DM352" s="581"/>
      <c r="DN352" s="585"/>
      <c r="DO352" s="1326"/>
      <c r="DP352" s="497"/>
      <c r="DQ352" s="497"/>
      <c r="DR352" s="498"/>
      <c r="DS352" s="498"/>
      <c r="DT352" s="498"/>
      <c r="DU352" s="498"/>
      <c r="DV352" s="504"/>
      <c r="DW352" s="500"/>
      <c r="DZ352" s="577"/>
      <c r="EA352" s="767"/>
      <c r="EB352" s="579"/>
      <c r="EC352" s="580"/>
      <c r="ED352" s="581"/>
      <c r="EE352" s="585"/>
      <c r="EF352" s="1326"/>
      <c r="EG352" s="497"/>
      <c r="EH352" s="497"/>
      <c r="EI352" s="498"/>
      <c r="EJ352" s="498"/>
      <c r="EK352" s="498"/>
      <c r="EL352" s="498"/>
      <c r="EM352" s="504"/>
      <c r="EN352" s="500"/>
      <c r="EQ352" s="665"/>
      <c r="ER352" s="666"/>
      <c r="ES352" s="667"/>
      <c r="ET352" s="668"/>
      <c r="EU352" s="669"/>
      <c r="EV352" s="720"/>
      <c r="EW352" s="1326"/>
      <c r="EX352" s="497" t="e">
        <f t="shared" si="7665"/>
        <v>#N/A</v>
      </c>
      <c r="EY352" s="497" t="e">
        <f t="shared" si="7666"/>
        <v>#N/A</v>
      </c>
      <c r="EZ352" s="498" t="e">
        <f t="shared" si="7667"/>
        <v>#N/A</v>
      </c>
      <c r="FA352" s="498">
        <f t="shared" si="7668"/>
        <v>0</v>
      </c>
      <c r="FB352" s="498">
        <f t="shared" si="7669"/>
        <v>0</v>
      </c>
      <c r="FC352" s="498" t="e">
        <f t="shared" si="7670"/>
        <v>#N/A</v>
      </c>
      <c r="FD352" s="504">
        <f t="shared" si="7671"/>
        <v>0</v>
      </c>
      <c r="FE352" s="500">
        <f t="shared" si="7672"/>
        <v>0</v>
      </c>
      <c r="FH352" s="665"/>
      <c r="FI352" s="666"/>
      <c r="FJ352" s="667"/>
      <c r="FK352" s="668"/>
      <c r="FL352" s="669"/>
      <c r="FM352" s="720"/>
      <c r="FN352" s="1326"/>
      <c r="FO352" s="497" t="e">
        <f t="shared" si="7673"/>
        <v>#N/A</v>
      </c>
      <c r="FP352" s="497" t="e">
        <f t="shared" si="7674"/>
        <v>#N/A</v>
      </c>
      <c r="FQ352" s="498" t="e">
        <f t="shared" si="7675"/>
        <v>#N/A</v>
      </c>
      <c r="FR352" s="498">
        <f t="shared" si="7676"/>
        <v>0</v>
      </c>
      <c r="FS352" s="498">
        <f t="shared" si="7677"/>
        <v>0</v>
      </c>
      <c r="FT352" s="498" t="e">
        <f t="shared" si="7678"/>
        <v>#N/A</v>
      </c>
      <c r="FU352" s="504">
        <f t="shared" si="7679"/>
        <v>0</v>
      </c>
      <c r="FV352" s="500">
        <f t="shared" si="7680"/>
        <v>0</v>
      </c>
      <c r="FY352" s="665"/>
      <c r="FZ352" s="666"/>
      <c r="GA352" s="667"/>
      <c r="GB352" s="668"/>
      <c r="GC352" s="669"/>
      <c r="GD352" s="720"/>
      <c r="GE352" s="1326"/>
      <c r="GF352" s="497" t="e">
        <f t="shared" si="7681"/>
        <v>#N/A</v>
      </c>
      <c r="GG352" s="497" t="e">
        <f t="shared" si="7682"/>
        <v>#N/A</v>
      </c>
      <c r="GH352" s="498" t="e">
        <f t="shared" si="7683"/>
        <v>#N/A</v>
      </c>
      <c r="GI352" s="498">
        <f t="shared" si="7684"/>
        <v>0</v>
      </c>
      <c r="GJ352" s="498">
        <f t="shared" si="7685"/>
        <v>0</v>
      </c>
      <c r="GK352" s="498" t="e">
        <f t="shared" si="7686"/>
        <v>#N/A</v>
      </c>
      <c r="GL352" s="504">
        <f t="shared" si="7687"/>
        <v>0</v>
      </c>
      <c r="GM352" s="500">
        <f t="shared" si="7688"/>
        <v>0</v>
      </c>
      <c r="GP352" s="665"/>
      <c r="GQ352" s="666"/>
      <c r="GR352" s="667"/>
      <c r="GS352" s="668"/>
      <c r="GT352" s="669"/>
      <c r="GU352" s="720"/>
      <c r="GV352" s="1326"/>
      <c r="GW352" s="497" t="e">
        <f t="shared" si="7689"/>
        <v>#N/A</v>
      </c>
      <c r="GX352" s="497" t="e">
        <f t="shared" si="7690"/>
        <v>#N/A</v>
      </c>
      <c r="GY352" s="498" t="e">
        <f t="shared" si="7691"/>
        <v>#N/A</v>
      </c>
      <c r="GZ352" s="498">
        <f t="shared" si="7692"/>
        <v>0</v>
      </c>
      <c r="HA352" s="498">
        <f t="shared" si="7693"/>
        <v>0</v>
      </c>
      <c r="HB352" s="498" t="e">
        <f t="shared" si="7694"/>
        <v>#N/A</v>
      </c>
      <c r="HC352" s="504">
        <f t="shared" si="7695"/>
        <v>0</v>
      </c>
      <c r="HD352" s="500">
        <f t="shared" si="7696"/>
        <v>0</v>
      </c>
      <c r="HG352" s="665"/>
      <c r="HH352" s="666"/>
      <c r="HI352" s="667"/>
      <c r="HJ352" s="668"/>
      <c r="HK352" s="669"/>
      <c r="HL352" s="720"/>
      <c r="HM352" s="1326"/>
      <c r="HN352" s="497" t="e">
        <f t="shared" si="7697"/>
        <v>#N/A</v>
      </c>
      <c r="HO352" s="497" t="e">
        <f t="shared" si="7698"/>
        <v>#N/A</v>
      </c>
      <c r="HP352" s="498" t="e">
        <f t="shared" si="7699"/>
        <v>#N/A</v>
      </c>
      <c r="HQ352" s="498">
        <f t="shared" si="7700"/>
        <v>0</v>
      </c>
      <c r="HR352" s="498">
        <f t="shared" si="7701"/>
        <v>0</v>
      </c>
      <c r="HS352" s="498" t="e">
        <f t="shared" si="7702"/>
        <v>#N/A</v>
      </c>
      <c r="HT352" s="504">
        <f t="shared" si="7703"/>
        <v>0</v>
      </c>
      <c r="HU352" s="500">
        <f t="shared" si="7704"/>
        <v>0</v>
      </c>
      <c r="HX352" s="665"/>
      <c r="HY352" s="666"/>
      <c r="HZ352" s="667"/>
      <c r="IA352" s="668"/>
      <c r="IB352" s="669"/>
      <c r="IC352" s="720"/>
      <c r="ID352" s="1326"/>
      <c r="IE352" s="497" t="e">
        <f t="shared" si="7705"/>
        <v>#N/A</v>
      </c>
      <c r="IF352" s="497" t="e">
        <f t="shared" si="7706"/>
        <v>#N/A</v>
      </c>
      <c r="IG352" s="498" t="e">
        <f t="shared" si="7707"/>
        <v>#N/A</v>
      </c>
      <c r="IH352" s="498">
        <f t="shared" si="7708"/>
        <v>0</v>
      </c>
      <c r="II352" s="498">
        <f t="shared" si="7709"/>
        <v>0</v>
      </c>
      <c r="IJ352" s="498" t="e">
        <f t="shared" si="7710"/>
        <v>#N/A</v>
      </c>
      <c r="IK352" s="504">
        <f t="shared" si="7711"/>
        <v>0</v>
      </c>
      <c r="IL352" s="500">
        <f t="shared" si="7712"/>
        <v>0</v>
      </c>
      <c r="IO352" s="665"/>
      <c r="IP352" s="666"/>
      <c r="IQ352" s="667"/>
      <c r="IR352" s="668"/>
      <c r="IS352" s="669"/>
      <c r="IT352" s="720"/>
      <c r="IU352" s="1326"/>
      <c r="IV352" s="497" t="e">
        <f t="shared" si="7713"/>
        <v>#N/A</v>
      </c>
      <c r="IW352" s="497" t="e">
        <f t="shared" si="7714"/>
        <v>#N/A</v>
      </c>
      <c r="IX352" s="498" t="e">
        <f t="shared" si="7715"/>
        <v>#N/A</v>
      </c>
      <c r="IY352" s="498">
        <f t="shared" si="7716"/>
        <v>0</v>
      </c>
      <c r="IZ352" s="498">
        <f t="shared" si="7717"/>
        <v>0</v>
      </c>
      <c r="JA352" s="498" t="e">
        <f t="shared" si="7718"/>
        <v>#N/A</v>
      </c>
      <c r="JB352" s="504">
        <f t="shared" si="7719"/>
        <v>0</v>
      </c>
      <c r="JC352" s="500">
        <f t="shared" si="7720"/>
        <v>0</v>
      </c>
      <c r="JF352" s="665"/>
      <c r="JG352" s="666"/>
      <c r="JH352" s="667"/>
      <c r="JI352" s="668"/>
      <c r="JJ352" s="669"/>
      <c r="JK352" s="720"/>
      <c r="JL352" s="1326"/>
      <c r="JM352" s="497" t="e">
        <f t="shared" si="7721"/>
        <v>#N/A</v>
      </c>
      <c r="JN352" s="497" t="e">
        <f t="shared" si="7722"/>
        <v>#N/A</v>
      </c>
      <c r="JO352" s="498" t="e">
        <f t="shared" si="7723"/>
        <v>#N/A</v>
      </c>
      <c r="JP352" s="498">
        <f t="shared" si="7724"/>
        <v>0</v>
      </c>
      <c r="JQ352" s="498">
        <f t="shared" si="7725"/>
        <v>0</v>
      </c>
      <c r="JR352" s="498" t="e">
        <f t="shared" si="7726"/>
        <v>#N/A</v>
      </c>
      <c r="JS352" s="504">
        <f t="shared" si="7727"/>
        <v>0</v>
      </c>
      <c r="JT352" s="500">
        <f t="shared" si="7728"/>
        <v>0</v>
      </c>
      <c r="JW352" s="665"/>
      <c r="JX352" s="666"/>
      <c r="JY352" s="667"/>
      <c r="JZ352" s="668"/>
      <c r="KA352" s="669"/>
      <c r="KB352" s="720"/>
      <c r="KC352" s="1326"/>
      <c r="KD352" s="497" t="e">
        <f t="shared" si="7729"/>
        <v>#N/A</v>
      </c>
      <c r="KE352" s="497" t="e">
        <f t="shared" si="7730"/>
        <v>#N/A</v>
      </c>
      <c r="KF352" s="498" t="e">
        <f t="shared" si="7731"/>
        <v>#N/A</v>
      </c>
      <c r="KG352" s="498">
        <f t="shared" si="7732"/>
        <v>0</v>
      </c>
      <c r="KH352" s="498">
        <f t="shared" si="7733"/>
        <v>0</v>
      </c>
      <c r="KI352" s="498" t="e">
        <f t="shared" si="7734"/>
        <v>#N/A</v>
      </c>
      <c r="KJ352" s="504">
        <f t="shared" si="7735"/>
        <v>0</v>
      </c>
      <c r="KK352" s="500">
        <f t="shared" si="7736"/>
        <v>0</v>
      </c>
      <c r="KN352" s="665"/>
      <c r="KO352" s="666"/>
      <c r="KP352" s="667"/>
      <c r="KQ352" s="668"/>
      <c r="KR352" s="669"/>
      <c r="KS352" s="720"/>
      <c r="KT352" s="1326"/>
      <c r="KU352" s="497" t="e">
        <f t="shared" si="7737"/>
        <v>#N/A</v>
      </c>
      <c r="KV352" s="497" t="e">
        <f t="shared" si="7738"/>
        <v>#N/A</v>
      </c>
      <c r="KW352" s="498" t="e">
        <f t="shared" si="7739"/>
        <v>#N/A</v>
      </c>
      <c r="KX352" s="498">
        <f t="shared" si="7740"/>
        <v>0</v>
      </c>
      <c r="KY352" s="498">
        <f t="shared" si="7741"/>
        <v>0</v>
      </c>
      <c r="KZ352" s="498" t="e">
        <f t="shared" si="7742"/>
        <v>#N/A</v>
      </c>
      <c r="LA352" s="504">
        <f t="shared" si="7743"/>
        <v>0</v>
      </c>
      <c r="LB352" s="500">
        <f t="shared" si="7744"/>
        <v>0</v>
      </c>
      <c r="LE352" s="665"/>
      <c r="LF352" s="666"/>
      <c r="LG352" s="667"/>
      <c r="LH352" s="668"/>
      <c r="LI352" s="669"/>
      <c r="LJ352" s="720"/>
      <c r="LK352" s="1326"/>
      <c r="LL352" s="497" t="e">
        <f t="shared" si="7745"/>
        <v>#N/A</v>
      </c>
      <c r="LM352" s="497" t="e">
        <f t="shared" si="7746"/>
        <v>#N/A</v>
      </c>
      <c r="LN352" s="498" t="e">
        <f t="shared" si="7747"/>
        <v>#N/A</v>
      </c>
      <c r="LO352" s="498">
        <f t="shared" si="7748"/>
        <v>0</v>
      </c>
      <c r="LP352" s="498">
        <f t="shared" si="7749"/>
        <v>0</v>
      </c>
      <c r="LQ352" s="498" t="e">
        <f t="shared" si="7750"/>
        <v>#N/A</v>
      </c>
      <c r="LR352" s="504">
        <f t="shared" si="7751"/>
        <v>0</v>
      </c>
      <c r="LS352" s="500">
        <f t="shared" si="7752"/>
        <v>0</v>
      </c>
      <c r="LV352" s="665"/>
      <c r="LW352" s="666"/>
      <c r="LX352" s="667"/>
      <c r="LY352" s="668"/>
      <c r="LZ352" s="669"/>
      <c r="MA352" s="720"/>
      <c r="MB352" s="1326"/>
      <c r="MC352" s="497" t="e">
        <f t="shared" si="7753"/>
        <v>#N/A</v>
      </c>
      <c r="MD352" s="497" t="e">
        <f t="shared" si="7754"/>
        <v>#N/A</v>
      </c>
      <c r="ME352" s="498" t="e">
        <f t="shared" si="7755"/>
        <v>#N/A</v>
      </c>
      <c r="MF352" s="498">
        <f t="shared" si="7756"/>
        <v>0</v>
      </c>
      <c r="MG352" s="498">
        <f t="shared" si="7757"/>
        <v>0</v>
      </c>
      <c r="MH352" s="498" t="e">
        <f t="shared" si="7758"/>
        <v>#N/A</v>
      </c>
      <c r="MI352" s="504">
        <f t="shared" si="7759"/>
        <v>0</v>
      </c>
      <c r="MJ352" s="500">
        <f t="shared" si="7760"/>
        <v>0</v>
      </c>
      <c r="MM352" s="665"/>
      <c r="MN352" s="666"/>
      <c r="MO352" s="667"/>
      <c r="MP352" s="668"/>
      <c r="MQ352" s="669"/>
      <c r="MR352" s="720"/>
      <c r="MS352" s="1326"/>
      <c r="MT352" s="497" t="e">
        <f t="shared" si="7761"/>
        <v>#N/A</v>
      </c>
      <c r="MU352" s="497" t="e">
        <f t="shared" si="7762"/>
        <v>#N/A</v>
      </c>
      <c r="MV352" s="498" t="e">
        <f t="shared" si="7763"/>
        <v>#N/A</v>
      </c>
      <c r="MW352" s="498">
        <f t="shared" si="7764"/>
        <v>0</v>
      </c>
      <c r="MX352" s="498">
        <f t="shared" si="7765"/>
        <v>0</v>
      </c>
      <c r="MY352" s="498" t="e">
        <f t="shared" si="7766"/>
        <v>#N/A</v>
      </c>
      <c r="MZ352" s="504">
        <f t="shared" si="7767"/>
        <v>0</v>
      </c>
      <c r="NA352" s="500">
        <f t="shared" si="7768"/>
        <v>0</v>
      </c>
      <c r="ND352" s="665"/>
      <c r="NE352" s="666"/>
      <c r="NF352" s="667"/>
      <c r="NG352" s="668"/>
      <c r="NH352" s="669"/>
      <c r="NI352" s="720"/>
      <c r="NJ352" s="1326"/>
      <c r="NK352" s="497" t="e">
        <f t="shared" si="7769"/>
        <v>#N/A</v>
      </c>
      <c r="NL352" s="497" t="e">
        <f t="shared" si="7770"/>
        <v>#N/A</v>
      </c>
      <c r="NM352" s="498" t="e">
        <f t="shared" si="7771"/>
        <v>#N/A</v>
      </c>
      <c r="NN352" s="498">
        <f t="shared" si="7772"/>
        <v>0</v>
      </c>
      <c r="NO352" s="498">
        <f t="shared" si="7773"/>
        <v>0</v>
      </c>
      <c r="NP352" s="498" t="e">
        <f t="shared" si="7774"/>
        <v>#N/A</v>
      </c>
      <c r="NQ352" s="504">
        <f t="shared" si="7775"/>
        <v>0</v>
      </c>
      <c r="NR352" s="500">
        <f t="shared" si="7776"/>
        <v>0</v>
      </c>
      <c r="NU352" s="665"/>
      <c r="NV352" s="666"/>
      <c r="NW352" s="667"/>
      <c r="NX352" s="668"/>
      <c r="NY352" s="669"/>
      <c r="NZ352" s="720"/>
      <c r="OA352" s="1326"/>
      <c r="OB352" s="497" t="e">
        <f t="shared" si="7777"/>
        <v>#N/A</v>
      </c>
      <c r="OC352" s="497" t="e">
        <f t="shared" si="7778"/>
        <v>#N/A</v>
      </c>
      <c r="OD352" s="498" t="e">
        <f t="shared" si="7779"/>
        <v>#N/A</v>
      </c>
      <c r="OE352" s="498">
        <f t="shared" si="7780"/>
        <v>0</v>
      </c>
      <c r="OF352" s="498">
        <f t="shared" si="7781"/>
        <v>0</v>
      </c>
      <c r="OG352" s="498" t="e">
        <f t="shared" si="7782"/>
        <v>#N/A</v>
      </c>
      <c r="OH352" s="504">
        <f t="shared" si="7783"/>
        <v>0</v>
      </c>
      <c r="OI352" s="500">
        <f t="shared" si="7784"/>
        <v>0</v>
      </c>
      <c r="OL352" s="665"/>
      <c r="OM352" s="666"/>
      <c r="ON352" s="667"/>
      <c r="OO352" s="668"/>
      <c r="OP352" s="669"/>
      <c r="OQ352" s="720"/>
      <c r="OR352" s="1326"/>
      <c r="OS352" s="497" t="e">
        <f t="shared" si="7785"/>
        <v>#N/A</v>
      </c>
      <c r="OT352" s="497" t="e">
        <f t="shared" si="7786"/>
        <v>#N/A</v>
      </c>
      <c r="OU352" s="498" t="e">
        <f t="shared" si="7787"/>
        <v>#N/A</v>
      </c>
      <c r="OV352" s="498">
        <f t="shared" si="7788"/>
        <v>0</v>
      </c>
      <c r="OW352" s="498">
        <f t="shared" si="7789"/>
        <v>0</v>
      </c>
      <c r="OX352" s="498" t="e">
        <f t="shared" si="7790"/>
        <v>#N/A</v>
      </c>
      <c r="OY352" s="504">
        <f t="shared" si="7791"/>
        <v>0</v>
      </c>
      <c r="OZ352" s="500">
        <f t="shared" si="7792"/>
        <v>0</v>
      </c>
      <c r="PC352" s="665"/>
      <c r="PD352" s="666"/>
      <c r="PE352" s="667"/>
      <c r="PF352" s="668"/>
      <c r="PG352" s="669"/>
      <c r="PH352" s="720"/>
      <c r="PI352" s="1326"/>
      <c r="PJ352" s="497" t="e">
        <f t="shared" si="7793"/>
        <v>#N/A</v>
      </c>
      <c r="PK352" s="497" t="e">
        <f t="shared" si="7794"/>
        <v>#N/A</v>
      </c>
      <c r="PL352" s="498" t="e">
        <f t="shared" si="7795"/>
        <v>#N/A</v>
      </c>
      <c r="PM352" s="498">
        <f t="shared" si="7796"/>
        <v>0</v>
      </c>
      <c r="PN352" s="498">
        <f t="shared" si="7797"/>
        <v>0</v>
      </c>
      <c r="PO352" s="498" t="e">
        <f t="shared" si="7798"/>
        <v>#N/A</v>
      </c>
      <c r="PP352" s="504">
        <f t="shared" si="7799"/>
        <v>0</v>
      </c>
      <c r="PQ352" s="500">
        <f t="shared" si="7800"/>
        <v>0</v>
      </c>
      <c r="PT352" s="665"/>
      <c r="PU352" s="666"/>
      <c r="PV352" s="667"/>
      <c r="PW352" s="668"/>
      <c r="PX352" s="669"/>
      <c r="PY352" s="720"/>
      <c r="PZ352" s="1326"/>
      <c r="QA352" s="497" t="e">
        <f t="shared" si="7801"/>
        <v>#N/A</v>
      </c>
      <c r="QB352" s="497" t="e">
        <f t="shared" si="7802"/>
        <v>#N/A</v>
      </c>
      <c r="QC352" s="498" t="e">
        <f t="shared" si="7803"/>
        <v>#N/A</v>
      </c>
      <c r="QD352" s="498">
        <f t="shared" si="7804"/>
        <v>0</v>
      </c>
      <c r="QE352" s="498">
        <f t="shared" si="7805"/>
        <v>0</v>
      </c>
      <c r="QF352" s="498" t="e">
        <f t="shared" si="7806"/>
        <v>#N/A</v>
      </c>
      <c r="QG352" s="504">
        <f t="shared" si="7807"/>
        <v>0</v>
      </c>
      <c r="QH352" s="500">
        <f t="shared" si="7808"/>
        <v>0</v>
      </c>
      <c r="QK352" s="665"/>
      <c r="QL352" s="666"/>
      <c r="QM352" s="667"/>
      <c r="QN352" s="668"/>
      <c r="QO352" s="669"/>
      <c r="QP352" s="720"/>
      <c r="QQ352" s="1326"/>
      <c r="QR352" s="497" t="e">
        <f t="shared" si="7809"/>
        <v>#N/A</v>
      </c>
      <c r="QS352" s="497" t="e">
        <f t="shared" si="7810"/>
        <v>#N/A</v>
      </c>
      <c r="QT352" s="498" t="e">
        <f t="shared" si="7811"/>
        <v>#N/A</v>
      </c>
      <c r="QU352" s="498">
        <f t="shared" si="7812"/>
        <v>0</v>
      </c>
      <c r="QV352" s="498">
        <f t="shared" si="7813"/>
        <v>0</v>
      </c>
      <c r="QW352" s="498" t="e">
        <f t="shared" si="7814"/>
        <v>#N/A</v>
      </c>
      <c r="QX352" s="504">
        <f t="shared" si="7815"/>
        <v>0</v>
      </c>
      <c r="QY352" s="500">
        <f t="shared" si="7816"/>
        <v>0</v>
      </c>
      <c r="RB352" s="403"/>
      <c r="RC352" s="404"/>
      <c r="RD352" s="405"/>
      <c r="RE352" s="406"/>
      <c r="RF352" s="391"/>
      <c r="RG352" s="392"/>
      <c r="RH352" s="392"/>
      <c r="RI352" s="497" t="e">
        <f>IF(EXACT(VLOOKUP(RB352,OFERTA_0,2,FALSE),RC352),1,0)</f>
        <v>#N/A</v>
      </c>
      <c r="RJ352" s="497" t="e">
        <f>IF(EXACT(VLOOKUP(RB352,OFERTA_0,3,FALSE),RD352),1,0)</f>
        <v>#N/A</v>
      </c>
      <c r="RK352" s="498" t="e">
        <f>IF(EXACT(VLOOKUP(RB352,OFERTA_0,4,FALSE),RE352),1,0)</f>
        <v>#N/A</v>
      </c>
      <c r="RL352" s="498">
        <f>IF(RF352=0,0,1)</f>
        <v>0</v>
      </c>
      <c r="RM352" s="498">
        <f>IF(RG352=0,0,1)</f>
        <v>0</v>
      </c>
      <c r="RN352" s="498" t="e">
        <f>PRODUCT(RI352:RM352)</f>
        <v>#N/A</v>
      </c>
      <c r="RO352" s="504">
        <f>ROUND(RG352,0)</f>
        <v>0</v>
      </c>
      <c r="RP352" s="500">
        <f>RG352-RO352</f>
        <v>0</v>
      </c>
      <c r="RS352" s="403"/>
      <c r="RT352" s="404"/>
      <c r="RU352" s="405"/>
      <c r="RV352" s="406"/>
      <c r="RW352" s="391"/>
      <c r="RX352" s="392"/>
      <c r="RY352" s="392"/>
      <c r="RZ352" s="497" t="e">
        <f>IF(EXACT(VLOOKUP(RS352,OFERTA_0,2,FALSE),RT352),1,0)</f>
        <v>#N/A</v>
      </c>
      <c r="SA352" s="497" t="e">
        <f>IF(EXACT(VLOOKUP(RS352,OFERTA_0,3,FALSE),RU352),1,0)</f>
        <v>#N/A</v>
      </c>
      <c r="SB352" s="498" t="e">
        <f>IF(EXACT(VLOOKUP(RS352,OFERTA_0,4,FALSE),RV352),1,0)</f>
        <v>#N/A</v>
      </c>
      <c r="SC352" s="498">
        <f>IF(RW352=0,0,1)</f>
        <v>0</v>
      </c>
      <c r="SD352" s="498">
        <f>IF(RX352=0,0,1)</f>
        <v>0</v>
      </c>
      <c r="SE352" s="498" t="e">
        <f>PRODUCT(RZ352:SD352)</f>
        <v>#N/A</v>
      </c>
      <c r="SF352" s="504">
        <f>ROUND(RX352,0)</f>
        <v>0</v>
      </c>
      <c r="SG352" s="500">
        <f>RX352-SF352</f>
        <v>0</v>
      </c>
      <c r="SJ352" s="403"/>
      <c r="SK352" s="404"/>
      <c r="SL352" s="405"/>
      <c r="SM352" s="406"/>
      <c r="SN352" s="391"/>
      <c r="SO352" s="392"/>
      <c r="SP352" s="392"/>
      <c r="SQ352" s="497" t="e">
        <f>IF(EXACT(VLOOKUP(SJ352,OFERTA_0,2,FALSE),SK352),1,0)</f>
        <v>#N/A</v>
      </c>
      <c r="SR352" s="497" t="e">
        <f>IF(EXACT(VLOOKUP(SJ352,OFERTA_0,3,FALSE),SL352),1,0)</f>
        <v>#N/A</v>
      </c>
      <c r="SS352" s="498" t="e">
        <f>IF(EXACT(VLOOKUP(SJ352,OFERTA_0,4,FALSE),SM352),1,0)</f>
        <v>#N/A</v>
      </c>
      <c r="ST352" s="498">
        <f>IF(SN352=0,0,1)</f>
        <v>0</v>
      </c>
      <c r="SU352" s="498">
        <f>IF(SO352=0,0,1)</f>
        <v>0</v>
      </c>
      <c r="SV352" s="498" t="e">
        <f>PRODUCT(SQ352:SU352)</f>
        <v>#N/A</v>
      </c>
      <c r="SW352" s="504">
        <f>ROUND(SO352,0)</f>
        <v>0</v>
      </c>
      <c r="SX352" s="500">
        <f>SO352-SW352</f>
        <v>0</v>
      </c>
    </row>
    <row r="353" spans="2:518" ht="46.5" hidden="1" customHeight="1" thickTop="1" thickBot="1">
      <c r="B353" s="577"/>
      <c r="C353" s="578"/>
      <c r="D353" s="579"/>
      <c r="E353" s="580"/>
      <c r="F353" s="581"/>
      <c r="G353" s="585"/>
      <c r="H353" s="595"/>
      <c r="K353" s="577"/>
      <c r="L353" s="767"/>
      <c r="M353" s="579"/>
      <c r="N353" s="580"/>
      <c r="O353" s="581"/>
      <c r="P353" s="585"/>
      <c r="Q353" s="1326"/>
      <c r="R353" s="497"/>
      <c r="S353" s="497"/>
      <c r="T353" s="498"/>
      <c r="U353" s="498"/>
      <c r="V353" s="498"/>
      <c r="W353" s="498"/>
      <c r="X353" s="504"/>
      <c r="Y353" s="500"/>
      <c r="Z353" s="486"/>
      <c r="AA353" s="486"/>
      <c r="AB353" s="577"/>
      <c r="AC353" s="767"/>
      <c r="AD353" s="579"/>
      <c r="AE353" s="580"/>
      <c r="AF353" s="581"/>
      <c r="AG353" s="585"/>
      <c r="AH353" s="1326"/>
      <c r="AI353" s="497"/>
      <c r="AJ353" s="497"/>
      <c r="AK353" s="498"/>
      <c r="AL353" s="498"/>
      <c r="AM353" s="498"/>
      <c r="AN353" s="498"/>
      <c r="AO353" s="504"/>
      <c r="AP353" s="500"/>
      <c r="AQ353" s="486"/>
      <c r="AR353" s="486"/>
      <c r="AS353" s="577"/>
      <c r="AT353" s="767"/>
      <c r="AU353" s="579"/>
      <c r="AV353" s="580"/>
      <c r="AW353" s="581"/>
      <c r="AX353" s="585"/>
      <c r="AY353" s="1326"/>
      <c r="AZ353" s="497"/>
      <c r="BA353" s="497"/>
      <c r="BB353" s="498"/>
      <c r="BC353" s="498"/>
      <c r="BD353" s="498"/>
      <c r="BE353" s="498"/>
      <c r="BF353" s="504"/>
      <c r="BG353" s="500"/>
      <c r="BJ353" s="577"/>
      <c r="BK353" s="767"/>
      <c r="BL353" s="579"/>
      <c r="BM353" s="580"/>
      <c r="BN353" s="581"/>
      <c r="BO353" s="585"/>
      <c r="BP353" s="1326"/>
      <c r="BQ353" s="497"/>
      <c r="BR353" s="497"/>
      <c r="BS353" s="498"/>
      <c r="BT353" s="498"/>
      <c r="BU353" s="498"/>
      <c r="BV353" s="498"/>
      <c r="BW353" s="504"/>
      <c r="BX353" s="500"/>
      <c r="CA353" s="577"/>
      <c r="CB353" s="767"/>
      <c r="CC353" s="579"/>
      <c r="CD353" s="580"/>
      <c r="CE353" s="581"/>
      <c r="CF353" s="585"/>
      <c r="CG353" s="1326"/>
      <c r="CH353" s="497"/>
      <c r="CI353" s="497"/>
      <c r="CJ353" s="498"/>
      <c r="CK353" s="498"/>
      <c r="CL353" s="498"/>
      <c r="CM353" s="498"/>
      <c r="CN353" s="504"/>
      <c r="CO353" s="500"/>
      <c r="CR353" s="577"/>
      <c r="CS353" s="767"/>
      <c r="CT353" s="579"/>
      <c r="CU353" s="580"/>
      <c r="CV353" s="581"/>
      <c r="CW353" s="585"/>
      <c r="CX353" s="1326"/>
      <c r="CY353" s="497"/>
      <c r="CZ353" s="497"/>
      <c r="DA353" s="498"/>
      <c r="DB353" s="498"/>
      <c r="DC353" s="498"/>
      <c r="DD353" s="498"/>
      <c r="DE353" s="504"/>
      <c r="DF353" s="500"/>
      <c r="DI353" s="577"/>
      <c r="DJ353" s="767"/>
      <c r="DK353" s="579"/>
      <c r="DL353" s="580"/>
      <c r="DM353" s="581"/>
      <c r="DN353" s="585"/>
      <c r="DO353" s="1326"/>
      <c r="DP353" s="497"/>
      <c r="DQ353" s="497"/>
      <c r="DR353" s="498"/>
      <c r="DS353" s="498"/>
      <c r="DT353" s="498"/>
      <c r="DU353" s="498"/>
      <c r="DV353" s="504"/>
      <c r="DW353" s="500"/>
      <c r="DZ353" s="577"/>
      <c r="EA353" s="767"/>
      <c r="EB353" s="579"/>
      <c r="EC353" s="580"/>
      <c r="ED353" s="581"/>
      <c r="EE353" s="585"/>
      <c r="EF353" s="1326"/>
      <c r="EG353" s="497"/>
      <c r="EH353" s="497"/>
      <c r="EI353" s="498"/>
      <c r="EJ353" s="498"/>
      <c r="EK353" s="498"/>
      <c r="EL353" s="498"/>
      <c r="EM353" s="504"/>
      <c r="EN353" s="500"/>
      <c r="EQ353" s="665"/>
      <c r="ER353" s="666"/>
      <c r="ES353" s="667"/>
      <c r="ET353" s="668"/>
      <c r="EU353" s="669"/>
      <c r="EV353" s="720"/>
      <c r="EW353" s="1326"/>
      <c r="EX353" s="497" t="e">
        <f t="shared" si="7665"/>
        <v>#N/A</v>
      </c>
      <c r="EY353" s="497" t="e">
        <f t="shared" si="7666"/>
        <v>#N/A</v>
      </c>
      <c r="EZ353" s="498" t="e">
        <f t="shared" si="7667"/>
        <v>#N/A</v>
      </c>
      <c r="FA353" s="498">
        <f t="shared" si="7668"/>
        <v>0</v>
      </c>
      <c r="FB353" s="498">
        <f t="shared" si="7669"/>
        <v>0</v>
      </c>
      <c r="FC353" s="498" t="e">
        <f t="shared" si="7670"/>
        <v>#N/A</v>
      </c>
      <c r="FD353" s="504">
        <f t="shared" si="7671"/>
        <v>0</v>
      </c>
      <c r="FE353" s="500">
        <f t="shared" si="7672"/>
        <v>0</v>
      </c>
      <c r="FH353" s="665"/>
      <c r="FI353" s="666"/>
      <c r="FJ353" s="667"/>
      <c r="FK353" s="668"/>
      <c r="FL353" s="669"/>
      <c r="FM353" s="720"/>
      <c r="FN353" s="1326"/>
      <c r="FO353" s="497" t="e">
        <f t="shared" si="7673"/>
        <v>#N/A</v>
      </c>
      <c r="FP353" s="497" t="e">
        <f t="shared" si="7674"/>
        <v>#N/A</v>
      </c>
      <c r="FQ353" s="498" t="e">
        <f t="shared" si="7675"/>
        <v>#N/A</v>
      </c>
      <c r="FR353" s="498">
        <f t="shared" si="7676"/>
        <v>0</v>
      </c>
      <c r="FS353" s="498">
        <f t="shared" si="7677"/>
        <v>0</v>
      </c>
      <c r="FT353" s="498" t="e">
        <f t="shared" si="7678"/>
        <v>#N/A</v>
      </c>
      <c r="FU353" s="504">
        <f t="shared" si="7679"/>
        <v>0</v>
      </c>
      <c r="FV353" s="500">
        <f t="shared" si="7680"/>
        <v>0</v>
      </c>
      <c r="FY353" s="665"/>
      <c r="FZ353" s="666"/>
      <c r="GA353" s="667"/>
      <c r="GB353" s="668"/>
      <c r="GC353" s="669"/>
      <c r="GD353" s="720"/>
      <c r="GE353" s="1326"/>
      <c r="GF353" s="497" t="e">
        <f t="shared" si="7681"/>
        <v>#N/A</v>
      </c>
      <c r="GG353" s="497" t="e">
        <f t="shared" si="7682"/>
        <v>#N/A</v>
      </c>
      <c r="GH353" s="498" t="e">
        <f t="shared" si="7683"/>
        <v>#N/A</v>
      </c>
      <c r="GI353" s="498">
        <f t="shared" si="7684"/>
        <v>0</v>
      </c>
      <c r="GJ353" s="498">
        <f t="shared" si="7685"/>
        <v>0</v>
      </c>
      <c r="GK353" s="498" t="e">
        <f t="shared" si="7686"/>
        <v>#N/A</v>
      </c>
      <c r="GL353" s="504">
        <f t="shared" si="7687"/>
        <v>0</v>
      </c>
      <c r="GM353" s="500">
        <f t="shared" si="7688"/>
        <v>0</v>
      </c>
      <c r="GP353" s="665"/>
      <c r="GQ353" s="666"/>
      <c r="GR353" s="667"/>
      <c r="GS353" s="668"/>
      <c r="GT353" s="669"/>
      <c r="GU353" s="720"/>
      <c r="GV353" s="1326"/>
      <c r="GW353" s="497" t="e">
        <f t="shared" si="7689"/>
        <v>#N/A</v>
      </c>
      <c r="GX353" s="497" t="e">
        <f t="shared" si="7690"/>
        <v>#N/A</v>
      </c>
      <c r="GY353" s="498" t="e">
        <f t="shared" si="7691"/>
        <v>#N/A</v>
      </c>
      <c r="GZ353" s="498">
        <f t="shared" si="7692"/>
        <v>0</v>
      </c>
      <c r="HA353" s="498">
        <f t="shared" si="7693"/>
        <v>0</v>
      </c>
      <c r="HB353" s="498" t="e">
        <f t="shared" si="7694"/>
        <v>#N/A</v>
      </c>
      <c r="HC353" s="504">
        <f t="shared" si="7695"/>
        <v>0</v>
      </c>
      <c r="HD353" s="500">
        <f t="shared" si="7696"/>
        <v>0</v>
      </c>
      <c r="HG353" s="665"/>
      <c r="HH353" s="666"/>
      <c r="HI353" s="667"/>
      <c r="HJ353" s="668"/>
      <c r="HK353" s="669"/>
      <c r="HL353" s="720"/>
      <c r="HM353" s="1326"/>
      <c r="HN353" s="497" t="e">
        <f t="shared" si="7697"/>
        <v>#N/A</v>
      </c>
      <c r="HO353" s="497" t="e">
        <f t="shared" si="7698"/>
        <v>#N/A</v>
      </c>
      <c r="HP353" s="498" t="e">
        <f t="shared" si="7699"/>
        <v>#N/A</v>
      </c>
      <c r="HQ353" s="498">
        <f t="shared" si="7700"/>
        <v>0</v>
      </c>
      <c r="HR353" s="498">
        <f t="shared" si="7701"/>
        <v>0</v>
      </c>
      <c r="HS353" s="498" t="e">
        <f t="shared" si="7702"/>
        <v>#N/A</v>
      </c>
      <c r="HT353" s="504">
        <f t="shared" si="7703"/>
        <v>0</v>
      </c>
      <c r="HU353" s="500">
        <f t="shared" si="7704"/>
        <v>0</v>
      </c>
      <c r="HX353" s="665"/>
      <c r="HY353" s="666"/>
      <c r="HZ353" s="667"/>
      <c r="IA353" s="668"/>
      <c r="IB353" s="669"/>
      <c r="IC353" s="720"/>
      <c r="ID353" s="1326"/>
      <c r="IE353" s="497" t="e">
        <f t="shared" si="7705"/>
        <v>#N/A</v>
      </c>
      <c r="IF353" s="497" t="e">
        <f t="shared" si="7706"/>
        <v>#N/A</v>
      </c>
      <c r="IG353" s="498" t="e">
        <f t="shared" si="7707"/>
        <v>#N/A</v>
      </c>
      <c r="IH353" s="498">
        <f t="shared" si="7708"/>
        <v>0</v>
      </c>
      <c r="II353" s="498">
        <f t="shared" si="7709"/>
        <v>0</v>
      </c>
      <c r="IJ353" s="498" t="e">
        <f t="shared" si="7710"/>
        <v>#N/A</v>
      </c>
      <c r="IK353" s="504">
        <f t="shared" si="7711"/>
        <v>0</v>
      </c>
      <c r="IL353" s="500">
        <f t="shared" si="7712"/>
        <v>0</v>
      </c>
      <c r="IO353" s="665"/>
      <c r="IP353" s="666"/>
      <c r="IQ353" s="667"/>
      <c r="IR353" s="668"/>
      <c r="IS353" s="669"/>
      <c r="IT353" s="720"/>
      <c r="IU353" s="1326"/>
      <c r="IV353" s="497" t="e">
        <f t="shared" si="7713"/>
        <v>#N/A</v>
      </c>
      <c r="IW353" s="497" t="e">
        <f t="shared" si="7714"/>
        <v>#N/A</v>
      </c>
      <c r="IX353" s="498" t="e">
        <f t="shared" si="7715"/>
        <v>#N/A</v>
      </c>
      <c r="IY353" s="498">
        <f t="shared" si="7716"/>
        <v>0</v>
      </c>
      <c r="IZ353" s="498">
        <f t="shared" si="7717"/>
        <v>0</v>
      </c>
      <c r="JA353" s="498" t="e">
        <f t="shared" si="7718"/>
        <v>#N/A</v>
      </c>
      <c r="JB353" s="504">
        <f t="shared" si="7719"/>
        <v>0</v>
      </c>
      <c r="JC353" s="500">
        <f t="shared" si="7720"/>
        <v>0</v>
      </c>
      <c r="JF353" s="665"/>
      <c r="JG353" s="666"/>
      <c r="JH353" s="667"/>
      <c r="JI353" s="668"/>
      <c r="JJ353" s="669"/>
      <c r="JK353" s="720"/>
      <c r="JL353" s="1326"/>
      <c r="JM353" s="497" t="e">
        <f t="shared" si="7721"/>
        <v>#N/A</v>
      </c>
      <c r="JN353" s="497" t="e">
        <f t="shared" si="7722"/>
        <v>#N/A</v>
      </c>
      <c r="JO353" s="498" t="e">
        <f t="shared" si="7723"/>
        <v>#N/A</v>
      </c>
      <c r="JP353" s="498">
        <f t="shared" si="7724"/>
        <v>0</v>
      </c>
      <c r="JQ353" s="498">
        <f t="shared" si="7725"/>
        <v>0</v>
      </c>
      <c r="JR353" s="498" t="e">
        <f t="shared" si="7726"/>
        <v>#N/A</v>
      </c>
      <c r="JS353" s="504">
        <f t="shared" si="7727"/>
        <v>0</v>
      </c>
      <c r="JT353" s="500">
        <f t="shared" si="7728"/>
        <v>0</v>
      </c>
      <c r="JW353" s="665"/>
      <c r="JX353" s="666"/>
      <c r="JY353" s="667"/>
      <c r="JZ353" s="668"/>
      <c r="KA353" s="669"/>
      <c r="KB353" s="720"/>
      <c r="KC353" s="1326"/>
      <c r="KD353" s="497" t="e">
        <f t="shared" si="7729"/>
        <v>#N/A</v>
      </c>
      <c r="KE353" s="497" t="e">
        <f t="shared" si="7730"/>
        <v>#N/A</v>
      </c>
      <c r="KF353" s="498" t="e">
        <f t="shared" si="7731"/>
        <v>#N/A</v>
      </c>
      <c r="KG353" s="498">
        <f t="shared" si="7732"/>
        <v>0</v>
      </c>
      <c r="KH353" s="498">
        <f t="shared" si="7733"/>
        <v>0</v>
      </c>
      <c r="KI353" s="498" t="e">
        <f t="shared" si="7734"/>
        <v>#N/A</v>
      </c>
      <c r="KJ353" s="504">
        <f t="shared" si="7735"/>
        <v>0</v>
      </c>
      <c r="KK353" s="500">
        <f t="shared" si="7736"/>
        <v>0</v>
      </c>
      <c r="KN353" s="665"/>
      <c r="KO353" s="666"/>
      <c r="KP353" s="667"/>
      <c r="KQ353" s="668"/>
      <c r="KR353" s="669"/>
      <c r="KS353" s="720"/>
      <c r="KT353" s="1326"/>
      <c r="KU353" s="497" t="e">
        <f t="shared" si="7737"/>
        <v>#N/A</v>
      </c>
      <c r="KV353" s="497" t="e">
        <f t="shared" si="7738"/>
        <v>#N/A</v>
      </c>
      <c r="KW353" s="498" t="e">
        <f t="shared" si="7739"/>
        <v>#N/A</v>
      </c>
      <c r="KX353" s="498">
        <f t="shared" si="7740"/>
        <v>0</v>
      </c>
      <c r="KY353" s="498">
        <f t="shared" si="7741"/>
        <v>0</v>
      </c>
      <c r="KZ353" s="498" t="e">
        <f t="shared" si="7742"/>
        <v>#N/A</v>
      </c>
      <c r="LA353" s="504">
        <f t="shared" si="7743"/>
        <v>0</v>
      </c>
      <c r="LB353" s="500">
        <f t="shared" si="7744"/>
        <v>0</v>
      </c>
      <c r="LE353" s="665"/>
      <c r="LF353" s="666"/>
      <c r="LG353" s="667"/>
      <c r="LH353" s="668"/>
      <c r="LI353" s="669"/>
      <c r="LJ353" s="720"/>
      <c r="LK353" s="1326"/>
      <c r="LL353" s="497" t="e">
        <f t="shared" si="7745"/>
        <v>#N/A</v>
      </c>
      <c r="LM353" s="497" t="e">
        <f t="shared" si="7746"/>
        <v>#N/A</v>
      </c>
      <c r="LN353" s="498" t="e">
        <f t="shared" si="7747"/>
        <v>#N/A</v>
      </c>
      <c r="LO353" s="498">
        <f t="shared" si="7748"/>
        <v>0</v>
      </c>
      <c r="LP353" s="498">
        <f t="shared" si="7749"/>
        <v>0</v>
      </c>
      <c r="LQ353" s="498" t="e">
        <f t="shared" si="7750"/>
        <v>#N/A</v>
      </c>
      <c r="LR353" s="504">
        <f t="shared" si="7751"/>
        <v>0</v>
      </c>
      <c r="LS353" s="500">
        <f t="shared" si="7752"/>
        <v>0</v>
      </c>
      <c r="LV353" s="665"/>
      <c r="LW353" s="666"/>
      <c r="LX353" s="667"/>
      <c r="LY353" s="668"/>
      <c r="LZ353" s="669"/>
      <c r="MA353" s="720"/>
      <c r="MB353" s="1326"/>
      <c r="MC353" s="497" t="e">
        <f t="shared" si="7753"/>
        <v>#N/A</v>
      </c>
      <c r="MD353" s="497" t="e">
        <f t="shared" si="7754"/>
        <v>#N/A</v>
      </c>
      <c r="ME353" s="498" t="e">
        <f t="shared" si="7755"/>
        <v>#N/A</v>
      </c>
      <c r="MF353" s="498">
        <f t="shared" si="7756"/>
        <v>0</v>
      </c>
      <c r="MG353" s="498">
        <f t="shared" si="7757"/>
        <v>0</v>
      </c>
      <c r="MH353" s="498" t="e">
        <f t="shared" si="7758"/>
        <v>#N/A</v>
      </c>
      <c r="MI353" s="504">
        <f t="shared" si="7759"/>
        <v>0</v>
      </c>
      <c r="MJ353" s="500">
        <f t="shared" si="7760"/>
        <v>0</v>
      </c>
      <c r="MM353" s="665"/>
      <c r="MN353" s="666"/>
      <c r="MO353" s="667"/>
      <c r="MP353" s="668"/>
      <c r="MQ353" s="669"/>
      <c r="MR353" s="720"/>
      <c r="MS353" s="1326"/>
      <c r="MT353" s="497" t="e">
        <f t="shared" si="7761"/>
        <v>#N/A</v>
      </c>
      <c r="MU353" s="497" t="e">
        <f t="shared" si="7762"/>
        <v>#N/A</v>
      </c>
      <c r="MV353" s="498" t="e">
        <f t="shared" si="7763"/>
        <v>#N/A</v>
      </c>
      <c r="MW353" s="498">
        <f t="shared" si="7764"/>
        <v>0</v>
      </c>
      <c r="MX353" s="498">
        <f t="shared" si="7765"/>
        <v>0</v>
      </c>
      <c r="MY353" s="498" t="e">
        <f t="shared" si="7766"/>
        <v>#N/A</v>
      </c>
      <c r="MZ353" s="504">
        <f t="shared" si="7767"/>
        <v>0</v>
      </c>
      <c r="NA353" s="500">
        <f t="shared" si="7768"/>
        <v>0</v>
      </c>
      <c r="ND353" s="665"/>
      <c r="NE353" s="666"/>
      <c r="NF353" s="667"/>
      <c r="NG353" s="668"/>
      <c r="NH353" s="669"/>
      <c r="NI353" s="720"/>
      <c r="NJ353" s="1326"/>
      <c r="NK353" s="497" t="e">
        <f t="shared" si="7769"/>
        <v>#N/A</v>
      </c>
      <c r="NL353" s="497" t="e">
        <f t="shared" si="7770"/>
        <v>#N/A</v>
      </c>
      <c r="NM353" s="498" t="e">
        <f t="shared" si="7771"/>
        <v>#N/A</v>
      </c>
      <c r="NN353" s="498">
        <f t="shared" si="7772"/>
        <v>0</v>
      </c>
      <c r="NO353" s="498">
        <f t="shared" si="7773"/>
        <v>0</v>
      </c>
      <c r="NP353" s="498" t="e">
        <f t="shared" si="7774"/>
        <v>#N/A</v>
      </c>
      <c r="NQ353" s="504">
        <f t="shared" si="7775"/>
        <v>0</v>
      </c>
      <c r="NR353" s="500">
        <f t="shared" si="7776"/>
        <v>0</v>
      </c>
      <c r="NU353" s="665"/>
      <c r="NV353" s="666"/>
      <c r="NW353" s="667"/>
      <c r="NX353" s="668"/>
      <c r="NY353" s="669"/>
      <c r="NZ353" s="720"/>
      <c r="OA353" s="1326"/>
      <c r="OB353" s="497" t="e">
        <f t="shared" si="7777"/>
        <v>#N/A</v>
      </c>
      <c r="OC353" s="497" t="e">
        <f t="shared" si="7778"/>
        <v>#N/A</v>
      </c>
      <c r="OD353" s="498" t="e">
        <f t="shared" si="7779"/>
        <v>#N/A</v>
      </c>
      <c r="OE353" s="498">
        <f t="shared" si="7780"/>
        <v>0</v>
      </c>
      <c r="OF353" s="498">
        <f t="shared" si="7781"/>
        <v>0</v>
      </c>
      <c r="OG353" s="498" t="e">
        <f t="shared" si="7782"/>
        <v>#N/A</v>
      </c>
      <c r="OH353" s="504">
        <f t="shared" si="7783"/>
        <v>0</v>
      </c>
      <c r="OI353" s="500">
        <f t="shared" si="7784"/>
        <v>0</v>
      </c>
      <c r="OL353" s="665"/>
      <c r="OM353" s="666"/>
      <c r="ON353" s="667"/>
      <c r="OO353" s="668"/>
      <c r="OP353" s="669"/>
      <c r="OQ353" s="720"/>
      <c r="OR353" s="1326"/>
      <c r="OS353" s="497" t="e">
        <f t="shared" si="7785"/>
        <v>#N/A</v>
      </c>
      <c r="OT353" s="497" t="e">
        <f t="shared" si="7786"/>
        <v>#N/A</v>
      </c>
      <c r="OU353" s="498" t="e">
        <f t="shared" si="7787"/>
        <v>#N/A</v>
      </c>
      <c r="OV353" s="498">
        <f t="shared" si="7788"/>
        <v>0</v>
      </c>
      <c r="OW353" s="498">
        <f t="shared" si="7789"/>
        <v>0</v>
      </c>
      <c r="OX353" s="498" t="e">
        <f t="shared" si="7790"/>
        <v>#N/A</v>
      </c>
      <c r="OY353" s="504">
        <f t="shared" si="7791"/>
        <v>0</v>
      </c>
      <c r="OZ353" s="500">
        <f t="shared" si="7792"/>
        <v>0</v>
      </c>
      <c r="PC353" s="665"/>
      <c r="PD353" s="666"/>
      <c r="PE353" s="667"/>
      <c r="PF353" s="668"/>
      <c r="PG353" s="669"/>
      <c r="PH353" s="720"/>
      <c r="PI353" s="1326"/>
      <c r="PJ353" s="497" t="e">
        <f t="shared" si="7793"/>
        <v>#N/A</v>
      </c>
      <c r="PK353" s="497" t="e">
        <f t="shared" si="7794"/>
        <v>#N/A</v>
      </c>
      <c r="PL353" s="498" t="e">
        <f t="shared" si="7795"/>
        <v>#N/A</v>
      </c>
      <c r="PM353" s="498">
        <f t="shared" si="7796"/>
        <v>0</v>
      </c>
      <c r="PN353" s="498">
        <f t="shared" si="7797"/>
        <v>0</v>
      </c>
      <c r="PO353" s="498" t="e">
        <f t="shared" si="7798"/>
        <v>#N/A</v>
      </c>
      <c r="PP353" s="504">
        <f t="shared" si="7799"/>
        <v>0</v>
      </c>
      <c r="PQ353" s="500">
        <f t="shared" si="7800"/>
        <v>0</v>
      </c>
      <c r="PT353" s="665"/>
      <c r="PU353" s="666"/>
      <c r="PV353" s="667"/>
      <c r="PW353" s="668"/>
      <c r="PX353" s="669"/>
      <c r="PY353" s="720"/>
      <c r="PZ353" s="1326"/>
      <c r="QA353" s="497" t="e">
        <f t="shared" si="7801"/>
        <v>#N/A</v>
      </c>
      <c r="QB353" s="497" t="e">
        <f t="shared" si="7802"/>
        <v>#N/A</v>
      </c>
      <c r="QC353" s="498" t="e">
        <f t="shared" si="7803"/>
        <v>#N/A</v>
      </c>
      <c r="QD353" s="498">
        <f t="shared" si="7804"/>
        <v>0</v>
      </c>
      <c r="QE353" s="498">
        <f t="shared" si="7805"/>
        <v>0</v>
      </c>
      <c r="QF353" s="498" t="e">
        <f t="shared" si="7806"/>
        <v>#N/A</v>
      </c>
      <c r="QG353" s="504">
        <f t="shared" si="7807"/>
        <v>0</v>
      </c>
      <c r="QH353" s="500">
        <f t="shared" si="7808"/>
        <v>0</v>
      </c>
      <c r="QK353" s="665"/>
      <c r="QL353" s="666"/>
      <c r="QM353" s="667"/>
      <c r="QN353" s="668"/>
      <c r="QO353" s="669"/>
      <c r="QP353" s="720"/>
      <c r="QQ353" s="1326"/>
      <c r="QR353" s="497" t="e">
        <f t="shared" si="7809"/>
        <v>#N/A</v>
      </c>
      <c r="QS353" s="497" t="e">
        <f t="shared" si="7810"/>
        <v>#N/A</v>
      </c>
      <c r="QT353" s="498" t="e">
        <f t="shared" si="7811"/>
        <v>#N/A</v>
      </c>
      <c r="QU353" s="498">
        <f t="shared" si="7812"/>
        <v>0</v>
      </c>
      <c r="QV353" s="498">
        <f t="shared" si="7813"/>
        <v>0</v>
      </c>
      <c r="QW353" s="498" t="e">
        <f t="shared" si="7814"/>
        <v>#N/A</v>
      </c>
      <c r="QX353" s="504">
        <f t="shared" si="7815"/>
        <v>0</v>
      </c>
      <c r="QY353" s="500">
        <f t="shared" si="7816"/>
        <v>0</v>
      </c>
      <c r="RB353" s="403"/>
      <c r="RC353" s="404"/>
      <c r="RD353" s="405"/>
      <c r="RE353" s="406"/>
      <c r="RF353" s="391"/>
      <c r="RG353" s="392"/>
      <c r="RH353" s="392"/>
      <c r="RI353" s="497" t="e">
        <f>IF(EXACT(VLOOKUP(RB353,OFERTA_0,2,FALSE),RC353),1,0)</f>
        <v>#N/A</v>
      </c>
      <c r="RJ353" s="497" t="e">
        <f>IF(EXACT(VLOOKUP(RB353,OFERTA_0,3,FALSE),RD353),1,0)</f>
        <v>#N/A</v>
      </c>
      <c r="RK353" s="498" t="e">
        <f>IF(EXACT(VLOOKUP(RB353,OFERTA_0,4,FALSE),RE353),1,0)</f>
        <v>#N/A</v>
      </c>
      <c r="RL353" s="498">
        <f>IF(RF353=0,0,1)</f>
        <v>0</v>
      </c>
      <c r="RM353" s="498">
        <f>IF(RG353=0,0,1)</f>
        <v>0</v>
      </c>
      <c r="RN353" s="498" t="e">
        <f>PRODUCT(RI353:RM353)</f>
        <v>#N/A</v>
      </c>
      <c r="RO353" s="504">
        <f>ROUND(RG353,0)</f>
        <v>0</v>
      </c>
      <c r="RP353" s="500">
        <f>RG353-RO353</f>
        <v>0</v>
      </c>
      <c r="RS353" s="403"/>
      <c r="RT353" s="404"/>
      <c r="RU353" s="405"/>
      <c r="RV353" s="406"/>
      <c r="RW353" s="391"/>
      <c r="RX353" s="392"/>
      <c r="RY353" s="392"/>
      <c r="RZ353" s="497" t="e">
        <f>IF(EXACT(VLOOKUP(RS353,OFERTA_0,2,FALSE),RT353),1,0)</f>
        <v>#N/A</v>
      </c>
      <c r="SA353" s="497" t="e">
        <f>IF(EXACT(VLOOKUP(RS353,OFERTA_0,3,FALSE),RU353),1,0)</f>
        <v>#N/A</v>
      </c>
      <c r="SB353" s="498" t="e">
        <f>IF(EXACT(VLOOKUP(RS353,OFERTA_0,4,FALSE),RV353),1,0)</f>
        <v>#N/A</v>
      </c>
      <c r="SC353" s="498">
        <f>IF(RW353=0,0,1)</f>
        <v>0</v>
      </c>
      <c r="SD353" s="498">
        <f>IF(RX353=0,0,1)</f>
        <v>0</v>
      </c>
      <c r="SE353" s="498" t="e">
        <f>PRODUCT(RZ353:SD353)</f>
        <v>#N/A</v>
      </c>
      <c r="SF353" s="504">
        <f>ROUND(RX353,0)</f>
        <v>0</v>
      </c>
      <c r="SG353" s="500">
        <f>RX353-SF353</f>
        <v>0</v>
      </c>
      <c r="SJ353" s="403"/>
      <c r="SK353" s="404"/>
      <c r="SL353" s="405"/>
      <c r="SM353" s="406"/>
      <c r="SN353" s="391"/>
      <c r="SO353" s="392"/>
      <c r="SP353" s="392"/>
      <c r="SQ353" s="497" t="e">
        <f>IF(EXACT(VLOOKUP(SJ353,OFERTA_0,2,FALSE),SK353),1,0)</f>
        <v>#N/A</v>
      </c>
      <c r="SR353" s="497" t="e">
        <f>IF(EXACT(VLOOKUP(SJ353,OFERTA_0,3,FALSE),SL353),1,0)</f>
        <v>#N/A</v>
      </c>
      <c r="SS353" s="498" t="e">
        <f>IF(EXACT(VLOOKUP(SJ353,OFERTA_0,4,FALSE),SM353),1,0)</f>
        <v>#N/A</v>
      </c>
      <c r="ST353" s="498">
        <f>IF(SN353=0,0,1)</f>
        <v>0</v>
      </c>
      <c r="SU353" s="498">
        <f>IF(SO353=0,0,1)</f>
        <v>0</v>
      </c>
      <c r="SV353" s="498" t="e">
        <f>PRODUCT(SQ353:SU353)</f>
        <v>#N/A</v>
      </c>
      <c r="SW353" s="504">
        <f>ROUND(SO353,0)</f>
        <v>0</v>
      </c>
      <c r="SX353" s="500">
        <f>SO353-SW353</f>
        <v>0</v>
      </c>
    </row>
    <row r="354" spans="2:518" ht="44.25" hidden="1" customHeight="1" thickTop="1" thickBot="1">
      <c r="B354" s="577"/>
      <c r="C354" s="578"/>
      <c r="D354" s="579"/>
      <c r="E354" s="580"/>
      <c r="F354" s="581"/>
      <c r="G354" s="585"/>
      <c r="H354" s="595"/>
      <c r="K354" s="577"/>
      <c r="L354" s="767"/>
      <c r="M354" s="579"/>
      <c r="N354" s="580"/>
      <c r="O354" s="581"/>
      <c r="P354" s="585"/>
      <c r="Q354" s="1326"/>
      <c r="R354" s="497"/>
      <c r="S354" s="497"/>
      <c r="T354" s="498"/>
      <c r="U354" s="498"/>
      <c r="V354" s="498"/>
      <c r="W354" s="498"/>
      <c r="X354" s="504"/>
      <c r="Y354" s="500"/>
      <c r="Z354" s="486"/>
      <c r="AA354" s="486"/>
      <c r="AB354" s="577"/>
      <c r="AC354" s="767"/>
      <c r="AD354" s="579"/>
      <c r="AE354" s="580"/>
      <c r="AF354" s="581"/>
      <c r="AG354" s="585"/>
      <c r="AH354" s="1326"/>
      <c r="AI354" s="497"/>
      <c r="AJ354" s="497"/>
      <c r="AK354" s="498"/>
      <c r="AL354" s="498"/>
      <c r="AM354" s="498"/>
      <c r="AN354" s="498"/>
      <c r="AO354" s="504"/>
      <c r="AP354" s="500"/>
      <c r="AQ354" s="486"/>
      <c r="AR354" s="486"/>
      <c r="AS354" s="577"/>
      <c r="AT354" s="767"/>
      <c r="AU354" s="579"/>
      <c r="AV354" s="580"/>
      <c r="AW354" s="581"/>
      <c r="AX354" s="585"/>
      <c r="AY354" s="1326"/>
      <c r="AZ354" s="497"/>
      <c r="BA354" s="497"/>
      <c r="BB354" s="498"/>
      <c r="BC354" s="498"/>
      <c r="BD354" s="498"/>
      <c r="BE354" s="498"/>
      <c r="BF354" s="504"/>
      <c r="BG354" s="500"/>
      <c r="BJ354" s="577"/>
      <c r="BK354" s="767"/>
      <c r="BL354" s="579"/>
      <c r="BM354" s="580"/>
      <c r="BN354" s="581"/>
      <c r="BO354" s="585"/>
      <c r="BP354" s="1326"/>
      <c r="BQ354" s="497"/>
      <c r="BR354" s="497"/>
      <c r="BS354" s="498"/>
      <c r="BT354" s="498"/>
      <c r="BU354" s="498"/>
      <c r="BV354" s="498"/>
      <c r="BW354" s="504"/>
      <c r="BX354" s="500"/>
      <c r="CA354" s="577"/>
      <c r="CB354" s="767"/>
      <c r="CC354" s="579"/>
      <c r="CD354" s="580"/>
      <c r="CE354" s="581"/>
      <c r="CF354" s="585"/>
      <c r="CG354" s="1326"/>
      <c r="CH354" s="497"/>
      <c r="CI354" s="497"/>
      <c r="CJ354" s="498"/>
      <c r="CK354" s="498"/>
      <c r="CL354" s="498"/>
      <c r="CM354" s="498"/>
      <c r="CN354" s="504"/>
      <c r="CO354" s="500"/>
      <c r="CR354" s="577"/>
      <c r="CS354" s="767"/>
      <c r="CT354" s="579"/>
      <c r="CU354" s="580"/>
      <c r="CV354" s="581"/>
      <c r="CW354" s="585"/>
      <c r="CX354" s="1326"/>
      <c r="CY354" s="497"/>
      <c r="CZ354" s="497"/>
      <c r="DA354" s="498"/>
      <c r="DB354" s="498"/>
      <c r="DC354" s="498"/>
      <c r="DD354" s="498"/>
      <c r="DE354" s="504"/>
      <c r="DF354" s="500"/>
      <c r="DI354" s="577"/>
      <c r="DJ354" s="767"/>
      <c r="DK354" s="579"/>
      <c r="DL354" s="580"/>
      <c r="DM354" s="581"/>
      <c r="DN354" s="585"/>
      <c r="DO354" s="1326"/>
      <c r="DP354" s="497"/>
      <c r="DQ354" s="497"/>
      <c r="DR354" s="498"/>
      <c r="DS354" s="498"/>
      <c r="DT354" s="498"/>
      <c r="DU354" s="498"/>
      <c r="DV354" s="504"/>
      <c r="DW354" s="500"/>
      <c r="DZ354" s="577"/>
      <c r="EA354" s="767"/>
      <c r="EB354" s="579"/>
      <c r="EC354" s="580"/>
      <c r="ED354" s="581"/>
      <c r="EE354" s="585"/>
      <c r="EF354" s="1326"/>
      <c r="EG354" s="497"/>
      <c r="EH354" s="497"/>
      <c r="EI354" s="498"/>
      <c r="EJ354" s="498"/>
      <c r="EK354" s="498"/>
      <c r="EL354" s="498"/>
      <c r="EM354" s="504"/>
      <c r="EN354" s="500"/>
      <c r="EQ354" s="665"/>
      <c r="ER354" s="666"/>
      <c r="ES354" s="667"/>
      <c r="ET354" s="668"/>
      <c r="EU354" s="669"/>
      <c r="EV354" s="720"/>
      <c r="EW354" s="1326"/>
      <c r="EX354" s="497" t="e">
        <f t="shared" si="7665"/>
        <v>#N/A</v>
      </c>
      <c r="EY354" s="497" t="e">
        <f t="shared" si="7666"/>
        <v>#N/A</v>
      </c>
      <c r="EZ354" s="498" t="e">
        <f t="shared" si="7667"/>
        <v>#N/A</v>
      </c>
      <c r="FA354" s="498">
        <f t="shared" si="7668"/>
        <v>0</v>
      </c>
      <c r="FB354" s="498">
        <f t="shared" si="7669"/>
        <v>0</v>
      </c>
      <c r="FC354" s="498" t="e">
        <f t="shared" si="7670"/>
        <v>#N/A</v>
      </c>
      <c r="FD354" s="504">
        <f t="shared" si="7671"/>
        <v>0</v>
      </c>
      <c r="FE354" s="500">
        <f t="shared" si="7672"/>
        <v>0</v>
      </c>
      <c r="FH354" s="665"/>
      <c r="FI354" s="666"/>
      <c r="FJ354" s="667"/>
      <c r="FK354" s="668"/>
      <c r="FL354" s="669"/>
      <c r="FM354" s="720"/>
      <c r="FN354" s="1326"/>
      <c r="FO354" s="497" t="e">
        <f t="shared" si="7673"/>
        <v>#N/A</v>
      </c>
      <c r="FP354" s="497" t="e">
        <f t="shared" si="7674"/>
        <v>#N/A</v>
      </c>
      <c r="FQ354" s="498" t="e">
        <f t="shared" si="7675"/>
        <v>#N/A</v>
      </c>
      <c r="FR354" s="498">
        <f t="shared" si="7676"/>
        <v>0</v>
      </c>
      <c r="FS354" s="498">
        <f t="shared" si="7677"/>
        <v>0</v>
      </c>
      <c r="FT354" s="498" t="e">
        <f t="shared" si="7678"/>
        <v>#N/A</v>
      </c>
      <c r="FU354" s="504">
        <f t="shared" si="7679"/>
        <v>0</v>
      </c>
      <c r="FV354" s="500">
        <f t="shared" si="7680"/>
        <v>0</v>
      </c>
      <c r="FY354" s="665"/>
      <c r="FZ354" s="666"/>
      <c r="GA354" s="667"/>
      <c r="GB354" s="668"/>
      <c r="GC354" s="669"/>
      <c r="GD354" s="720"/>
      <c r="GE354" s="1326"/>
      <c r="GF354" s="497" t="e">
        <f t="shared" si="7681"/>
        <v>#N/A</v>
      </c>
      <c r="GG354" s="497" t="e">
        <f t="shared" si="7682"/>
        <v>#N/A</v>
      </c>
      <c r="GH354" s="498" t="e">
        <f t="shared" si="7683"/>
        <v>#N/A</v>
      </c>
      <c r="GI354" s="498">
        <f t="shared" si="7684"/>
        <v>0</v>
      </c>
      <c r="GJ354" s="498">
        <f t="shared" si="7685"/>
        <v>0</v>
      </c>
      <c r="GK354" s="498" t="e">
        <f t="shared" si="7686"/>
        <v>#N/A</v>
      </c>
      <c r="GL354" s="504">
        <f t="shared" si="7687"/>
        <v>0</v>
      </c>
      <c r="GM354" s="500">
        <f t="shared" si="7688"/>
        <v>0</v>
      </c>
      <c r="GP354" s="665"/>
      <c r="GQ354" s="666"/>
      <c r="GR354" s="667"/>
      <c r="GS354" s="668"/>
      <c r="GT354" s="669"/>
      <c r="GU354" s="720"/>
      <c r="GV354" s="1326"/>
      <c r="GW354" s="497" t="e">
        <f t="shared" si="7689"/>
        <v>#N/A</v>
      </c>
      <c r="GX354" s="497" t="e">
        <f t="shared" si="7690"/>
        <v>#N/A</v>
      </c>
      <c r="GY354" s="498" t="e">
        <f t="shared" si="7691"/>
        <v>#N/A</v>
      </c>
      <c r="GZ354" s="498">
        <f t="shared" si="7692"/>
        <v>0</v>
      </c>
      <c r="HA354" s="498">
        <f t="shared" si="7693"/>
        <v>0</v>
      </c>
      <c r="HB354" s="498" t="e">
        <f t="shared" si="7694"/>
        <v>#N/A</v>
      </c>
      <c r="HC354" s="504">
        <f t="shared" si="7695"/>
        <v>0</v>
      </c>
      <c r="HD354" s="500">
        <f t="shared" si="7696"/>
        <v>0</v>
      </c>
      <c r="HG354" s="665"/>
      <c r="HH354" s="666"/>
      <c r="HI354" s="667"/>
      <c r="HJ354" s="668"/>
      <c r="HK354" s="669"/>
      <c r="HL354" s="720"/>
      <c r="HM354" s="1326"/>
      <c r="HN354" s="497" t="e">
        <f t="shared" si="7697"/>
        <v>#N/A</v>
      </c>
      <c r="HO354" s="497" t="e">
        <f t="shared" si="7698"/>
        <v>#N/A</v>
      </c>
      <c r="HP354" s="498" t="e">
        <f t="shared" si="7699"/>
        <v>#N/A</v>
      </c>
      <c r="HQ354" s="498">
        <f t="shared" si="7700"/>
        <v>0</v>
      </c>
      <c r="HR354" s="498">
        <f t="shared" si="7701"/>
        <v>0</v>
      </c>
      <c r="HS354" s="498" t="e">
        <f t="shared" si="7702"/>
        <v>#N/A</v>
      </c>
      <c r="HT354" s="504">
        <f t="shared" si="7703"/>
        <v>0</v>
      </c>
      <c r="HU354" s="500">
        <f t="shared" si="7704"/>
        <v>0</v>
      </c>
      <c r="HX354" s="665"/>
      <c r="HY354" s="666"/>
      <c r="HZ354" s="667"/>
      <c r="IA354" s="668"/>
      <c r="IB354" s="669"/>
      <c r="IC354" s="720"/>
      <c r="ID354" s="1326"/>
      <c r="IE354" s="497" t="e">
        <f t="shared" si="7705"/>
        <v>#N/A</v>
      </c>
      <c r="IF354" s="497" t="e">
        <f t="shared" si="7706"/>
        <v>#N/A</v>
      </c>
      <c r="IG354" s="498" t="e">
        <f t="shared" si="7707"/>
        <v>#N/A</v>
      </c>
      <c r="IH354" s="498">
        <f t="shared" si="7708"/>
        <v>0</v>
      </c>
      <c r="II354" s="498">
        <f t="shared" si="7709"/>
        <v>0</v>
      </c>
      <c r="IJ354" s="498" t="e">
        <f t="shared" si="7710"/>
        <v>#N/A</v>
      </c>
      <c r="IK354" s="504">
        <f t="shared" si="7711"/>
        <v>0</v>
      </c>
      <c r="IL354" s="500">
        <f t="shared" si="7712"/>
        <v>0</v>
      </c>
      <c r="IO354" s="665"/>
      <c r="IP354" s="666"/>
      <c r="IQ354" s="667"/>
      <c r="IR354" s="668"/>
      <c r="IS354" s="669"/>
      <c r="IT354" s="720"/>
      <c r="IU354" s="1326"/>
      <c r="IV354" s="497" t="e">
        <f t="shared" si="7713"/>
        <v>#N/A</v>
      </c>
      <c r="IW354" s="497" t="e">
        <f t="shared" si="7714"/>
        <v>#N/A</v>
      </c>
      <c r="IX354" s="498" t="e">
        <f t="shared" si="7715"/>
        <v>#N/A</v>
      </c>
      <c r="IY354" s="498">
        <f t="shared" si="7716"/>
        <v>0</v>
      </c>
      <c r="IZ354" s="498">
        <f t="shared" si="7717"/>
        <v>0</v>
      </c>
      <c r="JA354" s="498" t="e">
        <f t="shared" si="7718"/>
        <v>#N/A</v>
      </c>
      <c r="JB354" s="504">
        <f t="shared" si="7719"/>
        <v>0</v>
      </c>
      <c r="JC354" s="500">
        <f t="shared" si="7720"/>
        <v>0</v>
      </c>
      <c r="JF354" s="665"/>
      <c r="JG354" s="666"/>
      <c r="JH354" s="667"/>
      <c r="JI354" s="668"/>
      <c r="JJ354" s="669"/>
      <c r="JK354" s="720"/>
      <c r="JL354" s="1326"/>
      <c r="JM354" s="497" t="e">
        <f t="shared" si="7721"/>
        <v>#N/A</v>
      </c>
      <c r="JN354" s="497" t="e">
        <f t="shared" si="7722"/>
        <v>#N/A</v>
      </c>
      <c r="JO354" s="498" t="e">
        <f t="shared" si="7723"/>
        <v>#N/A</v>
      </c>
      <c r="JP354" s="498">
        <f t="shared" si="7724"/>
        <v>0</v>
      </c>
      <c r="JQ354" s="498">
        <f t="shared" si="7725"/>
        <v>0</v>
      </c>
      <c r="JR354" s="498" t="e">
        <f t="shared" si="7726"/>
        <v>#N/A</v>
      </c>
      <c r="JS354" s="504">
        <f t="shared" si="7727"/>
        <v>0</v>
      </c>
      <c r="JT354" s="500">
        <f t="shared" si="7728"/>
        <v>0</v>
      </c>
      <c r="JW354" s="665"/>
      <c r="JX354" s="666"/>
      <c r="JY354" s="667"/>
      <c r="JZ354" s="668"/>
      <c r="KA354" s="669"/>
      <c r="KB354" s="720"/>
      <c r="KC354" s="1326"/>
      <c r="KD354" s="497" t="e">
        <f t="shared" si="7729"/>
        <v>#N/A</v>
      </c>
      <c r="KE354" s="497" t="e">
        <f t="shared" si="7730"/>
        <v>#N/A</v>
      </c>
      <c r="KF354" s="498" t="e">
        <f t="shared" si="7731"/>
        <v>#N/A</v>
      </c>
      <c r="KG354" s="498">
        <f t="shared" si="7732"/>
        <v>0</v>
      </c>
      <c r="KH354" s="498">
        <f t="shared" si="7733"/>
        <v>0</v>
      </c>
      <c r="KI354" s="498" t="e">
        <f t="shared" si="7734"/>
        <v>#N/A</v>
      </c>
      <c r="KJ354" s="504">
        <f t="shared" si="7735"/>
        <v>0</v>
      </c>
      <c r="KK354" s="500">
        <f t="shared" si="7736"/>
        <v>0</v>
      </c>
      <c r="KN354" s="665"/>
      <c r="KO354" s="666"/>
      <c r="KP354" s="667"/>
      <c r="KQ354" s="668"/>
      <c r="KR354" s="669"/>
      <c r="KS354" s="720"/>
      <c r="KT354" s="1326"/>
      <c r="KU354" s="497" t="e">
        <f t="shared" si="7737"/>
        <v>#N/A</v>
      </c>
      <c r="KV354" s="497" t="e">
        <f t="shared" si="7738"/>
        <v>#N/A</v>
      </c>
      <c r="KW354" s="498" t="e">
        <f t="shared" si="7739"/>
        <v>#N/A</v>
      </c>
      <c r="KX354" s="498">
        <f t="shared" si="7740"/>
        <v>0</v>
      </c>
      <c r="KY354" s="498">
        <f t="shared" si="7741"/>
        <v>0</v>
      </c>
      <c r="KZ354" s="498" t="e">
        <f t="shared" si="7742"/>
        <v>#N/A</v>
      </c>
      <c r="LA354" s="504">
        <f t="shared" si="7743"/>
        <v>0</v>
      </c>
      <c r="LB354" s="500">
        <f t="shared" si="7744"/>
        <v>0</v>
      </c>
      <c r="LE354" s="665"/>
      <c r="LF354" s="666"/>
      <c r="LG354" s="667"/>
      <c r="LH354" s="668"/>
      <c r="LI354" s="669"/>
      <c r="LJ354" s="720"/>
      <c r="LK354" s="1326"/>
      <c r="LL354" s="497" t="e">
        <f t="shared" si="7745"/>
        <v>#N/A</v>
      </c>
      <c r="LM354" s="497" t="e">
        <f t="shared" si="7746"/>
        <v>#N/A</v>
      </c>
      <c r="LN354" s="498" t="e">
        <f t="shared" si="7747"/>
        <v>#N/A</v>
      </c>
      <c r="LO354" s="498">
        <f t="shared" si="7748"/>
        <v>0</v>
      </c>
      <c r="LP354" s="498">
        <f t="shared" si="7749"/>
        <v>0</v>
      </c>
      <c r="LQ354" s="498" t="e">
        <f t="shared" si="7750"/>
        <v>#N/A</v>
      </c>
      <c r="LR354" s="504">
        <f t="shared" si="7751"/>
        <v>0</v>
      </c>
      <c r="LS354" s="500">
        <f t="shared" si="7752"/>
        <v>0</v>
      </c>
      <c r="LV354" s="665"/>
      <c r="LW354" s="666"/>
      <c r="LX354" s="667"/>
      <c r="LY354" s="668"/>
      <c r="LZ354" s="669"/>
      <c r="MA354" s="720"/>
      <c r="MB354" s="1326"/>
      <c r="MC354" s="497" t="e">
        <f t="shared" si="7753"/>
        <v>#N/A</v>
      </c>
      <c r="MD354" s="497" t="e">
        <f t="shared" si="7754"/>
        <v>#N/A</v>
      </c>
      <c r="ME354" s="498" t="e">
        <f t="shared" si="7755"/>
        <v>#N/A</v>
      </c>
      <c r="MF354" s="498">
        <f t="shared" si="7756"/>
        <v>0</v>
      </c>
      <c r="MG354" s="498">
        <f t="shared" si="7757"/>
        <v>0</v>
      </c>
      <c r="MH354" s="498" t="e">
        <f t="shared" si="7758"/>
        <v>#N/A</v>
      </c>
      <c r="MI354" s="504">
        <f t="shared" si="7759"/>
        <v>0</v>
      </c>
      <c r="MJ354" s="500">
        <f t="shared" si="7760"/>
        <v>0</v>
      </c>
      <c r="MM354" s="665"/>
      <c r="MN354" s="666"/>
      <c r="MO354" s="667"/>
      <c r="MP354" s="668"/>
      <c r="MQ354" s="669"/>
      <c r="MR354" s="720"/>
      <c r="MS354" s="1326"/>
      <c r="MT354" s="497" t="e">
        <f t="shared" si="7761"/>
        <v>#N/A</v>
      </c>
      <c r="MU354" s="497" t="e">
        <f t="shared" si="7762"/>
        <v>#N/A</v>
      </c>
      <c r="MV354" s="498" t="e">
        <f t="shared" si="7763"/>
        <v>#N/A</v>
      </c>
      <c r="MW354" s="498">
        <f t="shared" si="7764"/>
        <v>0</v>
      </c>
      <c r="MX354" s="498">
        <f t="shared" si="7765"/>
        <v>0</v>
      </c>
      <c r="MY354" s="498" t="e">
        <f t="shared" si="7766"/>
        <v>#N/A</v>
      </c>
      <c r="MZ354" s="504">
        <f t="shared" si="7767"/>
        <v>0</v>
      </c>
      <c r="NA354" s="500">
        <f t="shared" si="7768"/>
        <v>0</v>
      </c>
      <c r="ND354" s="665"/>
      <c r="NE354" s="666"/>
      <c r="NF354" s="667"/>
      <c r="NG354" s="668"/>
      <c r="NH354" s="669"/>
      <c r="NI354" s="720"/>
      <c r="NJ354" s="1326"/>
      <c r="NK354" s="497" t="e">
        <f t="shared" si="7769"/>
        <v>#N/A</v>
      </c>
      <c r="NL354" s="497" t="e">
        <f t="shared" si="7770"/>
        <v>#N/A</v>
      </c>
      <c r="NM354" s="498" t="e">
        <f t="shared" si="7771"/>
        <v>#N/A</v>
      </c>
      <c r="NN354" s="498">
        <f t="shared" si="7772"/>
        <v>0</v>
      </c>
      <c r="NO354" s="498">
        <f t="shared" si="7773"/>
        <v>0</v>
      </c>
      <c r="NP354" s="498" t="e">
        <f t="shared" si="7774"/>
        <v>#N/A</v>
      </c>
      <c r="NQ354" s="504">
        <f t="shared" si="7775"/>
        <v>0</v>
      </c>
      <c r="NR354" s="500">
        <f t="shared" si="7776"/>
        <v>0</v>
      </c>
      <c r="NU354" s="665"/>
      <c r="NV354" s="666"/>
      <c r="NW354" s="667"/>
      <c r="NX354" s="668"/>
      <c r="NY354" s="669"/>
      <c r="NZ354" s="720"/>
      <c r="OA354" s="1326"/>
      <c r="OB354" s="497" t="e">
        <f t="shared" si="7777"/>
        <v>#N/A</v>
      </c>
      <c r="OC354" s="497" t="e">
        <f t="shared" si="7778"/>
        <v>#N/A</v>
      </c>
      <c r="OD354" s="498" t="e">
        <f t="shared" si="7779"/>
        <v>#N/A</v>
      </c>
      <c r="OE354" s="498">
        <f t="shared" si="7780"/>
        <v>0</v>
      </c>
      <c r="OF354" s="498">
        <f t="shared" si="7781"/>
        <v>0</v>
      </c>
      <c r="OG354" s="498" t="e">
        <f t="shared" si="7782"/>
        <v>#N/A</v>
      </c>
      <c r="OH354" s="504">
        <f t="shared" si="7783"/>
        <v>0</v>
      </c>
      <c r="OI354" s="500">
        <f t="shared" si="7784"/>
        <v>0</v>
      </c>
      <c r="OL354" s="665"/>
      <c r="OM354" s="666"/>
      <c r="ON354" s="667"/>
      <c r="OO354" s="668"/>
      <c r="OP354" s="669"/>
      <c r="OQ354" s="720"/>
      <c r="OR354" s="1326"/>
      <c r="OS354" s="497" t="e">
        <f t="shared" si="7785"/>
        <v>#N/A</v>
      </c>
      <c r="OT354" s="497" t="e">
        <f t="shared" si="7786"/>
        <v>#N/A</v>
      </c>
      <c r="OU354" s="498" t="e">
        <f t="shared" si="7787"/>
        <v>#N/A</v>
      </c>
      <c r="OV354" s="498">
        <f t="shared" si="7788"/>
        <v>0</v>
      </c>
      <c r="OW354" s="498">
        <f t="shared" si="7789"/>
        <v>0</v>
      </c>
      <c r="OX354" s="498" t="e">
        <f t="shared" si="7790"/>
        <v>#N/A</v>
      </c>
      <c r="OY354" s="504">
        <f t="shared" si="7791"/>
        <v>0</v>
      </c>
      <c r="OZ354" s="500">
        <f t="shared" si="7792"/>
        <v>0</v>
      </c>
      <c r="PC354" s="665"/>
      <c r="PD354" s="666"/>
      <c r="PE354" s="667"/>
      <c r="PF354" s="668"/>
      <c r="PG354" s="669"/>
      <c r="PH354" s="720"/>
      <c r="PI354" s="1326"/>
      <c r="PJ354" s="497" t="e">
        <f t="shared" si="7793"/>
        <v>#N/A</v>
      </c>
      <c r="PK354" s="497" t="e">
        <f t="shared" si="7794"/>
        <v>#N/A</v>
      </c>
      <c r="PL354" s="498" t="e">
        <f t="shared" si="7795"/>
        <v>#N/A</v>
      </c>
      <c r="PM354" s="498">
        <f t="shared" si="7796"/>
        <v>0</v>
      </c>
      <c r="PN354" s="498">
        <f t="shared" si="7797"/>
        <v>0</v>
      </c>
      <c r="PO354" s="498" t="e">
        <f t="shared" si="7798"/>
        <v>#N/A</v>
      </c>
      <c r="PP354" s="504">
        <f t="shared" si="7799"/>
        <v>0</v>
      </c>
      <c r="PQ354" s="500">
        <f t="shared" si="7800"/>
        <v>0</v>
      </c>
      <c r="PT354" s="665"/>
      <c r="PU354" s="666"/>
      <c r="PV354" s="667"/>
      <c r="PW354" s="668"/>
      <c r="PX354" s="669"/>
      <c r="PY354" s="720"/>
      <c r="PZ354" s="1326"/>
      <c r="QA354" s="497" t="e">
        <f t="shared" si="7801"/>
        <v>#N/A</v>
      </c>
      <c r="QB354" s="497" t="e">
        <f t="shared" si="7802"/>
        <v>#N/A</v>
      </c>
      <c r="QC354" s="498" t="e">
        <f t="shared" si="7803"/>
        <v>#N/A</v>
      </c>
      <c r="QD354" s="498">
        <f t="shared" si="7804"/>
        <v>0</v>
      </c>
      <c r="QE354" s="498">
        <f t="shared" si="7805"/>
        <v>0</v>
      </c>
      <c r="QF354" s="498" t="e">
        <f t="shared" si="7806"/>
        <v>#N/A</v>
      </c>
      <c r="QG354" s="504">
        <f t="shared" si="7807"/>
        <v>0</v>
      </c>
      <c r="QH354" s="500">
        <f t="shared" si="7808"/>
        <v>0</v>
      </c>
      <c r="QK354" s="665"/>
      <c r="QL354" s="666"/>
      <c r="QM354" s="667"/>
      <c r="QN354" s="668"/>
      <c r="QO354" s="669"/>
      <c r="QP354" s="720"/>
      <c r="QQ354" s="1326"/>
      <c r="QR354" s="497" t="e">
        <f t="shared" si="7809"/>
        <v>#N/A</v>
      </c>
      <c r="QS354" s="497" t="e">
        <f t="shared" si="7810"/>
        <v>#N/A</v>
      </c>
      <c r="QT354" s="498" t="e">
        <f t="shared" si="7811"/>
        <v>#N/A</v>
      </c>
      <c r="QU354" s="498">
        <f t="shared" si="7812"/>
        <v>0</v>
      </c>
      <c r="QV354" s="498">
        <f t="shared" si="7813"/>
        <v>0</v>
      </c>
      <c r="QW354" s="498" t="e">
        <f t="shared" si="7814"/>
        <v>#N/A</v>
      </c>
      <c r="QX354" s="504">
        <f t="shared" si="7815"/>
        <v>0</v>
      </c>
      <c r="QY354" s="500">
        <f t="shared" si="7816"/>
        <v>0</v>
      </c>
      <c r="RB354" s="397"/>
      <c r="RC354" s="398"/>
      <c r="RD354" s="399"/>
      <c r="RE354" s="400"/>
      <c r="RF354" s="401"/>
      <c r="RG354" s="402"/>
      <c r="RH354" s="402"/>
      <c r="RI354" s="497"/>
      <c r="RJ354" s="497"/>
      <c r="RK354" s="498"/>
      <c r="RL354" s="498"/>
      <c r="RM354" s="498"/>
      <c r="RN354" s="498"/>
      <c r="RO354" s="504"/>
      <c r="RP354" s="500"/>
      <c r="RS354" s="397"/>
      <c r="RT354" s="398"/>
      <c r="RU354" s="399"/>
      <c r="RV354" s="400"/>
      <c r="RW354" s="401"/>
      <c r="RX354" s="402"/>
      <c r="RY354" s="402"/>
      <c r="RZ354" s="497"/>
      <c r="SA354" s="497"/>
      <c r="SB354" s="498"/>
      <c r="SC354" s="498"/>
      <c r="SD354" s="498"/>
      <c r="SE354" s="498"/>
      <c r="SF354" s="504"/>
      <c r="SG354" s="500"/>
      <c r="SJ354" s="397"/>
      <c r="SK354" s="398"/>
      <c r="SL354" s="399"/>
      <c r="SM354" s="400"/>
      <c r="SN354" s="401"/>
      <c r="SO354" s="402"/>
      <c r="SP354" s="402"/>
      <c r="SQ354" s="497"/>
      <c r="SR354" s="497"/>
      <c r="SS354" s="498"/>
      <c r="ST354" s="498"/>
      <c r="SU354" s="498"/>
      <c r="SV354" s="498"/>
      <c r="SW354" s="504"/>
      <c r="SX354" s="500"/>
    </row>
    <row r="355" spans="2:518" ht="30" hidden="1" customHeight="1" thickTop="1" thickBot="1">
      <c r="B355" s="577"/>
      <c r="C355" s="578"/>
      <c r="D355" s="579"/>
      <c r="E355" s="580"/>
      <c r="F355" s="581"/>
      <c r="G355" s="585"/>
      <c r="H355" s="595"/>
      <c r="K355" s="577"/>
      <c r="L355" s="767"/>
      <c r="M355" s="579"/>
      <c r="N355" s="580"/>
      <c r="O355" s="581"/>
      <c r="P355" s="585"/>
      <c r="Q355" s="1326"/>
      <c r="R355" s="497"/>
      <c r="S355" s="497"/>
      <c r="T355" s="498"/>
      <c r="U355" s="498"/>
      <c r="V355" s="498"/>
      <c r="W355" s="498"/>
      <c r="X355" s="504"/>
      <c r="Y355" s="500"/>
      <c r="Z355" s="486"/>
      <c r="AA355" s="486"/>
      <c r="AB355" s="577"/>
      <c r="AC355" s="767"/>
      <c r="AD355" s="579"/>
      <c r="AE355" s="580"/>
      <c r="AF355" s="581"/>
      <c r="AG355" s="585"/>
      <c r="AH355" s="1326"/>
      <c r="AI355" s="497"/>
      <c r="AJ355" s="497"/>
      <c r="AK355" s="498"/>
      <c r="AL355" s="498"/>
      <c r="AM355" s="498"/>
      <c r="AN355" s="498"/>
      <c r="AO355" s="504"/>
      <c r="AP355" s="500"/>
      <c r="AQ355" s="486"/>
      <c r="AR355" s="486"/>
      <c r="AS355" s="577"/>
      <c r="AT355" s="767"/>
      <c r="AU355" s="579"/>
      <c r="AV355" s="580"/>
      <c r="AW355" s="581"/>
      <c r="AX355" s="585"/>
      <c r="AY355" s="1326"/>
      <c r="AZ355" s="497"/>
      <c r="BA355" s="497"/>
      <c r="BB355" s="498"/>
      <c r="BC355" s="498"/>
      <c r="BD355" s="498"/>
      <c r="BE355" s="498"/>
      <c r="BF355" s="504"/>
      <c r="BG355" s="500"/>
      <c r="BJ355" s="577"/>
      <c r="BK355" s="767"/>
      <c r="BL355" s="579"/>
      <c r="BM355" s="580"/>
      <c r="BN355" s="581"/>
      <c r="BO355" s="585"/>
      <c r="BP355" s="1326"/>
      <c r="BQ355" s="497"/>
      <c r="BR355" s="497"/>
      <c r="BS355" s="498"/>
      <c r="BT355" s="498"/>
      <c r="BU355" s="498"/>
      <c r="BV355" s="498"/>
      <c r="BW355" s="504"/>
      <c r="BX355" s="500"/>
      <c r="CA355" s="577"/>
      <c r="CB355" s="767"/>
      <c r="CC355" s="579"/>
      <c r="CD355" s="580"/>
      <c r="CE355" s="581"/>
      <c r="CF355" s="585"/>
      <c r="CG355" s="1326"/>
      <c r="CH355" s="497"/>
      <c r="CI355" s="497"/>
      <c r="CJ355" s="498"/>
      <c r="CK355" s="498"/>
      <c r="CL355" s="498"/>
      <c r="CM355" s="498"/>
      <c r="CN355" s="504"/>
      <c r="CO355" s="500"/>
      <c r="CR355" s="577"/>
      <c r="CS355" s="767"/>
      <c r="CT355" s="579"/>
      <c r="CU355" s="580"/>
      <c r="CV355" s="581"/>
      <c r="CW355" s="585"/>
      <c r="CX355" s="1326"/>
      <c r="CY355" s="497"/>
      <c r="CZ355" s="497"/>
      <c r="DA355" s="498"/>
      <c r="DB355" s="498"/>
      <c r="DC355" s="498"/>
      <c r="DD355" s="498"/>
      <c r="DE355" s="504"/>
      <c r="DF355" s="500"/>
      <c r="DI355" s="577"/>
      <c r="DJ355" s="767"/>
      <c r="DK355" s="579"/>
      <c r="DL355" s="580"/>
      <c r="DM355" s="581"/>
      <c r="DN355" s="585"/>
      <c r="DO355" s="1326"/>
      <c r="DP355" s="497"/>
      <c r="DQ355" s="497"/>
      <c r="DR355" s="498"/>
      <c r="DS355" s="498"/>
      <c r="DT355" s="498"/>
      <c r="DU355" s="498"/>
      <c r="DV355" s="504"/>
      <c r="DW355" s="500"/>
      <c r="DZ355" s="577"/>
      <c r="EA355" s="767"/>
      <c r="EB355" s="579"/>
      <c r="EC355" s="580"/>
      <c r="ED355" s="581"/>
      <c r="EE355" s="585"/>
      <c r="EF355" s="1326"/>
      <c r="EG355" s="497"/>
      <c r="EH355" s="497"/>
      <c r="EI355" s="498"/>
      <c r="EJ355" s="498"/>
      <c r="EK355" s="498"/>
      <c r="EL355" s="498"/>
      <c r="EM355" s="504"/>
      <c r="EN355" s="500"/>
      <c r="EQ355" s="665"/>
      <c r="ER355" s="666"/>
      <c r="ES355" s="667"/>
      <c r="ET355" s="668"/>
      <c r="EU355" s="669"/>
      <c r="EV355" s="720"/>
      <c r="EW355" s="1326"/>
      <c r="EX355" s="497" t="e">
        <f t="shared" si="7665"/>
        <v>#N/A</v>
      </c>
      <c r="EY355" s="497" t="e">
        <f t="shared" si="7666"/>
        <v>#N/A</v>
      </c>
      <c r="EZ355" s="498" t="e">
        <f t="shared" si="7667"/>
        <v>#N/A</v>
      </c>
      <c r="FA355" s="498">
        <f t="shared" si="7668"/>
        <v>0</v>
      </c>
      <c r="FB355" s="498">
        <f t="shared" si="7669"/>
        <v>0</v>
      </c>
      <c r="FC355" s="498" t="e">
        <f t="shared" si="7670"/>
        <v>#N/A</v>
      </c>
      <c r="FD355" s="504">
        <f t="shared" si="7671"/>
        <v>0</v>
      </c>
      <c r="FE355" s="500">
        <f t="shared" si="7672"/>
        <v>0</v>
      </c>
      <c r="FH355" s="665"/>
      <c r="FI355" s="666"/>
      <c r="FJ355" s="667"/>
      <c r="FK355" s="668"/>
      <c r="FL355" s="669"/>
      <c r="FM355" s="720"/>
      <c r="FN355" s="1326"/>
      <c r="FO355" s="497" t="e">
        <f t="shared" si="7673"/>
        <v>#N/A</v>
      </c>
      <c r="FP355" s="497" t="e">
        <f t="shared" si="7674"/>
        <v>#N/A</v>
      </c>
      <c r="FQ355" s="498" t="e">
        <f t="shared" si="7675"/>
        <v>#N/A</v>
      </c>
      <c r="FR355" s="498">
        <f t="shared" si="7676"/>
        <v>0</v>
      </c>
      <c r="FS355" s="498">
        <f t="shared" si="7677"/>
        <v>0</v>
      </c>
      <c r="FT355" s="498" t="e">
        <f t="shared" si="7678"/>
        <v>#N/A</v>
      </c>
      <c r="FU355" s="504">
        <f t="shared" si="7679"/>
        <v>0</v>
      </c>
      <c r="FV355" s="500">
        <f t="shared" si="7680"/>
        <v>0</v>
      </c>
      <c r="FY355" s="665"/>
      <c r="FZ355" s="666"/>
      <c r="GA355" s="667"/>
      <c r="GB355" s="668"/>
      <c r="GC355" s="669"/>
      <c r="GD355" s="720"/>
      <c r="GE355" s="1326"/>
      <c r="GF355" s="497" t="e">
        <f t="shared" si="7681"/>
        <v>#N/A</v>
      </c>
      <c r="GG355" s="497" t="e">
        <f t="shared" si="7682"/>
        <v>#N/A</v>
      </c>
      <c r="GH355" s="498" t="e">
        <f t="shared" si="7683"/>
        <v>#N/A</v>
      </c>
      <c r="GI355" s="498">
        <f t="shared" si="7684"/>
        <v>0</v>
      </c>
      <c r="GJ355" s="498">
        <f t="shared" si="7685"/>
        <v>0</v>
      </c>
      <c r="GK355" s="498" t="e">
        <f t="shared" si="7686"/>
        <v>#N/A</v>
      </c>
      <c r="GL355" s="504">
        <f t="shared" si="7687"/>
        <v>0</v>
      </c>
      <c r="GM355" s="500">
        <f t="shared" si="7688"/>
        <v>0</v>
      </c>
      <c r="GP355" s="665"/>
      <c r="GQ355" s="666"/>
      <c r="GR355" s="667"/>
      <c r="GS355" s="668"/>
      <c r="GT355" s="669"/>
      <c r="GU355" s="720"/>
      <c r="GV355" s="1326"/>
      <c r="GW355" s="497" t="e">
        <f t="shared" si="7689"/>
        <v>#N/A</v>
      </c>
      <c r="GX355" s="497" t="e">
        <f t="shared" si="7690"/>
        <v>#N/A</v>
      </c>
      <c r="GY355" s="498" t="e">
        <f t="shared" si="7691"/>
        <v>#N/A</v>
      </c>
      <c r="GZ355" s="498">
        <f t="shared" si="7692"/>
        <v>0</v>
      </c>
      <c r="HA355" s="498">
        <f t="shared" si="7693"/>
        <v>0</v>
      </c>
      <c r="HB355" s="498" t="e">
        <f t="shared" si="7694"/>
        <v>#N/A</v>
      </c>
      <c r="HC355" s="504">
        <f t="shared" si="7695"/>
        <v>0</v>
      </c>
      <c r="HD355" s="500">
        <f t="shared" si="7696"/>
        <v>0</v>
      </c>
      <c r="HG355" s="665"/>
      <c r="HH355" s="666"/>
      <c r="HI355" s="667"/>
      <c r="HJ355" s="668"/>
      <c r="HK355" s="669"/>
      <c r="HL355" s="720"/>
      <c r="HM355" s="1326"/>
      <c r="HN355" s="497" t="e">
        <f t="shared" si="7697"/>
        <v>#N/A</v>
      </c>
      <c r="HO355" s="497" t="e">
        <f t="shared" si="7698"/>
        <v>#N/A</v>
      </c>
      <c r="HP355" s="498" t="e">
        <f t="shared" si="7699"/>
        <v>#N/A</v>
      </c>
      <c r="HQ355" s="498">
        <f t="shared" si="7700"/>
        <v>0</v>
      </c>
      <c r="HR355" s="498">
        <f t="shared" si="7701"/>
        <v>0</v>
      </c>
      <c r="HS355" s="498" t="e">
        <f t="shared" si="7702"/>
        <v>#N/A</v>
      </c>
      <c r="HT355" s="504">
        <f t="shared" si="7703"/>
        <v>0</v>
      </c>
      <c r="HU355" s="500">
        <f t="shared" si="7704"/>
        <v>0</v>
      </c>
      <c r="HX355" s="665"/>
      <c r="HY355" s="666"/>
      <c r="HZ355" s="667"/>
      <c r="IA355" s="668"/>
      <c r="IB355" s="669"/>
      <c r="IC355" s="720"/>
      <c r="ID355" s="1326"/>
      <c r="IE355" s="497" t="e">
        <f t="shared" si="7705"/>
        <v>#N/A</v>
      </c>
      <c r="IF355" s="497" t="e">
        <f t="shared" si="7706"/>
        <v>#N/A</v>
      </c>
      <c r="IG355" s="498" t="e">
        <f t="shared" si="7707"/>
        <v>#N/A</v>
      </c>
      <c r="IH355" s="498">
        <f t="shared" si="7708"/>
        <v>0</v>
      </c>
      <c r="II355" s="498">
        <f t="shared" si="7709"/>
        <v>0</v>
      </c>
      <c r="IJ355" s="498" t="e">
        <f t="shared" si="7710"/>
        <v>#N/A</v>
      </c>
      <c r="IK355" s="504">
        <f t="shared" si="7711"/>
        <v>0</v>
      </c>
      <c r="IL355" s="500">
        <f t="shared" si="7712"/>
        <v>0</v>
      </c>
      <c r="IO355" s="665"/>
      <c r="IP355" s="666"/>
      <c r="IQ355" s="667"/>
      <c r="IR355" s="668"/>
      <c r="IS355" s="669"/>
      <c r="IT355" s="720"/>
      <c r="IU355" s="1326"/>
      <c r="IV355" s="497" t="e">
        <f t="shared" si="7713"/>
        <v>#N/A</v>
      </c>
      <c r="IW355" s="497" t="e">
        <f t="shared" si="7714"/>
        <v>#N/A</v>
      </c>
      <c r="IX355" s="498" t="e">
        <f t="shared" si="7715"/>
        <v>#N/A</v>
      </c>
      <c r="IY355" s="498">
        <f t="shared" si="7716"/>
        <v>0</v>
      </c>
      <c r="IZ355" s="498">
        <f t="shared" si="7717"/>
        <v>0</v>
      </c>
      <c r="JA355" s="498" t="e">
        <f t="shared" si="7718"/>
        <v>#N/A</v>
      </c>
      <c r="JB355" s="504">
        <f t="shared" si="7719"/>
        <v>0</v>
      </c>
      <c r="JC355" s="500">
        <f t="shared" si="7720"/>
        <v>0</v>
      </c>
      <c r="JF355" s="665"/>
      <c r="JG355" s="666"/>
      <c r="JH355" s="667"/>
      <c r="JI355" s="668"/>
      <c r="JJ355" s="669"/>
      <c r="JK355" s="720"/>
      <c r="JL355" s="1326"/>
      <c r="JM355" s="497" t="e">
        <f t="shared" si="7721"/>
        <v>#N/A</v>
      </c>
      <c r="JN355" s="497" t="e">
        <f t="shared" si="7722"/>
        <v>#N/A</v>
      </c>
      <c r="JO355" s="498" t="e">
        <f t="shared" si="7723"/>
        <v>#N/A</v>
      </c>
      <c r="JP355" s="498">
        <f t="shared" si="7724"/>
        <v>0</v>
      </c>
      <c r="JQ355" s="498">
        <f t="shared" si="7725"/>
        <v>0</v>
      </c>
      <c r="JR355" s="498" t="e">
        <f t="shared" si="7726"/>
        <v>#N/A</v>
      </c>
      <c r="JS355" s="504">
        <f t="shared" si="7727"/>
        <v>0</v>
      </c>
      <c r="JT355" s="500">
        <f t="shared" si="7728"/>
        <v>0</v>
      </c>
      <c r="JW355" s="665"/>
      <c r="JX355" s="666"/>
      <c r="JY355" s="667"/>
      <c r="JZ355" s="668"/>
      <c r="KA355" s="669"/>
      <c r="KB355" s="720"/>
      <c r="KC355" s="1326"/>
      <c r="KD355" s="497" t="e">
        <f t="shared" si="7729"/>
        <v>#N/A</v>
      </c>
      <c r="KE355" s="497" t="e">
        <f t="shared" si="7730"/>
        <v>#N/A</v>
      </c>
      <c r="KF355" s="498" t="e">
        <f t="shared" si="7731"/>
        <v>#N/A</v>
      </c>
      <c r="KG355" s="498">
        <f t="shared" si="7732"/>
        <v>0</v>
      </c>
      <c r="KH355" s="498">
        <f t="shared" si="7733"/>
        <v>0</v>
      </c>
      <c r="KI355" s="498" t="e">
        <f t="shared" si="7734"/>
        <v>#N/A</v>
      </c>
      <c r="KJ355" s="504">
        <f t="shared" si="7735"/>
        <v>0</v>
      </c>
      <c r="KK355" s="500">
        <f t="shared" si="7736"/>
        <v>0</v>
      </c>
      <c r="KN355" s="665"/>
      <c r="KO355" s="666"/>
      <c r="KP355" s="667"/>
      <c r="KQ355" s="668"/>
      <c r="KR355" s="669"/>
      <c r="KS355" s="720"/>
      <c r="KT355" s="1326"/>
      <c r="KU355" s="497" t="e">
        <f t="shared" si="7737"/>
        <v>#N/A</v>
      </c>
      <c r="KV355" s="497" t="e">
        <f t="shared" si="7738"/>
        <v>#N/A</v>
      </c>
      <c r="KW355" s="498" t="e">
        <f t="shared" si="7739"/>
        <v>#N/A</v>
      </c>
      <c r="KX355" s="498">
        <f t="shared" si="7740"/>
        <v>0</v>
      </c>
      <c r="KY355" s="498">
        <f t="shared" si="7741"/>
        <v>0</v>
      </c>
      <c r="KZ355" s="498" t="e">
        <f t="shared" si="7742"/>
        <v>#N/A</v>
      </c>
      <c r="LA355" s="504">
        <f t="shared" si="7743"/>
        <v>0</v>
      </c>
      <c r="LB355" s="500">
        <f t="shared" si="7744"/>
        <v>0</v>
      </c>
      <c r="LE355" s="665"/>
      <c r="LF355" s="666"/>
      <c r="LG355" s="667"/>
      <c r="LH355" s="668"/>
      <c r="LI355" s="669"/>
      <c r="LJ355" s="720"/>
      <c r="LK355" s="1326"/>
      <c r="LL355" s="497" t="e">
        <f t="shared" si="7745"/>
        <v>#N/A</v>
      </c>
      <c r="LM355" s="497" t="e">
        <f t="shared" si="7746"/>
        <v>#N/A</v>
      </c>
      <c r="LN355" s="498" t="e">
        <f t="shared" si="7747"/>
        <v>#N/A</v>
      </c>
      <c r="LO355" s="498">
        <f t="shared" si="7748"/>
        <v>0</v>
      </c>
      <c r="LP355" s="498">
        <f t="shared" si="7749"/>
        <v>0</v>
      </c>
      <c r="LQ355" s="498" t="e">
        <f t="shared" si="7750"/>
        <v>#N/A</v>
      </c>
      <c r="LR355" s="504">
        <f t="shared" si="7751"/>
        <v>0</v>
      </c>
      <c r="LS355" s="500">
        <f t="shared" si="7752"/>
        <v>0</v>
      </c>
      <c r="LV355" s="665"/>
      <c r="LW355" s="666"/>
      <c r="LX355" s="667"/>
      <c r="LY355" s="668"/>
      <c r="LZ355" s="669"/>
      <c r="MA355" s="720"/>
      <c r="MB355" s="1326"/>
      <c r="MC355" s="497" t="e">
        <f t="shared" si="7753"/>
        <v>#N/A</v>
      </c>
      <c r="MD355" s="497" t="e">
        <f t="shared" si="7754"/>
        <v>#N/A</v>
      </c>
      <c r="ME355" s="498" t="e">
        <f t="shared" si="7755"/>
        <v>#N/A</v>
      </c>
      <c r="MF355" s="498">
        <f t="shared" si="7756"/>
        <v>0</v>
      </c>
      <c r="MG355" s="498">
        <f t="shared" si="7757"/>
        <v>0</v>
      </c>
      <c r="MH355" s="498" t="e">
        <f t="shared" si="7758"/>
        <v>#N/A</v>
      </c>
      <c r="MI355" s="504">
        <f t="shared" si="7759"/>
        <v>0</v>
      </c>
      <c r="MJ355" s="500">
        <f t="shared" si="7760"/>
        <v>0</v>
      </c>
      <c r="MM355" s="665"/>
      <c r="MN355" s="666"/>
      <c r="MO355" s="667"/>
      <c r="MP355" s="668"/>
      <c r="MQ355" s="669"/>
      <c r="MR355" s="720"/>
      <c r="MS355" s="1326"/>
      <c r="MT355" s="497" t="e">
        <f t="shared" si="7761"/>
        <v>#N/A</v>
      </c>
      <c r="MU355" s="497" t="e">
        <f t="shared" si="7762"/>
        <v>#N/A</v>
      </c>
      <c r="MV355" s="498" t="e">
        <f t="shared" si="7763"/>
        <v>#N/A</v>
      </c>
      <c r="MW355" s="498">
        <f t="shared" si="7764"/>
        <v>0</v>
      </c>
      <c r="MX355" s="498">
        <f t="shared" si="7765"/>
        <v>0</v>
      </c>
      <c r="MY355" s="498" t="e">
        <f t="shared" si="7766"/>
        <v>#N/A</v>
      </c>
      <c r="MZ355" s="504">
        <f t="shared" si="7767"/>
        <v>0</v>
      </c>
      <c r="NA355" s="500">
        <f t="shared" si="7768"/>
        <v>0</v>
      </c>
      <c r="ND355" s="665"/>
      <c r="NE355" s="666"/>
      <c r="NF355" s="667"/>
      <c r="NG355" s="668"/>
      <c r="NH355" s="669"/>
      <c r="NI355" s="720"/>
      <c r="NJ355" s="1326"/>
      <c r="NK355" s="497" t="e">
        <f t="shared" si="7769"/>
        <v>#N/A</v>
      </c>
      <c r="NL355" s="497" t="e">
        <f t="shared" si="7770"/>
        <v>#N/A</v>
      </c>
      <c r="NM355" s="498" t="e">
        <f t="shared" si="7771"/>
        <v>#N/A</v>
      </c>
      <c r="NN355" s="498">
        <f t="shared" si="7772"/>
        <v>0</v>
      </c>
      <c r="NO355" s="498">
        <f t="shared" si="7773"/>
        <v>0</v>
      </c>
      <c r="NP355" s="498" t="e">
        <f t="shared" si="7774"/>
        <v>#N/A</v>
      </c>
      <c r="NQ355" s="504">
        <f t="shared" si="7775"/>
        <v>0</v>
      </c>
      <c r="NR355" s="500">
        <f t="shared" si="7776"/>
        <v>0</v>
      </c>
      <c r="NU355" s="665"/>
      <c r="NV355" s="666"/>
      <c r="NW355" s="667"/>
      <c r="NX355" s="668"/>
      <c r="NY355" s="669"/>
      <c r="NZ355" s="720"/>
      <c r="OA355" s="1326"/>
      <c r="OB355" s="497" t="e">
        <f t="shared" si="7777"/>
        <v>#N/A</v>
      </c>
      <c r="OC355" s="497" t="e">
        <f t="shared" si="7778"/>
        <v>#N/A</v>
      </c>
      <c r="OD355" s="498" t="e">
        <f t="shared" si="7779"/>
        <v>#N/A</v>
      </c>
      <c r="OE355" s="498">
        <f t="shared" si="7780"/>
        <v>0</v>
      </c>
      <c r="OF355" s="498">
        <f t="shared" si="7781"/>
        <v>0</v>
      </c>
      <c r="OG355" s="498" t="e">
        <f t="shared" si="7782"/>
        <v>#N/A</v>
      </c>
      <c r="OH355" s="504">
        <f t="shared" si="7783"/>
        <v>0</v>
      </c>
      <c r="OI355" s="500">
        <f t="shared" si="7784"/>
        <v>0</v>
      </c>
      <c r="OL355" s="665"/>
      <c r="OM355" s="666"/>
      <c r="ON355" s="667"/>
      <c r="OO355" s="668"/>
      <c r="OP355" s="669"/>
      <c r="OQ355" s="720"/>
      <c r="OR355" s="1326"/>
      <c r="OS355" s="497" t="e">
        <f t="shared" si="7785"/>
        <v>#N/A</v>
      </c>
      <c r="OT355" s="497" t="e">
        <f t="shared" si="7786"/>
        <v>#N/A</v>
      </c>
      <c r="OU355" s="498" t="e">
        <f t="shared" si="7787"/>
        <v>#N/A</v>
      </c>
      <c r="OV355" s="498">
        <f t="shared" si="7788"/>
        <v>0</v>
      </c>
      <c r="OW355" s="498">
        <f t="shared" si="7789"/>
        <v>0</v>
      </c>
      <c r="OX355" s="498" t="e">
        <f t="shared" si="7790"/>
        <v>#N/A</v>
      </c>
      <c r="OY355" s="504">
        <f t="shared" si="7791"/>
        <v>0</v>
      </c>
      <c r="OZ355" s="500">
        <f t="shared" si="7792"/>
        <v>0</v>
      </c>
      <c r="PC355" s="665"/>
      <c r="PD355" s="666"/>
      <c r="PE355" s="667"/>
      <c r="PF355" s="668"/>
      <c r="PG355" s="669"/>
      <c r="PH355" s="720"/>
      <c r="PI355" s="1326"/>
      <c r="PJ355" s="497" t="e">
        <f t="shared" si="7793"/>
        <v>#N/A</v>
      </c>
      <c r="PK355" s="497" t="e">
        <f t="shared" si="7794"/>
        <v>#N/A</v>
      </c>
      <c r="PL355" s="498" t="e">
        <f t="shared" si="7795"/>
        <v>#N/A</v>
      </c>
      <c r="PM355" s="498">
        <f t="shared" si="7796"/>
        <v>0</v>
      </c>
      <c r="PN355" s="498">
        <f t="shared" si="7797"/>
        <v>0</v>
      </c>
      <c r="PO355" s="498" t="e">
        <f t="shared" si="7798"/>
        <v>#N/A</v>
      </c>
      <c r="PP355" s="504">
        <f t="shared" si="7799"/>
        <v>0</v>
      </c>
      <c r="PQ355" s="500">
        <f t="shared" si="7800"/>
        <v>0</v>
      </c>
      <c r="PT355" s="665"/>
      <c r="PU355" s="666"/>
      <c r="PV355" s="667"/>
      <c r="PW355" s="668"/>
      <c r="PX355" s="669"/>
      <c r="PY355" s="720"/>
      <c r="PZ355" s="1326"/>
      <c r="QA355" s="497" t="e">
        <f t="shared" si="7801"/>
        <v>#N/A</v>
      </c>
      <c r="QB355" s="497" t="e">
        <f t="shared" si="7802"/>
        <v>#N/A</v>
      </c>
      <c r="QC355" s="498" t="e">
        <f t="shared" si="7803"/>
        <v>#N/A</v>
      </c>
      <c r="QD355" s="498">
        <f t="shared" si="7804"/>
        <v>0</v>
      </c>
      <c r="QE355" s="498">
        <f t="shared" si="7805"/>
        <v>0</v>
      </c>
      <c r="QF355" s="498" t="e">
        <f t="shared" si="7806"/>
        <v>#N/A</v>
      </c>
      <c r="QG355" s="504">
        <f t="shared" si="7807"/>
        <v>0</v>
      </c>
      <c r="QH355" s="500">
        <f t="shared" si="7808"/>
        <v>0</v>
      </c>
      <c r="QK355" s="665"/>
      <c r="QL355" s="666"/>
      <c r="QM355" s="667"/>
      <c r="QN355" s="668"/>
      <c r="QO355" s="669"/>
      <c r="QP355" s="720"/>
      <c r="QQ355" s="1326"/>
      <c r="QR355" s="497" t="e">
        <f t="shared" si="7809"/>
        <v>#N/A</v>
      </c>
      <c r="QS355" s="497" t="e">
        <f t="shared" si="7810"/>
        <v>#N/A</v>
      </c>
      <c r="QT355" s="498" t="e">
        <f t="shared" si="7811"/>
        <v>#N/A</v>
      </c>
      <c r="QU355" s="498">
        <f t="shared" si="7812"/>
        <v>0</v>
      </c>
      <c r="QV355" s="498">
        <f t="shared" si="7813"/>
        <v>0</v>
      </c>
      <c r="QW355" s="498" t="e">
        <f t="shared" si="7814"/>
        <v>#N/A</v>
      </c>
      <c r="QX355" s="504">
        <f t="shared" si="7815"/>
        <v>0</v>
      </c>
      <c r="QY355" s="500">
        <f t="shared" si="7816"/>
        <v>0</v>
      </c>
      <c r="RB355" s="403"/>
      <c r="RC355" s="404"/>
      <c r="RD355" s="407"/>
      <c r="RE355" s="406"/>
      <c r="RF355" s="391"/>
      <c r="RG355" s="392"/>
      <c r="RH355" s="392"/>
      <c r="RI355" s="497" t="e">
        <f>IF(EXACT(VLOOKUP(RB355,OFERTA_0,2,FALSE),RC355),1,0)</f>
        <v>#N/A</v>
      </c>
      <c r="RJ355" s="497" t="e">
        <f>IF(EXACT(VLOOKUP(RB355,OFERTA_0,3,FALSE),RD355),1,0)</f>
        <v>#N/A</v>
      </c>
      <c r="RK355" s="498" t="e">
        <f>IF(EXACT(VLOOKUP(RB355,OFERTA_0,4,FALSE),RE355),1,0)</f>
        <v>#N/A</v>
      </c>
      <c r="RL355" s="498">
        <f t="shared" ref="RL355:RM358" si="7820">IF(RF355=0,0,1)</f>
        <v>0</v>
      </c>
      <c r="RM355" s="498">
        <f t="shared" si="7820"/>
        <v>0</v>
      </c>
      <c r="RN355" s="498" t="e">
        <f>PRODUCT(RI355:RM355)</f>
        <v>#N/A</v>
      </c>
      <c r="RO355" s="504">
        <f>ROUND(RG355,0)</f>
        <v>0</v>
      </c>
      <c r="RP355" s="500">
        <f>RG355-RO355</f>
        <v>0</v>
      </c>
      <c r="RS355" s="403"/>
      <c r="RT355" s="404"/>
      <c r="RU355" s="407"/>
      <c r="RV355" s="406"/>
      <c r="RW355" s="391"/>
      <c r="RX355" s="392"/>
      <c r="RY355" s="392"/>
      <c r="RZ355" s="497" t="e">
        <f>IF(EXACT(VLOOKUP(RS355,OFERTA_0,2,FALSE),RT355),1,0)</f>
        <v>#N/A</v>
      </c>
      <c r="SA355" s="497" t="e">
        <f>IF(EXACT(VLOOKUP(RS355,OFERTA_0,3,FALSE),RU355),1,0)</f>
        <v>#N/A</v>
      </c>
      <c r="SB355" s="498" t="e">
        <f>IF(EXACT(VLOOKUP(RS355,OFERTA_0,4,FALSE),RV355),1,0)</f>
        <v>#N/A</v>
      </c>
      <c r="SC355" s="498">
        <f t="shared" ref="SC355:SD358" si="7821">IF(RW355=0,0,1)</f>
        <v>0</v>
      </c>
      <c r="SD355" s="498">
        <f t="shared" si="7821"/>
        <v>0</v>
      </c>
      <c r="SE355" s="498" t="e">
        <f>PRODUCT(RZ355:SD355)</f>
        <v>#N/A</v>
      </c>
      <c r="SF355" s="504">
        <f>ROUND(RX355,0)</f>
        <v>0</v>
      </c>
      <c r="SG355" s="500">
        <f>RX355-SF355</f>
        <v>0</v>
      </c>
      <c r="SJ355" s="403"/>
      <c r="SK355" s="404"/>
      <c r="SL355" s="407"/>
      <c r="SM355" s="406"/>
      <c r="SN355" s="391"/>
      <c r="SO355" s="392"/>
      <c r="SP355" s="392"/>
      <c r="SQ355" s="497" t="e">
        <f>IF(EXACT(VLOOKUP(SJ355,OFERTA_0,2,FALSE),SK355),1,0)</f>
        <v>#N/A</v>
      </c>
      <c r="SR355" s="497" t="e">
        <f>IF(EXACT(VLOOKUP(SJ355,OFERTA_0,3,FALSE),SL355),1,0)</f>
        <v>#N/A</v>
      </c>
      <c r="SS355" s="498" t="e">
        <f>IF(EXACT(VLOOKUP(SJ355,OFERTA_0,4,FALSE),SM355),1,0)</f>
        <v>#N/A</v>
      </c>
      <c r="ST355" s="498">
        <f t="shared" ref="ST355:SU358" si="7822">IF(SN355=0,0,1)</f>
        <v>0</v>
      </c>
      <c r="SU355" s="498">
        <f t="shared" si="7822"/>
        <v>0</v>
      </c>
      <c r="SV355" s="498" t="e">
        <f>PRODUCT(SQ355:SU355)</f>
        <v>#N/A</v>
      </c>
      <c r="SW355" s="504">
        <f>ROUND(SO355,0)</f>
        <v>0</v>
      </c>
      <c r="SX355" s="500">
        <f>SO355-SW355</f>
        <v>0</v>
      </c>
    </row>
    <row r="356" spans="2:518" ht="60.75" hidden="1" customHeight="1" thickTop="1" thickBot="1">
      <c r="B356" s="577"/>
      <c r="C356" s="578"/>
      <c r="D356" s="579"/>
      <c r="E356" s="580"/>
      <c r="F356" s="581"/>
      <c r="G356" s="585"/>
      <c r="H356" s="595"/>
      <c r="K356" s="577"/>
      <c r="L356" s="767"/>
      <c r="M356" s="579"/>
      <c r="N356" s="580"/>
      <c r="O356" s="581"/>
      <c r="P356" s="585"/>
      <c r="Q356" s="1326"/>
      <c r="R356" s="497"/>
      <c r="S356" s="497"/>
      <c r="T356" s="498"/>
      <c r="U356" s="498"/>
      <c r="V356" s="498"/>
      <c r="W356" s="498"/>
      <c r="X356" s="504"/>
      <c r="Y356" s="500"/>
      <c r="Z356" s="486"/>
      <c r="AA356" s="486"/>
      <c r="AB356" s="577"/>
      <c r="AC356" s="767"/>
      <c r="AD356" s="579"/>
      <c r="AE356" s="580"/>
      <c r="AF356" s="581"/>
      <c r="AG356" s="585"/>
      <c r="AH356" s="1326"/>
      <c r="AI356" s="497"/>
      <c r="AJ356" s="497"/>
      <c r="AK356" s="498"/>
      <c r="AL356" s="498"/>
      <c r="AM356" s="498"/>
      <c r="AN356" s="498"/>
      <c r="AO356" s="504"/>
      <c r="AP356" s="500"/>
      <c r="AQ356" s="486"/>
      <c r="AR356" s="486"/>
      <c r="AS356" s="577"/>
      <c r="AT356" s="767"/>
      <c r="AU356" s="579"/>
      <c r="AV356" s="580"/>
      <c r="AW356" s="581"/>
      <c r="AX356" s="585"/>
      <c r="AY356" s="1326"/>
      <c r="AZ356" s="497"/>
      <c r="BA356" s="497"/>
      <c r="BB356" s="498"/>
      <c r="BC356" s="498"/>
      <c r="BD356" s="498"/>
      <c r="BE356" s="498"/>
      <c r="BF356" s="504"/>
      <c r="BG356" s="500"/>
      <c r="BJ356" s="577"/>
      <c r="BK356" s="767"/>
      <c r="BL356" s="579"/>
      <c r="BM356" s="580"/>
      <c r="BN356" s="581"/>
      <c r="BO356" s="585"/>
      <c r="BP356" s="1326"/>
      <c r="BQ356" s="497"/>
      <c r="BR356" s="497"/>
      <c r="BS356" s="498"/>
      <c r="BT356" s="498"/>
      <c r="BU356" s="498"/>
      <c r="BV356" s="498"/>
      <c r="BW356" s="504"/>
      <c r="BX356" s="500"/>
      <c r="CA356" s="577"/>
      <c r="CB356" s="767"/>
      <c r="CC356" s="579"/>
      <c r="CD356" s="580"/>
      <c r="CE356" s="581"/>
      <c r="CF356" s="585"/>
      <c r="CG356" s="1326"/>
      <c r="CH356" s="497"/>
      <c r="CI356" s="497"/>
      <c r="CJ356" s="498"/>
      <c r="CK356" s="498"/>
      <c r="CL356" s="498"/>
      <c r="CM356" s="498"/>
      <c r="CN356" s="504"/>
      <c r="CO356" s="500"/>
      <c r="CR356" s="577"/>
      <c r="CS356" s="767"/>
      <c r="CT356" s="579"/>
      <c r="CU356" s="580"/>
      <c r="CV356" s="581"/>
      <c r="CW356" s="585"/>
      <c r="CX356" s="1326"/>
      <c r="CY356" s="497"/>
      <c r="CZ356" s="497"/>
      <c r="DA356" s="498"/>
      <c r="DB356" s="498"/>
      <c r="DC356" s="498"/>
      <c r="DD356" s="498"/>
      <c r="DE356" s="504"/>
      <c r="DF356" s="500"/>
      <c r="DI356" s="577"/>
      <c r="DJ356" s="767"/>
      <c r="DK356" s="579"/>
      <c r="DL356" s="580"/>
      <c r="DM356" s="581"/>
      <c r="DN356" s="585"/>
      <c r="DO356" s="1326"/>
      <c r="DP356" s="497"/>
      <c r="DQ356" s="497"/>
      <c r="DR356" s="498"/>
      <c r="DS356" s="498"/>
      <c r="DT356" s="498"/>
      <c r="DU356" s="498"/>
      <c r="DV356" s="504"/>
      <c r="DW356" s="500"/>
      <c r="DZ356" s="577"/>
      <c r="EA356" s="767"/>
      <c r="EB356" s="579"/>
      <c r="EC356" s="580"/>
      <c r="ED356" s="581"/>
      <c r="EE356" s="585"/>
      <c r="EF356" s="1326"/>
      <c r="EG356" s="497"/>
      <c r="EH356" s="497"/>
      <c r="EI356" s="498"/>
      <c r="EJ356" s="498"/>
      <c r="EK356" s="498"/>
      <c r="EL356" s="498"/>
      <c r="EM356" s="504"/>
      <c r="EN356" s="500"/>
      <c r="EQ356" s="665"/>
      <c r="ER356" s="666"/>
      <c r="ES356" s="667"/>
      <c r="ET356" s="668"/>
      <c r="EU356" s="669"/>
      <c r="EV356" s="720"/>
      <c r="EW356" s="1326"/>
      <c r="EX356" s="497" t="e">
        <f t="shared" si="7665"/>
        <v>#N/A</v>
      </c>
      <c r="EY356" s="497" t="e">
        <f t="shared" si="7666"/>
        <v>#N/A</v>
      </c>
      <c r="EZ356" s="498" t="e">
        <f t="shared" si="7667"/>
        <v>#N/A</v>
      </c>
      <c r="FA356" s="498">
        <f t="shared" si="7668"/>
        <v>0</v>
      </c>
      <c r="FB356" s="498">
        <f t="shared" si="7669"/>
        <v>0</v>
      </c>
      <c r="FC356" s="498" t="e">
        <f t="shared" si="7670"/>
        <v>#N/A</v>
      </c>
      <c r="FD356" s="504">
        <f t="shared" si="7671"/>
        <v>0</v>
      </c>
      <c r="FE356" s="500">
        <f t="shared" si="7672"/>
        <v>0</v>
      </c>
      <c r="FH356" s="665"/>
      <c r="FI356" s="666"/>
      <c r="FJ356" s="667"/>
      <c r="FK356" s="668"/>
      <c r="FL356" s="669"/>
      <c r="FM356" s="720"/>
      <c r="FN356" s="1326"/>
      <c r="FO356" s="497" t="e">
        <f t="shared" si="7673"/>
        <v>#N/A</v>
      </c>
      <c r="FP356" s="497" t="e">
        <f t="shared" si="7674"/>
        <v>#N/A</v>
      </c>
      <c r="FQ356" s="498" t="e">
        <f t="shared" si="7675"/>
        <v>#N/A</v>
      </c>
      <c r="FR356" s="498">
        <f t="shared" si="7676"/>
        <v>0</v>
      </c>
      <c r="FS356" s="498">
        <f t="shared" si="7677"/>
        <v>0</v>
      </c>
      <c r="FT356" s="498" t="e">
        <f t="shared" si="7678"/>
        <v>#N/A</v>
      </c>
      <c r="FU356" s="504">
        <f t="shared" si="7679"/>
        <v>0</v>
      </c>
      <c r="FV356" s="500">
        <f t="shared" si="7680"/>
        <v>0</v>
      </c>
      <c r="FY356" s="665"/>
      <c r="FZ356" s="666"/>
      <c r="GA356" s="667"/>
      <c r="GB356" s="668"/>
      <c r="GC356" s="669"/>
      <c r="GD356" s="720"/>
      <c r="GE356" s="1326"/>
      <c r="GF356" s="497" t="e">
        <f t="shared" si="7681"/>
        <v>#N/A</v>
      </c>
      <c r="GG356" s="497" t="e">
        <f t="shared" si="7682"/>
        <v>#N/A</v>
      </c>
      <c r="GH356" s="498" t="e">
        <f t="shared" si="7683"/>
        <v>#N/A</v>
      </c>
      <c r="GI356" s="498">
        <f t="shared" si="7684"/>
        <v>0</v>
      </c>
      <c r="GJ356" s="498">
        <f t="shared" si="7685"/>
        <v>0</v>
      </c>
      <c r="GK356" s="498" t="e">
        <f t="shared" si="7686"/>
        <v>#N/A</v>
      </c>
      <c r="GL356" s="504">
        <f t="shared" si="7687"/>
        <v>0</v>
      </c>
      <c r="GM356" s="500">
        <f t="shared" si="7688"/>
        <v>0</v>
      </c>
      <c r="GP356" s="665"/>
      <c r="GQ356" s="666"/>
      <c r="GR356" s="667"/>
      <c r="GS356" s="668"/>
      <c r="GT356" s="669"/>
      <c r="GU356" s="720"/>
      <c r="GV356" s="1326"/>
      <c r="GW356" s="497" t="e">
        <f t="shared" si="7689"/>
        <v>#N/A</v>
      </c>
      <c r="GX356" s="497" t="e">
        <f t="shared" si="7690"/>
        <v>#N/A</v>
      </c>
      <c r="GY356" s="498" t="e">
        <f t="shared" si="7691"/>
        <v>#N/A</v>
      </c>
      <c r="GZ356" s="498">
        <f t="shared" si="7692"/>
        <v>0</v>
      </c>
      <c r="HA356" s="498">
        <f t="shared" si="7693"/>
        <v>0</v>
      </c>
      <c r="HB356" s="498" t="e">
        <f t="shared" si="7694"/>
        <v>#N/A</v>
      </c>
      <c r="HC356" s="504">
        <f t="shared" si="7695"/>
        <v>0</v>
      </c>
      <c r="HD356" s="500">
        <f t="shared" si="7696"/>
        <v>0</v>
      </c>
      <c r="HG356" s="665"/>
      <c r="HH356" s="666"/>
      <c r="HI356" s="667"/>
      <c r="HJ356" s="668"/>
      <c r="HK356" s="669"/>
      <c r="HL356" s="720"/>
      <c r="HM356" s="1326"/>
      <c r="HN356" s="497" t="e">
        <f t="shared" si="7697"/>
        <v>#N/A</v>
      </c>
      <c r="HO356" s="497" t="e">
        <f t="shared" si="7698"/>
        <v>#N/A</v>
      </c>
      <c r="HP356" s="498" t="e">
        <f t="shared" si="7699"/>
        <v>#N/A</v>
      </c>
      <c r="HQ356" s="498">
        <f t="shared" si="7700"/>
        <v>0</v>
      </c>
      <c r="HR356" s="498">
        <f t="shared" si="7701"/>
        <v>0</v>
      </c>
      <c r="HS356" s="498" t="e">
        <f t="shared" si="7702"/>
        <v>#N/A</v>
      </c>
      <c r="HT356" s="504">
        <f t="shared" si="7703"/>
        <v>0</v>
      </c>
      <c r="HU356" s="500">
        <f t="shared" si="7704"/>
        <v>0</v>
      </c>
      <c r="HX356" s="665"/>
      <c r="HY356" s="666"/>
      <c r="HZ356" s="667"/>
      <c r="IA356" s="668"/>
      <c r="IB356" s="669"/>
      <c r="IC356" s="720"/>
      <c r="ID356" s="1326"/>
      <c r="IE356" s="497" t="e">
        <f t="shared" si="7705"/>
        <v>#N/A</v>
      </c>
      <c r="IF356" s="497" t="e">
        <f t="shared" si="7706"/>
        <v>#N/A</v>
      </c>
      <c r="IG356" s="498" t="e">
        <f t="shared" si="7707"/>
        <v>#N/A</v>
      </c>
      <c r="IH356" s="498">
        <f t="shared" si="7708"/>
        <v>0</v>
      </c>
      <c r="II356" s="498">
        <f t="shared" si="7709"/>
        <v>0</v>
      </c>
      <c r="IJ356" s="498" t="e">
        <f t="shared" si="7710"/>
        <v>#N/A</v>
      </c>
      <c r="IK356" s="504">
        <f t="shared" si="7711"/>
        <v>0</v>
      </c>
      <c r="IL356" s="500">
        <f t="shared" si="7712"/>
        <v>0</v>
      </c>
      <c r="IO356" s="665"/>
      <c r="IP356" s="666"/>
      <c r="IQ356" s="667"/>
      <c r="IR356" s="668"/>
      <c r="IS356" s="669"/>
      <c r="IT356" s="720"/>
      <c r="IU356" s="1326"/>
      <c r="IV356" s="497" t="e">
        <f t="shared" si="7713"/>
        <v>#N/A</v>
      </c>
      <c r="IW356" s="497" t="e">
        <f t="shared" si="7714"/>
        <v>#N/A</v>
      </c>
      <c r="IX356" s="498" t="e">
        <f t="shared" si="7715"/>
        <v>#N/A</v>
      </c>
      <c r="IY356" s="498">
        <f t="shared" si="7716"/>
        <v>0</v>
      </c>
      <c r="IZ356" s="498">
        <f t="shared" si="7717"/>
        <v>0</v>
      </c>
      <c r="JA356" s="498" t="e">
        <f t="shared" si="7718"/>
        <v>#N/A</v>
      </c>
      <c r="JB356" s="504">
        <f t="shared" si="7719"/>
        <v>0</v>
      </c>
      <c r="JC356" s="500">
        <f t="shared" si="7720"/>
        <v>0</v>
      </c>
      <c r="JF356" s="665"/>
      <c r="JG356" s="666"/>
      <c r="JH356" s="667"/>
      <c r="JI356" s="668"/>
      <c r="JJ356" s="669"/>
      <c r="JK356" s="720"/>
      <c r="JL356" s="1326"/>
      <c r="JM356" s="497" t="e">
        <f t="shared" si="7721"/>
        <v>#N/A</v>
      </c>
      <c r="JN356" s="497" t="e">
        <f t="shared" si="7722"/>
        <v>#N/A</v>
      </c>
      <c r="JO356" s="498" t="e">
        <f t="shared" si="7723"/>
        <v>#N/A</v>
      </c>
      <c r="JP356" s="498">
        <f t="shared" si="7724"/>
        <v>0</v>
      </c>
      <c r="JQ356" s="498">
        <f t="shared" si="7725"/>
        <v>0</v>
      </c>
      <c r="JR356" s="498" t="e">
        <f t="shared" si="7726"/>
        <v>#N/A</v>
      </c>
      <c r="JS356" s="504">
        <f t="shared" si="7727"/>
        <v>0</v>
      </c>
      <c r="JT356" s="500">
        <f t="shared" si="7728"/>
        <v>0</v>
      </c>
      <c r="JW356" s="665"/>
      <c r="JX356" s="666"/>
      <c r="JY356" s="667"/>
      <c r="JZ356" s="668"/>
      <c r="KA356" s="669"/>
      <c r="KB356" s="720"/>
      <c r="KC356" s="1326"/>
      <c r="KD356" s="497" t="e">
        <f t="shared" si="7729"/>
        <v>#N/A</v>
      </c>
      <c r="KE356" s="497" t="e">
        <f t="shared" si="7730"/>
        <v>#N/A</v>
      </c>
      <c r="KF356" s="498" t="e">
        <f t="shared" si="7731"/>
        <v>#N/A</v>
      </c>
      <c r="KG356" s="498">
        <f t="shared" si="7732"/>
        <v>0</v>
      </c>
      <c r="KH356" s="498">
        <f t="shared" si="7733"/>
        <v>0</v>
      </c>
      <c r="KI356" s="498" t="e">
        <f t="shared" si="7734"/>
        <v>#N/A</v>
      </c>
      <c r="KJ356" s="504">
        <f t="shared" si="7735"/>
        <v>0</v>
      </c>
      <c r="KK356" s="500">
        <f t="shared" si="7736"/>
        <v>0</v>
      </c>
      <c r="KN356" s="665"/>
      <c r="KO356" s="666"/>
      <c r="KP356" s="667"/>
      <c r="KQ356" s="668"/>
      <c r="KR356" s="669"/>
      <c r="KS356" s="720"/>
      <c r="KT356" s="1326"/>
      <c r="KU356" s="497" t="e">
        <f t="shared" si="7737"/>
        <v>#N/A</v>
      </c>
      <c r="KV356" s="497" t="e">
        <f t="shared" si="7738"/>
        <v>#N/A</v>
      </c>
      <c r="KW356" s="498" t="e">
        <f t="shared" si="7739"/>
        <v>#N/A</v>
      </c>
      <c r="KX356" s="498">
        <f t="shared" si="7740"/>
        <v>0</v>
      </c>
      <c r="KY356" s="498">
        <f t="shared" si="7741"/>
        <v>0</v>
      </c>
      <c r="KZ356" s="498" t="e">
        <f t="shared" si="7742"/>
        <v>#N/A</v>
      </c>
      <c r="LA356" s="504">
        <f t="shared" si="7743"/>
        <v>0</v>
      </c>
      <c r="LB356" s="500">
        <f t="shared" si="7744"/>
        <v>0</v>
      </c>
      <c r="LE356" s="665"/>
      <c r="LF356" s="666"/>
      <c r="LG356" s="667"/>
      <c r="LH356" s="668"/>
      <c r="LI356" s="669"/>
      <c r="LJ356" s="720"/>
      <c r="LK356" s="1326"/>
      <c r="LL356" s="497" t="e">
        <f t="shared" si="7745"/>
        <v>#N/A</v>
      </c>
      <c r="LM356" s="497" t="e">
        <f t="shared" si="7746"/>
        <v>#N/A</v>
      </c>
      <c r="LN356" s="498" t="e">
        <f t="shared" si="7747"/>
        <v>#N/A</v>
      </c>
      <c r="LO356" s="498">
        <f t="shared" si="7748"/>
        <v>0</v>
      </c>
      <c r="LP356" s="498">
        <f t="shared" si="7749"/>
        <v>0</v>
      </c>
      <c r="LQ356" s="498" t="e">
        <f t="shared" si="7750"/>
        <v>#N/A</v>
      </c>
      <c r="LR356" s="504">
        <f t="shared" si="7751"/>
        <v>0</v>
      </c>
      <c r="LS356" s="500">
        <f t="shared" si="7752"/>
        <v>0</v>
      </c>
      <c r="LV356" s="665"/>
      <c r="LW356" s="666"/>
      <c r="LX356" s="667"/>
      <c r="LY356" s="668"/>
      <c r="LZ356" s="669"/>
      <c r="MA356" s="720"/>
      <c r="MB356" s="1326"/>
      <c r="MC356" s="497" t="e">
        <f t="shared" si="7753"/>
        <v>#N/A</v>
      </c>
      <c r="MD356" s="497" t="e">
        <f t="shared" si="7754"/>
        <v>#N/A</v>
      </c>
      <c r="ME356" s="498" t="e">
        <f t="shared" si="7755"/>
        <v>#N/A</v>
      </c>
      <c r="MF356" s="498">
        <f t="shared" si="7756"/>
        <v>0</v>
      </c>
      <c r="MG356" s="498">
        <f t="shared" si="7757"/>
        <v>0</v>
      </c>
      <c r="MH356" s="498" t="e">
        <f t="shared" si="7758"/>
        <v>#N/A</v>
      </c>
      <c r="MI356" s="504">
        <f t="shared" si="7759"/>
        <v>0</v>
      </c>
      <c r="MJ356" s="500">
        <f t="shared" si="7760"/>
        <v>0</v>
      </c>
      <c r="MM356" s="665"/>
      <c r="MN356" s="666"/>
      <c r="MO356" s="667"/>
      <c r="MP356" s="668"/>
      <c r="MQ356" s="669"/>
      <c r="MR356" s="720"/>
      <c r="MS356" s="1326"/>
      <c r="MT356" s="497" t="e">
        <f t="shared" si="7761"/>
        <v>#N/A</v>
      </c>
      <c r="MU356" s="497" t="e">
        <f t="shared" si="7762"/>
        <v>#N/A</v>
      </c>
      <c r="MV356" s="498" t="e">
        <f t="shared" si="7763"/>
        <v>#N/A</v>
      </c>
      <c r="MW356" s="498">
        <f t="shared" si="7764"/>
        <v>0</v>
      </c>
      <c r="MX356" s="498">
        <f t="shared" si="7765"/>
        <v>0</v>
      </c>
      <c r="MY356" s="498" t="e">
        <f t="shared" si="7766"/>
        <v>#N/A</v>
      </c>
      <c r="MZ356" s="504">
        <f t="shared" si="7767"/>
        <v>0</v>
      </c>
      <c r="NA356" s="500">
        <f t="shared" si="7768"/>
        <v>0</v>
      </c>
      <c r="ND356" s="665"/>
      <c r="NE356" s="666"/>
      <c r="NF356" s="667"/>
      <c r="NG356" s="668"/>
      <c r="NH356" s="669"/>
      <c r="NI356" s="720"/>
      <c r="NJ356" s="1326"/>
      <c r="NK356" s="497" t="e">
        <f t="shared" si="7769"/>
        <v>#N/A</v>
      </c>
      <c r="NL356" s="497" t="e">
        <f t="shared" si="7770"/>
        <v>#N/A</v>
      </c>
      <c r="NM356" s="498" t="e">
        <f t="shared" si="7771"/>
        <v>#N/A</v>
      </c>
      <c r="NN356" s="498">
        <f t="shared" si="7772"/>
        <v>0</v>
      </c>
      <c r="NO356" s="498">
        <f t="shared" si="7773"/>
        <v>0</v>
      </c>
      <c r="NP356" s="498" t="e">
        <f t="shared" si="7774"/>
        <v>#N/A</v>
      </c>
      <c r="NQ356" s="504">
        <f t="shared" si="7775"/>
        <v>0</v>
      </c>
      <c r="NR356" s="500">
        <f t="shared" si="7776"/>
        <v>0</v>
      </c>
      <c r="NU356" s="665"/>
      <c r="NV356" s="666"/>
      <c r="NW356" s="667"/>
      <c r="NX356" s="668"/>
      <c r="NY356" s="669"/>
      <c r="NZ356" s="720"/>
      <c r="OA356" s="1326"/>
      <c r="OB356" s="497" t="e">
        <f t="shared" si="7777"/>
        <v>#N/A</v>
      </c>
      <c r="OC356" s="497" t="e">
        <f t="shared" si="7778"/>
        <v>#N/A</v>
      </c>
      <c r="OD356" s="498" t="e">
        <f t="shared" si="7779"/>
        <v>#N/A</v>
      </c>
      <c r="OE356" s="498">
        <f t="shared" si="7780"/>
        <v>0</v>
      </c>
      <c r="OF356" s="498">
        <f t="shared" si="7781"/>
        <v>0</v>
      </c>
      <c r="OG356" s="498" t="e">
        <f t="shared" si="7782"/>
        <v>#N/A</v>
      </c>
      <c r="OH356" s="504">
        <f t="shared" si="7783"/>
        <v>0</v>
      </c>
      <c r="OI356" s="500">
        <f t="shared" si="7784"/>
        <v>0</v>
      </c>
      <c r="OL356" s="665"/>
      <c r="OM356" s="666"/>
      <c r="ON356" s="667"/>
      <c r="OO356" s="668"/>
      <c r="OP356" s="669"/>
      <c r="OQ356" s="720"/>
      <c r="OR356" s="1326"/>
      <c r="OS356" s="497" t="e">
        <f t="shared" si="7785"/>
        <v>#N/A</v>
      </c>
      <c r="OT356" s="497" t="e">
        <f t="shared" si="7786"/>
        <v>#N/A</v>
      </c>
      <c r="OU356" s="498" t="e">
        <f t="shared" si="7787"/>
        <v>#N/A</v>
      </c>
      <c r="OV356" s="498">
        <f t="shared" si="7788"/>
        <v>0</v>
      </c>
      <c r="OW356" s="498">
        <f t="shared" si="7789"/>
        <v>0</v>
      </c>
      <c r="OX356" s="498" t="e">
        <f t="shared" si="7790"/>
        <v>#N/A</v>
      </c>
      <c r="OY356" s="504">
        <f t="shared" si="7791"/>
        <v>0</v>
      </c>
      <c r="OZ356" s="500">
        <f t="shared" si="7792"/>
        <v>0</v>
      </c>
      <c r="PC356" s="665"/>
      <c r="PD356" s="666"/>
      <c r="PE356" s="667"/>
      <c r="PF356" s="668"/>
      <c r="PG356" s="669"/>
      <c r="PH356" s="720"/>
      <c r="PI356" s="1326"/>
      <c r="PJ356" s="497" t="e">
        <f t="shared" si="7793"/>
        <v>#N/A</v>
      </c>
      <c r="PK356" s="497" t="e">
        <f t="shared" si="7794"/>
        <v>#N/A</v>
      </c>
      <c r="PL356" s="498" t="e">
        <f t="shared" si="7795"/>
        <v>#N/A</v>
      </c>
      <c r="PM356" s="498">
        <f t="shared" si="7796"/>
        <v>0</v>
      </c>
      <c r="PN356" s="498">
        <f t="shared" si="7797"/>
        <v>0</v>
      </c>
      <c r="PO356" s="498" t="e">
        <f t="shared" si="7798"/>
        <v>#N/A</v>
      </c>
      <c r="PP356" s="504">
        <f t="shared" si="7799"/>
        <v>0</v>
      </c>
      <c r="PQ356" s="500">
        <f t="shared" si="7800"/>
        <v>0</v>
      </c>
      <c r="PT356" s="665"/>
      <c r="PU356" s="666"/>
      <c r="PV356" s="667"/>
      <c r="PW356" s="668"/>
      <c r="PX356" s="669"/>
      <c r="PY356" s="720"/>
      <c r="PZ356" s="1326"/>
      <c r="QA356" s="497" t="e">
        <f t="shared" si="7801"/>
        <v>#N/A</v>
      </c>
      <c r="QB356" s="497" t="e">
        <f t="shared" si="7802"/>
        <v>#N/A</v>
      </c>
      <c r="QC356" s="498" t="e">
        <f t="shared" si="7803"/>
        <v>#N/A</v>
      </c>
      <c r="QD356" s="498">
        <f t="shared" si="7804"/>
        <v>0</v>
      </c>
      <c r="QE356" s="498">
        <f t="shared" si="7805"/>
        <v>0</v>
      </c>
      <c r="QF356" s="498" t="e">
        <f t="shared" si="7806"/>
        <v>#N/A</v>
      </c>
      <c r="QG356" s="504">
        <f t="shared" si="7807"/>
        <v>0</v>
      </c>
      <c r="QH356" s="500">
        <f t="shared" si="7808"/>
        <v>0</v>
      </c>
      <c r="QK356" s="665"/>
      <c r="QL356" s="666"/>
      <c r="QM356" s="667"/>
      <c r="QN356" s="668"/>
      <c r="QO356" s="669"/>
      <c r="QP356" s="720"/>
      <c r="QQ356" s="1326"/>
      <c r="QR356" s="497" t="e">
        <f t="shared" si="7809"/>
        <v>#N/A</v>
      </c>
      <c r="QS356" s="497" t="e">
        <f t="shared" si="7810"/>
        <v>#N/A</v>
      </c>
      <c r="QT356" s="498" t="e">
        <f t="shared" si="7811"/>
        <v>#N/A</v>
      </c>
      <c r="QU356" s="498">
        <f t="shared" si="7812"/>
        <v>0</v>
      </c>
      <c r="QV356" s="498">
        <f t="shared" si="7813"/>
        <v>0</v>
      </c>
      <c r="QW356" s="498" t="e">
        <f t="shared" si="7814"/>
        <v>#N/A</v>
      </c>
      <c r="QX356" s="504">
        <f t="shared" si="7815"/>
        <v>0</v>
      </c>
      <c r="QY356" s="500">
        <f t="shared" si="7816"/>
        <v>0</v>
      </c>
      <c r="RB356" s="403"/>
      <c r="RC356" s="404"/>
      <c r="RD356" s="405"/>
      <c r="RE356" s="406"/>
      <c r="RF356" s="391"/>
      <c r="RG356" s="392"/>
      <c r="RH356" s="392"/>
      <c r="RI356" s="497" t="e">
        <f>IF(EXACT(VLOOKUP(RB356,OFERTA_0,2,FALSE),RC356),1,0)</f>
        <v>#N/A</v>
      </c>
      <c r="RJ356" s="497" t="e">
        <f>IF(EXACT(VLOOKUP(RB356,OFERTA_0,3,FALSE),RD356),1,0)</f>
        <v>#N/A</v>
      </c>
      <c r="RK356" s="498" t="e">
        <f>IF(EXACT(VLOOKUP(RB356,OFERTA_0,4,FALSE),RE356),1,0)</f>
        <v>#N/A</v>
      </c>
      <c r="RL356" s="498">
        <f t="shared" si="7820"/>
        <v>0</v>
      </c>
      <c r="RM356" s="498">
        <f t="shared" si="7820"/>
        <v>0</v>
      </c>
      <c r="RN356" s="498" t="e">
        <f>PRODUCT(RI356:RM356)</f>
        <v>#N/A</v>
      </c>
      <c r="RO356" s="504">
        <f>ROUND(RG356,0)</f>
        <v>0</v>
      </c>
      <c r="RP356" s="500">
        <f>RG356-RO356</f>
        <v>0</v>
      </c>
      <c r="RS356" s="403"/>
      <c r="RT356" s="404"/>
      <c r="RU356" s="405"/>
      <c r="RV356" s="406"/>
      <c r="RW356" s="391"/>
      <c r="RX356" s="392"/>
      <c r="RY356" s="392"/>
      <c r="RZ356" s="497" t="e">
        <f>IF(EXACT(VLOOKUP(RS356,OFERTA_0,2,FALSE),RT356),1,0)</f>
        <v>#N/A</v>
      </c>
      <c r="SA356" s="497" t="e">
        <f>IF(EXACT(VLOOKUP(RS356,OFERTA_0,3,FALSE),RU356),1,0)</f>
        <v>#N/A</v>
      </c>
      <c r="SB356" s="498" t="e">
        <f>IF(EXACT(VLOOKUP(RS356,OFERTA_0,4,FALSE),RV356),1,0)</f>
        <v>#N/A</v>
      </c>
      <c r="SC356" s="498">
        <f t="shared" si="7821"/>
        <v>0</v>
      </c>
      <c r="SD356" s="498">
        <f t="shared" si="7821"/>
        <v>0</v>
      </c>
      <c r="SE356" s="498" t="e">
        <f>PRODUCT(RZ356:SD356)</f>
        <v>#N/A</v>
      </c>
      <c r="SF356" s="504">
        <f>ROUND(RX356,0)</f>
        <v>0</v>
      </c>
      <c r="SG356" s="500">
        <f>RX356-SF356</f>
        <v>0</v>
      </c>
      <c r="SJ356" s="403"/>
      <c r="SK356" s="404"/>
      <c r="SL356" s="405"/>
      <c r="SM356" s="406"/>
      <c r="SN356" s="391"/>
      <c r="SO356" s="392"/>
      <c r="SP356" s="392"/>
      <c r="SQ356" s="497" t="e">
        <f>IF(EXACT(VLOOKUP(SJ356,OFERTA_0,2,FALSE),SK356),1,0)</f>
        <v>#N/A</v>
      </c>
      <c r="SR356" s="497" t="e">
        <f>IF(EXACT(VLOOKUP(SJ356,OFERTA_0,3,FALSE),SL356),1,0)</f>
        <v>#N/A</v>
      </c>
      <c r="SS356" s="498" t="e">
        <f>IF(EXACT(VLOOKUP(SJ356,OFERTA_0,4,FALSE),SM356),1,0)</f>
        <v>#N/A</v>
      </c>
      <c r="ST356" s="498">
        <f t="shared" si="7822"/>
        <v>0</v>
      </c>
      <c r="SU356" s="498">
        <f t="shared" si="7822"/>
        <v>0</v>
      </c>
      <c r="SV356" s="498" t="e">
        <f>PRODUCT(SQ356:SU356)</f>
        <v>#N/A</v>
      </c>
      <c r="SW356" s="504">
        <f>ROUND(SO356,0)</f>
        <v>0</v>
      </c>
      <c r="SX356" s="500">
        <f>SO356-SW356</f>
        <v>0</v>
      </c>
    </row>
    <row r="357" spans="2:518" ht="33.75" hidden="1" customHeight="1" thickTop="1" thickBot="1">
      <c r="B357" s="577"/>
      <c r="C357" s="578"/>
      <c r="D357" s="579"/>
      <c r="E357" s="580"/>
      <c r="F357" s="581"/>
      <c r="G357" s="585"/>
      <c r="H357" s="595"/>
      <c r="K357" s="577"/>
      <c r="L357" s="767"/>
      <c r="M357" s="579"/>
      <c r="N357" s="580"/>
      <c r="O357" s="581"/>
      <c r="P357" s="585"/>
      <c r="Q357" s="1326"/>
      <c r="R357" s="497"/>
      <c r="S357" s="497"/>
      <c r="T357" s="498"/>
      <c r="U357" s="498"/>
      <c r="V357" s="498"/>
      <c r="W357" s="498"/>
      <c r="X357" s="504"/>
      <c r="Y357" s="500"/>
      <c r="Z357" s="486"/>
      <c r="AA357" s="486"/>
      <c r="AB357" s="577"/>
      <c r="AC357" s="767"/>
      <c r="AD357" s="579"/>
      <c r="AE357" s="580"/>
      <c r="AF357" s="581"/>
      <c r="AG357" s="585"/>
      <c r="AH357" s="1326"/>
      <c r="AI357" s="497"/>
      <c r="AJ357" s="497"/>
      <c r="AK357" s="498"/>
      <c r="AL357" s="498"/>
      <c r="AM357" s="498"/>
      <c r="AN357" s="498"/>
      <c r="AO357" s="504"/>
      <c r="AP357" s="500"/>
      <c r="AQ357" s="486"/>
      <c r="AR357" s="486"/>
      <c r="AS357" s="577"/>
      <c r="AT357" s="767"/>
      <c r="AU357" s="579"/>
      <c r="AV357" s="580"/>
      <c r="AW357" s="581"/>
      <c r="AX357" s="585"/>
      <c r="AY357" s="1326"/>
      <c r="AZ357" s="497"/>
      <c r="BA357" s="497"/>
      <c r="BB357" s="498"/>
      <c r="BC357" s="498"/>
      <c r="BD357" s="498"/>
      <c r="BE357" s="498"/>
      <c r="BF357" s="504"/>
      <c r="BG357" s="500"/>
      <c r="BJ357" s="577"/>
      <c r="BK357" s="767"/>
      <c r="BL357" s="579"/>
      <c r="BM357" s="580"/>
      <c r="BN357" s="581"/>
      <c r="BO357" s="585"/>
      <c r="BP357" s="1326"/>
      <c r="BQ357" s="497"/>
      <c r="BR357" s="497"/>
      <c r="BS357" s="498"/>
      <c r="BT357" s="498"/>
      <c r="BU357" s="498"/>
      <c r="BV357" s="498"/>
      <c r="BW357" s="504"/>
      <c r="BX357" s="500"/>
      <c r="CA357" s="577"/>
      <c r="CB357" s="767"/>
      <c r="CC357" s="579"/>
      <c r="CD357" s="580"/>
      <c r="CE357" s="581"/>
      <c r="CF357" s="585"/>
      <c r="CG357" s="1326"/>
      <c r="CH357" s="497"/>
      <c r="CI357" s="497"/>
      <c r="CJ357" s="498"/>
      <c r="CK357" s="498"/>
      <c r="CL357" s="498"/>
      <c r="CM357" s="498"/>
      <c r="CN357" s="504"/>
      <c r="CO357" s="500"/>
      <c r="CR357" s="577"/>
      <c r="CS357" s="767"/>
      <c r="CT357" s="579"/>
      <c r="CU357" s="580"/>
      <c r="CV357" s="581"/>
      <c r="CW357" s="585"/>
      <c r="CX357" s="1326"/>
      <c r="CY357" s="497"/>
      <c r="CZ357" s="497"/>
      <c r="DA357" s="498"/>
      <c r="DB357" s="498"/>
      <c r="DC357" s="498"/>
      <c r="DD357" s="498"/>
      <c r="DE357" s="504"/>
      <c r="DF357" s="500"/>
      <c r="DI357" s="577"/>
      <c r="DJ357" s="767"/>
      <c r="DK357" s="579"/>
      <c r="DL357" s="580"/>
      <c r="DM357" s="581"/>
      <c r="DN357" s="585"/>
      <c r="DO357" s="1326"/>
      <c r="DP357" s="497"/>
      <c r="DQ357" s="497"/>
      <c r="DR357" s="498"/>
      <c r="DS357" s="498"/>
      <c r="DT357" s="498"/>
      <c r="DU357" s="498"/>
      <c r="DV357" s="504"/>
      <c r="DW357" s="500"/>
      <c r="DZ357" s="577"/>
      <c r="EA357" s="767"/>
      <c r="EB357" s="579"/>
      <c r="EC357" s="580"/>
      <c r="ED357" s="581"/>
      <c r="EE357" s="585"/>
      <c r="EF357" s="1326"/>
      <c r="EG357" s="497"/>
      <c r="EH357" s="497"/>
      <c r="EI357" s="498"/>
      <c r="EJ357" s="498"/>
      <c r="EK357" s="498"/>
      <c r="EL357" s="498"/>
      <c r="EM357" s="504"/>
      <c r="EN357" s="500"/>
      <c r="EQ357" s="665"/>
      <c r="ER357" s="666"/>
      <c r="ES357" s="667"/>
      <c r="ET357" s="668"/>
      <c r="EU357" s="669"/>
      <c r="EV357" s="720"/>
      <c r="EW357" s="1326"/>
      <c r="EX357" s="497" t="e">
        <f>IF(EXACT(VLOOKUP(EQ357,OFERTA_0,2,FALSE),ER357),1,0)</f>
        <v>#N/A</v>
      </c>
      <c r="EY357" s="497" t="e">
        <f>IF(EXACT(VLOOKUP(EQ357,OFERTA_0,3,FALSE),ES357),1,0)</f>
        <v>#N/A</v>
      </c>
      <c r="EZ357" s="498" t="e">
        <f>IF(EXACT(VLOOKUP(EQ357,OFERTA_0,4,FALSE),ET357),1,0)</f>
        <v>#N/A</v>
      </c>
      <c r="FA357" s="498">
        <f t="shared" si="7668"/>
        <v>0</v>
      </c>
      <c r="FB357" s="498">
        <f t="shared" si="7669"/>
        <v>0</v>
      </c>
      <c r="FC357" s="498" t="e">
        <f>PRODUCT(EX357:FB357)</f>
        <v>#N/A</v>
      </c>
      <c r="FD357" s="504">
        <f>ROUND(EV357,0)</f>
        <v>0</v>
      </c>
      <c r="FE357" s="500">
        <f>EV357-FD357</f>
        <v>0</v>
      </c>
      <c r="FH357" s="665"/>
      <c r="FI357" s="666"/>
      <c r="FJ357" s="667"/>
      <c r="FK357" s="668"/>
      <c r="FL357" s="669"/>
      <c r="FM357" s="720"/>
      <c r="FN357" s="1326"/>
      <c r="FO357" s="497" t="e">
        <f>IF(EXACT(VLOOKUP(FH357,OFERTA_0,2,FALSE),FI357),1,0)</f>
        <v>#N/A</v>
      </c>
      <c r="FP357" s="497" t="e">
        <f>IF(EXACT(VLOOKUP(FH357,OFERTA_0,3,FALSE),FJ357),1,0)</f>
        <v>#N/A</v>
      </c>
      <c r="FQ357" s="498" t="e">
        <f>IF(EXACT(VLOOKUP(FH357,OFERTA_0,4,FALSE),FK357),1,0)</f>
        <v>#N/A</v>
      </c>
      <c r="FR357" s="498">
        <f t="shared" si="7676"/>
        <v>0</v>
      </c>
      <c r="FS357" s="498">
        <f t="shared" si="7677"/>
        <v>0</v>
      </c>
      <c r="FT357" s="498" t="e">
        <f>PRODUCT(FO357:FS357)</f>
        <v>#N/A</v>
      </c>
      <c r="FU357" s="504">
        <f>ROUND(FM357,0)</f>
        <v>0</v>
      </c>
      <c r="FV357" s="500">
        <f>FM357-FU357</f>
        <v>0</v>
      </c>
      <c r="FY357" s="665"/>
      <c r="FZ357" s="666"/>
      <c r="GA357" s="667"/>
      <c r="GB357" s="668"/>
      <c r="GC357" s="669"/>
      <c r="GD357" s="720"/>
      <c r="GE357" s="1326"/>
      <c r="GF357" s="497" t="e">
        <f>IF(EXACT(VLOOKUP(FY357,OFERTA_0,2,FALSE),FZ357),1,0)</f>
        <v>#N/A</v>
      </c>
      <c r="GG357" s="497" t="e">
        <f>IF(EXACT(VLOOKUP(FY357,OFERTA_0,3,FALSE),GA357),1,0)</f>
        <v>#N/A</v>
      </c>
      <c r="GH357" s="498" t="e">
        <f>IF(EXACT(VLOOKUP(FY357,OFERTA_0,4,FALSE),GB357),1,0)</f>
        <v>#N/A</v>
      </c>
      <c r="GI357" s="498">
        <f t="shared" si="7684"/>
        <v>0</v>
      </c>
      <c r="GJ357" s="498">
        <f t="shared" si="7685"/>
        <v>0</v>
      </c>
      <c r="GK357" s="498" t="e">
        <f>PRODUCT(GF357:GJ357)</f>
        <v>#N/A</v>
      </c>
      <c r="GL357" s="504">
        <f>ROUND(GD357,0)</f>
        <v>0</v>
      </c>
      <c r="GM357" s="500">
        <f>GD357-GL357</f>
        <v>0</v>
      </c>
      <c r="GP357" s="665"/>
      <c r="GQ357" s="666"/>
      <c r="GR357" s="667"/>
      <c r="GS357" s="668"/>
      <c r="GT357" s="669"/>
      <c r="GU357" s="720"/>
      <c r="GV357" s="1326"/>
      <c r="GW357" s="497" t="e">
        <f>IF(EXACT(VLOOKUP(GP357,OFERTA_0,2,FALSE),GQ357),1,0)</f>
        <v>#N/A</v>
      </c>
      <c r="GX357" s="497" t="e">
        <f>IF(EXACT(VLOOKUP(GP357,OFERTA_0,3,FALSE),GR357),1,0)</f>
        <v>#N/A</v>
      </c>
      <c r="GY357" s="498" t="e">
        <f>IF(EXACT(VLOOKUP(GP357,OFERTA_0,4,FALSE),GS357),1,0)</f>
        <v>#N/A</v>
      </c>
      <c r="GZ357" s="498">
        <f t="shared" si="7692"/>
        <v>0</v>
      </c>
      <c r="HA357" s="498">
        <f t="shared" si="7693"/>
        <v>0</v>
      </c>
      <c r="HB357" s="498" t="e">
        <f>PRODUCT(GW357:HA357)</f>
        <v>#N/A</v>
      </c>
      <c r="HC357" s="504">
        <f>ROUND(GU357,0)</f>
        <v>0</v>
      </c>
      <c r="HD357" s="500">
        <f>GU357-HC357</f>
        <v>0</v>
      </c>
      <c r="HG357" s="665"/>
      <c r="HH357" s="666"/>
      <c r="HI357" s="667"/>
      <c r="HJ357" s="668"/>
      <c r="HK357" s="669"/>
      <c r="HL357" s="720"/>
      <c r="HM357" s="1326"/>
      <c r="HN357" s="497" t="e">
        <f>IF(EXACT(VLOOKUP(HG357,OFERTA_0,2,FALSE),HH357),1,0)</f>
        <v>#N/A</v>
      </c>
      <c r="HO357" s="497" t="e">
        <f>IF(EXACT(VLOOKUP(HG357,OFERTA_0,3,FALSE),HI357),1,0)</f>
        <v>#N/A</v>
      </c>
      <c r="HP357" s="498" t="e">
        <f>IF(EXACT(VLOOKUP(HG357,OFERTA_0,4,FALSE),HJ357),1,0)</f>
        <v>#N/A</v>
      </c>
      <c r="HQ357" s="498">
        <f t="shared" si="7700"/>
        <v>0</v>
      </c>
      <c r="HR357" s="498">
        <f t="shared" si="7701"/>
        <v>0</v>
      </c>
      <c r="HS357" s="498" t="e">
        <f>PRODUCT(HN357:HR357)</f>
        <v>#N/A</v>
      </c>
      <c r="HT357" s="504">
        <f>ROUND(HL357,0)</f>
        <v>0</v>
      </c>
      <c r="HU357" s="500">
        <f>HL357-HT357</f>
        <v>0</v>
      </c>
      <c r="HX357" s="665"/>
      <c r="HY357" s="666"/>
      <c r="HZ357" s="667"/>
      <c r="IA357" s="668"/>
      <c r="IB357" s="669"/>
      <c r="IC357" s="720"/>
      <c r="ID357" s="1326"/>
      <c r="IE357" s="497" t="e">
        <f>IF(EXACT(VLOOKUP(HX357,OFERTA_0,2,FALSE),HY357),1,0)</f>
        <v>#N/A</v>
      </c>
      <c r="IF357" s="497" t="e">
        <f>IF(EXACT(VLOOKUP(HX357,OFERTA_0,3,FALSE),HZ357),1,0)</f>
        <v>#N/A</v>
      </c>
      <c r="IG357" s="498" t="e">
        <f>IF(EXACT(VLOOKUP(HX357,OFERTA_0,4,FALSE),IA357),1,0)</f>
        <v>#N/A</v>
      </c>
      <c r="IH357" s="498">
        <f t="shared" si="7708"/>
        <v>0</v>
      </c>
      <c r="II357" s="498">
        <f t="shared" si="7709"/>
        <v>0</v>
      </c>
      <c r="IJ357" s="498" t="e">
        <f>PRODUCT(IE357:II357)</f>
        <v>#N/A</v>
      </c>
      <c r="IK357" s="504">
        <f>ROUND(IC357,0)</f>
        <v>0</v>
      </c>
      <c r="IL357" s="500">
        <f>IC357-IK357</f>
        <v>0</v>
      </c>
      <c r="IO357" s="665"/>
      <c r="IP357" s="666"/>
      <c r="IQ357" s="667"/>
      <c r="IR357" s="668"/>
      <c r="IS357" s="669"/>
      <c r="IT357" s="720"/>
      <c r="IU357" s="1326"/>
      <c r="IV357" s="497" t="e">
        <f>IF(EXACT(VLOOKUP(IO357,OFERTA_0,2,FALSE),IP357),1,0)</f>
        <v>#N/A</v>
      </c>
      <c r="IW357" s="497" t="e">
        <f>IF(EXACT(VLOOKUP(IO357,OFERTA_0,3,FALSE),IQ357),1,0)</f>
        <v>#N/A</v>
      </c>
      <c r="IX357" s="498" t="e">
        <f>IF(EXACT(VLOOKUP(IO357,OFERTA_0,4,FALSE),IR357),1,0)</f>
        <v>#N/A</v>
      </c>
      <c r="IY357" s="498">
        <f t="shared" si="7716"/>
        <v>0</v>
      </c>
      <c r="IZ357" s="498">
        <f t="shared" si="7717"/>
        <v>0</v>
      </c>
      <c r="JA357" s="498" t="e">
        <f>PRODUCT(IV357:IZ357)</f>
        <v>#N/A</v>
      </c>
      <c r="JB357" s="504">
        <f>ROUND(IT357,0)</f>
        <v>0</v>
      </c>
      <c r="JC357" s="500">
        <f>IT357-JB357</f>
        <v>0</v>
      </c>
      <c r="JF357" s="665"/>
      <c r="JG357" s="666"/>
      <c r="JH357" s="667"/>
      <c r="JI357" s="668"/>
      <c r="JJ357" s="669"/>
      <c r="JK357" s="720"/>
      <c r="JL357" s="1326"/>
      <c r="JM357" s="497" t="e">
        <f>IF(EXACT(VLOOKUP(JF357,OFERTA_0,2,FALSE),JG357),1,0)</f>
        <v>#N/A</v>
      </c>
      <c r="JN357" s="497" t="e">
        <f>IF(EXACT(VLOOKUP(JF357,OFERTA_0,3,FALSE),JH357),1,0)</f>
        <v>#N/A</v>
      </c>
      <c r="JO357" s="498" t="e">
        <f>IF(EXACT(VLOOKUP(JF357,OFERTA_0,4,FALSE),JI357),1,0)</f>
        <v>#N/A</v>
      </c>
      <c r="JP357" s="498">
        <f t="shared" si="7724"/>
        <v>0</v>
      </c>
      <c r="JQ357" s="498">
        <f t="shared" si="7725"/>
        <v>0</v>
      </c>
      <c r="JR357" s="498" t="e">
        <f>PRODUCT(JM357:JQ357)</f>
        <v>#N/A</v>
      </c>
      <c r="JS357" s="504">
        <f>ROUND(JK357,0)</f>
        <v>0</v>
      </c>
      <c r="JT357" s="500">
        <f>JK357-JS357</f>
        <v>0</v>
      </c>
      <c r="JW357" s="665"/>
      <c r="JX357" s="666"/>
      <c r="JY357" s="667"/>
      <c r="JZ357" s="668"/>
      <c r="KA357" s="669"/>
      <c r="KB357" s="720"/>
      <c r="KC357" s="1326"/>
      <c r="KD357" s="497" t="e">
        <f>IF(EXACT(VLOOKUP(JW357,OFERTA_0,2,FALSE),JX357),1,0)</f>
        <v>#N/A</v>
      </c>
      <c r="KE357" s="497" t="e">
        <f>IF(EXACT(VLOOKUP(JW357,OFERTA_0,3,FALSE),JY357),1,0)</f>
        <v>#N/A</v>
      </c>
      <c r="KF357" s="498" t="e">
        <f>IF(EXACT(VLOOKUP(JW357,OFERTA_0,4,FALSE),JZ357),1,0)</f>
        <v>#N/A</v>
      </c>
      <c r="KG357" s="498">
        <f t="shared" si="7732"/>
        <v>0</v>
      </c>
      <c r="KH357" s="498">
        <f t="shared" si="7733"/>
        <v>0</v>
      </c>
      <c r="KI357" s="498" t="e">
        <f>PRODUCT(KD357:KH357)</f>
        <v>#N/A</v>
      </c>
      <c r="KJ357" s="504">
        <f>ROUND(KB357,0)</f>
        <v>0</v>
      </c>
      <c r="KK357" s="500">
        <f>KB357-KJ357</f>
        <v>0</v>
      </c>
      <c r="KN357" s="665"/>
      <c r="KO357" s="666"/>
      <c r="KP357" s="667"/>
      <c r="KQ357" s="668"/>
      <c r="KR357" s="669"/>
      <c r="KS357" s="720"/>
      <c r="KT357" s="1326"/>
      <c r="KU357" s="497" t="e">
        <f>IF(EXACT(VLOOKUP(KN357,OFERTA_0,2,FALSE),KO357),1,0)</f>
        <v>#N/A</v>
      </c>
      <c r="KV357" s="497" t="e">
        <f>IF(EXACT(VLOOKUP(KN357,OFERTA_0,3,FALSE),KP357),1,0)</f>
        <v>#N/A</v>
      </c>
      <c r="KW357" s="498" t="e">
        <f>IF(EXACT(VLOOKUP(KN357,OFERTA_0,4,FALSE),KQ357),1,0)</f>
        <v>#N/A</v>
      </c>
      <c r="KX357" s="498">
        <f t="shared" si="7740"/>
        <v>0</v>
      </c>
      <c r="KY357" s="498">
        <f t="shared" si="7741"/>
        <v>0</v>
      </c>
      <c r="KZ357" s="498" t="e">
        <f>PRODUCT(KU357:KY357)</f>
        <v>#N/A</v>
      </c>
      <c r="LA357" s="504">
        <f>ROUND(KS357,0)</f>
        <v>0</v>
      </c>
      <c r="LB357" s="500">
        <f>KS357-LA357</f>
        <v>0</v>
      </c>
      <c r="LE357" s="665"/>
      <c r="LF357" s="666"/>
      <c r="LG357" s="667"/>
      <c r="LH357" s="668"/>
      <c r="LI357" s="669"/>
      <c r="LJ357" s="720"/>
      <c r="LK357" s="1326"/>
      <c r="LL357" s="497" t="e">
        <f>IF(EXACT(VLOOKUP(LE357,OFERTA_0,2,FALSE),LF357),1,0)</f>
        <v>#N/A</v>
      </c>
      <c r="LM357" s="497" t="e">
        <f>IF(EXACT(VLOOKUP(LE357,OFERTA_0,3,FALSE),LG357),1,0)</f>
        <v>#N/A</v>
      </c>
      <c r="LN357" s="498" t="e">
        <f>IF(EXACT(VLOOKUP(LE357,OFERTA_0,4,FALSE),LH357),1,0)</f>
        <v>#N/A</v>
      </c>
      <c r="LO357" s="498">
        <f t="shared" si="7748"/>
        <v>0</v>
      </c>
      <c r="LP357" s="498">
        <f t="shared" si="7749"/>
        <v>0</v>
      </c>
      <c r="LQ357" s="498" t="e">
        <f>PRODUCT(LL357:LP357)</f>
        <v>#N/A</v>
      </c>
      <c r="LR357" s="504">
        <f>ROUND(LJ357,0)</f>
        <v>0</v>
      </c>
      <c r="LS357" s="500">
        <f>LJ357-LR357</f>
        <v>0</v>
      </c>
      <c r="LV357" s="665"/>
      <c r="LW357" s="666"/>
      <c r="LX357" s="667"/>
      <c r="LY357" s="668"/>
      <c r="LZ357" s="669"/>
      <c r="MA357" s="720"/>
      <c r="MB357" s="1326"/>
      <c r="MC357" s="497" t="e">
        <f>IF(EXACT(VLOOKUP(LV357,OFERTA_0,2,FALSE),LW357),1,0)</f>
        <v>#N/A</v>
      </c>
      <c r="MD357" s="497" t="e">
        <f>IF(EXACT(VLOOKUP(LV357,OFERTA_0,3,FALSE),LX357),1,0)</f>
        <v>#N/A</v>
      </c>
      <c r="ME357" s="498" t="e">
        <f>IF(EXACT(VLOOKUP(LV357,OFERTA_0,4,FALSE),LY357),1,0)</f>
        <v>#N/A</v>
      </c>
      <c r="MF357" s="498">
        <f t="shared" si="7756"/>
        <v>0</v>
      </c>
      <c r="MG357" s="498">
        <f t="shared" si="7757"/>
        <v>0</v>
      </c>
      <c r="MH357" s="498" t="e">
        <f>PRODUCT(MC357:MG357)</f>
        <v>#N/A</v>
      </c>
      <c r="MI357" s="504">
        <f>ROUND(MA357,0)</f>
        <v>0</v>
      </c>
      <c r="MJ357" s="500">
        <f>MA357-MI357</f>
        <v>0</v>
      </c>
      <c r="MM357" s="665"/>
      <c r="MN357" s="666"/>
      <c r="MO357" s="667"/>
      <c r="MP357" s="668"/>
      <c r="MQ357" s="669"/>
      <c r="MR357" s="720"/>
      <c r="MS357" s="1326"/>
      <c r="MT357" s="497" t="e">
        <f>IF(EXACT(VLOOKUP(MM357,OFERTA_0,2,FALSE),MN357),1,0)</f>
        <v>#N/A</v>
      </c>
      <c r="MU357" s="497" t="e">
        <f>IF(EXACT(VLOOKUP(MM357,OFERTA_0,3,FALSE),MO357),1,0)</f>
        <v>#N/A</v>
      </c>
      <c r="MV357" s="498" t="e">
        <f>IF(EXACT(VLOOKUP(MM357,OFERTA_0,4,FALSE),MP357),1,0)</f>
        <v>#N/A</v>
      </c>
      <c r="MW357" s="498">
        <f t="shared" si="7764"/>
        <v>0</v>
      </c>
      <c r="MX357" s="498">
        <f t="shared" si="7765"/>
        <v>0</v>
      </c>
      <c r="MY357" s="498" t="e">
        <f>PRODUCT(MT357:MX357)</f>
        <v>#N/A</v>
      </c>
      <c r="MZ357" s="504">
        <f>ROUND(MR357,0)</f>
        <v>0</v>
      </c>
      <c r="NA357" s="500">
        <f>MR357-MZ357</f>
        <v>0</v>
      </c>
      <c r="ND357" s="665"/>
      <c r="NE357" s="666"/>
      <c r="NF357" s="667"/>
      <c r="NG357" s="668"/>
      <c r="NH357" s="669"/>
      <c r="NI357" s="720"/>
      <c r="NJ357" s="1326"/>
      <c r="NK357" s="497" t="e">
        <f>IF(EXACT(VLOOKUP(ND357,OFERTA_0,2,FALSE),NE357),1,0)</f>
        <v>#N/A</v>
      </c>
      <c r="NL357" s="497" t="e">
        <f>IF(EXACT(VLOOKUP(ND357,OFERTA_0,3,FALSE),NF357),1,0)</f>
        <v>#N/A</v>
      </c>
      <c r="NM357" s="498" t="e">
        <f>IF(EXACT(VLOOKUP(ND357,OFERTA_0,4,FALSE),NG357),1,0)</f>
        <v>#N/A</v>
      </c>
      <c r="NN357" s="498">
        <f t="shared" si="7772"/>
        <v>0</v>
      </c>
      <c r="NO357" s="498">
        <f t="shared" si="7773"/>
        <v>0</v>
      </c>
      <c r="NP357" s="498" t="e">
        <f>PRODUCT(NK357:NO357)</f>
        <v>#N/A</v>
      </c>
      <c r="NQ357" s="504">
        <f>ROUND(NI357,0)</f>
        <v>0</v>
      </c>
      <c r="NR357" s="500">
        <f>NI357-NQ357</f>
        <v>0</v>
      </c>
      <c r="NU357" s="665"/>
      <c r="NV357" s="666"/>
      <c r="NW357" s="667"/>
      <c r="NX357" s="668"/>
      <c r="NY357" s="669"/>
      <c r="NZ357" s="720"/>
      <c r="OA357" s="1326"/>
      <c r="OB357" s="497" t="e">
        <f>IF(EXACT(VLOOKUP(NU357,OFERTA_0,2,FALSE),NV357),1,0)</f>
        <v>#N/A</v>
      </c>
      <c r="OC357" s="497" t="e">
        <f>IF(EXACT(VLOOKUP(NU357,OFERTA_0,3,FALSE),NW357),1,0)</f>
        <v>#N/A</v>
      </c>
      <c r="OD357" s="498" t="e">
        <f>IF(EXACT(VLOOKUP(NU357,OFERTA_0,4,FALSE),NX357),1,0)</f>
        <v>#N/A</v>
      </c>
      <c r="OE357" s="498">
        <f t="shared" si="7780"/>
        <v>0</v>
      </c>
      <c r="OF357" s="498">
        <f t="shared" si="7781"/>
        <v>0</v>
      </c>
      <c r="OG357" s="498" t="e">
        <f>PRODUCT(OB357:OF357)</f>
        <v>#N/A</v>
      </c>
      <c r="OH357" s="504">
        <f>ROUND(NZ357,0)</f>
        <v>0</v>
      </c>
      <c r="OI357" s="500">
        <f>NZ357-OH357</f>
        <v>0</v>
      </c>
      <c r="OL357" s="665"/>
      <c r="OM357" s="666"/>
      <c r="ON357" s="667"/>
      <c r="OO357" s="668"/>
      <c r="OP357" s="669"/>
      <c r="OQ357" s="720"/>
      <c r="OR357" s="1326"/>
      <c r="OS357" s="497" t="e">
        <f>IF(EXACT(VLOOKUP(OL357,OFERTA_0,2,FALSE),OM357),1,0)</f>
        <v>#N/A</v>
      </c>
      <c r="OT357" s="497" t="e">
        <f>IF(EXACT(VLOOKUP(OL357,OFERTA_0,3,FALSE),ON357),1,0)</f>
        <v>#N/A</v>
      </c>
      <c r="OU357" s="498" t="e">
        <f>IF(EXACT(VLOOKUP(OL357,OFERTA_0,4,FALSE),OO357),1,0)</f>
        <v>#N/A</v>
      </c>
      <c r="OV357" s="498">
        <f t="shared" si="7788"/>
        <v>0</v>
      </c>
      <c r="OW357" s="498">
        <f t="shared" si="7789"/>
        <v>0</v>
      </c>
      <c r="OX357" s="498" t="e">
        <f>PRODUCT(OS357:OW357)</f>
        <v>#N/A</v>
      </c>
      <c r="OY357" s="504">
        <f>ROUND(OQ357,0)</f>
        <v>0</v>
      </c>
      <c r="OZ357" s="500">
        <f>OQ357-OY357</f>
        <v>0</v>
      </c>
      <c r="PC357" s="665"/>
      <c r="PD357" s="666"/>
      <c r="PE357" s="667"/>
      <c r="PF357" s="668"/>
      <c r="PG357" s="669"/>
      <c r="PH357" s="720"/>
      <c r="PI357" s="1326"/>
      <c r="PJ357" s="497" t="e">
        <f>IF(EXACT(VLOOKUP(PC357,OFERTA_0,2,FALSE),PD357),1,0)</f>
        <v>#N/A</v>
      </c>
      <c r="PK357" s="497" t="e">
        <f>IF(EXACT(VLOOKUP(PC357,OFERTA_0,3,FALSE),PE357),1,0)</f>
        <v>#N/A</v>
      </c>
      <c r="PL357" s="498" t="e">
        <f>IF(EXACT(VLOOKUP(PC357,OFERTA_0,4,FALSE),PF357),1,0)</f>
        <v>#N/A</v>
      </c>
      <c r="PM357" s="498">
        <f t="shared" si="7796"/>
        <v>0</v>
      </c>
      <c r="PN357" s="498">
        <f t="shared" si="7797"/>
        <v>0</v>
      </c>
      <c r="PO357" s="498" t="e">
        <f>PRODUCT(PJ357:PN357)</f>
        <v>#N/A</v>
      </c>
      <c r="PP357" s="504">
        <f>ROUND(PH357,0)</f>
        <v>0</v>
      </c>
      <c r="PQ357" s="500">
        <f>PH357-PP357</f>
        <v>0</v>
      </c>
      <c r="PT357" s="665"/>
      <c r="PU357" s="666"/>
      <c r="PV357" s="667"/>
      <c r="PW357" s="668"/>
      <c r="PX357" s="669"/>
      <c r="PY357" s="720"/>
      <c r="PZ357" s="1326"/>
      <c r="QA357" s="497" t="e">
        <f>IF(EXACT(VLOOKUP(PT357,OFERTA_0,2,FALSE),PU357),1,0)</f>
        <v>#N/A</v>
      </c>
      <c r="QB357" s="497" t="e">
        <f>IF(EXACT(VLOOKUP(PT357,OFERTA_0,3,FALSE),PV357),1,0)</f>
        <v>#N/A</v>
      </c>
      <c r="QC357" s="498" t="e">
        <f>IF(EXACT(VLOOKUP(PT357,OFERTA_0,4,FALSE),PW357),1,0)</f>
        <v>#N/A</v>
      </c>
      <c r="QD357" s="498">
        <f t="shared" si="7804"/>
        <v>0</v>
      </c>
      <c r="QE357" s="498">
        <f t="shared" si="7805"/>
        <v>0</v>
      </c>
      <c r="QF357" s="498" t="e">
        <f>PRODUCT(QA357:QE357)</f>
        <v>#N/A</v>
      </c>
      <c r="QG357" s="504">
        <f>ROUND(PY357,0)</f>
        <v>0</v>
      </c>
      <c r="QH357" s="500">
        <f>PY357-QG357</f>
        <v>0</v>
      </c>
      <c r="QK357" s="665"/>
      <c r="QL357" s="666"/>
      <c r="QM357" s="667"/>
      <c r="QN357" s="668"/>
      <c r="QO357" s="669"/>
      <c r="QP357" s="720"/>
      <c r="QQ357" s="1326"/>
      <c r="QR357" s="497" t="e">
        <f>IF(EXACT(VLOOKUP(QK357,OFERTA_0,2,FALSE),QL357),1,0)</f>
        <v>#N/A</v>
      </c>
      <c r="QS357" s="497" t="e">
        <f>IF(EXACT(VLOOKUP(QK357,OFERTA_0,3,FALSE),QM357),1,0)</f>
        <v>#N/A</v>
      </c>
      <c r="QT357" s="498" t="e">
        <f>IF(EXACT(VLOOKUP(QK357,OFERTA_0,4,FALSE),QN357),1,0)</f>
        <v>#N/A</v>
      </c>
      <c r="QU357" s="498">
        <f t="shared" si="7812"/>
        <v>0</v>
      </c>
      <c r="QV357" s="498">
        <f t="shared" si="7813"/>
        <v>0</v>
      </c>
      <c r="QW357" s="498" t="e">
        <f>PRODUCT(QR357:QV357)</f>
        <v>#N/A</v>
      </c>
      <c r="QX357" s="504">
        <f>ROUND(QP357,0)</f>
        <v>0</v>
      </c>
      <c r="QY357" s="500">
        <f>QP357-QX357</f>
        <v>0</v>
      </c>
      <c r="RB357" s="403"/>
      <c r="RC357" s="404"/>
      <c r="RD357" s="389"/>
      <c r="RE357" s="406"/>
      <c r="RF357" s="391"/>
      <c r="RG357" s="392"/>
      <c r="RH357" s="392"/>
      <c r="RI357" s="497" t="e">
        <f>IF(EXACT(VLOOKUP(RB357,OFERTA_0,2,FALSE),RC357),1,0)</f>
        <v>#N/A</v>
      </c>
      <c r="RJ357" s="497" t="e">
        <f>IF(EXACT(VLOOKUP(RB357,OFERTA_0,3,FALSE),RD357),1,0)</f>
        <v>#N/A</v>
      </c>
      <c r="RK357" s="498" t="e">
        <f>IF(EXACT(VLOOKUP(RB357,OFERTA_0,4,FALSE),RE357),1,0)</f>
        <v>#N/A</v>
      </c>
      <c r="RL357" s="498">
        <f t="shared" si="7820"/>
        <v>0</v>
      </c>
      <c r="RM357" s="498">
        <f t="shared" si="7820"/>
        <v>0</v>
      </c>
      <c r="RN357" s="498" t="e">
        <f>PRODUCT(RI357:RM357)</f>
        <v>#N/A</v>
      </c>
      <c r="RO357" s="504">
        <f>ROUND(RG357,0)</f>
        <v>0</v>
      </c>
      <c r="RP357" s="500">
        <f>RG357-RO357</f>
        <v>0</v>
      </c>
      <c r="RS357" s="403"/>
      <c r="RT357" s="404"/>
      <c r="RU357" s="389"/>
      <c r="RV357" s="406"/>
      <c r="RW357" s="391"/>
      <c r="RX357" s="392"/>
      <c r="RY357" s="392"/>
      <c r="RZ357" s="497" t="e">
        <f>IF(EXACT(VLOOKUP(RS357,OFERTA_0,2,FALSE),RT357),1,0)</f>
        <v>#N/A</v>
      </c>
      <c r="SA357" s="497" t="e">
        <f>IF(EXACT(VLOOKUP(RS357,OFERTA_0,3,FALSE),RU357),1,0)</f>
        <v>#N/A</v>
      </c>
      <c r="SB357" s="498" t="e">
        <f>IF(EXACT(VLOOKUP(RS357,OFERTA_0,4,FALSE),RV357),1,0)</f>
        <v>#N/A</v>
      </c>
      <c r="SC357" s="498">
        <f t="shared" si="7821"/>
        <v>0</v>
      </c>
      <c r="SD357" s="498">
        <f t="shared" si="7821"/>
        <v>0</v>
      </c>
      <c r="SE357" s="498" t="e">
        <f>PRODUCT(RZ357:SD357)</f>
        <v>#N/A</v>
      </c>
      <c r="SF357" s="504">
        <f>ROUND(RX357,0)</f>
        <v>0</v>
      </c>
      <c r="SG357" s="500">
        <f>RX357-SF357</f>
        <v>0</v>
      </c>
      <c r="SJ357" s="403"/>
      <c r="SK357" s="404"/>
      <c r="SL357" s="389"/>
      <c r="SM357" s="406"/>
      <c r="SN357" s="391"/>
      <c r="SO357" s="392"/>
      <c r="SP357" s="392"/>
      <c r="SQ357" s="497" t="e">
        <f>IF(EXACT(VLOOKUP(SJ357,OFERTA_0,2,FALSE),SK357),1,0)</f>
        <v>#N/A</v>
      </c>
      <c r="SR357" s="497" t="e">
        <f>IF(EXACT(VLOOKUP(SJ357,OFERTA_0,3,FALSE),SL357),1,0)</f>
        <v>#N/A</v>
      </c>
      <c r="SS357" s="498" t="e">
        <f>IF(EXACT(VLOOKUP(SJ357,OFERTA_0,4,FALSE),SM357),1,0)</f>
        <v>#N/A</v>
      </c>
      <c r="ST357" s="498">
        <f t="shared" si="7822"/>
        <v>0</v>
      </c>
      <c r="SU357" s="498">
        <f t="shared" si="7822"/>
        <v>0</v>
      </c>
      <c r="SV357" s="498" t="e">
        <f>PRODUCT(SQ357:SU357)</f>
        <v>#N/A</v>
      </c>
      <c r="SW357" s="504">
        <f>ROUND(SO357,0)</f>
        <v>0</v>
      </c>
      <c r="SX357" s="500">
        <f>SO357-SW357</f>
        <v>0</v>
      </c>
    </row>
    <row r="358" spans="2:518" ht="51.75" hidden="1" customHeight="1" thickTop="1" thickBot="1">
      <c r="B358" s="577"/>
      <c r="C358" s="578"/>
      <c r="D358" s="579"/>
      <c r="E358" s="580"/>
      <c r="F358" s="581"/>
      <c r="G358" s="585"/>
      <c r="H358" s="595"/>
      <c r="K358" s="577"/>
      <c r="L358" s="767"/>
      <c r="M358" s="579"/>
      <c r="N358" s="580"/>
      <c r="O358" s="581"/>
      <c r="P358" s="585"/>
      <c r="Q358" s="1326"/>
      <c r="R358" s="497"/>
      <c r="S358" s="497"/>
      <c r="T358" s="498"/>
      <c r="U358" s="498"/>
      <c r="V358" s="498"/>
      <c r="W358" s="498"/>
      <c r="X358" s="504"/>
      <c r="Y358" s="500"/>
      <c r="Z358" s="486"/>
      <c r="AA358" s="486"/>
      <c r="AB358" s="577"/>
      <c r="AC358" s="767"/>
      <c r="AD358" s="579"/>
      <c r="AE358" s="580"/>
      <c r="AF358" s="581"/>
      <c r="AG358" s="585"/>
      <c r="AH358" s="1326"/>
      <c r="AI358" s="497"/>
      <c r="AJ358" s="497"/>
      <c r="AK358" s="498"/>
      <c r="AL358" s="498"/>
      <c r="AM358" s="498"/>
      <c r="AN358" s="498"/>
      <c r="AO358" s="504"/>
      <c r="AP358" s="500"/>
      <c r="AQ358" s="486"/>
      <c r="AR358" s="486"/>
      <c r="AS358" s="577"/>
      <c r="AT358" s="767"/>
      <c r="AU358" s="579"/>
      <c r="AV358" s="580"/>
      <c r="AW358" s="581"/>
      <c r="AX358" s="585"/>
      <c r="AY358" s="1326"/>
      <c r="AZ358" s="497"/>
      <c r="BA358" s="497"/>
      <c r="BB358" s="498"/>
      <c r="BC358" s="498"/>
      <c r="BD358" s="498"/>
      <c r="BE358" s="498"/>
      <c r="BF358" s="504"/>
      <c r="BG358" s="500"/>
      <c r="BJ358" s="577"/>
      <c r="BK358" s="767"/>
      <c r="BL358" s="579"/>
      <c r="BM358" s="580"/>
      <c r="BN358" s="581"/>
      <c r="BO358" s="585"/>
      <c r="BP358" s="1326"/>
      <c r="BQ358" s="497"/>
      <c r="BR358" s="497"/>
      <c r="BS358" s="498"/>
      <c r="BT358" s="498"/>
      <c r="BU358" s="498"/>
      <c r="BV358" s="498"/>
      <c r="BW358" s="504"/>
      <c r="BX358" s="500"/>
      <c r="CA358" s="577"/>
      <c r="CB358" s="767"/>
      <c r="CC358" s="579"/>
      <c r="CD358" s="580"/>
      <c r="CE358" s="581"/>
      <c r="CF358" s="585"/>
      <c r="CG358" s="1326"/>
      <c r="CH358" s="497"/>
      <c r="CI358" s="497"/>
      <c r="CJ358" s="498"/>
      <c r="CK358" s="498"/>
      <c r="CL358" s="498"/>
      <c r="CM358" s="498"/>
      <c r="CN358" s="504"/>
      <c r="CO358" s="500"/>
      <c r="CR358" s="577"/>
      <c r="CS358" s="767"/>
      <c r="CT358" s="579"/>
      <c r="CU358" s="580"/>
      <c r="CV358" s="581"/>
      <c r="CW358" s="585"/>
      <c r="CX358" s="1326"/>
      <c r="CY358" s="497"/>
      <c r="CZ358" s="497"/>
      <c r="DA358" s="498"/>
      <c r="DB358" s="498"/>
      <c r="DC358" s="498"/>
      <c r="DD358" s="498"/>
      <c r="DE358" s="504"/>
      <c r="DF358" s="500"/>
      <c r="DI358" s="577"/>
      <c r="DJ358" s="767"/>
      <c r="DK358" s="579"/>
      <c r="DL358" s="580"/>
      <c r="DM358" s="581"/>
      <c r="DN358" s="585"/>
      <c r="DO358" s="1326"/>
      <c r="DP358" s="497"/>
      <c r="DQ358" s="497"/>
      <c r="DR358" s="498"/>
      <c r="DS358" s="498"/>
      <c r="DT358" s="498"/>
      <c r="DU358" s="498"/>
      <c r="DV358" s="504"/>
      <c r="DW358" s="500"/>
      <c r="DZ358" s="577"/>
      <c r="EA358" s="767"/>
      <c r="EB358" s="579"/>
      <c r="EC358" s="580"/>
      <c r="ED358" s="581"/>
      <c r="EE358" s="585"/>
      <c r="EF358" s="1326"/>
      <c r="EG358" s="497"/>
      <c r="EH358" s="497"/>
      <c r="EI358" s="498"/>
      <c r="EJ358" s="498"/>
      <c r="EK358" s="498"/>
      <c r="EL358" s="498"/>
      <c r="EM358" s="504"/>
      <c r="EN358" s="500"/>
      <c r="EQ358" s="665"/>
      <c r="ER358" s="666"/>
      <c r="ES358" s="667"/>
      <c r="ET358" s="668"/>
      <c r="EU358" s="669"/>
      <c r="EV358" s="720"/>
      <c r="EW358" s="1326"/>
      <c r="EX358" s="497" t="e">
        <f t="shared" ref="EX358:EX359" si="7823">IF(EXACT(VLOOKUP(EQ358,OFERTA_0,2,FALSE),ER358),1,0)</f>
        <v>#N/A</v>
      </c>
      <c r="EY358" s="497" t="e">
        <f t="shared" ref="EY358:EY359" si="7824">IF(EXACT(VLOOKUP(EQ358,OFERTA_0,3,FALSE),ES358),1,0)</f>
        <v>#N/A</v>
      </c>
      <c r="EZ358" s="498" t="e">
        <f t="shared" ref="EZ358:EZ359" si="7825">IF(EXACT(VLOOKUP(EQ358,OFERTA_0,4,FALSE),ET358),1,0)</f>
        <v>#N/A</v>
      </c>
      <c r="FA358" s="498">
        <f t="shared" si="7668"/>
        <v>0</v>
      </c>
      <c r="FB358" s="498">
        <f t="shared" si="7669"/>
        <v>0</v>
      </c>
      <c r="FC358" s="498" t="e">
        <f>PRODUCT(EX358:FB358)</f>
        <v>#N/A</v>
      </c>
      <c r="FD358" s="504">
        <f>ROUND(EV358,0)</f>
        <v>0</v>
      </c>
      <c r="FE358" s="500">
        <f>EV358-FD358</f>
        <v>0</v>
      </c>
      <c r="FH358" s="665"/>
      <c r="FI358" s="666"/>
      <c r="FJ358" s="667"/>
      <c r="FK358" s="668"/>
      <c r="FL358" s="669"/>
      <c r="FM358" s="720"/>
      <c r="FN358" s="1326"/>
      <c r="FO358" s="497" t="e">
        <f t="shared" ref="FO358:FO359" si="7826">IF(EXACT(VLOOKUP(FH358,OFERTA_0,2,FALSE),FI358),1,0)</f>
        <v>#N/A</v>
      </c>
      <c r="FP358" s="497" t="e">
        <f t="shared" ref="FP358:FP359" si="7827">IF(EXACT(VLOOKUP(FH358,OFERTA_0,3,FALSE),FJ358),1,0)</f>
        <v>#N/A</v>
      </c>
      <c r="FQ358" s="498" t="e">
        <f t="shared" ref="FQ358:FQ359" si="7828">IF(EXACT(VLOOKUP(FH358,OFERTA_0,4,FALSE),FK358),1,0)</f>
        <v>#N/A</v>
      </c>
      <c r="FR358" s="498">
        <f t="shared" si="7676"/>
        <v>0</v>
      </c>
      <c r="FS358" s="498">
        <f t="shared" si="7677"/>
        <v>0</v>
      </c>
      <c r="FT358" s="498" t="e">
        <f>PRODUCT(FO358:FS358)</f>
        <v>#N/A</v>
      </c>
      <c r="FU358" s="504">
        <f>ROUND(FM358,0)</f>
        <v>0</v>
      </c>
      <c r="FV358" s="500">
        <f>FM358-FU358</f>
        <v>0</v>
      </c>
      <c r="FY358" s="665"/>
      <c r="FZ358" s="666"/>
      <c r="GA358" s="667"/>
      <c r="GB358" s="668"/>
      <c r="GC358" s="669"/>
      <c r="GD358" s="720"/>
      <c r="GE358" s="1326"/>
      <c r="GF358" s="497" t="e">
        <f t="shared" ref="GF358:GF359" si="7829">IF(EXACT(VLOOKUP(FY358,OFERTA_0,2,FALSE),FZ358),1,0)</f>
        <v>#N/A</v>
      </c>
      <c r="GG358" s="497" t="e">
        <f t="shared" ref="GG358:GG359" si="7830">IF(EXACT(VLOOKUP(FY358,OFERTA_0,3,FALSE),GA358),1,0)</f>
        <v>#N/A</v>
      </c>
      <c r="GH358" s="498" t="e">
        <f t="shared" ref="GH358:GH359" si="7831">IF(EXACT(VLOOKUP(FY358,OFERTA_0,4,FALSE),GB358),1,0)</f>
        <v>#N/A</v>
      </c>
      <c r="GI358" s="498">
        <f t="shared" si="7684"/>
        <v>0</v>
      </c>
      <c r="GJ358" s="498">
        <f t="shared" si="7685"/>
        <v>0</v>
      </c>
      <c r="GK358" s="498" t="e">
        <f>PRODUCT(GF358:GJ358)</f>
        <v>#N/A</v>
      </c>
      <c r="GL358" s="504">
        <f>ROUND(GD358,0)</f>
        <v>0</v>
      </c>
      <c r="GM358" s="500">
        <f>GD358-GL358</f>
        <v>0</v>
      </c>
      <c r="GP358" s="665"/>
      <c r="GQ358" s="666"/>
      <c r="GR358" s="667"/>
      <c r="GS358" s="668"/>
      <c r="GT358" s="669"/>
      <c r="GU358" s="720"/>
      <c r="GV358" s="1326"/>
      <c r="GW358" s="497" t="e">
        <f t="shared" ref="GW358:GW359" si="7832">IF(EXACT(VLOOKUP(GP358,OFERTA_0,2,FALSE),GQ358),1,0)</f>
        <v>#N/A</v>
      </c>
      <c r="GX358" s="497" t="e">
        <f t="shared" ref="GX358:GX359" si="7833">IF(EXACT(VLOOKUP(GP358,OFERTA_0,3,FALSE),GR358),1,0)</f>
        <v>#N/A</v>
      </c>
      <c r="GY358" s="498" t="e">
        <f t="shared" ref="GY358:GY359" si="7834">IF(EXACT(VLOOKUP(GP358,OFERTA_0,4,FALSE),GS358),1,0)</f>
        <v>#N/A</v>
      </c>
      <c r="GZ358" s="498">
        <f t="shared" si="7692"/>
        <v>0</v>
      </c>
      <c r="HA358" s="498">
        <f t="shared" si="7693"/>
        <v>0</v>
      </c>
      <c r="HB358" s="498" t="e">
        <f>PRODUCT(GW358:HA358)</f>
        <v>#N/A</v>
      </c>
      <c r="HC358" s="504">
        <f>ROUND(GU358,0)</f>
        <v>0</v>
      </c>
      <c r="HD358" s="500">
        <f>GU358-HC358</f>
        <v>0</v>
      </c>
      <c r="HG358" s="665"/>
      <c r="HH358" s="666"/>
      <c r="HI358" s="667"/>
      <c r="HJ358" s="668"/>
      <c r="HK358" s="669"/>
      <c r="HL358" s="720"/>
      <c r="HM358" s="1326"/>
      <c r="HN358" s="497" t="e">
        <f t="shared" ref="HN358:HN359" si="7835">IF(EXACT(VLOOKUP(HG358,OFERTA_0,2,FALSE),HH358),1,0)</f>
        <v>#N/A</v>
      </c>
      <c r="HO358" s="497" t="e">
        <f t="shared" ref="HO358:HO359" si="7836">IF(EXACT(VLOOKUP(HG358,OFERTA_0,3,FALSE),HI358),1,0)</f>
        <v>#N/A</v>
      </c>
      <c r="HP358" s="498" t="e">
        <f t="shared" ref="HP358:HP359" si="7837">IF(EXACT(VLOOKUP(HG358,OFERTA_0,4,FALSE),HJ358),1,0)</f>
        <v>#N/A</v>
      </c>
      <c r="HQ358" s="498">
        <f t="shared" si="7700"/>
        <v>0</v>
      </c>
      <c r="HR358" s="498">
        <f t="shared" si="7701"/>
        <v>0</v>
      </c>
      <c r="HS358" s="498" t="e">
        <f>PRODUCT(HN358:HR358)</f>
        <v>#N/A</v>
      </c>
      <c r="HT358" s="504">
        <f>ROUND(HL358,0)</f>
        <v>0</v>
      </c>
      <c r="HU358" s="500">
        <f>HL358-HT358</f>
        <v>0</v>
      </c>
      <c r="HX358" s="665"/>
      <c r="HY358" s="666"/>
      <c r="HZ358" s="667"/>
      <c r="IA358" s="668"/>
      <c r="IB358" s="669"/>
      <c r="IC358" s="720"/>
      <c r="ID358" s="1326"/>
      <c r="IE358" s="497" t="e">
        <f t="shared" ref="IE358:IE359" si="7838">IF(EXACT(VLOOKUP(HX358,OFERTA_0,2,FALSE),HY358),1,0)</f>
        <v>#N/A</v>
      </c>
      <c r="IF358" s="497" t="e">
        <f t="shared" ref="IF358:IF359" si="7839">IF(EXACT(VLOOKUP(HX358,OFERTA_0,3,FALSE),HZ358),1,0)</f>
        <v>#N/A</v>
      </c>
      <c r="IG358" s="498" t="e">
        <f t="shared" ref="IG358:IG359" si="7840">IF(EXACT(VLOOKUP(HX358,OFERTA_0,4,FALSE),IA358),1,0)</f>
        <v>#N/A</v>
      </c>
      <c r="IH358" s="498">
        <f t="shared" si="7708"/>
        <v>0</v>
      </c>
      <c r="II358" s="498">
        <f t="shared" si="7709"/>
        <v>0</v>
      </c>
      <c r="IJ358" s="498" t="e">
        <f>PRODUCT(IE358:II358)</f>
        <v>#N/A</v>
      </c>
      <c r="IK358" s="504">
        <f>ROUND(IC358,0)</f>
        <v>0</v>
      </c>
      <c r="IL358" s="500">
        <f>IC358-IK358</f>
        <v>0</v>
      </c>
      <c r="IO358" s="665"/>
      <c r="IP358" s="666"/>
      <c r="IQ358" s="667"/>
      <c r="IR358" s="668"/>
      <c r="IS358" s="669"/>
      <c r="IT358" s="720"/>
      <c r="IU358" s="1326"/>
      <c r="IV358" s="497" t="e">
        <f t="shared" ref="IV358:IV359" si="7841">IF(EXACT(VLOOKUP(IO358,OFERTA_0,2,FALSE),IP358),1,0)</f>
        <v>#N/A</v>
      </c>
      <c r="IW358" s="497" t="e">
        <f t="shared" ref="IW358:IW359" si="7842">IF(EXACT(VLOOKUP(IO358,OFERTA_0,3,FALSE),IQ358),1,0)</f>
        <v>#N/A</v>
      </c>
      <c r="IX358" s="498" t="e">
        <f t="shared" ref="IX358:IX359" si="7843">IF(EXACT(VLOOKUP(IO358,OFERTA_0,4,FALSE),IR358),1,0)</f>
        <v>#N/A</v>
      </c>
      <c r="IY358" s="498">
        <f t="shared" si="7716"/>
        <v>0</v>
      </c>
      <c r="IZ358" s="498">
        <f t="shared" si="7717"/>
        <v>0</v>
      </c>
      <c r="JA358" s="498" t="e">
        <f>PRODUCT(IV358:IZ358)</f>
        <v>#N/A</v>
      </c>
      <c r="JB358" s="504">
        <f>ROUND(IT358,0)</f>
        <v>0</v>
      </c>
      <c r="JC358" s="500">
        <f>IT358-JB358</f>
        <v>0</v>
      </c>
      <c r="JF358" s="665"/>
      <c r="JG358" s="666"/>
      <c r="JH358" s="667"/>
      <c r="JI358" s="668"/>
      <c r="JJ358" s="669"/>
      <c r="JK358" s="720"/>
      <c r="JL358" s="1326"/>
      <c r="JM358" s="497" t="e">
        <f t="shared" ref="JM358:JM359" si="7844">IF(EXACT(VLOOKUP(JF358,OFERTA_0,2,FALSE),JG358),1,0)</f>
        <v>#N/A</v>
      </c>
      <c r="JN358" s="497" t="e">
        <f t="shared" ref="JN358:JN359" si="7845">IF(EXACT(VLOOKUP(JF358,OFERTA_0,3,FALSE),JH358),1,0)</f>
        <v>#N/A</v>
      </c>
      <c r="JO358" s="498" t="e">
        <f t="shared" ref="JO358:JO359" si="7846">IF(EXACT(VLOOKUP(JF358,OFERTA_0,4,FALSE),JI358),1,0)</f>
        <v>#N/A</v>
      </c>
      <c r="JP358" s="498">
        <f t="shared" si="7724"/>
        <v>0</v>
      </c>
      <c r="JQ358" s="498">
        <f t="shared" si="7725"/>
        <v>0</v>
      </c>
      <c r="JR358" s="498" t="e">
        <f>PRODUCT(JM358:JQ358)</f>
        <v>#N/A</v>
      </c>
      <c r="JS358" s="504">
        <f>ROUND(JK358,0)</f>
        <v>0</v>
      </c>
      <c r="JT358" s="500">
        <f>JK358-JS358</f>
        <v>0</v>
      </c>
      <c r="JW358" s="665"/>
      <c r="JX358" s="666"/>
      <c r="JY358" s="667"/>
      <c r="JZ358" s="668"/>
      <c r="KA358" s="669"/>
      <c r="KB358" s="720"/>
      <c r="KC358" s="1326"/>
      <c r="KD358" s="497" t="e">
        <f t="shared" ref="KD358:KD359" si="7847">IF(EXACT(VLOOKUP(JW358,OFERTA_0,2,FALSE),JX358),1,0)</f>
        <v>#N/A</v>
      </c>
      <c r="KE358" s="497" t="e">
        <f t="shared" ref="KE358:KE359" si="7848">IF(EXACT(VLOOKUP(JW358,OFERTA_0,3,FALSE),JY358),1,0)</f>
        <v>#N/A</v>
      </c>
      <c r="KF358" s="498" t="e">
        <f t="shared" ref="KF358:KF359" si="7849">IF(EXACT(VLOOKUP(JW358,OFERTA_0,4,FALSE),JZ358),1,0)</f>
        <v>#N/A</v>
      </c>
      <c r="KG358" s="498">
        <f t="shared" si="7732"/>
        <v>0</v>
      </c>
      <c r="KH358" s="498">
        <f t="shared" si="7733"/>
        <v>0</v>
      </c>
      <c r="KI358" s="498" t="e">
        <f>PRODUCT(KD358:KH358)</f>
        <v>#N/A</v>
      </c>
      <c r="KJ358" s="504">
        <f>ROUND(KB358,0)</f>
        <v>0</v>
      </c>
      <c r="KK358" s="500">
        <f>KB358-KJ358</f>
        <v>0</v>
      </c>
      <c r="KN358" s="665"/>
      <c r="KO358" s="666"/>
      <c r="KP358" s="667"/>
      <c r="KQ358" s="668"/>
      <c r="KR358" s="669"/>
      <c r="KS358" s="720"/>
      <c r="KT358" s="1326"/>
      <c r="KU358" s="497" t="e">
        <f t="shared" ref="KU358:KU359" si="7850">IF(EXACT(VLOOKUP(KN358,OFERTA_0,2,FALSE),KO358),1,0)</f>
        <v>#N/A</v>
      </c>
      <c r="KV358" s="497" t="e">
        <f t="shared" ref="KV358:KV359" si="7851">IF(EXACT(VLOOKUP(KN358,OFERTA_0,3,FALSE),KP358),1,0)</f>
        <v>#N/A</v>
      </c>
      <c r="KW358" s="498" t="e">
        <f t="shared" ref="KW358:KW359" si="7852">IF(EXACT(VLOOKUP(KN358,OFERTA_0,4,FALSE),KQ358),1,0)</f>
        <v>#N/A</v>
      </c>
      <c r="KX358" s="498">
        <f t="shared" si="7740"/>
        <v>0</v>
      </c>
      <c r="KY358" s="498">
        <f t="shared" si="7741"/>
        <v>0</v>
      </c>
      <c r="KZ358" s="498" t="e">
        <f>PRODUCT(KU358:KY358)</f>
        <v>#N/A</v>
      </c>
      <c r="LA358" s="504">
        <f>ROUND(KS358,0)</f>
        <v>0</v>
      </c>
      <c r="LB358" s="500">
        <f>KS358-LA358</f>
        <v>0</v>
      </c>
      <c r="LE358" s="665"/>
      <c r="LF358" s="666"/>
      <c r="LG358" s="667"/>
      <c r="LH358" s="668"/>
      <c r="LI358" s="669"/>
      <c r="LJ358" s="720"/>
      <c r="LK358" s="1326"/>
      <c r="LL358" s="497" t="e">
        <f t="shared" ref="LL358:LL359" si="7853">IF(EXACT(VLOOKUP(LE358,OFERTA_0,2,FALSE),LF358),1,0)</f>
        <v>#N/A</v>
      </c>
      <c r="LM358" s="497" t="e">
        <f t="shared" ref="LM358:LM359" si="7854">IF(EXACT(VLOOKUP(LE358,OFERTA_0,3,FALSE),LG358),1,0)</f>
        <v>#N/A</v>
      </c>
      <c r="LN358" s="498" t="e">
        <f t="shared" ref="LN358:LN359" si="7855">IF(EXACT(VLOOKUP(LE358,OFERTA_0,4,FALSE),LH358),1,0)</f>
        <v>#N/A</v>
      </c>
      <c r="LO358" s="498">
        <f t="shared" si="7748"/>
        <v>0</v>
      </c>
      <c r="LP358" s="498">
        <f t="shared" si="7749"/>
        <v>0</v>
      </c>
      <c r="LQ358" s="498" t="e">
        <f>PRODUCT(LL358:LP358)</f>
        <v>#N/A</v>
      </c>
      <c r="LR358" s="504">
        <f>ROUND(LJ358,0)</f>
        <v>0</v>
      </c>
      <c r="LS358" s="500">
        <f>LJ358-LR358</f>
        <v>0</v>
      </c>
      <c r="LV358" s="665"/>
      <c r="LW358" s="666"/>
      <c r="LX358" s="667"/>
      <c r="LY358" s="668"/>
      <c r="LZ358" s="669"/>
      <c r="MA358" s="720"/>
      <c r="MB358" s="1326"/>
      <c r="MC358" s="497" t="e">
        <f t="shared" ref="MC358:MC359" si="7856">IF(EXACT(VLOOKUP(LV358,OFERTA_0,2,FALSE),LW358),1,0)</f>
        <v>#N/A</v>
      </c>
      <c r="MD358" s="497" t="e">
        <f t="shared" ref="MD358:MD359" si="7857">IF(EXACT(VLOOKUP(LV358,OFERTA_0,3,FALSE),LX358),1,0)</f>
        <v>#N/A</v>
      </c>
      <c r="ME358" s="498" t="e">
        <f t="shared" ref="ME358:ME359" si="7858">IF(EXACT(VLOOKUP(LV358,OFERTA_0,4,FALSE),LY358),1,0)</f>
        <v>#N/A</v>
      </c>
      <c r="MF358" s="498">
        <f t="shared" si="7756"/>
        <v>0</v>
      </c>
      <c r="MG358" s="498">
        <f t="shared" si="7757"/>
        <v>0</v>
      </c>
      <c r="MH358" s="498" t="e">
        <f>PRODUCT(MC358:MG358)</f>
        <v>#N/A</v>
      </c>
      <c r="MI358" s="504">
        <f>ROUND(MA358,0)</f>
        <v>0</v>
      </c>
      <c r="MJ358" s="500">
        <f>MA358-MI358</f>
        <v>0</v>
      </c>
      <c r="MM358" s="665"/>
      <c r="MN358" s="666"/>
      <c r="MO358" s="667"/>
      <c r="MP358" s="668"/>
      <c r="MQ358" s="669"/>
      <c r="MR358" s="720"/>
      <c r="MS358" s="1326"/>
      <c r="MT358" s="497" t="e">
        <f t="shared" ref="MT358:MT359" si="7859">IF(EXACT(VLOOKUP(MM358,OFERTA_0,2,FALSE),MN358),1,0)</f>
        <v>#N/A</v>
      </c>
      <c r="MU358" s="497" t="e">
        <f t="shared" ref="MU358:MU359" si="7860">IF(EXACT(VLOOKUP(MM358,OFERTA_0,3,FALSE),MO358),1,0)</f>
        <v>#N/A</v>
      </c>
      <c r="MV358" s="498" t="e">
        <f t="shared" ref="MV358:MV359" si="7861">IF(EXACT(VLOOKUP(MM358,OFERTA_0,4,FALSE),MP358),1,0)</f>
        <v>#N/A</v>
      </c>
      <c r="MW358" s="498">
        <f t="shared" si="7764"/>
        <v>0</v>
      </c>
      <c r="MX358" s="498">
        <f t="shared" si="7765"/>
        <v>0</v>
      </c>
      <c r="MY358" s="498" t="e">
        <f>PRODUCT(MT358:MX358)</f>
        <v>#N/A</v>
      </c>
      <c r="MZ358" s="504">
        <f>ROUND(MR358,0)</f>
        <v>0</v>
      </c>
      <c r="NA358" s="500">
        <f>MR358-MZ358</f>
        <v>0</v>
      </c>
      <c r="ND358" s="665"/>
      <c r="NE358" s="666"/>
      <c r="NF358" s="667"/>
      <c r="NG358" s="668"/>
      <c r="NH358" s="669"/>
      <c r="NI358" s="720"/>
      <c r="NJ358" s="1326"/>
      <c r="NK358" s="497" t="e">
        <f t="shared" ref="NK358:NK359" si="7862">IF(EXACT(VLOOKUP(ND358,OFERTA_0,2,FALSE),NE358),1,0)</f>
        <v>#N/A</v>
      </c>
      <c r="NL358" s="497" t="e">
        <f t="shared" ref="NL358:NL359" si="7863">IF(EXACT(VLOOKUP(ND358,OFERTA_0,3,FALSE),NF358),1,0)</f>
        <v>#N/A</v>
      </c>
      <c r="NM358" s="498" t="e">
        <f t="shared" ref="NM358:NM359" si="7864">IF(EXACT(VLOOKUP(ND358,OFERTA_0,4,FALSE),NG358),1,0)</f>
        <v>#N/A</v>
      </c>
      <c r="NN358" s="498">
        <f t="shared" si="7772"/>
        <v>0</v>
      </c>
      <c r="NO358" s="498">
        <f t="shared" si="7773"/>
        <v>0</v>
      </c>
      <c r="NP358" s="498" t="e">
        <f>PRODUCT(NK358:NO358)</f>
        <v>#N/A</v>
      </c>
      <c r="NQ358" s="504">
        <f>ROUND(NI358,0)</f>
        <v>0</v>
      </c>
      <c r="NR358" s="500">
        <f>NI358-NQ358</f>
        <v>0</v>
      </c>
      <c r="NU358" s="665"/>
      <c r="NV358" s="666"/>
      <c r="NW358" s="667"/>
      <c r="NX358" s="668"/>
      <c r="NY358" s="669"/>
      <c r="NZ358" s="720"/>
      <c r="OA358" s="1326"/>
      <c r="OB358" s="497" t="e">
        <f t="shared" ref="OB358:OB359" si="7865">IF(EXACT(VLOOKUP(NU358,OFERTA_0,2,FALSE),NV358),1,0)</f>
        <v>#N/A</v>
      </c>
      <c r="OC358" s="497" t="e">
        <f t="shared" ref="OC358:OC359" si="7866">IF(EXACT(VLOOKUP(NU358,OFERTA_0,3,FALSE),NW358),1,0)</f>
        <v>#N/A</v>
      </c>
      <c r="OD358" s="498" t="e">
        <f t="shared" ref="OD358:OD359" si="7867">IF(EXACT(VLOOKUP(NU358,OFERTA_0,4,FALSE),NX358),1,0)</f>
        <v>#N/A</v>
      </c>
      <c r="OE358" s="498">
        <f t="shared" si="7780"/>
        <v>0</v>
      </c>
      <c r="OF358" s="498">
        <f t="shared" si="7781"/>
        <v>0</v>
      </c>
      <c r="OG358" s="498" t="e">
        <f>PRODUCT(OB358:OF358)</f>
        <v>#N/A</v>
      </c>
      <c r="OH358" s="504">
        <f>ROUND(NZ358,0)</f>
        <v>0</v>
      </c>
      <c r="OI358" s="500">
        <f>NZ358-OH358</f>
        <v>0</v>
      </c>
      <c r="OL358" s="665"/>
      <c r="OM358" s="666"/>
      <c r="ON358" s="667"/>
      <c r="OO358" s="668"/>
      <c r="OP358" s="669"/>
      <c r="OQ358" s="720"/>
      <c r="OR358" s="1326"/>
      <c r="OS358" s="497" t="e">
        <f t="shared" ref="OS358:OS359" si="7868">IF(EXACT(VLOOKUP(OL358,OFERTA_0,2,FALSE),OM358),1,0)</f>
        <v>#N/A</v>
      </c>
      <c r="OT358" s="497" t="e">
        <f t="shared" ref="OT358:OT359" si="7869">IF(EXACT(VLOOKUP(OL358,OFERTA_0,3,FALSE),ON358),1,0)</f>
        <v>#N/A</v>
      </c>
      <c r="OU358" s="498" t="e">
        <f t="shared" ref="OU358:OU359" si="7870">IF(EXACT(VLOOKUP(OL358,OFERTA_0,4,FALSE),OO358),1,0)</f>
        <v>#N/A</v>
      </c>
      <c r="OV358" s="498">
        <f t="shared" si="7788"/>
        <v>0</v>
      </c>
      <c r="OW358" s="498">
        <f t="shared" si="7789"/>
        <v>0</v>
      </c>
      <c r="OX358" s="498" t="e">
        <f>PRODUCT(OS358:OW358)</f>
        <v>#N/A</v>
      </c>
      <c r="OY358" s="504">
        <f>ROUND(OQ358,0)</f>
        <v>0</v>
      </c>
      <c r="OZ358" s="500">
        <f>OQ358-OY358</f>
        <v>0</v>
      </c>
      <c r="PC358" s="665"/>
      <c r="PD358" s="666"/>
      <c r="PE358" s="667"/>
      <c r="PF358" s="668"/>
      <c r="PG358" s="669"/>
      <c r="PH358" s="720"/>
      <c r="PI358" s="1326"/>
      <c r="PJ358" s="497" t="e">
        <f t="shared" ref="PJ358:PJ359" si="7871">IF(EXACT(VLOOKUP(PC358,OFERTA_0,2,FALSE),PD358),1,0)</f>
        <v>#N/A</v>
      </c>
      <c r="PK358" s="497" t="e">
        <f t="shared" ref="PK358:PK359" si="7872">IF(EXACT(VLOOKUP(PC358,OFERTA_0,3,FALSE),PE358),1,0)</f>
        <v>#N/A</v>
      </c>
      <c r="PL358" s="498" t="e">
        <f t="shared" ref="PL358:PL359" si="7873">IF(EXACT(VLOOKUP(PC358,OFERTA_0,4,FALSE),PF358),1,0)</f>
        <v>#N/A</v>
      </c>
      <c r="PM358" s="498">
        <f t="shared" si="7796"/>
        <v>0</v>
      </c>
      <c r="PN358" s="498">
        <f t="shared" si="7797"/>
        <v>0</v>
      </c>
      <c r="PO358" s="498" t="e">
        <f>PRODUCT(PJ358:PN358)</f>
        <v>#N/A</v>
      </c>
      <c r="PP358" s="504">
        <f>ROUND(PH358,0)</f>
        <v>0</v>
      </c>
      <c r="PQ358" s="500">
        <f>PH358-PP358</f>
        <v>0</v>
      </c>
      <c r="PT358" s="665"/>
      <c r="PU358" s="666"/>
      <c r="PV358" s="667"/>
      <c r="PW358" s="668"/>
      <c r="PX358" s="669"/>
      <c r="PY358" s="720"/>
      <c r="PZ358" s="1326"/>
      <c r="QA358" s="497" t="e">
        <f t="shared" ref="QA358:QA359" si="7874">IF(EXACT(VLOOKUP(PT358,OFERTA_0,2,FALSE),PU358),1,0)</f>
        <v>#N/A</v>
      </c>
      <c r="QB358" s="497" t="e">
        <f t="shared" ref="QB358:QB359" si="7875">IF(EXACT(VLOOKUP(PT358,OFERTA_0,3,FALSE),PV358),1,0)</f>
        <v>#N/A</v>
      </c>
      <c r="QC358" s="498" t="e">
        <f t="shared" ref="QC358:QC359" si="7876">IF(EXACT(VLOOKUP(PT358,OFERTA_0,4,FALSE),PW358),1,0)</f>
        <v>#N/A</v>
      </c>
      <c r="QD358" s="498">
        <f t="shared" si="7804"/>
        <v>0</v>
      </c>
      <c r="QE358" s="498">
        <f t="shared" si="7805"/>
        <v>0</v>
      </c>
      <c r="QF358" s="498" t="e">
        <f>PRODUCT(QA358:QE358)</f>
        <v>#N/A</v>
      </c>
      <c r="QG358" s="504">
        <f>ROUND(PY358,0)</f>
        <v>0</v>
      </c>
      <c r="QH358" s="500">
        <f>PY358-QG358</f>
        <v>0</v>
      </c>
      <c r="QK358" s="665"/>
      <c r="QL358" s="666"/>
      <c r="QM358" s="667"/>
      <c r="QN358" s="668"/>
      <c r="QO358" s="669"/>
      <c r="QP358" s="720"/>
      <c r="QQ358" s="1326"/>
      <c r="QR358" s="497" t="e">
        <f t="shared" ref="QR358:QR359" si="7877">IF(EXACT(VLOOKUP(QK358,OFERTA_0,2,FALSE),QL358),1,0)</f>
        <v>#N/A</v>
      </c>
      <c r="QS358" s="497" t="e">
        <f t="shared" ref="QS358:QS359" si="7878">IF(EXACT(VLOOKUP(QK358,OFERTA_0,3,FALSE),QM358),1,0)</f>
        <v>#N/A</v>
      </c>
      <c r="QT358" s="498" t="e">
        <f t="shared" ref="QT358:QT359" si="7879">IF(EXACT(VLOOKUP(QK358,OFERTA_0,4,FALSE),QN358),1,0)</f>
        <v>#N/A</v>
      </c>
      <c r="QU358" s="498">
        <f t="shared" si="7812"/>
        <v>0</v>
      </c>
      <c r="QV358" s="498">
        <f t="shared" si="7813"/>
        <v>0</v>
      </c>
      <c r="QW358" s="498" t="e">
        <f>PRODUCT(QR358:QV358)</f>
        <v>#N/A</v>
      </c>
      <c r="QX358" s="504">
        <f>ROUND(QP358,0)</f>
        <v>0</v>
      </c>
      <c r="QY358" s="500">
        <f>QP358-QX358</f>
        <v>0</v>
      </c>
      <c r="RB358" s="403"/>
      <c r="RC358" s="408"/>
      <c r="RD358" s="389"/>
      <c r="RE358" s="406"/>
      <c r="RF358" s="391"/>
      <c r="RG358" s="392"/>
      <c r="RH358" s="392"/>
      <c r="RI358" s="497" t="e">
        <f>IF(EXACT(VLOOKUP(RB358,OFERTA_0,2,FALSE),RC358),1,0)</f>
        <v>#N/A</v>
      </c>
      <c r="RJ358" s="497" t="e">
        <f>IF(EXACT(VLOOKUP(RB358,OFERTA_0,3,FALSE),RD358),1,0)</f>
        <v>#N/A</v>
      </c>
      <c r="RK358" s="498" t="e">
        <f>IF(EXACT(VLOOKUP(RB358,OFERTA_0,4,FALSE),RE358),1,0)</f>
        <v>#N/A</v>
      </c>
      <c r="RL358" s="498">
        <f t="shared" si="7820"/>
        <v>0</v>
      </c>
      <c r="RM358" s="498">
        <f t="shared" si="7820"/>
        <v>0</v>
      </c>
      <c r="RN358" s="498" t="e">
        <f>PRODUCT(RI358:RM358)</f>
        <v>#N/A</v>
      </c>
      <c r="RO358" s="504">
        <f>ROUND(RG358,0)</f>
        <v>0</v>
      </c>
      <c r="RP358" s="500">
        <f>RG358-RO358</f>
        <v>0</v>
      </c>
      <c r="RS358" s="403"/>
      <c r="RT358" s="408"/>
      <c r="RU358" s="389"/>
      <c r="RV358" s="406"/>
      <c r="RW358" s="391"/>
      <c r="RX358" s="392"/>
      <c r="RY358" s="392"/>
      <c r="RZ358" s="497" t="e">
        <f>IF(EXACT(VLOOKUP(RS358,OFERTA_0,2,FALSE),RT358),1,0)</f>
        <v>#N/A</v>
      </c>
      <c r="SA358" s="497" t="e">
        <f>IF(EXACT(VLOOKUP(RS358,OFERTA_0,3,FALSE),RU358),1,0)</f>
        <v>#N/A</v>
      </c>
      <c r="SB358" s="498" t="e">
        <f>IF(EXACT(VLOOKUP(RS358,OFERTA_0,4,FALSE),RV358),1,0)</f>
        <v>#N/A</v>
      </c>
      <c r="SC358" s="498">
        <f t="shared" si="7821"/>
        <v>0</v>
      </c>
      <c r="SD358" s="498">
        <f t="shared" si="7821"/>
        <v>0</v>
      </c>
      <c r="SE358" s="498" t="e">
        <f>PRODUCT(RZ358:SD358)</f>
        <v>#N/A</v>
      </c>
      <c r="SF358" s="504">
        <f>ROUND(RX358,0)</f>
        <v>0</v>
      </c>
      <c r="SG358" s="500">
        <f>RX358-SF358</f>
        <v>0</v>
      </c>
      <c r="SJ358" s="403"/>
      <c r="SK358" s="408"/>
      <c r="SL358" s="389"/>
      <c r="SM358" s="406"/>
      <c r="SN358" s="391"/>
      <c r="SO358" s="392"/>
      <c r="SP358" s="392"/>
      <c r="SQ358" s="497" t="e">
        <f>IF(EXACT(VLOOKUP(SJ358,OFERTA_0,2,FALSE),SK358),1,0)</f>
        <v>#N/A</v>
      </c>
      <c r="SR358" s="497" t="e">
        <f>IF(EXACT(VLOOKUP(SJ358,OFERTA_0,3,FALSE),SL358),1,0)</f>
        <v>#N/A</v>
      </c>
      <c r="SS358" s="498" t="e">
        <f>IF(EXACT(VLOOKUP(SJ358,OFERTA_0,4,FALSE),SM358),1,0)</f>
        <v>#N/A</v>
      </c>
      <c r="ST358" s="498">
        <f t="shared" si="7822"/>
        <v>0</v>
      </c>
      <c r="SU358" s="498">
        <f t="shared" si="7822"/>
        <v>0</v>
      </c>
      <c r="SV358" s="498" t="e">
        <f>PRODUCT(SQ358:SU358)</f>
        <v>#N/A</v>
      </c>
      <c r="SW358" s="504">
        <f>ROUND(SO358,0)</f>
        <v>0</v>
      </c>
      <c r="SX358" s="500">
        <f>SO358-SW358</f>
        <v>0</v>
      </c>
    </row>
    <row r="359" spans="2:518" ht="61.5" hidden="1" customHeight="1" thickTop="1" thickBot="1">
      <c r="B359" s="577"/>
      <c r="C359" s="578"/>
      <c r="D359" s="579"/>
      <c r="E359" s="580"/>
      <c r="F359" s="581"/>
      <c r="G359" s="585"/>
      <c r="H359" s="595"/>
      <c r="K359" s="577"/>
      <c r="L359" s="767"/>
      <c r="M359" s="579"/>
      <c r="N359" s="580"/>
      <c r="O359" s="581"/>
      <c r="P359" s="585"/>
      <c r="Q359" s="1326"/>
      <c r="R359" s="497"/>
      <c r="S359" s="497"/>
      <c r="T359" s="498"/>
      <c r="U359" s="498"/>
      <c r="V359" s="498"/>
      <c r="W359" s="498"/>
      <c r="X359" s="504"/>
      <c r="Y359" s="500"/>
      <c r="Z359" s="486"/>
      <c r="AA359" s="486"/>
      <c r="AB359" s="577"/>
      <c r="AC359" s="767"/>
      <c r="AD359" s="579"/>
      <c r="AE359" s="580"/>
      <c r="AF359" s="581"/>
      <c r="AG359" s="585"/>
      <c r="AH359" s="1326"/>
      <c r="AI359" s="497"/>
      <c r="AJ359" s="497"/>
      <c r="AK359" s="498"/>
      <c r="AL359" s="498"/>
      <c r="AM359" s="498"/>
      <c r="AN359" s="498"/>
      <c r="AO359" s="504"/>
      <c r="AP359" s="500"/>
      <c r="AQ359" s="486"/>
      <c r="AR359" s="486"/>
      <c r="AS359" s="577"/>
      <c r="AT359" s="767"/>
      <c r="AU359" s="579"/>
      <c r="AV359" s="580"/>
      <c r="AW359" s="581"/>
      <c r="AX359" s="585"/>
      <c r="AY359" s="1326"/>
      <c r="AZ359" s="497"/>
      <c r="BA359" s="497"/>
      <c r="BB359" s="498"/>
      <c r="BC359" s="498"/>
      <c r="BD359" s="498"/>
      <c r="BE359" s="498"/>
      <c r="BF359" s="504"/>
      <c r="BG359" s="500"/>
      <c r="BJ359" s="577"/>
      <c r="BK359" s="767"/>
      <c r="BL359" s="579"/>
      <c r="BM359" s="580"/>
      <c r="BN359" s="581"/>
      <c r="BO359" s="585"/>
      <c r="BP359" s="1326"/>
      <c r="BQ359" s="497"/>
      <c r="BR359" s="497"/>
      <c r="BS359" s="498"/>
      <c r="BT359" s="498"/>
      <c r="BU359" s="498"/>
      <c r="BV359" s="498"/>
      <c r="BW359" s="504"/>
      <c r="BX359" s="500"/>
      <c r="CA359" s="577"/>
      <c r="CB359" s="767"/>
      <c r="CC359" s="579"/>
      <c r="CD359" s="580"/>
      <c r="CE359" s="581"/>
      <c r="CF359" s="585"/>
      <c r="CG359" s="1326"/>
      <c r="CH359" s="497"/>
      <c r="CI359" s="497"/>
      <c r="CJ359" s="498"/>
      <c r="CK359" s="498"/>
      <c r="CL359" s="498"/>
      <c r="CM359" s="498"/>
      <c r="CN359" s="504"/>
      <c r="CO359" s="500"/>
      <c r="CR359" s="577"/>
      <c r="CS359" s="767"/>
      <c r="CT359" s="579"/>
      <c r="CU359" s="580"/>
      <c r="CV359" s="581"/>
      <c r="CW359" s="585"/>
      <c r="CX359" s="1326"/>
      <c r="CY359" s="497"/>
      <c r="CZ359" s="497"/>
      <c r="DA359" s="498"/>
      <c r="DB359" s="498"/>
      <c r="DC359" s="498"/>
      <c r="DD359" s="498"/>
      <c r="DE359" s="504"/>
      <c r="DF359" s="500"/>
      <c r="DI359" s="577"/>
      <c r="DJ359" s="767"/>
      <c r="DK359" s="579"/>
      <c r="DL359" s="580"/>
      <c r="DM359" s="581"/>
      <c r="DN359" s="585"/>
      <c r="DO359" s="1326"/>
      <c r="DP359" s="497"/>
      <c r="DQ359" s="497"/>
      <c r="DR359" s="498"/>
      <c r="DS359" s="498"/>
      <c r="DT359" s="498"/>
      <c r="DU359" s="498"/>
      <c r="DV359" s="504"/>
      <c r="DW359" s="500"/>
      <c r="DZ359" s="577"/>
      <c r="EA359" s="767"/>
      <c r="EB359" s="579"/>
      <c r="EC359" s="580"/>
      <c r="ED359" s="581"/>
      <c r="EE359" s="585"/>
      <c r="EF359" s="1326"/>
      <c r="EG359" s="497"/>
      <c r="EH359" s="497"/>
      <c r="EI359" s="498"/>
      <c r="EJ359" s="498"/>
      <c r="EK359" s="498"/>
      <c r="EL359" s="498"/>
      <c r="EM359" s="504"/>
      <c r="EN359" s="500"/>
      <c r="EQ359" s="665"/>
      <c r="ER359" s="666"/>
      <c r="ES359" s="667"/>
      <c r="ET359" s="676"/>
      <c r="EU359" s="669"/>
      <c r="EV359" s="720"/>
      <c r="EW359" s="1326"/>
      <c r="EX359" s="497" t="e">
        <f t="shared" si="7823"/>
        <v>#N/A</v>
      </c>
      <c r="EY359" s="497" t="e">
        <f t="shared" si="7824"/>
        <v>#N/A</v>
      </c>
      <c r="EZ359" s="498" t="e">
        <f t="shared" si="7825"/>
        <v>#N/A</v>
      </c>
      <c r="FA359" s="498">
        <f t="shared" si="7668"/>
        <v>0</v>
      </c>
      <c r="FB359" s="498">
        <f t="shared" si="7669"/>
        <v>0</v>
      </c>
      <c r="FC359" s="498" t="e">
        <f>PRODUCT(EX359:FB359)</f>
        <v>#N/A</v>
      </c>
      <c r="FD359" s="504">
        <f>ROUND(EV359,0)</f>
        <v>0</v>
      </c>
      <c r="FE359" s="500">
        <f>EV359-FD359</f>
        <v>0</v>
      </c>
      <c r="FH359" s="665"/>
      <c r="FI359" s="666"/>
      <c r="FJ359" s="667"/>
      <c r="FK359" s="676"/>
      <c r="FL359" s="669"/>
      <c r="FM359" s="720"/>
      <c r="FN359" s="1326"/>
      <c r="FO359" s="497" t="e">
        <f t="shared" si="7826"/>
        <v>#N/A</v>
      </c>
      <c r="FP359" s="497" t="e">
        <f t="shared" si="7827"/>
        <v>#N/A</v>
      </c>
      <c r="FQ359" s="498" t="e">
        <f t="shared" si="7828"/>
        <v>#N/A</v>
      </c>
      <c r="FR359" s="498">
        <f t="shared" si="7676"/>
        <v>0</v>
      </c>
      <c r="FS359" s="498">
        <f t="shared" si="7677"/>
        <v>0</v>
      </c>
      <c r="FT359" s="498" t="e">
        <f>PRODUCT(FO359:FS359)</f>
        <v>#N/A</v>
      </c>
      <c r="FU359" s="504">
        <f>ROUND(FM359,0)</f>
        <v>0</v>
      </c>
      <c r="FV359" s="500">
        <f>FM359-FU359</f>
        <v>0</v>
      </c>
      <c r="FY359" s="665"/>
      <c r="FZ359" s="666"/>
      <c r="GA359" s="667"/>
      <c r="GB359" s="676"/>
      <c r="GC359" s="669"/>
      <c r="GD359" s="720"/>
      <c r="GE359" s="1326"/>
      <c r="GF359" s="497" t="e">
        <f t="shared" si="7829"/>
        <v>#N/A</v>
      </c>
      <c r="GG359" s="497" t="e">
        <f t="shared" si="7830"/>
        <v>#N/A</v>
      </c>
      <c r="GH359" s="498" t="e">
        <f t="shared" si="7831"/>
        <v>#N/A</v>
      </c>
      <c r="GI359" s="498">
        <f t="shared" si="7684"/>
        <v>0</v>
      </c>
      <c r="GJ359" s="498">
        <f t="shared" si="7685"/>
        <v>0</v>
      </c>
      <c r="GK359" s="498" t="e">
        <f>PRODUCT(GF359:GJ359)</f>
        <v>#N/A</v>
      </c>
      <c r="GL359" s="504">
        <f>ROUND(GD359,0)</f>
        <v>0</v>
      </c>
      <c r="GM359" s="500">
        <f>GD359-GL359</f>
        <v>0</v>
      </c>
      <c r="GP359" s="665"/>
      <c r="GQ359" s="666"/>
      <c r="GR359" s="667"/>
      <c r="GS359" s="676"/>
      <c r="GT359" s="669"/>
      <c r="GU359" s="720"/>
      <c r="GV359" s="1326"/>
      <c r="GW359" s="497" t="e">
        <f t="shared" si="7832"/>
        <v>#N/A</v>
      </c>
      <c r="GX359" s="497" t="e">
        <f t="shared" si="7833"/>
        <v>#N/A</v>
      </c>
      <c r="GY359" s="498" t="e">
        <f t="shared" si="7834"/>
        <v>#N/A</v>
      </c>
      <c r="GZ359" s="498">
        <f t="shared" si="7692"/>
        <v>0</v>
      </c>
      <c r="HA359" s="498">
        <f t="shared" si="7693"/>
        <v>0</v>
      </c>
      <c r="HB359" s="498" t="e">
        <f>PRODUCT(GW359:HA359)</f>
        <v>#N/A</v>
      </c>
      <c r="HC359" s="504">
        <f>ROUND(GU359,0)</f>
        <v>0</v>
      </c>
      <c r="HD359" s="500">
        <f>GU359-HC359</f>
        <v>0</v>
      </c>
      <c r="HG359" s="665"/>
      <c r="HH359" s="666"/>
      <c r="HI359" s="667"/>
      <c r="HJ359" s="676"/>
      <c r="HK359" s="669"/>
      <c r="HL359" s="720"/>
      <c r="HM359" s="1326"/>
      <c r="HN359" s="497" t="e">
        <f t="shared" si="7835"/>
        <v>#N/A</v>
      </c>
      <c r="HO359" s="497" t="e">
        <f t="shared" si="7836"/>
        <v>#N/A</v>
      </c>
      <c r="HP359" s="498" t="e">
        <f t="shared" si="7837"/>
        <v>#N/A</v>
      </c>
      <c r="HQ359" s="498">
        <f t="shared" si="7700"/>
        <v>0</v>
      </c>
      <c r="HR359" s="498">
        <f t="shared" si="7701"/>
        <v>0</v>
      </c>
      <c r="HS359" s="498" t="e">
        <f>PRODUCT(HN359:HR359)</f>
        <v>#N/A</v>
      </c>
      <c r="HT359" s="504">
        <f>ROUND(HL359,0)</f>
        <v>0</v>
      </c>
      <c r="HU359" s="500">
        <f>HL359-HT359</f>
        <v>0</v>
      </c>
      <c r="HX359" s="665"/>
      <c r="HY359" s="666"/>
      <c r="HZ359" s="667"/>
      <c r="IA359" s="676"/>
      <c r="IB359" s="669"/>
      <c r="IC359" s="720"/>
      <c r="ID359" s="1326"/>
      <c r="IE359" s="497" t="e">
        <f t="shared" si="7838"/>
        <v>#N/A</v>
      </c>
      <c r="IF359" s="497" t="e">
        <f t="shared" si="7839"/>
        <v>#N/A</v>
      </c>
      <c r="IG359" s="498" t="e">
        <f t="shared" si="7840"/>
        <v>#N/A</v>
      </c>
      <c r="IH359" s="498">
        <f t="shared" si="7708"/>
        <v>0</v>
      </c>
      <c r="II359" s="498">
        <f t="shared" si="7709"/>
        <v>0</v>
      </c>
      <c r="IJ359" s="498" t="e">
        <f>PRODUCT(IE359:II359)</f>
        <v>#N/A</v>
      </c>
      <c r="IK359" s="504">
        <f>ROUND(IC359,0)</f>
        <v>0</v>
      </c>
      <c r="IL359" s="500">
        <f>IC359-IK359</f>
        <v>0</v>
      </c>
      <c r="IO359" s="665"/>
      <c r="IP359" s="666"/>
      <c r="IQ359" s="667"/>
      <c r="IR359" s="676"/>
      <c r="IS359" s="669"/>
      <c r="IT359" s="720"/>
      <c r="IU359" s="1326"/>
      <c r="IV359" s="497" t="e">
        <f t="shared" si="7841"/>
        <v>#N/A</v>
      </c>
      <c r="IW359" s="497" t="e">
        <f t="shared" si="7842"/>
        <v>#N/A</v>
      </c>
      <c r="IX359" s="498" t="e">
        <f t="shared" si="7843"/>
        <v>#N/A</v>
      </c>
      <c r="IY359" s="498">
        <f t="shared" si="7716"/>
        <v>0</v>
      </c>
      <c r="IZ359" s="498">
        <f t="shared" si="7717"/>
        <v>0</v>
      </c>
      <c r="JA359" s="498" t="e">
        <f>PRODUCT(IV359:IZ359)</f>
        <v>#N/A</v>
      </c>
      <c r="JB359" s="504">
        <f>ROUND(IT359,0)</f>
        <v>0</v>
      </c>
      <c r="JC359" s="500">
        <f>IT359-JB359</f>
        <v>0</v>
      </c>
      <c r="JF359" s="665"/>
      <c r="JG359" s="666"/>
      <c r="JH359" s="667"/>
      <c r="JI359" s="676"/>
      <c r="JJ359" s="669"/>
      <c r="JK359" s="720"/>
      <c r="JL359" s="1326"/>
      <c r="JM359" s="497" t="e">
        <f t="shared" si="7844"/>
        <v>#N/A</v>
      </c>
      <c r="JN359" s="497" t="e">
        <f t="shared" si="7845"/>
        <v>#N/A</v>
      </c>
      <c r="JO359" s="498" t="e">
        <f t="shared" si="7846"/>
        <v>#N/A</v>
      </c>
      <c r="JP359" s="498">
        <f t="shared" si="7724"/>
        <v>0</v>
      </c>
      <c r="JQ359" s="498">
        <f t="shared" si="7725"/>
        <v>0</v>
      </c>
      <c r="JR359" s="498" t="e">
        <f>PRODUCT(JM359:JQ359)</f>
        <v>#N/A</v>
      </c>
      <c r="JS359" s="504">
        <f>ROUND(JK359,0)</f>
        <v>0</v>
      </c>
      <c r="JT359" s="500">
        <f>JK359-JS359</f>
        <v>0</v>
      </c>
      <c r="JW359" s="665"/>
      <c r="JX359" s="666"/>
      <c r="JY359" s="667"/>
      <c r="JZ359" s="676"/>
      <c r="KA359" s="669"/>
      <c r="KB359" s="720"/>
      <c r="KC359" s="1326"/>
      <c r="KD359" s="497" t="e">
        <f t="shared" si="7847"/>
        <v>#N/A</v>
      </c>
      <c r="KE359" s="497" t="e">
        <f t="shared" si="7848"/>
        <v>#N/A</v>
      </c>
      <c r="KF359" s="498" t="e">
        <f t="shared" si="7849"/>
        <v>#N/A</v>
      </c>
      <c r="KG359" s="498">
        <f t="shared" si="7732"/>
        <v>0</v>
      </c>
      <c r="KH359" s="498">
        <f t="shared" si="7733"/>
        <v>0</v>
      </c>
      <c r="KI359" s="498" t="e">
        <f>PRODUCT(KD359:KH359)</f>
        <v>#N/A</v>
      </c>
      <c r="KJ359" s="504">
        <f>ROUND(KB359,0)</f>
        <v>0</v>
      </c>
      <c r="KK359" s="500">
        <f>KB359-KJ359</f>
        <v>0</v>
      </c>
      <c r="KN359" s="665"/>
      <c r="KO359" s="666"/>
      <c r="KP359" s="667"/>
      <c r="KQ359" s="676"/>
      <c r="KR359" s="669"/>
      <c r="KS359" s="720"/>
      <c r="KT359" s="1326"/>
      <c r="KU359" s="497" t="e">
        <f t="shared" si="7850"/>
        <v>#N/A</v>
      </c>
      <c r="KV359" s="497" t="e">
        <f t="shared" si="7851"/>
        <v>#N/A</v>
      </c>
      <c r="KW359" s="498" t="e">
        <f t="shared" si="7852"/>
        <v>#N/A</v>
      </c>
      <c r="KX359" s="498">
        <f t="shared" si="7740"/>
        <v>0</v>
      </c>
      <c r="KY359" s="498">
        <f t="shared" si="7741"/>
        <v>0</v>
      </c>
      <c r="KZ359" s="498" t="e">
        <f>PRODUCT(KU359:KY359)</f>
        <v>#N/A</v>
      </c>
      <c r="LA359" s="504">
        <f>ROUND(KS359,0)</f>
        <v>0</v>
      </c>
      <c r="LB359" s="500">
        <f>KS359-LA359</f>
        <v>0</v>
      </c>
      <c r="LE359" s="665"/>
      <c r="LF359" s="666"/>
      <c r="LG359" s="667"/>
      <c r="LH359" s="676"/>
      <c r="LI359" s="669"/>
      <c r="LJ359" s="720"/>
      <c r="LK359" s="1326"/>
      <c r="LL359" s="497" t="e">
        <f t="shared" si="7853"/>
        <v>#N/A</v>
      </c>
      <c r="LM359" s="497" t="e">
        <f t="shared" si="7854"/>
        <v>#N/A</v>
      </c>
      <c r="LN359" s="498" t="e">
        <f t="shared" si="7855"/>
        <v>#N/A</v>
      </c>
      <c r="LO359" s="498">
        <f t="shared" si="7748"/>
        <v>0</v>
      </c>
      <c r="LP359" s="498">
        <f t="shared" si="7749"/>
        <v>0</v>
      </c>
      <c r="LQ359" s="498" t="e">
        <f>PRODUCT(LL359:LP359)</f>
        <v>#N/A</v>
      </c>
      <c r="LR359" s="504">
        <f>ROUND(LJ359,0)</f>
        <v>0</v>
      </c>
      <c r="LS359" s="500">
        <f>LJ359-LR359</f>
        <v>0</v>
      </c>
      <c r="LV359" s="665"/>
      <c r="LW359" s="666"/>
      <c r="LX359" s="667"/>
      <c r="LY359" s="676"/>
      <c r="LZ359" s="669"/>
      <c r="MA359" s="720"/>
      <c r="MB359" s="1326"/>
      <c r="MC359" s="497" t="e">
        <f t="shared" si="7856"/>
        <v>#N/A</v>
      </c>
      <c r="MD359" s="497" t="e">
        <f t="shared" si="7857"/>
        <v>#N/A</v>
      </c>
      <c r="ME359" s="498" t="e">
        <f t="shared" si="7858"/>
        <v>#N/A</v>
      </c>
      <c r="MF359" s="498">
        <f t="shared" si="7756"/>
        <v>0</v>
      </c>
      <c r="MG359" s="498">
        <f t="shared" si="7757"/>
        <v>0</v>
      </c>
      <c r="MH359" s="498" t="e">
        <f>PRODUCT(MC359:MG359)</f>
        <v>#N/A</v>
      </c>
      <c r="MI359" s="504">
        <f>ROUND(MA359,0)</f>
        <v>0</v>
      </c>
      <c r="MJ359" s="500">
        <f>MA359-MI359</f>
        <v>0</v>
      </c>
      <c r="MM359" s="665"/>
      <c r="MN359" s="666"/>
      <c r="MO359" s="667"/>
      <c r="MP359" s="676"/>
      <c r="MQ359" s="669"/>
      <c r="MR359" s="720"/>
      <c r="MS359" s="1326"/>
      <c r="MT359" s="497" t="e">
        <f t="shared" si="7859"/>
        <v>#N/A</v>
      </c>
      <c r="MU359" s="497" t="e">
        <f t="shared" si="7860"/>
        <v>#N/A</v>
      </c>
      <c r="MV359" s="498" t="e">
        <f t="shared" si="7861"/>
        <v>#N/A</v>
      </c>
      <c r="MW359" s="498">
        <f t="shared" si="7764"/>
        <v>0</v>
      </c>
      <c r="MX359" s="498">
        <f t="shared" si="7765"/>
        <v>0</v>
      </c>
      <c r="MY359" s="498" t="e">
        <f>PRODUCT(MT359:MX359)</f>
        <v>#N/A</v>
      </c>
      <c r="MZ359" s="504">
        <f>ROUND(MR359,0)</f>
        <v>0</v>
      </c>
      <c r="NA359" s="500">
        <f>MR359-MZ359</f>
        <v>0</v>
      </c>
      <c r="ND359" s="665"/>
      <c r="NE359" s="666"/>
      <c r="NF359" s="667"/>
      <c r="NG359" s="676"/>
      <c r="NH359" s="669"/>
      <c r="NI359" s="720"/>
      <c r="NJ359" s="1326"/>
      <c r="NK359" s="497" t="e">
        <f t="shared" si="7862"/>
        <v>#N/A</v>
      </c>
      <c r="NL359" s="497" t="e">
        <f t="shared" si="7863"/>
        <v>#N/A</v>
      </c>
      <c r="NM359" s="498" t="e">
        <f t="shared" si="7864"/>
        <v>#N/A</v>
      </c>
      <c r="NN359" s="498">
        <f t="shared" si="7772"/>
        <v>0</v>
      </c>
      <c r="NO359" s="498">
        <f t="shared" si="7773"/>
        <v>0</v>
      </c>
      <c r="NP359" s="498" t="e">
        <f>PRODUCT(NK359:NO359)</f>
        <v>#N/A</v>
      </c>
      <c r="NQ359" s="504">
        <f>ROUND(NI359,0)</f>
        <v>0</v>
      </c>
      <c r="NR359" s="500">
        <f>NI359-NQ359</f>
        <v>0</v>
      </c>
      <c r="NU359" s="665"/>
      <c r="NV359" s="666"/>
      <c r="NW359" s="667"/>
      <c r="NX359" s="676"/>
      <c r="NY359" s="669"/>
      <c r="NZ359" s="720"/>
      <c r="OA359" s="1326"/>
      <c r="OB359" s="497" t="e">
        <f t="shared" si="7865"/>
        <v>#N/A</v>
      </c>
      <c r="OC359" s="497" t="e">
        <f t="shared" si="7866"/>
        <v>#N/A</v>
      </c>
      <c r="OD359" s="498" t="e">
        <f t="shared" si="7867"/>
        <v>#N/A</v>
      </c>
      <c r="OE359" s="498">
        <f t="shared" si="7780"/>
        <v>0</v>
      </c>
      <c r="OF359" s="498">
        <f t="shared" si="7781"/>
        <v>0</v>
      </c>
      <c r="OG359" s="498" t="e">
        <f>PRODUCT(OB359:OF359)</f>
        <v>#N/A</v>
      </c>
      <c r="OH359" s="504">
        <f>ROUND(NZ359,0)</f>
        <v>0</v>
      </c>
      <c r="OI359" s="500">
        <f>NZ359-OH359</f>
        <v>0</v>
      </c>
      <c r="OL359" s="665"/>
      <c r="OM359" s="666"/>
      <c r="ON359" s="667"/>
      <c r="OO359" s="676"/>
      <c r="OP359" s="669"/>
      <c r="OQ359" s="720"/>
      <c r="OR359" s="1326"/>
      <c r="OS359" s="497" t="e">
        <f t="shared" si="7868"/>
        <v>#N/A</v>
      </c>
      <c r="OT359" s="497" t="e">
        <f t="shared" si="7869"/>
        <v>#N/A</v>
      </c>
      <c r="OU359" s="498" t="e">
        <f t="shared" si="7870"/>
        <v>#N/A</v>
      </c>
      <c r="OV359" s="498">
        <f t="shared" si="7788"/>
        <v>0</v>
      </c>
      <c r="OW359" s="498">
        <f t="shared" si="7789"/>
        <v>0</v>
      </c>
      <c r="OX359" s="498" t="e">
        <f>PRODUCT(OS359:OW359)</f>
        <v>#N/A</v>
      </c>
      <c r="OY359" s="504">
        <f>ROUND(OQ359,0)</f>
        <v>0</v>
      </c>
      <c r="OZ359" s="500">
        <f>OQ359-OY359</f>
        <v>0</v>
      </c>
      <c r="PC359" s="665"/>
      <c r="PD359" s="666"/>
      <c r="PE359" s="667"/>
      <c r="PF359" s="676"/>
      <c r="PG359" s="669"/>
      <c r="PH359" s="720"/>
      <c r="PI359" s="1326"/>
      <c r="PJ359" s="497" t="e">
        <f t="shared" si="7871"/>
        <v>#N/A</v>
      </c>
      <c r="PK359" s="497" t="e">
        <f t="shared" si="7872"/>
        <v>#N/A</v>
      </c>
      <c r="PL359" s="498" t="e">
        <f t="shared" si="7873"/>
        <v>#N/A</v>
      </c>
      <c r="PM359" s="498">
        <f t="shared" si="7796"/>
        <v>0</v>
      </c>
      <c r="PN359" s="498">
        <f t="shared" si="7797"/>
        <v>0</v>
      </c>
      <c r="PO359" s="498" t="e">
        <f>PRODUCT(PJ359:PN359)</f>
        <v>#N/A</v>
      </c>
      <c r="PP359" s="504">
        <f>ROUND(PH359,0)</f>
        <v>0</v>
      </c>
      <c r="PQ359" s="500">
        <f>PH359-PP359</f>
        <v>0</v>
      </c>
      <c r="PT359" s="665"/>
      <c r="PU359" s="666"/>
      <c r="PV359" s="667"/>
      <c r="PW359" s="676"/>
      <c r="PX359" s="669"/>
      <c r="PY359" s="720"/>
      <c r="PZ359" s="1326"/>
      <c r="QA359" s="497" t="e">
        <f t="shared" si="7874"/>
        <v>#N/A</v>
      </c>
      <c r="QB359" s="497" t="e">
        <f t="shared" si="7875"/>
        <v>#N/A</v>
      </c>
      <c r="QC359" s="498" t="e">
        <f t="shared" si="7876"/>
        <v>#N/A</v>
      </c>
      <c r="QD359" s="498">
        <f t="shared" si="7804"/>
        <v>0</v>
      </c>
      <c r="QE359" s="498">
        <f t="shared" si="7805"/>
        <v>0</v>
      </c>
      <c r="QF359" s="498" t="e">
        <f>PRODUCT(QA359:QE359)</f>
        <v>#N/A</v>
      </c>
      <c r="QG359" s="504">
        <f>ROUND(PY359,0)</f>
        <v>0</v>
      </c>
      <c r="QH359" s="500">
        <f>PY359-QG359</f>
        <v>0</v>
      </c>
      <c r="QK359" s="665"/>
      <c r="QL359" s="666"/>
      <c r="QM359" s="667"/>
      <c r="QN359" s="676"/>
      <c r="QO359" s="669"/>
      <c r="QP359" s="720"/>
      <c r="QQ359" s="1326"/>
      <c r="QR359" s="497" t="e">
        <f t="shared" si="7877"/>
        <v>#N/A</v>
      </c>
      <c r="QS359" s="497" t="e">
        <f t="shared" si="7878"/>
        <v>#N/A</v>
      </c>
      <c r="QT359" s="498" t="e">
        <f t="shared" si="7879"/>
        <v>#N/A</v>
      </c>
      <c r="QU359" s="498">
        <f t="shared" si="7812"/>
        <v>0</v>
      </c>
      <c r="QV359" s="498">
        <f t="shared" si="7813"/>
        <v>0</v>
      </c>
      <c r="QW359" s="498" t="e">
        <f>PRODUCT(QR359:QV359)</f>
        <v>#N/A</v>
      </c>
      <c r="QX359" s="504">
        <f>ROUND(QP359,0)</f>
        <v>0</v>
      </c>
      <c r="QY359" s="500">
        <f>QP359-QX359</f>
        <v>0</v>
      </c>
      <c r="RB359" s="397"/>
      <c r="RC359" s="409"/>
      <c r="RD359" s="410"/>
      <c r="RE359" s="411"/>
      <c r="RF359" s="411"/>
      <c r="RG359" s="412"/>
      <c r="RH359" s="412"/>
      <c r="RI359" s="497"/>
      <c r="RJ359" s="497"/>
      <c r="RK359" s="498"/>
      <c r="RL359" s="498"/>
      <c r="RM359" s="498"/>
      <c r="RN359" s="498"/>
      <c r="RO359" s="504"/>
      <c r="RP359" s="500"/>
      <c r="RS359" s="397"/>
      <c r="RT359" s="409"/>
      <c r="RU359" s="410"/>
      <c r="RV359" s="411"/>
      <c r="RW359" s="411"/>
      <c r="RX359" s="412"/>
      <c r="RY359" s="412"/>
      <c r="RZ359" s="497"/>
      <c r="SA359" s="497"/>
      <c r="SB359" s="498"/>
      <c r="SC359" s="498"/>
      <c r="SD359" s="498"/>
      <c r="SE359" s="498"/>
      <c r="SF359" s="504"/>
      <c r="SG359" s="500"/>
      <c r="SJ359" s="397"/>
      <c r="SK359" s="409"/>
      <c r="SL359" s="410"/>
      <c r="SM359" s="411"/>
      <c r="SN359" s="411"/>
      <c r="SO359" s="412"/>
      <c r="SP359" s="412"/>
      <c r="SQ359" s="497"/>
      <c r="SR359" s="497"/>
      <c r="SS359" s="498"/>
      <c r="ST359" s="498"/>
      <c r="SU359" s="498"/>
      <c r="SV359" s="498"/>
      <c r="SW359" s="504"/>
      <c r="SX359" s="500"/>
    </row>
    <row r="360" spans="2:518" ht="51.75" hidden="1" customHeight="1" thickTop="1" thickBot="1">
      <c r="B360" s="577"/>
      <c r="C360" s="578"/>
      <c r="D360" s="579"/>
      <c r="E360" s="580"/>
      <c r="F360" s="581"/>
      <c r="G360" s="585"/>
      <c r="H360" s="595"/>
      <c r="K360" s="577"/>
      <c r="L360" s="767"/>
      <c r="M360" s="579"/>
      <c r="N360" s="580"/>
      <c r="O360" s="581"/>
      <c r="P360" s="585"/>
      <c r="Q360" s="1328"/>
      <c r="R360" s="497"/>
      <c r="S360" s="497"/>
      <c r="T360" s="498"/>
      <c r="U360" s="498"/>
      <c r="V360" s="498"/>
      <c r="W360" s="498"/>
      <c r="X360" s="504"/>
      <c r="Y360" s="500"/>
      <c r="Z360" s="486"/>
      <c r="AA360" s="486"/>
      <c r="AB360" s="577"/>
      <c r="AC360" s="767"/>
      <c r="AD360" s="579"/>
      <c r="AE360" s="580"/>
      <c r="AF360" s="581"/>
      <c r="AG360" s="585"/>
      <c r="AH360" s="1328"/>
      <c r="AI360" s="497"/>
      <c r="AJ360" s="497"/>
      <c r="AK360" s="498"/>
      <c r="AL360" s="498"/>
      <c r="AM360" s="498"/>
      <c r="AN360" s="498"/>
      <c r="AO360" s="504"/>
      <c r="AP360" s="500"/>
      <c r="AQ360" s="486"/>
      <c r="AR360" s="486"/>
      <c r="AS360" s="577"/>
      <c r="AT360" s="767"/>
      <c r="AU360" s="579"/>
      <c r="AV360" s="580"/>
      <c r="AW360" s="581"/>
      <c r="AX360" s="585"/>
      <c r="AY360" s="1328"/>
      <c r="AZ360" s="497"/>
      <c r="BA360" s="497"/>
      <c r="BB360" s="498"/>
      <c r="BC360" s="498"/>
      <c r="BD360" s="498"/>
      <c r="BE360" s="498"/>
      <c r="BF360" s="504"/>
      <c r="BG360" s="500"/>
      <c r="BJ360" s="577"/>
      <c r="BK360" s="767"/>
      <c r="BL360" s="579"/>
      <c r="BM360" s="580"/>
      <c r="BN360" s="581"/>
      <c r="BO360" s="585"/>
      <c r="BP360" s="1328"/>
      <c r="BQ360" s="497"/>
      <c r="BR360" s="497"/>
      <c r="BS360" s="498"/>
      <c r="BT360" s="498"/>
      <c r="BU360" s="498"/>
      <c r="BV360" s="498"/>
      <c r="BW360" s="504"/>
      <c r="BX360" s="500"/>
      <c r="CA360" s="577"/>
      <c r="CB360" s="767"/>
      <c r="CC360" s="579"/>
      <c r="CD360" s="580"/>
      <c r="CE360" s="581"/>
      <c r="CF360" s="585"/>
      <c r="CG360" s="1328"/>
      <c r="CH360" s="497"/>
      <c r="CI360" s="497"/>
      <c r="CJ360" s="498"/>
      <c r="CK360" s="498"/>
      <c r="CL360" s="498"/>
      <c r="CM360" s="498"/>
      <c r="CN360" s="504"/>
      <c r="CO360" s="500"/>
      <c r="CR360" s="577"/>
      <c r="CS360" s="767"/>
      <c r="CT360" s="579"/>
      <c r="CU360" s="580"/>
      <c r="CV360" s="581"/>
      <c r="CW360" s="585"/>
      <c r="CX360" s="1328"/>
      <c r="CY360" s="497"/>
      <c r="CZ360" s="497"/>
      <c r="DA360" s="498"/>
      <c r="DB360" s="498"/>
      <c r="DC360" s="498"/>
      <c r="DD360" s="498"/>
      <c r="DE360" s="504"/>
      <c r="DF360" s="500"/>
      <c r="DI360" s="577"/>
      <c r="DJ360" s="767"/>
      <c r="DK360" s="579"/>
      <c r="DL360" s="580"/>
      <c r="DM360" s="581"/>
      <c r="DN360" s="585"/>
      <c r="DO360" s="1328"/>
      <c r="DP360" s="497"/>
      <c r="DQ360" s="497"/>
      <c r="DR360" s="498"/>
      <c r="DS360" s="498"/>
      <c r="DT360" s="498"/>
      <c r="DU360" s="498"/>
      <c r="DV360" s="504"/>
      <c r="DW360" s="500"/>
      <c r="DZ360" s="577"/>
      <c r="EA360" s="767"/>
      <c r="EB360" s="579"/>
      <c r="EC360" s="580"/>
      <c r="ED360" s="581"/>
      <c r="EE360" s="585"/>
      <c r="EF360" s="1328"/>
      <c r="EG360" s="497"/>
      <c r="EH360" s="497"/>
      <c r="EI360" s="498"/>
      <c r="EJ360" s="498"/>
      <c r="EK360" s="498"/>
      <c r="EL360" s="498"/>
      <c r="EM360" s="504"/>
      <c r="EN360" s="500"/>
      <c r="EQ360" s="665"/>
      <c r="ER360" s="666"/>
      <c r="ES360" s="667"/>
      <c r="ET360" s="668"/>
      <c r="EU360" s="669"/>
      <c r="EV360" s="720"/>
      <c r="EW360" s="1328"/>
      <c r="EX360" s="497" t="e">
        <f>IF(EXACT(VLOOKUP(EQ360,OFERTA_0,2,FALSE),ER360),1,0)</f>
        <v>#N/A</v>
      </c>
      <c r="EY360" s="497" t="e">
        <f>IF(EXACT(VLOOKUP(EQ360,OFERTA_0,3,FALSE),ES360),1,0)</f>
        <v>#N/A</v>
      </c>
      <c r="EZ360" s="498" t="e">
        <f>IF(EXACT(VLOOKUP(EQ360,OFERTA_0,4,FALSE),ET360),1,0)</f>
        <v>#N/A</v>
      </c>
      <c r="FA360" s="498">
        <f t="shared" si="7668"/>
        <v>0</v>
      </c>
      <c r="FB360" s="498">
        <f t="shared" si="7669"/>
        <v>0</v>
      </c>
      <c r="FC360" s="498" t="e">
        <f>PRODUCT(EX360:FB360)</f>
        <v>#N/A</v>
      </c>
      <c r="FD360" s="504">
        <f>ROUND(EV360,0)</f>
        <v>0</v>
      </c>
      <c r="FE360" s="500">
        <f>EV360-FD360</f>
        <v>0</v>
      </c>
      <c r="FH360" s="665"/>
      <c r="FI360" s="666"/>
      <c r="FJ360" s="667"/>
      <c r="FK360" s="668"/>
      <c r="FL360" s="669"/>
      <c r="FM360" s="720"/>
      <c r="FN360" s="1328"/>
      <c r="FO360" s="497" t="e">
        <f>IF(EXACT(VLOOKUP(FH360,OFERTA_0,2,FALSE),FI360),1,0)</f>
        <v>#N/A</v>
      </c>
      <c r="FP360" s="497" t="e">
        <f>IF(EXACT(VLOOKUP(FH360,OFERTA_0,3,FALSE),FJ360),1,0)</f>
        <v>#N/A</v>
      </c>
      <c r="FQ360" s="498" t="e">
        <f>IF(EXACT(VLOOKUP(FH360,OFERTA_0,4,FALSE),FK360),1,0)</f>
        <v>#N/A</v>
      </c>
      <c r="FR360" s="498">
        <f t="shared" si="7676"/>
        <v>0</v>
      </c>
      <c r="FS360" s="498">
        <f t="shared" si="7677"/>
        <v>0</v>
      </c>
      <c r="FT360" s="498" t="e">
        <f>PRODUCT(FO360:FS360)</f>
        <v>#N/A</v>
      </c>
      <c r="FU360" s="504">
        <f>ROUND(FM360,0)</f>
        <v>0</v>
      </c>
      <c r="FV360" s="500">
        <f>FM360-FU360</f>
        <v>0</v>
      </c>
      <c r="FY360" s="665"/>
      <c r="FZ360" s="666"/>
      <c r="GA360" s="667"/>
      <c r="GB360" s="668"/>
      <c r="GC360" s="669"/>
      <c r="GD360" s="720"/>
      <c r="GE360" s="1328"/>
      <c r="GF360" s="497" t="e">
        <f>IF(EXACT(VLOOKUP(FY360,OFERTA_0,2,FALSE),FZ360),1,0)</f>
        <v>#N/A</v>
      </c>
      <c r="GG360" s="497" t="e">
        <f>IF(EXACT(VLOOKUP(FY360,OFERTA_0,3,FALSE),GA360),1,0)</f>
        <v>#N/A</v>
      </c>
      <c r="GH360" s="498" t="e">
        <f>IF(EXACT(VLOOKUP(FY360,OFERTA_0,4,FALSE),GB360),1,0)</f>
        <v>#N/A</v>
      </c>
      <c r="GI360" s="498">
        <f t="shared" si="7684"/>
        <v>0</v>
      </c>
      <c r="GJ360" s="498">
        <f t="shared" si="7685"/>
        <v>0</v>
      </c>
      <c r="GK360" s="498" t="e">
        <f>PRODUCT(GF360:GJ360)</f>
        <v>#N/A</v>
      </c>
      <c r="GL360" s="504">
        <f>ROUND(GD360,0)</f>
        <v>0</v>
      </c>
      <c r="GM360" s="500">
        <f>GD360-GL360</f>
        <v>0</v>
      </c>
      <c r="GP360" s="665"/>
      <c r="GQ360" s="666"/>
      <c r="GR360" s="667"/>
      <c r="GS360" s="668"/>
      <c r="GT360" s="669"/>
      <c r="GU360" s="720"/>
      <c r="GV360" s="1328"/>
      <c r="GW360" s="497" t="e">
        <f>IF(EXACT(VLOOKUP(GP360,OFERTA_0,2,FALSE),GQ360),1,0)</f>
        <v>#N/A</v>
      </c>
      <c r="GX360" s="497" t="e">
        <f>IF(EXACT(VLOOKUP(GP360,OFERTA_0,3,FALSE),GR360),1,0)</f>
        <v>#N/A</v>
      </c>
      <c r="GY360" s="498" t="e">
        <f>IF(EXACT(VLOOKUP(GP360,OFERTA_0,4,FALSE),GS360),1,0)</f>
        <v>#N/A</v>
      </c>
      <c r="GZ360" s="498">
        <f t="shared" si="7692"/>
        <v>0</v>
      </c>
      <c r="HA360" s="498">
        <f t="shared" si="7693"/>
        <v>0</v>
      </c>
      <c r="HB360" s="498" t="e">
        <f>PRODUCT(GW360:HA360)</f>
        <v>#N/A</v>
      </c>
      <c r="HC360" s="504">
        <f>ROUND(GU360,0)</f>
        <v>0</v>
      </c>
      <c r="HD360" s="500">
        <f>GU360-HC360</f>
        <v>0</v>
      </c>
      <c r="HG360" s="665"/>
      <c r="HH360" s="666"/>
      <c r="HI360" s="667"/>
      <c r="HJ360" s="668"/>
      <c r="HK360" s="669"/>
      <c r="HL360" s="720"/>
      <c r="HM360" s="1328"/>
      <c r="HN360" s="497" t="e">
        <f>IF(EXACT(VLOOKUP(HG360,OFERTA_0,2,FALSE),HH360),1,0)</f>
        <v>#N/A</v>
      </c>
      <c r="HO360" s="497" t="e">
        <f>IF(EXACT(VLOOKUP(HG360,OFERTA_0,3,FALSE),HI360),1,0)</f>
        <v>#N/A</v>
      </c>
      <c r="HP360" s="498" t="e">
        <f>IF(EXACT(VLOOKUP(HG360,OFERTA_0,4,FALSE),HJ360),1,0)</f>
        <v>#N/A</v>
      </c>
      <c r="HQ360" s="498">
        <f t="shared" si="7700"/>
        <v>0</v>
      </c>
      <c r="HR360" s="498">
        <f t="shared" si="7701"/>
        <v>0</v>
      </c>
      <c r="HS360" s="498" t="e">
        <f>PRODUCT(HN360:HR360)</f>
        <v>#N/A</v>
      </c>
      <c r="HT360" s="504">
        <f>ROUND(HL360,0)</f>
        <v>0</v>
      </c>
      <c r="HU360" s="500">
        <f>HL360-HT360</f>
        <v>0</v>
      </c>
      <c r="HX360" s="665"/>
      <c r="HY360" s="666"/>
      <c r="HZ360" s="667"/>
      <c r="IA360" s="668"/>
      <c r="IB360" s="669"/>
      <c r="IC360" s="720"/>
      <c r="ID360" s="1328"/>
      <c r="IE360" s="497" t="e">
        <f>IF(EXACT(VLOOKUP(HX360,OFERTA_0,2,FALSE),HY360),1,0)</f>
        <v>#N/A</v>
      </c>
      <c r="IF360" s="497" t="e">
        <f>IF(EXACT(VLOOKUP(HX360,OFERTA_0,3,FALSE),HZ360),1,0)</f>
        <v>#N/A</v>
      </c>
      <c r="IG360" s="498" t="e">
        <f>IF(EXACT(VLOOKUP(HX360,OFERTA_0,4,FALSE),IA360),1,0)</f>
        <v>#N/A</v>
      </c>
      <c r="IH360" s="498">
        <f t="shared" si="7708"/>
        <v>0</v>
      </c>
      <c r="II360" s="498">
        <f t="shared" si="7709"/>
        <v>0</v>
      </c>
      <c r="IJ360" s="498" t="e">
        <f>PRODUCT(IE360:II360)</f>
        <v>#N/A</v>
      </c>
      <c r="IK360" s="504">
        <f>ROUND(IC360,0)</f>
        <v>0</v>
      </c>
      <c r="IL360" s="500">
        <f>IC360-IK360</f>
        <v>0</v>
      </c>
      <c r="IO360" s="665"/>
      <c r="IP360" s="666"/>
      <c r="IQ360" s="667"/>
      <c r="IR360" s="668"/>
      <c r="IS360" s="669"/>
      <c r="IT360" s="720"/>
      <c r="IU360" s="1328"/>
      <c r="IV360" s="497" t="e">
        <f>IF(EXACT(VLOOKUP(IO360,OFERTA_0,2,FALSE),IP360),1,0)</f>
        <v>#N/A</v>
      </c>
      <c r="IW360" s="497" t="e">
        <f>IF(EXACT(VLOOKUP(IO360,OFERTA_0,3,FALSE),IQ360),1,0)</f>
        <v>#N/A</v>
      </c>
      <c r="IX360" s="498" t="e">
        <f>IF(EXACT(VLOOKUP(IO360,OFERTA_0,4,FALSE),IR360),1,0)</f>
        <v>#N/A</v>
      </c>
      <c r="IY360" s="498">
        <f t="shared" si="7716"/>
        <v>0</v>
      </c>
      <c r="IZ360" s="498">
        <f t="shared" si="7717"/>
        <v>0</v>
      </c>
      <c r="JA360" s="498" t="e">
        <f>PRODUCT(IV360:IZ360)</f>
        <v>#N/A</v>
      </c>
      <c r="JB360" s="504">
        <f>ROUND(IT360,0)</f>
        <v>0</v>
      </c>
      <c r="JC360" s="500">
        <f>IT360-JB360</f>
        <v>0</v>
      </c>
      <c r="JF360" s="665"/>
      <c r="JG360" s="666"/>
      <c r="JH360" s="667"/>
      <c r="JI360" s="668"/>
      <c r="JJ360" s="669"/>
      <c r="JK360" s="720"/>
      <c r="JL360" s="1328"/>
      <c r="JM360" s="497" t="e">
        <f>IF(EXACT(VLOOKUP(JF360,OFERTA_0,2,FALSE),JG360),1,0)</f>
        <v>#N/A</v>
      </c>
      <c r="JN360" s="497" t="e">
        <f>IF(EXACT(VLOOKUP(JF360,OFERTA_0,3,FALSE),JH360),1,0)</f>
        <v>#N/A</v>
      </c>
      <c r="JO360" s="498" t="e">
        <f>IF(EXACT(VLOOKUP(JF360,OFERTA_0,4,FALSE),JI360),1,0)</f>
        <v>#N/A</v>
      </c>
      <c r="JP360" s="498">
        <f t="shared" si="7724"/>
        <v>0</v>
      </c>
      <c r="JQ360" s="498">
        <f t="shared" si="7725"/>
        <v>0</v>
      </c>
      <c r="JR360" s="498" t="e">
        <f>PRODUCT(JM360:JQ360)</f>
        <v>#N/A</v>
      </c>
      <c r="JS360" s="504">
        <f>ROUND(JK360,0)</f>
        <v>0</v>
      </c>
      <c r="JT360" s="500">
        <f>JK360-JS360</f>
        <v>0</v>
      </c>
      <c r="JW360" s="665"/>
      <c r="JX360" s="666"/>
      <c r="JY360" s="667"/>
      <c r="JZ360" s="668"/>
      <c r="KA360" s="669"/>
      <c r="KB360" s="720"/>
      <c r="KC360" s="1328"/>
      <c r="KD360" s="497" t="e">
        <f>IF(EXACT(VLOOKUP(JW360,OFERTA_0,2,FALSE),JX360),1,0)</f>
        <v>#N/A</v>
      </c>
      <c r="KE360" s="497" t="e">
        <f>IF(EXACT(VLOOKUP(JW360,OFERTA_0,3,FALSE),JY360),1,0)</f>
        <v>#N/A</v>
      </c>
      <c r="KF360" s="498" t="e">
        <f>IF(EXACT(VLOOKUP(JW360,OFERTA_0,4,FALSE),JZ360),1,0)</f>
        <v>#N/A</v>
      </c>
      <c r="KG360" s="498">
        <f t="shared" si="7732"/>
        <v>0</v>
      </c>
      <c r="KH360" s="498">
        <f t="shared" si="7733"/>
        <v>0</v>
      </c>
      <c r="KI360" s="498" t="e">
        <f>PRODUCT(KD360:KH360)</f>
        <v>#N/A</v>
      </c>
      <c r="KJ360" s="504">
        <f>ROUND(KB360,0)</f>
        <v>0</v>
      </c>
      <c r="KK360" s="500">
        <f>KB360-KJ360</f>
        <v>0</v>
      </c>
      <c r="KN360" s="665"/>
      <c r="KO360" s="666"/>
      <c r="KP360" s="667"/>
      <c r="KQ360" s="668"/>
      <c r="KR360" s="669"/>
      <c r="KS360" s="720"/>
      <c r="KT360" s="1328"/>
      <c r="KU360" s="497" t="e">
        <f>IF(EXACT(VLOOKUP(KN360,OFERTA_0,2,FALSE),KO360),1,0)</f>
        <v>#N/A</v>
      </c>
      <c r="KV360" s="497" t="e">
        <f>IF(EXACT(VLOOKUP(KN360,OFERTA_0,3,FALSE),KP360),1,0)</f>
        <v>#N/A</v>
      </c>
      <c r="KW360" s="498" t="e">
        <f>IF(EXACT(VLOOKUP(KN360,OFERTA_0,4,FALSE),KQ360),1,0)</f>
        <v>#N/A</v>
      </c>
      <c r="KX360" s="498">
        <f t="shared" si="7740"/>
        <v>0</v>
      </c>
      <c r="KY360" s="498">
        <f t="shared" si="7741"/>
        <v>0</v>
      </c>
      <c r="KZ360" s="498" t="e">
        <f>PRODUCT(KU360:KY360)</f>
        <v>#N/A</v>
      </c>
      <c r="LA360" s="504">
        <f>ROUND(KS360,0)</f>
        <v>0</v>
      </c>
      <c r="LB360" s="500">
        <f>KS360-LA360</f>
        <v>0</v>
      </c>
      <c r="LE360" s="665"/>
      <c r="LF360" s="666"/>
      <c r="LG360" s="667"/>
      <c r="LH360" s="668"/>
      <c r="LI360" s="669"/>
      <c r="LJ360" s="720"/>
      <c r="LK360" s="1328"/>
      <c r="LL360" s="497" t="e">
        <f>IF(EXACT(VLOOKUP(LE360,OFERTA_0,2,FALSE),LF360),1,0)</f>
        <v>#N/A</v>
      </c>
      <c r="LM360" s="497" t="e">
        <f>IF(EXACT(VLOOKUP(LE360,OFERTA_0,3,FALSE),LG360),1,0)</f>
        <v>#N/A</v>
      </c>
      <c r="LN360" s="498" t="e">
        <f>IF(EXACT(VLOOKUP(LE360,OFERTA_0,4,FALSE),LH360),1,0)</f>
        <v>#N/A</v>
      </c>
      <c r="LO360" s="498">
        <f t="shared" si="7748"/>
        <v>0</v>
      </c>
      <c r="LP360" s="498">
        <f t="shared" si="7749"/>
        <v>0</v>
      </c>
      <c r="LQ360" s="498" t="e">
        <f>PRODUCT(LL360:LP360)</f>
        <v>#N/A</v>
      </c>
      <c r="LR360" s="504">
        <f>ROUND(LJ360,0)</f>
        <v>0</v>
      </c>
      <c r="LS360" s="500">
        <f>LJ360-LR360</f>
        <v>0</v>
      </c>
      <c r="LV360" s="665"/>
      <c r="LW360" s="666"/>
      <c r="LX360" s="667"/>
      <c r="LY360" s="668"/>
      <c r="LZ360" s="669"/>
      <c r="MA360" s="720"/>
      <c r="MB360" s="1328"/>
      <c r="MC360" s="497" t="e">
        <f>IF(EXACT(VLOOKUP(LV360,OFERTA_0,2,FALSE),LW360),1,0)</f>
        <v>#N/A</v>
      </c>
      <c r="MD360" s="497" t="e">
        <f>IF(EXACT(VLOOKUP(LV360,OFERTA_0,3,FALSE),LX360),1,0)</f>
        <v>#N/A</v>
      </c>
      <c r="ME360" s="498" t="e">
        <f>IF(EXACT(VLOOKUP(LV360,OFERTA_0,4,FALSE),LY360),1,0)</f>
        <v>#N/A</v>
      </c>
      <c r="MF360" s="498">
        <f t="shared" si="7756"/>
        <v>0</v>
      </c>
      <c r="MG360" s="498">
        <f t="shared" si="7757"/>
        <v>0</v>
      </c>
      <c r="MH360" s="498" t="e">
        <f>PRODUCT(MC360:MG360)</f>
        <v>#N/A</v>
      </c>
      <c r="MI360" s="504">
        <f>ROUND(MA360,0)</f>
        <v>0</v>
      </c>
      <c r="MJ360" s="500">
        <f>MA360-MI360</f>
        <v>0</v>
      </c>
      <c r="MM360" s="665"/>
      <c r="MN360" s="666"/>
      <c r="MO360" s="667"/>
      <c r="MP360" s="668"/>
      <c r="MQ360" s="669"/>
      <c r="MR360" s="720"/>
      <c r="MS360" s="1328"/>
      <c r="MT360" s="497" t="e">
        <f>IF(EXACT(VLOOKUP(MM360,OFERTA_0,2,FALSE),MN360),1,0)</f>
        <v>#N/A</v>
      </c>
      <c r="MU360" s="497" t="e">
        <f>IF(EXACT(VLOOKUP(MM360,OFERTA_0,3,FALSE),MO360),1,0)</f>
        <v>#N/A</v>
      </c>
      <c r="MV360" s="498" t="e">
        <f>IF(EXACT(VLOOKUP(MM360,OFERTA_0,4,FALSE),MP360),1,0)</f>
        <v>#N/A</v>
      </c>
      <c r="MW360" s="498">
        <f t="shared" si="7764"/>
        <v>0</v>
      </c>
      <c r="MX360" s="498">
        <f t="shared" si="7765"/>
        <v>0</v>
      </c>
      <c r="MY360" s="498" t="e">
        <f>PRODUCT(MT360:MX360)</f>
        <v>#N/A</v>
      </c>
      <c r="MZ360" s="504">
        <f>ROUND(MR360,0)</f>
        <v>0</v>
      </c>
      <c r="NA360" s="500">
        <f>MR360-MZ360</f>
        <v>0</v>
      </c>
      <c r="ND360" s="665"/>
      <c r="NE360" s="666"/>
      <c r="NF360" s="667"/>
      <c r="NG360" s="668"/>
      <c r="NH360" s="669"/>
      <c r="NI360" s="720"/>
      <c r="NJ360" s="1328"/>
      <c r="NK360" s="497" t="e">
        <f>IF(EXACT(VLOOKUP(ND360,OFERTA_0,2,FALSE),NE360),1,0)</f>
        <v>#N/A</v>
      </c>
      <c r="NL360" s="497" t="e">
        <f>IF(EXACT(VLOOKUP(ND360,OFERTA_0,3,FALSE),NF360),1,0)</f>
        <v>#N/A</v>
      </c>
      <c r="NM360" s="498" t="e">
        <f>IF(EXACT(VLOOKUP(ND360,OFERTA_0,4,FALSE),NG360),1,0)</f>
        <v>#N/A</v>
      </c>
      <c r="NN360" s="498">
        <f t="shared" si="7772"/>
        <v>0</v>
      </c>
      <c r="NO360" s="498">
        <f t="shared" si="7773"/>
        <v>0</v>
      </c>
      <c r="NP360" s="498" t="e">
        <f>PRODUCT(NK360:NO360)</f>
        <v>#N/A</v>
      </c>
      <c r="NQ360" s="504">
        <f>ROUND(NI360,0)</f>
        <v>0</v>
      </c>
      <c r="NR360" s="500">
        <f>NI360-NQ360</f>
        <v>0</v>
      </c>
      <c r="NU360" s="665"/>
      <c r="NV360" s="666"/>
      <c r="NW360" s="667"/>
      <c r="NX360" s="668"/>
      <c r="NY360" s="669"/>
      <c r="NZ360" s="720"/>
      <c r="OA360" s="1328"/>
      <c r="OB360" s="497" t="e">
        <f>IF(EXACT(VLOOKUP(NU360,OFERTA_0,2,FALSE),NV360),1,0)</f>
        <v>#N/A</v>
      </c>
      <c r="OC360" s="497" t="e">
        <f>IF(EXACT(VLOOKUP(NU360,OFERTA_0,3,FALSE),NW360),1,0)</f>
        <v>#N/A</v>
      </c>
      <c r="OD360" s="498" t="e">
        <f>IF(EXACT(VLOOKUP(NU360,OFERTA_0,4,FALSE),NX360),1,0)</f>
        <v>#N/A</v>
      </c>
      <c r="OE360" s="498">
        <f t="shared" si="7780"/>
        <v>0</v>
      </c>
      <c r="OF360" s="498">
        <f t="shared" si="7781"/>
        <v>0</v>
      </c>
      <c r="OG360" s="498" t="e">
        <f>PRODUCT(OB360:OF360)</f>
        <v>#N/A</v>
      </c>
      <c r="OH360" s="504">
        <f>ROUND(NZ360,0)</f>
        <v>0</v>
      </c>
      <c r="OI360" s="500">
        <f>NZ360-OH360</f>
        <v>0</v>
      </c>
      <c r="OL360" s="665"/>
      <c r="OM360" s="666"/>
      <c r="ON360" s="667"/>
      <c r="OO360" s="668"/>
      <c r="OP360" s="669"/>
      <c r="OQ360" s="720"/>
      <c r="OR360" s="1328"/>
      <c r="OS360" s="497" t="e">
        <f>IF(EXACT(VLOOKUP(OL360,OFERTA_0,2,FALSE),OM360),1,0)</f>
        <v>#N/A</v>
      </c>
      <c r="OT360" s="497" t="e">
        <f>IF(EXACT(VLOOKUP(OL360,OFERTA_0,3,FALSE),ON360),1,0)</f>
        <v>#N/A</v>
      </c>
      <c r="OU360" s="498" t="e">
        <f>IF(EXACT(VLOOKUP(OL360,OFERTA_0,4,FALSE),OO360),1,0)</f>
        <v>#N/A</v>
      </c>
      <c r="OV360" s="498">
        <f t="shared" si="7788"/>
        <v>0</v>
      </c>
      <c r="OW360" s="498">
        <f t="shared" si="7789"/>
        <v>0</v>
      </c>
      <c r="OX360" s="498" t="e">
        <f>PRODUCT(OS360:OW360)</f>
        <v>#N/A</v>
      </c>
      <c r="OY360" s="504">
        <f>ROUND(OQ360,0)</f>
        <v>0</v>
      </c>
      <c r="OZ360" s="500">
        <f>OQ360-OY360</f>
        <v>0</v>
      </c>
      <c r="PC360" s="665"/>
      <c r="PD360" s="666"/>
      <c r="PE360" s="667"/>
      <c r="PF360" s="668"/>
      <c r="PG360" s="669"/>
      <c r="PH360" s="720"/>
      <c r="PI360" s="1328"/>
      <c r="PJ360" s="497" t="e">
        <f>IF(EXACT(VLOOKUP(PC360,OFERTA_0,2,FALSE),PD360),1,0)</f>
        <v>#N/A</v>
      </c>
      <c r="PK360" s="497" t="e">
        <f>IF(EXACT(VLOOKUP(PC360,OFERTA_0,3,FALSE),PE360),1,0)</f>
        <v>#N/A</v>
      </c>
      <c r="PL360" s="498" t="e">
        <f>IF(EXACT(VLOOKUP(PC360,OFERTA_0,4,FALSE),PF360),1,0)</f>
        <v>#N/A</v>
      </c>
      <c r="PM360" s="498">
        <f t="shared" si="7796"/>
        <v>0</v>
      </c>
      <c r="PN360" s="498">
        <f t="shared" si="7797"/>
        <v>0</v>
      </c>
      <c r="PO360" s="498" t="e">
        <f>PRODUCT(PJ360:PN360)</f>
        <v>#N/A</v>
      </c>
      <c r="PP360" s="504">
        <f>ROUND(PH360,0)</f>
        <v>0</v>
      </c>
      <c r="PQ360" s="500">
        <f>PH360-PP360</f>
        <v>0</v>
      </c>
      <c r="PT360" s="665"/>
      <c r="PU360" s="666"/>
      <c r="PV360" s="667"/>
      <c r="PW360" s="668"/>
      <c r="PX360" s="669"/>
      <c r="PY360" s="720"/>
      <c r="PZ360" s="1328"/>
      <c r="QA360" s="497" t="e">
        <f>IF(EXACT(VLOOKUP(PT360,OFERTA_0,2,FALSE),PU360),1,0)</f>
        <v>#N/A</v>
      </c>
      <c r="QB360" s="497" t="e">
        <f>IF(EXACT(VLOOKUP(PT360,OFERTA_0,3,FALSE),PV360),1,0)</f>
        <v>#N/A</v>
      </c>
      <c r="QC360" s="498" t="e">
        <f>IF(EXACT(VLOOKUP(PT360,OFERTA_0,4,FALSE),PW360),1,0)</f>
        <v>#N/A</v>
      </c>
      <c r="QD360" s="498">
        <f t="shared" si="7804"/>
        <v>0</v>
      </c>
      <c r="QE360" s="498">
        <f t="shared" si="7805"/>
        <v>0</v>
      </c>
      <c r="QF360" s="498" t="e">
        <f>PRODUCT(QA360:QE360)</f>
        <v>#N/A</v>
      </c>
      <c r="QG360" s="504">
        <f>ROUND(PY360,0)</f>
        <v>0</v>
      </c>
      <c r="QH360" s="500">
        <f>PY360-QG360</f>
        <v>0</v>
      </c>
      <c r="QK360" s="665"/>
      <c r="QL360" s="666"/>
      <c r="QM360" s="667"/>
      <c r="QN360" s="668"/>
      <c r="QO360" s="669"/>
      <c r="QP360" s="720"/>
      <c r="QQ360" s="1328"/>
      <c r="QR360" s="497" t="e">
        <f>IF(EXACT(VLOOKUP(QK360,OFERTA_0,2,FALSE),QL360),1,0)</f>
        <v>#N/A</v>
      </c>
      <c r="QS360" s="497" t="e">
        <f>IF(EXACT(VLOOKUP(QK360,OFERTA_0,3,FALSE),QM360),1,0)</f>
        <v>#N/A</v>
      </c>
      <c r="QT360" s="498" t="e">
        <f>IF(EXACT(VLOOKUP(QK360,OFERTA_0,4,FALSE),QN360),1,0)</f>
        <v>#N/A</v>
      </c>
      <c r="QU360" s="498">
        <f t="shared" si="7812"/>
        <v>0</v>
      </c>
      <c r="QV360" s="498">
        <f t="shared" si="7813"/>
        <v>0</v>
      </c>
      <c r="QW360" s="498" t="e">
        <f>PRODUCT(QR360:QV360)</f>
        <v>#N/A</v>
      </c>
      <c r="QX360" s="504">
        <f>ROUND(QP360,0)</f>
        <v>0</v>
      </c>
      <c r="QY360" s="500">
        <f>QP360-QX360</f>
        <v>0</v>
      </c>
      <c r="RB360" s="403"/>
      <c r="RC360" s="413"/>
      <c r="RD360" s="414"/>
      <c r="RE360" s="415"/>
      <c r="RF360" s="416"/>
      <c r="RG360" s="392"/>
      <c r="RH360" s="392"/>
      <c r="RI360" s="497" t="e">
        <f>IF(EXACT(VLOOKUP(RB360,OFERTA_0,2,FALSE),RC360),1,0)</f>
        <v>#N/A</v>
      </c>
      <c r="RJ360" s="497" t="e">
        <f>IF(EXACT(VLOOKUP(RB360,OFERTA_0,3,FALSE),RD360),1,0)</f>
        <v>#N/A</v>
      </c>
      <c r="RK360" s="498" t="e">
        <f>IF(EXACT(VLOOKUP(RB360,OFERTA_0,4,FALSE),RE360),1,0)</f>
        <v>#N/A</v>
      </c>
      <c r="RL360" s="498">
        <f>IF(RF360=0,0,1)</f>
        <v>0</v>
      </c>
      <c r="RM360" s="498">
        <f>IF(RG360=0,0,1)</f>
        <v>0</v>
      </c>
      <c r="RN360" s="498" t="e">
        <f>PRODUCT(RI360:RM360)</f>
        <v>#N/A</v>
      </c>
      <c r="RO360" s="504">
        <f>ROUND(RG360,0)</f>
        <v>0</v>
      </c>
      <c r="RP360" s="500">
        <f>RG360-RO360</f>
        <v>0</v>
      </c>
      <c r="RS360" s="403"/>
      <c r="RT360" s="413"/>
      <c r="RU360" s="414"/>
      <c r="RV360" s="415"/>
      <c r="RW360" s="416"/>
      <c r="RX360" s="392"/>
      <c r="RY360" s="392"/>
      <c r="RZ360" s="497" t="e">
        <f>IF(EXACT(VLOOKUP(RS360,OFERTA_0,2,FALSE),RT360),1,0)</f>
        <v>#N/A</v>
      </c>
      <c r="SA360" s="497" t="e">
        <f>IF(EXACT(VLOOKUP(RS360,OFERTA_0,3,FALSE),RU360),1,0)</f>
        <v>#N/A</v>
      </c>
      <c r="SB360" s="498" t="e">
        <f>IF(EXACT(VLOOKUP(RS360,OFERTA_0,4,FALSE),RV360),1,0)</f>
        <v>#N/A</v>
      </c>
      <c r="SC360" s="498">
        <f>IF(RW360=0,0,1)</f>
        <v>0</v>
      </c>
      <c r="SD360" s="498">
        <f>IF(RX360=0,0,1)</f>
        <v>0</v>
      </c>
      <c r="SE360" s="498" t="e">
        <f>PRODUCT(RZ360:SD360)</f>
        <v>#N/A</v>
      </c>
      <c r="SF360" s="504">
        <f>ROUND(RX360,0)</f>
        <v>0</v>
      </c>
      <c r="SG360" s="500">
        <f>RX360-SF360</f>
        <v>0</v>
      </c>
      <c r="SJ360" s="403"/>
      <c r="SK360" s="413"/>
      <c r="SL360" s="414"/>
      <c r="SM360" s="415"/>
      <c r="SN360" s="416"/>
      <c r="SO360" s="392"/>
      <c r="SP360" s="392"/>
      <c r="SQ360" s="497" t="e">
        <f>IF(EXACT(VLOOKUP(SJ360,OFERTA_0,2,FALSE),SK360),1,0)</f>
        <v>#N/A</v>
      </c>
      <c r="SR360" s="497" t="e">
        <f>IF(EXACT(VLOOKUP(SJ360,OFERTA_0,3,FALSE),SL360),1,0)</f>
        <v>#N/A</v>
      </c>
      <c r="SS360" s="498" t="e">
        <f>IF(EXACT(VLOOKUP(SJ360,OFERTA_0,4,FALSE),SM360),1,0)</f>
        <v>#N/A</v>
      </c>
      <c r="ST360" s="498">
        <f>IF(SN360=0,0,1)</f>
        <v>0</v>
      </c>
      <c r="SU360" s="498">
        <f>IF(SO360=0,0,1)</f>
        <v>0</v>
      </c>
      <c r="SV360" s="498" t="e">
        <f>PRODUCT(SQ360:SU360)</f>
        <v>#N/A</v>
      </c>
      <c r="SW360" s="504">
        <f>ROUND(SO360,0)</f>
        <v>0</v>
      </c>
      <c r="SX360" s="500">
        <f>SO360-SW360</f>
        <v>0</v>
      </c>
    </row>
    <row r="361" spans="2:518" ht="58.5" hidden="1" customHeight="1" thickTop="1" thickBot="1">
      <c r="B361" s="564"/>
      <c r="C361" s="565"/>
      <c r="D361" s="566"/>
      <c r="E361" s="567"/>
      <c r="F361" s="568"/>
      <c r="G361" s="569"/>
      <c r="H361" s="570"/>
      <c r="K361" s="564"/>
      <c r="L361" s="765"/>
      <c r="M361" s="566"/>
      <c r="N361" s="567"/>
      <c r="O361" s="568"/>
      <c r="P361" s="569"/>
      <c r="Q361" s="751">
        <f>SUM(P362:P372)</f>
        <v>0</v>
      </c>
      <c r="R361" s="497"/>
      <c r="S361" s="497"/>
      <c r="T361" s="498"/>
      <c r="U361" s="498"/>
      <c r="V361" s="498"/>
      <c r="W361" s="498"/>
      <c r="X361" s="504"/>
      <c r="Y361" s="500"/>
      <c r="Z361" s="486"/>
      <c r="AA361" s="486"/>
      <c r="AB361" s="564"/>
      <c r="AC361" s="765"/>
      <c r="AD361" s="566"/>
      <c r="AE361" s="567"/>
      <c r="AF361" s="568"/>
      <c r="AG361" s="569"/>
      <c r="AH361" s="751">
        <f>SUM(AG362:AG372)</f>
        <v>0</v>
      </c>
      <c r="AI361" s="497"/>
      <c r="AJ361" s="497"/>
      <c r="AK361" s="498"/>
      <c r="AL361" s="498"/>
      <c r="AM361" s="498"/>
      <c r="AN361" s="498"/>
      <c r="AO361" s="504"/>
      <c r="AP361" s="500"/>
      <c r="AQ361" s="486"/>
      <c r="AR361" s="486"/>
      <c r="AS361" s="564"/>
      <c r="AT361" s="765"/>
      <c r="AU361" s="566"/>
      <c r="AV361" s="567"/>
      <c r="AW361" s="568"/>
      <c r="AX361" s="569"/>
      <c r="AY361" s="751">
        <f>SUM(AX362:AX372)</f>
        <v>0</v>
      </c>
      <c r="AZ361" s="497"/>
      <c r="BA361" s="497"/>
      <c r="BB361" s="498"/>
      <c r="BC361" s="498"/>
      <c r="BD361" s="498"/>
      <c r="BE361" s="498"/>
      <c r="BF361" s="504"/>
      <c r="BG361" s="500"/>
      <c r="BJ361" s="564"/>
      <c r="BK361" s="765"/>
      <c r="BL361" s="566"/>
      <c r="BM361" s="567"/>
      <c r="BN361" s="568"/>
      <c r="BO361" s="569"/>
      <c r="BP361" s="751">
        <f>SUM(BO362:BO372)</f>
        <v>0</v>
      </c>
      <c r="BQ361" s="497"/>
      <c r="BR361" s="497"/>
      <c r="BS361" s="498"/>
      <c r="BT361" s="498"/>
      <c r="BU361" s="498"/>
      <c r="BV361" s="498"/>
      <c r="BW361" s="504"/>
      <c r="BX361" s="500"/>
      <c r="CA361" s="564"/>
      <c r="CB361" s="765"/>
      <c r="CC361" s="566"/>
      <c r="CD361" s="567"/>
      <c r="CE361" s="568"/>
      <c r="CF361" s="569"/>
      <c r="CG361" s="751">
        <f>SUM(CF362:CF372)</f>
        <v>0</v>
      </c>
      <c r="CH361" s="497"/>
      <c r="CI361" s="497"/>
      <c r="CJ361" s="498"/>
      <c r="CK361" s="498"/>
      <c r="CL361" s="498"/>
      <c r="CM361" s="498"/>
      <c r="CN361" s="504"/>
      <c r="CO361" s="500"/>
      <c r="CR361" s="564"/>
      <c r="CS361" s="765"/>
      <c r="CT361" s="566"/>
      <c r="CU361" s="567"/>
      <c r="CV361" s="568"/>
      <c r="CW361" s="569"/>
      <c r="CX361" s="751">
        <f>SUM(CW362:CW372)</f>
        <v>0</v>
      </c>
      <c r="CY361" s="497"/>
      <c r="CZ361" s="497"/>
      <c r="DA361" s="498"/>
      <c r="DB361" s="498"/>
      <c r="DC361" s="498"/>
      <c r="DD361" s="498"/>
      <c r="DE361" s="504"/>
      <c r="DF361" s="500"/>
      <c r="DI361" s="564"/>
      <c r="DJ361" s="765"/>
      <c r="DK361" s="566"/>
      <c r="DL361" s="567"/>
      <c r="DM361" s="568"/>
      <c r="DN361" s="569"/>
      <c r="DO361" s="751">
        <f>SUM(DN362:DN372)</f>
        <v>0</v>
      </c>
      <c r="DP361" s="497"/>
      <c r="DQ361" s="497"/>
      <c r="DR361" s="498"/>
      <c r="DS361" s="498"/>
      <c r="DT361" s="498"/>
      <c r="DU361" s="498"/>
      <c r="DV361" s="504"/>
      <c r="DW361" s="500"/>
      <c r="DZ361" s="564"/>
      <c r="EA361" s="765"/>
      <c r="EB361" s="566"/>
      <c r="EC361" s="567"/>
      <c r="ED361" s="568"/>
      <c r="EE361" s="569"/>
      <c r="EF361" s="751">
        <f>SUM(EE362:EE372)</f>
        <v>0</v>
      </c>
      <c r="EG361" s="497"/>
      <c r="EH361" s="497"/>
      <c r="EI361" s="498"/>
      <c r="EJ361" s="498"/>
      <c r="EK361" s="498"/>
      <c r="EL361" s="498"/>
      <c r="EM361" s="504"/>
      <c r="EN361" s="500"/>
      <c r="EQ361" s="652"/>
      <c r="ER361" s="653"/>
      <c r="ES361" s="654"/>
      <c r="ET361" s="655"/>
      <c r="EU361" s="656"/>
      <c r="EV361" s="709"/>
      <c r="EW361" s="751">
        <f>SUM(EV362:EV372)</f>
        <v>0</v>
      </c>
      <c r="EX361" s="497"/>
      <c r="EY361" s="497"/>
      <c r="EZ361" s="498"/>
      <c r="FA361" s="498"/>
      <c r="FB361" s="498"/>
      <c r="FC361" s="498"/>
      <c r="FD361" s="504"/>
      <c r="FE361" s="500"/>
      <c r="FH361" s="652"/>
      <c r="FI361" s="653"/>
      <c r="FJ361" s="654"/>
      <c r="FK361" s="655"/>
      <c r="FL361" s="656"/>
      <c r="FM361" s="709"/>
      <c r="FN361" s="751">
        <f>SUM(FM362:FM372)</f>
        <v>0</v>
      </c>
      <c r="FO361" s="497"/>
      <c r="FP361" s="497"/>
      <c r="FQ361" s="498"/>
      <c r="FR361" s="498"/>
      <c r="FS361" s="498"/>
      <c r="FT361" s="498"/>
      <c r="FU361" s="504"/>
      <c r="FV361" s="500"/>
      <c r="FY361" s="652"/>
      <c r="FZ361" s="653"/>
      <c r="GA361" s="654"/>
      <c r="GB361" s="655"/>
      <c r="GC361" s="656"/>
      <c r="GD361" s="709"/>
      <c r="GE361" s="751">
        <f>SUM(GD362:GD372)</f>
        <v>0</v>
      </c>
      <c r="GF361" s="497"/>
      <c r="GG361" s="497"/>
      <c r="GH361" s="498"/>
      <c r="GI361" s="498"/>
      <c r="GJ361" s="498"/>
      <c r="GK361" s="498"/>
      <c r="GL361" s="504"/>
      <c r="GM361" s="500"/>
      <c r="GP361" s="652"/>
      <c r="GQ361" s="653"/>
      <c r="GR361" s="654"/>
      <c r="GS361" s="655"/>
      <c r="GT361" s="656"/>
      <c r="GU361" s="709"/>
      <c r="GV361" s="751">
        <f>SUM(GU362:GU372)</f>
        <v>0</v>
      </c>
      <c r="GW361" s="497"/>
      <c r="GX361" s="497"/>
      <c r="GY361" s="498"/>
      <c r="GZ361" s="498"/>
      <c r="HA361" s="498"/>
      <c r="HB361" s="498"/>
      <c r="HC361" s="504"/>
      <c r="HD361" s="500"/>
      <c r="HG361" s="652"/>
      <c r="HH361" s="653"/>
      <c r="HI361" s="654"/>
      <c r="HJ361" s="655"/>
      <c r="HK361" s="656"/>
      <c r="HL361" s="709"/>
      <c r="HM361" s="751">
        <f>SUM(HL362:HL372)</f>
        <v>0</v>
      </c>
      <c r="HN361" s="497"/>
      <c r="HO361" s="497"/>
      <c r="HP361" s="498"/>
      <c r="HQ361" s="498"/>
      <c r="HR361" s="498"/>
      <c r="HS361" s="498"/>
      <c r="HT361" s="504"/>
      <c r="HU361" s="500"/>
      <c r="HX361" s="652"/>
      <c r="HY361" s="653"/>
      <c r="HZ361" s="654"/>
      <c r="IA361" s="655"/>
      <c r="IB361" s="656"/>
      <c r="IC361" s="709"/>
      <c r="ID361" s="751">
        <f>SUM(IC362:IC372)</f>
        <v>0</v>
      </c>
      <c r="IE361" s="497"/>
      <c r="IF361" s="497"/>
      <c r="IG361" s="498"/>
      <c r="IH361" s="498"/>
      <c r="II361" s="498"/>
      <c r="IJ361" s="498"/>
      <c r="IK361" s="504"/>
      <c r="IL361" s="500"/>
      <c r="IO361" s="652"/>
      <c r="IP361" s="653"/>
      <c r="IQ361" s="654"/>
      <c r="IR361" s="655"/>
      <c r="IS361" s="656"/>
      <c r="IT361" s="709"/>
      <c r="IU361" s="751">
        <f>SUM(IT362:IT372)</f>
        <v>0</v>
      </c>
      <c r="IV361" s="497"/>
      <c r="IW361" s="497"/>
      <c r="IX361" s="498"/>
      <c r="IY361" s="498"/>
      <c r="IZ361" s="498"/>
      <c r="JA361" s="498"/>
      <c r="JB361" s="504"/>
      <c r="JC361" s="500"/>
      <c r="JF361" s="652"/>
      <c r="JG361" s="653"/>
      <c r="JH361" s="654"/>
      <c r="JI361" s="655"/>
      <c r="JJ361" s="656"/>
      <c r="JK361" s="709"/>
      <c r="JL361" s="751">
        <f>SUM(JK362:JK372)</f>
        <v>0</v>
      </c>
      <c r="JM361" s="497"/>
      <c r="JN361" s="497"/>
      <c r="JO361" s="498"/>
      <c r="JP361" s="498"/>
      <c r="JQ361" s="498"/>
      <c r="JR361" s="498"/>
      <c r="JS361" s="504"/>
      <c r="JT361" s="500"/>
      <c r="JW361" s="652"/>
      <c r="JX361" s="653"/>
      <c r="JY361" s="654"/>
      <c r="JZ361" s="655"/>
      <c r="KA361" s="656"/>
      <c r="KB361" s="709"/>
      <c r="KC361" s="751">
        <f>SUM(KB362:KB372)</f>
        <v>0</v>
      </c>
      <c r="KD361" s="497"/>
      <c r="KE361" s="497"/>
      <c r="KF361" s="498"/>
      <c r="KG361" s="498"/>
      <c r="KH361" s="498"/>
      <c r="KI361" s="498"/>
      <c r="KJ361" s="504"/>
      <c r="KK361" s="500"/>
      <c r="KN361" s="652"/>
      <c r="KO361" s="653"/>
      <c r="KP361" s="654"/>
      <c r="KQ361" s="655"/>
      <c r="KR361" s="656"/>
      <c r="KS361" s="709"/>
      <c r="KT361" s="751">
        <f>SUM(KS362:KS372)</f>
        <v>0</v>
      </c>
      <c r="KU361" s="497"/>
      <c r="KV361" s="497"/>
      <c r="KW361" s="498"/>
      <c r="KX361" s="498"/>
      <c r="KY361" s="498"/>
      <c r="KZ361" s="498"/>
      <c r="LA361" s="504"/>
      <c r="LB361" s="500"/>
      <c r="LE361" s="652"/>
      <c r="LF361" s="653"/>
      <c r="LG361" s="654"/>
      <c r="LH361" s="655"/>
      <c r="LI361" s="656"/>
      <c r="LJ361" s="709"/>
      <c r="LK361" s="751">
        <f>SUM(LJ362:LJ372)</f>
        <v>0</v>
      </c>
      <c r="LL361" s="497"/>
      <c r="LM361" s="497"/>
      <c r="LN361" s="498"/>
      <c r="LO361" s="498"/>
      <c r="LP361" s="498"/>
      <c r="LQ361" s="498"/>
      <c r="LR361" s="504"/>
      <c r="LS361" s="500"/>
      <c r="LV361" s="652"/>
      <c r="LW361" s="653"/>
      <c r="LX361" s="654"/>
      <c r="LY361" s="655"/>
      <c r="LZ361" s="656"/>
      <c r="MA361" s="709"/>
      <c r="MB361" s="751">
        <f>SUM(MA362:MA372)</f>
        <v>0</v>
      </c>
      <c r="MC361" s="497"/>
      <c r="MD361" s="497"/>
      <c r="ME361" s="498"/>
      <c r="MF361" s="498"/>
      <c r="MG361" s="498"/>
      <c r="MH361" s="498"/>
      <c r="MI361" s="504"/>
      <c r="MJ361" s="500"/>
      <c r="MM361" s="652"/>
      <c r="MN361" s="653"/>
      <c r="MO361" s="654"/>
      <c r="MP361" s="655"/>
      <c r="MQ361" s="656"/>
      <c r="MR361" s="709"/>
      <c r="MS361" s="751">
        <f>SUM(MR362:MR372)</f>
        <v>0</v>
      </c>
      <c r="MT361" s="497"/>
      <c r="MU361" s="497"/>
      <c r="MV361" s="498"/>
      <c r="MW361" s="498"/>
      <c r="MX361" s="498"/>
      <c r="MY361" s="498"/>
      <c r="MZ361" s="504"/>
      <c r="NA361" s="500"/>
      <c r="ND361" s="652"/>
      <c r="NE361" s="653"/>
      <c r="NF361" s="654"/>
      <c r="NG361" s="655"/>
      <c r="NH361" s="656"/>
      <c r="NI361" s="709"/>
      <c r="NJ361" s="751">
        <f>SUM(NI362:NI372)</f>
        <v>0</v>
      </c>
      <c r="NK361" s="497"/>
      <c r="NL361" s="497"/>
      <c r="NM361" s="498"/>
      <c r="NN361" s="498"/>
      <c r="NO361" s="498"/>
      <c r="NP361" s="498"/>
      <c r="NQ361" s="504"/>
      <c r="NR361" s="500"/>
      <c r="NU361" s="652"/>
      <c r="NV361" s="653"/>
      <c r="NW361" s="654"/>
      <c r="NX361" s="655"/>
      <c r="NY361" s="656"/>
      <c r="NZ361" s="709"/>
      <c r="OA361" s="751">
        <f>SUM(NZ362:NZ372)</f>
        <v>0</v>
      </c>
      <c r="OB361" s="497"/>
      <c r="OC361" s="497"/>
      <c r="OD361" s="498"/>
      <c r="OE361" s="498"/>
      <c r="OF361" s="498"/>
      <c r="OG361" s="498"/>
      <c r="OH361" s="504"/>
      <c r="OI361" s="500"/>
      <c r="OL361" s="652"/>
      <c r="OM361" s="653"/>
      <c r="ON361" s="654"/>
      <c r="OO361" s="655"/>
      <c r="OP361" s="656"/>
      <c r="OQ361" s="709"/>
      <c r="OR361" s="751">
        <f>SUM(OQ362:OQ372)</f>
        <v>0</v>
      </c>
      <c r="OS361" s="497"/>
      <c r="OT361" s="497"/>
      <c r="OU361" s="498"/>
      <c r="OV361" s="498"/>
      <c r="OW361" s="498"/>
      <c r="OX361" s="498"/>
      <c r="OY361" s="504"/>
      <c r="OZ361" s="500"/>
      <c r="PC361" s="652"/>
      <c r="PD361" s="653"/>
      <c r="PE361" s="654"/>
      <c r="PF361" s="655"/>
      <c r="PG361" s="656"/>
      <c r="PH361" s="709"/>
      <c r="PI361" s="751">
        <f>SUM(PH362:PH372)</f>
        <v>0</v>
      </c>
      <c r="PJ361" s="497"/>
      <c r="PK361" s="497"/>
      <c r="PL361" s="498"/>
      <c r="PM361" s="498"/>
      <c r="PN361" s="498"/>
      <c r="PO361" s="498"/>
      <c r="PP361" s="504"/>
      <c r="PQ361" s="500"/>
      <c r="PT361" s="652"/>
      <c r="PU361" s="653"/>
      <c r="PV361" s="654"/>
      <c r="PW361" s="655"/>
      <c r="PX361" s="656"/>
      <c r="PY361" s="709"/>
      <c r="PZ361" s="751">
        <f>SUM(PY362:PY372)</f>
        <v>0</v>
      </c>
      <c r="QA361" s="497"/>
      <c r="QB361" s="497"/>
      <c r="QC361" s="498"/>
      <c r="QD361" s="498"/>
      <c r="QE361" s="498"/>
      <c r="QF361" s="498"/>
      <c r="QG361" s="504"/>
      <c r="QH361" s="500"/>
      <c r="QK361" s="652"/>
      <c r="QL361" s="653"/>
      <c r="QM361" s="654"/>
      <c r="QN361" s="655"/>
      <c r="QO361" s="656"/>
      <c r="QP361" s="709"/>
      <c r="QQ361" s="751">
        <f>SUM(QP362:QP372)</f>
        <v>0</v>
      </c>
      <c r="QR361" s="497"/>
      <c r="QS361" s="497"/>
      <c r="QT361" s="498"/>
      <c r="QU361" s="498"/>
      <c r="QV361" s="498"/>
      <c r="QW361" s="498"/>
      <c r="QX361" s="504"/>
      <c r="QY361" s="500"/>
      <c r="RB361" s="395"/>
      <c r="RC361" s="413"/>
      <c r="RD361" s="414"/>
      <c r="RE361" s="415"/>
      <c r="RF361" s="416"/>
      <c r="RG361" s="392"/>
      <c r="RH361" s="392"/>
      <c r="RI361" s="497" t="e">
        <f>IF(EXACT(VLOOKUP(RB361,OFERTA_0,2,FALSE),RC361),1,0)</f>
        <v>#N/A</v>
      </c>
      <c r="RJ361" s="497" t="e">
        <f>IF(EXACT(VLOOKUP(RB361,OFERTA_0,3,FALSE),RD361),1,0)</f>
        <v>#N/A</v>
      </c>
      <c r="RK361" s="498" t="e">
        <f>IF(EXACT(VLOOKUP(RB361,OFERTA_0,4,FALSE),RE361),1,0)</f>
        <v>#N/A</v>
      </c>
      <c r="RL361" s="498">
        <f>IF(RF361=0,0,1)</f>
        <v>0</v>
      </c>
      <c r="RM361" s="498">
        <f>IF(RG361=0,0,1)</f>
        <v>0</v>
      </c>
      <c r="RN361" s="498" t="e">
        <f>PRODUCT(RI361:RM361)</f>
        <v>#N/A</v>
      </c>
      <c r="RO361" s="504">
        <f>ROUND(RG361,0)</f>
        <v>0</v>
      </c>
      <c r="RP361" s="500">
        <f>RG361-RO361</f>
        <v>0</v>
      </c>
      <c r="RS361" s="395"/>
      <c r="RT361" s="413"/>
      <c r="RU361" s="414"/>
      <c r="RV361" s="415"/>
      <c r="RW361" s="416"/>
      <c r="RX361" s="392"/>
      <c r="RY361" s="392"/>
      <c r="RZ361" s="497" t="e">
        <f>IF(EXACT(VLOOKUP(RS361,OFERTA_0,2,FALSE),RT361),1,0)</f>
        <v>#N/A</v>
      </c>
      <c r="SA361" s="497" t="e">
        <f>IF(EXACT(VLOOKUP(RS361,OFERTA_0,3,FALSE),RU361),1,0)</f>
        <v>#N/A</v>
      </c>
      <c r="SB361" s="498" t="e">
        <f>IF(EXACT(VLOOKUP(RS361,OFERTA_0,4,FALSE),RV361),1,0)</f>
        <v>#N/A</v>
      </c>
      <c r="SC361" s="498">
        <f>IF(RW361=0,0,1)</f>
        <v>0</v>
      </c>
      <c r="SD361" s="498">
        <f>IF(RX361=0,0,1)</f>
        <v>0</v>
      </c>
      <c r="SE361" s="498" t="e">
        <f>PRODUCT(RZ361:SD361)</f>
        <v>#N/A</v>
      </c>
      <c r="SF361" s="504">
        <f>ROUND(RX361,0)</f>
        <v>0</v>
      </c>
      <c r="SG361" s="500">
        <f>RX361-SF361</f>
        <v>0</v>
      </c>
      <c r="SJ361" s="395"/>
      <c r="SK361" s="413"/>
      <c r="SL361" s="414"/>
      <c r="SM361" s="415"/>
      <c r="SN361" s="416"/>
      <c r="SO361" s="392"/>
      <c r="SP361" s="392"/>
      <c r="SQ361" s="497" t="e">
        <f>IF(EXACT(VLOOKUP(SJ361,OFERTA_0,2,FALSE),SK361),1,0)</f>
        <v>#N/A</v>
      </c>
      <c r="SR361" s="497" t="e">
        <f>IF(EXACT(VLOOKUP(SJ361,OFERTA_0,3,FALSE),SL361),1,0)</f>
        <v>#N/A</v>
      </c>
      <c r="SS361" s="498" t="e">
        <f>IF(EXACT(VLOOKUP(SJ361,OFERTA_0,4,FALSE),SM361),1,0)</f>
        <v>#N/A</v>
      </c>
      <c r="ST361" s="498">
        <f>IF(SN361=0,0,1)</f>
        <v>0</v>
      </c>
      <c r="SU361" s="498">
        <f>IF(SO361=0,0,1)</f>
        <v>0</v>
      </c>
      <c r="SV361" s="498" t="e">
        <f>PRODUCT(SQ361:SU361)</f>
        <v>#N/A</v>
      </c>
      <c r="SW361" s="504">
        <f>ROUND(SO361,0)</f>
        <v>0</v>
      </c>
      <c r="SX361" s="500">
        <f>SO361-SW361</f>
        <v>0</v>
      </c>
    </row>
    <row r="362" spans="2:518" ht="41.25" hidden="1" customHeight="1" thickTop="1" thickBot="1">
      <c r="B362" s="577"/>
      <c r="C362" s="578"/>
      <c r="D362" s="579"/>
      <c r="E362" s="580"/>
      <c r="F362" s="584"/>
      <c r="G362" s="585"/>
      <c r="H362" s="595"/>
      <c r="K362" s="577"/>
      <c r="L362" s="767"/>
      <c r="M362" s="579"/>
      <c r="N362" s="580"/>
      <c r="O362" s="584"/>
      <c r="P362" s="585"/>
      <c r="Q362" s="1325">
        <f>Q361/$P$545</f>
        <v>0</v>
      </c>
      <c r="R362" s="497"/>
      <c r="S362" s="497"/>
      <c r="T362" s="498"/>
      <c r="U362" s="498"/>
      <c r="V362" s="498"/>
      <c r="W362" s="498"/>
      <c r="X362" s="504"/>
      <c r="Y362" s="500"/>
      <c r="Z362" s="486"/>
      <c r="AA362" s="486"/>
      <c r="AB362" s="577"/>
      <c r="AC362" s="767"/>
      <c r="AD362" s="579"/>
      <c r="AE362" s="580"/>
      <c r="AF362" s="584"/>
      <c r="AG362" s="585"/>
      <c r="AH362" s="1325">
        <f>AH361/$P$545</f>
        <v>0</v>
      </c>
      <c r="AI362" s="497"/>
      <c r="AJ362" s="497"/>
      <c r="AK362" s="498"/>
      <c r="AL362" s="498"/>
      <c r="AM362" s="498"/>
      <c r="AN362" s="498"/>
      <c r="AO362" s="504"/>
      <c r="AP362" s="500"/>
      <c r="AQ362" s="486"/>
      <c r="AR362" s="486"/>
      <c r="AS362" s="577"/>
      <c r="AT362" s="767"/>
      <c r="AU362" s="579"/>
      <c r="AV362" s="580"/>
      <c r="AW362" s="584"/>
      <c r="AX362" s="585"/>
      <c r="AY362" s="1325">
        <f>AY361/$P$545</f>
        <v>0</v>
      </c>
      <c r="AZ362" s="497"/>
      <c r="BA362" s="497"/>
      <c r="BB362" s="498"/>
      <c r="BC362" s="498"/>
      <c r="BD362" s="498"/>
      <c r="BE362" s="498"/>
      <c r="BF362" s="504"/>
      <c r="BG362" s="500"/>
      <c r="BJ362" s="577"/>
      <c r="BK362" s="767"/>
      <c r="BL362" s="579"/>
      <c r="BM362" s="580"/>
      <c r="BN362" s="584"/>
      <c r="BO362" s="585"/>
      <c r="BP362" s="1325">
        <f>BP361/$P$545</f>
        <v>0</v>
      </c>
      <c r="BQ362" s="497"/>
      <c r="BR362" s="497"/>
      <c r="BS362" s="498"/>
      <c r="BT362" s="498"/>
      <c r="BU362" s="498"/>
      <c r="BV362" s="498"/>
      <c r="BW362" s="504"/>
      <c r="BX362" s="500"/>
      <c r="CA362" s="577"/>
      <c r="CB362" s="767"/>
      <c r="CC362" s="579"/>
      <c r="CD362" s="580"/>
      <c r="CE362" s="584"/>
      <c r="CF362" s="585"/>
      <c r="CG362" s="1325">
        <f>CG361/$P$545</f>
        <v>0</v>
      </c>
      <c r="CH362" s="497"/>
      <c r="CI362" s="497"/>
      <c r="CJ362" s="498"/>
      <c r="CK362" s="498"/>
      <c r="CL362" s="498"/>
      <c r="CM362" s="498"/>
      <c r="CN362" s="504"/>
      <c r="CO362" s="500"/>
      <c r="CR362" s="577"/>
      <c r="CS362" s="767"/>
      <c r="CT362" s="579"/>
      <c r="CU362" s="580"/>
      <c r="CV362" s="584"/>
      <c r="CW362" s="585"/>
      <c r="CX362" s="1325">
        <f>CX361/$P$545</f>
        <v>0</v>
      </c>
      <c r="CY362" s="497"/>
      <c r="CZ362" s="497"/>
      <c r="DA362" s="498"/>
      <c r="DB362" s="498"/>
      <c r="DC362" s="498"/>
      <c r="DD362" s="498"/>
      <c r="DE362" s="504"/>
      <c r="DF362" s="500"/>
      <c r="DI362" s="577"/>
      <c r="DJ362" s="767"/>
      <c r="DK362" s="579"/>
      <c r="DL362" s="580"/>
      <c r="DM362" s="584"/>
      <c r="DN362" s="585"/>
      <c r="DO362" s="1325">
        <f>DO361/$P$545</f>
        <v>0</v>
      </c>
      <c r="DP362" s="497"/>
      <c r="DQ362" s="497"/>
      <c r="DR362" s="498"/>
      <c r="DS362" s="498"/>
      <c r="DT362" s="498"/>
      <c r="DU362" s="498"/>
      <c r="DV362" s="504"/>
      <c r="DW362" s="500"/>
      <c r="DZ362" s="577"/>
      <c r="EA362" s="767"/>
      <c r="EB362" s="579"/>
      <c r="EC362" s="580"/>
      <c r="ED362" s="584"/>
      <c r="EE362" s="585"/>
      <c r="EF362" s="1325">
        <f>EF361/$P$545</f>
        <v>0</v>
      </c>
      <c r="EG362" s="497"/>
      <c r="EH362" s="497"/>
      <c r="EI362" s="498"/>
      <c r="EJ362" s="498"/>
      <c r="EK362" s="498"/>
      <c r="EL362" s="498"/>
      <c r="EM362" s="504"/>
      <c r="EN362" s="500"/>
      <c r="EQ362" s="665"/>
      <c r="ER362" s="666"/>
      <c r="ES362" s="667"/>
      <c r="ET362" s="668"/>
      <c r="EU362" s="669"/>
      <c r="EV362" s="720"/>
      <c r="EW362" s="1325">
        <f>EW361/$P$545</f>
        <v>0</v>
      </c>
      <c r="EX362" s="497"/>
      <c r="EY362" s="497"/>
      <c r="EZ362" s="498"/>
      <c r="FA362" s="498"/>
      <c r="FB362" s="498"/>
      <c r="FC362" s="498"/>
      <c r="FD362" s="504"/>
      <c r="FE362" s="500"/>
      <c r="FH362" s="665"/>
      <c r="FI362" s="666"/>
      <c r="FJ362" s="667"/>
      <c r="FK362" s="668"/>
      <c r="FL362" s="669"/>
      <c r="FM362" s="720"/>
      <c r="FN362" s="1325">
        <f>FN361/$P$545</f>
        <v>0</v>
      </c>
      <c r="FO362" s="497"/>
      <c r="FP362" s="497"/>
      <c r="FQ362" s="498"/>
      <c r="FR362" s="498"/>
      <c r="FS362" s="498"/>
      <c r="FT362" s="498"/>
      <c r="FU362" s="504"/>
      <c r="FV362" s="500"/>
      <c r="FY362" s="665"/>
      <c r="FZ362" s="666"/>
      <c r="GA362" s="667"/>
      <c r="GB362" s="668"/>
      <c r="GC362" s="669"/>
      <c r="GD362" s="720"/>
      <c r="GE362" s="1325">
        <f>GE361/$P$545</f>
        <v>0</v>
      </c>
      <c r="GF362" s="497"/>
      <c r="GG362" s="497"/>
      <c r="GH362" s="498"/>
      <c r="GI362" s="498"/>
      <c r="GJ362" s="498"/>
      <c r="GK362" s="498"/>
      <c r="GL362" s="504"/>
      <c r="GM362" s="500"/>
      <c r="GP362" s="665"/>
      <c r="GQ362" s="666"/>
      <c r="GR362" s="667"/>
      <c r="GS362" s="668"/>
      <c r="GT362" s="669"/>
      <c r="GU362" s="720"/>
      <c r="GV362" s="1325">
        <f>GV361/$P$545</f>
        <v>0</v>
      </c>
      <c r="GW362" s="497"/>
      <c r="GX362" s="497"/>
      <c r="GY362" s="498"/>
      <c r="GZ362" s="498"/>
      <c r="HA362" s="498"/>
      <c r="HB362" s="498"/>
      <c r="HC362" s="504"/>
      <c r="HD362" s="500"/>
      <c r="HG362" s="665"/>
      <c r="HH362" s="666"/>
      <c r="HI362" s="667"/>
      <c r="HJ362" s="668"/>
      <c r="HK362" s="669"/>
      <c r="HL362" s="720"/>
      <c r="HM362" s="1325">
        <f>HM361/$P$545</f>
        <v>0</v>
      </c>
      <c r="HN362" s="497"/>
      <c r="HO362" s="497"/>
      <c r="HP362" s="498"/>
      <c r="HQ362" s="498"/>
      <c r="HR362" s="498"/>
      <c r="HS362" s="498"/>
      <c r="HT362" s="504"/>
      <c r="HU362" s="500"/>
      <c r="HX362" s="665"/>
      <c r="HY362" s="666"/>
      <c r="HZ362" s="667"/>
      <c r="IA362" s="668"/>
      <c r="IB362" s="669"/>
      <c r="IC362" s="720"/>
      <c r="ID362" s="1325">
        <f>ID361/$P$545</f>
        <v>0</v>
      </c>
      <c r="IE362" s="497"/>
      <c r="IF362" s="497"/>
      <c r="IG362" s="498"/>
      <c r="IH362" s="498"/>
      <c r="II362" s="498"/>
      <c r="IJ362" s="498"/>
      <c r="IK362" s="504"/>
      <c r="IL362" s="500"/>
      <c r="IO362" s="665"/>
      <c r="IP362" s="666"/>
      <c r="IQ362" s="667"/>
      <c r="IR362" s="668"/>
      <c r="IS362" s="669"/>
      <c r="IT362" s="720"/>
      <c r="IU362" s="1325">
        <f>IU361/$P$545</f>
        <v>0</v>
      </c>
      <c r="IV362" s="497"/>
      <c r="IW362" s="497"/>
      <c r="IX362" s="498"/>
      <c r="IY362" s="498"/>
      <c r="IZ362" s="498"/>
      <c r="JA362" s="498"/>
      <c r="JB362" s="504"/>
      <c r="JC362" s="500"/>
      <c r="JF362" s="665"/>
      <c r="JG362" s="666"/>
      <c r="JH362" s="667"/>
      <c r="JI362" s="668"/>
      <c r="JJ362" s="669"/>
      <c r="JK362" s="720"/>
      <c r="JL362" s="1325">
        <f>JL361/$P$545</f>
        <v>0</v>
      </c>
      <c r="JM362" s="497"/>
      <c r="JN362" s="497"/>
      <c r="JO362" s="498"/>
      <c r="JP362" s="498"/>
      <c r="JQ362" s="498"/>
      <c r="JR362" s="498"/>
      <c r="JS362" s="504"/>
      <c r="JT362" s="500"/>
      <c r="JW362" s="665"/>
      <c r="JX362" s="666"/>
      <c r="JY362" s="667"/>
      <c r="JZ362" s="668"/>
      <c r="KA362" s="669"/>
      <c r="KB362" s="720"/>
      <c r="KC362" s="1325">
        <f>KC361/$P$545</f>
        <v>0</v>
      </c>
      <c r="KD362" s="497"/>
      <c r="KE362" s="497"/>
      <c r="KF362" s="498"/>
      <c r="KG362" s="498"/>
      <c r="KH362" s="498"/>
      <c r="KI362" s="498"/>
      <c r="KJ362" s="504"/>
      <c r="KK362" s="500"/>
      <c r="KN362" s="665"/>
      <c r="KO362" s="666"/>
      <c r="KP362" s="667"/>
      <c r="KQ362" s="668"/>
      <c r="KR362" s="669"/>
      <c r="KS362" s="720"/>
      <c r="KT362" s="1325">
        <f>KT361/$P$545</f>
        <v>0</v>
      </c>
      <c r="KU362" s="497"/>
      <c r="KV362" s="497"/>
      <c r="KW362" s="498"/>
      <c r="KX362" s="498"/>
      <c r="KY362" s="498"/>
      <c r="KZ362" s="498"/>
      <c r="LA362" s="504"/>
      <c r="LB362" s="500"/>
      <c r="LE362" s="665"/>
      <c r="LF362" s="666"/>
      <c r="LG362" s="667"/>
      <c r="LH362" s="668"/>
      <c r="LI362" s="669"/>
      <c r="LJ362" s="720"/>
      <c r="LK362" s="1325">
        <f>LK361/$P$545</f>
        <v>0</v>
      </c>
      <c r="LL362" s="497"/>
      <c r="LM362" s="497"/>
      <c r="LN362" s="498"/>
      <c r="LO362" s="498"/>
      <c r="LP362" s="498"/>
      <c r="LQ362" s="498"/>
      <c r="LR362" s="504"/>
      <c r="LS362" s="500"/>
      <c r="LV362" s="665"/>
      <c r="LW362" s="666"/>
      <c r="LX362" s="667"/>
      <c r="LY362" s="668"/>
      <c r="LZ362" s="669"/>
      <c r="MA362" s="720"/>
      <c r="MB362" s="1325">
        <f>MB361/$P$545</f>
        <v>0</v>
      </c>
      <c r="MC362" s="497"/>
      <c r="MD362" s="497"/>
      <c r="ME362" s="498"/>
      <c r="MF362" s="498"/>
      <c r="MG362" s="498"/>
      <c r="MH362" s="498"/>
      <c r="MI362" s="504"/>
      <c r="MJ362" s="500"/>
      <c r="MM362" s="665"/>
      <c r="MN362" s="666"/>
      <c r="MO362" s="667"/>
      <c r="MP362" s="668"/>
      <c r="MQ362" s="669"/>
      <c r="MR362" s="720"/>
      <c r="MS362" s="1325">
        <f>MS361/$P$545</f>
        <v>0</v>
      </c>
      <c r="MT362" s="497"/>
      <c r="MU362" s="497"/>
      <c r="MV362" s="498"/>
      <c r="MW362" s="498"/>
      <c r="MX362" s="498"/>
      <c r="MY362" s="498"/>
      <c r="MZ362" s="504"/>
      <c r="NA362" s="500"/>
      <c r="ND362" s="665"/>
      <c r="NE362" s="666"/>
      <c r="NF362" s="667"/>
      <c r="NG362" s="668"/>
      <c r="NH362" s="669"/>
      <c r="NI362" s="720"/>
      <c r="NJ362" s="1325">
        <f>NJ361/$P$545</f>
        <v>0</v>
      </c>
      <c r="NK362" s="497"/>
      <c r="NL362" s="497"/>
      <c r="NM362" s="498"/>
      <c r="NN362" s="498"/>
      <c r="NO362" s="498"/>
      <c r="NP362" s="498"/>
      <c r="NQ362" s="504"/>
      <c r="NR362" s="500"/>
      <c r="NU362" s="665"/>
      <c r="NV362" s="666"/>
      <c r="NW362" s="667"/>
      <c r="NX362" s="668"/>
      <c r="NY362" s="669"/>
      <c r="NZ362" s="720"/>
      <c r="OA362" s="1325">
        <f>OA361/$P$545</f>
        <v>0</v>
      </c>
      <c r="OB362" s="497"/>
      <c r="OC362" s="497"/>
      <c r="OD362" s="498"/>
      <c r="OE362" s="498"/>
      <c r="OF362" s="498"/>
      <c r="OG362" s="498"/>
      <c r="OH362" s="504"/>
      <c r="OI362" s="500"/>
      <c r="OL362" s="665"/>
      <c r="OM362" s="666"/>
      <c r="ON362" s="667"/>
      <c r="OO362" s="668"/>
      <c r="OP362" s="669"/>
      <c r="OQ362" s="720"/>
      <c r="OR362" s="1325">
        <f>OR361/$P$545</f>
        <v>0</v>
      </c>
      <c r="OS362" s="497"/>
      <c r="OT362" s="497"/>
      <c r="OU362" s="498"/>
      <c r="OV362" s="498"/>
      <c r="OW362" s="498"/>
      <c r="OX362" s="498"/>
      <c r="OY362" s="504"/>
      <c r="OZ362" s="500"/>
      <c r="PC362" s="665"/>
      <c r="PD362" s="666"/>
      <c r="PE362" s="667"/>
      <c r="PF362" s="668"/>
      <c r="PG362" s="669"/>
      <c r="PH362" s="720"/>
      <c r="PI362" s="1325">
        <f>PI361/$P$545</f>
        <v>0</v>
      </c>
      <c r="PJ362" s="497"/>
      <c r="PK362" s="497"/>
      <c r="PL362" s="498"/>
      <c r="PM362" s="498"/>
      <c r="PN362" s="498"/>
      <c r="PO362" s="498"/>
      <c r="PP362" s="504"/>
      <c r="PQ362" s="500"/>
      <c r="PT362" s="665"/>
      <c r="PU362" s="666"/>
      <c r="PV362" s="667"/>
      <c r="PW362" s="668"/>
      <c r="PX362" s="669"/>
      <c r="PY362" s="720"/>
      <c r="PZ362" s="1325">
        <f>PZ361/$P$545</f>
        <v>0</v>
      </c>
      <c r="QA362" s="497"/>
      <c r="QB362" s="497"/>
      <c r="QC362" s="498"/>
      <c r="QD362" s="498"/>
      <c r="QE362" s="498"/>
      <c r="QF362" s="498"/>
      <c r="QG362" s="504"/>
      <c r="QH362" s="500"/>
      <c r="QK362" s="665"/>
      <c r="QL362" s="666"/>
      <c r="QM362" s="667"/>
      <c r="QN362" s="668"/>
      <c r="QO362" s="669"/>
      <c r="QP362" s="720"/>
      <c r="QQ362" s="1325">
        <f>QQ361/$P$545</f>
        <v>0</v>
      </c>
      <c r="QR362" s="497"/>
      <c r="QS362" s="497"/>
      <c r="QT362" s="498"/>
      <c r="QU362" s="498"/>
      <c r="QV362" s="498"/>
      <c r="QW362" s="498"/>
      <c r="QX362" s="504"/>
      <c r="QY362" s="500"/>
      <c r="RB362" s="375"/>
      <c r="RC362" s="409"/>
      <c r="RD362" s="1342"/>
      <c r="RE362" s="1343"/>
      <c r="RF362" s="1343"/>
      <c r="RG362" s="1344"/>
      <c r="RH362" s="417"/>
      <c r="RI362" s="497"/>
      <c r="RJ362" s="497"/>
      <c r="RK362" s="498"/>
      <c r="RL362" s="498"/>
      <c r="RM362" s="498"/>
      <c r="RN362" s="498"/>
      <c r="RO362" s="504"/>
      <c r="RP362" s="500"/>
      <c r="RS362" s="375"/>
      <c r="RT362" s="409"/>
      <c r="RU362" s="1342"/>
      <c r="RV362" s="1343"/>
      <c r="RW362" s="1343"/>
      <c r="RX362" s="1344"/>
      <c r="RY362" s="417"/>
      <c r="RZ362" s="497"/>
      <c r="SA362" s="497"/>
      <c r="SB362" s="498"/>
      <c r="SC362" s="498"/>
      <c r="SD362" s="498"/>
      <c r="SE362" s="498"/>
      <c r="SF362" s="504"/>
      <c r="SG362" s="500"/>
      <c r="SJ362" s="375"/>
      <c r="SK362" s="409"/>
      <c r="SL362" s="1342"/>
      <c r="SM362" s="1343"/>
      <c r="SN362" s="1343"/>
      <c r="SO362" s="1344"/>
      <c r="SP362" s="417"/>
      <c r="SQ362" s="497"/>
      <c r="SR362" s="497"/>
      <c r="SS362" s="498"/>
      <c r="ST362" s="498"/>
      <c r="SU362" s="498"/>
      <c r="SV362" s="498"/>
      <c r="SW362" s="504"/>
      <c r="SX362" s="500"/>
    </row>
    <row r="363" spans="2:518" ht="59.25" hidden="1" customHeight="1" thickTop="1" thickBot="1">
      <c r="B363" s="577"/>
      <c r="C363" s="578"/>
      <c r="D363" s="579"/>
      <c r="E363" s="580"/>
      <c r="F363" s="581"/>
      <c r="G363" s="585"/>
      <c r="H363" s="595"/>
      <c r="K363" s="577"/>
      <c r="L363" s="767"/>
      <c r="M363" s="579"/>
      <c r="N363" s="580"/>
      <c r="O363" s="581"/>
      <c r="P363" s="585"/>
      <c r="Q363" s="1326"/>
      <c r="R363" s="497"/>
      <c r="S363" s="497"/>
      <c r="T363" s="498"/>
      <c r="U363" s="498"/>
      <c r="V363" s="498"/>
      <c r="W363" s="498"/>
      <c r="X363" s="504"/>
      <c r="Y363" s="500"/>
      <c r="Z363" s="486"/>
      <c r="AA363" s="486"/>
      <c r="AB363" s="577"/>
      <c r="AC363" s="767"/>
      <c r="AD363" s="579"/>
      <c r="AE363" s="580"/>
      <c r="AF363" s="581"/>
      <c r="AG363" s="585"/>
      <c r="AH363" s="1326"/>
      <c r="AI363" s="497"/>
      <c r="AJ363" s="497"/>
      <c r="AK363" s="498"/>
      <c r="AL363" s="498"/>
      <c r="AM363" s="498"/>
      <c r="AN363" s="498"/>
      <c r="AO363" s="504"/>
      <c r="AP363" s="500"/>
      <c r="AQ363" s="486"/>
      <c r="AR363" s="486"/>
      <c r="AS363" s="577"/>
      <c r="AT363" s="767"/>
      <c r="AU363" s="579"/>
      <c r="AV363" s="580"/>
      <c r="AW363" s="581"/>
      <c r="AX363" s="585"/>
      <c r="AY363" s="1326"/>
      <c r="AZ363" s="497"/>
      <c r="BA363" s="497"/>
      <c r="BB363" s="498"/>
      <c r="BC363" s="498"/>
      <c r="BD363" s="498"/>
      <c r="BE363" s="498"/>
      <c r="BF363" s="504"/>
      <c r="BG363" s="500"/>
      <c r="BJ363" s="577"/>
      <c r="BK363" s="767"/>
      <c r="BL363" s="579"/>
      <c r="BM363" s="580"/>
      <c r="BN363" s="581"/>
      <c r="BO363" s="585"/>
      <c r="BP363" s="1326"/>
      <c r="BQ363" s="497"/>
      <c r="BR363" s="497"/>
      <c r="BS363" s="498"/>
      <c r="BT363" s="498"/>
      <c r="BU363" s="498"/>
      <c r="BV363" s="498"/>
      <c r="BW363" s="504"/>
      <c r="BX363" s="500"/>
      <c r="CA363" s="577"/>
      <c r="CB363" s="767"/>
      <c r="CC363" s="579"/>
      <c r="CD363" s="580"/>
      <c r="CE363" s="581"/>
      <c r="CF363" s="585"/>
      <c r="CG363" s="1326"/>
      <c r="CH363" s="497"/>
      <c r="CI363" s="497"/>
      <c r="CJ363" s="498"/>
      <c r="CK363" s="498"/>
      <c r="CL363" s="498"/>
      <c r="CM363" s="498"/>
      <c r="CN363" s="504"/>
      <c r="CO363" s="500"/>
      <c r="CR363" s="577"/>
      <c r="CS363" s="767"/>
      <c r="CT363" s="579"/>
      <c r="CU363" s="580"/>
      <c r="CV363" s="581"/>
      <c r="CW363" s="585"/>
      <c r="CX363" s="1326"/>
      <c r="CY363" s="497"/>
      <c r="CZ363" s="497"/>
      <c r="DA363" s="498"/>
      <c r="DB363" s="498"/>
      <c r="DC363" s="498"/>
      <c r="DD363" s="498"/>
      <c r="DE363" s="504"/>
      <c r="DF363" s="500"/>
      <c r="DI363" s="577"/>
      <c r="DJ363" s="767"/>
      <c r="DK363" s="579"/>
      <c r="DL363" s="580"/>
      <c r="DM363" s="581"/>
      <c r="DN363" s="585"/>
      <c r="DO363" s="1326"/>
      <c r="DP363" s="497"/>
      <c r="DQ363" s="497"/>
      <c r="DR363" s="498"/>
      <c r="DS363" s="498"/>
      <c r="DT363" s="498"/>
      <c r="DU363" s="498"/>
      <c r="DV363" s="504"/>
      <c r="DW363" s="500"/>
      <c r="DZ363" s="577"/>
      <c r="EA363" s="767"/>
      <c r="EB363" s="579"/>
      <c r="EC363" s="580"/>
      <c r="ED363" s="581"/>
      <c r="EE363" s="585"/>
      <c r="EF363" s="1326"/>
      <c r="EG363" s="497"/>
      <c r="EH363" s="497"/>
      <c r="EI363" s="498"/>
      <c r="EJ363" s="498"/>
      <c r="EK363" s="498"/>
      <c r="EL363" s="498"/>
      <c r="EM363" s="504"/>
      <c r="EN363" s="500"/>
      <c r="EQ363" s="665"/>
      <c r="ER363" s="666"/>
      <c r="ES363" s="667"/>
      <c r="ET363" s="668"/>
      <c r="EU363" s="669"/>
      <c r="EV363" s="720"/>
      <c r="EW363" s="1326"/>
      <c r="EX363" s="497" t="e">
        <f t="shared" ref="EX363:EX369" si="7880">IF(EXACT(VLOOKUP(EQ363,OFERTA_0,2,FALSE),ER363),1,0)</f>
        <v>#N/A</v>
      </c>
      <c r="EY363" s="497" t="e">
        <f t="shared" ref="EY363:EY369" si="7881">IF(EXACT(VLOOKUP(EQ363,OFERTA_0,3,FALSE),ES363),1,0)</f>
        <v>#N/A</v>
      </c>
      <c r="EZ363" s="498" t="e">
        <f t="shared" ref="EZ363:EZ369" si="7882">IF(EXACT(VLOOKUP(EQ363,OFERTA_0,4,FALSE),ET363),1,0)</f>
        <v>#N/A</v>
      </c>
      <c r="FA363" s="498">
        <f t="shared" ref="FA363:FA369" si="7883">IF(EU363=0,0,1)</f>
        <v>0</v>
      </c>
      <c r="FB363" s="498">
        <f t="shared" ref="FB363:FB369" si="7884">IF(EV363=0,0,1)</f>
        <v>0</v>
      </c>
      <c r="FC363" s="498" t="e">
        <f t="shared" ref="FC363:FC369" si="7885">PRODUCT(EX363:FB363)</f>
        <v>#N/A</v>
      </c>
      <c r="FD363" s="504">
        <f t="shared" ref="FD363:FD369" si="7886">ROUND(EV363,0)</f>
        <v>0</v>
      </c>
      <c r="FE363" s="500">
        <f t="shared" ref="FE363:FE369" si="7887">EV363-FD363</f>
        <v>0</v>
      </c>
      <c r="FH363" s="665"/>
      <c r="FI363" s="666"/>
      <c r="FJ363" s="667"/>
      <c r="FK363" s="668"/>
      <c r="FL363" s="669"/>
      <c r="FM363" s="720"/>
      <c r="FN363" s="1326"/>
      <c r="FO363" s="497" t="e">
        <f t="shared" ref="FO363:FO369" si="7888">IF(EXACT(VLOOKUP(FH363,OFERTA_0,2,FALSE),FI363),1,0)</f>
        <v>#N/A</v>
      </c>
      <c r="FP363" s="497" t="e">
        <f t="shared" ref="FP363:FP369" si="7889">IF(EXACT(VLOOKUP(FH363,OFERTA_0,3,FALSE),FJ363),1,0)</f>
        <v>#N/A</v>
      </c>
      <c r="FQ363" s="498" t="e">
        <f t="shared" ref="FQ363:FQ369" si="7890">IF(EXACT(VLOOKUP(FH363,OFERTA_0,4,FALSE),FK363),1,0)</f>
        <v>#N/A</v>
      </c>
      <c r="FR363" s="498">
        <f t="shared" ref="FR363:FR369" si="7891">IF(FL363=0,0,1)</f>
        <v>0</v>
      </c>
      <c r="FS363" s="498">
        <f t="shared" ref="FS363:FS369" si="7892">IF(FM363=0,0,1)</f>
        <v>0</v>
      </c>
      <c r="FT363" s="498" t="e">
        <f t="shared" ref="FT363:FT369" si="7893">PRODUCT(FO363:FS363)</f>
        <v>#N/A</v>
      </c>
      <c r="FU363" s="504">
        <f t="shared" ref="FU363:FU369" si="7894">ROUND(FM363,0)</f>
        <v>0</v>
      </c>
      <c r="FV363" s="500">
        <f t="shared" ref="FV363:FV369" si="7895">FM363-FU363</f>
        <v>0</v>
      </c>
      <c r="FY363" s="665"/>
      <c r="FZ363" s="666"/>
      <c r="GA363" s="667"/>
      <c r="GB363" s="668"/>
      <c r="GC363" s="669"/>
      <c r="GD363" s="720"/>
      <c r="GE363" s="1326"/>
      <c r="GF363" s="497" t="e">
        <f t="shared" ref="GF363:GF369" si="7896">IF(EXACT(VLOOKUP(FY363,OFERTA_0,2,FALSE),FZ363),1,0)</f>
        <v>#N/A</v>
      </c>
      <c r="GG363" s="497" t="e">
        <f t="shared" ref="GG363:GG369" si="7897">IF(EXACT(VLOOKUP(FY363,OFERTA_0,3,FALSE),GA363),1,0)</f>
        <v>#N/A</v>
      </c>
      <c r="GH363" s="498" t="e">
        <f t="shared" ref="GH363:GH369" si="7898">IF(EXACT(VLOOKUP(FY363,OFERTA_0,4,FALSE),GB363),1,0)</f>
        <v>#N/A</v>
      </c>
      <c r="GI363" s="498">
        <f t="shared" ref="GI363:GI369" si="7899">IF(GC363=0,0,1)</f>
        <v>0</v>
      </c>
      <c r="GJ363" s="498">
        <f t="shared" ref="GJ363:GJ369" si="7900">IF(GD363=0,0,1)</f>
        <v>0</v>
      </c>
      <c r="GK363" s="498" t="e">
        <f t="shared" ref="GK363:GK369" si="7901">PRODUCT(GF363:GJ363)</f>
        <v>#N/A</v>
      </c>
      <c r="GL363" s="504">
        <f t="shared" ref="GL363:GL369" si="7902">ROUND(GD363,0)</f>
        <v>0</v>
      </c>
      <c r="GM363" s="500">
        <f t="shared" ref="GM363:GM369" si="7903">GD363-GL363</f>
        <v>0</v>
      </c>
      <c r="GP363" s="665"/>
      <c r="GQ363" s="666"/>
      <c r="GR363" s="667"/>
      <c r="GS363" s="668"/>
      <c r="GT363" s="669"/>
      <c r="GU363" s="720"/>
      <c r="GV363" s="1326"/>
      <c r="GW363" s="497" t="e">
        <f t="shared" ref="GW363:GW369" si="7904">IF(EXACT(VLOOKUP(GP363,OFERTA_0,2,FALSE),GQ363),1,0)</f>
        <v>#N/A</v>
      </c>
      <c r="GX363" s="497" t="e">
        <f t="shared" ref="GX363:GX369" si="7905">IF(EXACT(VLOOKUP(GP363,OFERTA_0,3,FALSE),GR363),1,0)</f>
        <v>#N/A</v>
      </c>
      <c r="GY363" s="498" t="e">
        <f t="shared" ref="GY363:GY369" si="7906">IF(EXACT(VLOOKUP(GP363,OFERTA_0,4,FALSE),GS363),1,0)</f>
        <v>#N/A</v>
      </c>
      <c r="GZ363" s="498">
        <f t="shared" ref="GZ363:GZ369" si="7907">IF(GT363=0,0,1)</f>
        <v>0</v>
      </c>
      <c r="HA363" s="498">
        <f t="shared" ref="HA363:HA369" si="7908">IF(GU363=0,0,1)</f>
        <v>0</v>
      </c>
      <c r="HB363" s="498" t="e">
        <f t="shared" ref="HB363:HB369" si="7909">PRODUCT(GW363:HA363)</f>
        <v>#N/A</v>
      </c>
      <c r="HC363" s="504">
        <f t="shared" ref="HC363:HC369" si="7910">ROUND(GU363,0)</f>
        <v>0</v>
      </c>
      <c r="HD363" s="500">
        <f t="shared" ref="HD363:HD369" si="7911">GU363-HC363</f>
        <v>0</v>
      </c>
      <c r="HG363" s="665"/>
      <c r="HH363" s="666"/>
      <c r="HI363" s="667"/>
      <c r="HJ363" s="668"/>
      <c r="HK363" s="669"/>
      <c r="HL363" s="720"/>
      <c r="HM363" s="1326"/>
      <c r="HN363" s="497" t="e">
        <f t="shared" ref="HN363:HN369" si="7912">IF(EXACT(VLOOKUP(HG363,OFERTA_0,2,FALSE),HH363),1,0)</f>
        <v>#N/A</v>
      </c>
      <c r="HO363" s="497" t="e">
        <f t="shared" ref="HO363:HO369" si="7913">IF(EXACT(VLOOKUP(HG363,OFERTA_0,3,FALSE),HI363),1,0)</f>
        <v>#N/A</v>
      </c>
      <c r="HP363" s="498" t="e">
        <f t="shared" ref="HP363:HP369" si="7914">IF(EXACT(VLOOKUP(HG363,OFERTA_0,4,FALSE),HJ363),1,0)</f>
        <v>#N/A</v>
      </c>
      <c r="HQ363" s="498">
        <f t="shared" ref="HQ363:HQ369" si="7915">IF(HK363=0,0,1)</f>
        <v>0</v>
      </c>
      <c r="HR363" s="498">
        <f t="shared" ref="HR363:HR369" si="7916">IF(HL363=0,0,1)</f>
        <v>0</v>
      </c>
      <c r="HS363" s="498" t="e">
        <f t="shared" ref="HS363:HS369" si="7917">PRODUCT(HN363:HR363)</f>
        <v>#N/A</v>
      </c>
      <c r="HT363" s="504">
        <f t="shared" ref="HT363:HT369" si="7918">ROUND(HL363,0)</f>
        <v>0</v>
      </c>
      <c r="HU363" s="500">
        <f t="shared" ref="HU363:HU369" si="7919">HL363-HT363</f>
        <v>0</v>
      </c>
      <c r="HX363" s="665"/>
      <c r="HY363" s="666"/>
      <c r="HZ363" s="667"/>
      <c r="IA363" s="668"/>
      <c r="IB363" s="669"/>
      <c r="IC363" s="720"/>
      <c r="ID363" s="1326"/>
      <c r="IE363" s="497" t="e">
        <f t="shared" ref="IE363:IE369" si="7920">IF(EXACT(VLOOKUP(HX363,OFERTA_0,2,FALSE),HY363),1,0)</f>
        <v>#N/A</v>
      </c>
      <c r="IF363" s="497" t="e">
        <f t="shared" ref="IF363:IF369" si="7921">IF(EXACT(VLOOKUP(HX363,OFERTA_0,3,FALSE),HZ363),1,0)</f>
        <v>#N/A</v>
      </c>
      <c r="IG363" s="498" t="e">
        <f t="shared" ref="IG363:IG369" si="7922">IF(EXACT(VLOOKUP(HX363,OFERTA_0,4,FALSE),IA363),1,0)</f>
        <v>#N/A</v>
      </c>
      <c r="IH363" s="498">
        <f t="shared" ref="IH363:IH369" si="7923">IF(IB363=0,0,1)</f>
        <v>0</v>
      </c>
      <c r="II363" s="498">
        <f t="shared" ref="II363:II369" si="7924">IF(IC363=0,0,1)</f>
        <v>0</v>
      </c>
      <c r="IJ363" s="498" t="e">
        <f t="shared" ref="IJ363:IJ369" si="7925">PRODUCT(IE363:II363)</f>
        <v>#N/A</v>
      </c>
      <c r="IK363" s="504">
        <f t="shared" ref="IK363:IK369" si="7926">ROUND(IC363,0)</f>
        <v>0</v>
      </c>
      <c r="IL363" s="500">
        <f t="shared" ref="IL363:IL369" si="7927">IC363-IK363</f>
        <v>0</v>
      </c>
      <c r="IO363" s="665"/>
      <c r="IP363" s="666"/>
      <c r="IQ363" s="667"/>
      <c r="IR363" s="668"/>
      <c r="IS363" s="669"/>
      <c r="IT363" s="720"/>
      <c r="IU363" s="1326"/>
      <c r="IV363" s="497" t="e">
        <f t="shared" ref="IV363:IV369" si="7928">IF(EXACT(VLOOKUP(IO363,OFERTA_0,2,FALSE),IP363),1,0)</f>
        <v>#N/A</v>
      </c>
      <c r="IW363" s="497" t="e">
        <f t="shared" ref="IW363:IW369" si="7929">IF(EXACT(VLOOKUP(IO363,OFERTA_0,3,FALSE),IQ363),1,0)</f>
        <v>#N/A</v>
      </c>
      <c r="IX363" s="498" t="e">
        <f t="shared" ref="IX363:IX369" si="7930">IF(EXACT(VLOOKUP(IO363,OFERTA_0,4,FALSE),IR363),1,0)</f>
        <v>#N/A</v>
      </c>
      <c r="IY363" s="498">
        <f t="shared" ref="IY363:IY369" si="7931">IF(IS363=0,0,1)</f>
        <v>0</v>
      </c>
      <c r="IZ363" s="498">
        <f t="shared" ref="IZ363:IZ369" si="7932">IF(IT363=0,0,1)</f>
        <v>0</v>
      </c>
      <c r="JA363" s="498" t="e">
        <f t="shared" ref="JA363:JA369" si="7933">PRODUCT(IV363:IZ363)</f>
        <v>#N/A</v>
      </c>
      <c r="JB363" s="504">
        <f t="shared" ref="JB363:JB369" si="7934">ROUND(IT363,0)</f>
        <v>0</v>
      </c>
      <c r="JC363" s="500">
        <f t="shared" ref="JC363:JC369" si="7935">IT363-JB363</f>
        <v>0</v>
      </c>
      <c r="JF363" s="665"/>
      <c r="JG363" s="666"/>
      <c r="JH363" s="667"/>
      <c r="JI363" s="668"/>
      <c r="JJ363" s="669"/>
      <c r="JK363" s="720"/>
      <c r="JL363" s="1326"/>
      <c r="JM363" s="497" t="e">
        <f t="shared" ref="JM363:JM369" si="7936">IF(EXACT(VLOOKUP(JF363,OFERTA_0,2,FALSE),JG363),1,0)</f>
        <v>#N/A</v>
      </c>
      <c r="JN363" s="497" t="e">
        <f t="shared" ref="JN363:JN369" si="7937">IF(EXACT(VLOOKUP(JF363,OFERTA_0,3,FALSE),JH363),1,0)</f>
        <v>#N/A</v>
      </c>
      <c r="JO363" s="498" t="e">
        <f t="shared" ref="JO363:JO369" si="7938">IF(EXACT(VLOOKUP(JF363,OFERTA_0,4,FALSE),JI363),1,0)</f>
        <v>#N/A</v>
      </c>
      <c r="JP363" s="498">
        <f t="shared" ref="JP363:JP369" si="7939">IF(JJ363=0,0,1)</f>
        <v>0</v>
      </c>
      <c r="JQ363" s="498">
        <f t="shared" ref="JQ363:JQ369" si="7940">IF(JK363=0,0,1)</f>
        <v>0</v>
      </c>
      <c r="JR363" s="498" t="e">
        <f t="shared" ref="JR363:JR369" si="7941">PRODUCT(JM363:JQ363)</f>
        <v>#N/A</v>
      </c>
      <c r="JS363" s="504">
        <f t="shared" ref="JS363:JS369" si="7942">ROUND(JK363,0)</f>
        <v>0</v>
      </c>
      <c r="JT363" s="500">
        <f t="shared" ref="JT363:JT369" si="7943">JK363-JS363</f>
        <v>0</v>
      </c>
      <c r="JW363" s="665"/>
      <c r="JX363" s="666"/>
      <c r="JY363" s="667"/>
      <c r="JZ363" s="668"/>
      <c r="KA363" s="669"/>
      <c r="KB363" s="720"/>
      <c r="KC363" s="1326"/>
      <c r="KD363" s="497" t="e">
        <f t="shared" ref="KD363:KD369" si="7944">IF(EXACT(VLOOKUP(JW363,OFERTA_0,2,FALSE),JX363),1,0)</f>
        <v>#N/A</v>
      </c>
      <c r="KE363" s="497" t="e">
        <f t="shared" ref="KE363:KE369" si="7945">IF(EXACT(VLOOKUP(JW363,OFERTA_0,3,FALSE),JY363),1,0)</f>
        <v>#N/A</v>
      </c>
      <c r="KF363" s="498" t="e">
        <f t="shared" ref="KF363:KF369" si="7946">IF(EXACT(VLOOKUP(JW363,OFERTA_0,4,FALSE),JZ363),1,0)</f>
        <v>#N/A</v>
      </c>
      <c r="KG363" s="498">
        <f t="shared" ref="KG363:KG369" si="7947">IF(KA363=0,0,1)</f>
        <v>0</v>
      </c>
      <c r="KH363" s="498">
        <f t="shared" ref="KH363:KH369" si="7948">IF(KB363=0,0,1)</f>
        <v>0</v>
      </c>
      <c r="KI363" s="498" t="e">
        <f t="shared" ref="KI363:KI369" si="7949">PRODUCT(KD363:KH363)</f>
        <v>#N/A</v>
      </c>
      <c r="KJ363" s="504">
        <f t="shared" ref="KJ363:KJ369" si="7950">ROUND(KB363,0)</f>
        <v>0</v>
      </c>
      <c r="KK363" s="500">
        <f t="shared" ref="KK363:KK369" si="7951">KB363-KJ363</f>
        <v>0</v>
      </c>
      <c r="KN363" s="665"/>
      <c r="KO363" s="666"/>
      <c r="KP363" s="667"/>
      <c r="KQ363" s="668"/>
      <c r="KR363" s="669"/>
      <c r="KS363" s="720"/>
      <c r="KT363" s="1326"/>
      <c r="KU363" s="497" t="e">
        <f t="shared" ref="KU363:KU369" si="7952">IF(EXACT(VLOOKUP(KN363,OFERTA_0,2,FALSE),KO363),1,0)</f>
        <v>#N/A</v>
      </c>
      <c r="KV363" s="497" t="e">
        <f t="shared" ref="KV363:KV369" si="7953">IF(EXACT(VLOOKUP(KN363,OFERTA_0,3,FALSE),KP363),1,0)</f>
        <v>#N/A</v>
      </c>
      <c r="KW363" s="498" t="e">
        <f t="shared" ref="KW363:KW369" si="7954">IF(EXACT(VLOOKUP(KN363,OFERTA_0,4,FALSE),KQ363),1,0)</f>
        <v>#N/A</v>
      </c>
      <c r="KX363" s="498">
        <f t="shared" ref="KX363:KX369" si="7955">IF(KR363=0,0,1)</f>
        <v>0</v>
      </c>
      <c r="KY363" s="498">
        <f t="shared" ref="KY363:KY369" si="7956">IF(KS363=0,0,1)</f>
        <v>0</v>
      </c>
      <c r="KZ363" s="498" t="e">
        <f t="shared" ref="KZ363:KZ369" si="7957">PRODUCT(KU363:KY363)</f>
        <v>#N/A</v>
      </c>
      <c r="LA363" s="504">
        <f t="shared" ref="LA363:LA369" si="7958">ROUND(KS363,0)</f>
        <v>0</v>
      </c>
      <c r="LB363" s="500">
        <f t="shared" ref="LB363:LB369" si="7959">KS363-LA363</f>
        <v>0</v>
      </c>
      <c r="LE363" s="665"/>
      <c r="LF363" s="666"/>
      <c r="LG363" s="667"/>
      <c r="LH363" s="668"/>
      <c r="LI363" s="669"/>
      <c r="LJ363" s="720"/>
      <c r="LK363" s="1326"/>
      <c r="LL363" s="497" t="e">
        <f t="shared" ref="LL363:LL369" si="7960">IF(EXACT(VLOOKUP(LE363,OFERTA_0,2,FALSE),LF363),1,0)</f>
        <v>#N/A</v>
      </c>
      <c r="LM363" s="497" t="e">
        <f t="shared" ref="LM363:LM369" si="7961">IF(EXACT(VLOOKUP(LE363,OFERTA_0,3,FALSE),LG363),1,0)</f>
        <v>#N/A</v>
      </c>
      <c r="LN363" s="498" t="e">
        <f t="shared" ref="LN363:LN369" si="7962">IF(EXACT(VLOOKUP(LE363,OFERTA_0,4,FALSE),LH363),1,0)</f>
        <v>#N/A</v>
      </c>
      <c r="LO363" s="498">
        <f t="shared" ref="LO363:LO369" si="7963">IF(LI363=0,0,1)</f>
        <v>0</v>
      </c>
      <c r="LP363" s="498">
        <f t="shared" ref="LP363:LP369" si="7964">IF(LJ363=0,0,1)</f>
        <v>0</v>
      </c>
      <c r="LQ363" s="498" t="e">
        <f t="shared" ref="LQ363:LQ369" si="7965">PRODUCT(LL363:LP363)</f>
        <v>#N/A</v>
      </c>
      <c r="LR363" s="504">
        <f t="shared" ref="LR363:LR369" si="7966">ROUND(LJ363,0)</f>
        <v>0</v>
      </c>
      <c r="LS363" s="500">
        <f t="shared" ref="LS363:LS369" si="7967">LJ363-LR363</f>
        <v>0</v>
      </c>
      <c r="LV363" s="665"/>
      <c r="LW363" s="666"/>
      <c r="LX363" s="667"/>
      <c r="LY363" s="668"/>
      <c r="LZ363" s="669"/>
      <c r="MA363" s="720"/>
      <c r="MB363" s="1326"/>
      <c r="MC363" s="497" t="e">
        <f t="shared" ref="MC363:MC369" si="7968">IF(EXACT(VLOOKUP(LV363,OFERTA_0,2,FALSE),LW363),1,0)</f>
        <v>#N/A</v>
      </c>
      <c r="MD363" s="497" t="e">
        <f t="shared" ref="MD363:MD369" si="7969">IF(EXACT(VLOOKUP(LV363,OFERTA_0,3,FALSE),LX363),1,0)</f>
        <v>#N/A</v>
      </c>
      <c r="ME363" s="498" t="e">
        <f t="shared" ref="ME363:ME369" si="7970">IF(EXACT(VLOOKUP(LV363,OFERTA_0,4,FALSE),LY363),1,0)</f>
        <v>#N/A</v>
      </c>
      <c r="MF363" s="498">
        <f t="shared" ref="MF363:MF369" si="7971">IF(LZ363=0,0,1)</f>
        <v>0</v>
      </c>
      <c r="MG363" s="498">
        <f t="shared" ref="MG363:MG369" si="7972">IF(MA363=0,0,1)</f>
        <v>0</v>
      </c>
      <c r="MH363" s="498" t="e">
        <f t="shared" ref="MH363:MH369" si="7973">PRODUCT(MC363:MG363)</f>
        <v>#N/A</v>
      </c>
      <c r="MI363" s="504">
        <f t="shared" ref="MI363:MI369" si="7974">ROUND(MA363,0)</f>
        <v>0</v>
      </c>
      <c r="MJ363" s="500">
        <f t="shared" ref="MJ363:MJ369" si="7975">MA363-MI363</f>
        <v>0</v>
      </c>
      <c r="MM363" s="665"/>
      <c r="MN363" s="666"/>
      <c r="MO363" s="667"/>
      <c r="MP363" s="668"/>
      <c r="MQ363" s="669"/>
      <c r="MR363" s="720"/>
      <c r="MS363" s="1326"/>
      <c r="MT363" s="497" t="e">
        <f t="shared" ref="MT363:MT369" si="7976">IF(EXACT(VLOOKUP(MM363,OFERTA_0,2,FALSE),MN363),1,0)</f>
        <v>#N/A</v>
      </c>
      <c r="MU363" s="497" t="e">
        <f t="shared" ref="MU363:MU369" si="7977">IF(EXACT(VLOOKUP(MM363,OFERTA_0,3,FALSE),MO363),1,0)</f>
        <v>#N/A</v>
      </c>
      <c r="MV363" s="498" t="e">
        <f t="shared" ref="MV363:MV369" si="7978">IF(EXACT(VLOOKUP(MM363,OFERTA_0,4,FALSE),MP363),1,0)</f>
        <v>#N/A</v>
      </c>
      <c r="MW363" s="498">
        <f t="shared" ref="MW363:MW369" si="7979">IF(MQ363=0,0,1)</f>
        <v>0</v>
      </c>
      <c r="MX363" s="498">
        <f t="shared" ref="MX363:MX369" si="7980">IF(MR363=0,0,1)</f>
        <v>0</v>
      </c>
      <c r="MY363" s="498" t="e">
        <f t="shared" ref="MY363:MY369" si="7981">PRODUCT(MT363:MX363)</f>
        <v>#N/A</v>
      </c>
      <c r="MZ363" s="504">
        <f t="shared" ref="MZ363:MZ369" si="7982">ROUND(MR363,0)</f>
        <v>0</v>
      </c>
      <c r="NA363" s="500">
        <f t="shared" ref="NA363:NA369" si="7983">MR363-MZ363</f>
        <v>0</v>
      </c>
      <c r="ND363" s="665"/>
      <c r="NE363" s="666"/>
      <c r="NF363" s="667"/>
      <c r="NG363" s="668"/>
      <c r="NH363" s="669"/>
      <c r="NI363" s="720"/>
      <c r="NJ363" s="1326"/>
      <c r="NK363" s="497" t="e">
        <f t="shared" ref="NK363:NK369" si="7984">IF(EXACT(VLOOKUP(ND363,OFERTA_0,2,FALSE),NE363),1,0)</f>
        <v>#N/A</v>
      </c>
      <c r="NL363" s="497" t="e">
        <f t="shared" ref="NL363:NL369" si="7985">IF(EXACT(VLOOKUP(ND363,OFERTA_0,3,FALSE),NF363),1,0)</f>
        <v>#N/A</v>
      </c>
      <c r="NM363" s="498" t="e">
        <f t="shared" ref="NM363:NM369" si="7986">IF(EXACT(VLOOKUP(ND363,OFERTA_0,4,FALSE),NG363),1,0)</f>
        <v>#N/A</v>
      </c>
      <c r="NN363" s="498">
        <f t="shared" ref="NN363:NN369" si="7987">IF(NH363=0,0,1)</f>
        <v>0</v>
      </c>
      <c r="NO363" s="498">
        <f t="shared" ref="NO363:NO369" si="7988">IF(NI363=0,0,1)</f>
        <v>0</v>
      </c>
      <c r="NP363" s="498" t="e">
        <f t="shared" ref="NP363:NP369" si="7989">PRODUCT(NK363:NO363)</f>
        <v>#N/A</v>
      </c>
      <c r="NQ363" s="504">
        <f t="shared" ref="NQ363:NQ369" si="7990">ROUND(NI363,0)</f>
        <v>0</v>
      </c>
      <c r="NR363" s="500">
        <f t="shared" ref="NR363:NR369" si="7991">NI363-NQ363</f>
        <v>0</v>
      </c>
      <c r="NU363" s="665"/>
      <c r="NV363" s="666"/>
      <c r="NW363" s="667"/>
      <c r="NX363" s="668"/>
      <c r="NY363" s="669"/>
      <c r="NZ363" s="720"/>
      <c r="OA363" s="1326"/>
      <c r="OB363" s="497" t="e">
        <f t="shared" ref="OB363:OB369" si="7992">IF(EXACT(VLOOKUP(NU363,OFERTA_0,2,FALSE),NV363),1,0)</f>
        <v>#N/A</v>
      </c>
      <c r="OC363" s="497" t="e">
        <f t="shared" ref="OC363:OC369" si="7993">IF(EXACT(VLOOKUP(NU363,OFERTA_0,3,FALSE),NW363),1,0)</f>
        <v>#N/A</v>
      </c>
      <c r="OD363" s="498" t="e">
        <f t="shared" ref="OD363:OD369" si="7994">IF(EXACT(VLOOKUP(NU363,OFERTA_0,4,FALSE),NX363),1,0)</f>
        <v>#N/A</v>
      </c>
      <c r="OE363" s="498">
        <f t="shared" ref="OE363:OE369" si="7995">IF(NY363=0,0,1)</f>
        <v>0</v>
      </c>
      <c r="OF363" s="498">
        <f t="shared" ref="OF363:OF369" si="7996">IF(NZ363=0,0,1)</f>
        <v>0</v>
      </c>
      <c r="OG363" s="498" t="e">
        <f t="shared" ref="OG363:OG369" si="7997">PRODUCT(OB363:OF363)</f>
        <v>#N/A</v>
      </c>
      <c r="OH363" s="504">
        <f t="shared" ref="OH363:OH369" si="7998">ROUND(NZ363,0)</f>
        <v>0</v>
      </c>
      <c r="OI363" s="500">
        <f t="shared" ref="OI363:OI369" si="7999">NZ363-OH363</f>
        <v>0</v>
      </c>
      <c r="OL363" s="665"/>
      <c r="OM363" s="666"/>
      <c r="ON363" s="667"/>
      <c r="OO363" s="668"/>
      <c r="OP363" s="669"/>
      <c r="OQ363" s="720"/>
      <c r="OR363" s="1326"/>
      <c r="OS363" s="497" t="e">
        <f t="shared" ref="OS363:OS369" si="8000">IF(EXACT(VLOOKUP(OL363,OFERTA_0,2,FALSE),OM363),1,0)</f>
        <v>#N/A</v>
      </c>
      <c r="OT363" s="497" t="e">
        <f t="shared" ref="OT363:OT369" si="8001">IF(EXACT(VLOOKUP(OL363,OFERTA_0,3,FALSE),ON363),1,0)</f>
        <v>#N/A</v>
      </c>
      <c r="OU363" s="498" t="e">
        <f t="shared" ref="OU363:OU369" si="8002">IF(EXACT(VLOOKUP(OL363,OFERTA_0,4,FALSE),OO363),1,0)</f>
        <v>#N/A</v>
      </c>
      <c r="OV363" s="498">
        <f t="shared" ref="OV363:OV369" si="8003">IF(OP363=0,0,1)</f>
        <v>0</v>
      </c>
      <c r="OW363" s="498">
        <f t="shared" ref="OW363:OW369" si="8004">IF(OQ363=0,0,1)</f>
        <v>0</v>
      </c>
      <c r="OX363" s="498" t="e">
        <f t="shared" ref="OX363:OX369" si="8005">PRODUCT(OS363:OW363)</f>
        <v>#N/A</v>
      </c>
      <c r="OY363" s="504">
        <f t="shared" ref="OY363:OY369" si="8006">ROUND(OQ363,0)</f>
        <v>0</v>
      </c>
      <c r="OZ363" s="500">
        <f t="shared" ref="OZ363:OZ369" si="8007">OQ363-OY363</f>
        <v>0</v>
      </c>
      <c r="PC363" s="665"/>
      <c r="PD363" s="666"/>
      <c r="PE363" s="667"/>
      <c r="PF363" s="668"/>
      <c r="PG363" s="669"/>
      <c r="PH363" s="720"/>
      <c r="PI363" s="1326"/>
      <c r="PJ363" s="497" t="e">
        <f t="shared" ref="PJ363:PJ369" si="8008">IF(EXACT(VLOOKUP(PC363,OFERTA_0,2,FALSE),PD363),1,0)</f>
        <v>#N/A</v>
      </c>
      <c r="PK363" s="497" t="e">
        <f t="shared" ref="PK363:PK369" si="8009">IF(EXACT(VLOOKUP(PC363,OFERTA_0,3,FALSE),PE363),1,0)</f>
        <v>#N/A</v>
      </c>
      <c r="PL363" s="498" t="e">
        <f t="shared" ref="PL363:PL369" si="8010">IF(EXACT(VLOOKUP(PC363,OFERTA_0,4,FALSE),PF363),1,0)</f>
        <v>#N/A</v>
      </c>
      <c r="PM363" s="498">
        <f t="shared" ref="PM363:PM369" si="8011">IF(PG363=0,0,1)</f>
        <v>0</v>
      </c>
      <c r="PN363" s="498">
        <f t="shared" ref="PN363:PN369" si="8012">IF(PH363=0,0,1)</f>
        <v>0</v>
      </c>
      <c r="PO363" s="498" t="e">
        <f t="shared" ref="PO363:PO369" si="8013">PRODUCT(PJ363:PN363)</f>
        <v>#N/A</v>
      </c>
      <c r="PP363" s="504">
        <f t="shared" ref="PP363:PP369" si="8014">ROUND(PH363,0)</f>
        <v>0</v>
      </c>
      <c r="PQ363" s="500">
        <f t="shared" ref="PQ363:PQ369" si="8015">PH363-PP363</f>
        <v>0</v>
      </c>
      <c r="PT363" s="665"/>
      <c r="PU363" s="666"/>
      <c r="PV363" s="667"/>
      <c r="PW363" s="668"/>
      <c r="PX363" s="669"/>
      <c r="PY363" s="720"/>
      <c r="PZ363" s="1326"/>
      <c r="QA363" s="497" t="e">
        <f t="shared" ref="QA363:QA369" si="8016">IF(EXACT(VLOOKUP(PT363,OFERTA_0,2,FALSE),PU363),1,0)</f>
        <v>#N/A</v>
      </c>
      <c r="QB363" s="497" t="e">
        <f t="shared" ref="QB363:QB369" si="8017">IF(EXACT(VLOOKUP(PT363,OFERTA_0,3,FALSE),PV363),1,0)</f>
        <v>#N/A</v>
      </c>
      <c r="QC363" s="498" t="e">
        <f t="shared" ref="QC363:QC369" si="8018">IF(EXACT(VLOOKUP(PT363,OFERTA_0,4,FALSE),PW363),1,0)</f>
        <v>#N/A</v>
      </c>
      <c r="QD363" s="498">
        <f t="shared" ref="QD363:QD369" si="8019">IF(PX363=0,0,1)</f>
        <v>0</v>
      </c>
      <c r="QE363" s="498">
        <f t="shared" ref="QE363:QE369" si="8020">IF(PY363=0,0,1)</f>
        <v>0</v>
      </c>
      <c r="QF363" s="498" t="e">
        <f t="shared" ref="QF363:QF369" si="8021">PRODUCT(QA363:QE363)</f>
        <v>#N/A</v>
      </c>
      <c r="QG363" s="504">
        <f t="shared" ref="QG363:QG369" si="8022">ROUND(PY363,0)</f>
        <v>0</v>
      </c>
      <c r="QH363" s="500">
        <f t="shared" ref="QH363:QH369" si="8023">PY363-QG363</f>
        <v>0</v>
      </c>
      <c r="QK363" s="665"/>
      <c r="QL363" s="666"/>
      <c r="QM363" s="667"/>
      <c r="QN363" s="668"/>
      <c r="QO363" s="669"/>
      <c r="QP363" s="720"/>
      <c r="QQ363" s="1326"/>
      <c r="QR363" s="497" t="e">
        <f t="shared" ref="QR363:QR369" si="8024">IF(EXACT(VLOOKUP(QK363,OFERTA_0,2,FALSE),QL363),1,0)</f>
        <v>#N/A</v>
      </c>
      <c r="QS363" s="497" t="e">
        <f t="shared" ref="QS363:QS369" si="8025">IF(EXACT(VLOOKUP(QK363,OFERTA_0,3,FALSE),QM363),1,0)</f>
        <v>#N/A</v>
      </c>
      <c r="QT363" s="498" t="e">
        <f t="shared" ref="QT363:QT369" si="8026">IF(EXACT(VLOOKUP(QK363,OFERTA_0,4,FALSE),QN363),1,0)</f>
        <v>#N/A</v>
      </c>
      <c r="QU363" s="498">
        <f t="shared" ref="QU363:QU369" si="8027">IF(QO363=0,0,1)</f>
        <v>0</v>
      </c>
      <c r="QV363" s="498">
        <f t="shared" ref="QV363:QV369" si="8028">IF(QP363=0,0,1)</f>
        <v>0</v>
      </c>
      <c r="QW363" s="498" t="e">
        <f t="shared" ref="QW363:QW369" si="8029">PRODUCT(QR363:QV363)</f>
        <v>#N/A</v>
      </c>
      <c r="QX363" s="504">
        <f t="shared" ref="QX363:QX369" si="8030">ROUND(QP363,0)</f>
        <v>0</v>
      </c>
      <c r="QY363" s="500">
        <f t="shared" ref="QY363:QY369" si="8031">QP363-QX363</f>
        <v>0</v>
      </c>
      <c r="RB363" s="403"/>
      <c r="RC363" s="413"/>
      <c r="RD363" s="414"/>
      <c r="RE363" s="415"/>
      <c r="RF363" s="418"/>
      <c r="RG363" s="392"/>
      <c r="RH363" s="392"/>
      <c r="RI363" s="497" t="e">
        <f>IF(EXACT(VLOOKUP(RB363,OFERTA_0,2,FALSE),RC363),1,0)</f>
        <v>#N/A</v>
      </c>
      <c r="RJ363" s="497" t="e">
        <f>IF(EXACT(VLOOKUP(RB363,OFERTA_0,3,FALSE),RD363),1,0)</f>
        <v>#N/A</v>
      </c>
      <c r="RK363" s="498" t="e">
        <f>IF(EXACT(VLOOKUP(RB363,OFERTA_0,4,FALSE),RE363),1,0)</f>
        <v>#N/A</v>
      </c>
      <c r="RL363" s="498">
        <f>IF(RF363=0,0,1)</f>
        <v>0</v>
      </c>
      <c r="RM363" s="498">
        <f>IF(RG363=0,0,1)</f>
        <v>0</v>
      </c>
      <c r="RN363" s="498" t="e">
        <f>PRODUCT(RI363:RM363)</f>
        <v>#N/A</v>
      </c>
      <c r="RO363" s="504">
        <f>ROUND(RG363,0)</f>
        <v>0</v>
      </c>
      <c r="RP363" s="500">
        <f>RG363-RO363</f>
        <v>0</v>
      </c>
      <c r="RS363" s="403"/>
      <c r="RT363" s="413"/>
      <c r="RU363" s="414"/>
      <c r="RV363" s="415"/>
      <c r="RW363" s="418"/>
      <c r="RX363" s="392"/>
      <c r="RY363" s="392"/>
      <c r="RZ363" s="497" t="e">
        <f>IF(EXACT(VLOOKUP(RS363,OFERTA_0,2,FALSE),RT363),1,0)</f>
        <v>#N/A</v>
      </c>
      <c r="SA363" s="497" t="e">
        <f>IF(EXACT(VLOOKUP(RS363,OFERTA_0,3,FALSE),RU363),1,0)</f>
        <v>#N/A</v>
      </c>
      <c r="SB363" s="498" t="e">
        <f>IF(EXACT(VLOOKUP(RS363,OFERTA_0,4,FALSE),RV363),1,0)</f>
        <v>#N/A</v>
      </c>
      <c r="SC363" s="498">
        <f>IF(RW363=0,0,1)</f>
        <v>0</v>
      </c>
      <c r="SD363" s="498">
        <f>IF(RX363=0,0,1)</f>
        <v>0</v>
      </c>
      <c r="SE363" s="498" t="e">
        <f>PRODUCT(RZ363:SD363)</f>
        <v>#N/A</v>
      </c>
      <c r="SF363" s="504">
        <f>ROUND(RX363,0)</f>
        <v>0</v>
      </c>
      <c r="SG363" s="500">
        <f>RX363-SF363</f>
        <v>0</v>
      </c>
      <c r="SJ363" s="403"/>
      <c r="SK363" s="413"/>
      <c r="SL363" s="414"/>
      <c r="SM363" s="415"/>
      <c r="SN363" s="418"/>
      <c r="SO363" s="392"/>
      <c r="SP363" s="392"/>
      <c r="SQ363" s="497" t="e">
        <f>IF(EXACT(VLOOKUP(SJ363,OFERTA_0,2,FALSE),SK363),1,0)</f>
        <v>#N/A</v>
      </c>
      <c r="SR363" s="497" t="e">
        <f>IF(EXACT(VLOOKUP(SJ363,OFERTA_0,3,FALSE),SL363),1,0)</f>
        <v>#N/A</v>
      </c>
      <c r="SS363" s="498" t="e">
        <f>IF(EXACT(VLOOKUP(SJ363,OFERTA_0,4,FALSE),SM363),1,0)</f>
        <v>#N/A</v>
      </c>
      <c r="ST363" s="498">
        <f>IF(SN363=0,0,1)</f>
        <v>0</v>
      </c>
      <c r="SU363" s="498">
        <f>IF(SO363=0,0,1)</f>
        <v>0</v>
      </c>
      <c r="SV363" s="498" t="e">
        <f>PRODUCT(SQ363:SU363)</f>
        <v>#N/A</v>
      </c>
      <c r="SW363" s="504">
        <f>ROUND(SO363,0)</f>
        <v>0</v>
      </c>
      <c r="SX363" s="500">
        <f>SO363-SW363</f>
        <v>0</v>
      </c>
    </row>
    <row r="364" spans="2:518" ht="55.5" hidden="1" customHeight="1" thickTop="1" thickBot="1">
      <c r="B364" s="577"/>
      <c r="C364" s="578"/>
      <c r="D364" s="579"/>
      <c r="E364" s="580"/>
      <c r="F364" s="581"/>
      <c r="G364" s="585"/>
      <c r="H364" s="595"/>
      <c r="K364" s="577"/>
      <c r="L364" s="767"/>
      <c r="M364" s="579"/>
      <c r="N364" s="580"/>
      <c r="O364" s="581"/>
      <c r="P364" s="585"/>
      <c r="Q364" s="1326"/>
      <c r="R364" s="497"/>
      <c r="S364" s="497"/>
      <c r="T364" s="498"/>
      <c r="U364" s="498"/>
      <c r="V364" s="498"/>
      <c r="W364" s="498"/>
      <c r="X364" s="504"/>
      <c r="Y364" s="500"/>
      <c r="Z364" s="486"/>
      <c r="AA364" s="486"/>
      <c r="AB364" s="577"/>
      <c r="AC364" s="767"/>
      <c r="AD364" s="579"/>
      <c r="AE364" s="580"/>
      <c r="AF364" s="581"/>
      <c r="AG364" s="585"/>
      <c r="AH364" s="1326"/>
      <c r="AI364" s="497"/>
      <c r="AJ364" s="497"/>
      <c r="AK364" s="498"/>
      <c r="AL364" s="498"/>
      <c r="AM364" s="498"/>
      <c r="AN364" s="498"/>
      <c r="AO364" s="504"/>
      <c r="AP364" s="500"/>
      <c r="AQ364" s="486"/>
      <c r="AR364" s="486"/>
      <c r="AS364" s="577"/>
      <c r="AT364" s="767"/>
      <c r="AU364" s="579"/>
      <c r="AV364" s="580"/>
      <c r="AW364" s="581"/>
      <c r="AX364" s="585"/>
      <c r="AY364" s="1326"/>
      <c r="AZ364" s="497"/>
      <c r="BA364" s="497"/>
      <c r="BB364" s="498"/>
      <c r="BC364" s="498"/>
      <c r="BD364" s="498"/>
      <c r="BE364" s="498"/>
      <c r="BF364" s="504"/>
      <c r="BG364" s="500"/>
      <c r="BJ364" s="577"/>
      <c r="BK364" s="767"/>
      <c r="BL364" s="579"/>
      <c r="BM364" s="580"/>
      <c r="BN364" s="581"/>
      <c r="BO364" s="585"/>
      <c r="BP364" s="1326"/>
      <c r="BQ364" s="497"/>
      <c r="BR364" s="497"/>
      <c r="BS364" s="498"/>
      <c r="BT364" s="498"/>
      <c r="BU364" s="498"/>
      <c r="BV364" s="498"/>
      <c r="BW364" s="504"/>
      <c r="BX364" s="500"/>
      <c r="CA364" s="577"/>
      <c r="CB364" s="767"/>
      <c r="CC364" s="579"/>
      <c r="CD364" s="580"/>
      <c r="CE364" s="581"/>
      <c r="CF364" s="585"/>
      <c r="CG364" s="1326"/>
      <c r="CH364" s="497"/>
      <c r="CI364" s="497"/>
      <c r="CJ364" s="498"/>
      <c r="CK364" s="498"/>
      <c r="CL364" s="498"/>
      <c r="CM364" s="498"/>
      <c r="CN364" s="504"/>
      <c r="CO364" s="500"/>
      <c r="CR364" s="577"/>
      <c r="CS364" s="767"/>
      <c r="CT364" s="579"/>
      <c r="CU364" s="580"/>
      <c r="CV364" s="581"/>
      <c r="CW364" s="585"/>
      <c r="CX364" s="1326"/>
      <c r="CY364" s="497"/>
      <c r="CZ364" s="497"/>
      <c r="DA364" s="498"/>
      <c r="DB364" s="498"/>
      <c r="DC364" s="498"/>
      <c r="DD364" s="498"/>
      <c r="DE364" s="504"/>
      <c r="DF364" s="500"/>
      <c r="DI364" s="577"/>
      <c r="DJ364" s="767"/>
      <c r="DK364" s="579"/>
      <c r="DL364" s="580"/>
      <c r="DM364" s="581"/>
      <c r="DN364" s="585"/>
      <c r="DO364" s="1326"/>
      <c r="DP364" s="497"/>
      <c r="DQ364" s="497"/>
      <c r="DR364" s="498"/>
      <c r="DS364" s="498"/>
      <c r="DT364" s="498"/>
      <c r="DU364" s="498"/>
      <c r="DV364" s="504"/>
      <c r="DW364" s="500"/>
      <c r="DZ364" s="577"/>
      <c r="EA364" s="767"/>
      <c r="EB364" s="579"/>
      <c r="EC364" s="580"/>
      <c r="ED364" s="581"/>
      <c r="EE364" s="585"/>
      <c r="EF364" s="1326"/>
      <c r="EG364" s="497"/>
      <c r="EH364" s="497"/>
      <c r="EI364" s="498"/>
      <c r="EJ364" s="498"/>
      <c r="EK364" s="498"/>
      <c r="EL364" s="498"/>
      <c r="EM364" s="504"/>
      <c r="EN364" s="500"/>
      <c r="EQ364" s="665"/>
      <c r="ER364" s="666"/>
      <c r="ES364" s="667"/>
      <c r="ET364" s="668"/>
      <c r="EU364" s="669"/>
      <c r="EV364" s="720"/>
      <c r="EW364" s="1326"/>
      <c r="EX364" s="497" t="e">
        <f t="shared" si="7880"/>
        <v>#N/A</v>
      </c>
      <c r="EY364" s="497" t="e">
        <f t="shared" si="7881"/>
        <v>#N/A</v>
      </c>
      <c r="EZ364" s="498" t="e">
        <f t="shared" si="7882"/>
        <v>#N/A</v>
      </c>
      <c r="FA364" s="498">
        <f t="shared" si="7883"/>
        <v>0</v>
      </c>
      <c r="FB364" s="498">
        <f t="shared" si="7884"/>
        <v>0</v>
      </c>
      <c r="FC364" s="498" t="e">
        <f t="shared" si="7885"/>
        <v>#N/A</v>
      </c>
      <c r="FD364" s="504">
        <f t="shared" si="7886"/>
        <v>0</v>
      </c>
      <c r="FE364" s="500">
        <f t="shared" si="7887"/>
        <v>0</v>
      </c>
      <c r="FH364" s="665"/>
      <c r="FI364" s="666"/>
      <c r="FJ364" s="667"/>
      <c r="FK364" s="668"/>
      <c r="FL364" s="669"/>
      <c r="FM364" s="720"/>
      <c r="FN364" s="1326"/>
      <c r="FO364" s="497" t="e">
        <f t="shared" si="7888"/>
        <v>#N/A</v>
      </c>
      <c r="FP364" s="497" t="e">
        <f t="shared" si="7889"/>
        <v>#N/A</v>
      </c>
      <c r="FQ364" s="498" t="e">
        <f t="shared" si="7890"/>
        <v>#N/A</v>
      </c>
      <c r="FR364" s="498">
        <f t="shared" si="7891"/>
        <v>0</v>
      </c>
      <c r="FS364" s="498">
        <f t="shared" si="7892"/>
        <v>0</v>
      </c>
      <c r="FT364" s="498" t="e">
        <f t="shared" si="7893"/>
        <v>#N/A</v>
      </c>
      <c r="FU364" s="504">
        <f t="shared" si="7894"/>
        <v>0</v>
      </c>
      <c r="FV364" s="500">
        <f t="shared" si="7895"/>
        <v>0</v>
      </c>
      <c r="FY364" s="665"/>
      <c r="FZ364" s="666"/>
      <c r="GA364" s="667"/>
      <c r="GB364" s="668"/>
      <c r="GC364" s="669"/>
      <c r="GD364" s="720"/>
      <c r="GE364" s="1326"/>
      <c r="GF364" s="497" t="e">
        <f t="shared" si="7896"/>
        <v>#N/A</v>
      </c>
      <c r="GG364" s="497" t="e">
        <f t="shared" si="7897"/>
        <v>#N/A</v>
      </c>
      <c r="GH364" s="498" t="e">
        <f t="shared" si="7898"/>
        <v>#N/A</v>
      </c>
      <c r="GI364" s="498">
        <f t="shared" si="7899"/>
        <v>0</v>
      </c>
      <c r="GJ364" s="498">
        <f t="shared" si="7900"/>
        <v>0</v>
      </c>
      <c r="GK364" s="498" t="e">
        <f t="shared" si="7901"/>
        <v>#N/A</v>
      </c>
      <c r="GL364" s="504">
        <f t="shared" si="7902"/>
        <v>0</v>
      </c>
      <c r="GM364" s="500">
        <f t="shared" si="7903"/>
        <v>0</v>
      </c>
      <c r="GP364" s="665"/>
      <c r="GQ364" s="666"/>
      <c r="GR364" s="667"/>
      <c r="GS364" s="668"/>
      <c r="GT364" s="669"/>
      <c r="GU364" s="720"/>
      <c r="GV364" s="1326"/>
      <c r="GW364" s="497" t="e">
        <f t="shared" si="7904"/>
        <v>#N/A</v>
      </c>
      <c r="GX364" s="497" t="e">
        <f t="shared" si="7905"/>
        <v>#N/A</v>
      </c>
      <c r="GY364" s="498" t="e">
        <f t="shared" si="7906"/>
        <v>#N/A</v>
      </c>
      <c r="GZ364" s="498">
        <f t="shared" si="7907"/>
        <v>0</v>
      </c>
      <c r="HA364" s="498">
        <f t="shared" si="7908"/>
        <v>0</v>
      </c>
      <c r="HB364" s="498" t="e">
        <f t="shared" si="7909"/>
        <v>#N/A</v>
      </c>
      <c r="HC364" s="504">
        <f t="shared" si="7910"/>
        <v>0</v>
      </c>
      <c r="HD364" s="500">
        <f t="shared" si="7911"/>
        <v>0</v>
      </c>
      <c r="HG364" s="665"/>
      <c r="HH364" s="666"/>
      <c r="HI364" s="667"/>
      <c r="HJ364" s="668"/>
      <c r="HK364" s="669"/>
      <c r="HL364" s="720"/>
      <c r="HM364" s="1326"/>
      <c r="HN364" s="497" t="e">
        <f t="shared" si="7912"/>
        <v>#N/A</v>
      </c>
      <c r="HO364" s="497" t="e">
        <f t="shared" si="7913"/>
        <v>#N/A</v>
      </c>
      <c r="HP364" s="498" t="e">
        <f t="shared" si="7914"/>
        <v>#N/A</v>
      </c>
      <c r="HQ364" s="498">
        <f t="shared" si="7915"/>
        <v>0</v>
      </c>
      <c r="HR364" s="498">
        <f t="shared" si="7916"/>
        <v>0</v>
      </c>
      <c r="HS364" s="498" t="e">
        <f t="shared" si="7917"/>
        <v>#N/A</v>
      </c>
      <c r="HT364" s="504">
        <f t="shared" si="7918"/>
        <v>0</v>
      </c>
      <c r="HU364" s="500">
        <f t="shared" si="7919"/>
        <v>0</v>
      </c>
      <c r="HX364" s="665"/>
      <c r="HY364" s="666"/>
      <c r="HZ364" s="667"/>
      <c r="IA364" s="668"/>
      <c r="IB364" s="669"/>
      <c r="IC364" s="720"/>
      <c r="ID364" s="1326"/>
      <c r="IE364" s="497" t="e">
        <f t="shared" si="7920"/>
        <v>#N/A</v>
      </c>
      <c r="IF364" s="497" t="e">
        <f t="shared" si="7921"/>
        <v>#N/A</v>
      </c>
      <c r="IG364" s="498" t="e">
        <f t="shared" si="7922"/>
        <v>#N/A</v>
      </c>
      <c r="IH364" s="498">
        <f t="shared" si="7923"/>
        <v>0</v>
      </c>
      <c r="II364" s="498">
        <f t="shared" si="7924"/>
        <v>0</v>
      </c>
      <c r="IJ364" s="498" t="e">
        <f t="shared" si="7925"/>
        <v>#N/A</v>
      </c>
      <c r="IK364" s="504">
        <f t="shared" si="7926"/>
        <v>0</v>
      </c>
      <c r="IL364" s="500">
        <f t="shared" si="7927"/>
        <v>0</v>
      </c>
      <c r="IO364" s="665"/>
      <c r="IP364" s="666"/>
      <c r="IQ364" s="667"/>
      <c r="IR364" s="668"/>
      <c r="IS364" s="669"/>
      <c r="IT364" s="720"/>
      <c r="IU364" s="1326"/>
      <c r="IV364" s="497" t="e">
        <f t="shared" si="7928"/>
        <v>#N/A</v>
      </c>
      <c r="IW364" s="497" t="e">
        <f t="shared" si="7929"/>
        <v>#N/A</v>
      </c>
      <c r="IX364" s="498" t="e">
        <f t="shared" si="7930"/>
        <v>#N/A</v>
      </c>
      <c r="IY364" s="498">
        <f t="shared" si="7931"/>
        <v>0</v>
      </c>
      <c r="IZ364" s="498">
        <f t="shared" si="7932"/>
        <v>0</v>
      </c>
      <c r="JA364" s="498" t="e">
        <f t="shared" si="7933"/>
        <v>#N/A</v>
      </c>
      <c r="JB364" s="504">
        <f t="shared" si="7934"/>
        <v>0</v>
      </c>
      <c r="JC364" s="500">
        <f t="shared" si="7935"/>
        <v>0</v>
      </c>
      <c r="JF364" s="665"/>
      <c r="JG364" s="666"/>
      <c r="JH364" s="667"/>
      <c r="JI364" s="668"/>
      <c r="JJ364" s="669"/>
      <c r="JK364" s="720"/>
      <c r="JL364" s="1326"/>
      <c r="JM364" s="497" t="e">
        <f t="shared" si="7936"/>
        <v>#N/A</v>
      </c>
      <c r="JN364" s="497" t="e">
        <f t="shared" si="7937"/>
        <v>#N/A</v>
      </c>
      <c r="JO364" s="498" t="e">
        <f t="shared" si="7938"/>
        <v>#N/A</v>
      </c>
      <c r="JP364" s="498">
        <f t="shared" si="7939"/>
        <v>0</v>
      </c>
      <c r="JQ364" s="498">
        <f t="shared" si="7940"/>
        <v>0</v>
      </c>
      <c r="JR364" s="498" t="e">
        <f t="shared" si="7941"/>
        <v>#N/A</v>
      </c>
      <c r="JS364" s="504">
        <f t="shared" si="7942"/>
        <v>0</v>
      </c>
      <c r="JT364" s="500">
        <f t="shared" si="7943"/>
        <v>0</v>
      </c>
      <c r="JW364" s="665"/>
      <c r="JX364" s="666"/>
      <c r="JY364" s="667"/>
      <c r="JZ364" s="668"/>
      <c r="KA364" s="669"/>
      <c r="KB364" s="720"/>
      <c r="KC364" s="1326"/>
      <c r="KD364" s="497" t="e">
        <f t="shared" si="7944"/>
        <v>#N/A</v>
      </c>
      <c r="KE364" s="497" t="e">
        <f t="shared" si="7945"/>
        <v>#N/A</v>
      </c>
      <c r="KF364" s="498" t="e">
        <f t="shared" si="7946"/>
        <v>#N/A</v>
      </c>
      <c r="KG364" s="498">
        <f t="shared" si="7947"/>
        <v>0</v>
      </c>
      <c r="KH364" s="498">
        <f t="shared" si="7948"/>
        <v>0</v>
      </c>
      <c r="KI364" s="498" t="e">
        <f t="shared" si="7949"/>
        <v>#N/A</v>
      </c>
      <c r="KJ364" s="504">
        <f t="shared" si="7950"/>
        <v>0</v>
      </c>
      <c r="KK364" s="500">
        <f t="shared" si="7951"/>
        <v>0</v>
      </c>
      <c r="KN364" s="665"/>
      <c r="KO364" s="666"/>
      <c r="KP364" s="667"/>
      <c r="KQ364" s="668"/>
      <c r="KR364" s="669"/>
      <c r="KS364" s="720"/>
      <c r="KT364" s="1326"/>
      <c r="KU364" s="497" t="e">
        <f t="shared" si="7952"/>
        <v>#N/A</v>
      </c>
      <c r="KV364" s="497" t="e">
        <f t="shared" si="7953"/>
        <v>#N/A</v>
      </c>
      <c r="KW364" s="498" t="e">
        <f t="shared" si="7954"/>
        <v>#N/A</v>
      </c>
      <c r="KX364" s="498">
        <f t="shared" si="7955"/>
        <v>0</v>
      </c>
      <c r="KY364" s="498">
        <f t="shared" si="7956"/>
        <v>0</v>
      </c>
      <c r="KZ364" s="498" t="e">
        <f t="shared" si="7957"/>
        <v>#N/A</v>
      </c>
      <c r="LA364" s="504">
        <f t="shared" si="7958"/>
        <v>0</v>
      </c>
      <c r="LB364" s="500">
        <f t="shared" si="7959"/>
        <v>0</v>
      </c>
      <c r="LE364" s="665"/>
      <c r="LF364" s="666"/>
      <c r="LG364" s="667"/>
      <c r="LH364" s="668"/>
      <c r="LI364" s="669"/>
      <c r="LJ364" s="720"/>
      <c r="LK364" s="1326"/>
      <c r="LL364" s="497" t="e">
        <f t="shared" si="7960"/>
        <v>#N/A</v>
      </c>
      <c r="LM364" s="497" t="e">
        <f t="shared" si="7961"/>
        <v>#N/A</v>
      </c>
      <c r="LN364" s="498" t="e">
        <f t="shared" si="7962"/>
        <v>#N/A</v>
      </c>
      <c r="LO364" s="498">
        <f t="shared" si="7963"/>
        <v>0</v>
      </c>
      <c r="LP364" s="498">
        <f t="shared" si="7964"/>
        <v>0</v>
      </c>
      <c r="LQ364" s="498" t="e">
        <f t="shared" si="7965"/>
        <v>#N/A</v>
      </c>
      <c r="LR364" s="504">
        <f t="shared" si="7966"/>
        <v>0</v>
      </c>
      <c r="LS364" s="500">
        <f t="shared" si="7967"/>
        <v>0</v>
      </c>
      <c r="LV364" s="665"/>
      <c r="LW364" s="666"/>
      <c r="LX364" s="667"/>
      <c r="LY364" s="668"/>
      <c r="LZ364" s="669"/>
      <c r="MA364" s="720"/>
      <c r="MB364" s="1326"/>
      <c r="MC364" s="497" t="e">
        <f t="shared" si="7968"/>
        <v>#N/A</v>
      </c>
      <c r="MD364" s="497" t="e">
        <f t="shared" si="7969"/>
        <v>#N/A</v>
      </c>
      <c r="ME364" s="498" t="e">
        <f t="shared" si="7970"/>
        <v>#N/A</v>
      </c>
      <c r="MF364" s="498">
        <f t="shared" si="7971"/>
        <v>0</v>
      </c>
      <c r="MG364" s="498">
        <f t="shared" si="7972"/>
        <v>0</v>
      </c>
      <c r="MH364" s="498" t="e">
        <f t="shared" si="7973"/>
        <v>#N/A</v>
      </c>
      <c r="MI364" s="504">
        <f t="shared" si="7974"/>
        <v>0</v>
      </c>
      <c r="MJ364" s="500">
        <f t="shared" si="7975"/>
        <v>0</v>
      </c>
      <c r="MM364" s="665"/>
      <c r="MN364" s="666"/>
      <c r="MO364" s="667"/>
      <c r="MP364" s="668"/>
      <c r="MQ364" s="669"/>
      <c r="MR364" s="720"/>
      <c r="MS364" s="1326"/>
      <c r="MT364" s="497" t="e">
        <f t="shared" si="7976"/>
        <v>#N/A</v>
      </c>
      <c r="MU364" s="497" t="e">
        <f t="shared" si="7977"/>
        <v>#N/A</v>
      </c>
      <c r="MV364" s="498" t="e">
        <f t="shared" si="7978"/>
        <v>#N/A</v>
      </c>
      <c r="MW364" s="498">
        <f t="shared" si="7979"/>
        <v>0</v>
      </c>
      <c r="MX364" s="498">
        <f t="shared" si="7980"/>
        <v>0</v>
      </c>
      <c r="MY364" s="498" t="e">
        <f t="shared" si="7981"/>
        <v>#N/A</v>
      </c>
      <c r="MZ364" s="504">
        <f t="shared" si="7982"/>
        <v>0</v>
      </c>
      <c r="NA364" s="500">
        <f t="shared" si="7983"/>
        <v>0</v>
      </c>
      <c r="ND364" s="665"/>
      <c r="NE364" s="666"/>
      <c r="NF364" s="667"/>
      <c r="NG364" s="668"/>
      <c r="NH364" s="669"/>
      <c r="NI364" s="720"/>
      <c r="NJ364" s="1326"/>
      <c r="NK364" s="497" t="e">
        <f t="shared" si="7984"/>
        <v>#N/A</v>
      </c>
      <c r="NL364" s="497" t="e">
        <f t="shared" si="7985"/>
        <v>#N/A</v>
      </c>
      <c r="NM364" s="498" t="e">
        <f t="shared" si="7986"/>
        <v>#N/A</v>
      </c>
      <c r="NN364" s="498">
        <f t="shared" si="7987"/>
        <v>0</v>
      </c>
      <c r="NO364" s="498">
        <f t="shared" si="7988"/>
        <v>0</v>
      </c>
      <c r="NP364" s="498" t="e">
        <f t="shared" si="7989"/>
        <v>#N/A</v>
      </c>
      <c r="NQ364" s="504">
        <f t="shared" si="7990"/>
        <v>0</v>
      </c>
      <c r="NR364" s="500">
        <f t="shared" si="7991"/>
        <v>0</v>
      </c>
      <c r="NU364" s="665"/>
      <c r="NV364" s="666"/>
      <c r="NW364" s="667"/>
      <c r="NX364" s="668"/>
      <c r="NY364" s="669"/>
      <c r="NZ364" s="720"/>
      <c r="OA364" s="1326"/>
      <c r="OB364" s="497" t="e">
        <f t="shared" si="7992"/>
        <v>#N/A</v>
      </c>
      <c r="OC364" s="497" t="e">
        <f t="shared" si="7993"/>
        <v>#N/A</v>
      </c>
      <c r="OD364" s="498" t="e">
        <f t="shared" si="7994"/>
        <v>#N/A</v>
      </c>
      <c r="OE364" s="498">
        <f t="shared" si="7995"/>
        <v>0</v>
      </c>
      <c r="OF364" s="498">
        <f t="shared" si="7996"/>
        <v>0</v>
      </c>
      <c r="OG364" s="498" t="e">
        <f t="shared" si="7997"/>
        <v>#N/A</v>
      </c>
      <c r="OH364" s="504">
        <f t="shared" si="7998"/>
        <v>0</v>
      </c>
      <c r="OI364" s="500">
        <f t="shared" si="7999"/>
        <v>0</v>
      </c>
      <c r="OL364" s="665"/>
      <c r="OM364" s="666"/>
      <c r="ON364" s="667"/>
      <c r="OO364" s="668"/>
      <c r="OP364" s="669"/>
      <c r="OQ364" s="720"/>
      <c r="OR364" s="1326"/>
      <c r="OS364" s="497" t="e">
        <f t="shared" si="8000"/>
        <v>#N/A</v>
      </c>
      <c r="OT364" s="497" t="e">
        <f t="shared" si="8001"/>
        <v>#N/A</v>
      </c>
      <c r="OU364" s="498" t="e">
        <f t="shared" si="8002"/>
        <v>#N/A</v>
      </c>
      <c r="OV364" s="498">
        <f t="shared" si="8003"/>
        <v>0</v>
      </c>
      <c r="OW364" s="498">
        <f t="shared" si="8004"/>
        <v>0</v>
      </c>
      <c r="OX364" s="498" t="e">
        <f t="shared" si="8005"/>
        <v>#N/A</v>
      </c>
      <c r="OY364" s="504">
        <f t="shared" si="8006"/>
        <v>0</v>
      </c>
      <c r="OZ364" s="500">
        <f t="shared" si="8007"/>
        <v>0</v>
      </c>
      <c r="PC364" s="665"/>
      <c r="PD364" s="666"/>
      <c r="PE364" s="667"/>
      <c r="PF364" s="668"/>
      <c r="PG364" s="669"/>
      <c r="PH364" s="720"/>
      <c r="PI364" s="1326"/>
      <c r="PJ364" s="497" t="e">
        <f t="shared" si="8008"/>
        <v>#N/A</v>
      </c>
      <c r="PK364" s="497" t="e">
        <f t="shared" si="8009"/>
        <v>#N/A</v>
      </c>
      <c r="PL364" s="498" t="e">
        <f t="shared" si="8010"/>
        <v>#N/A</v>
      </c>
      <c r="PM364" s="498">
        <f t="shared" si="8011"/>
        <v>0</v>
      </c>
      <c r="PN364" s="498">
        <f t="shared" si="8012"/>
        <v>0</v>
      </c>
      <c r="PO364" s="498" t="e">
        <f t="shared" si="8013"/>
        <v>#N/A</v>
      </c>
      <c r="PP364" s="504">
        <f t="shared" si="8014"/>
        <v>0</v>
      </c>
      <c r="PQ364" s="500">
        <f t="shared" si="8015"/>
        <v>0</v>
      </c>
      <c r="PT364" s="665"/>
      <c r="PU364" s="666"/>
      <c r="PV364" s="667"/>
      <c r="PW364" s="668"/>
      <c r="PX364" s="669"/>
      <c r="PY364" s="720"/>
      <c r="PZ364" s="1326"/>
      <c r="QA364" s="497" t="e">
        <f t="shared" si="8016"/>
        <v>#N/A</v>
      </c>
      <c r="QB364" s="497" t="e">
        <f t="shared" si="8017"/>
        <v>#N/A</v>
      </c>
      <c r="QC364" s="498" t="e">
        <f t="shared" si="8018"/>
        <v>#N/A</v>
      </c>
      <c r="QD364" s="498">
        <f t="shared" si="8019"/>
        <v>0</v>
      </c>
      <c r="QE364" s="498">
        <f t="shared" si="8020"/>
        <v>0</v>
      </c>
      <c r="QF364" s="498" t="e">
        <f t="shared" si="8021"/>
        <v>#N/A</v>
      </c>
      <c r="QG364" s="504">
        <f t="shared" si="8022"/>
        <v>0</v>
      </c>
      <c r="QH364" s="500">
        <f t="shared" si="8023"/>
        <v>0</v>
      </c>
      <c r="QK364" s="665"/>
      <c r="QL364" s="666"/>
      <c r="QM364" s="667"/>
      <c r="QN364" s="668"/>
      <c r="QO364" s="669"/>
      <c r="QP364" s="720"/>
      <c r="QQ364" s="1326"/>
      <c r="QR364" s="497" t="e">
        <f t="shared" si="8024"/>
        <v>#N/A</v>
      </c>
      <c r="QS364" s="497" t="e">
        <f t="shared" si="8025"/>
        <v>#N/A</v>
      </c>
      <c r="QT364" s="498" t="e">
        <f t="shared" si="8026"/>
        <v>#N/A</v>
      </c>
      <c r="QU364" s="498">
        <f t="shared" si="8027"/>
        <v>0</v>
      </c>
      <c r="QV364" s="498">
        <f t="shared" si="8028"/>
        <v>0</v>
      </c>
      <c r="QW364" s="498" t="e">
        <f t="shared" si="8029"/>
        <v>#N/A</v>
      </c>
      <c r="QX364" s="504">
        <f t="shared" si="8030"/>
        <v>0</v>
      </c>
      <c r="QY364" s="500">
        <f t="shared" si="8031"/>
        <v>0</v>
      </c>
      <c r="RB364" s="419"/>
      <c r="RC364" s="197"/>
      <c r="RD364" s="420"/>
      <c r="RE364" s="421"/>
      <c r="RF364" s="422"/>
      <c r="RG364" s="201"/>
      <c r="RH364" s="201"/>
      <c r="RI364" s="497"/>
      <c r="RJ364" s="497"/>
      <c r="RK364" s="498"/>
      <c r="RL364" s="498"/>
      <c r="RM364" s="498"/>
      <c r="RN364" s="498"/>
      <c r="RO364" s="504"/>
      <c r="RP364" s="500"/>
      <c r="RS364" s="419"/>
      <c r="RT364" s="197"/>
      <c r="RU364" s="420"/>
      <c r="RV364" s="421"/>
      <c r="RW364" s="422"/>
      <c r="RX364" s="201"/>
      <c r="RY364" s="201"/>
      <c r="RZ364" s="497"/>
      <c r="SA364" s="497"/>
      <c r="SB364" s="498"/>
      <c r="SC364" s="498"/>
      <c r="SD364" s="498"/>
      <c r="SE364" s="498"/>
      <c r="SF364" s="504"/>
      <c r="SG364" s="500"/>
      <c r="SJ364" s="419"/>
      <c r="SK364" s="197"/>
      <c r="SL364" s="420"/>
      <c r="SM364" s="421"/>
      <c r="SN364" s="422"/>
      <c r="SO364" s="201"/>
      <c r="SP364" s="201"/>
      <c r="SQ364" s="497"/>
      <c r="SR364" s="497"/>
      <c r="SS364" s="498"/>
      <c r="ST364" s="498"/>
      <c r="SU364" s="498"/>
      <c r="SV364" s="498"/>
      <c r="SW364" s="504"/>
      <c r="SX364" s="500"/>
    </row>
    <row r="365" spans="2:518" ht="55.5" hidden="1" customHeight="1" thickTop="1" thickBot="1">
      <c r="B365" s="577"/>
      <c r="C365" s="578"/>
      <c r="D365" s="579"/>
      <c r="E365" s="580"/>
      <c r="F365" s="581"/>
      <c r="G365" s="585"/>
      <c r="H365" s="595"/>
      <c r="K365" s="577"/>
      <c r="L365" s="767"/>
      <c r="M365" s="579"/>
      <c r="N365" s="580"/>
      <c r="O365" s="581"/>
      <c r="P365" s="585"/>
      <c r="Q365" s="1326"/>
      <c r="R365" s="497"/>
      <c r="S365" s="497"/>
      <c r="T365" s="498"/>
      <c r="U365" s="498"/>
      <c r="V365" s="498"/>
      <c r="W365" s="498"/>
      <c r="X365" s="504"/>
      <c r="Y365" s="500"/>
      <c r="Z365" s="486"/>
      <c r="AA365" s="486"/>
      <c r="AB365" s="577"/>
      <c r="AC365" s="767"/>
      <c r="AD365" s="579"/>
      <c r="AE365" s="580"/>
      <c r="AF365" s="581"/>
      <c r="AG365" s="585"/>
      <c r="AH365" s="1326"/>
      <c r="AI365" s="497"/>
      <c r="AJ365" s="497"/>
      <c r="AK365" s="498"/>
      <c r="AL365" s="498"/>
      <c r="AM365" s="498"/>
      <c r="AN365" s="498"/>
      <c r="AO365" s="504"/>
      <c r="AP365" s="500"/>
      <c r="AQ365" s="486"/>
      <c r="AR365" s="486"/>
      <c r="AS365" s="577"/>
      <c r="AT365" s="767"/>
      <c r="AU365" s="579"/>
      <c r="AV365" s="580"/>
      <c r="AW365" s="581"/>
      <c r="AX365" s="585"/>
      <c r="AY365" s="1326"/>
      <c r="AZ365" s="497"/>
      <c r="BA365" s="497"/>
      <c r="BB365" s="498"/>
      <c r="BC365" s="498"/>
      <c r="BD365" s="498"/>
      <c r="BE365" s="498"/>
      <c r="BF365" s="504"/>
      <c r="BG365" s="500"/>
      <c r="BJ365" s="577"/>
      <c r="BK365" s="767"/>
      <c r="BL365" s="579"/>
      <c r="BM365" s="580"/>
      <c r="BN365" s="581"/>
      <c r="BO365" s="585"/>
      <c r="BP365" s="1326"/>
      <c r="BQ365" s="497"/>
      <c r="BR365" s="497"/>
      <c r="BS365" s="498"/>
      <c r="BT365" s="498"/>
      <c r="BU365" s="498"/>
      <c r="BV365" s="498"/>
      <c r="BW365" s="504"/>
      <c r="BX365" s="500"/>
      <c r="CA365" s="577"/>
      <c r="CB365" s="767"/>
      <c r="CC365" s="579"/>
      <c r="CD365" s="580"/>
      <c r="CE365" s="581"/>
      <c r="CF365" s="585"/>
      <c r="CG365" s="1326"/>
      <c r="CH365" s="497"/>
      <c r="CI365" s="497"/>
      <c r="CJ365" s="498"/>
      <c r="CK365" s="498"/>
      <c r="CL365" s="498"/>
      <c r="CM365" s="498"/>
      <c r="CN365" s="504"/>
      <c r="CO365" s="500"/>
      <c r="CR365" s="577"/>
      <c r="CS365" s="767"/>
      <c r="CT365" s="579"/>
      <c r="CU365" s="580"/>
      <c r="CV365" s="581"/>
      <c r="CW365" s="585"/>
      <c r="CX365" s="1326"/>
      <c r="CY365" s="497"/>
      <c r="CZ365" s="497"/>
      <c r="DA365" s="498"/>
      <c r="DB365" s="498"/>
      <c r="DC365" s="498"/>
      <c r="DD365" s="498"/>
      <c r="DE365" s="504"/>
      <c r="DF365" s="500"/>
      <c r="DI365" s="577"/>
      <c r="DJ365" s="767"/>
      <c r="DK365" s="579"/>
      <c r="DL365" s="580"/>
      <c r="DM365" s="581"/>
      <c r="DN365" s="585"/>
      <c r="DO365" s="1326"/>
      <c r="DP365" s="497"/>
      <c r="DQ365" s="497"/>
      <c r="DR365" s="498"/>
      <c r="DS365" s="498"/>
      <c r="DT365" s="498"/>
      <c r="DU365" s="498"/>
      <c r="DV365" s="504"/>
      <c r="DW365" s="500"/>
      <c r="DZ365" s="577"/>
      <c r="EA365" s="767"/>
      <c r="EB365" s="579"/>
      <c r="EC365" s="580"/>
      <c r="ED365" s="581"/>
      <c r="EE365" s="585"/>
      <c r="EF365" s="1326"/>
      <c r="EG365" s="497"/>
      <c r="EH365" s="497"/>
      <c r="EI365" s="498"/>
      <c r="EJ365" s="498"/>
      <c r="EK365" s="498"/>
      <c r="EL365" s="498"/>
      <c r="EM365" s="504"/>
      <c r="EN365" s="500"/>
      <c r="EQ365" s="665"/>
      <c r="ER365" s="666"/>
      <c r="ES365" s="667"/>
      <c r="ET365" s="668"/>
      <c r="EU365" s="669"/>
      <c r="EV365" s="720"/>
      <c r="EW365" s="1326"/>
      <c r="EX365" s="497" t="e">
        <f t="shared" si="7880"/>
        <v>#N/A</v>
      </c>
      <c r="EY365" s="497" t="e">
        <f t="shared" si="7881"/>
        <v>#N/A</v>
      </c>
      <c r="EZ365" s="498" t="e">
        <f t="shared" si="7882"/>
        <v>#N/A</v>
      </c>
      <c r="FA365" s="498">
        <f t="shared" si="7883"/>
        <v>0</v>
      </c>
      <c r="FB365" s="498">
        <f t="shared" si="7884"/>
        <v>0</v>
      </c>
      <c r="FC365" s="498" t="e">
        <f t="shared" si="7885"/>
        <v>#N/A</v>
      </c>
      <c r="FD365" s="504">
        <f t="shared" si="7886"/>
        <v>0</v>
      </c>
      <c r="FE365" s="500">
        <f t="shared" si="7887"/>
        <v>0</v>
      </c>
      <c r="FH365" s="665"/>
      <c r="FI365" s="666"/>
      <c r="FJ365" s="667"/>
      <c r="FK365" s="668"/>
      <c r="FL365" s="669"/>
      <c r="FM365" s="720"/>
      <c r="FN365" s="1326"/>
      <c r="FO365" s="497" t="e">
        <f t="shared" si="7888"/>
        <v>#N/A</v>
      </c>
      <c r="FP365" s="497" t="e">
        <f t="shared" si="7889"/>
        <v>#N/A</v>
      </c>
      <c r="FQ365" s="498" t="e">
        <f t="shared" si="7890"/>
        <v>#N/A</v>
      </c>
      <c r="FR365" s="498">
        <f t="shared" si="7891"/>
        <v>0</v>
      </c>
      <c r="FS365" s="498">
        <f t="shared" si="7892"/>
        <v>0</v>
      </c>
      <c r="FT365" s="498" t="e">
        <f t="shared" si="7893"/>
        <v>#N/A</v>
      </c>
      <c r="FU365" s="504">
        <f t="shared" si="7894"/>
        <v>0</v>
      </c>
      <c r="FV365" s="500">
        <f t="shared" si="7895"/>
        <v>0</v>
      </c>
      <c r="FY365" s="665"/>
      <c r="FZ365" s="666"/>
      <c r="GA365" s="667"/>
      <c r="GB365" s="668"/>
      <c r="GC365" s="669"/>
      <c r="GD365" s="720"/>
      <c r="GE365" s="1326"/>
      <c r="GF365" s="497" t="e">
        <f t="shared" si="7896"/>
        <v>#N/A</v>
      </c>
      <c r="GG365" s="497" t="e">
        <f t="shared" si="7897"/>
        <v>#N/A</v>
      </c>
      <c r="GH365" s="498" t="e">
        <f t="shared" si="7898"/>
        <v>#N/A</v>
      </c>
      <c r="GI365" s="498">
        <f t="shared" si="7899"/>
        <v>0</v>
      </c>
      <c r="GJ365" s="498">
        <f t="shared" si="7900"/>
        <v>0</v>
      </c>
      <c r="GK365" s="498" t="e">
        <f t="shared" si="7901"/>
        <v>#N/A</v>
      </c>
      <c r="GL365" s="504">
        <f t="shared" si="7902"/>
        <v>0</v>
      </c>
      <c r="GM365" s="500">
        <f t="shared" si="7903"/>
        <v>0</v>
      </c>
      <c r="GP365" s="665"/>
      <c r="GQ365" s="666"/>
      <c r="GR365" s="667"/>
      <c r="GS365" s="668"/>
      <c r="GT365" s="669"/>
      <c r="GU365" s="720"/>
      <c r="GV365" s="1326"/>
      <c r="GW365" s="497" t="e">
        <f t="shared" si="7904"/>
        <v>#N/A</v>
      </c>
      <c r="GX365" s="497" t="e">
        <f t="shared" si="7905"/>
        <v>#N/A</v>
      </c>
      <c r="GY365" s="498" t="e">
        <f t="shared" si="7906"/>
        <v>#N/A</v>
      </c>
      <c r="GZ365" s="498">
        <f t="shared" si="7907"/>
        <v>0</v>
      </c>
      <c r="HA365" s="498">
        <f t="shared" si="7908"/>
        <v>0</v>
      </c>
      <c r="HB365" s="498" t="e">
        <f t="shared" si="7909"/>
        <v>#N/A</v>
      </c>
      <c r="HC365" s="504">
        <f t="shared" si="7910"/>
        <v>0</v>
      </c>
      <c r="HD365" s="500">
        <f t="shared" si="7911"/>
        <v>0</v>
      </c>
      <c r="HG365" s="665"/>
      <c r="HH365" s="666"/>
      <c r="HI365" s="667"/>
      <c r="HJ365" s="668"/>
      <c r="HK365" s="669"/>
      <c r="HL365" s="720"/>
      <c r="HM365" s="1326"/>
      <c r="HN365" s="497" t="e">
        <f t="shared" si="7912"/>
        <v>#N/A</v>
      </c>
      <c r="HO365" s="497" t="e">
        <f t="shared" si="7913"/>
        <v>#N/A</v>
      </c>
      <c r="HP365" s="498" t="e">
        <f t="shared" si="7914"/>
        <v>#N/A</v>
      </c>
      <c r="HQ365" s="498">
        <f t="shared" si="7915"/>
        <v>0</v>
      </c>
      <c r="HR365" s="498">
        <f t="shared" si="7916"/>
        <v>0</v>
      </c>
      <c r="HS365" s="498" t="e">
        <f t="shared" si="7917"/>
        <v>#N/A</v>
      </c>
      <c r="HT365" s="504">
        <f t="shared" si="7918"/>
        <v>0</v>
      </c>
      <c r="HU365" s="500">
        <f t="shared" si="7919"/>
        <v>0</v>
      </c>
      <c r="HX365" s="665"/>
      <c r="HY365" s="666"/>
      <c r="HZ365" s="667"/>
      <c r="IA365" s="668"/>
      <c r="IB365" s="669"/>
      <c r="IC365" s="720"/>
      <c r="ID365" s="1326"/>
      <c r="IE365" s="497" t="e">
        <f t="shared" si="7920"/>
        <v>#N/A</v>
      </c>
      <c r="IF365" s="497" t="e">
        <f t="shared" si="7921"/>
        <v>#N/A</v>
      </c>
      <c r="IG365" s="498" t="e">
        <f t="shared" si="7922"/>
        <v>#N/A</v>
      </c>
      <c r="IH365" s="498">
        <f t="shared" si="7923"/>
        <v>0</v>
      </c>
      <c r="II365" s="498">
        <f t="shared" si="7924"/>
        <v>0</v>
      </c>
      <c r="IJ365" s="498" t="e">
        <f t="shared" si="7925"/>
        <v>#N/A</v>
      </c>
      <c r="IK365" s="504">
        <f t="shared" si="7926"/>
        <v>0</v>
      </c>
      <c r="IL365" s="500">
        <f t="shared" si="7927"/>
        <v>0</v>
      </c>
      <c r="IO365" s="665"/>
      <c r="IP365" s="666"/>
      <c r="IQ365" s="667"/>
      <c r="IR365" s="668"/>
      <c r="IS365" s="669"/>
      <c r="IT365" s="720"/>
      <c r="IU365" s="1326"/>
      <c r="IV365" s="497" t="e">
        <f t="shared" si="7928"/>
        <v>#N/A</v>
      </c>
      <c r="IW365" s="497" t="e">
        <f t="shared" si="7929"/>
        <v>#N/A</v>
      </c>
      <c r="IX365" s="498" t="e">
        <f t="shared" si="7930"/>
        <v>#N/A</v>
      </c>
      <c r="IY365" s="498">
        <f t="shared" si="7931"/>
        <v>0</v>
      </c>
      <c r="IZ365" s="498">
        <f t="shared" si="7932"/>
        <v>0</v>
      </c>
      <c r="JA365" s="498" t="e">
        <f t="shared" si="7933"/>
        <v>#N/A</v>
      </c>
      <c r="JB365" s="504">
        <f t="shared" si="7934"/>
        <v>0</v>
      </c>
      <c r="JC365" s="500">
        <f t="shared" si="7935"/>
        <v>0</v>
      </c>
      <c r="JF365" s="665"/>
      <c r="JG365" s="666"/>
      <c r="JH365" s="667"/>
      <c r="JI365" s="668"/>
      <c r="JJ365" s="669"/>
      <c r="JK365" s="720"/>
      <c r="JL365" s="1326"/>
      <c r="JM365" s="497" t="e">
        <f t="shared" si="7936"/>
        <v>#N/A</v>
      </c>
      <c r="JN365" s="497" t="e">
        <f t="shared" si="7937"/>
        <v>#N/A</v>
      </c>
      <c r="JO365" s="498" t="e">
        <f t="shared" si="7938"/>
        <v>#N/A</v>
      </c>
      <c r="JP365" s="498">
        <f t="shared" si="7939"/>
        <v>0</v>
      </c>
      <c r="JQ365" s="498">
        <f t="shared" si="7940"/>
        <v>0</v>
      </c>
      <c r="JR365" s="498" t="e">
        <f t="shared" si="7941"/>
        <v>#N/A</v>
      </c>
      <c r="JS365" s="504">
        <f t="shared" si="7942"/>
        <v>0</v>
      </c>
      <c r="JT365" s="500">
        <f t="shared" si="7943"/>
        <v>0</v>
      </c>
      <c r="JW365" s="665"/>
      <c r="JX365" s="666"/>
      <c r="JY365" s="667"/>
      <c r="JZ365" s="668"/>
      <c r="KA365" s="669"/>
      <c r="KB365" s="720"/>
      <c r="KC365" s="1326"/>
      <c r="KD365" s="497" t="e">
        <f t="shared" si="7944"/>
        <v>#N/A</v>
      </c>
      <c r="KE365" s="497" t="e">
        <f t="shared" si="7945"/>
        <v>#N/A</v>
      </c>
      <c r="KF365" s="498" t="e">
        <f t="shared" si="7946"/>
        <v>#N/A</v>
      </c>
      <c r="KG365" s="498">
        <f t="shared" si="7947"/>
        <v>0</v>
      </c>
      <c r="KH365" s="498">
        <f t="shared" si="7948"/>
        <v>0</v>
      </c>
      <c r="KI365" s="498" t="e">
        <f t="shared" si="7949"/>
        <v>#N/A</v>
      </c>
      <c r="KJ365" s="504">
        <f t="shared" si="7950"/>
        <v>0</v>
      </c>
      <c r="KK365" s="500">
        <f t="shared" si="7951"/>
        <v>0</v>
      </c>
      <c r="KN365" s="665"/>
      <c r="KO365" s="666"/>
      <c r="KP365" s="667"/>
      <c r="KQ365" s="668"/>
      <c r="KR365" s="669"/>
      <c r="KS365" s="720"/>
      <c r="KT365" s="1326"/>
      <c r="KU365" s="497" t="e">
        <f t="shared" si="7952"/>
        <v>#N/A</v>
      </c>
      <c r="KV365" s="497" t="e">
        <f t="shared" si="7953"/>
        <v>#N/A</v>
      </c>
      <c r="KW365" s="498" t="e">
        <f t="shared" si="7954"/>
        <v>#N/A</v>
      </c>
      <c r="KX365" s="498">
        <f t="shared" si="7955"/>
        <v>0</v>
      </c>
      <c r="KY365" s="498">
        <f t="shared" si="7956"/>
        <v>0</v>
      </c>
      <c r="KZ365" s="498" t="e">
        <f t="shared" si="7957"/>
        <v>#N/A</v>
      </c>
      <c r="LA365" s="504">
        <f t="shared" si="7958"/>
        <v>0</v>
      </c>
      <c r="LB365" s="500">
        <f t="shared" si="7959"/>
        <v>0</v>
      </c>
      <c r="LE365" s="665"/>
      <c r="LF365" s="666"/>
      <c r="LG365" s="667"/>
      <c r="LH365" s="668"/>
      <c r="LI365" s="669"/>
      <c r="LJ365" s="720"/>
      <c r="LK365" s="1326"/>
      <c r="LL365" s="497" t="e">
        <f t="shared" si="7960"/>
        <v>#N/A</v>
      </c>
      <c r="LM365" s="497" t="e">
        <f t="shared" si="7961"/>
        <v>#N/A</v>
      </c>
      <c r="LN365" s="498" t="e">
        <f t="shared" si="7962"/>
        <v>#N/A</v>
      </c>
      <c r="LO365" s="498">
        <f t="shared" si="7963"/>
        <v>0</v>
      </c>
      <c r="LP365" s="498">
        <f t="shared" si="7964"/>
        <v>0</v>
      </c>
      <c r="LQ365" s="498" t="e">
        <f t="shared" si="7965"/>
        <v>#N/A</v>
      </c>
      <c r="LR365" s="504">
        <f t="shared" si="7966"/>
        <v>0</v>
      </c>
      <c r="LS365" s="500">
        <f t="shared" si="7967"/>
        <v>0</v>
      </c>
      <c r="LV365" s="665"/>
      <c r="LW365" s="666"/>
      <c r="LX365" s="667"/>
      <c r="LY365" s="668"/>
      <c r="LZ365" s="669"/>
      <c r="MA365" s="720"/>
      <c r="MB365" s="1326"/>
      <c r="MC365" s="497" t="e">
        <f t="shared" si="7968"/>
        <v>#N/A</v>
      </c>
      <c r="MD365" s="497" t="e">
        <f t="shared" si="7969"/>
        <v>#N/A</v>
      </c>
      <c r="ME365" s="498" t="e">
        <f t="shared" si="7970"/>
        <v>#N/A</v>
      </c>
      <c r="MF365" s="498">
        <f t="shared" si="7971"/>
        <v>0</v>
      </c>
      <c r="MG365" s="498">
        <f t="shared" si="7972"/>
        <v>0</v>
      </c>
      <c r="MH365" s="498" t="e">
        <f t="shared" si="7973"/>
        <v>#N/A</v>
      </c>
      <c r="MI365" s="504">
        <f t="shared" si="7974"/>
        <v>0</v>
      </c>
      <c r="MJ365" s="500">
        <f t="shared" si="7975"/>
        <v>0</v>
      </c>
      <c r="MM365" s="665"/>
      <c r="MN365" s="666"/>
      <c r="MO365" s="667"/>
      <c r="MP365" s="668"/>
      <c r="MQ365" s="669"/>
      <c r="MR365" s="720"/>
      <c r="MS365" s="1326"/>
      <c r="MT365" s="497" t="e">
        <f t="shared" si="7976"/>
        <v>#N/A</v>
      </c>
      <c r="MU365" s="497" t="e">
        <f t="shared" si="7977"/>
        <v>#N/A</v>
      </c>
      <c r="MV365" s="498" t="e">
        <f t="shared" si="7978"/>
        <v>#N/A</v>
      </c>
      <c r="MW365" s="498">
        <f t="shared" si="7979"/>
        <v>0</v>
      </c>
      <c r="MX365" s="498">
        <f t="shared" si="7980"/>
        <v>0</v>
      </c>
      <c r="MY365" s="498" t="e">
        <f t="shared" si="7981"/>
        <v>#N/A</v>
      </c>
      <c r="MZ365" s="504">
        <f t="shared" si="7982"/>
        <v>0</v>
      </c>
      <c r="NA365" s="500">
        <f t="shared" si="7983"/>
        <v>0</v>
      </c>
      <c r="ND365" s="665"/>
      <c r="NE365" s="666"/>
      <c r="NF365" s="667"/>
      <c r="NG365" s="668"/>
      <c r="NH365" s="669"/>
      <c r="NI365" s="720"/>
      <c r="NJ365" s="1326"/>
      <c r="NK365" s="497" t="e">
        <f t="shared" si="7984"/>
        <v>#N/A</v>
      </c>
      <c r="NL365" s="497" t="e">
        <f t="shared" si="7985"/>
        <v>#N/A</v>
      </c>
      <c r="NM365" s="498" t="e">
        <f t="shared" si="7986"/>
        <v>#N/A</v>
      </c>
      <c r="NN365" s="498">
        <f t="shared" si="7987"/>
        <v>0</v>
      </c>
      <c r="NO365" s="498">
        <f t="shared" si="7988"/>
        <v>0</v>
      </c>
      <c r="NP365" s="498" t="e">
        <f t="shared" si="7989"/>
        <v>#N/A</v>
      </c>
      <c r="NQ365" s="504">
        <f t="shared" si="7990"/>
        <v>0</v>
      </c>
      <c r="NR365" s="500">
        <f t="shared" si="7991"/>
        <v>0</v>
      </c>
      <c r="NU365" s="665"/>
      <c r="NV365" s="666"/>
      <c r="NW365" s="667"/>
      <c r="NX365" s="668"/>
      <c r="NY365" s="669"/>
      <c r="NZ365" s="720"/>
      <c r="OA365" s="1326"/>
      <c r="OB365" s="497" t="e">
        <f t="shared" si="7992"/>
        <v>#N/A</v>
      </c>
      <c r="OC365" s="497" t="e">
        <f t="shared" si="7993"/>
        <v>#N/A</v>
      </c>
      <c r="OD365" s="498" t="e">
        <f t="shared" si="7994"/>
        <v>#N/A</v>
      </c>
      <c r="OE365" s="498">
        <f t="shared" si="7995"/>
        <v>0</v>
      </c>
      <c r="OF365" s="498">
        <f t="shared" si="7996"/>
        <v>0</v>
      </c>
      <c r="OG365" s="498" t="e">
        <f t="shared" si="7997"/>
        <v>#N/A</v>
      </c>
      <c r="OH365" s="504">
        <f t="shared" si="7998"/>
        <v>0</v>
      </c>
      <c r="OI365" s="500">
        <f t="shared" si="7999"/>
        <v>0</v>
      </c>
      <c r="OL365" s="665"/>
      <c r="OM365" s="666"/>
      <c r="ON365" s="667"/>
      <c r="OO365" s="668"/>
      <c r="OP365" s="669"/>
      <c r="OQ365" s="720"/>
      <c r="OR365" s="1326"/>
      <c r="OS365" s="497" t="e">
        <f t="shared" si="8000"/>
        <v>#N/A</v>
      </c>
      <c r="OT365" s="497" t="e">
        <f t="shared" si="8001"/>
        <v>#N/A</v>
      </c>
      <c r="OU365" s="498" t="e">
        <f t="shared" si="8002"/>
        <v>#N/A</v>
      </c>
      <c r="OV365" s="498">
        <f t="shared" si="8003"/>
        <v>0</v>
      </c>
      <c r="OW365" s="498">
        <f t="shared" si="8004"/>
        <v>0</v>
      </c>
      <c r="OX365" s="498" t="e">
        <f t="shared" si="8005"/>
        <v>#N/A</v>
      </c>
      <c r="OY365" s="504">
        <f t="shared" si="8006"/>
        <v>0</v>
      </c>
      <c r="OZ365" s="500">
        <f t="shared" si="8007"/>
        <v>0</v>
      </c>
      <c r="PC365" s="665"/>
      <c r="PD365" s="666"/>
      <c r="PE365" s="667"/>
      <c r="PF365" s="668"/>
      <c r="PG365" s="669"/>
      <c r="PH365" s="720"/>
      <c r="PI365" s="1326"/>
      <c r="PJ365" s="497" t="e">
        <f t="shared" si="8008"/>
        <v>#N/A</v>
      </c>
      <c r="PK365" s="497" t="e">
        <f t="shared" si="8009"/>
        <v>#N/A</v>
      </c>
      <c r="PL365" s="498" t="e">
        <f t="shared" si="8010"/>
        <v>#N/A</v>
      </c>
      <c r="PM365" s="498">
        <f t="shared" si="8011"/>
        <v>0</v>
      </c>
      <c r="PN365" s="498">
        <f t="shared" si="8012"/>
        <v>0</v>
      </c>
      <c r="PO365" s="498" t="e">
        <f t="shared" si="8013"/>
        <v>#N/A</v>
      </c>
      <c r="PP365" s="504">
        <f t="shared" si="8014"/>
        <v>0</v>
      </c>
      <c r="PQ365" s="500">
        <f t="shared" si="8015"/>
        <v>0</v>
      </c>
      <c r="PT365" s="665"/>
      <c r="PU365" s="666"/>
      <c r="PV365" s="667"/>
      <c r="PW365" s="668"/>
      <c r="PX365" s="669"/>
      <c r="PY365" s="720"/>
      <c r="PZ365" s="1326"/>
      <c r="QA365" s="497" t="e">
        <f t="shared" si="8016"/>
        <v>#N/A</v>
      </c>
      <c r="QB365" s="497" t="e">
        <f t="shared" si="8017"/>
        <v>#N/A</v>
      </c>
      <c r="QC365" s="498" t="e">
        <f t="shared" si="8018"/>
        <v>#N/A</v>
      </c>
      <c r="QD365" s="498">
        <f t="shared" si="8019"/>
        <v>0</v>
      </c>
      <c r="QE365" s="498">
        <f t="shared" si="8020"/>
        <v>0</v>
      </c>
      <c r="QF365" s="498" t="e">
        <f t="shared" si="8021"/>
        <v>#N/A</v>
      </c>
      <c r="QG365" s="504">
        <f t="shared" si="8022"/>
        <v>0</v>
      </c>
      <c r="QH365" s="500">
        <f t="shared" si="8023"/>
        <v>0</v>
      </c>
      <c r="QK365" s="665"/>
      <c r="QL365" s="666"/>
      <c r="QM365" s="667"/>
      <c r="QN365" s="668"/>
      <c r="QO365" s="669"/>
      <c r="QP365" s="720"/>
      <c r="QQ365" s="1326"/>
      <c r="QR365" s="497" t="e">
        <f t="shared" si="8024"/>
        <v>#N/A</v>
      </c>
      <c r="QS365" s="497" t="e">
        <f t="shared" si="8025"/>
        <v>#N/A</v>
      </c>
      <c r="QT365" s="498" t="e">
        <f t="shared" si="8026"/>
        <v>#N/A</v>
      </c>
      <c r="QU365" s="498">
        <f t="shared" si="8027"/>
        <v>0</v>
      </c>
      <c r="QV365" s="498">
        <f t="shared" si="8028"/>
        <v>0</v>
      </c>
      <c r="QW365" s="498" t="e">
        <f t="shared" si="8029"/>
        <v>#N/A</v>
      </c>
      <c r="QX365" s="504">
        <f t="shared" si="8030"/>
        <v>0</v>
      </c>
      <c r="QY365" s="500">
        <f t="shared" si="8031"/>
        <v>0</v>
      </c>
      <c r="RB365" s="423"/>
      <c r="RC365" s="203"/>
      <c r="RD365" s="424"/>
      <c r="RE365" s="425"/>
      <c r="RF365" s="426"/>
      <c r="RG365" s="427"/>
      <c r="RH365" s="427"/>
      <c r="RI365" s="497"/>
      <c r="RJ365" s="497"/>
      <c r="RK365" s="498"/>
      <c r="RL365" s="498"/>
      <c r="RM365" s="498"/>
      <c r="RN365" s="498"/>
      <c r="RO365" s="504"/>
      <c r="RP365" s="500"/>
      <c r="RS365" s="423"/>
      <c r="RT365" s="203"/>
      <c r="RU365" s="424"/>
      <c r="RV365" s="425"/>
      <c r="RW365" s="426"/>
      <c r="RX365" s="427"/>
      <c r="RY365" s="427"/>
      <c r="RZ365" s="497"/>
      <c r="SA365" s="497"/>
      <c r="SB365" s="498"/>
      <c r="SC365" s="498"/>
      <c r="SD365" s="498"/>
      <c r="SE365" s="498"/>
      <c r="SF365" s="504"/>
      <c r="SG365" s="500"/>
      <c r="SJ365" s="423"/>
      <c r="SK365" s="203"/>
      <c r="SL365" s="424"/>
      <c r="SM365" s="425"/>
      <c r="SN365" s="426"/>
      <c r="SO365" s="427"/>
      <c r="SP365" s="427"/>
      <c r="SQ365" s="497"/>
      <c r="SR365" s="497"/>
      <c r="SS365" s="498"/>
      <c r="ST365" s="498"/>
      <c r="SU365" s="498"/>
      <c r="SV365" s="498"/>
      <c r="SW365" s="504"/>
      <c r="SX365" s="500"/>
    </row>
    <row r="366" spans="2:518" ht="33" hidden="1" customHeight="1" thickTop="1">
      <c r="B366" s="577"/>
      <c r="C366" s="578"/>
      <c r="D366" s="579"/>
      <c r="E366" s="580"/>
      <c r="F366" s="581"/>
      <c r="G366" s="585"/>
      <c r="H366" s="595"/>
      <c r="K366" s="577"/>
      <c r="L366" s="767"/>
      <c r="M366" s="579"/>
      <c r="N366" s="580"/>
      <c r="O366" s="581"/>
      <c r="P366" s="585"/>
      <c r="Q366" s="1326"/>
      <c r="R366" s="497"/>
      <c r="S366" s="497"/>
      <c r="T366" s="498"/>
      <c r="U366" s="498"/>
      <c r="V366" s="498"/>
      <c r="W366" s="498"/>
      <c r="X366" s="504"/>
      <c r="Y366" s="500"/>
      <c r="Z366" s="486"/>
      <c r="AA366" s="486"/>
      <c r="AB366" s="577"/>
      <c r="AC366" s="767"/>
      <c r="AD366" s="579"/>
      <c r="AE366" s="580"/>
      <c r="AF366" s="581"/>
      <c r="AG366" s="585"/>
      <c r="AH366" s="1326"/>
      <c r="AI366" s="497"/>
      <c r="AJ366" s="497"/>
      <c r="AK366" s="498"/>
      <c r="AL366" s="498"/>
      <c r="AM366" s="498"/>
      <c r="AN366" s="498"/>
      <c r="AO366" s="504"/>
      <c r="AP366" s="500"/>
      <c r="AQ366" s="486"/>
      <c r="AR366" s="486"/>
      <c r="AS366" s="577"/>
      <c r="AT366" s="767"/>
      <c r="AU366" s="579"/>
      <c r="AV366" s="580"/>
      <c r="AW366" s="581"/>
      <c r="AX366" s="585"/>
      <c r="AY366" s="1326"/>
      <c r="AZ366" s="497"/>
      <c r="BA366" s="497"/>
      <c r="BB366" s="498"/>
      <c r="BC366" s="498"/>
      <c r="BD366" s="498"/>
      <c r="BE366" s="498"/>
      <c r="BF366" s="504"/>
      <c r="BG366" s="500"/>
      <c r="BJ366" s="577"/>
      <c r="BK366" s="767"/>
      <c r="BL366" s="579"/>
      <c r="BM366" s="580"/>
      <c r="BN366" s="581"/>
      <c r="BO366" s="585"/>
      <c r="BP366" s="1326"/>
      <c r="BQ366" s="497"/>
      <c r="BR366" s="497"/>
      <c r="BS366" s="498"/>
      <c r="BT366" s="498"/>
      <c r="BU366" s="498"/>
      <c r="BV366" s="498"/>
      <c r="BW366" s="504"/>
      <c r="BX366" s="500"/>
      <c r="CA366" s="577"/>
      <c r="CB366" s="767"/>
      <c r="CC366" s="579"/>
      <c r="CD366" s="580"/>
      <c r="CE366" s="581"/>
      <c r="CF366" s="585"/>
      <c r="CG366" s="1326"/>
      <c r="CH366" s="497"/>
      <c r="CI366" s="497"/>
      <c r="CJ366" s="498"/>
      <c r="CK366" s="498"/>
      <c r="CL366" s="498"/>
      <c r="CM366" s="498"/>
      <c r="CN366" s="504"/>
      <c r="CO366" s="500"/>
      <c r="CR366" s="577"/>
      <c r="CS366" s="767"/>
      <c r="CT366" s="579"/>
      <c r="CU366" s="580"/>
      <c r="CV366" s="581"/>
      <c r="CW366" s="585"/>
      <c r="CX366" s="1326"/>
      <c r="CY366" s="497"/>
      <c r="CZ366" s="497"/>
      <c r="DA366" s="498"/>
      <c r="DB366" s="498"/>
      <c r="DC366" s="498"/>
      <c r="DD366" s="498"/>
      <c r="DE366" s="504"/>
      <c r="DF366" s="500"/>
      <c r="DI366" s="577"/>
      <c r="DJ366" s="767"/>
      <c r="DK366" s="579"/>
      <c r="DL366" s="580"/>
      <c r="DM366" s="581"/>
      <c r="DN366" s="585"/>
      <c r="DO366" s="1326"/>
      <c r="DP366" s="497"/>
      <c r="DQ366" s="497"/>
      <c r="DR366" s="498"/>
      <c r="DS366" s="498"/>
      <c r="DT366" s="498"/>
      <c r="DU366" s="498"/>
      <c r="DV366" s="504"/>
      <c r="DW366" s="500"/>
      <c r="DZ366" s="577"/>
      <c r="EA366" s="767"/>
      <c r="EB366" s="579"/>
      <c r="EC366" s="580"/>
      <c r="ED366" s="581"/>
      <c r="EE366" s="585"/>
      <c r="EF366" s="1326"/>
      <c r="EG366" s="497"/>
      <c r="EH366" s="497"/>
      <c r="EI366" s="498"/>
      <c r="EJ366" s="498"/>
      <c r="EK366" s="498"/>
      <c r="EL366" s="498"/>
      <c r="EM366" s="504"/>
      <c r="EN366" s="500"/>
      <c r="EQ366" s="665"/>
      <c r="ER366" s="666"/>
      <c r="ES366" s="667"/>
      <c r="ET366" s="668"/>
      <c r="EU366" s="669"/>
      <c r="EV366" s="720"/>
      <c r="EW366" s="1326"/>
      <c r="EX366" s="497" t="e">
        <f t="shared" si="7880"/>
        <v>#N/A</v>
      </c>
      <c r="EY366" s="497" t="e">
        <f t="shared" si="7881"/>
        <v>#N/A</v>
      </c>
      <c r="EZ366" s="498" t="e">
        <f t="shared" si="7882"/>
        <v>#N/A</v>
      </c>
      <c r="FA366" s="498">
        <f t="shared" si="7883"/>
        <v>0</v>
      </c>
      <c r="FB366" s="498">
        <f t="shared" si="7884"/>
        <v>0</v>
      </c>
      <c r="FC366" s="498" t="e">
        <f t="shared" si="7885"/>
        <v>#N/A</v>
      </c>
      <c r="FD366" s="504">
        <f t="shared" si="7886"/>
        <v>0</v>
      </c>
      <c r="FE366" s="500">
        <f t="shared" si="7887"/>
        <v>0</v>
      </c>
      <c r="FH366" s="665"/>
      <c r="FI366" s="666"/>
      <c r="FJ366" s="667"/>
      <c r="FK366" s="668"/>
      <c r="FL366" s="669"/>
      <c r="FM366" s="720"/>
      <c r="FN366" s="1326"/>
      <c r="FO366" s="497" t="e">
        <f t="shared" si="7888"/>
        <v>#N/A</v>
      </c>
      <c r="FP366" s="497" t="e">
        <f t="shared" si="7889"/>
        <v>#N/A</v>
      </c>
      <c r="FQ366" s="498" t="e">
        <f t="shared" si="7890"/>
        <v>#N/A</v>
      </c>
      <c r="FR366" s="498">
        <f t="shared" si="7891"/>
        <v>0</v>
      </c>
      <c r="FS366" s="498">
        <f t="shared" si="7892"/>
        <v>0</v>
      </c>
      <c r="FT366" s="498" t="e">
        <f t="shared" si="7893"/>
        <v>#N/A</v>
      </c>
      <c r="FU366" s="504">
        <f t="shared" si="7894"/>
        <v>0</v>
      </c>
      <c r="FV366" s="500">
        <f t="shared" si="7895"/>
        <v>0</v>
      </c>
      <c r="FY366" s="665"/>
      <c r="FZ366" s="666"/>
      <c r="GA366" s="667"/>
      <c r="GB366" s="668"/>
      <c r="GC366" s="669"/>
      <c r="GD366" s="720"/>
      <c r="GE366" s="1326"/>
      <c r="GF366" s="497" t="e">
        <f t="shared" si="7896"/>
        <v>#N/A</v>
      </c>
      <c r="GG366" s="497" t="e">
        <f t="shared" si="7897"/>
        <v>#N/A</v>
      </c>
      <c r="GH366" s="498" t="e">
        <f t="shared" si="7898"/>
        <v>#N/A</v>
      </c>
      <c r="GI366" s="498">
        <f t="shared" si="7899"/>
        <v>0</v>
      </c>
      <c r="GJ366" s="498">
        <f t="shared" si="7900"/>
        <v>0</v>
      </c>
      <c r="GK366" s="498" t="e">
        <f t="shared" si="7901"/>
        <v>#N/A</v>
      </c>
      <c r="GL366" s="504">
        <f t="shared" si="7902"/>
        <v>0</v>
      </c>
      <c r="GM366" s="500">
        <f t="shared" si="7903"/>
        <v>0</v>
      </c>
      <c r="GP366" s="665"/>
      <c r="GQ366" s="666"/>
      <c r="GR366" s="667"/>
      <c r="GS366" s="668"/>
      <c r="GT366" s="669"/>
      <c r="GU366" s="720"/>
      <c r="GV366" s="1326"/>
      <c r="GW366" s="497" t="e">
        <f t="shared" si="7904"/>
        <v>#N/A</v>
      </c>
      <c r="GX366" s="497" t="e">
        <f t="shared" si="7905"/>
        <v>#N/A</v>
      </c>
      <c r="GY366" s="498" t="e">
        <f t="shared" si="7906"/>
        <v>#N/A</v>
      </c>
      <c r="GZ366" s="498">
        <f t="shared" si="7907"/>
        <v>0</v>
      </c>
      <c r="HA366" s="498">
        <f t="shared" si="7908"/>
        <v>0</v>
      </c>
      <c r="HB366" s="498" t="e">
        <f t="shared" si="7909"/>
        <v>#N/A</v>
      </c>
      <c r="HC366" s="504">
        <f t="shared" si="7910"/>
        <v>0</v>
      </c>
      <c r="HD366" s="500">
        <f t="shared" si="7911"/>
        <v>0</v>
      </c>
      <c r="HG366" s="665"/>
      <c r="HH366" s="666"/>
      <c r="HI366" s="667"/>
      <c r="HJ366" s="668"/>
      <c r="HK366" s="669"/>
      <c r="HL366" s="720"/>
      <c r="HM366" s="1326"/>
      <c r="HN366" s="497" t="e">
        <f t="shared" si="7912"/>
        <v>#N/A</v>
      </c>
      <c r="HO366" s="497" t="e">
        <f t="shared" si="7913"/>
        <v>#N/A</v>
      </c>
      <c r="HP366" s="498" t="e">
        <f t="shared" si="7914"/>
        <v>#N/A</v>
      </c>
      <c r="HQ366" s="498">
        <f t="shared" si="7915"/>
        <v>0</v>
      </c>
      <c r="HR366" s="498">
        <f t="shared" si="7916"/>
        <v>0</v>
      </c>
      <c r="HS366" s="498" t="e">
        <f t="shared" si="7917"/>
        <v>#N/A</v>
      </c>
      <c r="HT366" s="504">
        <f t="shared" si="7918"/>
        <v>0</v>
      </c>
      <c r="HU366" s="500">
        <f t="shared" si="7919"/>
        <v>0</v>
      </c>
      <c r="HX366" s="665"/>
      <c r="HY366" s="666"/>
      <c r="HZ366" s="667"/>
      <c r="IA366" s="668"/>
      <c r="IB366" s="669"/>
      <c r="IC366" s="720"/>
      <c r="ID366" s="1326"/>
      <c r="IE366" s="497" t="e">
        <f t="shared" si="7920"/>
        <v>#N/A</v>
      </c>
      <c r="IF366" s="497" t="e">
        <f t="shared" si="7921"/>
        <v>#N/A</v>
      </c>
      <c r="IG366" s="498" t="e">
        <f t="shared" si="7922"/>
        <v>#N/A</v>
      </c>
      <c r="IH366" s="498">
        <f t="shared" si="7923"/>
        <v>0</v>
      </c>
      <c r="II366" s="498">
        <f t="shared" si="7924"/>
        <v>0</v>
      </c>
      <c r="IJ366" s="498" t="e">
        <f t="shared" si="7925"/>
        <v>#N/A</v>
      </c>
      <c r="IK366" s="504">
        <f t="shared" si="7926"/>
        <v>0</v>
      </c>
      <c r="IL366" s="500">
        <f t="shared" si="7927"/>
        <v>0</v>
      </c>
      <c r="IO366" s="665"/>
      <c r="IP366" s="666"/>
      <c r="IQ366" s="667"/>
      <c r="IR366" s="668"/>
      <c r="IS366" s="669"/>
      <c r="IT366" s="720"/>
      <c r="IU366" s="1326"/>
      <c r="IV366" s="497" t="e">
        <f t="shared" si="7928"/>
        <v>#N/A</v>
      </c>
      <c r="IW366" s="497" t="e">
        <f t="shared" si="7929"/>
        <v>#N/A</v>
      </c>
      <c r="IX366" s="498" t="e">
        <f t="shared" si="7930"/>
        <v>#N/A</v>
      </c>
      <c r="IY366" s="498">
        <f t="shared" si="7931"/>
        <v>0</v>
      </c>
      <c r="IZ366" s="498">
        <f t="shared" si="7932"/>
        <v>0</v>
      </c>
      <c r="JA366" s="498" t="e">
        <f t="shared" si="7933"/>
        <v>#N/A</v>
      </c>
      <c r="JB366" s="504">
        <f t="shared" si="7934"/>
        <v>0</v>
      </c>
      <c r="JC366" s="500">
        <f t="shared" si="7935"/>
        <v>0</v>
      </c>
      <c r="JF366" s="665"/>
      <c r="JG366" s="666"/>
      <c r="JH366" s="667"/>
      <c r="JI366" s="668"/>
      <c r="JJ366" s="669"/>
      <c r="JK366" s="720"/>
      <c r="JL366" s="1326"/>
      <c r="JM366" s="497" t="e">
        <f t="shared" si="7936"/>
        <v>#N/A</v>
      </c>
      <c r="JN366" s="497" t="e">
        <f t="shared" si="7937"/>
        <v>#N/A</v>
      </c>
      <c r="JO366" s="498" t="e">
        <f t="shared" si="7938"/>
        <v>#N/A</v>
      </c>
      <c r="JP366" s="498">
        <f t="shared" si="7939"/>
        <v>0</v>
      </c>
      <c r="JQ366" s="498">
        <f t="shared" si="7940"/>
        <v>0</v>
      </c>
      <c r="JR366" s="498" t="e">
        <f t="shared" si="7941"/>
        <v>#N/A</v>
      </c>
      <c r="JS366" s="504">
        <f t="shared" si="7942"/>
        <v>0</v>
      </c>
      <c r="JT366" s="500">
        <f t="shared" si="7943"/>
        <v>0</v>
      </c>
      <c r="JW366" s="665"/>
      <c r="JX366" s="666"/>
      <c r="JY366" s="667"/>
      <c r="JZ366" s="668"/>
      <c r="KA366" s="669"/>
      <c r="KB366" s="720"/>
      <c r="KC366" s="1326"/>
      <c r="KD366" s="497" t="e">
        <f t="shared" si="7944"/>
        <v>#N/A</v>
      </c>
      <c r="KE366" s="497" t="e">
        <f t="shared" si="7945"/>
        <v>#N/A</v>
      </c>
      <c r="KF366" s="498" t="e">
        <f t="shared" si="7946"/>
        <v>#N/A</v>
      </c>
      <c r="KG366" s="498">
        <f t="shared" si="7947"/>
        <v>0</v>
      </c>
      <c r="KH366" s="498">
        <f t="shared" si="7948"/>
        <v>0</v>
      </c>
      <c r="KI366" s="498" t="e">
        <f t="shared" si="7949"/>
        <v>#N/A</v>
      </c>
      <c r="KJ366" s="504">
        <f t="shared" si="7950"/>
        <v>0</v>
      </c>
      <c r="KK366" s="500">
        <f t="shared" si="7951"/>
        <v>0</v>
      </c>
      <c r="KN366" s="665"/>
      <c r="KO366" s="666"/>
      <c r="KP366" s="667"/>
      <c r="KQ366" s="668"/>
      <c r="KR366" s="669"/>
      <c r="KS366" s="720"/>
      <c r="KT366" s="1326"/>
      <c r="KU366" s="497" t="e">
        <f t="shared" si="7952"/>
        <v>#N/A</v>
      </c>
      <c r="KV366" s="497" t="e">
        <f t="shared" si="7953"/>
        <v>#N/A</v>
      </c>
      <c r="KW366" s="498" t="e">
        <f t="shared" si="7954"/>
        <v>#N/A</v>
      </c>
      <c r="KX366" s="498">
        <f t="shared" si="7955"/>
        <v>0</v>
      </c>
      <c r="KY366" s="498">
        <f t="shared" si="7956"/>
        <v>0</v>
      </c>
      <c r="KZ366" s="498" t="e">
        <f t="shared" si="7957"/>
        <v>#N/A</v>
      </c>
      <c r="LA366" s="504">
        <f t="shared" si="7958"/>
        <v>0</v>
      </c>
      <c r="LB366" s="500">
        <f t="shared" si="7959"/>
        <v>0</v>
      </c>
      <c r="LE366" s="665"/>
      <c r="LF366" s="666"/>
      <c r="LG366" s="667"/>
      <c r="LH366" s="668"/>
      <c r="LI366" s="669"/>
      <c r="LJ366" s="720"/>
      <c r="LK366" s="1326"/>
      <c r="LL366" s="497" t="e">
        <f t="shared" si="7960"/>
        <v>#N/A</v>
      </c>
      <c r="LM366" s="497" t="e">
        <f t="shared" si="7961"/>
        <v>#N/A</v>
      </c>
      <c r="LN366" s="498" t="e">
        <f t="shared" si="7962"/>
        <v>#N/A</v>
      </c>
      <c r="LO366" s="498">
        <f t="shared" si="7963"/>
        <v>0</v>
      </c>
      <c r="LP366" s="498">
        <f t="shared" si="7964"/>
        <v>0</v>
      </c>
      <c r="LQ366" s="498" t="e">
        <f t="shared" si="7965"/>
        <v>#N/A</v>
      </c>
      <c r="LR366" s="504">
        <f t="shared" si="7966"/>
        <v>0</v>
      </c>
      <c r="LS366" s="500">
        <f t="shared" si="7967"/>
        <v>0</v>
      </c>
      <c r="LV366" s="665"/>
      <c r="LW366" s="666"/>
      <c r="LX366" s="667"/>
      <c r="LY366" s="668"/>
      <c r="LZ366" s="669"/>
      <c r="MA366" s="720"/>
      <c r="MB366" s="1326"/>
      <c r="MC366" s="497" t="e">
        <f t="shared" si="7968"/>
        <v>#N/A</v>
      </c>
      <c r="MD366" s="497" t="e">
        <f t="shared" si="7969"/>
        <v>#N/A</v>
      </c>
      <c r="ME366" s="498" t="e">
        <f t="shared" si="7970"/>
        <v>#N/A</v>
      </c>
      <c r="MF366" s="498">
        <f t="shared" si="7971"/>
        <v>0</v>
      </c>
      <c r="MG366" s="498">
        <f t="shared" si="7972"/>
        <v>0</v>
      </c>
      <c r="MH366" s="498" t="e">
        <f t="shared" si="7973"/>
        <v>#N/A</v>
      </c>
      <c r="MI366" s="504">
        <f t="shared" si="7974"/>
        <v>0</v>
      </c>
      <c r="MJ366" s="500">
        <f t="shared" si="7975"/>
        <v>0</v>
      </c>
      <c r="MM366" s="665"/>
      <c r="MN366" s="666"/>
      <c r="MO366" s="667"/>
      <c r="MP366" s="668"/>
      <c r="MQ366" s="669"/>
      <c r="MR366" s="720"/>
      <c r="MS366" s="1326"/>
      <c r="MT366" s="497" t="e">
        <f t="shared" si="7976"/>
        <v>#N/A</v>
      </c>
      <c r="MU366" s="497" t="e">
        <f t="shared" si="7977"/>
        <v>#N/A</v>
      </c>
      <c r="MV366" s="498" t="e">
        <f t="shared" si="7978"/>
        <v>#N/A</v>
      </c>
      <c r="MW366" s="498">
        <f t="shared" si="7979"/>
        <v>0</v>
      </c>
      <c r="MX366" s="498">
        <f t="shared" si="7980"/>
        <v>0</v>
      </c>
      <c r="MY366" s="498" t="e">
        <f t="shared" si="7981"/>
        <v>#N/A</v>
      </c>
      <c r="MZ366" s="504">
        <f t="shared" si="7982"/>
        <v>0</v>
      </c>
      <c r="NA366" s="500">
        <f t="shared" si="7983"/>
        <v>0</v>
      </c>
      <c r="ND366" s="665"/>
      <c r="NE366" s="666"/>
      <c r="NF366" s="667"/>
      <c r="NG366" s="668"/>
      <c r="NH366" s="669"/>
      <c r="NI366" s="720"/>
      <c r="NJ366" s="1326"/>
      <c r="NK366" s="497" t="e">
        <f t="shared" si="7984"/>
        <v>#N/A</v>
      </c>
      <c r="NL366" s="497" t="e">
        <f t="shared" si="7985"/>
        <v>#N/A</v>
      </c>
      <c r="NM366" s="498" t="e">
        <f t="shared" si="7986"/>
        <v>#N/A</v>
      </c>
      <c r="NN366" s="498">
        <f t="shared" si="7987"/>
        <v>0</v>
      </c>
      <c r="NO366" s="498">
        <f t="shared" si="7988"/>
        <v>0</v>
      </c>
      <c r="NP366" s="498" t="e">
        <f t="shared" si="7989"/>
        <v>#N/A</v>
      </c>
      <c r="NQ366" s="504">
        <f t="shared" si="7990"/>
        <v>0</v>
      </c>
      <c r="NR366" s="500">
        <f t="shared" si="7991"/>
        <v>0</v>
      </c>
      <c r="NU366" s="665"/>
      <c r="NV366" s="666"/>
      <c r="NW366" s="667"/>
      <c r="NX366" s="668"/>
      <c r="NY366" s="669"/>
      <c r="NZ366" s="720"/>
      <c r="OA366" s="1326"/>
      <c r="OB366" s="497" t="e">
        <f t="shared" si="7992"/>
        <v>#N/A</v>
      </c>
      <c r="OC366" s="497" t="e">
        <f t="shared" si="7993"/>
        <v>#N/A</v>
      </c>
      <c r="OD366" s="498" t="e">
        <f t="shared" si="7994"/>
        <v>#N/A</v>
      </c>
      <c r="OE366" s="498">
        <f t="shared" si="7995"/>
        <v>0</v>
      </c>
      <c r="OF366" s="498">
        <f t="shared" si="7996"/>
        <v>0</v>
      </c>
      <c r="OG366" s="498" t="e">
        <f t="shared" si="7997"/>
        <v>#N/A</v>
      </c>
      <c r="OH366" s="504">
        <f t="shared" si="7998"/>
        <v>0</v>
      </c>
      <c r="OI366" s="500">
        <f t="shared" si="7999"/>
        <v>0</v>
      </c>
      <c r="OL366" s="665"/>
      <c r="OM366" s="666"/>
      <c r="ON366" s="667"/>
      <c r="OO366" s="668"/>
      <c r="OP366" s="669"/>
      <c r="OQ366" s="720"/>
      <c r="OR366" s="1326"/>
      <c r="OS366" s="497" t="e">
        <f t="shared" si="8000"/>
        <v>#N/A</v>
      </c>
      <c r="OT366" s="497" t="e">
        <f t="shared" si="8001"/>
        <v>#N/A</v>
      </c>
      <c r="OU366" s="498" t="e">
        <f t="shared" si="8002"/>
        <v>#N/A</v>
      </c>
      <c r="OV366" s="498">
        <f t="shared" si="8003"/>
        <v>0</v>
      </c>
      <c r="OW366" s="498">
        <f t="shared" si="8004"/>
        <v>0</v>
      </c>
      <c r="OX366" s="498" t="e">
        <f t="shared" si="8005"/>
        <v>#N/A</v>
      </c>
      <c r="OY366" s="504">
        <f t="shared" si="8006"/>
        <v>0</v>
      </c>
      <c r="OZ366" s="500">
        <f t="shared" si="8007"/>
        <v>0</v>
      </c>
      <c r="PC366" s="665"/>
      <c r="PD366" s="666"/>
      <c r="PE366" s="667"/>
      <c r="PF366" s="668"/>
      <c r="PG366" s="669"/>
      <c r="PH366" s="720"/>
      <c r="PI366" s="1326"/>
      <c r="PJ366" s="497" t="e">
        <f t="shared" si="8008"/>
        <v>#N/A</v>
      </c>
      <c r="PK366" s="497" t="e">
        <f t="shared" si="8009"/>
        <v>#N/A</v>
      </c>
      <c r="PL366" s="498" t="e">
        <f t="shared" si="8010"/>
        <v>#N/A</v>
      </c>
      <c r="PM366" s="498">
        <f t="shared" si="8011"/>
        <v>0</v>
      </c>
      <c r="PN366" s="498">
        <f t="shared" si="8012"/>
        <v>0</v>
      </c>
      <c r="PO366" s="498" t="e">
        <f t="shared" si="8013"/>
        <v>#N/A</v>
      </c>
      <c r="PP366" s="504">
        <f t="shared" si="8014"/>
        <v>0</v>
      </c>
      <c r="PQ366" s="500">
        <f t="shared" si="8015"/>
        <v>0</v>
      </c>
      <c r="PT366" s="665"/>
      <c r="PU366" s="666"/>
      <c r="PV366" s="667"/>
      <c r="PW366" s="668"/>
      <c r="PX366" s="669"/>
      <c r="PY366" s="720"/>
      <c r="PZ366" s="1326"/>
      <c r="QA366" s="497" t="e">
        <f t="shared" si="8016"/>
        <v>#N/A</v>
      </c>
      <c r="QB366" s="497" t="e">
        <f t="shared" si="8017"/>
        <v>#N/A</v>
      </c>
      <c r="QC366" s="498" t="e">
        <f t="shared" si="8018"/>
        <v>#N/A</v>
      </c>
      <c r="QD366" s="498">
        <f t="shared" si="8019"/>
        <v>0</v>
      </c>
      <c r="QE366" s="498">
        <f t="shared" si="8020"/>
        <v>0</v>
      </c>
      <c r="QF366" s="498" t="e">
        <f t="shared" si="8021"/>
        <v>#N/A</v>
      </c>
      <c r="QG366" s="504">
        <f t="shared" si="8022"/>
        <v>0</v>
      </c>
      <c r="QH366" s="500">
        <f t="shared" si="8023"/>
        <v>0</v>
      </c>
      <c r="QK366" s="665"/>
      <c r="QL366" s="666"/>
      <c r="QM366" s="667"/>
      <c r="QN366" s="668"/>
      <c r="QO366" s="669"/>
      <c r="QP366" s="720"/>
      <c r="QQ366" s="1326"/>
      <c r="QR366" s="497" t="e">
        <f t="shared" si="8024"/>
        <v>#N/A</v>
      </c>
      <c r="QS366" s="497" t="e">
        <f t="shared" si="8025"/>
        <v>#N/A</v>
      </c>
      <c r="QT366" s="498" t="e">
        <f t="shared" si="8026"/>
        <v>#N/A</v>
      </c>
      <c r="QU366" s="498">
        <f t="shared" si="8027"/>
        <v>0</v>
      </c>
      <c r="QV366" s="498">
        <f t="shared" si="8028"/>
        <v>0</v>
      </c>
      <c r="QW366" s="498" t="e">
        <f t="shared" si="8029"/>
        <v>#N/A</v>
      </c>
      <c r="QX366" s="504">
        <f t="shared" si="8030"/>
        <v>0</v>
      </c>
      <c r="QY366" s="500">
        <f t="shared" si="8031"/>
        <v>0</v>
      </c>
      <c r="RB366" s="428"/>
      <c r="RC366" s="429"/>
      <c r="RD366" s="430"/>
      <c r="RE366" s="431"/>
      <c r="RF366" s="432"/>
      <c r="RG366" s="432"/>
      <c r="RH366" s="432"/>
      <c r="RI366" s="497" t="e">
        <f t="shared" ref="RI366:RI536" si="8032">IF(EXACT(VLOOKUP(RB366,OFERTA_0,2,FALSE),RC366),1,0)</f>
        <v>#N/A</v>
      </c>
      <c r="RJ366" s="497" t="e">
        <f t="shared" ref="RJ366:RJ536" si="8033">IF(EXACT(VLOOKUP(RB366,OFERTA_0,3,FALSE),RD366),1,0)</f>
        <v>#N/A</v>
      </c>
      <c r="RK366" s="498" t="e">
        <f t="shared" ref="RK366:RK536" si="8034">IF(EXACT(VLOOKUP(RB366,OFERTA_0,4,FALSE),RE366),1,0)</f>
        <v>#N/A</v>
      </c>
      <c r="RL366" s="498">
        <f t="shared" ref="RL366:RL536" si="8035">IF(RF366=0,0,1)</f>
        <v>0</v>
      </c>
      <c r="RM366" s="498">
        <f t="shared" ref="RM366:RM536" si="8036">IF(RG366=0,0,1)</f>
        <v>0</v>
      </c>
      <c r="RN366" s="498" t="e">
        <f t="shared" ref="RN366:RN536" si="8037">PRODUCT(RI366:RM366)</f>
        <v>#N/A</v>
      </c>
      <c r="RO366" s="504">
        <f t="shared" ref="RO366:RO536" si="8038">ROUND(RG366,0)</f>
        <v>0</v>
      </c>
      <c r="RP366" s="500">
        <f t="shared" ref="RP366:RP536" si="8039">RG366-RO366</f>
        <v>0</v>
      </c>
      <c r="RS366" s="428"/>
      <c r="RT366" s="429"/>
      <c r="RU366" s="430"/>
      <c r="RV366" s="431"/>
      <c r="RW366" s="432"/>
      <c r="RX366" s="432"/>
      <c r="RY366" s="432"/>
      <c r="RZ366" s="497" t="e">
        <f t="shared" ref="RZ366:RZ536" si="8040">IF(EXACT(VLOOKUP(RS366,OFERTA_0,2,FALSE),RT366),1,0)</f>
        <v>#N/A</v>
      </c>
      <c r="SA366" s="497" t="e">
        <f t="shared" ref="SA366:SA536" si="8041">IF(EXACT(VLOOKUP(RS366,OFERTA_0,3,FALSE),RU366),1,0)</f>
        <v>#N/A</v>
      </c>
      <c r="SB366" s="498" t="e">
        <f t="shared" ref="SB366:SB536" si="8042">IF(EXACT(VLOOKUP(RS366,OFERTA_0,4,FALSE),RV366),1,0)</f>
        <v>#N/A</v>
      </c>
      <c r="SC366" s="498">
        <f t="shared" ref="SC366:SC536" si="8043">IF(RW366=0,0,1)</f>
        <v>0</v>
      </c>
      <c r="SD366" s="498">
        <f t="shared" ref="SD366:SD536" si="8044">IF(RX366=0,0,1)</f>
        <v>0</v>
      </c>
      <c r="SE366" s="498" t="e">
        <f t="shared" ref="SE366:SE536" si="8045">PRODUCT(RZ366:SD366)</f>
        <v>#N/A</v>
      </c>
      <c r="SF366" s="504">
        <f t="shared" ref="SF366:SF536" si="8046">ROUND(RX366,0)</f>
        <v>0</v>
      </c>
      <c r="SG366" s="500">
        <f t="shared" ref="SG366:SG536" si="8047">RX366-SF366</f>
        <v>0</v>
      </c>
      <c r="SJ366" s="428"/>
      <c r="SK366" s="429"/>
      <c r="SL366" s="430"/>
      <c r="SM366" s="431"/>
      <c r="SN366" s="432"/>
      <c r="SO366" s="432"/>
      <c r="SP366" s="432"/>
      <c r="SQ366" s="497" t="e">
        <f t="shared" ref="SQ366:SQ536" si="8048">IF(EXACT(VLOOKUP(SJ366,OFERTA_0,2,FALSE),SK366),1,0)</f>
        <v>#N/A</v>
      </c>
      <c r="SR366" s="497" t="e">
        <f t="shared" ref="SR366:SR536" si="8049">IF(EXACT(VLOOKUP(SJ366,OFERTA_0,3,FALSE),SL366),1,0)</f>
        <v>#N/A</v>
      </c>
      <c r="SS366" s="498" t="e">
        <f t="shared" ref="SS366:SS536" si="8050">IF(EXACT(VLOOKUP(SJ366,OFERTA_0,4,FALSE),SM366),1,0)</f>
        <v>#N/A</v>
      </c>
      <c r="ST366" s="498">
        <f t="shared" ref="ST366:ST536" si="8051">IF(SN366=0,0,1)</f>
        <v>0</v>
      </c>
      <c r="SU366" s="498">
        <f t="shared" ref="SU366:SU536" si="8052">IF(SO366=0,0,1)</f>
        <v>0</v>
      </c>
      <c r="SV366" s="498" t="e">
        <f t="shared" ref="SV366:SV536" si="8053">PRODUCT(SQ366:SU366)</f>
        <v>#N/A</v>
      </c>
      <c r="SW366" s="504">
        <f t="shared" ref="SW366:SW536" si="8054">ROUND(SO366,0)</f>
        <v>0</v>
      </c>
      <c r="SX366" s="500">
        <f t="shared" ref="SX366:SX536" si="8055">SO366-SW366</f>
        <v>0</v>
      </c>
    </row>
    <row r="367" spans="2:518" ht="33" hidden="1" customHeight="1" thickBot="1">
      <c r="B367" s="577"/>
      <c r="C367" s="578"/>
      <c r="D367" s="579"/>
      <c r="E367" s="580"/>
      <c r="F367" s="581"/>
      <c r="G367" s="585"/>
      <c r="H367" s="595"/>
      <c r="K367" s="577"/>
      <c r="L367" s="767"/>
      <c r="M367" s="579"/>
      <c r="N367" s="580"/>
      <c r="O367" s="581"/>
      <c r="P367" s="585"/>
      <c r="Q367" s="1326"/>
      <c r="R367" s="497"/>
      <c r="S367" s="497"/>
      <c r="T367" s="498"/>
      <c r="U367" s="498"/>
      <c r="V367" s="498"/>
      <c r="W367" s="498"/>
      <c r="X367" s="504"/>
      <c r="Y367" s="500"/>
      <c r="Z367" s="486"/>
      <c r="AA367" s="486"/>
      <c r="AB367" s="577"/>
      <c r="AC367" s="767"/>
      <c r="AD367" s="579"/>
      <c r="AE367" s="580"/>
      <c r="AF367" s="581"/>
      <c r="AG367" s="585"/>
      <c r="AH367" s="1326"/>
      <c r="AI367" s="497"/>
      <c r="AJ367" s="497"/>
      <c r="AK367" s="498"/>
      <c r="AL367" s="498"/>
      <c r="AM367" s="498"/>
      <c r="AN367" s="498"/>
      <c r="AO367" s="504"/>
      <c r="AP367" s="500"/>
      <c r="AQ367" s="486"/>
      <c r="AR367" s="486"/>
      <c r="AS367" s="577"/>
      <c r="AT367" s="767"/>
      <c r="AU367" s="579"/>
      <c r="AV367" s="580"/>
      <c r="AW367" s="581"/>
      <c r="AX367" s="585"/>
      <c r="AY367" s="1326"/>
      <c r="AZ367" s="497"/>
      <c r="BA367" s="497"/>
      <c r="BB367" s="498"/>
      <c r="BC367" s="498"/>
      <c r="BD367" s="498"/>
      <c r="BE367" s="498"/>
      <c r="BF367" s="504"/>
      <c r="BG367" s="500"/>
      <c r="BJ367" s="577"/>
      <c r="BK367" s="767"/>
      <c r="BL367" s="579"/>
      <c r="BM367" s="580"/>
      <c r="BN367" s="581"/>
      <c r="BO367" s="585"/>
      <c r="BP367" s="1326"/>
      <c r="BQ367" s="497"/>
      <c r="BR367" s="497"/>
      <c r="BS367" s="498"/>
      <c r="BT367" s="498"/>
      <c r="BU367" s="498"/>
      <c r="BV367" s="498"/>
      <c r="BW367" s="504"/>
      <c r="BX367" s="500"/>
      <c r="CA367" s="577"/>
      <c r="CB367" s="767"/>
      <c r="CC367" s="579"/>
      <c r="CD367" s="580"/>
      <c r="CE367" s="581"/>
      <c r="CF367" s="585"/>
      <c r="CG367" s="1326"/>
      <c r="CH367" s="497"/>
      <c r="CI367" s="497"/>
      <c r="CJ367" s="498"/>
      <c r="CK367" s="498"/>
      <c r="CL367" s="498"/>
      <c r="CM367" s="498"/>
      <c r="CN367" s="504"/>
      <c r="CO367" s="500"/>
      <c r="CR367" s="577"/>
      <c r="CS367" s="767"/>
      <c r="CT367" s="579"/>
      <c r="CU367" s="580"/>
      <c r="CV367" s="581"/>
      <c r="CW367" s="585"/>
      <c r="CX367" s="1326"/>
      <c r="CY367" s="497"/>
      <c r="CZ367" s="497"/>
      <c r="DA367" s="498"/>
      <c r="DB367" s="498"/>
      <c r="DC367" s="498"/>
      <c r="DD367" s="498"/>
      <c r="DE367" s="504"/>
      <c r="DF367" s="500"/>
      <c r="DI367" s="577"/>
      <c r="DJ367" s="767"/>
      <c r="DK367" s="579"/>
      <c r="DL367" s="580"/>
      <c r="DM367" s="581"/>
      <c r="DN367" s="585"/>
      <c r="DO367" s="1326"/>
      <c r="DP367" s="497"/>
      <c r="DQ367" s="497"/>
      <c r="DR367" s="498"/>
      <c r="DS367" s="498"/>
      <c r="DT367" s="498"/>
      <c r="DU367" s="498"/>
      <c r="DV367" s="504"/>
      <c r="DW367" s="500"/>
      <c r="DZ367" s="577"/>
      <c r="EA367" s="767"/>
      <c r="EB367" s="579"/>
      <c r="EC367" s="580"/>
      <c r="ED367" s="581"/>
      <c r="EE367" s="585"/>
      <c r="EF367" s="1326"/>
      <c r="EG367" s="497"/>
      <c r="EH367" s="497"/>
      <c r="EI367" s="498"/>
      <c r="EJ367" s="498"/>
      <c r="EK367" s="498"/>
      <c r="EL367" s="498"/>
      <c r="EM367" s="504"/>
      <c r="EN367" s="500"/>
      <c r="EQ367" s="665"/>
      <c r="ER367" s="666"/>
      <c r="ES367" s="667"/>
      <c r="ET367" s="668"/>
      <c r="EU367" s="669"/>
      <c r="EV367" s="720"/>
      <c r="EW367" s="1326"/>
      <c r="EX367" s="497" t="e">
        <f t="shared" si="7880"/>
        <v>#N/A</v>
      </c>
      <c r="EY367" s="497" t="e">
        <f t="shared" si="7881"/>
        <v>#N/A</v>
      </c>
      <c r="EZ367" s="498" t="e">
        <f t="shared" si="7882"/>
        <v>#N/A</v>
      </c>
      <c r="FA367" s="498">
        <f t="shared" si="7883"/>
        <v>0</v>
      </c>
      <c r="FB367" s="498">
        <f t="shared" si="7884"/>
        <v>0</v>
      </c>
      <c r="FC367" s="498" t="e">
        <f t="shared" si="7885"/>
        <v>#N/A</v>
      </c>
      <c r="FD367" s="504">
        <f t="shared" si="7886"/>
        <v>0</v>
      </c>
      <c r="FE367" s="500">
        <f t="shared" si="7887"/>
        <v>0</v>
      </c>
      <c r="FH367" s="665"/>
      <c r="FI367" s="666"/>
      <c r="FJ367" s="667"/>
      <c r="FK367" s="668"/>
      <c r="FL367" s="669"/>
      <c r="FM367" s="720"/>
      <c r="FN367" s="1326"/>
      <c r="FO367" s="497" t="e">
        <f t="shared" si="7888"/>
        <v>#N/A</v>
      </c>
      <c r="FP367" s="497" t="e">
        <f t="shared" si="7889"/>
        <v>#N/A</v>
      </c>
      <c r="FQ367" s="498" t="e">
        <f t="shared" si="7890"/>
        <v>#N/A</v>
      </c>
      <c r="FR367" s="498">
        <f t="shared" si="7891"/>
        <v>0</v>
      </c>
      <c r="FS367" s="498">
        <f t="shared" si="7892"/>
        <v>0</v>
      </c>
      <c r="FT367" s="498" t="e">
        <f t="shared" si="7893"/>
        <v>#N/A</v>
      </c>
      <c r="FU367" s="504">
        <f t="shared" si="7894"/>
        <v>0</v>
      </c>
      <c r="FV367" s="500">
        <f t="shared" si="7895"/>
        <v>0</v>
      </c>
      <c r="FY367" s="665"/>
      <c r="FZ367" s="666"/>
      <c r="GA367" s="667"/>
      <c r="GB367" s="668"/>
      <c r="GC367" s="669"/>
      <c r="GD367" s="720"/>
      <c r="GE367" s="1326"/>
      <c r="GF367" s="497" t="e">
        <f t="shared" si="7896"/>
        <v>#N/A</v>
      </c>
      <c r="GG367" s="497" t="e">
        <f t="shared" si="7897"/>
        <v>#N/A</v>
      </c>
      <c r="GH367" s="498" t="e">
        <f t="shared" si="7898"/>
        <v>#N/A</v>
      </c>
      <c r="GI367" s="498">
        <f t="shared" si="7899"/>
        <v>0</v>
      </c>
      <c r="GJ367" s="498">
        <f t="shared" si="7900"/>
        <v>0</v>
      </c>
      <c r="GK367" s="498" t="e">
        <f t="shared" si="7901"/>
        <v>#N/A</v>
      </c>
      <c r="GL367" s="504">
        <f t="shared" si="7902"/>
        <v>0</v>
      </c>
      <c r="GM367" s="500">
        <f t="shared" si="7903"/>
        <v>0</v>
      </c>
      <c r="GP367" s="665"/>
      <c r="GQ367" s="666"/>
      <c r="GR367" s="667"/>
      <c r="GS367" s="668"/>
      <c r="GT367" s="669"/>
      <c r="GU367" s="720"/>
      <c r="GV367" s="1326"/>
      <c r="GW367" s="497" t="e">
        <f t="shared" si="7904"/>
        <v>#N/A</v>
      </c>
      <c r="GX367" s="497" t="e">
        <f t="shared" si="7905"/>
        <v>#N/A</v>
      </c>
      <c r="GY367" s="498" t="e">
        <f t="shared" si="7906"/>
        <v>#N/A</v>
      </c>
      <c r="GZ367" s="498">
        <f t="shared" si="7907"/>
        <v>0</v>
      </c>
      <c r="HA367" s="498">
        <f t="shared" si="7908"/>
        <v>0</v>
      </c>
      <c r="HB367" s="498" t="e">
        <f t="shared" si="7909"/>
        <v>#N/A</v>
      </c>
      <c r="HC367" s="504">
        <f t="shared" si="7910"/>
        <v>0</v>
      </c>
      <c r="HD367" s="500">
        <f t="shared" si="7911"/>
        <v>0</v>
      </c>
      <c r="HG367" s="665"/>
      <c r="HH367" s="666"/>
      <c r="HI367" s="667"/>
      <c r="HJ367" s="668"/>
      <c r="HK367" s="669"/>
      <c r="HL367" s="720"/>
      <c r="HM367" s="1326"/>
      <c r="HN367" s="497" t="e">
        <f t="shared" si="7912"/>
        <v>#N/A</v>
      </c>
      <c r="HO367" s="497" t="e">
        <f t="shared" si="7913"/>
        <v>#N/A</v>
      </c>
      <c r="HP367" s="498" t="e">
        <f t="shared" si="7914"/>
        <v>#N/A</v>
      </c>
      <c r="HQ367" s="498">
        <f t="shared" si="7915"/>
        <v>0</v>
      </c>
      <c r="HR367" s="498">
        <f t="shared" si="7916"/>
        <v>0</v>
      </c>
      <c r="HS367" s="498" t="e">
        <f t="shared" si="7917"/>
        <v>#N/A</v>
      </c>
      <c r="HT367" s="504">
        <f t="shared" si="7918"/>
        <v>0</v>
      </c>
      <c r="HU367" s="500">
        <f t="shared" si="7919"/>
        <v>0</v>
      </c>
      <c r="HX367" s="665"/>
      <c r="HY367" s="666"/>
      <c r="HZ367" s="667"/>
      <c r="IA367" s="668"/>
      <c r="IB367" s="669"/>
      <c r="IC367" s="720"/>
      <c r="ID367" s="1326"/>
      <c r="IE367" s="497" t="e">
        <f t="shared" si="7920"/>
        <v>#N/A</v>
      </c>
      <c r="IF367" s="497" t="e">
        <f t="shared" si="7921"/>
        <v>#N/A</v>
      </c>
      <c r="IG367" s="498" t="e">
        <f t="shared" si="7922"/>
        <v>#N/A</v>
      </c>
      <c r="IH367" s="498">
        <f t="shared" si="7923"/>
        <v>0</v>
      </c>
      <c r="II367" s="498">
        <f t="shared" si="7924"/>
        <v>0</v>
      </c>
      <c r="IJ367" s="498" t="e">
        <f t="shared" si="7925"/>
        <v>#N/A</v>
      </c>
      <c r="IK367" s="504">
        <f t="shared" si="7926"/>
        <v>0</v>
      </c>
      <c r="IL367" s="500">
        <f t="shared" si="7927"/>
        <v>0</v>
      </c>
      <c r="IO367" s="665"/>
      <c r="IP367" s="666"/>
      <c r="IQ367" s="667"/>
      <c r="IR367" s="668"/>
      <c r="IS367" s="669"/>
      <c r="IT367" s="720"/>
      <c r="IU367" s="1326"/>
      <c r="IV367" s="497" t="e">
        <f t="shared" si="7928"/>
        <v>#N/A</v>
      </c>
      <c r="IW367" s="497" t="e">
        <f t="shared" si="7929"/>
        <v>#N/A</v>
      </c>
      <c r="IX367" s="498" t="e">
        <f t="shared" si="7930"/>
        <v>#N/A</v>
      </c>
      <c r="IY367" s="498">
        <f t="shared" si="7931"/>
        <v>0</v>
      </c>
      <c r="IZ367" s="498">
        <f t="shared" si="7932"/>
        <v>0</v>
      </c>
      <c r="JA367" s="498" t="e">
        <f t="shared" si="7933"/>
        <v>#N/A</v>
      </c>
      <c r="JB367" s="504">
        <f t="shared" si="7934"/>
        <v>0</v>
      </c>
      <c r="JC367" s="500">
        <f t="shared" si="7935"/>
        <v>0</v>
      </c>
      <c r="JF367" s="665"/>
      <c r="JG367" s="666"/>
      <c r="JH367" s="667"/>
      <c r="JI367" s="668"/>
      <c r="JJ367" s="669"/>
      <c r="JK367" s="720"/>
      <c r="JL367" s="1326"/>
      <c r="JM367" s="497" t="e">
        <f t="shared" si="7936"/>
        <v>#N/A</v>
      </c>
      <c r="JN367" s="497" t="e">
        <f t="shared" si="7937"/>
        <v>#N/A</v>
      </c>
      <c r="JO367" s="498" t="e">
        <f t="shared" si="7938"/>
        <v>#N/A</v>
      </c>
      <c r="JP367" s="498">
        <f t="shared" si="7939"/>
        <v>0</v>
      </c>
      <c r="JQ367" s="498">
        <f t="shared" si="7940"/>
        <v>0</v>
      </c>
      <c r="JR367" s="498" t="e">
        <f t="shared" si="7941"/>
        <v>#N/A</v>
      </c>
      <c r="JS367" s="504">
        <f t="shared" si="7942"/>
        <v>0</v>
      </c>
      <c r="JT367" s="500">
        <f t="shared" si="7943"/>
        <v>0</v>
      </c>
      <c r="JW367" s="665"/>
      <c r="JX367" s="666"/>
      <c r="JY367" s="667"/>
      <c r="JZ367" s="668"/>
      <c r="KA367" s="669"/>
      <c r="KB367" s="720"/>
      <c r="KC367" s="1326"/>
      <c r="KD367" s="497" t="e">
        <f t="shared" si="7944"/>
        <v>#N/A</v>
      </c>
      <c r="KE367" s="497" t="e">
        <f t="shared" si="7945"/>
        <v>#N/A</v>
      </c>
      <c r="KF367" s="498" t="e">
        <f t="shared" si="7946"/>
        <v>#N/A</v>
      </c>
      <c r="KG367" s="498">
        <f t="shared" si="7947"/>
        <v>0</v>
      </c>
      <c r="KH367" s="498">
        <f t="shared" si="7948"/>
        <v>0</v>
      </c>
      <c r="KI367" s="498" t="e">
        <f t="shared" si="7949"/>
        <v>#N/A</v>
      </c>
      <c r="KJ367" s="504">
        <f t="shared" si="7950"/>
        <v>0</v>
      </c>
      <c r="KK367" s="500">
        <f t="shared" si="7951"/>
        <v>0</v>
      </c>
      <c r="KN367" s="665"/>
      <c r="KO367" s="666"/>
      <c r="KP367" s="667"/>
      <c r="KQ367" s="668"/>
      <c r="KR367" s="669"/>
      <c r="KS367" s="720"/>
      <c r="KT367" s="1326"/>
      <c r="KU367" s="497" t="e">
        <f t="shared" si="7952"/>
        <v>#N/A</v>
      </c>
      <c r="KV367" s="497" t="e">
        <f t="shared" si="7953"/>
        <v>#N/A</v>
      </c>
      <c r="KW367" s="498" t="e">
        <f t="shared" si="7954"/>
        <v>#N/A</v>
      </c>
      <c r="KX367" s="498">
        <f t="shared" si="7955"/>
        <v>0</v>
      </c>
      <c r="KY367" s="498">
        <f t="shared" si="7956"/>
        <v>0</v>
      </c>
      <c r="KZ367" s="498" t="e">
        <f t="shared" si="7957"/>
        <v>#N/A</v>
      </c>
      <c r="LA367" s="504">
        <f t="shared" si="7958"/>
        <v>0</v>
      </c>
      <c r="LB367" s="500">
        <f t="shared" si="7959"/>
        <v>0</v>
      </c>
      <c r="LE367" s="665"/>
      <c r="LF367" s="666"/>
      <c r="LG367" s="667"/>
      <c r="LH367" s="668"/>
      <c r="LI367" s="669"/>
      <c r="LJ367" s="720"/>
      <c r="LK367" s="1326"/>
      <c r="LL367" s="497" t="e">
        <f t="shared" si="7960"/>
        <v>#N/A</v>
      </c>
      <c r="LM367" s="497" t="e">
        <f t="shared" si="7961"/>
        <v>#N/A</v>
      </c>
      <c r="LN367" s="498" t="e">
        <f t="shared" si="7962"/>
        <v>#N/A</v>
      </c>
      <c r="LO367" s="498">
        <f t="shared" si="7963"/>
        <v>0</v>
      </c>
      <c r="LP367" s="498">
        <f t="shared" si="7964"/>
        <v>0</v>
      </c>
      <c r="LQ367" s="498" t="e">
        <f t="shared" si="7965"/>
        <v>#N/A</v>
      </c>
      <c r="LR367" s="504">
        <f t="shared" si="7966"/>
        <v>0</v>
      </c>
      <c r="LS367" s="500">
        <f t="shared" si="7967"/>
        <v>0</v>
      </c>
      <c r="LV367" s="665"/>
      <c r="LW367" s="666"/>
      <c r="LX367" s="667"/>
      <c r="LY367" s="668"/>
      <c r="LZ367" s="669"/>
      <c r="MA367" s="720"/>
      <c r="MB367" s="1326"/>
      <c r="MC367" s="497" t="e">
        <f t="shared" si="7968"/>
        <v>#N/A</v>
      </c>
      <c r="MD367" s="497" t="e">
        <f t="shared" si="7969"/>
        <v>#N/A</v>
      </c>
      <c r="ME367" s="498" t="e">
        <f t="shared" si="7970"/>
        <v>#N/A</v>
      </c>
      <c r="MF367" s="498">
        <f t="shared" si="7971"/>
        <v>0</v>
      </c>
      <c r="MG367" s="498">
        <f t="shared" si="7972"/>
        <v>0</v>
      </c>
      <c r="MH367" s="498" t="e">
        <f t="shared" si="7973"/>
        <v>#N/A</v>
      </c>
      <c r="MI367" s="504">
        <f t="shared" si="7974"/>
        <v>0</v>
      </c>
      <c r="MJ367" s="500">
        <f t="shared" si="7975"/>
        <v>0</v>
      </c>
      <c r="MM367" s="665"/>
      <c r="MN367" s="666"/>
      <c r="MO367" s="667"/>
      <c r="MP367" s="668"/>
      <c r="MQ367" s="669"/>
      <c r="MR367" s="720"/>
      <c r="MS367" s="1326"/>
      <c r="MT367" s="497" t="e">
        <f t="shared" si="7976"/>
        <v>#N/A</v>
      </c>
      <c r="MU367" s="497" t="e">
        <f t="shared" si="7977"/>
        <v>#N/A</v>
      </c>
      <c r="MV367" s="498" t="e">
        <f t="shared" si="7978"/>
        <v>#N/A</v>
      </c>
      <c r="MW367" s="498">
        <f t="shared" si="7979"/>
        <v>0</v>
      </c>
      <c r="MX367" s="498">
        <f t="shared" si="7980"/>
        <v>0</v>
      </c>
      <c r="MY367" s="498" t="e">
        <f t="shared" si="7981"/>
        <v>#N/A</v>
      </c>
      <c r="MZ367" s="504">
        <f t="shared" si="7982"/>
        <v>0</v>
      </c>
      <c r="NA367" s="500">
        <f t="shared" si="7983"/>
        <v>0</v>
      </c>
      <c r="ND367" s="665"/>
      <c r="NE367" s="666"/>
      <c r="NF367" s="667"/>
      <c r="NG367" s="668"/>
      <c r="NH367" s="669"/>
      <c r="NI367" s="720"/>
      <c r="NJ367" s="1326"/>
      <c r="NK367" s="497" t="e">
        <f t="shared" si="7984"/>
        <v>#N/A</v>
      </c>
      <c r="NL367" s="497" t="e">
        <f t="shared" si="7985"/>
        <v>#N/A</v>
      </c>
      <c r="NM367" s="498" t="e">
        <f t="shared" si="7986"/>
        <v>#N/A</v>
      </c>
      <c r="NN367" s="498">
        <f t="shared" si="7987"/>
        <v>0</v>
      </c>
      <c r="NO367" s="498">
        <f t="shared" si="7988"/>
        <v>0</v>
      </c>
      <c r="NP367" s="498" t="e">
        <f t="shared" si="7989"/>
        <v>#N/A</v>
      </c>
      <c r="NQ367" s="504">
        <f t="shared" si="7990"/>
        <v>0</v>
      </c>
      <c r="NR367" s="500">
        <f t="shared" si="7991"/>
        <v>0</v>
      </c>
      <c r="NU367" s="665"/>
      <c r="NV367" s="666"/>
      <c r="NW367" s="667"/>
      <c r="NX367" s="668"/>
      <c r="NY367" s="669"/>
      <c r="NZ367" s="720"/>
      <c r="OA367" s="1326"/>
      <c r="OB367" s="497" t="e">
        <f t="shared" si="7992"/>
        <v>#N/A</v>
      </c>
      <c r="OC367" s="497" t="e">
        <f t="shared" si="7993"/>
        <v>#N/A</v>
      </c>
      <c r="OD367" s="498" t="e">
        <f t="shared" si="7994"/>
        <v>#N/A</v>
      </c>
      <c r="OE367" s="498">
        <f t="shared" si="7995"/>
        <v>0</v>
      </c>
      <c r="OF367" s="498">
        <f t="shared" si="7996"/>
        <v>0</v>
      </c>
      <c r="OG367" s="498" t="e">
        <f t="shared" si="7997"/>
        <v>#N/A</v>
      </c>
      <c r="OH367" s="504">
        <f t="shared" si="7998"/>
        <v>0</v>
      </c>
      <c r="OI367" s="500">
        <f t="shared" si="7999"/>
        <v>0</v>
      </c>
      <c r="OL367" s="665"/>
      <c r="OM367" s="666"/>
      <c r="ON367" s="667"/>
      <c r="OO367" s="668"/>
      <c r="OP367" s="669"/>
      <c r="OQ367" s="720"/>
      <c r="OR367" s="1326"/>
      <c r="OS367" s="497" t="e">
        <f t="shared" si="8000"/>
        <v>#N/A</v>
      </c>
      <c r="OT367" s="497" t="e">
        <f t="shared" si="8001"/>
        <v>#N/A</v>
      </c>
      <c r="OU367" s="498" t="e">
        <f t="shared" si="8002"/>
        <v>#N/A</v>
      </c>
      <c r="OV367" s="498">
        <f t="shared" si="8003"/>
        <v>0</v>
      </c>
      <c r="OW367" s="498">
        <f t="shared" si="8004"/>
        <v>0</v>
      </c>
      <c r="OX367" s="498" t="e">
        <f t="shared" si="8005"/>
        <v>#N/A</v>
      </c>
      <c r="OY367" s="504">
        <f t="shared" si="8006"/>
        <v>0</v>
      </c>
      <c r="OZ367" s="500">
        <f t="shared" si="8007"/>
        <v>0</v>
      </c>
      <c r="PC367" s="665"/>
      <c r="PD367" s="666"/>
      <c r="PE367" s="667"/>
      <c r="PF367" s="668"/>
      <c r="PG367" s="669"/>
      <c r="PH367" s="720"/>
      <c r="PI367" s="1326"/>
      <c r="PJ367" s="497" t="e">
        <f t="shared" si="8008"/>
        <v>#N/A</v>
      </c>
      <c r="PK367" s="497" t="e">
        <f t="shared" si="8009"/>
        <v>#N/A</v>
      </c>
      <c r="PL367" s="498" t="e">
        <f t="shared" si="8010"/>
        <v>#N/A</v>
      </c>
      <c r="PM367" s="498">
        <f t="shared" si="8011"/>
        <v>0</v>
      </c>
      <c r="PN367" s="498">
        <f t="shared" si="8012"/>
        <v>0</v>
      </c>
      <c r="PO367" s="498" t="e">
        <f t="shared" si="8013"/>
        <v>#N/A</v>
      </c>
      <c r="PP367" s="504">
        <f t="shared" si="8014"/>
        <v>0</v>
      </c>
      <c r="PQ367" s="500">
        <f t="shared" si="8015"/>
        <v>0</v>
      </c>
      <c r="PT367" s="665"/>
      <c r="PU367" s="666"/>
      <c r="PV367" s="667"/>
      <c r="PW367" s="668"/>
      <c r="PX367" s="669"/>
      <c r="PY367" s="720"/>
      <c r="PZ367" s="1326"/>
      <c r="QA367" s="497" t="e">
        <f t="shared" si="8016"/>
        <v>#N/A</v>
      </c>
      <c r="QB367" s="497" t="e">
        <f t="shared" si="8017"/>
        <v>#N/A</v>
      </c>
      <c r="QC367" s="498" t="e">
        <f t="shared" si="8018"/>
        <v>#N/A</v>
      </c>
      <c r="QD367" s="498">
        <f t="shared" si="8019"/>
        <v>0</v>
      </c>
      <c r="QE367" s="498">
        <f t="shared" si="8020"/>
        <v>0</v>
      </c>
      <c r="QF367" s="498" t="e">
        <f t="shared" si="8021"/>
        <v>#N/A</v>
      </c>
      <c r="QG367" s="504">
        <f t="shared" si="8022"/>
        <v>0</v>
      </c>
      <c r="QH367" s="500">
        <f t="shared" si="8023"/>
        <v>0</v>
      </c>
      <c r="QK367" s="665"/>
      <c r="QL367" s="666"/>
      <c r="QM367" s="667"/>
      <c r="QN367" s="668"/>
      <c r="QO367" s="669"/>
      <c r="QP367" s="720"/>
      <c r="QQ367" s="1326"/>
      <c r="QR367" s="497" t="e">
        <f t="shared" si="8024"/>
        <v>#N/A</v>
      </c>
      <c r="QS367" s="497" t="e">
        <f t="shared" si="8025"/>
        <v>#N/A</v>
      </c>
      <c r="QT367" s="498" t="e">
        <f t="shared" si="8026"/>
        <v>#N/A</v>
      </c>
      <c r="QU367" s="498">
        <f t="shared" si="8027"/>
        <v>0</v>
      </c>
      <c r="QV367" s="498">
        <f t="shared" si="8028"/>
        <v>0</v>
      </c>
      <c r="QW367" s="498" t="e">
        <f t="shared" si="8029"/>
        <v>#N/A</v>
      </c>
      <c r="QX367" s="504">
        <f t="shared" si="8030"/>
        <v>0</v>
      </c>
      <c r="QY367" s="500">
        <f t="shared" si="8031"/>
        <v>0</v>
      </c>
      <c r="RB367" s="428"/>
      <c r="RC367" s="433"/>
      <c r="RD367" s="431"/>
      <c r="RE367" s="431"/>
      <c r="RF367" s="434"/>
      <c r="RG367" s="434"/>
      <c r="RH367" s="434"/>
      <c r="RI367" s="497" t="e">
        <f t="shared" si="8032"/>
        <v>#N/A</v>
      </c>
      <c r="RJ367" s="497" t="e">
        <f t="shared" si="8033"/>
        <v>#N/A</v>
      </c>
      <c r="RK367" s="498" t="e">
        <f t="shared" si="8034"/>
        <v>#N/A</v>
      </c>
      <c r="RL367" s="498">
        <f t="shared" si="8035"/>
        <v>0</v>
      </c>
      <c r="RM367" s="498">
        <f t="shared" si="8036"/>
        <v>0</v>
      </c>
      <c r="RN367" s="498" t="e">
        <f t="shared" si="8037"/>
        <v>#N/A</v>
      </c>
      <c r="RO367" s="504">
        <f t="shared" si="8038"/>
        <v>0</v>
      </c>
      <c r="RP367" s="500">
        <f t="shared" si="8039"/>
        <v>0</v>
      </c>
      <c r="RS367" s="428"/>
      <c r="RT367" s="433"/>
      <c r="RU367" s="431"/>
      <c r="RV367" s="431"/>
      <c r="RW367" s="434"/>
      <c r="RX367" s="434"/>
      <c r="RY367" s="434"/>
      <c r="RZ367" s="497" t="e">
        <f t="shared" si="8040"/>
        <v>#N/A</v>
      </c>
      <c r="SA367" s="497" t="e">
        <f t="shared" si="8041"/>
        <v>#N/A</v>
      </c>
      <c r="SB367" s="498" t="e">
        <f t="shared" si="8042"/>
        <v>#N/A</v>
      </c>
      <c r="SC367" s="498">
        <f t="shared" si="8043"/>
        <v>0</v>
      </c>
      <c r="SD367" s="498">
        <f t="shared" si="8044"/>
        <v>0</v>
      </c>
      <c r="SE367" s="498" t="e">
        <f t="shared" si="8045"/>
        <v>#N/A</v>
      </c>
      <c r="SF367" s="504">
        <f t="shared" si="8046"/>
        <v>0</v>
      </c>
      <c r="SG367" s="500">
        <f t="shared" si="8047"/>
        <v>0</v>
      </c>
      <c r="SJ367" s="428"/>
      <c r="SK367" s="433"/>
      <c r="SL367" s="431"/>
      <c r="SM367" s="431"/>
      <c r="SN367" s="434"/>
      <c r="SO367" s="434"/>
      <c r="SP367" s="434"/>
      <c r="SQ367" s="497" t="e">
        <f t="shared" si="8048"/>
        <v>#N/A</v>
      </c>
      <c r="SR367" s="497" t="e">
        <f t="shared" si="8049"/>
        <v>#N/A</v>
      </c>
      <c r="SS367" s="498" t="e">
        <f t="shared" si="8050"/>
        <v>#N/A</v>
      </c>
      <c r="ST367" s="498">
        <f t="shared" si="8051"/>
        <v>0</v>
      </c>
      <c r="SU367" s="498">
        <f t="shared" si="8052"/>
        <v>0</v>
      </c>
      <c r="SV367" s="498" t="e">
        <f t="shared" si="8053"/>
        <v>#N/A</v>
      </c>
      <c r="SW367" s="504">
        <f t="shared" si="8054"/>
        <v>0</v>
      </c>
      <c r="SX367" s="500">
        <f t="shared" si="8055"/>
        <v>0</v>
      </c>
    </row>
    <row r="368" spans="2:518" ht="58.5" hidden="1" customHeight="1" thickTop="1" thickBot="1">
      <c r="B368" s="577"/>
      <c r="C368" s="578"/>
      <c r="D368" s="579"/>
      <c r="E368" s="580"/>
      <c r="F368" s="581"/>
      <c r="G368" s="585"/>
      <c r="H368" s="595"/>
      <c r="K368" s="577"/>
      <c r="L368" s="767"/>
      <c r="M368" s="579"/>
      <c r="N368" s="580"/>
      <c r="O368" s="581"/>
      <c r="P368" s="585"/>
      <c r="Q368" s="1326"/>
      <c r="R368" s="497"/>
      <c r="S368" s="497"/>
      <c r="T368" s="498"/>
      <c r="U368" s="498"/>
      <c r="V368" s="498"/>
      <c r="W368" s="498"/>
      <c r="X368" s="504"/>
      <c r="Y368" s="500"/>
      <c r="Z368" s="486"/>
      <c r="AA368" s="486"/>
      <c r="AB368" s="577"/>
      <c r="AC368" s="767"/>
      <c r="AD368" s="579"/>
      <c r="AE368" s="580"/>
      <c r="AF368" s="581"/>
      <c r="AG368" s="585"/>
      <c r="AH368" s="1326"/>
      <c r="AI368" s="497"/>
      <c r="AJ368" s="497"/>
      <c r="AK368" s="498"/>
      <c r="AL368" s="498"/>
      <c r="AM368" s="498"/>
      <c r="AN368" s="498"/>
      <c r="AO368" s="504"/>
      <c r="AP368" s="500"/>
      <c r="AQ368" s="486"/>
      <c r="AR368" s="486"/>
      <c r="AS368" s="577"/>
      <c r="AT368" s="767"/>
      <c r="AU368" s="579"/>
      <c r="AV368" s="580"/>
      <c r="AW368" s="581"/>
      <c r="AX368" s="585"/>
      <c r="AY368" s="1326"/>
      <c r="AZ368" s="497"/>
      <c r="BA368" s="497"/>
      <c r="BB368" s="498"/>
      <c r="BC368" s="498"/>
      <c r="BD368" s="498"/>
      <c r="BE368" s="498"/>
      <c r="BF368" s="504"/>
      <c r="BG368" s="500"/>
      <c r="BJ368" s="577"/>
      <c r="BK368" s="767"/>
      <c r="BL368" s="579"/>
      <c r="BM368" s="580"/>
      <c r="BN368" s="581"/>
      <c r="BO368" s="585"/>
      <c r="BP368" s="1326"/>
      <c r="BQ368" s="497"/>
      <c r="BR368" s="497"/>
      <c r="BS368" s="498"/>
      <c r="BT368" s="498"/>
      <c r="BU368" s="498"/>
      <c r="BV368" s="498"/>
      <c r="BW368" s="504"/>
      <c r="BX368" s="500"/>
      <c r="CA368" s="577"/>
      <c r="CB368" s="767"/>
      <c r="CC368" s="579"/>
      <c r="CD368" s="580"/>
      <c r="CE368" s="581"/>
      <c r="CF368" s="585"/>
      <c r="CG368" s="1326"/>
      <c r="CH368" s="497"/>
      <c r="CI368" s="497"/>
      <c r="CJ368" s="498"/>
      <c r="CK368" s="498"/>
      <c r="CL368" s="498"/>
      <c r="CM368" s="498"/>
      <c r="CN368" s="504"/>
      <c r="CO368" s="500"/>
      <c r="CR368" s="577"/>
      <c r="CS368" s="767"/>
      <c r="CT368" s="579"/>
      <c r="CU368" s="580"/>
      <c r="CV368" s="581"/>
      <c r="CW368" s="585"/>
      <c r="CX368" s="1326"/>
      <c r="CY368" s="497"/>
      <c r="CZ368" s="497"/>
      <c r="DA368" s="498"/>
      <c r="DB368" s="498"/>
      <c r="DC368" s="498"/>
      <c r="DD368" s="498"/>
      <c r="DE368" s="504"/>
      <c r="DF368" s="500"/>
      <c r="DI368" s="577"/>
      <c r="DJ368" s="767"/>
      <c r="DK368" s="579"/>
      <c r="DL368" s="580"/>
      <c r="DM368" s="581"/>
      <c r="DN368" s="585"/>
      <c r="DO368" s="1326"/>
      <c r="DP368" s="497"/>
      <c r="DQ368" s="497"/>
      <c r="DR368" s="498"/>
      <c r="DS368" s="498"/>
      <c r="DT368" s="498"/>
      <c r="DU368" s="498"/>
      <c r="DV368" s="504"/>
      <c r="DW368" s="500"/>
      <c r="DZ368" s="577"/>
      <c r="EA368" s="767"/>
      <c r="EB368" s="579"/>
      <c r="EC368" s="580"/>
      <c r="ED368" s="581"/>
      <c r="EE368" s="585"/>
      <c r="EF368" s="1326"/>
      <c r="EG368" s="497"/>
      <c r="EH368" s="497"/>
      <c r="EI368" s="498"/>
      <c r="EJ368" s="498"/>
      <c r="EK368" s="498"/>
      <c r="EL368" s="498"/>
      <c r="EM368" s="504"/>
      <c r="EN368" s="500"/>
      <c r="EQ368" s="665"/>
      <c r="ER368" s="666"/>
      <c r="ES368" s="667"/>
      <c r="ET368" s="668"/>
      <c r="EU368" s="669"/>
      <c r="EV368" s="720"/>
      <c r="EW368" s="1326"/>
      <c r="EX368" s="497" t="e">
        <f t="shared" si="7880"/>
        <v>#N/A</v>
      </c>
      <c r="EY368" s="497" t="e">
        <f t="shared" si="7881"/>
        <v>#N/A</v>
      </c>
      <c r="EZ368" s="498" t="e">
        <f t="shared" si="7882"/>
        <v>#N/A</v>
      </c>
      <c r="FA368" s="498">
        <f t="shared" si="7883"/>
        <v>0</v>
      </c>
      <c r="FB368" s="498">
        <f t="shared" si="7884"/>
        <v>0</v>
      </c>
      <c r="FC368" s="498" t="e">
        <f t="shared" si="7885"/>
        <v>#N/A</v>
      </c>
      <c r="FD368" s="504">
        <f t="shared" si="7886"/>
        <v>0</v>
      </c>
      <c r="FE368" s="500">
        <f t="shared" si="7887"/>
        <v>0</v>
      </c>
      <c r="FH368" s="665"/>
      <c r="FI368" s="666"/>
      <c r="FJ368" s="667"/>
      <c r="FK368" s="668"/>
      <c r="FL368" s="669"/>
      <c r="FM368" s="720"/>
      <c r="FN368" s="1326"/>
      <c r="FO368" s="497" t="e">
        <f t="shared" si="7888"/>
        <v>#N/A</v>
      </c>
      <c r="FP368" s="497" t="e">
        <f t="shared" si="7889"/>
        <v>#N/A</v>
      </c>
      <c r="FQ368" s="498" t="e">
        <f t="shared" si="7890"/>
        <v>#N/A</v>
      </c>
      <c r="FR368" s="498">
        <f t="shared" si="7891"/>
        <v>0</v>
      </c>
      <c r="FS368" s="498">
        <f t="shared" si="7892"/>
        <v>0</v>
      </c>
      <c r="FT368" s="498" t="e">
        <f t="shared" si="7893"/>
        <v>#N/A</v>
      </c>
      <c r="FU368" s="504">
        <f t="shared" si="7894"/>
        <v>0</v>
      </c>
      <c r="FV368" s="500">
        <f t="shared" si="7895"/>
        <v>0</v>
      </c>
      <c r="FY368" s="665"/>
      <c r="FZ368" s="666"/>
      <c r="GA368" s="667"/>
      <c r="GB368" s="668"/>
      <c r="GC368" s="669"/>
      <c r="GD368" s="720"/>
      <c r="GE368" s="1326"/>
      <c r="GF368" s="497" t="e">
        <f t="shared" si="7896"/>
        <v>#N/A</v>
      </c>
      <c r="GG368" s="497" t="e">
        <f t="shared" si="7897"/>
        <v>#N/A</v>
      </c>
      <c r="GH368" s="498" t="e">
        <f t="shared" si="7898"/>
        <v>#N/A</v>
      </c>
      <c r="GI368" s="498">
        <f t="shared" si="7899"/>
        <v>0</v>
      </c>
      <c r="GJ368" s="498">
        <f t="shared" si="7900"/>
        <v>0</v>
      </c>
      <c r="GK368" s="498" t="e">
        <f t="shared" si="7901"/>
        <v>#N/A</v>
      </c>
      <c r="GL368" s="504">
        <f t="shared" si="7902"/>
        <v>0</v>
      </c>
      <c r="GM368" s="500">
        <f t="shared" si="7903"/>
        <v>0</v>
      </c>
      <c r="GP368" s="665"/>
      <c r="GQ368" s="666"/>
      <c r="GR368" s="667"/>
      <c r="GS368" s="668"/>
      <c r="GT368" s="669"/>
      <c r="GU368" s="720"/>
      <c r="GV368" s="1326"/>
      <c r="GW368" s="497" t="e">
        <f t="shared" si="7904"/>
        <v>#N/A</v>
      </c>
      <c r="GX368" s="497" t="e">
        <f t="shared" si="7905"/>
        <v>#N/A</v>
      </c>
      <c r="GY368" s="498" t="e">
        <f t="shared" si="7906"/>
        <v>#N/A</v>
      </c>
      <c r="GZ368" s="498">
        <f t="shared" si="7907"/>
        <v>0</v>
      </c>
      <c r="HA368" s="498">
        <f t="shared" si="7908"/>
        <v>0</v>
      </c>
      <c r="HB368" s="498" t="e">
        <f t="shared" si="7909"/>
        <v>#N/A</v>
      </c>
      <c r="HC368" s="504">
        <f t="shared" si="7910"/>
        <v>0</v>
      </c>
      <c r="HD368" s="500">
        <f t="shared" si="7911"/>
        <v>0</v>
      </c>
      <c r="HG368" s="665"/>
      <c r="HH368" s="666"/>
      <c r="HI368" s="667"/>
      <c r="HJ368" s="668"/>
      <c r="HK368" s="669"/>
      <c r="HL368" s="720"/>
      <c r="HM368" s="1326"/>
      <c r="HN368" s="497" t="e">
        <f t="shared" si="7912"/>
        <v>#N/A</v>
      </c>
      <c r="HO368" s="497" t="e">
        <f t="shared" si="7913"/>
        <v>#N/A</v>
      </c>
      <c r="HP368" s="498" t="e">
        <f t="shared" si="7914"/>
        <v>#N/A</v>
      </c>
      <c r="HQ368" s="498">
        <f t="shared" si="7915"/>
        <v>0</v>
      </c>
      <c r="HR368" s="498">
        <f t="shared" si="7916"/>
        <v>0</v>
      </c>
      <c r="HS368" s="498" t="e">
        <f t="shared" si="7917"/>
        <v>#N/A</v>
      </c>
      <c r="HT368" s="504">
        <f t="shared" si="7918"/>
        <v>0</v>
      </c>
      <c r="HU368" s="500">
        <f t="shared" si="7919"/>
        <v>0</v>
      </c>
      <c r="HX368" s="665"/>
      <c r="HY368" s="666"/>
      <c r="HZ368" s="667"/>
      <c r="IA368" s="668"/>
      <c r="IB368" s="669"/>
      <c r="IC368" s="720"/>
      <c r="ID368" s="1326"/>
      <c r="IE368" s="497" t="e">
        <f t="shared" si="7920"/>
        <v>#N/A</v>
      </c>
      <c r="IF368" s="497" t="e">
        <f t="shared" si="7921"/>
        <v>#N/A</v>
      </c>
      <c r="IG368" s="498" t="e">
        <f t="shared" si="7922"/>
        <v>#N/A</v>
      </c>
      <c r="IH368" s="498">
        <f t="shared" si="7923"/>
        <v>0</v>
      </c>
      <c r="II368" s="498">
        <f t="shared" si="7924"/>
        <v>0</v>
      </c>
      <c r="IJ368" s="498" t="e">
        <f t="shared" si="7925"/>
        <v>#N/A</v>
      </c>
      <c r="IK368" s="504">
        <f t="shared" si="7926"/>
        <v>0</v>
      </c>
      <c r="IL368" s="500">
        <f t="shared" si="7927"/>
        <v>0</v>
      </c>
      <c r="IO368" s="665"/>
      <c r="IP368" s="666"/>
      <c r="IQ368" s="667"/>
      <c r="IR368" s="668"/>
      <c r="IS368" s="669"/>
      <c r="IT368" s="720"/>
      <c r="IU368" s="1326"/>
      <c r="IV368" s="497" t="e">
        <f t="shared" si="7928"/>
        <v>#N/A</v>
      </c>
      <c r="IW368" s="497" t="e">
        <f t="shared" si="7929"/>
        <v>#N/A</v>
      </c>
      <c r="IX368" s="498" t="e">
        <f t="shared" si="7930"/>
        <v>#N/A</v>
      </c>
      <c r="IY368" s="498">
        <f t="shared" si="7931"/>
        <v>0</v>
      </c>
      <c r="IZ368" s="498">
        <f t="shared" si="7932"/>
        <v>0</v>
      </c>
      <c r="JA368" s="498" t="e">
        <f t="shared" si="7933"/>
        <v>#N/A</v>
      </c>
      <c r="JB368" s="504">
        <f t="shared" si="7934"/>
        <v>0</v>
      </c>
      <c r="JC368" s="500">
        <f t="shared" si="7935"/>
        <v>0</v>
      </c>
      <c r="JF368" s="665"/>
      <c r="JG368" s="666"/>
      <c r="JH368" s="667"/>
      <c r="JI368" s="668"/>
      <c r="JJ368" s="669"/>
      <c r="JK368" s="720"/>
      <c r="JL368" s="1326"/>
      <c r="JM368" s="497" t="e">
        <f t="shared" si="7936"/>
        <v>#N/A</v>
      </c>
      <c r="JN368" s="497" t="e">
        <f t="shared" si="7937"/>
        <v>#N/A</v>
      </c>
      <c r="JO368" s="498" t="e">
        <f t="shared" si="7938"/>
        <v>#N/A</v>
      </c>
      <c r="JP368" s="498">
        <f t="shared" si="7939"/>
        <v>0</v>
      </c>
      <c r="JQ368" s="498">
        <f t="shared" si="7940"/>
        <v>0</v>
      </c>
      <c r="JR368" s="498" t="e">
        <f t="shared" si="7941"/>
        <v>#N/A</v>
      </c>
      <c r="JS368" s="504">
        <f t="shared" si="7942"/>
        <v>0</v>
      </c>
      <c r="JT368" s="500">
        <f t="shared" si="7943"/>
        <v>0</v>
      </c>
      <c r="JW368" s="665"/>
      <c r="JX368" s="666"/>
      <c r="JY368" s="667"/>
      <c r="JZ368" s="668"/>
      <c r="KA368" s="669"/>
      <c r="KB368" s="720"/>
      <c r="KC368" s="1326"/>
      <c r="KD368" s="497" t="e">
        <f t="shared" si="7944"/>
        <v>#N/A</v>
      </c>
      <c r="KE368" s="497" t="e">
        <f t="shared" si="7945"/>
        <v>#N/A</v>
      </c>
      <c r="KF368" s="498" t="e">
        <f t="shared" si="7946"/>
        <v>#N/A</v>
      </c>
      <c r="KG368" s="498">
        <f t="shared" si="7947"/>
        <v>0</v>
      </c>
      <c r="KH368" s="498">
        <f t="shared" si="7948"/>
        <v>0</v>
      </c>
      <c r="KI368" s="498" t="e">
        <f t="shared" si="7949"/>
        <v>#N/A</v>
      </c>
      <c r="KJ368" s="504">
        <f t="shared" si="7950"/>
        <v>0</v>
      </c>
      <c r="KK368" s="500">
        <f t="shared" si="7951"/>
        <v>0</v>
      </c>
      <c r="KN368" s="665"/>
      <c r="KO368" s="666"/>
      <c r="KP368" s="667"/>
      <c r="KQ368" s="668"/>
      <c r="KR368" s="669"/>
      <c r="KS368" s="720"/>
      <c r="KT368" s="1326"/>
      <c r="KU368" s="497" t="e">
        <f t="shared" si="7952"/>
        <v>#N/A</v>
      </c>
      <c r="KV368" s="497" t="e">
        <f t="shared" si="7953"/>
        <v>#N/A</v>
      </c>
      <c r="KW368" s="498" t="e">
        <f t="shared" si="7954"/>
        <v>#N/A</v>
      </c>
      <c r="KX368" s="498">
        <f t="shared" si="7955"/>
        <v>0</v>
      </c>
      <c r="KY368" s="498">
        <f t="shared" si="7956"/>
        <v>0</v>
      </c>
      <c r="KZ368" s="498" t="e">
        <f t="shared" si="7957"/>
        <v>#N/A</v>
      </c>
      <c r="LA368" s="504">
        <f t="shared" si="7958"/>
        <v>0</v>
      </c>
      <c r="LB368" s="500">
        <f t="shared" si="7959"/>
        <v>0</v>
      </c>
      <c r="LE368" s="665"/>
      <c r="LF368" s="666"/>
      <c r="LG368" s="667"/>
      <c r="LH368" s="668"/>
      <c r="LI368" s="669"/>
      <c r="LJ368" s="720"/>
      <c r="LK368" s="1326"/>
      <c r="LL368" s="497" t="e">
        <f t="shared" si="7960"/>
        <v>#N/A</v>
      </c>
      <c r="LM368" s="497" t="e">
        <f t="shared" si="7961"/>
        <v>#N/A</v>
      </c>
      <c r="LN368" s="498" t="e">
        <f t="shared" si="7962"/>
        <v>#N/A</v>
      </c>
      <c r="LO368" s="498">
        <f t="shared" si="7963"/>
        <v>0</v>
      </c>
      <c r="LP368" s="498">
        <f t="shared" si="7964"/>
        <v>0</v>
      </c>
      <c r="LQ368" s="498" t="e">
        <f t="shared" si="7965"/>
        <v>#N/A</v>
      </c>
      <c r="LR368" s="504">
        <f t="shared" si="7966"/>
        <v>0</v>
      </c>
      <c r="LS368" s="500">
        <f t="shared" si="7967"/>
        <v>0</v>
      </c>
      <c r="LV368" s="665"/>
      <c r="LW368" s="666"/>
      <c r="LX368" s="667"/>
      <c r="LY368" s="668"/>
      <c r="LZ368" s="669"/>
      <c r="MA368" s="720"/>
      <c r="MB368" s="1326"/>
      <c r="MC368" s="497" t="e">
        <f t="shared" si="7968"/>
        <v>#N/A</v>
      </c>
      <c r="MD368" s="497" t="e">
        <f t="shared" si="7969"/>
        <v>#N/A</v>
      </c>
      <c r="ME368" s="498" t="e">
        <f t="shared" si="7970"/>
        <v>#N/A</v>
      </c>
      <c r="MF368" s="498">
        <f t="shared" si="7971"/>
        <v>0</v>
      </c>
      <c r="MG368" s="498">
        <f t="shared" si="7972"/>
        <v>0</v>
      </c>
      <c r="MH368" s="498" t="e">
        <f t="shared" si="7973"/>
        <v>#N/A</v>
      </c>
      <c r="MI368" s="504">
        <f t="shared" si="7974"/>
        <v>0</v>
      </c>
      <c r="MJ368" s="500">
        <f t="shared" si="7975"/>
        <v>0</v>
      </c>
      <c r="MM368" s="665"/>
      <c r="MN368" s="666"/>
      <c r="MO368" s="667"/>
      <c r="MP368" s="668"/>
      <c r="MQ368" s="669"/>
      <c r="MR368" s="720"/>
      <c r="MS368" s="1326"/>
      <c r="MT368" s="497" t="e">
        <f t="shared" si="7976"/>
        <v>#N/A</v>
      </c>
      <c r="MU368" s="497" t="e">
        <f t="shared" si="7977"/>
        <v>#N/A</v>
      </c>
      <c r="MV368" s="498" t="e">
        <f t="shared" si="7978"/>
        <v>#N/A</v>
      </c>
      <c r="MW368" s="498">
        <f t="shared" si="7979"/>
        <v>0</v>
      </c>
      <c r="MX368" s="498">
        <f t="shared" si="7980"/>
        <v>0</v>
      </c>
      <c r="MY368" s="498" t="e">
        <f t="shared" si="7981"/>
        <v>#N/A</v>
      </c>
      <c r="MZ368" s="504">
        <f t="shared" si="7982"/>
        <v>0</v>
      </c>
      <c r="NA368" s="500">
        <f t="shared" si="7983"/>
        <v>0</v>
      </c>
      <c r="ND368" s="665"/>
      <c r="NE368" s="666"/>
      <c r="NF368" s="667"/>
      <c r="NG368" s="668"/>
      <c r="NH368" s="669"/>
      <c r="NI368" s="720"/>
      <c r="NJ368" s="1326"/>
      <c r="NK368" s="497" t="e">
        <f t="shared" si="7984"/>
        <v>#N/A</v>
      </c>
      <c r="NL368" s="497" t="e">
        <f t="shared" si="7985"/>
        <v>#N/A</v>
      </c>
      <c r="NM368" s="498" t="e">
        <f t="shared" si="7986"/>
        <v>#N/A</v>
      </c>
      <c r="NN368" s="498">
        <f t="shared" si="7987"/>
        <v>0</v>
      </c>
      <c r="NO368" s="498">
        <f t="shared" si="7988"/>
        <v>0</v>
      </c>
      <c r="NP368" s="498" t="e">
        <f t="shared" si="7989"/>
        <v>#N/A</v>
      </c>
      <c r="NQ368" s="504">
        <f t="shared" si="7990"/>
        <v>0</v>
      </c>
      <c r="NR368" s="500">
        <f t="shared" si="7991"/>
        <v>0</v>
      </c>
      <c r="NU368" s="665"/>
      <c r="NV368" s="666"/>
      <c r="NW368" s="667"/>
      <c r="NX368" s="668"/>
      <c r="NY368" s="669"/>
      <c r="NZ368" s="720"/>
      <c r="OA368" s="1326"/>
      <c r="OB368" s="497" t="e">
        <f t="shared" si="7992"/>
        <v>#N/A</v>
      </c>
      <c r="OC368" s="497" t="e">
        <f t="shared" si="7993"/>
        <v>#N/A</v>
      </c>
      <c r="OD368" s="498" t="e">
        <f t="shared" si="7994"/>
        <v>#N/A</v>
      </c>
      <c r="OE368" s="498">
        <f t="shared" si="7995"/>
        <v>0</v>
      </c>
      <c r="OF368" s="498">
        <f t="shared" si="7996"/>
        <v>0</v>
      </c>
      <c r="OG368" s="498" t="e">
        <f t="shared" si="7997"/>
        <v>#N/A</v>
      </c>
      <c r="OH368" s="504">
        <f t="shared" si="7998"/>
        <v>0</v>
      </c>
      <c r="OI368" s="500">
        <f t="shared" si="7999"/>
        <v>0</v>
      </c>
      <c r="OL368" s="665"/>
      <c r="OM368" s="666"/>
      <c r="ON368" s="667"/>
      <c r="OO368" s="668"/>
      <c r="OP368" s="669"/>
      <c r="OQ368" s="720"/>
      <c r="OR368" s="1326"/>
      <c r="OS368" s="497" t="e">
        <f t="shared" si="8000"/>
        <v>#N/A</v>
      </c>
      <c r="OT368" s="497" t="e">
        <f t="shared" si="8001"/>
        <v>#N/A</v>
      </c>
      <c r="OU368" s="498" t="e">
        <f t="shared" si="8002"/>
        <v>#N/A</v>
      </c>
      <c r="OV368" s="498">
        <f t="shared" si="8003"/>
        <v>0</v>
      </c>
      <c r="OW368" s="498">
        <f t="shared" si="8004"/>
        <v>0</v>
      </c>
      <c r="OX368" s="498" t="e">
        <f t="shared" si="8005"/>
        <v>#N/A</v>
      </c>
      <c r="OY368" s="504">
        <f t="shared" si="8006"/>
        <v>0</v>
      </c>
      <c r="OZ368" s="500">
        <f t="shared" si="8007"/>
        <v>0</v>
      </c>
      <c r="PC368" s="665"/>
      <c r="PD368" s="666"/>
      <c r="PE368" s="667"/>
      <c r="PF368" s="668"/>
      <c r="PG368" s="669"/>
      <c r="PH368" s="720"/>
      <c r="PI368" s="1326"/>
      <c r="PJ368" s="497" t="e">
        <f t="shared" si="8008"/>
        <v>#N/A</v>
      </c>
      <c r="PK368" s="497" t="e">
        <f t="shared" si="8009"/>
        <v>#N/A</v>
      </c>
      <c r="PL368" s="498" t="e">
        <f t="shared" si="8010"/>
        <v>#N/A</v>
      </c>
      <c r="PM368" s="498">
        <f t="shared" si="8011"/>
        <v>0</v>
      </c>
      <c r="PN368" s="498">
        <f t="shared" si="8012"/>
        <v>0</v>
      </c>
      <c r="PO368" s="498" t="e">
        <f t="shared" si="8013"/>
        <v>#N/A</v>
      </c>
      <c r="PP368" s="504">
        <f t="shared" si="8014"/>
        <v>0</v>
      </c>
      <c r="PQ368" s="500">
        <f t="shared" si="8015"/>
        <v>0</v>
      </c>
      <c r="PT368" s="665"/>
      <c r="PU368" s="666"/>
      <c r="PV368" s="667"/>
      <c r="PW368" s="668"/>
      <c r="PX368" s="669"/>
      <c r="PY368" s="720"/>
      <c r="PZ368" s="1326"/>
      <c r="QA368" s="497" t="e">
        <f t="shared" si="8016"/>
        <v>#N/A</v>
      </c>
      <c r="QB368" s="497" t="e">
        <f t="shared" si="8017"/>
        <v>#N/A</v>
      </c>
      <c r="QC368" s="498" t="e">
        <f t="shared" si="8018"/>
        <v>#N/A</v>
      </c>
      <c r="QD368" s="498">
        <f t="shared" si="8019"/>
        <v>0</v>
      </c>
      <c r="QE368" s="498">
        <f t="shared" si="8020"/>
        <v>0</v>
      </c>
      <c r="QF368" s="498" t="e">
        <f t="shared" si="8021"/>
        <v>#N/A</v>
      </c>
      <c r="QG368" s="504">
        <f t="shared" si="8022"/>
        <v>0</v>
      </c>
      <c r="QH368" s="500">
        <f t="shared" si="8023"/>
        <v>0</v>
      </c>
      <c r="QK368" s="665"/>
      <c r="QL368" s="666"/>
      <c r="QM368" s="667"/>
      <c r="QN368" s="668"/>
      <c r="QO368" s="669"/>
      <c r="QP368" s="720"/>
      <c r="QQ368" s="1326"/>
      <c r="QR368" s="497" t="e">
        <f t="shared" si="8024"/>
        <v>#N/A</v>
      </c>
      <c r="QS368" s="497" t="e">
        <f t="shared" si="8025"/>
        <v>#N/A</v>
      </c>
      <c r="QT368" s="498" t="e">
        <f t="shared" si="8026"/>
        <v>#N/A</v>
      </c>
      <c r="QU368" s="498">
        <f t="shared" si="8027"/>
        <v>0</v>
      </c>
      <c r="QV368" s="498">
        <f t="shared" si="8028"/>
        <v>0</v>
      </c>
      <c r="QW368" s="498" t="e">
        <f t="shared" si="8029"/>
        <v>#N/A</v>
      </c>
      <c r="QX368" s="504">
        <f t="shared" si="8030"/>
        <v>0</v>
      </c>
      <c r="QY368" s="500">
        <f t="shared" si="8031"/>
        <v>0</v>
      </c>
      <c r="RB368" s="428"/>
      <c r="RC368" s="404"/>
      <c r="RD368" s="431"/>
      <c r="RE368" s="431"/>
      <c r="RF368" s="434"/>
      <c r="RG368" s="434"/>
      <c r="RH368" s="434"/>
      <c r="RI368" s="497" t="e">
        <f t="shared" si="8032"/>
        <v>#N/A</v>
      </c>
      <c r="RJ368" s="497" t="e">
        <f t="shared" si="8033"/>
        <v>#N/A</v>
      </c>
      <c r="RK368" s="498" t="e">
        <f t="shared" si="8034"/>
        <v>#N/A</v>
      </c>
      <c r="RL368" s="498">
        <f t="shared" si="8035"/>
        <v>0</v>
      </c>
      <c r="RM368" s="498">
        <f t="shared" si="8036"/>
        <v>0</v>
      </c>
      <c r="RN368" s="498" t="e">
        <f t="shared" si="8037"/>
        <v>#N/A</v>
      </c>
      <c r="RO368" s="504">
        <f t="shared" si="8038"/>
        <v>0</v>
      </c>
      <c r="RP368" s="500">
        <f t="shared" si="8039"/>
        <v>0</v>
      </c>
      <c r="RS368" s="428"/>
      <c r="RT368" s="404"/>
      <c r="RU368" s="431"/>
      <c r="RV368" s="431"/>
      <c r="RW368" s="434"/>
      <c r="RX368" s="434"/>
      <c r="RY368" s="434"/>
      <c r="RZ368" s="497" t="e">
        <f t="shared" si="8040"/>
        <v>#N/A</v>
      </c>
      <c r="SA368" s="497" t="e">
        <f t="shared" si="8041"/>
        <v>#N/A</v>
      </c>
      <c r="SB368" s="498" t="e">
        <f t="shared" si="8042"/>
        <v>#N/A</v>
      </c>
      <c r="SC368" s="498">
        <f t="shared" si="8043"/>
        <v>0</v>
      </c>
      <c r="SD368" s="498">
        <f t="shared" si="8044"/>
        <v>0</v>
      </c>
      <c r="SE368" s="498" t="e">
        <f t="shared" si="8045"/>
        <v>#N/A</v>
      </c>
      <c r="SF368" s="504">
        <f t="shared" si="8046"/>
        <v>0</v>
      </c>
      <c r="SG368" s="500">
        <f t="shared" si="8047"/>
        <v>0</v>
      </c>
      <c r="SJ368" s="428"/>
      <c r="SK368" s="404"/>
      <c r="SL368" s="431"/>
      <c r="SM368" s="431"/>
      <c r="SN368" s="434"/>
      <c r="SO368" s="434"/>
      <c r="SP368" s="434"/>
      <c r="SQ368" s="497" t="e">
        <f t="shared" si="8048"/>
        <v>#N/A</v>
      </c>
      <c r="SR368" s="497" t="e">
        <f t="shared" si="8049"/>
        <v>#N/A</v>
      </c>
      <c r="SS368" s="498" t="e">
        <f t="shared" si="8050"/>
        <v>#N/A</v>
      </c>
      <c r="ST368" s="498">
        <f t="shared" si="8051"/>
        <v>0</v>
      </c>
      <c r="SU368" s="498">
        <f t="shared" si="8052"/>
        <v>0</v>
      </c>
      <c r="SV368" s="498" t="e">
        <f t="shared" si="8053"/>
        <v>#N/A</v>
      </c>
      <c r="SW368" s="504">
        <f t="shared" si="8054"/>
        <v>0</v>
      </c>
      <c r="SX368" s="500">
        <f t="shared" si="8055"/>
        <v>0</v>
      </c>
    </row>
    <row r="369" spans="2:518" ht="69.75" hidden="1" customHeight="1" thickTop="1" thickBot="1">
      <c r="B369" s="577"/>
      <c r="C369" s="578"/>
      <c r="D369" s="579"/>
      <c r="E369" s="580"/>
      <c r="F369" s="581"/>
      <c r="G369" s="585"/>
      <c r="H369" s="595"/>
      <c r="K369" s="577"/>
      <c r="L369" s="767"/>
      <c r="M369" s="579"/>
      <c r="N369" s="580"/>
      <c r="O369" s="581"/>
      <c r="P369" s="585"/>
      <c r="Q369" s="1326"/>
      <c r="R369" s="497"/>
      <c r="S369" s="497"/>
      <c r="T369" s="498"/>
      <c r="U369" s="498"/>
      <c r="V369" s="498"/>
      <c r="W369" s="498"/>
      <c r="X369" s="504"/>
      <c r="Y369" s="500"/>
      <c r="Z369" s="486"/>
      <c r="AA369" s="486"/>
      <c r="AB369" s="577"/>
      <c r="AC369" s="767"/>
      <c r="AD369" s="579"/>
      <c r="AE369" s="580"/>
      <c r="AF369" s="581"/>
      <c r="AG369" s="585"/>
      <c r="AH369" s="1326"/>
      <c r="AI369" s="497"/>
      <c r="AJ369" s="497"/>
      <c r="AK369" s="498"/>
      <c r="AL369" s="498"/>
      <c r="AM369" s="498"/>
      <c r="AN369" s="498"/>
      <c r="AO369" s="504"/>
      <c r="AP369" s="500"/>
      <c r="AQ369" s="486"/>
      <c r="AR369" s="486"/>
      <c r="AS369" s="577"/>
      <c r="AT369" s="767"/>
      <c r="AU369" s="579"/>
      <c r="AV369" s="580"/>
      <c r="AW369" s="581"/>
      <c r="AX369" s="585"/>
      <c r="AY369" s="1326"/>
      <c r="AZ369" s="497"/>
      <c r="BA369" s="497"/>
      <c r="BB369" s="498"/>
      <c r="BC369" s="498"/>
      <c r="BD369" s="498"/>
      <c r="BE369" s="498"/>
      <c r="BF369" s="504"/>
      <c r="BG369" s="500"/>
      <c r="BJ369" s="577"/>
      <c r="BK369" s="767"/>
      <c r="BL369" s="579"/>
      <c r="BM369" s="580"/>
      <c r="BN369" s="581"/>
      <c r="BO369" s="585"/>
      <c r="BP369" s="1326"/>
      <c r="BQ369" s="497"/>
      <c r="BR369" s="497"/>
      <c r="BS369" s="498"/>
      <c r="BT369" s="498"/>
      <c r="BU369" s="498"/>
      <c r="BV369" s="498"/>
      <c r="BW369" s="504"/>
      <c r="BX369" s="500"/>
      <c r="CA369" s="577"/>
      <c r="CB369" s="767"/>
      <c r="CC369" s="579"/>
      <c r="CD369" s="580"/>
      <c r="CE369" s="581"/>
      <c r="CF369" s="585"/>
      <c r="CG369" s="1326"/>
      <c r="CH369" s="497"/>
      <c r="CI369" s="497"/>
      <c r="CJ369" s="498"/>
      <c r="CK369" s="498"/>
      <c r="CL369" s="498"/>
      <c r="CM369" s="498"/>
      <c r="CN369" s="504"/>
      <c r="CO369" s="500"/>
      <c r="CR369" s="577"/>
      <c r="CS369" s="767"/>
      <c r="CT369" s="579"/>
      <c r="CU369" s="580"/>
      <c r="CV369" s="581"/>
      <c r="CW369" s="585"/>
      <c r="CX369" s="1326"/>
      <c r="CY369" s="497"/>
      <c r="CZ369" s="497"/>
      <c r="DA369" s="498"/>
      <c r="DB369" s="498"/>
      <c r="DC369" s="498"/>
      <c r="DD369" s="498"/>
      <c r="DE369" s="504"/>
      <c r="DF369" s="500"/>
      <c r="DI369" s="577"/>
      <c r="DJ369" s="767"/>
      <c r="DK369" s="579"/>
      <c r="DL369" s="580"/>
      <c r="DM369" s="581"/>
      <c r="DN369" s="585"/>
      <c r="DO369" s="1326"/>
      <c r="DP369" s="497"/>
      <c r="DQ369" s="497"/>
      <c r="DR369" s="498"/>
      <c r="DS369" s="498"/>
      <c r="DT369" s="498"/>
      <c r="DU369" s="498"/>
      <c r="DV369" s="504"/>
      <c r="DW369" s="500"/>
      <c r="DZ369" s="577"/>
      <c r="EA369" s="767"/>
      <c r="EB369" s="579"/>
      <c r="EC369" s="580"/>
      <c r="ED369" s="581"/>
      <c r="EE369" s="585"/>
      <c r="EF369" s="1326"/>
      <c r="EG369" s="497"/>
      <c r="EH369" s="497"/>
      <c r="EI369" s="498"/>
      <c r="EJ369" s="498"/>
      <c r="EK369" s="498"/>
      <c r="EL369" s="498"/>
      <c r="EM369" s="504"/>
      <c r="EN369" s="500"/>
      <c r="EQ369" s="665"/>
      <c r="ER369" s="666"/>
      <c r="ES369" s="667"/>
      <c r="ET369" s="668"/>
      <c r="EU369" s="669"/>
      <c r="EV369" s="720"/>
      <c r="EW369" s="1326"/>
      <c r="EX369" s="497" t="e">
        <f t="shared" si="7880"/>
        <v>#N/A</v>
      </c>
      <c r="EY369" s="497" t="e">
        <f t="shared" si="7881"/>
        <v>#N/A</v>
      </c>
      <c r="EZ369" s="498" t="e">
        <f t="shared" si="7882"/>
        <v>#N/A</v>
      </c>
      <c r="FA369" s="498">
        <f t="shared" si="7883"/>
        <v>0</v>
      </c>
      <c r="FB369" s="498">
        <f t="shared" si="7884"/>
        <v>0</v>
      </c>
      <c r="FC369" s="498" t="e">
        <f t="shared" si="7885"/>
        <v>#N/A</v>
      </c>
      <c r="FD369" s="504">
        <f t="shared" si="7886"/>
        <v>0</v>
      </c>
      <c r="FE369" s="500">
        <f t="shared" si="7887"/>
        <v>0</v>
      </c>
      <c r="FH369" s="665"/>
      <c r="FI369" s="666"/>
      <c r="FJ369" s="667"/>
      <c r="FK369" s="668"/>
      <c r="FL369" s="669"/>
      <c r="FM369" s="720"/>
      <c r="FN369" s="1326"/>
      <c r="FO369" s="497" t="e">
        <f t="shared" si="7888"/>
        <v>#N/A</v>
      </c>
      <c r="FP369" s="497" t="e">
        <f t="shared" si="7889"/>
        <v>#N/A</v>
      </c>
      <c r="FQ369" s="498" t="e">
        <f t="shared" si="7890"/>
        <v>#N/A</v>
      </c>
      <c r="FR369" s="498">
        <f t="shared" si="7891"/>
        <v>0</v>
      </c>
      <c r="FS369" s="498">
        <f t="shared" si="7892"/>
        <v>0</v>
      </c>
      <c r="FT369" s="498" t="e">
        <f t="shared" si="7893"/>
        <v>#N/A</v>
      </c>
      <c r="FU369" s="504">
        <f t="shared" si="7894"/>
        <v>0</v>
      </c>
      <c r="FV369" s="500">
        <f t="shared" si="7895"/>
        <v>0</v>
      </c>
      <c r="FY369" s="665"/>
      <c r="FZ369" s="666"/>
      <c r="GA369" s="667"/>
      <c r="GB369" s="668"/>
      <c r="GC369" s="669"/>
      <c r="GD369" s="720"/>
      <c r="GE369" s="1326"/>
      <c r="GF369" s="497" t="e">
        <f t="shared" si="7896"/>
        <v>#N/A</v>
      </c>
      <c r="GG369" s="497" t="e">
        <f t="shared" si="7897"/>
        <v>#N/A</v>
      </c>
      <c r="GH369" s="498" t="e">
        <f t="shared" si="7898"/>
        <v>#N/A</v>
      </c>
      <c r="GI369" s="498">
        <f t="shared" si="7899"/>
        <v>0</v>
      </c>
      <c r="GJ369" s="498">
        <f t="shared" si="7900"/>
        <v>0</v>
      </c>
      <c r="GK369" s="498" t="e">
        <f t="shared" si="7901"/>
        <v>#N/A</v>
      </c>
      <c r="GL369" s="504">
        <f t="shared" si="7902"/>
        <v>0</v>
      </c>
      <c r="GM369" s="500">
        <f t="shared" si="7903"/>
        <v>0</v>
      </c>
      <c r="GP369" s="665"/>
      <c r="GQ369" s="666"/>
      <c r="GR369" s="667"/>
      <c r="GS369" s="668"/>
      <c r="GT369" s="669"/>
      <c r="GU369" s="720"/>
      <c r="GV369" s="1326"/>
      <c r="GW369" s="497" t="e">
        <f t="shared" si="7904"/>
        <v>#N/A</v>
      </c>
      <c r="GX369" s="497" t="e">
        <f t="shared" si="7905"/>
        <v>#N/A</v>
      </c>
      <c r="GY369" s="498" t="e">
        <f t="shared" si="7906"/>
        <v>#N/A</v>
      </c>
      <c r="GZ369" s="498">
        <f t="shared" si="7907"/>
        <v>0</v>
      </c>
      <c r="HA369" s="498">
        <f t="shared" si="7908"/>
        <v>0</v>
      </c>
      <c r="HB369" s="498" t="e">
        <f t="shared" si="7909"/>
        <v>#N/A</v>
      </c>
      <c r="HC369" s="504">
        <f t="shared" si="7910"/>
        <v>0</v>
      </c>
      <c r="HD369" s="500">
        <f t="shared" si="7911"/>
        <v>0</v>
      </c>
      <c r="HG369" s="665"/>
      <c r="HH369" s="666"/>
      <c r="HI369" s="667"/>
      <c r="HJ369" s="668"/>
      <c r="HK369" s="669"/>
      <c r="HL369" s="720"/>
      <c r="HM369" s="1326"/>
      <c r="HN369" s="497" t="e">
        <f t="shared" si="7912"/>
        <v>#N/A</v>
      </c>
      <c r="HO369" s="497" t="e">
        <f t="shared" si="7913"/>
        <v>#N/A</v>
      </c>
      <c r="HP369" s="498" t="e">
        <f t="shared" si="7914"/>
        <v>#N/A</v>
      </c>
      <c r="HQ369" s="498">
        <f t="shared" si="7915"/>
        <v>0</v>
      </c>
      <c r="HR369" s="498">
        <f t="shared" si="7916"/>
        <v>0</v>
      </c>
      <c r="HS369" s="498" t="e">
        <f t="shared" si="7917"/>
        <v>#N/A</v>
      </c>
      <c r="HT369" s="504">
        <f t="shared" si="7918"/>
        <v>0</v>
      </c>
      <c r="HU369" s="500">
        <f t="shared" si="7919"/>
        <v>0</v>
      </c>
      <c r="HX369" s="665"/>
      <c r="HY369" s="666"/>
      <c r="HZ369" s="667"/>
      <c r="IA369" s="668"/>
      <c r="IB369" s="669"/>
      <c r="IC369" s="720"/>
      <c r="ID369" s="1326"/>
      <c r="IE369" s="497" t="e">
        <f t="shared" si="7920"/>
        <v>#N/A</v>
      </c>
      <c r="IF369" s="497" t="e">
        <f t="shared" si="7921"/>
        <v>#N/A</v>
      </c>
      <c r="IG369" s="498" t="e">
        <f t="shared" si="7922"/>
        <v>#N/A</v>
      </c>
      <c r="IH369" s="498">
        <f t="shared" si="7923"/>
        <v>0</v>
      </c>
      <c r="II369" s="498">
        <f t="shared" si="7924"/>
        <v>0</v>
      </c>
      <c r="IJ369" s="498" t="e">
        <f t="shared" si="7925"/>
        <v>#N/A</v>
      </c>
      <c r="IK369" s="504">
        <f t="shared" si="7926"/>
        <v>0</v>
      </c>
      <c r="IL369" s="500">
        <f t="shared" si="7927"/>
        <v>0</v>
      </c>
      <c r="IO369" s="665"/>
      <c r="IP369" s="666"/>
      <c r="IQ369" s="667"/>
      <c r="IR369" s="668"/>
      <c r="IS369" s="669"/>
      <c r="IT369" s="720"/>
      <c r="IU369" s="1326"/>
      <c r="IV369" s="497" t="e">
        <f t="shared" si="7928"/>
        <v>#N/A</v>
      </c>
      <c r="IW369" s="497" t="e">
        <f t="shared" si="7929"/>
        <v>#N/A</v>
      </c>
      <c r="IX369" s="498" t="e">
        <f t="shared" si="7930"/>
        <v>#N/A</v>
      </c>
      <c r="IY369" s="498">
        <f t="shared" si="7931"/>
        <v>0</v>
      </c>
      <c r="IZ369" s="498">
        <f t="shared" si="7932"/>
        <v>0</v>
      </c>
      <c r="JA369" s="498" t="e">
        <f t="shared" si="7933"/>
        <v>#N/A</v>
      </c>
      <c r="JB369" s="504">
        <f t="shared" si="7934"/>
        <v>0</v>
      </c>
      <c r="JC369" s="500">
        <f t="shared" si="7935"/>
        <v>0</v>
      </c>
      <c r="JF369" s="665"/>
      <c r="JG369" s="666"/>
      <c r="JH369" s="667"/>
      <c r="JI369" s="668"/>
      <c r="JJ369" s="669"/>
      <c r="JK369" s="720"/>
      <c r="JL369" s="1326"/>
      <c r="JM369" s="497" t="e">
        <f t="shared" si="7936"/>
        <v>#N/A</v>
      </c>
      <c r="JN369" s="497" t="e">
        <f t="shared" si="7937"/>
        <v>#N/A</v>
      </c>
      <c r="JO369" s="498" t="e">
        <f t="shared" si="7938"/>
        <v>#N/A</v>
      </c>
      <c r="JP369" s="498">
        <f t="shared" si="7939"/>
        <v>0</v>
      </c>
      <c r="JQ369" s="498">
        <f t="shared" si="7940"/>
        <v>0</v>
      </c>
      <c r="JR369" s="498" t="e">
        <f t="shared" si="7941"/>
        <v>#N/A</v>
      </c>
      <c r="JS369" s="504">
        <f t="shared" si="7942"/>
        <v>0</v>
      </c>
      <c r="JT369" s="500">
        <f t="shared" si="7943"/>
        <v>0</v>
      </c>
      <c r="JW369" s="665"/>
      <c r="JX369" s="666"/>
      <c r="JY369" s="667"/>
      <c r="JZ369" s="668"/>
      <c r="KA369" s="669"/>
      <c r="KB369" s="720"/>
      <c r="KC369" s="1326"/>
      <c r="KD369" s="497" t="e">
        <f t="shared" si="7944"/>
        <v>#N/A</v>
      </c>
      <c r="KE369" s="497" t="e">
        <f t="shared" si="7945"/>
        <v>#N/A</v>
      </c>
      <c r="KF369" s="498" t="e">
        <f t="shared" si="7946"/>
        <v>#N/A</v>
      </c>
      <c r="KG369" s="498">
        <f t="shared" si="7947"/>
        <v>0</v>
      </c>
      <c r="KH369" s="498">
        <f t="shared" si="7948"/>
        <v>0</v>
      </c>
      <c r="KI369" s="498" t="e">
        <f t="shared" si="7949"/>
        <v>#N/A</v>
      </c>
      <c r="KJ369" s="504">
        <f t="shared" si="7950"/>
        <v>0</v>
      </c>
      <c r="KK369" s="500">
        <f t="shared" si="7951"/>
        <v>0</v>
      </c>
      <c r="KN369" s="665"/>
      <c r="KO369" s="666"/>
      <c r="KP369" s="667"/>
      <c r="KQ369" s="668"/>
      <c r="KR369" s="669"/>
      <c r="KS369" s="720"/>
      <c r="KT369" s="1326"/>
      <c r="KU369" s="497" t="e">
        <f t="shared" si="7952"/>
        <v>#N/A</v>
      </c>
      <c r="KV369" s="497" t="e">
        <f t="shared" si="7953"/>
        <v>#N/A</v>
      </c>
      <c r="KW369" s="498" t="e">
        <f t="shared" si="7954"/>
        <v>#N/A</v>
      </c>
      <c r="KX369" s="498">
        <f t="shared" si="7955"/>
        <v>0</v>
      </c>
      <c r="KY369" s="498">
        <f t="shared" si="7956"/>
        <v>0</v>
      </c>
      <c r="KZ369" s="498" t="e">
        <f t="shared" si="7957"/>
        <v>#N/A</v>
      </c>
      <c r="LA369" s="504">
        <f t="shared" si="7958"/>
        <v>0</v>
      </c>
      <c r="LB369" s="500">
        <f t="shared" si="7959"/>
        <v>0</v>
      </c>
      <c r="LE369" s="665"/>
      <c r="LF369" s="666"/>
      <c r="LG369" s="667"/>
      <c r="LH369" s="668"/>
      <c r="LI369" s="669"/>
      <c r="LJ369" s="720"/>
      <c r="LK369" s="1326"/>
      <c r="LL369" s="497" t="e">
        <f t="shared" si="7960"/>
        <v>#N/A</v>
      </c>
      <c r="LM369" s="497" t="e">
        <f t="shared" si="7961"/>
        <v>#N/A</v>
      </c>
      <c r="LN369" s="498" t="e">
        <f t="shared" si="7962"/>
        <v>#N/A</v>
      </c>
      <c r="LO369" s="498">
        <f t="shared" si="7963"/>
        <v>0</v>
      </c>
      <c r="LP369" s="498">
        <f t="shared" si="7964"/>
        <v>0</v>
      </c>
      <c r="LQ369" s="498" t="e">
        <f t="shared" si="7965"/>
        <v>#N/A</v>
      </c>
      <c r="LR369" s="504">
        <f t="shared" si="7966"/>
        <v>0</v>
      </c>
      <c r="LS369" s="500">
        <f t="shared" si="7967"/>
        <v>0</v>
      </c>
      <c r="LV369" s="665"/>
      <c r="LW369" s="666"/>
      <c r="LX369" s="667"/>
      <c r="LY369" s="668"/>
      <c r="LZ369" s="669"/>
      <c r="MA369" s="720"/>
      <c r="MB369" s="1326"/>
      <c r="MC369" s="497" t="e">
        <f t="shared" si="7968"/>
        <v>#N/A</v>
      </c>
      <c r="MD369" s="497" t="e">
        <f t="shared" si="7969"/>
        <v>#N/A</v>
      </c>
      <c r="ME369" s="498" t="e">
        <f t="shared" si="7970"/>
        <v>#N/A</v>
      </c>
      <c r="MF369" s="498">
        <f t="shared" si="7971"/>
        <v>0</v>
      </c>
      <c r="MG369" s="498">
        <f t="shared" si="7972"/>
        <v>0</v>
      </c>
      <c r="MH369" s="498" t="e">
        <f t="shared" si="7973"/>
        <v>#N/A</v>
      </c>
      <c r="MI369" s="504">
        <f t="shared" si="7974"/>
        <v>0</v>
      </c>
      <c r="MJ369" s="500">
        <f t="shared" si="7975"/>
        <v>0</v>
      </c>
      <c r="MM369" s="665"/>
      <c r="MN369" s="666"/>
      <c r="MO369" s="667"/>
      <c r="MP369" s="668"/>
      <c r="MQ369" s="669"/>
      <c r="MR369" s="720"/>
      <c r="MS369" s="1326"/>
      <c r="MT369" s="497" t="e">
        <f t="shared" si="7976"/>
        <v>#N/A</v>
      </c>
      <c r="MU369" s="497" t="e">
        <f t="shared" si="7977"/>
        <v>#N/A</v>
      </c>
      <c r="MV369" s="498" t="e">
        <f t="shared" si="7978"/>
        <v>#N/A</v>
      </c>
      <c r="MW369" s="498">
        <f t="shared" si="7979"/>
        <v>0</v>
      </c>
      <c r="MX369" s="498">
        <f t="shared" si="7980"/>
        <v>0</v>
      </c>
      <c r="MY369" s="498" t="e">
        <f t="shared" si="7981"/>
        <v>#N/A</v>
      </c>
      <c r="MZ369" s="504">
        <f t="shared" si="7982"/>
        <v>0</v>
      </c>
      <c r="NA369" s="500">
        <f t="shared" si="7983"/>
        <v>0</v>
      </c>
      <c r="ND369" s="665"/>
      <c r="NE369" s="666"/>
      <c r="NF369" s="667"/>
      <c r="NG369" s="668"/>
      <c r="NH369" s="669"/>
      <c r="NI369" s="720"/>
      <c r="NJ369" s="1326"/>
      <c r="NK369" s="497" t="e">
        <f t="shared" si="7984"/>
        <v>#N/A</v>
      </c>
      <c r="NL369" s="497" t="e">
        <f t="shared" si="7985"/>
        <v>#N/A</v>
      </c>
      <c r="NM369" s="498" t="e">
        <f t="shared" si="7986"/>
        <v>#N/A</v>
      </c>
      <c r="NN369" s="498">
        <f t="shared" si="7987"/>
        <v>0</v>
      </c>
      <c r="NO369" s="498">
        <f t="shared" si="7988"/>
        <v>0</v>
      </c>
      <c r="NP369" s="498" t="e">
        <f t="shared" si="7989"/>
        <v>#N/A</v>
      </c>
      <c r="NQ369" s="504">
        <f t="shared" si="7990"/>
        <v>0</v>
      </c>
      <c r="NR369" s="500">
        <f t="shared" si="7991"/>
        <v>0</v>
      </c>
      <c r="NU369" s="665"/>
      <c r="NV369" s="666"/>
      <c r="NW369" s="667"/>
      <c r="NX369" s="668"/>
      <c r="NY369" s="669"/>
      <c r="NZ369" s="720"/>
      <c r="OA369" s="1326"/>
      <c r="OB369" s="497" t="e">
        <f t="shared" si="7992"/>
        <v>#N/A</v>
      </c>
      <c r="OC369" s="497" t="e">
        <f t="shared" si="7993"/>
        <v>#N/A</v>
      </c>
      <c r="OD369" s="498" t="e">
        <f t="shared" si="7994"/>
        <v>#N/A</v>
      </c>
      <c r="OE369" s="498">
        <f t="shared" si="7995"/>
        <v>0</v>
      </c>
      <c r="OF369" s="498">
        <f t="shared" si="7996"/>
        <v>0</v>
      </c>
      <c r="OG369" s="498" t="e">
        <f t="shared" si="7997"/>
        <v>#N/A</v>
      </c>
      <c r="OH369" s="504">
        <f t="shared" si="7998"/>
        <v>0</v>
      </c>
      <c r="OI369" s="500">
        <f t="shared" si="7999"/>
        <v>0</v>
      </c>
      <c r="OL369" s="665"/>
      <c r="OM369" s="666"/>
      <c r="ON369" s="667"/>
      <c r="OO369" s="668"/>
      <c r="OP369" s="669"/>
      <c r="OQ369" s="720"/>
      <c r="OR369" s="1326"/>
      <c r="OS369" s="497" t="e">
        <f t="shared" si="8000"/>
        <v>#N/A</v>
      </c>
      <c r="OT369" s="497" t="e">
        <f t="shared" si="8001"/>
        <v>#N/A</v>
      </c>
      <c r="OU369" s="498" t="e">
        <f t="shared" si="8002"/>
        <v>#N/A</v>
      </c>
      <c r="OV369" s="498">
        <f t="shared" si="8003"/>
        <v>0</v>
      </c>
      <c r="OW369" s="498">
        <f t="shared" si="8004"/>
        <v>0</v>
      </c>
      <c r="OX369" s="498" t="e">
        <f t="shared" si="8005"/>
        <v>#N/A</v>
      </c>
      <c r="OY369" s="504">
        <f t="shared" si="8006"/>
        <v>0</v>
      </c>
      <c r="OZ369" s="500">
        <f t="shared" si="8007"/>
        <v>0</v>
      </c>
      <c r="PC369" s="665"/>
      <c r="PD369" s="666"/>
      <c r="PE369" s="667"/>
      <c r="PF369" s="668"/>
      <c r="PG369" s="669"/>
      <c r="PH369" s="720"/>
      <c r="PI369" s="1326"/>
      <c r="PJ369" s="497" t="e">
        <f t="shared" si="8008"/>
        <v>#N/A</v>
      </c>
      <c r="PK369" s="497" t="e">
        <f t="shared" si="8009"/>
        <v>#N/A</v>
      </c>
      <c r="PL369" s="498" t="e">
        <f t="shared" si="8010"/>
        <v>#N/A</v>
      </c>
      <c r="PM369" s="498">
        <f t="shared" si="8011"/>
        <v>0</v>
      </c>
      <c r="PN369" s="498">
        <f t="shared" si="8012"/>
        <v>0</v>
      </c>
      <c r="PO369" s="498" t="e">
        <f t="shared" si="8013"/>
        <v>#N/A</v>
      </c>
      <c r="PP369" s="504">
        <f t="shared" si="8014"/>
        <v>0</v>
      </c>
      <c r="PQ369" s="500">
        <f t="shared" si="8015"/>
        <v>0</v>
      </c>
      <c r="PT369" s="665"/>
      <c r="PU369" s="666"/>
      <c r="PV369" s="667"/>
      <c r="PW369" s="668"/>
      <c r="PX369" s="669"/>
      <c r="PY369" s="720"/>
      <c r="PZ369" s="1326"/>
      <c r="QA369" s="497" t="e">
        <f t="shared" si="8016"/>
        <v>#N/A</v>
      </c>
      <c r="QB369" s="497" t="e">
        <f t="shared" si="8017"/>
        <v>#N/A</v>
      </c>
      <c r="QC369" s="498" t="e">
        <f t="shared" si="8018"/>
        <v>#N/A</v>
      </c>
      <c r="QD369" s="498">
        <f t="shared" si="8019"/>
        <v>0</v>
      </c>
      <c r="QE369" s="498">
        <f t="shared" si="8020"/>
        <v>0</v>
      </c>
      <c r="QF369" s="498" t="e">
        <f t="shared" si="8021"/>
        <v>#N/A</v>
      </c>
      <c r="QG369" s="504">
        <f t="shared" si="8022"/>
        <v>0</v>
      </c>
      <c r="QH369" s="500">
        <f t="shared" si="8023"/>
        <v>0</v>
      </c>
      <c r="QK369" s="665"/>
      <c r="QL369" s="666"/>
      <c r="QM369" s="667"/>
      <c r="QN369" s="668"/>
      <c r="QO369" s="669"/>
      <c r="QP369" s="720"/>
      <c r="QQ369" s="1326"/>
      <c r="QR369" s="497" t="e">
        <f t="shared" si="8024"/>
        <v>#N/A</v>
      </c>
      <c r="QS369" s="497" t="e">
        <f t="shared" si="8025"/>
        <v>#N/A</v>
      </c>
      <c r="QT369" s="498" t="e">
        <f t="shared" si="8026"/>
        <v>#N/A</v>
      </c>
      <c r="QU369" s="498">
        <f t="shared" si="8027"/>
        <v>0</v>
      </c>
      <c r="QV369" s="498">
        <f t="shared" si="8028"/>
        <v>0</v>
      </c>
      <c r="QW369" s="498" t="e">
        <f t="shared" si="8029"/>
        <v>#N/A</v>
      </c>
      <c r="QX369" s="504">
        <f t="shared" si="8030"/>
        <v>0</v>
      </c>
      <c r="QY369" s="500">
        <f t="shared" si="8031"/>
        <v>0</v>
      </c>
      <c r="RB369" s="435"/>
      <c r="RC369" s="404"/>
      <c r="RD369" s="435"/>
      <c r="RE369" s="415"/>
      <c r="RF369" s="416"/>
      <c r="RG369" s="392"/>
      <c r="RH369" s="392"/>
      <c r="RI369" s="497" t="e">
        <f t="shared" si="8032"/>
        <v>#N/A</v>
      </c>
      <c r="RJ369" s="497" t="e">
        <f t="shared" si="8033"/>
        <v>#N/A</v>
      </c>
      <c r="RK369" s="498" t="e">
        <f t="shared" si="8034"/>
        <v>#N/A</v>
      </c>
      <c r="RL369" s="498">
        <f t="shared" si="8035"/>
        <v>0</v>
      </c>
      <c r="RM369" s="498">
        <f t="shared" si="8036"/>
        <v>0</v>
      </c>
      <c r="RN369" s="498" t="e">
        <f t="shared" si="8037"/>
        <v>#N/A</v>
      </c>
      <c r="RO369" s="504">
        <f t="shared" si="8038"/>
        <v>0</v>
      </c>
      <c r="RP369" s="500">
        <f t="shared" si="8039"/>
        <v>0</v>
      </c>
      <c r="RS369" s="435"/>
      <c r="RT369" s="404"/>
      <c r="RU369" s="435"/>
      <c r="RV369" s="415"/>
      <c r="RW369" s="416"/>
      <c r="RX369" s="392"/>
      <c r="RY369" s="392"/>
      <c r="RZ369" s="497" t="e">
        <f t="shared" si="8040"/>
        <v>#N/A</v>
      </c>
      <c r="SA369" s="497" t="e">
        <f t="shared" si="8041"/>
        <v>#N/A</v>
      </c>
      <c r="SB369" s="498" t="e">
        <f t="shared" si="8042"/>
        <v>#N/A</v>
      </c>
      <c r="SC369" s="498">
        <f t="shared" si="8043"/>
        <v>0</v>
      </c>
      <c r="SD369" s="498">
        <f t="shared" si="8044"/>
        <v>0</v>
      </c>
      <c r="SE369" s="498" t="e">
        <f t="shared" si="8045"/>
        <v>#N/A</v>
      </c>
      <c r="SF369" s="504">
        <f t="shared" si="8046"/>
        <v>0</v>
      </c>
      <c r="SG369" s="500">
        <f t="shared" si="8047"/>
        <v>0</v>
      </c>
      <c r="SJ369" s="435"/>
      <c r="SK369" s="404"/>
      <c r="SL369" s="435"/>
      <c r="SM369" s="415"/>
      <c r="SN369" s="416"/>
      <c r="SO369" s="392"/>
      <c r="SP369" s="392"/>
      <c r="SQ369" s="497" t="e">
        <f t="shared" si="8048"/>
        <v>#N/A</v>
      </c>
      <c r="SR369" s="497" t="e">
        <f t="shared" si="8049"/>
        <v>#N/A</v>
      </c>
      <c r="SS369" s="498" t="e">
        <f t="shared" si="8050"/>
        <v>#N/A</v>
      </c>
      <c r="ST369" s="498">
        <f t="shared" si="8051"/>
        <v>0</v>
      </c>
      <c r="SU369" s="498">
        <f t="shared" si="8052"/>
        <v>0</v>
      </c>
      <c r="SV369" s="498" t="e">
        <f t="shared" si="8053"/>
        <v>#N/A</v>
      </c>
      <c r="SW369" s="504">
        <f t="shared" si="8054"/>
        <v>0</v>
      </c>
      <c r="SX369" s="500">
        <f t="shared" si="8055"/>
        <v>0</v>
      </c>
    </row>
    <row r="370" spans="2:518" ht="69.75" hidden="1" customHeight="1" thickTop="1" thickBot="1">
      <c r="B370" s="577"/>
      <c r="C370" s="578"/>
      <c r="D370" s="579"/>
      <c r="E370" s="580"/>
      <c r="F370" s="581"/>
      <c r="G370" s="585"/>
      <c r="H370" s="595"/>
      <c r="K370" s="577"/>
      <c r="L370" s="767"/>
      <c r="M370" s="579"/>
      <c r="N370" s="580"/>
      <c r="O370" s="581"/>
      <c r="P370" s="585"/>
      <c r="Q370" s="1326"/>
      <c r="R370" s="497"/>
      <c r="S370" s="497"/>
      <c r="T370" s="498"/>
      <c r="U370" s="498"/>
      <c r="V370" s="498"/>
      <c r="W370" s="498"/>
      <c r="X370" s="504"/>
      <c r="Y370" s="500"/>
      <c r="Z370" s="486"/>
      <c r="AA370" s="486"/>
      <c r="AB370" s="577"/>
      <c r="AC370" s="767"/>
      <c r="AD370" s="579"/>
      <c r="AE370" s="580"/>
      <c r="AF370" s="581"/>
      <c r="AG370" s="585"/>
      <c r="AH370" s="1326"/>
      <c r="AI370" s="497"/>
      <c r="AJ370" s="497"/>
      <c r="AK370" s="498"/>
      <c r="AL370" s="498"/>
      <c r="AM370" s="498"/>
      <c r="AN370" s="498"/>
      <c r="AO370" s="504"/>
      <c r="AP370" s="500"/>
      <c r="AQ370" s="486"/>
      <c r="AR370" s="486"/>
      <c r="AS370" s="577"/>
      <c r="AT370" s="767"/>
      <c r="AU370" s="579"/>
      <c r="AV370" s="580"/>
      <c r="AW370" s="581"/>
      <c r="AX370" s="585"/>
      <c r="AY370" s="1326"/>
      <c r="AZ370" s="497"/>
      <c r="BA370" s="497"/>
      <c r="BB370" s="498"/>
      <c r="BC370" s="498"/>
      <c r="BD370" s="498"/>
      <c r="BE370" s="498"/>
      <c r="BF370" s="504"/>
      <c r="BG370" s="500"/>
      <c r="BJ370" s="577"/>
      <c r="BK370" s="767"/>
      <c r="BL370" s="579"/>
      <c r="BM370" s="580"/>
      <c r="BN370" s="581"/>
      <c r="BO370" s="585"/>
      <c r="BP370" s="1326"/>
      <c r="BQ370" s="497"/>
      <c r="BR370" s="497"/>
      <c r="BS370" s="498"/>
      <c r="BT370" s="498"/>
      <c r="BU370" s="498"/>
      <c r="BV370" s="498"/>
      <c r="BW370" s="504"/>
      <c r="BX370" s="500"/>
      <c r="CA370" s="577"/>
      <c r="CB370" s="767"/>
      <c r="CC370" s="579"/>
      <c r="CD370" s="580"/>
      <c r="CE370" s="581"/>
      <c r="CF370" s="585"/>
      <c r="CG370" s="1326"/>
      <c r="CH370" s="497"/>
      <c r="CI370" s="497"/>
      <c r="CJ370" s="498"/>
      <c r="CK370" s="498"/>
      <c r="CL370" s="498"/>
      <c r="CM370" s="498"/>
      <c r="CN370" s="504"/>
      <c r="CO370" s="500"/>
      <c r="CR370" s="577"/>
      <c r="CS370" s="767"/>
      <c r="CT370" s="579"/>
      <c r="CU370" s="580"/>
      <c r="CV370" s="581"/>
      <c r="CW370" s="585"/>
      <c r="CX370" s="1326"/>
      <c r="CY370" s="497"/>
      <c r="CZ370" s="497"/>
      <c r="DA370" s="498"/>
      <c r="DB370" s="498"/>
      <c r="DC370" s="498"/>
      <c r="DD370" s="498"/>
      <c r="DE370" s="504"/>
      <c r="DF370" s="500"/>
      <c r="DI370" s="577"/>
      <c r="DJ370" s="767"/>
      <c r="DK370" s="579"/>
      <c r="DL370" s="580"/>
      <c r="DM370" s="581"/>
      <c r="DN370" s="585"/>
      <c r="DO370" s="1326"/>
      <c r="DP370" s="497"/>
      <c r="DQ370" s="497"/>
      <c r="DR370" s="498"/>
      <c r="DS370" s="498"/>
      <c r="DT370" s="498"/>
      <c r="DU370" s="498"/>
      <c r="DV370" s="504"/>
      <c r="DW370" s="500"/>
      <c r="DZ370" s="577"/>
      <c r="EA370" s="767"/>
      <c r="EB370" s="579"/>
      <c r="EC370" s="580"/>
      <c r="ED370" s="581"/>
      <c r="EE370" s="585"/>
      <c r="EF370" s="1326"/>
      <c r="EG370" s="497"/>
      <c r="EH370" s="497"/>
      <c r="EI370" s="498"/>
      <c r="EJ370" s="498"/>
      <c r="EK370" s="498"/>
      <c r="EL370" s="498"/>
      <c r="EM370" s="504"/>
      <c r="EN370" s="500"/>
      <c r="EQ370" s="665"/>
      <c r="ER370" s="666"/>
      <c r="ES370" s="667"/>
      <c r="ET370" s="668"/>
      <c r="EU370" s="669"/>
      <c r="EV370" s="720"/>
      <c r="EW370" s="1326"/>
      <c r="EX370" s="497" t="e">
        <f>IF(EXACT(VLOOKUP(EQ370,OFERTA_0,2,FALSE),ER370),1,0)</f>
        <v>#N/A</v>
      </c>
      <c r="EY370" s="497" t="e">
        <f>IF(EXACT(VLOOKUP(EQ370,OFERTA_0,3,FALSE),ES370),1,0)</f>
        <v>#N/A</v>
      </c>
      <c r="EZ370" s="498" t="e">
        <f>IF(EXACT(VLOOKUP(EQ370,OFERTA_0,4,FALSE),ET370),1,0)</f>
        <v>#N/A</v>
      </c>
      <c r="FA370" s="498">
        <f>IF(EU370=0,0,1)</f>
        <v>0</v>
      </c>
      <c r="FB370" s="498">
        <f>IF(EV370=0,0,1)</f>
        <v>0</v>
      </c>
      <c r="FC370" s="498" t="e">
        <f>PRODUCT(EX370:FB370)</f>
        <v>#N/A</v>
      </c>
      <c r="FD370" s="504">
        <f>ROUND(EV370,0)</f>
        <v>0</v>
      </c>
      <c r="FE370" s="500">
        <f>EV370-FD370</f>
        <v>0</v>
      </c>
      <c r="FH370" s="665"/>
      <c r="FI370" s="666"/>
      <c r="FJ370" s="667"/>
      <c r="FK370" s="668"/>
      <c r="FL370" s="669"/>
      <c r="FM370" s="720"/>
      <c r="FN370" s="1326"/>
      <c r="FO370" s="497" t="e">
        <f>IF(EXACT(VLOOKUP(FH370,OFERTA_0,2,FALSE),FI370),1,0)</f>
        <v>#N/A</v>
      </c>
      <c r="FP370" s="497" t="e">
        <f>IF(EXACT(VLOOKUP(FH370,OFERTA_0,3,FALSE),FJ370),1,0)</f>
        <v>#N/A</v>
      </c>
      <c r="FQ370" s="498" t="e">
        <f>IF(EXACT(VLOOKUP(FH370,OFERTA_0,4,FALSE),FK370),1,0)</f>
        <v>#N/A</v>
      </c>
      <c r="FR370" s="498">
        <f>IF(FL370=0,0,1)</f>
        <v>0</v>
      </c>
      <c r="FS370" s="498">
        <f>IF(FM370=0,0,1)</f>
        <v>0</v>
      </c>
      <c r="FT370" s="498" t="e">
        <f>PRODUCT(FO370:FS370)</f>
        <v>#N/A</v>
      </c>
      <c r="FU370" s="504">
        <f>ROUND(FM370,0)</f>
        <v>0</v>
      </c>
      <c r="FV370" s="500">
        <f>FM370-FU370</f>
        <v>0</v>
      </c>
      <c r="FY370" s="665"/>
      <c r="FZ370" s="666"/>
      <c r="GA370" s="667"/>
      <c r="GB370" s="668"/>
      <c r="GC370" s="669"/>
      <c r="GD370" s="720"/>
      <c r="GE370" s="1326"/>
      <c r="GF370" s="497" t="e">
        <f>IF(EXACT(VLOOKUP(FY370,OFERTA_0,2,FALSE),FZ370),1,0)</f>
        <v>#N/A</v>
      </c>
      <c r="GG370" s="497" t="e">
        <f>IF(EXACT(VLOOKUP(FY370,OFERTA_0,3,FALSE),GA370),1,0)</f>
        <v>#N/A</v>
      </c>
      <c r="GH370" s="498" t="e">
        <f>IF(EXACT(VLOOKUP(FY370,OFERTA_0,4,FALSE),GB370),1,0)</f>
        <v>#N/A</v>
      </c>
      <c r="GI370" s="498">
        <f>IF(GC370=0,0,1)</f>
        <v>0</v>
      </c>
      <c r="GJ370" s="498">
        <f>IF(GD370=0,0,1)</f>
        <v>0</v>
      </c>
      <c r="GK370" s="498" t="e">
        <f>PRODUCT(GF370:GJ370)</f>
        <v>#N/A</v>
      </c>
      <c r="GL370" s="504">
        <f>ROUND(GD370,0)</f>
        <v>0</v>
      </c>
      <c r="GM370" s="500">
        <f>GD370-GL370</f>
        <v>0</v>
      </c>
      <c r="GP370" s="665"/>
      <c r="GQ370" s="666"/>
      <c r="GR370" s="667"/>
      <c r="GS370" s="668"/>
      <c r="GT370" s="669"/>
      <c r="GU370" s="720"/>
      <c r="GV370" s="1326"/>
      <c r="GW370" s="497" t="e">
        <f>IF(EXACT(VLOOKUP(GP370,OFERTA_0,2,FALSE),GQ370),1,0)</f>
        <v>#N/A</v>
      </c>
      <c r="GX370" s="497" t="e">
        <f>IF(EXACT(VLOOKUP(GP370,OFERTA_0,3,FALSE),GR370),1,0)</f>
        <v>#N/A</v>
      </c>
      <c r="GY370" s="498" t="e">
        <f>IF(EXACT(VLOOKUP(GP370,OFERTA_0,4,FALSE),GS370),1,0)</f>
        <v>#N/A</v>
      </c>
      <c r="GZ370" s="498">
        <f>IF(GT370=0,0,1)</f>
        <v>0</v>
      </c>
      <c r="HA370" s="498">
        <f>IF(GU370=0,0,1)</f>
        <v>0</v>
      </c>
      <c r="HB370" s="498" t="e">
        <f>PRODUCT(GW370:HA370)</f>
        <v>#N/A</v>
      </c>
      <c r="HC370" s="504">
        <f>ROUND(GU370,0)</f>
        <v>0</v>
      </c>
      <c r="HD370" s="500">
        <f>GU370-HC370</f>
        <v>0</v>
      </c>
      <c r="HG370" s="665"/>
      <c r="HH370" s="666"/>
      <c r="HI370" s="667"/>
      <c r="HJ370" s="668"/>
      <c r="HK370" s="669"/>
      <c r="HL370" s="720"/>
      <c r="HM370" s="1326"/>
      <c r="HN370" s="497" t="e">
        <f>IF(EXACT(VLOOKUP(HG370,OFERTA_0,2,FALSE),HH370),1,0)</f>
        <v>#N/A</v>
      </c>
      <c r="HO370" s="497" t="e">
        <f>IF(EXACT(VLOOKUP(HG370,OFERTA_0,3,FALSE),HI370),1,0)</f>
        <v>#N/A</v>
      </c>
      <c r="HP370" s="498" t="e">
        <f>IF(EXACT(VLOOKUP(HG370,OFERTA_0,4,FALSE),HJ370),1,0)</f>
        <v>#N/A</v>
      </c>
      <c r="HQ370" s="498">
        <f>IF(HK370=0,0,1)</f>
        <v>0</v>
      </c>
      <c r="HR370" s="498">
        <f>IF(HL370=0,0,1)</f>
        <v>0</v>
      </c>
      <c r="HS370" s="498" t="e">
        <f>PRODUCT(HN370:HR370)</f>
        <v>#N/A</v>
      </c>
      <c r="HT370" s="504">
        <f>ROUND(HL370,0)</f>
        <v>0</v>
      </c>
      <c r="HU370" s="500">
        <f>HL370-HT370</f>
        <v>0</v>
      </c>
      <c r="HX370" s="665"/>
      <c r="HY370" s="666"/>
      <c r="HZ370" s="667"/>
      <c r="IA370" s="668"/>
      <c r="IB370" s="669"/>
      <c r="IC370" s="720"/>
      <c r="ID370" s="1326"/>
      <c r="IE370" s="497" t="e">
        <f>IF(EXACT(VLOOKUP(HX370,OFERTA_0,2,FALSE),HY370),1,0)</f>
        <v>#N/A</v>
      </c>
      <c r="IF370" s="497" t="e">
        <f>IF(EXACT(VLOOKUP(HX370,OFERTA_0,3,FALSE),HZ370),1,0)</f>
        <v>#N/A</v>
      </c>
      <c r="IG370" s="498" t="e">
        <f>IF(EXACT(VLOOKUP(HX370,OFERTA_0,4,FALSE),IA370),1,0)</f>
        <v>#N/A</v>
      </c>
      <c r="IH370" s="498">
        <f>IF(IB370=0,0,1)</f>
        <v>0</v>
      </c>
      <c r="II370" s="498">
        <f>IF(IC370=0,0,1)</f>
        <v>0</v>
      </c>
      <c r="IJ370" s="498" t="e">
        <f>PRODUCT(IE370:II370)</f>
        <v>#N/A</v>
      </c>
      <c r="IK370" s="504">
        <f>ROUND(IC370,0)</f>
        <v>0</v>
      </c>
      <c r="IL370" s="500">
        <f>IC370-IK370</f>
        <v>0</v>
      </c>
      <c r="IO370" s="665"/>
      <c r="IP370" s="666"/>
      <c r="IQ370" s="667"/>
      <c r="IR370" s="668"/>
      <c r="IS370" s="669"/>
      <c r="IT370" s="720"/>
      <c r="IU370" s="1326"/>
      <c r="IV370" s="497" t="e">
        <f>IF(EXACT(VLOOKUP(IO370,OFERTA_0,2,FALSE),IP370),1,0)</f>
        <v>#N/A</v>
      </c>
      <c r="IW370" s="497" t="e">
        <f>IF(EXACT(VLOOKUP(IO370,OFERTA_0,3,FALSE),IQ370),1,0)</f>
        <v>#N/A</v>
      </c>
      <c r="IX370" s="498" t="e">
        <f>IF(EXACT(VLOOKUP(IO370,OFERTA_0,4,FALSE),IR370),1,0)</f>
        <v>#N/A</v>
      </c>
      <c r="IY370" s="498">
        <f>IF(IS370=0,0,1)</f>
        <v>0</v>
      </c>
      <c r="IZ370" s="498">
        <f>IF(IT370=0,0,1)</f>
        <v>0</v>
      </c>
      <c r="JA370" s="498" t="e">
        <f>PRODUCT(IV370:IZ370)</f>
        <v>#N/A</v>
      </c>
      <c r="JB370" s="504">
        <f>ROUND(IT370,0)</f>
        <v>0</v>
      </c>
      <c r="JC370" s="500">
        <f>IT370-JB370</f>
        <v>0</v>
      </c>
      <c r="JF370" s="665"/>
      <c r="JG370" s="666"/>
      <c r="JH370" s="667"/>
      <c r="JI370" s="668"/>
      <c r="JJ370" s="669"/>
      <c r="JK370" s="720"/>
      <c r="JL370" s="1326"/>
      <c r="JM370" s="497" t="e">
        <f>IF(EXACT(VLOOKUP(JF370,OFERTA_0,2,FALSE),JG370),1,0)</f>
        <v>#N/A</v>
      </c>
      <c r="JN370" s="497" t="e">
        <f>IF(EXACT(VLOOKUP(JF370,OFERTA_0,3,FALSE),JH370),1,0)</f>
        <v>#N/A</v>
      </c>
      <c r="JO370" s="498" t="e">
        <f>IF(EXACT(VLOOKUP(JF370,OFERTA_0,4,FALSE),JI370),1,0)</f>
        <v>#N/A</v>
      </c>
      <c r="JP370" s="498">
        <f>IF(JJ370=0,0,1)</f>
        <v>0</v>
      </c>
      <c r="JQ370" s="498">
        <f>IF(JK370=0,0,1)</f>
        <v>0</v>
      </c>
      <c r="JR370" s="498" t="e">
        <f>PRODUCT(JM370:JQ370)</f>
        <v>#N/A</v>
      </c>
      <c r="JS370" s="504">
        <f>ROUND(JK370,0)</f>
        <v>0</v>
      </c>
      <c r="JT370" s="500">
        <f>JK370-JS370</f>
        <v>0</v>
      </c>
      <c r="JW370" s="665"/>
      <c r="JX370" s="666"/>
      <c r="JY370" s="667"/>
      <c r="JZ370" s="668"/>
      <c r="KA370" s="669"/>
      <c r="KB370" s="720"/>
      <c r="KC370" s="1326"/>
      <c r="KD370" s="497" t="e">
        <f>IF(EXACT(VLOOKUP(JW370,OFERTA_0,2,FALSE),JX370),1,0)</f>
        <v>#N/A</v>
      </c>
      <c r="KE370" s="497" t="e">
        <f>IF(EXACT(VLOOKUP(JW370,OFERTA_0,3,FALSE),JY370),1,0)</f>
        <v>#N/A</v>
      </c>
      <c r="KF370" s="498" t="e">
        <f>IF(EXACT(VLOOKUP(JW370,OFERTA_0,4,FALSE),JZ370),1,0)</f>
        <v>#N/A</v>
      </c>
      <c r="KG370" s="498">
        <f>IF(KA370=0,0,1)</f>
        <v>0</v>
      </c>
      <c r="KH370" s="498">
        <f>IF(KB370=0,0,1)</f>
        <v>0</v>
      </c>
      <c r="KI370" s="498" t="e">
        <f>PRODUCT(KD370:KH370)</f>
        <v>#N/A</v>
      </c>
      <c r="KJ370" s="504">
        <f>ROUND(KB370,0)</f>
        <v>0</v>
      </c>
      <c r="KK370" s="500">
        <f>KB370-KJ370</f>
        <v>0</v>
      </c>
      <c r="KN370" s="665"/>
      <c r="KO370" s="666"/>
      <c r="KP370" s="667"/>
      <c r="KQ370" s="668"/>
      <c r="KR370" s="669"/>
      <c r="KS370" s="720"/>
      <c r="KT370" s="1326"/>
      <c r="KU370" s="497" t="e">
        <f>IF(EXACT(VLOOKUP(KN370,OFERTA_0,2,FALSE),KO370),1,0)</f>
        <v>#N/A</v>
      </c>
      <c r="KV370" s="497" t="e">
        <f>IF(EXACT(VLOOKUP(KN370,OFERTA_0,3,FALSE),KP370),1,0)</f>
        <v>#N/A</v>
      </c>
      <c r="KW370" s="498" t="e">
        <f>IF(EXACT(VLOOKUP(KN370,OFERTA_0,4,FALSE),KQ370),1,0)</f>
        <v>#N/A</v>
      </c>
      <c r="KX370" s="498">
        <f>IF(KR370=0,0,1)</f>
        <v>0</v>
      </c>
      <c r="KY370" s="498">
        <f>IF(KS370=0,0,1)</f>
        <v>0</v>
      </c>
      <c r="KZ370" s="498" t="e">
        <f>PRODUCT(KU370:KY370)</f>
        <v>#N/A</v>
      </c>
      <c r="LA370" s="504">
        <f>ROUND(KS370,0)</f>
        <v>0</v>
      </c>
      <c r="LB370" s="500">
        <f>KS370-LA370</f>
        <v>0</v>
      </c>
      <c r="LE370" s="665"/>
      <c r="LF370" s="666"/>
      <c r="LG370" s="667"/>
      <c r="LH370" s="668"/>
      <c r="LI370" s="669"/>
      <c r="LJ370" s="720"/>
      <c r="LK370" s="1326"/>
      <c r="LL370" s="497" t="e">
        <f>IF(EXACT(VLOOKUP(LE370,OFERTA_0,2,FALSE),LF370),1,0)</f>
        <v>#N/A</v>
      </c>
      <c r="LM370" s="497" t="e">
        <f>IF(EXACT(VLOOKUP(LE370,OFERTA_0,3,FALSE),LG370),1,0)</f>
        <v>#N/A</v>
      </c>
      <c r="LN370" s="498" t="e">
        <f>IF(EXACT(VLOOKUP(LE370,OFERTA_0,4,FALSE),LH370),1,0)</f>
        <v>#N/A</v>
      </c>
      <c r="LO370" s="498">
        <f>IF(LI370=0,0,1)</f>
        <v>0</v>
      </c>
      <c r="LP370" s="498">
        <f>IF(LJ370=0,0,1)</f>
        <v>0</v>
      </c>
      <c r="LQ370" s="498" t="e">
        <f>PRODUCT(LL370:LP370)</f>
        <v>#N/A</v>
      </c>
      <c r="LR370" s="504">
        <f>ROUND(LJ370,0)</f>
        <v>0</v>
      </c>
      <c r="LS370" s="500">
        <f>LJ370-LR370</f>
        <v>0</v>
      </c>
      <c r="LV370" s="665"/>
      <c r="LW370" s="666"/>
      <c r="LX370" s="667"/>
      <c r="LY370" s="668"/>
      <c r="LZ370" s="669"/>
      <c r="MA370" s="720"/>
      <c r="MB370" s="1326"/>
      <c r="MC370" s="497" t="e">
        <f>IF(EXACT(VLOOKUP(LV370,OFERTA_0,2,FALSE),LW370),1,0)</f>
        <v>#N/A</v>
      </c>
      <c r="MD370" s="497" t="e">
        <f>IF(EXACT(VLOOKUP(LV370,OFERTA_0,3,FALSE),LX370),1,0)</f>
        <v>#N/A</v>
      </c>
      <c r="ME370" s="498" t="e">
        <f>IF(EXACT(VLOOKUP(LV370,OFERTA_0,4,FALSE),LY370),1,0)</f>
        <v>#N/A</v>
      </c>
      <c r="MF370" s="498">
        <f>IF(LZ370=0,0,1)</f>
        <v>0</v>
      </c>
      <c r="MG370" s="498">
        <f>IF(MA370=0,0,1)</f>
        <v>0</v>
      </c>
      <c r="MH370" s="498" t="e">
        <f>PRODUCT(MC370:MG370)</f>
        <v>#N/A</v>
      </c>
      <c r="MI370" s="504">
        <f>ROUND(MA370,0)</f>
        <v>0</v>
      </c>
      <c r="MJ370" s="500">
        <f>MA370-MI370</f>
        <v>0</v>
      </c>
      <c r="MM370" s="665"/>
      <c r="MN370" s="666"/>
      <c r="MO370" s="667"/>
      <c r="MP370" s="668"/>
      <c r="MQ370" s="669"/>
      <c r="MR370" s="720"/>
      <c r="MS370" s="1326"/>
      <c r="MT370" s="497" t="e">
        <f>IF(EXACT(VLOOKUP(MM370,OFERTA_0,2,FALSE),MN370),1,0)</f>
        <v>#N/A</v>
      </c>
      <c r="MU370" s="497" t="e">
        <f>IF(EXACT(VLOOKUP(MM370,OFERTA_0,3,FALSE),MO370),1,0)</f>
        <v>#N/A</v>
      </c>
      <c r="MV370" s="498" t="e">
        <f>IF(EXACT(VLOOKUP(MM370,OFERTA_0,4,FALSE),MP370),1,0)</f>
        <v>#N/A</v>
      </c>
      <c r="MW370" s="498">
        <f>IF(MQ370=0,0,1)</f>
        <v>0</v>
      </c>
      <c r="MX370" s="498">
        <f>IF(MR370=0,0,1)</f>
        <v>0</v>
      </c>
      <c r="MY370" s="498" t="e">
        <f>PRODUCT(MT370:MX370)</f>
        <v>#N/A</v>
      </c>
      <c r="MZ370" s="504">
        <f>ROUND(MR370,0)</f>
        <v>0</v>
      </c>
      <c r="NA370" s="500">
        <f>MR370-MZ370</f>
        <v>0</v>
      </c>
      <c r="ND370" s="665"/>
      <c r="NE370" s="666"/>
      <c r="NF370" s="667"/>
      <c r="NG370" s="668"/>
      <c r="NH370" s="669"/>
      <c r="NI370" s="720"/>
      <c r="NJ370" s="1326"/>
      <c r="NK370" s="497" t="e">
        <f>IF(EXACT(VLOOKUP(ND370,OFERTA_0,2,FALSE),NE370),1,0)</f>
        <v>#N/A</v>
      </c>
      <c r="NL370" s="497" t="e">
        <f>IF(EXACT(VLOOKUP(ND370,OFERTA_0,3,FALSE),NF370),1,0)</f>
        <v>#N/A</v>
      </c>
      <c r="NM370" s="498" t="e">
        <f>IF(EXACT(VLOOKUP(ND370,OFERTA_0,4,FALSE),NG370),1,0)</f>
        <v>#N/A</v>
      </c>
      <c r="NN370" s="498">
        <f>IF(NH370=0,0,1)</f>
        <v>0</v>
      </c>
      <c r="NO370" s="498">
        <f>IF(NI370=0,0,1)</f>
        <v>0</v>
      </c>
      <c r="NP370" s="498" t="e">
        <f>PRODUCT(NK370:NO370)</f>
        <v>#N/A</v>
      </c>
      <c r="NQ370" s="504">
        <f>ROUND(NI370,0)</f>
        <v>0</v>
      </c>
      <c r="NR370" s="500">
        <f>NI370-NQ370</f>
        <v>0</v>
      </c>
      <c r="NU370" s="665"/>
      <c r="NV370" s="666"/>
      <c r="NW370" s="667"/>
      <c r="NX370" s="668"/>
      <c r="NY370" s="669"/>
      <c r="NZ370" s="720"/>
      <c r="OA370" s="1326"/>
      <c r="OB370" s="497" t="e">
        <f>IF(EXACT(VLOOKUP(NU370,OFERTA_0,2,FALSE),NV370),1,0)</f>
        <v>#N/A</v>
      </c>
      <c r="OC370" s="497" t="e">
        <f>IF(EXACT(VLOOKUP(NU370,OFERTA_0,3,FALSE),NW370),1,0)</f>
        <v>#N/A</v>
      </c>
      <c r="OD370" s="498" t="e">
        <f>IF(EXACT(VLOOKUP(NU370,OFERTA_0,4,FALSE),NX370),1,0)</f>
        <v>#N/A</v>
      </c>
      <c r="OE370" s="498">
        <f>IF(NY370=0,0,1)</f>
        <v>0</v>
      </c>
      <c r="OF370" s="498">
        <f>IF(NZ370=0,0,1)</f>
        <v>0</v>
      </c>
      <c r="OG370" s="498" t="e">
        <f>PRODUCT(OB370:OF370)</f>
        <v>#N/A</v>
      </c>
      <c r="OH370" s="504">
        <f>ROUND(NZ370,0)</f>
        <v>0</v>
      </c>
      <c r="OI370" s="500">
        <f>NZ370-OH370</f>
        <v>0</v>
      </c>
      <c r="OL370" s="665"/>
      <c r="OM370" s="666"/>
      <c r="ON370" s="667"/>
      <c r="OO370" s="668"/>
      <c r="OP370" s="669"/>
      <c r="OQ370" s="720"/>
      <c r="OR370" s="1326"/>
      <c r="OS370" s="497" t="e">
        <f>IF(EXACT(VLOOKUP(OL370,OFERTA_0,2,FALSE),OM370),1,0)</f>
        <v>#N/A</v>
      </c>
      <c r="OT370" s="497" t="e">
        <f>IF(EXACT(VLOOKUP(OL370,OFERTA_0,3,FALSE),ON370),1,0)</f>
        <v>#N/A</v>
      </c>
      <c r="OU370" s="498" t="e">
        <f>IF(EXACT(VLOOKUP(OL370,OFERTA_0,4,FALSE),OO370),1,0)</f>
        <v>#N/A</v>
      </c>
      <c r="OV370" s="498">
        <f>IF(OP370=0,0,1)</f>
        <v>0</v>
      </c>
      <c r="OW370" s="498">
        <f>IF(OQ370=0,0,1)</f>
        <v>0</v>
      </c>
      <c r="OX370" s="498" t="e">
        <f>PRODUCT(OS370:OW370)</f>
        <v>#N/A</v>
      </c>
      <c r="OY370" s="504">
        <f>ROUND(OQ370,0)</f>
        <v>0</v>
      </c>
      <c r="OZ370" s="500">
        <f>OQ370-OY370</f>
        <v>0</v>
      </c>
      <c r="PC370" s="665"/>
      <c r="PD370" s="666"/>
      <c r="PE370" s="667"/>
      <c r="PF370" s="668"/>
      <c r="PG370" s="669"/>
      <c r="PH370" s="720"/>
      <c r="PI370" s="1326"/>
      <c r="PJ370" s="497" t="e">
        <f>IF(EXACT(VLOOKUP(PC370,OFERTA_0,2,FALSE),PD370),1,0)</f>
        <v>#N/A</v>
      </c>
      <c r="PK370" s="497" t="e">
        <f>IF(EXACT(VLOOKUP(PC370,OFERTA_0,3,FALSE),PE370),1,0)</f>
        <v>#N/A</v>
      </c>
      <c r="PL370" s="498" t="e">
        <f>IF(EXACT(VLOOKUP(PC370,OFERTA_0,4,FALSE),PF370),1,0)</f>
        <v>#N/A</v>
      </c>
      <c r="PM370" s="498">
        <f>IF(PG370=0,0,1)</f>
        <v>0</v>
      </c>
      <c r="PN370" s="498">
        <f>IF(PH370=0,0,1)</f>
        <v>0</v>
      </c>
      <c r="PO370" s="498" t="e">
        <f>PRODUCT(PJ370:PN370)</f>
        <v>#N/A</v>
      </c>
      <c r="PP370" s="504">
        <f>ROUND(PH370,0)</f>
        <v>0</v>
      </c>
      <c r="PQ370" s="500">
        <f>PH370-PP370</f>
        <v>0</v>
      </c>
      <c r="PT370" s="665"/>
      <c r="PU370" s="666"/>
      <c r="PV370" s="667"/>
      <c r="PW370" s="668"/>
      <c r="PX370" s="669"/>
      <c r="PY370" s="720"/>
      <c r="PZ370" s="1326"/>
      <c r="QA370" s="497" t="e">
        <f>IF(EXACT(VLOOKUP(PT370,OFERTA_0,2,FALSE),PU370),1,0)</f>
        <v>#N/A</v>
      </c>
      <c r="QB370" s="497" t="e">
        <f>IF(EXACT(VLOOKUP(PT370,OFERTA_0,3,FALSE),PV370),1,0)</f>
        <v>#N/A</v>
      </c>
      <c r="QC370" s="498" t="e">
        <f>IF(EXACT(VLOOKUP(PT370,OFERTA_0,4,FALSE),PW370),1,0)</f>
        <v>#N/A</v>
      </c>
      <c r="QD370" s="498">
        <f>IF(PX370=0,0,1)</f>
        <v>0</v>
      </c>
      <c r="QE370" s="498">
        <f>IF(PY370=0,0,1)</f>
        <v>0</v>
      </c>
      <c r="QF370" s="498" t="e">
        <f>PRODUCT(QA370:QE370)</f>
        <v>#N/A</v>
      </c>
      <c r="QG370" s="504">
        <f>ROUND(PY370,0)</f>
        <v>0</v>
      </c>
      <c r="QH370" s="500">
        <f>PY370-QG370</f>
        <v>0</v>
      </c>
      <c r="QK370" s="665"/>
      <c r="QL370" s="666"/>
      <c r="QM370" s="667"/>
      <c r="QN370" s="668"/>
      <c r="QO370" s="669"/>
      <c r="QP370" s="720"/>
      <c r="QQ370" s="1326"/>
      <c r="QR370" s="497" t="e">
        <f>IF(EXACT(VLOOKUP(QK370,OFERTA_0,2,FALSE),QL370),1,0)</f>
        <v>#N/A</v>
      </c>
      <c r="QS370" s="497" t="e">
        <f>IF(EXACT(VLOOKUP(QK370,OFERTA_0,3,FALSE),QM370),1,0)</f>
        <v>#N/A</v>
      </c>
      <c r="QT370" s="498" t="e">
        <f>IF(EXACT(VLOOKUP(QK370,OFERTA_0,4,FALSE),QN370),1,0)</f>
        <v>#N/A</v>
      </c>
      <c r="QU370" s="498">
        <f>IF(QO370=0,0,1)</f>
        <v>0</v>
      </c>
      <c r="QV370" s="498">
        <f>IF(QP370=0,0,1)</f>
        <v>0</v>
      </c>
      <c r="QW370" s="498" t="e">
        <f>PRODUCT(QR370:QV370)</f>
        <v>#N/A</v>
      </c>
      <c r="QX370" s="504">
        <f>ROUND(QP370,0)</f>
        <v>0</v>
      </c>
      <c r="QY370" s="500">
        <f>QP370-QX370</f>
        <v>0</v>
      </c>
      <c r="RB370" s="428"/>
      <c r="RC370" s="436"/>
      <c r="RD370" s="437"/>
      <c r="RE370" s="415"/>
      <c r="RF370" s="438"/>
      <c r="RG370" s="439"/>
      <c r="RH370" s="439"/>
      <c r="RI370" s="497" t="e">
        <f t="shared" si="8032"/>
        <v>#N/A</v>
      </c>
      <c r="RJ370" s="497" t="e">
        <f t="shared" si="8033"/>
        <v>#N/A</v>
      </c>
      <c r="RK370" s="498" t="e">
        <f t="shared" si="8034"/>
        <v>#N/A</v>
      </c>
      <c r="RL370" s="498">
        <f t="shared" si="8035"/>
        <v>0</v>
      </c>
      <c r="RM370" s="498">
        <f t="shared" si="8036"/>
        <v>0</v>
      </c>
      <c r="RN370" s="498" t="e">
        <f t="shared" si="8037"/>
        <v>#N/A</v>
      </c>
      <c r="RO370" s="504">
        <f t="shared" si="8038"/>
        <v>0</v>
      </c>
      <c r="RP370" s="500">
        <f t="shared" si="8039"/>
        <v>0</v>
      </c>
      <c r="RS370" s="428"/>
      <c r="RT370" s="436"/>
      <c r="RU370" s="437"/>
      <c r="RV370" s="415"/>
      <c r="RW370" s="438"/>
      <c r="RX370" s="439"/>
      <c r="RY370" s="439"/>
      <c r="RZ370" s="497" t="e">
        <f t="shared" si="8040"/>
        <v>#N/A</v>
      </c>
      <c r="SA370" s="497" t="e">
        <f t="shared" si="8041"/>
        <v>#N/A</v>
      </c>
      <c r="SB370" s="498" t="e">
        <f t="shared" si="8042"/>
        <v>#N/A</v>
      </c>
      <c r="SC370" s="498">
        <f t="shared" si="8043"/>
        <v>0</v>
      </c>
      <c r="SD370" s="498">
        <f t="shared" si="8044"/>
        <v>0</v>
      </c>
      <c r="SE370" s="498" t="e">
        <f t="shared" si="8045"/>
        <v>#N/A</v>
      </c>
      <c r="SF370" s="504">
        <f t="shared" si="8046"/>
        <v>0</v>
      </c>
      <c r="SG370" s="500">
        <f t="shared" si="8047"/>
        <v>0</v>
      </c>
      <c r="SJ370" s="428"/>
      <c r="SK370" s="436"/>
      <c r="SL370" s="437"/>
      <c r="SM370" s="415"/>
      <c r="SN370" s="438"/>
      <c r="SO370" s="439"/>
      <c r="SP370" s="439"/>
      <c r="SQ370" s="497" t="e">
        <f t="shared" si="8048"/>
        <v>#N/A</v>
      </c>
      <c r="SR370" s="497" t="e">
        <f t="shared" si="8049"/>
        <v>#N/A</v>
      </c>
      <c r="SS370" s="498" t="e">
        <f t="shared" si="8050"/>
        <v>#N/A</v>
      </c>
      <c r="ST370" s="498">
        <f t="shared" si="8051"/>
        <v>0</v>
      </c>
      <c r="SU370" s="498">
        <f t="shared" si="8052"/>
        <v>0</v>
      </c>
      <c r="SV370" s="498" t="e">
        <f t="shared" si="8053"/>
        <v>#N/A</v>
      </c>
      <c r="SW370" s="504">
        <f t="shared" si="8054"/>
        <v>0</v>
      </c>
      <c r="SX370" s="500">
        <f t="shared" si="8055"/>
        <v>0</v>
      </c>
    </row>
    <row r="371" spans="2:518" ht="18.75" hidden="1" customHeight="1" thickTop="1" thickBot="1">
      <c r="B371" s="577"/>
      <c r="C371" s="578"/>
      <c r="D371" s="579"/>
      <c r="E371" s="580"/>
      <c r="F371" s="581"/>
      <c r="G371" s="585"/>
      <c r="H371" s="595"/>
      <c r="K371" s="577"/>
      <c r="L371" s="767"/>
      <c r="M371" s="579"/>
      <c r="N371" s="580"/>
      <c r="O371" s="581"/>
      <c r="P371" s="585"/>
      <c r="Q371" s="1326"/>
      <c r="R371" s="497"/>
      <c r="S371" s="497"/>
      <c r="T371" s="498"/>
      <c r="U371" s="498"/>
      <c r="V371" s="498"/>
      <c r="W371" s="498"/>
      <c r="X371" s="504"/>
      <c r="Y371" s="500"/>
      <c r="Z371" s="486"/>
      <c r="AA371" s="486"/>
      <c r="AB371" s="577"/>
      <c r="AC371" s="767"/>
      <c r="AD371" s="579"/>
      <c r="AE371" s="580"/>
      <c r="AF371" s="581"/>
      <c r="AG371" s="585"/>
      <c r="AH371" s="1326"/>
      <c r="AI371" s="497"/>
      <c r="AJ371" s="497"/>
      <c r="AK371" s="498"/>
      <c r="AL371" s="498"/>
      <c r="AM371" s="498"/>
      <c r="AN371" s="498"/>
      <c r="AO371" s="504"/>
      <c r="AP371" s="500"/>
      <c r="AQ371" s="486"/>
      <c r="AR371" s="486"/>
      <c r="AS371" s="577"/>
      <c r="AT371" s="767"/>
      <c r="AU371" s="579"/>
      <c r="AV371" s="580"/>
      <c r="AW371" s="581"/>
      <c r="AX371" s="585"/>
      <c r="AY371" s="1326"/>
      <c r="AZ371" s="497"/>
      <c r="BA371" s="497"/>
      <c r="BB371" s="498"/>
      <c r="BC371" s="498"/>
      <c r="BD371" s="498"/>
      <c r="BE371" s="498"/>
      <c r="BF371" s="504"/>
      <c r="BG371" s="500"/>
      <c r="BJ371" s="577"/>
      <c r="BK371" s="767"/>
      <c r="BL371" s="579"/>
      <c r="BM371" s="580"/>
      <c r="BN371" s="581"/>
      <c r="BO371" s="585"/>
      <c r="BP371" s="1326"/>
      <c r="BQ371" s="497"/>
      <c r="BR371" s="497"/>
      <c r="BS371" s="498"/>
      <c r="BT371" s="498"/>
      <c r="BU371" s="498"/>
      <c r="BV371" s="498"/>
      <c r="BW371" s="504"/>
      <c r="BX371" s="500"/>
      <c r="CA371" s="577"/>
      <c r="CB371" s="767"/>
      <c r="CC371" s="579"/>
      <c r="CD371" s="580"/>
      <c r="CE371" s="581"/>
      <c r="CF371" s="585"/>
      <c r="CG371" s="1326"/>
      <c r="CH371" s="497"/>
      <c r="CI371" s="497"/>
      <c r="CJ371" s="498"/>
      <c r="CK371" s="498"/>
      <c r="CL371" s="498"/>
      <c r="CM371" s="498"/>
      <c r="CN371" s="504"/>
      <c r="CO371" s="500"/>
      <c r="CR371" s="577"/>
      <c r="CS371" s="767"/>
      <c r="CT371" s="579"/>
      <c r="CU371" s="580"/>
      <c r="CV371" s="581"/>
      <c r="CW371" s="585"/>
      <c r="CX371" s="1326"/>
      <c r="CY371" s="497"/>
      <c r="CZ371" s="497"/>
      <c r="DA371" s="498"/>
      <c r="DB371" s="498"/>
      <c r="DC371" s="498"/>
      <c r="DD371" s="498"/>
      <c r="DE371" s="504"/>
      <c r="DF371" s="500"/>
      <c r="DI371" s="577"/>
      <c r="DJ371" s="767"/>
      <c r="DK371" s="579"/>
      <c r="DL371" s="580"/>
      <c r="DM371" s="581"/>
      <c r="DN371" s="585"/>
      <c r="DO371" s="1326"/>
      <c r="DP371" s="497"/>
      <c r="DQ371" s="497"/>
      <c r="DR371" s="498"/>
      <c r="DS371" s="498"/>
      <c r="DT371" s="498"/>
      <c r="DU371" s="498"/>
      <c r="DV371" s="504"/>
      <c r="DW371" s="500"/>
      <c r="DZ371" s="577"/>
      <c r="EA371" s="767"/>
      <c r="EB371" s="579"/>
      <c r="EC371" s="580"/>
      <c r="ED371" s="581"/>
      <c r="EE371" s="585"/>
      <c r="EF371" s="1326"/>
      <c r="EG371" s="497"/>
      <c r="EH371" s="497"/>
      <c r="EI371" s="498"/>
      <c r="EJ371" s="498"/>
      <c r="EK371" s="498"/>
      <c r="EL371" s="498"/>
      <c r="EM371" s="504"/>
      <c r="EN371" s="500"/>
      <c r="EQ371" s="665"/>
      <c r="ER371" s="666"/>
      <c r="ES371" s="667"/>
      <c r="ET371" s="668"/>
      <c r="EU371" s="669"/>
      <c r="EV371" s="720"/>
      <c r="EW371" s="1326"/>
      <c r="EX371" s="497" t="e">
        <f t="shared" ref="EX371" si="8056">IF(EXACT(VLOOKUP(EQ371,OFERTA_0,2,FALSE),ER371),1,0)</f>
        <v>#N/A</v>
      </c>
      <c r="EY371" s="497" t="e">
        <f t="shared" ref="EY371" si="8057">IF(EXACT(VLOOKUP(EQ371,OFERTA_0,3,FALSE),ES371),1,0)</f>
        <v>#N/A</v>
      </c>
      <c r="EZ371" s="498" t="e">
        <f t="shared" ref="EZ371" si="8058">IF(EXACT(VLOOKUP(EQ371,OFERTA_0,4,FALSE),ET371),1,0)</f>
        <v>#N/A</v>
      </c>
      <c r="FA371" s="498">
        <f t="shared" ref="FA371" si="8059">IF(EU371=0,0,1)</f>
        <v>0</v>
      </c>
      <c r="FB371" s="498">
        <f t="shared" ref="FB371" si="8060">IF(EV371=0,0,1)</f>
        <v>0</v>
      </c>
      <c r="FC371" s="498" t="e">
        <f t="shared" ref="FC371" si="8061">PRODUCT(EX371:FB371)</f>
        <v>#N/A</v>
      </c>
      <c r="FD371" s="504">
        <f t="shared" ref="FD371" si="8062">ROUND(EV371,0)</f>
        <v>0</v>
      </c>
      <c r="FE371" s="500">
        <f t="shared" ref="FE371" si="8063">EV371-FD371</f>
        <v>0</v>
      </c>
      <c r="FH371" s="665"/>
      <c r="FI371" s="666"/>
      <c r="FJ371" s="667"/>
      <c r="FK371" s="668"/>
      <c r="FL371" s="669"/>
      <c r="FM371" s="720"/>
      <c r="FN371" s="1326"/>
      <c r="FO371" s="497" t="e">
        <f t="shared" ref="FO371" si="8064">IF(EXACT(VLOOKUP(FH371,OFERTA_0,2,FALSE),FI371),1,0)</f>
        <v>#N/A</v>
      </c>
      <c r="FP371" s="497" t="e">
        <f t="shared" ref="FP371" si="8065">IF(EXACT(VLOOKUP(FH371,OFERTA_0,3,FALSE),FJ371),1,0)</f>
        <v>#N/A</v>
      </c>
      <c r="FQ371" s="498" t="e">
        <f t="shared" ref="FQ371" si="8066">IF(EXACT(VLOOKUP(FH371,OFERTA_0,4,FALSE),FK371),1,0)</f>
        <v>#N/A</v>
      </c>
      <c r="FR371" s="498">
        <f t="shared" ref="FR371" si="8067">IF(FL371=0,0,1)</f>
        <v>0</v>
      </c>
      <c r="FS371" s="498">
        <f t="shared" ref="FS371" si="8068">IF(FM371=0,0,1)</f>
        <v>0</v>
      </c>
      <c r="FT371" s="498" t="e">
        <f t="shared" ref="FT371" si="8069">PRODUCT(FO371:FS371)</f>
        <v>#N/A</v>
      </c>
      <c r="FU371" s="504">
        <f t="shared" ref="FU371" si="8070">ROUND(FM371,0)</f>
        <v>0</v>
      </c>
      <c r="FV371" s="500">
        <f t="shared" ref="FV371" si="8071">FM371-FU371</f>
        <v>0</v>
      </c>
      <c r="FY371" s="665"/>
      <c r="FZ371" s="666"/>
      <c r="GA371" s="667"/>
      <c r="GB371" s="668"/>
      <c r="GC371" s="669"/>
      <c r="GD371" s="720"/>
      <c r="GE371" s="1326"/>
      <c r="GF371" s="497" t="e">
        <f t="shared" ref="GF371" si="8072">IF(EXACT(VLOOKUP(FY371,OFERTA_0,2,FALSE),FZ371),1,0)</f>
        <v>#N/A</v>
      </c>
      <c r="GG371" s="497" t="e">
        <f t="shared" ref="GG371" si="8073">IF(EXACT(VLOOKUP(FY371,OFERTA_0,3,FALSE),GA371),1,0)</f>
        <v>#N/A</v>
      </c>
      <c r="GH371" s="498" t="e">
        <f t="shared" ref="GH371" si="8074">IF(EXACT(VLOOKUP(FY371,OFERTA_0,4,FALSE),GB371),1,0)</f>
        <v>#N/A</v>
      </c>
      <c r="GI371" s="498">
        <f t="shared" ref="GI371" si="8075">IF(GC371=0,0,1)</f>
        <v>0</v>
      </c>
      <c r="GJ371" s="498">
        <f t="shared" ref="GJ371" si="8076">IF(GD371=0,0,1)</f>
        <v>0</v>
      </c>
      <c r="GK371" s="498" t="e">
        <f t="shared" ref="GK371" si="8077">PRODUCT(GF371:GJ371)</f>
        <v>#N/A</v>
      </c>
      <c r="GL371" s="504">
        <f t="shared" ref="GL371" si="8078">ROUND(GD371,0)</f>
        <v>0</v>
      </c>
      <c r="GM371" s="500">
        <f t="shared" ref="GM371" si="8079">GD371-GL371</f>
        <v>0</v>
      </c>
      <c r="GP371" s="665"/>
      <c r="GQ371" s="666"/>
      <c r="GR371" s="667"/>
      <c r="GS371" s="668"/>
      <c r="GT371" s="669"/>
      <c r="GU371" s="720"/>
      <c r="GV371" s="1326"/>
      <c r="GW371" s="497" t="e">
        <f t="shared" ref="GW371" si="8080">IF(EXACT(VLOOKUP(GP371,OFERTA_0,2,FALSE),GQ371),1,0)</f>
        <v>#N/A</v>
      </c>
      <c r="GX371" s="497" t="e">
        <f t="shared" ref="GX371" si="8081">IF(EXACT(VLOOKUP(GP371,OFERTA_0,3,FALSE),GR371),1,0)</f>
        <v>#N/A</v>
      </c>
      <c r="GY371" s="498" t="e">
        <f t="shared" ref="GY371" si="8082">IF(EXACT(VLOOKUP(GP371,OFERTA_0,4,FALSE),GS371),1,0)</f>
        <v>#N/A</v>
      </c>
      <c r="GZ371" s="498">
        <f t="shared" ref="GZ371" si="8083">IF(GT371=0,0,1)</f>
        <v>0</v>
      </c>
      <c r="HA371" s="498">
        <f t="shared" ref="HA371" si="8084">IF(GU371=0,0,1)</f>
        <v>0</v>
      </c>
      <c r="HB371" s="498" t="e">
        <f t="shared" ref="HB371" si="8085">PRODUCT(GW371:HA371)</f>
        <v>#N/A</v>
      </c>
      <c r="HC371" s="504">
        <f t="shared" ref="HC371" si="8086">ROUND(GU371,0)</f>
        <v>0</v>
      </c>
      <c r="HD371" s="500">
        <f t="shared" ref="HD371" si="8087">GU371-HC371</f>
        <v>0</v>
      </c>
      <c r="HG371" s="665"/>
      <c r="HH371" s="666"/>
      <c r="HI371" s="667"/>
      <c r="HJ371" s="668"/>
      <c r="HK371" s="669"/>
      <c r="HL371" s="720"/>
      <c r="HM371" s="1326"/>
      <c r="HN371" s="497" t="e">
        <f t="shared" ref="HN371" si="8088">IF(EXACT(VLOOKUP(HG371,OFERTA_0,2,FALSE),HH371),1,0)</f>
        <v>#N/A</v>
      </c>
      <c r="HO371" s="497" t="e">
        <f t="shared" ref="HO371" si="8089">IF(EXACT(VLOOKUP(HG371,OFERTA_0,3,FALSE),HI371),1,0)</f>
        <v>#N/A</v>
      </c>
      <c r="HP371" s="498" t="e">
        <f t="shared" ref="HP371" si="8090">IF(EXACT(VLOOKUP(HG371,OFERTA_0,4,FALSE),HJ371),1,0)</f>
        <v>#N/A</v>
      </c>
      <c r="HQ371" s="498">
        <f t="shared" ref="HQ371" si="8091">IF(HK371=0,0,1)</f>
        <v>0</v>
      </c>
      <c r="HR371" s="498">
        <f t="shared" ref="HR371" si="8092">IF(HL371=0,0,1)</f>
        <v>0</v>
      </c>
      <c r="HS371" s="498" t="e">
        <f t="shared" ref="HS371" si="8093">PRODUCT(HN371:HR371)</f>
        <v>#N/A</v>
      </c>
      <c r="HT371" s="504">
        <f t="shared" ref="HT371" si="8094">ROUND(HL371,0)</f>
        <v>0</v>
      </c>
      <c r="HU371" s="500">
        <f t="shared" ref="HU371" si="8095">HL371-HT371</f>
        <v>0</v>
      </c>
      <c r="HX371" s="665"/>
      <c r="HY371" s="666"/>
      <c r="HZ371" s="667"/>
      <c r="IA371" s="668"/>
      <c r="IB371" s="669"/>
      <c r="IC371" s="720"/>
      <c r="ID371" s="1326"/>
      <c r="IE371" s="497" t="e">
        <f t="shared" ref="IE371" si="8096">IF(EXACT(VLOOKUP(HX371,OFERTA_0,2,FALSE),HY371),1,0)</f>
        <v>#N/A</v>
      </c>
      <c r="IF371" s="497" t="e">
        <f t="shared" ref="IF371" si="8097">IF(EXACT(VLOOKUP(HX371,OFERTA_0,3,FALSE),HZ371),1,0)</f>
        <v>#N/A</v>
      </c>
      <c r="IG371" s="498" t="e">
        <f t="shared" ref="IG371" si="8098">IF(EXACT(VLOOKUP(HX371,OFERTA_0,4,FALSE),IA371),1,0)</f>
        <v>#N/A</v>
      </c>
      <c r="IH371" s="498">
        <f t="shared" ref="IH371" si="8099">IF(IB371=0,0,1)</f>
        <v>0</v>
      </c>
      <c r="II371" s="498">
        <f t="shared" ref="II371" si="8100">IF(IC371=0,0,1)</f>
        <v>0</v>
      </c>
      <c r="IJ371" s="498" t="e">
        <f t="shared" ref="IJ371" si="8101">PRODUCT(IE371:II371)</f>
        <v>#N/A</v>
      </c>
      <c r="IK371" s="504">
        <f t="shared" ref="IK371" si="8102">ROUND(IC371,0)</f>
        <v>0</v>
      </c>
      <c r="IL371" s="500">
        <f t="shared" ref="IL371" si="8103">IC371-IK371</f>
        <v>0</v>
      </c>
      <c r="IO371" s="665"/>
      <c r="IP371" s="666"/>
      <c r="IQ371" s="667"/>
      <c r="IR371" s="668"/>
      <c r="IS371" s="669"/>
      <c r="IT371" s="720"/>
      <c r="IU371" s="1326"/>
      <c r="IV371" s="497" t="e">
        <f t="shared" ref="IV371" si="8104">IF(EXACT(VLOOKUP(IO371,OFERTA_0,2,FALSE),IP371),1,0)</f>
        <v>#N/A</v>
      </c>
      <c r="IW371" s="497" t="e">
        <f t="shared" ref="IW371" si="8105">IF(EXACT(VLOOKUP(IO371,OFERTA_0,3,FALSE),IQ371),1,0)</f>
        <v>#N/A</v>
      </c>
      <c r="IX371" s="498" t="e">
        <f t="shared" ref="IX371" si="8106">IF(EXACT(VLOOKUP(IO371,OFERTA_0,4,FALSE),IR371),1,0)</f>
        <v>#N/A</v>
      </c>
      <c r="IY371" s="498">
        <f t="shared" ref="IY371" si="8107">IF(IS371=0,0,1)</f>
        <v>0</v>
      </c>
      <c r="IZ371" s="498">
        <f t="shared" ref="IZ371" si="8108">IF(IT371=0,0,1)</f>
        <v>0</v>
      </c>
      <c r="JA371" s="498" t="e">
        <f t="shared" ref="JA371" si="8109">PRODUCT(IV371:IZ371)</f>
        <v>#N/A</v>
      </c>
      <c r="JB371" s="504">
        <f t="shared" ref="JB371" si="8110">ROUND(IT371,0)</f>
        <v>0</v>
      </c>
      <c r="JC371" s="500">
        <f t="shared" ref="JC371" si="8111">IT371-JB371</f>
        <v>0</v>
      </c>
      <c r="JF371" s="665"/>
      <c r="JG371" s="666"/>
      <c r="JH371" s="667"/>
      <c r="JI371" s="668"/>
      <c r="JJ371" s="669"/>
      <c r="JK371" s="720"/>
      <c r="JL371" s="1326"/>
      <c r="JM371" s="497" t="e">
        <f t="shared" ref="JM371" si="8112">IF(EXACT(VLOOKUP(JF371,OFERTA_0,2,FALSE),JG371),1,0)</f>
        <v>#N/A</v>
      </c>
      <c r="JN371" s="497" t="e">
        <f t="shared" ref="JN371" si="8113">IF(EXACT(VLOOKUP(JF371,OFERTA_0,3,FALSE),JH371),1,0)</f>
        <v>#N/A</v>
      </c>
      <c r="JO371" s="498" t="e">
        <f t="shared" ref="JO371" si="8114">IF(EXACT(VLOOKUP(JF371,OFERTA_0,4,FALSE),JI371),1,0)</f>
        <v>#N/A</v>
      </c>
      <c r="JP371" s="498">
        <f t="shared" ref="JP371" si="8115">IF(JJ371=0,0,1)</f>
        <v>0</v>
      </c>
      <c r="JQ371" s="498">
        <f t="shared" ref="JQ371" si="8116">IF(JK371=0,0,1)</f>
        <v>0</v>
      </c>
      <c r="JR371" s="498" t="e">
        <f t="shared" ref="JR371" si="8117">PRODUCT(JM371:JQ371)</f>
        <v>#N/A</v>
      </c>
      <c r="JS371" s="504">
        <f t="shared" ref="JS371" si="8118">ROUND(JK371,0)</f>
        <v>0</v>
      </c>
      <c r="JT371" s="500">
        <f t="shared" ref="JT371" si="8119">JK371-JS371</f>
        <v>0</v>
      </c>
      <c r="JW371" s="665"/>
      <c r="JX371" s="666"/>
      <c r="JY371" s="667"/>
      <c r="JZ371" s="668"/>
      <c r="KA371" s="669"/>
      <c r="KB371" s="720"/>
      <c r="KC371" s="1326"/>
      <c r="KD371" s="497" t="e">
        <f t="shared" ref="KD371" si="8120">IF(EXACT(VLOOKUP(JW371,OFERTA_0,2,FALSE),JX371),1,0)</f>
        <v>#N/A</v>
      </c>
      <c r="KE371" s="497" t="e">
        <f t="shared" ref="KE371" si="8121">IF(EXACT(VLOOKUP(JW371,OFERTA_0,3,FALSE),JY371),1,0)</f>
        <v>#N/A</v>
      </c>
      <c r="KF371" s="498" t="e">
        <f t="shared" ref="KF371" si="8122">IF(EXACT(VLOOKUP(JW371,OFERTA_0,4,FALSE),JZ371),1,0)</f>
        <v>#N/A</v>
      </c>
      <c r="KG371" s="498">
        <f t="shared" ref="KG371" si="8123">IF(KA371=0,0,1)</f>
        <v>0</v>
      </c>
      <c r="KH371" s="498">
        <f t="shared" ref="KH371" si="8124">IF(KB371=0,0,1)</f>
        <v>0</v>
      </c>
      <c r="KI371" s="498" t="e">
        <f t="shared" ref="KI371" si="8125">PRODUCT(KD371:KH371)</f>
        <v>#N/A</v>
      </c>
      <c r="KJ371" s="504">
        <f t="shared" ref="KJ371" si="8126">ROUND(KB371,0)</f>
        <v>0</v>
      </c>
      <c r="KK371" s="500">
        <f t="shared" ref="KK371" si="8127">KB371-KJ371</f>
        <v>0</v>
      </c>
      <c r="KN371" s="665"/>
      <c r="KO371" s="666"/>
      <c r="KP371" s="667"/>
      <c r="KQ371" s="668"/>
      <c r="KR371" s="669"/>
      <c r="KS371" s="720"/>
      <c r="KT371" s="1326"/>
      <c r="KU371" s="497" t="e">
        <f t="shared" ref="KU371" si="8128">IF(EXACT(VLOOKUP(KN371,OFERTA_0,2,FALSE),KO371),1,0)</f>
        <v>#N/A</v>
      </c>
      <c r="KV371" s="497" t="e">
        <f t="shared" ref="KV371" si="8129">IF(EXACT(VLOOKUP(KN371,OFERTA_0,3,FALSE),KP371),1,0)</f>
        <v>#N/A</v>
      </c>
      <c r="KW371" s="498" t="e">
        <f t="shared" ref="KW371" si="8130">IF(EXACT(VLOOKUP(KN371,OFERTA_0,4,FALSE),KQ371),1,0)</f>
        <v>#N/A</v>
      </c>
      <c r="KX371" s="498">
        <f t="shared" ref="KX371" si="8131">IF(KR371=0,0,1)</f>
        <v>0</v>
      </c>
      <c r="KY371" s="498">
        <f t="shared" ref="KY371" si="8132">IF(KS371=0,0,1)</f>
        <v>0</v>
      </c>
      <c r="KZ371" s="498" t="e">
        <f t="shared" ref="KZ371" si="8133">PRODUCT(KU371:KY371)</f>
        <v>#N/A</v>
      </c>
      <c r="LA371" s="504">
        <f t="shared" ref="LA371" si="8134">ROUND(KS371,0)</f>
        <v>0</v>
      </c>
      <c r="LB371" s="500">
        <f t="shared" ref="LB371" si="8135">KS371-LA371</f>
        <v>0</v>
      </c>
      <c r="LE371" s="665"/>
      <c r="LF371" s="666"/>
      <c r="LG371" s="667"/>
      <c r="LH371" s="668"/>
      <c r="LI371" s="669"/>
      <c r="LJ371" s="720"/>
      <c r="LK371" s="1326"/>
      <c r="LL371" s="497" t="e">
        <f t="shared" ref="LL371" si="8136">IF(EXACT(VLOOKUP(LE371,OFERTA_0,2,FALSE),LF371),1,0)</f>
        <v>#N/A</v>
      </c>
      <c r="LM371" s="497" t="e">
        <f t="shared" ref="LM371" si="8137">IF(EXACT(VLOOKUP(LE371,OFERTA_0,3,FALSE),LG371),1,0)</f>
        <v>#N/A</v>
      </c>
      <c r="LN371" s="498" t="e">
        <f t="shared" ref="LN371" si="8138">IF(EXACT(VLOOKUP(LE371,OFERTA_0,4,FALSE),LH371),1,0)</f>
        <v>#N/A</v>
      </c>
      <c r="LO371" s="498">
        <f t="shared" ref="LO371" si="8139">IF(LI371=0,0,1)</f>
        <v>0</v>
      </c>
      <c r="LP371" s="498">
        <f t="shared" ref="LP371" si="8140">IF(LJ371=0,0,1)</f>
        <v>0</v>
      </c>
      <c r="LQ371" s="498" t="e">
        <f t="shared" ref="LQ371" si="8141">PRODUCT(LL371:LP371)</f>
        <v>#N/A</v>
      </c>
      <c r="LR371" s="504">
        <f t="shared" ref="LR371" si="8142">ROUND(LJ371,0)</f>
        <v>0</v>
      </c>
      <c r="LS371" s="500">
        <f t="shared" ref="LS371" si="8143">LJ371-LR371</f>
        <v>0</v>
      </c>
      <c r="LV371" s="665"/>
      <c r="LW371" s="666"/>
      <c r="LX371" s="667"/>
      <c r="LY371" s="668"/>
      <c r="LZ371" s="669"/>
      <c r="MA371" s="720"/>
      <c r="MB371" s="1326"/>
      <c r="MC371" s="497" t="e">
        <f t="shared" ref="MC371" si="8144">IF(EXACT(VLOOKUP(LV371,OFERTA_0,2,FALSE),LW371),1,0)</f>
        <v>#N/A</v>
      </c>
      <c r="MD371" s="497" t="e">
        <f t="shared" ref="MD371" si="8145">IF(EXACT(VLOOKUP(LV371,OFERTA_0,3,FALSE),LX371),1,0)</f>
        <v>#N/A</v>
      </c>
      <c r="ME371" s="498" t="e">
        <f t="shared" ref="ME371" si="8146">IF(EXACT(VLOOKUP(LV371,OFERTA_0,4,FALSE),LY371),1,0)</f>
        <v>#N/A</v>
      </c>
      <c r="MF371" s="498">
        <f t="shared" ref="MF371" si="8147">IF(LZ371=0,0,1)</f>
        <v>0</v>
      </c>
      <c r="MG371" s="498">
        <f t="shared" ref="MG371" si="8148">IF(MA371=0,0,1)</f>
        <v>0</v>
      </c>
      <c r="MH371" s="498" t="e">
        <f t="shared" ref="MH371" si="8149">PRODUCT(MC371:MG371)</f>
        <v>#N/A</v>
      </c>
      <c r="MI371" s="504">
        <f t="shared" ref="MI371" si="8150">ROUND(MA371,0)</f>
        <v>0</v>
      </c>
      <c r="MJ371" s="500">
        <f t="shared" ref="MJ371" si="8151">MA371-MI371</f>
        <v>0</v>
      </c>
      <c r="MM371" s="665"/>
      <c r="MN371" s="666"/>
      <c r="MO371" s="667"/>
      <c r="MP371" s="668"/>
      <c r="MQ371" s="669"/>
      <c r="MR371" s="720"/>
      <c r="MS371" s="1326"/>
      <c r="MT371" s="497" t="e">
        <f t="shared" ref="MT371" si="8152">IF(EXACT(VLOOKUP(MM371,OFERTA_0,2,FALSE),MN371),1,0)</f>
        <v>#N/A</v>
      </c>
      <c r="MU371" s="497" t="e">
        <f t="shared" ref="MU371" si="8153">IF(EXACT(VLOOKUP(MM371,OFERTA_0,3,FALSE),MO371),1,0)</f>
        <v>#N/A</v>
      </c>
      <c r="MV371" s="498" t="e">
        <f t="shared" ref="MV371" si="8154">IF(EXACT(VLOOKUP(MM371,OFERTA_0,4,FALSE),MP371),1,0)</f>
        <v>#N/A</v>
      </c>
      <c r="MW371" s="498">
        <f t="shared" ref="MW371" si="8155">IF(MQ371=0,0,1)</f>
        <v>0</v>
      </c>
      <c r="MX371" s="498">
        <f t="shared" ref="MX371" si="8156">IF(MR371=0,0,1)</f>
        <v>0</v>
      </c>
      <c r="MY371" s="498" t="e">
        <f t="shared" ref="MY371" si="8157">PRODUCT(MT371:MX371)</f>
        <v>#N/A</v>
      </c>
      <c r="MZ371" s="504">
        <f t="shared" ref="MZ371" si="8158">ROUND(MR371,0)</f>
        <v>0</v>
      </c>
      <c r="NA371" s="500">
        <f t="shared" ref="NA371" si="8159">MR371-MZ371</f>
        <v>0</v>
      </c>
      <c r="ND371" s="665"/>
      <c r="NE371" s="666"/>
      <c r="NF371" s="667"/>
      <c r="NG371" s="668"/>
      <c r="NH371" s="669"/>
      <c r="NI371" s="720"/>
      <c r="NJ371" s="1326"/>
      <c r="NK371" s="497" t="e">
        <f t="shared" ref="NK371" si="8160">IF(EXACT(VLOOKUP(ND371,OFERTA_0,2,FALSE),NE371),1,0)</f>
        <v>#N/A</v>
      </c>
      <c r="NL371" s="497" t="e">
        <f t="shared" ref="NL371" si="8161">IF(EXACT(VLOOKUP(ND371,OFERTA_0,3,FALSE),NF371),1,0)</f>
        <v>#N/A</v>
      </c>
      <c r="NM371" s="498" t="e">
        <f t="shared" ref="NM371" si="8162">IF(EXACT(VLOOKUP(ND371,OFERTA_0,4,FALSE),NG371),1,0)</f>
        <v>#N/A</v>
      </c>
      <c r="NN371" s="498">
        <f t="shared" ref="NN371" si="8163">IF(NH371=0,0,1)</f>
        <v>0</v>
      </c>
      <c r="NO371" s="498">
        <f t="shared" ref="NO371" si="8164">IF(NI371=0,0,1)</f>
        <v>0</v>
      </c>
      <c r="NP371" s="498" t="e">
        <f t="shared" ref="NP371" si="8165">PRODUCT(NK371:NO371)</f>
        <v>#N/A</v>
      </c>
      <c r="NQ371" s="504">
        <f t="shared" ref="NQ371" si="8166">ROUND(NI371,0)</f>
        <v>0</v>
      </c>
      <c r="NR371" s="500">
        <f t="shared" ref="NR371" si="8167">NI371-NQ371</f>
        <v>0</v>
      </c>
      <c r="NU371" s="665"/>
      <c r="NV371" s="666"/>
      <c r="NW371" s="667"/>
      <c r="NX371" s="668"/>
      <c r="NY371" s="669"/>
      <c r="NZ371" s="720"/>
      <c r="OA371" s="1326"/>
      <c r="OB371" s="497" t="e">
        <f t="shared" ref="OB371" si="8168">IF(EXACT(VLOOKUP(NU371,OFERTA_0,2,FALSE),NV371),1,0)</f>
        <v>#N/A</v>
      </c>
      <c r="OC371" s="497" t="e">
        <f t="shared" ref="OC371" si="8169">IF(EXACT(VLOOKUP(NU371,OFERTA_0,3,FALSE),NW371),1,0)</f>
        <v>#N/A</v>
      </c>
      <c r="OD371" s="498" t="e">
        <f t="shared" ref="OD371" si="8170">IF(EXACT(VLOOKUP(NU371,OFERTA_0,4,FALSE),NX371),1,0)</f>
        <v>#N/A</v>
      </c>
      <c r="OE371" s="498">
        <f t="shared" ref="OE371" si="8171">IF(NY371=0,0,1)</f>
        <v>0</v>
      </c>
      <c r="OF371" s="498">
        <f t="shared" ref="OF371" si="8172">IF(NZ371=0,0,1)</f>
        <v>0</v>
      </c>
      <c r="OG371" s="498" t="e">
        <f t="shared" ref="OG371" si="8173">PRODUCT(OB371:OF371)</f>
        <v>#N/A</v>
      </c>
      <c r="OH371" s="504">
        <f t="shared" ref="OH371" si="8174">ROUND(NZ371,0)</f>
        <v>0</v>
      </c>
      <c r="OI371" s="500">
        <f t="shared" ref="OI371" si="8175">NZ371-OH371</f>
        <v>0</v>
      </c>
      <c r="OL371" s="665"/>
      <c r="OM371" s="666"/>
      <c r="ON371" s="667"/>
      <c r="OO371" s="668"/>
      <c r="OP371" s="669"/>
      <c r="OQ371" s="720"/>
      <c r="OR371" s="1326"/>
      <c r="OS371" s="497" t="e">
        <f t="shared" ref="OS371" si="8176">IF(EXACT(VLOOKUP(OL371,OFERTA_0,2,FALSE),OM371),1,0)</f>
        <v>#N/A</v>
      </c>
      <c r="OT371" s="497" t="e">
        <f t="shared" ref="OT371" si="8177">IF(EXACT(VLOOKUP(OL371,OFERTA_0,3,FALSE),ON371),1,0)</f>
        <v>#N/A</v>
      </c>
      <c r="OU371" s="498" t="e">
        <f t="shared" ref="OU371" si="8178">IF(EXACT(VLOOKUP(OL371,OFERTA_0,4,FALSE),OO371),1,0)</f>
        <v>#N/A</v>
      </c>
      <c r="OV371" s="498">
        <f t="shared" ref="OV371" si="8179">IF(OP371=0,0,1)</f>
        <v>0</v>
      </c>
      <c r="OW371" s="498">
        <f t="shared" ref="OW371" si="8180">IF(OQ371=0,0,1)</f>
        <v>0</v>
      </c>
      <c r="OX371" s="498" t="e">
        <f t="shared" ref="OX371" si="8181">PRODUCT(OS371:OW371)</f>
        <v>#N/A</v>
      </c>
      <c r="OY371" s="504">
        <f t="shared" ref="OY371" si="8182">ROUND(OQ371,0)</f>
        <v>0</v>
      </c>
      <c r="OZ371" s="500">
        <f t="shared" ref="OZ371" si="8183">OQ371-OY371</f>
        <v>0</v>
      </c>
      <c r="PC371" s="665"/>
      <c r="PD371" s="666"/>
      <c r="PE371" s="667"/>
      <c r="PF371" s="668"/>
      <c r="PG371" s="669"/>
      <c r="PH371" s="720"/>
      <c r="PI371" s="1326"/>
      <c r="PJ371" s="497" t="e">
        <f t="shared" ref="PJ371" si="8184">IF(EXACT(VLOOKUP(PC371,OFERTA_0,2,FALSE),PD371),1,0)</f>
        <v>#N/A</v>
      </c>
      <c r="PK371" s="497" t="e">
        <f t="shared" ref="PK371" si="8185">IF(EXACT(VLOOKUP(PC371,OFERTA_0,3,FALSE),PE371),1,0)</f>
        <v>#N/A</v>
      </c>
      <c r="PL371" s="498" t="e">
        <f t="shared" ref="PL371" si="8186">IF(EXACT(VLOOKUP(PC371,OFERTA_0,4,FALSE),PF371),1,0)</f>
        <v>#N/A</v>
      </c>
      <c r="PM371" s="498">
        <f t="shared" ref="PM371" si="8187">IF(PG371=0,0,1)</f>
        <v>0</v>
      </c>
      <c r="PN371" s="498">
        <f t="shared" ref="PN371" si="8188">IF(PH371=0,0,1)</f>
        <v>0</v>
      </c>
      <c r="PO371" s="498" t="e">
        <f t="shared" ref="PO371" si="8189">PRODUCT(PJ371:PN371)</f>
        <v>#N/A</v>
      </c>
      <c r="PP371" s="504">
        <f t="shared" ref="PP371" si="8190">ROUND(PH371,0)</f>
        <v>0</v>
      </c>
      <c r="PQ371" s="500">
        <f t="shared" ref="PQ371" si="8191">PH371-PP371</f>
        <v>0</v>
      </c>
      <c r="PT371" s="665"/>
      <c r="PU371" s="666"/>
      <c r="PV371" s="667"/>
      <c r="PW371" s="668"/>
      <c r="PX371" s="669"/>
      <c r="PY371" s="720"/>
      <c r="PZ371" s="1326"/>
      <c r="QA371" s="497" t="e">
        <f t="shared" ref="QA371" si="8192">IF(EXACT(VLOOKUP(PT371,OFERTA_0,2,FALSE),PU371),1,0)</f>
        <v>#N/A</v>
      </c>
      <c r="QB371" s="497" t="e">
        <f t="shared" ref="QB371" si="8193">IF(EXACT(VLOOKUP(PT371,OFERTA_0,3,FALSE),PV371),1,0)</f>
        <v>#N/A</v>
      </c>
      <c r="QC371" s="498" t="e">
        <f t="shared" ref="QC371" si="8194">IF(EXACT(VLOOKUP(PT371,OFERTA_0,4,FALSE),PW371),1,0)</f>
        <v>#N/A</v>
      </c>
      <c r="QD371" s="498">
        <f t="shared" ref="QD371" si="8195">IF(PX371=0,0,1)</f>
        <v>0</v>
      </c>
      <c r="QE371" s="498">
        <f t="shared" ref="QE371" si="8196">IF(PY371=0,0,1)</f>
        <v>0</v>
      </c>
      <c r="QF371" s="498" t="e">
        <f t="shared" ref="QF371" si="8197">PRODUCT(QA371:QE371)</f>
        <v>#N/A</v>
      </c>
      <c r="QG371" s="504">
        <f t="shared" ref="QG371" si="8198">ROUND(PY371,0)</f>
        <v>0</v>
      </c>
      <c r="QH371" s="500">
        <f t="shared" ref="QH371" si="8199">PY371-QG371</f>
        <v>0</v>
      </c>
      <c r="QK371" s="665"/>
      <c r="QL371" s="666"/>
      <c r="QM371" s="667"/>
      <c r="QN371" s="668"/>
      <c r="QO371" s="669"/>
      <c r="QP371" s="720"/>
      <c r="QQ371" s="1326"/>
      <c r="QR371" s="497" t="e">
        <f t="shared" ref="QR371" si="8200">IF(EXACT(VLOOKUP(QK371,OFERTA_0,2,FALSE),QL371),1,0)</f>
        <v>#N/A</v>
      </c>
      <c r="QS371" s="497" t="e">
        <f t="shared" ref="QS371" si="8201">IF(EXACT(VLOOKUP(QK371,OFERTA_0,3,FALSE),QM371),1,0)</f>
        <v>#N/A</v>
      </c>
      <c r="QT371" s="498" t="e">
        <f t="shared" ref="QT371" si="8202">IF(EXACT(VLOOKUP(QK371,OFERTA_0,4,FALSE),QN371),1,0)</f>
        <v>#N/A</v>
      </c>
      <c r="QU371" s="498">
        <f t="shared" ref="QU371" si="8203">IF(QO371=0,0,1)</f>
        <v>0</v>
      </c>
      <c r="QV371" s="498">
        <f t="shared" ref="QV371" si="8204">IF(QP371=0,0,1)</f>
        <v>0</v>
      </c>
      <c r="QW371" s="498" t="e">
        <f t="shared" ref="QW371" si="8205">PRODUCT(QR371:QV371)</f>
        <v>#N/A</v>
      </c>
      <c r="QX371" s="504">
        <f t="shared" ref="QX371" si="8206">ROUND(QP371,0)</f>
        <v>0</v>
      </c>
      <c r="QY371" s="500">
        <f t="shared" ref="QY371" si="8207">QP371-QX371</f>
        <v>0</v>
      </c>
      <c r="RB371" s="428"/>
      <c r="RC371" s="404"/>
      <c r="RD371" s="440"/>
      <c r="RE371" s="406"/>
      <c r="RF371" s="438"/>
      <c r="RG371" s="439"/>
      <c r="RH371" s="439"/>
      <c r="RI371" s="497" t="e">
        <f t="shared" si="8032"/>
        <v>#N/A</v>
      </c>
      <c r="RJ371" s="497" t="e">
        <f t="shared" si="8033"/>
        <v>#N/A</v>
      </c>
      <c r="RK371" s="498" t="e">
        <f t="shared" si="8034"/>
        <v>#N/A</v>
      </c>
      <c r="RL371" s="498">
        <f t="shared" si="8035"/>
        <v>0</v>
      </c>
      <c r="RM371" s="498">
        <f t="shared" si="8036"/>
        <v>0</v>
      </c>
      <c r="RN371" s="498" t="e">
        <f t="shared" si="8037"/>
        <v>#N/A</v>
      </c>
      <c r="RO371" s="504">
        <f t="shared" si="8038"/>
        <v>0</v>
      </c>
      <c r="RP371" s="500">
        <f t="shared" si="8039"/>
        <v>0</v>
      </c>
      <c r="RS371" s="428"/>
      <c r="RT371" s="404"/>
      <c r="RU371" s="440"/>
      <c r="RV371" s="406"/>
      <c r="RW371" s="438"/>
      <c r="RX371" s="439"/>
      <c r="RY371" s="439"/>
      <c r="RZ371" s="497" t="e">
        <f t="shared" si="8040"/>
        <v>#N/A</v>
      </c>
      <c r="SA371" s="497" t="e">
        <f t="shared" si="8041"/>
        <v>#N/A</v>
      </c>
      <c r="SB371" s="498" t="e">
        <f t="shared" si="8042"/>
        <v>#N/A</v>
      </c>
      <c r="SC371" s="498">
        <f t="shared" si="8043"/>
        <v>0</v>
      </c>
      <c r="SD371" s="498">
        <f t="shared" si="8044"/>
        <v>0</v>
      </c>
      <c r="SE371" s="498" t="e">
        <f t="shared" si="8045"/>
        <v>#N/A</v>
      </c>
      <c r="SF371" s="504">
        <f t="shared" si="8046"/>
        <v>0</v>
      </c>
      <c r="SG371" s="500">
        <f t="shared" si="8047"/>
        <v>0</v>
      </c>
      <c r="SJ371" s="428"/>
      <c r="SK371" s="404"/>
      <c r="SL371" s="440"/>
      <c r="SM371" s="406"/>
      <c r="SN371" s="438"/>
      <c r="SO371" s="439"/>
      <c r="SP371" s="439"/>
      <c r="SQ371" s="497" t="e">
        <f t="shared" si="8048"/>
        <v>#N/A</v>
      </c>
      <c r="SR371" s="497" t="e">
        <f t="shared" si="8049"/>
        <v>#N/A</v>
      </c>
      <c r="SS371" s="498" t="e">
        <f t="shared" si="8050"/>
        <v>#N/A</v>
      </c>
      <c r="ST371" s="498">
        <f t="shared" si="8051"/>
        <v>0</v>
      </c>
      <c r="SU371" s="498">
        <f t="shared" si="8052"/>
        <v>0</v>
      </c>
      <c r="SV371" s="498" t="e">
        <f t="shared" si="8053"/>
        <v>#N/A</v>
      </c>
      <c r="SW371" s="504">
        <f t="shared" si="8054"/>
        <v>0</v>
      </c>
      <c r="SX371" s="500">
        <f t="shared" si="8055"/>
        <v>0</v>
      </c>
    </row>
    <row r="372" spans="2:518" ht="32.25" hidden="1" customHeight="1" thickTop="1" thickBot="1">
      <c r="B372" s="577"/>
      <c r="C372" s="578"/>
      <c r="D372" s="579"/>
      <c r="E372" s="580"/>
      <c r="F372" s="581"/>
      <c r="G372" s="585"/>
      <c r="H372" s="595"/>
      <c r="K372" s="577"/>
      <c r="L372" s="767"/>
      <c r="M372" s="579"/>
      <c r="N372" s="580"/>
      <c r="O372" s="581"/>
      <c r="P372" s="585"/>
      <c r="Q372" s="1328"/>
      <c r="R372" s="497"/>
      <c r="S372" s="497"/>
      <c r="T372" s="498"/>
      <c r="U372" s="498"/>
      <c r="V372" s="498"/>
      <c r="W372" s="498"/>
      <c r="X372" s="504"/>
      <c r="Y372" s="500"/>
      <c r="Z372" s="486"/>
      <c r="AA372" s="486"/>
      <c r="AB372" s="577"/>
      <c r="AC372" s="767"/>
      <c r="AD372" s="579"/>
      <c r="AE372" s="580"/>
      <c r="AF372" s="581"/>
      <c r="AG372" s="585"/>
      <c r="AH372" s="1328"/>
      <c r="AI372" s="497"/>
      <c r="AJ372" s="497"/>
      <c r="AK372" s="498"/>
      <c r="AL372" s="498"/>
      <c r="AM372" s="498"/>
      <c r="AN372" s="498"/>
      <c r="AO372" s="504"/>
      <c r="AP372" s="500"/>
      <c r="AQ372" s="486"/>
      <c r="AR372" s="486"/>
      <c r="AS372" s="577"/>
      <c r="AT372" s="767"/>
      <c r="AU372" s="579"/>
      <c r="AV372" s="580"/>
      <c r="AW372" s="581"/>
      <c r="AX372" s="585"/>
      <c r="AY372" s="1328"/>
      <c r="AZ372" s="497"/>
      <c r="BA372" s="497"/>
      <c r="BB372" s="498"/>
      <c r="BC372" s="498"/>
      <c r="BD372" s="498"/>
      <c r="BE372" s="498"/>
      <c r="BF372" s="504"/>
      <c r="BG372" s="500"/>
      <c r="BJ372" s="577"/>
      <c r="BK372" s="767"/>
      <c r="BL372" s="579"/>
      <c r="BM372" s="580"/>
      <c r="BN372" s="581"/>
      <c r="BO372" s="585"/>
      <c r="BP372" s="1328"/>
      <c r="BQ372" s="497"/>
      <c r="BR372" s="497"/>
      <c r="BS372" s="498"/>
      <c r="BT372" s="498"/>
      <c r="BU372" s="498"/>
      <c r="BV372" s="498"/>
      <c r="BW372" s="504"/>
      <c r="BX372" s="500"/>
      <c r="CA372" s="577"/>
      <c r="CB372" s="767"/>
      <c r="CC372" s="579"/>
      <c r="CD372" s="580"/>
      <c r="CE372" s="581"/>
      <c r="CF372" s="585"/>
      <c r="CG372" s="1328"/>
      <c r="CH372" s="497"/>
      <c r="CI372" s="497"/>
      <c r="CJ372" s="498"/>
      <c r="CK372" s="498"/>
      <c r="CL372" s="498"/>
      <c r="CM372" s="498"/>
      <c r="CN372" s="504"/>
      <c r="CO372" s="500"/>
      <c r="CR372" s="577"/>
      <c r="CS372" s="767"/>
      <c r="CT372" s="579"/>
      <c r="CU372" s="580"/>
      <c r="CV372" s="581"/>
      <c r="CW372" s="585"/>
      <c r="CX372" s="1328"/>
      <c r="CY372" s="497"/>
      <c r="CZ372" s="497"/>
      <c r="DA372" s="498"/>
      <c r="DB372" s="498"/>
      <c r="DC372" s="498"/>
      <c r="DD372" s="498"/>
      <c r="DE372" s="504"/>
      <c r="DF372" s="500"/>
      <c r="DI372" s="577"/>
      <c r="DJ372" s="767"/>
      <c r="DK372" s="579"/>
      <c r="DL372" s="580"/>
      <c r="DM372" s="581"/>
      <c r="DN372" s="585"/>
      <c r="DO372" s="1328"/>
      <c r="DP372" s="497"/>
      <c r="DQ372" s="497"/>
      <c r="DR372" s="498"/>
      <c r="DS372" s="498"/>
      <c r="DT372" s="498"/>
      <c r="DU372" s="498"/>
      <c r="DV372" s="504"/>
      <c r="DW372" s="500"/>
      <c r="DZ372" s="577"/>
      <c r="EA372" s="767"/>
      <c r="EB372" s="579"/>
      <c r="EC372" s="580"/>
      <c r="ED372" s="581"/>
      <c r="EE372" s="585"/>
      <c r="EF372" s="1328"/>
      <c r="EG372" s="497"/>
      <c r="EH372" s="497"/>
      <c r="EI372" s="498"/>
      <c r="EJ372" s="498"/>
      <c r="EK372" s="498"/>
      <c r="EL372" s="498"/>
      <c r="EM372" s="504"/>
      <c r="EN372" s="500"/>
      <c r="EQ372" s="665"/>
      <c r="ER372" s="666"/>
      <c r="ES372" s="667"/>
      <c r="ET372" s="668"/>
      <c r="EU372" s="669"/>
      <c r="EV372" s="720"/>
      <c r="EW372" s="1328"/>
      <c r="EX372" s="497" t="e">
        <f>IF(EXACT(VLOOKUP(EQ372,OFERTA_0,2,FALSE),ER372),1,0)</f>
        <v>#N/A</v>
      </c>
      <c r="EY372" s="497" t="e">
        <f>IF(EXACT(VLOOKUP(EQ372,OFERTA_0,3,FALSE),ES372),1,0)</f>
        <v>#N/A</v>
      </c>
      <c r="EZ372" s="498" t="e">
        <f>IF(EXACT(VLOOKUP(EQ372,OFERTA_0,4,FALSE),ET372),1,0)</f>
        <v>#N/A</v>
      </c>
      <c r="FA372" s="498">
        <f>IF(EU372=0,0,1)</f>
        <v>0</v>
      </c>
      <c r="FB372" s="498">
        <f>IF(EV372=0,0,1)</f>
        <v>0</v>
      </c>
      <c r="FC372" s="498" t="e">
        <f>PRODUCT(EX372:FB372)</f>
        <v>#N/A</v>
      </c>
      <c r="FD372" s="504">
        <f>ROUND(EV372,0)</f>
        <v>0</v>
      </c>
      <c r="FE372" s="500">
        <f>EV372-FD372</f>
        <v>0</v>
      </c>
      <c r="FH372" s="665"/>
      <c r="FI372" s="666"/>
      <c r="FJ372" s="667"/>
      <c r="FK372" s="668"/>
      <c r="FL372" s="669"/>
      <c r="FM372" s="720"/>
      <c r="FN372" s="1328"/>
      <c r="FO372" s="497" t="e">
        <f>IF(EXACT(VLOOKUP(FH372,OFERTA_0,2,FALSE),FI372),1,0)</f>
        <v>#N/A</v>
      </c>
      <c r="FP372" s="497" t="e">
        <f>IF(EXACT(VLOOKUP(FH372,OFERTA_0,3,FALSE),FJ372),1,0)</f>
        <v>#N/A</v>
      </c>
      <c r="FQ372" s="498" t="e">
        <f>IF(EXACT(VLOOKUP(FH372,OFERTA_0,4,FALSE),FK372),1,0)</f>
        <v>#N/A</v>
      </c>
      <c r="FR372" s="498">
        <f>IF(FL372=0,0,1)</f>
        <v>0</v>
      </c>
      <c r="FS372" s="498">
        <f>IF(FM372=0,0,1)</f>
        <v>0</v>
      </c>
      <c r="FT372" s="498" t="e">
        <f>PRODUCT(FO372:FS372)</f>
        <v>#N/A</v>
      </c>
      <c r="FU372" s="504">
        <f>ROUND(FM372,0)</f>
        <v>0</v>
      </c>
      <c r="FV372" s="500">
        <f>FM372-FU372</f>
        <v>0</v>
      </c>
      <c r="FY372" s="665"/>
      <c r="FZ372" s="666"/>
      <c r="GA372" s="667"/>
      <c r="GB372" s="668"/>
      <c r="GC372" s="669"/>
      <c r="GD372" s="720"/>
      <c r="GE372" s="1328"/>
      <c r="GF372" s="497" t="e">
        <f>IF(EXACT(VLOOKUP(FY372,OFERTA_0,2,FALSE),FZ372),1,0)</f>
        <v>#N/A</v>
      </c>
      <c r="GG372" s="497" t="e">
        <f>IF(EXACT(VLOOKUP(FY372,OFERTA_0,3,FALSE),GA372),1,0)</f>
        <v>#N/A</v>
      </c>
      <c r="GH372" s="498" t="e">
        <f>IF(EXACT(VLOOKUP(FY372,OFERTA_0,4,FALSE),GB372),1,0)</f>
        <v>#N/A</v>
      </c>
      <c r="GI372" s="498">
        <f>IF(GC372=0,0,1)</f>
        <v>0</v>
      </c>
      <c r="GJ372" s="498">
        <f>IF(GD372=0,0,1)</f>
        <v>0</v>
      </c>
      <c r="GK372" s="498" t="e">
        <f>PRODUCT(GF372:GJ372)</f>
        <v>#N/A</v>
      </c>
      <c r="GL372" s="504">
        <f>ROUND(GD372,0)</f>
        <v>0</v>
      </c>
      <c r="GM372" s="500">
        <f>GD372-GL372</f>
        <v>0</v>
      </c>
      <c r="GP372" s="665"/>
      <c r="GQ372" s="666"/>
      <c r="GR372" s="667"/>
      <c r="GS372" s="668"/>
      <c r="GT372" s="669"/>
      <c r="GU372" s="720"/>
      <c r="GV372" s="1328"/>
      <c r="GW372" s="497" t="e">
        <f>IF(EXACT(VLOOKUP(GP372,OFERTA_0,2,FALSE),GQ372),1,0)</f>
        <v>#N/A</v>
      </c>
      <c r="GX372" s="497" t="e">
        <f>IF(EXACT(VLOOKUP(GP372,OFERTA_0,3,FALSE),GR372),1,0)</f>
        <v>#N/A</v>
      </c>
      <c r="GY372" s="498" t="e">
        <f>IF(EXACT(VLOOKUP(GP372,OFERTA_0,4,FALSE),GS372),1,0)</f>
        <v>#N/A</v>
      </c>
      <c r="GZ372" s="498">
        <f>IF(GT372=0,0,1)</f>
        <v>0</v>
      </c>
      <c r="HA372" s="498">
        <f>IF(GU372=0,0,1)</f>
        <v>0</v>
      </c>
      <c r="HB372" s="498" t="e">
        <f>PRODUCT(GW372:HA372)</f>
        <v>#N/A</v>
      </c>
      <c r="HC372" s="504">
        <f>ROUND(GU372,0)</f>
        <v>0</v>
      </c>
      <c r="HD372" s="500">
        <f>GU372-HC372</f>
        <v>0</v>
      </c>
      <c r="HG372" s="665"/>
      <c r="HH372" s="666"/>
      <c r="HI372" s="667"/>
      <c r="HJ372" s="668"/>
      <c r="HK372" s="669"/>
      <c r="HL372" s="720"/>
      <c r="HM372" s="1328"/>
      <c r="HN372" s="497" t="e">
        <f>IF(EXACT(VLOOKUP(HG372,OFERTA_0,2,FALSE),HH372),1,0)</f>
        <v>#N/A</v>
      </c>
      <c r="HO372" s="497" t="e">
        <f>IF(EXACT(VLOOKUP(HG372,OFERTA_0,3,FALSE),HI372),1,0)</f>
        <v>#N/A</v>
      </c>
      <c r="HP372" s="498" t="e">
        <f>IF(EXACT(VLOOKUP(HG372,OFERTA_0,4,FALSE),HJ372),1,0)</f>
        <v>#N/A</v>
      </c>
      <c r="HQ372" s="498">
        <f>IF(HK372=0,0,1)</f>
        <v>0</v>
      </c>
      <c r="HR372" s="498">
        <f>IF(HL372=0,0,1)</f>
        <v>0</v>
      </c>
      <c r="HS372" s="498" t="e">
        <f>PRODUCT(HN372:HR372)</f>
        <v>#N/A</v>
      </c>
      <c r="HT372" s="504">
        <f>ROUND(HL372,0)</f>
        <v>0</v>
      </c>
      <c r="HU372" s="500">
        <f>HL372-HT372</f>
        <v>0</v>
      </c>
      <c r="HX372" s="665"/>
      <c r="HY372" s="666"/>
      <c r="HZ372" s="667"/>
      <c r="IA372" s="668"/>
      <c r="IB372" s="669"/>
      <c r="IC372" s="720"/>
      <c r="ID372" s="1328"/>
      <c r="IE372" s="497" t="e">
        <f>IF(EXACT(VLOOKUP(HX372,OFERTA_0,2,FALSE),HY372),1,0)</f>
        <v>#N/A</v>
      </c>
      <c r="IF372" s="497" t="e">
        <f>IF(EXACT(VLOOKUP(HX372,OFERTA_0,3,FALSE),HZ372),1,0)</f>
        <v>#N/A</v>
      </c>
      <c r="IG372" s="498" t="e">
        <f>IF(EXACT(VLOOKUP(HX372,OFERTA_0,4,FALSE),IA372),1,0)</f>
        <v>#N/A</v>
      </c>
      <c r="IH372" s="498">
        <f>IF(IB372=0,0,1)</f>
        <v>0</v>
      </c>
      <c r="II372" s="498">
        <f>IF(IC372=0,0,1)</f>
        <v>0</v>
      </c>
      <c r="IJ372" s="498" t="e">
        <f>PRODUCT(IE372:II372)</f>
        <v>#N/A</v>
      </c>
      <c r="IK372" s="504">
        <f>ROUND(IC372,0)</f>
        <v>0</v>
      </c>
      <c r="IL372" s="500">
        <f>IC372-IK372</f>
        <v>0</v>
      </c>
      <c r="IO372" s="665"/>
      <c r="IP372" s="666"/>
      <c r="IQ372" s="667"/>
      <c r="IR372" s="668"/>
      <c r="IS372" s="669"/>
      <c r="IT372" s="720"/>
      <c r="IU372" s="1328"/>
      <c r="IV372" s="497" t="e">
        <f>IF(EXACT(VLOOKUP(IO372,OFERTA_0,2,FALSE),IP372),1,0)</f>
        <v>#N/A</v>
      </c>
      <c r="IW372" s="497" t="e">
        <f>IF(EXACT(VLOOKUP(IO372,OFERTA_0,3,FALSE),IQ372),1,0)</f>
        <v>#N/A</v>
      </c>
      <c r="IX372" s="498" t="e">
        <f>IF(EXACT(VLOOKUP(IO372,OFERTA_0,4,FALSE),IR372),1,0)</f>
        <v>#N/A</v>
      </c>
      <c r="IY372" s="498">
        <f>IF(IS372=0,0,1)</f>
        <v>0</v>
      </c>
      <c r="IZ372" s="498">
        <f>IF(IT372=0,0,1)</f>
        <v>0</v>
      </c>
      <c r="JA372" s="498" t="e">
        <f>PRODUCT(IV372:IZ372)</f>
        <v>#N/A</v>
      </c>
      <c r="JB372" s="504">
        <f>ROUND(IT372,0)</f>
        <v>0</v>
      </c>
      <c r="JC372" s="500">
        <f>IT372-JB372</f>
        <v>0</v>
      </c>
      <c r="JF372" s="665"/>
      <c r="JG372" s="666"/>
      <c r="JH372" s="667"/>
      <c r="JI372" s="668"/>
      <c r="JJ372" s="669"/>
      <c r="JK372" s="720"/>
      <c r="JL372" s="1328"/>
      <c r="JM372" s="497" t="e">
        <f>IF(EXACT(VLOOKUP(JF372,OFERTA_0,2,FALSE),JG372),1,0)</f>
        <v>#N/A</v>
      </c>
      <c r="JN372" s="497" t="e">
        <f>IF(EXACT(VLOOKUP(JF372,OFERTA_0,3,FALSE),JH372),1,0)</f>
        <v>#N/A</v>
      </c>
      <c r="JO372" s="498" t="e">
        <f>IF(EXACT(VLOOKUP(JF372,OFERTA_0,4,FALSE),JI372),1,0)</f>
        <v>#N/A</v>
      </c>
      <c r="JP372" s="498">
        <f>IF(JJ372=0,0,1)</f>
        <v>0</v>
      </c>
      <c r="JQ372" s="498">
        <f>IF(JK372=0,0,1)</f>
        <v>0</v>
      </c>
      <c r="JR372" s="498" t="e">
        <f>PRODUCT(JM372:JQ372)</f>
        <v>#N/A</v>
      </c>
      <c r="JS372" s="504">
        <f>ROUND(JK372,0)</f>
        <v>0</v>
      </c>
      <c r="JT372" s="500">
        <f>JK372-JS372</f>
        <v>0</v>
      </c>
      <c r="JW372" s="665"/>
      <c r="JX372" s="666"/>
      <c r="JY372" s="667"/>
      <c r="JZ372" s="668"/>
      <c r="KA372" s="669"/>
      <c r="KB372" s="720"/>
      <c r="KC372" s="1328"/>
      <c r="KD372" s="497" t="e">
        <f>IF(EXACT(VLOOKUP(JW372,OFERTA_0,2,FALSE),JX372),1,0)</f>
        <v>#N/A</v>
      </c>
      <c r="KE372" s="497" t="e">
        <f>IF(EXACT(VLOOKUP(JW372,OFERTA_0,3,FALSE),JY372),1,0)</f>
        <v>#N/A</v>
      </c>
      <c r="KF372" s="498" t="e">
        <f>IF(EXACT(VLOOKUP(JW372,OFERTA_0,4,FALSE),JZ372),1,0)</f>
        <v>#N/A</v>
      </c>
      <c r="KG372" s="498">
        <f>IF(KA372=0,0,1)</f>
        <v>0</v>
      </c>
      <c r="KH372" s="498">
        <f>IF(KB372=0,0,1)</f>
        <v>0</v>
      </c>
      <c r="KI372" s="498" t="e">
        <f>PRODUCT(KD372:KH372)</f>
        <v>#N/A</v>
      </c>
      <c r="KJ372" s="504">
        <f>ROUND(KB372,0)</f>
        <v>0</v>
      </c>
      <c r="KK372" s="500">
        <f>KB372-KJ372</f>
        <v>0</v>
      </c>
      <c r="KN372" s="665"/>
      <c r="KO372" s="666"/>
      <c r="KP372" s="667"/>
      <c r="KQ372" s="668"/>
      <c r="KR372" s="669"/>
      <c r="KS372" s="720"/>
      <c r="KT372" s="1328"/>
      <c r="KU372" s="497" t="e">
        <f>IF(EXACT(VLOOKUP(KN372,OFERTA_0,2,FALSE),KO372),1,0)</f>
        <v>#N/A</v>
      </c>
      <c r="KV372" s="497" t="e">
        <f>IF(EXACT(VLOOKUP(KN372,OFERTA_0,3,FALSE),KP372),1,0)</f>
        <v>#N/A</v>
      </c>
      <c r="KW372" s="498" t="e">
        <f>IF(EXACT(VLOOKUP(KN372,OFERTA_0,4,FALSE),KQ372),1,0)</f>
        <v>#N/A</v>
      </c>
      <c r="KX372" s="498">
        <f>IF(KR372=0,0,1)</f>
        <v>0</v>
      </c>
      <c r="KY372" s="498">
        <f>IF(KS372=0,0,1)</f>
        <v>0</v>
      </c>
      <c r="KZ372" s="498" t="e">
        <f>PRODUCT(KU372:KY372)</f>
        <v>#N/A</v>
      </c>
      <c r="LA372" s="504">
        <f>ROUND(KS372,0)</f>
        <v>0</v>
      </c>
      <c r="LB372" s="500">
        <f>KS372-LA372</f>
        <v>0</v>
      </c>
      <c r="LD372" s="478"/>
      <c r="LE372" s="665"/>
      <c r="LF372" s="666"/>
      <c r="LG372" s="667"/>
      <c r="LH372" s="668"/>
      <c r="LI372" s="669"/>
      <c r="LJ372" s="720"/>
      <c r="LK372" s="1328"/>
      <c r="LL372" s="497" t="e">
        <f>IF(EXACT(VLOOKUP(LE372,OFERTA_0,2,FALSE),LF372),1,0)</f>
        <v>#N/A</v>
      </c>
      <c r="LM372" s="497" t="e">
        <f>IF(EXACT(VLOOKUP(LE372,OFERTA_0,3,FALSE),LG372),1,0)</f>
        <v>#N/A</v>
      </c>
      <c r="LN372" s="498" t="e">
        <f>IF(EXACT(VLOOKUP(LE372,OFERTA_0,4,FALSE),LH372),1,0)</f>
        <v>#N/A</v>
      </c>
      <c r="LO372" s="498">
        <f>IF(LI372=0,0,1)</f>
        <v>0</v>
      </c>
      <c r="LP372" s="498">
        <f>IF(LJ372=0,0,1)</f>
        <v>0</v>
      </c>
      <c r="LQ372" s="498" t="e">
        <f>PRODUCT(LL372:LP372)</f>
        <v>#N/A</v>
      </c>
      <c r="LR372" s="504">
        <f>ROUND(LJ372,0)</f>
        <v>0</v>
      </c>
      <c r="LS372" s="500">
        <f>LJ372-LR372</f>
        <v>0</v>
      </c>
      <c r="LV372" s="665"/>
      <c r="LW372" s="666"/>
      <c r="LX372" s="667"/>
      <c r="LY372" s="668"/>
      <c r="LZ372" s="669"/>
      <c r="MA372" s="720"/>
      <c r="MB372" s="1328"/>
      <c r="MC372" s="497" t="e">
        <f>IF(EXACT(VLOOKUP(LV372,OFERTA_0,2,FALSE),LW372),1,0)</f>
        <v>#N/A</v>
      </c>
      <c r="MD372" s="497" t="e">
        <f>IF(EXACT(VLOOKUP(LV372,OFERTA_0,3,FALSE),LX372),1,0)</f>
        <v>#N/A</v>
      </c>
      <c r="ME372" s="498" t="e">
        <f>IF(EXACT(VLOOKUP(LV372,OFERTA_0,4,FALSE),LY372),1,0)</f>
        <v>#N/A</v>
      </c>
      <c r="MF372" s="498">
        <f>IF(LZ372=0,0,1)</f>
        <v>0</v>
      </c>
      <c r="MG372" s="498">
        <f>IF(MA372=0,0,1)</f>
        <v>0</v>
      </c>
      <c r="MH372" s="498" t="e">
        <f>PRODUCT(MC372:MG372)</f>
        <v>#N/A</v>
      </c>
      <c r="MI372" s="504">
        <f>ROUND(MA372,0)</f>
        <v>0</v>
      </c>
      <c r="MJ372" s="500">
        <f>MA372-MI372</f>
        <v>0</v>
      </c>
      <c r="MM372" s="665"/>
      <c r="MN372" s="666"/>
      <c r="MO372" s="667"/>
      <c r="MP372" s="668"/>
      <c r="MQ372" s="669"/>
      <c r="MR372" s="720"/>
      <c r="MS372" s="1328"/>
      <c r="MT372" s="497" t="e">
        <f>IF(EXACT(VLOOKUP(MM372,OFERTA_0,2,FALSE),MN372),1,0)</f>
        <v>#N/A</v>
      </c>
      <c r="MU372" s="497" t="e">
        <f>IF(EXACT(VLOOKUP(MM372,OFERTA_0,3,FALSE),MO372),1,0)</f>
        <v>#N/A</v>
      </c>
      <c r="MV372" s="498" t="e">
        <f>IF(EXACT(VLOOKUP(MM372,OFERTA_0,4,FALSE),MP372),1,0)</f>
        <v>#N/A</v>
      </c>
      <c r="MW372" s="498">
        <f>IF(MQ372=0,0,1)</f>
        <v>0</v>
      </c>
      <c r="MX372" s="498">
        <f>IF(MR372=0,0,1)</f>
        <v>0</v>
      </c>
      <c r="MY372" s="498" t="e">
        <f>PRODUCT(MT372:MX372)</f>
        <v>#N/A</v>
      </c>
      <c r="MZ372" s="504">
        <f>ROUND(MR372,0)</f>
        <v>0</v>
      </c>
      <c r="NA372" s="500">
        <f>MR372-MZ372</f>
        <v>0</v>
      </c>
      <c r="ND372" s="665"/>
      <c r="NE372" s="666"/>
      <c r="NF372" s="667"/>
      <c r="NG372" s="668"/>
      <c r="NH372" s="669"/>
      <c r="NI372" s="720"/>
      <c r="NJ372" s="1328"/>
      <c r="NK372" s="497" t="e">
        <f>IF(EXACT(VLOOKUP(ND372,OFERTA_0,2,FALSE),NE372),1,0)</f>
        <v>#N/A</v>
      </c>
      <c r="NL372" s="497" t="e">
        <f>IF(EXACT(VLOOKUP(ND372,OFERTA_0,3,FALSE),NF372),1,0)</f>
        <v>#N/A</v>
      </c>
      <c r="NM372" s="498" t="e">
        <f>IF(EXACT(VLOOKUP(ND372,OFERTA_0,4,FALSE),NG372),1,0)</f>
        <v>#N/A</v>
      </c>
      <c r="NN372" s="498">
        <f>IF(NH372=0,0,1)</f>
        <v>0</v>
      </c>
      <c r="NO372" s="498">
        <f>IF(NI372=0,0,1)</f>
        <v>0</v>
      </c>
      <c r="NP372" s="498" t="e">
        <f>PRODUCT(NK372:NO372)</f>
        <v>#N/A</v>
      </c>
      <c r="NQ372" s="504">
        <f>ROUND(NI372,0)</f>
        <v>0</v>
      </c>
      <c r="NR372" s="500">
        <f>NI372-NQ372</f>
        <v>0</v>
      </c>
      <c r="NU372" s="665"/>
      <c r="NV372" s="666"/>
      <c r="NW372" s="667"/>
      <c r="NX372" s="668"/>
      <c r="NY372" s="669"/>
      <c r="NZ372" s="720"/>
      <c r="OA372" s="1328"/>
      <c r="OB372" s="497" t="e">
        <f>IF(EXACT(VLOOKUP(NU372,OFERTA_0,2,FALSE),NV372),1,0)</f>
        <v>#N/A</v>
      </c>
      <c r="OC372" s="497" t="e">
        <f>IF(EXACT(VLOOKUP(NU372,OFERTA_0,3,FALSE),NW372),1,0)</f>
        <v>#N/A</v>
      </c>
      <c r="OD372" s="498" t="e">
        <f>IF(EXACT(VLOOKUP(NU372,OFERTA_0,4,FALSE),NX372),1,0)</f>
        <v>#N/A</v>
      </c>
      <c r="OE372" s="498">
        <f>IF(NY372=0,0,1)</f>
        <v>0</v>
      </c>
      <c r="OF372" s="498">
        <f>IF(NZ372=0,0,1)</f>
        <v>0</v>
      </c>
      <c r="OG372" s="498" t="e">
        <f>PRODUCT(OB372:OF372)</f>
        <v>#N/A</v>
      </c>
      <c r="OH372" s="504">
        <f>ROUND(NZ372,0)</f>
        <v>0</v>
      </c>
      <c r="OI372" s="500">
        <f>NZ372-OH372</f>
        <v>0</v>
      </c>
      <c r="OL372" s="665"/>
      <c r="OM372" s="666"/>
      <c r="ON372" s="667"/>
      <c r="OO372" s="668"/>
      <c r="OP372" s="669"/>
      <c r="OQ372" s="720"/>
      <c r="OR372" s="1328"/>
      <c r="OS372" s="497" t="e">
        <f>IF(EXACT(VLOOKUP(OL372,OFERTA_0,2,FALSE),OM372),1,0)</f>
        <v>#N/A</v>
      </c>
      <c r="OT372" s="497" t="e">
        <f>IF(EXACT(VLOOKUP(OL372,OFERTA_0,3,FALSE),ON372),1,0)</f>
        <v>#N/A</v>
      </c>
      <c r="OU372" s="498" t="e">
        <f>IF(EXACT(VLOOKUP(OL372,OFERTA_0,4,FALSE),OO372),1,0)</f>
        <v>#N/A</v>
      </c>
      <c r="OV372" s="498">
        <f>IF(OP372=0,0,1)</f>
        <v>0</v>
      </c>
      <c r="OW372" s="498">
        <f>IF(OQ372=0,0,1)</f>
        <v>0</v>
      </c>
      <c r="OX372" s="498" t="e">
        <f>PRODUCT(OS372:OW372)</f>
        <v>#N/A</v>
      </c>
      <c r="OY372" s="504">
        <f>ROUND(OQ372,0)</f>
        <v>0</v>
      </c>
      <c r="OZ372" s="500">
        <f>OQ372-OY372</f>
        <v>0</v>
      </c>
      <c r="PC372" s="665"/>
      <c r="PD372" s="666"/>
      <c r="PE372" s="667"/>
      <c r="PF372" s="668"/>
      <c r="PG372" s="669"/>
      <c r="PH372" s="720"/>
      <c r="PI372" s="1328"/>
      <c r="PJ372" s="497" t="e">
        <f>IF(EXACT(VLOOKUP(PC372,OFERTA_0,2,FALSE),PD372),1,0)</f>
        <v>#N/A</v>
      </c>
      <c r="PK372" s="497" t="e">
        <f>IF(EXACT(VLOOKUP(PC372,OFERTA_0,3,FALSE),PE372),1,0)</f>
        <v>#N/A</v>
      </c>
      <c r="PL372" s="498" t="e">
        <f>IF(EXACT(VLOOKUP(PC372,OFERTA_0,4,FALSE),PF372),1,0)</f>
        <v>#N/A</v>
      </c>
      <c r="PM372" s="498">
        <f>IF(PG372=0,0,1)</f>
        <v>0</v>
      </c>
      <c r="PN372" s="498">
        <f>IF(PH372=0,0,1)</f>
        <v>0</v>
      </c>
      <c r="PO372" s="498" t="e">
        <f>PRODUCT(PJ372:PN372)</f>
        <v>#N/A</v>
      </c>
      <c r="PP372" s="504">
        <f>ROUND(PH372,0)</f>
        <v>0</v>
      </c>
      <c r="PQ372" s="500">
        <f>PH372-PP372</f>
        <v>0</v>
      </c>
      <c r="PT372" s="665"/>
      <c r="PU372" s="666"/>
      <c r="PV372" s="667"/>
      <c r="PW372" s="668"/>
      <c r="PX372" s="669"/>
      <c r="PY372" s="720"/>
      <c r="PZ372" s="1328"/>
      <c r="QA372" s="497" t="e">
        <f>IF(EXACT(VLOOKUP(PT372,OFERTA_0,2,FALSE),PU372),1,0)</f>
        <v>#N/A</v>
      </c>
      <c r="QB372" s="497" t="e">
        <f>IF(EXACT(VLOOKUP(PT372,OFERTA_0,3,FALSE),PV372),1,0)</f>
        <v>#N/A</v>
      </c>
      <c r="QC372" s="498" t="e">
        <f>IF(EXACT(VLOOKUP(PT372,OFERTA_0,4,FALSE),PW372),1,0)</f>
        <v>#N/A</v>
      </c>
      <c r="QD372" s="498">
        <f>IF(PX372=0,0,1)</f>
        <v>0</v>
      </c>
      <c r="QE372" s="498">
        <f>IF(PY372=0,0,1)</f>
        <v>0</v>
      </c>
      <c r="QF372" s="498" t="e">
        <f>PRODUCT(QA372:QE372)</f>
        <v>#N/A</v>
      </c>
      <c r="QG372" s="504">
        <f>ROUND(PY372,0)</f>
        <v>0</v>
      </c>
      <c r="QH372" s="500">
        <f>PY372-QG372</f>
        <v>0</v>
      </c>
      <c r="QJ372" s="478"/>
      <c r="QK372" s="665"/>
      <c r="QL372" s="666"/>
      <c r="QM372" s="667"/>
      <c r="QN372" s="668"/>
      <c r="QO372" s="669"/>
      <c r="QP372" s="720"/>
      <c r="QQ372" s="1328"/>
      <c r="QR372" s="497" t="e">
        <f>IF(EXACT(VLOOKUP(QK372,OFERTA_0,2,FALSE),QL372),1,0)</f>
        <v>#N/A</v>
      </c>
      <c r="QS372" s="497" t="e">
        <f>IF(EXACT(VLOOKUP(QK372,OFERTA_0,3,FALSE),QM372),1,0)</f>
        <v>#N/A</v>
      </c>
      <c r="QT372" s="498" t="e">
        <f>IF(EXACT(VLOOKUP(QK372,OFERTA_0,4,FALSE),QN372),1,0)</f>
        <v>#N/A</v>
      </c>
      <c r="QU372" s="498">
        <f>IF(QO372=0,0,1)</f>
        <v>0</v>
      </c>
      <c r="QV372" s="498">
        <f>IF(QP372=0,0,1)</f>
        <v>0</v>
      </c>
      <c r="QW372" s="498" t="e">
        <f>PRODUCT(QR372:QV372)</f>
        <v>#N/A</v>
      </c>
      <c r="QX372" s="504">
        <f>ROUND(QP372,0)</f>
        <v>0</v>
      </c>
      <c r="QY372" s="500">
        <f>QP372-QX372</f>
        <v>0</v>
      </c>
      <c r="RB372" s="431"/>
      <c r="RC372" s="404"/>
      <c r="RD372" s="440"/>
      <c r="RE372" s="406"/>
      <c r="RF372" s="416"/>
      <c r="RG372" s="392"/>
      <c r="RH372" s="392"/>
      <c r="RI372" s="497" t="e">
        <f t="shared" si="8032"/>
        <v>#N/A</v>
      </c>
      <c r="RJ372" s="497" t="e">
        <f t="shared" si="8033"/>
        <v>#N/A</v>
      </c>
      <c r="RK372" s="498" t="e">
        <f t="shared" si="8034"/>
        <v>#N/A</v>
      </c>
      <c r="RL372" s="498">
        <f t="shared" si="8035"/>
        <v>0</v>
      </c>
      <c r="RM372" s="498">
        <f t="shared" si="8036"/>
        <v>0</v>
      </c>
      <c r="RN372" s="498" t="e">
        <f t="shared" si="8037"/>
        <v>#N/A</v>
      </c>
      <c r="RO372" s="504">
        <f t="shared" si="8038"/>
        <v>0</v>
      </c>
      <c r="RP372" s="500">
        <f t="shared" si="8039"/>
        <v>0</v>
      </c>
      <c r="RS372" s="431"/>
      <c r="RT372" s="404"/>
      <c r="RU372" s="440"/>
      <c r="RV372" s="406"/>
      <c r="RW372" s="416"/>
      <c r="RX372" s="392"/>
      <c r="RY372" s="392"/>
      <c r="RZ372" s="497" t="e">
        <f t="shared" si="8040"/>
        <v>#N/A</v>
      </c>
      <c r="SA372" s="497" t="e">
        <f t="shared" si="8041"/>
        <v>#N/A</v>
      </c>
      <c r="SB372" s="498" t="e">
        <f t="shared" si="8042"/>
        <v>#N/A</v>
      </c>
      <c r="SC372" s="498">
        <f t="shared" si="8043"/>
        <v>0</v>
      </c>
      <c r="SD372" s="498">
        <f t="shared" si="8044"/>
        <v>0</v>
      </c>
      <c r="SE372" s="498" t="e">
        <f t="shared" si="8045"/>
        <v>#N/A</v>
      </c>
      <c r="SF372" s="504">
        <f t="shared" si="8046"/>
        <v>0</v>
      </c>
      <c r="SG372" s="500">
        <f t="shared" si="8047"/>
        <v>0</v>
      </c>
      <c r="SJ372" s="431"/>
      <c r="SK372" s="404"/>
      <c r="SL372" s="440"/>
      <c r="SM372" s="406"/>
      <c r="SN372" s="416"/>
      <c r="SO372" s="392"/>
      <c r="SP372" s="392"/>
      <c r="SQ372" s="497" t="e">
        <f t="shared" si="8048"/>
        <v>#N/A</v>
      </c>
      <c r="SR372" s="497" t="e">
        <f t="shared" si="8049"/>
        <v>#N/A</v>
      </c>
      <c r="SS372" s="498" t="e">
        <f t="shared" si="8050"/>
        <v>#N/A</v>
      </c>
      <c r="ST372" s="498">
        <f t="shared" si="8051"/>
        <v>0</v>
      </c>
      <c r="SU372" s="498">
        <f t="shared" si="8052"/>
        <v>0</v>
      </c>
      <c r="SV372" s="498" t="e">
        <f t="shared" si="8053"/>
        <v>#N/A</v>
      </c>
      <c r="SW372" s="504">
        <f t="shared" si="8054"/>
        <v>0</v>
      </c>
      <c r="SX372" s="500">
        <f t="shared" si="8055"/>
        <v>0</v>
      </c>
    </row>
    <row r="373" spans="2:518" ht="33.75" hidden="1" customHeight="1" thickTop="1" thickBot="1">
      <c r="B373" s="564"/>
      <c r="C373" s="565"/>
      <c r="D373" s="566"/>
      <c r="E373" s="567"/>
      <c r="F373" s="568"/>
      <c r="G373" s="569"/>
      <c r="H373" s="570"/>
      <c r="K373" s="564"/>
      <c r="L373" s="765"/>
      <c r="M373" s="566"/>
      <c r="N373" s="567"/>
      <c r="O373" s="568"/>
      <c r="P373" s="569"/>
      <c r="Q373" s="751">
        <f>SUM(P374:P376)</f>
        <v>0</v>
      </c>
      <c r="R373" s="497"/>
      <c r="S373" s="497"/>
      <c r="T373" s="498"/>
      <c r="U373" s="498"/>
      <c r="V373" s="498"/>
      <c r="W373" s="498"/>
      <c r="X373" s="504"/>
      <c r="Y373" s="500"/>
      <c r="Z373" s="486"/>
      <c r="AA373" s="486"/>
      <c r="AB373" s="564"/>
      <c r="AC373" s="765"/>
      <c r="AD373" s="566"/>
      <c r="AE373" s="567"/>
      <c r="AF373" s="568"/>
      <c r="AG373" s="569"/>
      <c r="AH373" s="751">
        <f>SUM(AG374:AG376)</f>
        <v>0</v>
      </c>
      <c r="AI373" s="497"/>
      <c r="AJ373" s="497"/>
      <c r="AK373" s="498"/>
      <c r="AL373" s="498"/>
      <c r="AM373" s="498"/>
      <c r="AN373" s="498"/>
      <c r="AO373" s="504"/>
      <c r="AP373" s="500"/>
      <c r="AQ373" s="486"/>
      <c r="AR373" s="486"/>
      <c r="AS373" s="564"/>
      <c r="AT373" s="765"/>
      <c r="AU373" s="566"/>
      <c r="AV373" s="567"/>
      <c r="AW373" s="568"/>
      <c r="AX373" s="569"/>
      <c r="AY373" s="751">
        <f>SUM(AX374:AX376)</f>
        <v>0</v>
      </c>
      <c r="AZ373" s="497"/>
      <c r="BA373" s="497"/>
      <c r="BB373" s="498"/>
      <c r="BC373" s="498"/>
      <c r="BD373" s="498"/>
      <c r="BE373" s="498"/>
      <c r="BF373" s="504"/>
      <c r="BG373" s="500"/>
      <c r="BJ373" s="564"/>
      <c r="BK373" s="765"/>
      <c r="BL373" s="566"/>
      <c r="BM373" s="567"/>
      <c r="BN373" s="568"/>
      <c r="BO373" s="569"/>
      <c r="BP373" s="751">
        <f>SUM(BO374:BO376)</f>
        <v>0</v>
      </c>
      <c r="BQ373" s="497"/>
      <c r="BR373" s="497"/>
      <c r="BS373" s="498"/>
      <c r="BT373" s="498"/>
      <c r="BU373" s="498"/>
      <c r="BV373" s="498"/>
      <c r="BW373" s="504"/>
      <c r="BX373" s="500"/>
      <c r="CA373" s="564"/>
      <c r="CB373" s="765"/>
      <c r="CC373" s="566"/>
      <c r="CD373" s="567"/>
      <c r="CE373" s="568"/>
      <c r="CF373" s="569"/>
      <c r="CG373" s="751">
        <f>SUM(CF374:CF376)</f>
        <v>0</v>
      </c>
      <c r="CH373" s="497"/>
      <c r="CI373" s="497"/>
      <c r="CJ373" s="498"/>
      <c r="CK373" s="498"/>
      <c r="CL373" s="498"/>
      <c r="CM373" s="498"/>
      <c r="CN373" s="504"/>
      <c r="CO373" s="500"/>
      <c r="CR373" s="564"/>
      <c r="CS373" s="765"/>
      <c r="CT373" s="566"/>
      <c r="CU373" s="567"/>
      <c r="CV373" s="568"/>
      <c r="CW373" s="569"/>
      <c r="CX373" s="751">
        <f>SUM(CW374:CW376)</f>
        <v>0</v>
      </c>
      <c r="CY373" s="497"/>
      <c r="CZ373" s="497"/>
      <c r="DA373" s="498"/>
      <c r="DB373" s="498"/>
      <c r="DC373" s="498"/>
      <c r="DD373" s="498"/>
      <c r="DE373" s="504"/>
      <c r="DF373" s="500"/>
      <c r="DI373" s="564"/>
      <c r="DJ373" s="765"/>
      <c r="DK373" s="566"/>
      <c r="DL373" s="567"/>
      <c r="DM373" s="568"/>
      <c r="DN373" s="569"/>
      <c r="DO373" s="751">
        <f>SUM(DN374:DN376)</f>
        <v>0</v>
      </c>
      <c r="DP373" s="497"/>
      <c r="DQ373" s="497"/>
      <c r="DR373" s="498"/>
      <c r="DS373" s="498"/>
      <c r="DT373" s="498"/>
      <c r="DU373" s="498"/>
      <c r="DV373" s="504"/>
      <c r="DW373" s="500"/>
      <c r="DZ373" s="564"/>
      <c r="EA373" s="765"/>
      <c r="EB373" s="566"/>
      <c r="EC373" s="567"/>
      <c r="ED373" s="568"/>
      <c r="EE373" s="569"/>
      <c r="EF373" s="751">
        <f>SUM(EE374:EE376)</f>
        <v>0</v>
      </c>
      <c r="EG373" s="497"/>
      <c r="EH373" s="497"/>
      <c r="EI373" s="498"/>
      <c r="EJ373" s="498"/>
      <c r="EK373" s="498"/>
      <c r="EL373" s="498"/>
      <c r="EM373" s="504"/>
      <c r="EN373" s="500"/>
      <c r="EQ373" s="652"/>
      <c r="ER373" s="653"/>
      <c r="ES373" s="654"/>
      <c r="ET373" s="655"/>
      <c r="EU373" s="656"/>
      <c r="EV373" s="709"/>
      <c r="EW373" s="751">
        <f>SUM(EV374:EV376)</f>
        <v>0</v>
      </c>
      <c r="EX373" s="497"/>
      <c r="EY373" s="497"/>
      <c r="EZ373" s="498"/>
      <c r="FA373" s="498"/>
      <c r="FB373" s="498"/>
      <c r="FC373" s="498"/>
      <c r="FD373" s="504"/>
      <c r="FE373" s="500"/>
      <c r="FH373" s="652"/>
      <c r="FI373" s="653"/>
      <c r="FJ373" s="654"/>
      <c r="FK373" s="655"/>
      <c r="FL373" s="656"/>
      <c r="FM373" s="709"/>
      <c r="FN373" s="751">
        <f>SUM(FM374:FM376)</f>
        <v>0</v>
      </c>
      <c r="FO373" s="497"/>
      <c r="FP373" s="497"/>
      <c r="FQ373" s="498"/>
      <c r="FR373" s="498"/>
      <c r="FS373" s="498"/>
      <c r="FT373" s="498"/>
      <c r="FU373" s="504"/>
      <c r="FV373" s="500"/>
      <c r="FY373" s="652"/>
      <c r="FZ373" s="653"/>
      <c r="GA373" s="654"/>
      <c r="GB373" s="655"/>
      <c r="GC373" s="656"/>
      <c r="GD373" s="709"/>
      <c r="GE373" s="751">
        <f>SUM(GD374:GD376)</f>
        <v>0</v>
      </c>
      <c r="GF373" s="497"/>
      <c r="GG373" s="497"/>
      <c r="GH373" s="498"/>
      <c r="GI373" s="498"/>
      <c r="GJ373" s="498"/>
      <c r="GK373" s="498"/>
      <c r="GL373" s="504"/>
      <c r="GM373" s="500"/>
      <c r="GP373" s="652"/>
      <c r="GQ373" s="653"/>
      <c r="GR373" s="654"/>
      <c r="GS373" s="655"/>
      <c r="GT373" s="656"/>
      <c r="GU373" s="709"/>
      <c r="GV373" s="751">
        <f>SUM(GU374:GU376)</f>
        <v>0</v>
      </c>
      <c r="GW373" s="497"/>
      <c r="GX373" s="497"/>
      <c r="GY373" s="498"/>
      <c r="GZ373" s="498"/>
      <c r="HA373" s="498"/>
      <c r="HB373" s="498"/>
      <c r="HC373" s="504"/>
      <c r="HD373" s="500"/>
      <c r="HG373" s="652"/>
      <c r="HH373" s="653"/>
      <c r="HI373" s="654"/>
      <c r="HJ373" s="655"/>
      <c r="HK373" s="656"/>
      <c r="HL373" s="709"/>
      <c r="HM373" s="751">
        <f>SUM(HL374:HL376)</f>
        <v>0</v>
      </c>
      <c r="HN373" s="497"/>
      <c r="HO373" s="497"/>
      <c r="HP373" s="498"/>
      <c r="HQ373" s="498"/>
      <c r="HR373" s="498"/>
      <c r="HS373" s="498"/>
      <c r="HT373" s="504"/>
      <c r="HU373" s="500"/>
      <c r="HX373" s="652"/>
      <c r="HY373" s="653"/>
      <c r="HZ373" s="654"/>
      <c r="IA373" s="655"/>
      <c r="IB373" s="656"/>
      <c r="IC373" s="709"/>
      <c r="ID373" s="751">
        <f>SUM(IC374:IC376)</f>
        <v>0</v>
      </c>
      <c r="IE373" s="497"/>
      <c r="IF373" s="497"/>
      <c r="IG373" s="498"/>
      <c r="IH373" s="498"/>
      <c r="II373" s="498"/>
      <c r="IJ373" s="498"/>
      <c r="IK373" s="504"/>
      <c r="IL373" s="500"/>
      <c r="IO373" s="652"/>
      <c r="IP373" s="653"/>
      <c r="IQ373" s="654"/>
      <c r="IR373" s="655"/>
      <c r="IS373" s="656"/>
      <c r="IT373" s="709"/>
      <c r="IU373" s="751">
        <f>SUM(IT374:IT376)</f>
        <v>0</v>
      </c>
      <c r="IV373" s="497"/>
      <c r="IW373" s="497"/>
      <c r="IX373" s="498"/>
      <c r="IY373" s="498"/>
      <c r="IZ373" s="498"/>
      <c r="JA373" s="498"/>
      <c r="JB373" s="504"/>
      <c r="JC373" s="500"/>
      <c r="JF373" s="652"/>
      <c r="JG373" s="653"/>
      <c r="JH373" s="654"/>
      <c r="JI373" s="655"/>
      <c r="JJ373" s="656"/>
      <c r="JK373" s="709"/>
      <c r="JL373" s="751">
        <f>SUM(JK374:JK376)</f>
        <v>0</v>
      </c>
      <c r="JM373" s="497"/>
      <c r="JN373" s="497"/>
      <c r="JO373" s="498"/>
      <c r="JP373" s="498"/>
      <c r="JQ373" s="498"/>
      <c r="JR373" s="498"/>
      <c r="JS373" s="504"/>
      <c r="JT373" s="500"/>
      <c r="JW373" s="652"/>
      <c r="JX373" s="653"/>
      <c r="JY373" s="654"/>
      <c r="JZ373" s="655"/>
      <c r="KA373" s="656"/>
      <c r="KB373" s="709"/>
      <c r="KC373" s="751">
        <f>SUM(KB374:KB376)</f>
        <v>0</v>
      </c>
      <c r="KD373" s="497"/>
      <c r="KE373" s="497"/>
      <c r="KF373" s="498"/>
      <c r="KG373" s="498"/>
      <c r="KH373" s="498"/>
      <c r="KI373" s="498"/>
      <c r="KJ373" s="504"/>
      <c r="KK373" s="500"/>
      <c r="KN373" s="652"/>
      <c r="KO373" s="653"/>
      <c r="KP373" s="654"/>
      <c r="KQ373" s="655"/>
      <c r="KR373" s="656"/>
      <c r="KS373" s="709"/>
      <c r="KT373" s="751">
        <f>SUM(KS374:KS376)</f>
        <v>0</v>
      </c>
      <c r="KU373" s="497"/>
      <c r="KV373" s="497"/>
      <c r="KW373" s="498"/>
      <c r="KX373" s="498"/>
      <c r="KY373" s="498"/>
      <c r="KZ373" s="498"/>
      <c r="LA373" s="504"/>
      <c r="LB373" s="500"/>
      <c r="LD373" s="478"/>
      <c r="LE373" s="652"/>
      <c r="LF373" s="653"/>
      <c r="LG373" s="654"/>
      <c r="LH373" s="655"/>
      <c r="LI373" s="656"/>
      <c r="LJ373" s="709"/>
      <c r="LK373" s="751">
        <f>SUM(LJ374:LJ376)</f>
        <v>0</v>
      </c>
      <c r="LL373" s="497"/>
      <c r="LM373" s="497"/>
      <c r="LN373" s="498"/>
      <c r="LO373" s="498"/>
      <c r="LP373" s="498"/>
      <c r="LQ373" s="498"/>
      <c r="LR373" s="504"/>
      <c r="LS373" s="500"/>
      <c r="LV373" s="652"/>
      <c r="LW373" s="653"/>
      <c r="LX373" s="654"/>
      <c r="LY373" s="655"/>
      <c r="LZ373" s="656"/>
      <c r="MA373" s="709"/>
      <c r="MB373" s="751">
        <f>SUM(MA374:MA376)</f>
        <v>0</v>
      </c>
      <c r="MC373" s="497"/>
      <c r="MD373" s="497"/>
      <c r="ME373" s="498"/>
      <c r="MF373" s="498"/>
      <c r="MG373" s="498"/>
      <c r="MH373" s="498"/>
      <c r="MI373" s="504"/>
      <c r="MJ373" s="500"/>
      <c r="MM373" s="652"/>
      <c r="MN373" s="653"/>
      <c r="MO373" s="654"/>
      <c r="MP373" s="655"/>
      <c r="MQ373" s="656"/>
      <c r="MR373" s="709"/>
      <c r="MS373" s="751">
        <f>SUM(MR374:MR376)</f>
        <v>0</v>
      </c>
      <c r="MT373" s="497"/>
      <c r="MU373" s="497"/>
      <c r="MV373" s="498"/>
      <c r="MW373" s="498"/>
      <c r="MX373" s="498"/>
      <c r="MY373" s="498"/>
      <c r="MZ373" s="504"/>
      <c r="NA373" s="500"/>
      <c r="ND373" s="652"/>
      <c r="NE373" s="653"/>
      <c r="NF373" s="654"/>
      <c r="NG373" s="655"/>
      <c r="NH373" s="656"/>
      <c r="NI373" s="709"/>
      <c r="NJ373" s="751">
        <f>SUM(NI374:NI376)</f>
        <v>0</v>
      </c>
      <c r="NK373" s="497"/>
      <c r="NL373" s="497"/>
      <c r="NM373" s="498"/>
      <c r="NN373" s="498"/>
      <c r="NO373" s="498"/>
      <c r="NP373" s="498"/>
      <c r="NQ373" s="504"/>
      <c r="NR373" s="500"/>
      <c r="NU373" s="652"/>
      <c r="NV373" s="653"/>
      <c r="NW373" s="654"/>
      <c r="NX373" s="655"/>
      <c r="NY373" s="656"/>
      <c r="NZ373" s="709"/>
      <c r="OA373" s="751">
        <f>SUM(NZ374:NZ376)</f>
        <v>0</v>
      </c>
      <c r="OB373" s="497"/>
      <c r="OC373" s="497"/>
      <c r="OD373" s="498"/>
      <c r="OE373" s="498"/>
      <c r="OF373" s="498"/>
      <c r="OG373" s="498"/>
      <c r="OH373" s="504"/>
      <c r="OI373" s="500"/>
      <c r="OL373" s="652"/>
      <c r="OM373" s="653"/>
      <c r="ON373" s="654"/>
      <c r="OO373" s="655"/>
      <c r="OP373" s="656"/>
      <c r="OQ373" s="709"/>
      <c r="OR373" s="751">
        <f>SUM(OQ374:OQ376)</f>
        <v>0</v>
      </c>
      <c r="OS373" s="497"/>
      <c r="OT373" s="497"/>
      <c r="OU373" s="498"/>
      <c r="OV373" s="498"/>
      <c r="OW373" s="498"/>
      <c r="OX373" s="498"/>
      <c r="OY373" s="504"/>
      <c r="OZ373" s="500"/>
      <c r="PC373" s="652"/>
      <c r="PD373" s="653"/>
      <c r="PE373" s="654"/>
      <c r="PF373" s="655"/>
      <c r="PG373" s="656"/>
      <c r="PH373" s="709"/>
      <c r="PI373" s="751">
        <f>SUM(PH374:PH376)</f>
        <v>0</v>
      </c>
      <c r="PJ373" s="497"/>
      <c r="PK373" s="497"/>
      <c r="PL373" s="498"/>
      <c r="PM373" s="498"/>
      <c r="PN373" s="498"/>
      <c r="PO373" s="498"/>
      <c r="PP373" s="504"/>
      <c r="PQ373" s="500"/>
      <c r="PT373" s="652"/>
      <c r="PU373" s="653"/>
      <c r="PV373" s="654"/>
      <c r="PW373" s="655"/>
      <c r="PX373" s="656"/>
      <c r="PY373" s="709"/>
      <c r="PZ373" s="751">
        <f>SUM(PY374:PY376)</f>
        <v>0</v>
      </c>
      <c r="QA373" s="497"/>
      <c r="QB373" s="497"/>
      <c r="QC373" s="498"/>
      <c r="QD373" s="498"/>
      <c r="QE373" s="498"/>
      <c r="QF373" s="498"/>
      <c r="QG373" s="504"/>
      <c r="QH373" s="500"/>
      <c r="QJ373" s="478"/>
      <c r="QK373" s="652"/>
      <c r="QL373" s="653"/>
      <c r="QM373" s="654"/>
      <c r="QN373" s="655"/>
      <c r="QO373" s="656"/>
      <c r="QP373" s="709"/>
      <c r="QQ373" s="751">
        <f>SUM(QP374:QP376)</f>
        <v>0</v>
      </c>
      <c r="QR373" s="497"/>
      <c r="QS373" s="497"/>
      <c r="QT373" s="498"/>
      <c r="QU373" s="498"/>
      <c r="QV373" s="498"/>
      <c r="QW373" s="498"/>
      <c r="QX373" s="504"/>
      <c r="QY373" s="500"/>
      <c r="RB373" s="431"/>
      <c r="RC373" s="404"/>
      <c r="RD373" s="440"/>
      <c r="RE373" s="406"/>
      <c r="RF373" s="416"/>
      <c r="RG373" s="392"/>
      <c r="RH373" s="392"/>
      <c r="RI373" s="497" t="e">
        <f t="shared" si="8032"/>
        <v>#N/A</v>
      </c>
      <c r="RJ373" s="497" t="e">
        <f t="shared" si="8033"/>
        <v>#N/A</v>
      </c>
      <c r="RK373" s="498" t="e">
        <f t="shared" si="8034"/>
        <v>#N/A</v>
      </c>
      <c r="RL373" s="498">
        <f t="shared" si="8035"/>
        <v>0</v>
      </c>
      <c r="RM373" s="498">
        <f t="shared" si="8036"/>
        <v>0</v>
      </c>
      <c r="RN373" s="498" t="e">
        <f t="shared" si="8037"/>
        <v>#N/A</v>
      </c>
      <c r="RO373" s="504">
        <f t="shared" si="8038"/>
        <v>0</v>
      </c>
      <c r="RP373" s="500">
        <f t="shared" si="8039"/>
        <v>0</v>
      </c>
      <c r="RS373" s="431"/>
      <c r="RT373" s="404"/>
      <c r="RU373" s="440"/>
      <c r="RV373" s="406"/>
      <c r="RW373" s="416"/>
      <c r="RX373" s="392"/>
      <c r="RY373" s="392"/>
      <c r="RZ373" s="497" t="e">
        <f t="shared" si="8040"/>
        <v>#N/A</v>
      </c>
      <c r="SA373" s="497" t="e">
        <f t="shared" si="8041"/>
        <v>#N/A</v>
      </c>
      <c r="SB373" s="498" t="e">
        <f t="shared" si="8042"/>
        <v>#N/A</v>
      </c>
      <c r="SC373" s="498">
        <f t="shared" si="8043"/>
        <v>0</v>
      </c>
      <c r="SD373" s="498">
        <f t="shared" si="8044"/>
        <v>0</v>
      </c>
      <c r="SE373" s="498" t="e">
        <f t="shared" si="8045"/>
        <v>#N/A</v>
      </c>
      <c r="SF373" s="504">
        <f t="shared" si="8046"/>
        <v>0</v>
      </c>
      <c r="SG373" s="500">
        <f t="shared" si="8047"/>
        <v>0</v>
      </c>
      <c r="SJ373" s="431"/>
      <c r="SK373" s="404"/>
      <c r="SL373" s="440"/>
      <c r="SM373" s="406"/>
      <c r="SN373" s="416"/>
      <c r="SO373" s="392"/>
      <c r="SP373" s="392"/>
      <c r="SQ373" s="497" t="e">
        <f t="shared" si="8048"/>
        <v>#N/A</v>
      </c>
      <c r="SR373" s="497" t="e">
        <f t="shared" si="8049"/>
        <v>#N/A</v>
      </c>
      <c r="SS373" s="498" t="e">
        <f t="shared" si="8050"/>
        <v>#N/A</v>
      </c>
      <c r="ST373" s="498">
        <f t="shared" si="8051"/>
        <v>0</v>
      </c>
      <c r="SU373" s="498">
        <f t="shared" si="8052"/>
        <v>0</v>
      </c>
      <c r="SV373" s="498" t="e">
        <f t="shared" si="8053"/>
        <v>#N/A</v>
      </c>
      <c r="SW373" s="504">
        <f t="shared" si="8054"/>
        <v>0</v>
      </c>
      <c r="SX373" s="500">
        <f t="shared" si="8055"/>
        <v>0</v>
      </c>
    </row>
    <row r="374" spans="2:518" ht="15" hidden="1" customHeight="1" thickTop="1" thickBot="1">
      <c r="B374" s="577"/>
      <c r="C374" s="578"/>
      <c r="D374" s="579"/>
      <c r="E374" s="580"/>
      <c r="F374" s="584"/>
      <c r="G374" s="585"/>
      <c r="H374" s="595"/>
      <c r="K374" s="577"/>
      <c r="L374" s="767"/>
      <c r="M374" s="579"/>
      <c r="N374" s="580"/>
      <c r="O374" s="584"/>
      <c r="P374" s="585"/>
      <c r="Q374" s="1325">
        <f>Q373/$P$545</f>
        <v>0</v>
      </c>
      <c r="R374" s="497"/>
      <c r="S374" s="497"/>
      <c r="T374" s="498"/>
      <c r="U374" s="498"/>
      <c r="V374" s="498"/>
      <c r="W374" s="498"/>
      <c r="X374" s="504"/>
      <c r="Y374" s="500"/>
      <c r="Z374" s="486"/>
      <c r="AA374" s="486"/>
      <c r="AB374" s="577"/>
      <c r="AC374" s="767"/>
      <c r="AD374" s="579"/>
      <c r="AE374" s="580"/>
      <c r="AF374" s="584"/>
      <c r="AG374" s="585"/>
      <c r="AH374" s="1325">
        <f>AH373/$P$545</f>
        <v>0</v>
      </c>
      <c r="AI374" s="497"/>
      <c r="AJ374" s="497"/>
      <c r="AK374" s="498"/>
      <c r="AL374" s="498"/>
      <c r="AM374" s="498"/>
      <c r="AN374" s="498"/>
      <c r="AO374" s="504"/>
      <c r="AP374" s="500"/>
      <c r="AQ374" s="486"/>
      <c r="AR374" s="486"/>
      <c r="AS374" s="577"/>
      <c r="AT374" s="767"/>
      <c r="AU374" s="579"/>
      <c r="AV374" s="580"/>
      <c r="AW374" s="584"/>
      <c r="AX374" s="585"/>
      <c r="AY374" s="1325">
        <f>AY373/$P$545</f>
        <v>0</v>
      </c>
      <c r="AZ374" s="497"/>
      <c r="BA374" s="497"/>
      <c r="BB374" s="498"/>
      <c r="BC374" s="498"/>
      <c r="BD374" s="498"/>
      <c r="BE374" s="498"/>
      <c r="BF374" s="504"/>
      <c r="BG374" s="500"/>
      <c r="BJ374" s="577"/>
      <c r="BK374" s="767"/>
      <c r="BL374" s="579"/>
      <c r="BM374" s="580"/>
      <c r="BN374" s="584"/>
      <c r="BO374" s="585"/>
      <c r="BP374" s="1325">
        <f>BP373/$P$545</f>
        <v>0</v>
      </c>
      <c r="BQ374" s="497"/>
      <c r="BR374" s="497"/>
      <c r="BS374" s="498"/>
      <c r="BT374" s="498"/>
      <c r="BU374" s="498"/>
      <c r="BV374" s="498"/>
      <c r="BW374" s="504"/>
      <c r="BX374" s="500"/>
      <c r="CA374" s="577"/>
      <c r="CB374" s="767"/>
      <c r="CC374" s="579"/>
      <c r="CD374" s="580"/>
      <c r="CE374" s="584"/>
      <c r="CF374" s="585"/>
      <c r="CG374" s="1325">
        <f>CG373/$P$545</f>
        <v>0</v>
      </c>
      <c r="CH374" s="497"/>
      <c r="CI374" s="497"/>
      <c r="CJ374" s="498"/>
      <c r="CK374" s="498"/>
      <c r="CL374" s="498"/>
      <c r="CM374" s="498"/>
      <c r="CN374" s="504"/>
      <c r="CO374" s="500"/>
      <c r="CR374" s="577"/>
      <c r="CS374" s="767"/>
      <c r="CT374" s="579"/>
      <c r="CU374" s="580"/>
      <c r="CV374" s="584"/>
      <c r="CW374" s="585"/>
      <c r="CX374" s="1325">
        <f>CX373/$P$545</f>
        <v>0</v>
      </c>
      <c r="CY374" s="497"/>
      <c r="CZ374" s="497"/>
      <c r="DA374" s="498"/>
      <c r="DB374" s="498"/>
      <c r="DC374" s="498"/>
      <c r="DD374" s="498"/>
      <c r="DE374" s="504"/>
      <c r="DF374" s="500"/>
      <c r="DI374" s="577"/>
      <c r="DJ374" s="767"/>
      <c r="DK374" s="579"/>
      <c r="DL374" s="580"/>
      <c r="DM374" s="584"/>
      <c r="DN374" s="585"/>
      <c r="DO374" s="1325">
        <f>DO373/$P$545</f>
        <v>0</v>
      </c>
      <c r="DP374" s="497"/>
      <c r="DQ374" s="497"/>
      <c r="DR374" s="498"/>
      <c r="DS374" s="498"/>
      <c r="DT374" s="498"/>
      <c r="DU374" s="498"/>
      <c r="DV374" s="504"/>
      <c r="DW374" s="500"/>
      <c r="DZ374" s="577"/>
      <c r="EA374" s="767"/>
      <c r="EB374" s="579"/>
      <c r="EC374" s="580"/>
      <c r="ED374" s="584"/>
      <c r="EE374" s="585"/>
      <c r="EF374" s="1325">
        <f>EF373/$P$545</f>
        <v>0</v>
      </c>
      <c r="EG374" s="497"/>
      <c r="EH374" s="497"/>
      <c r="EI374" s="498"/>
      <c r="EJ374" s="498"/>
      <c r="EK374" s="498"/>
      <c r="EL374" s="498"/>
      <c r="EM374" s="504"/>
      <c r="EN374" s="500"/>
      <c r="EQ374" s="665"/>
      <c r="ER374" s="666"/>
      <c r="ES374" s="667"/>
      <c r="ET374" s="668"/>
      <c r="EU374" s="669"/>
      <c r="EV374" s="720"/>
      <c r="EW374" s="1325">
        <f>EW373/$P$545</f>
        <v>0</v>
      </c>
      <c r="EX374" s="497"/>
      <c r="EY374" s="497"/>
      <c r="EZ374" s="498"/>
      <c r="FA374" s="498"/>
      <c r="FB374" s="498"/>
      <c r="FC374" s="498"/>
      <c r="FD374" s="504"/>
      <c r="FE374" s="500"/>
      <c r="FH374" s="665"/>
      <c r="FI374" s="666"/>
      <c r="FJ374" s="667"/>
      <c r="FK374" s="668"/>
      <c r="FL374" s="669"/>
      <c r="FM374" s="720"/>
      <c r="FN374" s="1325">
        <f>FN373/$P$545</f>
        <v>0</v>
      </c>
      <c r="FO374" s="497"/>
      <c r="FP374" s="497"/>
      <c r="FQ374" s="498"/>
      <c r="FR374" s="498"/>
      <c r="FS374" s="498"/>
      <c r="FT374" s="498"/>
      <c r="FU374" s="504"/>
      <c r="FV374" s="500"/>
      <c r="FY374" s="665"/>
      <c r="FZ374" s="666"/>
      <c r="GA374" s="667"/>
      <c r="GB374" s="668"/>
      <c r="GC374" s="669"/>
      <c r="GD374" s="720"/>
      <c r="GE374" s="1325">
        <f>GE373/$P$545</f>
        <v>0</v>
      </c>
      <c r="GF374" s="497"/>
      <c r="GG374" s="497"/>
      <c r="GH374" s="498"/>
      <c r="GI374" s="498"/>
      <c r="GJ374" s="498"/>
      <c r="GK374" s="498"/>
      <c r="GL374" s="504"/>
      <c r="GM374" s="500"/>
      <c r="GP374" s="665"/>
      <c r="GQ374" s="666"/>
      <c r="GR374" s="667"/>
      <c r="GS374" s="668"/>
      <c r="GT374" s="669"/>
      <c r="GU374" s="720"/>
      <c r="GV374" s="1325">
        <f>GV373/$P$545</f>
        <v>0</v>
      </c>
      <c r="GW374" s="497"/>
      <c r="GX374" s="497"/>
      <c r="GY374" s="498"/>
      <c r="GZ374" s="498"/>
      <c r="HA374" s="498"/>
      <c r="HB374" s="498"/>
      <c r="HC374" s="504"/>
      <c r="HD374" s="500"/>
      <c r="HG374" s="665"/>
      <c r="HH374" s="666"/>
      <c r="HI374" s="667"/>
      <c r="HJ374" s="668"/>
      <c r="HK374" s="669"/>
      <c r="HL374" s="720"/>
      <c r="HM374" s="1325">
        <f>HM373/$P$545</f>
        <v>0</v>
      </c>
      <c r="HN374" s="497"/>
      <c r="HO374" s="497"/>
      <c r="HP374" s="498"/>
      <c r="HQ374" s="498"/>
      <c r="HR374" s="498"/>
      <c r="HS374" s="498"/>
      <c r="HT374" s="504"/>
      <c r="HU374" s="500"/>
      <c r="HX374" s="665"/>
      <c r="HY374" s="666"/>
      <c r="HZ374" s="667"/>
      <c r="IA374" s="668"/>
      <c r="IB374" s="669"/>
      <c r="IC374" s="720"/>
      <c r="ID374" s="1325">
        <f>ID373/$P$545</f>
        <v>0</v>
      </c>
      <c r="IE374" s="497"/>
      <c r="IF374" s="497"/>
      <c r="IG374" s="498"/>
      <c r="IH374" s="498"/>
      <c r="II374" s="498"/>
      <c r="IJ374" s="498"/>
      <c r="IK374" s="504"/>
      <c r="IL374" s="500"/>
      <c r="IO374" s="665"/>
      <c r="IP374" s="666"/>
      <c r="IQ374" s="667"/>
      <c r="IR374" s="668"/>
      <c r="IS374" s="669"/>
      <c r="IT374" s="720"/>
      <c r="IU374" s="1325">
        <f>IU373/$P$545</f>
        <v>0</v>
      </c>
      <c r="IV374" s="497"/>
      <c r="IW374" s="497"/>
      <c r="IX374" s="498"/>
      <c r="IY374" s="498"/>
      <c r="IZ374" s="498"/>
      <c r="JA374" s="498"/>
      <c r="JB374" s="504"/>
      <c r="JC374" s="500"/>
      <c r="JF374" s="665"/>
      <c r="JG374" s="666"/>
      <c r="JH374" s="667"/>
      <c r="JI374" s="668"/>
      <c r="JJ374" s="669"/>
      <c r="JK374" s="720"/>
      <c r="JL374" s="1325">
        <f>JL373/$P$545</f>
        <v>0</v>
      </c>
      <c r="JM374" s="497"/>
      <c r="JN374" s="497"/>
      <c r="JO374" s="498"/>
      <c r="JP374" s="498"/>
      <c r="JQ374" s="498"/>
      <c r="JR374" s="498"/>
      <c r="JS374" s="504"/>
      <c r="JT374" s="500"/>
      <c r="JW374" s="665"/>
      <c r="JX374" s="666"/>
      <c r="JY374" s="667"/>
      <c r="JZ374" s="668"/>
      <c r="KA374" s="669"/>
      <c r="KB374" s="720"/>
      <c r="KC374" s="1325">
        <f>KC373/$P$545</f>
        <v>0</v>
      </c>
      <c r="KD374" s="497"/>
      <c r="KE374" s="497"/>
      <c r="KF374" s="498"/>
      <c r="KG374" s="498"/>
      <c r="KH374" s="498"/>
      <c r="KI374" s="498"/>
      <c r="KJ374" s="504"/>
      <c r="KK374" s="500"/>
      <c r="KN374" s="665"/>
      <c r="KO374" s="666"/>
      <c r="KP374" s="667"/>
      <c r="KQ374" s="668"/>
      <c r="KR374" s="669"/>
      <c r="KS374" s="720"/>
      <c r="KT374" s="1325">
        <f>KT373/$P$545</f>
        <v>0</v>
      </c>
      <c r="KU374" s="497"/>
      <c r="KV374" s="497"/>
      <c r="KW374" s="498"/>
      <c r="KX374" s="498"/>
      <c r="KY374" s="498"/>
      <c r="KZ374" s="498"/>
      <c r="LA374" s="504"/>
      <c r="LB374" s="500"/>
      <c r="LE374" s="665"/>
      <c r="LF374" s="666"/>
      <c r="LG374" s="667"/>
      <c r="LH374" s="668"/>
      <c r="LI374" s="669"/>
      <c r="LJ374" s="720"/>
      <c r="LK374" s="1325">
        <f>LK373/$P$545</f>
        <v>0</v>
      </c>
      <c r="LL374" s="497"/>
      <c r="LM374" s="497"/>
      <c r="LN374" s="498"/>
      <c r="LO374" s="498"/>
      <c r="LP374" s="498"/>
      <c r="LQ374" s="498"/>
      <c r="LR374" s="504"/>
      <c r="LS374" s="500"/>
      <c r="LV374" s="665"/>
      <c r="LW374" s="666"/>
      <c r="LX374" s="667"/>
      <c r="LY374" s="668"/>
      <c r="LZ374" s="669"/>
      <c r="MA374" s="720"/>
      <c r="MB374" s="1325">
        <f>MB373/$P$545</f>
        <v>0</v>
      </c>
      <c r="MC374" s="497"/>
      <c r="MD374" s="497"/>
      <c r="ME374" s="498"/>
      <c r="MF374" s="498"/>
      <c r="MG374" s="498"/>
      <c r="MH374" s="498"/>
      <c r="MI374" s="504"/>
      <c r="MJ374" s="500"/>
      <c r="MM374" s="665"/>
      <c r="MN374" s="666"/>
      <c r="MO374" s="667"/>
      <c r="MP374" s="668"/>
      <c r="MQ374" s="669"/>
      <c r="MR374" s="720"/>
      <c r="MS374" s="1325">
        <f>MS373/$P$545</f>
        <v>0</v>
      </c>
      <c r="MT374" s="497"/>
      <c r="MU374" s="497"/>
      <c r="MV374" s="498"/>
      <c r="MW374" s="498"/>
      <c r="MX374" s="498"/>
      <c r="MY374" s="498"/>
      <c r="MZ374" s="504"/>
      <c r="NA374" s="500"/>
      <c r="ND374" s="665"/>
      <c r="NE374" s="666"/>
      <c r="NF374" s="667"/>
      <c r="NG374" s="668"/>
      <c r="NH374" s="669"/>
      <c r="NI374" s="720"/>
      <c r="NJ374" s="1325">
        <f>NJ373/$P$545</f>
        <v>0</v>
      </c>
      <c r="NK374" s="497"/>
      <c r="NL374" s="497"/>
      <c r="NM374" s="498"/>
      <c r="NN374" s="498"/>
      <c r="NO374" s="498"/>
      <c r="NP374" s="498"/>
      <c r="NQ374" s="504"/>
      <c r="NR374" s="500"/>
      <c r="NU374" s="665"/>
      <c r="NV374" s="666"/>
      <c r="NW374" s="667"/>
      <c r="NX374" s="668"/>
      <c r="NY374" s="669"/>
      <c r="NZ374" s="720"/>
      <c r="OA374" s="1325">
        <f>OA373/$P$545</f>
        <v>0</v>
      </c>
      <c r="OB374" s="497"/>
      <c r="OC374" s="497"/>
      <c r="OD374" s="498"/>
      <c r="OE374" s="498"/>
      <c r="OF374" s="498"/>
      <c r="OG374" s="498"/>
      <c r="OH374" s="504"/>
      <c r="OI374" s="500"/>
      <c r="OL374" s="665"/>
      <c r="OM374" s="666"/>
      <c r="ON374" s="667"/>
      <c r="OO374" s="668"/>
      <c r="OP374" s="669"/>
      <c r="OQ374" s="720"/>
      <c r="OR374" s="1325">
        <f>OR373/$P$545</f>
        <v>0</v>
      </c>
      <c r="OS374" s="497"/>
      <c r="OT374" s="497"/>
      <c r="OU374" s="498"/>
      <c r="OV374" s="498"/>
      <c r="OW374" s="498"/>
      <c r="OX374" s="498"/>
      <c r="OY374" s="504"/>
      <c r="OZ374" s="500"/>
      <c r="PC374" s="665"/>
      <c r="PD374" s="666"/>
      <c r="PE374" s="667"/>
      <c r="PF374" s="668"/>
      <c r="PG374" s="669"/>
      <c r="PH374" s="720"/>
      <c r="PI374" s="1325">
        <f>PI373/$P$545</f>
        <v>0</v>
      </c>
      <c r="PJ374" s="497"/>
      <c r="PK374" s="497"/>
      <c r="PL374" s="498"/>
      <c r="PM374" s="498"/>
      <c r="PN374" s="498"/>
      <c r="PO374" s="498"/>
      <c r="PP374" s="504"/>
      <c r="PQ374" s="500"/>
      <c r="PT374" s="665"/>
      <c r="PU374" s="666"/>
      <c r="PV374" s="667"/>
      <c r="PW374" s="668"/>
      <c r="PX374" s="669"/>
      <c r="PY374" s="720"/>
      <c r="PZ374" s="1325">
        <f>PZ373/$P$545</f>
        <v>0</v>
      </c>
      <c r="QA374" s="497"/>
      <c r="QB374" s="497"/>
      <c r="QC374" s="498"/>
      <c r="QD374" s="498"/>
      <c r="QE374" s="498"/>
      <c r="QF374" s="498"/>
      <c r="QG374" s="504"/>
      <c r="QH374" s="500"/>
      <c r="QK374" s="665"/>
      <c r="QL374" s="666"/>
      <c r="QM374" s="667"/>
      <c r="QN374" s="668"/>
      <c r="QO374" s="669"/>
      <c r="QP374" s="720"/>
      <c r="QQ374" s="1325">
        <f>QQ373/$P$545</f>
        <v>0</v>
      </c>
      <c r="QR374" s="497"/>
      <c r="QS374" s="497"/>
      <c r="QT374" s="498"/>
      <c r="QU374" s="498"/>
      <c r="QV374" s="498"/>
      <c r="QW374" s="498"/>
      <c r="QX374" s="504"/>
      <c r="QY374" s="500"/>
      <c r="RB374" s="431"/>
      <c r="RC374" s="404"/>
      <c r="RD374" s="440"/>
      <c r="RE374" s="406"/>
      <c r="RF374" s="416"/>
      <c r="RG374" s="392"/>
      <c r="RH374" s="392"/>
      <c r="RI374" s="497" t="e">
        <f t="shared" si="8032"/>
        <v>#N/A</v>
      </c>
      <c r="RJ374" s="497" t="e">
        <f t="shared" si="8033"/>
        <v>#N/A</v>
      </c>
      <c r="RK374" s="498" t="e">
        <f t="shared" si="8034"/>
        <v>#N/A</v>
      </c>
      <c r="RL374" s="498">
        <f t="shared" si="8035"/>
        <v>0</v>
      </c>
      <c r="RM374" s="498">
        <f t="shared" si="8036"/>
        <v>0</v>
      </c>
      <c r="RN374" s="498" t="e">
        <f t="shared" si="8037"/>
        <v>#N/A</v>
      </c>
      <c r="RO374" s="504">
        <f t="shared" si="8038"/>
        <v>0</v>
      </c>
      <c r="RP374" s="500">
        <f t="shared" si="8039"/>
        <v>0</v>
      </c>
      <c r="RS374" s="431"/>
      <c r="RT374" s="404"/>
      <c r="RU374" s="440"/>
      <c r="RV374" s="406"/>
      <c r="RW374" s="416"/>
      <c r="RX374" s="392"/>
      <c r="RY374" s="392"/>
      <c r="RZ374" s="497" t="e">
        <f t="shared" si="8040"/>
        <v>#N/A</v>
      </c>
      <c r="SA374" s="497" t="e">
        <f t="shared" si="8041"/>
        <v>#N/A</v>
      </c>
      <c r="SB374" s="498" t="e">
        <f t="shared" si="8042"/>
        <v>#N/A</v>
      </c>
      <c r="SC374" s="498">
        <f t="shared" si="8043"/>
        <v>0</v>
      </c>
      <c r="SD374" s="498">
        <f t="shared" si="8044"/>
        <v>0</v>
      </c>
      <c r="SE374" s="498" t="e">
        <f t="shared" si="8045"/>
        <v>#N/A</v>
      </c>
      <c r="SF374" s="504">
        <f t="shared" si="8046"/>
        <v>0</v>
      </c>
      <c r="SG374" s="500">
        <f t="shared" si="8047"/>
        <v>0</v>
      </c>
      <c r="SJ374" s="431"/>
      <c r="SK374" s="404"/>
      <c r="SL374" s="440"/>
      <c r="SM374" s="406"/>
      <c r="SN374" s="416"/>
      <c r="SO374" s="392"/>
      <c r="SP374" s="392"/>
      <c r="SQ374" s="497" t="e">
        <f t="shared" si="8048"/>
        <v>#N/A</v>
      </c>
      <c r="SR374" s="497" t="e">
        <f t="shared" si="8049"/>
        <v>#N/A</v>
      </c>
      <c r="SS374" s="498" t="e">
        <f t="shared" si="8050"/>
        <v>#N/A</v>
      </c>
      <c r="ST374" s="498">
        <f t="shared" si="8051"/>
        <v>0</v>
      </c>
      <c r="SU374" s="498">
        <f t="shared" si="8052"/>
        <v>0</v>
      </c>
      <c r="SV374" s="498" t="e">
        <f t="shared" si="8053"/>
        <v>#N/A</v>
      </c>
      <c r="SW374" s="504">
        <f t="shared" si="8054"/>
        <v>0</v>
      </c>
      <c r="SX374" s="500">
        <f t="shared" si="8055"/>
        <v>0</v>
      </c>
    </row>
    <row r="375" spans="2:518" ht="30" hidden="1" customHeight="1" thickTop="1" thickBot="1">
      <c r="B375" s="577"/>
      <c r="C375" s="578"/>
      <c r="D375" s="579"/>
      <c r="E375" s="580"/>
      <c r="F375" s="581"/>
      <c r="G375" s="585"/>
      <c r="H375" s="595"/>
      <c r="K375" s="577"/>
      <c r="L375" s="767"/>
      <c r="M375" s="579"/>
      <c r="N375" s="580"/>
      <c r="O375" s="581"/>
      <c r="P375" s="585"/>
      <c r="Q375" s="1326"/>
      <c r="R375" s="497"/>
      <c r="S375" s="497"/>
      <c r="T375" s="498"/>
      <c r="U375" s="498"/>
      <c r="V375" s="498"/>
      <c r="W375" s="498"/>
      <c r="X375" s="504"/>
      <c r="Y375" s="500"/>
      <c r="Z375" s="486"/>
      <c r="AA375" s="486"/>
      <c r="AB375" s="577"/>
      <c r="AC375" s="767"/>
      <c r="AD375" s="579"/>
      <c r="AE375" s="580"/>
      <c r="AF375" s="581"/>
      <c r="AG375" s="585"/>
      <c r="AH375" s="1326"/>
      <c r="AI375" s="497"/>
      <c r="AJ375" s="497"/>
      <c r="AK375" s="498"/>
      <c r="AL375" s="498"/>
      <c r="AM375" s="498"/>
      <c r="AN375" s="498"/>
      <c r="AO375" s="504"/>
      <c r="AP375" s="500"/>
      <c r="AQ375" s="486"/>
      <c r="AR375" s="486"/>
      <c r="AS375" s="577"/>
      <c r="AT375" s="767"/>
      <c r="AU375" s="579"/>
      <c r="AV375" s="580"/>
      <c r="AW375" s="581"/>
      <c r="AX375" s="585"/>
      <c r="AY375" s="1326"/>
      <c r="AZ375" s="497"/>
      <c r="BA375" s="497"/>
      <c r="BB375" s="498"/>
      <c r="BC375" s="498"/>
      <c r="BD375" s="498"/>
      <c r="BE375" s="498"/>
      <c r="BF375" s="504"/>
      <c r="BG375" s="500"/>
      <c r="BJ375" s="577"/>
      <c r="BK375" s="767"/>
      <c r="BL375" s="579"/>
      <c r="BM375" s="580"/>
      <c r="BN375" s="581"/>
      <c r="BO375" s="585"/>
      <c r="BP375" s="1326"/>
      <c r="BQ375" s="497"/>
      <c r="BR375" s="497"/>
      <c r="BS375" s="498"/>
      <c r="BT375" s="498"/>
      <c r="BU375" s="498"/>
      <c r="BV375" s="498"/>
      <c r="BW375" s="504"/>
      <c r="BX375" s="500"/>
      <c r="CA375" s="577"/>
      <c r="CB375" s="767"/>
      <c r="CC375" s="579"/>
      <c r="CD375" s="580"/>
      <c r="CE375" s="581"/>
      <c r="CF375" s="585"/>
      <c r="CG375" s="1326"/>
      <c r="CH375" s="497"/>
      <c r="CI375" s="497"/>
      <c r="CJ375" s="498"/>
      <c r="CK375" s="498"/>
      <c r="CL375" s="498"/>
      <c r="CM375" s="498"/>
      <c r="CN375" s="504"/>
      <c r="CO375" s="500"/>
      <c r="CR375" s="577"/>
      <c r="CS375" s="767"/>
      <c r="CT375" s="579"/>
      <c r="CU375" s="580"/>
      <c r="CV375" s="581"/>
      <c r="CW375" s="585"/>
      <c r="CX375" s="1326"/>
      <c r="CY375" s="497"/>
      <c r="CZ375" s="497"/>
      <c r="DA375" s="498"/>
      <c r="DB375" s="498"/>
      <c r="DC375" s="498"/>
      <c r="DD375" s="498"/>
      <c r="DE375" s="504"/>
      <c r="DF375" s="500"/>
      <c r="DI375" s="577"/>
      <c r="DJ375" s="767"/>
      <c r="DK375" s="579"/>
      <c r="DL375" s="580"/>
      <c r="DM375" s="581"/>
      <c r="DN375" s="585"/>
      <c r="DO375" s="1326"/>
      <c r="DP375" s="497"/>
      <c r="DQ375" s="497"/>
      <c r="DR375" s="498"/>
      <c r="DS375" s="498"/>
      <c r="DT375" s="498"/>
      <c r="DU375" s="498"/>
      <c r="DV375" s="504"/>
      <c r="DW375" s="500"/>
      <c r="DZ375" s="577"/>
      <c r="EA375" s="767"/>
      <c r="EB375" s="579"/>
      <c r="EC375" s="580"/>
      <c r="ED375" s="581"/>
      <c r="EE375" s="585"/>
      <c r="EF375" s="1326"/>
      <c r="EG375" s="497"/>
      <c r="EH375" s="497"/>
      <c r="EI375" s="498"/>
      <c r="EJ375" s="498"/>
      <c r="EK375" s="498"/>
      <c r="EL375" s="498"/>
      <c r="EM375" s="504"/>
      <c r="EN375" s="500"/>
      <c r="EQ375" s="665"/>
      <c r="ER375" s="666"/>
      <c r="ES375" s="667"/>
      <c r="ET375" s="668"/>
      <c r="EU375" s="669"/>
      <c r="EV375" s="720"/>
      <c r="EW375" s="1326"/>
      <c r="EX375" s="497" t="e">
        <f t="shared" ref="EX375:EX376" si="8208">IF(EXACT(VLOOKUP(EQ375,OFERTA_0,2,FALSE),ER375),1,0)</f>
        <v>#N/A</v>
      </c>
      <c r="EY375" s="497" t="e">
        <f t="shared" ref="EY375:EY376" si="8209">IF(EXACT(VLOOKUP(EQ375,OFERTA_0,3,FALSE),ES375),1,0)</f>
        <v>#N/A</v>
      </c>
      <c r="EZ375" s="498" t="e">
        <f t="shared" ref="EZ375:EZ376" si="8210">IF(EXACT(VLOOKUP(EQ375,OFERTA_0,4,FALSE),ET375),1,0)</f>
        <v>#N/A</v>
      </c>
      <c r="FA375" s="498">
        <f t="shared" ref="FA375:FA376" si="8211">IF(EU375=0,0,1)</f>
        <v>0</v>
      </c>
      <c r="FB375" s="498">
        <f t="shared" ref="FB375:FB376" si="8212">IF(EV375=0,0,1)</f>
        <v>0</v>
      </c>
      <c r="FC375" s="498" t="e">
        <f t="shared" ref="FC375:FC376" si="8213">PRODUCT(EX375:FB375)</f>
        <v>#N/A</v>
      </c>
      <c r="FD375" s="504">
        <f t="shared" ref="FD375:FD376" si="8214">ROUND(EV375,0)</f>
        <v>0</v>
      </c>
      <c r="FE375" s="500">
        <f t="shared" ref="FE375:FE376" si="8215">EV375-FD375</f>
        <v>0</v>
      </c>
      <c r="FH375" s="665"/>
      <c r="FI375" s="666"/>
      <c r="FJ375" s="667"/>
      <c r="FK375" s="668"/>
      <c r="FL375" s="669"/>
      <c r="FM375" s="720"/>
      <c r="FN375" s="1326"/>
      <c r="FO375" s="497" t="e">
        <f t="shared" ref="FO375:FO376" si="8216">IF(EXACT(VLOOKUP(FH375,OFERTA_0,2,FALSE),FI375),1,0)</f>
        <v>#N/A</v>
      </c>
      <c r="FP375" s="497" t="e">
        <f t="shared" ref="FP375:FP376" si="8217">IF(EXACT(VLOOKUP(FH375,OFERTA_0,3,FALSE),FJ375),1,0)</f>
        <v>#N/A</v>
      </c>
      <c r="FQ375" s="498" t="e">
        <f t="shared" ref="FQ375:FQ376" si="8218">IF(EXACT(VLOOKUP(FH375,OFERTA_0,4,FALSE),FK375),1,0)</f>
        <v>#N/A</v>
      </c>
      <c r="FR375" s="498">
        <f t="shared" ref="FR375:FR376" si="8219">IF(FL375=0,0,1)</f>
        <v>0</v>
      </c>
      <c r="FS375" s="498">
        <f t="shared" ref="FS375:FS376" si="8220">IF(FM375=0,0,1)</f>
        <v>0</v>
      </c>
      <c r="FT375" s="498" t="e">
        <f t="shared" ref="FT375:FT376" si="8221">PRODUCT(FO375:FS375)</f>
        <v>#N/A</v>
      </c>
      <c r="FU375" s="504">
        <f t="shared" ref="FU375:FU376" si="8222">ROUND(FM375,0)</f>
        <v>0</v>
      </c>
      <c r="FV375" s="500">
        <f t="shared" ref="FV375:FV376" si="8223">FM375-FU375</f>
        <v>0</v>
      </c>
      <c r="FY375" s="665"/>
      <c r="FZ375" s="666"/>
      <c r="GA375" s="667"/>
      <c r="GB375" s="668"/>
      <c r="GC375" s="669"/>
      <c r="GD375" s="720"/>
      <c r="GE375" s="1326"/>
      <c r="GF375" s="497" t="e">
        <f t="shared" ref="GF375:GF376" si="8224">IF(EXACT(VLOOKUP(FY375,OFERTA_0,2,FALSE),FZ375),1,0)</f>
        <v>#N/A</v>
      </c>
      <c r="GG375" s="497" t="e">
        <f t="shared" ref="GG375:GG376" si="8225">IF(EXACT(VLOOKUP(FY375,OFERTA_0,3,FALSE),GA375),1,0)</f>
        <v>#N/A</v>
      </c>
      <c r="GH375" s="498" t="e">
        <f t="shared" ref="GH375:GH376" si="8226">IF(EXACT(VLOOKUP(FY375,OFERTA_0,4,FALSE),GB375),1,0)</f>
        <v>#N/A</v>
      </c>
      <c r="GI375" s="498">
        <f t="shared" ref="GI375:GI376" si="8227">IF(GC375=0,0,1)</f>
        <v>0</v>
      </c>
      <c r="GJ375" s="498">
        <f t="shared" ref="GJ375:GJ376" si="8228">IF(GD375=0,0,1)</f>
        <v>0</v>
      </c>
      <c r="GK375" s="498" t="e">
        <f t="shared" ref="GK375:GK376" si="8229">PRODUCT(GF375:GJ375)</f>
        <v>#N/A</v>
      </c>
      <c r="GL375" s="504">
        <f t="shared" ref="GL375:GL376" si="8230">ROUND(GD375,0)</f>
        <v>0</v>
      </c>
      <c r="GM375" s="500">
        <f t="shared" ref="GM375:GM376" si="8231">GD375-GL375</f>
        <v>0</v>
      </c>
      <c r="GP375" s="665"/>
      <c r="GQ375" s="666"/>
      <c r="GR375" s="667"/>
      <c r="GS375" s="668"/>
      <c r="GT375" s="669"/>
      <c r="GU375" s="720"/>
      <c r="GV375" s="1326"/>
      <c r="GW375" s="497" t="e">
        <f t="shared" ref="GW375:GW376" si="8232">IF(EXACT(VLOOKUP(GP375,OFERTA_0,2,FALSE),GQ375),1,0)</f>
        <v>#N/A</v>
      </c>
      <c r="GX375" s="497" t="e">
        <f t="shared" ref="GX375:GX376" si="8233">IF(EXACT(VLOOKUP(GP375,OFERTA_0,3,FALSE),GR375),1,0)</f>
        <v>#N/A</v>
      </c>
      <c r="GY375" s="498" t="e">
        <f t="shared" ref="GY375:GY376" si="8234">IF(EXACT(VLOOKUP(GP375,OFERTA_0,4,FALSE),GS375),1,0)</f>
        <v>#N/A</v>
      </c>
      <c r="GZ375" s="498">
        <f t="shared" ref="GZ375:GZ376" si="8235">IF(GT375=0,0,1)</f>
        <v>0</v>
      </c>
      <c r="HA375" s="498">
        <f t="shared" ref="HA375:HA376" si="8236">IF(GU375=0,0,1)</f>
        <v>0</v>
      </c>
      <c r="HB375" s="498" t="e">
        <f t="shared" ref="HB375:HB376" si="8237">PRODUCT(GW375:HA375)</f>
        <v>#N/A</v>
      </c>
      <c r="HC375" s="504">
        <f t="shared" ref="HC375:HC376" si="8238">ROUND(GU375,0)</f>
        <v>0</v>
      </c>
      <c r="HD375" s="500">
        <f t="shared" ref="HD375:HD376" si="8239">GU375-HC375</f>
        <v>0</v>
      </c>
      <c r="HG375" s="665"/>
      <c r="HH375" s="666"/>
      <c r="HI375" s="667"/>
      <c r="HJ375" s="668"/>
      <c r="HK375" s="669"/>
      <c r="HL375" s="720"/>
      <c r="HM375" s="1326"/>
      <c r="HN375" s="497" t="e">
        <f t="shared" ref="HN375:HN376" si="8240">IF(EXACT(VLOOKUP(HG375,OFERTA_0,2,FALSE),HH375),1,0)</f>
        <v>#N/A</v>
      </c>
      <c r="HO375" s="497" t="e">
        <f t="shared" ref="HO375:HO376" si="8241">IF(EXACT(VLOOKUP(HG375,OFERTA_0,3,FALSE),HI375),1,0)</f>
        <v>#N/A</v>
      </c>
      <c r="HP375" s="498" t="e">
        <f t="shared" ref="HP375:HP376" si="8242">IF(EXACT(VLOOKUP(HG375,OFERTA_0,4,FALSE),HJ375),1,0)</f>
        <v>#N/A</v>
      </c>
      <c r="HQ375" s="498">
        <f t="shared" ref="HQ375:HQ376" si="8243">IF(HK375=0,0,1)</f>
        <v>0</v>
      </c>
      <c r="HR375" s="498">
        <f t="shared" ref="HR375:HR376" si="8244">IF(HL375=0,0,1)</f>
        <v>0</v>
      </c>
      <c r="HS375" s="498" t="e">
        <f t="shared" ref="HS375:HS376" si="8245">PRODUCT(HN375:HR375)</f>
        <v>#N/A</v>
      </c>
      <c r="HT375" s="504">
        <f t="shared" ref="HT375:HT376" si="8246">ROUND(HL375,0)</f>
        <v>0</v>
      </c>
      <c r="HU375" s="500">
        <f t="shared" ref="HU375:HU376" si="8247">HL375-HT375</f>
        <v>0</v>
      </c>
      <c r="HX375" s="665"/>
      <c r="HY375" s="666"/>
      <c r="HZ375" s="667"/>
      <c r="IA375" s="668"/>
      <c r="IB375" s="669"/>
      <c r="IC375" s="720"/>
      <c r="ID375" s="1326"/>
      <c r="IE375" s="497" t="e">
        <f t="shared" ref="IE375:IE376" si="8248">IF(EXACT(VLOOKUP(HX375,OFERTA_0,2,FALSE),HY375),1,0)</f>
        <v>#N/A</v>
      </c>
      <c r="IF375" s="497" t="e">
        <f t="shared" ref="IF375:IF376" si="8249">IF(EXACT(VLOOKUP(HX375,OFERTA_0,3,FALSE),HZ375),1,0)</f>
        <v>#N/A</v>
      </c>
      <c r="IG375" s="498" t="e">
        <f t="shared" ref="IG375:IG376" si="8250">IF(EXACT(VLOOKUP(HX375,OFERTA_0,4,FALSE),IA375),1,0)</f>
        <v>#N/A</v>
      </c>
      <c r="IH375" s="498">
        <f t="shared" ref="IH375:IH376" si="8251">IF(IB375=0,0,1)</f>
        <v>0</v>
      </c>
      <c r="II375" s="498">
        <f t="shared" ref="II375:II376" si="8252">IF(IC375=0,0,1)</f>
        <v>0</v>
      </c>
      <c r="IJ375" s="498" t="e">
        <f t="shared" ref="IJ375:IJ376" si="8253">PRODUCT(IE375:II375)</f>
        <v>#N/A</v>
      </c>
      <c r="IK375" s="504">
        <f t="shared" ref="IK375:IK376" si="8254">ROUND(IC375,0)</f>
        <v>0</v>
      </c>
      <c r="IL375" s="500">
        <f t="shared" ref="IL375:IL376" si="8255">IC375-IK375</f>
        <v>0</v>
      </c>
      <c r="IO375" s="665"/>
      <c r="IP375" s="666"/>
      <c r="IQ375" s="667"/>
      <c r="IR375" s="668"/>
      <c r="IS375" s="669"/>
      <c r="IT375" s="720"/>
      <c r="IU375" s="1326"/>
      <c r="IV375" s="497" t="e">
        <f t="shared" ref="IV375:IV376" si="8256">IF(EXACT(VLOOKUP(IO375,OFERTA_0,2,FALSE),IP375),1,0)</f>
        <v>#N/A</v>
      </c>
      <c r="IW375" s="497" t="e">
        <f t="shared" ref="IW375:IW376" si="8257">IF(EXACT(VLOOKUP(IO375,OFERTA_0,3,FALSE),IQ375),1,0)</f>
        <v>#N/A</v>
      </c>
      <c r="IX375" s="498" t="e">
        <f t="shared" ref="IX375:IX376" si="8258">IF(EXACT(VLOOKUP(IO375,OFERTA_0,4,FALSE),IR375),1,0)</f>
        <v>#N/A</v>
      </c>
      <c r="IY375" s="498">
        <f t="shared" ref="IY375:IY376" si="8259">IF(IS375=0,0,1)</f>
        <v>0</v>
      </c>
      <c r="IZ375" s="498">
        <f t="shared" ref="IZ375:IZ376" si="8260">IF(IT375=0,0,1)</f>
        <v>0</v>
      </c>
      <c r="JA375" s="498" t="e">
        <f t="shared" ref="JA375:JA376" si="8261">PRODUCT(IV375:IZ375)</f>
        <v>#N/A</v>
      </c>
      <c r="JB375" s="504">
        <f t="shared" ref="JB375:JB376" si="8262">ROUND(IT375,0)</f>
        <v>0</v>
      </c>
      <c r="JC375" s="500">
        <f t="shared" ref="JC375:JC376" si="8263">IT375-JB375</f>
        <v>0</v>
      </c>
      <c r="JF375" s="665"/>
      <c r="JG375" s="666"/>
      <c r="JH375" s="667"/>
      <c r="JI375" s="668"/>
      <c r="JJ375" s="669"/>
      <c r="JK375" s="720"/>
      <c r="JL375" s="1326"/>
      <c r="JM375" s="497" t="e">
        <f t="shared" ref="JM375:JM376" si="8264">IF(EXACT(VLOOKUP(JF375,OFERTA_0,2,FALSE),JG375),1,0)</f>
        <v>#N/A</v>
      </c>
      <c r="JN375" s="497" t="e">
        <f t="shared" ref="JN375:JN376" si="8265">IF(EXACT(VLOOKUP(JF375,OFERTA_0,3,FALSE),JH375),1,0)</f>
        <v>#N/A</v>
      </c>
      <c r="JO375" s="498" t="e">
        <f t="shared" ref="JO375:JO376" si="8266">IF(EXACT(VLOOKUP(JF375,OFERTA_0,4,FALSE),JI375),1,0)</f>
        <v>#N/A</v>
      </c>
      <c r="JP375" s="498">
        <f t="shared" ref="JP375:JP376" si="8267">IF(JJ375=0,0,1)</f>
        <v>0</v>
      </c>
      <c r="JQ375" s="498">
        <f t="shared" ref="JQ375:JQ376" si="8268">IF(JK375=0,0,1)</f>
        <v>0</v>
      </c>
      <c r="JR375" s="498" t="e">
        <f t="shared" ref="JR375:JR376" si="8269">PRODUCT(JM375:JQ375)</f>
        <v>#N/A</v>
      </c>
      <c r="JS375" s="504">
        <f t="shared" ref="JS375:JS376" si="8270">ROUND(JK375,0)</f>
        <v>0</v>
      </c>
      <c r="JT375" s="500">
        <f t="shared" ref="JT375:JT376" si="8271">JK375-JS375</f>
        <v>0</v>
      </c>
      <c r="JW375" s="665"/>
      <c r="JX375" s="666"/>
      <c r="JY375" s="667"/>
      <c r="JZ375" s="668"/>
      <c r="KA375" s="669"/>
      <c r="KB375" s="720"/>
      <c r="KC375" s="1326"/>
      <c r="KD375" s="497" t="e">
        <f t="shared" ref="KD375:KD376" si="8272">IF(EXACT(VLOOKUP(JW375,OFERTA_0,2,FALSE),JX375),1,0)</f>
        <v>#N/A</v>
      </c>
      <c r="KE375" s="497" t="e">
        <f t="shared" ref="KE375:KE376" si="8273">IF(EXACT(VLOOKUP(JW375,OFERTA_0,3,FALSE),JY375),1,0)</f>
        <v>#N/A</v>
      </c>
      <c r="KF375" s="498" t="e">
        <f t="shared" ref="KF375:KF376" si="8274">IF(EXACT(VLOOKUP(JW375,OFERTA_0,4,FALSE),JZ375),1,0)</f>
        <v>#N/A</v>
      </c>
      <c r="KG375" s="498">
        <f t="shared" ref="KG375:KG376" si="8275">IF(KA375=0,0,1)</f>
        <v>0</v>
      </c>
      <c r="KH375" s="498">
        <f t="shared" ref="KH375:KH376" si="8276">IF(KB375=0,0,1)</f>
        <v>0</v>
      </c>
      <c r="KI375" s="498" t="e">
        <f t="shared" ref="KI375:KI376" si="8277">PRODUCT(KD375:KH375)</f>
        <v>#N/A</v>
      </c>
      <c r="KJ375" s="504">
        <f t="shared" ref="KJ375:KJ376" si="8278">ROUND(KB375,0)</f>
        <v>0</v>
      </c>
      <c r="KK375" s="500">
        <f t="shared" ref="KK375:KK376" si="8279">KB375-KJ375</f>
        <v>0</v>
      </c>
      <c r="KN375" s="665"/>
      <c r="KO375" s="666"/>
      <c r="KP375" s="667"/>
      <c r="KQ375" s="668"/>
      <c r="KR375" s="669"/>
      <c r="KS375" s="720"/>
      <c r="KT375" s="1326"/>
      <c r="KU375" s="497" t="e">
        <f t="shared" ref="KU375:KU376" si="8280">IF(EXACT(VLOOKUP(KN375,OFERTA_0,2,FALSE),KO375),1,0)</f>
        <v>#N/A</v>
      </c>
      <c r="KV375" s="497" t="e">
        <f t="shared" ref="KV375:KV376" si="8281">IF(EXACT(VLOOKUP(KN375,OFERTA_0,3,FALSE),KP375),1,0)</f>
        <v>#N/A</v>
      </c>
      <c r="KW375" s="498" t="e">
        <f t="shared" ref="KW375:KW376" si="8282">IF(EXACT(VLOOKUP(KN375,OFERTA_0,4,FALSE),KQ375),1,0)</f>
        <v>#N/A</v>
      </c>
      <c r="KX375" s="498">
        <f t="shared" ref="KX375:KX376" si="8283">IF(KR375=0,0,1)</f>
        <v>0</v>
      </c>
      <c r="KY375" s="498">
        <f t="shared" ref="KY375:KY376" si="8284">IF(KS375=0,0,1)</f>
        <v>0</v>
      </c>
      <c r="KZ375" s="498" t="e">
        <f t="shared" ref="KZ375:KZ376" si="8285">PRODUCT(KU375:KY375)</f>
        <v>#N/A</v>
      </c>
      <c r="LA375" s="504">
        <f t="shared" ref="LA375:LA376" si="8286">ROUND(KS375,0)</f>
        <v>0</v>
      </c>
      <c r="LB375" s="500">
        <f t="shared" ref="LB375:LB376" si="8287">KS375-LA375</f>
        <v>0</v>
      </c>
      <c r="LE375" s="665"/>
      <c r="LF375" s="666"/>
      <c r="LG375" s="667"/>
      <c r="LH375" s="668"/>
      <c r="LI375" s="669"/>
      <c r="LJ375" s="720"/>
      <c r="LK375" s="1326"/>
      <c r="LL375" s="497" t="e">
        <f t="shared" ref="LL375:LL376" si="8288">IF(EXACT(VLOOKUP(LE375,OFERTA_0,2,FALSE),LF375),1,0)</f>
        <v>#N/A</v>
      </c>
      <c r="LM375" s="497" t="e">
        <f t="shared" ref="LM375:LM376" si="8289">IF(EXACT(VLOOKUP(LE375,OFERTA_0,3,FALSE),LG375),1,0)</f>
        <v>#N/A</v>
      </c>
      <c r="LN375" s="498" t="e">
        <f t="shared" ref="LN375:LN376" si="8290">IF(EXACT(VLOOKUP(LE375,OFERTA_0,4,FALSE),LH375),1,0)</f>
        <v>#N/A</v>
      </c>
      <c r="LO375" s="498">
        <f t="shared" ref="LO375:LO376" si="8291">IF(LI375=0,0,1)</f>
        <v>0</v>
      </c>
      <c r="LP375" s="498">
        <f t="shared" ref="LP375:LP376" si="8292">IF(LJ375=0,0,1)</f>
        <v>0</v>
      </c>
      <c r="LQ375" s="498" t="e">
        <f t="shared" ref="LQ375:LQ376" si="8293">PRODUCT(LL375:LP375)</f>
        <v>#N/A</v>
      </c>
      <c r="LR375" s="504">
        <f t="shared" ref="LR375:LR376" si="8294">ROUND(LJ375,0)</f>
        <v>0</v>
      </c>
      <c r="LS375" s="500">
        <f t="shared" ref="LS375:LS376" si="8295">LJ375-LR375</f>
        <v>0</v>
      </c>
      <c r="LV375" s="665"/>
      <c r="LW375" s="666"/>
      <c r="LX375" s="667"/>
      <c r="LY375" s="668"/>
      <c r="LZ375" s="669"/>
      <c r="MA375" s="720"/>
      <c r="MB375" s="1326"/>
      <c r="MC375" s="497" t="e">
        <f t="shared" ref="MC375:MC376" si="8296">IF(EXACT(VLOOKUP(LV375,OFERTA_0,2,FALSE),LW375),1,0)</f>
        <v>#N/A</v>
      </c>
      <c r="MD375" s="497" t="e">
        <f t="shared" ref="MD375:MD376" si="8297">IF(EXACT(VLOOKUP(LV375,OFERTA_0,3,FALSE),LX375),1,0)</f>
        <v>#N/A</v>
      </c>
      <c r="ME375" s="498" t="e">
        <f t="shared" ref="ME375:ME376" si="8298">IF(EXACT(VLOOKUP(LV375,OFERTA_0,4,FALSE),LY375),1,0)</f>
        <v>#N/A</v>
      </c>
      <c r="MF375" s="498">
        <f t="shared" ref="MF375:MF376" si="8299">IF(LZ375=0,0,1)</f>
        <v>0</v>
      </c>
      <c r="MG375" s="498">
        <f t="shared" ref="MG375:MG376" si="8300">IF(MA375=0,0,1)</f>
        <v>0</v>
      </c>
      <c r="MH375" s="498" t="e">
        <f t="shared" ref="MH375:MH376" si="8301">PRODUCT(MC375:MG375)</f>
        <v>#N/A</v>
      </c>
      <c r="MI375" s="504">
        <f t="shared" ref="MI375:MI376" si="8302">ROUND(MA375,0)</f>
        <v>0</v>
      </c>
      <c r="MJ375" s="500">
        <f t="shared" ref="MJ375:MJ376" si="8303">MA375-MI375</f>
        <v>0</v>
      </c>
      <c r="MM375" s="665"/>
      <c r="MN375" s="666"/>
      <c r="MO375" s="667"/>
      <c r="MP375" s="668"/>
      <c r="MQ375" s="669"/>
      <c r="MR375" s="720"/>
      <c r="MS375" s="1326"/>
      <c r="MT375" s="497" t="e">
        <f t="shared" ref="MT375:MT376" si="8304">IF(EXACT(VLOOKUP(MM375,OFERTA_0,2,FALSE),MN375),1,0)</f>
        <v>#N/A</v>
      </c>
      <c r="MU375" s="497" t="e">
        <f t="shared" ref="MU375:MU376" si="8305">IF(EXACT(VLOOKUP(MM375,OFERTA_0,3,FALSE),MO375),1,0)</f>
        <v>#N/A</v>
      </c>
      <c r="MV375" s="498" t="e">
        <f t="shared" ref="MV375:MV376" si="8306">IF(EXACT(VLOOKUP(MM375,OFERTA_0,4,FALSE),MP375),1,0)</f>
        <v>#N/A</v>
      </c>
      <c r="MW375" s="498">
        <f t="shared" ref="MW375:MW376" si="8307">IF(MQ375=0,0,1)</f>
        <v>0</v>
      </c>
      <c r="MX375" s="498">
        <f t="shared" ref="MX375:MX376" si="8308">IF(MR375=0,0,1)</f>
        <v>0</v>
      </c>
      <c r="MY375" s="498" t="e">
        <f t="shared" ref="MY375:MY376" si="8309">PRODUCT(MT375:MX375)</f>
        <v>#N/A</v>
      </c>
      <c r="MZ375" s="504">
        <f t="shared" ref="MZ375:MZ376" si="8310">ROUND(MR375,0)</f>
        <v>0</v>
      </c>
      <c r="NA375" s="500">
        <f t="shared" ref="NA375:NA376" si="8311">MR375-MZ375</f>
        <v>0</v>
      </c>
      <c r="ND375" s="665"/>
      <c r="NE375" s="666"/>
      <c r="NF375" s="667"/>
      <c r="NG375" s="668"/>
      <c r="NH375" s="669"/>
      <c r="NI375" s="720"/>
      <c r="NJ375" s="1326"/>
      <c r="NK375" s="497" t="e">
        <f t="shared" ref="NK375:NK376" si="8312">IF(EXACT(VLOOKUP(ND375,OFERTA_0,2,FALSE),NE375),1,0)</f>
        <v>#N/A</v>
      </c>
      <c r="NL375" s="497" t="e">
        <f t="shared" ref="NL375:NL376" si="8313">IF(EXACT(VLOOKUP(ND375,OFERTA_0,3,FALSE),NF375),1,0)</f>
        <v>#N/A</v>
      </c>
      <c r="NM375" s="498" t="e">
        <f t="shared" ref="NM375:NM376" si="8314">IF(EXACT(VLOOKUP(ND375,OFERTA_0,4,FALSE),NG375),1,0)</f>
        <v>#N/A</v>
      </c>
      <c r="NN375" s="498">
        <f t="shared" ref="NN375:NN376" si="8315">IF(NH375=0,0,1)</f>
        <v>0</v>
      </c>
      <c r="NO375" s="498">
        <f t="shared" ref="NO375:NO376" si="8316">IF(NI375=0,0,1)</f>
        <v>0</v>
      </c>
      <c r="NP375" s="498" t="e">
        <f t="shared" ref="NP375:NP376" si="8317">PRODUCT(NK375:NO375)</f>
        <v>#N/A</v>
      </c>
      <c r="NQ375" s="504">
        <f t="shared" ref="NQ375:NQ376" si="8318">ROUND(NI375,0)</f>
        <v>0</v>
      </c>
      <c r="NR375" s="500">
        <f t="shared" ref="NR375:NR376" si="8319">NI375-NQ375</f>
        <v>0</v>
      </c>
      <c r="NU375" s="665"/>
      <c r="NV375" s="666"/>
      <c r="NW375" s="667"/>
      <c r="NX375" s="668"/>
      <c r="NY375" s="669"/>
      <c r="NZ375" s="720"/>
      <c r="OA375" s="1326"/>
      <c r="OB375" s="497" t="e">
        <f t="shared" ref="OB375:OB376" si="8320">IF(EXACT(VLOOKUP(NU375,OFERTA_0,2,FALSE),NV375),1,0)</f>
        <v>#N/A</v>
      </c>
      <c r="OC375" s="497" t="e">
        <f t="shared" ref="OC375:OC376" si="8321">IF(EXACT(VLOOKUP(NU375,OFERTA_0,3,FALSE),NW375),1,0)</f>
        <v>#N/A</v>
      </c>
      <c r="OD375" s="498" t="e">
        <f t="shared" ref="OD375:OD376" si="8322">IF(EXACT(VLOOKUP(NU375,OFERTA_0,4,FALSE),NX375),1,0)</f>
        <v>#N/A</v>
      </c>
      <c r="OE375" s="498">
        <f t="shared" ref="OE375:OE376" si="8323">IF(NY375=0,0,1)</f>
        <v>0</v>
      </c>
      <c r="OF375" s="498">
        <f t="shared" ref="OF375:OF376" si="8324">IF(NZ375=0,0,1)</f>
        <v>0</v>
      </c>
      <c r="OG375" s="498" t="e">
        <f t="shared" ref="OG375:OG376" si="8325">PRODUCT(OB375:OF375)</f>
        <v>#N/A</v>
      </c>
      <c r="OH375" s="504">
        <f t="shared" ref="OH375:OH376" si="8326">ROUND(NZ375,0)</f>
        <v>0</v>
      </c>
      <c r="OI375" s="500">
        <f t="shared" ref="OI375:OI376" si="8327">NZ375-OH375</f>
        <v>0</v>
      </c>
      <c r="OL375" s="665"/>
      <c r="OM375" s="666"/>
      <c r="ON375" s="667"/>
      <c r="OO375" s="668"/>
      <c r="OP375" s="669"/>
      <c r="OQ375" s="720"/>
      <c r="OR375" s="1326"/>
      <c r="OS375" s="497" t="e">
        <f t="shared" ref="OS375:OS376" si="8328">IF(EXACT(VLOOKUP(OL375,OFERTA_0,2,FALSE),OM375),1,0)</f>
        <v>#N/A</v>
      </c>
      <c r="OT375" s="497" t="e">
        <f t="shared" ref="OT375:OT376" si="8329">IF(EXACT(VLOOKUP(OL375,OFERTA_0,3,FALSE),ON375),1,0)</f>
        <v>#N/A</v>
      </c>
      <c r="OU375" s="498" t="e">
        <f t="shared" ref="OU375:OU376" si="8330">IF(EXACT(VLOOKUP(OL375,OFERTA_0,4,FALSE),OO375),1,0)</f>
        <v>#N/A</v>
      </c>
      <c r="OV375" s="498">
        <f t="shared" ref="OV375:OV376" si="8331">IF(OP375=0,0,1)</f>
        <v>0</v>
      </c>
      <c r="OW375" s="498">
        <f t="shared" ref="OW375:OW376" si="8332">IF(OQ375=0,0,1)</f>
        <v>0</v>
      </c>
      <c r="OX375" s="498" t="e">
        <f t="shared" ref="OX375:OX376" si="8333">PRODUCT(OS375:OW375)</f>
        <v>#N/A</v>
      </c>
      <c r="OY375" s="504">
        <f t="shared" ref="OY375:OY376" si="8334">ROUND(OQ375,0)</f>
        <v>0</v>
      </c>
      <c r="OZ375" s="500">
        <f t="shared" ref="OZ375:OZ376" si="8335">OQ375-OY375</f>
        <v>0</v>
      </c>
      <c r="PC375" s="665"/>
      <c r="PD375" s="666"/>
      <c r="PE375" s="667"/>
      <c r="PF375" s="668"/>
      <c r="PG375" s="669"/>
      <c r="PH375" s="720"/>
      <c r="PI375" s="1326"/>
      <c r="PJ375" s="497" t="e">
        <f t="shared" ref="PJ375:PJ376" si="8336">IF(EXACT(VLOOKUP(PC375,OFERTA_0,2,FALSE),PD375),1,0)</f>
        <v>#N/A</v>
      </c>
      <c r="PK375" s="497" t="e">
        <f t="shared" ref="PK375:PK376" si="8337">IF(EXACT(VLOOKUP(PC375,OFERTA_0,3,FALSE),PE375),1,0)</f>
        <v>#N/A</v>
      </c>
      <c r="PL375" s="498" t="e">
        <f t="shared" ref="PL375:PL376" si="8338">IF(EXACT(VLOOKUP(PC375,OFERTA_0,4,FALSE),PF375),1,0)</f>
        <v>#N/A</v>
      </c>
      <c r="PM375" s="498">
        <f t="shared" ref="PM375:PM376" si="8339">IF(PG375=0,0,1)</f>
        <v>0</v>
      </c>
      <c r="PN375" s="498">
        <f t="shared" ref="PN375:PN376" si="8340">IF(PH375=0,0,1)</f>
        <v>0</v>
      </c>
      <c r="PO375" s="498" t="e">
        <f t="shared" ref="PO375:PO376" si="8341">PRODUCT(PJ375:PN375)</f>
        <v>#N/A</v>
      </c>
      <c r="PP375" s="504">
        <f t="shared" ref="PP375:PP376" si="8342">ROUND(PH375,0)</f>
        <v>0</v>
      </c>
      <c r="PQ375" s="500">
        <f t="shared" ref="PQ375:PQ376" si="8343">PH375-PP375</f>
        <v>0</v>
      </c>
      <c r="PT375" s="665"/>
      <c r="PU375" s="666"/>
      <c r="PV375" s="667"/>
      <c r="PW375" s="668"/>
      <c r="PX375" s="669"/>
      <c r="PY375" s="720"/>
      <c r="PZ375" s="1326"/>
      <c r="QA375" s="497" t="e">
        <f t="shared" ref="QA375:QA376" si="8344">IF(EXACT(VLOOKUP(PT375,OFERTA_0,2,FALSE),PU375),1,0)</f>
        <v>#N/A</v>
      </c>
      <c r="QB375" s="497" t="e">
        <f t="shared" ref="QB375:QB376" si="8345">IF(EXACT(VLOOKUP(PT375,OFERTA_0,3,FALSE),PV375),1,0)</f>
        <v>#N/A</v>
      </c>
      <c r="QC375" s="498" t="e">
        <f t="shared" ref="QC375:QC376" si="8346">IF(EXACT(VLOOKUP(PT375,OFERTA_0,4,FALSE),PW375),1,0)</f>
        <v>#N/A</v>
      </c>
      <c r="QD375" s="498">
        <f t="shared" ref="QD375:QD376" si="8347">IF(PX375=0,0,1)</f>
        <v>0</v>
      </c>
      <c r="QE375" s="498">
        <f t="shared" ref="QE375:QE376" si="8348">IF(PY375=0,0,1)</f>
        <v>0</v>
      </c>
      <c r="QF375" s="498" t="e">
        <f t="shared" ref="QF375:QF376" si="8349">PRODUCT(QA375:QE375)</f>
        <v>#N/A</v>
      </c>
      <c r="QG375" s="504">
        <f t="shared" ref="QG375:QG376" si="8350">ROUND(PY375,0)</f>
        <v>0</v>
      </c>
      <c r="QH375" s="500">
        <f t="shared" ref="QH375:QH376" si="8351">PY375-QG375</f>
        <v>0</v>
      </c>
      <c r="QK375" s="665"/>
      <c r="QL375" s="666"/>
      <c r="QM375" s="667"/>
      <c r="QN375" s="668"/>
      <c r="QO375" s="669"/>
      <c r="QP375" s="720"/>
      <c r="QQ375" s="1326"/>
      <c r="QR375" s="497" t="e">
        <f t="shared" ref="QR375:QR376" si="8352">IF(EXACT(VLOOKUP(QK375,OFERTA_0,2,FALSE),QL375),1,0)</f>
        <v>#N/A</v>
      </c>
      <c r="QS375" s="497" t="e">
        <f t="shared" ref="QS375:QS376" si="8353">IF(EXACT(VLOOKUP(QK375,OFERTA_0,3,FALSE),QM375),1,0)</f>
        <v>#N/A</v>
      </c>
      <c r="QT375" s="498" t="e">
        <f t="shared" ref="QT375:QT376" si="8354">IF(EXACT(VLOOKUP(QK375,OFERTA_0,4,FALSE),QN375),1,0)</f>
        <v>#N/A</v>
      </c>
      <c r="QU375" s="498">
        <f t="shared" ref="QU375:QU376" si="8355">IF(QO375=0,0,1)</f>
        <v>0</v>
      </c>
      <c r="QV375" s="498">
        <f t="shared" ref="QV375:QV376" si="8356">IF(QP375=0,0,1)</f>
        <v>0</v>
      </c>
      <c r="QW375" s="498" t="e">
        <f t="shared" ref="QW375:QW376" si="8357">PRODUCT(QR375:QV375)</f>
        <v>#N/A</v>
      </c>
      <c r="QX375" s="504">
        <f t="shared" ref="QX375:QX376" si="8358">ROUND(QP375,0)</f>
        <v>0</v>
      </c>
      <c r="QY375" s="500">
        <f t="shared" ref="QY375:QY376" si="8359">QP375-QX375</f>
        <v>0</v>
      </c>
      <c r="RB375" s="431"/>
      <c r="RC375" s="404"/>
      <c r="RD375" s="440"/>
      <c r="RE375" s="406"/>
      <c r="RF375" s="416"/>
      <c r="RG375" s="392"/>
      <c r="RH375" s="392"/>
      <c r="RI375" s="497" t="e">
        <f t="shared" si="8032"/>
        <v>#N/A</v>
      </c>
      <c r="RJ375" s="497" t="e">
        <f t="shared" si="8033"/>
        <v>#N/A</v>
      </c>
      <c r="RK375" s="498" t="e">
        <f t="shared" si="8034"/>
        <v>#N/A</v>
      </c>
      <c r="RL375" s="498">
        <f t="shared" si="8035"/>
        <v>0</v>
      </c>
      <c r="RM375" s="498">
        <f t="shared" si="8036"/>
        <v>0</v>
      </c>
      <c r="RN375" s="498" t="e">
        <f t="shared" si="8037"/>
        <v>#N/A</v>
      </c>
      <c r="RO375" s="504">
        <f t="shared" si="8038"/>
        <v>0</v>
      </c>
      <c r="RP375" s="500">
        <f t="shared" si="8039"/>
        <v>0</v>
      </c>
      <c r="RS375" s="431"/>
      <c r="RT375" s="404"/>
      <c r="RU375" s="440"/>
      <c r="RV375" s="406"/>
      <c r="RW375" s="416"/>
      <c r="RX375" s="392"/>
      <c r="RY375" s="392"/>
      <c r="RZ375" s="497" t="e">
        <f t="shared" si="8040"/>
        <v>#N/A</v>
      </c>
      <c r="SA375" s="497" t="e">
        <f t="shared" si="8041"/>
        <v>#N/A</v>
      </c>
      <c r="SB375" s="498" t="e">
        <f t="shared" si="8042"/>
        <v>#N/A</v>
      </c>
      <c r="SC375" s="498">
        <f t="shared" si="8043"/>
        <v>0</v>
      </c>
      <c r="SD375" s="498">
        <f t="shared" si="8044"/>
        <v>0</v>
      </c>
      <c r="SE375" s="498" t="e">
        <f t="shared" si="8045"/>
        <v>#N/A</v>
      </c>
      <c r="SF375" s="504">
        <f t="shared" si="8046"/>
        <v>0</v>
      </c>
      <c r="SG375" s="500">
        <f t="shared" si="8047"/>
        <v>0</v>
      </c>
      <c r="SJ375" s="431"/>
      <c r="SK375" s="404"/>
      <c r="SL375" s="440"/>
      <c r="SM375" s="406"/>
      <c r="SN375" s="416"/>
      <c r="SO375" s="392"/>
      <c r="SP375" s="392"/>
      <c r="SQ375" s="497" t="e">
        <f t="shared" si="8048"/>
        <v>#N/A</v>
      </c>
      <c r="SR375" s="497" t="e">
        <f t="shared" si="8049"/>
        <v>#N/A</v>
      </c>
      <c r="SS375" s="498" t="e">
        <f t="shared" si="8050"/>
        <v>#N/A</v>
      </c>
      <c r="ST375" s="498">
        <f t="shared" si="8051"/>
        <v>0</v>
      </c>
      <c r="SU375" s="498">
        <f t="shared" si="8052"/>
        <v>0</v>
      </c>
      <c r="SV375" s="498" t="e">
        <f t="shared" si="8053"/>
        <v>#N/A</v>
      </c>
      <c r="SW375" s="504">
        <f t="shared" si="8054"/>
        <v>0</v>
      </c>
      <c r="SX375" s="500">
        <f t="shared" si="8055"/>
        <v>0</v>
      </c>
    </row>
    <row r="376" spans="2:518" ht="23.25" hidden="1" customHeight="1" thickTop="1" thickBot="1">
      <c r="B376" s="577"/>
      <c r="C376" s="578"/>
      <c r="D376" s="579"/>
      <c r="E376" s="580"/>
      <c r="F376" s="581"/>
      <c r="G376" s="585"/>
      <c r="H376" s="595"/>
      <c r="K376" s="577"/>
      <c r="L376" s="767"/>
      <c r="M376" s="579"/>
      <c r="N376" s="580"/>
      <c r="O376" s="581"/>
      <c r="P376" s="585"/>
      <c r="Q376" s="1328"/>
      <c r="R376" s="497"/>
      <c r="S376" s="497"/>
      <c r="T376" s="498"/>
      <c r="U376" s="498"/>
      <c r="V376" s="498"/>
      <c r="W376" s="498"/>
      <c r="X376" s="504"/>
      <c r="Y376" s="500"/>
      <c r="Z376" s="486"/>
      <c r="AA376" s="486"/>
      <c r="AB376" s="577"/>
      <c r="AC376" s="767"/>
      <c r="AD376" s="579"/>
      <c r="AE376" s="580"/>
      <c r="AF376" s="581"/>
      <c r="AG376" s="585"/>
      <c r="AH376" s="1328"/>
      <c r="AI376" s="497"/>
      <c r="AJ376" s="497"/>
      <c r="AK376" s="498"/>
      <c r="AL376" s="498"/>
      <c r="AM376" s="498"/>
      <c r="AN376" s="498"/>
      <c r="AO376" s="504"/>
      <c r="AP376" s="500"/>
      <c r="AQ376" s="486"/>
      <c r="AR376" s="486"/>
      <c r="AS376" s="577"/>
      <c r="AT376" s="767"/>
      <c r="AU376" s="579"/>
      <c r="AV376" s="580"/>
      <c r="AW376" s="581"/>
      <c r="AX376" s="585"/>
      <c r="AY376" s="1328"/>
      <c r="AZ376" s="497"/>
      <c r="BA376" s="497"/>
      <c r="BB376" s="498"/>
      <c r="BC376" s="498"/>
      <c r="BD376" s="498"/>
      <c r="BE376" s="498"/>
      <c r="BF376" s="504"/>
      <c r="BG376" s="500"/>
      <c r="BJ376" s="577"/>
      <c r="BK376" s="767"/>
      <c r="BL376" s="579"/>
      <c r="BM376" s="580"/>
      <c r="BN376" s="581"/>
      <c r="BO376" s="585"/>
      <c r="BP376" s="1328"/>
      <c r="BQ376" s="497"/>
      <c r="BR376" s="497"/>
      <c r="BS376" s="498"/>
      <c r="BT376" s="498"/>
      <c r="BU376" s="498"/>
      <c r="BV376" s="498"/>
      <c r="BW376" s="504"/>
      <c r="BX376" s="500"/>
      <c r="CA376" s="577"/>
      <c r="CB376" s="767"/>
      <c r="CC376" s="579"/>
      <c r="CD376" s="580"/>
      <c r="CE376" s="581"/>
      <c r="CF376" s="585"/>
      <c r="CG376" s="1328"/>
      <c r="CH376" s="497"/>
      <c r="CI376" s="497"/>
      <c r="CJ376" s="498"/>
      <c r="CK376" s="498"/>
      <c r="CL376" s="498"/>
      <c r="CM376" s="498"/>
      <c r="CN376" s="504"/>
      <c r="CO376" s="500"/>
      <c r="CR376" s="577"/>
      <c r="CS376" s="767"/>
      <c r="CT376" s="579"/>
      <c r="CU376" s="580"/>
      <c r="CV376" s="581"/>
      <c r="CW376" s="585"/>
      <c r="CX376" s="1328"/>
      <c r="CY376" s="497"/>
      <c r="CZ376" s="497"/>
      <c r="DA376" s="498"/>
      <c r="DB376" s="498"/>
      <c r="DC376" s="498"/>
      <c r="DD376" s="498"/>
      <c r="DE376" s="504"/>
      <c r="DF376" s="500"/>
      <c r="DI376" s="577"/>
      <c r="DJ376" s="767"/>
      <c r="DK376" s="579"/>
      <c r="DL376" s="580"/>
      <c r="DM376" s="581"/>
      <c r="DN376" s="585"/>
      <c r="DO376" s="1328"/>
      <c r="DP376" s="497"/>
      <c r="DQ376" s="497"/>
      <c r="DR376" s="498"/>
      <c r="DS376" s="498"/>
      <c r="DT376" s="498"/>
      <c r="DU376" s="498"/>
      <c r="DV376" s="504"/>
      <c r="DW376" s="500"/>
      <c r="DZ376" s="577"/>
      <c r="EA376" s="767"/>
      <c r="EB376" s="579"/>
      <c r="EC376" s="580"/>
      <c r="ED376" s="581"/>
      <c r="EE376" s="585"/>
      <c r="EF376" s="1328"/>
      <c r="EG376" s="497"/>
      <c r="EH376" s="497"/>
      <c r="EI376" s="498"/>
      <c r="EJ376" s="498"/>
      <c r="EK376" s="498"/>
      <c r="EL376" s="498"/>
      <c r="EM376" s="504"/>
      <c r="EN376" s="500"/>
      <c r="EQ376" s="665"/>
      <c r="ER376" s="666"/>
      <c r="ES376" s="667"/>
      <c r="ET376" s="668"/>
      <c r="EU376" s="669"/>
      <c r="EV376" s="720"/>
      <c r="EW376" s="1328"/>
      <c r="EX376" s="497" t="e">
        <f t="shared" si="8208"/>
        <v>#N/A</v>
      </c>
      <c r="EY376" s="497" t="e">
        <f t="shared" si="8209"/>
        <v>#N/A</v>
      </c>
      <c r="EZ376" s="498" t="e">
        <f t="shared" si="8210"/>
        <v>#N/A</v>
      </c>
      <c r="FA376" s="498">
        <f t="shared" si="8211"/>
        <v>0</v>
      </c>
      <c r="FB376" s="498">
        <f t="shared" si="8212"/>
        <v>0</v>
      </c>
      <c r="FC376" s="498" t="e">
        <f t="shared" si="8213"/>
        <v>#N/A</v>
      </c>
      <c r="FD376" s="504">
        <f t="shared" si="8214"/>
        <v>0</v>
      </c>
      <c r="FE376" s="500">
        <f t="shared" si="8215"/>
        <v>0</v>
      </c>
      <c r="FH376" s="665"/>
      <c r="FI376" s="666"/>
      <c r="FJ376" s="667"/>
      <c r="FK376" s="668"/>
      <c r="FL376" s="669"/>
      <c r="FM376" s="720"/>
      <c r="FN376" s="1328"/>
      <c r="FO376" s="497" t="e">
        <f t="shared" si="8216"/>
        <v>#N/A</v>
      </c>
      <c r="FP376" s="497" t="e">
        <f t="shared" si="8217"/>
        <v>#N/A</v>
      </c>
      <c r="FQ376" s="498" t="e">
        <f t="shared" si="8218"/>
        <v>#N/A</v>
      </c>
      <c r="FR376" s="498">
        <f t="shared" si="8219"/>
        <v>0</v>
      </c>
      <c r="FS376" s="498">
        <f t="shared" si="8220"/>
        <v>0</v>
      </c>
      <c r="FT376" s="498" t="e">
        <f t="shared" si="8221"/>
        <v>#N/A</v>
      </c>
      <c r="FU376" s="504">
        <f t="shared" si="8222"/>
        <v>0</v>
      </c>
      <c r="FV376" s="500">
        <f t="shared" si="8223"/>
        <v>0</v>
      </c>
      <c r="FY376" s="665"/>
      <c r="FZ376" s="666"/>
      <c r="GA376" s="667"/>
      <c r="GB376" s="668"/>
      <c r="GC376" s="669"/>
      <c r="GD376" s="720"/>
      <c r="GE376" s="1328"/>
      <c r="GF376" s="497" t="e">
        <f t="shared" si="8224"/>
        <v>#N/A</v>
      </c>
      <c r="GG376" s="497" t="e">
        <f t="shared" si="8225"/>
        <v>#N/A</v>
      </c>
      <c r="GH376" s="498" t="e">
        <f t="shared" si="8226"/>
        <v>#N/A</v>
      </c>
      <c r="GI376" s="498">
        <f t="shared" si="8227"/>
        <v>0</v>
      </c>
      <c r="GJ376" s="498">
        <f t="shared" si="8228"/>
        <v>0</v>
      </c>
      <c r="GK376" s="498" t="e">
        <f t="shared" si="8229"/>
        <v>#N/A</v>
      </c>
      <c r="GL376" s="504">
        <f t="shared" si="8230"/>
        <v>0</v>
      </c>
      <c r="GM376" s="500">
        <f t="shared" si="8231"/>
        <v>0</v>
      </c>
      <c r="GP376" s="665"/>
      <c r="GQ376" s="666"/>
      <c r="GR376" s="667"/>
      <c r="GS376" s="668"/>
      <c r="GT376" s="669"/>
      <c r="GU376" s="720"/>
      <c r="GV376" s="1328"/>
      <c r="GW376" s="497" t="e">
        <f t="shared" si="8232"/>
        <v>#N/A</v>
      </c>
      <c r="GX376" s="497" t="e">
        <f t="shared" si="8233"/>
        <v>#N/A</v>
      </c>
      <c r="GY376" s="498" t="e">
        <f t="shared" si="8234"/>
        <v>#N/A</v>
      </c>
      <c r="GZ376" s="498">
        <f t="shared" si="8235"/>
        <v>0</v>
      </c>
      <c r="HA376" s="498">
        <f t="shared" si="8236"/>
        <v>0</v>
      </c>
      <c r="HB376" s="498" t="e">
        <f t="shared" si="8237"/>
        <v>#N/A</v>
      </c>
      <c r="HC376" s="504">
        <f t="shared" si="8238"/>
        <v>0</v>
      </c>
      <c r="HD376" s="500">
        <f t="shared" si="8239"/>
        <v>0</v>
      </c>
      <c r="HG376" s="665"/>
      <c r="HH376" s="666"/>
      <c r="HI376" s="667"/>
      <c r="HJ376" s="668"/>
      <c r="HK376" s="669"/>
      <c r="HL376" s="720"/>
      <c r="HM376" s="1328"/>
      <c r="HN376" s="497" t="e">
        <f t="shared" si="8240"/>
        <v>#N/A</v>
      </c>
      <c r="HO376" s="497" t="e">
        <f t="shared" si="8241"/>
        <v>#N/A</v>
      </c>
      <c r="HP376" s="498" t="e">
        <f t="shared" si="8242"/>
        <v>#N/A</v>
      </c>
      <c r="HQ376" s="498">
        <f t="shared" si="8243"/>
        <v>0</v>
      </c>
      <c r="HR376" s="498">
        <f t="shared" si="8244"/>
        <v>0</v>
      </c>
      <c r="HS376" s="498" t="e">
        <f t="shared" si="8245"/>
        <v>#N/A</v>
      </c>
      <c r="HT376" s="504">
        <f t="shared" si="8246"/>
        <v>0</v>
      </c>
      <c r="HU376" s="500">
        <f t="shared" si="8247"/>
        <v>0</v>
      </c>
      <c r="HX376" s="665"/>
      <c r="HY376" s="666"/>
      <c r="HZ376" s="667"/>
      <c r="IA376" s="668"/>
      <c r="IB376" s="669"/>
      <c r="IC376" s="720"/>
      <c r="ID376" s="1328"/>
      <c r="IE376" s="497" t="e">
        <f t="shared" si="8248"/>
        <v>#N/A</v>
      </c>
      <c r="IF376" s="497" t="e">
        <f t="shared" si="8249"/>
        <v>#N/A</v>
      </c>
      <c r="IG376" s="498" t="e">
        <f t="shared" si="8250"/>
        <v>#N/A</v>
      </c>
      <c r="IH376" s="498">
        <f t="shared" si="8251"/>
        <v>0</v>
      </c>
      <c r="II376" s="498">
        <f t="shared" si="8252"/>
        <v>0</v>
      </c>
      <c r="IJ376" s="498" t="e">
        <f t="shared" si="8253"/>
        <v>#N/A</v>
      </c>
      <c r="IK376" s="504">
        <f t="shared" si="8254"/>
        <v>0</v>
      </c>
      <c r="IL376" s="500">
        <f t="shared" si="8255"/>
        <v>0</v>
      </c>
      <c r="IO376" s="665"/>
      <c r="IP376" s="666"/>
      <c r="IQ376" s="667"/>
      <c r="IR376" s="668"/>
      <c r="IS376" s="669"/>
      <c r="IT376" s="720"/>
      <c r="IU376" s="1328"/>
      <c r="IV376" s="497" t="e">
        <f t="shared" si="8256"/>
        <v>#N/A</v>
      </c>
      <c r="IW376" s="497" t="e">
        <f t="shared" si="8257"/>
        <v>#N/A</v>
      </c>
      <c r="IX376" s="498" t="e">
        <f t="shared" si="8258"/>
        <v>#N/A</v>
      </c>
      <c r="IY376" s="498">
        <f t="shared" si="8259"/>
        <v>0</v>
      </c>
      <c r="IZ376" s="498">
        <f t="shared" si="8260"/>
        <v>0</v>
      </c>
      <c r="JA376" s="498" t="e">
        <f t="shared" si="8261"/>
        <v>#N/A</v>
      </c>
      <c r="JB376" s="504">
        <f t="shared" si="8262"/>
        <v>0</v>
      </c>
      <c r="JC376" s="500">
        <f t="shared" si="8263"/>
        <v>0</v>
      </c>
      <c r="JF376" s="665"/>
      <c r="JG376" s="666"/>
      <c r="JH376" s="667"/>
      <c r="JI376" s="668"/>
      <c r="JJ376" s="669"/>
      <c r="JK376" s="720"/>
      <c r="JL376" s="1328"/>
      <c r="JM376" s="497" t="e">
        <f t="shared" si="8264"/>
        <v>#N/A</v>
      </c>
      <c r="JN376" s="497" t="e">
        <f t="shared" si="8265"/>
        <v>#N/A</v>
      </c>
      <c r="JO376" s="498" t="e">
        <f t="shared" si="8266"/>
        <v>#N/A</v>
      </c>
      <c r="JP376" s="498">
        <f t="shared" si="8267"/>
        <v>0</v>
      </c>
      <c r="JQ376" s="498">
        <f t="shared" si="8268"/>
        <v>0</v>
      </c>
      <c r="JR376" s="498" t="e">
        <f t="shared" si="8269"/>
        <v>#N/A</v>
      </c>
      <c r="JS376" s="504">
        <f t="shared" si="8270"/>
        <v>0</v>
      </c>
      <c r="JT376" s="500">
        <f t="shared" si="8271"/>
        <v>0</v>
      </c>
      <c r="JW376" s="665"/>
      <c r="JX376" s="666"/>
      <c r="JY376" s="667"/>
      <c r="JZ376" s="668"/>
      <c r="KA376" s="669"/>
      <c r="KB376" s="720"/>
      <c r="KC376" s="1328"/>
      <c r="KD376" s="497" t="e">
        <f t="shared" si="8272"/>
        <v>#N/A</v>
      </c>
      <c r="KE376" s="497" t="e">
        <f t="shared" si="8273"/>
        <v>#N/A</v>
      </c>
      <c r="KF376" s="498" t="e">
        <f t="shared" si="8274"/>
        <v>#N/A</v>
      </c>
      <c r="KG376" s="498">
        <f t="shared" si="8275"/>
        <v>0</v>
      </c>
      <c r="KH376" s="498">
        <f t="shared" si="8276"/>
        <v>0</v>
      </c>
      <c r="KI376" s="498" t="e">
        <f t="shared" si="8277"/>
        <v>#N/A</v>
      </c>
      <c r="KJ376" s="504">
        <f t="shared" si="8278"/>
        <v>0</v>
      </c>
      <c r="KK376" s="500">
        <f t="shared" si="8279"/>
        <v>0</v>
      </c>
      <c r="KN376" s="665"/>
      <c r="KO376" s="666"/>
      <c r="KP376" s="667"/>
      <c r="KQ376" s="668"/>
      <c r="KR376" s="669"/>
      <c r="KS376" s="720"/>
      <c r="KT376" s="1328"/>
      <c r="KU376" s="497" t="e">
        <f t="shared" si="8280"/>
        <v>#N/A</v>
      </c>
      <c r="KV376" s="497" t="e">
        <f t="shared" si="8281"/>
        <v>#N/A</v>
      </c>
      <c r="KW376" s="498" t="e">
        <f t="shared" si="8282"/>
        <v>#N/A</v>
      </c>
      <c r="KX376" s="498">
        <f t="shared" si="8283"/>
        <v>0</v>
      </c>
      <c r="KY376" s="498">
        <f t="shared" si="8284"/>
        <v>0</v>
      </c>
      <c r="KZ376" s="498" t="e">
        <f t="shared" si="8285"/>
        <v>#N/A</v>
      </c>
      <c r="LA376" s="504">
        <f t="shared" si="8286"/>
        <v>0</v>
      </c>
      <c r="LB376" s="500">
        <f t="shared" si="8287"/>
        <v>0</v>
      </c>
      <c r="LE376" s="665"/>
      <c r="LF376" s="666"/>
      <c r="LG376" s="667"/>
      <c r="LH376" s="668"/>
      <c r="LI376" s="669"/>
      <c r="LJ376" s="720"/>
      <c r="LK376" s="1328"/>
      <c r="LL376" s="497" t="e">
        <f t="shared" si="8288"/>
        <v>#N/A</v>
      </c>
      <c r="LM376" s="497" t="e">
        <f t="shared" si="8289"/>
        <v>#N/A</v>
      </c>
      <c r="LN376" s="498" t="e">
        <f t="shared" si="8290"/>
        <v>#N/A</v>
      </c>
      <c r="LO376" s="498">
        <f t="shared" si="8291"/>
        <v>0</v>
      </c>
      <c r="LP376" s="498">
        <f t="shared" si="8292"/>
        <v>0</v>
      </c>
      <c r="LQ376" s="498" t="e">
        <f t="shared" si="8293"/>
        <v>#N/A</v>
      </c>
      <c r="LR376" s="504">
        <f t="shared" si="8294"/>
        <v>0</v>
      </c>
      <c r="LS376" s="500">
        <f t="shared" si="8295"/>
        <v>0</v>
      </c>
      <c r="LV376" s="665"/>
      <c r="LW376" s="666"/>
      <c r="LX376" s="667"/>
      <c r="LY376" s="668"/>
      <c r="LZ376" s="669"/>
      <c r="MA376" s="720"/>
      <c r="MB376" s="1328"/>
      <c r="MC376" s="497" t="e">
        <f t="shared" si="8296"/>
        <v>#N/A</v>
      </c>
      <c r="MD376" s="497" t="e">
        <f t="shared" si="8297"/>
        <v>#N/A</v>
      </c>
      <c r="ME376" s="498" t="e">
        <f t="shared" si="8298"/>
        <v>#N/A</v>
      </c>
      <c r="MF376" s="498">
        <f t="shared" si="8299"/>
        <v>0</v>
      </c>
      <c r="MG376" s="498">
        <f t="shared" si="8300"/>
        <v>0</v>
      </c>
      <c r="MH376" s="498" t="e">
        <f t="shared" si="8301"/>
        <v>#N/A</v>
      </c>
      <c r="MI376" s="504">
        <f t="shared" si="8302"/>
        <v>0</v>
      </c>
      <c r="MJ376" s="500">
        <f t="shared" si="8303"/>
        <v>0</v>
      </c>
      <c r="MM376" s="665"/>
      <c r="MN376" s="666"/>
      <c r="MO376" s="667"/>
      <c r="MP376" s="668"/>
      <c r="MQ376" s="669"/>
      <c r="MR376" s="720"/>
      <c r="MS376" s="1328"/>
      <c r="MT376" s="497" t="e">
        <f t="shared" si="8304"/>
        <v>#N/A</v>
      </c>
      <c r="MU376" s="497" t="e">
        <f t="shared" si="8305"/>
        <v>#N/A</v>
      </c>
      <c r="MV376" s="498" t="e">
        <f t="shared" si="8306"/>
        <v>#N/A</v>
      </c>
      <c r="MW376" s="498">
        <f t="shared" si="8307"/>
        <v>0</v>
      </c>
      <c r="MX376" s="498">
        <f t="shared" si="8308"/>
        <v>0</v>
      </c>
      <c r="MY376" s="498" t="e">
        <f t="shared" si="8309"/>
        <v>#N/A</v>
      </c>
      <c r="MZ376" s="504">
        <f t="shared" si="8310"/>
        <v>0</v>
      </c>
      <c r="NA376" s="500">
        <f t="shared" si="8311"/>
        <v>0</v>
      </c>
      <c r="ND376" s="665"/>
      <c r="NE376" s="666"/>
      <c r="NF376" s="667"/>
      <c r="NG376" s="668"/>
      <c r="NH376" s="669"/>
      <c r="NI376" s="720"/>
      <c r="NJ376" s="1328"/>
      <c r="NK376" s="497" t="e">
        <f t="shared" si="8312"/>
        <v>#N/A</v>
      </c>
      <c r="NL376" s="497" t="e">
        <f t="shared" si="8313"/>
        <v>#N/A</v>
      </c>
      <c r="NM376" s="498" t="e">
        <f t="shared" si="8314"/>
        <v>#N/A</v>
      </c>
      <c r="NN376" s="498">
        <f t="shared" si="8315"/>
        <v>0</v>
      </c>
      <c r="NO376" s="498">
        <f t="shared" si="8316"/>
        <v>0</v>
      </c>
      <c r="NP376" s="498" t="e">
        <f t="shared" si="8317"/>
        <v>#N/A</v>
      </c>
      <c r="NQ376" s="504">
        <f t="shared" si="8318"/>
        <v>0</v>
      </c>
      <c r="NR376" s="500">
        <f t="shared" si="8319"/>
        <v>0</v>
      </c>
      <c r="NU376" s="665"/>
      <c r="NV376" s="666"/>
      <c r="NW376" s="667"/>
      <c r="NX376" s="668"/>
      <c r="NY376" s="669"/>
      <c r="NZ376" s="720"/>
      <c r="OA376" s="1328"/>
      <c r="OB376" s="497" t="e">
        <f t="shared" si="8320"/>
        <v>#N/A</v>
      </c>
      <c r="OC376" s="497" t="e">
        <f t="shared" si="8321"/>
        <v>#N/A</v>
      </c>
      <c r="OD376" s="498" t="e">
        <f t="shared" si="8322"/>
        <v>#N/A</v>
      </c>
      <c r="OE376" s="498">
        <f t="shared" si="8323"/>
        <v>0</v>
      </c>
      <c r="OF376" s="498">
        <f t="shared" si="8324"/>
        <v>0</v>
      </c>
      <c r="OG376" s="498" t="e">
        <f t="shared" si="8325"/>
        <v>#N/A</v>
      </c>
      <c r="OH376" s="504">
        <f t="shared" si="8326"/>
        <v>0</v>
      </c>
      <c r="OI376" s="500">
        <f t="shared" si="8327"/>
        <v>0</v>
      </c>
      <c r="OL376" s="665"/>
      <c r="OM376" s="666"/>
      <c r="ON376" s="667"/>
      <c r="OO376" s="668"/>
      <c r="OP376" s="669"/>
      <c r="OQ376" s="720"/>
      <c r="OR376" s="1328"/>
      <c r="OS376" s="497" t="e">
        <f t="shared" si="8328"/>
        <v>#N/A</v>
      </c>
      <c r="OT376" s="497" t="e">
        <f t="shared" si="8329"/>
        <v>#N/A</v>
      </c>
      <c r="OU376" s="498" t="e">
        <f t="shared" si="8330"/>
        <v>#N/A</v>
      </c>
      <c r="OV376" s="498">
        <f t="shared" si="8331"/>
        <v>0</v>
      </c>
      <c r="OW376" s="498">
        <f t="shared" si="8332"/>
        <v>0</v>
      </c>
      <c r="OX376" s="498" t="e">
        <f t="shared" si="8333"/>
        <v>#N/A</v>
      </c>
      <c r="OY376" s="504">
        <f t="shared" si="8334"/>
        <v>0</v>
      </c>
      <c r="OZ376" s="500">
        <f t="shared" si="8335"/>
        <v>0</v>
      </c>
      <c r="PC376" s="665"/>
      <c r="PD376" s="666"/>
      <c r="PE376" s="667"/>
      <c r="PF376" s="668"/>
      <c r="PG376" s="669"/>
      <c r="PH376" s="720"/>
      <c r="PI376" s="1328"/>
      <c r="PJ376" s="497" t="e">
        <f t="shared" si="8336"/>
        <v>#N/A</v>
      </c>
      <c r="PK376" s="497" t="e">
        <f t="shared" si="8337"/>
        <v>#N/A</v>
      </c>
      <c r="PL376" s="498" t="e">
        <f t="shared" si="8338"/>
        <v>#N/A</v>
      </c>
      <c r="PM376" s="498">
        <f t="shared" si="8339"/>
        <v>0</v>
      </c>
      <c r="PN376" s="498">
        <f t="shared" si="8340"/>
        <v>0</v>
      </c>
      <c r="PO376" s="498" t="e">
        <f t="shared" si="8341"/>
        <v>#N/A</v>
      </c>
      <c r="PP376" s="504">
        <f t="shared" si="8342"/>
        <v>0</v>
      </c>
      <c r="PQ376" s="500">
        <f t="shared" si="8343"/>
        <v>0</v>
      </c>
      <c r="PT376" s="665"/>
      <c r="PU376" s="666"/>
      <c r="PV376" s="667"/>
      <c r="PW376" s="668"/>
      <c r="PX376" s="669"/>
      <c r="PY376" s="720"/>
      <c r="PZ376" s="1328"/>
      <c r="QA376" s="497" t="e">
        <f t="shared" si="8344"/>
        <v>#N/A</v>
      </c>
      <c r="QB376" s="497" t="e">
        <f t="shared" si="8345"/>
        <v>#N/A</v>
      </c>
      <c r="QC376" s="498" t="e">
        <f t="shared" si="8346"/>
        <v>#N/A</v>
      </c>
      <c r="QD376" s="498">
        <f t="shared" si="8347"/>
        <v>0</v>
      </c>
      <c r="QE376" s="498">
        <f t="shared" si="8348"/>
        <v>0</v>
      </c>
      <c r="QF376" s="498" t="e">
        <f t="shared" si="8349"/>
        <v>#N/A</v>
      </c>
      <c r="QG376" s="504">
        <f t="shared" si="8350"/>
        <v>0</v>
      </c>
      <c r="QH376" s="500">
        <f t="shared" si="8351"/>
        <v>0</v>
      </c>
      <c r="QK376" s="665"/>
      <c r="QL376" s="666"/>
      <c r="QM376" s="667"/>
      <c r="QN376" s="668"/>
      <c r="QO376" s="669"/>
      <c r="QP376" s="720"/>
      <c r="QQ376" s="1328"/>
      <c r="QR376" s="497" t="e">
        <f t="shared" si="8352"/>
        <v>#N/A</v>
      </c>
      <c r="QS376" s="497" t="e">
        <f t="shared" si="8353"/>
        <v>#N/A</v>
      </c>
      <c r="QT376" s="498" t="e">
        <f t="shared" si="8354"/>
        <v>#N/A</v>
      </c>
      <c r="QU376" s="498">
        <f t="shared" si="8355"/>
        <v>0</v>
      </c>
      <c r="QV376" s="498">
        <f t="shared" si="8356"/>
        <v>0</v>
      </c>
      <c r="QW376" s="498" t="e">
        <f t="shared" si="8357"/>
        <v>#N/A</v>
      </c>
      <c r="QX376" s="504">
        <f t="shared" si="8358"/>
        <v>0</v>
      </c>
      <c r="QY376" s="500">
        <f t="shared" si="8359"/>
        <v>0</v>
      </c>
      <c r="RB376" s="431"/>
      <c r="RC376" s="404"/>
      <c r="RD376" s="440"/>
      <c r="RE376" s="406"/>
      <c r="RF376" s="416"/>
      <c r="RG376" s="392"/>
      <c r="RH376" s="392"/>
      <c r="RI376" s="497" t="e">
        <f t="shared" si="8032"/>
        <v>#N/A</v>
      </c>
      <c r="RJ376" s="497" t="e">
        <f t="shared" si="8033"/>
        <v>#N/A</v>
      </c>
      <c r="RK376" s="498" t="e">
        <f t="shared" si="8034"/>
        <v>#N/A</v>
      </c>
      <c r="RL376" s="498">
        <f t="shared" si="8035"/>
        <v>0</v>
      </c>
      <c r="RM376" s="498">
        <f t="shared" si="8036"/>
        <v>0</v>
      </c>
      <c r="RN376" s="498" t="e">
        <f t="shared" si="8037"/>
        <v>#N/A</v>
      </c>
      <c r="RO376" s="504">
        <f t="shared" si="8038"/>
        <v>0</v>
      </c>
      <c r="RP376" s="500">
        <f t="shared" si="8039"/>
        <v>0</v>
      </c>
      <c r="RS376" s="431"/>
      <c r="RT376" s="404"/>
      <c r="RU376" s="440"/>
      <c r="RV376" s="406"/>
      <c r="RW376" s="416"/>
      <c r="RX376" s="392"/>
      <c r="RY376" s="392"/>
      <c r="RZ376" s="497" t="e">
        <f t="shared" si="8040"/>
        <v>#N/A</v>
      </c>
      <c r="SA376" s="497" t="e">
        <f t="shared" si="8041"/>
        <v>#N/A</v>
      </c>
      <c r="SB376" s="498" t="e">
        <f t="shared" si="8042"/>
        <v>#N/A</v>
      </c>
      <c r="SC376" s="498">
        <f t="shared" si="8043"/>
        <v>0</v>
      </c>
      <c r="SD376" s="498">
        <f t="shared" si="8044"/>
        <v>0</v>
      </c>
      <c r="SE376" s="498" t="e">
        <f t="shared" si="8045"/>
        <v>#N/A</v>
      </c>
      <c r="SF376" s="504">
        <f t="shared" si="8046"/>
        <v>0</v>
      </c>
      <c r="SG376" s="500">
        <f t="shared" si="8047"/>
        <v>0</v>
      </c>
      <c r="SJ376" s="431"/>
      <c r="SK376" s="404"/>
      <c r="SL376" s="440"/>
      <c r="SM376" s="406"/>
      <c r="SN376" s="416"/>
      <c r="SO376" s="392"/>
      <c r="SP376" s="392"/>
      <c r="SQ376" s="497" t="e">
        <f t="shared" si="8048"/>
        <v>#N/A</v>
      </c>
      <c r="SR376" s="497" t="e">
        <f t="shared" si="8049"/>
        <v>#N/A</v>
      </c>
      <c r="SS376" s="498" t="e">
        <f t="shared" si="8050"/>
        <v>#N/A</v>
      </c>
      <c r="ST376" s="498">
        <f t="shared" si="8051"/>
        <v>0</v>
      </c>
      <c r="SU376" s="498">
        <f t="shared" si="8052"/>
        <v>0</v>
      </c>
      <c r="SV376" s="498" t="e">
        <f t="shared" si="8053"/>
        <v>#N/A</v>
      </c>
      <c r="SW376" s="504">
        <f t="shared" si="8054"/>
        <v>0</v>
      </c>
      <c r="SX376" s="500">
        <f t="shared" si="8055"/>
        <v>0</v>
      </c>
    </row>
    <row r="377" spans="2:518" ht="32.25" hidden="1" customHeight="1" thickTop="1" thickBot="1">
      <c r="B377" s="564"/>
      <c r="C377" s="565"/>
      <c r="D377" s="566"/>
      <c r="E377" s="567"/>
      <c r="F377" s="568"/>
      <c r="G377" s="569"/>
      <c r="H377" s="570"/>
      <c r="K377" s="564"/>
      <c r="L377" s="765"/>
      <c r="M377" s="566"/>
      <c r="N377" s="567"/>
      <c r="O377" s="568"/>
      <c r="P377" s="569"/>
      <c r="Q377" s="751">
        <f>SUM(P378)</f>
        <v>0</v>
      </c>
      <c r="R377" s="497"/>
      <c r="S377" s="497"/>
      <c r="T377" s="498"/>
      <c r="U377" s="498"/>
      <c r="V377" s="498"/>
      <c r="W377" s="498"/>
      <c r="X377" s="504"/>
      <c r="Y377" s="500"/>
      <c r="Z377" s="486"/>
      <c r="AA377" s="486"/>
      <c r="AB377" s="564"/>
      <c r="AC377" s="765"/>
      <c r="AD377" s="566"/>
      <c r="AE377" s="567"/>
      <c r="AF377" s="568"/>
      <c r="AG377" s="569"/>
      <c r="AH377" s="751">
        <f>SUM(AG378)</f>
        <v>0</v>
      </c>
      <c r="AI377" s="497"/>
      <c r="AJ377" s="497"/>
      <c r="AK377" s="498"/>
      <c r="AL377" s="498"/>
      <c r="AM377" s="498"/>
      <c r="AN377" s="498"/>
      <c r="AO377" s="504"/>
      <c r="AP377" s="500"/>
      <c r="AQ377" s="486"/>
      <c r="AR377" s="486"/>
      <c r="AS377" s="564"/>
      <c r="AT377" s="765"/>
      <c r="AU377" s="566"/>
      <c r="AV377" s="567"/>
      <c r="AW377" s="568"/>
      <c r="AX377" s="569"/>
      <c r="AY377" s="751">
        <f>SUM(AX378)</f>
        <v>0</v>
      </c>
      <c r="AZ377" s="497"/>
      <c r="BA377" s="497"/>
      <c r="BB377" s="498"/>
      <c r="BC377" s="498"/>
      <c r="BD377" s="498"/>
      <c r="BE377" s="498"/>
      <c r="BF377" s="504"/>
      <c r="BG377" s="500"/>
      <c r="BJ377" s="564"/>
      <c r="BK377" s="765"/>
      <c r="BL377" s="566"/>
      <c r="BM377" s="567"/>
      <c r="BN377" s="568"/>
      <c r="BO377" s="569"/>
      <c r="BP377" s="751">
        <f>SUM(BO378)</f>
        <v>0</v>
      </c>
      <c r="BQ377" s="497"/>
      <c r="BR377" s="497"/>
      <c r="BS377" s="498"/>
      <c r="BT377" s="498"/>
      <c r="BU377" s="498"/>
      <c r="BV377" s="498"/>
      <c r="BW377" s="504"/>
      <c r="BX377" s="500"/>
      <c r="CA377" s="564"/>
      <c r="CB377" s="765"/>
      <c r="CC377" s="566"/>
      <c r="CD377" s="567"/>
      <c r="CE377" s="568"/>
      <c r="CF377" s="569"/>
      <c r="CG377" s="751">
        <f>SUM(CF378)</f>
        <v>0</v>
      </c>
      <c r="CH377" s="497"/>
      <c r="CI377" s="497"/>
      <c r="CJ377" s="498"/>
      <c r="CK377" s="498"/>
      <c r="CL377" s="498"/>
      <c r="CM377" s="498"/>
      <c r="CN377" s="504"/>
      <c r="CO377" s="500"/>
      <c r="CR377" s="564"/>
      <c r="CS377" s="765"/>
      <c r="CT377" s="566"/>
      <c r="CU377" s="567"/>
      <c r="CV377" s="568"/>
      <c r="CW377" s="569"/>
      <c r="CX377" s="751">
        <f>SUM(CW378)</f>
        <v>0</v>
      </c>
      <c r="CY377" s="497"/>
      <c r="CZ377" s="497"/>
      <c r="DA377" s="498"/>
      <c r="DB377" s="498"/>
      <c r="DC377" s="498"/>
      <c r="DD377" s="498"/>
      <c r="DE377" s="504"/>
      <c r="DF377" s="500"/>
      <c r="DI377" s="564"/>
      <c r="DJ377" s="765"/>
      <c r="DK377" s="566"/>
      <c r="DL377" s="567"/>
      <c r="DM377" s="568"/>
      <c r="DN377" s="569"/>
      <c r="DO377" s="751">
        <f>SUM(DN378)</f>
        <v>0</v>
      </c>
      <c r="DP377" s="497"/>
      <c r="DQ377" s="497"/>
      <c r="DR377" s="498"/>
      <c r="DS377" s="498"/>
      <c r="DT377" s="498"/>
      <c r="DU377" s="498"/>
      <c r="DV377" s="504"/>
      <c r="DW377" s="500"/>
      <c r="DZ377" s="564"/>
      <c r="EA377" s="765"/>
      <c r="EB377" s="566"/>
      <c r="EC377" s="567"/>
      <c r="ED377" s="568"/>
      <c r="EE377" s="569"/>
      <c r="EF377" s="751">
        <f>SUM(EE378)</f>
        <v>0</v>
      </c>
      <c r="EG377" s="497"/>
      <c r="EH377" s="497"/>
      <c r="EI377" s="498"/>
      <c r="EJ377" s="498"/>
      <c r="EK377" s="498"/>
      <c r="EL377" s="498"/>
      <c r="EM377" s="504"/>
      <c r="EN377" s="500"/>
      <c r="EQ377" s="652"/>
      <c r="ER377" s="653"/>
      <c r="ES377" s="654"/>
      <c r="ET377" s="655"/>
      <c r="EU377" s="656"/>
      <c r="EV377" s="709"/>
      <c r="EW377" s="751">
        <f>SUM(EV378)</f>
        <v>0</v>
      </c>
      <c r="EX377" s="497"/>
      <c r="EY377" s="497"/>
      <c r="EZ377" s="498"/>
      <c r="FA377" s="498"/>
      <c r="FB377" s="498"/>
      <c r="FC377" s="498"/>
      <c r="FD377" s="504"/>
      <c r="FE377" s="500"/>
      <c r="FH377" s="652"/>
      <c r="FI377" s="653"/>
      <c r="FJ377" s="654"/>
      <c r="FK377" s="655"/>
      <c r="FL377" s="656"/>
      <c r="FM377" s="709"/>
      <c r="FN377" s="751">
        <f>SUM(FM378)</f>
        <v>0</v>
      </c>
      <c r="FO377" s="497"/>
      <c r="FP377" s="497"/>
      <c r="FQ377" s="498"/>
      <c r="FR377" s="498"/>
      <c r="FS377" s="498"/>
      <c r="FT377" s="498"/>
      <c r="FU377" s="504"/>
      <c r="FV377" s="500"/>
      <c r="FY377" s="652"/>
      <c r="FZ377" s="653"/>
      <c r="GA377" s="654"/>
      <c r="GB377" s="655"/>
      <c r="GC377" s="656"/>
      <c r="GD377" s="709"/>
      <c r="GE377" s="751">
        <f>SUM(GD378)</f>
        <v>0</v>
      </c>
      <c r="GF377" s="497"/>
      <c r="GG377" s="497"/>
      <c r="GH377" s="498"/>
      <c r="GI377" s="498"/>
      <c r="GJ377" s="498"/>
      <c r="GK377" s="498"/>
      <c r="GL377" s="504"/>
      <c r="GM377" s="500"/>
      <c r="GP377" s="652"/>
      <c r="GQ377" s="653"/>
      <c r="GR377" s="654"/>
      <c r="GS377" s="655"/>
      <c r="GT377" s="656"/>
      <c r="GU377" s="709"/>
      <c r="GV377" s="751">
        <f>SUM(GU378)</f>
        <v>0</v>
      </c>
      <c r="GW377" s="497"/>
      <c r="GX377" s="497"/>
      <c r="GY377" s="498"/>
      <c r="GZ377" s="498"/>
      <c r="HA377" s="498"/>
      <c r="HB377" s="498"/>
      <c r="HC377" s="504"/>
      <c r="HD377" s="500"/>
      <c r="HG377" s="652"/>
      <c r="HH377" s="653"/>
      <c r="HI377" s="654"/>
      <c r="HJ377" s="655"/>
      <c r="HK377" s="656"/>
      <c r="HL377" s="709"/>
      <c r="HM377" s="751">
        <f>SUM(HL378)</f>
        <v>0</v>
      </c>
      <c r="HN377" s="497"/>
      <c r="HO377" s="497"/>
      <c r="HP377" s="498"/>
      <c r="HQ377" s="498"/>
      <c r="HR377" s="498"/>
      <c r="HS377" s="498"/>
      <c r="HT377" s="504"/>
      <c r="HU377" s="500"/>
      <c r="HX377" s="652"/>
      <c r="HY377" s="653"/>
      <c r="HZ377" s="654"/>
      <c r="IA377" s="655"/>
      <c r="IB377" s="656"/>
      <c r="IC377" s="709"/>
      <c r="ID377" s="751">
        <f>SUM(IC378)</f>
        <v>0</v>
      </c>
      <c r="IE377" s="497"/>
      <c r="IF377" s="497"/>
      <c r="IG377" s="498"/>
      <c r="IH377" s="498"/>
      <c r="II377" s="498"/>
      <c r="IJ377" s="498"/>
      <c r="IK377" s="504"/>
      <c r="IL377" s="500"/>
      <c r="IO377" s="652"/>
      <c r="IP377" s="653"/>
      <c r="IQ377" s="654"/>
      <c r="IR377" s="655"/>
      <c r="IS377" s="656"/>
      <c r="IT377" s="709"/>
      <c r="IU377" s="751">
        <f>SUM(IT378)</f>
        <v>0</v>
      </c>
      <c r="IV377" s="497"/>
      <c r="IW377" s="497"/>
      <c r="IX377" s="498"/>
      <c r="IY377" s="498"/>
      <c r="IZ377" s="498"/>
      <c r="JA377" s="498"/>
      <c r="JB377" s="504"/>
      <c r="JC377" s="500"/>
      <c r="JF377" s="652"/>
      <c r="JG377" s="653"/>
      <c r="JH377" s="654"/>
      <c r="JI377" s="655"/>
      <c r="JJ377" s="656"/>
      <c r="JK377" s="709"/>
      <c r="JL377" s="751">
        <f>SUM(JK378)</f>
        <v>0</v>
      </c>
      <c r="JM377" s="497"/>
      <c r="JN377" s="497"/>
      <c r="JO377" s="498"/>
      <c r="JP377" s="498"/>
      <c r="JQ377" s="498"/>
      <c r="JR377" s="498"/>
      <c r="JS377" s="504"/>
      <c r="JT377" s="500"/>
      <c r="JW377" s="652"/>
      <c r="JX377" s="653"/>
      <c r="JY377" s="654"/>
      <c r="JZ377" s="655"/>
      <c r="KA377" s="656"/>
      <c r="KB377" s="709"/>
      <c r="KC377" s="751">
        <f>SUM(KB378)</f>
        <v>0</v>
      </c>
      <c r="KD377" s="497"/>
      <c r="KE377" s="497"/>
      <c r="KF377" s="498"/>
      <c r="KG377" s="498"/>
      <c r="KH377" s="498"/>
      <c r="KI377" s="498"/>
      <c r="KJ377" s="504"/>
      <c r="KK377" s="500"/>
      <c r="KN377" s="652"/>
      <c r="KO377" s="653"/>
      <c r="KP377" s="654"/>
      <c r="KQ377" s="655"/>
      <c r="KR377" s="656"/>
      <c r="KS377" s="709"/>
      <c r="KT377" s="751">
        <f>SUM(KS378)</f>
        <v>0</v>
      </c>
      <c r="KU377" s="497"/>
      <c r="KV377" s="497"/>
      <c r="KW377" s="498"/>
      <c r="KX377" s="498"/>
      <c r="KY377" s="498"/>
      <c r="KZ377" s="498"/>
      <c r="LA377" s="504"/>
      <c r="LB377" s="500"/>
      <c r="LE377" s="652"/>
      <c r="LF377" s="653"/>
      <c r="LG377" s="654"/>
      <c r="LH377" s="655"/>
      <c r="LI377" s="656"/>
      <c r="LJ377" s="709"/>
      <c r="LK377" s="751">
        <f>SUM(LJ378)</f>
        <v>0</v>
      </c>
      <c r="LL377" s="497"/>
      <c r="LM377" s="497"/>
      <c r="LN377" s="498"/>
      <c r="LO377" s="498"/>
      <c r="LP377" s="498"/>
      <c r="LQ377" s="498"/>
      <c r="LR377" s="504"/>
      <c r="LS377" s="500"/>
      <c r="LV377" s="652"/>
      <c r="LW377" s="653"/>
      <c r="LX377" s="654"/>
      <c r="LY377" s="655"/>
      <c r="LZ377" s="656"/>
      <c r="MA377" s="709"/>
      <c r="MB377" s="751">
        <f>SUM(MA378)</f>
        <v>0</v>
      </c>
      <c r="MC377" s="497"/>
      <c r="MD377" s="497"/>
      <c r="ME377" s="498"/>
      <c r="MF377" s="498"/>
      <c r="MG377" s="498"/>
      <c r="MH377" s="498"/>
      <c r="MI377" s="504"/>
      <c r="MJ377" s="500"/>
      <c r="MM377" s="652"/>
      <c r="MN377" s="653"/>
      <c r="MO377" s="654"/>
      <c r="MP377" s="655"/>
      <c r="MQ377" s="656"/>
      <c r="MR377" s="709"/>
      <c r="MS377" s="751">
        <f>SUM(MR378)</f>
        <v>0</v>
      </c>
      <c r="MT377" s="497"/>
      <c r="MU377" s="497"/>
      <c r="MV377" s="498"/>
      <c r="MW377" s="498"/>
      <c r="MX377" s="498"/>
      <c r="MY377" s="498"/>
      <c r="MZ377" s="504"/>
      <c r="NA377" s="500"/>
      <c r="ND377" s="652"/>
      <c r="NE377" s="653"/>
      <c r="NF377" s="654"/>
      <c r="NG377" s="655"/>
      <c r="NH377" s="656"/>
      <c r="NI377" s="709"/>
      <c r="NJ377" s="751">
        <f>SUM(NI378)</f>
        <v>0</v>
      </c>
      <c r="NK377" s="497"/>
      <c r="NL377" s="497"/>
      <c r="NM377" s="498"/>
      <c r="NN377" s="498"/>
      <c r="NO377" s="498"/>
      <c r="NP377" s="498"/>
      <c r="NQ377" s="504"/>
      <c r="NR377" s="500"/>
      <c r="NU377" s="652"/>
      <c r="NV377" s="653"/>
      <c r="NW377" s="654"/>
      <c r="NX377" s="655"/>
      <c r="NY377" s="656"/>
      <c r="NZ377" s="709"/>
      <c r="OA377" s="751">
        <f>SUM(NZ378)</f>
        <v>0</v>
      </c>
      <c r="OB377" s="497"/>
      <c r="OC377" s="497"/>
      <c r="OD377" s="498"/>
      <c r="OE377" s="498"/>
      <c r="OF377" s="498"/>
      <c r="OG377" s="498"/>
      <c r="OH377" s="504"/>
      <c r="OI377" s="500"/>
      <c r="OL377" s="652"/>
      <c r="OM377" s="653"/>
      <c r="ON377" s="654"/>
      <c r="OO377" s="655"/>
      <c r="OP377" s="656"/>
      <c r="OQ377" s="709"/>
      <c r="OR377" s="751">
        <f>SUM(OQ378)</f>
        <v>0</v>
      </c>
      <c r="OS377" s="497"/>
      <c r="OT377" s="497"/>
      <c r="OU377" s="498"/>
      <c r="OV377" s="498"/>
      <c r="OW377" s="498"/>
      <c r="OX377" s="498"/>
      <c r="OY377" s="504"/>
      <c r="OZ377" s="500"/>
      <c r="PC377" s="652"/>
      <c r="PD377" s="653"/>
      <c r="PE377" s="654"/>
      <c r="PF377" s="655"/>
      <c r="PG377" s="656"/>
      <c r="PH377" s="709"/>
      <c r="PI377" s="751">
        <f>SUM(PH378)</f>
        <v>0</v>
      </c>
      <c r="PJ377" s="497"/>
      <c r="PK377" s="497"/>
      <c r="PL377" s="498"/>
      <c r="PM377" s="498"/>
      <c r="PN377" s="498"/>
      <c r="PO377" s="498"/>
      <c r="PP377" s="504"/>
      <c r="PQ377" s="500"/>
      <c r="PT377" s="652"/>
      <c r="PU377" s="653"/>
      <c r="PV377" s="654"/>
      <c r="PW377" s="655"/>
      <c r="PX377" s="656"/>
      <c r="PY377" s="709"/>
      <c r="PZ377" s="751">
        <f>SUM(PY378)</f>
        <v>0</v>
      </c>
      <c r="QA377" s="497"/>
      <c r="QB377" s="497"/>
      <c r="QC377" s="498"/>
      <c r="QD377" s="498"/>
      <c r="QE377" s="498"/>
      <c r="QF377" s="498"/>
      <c r="QG377" s="504"/>
      <c r="QH377" s="500"/>
      <c r="QK377" s="652"/>
      <c r="QL377" s="653"/>
      <c r="QM377" s="654"/>
      <c r="QN377" s="655"/>
      <c r="QO377" s="656"/>
      <c r="QP377" s="709"/>
      <c r="QQ377" s="751">
        <f>SUM(QP378)</f>
        <v>0</v>
      </c>
      <c r="QR377" s="497"/>
      <c r="QS377" s="497"/>
      <c r="QT377" s="498"/>
      <c r="QU377" s="498"/>
      <c r="QV377" s="498"/>
      <c r="QW377" s="498"/>
      <c r="QX377" s="504"/>
      <c r="QY377" s="500"/>
      <c r="RB377" s="431"/>
      <c r="RC377" s="404"/>
      <c r="RD377" s="441"/>
      <c r="RE377" s="406"/>
      <c r="RF377" s="416"/>
      <c r="RG377" s="392"/>
      <c r="RH377" s="392"/>
      <c r="RI377" s="497" t="e">
        <f t="shared" si="8032"/>
        <v>#N/A</v>
      </c>
      <c r="RJ377" s="497" t="e">
        <f t="shared" si="8033"/>
        <v>#N/A</v>
      </c>
      <c r="RK377" s="498" t="e">
        <f t="shared" si="8034"/>
        <v>#N/A</v>
      </c>
      <c r="RL377" s="498">
        <f t="shared" si="8035"/>
        <v>0</v>
      </c>
      <c r="RM377" s="498">
        <f t="shared" si="8036"/>
        <v>0</v>
      </c>
      <c r="RN377" s="498" t="e">
        <f t="shared" si="8037"/>
        <v>#N/A</v>
      </c>
      <c r="RO377" s="504">
        <f t="shared" si="8038"/>
        <v>0</v>
      </c>
      <c r="RP377" s="500">
        <f t="shared" si="8039"/>
        <v>0</v>
      </c>
      <c r="RS377" s="431"/>
      <c r="RT377" s="404"/>
      <c r="RU377" s="441"/>
      <c r="RV377" s="406"/>
      <c r="RW377" s="416"/>
      <c r="RX377" s="392"/>
      <c r="RY377" s="392"/>
      <c r="RZ377" s="497" t="e">
        <f t="shared" si="8040"/>
        <v>#N/A</v>
      </c>
      <c r="SA377" s="497" t="e">
        <f t="shared" si="8041"/>
        <v>#N/A</v>
      </c>
      <c r="SB377" s="498" t="e">
        <f t="shared" si="8042"/>
        <v>#N/A</v>
      </c>
      <c r="SC377" s="498">
        <f t="shared" si="8043"/>
        <v>0</v>
      </c>
      <c r="SD377" s="498">
        <f t="shared" si="8044"/>
        <v>0</v>
      </c>
      <c r="SE377" s="498" t="e">
        <f t="shared" si="8045"/>
        <v>#N/A</v>
      </c>
      <c r="SF377" s="504">
        <f t="shared" si="8046"/>
        <v>0</v>
      </c>
      <c r="SG377" s="500">
        <f t="shared" si="8047"/>
        <v>0</v>
      </c>
      <c r="SJ377" s="431"/>
      <c r="SK377" s="404"/>
      <c r="SL377" s="441"/>
      <c r="SM377" s="406"/>
      <c r="SN377" s="416"/>
      <c r="SO377" s="392"/>
      <c r="SP377" s="392"/>
      <c r="SQ377" s="497" t="e">
        <f t="shared" si="8048"/>
        <v>#N/A</v>
      </c>
      <c r="SR377" s="497" t="e">
        <f t="shared" si="8049"/>
        <v>#N/A</v>
      </c>
      <c r="SS377" s="498" t="e">
        <f t="shared" si="8050"/>
        <v>#N/A</v>
      </c>
      <c r="ST377" s="498">
        <f t="shared" si="8051"/>
        <v>0</v>
      </c>
      <c r="SU377" s="498">
        <f t="shared" si="8052"/>
        <v>0</v>
      </c>
      <c r="SV377" s="498" t="e">
        <f t="shared" si="8053"/>
        <v>#N/A</v>
      </c>
      <c r="SW377" s="504">
        <f t="shared" si="8054"/>
        <v>0</v>
      </c>
      <c r="SX377" s="500">
        <f t="shared" si="8055"/>
        <v>0</v>
      </c>
    </row>
    <row r="378" spans="2:518" ht="44.25" hidden="1" customHeight="1" thickTop="1" thickBot="1">
      <c r="B378" s="577"/>
      <c r="C378" s="578"/>
      <c r="D378" s="579"/>
      <c r="E378" s="580"/>
      <c r="F378" s="581"/>
      <c r="G378" s="585"/>
      <c r="H378" s="595"/>
      <c r="K378" s="577"/>
      <c r="L378" s="767"/>
      <c r="M378" s="579"/>
      <c r="N378" s="580"/>
      <c r="O378" s="581"/>
      <c r="P378" s="585"/>
      <c r="Q378" s="752">
        <f>Q377/$P$545</f>
        <v>0</v>
      </c>
      <c r="R378" s="497"/>
      <c r="S378" s="497"/>
      <c r="T378" s="498"/>
      <c r="U378" s="498"/>
      <c r="V378" s="498"/>
      <c r="W378" s="498"/>
      <c r="X378" s="504"/>
      <c r="Y378" s="500"/>
      <c r="Z378" s="486"/>
      <c r="AA378" s="486"/>
      <c r="AB378" s="577"/>
      <c r="AC378" s="767"/>
      <c r="AD378" s="579"/>
      <c r="AE378" s="580"/>
      <c r="AF378" s="581"/>
      <c r="AG378" s="585"/>
      <c r="AH378" s="788">
        <f>AH377/$P$545</f>
        <v>0</v>
      </c>
      <c r="AI378" s="497"/>
      <c r="AJ378" s="497"/>
      <c r="AK378" s="498"/>
      <c r="AL378" s="498"/>
      <c r="AM378" s="498"/>
      <c r="AN378" s="498"/>
      <c r="AO378" s="504"/>
      <c r="AP378" s="500"/>
      <c r="AQ378" s="486"/>
      <c r="AR378" s="486"/>
      <c r="AS378" s="577"/>
      <c r="AT378" s="767"/>
      <c r="AU378" s="579"/>
      <c r="AV378" s="580"/>
      <c r="AW378" s="581"/>
      <c r="AX378" s="585"/>
      <c r="AY378" s="788">
        <f>AY377/$P$545</f>
        <v>0</v>
      </c>
      <c r="AZ378" s="497"/>
      <c r="BA378" s="497"/>
      <c r="BB378" s="498"/>
      <c r="BC378" s="498"/>
      <c r="BD378" s="498"/>
      <c r="BE378" s="498"/>
      <c r="BF378" s="504"/>
      <c r="BG378" s="500"/>
      <c r="BJ378" s="577"/>
      <c r="BK378" s="767"/>
      <c r="BL378" s="579"/>
      <c r="BM378" s="580"/>
      <c r="BN378" s="581"/>
      <c r="BO378" s="585"/>
      <c r="BP378" s="788">
        <f>BP377/$P$545</f>
        <v>0</v>
      </c>
      <c r="BQ378" s="497"/>
      <c r="BR378" s="497"/>
      <c r="BS378" s="498"/>
      <c r="BT378" s="498"/>
      <c r="BU378" s="498"/>
      <c r="BV378" s="498"/>
      <c r="BW378" s="504"/>
      <c r="BX378" s="500"/>
      <c r="CA378" s="577"/>
      <c r="CB378" s="767"/>
      <c r="CC378" s="579"/>
      <c r="CD378" s="580"/>
      <c r="CE378" s="581"/>
      <c r="CF378" s="585"/>
      <c r="CG378" s="788">
        <f>CG377/$P$545</f>
        <v>0</v>
      </c>
      <c r="CH378" s="497"/>
      <c r="CI378" s="497"/>
      <c r="CJ378" s="498"/>
      <c r="CK378" s="498"/>
      <c r="CL378" s="498"/>
      <c r="CM378" s="498"/>
      <c r="CN378" s="504"/>
      <c r="CO378" s="500"/>
      <c r="CR378" s="577"/>
      <c r="CS378" s="767"/>
      <c r="CT378" s="579"/>
      <c r="CU378" s="580"/>
      <c r="CV378" s="581"/>
      <c r="CW378" s="585"/>
      <c r="CX378" s="788">
        <f>CX377/$P$545</f>
        <v>0</v>
      </c>
      <c r="CY378" s="497"/>
      <c r="CZ378" s="497"/>
      <c r="DA378" s="498"/>
      <c r="DB378" s="498"/>
      <c r="DC378" s="498"/>
      <c r="DD378" s="498"/>
      <c r="DE378" s="504"/>
      <c r="DF378" s="500"/>
      <c r="DI378" s="577"/>
      <c r="DJ378" s="767"/>
      <c r="DK378" s="579"/>
      <c r="DL378" s="580"/>
      <c r="DM378" s="581"/>
      <c r="DN378" s="585"/>
      <c r="DO378" s="788">
        <f>DO377/$P$545</f>
        <v>0</v>
      </c>
      <c r="DP378" s="497"/>
      <c r="DQ378" s="497"/>
      <c r="DR378" s="498"/>
      <c r="DS378" s="498"/>
      <c r="DT378" s="498"/>
      <c r="DU378" s="498"/>
      <c r="DV378" s="504"/>
      <c r="DW378" s="500"/>
      <c r="DZ378" s="577"/>
      <c r="EA378" s="767"/>
      <c r="EB378" s="579"/>
      <c r="EC378" s="580"/>
      <c r="ED378" s="581"/>
      <c r="EE378" s="585"/>
      <c r="EF378" s="788">
        <f>EF377/$P$545</f>
        <v>0</v>
      </c>
      <c r="EG378" s="497"/>
      <c r="EH378" s="497"/>
      <c r="EI378" s="498"/>
      <c r="EJ378" s="498"/>
      <c r="EK378" s="498"/>
      <c r="EL378" s="498"/>
      <c r="EM378" s="504"/>
      <c r="EN378" s="500"/>
      <c r="EQ378" s="665"/>
      <c r="ER378" s="666"/>
      <c r="ES378" s="667"/>
      <c r="ET378" s="668"/>
      <c r="EU378" s="669"/>
      <c r="EV378" s="720"/>
      <c r="EW378" s="752">
        <f>EW377/$P$545</f>
        <v>0</v>
      </c>
      <c r="EX378" s="497" t="e">
        <f t="shared" ref="EX378" si="8360">IF(EXACT(VLOOKUP(EQ378,OFERTA_0,2,FALSE),ER378),1,0)</f>
        <v>#N/A</v>
      </c>
      <c r="EY378" s="497" t="e">
        <f t="shared" ref="EY378" si="8361">IF(EXACT(VLOOKUP(EQ378,OFERTA_0,3,FALSE),ES378),1,0)</f>
        <v>#N/A</v>
      </c>
      <c r="EZ378" s="498" t="e">
        <f t="shared" ref="EZ378" si="8362">IF(EXACT(VLOOKUP(EQ378,OFERTA_0,4,FALSE),ET378),1,0)</f>
        <v>#N/A</v>
      </c>
      <c r="FA378" s="498">
        <f t="shared" ref="FA378" si="8363">IF(EU378=0,0,1)</f>
        <v>0</v>
      </c>
      <c r="FB378" s="498">
        <f t="shared" ref="FB378" si="8364">IF(EV378=0,0,1)</f>
        <v>0</v>
      </c>
      <c r="FC378" s="498" t="e">
        <f t="shared" ref="FC378" si="8365">PRODUCT(EX378:FB378)</f>
        <v>#N/A</v>
      </c>
      <c r="FD378" s="504">
        <f t="shared" ref="FD378" si="8366">ROUND(EV378,0)</f>
        <v>0</v>
      </c>
      <c r="FE378" s="500">
        <f t="shared" ref="FE378" si="8367">EV378-FD378</f>
        <v>0</v>
      </c>
      <c r="FH378" s="665"/>
      <c r="FI378" s="666"/>
      <c r="FJ378" s="667"/>
      <c r="FK378" s="668"/>
      <c r="FL378" s="669"/>
      <c r="FM378" s="720"/>
      <c r="FN378" s="752">
        <f>FN377/$P$545</f>
        <v>0</v>
      </c>
      <c r="FO378" s="497" t="e">
        <f t="shared" ref="FO378" si="8368">IF(EXACT(VLOOKUP(FH378,OFERTA_0,2,FALSE),FI378),1,0)</f>
        <v>#N/A</v>
      </c>
      <c r="FP378" s="497" t="e">
        <f t="shared" ref="FP378" si="8369">IF(EXACT(VLOOKUP(FH378,OFERTA_0,3,FALSE),FJ378),1,0)</f>
        <v>#N/A</v>
      </c>
      <c r="FQ378" s="498" t="e">
        <f t="shared" ref="FQ378" si="8370">IF(EXACT(VLOOKUP(FH378,OFERTA_0,4,FALSE),FK378),1,0)</f>
        <v>#N/A</v>
      </c>
      <c r="FR378" s="498">
        <f t="shared" ref="FR378" si="8371">IF(FL378=0,0,1)</f>
        <v>0</v>
      </c>
      <c r="FS378" s="498">
        <f t="shared" ref="FS378" si="8372">IF(FM378=0,0,1)</f>
        <v>0</v>
      </c>
      <c r="FT378" s="498" t="e">
        <f t="shared" ref="FT378" si="8373">PRODUCT(FO378:FS378)</f>
        <v>#N/A</v>
      </c>
      <c r="FU378" s="504">
        <f t="shared" ref="FU378" si="8374">ROUND(FM378,0)</f>
        <v>0</v>
      </c>
      <c r="FV378" s="500">
        <f t="shared" ref="FV378" si="8375">FM378-FU378</f>
        <v>0</v>
      </c>
      <c r="FY378" s="665"/>
      <c r="FZ378" s="666"/>
      <c r="GA378" s="667"/>
      <c r="GB378" s="668"/>
      <c r="GC378" s="669"/>
      <c r="GD378" s="720"/>
      <c r="GE378" s="752">
        <f>GE377/$P$545</f>
        <v>0</v>
      </c>
      <c r="GF378" s="497" t="e">
        <f t="shared" ref="GF378" si="8376">IF(EXACT(VLOOKUP(FY378,OFERTA_0,2,FALSE),FZ378),1,0)</f>
        <v>#N/A</v>
      </c>
      <c r="GG378" s="497" t="e">
        <f t="shared" ref="GG378" si="8377">IF(EXACT(VLOOKUP(FY378,OFERTA_0,3,FALSE),GA378),1,0)</f>
        <v>#N/A</v>
      </c>
      <c r="GH378" s="498" t="e">
        <f t="shared" ref="GH378" si="8378">IF(EXACT(VLOOKUP(FY378,OFERTA_0,4,FALSE),GB378),1,0)</f>
        <v>#N/A</v>
      </c>
      <c r="GI378" s="498">
        <f t="shared" ref="GI378" si="8379">IF(GC378=0,0,1)</f>
        <v>0</v>
      </c>
      <c r="GJ378" s="498">
        <f t="shared" ref="GJ378" si="8380">IF(GD378=0,0,1)</f>
        <v>0</v>
      </c>
      <c r="GK378" s="498" t="e">
        <f t="shared" ref="GK378" si="8381">PRODUCT(GF378:GJ378)</f>
        <v>#N/A</v>
      </c>
      <c r="GL378" s="504">
        <f t="shared" ref="GL378" si="8382">ROUND(GD378,0)</f>
        <v>0</v>
      </c>
      <c r="GM378" s="500">
        <f t="shared" ref="GM378" si="8383">GD378-GL378</f>
        <v>0</v>
      </c>
      <c r="GP378" s="665"/>
      <c r="GQ378" s="666"/>
      <c r="GR378" s="667"/>
      <c r="GS378" s="668"/>
      <c r="GT378" s="669"/>
      <c r="GU378" s="720"/>
      <c r="GV378" s="752">
        <f>GV377/$P$545</f>
        <v>0</v>
      </c>
      <c r="GW378" s="497" t="e">
        <f t="shared" ref="GW378" si="8384">IF(EXACT(VLOOKUP(GP378,OFERTA_0,2,FALSE),GQ378),1,0)</f>
        <v>#N/A</v>
      </c>
      <c r="GX378" s="497" t="e">
        <f t="shared" ref="GX378" si="8385">IF(EXACT(VLOOKUP(GP378,OFERTA_0,3,FALSE),GR378),1,0)</f>
        <v>#N/A</v>
      </c>
      <c r="GY378" s="498" t="e">
        <f t="shared" ref="GY378" si="8386">IF(EXACT(VLOOKUP(GP378,OFERTA_0,4,FALSE),GS378),1,0)</f>
        <v>#N/A</v>
      </c>
      <c r="GZ378" s="498">
        <f t="shared" ref="GZ378" si="8387">IF(GT378=0,0,1)</f>
        <v>0</v>
      </c>
      <c r="HA378" s="498">
        <f t="shared" ref="HA378" si="8388">IF(GU378=0,0,1)</f>
        <v>0</v>
      </c>
      <c r="HB378" s="498" t="e">
        <f t="shared" ref="HB378" si="8389">PRODUCT(GW378:HA378)</f>
        <v>#N/A</v>
      </c>
      <c r="HC378" s="504">
        <f t="shared" ref="HC378" si="8390">ROUND(GU378,0)</f>
        <v>0</v>
      </c>
      <c r="HD378" s="500">
        <f t="shared" ref="HD378" si="8391">GU378-HC378</f>
        <v>0</v>
      </c>
      <c r="HG378" s="665"/>
      <c r="HH378" s="666"/>
      <c r="HI378" s="667"/>
      <c r="HJ378" s="668"/>
      <c r="HK378" s="669"/>
      <c r="HL378" s="720"/>
      <c r="HM378" s="752">
        <f>HM377/$P$545</f>
        <v>0</v>
      </c>
      <c r="HN378" s="497" t="e">
        <f t="shared" ref="HN378" si="8392">IF(EXACT(VLOOKUP(HG378,OFERTA_0,2,FALSE),HH378),1,0)</f>
        <v>#N/A</v>
      </c>
      <c r="HO378" s="497" t="e">
        <f t="shared" ref="HO378" si="8393">IF(EXACT(VLOOKUP(HG378,OFERTA_0,3,FALSE),HI378),1,0)</f>
        <v>#N/A</v>
      </c>
      <c r="HP378" s="498" t="e">
        <f t="shared" ref="HP378" si="8394">IF(EXACT(VLOOKUP(HG378,OFERTA_0,4,FALSE),HJ378),1,0)</f>
        <v>#N/A</v>
      </c>
      <c r="HQ378" s="498">
        <f t="shared" ref="HQ378" si="8395">IF(HK378=0,0,1)</f>
        <v>0</v>
      </c>
      <c r="HR378" s="498">
        <f t="shared" ref="HR378" si="8396">IF(HL378=0,0,1)</f>
        <v>0</v>
      </c>
      <c r="HS378" s="498" t="e">
        <f t="shared" ref="HS378" si="8397">PRODUCT(HN378:HR378)</f>
        <v>#N/A</v>
      </c>
      <c r="HT378" s="504">
        <f t="shared" ref="HT378" si="8398">ROUND(HL378,0)</f>
        <v>0</v>
      </c>
      <c r="HU378" s="500">
        <f t="shared" ref="HU378" si="8399">HL378-HT378</f>
        <v>0</v>
      </c>
      <c r="HX378" s="665"/>
      <c r="HY378" s="666"/>
      <c r="HZ378" s="667"/>
      <c r="IA378" s="668"/>
      <c r="IB378" s="669"/>
      <c r="IC378" s="720"/>
      <c r="ID378" s="752">
        <f>ID377/$P$545</f>
        <v>0</v>
      </c>
      <c r="IE378" s="497" t="e">
        <f t="shared" ref="IE378" si="8400">IF(EXACT(VLOOKUP(HX378,OFERTA_0,2,FALSE),HY378),1,0)</f>
        <v>#N/A</v>
      </c>
      <c r="IF378" s="497" t="e">
        <f t="shared" ref="IF378" si="8401">IF(EXACT(VLOOKUP(HX378,OFERTA_0,3,FALSE),HZ378),1,0)</f>
        <v>#N/A</v>
      </c>
      <c r="IG378" s="498" t="e">
        <f t="shared" ref="IG378" si="8402">IF(EXACT(VLOOKUP(HX378,OFERTA_0,4,FALSE),IA378),1,0)</f>
        <v>#N/A</v>
      </c>
      <c r="IH378" s="498">
        <f t="shared" ref="IH378" si="8403">IF(IB378=0,0,1)</f>
        <v>0</v>
      </c>
      <c r="II378" s="498">
        <f t="shared" ref="II378" si="8404">IF(IC378=0,0,1)</f>
        <v>0</v>
      </c>
      <c r="IJ378" s="498" t="e">
        <f t="shared" ref="IJ378" si="8405">PRODUCT(IE378:II378)</f>
        <v>#N/A</v>
      </c>
      <c r="IK378" s="504">
        <f t="shared" ref="IK378" si="8406">ROUND(IC378,0)</f>
        <v>0</v>
      </c>
      <c r="IL378" s="500">
        <f t="shared" ref="IL378" si="8407">IC378-IK378</f>
        <v>0</v>
      </c>
      <c r="IO378" s="665"/>
      <c r="IP378" s="666"/>
      <c r="IQ378" s="667"/>
      <c r="IR378" s="668"/>
      <c r="IS378" s="669"/>
      <c r="IT378" s="720"/>
      <c r="IU378" s="752">
        <f>IU377/$P$545</f>
        <v>0</v>
      </c>
      <c r="IV378" s="497" t="e">
        <f t="shared" ref="IV378" si="8408">IF(EXACT(VLOOKUP(IO378,OFERTA_0,2,FALSE),IP378),1,0)</f>
        <v>#N/A</v>
      </c>
      <c r="IW378" s="497" t="e">
        <f t="shared" ref="IW378" si="8409">IF(EXACT(VLOOKUP(IO378,OFERTA_0,3,FALSE),IQ378),1,0)</f>
        <v>#N/A</v>
      </c>
      <c r="IX378" s="498" t="e">
        <f t="shared" ref="IX378" si="8410">IF(EXACT(VLOOKUP(IO378,OFERTA_0,4,FALSE),IR378),1,0)</f>
        <v>#N/A</v>
      </c>
      <c r="IY378" s="498">
        <f t="shared" ref="IY378" si="8411">IF(IS378=0,0,1)</f>
        <v>0</v>
      </c>
      <c r="IZ378" s="498">
        <f t="shared" ref="IZ378" si="8412">IF(IT378=0,0,1)</f>
        <v>0</v>
      </c>
      <c r="JA378" s="498" t="e">
        <f t="shared" ref="JA378" si="8413">PRODUCT(IV378:IZ378)</f>
        <v>#N/A</v>
      </c>
      <c r="JB378" s="504">
        <f t="shared" ref="JB378" si="8414">ROUND(IT378,0)</f>
        <v>0</v>
      </c>
      <c r="JC378" s="500">
        <f t="shared" ref="JC378" si="8415">IT378-JB378</f>
        <v>0</v>
      </c>
      <c r="JF378" s="665"/>
      <c r="JG378" s="666"/>
      <c r="JH378" s="667"/>
      <c r="JI378" s="668"/>
      <c r="JJ378" s="669"/>
      <c r="JK378" s="720"/>
      <c r="JL378" s="752">
        <f>JL377/$P$545</f>
        <v>0</v>
      </c>
      <c r="JM378" s="497" t="e">
        <f t="shared" ref="JM378" si="8416">IF(EXACT(VLOOKUP(JF378,OFERTA_0,2,FALSE),JG378),1,0)</f>
        <v>#N/A</v>
      </c>
      <c r="JN378" s="497" t="e">
        <f t="shared" ref="JN378" si="8417">IF(EXACT(VLOOKUP(JF378,OFERTA_0,3,FALSE),JH378),1,0)</f>
        <v>#N/A</v>
      </c>
      <c r="JO378" s="498" t="e">
        <f t="shared" ref="JO378" si="8418">IF(EXACT(VLOOKUP(JF378,OFERTA_0,4,FALSE),JI378),1,0)</f>
        <v>#N/A</v>
      </c>
      <c r="JP378" s="498">
        <f t="shared" ref="JP378" si="8419">IF(JJ378=0,0,1)</f>
        <v>0</v>
      </c>
      <c r="JQ378" s="498">
        <f t="shared" ref="JQ378" si="8420">IF(JK378=0,0,1)</f>
        <v>0</v>
      </c>
      <c r="JR378" s="498" t="e">
        <f t="shared" ref="JR378" si="8421">PRODUCT(JM378:JQ378)</f>
        <v>#N/A</v>
      </c>
      <c r="JS378" s="504">
        <f t="shared" ref="JS378" si="8422">ROUND(JK378,0)</f>
        <v>0</v>
      </c>
      <c r="JT378" s="500">
        <f t="shared" ref="JT378" si="8423">JK378-JS378</f>
        <v>0</v>
      </c>
      <c r="JW378" s="665"/>
      <c r="JX378" s="666"/>
      <c r="JY378" s="667"/>
      <c r="JZ378" s="668"/>
      <c r="KA378" s="669"/>
      <c r="KB378" s="720"/>
      <c r="KC378" s="752">
        <f>KC377/$P$545</f>
        <v>0</v>
      </c>
      <c r="KD378" s="497" t="e">
        <f t="shared" ref="KD378" si="8424">IF(EXACT(VLOOKUP(JW378,OFERTA_0,2,FALSE),JX378),1,0)</f>
        <v>#N/A</v>
      </c>
      <c r="KE378" s="497" t="e">
        <f t="shared" ref="KE378" si="8425">IF(EXACT(VLOOKUP(JW378,OFERTA_0,3,FALSE),JY378),1,0)</f>
        <v>#N/A</v>
      </c>
      <c r="KF378" s="498" t="e">
        <f t="shared" ref="KF378" si="8426">IF(EXACT(VLOOKUP(JW378,OFERTA_0,4,FALSE),JZ378),1,0)</f>
        <v>#N/A</v>
      </c>
      <c r="KG378" s="498">
        <f t="shared" ref="KG378" si="8427">IF(KA378=0,0,1)</f>
        <v>0</v>
      </c>
      <c r="KH378" s="498">
        <f t="shared" ref="KH378" si="8428">IF(KB378=0,0,1)</f>
        <v>0</v>
      </c>
      <c r="KI378" s="498" t="e">
        <f t="shared" ref="KI378" si="8429">PRODUCT(KD378:KH378)</f>
        <v>#N/A</v>
      </c>
      <c r="KJ378" s="504">
        <f t="shared" ref="KJ378" si="8430">ROUND(KB378,0)</f>
        <v>0</v>
      </c>
      <c r="KK378" s="500">
        <f t="shared" ref="KK378" si="8431">KB378-KJ378</f>
        <v>0</v>
      </c>
      <c r="KN378" s="665"/>
      <c r="KO378" s="666"/>
      <c r="KP378" s="667"/>
      <c r="KQ378" s="668"/>
      <c r="KR378" s="669"/>
      <c r="KS378" s="720"/>
      <c r="KT378" s="752">
        <f>KT377/$P$545</f>
        <v>0</v>
      </c>
      <c r="KU378" s="497" t="e">
        <f t="shared" ref="KU378" si="8432">IF(EXACT(VLOOKUP(KN378,OFERTA_0,2,FALSE),KO378),1,0)</f>
        <v>#N/A</v>
      </c>
      <c r="KV378" s="497" t="e">
        <f t="shared" ref="KV378" si="8433">IF(EXACT(VLOOKUP(KN378,OFERTA_0,3,FALSE),KP378),1,0)</f>
        <v>#N/A</v>
      </c>
      <c r="KW378" s="498" t="e">
        <f t="shared" ref="KW378" si="8434">IF(EXACT(VLOOKUP(KN378,OFERTA_0,4,FALSE),KQ378),1,0)</f>
        <v>#N/A</v>
      </c>
      <c r="KX378" s="498">
        <f t="shared" ref="KX378" si="8435">IF(KR378=0,0,1)</f>
        <v>0</v>
      </c>
      <c r="KY378" s="498">
        <f t="shared" ref="KY378" si="8436">IF(KS378=0,0,1)</f>
        <v>0</v>
      </c>
      <c r="KZ378" s="498" t="e">
        <f t="shared" ref="KZ378" si="8437">PRODUCT(KU378:KY378)</f>
        <v>#N/A</v>
      </c>
      <c r="LA378" s="504">
        <f t="shared" ref="LA378" si="8438">ROUND(KS378,0)</f>
        <v>0</v>
      </c>
      <c r="LB378" s="500">
        <f t="shared" ref="LB378" si="8439">KS378-LA378</f>
        <v>0</v>
      </c>
      <c r="LE378" s="665"/>
      <c r="LF378" s="666"/>
      <c r="LG378" s="667"/>
      <c r="LH378" s="668"/>
      <c r="LI378" s="669"/>
      <c r="LJ378" s="720"/>
      <c r="LK378" s="752">
        <f>LK377/$P$545</f>
        <v>0</v>
      </c>
      <c r="LL378" s="497" t="e">
        <f t="shared" ref="LL378" si="8440">IF(EXACT(VLOOKUP(LE378,OFERTA_0,2,FALSE),LF378),1,0)</f>
        <v>#N/A</v>
      </c>
      <c r="LM378" s="497" t="e">
        <f t="shared" ref="LM378" si="8441">IF(EXACT(VLOOKUP(LE378,OFERTA_0,3,FALSE),LG378),1,0)</f>
        <v>#N/A</v>
      </c>
      <c r="LN378" s="498" t="e">
        <f t="shared" ref="LN378" si="8442">IF(EXACT(VLOOKUP(LE378,OFERTA_0,4,FALSE),LH378),1,0)</f>
        <v>#N/A</v>
      </c>
      <c r="LO378" s="498">
        <f t="shared" ref="LO378" si="8443">IF(LI378=0,0,1)</f>
        <v>0</v>
      </c>
      <c r="LP378" s="498">
        <f t="shared" ref="LP378" si="8444">IF(LJ378=0,0,1)</f>
        <v>0</v>
      </c>
      <c r="LQ378" s="498" t="e">
        <f t="shared" ref="LQ378" si="8445">PRODUCT(LL378:LP378)</f>
        <v>#N/A</v>
      </c>
      <c r="LR378" s="504">
        <f t="shared" ref="LR378" si="8446">ROUND(LJ378,0)</f>
        <v>0</v>
      </c>
      <c r="LS378" s="500">
        <f t="shared" ref="LS378" si="8447">LJ378-LR378</f>
        <v>0</v>
      </c>
      <c r="LV378" s="665"/>
      <c r="LW378" s="666"/>
      <c r="LX378" s="667"/>
      <c r="LY378" s="668"/>
      <c r="LZ378" s="669"/>
      <c r="MA378" s="720"/>
      <c r="MB378" s="752">
        <f>MB377/$P$545</f>
        <v>0</v>
      </c>
      <c r="MC378" s="497" t="e">
        <f t="shared" ref="MC378" si="8448">IF(EXACT(VLOOKUP(LV378,OFERTA_0,2,FALSE),LW378),1,0)</f>
        <v>#N/A</v>
      </c>
      <c r="MD378" s="497" t="e">
        <f t="shared" ref="MD378" si="8449">IF(EXACT(VLOOKUP(LV378,OFERTA_0,3,FALSE),LX378),1,0)</f>
        <v>#N/A</v>
      </c>
      <c r="ME378" s="498" t="e">
        <f t="shared" ref="ME378" si="8450">IF(EXACT(VLOOKUP(LV378,OFERTA_0,4,FALSE),LY378),1,0)</f>
        <v>#N/A</v>
      </c>
      <c r="MF378" s="498">
        <f t="shared" ref="MF378" si="8451">IF(LZ378=0,0,1)</f>
        <v>0</v>
      </c>
      <c r="MG378" s="498">
        <f t="shared" ref="MG378" si="8452">IF(MA378=0,0,1)</f>
        <v>0</v>
      </c>
      <c r="MH378" s="498" t="e">
        <f t="shared" ref="MH378" si="8453">PRODUCT(MC378:MG378)</f>
        <v>#N/A</v>
      </c>
      <c r="MI378" s="504">
        <f t="shared" ref="MI378" si="8454">ROUND(MA378,0)</f>
        <v>0</v>
      </c>
      <c r="MJ378" s="500">
        <f t="shared" ref="MJ378" si="8455">MA378-MI378</f>
        <v>0</v>
      </c>
      <c r="MM378" s="665"/>
      <c r="MN378" s="666"/>
      <c r="MO378" s="667"/>
      <c r="MP378" s="668"/>
      <c r="MQ378" s="669"/>
      <c r="MR378" s="720"/>
      <c r="MS378" s="752">
        <f>MS377/$P$545</f>
        <v>0</v>
      </c>
      <c r="MT378" s="497" t="e">
        <f t="shared" ref="MT378" si="8456">IF(EXACT(VLOOKUP(MM378,OFERTA_0,2,FALSE),MN378),1,0)</f>
        <v>#N/A</v>
      </c>
      <c r="MU378" s="497" t="e">
        <f t="shared" ref="MU378" si="8457">IF(EXACT(VLOOKUP(MM378,OFERTA_0,3,FALSE),MO378),1,0)</f>
        <v>#N/A</v>
      </c>
      <c r="MV378" s="498" t="e">
        <f t="shared" ref="MV378" si="8458">IF(EXACT(VLOOKUP(MM378,OFERTA_0,4,FALSE),MP378),1,0)</f>
        <v>#N/A</v>
      </c>
      <c r="MW378" s="498">
        <f t="shared" ref="MW378" si="8459">IF(MQ378=0,0,1)</f>
        <v>0</v>
      </c>
      <c r="MX378" s="498">
        <f t="shared" ref="MX378" si="8460">IF(MR378=0,0,1)</f>
        <v>0</v>
      </c>
      <c r="MY378" s="498" t="e">
        <f t="shared" ref="MY378" si="8461">PRODUCT(MT378:MX378)</f>
        <v>#N/A</v>
      </c>
      <c r="MZ378" s="504">
        <f t="shared" ref="MZ378" si="8462">ROUND(MR378,0)</f>
        <v>0</v>
      </c>
      <c r="NA378" s="500">
        <f t="shared" ref="NA378" si="8463">MR378-MZ378</f>
        <v>0</v>
      </c>
      <c r="ND378" s="665"/>
      <c r="NE378" s="666"/>
      <c r="NF378" s="667"/>
      <c r="NG378" s="668"/>
      <c r="NH378" s="669"/>
      <c r="NI378" s="720"/>
      <c r="NJ378" s="752">
        <f>NJ377/$P$545</f>
        <v>0</v>
      </c>
      <c r="NK378" s="497" t="e">
        <f t="shared" ref="NK378" si="8464">IF(EXACT(VLOOKUP(ND378,OFERTA_0,2,FALSE),NE378),1,0)</f>
        <v>#N/A</v>
      </c>
      <c r="NL378" s="497" t="e">
        <f t="shared" ref="NL378" si="8465">IF(EXACT(VLOOKUP(ND378,OFERTA_0,3,FALSE),NF378),1,0)</f>
        <v>#N/A</v>
      </c>
      <c r="NM378" s="498" t="e">
        <f t="shared" ref="NM378" si="8466">IF(EXACT(VLOOKUP(ND378,OFERTA_0,4,FALSE),NG378),1,0)</f>
        <v>#N/A</v>
      </c>
      <c r="NN378" s="498">
        <f t="shared" ref="NN378" si="8467">IF(NH378=0,0,1)</f>
        <v>0</v>
      </c>
      <c r="NO378" s="498">
        <f t="shared" ref="NO378" si="8468">IF(NI378=0,0,1)</f>
        <v>0</v>
      </c>
      <c r="NP378" s="498" t="e">
        <f t="shared" ref="NP378" si="8469">PRODUCT(NK378:NO378)</f>
        <v>#N/A</v>
      </c>
      <c r="NQ378" s="504">
        <f t="shared" ref="NQ378" si="8470">ROUND(NI378,0)</f>
        <v>0</v>
      </c>
      <c r="NR378" s="500">
        <f t="shared" ref="NR378" si="8471">NI378-NQ378</f>
        <v>0</v>
      </c>
      <c r="NU378" s="665"/>
      <c r="NV378" s="666"/>
      <c r="NW378" s="667"/>
      <c r="NX378" s="668"/>
      <c r="NY378" s="669"/>
      <c r="NZ378" s="720"/>
      <c r="OA378" s="752">
        <f>OA377/$P$545</f>
        <v>0</v>
      </c>
      <c r="OB378" s="497" t="e">
        <f t="shared" ref="OB378" si="8472">IF(EXACT(VLOOKUP(NU378,OFERTA_0,2,FALSE),NV378),1,0)</f>
        <v>#N/A</v>
      </c>
      <c r="OC378" s="497" t="e">
        <f t="shared" ref="OC378" si="8473">IF(EXACT(VLOOKUP(NU378,OFERTA_0,3,FALSE),NW378),1,0)</f>
        <v>#N/A</v>
      </c>
      <c r="OD378" s="498" t="e">
        <f t="shared" ref="OD378" si="8474">IF(EXACT(VLOOKUP(NU378,OFERTA_0,4,FALSE),NX378),1,0)</f>
        <v>#N/A</v>
      </c>
      <c r="OE378" s="498">
        <f t="shared" ref="OE378" si="8475">IF(NY378=0,0,1)</f>
        <v>0</v>
      </c>
      <c r="OF378" s="498">
        <f t="shared" ref="OF378" si="8476">IF(NZ378=0,0,1)</f>
        <v>0</v>
      </c>
      <c r="OG378" s="498" t="e">
        <f t="shared" ref="OG378" si="8477">PRODUCT(OB378:OF378)</f>
        <v>#N/A</v>
      </c>
      <c r="OH378" s="504">
        <f t="shared" ref="OH378" si="8478">ROUND(NZ378,0)</f>
        <v>0</v>
      </c>
      <c r="OI378" s="500">
        <f t="shared" ref="OI378" si="8479">NZ378-OH378</f>
        <v>0</v>
      </c>
      <c r="OL378" s="665"/>
      <c r="OM378" s="666"/>
      <c r="ON378" s="667"/>
      <c r="OO378" s="668"/>
      <c r="OP378" s="669"/>
      <c r="OQ378" s="720"/>
      <c r="OR378" s="752">
        <f>OR377/$P$545</f>
        <v>0</v>
      </c>
      <c r="OS378" s="497" t="e">
        <f t="shared" ref="OS378" si="8480">IF(EXACT(VLOOKUP(OL378,OFERTA_0,2,FALSE),OM378),1,0)</f>
        <v>#N/A</v>
      </c>
      <c r="OT378" s="497" t="e">
        <f t="shared" ref="OT378" si="8481">IF(EXACT(VLOOKUP(OL378,OFERTA_0,3,FALSE),ON378),1,0)</f>
        <v>#N/A</v>
      </c>
      <c r="OU378" s="498" t="e">
        <f t="shared" ref="OU378" si="8482">IF(EXACT(VLOOKUP(OL378,OFERTA_0,4,FALSE),OO378),1,0)</f>
        <v>#N/A</v>
      </c>
      <c r="OV378" s="498">
        <f t="shared" ref="OV378" si="8483">IF(OP378=0,0,1)</f>
        <v>0</v>
      </c>
      <c r="OW378" s="498">
        <f t="shared" ref="OW378" si="8484">IF(OQ378=0,0,1)</f>
        <v>0</v>
      </c>
      <c r="OX378" s="498" t="e">
        <f t="shared" ref="OX378" si="8485">PRODUCT(OS378:OW378)</f>
        <v>#N/A</v>
      </c>
      <c r="OY378" s="504">
        <f t="shared" ref="OY378" si="8486">ROUND(OQ378,0)</f>
        <v>0</v>
      </c>
      <c r="OZ378" s="500">
        <f t="shared" ref="OZ378" si="8487">OQ378-OY378</f>
        <v>0</v>
      </c>
      <c r="PC378" s="665"/>
      <c r="PD378" s="666"/>
      <c r="PE378" s="667"/>
      <c r="PF378" s="668"/>
      <c r="PG378" s="669"/>
      <c r="PH378" s="720"/>
      <c r="PI378" s="752">
        <f>PI377/$P$545</f>
        <v>0</v>
      </c>
      <c r="PJ378" s="497" t="e">
        <f t="shared" ref="PJ378" si="8488">IF(EXACT(VLOOKUP(PC378,OFERTA_0,2,FALSE),PD378),1,0)</f>
        <v>#N/A</v>
      </c>
      <c r="PK378" s="497" t="e">
        <f t="shared" ref="PK378" si="8489">IF(EXACT(VLOOKUP(PC378,OFERTA_0,3,FALSE),PE378),1,0)</f>
        <v>#N/A</v>
      </c>
      <c r="PL378" s="498" t="e">
        <f t="shared" ref="PL378" si="8490">IF(EXACT(VLOOKUP(PC378,OFERTA_0,4,FALSE),PF378),1,0)</f>
        <v>#N/A</v>
      </c>
      <c r="PM378" s="498">
        <f t="shared" ref="PM378" si="8491">IF(PG378=0,0,1)</f>
        <v>0</v>
      </c>
      <c r="PN378" s="498">
        <f t="shared" ref="PN378" si="8492">IF(PH378=0,0,1)</f>
        <v>0</v>
      </c>
      <c r="PO378" s="498" t="e">
        <f t="shared" ref="PO378" si="8493">PRODUCT(PJ378:PN378)</f>
        <v>#N/A</v>
      </c>
      <c r="PP378" s="504">
        <f t="shared" ref="PP378" si="8494">ROUND(PH378,0)</f>
        <v>0</v>
      </c>
      <c r="PQ378" s="500">
        <f t="shared" ref="PQ378" si="8495">PH378-PP378</f>
        <v>0</v>
      </c>
      <c r="PT378" s="665"/>
      <c r="PU378" s="666"/>
      <c r="PV378" s="667"/>
      <c r="PW378" s="668"/>
      <c r="PX378" s="669"/>
      <c r="PY378" s="720"/>
      <c r="PZ378" s="752">
        <f>PZ377/$P$545</f>
        <v>0</v>
      </c>
      <c r="QA378" s="497" t="e">
        <f t="shared" ref="QA378" si="8496">IF(EXACT(VLOOKUP(PT378,OFERTA_0,2,FALSE),PU378),1,0)</f>
        <v>#N/A</v>
      </c>
      <c r="QB378" s="497" t="e">
        <f t="shared" ref="QB378" si="8497">IF(EXACT(VLOOKUP(PT378,OFERTA_0,3,FALSE),PV378),1,0)</f>
        <v>#N/A</v>
      </c>
      <c r="QC378" s="498" t="e">
        <f t="shared" ref="QC378" si="8498">IF(EXACT(VLOOKUP(PT378,OFERTA_0,4,FALSE),PW378),1,0)</f>
        <v>#N/A</v>
      </c>
      <c r="QD378" s="498">
        <f t="shared" ref="QD378" si="8499">IF(PX378=0,0,1)</f>
        <v>0</v>
      </c>
      <c r="QE378" s="498">
        <f t="shared" ref="QE378" si="8500">IF(PY378=0,0,1)</f>
        <v>0</v>
      </c>
      <c r="QF378" s="498" t="e">
        <f t="shared" ref="QF378" si="8501">PRODUCT(QA378:QE378)</f>
        <v>#N/A</v>
      </c>
      <c r="QG378" s="504">
        <f t="shared" ref="QG378" si="8502">ROUND(PY378,0)</f>
        <v>0</v>
      </c>
      <c r="QH378" s="500">
        <f t="shared" ref="QH378" si="8503">PY378-QG378</f>
        <v>0</v>
      </c>
      <c r="QK378" s="665"/>
      <c r="QL378" s="666"/>
      <c r="QM378" s="667"/>
      <c r="QN378" s="668"/>
      <c r="QO378" s="669"/>
      <c r="QP378" s="720"/>
      <c r="QQ378" s="752">
        <f>QQ377/$P$545</f>
        <v>0</v>
      </c>
      <c r="QR378" s="497" t="e">
        <f t="shared" ref="QR378" si="8504">IF(EXACT(VLOOKUP(QK378,OFERTA_0,2,FALSE),QL378),1,0)</f>
        <v>#N/A</v>
      </c>
      <c r="QS378" s="497" t="e">
        <f t="shared" ref="QS378" si="8505">IF(EXACT(VLOOKUP(QK378,OFERTA_0,3,FALSE),QM378),1,0)</f>
        <v>#N/A</v>
      </c>
      <c r="QT378" s="498" t="e">
        <f t="shared" ref="QT378" si="8506">IF(EXACT(VLOOKUP(QK378,OFERTA_0,4,FALSE),QN378),1,0)</f>
        <v>#N/A</v>
      </c>
      <c r="QU378" s="498">
        <f t="shared" ref="QU378" si="8507">IF(QO378=0,0,1)</f>
        <v>0</v>
      </c>
      <c r="QV378" s="498">
        <f t="shared" ref="QV378" si="8508">IF(QP378=0,0,1)</f>
        <v>0</v>
      </c>
      <c r="QW378" s="498" t="e">
        <f t="shared" ref="QW378" si="8509">PRODUCT(QR378:QV378)</f>
        <v>#N/A</v>
      </c>
      <c r="QX378" s="504">
        <f t="shared" ref="QX378" si="8510">ROUND(QP378,0)</f>
        <v>0</v>
      </c>
      <c r="QY378" s="500">
        <f t="shared" ref="QY378" si="8511">QP378-QX378</f>
        <v>0</v>
      </c>
      <c r="RB378" s="442"/>
      <c r="RC378" s="436"/>
      <c r="RD378" s="443"/>
      <c r="RE378" s="406"/>
      <c r="RF378" s="438"/>
      <c r="RG378" s="439"/>
      <c r="RH378" s="439"/>
      <c r="RI378" s="497" t="e">
        <f t="shared" si="8032"/>
        <v>#N/A</v>
      </c>
      <c r="RJ378" s="497" t="e">
        <f t="shared" si="8033"/>
        <v>#N/A</v>
      </c>
      <c r="RK378" s="498" t="e">
        <f t="shared" si="8034"/>
        <v>#N/A</v>
      </c>
      <c r="RL378" s="498">
        <f t="shared" si="8035"/>
        <v>0</v>
      </c>
      <c r="RM378" s="498">
        <f t="shared" si="8036"/>
        <v>0</v>
      </c>
      <c r="RN378" s="498" t="e">
        <f t="shared" si="8037"/>
        <v>#N/A</v>
      </c>
      <c r="RO378" s="504">
        <f t="shared" si="8038"/>
        <v>0</v>
      </c>
      <c r="RP378" s="500">
        <f t="shared" si="8039"/>
        <v>0</v>
      </c>
      <c r="RS378" s="442"/>
      <c r="RT378" s="436"/>
      <c r="RU378" s="443"/>
      <c r="RV378" s="406"/>
      <c r="RW378" s="438"/>
      <c r="RX378" s="439"/>
      <c r="RY378" s="439"/>
      <c r="RZ378" s="497" t="e">
        <f t="shared" si="8040"/>
        <v>#N/A</v>
      </c>
      <c r="SA378" s="497" t="e">
        <f t="shared" si="8041"/>
        <v>#N/A</v>
      </c>
      <c r="SB378" s="498" t="e">
        <f t="shared" si="8042"/>
        <v>#N/A</v>
      </c>
      <c r="SC378" s="498">
        <f t="shared" si="8043"/>
        <v>0</v>
      </c>
      <c r="SD378" s="498">
        <f t="shared" si="8044"/>
        <v>0</v>
      </c>
      <c r="SE378" s="498" t="e">
        <f t="shared" si="8045"/>
        <v>#N/A</v>
      </c>
      <c r="SF378" s="504">
        <f t="shared" si="8046"/>
        <v>0</v>
      </c>
      <c r="SG378" s="500">
        <f t="shared" si="8047"/>
        <v>0</v>
      </c>
      <c r="SJ378" s="442"/>
      <c r="SK378" s="436"/>
      <c r="SL378" s="443"/>
      <c r="SM378" s="406"/>
      <c r="SN378" s="438"/>
      <c r="SO378" s="439"/>
      <c r="SP378" s="439"/>
      <c r="SQ378" s="497" t="e">
        <f t="shared" si="8048"/>
        <v>#N/A</v>
      </c>
      <c r="SR378" s="497" t="e">
        <f t="shared" si="8049"/>
        <v>#N/A</v>
      </c>
      <c r="SS378" s="498" t="e">
        <f t="shared" si="8050"/>
        <v>#N/A</v>
      </c>
      <c r="ST378" s="498">
        <f t="shared" si="8051"/>
        <v>0</v>
      </c>
      <c r="SU378" s="498">
        <f t="shared" si="8052"/>
        <v>0</v>
      </c>
      <c r="SV378" s="498" t="e">
        <f t="shared" si="8053"/>
        <v>#N/A</v>
      </c>
      <c r="SW378" s="504">
        <f t="shared" si="8054"/>
        <v>0</v>
      </c>
      <c r="SX378" s="500">
        <f t="shared" si="8055"/>
        <v>0</v>
      </c>
    </row>
    <row r="379" spans="2:518" ht="36" hidden="1" customHeight="1" thickTop="1" thickBot="1">
      <c r="B379" s="618"/>
      <c r="C379" s="619"/>
      <c r="D379" s="620"/>
      <c r="E379" s="621"/>
      <c r="F379" s="622"/>
      <c r="G379" s="623"/>
      <c r="H379" s="624"/>
      <c r="K379" s="618"/>
      <c r="L379" s="779"/>
      <c r="M379" s="620"/>
      <c r="N379" s="621"/>
      <c r="O379" s="622"/>
      <c r="P379" s="623"/>
      <c r="Q379" s="759">
        <f>P379/$P$545</f>
        <v>0</v>
      </c>
      <c r="R379" s="497"/>
      <c r="S379" s="497"/>
      <c r="T379" s="498"/>
      <c r="U379" s="498"/>
      <c r="V379" s="498"/>
      <c r="W379" s="498"/>
      <c r="X379" s="504"/>
      <c r="Y379" s="500"/>
      <c r="Z379" s="486"/>
      <c r="AA379" s="486"/>
      <c r="AB379" s="618"/>
      <c r="AC379" s="779"/>
      <c r="AD379" s="620"/>
      <c r="AE379" s="621"/>
      <c r="AF379" s="622"/>
      <c r="AG379" s="623"/>
      <c r="AH379" s="759">
        <f>AG379/$P$545</f>
        <v>0</v>
      </c>
      <c r="AI379" s="497"/>
      <c r="AJ379" s="497"/>
      <c r="AK379" s="498"/>
      <c r="AL379" s="498"/>
      <c r="AM379" s="498"/>
      <c r="AN379" s="498"/>
      <c r="AO379" s="504"/>
      <c r="AP379" s="500"/>
      <c r="AQ379" s="486"/>
      <c r="AR379" s="486"/>
      <c r="AS379" s="618"/>
      <c r="AT379" s="779"/>
      <c r="AU379" s="620"/>
      <c r="AV379" s="621"/>
      <c r="AW379" s="622"/>
      <c r="AX379" s="623"/>
      <c r="AY379" s="759">
        <f>AX379/$P$545</f>
        <v>0</v>
      </c>
      <c r="AZ379" s="497"/>
      <c r="BA379" s="497"/>
      <c r="BB379" s="498"/>
      <c r="BC379" s="498"/>
      <c r="BD379" s="498"/>
      <c r="BE379" s="498"/>
      <c r="BF379" s="504"/>
      <c r="BG379" s="500"/>
      <c r="BJ379" s="618"/>
      <c r="BK379" s="779"/>
      <c r="BL379" s="620"/>
      <c r="BM379" s="621"/>
      <c r="BN379" s="622"/>
      <c r="BO379" s="623"/>
      <c r="BP379" s="759">
        <f>BO379/$P$545</f>
        <v>0</v>
      </c>
      <c r="BQ379" s="497"/>
      <c r="BR379" s="497"/>
      <c r="BS379" s="498"/>
      <c r="BT379" s="498"/>
      <c r="BU379" s="498"/>
      <c r="BV379" s="498"/>
      <c r="BW379" s="504"/>
      <c r="BX379" s="500"/>
      <c r="CA379" s="618"/>
      <c r="CB379" s="779"/>
      <c r="CC379" s="620"/>
      <c r="CD379" s="621"/>
      <c r="CE379" s="622"/>
      <c r="CF379" s="623"/>
      <c r="CG379" s="759">
        <f>CF379/$P$545</f>
        <v>0</v>
      </c>
      <c r="CH379" s="497"/>
      <c r="CI379" s="497"/>
      <c r="CJ379" s="498"/>
      <c r="CK379" s="498"/>
      <c r="CL379" s="498"/>
      <c r="CM379" s="498"/>
      <c r="CN379" s="504"/>
      <c r="CO379" s="500"/>
      <c r="CR379" s="618"/>
      <c r="CS379" s="779"/>
      <c r="CT379" s="620"/>
      <c r="CU379" s="621"/>
      <c r="CV379" s="622"/>
      <c r="CW379" s="623"/>
      <c r="CX379" s="759">
        <f>CW379/$P$545</f>
        <v>0</v>
      </c>
      <c r="CY379" s="497"/>
      <c r="CZ379" s="497"/>
      <c r="DA379" s="498"/>
      <c r="DB379" s="498"/>
      <c r="DC379" s="498"/>
      <c r="DD379" s="498"/>
      <c r="DE379" s="504"/>
      <c r="DF379" s="500"/>
      <c r="DI379" s="618"/>
      <c r="DJ379" s="779"/>
      <c r="DK379" s="620"/>
      <c r="DL379" s="621"/>
      <c r="DM379" s="622"/>
      <c r="DN379" s="623"/>
      <c r="DO379" s="759">
        <f>DN379/$P$545</f>
        <v>0</v>
      </c>
      <c r="DP379" s="497"/>
      <c r="DQ379" s="497"/>
      <c r="DR379" s="498"/>
      <c r="DS379" s="498"/>
      <c r="DT379" s="498"/>
      <c r="DU379" s="498"/>
      <c r="DV379" s="504"/>
      <c r="DW379" s="500"/>
      <c r="DZ379" s="618"/>
      <c r="EA379" s="779"/>
      <c r="EB379" s="620"/>
      <c r="EC379" s="621"/>
      <c r="ED379" s="622"/>
      <c r="EE379" s="623"/>
      <c r="EF379" s="759">
        <f>EE379/$P$545</f>
        <v>0</v>
      </c>
      <c r="EG379" s="497"/>
      <c r="EH379" s="497"/>
      <c r="EI379" s="498"/>
      <c r="EJ379" s="498"/>
      <c r="EK379" s="498"/>
      <c r="EL379" s="498"/>
      <c r="EM379" s="504"/>
      <c r="EN379" s="500"/>
      <c r="EQ379" s="753"/>
      <c r="ER379" s="754"/>
      <c r="ES379" s="755"/>
      <c r="ET379" s="756"/>
      <c r="EU379" s="757"/>
      <c r="EV379" s="758"/>
      <c r="EW379" s="759">
        <f>EV379/$P$545</f>
        <v>0</v>
      </c>
      <c r="EX379" s="497"/>
      <c r="EY379" s="497"/>
      <c r="EZ379" s="498"/>
      <c r="FA379" s="498"/>
      <c r="FB379" s="498"/>
      <c r="FC379" s="498"/>
      <c r="FD379" s="504"/>
      <c r="FE379" s="500"/>
      <c r="FH379" s="753"/>
      <c r="FI379" s="754"/>
      <c r="FJ379" s="755"/>
      <c r="FK379" s="756"/>
      <c r="FL379" s="757"/>
      <c r="FM379" s="758"/>
      <c r="FN379" s="759">
        <f>FM379/$P$545</f>
        <v>0</v>
      </c>
      <c r="FO379" s="497"/>
      <c r="FP379" s="497"/>
      <c r="FQ379" s="498"/>
      <c r="FR379" s="498"/>
      <c r="FS379" s="498"/>
      <c r="FT379" s="498"/>
      <c r="FU379" s="504"/>
      <c r="FV379" s="500"/>
      <c r="FY379" s="753"/>
      <c r="FZ379" s="754"/>
      <c r="GA379" s="755"/>
      <c r="GB379" s="756"/>
      <c r="GC379" s="757"/>
      <c r="GD379" s="758"/>
      <c r="GE379" s="759">
        <f>GD379/$P$545</f>
        <v>0</v>
      </c>
      <c r="GF379" s="497"/>
      <c r="GG379" s="497"/>
      <c r="GH379" s="498"/>
      <c r="GI379" s="498"/>
      <c r="GJ379" s="498"/>
      <c r="GK379" s="498"/>
      <c r="GL379" s="504"/>
      <c r="GM379" s="500"/>
      <c r="GP379" s="753"/>
      <c r="GQ379" s="754"/>
      <c r="GR379" s="755"/>
      <c r="GS379" s="756"/>
      <c r="GT379" s="757"/>
      <c r="GU379" s="758"/>
      <c r="GV379" s="759">
        <f>GU379/$P$545</f>
        <v>0</v>
      </c>
      <c r="GW379" s="497"/>
      <c r="GX379" s="497"/>
      <c r="GY379" s="498"/>
      <c r="GZ379" s="498"/>
      <c r="HA379" s="498"/>
      <c r="HB379" s="498"/>
      <c r="HC379" s="504"/>
      <c r="HD379" s="500"/>
      <c r="HG379" s="753"/>
      <c r="HH379" s="754"/>
      <c r="HI379" s="755"/>
      <c r="HJ379" s="756"/>
      <c r="HK379" s="757"/>
      <c r="HL379" s="758"/>
      <c r="HM379" s="759">
        <f>HL379/$P$545</f>
        <v>0</v>
      </c>
      <c r="HN379" s="497"/>
      <c r="HO379" s="497"/>
      <c r="HP379" s="498"/>
      <c r="HQ379" s="498"/>
      <c r="HR379" s="498"/>
      <c r="HS379" s="498"/>
      <c r="HT379" s="504"/>
      <c r="HU379" s="500"/>
      <c r="HX379" s="753"/>
      <c r="HY379" s="754"/>
      <c r="HZ379" s="755"/>
      <c r="IA379" s="756"/>
      <c r="IB379" s="757"/>
      <c r="IC379" s="758"/>
      <c r="ID379" s="759">
        <f>IC379/$P$545</f>
        <v>0</v>
      </c>
      <c r="IE379" s="497"/>
      <c r="IF379" s="497"/>
      <c r="IG379" s="498"/>
      <c r="IH379" s="498"/>
      <c r="II379" s="498"/>
      <c r="IJ379" s="498"/>
      <c r="IK379" s="504"/>
      <c r="IL379" s="500"/>
      <c r="IO379" s="753"/>
      <c r="IP379" s="754"/>
      <c r="IQ379" s="755"/>
      <c r="IR379" s="756"/>
      <c r="IS379" s="757"/>
      <c r="IT379" s="758"/>
      <c r="IU379" s="759">
        <f>IT379/$P$545</f>
        <v>0</v>
      </c>
      <c r="IV379" s="497"/>
      <c r="IW379" s="497"/>
      <c r="IX379" s="498"/>
      <c r="IY379" s="498"/>
      <c r="IZ379" s="498"/>
      <c r="JA379" s="498"/>
      <c r="JB379" s="504"/>
      <c r="JC379" s="500"/>
      <c r="JF379" s="753"/>
      <c r="JG379" s="754"/>
      <c r="JH379" s="755"/>
      <c r="JI379" s="756"/>
      <c r="JJ379" s="757"/>
      <c r="JK379" s="758"/>
      <c r="JL379" s="759">
        <f>JK379/$P$545</f>
        <v>0</v>
      </c>
      <c r="JM379" s="497"/>
      <c r="JN379" s="497"/>
      <c r="JO379" s="498"/>
      <c r="JP379" s="498"/>
      <c r="JQ379" s="498"/>
      <c r="JR379" s="498"/>
      <c r="JS379" s="504"/>
      <c r="JT379" s="500"/>
      <c r="JW379" s="753"/>
      <c r="JX379" s="754"/>
      <c r="JY379" s="755"/>
      <c r="JZ379" s="756"/>
      <c r="KA379" s="757"/>
      <c r="KB379" s="758"/>
      <c r="KC379" s="759">
        <f>KB379/$P$545</f>
        <v>0</v>
      </c>
      <c r="KD379" s="497"/>
      <c r="KE379" s="497"/>
      <c r="KF379" s="498"/>
      <c r="KG379" s="498"/>
      <c r="KH379" s="498"/>
      <c r="KI379" s="498"/>
      <c r="KJ379" s="504"/>
      <c r="KK379" s="500"/>
      <c r="KN379" s="753"/>
      <c r="KO379" s="754"/>
      <c r="KP379" s="755"/>
      <c r="KQ379" s="756"/>
      <c r="KR379" s="757"/>
      <c r="KS379" s="758"/>
      <c r="KT379" s="759">
        <f>KS379/$P$545</f>
        <v>0</v>
      </c>
      <c r="KU379" s="497"/>
      <c r="KV379" s="497"/>
      <c r="KW379" s="498"/>
      <c r="KX379" s="498"/>
      <c r="KY379" s="498"/>
      <c r="KZ379" s="498"/>
      <c r="LA379" s="504"/>
      <c r="LB379" s="500"/>
      <c r="LE379" s="753"/>
      <c r="LF379" s="754"/>
      <c r="LG379" s="755"/>
      <c r="LH379" s="756"/>
      <c r="LI379" s="757"/>
      <c r="LJ379" s="758"/>
      <c r="LK379" s="759">
        <f>LJ379/$P$545</f>
        <v>0</v>
      </c>
      <c r="LL379" s="497"/>
      <c r="LM379" s="497"/>
      <c r="LN379" s="498"/>
      <c r="LO379" s="498"/>
      <c r="LP379" s="498"/>
      <c r="LQ379" s="498"/>
      <c r="LR379" s="504"/>
      <c r="LS379" s="500"/>
      <c r="LV379" s="753"/>
      <c r="LW379" s="754"/>
      <c r="LX379" s="755"/>
      <c r="LY379" s="756"/>
      <c r="LZ379" s="757"/>
      <c r="MA379" s="758"/>
      <c r="MB379" s="759">
        <f>MA379/$P$545</f>
        <v>0</v>
      </c>
      <c r="MC379" s="497"/>
      <c r="MD379" s="497"/>
      <c r="ME379" s="498"/>
      <c r="MF379" s="498"/>
      <c r="MG379" s="498"/>
      <c r="MH379" s="498"/>
      <c r="MI379" s="504"/>
      <c r="MJ379" s="500"/>
      <c r="MM379" s="753"/>
      <c r="MN379" s="754"/>
      <c r="MO379" s="755"/>
      <c r="MP379" s="756"/>
      <c r="MQ379" s="757"/>
      <c r="MR379" s="758"/>
      <c r="MS379" s="759">
        <f>MR379/$P$545</f>
        <v>0</v>
      </c>
      <c r="MT379" s="497"/>
      <c r="MU379" s="497"/>
      <c r="MV379" s="498"/>
      <c r="MW379" s="498"/>
      <c r="MX379" s="498"/>
      <c r="MY379" s="498"/>
      <c r="MZ379" s="504"/>
      <c r="NA379" s="500"/>
      <c r="ND379" s="753"/>
      <c r="NE379" s="754"/>
      <c r="NF379" s="755"/>
      <c r="NG379" s="756"/>
      <c r="NH379" s="757"/>
      <c r="NI379" s="758"/>
      <c r="NJ379" s="759">
        <f>NI379/$P$545</f>
        <v>0</v>
      </c>
      <c r="NK379" s="497"/>
      <c r="NL379" s="497"/>
      <c r="NM379" s="498"/>
      <c r="NN379" s="498"/>
      <c r="NO379" s="498"/>
      <c r="NP379" s="498"/>
      <c r="NQ379" s="504"/>
      <c r="NR379" s="500"/>
      <c r="NU379" s="753"/>
      <c r="NV379" s="754"/>
      <c r="NW379" s="755"/>
      <c r="NX379" s="756"/>
      <c r="NY379" s="757"/>
      <c r="NZ379" s="758"/>
      <c r="OA379" s="759">
        <f>NZ379/$P$545</f>
        <v>0</v>
      </c>
      <c r="OB379" s="497"/>
      <c r="OC379" s="497"/>
      <c r="OD379" s="498"/>
      <c r="OE379" s="498"/>
      <c r="OF379" s="498"/>
      <c r="OG379" s="498"/>
      <c r="OH379" s="504"/>
      <c r="OI379" s="500"/>
      <c r="OL379" s="753"/>
      <c r="OM379" s="754"/>
      <c r="ON379" s="755"/>
      <c r="OO379" s="756"/>
      <c r="OP379" s="757"/>
      <c r="OQ379" s="758"/>
      <c r="OR379" s="759">
        <f>OQ379/$P$545</f>
        <v>0</v>
      </c>
      <c r="OS379" s="497"/>
      <c r="OT379" s="497"/>
      <c r="OU379" s="498"/>
      <c r="OV379" s="498"/>
      <c r="OW379" s="498"/>
      <c r="OX379" s="498"/>
      <c r="OY379" s="504"/>
      <c r="OZ379" s="500"/>
      <c r="PC379" s="753"/>
      <c r="PD379" s="754"/>
      <c r="PE379" s="755"/>
      <c r="PF379" s="756"/>
      <c r="PG379" s="757"/>
      <c r="PH379" s="758"/>
      <c r="PI379" s="759">
        <f>PH379/$P$545</f>
        <v>0</v>
      </c>
      <c r="PJ379" s="497"/>
      <c r="PK379" s="497"/>
      <c r="PL379" s="498"/>
      <c r="PM379" s="498"/>
      <c r="PN379" s="498"/>
      <c r="PO379" s="498"/>
      <c r="PP379" s="504"/>
      <c r="PQ379" s="500"/>
      <c r="PT379" s="753"/>
      <c r="PU379" s="754"/>
      <c r="PV379" s="755"/>
      <c r="PW379" s="756"/>
      <c r="PX379" s="757"/>
      <c r="PY379" s="758"/>
      <c r="PZ379" s="759">
        <f>PY379/$P$545</f>
        <v>0</v>
      </c>
      <c r="QA379" s="497"/>
      <c r="QB379" s="497"/>
      <c r="QC379" s="498"/>
      <c r="QD379" s="498"/>
      <c r="QE379" s="498"/>
      <c r="QF379" s="498"/>
      <c r="QG379" s="504"/>
      <c r="QH379" s="500"/>
      <c r="QK379" s="753"/>
      <c r="QL379" s="754"/>
      <c r="QM379" s="755"/>
      <c r="QN379" s="756"/>
      <c r="QO379" s="757"/>
      <c r="QP379" s="758"/>
      <c r="QQ379" s="759">
        <f>QP379/$P$545</f>
        <v>0</v>
      </c>
      <c r="QR379" s="497"/>
      <c r="QS379" s="497"/>
      <c r="QT379" s="498"/>
      <c r="QU379" s="498"/>
      <c r="QV379" s="498"/>
      <c r="QW379" s="498"/>
      <c r="QX379" s="504"/>
      <c r="QY379" s="500"/>
      <c r="RB379" s="431"/>
      <c r="RC379" s="404"/>
      <c r="RD379" s="443"/>
      <c r="RE379" s="406"/>
      <c r="RF379" s="438"/>
      <c r="RG379" s="439"/>
      <c r="RH379" s="439"/>
      <c r="RI379" s="497" t="e">
        <f t="shared" si="8032"/>
        <v>#N/A</v>
      </c>
      <c r="RJ379" s="497" t="e">
        <f t="shared" si="8033"/>
        <v>#N/A</v>
      </c>
      <c r="RK379" s="498" t="e">
        <f t="shared" si="8034"/>
        <v>#N/A</v>
      </c>
      <c r="RL379" s="498">
        <f t="shared" si="8035"/>
        <v>0</v>
      </c>
      <c r="RM379" s="498">
        <f t="shared" si="8036"/>
        <v>0</v>
      </c>
      <c r="RN379" s="498" t="e">
        <f t="shared" si="8037"/>
        <v>#N/A</v>
      </c>
      <c r="RO379" s="504">
        <f t="shared" si="8038"/>
        <v>0</v>
      </c>
      <c r="RP379" s="500">
        <f t="shared" si="8039"/>
        <v>0</v>
      </c>
      <c r="RS379" s="431"/>
      <c r="RT379" s="404"/>
      <c r="RU379" s="443"/>
      <c r="RV379" s="406"/>
      <c r="RW379" s="438"/>
      <c r="RX379" s="439"/>
      <c r="RY379" s="439"/>
      <c r="RZ379" s="497" t="e">
        <f t="shared" si="8040"/>
        <v>#N/A</v>
      </c>
      <c r="SA379" s="497" t="e">
        <f t="shared" si="8041"/>
        <v>#N/A</v>
      </c>
      <c r="SB379" s="498" t="e">
        <f t="shared" si="8042"/>
        <v>#N/A</v>
      </c>
      <c r="SC379" s="498">
        <f t="shared" si="8043"/>
        <v>0</v>
      </c>
      <c r="SD379" s="498">
        <f t="shared" si="8044"/>
        <v>0</v>
      </c>
      <c r="SE379" s="498" t="e">
        <f t="shared" si="8045"/>
        <v>#N/A</v>
      </c>
      <c r="SF379" s="504">
        <f t="shared" si="8046"/>
        <v>0</v>
      </c>
      <c r="SG379" s="500">
        <f t="shared" si="8047"/>
        <v>0</v>
      </c>
      <c r="SJ379" s="431"/>
      <c r="SK379" s="404"/>
      <c r="SL379" s="443"/>
      <c r="SM379" s="406"/>
      <c r="SN379" s="438"/>
      <c r="SO379" s="439"/>
      <c r="SP379" s="439"/>
      <c r="SQ379" s="497" t="e">
        <f t="shared" si="8048"/>
        <v>#N/A</v>
      </c>
      <c r="SR379" s="497" t="e">
        <f t="shared" si="8049"/>
        <v>#N/A</v>
      </c>
      <c r="SS379" s="498" t="e">
        <f t="shared" si="8050"/>
        <v>#N/A</v>
      </c>
      <c r="ST379" s="498">
        <f t="shared" si="8051"/>
        <v>0</v>
      </c>
      <c r="SU379" s="498">
        <f t="shared" si="8052"/>
        <v>0</v>
      </c>
      <c r="SV379" s="498" t="e">
        <f t="shared" si="8053"/>
        <v>#N/A</v>
      </c>
      <c r="SW379" s="504">
        <f t="shared" si="8054"/>
        <v>0</v>
      </c>
      <c r="SX379" s="500">
        <f t="shared" si="8055"/>
        <v>0</v>
      </c>
    </row>
    <row r="380" spans="2:518" ht="27.75" hidden="1" customHeight="1" thickTop="1" thickBot="1">
      <c r="B380" s="564"/>
      <c r="C380" s="565"/>
      <c r="D380" s="566"/>
      <c r="E380" s="567"/>
      <c r="F380" s="568"/>
      <c r="G380" s="569"/>
      <c r="H380" s="570"/>
      <c r="K380" s="564"/>
      <c r="L380" s="765"/>
      <c r="M380" s="566"/>
      <c r="N380" s="567"/>
      <c r="O380" s="568"/>
      <c r="P380" s="569"/>
      <c r="Q380" s="751">
        <f>SUM(P381:P499)</f>
        <v>0</v>
      </c>
      <c r="R380" s="497"/>
      <c r="S380" s="497"/>
      <c r="T380" s="498"/>
      <c r="U380" s="498"/>
      <c r="V380" s="498"/>
      <c r="W380" s="498"/>
      <c r="X380" s="504"/>
      <c r="Y380" s="500"/>
      <c r="Z380" s="486"/>
      <c r="AA380" s="486"/>
      <c r="AB380" s="564"/>
      <c r="AC380" s="765"/>
      <c r="AD380" s="566"/>
      <c r="AE380" s="567"/>
      <c r="AF380" s="568"/>
      <c r="AG380" s="569"/>
      <c r="AH380" s="751">
        <f>SUM(AG381:AG499)</f>
        <v>0</v>
      </c>
      <c r="AI380" s="497"/>
      <c r="AJ380" s="497"/>
      <c r="AK380" s="498"/>
      <c r="AL380" s="498"/>
      <c r="AM380" s="498"/>
      <c r="AN380" s="498"/>
      <c r="AO380" s="504"/>
      <c r="AP380" s="500"/>
      <c r="AQ380" s="486"/>
      <c r="AR380" s="486"/>
      <c r="AS380" s="564"/>
      <c r="AT380" s="765"/>
      <c r="AU380" s="566"/>
      <c r="AV380" s="567"/>
      <c r="AW380" s="568"/>
      <c r="AX380" s="569"/>
      <c r="AY380" s="751">
        <f>SUM(AX381:AX499)</f>
        <v>0</v>
      </c>
      <c r="AZ380" s="497"/>
      <c r="BA380" s="497"/>
      <c r="BB380" s="498"/>
      <c r="BC380" s="498"/>
      <c r="BD380" s="498"/>
      <c r="BE380" s="498"/>
      <c r="BF380" s="504"/>
      <c r="BG380" s="500"/>
      <c r="BJ380" s="564"/>
      <c r="BK380" s="765"/>
      <c r="BL380" s="566"/>
      <c r="BM380" s="567"/>
      <c r="BN380" s="568"/>
      <c r="BO380" s="569"/>
      <c r="BP380" s="751">
        <f>SUM(BO381:BO499)</f>
        <v>0</v>
      </c>
      <c r="BQ380" s="497"/>
      <c r="BR380" s="497"/>
      <c r="BS380" s="498"/>
      <c r="BT380" s="498"/>
      <c r="BU380" s="498"/>
      <c r="BV380" s="498"/>
      <c r="BW380" s="504"/>
      <c r="BX380" s="500"/>
      <c r="CA380" s="564"/>
      <c r="CB380" s="765"/>
      <c r="CC380" s="566"/>
      <c r="CD380" s="567"/>
      <c r="CE380" s="568"/>
      <c r="CF380" s="569"/>
      <c r="CG380" s="751">
        <f>SUM(CF381:CF499)</f>
        <v>0</v>
      </c>
      <c r="CH380" s="497"/>
      <c r="CI380" s="497"/>
      <c r="CJ380" s="498"/>
      <c r="CK380" s="498"/>
      <c r="CL380" s="498"/>
      <c r="CM380" s="498"/>
      <c r="CN380" s="504"/>
      <c r="CO380" s="500"/>
      <c r="CR380" s="564"/>
      <c r="CS380" s="765"/>
      <c r="CT380" s="566"/>
      <c r="CU380" s="567"/>
      <c r="CV380" s="568"/>
      <c r="CW380" s="569"/>
      <c r="CX380" s="751">
        <f>SUM(CW381:CW499)</f>
        <v>0</v>
      </c>
      <c r="CY380" s="497"/>
      <c r="CZ380" s="497"/>
      <c r="DA380" s="498"/>
      <c r="DB380" s="498"/>
      <c r="DC380" s="498"/>
      <c r="DD380" s="498"/>
      <c r="DE380" s="504"/>
      <c r="DF380" s="500"/>
      <c r="DI380" s="564"/>
      <c r="DJ380" s="765"/>
      <c r="DK380" s="566"/>
      <c r="DL380" s="567"/>
      <c r="DM380" s="568"/>
      <c r="DN380" s="569"/>
      <c r="DO380" s="751">
        <f>SUM(DN381:DN499)</f>
        <v>0</v>
      </c>
      <c r="DP380" s="497"/>
      <c r="DQ380" s="497"/>
      <c r="DR380" s="498"/>
      <c r="DS380" s="498"/>
      <c r="DT380" s="498"/>
      <c r="DU380" s="498"/>
      <c r="DV380" s="504"/>
      <c r="DW380" s="500"/>
      <c r="DZ380" s="564"/>
      <c r="EA380" s="765"/>
      <c r="EB380" s="566"/>
      <c r="EC380" s="567"/>
      <c r="ED380" s="568"/>
      <c r="EE380" s="569"/>
      <c r="EF380" s="751">
        <f>SUM(EE381:EE499)</f>
        <v>0</v>
      </c>
      <c r="EG380" s="497"/>
      <c r="EH380" s="497"/>
      <c r="EI380" s="498"/>
      <c r="EJ380" s="498"/>
      <c r="EK380" s="498"/>
      <c r="EL380" s="498"/>
      <c r="EM380" s="504"/>
      <c r="EN380" s="500"/>
      <c r="EQ380" s="652"/>
      <c r="ER380" s="653"/>
      <c r="ES380" s="654"/>
      <c r="ET380" s="655"/>
      <c r="EU380" s="656"/>
      <c r="EV380" s="657"/>
      <c r="EW380" s="751">
        <f>SUM(EV381:EV499)</f>
        <v>0</v>
      </c>
      <c r="EX380" s="497"/>
      <c r="EY380" s="497"/>
      <c r="EZ380" s="498"/>
      <c r="FA380" s="498"/>
      <c r="FB380" s="498"/>
      <c r="FC380" s="498"/>
      <c r="FD380" s="504"/>
      <c r="FE380" s="500"/>
      <c r="FH380" s="652"/>
      <c r="FI380" s="653"/>
      <c r="FJ380" s="654"/>
      <c r="FK380" s="655"/>
      <c r="FL380" s="656"/>
      <c r="FM380" s="657"/>
      <c r="FN380" s="751">
        <f>SUM(FM381:FM499)</f>
        <v>0</v>
      </c>
      <c r="FO380" s="497"/>
      <c r="FP380" s="497"/>
      <c r="FQ380" s="498"/>
      <c r="FR380" s="498"/>
      <c r="FS380" s="498"/>
      <c r="FT380" s="498"/>
      <c r="FU380" s="504"/>
      <c r="FV380" s="500"/>
      <c r="FY380" s="652"/>
      <c r="FZ380" s="653"/>
      <c r="GA380" s="654"/>
      <c r="GB380" s="655"/>
      <c r="GC380" s="656"/>
      <c r="GD380" s="657"/>
      <c r="GE380" s="751">
        <f>SUM(GD381:GD499)</f>
        <v>0</v>
      </c>
      <c r="GF380" s="497"/>
      <c r="GG380" s="497"/>
      <c r="GH380" s="498"/>
      <c r="GI380" s="498"/>
      <c r="GJ380" s="498"/>
      <c r="GK380" s="498"/>
      <c r="GL380" s="504"/>
      <c r="GM380" s="500"/>
      <c r="GP380" s="652"/>
      <c r="GQ380" s="653"/>
      <c r="GR380" s="654"/>
      <c r="GS380" s="655"/>
      <c r="GT380" s="656"/>
      <c r="GU380" s="657"/>
      <c r="GV380" s="751">
        <f>SUM(GU381:GU499)</f>
        <v>0</v>
      </c>
      <c r="GW380" s="497"/>
      <c r="GX380" s="497"/>
      <c r="GY380" s="498"/>
      <c r="GZ380" s="498"/>
      <c r="HA380" s="498"/>
      <c r="HB380" s="498"/>
      <c r="HC380" s="504"/>
      <c r="HD380" s="500"/>
      <c r="HG380" s="652"/>
      <c r="HH380" s="653"/>
      <c r="HI380" s="654"/>
      <c r="HJ380" s="655"/>
      <c r="HK380" s="656"/>
      <c r="HL380" s="657"/>
      <c r="HM380" s="751">
        <f>SUM(HL381:HL499)</f>
        <v>0</v>
      </c>
      <c r="HN380" s="497"/>
      <c r="HO380" s="497"/>
      <c r="HP380" s="498"/>
      <c r="HQ380" s="498"/>
      <c r="HR380" s="498"/>
      <c r="HS380" s="498"/>
      <c r="HT380" s="504"/>
      <c r="HU380" s="500"/>
      <c r="HX380" s="652"/>
      <c r="HY380" s="653"/>
      <c r="HZ380" s="654"/>
      <c r="IA380" s="655"/>
      <c r="IB380" s="656"/>
      <c r="IC380" s="657"/>
      <c r="ID380" s="751">
        <f>SUM(IC381:IC499)</f>
        <v>0</v>
      </c>
      <c r="IE380" s="497"/>
      <c r="IF380" s="497"/>
      <c r="IG380" s="498"/>
      <c r="IH380" s="498"/>
      <c r="II380" s="498"/>
      <c r="IJ380" s="498"/>
      <c r="IK380" s="504"/>
      <c r="IL380" s="500"/>
      <c r="IO380" s="652"/>
      <c r="IP380" s="653"/>
      <c r="IQ380" s="654"/>
      <c r="IR380" s="655"/>
      <c r="IS380" s="656"/>
      <c r="IT380" s="657"/>
      <c r="IU380" s="751">
        <f>SUM(IT381:IT499)</f>
        <v>0</v>
      </c>
      <c r="IV380" s="497"/>
      <c r="IW380" s="497"/>
      <c r="IX380" s="498"/>
      <c r="IY380" s="498"/>
      <c r="IZ380" s="498"/>
      <c r="JA380" s="498"/>
      <c r="JB380" s="504"/>
      <c r="JC380" s="500"/>
      <c r="JF380" s="652"/>
      <c r="JG380" s="653"/>
      <c r="JH380" s="654"/>
      <c r="JI380" s="655"/>
      <c r="JJ380" s="656"/>
      <c r="JK380" s="657"/>
      <c r="JL380" s="751">
        <f>SUM(JK381:JK499)</f>
        <v>0</v>
      </c>
      <c r="JM380" s="497"/>
      <c r="JN380" s="497"/>
      <c r="JO380" s="498"/>
      <c r="JP380" s="498"/>
      <c r="JQ380" s="498"/>
      <c r="JR380" s="498"/>
      <c r="JS380" s="504"/>
      <c r="JT380" s="500"/>
      <c r="JW380" s="652"/>
      <c r="JX380" s="653"/>
      <c r="JY380" s="654"/>
      <c r="JZ380" s="655"/>
      <c r="KA380" s="656"/>
      <c r="KB380" s="657"/>
      <c r="KC380" s="751">
        <f>SUM(KB381:KB499)</f>
        <v>0</v>
      </c>
      <c r="KD380" s="497"/>
      <c r="KE380" s="497"/>
      <c r="KF380" s="498"/>
      <c r="KG380" s="498"/>
      <c r="KH380" s="498"/>
      <c r="KI380" s="498"/>
      <c r="KJ380" s="504"/>
      <c r="KK380" s="500"/>
      <c r="KN380" s="652"/>
      <c r="KO380" s="653"/>
      <c r="KP380" s="654"/>
      <c r="KQ380" s="655"/>
      <c r="KR380" s="656"/>
      <c r="KS380" s="657"/>
      <c r="KT380" s="751">
        <f>SUM(KS381:KS499)</f>
        <v>0</v>
      </c>
      <c r="KU380" s="497"/>
      <c r="KV380" s="497"/>
      <c r="KW380" s="498"/>
      <c r="KX380" s="498"/>
      <c r="KY380" s="498"/>
      <c r="KZ380" s="498"/>
      <c r="LA380" s="504"/>
      <c r="LB380" s="500"/>
      <c r="LE380" s="652"/>
      <c r="LF380" s="653"/>
      <c r="LG380" s="654"/>
      <c r="LH380" s="655"/>
      <c r="LI380" s="656"/>
      <c r="LJ380" s="657"/>
      <c r="LK380" s="751">
        <f>SUM(LJ381:LJ499)</f>
        <v>0</v>
      </c>
      <c r="LL380" s="497"/>
      <c r="LM380" s="497"/>
      <c r="LN380" s="498"/>
      <c r="LO380" s="498"/>
      <c r="LP380" s="498"/>
      <c r="LQ380" s="498"/>
      <c r="LR380" s="504"/>
      <c r="LS380" s="500"/>
      <c r="LV380" s="652"/>
      <c r="LW380" s="653"/>
      <c r="LX380" s="654"/>
      <c r="LY380" s="655"/>
      <c r="LZ380" s="656"/>
      <c r="MA380" s="657"/>
      <c r="MB380" s="751">
        <f>SUM(MA381:MA499)</f>
        <v>0</v>
      </c>
      <c r="MC380" s="497"/>
      <c r="MD380" s="497"/>
      <c r="ME380" s="498"/>
      <c r="MF380" s="498"/>
      <c r="MG380" s="498"/>
      <c r="MH380" s="498"/>
      <c r="MI380" s="504"/>
      <c r="MJ380" s="500"/>
      <c r="MM380" s="652"/>
      <c r="MN380" s="653"/>
      <c r="MO380" s="654"/>
      <c r="MP380" s="655"/>
      <c r="MQ380" s="656"/>
      <c r="MR380" s="657"/>
      <c r="MS380" s="751">
        <f>SUM(MR381:MR499)</f>
        <v>0</v>
      </c>
      <c r="MT380" s="497"/>
      <c r="MU380" s="497"/>
      <c r="MV380" s="498"/>
      <c r="MW380" s="498"/>
      <c r="MX380" s="498"/>
      <c r="MY380" s="498"/>
      <c r="MZ380" s="504"/>
      <c r="NA380" s="500"/>
      <c r="ND380" s="652"/>
      <c r="NE380" s="653"/>
      <c r="NF380" s="654"/>
      <c r="NG380" s="655"/>
      <c r="NH380" s="656"/>
      <c r="NI380" s="657"/>
      <c r="NJ380" s="751">
        <f>SUM(NI381:NI499)</f>
        <v>0</v>
      </c>
      <c r="NK380" s="497"/>
      <c r="NL380" s="497"/>
      <c r="NM380" s="498"/>
      <c r="NN380" s="498"/>
      <c r="NO380" s="498"/>
      <c r="NP380" s="498"/>
      <c r="NQ380" s="504"/>
      <c r="NR380" s="500"/>
      <c r="NU380" s="652"/>
      <c r="NV380" s="653"/>
      <c r="NW380" s="654"/>
      <c r="NX380" s="655"/>
      <c r="NY380" s="656"/>
      <c r="NZ380" s="657"/>
      <c r="OA380" s="751">
        <f>SUM(NZ381:NZ499)</f>
        <v>0</v>
      </c>
      <c r="OB380" s="497"/>
      <c r="OC380" s="497"/>
      <c r="OD380" s="498"/>
      <c r="OE380" s="498"/>
      <c r="OF380" s="498"/>
      <c r="OG380" s="498"/>
      <c r="OH380" s="504"/>
      <c r="OI380" s="500"/>
      <c r="OL380" s="652"/>
      <c r="OM380" s="653"/>
      <c r="ON380" s="654"/>
      <c r="OO380" s="655"/>
      <c r="OP380" s="656"/>
      <c r="OQ380" s="657"/>
      <c r="OR380" s="751">
        <f>SUM(OQ381:OQ499)</f>
        <v>0</v>
      </c>
      <c r="OS380" s="497"/>
      <c r="OT380" s="497"/>
      <c r="OU380" s="498"/>
      <c r="OV380" s="498"/>
      <c r="OW380" s="498"/>
      <c r="OX380" s="498"/>
      <c r="OY380" s="504"/>
      <c r="OZ380" s="500"/>
      <c r="PC380" s="652"/>
      <c r="PD380" s="653"/>
      <c r="PE380" s="654"/>
      <c r="PF380" s="655"/>
      <c r="PG380" s="656"/>
      <c r="PH380" s="657"/>
      <c r="PI380" s="751">
        <f>SUM(PH381:PH499)</f>
        <v>0</v>
      </c>
      <c r="PJ380" s="497"/>
      <c r="PK380" s="497"/>
      <c r="PL380" s="498"/>
      <c r="PM380" s="498"/>
      <c r="PN380" s="498"/>
      <c r="PO380" s="498"/>
      <c r="PP380" s="504"/>
      <c r="PQ380" s="500"/>
      <c r="PT380" s="652"/>
      <c r="PU380" s="653"/>
      <c r="PV380" s="654"/>
      <c r="PW380" s="655"/>
      <c r="PX380" s="656"/>
      <c r="PY380" s="657"/>
      <c r="PZ380" s="751">
        <f>SUM(PY381:PY499)</f>
        <v>0</v>
      </c>
      <c r="QA380" s="497"/>
      <c r="QB380" s="497"/>
      <c r="QC380" s="498"/>
      <c r="QD380" s="498"/>
      <c r="QE380" s="498"/>
      <c r="QF380" s="498"/>
      <c r="QG380" s="504"/>
      <c r="QH380" s="500"/>
      <c r="QK380" s="652"/>
      <c r="QL380" s="653"/>
      <c r="QM380" s="654"/>
      <c r="QN380" s="655"/>
      <c r="QO380" s="656"/>
      <c r="QP380" s="657"/>
      <c r="QQ380" s="751">
        <f>SUM(QP381:QP499)</f>
        <v>0</v>
      </c>
      <c r="QR380" s="497"/>
      <c r="QS380" s="497"/>
      <c r="QT380" s="498"/>
      <c r="QU380" s="498"/>
      <c r="QV380" s="498"/>
      <c r="QW380" s="498"/>
      <c r="QX380" s="504"/>
      <c r="QY380" s="500"/>
      <c r="RB380" s="431"/>
      <c r="RC380" s="404"/>
      <c r="RD380" s="440"/>
      <c r="RE380" s="406"/>
      <c r="RF380" s="416"/>
      <c r="RG380" s="392"/>
      <c r="RH380" s="392"/>
      <c r="RI380" s="497" t="e">
        <f t="shared" si="8032"/>
        <v>#N/A</v>
      </c>
      <c r="RJ380" s="497" t="e">
        <f t="shared" si="8033"/>
        <v>#N/A</v>
      </c>
      <c r="RK380" s="498" t="e">
        <f t="shared" si="8034"/>
        <v>#N/A</v>
      </c>
      <c r="RL380" s="498">
        <f t="shared" si="8035"/>
        <v>0</v>
      </c>
      <c r="RM380" s="498">
        <f t="shared" si="8036"/>
        <v>0</v>
      </c>
      <c r="RN380" s="498" t="e">
        <f t="shared" si="8037"/>
        <v>#N/A</v>
      </c>
      <c r="RO380" s="504">
        <f t="shared" si="8038"/>
        <v>0</v>
      </c>
      <c r="RP380" s="500">
        <f t="shared" si="8039"/>
        <v>0</v>
      </c>
      <c r="RS380" s="431"/>
      <c r="RT380" s="404"/>
      <c r="RU380" s="440"/>
      <c r="RV380" s="406"/>
      <c r="RW380" s="416"/>
      <c r="RX380" s="392"/>
      <c r="RY380" s="392"/>
      <c r="RZ380" s="497" t="e">
        <f t="shared" si="8040"/>
        <v>#N/A</v>
      </c>
      <c r="SA380" s="497" t="e">
        <f t="shared" si="8041"/>
        <v>#N/A</v>
      </c>
      <c r="SB380" s="498" t="e">
        <f t="shared" si="8042"/>
        <v>#N/A</v>
      </c>
      <c r="SC380" s="498">
        <f t="shared" si="8043"/>
        <v>0</v>
      </c>
      <c r="SD380" s="498">
        <f t="shared" si="8044"/>
        <v>0</v>
      </c>
      <c r="SE380" s="498" t="e">
        <f t="shared" si="8045"/>
        <v>#N/A</v>
      </c>
      <c r="SF380" s="504">
        <f t="shared" si="8046"/>
        <v>0</v>
      </c>
      <c r="SG380" s="500">
        <f t="shared" si="8047"/>
        <v>0</v>
      </c>
      <c r="SJ380" s="431"/>
      <c r="SK380" s="404"/>
      <c r="SL380" s="440"/>
      <c r="SM380" s="406"/>
      <c r="SN380" s="416"/>
      <c r="SO380" s="392"/>
      <c r="SP380" s="392"/>
      <c r="SQ380" s="497" t="e">
        <f t="shared" si="8048"/>
        <v>#N/A</v>
      </c>
      <c r="SR380" s="497" t="e">
        <f t="shared" si="8049"/>
        <v>#N/A</v>
      </c>
      <c r="SS380" s="498" t="e">
        <f t="shared" si="8050"/>
        <v>#N/A</v>
      </c>
      <c r="ST380" s="498">
        <f t="shared" si="8051"/>
        <v>0</v>
      </c>
      <c r="SU380" s="498">
        <f t="shared" si="8052"/>
        <v>0</v>
      </c>
      <c r="SV380" s="498" t="e">
        <f t="shared" si="8053"/>
        <v>#N/A</v>
      </c>
      <c r="SW380" s="504">
        <f t="shared" si="8054"/>
        <v>0</v>
      </c>
      <c r="SX380" s="500">
        <f t="shared" si="8055"/>
        <v>0</v>
      </c>
    </row>
    <row r="381" spans="2:518" ht="33.75" hidden="1" customHeight="1" thickTop="1" thickBot="1">
      <c r="B381" s="571"/>
      <c r="C381" s="572"/>
      <c r="D381" s="573"/>
      <c r="E381" s="574"/>
      <c r="F381" s="575"/>
      <c r="G381" s="576"/>
      <c r="H381" s="595"/>
      <c r="K381" s="571"/>
      <c r="L381" s="766"/>
      <c r="M381" s="573"/>
      <c r="N381" s="574"/>
      <c r="O381" s="575"/>
      <c r="P381" s="576"/>
      <c r="Q381" s="1325"/>
      <c r="R381" s="497"/>
      <c r="S381" s="497"/>
      <c r="T381" s="498"/>
      <c r="U381" s="498"/>
      <c r="V381" s="498"/>
      <c r="W381" s="498"/>
      <c r="X381" s="504"/>
      <c r="Y381" s="500"/>
      <c r="Z381" s="486"/>
      <c r="AA381" s="486"/>
      <c r="AB381" s="571"/>
      <c r="AC381" s="766"/>
      <c r="AD381" s="573"/>
      <c r="AE381" s="574"/>
      <c r="AF381" s="575"/>
      <c r="AG381" s="576"/>
      <c r="AH381" s="1325"/>
      <c r="AI381" s="497"/>
      <c r="AJ381" s="497"/>
      <c r="AK381" s="498"/>
      <c r="AL381" s="498"/>
      <c r="AM381" s="498"/>
      <c r="AN381" s="498"/>
      <c r="AO381" s="504"/>
      <c r="AP381" s="500"/>
      <c r="AQ381" s="486"/>
      <c r="AR381" s="486"/>
      <c r="AS381" s="571"/>
      <c r="AT381" s="766"/>
      <c r="AU381" s="573"/>
      <c r="AV381" s="574"/>
      <c r="AW381" s="575"/>
      <c r="AX381" s="576"/>
      <c r="AY381" s="1325"/>
      <c r="AZ381" s="497"/>
      <c r="BA381" s="497"/>
      <c r="BB381" s="498"/>
      <c r="BC381" s="498"/>
      <c r="BD381" s="498"/>
      <c r="BE381" s="498"/>
      <c r="BF381" s="504"/>
      <c r="BG381" s="500"/>
      <c r="BJ381" s="571"/>
      <c r="BK381" s="766"/>
      <c r="BL381" s="573"/>
      <c r="BM381" s="574"/>
      <c r="BN381" s="575"/>
      <c r="BO381" s="576"/>
      <c r="BP381" s="1325"/>
      <c r="BQ381" s="497"/>
      <c r="BR381" s="497"/>
      <c r="BS381" s="498"/>
      <c r="BT381" s="498"/>
      <c r="BU381" s="498"/>
      <c r="BV381" s="498"/>
      <c r="BW381" s="504"/>
      <c r="BX381" s="500"/>
      <c r="CA381" s="571"/>
      <c r="CB381" s="766"/>
      <c r="CC381" s="573"/>
      <c r="CD381" s="574"/>
      <c r="CE381" s="575"/>
      <c r="CF381" s="576"/>
      <c r="CG381" s="1325"/>
      <c r="CH381" s="497"/>
      <c r="CI381" s="497"/>
      <c r="CJ381" s="498"/>
      <c r="CK381" s="498"/>
      <c r="CL381" s="498"/>
      <c r="CM381" s="498"/>
      <c r="CN381" s="504"/>
      <c r="CO381" s="500"/>
      <c r="CR381" s="571"/>
      <c r="CS381" s="766"/>
      <c r="CT381" s="573"/>
      <c r="CU381" s="574"/>
      <c r="CV381" s="575"/>
      <c r="CW381" s="576"/>
      <c r="CX381" s="1325"/>
      <c r="CY381" s="497"/>
      <c r="CZ381" s="497"/>
      <c r="DA381" s="498"/>
      <c r="DB381" s="498"/>
      <c r="DC381" s="498"/>
      <c r="DD381" s="498"/>
      <c r="DE381" s="504"/>
      <c r="DF381" s="500"/>
      <c r="DI381" s="571"/>
      <c r="DJ381" s="766"/>
      <c r="DK381" s="573"/>
      <c r="DL381" s="574"/>
      <c r="DM381" s="575"/>
      <c r="DN381" s="576"/>
      <c r="DO381" s="1325"/>
      <c r="DP381" s="497"/>
      <c r="DQ381" s="497"/>
      <c r="DR381" s="498"/>
      <c r="DS381" s="498"/>
      <c r="DT381" s="498"/>
      <c r="DU381" s="498"/>
      <c r="DV381" s="504"/>
      <c r="DW381" s="500"/>
      <c r="DZ381" s="571"/>
      <c r="EA381" s="766"/>
      <c r="EB381" s="573"/>
      <c r="EC381" s="574"/>
      <c r="ED381" s="575"/>
      <c r="EE381" s="576"/>
      <c r="EF381" s="1325"/>
      <c r="EG381" s="497"/>
      <c r="EH381" s="497"/>
      <c r="EI381" s="498"/>
      <c r="EJ381" s="498"/>
      <c r="EK381" s="498"/>
      <c r="EL381" s="498"/>
      <c r="EM381" s="504"/>
      <c r="EN381" s="500"/>
      <c r="EQ381" s="659"/>
      <c r="ER381" s="660"/>
      <c r="ES381" s="661"/>
      <c r="ET381" s="662"/>
      <c r="EU381" s="663"/>
      <c r="EV381" s="664"/>
      <c r="EW381" s="1325"/>
      <c r="EX381" s="497"/>
      <c r="EY381" s="497"/>
      <c r="EZ381" s="498"/>
      <c r="FA381" s="498"/>
      <c r="FB381" s="498"/>
      <c r="FC381" s="498"/>
      <c r="FD381" s="504"/>
      <c r="FE381" s="500"/>
      <c r="FH381" s="659"/>
      <c r="FI381" s="660"/>
      <c r="FJ381" s="661"/>
      <c r="FK381" s="662"/>
      <c r="FL381" s="663"/>
      <c r="FM381" s="664"/>
      <c r="FN381" s="1325"/>
      <c r="FO381" s="497"/>
      <c r="FP381" s="497"/>
      <c r="FQ381" s="498"/>
      <c r="FR381" s="498"/>
      <c r="FS381" s="498"/>
      <c r="FT381" s="498"/>
      <c r="FU381" s="504"/>
      <c r="FV381" s="500"/>
      <c r="FY381" s="659"/>
      <c r="FZ381" s="660"/>
      <c r="GA381" s="661"/>
      <c r="GB381" s="662"/>
      <c r="GC381" s="663"/>
      <c r="GD381" s="664"/>
      <c r="GE381" s="1325"/>
      <c r="GF381" s="497"/>
      <c r="GG381" s="497"/>
      <c r="GH381" s="498"/>
      <c r="GI381" s="498"/>
      <c r="GJ381" s="498"/>
      <c r="GK381" s="498"/>
      <c r="GL381" s="504"/>
      <c r="GM381" s="500"/>
      <c r="GP381" s="659"/>
      <c r="GQ381" s="660"/>
      <c r="GR381" s="661"/>
      <c r="GS381" s="662"/>
      <c r="GT381" s="663"/>
      <c r="GU381" s="664"/>
      <c r="GV381" s="1325"/>
      <c r="GW381" s="497"/>
      <c r="GX381" s="497"/>
      <c r="GY381" s="498"/>
      <c r="GZ381" s="498"/>
      <c r="HA381" s="498"/>
      <c r="HB381" s="498"/>
      <c r="HC381" s="504"/>
      <c r="HD381" s="500"/>
      <c r="HG381" s="659"/>
      <c r="HH381" s="660"/>
      <c r="HI381" s="661"/>
      <c r="HJ381" s="662"/>
      <c r="HK381" s="663"/>
      <c r="HL381" s="664"/>
      <c r="HM381" s="1325"/>
      <c r="HN381" s="497"/>
      <c r="HO381" s="497"/>
      <c r="HP381" s="498"/>
      <c r="HQ381" s="498"/>
      <c r="HR381" s="498"/>
      <c r="HS381" s="498"/>
      <c r="HT381" s="504"/>
      <c r="HU381" s="500"/>
      <c r="HX381" s="659"/>
      <c r="HY381" s="660"/>
      <c r="HZ381" s="661"/>
      <c r="IA381" s="662"/>
      <c r="IB381" s="663"/>
      <c r="IC381" s="664"/>
      <c r="ID381" s="1325"/>
      <c r="IE381" s="497"/>
      <c r="IF381" s="497"/>
      <c r="IG381" s="498"/>
      <c r="IH381" s="498"/>
      <c r="II381" s="498"/>
      <c r="IJ381" s="498"/>
      <c r="IK381" s="504"/>
      <c r="IL381" s="500"/>
      <c r="IO381" s="659"/>
      <c r="IP381" s="660"/>
      <c r="IQ381" s="661"/>
      <c r="IR381" s="662"/>
      <c r="IS381" s="663"/>
      <c r="IT381" s="664"/>
      <c r="IU381" s="1325"/>
      <c r="IV381" s="497"/>
      <c r="IW381" s="497"/>
      <c r="IX381" s="498"/>
      <c r="IY381" s="498"/>
      <c r="IZ381" s="498"/>
      <c r="JA381" s="498"/>
      <c r="JB381" s="504"/>
      <c r="JC381" s="500"/>
      <c r="JF381" s="659"/>
      <c r="JG381" s="660"/>
      <c r="JH381" s="661"/>
      <c r="JI381" s="662"/>
      <c r="JJ381" s="663"/>
      <c r="JK381" s="664"/>
      <c r="JL381" s="1325"/>
      <c r="JM381" s="497"/>
      <c r="JN381" s="497"/>
      <c r="JO381" s="498"/>
      <c r="JP381" s="498"/>
      <c r="JQ381" s="498"/>
      <c r="JR381" s="498"/>
      <c r="JS381" s="504"/>
      <c r="JT381" s="500"/>
      <c r="JW381" s="659"/>
      <c r="JX381" s="660"/>
      <c r="JY381" s="661"/>
      <c r="JZ381" s="662"/>
      <c r="KA381" s="663"/>
      <c r="KB381" s="664"/>
      <c r="KC381" s="1325"/>
      <c r="KD381" s="497"/>
      <c r="KE381" s="497"/>
      <c r="KF381" s="498"/>
      <c r="KG381" s="498"/>
      <c r="KH381" s="498"/>
      <c r="KI381" s="498"/>
      <c r="KJ381" s="504"/>
      <c r="KK381" s="500"/>
      <c r="KN381" s="659"/>
      <c r="KO381" s="660"/>
      <c r="KP381" s="661"/>
      <c r="KQ381" s="662"/>
      <c r="KR381" s="663"/>
      <c r="KS381" s="664"/>
      <c r="KT381" s="1325"/>
      <c r="KU381" s="497"/>
      <c r="KV381" s="497"/>
      <c r="KW381" s="498"/>
      <c r="KX381" s="498"/>
      <c r="KY381" s="498"/>
      <c r="KZ381" s="498"/>
      <c r="LA381" s="504"/>
      <c r="LB381" s="500"/>
      <c r="LE381" s="659"/>
      <c r="LF381" s="660"/>
      <c r="LG381" s="661"/>
      <c r="LH381" s="662"/>
      <c r="LI381" s="663"/>
      <c r="LJ381" s="664"/>
      <c r="LK381" s="1325"/>
      <c r="LL381" s="497"/>
      <c r="LM381" s="497"/>
      <c r="LN381" s="498"/>
      <c r="LO381" s="498"/>
      <c r="LP381" s="498"/>
      <c r="LQ381" s="498"/>
      <c r="LR381" s="504"/>
      <c r="LS381" s="500"/>
      <c r="LV381" s="659"/>
      <c r="LW381" s="660"/>
      <c r="LX381" s="661"/>
      <c r="LY381" s="662"/>
      <c r="LZ381" s="663"/>
      <c r="MA381" s="664"/>
      <c r="MB381" s="1325"/>
      <c r="MC381" s="497"/>
      <c r="MD381" s="497"/>
      <c r="ME381" s="498"/>
      <c r="MF381" s="498"/>
      <c r="MG381" s="498"/>
      <c r="MH381" s="498"/>
      <c r="MI381" s="504"/>
      <c r="MJ381" s="500"/>
      <c r="MM381" s="659"/>
      <c r="MN381" s="660"/>
      <c r="MO381" s="661"/>
      <c r="MP381" s="662"/>
      <c r="MQ381" s="663"/>
      <c r="MR381" s="664"/>
      <c r="MS381" s="1325"/>
      <c r="MT381" s="497"/>
      <c r="MU381" s="497"/>
      <c r="MV381" s="498"/>
      <c r="MW381" s="498"/>
      <c r="MX381" s="498"/>
      <c r="MY381" s="498"/>
      <c r="MZ381" s="504"/>
      <c r="NA381" s="500"/>
      <c r="ND381" s="659"/>
      <c r="NE381" s="660"/>
      <c r="NF381" s="661"/>
      <c r="NG381" s="662"/>
      <c r="NH381" s="663"/>
      <c r="NI381" s="664"/>
      <c r="NJ381" s="1325"/>
      <c r="NK381" s="497"/>
      <c r="NL381" s="497"/>
      <c r="NM381" s="498"/>
      <c r="NN381" s="498"/>
      <c r="NO381" s="498"/>
      <c r="NP381" s="498"/>
      <c r="NQ381" s="504"/>
      <c r="NR381" s="500"/>
      <c r="NU381" s="659"/>
      <c r="NV381" s="660"/>
      <c r="NW381" s="661"/>
      <c r="NX381" s="662"/>
      <c r="NY381" s="663"/>
      <c r="NZ381" s="664"/>
      <c r="OA381" s="1325"/>
      <c r="OB381" s="497"/>
      <c r="OC381" s="497"/>
      <c r="OD381" s="498"/>
      <c r="OE381" s="498"/>
      <c r="OF381" s="498"/>
      <c r="OG381" s="498"/>
      <c r="OH381" s="504"/>
      <c r="OI381" s="500"/>
      <c r="OL381" s="659"/>
      <c r="OM381" s="660"/>
      <c r="ON381" s="661"/>
      <c r="OO381" s="662"/>
      <c r="OP381" s="663"/>
      <c r="OQ381" s="664"/>
      <c r="OR381" s="1325"/>
      <c r="OS381" s="497"/>
      <c r="OT381" s="497"/>
      <c r="OU381" s="498"/>
      <c r="OV381" s="498"/>
      <c r="OW381" s="498"/>
      <c r="OX381" s="498"/>
      <c r="OY381" s="504"/>
      <c r="OZ381" s="500"/>
      <c r="PC381" s="659"/>
      <c r="PD381" s="660"/>
      <c r="PE381" s="661"/>
      <c r="PF381" s="662"/>
      <c r="PG381" s="663"/>
      <c r="PH381" s="664"/>
      <c r="PI381" s="1325"/>
      <c r="PJ381" s="497"/>
      <c r="PK381" s="497"/>
      <c r="PL381" s="498"/>
      <c r="PM381" s="498"/>
      <c r="PN381" s="498"/>
      <c r="PO381" s="498"/>
      <c r="PP381" s="504"/>
      <c r="PQ381" s="500"/>
      <c r="PT381" s="659"/>
      <c r="PU381" s="660"/>
      <c r="PV381" s="661"/>
      <c r="PW381" s="662"/>
      <c r="PX381" s="663"/>
      <c r="PY381" s="664"/>
      <c r="PZ381" s="1325"/>
      <c r="QA381" s="497"/>
      <c r="QB381" s="497"/>
      <c r="QC381" s="498"/>
      <c r="QD381" s="498"/>
      <c r="QE381" s="498"/>
      <c r="QF381" s="498"/>
      <c r="QG381" s="504"/>
      <c r="QH381" s="500"/>
      <c r="QK381" s="659"/>
      <c r="QL381" s="660"/>
      <c r="QM381" s="661"/>
      <c r="QN381" s="662"/>
      <c r="QO381" s="663"/>
      <c r="QP381" s="664"/>
      <c r="QQ381" s="1325"/>
      <c r="QR381" s="497"/>
      <c r="QS381" s="497"/>
      <c r="QT381" s="498"/>
      <c r="QU381" s="498"/>
      <c r="QV381" s="498"/>
      <c r="QW381" s="498"/>
      <c r="QX381" s="504"/>
      <c r="QY381" s="500"/>
      <c r="RB381" s="431"/>
      <c r="RC381" s="404"/>
      <c r="RD381" s="440"/>
      <c r="RE381" s="406"/>
      <c r="RF381" s="416"/>
      <c r="RG381" s="392"/>
      <c r="RH381" s="392"/>
      <c r="RI381" s="497" t="e">
        <f t="shared" si="8032"/>
        <v>#N/A</v>
      </c>
      <c r="RJ381" s="497" t="e">
        <f t="shared" si="8033"/>
        <v>#N/A</v>
      </c>
      <c r="RK381" s="498" t="e">
        <f t="shared" si="8034"/>
        <v>#N/A</v>
      </c>
      <c r="RL381" s="498">
        <f t="shared" si="8035"/>
        <v>0</v>
      </c>
      <c r="RM381" s="498">
        <f t="shared" si="8036"/>
        <v>0</v>
      </c>
      <c r="RN381" s="498" t="e">
        <f t="shared" si="8037"/>
        <v>#N/A</v>
      </c>
      <c r="RO381" s="504">
        <f t="shared" si="8038"/>
        <v>0</v>
      </c>
      <c r="RP381" s="500">
        <f t="shared" si="8039"/>
        <v>0</v>
      </c>
      <c r="RS381" s="431"/>
      <c r="RT381" s="404"/>
      <c r="RU381" s="440"/>
      <c r="RV381" s="406"/>
      <c r="RW381" s="416"/>
      <c r="RX381" s="392"/>
      <c r="RY381" s="392"/>
      <c r="RZ381" s="497" t="e">
        <f t="shared" si="8040"/>
        <v>#N/A</v>
      </c>
      <c r="SA381" s="497" t="e">
        <f t="shared" si="8041"/>
        <v>#N/A</v>
      </c>
      <c r="SB381" s="498" t="e">
        <f t="shared" si="8042"/>
        <v>#N/A</v>
      </c>
      <c r="SC381" s="498">
        <f t="shared" si="8043"/>
        <v>0</v>
      </c>
      <c r="SD381" s="498">
        <f t="shared" si="8044"/>
        <v>0</v>
      </c>
      <c r="SE381" s="498" t="e">
        <f t="shared" si="8045"/>
        <v>#N/A</v>
      </c>
      <c r="SF381" s="504">
        <f t="shared" si="8046"/>
        <v>0</v>
      </c>
      <c r="SG381" s="500">
        <f t="shared" si="8047"/>
        <v>0</v>
      </c>
      <c r="SJ381" s="431"/>
      <c r="SK381" s="404"/>
      <c r="SL381" s="440"/>
      <c r="SM381" s="406"/>
      <c r="SN381" s="416"/>
      <c r="SO381" s="392"/>
      <c r="SP381" s="392"/>
      <c r="SQ381" s="497" t="e">
        <f t="shared" si="8048"/>
        <v>#N/A</v>
      </c>
      <c r="SR381" s="497" t="e">
        <f t="shared" si="8049"/>
        <v>#N/A</v>
      </c>
      <c r="SS381" s="498" t="e">
        <f t="shared" si="8050"/>
        <v>#N/A</v>
      </c>
      <c r="ST381" s="498">
        <f t="shared" si="8051"/>
        <v>0</v>
      </c>
      <c r="SU381" s="498">
        <f t="shared" si="8052"/>
        <v>0</v>
      </c>
      <c r="SV381" s="498" t="e">
        <f t="shared" si="8053"/>
        <v>#N/A</v>
      </c>
      <c r="SW381" s="504">
        <f t="shared" si="8054"/>
        <v>0</v>
      </c>
      <c r="SX381" s="500">
        <f t="shared" si="8055"/>
        <v>0</v>
      </c>
    </row>
    <row r="382" spans="2:518" ht="30.75" hidden="1" customHeight="1" thickTop="1" thickBot="1">
      <c r="B382" s="577"/>
      <c r="C382" s="578"/>
      <c r="D382" s="579"/>
      <c r="E382" s="580"/>
      <c r="F382" s="581"/>
      <c r="G382" s="585"/>
      <c r="H382" s="595"/>
      <c r="K382" s="577"/>
      <c r="L382" s="767"/>
      <c r="M382" s="579"/>
      <c r="N382" s="580"/>
      <c r="O382" s="581"/>
      <c r="P382" s="585"/>
      <c r="Q382" s="1326"/>
      <c r="R382" s="497"/>
      <c r="S382" s="497"/>
      <c r="T382" s="498"/>
      <c r="U382" s="498"/>
      <c r="V382" s="498"/>
      <c r="W382" s="498"/>
      <c r="X382" s="504"/>
      <c r="Y382" s="500"/>
      <c r="Z382" s="486"/>
      <c r="AA382" s="486"/>
      <c r="AB382" s="577"/>
      <c r="AC382" s="767"/>
      <c r="AD382" s="579"/>
      <c r="AE382" s="580"/>
      <c r="AF382" s="581"/>
      <c r="AG382" s="585"/>
      <c r="AH382" s="1326"/>
      <c r="AI382" s="497"/>
      <c r="AJ382" s="497"/>
      <c r="AK382" s="498"/>
      <c r="AL382" s="498"/>
      <c r="AM382" s="498"/>
      <c r="AN382" s="498"/>
      <c r="AO382" s="504"/>
      <c r="AP382" s="500"/>
      <c r="AQ382" s="486"/>
      <c r="AR382" s="486"/>
      <c r="AS382" s="577"/>
      <c r="AT382" s="767"/>
      <c r="AU382" s="579"/>
      <c r="AV382" s="580"/>
      <c r="AW382" s="581"/>
      <c r="AX382" s="585"/>
      <c r="AY382" s="1326"/>
      <c r="AZ382" s="497"/>
      <c r="BA382" s="497"/>
      <c r="BB382" s="498"/>
      <c r="BC382" s="498"/>
      <c r="BD382" s="498"/>
      <c r="BE382" s="498"/>
      <c r="BF382" s="504"/>
      <c r="BG382" s="500"/>
      <c r="BJ382" s="577"/>
      <c r="BK382" s="767"/>
      <c r="BL382" s="579"/>
      <c r="BM382" s="580"/>
      <c r="BN382" s="581"/>
      <c r="BO382" s="585"/>
      <c r="BP382" s="1326"/>
      <c r="BQ382" s="497"/>
      <c r="BR382" s="497"/>
      <c r="BS382" s="498"/>
      <c r="BT382" s="498"/>
      <c r="BU382" s="498"/>
      <c r="BV382" s="498"/>
      <c r="BW382" s="504"/>
      <c r="BX382" s="500"/>
      <c r="CA382" s="577"/>
      <c r="CB382" s="767"/>
      <c r="CC382" s="579"/>
      <c r="CD382" s="580"/>
      <c r="CE382" s="581"/>
      <c r="CF382" s="585"/>
      <c r="CG382" s="1326"/>
      <c r="CH382" s="497"/>
      <c r="CI382" s="497"/>
      <c r="CJ382" s="498"/>
      <c r="CK382" s="498"/>
      <c r="CL382" s="498"/>
      <c r="CM382" s="498"/>
      <c r="CN382" s="504"/>
      <c r="CO382" s="500"/>
      <c r="CR382" s="577"/>
      <c r="CS382" s="767"/>
      <c r="CT382" s="579"/>
      <c r="CU382" s="580"/>
      <c r="CV382" s="581"/>
      <c r="CW382" s="585"/>
      <c r="CX382" s="1326"/>
      <c r="CY382" s="497"/>
      <c r="CZ382" s="497"/>
      <c r="DA382" s="498"/>
      <c r="DB382" s="498"/>
      <c r="DC382" s="498"/>
      <c r="DD382" s="498"/>
      <c r="DE382" s="504"/>
      <c r="DF382" s="500"/>
      <c r="DI382" s="577"/>
      <c r="DJ382" s="767"/>
      <c r="DK382" s="579"/>
      <c r="DL382" s="580"/>
      <c r="DM382" s="581"/>
      <c r="DN382" s="585"/>
      <c r="DO382" s="1326"/>
      <c r="DP382" s="497"/>
      <c r="DQ382" s="497"/>
      <c r="DR382" s="498"/>
      <c r="DS382" s="498"/>
      <c r="DT382" s="498"/>
      <c r="DU382" s="498"/>
      <c r="DV382" s="504"/>
      <c r="DW382" s="500"/>
      <c r="DZ382" s="577"/>
      <c r="EA382" s="767"/>
      <c r="EB382" s="579"/>
      <c r="EC382" s="580"/>
      <c r="ED382" s="581"/>
      <c r="EE382" s="585"/>
      <c r="EF382" s="1326"/>
      <c r="EG382" s="497"/>
      <c r="EH382" s="497"/>
      <c r="EI382" s="498"/>
      <c r="EJ382" s="498"/>
      <c r="EK382" s="498"/>
      <c r="EL382" s="498"/>
      <c r="EM382" s="504"/>
      <c r="EN382" s="500"/>
      <c r="EQ382" s="665"/>
      <c r="ER382" s="666"/>
      <c r="ES382" s="667"/>
      <c r="ET382" s="668"/>
      <c r="EU382" s="669"/>
      <c r="EV382" s="691"/>
      <c r="EW382" s="1326"/>
      <c r="EX382" s="497" t="e">
        <f t="shared" ref="EX382:EX386" si="8512">IF(EXACT(VLOOKUP(EQ382,OFERTA_0,2,FALSE),ER382),1,0)</f>
        <v>#N/A</v>
      </c>
      <c r="EY382" s="497" t="e">
        <f t="shared" ref="EY382:EY386" si="8513">IF(EXACT(VLOOKUP(EQ382,OFERTA_0,3,FALSE),ES382),1,0)</f>
        <v>#N/A</v>
      </c>
      <c r="EZ382" s="498" t="e">
        <f t="shared" ref="EZ382:EZ386" si="8514">IF(EXACT(VLOOKUP(EQ382,OFERTA_0,4,FALSE),ET382),1,0)</f>
        <v>#N/A</v>
      </c>
      <c r="FA382" s="498">
        <f t="shared" ref="FA382:FA386" si="8515">IF(EU382=0,0,1)</f>
        <v>0</v>
      </c>
      <c r="FB382" s="498">
        <f t="shared" ref="FB382:FB386" si="8516">IF(EV382=0,0,1)</f>
        <v>0</v>
      </c>
      <c r="FC382" s="498" t="e">
        <f t="shared" ref="FC382:FC386" si="8517">PRODUCT(EX382:FB382)</f>
        <v>#N/A</v>
      </c>
      <c r="FD382" s="504">
        <f t="shared" ref="FD382:FD386" si="8518">ROUND(EV382,0)</f>
        <v>0</v>
      </c>
      <c r="FE382" s="500">
        <f t="shared" ref="FE382:FE386" si="8519">EV382-FD382</f>
        <v>0</v>
      </c>
      <c r="FH382" s="665"/>
      <c r="FI382" s="666"/>
      <c r="FJ382" s="667"/>
      <c r="FK382" s="668"/>
      <c r="FL382" s="669"/>
      <c r="FM382" s="691"/>
      <c r="FN382" s="1326"/>
      <c r="FO382" s="497" t="e">
        <f t="shared" ref="FO382:FO386" si="8520">IF(EXACT(VLOOKUP(FH382,OFERTA_0,2,FALSE),FI382),1,0)</f>
        <v>#N/A</v>
      </c>
      <c r="FP382" s="497" t="e">
        <f t="shared" ref="FP382:FP386" si="8521">IF(EXACT(VLOOKUP(FH382,OFERTA_0,3,FALSE),FJ382),1,0)</f>
        <v>#N/A</v>
      </c>
      <c r="FQ382" s="498" t="e">
        <f t="shared" ref="FQ382:FQ386" si="8522">IF(EXACT(VLOOKUP(FH382,OFERTA_0,4,FALSE),FK382),1,0)</f>
        <v>#N/A</v>
      </c>
      <c r="FR382" s="498">
        <f t="shared" ref="FR382:FR386" si="8523">IF(FL382=0,0,1)</f>
        <v>0</v>
      </c>
      <c r="FS382" s="498">
        <f t="shared" ref="FS382:FS386" si="8524">IF(FM382=0,0,1)</f>
        <v>0</v>
      </c>
      <c r="FT382" s="498" t="e">
        <f t="shared" ref="FT382:FT386" si="8525">PRODUCT(FO382:FS382)</f>
        <v>#N/A</v>
      </c>
      <c r="FU382" s="504">
        <f t="shared" ref="FU382:FU386" si="8526">ROUND(FM382,0)</f>
        <v>0</v>
      </c>
      <c r="FV382" s="500">
        <f t="shared" ref="FV382:FV386" si="8527">FM382-FU382</f>
        <v>0</v>
      </c>
      <c r="FY382" s="665"/>
      <c r="FZ382" s="666"/>
      <c r="GA382" s="667"/>
      <c r="GB382" s="668"/>
      <c r="GC382" s="669"/>
      <c r="GD382" s="691"/>
      <c r="GE382" s="1326"/>
      <c r="GF382" s="497" t="e">
        <f t="shared" ref="GF382:GF386" si="8528">IF(EXACT(VLOOKUP(FY382,OFERTA_0,2,FALSE),FZ382),1,0)</f>
        <v>#N/A</v>
      </c>
      <c r="GG382" s="497" t="e">
        <f t="shared" ref="GG382:GG386" si="8529">IF(EXACT(VLOOKUP(FY382,OFERTA_0,3,FALSE),GA382),1,0)</f>
        <v>#N/A</v>
      </c>
      <c r="GH382" s="498" t="e">
        <f t="shared" ref="GH382:GH386" si="8530">IF(EXACT(VLOOKUP(FY382,OFERTA_0,4,FALSE),GB382),1,0)</f>
        <v>#N/A</v>
      </c>
      <c r="GI382" s="498">
        <f t="shared" ref="GI382:GI386" si="8531">IF(GC382=0,0,1)</f>
        <v>0</v>
      </c>
      <c r="GJ382" s="498">
        <f t="shared" ref="GJ382:GJ386" si="8532">IF(GD382=0,0,1)</f>
        <v>0</v>
      </c>
      <c r="GK382" s="498" t="e">
        <f t="shared" ref="GK382:GK386" si="8533">PRODUCT(GF382:GJ382)</f>
        <v>#N/A</v>
      </c>
      <c r="GL382" s="504">
        <f t="shared" ref="GL382:GL386" si="8534">ROUND(GD382,0)</f>
        <v>0</v>
      </c>
      <c r="GM382" s="500">
        <f t="shared" ref="GM382:GM386" si="8535">GD382-GL382</f>
        <v>0</v>
      </c>
      <c r="GP382" s="665"/>
      <c r="GQ382" s="666"/>
      <c r="GR382" s="667"/>
      <c r="GS382" s="668"/>
      <c r="GT382" s="669"/>
      <c r="GU382" s="691"/>
      <c r="GV382" s="1326"/>
      <c r="GW382" s="497" t="e">
        <f t="shared" ref="GW382:GW386" si="8536">IF(EXACT(VLOOKUP(GP382,OFERTA_0,2,FALSE),GQ382),1,0)</f>
        <v>#N/A</v>
      </c>
      <c r="GX382" s="497" t="e">
        <f t="shared" ref="GX382:GX386" si="8537">IF(EXACT(VLOOKUP(GP382,OFERTA_0,3,FALSE),GR382),1,0)</f>
        <v>#N/A</v>
      </c>
      <c r="GY382" s="498" t="e">
        <f t="shared" ref="GY382:GY386" si="8538">IF(EXACT(VLOOKUP(GP382,OFERTA_0,4,FALSE),GS382),1,0)</f>
        <v>#N/A</v>
      </c>
      <c r="GZ382" s="498">
        <f t="shared" ref="GZ382:GZ386" si="8539">IF(GT382=0,0,1)</f>
        <v>0</v>
      </c>
      <c r="HA382" s="498">
        <f t="shared" ref="HA382:HA386" si="8540">IF(GU382=0,0,1)</f>
        <v>0</v>
      </c>
      <c r="HB382" s="498" t="e">
        <f t="shared" ref="HB382:HB386" si="8541">PRODUCT(GW382:HA382)</f>
        <v>#N/A</v>
      </c>
      <c r="HC382" s="504">
        <f t="shared" ref="HC382:HC386" si="8542">ROUND(GU382,0)</f>
        <v>0</v>
      </c>
      <c r="HD382" s="500">
        <f t="shared" ref="HD382:HD386" si="8543">GU382-HC382</f>
        <v>0</v>
      </c>
      <c r="HG382" s="665"/>
      <c r="HH382" s="666"/>
      <c r="HI382" s="667"/>
      <c r="HJ382" s="668"/>
      <c r="HK382" s="669"/>
      <c r="HL382" s="691"/>
      <c r="HM382" s="1326"/>
      <c r="HN382" s="497" t="e">
        <f t="shared" ref="HN382:HN386" si="8544">IF(EXACT(VLOOKUP(HG382,OFERTA_0,2,FALSE),HH382),1,0)</f>
        <v>#N/A</v>
      </c>
      <c r="HO382" s="497" t="e">
        <f t="shared" ref="HO382:HO386" si="8545">IF(EXACT(VLOOKUP(HG382,OFERTA_0,3,FALSE),HI382),1,0)</f>
        <v>#N/A</v>
      </c>
      <c r="HP382" s="498" t="e">
        <f t="shared" ref="HP382:HP386" si="8546">IF(EXACT(VLOOKUP(HG382,OFERTA_0,4,FALSE),HJ382),1,0)</f>
        <v>#N/A</v>
      </c>
      <c r="HQ382" s="498">
        <f t="shared" ref="HQ382:HQ386" si="8547">IF(HK382=0,0,1)</f>
        <v>0</v>
      </c>
      <c r="HR382" s="498">
        <f t="shared" ref="HR382:HR386" si="8548">IF(HL382=0,0,1)</f>
        <v>0</v>
      </c>
      <c r="HS382" s="498" t="e">
        <f t="shared" ref="HS382:HS386" si="8549">PRODUCT(HN382:HR382)</f>
        <v>#N/A</v>
      </c>
      <c r="HT382" s="504">
        <f t="shared" ref="HT382:HT386" si="8550">ROUND(HL382,0)</f>
        <v>0</v>
      </c>
      <c r="HU382" s="500">
        <f t="shared" ref="HU382:HU386" si="8551">HL382-HT382</f>
        <v>0</v>
      </c>
      <c r="HX382" s="665"/>
      <c r="HY382" s="666"/>
      <c r="HZ382" s="667"/>
      <c r="IA382" s="668"/>
      <c r="IB382" s="669"/>
      <c r="IC382" s="691"/>
      <c r="ID382" s="1326"/>
      <c r="IE382" s="497" t="e">
        <f t="shared" ref="IE382:IE386" si="8552">IF(EXACT(VLOOKUP(HX382,OFERTA_0,2,FALSE),HY382),1,0)</f>
        <v>#N/A</v>
      </c>
      <c r="IF382" s="497" t="e">
        <f t="shared" ref="IF382:IF386" si="8553">IF(EXACT(VLOOKUP(HX382,OFERTA_0,3,FALSE),HZ382),1,0)</f>
        <v>#N/A</v>
      </c>
      <c r="IG382" s="498" t="e">
        <f t="shared" ref="IG382:IG386" si="8554">IF(EXACT(VLOOKUP(HX382,OFERTA_0,4,FALSE),IA382),1,0)</f>
        <v>#N/A</v>
      </c>
      <c r="IH382" s="498">
        <f t="shared" ref="IH382:IH386" si="8555">IF(IB382=0,0,1)</f>
        <v>0</v>
      </c>
      <c r="II382" s="498">
        <f t="shared" ref="II382:II386" si="8556">IF(IC382=0,0,1)</f>
        <v>0</v>
      </c>
      <c r="IJ382" s="498" t="e">
        <f t="shared" ref="IJ382:IJ386" si="8557">PRODUCT(IE382:II382)</f>
        <v>#N/A</v>
      </c>
      <c r="IK382" s="504">
        <f t="shared" ref="IK382:IK386" si="8558">ROUND(IC382,0)</f>
        <v>0</v>
      </c>
      <c r="IL382" s="500">
        <f t="shared" ref="IL382:IL386" si="8559">IC382-IK382</f>
        <v>0</v>
      </c>
      <c r="IO382" s="665"/>
      <c r="IP382" s="666"/>
      <c r="IQ382" s="667"/>
      <c r="IR382" s="668"/>
      <c r="IS382" s="669"/>
      <c r="IT382" s="691"/>
      <c r="IU382" s="1326"/>
      <c r="IV382" s="497" t="e">
        <f t="shared" ref="IV382:IV386" si="8560">IF(EXACT(VLOOKUP(IO382,OFERTA_0,2,FALSE),IP382),1,0)</f>
        <v>#N/A</v>
      </c>
      <c r="IW382" s="497" t="e">
        <f t="shared" ref="IW382:IW386" si="8561">IF(EXACT(VLOOKUP(IO382,OFERTA_0,3,FALSE),IQ382),1,0)</f>
        <v>#N/A</v>
      </c>
      <c r="IX382" s="498" t="e">
        <f t="shared" ref="IX382:IX386" si="8562">IF(EXACT(VLOOKUP(IO382,OFERTA_0,4,FALSE),IR382),1,0)</f>
        <v>#N/A</v>
      </c>
      <c r="IY382" s="498">
        <f t="shared" ref="IY382:IY386" si="8563">IF(IS382=0,0,1)</f>
        <v>0</v>
      </c>
      <c r="IZ382" s="498">
        <f t="shared" ref="IZ382:IZ386" si="8564">IF(IT382=0,0,1)</f>
        <v>0</v>
      </c>
      <c r="JA382" s="498" t="e">
        <f t="shared" ref="JA382:JA386" si="8565">PRODUCT(IV382:IZ382)</f>
        <v>#N/A</v>
      </c>
      <c r="JB382" s="504">
        <f t="shared" ref="JB382:JB386" si="8566">ROUND(IT382,0)</f>
        <v>0</v>
      </c>
      <c r="JC382" s="500">
        <f t="shared" ref="JC382:JC386" si="8567">IT382-JB382</f>
        <v>0</v>
      </c>
      <c r="JF382" s="665"/>
      <c r="JG382" s="666"/>
      <c r="JH382" s="667"/>
      <c r="JI382" s="668"/>
      <c r="JJ382" s="669"/>
      <c r="JK382" s="691"/>
      <c r="JL382" s="1326"/>
      <c r="JM382" s="497" t="e">
        <f t="shared" ref="JM382:JM386" si="8568">IF(EXACT(VLOOKUP(JF382,OFERTA_0,2,FALSE),JG382),1,0)</f>
        <v>#N/A</v>
      </c>
      <c r="JN382" s="497" t="e">
        <f t="shared" ref="JN382:JN386" si="8569">IF(EXACT(VLOOKUP(JF382,OFERTA_0,3,FALSE),JH382),1,0)</f>
        <v>#N/A</v>
      </c>
      <c r="JO382" s="498" t="e">
        <f t="shared" ref="JO382:JO386" si="8570">IF(EXACT(VLOOKUP(JF382,OFERTA_0,4,FALSE),JI382),1,0)</f>
        <v>#N/A</v>
      </c>
      <c r="JP382" s="498">
        <f t="shared" ref="JP382:JP386" si="8571">IF(JJ382=0,0,1)</f>
        <v>0</v>
      </c>
      <c r="JQ382" s="498">
        <f t="shared" ref="JQ382:JQ386" si="8572">IF(JK382=0,0,1)</f>
        <v>0</v>
      </c>
      <c r="JR382" s="498" t="e">
        <f t="shared" ref="JR382:JR386" si="8573">PRODUCT(JM382:JQ382)</f>
        <v>#N/A</v>
      </c>
      <c r="JS382" s="504">
        <f t="shared" ref="JS382:JS386" si="8574">ROUND(JK382,0)</f>
        <v>0</v>
      </c>
      <c r="JT382" s="500">
        <f t="shared" ref="JT382:JT386" si="8575">JK382-JS382</f>
        <v>0</v>
      </c>
      <c r="JW382" s="665"/>
      <c r="JX382" s="666"/>
      <c r="JY382" s="667"/>
      <c r="JZ382" s="668"/>
      <c r="KA382" s="669"/>
      <c r="KB382" s="691"/>
      <c r="KC382" s="1326"/>
      <c r="KD382" s="497" t="e">
        <f t="shared" ref="KD382:KD386" si="8576">IF(EXACT(VLOOKUP(JW382,OFERTA_0,2,FALSE),JX382),1,0)</f>
        <v>#N/A</v>
      </c>
      <c r="KE382" s="497" t="e">
        <f t="shared" ref="KE382:KE386" si="8577">IF(EXACT(VLOOKUP(JW382,OFERTA_0,3,FALSE),JY382),1,0)</f>
        <v>#N/A</v>
      </c>
      <c r="KF382" s="498" t="e">
        <f t="shared" ref="KF382:KF386" si="8578">IF(EXACT(VLOOKUP(JW382,OFERTA_0,4,FALSE),JZ382),1,0)</f>
        <v>#N/A</v>
      </c>
      <c r="KG382" s="498">
        <f t="shared" ref="KG382:KG386" si="8579">IF(KA382=0,0,1)</f>
        <v>0</v>
      </c>
      <c r="KH382" s="498">
        <f t="shared" ref="KH382:KH386" si="8580">IF(KB382=0,0,1)</f>
        <v>0</v>
      </c>
      <c r="KI382" s="498" t="e">
        <f t="shared" ref="KI382:KI386" si="8581">PRODUCT(KD382:KH382)</f>
        <v>#N/A</v>
      </c>
      <c r="KJ382" s="504">
        <f t="shared" ref="KJ382:KJ386" si="8582">ROUND(KB382,0)</f>
        <v>0</v>
      </c>
      <c r="KK382" s="500">
        <f t="shared" ref="KK382:KK386" si="8583">KB382-KJ382</f>
        <v>0</v>
      </c>
      <c r="KN382" s="665"/>
      <c r="KO382" s="666"/>
      <c r="KP382" s="667"/>
      <c r="KQ382" s="668"/>
      <c r="KR382" s="669"/>
      <c r="KS382" s="691"/>
      <c r="KT382" s="1326"/>
      <c r="KU382" s="497" t="e">
        <f t="shared" ref="KU382:KU386" si="8584">IF(EXACT(VLOOKUP(KN382,OFERTA_0,2,FALSE),KO382),1,0)</f>
        <v>#N/A</v>
      </c>
      <c r="KV382" s="497" t="e">
        <f t="shared" ref="KV382:KV386" si="8585">IF(EXACT(VLOOKUP(KN382,OFERTA_0,3,FALSE),KP382),1,0)</f>
        <v>#N/A</v>
      </c>
      <c r="KW382" s="498" t="e">
        <f t="shared" ref="KW382:KW386" si="8586">IF(EXACT(VLOOKUP(KN382,OFERTA_0,4,FALSE),KQ382),1,0)</f>
        <v>#N/A</v>
      </c>
      <c r="KX382" s="498">
        <f t="shared" ref="KX382:KX386" si="8587">IF(KR382=0,0,1)</f>
        <v>0</v>
      </c>
      <c r="KY382" s="498">
        <f t="shared" ref="KY382:KY386" si="8588">IF(KS382=0,0,1)</f>
        <v>0</v>
      </c>
      <c r="KZ382" s="498" t="e">
        <f t="shared" ref="KZ382:KZ386" si="8589">PRODUCT(KU382:KY382)</f>
        <v>#N/A</v>
      </c>
      <c r="LA382" s="504">
        <f t="shared" ref="LA382:LA386" si="8590">ROUND(KS382,0)</f>
        <v>0</v>
      </c>
      <c r="LB382" s="500">
        <f t="shared" ref="LB382:LB386" si="8591">KS382-LA382</f>
        <v>0</v>
      </c>
      <c r="LE382" s="665"/>
      <c r="LF382" s="666"/>
      <c r="LG382" s="667"/>
      <c r="LH382" s="668"/>
      <c r="LI382" s="669"/>
      <c r="LJ382" s="691"/>
      <c r="LK382" s="1326"/>
      <c r="LL382" s="497" t="e">
        <f t="shared" ref="LL382:LL386" si="8592">IF(EXACT(VLOOKUP(LE382,OFERTA_0,2,FALSE),LF382),1,0)</f>
        <v>#N/A</v>
      </c>
      <c r="LM382" s="497" t="e">
        <f t="shared" ref="LM382:LM386" si="8593">IF(EXACT(VLOOKUP(LE382,OFERTA_0,3,FALSE),LG382),1,0)</f>
        <v>#N/A</v>
      </c>
      <c r="LN382" s="498" t="e">
        <f t="shared" ref="LN382:LN386" si="8594">IF(EXACT(VLOOKUP(LE382,OFERTA_0,4,FALSE),LH382),1,0)</f>
        <v>#N/A</v>
      </c>
      <c r="LO382" s="498">
        <f t="shared" ref="LO382:LO386" si="8595">IF(LI382=0,0,1)</f>
        <v>0</v>
      </c>
      <c r="LP382" s="498">
        <f t="shared" ref="LP382:LP386" si="8596">IF(LJ382=0,0,1)</f>
        <v>0</v>
      </c>
      <c r="LQ382" s="498" t="e">
        <f t="shared" ref="LQ382:LQ386" si="8597">PRODUCT(LL382:LP382)</f>
        <v>#N/A</v>
      </c>
      <c r="LR382" s="504">
        <f t="shared" ref="LR382:LR386" si="8598">ROUND(LJ382,0)</f>
        <v>0</v>
      </c>
      <c r="LS382" s="500">
        <f t="shared" ref="LS382:LS386" si="8599">LJ382-LR382</f>
        <v>0</v>
      </c>
      <c r="LV382" s="665"/>
      <c r="LW382" s="666"/>
      <c r="LX382" s="667"/>
      <c r="LY382" s="668"/>
      <c r="LZ382" s="669"/>
      <c r="MA382" s="691"/>
      <c r="MB382" s="1326"/>
      <c r="MC382" s="497" t="e">
        <f t="shared" ref="MC382:MC386" si="8600">IF(EXACT(VLOOKUP(LV382,OFERTA_0,2,FALSE),LW382),1,0)</f>
        <v>#N/A</v>
      </c>
      <c r="MD382" s="497" t="e">
        <f t="shared" ref="MD382:MD386" si="8601">IF(EXACT(VLOOKUP(LV382,OFERTA_0,3,FALSE),LX382),1,0)</f>
        <v>#N/A</v>
      </c>
      <c r="ME382" s="498" t="e">
        <f t="shared" ref="ME382:ME386" si="8602">IF(EXACT(VLOOKUP(LV382,OFERTA_0,4,FALSE),LY382),1,0)</f>
        <v>#N/A</v>
      </c>
      <c r="MF382" s="498">
        <f t="shared" ref="MF382:MF386" si="8603">IF(LZ382=0,0,1)</f>
        <v>0</v>
      </c>
      <c r="MG382" s="498">
        <f t="shared" ref="MG382:MG386" si="8604">IF(MA382=0,0,1)</f>
        <v>0</v>
      </c>
      <c r="MH382" s="498" t="e">
        <f t="shared" ref="MH382:MH386" si="8605">PRODUCT(MC382:MG382)</f>
        <v>#N/A</v>
      </c>
      <c r="MI382" s="504">
        <f t="shared" ref="MI382:MI386" si="8606">ROUND(MA382,0)</f>
        <v>0</v>
      </c>
      <c r="MJ382" s="500">
        <f t="shared" ref="MJ382:MJ386" si="8607">MA382-MI382</f>
        <v>0</v>
      </c>
      <c r="MM382" s="665"/>
      <c r="MN382" s="666"/>
      <c r="MO382" s="667"/>
      <c r="MP382" s="668"/>
      <c r="MQ382" s="669"/>
      <c r="MR382" s="691"/>
      <c r="MS382" s="1326"/>
      <c r="MT382" s="497" t="e">
        <f t="shared" ref="MT382:MT386" si="8608">IF(EXACT(VLOOKUP(MM382,OFERTA_0,2,FALSE),MN382),1,0)</f>
        <v>#N/A</v>
      </c>
      <c r="MU382" s="497" t="e">
        <f t="shared" ref="MU382:MU386" si="8609">IF(EXACT(VLOOKUP(MM382,OFERTA_0,3,FALSE),MO382),1,0)</f>
        <v>#N/A</v>
      </c>
      <c r="MV382" s="498" t="e">
        <f t="shared" ref="MV382:MV386" si="8610">IF(EXACT(VLOOKUP(MM382,OFERTA_0,4,FALSE),MP382),1,0)</f>
        <v>#N/A</v>
      </c>
      <c r="MW382" s="498">
        <f t="shared" ref="MW382:MW386" si="8611">IF(MQ382=0,0,1)</f>
        <v>0</v>
      </c>
      <c r="MX382" s="498">
        <f t="shared" ref="MX382:MX386" si="8612">IF(MR382=0,0,1)</f>
        <v>0</v>
      </c>
      <c r="MY382" s="498" t="e">
        <f t="shared" ref="MY382:MY386" si="8613">PRODUCT(MT382:MX382)</f>
        <v>#N/A</v>
      </c>
      <c r="MZ382" s="504">
        <f t="shared" ref="MZ382:MZ386" si="8614">ROUND(MR382,0)</f>
        <v>0</v>
      </c>
      <c r="NA382" s="500">
        <f t="shared" ref="NA382:NA386" si="8615">MR382-MZ382</f>
        <v>0</v>
      </c>
      <c r="ND382" s="665"/>
      <c r="NE382" s="666"/>
      <c r="NF382" s="667"/>
      <c r="NG382" s="668"/>
      <c r="NH382" s="669"/>
      <c r="NI382" s="691"/>
      <c r="NJ382" s="1326"/>
      <c r="NK382" s="497" t="e">
        <f t="shared" ref="NK382:NK386" si="8616">IF(EXACT(VLOOKUP(ND382,OFERTA_0,2,FALSE),NE382),1,0)</f>
        <v>#N/A</v>
      </c>
      <c r="NL382" s="497" t="e">
        <f t="shared" ref="NL382:NL386" si="8617">IF(EXACT(VLOOKUP(ND382,OFERTA_0,3,FALSE),NF382),1,0)</f>
        <v>#N/A</v>
      </c>
      <c r="NM382" s="498" t="e">
        <f t="shared" ref="NM382:NM386" si="8618">IF(EXACT(VLOOKUP(ND382,OFERTA_0,4,FALSE),NG382),1,0)</f>
        <v>#N/A</v>
      </c>
      <c r="NN382" s="498">
        <f t="shared" ref="NN382:NN386" si="8619">IF(NH382=0,0,1)</f>
        <v>0</v>
      </c>
      <c r="NO382" s="498">
        <f t="shared" ref="NO382:NO386" si="8620">IF(NI382=0,0,1)</f>
        <v>0</v>
      </c>
      <c r="NP382" s="498" t="e">
        <f t="shared" ref="NP382:NP386" si="8621">PRODUCT(NK382:NO382)</f>
        <v>#N/A</v>
      </c>
      <c r="NQ382" s="504">
        <f t="shared" ref="NQ382:NQ386" si="8622">ROUND(NI382,0)</f>
        <v>0</v>
      </c>
      <c r="NR382" s="500">
        <f t="shared" ref="NR382:NR386" si="8623">NI382-NQ382</f>
        <v>0</v>
      </c>
      <c r="NU382" s="665"/>
      <c r="NV382" s="666"/>
      <c r="NW382" s="667"/>
      <c r="NX382" s="668"/>
      <c r="NY382" s="669"/>
      <c r="NZ382" s="691"/>
      <c r="OA382" s="1326"/>
      <c r="OB382" s="497" t="e">
        <f t="shared" ref="OB382:OB386" si="8624">IF(EXACT(VLOOKUP(NU382,OFERTA_0,2,FALSE),NV382),1,0)</f>
        <v>#N/A</v>
      </c>
      <c r="OC382" s="497" t="e">
        <f t="shared" ref="OC382:OC386" si="8625">IF(EXACT(VLOOKUP(NU382,OFERTA_0,3,FALSE),NW382),1,0)</f>
        <v>#N/A</v>
      </c>
      <c r="OD382" s="498" t="e">
        <f t="shared" ref="OD382:OD386" si="8626">IF(EXACT(VLOOKUP(NU382,OFERTA_0,4,FALSE),NX382),1,0)</f>
        <v>#N/A</v>
      </c>
      <c r="OE382" s="498">
        <f t="shared" ref="OE382:OE386" si="8627">IF(NY382=0,0,1)</f>
        <v>0</v>
      </c>
      <c r="OF382" s="498">
        <f t="shared" ref="OF382:OF386" si="8628">IF(NZ382=0,0,1)</f>
        <v>0</v>
      </c>
      <c r="OG382" s="498" t="e">
        <f t="shared" ref="OG382:OG386" si="8629">PRODUCT(OB382:OF382)</f>
        <v>#N/A</v>
      </c>
      <c r="OH382" s="504">
        <f t="shared" ref="OH382:OH386" si="8630">ROUND(NZ382,0)</f>
        <v>0</v>
      </c>
      <c r="OI382" s="500">
        <f t="shared" ref="OI382:OI386" si="8631">NZ382-OH382</f>
        <v>0</v>
      </c>
      <c r="OL382" s="665"/>
      <c r="OM382" s="666"/>
      <c r="ON382" s="667"/>
      <c r="OO382" s="668"/>
      <c r="OP382" s="669"/>
      <c r="OQ382" s="691"/>
      <c r="OR382" s="1326"/>
      <c r="OS382" s="497" t="e">
        <f t="shared" ref="OS382:OS386" si="8632">IF(EXACT(VLOOKUP(OL382,OFERTA_0,2,FALSE),OM382),1,0)</f>
        <v>#N/A</v>
      </c>
      <c r="OT382" s="497" t="e">
        <f t="shared" ref="OT382:OT386" si="8633">IF(EXACT(VLOOKUP(OL382,OFERTA_0,3,FALSE),ON382),1,0)</f>
        <v>#N/A</v>
      </c>
      <c r="OU382" s="498" t="e">
        <f t="shared" ref="OU382:OU386" si="8634">IF(EXACT(VLOOKUP(OL382,OFERTA_0,4,FALSE),OO382),1,0)</f>
        <v>#N/A</v>
      </c>
      <c r="OV382" s="498">
        <f t="shared" ref="OV382:OV386" si="8635">IF(OP382=0,0,1)</f>
        <v>0</v>
      </c>
      <c r="OW382" s="498">
        <f t="shared" ref="OW382:OW386" si="8636">IF(OQ382=0,0,1)</f>
        <v>0</v>
      </c>
      <c r="OX382" s="498" t="e">
        <f t="shared" ref="OX382:OX386" si="8637">PRODUCT(OS382:OW382)</f>
        <v>#N/A</v>
      </c>
      <c r="OY382" s="504">
        <f t="shared" ref="OY382:OY386" si="8638">ROUND(OQ382,0)</f>
        <v>0</v>
      </c>
      <c r="OZ382" s="500">
        <f t="shared" ref="OZ382:OZ386" si="8639">OQ382-OY382</f>
        <v>0</v>
      </c>
      <c r="PC382" s="665"/>
      <c r="PD382" s="666"/>
      <c r="PE382" s="667"/>
      <c r="PF382" s="668"/>
      <c r="PG382" s="669"/>
      <c r="PH382" s="691"/>
      <c r="PI382" s="1326"/>
      <c r="PJ382" s="497" t="e">
        <f t="shared" ref="PJ382:PJ386" si="8640">IF(EXACT(VLOOKUP(PC382,OFERTA_0,2,FALSE),PD382),1,0)</f>
        <v>#N/A</v>
      </c>
      <c r="PK382" s="497" t="e">
        <f t="shared" ref="PK382:PK386" si="8641">IF(EXACT(VLOOKUP(PC382,OFERTA_0,3,FALSE),PE382),1,0)</f>
        <v>#N/A</v>
      </c>
      <c r="PL382" s="498" t="e">
        <f t="shared" ref="PL382:PL386" si="8642">IF(EXACT(VLOOKUP(PC382,OFERTA_0,4,FALSE),PF382),1,0)</f>
        <v>#N/A</v>
      </c>
      <c r="PM382" s="498">
        <f t="shared" ref="PM382:PM386" si="8643">IF(PG382=0,0,1)</f>
        <v>0</v>
      </c>
      <c r="PN382" s="498">
        <f t="shared" ref="PN382:PN386" si="8644">IF(PH382=0,0,1)</f>
        <v>0</v>
      </c>
      <c r="PO382" s="498" t="e">
        <f t="shared" ref="PO382:PO386" si="8645">PRODUCT(PJ382:PN382)</f>
        <v>#N/A</v>
      </c>
      <c r="PP382" s="504">
        <f t="shared" ref="PP382:PP386" si="8646">ROUND(PH382,0)</f>
        <v>0</v>
      </c>
      <c r="PQ382" s="500">
        <f t="shared" ref="PQ382:PQ386" si="8647">PH382-PP382</f>
        <v>0</v>
      </c>
      <c r="PT382" s="665"/>
      <c r="PU382" s="666"/>
      <c r="PV382" s="667"/>
      <c r="PW382" s="668"/>
      <c r="PX382" s="669"/>
      <c r="PY382" s="691"/>
      <c r="PZ382" s="1326"/>
      <c r="QA382" s="497" t="e">
        <f t="shared" ref="QA382:QA386" si="8648">IF(EXACT(VLOOKUP(PT382,OFERTA_0,2,FALSE),PU382),1,0)</f>
        <v>#N/A</v>
      </c>
      <c r="QB382" s="497" t="e">
        <f t="shared" ref="QB382:QB386" si="8649">IF(EXACT(VLOOKUP(PT382,OFERTA_0,3,FALSE),PV382),1,0)</f>
        <v>#N/A</v>
      </c>
      <c r="QC382" s="498" t="e">
        <f t="shared" ref="QC382:QC386" si="8650">IF(EXACT(VLOOKUP(PT382,OFERTA_0,4,FALSE),PW382),1,0)</f>
        <v>#N/A</v>
      </c>
      <c r="QD382" s="498">
        <f t="shared" ref="QD382:QD386" si="8651">IF(PX382=0,0,1)</f>
        <v>0</v>
      </c>
      <c r="QE382" s="498">
        <f t="shared" ref="QE382:QE386" si="8652">IF(PY382=0,0,1)</f>
        <v>0</v>
      </c>
      <c r="QF382" s="498" t="e">
        <f t="shared" ref="QF382:QF386" si="8653">PRODUCT(QA382:QE382)</f>
        <v>#N/A</v>
      </c>
      <c r="QG382" s="504">
        <f t="shared" ref="QG382:QG386" si="8654">ROUND(PY382,0)</f>
        <v>0</v>
      </c>
      <c r="QH382" s="500">
        <f t="shared" ref="QH382:QH386" si="8655">PY382-QG382</f>
        <v>0</v>
      </c>
      <c r="QK382" s="665"/>
      <c r="QL382" s="666"/>
      <c r="QM382" s="667"/>
      <c r="QN382" s="668"/>
      <c r="QO382" s="669"/>
      <c r="QP382" s="691"/>
      <c r="QQ382" s="1326"/>
      <c r="QR382" s="497" t="e">
        <f t="shared" ref="QR382:QR386" si="8656">IF(EXACT(VLOOKUP(QK382,OFERTA_0,2,FALSE),QL382),1,0)</f>
        <v>#N/A</v>
      </c>
      <c r="QS382" s="497" t="e">
        <f t="shared" ref="QS382:QS386" si="8657">IF(EXACT(VLOOKUP(QK382,OFERTA_0,3,FALSE),QM382),1,0)</f>
        <v>#N/A</v>
      </c>
      <c r="QT382" s="498" t="e">
        <f t="shared" ref="QT382:QT386" si="8658">IF(EXACT(VLOOKUP(QK382,OFERTA_0,4,FALSE),QN382),1,0)</f>
        <v>#N/A</v>
      </c>
      <c r="QU382" s="498">
        <f t="shared" ref="QU382:QU386" si="8659">IF(QO382=0,0,1)</f>
        <v>0</v>
      </c>
      <c r="QV382" s="498">
        <f t="shared" ref="QV382:QV386" si="8660">IF(QP382=0,0,1)</f>
        <v>0</v>
      </c>
      <c r="QW382" s="498" t="e">
        <f t="shared" ref="QW382:QW386" si="8661">PRODUCT(QR382:QV382)</f>
        <v>#N/A</v>
      </c>
      <c r="QX382" s="504">
        <f t="shared" ref="QX382:QX386" si="8662">ROUND(QP382,0)</f>
        <v>0</v>
      </c>
      <c r="QY382" s="500">
        <f t="shared" ref="QY382:QY386" si="8663">QP382-QX382</f>
        <v>0</v>
      </c>
      <c r="RB382" s="431"/>
      <c r="RC382" s="404"/>
      <c r="RD382" s="440"/>
      <c r="RE382" s="406"/>
      <c r="RF382" s="416"/>
      <c r="RG382" s="444"/>
      <c r="RH382" s="444"/>
      <c r="RI382" s="497"/>
      <c r="RJ382" s="497"/>
      <c r="RK382" s="501"/>
      <c r="RL382" s="501"/>
      <c r="RM382" s="501"/>
      <c r="RN382" s="501"/>
      <c r="RO382" s="505"/>
      <c r="RP382" s="503"/>
      <c r="RS382" s="431"/>
      <c r="RT382" s="404"/>
      <c r="RU382" s="440"/>
      <c r="RV382" s="406"/>
      <c r="RW382" s="416"/>
      <c r="RX382" s="444"/>
      <c r="RY382" s="444"/>
      <c r="RZ382" s="497"/>
      <c r="SA382" s="497"/>
      <c r="SB382" s="501"/>
      <c r="SC382" s="501"/>
      <c r="SD382" s="501"/>
      <c r="SE382" s="501"/>
      <c r="SF382" s="505"/>
      <c r="SG382" s="503"/>
      <c r="SJ382" s="431"/>
      <c r="SK382" s="404"/>
      <c r="SL382" s="440"/>
      <c r="SM382" s="406"/>
      <c r="SN382" s="416"/>
      <c r="SO382" s="444"/>
      <c r="SP382" s="444"/>
      <c r="SQ382" s="497"/>
      <c r="SR382" s="497"/>
      <c r="SS382" s="501"/>
      <c r="ST382" s="501"/>
      <c r="SU382" s="501"/>
      <c r="SV382" s="501"/>
      <c r="SW382" s="505"/>
      <c r="SX382" s="503"/>
    </row>
    <row r="383" spans="2:518" ht="42" hidden="1" customHeight="1" thickTop="1" thickBot="1">
      <c r="B383" s="577"/>
      <c r="C383" s="578"/>
      <c r="D383" s="579"/>
      <c r="E383" s="580"/>
      <c r="F383" s="581"/>
      <c r="G383" s="585"/>
      <c r="H383" s="595"/>
      <c r="K383" s="577"/>
      <c r="L383" s="767"/>
      <c r="M383" s="579"/>
      <c r="N383" s="580"/>
      <c r="O383" s="581"/>
      <c r="P383" s="585"/>
      <c r="Q383" s="1326"/>
      <c r="R383" s="497"/>
      <c r="S383" s="497"/>
      <c r="T383" s="498"/>
      <c r="U383" s="498"/>
      <c r="V383" s="498"/>
      <c r="W383" s="498"/>
      <c r="X383" s="504"/>
      <c r="Y383" s="500"/>
      <c r="Z383" s="486"/>
      <c r="AA383" s="486"/>
      <c r="AB383" s="577"/>
      <c r="AC383" s="767"/>
      <c r="AD383" s="579"/>
      <c r="AE383" s="580"/>
      <c r="AF383" s="581"/>
      <c r="AG383" s="585"/>
      <c r="AH383" s="1326"/>
      <c r="AI383" s="497"/>
      <c r="AJ383" s="497"/>
      <c r="AK383" s="498"/>
      <c r="AL383" s="498"/>
      <c r="AM383" s="498"/>
      <c r="AN383" s="498"/>
      <c r="AO383" s="504"/>
      <c r="AP383" s="500"/>
      <c r="AQ383" s="486"/>
      <c r="AR383" s="486"/>
      <c r="AS383" s="577"/>
      <c r="AT383" s="767"/>
      <c r="AU383" s="579"/>
      <c r="AV383" s="580"/>
      <c r="AW383" s="581"/>
      <c r="AX383" s="585"/>
      <c r="AY383" s="1326"/>
      <c r="AZ383" s="497"/>
      <c r="BA383" s="497"/>
      <c r="BB383" s="498"/>
      <c r="BC383" s="498"/>
      <c r="BD383" s="498"/>
      <c r="BE383" s="498"/>
      <c r="BF383" s="504"/>
      <c r="BG383" s="500"/>
      <c r="BJ383" s="577"/>
      <c r="BK383" s="767"/>
      <c r="BL383" s="579"/>
      <c r="BM383" s="580"/>
      <c r="BN383" s="581"/>
      <c r="BO383" s="585"/>
      <c r="BP383" s="1326"/>
      <c r="BQ383" s="497"/>
      <c r="BR383" s="497"/>
      <c r="BS383" s="498"/>
      <c r="BT383" s="498"/>
      <c r="BU383" s="498"/>
      <c r="BV383" s="498"/>
      <c r="BW383" s="504"/>
      <c r="BX383" s="500"/>
      <c r="CA383" s="577"/>
      <c r="CB383" s="767"/>
      <c r="CC383" s="579"/>
      <c r="CD383" s="580"/>
      <c r="CE383" s="581"/>
      <c r="CF383" s="585"/>
      <c r="CG383" s="1326"/>
      <c r="CH383" s="497"/>
      <c r="CI383" s="497"/>
      <c r="CJ383" s="498"/>
      <c r="CK383" s="498"/>
      <c r="CL383" s="498"/>
      <c r="CM383" s="498"/>
      <c r="CN383" s="504"/>
      <c r="CO383" s="500"/>
      <c r="CR383" s="577"/>
      <c r="CS383" s="767"/>
      <c r="CT383" s="579"/>
      <c r="CU383" s="580"/>
      <c r="CV383" s="581"/>
      <c r="CW383" s="585"/>
      <c r="CX383" s="1326"/>
      <c r="CY383" s="497"/>
      <c r="CZ383" s="497"/>
      <c r="DA383" s="498"/>
      <c r="DB383" s="498"/>
      <c r="DC383" s="498"/>
      <c r="DD383" s="498"/>
      <c r="DE383" s="504"/>
      <c r="DF383" s="500"/>
      <c r="DI383" s="577"/>
      <c r="DJ383" s="767"/>
      <c r="DK383" s="579"/>
      <c r="DL383" s="580"/>
      <c r="DM383" s="581"/>
      <c r="DN383" s="585"/>
      <c r="DO383" s="1326"/>
      <c r="DP383" s="497"/>
      <c r="DQ383" s="497"/>
      <c r="DR383" s="498"/>
      <c r="DS383" s="498"/>
      <c r="DT383" s="498"/>
      <c r="DU383" s="498"/>
      <c r="DV383" s="504"/>
      <c r="DW383" s="500"/>
      <c r="DZ383" s="577"/>
      <c r="EA383" s="767"/>
      <c r="EB383" s="579"/>
      <c r="EC383" s="580"/>
      <c r="ED383" s="581"/>
      <c r="EE383" s="585"/>
      <c r="EF383" s="1326"/>
      <c r="EG383" s="497"/>
      <c r="EH383" s="497"/>
      <c r="EI383" s="498"/>
      <c r="EJ383" s="498"/>
      <c r="EK383" s="498"/>
      <c r="EL383" s="498"/>
      <c r="EM383" s="504"/>
      <c r="EN383" s="500"/>
      <c r="EQ383" s="665"/>
      <c r="ER383" s="666"/>
      <c r="ES383" s="667"/>
      <c r="ET383" s="668"/>
      <c r="EU383" s="669"/>
      <c r="EV383" s="691"/>
      <c r="EW383" s="1326"/>
      <c r="EX383" s="497" t="e">
        <f t="shared" si="8512"/>
        <v>#N/A</v>
      </c>
      <c r="EY383" s="497" t="e">
        <f t="shared" si="8513"/>
        <v>#N/A</v>
      </c>
      <c r="EZ383" s="498" t="e">
        <f t="shared" si="8514"/>
        <v>#N/A</v>
      </c>
      <c r="FA383" s="498">
        <f t="shared" si="8515"/>
        <v>0</v>
      </c>
      <c r="FB383" s="498">
        <f t="shared" si="8516"/>
        <v>0</v>
      </c>
      <c r="FC383" s="498" t="e">
        <f t="shared" si="8517"/>
        <v>#N/A</v>
      </c>
      <c r="FD383" s="504">
        <f t="shared" si="8518"/>
        <v>0</v>
      </c>
      <c r="FE383" s="500">
        <f t="shared" si="8519"/>
        <v>0</v>
      </c>
      <c r="FH383" s="665"/>
      <c r="FI383" s="666"/>
      <c r="FJ383" s="667"/>
      <c r="FK383" s="668"/>
      <c r="FL383" s="669"/>
      <c r="FM383" s="691"/>
      <c r="FN383" s="1326"/>
      <c r="FO383" s="497" t="e">
        <f t="shared" si="8520"/>
        <v>#N/A</v>
      </c>
      <c r="FP383" s="497" t="e">
        <f t="shared" si="8521"/>
        <v>#N/A</v>
      </c>
      <c r="FQ383" s="498" t="e">
        <f t="shared" si="8522"/>
        <v>#N/A</v>
      </c>
      <c r="FR383" s="498">
        <f t="shared" si="8523"/>
        <v>0</v>
      </c>
      <c r="FS383" s="498">
        <f t="shared" si="8524"/>
        <v>0</v>
      </c>
      <c r="FT383" s="498" t="e">
        <f t="shared" si="8525"/>
        <v>#N/A</v>
      </c>
      <c r="FU383" s="504">
        <f t="shared" si="8526"/>
        <v>0</v>
      </c>
      <c r="FV383" s="500">
        <f t="shared" si="8527"/>
        <v>0</v>
      </c>
      <c r="FY383" s="665"/>
      <c r="FZ383" s="666"/>
      <c r="GA383" s="667"/>
      <c r="GB383" s="668"/>
      <c r="GC383" s="669"/>
      <c r="GD383" s="691"/>
      <c r="GE383" s="1326"/>
      <c r="GF383" s="497" t="e">
        <f t="shared" si="8528"/>
        <v>#N/A</v>
      </c>
      <c r="GG383" s="497" t="e">
        <f t="shared" si="8529"/>
        <v>#N/A</v>
      </c>
      <c r="GH383" s="498" t="e">
        <f t="shared" si="8530"/>
        <v>#N/A</v>
      </c>
      <c r="GI383" s="498">
        <f t="shared" si="8531"/>
        <v>0</v>
      </c>
      <c r="GJ383" s="498">
        <f t="shared" si="8532"/>
        <v>0</v>
      </c>
      <c r="GK383" s="498" t="e">
        <f t="shared" si="8533"/>
        <v>#N/A</v>
      </c>
      <c r="GL383" s="504">
        <f t="shared" si="8534"/>
        <v>0</v>
      </c>
      <c r="GM383" s="500">
        <f t="shared" si="8535"/>
        <v>0</v>
      </c>
      <c r="GP383" s="665"/>
      <c r="GQ383" s="666"/>
      <c r="GR383" s="667"/>
      <c r="GS383" s="668"/>
      <c r="GT383" s="669"/>
      <c r="GU383" s="691"/>
      <c r="GV383" s="1326"/>
      <c r="GW383" s="497" t="e">
        <f t="shared" si="8536"/>
        <v>#N/A</v>
      </c>
      <c r="GX383" s="497" t="e">
        <f t="shared" si="8537"/>
        <v>#N/A</v>
      </c>
      <c r="GY383" s="498" t="e">
        <f t="shared" si="8538"/>
        <v>#N/A</v>
      </c>
      <c r="GZ383" s="498">
        <f t="shared" si="8539"/>
        <v>0</v>
      </c>
      <c r="HA383" s="498">
        <f t="shared" si="8540"/>
        <v>0</v>
      </c>
      <c r="HB383" s="498" t="e">
        <f t="shared" si="8541"/>
        <v>#N/A</v>
      </c>
      <c r="HC383" s="504">
        <f t="shared" si="8542"/>
        <v>0</v>
      </c>
      <c r="HD383" s="500">
        <f t="shared" si="8543"/>
        <v>0</v>
      </c>
      <c r="HG383" s="665"/>
      <c r="HH383" s="666"/>
      <c r="HI383" s="667"/>
      <c r="HJ383" s="668"/>
      <c r="HK383" s="669"/>
      <c r="HL383" s="691"/>
      <c r="HM383" s="1326"/>
      <c r="HN383" s="497" t="e">
        <f t="shared" si="8544"/>
        <v>#N/A</v>
      </c>
      <c r="HO383" s="497" t="e">
        <f t="shared" si="8545"/>
        <v>#N/A</v>
      </c>
      <c r="HP383" s="498" t="e">
        <f t="shared" si="8546"/>
        <v>#N/A</v>
      </c>
      <c r="HQ383" s="498">
        <f t="shared" si="8547"/>
        <v>0</v>
      </c>
      <c r="HR383" s="498">
        <f t="shared" si="8548"/>
        <v>0</v>
      </c>
      <c r="HS383" s="498" t="e">
        <f t="shared" si="8549"/>
        <v>#N/A</v>
      </c>
      <c r="HT383" s="504">
        <f t="shared" si="8550"/>
        <v>0</v>
      </c>
      <c r="HU383" s="500">
        <f t="shared" si="8551"/>
        <v>0</v>
      </c>
      <c r="HX383" s="665"/>
      <c r="HY383" s="666"/>
      <c r="HZ383" s="667"/>
      <c r="IA383" s="668"/>
      <c r="IB383" s="669"/>
      <c r="IC383" s="691"/>
      <c r="ID383" s="1326"/>
      <c r="IE383" s="497" t="e">
        <f t="shared" si="8552"/>
        <v>#N/A</v>
      </c>
      <c r="IF383" s="497" t="e">
        <f t="shared" si="8553"/>
        <v>#N/A</v>
      </c>
      <c r="IG383" s="498" t="e">
        <f t="shared" si="8554"/>
        <v>#N/A</v>
      </c>
      <c r="IH383" s="498">
        <f t="shared" si="8555"/>
        <v>0</v>
      </c>
      <c r="II383" s="498">
        <f t="shared" si="8556"/>
        <v>0</v>
      </c>
      <c r="IJ383" s="498" t="e">
        <f t="shared" si="8557"/>
        <v>#N/A</v>
      </c>
      <c r="IK383" s="504">
        <f t="shared" si="8558"/>
        <v>0</v>
      </c>
      <c r="IL383" s="500">
        <f t="shared" si="8559"/>
        <v>0</v>
      </c>
      <c r="IO383" s="665"/>
      <c r="IP383" s="666"/>
      <c r="IQ383" s="667"/>
      <c r="IR383" s="668"/>
      <c r="IS383" s="669"/>
      <c r="IT383" s="691"/>
      <c r="IU383" s="1326"/>
      <c r="IV383" s="497" t="e">
        <f t="shared" si="8560"/>
        <v>#N/A</v>
      </c>
      <c r="IW383" s="497" t="e">
        <f t="shared" si="8561"/>
        <v>#N/A</v>
      </c>
      <c r="IX383" s="498" t="e">
        <f t="shared" si="8562"/>
        <v>#N/A</v>
      </c>
      <c r="IY383" s="498">
        <f t="shared" si="8563"/>
        <v>0</v>
      </c>
      <c r="IZ383" s="498">
        <f t="shared" si="8564"/>
        <v>0</v>
      </c>
      <c r="JA383" s="498" t="e">
        <f t="shared" si="8565"/>
        <v>#N/A</v>
      </c>
      <c r="JB383" s="504">
        <f t="shared" si="8566"/>
        <v>0</v>
      </c>
      <c r="JC383" s="500">
        <f t="shared" si="8567"/>
        <v>0</v>
      </c>
      <c r="JF383" s="665"/>
      <c r="JG383" s="666"/>
      <c r="JH383" s="667"/>
      <c r="JI383" s="668"/>
      <c r="JJ383" s="669"/>
      <c r="JK383" s="691"/>
      <c r="JL383" s="1326"/>
      <c r="JM383" s="497" t="e">
        <f t="shared" si="8568"/>
        <v>#N/A</v>
      </c>
      <c r="JN383" s="497" t="e">
        <f t="shared" si="8569"/>
        <v>#N/A</v>
      </c>
      <c r="JO383" s="498" t="e">
        <f t="shared" si="8570"/>
        <v>#N/A</v>
      </c>
      <c r="JP383" s="498">
        <f t="shared" si="8571"/>
        <v>0</v>
      </c>
      <c r="JQ383" s="498">
        <f t="shared" si="8572"/>
        <v>0</v>
      </c>
      <c r="JR383" s="498" t="e">
        <f t="shared" si="8573"/>
        <v>#N/A</v>
      </c>
      <c r="JS383" s="504">
        <f t="shared" si="8574"/>
        <v>0</v>
      </c>
      <c r="JT383" s="500">
        <f t="shared" si="8575"/>
        <v>0</v>
      </c>
      <c r="JW383" s="665"/>
      <c r="JX383" s="666"/>
      <c r="JY383" s="667"/>
      <c r="JZ383" s="668"/>
      <c r="KA383" s="669"/>
      <c r="KB383" s="691"/>
      <c r="KC383" s="1326"/>
      <c r="KD383" s="497" t="e">
        <f t="shared" si="8576"/>
        <v>#N/A</v>
      </c>
      <c r="KE383" s="497" t="e">
        <f t="shared" si="8577"/>
        <v>#N/A</v>
      </c>
      <c r="KF383" s="498" t="e">
        <f t="shared" si="8578"/>
        <v>#N/A</v>
      </c>
      <c r="KG383" s="498">
        <f t="shared" si="8579"/>
        <v>0</v>
      </c>
      <c r="KH383" s="498">
        <f t="shared" si="8580"/>
        <v>0</v>
      </c>
      <c r="KI383" s="498" t="e">
        <f t="shared" si="8581"/>
        <v>#N/A</v>
      </c>
      <c r="KJ383" s="504">
        <f t="shared" si="8582"/>
        <v>0</v>
      </c>
      <c r="KK383" s="500">
        <f t="shared" si="8583"/>
        <v>0</v>
      </c>
      <c r="KN383" s="665"/>
      <c r="KO383" s="666"/>
      <c r="KP383" s="667"/>
      <c r="KQ383" s="668"/>
      <c r="KR383" s="669"/>
      <c r="KS383" s="691"/>
      <c r="KT383" s="1326"/>
      <c r="KU383" s="497" t="e">
        <f t="shared" si="8584"/>
        <v>#N/A</v>
      </c>
      <c r="KV383" s="497" t="e">
        <f t="shared" si="8585"/>
        <v>#N/A</v>
      </c>
      <c r="KW383" s="498" t="e">
        <f t="shared" si="8586"/>
        <v>#N/A</v>
      </c>
      <c r="KX383" s="498">
        <f t="shared" si="8587"/>
        <v>0</v>
      </c>
      <c r="KY383" s="498">
        <f t="shared" si="8588"/>
        <v>0</v>
      </c>
      <c r="KZ383" s="498" t="e">
        <f t="shared" si="8589"/>
        <v>#N/A</v>
      </c>
      <c r="LA383" s="504">
        <f t="shared" si="8590"/>
        <v>0</v>
      </c>
      <c r="LB383" s="500">
        <f t="shared" si="8591"/>
        <v>0</v>
      </c>
      <c r="LE383" s="665"/>
      <c r="LF383" s="666"/>
      <c r="LG383" s="667"/>
      <c r="LH383" s="668"/>
      <c r="LI383" s="669"/>
      <c r="LJ383" s="691"/>
      <c r="LK383" s="1326"/>
      <c r="LL383" s="497" t="e">
        <f t="shared" si="8592"/>
        <v>#N/A</v>
      </c>
      <c r="LM383" s="497" t="e">
        <f t="shared" si="8593"/>
        <v>#N/A</v>
      </c>
      <c r="LN383" s="498" t="e">
        <f t="shared" si="8594"/>
        <v>#N/A</v>
      </c>
      <c r="LO383" s="498">
        <f t="shared" si="8595"/>
        <v>0</v>
      </c>
      <c r="LP383" s="498">
        <f t="shared" si="8596"/>
        <v>0</v>
      </c>
      <c r="LQ383" s="498" t="e">
        <f t="shared" si="8597"/>
        <v>#N/A</v>
      </c>
      <c r="LR383" s="504">
        <f t="shared" si="8598"/>
        <v>0</v>
      </c>
      <c r="LS383" s="500">
        <f t="shared" si="8599"/>
        <v>0</v>
      </c>
      <c r="LV383" s="665"/>
      <c r="LW383" s="666"/>
      <c r="LX383" s="667"/>
      <c r="LY383" s="668"/>
      <c r="LZ383" s="669"/>
      <c r="MA383" s="691"/>
      <c r="MB383" s="1326"/>
      <c r="MC383" s="497" t="e">
        <f t="shared" si="8600"/>
        <v>#N/A</v>
      </c>
      <c r="MD383" s="497" t="e">
        <f t="shared" si="8601"/>
        <v>#N/A</v>
      </c>
      <c r="ME383" s="498" t="e">
        <f t="shared" si="8602"/>
        <v>#N/A</v>
      </c>
      <c r="MF383" s="498">
        <f t="shared" si="8603"/>
        <v>0</v>
      </c>
      <c r="MG383" s="498">
        <f t="shared" si="8604"/>
        <v>0</v>
      </c>
      <c r="MH383" s="498" t="e">
        <f t="shared" si="8605"/>
        <v>#N/A</v>
      </c>
      <c r="MI383" s="504">
        <f t="shared" si="8606"/>
        <v>0</v>
      </c>
      <c r="MJ383" s="500">
        <f t="shared" si="8607"/>
        <v>0</v>
      </c>
      <c r="MM383" s="665"/>
      <c r="MN383" s="666"/>
      <c r="MO383" s="667"/>
      <c r="MP383" s="668"/>
      <c r="MQ383" s="669"/>
      <c r="MR383" s="691"/>
      <c r="MS383" s="1326"/>
      <c r="MT383" s="497" t="e">
        <f t="shared" si="8608"/>
        <v>#N/A</v>
      </c>
      <c r="MU383" s="497" t="e">
        <f t="shared" si="8609"/>
        <v>#N/A</v>
      </c>
      <c r="MV383" s="498" t="e">
        <f t="shared" si="8610"/>
        <v>#N/A</v>
      </c>
      <c r="MW383" s="498">
        <f t="shared" si="8611"/>
        <v>0</v>
      </c>
      <c r="MX383" s="498">
        <f t="shared" si="8612"/>
        <v>0</v>
      </c>
      <c r="MY383" s="498" t="e">
        <f t="shared" si="8613"/>
        <v>#N/A</v>
      </c>
      <c r="MZ383" s="504">
        <f t="shared" si="8614"/>
        <v>0</v>
      </c>
      <c r="NA383" s="500">
        <f t="shared" si="8615"/>
        <v>0</v>
      </c>
      <c r="ND383" s="665"/>
      <c r="NE383" s="666"/>
      <c r="NF383" s="667"/>
      <c r="NG383" s="668"/>
      <c r="NH383" s="669"/>
      <c r="NI383" s="691"/>
      <c r="NJ383" s="1326"/>
      <c r="NK383" s="497" t="e">
        <f t="shared" si="8616"/>
        <v>#N/A</v>
      </c>
      <c r="NL383" s="497" t="e">
        <f t="shared" si="8617"/>
        <v>#N/A</v>
      </c>
      <c r="NM383" s="498" t="e">
        <f t="shared" si="8618"/>
        <v>#N/A</v>
      </c>
      <c r="NN383" s="498">
        <f t="shared" si="8619"/>
        <v>0</v>
      </c>
      <c r="NO383" s="498">
        <f t="shared" si="8620"/>
        <v>0</v>
      </c>
      <c r="NP383" s="498" t="e">
        <f t="shared" si="8621"/>
        <v>#N/A</v>
      </c>
      <c r="NQ383" s="504">
        <f t="shared" si="8622"/>
        <v>0</v>
      </c>
      <c r="NR383" s="500">
        <f t="shared" si="8623"/>
        <v>0</v>
      </c>
      <c r="NU383" s="665"/>
      <c r="NV383" s="666"/>
      <c r="NW383" s="667"/>
      <c r="NX383" s="668"/>
      <c r="NY383" s="669"/>
      <c r="NZ383" s="691"/>
      <c r="OA383" s="1326"/>
      <c r="OB383" s="497" t="e">
        <f t="shared" si="8624"/>
        <v>#N/A</v>
      </c>
      <c r="OC383" s="497" t="e">
        <f t="shared" si="8625"/>
        <v>#N/A</v>
      </c>
      <c r="OD383" s="498" t="e">
        <f t="shared" si="8626"/>
        <v>#N/A</v>
      </c>
      <c r="OE383" s="498">
        <f t="shared" si="8627"/>
        <v>0</v>
      </c>
      <c r="OF383" s="498">
        <f t="shared" si="8628"/>
        <v>0</v>
      </c>
      <c r="OG383" s="498" t="e">
        <f t="shared" si="8629"/>
        <v>#N/A</v>
      </c>
      <c r="OH383" s="504">
        <f t="shared" si="8630"/>
        <v>0</v>
      </c>
      <c r="OI383" s="500">
        <f t="shared" si="8631"/>
        <v>0</v>
      </c>
      <c r="OL383" s="665"/>
      <c r="OM383" s="666"/>
      <c r="ON383" s="667"/>
      <c r="OO383" s="668"/>
      <c r="OP383" s="669"/>
      <c r="OQ383" s="691"/>
      <c r="OR383" s="1326"/>
      <c r="OS383" s="497" t="e">
        <f t="shared" si="8632"/>
        <v>#N/A</v>
      </c>
      <c r="OT383" s="497" t="e">
        <f t="shared" si="8633"/>
        <v>#N/A</v>
      </c>
      <c r="OU383" s="498" t="e">
        <f t="shared" si="8634"/>
        <v>#N/A</v>
      </c>
      <c r="OV383" s="498">
        <f t="shared" si="8635"/>
        <v>0</v>
      </c>
      <c r="OW383" s="498">
        <f t="shared" si="8636"/>
        <v>0</v>
      </c>
      <c r="OX383" s="498" t="e">
        <f t="shared" si="8637"/>
        <v>#N/A</v>
      </c>
      <c r="OY383" s="504">
        <f t="shared" si="8638"/>
        <v>0</v>
      </c>
      <c r="OZ383" s="500">
        <f t="shared" si="8639"/>
        <v>0</v>
      </c>
      <c r="PC383" s="665"/>
      <c r="PD383" s="666"/>
      <c r="PE383" s="667"/>
      <c r="PF383" s="668"/>
      <c r="PG383" s="669"/>
      <c r="PH383" s="691"/>
      <c r="PI383" s="1326"/>
      <c r="PJ383" s="497" t="e">
        <f t="shared" si="8640"/>
        <v>#N/A</v>
      </c>
      <c r="PK383" s="497" t="e">
        <f t="shared" si="8641"/>
        <v>#N/A</v>
      </c>
      <c r="PL383" s="498" t="e">
        <f t="shared" si="8642"/>
        <v>#N/A</v>
      </c>
      <c r="PM383" s="498">
        <f t="shared" si="8643"/>
        <v>0</v>
      </c>
      <c r="PN383" s="498">
        <f t="shared" si="8644"/>
        <v>0</v>
      </c>
      <c r="PO383" s="498" t="e">
        <f t="shared" si="8645"/>
        <v>#N/A</v>
      </c>
      <c r="PP383" s="504">
        <f t="shared" si="8646"/>
        <v>0</v>
      </c>
      <c r="PQ383" s="500">
        <f t="shared" si="8647"/>
        <v>0</v>
      </c>
      <c r="PT383" s="665"/>
      <c r="PU383" s="666"/>
      <c r="PV383" s="667"/>
      <c r="PW383" s="668"/>
      <c r="PX383" s="669"/>
      <c r="PY383" s="691"/>
      <c r="PZ383" s="1326"/>
      <c r="QA383" s="497" t="e">
        <f t="shared" si="8648"/>
        <v>#N/A</v>
      </c>
      <c r="QB383" s="497" t="e">
        <f t="shared" si="8649"/>
        <v>#N/A</v>
      </c>
      <c r="QC383" s="498" t="e">
        <f t="shared" si="8650"/>
        <v>#N/A</v>
      </c>
      <c r="QD383" s="498">
        <f t="shared" si="8651"/>
        <v>0</v>
      </c>
      <c r="QE383" s="498">
        <f t="shared" si="8652"/>
        <v>0</v>
      </c>
      <c r="QF383" s="498" t="e">
        <f t="shared" si="8653"/>
        <v>#N/A</v>
      </c>
      <c r="QG383" s="504">
        <f t="shared" si="8654"/>
        <v>0</v>
      </c>
      <c r="QH383" s="500">
        <f t="shared" si="8655"/>
        <v>0</v>
      </c>
      <c r="QK383" s="665"/>
      <c r="QL383" s="666"/>
      <c r="QM383" s="667"/>
      <c r="QN383" s="668"/>
      <c r="QO383" s="669"/>
      <c r="QP383" s="691"/>
      <c r="QQ383" s="1326"/>
      <c r="QR383" s="497" t="e">
        <f t="shared" si="8656"/>
        <v>#N/A</v>
      </c>
      <c r="QS383" s="497" t="e">
        <f t="shared" si="8657"/>
        <v>#N/A</v>
      </c>
      <c r="QT383" s="498" t="e">
        <f t="shared" si="8658"/>
        <v>#N/A</v>
      </c>
      <c r="QU383" s="498">
        <f t="shared" si="8659"/>
        <v>0</v>
      </c>
      <c r="QV383" s="498">
        <f t="shared" si="8660"/>
        <v>0</v>
      </c>
      <c r="QW383" s="498" t="e">
        <f t="shared" si="8661"/>
        <v>#N/A</v>
      </c>
      <c r="QX383" s="504">
        <f t="shared" si="8662"/>
        <v>0</v>
      </c>
      <c r="QY383" s="500">
        <f t="shared" si="8663"/>
        <v>0</v>
      </c>
      <c r="RB383" s="431"/>
      <c r="RC383" s="404"/>
      <c r="RD383" s="440"/>
      <c r="RE383" s="406"/>
      <c r="RF383" s="416"/>
      <c r="RG383" s="444"/>
      <c r="RH383" s="444"/>
      <c r="RI383" s="497"/>
      <c r="RJ383" s="497"/>
      <c r="RK383" s="501"/>
      <c r="RL383" s="501"/>
      <c r="RM383" s="501"/>
      <c r="RN383" s="501"/>
      <c r="RO383" s="505"/>
      <c r="RP383" s="503"/>
      <c r="RS383" s="431"/>
      <c r="RT383" s="404"/>
      <c r="RU383" s="440"/>
      <c r="RV383" s="406"/>
      <c r="RW383" s="416"/>
      <c r="RX383" s="444"/>
      <c r="RY383" s="444"/>
      <c r="RZ383" s="497"/>
      <c r="SA383" s="497"/>
      <c r="SB383" s="501"/>
      <c r="SC383" s="501"/>
      <c r="SD383" s="501"/>
      <c r="SE383" s="501"/>
      <c r="SF383" s="505"/>
      <c r="SG383" s="503"/>
      <c r="SJ383" s="431"/>
      <c r="SK383" s="404"/>
      <c r="SL383" s="440"/>
      <c r="SM383" s="406"/>
      <c r="SN383" s="416"/>
      <c r="SO383" s="444"/>
      <c r="SP383" s="444"/>
      <c r="SQ383" s="497"/>
      <c r="SR383" s="497"/>
      <c r="SS383" s="501"/>
      <c r="ST383" s="501"/>
      <c r="SU383" s="501"/>
      <c r="SV383" s="501"/>
      <c r="SW383" s="505"/>
      <c r="SX383" s="503"/>
    </row>
    <row r="384" spans="2:518" ht="42" hidden="1" customHeight="1" thickTop="1" thickBot="1">
      <c r="B384" s="577"/>
      <c r="C384" s="578"/>
      <c r="D384" s="579"/>
      <c r="E384" s="580"/>
      <c r="F384" s="581"/>
      <c r="G384" s="585"/>
      <c r="H384" s="595"/>
      <c r="K384" s="577"/>
      <c r="L384" s="767"/>
      <c r="M384" s="579"/>
      <c r="N384" s="580"/>
      <c r="O384" s="581"/>
      <c r="P384" s="585"/>
      <c r="Q384" s="1326"/>
      <c r="R384" s="497"/>
      <c r="S384" s="497"/>
      <c r="T384" s="498"/>
      <c r="U384" s="498"/>
      <c r="V384" s="498"/>
      <c r="W384" s="498"/>
      <c r="X384" s="504"/>
      <c r="Y384" s="500"/>
      <c r="Z384" s="486"/>
      <c r="AA384" s="486"/>
      <c r="AB384" s="577"/>
      <c r="AC384" s="767"/>
      <c r="AD384" s="579"/>
      <c r="AE384" s="580"/>
      <c r="AF384" s="581"/>
      <c r="AG384" s="585"/>
      <c r="AH384" s="1326"/>
      <c r="AI384" s="497"/>
      <c r="AJ384" s="497"/>
      <c r="AK384" s="498"/>
      <c r="AL384" s="498"/>
      <c r="AM384" s="498"/>
      <c r="AN384" s="498"/>
      <c r="AO384" s="504"/>
      <c r="AP384" s="500"/>
      <c r="AQ384" s="486"/>
      <c r="AR384" s="486"/>
      <c r="AS384" s="577"/>
      <c r="AT384" s="767"/>
      <c r="AU384" s="579"/>
      <c r="AV384" s="580"/>
      <c r="AW384" s="581"/>
      <c r="AX384" s="585"/>
      <c r="AY384" s="1326"/>
      <c r="AZ384" s="497"/>
      <c r="BA384" s="497"/>
      <c r="BB384" s="498"/>
      <c r="BC384" s="498"/>
      <c r="BD384" s="498"/>
      <c r="BE384" s="498"/>
      <c r="BF384" s="504"/>
      <c r="BG384" s="500"/>
      <c r="BJ384" s="577"/>
      <c r="BK384" s="767"/>
      <c r="BL384" s="579"/>
      <c r="BM384" s="580"/>
      <c r="BN384" s="581"/>
      <c r="BO384" s="585"/>
      <c r="BP384" s="1326"/>
      <c r="BQ384" s="497"/>
      <c r="BR384" s="497"/>
      <c r="BS384" s="498"/>
      <c r="BT384" s="498"/>
      <c r="BU384" s="498"/>
      <c r="BV384" s="498"/>
      <c r="BW384" s="504"/>
      <c r="BX384" s="500"/>
      <c r="CA384" s="577"/>
      <c r="CB384" s="767"/>
      <c r="CC384" s="579"/>
      <c r="CD384" s="580"/>
      <c r="CE384" s="581"/>
      <c r="CF384" s="585"/>
      <c r="CG384" s="1326"/>
      <c r="CH384" s="497"/>
      <c r="CI384" s="497"/>
      <c r="CJ384" s="498"/>
      <c r="CK384" s="498"/>
      <c r="CL384" s="498"/>
      <c r="CM384" s="498"/>
      <c r="CN384" s="504"/>
      <c r="CO384" s="500"/>
      <c r="CR384" s="577"/>
      <c r="CS384" s="767"/>
      <c r="CT384" s="579"/>
      <c r="CU384" s="580"/>
      <c r="CV384" s="581"/>
      <c r="CW384" s="585"/>
      <c r="CX384" s="1326"/>
      <c r="CY384" s="497"/>
      <c r="CZ384" s="497"/>
      <c r="DA384" s="498"/>
      <c r="DB384" s="498"/>
      <c r="DC384" s="498"/>
      <c r="DD384" s="498"/>
      <c r="DE384" s="504"/>
      <c r="DF384" s="500"/>
      <c r="DI384" s="577"/>
      <c r="DJ384" s="767"/>
      <c r="DK384" s="579"/>
      <c r="DL384" s="580"/>
      <c r="DM384" s="581"/>
      <c r="DN384" s="585"/>
      <c r="DO384" s="1326"/>
      <c r="DP384" s="497"/>
      <c r="DQ384" s="497"/>
      <c r="DR384" s="498"/>
      <c r="DS384" s="498"/>
      <c r="DT384" s="498"/>
      <c r="DU384" s="498"/>
      <c r="DV384" s="504"/>
      <c r="DW384" s="500"/>
      <c r="DZ384" s="577"/>
      <c r="EA384" s="767"/>
      <c r="EB384" s="579"/>
      <c r="EC384" s="580"/>
      <c r="ED384" s="581"/>
      <c r="EE384" s="585"/>
      <c r="EF384" s="1326"/>
      <c r="EG384" s="497"/>
      <c r="EH384" s="497"/>
      <c r="EI384" s="498"/>
      <c r="EJ384" s="498"/>
      <c r="EK384" s="498"/>
      <c r="EL384" s="498"/>
      <c r="EM384" s="504"/>
      <c r="EN384" s="500"/>
      <c r="EQ384" s="665"/>
      <c r="ER384" s="666"/>
      <c r="ES384" s="667"/>
      <c r="ET384" s="668"/>
      <c r="EU384" s="669"/>
      <c r="EV384" s="691"/>
      <c r="EW384" s="1326"/>
      <c r="EX384" s="497" t="e">
        <f t="shared" si="8512"/>
        <v>#N/A</v>
      </c>
      <c r="EY384" s="497" t="e">
        <f t="shared" si="8513"/>
        <v>#N/A</v>
      </c>
      <c r="EZ384" s="498" t="e">
        <f t="shared" si="8514"/>
        <v>#N/A</v>
      </c>
      <c r="FA384" s="498">
        <f t="shared" si="8515"/>
        <v>0</v>
      </c>
      <c r="FB384" s="498">
        <f t="shared" si="8516"/>
        <v>0</v>
      </c>
      <c r="FC384" s="498" t="e">
        <f t="shared" si="8517"/>
        <v>#N/A</v>
      </c>
      <c r="FD384" s="504">
        <f t="shared" si="8518"/>
        <v>0</v>
      </c>
      <c r="FE384" s="500">
        <f t="shared" si="8519"/>
        <v>0</v>
      </c>
      <c r="FH384" s="665"/>
      <c r="FI384" s="666"/>
      <c r="FJ384" s="667"/>
      <c r="FK384" s="668"/>
      <c r="FL384" s="669"/>
      <c r="FM384" s="691"/>
      <c r="FN384" s="1326"/>
      <c r="FO384" s="497" t="e">
        <f t="shared" si="8520"/>
        <v>#N/A</v>
      </c>
      <c r="FP384" s="497" t="e">
        <f t="shared" si="8521"/>
        <v>#N/A</v>
      </c>
      <c r="FQ384" s="498" t="e">
        <f t="shared" si="8522"/>
        <v>#N/A</v>
      </c>
      <c r="FR384" s="498">
        <f t="shared" si="8523"/>
        <v>0</v>
      </c>
      <c r="FS384" s="498">
        <f t="shared" si="8524"/>
        <v>0</v>
      </c>
      <c r="FT384" s="498" t="e">
        <f t="shared" si="8525"/>
        <v>#N/A</v>
      </c>
      <c r="FU384" s="504">
        <f t="shared" si="8526"/>
        <v>0</v>
      </c>
      <c r="FV384" s="500">
        <f t="shared" si="8527"/>
        <v>0</v>
      </c>
      <c r="FY384" s="665"/>
      <c r="FZ384" s="666"/>
      <c r="GA384" s="667"/>
      <c r="GB384" s="668"/>
      <c r="GC384" s="669"/>
      <c r="GD384" s="691"/>
      <c r="GE384" s="1326"/>
      <c r="GF384" s="497" t="e">
        <f t="shared" si="8528"/>
        <v>#N/A</v>
      </c>
      <c r="GG384" s="497" t="e">
        <f t="shared" si="8529"/>
        <v>#N/A</v>
      </c>
      <c r="GH384" s="498" t="e">
        <f t="shared" si="8530"/>
        <v>#N/A</v>
      </c>
      <c r="GI384" s="498">
        <f t="shared" si="8531"/>
        <v>0</v>
      </c>
      <c r="GJ384" s="498">
        <f t="shared" si="8532"/>
        <v>0</v>
      </c>
      <c r="GK384" s="498" t="e">
        <f t="shared" si="8533"/>
        <v>#N/A</v>
      </c>
      <c r="GL384" s="504">
        <f t="shared" si="8534"/>
        <v>0</v>
      </c>
      <c r="GM384" s="500">
        <f t="shared" si="8535"/>
        <v>0</v>
      </c>
      <c r="GP384" s="665"/>
      <c r="GQ384" s="666"/>
      <c r="GR384" s="667"/>
      <c r="GS384" s="668"/>
      <c r="GT384" s="669"/>
      <c r="GU384" s="691"/>
      <c r="GV384" s="1326"/>
      <c r="GW384" s="497" t="e">
        <f t="shared" si="8536"/>
        <v>#N/A</v>
      </c>
      <c r="GX384" s="497" t="e">
        <f t="shared" si="8537"/>
        <v>#N/A</v>
      </c>
      <c r="GY384" s="498" t="e">
        <f t="shared" si="8538"/>
        <v>#N/A</v>
      </c>
      <c r="GZ384" s="498">
        <f t="shared" si="8539"/>
        <v>0</v>
      </c>
      <c r="HA384" s="498">
        <f t="shared" si="8540"/>
        <v>0</v>
      </c>
      <c r="HB384" s="498" t="e">
        <f t="shared" si="8541"/>
        <v>#N/A</v>
      </c>
      <c r="HC384" s="504">
        <f t="shared" si="8542"/>
        <v>0</v>
      </c>
      <c r="HD384" s="500">
        <f t="shared" si="8543"/>
        <v>0</v>
      </c>
      <c r="HG384" s="665"/>
      <c r="HH384" s="666"/>
      <c r="HI384" s="667"/>
      <c r="HJ384" s="668"/>
      <c r="HK384" s="669"/>
      <c r="HL384" s="691"/>
      <c r="HM384" s="1326"/>
      <c r="HN384" s="497" t="e">
        <f t="shared" si="8544"/>
        <v>#N/A</v>
      </c>
      <c r="HO384" s="497" t="e">
        <f t="shared" si="8545"/>
        <v>#N/A</v>
      </c>
      <c r="HP384" s="498" t="e">
        <f t="shared" si="8546"/>
        <v>#N/A</v>
      </c>
      <c r="HQ384" s="498">
        <f t="shared" si="8547"/>
        <v>0</v>
      </c>
      <c r="HR384" s="498">
        <f t="shared" si="8548"/>
        <v>0</v>
      </c>
      <c r="HS384" s="498" t="e">
        <f t="shared" si="8549"/>
        <v>#N/A</v>
      </c>
      <c r="HT384" s="504">
        <f t="shared" si="8550"/>
        <v>0</v>
      </c>
      <c r="HU384" s="500">
        <f t="shared" si="8551"/>
        <v>0</v>
      </c>
      <c r="HX384" s="665"/>
      <c r="HY384" s="666"/>
      <c r="HZ384" s="667"/>
      <c r="IA384" s="668"/>
      <c r="IB384" s="669"/>
      <c r="IC384" s="691"/>
      <c r="ID384" s="1326"/>
      <c r="IE384" s="497" t="e">
        <f t="shared" si="8552"/>
        <v>#N/A</v>
      </c>
      <c r="IF384" s="497" t="e">
        <f t="shared" si="8553"/>
        <v>#N/A</v>
      </c>
      <c r="IG384" s="498" t="e">
        <f t="shared" si="8554"/>
        <v>#N/A</v>
      </c>
      <c r="IH384" s="498">
        <f t="shared" si="8555"/>
        <v>0</v>
      </c>
      <c r="II384" s="498">
        <f t="shared" si="8556"/>
        <v>0</v>
      </c>
      <c r="IJ384" s="498" t="e">
        <f t="shared" si="8557"/>
        <v>#N/A</v>
      </c>
      <c r="IK384" s="504">
        <f t="shared" si="8558"/>
        <v>0</v>
      </c>
      <c r="IL384" s="500">
        <f t="shared" si="8559"/>
        <v>0</v>
      </c>
      <c r="IO384" s="665"/>
      <c r="IP384" s="666"/>
      <c r="IQ384" s="667"/>
      <c r="IR384" s="668"/>
      <c r="IS384" s="669"/>
      <c r="IT384" s="691"/>
      <c r="IU384" s="1326"/>
      <c r="IV384" s="497" t="e">
        <f t="shared" si="8560"/>
        <v>#N/A</v>
      </c>
      <c r="IW384" s="497" t="e">
        <f t="shared" si="8561"/>
        <v>#N/A</v>
      </c>
      <c r="IX384" s="498" t="e">
        <f t="shared" si="8562"/>
        <v>#N/A</v>
      </c>
      <c r="IY384" s="498">
        <f t="shared" si="8563"/>
        <v>0</v>
      </c>
      <c r="IZ384" s="498">
        <f t="shared" si="8564"/>
        <v>0</v>
      </c>
      <c r="JA384" s="498" t="e">
        <f t="shared" si="8565"/>
        <v>#N/A</v>
      </c>
      <c r="JB384" s="504">
        <f t="shared" si="8566"/>
        <v>0</v>
      </c>
      <c r="JC384" s="500">
        <f t="shared" si="8567"/>
        <v>0</v>
      </c>
      <c r="JF384" s="665"/>
      <c r="JG384" s="666"/>
      <c r="JH384" s="667"/>
      <c r="JI384" s="668"/>
      <c r="JJ384" s="669"/>
      <c r="JK384" s="691"/>
      <c r="JL384" s="1326"/>
      <c r="JM384" s="497" t="e">
        <f t="shared" si="8568"/>
        <v>#N/A</v>
      </c>
      <c r="JN384" s="497" t="e">
        <f t="shared" si="8569"/>
        <v>#N/A</v>
      </c>
      <c r="JO384" s="498" t="e">
        <f t="shared" si="8570"/>
        <v>#N/A</v>
      </c>
      <c r="JP384" s="498">
        <f t="shared" si="8571"/>
        <v>0</v>
      </c>
      <c r="JQ384" s="498">
        <f t="shared" si="8572"/>
        <v>0</v>
      </c>
      <c r="JR384" s="498" t="e">
        <f t="shared" si="8573"/>
        <v>#N/A</v>
      </c>
      <c r="JS384" s="504">
        <f t="shared" si="8574"/>
        <v>0</v>
      </c>
      <c r="JT384" s="500">
        <f t="shared" si="8575"/>
        <v>0</v>
      </c>
      <c r="JW384" s="665"/>
      <c r="JX384" s="666"/>
      <c r="JY384" s="667"/>
      <c r="JZ384" s="668"/>
      <c r="KA384" s="669"/>
      <c r="KB384" s="691"/>
      <c r="KC384" s="1326"/>
      <c r="KD384" s="497" t="e">
        <f t="shared" si="8576"/>
        <v>#N/A</v>
      </c>
      <c r="KE384" s="497" t="e">
        <f t="shared" si="8577"/>
        <v>#N/A</v>
      </c>
      <c r="KF384" s="498" t="e">
        <f t="shared" si="8578"/>
        <v>#N/A</v>
      </c>
      <c r="KG384" s="498">
        <f t="shared" si="8579"/>
        <v>0</v>
      </c>
      <c r="KH384" s="498">
        <f t="shared" si="8580"/>
        <v>0</v>
      </c>
      <c r="KI384" s="498" t="e">
        <f t="shared" si="8581"/>
        <v>#N/A</v>
      </c>
      <c r="KJ384" s="504">
        <f t="shared" si="8582"/>
        <v>0</v>
      </c>
      <c r="KK384" s="500">
        <f t="shared" si="8583"/>
        <v>0</v>
      </c>
      <c r="KN384" s="665"/>
      <c r="KO384" s="666"/>
      <c r="KP384" s="667"/>
      <c r="KQ384" s="668"/>
      <c r="KR384" s="669"/>
      <c r="KS384" s="691"/>
      <c r="KT384" s="1326"/>
      <c r="KU384" s="497" t="e">
        <f t="shared" si="8584"/>
        <v>#N/A</v>
      </c>
      <c r="KV384" s="497" t="e">
        <f t="shared" si="8585"/>
        <v>#N/A</v>
      </c>
      <c r="KW384" s="498" t="e">
        <f t="shared" si="8586"/>
        <v>#N/A</v>
      </c>
      <c r="KX384" s="498">
        <f t="shared" si="8587"/>
        <v>0</v>
      </c>
      <c r="KY384" s="498">
        <f t="shared" si="8588"/>
        <v>0</v>
      </c>
      <c r="KZ384" s="498" t="e">
        <f t="shared" si="8589"/>
        <v>#N/A</v>
      </c>
      <c r="LA384" s="504">
        <f t="shared" si="8590"/>
        <v>0</v>
      </c>
      <c r="LB384" s="500">
        <f t="shared" si="8591"/>
        <v>0</v>
      </c>
      <c r="LE384" s="665"/>
      <c r="LF384" s="666"/>
      <c r="LG384" s="667"/>
      <c r="LH384" s="668"/>
      <c r="LI384" s="669"/>
      <c r="LJ384" s="691"/>
      <c r="LK384" s="1326"/>
      <c r="LL384" s="497" t="e">
        <f t="shared" si="8592"/>
        <v>#N/A</v>
      </c>
      <c r="LM384" s="497" t="e">
        <f t="shared" si="8593"/>
        <v>#N/A</v>
      </c>
      <c r="LN384" s="498" t="e">
        <f t="shared" si="8594"/>
        <v>#N/A</v>
      </c>
      <c r="LO384" s="498">
        <f t="shared" si="8595"/>
        <v>0</v>
      </c>
      <c r="LP384" s="498">
        <f t="shared" si="8596"/>
        <v>0</v>
      </c>
      <c r="LQ384" s="498" t="e">
        <f t="shared" si="8597"/>
        <v>#N/A</v>
      </c>
      <c r="LR384" s="504">
        <f t="shared" si="8598"/>
        <v>0</v>
      </c>
      <c r="LS384" s="500">
        <f t="shared" si="8599"/>
        <v>0</v>
      </c>
      <c r="LV384" s="665"/>
      <c r="LW384" s="666"/>
      <c r="LX384" s="667"/>
      <c r="LY384" s="668"/>
      <c r="LZ384" s="669"/>
      <c r="MA384" s="691"/>
      <c r="MB384" s="1326"/>
      <c r="MC384" s="497" t="e">
        <f t="shared" si="8600"/>
        <v>#N/A</v>
      </c>
      <c r="MD384" s="497" t="e">
        <f t="shared" si="8601"/>
        <v>#N/A</v>
      </c>
      <c r="ME384" s="498" t="e">
        <f t="shared" si="8602"/>
        <v>#N/A</v>
      </c>
      <c r="MF384" s="498">
        <f t="shared" si="8603"/>
        <v>0</v>
      </c>
      <c r="MG384" s="498">
        <f t="shared" si="8604"/>
        <v>0</v>
      </c>
      <c r="MH384" s="498" t="e">
        <f t="shared" si="8605"/>
        <v>#N/A</v>
      </c>
      <c r="MI384" s="504">
        <f t="shared" si="8606"/>
        <v>0</v>
      </c>
      <c r="MJ384" s="500">
        <f t="shared" si="8607"/>
        <v>0</v>
      </c>
      <c r="MM384" s="665"/>
      <c r="MN384" s="666"/>
      <c r="MO384" s="667"/>
      <c r="MP384" s="668"/>
      <c r="MQ384" s="669"/>
      <c r="MR384" s="691"/>
      <c r="MS384" s="1326"/>
      <c r="MT384" s="497" t="e">
        <f t="shared" si="8608"/>
        <v>#N/A</v>
      </c>
      <c r="MU384" s="497" t="e">
        <f t="shared" si="8609"/>
        <v>#N/A</v>
      </c>
      <c r="MV384" s="498" t="e">
        <f t="shared" si="8610"/>
        <v>#N/A</v>
      </c>
      <c r="MW384" s="498">
        <f t="shared" si="8611"/>
        <v>0</v>
      </c>
      <c r="MX384" s="498">
        <f t="shared" si="8612"/>
        <v>0</v>
      </c>
      <c r="MY384" s="498" t="e">
        <f t="shared" si="8613"/>
        <v>#N/A</v>
      </c>
      <c r="MZ384" s="504">
        <f t="shared" si="8614"/>
        <v>0</v>
      </c>
      <c r="NA384" s="500">
        <f t="shared" si="8615"/>
        <v>0</v>
      </c>
      <c r="ND384" s="665"/>
      <c r="NE384" s="666"/>
      <c r="NF384" s="667"/>
      <c r="NG384" s="668"/>
      <c r="NH384" s="669"/>
      <c r="NI384" s="691"/>
      <c r="NJ384" s="1326"/>
      <c r="NK384" s="497" t="e">
        <f t="shared" si="8616"/>
        <v>#N/A</v>
      </c>
      <c r="NL384" s="497" t="e">
        <f t="shared" si="8617"/>
        <v>#N/A</v>
      </c>
      <c r="NM384" s="498" t="e">
        <f t="shared" si="8618"/>
        <v>#N/A</v>
      </c>
      <c r="NN384" s="498">
        <f t="shared" si="8619"/>
        <v>0</v>
      </c>
      <c r="NO384" s="498">
        <f t="shared" si="8620"/>
        <v>0</v>
      </c>
      <c r="NP384" s="498" t="e">
        <f t="shared" si="8621"/>
        <v>#N/A</v>
      </c>
      <c r="NQ384" s="504">
        <f t="shared" si="8622"/>
        <v>0</v>
      </c>
      <c r="NR384" s="500">
        <f t="shared" si="8623"/>
        <v>0</v>
      </c>
      <c r="NU384" s="665"/>
      <c r="NV384" s="666"/>
      <c r="NW384" s="667"/>
      <c r="NX384" s="668"/>
      <c r="NY384" s="669"/>
      <c r="NZ384" s="691"/>
      <c r="OA384" s="1326"/>
      <c r="OB384" s="497" t="e">
        <f t="shared" si="8624"/>
        <v>#N/A</v>
      </c>
      <c r="OC384" s="497" t="e">
        <f t="shared" si="8625"/>
        <v>#N/A</v>
      </c>
      <c r="OD384" s="498" t="e">
        <f t="shared" si="8626"/>
        <v>#N/A</v>
      </c>
      <c r="OE384" s="498">
        <f t="shared" si="8627"/>
        <v>0</v>
      </c>
      <c r="OF384" s="498">
        <f t="shared" si="8628"/>
        <v>0</v>
      </c>
      <c r="OG384" s="498" t="e">
        <f t="shared" si="8629"/>
        <v>#N/A</v>
      </c>
      <c r="OH384" s="504">
        <f t="shared" si="8630"/>
        <v>0</v>
      </c>
      <c r="OI384" s="500">
        <f t="shared" si="8631"/>
        <v>0</v>
      </c>
      <c r="OL384" s="665"/>
      <c r="OM384" s="666"/>
      <c r="ON384" s="667"/>
      <c r="OO384" s="668"/>
      <c r="OP384" s="669"/>
      <c r="OQ384" s="691"/>
      <c r="OR384" s="1326"/>
      <c r="OS384" s="497" t="e">
        <f t="shared" si="8632"/>
        <v>#N/A</v>
      </c>
      <c r="OT384" s="497" t="e">
        <f t="shared" si="8633"/>
        <v>#N/A</v>
      </c>
      <c r="OU384" s="498" t="e">
        <f t="shared" si="8634"/>
        <v>#N/A</v>
      </c>
      <c r="OV384" s="498">
        <f t="shared" si="8635"/>
        <v>0</v>
      </c>
      <c r="OW384" s="498">
        <f t="shared" si="8636"/>
        <v>0</v>
      </c>
      <c r="OX384" s="498" t="e">
        <f t="shared" si="8637"/>
        <v>#N/A</v>
      </c>
      <c r="OY384" s="504">
        <f t="shared" si="8638"/>
        <v>0</v>
      </c>
      <c r="OZ384" s="500">
        <f t="shared" si="8639"/>
        <v>0</v>
      </c>
      <c r="PC384" s="665"/>
      <c r="PD384" s="666"/>
      <c r="PE384" s="667"/>
      <c r="PF384" s="668"/>
      <c r="PG384" s="669"/>
      <c r="PH384" s="691"/>
      <c r="PI384" s="1326"/>
      <c r="PJ384" s="497" t="e">
        <f t="shared" si="8640"/>
        <v>#N/A</v>
      </c>
      <c r="PK384" s="497" t="e">
        <f t="shared" si="8641"/>
        <v>#N/A</v>
      </c>
      <c r="PL384" s="498" t="e">
        <f t="shared" si="8642"/>
        <v>#N/A</v>
      </c>
      <c r="PM384" s="498">
        <f t="shared" si="8643"/>
        <v>0</v>
      </c>
      <c r="PN384" s="498">
        <f t="shared" si="8644"/>
        <v>0</v>
      </c>
      <c r="PO384" s="498" t="e">
        <f t="shared" si="8645"/>
        <v>#N/A</v>
      </c>
      <c r="PP384" s="504">
        <f t="shared" si="8646"/>
        <v>0</v>
      </c>
      <c r="PQ384" s="500">
        <f t="shared" si="8647"/>
        <v>0</v>
      </c>
      <c r="PT384" s="665"/>
      <c r="PU384" s="666"/>
      <c r="PV384" s="667"/>
      <c r="PW384" s="668"/>
      <c r="PX384" s="669"/>
      <c r="PY384" s="691"/>
      <c r="PZ384" s="1326"/>
      <c r="QA384" s="497" t="e">
        <f t="shared" si="8648"/>
        <v>#N/A</v>
      </c>
      <c r="QB384" s="497" t="e">
        <f t="shared" si="8649"/>
        <v>#N/A</v>
      </c>
      <c r="QC384" s="498" t="e">
        <f t="shared" si="8650"/>
        <v>#N/A</v>
      </c>
      <c r="QD384" s="498">
        <f t="shared" si="8651"/>
        <v>0</v>
      </c>
      <c r="QE384" s="498">
        <f t="shared" si="8652"/>
        <v>0</v>
      </c>
      <c r="QF384" s="498" t="e">
        <f t="shared" si="8653"/>
        <v>#N/A</v>
      </c>
      <c r="QG384" s="504">
        <f t="shared" si="8654"/>
        <v>0</v>
      </c>
      <c r="QH384" s="500">
        <f t="shared" si="8655"/>
        <v>0</v>
      </c>
      <c r="QK384" s="665"/>
      <c r="QL384" s="666"/>
      <c r="QM384" s="667"/>
      <c r="QN384" s="668"/>
      <c r="QO384" s="669"/>
      <c r="QP384" s="691"/>
      <c r="QQ384" s="1326"/>
      <c r="QR384" s="497" t="e">
        <f t="shared" si="8656"/>
        <v>#N/A</v>
      </c>
      <c r="QS384" s="497" t="e">
        <f t="shared" si="8657"/>
        <v>#N/A</v>
      </c>
      <c r="QT384" s="498" t="e">
        <f t="shared" si="8658"/>
        <v>#N/A</v>
      </c>
      <c r="QU384" s="498">
        <f t="shared" si="8659"/>
        <v>0</v>
      </c>
      <c r="QV384" s="498">
        <f t="shared" si="8660"/>
        <v>0</v>
      </c>
      <c r="QW384" s="498" t="e">
        <f t="shared" si="8661"/>
        <v>#N/A</v>
      </c>
      <c r="QX384" s="504">
        <f t="shared" si="8662"/>
        <v>0</v>
      </c>
      <c r="QY384" s="500">
        <f t="shared" si="8663"/>
        <v>0</v>
      </c>
      <c r="RB384" s="431"/>
      <c r="RC384" s="404"/>
      <c r="RD384" s="440"/>
      <c r="RE384" s="406"/>
      <c r="RF384" s="416"/>
      <c r="RG384" s="444"/>
      <c r="RH384" s="444"/>
      <c r="RI384" s="497"/>
      <c r="RJ384" s="497"/>
      <c r="RK384" s="501"/>
      <c r="RL384" s="501"/>
      <c r="RM384" s="501"/>
      <c r="RN384" s="501"/>
      <c r="RO384" s="505"/>
      <c r="RP384" s="503"/>
      <c r="RS384" s="431"/>
      <c r="RT384" s="404"/>
      <c r="RU384" s="440"/>
      <c r="RV384" s="406"/>
      <c r="RW384" s="416"/>
      <c r="RX384" s="444"/>
      <c r="RY384" s="444"/>
      <c r="RZ384" s="497"/>
      <c r="SA384" s="497"/>
      <c r="SB384" s="501"/>
      <c r="SC384" s="501"/>
      <c r="SD384" s="501"/>
      <c r="SE384" s="501"/>
      <c r="SF384" s="505"/>
      <c r="SG384" s="503"/>
      <c r="SJ384" s="431"/>
      <c r="SK384" s="404"/>
      <c r="SL384" s="440"/>
      <c r="SM384" s="406"/>
      <c r="SN384" s="416"/>
      <c r="SO384" s="444"/>
      <c r="SP384" s="444"/>
      <c r="SQ384" s="497"/>
      <c r="SR384" s="497"/>
      <c r="SS384" s="501"/>
      <c r="ST384" s="501"/>
      <c r="SU384" s="501"/>
      <c r="SV384" s="501"/>
      <c r="SW384" s="505"/>
      <c r="SX384" s="503"/>
    </row>
    <row r="385" spans="2:518" ht="42" hidden="1" customHeight="1" thickTop="1" thickBot="1">
      <c r="B385" s="577"/>
      <c r="C385" s="578"/>
      <c r="D385" s="579"/>
      <c r="E385" s="580"/>
      <c r="F385" s="581"/>
      <c r="G385" s="585"/>
      <c r="H385" s="595"/>
      <c r="K385" s="577"/>
      <c r="L385" s="767"/>
      <c r="M385" s="579"/>
      <c r="N385" s="580"/>
      <c r="O385" s="581"/>
      <c r="P385" s="585"/>
      <c r="Q385" s="1326"/>
      <c r="R385" s="497"/>
      <c r="S385" s="497"/>
      <c r="T385" s="498"/>
      <c r="U385" s="498"/>
      <c r="V385" s="498"/>
      <c r="W385" s="498"/>
      <c r="X385" s="504"/>
      <c r="Y385" s="500"/>
      <c r="Z385" s="486"/>
      <c r="AA385" s="486"/>
      <c r="AB385" s="577"/>
      <c r="AC385" s="767"/>
      <c r="AD385" s="579"/>
      <c r="AE385" s="580"/>
      <c r="AF385" s="581"/>
      <c r="AG385" s="585"/>
      <c r="AH385" s="1326"/>
      <c r="AI385" s="497"/>
      <c r="AJ385" s="497"/>
      <c r="AK385" s="498"/>
      <c r="AL385" s="498"/>
      <c r="AM385" s="498"/>
      <c r="AN385" s="498"/>
      <c r="AO385" s="504"/>
      <c r="AP385" s="500"/>
      <c r="AQ385" s="486"/>
      <c r="AR385" s="486"/>
      <c r="AS385" s="577"/>
      <c r="AT385" s="767"/>
      <c r="AU385" s="579"/>
      <c r="AV385" s="580"/>
      <c r="AW385" s="581"/>
      <c r="AX385" s="585"/>
      <c r="AY385" s="1326"/>
      <c r="AZ385" s="497"/>
      <c r="BA385" s="497"/>
      <c r="BB385" s="498"/>
      <c r="BC385" s="498"/>
      <c r="BD385" s="498"/>
      <c r="BE385" s="498"/>
      <c r="BF385" s="504"/>
      <c r="BG385" s="500"/>
      <c r="BJ385" s="577"/>
      <c r="BK385" s="767"/>
      <c r="BL385" s="579"/>
      <c r="BM385" s="580"/>
      <c r="BN385" s="581"/>
      <c r="BO385" s="585"/>
      <c r="BP385" s="1326"/>
      <c r="BQ385" s="497"/>
      <c r="BR385" s="497"/>
      <c r="BS385" s="498"/>
      <c r="BT385" s="498"/>
      <c r="BU385" s="498"/>
      <c r="BV385" s="498"/>
      <c r="BW385" s="504"/>
      <c r="BX385" s="500"/>
      <c r="CA385" s="577"/>
      <c r="CB385" s="767"/>
      <c r="CC385" s="579"/>
      <c r="CD385" s="580"/>
      <c r="CE385" s="581"/>
      <c r="CF385" s="585"/>
      <c r="CG385" s="1326"/>
      <c r="CH385" s="497"/>
      <c r="CI385" s="497"/>
      <c r="CJ385" s="498"/>
      <c r="CK385" s="498"/>
      <c r="CL385" s="498"/>
      <c r="CM385" s="498"/>
      <c r="CN385" s="504"/>
      <c r="CO385" s="500"/>
      <c r="CR385" s="577"/>
      <c r="CS385" s="767"/>
      <c r="CT385" s="579"/>
      <c r="CU385" s="580"/>
      <c r="CV385" s="581"/>
      <c r="CW385" s="585"/>
      <c r="CX385" s="1326"/>
      <c r="CY385" s="497"/>
      <c r="CZ385" s="497"/>
      <c r="DA385" s="498"/>
      <c r="DB385" s="498"/>
      <c r="DC385" s="498"/>
      <c r="DD385" s="498"/>
      <c r="DE385" s="504"/>
      <c r="DF385" s="500"/>
      <c r="DI385" s="577"/>
      <c r="DJ385" s="767"/>
      <c r="DK385" s="579"/>
      <c r="DL385" s="580"/>
      <c r="DM385" s="581"/>
      <c r="DN385" s="585"/>
      <c r="DO385" s="1326"/>
      <c r="DP385" s="497"/>
      <c r="DQ385" s="497"/>
      <c r="DR385" s="498"/>
      <c r="DS385" s="498"/>
      <c r="DT385" s="498"/>
      <c r="DU385" s="498"/>
      <c r="DV385" s="504"/>
      <c r="DW385" s="500"/>
      <c r="DZ385" s="577"/>
      <c r="EA385" s="767"/>
      <c r="EB385" s="579"/>
      <c r="EC385" s="580"/>
      <c r="ED385" s="581"/>
      <c r="EE385" s="585"/>
      <c r="EF385" s="1326"/>
      <c r="EG385" s="497"/>
      <c r="EH385" s="497"/>
      <c r="EI385" s="498"/>
      <c r="EJ385" s="498"/>
      <c r="EK385" s="498"/>
      <c r="EL385" s="498"/>
      <c r="EM385" s="504"/>
      <c r="EN385" s="500"/>
      <c r="EQ385" s="665"/>
      <c r="ER385" s="666"/>
      <c r="ES385" s="667"/>
      <c r="ET385" s="668"/>
      <c r="EU385" s="669"/>
      <c r="EV385" s="691"/>
      <c r="EW385" s="1326"/>
      <c r="EX385" s="497" t="e">
        <f t="shared" si="8512"/>
        <v>#N/A</v>
      </c>
      <c r="EY385" s="497" t="e">
        <f t="shared" si="8513"/>
        <v>#N/A</v>
      </c>
      <c r="EZ385" s="498" t="e">
        <f t="shared" si="8514"/>
        <v>#N/A</v>
      </c>
      <c r="FA385" s="498">
        <f t="shared" si="8515"/>
        <v>0</v>
      </c>
      <c r="FB385" s="498">
        <f t="shared" si="8516"/>
        <v>0</v>
      </c>
      <c r="FC385" s="498" t="e">
        <f t="shared" si="8517"/>
        <v>#N/A</v>
      </c>
      <c r="FD385" s="504">
        <f t="shared" si="8518"/>
        <v>0</v>
      </c>
      <c r="FE385" s="500">
        <f t="shared" si="8519"/>
        <v>0</v>
      </c>
      <c r="FH385" s="665"/>
      <c r="FI385" s="666"/>
      <c r="FJ385" s="667"/>
      <c r="FK385" s="668"/>
      <c r="FL385" s="669"/>
      <c r="FM385" s="691"/>
      <c r="FN385" s="1326"/>
      <c r="FO385" s="497" t="e">
        <f t="shared" si="8520"/>
        <v>#N/A</v>
      </c>
      <c r="FP385" s="497" t="e">
        <f t="shared" si="8521"/>
        <v>#N/A</v>
      </c>
      <c r="FQ385" s="498" t="e">
        <f t="shared" si="8522"/>
        <v>#N/A</v>
      </c>
      <c r="FR385" s="498">
        <f t="shared" si="8523"/>
        <v>0</v>
      </c>
      <c r="FS385" s="498">
        <f t="shared" si="8524"/>
        <v>0</v>
      </c>
      <c r="FT385" s="498" t="e">
        <f t="shared" si="8525"/>
        <v>#N/A</v>
      </c>
      <c r="FU385" s="504">
        <f t="shared" si="8526"/>
        <v>0</v>
      </c>
      <c r="FV385" s="500">
        <f t="shared" si="8527"/>
        <v>0</v>
      </c>
      <c r="FY385" s="665"/>
      <c r="FZ385" s="666"/>
      <c r="GA385" s="667"/>
      <c r="GB385" s="668"/>
      <c r="GC385" s="669"/>
      <c r="GD385" s="691"/>
      <c r="GE385" s="1326"/>
      <c r="GF385" s="497" t="e">
        <f t="shared" si="8528"/>
        <v>#N/A</v>
      </c>
      <c r="GG385" s="497" t="e">
        <f t="shared" si="8529"/>
        <v>#N/A</v>
      </c>
      <c r="GH385" s="498" t="e">
        <f t="shared" si="8530"/>
        <v>#N/A</v>
      </c>
      <c r="GI385" s="498">
        <f t="shared" si="8531"/>
        <v>0</v>
      </c>
      <c r="GJ385" s="498">
        <f t="shared" si="8532"/>
        <v>0</v>
      </c>
      <c r="GK385" s="498" t="e">
        <f t="shared" si="8533"/>
        <v>#N/A</v>
      </c>
      <c r="GL385" s="504">
        <f t="shared" si="8534"/>
        <v>0</v>
      </c>
      <c r="GM385" s="500">
        <f t="shared" si="8535"/>
        <v>0</v>
      </c>
      <c r="GP385" s="665"/>
      <c r="GQ385" s="666"/>
      <c r="GR385" s="667"/>
      <c r="GS385" s="668"/>
      <c r="GT385" s="669"/>
      <c r="GU385" s="691"/>
      <c r="GV385" s="1326"/>
      <c r="GW385" s="497" t="e">
        <f t="shared" si="8536"/>
        <v>#N/A</v>
      </c>
      <c r="GX385" s="497" t="e">
        <f t="shared" si="8537"/>
        <v>#N/A</v>
      </c>
      <c r="GY385" s="498" t="e">
        <f t="shared" si="8538"/>
        <v>#N/A</v>
      </c>
      <c r="GZ385" s="498">
        <f t="shared" si="8539"/>
        <v>0</v>
      </c>
      <c r="HA385" s="498">
        <f t="shared" si="8540"/>
        <v>0</v>
      </c>
      <c r="HB385" s="498" t="e">
        <f t="shared" si="8541"/>
        <v>#N/A</v>
      </c>
      <c r="HC385" s="504">
        <f t="shared" si="8542"/>
        <v>0</v>
      </c>
      <c r="HD385" s="500">
        <f t="shared" si="8543"/>
        <v>0</v>
      </c>
      <c r="HG385" s="665"/>
      <c r="HH385" s="666"/>
      <c r="HI385" s="667"/>
      <c r="HJ385" s="668"/>
      <c r="HK385" s="669"/>
      <c r="HL385" s="691"/>
      <c r="HM385" s="1326"/>
      <c r="HN385" s="497" t="e">
        <f t="shared" si="8544"/>
        <v>#N/A</v>
      </c>
      <c r="HO385" s="497" t="e">
        <f t="shared" si="8545"/>
        <v>#N/A</v>
      </c>
      <c r="HP385" s="498" t="e">
        <f t="shared" si="8546"/>
        <v>#N/A</v>
      </c>
      <c r="HQ385" s="498">
        <f t="shared" si="8547"/>
        <v>0</v>
      </c>
      <c r="HR385" s="498">
        <f t="shared" si="8548"/>
        <v>0</v>
      </c>
      <c r="HS385" s="498" t="e">
        <f t="shared" si="8549"/>
        <v>#N/A</v>
      </c>
      <c r="HT385" s="504">
        <f t="shared" si="8550"/>
        <v>0</v>
      </c>
      <c r="HU385" s="500">
        <f t="shared" si="8551"/>
        <v>0</v>
      </c>
      <c r="HX385" s="665"/>
      <c r="HY385" s="666"/>
      <c r="HZ385" s="667"/>
      <c r="IA385" s="668"/>
      <c r="IB385" s="669"/>
      <c r="IC385" s="691"/>
      <c r="ID385" s="1326"/>
      <c r="IE385" s="497" t="e">
        <f t="shared" si="8552"/>
        <v>#N/A</v>
      </c>
      <c r="IF385" s="497" t="e">
        <f t="shared" si="8553"/>
        <v>#N/A</v>
      </c>
      <c r="IG385" s="498" t="e">
        <f t="shared" si="8554"/>
        <v>#N/A</v>
      </c>
      <c r="IH385" s="498">
        <f t="shared" si="8555"/>
        <v>0</v>
      </c>
      <c r="II385" s="498">
        <f t="shared" si="8556"/>
        <v>0</v>
      </c>
      <c r="IJ385" s="498" t="e">
        <f t="shared" si="8557"/>
        <v>#N/A</v>
      </c>
      <c r="IK385" s="504">
        <f t="shared" si="8558"/>
        <v>0</v>
      </c>
      <c r="IL385" s="500">
        <f t="shared" si="8559"/>
        <v>0</v>
      </c>
      <c r="IO385" s="665"/>
      <c r="IP385" s="666"/>
      <c r="IQ385" s="667"/>
      <c r="IR385" s="668"/>
      <c r="IS385" s="669"/>
      <c r="IT385" s="691"/>
      <c r="IU385" s="1326"/>
      <c r="IV385" s="497" t="e">
        <f t="shared" si="8560"/>
        <v>#N/A</v>
      </c>
      <c r="IW385" s="497" t="e">
        <f t="shared" si="8561"/>
        <v>#N/A</v>
      </c>
      <c r="IX385" s="498" t="e">
        <f t="shared" si="8562"/>
        <v>#N/A</v>
      </c>
      <c r="IY385" s="498">
        <f t="shared" si="8563"/>
        <v>0</v>
      </c>
      <c r="IZ385" s="498">
        <f t="shared" si="8564"/>
        <v>0</v>
      </c>
      <c r="JA385" s="498" t="e">
        <f t="shared" si="8565"/>
        <v>#N/A</v>
      </c>
      <c r="JB385" s="504">
        <f t="shared" si="8566"/>
        <v>0</v>
      </c>
      <c r="JC385" s="500">
        <f t="shared" si="8567"/>
        <v>0</v>
      </c>
      <c r="JF385" s="665"/>
      <c r="JG385" s="666"/>
      <c r="JH385" s="667"/>
      <c r="JI385" s="668"/>
      <c r="JJ385" s="669"/>
      <c r="JK385" s="691"/>
      <c r="JL385" s="1326"/>
      <c r="JM385" s="497" t="e">
        <f t="shared" si="8568"/>
        <v>#N/A</v>
      </c>
      <c r="JN385" s="497" t="e">
        <f t="shared" si="8569"/>
        <v>#N/A</v>
      </c>
      <c r="JO385" s="498" t="e">
        <f t="shared" si="8570"/>
        <v>#N/A</v>
      </c>
      <c r="JP385" s="498">
        <f t="shared" si="8571"/>
        <v>0</v>
      </c>
      <c r="JQ385" s="498">
        <f t="shared" si="8572"/>
        <v>0</v>
      </c>
      <c r="JR385" s="498" t="e">
        <f t="shared" si="8573"/>
        <v>#N/A</v>
      </c>
      <c r="JS385" s="504">
        <f t="shared" si="8574"/>
        <v>0</v>
      </c>
      <c r="JT385" s="500">
        <f t="shared" si="8575"/>
        <v>0</v>
      </c>
      <c r="JW385" s="665"/>
      <c r="JX385" s="666"/>
      <c r="JY385" s="667"/>
      <c r="JZ385" s="668"/>
      <c r="KA385" s="669"/>
      <c r="KB385" s="691"/>
      <c r="KC385" s="1326"/>
      <c r="KD385" s="497" t="e">
        <f t="shared" si="8576"/>
        <v>#N/A</v>
      </c>
      <c r="KE385" s="497" t="e">
        <f t="shared" si="8577"/>
        <v>#N/A</v>
      </c>
      <c r="KF385" s="498" t="e">
        <f t="shared" si="8578"/>
        <v>#N/A</v>
      </c>
      <c r="KG385" s="498">
        <f t="shared" si="8579"/>
        <v>0</v>
      </c>
      <c r="KH385" s="498">
        <f t="shared" si="8580"/>
        <v>0</v>
      </c>
      <c r="KI385" s="498" t="e">
        <f t="shared" si="8581"/>
        <v>#N/A</v>
      </c>
      <c r="KJ385" s="504">
        <f t="shared" si="8582"/>
        <v>0</v>
      </c>
      <c r="KK385" s="500">
        <f t="shared" si="8583"/>
        <v>0</v>
      </c>
      <c r="KN385" s="665"/>
      <c r="KO385" s="666"/>
      <c r="KP385" s="667"/>
      <c r="KQ385" s="668"/>
      <c r="KR385" s="669"/>
      <c r="KS385" s="691"/>
      <c r="KT385" s="1326"/>
      <c r="KU385" s="497" t="e">
        <f t="shared" si="8584"/>
        <v>#N/A</v>
      </c>
      <c r="KV385" s="497" t="e">
        <f t="shared" si="8585"/>
        <v>#N/A</v>
      </c>
      <c r="KW385" s="498" t="e">
        <f t="shared" si="8586"/>
        <v>#N/A</v>
      </c>
      <c r="KX385" s="498">
        <f t="shared" si="8587"/>
        <v>0</v>
      </c>
      <c r="KY385" s="498">
        <f t="shared" si="8588"/>
        <v>0</v>
      </c>
      <c r="KZ385" s="498" t="e">
        <f t="shared" si="8589"/>
        <v>#N/A</v>
      </c>
      <c r="LA385" s="504">
        <f t="shared" si="8590"/>
        <v>0</v>
      </c>
      <c r="LB385" s="500">
        <f t="shared" si="8591"/>
        <v>0</v>
      </c>
      <c r="LE385" s="665"/>
      <c r="LF385" s="666"/>
      <c r="LG385" s="667"/>
      <c r="LH385" s="668"/>
      <c r="LI385" s="669"/>
      <c r="LJ385" s="691"/>
      <c r="LK385" s="1326"/>
      <c r="LL385" s="497" t="e">
        <f t="shared" si="8592"/>
        <v>#N/A</v>
      </c>
      <c r="LM385" s="497" t="e">
        <f t="shared" si="8593"/>
        <v>#N/A</v>
      </c>
      <c r="LN385" s="498" t="e">
        <f t="shared" si="8594"/>
        <v>#N/A</v>
      </c>
      <c r="LO385" s="498">
        <f t="shared" si="8595"/>
        <v>0</v>
      </c>
      <c r="LP385" s="498">
        <f t="shared" si="8596"/>
        <v>0</v>
      </c>
      <c r="LQ385" s="498" t="e">
        <f t="shared" si="8597"/>
        <v>#N/A</v>
      </c>
      <c r="LR385" s="504">
        <f t="shared" si="8598"/>
        <v>0</v>
      </c>
      <c r="LS385" s="500">
        <f t="shared" si="8599"/>
        <v>0</v>
      </c>
      <c r="LV385" s="665"/>
      <c r="LW385" s="666"/>
      <c r="LX385" s="667"/>
      <c r="LY385" s="668"/>
      <c r="LZ385" s="669"/>
      <c r="MA385" s="691"/>
      <c r="MB385" s="1326"/>
      <c r="MC385" s="497" t="e">
        <f t="shared" si="8600"/>
        <v>#N/A</v>
      </c>
      <c r="MD385" s="497" t="e">
        <f t="shared" si="8601"/>
        <v>#N/A</v>
      </c>
      <c r="ME385" s="498" t="e">
        <f t="shared" si="8602"/>
        <v>#N/A</v>
      </c>
      <c r="MF385" s="498">
        <f t="shared" si="8603"/>
        <v>0</v>
      </c>
      <c r="MG385" s="498">
        <f t="shared" si="8604"/>
        <v>0</v>
      </c>
      <c r="MH385" s="498" t="e">
        <f t="shared" si="8605"/>
        <v>#N/A</v>
      </c>
      <c r="MI385" s="504">
        <f t="shared" si="8606"/>
        <v>0</v>
      </c>
      <c r="MJ385" s="500">
        <f t="shared" si="8607"/>
        <v>0</v>
      </c>
      <c r="MM385" s="665"/>
      <c r="MN385" s="666"/>
      <c r="MO385" s="667"/>
      <c r="MP385" s="668"/>
      <c r="MQ385" s="669"/>
      <c r="MR385" s="691"/>
      <c r="MS385" s="1326"/>
      <c r="MT385" s="497" t="e">
        <f t="shared" si="8608"/>
        <v>#N/A</v>
      </c>
      <c r="MU385" s="497" t="e">
        <f t="shared" si="8609"/>
        <v>#N/A</v>
      </c>
      <c r="MV385" s="498" t="e">
        <f t="shared" si="8610"/>
        <v>#N/A</v>
      </c>
      <c r="MW385" s="498">
        <f t="shared" si="8611"/>
        <v>0</v>
      </c>
      <c r="MX385" s="498">
        <f t="shared" si="8612"/>
        <v>0</v>
      </c>
      <c r="MY385" s="498" t="e">
        <f t="shared" si="8613"/>
        <v>#N/A</v>
      </c>
      <c r="MZ385" s="504">
        <f t="shared" si="8614"/>
        <v>0</v>
      </c>
      <c r="NA385" s="500">
        <f t="shared" si="8615"/>
        <v>0</v>
      </c>
      <c r="ND385" s="665"/>
      <c r="NE385" s="666"/>
      <c r="NF385" s="667"/>
      <c r="NG385" s="668"/>
      <c r="NH385" s="669"/>
      <c r="NI385" s="691"/>
      <c r="NJ385" s="1326"/>
      <c r="NK385" s="497" t="e">
        <f t="shared" si="8616"/>
        <v>#N/A</v>
      </c>
      <c r="NL385" s="497" t="e">
        <f t="shared" si="8617"/>
        <v>#N/A</v>
      </c>
      <c r="NM385" s="498" t="e">
        <f t="shared" si="8618"/>
        <v>#N/A</v>
      </c>
      <c r="NN385" s="498">
        <f t="shared" si="8619"/>
        <v>0</v>
      </c>
      <c r="NO385" s="498">
        <f t="shared" si="8620"/>
        <v>0</v>
      </c>
      <c r="NP385" s="498" t="e">
        <f t="shared" si="8621"/>
        <v>#N/A</v>
      </c>
      <c r="NQ385" s="504">
        <f t="shared" si="8622"/>
        <v>0</v>
      </c>
      <c r="NR385" s="500">
        <f t="shared" si="8623"/>
        <v>0</v>
      </c>
      <c r="NU385" s="665"/>
      <c r="NV385" s="666"/>
      <c r="NW385" s="667"/>
      <c r="NX385" s="668"/>
      <c r="NY385" s="669"/>
      <c r="NZ385" s="691"/>
      <c r="OA385" s="1326"/>
      <c r="OB385" s="497" t="e">
        <f t="shared" si="8624"/>
        <v>#N/A</v>
      </c>
      <c r="OC385" s="497" t="e">
        <f t="shared" si="8625"/>
        <v>#N/A</v>
      </c>
      <c r="OD385" s="498" t="e">
        <f t="shared" si="8626"/>
        <v>#N/A</v>
      </c>
      <c r="OE385" s="498">
        <f t="shared" si="8627"/>
        <v>0</v>
      </c>
      <c r="OF385" s="498">
        <f t="shared" si="8628"/>
        <v>0</v>
      </c>
      <c r="OG385" s="498" t="e">
        <f t="shared" si="8629"/>
        <v>#N/A</v>
      </c>
      <c r="OH385" s="504">
        <f t="shared" si="8630"/>
        <v>0</v>
      </c>
      <c r="OI385" s="500">
        <f t="shared" si="8631"/>
        <v>0</v>
      </c>
      <c r="OL385" s="665"/>
      <c r="OM385" s="666"/>
      <c r="ON385" s="667"/>
      <c r="OO385" s="668"/>
      <c r="OP385" s="669"/>
      <c r="OQ385" s="691"/>
      <c r="OR385" s="1326"/>
      <c r="OS385" s="497" t="e">
        <f t="shared" si="8632"/>
        <v>#N/A</v>
      </c>
      <c r="OT385" s="497" t="e">
        <f t="shared" si="8633"/>
        <v>#N/A</v>
      </c>
      <c r="OU385" s="498" t="e">
        <f t="shared" si="8634"/>
        <v>#N/A</v>
      </c>
      <c r="OV385" s="498">
        <f t="shared" si="8635"/>
        <v>0</v>
      </c>
      <c r="OW385" s="498">
        <f t="shared" si="8636"/>
        <v>0</v>
      </c>
      <c r="OX385" s="498" t="e">
        <f t="shared" si="8637"/>
        <v>#N/A</v>
      </c>
      <c r="OY385" s="504">
        <f t="shared" si="8638"/>
        <v>0</v>
      </c>
      <c r="OZ385" s="500">
        <f t="shared" si="8639"/>
        <v>0</v>
      </c>
      <c r="PC385" s="665"/>
      <c r="PD385" s="666"/>
      <c r="PE385" s="667"/>
      <c r="PF385" s="668"/>
      <c r="PG385" s="669"/>
      <c r="PH385" s="691"/>
      <c r="PI385" s="1326"/>
      <c r="PJ385" s="497" t="e">
        <f t="shared" si="8640"/>
        <v>#N/A</v>
      </c>
      <c r="PK385" s="497" t="e">
        <f t="shared" si="8641"/>
        <v>#N/A</v>
      </c>
      <c r="PL385" s="498" t="e">
        <f t="shared" si="8642"/>
        <v>#N/A</v>
      </c>
      <c r="PM385" s="498">
        <f t="shared" si="8643"/>
        <v>0</v>
      </c>
      <c r="PN385" s="498">
        <f t="shared" si="8644"/>
        <v>0</v>
      </c>
      <c r="PO385" s="498" t="e">
        <f t="shared" si="8645"/>
        <v>#N/A</v>
      </c>
      <c r="PP385" s="504">
        <f t="shared" si="8646"/>
        <v>0</v>
      </c>
      <c r="PQ385" s="500">
        <f t="shared" si="8647"/>
        <v>0</v>
      </c>
      <c r="PT385" s="665"/>
      <c r="PU385" s="666"/>
      <c r="PV385" s="667"/>
      <c r="PW385" s="668"/>
      <c r="PX385" s="669"/>
      <c r="PY385" s="691"/>
      <c r="PZ385" s="1326"/>
      <c r="QA385" s="497" t="e">
        <f t="shared" si="8648"/>
        <v>#N/A</v>
      </c>
      <c r="QB385" s="497" t="e">
        <f t="shared" si="8649"/>
        <v>#N/A</v>
      </c>
      <c r="QC385" s="498" t="e">
        <f t="shared" si="8650"/>
        <v>#N/A</v>
      </c>
      <c r="QD385" s="498">
        <f t="shared" si="8651"/>
        <v>0</v>
      </c>
      <c r="QE385" s="498">
        <f t="shared" si="8652"/>
        <v>0</v>
      </c>
      <c r="QF385" s="498" t="e">
        <f t="shared" si="8653"/>
        <v>#N/A</v>
      </c>
      <c r="QG385" s="504">
        <f t="shared" si="8654"/>
        <v>0</v>
      </c>
      <c r="QH385" s="500">
        <f t="shared" si="8655"/>
        <v>0</v>
      </c>
      <c r="QK385" s="665"/>
      <c r="QL385" s="666"/>
      <c r="QM385" s="667"/>
      <c r="QN385" s="668"/>
      <c r="QO385" s="669"/>
      <c r="QP385" s="691"/>
      <c r="QQ385" s="1326"/>
      <c r="QR385" s="497" t="e">
        <f t="shared" si="8656"/>
        <v>#N/A</v>
      </c>
      <c r="QS385" s="497" t="e">
        <f t="shared" si="8657"/>
        <v>#N/A</v>
      </c>
      <c r="QT385" s="498" t="e">
        <f t="shared" si="8658"/>
        <v>#N/A</v>
      </c>
      <c r="QU385" s="498">
        <f t="shared" si="8659"/>
        <v>0</v>
      </c>
      <c r="QV385" s="498">
        <f t="shared" si="8660"/>
        <v>0</v>
      </c>
      <c r="QW385" s="498" t="e">
        <f t="shared" si="8661"/>
        <v>#N/A</v>
      </c>
      <c r="QX385" s="504">
        <f t="shared" si="8662"/>
        <v>0</v>
      </c>
      <c r="QY385" s="500">
        <f t="shared" si="8663"/>
        <v>0</v>
      </c>
      <c r="RB385" s="431"/>
      <c r="RC385" s="404"/>
      <c r="RD385" s="440"/>
      <c r="RE385" s="406"/>
      <c r="RF385" s="416"/>
      <c r="RG385" s="444"/>
      <c r="RH385" s="444"/>
      <c r="RI385" s="497"/>
      <c r="RJ385" s="497"/>
      <c r="RK385" s="501"/>
      <c r="RL385" s="501"/>
      <c r="RM385" s="501"/>
      <c r="RN385" s="501"/>
      <c r="RO385" s="505"/>
      <c r="RP385" s="503"/>
      <c r="RS385" s="431"/>
      <c r="RT385" s="404"/>
      <c r="RU385" s="440"/>
      <c r="RV385" s="406"/>
      <c r="RW385" s="416"/>
      <c r="RX385" s="444"/>
      <c r="RY385" s="444"/>
      <c r="RZ385" s="497"/>
      <c r="SA385" s="497"/>
      <c r="SB385" s="501"/>
      <c r="SC385" s="501"/>
      <c r="SD385" s="501"/>
      <c r="SE385" s="501"/>
      <c r="SF385" s="505"/>
      <c r="SG385" s="503"/>
      <c r="SJ385" s="431"/>
      <c r="SK385" s="404"/>
      <c r="SL385" s="440"/>
      <c r="SM385" s="406"/>
      <c r="SN385" s="416"/>
      <c r="SO385" s="444"/>
      <c r="SP385" s="444"/>
      <c r="SQ385" s="497"/>
      <c r="SR385" s="497"/>
      <c r="SS385" s="501"/>
      <c r="ST385" s="501"/>
      <c r="SU385" s="501"/>
      <c r="SV385" s="501"/>
      <c r="SW385" s="505"/>
      <c r="SX385" s="503"/>
    </row>
    <row r="386" spans="2:518" ht="42" hidden="1" customHeight="1" thickTop="1" thickBot="1">
      <c r="B386" s="577"/>
      <c r="C386" s="578"/>
      <c r="D386" s="579"/>
      <c r="E386" s="580"/>
      <c r="F386" s="581"/>
      <c r="G386" s="585"/>
      <c r="H386" s="595"/>
      <c r="K386" s="577"/>
      <c r="L386" s="767"/>
      <c r="M386" s="579"/>
      <c r="N386" s="580"/>
      <c r="O386" s="581"/>
      <c r="P386" s="585"/>
      <c r="Q386" s="1326"/>
      <c r="R386" s="497"/>
      <c r="S386" s="497"/>
      <c r="T386" s="498"/>
      <c r="U386" s="498"/>
      <c r="V386" s="498"/>
      <c r="W386" s="498"/>
      <c r="X386" s="504"/>
      <c r="Y386" s="500"/>
      <c r="Z386" s="486"/>
      <c r="AA386" s="486"/>
      <c r="AB386" s="577"/>
      <c r="AC386" s="767"/>
      <c r="AD386" s="579"/>
      <c r="AE386" s="580"/>
      <c r="AF386" s="581"/>
      <c r="AG386" s="585"/>
      <c r="AH386" s="1326"/>
      <c r="AI386" s="497"/>
      <c r="AJ386" s="497"/>
      <c r="AK386" s="498"/>
      <c r="AL386" s="498"/>
      <c r="AM386" s="498"/>
      <c r="AN386" s="498"/>
      <c r="AO386" s="504"/>
      <c r="AP386" s="500"/>
      <c r="AQ386" s="486"/>
      <c r="AR386" s="486"/>
      <c r="AS386" s="577"/>
      <c r="AT386" s="767"/>
      <c r="AU386" s="579"/>
      <c r="AV386" s="580"/>
      <c r="AW386" s="581"/>
      <c r="AX386" s="585"/>
      <c r="AY386" s="1326"/>
      <c r="AZ386" s="497"/>
      <c r="BA386" s="497"/>
      <c r="BB386" s="498"/>
      <c r="BC386" s="498"/>
      <c r="BD386" s="498"/>
      <c r="BE386" s="498"/>
      <c r="BF386" s="504"/>
      <c r="BG386" s="500"/>
      <c r="BJ386" s="577"/>
      <c r="BK386" s="767"/>
      <c r="BL386" s="579"/>
      <c r="BM386" s="580"/>
      <c r="BN386" s="581"/>
      <c r="BO386" s="585"/>
      <c r="BP386" s="1326"/>
      <c r="BQ386" s="497"/>
      <c r="BR386" s="497"/>
      <c r="BS386" s="498"/>
      <c r="BT386" s="498"/>
      <c r="BU386" s="498"/>
      <c r="BV386" s="498"/>
      <c r="BW386" s="504"/>
      <c r="BX386" s="500"/>
      <c r="CA386" s="577"/>
      <c r="CB386" s="767"/>
      <c r="CC386" s="579"/>
      <c r="CD386" s="580"/>
      <c r="CE386" s="581"/>
      <c r="CF386" s="585"/>
      <c r="CG386" s="1326"/>
      <c r="CH386" s="497"/>
      <c r="CI386" s="497"/>
      <c r="CJ386" s="498"/>
      <c r="CK386" s="498"/>
      <c r="CL386" s="498"/>
      <c r="CM386" s="498"/>
      <c r="CN386" s="504"/>
      <c r="CO386" s="500"/>
      <c r="CR386" s="577"/>
      <c r="CS386" s="767"/>
      <c r="CT386" s="579"/>
      <c r="CU386" s="580"/>
      <c r="CV386" s="581"/>
      <c r="CW386" s="585"/>
      <c r="CX386" s="1326"/>
      <c r="CY386" s="497"/>
      <c r="CZ386" s="497"/>
      <c r="DA386" s="498"/>
      <c r="DB386" s="498"/>
      <c r="DC386" s="498"/>
      <c r="DD386" s="498"/>
      <c r="DE386" s="504"/>
      <c r="DF386" s="500"/>
      <c r="DI386" s="577"/>
      <c r="DJ386" s="767"/>
      <c r="DK386" s="579"/>
      <c r="DL386" s="580"/>
      <c r="DM386" s="581"/>
      <c r="DN386" s="585"/>
      <c r="DO386" s="1326"/>
      <c r="DP386" s="497"/>
      <c r="DQ386" s="497"/>
      <c r="DR386" s="498"/>
      <c r="DS386" s="498"/>
      <c r="DT386" s="498"/>
      <c r="DU386" s="498"/>
      <c r="DV386" s="504"/>
      <c r="DW386" s="500"/>
      <c r="DZ386" s="577"/>
      <c r="EA386" s="767"/>
      <c r="EB386" s="579"/>
      <c r="EC386" s="580"/>
      <c r="ED386" s="581"/>
      <c r="EE386" s="585"/>
      <c r="EF386" s="1326"/>
      <c r="EG386" s="497"/>
      <c r="EH386" s="497"/>
      <c r="EI386" s="498"/>
      <c r="EJ386" s="498"/>
      <c r="EK386" s="498"/>
      <c r="EL386" s="498"/>
      <c r="EM386" s="504"/>
      <c r="EN386" s="500"/>
      <c r="EQ386" s="665"/>
      <c r="ER386" s="666"/>
      <c r="ES386" s="667"/>
      <c r="ET386" s="668"/>
      <c r="EU386" s="669"/>
      <c r="EV386" s="691"/>
      <c r="EW386" s="1326"/>
      <c r="EX386" s="497" t="e">
        <f t="shared" si="8512"/>
        <v>#N/A</v>
      </c>
      <c r="EY386" s="497" t="e">
        <f t="shared" si="8513"/>
        <v>#N/A</v>
      </c>
      <c r="EZ386" s="498" t="e">
        <f t="shared" si="8514"/>
        <v>#N/A</v>
      </c>
      <c r="FA386" s="498">
        <f t="shared" si="8515"/>
        <v>0</v>
      </c>
      <c r="FB386" s="498">
        <f t="shared" si="8516"/>
        <v>0</v>
      </c>
      <c r="FC386" s="498" t="e">
        <f t="shared" si="8517"/>
        <v>#N/A</v>
      </c>
      <c r="FD386" s="504">
        <f t="shared" si="8518"/>
        <v>0</v>
      </c>
      <c r="FE386" s="500">
        <f t="shared" si="8519"/>
        <v>0</v>
      </c>
      <c r="FH386" s="665"/>
      <c r="FI386" s="666"/>
      <c r="FJ386" s="667"/>
      <c r="FK386" s="668"/>
      <c r="FL386" s="669"/>
      <c r="FM386" s="691"/>
      <c r="FN386" s="1326"/>
      <c r="FO386" s="497" t="e">
        <f t="shared" si="8520"/>
        <v>#N/A</v>
      </c>
      <c r="FP386" s="497" t="e">
        <f t="shared" si="8521"/>
        <v>#N/A</v>
      </c>
      <c r="FQ386" s="498" t="e">
        <f t="shared" si="8522"/>
        <v>#N/A</v>
      </c>
      <c r="FR386" s="498">
        <f t="shared" si="8523"/>
        <v>0</v>
      </c>
      <c r="FS386" s="498">
        <f t="shared" si="8524"/>
        <v>0</v>
      </c>
      <c r="FT386" s="498" t="e">
        <f t="shared" si="8525"/>
        <v>#N/A</v>
      </c>
      <c r="FU386" s="504">
        <f t="shared" si="8526"/>
        <v>0</v>
      </c>
      <c r="FV386" s="500">
        <f t="shared" si="8527"/>
        <v>0</v>
      </c>
      <c r="FY386" s="665"/>
      <c r="FZ386" s="666"/>
      <c r="GA386" s="667"/>
      <c r="GB386" s="668"/>
      <c r="GC386" s="669"/>
      <c r="GD386" s="691"/>
      <c r="GE386" s="1326"/>
      <c r="GF386" s="497" t="e">
        <f t="shared" si="8528"/>
        <v>#N/A</v>
      </c>
      <c r="GG386" s="497" t="e">
        <f t="shared" si="8529"/>
        <v>#N/A</v>
      </c>
      <c r="GH386" s="498" t="e">
        <f t="shared" si="8530"/>
        <v>#N/A</v>
      </c>
      <c r="GI386" s="498">
        <f t="shared" si="8531"/>
        <v>0</v>
      </c>
      <c r="GJ386" s="498">
        <f t="shared" si="8532"/>
        <v>0</v>
      </c>
      <c r="GK386" s="498" t="e">
        <f t="shared" si="8533"/>
        <v>#N/A</v>
      </c>
      <c r="GL386" s="504">
        <f t="shared" si="8534"/>
        <v>0</v>
      </c>
      <c r="GM386" s="500">
        <f t="shared" si="8535"/>
        <v>0</v>
      </c>
      <c r="GP386" s="665"/>
      <c r="GQ386" s="666"/>
      <c r="GR386" s="667"/>
      <c r="GS386" s="668"/>
      <c r="GT386" s="669"/>
      <c r="GU386" s="691"/>
      <c r="GV386" s="1326"/>
      <c r="GW386" s="497" t="e">
        <f t="shared" si="8536"/>
        <v>#N/A</v>
      </c>
      <c r="GX386" s="497" t="e">
        <f t="shared" si="8537"/>
        <v>#N/A</v>
      </c>
      <c r="GY386" s="498" t="e">
        <f t="shared" si="8538"/>
        <v>#N/A</v>
      </c>
      <c r="GZ386" s="498">
        <f t="shared" si="8539"/>
        <v>0</v>
      </c>
      <c r="HA386" s="498">
        <f t="shared" si="8540"/>
        <v>0</v>
      </c>
      <c r="HB386" s="498" t="e">
        <f t="shared" si="8541"/>
        <v>#N/A</v>
      </c>
      <c r="HC386" s="504">
        <f t="shared" si="8542"/>
        <v>0</v>
      </c>
      <c r="HD386" s="500">
        <f t="shared" si="8543"/>
        <v>0</v>
      </c>
      <c r="HG386" s="665"/>
      <c r="HH386" s="666"/>
      <c r="HI386" s="667"/>
      <c r="HJ386" s="668"/>
      <c r="HK386" s="669"/>
      <c r="HL386" s="691"/>
      <c r="HM386" s="1326"/>
      <c r="HN386" s="497" t="e">
        <f t="shared" si="8544"/>
        <v>#N/A</v>
      </c>
      <c r="HO386" s="497" t="e">
        <f t="shared" si="8545"/>
        <v>#N/A</v>
      </c>
      <c r="HP386" s="498" t="e">
        <f t="shared" si="8546"/>
        <v>#N/A</v>
      </c>
      <c r="HQ386" s="498">
        <f t="shared" si="8547"/>
        <v>0</v>
      </c>
      <c r="HR386" s="498">
        <f t="shared" si="8548"/>
        <v>0</v>
      </c>
      <c r="HS386" s="498" t="e">
        <f t="shared" si="8549"/>
        <v>#N/A</v>
      </c>
      <c r="HT386" s="504">
        <f t="shared" si="8550"/>
        <v>0</v>
      </c>
      <c r="HU386" s="500">
        <f t="shared" si="8551"/>
        <v>0</v>
      </c>
      <c r="HX386" s="665"/>
      <c r="HY386" s="666"/>
      <c r="HZ386" s="667"/>
      <c r="IA386" s="668"/>
      <c r="IB386" s="669"/>
      <c r="IC386" s="691"/>
      <c r="ID386" s="1326"/>
      <c r="IE386" s="497" t="e">
        <f t="shared" si="8552"/>
        <v>#N/A</v>
      </c>
      <c r="IF386" s="497" t="e">
        <f t="shared" si="8553"/>
        <v>#N/A</v>
      </c>
      <c r="IG386" s="498" t="e">
        <f t="shared" si="8554"/>
        <v>#N/A</v>
      </c>
      <c r="IH386" s="498">
        <f t="shared" si="8555"/>
        <v>0</v>
      </c>
      <c r="II386" s="498">
        <f t="shared" si="8556"/>
        <v>0</v>
      </c>
      <c r="IJ386" s="498" t="e">
        <f t="shared" si="8557"/>
        <v>#N/A</v>
      </c>
      <c r="IK386" s="504">
        <f t="shared" si="8558"/>
        <v>0</v>
      </c>
      <c r="IL386" s="500">
        <f t="shared" si="8559"/>
        <v>0</v>
      </c>
      <c r="IO386" s="665"/>
      <c r="IP386" s="666"/>
      <c r="IQ386" s="667"/>
      <c r="IR386" s="668"/>
      <c r="IS386" s="669"/>
      <c r="IT386" s="691"/>
      <c r="IU386" s="1326"/>
      <c r="IV386" s="497" t="e">
        <f t="shared" si="8560"/>
        <v>#N/A</v>
      </c>
      <c r="IW386" s="497" t="e">
        <f t="shared" si="8561"/>
        <v>#N/A</v>
      </c>
      <c r="IX386" s="498" t="e">
        <f t="shared" si="8562"/>
        <v>#N/A</v>
      </c>
      <c r="IY386" s="498">
        <f t="shared" si="8563"/>
        <v>0</v>
      </c>
      <c r="IZ386" s="498">
        <f t="shared" si="8564"/>
        <v>0</v>
      </c>
      <c r="JA386" s="498" t="e">
        <f t="shared" si="8565"/>
        <v>#N/A</v>
      </c>
      <c r="JB386" s="504">
        <f t="shared" si="8566"/>
        <v>0</v>
      </c>
      <c r="JC386" s="500">
        <f t="shared" si="8567"/>
        <v>0</v>
      </c>
      <c r="JF386" s="665"/>
      <c r="JG386" s="666"/>
      <c r="JH386" s="667"/>
      <c r="JI386" s="668"/>
      <c r="JJ386" s="669"/>
      <c r="JK386" s="691"/>
      <c r="JL386" s="1326"/>
      <c r="JM386" s="497" t="e">
        <f t="shared" si="8568"/>
        <v>#N/A</v>
      </c>
      <c r="JN386" s="497" t="e">
        <f t="shared" si="8569"/>
        <v>#N/A</v>
      </c>
      <c r="JO386" s="498" t="e">
        <f t="shared" si="8570"/>
        <v>#N/A</v>
      </c>
      <c r="JP386" s="498">
        <f t="shared" si="8571"/>
        <v>0</v>
      </c>
      <c r="JQ386" s="498">
        <f t="shared" si="8572"/>
        <v>0</v>
      </c>
      <c r="JR386" s="498" t="e">
        <f t="shared" si="8573"/>
        <v>#N/A</v>
      </c>
      <c r="JS386" s="504">
        <f t="shared" si="8574"/>
        <v>0</v>
      </c>
      <c r="JT386" s="500">
        <f t="shared" si="8575"/>
        <v>0</v>
      </c>
      <c r="JW386" s="665"/>
      <c r="JX386" s="666"/>
      <c r="JY386" s="667"/>
      <c r="JZ386" s="668"/>
      <c r="KA386" s="669"/>
      <c r="KB386" s="691"/>
      <c r="KC386" s="1326"/>
      <c r="KD386" s="497" t="e">
        <f t="shared" si="8576"/>
        <v>#N/A</v>
      </c>
      <c r="KE386" s="497" t="e">
        <f t="shared" si="8577"/>
        <v>#N/A</v>
      </c>
      <c r="KF386" s="498" t="e">
        <f t="shared" si="8578"/>
        <v>#N/A</v>
      </c>
      <c r="KG386" s="498">
        <f t="shared" si="8579"/>
        <v>0</v>
      </c>
      <c r="KH386" s="498">
        <f t="shared" si="8580"/>
        <v>0</v>
      </c>
      <c r="KI386" s="498" t="e">
        <f t="shared" si="8581"/>
        <v>#N/A</v>
      </c>
      <c r="KJ386" s="504">
        <f t="shared" si="8582"/>
        <v>0</v>
      </c>
      <c r="KK386" s="500">
        <f t="shared" si="8583"/>
        <v>0</v>
      </c>
      <c r="KN386" s="665"/>
      <c r="KO386" s="666"/>
      <c r="KP386" s="667"/>
      <c r="KQ386" s="668"/>
      <c r="KR386" s="669"/>
      <c r="KS386" s="691"/>
      <c r="KT386" s="1326"/>
      <c r="KU386" s="497" t="e">
        <f t="shared" si="8584"/>
        <v>#N/A</v>
      </c>
      <c r="KV386" s="497" t="e">
        <f t="shared" si="8585"/>
        <v>#N/A</v>
      </c>
      <c r="KW386" s="498" t="e">
        <f t="shared" si="8586"/>
        <v>#N/A</v>
      </c>
      <c r="KX386" s="498">
        <f t="shared" si="8587"/>
        <v>0</v>
      </c>
      <c r="KY386" s="498">
        <f t="shared" si="8588"/>
        <v>0</v>
      </c>
      <c r="KZ386" s="498" t="e">
        <f t="shared" si="8589"/>
        <v>#N/A</v>
      </c>
      <c r="LA386" s="504">
        <f t="shared" si="8590"/>
        <v>0</v>
      </c>
      <c r="LB386" s="500">
        <f t="shared" si="8591"/>
        <v>0</v>
      </c>
      <c r="LE386" s="665"/>
      <c r="LF386" s="666"/>
      <c r="LG386" s="667"/>
      <c r="LH386" s="668"/>
      <c r="LI386" s="669"/>
      <c r="LJ386" s="691"/>
      <c r="LK386" s="1326"/>
      <c r="LL386" s="497" t="e">
        <f t="shared" si="8592"/>
        <v>#N/A</v>
      </c>
      <c r="LM386" s="497" t="e">
        <f t="shared" si="8593"/>
        <v>#N/A</v>
      </c>
      <c r="LN386" s="498" t="e">
        <f t="shared" si="8594"/>
        <v>#N/A</v>
      </c>
      <c r="LO386" s="498">
        <f t="shared" si="8595"/>
        <v>0</v>
      </c>
      <c r="LP386" s="498">
        <f t="shared" si="8596"/>
        <v>0</v>
      </c>
      <c r="LQ386" s="498" t="e">
        <f t="shared" si="8597"/>
        <v>#N/A</v>
      </c>
      <c r="LR386" s="504">
        <f t="shared" si="8598"/>
        <v>0</v>
      </c>
      <c r="LS386" s="500">
        <f t="shared" si="8599"/>
        <v>0</v>
      </c>
      <c r="LV386" s="665"/>
      <c r="LW386" s="666"/>
      <c r="LX386" s="667"/>
      <c r="LY386" s="668"/>
      <c r="LZ386" s="669"/>
      <c r="MA386" s="691"/>
      <c r="MB386" s="1326"/>
      <c r="MC386" s="497" t="e">
        <f t="shared" si="8600"/>
        <v>#N/A</v>
      </c>
      <c r="MD386" s="497" t="e">
        <f t="shared" si="8601"/>
        <v>#N/A</v>
      </c>
      <c r="ME386" s="498" t="e">
        <f t="shared" si="8602"/>
        <v>#N/A</v>
      </c>
      <c r="MF386" s="498">
        <f t="shared" si="8603"/>
        <v>0</v>
      </c>
      <c r="MG386" s="498">
        <f t="shared" si="8604"/>
        <v>0</v>
      </c>
      <c r="MH386" s="498" t="e">
        <f t="shared" si="8605"/>
        <v>#N/A</v>
      </c>
      <c r="MI386" s="504">
        <f t="shared" si="8606"/>
        <v>0</v>
      </c>
      <c r="MJ386" s="500">
        <f t="shared" si="8607"/>
        <v>0</v>
      </c>
      <c r="MM386" s="665"/>
      <c r="MN386" s="666"/>
      <c r="MO386" s="667"/>
      <c r="MP386" s="668"/>
      <c r="MQ386" s="669"/>
      <c r="MR386" s="691"/>
      <c r="MS386" s="1326"/>
      <c r="MT386" s="497" t="e">
        <f t="shared" si="8608"/>
        <v>#N/A</v>
      </c>
      <c r="MU386" s="497" t="e">
        <f t="shared" si="8609"/>
        <v>#N/A</v>
      </c>
      <c r="MV386" s="498" t="e">
        <f t="shared" si="8610"/>
        <v>#N/A</v>
      </c>
      <c r="MW386" s="498">
        <f t="shared" si="8611"/>
        <v>0</v>
      </c>
      <c r="MX386" s="498">
        <f t="shared" si="8612"/>
        <v>0</v>
      </c>
      <c r="MY386" s="498" t="e">
        <f t="shared" si="8613"/>
        <v>#N/A</v>
      </c>
      <c r="MZ386" s="504">
        <f t="shared" si="8614"/>
        <v>0</v>
      </c>
      <c r="NA386" s="500">
        <f t="shared" si="8615"/>
        <v>0</v>
      </c>
      <c r="ND386" s="665"/>
      <c r="NE386" s="666"/>
      <c r="NF386" s="667"/>
      <c r="NG386" s="668"/>
      <c r="NH386" s="669"/>
      <c r="NI386" s="691"/>
      <c r="NJ386" s="1326"/>
      <c r="NK386" s="497" t="e">
        <f t="shared" si="8616"/>
        <v>#N/A</v>
      </c>
      <c r="NL386" s="497" t="e">
        <f t="shared" si="8617"/>
        <v>#N/A</v>
      </c>
      <c r="NM386" s="498" t="e">
        <f t="shared" si="8618"/>
        <v>#N/A</v>
      </c>
      <c r="NN386" s="498">
        <f t="shared" si="8619"/>
        <v>0</v>
      </c>
      <c r="NO386" s="498">
        <f t="shared" si="8620"/>
        <v>0</v>
      </c>
      <c r="NP386" s="498" t="e">
        <f t="shared" si="8621"/>
        <v>#N/A</v>
      </c>
      <c r="NQ386" s="504">
        <f t="shared" si="8622"/>
        <v>0</v>
      </c>
      <c r="NR386" s="500">
        <f t="shared" si="8623"/>
        <v>0</v>
      </c>
      <c r="NU386" s="665"/>
      <c r="NV386" s="666"/>
      <c r="NW386" s="667"/>
      <c r="NX386" s="668"/>
      <c r="NY386" s="669"/>
      <c r="NZ386" s="691"/>
      <c r="OA386" s="1326"/>
      <c r="OB386" s="497" t="e">
        <f t="shared" si="8624"/>
        <v>#N/A</v>
      </c>
      <c r="OC386" s="497" t="e">
        <f t="shared" si="8625"/>
        <v>#N/A</v>
      </c>
      <c r="OD386" s="498" t="e">
        <f t="shared" si="8626"/>
        <v>#N/A</v>
      </c>
      <c r="OE386" s="498">
        <f t="shared" si="8627"/>
        <v>0</v>
      </c>
      <c r="OF386" s="498">
        <f t="shared" si="8628"/>
        <v>0</v>
      </c>
      <c r="OG386" s="498" t="e">
        <f t="shared" si="8629"/>
        <v>#N/A</v>
      </c>
      <c r="OH386" s="504">
        <f t="shared" si="8630"/>
        <v>0</v>
      </c>
      <c r="OI386" s="500">
        <f t="shared" si="8631"/>
        <v>0</v>
      </c>
      <c r="OL386" s="665"/>
      <c r="OM386" s="666"/>
      <c r="ON386" s="667"/>
      <c r="OO386" s="668"/>
      <c r="OP386" s="669"/>
      <c r="OQ386" s="691"/>
      <c r="OR386" s="1326"/>
      <c r="OS386" s="497" t="e">
        <f t="shared" si="8632"/>
        <v>#N/A</v>
      </c>
      <c r="OT386" s="497" t="e">
        <f t="shared" si="8633"/>
        <v>#N/A</v>
      </c>
      <c r="OU386" s="498" t="e">
        <f t="shared" si="8634"/>
        <v>#N/A</v>
      </c>
      <c r="OV386" s="498">
        <f t="shared" si="8635"/>
        <v>0</v>
      </c>
      <c r="OW386" s="498">
        <f t="shared" si="8636"/>
        <v>0</v>
      </c>
      <c r="OX386" s="498" t="e">
        <f t="shared" si="8637"/>
        <v>#N/A</v>
      </c>
      <c r="OY386" s="504">
        <f t="shared" si="8638"/>
        <v>0</v>
      </c>
      <c r="OZ386" s="500">
        <f t="shared" si="8639"/>
        <v>0</v>
      </c>
      <c r="PC386" s="665"/>
      <c r="PD386" s="666"/>
      <c r="PE386" s="667"/>
      <c r="PF386" s="668"/>
      <c r="PG386" s="669"/>
      <c r="PH386" s="691"/>
      <c r="PI386" s="1326"/>
      <c r="PJ386" s="497" t="e">
        <f t="shared" si="8640"/>
        <v>#N/A</v>
      </c>
      <c r="PK386" s="497" t="e">
        <f t="shared" si="8641"/>
        <v>#N/A</v>
      </c>
      <c r="PL386" s="498" t="e">
        <f t="shared" si="8642"/>
        <v>#N/A</v>
      </c>
      <c r="PM386" s="498">
        <f t="shared" si="8643"/>
        <v>0</v>
      </c>
      <c r="PN386" s="498">
        <f t="shared" si="8644"/>
        <v>0</v>
      </c>
      <c r="PO386" s="498" t="e">
        <f t="shared" si="8645"/>
        <v>#N/A</v>
      </c>
      <c r="PP386" s="504">
        <f t="shared" si="8646"/>
        <v>0</v>
      </c>
      <c r="PQ386" s="500">
        <f t="shared" si="8647"/>
        <v>0</v>
      </c>
      <c r="PT386" s="665"/>
      <c r="PU386" s="666"/>
      <c r="PV386" s="667"/>
      <c r="PW386" s="668"/>
      <c r="PX386" s="669"/>
      <c r="PY386" s="691"/>
      <c r="PZ386" s="1326"/>
      <c r="QA386" s="497" t="e">
        <f t="shared" si="8648"/>
        <v>#N/A</v>
      </c>
      <c r="QB386" s="497" t="e">
        <f t="shared" si="8649"/>
        <v>#N/A</v>
      </c>
      <c r="QC386" s="498" t="e">
        <f t="shared" si="8650"/>
        <v>#N/A</v>
      </c>
      <c r="QD386" s="498">
        <f t="shared" si="8651"/>
        <v>0</v>
      </c>
      <c r="QE386" s="498">
        <f t="shared" si="8652"/>
        <v>0</v>
      </c>
      <c r="QF386" s="498" t="e">
        <f t="shared" si="8653"/>
        <v>#N/A</v>
      </c>
      <c r="QG386" s="504">
        <f t="shared" si="8654"/>
        <v>0</v>
      </c>
      <c r="QH386" s="500">
        <f t="shared" si="8655"/>
        <v>0</v>
      </c>
      <c r="QK386" s="665"/>
      <c r="QL386" s="666"/>
      <c r="QM386" s="667"/>
      <c r="QN386" s="668"/>
      <c r="QO386" s="669"/>
      <c r="QP386" s="691"/>
      <c r="QQ386" s="1326"/>
      <c r="QR386" s="497" t="e">
        <f t="shared" si="8656"/>
        <v>#N/A</v>
      </c>
      <c r="QS386" s="497" t="e">
        <f t="shared" si="8657"/>
        <v>#N/A</v>
      </c>
      <c r="QT386" s="498" t="e">
        <f t="shared" si="8658"/>
        <v>#N/A</v>
      </c>
      <c r="QU386" s="498">
        <f t="shared" si="8659"/>
        <v>0</v>
      </c>
      <c r="QV386" s="498">
        <f t="shared" si="8660"/>
        <v>0</v>
      </c>
      <c r="QW386" s="498" t="e">
        <f t="shared" si="8661"/>
        <v>#N/A</v>
      </c>
      <c r="QX386" s="504">
        <f t="shared" si="8662"/>
        <v>0</v>
      </c>
      <c r="QY386" s="500">
        <f t="shared" si="8663"/>
        <v>0</v>
      </c>
      <c r="RB386" s="431"/>
      <c r="RC386" s="404"/>
      <c r="RD386" s="440"/>
      <c r="RE386" s="406"/>
      <c r="RF386" s="416"/>
      <c r="RG386" s="444"/>
      <c r="RH386" s="444"/>
      <c r="RI386" s="497"/>
      <c r="RJ386" s="497"/>
      <c r="RK386" s="501"/>
      <c r="RL386" s="501"/>
      <c r="RM386" s="501"/>
      <c r="RN386" s="501"/>
      <c r="RO386" s="505"/>
      <c r="RP386" s="503"/>
      <c r="RS386" s="431"/>
      <c r="RT386" s="404"/>
      <c r="RU386" s="440"/>
      <c r="RV386" s="406"/>
      <c r="RW386" s="416"/>
      <c r="RX386" s="444"/>
      <c r="RY386" s="444"/>
      <c r="RZ386" s="497"/>
      <c r="SA386" s="497"/>
      <c r="SB386" s="501"/>
      <c r="SC386" s="501"/>
      <c r="SD386" s="501"/>
      <c r="SE386" s="501"/>
      <c r="SF386" s="505"/>
      <c r="SG386" s="503"/>
      <c r="SJ386" s="431"/>
      <c r="SK386" s="404"/>
      <c r="SL386" s="440"/>
      <c r="SM386" s="406"/>
      <c r="SN386" s="416"/>
      <c r="SO386" s="444"/>
      <c r="SP386" s="444"/>
      <c r="SQ386" s="497"/>
      <c r="SR386" s="497"/>
      <c r="SS386" s="501"/>
      <c r="ST386" s="501"/>
      <c r="SU386" s="501"/>
      <c r="SV386" s="501"/>
      <c r="SW386" s="505"/>
      <c r="SX386" s="503"/>
    </row>
    <row r="387" spans="2:518" ht="42" hidden="1" customHeight="1" thickTop="1" thickBot="1">
      <c r="B387" s="571"/>
      <c r="C387" s="572"/>
      <c r="D387" s="573"/>
      <c r="E387" s="574"/>
      <c r="F387" s="575"/>
      <c r="G387" s="576"/>
      <c r="H387" s="595"/>
      <c r="K387" s="571"/>
      <c r="L387" s="766"/>
      <c r="M387" s="573"/>
      <c r="N387" s="574"/>
      <c r="O387" s="575"/>
      <c r="P387" s="576"/>
      <c r="Q387" s="1326"/>
      <c r="R387" s="497"/>
      <c r="S387" s="497"/>
      <c r="T387" s="498"/>
      <c r="U387" s="498"/>
      <c r="V387" s="498"/>
      <c r="W387" s="498"/>
      <c r="X387" s="504"/>
      <c r="Y387" s="500"/>
      <c r="Z387" s="486"/>
      <c r="AA387" s="486"/>
      <c r="AB387" s="571"/>
      <c r="AC387" s="766"/>
      <c r="AD387" s="573"/>
      <c r="AE387" s="574"/>
      <c r="AF387" s="575"/>
      <c r="AG387" s="576"/>
      <c r="AH387" s="1326"/>
      <c r="AI387" s="497"/>
      <c r="AJ387" s="497"/>
      <c r="AK387" s="498"/>
      <c r="AL387" s="498"/>
      <c r="AM387" s="498"/>
      <c r="AN387" s="498"/>
      <c r="AO387" s="504"/>
      <c r="AP387" s="500"/>
      <c r="AQ387" s="486"/>
      <c r="AR387" s="486"/>
      <c r="AS387" s="571"/>
      <c r="AT387" s="766"/>
      <c r="AU387" s="573"/>
      <c r="AV387" s="574"/>
      <c r="AW387" s="575"/>
      <c r="AX387" s="576"/>
      <c r="AY387" s="1326"/>
      <c r="AZ387" s="497"/>
      <c r="BA387" s="497"/>
      <c r="BB387" s="498"/>
      <c r="BC387" s="498"/>
      <c r="BD387" s="498"/>
      <c r="BE387" s="498"/>
      <c r="BF387" s="504"/>
      <c r="BG387" s="500"/>
      <c r="BJ387" s="571"/>
      <c r="BK387" s="766"/>
      <c r="BL387" s="573"/>
      <c r="BM387" s="574"/>
      <c r="BN387" s="575"/>
      <c r="BO387" s="576"/>
      <c r="BP387" s="1326"/>
      <c r="BQ387" s="497"/>
      <c r="BR387" s="497"/>
      <c r="BS387" s="498"/>
      <c r="BT387" s="498"/>
      <c r="BU387" s="498"/>
      <c r="BV387" s="498"/>
      <c r="BW387" s="504"/>
      <c r="BX387" s="500"/>
      <c r="CA387" s="571"/>
      <c r="CB387" s="766"/>
      <c r="CC387" s="573"/>
      <c r="CD387" s="574"/>
      <c r="CE387" s="575"/>
      <c r="CF387" s="576"/>
      <c r="CG387" s="1326"/>
      <c r="CH387" s="497"/>
      <c r="CI387" s="497"/>
      <c r="CJ387" s="498"/>
      <c r="CK387" s="498"/>
      <c r="CL387" s="498"/>
      <c r="CM387" s="498"/>
      <c r="CN387" s="504"/>
      <c r="CO387" s="500"/>
      <c r="CR387" s="571"/>
      <c r="CS387" s="766"/>
      <c r="CT387" s="573"/>
      <c r="CU387" s="574"/>
      <c r="CV387" s="575"/>
      <c r="CW387" s="576"/>
      <c r="CX387" s="1326"/>
      <c r="CY387" s="497"/>
      <c r="CZ387" s="497"/>
      <c r="DA387" s="498"/>
      <c r="DB387" s="498"/>
      <c r="DC387" s="498"/>
      <c r="DD387" s="498"/>
      <c r="DE387" s="504"/>
      <c r="DF387" s="500"/>
      <c r="DI387" s="571"/>
      <c r="DJ387" s="766"/>
      <c r="DK387" s="573"/>
      <c r="DL387" s="574"/>
      <c r="DM387" s="575"/>
      <c r="DN387" s="576"/>
      <c r="DO387" s="1326"/>
      <c r="DP387" s="497"/>
      <c r="DQ387" s="497"/>
      <c r="DR387" s="498"/>
      <c r="DS387" s="498"/>
      <c r="DT387" s="498"/>
      <c r="DU387" s="498"/>
      <c r="DV387" s="504"/>
      <c r="DW387" s="500"/>
      <c r="DZ387" s="571"/>
      <c r="EA387" s="766"/>
      <c r="EB387" s="573"/>
      <c r="EC387" s="574"/>
      <c r="ED387" s="575"/>
      <c r="EE387" s="576"/>
      <c r="EF387" s="1326"/>
      <c r="EG387" s="497"/>
      <c r="EH387" s="497"/>
      <c r="EI387" s="498"/>
      <c r="EJ387" s="498"/>
      <c r="EK387" s="498"/>
      <c r="EL387" s="498"/>
      <c r="EM387" s="504"/>
      <c r="EN387" s="500"/>
      <c r="EQ387" s="659"/>
      <c r="ER387" s="660"/>
      <c r="ES387" s="661"/>
      <c r="ET387" s="662"/>
      <c r="EU387" s="663"/>
      <c r="EV387" s="664"/>
      <c r="EW387" s="1326"/>
      <c r="EX387" s="497"/>
      <c r="EY387" s="497"/>
      <c r="EZ387" s="498"/>
      <c r="FA387" s="498"/>
      <c r="FB387" s="498"/>
      <c r="FC387" s="498"/>
      <c r="FD387" s="504"/>
      <c r="FE387" s="500"/>
      <c r="FH387" s="659"/>
      <c r="FI387" s="660"/>
      <c r="FJ387" s="661"/>
      <c r="FK387" s="662"/>
      <c r="FL387" s="663"/>
      <c r="FM387" s="664"/>
      <c r="FN387" s="1326"/>
      <c r="FO387" s="497"/>
      <c r="FP387" s="497"/>
      <c r="FQ387" s="498"/>
      <c r="FR387" s="498"/>
      <c r="FS387" s="498"/>
      <c r="FT387" s="498"/>
      <c r="FU387" s="504"/>
      <c r="FV387" s="500"/>
      <c r="FY387" s="659"/>
      <c r="FZ387" s="660"/>
      <c r="GA387" s="661"/>
      <c r="GB387" s="662"/>
      <c r="GC387" s="663"/>
      <c r="GD387" s="664"/>
      <c r="GE387" s="1326"/>
      <c r="GF387" s="497"/>
      <c r="GG387" s="497"/>
      <c r="GH387" s="498"/>
      <c r="GI387" s="498"/>
      <c r="GJ387" s="498"/>
      <c r="GK387" s="498"/>
      <c r="GL387" s="504"/>
      <c r="GM387" s="500"/>
      <c r="GP387" s="659"/>
      <c r="GQ387" s="660"/>
      <c r="GR387" s="661"/>
      <c r="GS387" s="662"/>
      <c r="GT387" s="663"/>
      <c r="GU387" s="664"/>
      <c r="GV387" s="1326"/>
      <c r="GW387" s="497"/>
      <c r="GX387" s="497"/>
      <c r="GY387" s="498"/>
      <c r="GZ387" s="498"/>
      <c r="HA387" s="498"/>
      <c r="HB387" s="498"/>
      <c r="HC387" s="504"/>
      <c r="HD387" s="500"/>
      <c r="HG387" s="659"/>
      <c r="HH387" s="660"/>
      <c r="HI387" s="661"/>
      <c r="HJ387" s="662"/>
      <c r="HK387" s="663"/>
      <c r="HL387" s="664"/>
      <c r="HM387" s="1326"/>
      <c r="HN387" s="497"/>
      <c r="HO387" s="497"/>
      <c r="HP387" s="498"/>
      <c r="HQ387" s="498"/>
      <c r="HR387" s="498"/>
      <c r="HS387" s="498"/>
      <c r="HT387" s="504"/>
      <c r="HU387" s="500"/>
      <c r="HX387" s="659"/>
      <c r="HY387" s="660"/>
      <c r="HZ387" s="661"/>
      <c r="IA387" s="662"/>
      <c r="IB387" s="663"/>
      <c r="IC387" s="664"/>
      <c r="ID387" s="1326"/>
      <c r="IE387" s="497"/>
      <c r="IF387" s="497"/>
      <c r="IG387" s="498"/>
      <c r="IH387" s="498"/>
      <c r="II387" s="498"/>
      <c r="IJ387" s="498"/>
      <c r="IK387" s="504"/>
      <c r="IL387" s="500"/>
      <c r="IO387" s="659"/>
      <c r="IP387" s="660"/>
      <c r="IQ387" s="661"/>
      <c r="IR387" s="662"/>
      <c r="IS387" s="663"/>
      <c r="IT387" s="664"/>
      <c r="IU387" s="1326"/>
      <c r="IV387" s="497"/>
      <c r="IW387" s="497"/>
      <c r="IX387" s="498"/>
      <c r="IY387" s="498"/>
      <c r="IZ387" s="498"/>
      <c r="JA387" s="498"/>
      <c r="JB387" s="504"/>
      <c r="JC387" s="500"/>
      <c r="JF387" s="659"/>
      <c r="JG387" s="660"/>
      <c r="JH387" s="661"/>
      <c r="JI387" s="662"/>
      <c r="JJ387" s="663"/>
      <c r="JK387" s="664"/>
      <c r="JL387" s="1326"/>
      <c r="JM387" s="497"/>
      <c r="JN387" s="497"/>
      <c r="JO387" s="498"/>
      <c r="JP387" s="498"/>
      <c r="JQ387" s="498"/>
      <c r="JR387" s="498"/>
      <c r="JS387" s="504"/>
      <c r="JT387" s="500"/>
      <c r="JW387" s="659"/>
      <c r="JX387" s="660"/>
      <c r="JY387" s="661"/>
      <c r="JZ387" s="662"/>
      <c r="KA387" s="663"/>
      <c r="KB387" s="664"/>
      <c r="KC387" s="1326"/>
      <c r="KD387" s="497"/>
      <c r="KE387" s="497"/>
      <c r="KF387" s="498"/>
      <c r="KG387" s="498"/>
      <c r="KH387" s="498"/>
      <c r="KI387" s="498"/>
      <c r="KJ387" s="504"/>
      <c r="KK387" s="500"/>
      <c r="KN387" s="659"/>
      <c r="KO387" s="660"/>
      <c r="KP387" s="661"/>
      <c r="KQ387" s="662"/>
      <c r="KR387" s="663"/>
      <c r="KS387" s="664"/>
      <c r="KT387" s="1326"/>
      <c r="KU387" s="497"/>
      <c r="KV387" s="497"/>
      <c r="KW387" s="498"/>
      <c r="KX387" s="498"/>
      <c r="KY387" s="498"/>
      <c r="KZ387" s="498"/>
      <c r="LA387" s="504"/>
      <c r="LB387" s="500"/>
      <c r="LE387" s="659"/>
      <c r="LF387" s="660"/>
      <c r="LG387" s="661"/>
      <c r="LH387" s="662"/>
      <c r="LI387" s="663"/>
      <c r="LJ387" s="664"/>
      <c r="LK387" s="1326"/>
      <c r="LL387" s="497"/>
      <c r="LM387" s="497"/>
      <c r="LN387" s="498"/>
      <c r="LO387" s="498"/>
      <c r="LP387" s="498"/>
      <c r="LQ387" s="498"/>
      <c r="LR387" s="504"/>
      <c r="LS387" s="500"/>
      <c r="LV387" s="659"/>
      <c r="LW387" s="660"/>
      <c r="LX387" s="661"/>
      <c r="LY387" s="662"/>
      <c r="LZ387" s="663"/>
      <c r="MA387" s="664"/>
      <c r="MB387" s="1326"/>
      <c r="MC387" s="497"/>
      <c r="MD387" s="497"/>
      <c r="ME387" s="498"/>
      <c r="MF387" s="498"/>
      <c r="MG387" s="498"/>
      <c r="MH387" s="498"/>
      <c r="MI387" s="504"/>
      <c r="MJ387" s="500"/>
      <c r="MM387" s="659"/>
      <c r="MN387" s="660"/>
      <c r="MO387" s="661"/>
      <c r="MP387" s="662"/>
      <c r="MQ387" s="663"/>
      <c r="MR387" s="664"/>
      <c r="MS387" s="1326"/>
      <c r="MT387" s="497"/>
      <c r="MU387" s="497"/>
      <c r="MV387" s="498"/>
      <c r="MW387" s="498"/>
      <c r="MX387" s="498"/>
      <c r="MY387" s="498"/>
      <c r="MZ387" s="504"/>
      <c r="NA387" s="500"/>
      <c r="ND387" s="659"/>
      <c r="NE387" s="660"/>
      <c r="NF387" s="661"/>
      <c r="NG387" s="662"/>
      <c r="NH387" s="663"/>
      <c r="NI387" s="664"/>
      <c r="NJ387" s="1326"/>
      <c r="NK387" s="497"/>
      <c r="NL387" s="497"/>
      <c r="NM387" s="498"/>
      <c r="NN387" s="498"/>
      <c r="NO387" s="498"/>
      <c r="NP387" s="498"/>
      <c r="NQ387" s="504"/>
      <c r="NR387" s="500"/>
      <c r="NU387" s="659"/>
      <c r="NV387" s="660"/>
      <c r="NW387" s="661"/>
      <c r="NX387" s="662"/>
      <c r="NY387" s="663"/>
      <c r="NZ387" s="664"/>
      <c r="OA387" s="1326"/>
      <c r="OB387" s="497"/>
      <c r="OC387" s="497"/>
      <c r="OD387" s="498"/>
      <c r="OE387" s="498"/>
      <c r="OF387" s="498"/>
      <c r="OG387" s="498"/>
      <c r="OH387" s="504"/>
      <c r="OI387" s="500"/>
      <c r="OL387" s="659"/>
      <c r="OM387" s="660"/>
      <c r="ON387" s="661"/>
      <c r="OO387" s="662"/>
      <c r="OP387" s="663"/>
      <c r="OQ387" s="664"/>
      <c r="OR387" s="1326"/>
      <c r="OS387" s="497"/>
      <c r="OT387" s="497"/>
      <c r="OU387" s="498"/>
      <c r="OV387" s="498"/>
      <c r="OW387" s="498"/>
      <c r="OX387" s="498"/>
      <c r="OY387" s="504"/>
      <c r="OZ387" s="500"/>
      <c r="PC387" s="659"/>
      <c r="PD387" s="660"/>
      <c r="PE387" s="661"/>
      <c r="PF387" s="662"/>
      <c r="PG387" s="663"/>
      <c r="PH387" s="664"/>
      <c r="PI387" s="1326"/>
      <c r="PJ387" s="497"/>
      <c r="PK387" s="497"/>
      <c r="PL387" s="498"/>
      <c r="PM387" s="498"/>
      <c r="PN387" s="498"/>
      <c r="PO387" s="498"/>
      <c r="PP387" s="504"/>
      <c r="PQ387" s="500"/>
      <c r="PT387" s="659"/>
      <c r="PU387" s="660"/>
      <c r="PV387" s="661"/>
      <c r="PW387" s="662"/>
      <c r="PX387" s="663"/>
      <c r="PY387" s="664"/>
      <c r="PZ387" s="1326"/>
      <c r="QA387" s="497"/>
      <c r="QB387" s="497"/>
      <c r="QC387" s="498"/>
      <c r="QD387" s="498"/>
      <c r="QE387" s="498"/>
      <c r="QF387" s="498"/>
      <c r="QG387" s="504"/>
      <c r="QH387" s="500"/>
      <c r="QK387" s="659"/>
      <c r="QL387" s="660"/>
      <c r="QM387" s="661"/>
      <c r="QN387" s="662"/>
      <c r="QO387" s="663"/>
      <c r="QP387" s="664"/>
      <c r="QQ387" s="1326"/>
      <c r="QR387" s="497"/>
      <c r="QS387" s="497"/>
      <c r="QT387" s="498"/>
      <c r="QU387" s="498"/>
      <c r="QV387" s="498"/>
      <c r="QW387" s="498"/>
      <c r="QX387" s="504"/>
      <c r="QY387" s="500"/>
      <c r="RB387" s="431"/>
      <c r="RC387" s="404"/>
      <c r="RD387" s="440"/>
      <c r="RE387" s="406"/>
      <c r="RF387" s="416"/>
      <c r="RG387" s="444"/>
      <c r="RH387" s="444"/>
      <c r="RI387" s="497"/>
      <c r="RJ387" s="497"/>
      <c r="RK387" s="501"/>
      <c r="RL387" s="501"/>
      <c r="RM387" s="501"/>
      <c r="RN387" s="501"/>
      <c r="RO387" s="505"/>
      <c r="RP387" s="503"/>
      <c r="RS387" s="431"/>
      <c r="RT387" s="404"/>
      <c r="RU387" s="440"/>
      <c r="RV387" s="406"/>
      <c r="RW387" s="416"/>
      <c r="RX387" s="444"/>
      <c r="RY387" s="444"/>
      <c r="RZ387" s="497"/>
      <c r="SA387" s="497"/>
      <c r="SB387" s="501"/>
      <c r="SC387" s="501"/>
      <c r="SD387" s="501"/>
      <c r="SE387" s="501"/>
      <c r="SF387" s="505"/>
      <c r="SG387" s="503"/>
      <c r="SJ387" s="431"/>
      <c r="SK387" s="404"/>
      <c r="SL387" s="440"/>
      <c r="SM387" s="406"/>
      <c r="SN387" s="416"/>
      <c r="SO387" s="444"/>
      <c r="SP387" s="444"/>
      <c r="SQ387" s="497"/>
      <c r="SR387" s="497"/>
      <c r="SS387" s="501"/>
      <c r="ST387" s="501"/>
      <c r="SU387" s="501"/>
      <c r="SV387" s="501"/>
      <c r="SW387" s="505"/>
      <c r="SX387" s="503"/>
    </row>
    <row r="388" spans="2:518" ht="30" hidden="1" customHeight="1" thickTop="1" thickBot="1">
      <c r="B388" s="577"/>
      <c r="C388" s="578"/>
      <c r="D388" s="579"/>
      <c r="E388" s="580"/>
      <c r="F388" s="581"/>
      <c r="G388" s="585"/>
      <c r="H388" s="595"/>
      <c r="K388" s="577"/>
      <c r="L388" s="767"/>
      <c r="M388" s="579"/>
      <c r="N388" s="580"/>
      <c r="O388" s="581"/>
      <c r="P388" s="585"/>
      <c r="Q388" s="1326"/>
      <c r="R388" s="497"/>
      <c r="S388" s="497"/>
      <c r="T388" s="498"/>
      <c r="U388" s="498"/>
      <c r="V388" s="498"/>
      <c r="W388" s="498"/>
      <c r="X388" s="504"/>
      <c r="Y388" s="500"/>
      <c r="Z388" s="486"/>
      <c r="AA388" s="486"/>
      <c r="AB388" s="577"/>
      <c r="AC388" s="767"/>
      <c r="AD388" s="579"/>
      <c r="AE388" s="580"/>
      <c r="AF388" s="581"/>
      <c r="AG388" s="585"/>
      <c r="AH388" s="1326"/>
      <c r="AI388" s="497"/>
      <c r="AJ388" s="497"/>
      <c r="AK388" s="498"/>
      <c r="AL388" s="498"/>
      <c r="AM388" s="498"/>
      <c r="AN388" s="498"/>
      <c r="AO388" s="504"/>
      <c r="AP388" s="500"/>
      <c r="AQ388" s="486"/>
      <c r="AR388" s="486"/>
      <c r="AS388" s="577"/>
      <c r="AT388" s="767"/>
      <c r="AU388" s="579"/>
      <c r="AV388" s="580"/>
      <c r="AW388" s="581"/>
      <c r="AX388" s="585"/>
      <c r="AY388" s="1326"/>
      <c r="AZ388" s="497"/>
      <c r="BA388" s="497"/>
      <c r="BB388" s="498"/>
      <c r="BC388" s="498"/>
      <c r="BD388" s="498"/>
      <c r="BE388" s="498"/>
      <c r="BF388" s="504"/>
      <c r="BG388" s="500"/>
      <c r="BJ388" s="577"/>
      <c r="BK388" s="767"/>
      <c r="BL388" s="579"/>
      <c r="BM388" s="580"/>
      <c r="BN388" s="581"/>
      <c r="BO388" s="585"/>
      <c r="BP388" s="1326"/>
      <c r="BQ388" s="497"/>
      <c r="BR388" s="497"/>
      <c r="BS388" s="498"/>
      <c r="BT388" s="498"/>
      <c r="BU388" s="498"/>
      <c r="BV388" s="498"/>
      <c r="BW388" s="504"/>
      <c r="BX388" s="500"/>
      <c r="CA388" s="577"/>
      <c r="CB388" s="767"/>
      <c r="CC388" s="579"/>
      <c r="CD388" s="580"/>
      <c r="CE388" s="581"/>
      <c r="CF388" s="585"/>
      <c r="CG388" s="1326"/>
      <c r="CH388" s="497"/>
      <c r="CI388" s="497"/>
      <c r="CJ388" s="498"/>
      <c r="CK388" s="498"/>
      <c r="CL388" s="498"/>
      <c r="CM388" s="498"/>
      <c r="CN388" s="504"/>
      <c r="CO388" s="500"/>
      <c r="CR388" s="577"/>
      <c r="CS388" s="767"/>
      <c r="CT388" s="579"/>
      <c r="CU388" s="580"/>
      <c r="CV388" s="581"/>
      <c r="CW388" s="585"/>
      <c r="CX388" s="1326"/>
      <c r="CY388" s="497"/>
      <c r="CZ388" s="497"/>
      <c r="DA388" s="498"/>
      <c r="DB388" s="498"/>
      <c r="DC388" s="498"/>
      <c r="DD388" s="498"/>
      <c r="DE388" s="504"/>
      <c r="DF388" s="500"/>
      <c r="DI388" s="577"/>
      <c r="DJ388" s="767"/>
      <c r="DK388" s="579"/>
      <c r="DL388" s="580"/>
      <c r="DM388" s="581"/>
      <c r="DN388" s="585"/>
      <c r="DO388" s="1326"/>
      <c r="DP388" s="497"/>
      <c r="DQ388" s="497"/>
      <c r="DR388" s="498"/>
      <c r="DS388" s="498"/>
      <c r="DT388" s="498"/>
      <c r="DU388" s="498"/>
      <c r="DV388" s="504"/>
      <c r="DW388" s="500"/>
      <c r="DZ388" s="577"/>
      <c r="EA388" s="767"/>
      <c r="EB388" s="579"/>
      <c r="EC388" s="580"/>
      <c r="ED388" s="581"/>
      <c r="EE388" s="585"/>
      <c r="EF388" s="1326"/>
      <c r="EG388" s="497"/>
      <c r="EH388" s="497"/>
      <c r="EI388" s="498"/>
      <c r="EJ388" s="498"/>
      <c r="EK388" s="498"/>
      <c r="EL388" s="498"/>
      <c r="EM388" s="504"/>
      <c r="EN388" s="500"/>
      <c r="EQ388" s="665"/>
      <c r="ER388" s="666"/>
      <c r="ES388" s="667"/>
      <c r="ET388" s="668"/>
      <c r="EU388" s="669"/>
      <c r="EV388" s="691"/>
      <c r="EW388" s="1326"/>
      <c r="EX388" s="497" t="e">
        <f t="shared" ref="EX388:EX399" si="8664">IF(EXACT(VLOOKUP(EQ388,OFERTA_0,2,FALSE),ER388),1,0)</f>
        <v>#N/A</v>
      </c>
      <c r="EY388" s="497" t="e">
        <f t="shared" ref="EY388:EY399" si="8665">IF(EXACT(VLOOKUP(EQ388,OFERTA_0,3,FALSE),ES388),1,0)</f>
        <v>#N/A</v>
      </c>
      <c r="EZ388" s="498" t="e">
        <f t="shared" ref="EZ388:EZ399" si="8666">IF(EXACT(VLOOKUP(EQ388,OFERTA_0,4,FALSE),ET388),1,0)</f>
        <v>#N/A</v>
      </c>
      <c r="FA388" s="498">
        <f t="shared" ref="FA388:FA402" si="8667">IF(EU388=0,0,1)</f>
        <v>0</v>
      </c>
      <c r="FB388" s="498">
        <f t="shared" ref="FB388:FB402" si="8668">IF(EV388=0,0,1)</f>
        <v>0</v>
      </c>
      <c r="FC388" s="498" t="e">
        <f t="shared" ref="FC388:FC399" si="8669">PRODUCT(EX388:FB388)</f>
        <v>#N/A</v>
      </c>
      <c r="FD388" s="504">
        <f t="shared" ref="FD388:FD399" si="8670">ROUND(EV388,0)</f>
        <v>0</v>
      </c>
      <c r="FE388" s="500">
        <f t="shared" ref="FE388:FE399" si="8671">EV388-FD388</f>
        <v>0</v>
      </c>
      <c r="FH388" s="665"/>
      <c r="FI388" s="666"/>
      <c r="FJ388" s="667"/>
      <c r="FK388" s="668"/>
      <c r="FL388" s="669"/>
      <c r="FM388" s="691"/>
      <c r="FN388" s="1326"/>
      <c r="FO388" s="497" t="e">
        <f t="shared" ref="FO388:FO399" si="8672">IF(EXACT(VLOOKUP(FH388,OFERTA_0,2,FALSE),FI388),1,0)</f>
        <v>#N/A</v>
      </c>
      <c r="FP388" s="497" t="e">
        <f t="shared" ref="FP388:FP399" si="8673">IF(EXACT(VLOOKUP(FH388,OFERTA_0,3,FALSE),FJ388),1,0)</f>
        <v>#N/A</v>
      </c>
      <c r="FQ388" s="498" t="e">
        <f t="shared" ref="FQ388:FQ399" si="8674">IF(EXACT(VLOOKUP(FH388,OFERTA_0,4,FALSE),FK388),1,0)</f>
        <v>#N/A</v>
      </c>
      <c r="FR388" s="498">
        <f t="shared" ref="FR388:FR402" si="8675">IF(FL388=0,0,1)</f>
        <v>0</v>
      </c>
      <c r="FS388" s="498">
        <f t="shared" ref="FS388:FS402" si="8676">IF(FM388=0,0,1)</f>
        <v>0</v>
      </c>
      <c r="FT388" s="498" t="e">
        <f t="shared" ref="FT388:FT399" si="8677">PRODUCT(FO388:FS388)</f>
        <v>#N/A</v>
      </c>
      <c r="FU388" s="504">
        <f t="shared" ref="FU388:FU399" si="8678">ROUND(FM388,0)</f>
        <v>0</v>
      </c>
      <c r="FV388" s="500">
        <f t="shared" ref="FV388:FV399" si="8679">FM388-FU388</f>
        <v>0</v>
      </c>
      <c r="FY388" s="665"/>
      <c r="FZ388" s="666"/>
      <c r="GA388" s="667"/>
      <c r="GB388" s="668"/>
      <c r="GC388" s="669"/>
      <c r="GD388" s="691"/>
      <c r="GE388" s="1326"/>
      <c r="GF388" s="497" t="e">
        <f t="shared" ref="GF388:GF399" si="8680">IF(EXACT(VLOOKUP(FY388,OFERTA_0,2,FALSE),FZ388),1,0)</f>
        <v>#N/A</v>
      </c>
      <c r="GG388" s="497" t="e">
        <f t="shared" ref="GG388:GG399" si="8681">IF(EXACT(VLOOKUP(FY388,OFERTA_0,3,FALSE),GA388),1,0)</f>
        <v>#N/A</v>
      </c>
      <c r="GH388" s="498" t="e">
        <f t="shared" ref="GH388:GH399" si="8682">IF(EXACT(VLOOKUP(FY388,OFERTA_0,4,FALSE),GB388),1,0)</f>
        <v>#N/A</v>
      </c>
      <c r="GI388" s="498">
        <f t="shared" ref="GI388:GI402" si="8683">IF(GC388=0,0,1)</f>
        <v>0</v>
      </c>
      <c r="GJ388" s="498">
        <f t="shared" ref="GJ388:GJ402" si="8684">IF(GD388=0,0,1)</f>
        <v>0</v>
      </c>
      <c r="GK388" s="498" t="e">
        <f t="shared" ref="GK388:GK399" si="8685">PRODUCT(GF388:GJ388)</f>
        <v>#N/A</v>
      </c>
      <c r="GL388" s="504">
        <f t="shared" ref="GL388:GL399" si="8686">ROUND(GD388,0)</f>
        <v>0</v>
      </c>
      <c r="GM388" s="500">
        <f t="shared" ref="GM388:GM399" si="8687">GD388-GL388</f>
        <v>0</v>
      </c>
      <c r="GP388" s="665"/>
      <c r="GQ388" s="666"/>
      <c r="GR388" s="667"/>
      <c r="GS388" s="668"/>
      <c r="GT388" s="669"/>
      <c r="GU388" s="691"/>
      <c r="GV388" s="1326"/>
      <c r="GW388" s="497" t="e">
        <f t="shared" ref="GW388:GW399" si="8688">IF(EXACT(VLOOKUP(GP388,OFERTA_0,2,FALSE),GQ388),1,0)</f>
        <v>#N/A</v>
      </c>
      <c r="GX388" s="497" t="e">
        <f t="shared" ref="GX388:GX399" si="8689">IF(EXACT(VLOOKUP(GP388,OFERTA_0,3,FALSE),GR388),1,0)</f>
        <v>#N/A</v>
      </c>
      <c r="GY388" s="498" t="e">
        <f t="shared" ref="GY388:GY399" si="8690">IF(EXACT(VLOOKUP(GP388,OFERTA_0,4,FALSE),GS388),1,0)</f>
        <v>#N/A</v>
      </c>
      <c r="GZ388" s="498">
        <f t="shared" ref="GZ388:GZ402" si="8691">IF(GT388=0,0,1)</f>
        <v>0</v>
      </c>
      <c r="HA388" s="498">
        <f t="shared" ref="HA388:HA402" si="8692">IF(GU388=0,0,1)</f>
        <v>0</v>
      </c>
      <c r="HB388" s="498" t="e">
        <f t="shared" ref="HB388:HB399" si="8693">PRODUCT(GW388:HA388)</f>
        <v>#N/A</v>
      </c>
      <c r="HC388" s="504">
        <f t="shared" ref="HC388:HC399" si="8694">ROUND(GU388,0)</f>
        <v>0</v>
      </c>
      <c r="HD388" s="500">
        <f t="shared" ref="HD388:HD399" si="8695">GU388-HC388</f>
        <v>0</v>
      </c>
      <c r="HG388" s="665"/>
      <c r="HH388" s="666"/>
      <c r="HI388" s="667"/>
      <c r="HJ388" s="668"/>
      <c r="HK388" s="669"/>
      <c r="HL388" s="691"/>
      <c r="HM388" s="1326"/>
      <c r="HN388" s="497" t="e">
        <f t="shared" ref="HN388:HN399" si="8696">IF(EXACT(VLOOKUP(HG388,OFERTA_0,2,FALSE),HH388),1,0)</f>
        <v>#N/A</v>
      </c>
      <c r="HO388" s="497" t="e">
        <f t="shared" ref="HO388:HO399" si="8697">IF(EXACT(VLOOKUP(HG388,OFERTA_0,3,FALSE),HI388),1,0)</f>
        <v>#N/A</v>
      </c>
      <c r="HP388" s="498" t="e">
        <f t="shared" ref="HP388:HP399" si="8698">IF(EXACT(VLOOKUP(HG388,OFERTA_0,4,FALSE),HJ388),1,0)</f>
        <v>#N/A</v>
      </c>
      <c r="HQ388" s="498">
        <f t="shared" ref="HQ388:HQ402" si="8699">IF(HK388=0,0,1)</f>
        <v>0</v>
      </c>
      <c r="HR388" s="498">
        <f t="shared" ref="HR388:HR402" si="8700">IF(HL388=0,0,1)</f>
        <v>0</v>
      </c>
      <c r="HS388" s="498" t="e">
        <f t="shared" ref="HS388:HS399" si="8701">PRODUCT(HN388:HR388)</f>
        <v>#N/A</v>
      </c>
      <c r="HT388" s="504">
        <f t="shared" ref="HT388:HT399" si="8702">ROUND(HL388,0)</f>
        <v>0</v>
      </c>
      <c r="HU388" s="500">
        <f t="shared" ref="HU388:HU399" si="8703">HL388-HT388</f>
        <v>0</v>
      </c>
      <c r="HX388" s="665"/>
      <c r="HY388" s="666"/>
      <c r="HZ388" s="667"/>
      <c r="IA388" s="668"/>
      <c r="IB388" s="669"/>
      <c r="IC388" s="691"/>
      <c r="ID388" s="1326"/>
      <c r="IE388" s="497" t="e">
        <f t="shared" ref="IE388:IE399" si="8704">IF(EXACT(VLOOKUP(HX388,OFERTA_0,2,FALSE),HY388),1,0)</f>
        <v>#N/A</v>
      </c>
      <c r="IF388" s="497" t="e">
        <f t="shared" ref="IF388:IF399" si="8705">IF(EXACT(VLOOKUP(HX388,OFERTA_0,3,FALSE),HZ388),1,0)</f>
        <v>#N/A</v>
      </c>
      <c r="IG388" s="498" t="e">
        <f t="shared" ref="IG388:IG399" si="8706">IF(EXACT(VLOOKUP(HX388,OFERTA_0,4,FALSE),IA388),1,0)</f>
        <v>#N/A</v>
      </c>
      <c r="IH388" s="498">
        <f t="shared" ref="IH388:IH402" si="8707">IF(IB388=0,0,1)</f>
        <v>0</v>
      </c>
      <c r="II388" s="498">
        <f t="shared" ref="II388:II402" si="8708">IF(IC388=0,0,1)</f>
        <v>0</v>
      </c>
      <c r="IJ388" s="498" t="e">
        <f t="shared" ref="IJ388:IJ399" si="8709">PRODUCT(IE388:II388)</f>
        <v>#N/A</v>
      </c>
      <c r="IK388" s="504">
        <f t="shared" ref="IK388:IK399" si="8710">ROUND(IC388,0)</f>
        <v>0</v>
      </c>
      <c r="IL388" s="500">
        <f t="shared" ref="IL388:IL399" si="8711">IC388-IK388</f>
        <v>0</v>
      </c>
      <c r="IO388" s="665"/>
      <c r="IP388" s="666"/>
      <c r="IQ388" s="667"/>
      <c r="IR388" s="668"/>
      <c r="IS388" s="669"/>
      <c r="IT388" s="691"/>
      <c r="IU388" s="1326"/>
      <c r="IV388" s="497" t="e">
        <f t="shared" ref="IV388:IV399" si="8712">IF(EXACT(VLOOKUP(IO388,OFERTA_0,2,FALSE),IP388),1,0)</f>
        <v>#N/A</v>
      </c>
      <c r="IW388" s="497" t="e">
        <f t="shared" ref="IW388:IW399" si="8713">IF(EXACT(VLOOKUP(IO388,OFERTA_0,3,FALSE),IQ388),1,0)</f>
        <v>#N/A</v>
      </c>
      <c r="IX388" s="498" t="e">
        <f t="shared" ref="IX388:IX399" si="8714">IF(EXACT(VLOOKUP(IO388,OFERTA_0,4,FALSE),IR388),1,0)</f>
        <v>#N/A</v>
      </c>
      <c r="IY388" s="498">
        <f t="shared" ref="IY388:IY402" si="8715">IF(IS388=0,0,1)</f>
        <v>0</v>
      </c>
      <c r="IZ388" s="498">
        <f t="shared" ref="IZ388:IZ402" si="8716">IF(IT388=0,0,1)</f>
        <v>0</v>
      </c>
      <c r="JA388" s="498" t="e">
        <f t="shared" ref="JA388:JA399" si="8717">PRODUCT(IV388:IZ388)</f>
        <v>#N/A</v>
      </c>
      <c r="JB388" s="504">
        <f t="shared" ref="JB388:JB399" si="8718">ROUND(IT388,0)</f>
        <v>0</v>
      </c>
      <c r="JC388" s="500">
        <f t="shared" ref="JC388:JC399" si="8719">IT388-JB388</f>
        <v>0</v>
      </c>
      <c r="JF388" s="665"/>
      <c r="JG388" s="666"/>
      <c r="JH388" s="667"/>
      <c r="JI388" s="668"/>
      <c r="JJ388" s="669"/>
      <c r="JK388" s="691"/>
      <c r="JL388" s="1326"/>
      <c r="JM388" s="497" t="e">
        <f t="shared" ref="JM388:JM399" si="8720">IF(EXACT(VLOOKUP(JF388,OFERTA_0,2,FALSE),JG388),1,0)</f>
        <v>#N/A</v>
      </c>
      <c r="JN388" s="497" t="e">
        <f t="shared" ref="JN388:JN399" si="8721">IF(EXACT(VLOOKUP(JF388,OFERTA_0,3,FALSE),JH388),1,0)</f>
        <v>#N/A</v>
      </c>
      <c r="JO388" s="498" t="e">
        <f t="shared" ref="JO388:JO399" si="8722">IF(EXACT(VLOOKUP(JF388,OFERTA_0,4,FALSE),JI388),1,0)</f>
        <v>#N/A</v>
      </c>
      <c r="JP388" s="498">
        <f t="shared" ref="JP388:JP402" si="8723">IF(JJ388=0,0,1)</f>
        <v>0</v>
      </c>
      <c r="JQ388" s="498">
        <f t="shared" ref="JQ388:JQ402" si="8724">IF(JK388=0,0,1)</f>
        <v>0</v>
      </c>
      <c r="JR388" s="498" t="e">
        <f t="shared" ref="JR388:JR399" si="8725">PRODUCT(JM388:JQ388)</f>
        <v>#N/A</v>
      </c>
      <c r="JS388" s="504">
        <f t="shared" ref="JS388:JS399" si="8726">ROUND(JK388,0)</f>
        <v>0</v>
      </c>
      <c r="JT388" s="500">
        <f t="shared" ref="JT388:JT399" si="8727">JK388-JS388</f>
        <v>0</v>
      </c>
      <c r="JW388" s="665"/>
      <c r="JX388" s="666"/>
      <c r="JY388" s="667"/>
      <c r="JZ388" s="668"/>
      <c r="KA388" s="669"/>
      <c r="KB388" s="691"/>
      <c r="KC388" s="1326"/>
      <c r="KD388" s="497" t="e">
        <f t="shared" ref="KD388:KD399" si="8728">IF(EXACT(VLOOKUP(JW388,OFERTA_0,2,FALSE),JX388),1,0)</f>
        <v>#N/A</v>
      </c>
      <c r="KE388" s="497" t="e">
        <f t="shared" ref="KE388:KE399" si="8729">IF(EXACT(VLOOKUP(JW388,OFERTA_0,3,FALSE),JY388),1,0)</f>
        <v>#N/A</v>
      </c>
      <c r="KF388" s="498" t="e">
        <f t="shared" ref="KF388:KF399" si="8730">IF(EXACT(VLOOKUP(JW388,OFERTA_0,4,FALSE),JZ388),1,0)</f>
        <v>#N/A</v>
      </c>
      <c r="KG388" s="498">
        <f t="shared" ref="KG388:KG402" si="8731">IF(KA388=0,0,1)</f>
        <v>0</v>
      </c>
      <c r="KH388" s="498">
        <f t="shared" ref="KH388:KH402" si="8732">IF(KB388=0,0,1)</f>
        <v>0</v>
      </c>
      <c r="KI388" s="498" t="e">
        <f t="shared" ref="KI388:KI399" si="8733">PRODUCT(KD388:KH388)</f>
        <v>#N/A</v>
      </c>
      <c r="KJ388" s="504">
        <f t="shared" ref="KJ388:KJ399" si="8734">ROUND(KB388,0)</f>
        <v>0</v>
      </c>
      <c r="KK388" s="500">
        <f t="shared" ref="KK388:KK399" si="8735">KB388-KJ388</f>
        <v>0</v>
      </c>
      <c r="KN388" s="665"/>
      <c r="KO388" s="666"/>
      <c r="KP388" s="667"/>
      <c r="KQ388" s="668"/>
      <c r="KR388" s="669"/>
      <c r="KS388" s="691"/>
      <c r="KT388" s="1326"/>
      <c r="KU388" s="497" t="e">
        <f t="shared" ref="KU388:KU399" si="8736">IF(EXACT(VLOOKUP(KN388,OFERTA_0,2,FALSE),KO388),1,0)</f>
        <v>#N/A</v>
      </c>
      <c r="KV388" s="497" t="e">
        <f t="shared" ref="KV388:KV399" si="8737">IF(EXACT(VLOOKUP(KN388,OFERTA_0,3,FALSE),KP388),1,0)</f>
        <v>#N/A</v>
      </c>
      <c r="KW388" s="498" t="e">
        <f t="shared" ref="KW388:KW399" si="8738">IF(EXACT(VLOOKUP(KN388,OFERTA_0,4,FALSE),KQ388),1,0)</f>
        <v>#N/A</v>
      </c>
      <c r="KX388" s="498">
        <f t="shared" ref="KX388:KX402" si="8739">IF(KR388=0,0,1)</f>
        <v>0</v>
      </c>
      <c r="KY388" s="498">
        <f t="shared" ref="KY388:KY402" si="8740">IF(KS388=0,0,1)</f>
        <v>0</v>
      </c>
      <c r="KZ388" s="498" t="e">
        <f t="shared" ref="KZ388:KZ399" si="8741">PRODUCT(KU388:KY388)</f>
        <v>#N/A</v>
      </c>
      <c r="LA388" s="504">
        <f t="shared" ref="LA388:LA399" si="8742">ROUND(KS388,0)</f>
        <v>0</v>
      </c>
      <c r="LB388" s="500">
        <f t="shared" ref="LB388:LB399" si="8743">KS388-LA388</f>
        <v>0</v>
      </c>
      <c r="LE388" s="665"/>
      <c r="LF388" s="666"/>
      <c r="LG388" s="667"/>
      <c r="LH388" s="668"/>
      <c r="LI388" s="669"/>
      <c r="LJ388" s="691"/>
      <c r="LK388" s="1326"/>
      <c r="LL388" s="497" t="e">
        <f t="shared" ref="LL388:LL399" si="8744">IF(EXACT(VLOOKUP(LE388,OFERTA_0,2,FALSE),LF388),1,0)</f>
        <v>#N/A</v>
      </c>
      <c r="LM388" s="497" t="e">
        <f t="shared" ref="LM388:LM399" si="8745">IF(EXACT(VLOOKUP(LE388,OFERTA_0,3,FALSE),LG388),1,0)</f>
        <v>#N/A</v>
      </c>
      <c r="LN388" s="498" t="e">
        <f t="shared" ref="LN388:LN399" si="8746">IF(EXACT(VLOOKUP(LE388,OFERTA_0,4,FALSE),LH388),1,0)</f>
        <v>#N/A</v>
      </c>
      <c r="LO388" s="498">
        <f t="shared" ref="LO388:LO402" si="8747">IF(LI388=0,0,1)</f>
        <v>0</v>
      </c>
      <c r="LP388" s="498">
        <f t="shared" ref="LP388:LP402" si="8748">IF(LJ388=0,0,1)</f>
        <v>0</v>
      </c>
      <c r="LQ388" s="498" t="e">
        <f t="shared" ref="LQ388:LQ399" si="8749">PRODUCT(LL388:LP388)</f>
        <v>#N/A</v>
      </c>
      <c r="LR388" s="504">
        <f t="shared" ref="LR388:LR399" si="8750">ROUND(LJ388,0)</f>
        <v>0</v>
      </c>
      <c r="LS388" s="500">
        <f t="shared" ref="LS388:LS399" si="8751">LJ388-LR388</f>
        <v>0</v>
      </c>
      <c r="LV388" s="665"/>
      <c r="LW388" s="666"/>
      <c r="LX388" s="667"/>
      <c r="LY388" s="668"/>
      <c r="LZ388" s="669"/>
      <c r="MA388" s="691"/>
      <c r="MB388" s="1326"/>
      <c r="MC388" s="497" t="e">
        <f t="shared" ref="MC388:MC399" si="8752">IF(EXACT(VLOOKUP(LV388,OFERTA_0,2,FALSE),LW388),1,0)</f>
        <v>#N/A</v>
      </c>
      <c r="MD388" s="497" t="e">
        <f t="shared" ref="MD388:MD399" si="8753">IF(EXACT(VLOOKUP(LV388,OFERTA_0,3,FALSE),LX388),1,0)</f>
        <v>#N/A</v>
      </c>
      <c r="ME388" s="498" t="e">
        <f t="shared" ref="ME388:ME399" si="8754">IF(EXACT(VLOOKUP(LV388,OFERTA_0,4,FALSE),LY388),1,0)</f>
        <v>#N/A</v>
      </c>
      <c r="MF388" s="498">
        <f t="shared" ref="MF388:MF402" si="8755">IF(LZ388=0,0,1)</f>
        <v>0</v>
      </c>
      <c r="MG388" s="498">
        <f t="shared" ref="MG388:MG402" si="8756">IF(MA388=0,0,1)</f>
        <v>0</v>
      </c>
      <c r="MH388" s="498" t="e">
        <f t="shared" ref="MH388:MH399" si="8757">PRODUCT(MC388:MG388)</f>
        <v>#N/A</v>
      </c>
      <c r="MI388" s="504">
        <f t="shared" ref="MI388:MI399" si="8758">ROUND(MA388,0)</f>
        <v>0</v>
      </c>
      <c r="MJ388" s="500">
        <f t="shared" ref="MJ388:MJ399" si="8759">MA388-MI388</f>
        <v>0</v>
      </c>
      <c r="MM388" s="665"/>
      <c r="MN388" s="666"/>
      <c r="MO388" s="667"/>
      <c r="MP388" s="668"/>
      <c r="MQ388" s="669"/>
      <c r="MR388" s="691"/>
      <c r="MS388" s="1326"/>
      <c r="MT388" s="497" t="e">
        <f t="shared" ref="MT388:MT399" si="8760">IF(EXACT(VLOOKUP(MM388,OFERTA_0,2,FALSE),MN388),1,0)</f>
        <v>#N/A</v>
      </c>
      <c r="MU388" s="497" t="e">
        <f t="shared" ref="MU388:MU399" si="8761">IF(EXACT(VLOOKUP(MM388,OFERTA_0,3,FALSE),MO388),1,0)</f>
        <v>#N/A</v>
      </c>
      <c r="MV388" s="498" t="e">
        <f t="shared" ref="MV388:MV399" si="8762">IF(EXACT(VLOOKUP(MM388,OFERTA_0,4,FALSE),MP388),1,0)</f>
        <v>#N/A</v>
      </c>
      <c r="MW388" s="498">
        <f t="shared" ref="MW388:MW402" si="8763">IF(MQ388=0,0,1)</f>
        <v>0</v>
      </c>
      <c r="MX388" s="498">
        <f t="shared" ref="MX388:MX402" si="8764">IF(MR388=0,0,1)</f>
        <v>0</v>
      </c>
      <c r="MY388" s="498" t="e">
        <f t="shared" ref="MY388:MY399" si="8765">PRODUCT(MT388:MX388)</f>
        <v>#N/A</v>
      </c>
      <c r="MZ388" s="504">
        <f t="shared" ref="MZ388:MZ399" si="8766">ROUND(MR388,0)</f>
        <v>0</v>
      </c>
      <c r="NA388" s="500">
        <f t="shared" ref="NA388:NA399" si="8767">MR388-MZ388</f>
        <v>0</v>
      </c>
      <c r="ND388" s="665"/>
      <c r="NE388" s="666"/>
      <c r="NF388" s="667"/>
      <c r="NG388" s="668"/>
      <c r="NH388" s="669"/>
      <c r="NI388" s="691"/>
      <c r="NJ388" s="1326"/>
      <c r="NK388" s="497" t="e">
        <f t="shared" ref="NK388:NK399" si="8768">IF(EXACT(VLOOKUP(ND388,OFERTA_0,2,FALSE),NE388),1,0)</f>
        <v>#N/A</v>
      </c>
      <c r="NL388" s="497" t="e">
        <f t="shared" ref="NL388:NL399" si="8769">IF(EXACT(VLOOKUP(ND388,OFERTA_0,3,FALSE),NF388),1,0)</f>
        <v>#N/A</v>
      </c>
      <c r="NM388" s="498" t="e">
        <f t="shared" ref="NM388:NM399" si="8770">IF(EXACT(VLOOKUP(ND388,OFERTA_0,4,FALSE),NG388),1,0)</f>
        <v>#N/A</v>
      </c>
      <c r="NN388" s="498">
        <f t="shared" ref="NN388:NN402" si="8771">IF(NH388=0,0,1)</f>
        <v>0</v>
      </c>
      <c r="NO388" s="498">
        <f t="shared" ref="NO388:NO402" si="8772">IF(NI388=0,0,1)</f>
        <v>0</v>
      </c>
      <c r="NP388" s="498" t="e">
        <f t="shared" ref="NP388:NP399" si="8773">PRODUCT(NK388:NO388)</f>
        <v>#N/A</v>
      </c>
      <c r="NQ388" s="504">
        <f t="shared" ref="NQ388:NQ399" si="8774">ROUND(NI388,0)</f>
        <v>0</v>
      </c>
      <c r="NR388" s="500">
        <f t="shared" ref="NR388:NR399" si="8775">NI388-NQ388</f>
        <v>0</v>
      </c>
      <c r="NU388" s="665"/>
      <c r="NV388" s="666"/>
      <c r="NW388" s="667"/>
      <c r="NX388" s="668"/>
      <c r="NY388" s="669"/>
      <c r="NZ388" s="691"/>
      <c r="OA388" s="1326"/>
      <c r="OB388" s="497" t="e">
        <f t="shared" ref="OB388:OB399" si="8776">IF(EXACT(VLOOKUP(NU388,OFERTA_0,2,FALSE),NV388),1,0)</f>
        <v>#N/A</v>
      </c>
      <c r="OC388" s="497" t="e">
        <f t="shared" ref="OC388:OC399" si="8777">IF(EXACT(VLOOKUP(NU388,OFERTA_0,3,FALSE),NW388),1,0)</f>
        <v>#N/A</v>
      </c>
      <c r="OD388" s="498" t="e">
        <f t="shared" ref="OD388:OD399" si="8778">IF(EXACT(VLOOKUP(NU388,OFERTA_0,4,FALSE),NX388),1,0)</f>
        <v>#N/A</v>
      </c>
      <c r="OE388" s="498">
        <f t="shared" ref="OE388:OE402" si="8779">IF(NY388=0,0,1)</f>
        <v>0</v>
      </c>
      <c r="OF388" s="498">
        <f t="shared" ref="OF388:OF402" si="8780">IF(NZ388=0,0,1)</f>
        <v>0</v>
      </c>
      <c r="OG388" s="498" t="e">
        <f t="shared" ref="OG388:OG399" si="8781">PRODUCT(OB388:OF388)</f>
        <v>#N/A</v>
      </c>
      <c r="OH388" s="504">
        <f t="shared" ref="OH388:OH399" si="8782">ROUND(NZ388,0)</f>
        <v>0</v>
      </c>
      <c r="OI388" s="500">
        <f t="shared" ref="OI388:OI399" si="8783">NZ388-OH388</f>
        <v>0</v>
      </c>
      <c r="OL388" s="665"/>
      <c r="OM388" s="666"/>
      <c r="ON388" s="667"/>
      <c r="OO388" s="668"/>
      <c r="OP388" s="669"/>
      <c r="OQ388" s="691"/>
      <c r="OR388" s="1326"/>
      <c r="OS388" s="497" t="e">
        <f t="shared" ref="OS388:OS399" si="8784">IF(EXACT(VLOOKUP(OL388,OFERTA_0,2,FALSE),OM388),1,0)</f>
        <v>#N/A</v>
      </c>
      <c r="OT388" s="497" t="e">
        <f t="shared" ref="OT388:OT399" si="8785">IF(EXACT(VLOOKUP(OL388,OFERTA_0,3,FALSE),ON388),1,0)</f>
        <v>#N/A</v>
      </c>
      <c r="OU388" s="498" t="e">
        <f t="shared" ref="OU388:OU399" si="8786">IF(EXACT(VLOOKUP(OL388,OFERTA_0,4,FALSE),OO388),1,0)</f>
        <v>#N/A</v>
      </c>
      <c r="OV388" s="498">
        <f t="shared" ref="OV388:OV402" si="8787">IF(OP388=0,0,1)</f>
        <v>0</v>
      </c>
      <c r="OW388" s="498">
        <f t="shared" ref="OW388:OW402" si="8788">IF(OQ388=0,0,1)</f>
        <v>0</v>
      </c>
      <c r="OX388" s="498" t="e">
        <f t="shared" ref="OX388:OX399" si="8789">PRODUCT(OS388:OW388)</f>
        <v>#N/A</v>
      </c>
      <c r="OY388" s="504">
        <f t="shared" ref="OY388:OY399" si="8790">ROUND(OQ388,0)</f>
        <v>0</v>
      </c>
      <c r="OZ388" s="500">
        <f t="shared" ref="OZ388:OZ399" si="8791">OQ388-OY388</f>
        <v>0</v>
      </c>
      <c r="PC388" s="665"/>
      <c r="PD388" s="666"/>
      <c r="PE388" s="667"/>
      <c r="PF388" s="668"/>
      <c r="PG388" s="669"/>
      <c r="PH388" s="691"/>
      <c r="PI388" s="1326"/>
      <c r="PJ388" s="497" t="e">
        <f t="shared" ref="PJ388:PJ399" si="8792">IF(EXACT(VLOOKUP(PC388,OFERTA_0,2,FALSE),PD388),1,0)</f>
        <v>#N/A</v>
      </c>
      <c r="PK388" s="497" t="e">
        <f t="shared" ref="PK388:PK399" si="8793">IF(EXACT(VLOOKUP(PC388,OFERTA_0,3,FALSE),PE388),1,0)</f>
        <v>#N/A</v>
      </c>
      <c r="PL388" s="498" t="e">
        <f t="shared" ref="PL388:PL399" si="8794">IF(EXACT(VLOOKUP(PC388,OFERTA_0,4,FALSE),PF388),1,0)</f>
        <v>#N/A</v>
      </c>
      <c r="PM388" s="498">
        <f t="shared" ref="PM388:PM402" si="8795">IF(PG388=0,0,1)</f>
        <v>0</v>
      </c>
      <c r="PN388" s="498">
        <f t="shared" ref="PN388:PN402" si="8796">IF(PH388=0,0,1)</f>
        <v>0</v>
      </c>
      <c r="PO388" s="498" t="e">
        <f t="shared" ref="PO388:PO399" si="8797">PRODUCT(PJ388:PN388)</f>
        <v>#N/A</v>
      </c>
      <c r="PP388" s="504">
        <f t="shared" ref="PP388:PP399" si="8798">ROUND(PH388,0)</f>
        <v>0</v>
      </c>
      <c r="PQ388" s="500">
        <f t="shared" ref="PQ388:PQ399" si="8799">PH388-PP388</f>
        <v>0</v>
      </c>
      <c r="PT388" s="665"/>
      <c r="PU388" s="666"/>
      <c r="PV388" s="667"/>
      <c r="PW388" s="668"/>
      <c r="PX388" s="669"/>
      <c r="PY388" s="691"/>
      <c r="PZ388" s="1326"/>
      <c r="QA388" s="497" t="e">
        <f t="shared" ref="QA388:QA399" si="8800">IF(EXACT(VLOOKUP(PT388,OFERTA_0,2,FALSE),PU388),1,0)</f>
        <v>#N/A</v>
      </c>
      <c r="QB388" s="497" t="e">
        <f t="shared" ref="QB388:QB399" si="8801">IF(EXACT(VLOOKUP(PT388,OFERTA_0,3,FALSE),PV388),1,0)</f>
        <v>#N/A</v>
      </c>
      <c r="QC388" s="498" t="e">
        <f t="shared" ref="QC388:QC399" si="8802">IF(EXACT(VLOOKUP(PT388,OFERTA_0,4,FALSE),PW388),1,0)</f>
        <v>#N/A</v>
      </c>
      <c r="QD388" s="498">
        <f t="shared" ref="QD388:QD402" si="8803">IF(PX388=0,0,1)</f>
        <v>0</v>
      </c>
      <c r="QE388" s="498">
        <f t="shared" ref="QE388:QE402" si="8804">IF(PY388=0,0,1)</f>
        <v>0</v>
      </c>
      <c r="QF388" s="498" t="e">
        <f t="shared" ref="QF388:QF399" si="8805">PRODUCT(QA388:QE388)</f>
        <v>#N/A</v>
      </c>
      <c r="QG388" s="504">
        <f t="shared" ref="QG388:QG399" si="8806">ROUND(PY388,0)</f>
        <v>0</v>
      </c>
      <c r="QH388" s="500">
        <f t="shared" ref="QH388:QH399" si="8807">PY388-QG388</f>
        <v>0</v>
      </c>
      <c r="QK388" s="665"/>
      <c r="QL388" s="666"/>
      <c r="QM388" s="667"/>
      <c r="QN388" s="668"/>
      <c r="QO388" s="669"/>
      <c r="QP388" s="691"/>
      <c r="QQ388" s="1326"/>
      <c r="QR388" s="497" t="e">
        <f t="shared" ref="QR388:QR399" si="8808">IF(EXACT(VLOOKUP(QK388,OFERTA_0,2,FALSE),QL388),1,0)</f>
        <v>#N/A</v>
      </c>
      <c r="QS388" s="497" t="e">
        <f t="shared" ref="QS388:QS399" si="8809">IF(EXACT(VLOOKUP(QK388,OFERTA_0,3,FALSE),QM388),1,0)</f>
        <v>#N/A</v>
      </c>
      <c r="QT388" s="498" t="e">
        <f t="shared" ref="QT388:QT399" si="8810">IF(EXACT(VLOOKUP(QK388,OFERTA_0,4,FALSE),QN388),1,0)</f>
        <v>#N/A</v>
      </c>
      <c r="QU388" s="498">
        <f t="shared" ref="QU388:QU402" si="8811">IF(QO388=0,0,1)</f>
        <v>0</v>
      </c>
      <c r="QV388" s="498">
        <f t="shared" ref="QV388:QV402" si="8812">IF(QP388=0,0,1)</f>
        <v>0</v>
      </c>
      <c r="QW388" s="498" t="e">
        <f t="shared" ref="QW388:QW399" si="8813">PRODUCT(QR388:QV388)</f>
        <v>#N/A</v>
      </c>
      <c r="QX388" s="504">
        <f t="shared" ref="QX388:QX399" si="8814">ROUND(QP388,0)</f>
        <v>0</v>
      </c>
      <c r="QY388" s="500">
        <f t="shared" ref="QY388:QY399" si="8815">QP388-QX388</f>
        <v>0</v>
      </c>
      <c r="RB388" s="431"/>
      <c r="RC388" s="404"/>
      <c r="RD388" s="440"/>
      <c r="RE388" s="406"/>
      <c r="RF388" s="416"/>
      <c r="RG388" s="444"/>
      <c r="RH388" s="444"/>
      <c r="RI388" s="497"/>
      <c r="RJ388" s="497"/>
      <c r="RK388" s="501"/>
      <c r="RL388" s="501"/>
      <c r="RM388" s="501"/>
      <c r="RN388" s="501"/>
      <c r="RO388" s="505"/>
      <c r="RP388" s="503"/>
      <c r="RS388" s="431"/>
      <c r="RT388" s="404"/>
      <c r="RU388" s="440"/>
      <c r="RV388" s="406"/>
      <c r="RW388" s="416"/>
      <c r="RX388" s="444"/>
      <c r="RY388" s="444"/>
      <c r="RZ388" s="497"/>
      <c r="SA388" s="497"/>
      <c r="SB388" s="501"/>
      <c r="SC388" s="501"/>
      <c r="SD388" s="501"/>
      <c r="SE388" s="501"/>
      <c r="SF388" s="505"/>
      <c r="SG388" s="503"/>
      <c r="SJ388" s="431"/>
      <c r="SK388" s="404"/>
      <c r="SL388" s="440"/>
      <c r="SM388" s="406"/>
      <c r="SN388" s="416"/>
      <c r="SO388" s="444"/>
      <c r="SP388" s="444"/>
      <c r="SQ388" s="497"/>
      <c r="SR388" s="497"/>
      <c r="SS388" s="501"/>
      <c r="ST388" s="501"/>
      <c r="SU388" s="501"/>
      <c r="SV388" s="501"/>
      <c r="SW388" s="505"/>
      <c r="SX388" s="503"/>
    </row>
    <row r="389" spans="2:518" ht="27.75" hidden="1" customHeight="1" thickTop="1" thickBot="1">
      <c r="B389" s="577"/>
      <c r="C389" s="578"/>
      <c r="D389" s="579"/>
      <c r="E389" s="580"/>
      <c r="F389" s="581"/>
      <c r="G389" s="585"/>
      <c r="H389" s="595"/>
      <c r="K389" s="577"/>
      <c r="L389" s="767"/>
      <c r="M389" s="579"/>
      <c r="N389" s="580"/>
      <c r="O389" s="581"/>
      <c r="P389" s="585"/>
      <c r="Q389" s="1326"/>
      <c r="R389" s="497"/>
      <c r="S389" s="497"/>
      <c r="T389" s="498"/>
      <c r="U389" s="498"/>
      <c r="V389" s="498"/>
      <c r="W389" s="498"/>
      <c r="X389" s="504"/>
      <c r="Y389" s="500"/>
      <c r="Z389" s="486"/>
      <c r="AA389" s="486"/>
      <c r="AB389" s="577"/>
      <c r="AC389" s="767"/>
      <c r="AD389" s="579"/>
      <c r="AE389" s="580"/>
      <c r="AF389" s="581"/>
      <c r="AG389" s="585"/>
      <c r="AH389" s="1326"/>
      <c r="AI389" s="497"/>
      <c r="AJ389" s="497"/>
      <c r="AK389" s="498"/>
      <c r="AL389" s="498"/>
      <c r="AM389" s="498"/>
      <c r="AN389" s="498"/>
      <c r="AO389" s="504"/>
      <c r="AP389" s="500"/>
      <c r="AQ389" s="486"/>
      <c r="AR389" s="486"/>
      <c r="AS389" s="577"/>
      <c r="AT389" s="767"/>
      <c r="AU389" s="579"/>
      <c r="AV389" s="580"/>
      <c r="AW389" s="581"/>
      <c r="AX389" s="585"/>
      <c r="AY389" s="1326"/>
      <c r="AZ389" s="497"/>
      <c r="BA389" s="497"/>
      <c r="BB389" s="498"/>
      <c r="BC389" s="498"/>
      <c r="BD389" s="498"/>
      <c r="BE389" s="498"/>
      <c r="BF389" s="504"/>
      <c r="BG389" s="500"/>
      <c r="BJ389" s="577"/>
      <c r="BK389" s="767"/>
      <c r="BL389" s="579"/>
      <c r="BM389" s="580"/>
      <c r="BN389" s="581"/>
      <c r="BO389" s="585"/>
      <c r="BP389" s="1326"/>
      <c r="BQ389" s="497"/>
      <c r="BR389" s="497"/>
      <c r="BS389" s="498"/>
      <c r="BT389" s="498"/>
      <c r="BU389" s="498"/>
      <c r="BV389" s="498"/>
      <c r="BW389" s="504"/>
      <c r="BX389" s="500"/>
      <c r="CA389" s="577"/>
      <c r="CB389" s="767"/>
      <c r="CC389" s="579"/>
      <c r="CD389" s="580"/>
      <c r="CE389" s="581"/>
      <c r="CF389" s="585"/>
      <c r="CG389" s="1326"/>
      <c r="CH389" s="497"/>
      <c r="CI389" s="497"/>
      <c r="CJ389" s="498"/>
      <c r="CK389" s="498"/>
      <c r="CL389" s="498"/>
      <c r="CM389" s="498"/>
      <c r="CN389" s="504"/>
      <c r="CO389" s="500"/>
      <c r="CR389" s="577"/>
      <c r="CS389" s="767"/>
      <c r="CT389" s="579"/>
      <c r="CU389" s="580"/>
      <c r="CV389" s="581"/>
      <c r="CW389" s="585"/>
      <c r="CX389" s="1326"/>
      <c r="CY389" s="497"/>
      <c r="CZ389" s="497"/>
      <c r="DA389" s="498"/>
      <c r="DB389" s="498"/>
      <c r="DC389" s="498"/>
      <c r="DD389" s="498"/>
      <c r="DE389" s="504"/>
      <c r="DF389" s="500"/>
      <c r="DI389" s="577"/>
      <c r="DJ389" s="767"/>
      <c r="DK389" s="579"/>
      <c r="DL389" s="580"/>
      <c r="DM389" s="581"/>
      <c r="DN389" s="585"/>
      <c r="DO389" s="1326"/>
      <c r="DP389" s="497"/>
      <c r="DQ389" s="497"/>
      <c r="DR389" s="498"/>
      <c r="DS389" s="498"/>
      <c r="DT389" s="498"/>
      <c r="DU389" s="498"/>
      <c r="DV389" s="504"/>
      <c r="DW389" s="500"/>
      <c r="DZ389" s="577"/>
      <c r="EA389" s="767"/>
      <c r="EB389" s="579"/>
      <c r="EC389" s="580"/>
      <c r="ED389" s="581"/>
      <c r="EE389" s="585"/>
      <c r="EF389" s="1326"/>
      <c r="EG389" s="497"/>
      <c r="EH389" s="497"/>
      <c r="EI389" s="498"/>
      <c r="EJ389" s="498"/>
      <c r="EK389" s="498"/>
      <c r="EL389" s="498"/>
      <c r="EM389" s="504"/>
      <c r="EN389" s="500"/>
      <c r="EQ389" s="665"/>
      <c r="ER389" s="666"/>
      <c r="ES389" s="667"/>
      <c r="ET389" s="668"/>
      <c r="EU389" s="669"/>
      <c r="EV389" s="691"/>
      <c r="EW389" s="1326"/>
      <c r="EX389" s="497" t="e">
        <f t="shared" si="8664"/>
        <v>#N/A</v>
      </c>
      <c r="EY389" s="497" t="e">
        <f t="shared" si="8665"/>
        <v>#N/A</v>
      </c>
      <c r="EZ389" s="498" t="e">
        <f t="shared" si="8666"/>
        <v>#N/A</v>
      </c>
      <c r="FA389" s="498">
        <f t="shared" si="8667"/>
        <v>0</v>
      </c>
      <c r="FB389" s="498">
        <f t="shared" si="8668"/>
        <v>0</v>
      </c>
      <c r="FC389" s="498" t="e">
        <f t="shared" si="8669"/>
        <v>#N/A</v>
      </c>
      <c r="FD389" s="504">
        <f t="shared" si="8670"/>
        <v>0</v>
      </c>
      <c r="FE389" s="500">
        <f t="shared" si="8671"/>
        <v>0</v>
      </c>
      <c r="FH389" s="665"/>
      <c r="FI389" s="666"/>
      <c r="FJ389" s="667"/>
      <c r="FK389" s="668"/>
      <c r="FL389" s="669"/>
      <c r="FM389" s="691"/>
      <c r="FN389" s="1326"/>
      <c r="FO389" s="497" t="e">
        <f t="shared" si="8672"/>
        <v>#N/A</v>
      </c>
      <c r="FP389" s="497" t="e">
        <f t="shared" si="8673"/>
        <v>#N/A</v>
      </c>
      <c r="FQ389" s="498" t="e">
        <f t="shared" si="8674"/>
        <v>#N/A</v>
      </c>
      <c r="FR389" s="498">
        <f t="shared" si="8675"/>
        <v>0</v>
      </c>
      <c r="FS389" s="498">
        <f t="shared" si="8676"/>
        <v>0</v>
      </c>
      <c r="FT389" s="498" t="e">
        <f t="shared" si="8677"/>
        <v>#N/A</v>
      </c>
      <c r="FU389" s="504">
        <f t="shared" si="8678"/>
        <v>0</v>
      </c>
      <c r="FV389" s="500">
        <f t="shared" si="8679"/>
        <v>0</v>
      </c>
      <c r="FY389" s="665"/>
      <c r="FZ389" s="666"/>
      <c r="GA389" s="667"/>
      <c r="GB389" s="668"/>
      <c r="GC389" s="669"/>
      <c r="GD389" s="691"/>
      <c r="GE389" s="1326"/>
      <c r="GF389" s="497" t="e">
        <f t="shared" si="8680"/>
        <v>#N/A</v>
      </c>
      <c r="GG389" s="497" t="e">
        <f t="shared" si="8681"/>
        <v>#N/A</v>
      </c>
      <c r="GH389" s="498" t="e">
        <f t="shared" si="8682"/>
        <v>#N/A</v>
      </c>
      <c r="GI389" s="498">
        <f t="shared" si="8683"/>
        <v>0</v>
      </c>
      <c r="GJ389" s="498">
        <f t="shared" si="8684"/>
        <v>0</v>
      </c>
      <c r="GK389" s="498" t="e">
        <f t="shared" si="8685"/>
        <v>#N/A</v>
      </c>
      <c r="GL389" s="504">
        <f t="shared" si="8686"/>
        <v>0</v>
      </c>
      <c r="GM389" s="500">
        <f t="shared" si="8687"/>
        <v>0</v>
      </c>
      <c r="GP389" s="665"/>
      <c r="GQ389" s="666"/>
      <c r="GR389" s="667"/>
      <c r="GS389" s="668"/>
      <c r="GT389" s="669"/>
      <c r="GU389" s="691"/>
      <c r="GV389" s="1326"/>
      <c r="GW389" s="497" t="e">
        <f t="shared" si="8688"/>
        <v>#N/A</v>
      </c>
      <c r="GX389" s="497" t="e">
        <f t="shared" si="8689"/>
        <v>#N/A</v>
      </c>
      <c r="GY389" s="498" t="e">
        <f t="shared" si="8690"/>
        <v>#N/A</v>
      </c>
      <c r="GZ389" s="498">
        <f t="shared" si="8691"/>
        <v>0</v>
      </c>
      <c r="HA389" s="498">
        <f t="shared" si="8692"/>
        <v>0</v>
      </c>
      <c r="HB389" s="498" t="e">
        <f t="shared" si="8693"/>
        <v>#N/A</v>
      </c>
      <c r="HC389" s="504">
        <f t="shared" si="8694"/>
        <v>0</v>
      </c>
      <c r="HD389" s="500">
        <f t="shared" si="8695"/>
        <v>0</v>
      </c>
      <c r="HG389" s="665"/>
      <c r="HH389" s="666"/>
      <c r="HI389" s="667"/>
      <c r="HJ389" s="668"/>
      <c r="HK389" s="669"/>
      <c r="HL389" s="691"/>
      <c r="HM389" s="1326"/>
      <c r="HN389" s="497" t="e">
        <f t="shared" si="8696"/>
        <v>#N/A</v>
      </c>
      <c r="HO389" s="497" t="e">
        <f t="shared" si="8697"/>
        <v>#N/A</v>
      </c>
      <c r="HP389" s="498" t="e">
        <f t="shared" si="8698"/>
        <v>#N/A</v>
      </c>
      <c r="HQ389" s="498">
        <f t="shared" si="8699"/>
        <v>0</v>
      </c>
      <c r="HR389" s="498">
        <f t="shared" si="8700"/>
        <v>0</v>
      </c>
      <c r="HS389" s="498" t="e">
        <f t="shared" si="8701"/>
        <v>#N/A</v>
      </c>
      <c r="HT389" s="504">
        <f t="shared" si="8702"/>
        <v>0</v>
      </c>
      <c r="HU389" s="500">
        <f t="shared" si="8703"/>
        <v>0</v>
      </c>
      <c r="HX389" s="665"/>
      <c r="HY389" s="666"/>
      <c r="HZ389" s="667"/>
      <c r="IA389" s="668"/>
      <c r="IB389" s="669"/>
      <c r="IC389" s="691"/>
      <c r="ID389" s="1326"/>
      <c r="IE389" s="497" t="e">
        <f t="shared" si="8704"/>
        <v>#N/A</v>
      </c>
      <c r="IF389" s="497" t="e">
        <f t="shared" si="8705"/>
        <v>#N/A</v>
      </c>
      <c r="IG389" s="498" t="e">
        <f t="shared" si="8706"/>
        <v>#N/A</v>
      </c>
      <c r="IH389" s="498">
        <f t="shared" si="8707"/>
        <v>0</v>
      </c>
      <c r="II389" s="498">
        <f t="shared" si="8708"/>
        <v>0</v>
      </c>
      <c r="IJ389" s="498" t="e">
        <f t="shared" si="8709"/>
        <v>#N/A</v>
      </c>
      <c r="IK389" s="504">
        <f t="shared" si="8710"/>
        <v>0</v>
      </c>
      <c r="IL389" s="500">
        <f t="shared" si="8711"/>
        <v>0</v>
      </c>
      <c r="IO389" s="665"/>
      <c r="IP389" s="666"/>
      <c r="IQ389" s="667"/>
      <c r="IR389" s="668"/>
      <c r="IS389" s="669"/>
      <c r="IT389" s="691"/>
      <c r="IU389" s="1326"/>
      <c r="IV389" s="497" t="e">
        <f t="shared" si="8712"/>
        <v>#N/A</v>
      </c>
      <c r="IW389" s="497" t="e">
        <f t="shared" si="8713"/>
        <v>#N/A</v>
      </c>
      <c r="IX389" s="498" t="e">
        <f t="shared" si="8714"/>
        <v>#N/A</v>
      </c>
      <c r="IY389" s="498">
        <f t="shared" si="8715"/>
        <v>0</v>
      </c>
      <c r="IZ389" s="498">
        <f t="shared" si="8716"/>
        <v>0</v>
      </c>
      <c r="JA389" s="498" t="e">
        <f t="shared" si="8717"/>
        <v>#N/A</v>
      </c>
      <c r="JB389" s="504">
        <f t="shared" si="8718"/>
        <v>0</v>
      </c>
      <c r="JC389" s="500">
        <f t="shared" si="8719"/>
        <v>0</v>
      </c>
      <c r="JF389" s="665"/>
      <c r="JG389" s="666"/>
      <c r="JH389" s="667"/>
      <c r="JI389" s="668"/>
      <c r="JJ389" s="669"/>
      <c r="JK389" s="691"/>
      <c r="JL389" s="1326"/>
      <c r="JM389" s="497" t="e">
        <f t="shared" si="8720"/>
        <v>#N/A</v>
      </c>
      <c r="JN389" s="497" t="e">
        <f t="shared" si="8721"/>
        <v>#N/A</v>
      </c>
      <c r="JO389" s="498" t="e">
        <f t="shared" si="8722"/>
        <v>#N/A</v>
      </c>
      <c r="JP389" s="498">
        <f t="shared" si="8723"/>
        <v>0</v>
      </c>
      <c r="JQ389" s="498">
        <f t="shared" si="8724"/>
        <v>0</v>
      </c>
      <c r="JR389" s="498" t="e">
        <f t="shared" si="8725"/>
        <v>#N/A</v>
      </c>
      <c r="JS389" s="504">
        <f t="shared" si="8726"/>
        <v>0</v>
      </c>
      <c r="JT389" s="500">
        <f t="shared" si="8727"/>
        <v>0</v>
      </c>
      <c r="JW389" s="665"/>
      <c r="JX389" s="666"/>
      <c r="JY389" s="667"/>
      <c r="JZ389" s="668"/>
      <c r="KA389" s="669"/>
      <c r="KB389" s="691"/>
      <c r="KC389" s="1326"/>
      <c r="KD389" s="497" t="e">
        <f t="shared" si="8728"/>
        <v>#N/A</v>
      </c>
      <c r="KE389" s="497" t="e">
        <f t="shared" si="8729"/>
        <v>#N/A</v>
      </c>
      <c r="KF389" s="498" t="e">
        <f t="shared" si="8730"/>
        <v>#N/A</v>
      </c>
      <c r="KG389" s="498">
        <f t="shared" si="8731"/>
        <v>0</v>
      </c>
      <c r="KH389" s="498">
        <f t="shared" si="8732"/>
        <v>0</v>
      </c>
      <c r="KI389" s="498" t="e">
        <f t="shared" si="8733"/>
        <v>#N/A</v>
      </c>
      <c r="KJ389" s="504">
        <f t="shared" si="8734"/>
        <v>0</v>
      </c>
      <c r="KK389" s="500">
        <f t="shared" si="8735"/>
        <v>0</v>
      </c>
      <c r="KN389" s="665"/>
      <c r="KO389" s="666"/>
      <c r="KP389" s="667"/>
      <c r="KQ389" s="668"/>
      <c r="KR389" s="669"/>
      <c r="KS389" s="691"/>
      <c r="KT389" s="1326"/>
      <c r="KU389" s="497" t="e">
        <f t="shared" si="8736"/>
        <v>#N/A</v>
      </c>
      <c r="KV389" s="497" t="e">
        <f t="shared" si="8737"/>
        <v>#N/A</v>
      </c>
      <c r="KW389" s="498" t="e">
        <f t="shared" si="8738"/>
        <v>#N/A</v>
      </c>
      <c r="KX389" s="498">
        <f t="shared" si="8739"/>
        <v>0</v>
      </c>
      <c r="KY389" s="498">
        <f t="shared" si="8740"/>
        <v>0</v>
      </c>
      <c r="KZ389" s="498" t="e">
        <f t="shared" si="8741"/>
        <v>#N/A</v>
      </c>
      <c r="LA389" s="504">
        <f t="shared" si="8742"/>
        <v>0</v>
      </c>
      <c r="LB389" s="500">
        <f t="shared" si="8743"/>
        <v>0</v>
      </c>
      <c r="LE389" s="665"/>
      <c r="LF389" s="666"/>
      <c r="LG389" s="667"/>
      <c r="LH389" s="668"/>
      <c r="LI389" s="669"/>
      <c r="LJ389" s="691"/>
      <c r="LK389" s="1326"/>
      <c r="LL389" s="497" t="e">
        <f t="shared" si="8744"/>
        <v>#N/A</v>
      </c>
      <c r="LM389" s="497" t="e">
        <f t="shared" si="8745"/>
        <v>#N/A</v>
      </c>
      <c r="LN389" s="498" t="e">
        <f t="shared" si="8746"/>
        <v>#N/A</v>
      </c>
      <c r="LO389" s="498">
        <f t="shared" si="8747"/>
        <v>0</v>
      </c>
      <c r="LP389" s="498">
        <f t="shared" si="8748"/>
        <v>0</v>
      </c>
      <c r="LQ389" s="498" t="e">
        <f t="shared" si="8749"/>
        <v>#N/A</v>
      </c>
      <c r="LR389" s="504">
        <f t="shared" si="8750"/>
        <v>0</v>
      </c>
      <c r="LS389" s="500">
        <f t="shared" si="8751"/>
        <v>0</v>
      </c>
      <c r="LV389" s="665"/>
      <c r="LW389" s="666"/>
      <c r="LX389" s="667"/>
      <c r="LY389" s="668"/>
      <c r="LZ389" s="669"/>
      <c r="MA389" s="691"/>
      <c r="MB389" s="1326"/>
      <c r="MC389" s="497" t="e">
        <f t="shared" si="8752"/>
        <v>#N/A</v>
      </c>
      <c r="MD389" s="497" t="e">
        <f t="shared" si="8753"/>
        <v>#N/A</v>
      </c>
      <c r="ME389" s="498" t="e">
        <f t="shared" si="8754"/>
        <v>#N/A</v>
      </c>
      <c r="MF389" s="498">
        <f t="shared" si="8755"/>
        <v>0</v>
      </c>
      <c r="MG389" s="498">
        <f t="shared" si="8756"/>
        <v>0</v>
      </c>
      <c r="MH389" s="498" t="e">
        <f t="shared" si="8757"/>
        <v>#N/A</v>
      </c>
      <c r="MI389" s="504">
        <f t="shared" si="8758"/>
        <v>0</v>
      </c>
      <c r="MJ389" s="500">
        <f t="shared" si="8759"/>
        <v>0</v>
      </c>
      <c r="MM389" s="665"/>
      <c r="MN389" s="666"/>
      <c r="MO389" s="667"/>
      <c r="MP389" s="668"/>
      <c r="MQ389" s="669"/>
      <c r="MR389" s="691"/>
      <c r="MS389" s="1326"/>
      <c r="MT389" s="497" t="e">
        <f t="shared" si="8760"/>
        <v>#N/A</v>
      </c>
      <c r="MU389" s="497" t="e">
        <f t="shared" si="8761"/>
        <v>#N/A</v>
      </c>
      <c r="MV389" s="498" t="e">
        <f t="shared" si="8762"/>
        <v>#N/A</v>
      </c>
      <c r="MW389" s="498">
        <f t="shared" si="8763"/>
        <v>0</v>
      </c>
      <c r="MX389" s="498">
        <f t="shared" si="8764"/>
        <v>0</v>
      </c>
      <c r="MY389" s="498" t="e">
        <f t="shared" si="8765"/>
        <v>#N/A</v>
      </c>
      <c r="MZ389" s="504">
        <f t="shared" si="8766"/>
        <v>0</v>
      </c>
      <c r="NA389" s="500">
        <f t="shared" si="8767"/>
        <v>0</v>
      </c>
      <c r="ND389" s="665"/>
      <c r="NE389" s="666"/>
      <c r="NF389" s="667"/>
      <c r="NG389" s="668"/>
      <c r="NH389" s="669"/>
      <c r="NI389" s="691"/>
      <c r="NJ389" s="1326"/>
      <c r="NK389" s="497" t="e">
        <f t="shared" si="8768"/>
        <v>#N/A</v>
      </c>
      <c r="NL389" s="497" t="e">
        <f t="shared" si="8769"/>
        <v>#N/A</v>
      </c>
      <c r="NM389" s="498" t="e">
        <f t="shared" si="8770"/>
        <v>#N/A</v>
      </c>
      <c r="NN389" s="498">
        <f t="shared" si="8771"/>
        <v>0</v>
      </c>
      <c r="NO389" s="498">
        <f t="shared" si="8772"/>
        <v>0</v>
      </c>
      <c r="NP389" s="498" t="e">
        <f t="shared" si="8773"/>
        <v>#N/A</v>
      </c>
      <c r="NQ389" s="504">
        <f t="shared" si="8774"/>
        <v>0</v>
      </c>
      <c r="NR389" s="500">
        <f t="shared" si="8775"/>
        <v>0</v>
      </c>
      <c r="NU389" s="665"/>
      <c r="NV389" s="666"/>
      <c r="NW389" s="667"/>
      <c r="NX389" s="668"/>
      <c r="NY389" s="669"/>
      <c r="NZ389" s="691"/>
      <c r="OA389" s="1326"/>
      <c r="OB389" s="497" t="e">
        <f t="shared" si="8776"/>
        <v>#N/A</v>
      </c>
      <c r="OC389" s="497" t="e">
        <f t="shared" si="8777"/>
        <v>#N/A</v>
      </c>
      <c r="OD389" s="498" t="e">
        <f t="shared" si="8778"/>
        <v>#N/A</v>
      </c>
      <c r="OE389" s="498">
        <f t="shared" si="8779"/>
        <v>0</v>
      </c>
      <c r="OF389" s="498">
        <f t="shared" si="8780"/>
        <v>0</v>
      </c>
      <c r="OG389" s="498" t="e">
        <f t="shared" si="8781"/>
        <v>#N/A</v>
      </c>
      <c r="OH389" s="504">
        <f t="shared" si="8782"/>
        <v>0</v>
      </c>
      <c r="OI389" s="500">
        <f t="shared" si="8783"/>
        <v>0</v>
      </c>
      <c r="OL389" s="665"/>
      <c r="OM389" s="666"/>
      <c r="ON389" s="667"/>
      <c r="OO389" s="668"/>
      <c r="OP389" s="669"/>
      <c r="OQ389" s="691"/>
      <c r="OR389" s="1326"/>
      <c r="OS389" s="497" t="e">
        <f t="shared" si="8784"/>
        <v>#N/A</v>
      </c>
      <c r="OT389" s="497" t="e">
        <f t="shared" si="8785"/>
        <v>#N/A</v>
      </c>
      <c r="OU389" s="498" t="e">
        <f t="shared" si="8786"/>
        <v>#N/A</v>
      </c>
      <c r="OV389" s="498">
        <f t="shared" si="8787"/>
        <v>0</v>
      </c>
      <c r="OW389" s="498">
        <f t="shared" si="8788"/>
        <v>0</v>
      </c>
      <c r="OX389" s="498" t="e">
        <f t="shared" si="8789"/>
        <v>#N/A</v>
      </c>
      <c r="OY389" s="504">
        <f t="shared" si="8790"/>
        <v>0</v>
      </c>
      <c r="OZ389" s="500">
        <f t="shared" si="8791"/>
        <v>0</v>
      </c>
      <c r="PC389" s="665"/>
      <c r="PD389" s="666"/>
      <c r="PE389" s="667"/>
      <c r="PF389" s="668"/>
      <c r="PG389" s="669"/>
      <c r="PH389" s="691"/>
      <c r="PI389" s="1326"/>
      <c r="PJ389" s="497" t="e">
        <f t="shared" si="8792"/>
        <v>#N/A</v>
      </c>
      <c r="PK389" s="497" t="e">
        <f t="shared" si="8793"/>
        <v>#N/A</v>
      </c>
      <c r="PL389" s="498" t="e">
        <f t="shared" si="8794"/>
        <v>#N/A</v>
      </c>
      <c r="PM389" s="498">
        <f t="shared" si="8795"/>
        <v>0</v>
      </c>
      <c r="PN389" s="498">
        <f t="shared" si="8796"/>
        <v>0</v>
      </c>
      <c r="PO389" s="498" t="e">
        <f t="shared" si="8797"/>
        <v>#N/A</v>
      </c>
      <c r="PP389" s="504">
        <f t="shared" si="8798"/>
        <v>0</v>
      </c>
      <c r="PQ389" s="500">
        <f t="shared" si="8799"/>
        <v>0</v>
      </c>
      <c r="PT389" s="665"/>
      <c r="PU389" s="666"/>
      <c r="PV389" s="667"/>
      <c r="PW389" s="668"/>
      <c r="PX389" s="669"/>
      <c r="PY389" s="691"/>
      <c r="PZ389" s="1326"/>
      <c r="QA389" s="497" t="e">
        <f t="shared" si="8800"/>
        <v>#N/A</v>
      </c>
      <c r="QB389" s="497" t="e">
        <f t="shared" si="8801"/>
        <v>#N/A</v>
      </c>
      <c r="QC389" s="498" t="e">
        <f t="shared" si="8802"/>
        <v>#N/A</v>
      </c>
      <c r="QD389" s="498">
        <f t="shared" si="8803"/>
        <v>0</v>
      </c>
      <c r="QE389" s="498">
        <f t="shared" si="8804"/>
        <v>0</v>
      </c>
      <c r="QF389" s="498" t="e">
        <f t="shared" si="8805"/>
        <v>#N/A</v>
      </c>
      <c r="QG389" s="504">
        <f t="shared" si="8806"/>
        <v>0</v>
      </c>
      <c r="QH389" s="500">
        <f t="shared" si="8807"/>
        <v>0</v>
      </c>
      <c r="QK389" s="665"/>
      <c r="QL389" s="666"/>
      <c r="QM389" s="667"/>
      <c r="QN389" s="668"/>
      <c r="QO389" s="669"/>
      <c r="QP389" s="691"/>
      <c r="QQ389" s="1326"/>
      <c r="QR389" s="497" t="e">
        <f t="shared" si="8808"/>
        <v>#N/A</v>
      </c>
      <c r="QS389" s="497" t="e">
        <f t="shared" si="8809"/>
        <v>#N/A</v>
      </c>
      <c r="QT389" s="498" t="e">
        <f t="shared" si="8810"/>
        <v>#N/A</v>
      </c>
      <c r="QU389" s="498">
        <f t="shared" si="8811"/>
        <v>0</v>
      </c>
      <c r="QV389" s="498">
        <f t="shared" si="8812"/>
        <v>0</v>
      </c>
      <c r="QW389" s="498" t="e">
        <f t="shared" si="8813"/>
        <v>#N/A</v>
      </c>
      <c r="QX389" s="504">
        <f t="shared" si="8814"/>
        <v>0</v>
      </c>
      <c r="QY389" s="500">
        <f t="shared" si="8815"/>
        <v>0</v>
      </c>
      <c r="RB389" s="431"/>
      <c r="RC389" s="404"/>
      <c r="RD389" s="440"/>
      <c r="RE389" s="406"/>
      <c r="RF389" s="416"/>
      <c r="RG389" s="444"/>
      <c r="RH389" s="444"/>
      <c r="RI389" s="497"/>
      <c r="RJ389" s="497"/>
      <c r="RK389" s="501"/>
      <c r="RL389" s="501"/>
      <c r="RM389" s="501"/>
      <c r="RN389" s="501"/>
      <c r="RO389" s="505"/>
      <c r="RP389" s="503"/>
      <c r="RS389" s="431"/>
      <c r="RT389" s="404"/>
      <c r="RU389" s="440"/>
      <c r="RV389" s="406"/>
      <c r="RW389" s="416"/>
      <c r="RX389" s="444"/>
      <c r="RY389" s="444"/>
      <c r="RZ389" s="497"/>
      <c r="SA389" s="497"/>
      <c r="SB389" s="501"/>
      <c r="SC389" s="501"/>
      <c r="SD389" s="501"/>
      <c r="SE389" s="501"/>
      <c r="SF389" s="505"/>
      <c r="SG389" s="503"/>
      <c r="SJ389" s="431"/>
      <c r="SK389" s="404"/>
      <c r="SL389" s="440"/>
      <c r="SM389" s="406"/>
      <c r="SN389" s="416"/>
      <c r="SO389" s="444"/>
      <c r="SP389" s="444"/>
      <c r="SQ389" s="497"/>
      <c r="SR389" s="497"/>
      <c r="SS389" s="501"/>
      <c r="ST389" s="501"/>
      <c r="SU389" s="501"/>
      <c r="SV389" s="501"/>
      <c r="SW389" s="505"/>
      <c r="SX389" s="503"/>
    </row>
    <row r="390" spans="2:518" ht="30.75" hidden="1" customHeight="1" thickTop="1" thickBot="1">
      <c r="B390" s="577"/>
      <c r="C390" s="578"/>
      <c r="D390" s="579"/>
      <c r="E390" s="580"/>
      <c r="F390" s="581"/>
      <c r="G390" s="585"/>
      <c r="H390" s="595"/>
      <c r="K390" s="577"/>
      <c r="L390" s="767"/>
      <c r="M390" s="579"/>
      <c r="N390" s="580"/>
      <c r="O390" s="581"/>
      <c r="P390" s="585"/>
      <c r="Q390" s="1326"/>
      <c r="R390" s="497"/>
      <c r="S390" s="497"/>
      <c r="T390" s="498"/>
      <c r="U390" s="498"/>
      <c r="V390" s="498"/>
      <c r="W390" s="498"/>
      <c r="X390" s="504"/>
      <c r="Y390" s="500"/>
      <c r="Z390" s="486"/>
      <c r="AA390" s="486"/>
      <c r="AB390" s="577"/>
      <c r="AC390" s="767"/>
      <c r="AD390" s="579"/>
      <c r="AE390" s="580"/>
      <c r="AF390" s="581"/>
      <c r="AG390" s="585"/>
      <c r="AH390" s="1326"/>
      <c r="AI390" s="497"/>
      <c r="AJ390" s="497"/>
      <c r="AK390" s="498"/>
      <c r="AL390" s="498"/>
      <c r="AM390" s="498"/>
      <c r="AN390" s="498"/>
      <c r="AO390" s="504"/>
      <c r="AP390" s="500"/>
      <c r="AQ390" s="486"/>
      <c r="AR390" s="486"/>
      <c r="AS390" s="577"/>
      <c r="AT390" s="767"/>
      <c r="AU390" s="579"/>
      <c r="AV390" s="580"/>
      <c r="AW390" s="581"/>
      <c r="AX390" s="585"/>
      <c r="AY390" s="1326"/>
      <c r="AZ390" s="497"/>
      <c r="BA390" s="497"/>
      <c r="BB390" s="498"/>
      <c r="BC390" s="498"/>
      <c r="BD390" s="498"/>
      <c r="BE390" s="498"/>
      <c r="BF390" s="504"/>
      <c r="BG390" s="500"/>
      <c r="BJ390" s="577"/>
      <c r="BK390" s="767"/>
      <c r="BL390" s="579"/>
      <c r="BM390" s="580"/>
      <c r="BN390" s="581"/>
      <c r="BO390" s="585"/>
      <c r="BP390" s="1326"/>
      <c r="BQ390" s="497"/>
      <c r="BR390" s="497"/>
      <c r="BS390" s="498"/>
      <c r="BT390" s="498"/>
      <c r="BU390" s="498"/>
      <c r="BV390" s="498"/>
      <c r="BW390" s="504"/>
      <c r="BX390" s="500"/>
      <c r="CA390" s="577"/>
      <c r="CB390" s="767"/>
      <c r="CC390" s="579"/>
      <c r="CD390" s="580"/>
      <c r="CE390" s="581"/>
      <c r="CF390" s="585"/>
      <c r="CG390" s="1326"/>
      <c r="CH390" s="497"/>
      <c r="CI390" s="497"/>
      <c r="CJ390" s="498"/>
      <c r="CK390" s="498"/>
      <c r="CL390" s="498"/>
      <c r="CM390" s="498"/>
      <c r="CN390" s="504"/>
      <c r="CO390" s="500"/>
      <c r="CR390" s="577"/>
      <c r="CS390" s="767"/>
      <c r="CT390" s="579"/>
      <c r="CU390" s="580"/>
      <c r="CV390" s="581"/>
      <c r="CW390" s="585"/>
      <c r="CX390" s="1326"/>
      <c r="CY390" s="497"/>
      <c r="CZ390" s="497"/>
      <c r="DA390" s="498"/>
      <c r="DB390" s="498"/>
      <c r="DC390" s="498"/>
      <c r="DD390" s="498"/>
      <c r="DE390" s="504"/>
      <c r="DF390" s="500"/>
      <c r="DI390" s="577"/>
      <c r="DJ390" s="767"/>
      <c r="DK390" s="579"/>
      <c r="DL390" s="580"/>
      <c r="DM390" s="581"/>
      <c r="DN390" s="585"/>
      <c r="DO390" s="1326"/>
      <c r="DP390" s="497"/>
      <c r="DQ390" s="497"/>
      <c r="DR390" s="498"/>
      <c r="DS390" s="498"/>
      <c r="DT390" s="498"/>
      <c r="DU390" s="498"/>
      <c r="DV390" s="504"/>
      <c r="DW390" s="500"/>
      <c r="DZ390" s="577"/>
      <c r="EA390" s="767"/>
      <c r="EB390" s="579"/>
      <c r="EC390" s="580"/>
      <c r="ED390" s="581"/>
      <c r="EE390" s="585"/>
      <c r="EF390" s="1326"/>
      <c r="EG390" s="497"/>
      <c r="EH390" s="497"/>
      <c r="EI390" s="498"/>
      <c r="EJ390" s="498"/>
      <c r="EK390" s="498"/>
      <c r="EL390" s="498"/>
      <c r="EM390" s="504"/>
      <c r="EN390" s="500"/>
      <c r="EQ390" s="665"/>
      <c r="ER390" s="666"/>
      <c r="ES390" s="667"/>
      <c r="ET390" s="668"/>
      <c r="EU390" s="669"/>
      <c r="EV390" s="691"/>
      <c r="EW390" s="1326"/>
      <c r="EX390" s="497" t="e">
        <f t="shared" si="8664"/>
        <v>#N/A</v>
      </c>
      <c r="EY390" s="497" t="e">
        <f t="shared" si="8665"/>
        <v>#N/A</v>
      </c>
      <c r="EZ390" s="498" t="e">
        <f t="shared" si="8666"/>
        <v>#N/A</v>
      </c>
      <c r="FA390" s="498">
        <f t="shared" si="8667"/>
        <v>0</v>
      </c>
      <c r="FB390" s="498">
        <f t="shared" si="8668"/>
        <v>0</v>
      </c>
      <c r="FC390" s="498" t="e">
        <f t="shared" si="8669"/>
        <v>#N/A</v>
      </c>
      <c r="FD390" s="504">
        <f t="shared" si="8670"/>
        <v>0</v>
      </c>
      <c r="FE390" s="500">
        <f t="shared" si="8671"/>
        <v>0</v>
      </c>
      <c r="FH390" s="665"/>
      <c r="FI390" s="666"/>
      <c r="FJ390" s="667"/>
      <c r="FK390" s="668"/>
      <c r="FL390" s="669"/>
      <c r="FM390" s="691"/>
      <c r="FN390" s="1326"/>
      <c r="FO390" s="497" t="e">
        <f t="shared" si="8672"/>
        <v>#N/A</v>
      </c>
      <c r="FP390" s="497" t="e">
        <f t="shared" si="8673"/>
        <v>#N/A</v>
      </c>
      <c r="FQ390" s="498" t="e">
        <f t="shared" si="8674"/>
        <v>#N/A</v>
      </c>
      <c r="FR390" s="498">
        <f t="shared" si="8675"/>
        <v>0</v>
      </c>
      <c r="FS390" s="498">
        <f t="shared" si="8676"/>
        <v>0</v>
      </c>
      <c r="FT390" s="498" t="e">
        <f t="shared" si="8677"/>
        <v>#N/A</v>
      </c>
      <c r="FU390" s="504">
        <f t="shared" si="8678"/>
        <v>0</v>
      </c>
      <c r="FV390" s="500">
        <f t="shared" si="8679"/>
        <v>0</v>
      </c>
      <c r="FY390" s="665"/>
      <c r="FZ390" s="666"/>
      <c r="GA390" s="667"/>
      <c r="GB390" s="668"/>
      <c r="GC390" s="669"/>
      <c r="GD390" s="691"/>
      <c r="GE390" s="1326"/>
      <c r="GF390" s="497" t="e">
        <f t="shared" si="8680"/>
        <v>#N/A</v>
      </c>
      <c r="GG390" s="497" t="e">
        <f t="shared" si="8681"/>
        <v>#N/A</v>
      </c>
      <c r="GH390" s="498" t="e">
        <f t="shared" si="8682"/>
        <v>#N/A</v>
      </c>
      <c r="GI390" s="498">
        <f t="shared" si="8683"/>
        <v>0</v>
      </c>
      <c r="GJ390" s="498">
        <f t="shared" si="8684"/>
        <v>0</v>
      </c>
      <c r="GK390" s="498" t="e">
        <f t="shared" si="8685"/>
        <v>#N/A</v>
      </c>
      <c r="GL390" s="504">
        <f t="shared" si="8686"/>
        <v>0</v>
      </c>
      <c r="GM390" s="500">
        <f t="shared" si="8687"/>
        <v>0</v>
      </c>
      <c r="GP390" s="665"/>
      <c r="GQ390" s="666"/>
      <c r="GR390" s="667"/>
      <c r="GS390" s="668"/>
      <c r="GT390" s="669"/>
      <c r="GU390" s="691"/>
      <c r="GV390" s="1326"/>
      <c r="GW390" s="497" t="e">
        <f t="shared" si="8688"/>
        <v>#N/A</v>
      </c>
      <c r="GX390" s="497" t="e">
        <f t="shared" si="8689"/>
        <v>#N/A</v>
      </c>
      <c r="GY390" s="498" t="e">
        <f t="shared" si="8690"/>
        <v>#N/A</v>
      </c>
      <c r="GZ390" s="498">
        <f t="shared" si="8691"/>
        <v>0</v>
      </c>
      <c r="HA390" s="498">
        <f t="shared" si="8692"/>
        <v>0</v>
      </c>
      <c r="HB390" s="498" t="e">
        <f t="shared" si="8693"/>
        <v>#N/A</v>
      </c>
      <c r="HC390" s="504">
        <f t="shared" si="8694"/>
        <v>0</v>
      </c>
      <c r="HD390" s="500">
        <f t="shared" si="8695"/>
        <v>0</v>
      </c>
      <c r="HG390" s="665"/>
      <c r="HH390" s="666"/>
      <c r="HI390" s="667"/>
      <c r="HJ390" s="668"/>
      <c r="HK390" s="669"/>
      <c r="HL390" s="691"/>
      <c r="HM390" s="1326"/>
      <c r="HN390" s="497" t="e">
        <f t="shared" si="8696"/>
        <v>#N/A</v>
      </c>
      <c r="HO390" s="497" t="e">
        <f t="shared" si="8697"/>
        <v>#N/A</v>
      </c>
      <c r="HP390" s="498" t="e">
        <f t="shared" si="8698"/>
        <v>#N/A</v>
      </c>
      <c r="HQ390" s="498">
        <f t="shared" si="8699"/>
        <v>0</v>
      </c>
      <c r="HR390" s="498">
        <f t="shared" si="8700"/>
        <v>0</v>
      </c>
      <c r="HS390" s="498" t="e">
        <f t="shared" si="8701"/>
        <v>#N/A</v>
      </c>
      <c r="HT390" s="504">
        <f t="shared" si="8702"/>
        <v>0</v>
      </c>
      <c r="HU390" s="500">
        <f t="shared" si="8703"/>
        <v>0</v>
      </c>
      <c r="HX390" s="665"/>
      <c r="HY390" s="666"/>
      <c r="HZ390" s="667"/>
      <c r="IA390" s="668"/>
      <c r="IB390" s="669"/>
      <c r="IC390" s="691"/>
      <c r="ID390" s="1326"/>
      <c r="IE390" s="497" t="e">
        <f t="shared" si="8704"/>
        <v>#N/A</v>
      </c>
      <c r="IF390" s="497" t="e">
        <f t="shared" si="8705"/>
        <v>#N/A</v>
      </c>
      <c r="IG390" s="498" t="e">
        <f t="shared" si="8706"/>
        <v>#N/A</v>
      </c>
      <c r="IH390" s="498">
        <f t="shared" si="8707"/>
        <v>0</v>
      </c>
      <c r="II390" s="498">
        <f t="shared" si="8708"/>
        <v>0</v>
      </c>
      <c r="IJ390" s="498" t="e">
        <f t="shared" si="8709"/>
        <v>#N/A</v>
      </c>
      <c r="IK390" s="504">
        <f t="shared" si="8710"/>
        <v>0</v>
      </c>
      <c r="IL390" s="500">
        <f t="shared" si="8711"/>
        <v>0</v>
      </c>
      <c r="IO390" s="665"/>
      <c r="IP390" s="666"/>
      <c r="IQ390" s="667"/>
      <c r="IR390" s="668"/>
      <c r="IS390" s="669"/>
      <c r="IT390" s="691"/>
      <c r="IU390" s="1326"/>
      <c r="IV390" s="497" t="e">
        <f t="shared" si="8712"/>
        <v>#N/A</v>
      </c>
      <c r="IW390" s="497" t="e">
        <f t="shared" si="8713"/>
        <v>#N/A</v>
      </c>
      <c r="IX390" s="498" t="e">
        <f t="shared" si="8714"/>
        <v>#N/A</v>
      </c>
      <c r="IY390" s="498">
        <f t="shared" si="8715"/>
        <v>0</v>
      </c>
      <c r="IZ390" s="498">
        <f t="shared" si="8716"/>
        <v>0</v>
      </c>
      <c r="JA390" s="498" t="e">
        <f t="shared" si="8717"/>
        <v>#N/A</v>
      </c>
      <c r="JB390" s="504">
        <f t="shared" si="8718"/>
        <v>0</v>
      </c>
      <c r="JC390" s="500">
        <f t="shared" si="8719"/>
        <v>0</v>
      </c>
      <c r="JF390" s="665"/>
      <c r="JG390" s="666"/>
      <c r="JH390" s="667"/>
      <c r="JI390" s="668"/>
      <c r="JJ390" s="669"/>
      <c r="JK390" s="691"/>
      <c r="JL390" s="1326"/>
      <c r="JM390" s="497" t="e">
        <f t="shared" si="8720"/>
        <v>#N/A</v>
      </c>
      <c r="JN390" s="497" t="e">
        <f t="shared" si="8721"/>
        <v>#N/A</v>
      </c>
      <c r="JO390" s="498" t="e">
        <f t="shared" si="8722"/>
        <v>#N/A</v>
      </c>
      <c r="JP390" s="498">
        <f t="shared" si="8723"/>
        <v>0</v>
      </c>
      <c r="JQ390" s="498">
        <f t="shared" si="8724"/>
        <v>0</v>
      </c>
      <c r="JR390" s="498" t="e">
        <f t="shared" si="8725"/>
        <v>#N/A</v>
      </c>
      <c r="JS390" s="504">
        <f t="shared" si="8726"/>
        <v>0</v>
      </c>
      <c r="JT390" s="500">
        <f t="shared" si="8727"/>
        <v>0</v>
      </c>
      <c r="JW390" s="665"/>
      <c r="JX390" s="666"/>
      <c r="JY390" s="667"/>
      <c r="JZ390" s="668"/>
      <c r="KA390" s="669"/>
      <c r="KB390" s="691"/>
      <c r="KC390" s="1326"/>
      <c r="KD390" s="497" t="e">
        <f t="shared" si="8728"/>
        <v>#N/A</v>
      </c>
      <c r="KE390" s="497" t="e">
        <f t="shared" si="8729"/>
        <v>#N/A</v>
      </c>
      <c r="KF390" s="498" t="e">
        <f t="shared" si="8730"/>
        <v>#N/A</v>
      </c>
      <c r="KG390" s="498">
        <f t="shared" si="8731"/>
        <v>0</v>
      </c>
      <c r="KH390" s="498">
        <f t="shared" si="8732"/>
        <v>0</v>
      </c>
      <c r="KI390" s="498" t="e">
        <f t="shared" si="8733"/>
        <v>#N/A</v>
      </c>
      <c r="KJ390" s="504">
        <f t="shared" si="8734"/>
        <v>0</v>
      </c>
      <c r="KK390" s="500">
        <f t="shared" si="8735"/>
        <v>0</v>
      </c>
      <c r="KN390" s="665"/>
      <c r="KO390" s="666"/>
      <c r="KP390" s="667"/>
      <c r="KQ390" s="668"/>
      <c r="KR390" s="669"/>
      <c r="KS390" s="691"/>
      <c r="KT390" s="1326"/>
      <c r="KU390" s="497" t="e">
        <f t="shared" si="8736"/>
        <v>#N/A</v>
      </c>
      <c r="KV390" s="497" t="e">
        <f t="shared" si="8737"/>
        <v>#N/A</v>
      </c>
      <c r="KW390" s="498" t="e">
        <f t="shared" si="8738"/>
        <v>#N/A</v>
      </c>
      <c r="KX390" s="498">
        <f t="shared" si="8739"/>
        <v>0</v>
      </c>
      <c r="KY390" s="498">
        <f t="shared" si="8740"/>
        <v>0</v>
      </c>
      <c r="KZ390" s="498" t="e">
        <f t="shared" si="8741"/>
        <v>#N/A</v>
      </c>
      <c r="LA390" s="504">
        <f t="shared" si="8742"/>
        <v>0</v>
      </c>
      <c r="LB390" s="500">
        <f t="shared" si="8743"/>
        <v>0</v>
      </c>
      <c r="LE390" s="665"/>
      <c r="LF390" s="666"/>
      <c r="LG390" s="667"/>
      <c r="LH390" s="668"/>
      <c r="LI390" s="669"/>
      <c r="LJ390" s="691"/>
      <c r="LK390" s="1326"/>
      <c r="LL390" s="497" t="e">
        <f t="shared" si="8744"/>
        <v>#N/A</v>
      </c>
      <c r="LM390" s="497" t="e">
        <f t="shared" si="8745"/>
        <v>#N/A</v>
      </c>
      <c r="LN390" s="498" t="e">
        <f t="shared" si="8746"/>
        <v>#N/A</v>
      </c>
      <c r="LO390" s="498">
        <f t="shared" si="8747"/>
        <v>0</v>
      </c>
      <c r="LP390" s="498">
        <f t="shared" si="8748"/>
        <v>0</v>
      </c>
      <c r="LQ390" s="498" t="e">
        <f t="shared" si="8749"/>
        <v>#N/A</v>
      </c>
      <c r="LR390" s="504">
        <f t="shared" si="8750"/>
        <v>0</v>
      </c>
      <c r="LS390" s="500">
        <f t="shared" si="8751"/>
        <v>0</v>
      </c>
      <c r="LV390" s="665"/>
      <c r="LW390" s="666"/>
      <c r="LX390" s="667"/>
      <c r="LY390" s="668"/>
      <c r="LZ390" s="669"/>
      <c r="MA390" s="691"/>
      <c r="MB390" s="1326"/>
      <c r="MC390" s="497" t="e">
        <f t="shared" si="8752"/>
        <v>#N/A</v>
      </c>
      <c r="MD390" s="497" t="e">
        <f t="shared" si="8753"/>
        <v>#N/A</v>
      </c>
      <c r="ME390" s="498" t="e">
        <f t="shared" si="8754"/>
        <v>#N/A</v>
      </c>
      <c r="MF390" s="498">
        <f t="shared" si="8755"/>
        <v>0</v>
      </c>
      <c r="MG390" s="498">
        <f t="shared" si="8756"/>
        <v>0</v>
      </c>
      <c r="MH390" s="498" t="e">
        <f t="shared" si="8757"/>
        <v>#N/A</v>
      </c>
      <c r="MI390" s="504">
        <f t="shared" si="8758"/>
        <v>0</v>
      </c>
      <c r="MJ390" s="500">
        <f t="shared" si="8759"/>
        <v>0</v>
      </c>
      <c r="MM390" s="665"/>
      <c r="MN390" s="666"/>
      <c r="MO390" s="667"/>
      <c r="MP390" s="668"/>
      <c r="MQ390" s="669"/>
      <c r="MR390" s="691"/>
      <c r="MS390" s="1326"/>
      <c r="MT390" s="497" t="e">
        <f t="shared" si="8760"/>
        <v>#N/A</v>
      </c>
      <c r="MU390" s="497" t="e">
        <f t="shared" si="8761"/>
        <v>#N/A</v>
      </c>
      <c r="MV390" s="498" t="e">
        <f t="shared" si="8762"/>
        <v>#N/A</v>
      </c>
      <c r="MW390" s="498">
        <f t="shared" si="8763"/>
        <v>0</v>
      </c>
      <c r="MX390" s="498">
        <f t="shared" si="8764"/>
        <v>0</v>
      </c>
      <c r="MY390" s="498" t="e">
        <f t="shared" si="8765"/>
        <v>#N/A</v>
      </c>
      <c r="MZ390" s="504">
        <f t="shared" si="8766"/>
        <v>0</v>
      </c>
      <c r="NA390" s="500">
        <f t="shared" si="8767"/>
        <v>0</v>
      </c>
      <c r="ND390" s="665"/>
      <c r="NE390" s="666"/>
      <c r="NF390" s="667"/>
      <c r="NG390" s="668"/>
      <c r="NH390" s="669"/>
      <c r="NI390" s="691"/>
      <c r="NJ390" s="1326"/>
      <c r="NK390" s="497" t="e">
        <f t="shared" si="8768"/>
        <v>#N/A</v>
      </c>
      <c r="NL390" s="497" t="e">
        <f t="shared" si="8769"/>
        <v>#N/A</v>
      </c>
      <c r="NM390" s="498" t="e">
        <f t="shared" si="8770"/>
        <v>#N/A</v>
      </c>
      <c r="NN390" s="498">
        <f t="shared" si="8771"/>
        <v>0</v>
      </c>
      <c r="NO390" s="498">
        <f t="shared" si="8772"/>
        <v>0</v>
      </c>
      <c r="NP390" s="498" t="e">
        <f t="shared" si="8773"/>
        <v>#N/A</v>
      </c>
      <c r="NQ390" s="504">
        <f t="shared" si="8774"/>
        <v>0</v>
      </c>
      <c r="NR390" s="500">
        <f t="shared" si="8775"/>
        <v>0</v>
      </c>
      <c r="NU390" s="665"/>
      <c r="NV390" s="666"/>
      <c r="NW390" s="667"/>
      <c r="NX390" s="668"/>
      <c r="NY390" s="669"/>
      <c r="NZ390" s="691"/>
      <c r="OA390" s="1326"/>
      <c r="OB390" s="497" t="e">
        <f t="shared" si="8776"/>
        <v>#N/A</v>
      </c>
      <c r="OC390" s="497" t="e">
        <f t="shared" si="8777"/>
        <v>#N/A</v>
      </c>
      <c r="OD390" s="498" t="e">
        <f t="shared" si="8778"/>
        <v>#N/A</v>
      </c>
      <c r="OE390" s="498">
        <f t="shared" si="8779"/>
        <v>0</v>
      </c>
      <c r="OF390" s="498">
        <f t="shared" si="8780"/>
        <v>0</v>
      </c>
      <c r="OG390" s="498" t="e">
        <f t="shared" si="8781"/>
        <v>#N/A</v>
      </c>
      <c r="OH390" s="504">
        <f t="shared" si="8782"/>
        <v>0</v>
      </c>
      <c r="OI390" s="500">
        <f t="shared" si="8783"/>
        <v>0</v>
      </c>
      <c r="OL390" s="665"/>
      <c r="OM390" s="666"/>
      <c r="ON390" s="667"/>
      <c r="OO390" s="668"/>
      <c r="OP390" s="669"/>
      <c r="OQ390" s="691"/>
      <c r="OR390" s="1326"/>
      <c r="OS390" s="497" t="e">
        <f t="shared" si="8784"/>
        <v>#N/A</v>
      </c>
      <c r="OT390" s="497" t="e">
        <f t="shared" si="8785"/>
        <v>#N/A</v>
      </c>
      <c r="OU390" s="498" t="e">
        <f t="shared" si="8786"/>
        <v>#N/A</v>
      </c>
      <c r="OV390" s="498">
        <f t="shared" si="8787"/>
        <v>0</v>
      </c>
      <c r="OW390" s="498">
        <f t="shared" si="8788"/>
        <v>0</v>
      </c>
      <c r="OX390" s="498" t="e">
        <f t="shared" si="8789"/>
        <v>#N/A</v>
      </c>
      <c r="OY390" s="504">
        <f t="shared" si="8790"/>
        <v>0</v>
      </c>
      <c r="OZ390" s="500">
        <f t="shared" si="8791"/>
        <v>0</v>
      </c>
      <c r="PC390" s="665"/>
      <c r="PD390" s="666"/>
      <c r="PE390" s="667"/>
      <c r="PF390" s="668"/>
      <c r="PG390" s="669"/>
      <c r="PH390" s="691"/>
      <c r="PI390" s="1326"/>
      <c r="PJ390" s="497" t="e">
        <f t="shared" si="8792"/>
        <v>#N/A</v>
      </c>
      <c r="PK390" s="497" t="e">
        <f t="shared" si="8793"/>
        <v>#N/A</v>
      </c>
      <c r="PL390" s="498" t="e">
        <f t="shared" si="8794"/>
        <v>#N/A</v>
      </c>
      <c r="PM390" s="498">
        <f t="shared" si="8795"/>
        <v>0</v>
      </c>
      <c r="PN390" s="498">
        <f t="shared" si="8796"/>
        <v>0</v>
      </c>
      <c r="PO390" s="498" t="e">
        <f t="shared" si="8797"/>
        <v>#N/A</v>
      </c>
      <c r="PP390" s="504">
        <f t="shared" si="8798"/>
        <v>0</v>
      </c>
      <c r="PQ390" s="500">
        <f t="shared" si="8799"/>
        <v>0</v>
      </c>
      <c r="PT390" s="665"/>
      <c r="PU390" s="666"/>
      <c r="PV390" s="667"/>
      <c r="PW390" s="668"/>
      <c r="PX390" s="669"/>
      <c r="PY390" s="691"/>
      <c r="PZ390" s="1326"/>
      <c r="QA390" s="497" t="e">
        <f t="shared" si="8800"/>
        <v>#N/A</v>
      </c>
      <c r="QB390" s="497" t="e">
        <f t="shared" si="8801"/>
        <v>#N/A</v>
      </c>
      <c r="QC390" s="498" t="e">
        <f t="shared" si="8802"/>
        <v>#N/A</v>
      </c>
      <c r="QD390" s="498">
        <f t="shared" si="8803"/>
        <v>0</v>
      </c>
      <c r="QE390" s="498">
        <f t="shared" si="8804"/>
        <v>0</v>
      </c>
      <c r="QF390" s="498" t="e">
        <f t="shared" si="8805"/>
        <v>#N/A</v>
      </c>
      <c r="QG390" s="504">
        <f t="shared" si="8806"/>
        <v>0</v>
      </c>
      <c r="QH390" s="500">
        <f t="shared" si="8807"/>
        <v>0</v>
      </c>
      <c r="QK390" s="665"/>
      <c r="QL390" s="666"/>
      <c r="QM390" s="667"/>
      <c r="QN390" s="668"/>
      <c r="QO390" s="669"/>
      <c r="QP390" s="691"/>
      <c r="QQ390" s="1326"/>
      <c r="QR390" s="497" t="e">
        <f t="shared" si="8808"/>
        <v>#N/A</v>
      </c>
      <c r="QS390" s="497" t="e">
        <f t="shared" si="8809"/>
        <v>#N/A</v>
      </c>
      <c r="QT390" s="498" t="e">
        <f t="shared" si="8810"/>
        <v>#N/A</v>
      </c>
      <c r="QU390" s="498">
        <f t="shared" si="8811"/>
        <v>0</v>
      </c>
      <c r="QV390" s="498">
        <f t="shared" si="8812"/>
        <v>0</v>
      </c>
      <c r="QW390" s="498" t="e">
        <f t="shared" si="8813"/>
        <v>#N/A</v>
      </c>
      <c r="QX390" s="504">
        <f t="shared" si="8814"/>
        <v>0</v>
      </c>
      <c r="QY390" s="500">
        <f t="shared" si="8815"/>
        <v>0</v>
      </c>
      <c r="RB390" s="431"/>
      <c r="RC390" s="404"/>
      <c r="RD390" s="440"/>
      <c r="RE390" s="406"/>
      <c r="RF390" s="416"/>
      <c r="RG390" s="444"/>
      <c r="RH390" s="444"/>
      <c r="RI390" s="497"/>
      <c r="RJ390" s="497"/>
      <c r="RK390" s="501"/>
      <c r="RL390" s="501"/>
      <c r="RM390" s="501"/>
      <c r="RN390" s="501"/>
      <c r="RO390" s="505"/>
      <c r="RP390" s="503"/>
      <c r="RS390" s="431"/>
      <c r="RT390" s="404"/>
      <c r="RU390" s="440"/>
      <c r="RV390" s="406"/>
      <c r="RW390" s="416"/>
      <c r="RX390" s="444"/>
      <c r="RY390" s="444"/>
      <c r="RZ390" s="497"/>
      <c r="SA390" s="497"/>
      <c r="SB390" s="501"/>
      <c r="SC390" s="501"/>
      <c r="SD390" s="501"/>
      <c r="SE390" s="501"/>
      <c r="SF390" s="505"/>
      <c r="SG390" s="503"/>
      <c r="SJ390" s="431"/>
      <c r="SK390" s="404"/>
      <c r="SL390" s="440"/>
      <c r="SM390" s="406"/>
      <c r="SN390" s="416"/>
      <c r="SO390" s="444"/>
      <c r="SP390" s="444"/>
      <c r="SQ390" s="497"/>
      <c r="SR390" s="497"/>
      <c r="SS390" s="501"/>
      <c r="ST390" s="501"/>
      <c r="SU390" s="501"/>
      <c r="SV390" s="501"/>
      <c r="SW390" s="505"/>
      <c r="SX390" s="503"/>
    </row>
    <row r="391" spans="2:518" ht="33.75" hidden="1" customHeight="1" thickTop="1" thickBot="1">
      <c r="B391" s="577"/>
      <c r="C391" s="578"/>
      <c r="D391" s="579"/>
      <c r="E391" s="580"/>
      <c r="F391" s="581"/>
      <c r="G391" s="585"/>
      <c r="H391" s="595"/>
      <c r="K391" s="577"/>
      <c r="L391" s="767"/>
      <c r="M391" s="579"/>
      <c r="N391" s="580"/>
      <c r="O391" s="581"/>
      <c r="P391" s="585"/>
      <c r="Q391" s="1326"/>
      <c r="R391" s="497"/>
      <c r="S391" s="497"/>
      <c r="T391" s="498"/>
      <c r="U391" s="498"/>
      <c r="V391" s="498"/>
      <c r="W391" s="498"/>
      <c r="X391" s="504"/>
      <c r="Y391" s="500"/>
      <c r="Z391" s="486"/>
      <c r="AA391" s="486"/>
      <c r="AB391" s="577"/>
      <c r="AC391" s="767"/>
      <c r="AD391" s="579"/>
      <c r="AE391" s="580"/>
      <c r="AF391" s="581"/>
      <c r="AG391" s="585"/>
      <c r="AH391" s="1326"/>
      <c r="AI391" s="497"/>
      <c r="AJ391" s="497"/>
      <c r="AK391" s="498"/>
      <c r="AL391" s="498"/>
      <c r="AM391" s="498"/>
      <c r="AN391" s="498"/>
      <c r="AO391" s="504"/>
      <c r="AP391" s="500"/>
      <c r="AQ391" s="486"/>
      <c r="AR391" s="486"/>
      <c r="AS391" s="577"/>
      <c r="AT391" s="767"/>
      <c r="AU391" s="579"/>
      <c r="AV391" s="580"/>
      <c r="AW391" s="581"/>
      <c r="AX391" s="585"/>
      <c r="AY391" s="1326"/>
      <c r="AZ391" s="497"/>
      <c r="BA391" s="497"/>
      <c r="BB391" s="498"/>
      <c r="BC391" s="498"/>
      <c r="BD391" s="498"/>
      <c r="BE391" s="498"/>
      <c r="BF391" s="504"/>
      <c r="BG391" s="500"/>
      <c r="BJ391" s="577"/>
      <c r="BK391" s="767"/>
      <c r="BL391" s="579"/>
      <c r="BM391" s="580"/>
      <c r="BN391" s="581"/>
      <c r="BO391" s="585"/>
      <c r="BP391" s="1326"/>
      <c r="BQ391" s="497"/>
      <c r="BR391" s="497"/>
      <c r="BS391" s="498"/>
      <c r="BT391" s="498"/>
      <c r="BU391" s="498"/>
      <c r="BV391" s="498"/>
      <c r="BW391" s="504"/>
      <c r="BX391" s="500"/>
      <c r="CA391" s="577"/>
      <c r="CB391" s="767"/>
      <c r="CC391" s="579"/>
      <c r="CD391" s="580"/>
      <c r="CE391" s="581"/>
      <c r="CF391" s="585"/>
      <c r="CG391" s="1326"/>
      <c r="CH391" s="497"/>
      <c r="CI391" s="497"/>
      <c r="CJ391" s="498"/>
      <c r="CK391" s="498"/>
      <c r="CL391" s="498"/>
      <c r="CM391" s="498"/>
      <c r="CN391" s="504"/>
      <c r="CO391" s="500"/>
      <c r="CR391" s="577"/>
      <c r="CS391" s="767"/>
      <c r="CT391" s="579"/>
      <c r="CU391" s="580"/>
      <c r="CV391" s="581"/>
      <c r="CW391" s="585"/>
      <c r="CX391" s="1326"/>
      <c r="CY391" s="497"/>
      <c r="CZ391" s="497"/>
      <c r="DA391" s="498"/>
      <c r="DB391" s="498"/>
      <c r="DC391" s="498"/>
      <c r="DD391" s="498"/>
      <c r="DE391" s="504"/>
      <c r="DF391" s="500"/>
      <c r="DI391" s="577"/>
      <c r="DJ391" s="767"/>
      <c r="DK391" s="579"/>
      <c r="DL391" s="580"/>
      <c r="DM391" s="581"/>
      <c r="DN391" s="585"/>
      <c r="DO391" s="1326"/>
      <c r="DP391" s="497"/>
      <c r="DQ391" s="497"/>
      <c r="DR391" s="498"/>
      <c r="DS391" s="498"/>
      <c r="DT391" s="498"/>
      <c r="DU391" s="498"/>
      <c r="DV391" s="504"/>
      <c r="DW391" s="500"/>
      <c r="DZ391" s="577"/>
      <c r="EA391" s="767"/>
      <c r="EB391" s="579"/>
      <c r="EC391" s="580"/>
      <c r="ED391" s="581"/>
      <c r="EE391" s="585"/>
      <c r="EF391" s="1326"/>
      <c r="EG391" s="497"/>
      <c r="EH391" s="497"/>
      <c r="EI391" s="498"/>
      <c r="EJ391" s="498"/>
      <c r="EK391" s="498"/>
      <c r="EL391" s="498"/>
      <c r="EM391" s="504"/>
      <c r="EN391" s="500"/>
      <c r="EQ391" s="665"/>
      <c r="ER391" s="666"/>
      <c r="ES391" s="667"/>
      <c r="ET391" s="668"/>
      <c r="EU391" s="669"/>
      <c r="EV391" s="691"/>
      <c r="EW391" s="1326"/>
      <c r="EX391" s="497" t="e">
        <f t="shared" si="8664"/>
        <v>#N/A</v>
      </c>
      <c r="EY391" s="497" t="e">
        <f t="shared" si="8665"/>
        <v>#N/A</v>
      </c>
      <c r="EZ391" s="498" t="e">
        <f t="shared" si="8666"/>
        <v>#N/A</v>
      </c>
      <c r="FA391" s="498">
        <f t="shared" si="8667"/>
        <v>0</v>
      </c>
      <c r="FB391" s="498">
        <f t="shared" si="8668"/>
        <v>0</v>
      </c>
      <c r="FC391" s="498" t="e">
        <f t="shared" si="8669"/>
        <v>#N/A</v>
      </c>
      <c r="FD391" s="504">
        <f t="shared" si="8670"/>
        <v>0</v>
      </c>
      <c r="FE391" s="500">
        <f t="shared" si="8671"/>
        <v>0</v>
      </c>
      <c r="FH391" s="665"/>
      <c r="FI391" s="666"/>
      <c r="FJ391" s="667"/>
      <c r="FK391" s="668"/>
      <c r="FL391" s="669"/>
      <c r="FM391" s="691"/>
      <c r="FN391" s="1326"/>
      <c r="FO391" s="497" t="e">
        <f t="shared" si="8672"/>
        <v>#N/A</v>
      </c>
      <c r="FP391" s="497" t="e">
        <f t="shared" si="8673"/>
        <v>#N/A</v>
      </c>
      <c r="FQ391" s="498" t="e">
        <f t="shared" si="8674"/>
        <v>#N/A</v>
      </c>
      <c r="FR391" s="498">
        <f t="shared" si="8675"/>
        <v>0</v>
      </c>
      <c r="FS391" s="498">
        <f t="shared" si="8676"/>
        <v>0</v>
      </c>
      <c r="FT391" s="498" t="e">
        <f t="shared" si="8677"/>
        <v>#N/A</v>
      </c>
      <c r="FU391" s="504">
        <f t="shared" si="8678"/>
        <v>0</v>
      </c>
      <c r="FV391" s="500">
        <f t="shared" si="8679"/>
        <v>0</v>
      </c>
      <c r="FY391" s="665"/>
      <c r="FZ391" s="666"/>
      <c r="GA391" s="667"/>
      <c r="GB391" s="668"/>
      <c r="GC391" s="669"/>
      <c r="GD391" s="691"/>
      <c r="GE391" s="1326"/>
      <c r="GF391" s="497" t="e">
        <f t="shared" si="8680"/>
        <v>#N/A</v>
      </c>
      <c r="GG391" s="497" t="e">
        <f t="shared" si="8681"/>
        <v>#N/A</v>
      </c>
      <c r="GH391" s="498" t="e">
        <f t="shared" si="8682"/>
        <v>#N/A</v>
      </c>
      <c r="GI391" s="498">
        <f t="shared" si="8683"/>
        <v>0</v>
      </c>
      <c r="GJ391" s="498">
        <f t="shared" si="8684"/>
        <v>0</v>
      </c>
      <c r="GK391" s="498" t="e">
        <f t="shared" si="8685"/>
        <v>#N/A</v>
      </c>
      <c r="GL391" s="504">
        <f t="shared" si="8686"/>
        <v>0</v>
      </c>
      <c r="GM391" s="500">
        <f t="shared" si="8687"/>
        <v>0</v>
      </c>
      <c r="GP391" s="665"/>
      <c r="GQ391" s="666"/>
      <c r="GR391" s="667"/>
      <c r="GS391" s="668"/>
      <c r="GT391" s="669"/>
      <c r="GU391" s="691"/>
      <c r="GV391" s="1326"/>
      <c r="GW391" s="497" t="e">
        <f t="shared" si="8688"/>
        <v>#N/A</v>
      </c>
      <c r="GX391" s="497" t="e">
        <f t="shared" si="8689"/>
        <v>#N/A</v>
      </c>
      <c r="GY391" s="498" t="e">
        <f t="shared" si="8690"/>
        <v>#N/A</v>
      </c>
      <c r="GZ391" s="498">
        <f t="shared" si="8691"/>
        <v>0</v>
      </c>
      <c r="HA391" s="498">
        <f t="shared" si="8692"/>
        <v>0</v>
      </c>
      <c r="HB391" s="498" t="e">
        <f t="shared" si="8693"/>
        <v>#N/A</v>
      </c>
      <c r="HC391" s="504">
        <f t="shared" si="8694"/>
        <v>0</v>
      </c>
      <c r="HD391" s="500">
        <f t="shared" si="8695"/>
        <v>0</v>
      </c>
      <c r="HG391" s="665"/>
      <c r="HH391" s="666"/>
      <c r="HI391" s="667"/>
      <c r="HJ391" s="668"/>
      <c r="HK391" s="669"/>
      <c r="HL391" s="691"/>
      <c r="HM391" s="1326"/>
      <c r="HN391" s="497" t="e">
        <f t="shared" si="8696"/>
        <v>#N/A</v>
      </c>
      <c r="HO391" s="497" t="e">
        <f t="shared" si="8697"/>
        <v>#N/A</v>
      </c>
      <c r="HP391" s="498" t="e">
        <f t="shared" si="8698"/>
        <v>#N/A</v>
      </c>
      <c r="HQ391" s="498">
        <f t="shared" si="8699"/>
        <v>0</v>
      </c>
      <c r="HR391" s="498">
        <f t="shared" si="8700"/>
        <v>0</v>
      </c>
      <c r="HS391" s="498" t="e">
        <f t="shared" si="8701"/>
        <v>#N/A</v>
      </c>
      <c r="HT391" s="504">
        <f t="shared" si="8702"/>
        <v>0</v>
      </c>
      <c r="HU391" s="500">
        <f t="shared" si="8703"/>
        <v>0</v>
      </c>
      <c r="HX391" s="665"/>
      <c r="HY391" s="666"/>
      <c r="HZ391" s="667"/>
      <c r="IA391" s="668"/>
      <c r="IB391" s="669"/>
      <c r="IC391" s="691"/>
      <c r="ID391" s="1326"/>
      <c r="IE391" s="497" t="e">
        <f t="shared" si="8704"/>
        <v>#N/A</v>
      </c>
      <c r="IF391" s="497" t="e">
        <f t="shared" si="8705"/>
        <v>#N/A</v>
      </c>
      <c r="IG391" s="498" t="e">
        <f t="shared" si="8706"/>
        <v>#N/A</v>
      </c>
      <c r="IH391" s="498">
        <f t="shared" si="8707"/>
        <v>0</v>
      </c>
      <c r="II391" s="498">
        <f t="shared" si="8708"/>
        <v>0</v>
      </c>
      <c r="IJ391" s="498" t="e">
        <f t="shared" si="8709"/>
        <v>#N/A</v>
      </c>
      <c r="IK391" s="504">
        <f t="shared" si="8710"/>
        <v>0</v>
      </c>
      <c r="IL391" s="500">
        <f t="shared" si="8711"/>
        <v>0</v>
      </c>
      <c r="IO391" s="665"/>
      <c r="IP391" s="666"/>
      <c r="IQ391" s="667"/>
      <c r="IR391" s="668"/>
      <c r="IS391" s="669"/>
      <c r="IT391" s="691"/>
      <c r="IU391" s="1326"/>
      <c r="IV391" s="497" t="e">
        <f t="shared" si="8712"/>
        <v>#N/A</v>
      </c>
      <c r="IW391" s="497" t="e">
        <f t="shared" si="8713"/>
        <v>#N/A</v>
      </c>
      <c r="IX391" s="498" t="e">
        <f t="shared" si="8714"/>
        <v>#N/A</v>
      </c>
      <c r="IY391" s="498">
        <f t="shared" si="8715"/>
        <v>0</v>
      </c>
      <c r="IZ391" s="498">
        <f t="shared" si="8716"/>
        <v>0</v>
      </c>
      <c r="JA391" s="498" t="e">
        <f t="shared" si="8717"/>
        <v>#N/A</v>
      </c>
      <c r="JB391" s="504">
        <f t="shared" si="8718"/>
        <v>0</v>
      </c>
      <c r="JC391" s="500">
        <f t="shared" si="8719"/>
        <v>0</v>
      </c>
      <c r="JF391" s="665"/>
      <c r="JG391" s="666"/>
      <c r="JH391" s="667"/>
      <c r="JI391" s="668"/>
      <c r="JJ391" s="669"/>
      <c r="JK391" s="691"/>
      <c r="JL391" s="1326"/>
      <c r="JM391" s="497" t="e">
        <f t="shared" si="8720"/>
        <v>#N/A</v>
      </c>
      <c r="JN391" s="497" t="e">
        <f t="shared" si="8721"/>
        <v>#N/A</v>
      </c>
      <c r="JO391" s="498" t="e">
        <f t="shared" si="8722"/>
        <v>#N/A</v>
      </c>
      <c r="JP391" s="498">
        <f t="shared" si="8723"/>
        <v>0</v>
      </c>
      <c r="JQ391" s="498">
        <f t="shared" si="8724"/>
        <v>0</v>
      </c>
      <c r="JR391" s="498" t="e">
        <f t="shared" si="8725"/>
        <v>#N/A</v>
      </c>
      <c r="JS391" s="504">
        <f t="shared" si="8726"/>
        <v>0</v>
      </c>
      <c r="JT391" s="500">
        <f t="shared" si="8727"/>
        <v>0</v>
      </c>
      <c r="JW391" s="665"/>
      <c r="JX391" s="666"/>
      <c r="JY391" s="667"/>
      <c r="JZ391" s="668"/>
      <c r="KA391" s="669"/>
      <c r="KB391" s="691"/>
      <c r="KC391" s="1326"/>
      <c r="KD391" s="497" t="e">
        <f t="shared" si="8728"/>
        <v>#N/A</v>
      </c>
      <c r="KE391" s="497" t="e">
        <f t="shared" si="8729"/>
        <v>#N/A</v>
      </c>
      <c r="KF391" s="498" t="e">
        <f t="shared" si="8730"/>
        <v>#N/A</v>
      </c>
      <c r="KG391" s="498">
        <f t="shared" si="8731"/>
        <v>0</v>
      </c>
      <c r="KH391" s="498">
        <f t="shared" si="8732"/>
        <v>0</v>
      </c>
      <c r="KI391" s="498" t="e">
        <f t="shared" si="8733"/>
        <v>#N/A</v>
      </c>
      <c r="KJ391" s="504">
        <f t="shared" si="8734"/>
        <v>0</v>
      </c>
      <c r="KK391" s="500">
        <f t="shared" si="8735"/>
        <v>0</v>
      </c>
      <c r="KN391" s="665"/>
      <c r="KO391" s="666"/>
      <c r="KP391" s="667"/>
      <c r="KQ391" s="668"/>
      <c r="KR391" s="669"/>
      <c r="KS391" s="691"/>
      <c r="KT391" s="1326"/>
      <c r="KU391" s="497" t="e">
        <f t="shared" si="8736"/>
        <v>#N/A</v>
      </c>
      <c r="KV391" s="497" t="e">
        <f t="shared" si="8737"/>
        <v>#N/A</v>
      </c>
      <c r="KW391" s="498" t="e">
        <f t="shared" si="8738"/>
        <v>#N/A</v>
      </c>
      <c r="KX391" s="498">
        <f t="shared" si="8739"/>
        <v>0</v>
      </c>
      <c r="KY391" s="498">
        <f t="shared" si="8740"/>
        <v>0</v>
      </c>
      <c r="KZ391" s="498" t="e">
        <f t="shared" si="8741"/>
        <v>#N/A</v>
      </c>
      <c r="LA391" s="504">
        <f t="shared" si="8742"/>
        <v>0</v>
      </c>
      <c r="LB391" s="500">
        <f t="shared" si="8743"/>
        <v>0</v>
      </c>
      <c r="LE391" s="665"/>
      <c r="LF391" s="666"/>
      <c r="LG391" s="667"/>
      <c r="LH391" s="668"/>
      <c r="LI391" s="669"/>
      <c r="LJ391" s="691"/>
      <c r="LK391" s="1326"/>
      <c r="LL391" s="497" t="e">
        <f t="shared" si="8744"/>
        <v>#N/A</v>
      </c>
      <c r="LM391" s="497" t="e">
        <f t="shared" si="8745"/>
        <v>#N/A</v>
      </c>
      <c r="LN391" s="498" t="e">
        <f t="shared" si="8746"/>
        <v>#N/A</v>
      </c>
      <c r="LO391" s="498">
        <f t="shared" si="8747"/>
        <v>0</v>
      </c>
      <c r="LP391" s="498">
        <f t="shared" si="8748"/>
        <v>0</v>
      </c>
      <c r="LQ391" s="498" t="e">
        <f t="shared" si="8749"/>
        <v>#N/A</v>
      </c>
      <c r="LR391" s="504">
        <f t="shared" si="8750"/>
        <v>0</v>
      </c>
      <c r="LS391" s="500">
        <f t="shared" si="8751"/>
        <v>0</v>
      </c>
      <c r="LV391" s="665"/>
      <c r="LW391" s="666"/>
      <c r="LX391" s="667"/>
      <c r="LY391" s="668"/>
      <c r="LZ391" s="669"/>
      <c r="MA391" s="691"/>
      <c r="MB391" s="1326"/>
      <c r="MC391" s="497" t="e">
        <f t="shared" si="8752"/>
        <v>#N/A</v>
      </c>
      <c r="MD391" s="497" t="e">
        <f t="shared" si="8753"/>
        <v>#N/A</v>
      </c>
      <c r="ME391" s="498" t="e">
        <f t="shared" si="8754"/>
        <v>#N/A</v>
      </c>
      <c r="MF391" s="498">
        <f t="shared" si="8755"/>
        <v>0</v>
      </c>
      <c r="MG391" s="498">
        <f t="shared" si="8756"/>
        <v>0</v>
      </c>
      <c r="MH391" s="498" t="e">
        <f t="shared" si="8757"/>
        <v>#N/A</v>
      </c>
      <c r="MI391" s="504">
        <f t="shared" si="8758"/>
        <v>0</v>
      </c>
      <c r="MJ391" s="500">
        <f t="shared" si="8759"/>
        <v>0</v>
      </c>
      <c r="MM391" s="665"/>
      <c r="MN391" s="666"/>
      <c r="MO391" s="667"/>
      <c r="MP391" s="668"/>
      <c r="MQ391" s="669"/>
      <c r="MR391" s="691"/>
      <c r="MS391" s="1326"/>
      <c r="MT391" s="497" t="e">
        <f t="shared" si="8760"/>
        <v>#N/A</v>
      </c>
      <c r="MU391" s="497" t="e">
        <f t="shared" si="8761"/>
        <v>#N/A</v>
      </c>
      <c r="MV391" s="498" t="e">
        <f t="shared" si="8762"/>
        <v>#N/A</v>
      </c>
      <c r="MW391" s="498">
        <f t="shared" si="8763"/>
        <v>0</v>
      </c>
      <c r="MX391" s="498">
        <f t="shared" si="8764"/>
        <v>0</v>
      </c>
      <c r="MY391" s="498" t="e">
        <f t="shared" si="8765"/>
        <v>#N/A</v>
      </c>
      <c r="MZ391" s="504">
        <f t="shared" si="8766"/>
        <v>0</v>
      </c>
      <c r="NA391" s="500">
        <f t="shared" si="8767"/>
        <v>0</v>
      </c>
      <c r="ND391" s="665"/>
      <c r="NE391" s="666"/>
      <c r="NF391" s="667"/>
      <c r="NG391" s="668"/>
      <c r="NH391" s="669"/>
      <c r="NI391" s="691"/>
      <c r="NJ391" s="1326"/>
      <c r="NK391" s="497" t="e">
        <f t="shared" si="8768"/>
        <v>#N/A</v>
      </c>
      <c r="NL391" s="497" t="e">
        <f t="shared" si="8769"/>
        <v>#N/A</v>
      </c>
      <c r="NM391" s="498" t="e">
        <f t="shared" si="8770"/>
        <v>#N/A</v>
      </c>
      <c r="NN391" s="498">
        <f t="shared" si="8771"/>
        <v>0</v>
      </c>
      <c r="NO391" s="498">
        <f t="shared" si="8772"/>
        <v>0</v>
      </c>
      <c r="NP391" s="498" t="e">
        <f t="shared" si="8773"/>
        <v>#N/A</v>
      </c>
      <c r="NQ391" s="504">
        <f t="shared" si="8774"/>
        <v>0</v>
      </c>
      <c r="NR391" s="500">
        <f t="shared" si="8775"/>
        <v>0</v>
      </c>
      <c r="NU391" s="665"/>
      <c r="NV391" s="666"/>
      <c r="NW391" s="667"/>
      <c r="NX391" s="668"/>
      <c r="NY391" s="669"/>
      <c r="NZ391" s="691"/>
      <c r="OA391" s="1326"/>
      <c r="OB391" s="497" t="e">
        <f t="shared" si="8776"/>
        <v>#N/A</v>
      </c>
      <c r="OC391" s="497" t="e">
        <f t="shared" si="8777"/>
        <v>#N/A</v>
      </c>
      <c r="OD391" s="498" t="e">
        <f t="shared" si="8778"/>
        <v>#N/A</v>
      </c>
      <c r="OE391" s="498">
        <f t="shared" si="8779"/>
        <v>0</v>
      </c>
      <c r="OF391" s="498">
        <f t="shared" si="8780"/>
        <v>0</v>
      </c>
      <c r="OG391" s="498" t="e">
        <f t="shared" si="8781"/>
        <v>#N/A</v>
      </c>
      <c r="OH391" s="504">
        <f t="shared" si="8782"/>
        <v>0</v>
      </c>
      <c r="OI391" s="500">
        <f t="shared" si="8783"/>
        <v>0</v>
      </c>
      <c r="OL391" s="665"/>
      <c r="OM391" s="666"/>
      <c r="ON391" s="667"/>
      <c r="OO391" s="668"/>
      <c r="OP391" s="669"/>
      <c r="OQ391" s="691"/>
      <c r="OR391" s="1326"/>
      <c r="OS391" s="497" t="e">
        <f t="shared" si="8784"/>
        <v>#N/A</v>
      </c>
      <c r="OT391" s="497" t="e">
        <f t="shared" si="8785"/>
        <v>#N/A</v>
      </c>
      <c r="OU391" s="498" t="e">
        <f t="shared" si="8786"/>
        <v>#N/A</v>
      </c>
      <c r="OV391" s="498">
        <f t="shared" si="8787"/>
        <v>0</v>
      </c>
      <c r="OW391" s="498">
        <f t="shared" si="8788"/>
        <v>0</v>
      </c>
      <c r="OX391" s="498" t="e">
        <f t="shared" si="8789"/>
        <v>#N/A</v>
      </c>
      <c r="OY391" s="504">
        <f t="shared" si="8790"/>
        <v>0</v>
      </c>
      <c r="OZ391" s="500">
        <f t="shared" si="8791"/>
        <v>0</v>
      </c>
      <c r="PC391" s="665"/>
      <c r="PD391" s="666"/>
      <c r="PE391" s="667"/>
      <c r="PF391" s="668"/>
      <c r="PG391" s="669"/>
      <c r="PH391" s="691"/>
      <c r="PI391" s="1326"/>
      <c r="PJ391" s="497" t="e">
        <f t="shared" si="8792"/>
        <v>#N/A</v>
      </c>
      <c r="PK391" s="497" t="e">
        <f t="shared" si="8793"/>
        <v>#N/A</v>
      </c>
      <c r="PL391" s="498" t="e">
        <f t="shared" si="8794"/>
        <v>#N/A</v>
      </c>
      <c r="PM391" s="498">
        <f t="shared" si="8795"/>
        <v>0</v>
      </c>
      <c r="PN391" s="498">
        <f t="shared" si="8796"/>
        <v>0</v>
      </c>
      <c r="PO391" s="498" t="e">
        <f t="shared" si="8797"/>
        <v>#N/A</v>
      </c>
      <c r="PP391" s="504">
        <f t="shared" si="8798"/>
        <v>0</v>
      </c>
      <c r="PQ391" s="500">
        <f t="shared" si="8799"/>
        <v>0</v>
      </c>
      <c r="PT391" s="665"/>
      <c r="PU391" s="666"/>
      <c r="PV391" s="667"/>
      <c r="PW391" s="668"/>
      <c r="PX391" s="669"/>
      <c r="PY391" s="691"/>
      <c r="PZ391" s="1326"/>
      <c r="QA391" s="497" t="e">
        <f t="shared" si="8800"/>
        <v>#N/A</v>
      </c>
      <c r="QB391" s="497" t="e">
        <f t="shared" si="8801"/>
        <v>#N/A</v>
      </c>
      <c r="QC391" s="498" t="e">
        <f t="shared" si="8802"/>
        <v>#N/A</v>
      </c>
      <c r="QD391" s="498">
        <f t="shared" si="8803"/>
        <v>0</v>
      </c>
      <c r="QE391" s="498">
        <f t="shared" si="8804"/>
        <v>0</v>
      </c>
      <c r="QF391" s="498" t="e">
        <f t="shared" si="8805"/>
        <v>#N/A</v>
      </c>
      <c r="QG391" s="504">
        <f t="shared" si="8806"/>
        <v>0</v>
      </c>
      <c r="QH391" s="500">
        <f t="shared" si="8807"/>
        <v>0</v>
      </c>
      <c r="QK391" s="665"/>
      <c r="QL391" s="666"/>
      <c r="QM391" s="667"/>
      <c r="QN391" s="668"/>
      <c r="QO391" s="669"/>
      <c r="QP391" s="691"/>
      <c r="QQ391" s="1326"/>
      <c r="QR391" s="497" t="e">
        <f t="shared" si="8808"/>
        <v>#N/A</v>
      </c>
      <c r="QS391" s="497" t="e">
        <f t="shared" si="8809"/>
        <v>#N/A</v>
      </c>
      <c r="QT391" s="498" t="e">
        <f t="shared" si="8810"/>
        <v>#N/A</v>
      </c>
      <c r="QU391" s="498">
        <f t="shared" si="8811"/>
        <v>0</v>
      </c>
      <c r="QV391" s="498">
        <f t="shared" si="8812"/>
        <v>0</v>
      </c>
      <c r="QW391" s="498" t="e">
        <f t="shared" si="8813"/>
        <v>#N/A</v>
      </c>
      <c r="QX391" s="504">
        <f t="shared" si="8814"/>
        <v>0</v>
      </c>
      <c r="QY391" s="500">
        <f t="shared" si="8815"/>
        <v>0</v>
      </c>
      <c r="RB391" s="431"/>
      <c r="RC391" s="404"/>
      <c r="RD391" s="440"/>
      <c r="RE391" s="406"/>
      <c r="RF391" s="416"/>
      <c r="RG391" s="444"/>
      <c r="RH391" s="444"/>
      <c r="RI391" s="497"/>
      <c r="RJ391" s="497"/>
      <c r="RK391" s="501"/>
      <c r="RL391" s="501"/>
      <c r="RM391" s="501"/>
      <c r="RN391" s="501"/>
      <c r="RO391" s="505"/>
      <c r="RP391" s="503"/>
      <c r="RS391" s="431"/>
      <c r="RT391" s="404"/>
      <c r="RU391" s="440"/>
      <c r="RV391" s="406"/>
      <c r="RW391" s="416"/>
      <c r="RX391" s="444"/>
      <c r="RY391" s="444"/>
      <c r="RZ391" s="497"/>
      <c r="SA391" s="497"/>
      <c r="SB391" s="501"/>
      <c r="SC391" s="501"/>
      <c r="SD391" s="501"/>
      <c r="SE391" s="501"/>
      <c r="SF391" s="505"/>
      <c r="SG391" s="503"/>
      <c r="SJ391" s="431"/>
      <c r="SK391" s="404"/>
      <c r="SL391" s="440"/>
      <c r="SM391" s="406"/>
      <c r="SN391" s="416"/>
      <c r="SO391" s="444"/>
      <c r="SP391" s="444"/>
      <c r="SQ391" s="497"/>
      <c r="SR391" s="497"/>
      <c r="SS391" s="501"/>
      <c r="ST391" s="501"/>
      <c r="SU391" s="501"/>
      <c r="SV391" s="501"/>
      <c r="SW391" s="505"/>
      <c r="SX391" s="503"/>
    </row>
    <row r="392" spans="2:518" ht="24.75" hidden="1" customHeight="1" thickTop="1" thickBot="1">
      <c r="B392" s="577"/>
      <c r="C392" s="578"/>
      <c r="D392" s="579"/>
      <c r="E392" s="580"/>
      <c r="F392" s="581"/>
      <c r="G392" s="585"/>
      <c r="H392" s="595"/>
      <c r="K392" s="577"/>
      <c r="L392" s="767"/>
      <c r="M392" s="579"/>
      <c r="N392" s="580"/>
      <c r="O392" s="581"/>
      <c r="P392" s="585"/>
      <c r="Q392" s="1326"/>
      <c r="R392" s="497"/>
      <c r="S392" s="497"/>
      <c r="T392" s="498"/>
      <c r="U392" s="498"/>
      <c r="V392" s="498"/>
      <c r="W392" s="498"/>
      <c r="X392" s="504"/>
      <c r="Y392" s="500"/>
      <c r="Z392" s="486"/>
      <c r="AA392" s="486"/>
      <c r="AB392" s="577"/>
      <c r="AC392" s="767"/>
      <c r="AD392" s="579"/>
      <c r="AE392" s="580"/>
      <c r="AF392" s="581"/>
      <c r="AG392" s="585"/>
      <c r="AH392" s="1326"/>
      <c r="AI392" s="497"/>
      <c r="AJ392" s="497"/>
      <c r="AK392" s="498"/>
      <c r="AL392" s="498"/>
      <c r="AM392" s="498"/>
      <c r="AN392" s="498"/>
      <c r="AO392" s="504"/>
      <c r="AP392" s="500"/>
      <c r="AQ392" s="486"/>
      <c r="AR392" s="486"/>
      <c r="AS392" s="577"/>
      <c r="AT392" s="767"/>
      <c r="AU392" s="579"/>
      <c r="AV392" s="580"/>
      <c r="AW392" s="581"/>
      <c r="AX392" s="585"/>
      <c r="AY392" s="1326"/>
      <c r="AZ392" s="497"/>
      <c r="BA392" s="497"/>
      <c r="BB392" s="498"/>
      <c r="BC392" s="498"/>
      <c r="BD392" s="498"/>
      <c r="BE392" s="498"/>
      <c r="BF392" s="504"/>
      <c r="BG392" s="500"/>
      <c r="BJ392" s="577"/>
      <c r="BK392" s="767"/>
      <c r="BL392" s="579"/>
      <c r="BM392" s="580"/>
      <c r="BN392" s="581"/>
      <c r="BO392" s="585"/>
      <c r="BP392" s="1326"/>
      <c r="BQ392" s="497"/>
      <c r="BR392" s="497"/>
      <c r="BS392" s="498"/>
      <c r="BT392" s="498"/>
      <c r="BU392" s="498"/>
      <c r="BV392" s="498"/>
      <c r="BW392" s="504"/>
      <c r="BX392" s="500"/>
      <c r="CA392" s="577"/>
      <c r="CB392" s="767"/>
      <c r="CC392" s="579"/>
      <c r="CD392" s="580"/>
      <c r="CE392" s="581"/>
      <c r="CF392" s="585"/>
      <c r="CG392" s="1326"/>
      <c r="CH392" s="497"/>
      <c r="CI392" s="497"/>
      <c r="CJ392" s="498"/>
      <c r="CK392" s="498"/>
      <c r="CL392" s="498"/>
      <c r="CM392" s="498"/>
      <c r="CN392" s="504"/>
      <c r="CO392" s="500"/>
      <c r="CR392" s="577"/>
      <c r="CS392" s="767"/>
      <c r="CT392" s="579"/>
      <c r="CU392" s="580"/>
      <c r="CV392" s="581"/>
      <c r="CW392" s="585"/>
      <c r="CX392" s="1326"/>
      <c r="CY392" s="497"/>
      <c r="CZ392" s="497"/>
      <c r="DA392" s="498"/>
      <c r="DB392" s="498"/>
      <c r="DC392" s="498"/>
      <c r="DD392" s="498"/>
      <c r="DE392" s="504"/>
      <c r="DF392" s="500"/>
      <c r="DI392" s="577"/>
      <c r="DJ392" s="767"/>
      <c r="DK392" s="579"/>
      <c r="DL392" s="580"/>
      <c r="DM392" s="581"/>
      <c r="DN392" s="585"/>
      <c r="DO392" s="1326"/>
      <c r="DP392" s="497"/>
      <c r="DQ392" s="497"/>
      <c r="DR392" s="498"/>
      <c r="DS392" s="498"/>
      <c r="DT392" s="498"/>
      <c r="DU392" s="498"/>
      <c r="DV392" s="504"/>
      <c r="DW392" s="500"/>
      <c r="DZ392" s="577"/>
      <c r="EA392" s="767"/>
      <c r="EB392" s="579"/>
      <c r="EC392" s="580"/>
      <c r="ED392" s="581"/>
      <c r="EE392" s="585"/>
      <c r="EF392" s="1326"/>
      <c r="EG392" s="497"/>
      <c r="EH392" s="497"/>
      <c r="EI392" s="498"/>
      <c r="EJ392" s="498"/>
      <c r="EK392" s="498"/>
      <c r="EL392" s="498"/>
      <c r="EM392" s="504"/>
      <c r="EN392" s="500"/>
      <c r="EQ392" s="665"/>
      <c r="ER392" s="666"/>
      <c r="ES392" s="667"/>
      <c r="ET392" s="668"/>
      <c r="EU392" s="669"/>
      <c r="EV392" s="691"/>
      <c r="EW392" s="1326"/>
      <c r="EX392" s="497" t="e">
        <f t="shared" si="8664"/>
        <v>#N/A</v>
      </c>
      <c r="EY392" s="497" t="e">
        <f t="shared" si="8665"/>
        <v>#N/A</v>
      </c>
      <c r="EZ392" s="498" t="e">
        <f t="shared" si="8666"/>
        <v>#N/A</v>
      </c>
      <c r="FA392" s="498">
        <f t="shared" si="8667"/>
        <v>0</v>
      </c>
      <c r="FB392" s="498">
        <f t="shared" si="8668"/>
        <v>0</v>
      </c>
      <c r="FC392" s="498" t="e">
        <f t="shared" si="8669"/>
        <v>#N/A</v>
      </c>
      <c r="FD392" s="504">
        <f t="shared" si="8670"/>
        <v>0</v>
      </c>
      <c r="FE392" s="500">
        <f t="shared" si="8671"/>
        <v>0</v>
      </c>
      <c r="FH392" s="665"/>
      <c r="FI392" s="666"/>
      <c r="FJ392" s="667"/>
      <c r="FK392" s="668"/>
      <c r="FL392" s="669"/>
      <c r="FM392" s="691"/>
      <c r="FN392" s="1326"/>
      <c r="FO392" s="497" t="e">
        <f t="shared" si="8672"/>
        <v>#N/A</v>
      </c>
      <c r="FP392" s="497" t="e">
        <f t="shared" si="8673"/>
        <v>#N/A</v>
      </c>
      <c r="FQ392" s="498" t="e">
        <f t="shared" si="8674"/>
        <v>#N/A</v>
      </c>
      <c r="FR392" s="498">
        <f t="shared" si="8675"/>
        <v>0</v>
      </c>
      <c r="FS392" s="498">
        <f t="shared" si="8676"/>
        <v>0</v>
      </c>
      <c r="FT392" s="498" t="e">
        <f t="shared" si="8677"/>
        <v>#N/A</v>
      </c>
      <c r="FU392" s="504">
        <f t="shared" si="8678"/>
        <v>0</v>
      </c>
      <c r="FV392" s="500">
        <f t="shared" si="8679"/>
        <v>0</v>
      </c>
      <c r="FY392" s="665"/>
      <c r="FZ392" s="666"/>
      <c r="GA392" s="667"/>
      <c r="GB392" s="668"/>
      <c r="GC392" s="669"/>
      <c r="GD392" s="691"/>
      <c r="GE392" s="1326"/>
      <c r="GF392" s="497" t="e">
        <f t="shared" si="8680"/>
        <v>#N/A</v>
      </c>
      <c r="GG392" s="497" t="e">
        <f t="shared" si="8681"/>
        <v>#N/A</v>
      </c>
      <c r="GH392" s="498" t="e">
        <f t="shared" si="8682"/>
        <v>#N/A</v>
      </c>
      <c r="GI392" s="498">
        <f t="shared" si="8683"/>
        <v>0</v>
      </c>
      <c r="GJ392" s="498">
        <f t="shared" si="8684"/>
        <v>0</v>
      </c>
      <c r="GK392" s="498" t="e">
        <f t="shared" si="8685"/>
        <v>#N/A</v>
      </c>
      <c r="GL392" s="504">
        <f t="shared" si="8686"/>
        <v>0</v>
      </c>
      <c r="GM392" s="500">
        <f t="shared" si="8687"/>
        <v>0</v>
      </c>
      <c r="GP392" s="665"/>
      <c r="GQ392" s="666"/>
      <c r="GR392" s="667"/>
      <c r="GS392" s="668"/>
      <c r="GT392" s="669"/>
      <c r="GU392" s="691"/>
      <c r="GV392" s="1326"/>
      <c r="GW392" s="497" t="e">
        <f t="shared" si="8688"/>
        <v>#N/A</v>
      </c>
      <c r="GX392" s="497" t="e">
        <f t="shared" si="8689"/>
        <v>#N/A</v>
      </c>
      <c r="GY392" s="498" t="e">
        <f t="shared" si="8690"/>
        <v>#N/A</v>
      </c>
      <c r="GZ392" s="498">
        <f t="shared" si="8691"/>
        <v>0</v>
      </c>
      <c r="HA392" s="498">
        <f t="shared" si="8692"/>
        <v>0</v>
      </c>
      <c r="HB392" s="498" t="e">
        <f t="shared" si="8693"/>
        <v>#N/A</v>
      </c>
      <c r="HC392" s="504">
        <f t="shared" si="8694"/>
        <v>0</v>
      </c>
      <c r="HD392" s="500">
        <f t="shared" si="8695"/>
        <v>0</v>
      </c>
      <c r="HG392" s="665"/>
      <c r="HH392" s="666"/>
      <c r="HI392" s="667"/>
      <c r="HJ392" s="668"/>
      <c r="HK392" s="669"/>
      <c r="HL392" s="691"/>
      <c r="HM392" s="1326"/>
      <c r="HN392" s="497" t="e">
        <f t="shared" si="8696"/>
        <v>#N/A</v>
      </c>
      <c r="HO392" s="497" t="e">
        <f t="shared" si="8697"/>
        <v>#N/A</v>
      </c>
      <c r="HP392" s="498" t="e">
        <f t="shared" si="8698"/>
        <v>#N/A</v>
      </c>
      <c r="HQ392" s="498">
        <f t="shared" si="8699"/>
        <v>0</v>
      </c>
      <c r="HR392" s="498">
        <f t="shared" si="8700"/>
        <v>0</v>
      </c>
      <c r="HS392" s="498" t="e">
        <f t="shared" si="8701"/>
        <v>#N/A</v>
      </c>
      <c r="HT392" s="504">
        <f t="shared" si="8702"/>
        <v>0</v>
      </c>
      <c r="HU392" s="500">
        <f t="shared" si="8703"/>
        <v>0</v>
      </c>
      <c r="HX392" s="665"/>
      <c r="HY392" s="666"/>
      <c r="HZ392" s="667"/>
      <c r="IA392" s="668"/>
      <c r="IB392" s="669"/>
      <c r="IC392" s="691"/>
      <c r="ID392" s="1326"/>
      <c r="IE392" s="497" t="e">
        <f t="shared" si="8704"/>
        <v>#N/A</v>
      </c>
      <c r="IF392" s="497" t="e">
        <f t="shared" si="8705"/>
        <v>#N/A</v>
      </c>
      <c r="IG392" s="498" t="e">
        <f t="shared" si="8706"/>
        <v>#N/A</v>
      </c>
      <c r="IH392" s="498">
        <f t="shared" si="8707"/>
        <v>0</v>
      </c>
      <c r="II392" s="498">
        <f t="shared" si="8708"/>
        <v>0</v>
      </c>
      <c r="IJ392" s="498" t="e">
        <f t="shared" si="8709"/>
        <v>#N/A</v>
      </c>
      <c r="IK392" s="504">
        <f t="shared" si="8710"/>
        <v>0</v>
      </c>
      <c r="IL392" s="500">
        <f t="shared" si="8711"/>
        <v>0</v>
      </c>
      <c r="IO392" s="665"/>
      <c r="IP392" s="666"/>
      <c r="IQ392" s="667"/>
      <c r="IR392" s="668"/>
      <c r="IS392" s="669"/>
      <c r="IT392" s="691"/>
      <c r="IU392" s="1326"/>
      <c r="IV392" s="497" t="e">
        <f t="shared" si="8712"/>
        <v>#N/A</v>
      </c>
      <c r="IW392" s="497" t="e">
        <f t="shared" si="8713"/>
        <v>#N/A</v>
      </c>
      <c r="IX392" s="498" t="e">
        <f t="shared" si="8714"/>
        <v>#N/A</v>
      </c>
      <c r="IY392" s="498">
        <f t="shared" si="8715"/>
        <v>0</v>
      </c>
      <c r="IZ392" s="498">
        <f t="shared" si="8716"/>
        <v>0</v>
      </c>
      <c r="JA392" s="498" t="e">
        <f t="shared" si="8717"/>
        <v>#N/A</v>
      </c>
      <c r="JB392" s="504">
        <f t="shared" si="8718"/>
        <v>0</v>
      </c>
      <c r="JC392" s="500">
        <f t="shared" si="8719"/>
        <v>0</v>
      </c>
      <c r="JF392" s="665"/>
      <c r="JG392" s="666"/>
      <c r="JH392" s="667"/>
      <c r="JI392" s="668"/>
      <c r="JJ392" s="669"/>
      <c r="JK392" s="691"/>
      <c r="JL392" s="1326"/>
      <c r="JM392" s="497" t="e">
        <f t="shared" si="8720"/>
        <v>#N/A</v>
      </c>
      <c r="JN392" s="497" t="e">
        <f t="shared" si="8721"/>
        <v>#N/A</v>
      </c>
      <c r="JO392" s="498" t="e">
        <f t="shared" si="8722"/>
        <v>#N/A</v>
      </c>
      <c r="JP392" s="498">
        <f t="shared" si="8723"/>
        <v>0</v>
      </c>
      <c r="JQ392" s="498">
        <f t="shared" si="8724"/>
        <v>0</v>
      </c>
      <c r="JR392" s="498" t="e">
        <f t="shared" si="8725"/>
        <v>#N/A</v>
      </c>
      <c r="JS392" s="504">
        <f t="shared" si="8726"/>
        <v>0</v>
      </c>
      <c r="JT392" s="500">
        <f t="shared" si="8727"/>
        <v>0</v>
      </c>
      <c r="JW392" s="665"/>
      <c r="JX392" s="666"/>
      <c r="JY392" s="667"/>
      <c r="JZ392" s="668"/>
      <c r="KA392" s="669"/>
      <c r="KB392" s="691"/>
      <c r="KC392" s="1326"/>
      <c r="KD392" s="497" t="e">
        <f t="shared" si="8728"/>
        <v>#N/A</v>
      </c>
      <c r="KE392" s="497" t="e">
        <f t="shared" si="8729"/>
        <v>#N/A</v>
      </c>
      <c r="KF392" s="498" t="e">
        <f t="shared" si="8730"/>
        <v>#N/A</v>
      </c>
      <c r="KG392" s="498">
        <f t="shared" si="8731"/>
        <v>0</v>
      </c>
      <c r="KH392" s="498">
        <f t="shared" si="8732"/>
        <v>0</v>
      </c>
      <c r="KI392" s="498" t="e">
        <f t="shared" si="8733"/>
        <v>#N/A</v>
      </c>
      <c r="KJ392" s="504">
        <f t="shared" si="8734"/>
        <v>0</v>
      </c>
      <c r="KK392" s="500">
        <f t="shared" si="8735"/>
        <v>0</v>
      </c>
      <c r="KN392" s="665"/>
      <c r="KO392" s="666"/>
      <c r="KP392" s="667"/>
      <c r="KQ392" s="668"/>
      <c r="KR392" s="669"/>
      <c r="KS392" s="691"/>
      <c r="KT392" s="1326"/>
      <c r="KU392" s="497" t="e">
        <f t="shared" si="8736"/>
        <v>#N/A</v>
      </c>
      <c r="KV392" s="497" t="e">
        <f t="shared" si="8737"/>
        <v>#N/A</v>
      </c>
      <c r="KW392" s="498" t="e">
        <f t="shared" si="8738"/>
        <v>#N/A</v>
      </c>
      <c r="KX392" s="498">
        <f t="shared" si="8739"/>
        <v>0</v>
      </c>
      <c r="KY392" s="498">
        <f t="shared" si="8740"/>
        <v>0</v>
      </c>
      <c r="KZ392" s="498" t="e">
        <f t="shared" si="8741"/>
        <v>#N/A</v>
      </c>
      <c r="LA392" s="504">
        <f t="shared" si="8742"/>
        <v>0</v>
      </c>
      <c r="LB392" s="500">
        <f t="shared" si="8743"/>
        <v>0</v>
      </c>
      <c r="LE392" s="665"/>
      <c r="LF392" s="666"/>
      <c r="LG392" s="667"/>
      <c r="LH392" s="668"/>
      <c r="LI392" s="669"/>
      <c r="LJ392" s="691"/>
      <c r="LK392" s="1326"/>
      <c r="LL392" s="497" t="e">
        <f t="shared" si="8744"/>
        <v>#N/A</v>
      </c>
      <c r="LM392" s="497" t="e">
        <f t="shared" si="8745"/>
        <v>#N/A</v>
      </c>
      <c r="LN392" s="498" t="e">
        <f t="shared" si="8746"/>
        <v>#N/A</v>
      </c>
      <c r="LO392" s="498">
        <f t="shared" si="8747"/>
        <v>0</v>
      </c>
      <c r="LP392" s="498">
        <f t="shared" si="8748"/>
        <v>0</v>
      </c>
      <c r="LQ392" s="498" t="e">
        <f t="shared" si="8749"/>
        <v>#N/A</v>
      </c>
      <c r="LR392" s="504">
        <f t="shared" si="8750"/>
        <v>0</v>
      </c>
      <c r="LS392" s="500">
        <f t="shared" si="8751"/>
        <v>0</v>
      </c>
      <c r="LV392" s="665"/>
      <c r="LW392" s="666"/>
      <c r="LX392" s="667"/>
      <c r="LY392" s="668"/>
      <c r="LZ392" s="669"/>
      <c r="MA392" s="691"/>
      <c r="MB392" s="1326"/>
      <c r="MC392" s="497" t="e">
        <f t="shared" si="8752"/>
        <v>#N/A</v>
      </c>
      <c r="MD392" s="497" t="e">
        <f t="shared" si="8753"/>
        <v>#N/A</v>
      </c>
      <c r="ME392" s="498" t="e">
        <f t="shared" si="8754"/>
        <v>#N/A</v>
      </c>
      <c r="MF392" s="498">
        <f t="shared" si="8755"/>
        <v>0</v>
      </c>
      <c r="MG392" s="498">
        <f t="shared" si="8756"/>
        <v>0</v>
      </c>
      <c r="MH392" s="498" t="e">
        <f t="shared" si="8757"/>
        <v>#N/A</v>
      </c>
      <c r="MI392" s="504">
        <f t="shared" si="8758"/>
        <v>0</v>
      </c>
      <c r="MJ392" s="500">
        <f t="shared" si="8759"/>
        <v>0</v>
      </c>
      <c r="MM392" s="665"/>
      <c r="MN392" s="666"/>
      <c r="MO392" s="667"/>
      <c r="MP392" s="668"/>
      <c r="MQ392" s="669"/>
      <c r="MR392" s="691"/>
      <c r="MS392" s="1326"/>
      <c r="MT392" s="497" t="e">
        <f t="shared" si="8760"/>
        <v>#N/A</v>
      </c>
      <c r="MU392" s="497" t="e">
        <f t="shared" si="8761"/>
        <v>#N/A</v>
      </c>
      <c r="MV392" s="498" t="e">
        <f t="shared" si="8762"/>
        <v>#N/A</v>
      </c>
      <c r="MW392" s="498">
        <f t="shared" si="8763"/>
        <v>0</v>
      </c>
      <c r="MX392" s="498">
        <f t="shared" si="8764"/>
        <v>0</v>
      </c>
      <c r="MY392" s="498" t="e">
        <f t="shared" si="8765"/>
        <v>#N/A</v>
      </c>
      <c r="MZ392" s="504">
        <f t="shared" si="8766"/>
        <v>0</v>
      </c>
      <c r="NA392" s="500">
        <f t="shared" si="8767"/>
        <v>0</v>
      </c>
      <c r="ND392" s="665"/>
      <c r="NE392" s="666"/>
      <c r="NF392" s="667"/>
      <c r="NG392" s="668"/>
      <c r="NH392" s="669"/>
      <c r="NI392" s="691"/>
      <c r="NJ392" s="1326"/>
      <c r="NK392" s="497" t="e">
        <f t="shared" si="8768"/>
        <v>#N/A</v>
      </c>
      <c r="NL392" s="497" t="e">
        <f t="shared" si="8769"/>
        <v>#N/A</v>
      </c>
      <c r="NM392" s="498" t="e">
        <f t="shared" si="8770"/>
        <v>#N/A</v>
      </c>
      <c r="NN392" s="498">
        <f t="shared" si="8771"/>
        <v>0</v>
      </c>
      <c r="NO392" s="498">
        <f t="shared" si="8772"/>
        <v>0</v>
      </c>
      <c r="NP392" s="498" t="e">
        <f t="shared" si="8773"/>
        <v>#N/A</v>
      </c>
      <c r="NQ392" s="504">
        <f t="shared" si="8774"/>
        <v>0</v>
      </c>
      <c r="NR392" s="500">
        <f t="shared" si="8775"/>
        <v>0</v>
      </c>
      <c r="NU392" s="665"/>
      <c r="NV392" s="666"/>
      <c r="NW392" s="667"/>
      <c r="NX392" s="668"/>
      <c r="NY392" s="669"/>
      <c r="NZ392" s="691"/>
      <c r="OA392" s="1326"/>
      <c r="OB392" s="497" t="e">
        <f t="shared" si="8776"/>
        <v>#N/A</v>
      </c>
      <c r="OC392" s="497" t="e">
        <f t="shared" si="8777"/>
        <v>#N/A</v>
      </c>
      <c r="OD392" s="498" t="e">
        <f t="shared" si="8778"/>
        <v>#N/A</v>
      </c>
      <c r="OE392" s="498">
        <f t="shared" si="8779"/>
        <v>0</v>
      </c>
      <c r="OF392" s="498">
        <f t="shared" si="8780"/>
        <v>0</v>
      </c>
      <c r="OG392" s="498" t="e">
        <f t="shared" si="8781"/>
        <v>#N/A</v>
      </c>
      <c r="OH392" s="504">
        <f t="shared" si="8782"/>
        <v>0</v>
      </c>
      <c r="OI392" s="500">
        <f t="shared" si="8783"/>
        <v>0</v>
      </c>
      <c r="OL392" s="665"/>
      <c r="OM392" s="666"/>
      <c r="ON392" s="667"/>
      <c r="OO392" s="668"/>
      <c r="OP392" s="669"/>
      <c r="OQ392" s="691"/>
      <c r="OR392" s="1326"/>
      <c r="OS392" s="497" t="e">
        <f t="shared" si="8784"/>
        <v>#N/A</v>
      </c>
      <c r="OT392" s="497" t="e">
        <f t="shared" si="8785"/>
        <v>#N/A</v>
      </c>
      <c r="OU392" s="498" t="e">
        <f t="shared" si="8786"/>
        <v>#N/A</v>
      </c>
      <c r="OV392" s="498">
        <f t="shared" si="8787"/>
        <v>0</v>
      </c>
      <c r="OW392" s="498">
        <f t="shared" si="8788"/>
        <v>0</v>
      </c>
      <c r="OX392" s="498" t="e">
        <f t="shared" si="8789"/>
        <v>#N/A</v>
      </c>
      <c r="OY392" s="504">
        <f t="shared" si="8790"/>
        <v>0</v>
      </c>
      <c r="OZ392" s="500">
        <f t="shared" si="8791"/>
        <v>0</v>
      </c>
      <c r="PC392" s="665"/>
      <c r="PD392" s="666"/>
      <c r="PE392" s="667"/>
      <c r="PF392" s="668"/>
      <c r="PG392" s="669"/>
      <c r="PH392" s="691"/>
      <c r="PI392" s="1326"/>
      <c r="PJ392" s="497" t="e">
        <f t="shared" si="8792"/>
        <v>#N/A</v>
      </c>
      <c r="PK392" s="497" t="e">
        <f t="shared" si="8793"/>
        <v>#N/A</v>
      </c>
      <c r="PL392" s="498" t="e">
        <f t="shared" si="8794"/>
        <v>#N/A</v>
      </c>
      <c r="PM392" s="498">
        <f t="shared" si="8795"/>
        <v>0</v>
      </c>
      <c r="PN392" s="498">
        <f t="shared" si="8796"/>
        <v>0</v>
      </c>
      <c r="PO392" s="498" t="e">
        <f t="shared" si="8797"/>
        <v>#N/A</v>
      </c>
      <c r="PP392" s="504">
        <f t="shared" si="8798"/>
        <v>0</v>
      </c>
      <c r="PQ392" s="500">
        <f t="shared" si="8799"/>
        <v>0</v>
      </c>
      <c r="PT392" s="665"/>
      <c r="PU392" s="666"/>
      <c r="PV392" s="667"/>
      <c r="PW392" s="668"/>
      <c r="PX392" s="669"/>
      <c r="PY392" s="691"/>
      <c r="PZ392" s="1326"/>
      <c r="QA392" s="497" t="e">
        <f t="shared" si="8800"/>
        <v>#N/A</v>
      </c>
      <c r="QB392" s="497" t="e">
        <f t="shared" si="8801"/>
        <v>#N/A</v>
      </c>
      <c r="QC392" s="498" t="e">
        <f t="shared" si="8802"/>
        <v>#N/A</v>
      </c>
      <c r="QD392" s="498">
        <f t="shared" si="8803"/>
        <v>0</v>
      </c>
      <c r="QE392" s="498">
        <f t="shared" si="8804"/>
        <v>0</v>
      </c>
      <c r="QF392" s="498" t="e">
        <f t="shared" si="8805"/>
        <v>#N/A</v>
      </c>
      <c r="QG392" s="504">
        <f t="shared" si="8806"/>
        <v>0</v>
      </c>
      <c r="QH392" s="500">
        <f t="shared" si="8807"/>
        <v>0</v>
      </c>
      <c r="QK392" s="665"/>
      <c r="QL392" s="666"/>
      <c r="QM392" s="667"/>
      <c r="QN392" s="668"/>
      <c r="QO392" s="669"/>
      <c r="QP392" s="691"/>
      <c r="QQ392" s="1326"/>
      <c r="QR392" s="497" t="e">
        <f t="shared" si="8808"/>
        <v>#N/A</v>
      </c>
      <c r="QS392" s="497" t="e">
        <f t="shared" si="8809"/>
        <v>#N/A</v>
      </c>
      <c r="QT392" s="498" t="e">
        <f t="shared" si="8810"/>
        <v>#N/A</v>
      </c>
      <c r="QU392" s="498">
        <f t="shared" si="8811"/>
        <v>0</v>
      </c>
      <c r="QV392" s="498">
        <f t="shared" si="8812"/>
        <v>0</v>
      </c>
      <c r="QW392" s="498" t="e">
        <f t="shared" si="8813"/>
        <v>#N/A</v>
      </c>
      <c r="QX392" s="504">
        <f t="shared" si="8814"/>
        <v>0</v>
      </c>
      <c r="QY392" s="500">
        <f t="shared" si="8815"/>
        <v>0</v>
      </c>
      <c r="RB392" s="431"/>
      <c r="RC392" s="404"/>
      <c r="RD392" s="440"/>
      <c r="RE392" s="406"/>
      <c r="RF392" s="416"/>
      <c r="RG392" s="444"/>
      <c r="RH392" s="444"/>
      <c r="RI392" s="497"/>
      <c r="RJ392" s="497"/>
      <c r="RK392" s="501"/>
      <c r="RL392" s="501"/>
      <c r="RM392" s="501"/>
      <c r="RN392" s="501"/>
      <c r="RO392" s="505"/>
      <c r="RP392" s="503"/>
      <c r="RS392" s="431"/>
      <c r="RT392" s="404"/>
      <c r="RU392" s="440"/>
      <c r="RV392" s="406"/>
      <c r="RW392" s="416"/>
      <c r="RX392" s="444"/>
      <c r="RY392" s="444"/>
      <c r="RZ392" s="497"/>
      <c r="SA392" s="497"/>
      <c r="SB392" s="501"/>
      <c r="SC392" s="501"/>
      <c r="SD392" s="501"/>
      <c r="SE392" s="501"/>
      <c r="SF392" s="505"/>
      <c r="SG392" s="503"/>
      <c r="SJ392" s="431"/>
      <c r="SK392" s="404"/>
      <c r="SL392" s="440"/>
      <c r="SM392" s="406"/>
      <c r="SN392" s="416"/>
      <c r="SO392" s="444"/>
      <c r="SP392" s="444"/>
      <c r="SQ392" s="497"/>
      <c r="SR392" s="497"/>
      <c r="SS392" s="501"/>
      <c r="ST392" s="501"/>
      <c r="SU392" s="501"/>
      <c r="SV392" s="501"/>
      <c r="SW392" s="505"/>
      <c r="SX392" s="503"/>
    </row>
    <row r="393" spans="2:518" ht="31.5" hidden="1" customHeight="1" thickTop="1" thickBot="1">
      <c r="B393" s="577"/>
      <c r="C393" s="578"/>
      <c r="D393" s="579"/>
      <c r="E393" s="580"/>
      <c r="F393" s="581"/>
      <c r="G393" s="585"/>
      <c r="H393" s="595"/>
      <c r="K393" s="577"/>
      <c r="L393" s="767"/>
      <c r="M393" s="579"/>
      <c r="N393" s="580"/>
      <c r="O393" s="581"/>
      <c r="P393" s="585"/>
      <c r="Q393" s="1326"/>
      <c r="R393" s="497"/>
      <c r="S393" s="497"/>
      <c r="T393" s="498"/>
      <c r="U393" s="498"/>
      <c r="V393" s="498"/>
      <c r="W393" s="498"/>
      <c r="X393" s="504"/>
      <c r="Y393" s="500"/>
      <c r="Z393" s="486"/>
      <c r="AA393" s="486"/>
      <c r="AB393" s="577"/>
      <c r="AC393" s="767"/>
      <c r="AD393" s="579"/>
      <c r="AE393" s="580"/>
      <c r="AF393" s="581"/>
      <c r="AG393" s="585"/>
      <c r="AH393" s="1326"/>
      <c r="AI393" s="497"/>
      <c r="AJ393" s="497"/>
      <c r="AK393" s="498"/>
      <c r="AL393" s="498"/>
      <c r="AM393" s="498"/>
      <c r="AN393" s="498"/>
      <c r="AO393" s="504"/>
      <c r="AP393" s="500"/>
      <c r="AQ393" s="486"/>
      <c r="AR393" s="486"/>
      <c r="AS393" s="577"/>
      <c r="AT393" s="767"/>
      <c r="AU393" s="579"/>
      <c r="AV393" s="580"/>
      <c r="AW393" s="581"/>
      <c r="AX393" s="585"/>
      <c r="AY393" s="1326"/>
      <c r="AZ393" s="497"/>
      <c r="BA393" s="497"/>
      <c r="BB393" s="498"/>
      <c r="BC393" s="498"/>
      <c r="BD393" s="498"/>
      <c r="BE393" s="498"/>
      <c r="BF393" s="504"/>
      <c r="BG393" s="500"/>
      <c r="BJ393" s="577"/>
      <c r="BK393" s="767"/>
      <c r="BL393" s="579"/>
      <c r="BM393" s="580"/>
      <c r="BN393" s="581"/>
      <c r="BO393" s="585"/>
      <c r="BP393" s="1326"/>
      <c r="BQ393" s="497"/>
      <c r="BR393" s="497"/>
      <c r="BS393" s="498"/>
      <c r="BT393" s="498"/>
      <c r="BU393" s="498"/>
      <c r="BV393" s="498"/>
      <c r="BW393" s="504"/>
      <c r="BX393" s="500"/>
      <c r="CA393" s="577"/>
      <c r="CB393" s="767"/>
      <c r="CC393" s="579"/>
      <c r="CD393" s="580"/>
      <c r="CE393" s="581"/>
      <c r="CF393" s="585"/>
      <c r="CG393" s="1326"/>
      <c r="CH393" s="497"/>
      <c r="CI393" s="497"/>
      <c r="CJ393" s="498"/>
      <c r="CK393" s="498"/>
      <c r="CL393" s="498"/>
      <c r="CM393" s="498"/>
      <c r="CN393" s="504"/>
      <c r="CO393" s="500"/>
      <c r="CR393" s="577"/>
      <c r="CS393" s="767"/>
      <c r="CT393" s="579"/>
      <c r="CU393" s="580"/>
      <c r="CV393" s="581"/>
      <c r="CW393" s="585"/>
      <c r="CX393" s="1326"/>
      <c r="CY393" s="497"/>
      <c r="CZ393" s="497"/>
      <c r="DA393" s="498"/>
      <c r="DB393" s="498"/>
      <c r="DC393" s="498"/>
      <c r="DD393" s="498"/>
      <c r="DE393" s="504"/>
      <c r="DF393" s="500"/>
      <c r="DI393" s="577"/>
      <c r="DJ393" s="767"/>
      <c r="DK393" s="579"/>
      <c r="DL393" s="580"/>
      <c r="DM393" s="581"/>
      <c r="DN393" s="585"/>
      <c r="DO393" s="1326"/>
      <c r="DP393" s="497"/>
      <c r="DQ393" s="497"/>
      <c r="DR393" s="498"/>
      <c r="DS393" s="498"/>
      <c r="DT393" s="498"/>
      <c r="DU393" s="498"/>
      <c r="DV393" s="504"/>
      <c r="DW393" s="500"/>
      <c r="DZ393" s="577"/>
      <c r="EA393" s="767"/>
      <c r="EB393" s="579"/>
      <c r="EC393" s="580"/>
      <c r="ED393" s="581"/>
      <c r="EE393" s="585"/>
      <c r="EF393" s="1326"/>
      <c r="EG393" s="497"/>
      <c r="EH393" s="497"/>
      <c r="EI393" s="498"/>
      <c r="EJ393" s="498"/>
      <c r="EK393" s="498"/>
      <c r="EL393" s="498"/>
      <c r="EM393" s="504"/>
      <c r="EN393" s="500"/>
      <c r="EQ393" s="665"/>
      <c r="ER393" s="666"/>
      <c r="ES393" s="667"/>
      <c r="ET393" s="668"/>
      <c r="EU393" s="669"/>
      <c r="EV393" s="691"/>
      <c r="EW393" s="1326"/>
      <c r="EX393" s="497" t="e">
        <f t="shared" si="8664"/>
        <v>#N/A</v>
      </c>
      <c r="EY393" s="497" t="e">
        <f t="shared" si="8665"/>
        <v>#N/A</v>
      </c>
      <c r="EZ393" s="498" t="e">
        <f t="shared" si="8666"/>
        <v>#N/A</v>
      </c>
      <c r="FA393" s="498">
        <f t="shared" si="8667"/>
        <v>0</v>
      </c>
      <c r="FB393" s="498">
        <f t="shared" si="8668"/>
        <v>0</v>
      </c>
      <c r="FC393" s="498" t="e">
        <f t="shared" si="8669"/>
        <v>#N/A</v>
      </c>
      <c r="FD393" s="504">
        <f t="shared" si="8670"/>
        <v>0</v>
      </c>
      <c r="FE393" s="500">
        <f t="shared" si="8671"/>
        <v>0</v>
      </c>
      <c r="FH393" s="665"/>
      <c r="FI393" s="666"/>
      <c r="FJ393" s="667"/>
      <c r="FK393" s="668"/>
      <c r="FL393" s="669"/>
      <c r="FM393" s="691"/>
      <c r="FN393" s="1326"/>
      <c r="FO393" s="497" t="e">
        <f t="shared" si="8672"/>
        <v>#N/A</v>
      </c>
      <c r="FP393" s="497" t="e">
        <f t="shared" si="8673"/>
        <v>#N/A</v>
      </c>
      <c r="FQ393" s="498" t="e">
        <f t="shared" si="8674"/>
        <v>#N/A</v>
      </c>
      <c r="FR393" s="498">
        <f t="shared" si="8675"/>
        <v>0</v>
      </c>
      <c r="FS393" s="498">
        <f t="shared" si="8676"/>
        <v>0</v>
      </c>
      <c r="FT393" s="498" t="e">
        <f t="shared" si="8677"/>
        <v>#N/A</v>
      </c>
      <c r="FU393" s="504">
        <f t="shared" si="8678"/>
        <v>0</v>
      </c>
      <c r="FV393" s="500">
        <f t="shared" si="8679"/>
        <v>0</v>
      </c>
      <c r="FY393" s="665"/>
      <c r="FZ393" s="666"/>
      <c r="GA393" s="667"/>
      <c r="GB393" s="668"/>
      <c r="GC393" s="669"/>
      <c r="GD393" s="691"/>
      <c r="GE393" s="1326"/>
      <c r="GF393" s="497" t="e">
        <f t="shared" si="8680"/>
        <v>#N/A</v>
      </c>
      <c r="GG393" s="497" t="e">
        <f t="shared" si="8681"/>
        <v>#N/A</v>
      </c>
      <c r="GH393" s="498" t="e">
        <f t="shared" si="8682"/>
        <v>#N/A</v>
      </c>
      <c r="GI393" s="498">
        <f t="shared" si="8683"/>
        <v>0</v>
      </c>
      <c r="GJ393" s="498">
        <f t="shared" si="8684"/>
        <v>0</v>
      </c>
      <c r="GK393" s="498" t="e">
        <f t="shared" si="8685"/>
        <v>#N/A</v>
      </c>
      <c r="GL393" s="504">
        <f t="shared" si="8686"/>
        <v>0</v>
      </c>
      <c r="GM393" s="500">
        <f t="shared" si="8687"/>
        <v>0</v>
      </c>
      <c r="GP393" s="665"/>
      <c r="GQ393" s="666"/>
      <c r="GR393" s="667"/>
      <c r="GS393" s="668"/>
      <c r="GT393" s="669"/>
      <c r="GU393" s="691"/>
      <c r="GV393" s="1326"/>
      <c r="GW393" s="497" t="e">
        <f t="shared" si="8688"/>
        <v>#N/A</v>
      </c>
      <c r="GX393" s="497" t="e">
        <f t="shared" si="8689"/>
        <v>#N/A</v>
      </c>
      <c r="GY393" s="498" t="e">
        <f t="shared" si="8690"/>
        <v>#N/A</v>
      </c>
      <c r="GZ393" s="498">
        <f t="shared" si="8691"/>
        <v>0</v>
      </c>
      <c r="HA393" s="498">
        <f t="shared" si="8692"/>
        <v>0</v>
      </c>
      <c r="HB393" s="498" t="e">
        <f t="shared" si="8693"/>
        <v>#N/A</v>
      </c>
      <c r="HC393" s="504">
        <f t="shared" si="8694"/>
        <v>0</v>
      </c>
      <c r="HD393" s="500">
        <f t="shared" si="8695"/>
        <v>0</v>
      </c>
      <c r="HG393" s="665"/>
      <c r="HH393" s="666"/>
      <c r="HI393" s="667"/>
      <c r="HJ393" s="668"/>
      <c r="HK393" s="669"/>
      <c r="HL393" s="691"/>
      <c r="HM393" s="1326"/>
      <c r="HN393" s="497" t="e">
        <f t="shared" si="8696"/>
        <v>#N/A</v>
      </c>
      <c r="HO393" s="497" t="e">
        <f t="shared" si="8697"/>
        <v>#N/A</v>
      </c>
      <c r="HP393" s="498" t="e">
        <f t="shared" si="8698"/>
        <v>#N/A</v>
      </c>
      <c r="HQ393" s="498">
        <f t="shared" si="8699"/>
        <v>0</v>
      </c>
      <c r="HR393" s="498">
        <f t="shared" si="8700"/>
        <v>0</v>
      </c>
      <c r="HS393" s="498" t="e">
        <f t="shared" si="8701"/>
        <v>#N/A</v>
      </c>
      <c r="HT393" s="504">
        <f t="shared" si="8702"/>
        <v>0</v>
      </c>
      <c r="HU393" s="500">
        <f t="shared" si="8703"/>
        <v>0</v>
      </c>
      <c r="HX393" s="665"/>
      <c r="HY393" s="666"/>
      <c r="HZ393" s="667"/>
      <c r="IA393" s="668"/>
      <c r="IB393" s="669"/>
      <c r="IC393" s="691"/>
      <c r="ID393" s="1326"/>
      <c r="IE393" s="497" t="e">
        <f t="shared" si="8704"/>
        <v>#N/A</v>
      </c>
      <c r="IF393" s="497" t="e">
        <f t="shared" si="8705"/>
        <v>#N/A</v>
      </c>
      <c r="IG393" s="498" t="e">
        <f t="shared" si="8706"/>
        <v>#N/A</v>
      </c>
      <c r="IH393" s="498">
        <f t="shared" si="8707"/>
        <v>0</v>
      </c>
      <c r="II393" s="498">
        <f t="shared" si="8708"/>
        <v>0</v>
      </c>
      <c r="IJ393" s="498" t="e">
        <f t="shared" si="8709"/>
        <v>#N/A</v>
      </c>
      <c r="IK393" s="504">
        <f t="shared" si="8710"/>
        <v>0</v>
      </c>
      <c r="IL393" s="500">
        <f t="shared" si="8711"/>
        <v>0</v>
      </c>
      <c r="IO393" s="665"/>
      <c r="IP393" s="666"/>
      <c r="IQ393" s="667"/>
      <c r="IR393" s="668"/>
      <c r="IS393" s="669"/>
      <c r="IT393" s="691"/>
      <c r="IU393" s="1326"/>
      <c r="IV393" s="497" t="e">
        <f t="shared" si="8712"/>
        <v>#N/A</v>
      </c>
      <c r="IW393" s="497" t="e">
        <f t="shared" si="8713"/>
        <v>#N/A</v>
      </c>
      <c r="IX393" s="498" t="e">
        <f t="shared" si="8714"/>
        <v>#N/A</v>
      </c>
      <c r="IY393" s="498">
        <f t="shared" si="8715"/>
        <v>0</v>
      </c>
      <c r="IZ393" s="498">
        <f t="shared" si="8716"/>
        <v>0</v>
      </c>
      <c r="JA393" s="498" t="e">
        <f t="shared" si="8717"/>
        <v>#N/A</v>
      </c>
      <c r="JB393" s="504">
        <f t="shared" si="8718"/>
        <v>0</v>
      </c>
      <c r="JC393" s="500">
        <f t="shared" si="8719"/>
        <v>0</v>
      </c>
      <c r="JF393" s="665"/>
      <c r="JG393" s="666"/>
      <c r="JH393" s="667"/>
      <c r="JI393" s="668"/>
      <c r="JJ393" s="669"/>
      <c r="JK393" s="691"/>
      <c r="JL393" s="1326"/>
      <c r="JM393" s="497" t="e">
        <f t="shared" si="8720"/>
        <v>#N/A</v>
      </c>
      <c r="JN393" s="497" t="e">
        <f t="shared" si="8721"/>
        <v>#N/A</v>
      </c>
      <c r="JO393" s="498" t="e">
        <f t="shared" si="8722"/>
        <v>#N/A</v>
      </c>
      <c r="JP393" s="498">
        <f t="shared" si="8723"/>
        <v>0</v>
      </c>
      <c r="JQ393" s="498">
        <f t="shared" si="8724"/>
        <v>0</v>
      </c>
      <c r="JR393" s="498" t="e">
        <f t="shared" si="8725"/>
        <v>#N/A</v>
      </c>
      <c r="JS393" s="504">
        <f t="shared" si="8726"/>
        <v>0</v>
      </c>
      <c r="JT393" s="500">
        <f t="shared" si="8727"/>
        <v>0</v>
      </c>
      <c r="JW393" s="665"/>
      <c r="JX393" s="666"/>
      <c r="JY393" s="667"/>
      <c r="JZ393" s="668"/>
      <c r="KA393" s="669"/>
      <c r="KB393" s="691"/>
      <c r="KC393" s="1326"/>
      <c r="KD393" s="497" t="e">
        <f t="shared" si="8728"/>
        <v>#N/A</v>
      </c>
      <c r="KE393" s="497" t="e">
        <f t="shared" si="8729"/>
        <v>#N/A</v>
      </c>
      <c r="KF393" s="498" t="e">
        <f t="shared" si="8730"/>
        <v>#N/A</v>
      </c>
      <c r="KG393" s="498">
        <f t="shared" si="8731"/>
        <v>0</v>
      </c>
      <c r="KH393" s="498">
        <f t="shared" si="8732"/>
        <v>0</v>
      </c>
      <c r="KI393" s="498" t="e">
        <f t="shared" si="8733"/>
        <v>#N/A</v>
      </c>
      <c r="KJ393" s="504">
        <f t="shared" si="8734"/>
        <v>0</v>
      </c>
      <c r="KK393" s="500">
        <f t="shared" si="8735"/>
        <v>0</v>
      </c>
      <c r="KN393" s="665"/>
      <c r="KO393" s="666"/>
      <c r="KP393" s="667"/>
      <c r="KQ393" s="668"/>
      <c r="KR393" s="669"/>
      <c r="KS393" s="691"/>
      <c r="KT393" s="1326"/>
      <c r="KU393" s="497" t="e">
        <f t="shared" si="8736"/>
        <v>#N/A</v>
      </c>
      <c r="KV393" s="497" t="e">
        <f t="shared" si="8737"/>
        <v>#N/A</v>
      </c>
      <c r="KW393" s="498" t="e">
        <f t="shared" si="8738"/>
        <v>#N/A</v>
      </c>
      <c r="KX393" s="498">
        <f t="shared" si="8739"/>
        <v>0</v>
      </c>
      <c r="KY393" s="498">
        <f t="shared" si="8740"/>
        <v>0</v>
      </c>
      <c r="KZ393" s="498" t="e">
        <f t="shared" si="8741"/>
        <v>#N/A</v>
      </c>
      <c r="LA393" s="504">
        <f t="shared" si="8742"/>
        <v>0</v>
      </c>
      <c r="LB393" s="500">
        <f t="shared" si="8743"/>
        <v>0</v>
      </c>
      <c r="LE393" s="665"/>
      <c r="LF393" s="666"/>
      <c r="LG393" s="667"/>
      <c r="LH393" s="668"/>
      <c r="LI393" s="669"/>
      <c r="LJ393" s="691"/>
      <c r="LK393" s="1326"/>
      <c r="LL393" s="497" t="e">
        <f t="shared" si="8744"/>
        <v>#N/A</v>
      </c>
      <c r="LM393" s="497" t="e">
        <f t="shared" si="8745"/>
        <v>#N/A</v>
      </c>
      <c r="LN393" s="498" t="e">
        <f t="shared" si="8746"/>
        <v>#N/A</v>
      </c>
      <c r="LO393" s="498">
        <f t="shared" si="8747"/>
        <v>0</v>
      </c>
      <c r="LP393" s="498">
        <f t="shared" si="8748"/>
        <v>0</v>
      </c>
      <c r="LQ393" s="498" t="e">
        <f t="shared" si="8749"/>
        <v>#N/A</v>
      </c>
      <c r="LR393" s="504">
        <f t="shared" si="8750"/>
        <v>0</v>
      </c>
      <c r="LS393" s="500">
        <f t="shared" si="8751"/>
        <v>0</v>
      </c>
      <c r="LV393" s="665"/>
      <c r="LW393" s="666"/>
      <c r="LX393" s="667"/>
      <c r="LY393" s="668"/>
      <c r="LZ393" s="669"/>
      <c r="MA393" s="691"/>
      <c r="MB393" s="1326"/>
      <c r="MC393" s="497" t="e">
        <f t="shared" si="8752"/>
        <v>#N/A</v>
      </c>
      <c r="MD393" s="497" t="e">
        <f t="shared" si="8753"/>
        <v>#N/A</v>
      </c>
      <c r="ME393" s="498" t="e">
        <f t="shared" si="8754"/>
        <v>#N/A</v>
      </c>
      <c r="MF393" s="498">
        <f t="shared" si="8755"/>
        <v>0</v>
      </c>
      <c r="MG393" s="498">
        <f t="shared" si="8756"/>
        <v>0</v>
      </c>
      <c r="MH393" s="498" t="e">
        <f t="shared" si="8757"/>
        <v>#N/A</v>
      </c>
      <c r="MI393" s="504">
        <f t="shared" si="8758"/>
        <v>0</v>
      </c>
      <c r="MJ393" s="500">
        <f t="shared" si="8759"/>
        <v>0</v>
      </c>
      <c r="MM393" s="665"/>
      <c r="MN393" s="666"/>
      <c r="MO393" s="667"/>
      <c r="MP393" s="668"/>
      <c r="MQ393" s="669"/>
      <c r="MR393" s="691"/>
      <c r="MS393" s="1326"/>
      <c r="MT393" s="497" t="e">
        <f t="shared" si="8760"/>
        <v>#N/A</v>
      </c>
      <c r="MU393" s="497" t="e">
        <f t="shared" si="8761"/>
        <v>#N/A</v>
      </c>
      <c r="MV393" s="498" t="e">
        <f t="shared" si="8762"/>
        <v>#N/A</v>
      </c>
      <c r="MW393" s="498">
        <f t="shared" si="8763"/>
        <v>0</v>
      </c>
      <c r="MX393" s="498">
        <f t="shared" si="8764"/>
        <v>0</v>
      </c>
      <c r="MY393" s="498" t="e">
        <f t="shared" si="8765"/>
        <v>#N/A</v>
      </c>
      <c r="MZ393" s="504">
        <f t="shared" si="8766"/>
        <v>0</v>
      </c>
      <c r="NA393" s="500">
        <f t="shared" si="8767"/>
        <v>0</v>
      </c>
      <c r="ND393" s="665"/>
      <c r="NE393" s="666"/>
      <c r="NF393" s="667"/>
      <c r="NG393" s="668"/>
      <c r="NH393" s="669"/>
      <c r="NI393" s="691"/>
      <c r="NJ393" s="1326"/>
      <c r="NK393" s="497" t="e">
        <f t="shared" si="8768"/>
        <v>#N/A</v>
      </c>
      <c r="NL393" s="497" t="e">
        <f t="shared" si="8769"/>
        <v>#N/A</v>
      </c>
      <c r="NM393" s="498" t="e">
        <f t="shared" si="8770"/>
        <v>#N/A</v>
      </c>
      <c r="NN393" s="498">
        <f t="shared" si="8771"/>
        <v>0</v>
      </c>
      <c r="NO393" s="498">
        <f t="shared" si="8772"/>
        <v>0</v>
      </c>
      <c r="NP393" s="498" t="e">
        <f t="shared" si="8773"/>
        <v>#N/A</v>
      </c>
      <c r="NQ393" s="504">
        <f t="shared" si="8774"/>
        <v>0</v>
      </c>
      <c r="NR393" s="500">
        <f t="shared" si="8775"/>
        <v>0</v>
      </c>
      <c r="NU393" s="665"/>
      <c r="NV393" s="666"/>
      <c r="NW393" s="667"/>
      <c r="NX393" s="668"/>
      <c r="NY393" s="669"/>
      <c r="NZ393" s="691"/>
      <c r="OA393" s="1326"/>
      <c r="OB393" s="497" t="e">
        <f t="shared" si="8776"/>
        <v>#N/A</v>
      </c>
      <c r="OC393" s="497" t="e">
        <f t="shared" si="8777"/>
        <v>#N/A</v>
      </c>
      <c r="OD393" s="498" t="e">
        <f t="shared" si="8778"/>
        <v>#N/A</v>
      </c>
      <c r="OE393" s="498">
        <f t="shared" si="8779"/>
        <v>0</v>
      </c>
      <c r="OF393" s="498">
        <f t="shared" si="8780"/>
        <v>0</v>
      </c>
      <c r="OG393" s="498" t="e">
        <f t="shared" si="8781"/>
        <v>#N/A</v>
      </c>
      <c r="OH393" s="504">
        <f t="shared" si="8782"/>
        <v>0</v>
      </c>
      <c r="OI393" s="500">
        <f t="shared" si="8783"/>
        <v>0</v>
      </c>
      <c r="OL393" s="665"/>
      <c r="OM393" s="666"/>
      <c r="ON393" s="667"/>
      <c r="OO393" s="668"/>
      <c r="OP393" s="669"/>
      <c r="OQ393" s="691"/>
      <c r="OR393" s="1326"/>
      <c r="OS393" s="497" t="e">
        <f t="shared" si="8784"/>
        <v>#N/A</v>
      </c>
      <c r="OT393" s="497" t="e">
        <f t="shared" si="8785"/>
        <v>#N/A</v>
      </c>
      <c r="OU393" s="498" t="e">
        <f t="shared" si="8786"/>
        <v>#N/A</v>
      </c>
      <c r="OV393" s="498">
        <f t="shared" si="8787"/>
        <v>0</v>
      </c>
      <c r="OW393" s="498">
        <f t="shared" si="8788"/>
        <v>0</v>
      </c>
      <c r="OX393" s="498" t="e">
        <f t="shared" si="8789"/>
        <v>#N/A</v>
      </c>
      <c r="OY393" s="504">
        <f t="shared" si="8790"/>
        <v>0</v>
      </c>
      <c r="OZ393" s="500">
        <f t="shared" si="8791"/>
        <v>0</v>
      </c>
      <c r="PC393" s="665"/>
      <c r="PD393" s="666"/>
      <c r="PE393" s="667"/>
      <c r="PF393" s="668"/>
      <c r="PG393" s="669"/>
      <c r="PH393" s="691"/>
      <c r="PI393" s="1326"/>
      <c r="PJ393" s="497" t="e">
        <f t="shared" si="8792"/>
        <v>#N/A</v>
      </c>
      <c r="PK393" s="497" t="e">
        <f t="shared" si="8793"/>
        <v>#N/A</v>
      </c>
      <c r="PL393" s="498" t="e">
        <f t="shared" si="8794"/>
        <v>#N/A</v>
      </c>
      <c r="PM393" s="498">
        <f t="shared" si="8795"/>
        <v>0</v>
      </c>
      <c r="PN393" s="498">
        <f t="shared" si="8796"/>
        <v>0</v>
      </c>
      <c r="PO393" s="498" t="e">
        <f t="shared" si="8797"/>
        <v>#N/A</v>
      </c>
      <c r="PP393" s="504">
        <f t="shared" si="8798"/>
        <v>0</v>
      </c>
      <c r="PQ393" s="500">
        <f t="shared" si="8799"/>
        <v>0</v>
      </c>
      <c r="PT393" s="665"/>
      <c r="PU393" s="666"/>
      <c r="PV393" s="667"/>
      <c r="PW393" s="668"/>
      <c r="PX393" s="669"/>
      <c r="PY393" s="691"/>
      <c r="PZ393" s="1326"/>
      <c r="QA393" s="497" t="e">
        <f t="shared" si="8800"/>
        <v>#N/A</v>
      </c>
      <c r="QB393" s="497" t="e">
        <f t="shared" si="8801"/>
        <v>#N/A</v>
      </c>
      <c r="QC393" s="498" t="e">
        <f t="shared" si="8802"/>
        <v>#N/A</v>
      </c>
      <c r="QD393" s="498">
        <f t="shared" si="8803"/>
        <v>0</v>
      </c>
      <c r="QE393" s="498">
        <f t="shared" si="8804"/>
        <v>0</v>
      </c>
      <c r="QF393" s="498" t="e">
        <f t="shared" si="8805"/>
        <v>#N/A</v>
      </c>
      <c r="QG393" s="504">
        <f t="shared" si="8806"/>
        <v>0</v>
      </c>
      <c r="QH393" s="500">
        <f t="shared" si="8807"/>
        <v>0</v>
      </c>
      <c r="QK393" s="665"/>
      <c r="QL393" s="666"/>
      <c r="QM393" s="667"/>
      <c r="QN393" s="668"/>
      <c r="QO393" s="669"/>
      <c r="QP393" s="691"/>
      <c r="QQ393" s="1326"/>
      <c r="QR393" s="497" t="e">
        <f t="shared" si="8808"/>
        <v>#N/A</v>
      </c>
      <c r="QS393" s="497" t="e">
        <f t="shared" si="8809"/>
        <v>#N/A</v>
      </c>
      <c r="QT393" s="498" t="e">
        <f t="shared" si="8810"/>
        <v>#N/A</v>
      </c>
      <c r="QU393" s="498">
        <f t="shared" si="8811"/>
        <v>0</v>
      </c>
      <c r="QV393" s="498">
        <f t="shared" si="8812"/>
        <v>0</v>
      </c>
      <c r="QW393" s="498" t="e">
        <f t="shared" si="8813"/>
        <v>#N/A</v>
      </c>
      <c r="QX393" s="504">
        <f t="shared" si="8814"/>
        <v>0</v>
      </c>
      <c r="QY393" s="500">
        <f t="shared" si="8815"/>
        <v>0</v>
      </c>
      <c r="RB393" s="431"/>
      <c r="RC393" s="404"/>
      <c r="RD393" s="440"/>
      <c r="RE393" s="406"/>
      <c r="RF393" s="416"/>
      <c r="RG393" s="392"/>
      <c r="RH393" s="392"/>
      <c r="RI393" s="497" t="e">
        <f t="shared" si="8032"/>
        <v>#N/A</v>
      </c>
      <c r="RJ393" s="497" t="e">
        <f t="shared" si="8033"/>
        <v>#N/A</v>
      </c>
      <c r="RK393" s="498" t="e">
        <f t="shared" si="8034"/>
        <v>#N/A</v>
      </c>
      <c r="RL393" s="498">
        <f t="shared" si="8035"/>
        <v>0</v>
      </c>
      <c r="RM393" s="498">
        <f t="shared" si="8036"/>
        <v>0</v>
      </c>
      <c r="RN393" s="498" t="e">
        <f t="shared" si="8037"/>
        <v>#N/A</v>
      </c>
      <c r="RO393" s="504">
        <f t="shared" si="8038"/>
        <v>0</v>
      </c>
      <c r="RP393" s="500">
        <f t="shared" si="8039"/>
        <v>0</v>
      </c>
      <c r="RS393" s="431"/>
      <c r="RT393" s="404"/>
      <c r="RU393" s="440"/>
      <c r="RV393" s="406"/>
      <c r="RW393" s="416"/>
      <c r="RX393" s="392"/>
      <c r="RY393" s="392"/>
      <c r="RZ393" s="497" t="e">
        <f t="shared" si="8040"/>
        <v>#N/A</v>
      </c>
      <c r="SA393" s="497" t="e">
        <f t="shared" si="8041"/>
        <v>#N/A</v>
      </c>
      <c r="SB393" s="498" t="e">
        <f t="shared" si="8042"/>
        <v>#N/A</v>
      </c>
      <c r="SC393" s="498">
        <f t="shared" si="8043"/>
        <v>0</v>
      </c>
      <c r="SD393" s="498">
        <f t="shared" si="8044"/>
        <v>0</v>
      </c>
      <c r="SE393" s="498" t="e">
        <f t="shared" si="8045"/>
        <v>#N/A</v>
      </c>
      <c r="SF393" s="504">
        <f t="shared" si="8046"/>
        <v>0</v>
      </c>
      <c r="SG393" s="500">
        <f t="shared" si="8047"/>
        <v>0</v>
      </c>
      <c r="SJ393" s="431"/>
      <c r="SK393" s="404"/>
      <c r="SL393" s="440"/>
      <c r="SM393" s="406"/>
      <c r="SN393" s="416"/>
      <c r="SO393" s="392"/>
      <c r="SP393" s="392"/>
      <c r="SQ393" s="497" t="e">
        <f t="shared" si="8048"/>
        <v>#N/A</v>
      </c>
      <c r="SR393" s="497" t="e">
        <f t="shared" si="8049"/>
        <v>#N/A</v>
      </c>
      <c r="SS393" s="498" t="e">
        <f t="shared" si="8050"/>
        <v>#N/A</v>
      </c>
      <c r="ST393" s="498">
        <f t="shared" si="8051"/>
        <v>0</v>
      </c>
      <c r="SU393" s="498">
        <f t="shared" si="8052"/>
        <v>0</v>
      </c>
      <c r="SV393" s="498" t="e">
        <f t="shared" si="8053"/>
        <v>#N/A</v>
      </c>
      <c r="SW393" s="504">
        <f t="shared" si="8054"/>
        <v>0</v>
      </c>
      <c r="SX393" s="500">
        <f t="shared" si="8055"/>
        <v>0</v>
      </c>
    </row>
    <row r="394" spans="2:518" ht="32.25" hidden="1" customHeight="1" thickTop="1" thickBot="1">
      <c r="B394" s="577"/>
      <c r="C394" s="578"/>
      <c r="D394" s="579"/>
      <c r="E394" s="580"/>
      <c r="F394" s="581"/>
      <c r="G394" s="585"/>
      <c r="H394" s="595"/>
      <c r="K394" s="577"/>
      <c r="L394" s="767"/>
      <c r="M394" s="579"/>
      <c r="N394" s="580"/>
      <c r="O394" s="581"/>
      <c r="P394" s="585"/>
      <c r="Q394" s="1326"/>
      <c r="R394" s="497"/>
      <c r="S394" s="497"/>
      <c r="T394" s="498"/>
      <c r="U394" s="498"/>
      <c r="V394" s="498"/>
      <c r="W394" s="498"/>
      <c r="X394" s="504"/>
      <c r="Y394" s="500"/>
      <c r="Z394" s="486"/>
      <c r="AA394" s="486"/>
      <c r="AB394" s="577"/>
      <c r="AC394" s="767"/>
      <c r="AD394" s="579"/>
      <c r="AE394" s="580"/>
      <c r="AF394" s="581"/>
      <c r="AG394" s="585"/>
      <c r="AH394" s="1326"/>
      <c r="AI394" s="497"/>
      <c r="AJ394" s="497"/>
      <c r="AK394" s="498"/>
      <c r="AL394" s="498"/>
      <c r="AM394" s="498"/>
      <c r="AN394" s="498"/>
      <c r="AO394" s="504"/>
      <c r="AP394" s="500"/>
      <c r="AQ394" s="486"/>
      <c r="AR394" s="486"/>
      <c r="AS394" s="577"/>
      <c r="AT394" s="767"/>
      <c r="AU394" s="579"/>
      <c r="AV394" s="580"/>
      <c r="AW394" s="581"/>
      <c r="AX394" s="585"/>
      <c r="AY394" s="1326"/>
      <c r="AZ394" s="497"/>
      <c r="BA394" s="497"/>
      <c r="BB394" s="498"/>
      <c r="BC394" s="498"/>
      <c r="BD394" s="498"/>
      <c r="BE394" s="498"/>
      <c r="BF394" s="504"/>
      <c r="BG394" s="500"/>
      <c r="BJ394" s="577"/>
      <c r="BK394" s="767"/>
      <c r="BL394" s="579"/>
      <c r="BM394" s="580"/>
      <c r="BN394" s="581"/>
      <c r="BO394" s="585"/>
      <c r="BP394" s="1326"/>
      <c r="BQ394" s="497"/>
      <c r="BR394" s="497"/>
      <c r="BS394" s="498"/>
      <c r="BT394" s="498"/>
      <c r="BU394" s="498"/>
      <c r="BV394" s="498"/>
      <c r="BW394" s="504"/>
      <c r="BX394" s="500"/>
      <c r="CA394" s="577"/>
      <c r="CB394" s="767"/>
      <c r="CC394" s="579"/>
      <c r="CD394" s="580"/>
      <c r="CE394" s="581"/>
      <c r="CF394" s="585"/>
      <c r="CG394" s="1326"/>
      <c r="CH394" s="497"/>
      <c r="CI394" s="497"/>
      <c r="CJ394" s="498"/>
      <c r="CK394" s="498"/>
      <c r="CL394" s="498"/>
      <c r="CM394" s="498"/>
      <c r="CN394" s="504"/>
      <c r="CO394" s="500"/>
      <c r="CR394" s="577"/>
      <c r="CS394" s="767"/>
      <c r="CT394" s="579"/>
      <c r="CU394" s="580"/>
      <c r="CV394" s="581"/>
      <c r="CW394" s="585"/>
      <c r="CX394" s="1326"/>
      <c r="CY394" s="497"/>
      <c r="CZ394" s="497"/>
      <c r="DA394" s="498"/>
      <c r="DB394" s="498"/>
      <c r="DC394" s="498"/>
      <c r="DD394" s="498"/>
      <c r="DE394" s="504"/>
      <c r="DF394" s="500"/>
      <c r="DI394" s="577"/>
      <c r="DJ394" s="767"/>
      <c r="DK394" s="579"/>
      <c r="DL394" s="580"/>
      <c r="DM394" s="581"/>
      <c r="DN394" s="585"/>
      <c r="DO394" s="1326"/>
      <c r="DP394" s="497"/>
      <c r="DQ394" s="497"/>
      <c r="DR394" s="498"/>
      <c r="DS394" s="498"/>
      <c r="DT394" s="498"/>
      <c r="DU394" s="498"/>
      <c r="DV394" s="504"/>
      <c r="DW394" s="500"/>
      <c r="DZ394" s="577"/>
      <c r="EA394" s="767"/>
      <c r="EB394" s="579"/>
      <c r="EC394" s="580"/>
      <c r="ED394" s="581"/>
      <c r="EE394" s="585"/>
      <c r="EF394" s="1326"/>
      <c r="EG394" s="497"/>
      <c r="EH394" s="497"/>
      <c r="EI394" s="498"/>
      <c r="EJ394" s="498"/>
      <c r="EK394" s="498"/>
      <c r="EL394" s="498"/>
      <c r="EM394" s="504"/>
      <c r="EN394" s="500"/>
      <c r="EQ394" s="665"/>
      <c r="ER394" s="666"/>
      <c r="ES394" s="667"/>
      <c r="ET394" s="668"/>
      <c r="EU394" s="669"/>
      <c r="EV394" s="691"/>
      <c r="EW394" s="1326"/>
      <c r="EX394" s="497" t="e">
        <f t="shared" si="8664"/>
        <v>#N/A</v>
      </c>
      <c r="EY394" s="497" t="e">
        <f t="shared" si="8665"/>
        <v>#N/A</v>
      </c>
      <c r="EZ394" s="498" t="e">
        <f t="shared" si="8666"/>
        <v>#N/A</v>
      </c>
      <c r="FA394" s="498">
        <f t="shared" si="8667"/>
        <v>0</v>
      </c>
      <c r="FB394" s="498">
        <f t="shared" si="8668"/>
        <v>0</v>
      </c>
      <c r="FC394" s="498" t="e">
        <f t="shared" si="8669"/>
        <v>#N/A</v>
      </c>
      <c r="FD394" s="504">
        <f t="shared" si="8670"/>
        <v>0</v>
      </c>
      <c r="FE394" s="500">
        <f t="shared" si="8671"/>
        <v>0</v>
      </c>
      <c r="FH394" s="665"/>
      <c r="FI394" s="666"/>
      <c r="FJ394" s="667"/>
      <c r="FK394" s="668"/>
      <c r="FL394" s="669"/>
      <c r="FM394" s="691"/>
      <c r="FN394" s="1326"/>
      <c r="FO394" s="497" t="e">
        <f t="shared" si="8672"/>
        <v>#N/A</v>
      </c>
      <c r="FP394" s="497" t="e">
        <f t="shared" si="8673"/>
        <v>#N/A</v>
      </c>
      <c r="FQ394" s="498" t="e">
        <f t="shared" si="8674"/>
        <v>#N/A</v>
      </c>
      <c r="FR394" s="498">
        <f t="shared" si="8675"/>
        <v>0</v>
      </c>
      <c r="FS394" s="498">
        <f t="shared" si="8676"/>
        <v>0</v>
      </c>
      <c r="FT394" s="498" t="e">
        <f t="shared" si="8677"/>
        <v>#N/A</v>
      </c>
      <c r="FU394" s="504">
        <f t="shared" si="8678"/>
        <v>0</v>
      </c>
      <c r="FV394" s="500">
        <f t="shared" si="8679"/>
        <v>0</v>
      </c>
      <c r="FY394" s="665"/>
      <c r="FZ394" s="666"/>
      <c r="GA394" s="667"/>
      <c r="GB394" s="668"/>
      <c r="GC394" s="669"/>
      <c r="GD394" s="691"/>
      <c r="GE394" s="1326"/>
      <c r="GF394" s="497" t="e">
        <f t="shared" si="8680"/>
        <v>#N/A</v>
      </c>
      <c r="GG394" s="497" t="e">
        <f t="shared" si="8681"/>
        <v>#N/A</v>
      </c>
      <c r="GH394" s="498" t="e">
        <f t="shared" si="8682"/>
        <v>#N/A</v>
      </c>
      <c r="GI394" s="498">
        <f t="shared" si="8683"/>
        <v>0</v>
      </c>
      <c r="GJ394" s="498">
        <f t="shared" si="8684"/>
        <v>0</v>
      </c>
      <c r="GK394" s="498" t="e">
        <f t="shared" si="8685"/>
        <v>#N/A</v>
      </c>
      <c r="GL394" s="504">
        <f t="shared" si="8686"/>
        <v>0</v>
      </c>
      <c r="GM394" s="500">
        <f t="shared" si="8687"/>
        <v>0</v>
      </c>
      <c r="GP394" s="665"/>
      <c r="GQ394" s="666"/>
      <c r="GR394" s="667"/>
      <c r="GS394" s="668"/>
      <c r="GT394" s="669"/>
      <c r="GU394" s="691"/>
      <c r="GV394" s="1326"/>
      <c r="GW394" s="497" t="e">
        <f t="shared" si="8688"/>
        <v>#N/A</v>
      </c>
      <c r="GX394" s="497" t="e">
        <f t="shared" si="8689"/>
        <v>#N/A</v>
      </c>
      <c r="GY394" s="498" t="e">
        <f t="shared" si="8690"/>
        <v>#N/A</v>
      </c>
      <c r="GZ394" s="498">
        <f t="shared" si="8691"/>
        <v>0</v>
      </c>
      <c r="HA394" s="498">
        <f t="shared" si="8692"/>
        <v>0</v>
      </c>
      <c r="HB394" s="498" t="e">
        <f t="shared" si="8693"/>
        <v>#N/A</v>
      </c>
      <c r="HC394" s="504">
        <f t="shared" si="8694"/>
        <v>0</v>
      </c>
      <c r="HD394" s="500">
        <f t="shared" si="8695"/>
        <v>0</v>
      </c>
      <c r="HG394" s="665"/>
      <c r="HH394" s="666"/>
      <c r="HI394" s="667"/>
      <c r="HJ394" s="668"/>
      <c r="HK394" s="669"/>
      <c r="HL394" s="691"/>
      <c r="HM394" s="1326"/>
      <c r="HN394" s="497" t="e">
        <f t="shared" si="8696"/>
        <v>#N/A</v>
      </c>
      <c r="HO394" s="497" t="e">
        <f t="shared" si="8697"/>
        <v>#N/A</v>
      </c>
      <c r="HP394" s="498" t="e">
        <f t="shared" si="8698"/>
        <v>#N/A</v>
      </c>
      <c r="HQ394" s="498">
        <f t="shared" si="8699"/>
        <v>0</v>
      </c>
      <c r="HR394" s="498">
        <f t="shared" si="8700"/>
        <v>0</v>
      </c>
      <c r="HS394" s="498" t="e">
        <f t="shared" si="8701"/>
        <v>#N/A</v>
      </c>
      <c r="HT394" s="504">
        <f t="shared" si="8702"/>
        <v>0</v>
      </c>
      <c r="HU394" s="500">
        <f t="shared" si="8703"/>
        <v>0</v>
      </c>
      <c r="HX394" s="665"/>
      <c r="HY394" s="666"/>
      <c r="HZ394" s="667"/>
      <c r="IA394" s="668"/>
      <c r="IB394" s="669"/>
      <c r="IC394" s="691"/>
      <c r="ID394" s="1326"/>
      <c r="IE394" s="497" t="e">
        <f t="shared" si="8704"/>
        <v>#N/A</v>
      </c>
      <c r="IF394" s="497" t="e">
        <f t="shared" si="8705"/>
        <v>#N/A</v>
      </c>
      <c r="IG394" s="498" t="e">
        <f t="shared" si="8706"/>
        <v>#N/A</v>
      </c>
      <c r="IH394" s="498">
        <f t="shared" si="8707"/>
        <v>0</v>
      </c>
      <c r="II394" s="498">
        <f t="shared" si="8708"/>
        <v>0</v>
      </c>
      <c r="IJ394" s="498" t="e">
        <f t="shared" si="8709"/>
        <v>#N/A</v>
      </c>
      <c r="IK394" s="504">
        <f t="shared" si="8710"/>
        <v>0</v>
      </c>
      <c r="IL394" s="500">
        <f t="shared" si="8711"/>
        <v>0</v>
      </c>
      <c r="IO394" s="665"/>
      <c r="IP394" s="666"/>
      <c r="IQ394" s="667"/>
      <c r="IR394" s="668"/>
      <c r="IS394" s="669"/>
      <c r="IT394" s="691"/>
      <c r="IU394" s="1326"/>
      <c r="IV394" s="497" t="e">
        <f t="shared" si="8712"/>
        <v>#N/A</v>
      </c>
      <c r="IW394" s="497" t="e">
        <f t="shared" si="8713"/>
        <v>#N/A</v>
      </c>
      <c r="IX394" s="498" t="e">
        <f t="shared" si="8714"/>
        <v>#N/A</v>
      </c>
      <c r="IY394" s="498">
        <f t="shared" si="8715"/>
        <v>0</v>
      </c>
      <c r="IZ394" s="498">
        <f t="shared" si="8716"/>
        <v>0</v>
      </c>
      <c r="JA394" s="498" t="e">
        <f t="shared" si="8717"/>
        <v>#N/A</v>
      </c>
      <c r="JB394" s="504">
        <f t="shared" si="8718"/>
        <v>0</v>
      </c>
      <c r="JC394" s="500">
        <f t="shared" si="8719"/>
        <v>0</v>
      </c>
      <c r="JF394" s="665"/>
      <c r="JG394" s="666"/>
      <c r="JH394" s="667"/>
      <c r="JI394" s="668"/>
      <c r="JJ394" s="669"/>
      <c r="JK394" s="691"/>
      <c r="JL394" s="1326"/>
      <c r="JM394" s="497" t="e">
        <f t="shared" si="8720"/>
        <v>#N/A</v>
      </c>
      <c r="JN394" s="497" t="e">
        <f t="shared" si="8721"/>
        <v>#N/A</v>
      </c>
      <c r="JO394" s="498" t="e">
        <f t="shared" si="8722"/>
        <v>#N/A</v>
      </c>
      <c r="JP394" s="498">
        <f t="shared" si="8723"/>
        <v>0</v>
      </c>
      <c r="JQ394" s="498">
        <f t="shared" si="8724"/>
        <v>0</v>
      </c>
      <c r="JR394" s="498" t="e">
        <f t="shared" si="8725"/>
        <v>#N/A</v>
      </c>
      <c r="JS394" s="504">
        <f t="shared" si="8726"/>
        <v>0</v>
      </c>
      <c r="JT394" s="500">
        <f t="shared" si="8727"/>
        <v>0</v>
      </c>
      <c r="JW394" s="665"/>
      <c r="JX394" s="666"/>
      <c r="JY394" s="667"/>
      <c r="JZ394" s="668"/>
      <c r="KA394" s="669"/>
      <c r="KB394" s="691"/>
      <c r="KC394" s="1326"/>
      <c r="KD394" s="497" t="e">
        <f t="shared" si="8728"/>
        <v>#N/A</v>
      </c>
      <c r="KE394" s="497" t="e">
        <f t="shared" si="8729"/>
        <v>#N/A</v>
      </c>
      <c r="KF394" s="498" t="e">
        <f t="shared" si="8730"/>
        <v>#N/A</v>
      </c>
      <c r="KG394" s="498">
        <f t="shared" si="8731"/>
        <v>0</v>
      </c>
      <c r="KH394" s="498">
        <f t="shared" si="8732"/>
        <v>0</v>
      </c>
      <c r="KI394" s="498" t="e">
        <f t="shared" si="8733"/>
        <v>#N/A</v>
      </c>
      <c r="KJ394" s="504">
        <f t="shared" si="8734"/>
        <v>0</v>
      </c>
      <c r="KK394" s="500">
        <f t="shared" si="8735"/>
        <v>0</v>
      </c>
      <c r="KN394" s="665"/>
      <c r="KO394" s="666"/>
      <c r="KP394" s="667"/>
      <c r="KQ394" s="668"/>
      <c r="KR394" s="669"/>
      <c r="KS394" s="691"/>
      <c r="KT394" s="1326"/>
      <c r="KU394" s="497" t="e">
        <f t="shared" si="8736"/>
        <v>#N/A</v>
      </c>
      <c r="KV394" s="497" t="e">
        <f t="shared" si="8737"/>
        <v>#N/A</v>
      </c>
      <c r="KW394" s="498" t="e">
        <f t="shared" si="8738"/>
        <v>#N/A</v>
      </c>
      <c r="KX394" s="498">
        <f t="shared" si="8739"/>
        <v>0</v>
      </c>
      <c r="KY394" s="498">
        <f t="shared" si="8740"/>
        <v>0</v>
      </c>
      <c r="KZ394" s="498" t="e">
        <f t="shared" si="8741"/>
        <v>#N/A</v>
      </c>
      <c r="LA394" s="504">
        <f t="shared" si="8742"/>
        <v>0</v>
      </c>
      <c r="LB394" s="500">
        <f t="shared" si="8743"/>
        <v>0</v>
      </c>
      <c r="LE394" s="665"/>
      <c r="LF394" s="666"/>
      <c r="LG394" s="667"/>
      <c r="LH394" s="668"/>
      <c r="LI394" s="669"/>
      <c r="LJ394" s="691"/>
      <c r="LK394" s="1326"/>
      <c r="LL394" s="497" t="e">
        <f t="shared" si="8744"/>
        <v>#N/A</v>
      </c>
      <c r="LM394" s="497" t="e">
        <f t="shared" si="8745"/>
        <v>#N/A</v>
      </c>
      <c r="LN394" s="498" t="e">
        <f t="shared" si="8746"/>
        <v>#N/A</v>
      </c>
      <c r="LO394" s="498">
        <f t="shared" si="8747"/>
        <v>0</v>
      </c>
      <c r="LP394" s="498">
        <f t="shared" si="8748"/>
        <v>0</v>
      </c>
      <c r="LQ394" s="498" t="e">
        <f t="shared" si="8749"/>
        <v>#N/A</v>
      </c>
      <c r="LR394" s="504">
        <f t="shared" si="8750"/>
        <v>0</v>
      </c>
      <c r="LS394" s="500">
        <f t="shared" si="8751"/>
        <v>0</v>
      </c>
      <c r="LV394" s="665"/>
      <c r="LW394" s="666"/>
      <c r="LX394" s="667"/>
      <c r="LY394" s="668"/>
      <c r="LZ394" s="669"/>
      <c r="MA394" s="691"/>
      <c r="MB394" s="1326"/>
      <c r="MC394" s="497" t="e">
        <f t="shared" si="8752"/>
        <v>#N/A</v>
      </c>
      <c r="MD394" s="497" t="e">
        <f t="shared" si="8753"/>
        <v>#N/A</v>
      </c>
      <c r="ME394" s="498" t="e">
        <f t="shared" si="8754"/>
        <v>#N/A</v>
      </c>
      <c r="MF394" s="498">
        <f t="shared" si="8755"/>
        <v>0</v>
      </c>
      <c r="MG394" s="498">
        <f t="shared" si="8756"/>
        <v>0</v>
      </c>
      <c r="MH394" s="498" t="e">
        <f t="shared" si="8757"/>
        <v>#N/A</v>
      </c>
      <c r="MI394" s="504">
        <f t="shared" si="8758"/>
        <v>0</v>
      </c>
      <c r="MJ394" s="500">
        <f t="shared" si="8759"/>
        <v>0</v>
      </c>
      <c r="MM394" s="665"/>
      <c r="MN394" s="666"/>
      <c r="MO394" s="667"/>
      <c r="MP394" s="668"/>
      <c r="MQ394" s="669"/>
      <c r="MR394" s="691"/>
      <c r="MS394" s="1326"/>
      <c r="MT394" s="497" t="e">
        <f t="shared" si="8760"/>
        <v>#N/A</v>
      </c>
      <c r="MU394" s="497" t="e">
        <f t="shared" si="8761"/>
        <v>#N/A</v>
      </c>
      <c r="MV394" s="498" t="e">
        <f t="shared" si="8762"/>
        <v>#N/A</v>
      </c>
      <c r="MW394" s="498">
        <f t="shared" si="8763"/>
        <v>0</v>
      </c>
      <c r="MX394" s="498">
        <f t="shared" si="8764"/>
        <v>0</v>
      </c>
      <c r="MY394" s="498" t="e">
        <f t="shared" si="8765"/>
        <v>#N/A</v>
      </c>
      <c r="MZ394" s="504">
        <f t="shared" si="8766"/>
        <v>0</v>
      </c>
      <c r="NA394" s="500">
        <f t="shared" si="8767"/>
        <v>0</v>
      </c>
      <c r="ND394" s="665"/>
      <c r="NE394" s="666"/>
      <c r="NF394" s="667"/>
      <c r="NG394" s="668"/>
      <c r="NH394" s="669"/>
      <c r="NI394" s="691"/>
      <c r="NJ394" s="1326"/>
      <c r="NK394" s="497" t="e">
        <f t="shared" si="8768"/>
        <v>#N/A</v>
      </c>
      <c r="NL394" s="497" t="e">
        <f t="shared" si="8769"/>
        <v>#N/A</v>
      </c>
      <c r="NM394" s="498" t="e">
        <f t="shared" si="8770"/>
        <v>#N/A</v>
      </c>
      <c r="NN394" s="498">
        <f t="shared" si="8771"/>
        <v>0</v>
      </c>
      <c r="NO394" s="498">
        <f t="shared" si="8772"/>
        <v>0</v>
      </c>
      <c r="NP394" s="498" t="e">
        <f t="shared" si="8773"/>
        <v>#N/A</v>
      </c>
      <c r="NQ394" s="504">
        <f t="shared" si="8774"/>
        <v>0</v>
      </c>
      <c r="NR394" s="500">
        <f t="shared" si="8775"/>
        <v>0</v>
      </c>
      <c r="NU394" s="665"/>
      <c r="NV394" s="666"/>
      <c r="NW394" s="667"/>
      <c r="NX394" s="668"/>
      <c r="NY394" s="669"/>
      <c r="NZ394" s="691"/>
      <c r="OA394" s="1326"/>
      <c r="OB394" s="497" t="e">
        <f t="shared" si="8776"/>
        <v>#N/A</v>
      </c>
      <c r="OC394" s="497" t="e">
        <f t="shared" si="8777"/>
        <v>#N/A</v>
      </c>
      <c r="OD394" s="498" t="e">
        <f t="shared" si="8778"/>
        <v>#N/A</v>
      </c>
      <c r="OE394" s="498">
        <f t="shared" si="8779"/>
        <v>0</v>
      </c>
      <c r="OF394" s="498">
        <f t="shared" si="8780"/>
        <v>0</v>
      </c>
      <c r="OG394" s="498" t="e">
        <f t="shared" si="8781"/>
        <v>#N/A</v>
      </c>
      <c r="OH394" s="504">
        <f t="shared" si="8782"/>
        <v>0</v>
      </c>
      <c r="OI394" s="500">
        <f t="shared" si="8783"/>
        <v>0</v>
      </c>
      <c r="OL394" s="665"/>
      <c r="OM394" s="666"/>
      <c r="ON394" s="667"/>
      <c r="OO394" s="668"/>
      <c r="OP394" s="669"/>
      <c r="OQ394" s="691"/>
      <c r="OR394" s="1326"/>
      <c r="OS394" s="497" t="e">
        <f t="shared" si="8784"/>
        <v>#N/A</v>
      </c>
      <c r="OT394" s="497" t="e">
        <f t="shared" si="8785"/>
        <v>#N/A</v>
      </c>
      <c r="OU394" s="498" t="e">
        <f t="shared" si="8786"/>
        <v>#N/A</v>
      </c>
      <c r="OV394" s="498">
        <f t="shared" si="8787"/>
        <v>0</v>
      </c>
      <c r="OW394" s="498">
        <f t="shared" si="8788"/>
        <v>0</v>
      </c>
      <c r="OX394" s="498" t="e">
        <f t="shared" si="8789"/>
        <v>#N/A</v>
      </c>
      <c r="OY394" s="504">
        <f t="shared" si="8790"/>
        <v>0</v>
      </c>
      <c r="OZ394" s="500">
        <f t="shared" si="8791"/>
        <v>0</v>
      </c>
      <c r="PC394" s="665"/>
      <c r="PD394" s="666"/>
      <c r="PE394" s="667"/>
      <c r="PF394" s="668"/>
      <c r="PG394" s="669"/>
      <c r="PH394" s="691"/>
      <c r="PI394" s="1326"/>
      <c r="PJ394" s="497" t="e">
        <f t="shared" si="8792"/>
        <v>#N/A</v>
      </c>
      <c r="PK394" s="497" t="e">
        <f t="shared" si="8793"/>
        <v>#N/A</v>
      </c>
      <c r="PL394" s="498" t="e">
        <f t="shared" si="8794"/>
        <v>#N/A</v>
      </c>
      <c r="PM394" s="498">
        <f t="shared" si="8795"/>
        <v>0</v>
      </c>
      <c r="PN394" s="498">
        <f t="shared" si="8796"/>
        <v>0</v>
      </c>
      <c r="PO394" s="498" t="e">
        <f t="shared" si="8797"/>
        <v>#N/A</v>
      </c>
      <c r="PP394" s="504">
        <f t="shared" si="8798"/>
        <v>0</v>
      </c>
      <c r="PQ394" s="500">
        <f t="shared" si="8799"/>
        <v>0</v>
      </c>
      <c r="PT394" s="665"/>
      <c r="PU394" s="666"/>
      <c r="PV394" s="667"/>
      <c r="PW394" s="668"/>
      <c r="PX394" s="669"/>
      <c r="PY394" s="691"/>
      <c r="PZ394" s="1326"/>
      <c r="QA394" s="497" t="e">
        <f t="shared" si="8800"/>
        <v>#N/A</v>
      </c>
      <c r="QB394" s="497" t="e">
        <f t="shared" si="8801"/>
        <v>#N/A</v>
      </c>
      <c r="QC394" s="498" t="e">
        <f t="shared" si="8802"/>
        <v>#N/A</v>
      </c>
      <c r="QD394" s="498">
        <f t="shared" si="8803"/>
        <v>0</v>
      </c>
      <c r="QE394" s="498">
        <f t="shared" si="8804"/>
        <v>0</v>
      </c>
      <c r="QF394" s="498" t="e">
        <f t="shared" si="8805"/>
        <v>#N/A</v>
      </c>
      <c r="QG394" s="504">
        <f t="shared" si="8806"/>
        <v>0</v>
      </c>
      <c r="QH394" s="500">
        <f t="shared" si="8807"/>
        <v>0</v>
      </c>
      <c r="QK394" s="665"/>
      <c r="QL394" s="666"/>
      <c r="QM394" s="667"/>
      <c r="QN394" s="668"/>
      <c r="QO394" s="669"/>
      <c r="QP394" s="691"/>
      <c r="QQ394" s="1326"/>
      <c r="QR394" s="497" t="e">
        <f t="shared" si="8808"/>
        <v>#N/A</v>
      </c>
      <c r="QS394" s="497" t="e">
        <f t="shared" si="8809"/>
        <v>#N/A</v>
      </c>
      <c r="QT394" s="498" t="e">
        <f t="shared" si="8810"/>
        <v>#N/A</v>
      </c>
      <c r="QU394" s="498">
        <f t="shared" si="8811"/>
        <v>0</v>
      </c>
      <c r="QV394" s="498">
        <f t="shared" si="8812"/>
        <v>0</v>
      </c>
      <c r="QW394" s="498" t="e">
        <f t="shared" si="8813"/>
        <v>#N/A</v>
      </c>
      <c r="QX394" s="504">
        <f t="shared" si="8814"/>
        <v>0</v>
      </c>
      <c r="QY394" s="500">
        <f t="shared" si="8815"/>
        <v>0</v>
      </c>
      <c r="RB394" s="431"/>
      <c r="RC394" s="404"/>
      <c r="RD394" s="440"/>
      <c r="RE394" s="406"/>
      <c r="RF394" s="416"/>
      <c r="RG394" s="392"/>
      <c r="RH394" s="392"/>
      <c r="RI394" s="497" t="e">
        <f t="shared" si="8032"/>
        <v>#N/A</v>
      </c>
      <c r="RJ394" s="497" t="e">
        <f t="shared" si="8033"/>
        <v>#N/A</v>
      </c>
      <c r="RK394" s="498" t="e">
        <f t="shared" si="8034"/>
        <v>#N/A</v>
      </c>
      <c r="RL394" s="498">
        <f t="shared" si="8035"/>
        <v>0</v>
      </c>
      <c r="RM394" s="498">
        <f t="shared" si="8036"/>
        <v>0</v>
      </c>
      <c r="RN394" s="498" t="e">
        <f t="shared" si="8037"/>
        <v>#N/A</v>
      </c>
      <c r="RO394" s="504">
        <f t="shared" si="8038"/>
        <v>0</v>
      </c>
      <c r="RP394" s="500">
        <f t="shared" si="8039"/>
        <v>0</v>
      </c>
      <c r="RS394" s="431"/>
      <c r="RT394" s="404"/>
      <c r="RU394" s="440"/>
      <c r="RV394" s="406"/>
      <c r="RW394" s="416"/>
      <c r="RX394" s="392"/>
      <c r="RY394" s="392"/>
      <c r="RZ394" s="497" t="e">
        <f t="shared" si="8040"/>
        <v>#N/A</v>
      </c>
      <c r="SA394" s="497" t="e">
        <f t="shared" si="8041"/>
        <v>#N/A</v>
      </c>
      <c r="SB394" s="498" t="e">
        <f t="shared" si="8042"/>
        <v>#N/A</v>
      </c>
      <c r="SC394" s="498">
        <f t="shared" si="8043"/>
        <v>0</v>
      </c>
      <c r="SD394" s="498">
        <f t="shared" si="8044"/>
        <v>0</v>
      </c>
      <c r="SE394" s="498" t="e">
        <f t="shared" si="8045"/>
        <v>#N/A</v>
      </c>
      <c r="SF394" s="504">
        <f t="shared" si="8046"/>
        <v>0</v>
      </c>
      <c r="SG394" s="500">
        <f t="shared" si="8047"/>
        <v>0</v>
      </c>
      <c r="SJ394" s="431"/>
      <c r="SK394" s="404"/>
      <c r="SL394" s="440"/>
      <c r="SM394" s="406"/>
      <c r="SN394" s="416"/>
      <c r="SO394" s="392"/>
      <c r="SP394" s="392"/>
      <c r="SQ394" s="497" t="e">
        <f t="shared" si="8048"/>
        <v>#N/A</v>
      </c>
      <c r="SR394" s="497" t="e">
        <f t="shared" si="8049"/>
        <v>#N/A</v>
      </c>
      <c r="SS394" s="498" t="e">
        <f t="shared" si="8050"/>
        <v>#N/A</v>
      </c>
      <c r="ST394" s="498">
        <f t="shared" si="8051"/>
        <v>0</v>
      </c>
      <c r="SU394" s="498">
        <f t="shared" si="8052"/>
        <v>0</v>
      </c>
      <c r="SV394" s="498" t="e">
        <f t="shared" si="8053"/>
        <v>#N/A</v>
      </c>
      <c r="SW394" s="504">
        <f t="shared" si="8054"/>
        <v>0</v>
      </c>
      <c r="SX394" s="500">
        <f t="shared" si="8055"/>
        <v>0</v>
      </c>
    </row>
    <row r="395" spans="2:518" ht="28.5" hidden="1" customHeight="1" thickTop="1" thickBot="1">
      <c r="B395" s="577"/>
      <c r="C395" s="578"/>
      <c r="D395" s="579"/>
      <c r="E395" s="580"/>
      <c r="F395" s="581"/>
      <c r="G395" s="585"/>
      <c r="H395" s="595"/>
      <c r="K395" s="577"/>
      <c r="L395" s="767"/>
      <c r="M395" s="579"/>
      <c r="N395" s="580"/>
      <c r="O395" s="581"/>
      <c r="P395" s="585"/>
      <c r="Q395" s="1326"/>
      <c r="R395" s="497"/>
      <c r="S395" s="497"/>
      <c r="T395" s="498"/>
      <c r="U395" s="498"/>
      <c r="V395" s="498"/>
      <c r="W395" s="498"/>
      <c r="X395" s="504"/>
      <c r="Y395" s="500"/>
      <c r="Z395" s="486"/>
      <c r="AA395" s="486"/>
      <c r="AB395" s="577"/>
      <c r="AC395" s="767"/>
      <c r="AD395" s="579"/>
      <c r="AE395" s="580"/>
      <c r="AF395" s="581"/>
      <c r="AG395" s="585"/>
      <c r="AH395" s="1326"/>
      <c r="AI395" s="497"/>
      <c r="AJ395" s="497"/>
      <c r="AK395" s="498"/>
      <c r="AL395" s="498"/>
      <c r="AM395" s="498"/>
      <c r="AN395" s="498"/>
      <c r="AO395" s="504"/>
      <c r="AP395" s="500"/>
      <c r="AQ395" s="486"/>
      <c r="AR395" s="486"/>
      <c r="AS395" s="577"/>
      <c r="AT395" s="767"/>
      <c r="AU395" s="579"/>
      <c r="AV395" s="580"/>
      <c r="AW395" s="581"/>
      <c r="AX395" s="585"/>
      <c r="AY395" s="1326"/>
      <c r="AZ395" s="497"/>
      <c r="BA395" s="497"/>
      <c r="BB395" s="498"/>
      <c r="BC395" s="498"/>
      <c r="BD395" s="498"/>
      <c r="BE395" s="498"/>
      <c r="BF395" s="504"/>
      <c r="BG395" s="500"/>
      <c r="BJ395" s="577"/>
      <c r="BK395" s="767"/>
      <c r="BL395" s="579"/>
      <c r="BM395" s="580"/>
      <c r="BN395" s="581"/>
      <c r="BO395" s="585"/>
      <c r="BP395" s="1326"/>
      <c r="BQ395" s="497"/>
      <c r="BR395" s="497"/>
      <c r="BS395" s="498"/>
      <c r="BT395" s="498"/>
      <c r="BU395" s="498"/>
      <c r="BV395" s="498"/>
      <c r="BW395" s="504"/>
      <c r="BX395" s="500"/>
      <c r="CA395" s="577"/>
      <c r="CB395" s="767"/>
      <c r="CC395" s="579"/>
      <c r="CD395" s="580"/>
      <c r="CE395" s="581"/>
      <c r="CF395" s="585"/>
      <c r="CG395" s="1326"/>
      <c r="CH395" s="497"/>
      <c r="CI395" s="497"/>
      <c r="CJ395" s="498"/>
      <c r="CK395" s="498"/>
      <c r="CL395" s="498"/>
      <c r="CM395" s="498"/>
      <c r="CN395" s="504"/>
      <c r="CO395" s="500"/>
      <c r="CR395" s="577"/>
      <c r="CS395" s="767"/>
      <c r="CT395" s="579"/>
      <c r="CU395" s="580"/>
      <c r="CV395" s="581"/>
      <c r="CW395" s="585"/>
      <c r="CX395" s="1326"/>
      <c r="CY395" s="497"/>
      <c r="CZ395" s="497"/>
      <c r="DA395" s="498"/>
      <c r="DB395" s="498"/>
      <c r="DC395" s="498"/>
      <c r="DD395" s="498"/>
      <c r="DE395" s="504"/>
      <c r="DF395" s="500"/>
      <c r="DI395" s="577"/>
      <c r="DJ395" s="767"/>
      <c r="DK395" s="579"/>
      <c r="DL395" s="580"/>
      <c r="DM395" s="581"/>
      <c r="DN395" s="585"/>
      <c r="DO395" s="1326"/>
      <c r="DP395" s="497"/>
      <c r="DQ395" s="497"/>
      <c r="DR395" s="498"/>
      <c r="DS395" s="498"/>
      <c r="DT395" s="498"/>
      <c r="DU395" s="498"/>
      <c r="DV395" s="504"/>
      <c r="DW395" s="500"/>
      <c r="DZ395" s="577"/>
      <c r="EA395" s="767"/>
      <c r="EB395" s="579"/>
      <c r="EC395" s="580"/>
      <c r="ED395" s="581"/>
      <c r="EE395" s="585"/>
      <c r="EF395" s="1326"/>
      <c r="EG395" s="497"/>
      <c r="EH395" s="497"/>
      <c r="EI395" s="498"/>
      <c r="EJ395" s="498"/>
      <c r="EK395" s="498"/>
      <c r="EL395" s="498"/>
      <c r="EM395" s="504"/>
      <c r="EN395" s="500"/>
      <c r="EQ395" s="665"/>
      <c r="ER395" s="666"/>
      <c r="ES395" s="667"/>
      <c r="ET395" s="668"/>
      <c r="EU395" s="669"/>
      <c r="EV395" s="691"/>
      <c r="EW395" s="1326"/>
      <c r="EX395" s="497" t="e">
        <f t="shared" si="8664"/>
        <v>#N/A</v>
      </c>
      <c r="EY395" s="497" t="e">
        <f t="shared" si="8665"/>
        <v>#N/A</v>
      </c>
      <c r="EZ395" s="498" t="e">
        <f t="shared" si="8666"/>
        <v>#N/A</v>
      </c>
      <c r="FA395" s="498">
        <f t="shared" si="8667"/>
        <v>0</v>
      </c>
      <c r="FB395" s="498">
        <f t="shared" si="8668"/>
        <v>0</v>
      </c>
      <c r="FC395" s="498" t="e">
        <f t="shared" si="8669"/>
        <v>#N/A</v>
      </c>
      <c r="FD395" s="504">
        <f t="shared" si="8670"/>
        <v>0</v>
      </c>
      <c r="FE395" s="500">
        <f t="shared" si="8671"/>
        <v>0</v>
      </c>
      <c r="FH395" s="665"/>
      <c r="FI395" s="666"/>
      <c r="FJ395" s="667"/>
      <c r="FK395" s="668"/>
      <c r="FL395" s="669"/>
      <c r="FM395" s="691"/>
      <c r="FN395" s="1326"/>
      <c r="FO395" s="497" t="e">
        <f t="shared" si="8672"/>
        <v>#N/A</v>
      </c>
      <c r="FP395" s="497" t="e">
        <f t="shared" si="8673"/>
        <v>#N/A</v>
      </c>
      <c r="FQ395" s="498" t="e">
        <f t="shared" si="8674"/>
        <v>#N/A</v>
      </c>
      <c r="FR395" s="498">
        <f t="shared" si="8675"/>
        <v>0</v>
      </c>
      <c r="FS395" s="498">
        <f t="shared" si="8676"/>
        <v>0</v>
      </c>
      <c r="FT395" s="498" t="e">
        <f t="shared" si="8677"/>
        <v>#N/A</v>
      </c>
      <c r="FU395" s="504">
        <f t="shared" si="8678"/>
        <v>0</v>
      </c>
      <c r="FV395" s="500">
        <f t="shared" si="8679"/>
        <v>0</v>
      </c>
      <c r="FY395" s="665"/>
      <c r="FZ395" s="666"/>
      <c r="GA395" s="667"/>
      <c r="GB395" s="668"/>
      <c r="GC395" s="669"/>
      <c r="GD395" s="691"/>
      <c r="GE395" s="1326"/>
      <c r="GF395" s="497" t="e">
        <f t="shared" si="8680"/>
        <v>#N/A</v>
      </c>
      <c r="GG395" s="497" t="e">
        <f t="shared" si="8681"/>
        <v>#N/A</v>
      </c>
      <c r="GH395" s="498" t="e">
        <f t="shared" si="8682"/>
        <v>#N/A</v>
      </c>
      <c r="GI395" s="498">
        <f t="shared" si="8683"/>
        <v>0</v>
      </c>
      <c r="GJ395" s="498">
        <f t="shared" si="8684"/>
        <v>0</v>
      </c>
      <c r="GK395" s="498" t="e">
        <f t="shared" si="8685"/>
        <v>#N/A</v>
      </c>
      <c r="GL395" s="504">
        <f t="shared" si="8686"/>
        <v>0</v>
      </c>
      <c r="GM395" s="500">
        <f t="shared" si="8687"/>
        <v>0</v>
      </c>
      <c r="GP395" s="665"/>
      <c r="GQ395" s="666"/>
      <c r="GR395" s="667"/>
      <c r="GS395" s="668"/>
      <c r="GT395" s="669"/>
      <c r="GU395" s="691"/>
      <c r="GV395" s="1326"/>
      <c r="GW395" s="497" t="e">
        <f t="shared" si="8688"/>
        <v>#N/A</v>
      </c>
      <c r="GX395" s="497" t="e">
        <f t="shared" si="8689"/>
        <v>#N/A</v>
      </c>
      <c r="GY395" s="498" t="e">
        <f t="shared" si="8690"/>
        <v>#N/A</v>
      </c>
      <c r="GZ395" s="498">
        <f t="shared" si="8691"/>
        <v>0</v>
      </c>
      <c r="HA395" s="498">
        <f t="shared" si="8692"/>
        <v>0</v>
      </c>
      <c r="HB395" s="498" t="e">
        <f t="shared" si="8693"/>
        <v>#N/A</v>
      </c>
      <c r="HC395" s="504">
        <f t="shared" si="8694"/>
        <v>0</v>
      </c>
      <c r="HD395" s="500">
        <f t="shared" si="8695"/>
        <v>0</v>
      </c>
      <c r="HG395" s="665"/>
      <c r="HH395" s="666"/>
      <c r="HI395" s="667"/>
      <c r="HJ395" s="668"/>
      <c r="HK395" s="669"/>
      <c r="HL395" s="691"/>
      <c r="HM395" s="1326"/>
      <c r="HN395" s="497" t="e">
        <f t="shared" si="8696"/>
        <v>#N/A</v>
      </c>
      <c r="HO395" s="497" t="e">
        <f t="shared" si="8697"/>
        <v>#N/A</v>
      </c>
      <c r="HP395" s="498" t="e">
        <f t="shared" si="8698"/>
        <v>#N/A</v>
      </c>
      <c r="HQ395" s="498">
        <f t="shared" si="8699"/>
        <v>0</v>
      </c>
      <c r="HR395" s="498">
        <f t="shared" si="8700"/>
        <v>0</v>
      </c>
      <c r="HS395" s="498" t="e">
        <f t="shared" si="8701"/>
        <v>#N/A</v>
      </c>
      <c r="HT395" s="504">
        <f t="shared" si="8702"/>
        <v>0</v>
      </c>
      <c r="HU395" s="500">
        <f t="shared" si="8703"/>
        <v>0</v>
      </c>
      <c r="HX395" s="665"/>
      <c r="HY395" s="666"/>
      <c r="HZ395" s="667"/>
      <c r="IA395" s="668"/>
      <c r="IB395" s="669"/>
      <c r="IC395" s="691"/>
      <c r="ID395" s="1326"/>
      <c r="IE395" s="497" t="e">
        <f t="shared" si="8704"/>
        <v>#N/A</v>
      </c>
      <c r="IF395" s="497" t="e">
        <f t="shared" si="8705"/>
        <v>#N/A</v>
      </c>
      <c r="IG395" s="498" t="e">
        <f t="shared" si="8706"/>
        <v>#N/A</v>
      </c>
      <c r="IH395" s="498">
        <f t="shared" si="8707"/>
        <v>0</v>
      </c>
      <c r="II395" s="498">
        <f t="shared" si="8708"/>
        <v>0</v>
      </c>
      <c r="IJ395" s="498" t="e">
        <f t="shared" si="8709"/>
        <v>#N/A</v>
      </c>
      <c r="IK395" s="504">
        <f t="shared" si="8710"/>
        <v>0</v>
      </c>
      <c r="IL395" s="500">
        <f t="shared" si="8711"/>
        <v>0</v>
      </c>
      <c r="IO395" s="665"/>
      <c r="IP395" s="666"/>
      <c r="IQ395" s="667"/>
      <c r="IR395" s="668"/>
      <c r="IS395" s="669"/>
      <c r="IT395" s="691"/>
      <c r="IU395" s="1326"/>
      <c r="IV395" s="497" t="e">
        <f t="shared" si="8712"/>
        <v>#N/A</v>
      </c>
      <c r="IW395" s="497" t="e">
        <f t="shared" si="8713"/>
        <v>#N/A</v>
      </c>
      <c r="IX395" s="498" t="e">
        <f t="shared" si="8714"/>
        <v>#N/A</v>
      </c>
      <c r="IY395" s="498">
        <f t="shared" si="8715"/>
        <v>0</v>
      </c>
      <c r="IZ395" s="498">
        <f t="shared" si="8716"/>
        <v>0</v>
      </c>
      <c r="JA395" s="498" t="e">
        <f t="shared" si="8717"/>
        <v>#N/A</v>
      </c>
      <c r="JB395" s="504">
        <f t="shared" si="8718"/>
        <v>0</v>
      </c>
      <c r="JC395" s="500">
        <f t="shared" si="8719"/>
        <v>0</v>
      </c>
      <c r="JF395" s="665"/>
      <c r="JG395" s="666"/>
      <c r="JH395" s="667"/>
      <c r="JI395" s="668"/>
      <c r="JJ395" s="669"/>
      <c r="JK395" s="691"/>
      <c r="JL395" s="1326"/>
      <c r="JM395" s="497" t="e">
        <f t="shared" si="8720"/>
        <v>#N/A</v>
      </c>
      <c r="JN395" s="497" t="e">
        <f t="shared" si="8721"/>
        <v>#N/A</v>
      </c>
      <c r="JO395" s="498" t="e">
        <f t="shared" si="8722"/>
        <v>#N/A</v>
      </c>
      <c r="JP395" s="498">
        <f t="shared" si="8723"/>
        <v>0</v>
      </c>
      <c r="JQ395" s="498">
        <f t="shared" si="8724"/>
        <v>0</v>
      </c>
      <c r="JR395" s="498" t="e">
        <f t="shared" si="8725"/>
        <v>#N/A</v>
      </c>
      <c r="JS395" s="504">
        <f t="shared" si="8726"/>
        <v>0</v>
      </c>
      <c r="JT395" s="500">
        <f t="shared" si="8727"/>
        <v>0</v>
      </c>
      <c r="JW395" s="665"/>
      <c r="JX395" s="666"/>
      <c r="JY395" s="667"/>
      <c r="JZ395" s="668"/>
      <c r="KA395" s="669"/>
      <c r="KB395" s="691"/>
      <c r="KC395" s="1326"/>
      <c r="KD395" s="497" t="e">
        <f t="shared" si="8728"/>
        <v>#N/A</v>
      </c>
      <c r="KE395" s="497" t="e">
        <f t="shared" si="8729"/>
        <v>#N/A</v>
      </c>
      <c r="KF395" s="498" t="e">
        <f t="shared" si="8730"/>
        <v>#N/A</v>
      </c>
      <c r="KG395" s="498">
        <f t="shared" si="8731"/>
        <v>0</v>
      </c>
      <c r="KH395" s="498">
        <f t="shared" si="8732"/>
        <v>0</v>
      </c>
      <c r="KI395" s="498" t="e">
        <f t="shared" si="8733"/>
        <v>#N/A</v>
      </c>
      <c r="KJ395" s="504">
        <f t="shared" si="8734"/>
        <v>0</v>
      </c>
      <c r="KK395" s="500">
        <f t="shared" si="8735"/>
        <v>0</v>
      </c>
      <c r="KN395" s="665"/>
      <c r="KO395" s="666"/>
      <c r="KP395" s="667"/>
      <c r="KQ395" s="668"/>
      <c r="KR395" s="669"/>
      <c r="KS395" s="691"/>
      <c r="KT395" s="1326"/>
      <c r="KU395" s="497" t="e">
        <f t="shared" si="8736"/>
        <v>#N/A</v>
      </c>
      <c r="KV395" s="497" t="e">
        <f t="shared" si="8737"/>
        <v>#N/A</v>
      </c>
      <c r="KW395" s="498" t="e">
        <f t="shared" si="8738"/>
        <v>#N/A</v>
      </c>
      <c r="KX395" s="498">
        <f t="shared" si="8739"/>
        <v>0</v>
      </c>
      <c r="KY395" s="498">
        <f t="shared" si="8740"/>
        <v>0</v>
      </c>
      <c r="KZ395" s="498" t="e">
        <f t="shared" si="8741"/>
        <v>#N/A</v>
      </c>
      <c r="LA395" s="504">
        <f t="shared" si="8742"/>
        <v>0</v>
      </c>
      <c r="LB395" s="500">
        <f t="shared" si="8743"/>
        <v>0</v>
      </c>
      <c r="LE395" s="665"/>
      <c r="LF395" s="666"/>
      <c r="LG395" s="667"/>
      <c r="LH395" s="668"/>
      <c r="LI395" s="669"/>
      <c r="LJ395" s="691"/>
      <c r="LK395" s="1326"/>
      <c r="LL395" s="497" t="e">
        <f t="shared" si="8744"/>
        <v>#N/A</v>
      </c>
      <c r="LM395" s="497" t="e">
        <f t="shared" si="8745"/>
        <v>#N/A</v>
      </c>
      <c r="LN395" s="498" t="e">
        <f t="shared" si="8746"/>
        <v>#N/A</v>
      </c>
      <c r="LO395" s="498">
        <f t="shared" si="8747"/>
        <v>0</v>
      </c>
      <c r="LP395" s="498">
        <f t="shared" si="8748"/>
        <v>0</v>
      </c>
      <c r="LQ395" s="498" t="e">
        <f t="shared" si="8749"/>
        <v>#N/A</v>
      </c>
      <c r="LR395" s="504">
        <f t="shared" si="8750"/>
        <v>0</v>
      </c>
      <c r="LS395" s="500">
        <f t="shared" si="8751"/>
        <v>0</v>
      </c>
      <c r="LV395" s="665"/>
      <c r="LW395" s="666"/>
      <c r="LX395" s="667"/>
      <c r="LY395" s="668"/>
      <c r="LZ395" s="669"/>
      <c r="MA395" s="691"/>
      <c r="MB395" s="1326"/>
      <c r="MC395" s="497" t="e">
        <f t="shared" si="8752"/>
        <v>#N/A</v>
      </c>
      <c r="MD395" s="497" t="e">
        <f t="shared" si="8753"/>
        <v>#N/A</v>
      </c>
      <c r="ME395" s="498" t="e">
        <f t="shared" si="8754"/>
        <v>#N/A</v>
      </c>
      <c r="MF395" s="498">
        <f t="shared" si="8755"/>
        <v>0</v>
      </c>
      <c r="MG395" s="498">
        <f t="shared" si="8756"/>
        <v>0</v>
      </c>
      <c r="MH395" s="498" t="e">
        <f t="shared" si="8757"/>
        <v>#N/A</v>
      </c>
      <c r="MI395" s="504">
        <f t="shared" si="8758"/>
        <v>0</v>
      </c>
      <c r="MJ395" s="500">
        <f t="shared" si="8759"/>
        <v>0</v>
      </c>
      <c r="MM395" s="665"/>
      <c r="MN395" s="666"/>
      <c r="MO395" s="667"/>
      <c r="MP395" s="668"/>
      <c r="MQ395" s="669"/>
      <c r="MR395" s="691"/>
      <c r="MS395" s="1326"/>
      <c r="MT395" s="497" t="e">
        <f t="shared" si="8760"/>
        <v>#N/A</v>
      </c>
      <c r="MU395" s="497" t="e">
        <f t="shared" si="8761"/>
        <v>#N/A</v>
      </c>
      <c r="MV395" s="498" t="e">
        <f t="shared" si="8762"/>
        <v>#N/A</v>
      </c>
      <c r="MW395" s="498">
        <f t="shared" si="8763"/>
        <v>0</v>
      </c>
      <c r="MX395" s="498">
        <f t="shared" si="8764"/>
        <v>0</v>
      </c>
      <c r="MY395" s="498" t="e">
        <f t="shared" si="8765"/>
        <v>#N/A</v>
      </c>
      <c r="MZ395" s="504">
        <f t="shared" si="8766"/>
        <v>0</v>
      </c>
      <c r="NA395" s="500">
        <f t="shared" si="8767"/>
        <v>0</v>
      </c>
      <c r="ND395" s="665"/>
      <c r="NE395" s="666"/>
      <c r="NF395" s="667"/>
      <c r="NG395" s="668"/>
      <c r="NH395" s="669"/>
      <c r="NI395" s="691"/>
      <c r="NJ395" s="1326"/>
      <c r="NK395" s="497" t="e">
        <f t="shared" si="8768"/>
        <v>#N/A</v>
      </c>
      <c r="NL395" s="497" t="e">
        <f t="shared" si="8769"/>
        <v>#N/A</v>
      </c>
      <c r="NM395" s="498" t="e">
        <f t="shared" si="8770"/>
        <v>#N/A</v>
      </c>
      <c r="NN395" s="498">
        <f t="shared" si="8771"/>
        <v>0</v>
      </c>
      <c r="NO395" s="498">
        <f t="shared" si="8772"/>
        <v>0</v>
      </c>
      <c r="NP395" s="498" t="e">
        <f t="shared" si="8773"/>
        <v>#N/A</v>
      </c>
      <c r="NQ395" s="504">
        <f t="shared" si="8774"/>
        <v>0</v>
      </c>
      <c r="NR395" s="500">
        <f t="shared" si="8775"/>
        <v>0</v>
      </c>
      <c r="NU395" s="665"/>
      <c r="NV395" s="666"/>
      <c r="NW395" s="667"/>
      <c r="NX395" s="668"/>
      <c r="NY395" s="669"/>
      <c r="NZ395" s="691"/>
      <c r="OA395" s="1326"/>
      <c r="OB395" s="497" t="e">
        <f t="shared" si="8776"/>
        <v>#N/A</v>
      </c>
      <c r="OC395" s="497" t="e">
        <f t="shared" si="8777"/>
        <v>#N/A</v>
      </c>
      <c r="OD395" s="498" t="e">
        <f t="shared" si="8778"/>
        <v>#N/A</v>
      </c>
      <c r="OE395" s="498">
        <f t="shared" si="8779"/>
        <v>0</v>
      </c>
      <c r="OF395" s="498">
        <f t="shared" si="8780"/>
        <v>0</v>
      </c>
      <c r="OG395" s="498" t="e">
        <f t="shared" si="8781"/>
        <v>#N/A</v>
      </c>
      <c r="OH395" s="504">
        <f t="shared" si="8782"/>
        <v>0</v>
      </c>
      <c r="OI395" s="500">
        <f t="shared" si="8783"/>
        <v>0</v>
      </c>
      <c r="OL395" s="665"/>
      <c r="OM395" s="666"/>
      <c r="ON395" s="667"/>
      <c r="OO395" s="668"/>
      <c r="OP395" s="669"/>
      <c r="OQ395" s="691"/>
      <c r="OR395" s="1326"/>
      <c r="OS395" s="497" t="e">
        <f t="shared" si="8784"/>
        <v>#N/A</v>
      </c>
      <c r="OT395" s="497" t="e">
        <f t="shared" si="8785"/>
        <v>#N/A</v>
      </c>
      <c r="OU395" s="498" t="e">
        <f t="shared" si="8786"/>
        <v>#N/A</v>
      </c>
      <c r="OV395" s="498">
        <f t="shared" si="8787"/>
        <v>0</v>
      </c>
      <c r="OW395" s="498">
        <f t="shared" si="8788"/>
        <v>0</v>
      </c>
      <c r="OX395" s="498" t="e">
        <f t="shared" si="8789"/>
        <v>#N/A</v>
      </c>
      <c r="OY395" s="504">
        <f t="shared" si="8790"/>
        <v>0</v>
      </c>
      <c r="OZ395" s="500">
        <f t="shared" si="8791"/>
        <v>0</v>
      </c>
      <c r="PC395" s="665"/>
      <c r="PD395" s="666"/>
      <c r="PE395" s="667"/>
      <c r="PF395" s="668"/>
      <c r="PG395" s="669"/>
      <c r="PH395" s="691"/>
      <c r="PI395" s="1326"/>
      <c r="PJ395" s="497" t="e">
        <f t="shared" si="8792"/>
        <v>#N/A</v>
      </c>
      <c r="PK395" s="497" t="e">
        <f t="shared" si="8793"/>
        <v>#N/A</v>
      </c>
      <c r="PL395" s="498" t="e">
        <f t="shared" si="8794"/>
        <v>#N/A</v>
      </c>
      <c r="PM395" s="498">
        <f t="shared" si="8795"/>
        <v>0</v>
      </c>
      <c r="PN395" s="498">
        <f t="shared" si="8796"/>
        <v>0</v>
      </c>
      <c r="PO395" s="498" t="e">
        <f t="shared" si="8797"/>
        <v>#N/A</v>
      </c>
      <c r="PP395" s="504">
        <f t="shared" si="8798"/>
        <v>0</v>
      </c>
      <c r="PQ395" s="500">
        <f t="shared" si="8799"/>
        <v>0</v>
      </c>
      <c r="PT395" s="665"/>
      <c r="PU395" s="666"/>
      <c r="PV395" s="667"/>
      <c r="PW395" s="668"/>
      <c r="PX395" s="669"/>
      <c r="PY395" s="691"/>
      <c r="PZ395" s="1326"/>
      <c r="QA395" s="497" t="e">
        <f t="shared" si="8800"/>
        <v>#N/A</v>
      </c>
      <c r="QB395" s="497" t="e">
        <f t="shared" si="8801"/>
        <v>#N/A</v>
      </c>
      <c r="QC395" s="498" t="e">
        <f t="shared" si="8802"/>
        <v>#N/A</v>
      </c>
      <c r="QD395" s="498">
        <f t="shared" si="8803"/>
        <v>0</v>
      </c>
      <c r="QE395" s="498">
        <f t="shared" si="8804"/>
        <v>0</v>
      </c>
      <c r="QF395" s="498" t="e">
        <f t="shared" si="8805"/>
        <v>#N/A</v>
      </c>
      <c r="QG395" s="504">
        <f t="shared" si="8806"/>
        <v>0</v>
      </c>
      <c r="QH395" s="500">
        <f t="shared" si="8807"/>
        <v>0</v>
      </c>
      <c r="QK395" s="665"/>
      <c r="QL395" s="666"/>
      <c r="QM395" s="667"/>
      <c r="QN395" s="668"/>
      <c r="QO395" s="669"/>
      <c r="QP395" s="691"/>
      <c r="QQ395" s="1326"/>
      <c r="QR395" s="497" t="e">
        <f t="shared" si="8808"/>
        <v>#N/A</v>
      </c>
      <c r="QS395" s="497" t="e">
        <f t="shared" si="8809"/>
        <v>#N/A</v>
      </c>
      <c r="QT395" s="498" t="e">
        <f t="shared" si="8810"/>
        <v>#N/A</v>
      </c>
      <c r="QU395" s="498">
        <f t="shared" si="8811"/>
        <v>0</v>
      </c>
      <c r="QV395" s="498">
        <f t="shared" si="8812"/>
        <v>0</v>
      </c>
      <c r="QW395" s="498" t="e">
        <f t="shared" si="8813"/>
        <v>#N/A</v>
      </c>
      <c r="QX395" s="504">
        <f t="shared" si="8814"/>
        <v>0</v>
      </c>
      <c r="QY395" s="500">
        <f t="shared" si="8815"/>
        <v>0</v>
      </c>
      <c r="RB395" s="431"/>
      <c r="RC395" s="404"/>
      <c r="RD395" s="440"/>
      <c r="RE395" s="406"/>
      <c r="RF395" s="416"/>
      <c r="RG395" s="392"/>
      <c r="RH395" s="392"/>
      <c r="RI395" s="497" t="e">
        <f t="shared" si="8032"/>
        <v>#N/A</v>
      </c>
      <c r="RJ395" s="497" t="e">
        <f t="shared" si="8033"/>
        <v>#N/A</v>
      </c>
      <c r="RK395" s="498" t="e">
        <f t="shared" si="8034"/>
        <v>#N/A</v>
      </c>
      <c r="RL395" s="498">
        <f t="shared" si="8035"/>
        <v>0</v>
      </c>
      <c r="RM395" s="498">
        <f t="shared" si="8036"/>
        <v>0</v>
      </c>
      <c r="RN395" s="498" t="e">
        <f t="shared" si="8037"/>
        <v>#N/A</v>
      </c>
      <c r="RO395" s="504">
        <f t="shared" si="8038"/>
        <v>0</v>
      </c>
      <c r="RP395" s="500">
        <f t="shared" si="8039"/>
        <v>0</v>
      </c>
      <c r="RS395" s="431"/>
      <c r="RT395" s="404"/>
      <c r="RU395" s="440"/>
      <c r="RV395" s="406"/>
      <c r="RW395" s="416"/>
      <c r="RX395" s="392"/>
      <c r="RY395" s="392"/>
      <c r="RZ395" s="497" t="e">
        <f t="shared" si="8040"/>
        <v>#N/A</v>
      </c>
      <c r="SA395" s="497" t="e">
        <f t="shared" si="8041"/>
        <v>#N/A</v>
      </c>
      <c r="SB395" s="498" t="e">
        <f t="shared" si="8042"/>
        <v>#N/A</v>
      </c>
      <c r="SC395" s="498">
        <f t="shared" si="8043"/>
        <v>0</v>
      </c>
      <c r="SD395" s="498">
        <f t="shared" si="8044"/>
        <v>0</v>
      </c>
      <c r="SE395" s="498" t="e">
        <f t="shared" si="8045"/>
        <v>#N/A</v>
      </c>
      <c r="SF395" s="504">
        <f t="shared" si="8046"/>
        <v>0</v>
      </c>
      <c r="SG395" s="500">
        <f t="shared" si="8047"/>
        <v>0</v>
      </c>
      <c r="SJ395" s="431"/>
      <c r="SK395" s="404"/>
      <c r="SL395" s="440"/>
      <c r="SM395" s="406"/>
      <c r="SN395" s="416"/>
      <c r="SO395" s="392"/>
      <c r="SP395" s="392"/>
      <c r="SQ395" s="497" t="e">
        <f t="shared" si="8048"/>
        <v>#N/A</v>
      </c>
      <c r="SR395" s="497" t="e">
        <f t="shared" si="8049"/>
        <v>#N/A</v>
      </c>
      <c r="SS395" s="498" t="e">
        <f t="shared" si="8050"/>
        <v>#N/A</v>
      </c>
      <c r="ST395" s="498">
        <f t="shared" si="8051"/>
        <v>0</v>
      </c>
      <c r="SU395" s="498">
        <f t="shared" si="8052"/>
        <v>0</v>
      </c>
      <c r="SV395" s="498" t="e">
        <f t="shared" si="8053"/>
        <v>#N/A</v>
      </c>
      <c r="SW395" s="504">
        <f t="shared" si="8054"/>
        <v>0</v>
      </c>
      <c r="SX395" s="500">
        <f t="shared" si="8055"/>
        <v>0</v>
      </c>
    </row>
    <row r="396" spans="2:518" ht="28.5" hidden="1" customHeight="1" thickTop="1" thickBot="1">
      <c r="B396" s="577"/>
      <c r="C396" s="578"/>
      <c r="D396" s="579"/>
      <c r="E396" s="580"/>
      <c r="F396" s="581"/>
      <c r="G396" s="585"/>
      <c r="H396" s="595"/>
      <c r="K396" s="577"/>
      <c r="L396" s="767"/>
      <c r="M396" s="579"/>
      <c r="N396" s="580"/>
      <c r="O396" s="581"/>
      <c r="P396" s="585"/>
      <c r="Q396" s="1326"/>
      <c r="R396" s="497"/>
      <c r="S396" s="497"/>
      <c r="T396" s="498"/>
      <c r="U396" s="498"/>
      <c r="V396" s="498"/>
      <c r="W396" s="498"/>
      <c r="X396" s="504"/>
      <c r="Y396" s="500"/>
      <c r="Z396" s="486"/>
      <c r="AA396" s="486"/>
      <c r="AB396" s="577"/>
      <c r="AC396" s="767"/>
      <c r="AD396" s="579"/>
      <c r="AE396" s="580"/>
      <c r="AF396" s="581"/>
      <c r="AG396" s="585"/>
      <c r="AH396" s="1326"/>
      <c r="AI396" s="497"/>
      <c r="AJ396" s="497"/>
      <c r="AK396" s="498"/>
      <c r="AL396" s="498"/>
      <c r="AM396" s="498"/>
      <c r="AN396" s="498"/>
      <c r="AO396" s="504"/>
      <c r="AP396" s="500"/>
      <c r="AQ396" s="486"/>
      <c r="AR396" s="486"/>
      <c r="AS396" s="577"/>
      <c r="AT396" s="767"/>
      <c r="AU396" s="579"/>
      <c r="AV396" s="580"/>
      <c r="AW396" s="581"/>
      <c r="AX396" s="585"/>
      <c r="AY396" s="1326"/>
      <c r="AZ396" s="497"/>
      <c r="BA396" s="497"/>
      <c r="BB396" s="498"/>
      <c r="BC396" s="498"/>
      <c r="BD396" s="498"/>
      <c r="BE396" s="498"/>
      <c r="BF396" s="504"/>
      <c r="BG396" s="500"/>
      <c r="BJ396" s="577"/>
      <c r="BK396" s="767"/>
      <c r="BL396" s="579"/>
      <c r="BM396" s="580"/>
      <c r="BN396" s="581"/>
      <c r="BO396" s="585"/>
      <c r="BP396" s="1326"/>
      <c r="BQ396" s="497"/>
      <c r="BR396" s="497"/>
      <c r="BS396" s="498"/>
      <c r="BT396" s="498"/>
      <c r="BU396" s="498"/>
      <c r="BV396" s="498"/>
      <c r="BW396" s="504"/>
      <c r="BX396" s="500"/>
      <c r="CA396" s="577"/>
      <c r="CB396" s="767"/>
      <c r="CC396" s="579"/>
      <c r="CD396" s="580"/>
      <c r="CE396" s="581"/>
      <c r="CF396" s="585"/>
      <c r="CG396" s="1326"/>
      <c r="CH396" s="497"/>
      <c r="CI396" s="497"/>
      <c r="CJ396" s="498"/>
      <c r="CK396" s="498"/>
      <c r="CL396" s="498"/>
      <c r="CM396" s="498"/>
      <c r="CN396" s="504"/>
      <c r="CO396" s="500"/>
      <c r="CR396" s="577"/>
      <c r="CS396" s="767"/>
      <c r="CT396" s="579"/>
      <c r="CU396" s="580"/>
      <c r="CV396" s="581"/>
      <c r="CW396" s="585"/>
      <c r="CX396" s="1326"/>
      <c r="CY396" s="497"/>
      <c r="CZ396" s="497"/>
      <c r="DA396" s="498"/>
      <c r="DB396" s="498"/>
      <c r="DC396" s="498"/>
      <c r="DD396" s="498"/>
      <c r="DE396" s="504"/>
      <c r="DF396" s="500"/>
      <c r="DI396" s="577"/>
      <c r="DJ396" s="767"/>
      <c r="DK396" s="579"/>
      <c r="DL396" s="580"/>
      <c r="DM396" s="581"/>
      <c r="DN396" s="585"/>
      <c r="DO396" s="1326"/>
      <c r="DP396" s="497"/>
      <c r="DQ396" s="497"/>
      <c r="DR396" s="498"/>
      <c r="DS396" s="498"/>
      <c r="DT396" s="498"/>
      <c r="DU396" s="498"/>
      <c r="DV396" s="504"/>
      <c r="DW396" s="500"/>
      <c r="DZ396" s="577"/>
      <c r="EA396" s="767"/>
      <c r="EB396" s="579"/>
      <c r="EC396" s="580"/>
      <c r="ED396" s="581"/>
      <c r="EE396" s="585"/>
      <c r="EF396" s="1326"/>
      <c r="EG396" s="497"/>
      <c r="EH396" s="497"/>
      <c r="EI396" s="498"/>
      <c r="EJ396" s="498"/>
      <c r="EK396" s="498"/>
      <c r="EL396" s="498"/>
      <c r="EM396" s="504"/>
      <c r="EN396" s="500"/>
      <c r="EQ396" s="665"/>
      <c r="ER396" s="666"/>
      <c r="ES396" s="667"/>
      <c r="ET396" s="668"/>
      <c r="EU396" s="669"/>
      <c r="EV396" s="691"/>
      <c r="EW396" s="1326"/>
      <c r="EX396" s="497" t="e">
        <f t="shared" si="8664"/>
        <v>#N/A</v>
      </c>
      <c r="EY396" s="497" t="e">
        <f t="shared" si="8665"/>
        <v>#N/A</v>
      </c>
      <c r="EZ396" s="498" t="e">
        <f t="shared" si="8666"/>
        <v>#N/A</v>
      </c>
      <c r="FA396" s="498">
        <f t="shared" si="8667"/>
        <v>0</v>
      </c>
      <c r="FB396" s="498">
        <f t="shared" si="8668"/>
        <v>0</v>
      </c>
      <c r="FC396" s="498" t="e">
        <f t="shared" si="8669"/>
        <v>#N/A</v>
      </c>
      <c r="FD396" s="504">
        <f t="shared" si="8670"/>
        <v>0</v>
      </c>
      <c r="FE396" s="500">
        <f t="shared" si="8671"/>
        <v>0</v>
      </c>
      <c r="FH396" s="665"/>
      <c r="FI396" s="666"/>
      <c r="FJ396" s="667"/>
      <c r="FK396" s="668"/>
      <c r="FL396" s="669"/>
      <c r="FM396" s="691"/>
      <c r="FN396" s="1326"/>
      <c r="FO396" s="497" t="e">
        <f t="shared" si="8672"/>
        <v>#N/A</v>
      </c>
      <c r="FP396" s="497" t="e">
        <f t="shared" si="8673"/>
        <v>#N/A</v>
      </c>
      <c r="FQ396" s="498" t="e">
        <f t="shared" si="8674"/>
        <v>#N/A</v>
      </c>
      <c r="FR396" s="498">
        <f t="shared" si="8675"/>
        <v>0</v>
      </c>
      <c r="FS396" s="498">
        <f t="shared" si="8676"/>
        <v>0</v>
      </c>
      <c r="FT396" s="498" t="e">
        <f t="shared" si="8677"/>
        <v>#N/A</v>
      </c>
      <c r="FU396" s="504">
        <f t="shared" si="8678"/>
        <v>0</v>
      </c>
      <c r="FV396" s="500">
        <f t="shared" si="8679"/>
        <v>0</v>
      </c>
      <c r="FY396" s="665"/>
      <c r="FZ396" s="666"/>
      <c r="GA396" s="667"/>
      <c r="GB396" s="668"/>
      <c r="GC396" s="669"/>
      <c r="GD396" s="691"/>
      <c r="GE396" s="1326"/>
      <c r="GF396" s="497" t="e">
        <f t="shared" si="8680"/>
        <v>#N/A</v>
      </c>
      <c r="GG396" s="497" t="e">
        <f t="shared" si="8681"/>
        <v>#N/A</v>
      </c>
      <c r="GH396" s="498" t="e">
        <f t="shared" si="8682"/>
        <v>#N/A</v>
      </c>
      <c r="GI396" s="498">
        <f t="shared" si="8683"/>
        <v>0</v>
      </c>
      <c r="GJ396" s="498">
        <f t="shared" si="8684"/>
        <v>0</v>
      </c>
      <c r="GK396" s="498" t="e">
        <f t="shared" si="8685"/>
        <v>#N/A</v>
      </c>
      <c r="GL396" s="504">
        <f t="shared" si="8686"/>
        <v>0</v>
      </c>
      <c r="GM396" s="500">
        <f t="shared" si="8687"/>
        <v>0</v>
      </c>
      <c r="GP396" s="665"/>
      <c r="GQ396" s="666"/>
      <c r="GR396" s="667"/>
      <c r="GS396" s="668"/>
      <c r="GT396" s="669"/>
      <c r="GU396" s="691"/>
      <c r="GV396" s="1326"/>
      <c r="GW396" s="497" t="e">
        <f t="shared" si="8688"/>
        <v>#N/A</v>
      </c>
      <c r="GX396" s="497" t="e">
        <f t="shared" si="8689"/>
        <v>#N/A</v>
      </c>
      <c r="GY396" s="498" t="e">
        <f t="shared" si="8690"/>
        <v>#N/A</v>
      </c>
      <c r="GZ396" s="498">
        <f t="shared" si="8691"/>
        <v>0</v>
      </c>
      <c r="HA396" s="498">
        <f t="shared" si="8692"/>
        <v>0</v>
      </c>
      <c r="HB396" s="498" t="e">
        <f t="shared" si="8693"/>
        <v>#N/A</v>
      </c>
      <c r="HC396" s="504">
        <f t="shared" si="8694"/>
        <v>0</v>
      </c>
      <c r="HD396" s="500">
        <f t="shared" si="8695"/>
        <v>0</v>
      </c>
      <c r="HG396" s="665"/>
      <c r="HH396" s="666"/>
      <c r="HI396" s="667"/>
      <c r="HJ396" s="668"/>
      <c r="HK396" s="669"/>
      <c r="HL396" s="691"/>
      <c r="HM396" s="1326"/>
      <c r="HN396" s="497" t="e">
        <f t="shared" si="8696"/>
        <v>#N/A</v>
      </c>
      <c r="HO396" s="497" t="e">
        <f t="shared" si="8697"/>
        <v>#N/A</v>
      </c>
      <c r="HP396" s="498" t="e">
        <f t="shared" si="8698"/>
        <v>#N/A</v>
      </c>
      <c r="HQ396" s="498">
        <f t="shared" si="8699"/>
        <v>0</v>
      </c>
      <c r="HR396" s="498">
        <f t="shared" si="8700"/>
        <v>0</v>
      </c>
      <c r="HS396" s="498" t="e">
        <f t="shared" si="8701"/>
        <v>#N/A</v>
      </c>
      <c r="HT396" s="504">
        <f t="shared" si="8702"/>
        <v>0</v>
      </c>
      <c r="HU396" s="500">
        <f t="shared" si="8703"/>
        <v>0</v>
      </c>
      <c r="HX396" s="665"/>
      <c r="HY396" s="666"/>
      <c r="HZ396" s="667"/>
      <c r="IA396" s="668"/>
      <c r="IB396" s="669"/>
      <c r="IC396" s="691"/>
      <c r="ID396" s="1326"/>
      <c r="IE396" s="497" t="e">
        <f t="shared" si="8704"/>
        <v>#N/A</v>
      </c>
      <c r="IF396" s="497" t="e">
        <f t="shared" si="8705"/>
        <v>#N/A</v>
      </c>
      <c r="IG396" s="498" t="e">
        <f t="shared" si="8706"/>
        <v>#N/A</v>
      </c>
      <c r="IH396" s="498">
        <f t="shared" si="8707"/>
        <v>0</v>
      </c>
      <c r="II396" s="498">
        <f t="shared" si="8708"/>
        <v>0</v>
      </c>
      <c r="IJ396" s="498" t="e">
        <f t="shared" si="8709"/>
        <v>#N/A</v>
      </c>
      <c r="IK396" s="504">
        <f t="shared" si="8710"/>
        <v>0</v>
      </c>
      <c r="IL396" s="500">
        <f t="shared" si="8711"/>
        <v>0</v>
      </c>
      <c r="IO396" s="665"/>
      <c r="IP396" s="666"/>
      <c r="IQ396" s="667"/>
      <c r="IR396" s="668"/>
      <c r="IS396" s="669"/>
      <c r="IT396" s="691"/>
      <c r="IU396" s="1326"/>
      <c r="IV396" s="497" t="e">
        <f t="shared" si="8712"/>
        <v>#N/A</v>
      </c>
      <c r="IW396" s="497" t="e">
        <f t="shared" si="8713"/>
        <v>#N/A</v>
      </c>
      <c r="IX396" s="498" t="e">
        <f t="shared" si="8714"/>
        <v>#N/A</v>
      </c>
      <c r="IY396" s="498">
        <f t="shared" si="8715"/>
        <v>0</v>
      </c>
      <c r="IZ396" s="498">
        <f t="shared" si="8716"/>
        <v>0</v>
      </c>
      <c r="JA396" s="498" t="e">
        <f t="shared" si="8717"/>
        <v>#N/A</v>
      </c>
      <c r="JB396" s="504">
        <f t="shared" si="8718"/>
        <v>0</v>
      </c>
      <c r="JC396" s="500">
        <f t="shared" si="8719"/>
        <v>0</v>
      </c>
      <c r="JF396" s="665"/>
      <c r="JG396" s="666"/>
      <c r="JH396" s="667"/>
      <c r="JI396" s="668"/>
      <c r="JJ396" s="669"/>
      <c r="JK396" s="691"/>
      <c r="JL396" s="1326"/>
      <c r="JM396" s="497" t="e">
        <f t="shared" si="8720"/>
        <v>#N/A</v>
      </c>
      <c r="JN396" s="497" t="e">
        <f t="shared" si="8721"/>
        <v>#N/A</v>
      </c>
      <c r="JO396" s="498" t="e">
        <f t="shared" si="8722"/>
        <v>#N/A</v>
      </c>
      <c r="JP396" s="498">
        <f t="shared" si="8723"/>
        <v>0</v>
      </c>
      <c r="JQ396" s="498">
        <f t="shared" si="8724"/>
        <v>0</v>
      </c>
      <c r="JR396" s="498" t="e">
        <f t="shared" si="8725"/>
        <v>#N/A</v>
      </c>
      <c r="JS396" s="504">
        <f t="shared" si="8726"/>
        <v>0</v>
      </c>
      <c r="JT396" s="500">
        <f t="shared" si="8727"/>
        <v>0</v>
      </c>
      <c r="JW396" s="665"/>
      <c r="JX396" s="666"/>
      <c r="JY396" s="667"/>
      <c r="JZ396" s="668"/>
      <c r="KA396" s="669"/>
      <c r="KB396" s="691"/>
      <c r="KC396" s="1326"/>
      <c r="KD396" s="497" t="e">
        <f t="shared" si="8728"/>
        <v>#N/A</v>
      </c>
      <c r="KE396" s="497" t="e">
        <f t="shared" si="8729"/>
        <v>#N/A</v>
      </c>
      <c r="KF396" s="498" t="e">
        <f t="shared" si="8730"/>
        <v>#N/A</v>
      </c>
      <c r="KG396" s="498">
        <f t="shared" si="8731"/>
        <v>0</v>
      </c>
      <c r="KH396" s="498">
        <f t="shared" si="8732"/>
        <v>0</v>
      </c>
      <c r="KI396" s="498" t="e">
        <f t="shared" si="8733"/>
        <v>#N/A</v>
      </c>
      <c r="KJ396" s="504">
        <f t="shared" si="8734"/>
        <v>0</v>
      </c>
      <c r="KK396" s="500">
        <f t="shared" si="8735"/>
        <v>0</v>
      </c>
      <c r="KN396" s="665"/>
      <c r="KO396" s="666"/>
      <c r="KP396" s="667"/>
      <c r="KQ396" s="668"/>
      <c r="KR396" s="669"/>
      <c r="KS396" s="691"/>
      <c r="KT396" s="1326"/>
      <c r="KU396" s="497" t="e">
        <f t="shared" si="8736"/>
        <v>#N/A</v>
      </c>
      <c r="KV396" s="497" t="e">
        <f t="shared" si="8737"/>
        <v>#N/A</v>
      </c>
      <c r="KW396" s="498" t="e">
        <f t="shared" si="8738"/>
        <v>#N/A</v>
      </c>
      <c r="KX396" s="498">
        <f t="shared" si="8739"/>
        <v>0</v>
      </c>
      <c r="KY396" s="498">
        <f t="shared" si="8740"/>
        <v>0</v>
      </c>
      <c r="KZ396" s="498" t="e">
        <f t="shared" si="8741"/>
        <v>#N/A</v>
      </c>
      <c r="LA396" s="504">
        <f t="shared" si="8742"/>
        <v>0</v>
      </c>
      <c r="LB396" s="500">
        <f t="shared" si="8743"/>
        <v>0</v>
      </c>
      <c r="LE396" s="665"/>
      <c r="LF396" s="666"/>
      <c r="LG396" s="667"/>
      <c r="LH396" s="668"/>
      <c r="LI396" s="669"/>
      <c r="LJ396" s="691"/>
      <c r="LK396" s="1326"/>
      <c r="LL396" s="497" t="e">
        <f t="shared" si="8744"/>
        <v>#N/A</v>
      </c>
      <c r="LM396" s="497" t="e">
        <f t="shared" si="8745"/>
        <v>#N/A</v>
      </c>
      <c r="LN396" s="498" t="e">
        <f t="shared" si="8746"/>
        <v>#N/A</v>
      </c>
      <c r="LO396" s="498">
        <f t="shared" si="8747"/>
        <v>0</v>
      </c>
      <c r="LP396" s="498">
        <f t="shared" si="8748"/>
        <v>0</v>
      </c>
      <c r="LQ396" s="498" t="e">
        <f t="shared" si="8749"/>
        <v>#N/A</v>
      </c>
      <c r="LR396" s="504">
        <f t="shared" si="8750"/>
        <v>0</v>
      </c>
      <c r="LS396" s="500">
        <f t="shared" si="8751"/>
        <v>0</v>
      </c>
      <c r="LV396" s="665"/>
      <c r="LW396" s="666"/>
      <c r="LX396" s="667"/>
      <c r="LY396" s="668"/>
      <c r="LZ396" s="669"/>
      <c r="MA396" s="691"/>
      <c r="MB396" s="1326"/>
      <c r="MC396" s="497" t="e">
        <f t="shared" si="8752"/>
        <v>#N/A</v>
      </c>
      <c r="MD396" s="497" t="e">
        <f t="shared" si="8753"/>
        <v>#N/A</v>
      </c>
      <c r="ME396" s="498" t="e">
        <f t="shared" si="8754"/>
        <v>#N/A</v>
      </c>
      <c r="MF396" s="498">
        <f t="shared" si="8755"/>
        <v>0</v>
      </c>
      <c r="MG396" s="498">
        <f t="shared" si="8756"/>
        <v>0</v>
      </c>
      <c r="MH396" s="498" t="e">
        <f t="shared" si="8757"/>
        <v>#N/A</v>
      </c>
      <c r="MI396" s="504">
        <f t="shared" si="8758"/>
        <v>0</v>
      </c>
      <c r="MJ396" s="500">
        <f t="shared" si="8759"/>
        <v>0</v>
      </c>
      <c r="MM396" s="665"/>
      <c r="MN396" s="666"/>
      <c r="MO396" s="667"/>
      <c r="MP396" s="668"/>
      <c r="MQ396" s="669"/>
      <c r="MR396" s="691"/>
      <c r="MS396" s="1326"/>
      <c r="MT396" s="497" t="e">
        <f t="shared" si="8760"/>
        <v>#N/A</v>
      </c>
      <c r="MU396" s="497" t="e">
        <f t="shared" si="8761"/>
        <v>#N/A</v>
      </c>
      <c r="MV396" s="498" t="e">
        <f t="shared" si="8762"/>
        <v>#N/A</v>
      </c>
      <c r="MW396" s="498">
        <f t="shared" si="8763"/>
        <v>0</v>
      </c>
      <c r="MX396" s="498">
        <f t="shared" si="8764"/>
        <v>0</v>
      </c>
      <c r="MY396" s="498" t="e">
        <f t="shared" si="8765"/>
        <v>#N/A</v>
      </c>
      <c r="MZ396" s="504">
        <f t="shared" si="8766"/>
        <v>0</v>
      </c>
      <c r="NA396" s="500">
        <f t="shared" si="8767"/>
        <v>0</v>
      </c>
      <c r="ND396" s="665"/>
      <c r="NE396" s="666"/>
      <c r="NF396" s="667"/>
      <c r="NG396" s="668"/>
      <c r="NH396" s="669"/>
      <c r="NI396" s="691"/>
      <c r="NJ396" s="1326"/>
      <c r="NK396" s="497" t="e">
        <f t="shared" si="8768"/>
        <v>#N/A</v>
      </c>
      <c r="NL396" s="497" t="e">
        <f t="shared" si="8769"/>
        <v>#N/A</v>
      </c>
      <c r="NM396" s="498" t="e">
        <f t="shared" si="8770"/>
        <v>#N/A</v>
      </c>
      <c r="NN396" s="498">
        <f t="shared" si="8771"/>
        <v>0</v>
      </c>
      <c r="NO396" s="498">
        <f t="shared" si="8772"/>
        <v>0</v>
      </c>
      <c r="NP396" s="498" t="e">
        <f t="shared" si="8773"/>
        <v>#N/A</v>
      </c>
      <c r="NQ396" s="504">
        <f t="shared" si="8774"/>
        <v>0</v>
      </c>
      <c r="NR396" s="500">
        <f t="shared" si="8775"/>
        <v>0</v>
      </c>
      <c r="NU396" s="665"/>
      <c r="NV396" s="666"/>
      <c r="NW396" s="667"/>
      <c r="NX396" s="668"/>
      <c r="NY396" s="669"/>
      <c r="NZ396" s="691"/>
      <c r="OA396" s="1326"/>
      <c r="OB396" s="497" t="e">
        <f t="shared" si="8776"/>
        <v>#N/A</v>
      </c>
      <c r="OC396" s="497" t="e">
        <f t="shared" si="8777"/>
        <v>#N/A</v>
      </c>
      <c r="OD396" s="498" t="e">
        <f t="shared" si="8778"/>
        <v>#N/A</v>
      </c>
      <c r="OE396" s="498">
        <f t="shared" si="8779"/>
        <v>0</v>
      </c>
      <c r="OF396" s="498">
        <f t="shared" si="8780"/>
        <v>0</v>
      </c>
      <c r="OG396" s="498" t="e">
        <f t="shared" si="8781"/>
        <v>#N/A</v>
      </c>
      <c r="OH396" s="504">
        <f t="shared" si="8782"/>
        <v>0</v>
      </c>
      <c r="OI396" s="500">
        <f t="shared" si="8783"/>
        <v>0</v>
      </c>
      <c r="OL396" s="665"/>
      <c r="OM396" s="666"/>
      <c r="ON396" s="667"/>
      <c r="OO396" s="668"/>
      <c r="OP396" s="669"/>
      <c r="OQ396" s="691"/>
      <c r="OR396" s="1326"/>
      <c r="OS396" s="497" t="e">
        <f t="shared" si="8784"/>
        <v>#N/A</v>
      </c>
      <c r="OT396" s="497" t="e">
        <f t="shared" si="8785"/>
        <v>#N/A</v>
      </c>
      <c r="OU396" s="498" t="e">
        <f t="shared" si="8786"/>
        <v>#N/A</v>
      </c>
      <c r="OV396" s="498">
        <f t="shared" si="8787"/>
        <v>0</v>
      </c>
      <c r="OW396" s="498">
        <f t="shared" si="8788"/>
        <v>0</v>
      </c>
      <c r="OX396" s="498" t="e">
        <f t="shared" si="8789"/>
        <v>#N/A</v>
      </c>
      <c r="OY396" s="504">
        <f t="shared" si="8790"/>
        <v>0</v>
      </c>
      <c r="OZ396" s="500">
        <f t="shared" si="8791"/>
        <v>0</v>
      </c>
      <c r="PC396" s="665"/>
      <c r="PD396" s="666"/>
      <c r="PE396" s="667"/>
      <c r="PF396" s="668"/>
      <c r="PG396" s="669"/>
      <c r="PH396" s="691"/>
      <c r="PI396" s="1326"/>
      <c r="PJ396" s="497" t="e">
        <f t="shared" si="8792"/>
        <v>#N/A</v>
      </c>
      <c r="PK396" s="497" t="e">
        <f t="shared" si="8793"/>
        <v>#N/A</v>
      </c>
      <c r="PL396" s="498" t="e">
        <f t="shared" si="8794"/>
        <v>#N/A</v>
      </c>
      <c r="PM396" s="498">
        <f t="shared" si="8795"/>
        <v>0</v>
      </c>
      <c r="PN396" s="498">
        <f t="shared" si="8796"/>
        <v>0</v>
      </c>
      <c r="PO396" s="498" t="e">
        <f t="shared" si="8797"/>
        <v>#N/A</v>
      </c>
      <c r="PP396" s="504">
        <f t="shared" si="8798"/>
        <v>0</v>
      </c>
      <c r="PQ396" s="500">
        <f t="shared" si="8799"/>
        <v>0</v>
      </c>
      <c r="PT396" s="665"/>
      <c r="PU396" s="666"/>
      <c r="PV396" s="667"/>
      <c r="PW396" s="668"/>
      <c r="PX396" s="669"/>
      <c r="PY396" s="691"/>
      <c r="PZ396" s="1326"/>
      <c r="QA396" s="497" t="e">
        <f t="shared" si="8800"/>
        <v>#N/A</v>
      </c>
      <c r="QB396" s="497" t="e">
        <f t="shared" si="8801"/>
        <v>#N/A</v>
      </c>
      <c r="QC396" s="498" t="e">
        <f t="shared" si="8802"/>
        <v>#N/A</v>
      </c>
      <c r="QD396" s="498">
        <f t="shared" si="8803"/>
        <v>0</v>
      </c>
      <c r="QE396" s="498">
        <f t="shared" si="8804"/>
        <v>0</v>
      </c>
      <c r="QF396" s="498" t="e">
        <f t="shared" si="8805"/>
        <v>#N/A</v>
      </c>
      <c r="QG396" s="504">
        <f t="shared" si="8806"/>
        <v>0</v>
      </c>
      <c r="QH396" s="500">
        <f t="shared" si="8807"/>
        <v>0</v>
      </c>
      <c r="QK396" s="665"/>
      <c r="QL396" s="666"/>
      <c r="QM396" s="667"/>
      <c r="QN396" s="668"/>
      <c r="QO396" s="669"/>
      <c r="QP396" s="691"/>
      <c r="QQ396" s="1326"/>
      <c r="QR396" s="497" t="e">
        <f t="shared" si="8808"/>
        <v>#N/A</v>
      </c>
      <c r="QS396" s="497" t="e">
        <f t="shared" si="8809"/>
        <v>#N/A</v>
      </c>
      <c r="QT396" s="498" t="e">
        <f t="shared" si="8810"/>
        <v>#N/A</v>
      </c>
      <c r="QU396" s="498">
        <f t="shared" si="8811"/>
        <v>0</v>
      </c>
      <c r="QV396" s="498">
        <f t="shared" si="8812"/>
        <v>0</v>
      </c>
      <c r="QW396" s="498" t="e">
        <f t="shared" si="8813"/>
        <v>#N/A</v>
      </c>
      <c r="QX396" s="504">
        <f t="shared" si="8814"/>
        <v>0</v>
      </c>
      <c r="QY396" s="500">
        <f t="shared" si="8815"/>
        <v>0</v>
      </c>
      <c r="RB396" s="431"/>
      <c r="RC396" s="404"/>
      <c r="RD396" s="440"/>
      <c r="RE396" s="406"/>
      <c r="RF396" s="416"/>
      <c r="RG396" s="392"/>
      <c r="RH396" s="392"/>
      <c r="RI396" s="497" t="e">
        <f t="shared" si="8032"/>
        <v>#N/A</v>
      </c>
      <c r="RJ396" s="497" t="e">
        <f t="shared" si="8033"/>
        <v>#N/A</v>
      </c>
      <c r="RK396" s="498" t="e">
        <f t="shared" si="8034"/>
        <v>#N/A</v>
      </c>
      <c r="RL396" s="498">
        <f t="shared" si="8035"/>
        <v>0</v>
      </c>
      <c r="RM396" s="498">
        <f t="shared" si="8036"/>
        <v>0</v>
      </c>
      <c r="RN396" s="498" t="e">
        <f t="shared" si="8037"/>
        <v>#N/A</v>
      </c>
      <c r="RO396" s="504">
        <f t="shared" si="8038"/>
        <v>0</v>
      </c>
      <c r="RP396" s="500">
        <f t="shared" si="8039"/>
        <v>0</v>
      </c>
      <c r="RS396" s="431"/>
      <c r="RT396" s="404"/>
      <c r="RU396" s="440"/>
      <c r="RV396" s="406"/>
      <c r="RW396" s="416"/>
      <c r="RX396" s="392"/>
      <c r="RY396" s="392"/>
      <c r="RZ396" s="497" t="e">
        <f t="shared" si="8040"/>
        <v>#N/A</v>
      </c>
      <c r="SA396" s="497" t="e">
        <f t="shared" si="8041"/>
        <v>#N/A</v>
      </c>
      <c r="SB396" s="498" t="e">
        <f t="shared" si="8042"/>
        <v>#N/A</v>
      </c>
      <c r="SC396" s="498">
        <f t="shared" si="8043"/>
        <v>0</v>
      </c>
      <c r="SD396" s="498">
        <f t="shared" si="8044"/>
        <v>0</v>
      </c>
      <c r="SE396" s="498" t="e">
        <f t="shared" si="8045"/>
        <v>#N/A</v>
      </c>
      <c r="SF396" s="504">
        <f t="shared" si="8046"/>
        <v>0</v>
      </c>
      <c r="SG396" s="500">
        <f t="shared" si="8047"/>
        <v>0</v>
      </c>
      <c r="SJ396" s="431"/>
      <c r="SK396" s="404"/>
      <c r="SL396" s="440"/>
      <c r="SM396" s="406"/>
      <c r="SN396" s="416"/>
      <c r="SO396" s="392"/>
      <c r="SP396" s="392"/>
      <c r="SQ396" s="497" t="e">
        <f t="shared" si="8048"/>
        <v>#N/A</v>
      </c>
      <c r="SR396" s="497" t="e">
        <f t="shared" si="8049"/>
        <v>#N/A</v>
      </c>
      <c r="SS396" s="498" t="e">
        <f t="shared" si="8050"/>
        <v>#N/A</v>
      </c>
      <c r="ST396" s="498">
        <f t="shared" si="8051"/>
        <v>0</v>
      </c>
      <c r="SU396" s="498">
        <f t="shared" si="8052"/>
        <v>0</v>
      </c>
      <c r="SV396" s="498" t="e">
        <f t="shared" si="8053"/>
        <v>#N/A</v>
      </c>
      <c r="SW396" s="504">
        <f t="shared" si="8054"/>
        <v>0</v>
      </c>
      <c r="SX396" s="500">
        <f t="shared" si="8055"/>
        <v>0</v>
      </c>
    </row>
    <row r="397" spans="2:518" ht="25.5" hidden="1" customHeight="1" thickTop="1" thickBot="1">
      <c r="B397" s="577"/>
      <c r="C397" s="578"/>
      <c r="D397" s="579"/>
      <c r="E397" s="580"/>
      <c r="F397" s="581"/>
      <c r="G397" s="585"/>
      <c r="H397" s="595"/>
      <c r="K397" s="577"/>
      <c r="L397" s="767"/>
      <c r="M397" s="579"/>
      <c r="N397" s="580"/>
      <c r="O397" s="581"/>
      <c r="P397" s="585"/>
      <c r="Q397" s="1326"/>
      <c r="R397" s="497"/>
      <c r="S397" s="497"/>
      <c r="T397" s="498"/>
      <c r="U397" s="498"/>
      <c r="V397" s="498"/>
      <c r="W397" s="498"/>
      <c r="X397" s="504"/>
      <c r="Y397" s="500"/>
      <c r="Z397" s="486"/>
      <c r="AA397" s="486"/>
      <c r="AB397" s="577"/>
      <c r="AC397" s="767"/>
      <c r="AD397" s="579"/>
      <c r="AE397" s="580"/>
      <c r="AF397" s="581"/>
      <c r="AG397" s="585"/>
      <c r="AH397" s="1326"/>
      <c r="AI397" s="497"/>
      <c r="AJ397" s="497"/>
      <c r="AK397" s="498"/>
      <c r="AL397" s="498"/>
      <c r="AM397" s="498"/>
      <c r="AN397" s="498"/>
      <c r="AO397" s="504"/>
      <c r="AP397" s="500"/>
      <c r="AQ397" s="486"/>
      <c r="AR397" s="486"/>
      <c r="AS397" s="577"/>
      <c r="AT397" s="767"/>
      <c r="AU397" s="579"/>
      <c r="AV397" s="580"/>
      <c r="AW397" s="581"/>
      <c r="AX397" s="585"/>
      <c r="AY397" s="1326"/>
      <c r="AZ397" s="497"/>
      <c r="BA397" s="497"/>
      <c r="BB397" s="498"/>
      <c r="BC397" s="498"/>
      <c r="BD397" s="498"/>
      <c r="BE397" s="498"/>
      <c r="BF397" s="504"/>
      <c r="BG397" s="500"/>
      <c r="BJ397" s="577"/>
      <c r="BK397" s="767"/>
      <c r="BL397" s="579"/>
      <c r="BM397" s="580"/>
      <c r="BN397" s="581"/>
      <c r="BO397" s="585"/>
      <c r="BP397" s="1326"/>
      <c r="BQ397" s="497"/>
      <c r="BR397" s="497"/>
      <c r="BS397" s="498"/>
      <c r="BT397" s="498"/>
      <c r="BU397" s="498"/>
      <c r="BV397" s="498"/>
      <c r="BW397" s="504"/>
      <c r="BX397" s="500"/>
      <c r="CA397" s="577"/>
      <c r="CB397" s="767"/>
      <c r="CC397" s="579"/>
      <c r="CD397" s="580"/>
      <c r="CE397" s="581"/>
      <c r="CF397" s="585"/>
      <c r="CG397" s="1326"/>
      <c r="CH397" s="497"/>
      <c r="CI397" s="497"/>
      <c r="CJ397" s="498"/>
      <c r="CK397" s="498"/>
      <c r="CL397" s="498"/>
      <c r="CM397" s="498"/>
      <c r="CN397" s="504"/>
      <c r="CO397" s="500"/>
      <c r="CR397" s="577"/>
      <c r="CS397" s="767"/>
      <c r="CT397" s="579"/>
      <c r="CU397" s="580"/>
      <c r="CV397" s="581"/>
      <c r="CW397" s="585"/>
      <c r="CX397" s="1326"/>
      <c r="CY397" s="497"/>
      <c r="CZ397" s="497"/>
      <c r="DA397" s="498"/>
      <c r="DB397" s="498"/>
      <c r="DC397" s="498"/>
      <c r="DD397" s="498"/>
      <c r="DE397" s="504"/>
      <c r="DF397" s="500"/>
      <c r="DI397" s="577"/>
      <c r="DJ397" s="767"/>
      <c r="DK397" s="579"/>
      <c r="DL397" s="580"/>
      <c r="DM397" s="581"/>
      <c r="DN397" s="585"/>
      <c r="DO397" s="1326"/>
      <c r="DP397" s="497"/>
      <c r="DQ397" s="497"/>
      <c r="DR397" s="498"/>
      <c r="DS397" s="498"/>
      <c r="DT397" s="498"/>
      <c r="DU397" s="498"/>
      <c r="DV397" s="504"/>
      <c r="DW397" s="500"/>
      <c r="DZ397" s="577"/>
      <c r="EA397" s="767"/>
      <c r="EB397" s="579"/>
      <c r="EC397" s="580"/>
      <c r="ED397" s="581"/>
      <c r="EE397" s="585"/>
      <c r="EF397" s="1326"/>
      <c r="EG397" s="497"/>
      <c r="EH397" s="497"/>
      <c r="EI397" s="498"/>
      <c r="EJ397" s="498"/>
      <c r="EK397" s="498"/>
      <c r="EL397" s="498"/>
      <c r="EM397" s="504"/>
      <c r="EN397" s="500"/>
      <c r="EQ397" s="665"/>
      <c r="ER397" s="666"/>
      <c r="ES397" s="667"/>
      <c r="ET397" s="668"/>
      <c r="EU397" s="669"/>
      <c r="EV397" s="691"/>
      <c r="EW397" s="1326"/>
      <c r="EX397" s="497" t="e">
        <f t="shared" si="8664"/>
        <v>#N/A</v>
      </c>
      <c r="EY397" s="497" t="e">
        <f t="shared" si="8665"/>
        <v>#N/A</v>
      </c>
      <c r="EZ397" s="498" t="e">
        <f t="shared" si="8666"/>
        <v>#N/A</v>
      </c>
      <c r="FA397" s="498">
        <f t="shared" si="8667"/>
        <v>0</v>
      </c>
      <c r="FB397" s="498">
        <f t="shared" si="8668"/>
        <v>0</v>
      </c>
      <c r="FC397" s="498" t="e">
        <f t="shared" si="8669"/>
        <v>#N/A</v>
      </c>
      <c r="FD397" s="504">
        <f t="shared" si="8670"/>
        <v>0</v>
      </c>
      <c r="FE397" s="500">
        <f t="shared" si="8671"/>
        <v>0</v>
      </c>
      <c r="FH397" s="665"/>
      <c r="FI397" s="666"/>
      <c r="FJ397" s="667"/>
      <c r="FK397" s="668"/>
      <c r="FL397" s="669"/>
      <c r="FM397" s="691"/>
      <c r="FN397" s="1326"/>
      <c r="FO397" s="497" t="e">
        <f t="shared" si="8672"/>
        <v>#N/A</v>
      </c>
      <c r="FP397" s="497" t="e">
        <f t="shared" si="8673"/>
        <v>#N/A</v>
      </c>
      <c r="FQ397" s="498" t="e">
        <f t="shared" si="8674"/>
        <v>#N/A</v>
      </c>
      <c r="FR397" s="498">
        <f t="shared" si="8675"/>
        <v>0</v>
      </c>
      <c r="FS397" s="498">
        <f t="shared" si="8676"/>
        <v>0</v>
      </c>
      <c r="FT397" s="498" t="e">
        <f t="shared" si="8677"/>
        <v>#N/A</v>
      </c>
      <c r="FU397" s="504">
        <f t="shared" si="8678"/>
        <v>0</v>
      </c>
      <c r="FV397" s="500">
        <f t="shared" si="8679"/>
        <v>0</v>
      </c>
      <c r="FY397" s="665"/>
      <c r="FZ397" s="666"/>
      <c r="GA397" s="667"/>
      <c r="GB397" s="668"/>
      <c r="GC397" s="669"/>
      <c r="GD397" s="691"/>
      <c r="GE397" s="1326"/>
      <c r="GF397" s="497" t="e">
        <f t="shared" si="8680"/>
        <v>#N/A</v>
      </c>
      <c r="GG397" s="497" t="e">
        <f t="shared" si="8681"/>
        <v>#N/A</v>
      </c>
      <c r="GH397" s="498" t="e">
        <f t="shared" si="8682"/>
        <v>#N/A</v>
      </c>
      <c r="GI397" s="498">
        <f t="shared" si="8683"/>
        <v>0</v>
      </c>
      <c r="GJ397" s="498">
        <f t="shared" si="8684"/>
        <v>0</v>
      </c>
      <c r="GK397" s="498" t="e">
        <f t="shared" si="8685"/>
        <v>#N/A</v>
      </c>
      <c r="GL397" s="504">
        <f t="shared" si="8686"/>
        <v>0</v>
      </c>
      <c r="GM397" s="500">
        <f t="shared" si="8687"/>
        <v>0</v>
      </c>
      <c r="GP397" s="665"/>
      <c r="GQ397" s="666"/>
      <c r="GR397" s="667"/>
      <c r="GS397" s="668"/>
      <c r="GT397" s="669"/>
      <c r="GU397" s="691"/>
      <c r="GV397" s="1326"/>
      <c r="GW397" s="497" t="e">
        <f t="shared" si="8688"/>
        <v>#N/A</v>
      </c>
      <c r="GX397" s="497" t="e">
        <f t="shared" si="8689"/>
        <v>#N/A</v>
      </c>
      <c r="GY397" s="498" t="e">
        <f t="shared" si="8690"/>
        <v>#N/A</v>
      </c>
      <c r="GZ397" s="498">
        <f t="shared" si="8691"/>
        <v>0</v>
      </c>
      <c r="HA397" s="498">
        <f t="shared" si="8692"/>
        <v>0</v>
      </c>
      <c r="HB397" s="498" t="e">
        <f t="shared" si="8693"/>
        <v>#N/A</v>
      </c>
      <c r="HC397" s="504">
        <f t="shared" si="8694"/>
        <v>0</v>
      </c>
      <c r="HD397" s="500">
        <f t="shared" si="8695"/>
        <v>0</v>
      </c>
      <c r="HG397" s="665"/>
      <c r="HH397" s="666"/>
      <c r="HI397" s="667"/>
      <c r="HJ397" s="668"/>
      <c r="HK397" s="669"/>
      <c r="HL397" s="691"/>
      <c r="HM397" s="1326"/>
      <c r="HN397" s="497" t="e">
        <f t="shared" si="8696"/>
        <v>#N/A</v>
      </c>
      <c r="HO397" s="497" t="e">
        <f t="shared" si="8697"/>
        <v>#N/A</v>
      </c>
      <c r="HP397" s="498" t="e">
        <f t="shared" si="8698"/>
        <v>#N/A</v>
      </c>
      <c r="HQ397" s="498">
        <f t="shared" si="8699"/>
        <v>0</v>
      </c>
      <c r="HR397" s="498">
        <f t="shared" si="8700"/>
        <v>0</v>
      </c>
      <c r="HS397" s="498" t="e">
        <f t="shared" si="8701"/>
        <v>#N/A</v>
      </c>
      <c r="HT397" s="504">
        <f t="shared" si="8702"/>
        <v>0</v>
      </c>
      <c r="HU397" s="500">
        <f t="shared" si="8703"/>
        <v>0</v>
      </c>
      <c r="HX397" s="665"/>
      <c r="HY397" s="666"/>
      <c r="HZ397" s="667"/>
      <c r="IA397" s="668"/>
      <c r="IB397" s="669"/>
      <c r="IC397" s="691"/>
      <c r="ID397" s="1326"/>
      <c r="IE397" s="497" t="e">
        <f t="shared" si="8704"/>
        <v>#N/A</v>
      </c>
      <c r="IF397" s="497" t="e">
        <f t="shared" si="8705"/>
        <v>#N/A</v>
      </c>
      <c r="IG397" s="498" t="e">
        <f t="shared" si="8706"/>
        <v>#N/A</v>
      </c>
      <c r="IH397" s="498">
        <f t="shared" si="8707"/>
        <v>0</v>
      </c>
      <c r="II397" s="498">
        <f t="shared" si="8708"/>
        <v>0</v>
      </c>
      <c r="IJ397" s="498" t="e">
        <f t="shared" si="8709"/>
        <v>#N/A</v>
      </c>
      <c r="IK397" s="504">
        <f t="shared" si="8710"/>
        <v>0</v>
      </c>
      <c r="IL397" s="500">
        <f t="shared" si="8711"/>
        <v>0</v>
      </c>
      <c r="IO397" s="665"/>
      <c r="IP397" s="666"/>
      <c r="IQ397" s="667"/>
      <c r="IR397" s="668"/>
      <c r="IS397" s="669"/>
      <c r="IT397" s="691"/>
      <c r="IU397" s="1326"/>
      <c r="IV397" s="497" t="e">
        <f t="shared" si="8712"/>
        <v>#N/A</v>
      </c>
      <c r="IW397" s="497" t="e">
        <f t="shared" si="8713"/>
        <v>#N/A</v>
      </c>
      <c r="IX397" s="498" t="e">
        <f t="shared" si="8714"/>
        <v>#N/A</v>
      </c>
      <c r="IY397" s="498">
        <f t="shared" si="8715"/>
        <v>0</v>
      </c>
      <c r="IZ397" s="498">
        <f t="shared" si="8716"/>
        <v>0</v>
      </c>
      <c r="JA397" s="498" t="e">
        <f t="shared" si="8717"/>
        <v>#N/A</v>
      </c>
      <c r="JB397" s="504">
        <f t="shared" si="8718"/>
        <v>0</v>
      </c>
      <c r="JC397" s="500">
        <f t="shared" si="8719"/>
        <v>0</v>
      </c>
      <c r="JF397" s="665"/>
      <c r="JG397" s="666"/>
      <c r="JH397" s="667"/>
      <c r="JI397" s="668"/>
      <c r="JJ397" s="669"/>
      <c r="JK397" s="691"/>
      <c r="JL397" s="1326"/>
      <c r="JM397" s="497" t="e">
        <f t="shared" si="8720"/>
        <v>#N/A</v>
      </c>
      <c r="JN397" s="497" t="e">
        <f t="shared" si="8721"/>
        <v>#N/A</v>
      </c>
      <c r="JO397" s="498" t="e">
        <f t="shared" si="8722"/>
        <v>#N/A</v>
      </c>
      <c r="JP397" s="498">
        <f t="shared" si="8723"/>
        <v>0</v>
      </c>
      <c r="JQ397" s="498">
        <f t="shared" si="8724"/>
        <v>0</v>
      </c>
      <c r="JR397" s="498" t="e">
        <f t="shared" si="8725"/>
        <v>#N/A</v>
      </c>
      <c r="JS397" s="504">
        <f t="shared" si="8726"/>
        <v>0</v>
      </c>
      <c r="JT397" s="500">
        <f t="shared" si="8727"/>
        <v>0</v>
      </c>
      <c r="JW397" s="665"/>
      <c r="JX397" s="666"/>
      <c r="JY397" s="667"/>
      <c r="JZ397" s="668"/>
      <c r="KA397" s="669"/>
      <c r="KB397" s="691"/>
      <c r="KC397" s="1326"/>
      <c r="KD397" s="497" t="e">
        <f t="shared" si="8728"/>
        <v>#N/A</v>
      </c>
      <c r="KE397" s="497" t="e">
        <f t="shared" si="8729"/>
        <v>#N/A</v>
      </c>
      <c r="KF397" s="498" t="e">
        <f t="shared" si="8730"/>
        <v>#N/A</v>
      </c>
      <c r="KG397" s="498">
        <f t="shared" si="8731"/>
        <v>0</v>
      </c>
      <c r="KH397" s="498">
        <f t="shared" si="8732"/>
        <v>0</v>
      </c>
      <c r="KI397" s="498" t="e">
        <f t="shared" si="8733"/>
        <v>#N/A</v>
      </c>
      <c r="KJ397" s="504">
        <f t="shared" si="8734"/>
        <v>0</v>
      </c>
      <c r="KK397" s="500">
        <f t="shared" si="8735"/>
        <v>0</v>
      </c>
      <c r="KN397" s="665"/>
      <c r="KO397" s="666"/>
      <c r="KP397" s="667"/>
      <c r="KQ397" s="668"/>
      <c r="KR397" s="669"/>
      <c r="KS397" s="691"/>
      <c r="KT397" s="1326"/>
      <c r="KU397" s="497" t="e">
        <f t="shared" si="8736"/>
        <v>#N/A</v>
      </c>
      <c r="KV397" s="497" t="e">
        <f t="shared" si="8737"/>
        <v>#N/A</v>
      </c>
      <c r="KW397" s="498" t="e">
        <f t="shared" si="8738"/>
        <v>#N/A</v>
      </c>
      <c r="KX397" s="498">
        <f t="shared" si="8739"/>
        <v>0</v>
      </c>
      <c r="KY397" s="498">
        <f t="shared" si="8740"/>
        <v>0</v>
      </c>
      <c r="KZ397" s="498" t="e">
        <f t="shared" si="8741"/>
        <v>#N/A</v>
      </c>
      <c r="LA397" s="504">
        <f t="shared" si="8742"/>
        <v>0</v>
      </c>
      <c r="LB397" s="500">
        <f t="shared" si="8743"/>
        <v>0</v>
      </c>
      <c r="LE397" s="665"/>
      <c r="LF397" s="666"/>
      <c r="LG397" s="667"/>
      <c r="LH397" s="668"/>
      <c r="LI397" s="669"/>
      <c r="LJ397" s="691"/>
      <c r="LK397" s="1326"/>
      <c r="LL397" s="497" t="e">
        <f t="shared" si="8744"/>
        <v>#N/A</v>
      </c>
      <c r="LM397" s="497" t="e">
        <f t="shared" si="8745"/>
        <v>#N/A</v>
      </c>
      <c r="LN397" s="498" t="e">
        <f t="shared" si="8746"/>
        <v>#N/A</v>
      </c>
      <c r="LO397" s="498">
        <f t="shared" si="8747"/>
        <v>0</v>
      </c>
      <c r="LP397" s="498">
        <f t="shared" si="8748"/>
        <v>0</v>
      </c>
      <c r="LQ397" s="498" t="e">
        <f t="shared" si="8749"/>
        <v>#N/A</v>
      </c>
      <c r="LR397" s="504">
        <f t="shared" si="8750"/>
        <v>0</v>
      </c>
      <c r="LS397" s="500">
        <f t="shared" si="8751"/>
        <v>0</v>
      </c>
      <c r="LV397" s="665"/>
      <c r="LW397" s="666"/>
      <c r="LX397" s="667"/>
      <c r="LY397" s="668"/>
      <c r="LZ397" s="669"/>
      <c r="MA397" s="691"/>
      <c r="MB397" s="1326"/>
      <c r="MC397" s="497" t="e">
        <f t="shared" si="8752"/>
        <v>#N/A</v>
      </c>
      <c r="MD397" s="497" t="e">
        <f t="shared" si="8753"/>
        <v>#N/A</v>
      </c>
      <c r="ME397" s="498" t="e">
        <f t="shared" si="8754"/>
        <v>#N/A</v>
      </c>
      <c r="MF397" s="498">
        <f t="shared" si="8755"/>
        <v>0</v>
      </c>
      <c r="MG397" s="498">
        <f t="shared" si="8756"/>
        <v>0</v>
      </c>
      <c r="MH397" s="498" t="e">
        <f t="shared" si="8757"/>
        <v>#N/A</v>
      </c>
      <c r="MI397" s="504">
        <f t="shared" si="8758"/>
        <v>0</v>
      </c>
      <c r="MJ397" s="500">
        <f t="shared" si="8759"/>
        <v>0</v>
      </c>
      <c r="MM397" s="665"/>
      <c r="MN397" s="666"/>
      <c r="MO397" s="667"/>
      <c r="MP397" s="668"/>
      <c r="MQ397" s="669"/>
      <c r="MR397" s="691"/>
      <c r="MS397" s="1326"/>
      <c r="MT397" s="497" t="e">
        <f t="shared" si="8760"/>
        <v>#N/A</v>
      </c>
      <c r="MU397" s="497" t="e">
        <f t="shared" si="8761"/>
        <v>#N/A</v>
      </c>
      <c r="MV397" s="498" t="e">
        <f t="shared" si="8762"/>
        <v>#N/A</v>
      </c>
      <c r="MW397" s="498">
        <f t="shared" si="8763"/>
        <v>0</v>
      </c>
      <c r="MX397" s="498">
        <f t="shared" si="8764"/>
        <v>0</v>
      </c>
      <c r="MY397" s="498" t="e">
        <f t="shared" si="8765"/>
        <v>#N/A</v>
      </c>
      <c r="MZ397" s="504">
        <f t="shared" si="8766"/>
        <v>0</v>
      </c>
      <c r="NA397" s="500">
        <f t="shared" si="8767"/>
        <v>0</v>
      </c>
      <c r="ND397" s="665"/>
      <c r="NE397" s="666"/>
      <c r="NF397" s="667"/>
      <c r="NG397" s="668"/>
      <c r="NH397" s="669"/>
      <c r="NI397" s="691"/>
      <c r="NJ397" s="1326"/>
      <c r="NK397" s="497" t="e">
        <f t="shared" si="8768"/>
        <v>#N/A</v>
      </c>
      <c r="NL397" s="497" t="e">
        <f t="shared" si="8769"/>
        <v>#N/A</v>
      </c>
      <c r="NM397" s="498" t="e">
        <f t="shared" si="8770"/>
        <v>#N/A</v>
      </c>
      <c r="NN397" s="498">
        <f t="shared" si="8771"/>
        <v>0</v>
      </c>
      <c r="NO397" s="498">
        <f t="shared" si="8772"/>
        <v>0</v>
      </c>
      <c r="NP397" s="498" t="e">
        <f t="shared" si="8773"/>
        <v>#N/A</v>
      </c>
      <c r="NQ397" s="504">
        <f t="shared" si="8774"/>
        <v>0</v>
      </c>
      <c r="NR397" s="500">
        <f t="shared" si="8775"/>
        <v>0</v>
      </c>
      <c r="NU397" s="665"/>
      <c r="NV397" s="666"/>
      <c r="NW397" s="667"/>
      <c r="NX397" s="668"/>
      <c r="NY397" s="669"/>
      <c r="NZ397" s="691"/>
      <c r="OA397" s="1326"/>
      <c r="OB397" s="497" t="e">
        <f t="shared" si="8776"/>
        <v>#N/A</v>
      </c>
      <c r="OC397" s="497" t="e">
        <f t="shared" si="8777"/>
        <v>#N/A</v>
      </c>
      <c r="OD397" s="498" t="e">
        <f t="shared" si="8778"/>
        <v>#N/A</v>
      </c>
      <c r="OE397" s="498">
        <f t="shared" si="8779"/>
        <v>0</v>
      </c>
      <c r="OF397" s="498">
        <f t="shared" si="8780"/>
        <v>0</v>
      </c>
      <c r="OG397" s="498" t="e">
        <f t="shared" si="8781"/>
        <v>#N/A</v>
      </c>
      <c r="OH397" s="504">
        <f t="shared" si="8782"/>
        <v>0</v>
      </c>
      <c r="OI397" s="500">
        <f t="shared" si="8783"/>
        <v>0</v>
      </c>
      <c r="OL397" s="665"/>
      <c r="OM397" s="666"/>
      <c r="ON397" s="667"/>
      <c r="OO397" s="668"/>
      <c r="OP397" s="669"/>
      <c r="OQ397" s="691"/>
      <c r="OR397" s="1326"/>
      <c r="OS397" s="497" t="e">
        <f t="shared" si="8784"/>
        <v>#N/A</v>
      </c>
      <c r="OT397" s="497" t="e">
        <f t="shared" si="8785"/>
        <v>#N/A</v>
      </c>
      <c r="OU397" s="498" t="e">
        <f t="shared" si="8786"/>
        <v>#N/A</v>
      </c>
      <c r="OV397" s="498">
        <f t="shared" si="8787"/>
        <v>0</v>
      </c>
      <c r="OW397" s="498">
        <f t="shared" si="8788"/>
        <v>0</v>
      </c>
      <c r="OX397" s="498" t="e">
        <f t="shared" si="8789"/>
        <v>#N/A</v>
      </c>
      <c r="OY397" s="504">
        <f t="shared" si="8790"/>
        <v>0</v>
      </c>
      <c r="OZ397" s="500">
        <f t="shared" si="8791"/>
        <v>0</v>
      </c>
      <c r="PC397" s="665"/>
      <c r="PD397" s="666"/>
      <c r="PE397" s="667"/>
      <c r="PF397" s="668"/>
      <c r="PG397" s="669"/>
      <c r="PH397" s="691"/>
      <c r="PI397" s="1326"/>
      <c r="PJ397" s="497" t="e">
        <f t="shared" si="8792"/>
        <v>#N/A</v>
      </c>
      <c r="PK397" s="497" t="e">
        <f t="shared" si="8793"/>
        <v>#N/A</v>
      </c>
      <c r="PL397" s="498" t="e">
        <f t="shared" si="8794"/>
        <v>#N/A</v>
      </c>
      <c r="PM397" s="498">
        <f t="shared" si="8795"/>
        <v>0</v>
      </c>
      <c r="PN397" s="498">
        <f t="shared" si="8796"/>
        <v>0</v>
      </c>
      <c r="PO397" s="498" t="e">
        <f t="shared" si="8797"/>
        <v>#N/A</v>
      </c>
      <c r="PP397" s="504">
        <f t="shared" si="8798"/>
        <v>0</v>
      </c>
      <c r="PQ397" s="500">
        <f t="shared" si="8799"/>
        <v>0</v>
      </c>
      <c r="PT397" s="665"/>
      <c r="PU397" s="666"/>
      <c r="PV397" s="667"/>
      <c r="PW397" s="668"/>
      <c r="PX397" s="669"/>
      <c r="PY397" s="691"/>
      <c r="PZ397" s="1326"/>
      <c r="QA397" s="497" t="e">
        <f t="shared" si="8800"/>
        <v>#N/A</v>
      </c>
      <c r="QB397" s="497" t="e">
        <f t="shared" si="8801"/>
        <v>#N/A</v>
      </c>
      <c r="QC397" s="498" t="e">
        <f t="shared" si="8802"/>
        <v>#N/A</v>
      </c>
      <c r="QD397" s="498">
        <f t="shared" si="8803"/>
        <v>0</v>
      </c>
      <c r="QE397" s="498">
        <f t="shared" si="8804"/>
        <v>0</v>
      </c>
      <c r="QF397" s="498" t="e">
        <f t="shared" si="8805"/>
        <v>#N/A</v>
      </c>
      <c r="QG397" s="504">
        <f t="shared" si="8806"/>
        <v>0</v>
      </c>
      <c r="QH397" s="500">
        <f t="shared" si="8807"/>
        <v>0</v>
      </c>
      <c r="QK397" s="665"/>
      <c r="QL397" s="666"/>
      <c r="QM397" s="667"/>
      <c r="QN397" s="668"/>
      <c r="QO397" s="669"/>
      <c r="QP397" s="691"/>
      <c r="QQ397" s="1326"/>
      <c r="QR397" s="497" t="e">
        <f t="shared" si="8808"/>
        <v>#N/A</v>
      </c>
      <c r="QS397" s="497" t="e">
        <f t="shared" si="8809"/>
        <v>#N/A</v>
      </c>
      <c r="QT397" s="498" t="e">
        <f t="shared" si="8810"/>
        <v>#N/A</v>
      </c>
      <c r="QU397" s="498">
        <f t="shared" si="8811"/>
        <v>0</v>
      </c>
      <c r="QV397" s="498">
        <f t="shared" si="8812"/>
        <v>0</v>
      </c>
      <c r="QW397" s="498" t="e">
        <f t="shared" si="8813"/>
        <v>#N/A</v>
      </c>
      <c r="QX397" s="504">
        <f t="shared" si="8814"/>
        <v>0</v>
      </c>
      <c r="QY397" s="500">
        <f t="shared" si="8815"/>
        <v>0</v>
      </c>
      <c r="RB397" s="431"/>
      <c r="RC397" s="404"/>
      <c r="RD397" s="440"/>
      <c r="RE397" s="406"/>
      <c r="RF397" s="416"/>
      <c r="RG397" s="392"/>
      <c r="RH397" s="392"/>
      <c r="RI397" s="497" t="e">
        <f t="shared" si="8032"/>
        <v>#N/A</v>
      </c>
      <c r="RJ397" s="497" t="e">
        <f t="shared" si="8033"/>
        <v>#N/A</v>
      </c>
      <c r="RK397" s="498" t="e">
        <f t="shared" si="8034"/>
        <v>#N/A</v>
      </c>
      <c r="RL397" s="498">
        <f t="shared" si="8035"/>
        <v>0</v>
      </c>
      <c r="RM397" s="498">
        <f t="shared" si="8036"/>
        <v>0</v>
      </c>
      <c r="RN397" s="498" t="e">
        <f t="shared" si="8037"/>
        <v>#N/A</v>
      </c>
      <c r="RO397" s="504">
        <f t="shared" si="8038"/>
        <v>0</v>
      </c>
      <c r="RP397" s="500">
        <f t="shared" si="8039"/>
        <v>0</v>
      </c>
      <c r="RS397" s="431"/>
      <c r="RT397" s="404"/>
      <c r="RU397" s="440"/>
      <c r="RV397" s="406"/>
      <c r="RW397" s="416"/>
      <c r="RX397" s="392"/>
      <c r="RY397" s="392"/>
      <c r="RZ397" s="497" t="e">
        <f t="shared" si="8040"/>
        <v>#N/A</v>
      </c>
      <c r="SA397" s="497" t="e">
        <f t="shared" si="8041"/>
        <v>#N/A</v>
      </c>
      <c r="SB397" s="498" t="e">
        <f t="shared" si="8042"/>
        <v>#N/A</v>
      </c>
      <c r="SC397" s="498">
        <f t="shared" si="8043"/>
        <v>0</v>
      </c>
      <c r="SD397" s="498">
        <f t="shared" si="8044"/>
        <v>0</v>
      </c>
      <c r="SE397" s="498" t="e">
        <f t="shared" si="8045"/>
        <v>#N/A</v>
      </c>
      <c r="SF397" s="504">
        <f t="shared" si="8046"/>
        <v>0</v>
      </c>
      <c r="SG397" s="500">
        <f t="shared" si="8047"/>
        <v>0</v>
      </c>
      <c r="SJ397" s="431"/>
      <c r="SK397" s="404"/>
      <c r="SL397" s="440"/>
      <c r="SM397" s="406"/>
      <c r="SN397" s="416"/>
      <c r="SO397" s="392"/>
      <c r="SP397" s="392"/>
      <c r="SQ397" s="497" t="e">
        <f t="shared" si="8048"/>
        <v>#N/A</v>
      </c>
      <c r="SR397" s="497" t="e">
        <f t="shared" si="8049"/>
        <v>#N/A</v>
      </c>
      <c r="SS397" s="498" t="e">
        <f t="shared" si="8050"/>
        <v>#N/A</v>
      </c>
      <c r="ST397" s="498">
        <f t="shared" si="8051"/>
        <v>0</v>
      </c>
      <c r="SU397" s="498">
        <f t="shared" si="8052"/>
        <v>0</v>
      </c>
      <c r="SV397" s="498" t="e">
        <f t="shared" si="8053"/>
        <v>#N/A</v>
      </c>
      <c r="SW397" s="504">
        <f t="shared" si="8054"/>
        <v>0</v>
      </c>
      <c r="SX397" s="500">
        <f t="shared" si="8055"/>
        <v>0</v>
      </c>
    </row>
    <row r="398" spans="2:518" ht="24.75" hidden="1" customHeight="1" thickTop="1" thickBot="1">
      <c r="B398" s="577"/>
      <c r="C398" s="578"/>
      <c r="D398" s="579"/>
      <c r="E398" s="580"/>
      <c r="F398" s="581"/>
      <c r="G398" s="585"/>
      <c r="H398" s="595"/>
      <c r="K398" s="577"/>
      <c r="L398" s="767"/>
      <c r="M398" s="579"/>
      <c r="N398" s="580"/>
      <c r="O398" s="581"/>
      <c r="P398" s="585"/>
      <c r="Q398" s="1326"/>
      <c r="R398" s="497"/>
      <c r="S398" s="497"/>
      <c r="T398" s="498"/>
      <c r="U398" s="498"/>
      <c r="V398" s="498"/>
      <c r="W398" s="498"/>
      <c r="X398" s="504"/>
      <c r="Y398" s="500"/>
      <c r="Z398" s="486"/>
      <c r="AA398" s="486"/>
      <c r="AB398" s="577"/>
      <c r="AC398" s="767"/>
      <c r="AD398" s="579"/>
      <c r="AE398" s="580"/>
      <c r="AF398" s="581"/>
      <c r="AG398" s="585"/>
      <c r="AH398" s="1326"/>
      <c r="AI398" s="497"/>
      <c r="AJ398" s="497"/>
      <c r="AK398" s="498"/>
      <c r="AL398" s="498"/>
      <c r="AM398" s="498"/>
      <c r="AN398" s="498"/>
      <c r="AO398" s="504"/>
      <c r="AP398" s="500"/>
      <c r="AQ398" s="486"/>
      <c r="AR398" s="486"/>
      <c r="AS398" s="577"/>
      <c r="AT398" s="767"/>
      <c r="AU398" s="579"/>
      <c r="AV398" s="580"/>
      <c r="AW398" s="581"/>
      <c r="AX398" s="585"/>
      <c r="AY398" s="1326"/>
      <c r="AZ398" s="497"/>
      <c r="BA398" s="497"/>
      <c r="BB398" s="498"/>
      <c r="BC398" s="498"/>
      <c r="BD398" s="498"/>
      <c r="BE398" s="498"/>
      <c r="BF398" s="504"/>
      <c r="BG398" s="500"/>
      <c r="BJ398" s="577"/>
      <c r="BK398" s="767"/>
      <c r="BL398" s="579"/>
      <c r="BM398" s="580"/>
      <c r="BN398" s="581"/>
      <c r="BO398" s="585"/>
      <c r="BP398" s="1326"/>
      <c r="BQ398" s="497"/>
      <c r="BR398" s="497"/>
      <c r="BS398" s="498"/>
      <c r="BT398" s="498"/>
      <c r="BU398" s="498"/>
      <c r="BV398" s="498"/>
      <c r="BW398" s="504"/>
      <c r="BX398" s="500"/>
      <c r="CA398" s="577"/>
      <c r="CB398" s="767"/>
      <c r="CC398" s="579"/>
      <c r="CD398" s="580"/>
      <c r="CE398" s="581"/>
      <c r="CF398" s="585"/>
      <c r="CG398" s="1326"/>
      <c r="CH398" s="497"/>
      <c r="CI398" s="497"/>
      <c r="CJ398" s="498"/>
      <c r="CK398" s="498"/>
      <c r="CL398" s="498"/>
      <c r="CM398" s="498"/>
      <c r="CN398" s="504"/>
      <c r="CO398" s="500"/>
      <c r="CR398" s="577"/>
      <c r="CS398" s="767"/>
      <c r="CT398" s="579"/>
      <c r="CU398" s="580"/>
      <c r="CV398" s="581"/>
      <c r="CW398" s="585"/>
      <c r="CX398" s="1326"/>
      <c r="CY398" s="497"/>
      <c r="CZ398" s="497"/>
      <c r="DA398" s="498"/>
      <c r="DB398" s="498"/>
      <c r="DC398" s="498"/>
      <c r="DD398" s="498"/>
      <c r="DE398" s="504"/>
      <c r="DF398" s="500"/>
      <c r="DI398" s="577"/>
      <c r="DJ398" s="767"/>
      <c r="DK398" s="579"/>
      <c r="DL398" s="580"/>
      <c r="DM398" s="581"/>
      <c r="DN398" s="585"/>
      <c r="DO398" s="1326"/>
      <c r="DP398" s="497"/>
      <c r="DQ398" s="497"/>
      <c r="DR398" s="498"/>
      <c r="DS398" s="498"/>
      <c r="DT398" s="498"/>
      <c r="DU398" s="498"/>
      <c r="DV398" s="504"/>
      <c r="DW398" s="500"/>
      <c r="DZ398" s="577"/>
      <c r="EA398" s="767"/>
      <c r="EB398" s="579"/>
      <c r="EC398" s="580"/>
      <c r="ED398" s="581"/>
      <c r="EE398" s="585"/>
      <c r="EF398" s="1326"/>
      <c r="EG398" s="497"/>
      <c r="EH398" s="497"/>
      <c r="EI398" s="498"/>
      <c r="EJ398" s="498"/>
      <c r="EK398" s="498"/>
      <c r="EL398" s="498"/>
      <c r="EM398" s="504"/>
      <c r="EN398" s="500"/>
      <c r="EQ398" s="665"/>
      <c r="ER398" s="666"/>
      <c r="ES398" s="667"/>
      <c r="ET398" s="668"/>
      <c r="EU398" s="669"/>
      <c r="EV398" s="691"/>
      <c r="EW398" s="1326"/>
      <c r="EX398" s="497" t="e">
        <f t="shared" si="8664"/>
        <v>#N/A</v>
      </c>
      <c r="EY398" s="497" t="e">
        <f t="shared" si="8665"/>
        <v>#N/A</v>
      </c>
      <c r="EZ398" s="498" t="e">
        <f t="shared" si="8666"/>
        <v>#N/A</v>
      </c>
      <c r="FA398" s="498">
        <f t="shared" si="8667"/>
        <v>0</v>
      </c>
      <c r="FB398" s="498">
        <f t="shared" si="8668"/>
        <v>0</v>
      </c>
      <c r="FC398" s="498" t="e">
        <f t="shared" si="8669"/>
        <v>#N/A</v>
      </c>
      <c r="FD398" s="504">
        <f t="shared" si="8670"/>
        <v>0</v>
      </c>
      <c r="FE398" s="500">
        <f t="shared" si="8671"/>
        <v>0</v>
      </c>
      <c r="FH398" s="665"/>
      <c r="FI398" s="666"/>
      <c r="FJ398" s="667"/>
      <c r="FK398" s="668"/>
      <c r="FL398" s="669"/>
      <c r="FM398" s="691"/>
      <c r="FN398" s="1326"/>
      <c r="FO398" s="497" t="e">
        <f t="shared" si="8672"/>
        <v>#N/A</v>
      </c>
      <c r="FP398" s="497" t="e">
        <f t="shared" si="8673"/>
        <v>#N/A</v>
      </c>
      <c r="FQ398" s="498" t="e">
        <f t="shared" si="8674"/>
        <v>#N/A</v>
      </c>
      <c r="FR398" s="498">
        <f t="shared" si="8675"/>
        <v>0</v>
      </c>
      <c r="FS398" s="498">
        <f t="shared" si="8676"/>
        <v>0</v>
      </c>
      <c r="FT398" s="498" t="e">
        <f t="shared" si="8677"/>
        <v>#N/A</v>
      </c>
      <c r="FU398" s="504">
        <f t="shared" si="8678"/>
        <v>0</v>
      </c>
      <c r="FV398" s="500">
        <f t="shared" si="8679"/>
        <v>0</v>
      </c>
      <c r="FY398" s="665"/>
      <c r="FZ398" s="666"/>
      <c r="GA398" s="667"/>
      <c r="GB398" s="668"/>
      <c r="GC398" s="669"/>
      <c r="GD398" s="691"/>
      <c r="GE398" s="1326"/>
      <c r="GF398" s="497" t="e">
        <f t="shared" si="8680"/>
        <v>#N/A</v>
      </c>
      <c r="GG398" s="497" t="e">
        <f t="shared" si="8681"/>
        <v>#N/A</v>
      </c>
      <c r="GH398" s="498" t="e">
        <f t="shared" si="8682"/>
        <v>#N/A</v>
      </c>
      <c r="GI398" s="498">
        <f t="shared" si="8683"/>
        <v>0</v>
      </c>
      <c r="GJ398" s="498">
        <f t="shared" si="8684"/>
        <v>0</v>
      </c>
      <c r="GK398" s="498" t="e">
        <f t="shared" si="8685"/>
        <v>#N/A</v>
      </c>
      <c r="GL398" s="504">
        <f t="shared" si="8686"/>
        <v>0</v>
      </c>
      <c r="GM398" s="500">
        <f t="shared" si="8687"/>
        <v>0</v>
      </c>
      <c r="GP398" s="665"/>
      <c r="GQ398" s="666"/>
      <c r="GR398" s="667"/>
      <c r="GS398" s="668"/>
      <c r="GT398" s="669"/>
      <c r="GU398" s="691"/>
      <c r="GV398" s="1326"/>
      <c r="GW398" s="497" t="e">
        <f t="shared" si="8688"/>
        <v>#N/A</v>
      </c>
      <c r="GX398" s="497" t="e">
        <f t="shared" si="8689"/>
        <v>#N/A</v>
      </c>
      <c r="GY398" s="498" t="e">
        <f t="shared" si="8690"/>
        <v>#N/A</v>
      </c>
      <c r="GZ398" s="498">
        <f t="shared" si="8691"/>
        <v>0</v>
      </c>
      <c r="HA398" s="498">
        <f t="shared" si="8692"/>
        <v>0</v>
      </c>
      <c r="HB398" s="498" t="e">
        <f t="shared" si="8693"/>
        <v>#N/A</v>
      </c>
      <c r="HC398" s="504">
        <f t="shared" si="8694"/>
        <v>0</v>
      </c>
      <c r="HD398" s="500">
        <f t="shared" si="8695"/>
        <v>0</v>
      </c>
      <c r="HG398" s="665"/>
      <c r="HH398" s="666"/>
      <c r="HI398" s="667"/>
      <c r="HJ398" s="668"/>
      <c r="HK398" s="669"/>
      <c r="HL398" s="691"/>
      <c r="HM398" s="1326"/>
      <c r="HN398" s="497" t="e">
        <f t="shared" si="8696"/>
        <v>#N/A</v>
      </c>
      <c r="HO398" s="497" t="e">
        <f t="shared" si="8697"/>
        <v>#N/A</v>
      </c>
      <c r="HP398" s="498" t="e">
        <f t="shared" si="8698"/>
        <v>#N/A</v>
      </c>
      <c r="HQ398" s="498">
        <f t="shared" si="8699"/>
        <v>0</v>
      </c>
      <c r="HR398" s="498">
        <f t="shared" si="8700"/>
        <v>0</v>
      </c>
      <c r="HS398" s="498" t="e">
        <f t="shared" si="8701"/>
        <v>#N/A</v>
      </c>
      <c r="HT398" s="504">
        <f t="shared" si="8702"/>
        <v>0</v>
      </c>
      <c r="HU398" s="500">
        <f t="shared" si="8703"/>
        <v>0</v>
      </c>
      <c r="HX398" s="665"/>
      <c r="HY398" s="666"/>
      <c r="HZ398" s="667"/>
      <c r="IA398" s="668"/>
      <c r="IB398" s="669"/>
      <c r="IC398" s="691"/>
      <c r="ID398" s="1326"/>
      <c r="IE398" s="497" t="e">
        <f t="shared" si="8704"/>
        <v>#N/A</v>
      </c>
      <c r="IF398" s="497" t="e">
        <f t="shared" si="8705"/>
        <v>#N/A</v>
      </c>
      <c r="IG398" s="498" t="e">
        <f t="shared" si="8706"/>
        <v>#N/A</v>
      </c>
      <c r="IH398" s="498">
        <f t="shared" si="8707"/>
        <v>0</v>
      </c>
      <c r="II398" s="498">
        <f t="shared" si="8708"/>
        <v>0</v>
      </c>
      <c r="IJ398" s="498" t="e">
        <f t="shared" si="8709"/>
        <v>#N/A</v>
      </c>
      <c r="IK398" s="504">
        <f t="shared" si="8710"/>
        <v>0</v>
      </c>
      <c r="IL398" s="500">
        <f t="shared" si="8711"/>
        <v>0</v>
      </c>
      <c r="IO398" s="665"/>
      <c r="IP398" s="666"/>
      <c r="IQ398" s="667"/>
      <c r="IR398" s="668"/>
      <c r="IS398" s="669"/>
      <c r="IT398" s="691"/>
      <c r="IU398" s="1326"/>
      <c r="IV398" s="497" t="e">
        <f t="shared" si="8712"/>
        <v>#N/A</v>
      </c>
      <c r="IW398" s="497" t="e">
        <f t="shared" si="8713"/>
        <v>#N/A</v>
      </c>
      <c r="IX398" s="498" t="e">
        <f t="shared" si="8714"/>
        <v>#N/A</v>
      </c>
      <c r="IY398" s="498">
        <f t="shared" si="8715"/>
        <v>0</v>
      </c>
      <c r="IZ398" s="498">
        <f t="shared" si="8716"/>
        <v>0</v>
      </c>
      <c r="JA398" s="498" t="e">
        <f t="shared" si="8717"/>
        <v>#N/A</v>
      </c>
      <c r="JB398" s="504">
        <f t="shared" si="8718"/>
        <v>0</v>
      </c>
      <c r="JC398" s="500">
        <f t="shared" si="8719"/>
        <v>0</v>
      </c>
      <c r="JF398" s="665"/>
      <c r="JG398" s="666"/>
      <c r="JH398" s="667"/>
      <c r="JI398" s="668"/>
      <c r="JJ398" s="669"/>
      <c r="JK398" s="691"/>
      <c r="JL398" s="1326"/>
      <c r="JM398" s="497" t="e">
        <f t="shared" si="8720"/>
        <v>#N/A</v>
      </c>
      <c r="JN398" s="497" t="e">
        <f t="shared" si="8721"/>
        <v>#N/A</v>
      </c>
      <c r="JO398" s="498" t="e">
        <f t="shared" si="8722"/>
        <v>#N/A</v>
      </c>
      <c r="JP398" s="498">
        <f t="shared" si="8723"/>
        <v>0</v>
      </c>
      <c r="JQ398" s="498">
        <f t="shared" si="8724"/>
        <v>0</v>
      </c>
      <c r="JR398" s="498" t="e">
        <f t="shared" si="8725"/>
        <v>#N/A</v>
      </c>
      <c r="JS398" s="504">
        <f t="shared" si="8726"/>
        <v>0</v>
      </c>
      <c r="JT398" s="500">
        <f t="shared" si="8727"/>
        <v>0</v>
      </c>
      <c r="JW398" s="665"/>
      <c r="JX398" s="666"/>
      <c r="JY398" s="667"/>
      <c r="JZ398" s="668"/>
      <c r="KA398" s="669"/>
      <c r="KB398" s="691"/>
      <c r="KC398" s="1326"/>
      <c r="KD398" s="497" t="e">
        <f t="shared" si="8728"/>
        <v>#N/A</v>
      </c>
      <c r="KE398" s="497" t="e">
        <f t="shared" si="8729"/>
        <v>#N/A</v>
      </c>
      <c r="KF398" s="498" t="e">
        <f t="shared" si="8730"/>
        <v>#N/A</v>
      </c>
      <c r="KG398" s="498">
        <f t="shared" si="8731"/>
        <v>0</v>
      </c>
      <c r="KH398" s="498">
        <f t="shared" si="8732"/>
        <v>0</v>
      </c>
      <c r="KI398" s="498" t="e">
        <f t="shared" si="8733"/>
        <v>#N/A</v>
      </c>
      <c r="KJ398" s="504">
        <f t="shared" si="8734"/>
        <v>0</v>
      </c>
      <c r="KK398" s="500">
        <f t="shared" si="8735"/>
        <v>0</v>
      </c>
      <c r="KN398" s="665"/>
      <c r="KO398" s="666"/>
      <c r="KP398" s="667"/>
      <c r="KQ398" s="668"/>
      <c r="KR398" s="669"/>
      <c r="KS398" s="691"/>
      <c r="KT398" s="1326"/>
      <c r="KU398" s="497" t="e">
        <f t="shared" si="8736"/>
        <v>#N/A</v>
      </c>
      <c r="KV398" s="497" t="e">
        <f t="shared" si="8737"/>
        <v>#N/A</v>
      </c>
      <c r="KW398" s="498" t="e">
        <f t="shared" si="8738"/>
        <v>#N/A</v>
      </c>
      <c r="KX398" s="498">
        <f t="shared" si="8739"/>
        <v>0</v>
      </c>
      <c r="KY398" s="498">
        <f t="shared" si="8740"/>
        <v>0</v>
      </c>
      <c r="KZ398" s="498" t="e">
        <f t="shared" si="8741"/>
        <v>#N/A</v>
      </c>
      <c r="LA398" s="504">
        <f t="shared" si="8742"/>
        <v>0</v>
      </c>
      <c r="LB398" s="500">
        <f t="shared" si="8743"/>
        <v>0</v>
      </c>
      <c r="LE398" s="665"/>
      <c r="LF398" s="666"/>
      <c r="LG398" s="667"/>
      <c r="LH398" s="668"/>
      <c r="LI398" s="669"/>
      <c r="LJ398" s="691"/>
      <c r="LK398" s="1326"/>
      <c r="LL398" s="497" t="e">
        <f t="shared" si="8744"/>
        <v>#N/A</v>
      </c>
      <c r="LM398" s="497" t="e">
        <f t="shared" si="8745"/>
        <v>#N/A</v>
      </c>
      <c r="LN398" s="498" t="e">
        <f t="shared" si="8746"/>
        <v>#N/A</v>
      </c>
      <c r="LO398" s="498">
        <f t="shared" si="8747"/>
        <v>0</v>
      </c>
      <c r="LP398" s="498">
        <f t="shared" si="8748"/>
        <v>0</v>
      </c>
      <c r="LQ398" s="498" t="e">
        <f t="shared" si="8749"/>
        <v>#N/A</v>
      </c>
      <c r="LR398" s="504">
        <f t="shared" si="8750"/>
        <v>0</v>
      </c>
      <c r="LS398" s="500">
        <f t="shared" si="8751"/>
        <v>0</v>
      </c>
      <c r="LV398" s="665"/>
      <c r="LW398" s="666"/>
      <c r="LX398" s="667"/>
      <c r="LY398" s="668"/>
      <c r="LZ398" s="669"/>
      <c r="MA398" s="691"/>
      <c r="MB398" s="1326"/>
      <c r="MC398" s="497" t="e">
        <f t="shared" si="8752"/>
        <v>#N/A</v>
      </c>
      <c r="MD398" s="497" t="e">
        <f t="shared" si="8753"/>
        <v>#N/A</v>
      </c>
      <c r="ME398" s="498" t="e">
        <f t="shared" si="8754"/>
        <v>#N/A</v>
      </c>
      <c r="MF398" s="498">
        <f t="shared" si="8755"/>
        <v>0</v>
      </c>
      <c r="MG398" s="498">
        <f t="shared" si="8756"/>
        <v>0</v>
      </c>
      <c r="MH398" s="498" t="e">
        <f t="shared" si="8757"/>
        <v>#N/A</v>
      </c>
      <c r="MI398" s="504">
        <f t="shared" si="8758"/>
        <v>0</v>
      </c>
      <c r="MJ398" s="500">
        <f t="shared" si="8759"/>
        <v>0</v>
      </c>
      <c r="MM398" s="665"/>
      <c r="MN398" s="666"/>
      <c r="MO398" s="667"/>
      <c r="MP398" s="668"/>
      <c r="MQ398" s="669"/>
      <c r="MR398" s="691"/>
      <c r="MS398" s="1326"/>
      <c r="MT398" s="497" t="e">
        <f t="shared" si="8760"/>
        <v>#N/A</v>
      </c>
      <c r="MU398" s="497" t="e">
        <f t="shared" si="8761"/>
        <v>#N/A</v>
      </c>
      <c r="MV398" s="498" t="e">
        <f t="shared" si="8762"/>
        <v>#N/A</v>
      </c>
      <c r="MW398" s="498">
        <f t="shared" si="8763"/>
        <v>0</v>
      </c>
      <c r="MX398" s="498">
        <f t="shared" si="8764"/>
        <v>0</v>
      </c>
      <c r="MY398" s="498" t="e">
        <f t="shared" si="8765"/>
        <v>#N/A</v>
      </c>
      <c r="MZ398" s="504">
        <f t="shared" si="8766"/>
        <v>0</v>
      </c>
      <c r="NA398" s="500">
        <f t="shared" si="8767"/>
        <v>0</v>
      </c>
      <c r="ND398" s="665"/>
      <c r="NE398" s="666"/>
      <c r="NF398" s="667"/>
      <c r="NG398" s="668"/>
      <c r="NH398" s="669"/>
      <c r="NI398" s="691"/>
      <c r="NJ398" s="1326"/>
      <c r="NK398" s="497" t="e">
        <f t="shared" si="8768"/>
        <v>#N/A</v>
      </c>
      <c r="NL398" s="497" t="e">
        <f t="shared" si="8769"/>
        <v>#N/A</v>
      </c>
      <c r="NM398" s="498" t="e">
        <f t="shared" si="8770"/>
        <v>#N/A</v>
      </c>
      <c r="NN398" s="498">
        <f t="shared" si="8771"/>
        <v>0</v>
      </c>
      <c r="NO398" s="498">
        <f t="shared" si="8772"/>
        <v>0</v>
      </c>
      <c r="NP398" s="498" t="e">
        <f t="shared" si="8773"/>
        <v>#N/A</v>
      </c>
      <c r="NQ398" s="504">
        <f t="shared" si="8774"/>
        <v>0</v>
      </c>
      <c r="NR398" s="500">
        <f t="shared" si="8775"/>
        <v>0</v>
      </c>
      <c r="NU398" s="665"/>
      <c r="NV398" s="666"/>
      <c r="NW398" s="667"/>
      <c r="NX398" s="668"/>
      <c r="NY398" s="669"/>
      <c r="NZ398" s="691"/>
      <c r="OA398" s="1326"/>
      <c r="OB398" s="497" t="e">
        <f t="shared" si="8776"/>
        <v>#N/A</v>
      </c>
      <c r="OC398" s="497" t="e">
        <f t="shared" si="8777"/>
        <v>#N/A</v>
      </c>
      <c r="OD398" s="498" t="e">
        <f t="shared" si="8778"/>
        <v>#N/A</v>
      </c>
      <c r="OE398" s="498">
        <f t="shared" si="8779"/>
        <v>0</v>
      </c>
      <c r="OF398" s="498">
        <f t="shared" si="8780"/>
        <v>0</v>
      </c>
      <c r="OG398" s="498" t="e">
        <f t="shared" si="8781"/>
        <v>#N/A</v>
      </c>
      <c r="OH398" s="504">
        <f t="shared" si="8782"/>
        <v>0</v>
      </c>
      <c r="OI398" s="500">
        <f t="shared" si="8783"/>
        <v>0</v>
      </c>
      <c r="OL398" s="665"/>
      <c r="OM398" s="666"/>
      <c r="ON398" s="667"/>
      <c r="OO398" s="668"/>
      <c r="OP398" s="669"/>
      <c r="OQ398" s="691"/>
      <c r="OR398" s="1326"/>
      <c r="OS398" s="497" t="e">
        <f t="shared" si="8784"/>
        <v>#N/A</v>
      </c>
      <c r="OT398" s="497" t="e">
        <f t="shared" si="8785"/>
        <v>#N/A</v>
      </c>
      <c r="OU398" s="498" t="e">
        <f t="shared" si="8786"/>
        <v>#N/A</v>
      </c>
      <c r="OV398" s="498">
        <f t="shared" si="8787"/>
        <v>0</v>
      </c>
      <c r="OW398" s="498">
        <f t="shared" si="8788"/>
        <v>0</v>
      </c>
      <c r="OX398" s="498" t="e">
        <f t="shared" si="8789"/>
        <v>#N/A</v>
      </c>
      <c r="OY398" s="504">
        <f t="shared" si="8790"/>
        <v>0</v>
      </c>
      <c r="OZ398" s="500">
        <f t="shared" si="8791"/>
        <v>0</v>
      </c>
      <c r="PC398" s="665"/>
      <c r="PD398" s="666"/>
      <c r="PE398" s="667"/>
      <c r="PF398" s="668"/>
      <c r="PG398" s="669"/>
      <c r="PH398" s="691"/>
      <c r="PI398" s="1326"/>
      <c r="PJ398" s="497" t="e">
        <f t="shared" si="8792"/>
        <v>#N/A</v>
      </c>
      <c r="PK398" s="497" t="e">
        <f t="shared" si="8793"/>
        <v>#N/A</v>
      </c>
      <c r="PL398" s="498" t="e">
        <f t="shared" si="8794"/>
        <v>#N/A</v>
      </c>
      <c r="PM398" s="498">
        <f t="shared" si="8795"/>
        <v>0</v>
      </c>
      <c r="PN398" s="498">
        <f t="shared" si="8796"/>
        <v>0</v>
      </c>
      <c r="PO398" s="498" t="e">
        <f t="shared" si="8797"/>
        <v>#N/A</v>
      </c>
      <c r="PP398" s="504">
        <f t="shared" si="8798"/>
        <v>0</v>
      </c>
      <c r="PQ398" s="500">
        <f t="shared" si="8799"/>
        <v>0</v>
      </c>
      <c r="PT398" s="665"/>
      <c r="PU398" s="666"/>
      <c r="PV398" s="667"/>
      <c r="PW398" s="668"/>
      <c r="PX398" s="669"/>
      <c r="PY398" s="691"/>
      <c r="PZ398" s="1326"/>
      <c r="QA398" s="497" t="e">
        <f t="shared" si="8800"/>
        <v>#N/A</v>
      </c>
      <c r="QB398" s="497" t="e">
        <f t="shared" si="8801"/>
        <v>#N/A</v>
      </c>
      <c r="QC398" s="498" t="e">
        <f t="shared" si="8802"/>
        <v>#N/A</v>
      </c>
      <c r="QD398" s="498">
        <f t="shared" si="8803"/>
        <v>0</v>
      </c>
      <c r="QE398" s="498">
        <f t="shared" si="8804"/>
        <v>0</v>
      </c>
      <c r="QF398" s="498" t="e">
        <f t="shared" si="8805"/>
        <v>#N/A</v>
      </c>
      <c r="QG398" s="504">
        <f t="shared" si="8806"/>
        <v>0</v>
      </c>
      <c r="QH398" s="500">
        <f t="shared" si="8807"/>
        <v>0</v>
      </c>
      <c r="QK398" s="665"/>
      <c r="QL398" s="666"/>
      <c r="QM398" s="667"/>
      <c r="QN398" s="668"/>
      <c r="QO398" s="669"/>
      <c r="QP398" s="691"/>
      <c r="QQ398" s="1326"/>
      <c r="QR398" s="497" t="e">
        <f t="shared" si="8808"/>
        <v>#N/A</v>
      </c>
      <c r="QS398" s="497" t="e">
        <f t="shared" si="8809"/>
        <v>#N/A</v>
      </c>
      <c r="QT398" s="498" t="e">
        <f t="shared" si="8810"/>
        <v>#N/A</v>
      </c>
      <c r="QU398" s="498">
        <f t="shared" si="8811"/>
        <v>0</v>
      </c>
      <c r="QV398" s="498">
        <f t="shared" si="8812"/>
        <v>0</v>
      </c>
      <c r="QW398" s="498" t="e">
        <f t="shared" si="8813"/>
        <v>#N/A</v>
      </c>
      <c r="QX398" s="504">
        <f t="shared" si="8814"/>
        <v>0</v>
      </c>
      <c r="QY398" s="500">
        <f t="shared" si="8815"/>
        <v>0</v>
      </c>
      <c r="RB398" s="442"/>
      <c r="RC398" s="436"/>
      <c r="RD398" s="440"/>
      <c r="RE398" s="406"/>
      <c r="RF398" s="438"/>
      <c r="RG398" s="439"/>
      <c r="RH398" s="439"/>
      <c r="RI398" s="497" t="e">
        <f t="shared" si="8032"/>
        <v>#N/A</v>
      </c>
      <c r="RJ398" s="497" t="e">
        <f t="shared" si="8033"/>
        <v>#N/A</v>
      </c>
      <c r="RK398" s="498" t="e">
        <f t="shared" si="8034"/>
        <v>#N/A</v>
      </c>
      <c r="RL398" s="498">
        <f t="shared" si="8035"/>
        <v>0</v>
      </c>
      <c r="RM398" s="498">
        <f t="shared" si="8036"/>
        <v>0</v>
      </c>
      <c r="RN398" s="498" t="e">
        <f t="shared" si="8037"/>
        <v>#N/A</v>
      </c>
      <c r="RO398" s="504">
        <f t="shared" si="8038"/>
        <v>0</v>
      </c>
      <c r="RP398" s="500">
        <f t="shared" si="8039"/>
        <v>0</v>
      </c>
      <c r="RS398" s="442"/>
      <c r="RT398" s="436"/>
      <c r="RU398" s="440"/>
      <c r="RV398" s="406"/>
      <c r="RW398" s="438"/>
      <c r="RX398" s="439"/>
      <c r="RY398" s="439"/>
      <c r="RZ398" s="497" t="e">
        <f t="shared" si="8040"/>
        <v>#N/A</v>
      </c>
      <c r="SA398" s="497" t="e">
        <f t="shared" si="8041"/>
        <v>#N/A</v>
      </c>
      <c r="SB398" s="498" t="e">
        <f t="shared" si="8042"/>
        <v>#N/A</v>
      </c>
      <c r="SC398" s="498">
        <f t="shared" si="8043"/>
        <v>0</v>
      </c>
      <c r="SD398" s="498">
        <f t="shared" si="8044"/>
        <v>0</v>
      </c>
      <c r="SE398" s="498" t="e">
        <f t="shared" si="8045"/>
        <v>#N/A</v>
      </c>
      <c r="SF398" s="504">
        <f t="shared" si="8046"/>
        <v>0</v>
      </c>
      <c r="SG398" s="500">
        <f t="shared" si="8047"/>
        <v>0</v>
      </c>
      <c r="SJ398" s="442"/>
      <c r="SK398" s="436"/>
      <c r="SL398" s="440"/>
      <c r="SM398" s="406"/>
      <c r="SN398" s="438"/>
      <c r="SO398" s="439"/>
      <c r="SP398" s="439"/>
      <c r="SQ398" s="497" t="e">
        <f t="shared" si="8048"/>
        <v>#N/A</v>
      </c>
      <c r="SR398" s="497" t="e">
        <f t="shared" si="8049"/>
        <v>#N/A</v>
      </c>
      <c r="SS398" s="498" t="e">
        <f t="shared" si="8050"/>
        <v>#N/A</v>
      </c>
      <c r="ST398" s="498">
        <f t="shared" si="8051"/>
        <v>0</v>
      </c>
      <c r="SU398" s="498">
        <f t="shared" si="8052"/>
        <v>0</v>
      </c>
      <c r="SV398" s="498" t="e">
        <f t="shared" si="8053"/>
        <v>#N/A</v>
      </c>
      <c r="SW398" s="504">
        <f t="shared" si="8054"/>
        <v>0</v>
      </c>
      <c r="SX398" s="500">
        <f t="shared" si="8055"/>
        <v>0</v>
      </c>
    </row>
    <row r="399" spans="2:518" ht="36.75" hidden="1" customHeight="1" thickTop="1" thickBot="1">
      <c r="B399" s="577"/>
      <c r="C399" s="578"/>
      <c r="D399" s="579"/>
      <c r="E399" s="580"/>
      <c r="F399" s="581"/>
      <c r="G399" s="585"/>
      <c r="H399" s="595"/>
      <c r="K399" s="577"/>
      <c r="L399" s="767"/>
      <c r="M399" s="579"/>
      <c r="N399" s="580"/>
      <c r="O399" s="581"/>
      <c r="P399" s="585"/>
      <c r="Q399" s="1326"/>
      <c r="R399" s="497"/>
      <c r="S399" s="497"/>
      <c r="T399" s="498"/>
      <c r="U399" s="498"/>
      <c r="V399" s="498"/>
      <c r="W399" s="498"/>
      <c r="X399" s="504"/>
      <c r="Y399" s="500"/>
      <c r="Z399" s="486"/>
      <c r="AA399" s="486"/>
      <c r="AB399" s="577"/>
      <c r="AC399" s="767"/>
      <c r="AD399" s="579"/>
      <c r="AE399" s="580"/>
      <c r="AF399" s="581"/>
      <c r="AG399" s="585"/>
      <c r="AH399" s="1326"/>
      <c r="AI399" s="497"/>
      <c r="AJ399" s="497"/>
      <c r="AK399" s="498"/>
      <c r="AL399" s="498"/>
      <c r="AM399" s="498"/>
      <c r="AN399" s="498"/>
      <c r="AO399" s="504"/>
      <c r="AP399" s="500"/>
      <c r="AQ399" s="486"/>
      <c r="AR399" s="486"/>
      <c r="AS399" s="577"/>
      <c r="AT399" s="767"/>
      <c r="AU399" s="579"/>
      <c r="AV399" s="580"/>
      <c r="AW399" s="581"/>
      <c r="AX399" s="585"/>
      <c r="AY399" s="1326"/>
      <c r="AZ399" s="497"/>
      <c r="BA399" s="497"/>
      <c r="BB399" s="498"/>
      <c r="BC399" s="498"/>
      <c r="BD399" s="498"/>
      <c r="BE399" s="498"/>
      <c r="BF399" s="504"/>
      <c r="BG399" s="500"/>
      <c r="BJ399" s="577"/>
      <c r="BK399" s="767"/>
      <c r="BL399" s="579"/>
      <c r="BM399" s="580"/>
      <c r="BN399" s="581"/>
      <c r="BO399" s="585"/>
      <c r="BP399" s="1326"/>
      <c r="BQ399" s="497"/>
      <c r="BR399" s="497"/>
      <c r="BS399" s="498"/>
      <c r="BT399" s="498"/>
      <c r="BU399" s="498"/>
      <c r="BV399" s="498"/>
      <c r="BW399" s="504"/>
      <c r="BX399" s="500"/>
      <c r="CA399" s="577"/>
      <c r="CB399" s="767"/>
      <c r="CC399" s="579"/>
      <c r="CD399" s="580"/>
      <c r="CE399" s="581"/>
      <c r="CF399" s="585"/>
      <c r="CG399" s="1326"/>
      <c r="CH399" s="497"/>
      <c r="CI399" s="497"/>
      <c r="CJ399" s="498"/>
      <c r="CK399" s="498"/>
      <c r="CL399" s="498"/>
      <c r="CM399" s="498"/>
      <c r="CN399" s="504"/>
      <c r="CO399" s="500"/>
      <c r="CR399" s="577"/>
      <c r="CS399" s="767"/>
      <c r="CT399" s="579"/>
      <c r="CU399" s="580"/>
      <c r="CV399" s="581"/>
      <c r="CW399" s="585"/>
      <c r="CX399" s="1326"/>
      <c r="CY399" s="497"/>
      <c r="CZ399" s="497"/>
      <c r="DA399" s="498"/>
      <c r="DB399" s="498"/>
      <c r="DC399" s="498"/>
      <c r="DD399" s="498"/>
      <c r="DE399" s="504"/>
      <c r="DF399" s="500"/>
      <c r="DI399" s="577"/>
      <c r="DJ399" s="767"/>
      <c r="DK399" s="579"/>
      <c r="DL399" s="580"/>
      <c r="DM399" s="581"/>
      <c r="DN399" s="585"/>
      <c r="DO399" s="1326"/>
      <c r="DP399" s="497"/>
      <c r="DQ399" s="497"/>
      <c r="DR399" s="498"/>
      <c r="DS399" s="498"/>
      <c r="DT399" s="498"/>
      <c r="DU399" s="498"/>
      <c r="DV399" s="504"/>
      <c r="DW399" s="500"/>
      <c r="DZ399" s="577"/>
      <c r="EA399" s="767"/>
      <c r="EB399" s="579"/>
      <c r="EC399" s="580"/>
      <c r="ED399" s="581"/>
      <c r="EE399" s="585"/>
      <c r="EF399" s="1326"/>
      <c r="EG399" s="497"/>
      <c r="EH399" s="497"/>
      <c r="EI399" s="498"/>
      <c r="EJ399" s="498"/>
      <c r="EK399" s="498"/>
      <c r="EL399" s="498"/>
      <c r="EM399" s="504"/>
      <c r="EN399" s="500"/>
      <c r="EQ399" s="665"/>
      <c r="ER399" s="666"/>
      <c r="ES399" s="667"/>
      <c r="ET399" s="668"/>
      <c r="EU399" s="669"/>
      <c r="EV399" s="691"/>
      <c r="EW399" s="1326"/>
      <c r="EX399" s="497" t="e">
        <f t="shared" si="8664"/>
        <v>#N/A</v>
      </c>
      <c r="EY399" s="497" t="e">
        <f t="shared" si="8665"/>
        <v>#N/A</v>
      </c>
      <c r="EZ399" s="498" t="e">
        <f t="shared" si="8666"/>
        <v>#N/A</v>
      </c>
      <c r="FA399" s="498">
        <f t="shared" si="8667"/>
        <v>0</v>
      </c>
      <c r="FB399" s="498">
        <f t="shared" si="8668"/>
        <v>0</v>
      </c>
      <c r="FC399" s="498" t="e">
        <f t="shared" si="8669"/>
        <v>#N/A</v>
      </c>
      <c r="FD399" s="504">
        <f t="shared" si="8670"/>
        <v>0</v>
      </c>
      <c r="FE399" s="500">
        <f t="shared" si="8671"/>
        <v>0</v>
      </c>
      <c r="FH399" s="665"/>
      <c r="FI399" s="666"/>
      <c r="FJ399" s="667"/>
      <c r="FK399" s="668"/>
      <c r="FL399" s="669"/>
      <c r="FM399" s="691"/>
      <c r="FN399" s="1326"/>
      <c r="FO399" s="497" t="e">
        <f t="shared" si="8672"/>
        <v>#N/A</v>
      </c>
      <c r="FP399" s="497" t="e">
        <f t="shared" si="8673"/>
        <v>#N/A</v>
      </c>
      <c r="FQ399" s="498" t="e">
        <f t="shared" si="8674"/>
        <v>#N/A</v>
      </c>
      <c r="FR399" s="498">
        <f t="shared" si="8675"/>
        <v>0</v>
      </c>
      <c r="FS399" s="498">
        <f t="shared" si="8676"/>
        <v>0</v>
      </c>
      <c r="FT399" s="498" t="e">
        <f t="shared" si="8677"/>
        <v>#N/A</v>
      </c>
      <c r="FU399" s="504">
        <f t="shared" si="8678"/>
        <v>0</v>
      </c>
      <c r="FV399" s="500">
        <f t="shared" si="8679"/>
        <v>0</v>
      </c>
      <c r="FY399" s="665"/>
      <c r="FZ399" s="666"/>
      <c r="GA399" s="667"/>
      <c r="GB399" s="668"/>
      <c r="GC399" s="669"/>
      <c r="GD399" s="691"/>
      <c r="GE399" s="1326"/>
      <c r="GF399" s="497" t="e">
        <f t="shared" si="8680"/>
        <v>#N/A</v>
      </c>
      <c r="GG399" s="497" t="e">
        <f t="shared" si="8681"/>
        <v>#N/A</v>
      </c>
      <c r="GH399" s="498" t="e">
        <f t="shared" si="8682"/>
        <v>#N/A</v>
      </c>
      <c r="GI399" s="498">
        <f t="shared" si="8683"/>
        <v>0</v>
      </c>
      <c r="GJ399" s="498">
        <f t="shared" si="8684"/>
        <v>0</v>
      </c>
      <c r="GK399" s="498" t="e">
        <f t="shared" si="8685"/>
        <v>#N/A</v>
      </c>
      <c r="GL399" s="504">
        <f t="shared" si="8686"/>
        <v>0</v>
      </c>
      <c r="GM399" s="500">
        <f t="shared" si="8687"/>
        <v>0</v>
      </c>
      <c r="GP399" s="665"/>
      <c r="GQ399" s="666"/>
      <c r="GR399" s="667"/>
      <c r="GS399" s="668"/>
      <c r="GT399" s="669"/>
      <c r="GU399" s="691"/>
      <c r="GV399" s="1326"/>
      <c r="GW399" s="497" t="e">
        <f t="shared" si="8688"/>
        <v>#N/A</v>
      </c>
      <c r="GX399" s="497" t="e">
        <f t="shared" si="8689"/>
        <v>#N/A</v>
      </c>
      <c r="GY399" s="498" t="e">
        <f t="shared" si="8690"/>
        <v>#N/A</v>
      </c>
      <c r="GZ399" s="498">
        <f t="shared" si="8691"/>
        <v>0</v>
      </c>
      <c r="HA399" s="498">
        <f t="shared" si="8692"/>
        <v>0</v>
      </c>
      <c r="HB399" s="498" t="e">
        <f t="shared" si="8693"/>
        <v>#N/A</v>
      </c>
      <c r="HC399" s="504">
        <f t="shared" si="8694"/>
        <v>0</v>
      </c>
      <c r="HD399" s="500">
        <f t="shared" si="8695"/>
        <v>0</v>
      </c>
      <c r="HG399" s="665"/>
      <c r="HH399" s="666"/>
      <c r="HI399" s="667"/>
      <c r="HJ399" s="668"/>
      <c r="HK399" s="669"/>
      <c r="HL399" s="691"/>
      <c r="HM399" s="1326"/>
      <c r="HN399" s="497" t="e">
        <f t="shared" si="8696"/>
        <v>#N/A</v>
      </c>
      <c r="HO399" s="497" t="e">
        <f t="shared" si="8697"/>
        <v>#N/A</v>
      </c>
      <c r="HP399" s="498" t="e">
        <f t="shared" si="8698"/>
        <v>#N/A</v>
      </c>
      <c r="HQ399" s="498">
        <f t="shared" si="8699"/>
        <v>0</v>
      </c>
      <c r="HR399" s="498">
        <f t="shared" si="8700"/>
        <v>0</v>
      </c>
      <c r="HS399" s="498" t="e">
        <f t="shared" si="8701"/>
        <v>#N/A</v>
      </c>
      <c r="HT399" s="504">
        <f t="shared" si="8702"/>
        <v>0</v>
      </c>
      <c r="HU399" s="500">
        <f t="shared" si="8703"/>
        <v>0</v>
      </c>
      <c r="HX399" s="665"/>
      <c r="HY399" s="666"/>
      <c r="HZ399" s="667"/>
      <c r="IA399" s="668"/>
      <c r="IB399" s="669"/>
      <c r="IC399" s="691"/>
      <c r="ID399" s="1326"/>
      <c r="IE399" s="497" t="e">
        <f t="shared" si="8704"/>
        <v>#N/A</v>
      </c>
      <c r="IF399" s="497" t="e">
        <f t="shared" si="8705"/>
        <v>#N/A</v>
      </c>
      <c r="IG399" s="498" t="e">
        <f t="shared" si="8706"/>
        <v>#N/A</v>
      </c>
      <c r="IH399" s="498">
        <f t="shared" si="8707"/>
        <v>0</v>
      </c>
      <c r="II399" s="498">
        <f t="shared" si="8708"/>
        <v>0</v>
      </c>
      <c r="IJ399" s="498" t="e">
        <f t="shared" si="8709"/>
        <v>#N/A</v>
      </c>
      <c r="IK399" s="504">
        <f t="shared" si="8710"/>
        <v>0</v>
      </c>
      <c r="IL399" s="500">
        <f t="shared" si="8711"/>
        <v>0</v>
      </c>
      <c r="IO399" s="665"/>
      <c r="IP399" s="666"/>
      <c r="IQ399" s="667"/>
      <c r="IR399" s="668"/>
      <c r="IS399" s="669"/>
      <c r="IT399" s="691"/>
      <c r="IU399" s="1326"/>
      <c r="IV399" s="497" t="e">
        <f t="shared" si="8712"/>
        <v>#N/A</v>
      </c>
      <c r="IW399" s="497" t="e">
        <f t="shared" si="8713"/>
        <v>#N/A</v>
      </c>
      <c r="IX399" s="498" t="e">
        <f t="shared" si="8714"/>
        <v>#N/A</v>
      </c>
      <c r="IY399" s="498">
        <f t="shared" si="8715"/>
        <v>0</v>
      </c>
      <c r="IZ399" s="498">
        <f t="shared" si="8716"/>
        <v>0</v>
      </c>
      <c r="JA399" s="498" t="e">
        <f t="shared" si="8717"/>
        <v>#N/A</v>
      </c>
      <c r="JB399" s="504">
        <f t="shared" si="8718"/>
        <v>0</v>
      </c>
      <c r="JC399" s="500">
        <f t="shared" si="8719"/>
        <v>0</v>
      </c>
      <c r="JF399" s="665"/>
      <c r="JG399" s="666"/>
      <c r="JH399" s="667"/>
      <c r="JI399" s="668"/>
      <c r="JJ399" s="669"/>
      <c r="JK399" s="691"/>
      <c r="JL399" s="1326"/>
      <c r="JM399" s="497" t="e">
        <f t="shared" si="8720"/>
        <v>#N/A</v>
      </c>
      <c r="JN399" s="497" t="e">
        <f t="shared" si="8721"/>
        <v>#N/A</v>
      </c>
      <c r="JO399" s="498" t="e">
        <f t="shared" si="8722"/>
        <v>#N/A</v>
      </c>
      <c r="JP399" s="498">
        <f t="shared" si="8723"/>
        <v>0</v>
      </c>
      <c r="JQ399" s="498">
        <f t="shared" si="8724"/>
        <v>0</v>
      </c>
      <c r="JR399" s="498" t="e">
        <f t="shared" si="8725"/>
        <v>#N/A</v>
      </c>
      <c r="JS399" s="504">
        <f t="shared" si="8726"/>
        <v>0</v>
      </c>
      <c r="JT399" s="500">
        <f t="shared" si="8727"/>
        <v>0</v>
      </c>
      <c r="JW399" s="665"/>
      <c r="JX399" s="666"/>
      <c r="JY399" s="667"/>
      <c r="JZ399" s="668"/>
      <c r="KA399" s="669"/>
      <c r="KB399" s="691"/>
      <c r="KC399" s="1326"/>
      <c r="KD399" s="497" t="e">
        <f t="shared" si="8728"/>
        <v>#N/A</v>
      </c>
      <c r="KE399" s="497" t="e">
        <f t="shared" si="8729"/>
        <v>#N/A</v>
      </c>
      <c r="KF399" s="498" t="e">
        <f t="shared" si="8730"/>
        <v>#N/A</v>
      </c>
      <c r="KG399" s="498">
        <f t="shared" si="8731"/>
        <v>0</v>
      </c>
      <c r="KH399" s="498">
        <f t="shared" si="8732"/>
        <v>0</v>
      </c>
      <c r="KI399" s="498" t="e">
        <f t="shared" si="8733"/>
        <v>#N/A</v>
      </c>
      <c r="KJ399" s="504">
        <f t="shared" si="8734"/>
        <v>0</v>
      </c>
      <c r="KK399" s="500">
        <f t="shared" si="8735"/>
        <v>0</v>
      </c>
      <c r="KN399" s="665"/>
      <c r="KO399" s="666"/>
      <c r="KP399" s="667"/>
      <c r="KQ399" s="668"/>
      <c r="KR399" s="669"/>
      <c r="KS399" s="691"/>
      <c r="KT399" s="1326"/>
      <c r="KU399" s="497" t="e">
        <f t="shared" si="8736"/>
        <v>#N/A</v>
      </c>
      <c r="KV399" s="497" t="e">
        <f t="shared" si="8737"/>
        <v>#N/A</v>
      </c>
      <c r="KW399" s="498" t="e">
        <f t="shared" si="8738"/>
        <v>#N/A</v>
      </c>
      <c r="KX399" s="498">
        <f t="shared" si="8739"/>
        <v>0</v>
      </c>
      <c r="KY399" s="498">
        <f t="shared" si="8740"/>
        <v>0</v>
      </c>
      <c r="KZ399" s="498" t="e">
        <f t="shared" si="8741"/>
        <v>#N/A</v>
      </c>
      <c r="LA399" s="504">
        <f t="shared" si="8742"/>
        <v>0</v>
      </c>
      <c r="LB399" s="500">
        <f t="shared" si="8743"/>
        <v>0</v>
      </c>
      <c r="LE399" s="665"/>
      <c r="LF399" s="666"/>
      <c r="LG399" s="667"/>
      <c r="LH399" s="668"/>
      <c r="LI399" s="669"/>
      <c r="LJ399" s="691"/>
      <c r="LK399" s="1326"/>
      <c r="LL399" s="497" t="e">
        <f t="shared" si="8744"/>
        <v>#N/A</v>
      </c>
      <c r="LM399" s="497" t="e">
        <f t="shared" si="8745"/>
        <v>#N/A</v>
      </c>
      <c r="LN399" s="498" t="e">
        <f t="shared" si="8746"/>
        <v>#N/A</v>
      </c>
      <c r="LO399" s="498">
        <f t="shared" si="8747"/>
        <v>0</v>
      </c>
      <c r="LP399" s="498">
        <f t="shared" si="8748"/>
        <v>0</v>
      </c>
      <c r="LQ399" s="498" t="e">
        <f t="shared" si="8749"/>
        <v>#N/A</v>
      </c>
      <c r="LR399" s="504">
        <f t="shared" si="8750"/>
        <v>0</v>
      </c>
      <c r="LS399" s="500">
        <f t="shared" si="8751"/>
        <v>0</v>
      </c>
      <c r="LV399" s="665"/>
      <c r="LW399" s="666"/>
      <c r="LX399" s="667"/>
      <c r="LY399" s="668"/>
      <c r="LZ399" s="669"/>
      <c r="MA399" s="691"/>
      <c r="MB399" s="1326"/>
      <c r="MC399" s="497" t="e">
        <f t="shared" si="8752"/>
        <v>#N/A</v>
      </c>
      <c r="MD399" s="497" t="e">
        <f t="shared" si="8753"/>
        <v>#N/A</v>
      </c>
      <c r="ME399" s="498" t="e">
        <f t="shared" si="8754"/>
        <v>#N/A</v>
      </c>
      <c r="MF399" s="498">
        <f t="shared" si="8755"/>
        <v>0</v>
      </c>
      <c r="MG399" s="498">
        <f t="shared" si="8756"/>
        <v>0</v>
      </c>
      <c r="MH399" s="498" t="e">
        <f t="shared" si="8757"/>
        <v>#N/A</v>
      </c>
      <c r="MI399" s="504">
        <f t="shared" si="8758"/>
        <v>0</v>
      </c>
      <c r="MJ399" s="500">
        <f t="shared" si="8759"/>
        <v>0</v>
      </c>
      <c r="MM399" s="665"/>
      <c r="MN399" s="666"/>
      <c r="MO399" s="667"/>
      <c r="MP399" s="668"/>
      <c r="MQ399" s="669"/>
      <c r="MR399" s="691"/>
      <c r="MS399" s="1326"/>
      <c r="MT399" s="497" t="e">
        <f t="shared" si="8760"/>
        <v>#N/A</v>
      </c>
      <c r="MU399" s="497" t="e">
        <f t="shared" si="8761"/>
        <v>#N/A</v>
      </c>
      <c r="MV399" s="498" t="e">
        <f t="shared" si="8762"/>
        <v>#N/A</v>
      </c>
      <c r="MW399" s="498">
        <f t="shared" si="8763"/>
        <v>0</v>
      </c>
      <c r="MX399" s="498">
        <f t="shared" si="8764"/>
        <v>0</v>
      </c>
      <c r="MY399" s="498" t="e">
        <f t="shared" si="8765"/>
        <v>#N/A</v>
      </c>
      <c r="MZ399" s="504">
        <f t="shared" si="8766"/>
        <v>0</v>
      </c>
      <c r="NA399" s="500">
        <f t="shared" si="8767"/>
        <v>0</v>
      </c>
      <c r="ND399" s="665"/>
      <c r="NE399" s="666"/>
      <c r="NF399" s="667"/>
      <c r="NG399" s="668"/>
      <c r="NH399" s="669"/>
      <c r="NI399" s="691"/>
      <c r="NJ399" s="1326"/>
      <c r="NK399" s="497" t="e">
        <f t="shared" si="8768"/>
        <v>#N/A</v>
      </c>
      <c r="NL399" s="497" t="e">
        <f t="shared" si="8769"/>
        <v>#N/A</v>
      </c>
      <c r="NM399" s="498" t="e">
        <f t="shared" si="8770"/>
        <v>#N/A</v>
      </c>
      <c r="NN399" s="498">
        <f t="shared" si="8771"/>
        <v>0</v>
      </c>
      <c r="NO399" s="498">
        <f t="shared" si="8772"/>
        <v>0</v>
      </c>
      <c r="NP399" s="498" t="e">
        <f t="shared" si="8773"/>
        <v>#N/A</v>
      </c>
      <c r="NQ399" s="504">
        <f t="shared" si="8774"/>
        <v>0</v>
      </c>
      <c r="NR399" s="500">
        <f t="shared" si="8775"/>
        <v>0</v>
      </c>
      <c r="NU399" s="665"/>
      <c r="NV399" s="666"/>
      <c r="NW399" s="667"/>
      <c r="NX399" s="668"/>
      <c r="NY399" s="669"/>
      <c r="NZ399" s="691"/>
      <c r="OA399" s="1326"/>
      <c r="OB399" s="497" t="e">
        <f t="shared" si="8776"/>
        <v>#N/A</v>
      </c>
      <c r="OC399" s="497" t="e">
        <f t="shared" si="8777"/>
        <v>#N/A</v>
      </c>
      <c r="OD399" s="498" t="e">
        <f t="shared" si="8778"/>
        <v>#N/A</v>
      </c>
      <c r="OE399" s="498">
        <f t="shared" si="8779"/>
        <v>0</v>
      </c>
      <c r="OF399" s="498">
        <f t="shared" si="8780"/>
        <v>0</v>
      </c>
      <c r="OG399" s="498" t="e">
        <f t="shared" si="8781"/>
        <v>#N/A</v>
      </c>
      <c r="OH399" s="504">
        <f t="shared" si="8782"/>
        <v>0</v>
      </c>
      <c r="OI399" s="500">
        <f t="shared" si="8783"/>
        <v>0</v>
      </c>
      <c r="OL399" s="665"/>
      <c r="OM399" s="666"/>
      <c r="ON399" s="667"/>
      <c r="OO399" s="668"/>
      <c r="OP399" s="669"/>
      <c r="OQ399" s="691"/>
      <c r="OR399" s="1326"/>
      <c r="OS399" s="497" t="e">
        <f t="shared" si="8784"/>
        <v>#N/A</v>
      </c>
      <c r="OT399" s="497" t="e">
        <f t="shared" si="8785"/>
        <v>#N/A</v>
      </c>
      <c r="OU399" s="498" t="e">
        <f t="shared" si="8786"/>
        <v>#N/A</v>
      </c>
      <c r="OV399" s="498">
        <f t="shared" si="8787"/>
        <v>0</v>
      </c>
      <c r="OW399" s="498">
        <f t="shared" si="8788"/>
        <v>0</v>
      </c>
      <c r="OX399" s="498" t="e">
        <f t="shared" si="8789"/>
        <v>#N/A</v>
      </c>
      <c r="OY399" s="504">
        <f t="shared" si="8790"/>
        <v>0</v>
      </c>
      <c r="OZ399" s="500">
        <f t="shared" si="8791"/>
        <v>0</v>
      </c>
      <c r="PC399" s="665"/>
      <c r="PD399" s="666"/>
      <c r="PE399" s="667"/>
      <c r="PF399" s="668"/>
      <c r="PG399" s="669"/>
      <c r="PH399" s="691"/>
      <c r="PI399" s="1326"/>
      <c r="PJ399" s="497" t="e">
        <f t="shared" si="8792"/>
        <v>#N/A</v>
      </c>
      <c r="PK399" s="497" t="e">
        <f t="shared" si="8793"/>
        <v>#N/A</v>
      </c>
      <c r="PL399" s="498" t="e">
        <f t="shared" si="8794"/>
        <v>#N/A</v>
      </c>
      <c r="PM399" s="498">
        <f t="shared" si="8795"/>
        <v>0</v>
      </c>
      <c r="PN399" s="498">
        <f t="shared" si="8796"/>
        <v>0</v>
      </c>
      <c r="PO399" s="498" t="e">
        <f t="shared" si="8797"/>
        <v>#N/A</v>
      </c>
      <c r="PP399" s="504">
        <f t="shared" si="8798"/>
        <v>0</v>
      </c>
      <c r="PQ399" s="500">
        <f t="shared" si="8799"/>
        <v>0</v>
      </c>
      <c r="PT399" s="665"/>
      <c r="PU399" s="666"/>
      <c r="PV399" s="667"/>
      <c r="PW399" s="668"/>
      <c r="PX399" s="669"/>
      <c r="PY399" s="691"/>
      <c r="PZ399" s="1326"/>
      <c r="QA399" s="497" t="e">
        <f t="shared" si="8800"/>
        <v>#N/A</v>
      </c>
      <c r="QB399" s="497" t="e">
        <f t="shared" si="8801"/>
        <v>#N/A</v>
      </c>
      <c r="QC399" s="498" t="e">
        <f t="shared" si="8802"/>
        <v>#N/A</v>
      </c>
      <c r="QD399" s="498">
        <f t="shared" si="8803"/>
        <v>0</v>
      </c>
      <c r="QE399" s="498">
        <f t="shared" si="8804"/>
        <v>0</v>
      </c>
      <c r="QF399" s="498" t="e">
        <f t="shared" si="8805"/>
        <v>#N/A</v>
      </c>
      <c r="QG399" s="504">
        <f t="shared" si="8806"/>
        <v>0</v>
      </c>
      <c r="QH399" s="500">
        <f t="shared" si="8807"/>
        <v>0</v>
      </c>
      <c r="QK399" s="665"/>
      <c r="QL399" s="666"/>
      <c r="QM399" s="667"/>
      <c r="QN399" s="668"/>
      <c r="QO399" s="669"/>
      <c r="QP399" s="691"/>
      <c r="QQ399" s="1326"/>
      <c r="QR399" s="497" t="e">
        <f t="shared" si="8808"/>
        <v>#N/A</v>
      </c>
      <c r="QS399" s="497" t="e">
        <f t="shared" si="8809"/>
        <v>#N/A</v>
      </c>
      <c r="QT399" s="498" t="e">
        <f t="shared" si="8810"/>
        <v>#N/A</v>
      </c>
      <c r="QU399" s="498">
        <f t="shared" si="8811"/>
        <v>0</v>
      </c>
      <c r="QV399" s="498">
        <f t="shared" si="8812"/>
        <v>0</v>
      </c>
      <c r="QW399" s="498" t="e">
        <f t="shared" si="8813"/>
        <v>#N/A</v>
      </c>
      <c r="QX399" s="504">
        <f t="shared" si="8814"/>
        <v>0</v>
      </c>
      <c r="QY399" s="500">
        <f t="shared" si="8815"/>
        <v>0</v>
      </c>
      <c r="RB399" s="445"/>
      <c r="RC399" s="404"/>
      <c r="RD399" s="440"/>
      <c r="RE399" s="406"/>
      <c r="RF399" s="438"/>
      <c r="RG399" s="439"/>
      <c r="RH399" s="439"/>
      <c r="RI399" s="497" t="e">
        <f t="shared" si="8032"/>
        <v>#N/A</v>
      </c>
      <c r="RJ399" s="497" t="e">
        <f t="shared" si="8033"/>
        <v>#N/A</v>
      </c>
      <c r="RK399" s="498" t="e">
        <f t="shared" si="8034"/>
        <v>#N/A</v>
      </c>
      <c r="RL399" s="498">
        <f t="shared" si="8035"/>
        <v>0</v>
      </c>
      <c r="RM399" s="498">
        <f t="shared" si="8036"/>
        <v>0</v>
      </c>
      <c r="RN399" s="498" t="e">
        <f t="shared" si="8037"/>
        <v>#N/A</v>
      </c>
      <c r="RO399" s="504">
        <f t="shared" si="8038"/>
        <v>0</v>
      </c>
      <c r="RP399" s="500">
        <f t="shared" si="8039"/>
        <v>0</v>
      </c>
      <c r="RS399" s="445"/>
      <c r="RT399" s="404"/>
      <c r="RU399" s="440"/>
      <c r="RV399" s="406"/>
      <c r="RW399" s="438"/>
      <c r="RX399" s="439"/>
      <c r="RY399" s="439"/>
      <c r="RZ399" s="497" t="e">
        <f t="shared" si="8040"/>
        <v>#N/A</v>
      </c>
      <c r="SA399" s="497" t="e">
        <f t="shared" si="8041"/>
        <v>#N/A</v>
      </c>
      <c r="SB399" s="498" t="e">
        <f t="shared" si="8042"/>
        <v>#N/A</v>
      </c>
      <c r="SC399" s="498">
        <f t="shared" si="8043"/>
        <v>0</v>
      </c>
      <c r="SD399" s="498">
        <f t="shared" si="8044"/>
        <v>0</v>
      </c>
      <c r="SE399" s="498" t="e">
        <f t="shared" si="8045"/>
        <v>#N/A</v>
      </c>
      <c r="SF399" s="504">
        <f t="shared" si="8046"/>
        <v>0</v>
      </c>
      <c r="SG399" s="500">
        <f t="shared" si="8047"/>
        <v>0</v>
      </c>
      <c r="SJ399" s="445"/>
      <c r="SK399" s="404"/>
      <c r="SL399" s="440"/>
      <c r="SM399" s="406"/>
      <c r="SN399" s="438"/>
      <c r="SO399" s="439"/>
      <c r="SP399" s="439"/>
      <c r="SQ399" s="497" t="e">
        <f t="shared" si="8048"/>
        <v>#N/A</v>
      </c>
      <c r="SR399" s="497" t="e">
        <f t="shared" si="8049"/>
        <v>#N/A</v>
      </c>
      <c r="SS399" s="498" t="e">
        <f t="shared" si="8050"/>
        <v>#N/A</v>
      </c>
      <c r="ST399" s="498">
        <f t="shared" si="8051"/>
        <v>0</v>
      </c>
      <c r="SU399" s="498">
        <f t="shared" si="8052"/>
        <v>0</v>
      </c>
      <c r="SV399" s="498" t="e">
        <f t="shared" si="8053"/>
        <v>#N/A</v>
      </c>
      <c r="SW399" s="504">
        <f t="shared" si="8054"/>
        <v>0</v>
      </c>
      <c r="SX399" s="500">
        <f t="shared" si="8055"/>
        <v>0</v>
      </c>
    </row>
    <row r="400" spans="2:518" ht="42" hidden="1" customHeight="1" thickTop="1" thickBot="1">
      <c r="B400" s="577"/>
      <c r="C400" s="578"/>
      <c r="D400" s="579"/>
      <c r="E400" s="580"/>
      <c r="F400" s="581"/>
      <c r="G400" s="585"/>
      <c r="H400" s="595"/>
      <c r="K400" s="577"/>
      <c r="L400" s="767"/>
      <c r="M400" s="579"/>
      <c r="N400" s="580"/>
      <c r="O400" s="581"/>
      <c r="P400" s="585"/>
      <c r="Q400" s="1326"/>
      <c r="R400" s="497"/>
      <c r="S400" s="497"/>
      <c r="T400" s="498"/>
      <c r="U400" s="498"/>
      <c r="V400" s="498"/>
      <c r="W400" s="498"/>
      <c r="X400" s="504"/>
      <c r="Y400" s="500"/>
      <c r="Z400" s="486"/>
      <c r="AA400" s="486"/>
      <c r="AB400" s="577"/>
      <c r="AC400" s="767"/>
      <c r="AD400" s="579"/>
      <c r="AE400" s="580"/>
      <c r="AF400" s="581"/>
      <c r="AG400" s="585"/>
      <c r="AH400" s="1326"/>
      <c r="AI400" s="497"/>
      <c r="AJ400" s="497"/>
      <c r="AK400" s="498"/>
      <c r="AL400" s="498"/>
      <c r="AM400" s="498"/>
      <c r="AN400" s="498"/>
      <c r="AO400" s="504"/>
      <c r="AP400" s="500"/>
      <c r="AQ400" s="486"/>
      <c r="AR400" s="486"/>
      <c r="AS400" s="577"/>
      <c r="AT400" s="767"/>
      <c r="AU400" s="579"/>
      <c r="AV400" s="580"/>
      <c r="AW400" s="581"/>
      <c r="AX400" s="585"/>
      <c r="AY400" s="1326"/>
      <c r="AZ400" s="497"/>
      <c r="BA400" s="497"/>
      <c r="BB400" s="498"/>
      <c r="BC400" s="498"/>
      <c r="BD400" s="498"/>
      <c r="BE400" s="498"/>
      <c r="BF400" s="504"/>
      <c r="BG400" s="500"/>
      <c r="BJ400" s="577"/>
      <c r="BK400" s="767"/>
      <c r="BL400" s="579"/>
      <c r="BM400" s="580"/>
      <c r="BN400" s="581"/>
      <c r="BO400" s="585"/>
      <c r="BP400" s="1326"/>
      <c r="BQ400" s="497"/>
      <c r="BR400" s="497"/>
      <c r="BS400" s="498"/>
      <c r="BT400" s="498"/>
      <c r="BU400" s="498"/>
      <c r="BV400" s="498"/>
      <c r="BW400" s="504"/>
      <c r="BX400" s="500"/>
      <c r="CA400" s="577"/>
      <c r="CB400" s="767"/>
      <c r="CC400" s="579"/>
      <c r="CD400" s="580"/>
      <c r="CE400" s="581"/>
      <c r="CF400" s="585"/>
      <c r="CG400" s="1326"/>
      <c r="CH400" s="497"/>
      <c r="CI400" s="497"/>
      <c r="CJ400" s="498"/>
      <c r="CK400" s="498"/>
      <c r="CL400" s="498"/>
      <c r="CM400" s="498"/>
      <c r="CN400" s="504"/>
      <c r="CO400" s="500"/>
      <c r="CR400" s="577"/>
      <c r="CS400" s="767"/>
      <c r="CT400" s="579"/>
      <c r="CU400" s="580"/>
      <c r="CV400" s="581"/>
      <c r="CW400" s="585"/>
      <c r="CX400" s="1326"/>
      <c r="CY400" s="497"/>
      <c r="CZ400" s="497"/>
      <c r="DA400" s="498"/>
      <c r="DB400" s="498"/>
      <c r="DC400" s="498"/>
      <c r="DD400" s="498"/>
      <c r="DE400" s="504"/>
      <c r="DF400" s="500"/>
      <c r="DI400" s="577"/>
      <c r="DJ400" s="767"/>
      <c r="DK400" s="579"/>
      <c r="DL400" s="580"/>
      <c r="DM400" s="581"/>
      <c r="DN400" s="585"/>
      <c r="DO400" s="1326"/>
      <c r="DP400" s="497"/>
      <c r="DQ400" s="497"/>
      <c r="DR400" s="498"/>
      <c r="DS400" s="498"/>
      <c r="DT400" s="498"/>
      <c r="DU400" s="498"/>
      <c r="DV400" s="504"/>
      <c r="DW400" s="500"/>
      <c r="DZ400" s="577"/>
      <c r="EA400" s="767"/>
      <c r="EB400" s="579"/>
      <c r="EC400" s="580"/>
      <c r="ED400" s="581"/>
      <c r="EE400" s="585"/>
      <c r="EF400" s="1326"/>
      <c r="EG400" s="497"/>
      <c r="EH400" s="497"/>
      <c r="EI400" s="498"/>
      <c r="EJ400" s="498"/>
      <c r="EK400" s="498"/>
      <c r="EL400" s="498"/>
      <c r="EM400" s="504"/>
      <c r="EN400" s="500"/>
      <c r="EQ400" s="665"/>
      <c r="ER400" s="666"/>
      <c r="ES400" s="667"/>
      <c r="ET400" s="668"/>
      <c r="EU400" s="669"/>
      <c r="EV400" s="691"/>
      <c r="EW400" s="1326"/>
      <c r="EX400" s="497" t="e">
        <f>IF(EXACT(VLOOKUP(EQ400,OFERTA_0,2,FALSE),ER400),1,0)</f>
        <v>#N/A</v>
      </c>
      <c r="EY400" s="497" t="e">
        <f>IF(EXACT(VLOOKUP(EQ400,OFERTA_0,3,FALSE),ES400),1,0)</f>
        <v>#N/A</v>
      </c>
      <c r="EZ400" s="498" t="e">
        <f>IF(EXACT(VLOOKUP(EQ400,OFERTA_0,4,FALSE),ET400),1,0)</f>
        <v>#N/A</v>
      </c>
      <c r="FA400" s="498">
        <f t="shared" si="8667"/>
        <v>0</v>
      </c>
      <c r="FB400" s="498">
        <f t="shared" si="8668"/>
        <v>0</v>
      </c>
      <c r="FC400" s="498" t="e">
        <f>PRODUCT(EX400:FB400)</f>
        <v>#N/A</v>
      </c>
      <c r="FD400" s="504">
        <f>ROUND(EV400,0)</f>
        <v>0</v>
      </c>
      <c r="FE400" s="500">
        <f>EV400-FD400</f>
        <v>0</v>
      </c>
      <c r="FH400" s="665"/>
      <c r="FI400" s="666"/>
      <c r="FJ400" s="667"/>
      <c r="FK400" s="668"/>
      <c r="FL400" s="669"/>
      <c r="FM400" s="691"/>
      <c r="FN400" s="1326"/>
      <c r="FO400" s="497" t="e">
        <f>IF(EXACT(VLOOKUP(FH400,OFERTA_0,2,FALSE),FI400),1,0)</f>
        <v>#N/A</v>
      </c>
      <c r="FP400" s="497" t="e">
        <f>IF(EXACT(VLOOKUP(FH400,OFERTA_0,3,FALSE),FJ400),1,0)</f>
        <v>#N/A</v>
      </c>
      <c r="FQ400" s="498" t="e">
        <f>IF(EXACT(VLOOKUP(FH400,OFERTA_0,4,FALSE),FK400),1,0)</f>
        <v>#N/A</v>
      </c>
      <c r="FR400" s="498">
        <f t="shared" si="8675"/>
        <v>0</v>
      </c>
      <c r="FS400" s="498">
        <f t="shared" si="8676"/>
        <v>0</v>
      </c>
      <c r="FT400" s="498" t="e">
        <f>PRODUCT(FO400:FS400)</f>
        <v>#N/A</v>
      </c>
      <c r="FU400" s="504">
        <f>ROUND(FM400,0)</f>
        <v>0</v>
      </c>
      <c r="FV400" s="500">
        <f>FM400-FU400</f>
        <v>0</v>
      </c>
      <c r="FY400" s="665"/>
      <c r="FZ400" s="666"/>
      <c r="GA400" s="667"/>
      <c r="GB400" s="668"/>
      <c r="GC400" s="669"/>
      <c r="GD400" s="691"/>
      <c r="GE400" s="1326"/>
      <c r="GF400" s="497" t="e">
        <f>IF(EXACT(VLOOKUP(FY400,OFERTA_0,2,FALSE),FZ400),1,0)</f>
        <v>#N/A</v>
      </c>
      <c r="GG400" s="497" t="e">
        <f>IF(EXACT(VLOOKUP(FY400,OFERTA_0,3,FALSE),GA400),1,0)</f>
        <v>#N/A</v>
      </c>
      <c r="GH400" s="498" t="e">
        <f>IF(EXACT(VLOOKUP(FY400,OFERTA_0,4,FALSE),GB400),1,0)</f>
        <v>#N/A</v>
      </c>
      <c r="GI400" s="498">
        <f t="shared" si="8683"/>
        <v>0</v>
      </c>
      <c r="GJ400" s="498">
        <f t="shared" si="8684"/>
        <v>0</v>
      </c>
      <c r="GK400" s="498" t="e">
        <f>PRODUCT(GF400:GJ400)</f>
        <v>#N/A</v>
      </c>
      <c r="GL400" s="504">
        <f>ROUND(GD400,0)</f>
        <v>0</v>
      </c>
      <c r="GM400" s="500">
        <f>GD400-GL400</f>
        <v>0</v>
      </c>
      <c r="GP400" s="665"/>
      <c r="GQ400" s="666"/>
      <c r="GR400" s="667"/>
      <c r="GS400" s="668"/>
      <c r="GT400" s="669"/>
      <c r="GU400" s="691"/>
      <c r="GV400" s="1326"/>
      <c r="GW400" s="497" t="e">
        <f>IF(EXACT(VLOOKUP(GP400,OFERTA_0,2,FALSE),GQ400),1,0)</f>
        <v>#N/A</v>
      </c>
      <c r="GX400" s="497" t="e">
        <f>IF(EXACT(VLOOKUP(GP400,OFERTA_0,3,FALSE),GR400),1,0)</f>
        <v>#N/A</v>
      </c>
      <c r="GY400" s="498" t="e">
        <f>IF(EXACT(VLOOKUP(GP400,OFERTA_0,4,FALSE),GS400),1,0)</f>
        <v>#N/A</v>
      </c>
      <c r="GZ400" s="498">
        <f t="shared" si="8691"/>
        <v>0</v>
      </c>
      <c r="HA400" s="498">
        <f t="shared" si="8692"/>
        <v>0</v>
      </c>
      <c r="HB400" s="498" t="e">
        <f>PRODUCT(GW400:HA400)</f>
        <v>#N/A</v>
      </c>
      <c r="HC400" s="504">
        <f>ROUND(GU400,0)</f>
        <v>0</v>
      </c>
      <c r="HD400" s="500">
        <f>GU400-HC400</f>
        <v>0</v>
      </c>
      <c r="HG400" s="665"/>
      <c r="HH400" s="666"/>
      <c r="HI400" s="667"/>
      <c r="HJ400" s="668"/>
      <c r="HK400" s="669"/>
      <c r="HL400" s="691"/>
      <c r="HM400" s="1326"/>
      <c r="HN400" s="497" t="e">
        <f>IF(EXACT(VLOOKUP(HG400,OFERTA_0,2,FALSE),HH400),1,0)</f>
        <v>#N/A</v>
      </c>
      <c r="HO400" s="497" t="e">
        <f>IF(EXACT(VLOOKUP(HG400,OFERTA_0,3,FALSE),HI400),1,0)</f>
        <v>#N/A</v>
      </c>
      <c r="HP400" s="498" t="e">
        <f>IF(EXACT(VLOOKUP(HG400,OFERTA_0,4,FALSE),HJ400),1,0)</f>
        <v>#N/A</v>
      </c>
      <c r="HQ400" s="498">
        <f t="shared" si="8699"/>
        <v>0</v>
      </c>
      <c r="HR400" s="498">
        <f t="shared" si="8700"/>
        <v>0</v>
      </c>
      <c r="HS400" s="498" t="e">
        <f>PRODUCT(HN400:HR400)</f>
        <v>#N/A</v>
      </c>
      <c r="HT400" s="504">
        <f>ROUND(HL400,0)</f>
        <v>0</v>
      </c>
      <c r="HU400" s="500">
        <f>HL400-HT400</f>
        <v>0</v>
      </c>
      <c r="HX400" s="665"/>
      <c r="HY400" s="666"/>
      <c r="HZ400" s="667"/>
      <c r="IA400" s="668"/>
      <c r="IB400" s="669"/>
      <c r="IC400" s="691"/>
      <c r="ID400" s="1326"/>
      <c r="IE400" s="497" t="e">
        <f>IF(EXACT(VLOOKUP(HX400,OFERTA_0,2,FALSE),HY400),1,0)</f>
        <v>#N/A</v>
      </c>
      <c r="IF400" s="497" t="e">
        <f>IF(EXACT(VLOOKUP(HX400,OFERTA_0,3,FALSE),HZ400),1,0)</f>
        <v>#N/A</v>
      </c>
      <c r="IG400" s="498" t="e">
        <f>IF(EXACT(VLOOKUP(HX400,OFERTA_0,4,FALSE),IA400),1,0)</f>
        <v>#N/A</v>
      </c>
      <c r="IH400" s="498">
        <f t="shared" si="8707"/>
        <v>0</v>
      </c>
      <c r="II400" s="498">
        <f t="shared" si="8708"/>
        <v>0</v>
      </c>
      <c r="IJ400" s="498" t="e">
        <f>PRODUCT(IE400:II400)</f>
        <v>#N/A</v>
      </c>
      <c r="IK400" s="504">
        <f>ROUND(IC400,0)</f>
        <v>0</v>
      </c>
      <c r="IL400" s="500">
        <f>IC400-IK400</f>
        <v>0</v>
      </c>
      <c r="IO400" s="665"/>
      <c r="IP400" s="666"/>
      <c r="IQ400" s="667"/>
      <c r="IR400" s="668"/>
      <c r="IS400" s="669"/>
      <c r="IT400" s="691"/>
      <c r="IU400" s="1326"/>
      <c r="IV400" s="497" t="e">
        <f>IF(EXACT(VLOOKUP(IO400,OFERTA_0,2,FALSE),IP400),1,0)</f>
        <v>#N/A</v>
      </c>
      <c r="IW400" s="497" t="e">
        <f>IF(EXACT(VLOOKUP(IO400,OFERTA_0,3,FALSE),IQ400),1,0)</f>
        <v>#N/A</v>
      </c>
      <c r="IX400" s="498" t="e">
        <f>IF(EXACT(VLOOKUP(IO400,OFERTA_0,4,FALSE),IR400),1,0)</f>
        <v>#N/A</v>
      </c>
      <c r="IY400" s="498">
        <f t="shared" si="8715"/>
        <v>0</v>
      </c>
      <c r="IZ400" s="498">
        <f t="shared" si="8716"/>
        <v>0</v>
      </c>
      <c r="JA400" s="498" t="e">
        <f>PRODUCT(IV400:IZ400)</f>
        <v>#N/A</v>
      </c>
      <c r="JB400" s="504">
        <f>ROUND(IT400,0)</f>
        <v>0</v>
      </c>
      <c r="JC400" s="500">
        <f>IT400-JB400</f>
        <v>0</v>
      </c>
      <c r="JF400" s="665"/>
      <c r="JG400" s="666"/>
      <c r="JH400" s="667"/>
      <c r="JI400" s="668"/>
      <c r="JJ400" s="669"/>
      <c r="JK400" s="691"/>
      <c r="JL400" s="1326"/>
      <c r="JM400" s="497" t="e">
        <f>IF(EXACT(VLOOKUP(JF400,OFERTA_0,2,FALSE),JG400),1,0)</f>
        <v>#N/A</v>
      </c>
      <c r="JN400" s="497" t="e">
        <f>IF(EXACT(VLOOKUP(JF400,OFERTA_0,3,FALSE),JH400),1,0)</f>
        <v>#N/A</v>
      </c>
      <c r="JO400" s="498" t="e">
        <f>IF(EXACT(VLOOKUP(JF400,OFERTA_0,4,FALSE),JI400),1,0)</f>
        <v>#N/A</v>
      </c>
      <c r="JP400" s="498">
        <f t="shared" si="8723"/>
        <v>0</v>
      </c>
      <c r="JQ400" s="498">
        <f t="shared" si="8724"/>
        <v>0</v>
      </c>
      <c r="JR400" s="498" t="e">
        <f>PRODUCT(JM400:JQ400)</f>
        <v>#N/A</v>
      </c>
      <c r="JS400" s="504">
        <f>ROUND(JK400,0)</f>
        <v>0</v>
      </c>
      <c r="JT400" s="500">
        <f>JK400-JS400</f>
        <v>0</v>
      </c>
      <c r="JW400" s="665"/>
      <c r="JX400" s="666"/>
      <c r="JY400" s="667"/>
      <c r="JZ400" s="668"/>
      <c r="KA400" s="669"/>
      <c r="KB400" s="691"/>
      <c r="KC400" s="1326"/>
      <c r="KD400" s="497" t="e">
        <f>IF(EXACT(VLOOKUP(JW400,OFERTA_0,2,FALSE),JX400),1,0)</f>
        <v>#N/A</v>
      </c>
      <c r="KE400" s="497" t="e">
        <f>IF(EXACT(VLOOKUP(JW400,OFERTA_0,3,FALSE),JY400),1,0)</f>
        <v>#N/A</v>
      </c>
      <c r="KF400" s="498" t="e">
        <f>IF(EXACT(VLOOKUP(JW400,OFERTA_0,4,FALSE),JZ400),1,0)</f>
        <v>#N/A</v>
      </c>
      <c r="KG400" s="498">
        <f t="shared" si="8731"/>
        <v>0</v>
      </c>
      <c r="KH400" s="498">
        <f t="shared" si="8732"/>
        <v>0</v>
      </c>
      <c r="KI400" s="498" t="e">
        <f>PRODUCT(KD400:KH400)</f>
        <v>#N/A</v>
      </c>
      <c r="KJ400" s="504">
        <f>ROUND(KB400,0)</f>
        <v>0</v>
      </c>
      <c r="KK400" s="500">
        <f>KB400-KJ400</f>
        <v>0</v>
      </c>
      <c r="KN400" s="665"/>
      <c r="KO400" s="666"/>
      <c r="KP400" s="667"/>
      <c r="KQ400" s="668"/>
      <c r="KR400" s="669"/>
      <c r="KS400" s="691"/>
      <c r="KT400" s="1326"/>
      <c r="KU400" s="497" t="e">
        <f>IF(EXACT(VLOOKUP(KN400,OFERTA_0,2,FALSE),KO400),1,0)</f>
        <v>#N/A</v>
      </c>
      <c r="KV400" s="497" t="e">
        <f>IF(EXACT(VLOOKUP(KN400,OFERTA_0,3,FALSE),KP400),1,0)</f>
        <v>#N/A</v>
      </c>
      <c r="KW400" s="498" t="e">
        <f>IF(EXACT(VLOOKUP(KN400,OFERTA_0,4,FALSE),KQ400),1,0)</f>
        <v>#N/A</v>
      </c>
      <c r="KX400" s="498">
        <f t="shared" si="8739"/>
        <v>0</v>
      </c>
      <c r="KY400" s="498">
        <f t="shared" si="8740"/>
        <v>0</v>
      </c>
      <c r="KZ400" s="498" t="e">
        <f>PRODUCT(KU400:KY400)</f>
        <v>#N/A</v>
      </c>
      <c r="LA400" s="504">
        <f>ROUND(KS400,0)</f>
        <v>0</v>
      </c>
      <c r="LB400" s="500">
        <f>KS400-LA400</f>
        <v>0</v>
      </c>
      <c r="LE400" s="665"/>
      <c r="LF400" s="666"/>
      <c r="LG400" s="667"/>
      <c r="LH400" s="668"/>
      <c r="LI400" s="669"/>
      <c r="LJ400" s="691"/>
      <c r="LK400" s="1326"/>
      <c r="LL400" s="497" t="e">
        <f>IF(EXACT(VLOOKUP(LE400,OFERTA_0,2,FALSE),LF400),1,0)</f>
        <v>#N/A</v>
      </c>
      <c r="LM400" s="497" t="e">
        <f>IF(EXACT(VLOOKUP(LE400,OFERTA_0,3,FALSE),LG400),1,0)</f>
        <v>#N/A</v>
      </c>
      <c r="LN400" s="498" t="e">
        <f>IF(EXACT(VLOOKUP(LE400,OFERTA_0,4,FALSE),LH400),1,0)</f>
        <v>#N/A</v>
      </c>
      <c r="LO400" s="498">
        <f t="shared" si="8747"/>
        <v>0</v>
      </c>
      <c r="LP400" s="498">
        <f t="shared" si="8748"/>
        <v>0</v>
      </c>
      <c r="LQ400" s="498" t="e">
        <f>PRODUCT(LL400:LP400)</f>
        <v>#N/A</v>
      </c>
      <c r="LR400" s="504">
        <f>ROUND(LJ400,0)</f>
        <v>0</v>
      </c>
      <c r="LS400" s="500">
        <f>LJ400-LR400</f>
        <v>0</v>
      </c>
      <c r="LV400" s="665"/>
      <c r="LW400" s="666"/>
      <c r="LX400" s="667"/>
      <c r="LY400" s="668"/>
      <c r="LZ400" s="669"/>
      <c r="MA400" s="691"/>
      <c r="MB400" s="1326"/>
      <c r="MC400" s="497" t="e">
        <f>IF(EXACT(VLOOKUP(LV400,OFERTA_0,2,FALSE),LW400),1,0)</f>
        <v>#N/A</v>
      </c>
      <c r="MD400" s="497" t="e">
        <f>IF(EXACT(VLOOKUP(LV400,OFERTA_0,3,FALSE),LX400),1,0)</f>
        <v>#N/A</v>
      </c>
      <c r="ME400" s="498" t="e">
        <f>IF(EXACT(VLOOKUP(LV400,OFERTA_0,4,FALSE),LY400),1,0)</f>
        <v>#N/A</v>
      </c>
      <c r="MF400" s="498">
        <f t="shared" si="8755"/>
        <v>0</v>
      </c>
      <c r="MG400" s="498">
        <f t="shared" si="8756"/>
        <v>0</v>
      </c>
      <c r="MH400" s="498" t="e">
        <f>PRODUCT(MC400:MG400)</f>
        <v>#N/A</v>
      </c>
      <c r="MI400" s="504">
        <f>ROUND(MA400,0)</f>
        <v>0</v>
      </c>
      <c r="MJ400" s="500">
        <f>MA400-MI400</f>
        <v>0</v>
      </c>
      <c r="MM400" s="665"/>
      <c r="MN400" s="666"/>
      <c r="MO400" s="667"/>
      <c r="MP400" s="668"/>
      <c r="MQ400" s="669"/>
      <c r="MR400" s="691"/>
      <c r="MS400" s="1326"/>
      <c r="MT400" s="497" t="e">
        <f>IF(EXACT(VLOOKUP(MM400,OFERTA_0,2,FALSE),MN400),1,0)</f>
        <v>#N/A</v>
      </c>
      <c r="MU400" s="497" t="e">
        <f>IF(EXACT(VLOOKUP(MM400,OFERTA_0,3,FALSE),MO400),1,0)</f>
        <v>#N/A</v>
      </c>
      <c r="MV400" s="498" t="e">
        <f>IF(EXACT(VLOOKUP(MM400,OFERTA_0,4,FALSE),MP400),1,0)</f>
        <v>#N/A</v>
      </c>
      <c r="MW400" s="498">
        <f t="shared" si="8763"/>
        <v>0</v>
      </c>
      <c r="MX400" s="498">
        <f t="shared" si="8764"/>
        <v>0</v>
      </c>
      <c r="MY400" s="498" t="e">
        <f>PRODUCT(MT400:MX400)</f>
        <v>#N/A</v>
      </c>
      <c r="MZ400" s="504">
        <f>ROUND(MR400,0)</f>
        <v>0</v>
      </c>
      <c r="NA400" s="500">
        <f>MR400-MZ400</f>
        <v>0</v>
      </c>
      <c r="ND400" s="665"/>
      <c r="NE400" s="666"/>
      <c r="NF400" s="667"/>
      <c r="NG400" s="668"/>
      <c r="NH400" s="669"/>
      <c r="NI400" s="691"/>
      <c r="NJ400" s="1326"/>
      <c r="NK400" s="497" t="e">
        <f>IF(EXACT(VLOOKUP(ND400,OFERTA_0,2,FALSE),NE400),1,0)</f>
        <v>#N/A</v>
      </c>
      <c r="NL400" s="497" t="e">
        <f>IF(EXACT(VLOOKUP(ND400,OFERTA_0,3,FALSE),NF400),1,0)</f>
        <v>#N/A</v>
      </c>
      <c r="NM400" s="498" t="e">
        <f>IF(EXACT(VLOOKUP(ND400,OFERTA_0,4,FALSE),NG400),1,0)</f>
        <v>#N/A</v>
      </c>
      <c r="NN400" s="498">
        <f t="shared" si="8771"/>
        <v>0</v>
      </c>
      <c r="NO400" s="498">
        <f t="shared" si="8772"/>
        <v>0</v>
      </c>
      <c r="NP400" s="498" t="e">
        <f>PRODUCT(NK400:NO400)</f>
        <v>#N/A</v>
      </c>
      <c r="NQ400" s="504">
        <f>ROUND(NI400,0)</f>
        <v>0</v>
      </c>
      <c r="NR400" s="500">
        <f>NI400-NQ400</f>
        <v>0</v>
      </c>
      <c r="NU400" s="665"/>
      <c r="NV400" s="666"/>
      <c r="NW400" s="667"/>
      <c r="NX400" s="668"/>
      <c r="NY400" s="669"/>
      <c r="NZ400" s="691"/>
      <c r="OA400" s="1326"/>
      <c r="OB400" s="497" t="e">
        <f>IF(EXACT(VLOOKUP(NU400,OFERTA_0,2,FALSE),NV400),1,0)</f>
        <v>#N/A</v>
      </c>
      <c r="OC400" s="497" t="e">
        <f>IF(EXACT(VLOOKUP(NU400,OFERTA_0,3,FALSE),NW400),1,0)</f>
        <v>#N/A</v>
      </c>
      <c r="OD400" s="498" t="e">
        <f>IF(EXACT(VLOOKUP(NU400,OFERTA_0,4,FALSE),NX400),1,0)</f>
        <v>#N/A</v>
      </c>
      <c r="OE400" s="498">
        <f t="shared" si="8779"/>
        <v>0</v>
      </c>
      <c r="OF400" s="498">
        <f t="shared" si="8780"/>
        <v>0</v>
      </c>
      <c r="OG400" s="498" t="e">
        <f>PRODUCT(OB400:OF400)</f>
        <v>#N/A</v>
      </c>
      <c r="OH400" s="504">
        <f>ROUND(NZ400,0)</f>
        <v>0</v>
      </c>
      <c r="OI400" s="500">
        <f>NZ400-OH400</f>
        <v>0</v>
      </c>
      <c r="OL400" s="665"/>
      <c r="OM400" s="666"/>
      <c r="ON400" s="667"/>
      <c r="OO400" s="668"/>
      <c r="OP400" s="669"/>
      <c r="OQ400" s="691"/>
      <c r="OR400" s="1326"/>
      <c r="OS400" s="497" t="e">
        <f>IF(EXACT(VLOOKUP(OL400,OFERTA_0,2,FALSE),OM400),1,0)</f>
        <v>#N/A</v>
      </c>
      <c r="OT400" s="497" t="e">
        <f>IF(EXACT(VLOOKUP(OL400,OFERTA_0,3,FALSE),ON400),1,0)</f>
        <v>#N/A</v>
      </c>
      <c r="OU400" s="498" t="e">
        <f>IF(EXACT(VLOOKUP(OL400,OFERTA_0,4,FALSE),OO400),1,0)</f>
        <v>#N/A</v>
      </c>
      <c r="OV400" s="498">
        <f t="shared" si="8787"/>
        <v>0</v>
      </c>
      <c r="OW400" s="498">
        <f t="shared" si="8788"/>
        <v>0</v>
      </c>
      <c r="OX400" s="498" t="e">
        <f>PRODUCT(OS400:OW400)</f>
        <v>#N/A</v>
      </c>
      <c r="OY400" s="504">
        <f>ROUND(OQ400,0)</f>
        <v>0</v>
      </c>
      <c r="OZ400" s="500">
        <f>OQ400-OY400</f>
        <v>0</v>
      </c>
      <c r="PC400" s="665"/>
      <c r="PD400" s="666"/>
      <c r="PE400" s="667"/>
      <c r="PF400" s="668"/>
      <c r="PG400" s="669"/>
      <c r="PH400" s="691"/>
      <c r="PI400" s="1326"/>
      <c r="PJ400" s="497" t="e">
        <f>IF(EXACT(VLOOKUP(PC400,OFERTA_0,2,FALSE),PD400),1,0)</f>
        <v>#N/A</v>
      </c>
      <c r="PK400" s="497" t="e">
        <f>IF(EXACT(VLOOKUP(PC400,OFERTA_0,3,FALSE),PE400),1,0)</f>
        <v>#N/A</v>
      </c>
      <c r="PL400" s="498" t="e">
        <f>IF(EXACT(VLOOKUP(PC400,OFERTA_0,4,FALSE),PF400),1,0)</f>
        <v>#N/A</v>
      </c>
      <c r="PM400" s="498">
        <f t="shared" si="8795"/>
        <v>0</v>
      </c>
      <c r="PN400" s="498">
        <f t="shared" si="8796"/>
        <v>0</v>
      </c>
      <c r="PO400" s="498" t="e">
        <f>PRODUCT(PJ400:PN400)</f>
        <v>#N/A</v>
      </c>
      <c r="PP400" s="504">
        <f>ROUND(PH400,0)</f>
        <v>0</v>
      </c>
      <c r="PQ400" s="500">
        <f>PH400-PP400</f>
        <v>0</v>
      </c>
      <c r="PT400" s="665"/>
      <c r="PU400" s="666"/>
      <c r="PV400" s="667"/>
      <c r="PW400" s="668"/>
      <c r="PX400" s="669"/>
      <c r="PY400" s="691"/>
      <c r="PZ400" s="1326"/>
      <c r="QA400" s="497" t="e">
        <f>IF(EXACT(VLOOKUP(PT400,OFERTA_0,2,FALSE),PU400),1,0)</f>
        <v>#N/A</v>
      </c>
      <c r="QB400" s="497" t="e">
        <f>IF(EXACT(VLOOKUP(PT400,OFERTA_0,3,FALSE),PV400),1,0)</f>
        <v>#N/A</v>
      </c>
      <c r="QC400" s="498" t="e">
        <f>IF(EXACT(VLOOKUP(PT400,OFERTA_0,4,FALSE),PW400),1,0)</f>
        <v>#N/A</v>
      </c>
      <c r="QD400" s="498">
        <f t="shared" si="8803"/>
        <v>0</v>
      </c>
      <c r="QE400" s="498">
        <f t="shared" si="8804"/>
        <v>0</v>
      </c>
      <c r="QF400" s="498" t="e">
        <f>PRODUCT(QA400:QE400)</f>
        <v>#N/A</v>
      </c>
      <c r="QG400" s="504">
        <f>ROUND(PY400,0)</f>
        <v>0</v>
      </c>
      <c r="QH400" s="500">
        <f>PY400-QG400</f>
        <v>0</v>
      </c>
      <c r="QK400" s="665"/>
      <c r="QL400" s="666"/>
      <c r="QM400" s="667"/>
      <c r="QN400" s="668"/>
      <c r="QO400" s="669"/>
      <c r="QP400" s="691"/>
      <c r="QQ400" s="1326"/>
      <c r="QR400" s="497" t="e">
        <f>IF(EXACT(VLOOKUP(QK400,OFERTA_0,2,FALSE),QL400),1,0)</f>
        <v>#N/A</v>
      </c>
      <c r="QS400" s="497" t="e">
        <f>IF(EXACT(VLOOKUP(QK400,OFERTA_0,3,FALSE),QM400),1,0)</f>
        <v>#N/A</v>
      </c>
      <c r="QT400" s="498" t="e">
        <f>IF(EXACT(VLOOKUP(QK400,OFERTA_0,4,FALSE),QN400),1,0)</f>
        <v>#N/A</v>
      </c>
      <c r="QU400" s="498">
        <f t="shared" si="8811"/>
        <v>0</v>
      </c>
      <c r="QV400" s="498">
        <f t="shared" si="8812"/>
        <v>0</v>
      </c>
      <c r="QW400" s="498" t="e">
        <f>PRODUCT(QR400:QV400)</f>
        <v>#N/A</v>
      </c>
      <c r="QX400" s="504">
        <f>ROUND(QP400,0)</f>
        <v>0</v>
      </c>
      <c r="QY400" s="500">
        <f>QP400-QX400</f>
        <v>0</v>
      </c>
      <c r="RB400" s="445"/>
      <c r="RC400" s="404"/>
      <c r="RD400" s="441"/>
      <c r="RE400" s="406"/>
      <c r="RF400" s="416"/>
      <c r="RG400" s="392"/>
      <c r="RH400" s="392"/>
      <c r="RI400" s="497" t="e">
        <f t="shared" si="8032"/>
        <v>#N/A</v>
      </c>
      <c r="RJ400" s="497" t="e">
        <f t="shared" si="8033"/>
        <v>#N/A</v>
      </c>
      <c r="RK400" s="498" t="e">
        <f t="shared" si="8034"/>
        <v>#N/A</v>
      </c>
      <c r="RL400" s="498">
        <f t="shared" si="8035"/>
        <v>0</v>
      </c>
      <c r="RM400" s="498">
        <f t="shared" si="8036"/>
        <v>0</v>
      </c>
      <c r="RN400" s="498" t="e">
        <f t="shared" si="8037"/>
        <v>#N/A</v>
      </c>
      <c r="RO400" s="504">
        <f t="shared" si="8038"/>
        <v>0</v>
      </c>
      <c r="RP400" s="500">
        <f t="shared" si="8039"/>
        <v>0</v>
      </c>
      <c r="RS400" s="445"/>
      <c r="RT400" s="404"/>
      <c r="RU400" s="441"/>
      <c r="RV400" s="406"/>
      <c r="RW400" s="416"/>
      <c r="RX400" s="392"/>
      <c r="RY400" s="392"/>
      <c r="RZ400" s="497" t="e">
        <f t="shared" si="8040"/>
        <v>#N/A</v>
      </c>
      <c r="SA400" s="497" t="e">
        <f t="shared" si="8041"/>
        <v>#N/A</v>
      </c>
      <c r="SB400" s="498" t="e">
        <f t="shared" si="8042"/>
        <v>#N/A</v>
      </c>
      <c r="SC400" s="498">
        <f t="shared" si="8043"/>
        <v>0</v>
      </c>
      <c r="SD400" s="498">
        <f t="shared" si="8044"/>
        <v>0</v>
      </c>
      <c r="SE400" s="498" t="e">
        <f t="shared" si="8045"/>
        <v>#N/A</v>
      </c>
      <c r="SF400" s="504">
        <f t="shared" si="8046"/>
        <v>0</v>
      </c>
      <c r="SG400" s="500">
        <f t="shared" si="8047"/>
        <v>0</v>
      </c>
      <c r="SJ400" s="445"/>
      <c r="SK400" s="404"/>
      <c r="SL400" s="441"/>
      <c r="SM400" s="406"/>
      <c r="SN400" s="416"/>
      <c r="SO400" s="392"/>
      <c r="SP400" s="392"/>
      <c r="SQ400" s="497" t="e">
        <f t="shared" si="8048"/>
        <v>#N/A</v>
      </c>
      <c r="SR400" s="497" t="e">
        <f t="shared" si="8049"/>
        <v>#N/A</v>
      </c>
      <c r="SS400" s="498" t="e">
        <f t="shared" si="8050"/>
        <v>#N/A</v>
      </c>
      <c r="ST400" s="498">
        <f t="shared" si="8051"/>
        <v>0</v>
      </c>
      <c r="SU400" s="498">
        <f t="shared" si="8052"/>
        <v>0</v>
      </c>
      <c r="SV400" s="498" t="e">
        <f t="shared" si="8053"/>
        <v>#N/A</v>
      </c>
      <c r="SW400" s="504">
        <f t="shared" si="8054"/>
        <v>0</v>
      </c>
      <c r="SX400" s="500">
        <f t="shared" si="8055"/>
        <v>0</v>
      </c>
    </row>
    <row r="401" spans="2:518" ht="33" hidden="1" customHeight="1" thickTop="1" thickBot="1">
      <c r="B401" s="577"/>
      <c r="C401" s="578"/>
      <c r="D401" s="579"/>
      <c r="E401" s="580"/>
      <c r="F401" s="581"/>
      <c r="G401" s="585"/>
      <c r="H401" s="595"/>
      <c r="K401" s="577"/>
      <c r="L401" s="767"/>
      <c r="M401" s="579"/>
      <c r="N401" s="580"/>
      <c r="O401" s="581"/>
      <c r="P401" s="585"/>
      <c r="Q401" s="1326"/>
      <c r="R401" s="497"/>
      <c r="S401" s="497"/>
      <c r="T401" s="498"/>
      <c r="U401" s="498"/>
      <c r="V401" s="498"/>
      <c r="W401" s="498"/>
      <c r="X401" s="504"/>
      <c r="Y401" s="500"/>
      <c r="Z401" s="486"/>
      <c r="AA401" s="486"/>
      <c r="AB401" s="577"/>
      <c r="AC401" s="767"/>
      <c r="AD401" s="579"/>
      <c r="AE401" s="580"/>
      <c r="AF401" s="581"/>
      <c r="AG401" s="585"/>
      <c r="AH401" s="1326"/>
      <c r="AI401" s="497"/>
      <c r="AJ401" s="497"/>
      <c r="AK401" s="498"/>
      <c r="AL401" s="498"/>
      <c r="AM401" s="498"/>
      <c r="AN401" s="498"/>
      <c r="AO401" s="504"/>
      <c r="AP401" s="500"/>
      <c r="AQ401" s="486"/>
      <c r="AR401" s="486"/>
      <c r="AS401" s="577"/>
      <c r="AT401" s="767"/>
      <c r="AU401" s="579"/>
      <c r="AV401" s="580"/>
      <c r="AW401" s="581"/>
      <c r="AX401" s="585"/>
      <c r="AY401" s="1326"/>
      <c r="AZ401" s="497"/>
      <c r="BA401" s="497"/>
      <c r="BB401" s="498"/>
      <c r="BC401" s="498"/>
      <c r="BD401" s="498"/>
      <c r="BE401" s="498"/>
      <c r="BF401" s="504"/>
      <c r="BG401" s="500"/>
      <c r="BJ401" s="577"/>
      <c r="BK401" s="767"/>
      <c r="BL401" s="579"/>
      <c r="BM401" s="580"/>
      <c r="BN401" s="581"/>
      <c r="BO401" s="585"/>
      <c r="BP401" s="1326"/>
      <c r="BQ401" s="497"/>
      <c r="BR401" s="497"/>
      <c r="BS401" s="498"/>
      <c r="BT401" s="498"/>
      <c r="BU401" s="498"/>
      <c r="BV401" s="498"/>
      <c r="BW401" s="504"/>
      <c r="BX401" s="500"/>
      <c r="CA401" s="577"/>
      <c r="CB401" s="767"/>
      <c r="CC401" s="579"/>
      <c r="CD401" s="580"/>
      <c r="CE401" s="581"/>
      <c r="CF401" s="585"/>
      <c r="CG401" s="1326"/>
      <c r="CH401" s="497"/>
      <c r="CI401" s="497"/>
      <c r="CJ401" s="498"/>
      <c r="CK401" s="498"/>
      <c r="CL401" s="498"/>
      <c r="CM401" s="498"/>
      <c r="CN401" s="504"/>
      <c r="CO401" s="500"/>
      <c r="CR401" s="577"/>
      <c r="CS401" s="767"/>
      <c r="CT401" s="579"/>
      <c r="CU401" s="580"/>
      <c r="CV401" s="581"/>
      <c r="CW401" s="585"/>
      <c r="CX401" s="1326"/>
      <c r="CY401" s="497"/>
      <c r="CZ401" s="497"/>
      <c r="DA401" s="498"/>
      <c r="DB401" s="498"/>
      <c r="DC401" s="498"/>
      <c r="DD401" s="498"/>
      <c r="DE401" s="504"/>
      <c r="DF401" s="500"/>
      <c r="DI401" s="577"/>
      <c r="DJ401" s="767"/>
      <c r="DK401" s="579"/>
      <c r="DL401" s="580"/>
      <c r="DM401" s="581"/>
      <c r="DN401" s="585"/>
      <c r="DO401" s="1326"/>
      <c r="DP401" s="497"/>
      <c r="DQ401" s="497"/>
      <c r="DR401" s="498"/>
      <c r="DS401" s="498"/>
      <c r="DT401" s="498"/>
      <c r="DU401" s="498"/>
      <c r="DV401" s="504"/>
      <c r="DW401" s="500"/>
      <c r="DZ401" s="577"/>
      <c r="EA401" s="767"/>
      <c r="EB401" s="579"/>
      <c r="EC401" s="580"/>
      <c r="ED401" s="581"/>
      <c r="EE401" s="585"/>
      <c r="EF401" s="1326"/>
      <c r="EG401" s="497"/>
      <c r="EH401" s="497"/>
      <c r="EI401" s="498"/>
      <c r="EJ401" s="498"/>
      <c r="EK401" s="498"/>
      <c r="EL401" s="498"/>
      <c r="EM401" s="504"/>
      <c r="EN401" s="500"/>
      <c r="EQ401" s="665"/>
      <c r="ER401" s="666"/>
      <c r="ES401" s="667"/>
      <c r="ET401" s="668"/>
      <c r="EU401" s="669"/>
      <c r="EV401" s="691"/>
      <c r="EW401" s="1326"/>
      <c r="EX401" s="497" t="e">
        <f>IF(EXACT(VLOOKUP(EQ401,OFERTA_0,2,FALSE),ER401),1,0)</f>
        <v>#N/A</v>
      </c>
      <c r="EY401" s="497" t="e">
        <f>IF(EXACT(VLOOKUP(EQ401,OFERTA_0,3,FALSE),ES401),1,0)</f>
        <v>#N/A</v>
      </c>
      <c r="EZ401" s="498" t="e">
        <f>IF(EXACT(VLOOKUP(EQ401,OFERTA_0,4,FALSE),ET401),1,0)</f>
        <v>#N/A</v>
      </c>
      <c r="FA401" s="498">
        <f t="shared" si="8667"/>
        <v>0</v>
      </c>
      <c r="FB401" s="498">
        <f t="shared" si="8668"/>
        <v>0</v>
      </c>
      <c r="FC401" s="498" t="e">
        <f>PRODUCT(EX401:FB401)</f>
        <v>#N/A</v>
      </c>
      <c r="FD401" s="504">
        <f>ROUND(EV401,0)</f>
        <v>0</v>
      </c>
      <c r="FE401" s="500">
        <f>EV401-FD401</f>
        <v>0</v>
      </c>
      <c r="FH401" s="665"/>
      <c r="FI401" s="666"/>
      <c r="FJ401" s="667"/>
      <c r="FK401" s="668"/>
      <c r="FL401" s="669"/>
      <c r="FM401" s="691"/>
      <c r="FN401" s="1326"/>
      <c r="FO401" s="497" t="e">
        <f>IF(EXACT(VLOOKUP(FH401,OFERTA_0,2,FALSE),FI401),1,0)</f>
        <v>#N/A</v>
      </c>
      <c r="FP401" s="497" t="e">
        <f>IF(EXACT(VLOOKUP(FH401,OFERTA_0,3,FALSE),FJ401),1,0)</f>
        <v>#N/A</v>
      </c>
      <c r="FQ401" s="498" t="e">
        <f>IF(EXACT(VLOOKUP(FH401,OFERTA_0,4,FALSE),FK401),1,0)</f>
        <v>#N/A</v>
      </c>
      <c r="FR401" s="498">
        <f t="shared" si="8675"/>
        <v>0</v>
      </c>
      <c r="FS401" s="498">
        <f t="shared" si="8676"/>
        <v>0</v>
      </c>
      <c r="FT401" s="498" t="e">
        <f>PRODUCT(FO401:FS401)</f>
        <v>#N/A</v>
      </c>
      <c r="FU401" s="504">
        <f>ROUND(FM401,0)</f>
        <v>0</v>
      </c>
      <c r="FV401" s="500">
        <f>FM401-FU401</f>
        <v>0</v>
      </c>
      <c r="FY401" s="665"/>
      <c r="FZ401" s="666"/>
      <c r="GA401" s="667"/>
      <c r="GB401" s="668"/>
      <c r="GC401" s="669"/>
      <c r="GD401" s="691"/>
      <c r="GE401" s="1326"/>
      <c r="GF401" s="497" t="e">
        <f>IF(EXACT(VLOOKUP(FY401,OFERTA_0,2,FALSE),FZ401),1,0)</f>
        <v>#N/A</v>
      </c>
      <c r="GG401" s="497" t="e">
        <f>IF(EXACT(VLOOKUP(FY401,OFERTA_0,3,FALSE),GA401),1,0)</f>
        <v>#N/A</v>
      </c>
      <c r="GH401" s="498" t="e">
        <f>IF(EXACT(VLOOKUP(FY401,OFERTA_0,4,FALSE),GB401),1,0)</f>
        <v>#N/A</v>
      </c>
      <c r="GI401" s="498">
        <f t="shared" si="8683"/>
        <v>0</v>
      </c>
      <c r="GJ401" s="498">
        <f t="shared" si="8684"/>
        <v>0</v>
      </c>
      <c r="GK401" s="498" t="e">
        <f>PRODUCT(GF401:GJ401)</f>
        <v>#N/A</v>
      </c>
      <c r="GL401" s="504">
        <f>ROUND(GD401,0)</f>
        <v>0</v>
      </c>
      <c r="GM401" s="500">
        <f>GD401-GL401</f>
        <v>0</v>
      </c>
      <c r="GP401" s="665"/>
      <c r="GQ401" s="666"/>
      <c r="GR401" s="667"/>
      <c r="GS401" s="668"/>
      <c r="GT401" s="669"/>
      <c r="GU401" s="691"/>
      <c r="GV401" s="1326"/>
      <c r="GW401" s="497" t="e">
        <f>IF(EXACT(VLOOKUP(GP401,OFERTA_0,2,FALSE),GQ401),1,0)</f>
        <v>#N/A</v>
      </c>
      <c r="GX401" s="497" t="e">
        <f>IF(EXACT(VLOOKUP(GP401,OFERTA_0,3,FALSE),GR401),1,0)</f>
        <v>#N/A</v>
      </c>
      <c r="GY401" s="498" t="e">
        <f>IF(EXACT(VLOOKUP(GP401,OFERTA_0,4,FALSE),GS401),1,0)</f>
        <v>#N/A</v>
      </c>
      <c r="GZ401" s="498">
        <f t="shared" si="8691"/>
        <v>0</v>
      </c>
      <c r="HA401" s="498">
        <f t="shared" si="8692"/>
        <v>0</v>
      </c>
      <c r="HB401" s="498" t="e">
        <f>PRODUCT(GW401:HA401)</f>
        <v>#N/A</v>
      </c>
      <c r="HC401" s="504">
        <f>ROUND(GU401,0)</f>
        <v>0</v>
      </c>
      <c r="HD401" s="500">
        <f>GU401-HC401</f>
        <v>0</v>
      </c>
      <c r="HG401" s="665"/>
      <c r="HH401" s="666"/>
      <c r="HI401" s="667"/>
      <c r="HJ401" s="668"/>
      <c r="HK401" s="669"/>
      <c r="HL401" s="691"/>
      <c r="HM401" s="1326"/>
      <c r="HN401" s="497" t="e">
        <f>IF(EXACT(VLOOKUP(HG401,OFERTA_0,2,FALSE),HH401),1,0)</f>
        <v>#N/A</v>
      </c>
      <c r="HO401" s="497" t="e">
        <f>IF(EXACT(VLOOKUP(HG401,OFERTA_0,3,FALSE),HI401),1,0)</f>
        <v>#N/A</v>
      </c>
      <c r="HP401" s="498" t="e">
        <f>IF(EXACT(VLOOKUP(HG401,OFERTA_0,4,FALSE),HJ401),1,0)</f>
        <v>#N/A</v>
      </c>
      <c r="HQ401" s="498">
        <f t="shared" si="8699"/>
        <v>0</v>
      </c>
      <c r="HR401" s="498">
        <f t="shared" si="8700"/>
        <v>0</v>
      </c>
      <c r="HS401" s="498" t="e">
        <f>PRODUCT(HN401:HR401)</f>
        <v>#N/A</v>
      </c>
      <c r="HT401" s="504">
        <f>ROUND(HL401,0)</f>
        <v>0</v>
      </c>
      <c r="HU401" s="500">
        <f>HL401-HT401</f>
        <v>0</v>
      </c>
      <c r="HX401" s="665"/>
      <c r="HY401" s="666"/>
      <c r="HZ401" s="667"/>
      <c r="IA401" s="668"/>
      <c r="IB401" s="669"/>
      <c r="IC401" s="691"/>
      <c r="ID401" s="1326"/>
      <c r="IE401" s="497" t="e">
        <f>IF(EXACT(VLOOKUP(HX401,OFERTA_0,2,FALSE),HY401),1,0)</f>
        <v>#N/A</v>
      </c>
      <c r="IF401" s="497" t="e">
        <f>IF(EXACT(VLOOKUP(HX401,OFERTA_0,3,FALSE),HZ401),1,0)</f>
        <v>#N/A</v>
      </c>
      <c r="IG401" s="498" t="e">
        <f>IF(EXACT(VLOOKUP(HX401,OFERTA_0,4,FALSE),IA401),1,0)</f>
        <v>#N/A</v>
      </c>
      <c r="IH401" s="498">
        <f t="shared" si="8707"/>
        <v>0</v>
      </c>
      <c r="II401" s="498">
        <f t="shared" si="8708"/>
        <v>0</v>
      </c>
      <c r="IJ401" s="498" t="e">
        <f>PRODUCT(IE401:II401)</f>
        <v>#N/A</v>
      </c>
      <c r="IK401" s="504">
        <f>ROUND(IC401,0)</f>
        <v>0</v>
      </c>
      <c r="IL401" s="500">
        <f>IC401-IK401</f>
        <v>0</v>
      </c>
      <c r="IO401" s="665"/>
      <c r="IP401" s="666"/>
      <c r="IQ401" s="667"/>
      <c r="IR401" s="668"/>
      <c r="IS401" s="669"/>
      <c r="IT401" s="691"/>
      <c r="IU401" s="1326"/>
      <c r="IV401" s="497" t="e">
        <f>IF(EXACT(VLOOKUP(IO401,OFERTA_0,2,FALSE),IP401),1,0)</f>
        <v>#N/A</v>
      </c>
      <c r="IW401" s="497" t="e">
        <f>IF(EXACT(VLOOKUP(IO401,OFERTA_0,3,FALSE),IQ401),1,0)</f>
        <v>#N/A</v>
      </c>
      <c r="IX401" s="498" t="e">
        <f>IF(EXACT(VLOOKUP(IO401,OFERTA_0,4,FALSE),IR401),1,0)</f>
        <v>#N/A</v>
      </c>
      <c r="IY401" s="498">
        <f t="shared" si="8715"/>
        <v>0</v>
      </c>
      <c r="IZ401" s="498">
        <f t="shared" si="8716"/>
        <v>0</v>
      </c>
      <c r="JA401" s="498" t="e">
        <f>PRODUCT(IV401:IZ401)</f>
        <v>#N/A</v>
      </c>
      <c r="JB401" s="504">
        <f>ROUND(IT401,0)</f>
        <v>0</v>
      </c>
      <c r="JC401" s="500">
        <f>IT401-JB401</f>
        <v>0</v>
      </c>
      <c r="JF401" s="665"/>
      <c r="JG401" s="666"/>
      <c r="JH401" s="667"/>
      <c r="JI401" s="668"/>
      <c r="JJ401" s="669"/>
      <c r="JK401" s="691"/>
      <c r="JL401" s="1326"/>
      <c r="JM401" s="497" t="e">
        <f>IF(EXACT(VLOOKUP(JF401,OFERTA_0,2,FALSE),JG401),1,0)</f>
        <v>#N/A</v>
      </c>
      <c r="JN401" s="497" t="e">
        <f>IF(EXACT(VLOOKUP(JF401,OFERTA_0,3,FALSE),JH401),1,0)</f>
        <v>#N/A</v>
      </c>
      <c r="JO401" s="498" t="e">
        <f>IF(EXACT(VLOOKUP(JF401,OFERTA_0,4,FALSE),JI401),1,0)</f>
        <v>#N/A</v>
      </c>
      <c r="JP401" s="498">
        <f t="shared" si="8723"/>
        <v>0</v>
      </c>
      <c r="JQ401" s="498">
        <f t="shared" si="8724"/>
        <v>0</v>
      </c>
      <c r="JR401" s="498" t="e">
        <f>PRODUCT(JM401:JQ401)</f>
        <v>#N/A</v>
      </c>
      <c r="JS401" s="504">
        <f>ROUND(JK401,0)</f>
        <v>0</v>
      </c>
      <c r="JT401" s="500">
        <f>JK401-JS401</f>
        <v>0</v>
      </c>
      <c r="JW401" s="665"/>
      <c r="JX401" s="666"/>
      <c r="JY401" s="667"/>
      <c r="JZ401" s="668"/>
      <c r="KA401" s="669"/>
      <c r="KB401" s="691"/>
      <c r="KC401" s="1326"/>
      <c r="KD401" s="497" t="e">
        <f>IF(EXACT(VLOOKUP(JW401,OFERTA_0,2,FALSE),JX401),1,0)</f>
        <v>#N/A</v>
      </c>
      <c r="KE401" s="497" t="e">
        <f>IF(EXACT(VLOOKUP(JW401,OFERTA_0,3,FALSE),JY401),1,0)</f>
        <v>#N/A</v>
      </c>
      <c r="KF401" s="498" t="e">
        <f>IF(EXACT(VLOOKUP(JW401,OFERTA_0,4,FALSE),JZ401),1,0)</f>
        <v>#N/A</v>
      </c>
      <c r="KG401" s="498">
        <f t="shared" si="8731"/>
        <v>0</v>
      </c>
      <c r="KH401" s="498">
        <f t="shared" si="8732"/>
        <v>0</v>
      </c>
      <c r="KI401" s="498" t="e">
        <f>PRODUCT(KD401:KH401)</f>
        <v>#N/A</v>
      </c>
      <c r="KJ401" s="504">
        <f>ROUND(KB401,0)</f>
        <v>0</v>
      </c>
      <c r="KK401" s="500">
        <f>KB401-KJ401</f>
        <v>0</v>
      </c>
      <c r="KN401" s="665"/>
      <c r="KO401" s="666"/>
      <c r="KP401" s="667"/>
      <c r="KQ401" s="668"/>
      <c r="KR401" s="669"/>
      <c r="KS401" s="691"/>
      <c r="KT401" s="1326"/>
      <c r="KU401" s="497" t="e">
        <f>IF(EXACT(VLOOKUP(KN401,OFERTA_0,2,FALSE),KO401),1,0)</f>
        <v>#N/A</v>
      </c>
      <c r="KV401" s="497" t="e">
        <f>IF(EXACT(VLOOKUP(KN401,OFERTA_0,3,FALSE),KP401),1,0)</f>
        <v>#N/A</v>
      </c>
      <c r="KW401" s="498" t="e">
        <f>IF(EXACT(VLOOKUP(KN401,OFERTA_0,4,FALSE),KQ401),1,0)</f>
        <v>#N/A</v>
      </c>
      <c r="KX401" s="498">
        <f t="shared" si="8739"/>
        <v>0</v>
      </c>
      <c r="KY401" s="498">
        <f t="shared" si="8740"/>
        <v>0</v>
      </c>
      <c r="KZ401" s="498" t="e">
        <f>PRODUCT(KU401:KY401)</f>
        <v>#N/A</v>
      </c>
      <c r="LA401" s="504">
        <f>ROUND(KS401,0)</f>
        <v>0</v>
      </c>
      <c r="LB401" s="500">
        <f>KS401-LA401</f>
        <v>0</v>
      </c>
      <c r="LE401" s="665"/>
      <c r="LF401" s="666"/>
      <c r="LG401" s="667"/>
      <c r="LH401" s="668"/>
      <c r="LI401" s="669"/>
      <c r="LJ401" s="691"/>
      <c r="LK401" s="1326"/>
      <c r="LL401" s="497" t="e">
        <f>IF(EXACT(VLOOKUP(LE401,OFERTA_0,2,FALSE),LF401),1,0)</f>
        <v>#N/A</v>
      </c>
      <c r="LM401" s="497" t="e">
        <f>IF(EXACT(VLOOKUP(LE401,OFERTA_0,3,FALSE),LG401),1,0)</f>
        <v>#N/A</v>
      </c>
      <c r="LN401" s="498" t="e">
        <f>IF(EXACT(VLOOKUP(LE401,OFERTA_0,4,FALSE),LH401),1,0)</f>
        <v>#N/A</v>
      </c>
      <c r="LO401" s="498">
        <f t="shared" si="8747"/>
        <v>0</v>
      </c>
      <c r="LP401" s="498">
        <f t="shared" si="8748"/>
        <v>0</v>
      </c>
      <c r="LQ401" s="498" t="e">
        <f>PRODUCT(LL401:LP401)</f>
        <v>#N/A</v>
      </c>
      <c r="LR401" s="504">
        <f>ROUND(LJ401,0)</f>
        <v>0</v>
      </c>
      <c r="LS401" s="500">
        <f>LJ401-LR401</f>
        <v>0</v>
      </c>
      <c r="LV401" s="665"/>
      <c r="LW401" s="666"/>
      <c r="LX401" s="667"/>
      <c r="LY401" s="668"/>
      <c r="LZ401" s="669"/>
      <c r="MA401" s="691"/>
      <c r="MB401" s="1326"/>
      <c r="MC401" s="497" t="e">
        <f>IF(EXACT(VLOOKUP(LV401,OFERTA_0,2,FALSE),LW401),1,0)</f>
        <v>#N/A</v>
      </c>
      <c r="MD401" s="497" t="e">
        <f>IF(EXACT(VLOOKUP(LV401,OFERTA_0,3,FALSE),LX401),1,0)</f>
        <v>#N/A</v>
      </c>
      <c r="ME401" s="498" t="e">
        <f>IF(EXACT(VLOOKUP(LV401,OFERTA_0,4,FALSE),LY401),1,0)</f>
        <v>#N/A</v>
      </c>
      <c r="MF401" s="498">
        <f t="shared" si="8755"/>
        <v>0</v>
      </c>
      <c r="MG401" s="498">
        <f t="shared" si="8756"/>
        <v>0</v>
      </c>
      <c r="MH401" s="498" t="e">
        <f>PRODUCT(MC401:MG401)</f>
        <v>#N/A</v>
      </c>
      <c r="MI401" s="504">
        <f>ROUND(MA401,0)</f>
        <v>0</v>
      </c>
      <c r="MJ401" s="500">
        <f>MA401-MI401</f>
        <v>0</v>
      </c>
      <c r="MM401" s="665"/>
      <c r="MN401" s="666"/>
      <c r="MO401" s="667"/>
      <c r="MP401" s="668"/>
      <c r="MQ401" s="669"/>
      <c r="MR401" s="691"/>
      <c r="MS401" s="1326"/>
      <c r="MT401" s="497" t="e">
        <f>IF(EXACT(VLOOKUP(MM401,OFERTA_0,2,FALSE),MN401),1,0)</f>
        <v>#N/A</v>
      </c>
      <c r="MU401" s="497" t="e">
        <f>IF(EXACT(VLOOKUP(MM401,OFERTA_0,3,FALSE),MO401),1,0)</f>
        <v>#N/A</v>
      </c>
      <c r="MV401" s="498" t="e">
        <f>IF(EXACT(VLOOKUP(MM401,OFERTA_0,4,FALSE),MP401),1,0)</f>
        <v>#N/A</v>
      </c>
      <c r="MW401" s="498">
        <f t="shared" si="8763"/>
        <v>0</v>
      </c>
      <c r="MX401" s="498">
        <f t="shared" si="8764"/>
        <v>0</v>
      </c>
      <c r="MY401" s="498" t="e">
        <f>PRODUCT(MT401:MX401)</f>
        <v>#N/A</v>
      </c>
      <c r="MZ401" s="504">
        <f>ROUND(MR401,0)</f>
        <v>0</v>
      </c>
      <c r="NA401" s="500">
        <f>MR401-MZ401</f>
        <v>0</v>
      </c>
      <c r="ND401" s="665"/>
      <c r="NE401" s="666"/>
      <c r="NF401" s="667"/>
      <c r="NG401" s="668"/>
      <c r="NH401" s="669"/>
      <c r="NI401" s="691"/>
      <c r="NJ401" s="1326"/>
      <c r="NK401" s="497" t="e">
        <f>IF(EXACT(VLOOKUP(ND401,OFERTA_0,2,FALSE),NE401),1,0)</f>
        <v>#N/A</v>
      </c>
      <c r="NL401" s="497" t="e">
        <f>IF(EXACT(VLOOKUP(ND401,OFERTA_0,3,FALSE),NF401),1,0)</f>
        <v>#N/A</v>
      </c>
      <c r="NM401" s="498" t="e">
        <f>IF(EXACT(VLOOKUP(ND401,OFERTA_0,4,FALSE),NG401),1,0)</f>
        <v>#N/A</v>
      </c>
      <c r="NN401" s="498">
        <f t="shared" si="8771"/>
        <v>0</v>
      </c>
      <c r="NO401" s="498">
        <f t="shared" si="8772"/>
        <v>0</v>
      </c>
      <c r="NP401" s="498" t="e">
        <f>PRODUCT(NK401:NO401)</f>
        <v>#N/A</v>
      </c>
      <c r="NQ401" s="504">
        <f>ROUND(NI401,0)</f>
        <v>0</v>
      </c>
      <c r="NR401" s="500">
        <f>NI401-NQ401</f>
        <v>0</v>
      </c>
      <c r="NU401" s="665"/>
      <c r="NV401" s="666"/>
      <c r="NW401" s="667"/>
      <c r="NX401" s="668"/>
      <c r="NY401" s="669"/>
      <c r="NZ401" s="691"/>
      <c r="OA401" s="1326"/>
      <c r="OB401" s="497" t="e">
        <f>IF(EXACT(VLOOKUP(NU401,OFERTA_0,2,FALSE),NV401),1,0)</f>
        <v>#N/A</v>
      </c>
      <c r="OC401" s="497" t="e">
        <f>IF(EXACT(VLOOKUP(NU401,OFERTA_0,3,FALSE),NW401),1,0)</f>
        <v>#N/A</v>
      </c>
      <c r="OD401" s="498" t="e">
        <f>IF(EXACT(VLOOKUP(NU401,OFERTA_0,4,FALSE),NX401),1,0)</f>
        <v>#N/A</v>
      </c>
      <c r="OE401" s="498">
        <f t="shared" si="8779"/>
        <v>0</v>
      </c>
      <c r="OF401" s="498">
        <f t="shared" si="8780"/>
        <v>0</v>
      </c>
      <c r="OG401" s="498" t="e">
        <f>PRODUCT(OB401:OF401)</f>
        <v>#N/A</v>
      </c>
      <c r="OH401" s="504">
        <f>ROUND(NZ401,0)</f>
        <v>0</v>
      </c>
      <c r="OI401" s="500">
        <f>NZ401-OH401</f>
        <v>0</v>
      </c>
      <c r="OL401" s="665"/>
      <c r="OM401" s="666"/>
      <c r="ON401" s="667"/>
      <c r="OO401" s="668"/>
      <c r="OP401" s="669"/>
      <c r="OQ401" s="691"/>
      <c r="OR401" s="1326"/>
      <c r="OS401" s="497" t="e">
        <f>IF(EXACT(VLOOKUP(OL401,OFERTA_0,2,FALSE),OM401),1,0)</f>
        <v>#N/A</v>
      </c>
      <c r="OT401" s="497" t="e">
        <f>IF(EXACT(VLOOKUP(OL401,OFERTA_0,3,FALSE),ON401),1,0)</f>
        <v>#N/A</v>
      </c>
      <c r="OU401" s="498" t="e">
        <f>IF(EXACT(VLOOKUP(OL401,OFERTA_0,4,FALSE),OO401),1,0)</f>
        <v>#N/A</v>
      </c>
      <c r="OV401" s="498">
        <f t="shared" si="8787"/>
        <v>0</v>
      </c>
      <c r="OW401" s="498">
        <f t="shared" si="8788"/>
        <v>0</v>
      </c>
      <c r="OX401" s="498" t="e">
        <f>PRODUCT(OS401:OW401)</f>
        <v>#N/A</v>
      </c>
      <c r="OY401" s="504">
        <f>ROUND(OQ401,0)</f>
        <v>0</v>
      </c>
      <c r="OZ401" s="500">
        <f>OQ401-OY401</f>
        <v>0</v>
      </c>
      <c r="PC401" s="665"/>
      <c r="PD401" s="666"/>
      <c r="PE401" s="667"/>
      <c r="PF401" s="668"/>
      <c r="PG401" s="669"/>
      <c r="PH401" s="691"/>
      <c r="PI401" s="1326"/>
      <c r="PJ401" s="497" t="e">
        <f>IF(EXACT(VLOOKUP(PC401,OFERTA_0,2,FALSE),PD401),1,0)</f>
        <v>#N/A</v>
      </c>
      <c r="PK401" s="497" t="e">
        <f>IF(EXACT(VLOOKUP(PC401,OFERTA_0,3,FALSE),PE401),1,0)</f>
        <v>#N/A</v>
      </c>
      <c r="PL401" s="498" t="e">
        <f>IF(EXACT(VLOOKUP(PC401,OFERTA_0,4,FALSE),PF401),1,0)</f>
        <v>#N/A</v>
      </c>
      <c r="PM401" s="498">
        <f t="shared" si="8795"/>
        <v>0</v>
      </c>
      <c r="PN401" s="498">
        <f t="shared" si="8796"/>
        <v>0</v>
      </c>
      <c r="PO401" s="498" t="e">
        <f>PRODUCT(PJ401:PN401)</f>
        <v>#N/A</v>
      </c>
      <c r="PP401" s="504">
        <f>ROUND(PH401,0)</f>
        <v>0</v>
      </c>
      <c r="PQ401" s="500">
        <f>PH401-PP401</f>
        <v>0</v>
      </c>
      <c r="PT401" s="665"/>
      <c r="PU401" s="666"/>
      <c r="PV401" s="667"/>
      <c r="PW401" s="668"/>
      <c r="PX401" s="669"/>
      <c r="PY401" s="691"/>
      <c r="PZ401" s="1326"/>
      <c r="QA401" s="497" t="e">
        <f>IF(EXACT(VLOOKUP(PT401,OFERTA_0,2,FALSE),PU401),1,0)</f>
        <v>#N/A</v>
      </c>
      <c r="QB401" s="497" t="e">
        <f>IF(EXACT(VLOOKUP(PT401,OFERTA_0,3,FALSE),PV401),1,0)</f>
        <v>#N/A</v>
      </c>
      <c r="QC401" s="498" t="e">
        <f>IF(EXACT(VLOOKUP(PT401,OFERTA_0,4,FALSE),PW401),1,0)</f>
        <v>#N/A</v>
      </c>
      <c r="QD401" s="498">
        <f t="shared" si="8803"/>
        <v>0</v>
      </c>
      <c r="QE401" s="498">
        <f t="shared" si="8804"/>
        <v>0</v>
      </c>
      <c r="QF401" s="498" t="e">
        <f>PRODUCT(QA401:QE401)</f>
        <v>#N/A</v>
      </c>
      <c r="QG401" s="504">
        <f>ROUND(PY401,0)</f>
        <v>0</v>
      </c>
      <c r="QH401" s="500">
        <f>PY401-QG401</f>
        <v>0</v>
      </c>
      <c r="QK401" s="665"/>
      <c r="QL401" s="666"/>
      <c r="QM401" s="667"/>
      <c r="QN401" s="668"/>
      <c r="QO401" s="669"/>
      <c r="QP401" s="691"/>
      <c r="QQ401" s="1326"/>
      <c r="QR401" s="497" t="e">
        <f>IF(EXACT(VLOOKUP(QK401,OFERTA_0,2,FALSE),QL401),1,0)</f>
        <v>#N/A</v>
      </c>
      <c r="QS401" s="497" t="e">
        <f>IF(EXACT(VLOOKUP(QK401,OFERTA_0,3,FALSE),QM401),1,0)</f>
        <v>#N/A</v>
      </c>
      <c r="QT401" s="498" t="e">
        <f>IF(EXACT(VLOOKUP(QK401,OFERTA_0,4,FALSE),QN401),1,0)</f>
        <v>#N/A</v>
      </c>
      <c r="QU401" s="498">
        <f t="shared" si="8811"/>
        <v>0</v>
      </c>
      <c r="QV401" s="498">
        <f t="shared" si="8812"/>
        <v>0</v>
      </c>
      <c r="QW401" s="498" t="e">
        <f>PRODUCT(QR401:QV401)</f>
        <v>#N/A</v>
      </c>
      <c r="QX401" s="504">
        <f>ROUND(QP401,0)</f>
        <v>0</v>
      </c>
      <c r="QY401" s="500">
        <f>QP401-QX401</f>
        <v>0</v>
      </c>
      <c r="RB401" s="445"/>
      <c r="RC401" s="404"/>
      <c r="RD401" s="441"/>
      <c r="RE401" s="406"/>
      <c r="RF401" s="416"/>
      <c r="RG401" s="392"/>
      <c r="RH401" s="392"/>
      <c r="RI401" s="497" t="e">
        <f t="shared" si="8032"/>
        <v>#N/A</v>
      </c>
      <c r="RJ401" s="497" t="e">
        <f t="shared" si="8033"/>
        <v>#N/A</v>
      </c>
      <c r="RK401" s="498" t="e">
        <f t="shared" si="8034"/>
        <v>#N/A</v>
      </c>
      <c r="RL401" s="498">
        <f t="shared" si="8035"/>
        <v>0</v>
      </c>
      <c r="RM401" s="498">
        <f t="shared" si="8036"/>
        <v>0</v>
      </c>
      <c r="RN401" s="498" t="e">
        <f t="shared" si="8037"/>
        <v>#N/A</v>
      </c>
      <c r="RO401" s="504">
        <f t="shared" si="8038"/>
        <v>0</v>
      </c>
      <c r="RP401" s="500">
        <f t="shared" si="8039"/>
        <v>0</v>
      </c>
      <c r="RS401" s="445"/>
      <c r="RT401" s="404"/>
      <c r="RU401" s="441"/>
      <c r="RV401" s="406"/>
      <c r="RW401" s="416"/>
      <c r="RX401" s="392"/>
      <c r="RY401" s="392"/>
      <c r="RZ401" s="497" t="e">
        <f t="shared" si="8040"/>
        <v>#N/A</v>
      </c>
      <c r="SA401" s="497" t="e">
        <f t="shared" si="8041"/>
        <v>#N/A</v>
      </c>
      <c r="SB401" s="498" t="e">
        <f t="shared" si="8042"/>
        <v>#N/A</v>
      </c>
      <c r="SC401" s="498">
        <f t="shared" si="8043"/>
        <v>0</v>
      </c>
      <c r="SD401" s="498">
        <f t="shared" si="8044"/>
        <v>0</v>
      </c>
      <c r="SE401" s="498" t="e">
        <f t="shared" si="8045"/>
        <v>#N/A</v>
      </c>
      <c r="SF401" s="504">
        <f t="shared" si="8046"/>
        <v>0</v>
      </c>
      <c r="SG401" s="500">
        <f t="shared" si="8047"/>
        <v>0</v>
      </c>
      <c r="SJ401" s="445"/>
      <c r="SK401" s="404"/>
      <c r="SL401" s="441"/>
      <c r="SM401" s="406"/>
      <c r="SN401" s="416"/>
      <c r="SO401" s="392"/>
      <c r="SP401" s="392"/>
      <c r="SQ401" s="497" t="e">
        <f t="shared" si="8048"/>
        <v>#N/A</v>
      </c>
      <c r="SR401" s="497" t="e">
        <f t="shared" si="8049"/>
        <v>#N/A</v>
      </c>
      <c r="SS401" s="498" t="e">
        <f t="shared" si="8050"/>
        <v>#N/A</v>
      </c>
      <c r="ST401" s="498">
        <f t="shared" si="8051"/>
        <v>0</v>
      </c>
      <c r="SU401" s="498">
        <f t="shared" si="8052"/>
        <v>0</v>
      </c>
      <c r="SV401" s="498" t="e">
        <f t="shared" si="8053"/>
        <v>#N/A</v>
      </c>
      <c r="SW401" s="504">
        <f t="shared" si="8054"/>
        <v>0</v>
      </c>
      <c r="SX401" s="500">
        <f t="shared" si="8055"/>
        <v>0</v>
      </c>
    </row>
    <row r="402" spans="2:518" ht="24.75" hidden="1" customHeight="1" thickTop="1" thickBot="1">
      <c r="B402" s="577"/>
      <c r="C402" s="578"/>
      <c r="D402" s="579"/>
      <c r="E402" s="580"/>
      <c r="F402" s="581"/>
      <c r="G402" s="585"/>
      <c r="H402" s="595"/>
      <c r="K402" s="577"/>
      <c r="L402" s="767"/>
      <c r="M402" s="579"/>
      <c r="N402" s="580"/>
      <c r="O402" s="581"/>
      <c r="P402" s="585"/>
      <c r="Q402" s="1326"/>
      <c r="R402" s="497"/>
      <c r="S402" s="497"/>
      <c r="T402" s="498"/>
      <c r="U402" s="498"/>
      <c r="V402" s="498"/>
      <c r="W402" s="498"/>
      <c r="X402" s="504"/>
      <c r="Y402" s="500"/>
      <c r="Z402" s="486"/>
      <c r="AA402" s="486"/>
      <c r="AB402" s="577"/>
      <c r="AC402" s="767"/>
      <c r="AD402" s="579"/>
      <c r="AE402" s="580"/>
      <c r="AF402" s="581"/>
      <c r="AG402" s="585"/>
      <c r="AH402" s="1326"/>
      <c r="AI402" s="497"/>
      <c r="AJ402" s="497"/>
      <c r="AK402" s="498"/>
      <c r="AL402" s="498"/>
      <c r="AM402" s="498"/>
      <c r="AN402" s="498"/>
      <c r="AO402" s="504"/>
      <c r="AP402" s="500"/>
      <c r="AQ402" s="486"/>
      <c r="AR402" s="486"/>
      <c r="AS402" s="577"/>
      <c r="AT402" s="767"/>
      <c r="AU402" s="579"/>
      <c r="AV402" s="580"/>
      <c r="AW402" s="581"/>
      <c r="AX402" s="585"/>
      <c r="AY402" s="1326"/>
      <c r="AZ402" s="497"/>
      <c r="BA402" s="497"/>
      <c r="BB402" s="498"/>
      <c r="BC402" s="498"/>
      <c r="BD402" s="498"/>
      <c r="BE402" s="498"/>
      <c r="BF402" s="504"/>
      <c r="BG402" s="500"/>
      <c r="BJ402" s="577"/>
      <c r="BK402" s="767"/>
      <c r="BL402" s="579"/>
      <c r="BM402" s="580"/>
      <c r="BN402" s="581"/>
      <c r="BO402" s="585"/>
      <c r="BP402" s="1326"/>
      <c r="BQ402" s="497"/>
      <c r="BR402" s="497"/>
      <c r="BS402" s="498"/>
      <c r="BT402" s="498"/>
      <c r="BU402" s="498"/>
      <c r="BV402" s="498"/>
      <c r="BW402" s="504"/>
      <c r="BX402" s="500"/>
      <c r="CA402" s="577"/>
      <c r="CB402" s="767"/>
      <c r="CC402" s="579"/>
      <c r="CD402" s="580"/>
      <c r="CE402" s="581"/>
      <c r="CF402" s="585"/>
      <c r="CG402" s="1326"/>
      <c r="CH402" s="497"/>
      <c r="CI402" s="497"/>
      <c r="CJ402" s="498"/>
      <c r="CK402" s="498"/>
      <c r="CL402" s="498"/>
      <c r="CM402" s="498"/>
      <c r="CN402" s="504"/>
      <c r="CO402" s="500"/>
      <c r="CR402" s="577"/>
      <c r="CS402" s="767"/>
      <c r="CT402" s="579"/>
      <c r="CU402" s="580"/>
      <c r="CV402" s="581"/>
      <c r="CW402" s="585"/>
      <c r="CX402" s="1326"/>
      <c r="CY402" s="497"/>
      <c r="CZ402" s="497"/>
      <c r="DA402" s="498"/>
      <c r="DB402" s="498"/>
      <c r="DC402" s="498"/>
      <c r="DD402" s="498"/>
      <c r="DE402" s="504"/>
      <c r="DF402" s="500"/>
      <c r="DI402" s="577"/>
      <c r="DJ402" s="767"/>
      <c r="DK402" s="579"/>
      <c r="DL402" s="580"/>
      <c r="DM402" s="581"/>
      <c r="DN402" s="585"/>
      <c r="DO402" s="1326"/>
      <c r="DP402" s="497"/>
      <c r="DQ402" s="497"/>
      <c r="DR402" s="498"/>
      <c r="DS402" s="498"/>
      <c r="DT402" s="498"/>
      <c r="DU402" s="498"/>
      <c r="DV402" s="504"/>
      <c r="DW402" s="500"/>
      <c r="DZ402" s="577"/>
      <c r="EA402" s="767"/>
      <c r="EB402" s="579"/>
      <c r="EC402" s="580"/>
      <c r="ED402" s="581"/>
      <c r="EE402" s="585"/>
      <c r="EF402" s="1326"/>
      <c r="EG402" s="497"/>
      <c r="EH402" s="497"/>
      <c r="EI402" s="498"/>
      <c r="EJ402" s="498"/>
      <c r="EK402" s="498"/>
      <c r="EL402" s="498"/>
      <c r="EM402" s="504"/>
      <c r="EN402" s="500"/>
      <c r="EQ402" s="665"/>
      <c r="ER402" s="666"/>
      <c r="ES402" s="667"/>
      <c r="ET402" s="668"/>
      <c r="EU402" s="669"/>
      <c r="EV402" s="691"/>
      <c r="EW402" s="1326"/>
      <c r="EX402" s="497" t="e">
        <f>IF(EXACT(VLOOKUP(EQ402,OFERTA_0,2,FALSE),ER402),1,0)</f>
        <v>#N/A</v>
      </c>
      <c r="EY402" s="497" t="e">
        <f>IF(EXACT(VLOOKUP(EQ402,OFERTA_0,3,FALSE),ES402),1,0)</f>
        <v>#N/A</v>
      </c>
      <c r="EZ402" s="498" t="e">
        <f>IF(EXACT(VLOOKUP(EQ402,OFERTA_0,4,FALSE),ET402),1,0)</f>
        <v>#N/A</v>
      </c>
      <c r="FA402" s="498">
        <f t="shared" si="8667"/>
        <v>0</v>
      </c>
      <c r="FB402" s="498">
        <f t="shared" si="8668"/>
        <v>0</v>
      </c>
      <c r="FC402" s="498" t="e">
        <f>PRODUCT(EX402:FB402)</f>
        <v>#N/A</v>
      </c>
      <c r="FD402" s="504">
        <f>ROUND(EV402,0)</f>
        <v>0</v>
      </c>
      <c r="FE402" s="500">
        <f>EV402-FD402</f>
        <v>0</v>
      </c>
      <c r="FH402" s="665"/>
      <c r="FI402" s="666"/>
      <c r="FJ402" s="667"/>
      <c r="FK402" s="668"/>
      <c r="FL402" s="669"/>
      <c r="FM402" s="691"/>
      <c r="FN402" s="1326"/>
      <c r="FO402" s="497" t="e">
        <f>IF(EXACT(VLOOKUP(FH402,OFERTA_0,2,FALSE),FI402),1,0)</f>
        <v>#N/A</v>
      </c>
      <c r="FP402" s="497" t="e">
        <f>IF(EXACT(VLOOKUP(FH402,OFERTA_0,3,FALSE),FJ402),1,0)</f>
        <v>#N/A</v>
      </c>
      <c r="FQ402" s="498" t="e">
        <f>IF(EXACT(VLOOKUP(FH402,OFERTA_0,4,FALSE),FK402),1,0)</f>
        <v>#N/A</v>
      </c>
      <c r="FR402" s="498">
        <f t="shared" si="8675"/>
        <v>0</v>
      </c>
      <c r="FS402" s="498">
        <f t="shared" si="8676"/>
        <v>0</v>
      </c>
      <c r="FT402" s="498" t="e">
        <f>PRODUCT(FO402:FS402)</f>
        <v>#N/A</v>
      </c>
      <c r="FU402" s="504">
        <f>ROUND(FM402,0)</f>
        <v>0</v>
      </c>
      <c r="FV402" s="500">
        <f>FM402-FU402</f>
        <v>0</v>
      </c>
      <c r="FY402" s="665"/>
      <c r="FZ402" s="666"/>
      <c r="GA402" s="667"/>
      <c r="GB402" s="668"/>
      <c r="GC402" s="669"/>
      <c r="GD402" s="691"/>
      <c r="GE402" s="1326"/>
      <c r="GF402" s="497" t="e">
        <f>IF(EXACT(VLOOKUP(FY402,OFERTA_0,2,FALSE),FZ402),1,0)</f>
        <v>#N/A</v>
      </c>
      <c r="GG402" s="497" t="e">
        <f>IF(EXACT(VLOOKUP(FY402,OFERTA_0,3,FALSE),GA402),1,0)</f>
        <v>#N/A</v>
      </c>
      <c r="GH402" s="498" t="e">
        <f>IF(EXACT(VLOOKUP(FY402,OFERTA_0,4,FALSE),GB402),1,0)</f>
        <v>#N/A</v>
      </c>
      <c r="GI402" s="498">
        <f t="shared" si="8683"/>
        <v>0</v>
      </c>
      <c r="GJ402" s="498">
        <f t="shared" si="8684"/>
        <v>0</v>
      </c>
      <c r="GK402" s="498" t="e">
        <f>PRODUCT(GF402:GJ402)</f>
        <v>#N/A</v>
      </c>
      <c r="GL402" s="504">
        <f>ROUND(GD402,0)</f>
        <v>0</v>
      </c>
      <c r="GM402" s="500">
        <f>GD402-GL402</f>
        <v>0</v>
      </c>
      <c r="GP402" s="665"/>
      <c r="GQ402" s="666"/>
      <c r="GR402" s="667"/>
      <c r="GS402" s="668"/>
      <c r="GT402" s="669"/>
      <c r="GU402" s="691"/>
      <c r="GV402" s="1326"/>
      <c r="GW402" s="497" t="e">
        <f>IF(EXACT(VLOOKUP(GP402,OFERTA_0,2,FALSE),GQ402),1,0)</f>
        <v>#N/A</v>
      </c>
      <c r="GX402" s="497" t="e">
        <f>IF(EXACT(VLOOKUP(GP402,OFERTA_0,3,FALSE),GR402),1,0)</f>
        <v>#N/A</v>
      </c>
      <c r="GY402" s="498" t="e">
        <f>IF(EXACT(VLOOKUP(GP402,OFERTA_0,4,FALSE),GS402),1,0)</f>
        <v>#N/A</v>
      </c>
      <c r="GZ402" s="498">
        <f t="shared" si="8691"/>
        <v>0</v>
      </c>
      <c r="HA402" s="498">
        <f t="shared" si="8692"/>
        <v>0</v>
      </c>
      <c r="HB402" s="498" t="e">
        <f>PRODUCT(GW402:HA402)</f>
        <v>#N/A</v>
      </c>
      <c r="HC402" s="504">
        <f>ROUND(GU402,0)</f>
        <v>0</v>
      </c>
      <c r="HD402" s="500">
        <f>GU402-HC402</f>
        <v>0</v>
      </c>
      <c r="HG402" s="665"/>
      <c r="HH402" s="666"/>
      <c r="HI402" s="667"/>
      <c r="HJ402" s="668"/>
      <c r="HK402" s="669"/>
      <c r="HL402" s="691"/>
      <c r="HM402" s="1326"/>
      <c r="HN402" s="497" t="e">
        <f>IF(EXACT(VLOOKUP(HG402,OFERTA_0,2,FALSE),HH402),1,0)</f>
        <v>#N/A</v>
      </c>
      <c r="HO402" s="497" t="e">
        <f>IF(EXACT(VLOOKUP(HG402,OFERTA_0,3,FALSE),HI402),1,0)</f>
        <v>#N/A</v>
      </c>
      <c r="HP402" s="498" t="e">
        <f>IF(EXACT(VLOOKUP(HG402,OFERTA_0,4,FALSE),HJ402),1,0)</f>
        <v>#N/A</v>
      </c>
      <c r="HQ402" s="498">
        <f t="shared" si="8699"/>
        <v>0</v>
      </c>
      <c r="HR402" s="498">
        <f t="shared" si="8700"/>
        <v>0</v>
      </c>
      <c r="HS402" s="498" t="e">
        <f>PRODUCT(HN402:HR402)</f>
        <v>#N/A</v>
      </c>
      <c r="HT402" s="504">
        <f>ROUND(HL402,0)</f>
        <v>0</v>
      </c>
      <c r="HU402" s="500">
        <f>HL402-HT402</f>
        <v>0</v>
      </c>
      <c r="HX402" s="665"/>
      <c r="HY402" s="666"/>
      <c r="HZ402" s="667"/>
      <c r="IA402" s="668"/>
      <c r="IB402" s="669"/>
      <c r="IC402" s="691"/>
      <c r="ID402" s="1326"/>
      <c r="IE402" s="497" t="e">
        <f>IF(EXACT(VLOOKUP(HX402,OFERTA_0,2,FALSE),HY402),1,0)</f>
        <v>#N/A</v>
      </c>
      <c r="IF402" s="497" t="e">
        <f>IF(EXACT(VLOOKUP(HX402,OFERTA_0,3,FALSE),HZ402),1,0)</f>
        <v>#N/A</v>
      </c>
      <c r="IG402" s="498" t="e">
        <f>IF(EXACT(VLOOKUP(HX402,OFERTA_0,4,FALSE),IA402),1,0)</f>
        <v>#N/A</v>
      </c>
      <c r="IH402" s="498">
        <f t="shared" si="8707"/>
        <v>0</v>
      </c>
      <c r="II402" s="498">
        <f t="shared" si="8708"/>
        <v>0</v>
      </c>
      <c r="IJ402" s="498" t="e">
        <f>PRODUCT(IE402:II402)</f>
        <v>#N/A</v>
      </c>
      <c r="IK402" s="504">
        <f>ROUND(IC402,0)</f>
        <v>0</v>
      </c>
      <c r="IL402" s="500">
        <f>IC402-IK402</f>
        <v>0</v>
      </c>
      <c r="IO402" s="665"/>
      <c r="IP402" s="666"/>
      <c r="IQ402" s="667"/>
      <c r="IR402" s="668"/>
      <c r="IS402" s="669"/>
      <c r="IT402" s="691"/>
      <c r="IU402" s="1326"/>
      <c r="IV402" s="497" t="e">
        <f>IF(EXACT(VLOOKUP(IO402,OFERTA_0,2,FALSE),IP402),1,0)</f>
        <v>#N/A</v>
      </c>
      <c r="IW402" s="497" t="e">
        <f>IF(EXACT(VLOOKUP(IO402,OFERTA_0,3,FALSE),IQ402),1,0)</f>
        <v>#N/A</v>
      </c>
      <c r="IX402" s="498" t="e">
        <f>IF(EXACT(VLOOKUP(IO402,OFERTA_0,4,FALSE),IR402),1,0)</f>
        <v>#N/A</v>
      </c>
      <c r="IY402" s="498">
        <f t="shared" si="8715"/>
        <v>0</v>
      </c>
      <c r="IZ402" s="498">
        <f t="shared" si="8716"/>
        <v>0</v>
      </c>
      <c r="JA402" s="498" t="e">
        <f>PRODUCT(IV402:IZ402)</f>
        <v>#N/A</v>
      </c>
      <c r="JB402" s="504">
        <f>ROUND(IT402,0)</f>
        <v>0</v>
      </c>
      <c r="JC402" s="500">
        <f>IT402-JB402</f>
        <v>0</v>
      </c>
      <c r="JF402" s="665"/>
      <c r="JG402" s="666"/>
      <c r="JH402" s="667"/>
      <c r="JI402" s="668"/>
      <c r="JJ402" s="669"/>
      <c r="JK402" s="691"/>
      <c r="JL402" s="1326"/>
      <c r="JM402" s="497" t="e">
        <f>IF(EXACT(VLOOKUP(JF402,OFERTA_0,2,FALSE),JG402),1,0)</f>
        <v>#N/A</v>
      </c>
      <c r="JN402" s="497" t="e">
        <f>IF(EXACT(VLOOKUP(JF402,OFERTA_0,3,FALSE),JH402),1,0)</f>
        <v>#N/A</v>
      </c>
      <c r="JO402" s="498" t="e">
        <f>IF(EXACT(VLOOKUP(JF402,OFERTA_0,4,FALSE),JI402),1,0)</f>
        <v>#N/A</v>
      </c>
      <c r="JP402" s="498">
        <f t="shared" si="8723"/>
        <v>0</v>
      </c>
      <c r="JQ402" s="498">
        <f t="shared" si="8724"/>
        <v>0</v>
      </c>
      <c r="JR402" s="498" t="e">
        <f>PRODUCT(JM402:JQ402)</f>
        <v>#N/A</v>
      </c>
      <c r="JS402" s="504">
        <f>ROUND(JK402,0)</f>
        <v>0</v>
      </c>
      <c r="JT402" s="500">
        <f>JK402-JS402</f>
        <v>0</v>
      </c>
      <c r="JW402" s="665"/>
      <c r="JX402" s="666"/>
      <c r="JY402" s="667"/>
      <c r="JZ402" s="668"/>
      <c r="KA402" s="669"/>
      <c r="KB402" s="691"/>
      <c r="KC402" s="1326"/>
      <c r="KD402" s="497" t="e">
        <f>IF(EXACT(VLOOKUP(JW402,OFERTA_0,2,FALSE),JX402),1,0)</f>
        <v>#N/A</v>
      </c>
      <c r="KE402" s="497" t="e">
        <f>IF(EXACT(VLOOKUP(JW402,OFERTA_0,3,FALSE),JY402),1,0)</f>
        <v>#N/A</v>
      </c>
      <c r="KF402" s="498" t="e">
        <f>IF(EXACT(VLOOKUP(JW402,OFERTA_0,4,FALSE),JZ402),1,0)</f>
        <v>#N/A</v>
      </c>
      <c r="KG402" s="498">
        <f t="shared" si="8731"/>
        <v>0</v>
      </c>
      <c r="KH402" s="498">
        <f t="shared" si="8732"/>
        <v>0</v>
      </c>
      <c r="KI402" s="498" t="e">
        <f>PRODUCT(KD402:KH402)</f>
        <v>#N/A</v>
      </c>
      <c r="KJ402" s="504">
        <f>ROUND(KB402,0)</f>
        <v>0</v>
      </c>
      <c r="KK402" s="500">
        <f>KB402-KJ402</f>
        <v>0</v>
      </c>
      <c r="KN402" s="665"/>
      <c r="KO402" s="666"/>
      <c r="KP402" s="667"/>
      <c r="KQ402" s="668"/>
      <c r="KR402" s="669"/>
      <c r="KS402" s="691"/>
      <c r="KT402" s="1326"/>
      <c r="KU402" s="497" t="e">
        <f>IF(EXACT(VLOOKUP(KN402,OFERTA_0,2,FALSE),KO402),1,0)</f>
        <v>#N/A</v>
      </c>
      <c r="KV402" s="497" t="e">
        <f>IF(EXACT(VLOOKUP(KN402,OFERTA_0,3,FALSE),KP402),1,0)</f>
        <v>#N/A</v>
      </c>
      <c r="KW402" s="498" t="e">
        <f>IF(EXACT(VLOOKUP(KN402,OFERTA_0,4,FALSE),KQ402),1,0)</f>
        <v>#N/A</v>
      </c>
      <c r="KX402" s="498">
        <f t="shared" si="8739"/>
        <v>0</v>
      </c>
      <c r="KY402" s="498">
        <f t="shared" si="8740"/>
        <v>0</v>
      </c>
      <c r="KZ402" s="498" t="e">
        <f>PRODUCT(KU402:KY402)</f>
        <v>#N/A</v>
      </c>
      <c r="LA402" s="504">
        <f>ROUND(KS402,0)</f>
        <v>0</v>
      </c>
      <c r="LB402" s="500">
        <f>KS402-LA402</f>
        <v>0</v>
      </c>
      <c r="LE402" s="665"/>
      <c r="LF402" s="666"/>
      <c r="LG402" s="667"/>
      <c r="LH402" s="668"/>
      <c r="LI402" s="669"/>
      <c r="LJ402" s="691"/>
      <c r="LK402" s="1326"/>
      <c r="LL402" s="497" t="e">
        <f>IF(EXACT(VLOOKUP(LE402,OFERTA_0,2,FALSE),LF402),1,0)</f>
        <v>#N/A</v>
      </c>
      <c r="LM402" s="497" t="e">
        <f>IF(EXACT(VLOOKUP(LE402,OFERTA_0,3,FALSE),LG402),1,0)</f>
        <v>#N/A</v>
      </c>
      <c r="LN402" s="498" t="e">
        <f>IF(EXACT(VLOOKUP(LE402,OFERTA_0,4,FALSE),LH402),1,0)</f>
        <v>#N/A</v>
      </c>
      <c r="LO402" s="498">
        <f t="shared" si="8747"/>
        <v>0</v>
      </c>
      <c r="LP402" s="498">
        <f t="shared" si="8748"/>
        <v>0</v>
      </c>
      <c r="LQ402" s="498" t="e">
        <f>PRODUCT(LL402:LP402)</f>
        <v>#N/A</v>
      </c>
      <c r="LR402" s="504">
        <f>ROUND(LJ402,0)</f>
        <v>0</v>
      </c>
      <c r="LS402" s="500">
        <f>LJ402-LR402</f>
        <v>0</v>
      </c>
      <c r="LV402" s="665"/>
      <c r="LW402" s="666"/>
      <c r="LX402" s="667"/>
      <c r="LY402" s="668"/>
      <c r="LZ402" s="669"/>
      <c r="MA402" s="691"/>
      <c r="MB402" s="1326"/>
      <c r="MC402" s="497" t="e">
        <f>IF(EXACT(VLOOKUP(LV402,OFERTA_0,2,FALSE),LW402),1,0)</f>
        <v>#N/A</v>
      </c>
      <c r="MD402" s="497" t="e">
        <f>IF(EXACT(VLOOKUP(LV402,OFERTA_0,3,FALSE),LX402),1,0)</f>
        <v>#N/A</v>
      </c>
      <c r="ME402" s="498" t="e">
        <f>IF(EXACT(VLOOKUP(LV402,OFERTA_0,4,FALSE),LY402),1,0)</f>
        <v>#N/A</v>
      </c>
      <c r="MF402" s="498">
        <f t="shared" si="8755"/>
        <v>0</v>
      </c>
      <c r="MG402" s="498">
        <f t="shared" si="8756"/>
        <v>0</v>
      </c>
      <c r="MH402" s="498" t="e">
        <f>PRODUCT(MC402:MG402)</f>
        <v>#N/A</v>
      </c>
      <c r="MI402" s="504">
        <f>ROUND(MA402,0)</f>
        <v>0</v>
      </c>
      <c r="MJ402" s="500">
        <f>MA402-MI402</f>
        <v>0</v>
      </c>
      <c r="MM402" s="665"/>
      <c r="MN402" s="666"/>
      <c r="MO402" s="667"/>
      <c r="MP402" s="668"/>
      <c r="MQ402" s="669"/>
      <c r="MR402" s="691"/>
      <c r="MS402" s="1326"/>
      <c r="MT402" s="497" t="e">
        <f>IF(EXACT(VLOOKUP(MM402,OFERTA_0,2,FALSE),MN402),1,0)</f>
        <v>#N/A</v>
      </c>
      <c r="MU402" s="497" t="e">
        <f>IF(EXACT(VLOOKUP(MM402,OFERTA_0,3,FALSE),MO402),1,0)</f>
        <v>#N/A</v>
      </c>
      <c r="MV402" s="498" t="e">
        <f>IF(EXACT(VLOOKUP(MM402,OFERTA_0,4,FALSE),MP402),1,0)</f>
        <v>#N/A</v>
      </c>
      <c r="MW402" s="498">
        <f t="shared" si="8763"/>
        <v>0</v>
      </c>
      <c r="MX402" s="498">
        <f t="shared" si="8764"/>
        <v>0</v>
      </c>
      <c r="MY402" s="498" t="e">
        <f>PRODUCT(MT402:MX402)</f>
        <v>#N/A</v>
      </c>
      <c r="MZ402" s="504">
        <f>ROUND(MR402,0)</f>
        <v>0</v>
      </c>
      <c r="NA402" s="500">
        <f>MR402-MZ402</f>
        <v>0</v>
      </c>
      <c r="ND402" s="665"/>
      <c r="NE402" s="666"/>
      <c r="NF402" s="667"/>
      <c r="NG402" s="668"/>
      <c r="NH402" s="669"/>
      <c r="NI402" s="691"/>
      <c r="NJ402" s="1326"/>
      <c r="NK402" s="497" t="e">
        <f>IF(EXACT(VLOOKUP(ND402,OFERTA_0,2,FALSE),NE402),1,0)</f>
        <v>#N/A</v>
      </c>
      <c r="NL402" s="497" t="e">
        <f>IF(EXACT(VLOOKUP(ND402,OFERTA_0,3,FALSE),NF402),1,0)</f>
        <v>#N/A</v>
      </c>
      <c r="NM402" s="498" t="e">
        <f>IF(EXACT(VLOOKUP(ND402,OFERTA_0,4,FALSE),NG402),1,0)</f>
        <v>#N/A</v>
      </c>
      <c r="NN402" s="498">
        <f t="shared" si="8771"/>
        <v>0</v>
      </c>
      <c r="NO402" s="498">
        <f t="shared" si="8772"/>
        <v>0</v>
      </c>
      <c r="NP402" s="498" t="e">
        <f>PRODUCT(NK402:NO402)</f>
        <v>#N/A</v>
      </c>
      <c r="NQ402" s="504">
        <f>ROUND(NI402,0)</f>
        <v>0</v>
      </c>
      <c r="NR402" s="500">
        <f>NI402-NQ402</f>
        <v>0</v>
      </c>
      <c r="NU402" s="665"/>
      <c r="NV402" s="666"/>
      <c r="NW402" s="667"/>
      <c r="NX402" s="668"/>
      <c r="NY402" s="669"/>
      <c r="NZ402" s="691"/>
      <c r="OA402" s="1326"/>
      <c r="OB402" s="497" t="e">
        <f>IF(EXACT(VLOOKUP(NU402,OFERTA_0,2,FALSE),NV402),1,0)</f>
        <v>#N/A</v>
      </c>
      <c r="OC402" s="497" t="e">
        <f>IF(EXACT(VLOOKUP(NU402,OFERTA_0,3,FALSE),NW402),1,0)</f>
        <v>#N/A</v>
      </c>
      <c r="OD402" s="498" t="e">
        <f>IF(EXACT(VLOOKUP(NU402,OFERTA_0,4,FALSE),NX402),1,0)</f>
        <v>#N/A</v>
      </c>
      <c r="OE402" s="498">
        <f t="shared" si="8779"/>
        <v>0</v>
      </c>
      <c r="OF402" s="498">
        <f t="shared" si="8780"/>
        <v>0</v>
      </c>
      <c r="OG402" s="498" t="e">
        <f>PRODUCT(OB402:OF402)</f>
        <v>#N/A</v>
      </c>
      <c r="OH402" s="504">
        <f>ROUND(NZ402,0)</f>
        <v>0</v>
      </c>
      <c r="OI402" s="500">
        <f>NZ402-OH402</f>
        <v>0</v>
      </c>
      <c r="OL402" s="665"/>
      <c r="OM402" s="666"/>
      <c r="ON402" s="667"/>
      <c r="OO402" s="668"/>
      <c r="OP402" s="669"/>
      <c r="OQ402" s="691"/>
      <c r="OR402" s="1326"/>
      <c r="OS402" s="497" t="e">
        <f>IF(EXACT(VLOOKUP(OL402,OFERTA_0,2,FALSE),OM402),1,0)</f>
        <v>#N/A</v>
      </c>
      <c r="OT402" s="497" t="e">
        <f>IF(EXACT(VLOOKUP(OL402,OFERTA_0,3,FALSE),ON402),1,0)</f>
        <v>#N/A</v>
      </c>
      <c r="OU402" s="498" t="e">
        <f>IF(EXACT(VLOOKUP(OL402,OFERTA_0,4,FALSE),OO402),1,0)</f>
        <v>#N/A</v>
      </c>
      <c r="OV402" s="498">
        <f t="shared" si="8787"/>
        <v>0</v>
      </c>
      <c r="OW402" s="498">
        <f t="shared" si="8788"/>
        <v>0</v>
      </c>
      <c r="OX402" s="498" t="e">
        <f>PRODUCT(OS402:OW402)</f>
        <v>#N/A</v>
      </c>
      <c r="OY402" s="504">
        <f>ROUND(OQ402,0)</f>
        <v>0</v>
      </c>
      <c r="OZ402" s="500">
        <f>OQ402-OY402</f>
        <v>0</v>
      </c>
      <c r="PC402" s="665"/>
      <c r="PD402" s="666"/>
      <c r="PE402" s="667"/>
      <c r="PF402" s="668"/>
      <c r="PG402" s="669"/>
      <c r="PH402" s="691"/>
      <c r="PI402" s="1326"/>
      <c r="PJ402" s="497" t="e">
        <f>IF(EXACT(VLOOKUP(PC402,OFERTA_0,2,FALSE),PD402),1,0)</f>
        <v>#N/A</v>
      </c>
      <c r="PK402" s="497" t="e">
        <f>IF(EXACT(VLOOKUP(PC402,OFERTA_0,3,FALSE),PE402),1,0)</f>
        <v>#N/A</v>
      </c>
      <c r="PL402" s="498" t="e">
        <f>IF(EXACT(VLOOKUP(PC402,OFERTA_0,4,FALSE),PF402),1,0)</f>
        <v>#N/A</v>
      </c>
      <c r="PM402" s="498">
        <f t="shared" si="8795"/>
        <v>0</v>
      </c>
      <c r="PN402" s="498">
        <f t="shared" si="8796"/>
        <v>0</v>
      </c>
      <c r="PO402" s="498" t="e">
        <f>PRODUCT(PJ402:PN402)</f>
        <v>#N/A</v>
      </c>
      <c r="PP402" s="504">
        <f>ROUND(PH402,0)</f>
        <v>0</v>
      </c>
      <c r="PQ402" s="500">
        <f>PH402-PP402</f>
        <v>0</v>
      </c>
      <c r="PT402" s="665"/>
      <c r="PU402" s="666"/>
      <c r="PV402" s="667"/>
      <c r="PW402" s="668"/>
      <c r="PX402" s="669"/>
      <c r="PY402" s="691"/>
      <c r="PZ402" s="1326"/>
      <c r="QA402" s="497" t="e">
        <f>IF(EXACT(VLOOKUP(PT402,OFERTA_0,2,FALSE),PU402),1,0)</f>
        <v>#N/A</v>
      </c>
      <c r="QB402" s="497" t="e">
        <f>IF(EXACT(VLOOKUP(PT402,OFERTA_0,3,FALSE),PV402),1,0)</f>
        <v>#N/A</v>
      </c>
      <c r="QC402" s="498" t="e">
        <f>IF(EXACT(VLOOKUP(PT402,OFERTA_0,4,FALSE),PW402),1,0)</f>
        <v>#N/A</v>
      </c>
      <c r="QD402" s="498">
        <f t="shared" si="8803"/>
        <v>0</v>
      </c>
      <c r="QE402" s="498">
        <f t="shared" si="8804"/>
        <v>0</v>
      </c>
      <c r="QF402" s="498" t="e">
        <f>PRODUCT(QA402:QE402)</f>
        <v>#N/A</v>
      </c>
      <c r="QG402" s="504">
        <f>ROUND(PY402,0)</f>
        <v>0</v>
      </c>
      <c r="QH402" s="500">
        <f>PY402-QG402</f>
        <v>0</v>
      </c>
      <c r="QK402" s="665"/>
      <c r="QL402" s="666"/>
      <c r="QM402" s="667"/>
      <c r="QN402" s="668"/>
      <c r="QO402" s="669"/>
      <c r="QP402" s="691"/>
      <c r="QQ402" s="1326"/>
      <c r="QR402" s="497" t="e">
        <f>IF(EXACT(VLOOKUP(QK402,OFERTA_0,2,FALSE),QL402),1,0)</f>
        <v>#N/A</v>
      </c>
      <c r="QS402" s="497" t="e">
        <f>IF(EXACT(VLOOKUP(QK402,OFERTA_0,3,FALSE),QM402),1,0)</f>
        <v>#N/A</v>
      </c>
      <c r="QT402" s="498" t="e">
        <f>IF(EXACT(VLOOKUP(QK402,OFERTA_0,4,FALSE),QN402),1,0)</f>
        <v>#N/A</v>
      </c>
      <c r="QU402" s="498">
        <f t="shared" si="8811"/>
        <v>0</v>
      </c>
      <c r="QV402" s="498">
        <f t="shared" si="8812"/>
        <v>0</v>
      </c>
      <c r="QW402" s="498" t="e">
        <f>PRODUCT(QR402:QV402)</f>
        <v>#N/A</v>
      </c>
      <c r="QX402" s="504">
        <f>ROUND(QP402,0)</f>
        <v>0</v>
      </c>
      <c r="QY402" s="500">
        <f>QP402-QX402</f>
        <v>0</v>
      </c>
      <c r="RB402" s="428"/>
      <c r="RC402" s="436"/>
      <c r="RD402" s="440"/>
      <c r="RE402" s="406"/>
      <c r="RF402" s="438"/>
      <c r="RG402" s="439"/>
      <c r="RH402" s="439"/>
      <c r="RI402" s="497" t="e">
        <f t="shared" si="8032"/>
        <v>#N/A</v>
      </c>
      <c r="RJ402" s="497" t="e">
        <f t="shared" si="8033"/>
        <v>#N/A</v>
      </c>
      <c r="RK402" s="498" t="e">
        <f t="shared" si="8034"/>
        <v>#N/A</v>
      </c>
      <c r="RL402" s="498">
        <f t="shared" si="8035"/>
        <v>0</v>
      </c>
      <c r="RM402" s="498">
        <f t="shared" si="8036"/>
        <v>0</v>
      </c>
      <c r="RN402" s="498" t="e">
        <f t="shared" si="8037"/>
        <v>#N/A</v>
      </c>
      <c r="RO402" s="504">
        <f t="shared" si="8038"/>
        <v>0</v>
      </c>
      <c r="RP402" s="500">
        <f t="shared" si="8039"/>
        <v>0</v>
      </c>
      <c r="RS402" s="428"/>
      <c r="RT402" s="436"/>
      <c r="RU402" s="440"/>
      <c r="RV402" s="406"/>
      <c r="RW402" s="438"/>
      <c r="RX402" s="439"/>
      <c r="RY402" s="439"/>
      <c r="RZ402" s="497" t="e">
        <f t="shared" si="8040"/>
        <v>#N/A</v>
      </c>
      <c r="SA402" s="497" t="e">
        <f t="shared" si="8041"/>
        <v>#N/A</v>
      </c>
      <c r="SB402" s="498" t="e">
        <f t="shared" si="8042"/>
        <v>#N/A</v>
      </c>
      <c r="SC402" s="498">
        <f t="shared" si="8043"/>
        <v>0</v>
      </c>
      <c r="SD402" s="498">
        <f t="shared" si="8044"/>
        <v>0</v>
      </c>
      <c r="SE402" s="498" t="e">
        <f t="shared" si="8045"/>
        <v>#N/A</v>
      </c>
      <c r="SF402" s="504">
        <f t="shared" si="8046"/>
        <v>0</v>
      </c>
      <c r="SG402" s="500">
        <f t="shared" si="8047"/>
        <v>0</v>
      </c>
      <c r="SJ402" s="428"/>
      <c r="SK402" s="436"/>
      <c r="SL402" s="440"/>
      <c r="SM402" s="406"/>
      <c r="SN402" s="438"/>
      <c r="SO402" s="439"/>
      <c r="SP402" s="439"/>
      <c r="SQ402" s="497" t="e">
        <f t="shared" si="8048"/>
        <v>#N/A</v>
      </c>
      <c r="SR402" s="497" t="e">
        <f t="shared" si="8049"/>
        <v>#N/A</v>
      </c>
      <c r="SS402" s="498" t="e">
        <f t="shared" si="8050"/>
        <v>#N/A</v>
      </c>
      <c r="ST402" s="498">
        <f t="shared" si="8051"/>
        <v>0</v>
      </c>
      <c r="SU402" s="498">
        <f t="shared" si="8052"/>
        <v>0</v>
      </c>
      <c r="SV402" s="498" t="e">
        <f t="shared" si="8053"/>
        <v>#N/A</v>
      </c>
      <c r="SW402" s="504">
        <f t="shared" si="8054"/>
        <v>0</v>
      </c>
      <c r="SX402" s="500">
        <f t="shared" si="8055"/>
        <v>0</v>
      </c>
    </row>
    <row r="403" spans="2:518" ht="33.75" hidden="1" customHeight="1" thickTop="1" thickBot="1">
      <c r="B403" s="571"/>
      <c r="C403" s="572"/>
      <c r="D403" s="573"/>
      <c r="E403" s="574"/>
      <c r="F403" s="575"/>
      <c r="G403" s="576"/>
      <c r="H403" s="595"/>
      <c r="K403" s="571"/>
      <c r="L403" s="766"/>
      <c r="M403" s="573"/>
      <c r="N403" s="574"/>
      <c r="O403" s="575"/>
      <c r="P403" s="576"/>
      <c r="Q403" s="1326"/>
      <c r="R403" s="497"/>
      <c r="S403" s="497"/>
      <c r="T403" s="501"/>
      <c r="U403" s="501"/>
      <c r="V403" s="501"/>
      <c r="W403" s="501"/>
      <c r="X403" s="505"/>
      <c r="Y403" s="503"/>
      <c r="Z403" s="486"/>
      <c r="AA403" s="486"/>
      <c r="AB403" s="571"/>
      <c r="AC403" s="766"/>
      <c r="AD403" s="573"/>
      <c r="AE403" s="574"/>
      <c r="AF403" s="575"/>
      <c r="AG403" s="576"/>
      <c r="AH403" s="1326"/>
      <c r="AI403" s="497"/>
      <c r="AJ403" s="497"/>
      <c r="AK403" s="501"/>
      <c r="AL403" s="501"/>
      <c r="AM403" s="501"/>
      <c r="AN403" s="501"/>
      <c r="AO403" s="505"/>
      <c r="AP403" s="503"/>
      <c r="AQ403" s="486"/>
      <c r="AR403" s="486"/>
      <c r="AS403" s="571"/>
      <c r="AT403" s="766"/>
      <c r="AU403" s="573"/>
      <c r="AV403" s="574"/>
      <c r="AW403" s="575"/>
      <c r="AX403" s="576"/>
      <c r="AY403" s="1326"/>
      <c r="AZ403" s="497"/>
      <c r="BA403" s="497"/>
      <c r="BB403" s="501"/>
      <c r="BC403" s="501"/>
      <c r="BD403" s="501"/>
      <c r="BE403" s="501"/>
      <c r="BF403" s="505"/>
      <c r="BG403" s="503"/>
      <c r="BJ403" s="571"/>
      <c r="BK403" s="766"/>
      <c r="BL403" s="573"/>
      <c r="BM403" s="574"/>
      <c r="BN403" s="575"/>
      <c r="BO403" s="576"/>
      <c r="BP403" s="1326"/>
      <c r="BQ403" s="497"/>
      <c r="BR403" s="497"/>
      <c r="BS403" s="501"/>
      <c r="BT403" s="501"/>
      <c r="BU403" s="501"/>
      <c r="BV403" s="501"/>
      <c r="BW403" s="505"/>
      <c r="BX403" s="503"/>
      <c r="CA403" s="571"/>
      <c r="CB403" s="766"/>
      <c r="CC403" s="573"/>
      <c r="CD403" s="574"/>
      <c r="CE403" s="575"/>
      <c r="CF403" s="576"/>
      <c r="CG403" s="1326"/>
      <c r="CH403" s="497"/>
      <c r="CI403" s="497"/>
      <c r="CJ403" s="501"/>
      <c r="CK403" s="501"/>
      <c r="CL403" s="501"/>
      <c r="CM403" s="501"/>
      <c r="CN403" s="505"/>
      <c r="CO403" s="503"/>
      <c r="CR403" s="571"/>
      <c r="CS403" s="766"/>
      <c r="CT403" s="573"/>
      <c r="CU403" s="574"/>
      <c r="CV403" s="575"/>
      <c r="CW403" s="576"/>
      <c r="CX403" s="1326"/>
      <c r="CY403" s="497"/>
      <c r="CZ403" s="497"/>
      <c r="DA403" s="501"/>
      <c r="DB403" s="501"/>
      <c r="DC403" s="501"/>
      <c r="DD403" s="501"/>
      <c r="DE403" s="505"/>
      <c r="DF403" s="503"/>
      <c r="DI403" s="571"/>
      <c r="DJ403" s="766"/>
      <c r="DK403" s="573"/>
      <c r="DL403" s="574"/>
      <c r="DM403" s="575"/>
      <c r="DN403" s="576"/>
      <c r="DO403" s="1326"/>
      <c r="DP403" s="497"/>
      <c r="DQ403" s="497"/>
      <c r="DR403" s="501"/>
      <c r="DS403" s="501"/>
      <c r="DT403" s="501"/>
      <c r="DU403" s="501"/>
      <c r="DV403" s="505"/>
      <c r="DW403" s="503"/>
      <c r="DZ403" s="571"/>
      <c r="EA403" s="766"/>
      <c r="EB403" s="573"/>
      <c r="EC403" s="574"/>
      <c r="ED403" s="575"/>
      <c r="EE403" s="576"/>
      <c r="EF403" s="1326"/>
      <c r="EG403" s="497"/>
      <c r="EH403" s="497"/>
      <c r="EI403" s="501"/>
      <c r="EJ403" s="501"/>
      <c r="EK403" s="501"/>
      <c r="EL403" s="501"/>
      <c r="EM403" s="505"/>
      <c r="EN403" s="503"/>
      <c r="EQ403" s="659"/>
      <c r="ER403" s="660"/>
      <c r="ES403" s="661"/>
      <c r="ET403" s="662"/>
      <c r="EU403" s="663"/>
      <c r="EV403" s="664"/>
      <c r="EW403" s="1326"/>
      <c r="EX403" s="497"/>
      <c r="EY403" s="497"/>
      <c r="EZ403" s="501"/>
      <c r="FA403" s="501"/>
      <c r="FB403" s="501"/>
      <c r="FC403" s="501"/>
      <c r="FD403" s="505"/>
      <c r="FE403" s="503"/>
      <c r="FH403" s="659"/>
      <c r="FI403" s="660"/>
      <c r="FJ403" s="661"/>
      <c r="FK403" s="662"/>
      <c r="FL403" s="663"/>
      <c r="FM403" s="664"/>
      <c r="FN403" s="1326"/>
      <c r="FO403" s="497"/>
      <c r="FP403" s="497"/>
      <c r="FQ403" s="501"/>
      <c r="FR403" s="501"/>
      <c r="FS403" s="501"/>
      <c r="FT403" s="501"/>
      <c r="FU403" s="505"/>
      <c r="FV403" s="503"/>
      <c r="FY403" s="659"/>
      <c r="FZ403" s="660"/>
      <c r="GA403" s="661"/>
      <c r="GB403" s="662"/>
      <c r="GC403" s="663"/>
      <c r="GD403" s="664"/>
      <c r="GE403" s="1326"/>
      <c r="GF403" s="497"/>
      <c r="GG403" s="497"/>
      <c r="GH403" s="501"/>
      <c r="GI403" s="501"/>
      <c r="GJ403" s="501"/>
      <c r="GK403" s="501"/>
      <c r="GL403" s="505"/>
      <c r="GM403" s="503"/>
      <c r="GP403" s="659"/>
      <c r="GQ403" s="660"/>
      <c r="GR403" s="661"/>
      <c r="GS403" s="662"/>
      <c r="GT403" s="663"/>
      <c r="GU403" s="664"/>
      <c r="GV403" s="1326"/>
      <c r="GW403" s="497"/>
      <c r="GX403" s="497"/>
      <c r="GY403" s="501"/>
      <c r="GZ403" s="501"/>
      <c r="HA403" s="501"/>
      <c r="HB403" s="501"/>
      <c r="HC403" s="505"/>
      <c r="HD403" s="503"/>
      <c r="HG403" s="659"/>
      <c r="HH403" s="660"/>
      <c r="HI403" s="661"/>
      <c r="HJ403" s="662"/>
      <c r="HK403" s="663"/>
      <c r="HL403" s="664"/>
      <c r="HM403" s="1326"/>
      <c r="HN403" s="497"/>
      <c r="HO403" s="497"/>
      <c r="HP403" s="501"/>
      <c r="HQ403" s="501"/>
      <c r="HR403" s="501"/>
      <c r="HS403" s="501"/>
      <c r="HT403" s="505"/>
      <c r="HU403" s="503"/>
      <c r="HX403" s="659"/>
      <c r="HY403" s="660"/>
      <c r="HZ403" s="661"/>
      <c r="IA403" s="662"/>
      <c r="IB403" s="663"/>
      <c r="IC403" s="664"/>
      <c r="ID403" s="1326"/>
      <c r="IE403" s="497"/>
      <c r="IF403" s="497"/>
      <c r="IG403" s="501"/>
      <c r="IH403" s="501"/>
      <c r="II403" s="501"/>
      <c r="IJ403" s="501"/>
      <c r="IK403" s="505"/>
      <c r="IL403" s="503"/>
      <c r="IO403" s="659"/>
      <c r="IP403" s="660"/>
      <c r="IQ403" s="661"/>
      <c r="IR403" s="662"/>
      <c r="IS403" s="663"/>
      <c r="IT403" s="664"/>
      <c r="IU403" s="1326"/>
      <c r="IV403" s="497"/>
      <c r="IW403" s="497"/>
      <c r="IX403" s="501"/>
      <c r="IY403" s="501"/>
      <c r="IZ403" s="501"/>
      <c r="JA403" s="501"/>
      <c r="JB403" s="505"/>
      <c r="JC403" s="503"/>
      <c r="JF403" s="659"/>
      <c r="JG403" s="660"/>
      <c r="JH403" s="661"/>
      <c r="JI403" s="662"/>
      <c r="JJ403" s="663"/>
      <c r="JK403" s="664"/>
      <c r="JL403" s="1326"/>
      <c r="JM403" s="497"/>
      <c r="JN403" s="497"/>
      <c r="JO403" s="501"/>
      <c r="JP403" s="501"/>
      <c r="JQ403" s="501"/>
      <c r="JR403" s="501"/>
      <c r="JS403" s="505"/>
      <c r="JT403" s="503"/>
      <c r="JW403" s="659"/>
      <c r="JX403" s="660"/>
      <c r="JY403" s="661"/>
      <c r="JZ403" s="662"/>
      <c r="KA403" s="663"/>
      <c r="KB403" s="664"/>
      <c r="KC403" s="1326"/>
      <c r="KD403" s="497"/>
      <c r="KE403" s="497"/>
      <c r="KF403" s="501"/>
      <c r="KG403" s="501"/>
      <c r="KH403" s="501"/>
      <c r="KI403" s="501"/>
      <c r="KJ403" s="505"/>
      <c r="KK403" s="503"/>
      <c r="KN403" s="659"/>
      <c r="KO403" s="660"/>
      <c r="KP403" s="661"/>
      <c r="KQ403" s="662"/>
      <c r="KR403" s="663"/>
      <c r="KS403" s="664"/>
      <c r="KT403" s="1326"/>
      <c r="KU403" s="497"/>
      <c r="KV403" s="497"/>
      <c r="KW403" s="501"/>
      <c r="KX403" s="501"/>
      <c r="KY403" s="501"/>
      <c r="KZ403" s="501"/>
      <c r="LA403" s="505"/>
      <c r="LB403" s="503"/>
      <c r="LE403" s="659"/>
      <c r="LF403" s="660"/>
      <c r="LG403" s="661"/>
      <c r="LH403" s="662"/>
      <c r="LI403" s="663"/>
      <c r="LJ403" s="664"/>
      <c r="LK403" s="1326"/>
      <c r="LL403" s="497"/>
      <c r="LM403" s="497"/>
      <c r="LN403" s="501"/>
      <c r="LO403" s="501"/>
      <c r="LP403" s="501"/>
      <c r="LQ403" s="501"/>
      <c r="LR403" s="505"/>
      <c r="LS403" s="503"/>
      <c r="LV403" s="659"/>
      <c r="LW403" s="660"/>
      <c r="LX403" s="661"/>
      <c r="LY403" s="662"/>
      <c r="LZ403" s="663"/>
      <c r="MA403" s="664"/>
      <c r="MB403" s="1326"/>
      <c r="MC403" s="497"/>
      <c r="MD403" s="497"/>
      <c r="ME403" s="501"/>
      <c r="MF403" s="501"/>
      <c r="MG403" s="501"/>
      <c r="MH403" s="501"/>
      <c r="MI403" s="505"/>
      <c r="MJ403" s="503"/>
      <c r="MM403" s="659"/>
      <c r="MN403" s="660"/>
      <c r="MO403" s="661"/>
      <c r="MP403" s="662"/>
      <c r="MQ403" s="663"/>
      <c r="MR403" s="664"/>
      <c r="MS403" s="1326"/>
      <c r="MT403" s="497"/>
      <c r="MU403" s="497"/>
      <c r="MV403" s="501"/>
      <c r="MW403" s="501"/>
      <c r="MX403" s="501"/>
      <c r="MY403" s="501"/>
      <c r="MZ403" s="505"/>
      <c r="NA403" s="503"/>
      <c r="ND403" s="659"/>
      <c r="NE403" s="660"/>
      <c r="NF403" s="661"/>
      <c r="NG403" s="662"/>
      <c r="NH403" s="663"/>
      <c r="NI403" s="664"/>
      <c r="NJ403" s="1326"/>
      <c r="NK403" s="497"/>
      <c r="NL403" s="497"/>
      <c r="NM403" s="501"/>
      <c r="NN403" s="501"/>
      <c r="NO403" s="501"/>
      <c r="NP403" s="501"/>
      <c r="NQ403" s="505"/>
      <c r="NR403" s="503"/>
      <c r="NU403" s="659"/>
      <c r="NV403" s="660"/>
      <c r="NW403" s="661"/>
      <c r="NX403" s="662"/>
      <c r="NY403" s="663"/>
      <c r="NZ403" s="664"/>
      <c r="OA403" s="1326"/>
      <c r="OB403" s="497"/>
      <c r="OC403" s="497"/>
      <c r="OD403" s="501"/>
      <c r="OE403" s="501"/>
      <c r="OF403" s="501"/>
      <c r="OG403" s="501"/>
      <c r="OH403" s="505"/>
      <c r="OI403" s="503"/>
      <c r="OL403" s="659"/>
      <c r="OM403" s="660"/>
      <c r="ON403" s="661"/>
      <c r="OO403" s="662"/>
      <c r="OP403" s="663"/>
      <c r="OQ403" s="664"/>
      <c r="OR403" s="1326"/>
      <c r="OS403" s="497"/>
      <c r="OT403" s="497"/>
      <c r="OU403" s="501"/>
      <c r="OV403" s="501"/>
      <c r="OW403" s="501"/>
      <c r="OX403" s="501"/>
      <c r="OY403" s="505"/>
      <c r="OZ403" s="503"/>
      <c r="PC403" s="659"/>
      <c r="PD403" s="660"/>
      <c r="PE403" s="661"/>
      <c r="PF403" s="662"/>
      <c r="PG403" s="663"/>
      <c r="PH403" s="664"/>
      <c r="PI403" s="1326"/>
      <c r="PJ403" s="497"/>
      <c r="PK403" s="497"/>
      <c r="PL403" s="501"/>
      <c r="PM403" s="501"/>
      <c r="PN403" s="501"/>
      <c r="PO403" s="501"/>
      <c r="PP403" s="505"/>
      <c r="PQ403" s="503"/>
      <c r="PT403" s="659"/>
      <c r="PU403" s="660"/>
      <c r="PV403" s="661"/>
      <c r="PW403" s="662"/>
      <c r="PX403" s="663"/>
      <c r="PY403" s="664"/>
      <c r="PZ403" s="1326"/>
      <c r="QA403" s="497"/>
      <c r="QB403" s="497"/>
      <c r="QC403" s="501"/>
      <c r="QD403" s="501"/>
      <c r="QE403" s="501"/>
      <c r="QF403" s="501"/>
      <c r="QG403" s="505"/>
      <c r="QH403" s="503"/>
      <c r="QK403" s="659"/>
      <c r="QL403" s="660"/>
      <c r="QM403" s="661"/>
      <c r="QN403" s="662"/>
      <c r="QO403" s="663"/>
      <c r="QP403" s="664"/>
      <c r="QQ403" s="1326"/>
      <c r="QR403" s="497"/>
      <c r="QS403" s="497"/>
      <c r="QT403" s="501"/>
      <c r="QU403" s="501"/>
      <c r="QV403" s="501"/>
      <c r="QW403" s="501"/>
      <c r="QX403" s="505"/>
      <c r="QY403" s="503"/>
      <c r="RB403" s="428"/>
      <c r="RC403" s="436"/>
      <c r="RD403" s="440"/>
      <c r="RE403" s="406"/>
      <c r="RF403" s="438"/>
      <c r="RG403" s="439"/>
      <c r="RH403" s="439"/>
      <c r="RI403" s="497"/>
      <c r="RJ403" s="497"/>
      <c r="RK403" s="501"/>
      <c r="RL403" s="501"/>
      <c r="RM403" s="501"/>
      <c r="RN403" s="501"/>
      <c r="RO403" s="505"/>
      <c r="RP403" s="503"/>
      <c r="RS403" s="428"/>
      <c r="RT403" s="436"/>
      <c r="RU403" s="440"/>
      <c r="RV403" s="406"/>
      <c r="RW403" s="438"/>
      <c r="RX403" s="439"/>
      <c r="RY403" s="439"/>
      <c r="RZ403" s="497"/>
      <c r="SA403" s="497"/>
      <c r="SB403" s="501"/>
      <c r="SC403" s="501"/>
      <c r="SD403" s="501"/>
      <c r="SE403" s="501"/>
      <c r="SF403" s="505"/>
      <c r="SG403" s="503"/>
      <c r="SJ403" s="428"/>
      <c r="SK403" s="436"/>
      <c r="SL403" s="440"/>
      <c r="SM403" s="406"/>
      <c r="SN403" s="438"/>
      <c r="SO403" s="439"/>
      <c r="SP403" s="439"/>
      <c r="SQ403" s="497"/>
      <c r="SR403" s="497"/>
      <c r="SS403" s="501"/>
      <c r="ST403" s="501"/>
      <c r="SU403" s="501"/>
      <c r="SV403" s="501"/>
      <c r="SW403" s="505"/>
      <c r="SX403" s="503"/>
    </row>
    <row r="404" spans="2:518" ht="36.75" hidden="1" customHeight="1" thickTop="1" thickBot="1">
      <c r="B404" s="577"/>
      <c r="C404" s="578"/>
      <c r="D404" s="579"/>
      <c r="E404" s="580"/>
      <c r="F404" s="581"/>
      <c r="G404" s="585"/>
      <c r="H404" s="595"/>
      <c r="K404" s="577"/>
      <c r="L404" s="767"/>
      <c r="M404" s="579"/>
      <c r="N404" s="580"/>
      <c r="O404" s="581"/>
      <c r="P404" s="585"/>
      <c r="Q404" s="1326"/>
      <c r="R404" s="497"/>
      <c r="S404" s="497"/>
      <c r="T404" s="498"/>
      <c r="U404" s="498"/>
      <c r="V404" s="498"/>
      <c r="W404" s="498"/>
      <c r="X404" s="504"/>
      <c r="Y404" s="500"/>
      <c r="Z404" s="486"/>
      <c r="AA404" s="486"/>
      <c r="AB404" s="577"/>
      <c r="AC404" s="767"/>
      <c r="AD404" s="579"/>
      <c r="AE404" s="580"/>
      <c r="AF404" s="581"/>
      <c r="AG404" s="585"/>
      <c r="AH404" s="1326"/>
      <c r="AI404" s="497"/>
      <c r="AJ404" s="497"/>
      <c r="AK404" s="498"/>
      <c r="AL404" s="498"/>
      <c r="AM404" s="498"/>
      <c r="AN404" s="498"/>
      <c r="AO404" s="504"/>
      <c r="AP404" s="500"/>
      <c r="AQ404" s="486"/>
      <c r="AR404" s="486"/>
      <c r="AS404" s="577"/>
      <c r="AT404" s="767"/>
      <c r="AU404" s="579"/>
      <c r="AV404" s="580"/>
      <c r="AW404" s="581"/>
      <c r="AX404" s="585"/>
      <c r="AY404" s="1326"/>
      <c r="AZ404" s="497"/>
      <c r="BA404" s="497"/>
      <c r="BB404" s="498"/>
      <c r="BC404" s="498"/>
      <c r="BD404" s="498"/>
      <c r="BE404" s="498"/>
      <c r="BF404" s="504"/>
      <c r="BG404" s="500"/>
      <c r="BJ404" s="577"/>
      <c r="BK404" s="767"/>
      <c r="BL404" s="579"/>
      <c r="BM404" s="580"/>
      <c r="BN404" s="581"/>
      <c r="BO404" s="585"/>
      <c r="BP404" s="1326"/>
      <c r="BQ404" s="497"/>
      <c r="BR404" s="497"/>
      <c r="BS404" s="498"/>
      <c r="BT404" s="498"/>
      <c r="BU404" s="498"/>
      <c r="BV404" s="498"/>
      <c r="BW404" s="504"/>
      <c r="BX404" s="500"/>
      <c r="CA404" s="577"/>
      <c r="CB404" s="767"/>
      <c r="CC404" s="579"/>
      <c r="CD404" s="580"/>
      <c r="CE404" s="581"/>
      <c r="CF404" s="585"/>
      <c r="CG404" s="1326"/>
      <c r="CH404" s="497"/>
      <c r="CI404" s="497"/>
      <c r="CJ404" s="498"/>
      <c r="CK404" s="498"/>
      <c r="CL404" s="498"/>
      <c r="CM404" s="498"/>
      <c r="CN404" s="504"/>
      <c r="CO404" s="500"/>
      <c r="CR404" s="577"/>
      <c r="CS404" s="767"/>
      <c r="CT404" s="579"/>
      <c r="CU404" s="580"/>
      <c r="CV404" s="581"/>
      <c r="CW404" s="585"/>
      <c r="CX404" s="1326"/>
      <c r="CY404" s="497"/>
      <c r="CZ404" s="497"/>
      <c r="DA404" s="498"/>
      <c r="DB404" s="498"/>
      <c r="DC404" s="498"/>
      <c r="DD404" s="498"/>
      <c r="DE404" s="504"/>
      <c r="DF404" s="500"/>
      <c r="DI404" s="577"/>
      <c r="DJ404" s="767"/>
      <c r="DK404" s="579"/>
      <c r="DL404" s="580"/>
      <c r="DM404" s="581"/>
      <c r="DN404" s="585"/>
      <c r="DO404" s="1326"/>
      <c r="DP404" s="497"/>
      <c r="DQ404" s="497"/>
      <c r="DR404" s="498"/>
      <c r="DS404" s="498"/>
      <c r="DT404" s="498"/>
      <c r="DU404" s="498"/>
      <c r="DV404" s="504"/>
      <c r="DW404" s="500"/>
      <c r="DZ404" s="577"/>
      <c r="EA404" s="767"/>
      <c r="EB404" s="579"/>
      <c r="EC404" s="580"/>
      <c r="ED404" s="581"/>
      <c r="EE404" s="585"/>
      <c r="EF404" s="1326"/>
      <c r="EG404" s="497"/>
      <c r="EH404" s="497"/>
      <c r="EI404" s="498"/>
      <c r="EJ404" s="498"/>
      <c r="EK404" s="498"/>
      <c r="EL404" s="498"/>
      <c r="EM404" s="504"/>
      <c r="EN404" s="500"/>
      <c r="EQ404" s="665"/>
      <c r="ER404" s="666"/>
      <c r="ES404" s="667"/>
      <c r="ET404" s="668"/>
      <c r="EU404" s="669"/>
      <c r="EV404" s="691"/>
      <c r="EW404" s="1326"/>
      <c r="EX404" s="497" t="e">
        <f>IF(EXACT(VLOOKUP(EQ404,OFERTA_0,2,FALSE),ER404),1,0)</f>
        <v>#N/A</v>
      </c>
      <c r="EY404" s="497" t="e">
        <f>IF(EXACT(VLOOKUP(EQ404,OFERTA_0,3,FALSE),ES404),1,0)</f>
        <v>#N/A</v>
      </c>
      <c r="EZ404" s="498" t="e">
        <f>IF(EXACT(VLOOKUP(EQ404,OFERTA_0,4,FALSE),ET404),1,0)</f>
        <v>#N/A</v>
      </c>
      <c r="FA404" s="498">
        <f>IF(EU404=0,0,1)</f>
        <v>0</v>
      </c>
      <c r="FB404" s="498">
        <f>IF(EV404=0,0,1)</f>
        <v>0</v>
      </c>
      <c r="FC404" s="498" t="e">
        <f>PRODUCT(EX404:FB404)</f>
        <v>#N/A</v>
      </c>
      <c r="FD404" s="504">
        <f>ROUND(EV404,0)</f>
        <v>0</v>
      </c>
      <c r="FE404" s="500">
        <f>EV404-FD404</f>
        <v>0</v>
      </c>
      <c r="FH404" s="665"/>
      <c r="FI404" s="666"/>
      <c r="FJ404" s="667"/>
      <c r="FK404" s="668"/>
      <c r="FL404" s="669"/>
      <c r="FM404" s="691"/>
      <c r="FN404" s="1326"/>
      <c r="FO404" s="497" t="e">
        <f>IF(EXACT(VLOOKUP(FH404,OFERTA_0,2,FALSE),FI404),1,0)</f>
        <v>#N/A</v>
      </c>
      <c r="FP404" s="497" t="e">
        <f>IF(EXACT(VLOOKUP(FH404,OFERTA_0,3,FALSE),FJ404),1,0)</f>
        <v>#N/A</v>
      </c>
      <c r="FQ404" s="498" t="e">
        <f>IF(EXACT(VLOOKUP(FH404,OFERTA_0,4,FALSE),FK404),1,0)</f>
        <v>#N/A</v>
      </c>
      <c r="FR404" s="498">
        <f>IF(FL404=0,0,1)</f>
        <v>0</v>
      </c>
      <c r="FS404" s="498">
        <f>IF(FM404=0,0,1)</f>
        <v>0</v>
      </c>
      <c r="FT404" s="498" t="e">
        <f>PRODUCT(FO404:FS404)</f>
        <v>#N/A</v>
      </c>
      <c r="FU404" s="504">
        <f>ROUND(FM404,0)</f>
        <v>0</v>
      </c>
      <c r="FV404" s="500">
        <f>FM404-FU404</f>
        <v>0</v>
      </c>
      <c r="FY404" s="665"/>
      <c r="FZ404" s="666"/>
      <c r="GA404" s="667"/>
      <c r="GB404" s="668"/>
      <c r="GC404" s="669"/>
      <c r="GD404" s="691"/>
      <c r="GE404" s="1326"/>
      <c r="GF404" s="497" t="e">
        <f>IF(EXACT(VLOOKUP(FY404,OFERTA_0,2,FALSE),FZ404),1,0)</f>
        <v>#N/A</v>
      </c>
      <c r="GG404" s="497" t="e">
        <f>IF(EXACT(VLOOKUP(FY404,OFERTA_0,3,FALSE),GA404),1,0)</f>
        <v>#N/A</v>
      </c>
      <c r="GH404" s="498" t="e">
        <f>IF(EXACT(VLOOKUP(FY404,OFERTA_0,4,FALSE),GB404),1,0)</f>
        <v>#N/A</v>
      </c>
      <c r="GI404" s="498">
        <f>IF(GC404=0,0,1)</f>
        <v>0</v>
      </c>
      <c r="GJ404" s="498">
        <f>IF(GD404=0,0,1)</f>
        <v>0</v>
      </c>
      <c r="GK404" s="498" t="e">
        <f>PRODUCT(GF404:GJ404)</f>
        <v>#N/A</v>
      </c>
      <c r="GL404" s="504">
        <f>ROUND(GD404,0)</f>
        <v>0</v>
      </c>
      <c r="GM404" s="500">
        <f>GD404-GL404</f>
        <v>0</v>
      </c>
      <c r="GP404" s="665"/>
      <c r="GQ404" s="666"/>
      <c r="GR404" s="667"/>
      <c r="GS404" s="668"/>
      <c r="GT404" s="669"/>
      <c r="GU404" s="691"/>
      <c r="GV404" s="1326"/>
      <c r="GW404" s="497" t="e">
        <f>IF(EXACT(VLOOKUP(GP404,OFERTA_0,2,FALSE),GQ404),1,0)</f>
        <v>#N/A</v>
      </c>
      <c r="GX404" s="497" t="e">
        <f>IF(EXACT(VLOOKUP(GP404,OFERTA_0,3,FALSE),GR404),1,0)</f>
        <v>#N/A</v>
      </c>
      <c r="GY404" s="498" t="e">
        <f>IF(EXACT(VLOOKUP(GP404,OFERTA_0,4,FALSE),GS404),1,0)</f>
        <v>#N/A</v>
      </c>
      <c r="GZ404" s="498">
        <f>IF(GT404=0,0,1)</f>
        <v>0</v>
      </c>
      <c r="HA404" s="498">
        <f>IF(GU404=0,0,1)</f>
        <v>0</v>
      </c>
      <c r="HB404" s="498" t="e">
        <f>PRODUCT(GW404:HA404)</f>
        <v>#N/A</v>
      </c>
      <c r="HC404" s="504">
        <f>ROUND(GU404,0)</f>
        <v>0</v>
      </c>
      <c r="HD404" s="500">
        <f>GU404-HC404</f>
        <v>0</v>
      </c>
      <c r="HG404" s="665"/>
      <c r="HH404" s="666"/>
      <c r="HI404" s="667"/>
      <c r="HJ404" s="668"/>
      <c r="HK404" s="669"/>
      <c r="HL404" s="691"/>
      <c r="HM404" s="1326"/>
      <c r="HN404" s="497" t="e">
        <f>IF(EXACT(VLOOKUP(HG404,OFERTA_0,2,FALSE),HH404),1,0)</f>
        <v>#N/A</v>
      </c>
      <c r="HO404" s="497" t="e">
        <f>IF(EXACT(VLOOKUP(HG404,OFERTA_0,3,FALSE),HI404),1,0)</f>
        <v>#N/A</v>
      </c>
      <c r="HP404" s="498" t="e">
        <f>IF(EXACT(VLOOKUP(HG404,OFERTA_0,4,FALSE),HJ404),1,0)</f>
        <v>#N/A</v>
      </c>
      <c r="HQ404" s="498">
        <f>IF(HK404=0,0,1)</f>
        <v>0</v>
      </c>
      <c r="HR404" s="498">
        <f>IF(HL404=0,0,1)</f>
        <v>0</v>
      </c>
      <c r="HS404" s="498" t="e">
        <f>PRODUCT(HN404:HR404)</f>
        <v>#N/A</v>
      </c>
      <c r="HT404" s="504">
        <f>ROUND(HL404,0)</f>
        <v>0</v>
      </c>
      <c r="HU404" s="500">
        <f>HL404-HT404</f>
        <v>0</v>
      </c>
      <c r="HX404" s="665"/>
      <c r="HY404" s="666"/>
      <c r="HZ404" s="667"/>
      <c r="IA404" s="668"/>
      <c r="IB404" s="669"/>
      <c r="IC404" s="691"/>
      <c r="ID404" s="1326"/>
      <c r="IE404" s="497" t="e">
        <f>IF(EXACT(VLOOKUP(HX404,OFERTA_0,2,FALSE),HY404),1,0)</f>
        <v>#N/A</v>
      </c>
      <c r="IF404" s="497" t="e">
        <f>IF(EXACT(VLOOKUP(HX404,OFERTA_0,3,FALSE),HZ404),1,0)</f>
        <v>#N/A</v>
      </c>
      <c r="IG404" s="498" t="e">
        <f>IF(EXACT(VLOOKUP(HX404,OFERTA_0,4,FALSE),IA404),1,0)</f>
        <v>#N/A</v>
      </c>
      <c r="IH404" s="498">
        <f>IF(IB404=0,0,1)</f>
        <v>0</v>
      </c>
      <c r="II404" s="498">
        <f>IF(IC404=0,0,1)</f>
        <v>0</v>
      </c>
      <c r="IJ404" s="498" t="e">
        <f>PRODUCT(IE404:II404)</f>
        <v>#N/A</v>
      </c>
      <c r="IK404" s="504">
        <f>ROUND(IC404,0)</f>
        <v>0</v>
      </c>
      <c r="IL404" s="500">
        <f>IC404-IK404</f>
        <v>0</v>
      </c>
      <c r="IO404" s="665"/>
      <c r="IP404" s="666"/>
      <c r="IQ404" s="667"/>
      <c r="IR404" s="668"/>
      <c r="IS404" s="669"/>
      <c r="IT404" s="691"/>
      <c r="IU404" s="1326"/>
      <c r="IV404" s="497" t="e">
        <f>IF(EXACT(VLOOKUP(IO404,OFERTA_0,2,FALSE),IP404),1,0)</f>
        <v>#N/A</v>
      </c>
      <c r="IW404" s="497" t="e">
        <f>IF(EXACT(VLOOKUP(IO404,OFERTA_0,3,FALSE),IQ404),1,0)</f>
        <v>#N/A</v>
      </c>
      <c r="IX404" s="498" t="e">
        <f>IF(EXACT(VLOOKUP(IO404,OFERTA_0,4,FALSE),IR404),1,0)</f>
        <v>#N/A</v>
      </c>
      <c r="IY404" s="498">
        <f>IF(IS404=0,0,1)</f>
        <v>0</v>
      </c>
      <c r="IZ404" s="498">
        <f>IF(IT404=0,0,1)</f>
        <v>0</v>
      </c>
      <c r="JA404" s="498" t="e">
        <f>PRODUCT(IV404:IZ404)</f>
        <v>#N/A</v>
      </c>
      <c r="JB404" s="504">
        <f>ROUND(IT404,0)</f>
        <v>0</v>
      </c>
      <c r="JC404" s="500">
        <f>IT404-JB404</f>
        <v>0</v>
      </c>
      <c r="JF404" s="665"/>
      <c r="JG404" s="666"/>
      <c r="JH404" s="667"/>
      <c r="JI404" s="668"/>
      <c r="JJ404" s="669"/>
      <c r="JK404" s="691"/>
      <c r="JL404" s="1326"/>
      <c r="JM404" s="497" t="e">
        <f>IF(EXACT(VLOOKUP(JF404,OFERTA_0,2,FALSE),JG404),1,0)</f>
        <v>#N/A</v>
      </c>
      <c r="JN404" s="497" t="e">
        <f>IF(EXACT(VLOOKUP(JF404,OFERTA_0,3,FALSE),JH404),1,0)</f>
        <v>#N/A</v>
      </c>
      <c r="JO404" s="498" t="e">
        <f>IF(EXACT(VLOOKUP(JF404,OFERTA_0,4,FALSE),JI404),1,0)</f>
        <v>#N/A</v>
      </c>
      <c r="JP404" s="498">
        <f>IF(JJ404=0,0,1)</f>
        <v>0</v>
      </c>
      <c r="JQ404" s="498">
        <f>IF(JK404=0,0,1)</f>
        <v>0</v>
      </c>
      <c r="JR404" s="498" t="e">
        <f>PRODUCT(JM404:JQ404)</f>
        <v>#N/A</v>
      </c>
      <c r="JS404" s="504">
        <f>ROUND(JK404,0)</f>
        <v>0</v>
      </c>
      <c r="JT404" s="500">
        <f>JK404-JS404</f>
        <v>0</v>
      </c>
      <c r="JW404" s="665"/>
      <c r="JX404" s="666"/>
      <c r="JY404" s="667"/>
      <c r="JZ404" s="668"/>
      <c r="KA404" s="669"/>
      <c r="KB404" s="691"/>
      <c r="KC404" s="1326"/>
      <c r="KD404" s="497" t="e">
        <f>IF(EXACT(VLOOKUP(JW404,OFERTA_0,2,FALSE),JX404),1,0)</f>
        <v>#N/A</v>
      </c>
      <c r="KE404" s="497" t="e">
        <f>IF(EXACT(VLOOKUP(JW404,OFERTA_0,3,FALSE),JY404),1,0)</f>
        <v>#N/A</v>
      </c>
      <c r="KF404" s="498" t="e">
        <f>IF(EXACT(VLOOKUP(JW404,OFERTA_0,4,FALSE),JZ404),1,0)</f>
        <v>#N/A</v>
      </c>
      <c r="KG404" s="498">
        <f>IF(KA404=0,0,1)</f>
        <v>0</v>
      </c>
      <c r="KH404" s="498">
        <f>IF(KB404=0,0,1)</f>
        <v>0</v>
      </c>
      <c r="KI404" s="498" t="e">
        <f>PRODUCT(KD404:KH404)</f>
        <v>#N/A</v>
      </c>
      <c r="KJ404" s="504">
        <f>ROUND(KB404,0)</f>
        <v>0</v>
      </c>
      <c r="KK404" s="500">
        <f>KB404-KJ404</f>
        <v>0</v>
      </c>
      <c r="KN404" s="665"/>
      <c r="KO404" s="666"/>
      <c r="KP404" s="667"/>
      <c r="KQ404" s="668"/>
      <c r="KR404" s="669"/>
      <c r="KS404" s="691"/>
      <c r="KT404" s="1326"/>
      <c r="KU404" s="497" t="e">
        <f>IF(EXACT(VLOOKUP(KN404,OFERTA_0,2,FALSE),KO404),1,0)</f>
        <v>#N/A</v>
      </c>
      <c r="KV404" s="497" t="e">
        <f>IF(EXACT(VLOOKUP(KN404,OFERTA_0,3,FALSE),KP404),1,0)</f>
        <v>#N/A</v>
      </c>
      <c r="KW404" s="498" t="e">
        <f>IF(EXACT(VLOOKUP(KN404,OFERTA_0,4,FALSE),KQ404),1,0)</f>
        <v>#N/A</v>
      </c>
      <c r="KX404" s="498">
        <f>IF(KR404=0,0,1)</f>
        <v>0</v>
      </c>
      <c r="KY404" s="498">
        <f>IF(KS404=0,0,1)</f>
        <v>0</v>
      </c>
      <c r="KZ404" s="498" t="e">
        <f>PRODUCT(KU404:KY404)</f>
        <v>#N/A</v>
      </c>
      <c r="LA404" s="504">
        <f>ROUND(KS404,0)</f>
        <v>0</v>
      </c>
      <c r="LB404" s="500">
        <f>KS404-LA404</f>
        <v>0</v>
      </c>
      <c r="LE404" s="665"/>
      <c r="LF404" s="666"/>
      <c r="LG404" s="667"/>
      <c r="LH404" s="668"/>
      <c r="LI404" s="669"/>
      <c r="LJ404" s="691"/>
      <c r="LK404" s="1326"/>
      <c r="LL404" s="497" t="e">
        <f>IF(EXACT(VLOOKUP(LE404,OFERTA_0,2,FALSE),LF404),1,0)</f>
        <v>#N/A</v>
      </c>
      <c r="LM404" s="497" t="e">
        <f>IF(EXACT(VLOOKUP(LE404,OFERTA_0,3,FALSE),LG404),1,0)</f>
        <v>#N/A</v>
      </c>
      <c r="LN404" s="498" t="e">
        <f>IF(EXACT(VLOOKUP(LE404,OFERTA_0,4,FALSE),LH404),1,0)</f>
        <v>#N/A</v>
      </c>
      <c r="LO404" s="498">
        <f>IF(LI404=0,0,1)</f>
        <v>0</v>
      </c>
      <c r="LP404" s="498">
        <f>IF(LJ404=0,0,1)</f>
        <v>0</v>
      </c>
      <c r="LQ404" s="498" t="e">
        <f>PRODUCT(LL404:LP404)</f>
        <v>#N/A</v>
      </c>
      <c r="LR404" s="504">
        <f>ROUND(LJ404,0)</f>
        <v>0</v>
      </c>
      <c r="LS404" s="500">
        <f>LJ404-LR404</f>
        <v>0</v>
      </c>
      <c r="LV404" s="665"/>
      <c r="LW404" s="666"/>
      <c r="LX404" s="667"/>
      <c r="LY404" s="668"/>
      <c r="LZ404" s="669"/>
      <c r="MA404" s="691"/>
      <c r="MB404" s="1326"/>
      <c r="MC404" s="497" t="e">
        <f>IF(EXACT(VLOOKUP(LV404,OFERTA_0,2,FALSE),LW404),1,0)</f>
        <v>#N/A</v>
      </c>
      <c r="MD404" s="497" t="e">
        <f>IF(EXACT(VLOOKUP(LV404,OFERTA_0,3,FALSE),LX404),1,0)</f>
        <v>#N/A</v>
      </c>
      <c r="ME404" s="498" t="e">
        <f>IF(EXACT(VLOOKUP(LV404,OFERTA_0,4,FALSE),LY404),1,0)</f>
        <v>#N/A</v>
      </c>
      <c r="MF404" s="498">
        <f>IF(LZ404=0,0,1)</f>
        <v>0</v>
      </c>
      <c r="MG404" s="498">
        <f>IF(MA404=0,0,1)</f>
        <v>0</v>
      </c>
      <c r="MH404" s="498" t="e">
        <f>PRODUCT(MC404:MG404)</f>
        <v>#N/A</v>
      </c>
      <c r="MI404" s="504">
        <f>ROUND(MA404,0)</f>
        <v>0</v>
      </c>
      <c r="MJ404" s="500">
        <f>MA404-MI404</f>
        <v>0</v>
      </c>
      <c r="MM404" s="665"/>
      <c r="MN404" s="666"/>
      <c r="MO404" s="667"/>
      <c r="MP404" s="668"/>
      <c r="MQ404" s="669"/>
      <c r="MR404" s="691"/>
      <c r="MS404" s="1326"/>
      <c r="MT404" s="497" t="e">
        <f>IF(EXACT(VLOOKUP(MM404,OFERTA_0,2,FALSE),MN404),1,0)</f>
        <v>#N/A</v>
      </c>
      <c r="MU404" s="497" t="e">
        <f>IF(EXACT(VLOOKUP(MM404,OFERTA_0,3,FALSE),MO404),1,0)</f>
        <v>#N/A</v>
      </c>
      <c r="MV404" s="498" t="e">
        <f>IF(EXACT(VLOOKUP(MM404,OFERTA_0,4,FALSE),MP404),1,0)</f>
        <v>#N/A</v>
      </c>
      <c r="MW404" s="498">
        <f>IF(MQ404=0,0,1)</f>
        <v>0</v>
      </c>
      <c r="MX404" s="498">
        <f>IF(MR404=0,0,1)</f>
        <v>0</v>
      </c>
      <c r="MY404" s="498" t="e">
        <f>PRODUCT(MT404:MX404)</f>
        <v>#N/A</v>
      </c>
      <c r="MZ404" s="504">
        <f>ROUND(MR404,0)</f>
        <v>0</v>
      </c>
      <c r="NA404" s="500">
        <f>MR404-MZ404</f>
        <v>0</v>
      </c>
      <c r="ND404" s="665"/>
      <c r="NE404" s="666"/>
      <c r="NF404" s="667"/>
      <c r="NG404" s="668"/>
      <c r="NH404" s="669"/>
      <c r="NI404" s="691"/>
      <c r="NJ404" s="1326"/>
      <c r="NK404" s="497" t="e">
        <f>IF(EXACT(VLOOKUP(ND404,OFERTA_0,2,FALSE),NE404),1,0)</f>
        <v>#N/A</v>
      </c>
      <c r="NL404" s="497" t="e">
        <f>IF(EXACT(VLOOKUP(ND404,OFERTA_0,3,FALSE),NF404),1,0)</f>
        <v>#N/A</v>
      </c>
      <c r="NM404" s="498" t="e">
        <f>IF(EXACT(VLOOKUP(ND404,OFERTA_0,4,FALSE),NG404),1,0)</f>
        <v>#N/A</v>
      </c>
      <c r="NN404" s="498">
        <f>IF(NH404=0,0,1)</f>
        <v>0</v>
      </c>
      <c r="NO404" s="498">
        <f>IF(NI404=0,0,1)</f>
        <v>0</v>
      </c>
      <c r="NP404" s="498" t="e">
        <f>PRODUCT(NK404:NO404)</f>
        <v>#N/A</v>
      </c>
      <c r="NQ404" s="504">
        <f>ROUND(NI404,0)</f>
        <v>0</v>
      </c>
      <c r="NR404" s="500">
        <f>NI404-NQ404</f>
        <v>0</v>
      </c>
      <c r="NU404" s="665"/>
      <c r="NV404" s="666"/>
      <c r="NW404" s="667"/>
      <c r="NX404" s="668"/>
      <c r="NY404" s="669"/>
      <c r="NZ404" s="691"/>
      <c r="OA404" s="1326"/>
      <c r="OB404" s="497" t="e">
        <f>IF(EXACT(VLOOKUP(NU404,OFERTA_0,2,FALSE),NV404),1,0)</f>
        <v>#N/A</v>
      </c>
      <c r="OC404" s="497" t="e">
        <f>IF(EXACT(VLOOKUP(NU404,OFERTA_0,3,FALSE),NW404),1,0)</f>
        <v>#N/A</v>
      </c>
      <c r="OD404" s="498" t="e">
        <f>IF(EXACT(VLOOKUP(NU404,OFERTA_0,4,FALSE),NX404),1,0)</f>
        <v>#N/A</v>
      </c>
      <c r="OE404" s="498">
        <f>IF(NY404=0,0,1)</f>
        <v>0</v>
      </c>
      <c r="OF404" s="498">
        <f>IF(NZ404=0,0,1)</f>
        <v>0</v>
      </c>
      <c r="OG404" s="498" t="e">
        <f>PRODUCT(OB404:OF404)</f>
        <v>#N/A</v>
      </c>
      <c r="OH404" s="504">
        <f>ROUND(NZ404,0)</f>
        <v>0</v>
      </c>
      <c r="OI404" s="500">
        <f>NZ404-OH404</f>
        <v>0</v>
      </c>
      <c r="OL404" s="665"/>
      <c r="OM404" s="666"/>
      <c r="ON404" s="667"/>
      <c r="OO404" s="668"/>
      <c r="OP404" s="669"/>
      <c r="OQ404" s="691"/>
      <c r="OR404" s="1326"/>
      <c r="OS404" s="497" t="e">
        <f>IF(EXACT(VLOOKUP(OL404,OFERTA_0,2,FALSE),OM404),1,0)</f>
        <v>#N/A</v>
      </c>
      <c r="OT404" s="497" t="e">
        <f>IF(EXACT(VLOOKUP(OL404,OFERTA_0,3,FALSE),ON404),1,0)</f>
        <v>#N/A</v>
      </c>
      <c r="OU404" s="498" t="e">
        <f>IF(EXACT(VLOOKUP(OL404,OFERTA_0,4,FALSE),OO404),1,0)</f>
        <v>#N/A</v>
      </c>
      <c r="OV404" s="498">
        <f>IF(OP404=0,0,1)</f>
        <v>0</v>
      </c>
      <c r="OW404" s="498">
        <f>IF(OQ404=0,0,1)</f>
        <v>0</v>
      </c>
      <c r="OX404" s="498" t="e">
        <f>PRODUCT(OS404:OW404)</f>
        <v>#N/A</v>
      </c>
      <c r="OY404" s="504">
        <f>ROUND(OQ404,0)</f>
        <v>0</v>
      </c>
      <c r="OZ404" s="500">
        <f>OQ404-OY404</f>
        <v>0</v>
      </c>
      <c r="PC404" s="665"/>
      <c r="PD404" s="666"/>
      <c r="PE404" s="667"/>
      <c r="PF404" s="668"/>
      <c r="PG404" s="669"/>
      <c r="PH404" s="691"/>
      <c r="PI404" s="1326"/>
      <c r="PJ404" s="497" t="e">
        <f>IF(EXACT(VLOOKUP(PC404,OFERTA_0,2,FALSE),PD404),1,0)</f>
        <v>#N/A</v>
      </c>
      <c r="PK404" s="497" t="e">
        <f>IF(EXACT(VLOOKUP(PC404,OFERTA_0,3,FALSE),PE404),1,0)</f>
        <v>#N/A</v>
      </c>
      <c r="PL404" s="498" t="e">
        <f>IF(EXACT(VLOOKUP(PC404,OFERTA_0,4,FALSE),PF404),1,0)</f>
        <v>#N/A</v>
      </c>
      <c r="PM404" s="498">
        <f>IF(PG404=0,0,1)</f>
        <v>0</v>
      </c>
      <c r="PN404" s="498">
        <f>IF(PH404=0,0,1)</f>
        <v>0</v>
      </c>
      <c r="PO404" s="498" t="e">
        <f>PRODUCT(PJ404:PN404)</f>
        <v>#N/A</v>
      </c>
      <c r="PP404" s="504">
        <f>ROUND(PH404,0)</f>
        <v>0</v>
      </c>
      <c r="PQ404" s="500">
        <f>PH404-PP404</f>
        <v>0</v>
      </c>
      <c r="PT404" s="665"/>
      <c r="PU404" s="666"/>
      <c r="PV404" s="667"/>
      <c r="PW404" s="668"/>
      <c r="PX404" s="669"/>
      <c r="PY404" s="691"/>
      <c r="PZ404" s="1326"/>
      <c r="QA404" s="497" t="e">
        <f>IF(EXACT(VLOOKUP(PT404,OFERTA_0,2,FALSE),PU404),1,0)</f>
        <v>#N/A</v>
      </c>
      <c r="QB404" s="497" t="e">
        <f>IF(EXACT(VLOOKUP(PT404,OFERTA_0,3,FALSE),PV404),1,0)</f>
        <v>#N/A</v>
      </c>
      <c r="QC404" s="498" t="e">
        <f>IF(EXACT(VLOOKUP(PT404,OFERTA_0,4,FALSE),PW404),1,0)</f>
        <v>#N/A</v>
      </c>
      <c r="QD404" s="498">
        <f>IF(PX404=0,0,1)</f>
        <v>0</v>
      </c>
      <c r="QE404" s="498">
        <f>IF(PY404=0,0,1)</f>
        <v>0</v>
      </c>
      <c r="QF404" s="498" t="e">
        <f>PRODUCT(QA404:QE404)</f>
        <v>#N/A</v>
      </c>
      <c r="QG404" s="504">
        <f>ROUND(PY404,0)</f>
        <v>0</v>
      </c>
      <c r="QH404" s="500">
        <f>PY404-QG404</f>
        <v>0</v>
      </c>
      <c r="QK404" s="665"/>
      <c r="QL404" s="666"/>
      <c r="QM404" s="667"/>
      <c r="QN404" s="668"/>
      <c r="QO404" s="669"/>
      <c r="QP404" s="691"/>
      <c r="QQ404" s="1326"/>
      <c r="QR404" s="497" t="e">
        <f>IF(EXACT(VLOOKUP(QK404,OFERTA_0,2,FALSE),QL404),1,0)</f>
        <v>#N/A</v>
      </c>
      <c r="QS404" s="497" t="e">
        <f>IF(EXACT(VLOOKUP(QK404,OFERTA_0,3,FALSE),QM404),1,0)</f>
        <v>#N/A</v>
      </c>
      <c r="QT404" s="498" t="e">
        <f>IF(EXACT(VLOOKUP(QK404,OFERTA_0,4,FALSE),QN404),1,0)</f>
        <v>#N/A</v>
      </c>
      <c r="QU404" s="498">
        <f>IF(QO404=0,0,1)</f>
        <v>0</v>
      </c>
      <c r="QV404" s="498">
        <f>IF(QP404=0,0,1)</f>
        <v>0</v>
      </c>
      <c r="QW404" s="498" t="e">
        <f>PRODUCT(QR404:QV404)</f>
        <v>#N/A</v>
      </c>
      <c r="QX404" s="504">
        <f>ROUND(QP404,0)</f>
        <v>0</v>
      </c>
      <c r="QY404" s="500">
        <f>QP404-QX404</f>
        <v>0</v>
      </c>
      <c r="RB404" s="428"/>
      <c r="RC404" s="436"/>
      <c r="RD404" s="440"/>
      <c r="RE404" s="406"/>
      <c r="RF404" s="438"/>
      <c r="RG404" s="439"/>
      <c r="RH404" s="439"/>
      <c r="RI404" s="497"/>
      <c r="RJ404" s="497"/>
      <c r="RK404" s="501"/>
      <c r="RL404" s="501"/>
      <c r="RM404" s="501"/>
      <c r="RN404" s="501"/>
      <c r="RO404" s="505"/>
      <c r="RP404" s="503"/>
      <c r="RS404" s="428"/>
      <c r="RT404" s="436"/>
      <c r="RU404" s="440"/>
      <c r="RV404" s="406"/>
      <c r="RW404" s="438"/>
      <c r="RX404" s="439"/>
      <c r="RY404" s="439"/>
      <c r="RZ404" s="497"/>
      <c r="SA404" s="497"/>
      <c r="SB404" s="501"/>
      <c r="SC404" s="501"/>
      <c r="SD404" s="501"/>
      <c r="SE404" s="501"/>
      <c r="SF404" s="505"/>
      <c r="SG404" s="503"/>
      <c r="SJ404" s="428"/>
      <c r="SK404" s="436"/>
      <c r="SL404" s="440"/>
      <c r="SM404" s="406"/>
      <c r="SN404" s="438"/>
      <c r="SO404" s="439"/>
      <c r="SP404" s="439"/>
      <c r="SQ404" s="497"/>
      <c r="SR404" s="497"/>
      <c r="SS404" s="501"/>
      <c r="ST404" s="501"/>
      <c r="SU404" s="501"/>
      <c r="SV404" s="501"/>
      <c r="SW404" s="505"/>
      <c r="SX404" s="503"/>
    </row>
    <row r="405" spans="2:518" ht="48" hidden="1" customHeight="1" thickTop="1" thickBot="1">
      <c r="B405" s="571"/>
      <c r="C405" s="572"/>
      <c r="D405" s="573"/>
      <c r="E405" s="574"/>
      <c r="F405" s="575"/>
      <c r="G405" s="576"/>
      <c r="H405" s="595"/>
      <c r="K405" s="571"/>
      <c r="L405" s="766"/>
      <c r="M405" s="573"/>
      <c r="N405" s="574"/>
      <c r="O405" s="575"/>
      <c r="P405" s="576"/>
      <c r="Q405" s="1326"/>
      <c r="R405" s="497"/>
      <c r="S405" s="497"/>
      <c r="T405" s="501"/>
      <c r="U405" s="501"/>
      <c r="V405" s="501"/>
      <c r="W405" s="501"/>
      <c r="X405" s="505"/>
      <c r="Y405" s="503"/>
      <c r="Z405" s="486"/>
      <c r="AA405" s="486"/>
      <c r="AB405" s="571"/>
      <c r="AC405" s="766"/>
      <c r="AD405" s="573"/>
      <c r="AE405" s="574"/>
      <c r="AF405" s="575"/>
      <c r="AG405" s="576"/>
      <c r="AH405" s="1326"/>
      <c r="AI405" s="497"/>
      <c r="AJ405" s="497"/>
      <c r="AK405" s="501"/>
      <c r="AL405" s="501"/>
      <c r="AM405" s="501"/>
      <c r="AN405" s="501"/>
      <c r="AO405" s="505"/>
      <c r="AP405" s="503"/>
      <c r="AQ405" s="486"/>
      <c r="AR405" s="486"/>
      <c r="AS405" s="571"/>
      <c r="AT405" s="766"/>
      <c r="AU405" s="573"/>
      <c r="AV405" s="574"/>
      <c r="AW405" s="575"/>
      <c r="AX405" s="576"/>
      <c r="AY405" s="1326"/>
      <c r="AZ405" s="497"/>
      <c r="BA405" s="497"/>
      <c r="BB405" s="501"/>
      <c r="BC405" s="501"/>
      <c r="BD405" s="501"/>
      <c r="BE405" s="501"/>
      <c r="BF405" s="505"/>
      <c r="BG405" s="503"/>
      <c r="BJ405" s="571"/>
      <c r="BK405" s="766"/>
      <c r="BL405" s="573"/>
      <c r="BM405" s="574"/>
      <c r="BN405" s="575"/>
      <c r="BO405" s="576"/>
      <c r="BP405" s="1326"/>
      <c r="BQ405" s="497"/>
      <c r="BR405" s="497"/>
      <c r="BS405" s="501"/>
      <c r="BT405" s="501"/>
      <c r="BU405" s="501"/>
      <c r="BV405" s="501"/>
      <c r="BW405" s="505"/>
      <c r="BX405" s="503"/>
      <c r="CA405" s="571"/>
      <c r="CB405" s="766"/>
      <c r="CC405" s="573"/>
      <c r="CD405" s="574"/>
      <c r="CE405" s="575"/>
      <c r="CF405" s="576"/>
      <c r="CG405" s="1326"/>
      <c r="CH405" s="497"/>
      <c r="CI405" s="497"/>
      <c r="CJ405" s="501"/>
      <c r="CK405" s="501"/>
      <c r="CL405" s="501"/>
      <c r="CM405" s="501"/>
      <c r="CN405" s="505"/>
      <c r="CO405" s="503"/>
      <c r="CR405" s="571"/>
      <c r="CS405" s="766"/>
      <c r="CT405" s="573"/>
      <c r="CU405" s="574"/>
      <c r="CV405" s="575"/>
      <c r="CW405" s="576"/>
      <c r="CX405" s="1326"/>
      <c r="CY405" s="497"/>
      <c r="CZ405" s="497"/>
      <c r="DA405" s="501"/>
      <c r="DB405" s="501"/>
      <c r="DC405" s="501"/>
      <c r="DD405" s="501"/>
      <c r="DE405" s="505"/>
      <c r="DF405" s="503"/>
      <c r="DI405" s="571"/>
      <c r="DJ405" s="766"/>
      <c r="DK405" s="573"/>
      <c r="DL405" s="574"/>
      <c r="DM405" s="575"/>
      <c r="DN405" s="576"/>
      <c r="DO405" s="1326"/>
      <c r="DP405" s="497"/>
      <c r="DQ405" s="497"/>
      <c r="DR405" s="501"/>
      <c r="DS405" s="501"/>
      <c r="DT405" s="501"/>
      <c r="DU405" s="501"/>
      <c r="DV405" s="505"/>
      <c r="DW405" s="503"/>
      <c r="DZ405" s="571"/>
      <c r="EA405" s="766"/>
      <c r="EB405" s="573"/>
      <c r="EC405" s="574"/>
      <c r="ED405" s="575"/>
      <c r="EE405" s="576"/>
      <c r="EF405" s="1326"/>
      <c r="EG405" s="497"/>
      <c r="EH405" s="497"/>
      <c r="EI405" s="501"/>
      <c r="EJ405" s="501"/>
      <c r="EK405" s="501"/>
      <c r="EL405" s="501"/>
      <c r="EM405" s="505"/>
      <c r="EN405" s="503"/>
      <c r="EQ405" s="659"/>
      <c r="ER405" s="660"/>
      <c r="ES405" s="661"/>
      <c r="ET405" s="662"/>
      <c r="EU405" s="663"/>
      <c r="EV405" s="664"/>
      <c r="EW405" s="1326"/>
      <c r="EX405" s="497"/>
      <c r="EY405" s="497"/>
      <c r="EZ405" s="501"/>
      <c r="FA405" s="501"/>
      <c r="FB405" s="501"/>
      <c r="FC405" s="501"/>
      <c r="FD405" s="505"/>
      <c r="FE405" s="503"/>
      <c r="FH405" s="659"/>
      <c r="FI405" s="660"/>
      <c r="FJ405" s="661"/>
      <c r="FK405" s="662"/>
      <c r="FL405" s="663"/>
      <c r="FM405" s="664"/>
      <c r="FN405" s="1326"/>
      <c r="FO405" s="497"/>
      <c r="FP405" s="497"/>
      <c r="FQ405" s="501"/>
      <c r="FR405" s="501"/>
      <c r="FS405" s="501"/>
      <c r="FT405" s="501"/>
      <c r="FU405" s="505"/>
      <c r="FV405" s="503"/>
      <c r="FY405" s="659"/>
      <c r="FZ405" s="660"/>
      <c r="GA405" s="661"/>
      <c r="GB405" s="662"/>
      <c r="GC405" s="663"/>
      <c r="GD405" s="664"/>
      <c r="GE405" s="1326"/>
      <c r="GF405" s="497"/>
      <c r="GG405" s="497"/>
      <c r="GH405" s="501"/>
      <c r="GI405" s="501"/>
      <c r="GJ405" s="501"/>
      <c r="GK405" s="501"/>
      <c r="GL405" s="505"/>
      <c r="GM405" s="503"/>
      <c r="GP405" s="659"/>
      <c r="GQ405" s="660"/>
      <c r="GR405" s="661"/>
      <c r="GS405" s="662"/>
      <c r="GT405" s="663"/>
      <c r="GU405" s="664"/>
      <c r="GV405" s="1326"/>
      <c r="GW405" s="497"/>
      <c r="GX405" s="497"/>
      <c r="GY405" s="501"/>
      <c r="GZ405" s="501"/>
      <c r="HA405" s="501"/>
      <c r="HB405" s="501"/>
      <c r="HC405" s="505"/>
      <c r="HD405" s="503"/>
      <c r="HG405" s="659"/>
      <c r="HH405" s="660"/>
      <c r="HI405" s="661"/>
      <c r="HJ405" s="662"/>
      <c r="HK405" s="663"/>
      <c r="HL405" s="664"/>
      <c r="HM405" s="1326"/>
      <c r="HN405" s="497"/>
      <c r="HO405" s="497"/>
      <c r="HP405" s="501"/>
      <c r="HQ405" s="501"/>
      <c r="HR405" s="501"/>
      <c r="HS405" s="501"/>
      <c r="HT405" s="505"/>
      <c r="HU405" s="503"/>
      <c r="HX405" s="659"/>
      <c r="HY405" s="660"/>
      <c r="HZ405" s="661"/>
      <c r="IA405" s="662"/>
      <c r="IB405" s="663"/>
      <c r="IC405" s="664"/>
      <c r="ID405" s="1326"/>
      <c r="IE405" s="497"/>
      <c r="IF405" s="497"/>
      <c r="IG405" s="501"/>
      <c r="IH405" s="501"/>
      <c r="II405" s="501"/>
      <c r="IJ405" s="501"/>
      <c r="IK405" s="505"/>
      <c r="IL405" s="503"/>
      <c r="IO405" s="659"/>
      <c r="IP405" s="660"/>
      <c r="IQ405" s="661"/>
      <c r="IR405" s="662"/>
      <c r="IS405" s="663"/>
      <c r="IT405" s="664"/>
      <c r="IU405" s="1326"/>
      <c r="IV405" s="497"/>
      <c r="IW405" s="497"/>
      <c r="IX405" s="501"/>
      <c r="IY405" s="501"/>
      <c r="IZ405" s="501"/>
      <c r="JA405" s="501"/>
      <c r="JB405" s="505"/>
      <c r="JC405" s="503"/>
      <c r="JF405" s="659"/>
      <c r="JG405" s="660"/>
      <c r="JH405" s="661"/>
      <c r="JI405" s="662"/>
      <c r="JJ405" s="663"/>
      <c r="JK405" s="664"/>
      <c r="JL405" s="1326"/>
      <c r="JM405" s="497"/>
      <c r="JN405" s="497"/>
      <c r="JO405" s="501"/>
      <c r="JP405" s="501"/>
      <c r="JQ405" s="501"/>
      <c r="JR405" s="501"/>
      <c r="JS405" s="505"/>
      <c r="JT405" s="503"/>
      <c r="JW405" s="659"/>
      <c r="JX405" s="660"/>
      <c r="JY405" s="661"/>
      <c r="JZ405" s="662"/>
      <c r="KA405" s="663"/>
      <c r="KB405" s="664"/>
      <c r="KC405" s="1326"/>
      <c r="KD405" s="497"/>
      <c r="KE405" s="497"/>
      <c r="KF405" s="501"/>
      <c r="KG405" s="501"/>
      <c r="KH405" s="501"/>
      <c r="KI405" s="501"/>
      <c r="KJ405" s="505"/>
      <c r="KK405" s="503"/>
      <c r="KN405" s="659"/>
      <c r="KO405" s="660"/>
      <c r="KP405" s="661"/>
      <c r="KQ405" s="662"/>
      <c r="KR405" s="663"/>
      <c r="KS405" s="664"/>
      <c r="KT405" s="1326"/>
      <c r="KU405" s="497"/>
      <c r="KV405" s="497"/>
      <c r="KW405" s="501"/>
      <c r="KX405" s="501"/>
      <c r="KY405" s="501"/>
      <c r="KZ405" s="501"/>
      <c r="LA405" s="505"/>
      <c r="LB405" s="503"/>
      <c r="LE405" s="659"/>
      <c r="LF405" s="660"/>
      <c r="LG405" s="661"/>
      <c r="LH405" s="662"/>
      <c r="LI405" s="663"/>
      <c r="LJ405" s="664"/>
      <c r="LK405" s="1326"/>
      <c r="LL405" s="497"/>
      <c r="LM405" s="497"/>
      <c r="LN405" s="501"/>
      <c r="LO405" s="501"/>
      <c r="LP405" s="501"/>
      <c r="LQ405" s="501"/>
      <c r="LR405" s="505"/>
      <c r="LS405" s="503"/>
      <c r="LV405" s="659"/>
      <c r="LW405" s="660"/>
      <c r="LX405" s="661"/>
      <c r="LY405" s="662"/>
      <c r="LZ405" s="663"/>
      <c r="MA405" s="664"/>
      <c r="MB405" s="1326"/>
      <c r="MC405" s="497"/>
      <c r="MD405" s="497"/>
      <c r="ME405" s="501"/>
      <c r="MF405" s="501"/>
      <c r="MG405" s="501"/>
      <c r="MH405" s="501"/>
      <c r="MI405" s="505"/>
      <c r="MJ405" s="503"/>
      <c r="MM405" s="659"/>
      <c r="MN405" s="660"/>
      <c r="MO405" s="661"/>
      <c r="MP405" s="662"/>
      <c r="MQ405" s="663"/>
      <c r="MR405" s="664"/>
      <c r="MS405" s="1326"/>
      <c r="MT405" s="497"/>
      <c r="MU405" s="497"/>
      <c r="MV405" s="501"/>
      <c r="MW405" s="501"/>
      <c r="MX405" s="501"/>
      <c r="MY405" s="501"/>
      <c r="MZ405" s="505"/>
      <c r="NA405" s="503"/>
      <c r="ND405" s="659"/>
      <c r="NE405" s="660"/>
      <c r="NF405" s="661"/>
      <c r="NG405" s="662"/>
      <c r="NH405" s="663"/>
      <c r="NI405" s="664"/>
      <c r="NJ405" s="1326"/>
      <c r="NK405" s="497"/>
      <c r="NL405" s="497"/>
      <c r="NM405" s="501"/>
      <c r="NN405" s="501"/>
      <c r="NO405" s="501"/>
      <c r="NP405" s="501"/>
      <c r="NQ405" s="505"/>
      <c r="NR405" s="503"/>
      <c r="NU405" s="659"/>
      <c r="NV405" s="660"/>
      <c r="NW405" s="661"/>
      <c r="NX405" s="662"/>
      <c r="NY405" s="663"/>
      <c r="NZ405" s="664"/>
      <c r="OA405" s="1326"/>
      <c r="OB405" s="497"/>
      <c r="OC405" s="497"/>
      <c r="OD405" s="501"/>
      <c r="OE405" s="501"/>
      <c r="OF405" s="501"/>
      <c r="OG405" s="501"/>
      <c r="OH405" s="505"/>
      <c r="OI405" s="503"/>
      <c r="OL405" s="659"/>
      <c r="OM405" s="660"/>
      <c r="ON405" s="661"/>
      <c r="OO405" s="662"/>
      <c r="OP405" s="663"/>
      <c r="OQ405" s="664"/>
      <c r="OR405" s="1326"/>
      <c r="OS405" s="497"/>
      <c r="OT405" s="497"/>
      <c r="OU405" s="501"/>
      <c r="OV405" s="501"/>
      <c r="OW405" s="501"/>
      <c r="OX405" s="501"/>
      <c r="OY405" s="505"/>
      <c r="OZ405" s="503"/>
      <c r="PC405" s="659"/>
      <c r="PD405" s="660"/>
      <c r="PE405" s="661"/>
      <c r="PF405" s="662"/>
      <c r="PG405" s="663"/>
      <c r="PH405" s="664"/>
      <c r="PI405" s="1326"/>
      <c r="PJ405" s="497"/>
      <c r="PK405" s="497"/>
      <c r="PL405" s="501"/>
      <c r="PM405" s="501"/>
      <c r="PN405" s="501"/>
      <c r="PO405" s="501"/>
      <c r="PP405" s="505"/>
      <c r="PQ405" s="503"/>
      <c r="PT405" s="659"/>
      <c r="PU405" s="660"/>
      <c r="PV405" s="661"/>
      <c r="PW405" s="662"/>
      <c r="PX405" s="663"/>
      <c r="PY405" s="664"/>
      <c r="PZ405" s="1326"/>
      <c r="QA405" s="497"/>
      <c r="QB405" s="497"/>
      <c r="QC405" s="501"/>
      <c r="QD405" s="501"/>
      <c r="QE405" s="501"/>
      <c r="QF405" s="501"/>
      <c r="QG405" s="505"/>
      <c r="QH405" s="503"/>
      <c r="QK405" s="659"/>
      <c r="QL405" s="660"/>
      <c r="QM405" s="661"/>
      <c r="QN405" s="662"/>
      <c r="QO405" s="663"/>
      <c r="QP405" s="664"/>
      <c r="QQ405" s="1326"/>
      <c r="QR405" s="497"/>
      <c r="QS405" s="497"/>
      <c r="QT405" s="501"/>
      <c r="QU405" s="501"/>
      <c r="QV405" s="501"/>
      <c r="QW405" s="501"/>
      <c r="QX405" s="505"/>
      <c r="QY405" s="503"/>
      <c r="RB405" s="428"/>
      <c r="RC405" s="436"/>
      <c r="RD405" s="440"/>
      <c r="RE405" s="406"/>
      <c r="RF405" s="438"/>
      <c r="RG405" s="439"/>
      <c r="RH405" s="439"/>
      <c r="RI405" s="497"/>
      <c r="RJ405" s="497"/>
      <c r="RK405" s="501"/>
      <c r="RL405" s="501"/>
      <c r="RM405" s="501"/>
      <c r="RN405" s="501"/>
      <c r="RO405" s="505"/>
      <c r="RP405" s="503"/>
      <c r="RS405" s="428"/>
      <c r="RT405" s="436"/>
      <c r="RU405" s="440"/>
      <c r="RV405" s="406"/>
      <c r="RW405" s="438"/>
      <c r="RX405" s="439"/>
      <c r="RY405" s="439"/>
      <c r="RZ405" s="497"/>
      <c r="SA405" s="497"/>
      <c r="SB405" s="501"/>
      <c r="SC405" s="501"/>
      <c r="SD405" s="501"/>
      <c r="SE405" s="501"/>
      <c r="SF405" s="505"/>
      <c r="SG405" s="503"/>
      <c r="SJ405" s="428"/>
      <c r="SK405" s="436"/>
      <c r="SL405" s="440"/>
      <c r="SM405" s="406"/>
      <c r="SN405" s="438"/>
      <c r="SO405" s="439"/>
      <c r="SP405" s="439"/>
      <c r="SQ405" s="497"/>
      <c r="SR405" s="497"/>
      <c r="SS405" s="501"/>
      <c r="ST405" s="501"/>
      <c r="SU405" s="501"/>
      <c r="SV405" s="501"/>
      <c r="SW405" s="505"/>
      <c r="SX405" s="503"/>
    </row>
    <row r="406" spans="2:518" ht="33.75" hidden="1" customHeight="1" thickTop="1" thickBot="1">
      <c r="B406" s="577"/>
      <c r="C406" s="578"/>
      <c r="D406" s="579"/>
      <c r="E406" s="580"/>
      <c r="F406" s="581"/>
      <c r="G406" s="585"/>
      <c r="H406" s="595"/>
      <c r="K406" s="577"/>
      <c r="L406" s="767"/>
      <c r="M406" s="579"/>
      <c r="N406" s="580"/>
      <c r="O406" s="581"/>
      <c r="P406" s="585"/>
      <c r="Q406" s="1326"/>
      <c r="R406" s="497"/>
      <c r="S406" s="497"/>
      <c r="T406" s="498"/>
      <c r="U406" s="498"/>
      <c r="V406" s="498"/>
      <c r="W406" s="498"/>
      <c r="X406" s="504"/>
      <c r="Y406" s="500"/>
      <c r="Z406" s="486"/>
      <c r="AA406" s="486"/>
      <c r="AB406" s="577"/>
      <c r="AC406" s="767"/>
      <c r="AD406" s="579"/>
      <c r="AE406" s="580"/>
      <c r="AF406" s="581"/>
      <c r="AG406" s="585"/>
      <c r="AH406" s="1326"/>
      <c r="AI406" s="497"/>
      <c r="AJ406" s="497"/>
      <c r="AK406" s="498"/>
      <c r="AL406" s="498"/>
      <c r="AM406" s="498"/>
      <c r="AN406" s="498"/>
      <c r="AO406" s="504"/>
      <c r="AP406" s="500"/>
      <c r="AQ406" s="486"/>
      <c r="AR406" s="486"/>
      <c r="AS406" s="577"/>
      <c r="AT406" s="767"/>
      <c r="AU406" s="579"/>
      <c r="AV406" s="580"/>
      <c r="AW406" s="581"/>
      <c r="AX406" s="585"/>
      <c r="AY406" s="1326"/>
      <c r="AZ406" s="497"/>
      <c r="BA406" s="497"/>
      <c r="BB406" s="498"/>
      <c r="BC406" s="498"/>
      <c r="BD406" s="498"/>
      <c r="BE406" s="498"/>
      <c r="BF406" s="504"/>
      <c r="BG406" s="500"/>
      <c r="BJ406" s="577"/>
      <c r="BK406" s="767"/>
      <c r="BL406" s="579"/>
      <c r="BM406" s="580"/>
      <c r="BN406" s="581"/>
      <c r="BO406" s="585"/>
      <c r="BP406" s="1326"/>
      <c r="BQ406" s="497"/>
      <c r="BR406" s="497"/>
      <c r="BS406" s="498"/>
      <c r="BT406" s="498"/>
      <c r="BU406" s="498"/>
      <c r="BV406" s="498"/>
      <c r="BW406" s="504"/>
      <c r="BX406" s="500"/>
      <c r="CA406" s="577"/>
      <c r="CB406" s="767"/>
      <c r="CC406" s="579"/>
      <c r="CD406" s="580"/>
      <c r="CE406" s="581"/>
      <c r="CF406" s="585"/>
      <c r="CG406" s="1326"/>
      <c r="CH406" s="497"/>
      <c r="CI406" s="497"/>
      <c r="CJ406" s="498"/>
      <c r="CK406" s="498"/>
      <c r="CL406" s="498"/>
      <c r="CM406" s="498"/>
      <c r="CN406" s="504"/>
      <c r="CO406" s="500"/>
      <c r="CR406" s="577"/>
      <c r="CS406" s="767"/>
      <c r="CT406" s="579"/>
      <c r="CU406" s="580"/>
      <c r="CV406" s="581"/>
      <c r="CW406" s="585"/>
      <c r="CX406" s="1326"/>
      <c r="CY406" s="497"/>
      <c r="CZ406" s="497"/>
      <c r="DA406" s="498"/>
      <c r="DB406" s="498"/>
      <c r="DC406" s="498"/>
      <c r="DD406" s="498"/>
      <c r="DE406" s="504"/>
      <c r="DF406" s="500"/>
      <c r="DI406" s="577"/>
      <c r="DJ406" s="767"/>
      <c r="DK406" s="579"/>
      <c r="DL406" s="580"/>
      <c r="DM406" s="581"/>
      <c r="DN406" s="585"/>
      <c r="DO406" s="1326"/>
      <c r="DP406" s="497"/>
      <c r="DQ406" s="497"/>
      <c r="DR406" s="498"/>
      <c r="DS406" s="498"/>
      <c r="DT406" s="498"/>
      <c r="DU406" s="498"/>
      <c r="DV406" s="504"/>
      <c r="DW406" s="500"/>
      <c r="DZ406" s="577"/>
      <c r="EA406" s="767"/>
      <c r="EB406" s="579"/>
      <c r="EC406" s="580"/>
      <c r="ED406" s="581"/>
      <c r="EE406" s="585"/>
      <c r="EF406" s="1326"/>
      <c r="EG406" s="497"/>
      <c r="EH406" s="497"/>
      <c r="EI406" s="498"/>
      <c r="EJ406" s="498"/>
      <c r="EK406" s="498"/>
      <c r="EL406" s="498"/>
      <c r="EM406" s="504"/>
      <c r="EN406" s="500"/>
      <c r="EQ406" s="665"/>
      <c r="ER406" s="666"/>
      <c r="ES406" s="667"/>
      <c r="ET406" s="668"/>
      <c r="EU406" s="669"/>
      <c r="EV406" s="691"/>
      <c r="EW406" s="1326"/>
      <c r="EX406" s="497" t="e">
        <f>IF(EXACT(VLOOKUP(EQ406,OFERTA_0,2,FALSE),ER406),1,0)</f>
        <v>#N/A</v>
      </c>
      <c r="EY406" s="497" t="e">
        <f>IF(EXACT(VLOOKUP(EQ406,OFERTA_0,3,FALSE),ES406),1,0)</f>
        <v>#N/A</v>
      </c>
      <c r="EZ406" s="498" t="e">
        <f>IF(EXACT(VLOOKUP(EQ406,OFERTA_0,4,FALSE),ET406),1,0)</f>
        <v>#N/A</v>
      </c>
      <c r="FA406" s="498">
        <f>IF(EU406=0,0,1)</f>
        <v>0</v>
      </c>
      <c r="FB406" s="498">
        <f>IF(EV406=0,0,1)</f>
        <v>0</v>
      </c>
      <c r="FC406" s="498" t="e">
        <f>PRODUCT(EX406:FB406)</f>
        <v>#N/A</v>
      </c>
      <c r="FD406" s="504">
        <f>ROUND(EV406,0)</f>
        <v>0</v>
      </c>
      <c r="FE406" s="500">
        <f>EV406-FD406</f>
        <v>0</v>
      </c>
      <c r="FH406" s="665"/>
      <c r="FI406" s="666"/>
      <c r="FJ406" s="667"/>
      <c r="FK406" s="668"/>
      <c r="FL406" s="669"/>
      <c r="FM406" s="691"/>
      <c r="FN406" s="1326"/>
      <c r="FO406" s="497" t="e">
        <f>IF(EXACT(VLOOKUP(FH406,OFERTA_0,2,FALSE),FI406),1,0)</f>
        <v>#N/A</v>
      </c>
      <c r="FP406" s="497" t="e">
        <f>IF(EXACT(VLOOKUP(FH406,OFERTA_0,3,FALSE),FJ406),1,0)</f>
        <v>#N/A</v>
      </c>
      <c r="FQ406" s="498" t="e">
        <f>IF(EXACT(VLOOKUP(FH406,OFERTA_0,4,FALSE),FK406),1,0)</f>
        <v>#N/A</v>
      </c>
      <c r="FR406" s="498">
        <f>IF(FL406=0,0,1)</f>
        <v>0</v>
      </c>
      <c r="FS406" s="498">
        <f>IF(FM406=0,0,1)</f>
        <v>0</v>
      </c>
      <c r="FT406" s="498" t="e">
        <f>PRODUCT(FO406:FS406)</f>
        <v>#N/A</v>
      </c>
      <c r="FU406" s="504">
        <f>ROUND(FM406,0)</f>
        <v>0</v>
      </c>
      <c r="FV406" s="500">
        <f>FM406-FU406</f>
        <v>0</v>
      </c>
      <c r="FY406" s="665"/>
      <c r="FZ406" s="666"/>
      <c r="GA406" s="667"/>
      <c r="GB406" s="668"/>
      <c r="GC406" s="669"/>
      <c r="GD406" s="691"/>
      <c r="GE406" s="1326"/>
      <c r="GF406" s="497" t="e">
        <f>IF(EXACT(VLOOKUP(FY406,OFERTA_0,2,FALSE),FZ406),1,0)</f>
        <v>#N/A</v>
      </c>
      <c r="GG406" s="497" t="e">
        <f>IF(EXACT(VLOOKUP(FY406,OFERTA_0,3,FALSE),GA406),1,0)</f>
        <v>#N/A</v>
      </c>
      <c r="GH406" s="498" t="e">
        <f>IF(EXACT(VLOOKUP(FY406,OFERTA_0,4,FALSE),GB406),1,0)</f>
        <v>#N/A</v>
      </c>
      <c r="GI406" s="498">
        <f>IF(GC406=0,0,1)</f>
        <v>0</v>
      </c>
      <c r="GJ406" s="498">
        <f>IF(GD406=0,0,1)</f>
        <v>0</v>
      </c>
      <c r="GK406" s="498" t="e">
        <f>PRODUCT(GF406:GJ406)</f>
        <v>#N/A</v>
      </c>
      <c r="GL406" s="504">
        <f>ROUND(GD406,0)</f>
        <v>0</v>
      </c>
      <c r="GM406" s="500">
        <f>GD406-GL406</f>
        <v>0</v>
      </c>
      <c r="GP406" s="665"/>
      <c r="GQ406" s="666"/>
      <c r="GR406" s="667"/>
      <c r="GS406" s="668"/>
      <c r="GT406" s="669"/>
      <c r="GU406" s="691"/>
      <c r="GV406" s="1326"/>
      <c r="GW406" s="497" t="e">
        <f>IF(EXACT(VLOOKUP(GP406,OFERTA_0,2,FALSE),GQ406),1,0)</f>
        <v>#N/A</v>
      </c>
      <c r="GX406" s="497" t="e">
        <f>IF(EXACT(VLOOKUP(GP406,OFERTA_0,3,FALSE),GR406),1,0)</f>
        <v>#N/A</v>
      </c>
      <c r="GY406" s="498" t="e">
        <f>IF(EXACT(VLOOKUP(GP406,OFERTA_0,4,FALSE),GS406),1,0)</f>
        <v>#N/A</v>
      </c>
      <c r="GZ406" s="498">
        <f>IF(GT406=0,0,1)</f>
        <v>0</v>
      </c>
      <c r="HA406" s="498">
        <f>IF(GU406=0,0,1)</f>
        <v>0</v>
      </c>
      <c r="HB406" s="498" t="e">
        <f>PRODUCT(GW406:HA406)</f>
        <v>#N/A</v>
      </c>
      <c r="HC406" s="504">
        <f>ROUND(GU406,0)</f>
        <v>0</v>
      </c>
      <c r="HD406" s="500">
        <f>GU406-HC406</f>
        <v>0</v>
      </c>
      <c r="HG406" s="665"/>
      <c r="HH406" s="666"/>
      <c r="HI406" s="667"/>
      <c r="HJ406" s="668"/>
      <c r="HK406" s="669"/>
      <c r="HL406" s="691"/>
      <c r="HM406" s="1326"/>
      <c r="HN406" s="497" t="e">
        <f>IF(EXACT(VLOOKUP(HG406,OFERTA_0,2,FALSE),HH406),1,0)</f>
        <v>#N/A</v>
      </c>
      <c r="HO406" s="497" t="e">
        <f>IF(EXACT(VLOOKUP(HG406,OFERTA_0,3,FALSE),HI406),1,0)</f>
        <v>#N/A</v>
      </c>
      <c r="HP406" s="498" t="e">
        <f>IF(EXACT(VLOOKUP(HG406,OFERTA_0,4,FALSE),HJ406),1,0)</f>
        <v>#N/A</v>
      </c>
      <c r="HQ406" s="498">
        <f>IF(HK406=0,0,1)</f>
        <v>0</v>
      </c>
      <c r="HR406" s="498">
        <f>IF(HL406=0,0,1)</f>
        <v>0</v>
      </c>
      <c r="HS406" s="498" t="e">
        <f>PRODUCT(HN406:HR406)</f>
        <v>#N/A</v>
      </c>
      <c r="HT406" s="504">
        <f>ROUND(HL406,0)</f>
        <v>0</v>
      </c>
      <c r="HU406" s="500">
        <f>HL406-HT406</f>
        <v>0</v>
      </c>
      <c r="HX406" s="665"/>
      <c r="HY406" s="666"/>
      <c r="HZ406" s="667"/>
      <c r="IA406" s="668"/>
      <c r="IB406" s="669"/>
      <c r="IC406" s="691"/>
      <c r="ID406" s="1326"/>
      <c r="IE406" s="497" t="e">
        <f>IF(EXACT(VLOOKUP(HX406,OFERTA_0,2,FALSE),HY406),1,0)</f>
        <v>#N/A</v>
      </c>
      <c r="IF406" s="497" t="e">
        <f>IF(EXACT(VLOOKUP(HX406,OFERTA_0,3,FALSE),HZ406),1,0)</f>
        <v>#N/A</v>
      </c>
      <c r="IG406" s="498" t="e">
        <f>IF(EXACT(VLOOKUP(HX406,OFERTA_0,4,FALSE),IA406),1,0)</f>
        <v>#N/A</v>
      </c>
      <c r="IH406" s="498">
        <f>IF(IB406=0,0,1)</f>
        <v>0</v>
      </c>
      <c r="II406" s="498">
        <f>IF(IC406=0,0,1)</f>
        <v>0</v>
      </c>
      <c r="IJ406" s="498" t="e">
        <f>PRODUCT(IE406:II406)</f>
        <v>#N/A</v>
      </c>
      <c r="IK406" s="504">
        <f>ROUND(IC406,0)</f>
        <v>0</v>
      </c>
      <c r="IL406" s="500">
        <f>IC406-IK406</f>
        <v>0</v>
      </c>
      <c r="IO406" s="665"/>
      <c r="IP406" s="666"/>
      <c r="IQ406" s="667"/>
      <c r="IR406" s="668"/>
      <c r="IS406" s="669"/>
      <c r="IT406" s="691"/>
      <c r="IU406" s="1326"/>
      <c r="IV406" s="497" t="e">
        <f>IF(EXACT(VLOOKUP(IO406,OFERTA_0,2,FALSE),IP406),1,0)</f>
        <v>#N/A</v>
      </c>
      <c r="IW406" s="497" t="e">
        <f>IF(EXACT(VLOOKUP(IO406,OFERTA_0,3,FALSE),IQ406),1,0)</f>
        <v>#N/A</v>
      </c>
      <c r="IX406" s="498" t="e">
        <f>IF(EXACT(VLOOKUP(IO406,OFERTA_0,4,FALSE),IR406),1,0)</f>
        <v>#N/A</v>
      </c>
      <c r="IY406" s="498">
        <f>IF(IS406=0,0,1)</f>
        <v>0</v>
      </c>
      <c r="IZ406" s="498">
        <f>IF(IT406=0,0,1)</f>
        <v>0</v>
      </c>
      <c r="JA406" s="498" t="e">
        <f>PRODUCT(IV406:IZ406)</f>
        <v>#N/A</v>
      </c>
      <c r="JB406" s="504">
        <f>ROUND(IT406,0)</f>
        <v>0</v>
      </c>
      <c r="JC406" s="500">
        <f>IT406-JB406</f>
        <v>0</v>
      </c>
      <c r="JF406" s="665"/>
      <c r="JG406" s="666"/>
      <c r="JH406" s="667"/>
      <c r="JI406" s="668"/>
      <c r="JJ406" s="669"/>
      <c r="JK406" s="691"/>
      <c r="JL406" s="1326"/>
      <c r="JM406" s="497" t="e">
        <f>IF(EXACT(VLOOKUP(JF406,OFERTA_0,2,FALSE),JG406),1,0)</f>
        <v>#N/A</v>
      </c>
      <c r="JN406" s="497" t="e">
        <f>IF(EXACT(VLOOKUP(JF406,OFERTA_0,3,FALSE),JH406),1,0)</f>
        <v>#N/A</v>
      </c>
      <c r="JO406" s="498" t="e">
        <f>IF(EXACT(VLOOKUP(JF406,OFERTA_0,4,FALSE),JI406),1,0)</f>
        <v>#N/A</v>
      </c>
      <c r="JP406" s="498">
        <f>IF(JJ406=0,0,1)</f>
        <v>0</v>
      </c>
      <c r="JQ406" s="498">
        <f>IF(JK406=0,0,1)</f>
        <v>0</v>
      </c>
      <c r="JR406" s="498" t="e">
        <f>PRODUCT(JM406:JQ406)</f>
        <v>#N/A</v>
      </c>
      <c r="JS406" s="504">
        <f>ROUND(JK406,0)</f>
        <v>0</v>
      </c>
      <c r="JT406" s="500">
        <f>JK406-JS406</f>
        <v>0</v>
      </c>
      <c r="JW406" s="665"/>
      <c r="JX406" s="666"/>
      <c r="JY406" s="667"/>
      <c r="JZ406" s="668"/>
      <c r="KA406" s="669"/>
      <c r="KB406" s="691"/>
      <c r="KC406" s="1326"/>
      <c r="KD406" s="497" t="e">
        <f>IF(EXACT(VLOOKUP(JW406,OFERTA_0,2,FALSE),JX406),1,0)</f>
        <v>#N/A</v>
      </c>
      <c r="KE406" s="497" t="e">
        <f>IF(EXACT(VLOOKUP(JW406,OFERTA_0,3,FALSE),JY406),1,0)</f>
        <v>#N/A</v>
      </c>
      <c r="KF406" s="498" t="e">
        <f>IF(EXACT(VLOOKUP(JW406,OFERTA_0,4,FALSE),JZ406),1,0)</f>
        <v>#N/A</v>
      </c>
      <c r="KG406" s="498">
        <f>IF(KA406=0,0,1)</f>
        <v>0</v>
      </c>
      <c r="KH406" s="498">
        <f>IF(KB406=0,0,1)</f>
        <v>0</v>
      </c>
      <c r="KI406" s="498" t="e">
        <f>PRODUCT(KD406:KH406)</f>
        <v>#N/A</v>
      </c>
      <c r="KJ406" s="504">
        <f>ROUND(KB406,0)</f>
        <v>0</v>
      </c>
      <c r="KK406" s="500">
        <f>KB406-KJ406</f>
        <v>0</v>
      </c>
      <c r="KN406" s="665"/>
      <c r="KO406" s="666"/>
      <c r="KP406" s="667"/>
      <c r="KQ406" s="668"/>
      <c r="KR406" s="669"/>
      <c r="KS406" s="691"/>
      <c r="KT406" s="1326"/>
      <c r="KU406" s="497" t="e">
        <f>IF(EXACT(VLOOKUP(KN406,OFERTA_0,2,FALSE),KO406),1,0)</f>
        <v>#N/A</v>
      </c>
      <c r="KV406" s="497" t="e">
        <f>IF(EXACT(VLOOKUP(KN406,OFERTA_0,3,FALSE),KP406),1,0)</f>
        <v>#N/A</v>
      </c>
      <c r="KW406" s="498" t="e">
        <f>IF(EXACT(VLOOKUP(KN406,OFERTA_0,4,FALSE),KQ406),1,0)</f>
        <v>#N/A</v>
      </c>
      <c r="KX406" s="498">
        <f>IF(KR406=0,0,1)</f>
        <v>0</v>
      </c>
      <c r="KY406" s="498">
        <f>IF(KS406=0,0,1)</f>
        <v>0</v>
      </c>
      <c r="KZ406" s="498" t="e">
        <f>PRODUCT(KU406:KY406)</f>
        <v>#N/A</v>
      </c>
      <c r="LA406" s="504">
        <f>ROUND(KS406,0)</f>
        <v>0</v>
      </c>
      <c r="LB406" s="500">
        <f>KS406-LA406</f>
        <v>0</v>
      </c>
      <c r="LE406" s="665"/>
      <c r="LF406" s="666"/>
      <c r="LG406" s="667"/>
      <c r="LH406" s="668"/>
      <c r="LI406" s="669"/>
      <c r="LJ406" s="691"/>
      <c r="LK406" s="1326"/>
      <c r="LL406" s="497" t="e">
        <f>IF(EXACT(VLOOKUP(LE406,OFERTA_0,2,FALSE),LF406),1,0)</f>
        <v>#N/A</v>
      </c>
      <c r="LM406" s="497" t="e">
        <f>IF(EXACT(VLOOKUP(LE406,OFERTA_0,3,FALSE),LG406),1,0)</f>
        <v>#N/A</v>
      </c>
      <c r="LN406" s="498" t="e">
        <f>IF(EXACT(VLOOKUP(LE406,OFERTA_0,4,FALSE),LH406),1,0)</f>
        <v>#N/A</v>
      </c>
      <c r="LO406" s="498">
        <f>IF(LI406=0,0,1)</f>
        <v>0</v>
      </c>
      <c r="LP406" s="498">
        <f>IF(LJ406=0,0,1)</f>
        <v>0</v>
      </c>
      <c r="LQ406" s="498" t="e">
        <f>PRODUCT(LL406:LP406)</f>
        <v>#N/A</v>
      </c>
      <c r="LR406" s="504">
        <f>ROUND(LJ406,0)</f>
        <v>0</v>
      </c>
      <c r="LS406" s="500">
        <f>LJ406-LR406</f>
        <v>0</v>
      </c>
      <c r="LV406" s="665"/>
      <c r="LW406" s="666"/>
      <c r="LX406" s="667"/>
      <c r="LY406" s="668"/>
      <c r="LZ406" s="669"/>
      <c r="MA406" s="691"/>
      <c r="MB406" s="1326"/>
      <c r="MC406" s="497" t="e">
        <f>IF(EXACT(VLOOKUP(LV406,OFERTA_0,2,FALSE),LW406),1,0)</f>
        <v>#N/A</v>
      </c>
      <c r="MD406" s="497" t="e">
        <f>IF(EXACT(VLOOKUP(LV406,OFERTA_0,3,FALSE),LX406),1,0)</f>
        <v>#N/A</v>
      </c>
      <c r="ME406" s="498" t="e">
        <f>IF(EXACT(VLOOKUP(LV406,OFERTA_0,4,FALSE),LY406),1,0)</f>
        <v>#N/A</v>
      </c>
      <c r="MF406" s="498">
        <f>IF(LZ406=0,0,1)</f>
        <v>0</v>
      </c>
      <c r="MG406" s="498">
        <f>IF(MA406=0,0,1)</f>
        <v>0</v>
      </c>
      <c r="MH406" s="498" t="e">
        <f>PRODUCT(MC406:MG406)</f>
        <v>#N/A</v>
      </c>
      <c r="MI406" s="504">
        <f>ROUND(MA406,0)</f>
        <v>0</v>
      </c>
      <c r="MJ406" s="500">
        <f>MA406-MI406</f>
        <v>0</v>
      </c>
      <c r="MM406" s="665"/>
      <c r="MN406" s="666"/>
      <c r="MO406" s="667"/>
      <c r="MP406" s="668"/>
      <c r="MQ406" s="669"/>
      <c r="MR406" s="691"/>
      <c r="MS406" s="1326"/>
      <c r="MT406" s="497" t="e">
        <f>IF(EXACT(VLOOKUP(MM406,OFERTA_0,2,FALSE),MN406),1,0)</f>
        <v>#N/A</v>
      </c>
      <c r="MU406" s="497" t="e">
        <f>IF(EXACT(VLOOKUP(MM406,OFERTA_0,3,FALSE),MO406),1,0)</f>
        <v>#N/A</v>
      </c>
      <c r="MV406" s="498" t="e">
        <f>IF(EXACT(VLOOKUP(MM406,OFERTA_0,4,FALSE),MP406),1,0)</f>
        <v>#N/A</v>
      </c>
      <c r="MW406" s="498">
        <f>IF(MQ406=0,0,1)</f>
        <v>0</v>
      </c>
      <c r="MX406" s="498">
        <f>IF(MR406=0,0,1)</f>
        <v>0</v>
      </c>
      <c r="MY406" s="498" t="e">
        <f>PRODUCT(MT406:MX406)</f>
        <v>#N/A</v>
      </c>
      <c r="MZ406" s="504">
        <f>ROUND(MR406,0)</f>
        <v>0</v>
      </c>
      <c r="NA406" s="500">
        <f>MR406-MZ406</f>
        <v>0</v>
      </c>
      <c r="ND406" s="665"/>
      <c r="NE406" s="666"/>
      <c r="NF406" s="667"/>
      <c r="NG406" s="668"/>
      <c r="NH406" s="669"/>
      <c r="NI406" s="691"/>
      <c r="NJ406" s="1326"/>
      <c r="NK406" s="497" t="e">
        <f>IF(EXACT(VLOOKUP(ND406,OFERTA_0,2,FALSE),NE406),1,0)</f>
        <v>#N/A</v>
      </c>
      <c r="NL406" s="497" t="e">
        <f>IF(EXACT(VLOOKUP(ND406,OFERTA_0,3,FALSE),NF406),1,0)</f>
        <v>#N/A</v>
      </c>
      <c r="NM406" s="498" t="e">
        <f>IF(EXACT(VLOOKUP(ND406,OFERTA_0,4,FALSE),NG406),1,0)</f>
        <v>#N/A</v>
      </c>
      <c r="NN406" s="498">
        <f>IF(NH406=0,0,1)</f>
        <v>0</v>
      </c>
      <c r="NO406" s="498">
        <f>IF(NI406=0,0,1)</f>
        <v>0</v>
      </c>
      <c r="NP406" s="498" t="e">
        <f>PRODUCT(NK406:NO406)</f>
        <v>#N/A</v>
      </c>
      <c r="NQ406" s="504">
        <f>ROUND(NI406,0)</f>
        <v>0</v>
      </c>
      <c r="NR406" s="500">
        <f>NI406-NQ406</f>
        <v>0</v>
      </c>
      <c r="NU406" s="665"/>
      <c r="NV406" s="666"/>
      <c r="NW406" s="667"/>
      <c r="NX406" s="668"/>
      <c r="NY406" s="669"/>
      <c r="NZ406" s="691"/>
      <c r="OA406" s="1326"/>
      <c r="OB406" s="497" t="e">
        <f>IF(EXACT(VLOOKUP(NU406,OFERTA_0,2,FALSE),NV406),1,0)</f>
        <v>#N/A</v>
      </c>
      <c r="OC406" s="497" t="e">
        <f>IF(EXACT(VLOOKUP(NU406,OFERTA_0,3,FALSE),NW406),1,0)</f>
        <v>#N/A</v>
      </c>
      <c r="OD406" s="498" t="e">
        <f>IF(EXACT(VLOOKUP(NU406,OFERTA_0,4,FALSE),NX406),1,0)</f>
        <v>#N/A</v>
      </c>
      <c r="OE406" s="498">
        <f>IF(NY406=0,0,1)</f>
        <v>0</v>
      </c>
      <c r="OF406" s="498">
        <f>IF(NZ406=0,0,1)</f>
        <v>0</v>
      </c>
      <c r="OG406" s="498" t="e">
        <f>PRODUCT(OB406:OF406)</f>
        <v>#N/A</v>
      </c>
      <c r="OH406" s="504">
        <f>ROUND(NZ406,0)</f>
        <v>0</v>
      </c>
      <c r="OI406" s="500">
        <f>NZ406-OH406</f>
        <v>0</v>
      </c>
      <c r="OL406" s="665"/>
      <c r="OM406" s="666"/>
      <c r="ON406" s="667"/>
      <c r="OO406" s="668"/>
      <c r="OP406" s="669"/>
      <c r="OQ406" s="691"/>
      <c r="OR406" s="1326"/>
      <c r="OS406" s="497" t="e">
        <f>IF(EXACT(VLOOKUP(OL406,OFERTA_0,2,FALSE),OM406),1,0)</f>
        <v>#N/A</v>
      </c>
      <c r="OT406" s="497" t="e">
        <f>IF(EXACT(VLOOKUP(OL406,OFERTA_0,3,FALSE),ON406),1,0)</f>
        <v>#N/A</v>
      </c>
      <c r="OU406" s="498" t="e">
        <f>IF(EXACT(VLOOKUP(OL406,OFERTA_0,4,FALSE),OO406),1,0)</f>
        <v>#N/A</v>
      </c>
      <c r="OV406" s="498">
        <f>IF(OP406=0,0,1)</f>
        <v>0</v>
      </c>
      <c r="OW406" s="498">
        <f>IF(OQ406=0,0,1)</f>
        <v>0</v>
      </c>
      <c r="OX406" s="498" t="e">
        <f>PRODUCT(OS406:OW406)</f>
        <v>#N/A</v>
      </c>
      <c r="OY406" s="504">
        <f>ROUND(OQ406,0)</f>
        <v>0</v>
      </c>
      <c r="OZ406" s="500">
        <f>OQ406-OY406</f>
        <v>0</v>
      </c>
      <c r="PC406" s="665"/>
      <c r="PD406" s="666"/>
      <c r="PE406" s="667"/>
      <c r="PF406" s="668"/>
      <c r="PG406" s="669"/>
      <c r="PH406" s="691"/>
      <c r="PI406" s="1326"/>
      <c r="PJ406" s="497" t="e">
        <f>IF(EXACT(VLOOKUP(PC406,OFERTA_0,2,FALSE),PD406),1,0)</f>
        <v>#N/A</v>
      </c>
      <c r="PK406" s="497" t="e">
        <f>IF(EXACT(VLOOKUP(PC406,OFERTA_0,3,FALSE),PE406),1,0)</f>
        <v>#N/A</v>
      </c>
      <c r="PL406" s="498" t="e">
        <f>IF(EXACT(VLOOKUP(PC406,OFERTA_0,4,FALSE),PF406),1,0)</f>
        <v>#N/A</v>
      </c>
      <c r="PM406" s="498">
        <f>IF(PG406=0,0,1)</f>
        <v>0</v>
      </c>
      <c r="PN406" s="498">
        <f>IF(PH406=0,0,1)</f>
        <v>0</v>
      </c>
      <c r="PO406" s="498" t="e">
        <f>PRODUCT(PJ406:PN406)</f>
        <v>#N/A</v>
      </c>
      <c r="PP406" s="504">
        <f>ROUND(PH406,0)</f>
        <v>0</v>
      </c>
      <c r="PQ406" s="500">
        <f>PH406-PP406</f>
        <v>0</v>
      </c>
      <c r="PT406" s="665"/>
      <c r="PU406" s="666"/>
      <c r="PV406" s="667"/>
      <c r="PW406" s="668"/>
      <c r="PX406" s="669"/>
      <c r="PY406" s="691"/>
      <c r="PZ406" s="1326"/>
      <c r="QA406" s="497" t="e">
        <f>IF(EXACT(VLOOKUP(PT406,OFERTA_0,2,FALSE),PU406),1,0)</f>
        <v>#N/A</v>
      </c>
      <c r="QB406" s="497" t="e">
        <f>IF(EXACT(VLOOKUP(PT406,OFERTA_0,3,FALSE),PV406),1,0)</f>
        <v>#N/A</v>
      </c>
      <c r="QC406" s="498" t="e">
        <f>IF(EXACT(VLOOKUP(PT406,OFERTA_0,4,FALSE),PW406),1,0)</f>
        <v>#N/A</v>
      </c>
      <c r="QD406" s="498">
        <f>IF(PX406=0,0,1)</f>
        <v>0</v>
      </c>
      <c r="QE406" s="498">
        <f>IF(PY406=0,0,1)</f>
        <v>0</v>
      </c>
      <c r="QF406" s="498" t="e">
        <f>PRODUCT(QA406:QE406)</f>
        <v>#N/A</v>
      </c>
      <c r="QG406" s="504">
        <f>ROUND(PY406,0)</f>
        <v>0</v>
      </c>
      <c r="QH406" s="500">
        <f>PY406-QG406</f>
        <v>0</v>
      </c>
      <c r="QK406" s="665"/>
      <c r="QL406" s="666"/>
      <c r="QM406" s="667"/>
      <c r="QN406" s="668"/>
      <c r="QO406" s="669"/>
      <c r="QP406" s="691"/>
      <c r="QQ406" s="1326"/>
      <c r="QR406" s="497" t="e">
        <f>IF(EXACT(VLOOKUP(QK406,OFERTA_0,2,FALSE),QL406),1,0)</f>
        <v>#N/A</v>
      </c>
      <c r="QS406" s="497" t="e">
        <f>IF(EXACT(VLOOKUP(QK406,OFERTA_0,3,FALSE),QM406),1,0)</f>
        <v>#N/A</v>
      </c>
      <c r="QT406" s="498" t="e">
        <f>IF(EXACT(VLOOKUP(QK406,OFERTA_0,4,FALSE),QN406),1,0)</f>
        <v>#N/A</v>
      </c>
      <c r="QU406" s="498">
        <f>IF(QO406=0,0,1)</f>
        <v>0</v>
      </c>
      <c r="QV406" s="498">
        <f>IF(QP406=0,0,1)</f>
        <v>0</v>
      </c>
      <c r="QW406" s="498" t="e">
        <f>PRODUCT(QR406:QV406)</f>
        <v>#N/A</v>
      </c>
      <c r="QX406" s="504">
        <f>ROUND(QP406,0)</f>
        <v>0</v>
      </c>
      <c r="QY406" s="500">
        <f>QP406-QX406</f>
        <v>0</v>
      </c>
      <c r="RB406" s="428"/>
      <c r="RC406" s="436"/>
      <c r="RD406" s="440"/>
      <c r="RE406" s="406"/>
      <c r="RF406" s="438"/>
      <c r="RG406" s="439"/>
      <c r="RH406" s="439"/>
      <c r="RI406" s="497"/>
      <c r="RJ406" s="497"/>
      <c r="RK406" s="501"/>
      <c r="RL406" s="501"/>
      <c r="RM406" s="501"/>
      <c r="RN406" s="501"/>
      <c r="RO406" s="505"/>
      <c r="RP406" s="503"/>
      <c r="RS406" s="428"/>
      <c r="RT406" s="436"/>
      <c r="RU406" s="440"/>
      <c r="RV406" s="406"/>
      <c r="RW406" s="438"/>
      <c r="RX406" s="439"/>
      <c r="RY406" s="439"/>
      <c r="RZ406" s="497"/>
      <c r="SA406" s="497"/>
      <c r="SB406" s="501"/>
      <c r="SC406" s="501"/>
      <c r="SD406" s="501"/>
      <c r="SE406" s="501"/>
      <c r="SF406" s="505"/>
      <c r="SG406" s="503"/>
      <c r="SJ406" s="428"/>
      <c r="SK406" s="436"/>
      <c r="SL406" s="440"/>
      <c r="SM406" s="406"/>
      <c r="SN406" s="438"/>
      <c r="SO406" s="439"/>
      <c r="SP406" s="439"/>
      <c r="SQ406" s="497"/>
      <c r="SR406" s="497"/>
      <c r="SS406" s="501"/>
      <c r="ST406" s="501"/>
      <c r="SU406" s="501"/>
      <c r="SV406" s="501"/>
      <c r="SW406" s="505"/>
      <c r="SX406" s="503"/>
    </row>
    <row r="407" spans="2:518" ht="34.5" hidden="1" customHeight="1" thickTop="1" thickBot="1">
      <c r="B407" s="577"/>
      <c r="C407" s="578"/>
      <c r="D407" s="579"/>
      <c r="E407" s="580"/>
      <c r="F407" s="581"/>
      <c r="G407" s="585"/>
      <c r="H407" s="595"/>
      <c r="K407" s="577"/>
      <c r="L407" s="767"/>
      <c r="M407" s="579"/>
      <c r="N407" s="580"/>
      <c r="O407" s="581"/>
      <c r="P407" s="585"/>
      <c r="Q407" s="1326"/>
      <c r="R407" s="497"/>
      <c r="S407" s="497"/>
      <c r="T407" s="498"/>
      <c r="U407" s="498"/>
      <c r="V407" s="498"/>
      <c r="W407" s="498"/>
      <c r="X407" s="504"/>
      <c r="Y407" s="500"/>
      <c r="Z407" s="486"/>
      <c r="AA407" s="486"/>
      <c r="AB407" s="577"/>
      <c r="AC407" s="767"/>
      <c r="AD407" s="579"/>
      <c r="AE407" s="580"/>
      <c r="AF407" s="581"/>
      <c r="AG407" s="585"/>
      <c r="AH407" s="1326"/>
      <c r="AI407" s="497"/>
      <c r="AJ407" s="497"/>
      <c r="AK407" s="498"/>
      <c r="AL407" s="498"/>
      <c r="AM407" s="498"/>
      <c r="AN407" s="498"/>
      <c r="AO407" s="504"/>
      <c r="AP407" s="500"/>
      <c r="AQ407" s="486"/>
      <c r="AR407" s="486"/>
      <c r="AS407" s="577"/>
      <c r="AT407" s="767"/>
      <c r="AU407" s="579"/>
      <c r="AV407" s="580"/>
      <c r="AW407" s="581"/>
      <c r="AX407" s="585"/>
      <c r="AY407" s="1326"/>
      <c r="AZ407" s="497"/>
      <c r="BA407" s="497"/>
      <c r="BB407" s="498"/>
      <c r="BC407" s="498"/>
      <c r="BD407" s="498"/>
      <c r="BE407" s="498"/>
      <c r="BF407" s="504"/>
      <c r="BG407" s="500"/>
      <c r="BJ407" s="577"/>
      <c r="BK407" s="767"/>
      <c r="BL407" s="579"/>
      <c r="BM407" s="580"/>
      <c r="BN407" s="581"/>
      <c r="BO407" s="585"/>
      <c r="BP407" s="1326"/>
      <c r="BQ407" s="497"/>
      <c r="BR407" s="497"/>
      <c r="BS407" s="498"/>
      <c r="BT407" s="498"/>
      <c r="BU407" s="498"/>
      <c r="BV407" s="498"/>
      <c r="BW407" s="504"/>
      <c r="BX407" s="500"/>
      <c r="CA407" s="577"/>
      <c r="CB407" s="767"/>
      <c r="CC407" s="579"/>
      <c r="CD407" s="580"/>
      <c r="CE407" s="581"/>
      <c r="CF407" s="585"/>
      <c r="CG407" s="1326"/>
      <c r="CH407" s="497"/>
      <c r="CI407" s="497"/>
      <c r="CJ407" s="498"/>
      <c r="CK407" s="498"/>
      <c r="CL407" s="498"/>
      <c r="CM407" s="498"/>
      <c r="CN407" s="504"/>
      <c r="CO407" s="500"/>
      <c r="CR407" s="577"/>
      <c r="CS407" s="767"/>
      <c r="CT407" s="579"/>
      <c r="CU407" s="580"/>
      <c r="CV407" s="581"/>
      <c r="CW407" s="585"/>
      <c r="CX407" s="1326"/>
      <c r="CY407" s="497"/>
      <c r="CZ407" s="497"/>
      <c r="DA407" s="498"/>
      <c r="DB407" s="498"/>
      <c r="DC407" s="498"/>
      <c r="DD407" s="498"/>
      <c r="DE407" s="504"/>
      <c r="DF407" s="500"/>
      <c r="DI407" s="577"/>
      <c r="DJ407" s="767"/>
      <c r="DK407" s="579"/>
      <c r="DL407" s="580"/>
      <c r="DM407" s="581"/>
      <c r="DN407" s="585"/>
      <c r="DO407" s="1326"/>
      <c r="DP407" s="497"/>
      <c r="DQ407" s="497"/>
      <c r="DR407" s="498"/>
      <c r="DS407" s="498"/>
      <c r="DT407" s="498"/>
      <c r="DU407" s="498"/>
      <c r="DV407" s="504"/>
      <c r="DW407" s="500"/>
      <c r="DZ407" s="577"/>
      <c r="EA407" s="767"/>
      <c r="EB407" s="579"/>
      <c r="EC407" s="580"/>
      <c r="ED407" s="581"/>
      <c r="EE407" s="585"/>
      <c r="EF407" s="1326"/>
      <c r="EG407" s="497"/>
      <c r="EH407" s="497"/>
      <c r="EI407" s="498"/>
      <c r="EJ407" s="498"/>
      <c r="EK407" s="498"/>
      <c r="EL407" s="498"/>
      <c r="EM407" s="504"/>
      <c r="EN407" s="500"/>
      <c r="EQ407" s="665"/>
      <c r="ER407" s="666"/>
      <c r="ES407" s="667"/>
      <c r="ET407" s="668"/>
      <c r="EU407" s="669"/>
      <c r="EV407" s="691"/>
      <c r="EW407" s="1326"/>
      <c r="EX407" s="497" t="e">
        <f>IF(EXACT(VLOOKUP(EQ407,OFERTA_0,2,FALSE),ER407),1,0)</f>
        <v>#N/A</v>
      </c>
      <c r="EY407" s="497" t="e">
        <f>IF(EXACT(VLOOKUP(EQ407,OFERTA_0,3,FALSE),ES407),1,0)</f>
        <v>#N/A</v>
      </c>
      <c r="EZ407" s="498" t="e">
        <f>IF(EXACT(VLOOKUP(EQ407,OFERTA_0,4,FALSE),ET407),1,0)</f>
        <v>#N/A</v>
      </c>
      <c r="FA407" s="498">
        <f t="shared" ref="FA407:FA409" si="8816">IF(EU407=0,0,1)</f>
        <v>0</v>
      </c>
      <c r="FB407" s="498">
        <f t="shared" ref="FB407:FB409" si="8817">IF(EV407=0,0,1)</f>
        <v>0</v>
      </c>
      <c r="FC407" s="498" t="e">
        <f t="shared" ref="FC407:FC409" si="8818">PRODUCT(EX407:FB407)</f>
        <v>#N/A</v>
      </c>
      <c r="FD407" s="504">
        <f t="shared" ref="FD407:FD409" si="8819">ROUND(EV407,0)</f>
        <v>0</v>
      </c>
      <c r="FE407" s="500">
        <f t="shared" ref="FE407:FE409" si="8820">EV407-FD407</f>
        <v>0</v>
      </c>
      <c r="FH407" s="665"/>
      <c r="FI407" s="666"/>
      <c r="FJ407" s="667"/>
      <c r="FK407" s="668"/>
      <c r="FL407" s="669"/>
      <c r="FM407" s="691"/>
      <c r="FN407" s="1326"/>
      <c r="FO407" s="497" t="e">
        <f>IF(EXACT(VLOOKUP(FH407,OFERTA_0,2,FALSE),FI407),1,0)</f>
        <v>#N/A</v>
      </c>
      <c r="FP407" s="497" t="e">
        <f>IF(EXACT(VLOOKUP(FH407,OFERTA_0,3,FALSE),FJ407),1,0)</f>
        <v>#N/A</v>
      </c>
      <c r="FQ407" s="498" t="e">
        <f>IF(EXACT(VLOOKUP(FH407,OFERTA_0,4,FALSE),FK407),1,0)</f>
        <v>#N/A</v>
      </c>
      <c r="FR407" s="498">
        <f t="shared" ref="FR407:FR409" si="8821">IF(FL407=0,0,1)</f>
        <v>0</v>
      </c>
      <c r="FS407" s="498">
        <f t="shared" ref="FS407:FS409" si="8822">IF(FM407=0,0,1)</f>
        <v>0</v>
      </c>
      <c r="FT407" s="498" t="e">
        <f t="shared" ref="FT407:FT409" si="8823">PRODUCT(FO407:FS407)</f>
        <v>#N/A</v>
      </c>
      <c r="FU407" s="504">
        <f t="shared" ref="FU407:FU409" si="8824">ROUND(FM407,0)</f>
        <v>0</v>
      </c>
      <c r="FV407" s="500">
        <f t="shared" ref="FV407:FV409" si="8825">FM407-FU407</f>
        <v>0</v>
      </c>
      <c r="FY407" s="665"/>
      <c r="FZ407" s="666"/>
      <c r="GA407" s="667"/>
      <c r="GB407" s="668"/>
      <c r="GC407" s="669"/>
      <c r="GD407" s="691"/>
      <c r="GE407" s="1326"/>
      <c r="GF407" s="497" t="e">
        <f>IF(EXACT(VLOOKUP(FY407,OFERTA_0,2,FALSE),FZ407),1,0)</f>
        <v>#N/A</v>
      </c>
      <c r="GG407" s="497" t="e">
        <f>IF(EXACT(VLOOKUP(FY407,OFERTA_0,3,FALSE),GA407),1,0)</f>
        <v>#N/A</v>
      </c>
      <c r="GH407" s="498" t="e">
        <f>IF(EXACT(VLOOKUP(FY407,OFERTA_0,4,FALSE),GB407),1,0)</f>
        <v>#N/A</v>
      </c>
      <c r="GI407" s="498">
        <f t="shared" ref="GI407:GI409" si="8826">IF(GC407=0,0,1)</f>
        <v>0</v>
      </c>
      <c r="GJ407" s="498">
        <f t="shared" ref="GJ407:GJ409" si="8827">IF(GD407=0,0,1)</f>
        <v>0</v>
      </c>
      <c r="GK407" s="498" t="e">
        <f t="shared" ref="GK407:GK409" si="8828">PRODUCT(GF407:GJ407)</f>
        <v>#N/A</v>
      </c>
      <c r="GL407" s="504">
        <f t="shared" ref="GL407:GL409" si="8829">ROUND(GD407,0)</f>
        <v>0</v>
      </c>
      <c r="GM407" s="500">
        <f t="shared" ref="GM407:GM409" si="8830">GD407-GL407</f>
        <v>0</v>
      </c>
      <c r="GP407" s="665"/>
      <c r="GQ407" s="666"/>
      <c r="GR407" s="667"/>
      <c r="GS407" s="668"/>
      <c r="GT407" s="669"/>
      <c r="GU407" s="691"/>
      <c r="GV407" s="1326"/>
      <c r="GW407" s="497" t="e">
        <f>IF(EXACT(VLOOKUP(GP407,OFERTA_0,2,FALSE),GQ407),1,0)</f>
        <v>#N/A</v>
      </c>
      <c r="GX407" s="497" t="e">
        <f>IF(EXACT(VLOOKUP(GP407,OFERTA_0,3,FALSE),GR407),1,0)</f>
        <v>#N/A</v>
      </c>
      <c r="GY407" s="498" t="e">
        <f>IF(EXACT(VLOOKUP(GP407,OFERTA_0,4,FALSE),GS407),1,0)</f>
        <v>#N/A</v>
      </c>
      <c r="GZ407" s="498">
        <f t="shared" ref="GZ407:GZ409" si="8831">IF(GT407=0,0,1)</f>
        <v>0</v>
      </c>
      <c r="HA407" s="498">
        <f t="shared" ref="HA407:HA409" si="8832">IF(GU407=0,0,1)</f>
        <v>0</v>
      </c>
      <c r="HB407" s="498" t="e">
        <f t="shared" ref="HB407:HB409" si="8833">PRODUCT(GW407:HA407)</f>
        <v>#N/A</v>
      </c>
      <c r="HC407" s="504">
        <f t="shared" ref="HC407:HC409" si="8834">ROUND(GU407,0)</f>
        <v>0</v>
      </c>
      <c r="HD407" s="500">
        <f t="shared" ref="HD407:HD409" si="8835">GU407-HC407</f>
        <v>0</v>
      </c>
      <c r="HG407" s="665"/>
      <c r="HH407" s="666"/>
      <c r="HI407" s="667"/>
      <c r="HJ407" s="668"/>
      <c r="HK407" s="669"/>
      <c r="HL407" s="691"/>
      <c r="HM407" s="1326"/>
      <c r="HN407" s="497" t="e">
        <f>IF(EXACT(VLOOKUP(HG407,OFERTA_0,2,FALSE),HH407),1,0)</f>
        <v>#N/A</v>
      </c>
      <c r="HO407" s="497" t="e">
        <f>IF(EXACT(VLOOKUP(HG407,OFERTA_0,3,FALSE),HI407),1,0)</f>
        <v>#N/A</v>
      </c>
      <c r="HP407" s="498" t="e">
        <f>IF(EXACT(VLOOKUP(HG407,OFERTA_0,4,FALSE),HJ407),1,0)</f>
        <v>#N/A</v>
      </c>
      <c r="HQ407" s="498">
        <f t="shared" ref="HQ407:HQ409" si="8836">IF(HK407=0,0,1)</f>
        <v>0</v>
      </c>
      <c r="HR407" s="498">
        <f t="shared" ref="HR407:HR409" si="8837">IF(HL407=0,0,1)</f>
        <v>0</v>
      </c>
      <c r="HS407" s="498" t="e">
        <f t="shared" ref="HS407:HS409" si="8838">PRODUCT(HN407:HR407)</f>
        <v>#N/A</v>
      </c>
      <c r="HT407" s="504">
        <f t="shared" ref="HT407:HT409" si="8839">ROUND(HL407,0)</f>
        <v>0</v>
      </c>
      <c r="HU407" s="500">
        <f t="shared" ref="HU407:HU409" si="8840">HL407-HT407</f>
        <v>0</v>
      </c>
      <c r="HX407" s="665"/>
      <c r="HY407" s="666"/>
      <c r="HZ407" s="667"/>
      <c r="IA407" s="668"/>
      <c r="IB407" s="669"/>
      <c r="IC407" s="691"/>
      <c r="ID407" s="1326"/>
      <c r="IE407" s="497" t="e">
        <f>IF(EXACT(VLOOKUP(HX407,OFERTA_0,2,FALSE),HY407),1,0)</f>
        <v>#N/A</v>
      </c>
      <c r="IF407" s="497" t="e">
        <f>IF(EXACT(VLOOKUP(HX407,OFERTA_0,3,FALSE),HZ407),1,0)</f>
        <v>#N/A</v>
      </c>
      <c r="IG407" s="498" t="e">
        <f>IF(EXACT(VLOOKUP(HX407,OFERTA_0,4,FALSE),IA407),1,0)</f>
        <v>#N/A</v>
      </c>
      <c r="IH407" s="498">
        <f t="shared" ref="IH407:IH409" si="8841">IF(IB407=0,0,1)</f>
        <v>0</v>
      </c>
      <c r="II407" s="498">
        <f t="shared" ref="II407:II409" si="8842">IF(IC407=0,0,1)</f>
        <v>0</v>
      </c>
      <c r="IJ407" s="498" t="e">
        <f t="shared" ref="IJ407:IJ409" si="8843">PRODUCT(IE407:II407)</f>
        <v>#N/A</v>
      </c>
      <c r="IK407" s="504">
        <f t="shared" ref="IK407:IK409" si="8844">ROUND(IC407,0)</f>
        <v>0</v>
      </c>
      <c r="IL407" s="500">
        <f t="shared" ref="IL407:IL409" si="8845">IC407-IK407</f>
        <v>0</v>
      </c>
      <c r="IO407" s="665"/>
      <c r="IP407" s="666"/>
      <c r="IQ407" s="667"/>
      <c r="IR407" s="668"/>
      <c r="IS407" s="669"/>
      <c r="IT407" s="691"/>
      <c r="IU407" s="1326"/>
      <c r="IV407" s="497" t="e">
        <f>IF(EXACT(VLOOKUP(IO407,OFERTA_0,2,FALSE),IP407),1,0)</f>
        <v>#N/A</v>
      </c>
      <c r="IW407" s="497" t="e">
        <f>IF(EXACT(VLOOKUP(IO407,OFERTA_0,3,FALSE),IQ407),1,0)</f>
        <v>#N/A</v>
      </c>
      <c r="IX407" s="498" t="e">
        <f>IF(EXACT(VLOOKUP(IO407,OFERTA_0,4,FALSE),IR407),1,0)</f>
        <v>#N/A</v>
      </c>
      <c r="IY407" s="498">
        <f t="shared" ref="IY407:IY409" si="8846">IF(IS407=0,0,1)</f>
        <v>0</v>
      </c>
      <c r="IZ407" s="498">
        <f t="shared" ref="IZ407:IZ409" si="8847">IF(IT407=0,0,1)</f>
        <v>0</v>
      </c>
      <c r="JA407" s="498" t="e">
        <f t="shared" ref="JA407:JA409" si="8848">PRODUCT(IV407:IZ407)</f>
        <v>#N/A</v>
      </c>
      <c r="JB407" s="504">
        <f t="shared" ref="JB407:JB409" si="8849">ROUND(IT407,0)</f>
        <v>0</v>
      </c>
      <c r="JC407" s="500">
        <f t="shared" ref="JC407:JC409" si="8850">IT407-JB407</f>
        <v>0</v>
      </c>
      <c r="JF407" s="665"/>
      <c r="JG407" s="666"/>
      <c r="JH407" s="667"/>
      <c r="JI407" s="668"/>
      <c r="JJ407" s="669"/>
      <c r="JK407" s="691"/>
      <c r="JL407" s="1326"/>
      <c r="JM407" s="497" t="e">
        <f>IF(EXACT(VLOOKUP(JF407,OFERTA_0,2,FALSE),JG407),1,0)</f>
        <v>#N/A</v>
      </c>
      <c r="JN407" s="497" t="e">
        <f>IF(EXACT(VLOOKUP(JF407,OFERTA_0,3,FALSE),JH407),1,0)</f>
        <v>#N/A</v>
      </c>
      <c r="JO407" s="498" t="e">
        <f>IF(EXACT(VLOOKUP(JF407,OFERTA_0,4,FALSE),JI407),1,0)</f>
        <v>#N/A</v>
      </c>
      <c r="JP407" s="498">
        <f t="shared" ref="JP407:JP409" si="8851">IF(JJ407=0,0,1)</f>
        <v>0</v>
      </c>
      <c r="JQ407" s="498">
        <f t="shared" ref="JQ407:JQ409" si="8852">IF(JK407=0,0,1)</f>
        <v>0</v>
      </c>
      <c r="JR407" s="498" t="e">
        <f t="shared" ref="JR407:JR409" si="8853">PRODUCT(JM407:JQ407)</f>
        <v>#N/A</v>
      </c>
      <c r="JS407" s="504">
        <f t="shared" ref="JS407:JS409" si="8854">ROUND(JK407,0)</f>
        <v>0</v>
      </c>
      <c r="JT407" s="500">
        <f t="shared" ref="JT407:JT409" si="8855">JK407-JS407</f>
        <v>0</v>
      </c>
      <c r="JW407" s="665"/>
      <c r="JX407" s="666"/>
      <c r="JY407" s="667"/>
      <c r="JZ407" s="668"/>
      <c r="KA407" s="669"/>
      <c r="KB407" s="691"/>
      <c r="KC407" s="1326"/>
      <c r="KD407" s="497" t="e">
        <f>IF(EXACT(VLOOKUP(JW407,OFERTA_0,2,FALSE),JX407),1,0)</f>
        <v>#N/A</v>
      </c>
      <c r="KE407" s="497" t="e">
        <f>IF(EXACT(VLOOKUP(JW407,OFERTA_0,3,FALSE),JY407),1,0)</f>
        <v>#N/A</v>
      </c>
      <c r="KF407" s="498" t="e">
        <f>IF(EXACT(VLOOKUP(JW407,OFERTA_0,4,FALSE),JZ407),1,0)</f>
        <v>#N/A</v>
      </c>
      <c r="KG407" s="498">
        <f t="shared" ref="KG407:KG409" si="8856">IF(KA407=0,0,1)</f>
        <v>0</v>
      </c>
      <c r="KH407" s="498">
        <f t="shared" ref="KH407:KH409" si="8857">IF(KB407=0,0,1)</f>
        <v>0</v>
      </c>
      <c r="KI407" s="498" t="e">
        <f t="shared" ref="KI407:KI409" si="8858">PRODUCT(KD407:KH407)</f>
        <v>#N/A</v>
      </c>
      <c r="KJ407" s="504">
        <f t="shared" ref="KJ407:KJ409" si="8859">ROUND(KB407,0)</f>
        <v>0</v>
      </c>
      <c r="KK407" s="500">
        <f t="shared" ref="KK407:KK409" si="8860">KB407-KJ407</f>
        <v>0</v>
      </c>
      <c r="KN407" s="665"/>
      <c r="KO407" s="666"/>
      <c r="KP407" s="667"/>
      <c r="KQ407" s="668"/>
      <c r="KR407" s="669"/>
      <c r="KS407" s="691"/>
      <c r="KT407" s="1326"/>
      <c r="KU407" s="497" t="e">
        <f>IF(EXACT(VLOOKUP(KN407,OFERTA_0,2,FALSE),KO407),1,0)</f>
        <v>#N/A</v>
      </c>
      <c r="KV407" s="497" t="e">
        <f>IF(EXACT(VLOOKUP(KN407,OFERTA_0,3,FALSE),KP407),1,0)</f>
        <v>#N/A</v>
      </c>
      <c r="KW407" s="498" t="e">
        <f>IF(EXACT(VLOOKUP(KN407,OFERTA_0,4,FALSE),KQ407),1,0)</f>
        <v>#N/A</v>
      </c>
      <c r="KX407" s="498">
        <f t="shared" ref="KX407:KX409" si="8861">IF(KR407=0,0,1)</f>
        <v>0</v>
      </c>
      <c r="KY407" s="498">
        <f t="shared" ref="KY407:KY409" si="8862">IF(KS407=0,0,1)</f>
        <v>0</v>
      </c>
      <c r="KZ407" s="498" t="e">
        <f t="shared" ref="KZ407:KZ409" si="8863">PRODUCT(KU407:KY407)</f>
        <v>#N/A</v>
      </c>
      <c r="LA407" s="504">
        <f t="shared" ref="LA407:LA409" si="8864">ROUND(KS407,0)</f>
        <v>0</v>
      </c>
      <c r="LB407" s="500">
        <f t="shared" ref="LB407:LB409" si="8865">KS407-LA407</f>
        <v>0</v>
      </c>
      <c r="LE407" s="665"/>
      <c r="LF407" s="666"/>
      <c r="LG407" s="667"/>
      <c r="LH407" s="668"/>
      <c r="LI407" s="669"/>
      <c r="LJ407" s="691"/>
      <c r="LK407" s="1326"/>
      <c r="LL407" s="497" t="e">
        <f>IF(EXACT(VLOOKUP(LE407,OFERTA_0,2,FALSE),LF407),1,0)</f>
        <v>#N/A</v>
      </c>
      <c r="LM407" s="497" t="e">
        <f>IF(EXACT(VLOOKUP(LE407,OFERTA_0,3,FALSE),LG407),1,0)</f>
        <v>#N/A</v>
      </c>
      <c r="LN407" s="498" t="e">
        <f>IF(EXACT(VLOOKUP(LE407,OFERTA_0,4,FALSE),LH407),1,0)</f>
        <v>#N/A</v>
      </c>
      <c r="LO407" s="498">
        <f t="shared" ref="LO407:LO409" si="8866">IF(LI407=0,0,1)</f>
        <v>0</v>
      </c>
      <c r="LP407" s="498">
        <f t="shared" ref="LP407:LP409" si="8867">IF(LJ407=0,0,1)</f>
        <v>0</v>
      </c>
      <c r="LQ407" s="498" t="e">
        <f t="shared" ref="LQ407:LQ409" si="8868">PRODUCT(LL407:LP407)</f>
        <v>#N/A</v>
      </c>
      <c r="LR407" s="504">
        <f t="shared" ref="LR407:LR409" si="8869">ROUND(LJ407,0)</f>
        <v>0</v>
      </c>
      <c r="LS407" s="500">
        <f t="shared" ref="LS407:LS409" si="8870">LJ407-LR407</f>
        <v>0</v>
      </c>
      <c r="LV407" s="665"/>
      <c r="LW407" s="666"/>
      <c r="LX407" s="667"/>
      <c r="LY407" s="668"/>
      <c r="LZ407" s="669"/>
      <c r="MA407" s="691"/>
      <c r="MB407" s="1326"/>
      <c r="MC407" s="497" t="e">
        <f>IF(EXACT(VLOOKUP(LV407,OFERTA_0,2,FALSE),LW407),1,0)</f>
        <v>#N/A</v>
      </c>
      <c r="MD407" s="497" t="e">
        <f>IF(EXACT(VLOOKUP(LV407,OFERTA_0,3,FALSE),LX407),1,0)</f>
        <v>#N/A</v>
      </c>
      <c r="ME407" s="498" t="e">
        <f>IF(EXACT(VLOOKUP(LV407,OFERTA_0,4,FALSE),LY407),1,0)</f>
        <v>#N/A</v>
      </c>
      <c r="MF407" s="498">
        <f t="shared" ref="MF407:MF409" si="8871">IF(LZ407=0,0,1)</f>
        <v>0</v>
      </c>
      <c r="MG407" s="498">
        <f t="shared" ref="MG407:MG409" si="8872">IF(MA407=0,0,1)</f>
        <v>0</v>
      </c>
      <c r="MH407" s="498" t="e">
        <f t="shared" ref="MH407:MH409" si="8873">PRODUCT(MC407:MG407)</f>
        <v>#N/A</v>
      </c>
      <c r="MI407" s="504">
        <f t="shared" ref="MI407:MI409" si="8874">ROUND(MA407,0)</f>
        <v>0</v>
      </c>
      <c r="MJ407" s="500">
        <f t="shared" ref="MJ407:MJ409" si="8875">MA407-MI407</f>
        <v>0</v>
      </c>
      <c r="MM407" s="665"/>
      <c r="MN407" s="666"/>
      <c r="MO407" s="667"/>
      <c r="MP407" s="668"/>
      <c r="MQ407" s="669"/>
      <c r="MR407" s="691"/>
      <c r="MS407" s="1326"/>
      <c r="MT407" s="497" t="e">
        <f>IF(EXACT(VLOOKUP(MM407,OFERTA_0,2,FALSE),MN407),1,0)</f>
        <v>#N/A</v>
      </c>
      <c r="MU407" s="497" t="e">
        <f>IF(EXACT(VLOOKUP(MM407,OFERTA_0,3,FALSE),MO407),1,0)</f>
        <v>#N/A</v>
      </c>
      <c r="MV407" s="498" t="e">
        <f>IF(EXACT(VLOOKUP(MM407,OFERTA_0,4,FALSE),MP407),1,0)</f>
        <v>#N/A</v>
      </c>
      <c r="MW407" s="498">
        <f t="shared" ref="MW407:MW409" si="8876">IF(MQ407=0,0,1)</f>
        <v>0</v>
      </c>
      <c r="MX407" s="498">
        <f t="shared" ref="MX407:MX409" si="8877">IF(MR407=0,0,1)</f>
        <v>0</v>
      </c>
      <c r="MY407" s="498" t="e">
        <f t="shared" ref="MY407:MY409" si="8878">PRODUCT(MT407:MX407)</f>
        <v>#N/A</v>
      </c>
      <c r="MZ407" s="504">
        <f t="shared" ref="MZ407:MZ409" si="8879">ROUND(MR407,0)</f>
        <v>0</v>
      </c>
      <c r="NA407" s="500">
        <f t="shared" ref="NA407:NA409" si="8880">MR407-MZ407</f>
        <v>0</v>
      </c>
      <c r="ND407" s="665"/>
      <c r="NE407" s="666"/>
      <c r="NF407" s="667"/>
      <c r="NG407" s="668"/>
      <c r="NH407" s="669"/>
      <c r="NI407" s="691"/>
      <c r="NJ407" s="1326"/>
      <c r="NK407" s="497" t="e">
        <f>IF(EXACT(VLOOKUP(ND407,OFERTA_0,2,FALSE),NE407),1,0)</f>
        <v>#N/A</v>
      </c>
      <c r="NL407" s="497" t="e">
        <f>IF(EXACT(VLOOKUP(ND407,OFERTA_0,3,FALSE),NF407),1,0)</f>
        <v>#N/A</v>
      </c>
      <c r="NM407" s="498" t="e">
        <f>IF(EXACT(VLOOKUP(ND407,OFERTA_0,4,FALSE),NG407),1,0)</f>
        <v>#N/A</v>
      </c>
      <c r="NN407" s="498">
        <f t="shared" ref="NN407:NN409" si="8881">IF(NH407=0,0,1)</f>
        <v>0</v>
      </c>
      <c r="NO407" s="498">
        <f t="shared" ref="NO407:NO409" si="8882">IF(NI407=0,0,1)</f>
        <v>0</v>
      </c>
      <c r="NP407" s="498" t="e">
        <f t="shared" ref="NP407:NP409" si="8883">PRODUCT(NK407:NO407)</f>
        <v>#N/A</v>
      </c>
      <c r="NQ407" s="504">
        <f t="shared" ref="NQ407:NQ409" si="8884">ROUND(NI407,0)</f>
        <v>0</v>
      </c>
      <c r="NR407" s="500">
        <f t="shared" ref="NR407:NR409" si="8885">NI407-NQ407</f>
        <v>0</v>
      </c>
      <c r="NU407" s="665"/>
      <c r="NV407" s="666"/>
      <c r="NW407" s="667"/>
      <c r="NX407" s="668"/>
      <c r="NY407" s="669"/>
      <c r="NZ407" s="691"/>
      <c r="OA407" s="1326"/>
      <c r="OB407" s="497" t="e">
        <f>IF(EXACT(VLOOKUP(NU407,OFERTA_0,2,FALSE),NV407),1,0)</f>
        <v>#N/A</v>
      </c>
      <c r="OC407" s="497" t="e">
        <f>IF(EXACT(VLOOKUP(NU407,OFERTA_0,3,FALSE),NW407),1,0)</f>
        <v>#N/A</v>
      </c>
      <c r="OD407" s="498" t="e">
        <f>IF(EXACT(VLOOKUP(NU407,OFERTA_0,4,FALSE),NX407),1,0)</f>
        <v>#N/A</v>
      </c>
      <c r="OE407" s="498">
        <f t="shared" ref="OE407:OE409" si="8886">IF(NY407=0,0,1)</f>
        <v>0</v>
      </c>
      <c r="OF407" s="498">
        <f t="shared" ref="OF407:OF409" si="8887">IF(NZ407=0,0,1)</f>
        <v>0</v>
      </c>
      <c r="OG407" s="498" t="e">
        <f t="shared" ref="OG407:OG409" si="8888">PRODUCT(OB407:OF407)</f>
        <v>#N/A</v>
      </c>
      <c r="OH407" s="504">
        <f t="shared" ref="OH407:OH409" si="8889">ROUND(NZ407,0)</f>
        <v>0</v>
      </c>
      <c r="OI407" s="500">
        <f t="shared" ref="OI407:OI409" si="8890">NZ407-OH407</f>
        <v>0</v>
      </c>
      <c r="OL407" s="665"/>
      <c r="OM407" s="666"/>
      <c r="ON407" s="667"/>
      <c r="OO407" s="668"/>
      <c r="OP407" s="669"/>
      <c r="OQ407" s="691"/>
      <c r="OR407" s="1326"/>
      <c r="OS407" s="497" t="e">
        <f>IF(EXACT(VLOOKUP(OL407,OFERTA_0,2,FALSE),OM407),1,0)</f>
        <v>#N/A</v>
      </c>
      <c r="OT407" s="497" t="e">
        <f>IF(EXACT(VLOOKUP(OL407,OFERTA_0,3,FALSE),ON407),1,0)</f>
        <v>#N/A</v>
      </c>
      <c r="OU407" s="498" t="e">
        <f>IF(EXACT(VLOOKUP(OL407,OFERTA_0,4,FALSE),OO407),1,0)</f>
        <v>#N/A</v>
      </c>
      <c r="OV407" s="498">
        <f t="shared" ref="OV407:OV409" si="8891">IF(OP407=0,0,1)</f>
        <v>0</v>
      </c>
      <c r="OW407" s="498">
        <f t="shared" ref="OW407:OW409" si="8892">IF(OQ407=0,0,1)</f>
        <v>0</v>
      </c>
      <c r="OX407" s="498" t="e">
        <f t="shared" ref="OX407:OX409" si="8893">PRODUCT(OS407:OW407)</f>
        <v>#N/A</v>
      </c>
      <c r="OY407" s="504">
        <f t="shared" ref="OY407:OY409" si="8894">ROUND(OQ407,0)</f>
        <v>0</v>
      </c>
      <c r="OZ407" s="500">
        <f t="shared" ref="OZ407:OZ409" si="8895">OQ407-OY407</f>
        <v>0</v>
      </c>
      <c r="PC407" s="665"/>
      <c r="PD407" s="666"/>
      <c r="PE407" s="667"/>
      <c r="PF407" s="668"/>
      <c r="PG407" s="669"/>
      <c r="PH407" s="691"/>
      <c r="PI407" s="1326"/>
      <c r="PJ407" s="497" t="e">
        <f>IF(EXACT(VLOOKUP(PC407,OFERTA_0,2,FALSE),PD407),1,0)</f>
        <v>#N/A</v>
      </c>
      <c r="PK407" s="497" t="e">
        <f>IF(EXACT(VLOOKUP(PC407,OFERTA_0,3,FALSE),PE407),1,0)</f>
        <v>#N/A</v>
      </c>
      <c r="PL407" s="498" t="e">
        <f>IF(EXACT(VLOOKUP(PC407,OFERTA_0,4,FALSE),PF407),1,0)</f>
        <v>#N/A</v>
      </c>
      <c r="PM407" s="498">
        <f t="shared" ref="PM407:PM409" si="8896">IF(PG407=0,0,1)</f>
        <v>0</v>
      </c>
      <c r="PN407" s="498">
        <f t="shared" ref="PN407:PN409" si="8897">IF(PH407=0,0,1)</f>
        <v>0</v>
      </c>
      <c r="PO407" s="498" t="e">
        <f t="shared" ref="PO407:PO409" si="8898">PRODUCT(PJ407:PN407)</f>
        <v>#N/A</v>
      </c>
      <c r="PP407" s="504">
        <f t="shared" ref="PP407:PP409" si="8899">ROUND(PH407,0)</f>
        <v>0</v>
      </c>
      <c r="PQ407" s="500">
        <f t="shared" ref="PQ407:PQ409" si="8900">PH407-PP407</f>
        <v>0</v>
      </c>
      <c r="PT407" s="665"/>
      <c r="PU407" s="666"/>
      <c r="PV407" s="667"/>
      <c r="PW407" s="668"/>
      <c r="PX407" s="669"/>
      <c r="PY407" s="691"/>
      <c r="PZ407" s="1326"/>
      <c r="QA407" s="497" t="e">
        <f>IF(EXACT(VLOOKUP(PT407,OFERTA_0,2,FALSE),PU407),1,0)</f>
        <v>#N/A</v>
      </c>
      <c r="QB407" s="497" t="e">
        <f>IF(EXACT(VLOOKUP(PT407,OFERTA_0,3,FALSE),PV407),1,0)</f>
        <v>#N/A</v>
      </c>
      <c r="QC407" s="498" t="e">
        <f>IF(EXACT(VLOOKUP(PT407,OFERTA_0,4,FALSE),PW407),1,0)</f>
        <v>#N/A</v>
      </c>
      <c r="QD407" s="498">
        <f t="shared" ref="QD407:QD409" si="8901">IF(PX407=0,0,1)</f>
        <v>0</v>
      </c>
      <c r="QE407" s="498">
        <f t="shared" ref="QE407:QE409" si="8902">IF(PY407=0,0,1)</f>
        <v>0</v>
      </c>
      <c r="QF407" s="498" t="e">
        <f t="shared" ref="QF407:QF409" si="8903">PRODUCT(QA407:QE407)</f>
        <v>#N/A</v>
      </c>
      <c r="QG407" s="504">
        <f t="shared" ref="QG407:QG409" si="8904">ROUND(PY407,0)</f>
        <v>0</v>
      </c>
      <c r="QH407" s="500">
        <f t="shared" ref="QH407:QH409" si="8905">PY407-QG407</f>
        <v>0</v>
      </c>
      <c r="QK407" s="665"/>
      <c r="QL407" s="666"/>
      <c r="QM407" s="667"/>
      <c r="QN407" s="668"/>
      <c r="QO407" s="669"/>
      <c r="QP407" s="691"/>
      <c r="QQ407" s="1326"/>
      <c r="QR407" s="497" t="e">
        <f>IF(EXACT(VLOOKUP(QK407,OFERTA_0,2,FALSE),QL407),1,0)</f>
        <v>#N/A</v>
      </c>
      <c r="QS407" s="497" t="e">
        <f>IF(EXACT(VLOOKUP(QK407,OFERTA_0,3,FALSE),QM407),1,0)</f>
        <v>#N/A</v>
      </c>
      <c r="QT407" s="498" t="e">
        <f>IF(EXACT(VLOOKUP(QK407,OFERTA_0,4,FALSE),QN407),1,0)</f>
        <v>#N/A</v>
      </c>
      <c r="QU407" s="498">
        <f t="shared" ref="QU407:QU409" si="8906">IF(QO407=0,0,1)</f>
        <v>0</v>
      </c>
      <c r="QV407" s="498">
        <f t="shared" ref="QV407:QV409" si="8907">IF(QP407=0,0,1)</f>
        <v>0</v>
      </c>
      <c r="QW407" s="498" t="e">
        <f t="shared" ref="QW407:QW409" si="8908">PRODUCT(QR407:QV407)</f>
        <v>#N/A</v>
      </c>
      <c r="QX407" s="504">
        <f t="shared" ref="QX407:QX409" si="8909">ROUND(QP407,0)</f>
        <v>0</v>
      </c>
      <c r="QY407" s="500">
        <f t="shared" ref="QY407:QY409" si="8910">QP407-QX407</f>
        <v>0</v>
      </c>
      <c r="RB407" s="428"/>
      <c r="RC407" s="436"/>
      <c r="RD407" s="440"/>
      <c r="RE407" s="406"/>
      <c r="RF407" s="438"/>
      <c r="RG407" s="439"/>
      <c r="RH407" s="439"/>
      <c r="RI407" s="497"/>
      <c r="RJ407" s="497"/>
      <c r="RK407" s="501"/>
      <c r="RL407" s="501"/>
      <c r="RM407" s="501"/>
      <c r="RN407" s="501"/>
      <c r="RO407" s="505"/>
      <c r="RP407" s="503"/>
      <c r="RS407" s="428"/>
      <c r="RT407" s="436"/>
      <c r="RU407" s="440"/>
      <c r="RV407" s="406"/>
      <c r="RW407" s="438"/>
      <c r="RX407" s="439"/>
      <c r="RY407" s="439"/>
      <c r="RZ407" s="497"/>
      <c r="SA407" s="497"/>
      <c r="SB407" s="501"/>
      <c r="SC407" s="501"/>
      <c r="SD407" s="501"/>
      <c r="SE407" s="501"/>
      <c r="SF407" s="505"/>
      <c r="SG407" s="503"/>
      <c r="SJ407" s="428"/>
      <c r="SK407" s="436"/>
      <c r="SL407" s="440"/>
      <c r="SM407" s="406"/>
      <c r="SN407" s="438"/>
      <c r="SO407" s="439"/>
      <c r="SP407" s="439"/>
      <c r="SQ407" s="497"/>
      <c r="SR407" s="497"/>
      <c r="SS407" s="501"/>
      <c r="ST407" s="501"/>
      <c r="SU407" s="501"/>
      <c r="SV407" s="501"/>
      <c r="SW407" s="505"/>
      <c r="SX407" s="503"/>
    </row>
    <row r="408" spans="2:518" ht="31.5" hidden="1" customHeight="1" thickTop="1" thickBot="1">
      <c r="B408" s="577"/>
      <c r="C408" s="578"/>
      <c r="D408" s="579"/>
      <c r="E408" s="580"/>
      <c r="F408" s="581"/>
      <c r="G408" s="585"/>
      <c r="H408" s="595"/>
      <c r="K408" s="577"/>
      <c r="L408" s="767"/>
      <c r="M408" s="579"/>
      <c r="N408" s="580"/>
      <c r="O408" s="581"/>
      <c r="P408" s="585"/>
      <c r="Q408" s="1326"/>
      <c r="R408" s="497"/>
      <c r="S408" s="497"/>
      <c r="T408" s="498"/>
      <c r="U408" s="498"/>
      <c r="V408" s="498"/>
      <c r="W408" s="498"/>
      <c r="X408" s="504"/>
      <c r="Y408" s="500"/>
      <c r="Z408" s="486"/>
      <c r="AA408" s="486"/>
      <c r="AB408" s="577"/>
      <c r="AC408" s="767"/>
      <c r="AD408" s="579"/>
      <c r="AE408" s="580"/>
      <c r="AF408" s="581"/>
      <c r="AG408" s="585"/>
      <c r="AH408" s="1326"/>
      <c r="AI408" s="497"/>
      <c r="AJ408" s="497"/>
      <c r="AK408" s="498"/>
      <c r="AL408" s="498"/>
      <c r="AM408" s="498"/>
      <c r="AN408" s="498"/>
      <c r="AO408" s="504"/>
      <c r="AP408" s="500"/>
      <c r="AQ408" s="486"/>
      <c r="AR408" s="486"/>
      <c r="AS408" s="577"/>
      <c r="AT408" s="767"/>
      <c r="AU408" s="579"/>
      <c r="AV408" s="580"/>
      <c r="AW408" s="581"/>
      <c r="AX408" s="585"/>
      <c r="AY408" s="1326"/>
      <c r="AZ408" s="497"/>
      <c r="BA408" s="497"/>
      <c r="BB408" s="498"/>
      <c r="BC408" s="498"/>
      <c r="BD408" s="498"/>
      <c r="BE408" s="498"/>
      <c r="BF408" s="504"/>
      <c r="BG408" s="500"/>
      <c r="BJ408" s="577"/>
      <c r="BK408" s="767"/>
      <c r="BL408" s="579"/>
      <c r="BM408" s="580"/>
      <c r="BN408" s="581"/>
      <c r="BO408" s="585"/>
      <c r="BP408" s="1326"/>
      <c r="BQ408" s="497"/>
      <c r="BR408" s="497"/>
      <c r="BS408" s="498"/>
      <c r="BT408" s="498"/>
      <c r="BU408" s="498"/>
      <c r="BV408" s="498"/>
      <c r="BW408" s="504"/>
      <c r="BX408" s="500"/>
      <c r="CA408" s="577"/>
      <c r="CB408" s="767"/>
      <c r="CC408" s="579"/>
      <c r="CD408" s="580"/>
      <c r="CE408" s="581"/>
      <c r="CF408" s="585"/>
      <c r="CG408" s="1326"/>
      <c r="CH408" s="497"/>
      <c r="CI408" s="497"/>
      <c r="CJ408" s="498"/>
      <c r="CK408" s="498"/>
      <c r="CL408" s="498"/>
      <c r="CM408" s="498"/>
      <c r="CN408" s="504"/>
      <c r="CO408" s="500"/>
      <c r="CR408" s="577"/>
      <c r="CS408" s="767"/>
      <c r="CT408" s="579"/>
      <c r="CU408" s="580"/>
      <c r="CV408" s="581"/>
      <c r="CW408" s="585"/>
      <c r="CX408" s="1326"/>
      <c r="CY408" s="497"/>
      <c r="CZ408" s="497"/>
      <c r="DA408" s="498"/>
      <c r="DB408" s="498"/>
      <c r="DC408" s="498"/>
      <c r="DD408" s="498"/>
      <c r="DE408" s="504"/>
      <c r="DF408" s="500"/>
      <c r="DI408" s="577"/>
      <c r="DJ408" s="767"/>
      <c r="DK408" s="579"/>
      <c r="DL408" s="580"/>
      <c r="DM408" s="581"/>
      <c r="DN408" s="585"/>
      <c r="DO408" s="1326"/>
      <c r="DP408" s="497"/>
      <c r="DQ408" s="497"/>
      <c r="DR408" s="498"/>
      <c r="DS408" s="498"/>
      <c r="DT408" s="498"/>
      <c r="DU408" s="498"/>
      <c r="DV408" s="504"/>
      <c r="DW408" s="500"/>
      <c r="DZ408" s="577"/>
      <c r="EA408" s="767"/>
      <c r="EB408" s="579"/>
      <c r="EC408" s="580"/>
      <c r="ED408" s="581"/>
      <c r="EE408" s="585"/>
      <c r="EF408" s="1326"/>
      <c r="EG408" s="497"/>
      <c r="EH408" s="497"/>
      <c r="EI408" s="498"/>
      <c r="EJ408" s="498"/>
      <c r="EK408" s="498"/>
      <c r="EL408" s="498"/>
      <c r="EM408" s="504"/>
      <c r="EN408" s="500"/>
      <c r="EQ408" s="665"/>
      <c r="ER408" s="666"/>
      <c r="ES408" s="667"/>
      <c r="ET408" s="668"/>
      <c r="EU408" s="669"/>
      <c r="EV408" s="691"/>
      <c r="EW408" s="1326"/>
      <c r="EX408" s="497" t="e">
        <f>IF(EXACT(VLOOKUP(EQ408,OFERTA_0,2,FALSE),ER408),1,0)</f>
        <v>#N/A</v>
      </c>
      <c r="EY408" s="497" t="e">
        <f>IF(EXACT(VLOOKUP(EQ408,OFERTA_0,3,FALSE),ES408),1,0)</f>
        <v>#N/A</v>
      </c>
      <c r="EZ408" s="498" t="e">
        <f>IF(EXACT(VLOOKUP(EQ408,OFERTA_0,4,FALSE),ET408),1,0)</f>
        <v>#N/A</v>
      </c>
      <c r="FA408" s="498">
        <f t="shared" si="8816"/>
        <v>0</v>
      </c>
      <c r="FB408" s="498">
        <f t="shared" si="8817"/>
        <v>0</v>
      </c>
      <c r="FC408" s="498" t="e">
        <f t="shared" si="8818"/>
        <v>#N/A</v>
      </c>
      <c r="FD408" s="504">
        <f t="shared" si="8819"/>
        <v>0</v>
      </c>
      <c r="FE408" s="500">
        <f t="shared" si="8820"/>
        <v>0</v>
      </c>
      <c r="FH408" s="665"/>
      <c r="FI408" s="666"/>
      <c r="FJ408" s="667"/>
      <c r="FK408" s="668"/>
      <c r="FL408" s="669"/>
      <c r="FM408" s="691"/>
      <c r="FN408" s="1326"/>
      <c r="FO408" s="497" t="e">
        <f>IF(EXACT(VLOOKUP(FH408,OFERTA_0,2,FALSE),FI408),1,0)</f>
        <v>#N/A</v>
      </c>
      <c r="FP408" s="497" t="e">
        <f>IF(EXACT(VLOOKUP(FH408,OFERTA_0,3,FALSE),FJ408),1,0)</f>
        <v>#N/A</v>
      </c>
      <c r="FQ408" s="498" t="e">
        <f>IF(EXACT(VLOOKUP(FH408,OFERTA_0,4,FALSE),FK408),1,0)</f>
        <v>#N/A</v>
      </c>
      <c r="FR408" s="498">
        <f t="shared" si="8821"/>
        <v>0</v>
      </c>
      <c r="FS408" s="498">
        <f t="shared" si="8822"/>
        <v>0</v>
      </c>
      <c r="FT408" s="498" t="e">
        <f t="shared" si="8823"/>
        <v>#N/A</v>
      </c>
      <c r="FU408" s="504">
        <f t="shared" si="8824"/>
        <v>0</v>
      </c>
      <c r="FV408" s="500">
        <f t="shared" si="8825"/>
        <v>0</v>
      </c>
      <c r="FY408" s="665"/>
      <c r="FZ408" s="666"/>
      <c r="GA408" s="667"/>
      <c r="GB408" s="668"/>
      <c r="GC408" s="669"/>
      <c r="GD408" s="691"/>
      <c r="GE408" s="1326"/>
      <c r="GF408" s="497" t="e">
        <f>IF(EXACT(VLOOKUP(FY408,OFERTA_0,2,FALSE),FZ408),1,0)</f>
        <v>#N/A</v>
      </c>
      <c r="GG408" s="497" t="e">
        <f>IF(EXACT(VLOOKUP(FY408,OFERTA_0,3,FALSE),GA408),1,0)</f>
        <v>#N/A</v>
      </c>
      <c r="GH408" s="498" t="e">
        <f>IF(EXACT(VLOOKUP(FY408,OFERTA_0,4,FALSE),GB408),1,0)</f>
        <v>#N/A</v>
      </c>
      <c r="GI408" s="498">
        <f t="shared" si="8826"/>
        <v>0</v>
      </c>
      <c r="GJ408" s="498">
        <f t="shared" si="8827"/>
        <v>0</v>
      </c>
      <c r="GK408" s="498" t="e">
        <f t="shared" si="8828"/>
        <v>#N/A</v>
      </c>
      <c r="GL408" s="504">
        <f t="shared" si="8829"/>
        <v>0</v>
      </c>
      <c r="GM408" s="500">
        <f t="shared" si="8830"/>
        <v>0</v>
      </c>
      <c r="GP408" s="665"/>
      <c r="GQ408" s="666"/>
      <c r="GR408" s="667"/>
      <c r="GS408" s="668"/>
      <c r="GT408" s="669"/>
      <c r="GU408" s="691"/>
      <c r="GV408" s="1326"/>
      <c r="GW408" s="497" t="e">
        <f>IF(EXACT(VLOOKUP(GP408,OFERTA_0,2,FALSE),GQ408),1,0)</f>
        <v>#N/A</v>
      </c>
      <c r="GX408" s="497" t="e">
        <f>IF(EXACT(VLOOKUP(GP408,OFERTA_0,3,FALSE),GR408),1,0)</f>
        <v>#N/A</v>
      </c>
      <c r="GY408" s="498" t="e">
        <f>IF(EXACT(VLOOKUP(GP408,OFERTA_0,4,FALSE),GS408),1,0)</f>
        <v>#N/A</v>
      </c>
      <c r="GZ408" s="498">
        <f t="shared" si="8831"/>
        <v>0</v>
      </c>
      <c r="HA408" s="498">
        <f t="shared" si="8832"/>
        <v>0</v>
      </c>
      <c r="HB408" s="498" t="e">
        <f t="shared" si="8833"/>
        <v>#N/A</v>
      </c>
      <c r="HC408" s="504">
        <f t="shared" si="8834"/>
        <v>0</v>
      </c>
      <c r="HD408" s="500">
        <f t="shared" si="8835"/>
        <v>0</v>
      </c>
      <c r="HG408" s="665"/>
      <c r="HH408" s="666"/>
      <c r="HI408" s="667"/>
      <c r="HJ408" s="668"/>
      <c r="HK408" s="669"/>
      <c r="HL408" s="691"/>
      <c r="HM408" s="1326"/>
      <c r="HN408" s="497" t="e">
        <f>IF(EXACT(VLOOKUP(HG408,OFERTA_0,2,FALSE),HH408),1,0)</f>
        <v>#N/A</v>
      </c>
      <c r="HO408" s="497" t="e">
        <f>IF(EXACT(VLOOKUP(HG408,OFERTA_0,3,FALSE),HI408),1,0)</f>
        <v>#N/A</v>
      </c>
      <c r="HP408" s="498" t="e">
        <f>IF(EXACT(VLOOKUP(HG408,OFERTA_0,4,FALSE),HJ408),1,0)</f>
        <v>#N/A</v>
      </c>
      <c r="HQ408" s="498">
        <f t="shared" si="8836"/>
        <v>0</v>
      </c>
      <c r="HR408" s="498">
        <f t="shared" si="8837"/>
        <v>0</v>
      </c>
      <c r="HS408" s="498" t="e">
        <f t="shared" si="8838"/>
        <v>#N/A</v>
      </c>
      <c r="HT408" s="504">
        <f t="shared" si="8839"/>
        <v>0</v>
      </c>
      <c r="HU408" s="500">
        <f t="shared" si="8840"/>
        <v>0</v>
      </c>
      <c r="HX408" s="665"/>
      <c r="HY408" s="666"/>
      <c r="HZ408" s="667"/>
      <c r="IA408" s="668"/>
      <c r="IB408" s="669"/>
      <c r="IC408" s="691"/>
      <c r="ID408" s="1326"/>
      <c r="IE408" s="497" t="e">
        <f>IF(EXACT(VLOOKUP(HX408,OFERTA_0,2,FALSE),HY408),1,0)</f>
        <v>#N/A</v>
      </c>
      <c r="IF408" s="497" t="e">
        <f>IF(EXACT(VLOOKUP(HX408,OFERTA_0,3,FALSE),HZ408),1,0)</f>
        <v>#N/A</v>
      </c>
      <c r="IG408" s="498" t="e">
        <f>IF(EXACT(VLOOKUP(HX408,OFERTA_0,4,FALSE),IA408),1,0)</f>
        <v>#N/A</v>
      </c>
      <c r="IH408" s="498">
        <f t="shared" si="8841"/>
        <v>0</v>
      </c>
      <c r="II408" s="498">
        <f t="shared" si="8842"/>
        <v>0</v>
      </c>
      <c r="IJ408" s="498" t="e">
        <f t="shared" si="8843"/>
        <v>#N/A</v>
      </c>
      <c r="IK408" s="504">
        <f t="shared" si="8844"/>
        <v>0</v>
      </c>
      <c r="IL408" s="500">
        <f t="shared" si="8845"/>
        <v>0</v>
      </c>
      <c r="IO408" s="665"/>
      <c r="IP408" s="666"/>
      <c r="IQ408" s="667"/>
      <c r="IR408" s="668"/>
      <c r="IS408" s="669"/>
      <c r="IT408" s="691"/>
      <c r="IU408" s="1326"/>
      <c r="IV408" s="497" t="e">
        <f>IF(EXACT(VLOOKUP(IO408,OFERTA_0,2,FALSE),IP408),1,0)</f>
        <v>#N/A</v>
      </c>
      <c r="IW408" s="497" t="e">
        <f>IF(EXACT(VLOOKUP(IO408,OFERTA_0,3,FALSE),IQ408),1,0)</f>
        <v>#N/A</v>
      </c>
      <c r="IX408" s="498" t="e">
        <f>IF(EXACT(VLOOKUP(IO408,OFERTA_0,4,FALSE),IR408),1,0)</f>
        <v>#N/A</v>
      </c>
      <c r="IY408" s="498">
        <f t="shared" si="8846"/>
        <v>0</v>
      </c>
      <c r="IZ408" s="498">
        <f t="shared" si="8847"/>
        <v>0</v>
      </c>
      <c r="JA408" s="498" t="e">
        <f t="shared" si="8848"/>
        <v>#N/A</v>
      </c>
      <c r="JB408" s="504">
        <f t="shared" si="8849"/>
        <v>0</v>
      </c>
      <c r="JC408" s="500">
        <f t="shared" si="8850"/>
        <v>0</v>
      </c>
      <c r="JF408" s="665"/>
      <c r="JG408" s="666"/>
      <c r="JH408" s="667"/>
      <c r="JI408" s="668"/>
      <c r="JJ408" s="669"/>
      <c r="JK408" s="691"/>
      <c r="JL408" s="1326"/>
      <c r="JM408" s="497" t="e">
        <f>IF(EXACT(VLOOKUP(JF408,OFERTA_0,2,FALSE),JG408),1,0)</f>
        <v>#N/A</v>
      </c>
      <c r="JN408" s="497" t="e">
        <f>IF(EXACT(VLOOKUP(JF408,OFERTA_0,3,FALSE),JH408),1,0)</f>
        <v>#N/A</v>
      </c>
      <c r="JO408" s="498" t="e">
        <f>IF(EXACT(VLOOKUP(JF408,OFERTA_0,4,FALSE),JI408),1,0)</f>
        <v>#N/A</v>
      </c>
      <c r="JP408" s="498">
        <f t="shared" si="8851"/>
        <v>0</v>
      </c>
      <c r="JQ408" s="498">
        <f t="shared" si="8852"/>
        <v>0</v>
      </c>
      <c r="JR408" s="498" t="e">
        <f t="shared" si="8853"/>
        <v>#N/A</v>
      </c>
      <c r="JS408" s="504">
        <f t="shared" si="8854"/>
        <v>0</v>
      </c>
      <c r="JT408" s="500">
        <f t="shared" si="8855"/>
        <v>0</v>
      </c>
      <c r="JW408" s="665"/>
      <c r="JX408" s="666"/>
      <c r="JY408" s="667"/>
      <c r="JZ408" s="668"/>
      <c r="KA408" s="669"/>
      <c r="KB408" s="691"/>
      <c r="KC408" s="1326"/>
      <c r="KD408" s="497" t="e">
        <f>IF(EXACT(VLOOKUP(JW408,OFERTA_0,2,FALSE),JX408),1,0)</f>
        <v>#N/A</v>
      </c>
      <c r="KE408" s="497" t="e">
        <f>IF(EXACT(VLOOKUP(JW408,OFERTA_0,3,FALSE),JY408),1,0)</f>
        <v>#N/A</v>
      </c>
      <c r="KF408" s="498" t="e">
        <f>IF(EXACT(VLOOKUP(JW408,OFERTA_0,4,FALSE),JZ408),1,0)</f>
        <v>#N/A</v>
      </c>
      <c r="KG408" s="498">
        <f t="shared" si="8856"/>
        <v>0</v>
      </c>
      <c r="KH408" s="498">
        <f t="shared" si="8857"/>
        <v>0</v>
      </c>
      <c r="KI408" s="498" t="e">
        <f t="shared" si="8858"/>
        <v>#N/A</v>
      </c>
      <c r="KJ408" s="504">
        <f t="shared" si="8859"/>
        <v>0</v>
      </c>
      <c r="KK408" s="500">
        <f t="shared" si="8860"/>
        <v>0</v>
      </c>
      <c r="KN408" s="665"/>
      <c r="KO408" s="666"/>
      <c r="KP408" s="667"/>
      <c r="KQ408" s="668"/>
      <c r="KR408" s="669"/>
      <c r="KS408" s="691"/>
      <c r="KT408" s="1326"/>
      <c r="KU408" s="497" t="e">
        <f>IF(EXACT(VLOOKUP(KN408,OFERTA_0,2,FALSE),KO408),1,0)</f>
        <v>#N/A</v>
      </c>
      <c r="KV408" s="497" t="e">
        <f>IF(EXACT(VLOOKUP(KN408,OFERTA_0,3,FALSE),KP408),1,0)</f>
        <v>#N/A</v>
      </c>
      <c r="KW408" s="498" t="e">
        <f>IF(EXACT(VLOOKUP(KN408,OFERTA_0,4,FALSE),KQ408),1,0)</f>
        <v>#N/A</v>
      </c>
      <c r="KX408" s="498">
        <f t="shared" si="8861"/>
        <v>0</v>
      </c>
      <c r="KY408" s="498">
        <f t="shared" si="8862"/>
        <v>0</v>
      </c>
      <c r="KZ408" s="498" t="e">
        <f t="shared" si="8863"/>
        <v>#N/A</v>
      </c>
      <c r="LA408" s="504">
        <f t="shared" si="8864"/>
        <v>0</v>
      </c>
      <c r="LB408" s="500">
        <f t="shared" si="8865"/>
        <v>0</v>
      </c>
      <c r="LE408" s="665"/>
      <c r="LF408" s="666"/>
      <c r="LG408" s="667"/>
      <c r="LH408" s="668"/>
      <c r="LI408" s="669"/>
      <c r="LJ408" s="691"/>
      <c r="LK408" s="1326"/>
      <c r="LL408" s="497" t="e">
        <f>IF(EXACT(VLOOKUP(LE408,OFERTA_0,2,FALSE),LF408),1,0)</f>
        <v>#N/A</v>
      </c>
      <c r="LM408" s="497" t="e">
        <f>IF(EXACT(VLOOKUP(LE408,OFERTA_0,3,FALSE),LG408),1,0)</f>
        <v>#N/A</v>
      </c>
      <c r="LN408" s="498" t="e">
        <f>IF(EXACT(VLOOKUP(LE408,OFERTA_0,4,FALSE),LH408),1,0)</f>
        <v>#N/A</v>
      </c>
      <c r="LO408" s="498">
        <f t="shared" si="8866"/>
        <v>0</v>
      </c>
      <c r="LP408" s="498">
        <f t="shared" si="8867"/>
        <v>0</v>
      </c>
      <c r="LQ408" s="498" t="e">
        <f t="shared" si="8868"/>
        <v>#N/A</v>
      </c>
      <c r="LR408" s="504">
        <f t="shared" si="8869"/>
        <v>0</v>
      </c>
      <c r="LS408" s="500">
        <f t="shared" si="8870"/>
        <v>0</v>
      </c>
      <c r="LV408" s="665"/>
      <c r="LW408" s="666"/>
      <c r="LX408" s="667"/>
      <c r="LY408" s="668"/>
      <c r="LZ408" s="669"/>
      <c r="MA408" s="691"/>
      <c r="MB408" s="1326"/>
      <c r="MC408" s="497" t="e">
        <f>IF(EXACT(VLOOKUP(LV408,OFERTA_0,2,FALSE),LW408),1,0)</f>
        <v>#N/A</v>
      </c>
      <c r="MD408" s="497" t="e">
        <f>IF(EXACT(VLOOKUP(LV408,OFERTA_0,3,FALSE),LX408),1,0)</f>
        <v>#N/A</v>
      </c>
      <c r="ME408" s="498" t="e">
        <f>IF(EXACT(VLOOKUP(LV408,OFERTA_0,4,FALSE),LY408),1,0)</f>
        <v>#N/A</v>
      </c>
      <c r="MF408" s="498">
        <f t="shared" si="8871"/>
        <v>0</v>
      </c>
      <c r="MG408" s="498">
        <f t="shared" si="8872"/>
        <v>0</v>
      </c>
      <c r="MH408" s="498" t="e">
        <f t="shared" si="8873"/>
        <v>#N/A</v>
      </c>
      <c r="MI408" s="504">
        <f t="shared" si="8874"/>
        <v>0</v>
      </c>
      <c r="MJ408" s="500">
        <f t="shared" si="8875"/>
        <v>0</v>
      </c>
      <c r="MM408" s="665"/>
      <c r="MN408" s="666"/>
      <c r="MO408" s="667"/>
      <c r="MP408" s="668"/>
      <c r="MQ408" s="669"/>
      <c r="MR408" s="691"/>
      <c r="MS408" s="1326"/>
      <c r="MT408" s="497" t="e">
        <f>IF(EXACT(VLOOKUP(MM408,OFERTA_0,2,FALSE),MN408),1,0)</f>
        <v>#N/A</v>
      </c>
      <c r="MU408" s="497" t="e">
        <f>IF(EXACT(VLOOKUP(MM408,OFERTA_0,3,FALSE),MO408),1,0)</f>
        <v>#N/A</v>
      </c>
      <c r="MV408" s="498" t="e">
        <f>IF(EXACT(VLOOKUP(MM408,OFERTA_0,4,FALSE),MP408),1,0)</f>
        <v>#N/A</v>
      </c>
      <c r="MW408" s="498">
        <f t="shared" si="8876"/>
        <v>0</v>
      </c>
      <c r="MX408" s="498">
        <f t="shared" si="8877"/>
        <v>0</v>
      </c>
      <c r="MY408" s="498" t="e">
        <f t="shared" si="8878"/>
        <v>#N/A</v>
      </c>
      <c r="MZ408" s="504">
        <f t="shared" si="8879"/>
        <v>0</v>
      </c>
      <c r="NA408" s="500">
        <f t="shared" si="8880"/>
        <v>0</v>
      </c>
      <c r="ND408" s="665"/>
      <c r="NE408" s="666"/>
      <c r="NF408" s="667"/>
      <c r="NG408" s="668"/>
      <c r="NH408" s="669"/>
      <c r="NI408" s="691"/>
      <c r="NJ408" s="1326"/>
      <c r="NK408" s="497" t="e">
        <f>IF(EXACT(VLOOKUP(ND408,OFERTA_0,2,FALSE),NE408),1,0)</f>
        <v>#N/A</v>
      </c>
      <c r="NL408" s="497" t="e">
        <f>IF(EXACT(VLOOKUP(ND408,OFERTA_0,3,FALSE),NF408),1,0)</f>
        <v>#N/A</v>
      </c>
      <c r="NM408" s="498" t="e">
        <f>IF(EXACT(VLOOKUP(ND408,OFERTA_0,4,FALSE),NG408),1,0)</f>
        <v>#N/A</v>
      </c>
      <c r="NN408" s="498">
        <f t="shared" si="8881"/>
        <v>0</v>
      </c>
      <c r="NO408" s="498">
        <f t="shared" si="8882"/>
        <v>0</v>
      </c>
      <c r="NP408" s="498" t="e">
        <f t="shared" si="8883"/>
        <v>#N/A</v>
      </c>
      <c r="NQ408" s="504">
        <f t="shared" si="8884"/>
        <v>0</v>
      </c>
      <c r="NR408" s="500">
        <f t="shared" si="8885"/>
        <v>0</v>
      </c>
      <c r="NU408" s="665"/>
      <c r="NV408" s="666"/>
      <c r="NW408" s="667"/>
      <c r="NX408" s="668"/>
      <c r="NY408" s="669"/>
      <c r="NZ408" s="691"/>
      <c r="OA408" s="1326"/>
      <c r="OB408" s="497" t="e">
        <f>IF(EXACT(VLOOKUP(NU408,OFERTA_0,2,FALSE),NV408),1,0)</f>
        <v>#N/A</v>
      </c>
      <c r="OC408" s="497" t="e">
        <f>IF(EXACT(VLOOKUP(NU408,OFERTA_0,3,FALSE),NW408),1,0)</f>
        <v>#N/A</v>
      </c>
      <c r="OD408" s="498" t="e">
        <f>IF(EXACT(VLOOKUP(NU408,OFERTA_0,4,FALSE),NX408),1,0)</f>
        <v>#N/A</v>
      </c>
      <c r="OE408" s="498">
        <f t="shared" si="8886"/>
        <v>0</v>
      </c>
      <c r="OF408" s="498">
        <f t="shared" si="8887"/>
        <v>0</v>
      </c>
      <c r="OG408" s="498" t="e">
        <f t="shared" si="8888"/>
        <v>#N/A</v>
      </c>
      <c r="OH408" s="504">
        <f t="shared" si="8889"/>
        <v>0</v>
      </c>
      <c r="OI408" s="500">
        <f t="shared" si="8890"/>
        <v>0</v>
      </c>
      <c r="OL408" s="665"/>
      <c r="OM408" s="666"/>
      <c r="ON408" s="667"/>
      <c r="OO408" s="668"/>
      <c r="OP408" s="669"/>
      <c r="OQ408" s="691"/>
      <c r="OR408" s="1326"/>
      <c r="OS408" s="497" t="e">
        <f>IF(EXACT(VLOOKUP(OL408,OFERTA_0,2,FALSE),OM408),1,0)</f>
        <v>#N/A</v>
      </c>
      <c r="OT408" s="497" t="e">
        <f>IF(EXACT(VLOOKUP(OL408,OFERTA_0,3,FALSE),ON408),1,0)</f>
        <v>#N/A</v>
      </c>
      <c r="OU408" s="498" t="e">
        <f>IF(EXACT(VLOOKUP(OL408,OFERTA_0,4,FALSE),OO408),1,0)</f>
        <v>#N/A</v>
      </c>
      <c r="OV408" s="498">
        <f t="shared" si="8891"/>
        <v>0</v>
      </c>
      <c r="OW408" s="498">
        <f t="shared" si="8892"/>
        <v>0</v>
      </c>
      <c r="OX408" s="498" t="e">
        <f t="shared" si="8893"/>
        <v>#N/A</v>
      </c>
      <c r="OY408" s="504">
        <f t="shared" si="8894"/>
        <v>0</v>
      </c>
      <c r="OZ408" s="500">
        <f t="shared" si="8895"/>
        <v>0</v>
      </c>
      <c r="PC408" s="665"/>
      <c r="PD408" s="666"/>
      <c r="PE408" s="667"/>
      <c r="PF408" s="668"/>
      <c r="PG408" s="669"/>
      <c r="PH408" s="691"/>
      <c r="PI408" s="1326"/>
      <c r="PJ408" s="497" t="e">
        <f>IF(EXACT(VLOOKUP(PC408,OFERTA_0,2,FALSE),PD408),1,0)</f>
        <v>#N/A</v>
      </c>
      <c r="PK408" s="497" t="e">
        <f>IF(EXACT(VLOOKUP(PC408,OFERTA_0,3,FALSE),PE408),1,0)</f>
        <v>#N/A</v>
      </c>
      <c r="PL408" s="498" t="e">
        <f>IF(EXACT(VLOOKUP(PC408,OFERTA_0,4,FALSE),PF408),1,0)</f>
        <v>#N/A</v>
      </c>
      <c r="PM408" s="498">
        <f t="shared" si="8896"/>
        <v>0</v>
      </c>
      <c r="PN408" s="498">
        <f t="shared" si="8897"/>
        <v>0</v>
      </c>
      <c r="PO408" s="498" t="e">
        <f t="shared" si="8898"/>
        <v>#N/A</v>
      </c>
      <c r="PP408" s="504">
        <f t="shared" si="8899"/>
        <v>0</v>
      </c>
      <c r="PQ408" s="500">
        <f t="shared" si="8900"/>
        <v>0</v>
      </c>
      <c r="PT408" s="665"/>
      <c r="PU408" s="666"/>
      <c r="PV408" s="667"/>
      <c r="PW408" s="668"/>
      <c r="PX408" s="669"/>
      <c r="PY408" s="691"/>
      <c r="PZ408" s="1326"/>
      <c r="QA408" s="497" t="e">
        <f>IF(EXACT(VLOOKUP(PT408,OFERTA_0,2,FALSE),PU408),1,0)</f>
        <v>#N/A</v>
      </c>
      <c r="QB408" s="497" t="e">
        <f>IF(EXACT(VLOOKUP(PT408,OFERTA_0,3,FALSE),PV408),1,0)</f>
        <v>#N/A</v>
      </c>
      <c r="QC408" s="498" t="e">
        <f>IF(EXACT(VLOOKUP(PT408,OFERTA_0,4,FALSE),PW408),1,0)</f>
        <v>#N/A</v>
      </c>
      <c r="QD408" s="498">
        <f t="shared" si="8901"/>
        <v>0</v>
      </c>
      <c r="QE408" s="498">
        <f t="shared" si="8902"/>
        <v>0</v>
      </c>
      <c r="QF408" s="498" t="e">
        <f t="shared" si="8903"/>
        <v>#N/A</v>
      </c>
      <c r="QG408" s="504">
        <f t="shared" si="8904"/>
        <v>0</v>
      </c>
      <c r="QH408" s="500">
        <f t="shared" si="8905"/>
        <v>0</v>
      </c>
      <c r="QK408" s="665"/>
      <c r="QL408" s="666"/>
      <c r="QM408" s="667"/>
      <c r="QN408" s="668"/>
      <c r="QO408" s="669"/>
      <c r="QP408" s="691"/>
      <c r="QQ408" s="1326"/>
      <c r="QR408" s="497" t="e">
        <f>IF(EXACT(VLOOKUP(QK408,OFERTA_0,2,FALSE),QL408),1,0)</f>
        <v>#N/A</v>
      </c>
      <c r="QS408" s="497" t="e">
        <f>IF(EXACT(VLOOKUP(QK408,OFERTA_0,3,FALSE),QM408),1,0)</f>
        <v>#N/A</v>
      </c>
      <c r="QT408" s="498" t="e">
        <f>IF(EXACT(VLOOKUP(QK408,OFERTA_0,4,FALSE),QN408),1,0)</f>
        <v>#N/A</v>
      </c>
      <c r="QU408" s="498">
        <f t="shared" si="8906"/>
        <v>0</v>
      </c>
      <c r="QV408" s="498">
        <f t="shared" si="8907"/>
        <v>0</v>
      </c>
      <c r="QW408" s="498" t="e">
        <f t="shared" si="8908"/>
        <v>#N/A</v>
      </c>
      <c r="QX408" s="504">
        <f t="shared" si="8909"/>
        <v>0</v>
      </c>
      <c r="QY408" s="500">
        <f t="shared" si="8910"/>
        <v>0</v>
      </c>
      <c r="RB408" s="428"/>
      <c r="RC408" s="436"/>
      <c r="RD408" s="440"/>
      <c r="RE408" s="406"/>
      <c r="RF408" s="438"/>
      <c r="RG408" s="439"/>
      <c r="RH408" s="439"/>
      <c r="RI408" s="497"/>
      <c r="RJ408" s="497"/>
      <c r="RK408" s="501"/>
      <c r="RL408" s="501"/>
      <c r="RM408" s="501"/>
      <c r="RN408" s="501"/>
      <c r="RO408" s="505"/>
      <c r="RP408" s="503"/>
      <c r="RS408" s="428"/>
      <c r="RT408" s="436"/>
      <c r="RU408" s="440"/>
      <c r="RV408" s="406"/>
      <c r="RW408" s="438"/>
      <c r="RX408" s="439"/>
      <c r="RY408" s="439"/>
      <c r="RZ408" s="497"/>
      <c r="SA408" s="497"/>
      <c r="SB408" s="501"/>
      <c r="SC408" s="501"/>
      <c r="SD408" s="501"/>
      <c r="SE408" s="501"/>
      <c r="SF408" s="505"/>
      <c r="SG408" s="503"/>
      <c r="SJ408" s="428"/>
      <c r="SK408" s="436"/>
      <c r="SL408" s="440"/>
      <c r="SM408" s="406"/>
      <c r="SN408" s="438"/>
      <c r="SO408" s="439"/>
      <c r="SP408" s="439"/>
      <c r="SQ408" s="497"/>
      <c r="SR408" s="497"/>
      <c r="SS408" s="501"/>
      <c r="ST408" s="501"/>
      <c r="SU408" s="501"/>
      <c r="SV408" s="501"/>
      <c r="SW408" s="505"/>
      <c r="SX408" s="503"/>
    </row>
    <row r="409" spans="2:518" ht="27" hidden="1" customHeight="1" thickTop="1" thickBot="1">
      <c r="B409" s="577"/>
      <c r="C409" s="578"/>
      <c r="D409" s="579"/>
      <c r="E409" s="580"/>
      <c r="F409" s="581"/>
      <c r="G409" s="585"/>
      <c r="H409" s="595"/>
      <c r="K409" s="577"/>
      <c r="L409" s="767"/>
      <c r="M409" s="579"/>
      <c r="N409" s="580"/>
      <c r="O409" s="581"/>
      <c r="P409" s="585"/>
      <c r="Q409" s="1326"/>
      <c r="R409" s="497"/>
      <c r="S409" s="497"/>
      <c r="T409" s="498"/>
      <c r="U409" s="498"/>
      <c r="V409" s="498"/>
      <c r="W409" s="498"/>
      <c r="X409" s="504"/>
      <c r="Y409" s="500"/>
      <c r="Z409" s="486"/>
      <c r="AA409" s="486"/>
      <c r="AB409" s="577"/>
      <c r="AC409" s="767"/>
      <c r="AD409" s="579"/>
      <c r="AE409" s="580"/>
      <c r="AF409" s="581"/>
      <c r="AG409" s="585"/>
      <c r="AH409" s="1326"/>
      <c r="AI409" s="497"/>
      <c r="AJ409" s="497"/>
      <c r="AK409" s="498"/>
      <c r="AL409" s="498"/>
      <c r="AM409" s="498"/>
      <c r="AN409" s="498"/>
      <c r="AO409" s="504"/>
      <c r="AP409" s="500"/>
      <c r="AQ409" s="486"/>
      <c r="AR409" s="486"/>
      <c r="AS409" s="577"/>
      <c r="AT409" s="767"/>
      <c r="AU409" s="579"/>
      <c r="AV409" s="580"/>
      <c r="AW409" s="581"/>
      <c r="AX409" s="585"/>
      <c r="AY409" s="1326"/>
      <c r="AZ409" s="497"/>
      <c r="BA409" s="497"/>
      <c r="BB409" s="498"/>
      <c r="BC409" s="498"/>
      <c r="BD409" s="498"/>
      <c r="BE409" s="498"/>
      <c r="BF409" s="504"/>
      <c r="BG409" s="500"/>
      <c r="BJ409" s="577"/>
      <c r="BK409" s="767"/>
      <c r="BL409" s="579"/>
      <c r="BM409" s="580"/>
      <c r="BN409" s="581"/>
      <c r="BO409" s="585"/>
      <c r="BP409" s="1326"/>
      <c r="BQ409" s="497"/>
      <c r="BR409" s="497"/>
      <c r="BS409" s="498"/>
      <c r="BT409" s="498"/>
      <c r="BU409" s="498"/>
      <c r="BV409" s="498"/>
      <c r="BW409" s="504"/>
      <c r="BX409" s="500"/>
      <c r="CA409" s="577"/>
      <c r="CB409" s="767"/>
      <c r="CC409" s="579"/>
      <c r="CD409" s="580"/>
      <c r="CE409" s="581"/>
      <c r="CF409" s="585"/>
      <c r="CG409" s="1326"/>
      <c r="CH409" s="497"/>
      <c r="CI409" s="497"/>
      <c r="CJ409" s="498"/>
      <c r="CK409" s="498"/>
      <c r="CL409" s="498"/>
      <c r="CM409" s="498"/>
      <c r="CN409" s="504"/>
      <c r="CO409" s="500"/>
      <c r="CR409" s="577"/>
      <c r="CS409" s="767"/>
      <c r="CT409" s="579"/>
      <c r="CU409" s="580"/>
      <c r="CV409" s="581"/>
      <c r="CW409" s="585"/>
      <c r="CX409" s="1326"/>
      <c r="CY409" s="497"/>
      <c r="CZ409" s="497"/>
      <c r="DA409" s="498"/>
      <c r="DB409" s="498"/>
      <c r="DC409" s="498"/>
      <c r="DD409" s="498"/>
      <c r="DE409" s="504"/>
      <c r="DF409" s="500"/>
      <c r="DI409" s="577"/>
      <c r="DJ409" s="767"/>
      <c r="DK409" s="579"/>
      <c r="DL409" s="580"/>
      <c r="DM409" s="581"/>
      <c r="DN409" s="585"/>
      <c r="DO409" s="1326"/>
      <c r="DP409" s="497"/>
      <c r="DQ409" s="497"/>
      <c r="DR409" s="498"/>
      <c r="DS409" s="498"/>
      <c r="DT409" s="498"/>
      <c r="DU409" s="498"/>
      <c r="DV409" s="504"/>
      <c r="DW409" s="500"/>
      <c r="DZ409" s="577"/>
      <c r="EA409" s="767"/>
      <c r="EB409" s="579"/>
      <c r="EC409" s="580"/>
      <c r="ED409" s="581"/>
      <c r="EE409" s="585"/>
      <c r="EF409" s="1326"/>
      <c r="EG409" s="497"/>
      <c r="EH409" s="497"/>
      <c r="EI409" s="498"/>
      <c r="EJ409" s="498"/>
      <c r="EK409" s="498"/>
      <c r="EL409" s="498"/>
      <c r="EM409" s="504"/>
      <c r="EN409" s="500"/>
      <c r="EQ409" s="665"/>
      <c r="ER409" s="666"/>
      <c r="ES409" s="667"/>
      <c r="ET409" s="668"/>
      <c r="EU409" s="669"/>
      <c r="EV409" s="691"/>
      <c r="EW409" s="1326"/>
      <c r="EX409" s="497" t="e">
        <f>IF(EXACT(VLOOKUP(EQ409,OFERTA_0,2,FALSE),ER409),1,0)</f>
        <v>#N/A</v>
      </c>
      <c r="EY409" s="497" t="e">
        <f>IF(EXACT(VLOOKUP(EQ409,OFERTA_0,3,FALSE),ES409),1,0)</f>
        <v>#N/A</v>
      </c>
      <c r="EZ409" s="498" t="e">
        <f>IF(EXACT(VLOOKUP(EQ409,OFERTA_0,4,FALSE),ET409),1,0)</f>
        <v>#N/A</v>
      </c>
      <c r="FA409" s="498">
        <f t="shared" si="8816"/>
        <v>0</v>
      </c>
      <c r="FB409" s="498">
        <f t="shared" si="8817"/>
        <v>0</v>
      </c>
      <c r="FC409" s="498" t="e">
        <f t="shared" si="8818"/>
        <v>#N/A</v>
      </c>
      <c r="FD409" s="504">
        <f t="shared" si="8819"/>
        <v>0</v>
      </c>
      <c r="FE409" s="500">
        <f t="shared" si="8820"/>
        <v>0</v>
      </c>
      <c r="FH409" s="665"/>
      <c r="FI409" s="666"/>
      <c r="FJ409" s="667"/>
      <c r="FK409" s="668"/>
      <c r="FL409" s="669"/>
      <c r="FM409" s="691"/>
      <c r="FN409" s="1326"/>
      <c r="FO409" s="497" t="e">
        <f>IF(EXACT(VLOOKUP(FH409,OFERTA_0,2,FALSE),FI409),1,0)</f>
        <v>#N/A</v>
      </c>
      <c r="FP409" s="497" t="e">
        <f>IF(EXACT(VLOOKUP(FH409,OFERTA_0,3,FALSE),FJ409),1,0)</f>
        <v>#N/A</v>
      </c>
      <c r="FQ409" s="498" t="e">
        <f>IF(EXACT(VLOOKUP(FH409,OFERTA_0,4,FALSE),FK409),1,0)</f>
        <v>#N/A</v>
      </c>
      <c r="FR409" s="498">
        <f t="shared" si="8821"/>
        <v>0</v>
      </c>
      <c r="FS409" s="498">
        <f t="shared" si="8822"/>
        <v>0</v>
      </c>
      <c r="FT409" s="498" t="e">
        <f t="shared" si="8823"/>
        <v>#N/A</v>
      </c>
      <c r="FU409" s="504">
        <f t="shared" si="8824"/>
        <v>0</v>
      </c>
      <c r="FV409" s="500">
        <f t="shared" si="8825"/>
        <v>0</v>
      </c>
      <c r="FY409" s="665"/>
      <c r="FZ409" s="666"/>
      <c r="GA409" s="667"/>
      <c r="GB409" s="668"/>
      <c r="GC409" s="669"/>
      <c r="GD409" s="691"/>
      <c r="GE409" s="1326"/>
      <c r="GF409" s="497" t="e">
        <f>IF(EXACT(VLOOKUP(FY409,OFERTA_0,2,FALSE),FZ409),1,0)</f>
        <v>#N/A</v>
      </c>
      <c r="GG409" s="497" t="e">
        <f>IF(EXACT(VLOOKUP(FY409,OFERTA_0,3,FALSE),GA409),1,0)</f>
        <v>#N/A</v>
      </c>
      <c r="GH409" s="498" t="e">
        <f>IF(EXACT(VLOOKUP(FY409,OFERTA_0,4,FALSE),GB409),1,0)</f>
        <v>#N/A</v>
      </c>
      <c r="GI409" s="498">
        <f t="shared" si="8826"/>
        <v>0</v>
      </c>
      <c r="GJ409" s="498">
        <f t="shared" si="8827"/>
        <v>0</v>
      </c>
      <c r="GK409" s="498" t="e">
        <f t="shared" si="8828"/>
        <v>#N/A</v>
      </c>
      <c r="GL409" s="504">
        <f t="shared" si="8829"/>
        <v>0</v>
      </c>
      <c r="GM409" s="500">
        <f t="shared" si="8830"/>
        <v>0</v>
      </c>
      <c r="GP409" s="665"/>
      <c r="GQ409" s="666"/>
      <c r="GR409" s="667"/>
      <c r="GS409" s="668"/>
      <c r="GT409" s="669"/>
      <c r="GU409" s="691"/>
      <c r="GV409" s="1326"/>
      <c r="GW409" s="497" t="e">
        <f>IF(EXACT(VLOOKUP(GP409,OFERTA_0,2,FALSE),GQ409),1,0)</f>
        <v>#N/A</v>
      </c>
      <c r="GX409" s="497" t="e">
        <f>IF(EXACT(VLOOKUP(GP409,OFERTA_0,3,FALSE),GR409),1,0)</f>
        <v>#N/A</v>
      </c>
      <c r="GY409" s="498" t="e">
        <f>IF(EXACT(VLOOKUP(GP409,OFERTA_0,4,FALSE),GS409),1,0)</f>
        <v>#N/A</v>
      </c>
      <c r="GZ409" s="498">
        <f t="shared" si="8831"/>
        <v>0</v>
      </c>
      <c r="HA409" s="498">
        <f t="shared" si="8832"/>
        <v>0</v>
      </c>
      <c r="HB409" s="498" t="e">
        <f t="shared" si="8833"/>
        <v>#N/A</v>
      </c>
      <c r="HC409" s="504">
        <f t="shared" si="8834"/>
        <v>0</v>
      </c>
      <c r="HD409" s="500">
        <f t="shared" si="8835"/>
        <v>0</v>
      </c>
      <c r="HG409" s="665"/>
      <c r="HH409" s="666"/>
      <c r="HI409" s="667"/>
      <c r="HJ409" s="668"/>
      <c r="HK409" s="669"/>
      <c r="HL409" s="691"/>
      <c r="HM409" s="1326"/>
      <c r="HN409" s="497" t="e">
        <f>IF(EXACT(VLOOKUP(HG409,OFERTA_0,2,FALSE),HH409),1,0)</f>
        <v>#N/A</v>
      </c>
      <c r="HO409" s="497" t="e">
        <f>IF(EXACT(VLOOKUP(HG409,OFERTA_0,3,FALSE),HI409),1,0)</f>
        <v>#N/A</v>
      </c>
      <c r="HP409" s="498" t="e">
        <f>IF(EXACT(VLOOKUP(HG409,OFERTA_0,4,FALSE),HJ409),1,0)</f>
        <v>#N/A</v>
      </c>
      <c r="HQ409" s="498">
        <f t="shared" si="8836"/>
        <v>0</v>
      </c>
      <c r="HR409" s="498">
        <f t="shared" si="8837"/>
        <v>0</v>
      </c>
      <c r="HS409" s="498" t="e">
        <f t="shared" si="8838"/>
        <v>#N/A</v>
      </c>
      <c r="HT409" s="504">
        <f t="shared" si="8839"/>
        <v>0</v>
      </c>
      <c r="HU409" s="500">
        <f t="shared" si="8840"/>
        <v>0</v>
      </c>
      <c r="HX409" s="665"/>
      <c r="HY409" s="666"/>
      <c r="HZ409" s="667"/>
      <c r="IA409" s="668"/>
      <c r="IB409" s="669"/>
      <c r="IC409" s="691"/>
      <c r="ID409" s="1326"/>
      <c r="IE409" s="497" t="e">
        <f>IF(EXACT(VLOOKUP(HX409,OFERTA_0,2,FALSE),HY409),1,0)</f>
        <v>#N/A</v>
      </c>
      <c r="IF409" s="497" t="e">
        <f>IF(EXACT(VLOOKUP(HX409,OFERTA_0,3,FALSE),HZ409),1,0)</f>
        <v>#N/A</v>
      </c>
      <c r="IG409" s="498" t="e">
        <f>IF(EXACT(VLOOKUP(HX409,OFERTA_0,4,FALSE),IA409),1,0)</f>
        <v>#N/A</v>
      </c>
      <c r="IH409" s="498">
        <f t="shared" si="8841"/>
        <v>0</v>
      </c>
      <c r="II409" s="498">
        <f t="shared" si="8842"/>
        <v>0</v>
      </c>
      <c r="IJ409" s="498" t="e">
        <f t="shared" si="8843"/>
        <v>#N/A</v>
      </c>
      <c r="IK409" s="504">
        <f t="shared" si="8844"/>
        <v>0</v>
      </c>
      <c r="IL409" s="500">
        <f t="shared" si="8845"/>
        <v>0</v>
      </c>
      <c r="IO409" s="665"/>
      <c r="IP409" s="666"/>
      <c r="IQ409" s="667"/>
      <c r="IR409" s="668"/>
      <c r="IS409" s="669"/>
      <c r="IT409" s="691"/>
      <c r="IU409" s="1326"/>
      <c r="IV409" s="497" t="e">
        <f>IF(EXACT(VLOOKUP(IO409,OFERTA_0,2,FALSE),IP409),1,0)</f>
        <v>#N/A</v>
      </c>
      <c r="IW409" s="497" t="e">
        <f>IF(EXACT(VLOOKUP(IO409,OFERTA_0,3,FALSE),IQ409),1,0)</f>
        <v>#N/A</v>
      </c>
      <c r="IX409" s="498" t="e">
        <f>IF(EXACT(VLOOKUP(IO409,OFERTA_0,4,FALSE),IR409),1,0)</f>
        <v>#N/A</v>
      </c>
      <c r="IY409" s="498">
        <f t="shared" si="8846"/>
        <v>0</v>
      </c>
      <c r="IZ409" s="498">
        <f t="shared" si="8847"/>
        <v>0</v>
      </c>
      <c r="JA409" s="498" t="e">
        <f t="shared" si="8848"/>
        <v>#N/A</v>
      </c>
      <c r="JB409" s="504">
        <f t="shared" si="8849"/>
        <v>0</v>
      </c>
      <c r="JC409" s="500">
        <f t="shared" si="8850"/>
        <v>0</v>
      </c>
      <c r="JF409" s="665"/>
      <c r="JG409" s="666"/>
      <c r="JH409" s="667"/>
      <c r="JI409" s="668"/>
      <c r="JJ409" s="669"/>
      <c r="JK409" s="691"/>
      <c r="JL409" s="1326"/>
      <c r="JM409" s="497" t="e">
        <f>IF(EXACT(VLOOKUP(JF409,OFERTA_0,2,FALSE),JG409),1,0)</f>
        <v>#N/A</v>
      </c>
      <c r="JN409" s="497" t="e">
        <f>IF(EXACT(VLOOKUP(JF409,OFERTA_0,3,FALSE),JH409),1,0)</f>
        <v>#N/A</v>
      </c>
      <c r="JO409" s="498" t="e">
        <f>IF(EXACT(VLOOKUP(JF409,OFERTA_0,4,FALSE),JI409),1,0)</f>
        <v>#N/A</v>
      </c>
      <c r="JP409" s="498">
        <f t="shared" si="8851"/>
        <v>0</v>
      </c>
      <c r="JQ409" s="498">
        <f t="shared" si="8852"/>
        <v>0</v>
      </c>
      <c r="JR409" s="498" t="e">
        <f t="shared" si="8853"/>
        <v>#N/A</v>
      </c>
      <c r="JS409" s="504">
        <f t="shared" si="8854"/>
        <v>0</v>
      </c>
      <c r="JT409" s="500">
        <f t="shared" si="8855"/>
        <v>0</v>
      </c>
      <c r="JW409" s="665"/>
      <c r="JX409" s="666"/>
      <c r="JY409" s="667"/>
      <c r="JZ409" s="668"/>
      <c r="KA409" s="669"/>
      <c r="KB409" s="691"/>
      <c r="KC409" s="1326"/>
      <c r="KD409" s="497" t="e">
        <f>IF(EXACT(VLOOKUP(JW409,OFERTA_0,2,FALSE),JX409),1,0)</f>
        <v>#N/A</v>
      </c>
      <c r="KE409" s="497" t="e">
        <f>IF(EXACT(VLOOKUP(JW409,OFERTA_0,3,FALSE),JY409),1,0)</f>
        <v>#N/A</v>
      </c>
      <c r="KF409" s="498" t="e">
        <f>IF(EXACT(VLOOKUP(JW409,OFERTA_0,4,FALSE),JZ409),1,0)</f>
        <v>#N/A</v>
      </c>
      <c r="KG409" s="498">
        <f t="shared" si="8856"/>
        <v>0</v>
      </c>
      <c r="KH409" s="498">
        <f t="shared" si="8857"/>
        <v>0</v>
      </c>
      <c r="KI409" s="498" t="e">
        <f t="shared" si="8858"/>
        <v>#N/A</v>
      </c>
      <c r="KJ409" s="504">
        <f t="shared" si="8859"/>
        <v>0</v>
      </c>
      <c r="KK409" s="500">
        <f t="shared" si="8860"/>
        <v>0</v>
      </c>
      <c r="KN409" s="665"/>
      <c r="KO409" s="666"/>
      <c r="KP409" s="667"/>
      <c r="KQ409" s="668"/>
      <c r="KR409" s="669"/>
      <c r="KS409" s="691"/>
      <c r="KT409" s="1326"/>
      <c r="KU409" s="497" t="e">
        <f>IF(EXACT(VLOOKUP(KN409,OFERTA_0,2,FALSE),KO409),1,0)</f>
        <v>#N/A</v>
      </c>
      <c r="KV409" s="497" t="e">
        <f>IF(EXACT(VLOOKUP(KN409,OFERTA_0,3,FALSE),KP409),1,0)</f>
        <v>#N/A</v>
      </c>
      <c r="KW409" s="498" t="e">
        <f>IF(EXACT(VLOOKUP(KN409,OFERTA_0,4,FALSE),KQ409),1,0)</f>
        <v>#N/A</v>
      </c>
      <c r="KX409" s="498">
        <f t="shared" si="8861"/>
        <v>0</v>
      </c>
      <c r="KY409" s="498">
        <f t="shared" si="8862"/>
        <v>0</v>
      </c>
      <c r="KZ409" s="498" t="e">
        <f t="shared" si="8863"/>
        <v>#N/A</v>
      </c>
      <c r="LA409" s="504">
        <f t="shared" si="8864"/>
        <v>0</v>
      </c>
      <c r="LB409" s="500">
        <f t="shared" si="8865"/>
        <v>0</v>
      </c>
      <c r="LE409" s="665"/>
      <c r="LF409" s="666"/>
      <c r="LG409" s="667"/>
      <c r="LH409" s="668"/>
      <c r="LI409" s="669"/>
      <c r="LJ409" s="691"/>
      <c r="LK409" s="1326"/>
      <c r="LL409" s="497" t="e">
        <f>IF(EXACT(VLOOKUP(LE409,OFERTA_0,2,FALSE),LF409),1,0)</f>
        <v>#N/A</v>
      </c>
      <c r="LM409" s="497" t="e">
        <f>IF(EXACT(VLOOKUP(LE409,OFERTA_0,3,FALSE),LG409),1,0)</f>
        <v>#N/A</v>
      </c>
      <c r="LN409" s="498" t="e">
        <f>IF(EXACT(VLOOKUP(LE409,OFERTA_0,4,FALSE),LH409),1,0)</f>
        <v>#N/A</v>
      </c>
      <c r="LO409" s="498">
        <f t="shared" si="8866"/>
        <v>0</v>
      </c>
      <c r="LP409" s="498">
        <f t="shared" si="8867"/>
        <v>0</v>
      </c>
      <c r="LQ409" s="498" t="e">
        <f t="shared" si="8868"/>
        <v>#N/A</v>
      </c>
      <c r="LR409" s="504">
        <f t="shared" si="8869"/>
        <v>0</v>
      </c>
      <c r="LS409" s="500">
        <f t="shared" si="8870"/>
        <v>0</v>
      </c>
      <c r="LV409" s="665"/>
      <c r="LW409" s="666"/>
      <c r="LX409" s="667"/>
      <c r="LY409" s="668"/>
      <c r="LZ409" s="669"/>
      <c r="MA409" s="691"/>
      <c r="MB409" s="1326"/>
      <c r="MC409" s="497" t="e">
        <f>IF(EXACT(VLOOKUP(LV409,OFERTA_0,2,FALSE),LW409),1,0)</f>
        <v>#N/A</v>
      </c>
      <c r="MD409" s="497" t="e">
        <f>IF(EXACT(VLOOKUP(LV409,OFERTA_0,3,FALSE),LX409),1,0)</f>
        <v>#N/A</v>
      </c>
      <c r="ME409" s="498" t="e">
        <f>IF(EXACT(VLOOKUP(LV409,OFERTA_0,4,FALSE),LY409),1,0)</f>
        <v>#N/A</v>
      </c>
      <c r="MF409" s="498">
        <f t="shared" si="8871"/>
        <v>0</v>
      </c>
      <c r="MG409" s="498">
        <f t="shared" si="8872"/>
        <v>0</v>
      </c>
      <c r="MH409" s="498" t="e">
        <f t="shared" si="8873"/>
        <v>#N/A</v>
      </c>
      <c r="MI409" s="504">
        <f t="shared" si="8874"/>
        <v>0</v>
      </c>
      <c r="MJ409" s="500">
        <f t="shared" si="8875"/>
        <v>0</v>
      </c>
      <c r="MM409" s="665"/>
      <c r="MN409" s="666"/>
      <c r="MO409" s="667"/>
      <c r="MP409" s="668"/>
      <c r="MQ409" s="669"/>
      <c r="MR409" s="691"/>
      <c r="MS409" s="1326"/>
      <c r="MT409" s="497" t="e">
        <f>IF(EXACT(VLOOKUP(MM409,OFERTA_0,2,FALSE),MN409),1,0)</f>
        <v>#N/A</v>
      </c>
      <c r="MU409" s="497" t="e">
        <f>IF(EXACT(VLOOKUP(MM409,OFERTA_0,3,FALSE),MO409),1,0)</f>
        <v>#N/A</v>
      </c>
      <c r="MV409" s="498" t="e">
        <f>IF(EXACT(VLOOKUP(MM409,OFERTA_0,4,FALSE),MP409),1,0)</f>
        <v>#N/A</v>
      </c>
      <c r="MW409" s="498">
        <f t="shared" si="8876"/>
        <v>0</v>
      </c>
      <c r="MX409" s="498">
        <f t="shared" si="8877"/>
        <v>0</v>
      </c>
      <c r="MY409" s="498" t="e">
        <f t="shared" si="8878"/>
        <v>#N/A</v>
      </c>
      <c r="MZ409" s="504">
        <f t="shared" si="8879"/>
        <v>0</v>
      </c>
      <c r="NA409" s="500">
        <f t="shared" si="8880"/>
        <v>0</v>
      </c>
      <c r="ND409" s="665"/>
      <c r="NE409" s="666"/>
      <c r="NF409" s="667"/>
      <c r="NG409" s="668"/>
      <c r="NH409" s="669"/>
      <c r="NI409" s="691"/>
      <c r="NJ409" s="1326"/>
      <c r="NK409" s="497" t="e">
        <f>IF(EXACT(VLOOKUP(ND409,OFERTA_0,2,FALSE),NE409),1,0)</f>
        <v>#N/A</v>
      </c>
      <c r="NL409" s="497" t="e">
        <f>IF(EXACT(VLOOKUP(ND409,OFERTA_0,3,FALSE),NF409),1,0)</f>
        <v>#N/A</v>
      </c>
      <c r="NM409" s="498" t="e">
        <f>IF(EXACT(VLOOKUP(ND409,OFERTA_0,4,FALSE),NG409),1,0)</f>
        <v>#N/A</v>
      </c>
      <c r="NN409" s="498">
        <f t="shared" si="8881"/>
        <v>0</v>
      </c>
      <c r="NO409" s="498">
        <f t="shared" si="8882"/>
        <v>0</v>
      </c>
      <c r="NP409" s="498" t="e">
        <f t="shared" si="8883"/>
        <v>#N/A</v>
      </c>
      <c r="NQ409" s="504">
        <f t="shared" si="8884"/>
        <v>0</v>
      </c>
      <c r="NR409" s="500">
        <f t="shared" si="8885"/>
        <v>0</v>
      </c>
      <c r="NU409" s="665"/>
      <c r="NV409" s="666"/>
      <c r="NW409" s="667"/>
      <c r="NX409" s="668"/>
      <c r="NY409" s="669"/>
      <c r="NZ409" s="691"/>
      <c r="OA409" s="1326"/>
      <c r="OB409" s="497" t="e">
        <f>IF(EXACT(VLOOKUP(NU409,OFERTA_0,2,FALSE),NV409),1,0)</f>
        <v>#N/A</v>
      </c>
      <c r="OC409" s="497" t="e">
        <f>IF(EXACT(VLOOKUP(NU409,OFERTA_0,3,FALSE),NW409),1,0)</f>
        <v>#N/A</v>
      </c>
      <c r="OD409" s="498" t="e">
        <f>IF(EXACT(VLOOKUP(NU409,OFERTA_0,4,FALSE),NX409),1,0)</f>
        <v>#N/A</v>
      </c>
      <c r="OE409" s="498">
        <f t="shared" si="8886"/>
        <v>0</v>
      </c>
      <c r="OF409" s="498">
        <f t="shared" si="8887"/>
        <v>0</v>
      </c>
      <c r="OG409" s="498" t="e">
        <f t="shared" si="8888"/>
        <v>#N/A</v>
      </c>
      <c r="OH409" s="504">
        <f t="shared" si="8889"/>
        <v>0</v>
      </c>
      <c r="OI409" s="500">
        <f t="shared" si="8890"/>
        <v>0</v>
      </c>
      <c r="OL409" s="665"/>
      <c r="OM409" s="666"/>
      <c r="ON409" s="667"/>
      <c r="OO409" s="668"/>
      <c r="OP409" s="669"/>
      <c r="OQ409" s="691"/>
      <c r="OR409" s="1326"/>
      <c r="OS409" s="497" t="e">
        <f>IF(EXACT(VLOOKUP(OL409,OFERTA_0,2,FALSE),OM409),1,0)</f>
        <v>#N/A</v>
      </c>
      <c r="OT409" s="497" t="e">
        <f>IF(EXACT(VLOOKUP(OL409,OFERTA_0,3,FALSE),ON409),1,0)</f>
        <v>#N/A</v>
      </c>
      <c r="OU409" s="498" t="e">
        <f>IF(EXACT(VLOOKUP(OL409,OFERTA_0,4,FALSE),OO409),1,0)</f>
        <v>#N/A</v>
      </c>
      <c r="OV409" s="498">
        <f t="shared" si="8891"/>
        <v>0</v>
      </c>
      <c r="OW409" s="498">
        <f t="shared" si="8892"/>
        <v>0</v>
      </c>
      <c r="OX409" s="498" t="e">
        <f t="shared" si="8893"/>
        <v>#N/A</v>
      </c>
      <c r="OY409" s="504">
        <f t="shared" si="8894"/>
        <v>0</v>
      </c>
      <c r="OZ409" s="500">
        <f t="shared" si="8895"/>
        <v>0</v>
      </c>
      <c r="PC409" s="665"/>
      <c r="PD409" s="666"/>
      <c r="PE409" s="667"/>
      <c r="PF409" s="668"/>
      <c r="PG409" s="669"/>
      <c r="PH409" s="691"/>
      <c r="PI409" s="1326"/>
      <c r="PJ409" s="497" t="e">
        <f>IF(EXACT(VLOOKUP(PC409,OFERTA_0,2,FALSE),PD409),1,0)</f>
        <v>#N/A</v>
      </c>
      <c r="PK409" s="497" t="e">
        <f>IF(EXACT(VLOOKUP(PC409,OFERTA_0,3,FALSE),PE409),1,0)</f>
        <v>#N/A</v>
      </c>
      <c r="PL409" s="498" t="e">
        <f>IF(EXACT(VLOOKUP(PC409,OFERTA_0,4,FALSE),PF409),1,0)</f>
        <v>#N/A</v>
      </c>
      <c r="PM409" s="498">
        <f t="shared" si="8896"/>
        <v>0</v>
      </c>
      <c r="PN409" s="498">
        <f t="shared" si="8897"/>
        <v>0</v>
      </c>
      <c r="PO409" s="498" t="e">
        <f t="shared" si="8898"/>
        <v>#N/A</v>
      </c>
      <c r="PP409" s="504">
        <f t="shared" si="8899"/>
        <v>0</v>
      </c>
      <c r="PQ409" s="500">
        <f t="shared" si="8900"/>
        <v>0</v>
      </c>
      <c r="PT409" s="665"/>
      <c r="PU409" s="666"/>
      <c r="PV409" s="667"/>
      <c r="PW409" s="668"/>
      <c r="PX409" s="669"/>
      <c r="PY409" s="691"/>
      <c r="PZ409" s="1326"/>
      <c r="QA409" s="497" t="e">
        <f>IF(EXACT(VLOOKUP(PT409,OFERTA_0,2,FALSE),PU409),1,0)</f>
        <v>#N/A</v>
      </c>
      <c r="QB409" s="497" t="e">
        <f>IF(EXACT(VLOOKUP(PT409,OFERTA_0,3,FALSE),PV409),1,0)</f>
        <v>#N/A</v>
      </c>
      <c r="QC409" s="498" t="e">
        <f>IF(EXACT(VLOOKUP(PT409,OFERTA_0,4,FALSE),PW409),1,0)</f>
        <v>#N/A</v>
      </c>
      <c r="QD409" s="498">
        <f t="shared" si="8901"/>
        <v>0</v>
      </c>
      <c r="QE409" s="498">
        <f t="shared" si="8902"/>
        <v>0</v>
      </c>
      <c r="QF409" s="498" t="e">
        <f t="shared" si="8903"/>
        <v>#N/A</v>
      </c>
      <c r="QG409" s="504">
        <f t="shared" si="8904"/>
        <v>0</v>
      </c>
      <c r="QH409" s="500">
        <f t="shared" si="8905"/>
        <v>0</v>
      </c>
      <c r="QK409" s="665"/>
      <c r="QL409" s="666"/>
      <c r="QM409" s="667"/>
      <c r="QN409" s="668"/>
      <c r="QO409" s="669"/>
      <c r="QP409" s="691"/>
      <c r="QQ409" s="1326"/>
      <c r="QR409" s="497" t="e">
        <f>IF(EXACT(VLOOKUP(QK409,OFERTA_0,2,FALSE),QL409),1,0)</f>
        <v>#N/A</v>
      </c>
      <c r="QS409" s="497" t="e">
        <f>IF(EXACT(VLOOKUP(QK409,OFERTA_0,3,FALSE),QM409),1,0)</f>
        <v>#N/A</v>
      </c>
      <c r="QT409" s="498" t="e">
        <f>IF(EXACT(VLOOKUP(QK409,OFERTA_0,4,FALSE),QN409),1,0)</f>
        <v>#N/A</v>
      </c>
      <c r="QU409" s="498">
        <f t="shared" si="8906"/>
        <v>0</v>
      </c>
      <c r="QV409" s="498">
        <f t="shared" si="8907"/>
        <v>0</v>
      </c>
      <c r="QW409" s="498" t="e">
        <f t="shared" si="8908"/>
        <v>#N/A</v>
      </c>
      <c r="QX409" s="504">
        <f t="shared" si="8909"/>
        <v>0</v>
      </c>
      <c r="QY409" s="500">
        <f t="shared" si="8910"/>
        <v>0</v>
      </c>
      <c r="RB409" s="428"/>
      <c r="RC409" s="436"/>
      <c r="RD409" s="440"/>
      <c r="RE409" s="406"/>
      <c r="RF409" s="438"/>
      <c r="RG409" s="439"/>
      <c r="RH409" s="439"/>
      <c r="RI409" s="497"/>
      <c r="RJ409" s="497"/>
      <c r="RK409" s="501"/>
      <c r="RL409" s="501"/>
      <c r="RM409" s="501"/>
      <c r="RN409" s="501"/>
      <c r="RO409" s="505"/>
      <c r="RP409" s="503"/>
      <c r="RS409" s="428"/>
      <c r="RT409" s="436"/>
      <c r="RU409" s="440"/>
      <c r="RV409" s="406"/>
      <c r="RW409" s="438"/>
      <c r="RX409" s="439"/>
      <c r="RY409" s="439"/>
      <c r="RZ409" s="497"/>
      <c r="SA409" s="497"/>
      <c r="SB409" s="501"/>
      <c r="SC409" s="501"/>
      <c r="SD409" s="501"/>
      <c r="SE409" s="501"/>
      <c r="SF409" s="505"/>
      <c r="SG409" s="503"/>
      <c r="SJ409" s="428"/>
      <c r="SK409" s="436"/>
      <c r="SL409" s="440"/>
      <c r="SM409" s="406"/>
      <c r="SN409" s="438"/>
      <c r="SO409" s="439"/>
      <c r="SP409" s="439"/>
      <c r="SQ409" s="497"/>
      <c r="SR409" s="497"/>
      <c r="SS409" s="501"/>
      <c r="ST409" s="501"/>
      <c r="SU409" s="501"/>
      <c r="SV409" s="501"/>
      <c r="SW409" s="505"/>
      <c r="SX409" s="503"/>
    </row>
    <row r="410" spans="2:518" ht="46.5" hidden="1" customHeight="1" thickTop="1" thickBot="1">
      <c r="B410" s="571"/>
      <c r="C410" s="572"/>
      <c r="D410" s="573"/>
      <c r="E410" s="574"/>
      <c r="F410" s="575"/>
      <c r="G410" s="576"/>
      <c r="H410" s="595"/>
      <c r="K410" s="571"/>
      <c r="L410" s="766"/>
      <c r="M410" s="573"/>
      <c r="N410" s="574"/>
      <c r="O410" s="575"/>
      <c r="P410" s="576"/>
      <c r="Q410" s="1326"/>
      <c r="R410" s="497"/>
      <c r="S410" s="497"/>
      <c r="T410" s="501"/>
      <c r="U410" s="501"/>
      <c r="V410" s="501"/>
      <c r="W410" s="501"/>
      <c r="X410" s="505"/>
      <c r="Y410" s="503"/>
      <c r="Z410" s="486"/>
      <c r="AA410" s="486"/>
      <c r="AB410" s="571"/>
      <c r="AC410" s="766"/>
      <c r="AD410" s="573"/>
      <c r="AE410" s="574"/>
      <c r="AF410" s="575"/>
      <c r="AG410" s="576"/>
      <c r="AH410" s="1326"/>
      <c r="AI410" s="497"/>
      <c r="AJ410" s="497"/>
      <c r="AK410" s="501"/>
      <c r="AL410" s="501"/>
      <c r="AM410" s="501"/>
      <c r="AN410" s="501"/>
      <c r="AO410" s="505"/>
      <c r="AP410" s="503"/>
      <c r="AQ410" s="486"/>
      <c r="AR410" s="486"/>
      <c r="AS410" s="571"/>
      <c r="AT410" s="766"/>
      <c r="AU410" s="573"/>
      <c r="AV410" s="574"/>
      <c r="AW410" s="575"/>
      <c r="AX410" s="576"/>
      <c r="AY410" s="1326"/>
      <c r="AZ410" s="497"/>
      <c r="BA410" s="497"/>
      <c r="BB410" s="501"/>
      <c r="BC410" s="501"/>
      <c r="BD410" s="501"/>
      <c r="BE410" s="501"/>
      <c r="BF410" s="505"/>
      <c r="BG410" s="503"/>
      <c r="BJ410" s="571"/>
      <c r="BK410" s="766"/>
      <c r="BL410" s="573"/>
      <c r="BM410" s="574"/>
      <c r="BN410" s="575"/>
      <c r="BO410" s="576"/>
      <c r="BP410" s="1326"/>
      <c r="BQ410" s="497"/>
      <c r="BR410" s="497"/>
      <c r="BS410" s="501"/>
      <c r="BT410" s="501"/>
      <c r="BU410" s="501"/>
      <c r="BV410" s="501"/>
      <c r="BW410" s="505"/>
      <c r="BX410" s="503"/>
      <c r="CA410" s="571"/>
      <c r="CB410" s="766"/>
      <c r="CC410" s="573"/>
      <c r="CD410" s="574"/>
      <c r="CE410" s="575"/>
      <c r="CF410" s="576"/>
      <c r="CG410" s="1326"/>
      <c r="CH410" s="497"/>
      <c r="CI410" s="497"/>
      <c r="CJ410" s="501"/>
      <c r="CK410" s="501"/>
      <c r="CL410" s="501"/>
      <c r="CM410" s="501"/>
      <c r="CN410" s="505"/>
      <c r="CO410" s="503"/>
      <c r="CR410" s="571"/>
      <c r="CS410" s="766"/>
      <c r="CT410" s="573"/>
      <c r="CU410" s="574"/>
      <c r="CV410" s="575"/>
      <c r="CW410" s="576"/>
      <c r="CX410" s="1326"/>
      <c r="CY410" s="497"/>
      <c r="CZ410" s="497"/>
      <c r="DA410" s="501"/>
      <c r="DB410" s="501"/>
      <c r="DC410" s="501"/>
      <c r="DD410" s="501"/>
      <c r="DE410" s="505"/>
      <c r="DF410" s="503"/>
      <c r="DI410" s="571"/>
      <c r="DJ410" s="766"/>
      <c r="DK410" s="573"/>
      <c r="DL410" s="574"/>
      <c r="DM410" s="575"/>
      <c r="DN410" s="576"/>
      <c r="DO410" s="1326"/>
      <c r="DP410" s="497"/>
      <c r="DQ410" s="497"/>
      <c r="DR410" s="501"/>
      <c r="DS410" s="501"/>
      <c r="DT410" s="501"/>
      <c r="DU410" s="501"/>
      <c r="DV410" s="505"/>
      <c r="DW410" s="503"/>
      <c r="DZ410" s="571"/>
      <c r="EA410" s="766"/>
      <c r="EB410" s="573"/>
      <c r="EC410" s="574"/>
      <c r="ED410" s="575"/>
      <c r="EE410" s="576"/>
      <c r="EF410" s="1326"/>
      <c r="EG410" s="497"/>
      <c r="EH410" s="497"/>
      <c r="EI410" s="501"/>
      <c r="EJ410" s="501"/>
      <c r="EK410" s="501"/>
      <c r="EL410" s="501"/>
      <c r="EM410" s="505"/>
      <c r="EN410" s="503"/>
      <c r="EQ410" s="659"/>
      <c r="ER410" s="660"/>
      <c r="ES410" s="661"/>
      <c r="ET410" s="662"/>
      <c r="EU410" s="663"/>
      <c r="EV410" s="664"/>
      <c r="EW410" s="1326"/>
      <c r="EX410" s="497"/>
      <c r="EY410" s="497"/>
      <c r="EZ410" s="501"/>
      <c r="FA410" s="501"/>
      <c r="FB410" s="501"/>
      <c r="FC410" s="501"/>
      <c r="FD410" s="505"/>
      <c r="FE410" s="503"/>
      <c r="FH410" s="659"/>
      <c r="FI410" s="660"/>
      <c r="FJ410" s="661"/>
      <c r="FK410" s="662"/>
      <c r="FL410" s="663"/>
      <c r="FM410" s="664"/>
      <c r="FN410" s="1326"/>
      <c r="FO410" s="497"/>
      <c r="FP410" s="497"/>
      <c r="FQ410" s="501"/>
      <c r="FR410" s="501"/>
      <c r="FS410" s="501"/>
      <c r="FT410" s="501"/>
      <c r="FU410" s="505"/>
      <c r="FV410" s="503"/>
      <c r="FY410" s="659"/>
      <c r="FZ410" s="660"/>
      <c r="GA410" s="661"/>
      <c r="GB410" s="662"/>
      <c r="GC410" s="663"/>
      <c r="GD410" s="664"/>
      <c r="GE410" s="1326"/>
      <c r="GF410" s="497"/>
      <c r="GG410" s="497"/>
      <c r="GH410" s="501"/>
      <c r="GI410" s="501"/>
      <c r="GJ410" s="501"/>
      <c r="GK410" s="501"/>
      <c r="GL410" s="505"/>
      <c r="GM410" s="503"/>
      <c r="GP410" s="659"/>
      <c r="GQ410" s="660"/>
      <c r="GR410" s="661"/>
      <c r="GS410" s="662"/>
      <c r="GT410" s="663"/>
      <c r="GU410" s="664"/>
      <c r="GV410" s="1326"/>
      <c r="GW410" s="497"/>
      <c r="GX410" s="497"/>
      <c r="GY410" s="501"/>
      <c r="GZ410" s="501"/>
      <c r="HA410" s="501"/>
      <c r="HB410" s="501"/>
      <c r="HC410" s="505"/>
      <c r="HD410" s="503"/>
      <c r="HG410" s="659"/>
      <c r="HH410" s="660"/>
      <c r="HI410" s="661"/>
      <c r="HJ410" s="662"/>
      <c r="HK410" s="663"/>
      <c r="HL410" s="664"/>
      <c r="HM410" s="1326"/>
      <c r="HN410" s="497"/>
      <c r="HO410" s="497"/>
      <c r="HP410" s="501"/>
      <c r="HQ410" s="501"/>
      <c r="HR410" s="501"/>
      <c r="HS410" s="501"/>
      <c r="HT410" s="505"/>
      <c r="HU410" s="503"/>
      <c r="HX410" s="659"/>
      <c r="HY410" s="660"/>
      <c r="HZ410" s="661"/>
      <c r="IA410" s="662"/>
      <c r="IB410" s="663"/>
      <c r="IC410" s="664"/>
      <c r="ID410" s="1326"/>
      <c r="IE410" s="497"/>
      <c r="IF410" s="497"/>
      <c r="IG410" s="501"/>
      <c r="IH410" s="501"/>
      <c r="II410" s="501"/>
      <c r="IJ410" s="501"/>
      <c r="IK410" s="505"/>
      <c r="IL410" s="503"/>
      <c r="IO410" s="659"/>
      <c r="IP410" s="660"/>
      <c r="IQ410" s="661"/>
      <c r="IR410" s="662"/>
      <c r="IS410" s="663"/>
      <c r="IT410" s="664"/>
      <c r="IU410" s="1326"/>
      <c r="IV410" s="497"/>
      <c r="IW410" s="497"/>
      <c r="IX410" s="501"/>
      <c r="IY410" s="501"/>
      <c r="IZ410" s="501"/>
      <c r="JA410" s="501"/>
      <c r="JB410" s="505"/>
      <c r="JC410" s="503"/>
      <c r="JF410" s="659"/>
      <c r="JG410" s="660"/>
      <c r="JH410" s="661"/>
      <c r="JI410" s="662"/>
      <c r="JJ410" s="663"/>
      <c r="JK410" s="664"/>
      <c r="JL410" s="1326"/>
      <c r="JM410" s="497"/>
      <c r="JN410" s="497"/>
      <c r="JO410" s="501"/>
      <c r="JP410" s="501"/>
      <c r="JQ410" s="501"/>
      <c r="JR410" s="501"/>
      <c r="JS410" s="505"/>
      <c r="JT410" s="503"/>
      <c r="JW410" s="659"/>
      <c r="JX410" s="660"/>
      <c r="JY410" s="661"/>
      <c r="JZ410" s="662"/>
      <c r="KA410" s="663"/>
      <c r="KB410" s="664"/>
      <c r="KC410" s="1326"/>
      <c r="KD410" s="497"/>
      <c r="KE410" s="497"/>
      <c r="KF410" s="501"/>
      <c r="KG410" s="501"/>
      <c r="KH410" s="501"/>
      <c r="KI410" s="501"/>
      <c r="KJ410" s="505"/>
      <c r="KK410" s="503"/>
      <c r="KN410" s="659"/>
      <c r="KO410" s="660"/>
      <c r="KP410" s="661"/>
      <c r="KQ410" s="662"/>
      <c r="KR410" s="663"/>
      <c r="KS410" s="664"/>
      <c r="KT410" s="1326"/>
      <c r="KU410" s="497"/>
      <c r="KV410" s="497"/>
      <c r="KW410" s="501"/>
      <c r="KX410" s="501"/>
      <c r="KY410" s="501"/>
      <c r="KZ410" s="501"/>
      <c r="LA410" s="505"/>
      <c r="LB410" s="503"/>
      <c r="LE410" s="659"/>
      <c r="LF410" s="660"/>
      <c r="LG410" s="661"/>
      <c r="LH410" s="662"/>
      <c r="LI410" s="663"/>
      <c r="LJ410" s="664"/>
      <c r="LK410" s="1326"/>
      <c r="LL410" s="497"/>
      <c r="LM410" s="497"/>
      <c r="LN410" s="501"/>
      <c r="LO410" s="501"/>
      <c r="LP410" s="501"/>
      <c r="LQ410" s="501"/>
      <c r="LR410" s="505"/>
      <c r="LS410" s="503"/>
      <c r="LV410" s="659"/>
      <c r="LW410" s="660"/>
      <c r="LX410" s="661"/>
      <c r="LY410" s="662"/>
      <c r="LZ410" s="663"/>
      <c r="MA410" s="664"/>
      <c r="MB410" s="1326"/>
      <c r="MC410" s="497"/>
      <c r="MD410" s="497"/>
      <c r="ME410" s="501"/>
      <c r="MF410" s="501"/>
      <c r="MG410" s="501"/>
      <c r="MH410" s="501"/>
      <c r="MI410" s="505"/>
      <c r="MJ410" s="503"/>
      <c r="MM410" s="659"/>
      <c r="MN410" s="660"/>
      <c r="MO410" s="661"/>
      <c r="MP410" s="662"/>
      <c r="MQ410" s="663"/>
      <c r="MR410" s="664"/>
      <c r="MS410" s="1326"/>
      <c r="MT410" s="497"/>
      <c r="MU410" s="497"/>
      <c r="MV410" s="501"/>
      <c r="MW410" s="501"/>
      <c r="MX410" s="501"/>
      <c r="MY410" s="501"/>
      <c r="MZ410" s="505"/>
      <c r="NA410" s="503"/>
      <c r="ND410" s="659"/>
      <c r="NE410" s="660"/>
      <c r="NF410" s="661"/>
      <c r="NG410" s="662"/>
      <c r="NH410" s="663"/>
      <c r="NI410" s="664"/>
      <c r="NJ410" s="1326"/>
      <c r="NK410" s="497"/>
      <c r="NL410" s="497"/>
      <c r="NM410" s="501"/>
      <c r="NN410" s="501"/>
      <c r="NO410" s="501"/>
      <c r="NP410" s="501"/>
      <c r="NQ410" s="505"/>
      <c r="NR410" s="503"/>
      <c r="NU410" s="659"/>
      <c r="NV410" s="660"/>
      <c r="NW410" s="661"/>
      <c r="NX410" s="662"/>
      <c r="NY410" s="663"/>
      <c r="NZ410" s="664"/>
      <c r="OA410" s="1326"/>
      <c r="OB410" s="497"/>
      <c r="OC410" s="497"/>
      <c r="OD410" s="501"/>
      <c r="OE410" s="501"/>
      <c r="OF410" s="501"/>
      <c r="OG410" s="501"/>
      <c r="OH410" s="505"/>
      <c r="OI410" s="503"/>
      <c r="OL410" s="659"/>
      <c r="OM410" s="660"/>
      <c r="ON410" s="661"/>
      <c r="OO410" s="662"/>
      <c r="OP410" s="663"/>
      <c r="OQ410" s="664"/>
      <c r="OR410" s="1326"/>
      <c r="OS410" s="497"/>
      <c r="OT410" s="497"/>
      <c r="OU410" s="501"/>
      <c r="OV410" s="501"/>
      <c r="OW410" s="501"/>
      <c r="OX410" s="501"/>
      <c r="OY410" s="505"/>
      <c r="OZ410" s="503"/>
      <c r="PC410" s="659"/>
      <c r="PD410" s="660"/>
      <c r="PE410" s="661"/>
      <c r="PF410" s="662"/>
      <c r="PG410" s="663"/>
      <c r="PH410" s="664"/>
      <c r="PI410" s="1326"/>
      <c r="PJ410" s="497"/>
      <c r="PK410" s="497"/>
      <c r="PL410" s="501"/>
      <c r="PM410" s="501"/>
      <c r="PN410" s="501"/>
      <c r="PO410" s="501"/>
      <c r="PP410" s="505"/>
      <c r="PQ410" s="503"/>
      <c r="PT410" s="659"/>
      <c r="PU410" s="660"/>
      <c r="PV410" s="661"/>
      <c r="PW410" s="662"/>
      <c r="PX410" s="663"/>
      <c r="PY410" s="664"/>
      <c r="PZ410" s="1326"/>
      <c r="QA410" s="497"/>
      <c r="QB410" s="497"/>
      <c r="QC410" s="501"/>
      <c r="QD410" s="501"/>
      <c r="QE410" s="501"/>
      <c r="QF410" s="501"/>
      <c r="QG410" s="505"/>
      <c r="QH410" s="503"/>
      <c r="QK410" s="659"/>
      <c r="QL410" s="660"/>
      <c r="QM410" s="661"/>
      <c r="QN410" s="662"/>
      <c r="QO410" s="663"/>
      <c r="QP410" s="664"/>
      <c r="QQ410" s="1326"/>
      <c r="QR410" s="497"/>
      <c r="QS410" s="497"/>
      <c r="QT410" s="501"/>
      <c r="QU410" s="501"/>
      <c r="QV410" s="501"/>
      <c r="QW410" s="501"/>
      <c r="QX410" s="505"/>
      <c r="QY410" s="503"/>
      <c r="RB410" s="428"/>
      <c r="RC410" s="436"/>
      <c r="RD410" s="440"/>
      <c r="RE410" s="406"/>
      <c r="RF410" s="438"/>
      <c r="RG410" s="439"/>
      <c r="RH410" s="439"/>
      <c r="RI410" s="497"/>
      <c r="RJ410" s="497"/>
      <c r="RK410" s="501"/>
      <c r="RL410" s="501"/>
      <c r="RM410" s="501"/>
      <c r="RN410" s="501"/>
      <c r="RO410" s="505"/>
      <c r="RP410" s="503"/>
      <c r="RS410" s="428"/>
      <c r="RT410" s="436"/>
      <c r="RU410" s="440"/>
      <c r="RV410" s="406"/>
      <c r="RW410" s="438"/>
      <c r="RX410" s="439"/>
      <c r="RY410" s="439"/>
      <c r="RZ410" s="497"/>
      <c r="SA410" s="497"/>
      <c r="SB410" s="501"/>
      <c r="SC410" s="501"/>
      <c r="SD410" s="501"/>
      <c r="SE410" s="501"/>
      <c r="SF410" s="505"/>
      <c r="SG410" s="503"/>
      <c r="SJ410" s="428"/>
      <c r="SK410" s="436"/>
      <c r="SL410" s="440"/>
      <c r="SM410" s="406"/>
      <c r="SN410" s="438"/>
      <c r="SO410" s="439"/>
      <c r="SP410" s="439"/>
      <c r="SQ410" s="497"/>
      <c r="SR410" s="497"/>
      <c r="SS410" s="501"/>
      <c r="ST410" s="501"/>
      <c r="SU410" s="501"/>
      <c r="SV410" s="501"/>
      <c r="SW410" s="505"/>
      <c r="SX410" s="503"/>
    </row>
    <row r="411" spans="2:518" ht="28.5" hidden="1" customHeight="1" thickTop="1" thickBot="1">
      <c r="B411" s="577"/>
      <c r="C411" s="578"/>
      <c r="D411" s="579"/>
      <c r="E411" s="580"/>
      <c r="F411" s="581"/>
      <c r="G411" s="585"/>
      <c r="H411" s="595"/>
      <c r="K411" s="577"/>
      <c r="L411" s="767"/>
      <c r="M411" s="579"/>
      <c r="N411" s="580"/>
      <c r="O411" s="581"/>
      <c r="P411" s="585"/>
      <c r="Q411" s="1326"/>
      <c r="R411" s="497"/>
      <c r="S411" s="497"/>
      <c r="T411" s="498"/>
      <c r="U411" s="498"/>
      <c r="V411" s="498"/>
      <c r="W411" s="498"/>
      <c r="X411" s="504"/>
      <c r="Y411" s="500"/>
      <c r="Z411" s="486"/>
      <c r="AA411" s="486"/>
      <c r="AB411" s="577"/>
      <c r="AC411" s="767"/>
      <c r="AD411" s="579"/>
      <c r="AE411" s="580"/>
      <c r="AF411" s="581"/>
      <c r="AG411" s="585"/>
      <c r="AH411" s="1326"/>
      <c r="AI411" s="497"/>
      <c r="AJ411" s="497"/>
      <c r="AK411" s="498"/>
      <c r="AL411" s="498"/>
      <c r="AM411" s="498"/>
      <c r="AN411" s="498"/>
      <c r="AO411" s="504"/>
      <c r="AP411" s="500"/>
      <c r="AQ411" s="486"/>
      <c r="AR411" s="486"/>
      <c r="AS411" s="577"/>
      <c r="AT411" s="767"/>
      <c r="AU411" s="579"/>
      <c r="AV411" s="580"/>
      <c r="AW411" s="581"/>
      <c r="AX411" s="585"/>
      <c r="AY411" s="1326"/>
      <c r="AZ411" s="497"/>
      <c r="BA411" s="497"/>
      <c r="BB411" s="498"/>
      <c r="BC411" s="498"/>
      <c r="BD411" s="498"/>
      <c r="BE411" s="498"/>
      <c r="BF411" s="504"/>
      <c r="BG411" s="500"/>
      <c r="BJ411" s="577"/>
      <c r="BK411" s="767"/>
      <c r="BL411" s="579"/>
      <c r="BM411" s="580"/>
      <c r="BN411" s="581"/>
      <c r="BO411" s="585"/>
      <c r="BP411" s="1326"/>
      <c r="BQ411" s="497"/>
      <c r="BR411" s="497"/>
      <c r="BS411" s="498"/>
      <c r="BT411" s="498"/>
      <c r="BU411" s="498"/>
      <c r="BV411" s="498"/>
      <c r="BW411" s="504"/>
      <c r="BX411" s="500"/>
      <c r="CA411" s="577"/>
      <c r="CB411" s="767"/>
      <c r="CC411" s="579"/>
      <c r="CD411" s="580"/>
      <c r="CE411" s="581"/>
      <c r="CF411" s="585"/>
      <c r="CG411" s="1326"/>
      <c r="CH411" s="497"/>
      <c r="CI411" s="497"/>
      <c r="CJ411" s="498"/>
      <c r="CK411" s="498"/>
      <c r="CL411" s="498"/>
      <c r="CM411" s="498"/>
      <c r="CN411" s="504"/>
      <c r="CO411" s="500"/>
      <c r="CR411" s="577"/>
      <c r="CS411" s="767"/>
      <c r="CT411" s="579"/>
      <c r="CU411" s="580"/>
      <c r="CV411" s="581"/>
      <c r="CW411" s="585"/>
      <c r="CX411" s="1326"/>
      <c r="CY411" s="497"/>
      <c r="CZ411" s="497"/>
      <c r="DA411" s="498"/>
      <c r="DB411" s="498"/>
      <c r="DC411" s="498"/>
      <c r="DD411" s="498"/>
      <c r="DE411" s="504"/>
      <c r="DF411" s="500"/>
      <c r="DI411" s="577"/>
      <c r="DJ411" s="767"/>
      <c r="DK411" s="579"/>
      <c r="DL411" s="580"/>
      <c r="DM411" s="581"/>
      <c r="DN411" s="585"/>
      <c r="DO411" s="1326"/>
      <c r="DP411" s="497"/>
      <c r="DQ411" s="497"/>
      <c r="DR411" s="498"/>
      <c r="DS411" s="498"/>
      <c r="DT411" s="498"/>
      <c r="DU411" s="498"/>
      <c r="DV411" s="504"/>
      <c r="DW411" s="500"/>
      <c r="DZ411" s="577"/>
      <c r="EA411" s="767"/>
      <c r="EB411" s="579"/>
      <c r="EC411" s="580"/>
      <c r="ED411" s="581"/>
      <c r="EE411" s="585"/>
      <c r="EF411" s="1326"/>
      <c r="EG411" s="497"/>
      <c r="EH411" s="497"/>
      <c r="EI411" s="498"/>
      <c r="EJ411" s="498"/>
      <c r="EK411" s="498"/>
      <c r="EL411" s="498"/>
      <c r="EM411" s="504"/>
      <c r="EN411" s="500"/>
      <c r="EQ411" s="665"/>
      <c r="ER411" s="666"/>
      <c r="ES411" s="667"/>
      <c r="ET411" s="668"/>
      <c r="EU411" s="669"/>
      <c r="EV411" s="691"/>
      <c r="EW411" s="1326"/>
      <c r="EX411" s="497" t="e">
        <f t="shared" ref="EX411:EX418" si="8911">IF(EXACT(VLOOKUP(EQ411,OFERTA_0,2,FALSE),ER411),1,0)</f>
        <v>#N/A</v>
      </c>
      <c r="EY411" s="497" t="e">
        <f t="shared" ref="EY411:EY418" si="8912">IF(EXACT(VLOOKUP(EQ411,OFERTA_0,3,FALSE),ES411),1,0)</f>
        <v>#N/A</v>
      </c>
      <c r="EZ411" s="498" t="e">
        <f t="shared" ref="EZ411:EZ418" si="8913">IF(EXACT(VLOOKUP(EQ411,OFERTA_0,4,FALSE),ET411),1,0)</f>
        <v>#N/A</v>
      </c>
      <c r="FA411" s="498">
        <f t="shared" ref="FA411:FA418" si="8914">IF(EU411=0,0,1)</f>
        <v>0</v>
      </c>
      <c r="FB411" s="498">
        <f t="shared" ref="FB411:FB418" si="8915">IF(EV411=0,0,1)</f>
        <v>0</v>
      </c>
      <c r="FC411" s="498" t="e">
        <f t="shared" ref="FC411:FC418" si="8916">PRODUCT(EX411:FB411)</f>
        <v>#N/A</v>
      </c>
      <c r="FD411" s="504">
        <f t="shared" ref="FD411:FD418" si="8917">ROUND(EV411,0)</f>
        <v>0</v>
      </c>
      <c r="FE411" s="500">
        <f t="shared" ref="FE411:FE418" si="8918">EV411-FD411</f>
        <v>0</v>
      </c>
      <c r="FH411" s="665"/>
      <c r="FI411" s="666"/>
      <c r="FJ411" s="667"/>
      <c r="FK411" s="668"/>
      <c r="FL411" s="669"/>
      <c r="FM411" s="691"/>
      <c r="FN411" s="1326"/>
      <c r="FO411" s="497" t="e">
        <f t="shared" ref="FO411:FO418" si="8919">IF(EXACT(VLOOKUP(FH411,OFERTA_0,2,FALSE),FI411),1,0)</f>
        <v>#N/A</v>
      </c>
      <c r="FP411" s="497" t="e">
        <f t="shared" ref="FP411:FP418" si="8920">IF(EXACT(VLOOKUP(FH411,OFERTA_0,3,FALSE),FJ411),1,0)</f>
        <v>#N/A</v>
      </c>
      <c r="FQ411" s="498" t="e">
        <f t="shared" ref="FQ411:FQ418" si="8921">IF(EXACT(VLOOKUP(FH411,OFERTA_0,4,FALSE),FK411),1,0)</f>
        <v>#N/A</v>
      </c>
      <c r="FR411" s="498">
        <f t="shared" ref="FR411:FR418" si="8922">IF(FL411=0,0,1)</f>
        <v>0</v>
      </c>
      <c r="FS411" s="498">
        <f t="shared" ref="FS411:FS418" si="8923">IF(FM411=0,0,1)</f>
        <v>0</v>
      </c>
      <c r="FT411" s="498" t="e">
        <f t="shared" ref="FT411:FT418" si="8924">PRODUCT(FO411:FS411)</f>
        <v>#N/A</v>
      </c>
      <c r="FU411" s="504">
        <f t="shared" ref="FU411:FU418" si="8925">ROUND(FM411,0)</f>
        <v>0</v>
      </c>
      <c r="FV411" s="500">
        <f t="shared" ref="FV411:FV418" si="8926">FM411-FU411</f>
        <v>0</v>
      </c>
      <c r="FY411" s="665"/>
      <c r="FZ411" s="666"/>
      <c r="GA411" s="667"/>
      <c r="GB411" s="668"/>
      <c r="GC411" s="669"/>
      <c r="GD411" s="691"/>
      <c r="GE411" s="1326"/>
      <c r="GF411" s="497" t="e">
        <f t="shared" ref="GF411:GF418" si="8927">IF(EXACT(VLOOKUP(FY411,OFERTA_0,2,FALSE),FZ411),1,0)</f>
        <v>#N/A</v>
      </c>
      <c r="GG411" s="497" t="e">
        <f t="shared" ref="GG411:GG418" si="8928">IF(EXACT(VLOOKUP(FY411,OFERTA_0,3,FALSE),GA411),1,0)</f>
        <v>#N/A</v>
      </c>
      <c r="GH411" s="498" t="e">
        <f t="shared" ref="GH411:GH418" si="8929">IF(EXACT(VLOOKUP(FY411,OFERTA_0,4,FALSE),GB411),1,0)</f>
        <v>#N/A</v>
      </c>
      <c r="GI411" s="498">
        <f t="shared" ref="GI411:GI418" si="8930">IF(GC411=0,0,1)</f>
        <v>0</v>
      </c>
      <c r="GJ411" s="498">
        <f t="shared" ref="GJ411:GJ418" si="8931">IF(GD411=0,0,1)</f>
        <v>0</v>
      </c>
      <c r="GK411" s="498" t="e">
        <f t="shared" ref="GK411:GK418" si="8932">PRODUCT(GF411:GJ411)</f>
        <v>#N/A</v>
      </c>
      <c r="GL411" s="504">
        <f t="shared" ref="GL411:GL418" si="8933">ROUND(GD411,0)</f>
        <v>0</v>
      </c>
      <c r="GM411" s="500">
        <f t="shared" ref="GM411:GM418" si="8934">GD411-GL411</f>
        <v>0</v>
      </c>
      <c r="GP411" s="665"/>
      <c r="GQ411" s="666"/>
      <c r="GR411" s="667"/>
      <c r="GS411" s="668"/>
      <c r="GT411" s="669"/>
      <c r="GU411" s="691"/>
      <c r="GV411" s="1326"/>
      <c r="GW411" s="497" t="e">
        <f t="shared" ref="GW411:GW418" si="8935">IF(EXACT(VLOOKUP(GP411,OFERTA_0,2,FALSE),GQ411),1,0)</f>
        <v>#N/A</v>
      </c>
      <c r="GX411" s="497" t="e">
        <f t="shared" ref="GX411:GX418" si="8936">IF(EXACT(VLOOKUP(GP411,OFERTA_0,3,FALSE),GR411),1,0)</f>
        <v>#N/A</v>
      </c>
      <c r="GY411" s="498" t="e">
        <f t="shared" ref="GY411:GY418" si="8937">IF(EXACT(VLOOKUP(GP411,OFERTA_0,4,FALSE),GS411),1,0)</f>
        <v>#N/A</v>
      </c>
      <c r="GZ411" s="498">
        <f t="shared" ref="GZ411:GZ418" si="8938">IF(GT411=0,0,1)</f>
        <v>0</v>
      </c>
      <c r="HA411" s="498">
        <f t="shared" ref="HA411:HA418" si="8939">IF(GU411=0,0,1)</f>
        <v>0</v>
      </c>
      <c r="HB411" s="498" t="e">
        <f t="shared" ref="HB411:HB418" si="8940">PRODUCT(GW411:HA411)</f>
        <v>#N/A</v>
      </c>
      <c r="HC411" s="504">
        <f t="shared" ref="HC411:HC418" si="8941">ROUND(GU411,0)</f>
        <v>0</v>
      </c>
      <c r="HD411" s="500">
        <f t="shared" ref="HD411:HD418" si="8942">GU411-HC411</f>
        <v>0</v>
      </c>
      <c r="HG411" s="665"/>
      <c r="HH411" s="666"/>
      <c r="HI411" s="667"/>
      <c r="HJ411" s="668"/>
      <c r="HK411" s="669"/>
      <c r="HL411" s="691"/>
      <c r="HM411" s="1326"/>
      <c r="HN411" s="497" t="e">
        <f t="shared" ref="HN411:HN418" si="8943">IF(EXACT(VLOOKUP(HG411,OFERTA_0,2,FALSE),HH411),1,0)</f>
        <v>#N/A</v>
      </c>
      <c r="HO411" s="497" t="e">
        <f t="shared" ref="HO411:HO418" si="8944">IF(EXACT(VLOOKUP(HG411,OFERTA_0,3,FALSE),HI411),1,0)</f>
        <v>#N/A</v>
      </c>
      <c r="HP411" s="498" t="e">
        <f t="shared" ref="HP411:HP418" si="8945">IF(EXACT(VLOOKUP(HG411,OFERTA_0,4,FALSE),HJ411),1,0)</f>
        <v>#N/A</v>
      </c>
      <c r="HQ411" s="498">
        <f t="shared" ref="HQ411:HQ418" si="8946">IF(HK411=0,0,1)</f>
        <v>0</v>
      </c>
      <c r="HR411" s="498">
        <f t="shared" ref="HR411:HR418" si="8947">IF(HL411=0,0,1)</f>
        <v>0</v>
      </c>
      <c r="HS411" s="498" t="e">
        <f t="shared" ref="HS411:HS418" si="8948">PRODUCT(HN411:HR411)</f>
        <v>#N/A</v>
      </c>
      <c r="HT411" s="504">
        <f t="shared" ref="HT411:HT418" si="8949">ROUND(HL411,0)</f>
        <v>0</v>
      </c>
      <c r="HU411" s="500">
        <f t="shared" ref="HU411:HU418" si="8950">HL411-HT411</f>
        <v>0</v>
      </c>
      <c r="HX411" s="665"/>
      <c r="HY411" s="666"/>
      <c r="HZ411" s="667"/>
      <c r="IA411" s="668"/>
      <c r="IB411" s="669"/>
      <c r="IC411" s="691"/>
      <c r="ID411" s="1326"/>
      <c r="IE411" s="497" t="e">
        <f t="shared" ref="IE411:IE418" si="8951">IF(EXACT(VLOOKUP(HX411,OFERTA_0,2,FALSE),HY411),1,0)</f>
        <v>#N/A</v>
      </c>
      <c r="IF411" s="497" t="e">
        <f t="shared" ref="IF411:IF418" si="8952">IF(EXACT(VLOOKUP(HX411,OFERTA_0,3,FALSE),HZ411),1,0)</f>
        <v>#N/A</v>
      </c>
      <c r="IG411" s="498" t="e">
        <f t="shared" ref="IG411:IG418" si="8953">IF(EXACT(VLOOKUP(HX411,OFERTA_0,4,FALSE),IA411),1,0)</f>
        <v>#N/A</v>
      </c>
      <c r="IH411" s="498">
        <f t="shared" ref="IH411:IH418" si="8954">IF(IB411=0,0,1)</f>
        <v>0</v>
      </c>
      <c r="II411" s="498">
        <f t="shared" ref="II411:II418" si="8955">IF(IC411=0,0,1)</f>
        <v>0</v>
      </c>
      <c r="IJ411" s="498" t="e">
        <f t="shared" ref="IJ411:IJ418" si="8956">PRODUCT(IE411:II411)</f>
        <v>#N/A</v>
      </c>
      <c r="IK411" s="504">
        <f t="shared" ref="IK411:IK418" si="8957">ROUND(IC411,0)</f>
        <v>0</v>
      </c>
      <c r="IL411" s="500">
        <f t="shared" ref="IL411:IL418" si="8958">IC411-IK411</f>
        <v>0</v>
      </c>
      <c r="IO411" s="665"/>
      <c r="IP411" s="666"/>
      <c r="IQ411" s="667"/>
      <c r="IR411" s="668"/>
      <c r="IS411" s="669"/>
      <c r="IT411" s="691"/>
      <c r="IU411" s="1326"/>
      <c r="IV411" s="497" t="e">
        <f t="shared" ref="IV411:IV418" si="8959">IF(EXACT(VLOOKUP(IO411,OFERTA_0,2,FALSE),IP411),1,0)</f>
        <v>#N/A</v>
      </c>
      <c r="IW411" s="497" t="e">
        <f t="shared" ref="IW411:IW418" si="8960">IF(EXACT(VLOOKUP(IO411,OFERTA_0,3,FALSE),IQ411),1,0)</f>
        <v>#N/A</v>
      </c>
      <c r="IX411" s="498" t="e">
        <f t="shared" ref="IX411:IX418" si="8961">IF(EXACT(VLOOKUP(IO411,OFERTA_0,4,FALSE),IR411),1,0)</f>
        <v>#N/A</v>
      </c>
      <c r="IY411" s="498">
        <f t="shared" ref="IY411:IY418" si="8962">IF(IS411=0,0,1)</f>
        <v>0</v>
      </c>
      <c r="IZ411" s="498">
        <f t="shared" ref="IZ411:IZ418" si="8963">IF(IT411=0,0,1)</f>
        <v>0</v>
      </c>
      <c r="JA411" s="498" t="e">
        <f t="shared" ref="JA411:JA418" si="8964">PRODUCT(IV411:IZ411)</f>
        <v>#N/A</v>
      </c>
      <c r="JB411" s="504">
        <f t="shared" ref="JB411:JB418" si="8965">ROUND(IT411,0)</f>
        <v>0</v>
      </c>
      <c r="JC411" s="500">
        <f t="shared" ref="JC411:JC418" si="8966">IT411-JB411</f>
        <v>0</v>
      </c>
      <c r="JF411" s="665"/>
      <c r="JG411" s="666"/>
      <c r="JH411" s="667"/>
      <c r="JI411" s="668"/>
      <c r="JJ411" s="669"/>
      <c r="JK411" s="691"/>
      <c r="JL411" s="1326"/>
      <c r="JM411" s="497" t="e">
        <f t="shared" ref="JM411:JM418" si="8967">IF(EXACT(VLOOKUP(JF411,OFERTA_0,2,FALSE),JG411),1,0)</f>
        <v>#N/A</v>
      </c>
      <c r="JN411" s="497" t="e">
        <f t="shared" ref="JN411:JN418" si="8968">IF(EXACT(VLOOKUP(JF411,OFERTA_0,3,FALSE),JH411),1,0)</f>
        <v>#N/A</v>
      </c>
      <c r="JO411" s="498" t="e">
        <f t="shared" ref="JO411:JO418" si="8969">IF(EXACT(VLOOKUP(JF411,OFERTA_0,4,FALSE),JI411),1,0)</f>
        <v>#N/A</v>
      </c>
      <c r="JP411" s="498">
        <f t="shared" ref="JP411:JP418" si="8970">IF(JJ411=0,0,1)</f>
        <v>0</v>
      </c>
      <c r="JQ411" s="498">
        <f t="shared" ref="JQ411:JQ418" si="8971">IF(JK411=0,0,1)</f>
        <v>0</v>
      </c>
      <c r="JR411" s="498" t="e">
        <f t="shared" ref="JR411:JR418" si="8972">PRODUCT(JM411:JQ411)</f>
        <v>#N/A</v>
      </c>
      <c r="JS411" s="504">
        <f t="shared" ref="JS411:JS418" si="8973">ROUND(JK411,0)</f>
        <v>0</v>
      </c>
      <c r="JT411" s="500">
        <f t="shared" ref="JT411:JT418" si="8974">JK411-JS411</f>
        <v>0</v>
      </c>
      <c r="JW411" s="665"/>
      <c r="JX411" s="666"/>
      <c r="JY411" s="667"/>
      <c r="JZ411" s="668"/>
      <c r="KA411" s="669"/>
      <c r="KB411" s="691"/>
      <c r="KC411" s="1326"/>
      <c r="KD411" s="497" t="e">
        <f t="shared" ref="KD411:KD418" si="8975">IF(EXACT(VLOOKUP(JW411,OFERTA_0,2,FALSE),JX411),1,0)</f>
        <v>#N/A</v>
      </c>
      <c r="KE411" s="497" t="e">
        <f t="shared" ref="KE411:KE418" si="8976">IF(EXACT(VLOOKUP(JW411,OFERTA_0,3,FALSE),JY411),1,0)</f>
        <v>#N/A</v>
      </c>
      <c r="KF411" s="498" t="e">
        <f t="shared" ref="KF411:KF418" si="8977">IF(EXACT(VLOOKUP(JW411,OFERTA_0,4,FALSE),JZ411),1,0)</f>
        <v>#N/A</v>
      </c>
      <c r="KG411" s="498">
        <f t="shared" ref="KG411:KG418" si="8978">IF(KA411=0,0,1)</f>
        <v>0</v>
      </c>
      <c r="KH411" s="498">
        <f t="shared" ref="KH411:KH418" si="8979">IF(KB411=0,0,1)</f>
        <v>0</v>
      </c>
      <c r="KI411" s="498" t="e">
        <f t="shared" ref="KI411:KI418" si="8980">PRODUCT(KD411:KH411)</f>
        <v>#N/A</v>
      </c>
      <c r="KJ411" s="504">
        <f t="shared" ref="KJ411:KJ418" si="8981">ROUND(KB411,0)</f>
        <v>0</v>
      </c>
      <c r="KK411" s="500">
        <f t="shared" ref="KK411:KK418" si="8982">KB411-KJ411</f>
        <v>0</v>
      </c>
      <c r="KN411" s="665"/>
      <c r="KO411" s="666"/>
      <c r="KP411" s="667"/>
      <c r="KQ411" s="668"/>
      <c r="KR411" s="669"/>
      <c r="KS411" s="691"/>
      <c r="KT411" s="1326"/>
      <c r="KU411" s="497" t="e">
        <f t="shared" ref="KU411:KU418" si="8983">IF(EXACT(VLOOKUP(KN411,OFERTA_0,2,FALSE),KO411),1,0)</f>
        <v>#N/A</v>
      </c>
      <c r="KV411" s="497" t="e">
        <f t="shared" ref="KV411:KV418" si="8984">IF(EXACT(VLOOKUP(KN411,OFERTA_0,3,FALSE),KP411),1,0)</f>
        <v>#N/A</v>
      </c>
      <c r="KW411" s="498" t="e">
        <f t="shared" ref="KW411:KW418" si="8985">IF(EXACT(VLOOKUP(KN411,OFERTA_0,4,FALSE),KQ411),1,0)</f>
        <v>#N/A</v>
      </c>
      <c r="KX411" s="498">
        <f t="shared" ref="KX411:KX418" si="8986">IF(KR411=0,0,1)</f>
        <v>0</v>
      </c>
      <c r="KY411" s="498">
        <f t="shared" ref="KY411:KY418" si="8987">IF(KS411=0,0,1)</f>
        <v>0</v>
      </c>
      <c r="KZ411" s="498" t="e">
        <f t="shared" ref="KZ411:KZ418" si="8988">PRODUCT(KU411:KY411)</f>
        <v>#N/A</v>
      </c>
      <c r="LA411" s="504">
        <f t="shared" ref="LA411:LA418" si="8989">ROUND(KS411,0)</f>
        <v>0</v>
      </c>
      <c r="LB411" s="500">
        <f t="shared" ref="LB411:LB418" si="8990">KS411-LA411</f>
        <v>0</v>
      </c>
      <c r="LE411" s="665"/>
      <c r="LF411" s="666"/>
      <c r="LG411" s="667"/>
      <c r="LH411" s="668"/>
      <c r="LI411" s="669"/>
      <c r="LJ411" s="691"/>
      <c r="LK411" s="1326"/>
      <c r="LL411" s="497" t="e">
        <f t="shared" ref="LL411:LL418" si="8991">IF(EXACT(VLOOKUP(LE411,OFERTA_0,2,FALSE),LF411),1,0)</f>
        <v>#N/A</v>
      </c>
      <c r="LM411" s="497" t="e">
        <f t="shared" ref="LM411:LM418" si="8992">IF(EXACT(VLOOKUP(LE411,OFERTA_0,3,FALSE),LG411),1,0)</f>
        <v>#N/A</v>
      </c>
      <c r="LN411" s="498" t="e">
        <f t="shared" ref="LN411:LN418" si="8993">IF(EXACT(VLOOKUP(LE411,OFERTA_0,4,FALSE),LH411),1,0)</f>
        <v>#N/A</v>
      </c>
      <c r="LO411" s="498">
        <f t="shared" ref="LO411:LO418" si="8994">IF(LI411=0,0,1)</f>
        <v>0</v>
      </c>
      <c r="LP411" s="498">
        <f t="shared" ref="LP411:LP418" si="8995">IF(LJ411=0,0,1)</f>
        <v>0</v>
      </c>
      <c r="LQ411" s="498" t="e">
        <f t="shared" ref="LQ411:LQ418" si="8996">PRODUCT(LL411:LP411)</f>
        <v>#N/A</v>
      </c>
      <c r="LR411" s="504">
        <f t="shared" ref="LR411:LR418" si="8997">ROUND(LJ411,0)</f>
        <v>0</v>
      </c>
      <c r="LS411" s="500">
        <f t="shared" ref="LS411:LS418" si="8998">LJ411-LR411</f>
        <v>0</v>
      </c>
      <c r="LV411" s="665"/>
      <c r="LW411" s="666"/>
      <c r="LX411" s="667"/>
      <c r="LY411" s="668"/>
      <c r="LZ411" s="669"/>
      <c r="MA411" s="691"/>
      <c r="MB411" s="1326"/>
      <c r="MC411" s="497" t="e">
        <f t="shared" ref="MC411:MC418" si="8999">IF(EXACT(VLOOKUP(LV411,OFERTA_0,2,FALSE),LW411),1,0)</f>
        <v>#N/A</v>
      </c>
      <c r="MD411" s="497" t="e">
        <f t="shared" ref="MD411:MD418" si="9000">IF(EXACT(VLOOKUP(LV411,OFERTA_0,3,FALSE),LX411),1,0)</f>
        <v>#N/A</v>
      </c>
      <c r="ME411" s="498" t="e">
        <f t="shared" ref="ME411:ME418" si="9001">IF(EXACT(VLOOKUP(LV411,OFERTA_0,4,FALSE),LY411),1,0)</f>
        <v>#N/A</v>
      </c>
      <c r="MF411" s="498">
        <f t="shared" ref="MF411:MF418" si="9002">IF(LZ411=0,0,1)</f>
        <v>0</v>
      </c>
      <c r="MG411" s="498">
        <f t="shared" ref="MG411:MG418" si="9003">IF(MA411=0,0,1)</f>
        <v>0</v>
      </c>
      <c r="MH411" s="498" t="e">
        <f t="shared" ref="MH411:MH418" si="9004">PRODUCT(MC411:MG411)</f>
        <v>#N/A</v>
      </c>
      <c r="MI411" s="504">
        <f t="shared" ref="MI411:MI418" si="9005">ROUND(MA411,0)</f>
        <v>0</v>
      </c>
      <c r="MJ411" s="500">
        <f t="shared" ref="MJ411:MJ418" si="9006">MA411-MI411</f>
        <v>0</v>
      </c>
      <c r="MM411" s="665"/>
      <c r="MN411" s="666"/>
      <c r="MO411" s="667"/>
      <c r="MP411" s="668"/>
      <c r="MQ411" s="669"/>
      <c r="MR411" s="691"/>
      <c r="MS411" s="1326"/>
      <c r="MT411" s="497" t="e">
        <f t="shared" ref="MT411:MT418" si="9007">IF(EXACT(VLOOKUP(MM411,OFERTA_0,2,FALSE),MN411),1,0)</f>
        <v>#N/A</v>
      </c>
      <c r="MU411" s="497" t="e">
        <f t="shared" ref="MU411:MU418" si="9008">IF(EXACT(VLOOKUP(MM411,OFERTA_0,3,FALSE),MO411),1,0)</f>
        <v>#N/A</v>
      </c>
      <c r="MV411" s="498" t="e">
        <f t="shared" ref="MV411:MV418" si="9009">IF(EXACT(VLOOKUP(MM411,OFERTA_0,4,FALSE),MP411),1,0)</f>
        <v>#N/A</v>
      </c>
      <c r="MW411" s="498">
        <f t="shared" ref="MW411:MW418" si="9010">IF(MQ411=0,0,1)</f>
        <v>0</v>
      </c>
      <c r="MX411" s="498">
        <f t="shared" ref="MX411:MX418" si="9011">IF(MR411=0,0,1)</f>
        <v>0</v>
      </c>
      <c r="MY411" s="498" t="e">
        <f t="shared" ref="MY411:MY418" si="9012">PRODUCT(MT411:MX411)</f>
        <v>#N/A</v>
      </c>
      <c r="MZ411" s="504">
        <f t="shared" ref="MZ411:MZ418" si="9013">ROUND(MR411,0)</f>
        <v>0</v>
      </c>
      <c r="NA411" s="500">
        <f t="shared" ref="NA411:NA418" si="9014">MR411-MZ411</f>
        <v>0</v>
      </c>
      <c r="ND411" s="665"/>
      <c r="NE411" s="666"/>
      <c r="NF411" s="667"/>
      <c r="NG411" s="668"/>
      <c r="NH411" s="669"/>
      <c r="NI411" s="691"/>
      <c r="NJ411" s="1326"/>
      <c r="NK411" s="497" t="e">
        <f t="shared" ref="NK411:NK418" si="9015">IF(EXACT(VLOOKUP(ND411,OFERTA_0,2,FALSE),NE411),1,0)</f>
        <v>#N/A</v>
      </c>
      <c r="NL411" s="497" t="e">
        <f t="shared" ref="NL411:NL418" si="9016">IF(EXACT(VLOOKUP(ND411,OFERTA_0,3,FALSE),NF411),1,0)</f>
        <v>#N/A</v>
      </c>
      <c r="NM411" s="498" t="e">
        <f t="shared" ref="NM411:NM418" si="9017">IF(EXACT(VLOOKUP(ND411,OFERTA_0,4,FALSE),NG411),1,0)</f>
        <v>#N/A</v>
      </c>
      <c r="NN411" s="498">
        <f t="shared" ref="NN411:NN418" si="9018">IF(NH411=0,0,1)</f>
        <v>0</v>
      </c>
      <c r="NO411" s="498">
        <f t="shared" ref="NO411:NO418" si="9019">IF(NI411=0,0,1)</f>
        <v>0</v>
      </c>
      <c r="NP411" s="498" t="e">
        <f t="shared" ref="NP411:NP418" si="9020">PRODUCT(NK411:NO411)</f>
        <v>#N/A</v>
      </c>
      <c r="NQ411" s="504">
        <f t="shared" ref="NQ411:NQ418" si="9021">ROUND(NI411,0)</f>
        <v>0</v>
      </c>
      <c r="NR411" s="500">
        <f t="shared" ref="NR411:NR418" si="9022">NI411-NQ411</f>
        <v>0</v>
      </c>
      <c r="NU411" s="665"/>
      <c r="NV411" s="666"/>
      <c r="NW411" s="667"/>
      <c r="NX411" s="668"/>
      <c r="NY411" s="669"/>
      <c r="NZ411" s="691"/>
      <c r="OA411" s="1326"/>
      <c r="OB411" s="497" t="e">
        <f t="shared" ref="OB411:OB418" si="9023">IF(EXACT(VLOOKUP(NU411,OFERTA_0,2,FALSE),NV411),1,0)</f>
        <v>#N/A</v>
      </c>
      <c r="OC411" s="497" t="e">
        <f t="shared" ref="OC411:OC418" si="9024">IF(EXACT(VLOOKUP(NU411,OFERTA_0,3,FALSE),NW411),1,0)</f>
        <v>#N/A</v>
      </c>
      <c r="OD411" s="498" t="e">
        <f t="shared" ref="OD411:OD418" si="9025">IF(EXACT(VLOOKUP(NU411,OFERTA_0,4,FALSE),NX411),1,0)</f>
        <v>#N/A</v>
      </c>
      <c r="OE411" s="498">
        <f t="shared" ref="OE411:OE418" si="9026">IF(NY411=0,0,1)</f>
        <v>0</v>
      </c>
      <c r="OF411" s="498">
        <f t="shared" ref="OF411:OF418" si="9027">IF(NZ411=0,0,1)</f>
        <v>0</v>
      </c>
      <c r="OG411" s="498" t="e">
        <f t="shared" ref="OG411:OG418" si="9028">PRODUCT(OB411:OF411)</f>
        <v>#N/A</v>
      </c>
      <c r="OH411" s="504">
        <f t="shared" ref="OH411:OH418" si="9029">ROUND(NZ411,0)</f>
        <v>0</v>
      </c>
      <c r="OI411" s="500">
        <f t="shared" ref="OI411:OI418" si="9030">NZ411-OH411</f>
        <v>0</v>
      </c>
      <c r="OL411" s="665"/>
      <c r="OM411" s="666"/>
      <c r="ON411" s="667"/>
      <c r="OO411" s="668"/>
      <c r="OP411" s="669"/>
      <c r="OQ411" s="691"/>
      <c r="OR411" s="1326"/>
      <c r="OS411" s="497" t="e">
        <f t="shared" ref="OS411:OS418" si="9031">IF(EXACT(VLOOKUP(OL411,OFERTA_0,2,FALSE),OM411),1,0)</f>
        <v>#N/A</v>
      </c>
      <c r="OT411" s="497" t="e">
        <f t="shared" ref="OT411:OT418" si="9032">IF(EXACT(VLOOKUP(OL411,OFERTA_0,3,FALSE),ON411),1,0)</f>
        <v>#N/A</v>
      </c>
      <c r="OU411" s="498" t="e">
        <f t="shared" ref="OU411:OU418" si="9033">IF(EXACT(VLOOKUP(OL411,OFERTA_0,4,FALSE),OO411),1,0)</f>
        <v>#N/A</v>
      </c>
      <c r="OV411" s="498">
        <f t="shared" ref="OV411:OV418" si="9034">IF(OP411=0,0,1)</f>
        <v>0</v>
      </c>
      <c r="OW411" s="498">
        <f t="shared" ref="OW411:OW418" si="9035">IF(OQ411=0,0,1)</f>
        <v>0</v>
      </c>
      <c r="OX411" s="498" t="e">
        <f t="shared" ref="OX411:OX418" si="9036">PRODUCT(OS411:OW411)</f>
        <v>#N/A</v>
      </c>
      <c r="OY411" s="504">
        <f t="shared" ref="OY411:OY418" si="9037">ROUND(OQ411,0)</f>
        <v>0</v>
      </c>
      <c r="OZ411" s="500">
        <f t="shared" ref="OZ411:OZ418" si="9038">OQ411-OY411</f>
        <v>0</v>
      </c>
      <c r="PC411" s="665"/>
      <c r="PD411" s="666"/>
      <c r="PE411" s="667"/>
      <c r="PF411" s="668"/>
      <c r="PG411" s="669"/>
      <c r="PH411" s="691"/>
      <c r="PI411" s="1326"/>
      <c r="PJ411" s="497" t="e">
        <f t="shared" ref="PJ411:PJ418" si="9039">IF(EXACT(VLOOKUP(PC411,OFERTA_0,2,FALSE),PD411),1,0)</f>
        <v>#N/A</v>
      </c>
      <c r="PK411" s="497" t="e">
        <f t="shared" ref="PK411:PK418" si="9040">IF(EXACT(VLOOKUP(PC411,OFERTA_0,3,FALSE),PE411),1,0)</f>
        <v>#N/A</v>
      </c>
      <c r="PL411" s="498" t="e">
        <f t="shared" ref="PL411:PL418" si="9041">IF(EXACT(VLOOKUP(PC411,OFERTA_0,4,FALSE),PF411),1,0)</f>
        <v>#N/A</v>
      </c>
      <c r="PM411" s="498">
        <f t="shared" ref="PM411:PM418" si="9042">IF(PG411=0,0,1)</f>
        <v>0</v>
      </c>
      <c r="PN411" s="498">
        <f t="shared" ref="PN411:PN418" si="9043">IF(PH411=0,0,1)</f>
        <v>0</v>
      </c>
      <c r="PO411" s="498" t="e">
        <f t="shared" ref="PO411:PO418" si="9044">PRODUCT(PJ411:PN411)</f>
        <v>#N/A</v>
      </c>
      <c r="PP411" s="504">
        <f t="shared" ref="PP411:PP418" si="9045">ROUND(PH411,0)</f>
        <v>0</v>
      </c>
      <c r="PQ411" s="500">
        <f t="shared" ref="PQ411:PQ418" si="9046">PH411-PP411</f>
        <v>0</v>
      </c>
      <c r="PT411" s="665"/>
      <c r="PU411" s="666"/>
      <c r="PV411" s="667"/>
      <c r="PW411" s="668"/>
      <c r="PX411" s="669"/>
      <c r="PY411" s="691"/>
      <c r="PZ411" s="1326"/>
      <c r="QA411" s="497" t="e">
        <f t="shared" ref="QA411:QA418" si="9047">IF(EXACT(VLOOKUP(PT411,OFERTA_0,2,FALSE),PU411),1,0)</f>
        <v>#N/A</v>
      </c>
      <c r="QB411" s="497" t="e">
        <f t="shared" ref="QB411:QB418" si="9048">IF(EXACT(VLOOKUP(PT411,OFERTA_0,3,FALSE),PV411),1,0)</f>
        <v>#N/A</v>
      </c>
      <c r="QC411" s="498" t="e">
        <f t="shared" ref="QC411:QC418" si="9049">IF(EXACT(VLOOKUP(PT411,OFERTA_0,4,FALSE),PW411),1,0)</f>
        <v>#N/A</v>
      </c>
      <c r="QD411" s="498">
        <f t="shared" ref="QD411:QD418" si="9050">IF(PX411=0,0,1)</f>
        <v>0</v>
      </c>
      <c r="QE411" s="498">
        <f t="shared" ref="QE411:QE418" si="9051">IF(PY411=0,0,1)</f>
        <v>0</v>
      </c>
      <c r="QF411" s="498" t="e">
        <f t="shared" ref="QF411:QF418" si="9052">PRODUCT(QA411:QE411)</f>
        <v>#N/A</v>
      </c>
      <c r="QG411" s="504">
        <f t="shared" ref="QG411:QG418" si="9053">ROUND(PY411,0)</f>
        <v>0</v>
      </c>
      <c r="QH411" s="500">
        <f t="shared" ref="QH411:QH418" si="9054">PY411-QG411</f>
        <v>0</v>
      </c>
      <c r="QK411" s="665"/>
      <c r="QL411" s="666"/>
      <c r="QM411" s="667"/>
      <c r="QN411" s="668"/>
      <c r="QO411" s="669"/>
      <c r="QP411" s="691"/>
      <c r="QQ411" s="1326"/>
      <c r="QR411" s="497" t="e">
        <f t="shared" ref="QR411:QR418" si="9055">IF(EXACT(VLOOKUP(QK411,OFERTA_0,2,FALSE),QL411),1,0)</f>
        <v>#N/A</v>
      </c>
      <c r="QS411" s="497" t="e">
        <f t="shared" ref="QS411:QS418" si="9056">IF(EXACT(VLOOKUP(QK411,OFERTA_0,3,FALSE),QM411),1,0)</f>
        <v>#N/A</v>
      </c>
      <c r="QT411" s="498" t="e">
        <f t="shared" ref="QT411:QT418" si="9057">IF(EXACT(VLOOKUP(QK411,OFERTA_0,4,FALSE),QN411),1,0)</f>
        <v>#N/A</v>
      </c>
      <c r="QU411" s="498">
        <f t="shared" ref="QU411:QU418" si="9058">IF(QO411=0,0,1)</f>
        <v>0</v>
      </c>
      <c r="QV411" s="498">
        <f t="shared" ref="QV411:QV418" si="9059">IF(QP411=0,0,1)</f>
        <v>0</v>
      </c>
      <c r="QW411" s="498" t="e">
        <f t="shared" ref="QW411:QW418" si="9060">PRODUCT(QR411:QV411)</f>
        <v>#N/A</v>
      </c>
      <c r="QX411" s="504">
        <f t="shared" ref="QX411:QX418" si="9061">ROUND(QP411,0)</f>
        <v>0</v>
      </c>
      <c r="QY411" s="500">
        <f t="shared" ref="QY411:QY418" si="9062">QP411-QX411</f>
        <v>0</v>
      </c>
      <c r="RB411" s="428"/>
      <c r="RC411" s="436"/>
      <c r="RD411" s="440"/>
      <c r="RE411" s="406"/>
      <c r="RF411" s="438"/>
      <c r="RG411" s="439"/>
      <c r="RH411" s="439"/>
      <c r="RI411" s="497"/>
      <c r="RJ411" s="497"/>
      <c r="RK411" s="501"/>
      <c r="RL411" s="501"/>
      <c r="RM411" s="501"/>
      <c r="RN411" s="501"/>
      <c r="RO411" s="505"/>
      <c r="RP411" s="503"/>
      <c r="RS411" s="428"/>
      <c r="RT411" s="436"/>
      <c r="RU411" s="440"/>
      <c r="RV411" s="406"/>
      <c r="RW411" s="438"/>
      <c r="RX411" s="439"/>
      <c r="RY411" s="439"/>
      <c r="RZ411" s="497"/>
      <c r="SA411" s="497"/>
      <c r="SB411" s="501"/>
      <c r="SC411" s="501"/>
      <c r="SD411" s="501"/>
      <c r="SE411" s="501"/>
      <c r="SF411" s="505"/>
      <c r="SG411" s="503"/>
      <c r="SJ411" s="428"/>
      <c r="SK411" s="436"/>
      <c r="SL411" s="440"/>
      <c r="SM411" s="406"/>
      <c r="SN411" s="438"/>
      <c r="SO411" s="439"/>
      <c r="SP411" s="439"/>
      <c r="SQ411" s="497"/>
      <c r="SR411" s="497"/>
      <c r="SS411" s="501"/>
      <c r="ST411" s="501"/>
      <c r="SU411" s="501"/>
      <c r="SV411" s="501"/>
      <c r="SW411" s="505"/>
      <c r="SX411" s="503"/>
    </row>
    <row r="412" spans="2:518" ht="35.25" hidden="1" customHeight="1" thickTop="1" thickBot="1">
      <c r="B412" s="577"/>
      <c r="C412" s="578"/>
      <c r="D412" s="579"/>
      <c r="E412" s="580"/>
      <c r="F412" s="581"/>
      <c r="G412" s="585"/>
      <c r="H412" s="595"/>
      <c r="K412" s="577"/>
      <c r="L412" s="767"/>
      <c r="M412" s="579"/>
      <c r="N412" s="580"/>
      <c r="O412" s="581"/>
      <c r="P412" s="585"/>
      <c r="Q412" s="1326"/>
      <c r="R412" s="497"/>
      <c r="S412" s="497"/>
      <c r="T412" s="498"/>
      <c r="U412" s="498"/>
      <c r="V412" s="498"/>
      <c r="W412" s="498"/>
      <c r="X412" s="504"/>
      <c r="Y412" s="500"/>
      <c r="Z412" s="486"/>
      <c r="AA412" s="486"/>
      <c r="AB412" s="577"/>
      <c r="AC412" s="767"/>
      <c r="AD412" s="579"/>
      <c r="AE412" s="580"/>
      <c r="AF412" s="581"/>
      <c r="AG412" s="585"/>
      <c r="AH412" s="1326"/>
      <c r="AI412" s="497"/>
      <c r="AJ412" s="497"/>
      <c r="AK412" s="498"/>
      <c r="AL412" s="498"/>
      <c r="AM412" s="498"/>
      <c r="AN412" s="498"/>
      <c r="AO412" s="504"/>
      <c r="AP412" s="500"/>
      <c r="AQ412" s="486"/>
      <c r="AR412" s="486"/>
      <c r="AS412" s="577"/>
      <c r="AT412" s="767"/>
      <c r="AU412" s="579"/>
      <c r="AV412" s="580"/>
      <c r="AW412" s="581"/>
      <c r="AX412" s="585"/>
      <c r="AY412" s="1326"/>
      <c r="AZ412" s="497"/>
      <c r="BA412" s="497"/>
      <c r="BB412" s="498"/>
      <c r="BC412" s="498"/>
      <c r="BD412" s="498"/>
      <c r="BE412" s="498"/>
      <c r="BF412" s="504"/>
      <c r="BG412" s="500"/>
      <c r="BJ412" s="577"/>
      <c r="BK412" s="767"/>
      <c r="BL412" s="579"/>
      <c r="BM412" s="580"/>
      <c r="BN412" s="581"/>
      <c r="BO412" s="585"/>
      <c r="BP412" s="1326"/>
      <c r="BQ412" s="497"/>
      <c r="BR412" s="497"/>
      <c r="BS412" s="498"/>
      <c r="BT412" s="498"/>
      <c r="BU412" s="498"/>
      <c r="BV412" s="498"/>
      <c r="BW412" s="504"/>
      <c r="BX412" s="500"/>
      <c r="CA412" s="577"/>
      <c r="CB412" s="767"/>
      <c r="CC412" s="579"/>
      <c r="CD412" s="580"/>
      <c r="CE412" s="581"/>
      <c r="CF412" s="585"/>
      <c r="CG412" s="1326"/>
      <c r="CH412" s="497"/>
      <c r="CI412" s="497"/>
      <c r="CJ412" s="498"/>
      <c r="CK412" s="498"/>
      <c r="CL412" s="498"/>
      <c r="CM412" s="498"/>
      <c r="CN412" s="504"/>
      <c r="CO412" s="500"/>
      <c r="CR412" s="577"/>
      <c r="CS412" s="767"/>
      <c r="CT412" s="579"/>
      <c r="CU412" s="580"/>
      <c r="CV412" s="581"/>
      <c r="CW412" s="585"/>
      <c r="CX412" s="1326"/>
      <c r="CY412" s="497"/>
      <c r="CZ412" s="497"/>
      <c r="DA412" s="498"/>
      <c r="DB412" s="498"/>
      <c r="DC412" s="498"/>
      <c r="DD412" s="498"/>
      <c r="DE412" s="504"/>
      <c r="DF412" s="500"/>
      <c r="DI412" s="577"/>
      <c r="DJ412" s="767"/>
      <c r="DK412" s="579"/>
      <c r="DL412" s="580"/>
      <c r="DM412" s="581"/>
      <c r="DN412" s="585"/>
      <c r="DO412" s="1326"/>
      <c r="DP412" s="497"/>
      <c r="DQ412" s="497"/>
      <c r="DR412" s="498"/>
      <c r="DS412" s="498"/>
      <c r="DT412" s="498"/>
      <c r="DU412" s="498"/>
      <c r="DV412" s="504"/>
      <c r="DW412" s="500"/>
      <c r="DZ412" s="577"/>
      <c r="EA412" s="767"/>
      <c r="EB412" s="579"/>
      <c r="EC412" s="580"/>
      <c r="ED412" s="581"/>
      <c r="EE412" s="585"/>
      <c r="EF412" s="1326"/>
      <c r="EG412" s="497"/>
      <c r="EH412" s="497"/>
      <c r="EI412" s="498"/>
      <c r="EJ412" s="498"/>
      <c r="EK412" s="498"/>
      <c r="EL412" s="498"/>
      <c r="EM412" s="504"/>
      <c r="EN412" s="500"/>
      <c r="EQ412" s="665"/>
      <c r="ER412" s="666"/>
      <c r="ES412" s="667"/>
      <c r="ET412" s="668"/>
      <c r="EU412" s="669"/>
      <c r="EV412" s="691"/>
      <c r="EW412" s="1326"/>
      <c r="EX412" s="497" t="e">
        <f t="shared" si="8911"/>
        <v>#N/A</v>
      </c>
      <c r="EY412" s="497" t="e">
        <f t="shared" si="8912"/>
        <v>#N/A</v>
      </c>
      <c r="EZ412" s="498" t="e">
        <f t="shared" si="8913"/>
        <v>#N/A</v>
      </c>
      <c r="FA412" s="498">
        <f t="shared" si="8914"/>
        <v>0</v>
      </c>
      <c r="FB412" s="498">
        <f t="shared" si="8915"/>
        <v>0</v>
      </c>
      <c r="FC412" s="498" t="e">
        <f t="shared" si="8916"/>
        <v>#N/A</v>
      </c>
      <c r="FD412" s="504">
        <f t="shared" si="8917"/>
        <v>0</v>
      </c>
      <c r="FE412" s="500">
        <f t="shared" si="8918"/>
        <v>0</v>
      </c>
      <c r="FH412" s="665"/>
      <c r="FI412" s="666"/>
      <c r="FJ412" s="667"/>
      <c r="FK412" s="668"/>
      <c r="FL412" s="669"/>
      <c r="FM412" s="691"/>
      <c r="FN412" s="1326"/>
      <c r="FO412" s="497" t="e">
        <f t="shared" si="8919"/>
        <v>#N/A</v>
      </c>
      <c r="FP412" s="497" t="e">
        <f t="shared" si="8920"/>
        <v>#N/A</v>
      </c>
      <c r="FQ412" s="498" t="e">
        <f t="shared" si="8921"/>
        <v>#N/A</v>
      </c>
      <c r="FR412" s="498">
        <f t="shared" si="8922"/>
        <v>0</v>
      </c>
      <c r="FS412" s="498">
        <f t="shared" si="8923"/>
        <v>0</v>
      </c>
      <c r="FT412" s="498" t="e">
        <f t="shared" si="8924"/>
        <v>#N/A</v>
      </c>
      <c r="FU412" s="504">
        <f t="shared" si="8925"/>
        <v>0</v>
      </c>
      <c r="FV412" s="500">
        <f t="shared" si="8926"/>
        <v>0</v>
      </c>
      <c r="FY412" s="665"/>
      <c r="FZ412" s="666"/>
      <c r="GA412" s="667"/>
      <c r="GB412" s="668"/>
      <c r="GC412" s="669"/>
      <c r="GD412" s="691"/>
      <c r="GE412" s="1326"/>
      <c r="GF412" s="497" t="e">
        <f t="shared" si="8927"/>
        <v>#N/A</v>
      </c>
      <c r="GG412" s="497" t="e">
        <f t="shared" si="8928"/>
        <v>#N/A</v>
      </c>
      <c r="GH412" s="498" t="e">
        <f t="shared" si="8929"/>
        <v>#N/A</v>
      </c>
      <c r="GI412" s="498">
        <f t="shared" si="8930"/>
        <v>0</v>
      </c>
      <c r="GJ412" s="498">
        <f t="shared" si="8931"/>
        <v>0</v>
      </c>
      <c r="GK412" s="498" t="e">
        <f t="shared" si="8932"/>
        <v>#N/A</v>
      </c>
      <c r="GL412" s="504">
        <f t="shared" si="8933"/>
        <v>0</v>
      </c>
      <c r="GM412" s="500">
        <f t="shared" si="8934"/>
        <v>0</v>
      </c>
      <c r="GP412" s="665"/>
      <c r="GQ412" s="666"/>
      <c r="GR412" s="667"/>
      <c r="GS412" s="668"/>
      <c r="GT412" s="669"/>
      <c r="GU412" s="691"/>
      <c r="GV412" s="1326"/>
      <c r="GW412" s="497" t="e">
        <f t="shared" si="8935"/>
        <v>#N/A</v>
      </c>
      <c r="GX412" s="497" t="e">
        <f t="shared" si="8936"/>
        <v>#N/A</v>
      </c>
      <c r="GY412" s="498" t="e">
        <f t="shared" si="8937"/>
        <v>#N/A</v>
      </c>
      <c r="GZ412" s="498">
        <f t="shared" si="8938"/>
        <v>0</v>
      </c>
      <c r="HA412" s="498">
        <f t="shared" si="8939"/>
        <v>0</v>
      </c>
      <c r="HB412" s="498" t="e">
        <f t="shared" si="8940"/>
        <v>#N/A</v>
      </c>
      <c r="HC412" s="504">
        <f t="shared" si="8941"/>
        <v>0</v>
      </c>
      <c r="HD412" s="500">
        <f t="shared" si="8942"/>
        <v>0</v>
      </c>
      <c r="HG412" s="665"/>
      <c r="HH412" s="666"/>
      <c r="HI412" s="667"/>
      <c r="HJ412" s="668"/>
      <c r="HK412" s="669"/>
      <c r="HL412" s="691"/>
      <c r="HM412" s="1326"/>
      <c r="HN412" s="497" t="e">
        <f t="shared" si="8943"/>
        <v>#N/A</v>
      </c>
      <c r="HO412" s="497" t="e">
        <f t="shared" si="8944"/>
        <v>#N/A</v>
      </c>
      <c r="HP412" s="498" t="e">
        <f t="shared" si="8945"/>
        <v>#N/A</v>
      </c>
      <c r="HQ412" s="498">
        <f t="shared" si="8946"/>
        <v>0</v>
      </c>
      <c r="HR412" s="498">
        <f t="shared" si="8947"/>
        <v>0</v>
      </c>
      <c r="HS412" s="498" t="e">
        <f t="shared" si="8948"/>
        <v>#N/A</v>
      </c>
      <c r="HT412" s="504">
        <f t="shared" si="8949"/>
        <v>0</v>
      </c>
      <c r="HU412" s="500">
        <f t="shared" si="8950"/>
        <v>0</v>
      </c>
      <c r="HX412" s="665"/>
      <c r="HY412" s="666"/>
      <c r="HZ412" s="667"/>
      <c r="IA412" s="668"/>
      <c r="IB412" s="669"/>
      <c r="IC412" s="691"/>
      <c r="ID412" s="1326"/>
      <c r="IE412" s="497" t="e">
        <f t="shared" si="8951"/>
        <v>#N/A</v>
      </c>
      <c r="IF412" s="497" t="e">
        <f t="shared" si="8952"/>
        <v>#N/A</v>
      </c>
      <c r="IG412" s="498" t="e">
        <f t="shared" si="8953"/>
        <v>#N/A</v>
      </c>
      <c r="IH412" s="498">
        <f t="shared" si="8954"/>
        <v>0</v>
      </c>
      <c r="II412" s="498">
        <f t="shared" si="8955"/>
        <v>0</v>
      </c>
      <c r="IJ412" s="498" t="e">
        <f t="shared" si="8956"/>
        <v>#N/A</v>
      </c>
      <c r="IK412" s="504">
        <f t="shared" si="8957"/>
        <v>0</v>
      </c>
      <c r="IL412" s="500">
        <f t="shared" si="8958"/>
        <v>0</v>
      </c>
      <c r="IO412" s="665"/>
      <c r="IP412" s="666"/>
      <c r="IQ412" s="667"/>
      <c r="IR412" s="668"/>
      <c r="IS412" s="669"/>
      <c r="IT412" s="691"/>
      <c r="IU412" s="1326"/>
      <c r="IV412" s="497" t="e">
        <f t="shared" si="8959"/>
        <v>#N/A</v>
      </c>
      <c r="IW412" s="497" t="e">
        <f t="shared" si="8960"/>
        <v>#N/A</v>
      </c>
      <c r="IX412" s="498" t="e">
        <f t="shared" si="8961"/>
        <v>#N/A</v>
      </c>
      <c r="IY412" s="498">
        <f t="shared" si="8962"/>
        <v>0</v>
      </c>
      <c r="IZ412" s="498">
        <f t="shared" si="8963"/>
        <v>0</v>
      </c>
      <c r="JA412" s="498" t="e">
        <f t="shared" si="8964"/>
        <v>#N/A</v>
      </c>
      <c r="JB412" s="504">
        <f t="shared" si="8965"/>
        <v>0</v>
      </c>
      <c r="JC412" s="500">
        <f t="shared" si="8966"/>
        <v>0</v>
      </c>
      <c r="JF412" s="665"/>
      <c r="JG412" s="666"/>
      <c r="JH412" s="667"/>
      <c r="JI412" s="668"/>
      <c r="JJ412" s="669"/>
      <c r="JK412" s="691"/>
      <c r="JL412" s="1326"/>
      <c r="JM412" s="497" t="e">
        <f t="shared" si="8967"/>
        <v>#N/A</v>
      </c>
      <c r="JN412" s="497" t="e">
        <f t="shared" si="8968"/>
        <v>#N/A</v>
      </c>
      <c r="JO412" s="498" t="e">
        <f t="shared" si="8969"/>
        <v>#N/A</v>
      </c>
      <c r="JP412" s="498">
        <f t="shared" si="8970"/>
        <v>0</v>
      </c>
      <c r="JQ412" s="498">
        <f t="shared" si="8971"/>
        <v>0</v>
      </c>
      <c r="JR412" s="498" t="e">
        <f t="shared" si="8972"/>
        <v>#N/A</v>
      </c>
      <c r="JS412" s="504">
        <f t="shared" si="8973"/>
        <v>0</v>
      </c>
      <c r="JT412" s="500">
        <f t="shared" si="8974"/>
        <v>0</v>
      </c>
      <c r="JW412" s="665"/>
      <c r="JX412" s="666"/>
      <c r="JY412" s="667"/>
      <c r="JZ412" s="668"/>
      <c r="KA412" s="669"/>
      <c r="KB412" s="691"/>
      <c r="KC412" s="1326"/>
      <c r="KD412" s="497" t="e">
        <f t="shared" si="8975"/>
        <v>#N/A</v>
      </c>
      <c r="KE412" s="497" t="e">
        <f t="shared" si="8976"/>
        <v>#N/A</v>
      </c>
      <c r="KF412" s="498" t="e">
        <f t="shared" si="8977"/>
        <v>#N/A</v>
      </c>
      <c r="KG412" s="498">
        <f t="shared" si="8978"/>
        <v>0</v>
      </c>
      <c r="KH412" s="498">
        <f t="shared" si="8979"/>
        <v>0</v>
      </c>
      <c r="KI412" s="498" t="e">
        <f t="shared" si="8980"/>
        <v>#N/A</v>
      </c>
      <c r="KJ412" s="504">
        <f t="shared" si="8981"/>
        <v>0</v>
      </c>
      <c r="KK412" s="500">
        <f t="shared" si="8982"/>
        <v>0</v>
      </c>
      <c r="KN412" s="665"/>
      <c r="KO412" s="666"/>
      <c r="KP412" s="667"/>
      <c r="KQ412" s="668"/>
      <c r="KR412" s="669"/>
      <c r="KS412" s="691"/>
      <c r="KT412" s="1326"/>
      <c r="KU412" s="497" t="e">
        <f t="shared" si="8983"/>
        <v>#N/A</v>
      </c>
      <c r="KV412" s="497" t="e">
        <f t="shared" si="8984"/>
        <v>#N/A</v>
      </c>
      <c r="KW412" s="498" t="e">
        <f t="shared" si="8985"/>
        <v>#N/A</v>
      </c>
      <c r="KX412" s="498">
        <f t="shared" si="8986"/>
        <v>0</v>
      </c>
      <c r="KY412" s="498">
        <f t="shared" si="8987"/>
        <v>0</v>
      </c>
      <c r="KZ412" s="498" t="e">
        <f t="shared" si="8988"/>
        <v>#N/A</v>
      </c>
      <c r="LA412" s="504">
        <f t="shared" si="8989"/>
        <v>0</v>
      </c>
      <c r="LB412" s="500">
        <f t="shared" si="8990"/>
        <v>0</v>
      </c>
      <c r="LE412" s="665"/>
      <c r="LF412" s="666"/>
      <c r="LG412" s="667"/>
      <c r="LH412" s="668"/>
      <c r="LI412" s="669"/>
      <c r="LJ412" s="691"/>
      <c r="LK412" s="1326"/>
      <c r="LL412" s="497" t="e">
        <f t="shared" si="8991"/>
        <v>#N/A</v>
      </c>
      <c r="LM412" s="497" t="e">
        <f t="shared" si="8992"/>
        <v>#N/A</v>
      </c>
      <c r="LN412" s="498" t="e">
        <f t="shared" si="8993"/>
        <v>#N/A</v>
      </c>
      <c r="LO412" s="498">
        <f t="shared" si="8994"/>
        <v>0</v>
      </c>
      <c r="LP412" s="498">
        <f t="shared" si="8995"/>
        <v>0</v>
      </c>
      <c r="LQ412" s="498" t="e">
        <f t="shared" si="8996"/>
        <v>#N/A</v>
      </c>
      <c r="LR412" s="504">
        <f t="shared" si="8997"/>
        <v>0</v>
      </c>
      <c r="LS412" s="500">
        <f t="shared" si="8998"/>
        <v>0</v>
      </c>
      <c r="LV412" s="665"/>
      <c r="LW412" s="666"/>
      <c r="LX412" s="667"/>
      <c r="LY412" s="668"/>
      <c r="LZ412" s="669"/>
      <c r="MA412" s="691"/>
      <c r="MB412" s="1326"/>
      <c r="MC412" s="497" t="e">
        <f t="shared" si="8999"/>
        <v>#N/A</v>
      </c>
      <c r="MD412" s="497" t="e">
        <f t="shared" si="9000"/>
        <v>#N/A</v>
      </c>
      <c r="ME412" s="498" t="e">
        <f t="shared" si="9001"/>
        <v>#N/A</v>
      </c>
      <c r="MF412" s="498">
        <f t="shared" si="9002"/>
        <v>0</v>
      </c>
      <c r="MG412" s="498">
        <f t="shared" si="9003"/>
        <v>0</v>
      </c>
      <c r="MH412" s="498" t="e">
        <f t="shared" si="9004"/>
        <v>#N/A</v>
      </c>
      <c r="MI412" s="504">
        <f t="shared" si="9005"/>
        <v>0</v>
      </c>
      <c r="MJ412" s="500">
        <f t="shared" si="9006"/>
        <v>0</v>
      </c>
      <c r="MM412" s="665"/>
      <c r="MN412" s="666"/>
      <c r="MO412" s="667"/>
      <c r="MP412" s="668"/>
      <c r="MQ412" s="669"/>
      <c r="MR412" s="691"/>
      <c r="MS412" s="1326"/>
      <c r="MT412" s="497" t="e">
        <f t="shared" si="9007"/>
        <v>#N/A</v>
      </c>
      <c r="MU412" s="497" t="e">
        <f t="shared" si="9008"/>
        <v>#N/A</v>
      </c>
      <c r="MV412" s="498" t="e">
        <f t="shared" si="9009"/>
        <v>#N/A</v>
      </c>
      <c r="MW412" s="498">
        <f t="shared" si="9010"/>
        <v>0</v>
      </c>
      <c r="MX412" s="498">
        <f t="shared" si="9011"/>
        <v>0</v>
      </c>
      <c r="MY412" s="498" t="e">
        <f t="shared" si="9012"/>
        <v>#N/A</v>
      </c>
      <c r="MZ412" s="504">
        <f t="shared" si="9013"/>
        <v>0</v>
      </c>
      <c r="NA412" s="500">
        <f t="shared" si="9014"/>
        <v>0</v>
      </c>
      <c r="ND412" s="665"/>
      <c r="NE412" s="666"/>
      <c r="NF412" s="667"/>
      <c r="NG412" s="668"/>
      <c r="NH412" s="669"/>
      <c r="NI412" s="691"/>
      <c r="NJ412" s="1326"/>
      <c r="NK412" s="497" t="e">
        <f t="shared" si="9015"/>
        <v>#N/A</v>
      </c>
      <c r="NL412" s="497" t="e">
        <f t="shared" si="9016"/>
        <v>#N/A</v>
      </c>
      <c r="NM412" s="498" t="e">
        <f t="shared" si="9017"/>
        <v>#N/A</v>
      </c>
      <c r="NN412" s="498">
        <f t="shared" si="9018"/>
        <v>0</v>
      </c>
      <c r="NO412" s="498">
        <f t="shared" si="9019"/>
        <v>0</v>
      </c>
      <c r="NP412" s="498" t="e">
        <f t="shared" si="9020"/>
        <v>#N/A</v>
      </c>
      <c r="NQ412" s="504">
        <f t="shared" si="9021"/>
        <v>0</v>
      </c>
      <c r="NR412" s="500">
        <f t="shared" si="9022"/>
        <v>0</v>
      </c>
      <c r="NU412" s="665"/>
      <c r="NV412" s="666"/>
      <c r="NW412" s="667"/>
      <c r="NX412" s="668"/>
      <c r="NY412" s="669"/>
      <c r="NZ412" s="691"/>
      <c r="OA412" s="1326"/>
      <c r="OB412" s="497" t="e">
        <f t="shared" si="9023"/>
        <v>#N/A</v>
      </c>
      <c r="OC412" s="497" t="e">
        <f t="shared" si="9024"/>
        <v>#N/A</v>
      </c>
      <c r="OD412" s="498" t="e">
        <f t="shared" si="9025"/>
        <v>#N/A</v>
      </c>
      <c r="OE412" s="498">
        <f t="shared" si="9026"/>
        <v>0</v>
      </c>
      <c r="OF412" s="498">
        <f t="shared" si="9027"/>
        <v>0</v>
      </c>
      <c r="OG412" s="498" t="e">
        <f t="shared" si="9028"/>
        <v>#N/A</v>
      </c>
      <c r="OH412" s="504">
        <f t="shared" si="9029"/>
        <v>0</v>
      </c>
      <c r="OI412" s="500">
        <f t="shared" si="9030"/>
        <v>0</v>
      </c>
      <c r="OL412" s="665"/>
      <c r="OM412" s="666"/>
      <c r="ON412" s="667"/>
      <c r="OO412" s="668"/>
      <c r="OP412" s="669"/>
      <c r="OQ412" s="691"/>
      <c r="OR412" s="1326"/>
      <c r="OS412" s="497" t="e">
        <f t="shared" si="9031"/>
        <v>#N/A</v>
      </c>
      <c r="OT412" s="497" t="e">
        <f t="shared" si="9032"/>
        <v>#N/A</v>
      </c>
      <c r="OU412" s="498" t="e">
        <f t="shared" si="9033"/>
        <v>#N/A</v>
      </c>
      <c r="OV412" s="498">
        <f t="shared" si="9034"/>
        <v>0</v>
      </c>
      <c r="OW412" s="498">
        <f t="shared" si="9035"/>
        <v>0</v>
      </c>
      <c r="OX412" s="498" t="e">
        <f t="shared" si="9036"/>
        <v>#N/A</v>
      </c>
      <c r="OY412" s="504">
        <f t="shared" si="9037"/>
        <v>0</v>
      </c>
      <c r="OZ412" s="500">
        <f t="shared" si="9038"/>
        <v>0</v>
      </c>
      <c r="PC412" s="665"/>
      <c r="PD412" s="666"/>
      <c r="PE412" s="667"/>
      <c r="PF412" s="668"/>
      <c r="PG412" s="669"/>
      <c r="PH412" s="691"/>
      <c r="PI412" s="1326"/>
      <c r="PJ412" s="497" t="e">
        <f t="shared" si="9039"/>
        <v>#N/A</v>
      </c>
      <c r="PK412" s="497" t="e">
        <f t="shared" si="9040"/>
        <v>#N/A</v>
      </c>
      <c r="PL412" s="498" t="e">
        <f t="shared" si="9041"/>
        <v>#N/A</v>
      </c>
      <c r="PM412" s="498">
        <f t="shared" si="9042"/>
        <v>0</v>
      </c>
      <c r="PN412" s="498">
        <f t="shared" si="9043"/>
        <v>0</v>
      </c>
      <c r="PO412" s="498" t="e">
        <f t="shared" si="9044"/>
        <v>#N/A</v>
      </c>
      <c r="PP412" s="504">
        <f t="shared" si="9045"/>
        <v>0</v>
      </c>
      <c r="PQ412" s="500">
        <f t="shared" si="9046"/>
        <v>0</v>
      </c>
      <c r="PT412" s="665"/>
      <c r="PU412" s="666"/>
      <c r="PV412" s="667"/>
      <c r="PW412" s="668"/>
      <c r="PX412" s="669"/>
      <c r="PY412" s="691"/>
      <c r="PZ412" s="1326"/>
      <c r="QA412" s="497" t="e">
        <f t="shared" si="9047"/>
        <v>#N/A</v>
      </c>
      <c r="QB412" s="497" t="e">
        <f t="shared" si="9048"/>
        <v>#N/A</v>
      </c>
      <c r="QC412" s="498" t="e">
        <f t="shared" si="9049"/>
        <v>#N/A</v>
      </c>
      <c r="QD412" s="498">
        <f t="shared" si="9050"/>
        <v>0</v>
      </c>
      <c r="QE412" s="498">
        <f t="shared" si="9051"/>
        <v>0</v>
      </c>
      <c r="QF412" s="498" t="e">
        <f t="shared" si="9052"/>
        <v>#N/A</v>
      </c>
      <c r="QG412" s="504">
        <f t="shared" si="9053"/>
        <v>0</v>
      </c>
      <c r="QH412" s="500">
        <f t="shared" si="9054"/>
        <v>0</v>
      </c>
      <c r="QK412" s="665"/>
      <c r="QL412" s="666"/>
      <c r="QM412" s="667"/>
      <c r="QN412" s="668"/>
      <c r="QO412" s="669"/>
      <c r="QP412" s="691"/>
      <c r="QQ412" s="1326"/>
      <c r="QR412" s="497" t="e">
        <f t="shared" si="9055"/>
        <v>#N/A</v>
      </c>
      <c r="QS412" s="497" t="e">
        <f t="shared" si="9056"/>
        <v>#N/A</v>
      </c>
      <c r="QT412" s="498" t="e">
        <f t="shared" si="9057"/>
        <v>#N/A</v>
      </c>
      <c r="QU412" s="498">
        <f t="shared" si="9058"/>
        <v>0</v>
      </c>
      <c r="QV412" s="498">
        <f t="shared" si="9059"/>
        <v>0</v>
      </c>
      <c r="QW412" s="498" t="e">
        <f t="shared" si="9060"/>
        <v>#N/A</v>
      </c>
      <c r="QX412" s="504">
        <f t="shared" si="9061"/>
        <v>0</v>
      </c>
      <c r="QY412" s="500">
        <f t="shared" si="9062"/>
        <v>0</v>
      </c>
      <c r="RB412" s="428"/>
      <c r="RC412" s="436"/>
      <c r="RD412" s="440"/>
      <c r="RE412" s="406"/>
      <c r="RF412" s="438"/>
      <c r="RG412" s="439"/>
      <c r="RH412" s="439"/>
      <c r="RI412" s="497"/>
      <c r="RJ412" s="497"/>
      <c r="RK412" s="501"/>
      <c r="RL412" s="501"/>
      <c r="RM412" s="501"/>
      <c r="RN412" s="501"/>
      <c r="RO412" s="505"/>
      <c r="RP412" s="503"/>
      <c r="RS412" s="428"/>
      <c r="RT412" s="436"/>
      <c r="RU412" s="440"/>
      <c r="RV412" s="406"/>
      <c r="RW412" s="438"/>
      <c r="RX412" s="439"/>
      <c r="RY412" s="439"/>
      <c r="RZ412" s="497"/>
      <c r="SA412" s="497"/>
      <c r="SB412" s="501"/>
      <c r="SC412" s="501"/>
      <c r="SD412" s="501"/>
      <c r="SE412" s="501"/>
      <c r="SF412" s="505"/>
      <c r="SG412" s="503"/>
      <c r="SJ412" s="428"/>
      <c r="SK412" s="436"/>
      <c r="SL412" s="440"/>
      <c r="SM412" s="406"/>
      <c r="SN412" s="438"/>
      <c r="SO412" s="439"/>
      <c r="SP412" s="439"/>
      <c r="SQ412" s="497"/>
      <c r="SR412" s="497"/>
      <c r="SS412" s="501"/>
      <c r="ST412" s="501"/>
      <c r="SU412" s="501"/>
      <c r="SV412" s="501"/>
      <c r="SW412" s="505"/>
      <c r="SX412" s="503"/>
    </row>
    <row r="413" spans="2:518" ht="35.25" hidden="1" customHeight="1" thickTop="1" thickBot="1">
      <c r="B413" s="577"/>
      <c r="C413" s="578"/>
      <c r="D413" s="579"/>
      <c r="E413" s="580"/>
      <c r="F413" s="581"/>
      <c r="G413" s="585"/>
      <c r="H413" s="595"/>
      <c r="K413" s="577"/>
      <c r="L413" s="767"/>
      <c r="M413" s="579"/>
      <c r="N413" s="580"/>
      <c r="O413" s="581"/>
      <c r="P413" s="585"/>
      <c r="Q413" s="1326"/>
      <c r="R413" s="497"/>
      <c r="S413" s="497"/>
      <c r="T413" s="498"/>
      <c r="U413" s="498"/>
      <c r="V413" s="498"/>
      <c r="W413" s="498"/>
      <c r="X413" s="504"/>
      <c r="Y413" s="500"/>
      <c r="Z413" s="486"/>
      <c r="AA413" s="486"/>
      <c r="AB413" s="577"/>
      <c r="AC413" s="767"/>
      <c r="AD413" s="579"/>
      <c r="AE413" s="580"/>
      <c r="AF413" s="581"/>
      <c r="AG413" s="585"/>
      <c r="AH413" s="1326"/>
      <c r="AI413" s="497"/>
      <c r="AJ413" s="497"/>
      <c r="AK413" s="498"/>
      <c r="AL413" s="498"/>
      <c r="AM413" s="498"/>
      <c r="AN413" s="498"/>
      <c r="AO413" s="504"/>
      <c r="AP413" s="500"/>
      <c r="AQ413" s="486"/>
      <c r="AR413" s="486"/>
      <c r="AS413" s="577"/>
      <c r="AT413" s="767"/>
      <c r="AU413" s="579"/>
      <c r="AV413" s="580"/>
      <c r="AW413" s="581"/>
      <c r="AX413" s="585"/>
      <c r="AY413" s="1326"/>
      <c r="AZ413" s="497"/>
      <c r="BA413" s="497"/>
      <c r="BB413" s="498"/>
      <c r="BC413" s="498"/>
      <c r="BD413" s="498"/>
      <c r="BE413" s="498"/>
      <c r="BF413" s="504"/>
      <c r="BG413" s="500"/>
      <c r="BJ413" s="577"/>
      <c r="BK413" s="767"/>
      <c r="BL413" s="579"/>
      <c r="BM413" s="580"/>
      <c r="BN413" s="581"/>
      <c r="BO413" s="585"/>
      <c r="BP413" s="1326"/>
      <c r="BQ413" s="497"/>
      <c r="BR413" s="497"/>
      <c r="BS413" s="498"/>
      <c r="BT413" s="498"/>
      <c r="BU413" s="498"/>
      <c r="BV413" s="498"/>
      <c r="BW413" s="504"/>
      <c r="BX413" s="500"/>
      <c r="CA413" s="577"/>
      <c r="CB413" s="767"/>
      <c r="CC413" s="579"/>
      <c r="CD413" s="580"/>
      <c r="CE413" s="581"/>
      <c r="CF413" s="585"/>
      <c r="CG413" s="1326"/>
      <c r="CH413" s="497"/>
      <c r="CI413" s="497"/>
      <c r="CJ413" s="498"/>
      <c r="CK413" s="498"/>
      <c r="CL413" s="498"/>
      <c r="CM413" s="498"/>
      <c r="CN413" s="504"/>
      <c r="CO413" s="500"/>
      <c r="CR413" s="577"/>
      <c r="CS413" s="767"/>
      <c r="CT413" s="579"/>
      <c r="CU413" s="580"/>
      <c r="CV413" s="581"/>
      <c r="CW413" s="585"/>
      <c r="CX413" s="1326"/>
      <c r="CY413" s="497"/>
      <c r="CZ413" s="497"/>
      <c r="DA413" s="498"/>
      <c r="DB413" s="498"/>
      <c r="DC413" s="498"/>
      <c r="DD413" s="498"/>
      <c r="DE413" s="504"/>
      <c r="DF413" s="500"/>
      <c r="DI413" s="577"/>
      <c r="DJ413" s="767"/>
      <c r="DK413" s="579"/>
      <c r="DL413" s="580"/>
      <c r="DM413" s="581"/>
      <c r="DN413" s="585"/>
      <c r="DO413" s="1326"/>
      <c r="DP413" s="497"/>
      <c r="DQ413" s="497"/>
      <c r="DR413" s="498"/>
      <c r="DS413" s="498"/>
      <c r="DT413" s="498"/>
      <c r="DU413" s="498"/>
      <c r="DV413" s="504"/>
      <c r="DW413" s="500"/>
      <c r="DZ413" s="577"/>
      <c r="EA413" s="767"/>
      <c r="EB413" s="579"/>
      <c r="EC413" s="580"/>
      <c r="ED413" s="581"/>
      <c r="EE413" s="585"/>
      <c r="EF413" s="1326"/>
      <c r="EG413" s="497"/>
      <c r="EH413" s="497"/>
      <c r="EI413" s="498"/>
      <c r="EJ413" s="498"/>
      <c r="EK413" s="498"/>
      <c r="EL413" s="498"/>
      <c r="EM413" s="504"/>
      <c r="EN413" s="500"/>
      <c r="EQ413" s="665"/>
      <c r="ER413" s="666"/>
      <c r="ES413" s="667"/>
      <c r="ET413" s="668"/>
      <c r="EU413" s="669"/>
      <c r="EV413" s="691"/>
      <c r="EW413" s="1326"/>
      <c r="EX413" s="497" t="e">
        <f t="shared" si="8911"/>
        <v>#N/A</v>
      </c>
      <c r="EY413" s="497" t="e">
        <f t="shared" si="8912"/>
        <v>#N/A</v>
      </c>
      <c r="EZ413" s="498" t="e">
        <f t="shared" si="8913"/>
        <v>#N/A</v>
      </c>
      <c r="FA413" s="498">
        <f t="shared" si="8914"/>
        <v>0</v>
      </c>
      <c r="FB413" s="498">
        <f t="shared" si="8915"/>
        <v>0</v>
      </c>
      <c r="FC413" s="498" t="e">
        <f t="shared" si="8916"/>
        <v>#N/A</v>
      </c>
      <c r="FD413" s="504">
        <f t="shared" si="8917"/>
        <v>0</v>
      </c>
      <c r="FE413" s="500">
        <f t="shared" si="8918"/>
        <v>0</v>
      </c>
      <c r="FH413" s="665"/>
      <c r="FI413" s="666"/>
      <c r="FJ413" s="667"/>
      <c r="FK413" s="668"/>
      <c r="FL413" s="669"/>
      <c r="FM413" s="691"/>
      <c r="FN413" s="1326"/>
      <c r="FO413" s="497" t="e">
        <f t="shared" si="8919"/>
        <v>#N/A</v>
      </c>
      <c r="FP413" s="497" t="e">
        <f t="shared" si="8920"/>
        <v>#N/A</v>
      </c>
      <c r="FQ413" s="498" t="e">
        <f t="shared" si="8921"/>
        <v>#N/A</v>
      </c>
      <c r="FR413" s="498">
        <f t="shared" si="8922"/>
        <v>0</v>
      </c>
      <c r="FS413" s="498">
        <f t="shared" si="8923"/>
        <v>0</v>
      </c>
      <c r="FT413" s="498" t="e">
        <f t="shared" si="8924"/>
        <v>#N/A</v>
      </c>
      <c r="FU413" s="504">
        <f t="shared" si="8925"/>
        <v>0</v>
      </c>
      <c r="FV413" s="500">
        <f t="shared" si="8926"/>
        <v>0</v>
      </c>
      <c r="FY413" s="665"/>
      <c r="FZ413" s="666"/>
      <c r="GA413" s="667"/>
      <c r="GB413" s="668"/>
      <c r="GC413" s="669"/>
      <c r="GD413" s="691"/>
      <c r="GE413" s="1326"/>
      <c r="GF413" s="497" t="e">
        <f t="shared" si="8927"/>
        <v>#N/A</v>
      </c>
      <c r="GG413" s="497" t="e">
        <f t="shared" si="8928"/>
        <v>#N/A</v>
      </c>
      <c r="GH413" s="498" t="e">
        <f t="shared" si="8929"/>
        <v>#N/A</v>
      </c>
      <c r="GI413" s="498">
        <f t="shared" si="8930"/>
        <v>0</v>
      </c>
      <c r="GJ413" s="498">
        <f t="shared" si="8931"/>
        <v>0</v>
      </c>
      <c r="GK413" s="498" t="e">
        <f t="shared" si="8932"/>
        <v>#N/A</v>
      </c>
      <c r="GL413" s="504">
        <f t="shared" si="8933"/>
        <v>0</v>
      </c>
      <c r="GM413" s="500">
        <f t="shared" si="8934"/>
        <v>0</v>
      </c>
      <c r="GP413" s="665"/>
      <c r="GQ413" s="666"/>
      <c r="GR413" s="667"/>
      <c r="GS413" s="668"/>
      <c r="GT413" s="669"/>
      <c r="GU413" s="691"/>
      <c r="GV413" s="1326"/>
      <c r="GW413" s="497" t="e">
        <f t="shared" si="8935"/>
        <v>#N/A</v>
      </c>
      <c r="GX413" s="497" t="e">
        <f t="shared" si="8936"/>
        <v>#N/A</v>
      </c>
      <c r="GY413" s="498" t="e">
        <f t="shared" si="8937"/>
        <v>#N/A</v>
      </c>
      <c r="GZ413" s="498">
        <f t="shared" si="8938"/>
        <v>0</v>
      </c>
      <c r="HA413" s="498">
        <f t="shared" si="8939"/>
        <v>0</v>
      </c>
      <c r="HB413" s="498" t="e">
        <f t="shared" si="8940"/>
        <v>#N/A</v>
      </c>
      <c r="HC413" s="504">
        <f t="shared" si="8941"/>
        <v>0</v>
      </c>
      <c r="HD413" s="500">
        <f t="shared" si="8942"/>
        <v>0</v>
      </c>
      <c r="HG413" s="665"/>
      <c r="HH413" s="666"/>
      <c r="HI413" s="667"/>
      <c r="HJ413" s="668"/>
      <c r="HK413" s="669"/>
      <c r="HL413" s="691"/>
      <c r="HM413" s="1326"/>
      <c r="HN413" s="497" t="e">
        <f t="shared" si="8943"/>
        <v>#N/A</v>
      </c>
      <c r="HO413" s="497" t="e">
        <f t="shared" si="8944"/>
        <v>#N/A</v>
      </c>
      <c r="HP413" s="498" t="e">
        <f t="shared" si="8945"/>
        <v>#N/A</v>
      </c>
      <c r="HQ413" s="498">
        <f t="shared" si="8946"/>
        <v>0</v>
      </c>
      <c r="HR413" s="498">
        <f t="shared" si="8947"/>
        <v>0</v>
      </c>
      <c r="HS413" s="498" t="e">
        <f t="shared" si="8948"/>
        <v>#N/A</v>
      </c>
      <c r="HT413" s="504">
        <f t="shared" si="8949"/>
        <v>0</v>
      </c>
      <c r="HU413" s="500">
        <f t="shared" si="8950"/>
        <v>0</v>
      </c>
      <c r="HX413" s="665"/>
      <c r="HY413" s="666"/>
      <c r="HZ413" s="667"/>
      <c r="IA413" s="668"/>
      <c r="IB413" s="669"/>
      <c r="IC413" s="691"/>
      <c r="ID413" s="1326"/>
      <c r="IE413" s="497" t="e">
        <f t="shared" si="8951"/>
        <v>#N/A</v>
      </c>
      <c r="IF413" s="497" t="e">
        <f t="shared" si="8952"/>
        <v>#N/A</v>
      </c>
      <c r="IG413" s="498" t="e">
        <f t="shared" si="8953"/>
        <v>#N/A</v>
      </c>
      <c r="IH413" s="498">
        <f t="shared" si="8954"/>
        <v>0</v>
      </c>
      <c r="II413" s="498">
        <f t="shared" si="8955"/>
        <v>0</v>
      </c>
      <c r="IJ413" s="498" t="e">
        <f t="shared" si="8956"/>
        <v>#N/A</v>
      </c>
      <c r="IK413" s="504">
        <f t="shared" si="8957"/>
        <v>0</v>
      </c>
      <c r="IL413" s="500">
        <f t="shared" si="8958"/>
        <v>0</v>
      </c>
      <c r="IO413" s="665"/>
      <c r="IP413" s="666"/>
      <c r="IQ413" s="667"/>
      <c r="IR413" s="668"/>
      <c r="IS413" s="669"/>
      <c r="IT413" s="691"/>
      <c r="IU413" s="1326"/>
      <c r="IV413" s="497" t="e">
        <f t="shared" si="8959"/>
        <v>#N/A</v>
      </c>
      <c r="IW413" s="497" t="e">
        <f t="shared" si="8960"/>
        <v>#N/A</v>
      </c>
      <c r="IX413" s="498" t="e">
        <f t="shared" si="8961"/>
        <v>#N/A</v>
      </c>
      <c r="IY413" s="498">
        <f t="shared" si="8962"/>
        <v>0</v>
      </c>
      <c r="IZ413" s="498">
        <f t="shared" si="8963"/>
        <v>0</v>
      </c>
      <c r="JA413" s="498" t="e">
        <f t="shared" si="8964"/>
        <v>#N/A</v>
      </c>
      <c r="JB413" s="504">
        <f t="shared" si="8965"/>
        <v>0</v>
      </c>
      <c r="JC413" s="500">
        <f t="shared" si="8966"/>
        <v>0</v>
      </c>
      <c r="JF413" s="665"/>
      <c r="JG413" s="666"/>
      <c r="JH413" s="667"/>
      <c r="JI413" s="668"/>
      <c r="JJ413" s="669"/>
      <c r="JK413" s="691"/>
      <c r="JL413" s="1326"/>
      <c r="JM413" s="497" t="e">
        <f t="shared" si="8967"/>
        <v>#N/A</v>
      </c>
      <c r="JN413" s="497" t="e">
        <f t="shared" si="8968"/>
        <v>#N/A</v>
      </c>
      <c r="JO413" s="498" t="e">
        <f t="shared" si="8969"/>
        <v>#N/A</v>
      </c>
      <c r="JP413" s="498">
        <f t="shared" si="8970"/>
        <v>0</v>
      </c>
      <c r="JQ413" s="498">
        <f t="shared" si="8971"/>
        <v>0</v>
      </c>
      <c r="JR413" s="498" t="e">
        <f t="shared" si="8972"/>
        <v>#N/A</v>
      </c>
      <c r="JS413" s="504">
        <f t="shared" si="8973"/>
        <v>0</v>
      </c>
      <c r="JT413" s="500">
        <f t="shared" si="8974"/>
        <v>0</v>
      </c>
      <c r="JW413" s="665"/>
      <c r="JX413" s="666"/>
      <c r="JY413" s="667"/>
      <c r="JZ413" s="668"/>
      <c r="KA413" s="669"/>
      <c r="KB413" s="691"/>
      <c r="KC413" s="1326"/>
      <c r="KD413" s="497" t="e">
        <f t="shared" si="8975"/>
        <v>#N/A</v>
      </c>
      <c r="KE413" s="497" t="e">
        <f t="shared" si="8976"/>
        <v>#N/A</v>
      </c>
      <c r="KF413" s="498" t="e">
        <f t="shared" si="8977"/>
        <v>#N/A</v>
      </c>
      <c r="KG413" s="498">
        <f t="shared" si="8978"/>
        <v>0</v>
      </c>
      <c r="KH413" s="498">
        <f t="shared" si="8979"/>
        <v>0</v>
      </c>
      <c r="KI413" s="498" t="e">
        <f t="shared" si="8980"/>
        <v>#N/A</v>
      </c>
      <c r="KJ413" s="504">
        <f t="shared" si="8981"/>
        <v>0</v>
      </c>
      <c r="KK413" s="500">
        <f t="shared" si="8982"/>
        <v>0</v>
      </c>
      <c r="KN413" s="665"/>
      <c r="KO413" s="666"/>
      <c r="KP413" s="667"/>
      <c r="KQ413" s="668"/>
      <c r="KR413" s="669"/>
      <c r="KS413" s="691"/>
      <c r="KT413" s="1326"/>
      <c r="KU413" s="497" t="e">
        <f t="shared" si="8983"/>
        <v>#N/A</v>
      </c>
      <c r="KV413" s="497" t="e">
        <f t="shared" si="8984"/>
        <v>#N/A</v>
      </c>
      <c r="KW413" s="498" t="e">
        <f t="shared" si="8985"/>
        <v>#N/A</v>
      </c>
      <c r="KX413" s="498">
        <f t="shared" si="8986"/>
        <v>0</v>
      </c>
      <c r="KY413" s="498">
        <f t="shared" si="8987"/>
        <v>0</v>
      </c>
      <c r="KZ413" s="498" t="e">
        <f t="shared" si="8988"/>
        <v>#N/A</v>
      </c>
      <c r="LA413" s="504">
        <f t="shared" si="8989"/>
        <v>0</v>
      </c>
      <c r="LB413" s="500">
        <f t="shared" si="8990"/>
        <v>0</v>
      </c>
      <c r="LE413" s="665"/>
      <c r="LF413" s="666"/>
      <c r="LG413" s="667"/>
      <c r="LH413" s="668"/>
      <c r="LI413" s="669"/>
      <c r="LJ413" s="691"/>
      <c r="LK413" s="1326"/>
      <c r="LL413" s="497" t="e">
        <f t="shared" si="8991"/>
        <v>#N/A</v>
      </c>
      <c r="LM413" s="497" t="e">
        <f t="shared" si="8992"/>
        <v>#N/A</v>
      </c>
      <c r="LN413" s="498" t="e">
        <f t="shared" si="8993"/>
        <v>#N/A</v>
      </c>
      <c r="LO413" s="498">
        <f t="shared" si="8994"/>
        <v>0</v>
      </c>
      <c r="LP413" s="498">
        <f t="shared" si="8995"/>
        <v>0</v>
      </c>
      <c r="LQ413" s="498" t="e">
        <f t="shared" si="8996"/>
        <v>#N/A</v>
      </c>
      <c r="LR413" s="504">
        <f t="shared" si="8997"/>
        <v>0</v>
      </c>
      <c r="LS413" s="500">
        <f t="shared" si="8998"/>
        <v>0</v>
      </c>
      <c r="LV413" s="665"/>
      <c r="LW413" s="666"/>
      <c r="LX413" s="667"/>
      <c r="LY413" s="668"/>
      <c r="LZ413" s="669"/>
      <c r="MA413" s="691"/>
      <c r="MB413" s="1326"/>
      <c r="MC413" s="497" t="e">
        <f t="shared" si="8999"/>
        <v>#N/A</v>
      </c>
      <c r="MD413" s="497" t="e">
        <f t="shared" si="9000"/>
        <v>#N/A</v>
      </c>
      <c r="ME413" s="498" t="e">
        <f t="shared" si="9001"/>
        <v>#N/A</v>
      </c>
      <c r="MF413" s="498">
        <f t="shared" si="9002"/>
        <v>0</v>
      </c>
      <c r="MG413" s="498">
        <f t="shared" si="9003"/>
        <v>0</v>
      </c>
      <c r="MH413" s="498" t="e">
        <f t="shared" si="9004"/>
        <v>#N/A</v>
      </c>
      <c r="MI413" s="504">
        <f t="shared" si="9005"/>
        <v>0</v>
      </c>
      <c r="MJ413" s="500">
        <f t="shared" si="9006"/>
        <v>0</v>
      </c>
      <c r="MM413" s="665"/>
      <c r="MN413" s="666"/>
      <c r="MO413" s="667"/>
      <c r="MP413" s="668"/>
      <c r="MQ413" s="669"/>
      <c r="MR413" s="691"/>
      <c r="MS413" s="1326"/>
      <c r="MT413" s="497" t="e">
        <f t="shared" si="9007"/>
        <v>#N/A</v>
      </c>
      <c r="MU413" s="497" t="e">
        <f t="shared" si="9008"/>
        <v>#N/A</v>
      </c>
      <c r="MV413" s="498" t="e">
        <f t="shared" si="9009"/>
        <v>#N/A</v>
      </c>
      <c r="MW413" s="498">
        <f t="shared" si="9010"/>
        <v>0</v>
      </c>
      <c r="MX413" s="498">
        <f t="shared" si="9011"/>
        <v>0</v>
      </c>
      <c r="MY413" s="498" t="e">
        <f t="shared" si="9012"/>
        <v>#N/A</v>
      </c>
      <c r="MZ413" s="504">
        <f t="shared" si="9013"/>
        <v>0</v>
      </c>
      <c r="NA413" s="500">
        <f t="shared" si="9014"/>
        <v>0</v>
      </c>
      <c r="ND413" s="665"/>
      <c r="NE413" s="666"/>
      <c r="NF413" s="667"/>
      <c r="NG413" s="668"/>
      <c r="NH413" s="669"/>
      <c r="NI413" s="691"/>
      <c r="NJ413" s="1326"/>
      <c r="NK413" s="497" t="e">
        <f t="shared" si="9015"/>
        <v>#N/A</v>
      </c>
      <c r="NL413" s="497" t="e">
        <f t="shared" si="9016"/>
        <v>#N/A</v>
      </c>
      <c r="NM413" s="498" t="e">
        <f t="shared" si="9017"/>
        <v>#N/A</v>
      </c>
      <c r="NN413" s="498">
        <f t="shared" si="9018"/>
        <v>0</v>
      </c>
      <c r="NO413" s="498">
        <f t="shared" si="9019"/>
        <v>0</v>
      </c>
      <c r="NP413" s="498" t="e">
        <f t="shared" si="9020"/>
        <v>#N/A</v>
      </c>
      <c r="NQ413" s="504">
        <f t="shared" si="9021"/>
        <v>0</v>
      </c>
      <c r="NR413" s="500">
        <f t="shared" si="9022"/>
        <v>0</v>
      </c>
      <c r="NU413" s="665"/>
      <c r="NV413" s="666"/>
      <c r="NW413" s="667"/>
      <c r="NX413" s="668"/>
      <c r="NY413" s="669"/>
      <c r="NZ413" s="691"/>
      <c r="OA413" s="1326"/>
      <c r="OB413" s="497" t="e">
        <f t="shared" si="9023"/>
        <v>#N/A</v>
      </c>
      <c r="OC413" s="497" t="e">
        <f t="shared" si="9024"/>
        <v>#N/A</v>
      </c>
      <c r="OD413" s="498" t="e">
        <f t="shared" si="9025"/>
        <v>#N/A</v>
      </c>
      <c r="OE413" s="498">
        <f t="shared" si="9026"/>
        <v>0</v>
      </c>
      <c r="OF413" s="498">
        <f t="shared" si="9027"/>
        <v>0</v>
      </c>
      <c r="OG413" s="498" t="e">
        <f t="shared" si="9028"/>
        <v>#N/A</v>
      </c>
      <c r="OH413" s="504">
        <f t="shared" si="9029"/>
        <v>0</v>
      </c>
      <c r="OI413" s="500">
        <f t="shared" si="9030"/>
        <v>0</v>
      </c>
      <c r="OL413" s="665"/>
      <c r="OM413" s="666"/>
      <c r="ON413" s="667"/>
      <c r="OO413" s="668"/>
      <c r="OP413" s="669"/>
      <c r="OQ413" s="691"/>
      <c r="OR413" s="1326"/>
      <c r="OS413" s="497" t="e">
        <f t="shared" si="9031"/>
        <v>#N/A</v>
      </c>
      <c r="OT413" s="497" t="e">
        <f t="shared" si="9032"/>
        <v>#N/A</v>
      </c>
      <c r="OU413" s="498" t="e">
        <f t="shared" si="9033"/>
        <v>#N/A</v>
      </c>
      <c r="OV413" s="498">
        <f t="shared" si="9034"/>
        <v>0</v>
      </c>
      <c r="OW413" s="498">
        <f t="shared" si="9035"/>
        <v>0</v>
      </c>
      <c r="OX413" s="498" t="e">
        <f t="shared" si="9036"/>
        <v>#N/A</v>
      </c>
      <c r="OY413" s="504">
        <f t="shared" si="9037"/>
        <v>0</v>
      </c>
      <c r="OZ413" s="500">
        <f t="shared" si="9038"/>
        <v>0</v>
      </c>
      <c r="PC413" s="665"/>
      <c r="PD413" s="666"/>
      <c r="PE413" s="667"/>
      <c r="PF413" s="668"/>
      <c r="PG413" s="669"/>
      <c r="PH413" s="691"/>
      <c r="PI413" s="1326"/>
      <c r="PJ413" s="497" t="e">
        <f t="shared" si="9039"/>
        <v>#N/A</v>
      </c>
      <c r="PK413" s="497" t="e">
        <f t="shared" si="9040"/>
        <v>#N/A</v>
      </c>
      <c r="PL413" s="498" t="e">
        <f t="shared" si="9041"/>
        <v>#N/A</v>
      </c>
      <c r="PM413" s="498">
        <f t="shared" si="9042"/>
        <v>0</v>
      </c>
      <c r="PN413" s="498">
        <f t="shared" si="9043"/>
        <v>0</v>
      </c>
      <c r="PO413" s="498" t="e">
        <f t="shared" si="9044"/>
        <v>#N/A</v>
      </c>
      <c r="PP413" s="504">
        <f t="shared" si="9045"/>
        <v>0</v>
      </c>
      <c r="PQ413" s="500">
        <f t="shared" si="9046"/>
        <v>0</v>
      </c>
      <c r="PT413" s="665"/>
      <c r="PU413" s="666"/>
      <c r="PV413" s="667"/>
      <c r="PW413" s="668"/>
      <c r="PX413" s="669"/>
      <c r="PY413" s="691"/>
      <c r="PZ413" s="1326"/>
      <c r="QA413" s="497" t="e">
        <f t="shared" si="9047"/>
        <v>#N/A</v>
      </c>
      <c r="QB413" s="497" t="e">
        <f t="shared" si="9048"/>
        <v>#N/A</v>
      </c>
      <c r="QC413" s="498" t="e">
        <f t="shared" si="9049"/>
        <v>#N/A</v>
      </c>
      <c r="QD413" s="498">
        <f t="shared" si="9050"/>
        <v>0</v>
      </c>
      <c r="QE413" s="498">
        <f t="shared" si="9051"/>
        <v>0</v>
      </c>
      <c r="QF413" s="498" t="e">
        <f t="shared" si="9052"/>
        <v>#N/A</v>
      </c>
      <c r="QG413" s="504">
        <f t="shared" si="9053"/>
        <v>0</v>
      </c>
      <c r="QH413" s="500">
        <f t="shared" si="9054"/>
        <v>0</v>
      </c>
      <c r="QK413" s="665"/>
      <c r="QL413" s="666"/>
      <c r="QM413" s="667"/>
      <c r="QN413" s="668"/>
      <c r="QO413" s="669"/>
      <c r="QP413" s="691"/>
      <c r="QQ413" s="1326"/>
      <c r="QR413" s="497" t="e">
        <f t="shared" si="9055"/>
        <v>#N/A</v>
      </c>
      <c r="QS413" s="497" t="e">
        <f t="shared" si="9056"/>
        <v>#N/A</v>
      </c>
      <c r="QT413" s="498" t="e">
        <f t="shared" si="9057"/>
        <v>#N/A</v>
      </c>
      <c r="QU413" s="498">
        <f t="shared" si="9058"/>
        <v>0</v>
      </c>
      <c r="QV413" s="498">
        <f t="shared" si="9059"/>
        <v>0</v>
      </c>
      <c r="QW413" s="498" t="e">
        <f t="shared" si="9060"/>
        <v>#N/A</v>
      </c>
      <c r="QX413" s="504">
        <f t="shared" si="9061"/>
        <v>0</v>
      </c>
      <c r="QY413" s="500">
        <f t="shared" si="9062"/>
        <v>0</v>
      </c>
      <c r="RB413" s="428"/>
      <c r="RC413" s="436"/>
      <c r="RD413" s="440"/>
      <c r="RE413" s="406"/>
      <c r="RF413" s="438"/>
      <c r="RG413" s="439"/>
      <c r="RH413" s="439"/>
      <c r="RI413" s="497"/>
      <c r="RJ413" s="497"/>
      <c r="RK413" s="501"/>
      <c r="RL413" s="501"/>
      <c r="RM413" s="501"/>
      <c r="RN413" s="501"/>
      <c r="RO413" s="505"/>
      <c r="RP413" s="503"/>
      <c r="RS413" s="428"/>
      <c r="RT413" s="436"/>
      <c r="RU413" s="440"/>
      <c r="RV413" s="406"/>
      <c r="RW413" s="438"/>
      <c r="RX413" s="439"/>
      <c r="RY413" s="439"/>
      <c r="RZ413" s="497"/>
      <c r="SA413" s="497"/>
      <c r="SB413" s="501"/>
      <c r="SC413" s="501"/>
      <c r="SD413" s="501"/>
      <c r="SE413" s="501"/>
      <c r="SF413" s="505"/>
      <c r="SG413" s="503"/>
      <c r="SJ413" s="428"/>
      <c r="SK413" s="436"/>
      <c r="SL413" s="440"/>
      <c r="SM413" s="406"/>
      <c r="SN413" s="438"/>
      <c r="SO413" s="439"/>
      <c r="SP413" s="439"/>
      <c r="SQ413" s="497"/>
      <c r="SR413" s="497"/>
      <c r="SS413" s="501"/>
      <c r="ST413" s="501"/>
      <c r="SU413" s="501"/>
      <c r="SV413" s="501"/>
      <c r="SW413" s="505"/>
      <c r="SX413" s="503"/>
    </row>
    <row r="414" spans="2:518" ht="35.25" hidden="1" customHeight="1" thickTop="1" thickBot="1">
      <c r="B414" s="577"/>
      <c r="C414" s="578"/>
      <c r="D414" s="579"/>
      <c r="E414" s="580"/>
      <c r="F414" s="581"/>
      <c r="G414" s="585"/>
      <c r="H414" s="595"/>
      <c r="K414" s="577"/>
      <c r="L414" s="767"/>
      <c r="M414" s="579"/>
      <c r="N414" s="580"/>
      <c r="O414" s="581"/>
      <c r="P414" s="585"/>
      <c r="Q414" s="1326"/>
      <c r="R414" s="497"/>
      <c r="S414" s="497"/>
      <c r="T414" s="498"/>
      <c r="U414" s="498"/>
      <c r="V414" s="498"/>
      <c r="W414" s="498"/>
      <c r="X414" s="504"/>
      <c r="Y414" s="500"/>
      <c r="Z414" s="486"/>
      <c r="AA414" s="486"/>
      <c r="AB414" s="577"/>
      <c r="AC414" s="767"/>
      <c r="AD414" s="579"/>
      <c r="AE414" s="580"/>
      <c r="AF414" s="581"/>
      <c r="AG414" s="585"/>
      <c r="AH414" s="1326"/>
      <c r="AI414" s="497"/>
      <c r="AJ414" s="497"/>
      <c r="AK414" s="498"/>
      <c r="AL414" s="498"/>
      <c r="AM414" s="498"/>
      <c r="AN414" s="498"/>
      <c r="AO414" s="504"/>
      <c r="AP414" s="500"/>
      <c r="AQ414" s="486"/>
      <c r="AR414" s="486"/>
      <c r="AS414" s="577"/>
      <c r="AT414" s="767"/>
      <c r="AU414" s="579"/>
      <c r="AV414" s="580"/>
      <c r="AW414" s="581"/>
      <c r="AX414" s="585"/>
      <c r="AY414" s="1326"/>
      <c r="AZ414" s="497"/>
      <c r="BA414" s="497"/>
      <c r="BB414" s="498"/>
      <c r="BC414" s="498"/>
      <c r="BD414" s="498"/>
      <c r="BE414" s="498"/>
      <c r="BF414" s="504"/>
      <c r="BG414" s="500"/>
      <c r="BJ414" s="577"/>
      <c r="BK414" s="767"/>
      <c r="BL414" s="579"/>
      <c r="BM414" s="580"/>
      <c r="BN414" s="581"/>
      <c r="BO414" s="585"/>
      <c r="BP414" s="1326"/>
      <c r="BQ414" s="497"/>
      <c r="BR414" s="497"/>
      <c r="BS414" s="498"/>
      <c r="BT414" s="498"/>
      <c r="BU414" s="498"/>
      <c r="BV414" s="498"/>
      <c r="BW414" s="504"/>
      <c r="BX414" s="500"/>
      <c r="CA414" s="577"/>
      <c r="CB414" s="767"/>
      <c r="CC414" s="579"/>
      <c r="CD414" s="580"/>
      <c r="CE414" s="581"/>
      <c r="CF414" s="585"/>
      <c r="CG414" s="1326"/>
      <c r="CH414" s="497"/>
      <c r="CI414" s="497"/>
      <c r="CJ414" s="498"/>
      <c r="CK414" s="498"/>
      <c r="CL414" s="498"/>
      <c r="CM414" s="498"/>
      <c r="CN414" s="504"/>
      <c r="CO414" s="500"/>
      <c r="CR414" s="577"/>
      <c r="CS414" s="767"/>
      <c r="CT414" s="579"/>
      <c r="CU414" s="580"/>
      <c r="CV414" s="581"/>
      <c r="CW414" s="585"/>
      <c r="CX414" s="1326"/>
      <c r="CY414" s="497"/>
      <c r="CZ414" s="497"/>
      <c r="DA414" s="498"/>
      <c r="DB414" s="498"/>
      <c r="DC414" s="498"/>
      <c r="DD414" s="498"/>
      <c r="DE414" s="504"/>
      <c r="DF414" s="500"/>
      <c r="DI414" s="577"/>
      <c r="DJ414" s="767"/>
      <c r="DK414" s="579"/>
      <c r="DL414" s="580"/>
      <c r="DM414" s="581"/>
      <c r="DN414" s="585"/>
      <c r="DO414" s="1326"/>
      <c r="DP414" s="497"/>
      <c r="DQ414" s="497"/>
      <c r="DR414" s="498"/>
      <c r="DS414" s="498"/>
      <c r="DT414" s="498"/>
      <c r="DU414" s="498"/>
      <c r="DV414" s="504"/>
      <c r="DW414" s="500"/>
      <c r="DZ414" s="577"/>
      <c r="EA414" s="767"/>
      <c r="EB414" s="579"/>
      <c r="EC414" s="580"/>
      <c r="ED414" s="581"/>
      <c r="EE414" s="585"/>
      <c r="EF414" s="1326"/>
      <c r="EG414" s="497"/>
      <c r="EH414" s="497"/>
      <c r="EI414" s="498"/>
      <c r="EJ414" s="498"/>
      <c r="EK414" s="498"/>
      <c r="EL414" s="498"/>
      <c r="EM414" s="504"/>
      <c r="EN414" s="500"/>
      <c r="EQ414" s="665"/>
      <c r="ER414" s="666"/>
      <c r="ES414" s="667"/>
      <c r="ET414" s="668"/>
      <c r="EU414" s="669"/>
      <c r="EV414" s="691"/>
      <c r="EW414" s="1326"/>
      <c r="EX414" s="497" t="e">
        <f t="shared" si="8911"/>
        <v>#N/A</v>
      </c>
      <c r="EY414" s="497" t="e">
        <f t="shared" si="8912"/>
        <v>#N/A</v>
      </c>
      <c r="EZ414" s="498" t="e">
        <f t="shared" si="8913"/>
        <v>#N/A</v>
      </c>
      <c r="FA414" s="498">
        <f t="shared" si="8914"/>
        <v>0</v>
      </c>
      <c r="FB414" s="498">
        <f t="shared" si="8915"/>
        <v>0</v>
      </c>
      <c r="FC414" s="498" t="e">
        <f t="shared" si="8916"/>
        <v>#N/A</v>
      </c>
      <c r="FD414" s="504">
        <f t="shared" si="8917"/>
        <v>0</v>
      </c>
      <c r="FE414" s="500">
        <f t="shared" si="8918"/>
        <v>0</v>
      </c>
      <c r="FH414" s="665"/>
      <c r="FI414" s="666"/>
      <c r="FJ414" s="667"/>
      <c r="FK414" s="668"/>
      <c r="FL414" s="669"/>
      <c r="FM414" s="691"/>
      <c r="FN414" s="1326"/>
      <c r="FO414" s="497" t="e">
        <f t="shared" si="8919"/>
        <v>#N/A</v>
      </c>
      <c r="FP414" s="497" t="e">
        <f t="shared" si="8920"/>
        <v>#N/A</v>
      </c>
      <c r="FQ414" s="498" t="e">
        <f t="shared" si="8921"/>
        <v>#N/A</v>
      </c>
      <c r="FR414" s="498">
        <f t="shared" si="8922"/>
        <v>0</v>
      </c>
      <c r="FS414" s="498">
        <f t="shared" si="8923"/>
        <v>0</v>
      </c>
      <c r="FT414" s="498" t="e">
        <f t="shared" si="8924"/>
        <v>#N/A</v>
      </c>
      <c r="FU414" s="504">
        <f t="shared" si="8925"/>
        <v>0</v>
      </c>
      <c r="FV414" s="500">
        <f t="shared" si="8926"/>
        <v>0</v>
      </c>
      <c r="FY414" s="665"/>
      <c r="FZ414" s="666"/>
      <c r="GA414" s="667"/>
      <c r="GB414" s="668"/>
      <c r="GC414" s="669"/>
      <c r="GD414" s="691"/>
      <c r="GE414" s="1326"/>
      <c r="GF414" s="497" t="e">
        <f t="shared" si="8927"/>
        <v>#N/A</v>
      </c>
      <c r="GG414" s="497" t="e">
        <f t="shared" si="8928"/>
        <v>#N/A</v>
      </c>
      <c r="GH414" s="498" t="e">
        <f t="shared" si="8929"/>
        <v>#N/A</v>
      </c>
      <c r="GI414" s="498">
        <f t="shared" si="8930"/>
        <v>0</v>
      </c>
      <c r="GJ414" s="498">
        <f t="shared" si="8931"/>
        <v>0</v>
      </c>
      <c r="GK414" s="498" t="e">
        <f t="shared" si="8932"/>
        <v>#N/A</v>
      </c>
      <c r="GL414" s="504">
        <f t="shared" si="8933"/>
        <v>0</v>
      </c>
      <c r="GM414" s="500">
        <f t="shared" si="8934"/>
        <v>0</v>
      </c>
      <c r="GP414" s="665"/>
      <c r="GQ414" s="666"/>
      <c r="GR414" s="667"/>
      <c r="GS414" s="668"/>
      <c r="GT414" s="669"/>
      <c r="GU414" s="691"/>
      <c r="GV414" s="1326"/>
      <c r="GW414" s="497" t="e">
        <f t="shared" si="8935"/>
        <v>#N/A</v>
      </c>
      <c r="GX414" s="497" t="e">
        <f t="shared" si="8936"/>
        <v>#N/A</v>
      </c>
      <c r="GY414" s="498" t="e">
        <f t="shared" si="8937"/>
        <v>#N/A</v>
      </c>
      <c r="GZ414" s="498">
        <f t="shared" si="8938"/>
        <v>0</v>
      </c>
      <c r="HA414" s="498">
        <f t="shared" si="8939"/>
        <v>0</v>
      </c>
      <c r="HB414" s="498" t="e">
        <f t="shared" si="8940"/>
        <v>#N/A</v>
      </c>
      <c r="HC414" s="504">
        <f t="shared" si="8941"/>
        <v>0</v>
      </c>
      <c r="HD414" s="500">
        <f t="shared" si="8942"/>
        <v>0</v>
      </c>
      <c r="HG414" s="665"/>
      <c r="HH414" s="666"/>
      <c r="HI414" s="667"/>
      <c r="HJ414" s="668"/>
      <c r="HK414" s="669"/>
      <c r="HL414" s="691"/>
      <c r="HM414" s="1326"/>
      <c r="HN414" s="497" t="e">
        <f t="shared" si="8943"/>
        <v>#N/A</v>
      </c>
      <c r="HO414" s="497" t="e">
        <f t="shared" si="8944"/>
        <v>#N/A</v>
      </c>
      <c r="HP414" s="498" t="e">
        <f t="shared" si="8945"/>
        <v>#N/A</v>
      </c>
      <c r="HQ414" s="498">
        <f t="shared" si="8946"/>
        <v>0</v>
      </c>
      <c r="HR414" s="498">
        <f t="shared" si="8947"/>
        <v>0</v>
      </c>
      <c r="HS414" s="498" t="e">
        <f t="shared" si="8948"/>
        <v>#N/A</v>
      </c>
      <c r="HT414" s="504">
        <f t="shared" si="8949"/>
        <v>0</v>
      </c>
      <c r="HU414" s="500">
        <f t="shared" si="8950"/>
        <v>0</v>
      </c>
      <c r="HX414" s="665"/>
      <c r="HY414" s="666"/>
      <c r="HZ414" s="667"/>
      <c r="IA414" s="668"/>
      <c r="IB414" s="669"/>
      <c r="IC414" s="691"/>
      <c r="ID414" s="1326"/>
      <c r="IE414" s="497" t="e">
        <f t="shared" si="8951"/>
        <v>#N/A</v>
      </c>
      <c r="IF414" s="497" t="e">
        <f t="shared" si="8952"/>
        <v>#N/A</v>
      </c>
      <c r="IG414" s="498" t="e">
        <f t="shared" si="8953"/>
        <v>#N/A</v>
      </c>
      <c r="IH414" s="498">
        <f t="shared" si="8954"/>
        <v>0</v>
      </c>
      <c r="II414" s="498">
        <f t="shared" si="8955"/>
        <v>0</v>
      </c>
      <c r="IJ414" s="498" t="e">
        <f t="shared" si="8956"/>
        <v>#N/A</v>
      </c>
      <c r="IK414" s="504">
        <f t="shared" si="8957"/>
        <v>0</v>
      </c>
      <c r="IL414" s="500">
        <f t="shared" si="8958"/>
        <v>0</v>
      </c>
      <c r="IO414" s="665"/>
      <c r="IP414" s="666"/>
      <c r="IQ414" s="667"/>
      <c r="IR414" s="668"/>
      <c r="IS414" s="669"/>
      <c r="IT414" s="691"/>
      <c r="IU414" s="1326"/>
      <c r="IV414" s="497" t="e">
        <f t="shared" si="8959"/>
        <v>#N/A</v>
      </c>
      <c r="IW414" s="497" t="e">
        <f t="shared" si="8960"/>
        <v>#N/A</v>
      </c>
      <c r="IX414" s="498" t="e">
        <f t="shared" si="8961"/>
        <v>#N/A</v>
      </c>
      <c r="IY414" s="498">
        <f t="shared" si="8962"/>
        <v>0</v>
      </c>
      <c r="IZ414" s="498">
        <f t="shared" si="8963"/>
        <v>0</v>
      </c>
      <c r="JA414" s="498" t="e">
        <f t="shared" si="8964"/>
        <v>#N/A</v>
      </c>
      <c r="JB414" s="504">
        <f t="shared" si="8965"/>
        <v>0</v>
      </c>
      <c r="JC414" s="500">
        <f t="shared" si="8966"/>
        <v>0</v>
      </c>
      <c r="JF414" s="665"/>
      <c r="JG414" s="666"/>
      <c r="JH414" s="667"/>
      <c r="JI414" s="668"/>
      <c r="JJ414" s="669"/>
      <c r="JK414" s="691"/>
      <c r="JL414" s="1326"/>
      <c r="JM414" s="497" t="e">
        <f t="shared" si="8967"/>
        <v>#N/A</v>
      </c>
      <c r="JN414" s="497" t="e">
        <f t="shared" si="8968"/>
        <v>#N/A</v>
      </c>
      <c r="JO414" s="498" t="e">
        <f t="shared" si="8969"/>
        <v>#N/A</v>
      </c>
      <c r="JP414" s="498">
        <f t="shared" si="8970"/>
        <v>0</v>
      </c>
      <c r="JQ414" s="498">
        <f t="shared" si="8971"/>
        <v>0</v>
      </c>
      <c r="JR414" s="498" t="e">
        <f t="shared" si="8972"/>
        <v>#N/A</v>
      </c>
      <c r="JS414" s="504">
        <f t="shared" si="8973"/>
        <v>0</v>
      </c>
      <c r="JT414" s="500">
        <f t="shared" si="8974"/>
        <v>0</v>
      </c>
      <c r="JW414" s="665"/>
      <c r="JX414" s="666"/>
      <c r="JY414" s="667"/>
      <c r="JZ414" s="668"/>
      <c r="KA414" s="669"/>
      <c r="KB414" s="691"/>
      <c r="KC414" s="1326"/>
      <c r="KD414" s="497" t="e">
        <f t="shared" si="8975"/>
        <v>#N/A</v>
      </c>
      <c r="KE414" s="497" t="e">
        <f t="shared" si="8976"/>
        <v>#N/A</v>
      </c>
      <c r="KF414" s="498" t="e">
        <f t="shared" si="8977"/>
        <v>#N/A</v>
      </c>
      <c r="KG414" s="498">
        <f t="shared" si="8978"/>
        <v>0</v>
      </c>
      <c r="KH414" s="498">
        <f t="shared" si="8979"/>
        <v>0</v>
      </c>
      <c r="KI414" s="498" t="e">
        <f t="shared" si="8980"/>
        <v>#N/A</v>
      </c>
      <c r="KJ414" s="504">
        <f t="shared" si="8981"/>
        <v>0</v>
      </c>
      <c r="KK414" s="500">
        <f t="shared" si="8982"/>
        <v>0</v>
      </c>
      <c r="KN414" s="665"/>
      <c r="KO414" s="666"/>
      <c r="KP414" s="667"/>
      <c r="KQ414" s="668"/>
      <c r="KR414" s="669"/>
      <c r="KS414" s="691"/>
      <c r="KT414" s="1326"/>
      <c r="KU414" s="497" t="e">
        <f t="shared" si="8983"/>
        <v>#N/A</v>
      </c>
      <c r="KV414" s="497" t="e">
        <f t="shared" si="8984"/>
        <v>#N/A</v>
      </c>
      <c r="KW414" s="498" t="e">
        <f t="shared" si="8985"/>
        <v>#N/A</v>
      </c>
      <c r="KX414" s="498">
        <f t="shared" si="8986"/>
        <v>0</v>
      </c>
      <c r="KY414" s="498">
        <f t="shared" si="8987"/>
        <v>0</v>
      </c>
      <c r="KZ414" s="498" t="e">
        <f t="shared" si="8988"/>
        <v>#N/A</v>
      </c>
      <c r="LA414" s="504">
        <f t="shared" si="8989"/>
        <v>0</v>
      </c>
      <c r="LB414" s="500">
        <f t="shared" si="8990"/>
        <v>0</v>
      </c>
      <c r="LE414" s="665"/>
      <c r="LF414" s="666"/>
      <c r="LG414" s="667"/>
      <c r="LH414" s="668"/>
      <c r="LI414" s="669"/>
      <c r="LJ414" s="691"/>
      <c r="LK414" s="1326"/>
      <c r="LL414" s="497" t="e">
        <f t="shared" si="8991"/>
        <v>#N/A</v>
      </c>
      <c r="LM414" s="497" t="e">
        <f t="shared" si="8992"/>
        <v>#N/A</v>
      </c>
      <c r="LN414" s="498" t="e">
        <f t="shared" si="8993"/>
        <v>#N/A</v>
      </c>
      <c r="LO414" s="498">
        <f t="shared" si="8994"/>
        <v>0</v>
      </c>
      <c r="LP414" s="498">
        <f t="shared" si="8995"/>
        <v>0</v>
      </c>
      <c r="LQ414" s="498" t="e">
        <f t="shared" si="8996"/>
        <v>#N/A</v>
      </c>
      <c r="LR414" s="504">
        <f t="shared" si="8997"/>
        <v>0</v>
      </c>
      <c r="LS414" s="500">
        <f t="shared" si="8998"/>
        <v>0</v>
      </c>
      <c r="LV414" s="665"/>
      <c r="LW414" s="666"/>
      <c r="LX414" s="667"/>
      <c r="LY414" s="668"/>
      <c r="LZ414" s="669"/>
      <c r="MA414" s="691"/>
      <c r="MB414" s="1326"/>
      <c r="MC414" s="497" t="e">
        <f t="shared" si="8999"/>
        <v>#N/A</v>
      </c>
      <c r="MD414" s="497" t="e">
        <f t="shared" si="9000"/>
        <v>#N/A</v>
      </c>
      <c r="ME414" s="498" t="e">
        <f t="shared" si="9001"/>
        <v>#N/A</v>
      </c>
      <c r="MF414" s="498">
        <f t="shared" si="9002"/>
        <v>0</v>
      </c>
      <c r="MG414" s="498">
        <f t="shared" si="9003"/>
        <v>0</v>
      </c>
      <c r="MH414" s="498" t="e">
        <f t="shared" si="9004"/>
        <v>#N/A</v>
      </c>
      <c r="MI414" s="504">
        <f t="shared" si="9005"/>
        <v>0</v>
      </c>
      <c r="MJ414" s="500">
        <f t="shared" si="9006"/>
        <v>0</v>
      </c>
      <c r="MM414" s="665"/>
      <c r="MN414" s="666"/>
      <c r="MO414" s="667"/>
      <c r="MP414" s="668"/>
      <c r="MQ414" s="669"/>
      <c r="MR414" s="691"/>
      <c r="MS414" s="1326"/>
      <c r="MT414" s="497" t="e">
        <f t="shared" si="9007"/>
        <v>#N/A</v>
      </c>
      <c r="MU414" s="497" t="e">
        <f t="shared" si="9008"/>
        <v>#N/A</v>
      </c>
      <c r="MV414" s="498" t="e">
        <f t="shared" si="9009"/>
        <v>#N/A</v>
      </c>
      <c r="MW414" s="498">
        <f t="shared" si="9010"/>
        <v>0</v>
      </c>
      <c r="MX414" s="498">
        <f t="shared" si="9011"/>
        <v>0</v>
      </c>
      <c r="MY414" s="498" t="e">
        <f t="shared" si="9012"/>
        <v>#N/A</v>
      </c>
      <c r="MZ414" s="504">
        <f t="shared" si="9013"/>
        <v>0</v>
      </c>
      <c r="NA414" s="500">
        <f t="shared" si="9014"/>
        <v>0</v>
      </c>
      <c r="ND414" s="665"/>
      <c r="NE414" s="666"/>
      <c r="NF414" s="667"/>
      <c r="NG414" s="668"/>
      <c r="NH414" s="669"/>
      <c r="NI414" s="691"/>
      <c r="NJ414" s="1326"/>
      <c r="NK414" s="497" t="e">
        <f t="shared" si="9015"/>
        <v>#N/A</v>
      </c>
      <c r="NL414" s="497" t="e">
        <f t="shared" si="9016"/>
        <v>#N/A</v>
      </c>
      <c r="NM414" s="498" t="e">
        <f t="shared" si="9017"/>
        <v>#N/A</v>
      </c>
      <c r="NN414" s="498">
        <f t="shared" si="9018"/>
        <v>0</v>
      </c>
      <c r="NO414" s="498">
        <f t="shared" si="9019"/>
        <v>0</v>
      </c>
      <c r="NP414" s="498" t="e">
        <f t="shared" si="9020"/>
        <v>#N/A</v>
      </c>
      <c r="NQ414" s="504">
        <f t="shared" si="9021"/>
        <v>0</v>
      </c>
      <c r="NR414" s="500">
        <f t="shared" si="9022"/>
        <v>0</v>
      </c>
      <c r="NU414" s="665"/>
      <c r="NV414" s="666"/>
      <c r="NW414" s="667"/>
      <c r="NX414" s="668"/>
      <c r="NY414" s="669"/>
      <c r="NZ414" s="691"/>
      <c r="OA414" s="1326"/>
      <c r="OB414" s="497" t="e">
        <f t="shared" si="9023"/>
        <v>#N/A</v>
      </c>
      <c r="OC414" s="497" t="e">
        <f t="shared" si="9024"/>
        <v>#N/A</v>
      </c>
      <c r="OD414" s="498" t="e">
        <f t="shared" si="9025"/>
        <v>#N/A</v>
      </c>
      <c r="OE414" s="498">
        <f t="shared" si="9026"/>
        <v>0</v>
      </c>
      <c r="OF414" s="498">
        <f t="shared" si="9027"/>
        <v>0</v>
      </c>
      <c r="OG414" s="498" t="e">
        <f t="shared" si="9028"/>
        <v>#N/A</v>
      </c>
      <c r="OH414" s="504">
        <f t="shared" si="9029"/>
        <v>0</v>
      </c>
      <c r="OI414" s="500">
        <f t="shared" si="9030"/>
        <v>0</v>
      </c>
      <c r="OL414" s="665"/>
      <c r="OM414" s="666"/>
      <c r="ON414" s="667"/>
      <c r="OO414" s="668"/>
      <c r="OP414" s="669"/>
      <c r="OQ414" s="691"/>
      <c r="OR414" s="1326"/>
      <c r="OS414" s="497" t="e">
        <f t="shared" si="9031"/>
        <v>#N/A</v>
      </c>
      <c r="OT414" s="497" t="e">
        <f t="shared" si="9032"/>
        <v>#N/A</v>
      </c>
      <c r="OU414" s="498" t="e">
        <f t="shared" si="9033"/>
        <v>#N/A</v>
      </c>
      <c r="OV414" s="498">
        <f t="shared" si="9034"/>
        <v>0</v>
      </c>
      <c r="OW414" s="498">
        <f t="shared" si="9035"/>
        <v>0</v>
      </c>
      <c r="OX414" s="498" t="e">
        <f t="shared" si="9036"/>
        <v>#N/A</v>
      </c>
      <c r="OY414" s="504">
        <f t="shared" si="9037"/>
        <v>0</v>
      </c>
      <c r="OZ414" s="500">
        <f t="shared" si="9038"/>
        <v>0</v>
      </c>
      <c r="PC414" s="665"/>
      <c r="PD414" s="666"/>
      <c r="PE414" s="667"/>
      <c r="PF414" s="668"/>
      <c r="PG414" s="669"/>
      <c r="PH414" s="691"/>
      <c r="PI414" s="1326"/>
      <c r="PJ414" s="497" t="e">
        <f t="shared" si="9039"/>
        <v>#N/A</v>
      </c>
      <c r="PK414" s="497" t="e">
        <f t="shared" si="9040"/>
        <v>#N/A</v>
      </c>
      <c r="PL414" s="498" t="e">
        <f t="shared" si="9041"/>
        <v>#N/A</v>
      </c>
      <c r="PM414" s="498">
        <f t="shared" si="9042"/>
        <v>0</v>
      </c>
      <c r="PN414" s="498">
        <f t="shared" si="9043"/>
        <v>0</v>
      </c>
      <c r="PO414" s="498" t="e">
        <f t="shared" si="9044"/>
        <v>#N/A</v>
      </c>
      <c r="PP414" s="504">
        <f t="shared" si="9045"/>
        <v>0</v>
      </c>
      <c r="PQ414" s="500">
        <f t="shared" si="9046"/>
        <v>0</v>
      </c>
      <c r="PT414" s="665"/>
      <c r="PU414" s="666"/>
      <c r="PV414" s="667"/>
      <c r="PW414" s="668"/>
      <c r="PX414" s="669"/>
      <c r="PY414" s="691"/>
      <c r="PZ414" s="1326"/>
      <c r="QA414" s="497" t="e">
        <f t="shared" si="9047"/>
        <v>#N/A</v>
      </c>
      <c r="QB414" s="497" t="e">
        <f t="shared" si="9048"/>
        <v>#N/A</v>
      </c>
      <c r="QC414" s="498" t="e">
        <f t="shared" si="9049"/>
        <v>#N/A</v>
      </c>
      <c r="QD414" s="498">
        <f t="shared" si="9050"/>
        <v>0</v>
      </c>
      <c r="QE414" s="498">
        <f t="shared" si="9051"/>
        <v>0</v>
      </c>
      <c r="QF414" s="498" t="e">
        <f t="shared" si="9052"/>
        <v>#N/A</v>
      </c>
      <c r="QG414" s="504">
        <f t="shared" si="9053"/>
        <v>0</v>
      </c>
      <c r="QH414" s="500">
        <f t="shared" si="9054"/>
        <v>0</v>
      </c>
      <c r="QK414" s="665"/>
      <c r="QL414" s="666"/>
      <c r="QM414" s="667"/>
      <c r="QN414" s="668"/>
      <c r="QO414" s="669"/>
      <c r="QP414" s="691"/>
      <c r="QQ414" s="1326"/>
      <c r="QR414" s="497" t="e">
        <f t="shared" si="9055"/>
        <v>#N/A</v>
      </c>
      <c r="QS414" s="497" t="e">
        <f t="shared" si="9056"/>
        <v>#N/A</v>
      </c>
      <c r="QT414" s="498" t="e">
        <f t="shared" si="9057"/>
        <v>#N/A</v>
      </c>
      <c r="QU414" s="498">
        <f t="shared" si="9058"/>
        <v>0</v>
      </c>
      <c r="QV414" s="498">
        <f t="shared" si="9059"/>
        <v>0</v>
      </c>
      <c r="QW414" s="498" t="e">
        <f t="shared" si="9060"/>
        <v>#N/A</v>
      </c>
      <c r="QX414" s="504">
        <f t="shared" si="9061"/>
        <v>0</v>
      </c>
      <c r="QY414" s="500">
        <f t="shared" si="9062"/>
        <v>0</v>
      </c>
      <c r="RB414" s="428"/>
      <c r="RC414" s="436"/>
      <c r="RD414" s="440"/>
      <c r="RE414" s="406"/>
      <c r="RF414" s="438"/>
      <c r="RG414" s="439"/>
      <c r="RH414" s="439"/>
      <c r="RI414" s="497"/>
      <c r="RJ414" s="497"/>
      <c r="RK414" s="501"/>
      <c r="RL414" s="501"/>
      <c r="RM414" s="501"/>
      <c r="RN414" s="501"/>
      <c r="RO414" s="505"/>
      <c r="RP414" s="503"/>
      <c r="RS414" s="428"/>
      <c r="RT414" s="436"/>
      <c r="RU414" s="440"/>
      <c r="RV414" s="406"/>
      <c r="RW414" s="438"/>
      <c r="RX414" s="439"/>
      <c r="RY414" s="439"/>
      <c r="RZ414" s="497"/>
      <c r="SA414" s="497"/>
      <c r="SB414" s="501"/>
      <c r="SC414" s="501"/>
      <c r="SD414" s="501"/>
      <c r="SE414" s="501"/>
      <c r="SF414" s="505"/>
      <c r="SG414" s="503"/>
      <c r="SJ414" s="428"/>
      <c r="SK414" s="436"/>
      <c r="SL414" s="440"/>
      <c r="SM414" s="406"/>
      <c r="SN414" s="438"/>
      <c r="SO414" s="439"/>
      <c r="SP414" s="439"/>
      <c r="SQ414" s="497"/>
      <c r="SR414" s="497"/>
      <c r="SS414" s="501"/>
      <c r="ST414" s="501"/>
      <c r="SU414" s="501"/>
      <c r="SV414" s="501"/>
      <c r="SW414" s="505"/>
      <c r="SX414" s="503"/>
    </row>
    <row r="415" spans="2:518" ht="35.25" hidden="1" customHeight="1" thickTop="1" thickBot="1">
      <c r="B415" s="577"/>
      <c r="C415" s="578"/>
      <c r="D415" s="579"/>
      <c r="E415" s="580"/>
      <c r="F415" s="581"/>
      <c r="G415" s="585"/>
      <c r="H415" s="595"/>
      <c r="K415" s="577"/>
      <c r="L415" s="767"/>
      <c r="M415" s="579"/>
      <c r="N415" s="580"/>
      <c r="O415" s="581"/>
      <c r="P415" s="585"/>
      <c r="Q415" s="1326"/>
      <c r="R415" s="497"/>
      <c r="S415" s="497"/>
      <c r="T415" s="498"/>
      <c r="U415" s="498"/>
      <c r="V415" s="498"/>
      <c r="W415" s="498"/>
      <c r="X415" s="504"/>
      <c r="Y415" s="500"/>
      <c r="Z415" s="486"/>
      <c r="AA415" s="486"/>
      <c r="AB415" s="577"/>
      <c r="AC415" s="767"/>
      <c r="AD415" s="579"/>
      <c r="AE415" s="580"/>
      <c r="AF415" s="581"/>
      <c r="AG415" s="585"/>
      <c r="AH415" s="1326"/>
      <c r="AI415" s="497"/>
      <c r="AJ415" s="497"/>
      <c r="AK415" s="498"/>
      <c r="AL415" s="498"/>
      <c r="AM415" s="498"/>
      <c r="AN415" s="498"/>
      <c r="AO415" s="504"/>
      <c r="AP415" s="500"/>
      <c r="AQ415" s="486"/>
      <c r="AR415" s="486"/>
      <c r="AS415" s="577"/>
      <c r="AT415" s="767"/>
      <c r="AU415" s="579"/>
      <c r="AV415" s="580"/>
      <c r="AW415" s="581"/>
      <c r="AX415" s="585"/>
      <c r="AY415" s="1326"/>
      <c r="AZ415" s="497"/>
      <c r="BA415" s="497"/>
      <c r="BB415" s="498"/>
      <c r="BC415" s="498"/>
      <c r="BD415" s="498"/>
      <c r="BE415" s="498"/>
      <c r="BF415" s="504"/>
      <c r="BG415" s="500"/>
      <c r="BJ415" s="577"/>
      <c r="BK415" s="767"/>
      <c r="BL415" s="579"/>
      <c r="BM415" s="580"/>
      <c r="BN415" s="581"/>
      <c r="BO415" s="585"/>
      <c r="BP415" s="1326"/>
      <c r="BQ415" s="497"/>
      <c r="BR415" s="497"/>
      <c r="BS415" s="498"/>
      <c r="BT415" s="498"/>
      <c r="BU415" s="498"/>
      <c r="BV415" s="498"/>
      <c r="BW415" s="504"/>
      <c r="BX415" s="500"/>
      <c r="CA415" s="577"/>
      <c r="CB415" s="767"/>
      <c r="CC415" s="579"/>
      <c r="CD415" s="580"/>
      <c r="CE415" s="581"/>
      <c r="CF415" s="585"/>
      <c r="CG415" s="1326"/>
      <c r="CH415" s="497"/>
      <c r="CI415" s="497"/>
      <c r="CJ415" s="498"/>
      <c r="CK415" s="498"/>
      <c r="CL415" s="498"/>
      <c r="CM415" s="498"/>
      <c r="CN415" s="504"/>
      <c r="CO415" s="500"/>
      <c r="CR415" s="577"/>
      <c r="CS415" s="767"/>
      <c r="CT415" s="579"/>
      <c r="CU415" s="580"/>
      <c r="CV415" s="581"/>
      <c r="CW415" s="585"/>
      <c r="CX415" s="1326"/>
      <c r="CY415" s="497"/>
      <c r="CZ415" s="497"/>
      <c r="DA415" s="498"/>
      <c r="DB415" s="498"/>
      <c r="DC415" s="498"/>
      <c r="DD415" s="498"/>
      <c r="DE415" s="504"/>
      <c r="DF415" s="500"/>
      <c r="DI415" s="577"/>
      <c r="DJ415" s="767"/>
      <c r="DK415" s="579"/>
      <c r="DL415" s="580"/>
      <c r="DM415" s="581"/>
      <c r="DN415" s="585"/>
      <c r="DO415" s="1326"/>
      <c r="DP415" s="497"/>
      <c r="DQ415" s="497"/>
      <c r="DR415" s="498"/>
      <c r="DS415" s="498"/>
      <c r="DT415" s="498"/>
      <c r="DU415" s="498"/>
      <c r="DV415" s="504"/>
      <c r="DW415" s="500"/>
      <c r="DZ415" s="577"/>
      <c r="EA415" s="767"/>
      <c r="EB415" s="579"/>
      <c r="EC415" s="580"/>
      <c r="ED415" s="581"/>
      <c r="EE415" s="585"/>
      <c r="EF415" s="1326"/>
      <c r="EG415" s="497"/>
      <c r="EH415" s="497"/>
      <c r="EI415" s="498"/>
      <c r="EJ415" s="498"/>
      <c r="EK415" s="498"/>
      <c r="EL415" s="498"/>
      <c r="EM415" s="504"/>
      <c r="EN415" s="500"/>
      <c r="EQ415" s="665"/>
      <c r="ER415" s="666"/>
      <c r="ES415" s="667"/>
      <c r="ET415" s="668"/>
      <c r="EU415" s="669"/>
      <c r="EV415" s="691"/>
      <c r="EW415" s="1326"/>
      <c r="EX415" s="497" t="e">
        <f t="shared" si="8911"/>
        <v>#N/A</v>
      </c>
      <c r="EY415" s="497" t="e">
        <f t="shared" si="8912"/>
        <v>#N/A</v>
      </c>
      <c r="EZ415" s="498" t="e">
        <f t="shared" si="8913"/>
        <v>#N/A</v>
      </c>
      <c r="FA415" s="498">
        <f t="shared" si="8914"/>
        <v>0</v>
      </c>
      <c r="FB415" s="498">
        <f t="shared" si="8915"/>
        <v>0</v>
      </c>
      <c r="FC415" s="498" t="e">
        <f t="shared" si="8916"/>
        <v>#N/A</v>
      </c>
      <c r="FD415" s="504">
        <f t="shared" si="8917"/>
        <v>0</v>
      </c>
      <c r="FE415" s="500">
        <f t="shared" si="8918"/>
        <v>0</v>
      </c>
      <c r="FH415" s="665"/>
      <c r="FI415" s="666"/>
      <c r="FJ415" s="667"/>
      <c r="FK415" s="668"/>
      <c r="FL415" s="669"/>
      <c r="FM415" s="691"/>
      <c r="FN415" s="1326"/>
      <c r="FO415" s="497" t="e">
        <f t="shared" si="8919"/>
        <v>#N/A</v>
      </c>
      <c r="FP415" s="497" t="e">
        <f t="shared" si="8920"/>
        <v>#N/A</v>
      </c>
      <c r="FQ415" s="498" t="e">
        <f t="shared" si="8921"/>
        <v>#N/A</v>
      </c>
      <c r="FR415" s="498">
        <f t="shared" si="8922"/>
        <v>0</v>
      </c>
      <c r="FS415" s="498">
        <f t="shared" si="8923"/>
        <v>0</v>
      </c>
      <c r="FT415" s="498" t="e">
        <f t="shared" si="8924"/>
        <v>#N/A</v>
      </c>
      <c r="FU415" s="504">
        <f t="shared" si="8925"/>
        <v>0</v>
      </c>
      <c r="FV415" s="500">
        <f t="shared" si="8926"/>
        <v>0</v>
      </c>
      <c r="FY415" s="665"/>
      <c r="FZ415" s="666"/>
      <c r="GA415" s="667"/>
      <c r="GB415" s="668"/>
      <c r="GC415" s="669"/>
      <c r="GD415" s="691"/>
      <c r="GE415" s="1326"/>
      <c r="GF415" s="497" t="e">
        <f t="shared" si="8927"/>
        <v>#N/A</v>
      </c>
      <c r="GG415" s="497" t="e">
        <f t="shared" si="8928"/>
        <v>#N/A</v>
      </c>
      <c r="GH415" s="498" t="e">
        <f t="shared" si="8929"/>
        <v>#N/A</v>
      </c>
      <c r="GI415" s="498">
        <f t="shared" si="8930"/>
        <v>0</v>
      </c>
      <c r="GJ415" s="498">
        <f t="shared" si="8931"/>
        <v>0</v>
      </c>
      <c r="GK415" s="498" t="e">
        <f t="shared" si="8932"/>
        <v>#N/A</v>
      </c>
      <c r="GL415" s="504">
        <f t="shared" si="8933"/>
        <v>0</v>
      </c>
      <c r="GM415" s="500">
        <f t="shared" si="8934"/>
        <v>0</v>
      </c>
      <c r="GP415" s="665"/>
      <c r="GQ415" s="666"/>
      <c r="GR415" s="667"/>
      <c r="GS415" s="668"/>
      <c r="GT415" s="669"/>
      <c r="GU415" s="691"/>
      <c r="GV415" s="1326"/>
      <c r="GW415" s="497" t="e">
        <f t="shared" si="8935"/>
        <v>#N/A</v>
      </c>
      <c r="GX415" s="497" t="e">
        <f t="shared" si="8936"/>
        <v>#N/A</v>
      </c>
      <c r="GY415" s="498" t="e">
        <f t="shared" si="8937"/>
        <v>#N/A</v>
      </c>
      <c r="GZ415" s="498">
        <f t="shared" si="8938"/>
        <v>0</v>
      </c>
      <c r="HA415" s="498">
        <f t="shared" si="8939"/>
        <v>0</v>
      </c>
      <c r="HB415" s="498" t="e">
        <f t="shared" si="8940"/>
        <v>#N/A</v>
      </c>
      <c r="HC415" s="504">
        <f t="shared" si="8941"/>
        <v>0</v>
      </c>
      <c r="HD415" s="500">
        <f t="shared" si="8942"/>
        <v>0</v>
      </c>
      <c r="HG415" s="665"/>
      <c r="HH415" s="666"/>
      <c r="HI415" s="667"/>
      <c r="HJ415" s="668"/>
      <c r="HK415" s="669"/>
      <c r="HL415" s="691"/>
      <c r="HM415" s="1326"/>
      <c r="HN415" s="497" t="e">
        <f t="shared" si="8943"/>
        <v>#N/A</v>
      </c>
      <c r="HO415" s="497" t="e">
        <f t="shared" si="8944"/>
        <v>#N/A</v>
      </c>
      <c r="HP415" s="498" t="e">
        <f t="shared" si="8945"/>
        <v>#N/A</v>
      </c>
      <c r="HQ415" s="498">
        <f t="shared" si="8946"/>
        <v>0</v>
      </c>
      <c r="HR415" s="498">
        <f t="shared" si="8947"/>
        <v>0</v>
      </c>
      <c r="HS415" s="498" t="e">
        <f t="shared" si="8948"/>
        <v>#N/A</v>
      </c>
      <c r="HT415" s="504">
        <f t="shared" si="8949"/>
        <v>0</v>
      </c>
      <c r="HU415" s="500">
        <f t="shared" si="8950"/>
        <v>0</v>
      </c>
      <c r="HX415" s="665"/>
      <c r="HY415" s="666"/>
      <c r="HZ415" s="667"/>
      <c r="IA415" s="668"/>
      <c r="IB415" s="669"/>
      <c r="IC415" s="691"/>
      <c r="ID415" s="1326"/>
      <c r="IE415" s="497" t="e">
        <f t="shared" si="8951"/>
        <v>#N/A</v>
      </c>
      <c r="IF415" s="497" t="e">
        <f t="shared" si="8952"/>
        <v>#N/A</v>
      </c>
      <c r="IG415" s="498" t="e">
        <f t="shared" si="8953"/>
        <v>#N/A</v>
      </c>
      <c r="IH415" s="498">
        <f t="shared" si="8954"/>
        <v>0</v>
      </c>
      <c r="II415" s="498">
        <f t="shared" si="8955"/>
        <v>0</v>
      </c>
      <c r="IJ415" s="498" t="e">
        <f t="shared" si="8956"/>
        <v>#N/A</v>
      </c>
      <c r="IK415" s="504">
        <f t="shared" si="8957"/>
        <v>0</v>
      </c>
      <c r="IL415" s="500">
        <f t="shared" si="8958"/>
        <v>0</v>
      </c>
      <c r="IO415" s="665"/>
      <c r="IP415" s="666"/>
      <c r="IQ415" s="667"/>
      <c r="IR415" s="668"/>
      <c r="IS415" s="669"/>
      <c r="IT415" s="691"/>
      <c r="IU415" s="1326"/>
      <c r="IV415" s="497" t="e">
        <f t="shared" si="8959"/>
        <v>#N/A</v>
      </c>
      <c r="IW415" s="497" t="e">
        <f t="shared" si="8960"/>
        <v>#N/A</v>
      </c>
      <c r="IX415" s="498" t="e">
        <f t="shared" si="8961"/>
        <v>#N/A</v>
      </c>
      <c r="IY415" s="498">
        <f t="shared" si="8962"/>
        <v>0</v>
      </c>
      <c r="IZ415" s="498">
        <f t="shared" si="8963"/>
        <v>0</v>
      </c>
      <c r="JA415" s="498" t="e">
        <f t="shared" si="8964"/>
        <v>#N/A</v>
      </c>
      <c r="JB415" s="504">
        <f t="shared" si="8965"/>
        <v>0</v>
      </c>
      <c r="JC415" s="500">
        <f t="shared" si="8966"/>
        <v>0</v>
      </c>
      <c r="JF415" s="665"/>
      <c r="JG415" s="666"/>
      <c r="JH415" s="667"/>
      <c r="JI415" s="668"/>
      <c r="JJ415" s="669"/>
      <c r="JK415" s="691"/>
      <c r="JL415" s="1326"/>
      <c r="JM415" s="497" t="e">
        <f t="shared" si="8967"/>
        <v>#N/A</v>
      </c>
      <c r="JN415" s="497" t="e">
        <f t="shared" si="8968"/>
        <v>#N/A</v>
      </c>
      <c r="JO415" s="498" t="e">
        <f t="shared" si="8969"/>
        <v>#N/A</v>
      </c>
      <c r="JP415" s="498">
        <f t="shared" si="8970"/>
        <v>0</v>
      </c>
      <c r="JQ415" s="498">
        <f t="shared" si="8971"/>
        <v>0</v>
      </c>
      <c r="JR415" s="498" t="e">
        <f t="shared" si="8972"/>
        <v>#N/A</v>
      </c>
      <c r="JS415" s="504">
        <f t="shared" si="8973"/>
        <v>0</v>
      </c>
      <c r="JT415" s="500">
        <f t="shared" si="8974"/>
        <v>0</v>
      </c>
      <c r="JW415" s="665"/>
      <c r="JX415" s="666"/>
      <c r="JY415" s="667"/>
      <c r="JZ415" s="668"/>
      <c r="KA415" s="669"/>
      <c r="KB415" s="691"/>
      <c r="KC415" s="1326"/>
      <c r="KD415" s="497" t="e">
        <f t="shared" si="8975"/>
        <v>#N/A</v>
      </c>
      <c r="KE415" s="497" t="e">
        <f t="shared" si="8976"/>
        <v>#N/A</v>
      </c>
      <c r="KF415" s="498" t="e">
        <f t="shared" si="8977"/>
        <v>#N/A</v>
      </c>
      <c r="KG415" s="498">
        <f t="shared" si="8978"/>
        <v>0</v>
      </c>
      <c r="KH415" s="498">
        <f t="shared" si="8979"/>
        <v>0</v>
      </c>
      <c r="KI415" s="498" t="e">
        <f t="shared" si="8980"/>
        <v>#N/A</v>
      </c>
      <c r="KJ415" s="504">
        <f t="shared" si="8981"/>
        <v>0</v>
      </c>
      <c r="KK415" s="500">
        <f t="shared" si="8982"/>
        <v>0</v>
      </c>
      <c r="KN415" s="665"/>
      <c r="KO415" s="666"/>
      <c r="KP415" s="667"/>
      <c r="KQ415" s="668"/>
      <c r="KR415" s="669"/>
      <c r="KS415" s="691"/>
      <c r="KT415" s="1326"/>
      <c r="KU415" s="497" t="e">
        <f t="shared" si="8983"/>
        <v>#N/A</v>
      </c>
      <c r="KV415" s="497" t="e">
        <f t="shared" si="8984"/>
        <v>#N/A</v>
      </c>
      <c r="KW415" s="498" t="e">
        <f t="shared" si="8985"/>
        <v>#N/A</v>
      </c>
      <c r="KX415" s="498">
        <f t="shared" si="8986"/>
        <v>0</v>
      </c>
      <c r="KY415" s="498">
        <f t="shared" si="8987"/>
        <v>0</v>
      </c>
      <c r="KZ415" s="498" t="e">
        <f t="shared" si="8988"/>
        <v>#N/A</v>
      </c>
      <c r="LA415" s="504">
        <f t="shared" si="8989"/>
        <v>0</v>
      </c>
      <c r="LB415" s="500">
        <f t="shared" si="8990"/>
        <v>0</v>
      </c>
      <c r="LE415" s="665"/>
      <c r="LF415" s="666"/>
      <c r="LG415" s="667"/>
      <c r="LH415" s="668"/>
      <c r="LI415" s="669"/>
      <c r="LJ415" s="691"/>
      <c r="LK415" s="1326"/>
      <c r="LL415" s="497" t="e">
        <f t="shared" si="8991"/>
        <v>#N/A</v>
      </c>
      <c r="LM415" s="497" t="e">
        <f t="shared" si="8992"/>
        <v>#N/A</v>
      </c>
      <c r="LN415" s="498" t="e">
        <f t="shared" si="8993"/>
        <v>#N/A</v>
      </c>
      <c r="LO415" s="498">
        <f t="shared" si="8994"/>
        <v>0</v>
      </c>
      <c r="LP415" s="498">
        <f t="shared" si="8995"/>
        <v>0</v>
      </c>
      <c r="LQ415" s="498" t="e">
        <f t="shared" si="8996"/>
        <v>#N/A</v>
      </c>
      <c r="LR415" s="504">
        <f t="shared" si="8997"/>
        <v>0</v>
      </c>
      <c r="LS415" s="500">
        <f t="shared" si="8998"/>
        <v>0</v>
      </c>
      <c r="LV415" s="665"/>
      <c r="LW415" s="666"/>
      <c r="LX415" s="667"/>
      <c r="LY415" s="668"/>
      <c r="LZ415" s="669"/>
      <c r="MA415" s="691"/>
      <c r="MB415" s="1326"/>
      <c r="MC415" s="497" t="e">
        <f t="shared" si="8999"/>
        <v>#N/A</v>
      </c>
      <c r="MD415" s="497" t="e">
        <f t="shared" si="9000"/>
        <v>#N/A</v>
      </c>
      <c r="ME415" s="498" t="e">
        <f t="shared" si="9001"/>
        <v>#N/A</v>
      </c>
      <c r="MF415" s="498">
        <f t="shared" si="9002"/>
        <v>0</v>
      </c>
      <c r="MG415" s="498">
        <f t="shared" si="9003"/>
        <v>0</v>
      </c>
      <c r="MH415" s="498" t="e">
        <f t="shared" si="9004"/>
        <v>#N/A</v>
      </c>
      <c r="MI415" s="504">
        <f t="shared" si="9005"/>
        <v>0</v>
      </c>
      <c r="MJ415" s="500">
        <f t="shared" si="9006"/>
        <v>0</v>
      </c>
      <c r="MM415" s="665"/>
      <c r="MN415" s="666"/>
      <c r="MO415" s="667"/>
      <c r="MP415" s="668"/>
      <c r="MQ415" s="669"/>
      <c r="MR415" s="691"/>
      <c r="MS415" s="1326"/>
      <c r="MT415" s="497" t="e">
        <f t="shared" si="9007"/>
        <v>#N/A</v>
      </c>
      <c r="MU415" s="497" t="e">
        <f t="shared" si="9008"/>
        <v>#N/A</v>
      </c>
      <c r="MV415" s="498" t="e">
        <f t="shared" si="9009"/>
        <v>#N/A</v>
      </c>
      <c r="MW415" s="498">
        <f t="shared" si="9010"/>
        <v>0</v>
      </c>
      <c r="MX415" s="498">
        <f t="shared" si="9011"/>
        <v>0</v>
      </c>
      <c r="MY415" s="498" t="e">
        <f t="shared" si="9012"/>
        <v>#N/A</v>
      </c>
      <c r="MZ415" s="504">
        <f t="shared" si="9013"/>
        <v>0</v>
      </c>
      <c r="NA415" s="500">
        <f t="shared" si="9014"/>
        <v>0</v>
      </c>
      <c r="ND415" s="665"/>
      <c r="NE415" s="666"/>
      <c r="NF415" s="667"/>
      <c r="NG415" s="668"/>
      <c r="NH415" s="669"/>
      <c r="NI415" s="691"/>
      <c r="NJ415" s="1326"/>
      <c r="NK415" s="497" t="e">
        <f t="shared" si="9015"/>
        <v>#N/A</v>
      </c>
      <c r="NL415" s="497" t="e">
        <f t="shared" si="9016"/>
        <v>#N/A</v>
      </c>
      <c r="NM415" s="498" t="e">
        <f t="shared" si="9017"/>
        <v>#N/A</v>
      </c>
      <c r="NN415" s="498">
        <f t="shared" si="9018"/>
        <v>0</v>
      </c>
      <c r="NO415" s="498">
        <f t="shared" si="9019"/>
        <v>0</v>
      </c>
      <c r="NP415" s="498" t="e">
        <f t="shared" si="9020"/>
        <v>#N/A</v>
      </c>
      <c r="NQ415" s="504">
        <f t="shared" si="9021"/>
        <v>0</v>
      </c>
      <c r="NR415" s="500">
        <f t="shared" si="9022"/>
        <v>0</v>
      </c>
      <c r="NU415" s="665"/>
      <c r="NV415" s="666"/>
      <c r="NW415" s="667"/>
      <c r="NX415" s="668"/>
      <c r="NY415" s="669"/>
      <c r="NZ415" s="691"/>
      <c r="OA415" s="1326"/>
      <c r="OB415" s="497" t="e">
        <f t="shared" si="9023"/>
        <v>#N/A</v>
      </c>
      <c r="OC415" s="497" t="e">
        <f t="shared" si="9024"/>
        <v>#N/A</v>
      </c>
      <c r="OD415" s="498" t="e">
        <f t="shared" si="9025"/>
        <v>#N/A</v>
      </c>
      <c r="OE415" s="498">
        <f t="shared" si="9026"/>
        <v>0</v>
      </c>
      <c r="OF415" s="498">
        <f t="shared" si="9027"/>
        <v>0</v>
      </c>
      <c r="OG415" s="498" t="e">
        <f t="shared" si="9028"/>
        <v>#N/A</v>
      </c>
      <c r="OH415" s="504">
        <f t="shared" si="9029"/>
        <v>0</v>
      </c>
      <c r="OI415" s="500">
        <f t="shared" si="9030"/>
        <v>0</v>
      </c>
      <c r="OL415" s="665"/>
      <c r="OM415" s="666"/>
      <c r="ON415" s="667"/>
      <c r="OO415" s="668"/>
      <c r="OP415" s="669"/>
      <c r="OQ415" s="691"/>
      <c r="OR415" s="1326"/>
      <c r="OS415" s="497" t="e">
        <f t="shared" si="9031"/>
        <v>#N/A</v>
      </c>
      <c r="OT415" s="497" t="e">
        <f t="shared" si="9032"/>
        <v>#N/A</v>
      </c>
      <c r="OU415" s="498" t="e">
        <f t="shared" si="9033"/>
        <v>#N/A</v>
      </c>
      <c r="OV415" s="498">
        <f t="shared" si="9034"/>
        <v>0</v>
      </c>
      <c r="OW415" s="498">
        <f t="shared" si="9035"/>
        <v>0</v>
      </c>
      <c r="OX415" s="498" t="e">
        <f t="shared" si="9036"/>
        <v>#N/A</v>
      </c>
      <c r="OY415" s="504">
        <f t="shared" si="9037"/>
        <v>0</v>
      </c>
      <c r="OZ415" s="500">
        <f t="shared" si="9038"/>
        <v>0</v>
      </c>
      <c r="PC415" s="665"/>
      <c r="PD415" s="666"/>
      <c r="PE415" s="667"/>
      <c r="PF415" s="668"/>
      <c r="PG415" s="669"/>
      <c r="PH415" s="691"/>
      <c r="PI415" s="1326"/>
      <c r="PJ415" s="497" t="e">
        <f t="shared" si="9039"/>
        <v>#N/A</v>
      </c>
      <c r="PK415" s="497" t="e">
        <f t="shared" si="9040"/>
        <v>#N/A</v>
      </c>
      <c r="PL415" s="498" t="e">
        <f t="shared" si="9041"/>
        <v>#N/A</v>
      </c>
      <c r="PM415" s="498">
        <f t="shared" si="9042"/>
        <v>0</v>
      </c>
      <c r="PN415" s="498">
        <f t="shared" si="9043"/>
        <v>0</v>
      </c>
      <c r="PO415" s="498" t="e">
        <f t="shared" si="9044"/>
        <v>#N/A</v>
      </c>
      <c r="PP415" s="504">
        <f t="shared" si="9045"/>
        <v>0</v>
      </c>
      <c r="PQ415" s="500">
        <f t="shared" si="9046"/>
        <v>0</v>
      </c>
      <c r="PT415" s="665"/>
      <c r="PU415" s="666"/>
      <c r="PV415" s="667"/>
      <c r="PW415" s="668"/>
      <c r="PX415" s="669"/>
      <c r="PY415" s="691"/>
      <c r="PZ415" s="1326"/>
      <c r="QA415" s="497" t="e">
        <f t="shared" si="9047"/>
        <v>#N/A</v>
      </c>
      <c r="QB415" s="497" t="e">
        <f t="shared" si="9048"/>
        <v>#N/A</v>
      </c>
      <c r="QC415" s="498" t="e">
        <f t="shared" si="9049"/>
        <v>#N/A</v>
      </c>
      <c r="QD415" s="498">
        <f t="shared" si="9050"/>
        <v>0</v>
      </c>
      <c r="QE415" s="498">
        <f t="shared" si="9051"/>
        <v>0</v>
      </c>
      <c r="QF415" s="498" t="e">
        <f t="shared" si="9052"/>
        <v>#N/A</v>
      </c>
      <c r="QG415" s="504">
        <f t="shared" si="9053"/>
        <v>0</v>
      </c>
      <c r="QH415" s="500">
        <f t="shared" si="9054"/>
        <v>0</v>
      </c>
      <c r="QK415" s="665"/>
      <c r="QL415" s="666"/>
      <c r="QM415" s="667"/>
      <c r="QN415" s="668"/>
      <c r="QO415" s="669"/>
      <c r="QP415" s="691"/>
      <c r="QQ415" s="1326"/>
      <c r="QR415" s="497" t="e">
        <f t="shared" si="9055"/>
        <v>#N/A</v>
      </c>
      <c r="QS415" s="497" t="e">
        <f t="shared" si="9056"/>
        <v>#N/A</v>
      </c>
      <c r="QT415" s="498" t="e">
        <f t="shared" si="9057"/>
        <v>#N/A</v>
      </c>
      <c r="QU415" s="498">
        <f t="shared" si="9058"/>
        <v>0</v>
      </c>
      <c r="QV415" s="498">
        <f t="shared" si="9059"/>
        <v>0</v>
      </c>
      <c r="QW415" s="498" t="e">
        <f t="shared" si="9060"/>
        <v>#N/A</v>
      </c>
      <c r="QX415" s="504">
        <f t="shared" si="9061"/>
        <v>0</v>
      </c>
      <c r="QY415" s="500">
        <f t="shared" si="9062"/>
        <v>0</v>
      </c>
      <c r="RB415" s="428"/>
      <c r="RC415" s="436"/>
      <c r="RD415" s="440"/>
      <c r="RE415" s="406"/>
      <c r="RF415" s="438"/>
      <c r="RG415" s="439"/>
      <c r="RH415" s="439"/>
      <c r="RI415" s="497"/>
      <c r="RJ415" s="497"/>
      <c r="RK415" s="501"/>
      <c r="RL415" s="501"/>
      <c r="RM415" s="501"/>
      <c r="RN415" s="501"/>
      <c r="RO415" s="505"/>
      <c r="RP415" s="503"/>
      <c r="RS415" s="428"/>
      <c r="RT415" s="436"/>
      <c r="RU415" s="440"/>
      <c r="RV415" s="406"/>
      <c r="RW415" s="438"/>
      <c r="RX415" s="439"/>
      <c r="RY415" s="439"/>
      <c r="RZ415" s="497"/>
      <c r="SA415" s="497"/>
      <c r="SB415" s="501"/>
      <c r="SC415" s="501"/>
      <c r="SD415" s="501"/>
      <c r="SE415" s="501"/>
      <c r="SF415" s="505"/>
      <c r="SG415" s="503"/>
      <c r="SJ415" s="428"/>
      <c r="SK415" s="436"/>
      <c r="SL415" s="440"/>
      <c r="SM415" s="406"/>
      <c r="SN415" s="438"/>
      <c r="SO415" s="439"/>
      <c r="SP415" s="439"/>
      <c r="SQ415" s="497"/>
      <c r="SR415" s="497"/>
      <c r="SS415" s="501"/>
      <c r="ST415" s="501"/>
      <c r="SU415" s="501"/>
      <c r="SV415" s="501"/>
      <c r="SW415" s="505"/>
      <c r="SX415" s="503"/>
    </row>
    <row r="416" spans="2:518" ht="35.25" hidden="1" customHeight="1" thickTop="1" thickBot="1">
      <c r="B416" s="577"/>
      <c r="C416" s="578"/>
      <c r="D416" s="579"/>
      <c r="E416" s="580"/>
      <c r="F416" s="581"/>
      <c r="G416" s="585"/>
      <c r="H416" s="595"/>
      <c r="K416" s="577"/>
      <c r="L416" s="767"/>
      <c r="M416" s="579"/>
      <c r="N416" s="580"/>
      <c r="O416" s="581"/>
      <c r="P416" s="585"/>
      <c r="Q416" s="1326"/>
      <c r="R416" s="497"/>
      <c r="S416" s="497"/>
      <c r="T416" s="498"/>
      <c r="U416" s="498"/>
      <c r="V416" s="498"/>
      <c r="W416" s="498"/>
      <c r="X416" s="504"/>
      <c r="Y416" s="500"/>
      <c r="Z416" s="486"/>
      <c r="AA416" s="486"/>
      <c r="AB416" s="577"/>
      <c r="AC416" s="767"/>
      <c r="AD416" s="579"/>
      <c r="AE416" s="580"/>
      <c r="AF416" s="581"/>
      <c r="AG416" s="585"/>
      <c r="AH416" s="1326"/>
      <c r="AI416" s="497"/>
      <c r="AJ416" s="497"/>
      <c r="AK416" s="498"/>
      <c r="AL416" s="498"/>
      <c r="AM416" s="498"/>
      <c r="AN416" s="498"/>
      <c r="AO416" s="504"/>
      <c r="AP416" s="500"/>
      <c r="AQ416" s="486"/>
      <c r="AR416" s="486"/>
      <c r="AS416" s="577"/>
      <c r="AT416" s="767"/>
      <c r="AU416" s="579"/>
      <c r="AV416" s="580"/>
      <c r="AW416" s="581"/>
      <c r="AX416" s="585"/>
      <c r="AY416" s="1326"/>
      <c r="AZ416" s="497"/>
      <c r="BA416" s="497"/>
      <c r="BB416" s="498"/>
      <c r="BC416" s="498"/>
      <c r="BD416" s="498"/>
      <c r="BE416" s="498"/>
      <c r="BF416" s="504"/>
      <c r="BG416" s="500"/>
      <c r="BJ416" s="577"/>
      <c r="BK416" s="767"/>
      <c r="BL416" s="579"/>
      <c r="BM416" s="580"/>
      <c r="BN416" s="581"/>
      <c r="BO416" s="585"/>
      <c r="BP416" s="1326"/>
      <c r="BQ416" s="497"/>
      <c r="BR416" s="497"/>
      <c r="BS416" s="498"/>
      <c r="BT416" s="498"/>
      <c r="BU416" s="498"/>
      <c r="BV416" s="498"/>
      <c r="BW416" s="504"/>
      <c r="BX416" s="500"/>
      <c r="CA416" s="577"/>
      <c r="CB416" s="767"/>
      <c r="CC416" s="579"/>
      <c r="CD416" s="580"/>
      <c r="CE416" s="581"/>
      <c r="CF416" s="585"/>
      <c r="CG416" s="1326"/>
      <c r="CH416" s="497"/>
      <c r="CI416" s="497"/>
      <c r="CJ416" s="498"/>
      <c r="CK416" s="498"/>
      <c r="CL416" s="498"/>
      <c r="CM416" s="498"/>
      <c r="CN416" s="504"/>
      <c r="CO416" s="500"/>
      <c r="CR416" s="577"/>
      <c r="CS416" s="767"/>
      <c r="CT416" s="579"/>
      <c r="CU416" s="580"/>
      <c r="CV416" s="581"/>
      <c r="CW416" s="585"/>
      <c r="CX416" s="1326"/>
      <c r="CY416" s="497"/>
      <c r="CZ416" s="497"/>
      <c r="DA416" s="498"/>
      <c r="DB416" s="498"/>
      <c r="DC416" s="498"/>
      <c r="DD416" s="498"/>
      <c r="DE416" s="504"/>
      <c r="DF416" s="500"/>
      <c r="DI416" s="577"/>
      <c r="DJ416" s="767"/>
      <c r="DK416" s="579"/>
      <c r="DL416" s="580"/>
      <c r="DM416" s="581"/>
      <c r="DN416" s="585"/>
      <c r="DO416" s="1326"/>
      <c r="DP416" s="497"/>
      <c r="DQ416" s="497"/>
      <c r="DR416" s="498"/>
      <c r="DS416" s="498"/>
      <c r="DT416" s="498"/>
      <c r="DU416" s="498"/>
      <c r="DV416" s="504"/>
      <c r="DW416" s="500"/>
      <c r="DZ416" s="577"/>
      <c r="EA416" s="767"/>
      <c r="EB416" s="579"/>
      <c r="EC416" s="580"/>
      <c r="ED416" s="581"/>
      <c r="EE416" s="585"/>
      <c r="EF416" s="1326"/>
      <c r="EG416" s="497"/>
      <c r="EH416" s="497"/>
      <c r="EI416" s="498"/>
      <c r="EJ416" s="498"/>
      <c r="EK416" s="498"/>
      <c r="EL416" s="498"/>
      <c r="EM416" s="504"/>
      <c r="EN416" s="500"/>
      <c r="EQ416" s="665"/>
      <c r="ER416" s="666"/>
      <c r="ES416" s="667"/>
      <c r="ET416" s="668"/>
      <c r="EU416" s="669"/>
      <c r="EV416" s="691"/>
      <c r="EW416" s="1326"/>
      <c r="EX416" s="497" t="e">
        <f t="shared" si="8911"/>
        <v>#N/A</v>
      </c>
      <c r="EY416" s="497" t="e">
        <f t="shared" si="8912"/>
        <v>#N/A</v>
      </c>
      <c r="EZ416" s="498" t="e">
        <f t="shared" si="8913"/>
        <v>#N/A</v>
      </c>
      <c r="FA416" s="498">
        <f t="shared" si="8914"/>
        <v>0</v>
      </c>
      <c r="FB416" s="498">
        <f t="shared" si="8915"/>
        <v>0</v>
      </c>
      <c r="FC416" s="498" t="e">
        <f t="shared" si="8916"/>
        <v>#N/A</v>
      </c>
      <c r="FD416" s="504">
        <f t="shared" si="8917"/>
        <v>0</v>
      </c>
      <c r="FE416" s="500">
        <f t="shared" si="8918"/>
        <v>0</v>
      </c>
      <c r="FH416" s="665"/>
      <c r="FI416" s="666"/>
      <c r="FJ416" s="667"/>
      <c r="FK416" s="668"/>
      <c r="FL416" s="669"/>
      <c r="FM416" s="691"/>
      <c r="FN416" s="1326"/>
      <c r="FO416" s="497" t="e">
        <f t="shared" si="8919"/>
        <v>#N/A</v>
      </c>
      <c r="FP416" s="497" t="e">
        <f t="shared" si="8920"/>
        <v>#N/A</v>
      </c>
      <c r="FQ416" s="498" t="e">
        <f t="shared" si="8921"/>
        <v>#N/A</v>
      </c>
      <c r="FR416" s="498">
        <f t="shared" si="8922"/>
        <v>0</v>
      </c>
      <c r="FS416" s="498">
        <f t="shared" si="8923"/>
        <v>0</v>
      </c>
      <c r="FT416" s="498" t="e">
        <f t="shared" si="8924"/>
        <v>#N/A</v>
      </c>
      <c r="FU416" s="504">
        <f t="shared" si="8925"/>
        <v>0</v>
      </c>
      <c r="FV416" s="500">
        <f t="shared" si="8926"/>
        <v>0</v>
      </c>
      <c r="FY416" s="665"/>
      <c r="FZ416" s="666"/>
      <c r="GA416" s="667"/>
      <c r="GB416" s="668"/>
      <c r="GC416" s="669"/>
      <c r="GD416" s="691"/>
      <c r="GE416" s="1326"/>
      <c r="GF416" s="497" t="e">
        <f t="shared" si="8927"/>
        <v>#N/A</v>
      </c>
      <c r="GG416" s="497" t="e">
        <f t="shared" si="8928"/>
        <v>#N/A</v>
      </c>
      <c r="GH416" s="498" t="e">
        <f t="shared" si="8929"/>
        <v>#N/A</v>
      </c>
      <c r="GI416" s="498">
        <f t="shared" si="8930"/>
        <v>0</v>
      </c>
      <c r="GJ416" s="498">
        <f t="shared" si="8931"/>
        <v>0</v>
      </c>
      <c r="GK416" s="498" t="e">
        <f t="shared" si="8932"/>
        <v>#N/A</v>
      </c>
      <c r="GL416" s="504">
        <f t="shared" si="8933"/>
        <v>0</v>
      </c>
      <c r="GM416" s="500">
        <f t="shared" si="8934"/>
        <v>0</v>
      </c>
      <c r="GP416" s="665"/>
      <c r="GQ416" s="666"/>
      <c r="GR416" s="667"/>
      <c r="GS416" s="668"/>
      <c r="GT416" s="669"/>
      <c r="GU416" s="691"/>
      <c r="GV416" s="1326"/>
      <c r="GW416" s="497" t="e">
        <f t="shared" si="8935"/>
        <v>#N/A</v>
      </c>
      <c r="GX416" s="497" t="e">
        <f t="shared" si="8936"/>
        <v>#N/A</v>
      </c>
      <c r="GY416" s="498" t="e">
        <f t="shared" si="8937"/>
        <v>#N/A</v>
      </c>
      <c r="GZ416" s="498">
        <f t="shared" si="8938"/>
        <v>0</v>
      </c>
      <c r="HA416" s="498">
        <f t="shared" si="8939"/>
        <v>0</v>
      </c>
      <c r="HB416" s="498" t="e">
        <f t="shared" si="8940"/>
        <v>#N/A</v>
      </c>
      <c r="HC416" s="504">
        <f t="shared" si="8941"/>
        <v>0</v>
      </c>
      <c r="HD416" s="500">
        <f t="shared" si="8942"/>
        <v>0</v>
      </c>
      <c r="HG416" s="665"/>
      <c r="HH416" s="666"/>
      <c r="HI416" s="667"/>
      <c r="HJ416" s="668"/>
      <c r="HK416" s="669"/>
      <c r="HL416" s="691"/>
      <c r="HM416" s="1326"/>
      <c r="HN416" s="497" t="e">
        <f t="shared" si="8943"/>
        <v>#N/A</v>
      </c>
      <c r="HO416" s="497" t="e">
        <f t="shared" si="8944"/>
        <v>#N/A</v>
      </c>
      <c r="HP416" s="498" t="e">
        <f t="shared" si="8945"/>
        <v>#N/A</v>
      </c>
      <c r="HQ416" s="498">
        <f t="shared" si="8946"/>
        <v>0</v>
      </c>
      <c r="HR416" s="498">
        <f t="shared" si="8947"/>
        <v>0</v>
      </c>
      <c r="HS416" s="498" t="e">
        <f t="shared" si="8948"/>
        <v>#N/A</v>
      </c>
      <c r="HT416" s="504">
        <f t="shared" si="8949"/>
        <v>0</v>
      </c>
      <c r="HU416" s="500">
        <f t="shared" si="8950"/>
        <v>0</v>
      </c>
      <c r="HX416" s="665"/>
      <c r="HY416" s="666"/>
      <c r="HZ416" s="667"/>
      <c r="IA416" s="668"/>
      <c r="IB416" s="669"/>
      <c r="IC416" s="691"/>
      <c r="ID416" s="1326"/>
      <c r="IE416" s="497" t="e">
        <f t="shared" si="8951"/>
        <v>#N/A</v>
      </c>
      <c r="IF416" s="497" t="e">
        <f t="shared" si="8952"/>
        <v>#N/A</v>
      </c>
      <c r="IG416" s="498" t="e">
        <f t="shared" si="8953"/>
        <v>#N/A</v>
      </c>
      <c r="IH416" s="498">
        <f t="shared" si="8954"/>
        <v>0</v>
      </c>
      <c r="II416" s="498">
        <f t="shared" si="8955"/>
        <v>0</v>
      </c>
      <c r="IJ416" s="498" t="e">
        <f t="shared" si="8956"/>
        <v>#N/A</v>
      </c>
      <c r="IK416" s="504">
        <f t="shared" si="8957"/>
        <v>0</v>
      </c>
      <c r="IL416" s="500">
        <f t="shared" si="8958"/>
        <v>0</v>
      </c>
      <c r="IO416" s="665"/>
      <c r="IP416" s="666"/>
      <c r="IQ416" s="667"/>
      <c r="IR416" s="668"/>
      <c r="IS416" s="669"/>
      <c r="IT416" s="691"/>
      <c r="IU416" s="1326"/>
      <c r="IV416" s="497" t="e">
        <f t="shared" si="8959"/>
        <v>#N/A</v>
      </c>
      <c r="IW416" s="497" t="e">
        <f t="shared" si="8960"/>
        <v>#N/A</v>
      </c>
      <c r="IX416" s="498" t="e">
        <f t="shared" si="8961"/>
        <v>#N/A</v>
      </c>
      <c r="IY416" s="498">
        <f t="shared" si="8962"/>
        <v>0</v>
      </c>
      <c r="IZ416" s="498">
        <f t="shared" si="8963"/>
        <v>0</v>
      </c>
      <c r="JA416" s="498" t="e">
        <f t="shared" si="8964"/>
        <v>#N/A</v>
      </c>
      <c r="JB416" s="504">
        <f t="shared" si="8965"/>
        <v>0</v>
      </c>
      <c r="JC416" s="500">
        <f t="shared" si="8966"/>
        <v>0</v>
      </c>
      <c r="JF416" s="665"/>
      <c r="JG416" s="666"/>
      <c r="JH416" s="667"/>
      <c r="JI416" s="668"/>
      <c r="JJ416" s="669"/>
      <c r="JK416" s="691"/>
      <c r="JL416" s="1326"/>
      <c r="JM416" s="497" t="e">
        <f t="shared" si="8967"/>
        <v>#N/A</v>
      </c>
      <c r="JN416" s="497" t="e">
        <f t="shared" si="8968"/>
        <v>#N/A</v>
      </c>
      <c r="JO416" s="498" t="e">
        <f t="shared" si="8969"/>
        <v>#N/A</v>
      </c>
      <c r="JP416" s="498">
        <f t="shared" si="8970"/>
        <v>0</v>
      </c>
      <c r="JQ416" s="498">
        <f t="shared" si="8971"/>
        <v>0</v>
      </c>
      <c r="JR416" s="498" t="e">
        <f t="shared" si="8972"/>
        <v>#N/A</v>
      </c>
      <c r="JS416" s="504">
        <f t="shared" si="8973"/>
        <v>0</v>
      </c>
      <c r="JT416" s="500">
        <f t="shared" si="8974"/>
        <v>0</v>
      </c>
      <c r="JW416" s="665"/>
      <c r="JX416" s="666"/>
      <c r="JY416" s="667"/>
      <c r="JZ416" s="668"/>
      <c r="KA416" s="669"/>
      <c r="KB416" s="691"/>
      <c r="KC416" s="1326"/>
      <c r="KD416" s="497" t="e">
        <f t="shared" si="8975"/>
        <v>#N/A</v>
      </c>
      <c r="KE416" s="497" t="e">
        <f t="shared" si="8976"/>
        <v>#N/A</v>
      </c>
      <c r="KF416" s="498" t="e">
        <f t="shared" si="8977"/>
        <v>#N/A</v>
      </c>
      <c r="KG416" s="498">
        <f t="shared" si="8978"/>
        <v>0</v>
      </c>
      <c r="KH416" s="498">
        <f t="shared" si="8979"/>
        <v>0</v>
      </c>
      <c r="KI416" s="498" t="e">
        <f t="shared" si="8980"/>
        <v>#N/A</v>
      </c>
      <c r="KJ416" s="504">
        <f t="shared" si="8981"/>
        <v>0</v>
      </c>
      <c r="KK416" s="500">
        <f t="shared" si="8982"/>
        <v>0</v>
      </c>
      <c r="KN416" s="665"/>
      <c r="KO416" s="666"/>
      <c r="KP416" s="667"/>
      <c r="KQ416" s="668"/>
      <c r="KR416" s="669"/>
      <c r="KS416" s="691"/>
      <c r="KT416" s="1326"/>
      <c r="KU416" s="497" t="e">
        <f t="shared" si="8983"/>
        <v>#N/A</v>
      </c>
      <c r="KV416" s="497" t="e">
        <f t="shared" si="8984"/>
        <v>#N/A</v>
      </c>
      <c r="KW416" s="498" t="e">
        <f t="shared" si="8985"/>
        <v>#N/A</v>
      </c>
      <c r="KX416" s="498">
        <f t="shared" si="8986"/>
        <v>0</v>
      </c>
      <c r="KY416" s="498">
        <f t="shared" si="8987"/>
        <v>0</v>
      </c>
      <c r="KZ416" s="498" t="e">
        <f t="shared" si="8988"/>
        <v>#N/A</v>
      </c>
      <c r="LA416" s="504">
        <f t="shared" si="8989"/>
        <v>0</v>
      </c>
      <c r="LB416" s="500">
        <f t="shared" si="8990"/>
        <v>0</v>
      </c>
      <c r="LE416" s="665"/>
      <c r="LF416" s="666"/>
      <c r="LG416" s="667"/>
      <c r="LH416" s="668"/>
      <c r="LI416" s="669"/>
      <c r="LJ416" s="691"/>
      <c r="LK416" s="1326"/>
      <c r="LL416" s="497" t="e">
        <f t="shared" si="8991"/>
        <v>#N/A</v>
      </c>
      <c r="LM416" s="497" t="e">
        <f t="shared" si="8992"/>
        <v>#N/A</v>
      </c>
      <c r="LN416" s="498" t="e">
        <f t="shared" si="8993"/>
        <v>#N/A</v>
      </c>
      <c r="LO416" s="498">
        <f t="shared" si="8994"/>
        <v>0</v>
      </c>
      <c r="LP416" s="498">
        <f t="shared" si="8995"/>
        <v>0</v>
      </c>
      <c r="LQ416" s="498" t="e">
        <f t="shared" si="8996"/>
        <v>#N/A</v>
      </c>
      <c r="LR416" s="504">
        <f t="shared" si="8997"/>
        <v>0</v>
      </c>
      <c r="LS416" s="500">
        <f t="shared" si="8998"/>
        <v>0</v>
      </c>
      <c r="LV416" s="665"/>
      <c r="LW416" s="666"/>
      <c r="LX416" s="667"/>
      <c r="LY416" s="668"/>
      <c r="LZ416" s="669"/>
      <c r="MA416" s="691"/>
      <c r="MB416" s="1326"/>
      <c r="MC416" s="497" t="e">
        <f t="shared" si="8999"/>
        <v>#N/A</v>
      </c>
      <c r="MD416" s="497" t="e">
        <f t="shared" si="9000"/>
        <v>#N/A</v>
      </c>
      <c r="ME416" s="498" t="e">
        <f t="shared" si="9001"/>
        <v>#N/A</v>
      </c>
      <c r="MF416" s="498">
        <f t="shared" si="9002"/>
        <v>0</v>
      </c>
      <c r="MG416" s="498">
        <f t="shared" si="9003"/>
        <v>0</v>
      </c>
      <c r="MH416" s="498" t="e">
        <f t="shared" si="9004"/>
        <v>#N/A</v>
      </c>
      <c r="MI416" s="504">
        <f t="shared" si="9005"/>
        <v>0</v>
      </c>
      <c r="MJ416" s="500">
        <f t="shared" si="9006"/>
        <v>0</v>
      </c>
      <c r="MM416" s="665"/>
      <c r="MN416" s="666"/>
      <c r="MO416" s="667"/>
      <c r="MP416" s="668"/>
      <c r="MQ416" s="669"/>
      <c r="MR416" s="691"/>
      <c r="MS416" s="1326"/>
      <c r="MT416" s="497" t="e">
        <f t="shared" si="9007"/>
        <v>#N/A</v>
      </c>
      <c r="MU416" s="497" t="e">
        <f t="shared" si="9008"/>
        <v>#N/A</v>
      </c>
      <c r="MV416" s="498" t="e">
        <f t="shared" si="9009"/>
        <v>#N/A</v>
      </c>
      <c r="MW416" s="498">
        <f t="shared" si="9010"/>
        <v>0</v>
      </c>
      <c r="MX416" s="498">
        <f t="shared" si="9011"/>
        <v>0</v>
      </c>
      <c r="MY416" s="498" t="e">
        <f t="shared" si="9012"/>
        <v>#N/A</v>
      </c>
      <c r="MZ416" s="504">
        <f t="shared" si="9013"/>
        <v>0</v>
      </c>
      <c r="NA416" s="500">
        <f t="shared" si="9014"/>
        <v>0</v>
      </c>
      <c r="ND416" s="665"/>
      <c r="NE416" s="666"/>
      <c r="NF416" s="667"/>
      <c r="NG416" s="668"/>
      <c r="NH416" s="669"/>
      <c r="NI416" s="691"/>
      <c r="NJ416" s="1326"/>
      <c r="NK416" s="497" t="e">
        <f t="shared" si="9015"/>
        <v>#N/A</v>
      </c>
      <c r="NL416" s="497" t="e">
        <f t="shared" si="9016"/>
        <v>#N/A</v>
      </c>
      <c r="NM416" s="498" t="e">
        <f t="shared" si="9017"/>
        <v>#N/A</v>
      </c>
      <c r="NN416" s="498">
        <f t="shared" si="9018"/>
        <v>0</v>
      </c>
      <c r="NO416" s="498">
        <f t="shared" si="9019"/>
        <v>0</v>
      </c>
      <c r="NP416" s="498" t="e">
        <f t="shared" si="9020"/>
        <v>#N/A</v>
      </c>
      <c r="NQ416" s="504">
        <f t="shared" si="9021"/>
        <v>0</v>
      </c>
      <c r="NR416" s="500">
        <f t="shared" si="9022"/>
        <v>0</v>
      </c>
      <c r="NU416" s="665"/>
      <c r="NV416" s="666"/>
      <c r="NW416" s="667"/>
      <c r="NX416" s="668"/>
      <c r="NY416" s="669"/>
      <c r="NZ416" s="691"/>
      <c r="OA416" s="1326"/>
      <c r="OB416" s="497" t="e">
        <f t="shared" si="9023"/>
        <v>#N/A</v>
      </c>
      <c r="OC416" s="497" t="e">
        <f t="shared" si="9024"/>
        <v>#N/A</v>
      </c>
      <c r="OD416" s="498" t="e">
        <f t="shared" si="9025"/>
        <v>#N/A</v>
      </c>
      <c r="OE416" s="498">
        <f t="shared" si="9026"/>
        <v>0</v>
      </c>
      <c r="OF416" s="498">
        <f t="shared" si="9027"/>
        <v>0</v>
      </c>
      <c r="OG416" s="498" t="e">
        <f t="shared" si="9028"/>
        <v>#N/A</v>
      </c>
      <c r="OH416" s="504">
        <f t="shared" si="9029"/>
        <v>0</v>
      </c>
      <c r="OI416" s="500">
        <f t="shared" si="9030"/>
        <v>0</v>
      </c>
      <c r="OL416" s="665"/>
      <c r="OM416" s="666"/>
      <c r="ON416" s="667"/>
      <c r="OO416" s="668"/>
      <c r="OP416" s="669"/>
      <c r="OQ416" s="691"/>
      <c r="OR416" s="1326"/>
      <c r="OS416" s="497" t="e">
        <f t="shared" si="9031"/>
        <v>#N/A</v>
      </c>
      <c r="OT416" s="497" t="e">
        <f t="shared" si="9032"/>
        <v>#N/A</v>
      </c>
      <c r="OU416" s="498" t="e">
        <f t="shared" si="9033"/>
        <v>#N/A</v>
      </c>
      <c r="OV416" s="498">
        <f t="shared" si="9034"/>
        <v>0</v>
      </c>
      <c r="OW416" s="498">
        <f t="shared" si="9035"/>
        <v>0</v>
      </c>
      <c r="OX416" s="498" t="e">
        <f t="shared" si="9036"/>
        <v>#N/A</v>
      </c>
      <c r="OY416" s="504">
        <f t="shared" si="9037"/>
        <v>0</v>
      </c>
      <c r="OZ416" s="500">
        <f t="shared" si="9038"/>
        <v>0</v>
      </c>
      <c r="PC416" s="665"/>
      <c r="PD416" s="666"/>
      <c r="PE416" s="667"/>
      <c r="PF416" s="668"/>
      <c r="PG416" s="669"/>
      <c r="PH416" s="691"/>
      <c r="PI416" s="1326"/>
      <c r="PJ416" s="497" t="e">
        <f t="shared" si="9039"/>
        <v>#N/A</v>
      </c>
      <c r="PK416" s="497" t="e">
        <f t="shared" si="9040"/>
        <v>#N/A</v>
      </c>
      <c r="PL416" s="498" t="e">
        <f t="shared" si="9041"/>
        <v>#N/A</v>
      </c>
      <c r="PM416" s="498">
        <f t="shared" si="9042"/>
        <v>0</v>
      </c>
      <c r="PN416" s="498">
        <f t="shared" si="9043"/>
        <v>0</v>
      </c>
      <c r="PO416" s="498" t="e">
        <f t="shared" si="9044"/>
        <v>#N/A</v>
      </c>
      <c r="PP416" s="504">
        <f t="shared" si="9045"/>
        <v>0</v>
      </c>
      <c r="PQ416" s="500">
        <f t="shared" si="9046"/>
        <v>0</v>
      </c>
      <c r="PT416" s="665"/>
      <c r="PU416" s="666"/>
      <c r="PV416" s="667"/>
      <c r="PW416" s="668"/>
      <c r="PX416" s="669"/>
      <c r="PY416" s="691"/>
      <c r="PZ416" s="1326"/>
      <c r="QA416" s="497" t="e">
        <f t="shared" si="9047"/>
        <v>#N/A</v>
      </c>
      <c r="QB416" s="497" t="e">
        <f t="shared" si="9048"/>
        <v>#N/A</v>
      </c>
      <c r="QC416" s="498" t="e">
        <f t="shared" si="9049"/>
        <v>#N/A</v>
      </c>
      <c r="QD416" s="498">
        <f t="shared" si="9050"/>
        <v>0</v>
      </c>
      <c r="QE416" s="498">
        <f t="shared" si="9051"/>
        <v>0</v>
      </c>
      <c r="QF416" s="498" t="e">
        <f t="shared" si="9052"/>
        <v>#N/A</v>
      </c>
      <c r="QG416" s="504">
        <f t="shared" si="9053"/>
        <v>0</v>
      </c>
      <c r="QH416" s="500">
        <f t="shared" si="9054"/>
        <v>0</v>
      </c>
      <c r="QK416" s="665"/>
      <c r="QL416" s="666"/>
      <c r="QM416" s="667"/>
      <c r="QN416" s="668"/>
      <c r="QO416" s="669"/>
      <c r="QP416" s="691"/>
      <c r="QQ416" s="1326"/>
      <c r="QR416" s="497" t="e">
        <f t="shared" si="9055"/>
        <v>#N/A</v>
      </c>
      <c r="QS416" s="497" t="e">
        <f t="shared" si="9056"/>
        <v>#N/A</v>
      </c>
      <c r="QT416" s="498" t="e">
        <f t="shared" si="9057"/>
        <v>#N/A</v>
      </c>
      <c r="QU416" s="498">
        <f t="shared" si="9058"/>
        <v>0</v>
      </c>
      <c r="QV416" s="498">
        <f t="shared" si="9059"/>
        <v>0</v>
      </c>
      <c r="QW416" s="498" t="e">
        <f t="shared" si="9060"/>
        <v>#N/A</v>
      </c>
      <c r="QX416" s="504">
        <f t="shared" si="9061"/>
        <v>0</v>
      </c>
      <c r="QY416" s="500">
        <f t="shared" si="9062"/>
        <v>0</v>
      </c>
      <c r="RB416" s="428"/>
      <c r="RC416" s="436"/>
      <c r="RD416" s="440"/>
      <c r="RE416" s="406"/>
      <c r="RF416" s="438"/>
      <c r="RG416" s="439"/>
      <c r="RH416" s="439"/>
      <c r="RI416" s="497"/>
      <c r="RJ416" s="497"/>
      <c r="RK416" s="501"/>
      <c r="RL416" s="501"/>
      <c r="RM416" s="501"/>
      <c r="RN416" s="501"/>
      <c r="RO416" s="505"/>
      <c r="RP416" s="503"/>
      <c r="RS416" s="428"/>
      <c r="RT416" s="436"/>
      <c r="RU416" s="440"/>
      <c r="RV416" s="406"/>
      <c r="RW416" s="438"/>
      <c r="RX416" s="439"/>
      <c r="RY416" s="439"/>
      <c r="RZ416" s="497"/>
      <c r="SA416" s="497"/>
      <c r="SB416" s="501"/>
      <c r="SC416" s="501"/>
      <c r="SD416" s="501"/>
      <c r="SE416" s="501"/>
      <c r="SF416" s="505"/>
      <c r="SG416" s="503"/>
      <c r="SJ416" s="428"/>
      <c r="SK416" s="436"/>
      <c r="SL416" s="440"/>
      <c r="SM416" s="406"/>
      <c r="SN416" s="438"/>
      <c r="SO416" s="439"/>
      <c r="SP416" s="439"/>
      <c r="SQ416" s="497"/>
      <c r="SR416" s="497"/>
      <c r="SS416" s="501"/>
      <c r="ST416" s="501"/>
      <c r="SU416" s="501"/>
      <c r="SV416" s="501"/>
      <c r="SW416" s="505"/>
      <c r="SX416" s="503"/>
    </row>
    <row r="417" spans="2:518" ht="35.25" hidden="1" customHeight="1" thickTop="1" thickBot="1">
      <c r="B417" s="577"/>
      <c r="C417" s="578"/>
      <c r="D417" s="579"/>
      <c r="E417" s="580"/>
      <c r="F417" s="581"/>
      <c r="G417" s="585"/>
      <c r="H417" s="595"/>
      <c r="K417" s="577"/>
      <c r="L417" s="767"/>
      <c r="M417" s="579"/>
      <c r="N417" s="580"/>
      <c r="O417" s="581"/>
      <c r="P417" s="585"/>
      <c r="Q417" s="1326"/>
      <c r="R417" s="497"/>
      <c r="S417" s="497"/>
      <c r="T417" s="498"/>
      <c r="U417" s="498"/>
      <c r="V417" s="498"/>
      <c r="W417" s="498"/>
      <c r="X417" s="504"/>
      <c r="Y417" s="500"/>
      <c r="Z417" s="486"/>
      <c r="AA417" s="486"/>
      <c r="AB417" s="577"/>
      <c r="AC417" s="767"/>
      <c r="AD417" s="579"/>
      <c r="AE417" s="580"/>
      <c r="AF417" s="581"/>
      <c r="AG417" s="585"/>
      <c r="AH417" s="1326"/>
      <c r="AI417" s="497"/>
      <c r="AJ417" s="497"/>
      <c r="AK417" s="498"/>
      <c r="AL417" s="498"/>
      <c r="AM417" s="498"/>
      <c r="AN417" s="498"/>
      <c r="AO417" s="504"/>
      <c r="AP417" s="500"/>
      <c r="AQ417" s="486"/>
      <c r="AR417" s="486"/>
      <c r="AS417" s="577"/>
      <c r="AT417" s="767"/>
      <c r="AU417" s="579"/>
      <c r="AV417" s="580"/>
      <c r="AW417" s="581"/>
      <c r="AX417" s="585"/>
      <c r="AY417" s="1326"/>
      <c r="AZ417" s="497"/>
      <c r="BA417" s="497"/>
      <c r="BB417" s="498"/>
      <c r="BC417" s="498"/>
      <c r="BD417" s="498"/>
      <c r="BE417" s="498"/>
      <c r="BF417" s="504"/>
      <c r="BG417" s="500"/>
      <c r="BJ417" s="577"/>
      <c r="BK417" s="767"/>
      <c r="BL417" s="579"/>
      <c r="BM417" s="580"/>
      <c r="BN417" s="581"/>
      <c r="BO417" s="585"/>
      <c r="BP417" s="1326"/>
      <c r="BQ417" s="497"/>
      <c r="BR417" s="497"/>
      <c r="BS417" s="498"/>
      <c r="BT417" s="498"/>
      <c r="BU417" s="498"/>
      <c r="BV417" s="498"/>
      <c r="BW417" s="504"/>
      <c r="BX417" s="500"/>
      <c r="CA417" s="577"/>
      <c r="CB417" s="767"/>
      <c r="CC417" s="579"/>
      <c r="CD417" s="580"/>
      <c r="CE417" s="581"/>
      <c r="CF417" s="585"/>
      <c r="CG417" s="1326"/>
      <c r="CH417" s="497"/>
      <c r="CI417" s="497"/>
      <c r="CJ417" s="498"/>
      <c r="CK417" s="498"/>
      <c r="CL417" s="498"/>
      <c r="CM417" s="498"/>
      <c r="CN417" s="504"/>
      <c r="CO417" s="500"/>
      <c r="CR417" s="577"/>
      <c r="CS417" s="767"/>
      <c r="CT417" s="579"/>
      <c r="CU417" s="580"/>
      <c r="CV417" s="581"/>
      <c r="CW417" s="585"/>
      <c r="CX417" s="1326"/>
      <c r="CY417" s="497"/>
      <c r="CZ417" s="497"/>
      <c r="DA417" s="498"/>
      <c r="DB417" s="498"/>
      <c r="DC417" s="498"/>
      <c r="DD417" s="498"/>
      <c r="DE417" s="504"/>
      <c r="DF417" s="500"/>
      <c r="DI417" s="577"/>
      <c r="DJ417" s="767"/>
      <c r="DK417" s="579"/>
      <c r="DL417" s="580"/>
      <c r="DM417" s="581"/>
      <c r="DN417" s="585"/>
      <c r="DO417" s="1326"/>
      <c r="DP417" s="497"/>
      <c r="DQ417" s="497"/>
      <c r="DR417" s="498"/>
      <c r="DS417" s="498"/>
      <c r="DT417" s="498"/>
      <c r="DU417" s="498"/>
      <c r="DV417" s="504"/>
      <c r="DW417" s="500"/>
      <c r="DZ417" s="577"/>
      <c r="EA417" s="767"/>
      <c r="EB417" s="579"/>
      <c r="EC417" s="580"/>
      <c r="ED417" s="581"/>
      <c r="EE417" s="585"/>
      <c r="EF417" s="1326"/>
      <c r="EG417" s="497"/>
      <c r="EH417" s="497"/>
      <c r="EI417" s="498"/>
      <c r="EJ417" s="498"/>
      <c r="EK417" s="498"/>
      <c r="EL417" s="498"/>
      <c r="EM417" s="504"/>
      <c r="EN417" s="500"/>
      <c r="EQ417" s="665"/>
      <c r="ER417" s="666"/>
      <c r="ES417" s="667"/>
      <c r="ET417" s="668"/>
      <c r="EU417" s="669"/>
      <c r="EV417" s="691"/>
      <c r="EW417" s="1326"/>
      <c r="EX417" s="497" t="e">
        <f t="shared" si="8911"/>
        <v>#N/A</v>
      </c>
      <c r="EY417" s="497" t="e">
        <f t="shared" si="8912"/>
        <v>#N/A</v>
      </c>
      <c r="EZ417" s="498" t="e">
        <f t="shared" si="8913"/>
        <v>#N/A</v>
      </c>
      <c r="FA417" s="498">
        <f t="shared" si="8914"/>
        <v>0</v>
      </c>
      <c r="FB417" s="498">
        <f t="shared" si="8915"/>
        <v>0</v>
      </c>
      <c r="FC417" s="498" t="e">
        <f t="shared" si="8916"/>
        <v>#N/A</v>
      </c>
      <c r="FD417" s="504">
        <f t="shared" si="8917"/>
        <v>0</v>
      </c>
      <c r="FE417" s="500">
        <f t="shared" si="8918"/>
        <v>0</v>
      </c>
      <c r="FH417" s="665"/>
      <c r="FI417" s="666"/>
      <c r="FJ417" s="667"/>
      <c r="FK417" s="668"/>
      <c r="FL417" s="669"/>
      <c r="FM417" s="691"/>
      <c r="FN417" s="1326"/>
      <c r="FO417" s="497" t="e">
        <f t="shared" si="8919"/>
        <v>#N/A</v>
      </c>
      <c r="FP417" s="497" t="e">
        <f t="shared" si="8920"/>
        <v>#N/A</v>
      </c>
      <c r="FQ417" s="498" t="e">
        <f t="shared" si="8921"/>
        <v>#N/A</v>
      </c>
      <c r="FR417" s="498">
        <f t="shared" si="8922"/>
        <v>0</v>
      </c>
      <c r="FS417" s="498">
        <f t="shared" si="8923"/>
        <v>0</v>
      </c>
      <c r="FT417" s="498" t="e">
        <f t="shared" si="8924"/>
        <v>#N/A</v>
      </c>
      <c r="FU417" s="504">
        <f t="shared" si="8925"/>
        <v>0</v>
      </c>
      <c r="FV417" s="500">
        <f t="shared" si="8926"/>
        <v>0</v>
      </c>
      <c r="FY417" s="665"/>
      <c r="FZ417" s="666"/>
      <c r="GA417" s="667"/>
      <c r="GB417" s="668"/>
      <c r="GC417" s="669"/>
      <c r="GD417" s="691"/>
      <c r="GE417" s="1326"/>
      <c r="GF417" s="497" t="e">
        <f t="shared" si="8927"/>
        <v>#N/A</v>
      </c>
      <c r="GG417" s="497" t="e">
        <f t="shared" si="8928"/>
        <v>#N/A</v>
      </c>
      <c r="GH417" s="498" t="e">
        <f t="shared" si="8929"/>
        <v>#N/A</v>
      </c>
      <c r="GI417" s="498">
        <f t="shared" si="8930"/>
        <v>0</v>
      </c>
      <c r="GJ417" s="498">
        <f t="shared" si="8931"/>
        <v>0</v>
      </c>
      <c r="GK417" s="498" t="e">
        <f t="shared" si="8932"/>
        <v>#N/A</v>
      </c>
      <c r="GL417" s="504">
        <f t="shared" si="8933"/>
        <v>0</v>
      </c>
      <c r="GM417" s="500">
        <f t="shared" si="8934"/>
        <v>0</v>
      </c>
      <c r="GP417" s="665"/>
      <c r="GQ417" s="666"/>
      <c r="GR417" s="667"/>
      <c r="GS417" s="668"/>
      <c r="GT417" s="669"/>
      <c r="GU417" s="691"/>
      <c r="GV417" s="1326"/>
      <c r="GW417" s="497" t="e">
        <f t="shared" si="8935"/>
        <v>#N/A</v>
      </c>
      <c r="GX417" s="497" t="e">
        <f t="shared" si="8936"/>
        <v>#N/A</v>
      </c>
      <c r="GY417" s="498" t="e">
        <f t="shared" si="8937"/>
        <v>#N/A</v>
      </c>
      <c r="GZ417" s="498">
        <f t="shared" si="8938"/>
        <v>0</v>
      </c>
      <c r="HA417" s="498">
        <f t="shared" si="8939"/>
        <v>0</v>
      </c>
      <c r="HB417" s="498" t="e">
        <f t="shared" si="8940"/>
        <v>#N/A</v>
      </c>
      <c r="HC417" s="504">
        <f t="shared" si="8941"/>
        <v>0</v>
      </c>
      <c r="HD417" s="500">
        <f t="shared" si="8942"/>
        <v>0</v>
      </c>
      <c r="HG417" s="665"/>
      <c r="HH417" s="666"/>
      <c r="HI417" s="667"/>
      <c r="HJ417" s="668"/>
      <c r="HK417" s="669"/>
      <c r="HL417" s="691"/>
      <c r="HM417" s="1326"/>
      <c r="HN417" s="497" t="e">
        <f t="shared" si="8943"/>
        <v>#N/A</v>
      </c>
      <c r="HO417" s="497" t="e">
        <f t="shared" si="8944"/>
        <v>#N/A</v>
      </c>
      <c r="HP417" s="498" t="e">
        <f t="shared" si="8945"/>
        <v>#N/A</v>
      </c>
      <c r="HQ417" s="498">
        <f t="shared" si="8946"/>
        <v>0</v>
      </c>
      <c r="HR417" s="498">
        <f t="shared" si="8947"/>
        <v>0</v>
      </c>
      <c r="HS417" s="498" t="e">
        <f t="shared" si="8948"/>
        <v>#N/A</v>
      </c>
      <c r="HT417" s="504">
        <f t="shared" si="8949"/>
        <v>0</v>
      </c>
      <c r="HU417" s="500">
        <f t="shared" si="8950"/>
        <v>0</v>
      </c>
      <c r="HX417" s="665"/>
      <c r="HY417" s="666"/>
      <c r="HZ417" s="667"/>
      <c r="IA417" s="668"/>
      <c r="IB417" s="669"/>
      <c r="IC417" s="691"/>
      <c r="ID417" s="1326"/>
      <c r="IE417" s="497" t="e">
        <f t="shared" si="8951"/>
        <v>#N/A</v>
      </c>
      <c r="IF417" s="497" t="e">
        <f t="shared" si="8952"/>
        <v>#N/A</v>
      </c>
      <c r="IG417" s="498" t="e">
        <f t="shared" si="8953"/>
        <v>#N/A</v>
      </c>
      <c r="IH417" s="498">
        <f t="shared" si="8954"/>
        <v>0</v>
      </c>
      <c r="II417" s="498">
        <f t="shared" si="8955"/>
        <v>0</v>
      </c>
      <c r="IJ417" s="498" t="e">
        <f t="shared" si="8956"/>
        <v>#N/A</v>
      </c>
      <c r="IK417" s="504">
        <f t="shared" si="8957"/>
        <v>0</v>
      </c>
      <c r="IL417" s="500">
        <f t="shared" si="8958"/>
        <v>0</v>
      </c>
      <c r="IO417" s="665"/>
      <c r="IP417" s="666"/>
      <c r="IQ417" s="667"/>
      <c r="IR417" s="668"/>
      <c r="IS417" s="669"/>
      <c r="IT417" s="691"/>
      <c r="IU417" s="1326"/>
      <c r="IV417" s="497" t="e">
        <f t="shared" si="8959"/>
        <v>#N/A</v>
      </c>
      <c r="IW417" s="497" t="e">
        <f t="shared" si="8960"/>
        <v>#N/A</v>
      </c>
      <c r="IX417" s="498" t="e">
        <f t="shared" si="8961"/>
        <v>#N/A</v>
      </c>
      <c r="IY417" s="498">
        <f t="shared" si="8962"/>
        <v>0</v>
      </c>
      <c r="IZ417" s="498">
        <f t="shared" si="8963"/>
        <v>0</v>
      </c>
      <c r="JA417" s="498" t="e">
        <f t="shared" si="8964"/>
        <v>#N/A</v>
      </c>
      <c r="JB417" s="504">
        <f t="shared" si="8965"/>
        <v>0</v>
      </c>
      <c r="JC417" s="500">
        <f t="shared" si="8966"/>
        <v>0</v>
      </c>
      <c r="JF417" s="665"/>
      <c r="JG417" s="666"/>
      <c r="JH417" s="667"/>
      <c r="JI417" s="668"/>
      <c r="JJ417" s="669"/>
      <c r="JK417" s="691"/>
      <c r="JL417" s="1326"/>
      <c r="JM417" s="497" t="e">
        <f t="shared" si="8967"/>
        <v>#N/A</v>
      </c>
      <c r="JN417" s="497" t="e">
        <f t="shared" si="8968"/>
        <v>#N/A</v>
      </c>
      <c r="JO417" s="498" t="e">
        <f t="shared" si="8969"/>
        <v>#N/A</v>
      </c>
      <c r="JP417" s="498">
        <f t="shared" si="8970"/>
        <v>0</v>
      </c>
      <c r="JQ417" s="498">
        <f t="shared" si="8971"/>
        <v>0</v>
      </c>
      <c r="JR417" s="498" t="e">
        <f t="shared" si="8972"/>
        <v>#N/A</v>
      </c>
      <c r="JS417" s="504">
        <f t="shared" si="8973"/>
        <v>0</v>
      </c>
      <c r="JT417" s="500">
        <f t="shared" si="8974"/>
        <v>0</v>
      </c>
      <c r="JW417" s="665"/>
      <c r="JX417" s="666"/>
      <c r="JY417" s="667"/>
      <c r="JZ417" s="668"/>
      <c r="KA417" s="669"/>
      <c r="KB417" s="691"/>
      <c r="KC417" s="1326"/>
      <c r="KD417" s="497" t="e">
        <f t="shared" si="8975"/>
        <v>#N/A</v>
      </c>
      <c r="KE417" s="497" t="e">
        <f t="shared" si="8976"/>
        <v>#N/A</v>
      </c>
      <c r="KF417" s="498" t="e">
        <f t="shared" si="8977"/>
        <v>#N/A</v>
      </c>
      <c r="KG417" s="498">
        <f t="shared" si="8978"/>
        <v>0</v>
      </c>
      <c r="KH417" s="498">
        <f t="shared" si="8979"/>
        <v>0</v>
      </c>
      <c r="KI417" s="498" t="e">
        <f t="shared" si="8980"/>
        <v>#N/A</v>
      </c>
      <c r="KJ417" s="504">
        <f t="shared" si="8981"/>
        <v>0</v>
      </c>
      <c r="KK417" s="500">
        <f t="shared" si="8982"/>
        <v>0</v>
      </c>
      <c r="KN417" s="665"/>
      <c r="KO417" s="666"/>
      <c r="KP417" s="667"/>
      <c r="KQ417" s="668"/>
      <c r="KR417" s="669"/>
      <c r="KS417" s="691"/>
      <c r="KT417" s="1326"/>
      <c r="KU417" s="497" t="e">
        <f t="shared" si="8983"/>
        <v>#N/A</v>
      </c>
      <c r="KV417" s="497" t="e">
        <f t="shared" si="8984"/>
        <v>#N/A</v>
      </c>
      <c r="KW417" s="498" t="e">
        <f t="shared" si="8985"/>
        <v>#N/A</v>
      </c>
      <c r="KX417" s="498">
        <f t="shared" si="8986"/>
        <v>0</v>
      </c>
      <c r="KY417" s="498">
        <f t="shared" si="8987"/>
        <v>0</v>
      </c>
      <c r="KZ417" s="498" t="e">
        <f t="shared" si="8988"/>
        <v>#N/A</v>
      </c>
      <c r="LA417" s="504">
        <f t="shared" si="8989"/>
        <v>0</v>
      </c>
      <c r="LB417" s="500">
        <f t="shared" si="8990"/>
        <v>0</v>
      </c>
      <c r="LE417" s="665"/>
      <c r="LF417" s="666"/>
      <c r="LG417" s="667"/>
      <c r="LH417" s="668"/>
      <c r="LI417" s="669"/>
      <c r="LJ417" s="691"/>
      <c r="LK417" s="1326"/>
      <c r="LL417" s="497" t="e">
        <f t="shared" si="8991"/>
        <v>#N/A</v>
      </c>
      <c r="LM417" s="497" t="e">
        <f t="shared" si="8992"/>
        <v>#N/A</v>
      </c>
      <c r="LN417" s="498" t="e">
        <f t="shared" si="8993"/>
        <v>#N/A</v>
      </c>
      <c r="LO417" s="498">
        <f t="shared" si="8994"/>
        <v>0</v>
      </c>
      <c r="LP417" s="498">
        <f t="shared" si="8995"/>
        <v>0</v>
      </c>
      <c r="LQ417" s="498" t="e">
        <f t="shared" si="8996"/>
        <v>#N/A</v>
      </c>
      <c r="LR417" s="504">
        <f t="shared" si="8997"/>
        <v>0</v>
      </c>
      <c r="LS417" s="500">
        <f t="shared" si="8998"/>
        <v>0</v>
      </c>
      <c r="LV417" s="665"/>
      <c r="LW417" s="666"/>
      <c r="LX417" s="667"/>
      <c r="LY417" s="668"/>
      <c r="LZ417" s="669"/>
      <c r="MA417" s="691"/>
      <c r="MB417" s="1326"/>
      <c r="MC417" s="497" t="e">
        <f t="shared" si="8999"/>
        <v>#N/A</v>
      </c>
      <c r="MD417" s="497" t="e">
        <f t="shared" si="9000"/>
        <v>#N/A</v>
      </c>
      <c r="ME417" s="498" t="e">
        <f t="shared" si="9001"/>
        <v>#N/A</v>
      </c>
      <c r="MF417" s="498">
        <f t="shared" si="9002"/>
        <v>0</v>
      </c>
      <c r="MG417" s="498">
        <f t="shared" si="9003"/>
        <v>0</v>
      </c>
      <c r="MH417" s="498" t="e">
        <f t="shared" si="9004"/>
        <v>#N/A</v>
      </c>
      <c r="MI417" s="504">
        <f t="shared" si="9005"/>
        <v>0</v>
      </c>
      <c r="MJ417" s="500">
        <f t="shared" si="9006"/>
        <v>0</v>
      </c>
      <c r="MM417" s="665"/>
      <c r="MN417" s="666"/>
      <c r="MO417" s="667"/>
      <c r="MP417" s="668"/>
      <c r="MQ417" s="669"/>
      <c r="MR417" s="691"/>
      <c r="MS417" s="1326"/>
      <c r="MT417" s="497" t="e">
        <f t="shared" si="9007"/>
        <v>#N/A</v>
      </c>
      <c r="MU417" s="497" t="e">
        <f t="shared" si="9008"/>
        <v>#N/A</v>
      </c>
      <c r="MV417" s="498" t="e">
        <f t="shared" si="9009"/>
        <v>#N/A</v>
      </c>
      <c r="MW417" s="498">
        <f t="shared" si="9010"/>
        <v>0</v>
      </c>
      <c r="MX417" s="498">
        <f t="shared" si="9011"/>
        <v>0</v>
      </c>
      <c r="MY417" s="498" t="e">
        <f t="shared" si="9012"/>
        <v>#N/A</v>
      </c>
      <c r="MZ417" s="504">
        <f t="shared" si="9013"/>
        <v>0</v>
      </c>
      <c r="NA417" s="500">
        <f t="shared" si="9014"/>
        <v>0</v>
      </c>
      <c r="ND417" s="665"/>
      <c r="NE417" s="666"/>
      <c r="NF417" s="667"/>
      <c r="NG417" s="668"/>
      <c r="NH417" s="669"/>
      <c r="NI417" s="691"/>
      <c r="NJ417" s="1326"/>
      <c r="NK417" s="497" t="e">
        <f t="shared" si="9015"/>
        <v>#N/A</v>
      </c>
      <c r="NL417" s="497" t="e">
        <f t="shared" si="9016"/>
        <v>#N/A</v>
      </c>
      <c r="NM417" s="498" t="e">
        <f t="shared" si="9017"/>
        <v>#N/A</v>
      </c>
      <c r="NN417" s="498">
        <f t="shared" si="9018"/>
        <v>0</v>
      </c>
      <c r="NO417" s="498">
        <f t="shared" si="9019"/>
        <v>0</v>
      </c>
      <c r="NP417" s="498" t="e">
        <f t="shared" si="9020"/>
        <v>#N/A</v>
      </c>
      <c r="NQ417" s="504">
        <f t="shared" si="9021"/>
        <v>0</v>
      </c>
      <c r="NR417" s="500">
        <f t="shared" si="9022"/>
        <v>0</v>
      </c>
      <c r="NU417" s="665"/>
      <c r="NV417" s="666"/>
      <c r="NW417" s="667"/>
      <c r="NX417" s="668"/>
      <c r="NY417" s="669"/>
      <c r="NZ417" s="691"/>
      <c r="OA417" s="1326"/>
      <c r="OB417" s="497" t="e">
        <f t="shared" si="9023"/>
        <v>#N/A</v>
      </c>
      <c r="OC417" s="497" t="e">
        <f t="shared" si="9024"/>
        <v>#N/A</v>
      </c>
      <c r="OD417" s="498" t="e">
        <f t="shared" si="9025"/>
        <v>#N/A</v>
      </c>
      <c r="OE417" s="498">
        <f t="shared" si="9026"/>
        <v>0</v>
      </c>
      <c r="OF417" s="498">
        <f t="shared" si="9027"/>
        <v>0</v>
      </c>
      <c r="OG417" s="498" t="e">
        <f t="shared" si="9028"/>
        <v>#N/A</v>
      </c>
      <c r="OH417" s="504">
        <f t="shared" si="9029"/>
        <v>0</v>
      </c>
      <c r="OI417" s="500">
        <f t="shared" si="9030"/>
        <v>0</v>
      </c>
      <c r="OL417" s="665"/>
      <c r="OM417" s="666"/>
      <c r="ON417" s="667"/>
      <c r="OO417" s="668"/>
      <c r="OP417" s="669"/>
      <c r="OQ417" s="691"/>
      <c r="OR417" s="1326"/>
      <c r="OS417" s="497" t="e">
        <f t="shared" si="9031"/>
        <v>#N/A</v>
      </c>
      <c r="OT417" s="497" t="e">
        <f t="shared" si="9032"/>
        <v>#N/A</v>
      </c>
      <c r="OU417" s="498" t="e">
        <f t="shared" si="9033"/>
        <v>#N/A</v>
      </c>
      <c r="OV417" s="498">
        <f t="shared" si="9034"/>
        <v>0</v>
      </c>
      <c r="OW417" s="498">
        <f t="shared" si="9035"/>
        <v>0</v>
      </c>
      <c r="OX417" s="498" t="e">
        <f t="shared" si="9036"/>
        <v>#N/A</v>
      </c>
      <c r="OY417" s="504">
        <f t="shared" si="9037"/>
        <v>0</v>
      </c>
      <c r="OZ417" s="500">
        <f t="shared" si="9038"/>
        <v>0</v>
      </c>
      <c r="PC417" s="665"/>
      <c r="PD417" s="666"/>
      <c r="PE417" s="667"/>
      <c r="PF417" s="668"/>
      <c r="PG417" s="669"/>
      <c r="PH417" s="691"/>
      <c r="PI417" s="1326"/>
      <c r="PJ417" s="497" t="e">
        <f t="shared" si="9039"/>
        <v>#N/A</v>
      </c>
      <c r="PK417" s="497" t="e">
        <f t="shared" si="9040"/>
        <v>#N/A</v>
      </c>
      <c r="PL417" s="498" t="e">
        <f t="shared" si="9041"/>
        <v>#N/A</v>
      </c>
      <c r="PM417" s="498">
        <f t="shared" si="9042"/>
        <v>0</v>
      </c>
      <c r="PN417" s="498">
        <f t="shared" si="9043"/>
        <v>0</v>
      </c>
      <c r="PO417" s="498" t="e">
        <f t="shared" si="9044"/>
        <v>#N/A</v>
      </c>
      <c r="PP417" s="504">
        <f t="shared" si="9045"/>
        <v>0</v>
      </c>
      <c r="PQ417" s="500">
        <f t="shared" si="9046"/>
        <v>0</v>
      </c>
      <c r="PT417" s="665"/>
      <c r="PU417" s="666"/>
      <c r="PV417" s="667"/>
      <c r="PW417" s="668"/>
      <c r="PX417" s="669"/>
      <c r="PY417" s="691"/>
      <c r="PZ417" s="1326"/>
      <c r="QA417" s="497" t="e">
        <f t="shared" si="9047"/>
        <v>#N/A</v>
      </c>
      <c r="QB417" s="497" t="e">
        <f t="shared" si="9048"/>
        <v>#N/A</v>
      </c>
      <c r="QC417" s="498" t="e">
        <f t="shared" si="9049"/>
        <v>#N/A</v>
      </c>
      <c r="QD417" s="498">
        <f t="shared" si="9050"/>
        <v>0</v>
      </c>
      <c r="QE417" s="498">
        <f t="shared" si="9051"/>
        <v>0</v>
      </c>
      <c r="QF417" s="498" t="e">
        <f t="shared" si="9052"/>
        <v>#N/A</v>
      </c>
      <c r="QG417" s="504">
        <f t="shared" si="9053"/>
        <v>0</v>
      </c>
      <c r="QH417" s="500">
        <f t="shared" si="9054"/>
        <v>0</v>
      </c>
      <c r="QK417" s="665"/>
      <c r="QL417" s="666"/>
      <c r="QM417" s="667"/>
      <c r="QN417" s="668"/>
      <c r="QO417" s="669"/>
      <c r="QP417" s="691"/>
      <c r="QQ417" s="1326"/>
      <c r="QR417" s="497" t="e">
        <f t="shared" si="9055"/>
        <v>#N/A</v>
      </c>
      <c r="QS417" s="497" t="e">
        <f t="shared" si="9056"/>
        <v>#N/A</v>
      </c>
      <c r="QT417" s="498" t="e">
        <f t="shared" si="9057"/>
        <v>#N/A</v>
      </c>
      <c r="QU417" s="498">
        <f t="shared" si="9058"/>
        <v>0</v>
      </c>
      <c r="QV417" s="498">
        <f t="shared" si="9059"/>
        <v>0</v>
      </c>
      <c r="QW417" s="498" t="e">
        <f t="shared" si="9060"/>
        <v>#N/A</v>
      </c>
      <c r="QX417" s="504">
        <f t="shared" si="9061"/>
        <v>0</v>
      </c>
      <c r="QY417" s="500">
        <f t="shared" si="9062"/>
        <v>0</v>
      </c>
      <c r="RB417" s="428"/>
      <c r="RC417" s="436"/>
      <c r="RD417" s="440"/>
      <c r="RE417" s="406"/>
      <c r="RF417" s="438"/>
      <c r="RG417" s="439"/>
      <c r="RH417" s="439"/>
      <c r="RI417" s="497"/>
      <c r="RJ417" s="497"/>
      <c r="RK417" s="501"/>
      <c r="RL417" s="501"/>
      <c r="RM417" s="501"/>
      <c r="RN417" s="501"/>
      <c r="RO417" s="505"/>
      <c r="RP417" s="503"/>
      <c r="RS417" s="428"/>
      <c r="RT417" s="436"/>
      <c r="RU417" s="440"/>
      <c r="RV417" s="406"/>
      <c r="RW417" s="438"/>
      <c r="RX417" s="439"/>
      <c r="RY417" s="439"/>
      <c r="RZ417" s="497"/>
      <c r="SA417" s="497"/>
      <c r="SB417" s="501"/>
      <c r="SC417" s="501"/>
      <c r="SD417" s="501"/>
      <c r="SE417" s="501"/>
      <c r="SF417" s="505"/>
      <c r="SG417" s="503"/>
      <c r="SJ417" s="428"/>
      <c r="SK417" s="436"/>
      <c r="SL417" s="440"/>
      <c r="SM417" s="406"/>
      <c r="SN417" s="438"/>
      <c r="SO417" s="439"/>
      <c r="SP417" s="439"/>
      <c r="SQ417" s="497"/>
      <c r="SR417" s="497"/>
      <c r="SS417" s="501"/>
      <c r="ST417" s="501"/>
      <c r="SU417" s="501"/>
      <c r="SV417" s="501"/>
      <c r="SW417" s="505"/>
      <c r="SX417" s="503"/>
    </row>
    <row r="418" spans="2:518" ht="35.25" hidden="1" customHeight="1" thickTop="1" thickBot="1">
      <c r="B418" s="577"/>
      <c r="C418" s="578"/>
      <c r="D418" s="579"/>
      <c r="E418" s="580"/>
      <c r="F418" s="581"/>
      <c r="G418" s="585"/>
      <c r="H418" s="595"/>
      <c r="K418" s="577"/>
      <c r="L418" s="767"/>
      <c r="M418" s="579"/>
      <c r="N418" s="580"/>
      <c r="O418" s="581"/>
      <c r="P418" s="585"/>
      <c r="Q418" s="1326"/>
      <c r="R418" s="497"/>
      <c r="S418" s="497"/>
      <c r="T418" s="498"/>
      <c r="U418" s="498"/>
      <c r="V418" s="498"/>
      <c r="W418" s="498"/>
      <c r="X418" s="504"/>
      <c r="Y418" s="500"/>
      <c r="Z418" s="486"/>
      <c r="AA418" s="486"/>
      <c r="AB418" s="577"/>
      <c r="AC418" s="767"/>
      <c r="AD418" s="579"/>
      <c r="AE418" s="580"/>
      <c r="AF418" s="581"/>
      <c r="AG418" s="585"/>
      <c r="AH418" s="1326"/>
      <c r="AI418" s="497"/>
      <c r="AJ418" s="497"/>
      <c r="AK418" s="498"/>
      <c r="AL418" s="498"/>
      <c r="AM418" s="498"/>
      <c r="AN418" s="498"/>
      <c r="AO418" s="504"/>
      <c r="AP418" s="500"/>
      <c r="AQ418" s="486"/>
      <c r="AR418" s="486"/>
      <c r="AS418" s="577"/>
      <c r="AT418" s="767"/>
      <c r="AU418" s="579"/>
      <c r="AV418" s="580"/>
      <c r="AW418" s="581"/>
      <c r="AX418" s="585"/>
      <c r="AY418" s="1326"/>
      <c r="AZ418" s="497"/>
      <c r="BA418" s="497"/>
      <c r="BB418" s="498"/>
      <c r="BC418" s="498"/>
      <c r="BD418" s="498"/>
      <c r="BE418" s="498"/>
      <c r="BF418" s="504"/>
      <c r="BG418" s="500"/>
      <c r="BJ418" s="577"/>
      <c r="BK418" s="767"/>
      <c r="BL418" s="579"/>
      <c r="BM418" s="580"/>
      <c r="BN418" s="581"/>
      <c r="BO418" s="585"/>
      <c r="BP418" s="1326"/>
      <c r="BQ418" s="497"/>
      <c r="BR418" s="497"/>
      <c r="BS418" s="498"/>
      <c r="BT418" s="498"/>
      <c r="BU418" s="498"/>
      <c r="BV418" s="498"/>
      <c r="BW418" s="504"/>
      <c r="BX418" s="500"/>
      <c r="CA418" s="577"/>
      <c r="CB418" s="767"/>
      <c r="CC418" s="579"/>
      <c r="CD418" s="580"/>
      <c r="CE418" s="581"/>
      <c r="CF418" s="585"/>
      <c r="CG418" s="1326"/>
      <c r="CH418" s="497"/>
      <c r="CI418" s="497"/>
      <c r="CJ418" s="498"/>
      <c r="CK418" s="498"/>
      <c r="CL418" s="498"/>
      <c r="CM418" s="498"/>
      <c r="CN418" s="504"/>
      <c r="CO418" s="500"/>
      <c r="CR418" s="577"/>
      <c r="CS418" s="767"/>
      <c r="CT418" s="579"/>
      <c r="CU418" s="580"/>
      <c r="CV418" s="581"/>
      <c r="CW418" s="585"/>
      <c r="CX418" s="1326"/>
      <c r="CY418" s="497"/>
      <c r="CZ418" s="497"/>
      <c r="DA418" s="498"/>
      <c r="DB418" s="498"/>
      <c r="DC418" s="498"/>
      <c r="DD418" s="498"/>
      <c r="DE418" s="504"/>
      <c r="DF418" s="500"/>
      <c r="DI418" s="577"/>
      <c r="DJ418" s="767"/>
      <c r="DK418" s="579"/>
      <c r="DL418" s="580"/>
      <c r="DM418" s="581"/>
      <c r="DN418" s="585"/>
      <c r="DO418" s="1326"/>
      <c r="DP418" s="497"/>
      <c r="DQ418" s="497"/>
      <c r="DR418" s="498"/>
      <c r="DS418" s="498"/>
      <c r="DT418" s="498"/>
      <c r="DU418" s="498"/>
      <c r="DV418" s="504"/>
      <c r="DW418" s="500"/>
      <c r="DZ418" s="577"/>
      <c r="EA418" s="767"/>
      <c r="EB418" s="579"/>
      <c r="EC418" s="580"/>
      <c r="ED418" s="581"/>
      <c r="EE418" s="585"/>
      <c r="EF418" s="1326"/>
      <c r="EG418" s="497"/>
      <c r="EH418" s="497"/>
      <c r="EI418" s="498"/>
      <c r="EJ418" s="498"/>
      <c r="EK418" s="498"/>
      <c r="EL418" s="498"/>
      <c r="EM418" s="504"/>
      <c r="EN418" s="500"/>
      <c r="EQ418" s="665"/>
      <c r="ER418" s="666"/>
      <c r="ES418" s="667"/>
      <c r="ET418" s="668"/>
      <c r="EU418" s="669"/>
      <c r="EV418" s="691"/>
      <c r="EW418" s="1326"/>
      <c r="EX418" s="497" t="e">
        <f t="shared" si="8911"/>
        <v>#N/A</v>
      </c>
      <c r="EY418" s="497" t="e">
        <f t="shared" si="8912"/>
        <v>#N/A</v>
      </c>
      <c r="EZ418" s="498" t="e">
        <f t="shared" si="8913"/>
        <v>#N/A</v>
      </c>
      <c r="FA418" s="498">
        <f t="shared" si="8914"/>
        <v>0</v>
      </c>
      <c r="FB418" s="498">
        <f t="shared" si="8915"/>
        <v>0</v>
      </c>
      <c r="FC418" s="498" t="e">
        <f t="shared" si="8916"/>
        <v>#N/A</v>
      </c>
      <c r="FD418" s="504">
        <f t="shared" si="8917"/>
        <v>0</v>
      </c>
      <c r="FE418" s="500">
        <f t="shared" si="8918"/>
        <v>0</v>
      </c>
      <c r="FH418" s="665"/>
      <c r="FI418" s="666"/>
      <c r="FJ418" s="667"/>
      <c r="FK418" s="668"/>
      <c r="FL418" s="669"/>
      <c r="FM418" s="691"/>
      <c r="FN418" s="1326"/>
      <c r="FO418" s="497" t="e">
        <f t="shared" si="8919"/>
        <v>#N/A</v>
      </c>
      <c r="FP418" s="497" t="e">
        <f t="shared" si="8920"/>
        <v>#N/A</v>
      </c>
      <c r="FQ418" s="498" t="e">
        <f t="shared" si="8921"/>
        <v>#N/A</v>
      </c>
      <c r="FR418" s="498">
        <f t="shared" si="8922"/>
        <v>0</v>
      </c>
      <c r="FS418" s="498">
        <f t="shared" si="8923"/>
        <v>0</v>
      </c>
      <c r="FT418" s="498" t="e">
        <f t="shared" si="8924"/>
        <v>#N/A</v>
      </c>
      <c r="FU418" s="504">
        <f t="shared" si="8925"/>
        <v>0</v>
      </c>
      <c r="FV418" s="500">
        <f t="shared" si="8926"/>
        <v>0</v>
      </c>
      <c r="FY418" s="665"/>
      <c r="FZ418" s="666"/>
      <c r="GA418" s="667"/>
      <c r="GB418" s="668"/>
      <c r="GC418" s="669"/>
      <c r="GD418" s="691"/>
      <c r="GE418" s="1326"/>
      <c r="GF418" s="497" t="e">
        <f t="shared" si="8927"/>
        <v>#N/A</v>
      </c>
      <c r="GG418" s="497" t="e">
        <f t="shared" si="8928"/>
        <v>#N/A</v>
      </c>
      <c r="GH418" s="498" t="e">
        <f t="shared" si="8929"/>
        <v>#N/A</v>
      </c>
      <c r="GI418" s="498">
        <f t="shared" si="8930"/>
        <v>0</v>
      </c>
      <c r="GJ418" s="498">
        <f t="shared" si="8931"/>
        <v>0</v>
      </c>
      <c r="GK418" s="498" t="e">
        <f t="shared" si="8932"/>
        <v>#N/A</v>
      </c>
      <c r="GL418" s="504">
        <f t="shared" si="8933"/>
        <v>0</v>
      </c>
      <c r="GM418" s="500">
        <f t="shared" si="8934"/>
        <v>0</v>
      </c>
      <c r="GP418" s="665"/>
      <c r="GQ418" s="666"/>
      <c r="GR418" s="667"/>
      <c r="GS418" s="668"/>
      <c r="GT418" s="669"/>
      <c r="GU418" s="691"/>
      <c r="GV418" s="1326"/>
      <c r="GW418" s="497" t="e">
        <f t="shared" si="8935"/>
        <v>#N/A</v>
      </c>
      <c r="GX418" s="497" t="e">
        <f t="shared" si="8936"/>
        <v>#N/A</v>
      </c>
      <c r="GY418" s="498" t="e">
        <f t="shared" si="8937"/>
        <v>#N/A</v>
      </c>
      <c r="GZ418" s="498">
        <f t="shared" si="8938"/>
        <v>0</v>
      </c>
      <c r="HA418" s="498">
        <f t="shared" si="8939"/>
        <v>0</v>
      </c>
      <c r="HB418" s="498" t="e">
        <f t="shared" si="8940"/>
        <v>#N/A</v>
      </c>
      <c r="HC418" s="504">
        <f t="shared" si="8941"/>
        <v>0</v>
      </c>
      <c r="HD418" s="500">
        <f t="shared" si="8942"/>
        <v>0</v>
      </c>
      <c r="HG418" s="665"/>
      <c r="HH418" s="666"/>
      <c r="HI418" s="667"/>
      <c r="HJ418" s="668"/>
      <c r="HK418" s="669"/>
      <c r="HL418" s="691"/>
      <c r="HM418" s="1326"/>
      <c r="HN418" s="497" t="e">
        <f t="shared" si="8943"/>
        <v>#N/A</v>
      </c>
      <c r="HO418" s="497" t="e">
        <f t="shared" si="8944"/>
        <v>#N/A</v>
      </c>
      <c r="HP418" s="498" t="e">
        <f t="shared" si="8945"/>
        <v>#N/A</v>
      </c>
      <c r="HQ418" s="498">
        <f t="shared" si="8946"/>
        <v>0</v>
      </c>
      <c r="HR418" s="498">
        <f t="shared" si="8947"/>
        <v>0</v>
      </c>
      <c r="HS418" s="498" t="e">
        <f t="shared" si="8948"/>
        <v>#N/A</v>
      </c>
      <c r="HT418" s="504">
        <f t="shared" si="8949"/>
        <v>0</v>
      </c>
      <c r="HU418" s="500">
        <f t="shared" si="8950"/>
        <v>0</v>
      </c>
      <c r="HX418" s="665"/>
      <c r="HY418" s="666"/>
      <c r="HZ418" s="667"/>
      <c r="IA418" s="668"/>
      <c r="IB418" s="669"/>
      <c r="IC418" s="691"/>
      <c r="ID418" s="1326"/>
      <c r="IE418" s="497" t="e">
        <f t="shared" si="8951"/>
        <v>#N/A</v>
      </c>
      <c r="IF418" s="497" t="e">
        <f t="shared" si="8952"/>
        <v>#N/A</v>
      </c>
      <c r="IG418" s="498" t="e">
        <f t="shared" si="8953"/>
        <v>#N/A</v>
      </c>
      <c r="IH418" s="498">
        <f t="shared" si="8954"/>
        <v>0</v>
      </c>
      <c r="II418" s="498">
        <f t="shared" si="8955"/>
        <v>0</v>
      </c>
      <c r="IJ418" s="498" t="e">
        <f t="shared" si="8956"/>
        <v>#N/A</v>
      </c>
      <c r="IK418" s="504">
        <f t="shared" si="8957"/>
        <v>0</v>
      </c>
      <c r="IL418" s="500">
        <f t="shared" si="8958"/>
        <v>0</v>
      </c>
      <c r="IO418" s="665"/>
      <c r="IP418" s="666"/>
      <c r="IQ418" s="667"/>
      <c r="IR418" s="668"/>
      <c r="IS418" s="669"/>
      <c r="IT418" s="691"/>
      <c r="IU418" s="1326"/>
      <c r="IV418" s="497" t="e">
        <f t="shared" si="8959"/>
        <v>#N/A</v>
      </c>
      <c r="IW418" s="497" t="e">
        <f t="shared" si="8960"/>
        <v>#N/A</v>
      </c>
      <c r="IX418" s="498" t="e">
        <f t="shared" si="8961"/>
        <v>#N/A</v>
      </c>
      <c r="IY418" s="498">
        <f t="shared" si="8962"/>
        <v>0</v>
      </c>
      <c r="IZ418" s="498">
        <f t="shared" si="8963"/>
        <v>0</v>
      </c>
      <c r="JA418" s="498" t="e">
        <f t="shared" si="8964"/>
        <v>#N/A</v>
      </c>
      <c r="JB418" s="504">
        <f t="shared" si="8965"/>
        <v>0</v>
      </c>
      <c r="JC418" s="500">
        <f t="shared" si="8966"/>
        <v>0</v>
      </c>
      <c r="JF418" s="665"/>
      <c r="JG418" s="666"/>
      <c r="JH418" s="667"/>
      <c r="JI418" s="668"/>
      <c r="JJ418" s="669"/>
      <c r="JK418" s="691"/>
      <c r="JL418" s="1326"/>
      <c r="JM418" s="497" t="e">
        <f t="shared" si="8967"/>
        <v>#N/A</v>
      </c>
      <c r="JN418" s="497" t="e">
        <f t="shared" si="8968"/>
        <v>#N/A</v>
      </c>
      <c r="JO418" s="498" t="e">
        <f t="shared" si="8969"/>
        <v>#N/A</v>
      </c>
      <c r="JP418" s="498">
        <f t="shared" si="8970"/>
        <v>0</v>
      </c>
      <c r="JQ418" s="498">
        <f t="shared" si="8971"/>
        <v>0</v>
      </c>
      <c r="JR418" s="498" t="e">
        <f t="shared" si="8972"/>
        <v>#N/A</v>
      </c>
      <c r="JS418" s="504">
        <f t="shared" si="8973"/>
        <v>0</v>
      </c>
      <c r="JT418" s="500">
        <f t="shared" si="8974"/>
        <v>0</v>
      </c>
      <c r="JW418" s="665"/>
      <c r="JX418" s="666"/>
      <c r="JY418" s="667"/>
      <c r="JZ418" s="668"/>
      <c r="KA418" s="669"/>
      <c r="KB418" s="691"/>
      <c r="KC418" s="1326"/>
      <c r="KD418" s="497" t="e">
        <f t="shared" si="8975"/>
        <v>#N/A</v>
      </c>
      <c r="KE418" s="497" t="e">
        <f t="shared" si="8976"/>
        <v>#N/A</v>
      </c>
      <c r="KF418" s="498" t="e">
        <f t="shared" si="8977"/>
        <v>#N/A</v>
      </c>
      <c r="KG418" s="498">
        <f t="shared" si="8978"/>
        <v>0</v>
      </c>
      <c r="KH418" s="498">
        <f t="shared" si="8979"/>
        <v>0</v>
      </c>
      <c r="KI418" s="498" t="e">
        <f t="shared" si="8980"/>
        <v>#N/A</v>
      </c>
      <c r="KJ418" s="504">
        <f t="shared" si="8981"/>
        <v>0</v>
      </c>
      <c r="KK418" s="500">
        <f t="shared" si="8982"/>
        <v>0</v>
      </c>
      <c r="KN418" s="665"/>
      <c r="KO418" s="666"/>
      <c r="KP418" s="667"/>
      <c r="KQ418" s="668"/>
      <c r="KR418" s="669"/>
      <c r="KS418" s="691"/>
      <c r="KT418" s="1326"/>
      <c r="KU418" s="497" t="e">
        <f t="shared" si="8983"/>
        <v>#N/A</v>
      </c>
      <c r="KV418" s="497" t="e">
        <f t="shared" si="8984"/>
        <v>#N/A</v>
      </c>
      <c r="KW418" s="498" t="e">
        <f t="shared" si="8985"/>
        <v>#N/A</v>
      </c>
      <c r="KX418" s="498">
        <f t="shared" si="8986"/>
        <v>0</v>
      </c>
      <c r="KY418" s="498">
        <f t="shared" si="8987"/>
        <v>0</v>
      </c>
      <c r="KZ418" s="498" t="e">
        <f t="shared" si="8988"/>
        <v>#N/A</v>
      </c>
      <c r="LA418" s="504">
        <f t="shared" si="8989"/>
        <v>0</v>
      </c>
      <c r="LB418" s="500">
        <f t="shared" si="8990"/>
        <v>0</v>
      </c>
      <c r="LE418" s="665"/>
      <c r="LF418" s="666"/>
      <c r="LG418" s="667"/>
      <c r="LH418" s="668"/>
      <c r="LI418" s="669"/>
      <c r="LJ418" s="691"/>
      <c r="LK418" s="1326"/>
      <c r="LL418" s="497" t="e">
        <f t="shared" si="8991"/>
        <v>#N/A</v>
      </c>
      <c r="LM418" s="497" t="e">
        <f t="shared" si="8992"/>
        <v>#N/A</v>
      </c>
      <c r="LN418" s="498" t="e">
        <f t="shared" si="8993"/>
        <v>#N/A</v>
      </c>
      <c r="LO418" s="498">
        <f t="shared" si="8994"/>
        <v>0</v>
      </c>
      <c r="LP418" s="498">
        <f t="shared" si="8995"/>
        <v>0</v>
      </c>
      <c r="LQ418" s="498" t="e">
        <f t="shared" si="8996"/>
        <v>#N/A</v>
      </c>
      <c r="LR418" s="504">
        <f t="shared" si="8997"/>
        <v>0</v>
      </c>
      <c r="LS418" s="500">
        <f t="shared" si="8998"/>
        <v>0</v>
      </c>
      <c r="LV418" s="665"/>
      <c r="LW418" s="666"/>
      <c r="LX418" s="667"/>
      <c r="LY418" s="668"/>
      <c r="LZ418" s="669"/>
      <c r="MA418" s="691"/>
      <c r="MB418" s="1326"/>
      <c r="MC418" s="497" t="e">
        <f t="shared" si="8999"/>
        <v>#N/A</v>
      </c>
      <c r="MD418" s="497" t="e">
        <f t="shared" si="9000"/>
        <v>#N/A</v>
      </c>
      <c r="ME418" s="498" t="e">
        <f t="shared" si="9001"/>
        <v>#N/A</v>
      </c>
      <c r="MF418" s="498">
        <f t="shared" si="9002"/>
        <v>0</v>
      </c>
      <c r="MG418" s="498">
        <f t="shared" si="9003"/>
        <v>0</v>
      </c>
      <c r="MH418" s="498" t="e">
        <f t="shared" si="9004"/>
        <v>#N/A</v>
      </c>
      <c r="MI418" s="504">
        <f t="shared" si="9005"/>
        <v>0</v>
      </c>
      <c r="MJ418" s="500">
        <f t="shared" si="9006"/>
        <v>0</v>
      </c>
      <c r="MM418" s="665"/>
      <c r="MN418" s="666"/>
      <c r="MO418" s="667"/>
      <c r="MP418" s="668"/>
      <c r="MQ418" s="669"/>
      <c r="MR418" s="691"/>
      <c r="MS418" s="1326"/>
      <c r="MT418" s="497" t="e">
        <f t="shared" si="9007"/>
        <v>#N/A</v>
      </c>
      <c r="MU418" s="497" t="e">
        <f t="shared" si="9008"/>
        <v>#N/A</v>
      </c>
      <c r="MV418" s="498" t="e">
        <f t="shared" si="9009"/>
        <v>#N/A</v>
      </c>
      <c r="MW418" s="498">
        <f t="shared" si="9010"/>
        <v>0</v>
      </c>
      <c r="MX418" s="498">
        <f t="shared" si="9011"/>
        <v>0</v>
      </c>
      <c r="MY418" s="498" t="e">
        <f t="shared" si="9012"/>
        <v>#N/A</v>
      </c>
      <c r="MZ418" s="504">
        <f t="shared" si="9013"/>
        <v>0</v>
      </c>
      <c r="NA418" s="500">
        <f t="shared" si="9014"/>
        <v>0</v>
      </c>
      <c r="ND418" s="665"/>
      <c r="NE418" s="666"/>
      <c r="NF418" s="667"/>
      <c r="NG418" s="668"/>
      <c r="NH418" s="669"/>
      <c r="NI418" s="691"/>
      <c r="NJ418" s="1326"/>
      <c r="NK418" s="497" t="e">
        <f t="shared" si="9015"/>
        <v>#N/A</v>
      </c>
      <c r="NL418" s="497" t="e">
        <f t="shared" si="9016"/>
        <v>#N/A</v>
      </c>
      <c r="NM418" s="498" t="e">
        <f t="shared" si="9017"/>
        <v>#N/A</v>
      </c>
      <c r="NN418" s="498">
        <f t="shared" si="9018"/>
        <v>0</v>
      </c>
      <c r="NO418" s="498">
        <f t="shared" si="9019"/>
        <v>0</v>
      </c>
      <c r="NP418" s="498" t="e">
        <f t="shared" si="9020"/>
        <v>#N/A</v>
      </c>
      <c r="NQ418" s="504">
        <f t="shared" si="9021"/>
        <v>0</v>
      </c>
      <c r="NR418" s="500">
        <f t="shared" si="9022"/>
        <v>0</v>
      </c>
      <c r="NU418" s="665"/>
      <c r="NV418" s="666"/>
      <c r="NW418" s="667"/>
      <c r="NX418" s="668"/>
      <c r="NY418" s="669"/>
      <c r="NZ418" s="691"/>
      <c r="OA418" s="1326"/>
      <c r="OB418" s="497" t="e">
        <f t="shared" si="9023"/>
        <v>#N/A</v>
      </c>
      <c r="OC418" s="497" t="e">
        <f t="shared" si="9024"/>
        <v>#N/A</v>
      </c>
      <c r="OD418" s="498" t="e">
        <f t="shared" si="9025"/>
        <v>#N/A</v>
      </c>
      <c r="OE418" s="498">
        <f t="shared" si="9026"/>
        <v>0</v>
      </c>
      <c r="OF418" s="498">
        <f t="shared" si="9027"/>
        <v>0</v>
      </c>
      <c r="OG418" s="498" t="e">
        <f t="shared" si="9028"/>
        <v>#N/A</v>
      </c>
      <c r="OH418" s="504">
        <f t="shared" si="9029"/>
        <v>0</v>
      </c>
      <c r="OI418" s="500">
        <f t="shared" si="9030"/>
        <v>0</v>
      </c>
      <c r="OL418" s="665"/>
      <c r="OM418" s="666"/>
      <c r="ON418" s="667"/>
      <c r="OO418" s="668"/>
      <c r="OP418" s="669"/>
      <c r="OQ418" s="691"/>
      <c r="OR418" s="1326"/>
      <c r="OS418" s="497" t="e">
        <f t="shared" si="9031"/>
        <v>#N/A</v>
      </c>
      <c r="OT418" s="497" t="e">
        <f t="shared" si="9032"/>
        <v>#N/A</v>
      </c>
      <c r="OU418" s="498" t="e">
        <f t="shared" si="9033"/>
        <v>#N/A</v>
      </c>
      <c r="OV418" s="498">
        <f t="shared" si="9034"/>
        <v>0</v>
      </c>
      <c r="OW418" s="498">
        <f t="shared" si="9035"/>
        <v>0</v>
      </c>
      <c r="OX418" s="498" t="e">
        <f t="shared" si="9036"/>
        <v>#N/A</v>
      </c>
      <c r="OY418" s="504">
        <f t="shared" si="9037"/>
        <v>0</v>
      </c>
      <c r="OZ418" s="500">
        <f t="shared" si="9038"/>
        <v>0</v>
      </c>
      <c r="PC418" s="665"/>
      <c r="PD418" s="666"/>
      <c r="PE418" s="667"/>
      <c r="PF418" s="668"/>
      <c r="PG418" s="669"/>
      <c r="PH418" s="691"/>
      <c r="PI418" s="1326"/>
      <c r="PJ418" s="497" t="e">
        <f t="shared" si="9039"/>
        <v>#N/A</v>
      </c>
      <c r="PK418" s="497" t="e">
        <f t="shared" si="9040"/>
        <v>#N/A</v>
      </c>
      <c r="PL418" s="498" t="e">
        <f t="shared" si="9041"/>
        <v>#N/A</v>
      </c>
      <c r="PM418" s="498">
        <f t="shared" si="9042"/>
        <v>0</v>
      </c>
      <c r="PN418" s="498">
        <f t="shared" si="9043"/>
        <v>0</v>
      </c>
      <c r="PO418" s="498" t="e">
        <f t="shared" si="9044"/>
        <v>#N/A</v>
      </c>
      <c r="PP418" s="504">
        <f t="shared" si="9045"/>
        <v>0</v>
      </c>
      <c r="PQ418" s="500">
        <f t="shared" si="9046"/>
        <v>0</v>
      </c>
      <c r="PT418" s="665"/>
      <c r="PU418" s="666"/>
      <c r="PV418" s="667"/>
      <c r="PW418" s="668"/>
      <c r="PX418" s="669"/>
      <c r="PY418" s="691"/>
      <c r="PZ418" s="1326"/>
      <c r="QA418" s="497" t="e">
        <f t="shared" si="9047"/>
        <v>#N/A</v>
      </c>
      <c r="QB418" s="497" t="e">
        <f t="shared" si="9048"/>
        <v>#N/A</v>
      </c>
      <c r="QC418" s="498" t="e">
        <f t="shared" si="9049"/>
        <v>#N/A</v>
      </c>
      <c r="QD418" s="498">
        <f t="shared" si="9050"/>
        <v>0</v>
      </c>
      <c r="QE418" s="498">
        <f t="shared" si="9051"/>
        <v>0</v>
      </c>
      <c r="QF418" s="498" t="e">
        <f t="shared" si="9052"/>
        <v>#N/A</v>
      </c>
      <c r="QG418" s="504">
        <f t="shared" si="9053"/>
        <v>0</v>
      </c>
      <c r="QH418" s="500">
        <f t="shared" si="9054"/>
        <v>0</v>
      </c>
      <c r="QK418" s="665"/>
      <c r="QL418" s="666"/>
      <c r="QM418" s="667"/>
      <c r="QN418" s="668"/>
      <c r="QO418" s="669"/>
      <c r="QP418" s="691"/>
      <c r="QQ418" s="1326"/>
      <c r="QR418" s="497" t="e">
        <f t="shared" si="9055"/>
        <v>#N/A</v>
      </c>
      <c r="QS418" s="497" t="e">
        <f t="shared" si="9056"/>
        <v>#N/A</v>
      </c>
      <c r="QT418" s="498" t="e">
        <f t="shared" si="9057"/>
        <v>#N/A</v>
      </c>
      <c r="QU418" s="498">
        <f t="shared" si="9058"/>
        <v>0</v>
      </c>
      <c r="QV418" s="498">
        <f t="shared" si="9059"/>
        <v>0</v>
      </c>
      <c r="QW418" s="498" t="e">
        <f t="shared" si="9060"/>
        <v>#N/A</v>
      </c>
      <c r="QX418" s="504">
        <f t="shared" si="9061"/>
        <v>0</v>
      </c>
      <c r="QY418" s="500">
        <f t="shared" si="9062"/>
        <v>0</v>
      </c>
      <c r="RB418" s="428"/>
      <c r="RC418" s="436"/>
      <c r="RD418" s="440"/>
      <c r="RE418" s="406"/>
      <c r="RF418" s="438"/>
      <c r="RG418" s="439"/>
      <c r="RH418" s="439"/>
      <c r="RI418" s="497"/>
      <c r="RJ418" s="497"/>
      <c r="RK418" s="501"/>
      <c r="RL418" s="501"/>
      <c r="RM418" s="501"/>
      <c r="RN418" s="501"/>
      <c r="RO418" s="505"/>
      <c r="RP418" s="503"/>
      <c r="RS418" s="428"/>
      <c r="RT418" s="436"/>
      <c r="RU418" s="440"/>
      <c r="RV418" s="406"/>
      <c r="RW418" s="438"/>
      <c r="RX418" s="439"/>
      <c r="RY418" s="439"/>
      <c r="RZ418" s="497"/>
      <c r="SA418" s="497"/>
      <c r="SB418" s="501"/>
      <c r="SC418" s="501"/>
      <c r="SD418" s="501"/>
      <c r="SE418" s="501"/>
      <c r="SF418" s="505"/>
      <c r="SG418" s="503"/>
      <c r="SJ418" s="428"/>
      <c r="SK418" s="436"/>
      <c r="SL418" s="440"/>
      <c r="SM418" s="406"/>
      <c r="SN418" s="438"/>
      <c r="SO418" s="439"/>
      <c r="SP418" s="439"/>
      <c r="SQ418" s="497"/>
      <c r="SR418" s="497"/>
      <c r="SS418" s="501"/>
      <c r="ST418" s="501"/>
      <c r="SU418" s="501"/>
      <c r="SV418" s="501"/>
      <c r="SW418" s="505"/>
      <c r="SX418" s="503"/>
    </row>
    <row r="419" spans="2:518" ht="25.5" hidden="1" customHeight="1" thickTop="1" thickBot="1">
      <c r="B419" s="571"/>
      <c r="C419" s="572"/>
      <c r="D419" s="573"/>
      <c r="E419" s="574"/>
      <c r="F419" s="575"/>
      <c r="G419" s="576"/>
      <c r="H419" s="595"/>
      <c r="K419" s="571"/>
      <c r="L419" s="766"/>
      <c r="M419" s="573"/>
      <c r="N419" s="574"/>
      <c r="O419" s="575"/>
      <c r="P419" s="576"/>
      <c r="Q419" s="1326"/>
      <c r="R419" s="497"/>
      <c r="S419" s="497"/>
      <c r="T419" s="501"/>
      <c r="U419" s="501"/>
      <c r="V419" s="501"/>
      <c r="W419" s="501"/>
      <c r="X419" s="505"/>
      <c r="Y419" s="503"/>
      <c r="Z419" s="486"/>
      <c r="AA419" s="486"/>
      <c r="AB419" s="571"/>
      <c r="AC419" s="766"/>
      <c r="AD419" s="573"/>
      <c r="AE419" s="574"/>
      <c r="AF419" s="575"/>
      <c r="AG419" s="576"/>
      <c r="AH419" s="1326"/>
      <c r="AI419" s="497"/>
      <c r="AJ419" s="497"/>
      <c r="AK419" s="501"/>
      <c r="AL419" s="501"/>
      <c r="AM419" s="501"/>
      <c r="AN419" s="501"/>
      <c r="AO419" s="505"/>
      <c r="AP419" s="503"/>
      <c r="AQ419" s="486"/>
      <c r="AR419" s="486"/>
      <c r="AS419" s="571"/>
      <c r="AT419" s="766"/>
      <c r="AU419" s="573"/>
      <c r="AV419" s="574"/>
      <c r="AW419" s="575"/>
      <c r="AX419" s="576"/>
      <c r="AY419" s="1326"/>
      <c r="AZ419" s="497"/>
      <c r="BA419" s="497"/>
      <c r="BB419" s="501"/>
      <c r="BC419" s="501"/>
      <c r="BD419" s="501"/>
      <c r="BE419" s="501"/>
      <c r="BF419" s="505"/>
      <c r="BG419" s="503"/>
      <c r="BJ419" s="571"/>
      <c r="BK419" s="766"/>
      <c r="BL419" s="573"/>
      <c r="BM419" s="574"/>
      <c r="BN419" s="575"/>
      <c r="BO419" s="576"/>
      <c r="BP419" s="1326"/>
      <c r="BQ419" s="497"/>
      <c r="BR419" s="497"/>
      <c r="BS419" s="501"/>
      <c r="BT419" s="501"/>
      <c r="BU419" s="501"/>
      <c r="BV419" s="501"/>
      <c r="BW419" s="505"/>
      <c r="BX419" s="503"/>
      <c r="CA419" s="571"/>
      <c r="CB419" s="766"/>
      <c r="CC419" s="573"/>
      <c r="CD419" s="574"/>
      <c r="CE419" s="575"/>
      <c r="CF419" s="576"/>
      <c r="CG419" s="1326"/>
      <c r="CH419" s="497"/>
      <c r="CI419" s="497"/>
      <c r="CJ419" s="501"/>
      <c r="CK419" s="501"/>
      <c r="CL419" s="501"/>
      <c r="CM419" s="501"/>
      <c r="CN419" s="505"/>
      <c r="CO419" s="503"/>
      <c r="CR419" s="571"/>
      <c r="CS419" s="766"/>
      <c r="CT419" s="573"/>
      <c r="CU419" s="574"/>
      <c r="CV419" s="575"/>
      <c r="CW419" s="576"/>
      <c r="CX419" s="1326"/>
      <c r="CY419" s="497"/>
      <c r="CZ419" s="497"/>
      <c r="DA419" s="501"/>
      <c r="DB419" s="501"/>
      <c r="DC419" s="501"/>
      <c r="DD419" s="501"/>
      <c r="DE419" s="505"/>
      <c r="DF419" s="503"/>
      <c r="DI419" s="571"/>
      <c r="DJ419" s="766"/>
      <c r="DK419" s="573"/>
      <c r="DL419" s="574"/>
      <c r="DM419" s="575"/>
      <c r="DN419" s="576"/>
      <c r="DO419" s="1326"/>
      <c r="DP419" s="497"/>
      <c r="DQ419" s="497"/>
      <c r="DR419" s="501"/>
      <c r="DS419" s="501"/>
      <c r="DT419" s="501"/>
      <c r="DU419" s="501"/>
      <c r="DV419" s="505"/>
      <c r="DW419" s="503"/>
      <c r="DZ419" s="571"/>
      <c r="EA419" s="766"/>
      <c r="EB419" s="573"/>
      <c r="EC419" s="574"/>
      <c r="ED419" s="575"/>
      <c r="EE419" s="576"/>
      <c r="EF419" s="1326"/>
      <c r="EG419" s="497"/>
      <c r="EH419" s="497"/>
      <c r="EI419" s="501"/>
      <c r="EJ419" s="501"/>
      <c r="EK419" s="501"/>
      <c r="EL419" s="501"/>
      <c r="EM419" s="505"/>
      <c r="EN419" s="503"/>
      <c r="EQ419" s="659"/>
      <c r="ER419" s="660"/>
      <c r="ES419" s="661"/>
      <c r="ET419" s="662"/>
      <c r="EU419" s="663"/>
      <c r="EV419" s="664"/>
      <c r="EW419" s="1326"/>
      <c r="EX419" s="497"/>
      <c r="EY419" s="497"/>
      <c r="EZ419" s="501"/>
      <c r="FA419" s="501"/>
      <c r="FB419" s="501"/>
      <c r="FC419" s="501"/>
      <c r="FD419" s="505"/>
      <c r="FE419" s="503"/>
      <c r="FH419" s="659"/>
      <c r="FI419" s="660"/>
      <c r="FJ419" s="661"/>
      <c r="FK419" s="662"/>
      <c r="FL419" s="663"/>
      <c r="FM419" s="664"/>
      <c r="FN419" s="1326"/>
      <c r="FO419" s="497"/>
      <c r="FP419" s="497"/>
      <c r="FQ419" s="501"/>
      <c r="FR419" s="501"/>
      <c r="FS419" s="501"/>
      <c r="FT419" s="501"/>
      <c r="FU419" s="505"/>
      <c r="FV419" s="503"/>
      <c r="FY419" s="659"/>
      <c r="FZ419" s="660"/>
      <c r="GA419" s="661"/>
      <c r="GB419" s="662"/>
      <c r="GC419" s="663"/>
      <c r="GD419" s="664"/>
      <c r="GE419" s="1326"/>
      <c r="GF419" s="497"/>
      <c r="GG419" s="497"/>
      <c r="GH419" s="501"/>
      <c r="GI419" s="501"/>
      <c r="GJ419" s="501"/>
      <c r="GK419" s="501"/>
      <c r="GL419" s="505"/>
      <c r="GM419" s="503"/>
      <c r="GP419" s="659"/>
      <c r="GQ419" s="660"/>
      <c r="GR419" s="661"/>
      <c r="GS419" s="662"/>
      <c r="GT419" s="663"/>
      <c r="GU419" s="664"/>
      <c r="GV419" s="1326"/>
      <c r="GW419" s="497"/>
      <c r="GX419" s="497"/>
      <c r="GY419" s="501"/>
      <c r="GZ419" s="501"/>
      <c r="HA419" s="501"/>
      <c r="HB419" s="501"/>
      <c r="HC419" s="505"/>
      <c r="HD419" s="503"/>
      <c r="HG419" s="659"/>
      <c r="HH419" s="660"/>
      <c r="HI419" s="661"/>
      <c r="HJ419" s="662"/>
      <c r="HK419" s="663"/>
      <c r="HL419" s="664"/>
      <c r="HM419" s="1326"/>
      <c r="HN419" s="497"/>
      <c r="HO419" s="497"/>
      <c r="HP419" s="501"/>
      <c r="HQ419" s="501"/>
      <c r="HR419" s="501"/>
      <c r="HS419" s="501"/>
      <c r="HT419" s="505"/>
      <c r="HU419" s="503"/>
      <c r="HX419" s="659"/>
      <c r="HY419" s="660"/>
      <c r="HZ419" s="661"/>
      <c r="IA419" s="662"/>
      <c r="IB419" s="663"/>
      <c r="IC419" s="664"/>
      <c r="ID419" s="1326"/>
      <c r="IE419" s="497"/>
      <c r="IF419" s="497"/>
      <c r="IG419" s="501"/>
      <c r="IH419" s="501"/>
      <c r="II419" s="501"/>
      <c r="IJ419" s="501"/>
      <c r="IK419" s="505"/>
      <c r="IL419" s="503"/>
      <c r="IO419" s="659"/>
      <c r="IP419" s="660"/>
      <c r="IQ419" s="661"/>
      <c r="IR419" s="662"/>
      <c r="IS419" s="663"/>
      <c r="IT419" s="664"/>
      <c r="IU419" s="1326"/>
      <c r="IV419" s="497"/>
      <c r="IW419" s="497"/>
      <c r="IX419" s="501"/>
      <c r="IY419" s="501"/>
      <c r="IZ419" s="501"/>
      <c r="JA419" s="501"/>
      <c r="JB419" s="505"/>
      <c r="JC419" s="503"/>
      <c r="JF419" s="659"/>
      <c r="JG419" s="660"/>
      <c r="JH419" s="661"/>
      <c r="JI419" s="662"/>
      <c r="JJ419" s="663"/>
      <c r="JK419" s="664"/>
      <c r="JL419" s="1326"/>
      <c r="JM419" s="497"/>
      <c r="JN419" s="497"/>
      <c r="JO419" s="501"/>
      <c r="JP419" s="501"/>
      <c r="JQ419" s="501"/>
      <c r="JR419" s="501"/>
      <c r="JS419" s="505"/>
      <c r="JT419" s="503"/>
      <c r="JW419" s="659"/>
      <c r="JX419" s="660"/>
      <c r="JY419" s="661"/>
      <c r="JZ419" s="662"/>
      <c r="KA419" s="663"/>
      <c r="KB419" s="664"/>
      <c r="KC419" s="1326"/>
      <c r="KD419" s="497"/>
      <c r="KE419" s="497"/>
      <c r="KF419" s="501"/>
      <c r="KG419" s="501"/>
      <c r="KH419" s="501"/>
      <c r="KI419" s="501"/>
      <c r="KJ419" s="505"/>
      <c r="KK419" s="503"/>
      <c r="KN419" s="659"/>
      <c r="KO419" s="660"/>
      <c r="KP419" s="661"/>
      <c r="KQ419" s="662"/>
      <c r="KR419" s="663"/>
      <c r="KS419" s="664"/>
      <c r="KT419" s="1326"/>
      <c r="KU419" s="497"/>
      <c r="KV419" s="497"/>
      <c r="KW419" s="501"/>
      <c r="KX419" s="501"/>
      <c r="KY419" s="501"/>
      <c r="KZ419" s="501"/>
      <c r="LA419" s="505"/>
      <c r="LB419" s="503"/>
      <c r="LE419" s="659"/>
      <c r="LF419" s="660"/>
      <c r="LG419" s="661"/>
      <c r="LH419" s="662"/>
      <c r="LI419" s="663"/>
      <c r="LJ419" s="664"/>
      <c r="LK419" s="1326"/>
      <c r="LL419" s="497"/>
      <c r="LM419" s="497"/>
      <c r="LN419" s="501"/>
      <c r="LO419" s="501"/>
      <c r="LP419" s="501"/>
      <c r="LQ419" s="501"/>
      <c r="LR419" s="505"/>
      <c r="LS419" s="503"/>
      <c r="LV419" s="659"/>
      <c r="LW419" s="660"/>
      <c r="LX419" s="661"/>
      <c r="LY419" s="662"/>
      <c r="LZ419" s="663"/>
      <c r="MA419" s="664"/>
      <c r="MB419" s="1326"/>
      <c r="MC419" s="497"/>
      <c r="MD419" s="497"/>
      <c r="ME419" s="501"/>
      <c r="MF419" s="501"/>
      <c r="MG419" s="501"/>
      <c r="MH419" s="501"/>
      <c r="MI419" s="505"/>
      <c r="MJ419" s="503"/>
      <c r="MM419" s="659"/>
      <c r="MN419" s="660"/>
      <c r="MO419" s="661"/>
      <c r="MP419" s="662"/>
      <c r="MQ419" s="663"/>
      <c r="MR419" s="664"/>
      <c r="MS419" s="1326"/>
      <c r="MT419" s="497"/>
      <c r="MU419" s="497"/>
      <c r="MV419" s="501"/>
      <c r="MW419" s="501"/>
      <c r="MX419" s="501"/>
      <c r="MY419" s="501"/>
      <c r="MZ419" s="505"/>
      <c r="NA419" s="503"/>
      <c r="ND419" s="659"/>
      <c r="NE419" s="660"/>
      <c r="NF419" s="661"/>
      <c r="NG419" s="662"/>
      <c r="NH419" s="663"/>
      <c r="NI419" s="664"/>
      <c r="NJ419" s="1326"/>
      <c r="NK419" s="497"/>
      <c r="NL419" s="497"/>
      <c r="NM419" s="501"/>
      <c r="NN419" s="501"/>
      <c r="NO419" s="501"/>
      <c r="NP419" s="501"/>
      <c r="NQ419" s="505"/>
      <c r="NR419" s="503"/>
      <c r="NU419" s="659"/>
      <c r="NV419" s="660"/>
      <c r="NW419" s="661"/>
      <c r="NX419" s="662"/>
      <c r="NY419" s="663"/>
      <c r="NZ419" s="664"/>
      <c r="OA419" s="1326"/>
      <c r="OB419" s="497"/>
      <c r="OC419" s="497"/>
      <c r="OD419" s="501"/>
      <c r="OE419" s="501"/>
      <c r="OF419" s="501"/>
      <c r="OG419" s="501"/>
      <c r="OH419" s="505"/>
      <c r="OI419" s="503"/>
      <c r="OL419" s="659"/>
      <c r="OM419" s="660"/>
      <c r="ON419" s="661"/>
      <c r="OO419" s="662"/>
      <c r="OP419" s="663"/>
      <c r="OQ419" s="664"/>
      <c r="OR419" s="1326"/>
      <c r="OS419" s="497"/>
      <c r="OT419" s="497"/>
      <c r="OU419" s="501"/>
      <c r="OV419" s="501"/>
      <c r="OW419" s="501"/>
      <c r="OX419" s="501"/>
      <c r="OY419" s="505"/>
      <c r="OZ419" s="503"/>
      <c r="PC419" s="659"/>
      <c r="PD419" s="660"/>
      <c r="PE419" s="661"/>
      <c r="PF419" s="662"/>
      <c r="PG419" s="663"/>
      <c r="PH419" s="664"/>
      <c r="PI419" s="1326"/>
      <c r="PJ419" s="497"/>
      <c r="PK419" s="497"/>
      <c r="PL419" s="501"/>
      <c r="PM419" s="501"/>
      <c r="PN419" s="501"/>
      <c r="PO419" s="501"/>
      <c r="PP419" s="505"/>
      <c r="PQ419" s="503"/>
      <c r="PT419" s="659"/>
      <c r="PU419" s="660"/>
      <c r="PV419" s="661"/>
      <c r="PW419" s="662"/>
      <c r="PX419" s="663"/>
      <c r="PY419" s="664"/>
      <c r="PZ419" s="1326"/>
      <c r="QA419" s="497"/>
      <c r="QB419" s="497"/>
      <c r="QC419" s="501"/>
      <c r="QD419" s="501"/>
      <c r="QE419" s="501"/>
      <c r="QF419" s="501"/>
      <c r="QG419" s="505"/>
      <c r="QH419" s="503"/>
      <c r="QK419" s="659"/>
      <c r="QL419" s="660"/>
      <c r="QM419" s="661"/>
      <c r="QN419" s="662"/>
      <c r="QO419" s="663"/>
      <c r="QP419" s="664"/>
      <c r="QQ419" s="1326"/>
      <c r="QR419" s="497"/>
      <c r="QS419" s="497"/>
      <c r="QT419" s="501"/>
      <c r="QU419" s="501"/>
      <c r="QV419" s="501"/>
      <c r="QW419" s="501"/>
      <c r="QX419" s="505"/>
      <c r="QY419" s="503"/>
      <c r="RB419" s="428"/>
      <c r="RC419" s="436"/>
      <c r="RD419" s="440"/>
      <c r="RE419" s="406"/>
      <c r="RF419" s="438"/>
      <c r="RG419" s="439"/>
      <c r="RH419" s="439"/>
      <c r="RI419" s="497"/>
      <c r="RJ419" s="497"/>
      <c r="RK419" s="501"/>
      <c r="RL419" s="501"/>
      <c r="RM419" s="501"/>
      <c r="RN419" s="501"/>
      <c r="RO419" s="505"/>
      <c r="RP419" s="503"/>
      <c r="RS419" s="428"/>
      <c r="RT419" s="436"/>
      <c r="RU419" s="440"/>
      <c r="RV419" s="406"/>
      <c r="RW419" s="438"/>
      <c r="RX419" s="439"/>
      <c r="RY419" s="439"/>
      <c r="RZ419" s="497"/>
      <c r="SA419" s="497"/>
      <c r="SB419" s="501"/>
      <c r="SC419" s="501"/>
      <c r="SD419" s="501"/>
      <c r="SE419" s="501"/>
      <c r="SF419" s="505"/>
      <c r="SG419" s="503"/>
      <c r="SJ419" s="428"/>
      <c r="SK419" s="436"/>
      <c r="SL419" s="440"/>
      <c r="SM419" s="406"/>
      <c r="SN419" s="438"/>
      <c r="SO419" s="439"/>
      <c r="SP419" s="439"/>
      <c r="SQ419" s="497"/>
      <c r="SR419" s="497"/>
      <c r="SS419" s="501"/>
      <c r="ST419" s="501"/>
      <c r="SU419" s="501"/>
      <c r="SV419" s="501"/>
      <c r="SW419" s="505"/>
      <c r="SX419" s="503"/>
    </row>
    <row r="420" spans="2:518" ht="27.75" hidden="1" customHeight="1" thickTop="1" thickBot="1">
      <c r="B420" s="571"/>
      <c r="C420" s="572"/>
      <c r="D420" s="573"/>
      <c r="E420" s="574"/>
      <c r="F420" s="575"/>
      <c r="G420" s="576"/>
      <c r="H420" s="595"/>
      <c r="K420" s="571"/>
      <c r="L420" s="766"/>
      <c r="M420" s="573"/>
      <c r="N420" s="574"/>
      <c r="O420" s="575"/>
      <c r="P420" s="576"/>
      <c r="Q420" s="1326"/>
      <c r="R420" s="497"/>
      <c r="S420" s="497"/>
      <c r="T420" s="501"/>
      <c r="U420" s="501"/>
      <c r="V420" s="501"/>
      <c r="W420" s="501"/>
      <c r="X420" s="505"/>
      <c r="Y420" s="503"/>
      <c r="Z420" s="486"/>
      <c r="AA420" s="486"/>
      <c r="AB420" s="571"/>
      <c r="AC420" s="766"/>
      <c r="AD420" s="573"/>
      <c r="AE420" s="574"/>
      <c r="AF420" s="575"/>
      <c r="AG420" s="576"/>
      <c r="AH420" s="1326"/>
      <c r="AI420" s="497"/>
      <c r="AJ420" s="497"/>
      <c r="AK420" s="501"/>
      <c r="AL420" s="501"/>
      <c r="AM420" s="501"/>
      <c r="AN420" s="501"/>
      <c r="AO420" s="505"/>
      <c r="AP420" s="503"/>
      <c r="AQ420" s="486"/>
      <c r="AR420" s="486"/>
      <c r="AS420" s="571"/>
      <c r="AT420" s="766"/>
      <c r="AU420" s="573"/>
      <c r="AV420" s="574"/>
      <c r="AW420" s="575"/>
      <c r="AX420" s="576"/>
      <c r="AY420" s="1326"/>
      <c r="AZ420" s="497"/>
      <c r="BA420" s="497"/>
      <c r="BB420" s="501"/>
      <c r="BC420" s="501"/>
      <c r="BD420" s="501"/>
      <c r="BE420" s="501"/>
      <c r="BF420" s="505"/>
      <c r="BG420" s="503"/>
      <c r="BJ420" s="571"/>
      <c r="BK420" s="766"/>
      <c r="BL420" s="573"/>
      <c r="BM420" s="574"/>
      <c r="BN420" s="575"/>
      <c r="BO420" s="576"/>
      <c r="BP420" s="1326"/>
      <c r="BQ420" s="497"/>
      <c r="BR420" s="497"/>
      <c r="BS420" s="501"/>
      <c r="BT420" s="501"/>
      <c r="BU420" s="501"/>
      <c r="BV420" s="501"/>
      <c r="BW420" s="505"/>
      <c r="BX420" s="503"/>
      <c r="CA420" s="571"/>
      <c r="CB420" s="766"/>
      <c r="CC420" s="573"/>
      <c r="CD420" s="574"/>
      <c r="CE420" s="575"/>
      <c r="CF420" s="576"/>
      <c r="CG420" s="1326"/>
      <c r="CH420" s="497"/>
      <c r="CI420" s="497"/>
      <c r="CJ420" s="501"/>
      <c r="CK420" s="501"/>
      <c r="CL420" s="501"/>
      <c r="CM420" s="501"/>
      <c r="CN420" s="505"/>
      <c r="CO420" s="503"/>
      <c r="CR420" s="571"/>
      <c r="CS420" s="766"/>
      <c r="CT420" s="573"/>
      <c r="CU420" s="574"/>
      <c r="CV420" s="575"/>
      <c r="CW420" s="576"/>
      <c r="CX420" s="1326"/>
      <c r="CY420" s="497"/>
      <c r="CZ420" s="497"/>
      <c r="DA420" s="501"/>
      <c r="DB420" s="501"/>
      <c r="DC420" s="501"/>
      <c r="DD420" s="501"/>
      <c r="DE420" s="505"/>
      <c r="DF420" s="503"/>
      <c r="DI420" s="571"/>
      <c r="DJ420" s="766"/>
      <c r="DK420" s="573"/>
      <c r="DL420" s="574"/>
      <c r="DM420" s="575"/>
      <c r="DN420" s="576"/>
      <c r="DO420" s="1326"/>
      <c r="DP420" s="497"/>
      <c r="DQ420" s="497"/>
      <c r="DR420" s="501"/>
      <c r="DS420" s="501"/>
      <c r="DT420" s="501"/>
      <c r="DU420" s="501"/>
      <c r="DV420" s="505"/>
      <c r="DW420" s="503"/>
      <c r="DZ420" s="571"/>
      <c r="EA420" s="766"/>
      <c r="EB420" s="573"/>
      <c r="EC420" s="574"/>
      <c r="ED420" s="575"/>
      <c r="EE420" s="576"/>
      <c r="EF420" s="1326"/>
      <c r="EG420" s="497"/>
      <c r="EH420" s="497"/>
      <c r="EI420" s="501"/>
      <c r="EJ420" s="501"/>
      <c r="EK420" s="501"/>
      <c r="EL420" s="501"/>
      <c r="EM420" s="505"/>
      <c r="EN420" s="503"/>
      <c r="EQ420" s="659"/>
      <c r="ER420" s="660"/>
      <c r="ES420" s="661"/>
      <c r="ET420" s="662"/>
      <c r="EU420" s="663"/>
      <c r="EV420" s="664"/>
      <c r="EW420" s="1326"/>
      <c r="EX420" s="497"/>
      <c r="EY420" s="497"/>
      <c r="EZ420" s="501"/>
      <c r="FA420" s="501"/>
      <c r="FB420" s="501"/>
      <c r="FC420" s="501"/>
      <c r="FD420" s="505"/>
      <c r="FE420" s="503"/>
      <c r="FH420" s="659"/>
      <c r="FI420" s="660"/>
      <c r="FJ420" s="661"/>
      <c r="FK420" s="662"/>
      <c r="FL420" s="663"/>
      <c r="FM420" s="664"/>
      <c r="FN420" s="1326"/>
      <c r="FO420" s="497"/>
      <c r="FP420" s="497"/>
      <c r="FQ420" s="501"/>
      <c r="FR420" s="501"/>
      <c r="FS420" s="501"/>
      <c r="FT420" s="501"/>
      <c r="FU420" s="505"/>
      <c r="FV420" s="503"/>
      <c r="FY420" s="659"/>
      <c r="FZ420" s="660"/>
      <c r="GA420" s="661"/>
      <c r="GB420" s="662"/>
      <c r="GC420" s="663"/>
      <c r="GD420" s="664"/>
      <c r="GE420" s="1326"/>
      <c r="GF420" s="497"/>
      <c r="GG420" s="497"/>
      <c r="GH420" s="501"/>
      <c r="GI420" s="501"/>
      <c r="GJ420" s="501"/>
      <c r="GK420" s="501"/>
      <c r="GL420" s="505"/>
      <c r="GM420" s="503"/>
      <c r="GP420" s="659"/>
      <c r="GQ420" s="660"/>
      <c r="GR420" s="661"/>
      <c r="GS420" s="662"/>
      <c r="GT420" s="663"/>
      <c r="GU420" s="664"/>
      <c r="GV420" s="1326"/>
      <c r="GW420" s="497"/>
      <c r="GX420" s="497"/>
      <c r="GY420" s="501"/>
      <c r="GZ420" s="501"/>
      <c r="HA420" s="501"/>
      <c r="HB420" s="501"/>
      <c r="HC420" s="505"/>
      <c r="HD420" s="503"/>
      <c r="HG420" s="659"/>
      <c r="HH420" s="660"/>
      <c r="HI420" s="661"/>
      <c r="HJ420" s="662"/>
      <c r="HK420" s="663"/>
      <c r="HL420" s="664"/>
      <c r="HM420" s="1326"/>
      <c r="HN420" s="497"/>
      <c r="HO420" s="497"/>
      <c r="HP420" s="501"/>
      <c r="HQ420" s="501"/>
      <c r="HR420" s="501"/>
      <c r="HS420" s="501"/>
      <c r="HT420" s="505"/>
      <c r="HU420" s="503"/>
      <c r="HX420" s="659"/>
      <c r="HY420" s="660"/>
      <c r="HZ420" s="661"/>
      <c r="IA420" s="662"/>
      <c r="IB420" s="663"/>
      <c r="IC420" s="664"/>
      <c r="ID420" s="1326"/>
      <c r="IE420" s="497"/>
      <c r="IF420" s="497"/>
      <c r="IG420" s="501"/>
      <c r="IH420" s="501"/>
      <c r="II420" s="501"/>
      <c r="IJ420" s="501"/>
      <c r="IK420" s="505"/>
      <c r="IL420" s="503"/>
      <c r="IO420" s="659"/>
      <c r="IP420" s="660"/>
      <c r="IQ420" s="661"/>
      <c r="IR420" s="662"/>
      <c r="IS420" s="663"/>
      <c r="IT420" s="664"/>
      <c r="IU420" s="1326"/>
      <c r="IV420" s="497"/>
      <c r="IW420" s="497"/>
      <c r="IX420" s="501"/>
      <c r="IY420" s="501"/>
      <c r="IZ420" s="501"/>
      <c r="JA420" s="501"/>
      <c r="JB420" s="505"/>
      <c r="JC420" s="503"/>
      <c r="JF420" s="659"/>
      <c r="JG420" s="660"/>
      <c r="JH420" s="661"/>
      <c r="JI420" s="662"/>
      <c r="JJ420" s="663"/>
      <c r="JK420" s="664"/>
      <c r="JL420" s="1326"/>
      <c r="JM420" s="497"/>
      <c r="JN420" s="497"/>
      <c r="JO420" s="501"/>
      <c r="JP420" s="501"/>
      <c r="JQ420" s="501"/>
      <c r="JR420" s="501"/>
      <c r="JS420" s="505"/>
      <c r="JT420" s="503"/>
      <c r="JW420" s="659"/>
      <c r="JX420" s="660"/>
      <c r="JY420" s="661"/>
      <c r="JZ420" s="662"/>
      <c r="KA420" s="663"/>
      <c r="KB420" s="664"/>
      <c r="KC420" s="1326"/>
      <c r="KD420" s="497"/>
      <c r="KE420" s="497"/>
      <c r="KF420" s="501"/>
      <c r="KG420" s="501"/>
      <c r="KH420" s="501"/>
      <c r="KI420" s="501"/>
      <c r="KJ420" s="505"/>
      <c r="KK420" s="503"/>
      <c r="KN420" s="659"/>
      <c r="KO420" s="660"/>
      <c r="KP420" s="661"/>
      <c r="KQ420" s="662"/>
      <c r="KR420" s="663"/>
      <c r="KS420" s="664"/>
      <c r="KT420" s="1326"/>
      <c r="KU420" s="497"/>
      <c r="KV420" s="497"/>
      <c r="KW420" s="501"/>
      <c r="KX420" s="501"/>
      <c r="KY420" s="501"/>
      <c r="KZ420" s="501"/>
      <c r="LA420" s="505"/>
      <c r="LB420" s="503"/>
      <c r="LE420" s="659"/>
      <c r="LF420" s="660"/>
      <c r="LG420" s="661"/>
      <c r="LH420" s="662"/>
      <c r="LI420" s="663"/>
      <c r="LJ420" s="664"/>
      <c r="LK420" s="1326"/>
      <c r="LL420" s="497"/>
      <c r="LM420" s="497"/>
      <c r="LN420" s="501"/>
      <c r="LO420" s="501"/>
      <c r="LP420" s="501"/>
      <c r="LQ420" s="501"/>
      <c r="LR420" s="505"/>
      <c r="LS420" s="503"/>
      <c r="LV420" s="659"/>
      <c r="LW420" s="660"/>
      <c r="LX420" s="661"/>
      <c r="LY420" s="662"/>
      <c r="LZ420" s="663"/>
      <c r="MA420" s="664"/>
      <c r="MB420" s="1326"/>
      <c r="MC420" s="497"/>
      <c r="MD420" s="497"/>
      <c r="ME420" s="501"/>
      <c r="MF420" s="501"/>
      <c r="MG420" s="501"/>
      <c r="MH420" s="501"/>
      <c r="MI420" s="505"/>
      <c r="MJ420" s="503"/>
      <c r="MM420" s="659"/>
      <c r="MN420" s="660"/>
      <c r="MO420" s="661"/>
      <c r="MP420" s="662"/>
      <c r="MQ420" s="663"/>
      <c r="MR420" s="664"/>
      <c r="MS420" s="1326"/>
      <c r="MT420" s="497"/>
      <c r="MU420" s="497"/>
      <c r="MV420" s="501"/>
      <c r="MW420" s="501"/>
      <c r="MX420" s="501"/>
      <c r="MY420" s="501"/>
      <c r="MZ420" s="505"/>
      <c r="NA420" s="503"/>
      <c r="ND420" s="659"/>
      <c r="NE420" s="660"/>
      <c r="NF420" s="661"/>
      <c r="NG420" s="662"/>
      <c r="NH420" s="663"/>
      <c r="NI420" s="664"/>
      <c r="NJ420" s="1326"/>
      <c r="NK420" s="497"/>
      <c r="NL420" s="497"/>
      <c r="NM420" s="501"/>
      <c r="NN420" s="501"/>
      <c r="NO420" s="501"/>
      <c r="NP420" s="501"/>
      <c r="NQ420" s="505"/>
      <c r="NR420" s="503"/>
      <c r="NU420" s="659"/>
      <c r="NV420" s="660"/>
      <c r="NW420" s="661"/>
      <c r="NX420" s="662"/>
      <c r="NY420" s="663"/>
      <c r="NZ420" s="664"/>
      <c r="OA420" s="1326"/>
      <c r="OB420" s="497"/>
      <c r="OC420" s="497"/>
      <c r="OD420" s="501"/>
      <c r="OE420" s="501"/>
      <c r="OF420" s="501"/>
      <c r="OG420" s="501"/>
      <c r="OH420" s="505"/>
      <c r="OI420" s="503"/>
      <c r="OL420" s="659"/>
      <c r="OM420" s="660"/>
      <c r="ON420" s="661"/>
      <c r="OO420" s="662"/>
      <c r="OP420" s="663"/>
      <c r="OQ420" s="664"/>
      <c r="OR420" s="1326"/>
      <c r="OS420" s="497"/>
      <c r="OT420" s="497"/>
      <c r="OU420" s="501"/>
      <c r="OV420" s="501"/>
      <c r="OW420" s="501"/>
      <c r="OX420" s="501"/>
      <c r="OY420" s="505"/>
      <c r="OZ420" s="503"/>
      <c r="PC420" s="659"/>
      <c r="PD420" s="660"/>
      <c r="PE420" s="661"/>
      <c r="PF420" s="662"/>
      <c r="PG420" s="663"/>
      <c r="PH420" s="664"/>
      <c r="PI420" s="1326"/>
      <c r="PJ420" s="497"/>
      <c r="PK420" s="497"/>
      <c r="PL420" s="501"/>
      <c r="PM420" s="501"/>
      <c r="PN420" s="501"/>
      <c r="PO420" s="501"/>
      <c r="PP420" s="505"/>
      <c r="PQ420" s="503"/>
      <c r="PT420" s="659"/>
      <c r="PU420" s="660"/>
      <c r="PV420" s="661"/>
      <c r="PW420" s="662"/>
      <c r="PX420" s="663"/>
      <c r="PY420" s="664"/>
      <c r="PZ420" s="1326"/>
      <c r="QA420" s="497"/>
      <c r="QB420" s="497"/>
      <c r="QC420" s="501"/>
      <c r="QD420" s="501"/>
      <c r="QE420" s="501"/>
      <c r="QF420" s="501"/>
      <c r="QG420" s="505"/>
      <c r="QH420" s="503"/>
      <c r="QK420" s="659"/>
      <c r="QL420" s="660"/>
      <c r="QM420" s="661"/>
      <c r="QN420" s="662"/>
      <c r="QO420" s="663"/>
      <c r="QP420" s="664"/>
      <c r="QQ420" s="1326"/>
      <c r="QR420" s="497"/>
      <c r="QS420" s="497"/>
      <c r="QT420" s="501"/>
      <c r="QU420" s="501"/>
      <c r="QV420" s="501"/>
      <c r="QW420" s="501"/>
      <c r="QX420" s="505"/>
      <c r="QY420" s="503"/>
      <c r="RB420" s="428"/>
      <c r="RC420" s="436"/>
      <c r="RD420" s="440"/>
      <c r="RE420" s="406"/>
      <c r="RF420" s="438"/>
      <c r="RG420" s="439"/>
      <c r="RH420" s="439"/>
      <c r="RI420" s="497"/>
      <c r="RJ420" s="497"/>
      <c r="RK420" s="501"/>
      <c r="RL420" s="501"/>
      <c r="RM420" s="501"/>
      <c r="RN420" s="501"/>
      <c r="RO420" s="505"/>
      <c r="RP420" s="503"/>
      <c r="RS420" s="428"/>
      <c r="RT420" s="436"/>
      <c r="RU420" s="440"/>
      <c r="RV420" s="406"/>
      <c r="RW420" s="438"/>
      <c r="RX420" s="439"/>
      <c r="RY420" s="439"/>
      <c r="RZ420" s="497"/>
      <c r="SA420" s="497"/>
      <c r="SB420" s="501"/>
      <c r="SC420" s="501"/>
      <c r="SD420" s="501"/>
      <c r="SE420" s="501"/>
      <c r="SF420" s="505"/>
      <c r="SG420" s="503"/>
      <c r="SJ420" s="428"/>
      <c r="SK420" s="436"/>
      <c r="SL420" s="440"/>
      <c r="SM420" s="406"/>
      <c r="SN420" s="438"/>
      <c r="SO420" s="439"/>
      <c r="SP420" s="439"/>
      <c r="SQ420" s="497"/>
      <c r="SR420" s="497"/>
      <c r="SS420" s="501"/>
      <c r="ST420" s="501"/>
      <c r="SU420" s="501"/>
      <c r="SV420" s="501"/>
      <c r="SW420" s="505"/>
      <c r="SX420" s="503"/>
    </row>
    <row r="421" spans="2:518" ht="39.75" hidden="1" customHeight="1" thickTop="1" thickBot="1">
      <c r="B421" s="577"/>
      <c r="C421" s="578"/>
      <c r="D421" s="579"/>
      <c r="E421" s="580"/>
      <c r="F421" s="581"/>
      <c r="G421" s="585"/>
      <c r="H421" s="595"/>
      <c r="K421" s="577"/>
      <c r="L421" s="767"/>
      <c r="M421" s="579"/>
      <c r="N421" s="580"/>
      <c r="O421" s="581"/>
      <c r="P421" s="585"/>
      <c r="Q421" s="1326"/>
      <c r="R421" s="497"/>
      <c r="S421" s="497"/>
      <c r="T421" s="498"/>
      <c r="U421" s="498"/>
      <c r="V421" s="498"/>
      <c r="W421" s="498"/>
      <c r="X421" s="504"/>
      <c r="Y421" s="500"/>
      <c r="Z421" s="486"/>
      <c r="AA421" s="486"/>
      <c r="AB421" s="577"/>
      <c r="AC421" s="767"/>
      <c r="AD421" s="579"/>
      <c r="AE421" s="580"/>
      <c r="AF421" s="581"/>
      <c r="AG421" s="585"/>
      <c r="AH421" s="1326"/>
      <c r="AI421" s="497"/>
      <c r="AJ421" s="497"/>
      <c r="AK421" s="498"/>
      <c r="AL421" s="498"/>
      <c r="AM421" s="498"/>
      <c r="AN421" s="498"/>
      <c r="AO421" s="504"/>
      <c r="AP421" s="500"/>
      <c r="AQ421" s="486"/>
      <c r="AR421" s="486"/>
      <c r="AS421" s="577"/>
      <c r="AT421" s="767"/>
      <c r="AU421" s="579"/>
      <c r="AV421" s="580"/>
      <c r="AW421" s="581"/>
      <c r="AX421" s="585"/>
      <c r="AY421" s="1326"/>
      <c r="AZ421" s="497"/>
      <c r="BA421" s="497"/>
      <c r="BB421" s="498"/>
      <c r="BC421" s="498"/>
      <c r="BD421" s="498"/>
      <c r="BE421" s="498"/>
      <c r="BF421" s="504"/>
      <c r="BG421" s="500"/>
      <c r="BJ421" s="577"/>
      <c r="BK421" s="767"/>
      <c r="BL421" s="579"/>
      <c r="BM421" s="580"/>
      <c r="BN421" s="581"/>
      <c r="BO421" s="585"/>
      <c r="BP421" s="1326"/>
      <c r="BQ421" s="497"/>
      <c r="BR421" s="497"/>
      <c r="BS421" s="498"/>
      <c r="BT421" s="498"/>
      <c r="BU421" s="498"/>
      <c r="BV421" s="498"/>
      <c r="BW421" s="504"/>
      <c r="BX421" s="500"/>
      <c r="CA421" s="577"/>
      <c r="CB421" s="767"/>
      <c r="CC421" s="579"/>
      <c r="CD421" s="580"/>
      <c r="CE421" s="581"/>
      <c r="CF421" s="585"/>
      <c r="CG421" s="1326"/>
      <c r="CH421" s="497"/>
      <c r="CI421" s="497"/>
      <c r="CJ421" s="498"/>
      <c r="CK421" s="498"/>
      <c r="CL421" s="498"/>
      <c r="CM421" s="498"/>
      <c r="CN421" s="504"/>
      <c r="CO421" s="500"/>
      <c r="CR421" s="577"/>
      <c r="CS421" s="767"/>
      <c r="CT421" s="579"/>
      <c r="CU421" s="580"/>
      <c r="CV421" s="581"/>
      <c r="CW421" s="585"/>
      <c r="CX421" s="1326"/>
      <c r="CY421" s="497"/>
      <c r="CZ421" s="497"/>
      <c r="DA421" s="498"/>
      <c r="DB421" s="498"/>
      <c r="DC421" s="498"/>
      <c r="DD421" s="498"/>
      <c r="DE421" s="504"/>
      <c r="DF421" s="500"/>
      <c r="DI421" s="577"/>
      <c r="DJ421" s="767"/>
      <c r="DK421" s="579"/>
      <c r="DL421" s="580"/>
      <c r="DM421" s="581"/>
      <c r="DN421" s="585"/>
      <c r="DO421" s="1326"/>
      <c r="DP421" s="497"/>
      <c r="DQ421" s="497"/>
      <c r="DR421" s="498"/>
      <c r="DS421" s="498"/>
      <c r="DT421" s="498"/>
      <c r="DU421" s="498"/>
      <c r="DV421" s="504"/>
      <c r="DW421" s="500"/>
      <c r="DZ421" s="577"/>
      <c r="EA421" s="767"/>
      <c r="EB421" s="579"/>
      <c r="EC421" s="580"/>
      <c r="ED421" s="581"/>
      <c r="EE421" s="585"/>
      <c r="EF421" s="1326"/>
      <c r="EG421" s="497"/>
      <c r="EH421" s="497"/>
      <c r="EI421" s="498"/>
      <c r="EJ421" s="498"/>
      <c r="EK421" s="498"/>
      <c r="EL421" s="498"/>
      <c r="EM421" s="504"/>
      <c r="EN421" s="500"/>
      <c r="EQ421" s="665"/>
      <c r="ER421" s="666"/>
      <c r="ES421" s="667"/>
      <c r="ET421" s="668"/>
      <c r="EU421" s="669"/>
      <c r="EV421" s="691"/>
      <c r="EW421" s="1326"/>
      <c r="EX421" s="497" t="e">
        <f>IF(EXACT(VLOOKUP(EQ421,OFERTA_0,2,FALSE),ER421),1,0)</f>
        <v>#N/A</v>
      </c>
      <c r="EY421" s="497" t="e">
        <f>IF(EXACT(VLOOKUP(EQ421,OFERTA_0,3,FALSE),ES421),1,0)</f>
        <v>#N/A</v>
      </c>
      <c r="EZ421" s="498" t="e">
        <f>IF(EXACT(VLOOKUP(EQ421,OFERTA_0,4,FALSE),ET421),1,0)</f>
        <v>#N/A</v>
      </c>
      <c r="FA421" s="498">
        <f>IF(EU421=0,0,1)</f>
        <v>0</v>
      </c>
      <c r="FB421" s="498">
        <f>IF(EV421=0,0,1)</f>
        <v>0</v>
      </c>
      <c r="FC421" s="498" t="e">
        <f>PRODUCT(EX421:FB421)</f>
        <v>#N/A</v>
      </c>
      <c r="FD421" s="504">
        <f>ROUND(EV421,0)</f>
        <v>0</v>
      </c>
      <c r="FE421" s="500">
        <f>EV421-FD421</f>
        <v>0</v>
      </c>
      <c r="FH421" s="665"/>
      <c r="FI421" s="666"/>
      <c r="FJ421" s="667"/>
      <c r="FK421" s="668"/>
      <c r="FL421" s="669"/>
      <c r="FM421" s="691"/>
      <c r="FN421" s="1326"/>
      <c r="FO421" s="497" t="e">
        <f>IF(EXACT(VLOOKUP(FH421,OFERTA_0,2,FALSE),FI421),1,0)</f>
        <v>#N/A</v>
      </c>
      <c r="FP421" s="497" t="e">
        <f>IF(EXACT(VLOOKUP(FH421,OFERTA_0,3,FALSE),FJ421),1,0)</f>
        <v>#N/A</v>
      </c>
      <c r="FQ421" s="498" t="e">
        <f>IF(EXACT(VLOOKUP(FH421,OFERTA_0,4,FALSE),FK421),1,0)</f>
        <v>#N/A</v>
      </c>
      <c r="FR421" s="498">
        <f>IF(FL421=0,0,1)</f>
        <v>0</v>
      </c>
      <c r="FS421" s="498">
        <f>IF(FM421=0,0,1)</f>
        <v>0</v>
      </c>
      <c r="FT421" s="498" t="e">
        <f>PRODUCT(FO421:FS421)</f>
        <v>#N/A</v>
      </c>
      <c r="FU421" s="504">
        <f>ROUND(FM421,0)</f>
        <v>0</v>
      </c>
      <c r="FV421" s="500">
        <f>FM421-FU421</f>
        <v>0</v>
      </c>
      <c r="FY421" s="665"/>
      <c r="FZ421" s="666"/>
      <c r="GA421" s="667"/>
      <c r="GB421" s="668"/>
      <c r="GC421" s="669"/>
      <c r="GD421" s="691"/>
      <c r="GE421" s="1326"/>
      <c r="GF421" s="497" t="e">
        <f>IF(EXACT(VLOOKUP(FY421,OFERTA_0,2,FALSE),FZ421),1,0)</f>
        <v>#N/A</v>
      </c>
      <c r="GG421" s="497" t="e">
        <f>IF(EXACT(VLOOKUP(FY421,OFERTA_0,3,FALSE),GA421),1,0)</f>
        <v>#N/A</v>
      </c>
      <c r="GH421" s="498" t="e">
        <f>IF(EXACT(VLOOKUP(FY421,OFERTA_0,4,FALSE),GB421),1,0)</f>
        <v>#N/A</v>
      </c>
      <c r="GI421" s="498">
        <f>IF(GC421=0,0,1)</f>
        <v>0</v>
      </c>
      <c r="GJ421" s="498">
        <f>IF(GD421=0,0,1)</f>
        <v>0</v>
      </c>
      <c r="GK421" s="498" t="e">
        <f>PRODUCT(GF421:GJ421)</f>
        <v>#N/A</v>
      </c>
      <c r="GL421" s="504">
        <f>ROUND(GD421,0)</f>
        <v>0</v>
      </c>
      <c r="GM421" s="500">
        <f>GD421-GL421</f>
        <v>0</v>
      </c>
      <c r="GP421" s="665"/>
      <c r="GQ421" s="666"/>
      <c r="GR421" s="667"/>
      <c r="GS421" s="668"/>
      <c r="GT421" s="669"/>
      <c r="GU421" s="691"/>
      <c r="GV421" s="1326"/>
      <c r="GW421" s="497" t="e">
        <f>IF(EXACT(VLOOKUP(GP421,OFERTA_0,2,FALSE),GQ421),1,0)</f>
        <v>#N/A</v>
      </c>
      <c r="GX421" s="497" t="e">
        <f>IF(EXACT(VLOOKUP(GP421,OFERTA_0,3,FALSE),GR421),1,0)</f>
        <v>#N/A</v>
      </c>
      <c r="GY421" s="498" t="e">
        <f>IF(EXACT(VLOOKUP(GP421,OFERTA_0,4,FALSE),GS421),1,0)</f>
        <v>#N/A</v>
      </c>
      <c r="GZ421" s="498">
        <f>IF(GT421=0,0,1)</f>
        <v>0</v>
      </c>
      <c r="HA421" s="498">
        <f>IF(GU421=0,0,1)</f>
        <v>0</v>
      </c>
      <c r="HB421" s="498" t="e">
        <f>PRODUCT(GW421:HA421)</f>
        <v>#N/A</v>
      </c>
      <c r="HC421" s="504">
        <f>ROUND(GU421,0)</f>
        <v>0</v>
      </c>
      <c r="HD421" s="500">
        <f>GU421-HC421</f>
        <v>0</v>
      </c>
      <c r="HG421" s="665"/>
      <c r="HH421" s="666"/>
      <c r="HI421" s="667"/>
      <c r="HJ421" s="668"/>
      <c r="HK421" s="669"/>
      <c r="HL421" s="691"/>
      <c r="HM421" s="1326"/>
      <c r="HN421" s="497" t="e">
        <f>IF(EXACT(VLOOKUP(HG421,OFERTA_0,2,FALSE),HH421),1,0)</f>
        <v>#N/A</v>
      </c>
      <c r="HO421" s="497" t="e">
        <f>IF(EXACT(VLOOKUP(HG421,OFERTA_0,3,FALSE),HI421),1,0)</f>
        <v>#N/A</v>
      </c>
      <c r="HP421" s="498" t="e">
        <f>IF(EXACT(VLOOKUP(HG421,OFERTA_0,4,FALSE),HJ421),1,0)</f>
        <v>#N/A</v>
      </c>
      <c r="HQ421" s="498">
        <f>IF(HK421=0,0,1)</f>
        <v>0</v>
      </c>
      <c r="HR421" s="498">
        <f>IF(HL421=0,0,1)</f>
        <v>0</v>
      </c>
      <c r="HS421" s="498" t="e">
        <f>PRODUCT(HN421:HR421)</f>
        <v>#N/A</v>
      </c>
      <c r="HT421" s="504">
        <f>ROUND(HL421,0)</f>
        <v>0</v>
      </c>
      <c r="HU421" s="500">
        <f>HL421-HT421</f>
        <v>0</v>
      </c>
      <c r="HX421" s="665"/>
      <c r="HY421" s="666"/>
      <c r="HZ421" s="667"/>
      <c r="IA421" s="668"/>
      <c r="IB421" s="669"/>
      <c r="IC421" s="691"/>
      <c r="ID421" s="1326"/>
      <c r="IE421" s="497" t="e">
        <f>IF(EXACT(VLOOKUP(HX421,OFERTA_0,2,FALSE),HY421),1,0)</f>
        <v>#N/A</v>
      </c>
      <c r="IF421" s="497" t="e">
        <f>IF(EXACT(VLOOKUP(HX421,OFERTA_0,3,FALSE),HZ421),1,0)</f>
        <v>#N/A</v>
      </c>
      <c r="IG421" s="498" t="e">
        <f>IF(EXACT(VLOOKUP(HX421,OFERTA_0,4,FALSE),IA421),1,0)</f>
        <v>#N/A</v>
      </c>
      <c r="IH421" s="498">
        <f>IF(IB421=0,0,1)</f>
        <v>0</v>
      </c>
      <c r="II421" s="498">
        <f>IF(IC421=0,0,1)</f>
        <v>0</v>
      </c>
      <c r="IJ421" s="498" t="e">
        <f>PRODUCT(IE421:II421)</f>
        <v>#N/A</v>
      </c>
      <c r="IK421" s="504">
        <f>ROUND(IC421,0)</f>
        <v>0</v>
      </c>
      <c r="IL421" s="500">
        <f>IC421-IK421</f>
        <v>0</v>
      </c>
      <c r="IO421" s="665"/>
      <c r="IP421" s="666"/>
      <c r="IQ421" s="667"/>
      <c r="IR421" s="668"/>
      <c r="IS421" s="669"/>
      <c r="IT421" s="691"/>
      <c r="IU421" s="1326"/>
      <c r="IV421" s="497" t="e">
        <f>IF(EXACT(VLOOKUP(IO421,OFERTA_0,2,FALSE),IP421),1,0)</f>
        <v>#N/A</v>
      </c>
      <c r="IW421" s="497" t="e">
        <f>IF(EXACT(VLOOKUP(IO421,OFERTA_0,3,FALSE),IQ421),1,0)</f>
        <v>#N/A</v>
      </c>
      <c r="IX421" s="498" t="e">
        <f>IF(EXACT(VLOOKUP(IO421,OFERTA_0,4,FALSE),IR421),1,0)</f>
        <v>#N/A</v>
      </c>
      <c r="IY421" s="498">
        <f>IF(IS421=0,0,1)</f>
        <v>0</v>
      </c>
      <c r="IZ421" s="498">
        <f>IF(IT421=0,0,1)</f>
        <v>0</v>
      </c>
      <c r="JA421" s="498" t="e">
        <f>PRODUCT(IV421:IZ421)</f>
        <v>#N/A</v>
      </c>
      <c r="JB421" s="504">
        <f>ROUND(IT421,0)</f>
        <v>0</v>
      </c>
      <c r="JC421" s="500">
        <f>IT421-JB421</f>
        <v>0</v>
      </c>
      <c r="JF421" s="665"/>
      <c r="JG421" s="666"/>
      <c r="JH421" s="667"/>
      <c r="JI421" s="668"/>
      <c r="JJ421" s="669"/>
      <c r="JK421" s="691"/>
      <c r="JL421" s="1326"/>
      <c r="JM421" s="497" t="e">
        <f>IF(EXACT(VLOOKUP(JF421,OFERTA_0,2,FALSE),JG421),1,0)</f>
        <v>#N/A</v>
      </c>
      <c r="JN421" s="497" t="e">
        <f>IF(EXACT(VLOOKUP(JF421,OFERTA_0,3,FALSE),JH421),1,0)</f>
        <v>#N/A</v>
      </c>
      <c r="JO421" s="498" t="e">
        <f>IF(EXACT(VLOOKUP(JF421,OFERTA_0,4,FALSE),JI421),1,0)</f>
        <v>#N/A</v>
      </c>
      <c r="JP421" s="498">
        <f>IF(JJ421=0,0,1)</f>
        <v>0</v>
      </c>
      <c r="JQ421" s="498">
        <f>IF(JK421=0,0,1)</f>
        <v>0</v>
      </c>
      <c r="JR421" s="498" t="e">
        <f>PRODUCT(JM421:JQ421)</f>
        <v>#N/A</v>
      </c>
      <c r="JS421" s="504">
        <f>ROUND(JK421,0)</f>
        <v>0</v>
      </c>
      <c r="JT421" s="500">
        <f>JK421-JS421</f>
        <v>0</v>
      </c>
      <c r="JW421" s="665"/>
      <c r="JX421" s="666"/>
      <c r="JY421" s="667"/>
      <c r="JZ421" s="668"/>
      <c r="KA421" s="669"/>
      <c r="KB421" s="691"/>
      <c r="KC421" s="1326"/>
      <c r="KD421" s="497" t="e">
        <f>IF(EXACT(VLOOKUP(JW421,OFERTA_0,2,FALSE),JX421),1,0)</f>
        <v>#N/A</v>
      </c>
      <c r="KE421" s="497" t="e">
        <f>IF(EXACT(VLOOKUP(JW421,OFERTA_0,3,FALSE),JY421),1,0)</f>
        <v>#N/A</v>
      </c>
      <c r="KF421" s="498" t="e">
        <f>IF(EXACT(VLOOKUP(JW421,OFERTA_0,4,FALSE),JZ421),1,0)</f>
        <v>#N/A</v>
      </c>
      <c r="KG421" s="498">
        <f>IF(KA421=0,0,1)</f>
        <v>0</v>
      </c>
      <c r="KH421" s="498">
        <f>IF(KB421=0,0,1)</f>
        <v>0</v>
      </c>
      <c r="KI421" s="498" t="e">
        <f>PRODUCT(KD421:KH421)</f>
        <v>#N/A</v>
      </c>
      <c r="KJ421" s="504">
        <f>ROUND(KB421,0)</f>
        <v>0</v>
      </c>
      <c r="KK421" s="500">
        <f>KB421-KJ421</f>
        <v>0</v>
      </c>
      <c r="KN421" s="665"/>
      <c r="KO421" s="666"/>
      <c r="KP421" s="667"/>
      <c r="KQ421" s="668"/>
      <c r="KR421" s="669"/>
      <c r="KS421" s="691"/>
      <c r="KT421" s="1326"/>
      <c r="KU421" s="497" t="e">
        <f>IF(EXACT(VLOOKUP(KN421,OFERTA_0,2,FALSE),KO421),1,0)</f>
        <v>#N/A</v>
      </c>
      <c r="KV421" s="497" t="e">
        <f>IF(EXACT(VLOOKUP(KN421,OFERTA_0,3,FALSE),KP421),1,0)</f>
        <v>#N/A</v>
      </c>
      <c r="KW421" s="498" t="e">
        <f>IF(EXACT(VLOOKUP(KN421,OFERTA_0,4,FALSE),KQ421),1,0)</f>
        <v>#N/A</v>
      </c>
      <c r="KX421" s="498">
        <f>IF(KR421=0,0,1)</f>
        <v>0</v>
      </c>
      <c r="KY421" s="498">
        <f>IF(KS421=0,0,1)</f>
        <v>0</v>
      </c>
      <c r="KZ421" s="498" t="e">
        <f>PRODUCT(KU421:KY421)</f>
        <v>#N/A</v>
      </c>
      <c r="LA421" s="504">
        <f>ROUND(KS421,0)</f>
        <v>0</v>
      </c>
      <c r="LB421" s="500">
        <f>KS421-LA421</f>
        <v>0</v>
      </c>
      <c r="LE421" s="665"/>
      <c r="LF421" s="666"/>
      <c r="LG421" s="667"/>
      <c r="LH421" s="668"/>
      <c r="LI421" s="669"/>
      <c r="LJ421" s="691"/>
      <c r="LK421" s="1326"/>
      <c r="LL421" s="497" t="e">
        <f>IF(EXACT(VLOOKUP(LE421,OFERTA_0,2,FALSE),LF421),1,0)</f>
        <v>#N/A</v>
      </c>
      <c r="LM421" s="497" t="e">
        <f>IF(EXACT(VLOOKUP(LE421,OFERTA_0,3,FALSE),LG421),1,0)</f>
        <v>#N/A</v>
      </c>
      <c r="LN421" s="498" t="e">
        <f>IF(EXACT(VLOOKUP(LE421,OFERTA_0,4,FALSE),LH421),1,0)</f>
        <v>#N/A</v>
      </c>
      <c r="LO421" s="498">
        <f>IF(LI421=0,0,1)</f>
        <v>0</v>
      </c>
      <c r="LP421" s="498">
        <f>IF(LJ421=0,0,1)</f>
        <v>0</v>
      </c>
      <c r="LQ421" s="498" t="e">
        <f>PRODUCT(LL421:LP421)</f>
        <v>#N/A</v>
      </c>
      <c r="LR421" s="504">
        <f>ROUND(LJ421,0)</f>
        <v>0</v>
      </c>
      <c r="LS421" s="500">
        <f>LJ421-LR421</f>
        <v>0</v>
      </c>
      <c r="LV421" s="665"/>
      <c r="LW421" s="666"/>
      <c r="LX421" s="667"/>
      <c r="LY421" s="668"/>
      <c r="LZ421" s="669"/>
      <c r="MA421" s="691"/>
      <c r="MB421" s="1326"/>
      <c r="MC421" s="497" t="e">
        <f>IF(EXACT(VLOOKUP(LV421,OFERTA_0,2,FALSE),LW421),1,0)</f>
        <v>#N/A</v>
      </c>
      <c r="MD421" s="497" t="e">
        <f>IF(EXACT(VLOOKUP(LV421,OFERTA_0,3,FALSE),LX421),1,0)</f>
        <v>#N/A</v>
      </c>
      <c r="ME421" s="498" t="e">
        <f>IF(EXACT(VLOOKUP(LV421,OFERTA_0,4,FALSE),LY421),1,0)</f>
        <v>#N/A</v>
      </c>
      <c r="MF421" s="498">
        <f>IF(LZ421=0,0,1)</f>
        <v>0</v>
      </c>
      <c r="MG421" s="498">
        <f>IF(MA421=0,0,1)</f>
        <v>0</v>
      </c>
      <c r="MH421" s="498" t="e">
        <f>PRODUCT(MC421:MG421)</f>
        <v>#N/A</v>
      </c>
      <c r="MI421" s="504">
        <f>ROUND(MA421,0)</f>
        <v>0</v>
      </c>
      <c r="MJ421" s="500">
        <f>MA421-MI421</f>
        <v>0</v>
      </c>
      <c r="MM421" s="665"/>
      <c r="MN421" s="666"/>
      <c r="MO421" s="667"/>
      <c r="MP421" s="668"/>
      <c r="MQ421" s="669"/>
      <c r="MR421" s="691"/>
      <c r="MS421" s="1326"/>
      <c r="MT421" s="497" t="e">
        <f>IF(EXACT(VLOOKUP(MM421,OFERTA_0,2,FALSE),MN421),1,0)</f>
        <v>#N/A</v>
      </c>
      <c r="MU421" s="497" t="e">
        <f>IF(EXACT(VLOOKUP(MM421,OFERTA_0,3,FALSE),MO421),1,0)</f>
        <v>#N/A</v>
      </c>
      <c r="MV421" s="498" t="e">
        <f>IF(EXACT(VLOOKUP(MM421,OFERTA_0,4,FALSE),MP421),1,0)</f>
        <v>#N/A</v>
      </c>
      <c r="MW421" s="498">
        <f>IF(MQ421=0,0,1)</f>
        <v>0</v>
      </c>
      <c r="MX421" s="498">
        <f>IF(MR421=0,0,1)</f>
        <v>0</v>
      </c>
      <c r="MY421" s="498" t="e">
        <f>PRODUCT(MT421:MX421)</f>
        <v>#N/A</v>
      </c>
      <c r="MZ421" s="504">
        <f>ROUND(MR421,0)</f>
        <v>0</v>
      </c>
      <c r="NA421" s="500">
        <f>MR421-MZ421</f>
        <v>0</v>
      </c>
      <c r="ND421" s="665"/>
      <c r="NE421" s="666"/>
      <c r="NF421" s="667"/>
      <c r="NG421" s="668"/>
      <c r="NH421" s="669"/>
      <c r="NI421" s="691"/>
      <c r="NJ421" s="1326"/>
      <c r="NK421" s="497" t="e">
        <f>IF(EXACT(VLOOKUP(ND421,OFERTA_0,2,FALSE),NE421),1,0)</f>
        <v>#N/A</v>
      </c>
      <c r="NL421" s="497" t="e">
        <f>IF(EXACT(VLOOKUP(ND421,OFERTA_0,3,FALSE),NF421),1,0)</f>
        <v>#N/A</v>
      </c>
      <c r="NM421" s="498" t="e">
        <f>IF(EXACT(VLOOKUP(ND421,OFERTA_0,4,FALSE),NG421),1,0)</f>
        <v>#N/A</v>
      </c>
      <c r="NN421" s="498">
        <f>IF(NH421=0,0,1)</f>
        <v>0</v>
      </c>
      <c r="NO421" s="498">
        <f>IF(NI421=0,0,1)</f>
        <v>0</v>
      </c>
      <c r="NP421" s="498" t="e">
        <f>PRODUCT(NK421:NO421)</f>
        <v>#N/A</v>
      </c>
      <c r="NQ421" s="504">
        <f>ROUND(NI421,0)</f>
        <v>0</v>
      </c>
      <c r="NR421" s="500">
        <f>NI421-NQ421</f>
        <v>0</v>
      </c>
      <c r="NU421" s="665"/>
      <c r="NV421" s="666"/>
      <c r="NW421" s="667"/>
      <c r="NX421" s="668"/>
      <c r="NY421" s="669"/>
      <c r="NZ421" s="691"/>
      <c r="OA421" s="1326"/>
      <c r="OB421" s="497" t="e">
        <f>IF(EXACT(VLOOKUP(NU421,OFERTA_0,2,FALSE),NV421),1,0)</f>
        <v>#N/A</v>
      </c>
      <c r="OC421" s="497" t="e">
        <f>IF(EXACT(VLOOKUP(NU421,OFERTA_0,3,FALSE),NW421),1,0)</f>
        <v>#N/A</v>
      </c>
      <c r="OD421" s="498" t="e">
        <f>IF(EXACT(VLOOKUP(NU421,OFERTA_0,4,FALSE),NX421),1,0)</f>
        <v>#N/A</v>
      </c>
      <c r="OE421" s="498">
        <f>IF(NY421=0,0,1)</f>
        <v>0</v>
      </c>
      <c r="OF421" s="498">
        <f>IF(NZ421=0,0,1)</f>
        <v>0</v>
      </c>
      <c r="OG421" s="498" t="e">
        <f>PRODUCT(OB421:OF421)</f>
        <v>#N/A</v>
      </c>
      <c r="OH421" s="504">
        <f>ROUND(NZ421,0)</f>
        <v>0</v>
      </c>
      <c r="OI421" s="500">
        <f>NZ421-OH421</f>
        <v>0</v>
      </c>
      <c r="OL421" s="665"/>
      <c r="OM421" s="666"/>
      <c r="ON421" s="667"/>
      <c r="OO421" s="668"/>
      <c r="OP421" s="669"/>
      <c r="OQ421" s="691"/>
      <c r="OR421" s="1326"/>
      <c r="OS421" s="497" t="e">
        <f>IF(EXACT(VLOOKUP(OL421,OFERTA_0,2,FALSE),OM421),1,0)</f>
        <v>#N/A</v>
      </c>
      <c r="OT421" s="497" t="e">
        <f>IF(EXACT(VLOOKUP(OL421,OFERTA_0,3,FALSE),ON421),1,0)</f>
        <v>#N/A</v>
      </c>
      <c r="OU421" s="498" t="e">
        <f>IF(EXACT(VLOOKUP(OL421,OFERTA_0,4,FALSE),OO421),1,0)</f>
        <v>#N/A</v>
      </c>
      <c r="OV421" s="498">
        <f>IF(OP421=0,0,1)</f>
        <v>0</v>
      </c>
      <c r="OW421" s="498">
        <f>IF(OQ421=0,0,1)</f>
        <v>0</v>
      </c>
      <c r="OX421" s="498" t="e">
        <f>PRODUCT(OS421:OW421)</f>
        <v>#N/A</v>
      </c>
      <c r="OY421" s="504">
        <f>ROUND(OQ421,0)</f>
        <v>0</v>
      </c>
      <c r="OZ421" s="500">
        <f>OQ421-OY421</f>
        <v>0</v>
      </c>
      <c r="PC421" s="665"/>
      <c r="PD421" s="666"/>
      <c r="PE421" s="667"/>
      <c r="PF421" s="668"/>
      <c r="PG421" s="669"/>
      <c r="PH421" s="691"/>
      <c r="PI421" s="1326"/>
      <c r="PJ421" s="497" t="e">
        <f>IF(EXACT(VLOOKUP(PC421,OFERTA_0,2,FALSE),PD421),1,0)</f>
        <v>#N/A</v>
      </c>
      <c r="PK421" s="497" t="e">
        <f>IF(EXACT(VLOOKUP(PC421,OFERTA_0,3,FALSE),PE421),1,0)</f>
        <v>#N/A</v>
      </c>
      <c r="PL421" s="498" t="e">
        <f>IF(EXACT(VLOOKUP(PC421,OFERTA_0,4,FALSE),PF421),1,0)</f>
        <v>#N/A</v>
      </c>
      <c r="PM421" s="498">
        <f>IF(PG421=0,0,1)</f>
        <v>0</v>
      </c>
      <c r="PN421" s="498">
        <f>IF(PH421=0,0,1)</f>
        <v>0</v>
      </c>
      <c r="PO421" s="498" t="e">
        <f>PRODUCT(PJ421:PN421)</f>
        <v>#N/A</v>
      </c>
      <c r="PP421" s="504">
        <f>ROUND(PH421,0)</f>
        <v>0</v>
      </c>
      <c r="PQ421" s="500">
        <f>PH421-PP421</f>
        <v>0</v>
      </c>
      <c r="PT421" s="665"/>
      <c r="PU421" s="666"/>
      <c r="PV421" s="667"/>
      <c r="PW421" s="668"/>
      <c r="PX421" s="669"/>
      <c r="PY421" s="691"/>
      <c r="PZ421" s="1326"/>
      <c r="QA421" s="497" t="e">
        <f>IF(EXACT(VLOOKUP(PT421,OFERTA_0,2,FALSE),PU421),1,0)</f>
        <v>#N/A</v>
      </c>
      <c r="QB421" s="497" t="e">
        <f>IF(EXACT(VLOOKUP(PT421,OFERTA_0,3,FALSE),PV421),1,0)</f>
        <v>#N/A</v>
      </c>
      <c r="QC421" s="498" t="e">
        <f>IF(EXACT(VLOOKUP(PT421,OFERTA_0,4,FALSE),PW421),1,0)</f>
        <v>#N/A</v>
      </c>
      <c r="QD421" s="498">
        <f>IF(PX421=0,0,1)</f>
        <v>0</v>
      </c>
      <c r="QE421" s="498">
        <f>IF(PY421=0,0,1)</f>
        <v>0</v>
      </c>
      <c r="QF421" s="498" t="e">
        <f>PRODUCT(QA421:QE421)</f>
        <v>#N/A</v>
      </c>
      <c r="QG421" s="504">
        <f>ROUND(PY421,0)</f>
        <v>0</v>
      </c>
      <c r="QH421" s="500">
        <f>PY421-QG421</f>
        <v>0</v>
      </c>
      <c r="QK421" s="665"/>
      <c r="QL421" s="666"/>
      <c r="QM421" s="667"/>
      <c r="QN421" s="668"/>
      <c r="QO421" s="669"/>
      <c r="QP421" s="691"/>
      <c r="QQ421" s="1326"/>
      <c r="QR421" s="497" t="e">
        <f>IF(EXACT(VLOOKUP(QK421,OFERTA_0,2,FALSE),QL421),1,0)</f>
        <v>#N/A</v>
      </c>
      <c r="QS421" s="497" t="e">
        <f>IF(EXACT(VLOOKUP(QK421,OFERTA_0,3,FALSE),QM421),1,0)</f>
        <v>#N/A</v>
      </c>
      <c r="QT421" s="498" t="e">
        <f>IF(EXACT(VLOOKUP(QK421,OFERTA_0,4,FALSE),QN421),1,0)</f>
        <v>#N/A</v>
      </c>
      <c r="QU421" s="498">
        <f>IF(QO421=0,0,1)</f>
        <v>0</v>
      </c>
      <c r="QV421" s="498">
        <f>IF(QP421=0,0,1)</f>
        <v>0</v>
      </c>
      <c r="QW421" s="498" t="e">
        <f>PRODUCT(QR421:QV421)</f>
        <v>#N/A</v>
      </c>
      <c r="QX421" s="504">
        <f>ROUND(QP421,0)</f>
        <v>0</v>
      </c>
      <c r="QY421" s="500">
        <f>QP421-QX421</f>
        <v>0</v>
      </c>
      <c r="RB421" s="428"/>
      <c r="RC421" s="436"/>
      <c r="RD421" s="440"/>
      <c r="RE421" s="406"/>
      <c r="RF421" s="438"/>
      <c r="RG421" s="439"/>
      <c r="RH421" s="439"/>
      <c r="RI421" s="497"/>
      <c r="RJ421" s="497"/>
      <c r="RK421" s="501"/>
      <c r="RL421" s="501"/>
      <c r="RM421" s="501"/>
      <c r="RN421" s="501"/>
      <c r="RO421" s="505"/>
      <c r="RP421" s="503"/>
      <c r="RS421" s="428"/>
      <c r="RT421" s="436"/>
      <c r="RU421" s="440"/>
      <c r="RV421" s="406"/>
      <c r="RW421" s="438"/>
      <c r="RX421" s="439"/>
      <c r="RY421" s="439"/>
      <c r="RZ421" s="497"/>
      <c r="SA421" s="497"/>
      <c r="SB421" s="501"/>
      <c r="SC421" s="501"/>
      <c r="SD421" s="501"/>
      <c r="SE421" s="501"/>
      <c r="SF421" s="505"/>
      <c r="SG421" s="503"/>
      <c r="SJ421" s="428"/>
      <c r="SK421" s="436"/>
      <c r="SL421" s="440"/>
      <c r="SM421" s="406"/>
      <c r="SN421" s="438"/>
      <c r="SO421" s="439"/>
      <c r="SP421" s="439"/>
      <c r="SQ421" s="497"/>
      <c r="SR421" s="497"/>
      <c r="SS421" s="501"/>
      <c r="ST421" s="501"/>
      <c r="SU421" s="501"/>
      <c r="SV421" s="501"/>
      <c r="SW421" s="505"/>
      <c r="SX421" s="503"/>
    </row>
    <row r="422" spans="2:518" ht="34.5" hidden="1" customHeight="1" thickTop="1" thickBot="1">
      <c r="B422" s="571"/>
      <c r="C422" s="572"/>
      <c r="D422" s="573"/>
      <c r="E422" s="574"/>
      <c r="F422" s="575"/>
      <c r="G422" s="576"/>
      <c r="H422" s="595"/>
      <c r="K422" s="571"/>
      <c r="L422" s="766"/>
      <c r="M422" s="573"/>
      <c r="N422" s="574"/>
      <c r="O422" s="575"/>
      <c r="P422" s="576"/>
      <c r="Q422" s="1326"/>
      <c r="R422" s="497"/>
      <c r="S422" s="497"/>
      <c r="T422" s="501"/>
      <c r="U422" s="501"/>
      <c r="V422" s="501"/>
      <c r="W422" s="501"/>
      <c r="X422" s="505"/>
      <c r="Y422" s="503"/>
      <c r="Z422" s="486"/>
      <c r="AA422" s="486"/>
      <c r="AB422" s="571"/>
      <c r="AC422" s="766"/>
      <c r="AD422" s="573"/>
      <c r="AE422" s="574"/>
      <c r="AF422" s="575"/>
      <c r="AG422" s="576"/>
      <c r="AH422" s="1326"/>
      <c r="AI422" s="497"/>
      <c r="AJ422" s="497"/>
      <c r="AK422" s="501"/>
      <c r="AL422" s="501"/>
      <c r="AM422" s="501"/>
      <c r="AN422" s="501"/>
      <c r="AO422" s="505"/>
      <c r="AP422" s="503"/>
      <c r="AQ422" s="486"/>
      <c r="AR422" s="486"/>
      <c r="AS422" s="571"/>
      <c r="AT422" s="766"/>
      <c r="AU422" s="573"/>
      <c r="AV422" s="574"/>
      <c r="AW422" s="575"/>
      <c r="AX422" s="576"/>
      <c r="AY422" s="1326"/>
      <c r="AZ422" s="497"/>
      <c r="BA422" s="497"/>
      <c r="BB422" s="501"/>
      <c r="BC422" s="501"/>
      <c r="BD422" s="501"/>
      <c r="BE422" s="501"/>
      <c r="BF422" s="505"/>
      <c r="BG422" s="503"/>
      <c r="BJ422" s="571"/>
      <c r="BK422" s="766"/>
      <c r="BL422" s="573"/>
      <c r="BM422" s="574"/>
      <c r="BN422" s="575"/>
      <c r="BO422" s="576"/>
      <c r="BP422" s="1326"/>
      <c r="BQ422" s="497"/>
      <c r="BR422" s="497"/>
      <c r="BS422" s="501"/>
      <c r="BT422" s="501"/>
      <c r="BU422" s="501"/>
      <c r="BV422" s="501"/>
      <c r="BW422" s="505"/>
      <c r="BX422" s="503"/>
      <c r="CA422" s="571"/>
      <c r="CB422" s="766"/>
      <c r="CC422" s="573"/>
      <c r="CD422" s="574"/>
      <c r="CE422" s="575"/>
      <c r="CF422" s="576"/>
      <c r="CG422" s="1326"/>
      <c r="CH422" s="497"/>
      <c r="CI422" s="497"/>
      <c r="CJ422" s="501"/>
      <c r="CK422" s="501"/>
      <c r="CL422" s="501"/>
      <c r="CM422" s="501"/>
      <c r="CN422" s="505"/>
      <c r="CO422" s="503"/>
      <c r="CR422" s="571"/>
      <c r="CS422" s="766"/>
      <c r="CT422" s="573"/>
      <c r="CU422" s="574"/>
      <c r="CV422" s="575"/>
      <c r="CW422" s="576"/>
      <c r="CX422" s="1326"/>
      <c r="CY422" s="497"/>
      <c r="CZ422" s="497"/>
      <c r="DA422" s="501"/>
      <c r="DB422" s="501"/>
      <c r="DC422" s="501"/>
      <c r="DD422" s="501"/>
      <c r="DE422" s="505"/>
      <c r="DF422" s="503"/>
      <c r="DI422" s="571"/>
      <c r="DJ422" s="766"/>
      <c r="DK422" s="573"/>
      <c r="DL422" s="574"/>
      <c r="DM422" s="575"/>
      <c r="DN422" s="576"/>
      <c r="DO422" s="1326"/>
      <c r="DP422" s="497"/>
      <c r="DQ422" s="497"/>
      <c r="DR422" s="501"/>
      <c r="DS422" s="501"/>
      <c r="DT422" s="501"/>
      <c r="DU422" s="501"/>
      <c r="DV422" s="505"/>
      <c r="DW422" s="503"/>
      <c r="DZ422" s="571"/>
      <c r="EA422" s="766"/>
      <c r="EB422" s="573"/>
      <c r="EC422" s="574"/>
      <c r="ED422" s="575"/>
      <c r="EE422" s="576"/>
      <c r="EF422" s="1326"/>
      <c r="EG422" s="497"/>
      <c r="EH422" s="497"/>
      <c r="EI422" s="501"/>
      <c r="EJ422" s="501"/>
      <c r="EK422" s="501"/>
      <c r="EL422" s="501"/>
      <c r="EM422" s="505"/>
      <c r="EN422" s="503"/>
      <c r="EQ422" s="659"/>
      <c r="ER422" s="660"/>
      <c r="ES422" s="661"/>
      <c r="ET422" s="662"/>
      <c r="EU422" s="663"/>
      <c r="EV422" s="664"/>
      <c r="EW422" s="1326"/>
      <c r="EX422" s="497"/>
      <c r="EY422" s="497"/>
      <c r="EZ422" s="501"/>
      <c r="FA422" s="501"/>
      <c r="FB422" s="501"/>
      <c r="FC422" s="501"/>
      <c r="FD422" s="505"/>
      <c r="FE422" s="503"/>
      <c r="FH422" s="659"/>
      <c r="FI422" s="660"/>
      <c r="FJ422" s="661"/>
      <c r="FK422" s="662"/>
      <c r="FL422" s="663"/>
      <c r="FM422" s="664"/>
      <c r="FN422" s="1326"/>
      <c r="FO422" s="497"/>
      <c r="FP422" s="497"/>
      <c r="FQ422" s="501"/>
      <c r="FR422" s="501"/>
      <c r="FS422" s="501"/>
      <c r="FT422" s="501"/>
      <c r="FU422" s="505"/>
      <c r="FV422" s="503"/>
      <c r="FY422" s="659"/>
      <c r="FZ422" s="660"/>
      <c r="GA422" s="661"/>
      <c r="GB422" s="662"/>
      <c r="GC422" s="663"/>
      <c r="GD422" s="664"/>
      <c r="GE422" s="1326"/>
      <c r="GF422" s="497"/>
      <c r="GG422" s="497"/>
      <c r="GH422" s="501"/>
      <c r="GI422" s="501"/>
      <c r="GJ422" s="501"/>
      <c r="GK422" s="501"/>
      <c r="GL422" s="505"/>
      <c r="GM422" s="503"/>
      <c r="GP422" s="659"/>
      <c r="GQ422" s="660"/>
      <c r="GR422" s="661"/>
      <c r="GS422" s="662"/>
      <c r="GT422" s="663"/>
      <c r="GU422" s="664"/>
      <c r="GV422" s="1326"/>
      <c r="GW422" s="497"/>
      <c r="GX422" s="497"/>
      <c r="GY422" s="501"/>
      <c r="GZ422" s="501"/>
      <c r="HA422" s="501"/>
      <c r="HB422" s="501"/>
      <c r="HC422" s="505"/>
      <c r="HD422" s="503"/>
      <c r="HG422" s="659"/>
      <c r="HH422" s="660"/>
      <c r="HI422" s="661"/>
      <c r="HJ422" s="662"/>
      <c r="HK422" s="663"/>
      <c r="HL422" s="664"/>
      <c r="HM422" s="1326"/>
      <c r="HN422" s="497"/>
      <c r="HO422" s="497"/>
      <c r="HP422" s="501"/>
      <c r="HQ422" s="501"/>
      <c r="HR422" s="501"/>
      <c r="HS422" s="501"/>
      <c r="HT422" s="505"/>
      <c r="HU422" s="503"/>
      <c r="HX422" s="659"/>
      <c r="HY422" s="660"/>
      <c r="HZ422" s="661"/>
      <c r="IA422" s="662"/>
      <c r="IB422" s="663"/>
      <c r="IC422" s="664"/>
      <c r="ID422" s="1326"/>
      <c r="IE422" s="497"/>
      <c r="IF422" s="497"/>
      <c r="IG422" s="501"/>
      <c r="IH422" s="501"/>
      <c r="II422" s="501"/>
      <c r="IJ422" s="501"/>
      <c r="IK422" s="505"/>
      <c r="IL422" s="503"/>
      <c r="IO422" s="659"/>
      <c r="IP422" s="660"/>
      <c r="IQ422" s="661"/>
      <c r="IR422" s="662"/>
      <c r="IS422" s="663"/>
      <c r="IT422" s="664"/>
      <c r="IU422" s="1326"/>
      <c r="IV422" s="497"/>
      <c r="IW422" s="497"/>
      <c r="IX422" s="501"/>
      <c r="IY422" s="501"/>
      <c r="IZ422" s="501"/>
      <c r="JA422" s="501"/>
      <c r="JB422" s="505"/>
      <c r="JC422" s="503"/>
      <c r="JF422" s="659"/>
      <c r="JG422" s="660"/>
      <c r="JH422" s="661"/>
      <c r="JI422" s="662"/>
      <c r="JJ422" s="663"/>
      <c r="JK422" s="664"/>
      <c r="JL422" s="1326"/>
      <c r="JM422" s="497"/>
      <c r="JN422" s="497"/>
      <c r="JO422" s="501"/>
      <c r="JP422" s="501"/>
      <c r="JQ422" s="501"/>
      <c r="JR422" s="501"/>
      <c r="JS422" s="505"/>
      <c r="JT422" s="503"/>
      <c r="JW422" s="659"/>
      <c r="JX422" s="660"/>
      <c r="JY422" s="661"/>
      <c r="JZ422" s="662"/>
      <c r="KA422" s="663"/>
      <c r="KB422" s="664"/>
      <c r="KC422" s="1326"/>
      <c r="KD422" s="497"/>
      <c r="KE422" s="497"/>
      <c r="KF422" s="501"/>
      <c r="KG422" s="501"/>
      <c r="KH422" s="501"/>
      <c r="KI422" s="501"/>
      <c r="KJ422" s="505"/>
      <c r="KK422" s="503"/>
      <c r="KN422" s="659"/>
      <c r="KO422" s="660"/>
      <c r="KP422" s="661"/>
      <c r="KQ422" s="662"/>
      <c r="KR422" s="663"/>
      <c r="KS422" s="664"/>
      <c r="KT422" s="1326"/>
      <c r="KU422" s="497"/>
      <c r="KV422" s="497"/>
      <c r="KW422" s="501"/>
      <c r="KX422" s="501"/>
      <c r="KY422" s="501"/>
      <c r="KZ422" s="501"/>
      <c r="LA422" s="505"/>
      <c r="LB422" s="503"/>
      <c r="LE422" s="659"/>
      <c r="LF422" s="660"/>
      <c r="LG422" s="661"/>
      <c r="LH422" s="662"/>
      <c r="LI422" s="663"/>
      <c r="LJ422" s="664"/>
      <c r="LK422" s="1326"/>
      <c r="LL422" s="497"/>
      <c r="LM422" s="497"/>
      <c r="LN422" s="501"/>
      <c r="LO422" s="501"/>
      <c r="LP422" s="501"/>
      <c r="LQ422" s="501"/>
      <c r="LR422" s="505"/>
      <c r="LS422" s="503"/>
      <c r="LV422" s="659"/>
      <c r="LW422" s="660"/>
      <c r="LX422" s="661"/>
      <c r="LY422" s="662"/>
      <c r="LZ422" s="663"/>
      <c r="MA422" s="664"/>
      <c r="MB422" s="1326"/>
      <c r="MC422" s="497"/>
      <c r="MD422" s="497"/>
      <c r="ME422" s="501"/>
      <c r="MF422" s="501"/>
      <c r="MG422" s="501"/>
      <c r="MH422" s="501"/>
      <c r="MI422" s="505"/>
      <c r="MJ422" s="503"/>
      <c r="MM422" s="659"/>
      <c r="MN422" s="660"/>
      <c r="MO422" s="661"/>
      <c r="MP422" s="662"/>
      <c r="MQ422" s="663"/>
      <c r="MR422" s="664"/>
      <c r="MS422" s="1326"/>
      <c r="MT422" s="497"/>
      <c r="MU422" s="497"/>
      <c r="MV422" s="501"/>
      <c r="MW422" s="501"/>
      <c r="MX422" s="501"/>
      <c r="MY422" s="501"/>
      <c r="MZ422" s="505"/>
      <c r="NA422" s="503"/>
      <c r="ND422" s="659"/>
      <c r="NE422" s="660"/>
      <c r="NF422" s="661"/>
      <c r="NG422" s="662"/>
      <c r="NH422" s="663"/>
      <c r="NI422" s="664"/>
      <c r="NJ422" s="1326"/>
      <c r="NK422" s="497"/>
      <c r="NL422" s="497"/>
      <c r="NM422" s="501"/>
      <c r="NN422" s="501"/>
      <c r="NO422" s="501"/>
      <c r="NP422" s="501"/>
      <c r="NQ422" s="505"/>
      <c r="NR422" s="503"/>
      <c r="NU422" s="659"/>
      <c r="NV422" s="660"/>
      <c r="NW422" s="661"/>
      <c r="NX422" s="662"/>
      <c r="NY422" s="663"/>
      <c r="NZ422" s="664"/>
      <c r="OA422" s="1326"/>
      <c r="OB422" s="497"/>
      <c r="OC422" s="497"/>
      <c r="OD422" s="501"/>
      <c r="OE422" s="501"/>
      <c r="OF422" s="501"/>
      <c r="OG422" s="501"/>
      <c r="OH422" s="505"/>
      <c r="OI422" s="503"/>
      <c r="OL422" s="659"/>
      <c r="OM422" s="660"/>
      <c r="ON422" s="661"/>
      <c r="OO422" s="662"/>
      <c r="OP422" s="663"/>
      <c r="OQ422" s="664"/>
      <c r="OR422" s="1326"/>
      <c r="OS422" s="497"/>
      <c r="OT422" s="497"/>
      <c r="OU422" s="501"/>
      <c r="OV422" s="501"/>
      <c r="OW422" s="501"/>
      <c r="OX422" s="501"/>
      <c r="OY422" s="505"/>
      <c r="OZ422" s="503"/>
      <c r="PC422" s="659"/>
      <c r="PD422" s="660"/>
      <c r="PE422" s="661"/>
      <c r="PF422" s="662"/>
      <c r="PG422" s="663"/>
      <c r="PH422" s="664"/>
      <c r="PI422" s="1326"/>
      <c r="PJ422" s="497"/>
      <c r="PK422" s="497"/>
      <c r="PL422" s="501"/>
      <c r="PM422" s="501"/>
      <c r="PN422" s="501"/>
      <c r="PO422" s="501"/>
      <c r="PP422" s="505"/>
      <c r="PQ422" s="503"/>
      <c r="PT422" s="659"/>
      <c r="PU422" s="660"/>
      <c r="PV422" s="661"/>
      <c r="PW422" s="662"/>
      <c r="PX422" s="663"/>
      <c r="PY422" s="664"/>
      <c r="PZ422" s="1326"/>
      <c r="QA422" s="497"/>
      <c r="QB422" s="497"/>
      <c r="QC422" s="501"/>
      <c r="QD422" s="501"/>
      <c r="QE422" s="501"/>
      <c r="QF422" s="501"/>
      <c r="QG422" s="505"/>
      <c r="QH422" s="503"/>
      <c r="QK422" s="659"/>
      <c r="QL422" s="660"/>
      <c r="QM422" s="661"/>
      <c r="QN422" s="662"/>
      <c r="QO422" s="663"/>
      <c r="QP422" s="664"/>
      <c r="QQ422" s="1326"/>
      <c r="QR422" s="497"/>
      <c r="QS422" s="497"/>
      <c r="QT422" s="501"/>
      <c r="QU422" s="501"/>
      <c r="QV422" s="501"/>
      <c r="QW422" s="501"/>
      <c r="QX422" s="505"/>
      <c r="QY422" s="503"/>
      <c r="RB422" s="428"/>
      <c r="RC422" s="436"/>
      <c r="RD422" s="440"/>
      <c r="RE422" s="406"/>
      <c r="RF422" s="438"/>
      <c r="RG422" s="439"/>
      <c r="RH422" s="439"/>
      <c r="RI422" s="497"/>
      <c r="RJ422" s="497"/>
      <c r="RK422" s="501"/>
      <c r="RL422" s="501"/>
      <c r="RM422" s="501"/>
      <c r="RN422" s="501"/>
      <c r="RO422" s="505"/>
      <c r="RP422" s="503"/>
      <c r="RS422" s="428"/>
      <c r="RT422" s="436"/>
      <c r="RU422" s="440"/>
      <c r="RV422" s="406"/>
      <c r="RW422" s="438"/>
      <c r="RX422" s="439"/>
      <c r="RY422" s="439"/>
      <c r="RZ422" s="497"/>
      <c r="SA422" s="497"/>
      <c r="SB422" s="501"/>
      <c r="SC422" s="501"/>
      <c r="SD422" s="501"/>
      <c r="SE422" s="501"/>
      <c r="SF422" s="505"/>
      <c r="SG422" s="503"/>
      <c r="SJ422" s="428"/>
      <c r="SK422" s="436"/>
      <c r="SL422" s="440"/>
      <c r="SM422" s="406"/>
      <c r="SN422" s="438"/>
      <c r="SO422" s="439"/>
      <c r="SP422" s="439"/>
      <c r="SQ422" s="497"/>
      <c r="SR422" s="497"/>
      <c r="SS422" s="501"/>
      <c r="ST422" s="501"/>
      <c r="SU422" s="501"/>
      <c r="SV422" s="501"/>
      <c r="SW422" s="505"/>
      <c r="SX422" s="503"/>
    </row>
    <row r="423" spans="2:518" ht="34.5" hidden="1" customHeight="1" thickTop="1" thickBot="1">
      <c r="B423" s="577"/>
      <c r="C423" s="578"/>
      <c r="D423" s="579"/>
      <c r="E423" s="580"/>
      <c r="F423" s="581"/>
      <c r="G423" s="585"/>
      <c r="H423" s="595"/>
      <c r="K423" s="577"/>
      <c r="L423" s="767"/>
      <c r="M423" s="579"/>
      <c r="N423" s="580"/>
      <c r="O423" s="581"/>
      <c r="P423" s="585"/>
      <c r="Q423" s="1326"/>
      <c r="R423" s="497"/>
      <c r="S423" s="497"/>
      <c r="T423" s="498"/>
      <c r="U423" s="498"/>
      <c r="V423" s="498"/>
      <c r="W423" s="498"/>
      <c r="X423" s="504"/>
      <c r="Y423" s="500"/>
      <c r="Z423" s="486"/>
      <c r="AA423" s="486"/>
      <c r="AB423" s="577"/>
      <c r="AC423" s="767"/>
      <c r="AD423" s="579"/>
      <c r="AE423" s="580"/>
      <c r="AF423" s="581"/>
      <c r="AG423" s="585"/>
      <c r="AH423" s="1326"/>
      <c r="AI423" s="497"/>
      <c r="AJ423" s="497"/>
      <c r="AK423" s="498"/>
      <c r="AL423" s="498"/>
      <c r="AM423" s="498"/>
      <c r="AN423" s="498"/>
      <c r="AO423" s="504"/>
      <c r="AP423" s="500"/>
      <c r="AQ423" s="486"/>
      <c r="AR423" s="486"/>
      <c r="AS423" s="577"/>
      <c r="AT423" s="767"/>
      <c r="AU423" s="579"/>
      <c r="AV423" s="580"/>
      <c r="AW423" s="581"/>
      <c r="AX423" s="585"/>
      <c r="AY423" s="1326"/>
      <c r="AZ423" s="497"/>
      <c r="BA423" s="497"/>
      <c r="BB423" s="498"/>
      <c r="BC423" s="498"/>
      <c r="BD423" s="498"/>
      <c r="BE423" s="498"/>
      <c r="BF423" s="504"/>
      <c r="BG423" s="500"/>
      <c r="BJ423" s="577"/>
      <c r="BK423" s="767"/>
      <c r="BL423" s="579"/>
      <c r="BM423" s="580"/>
      <c r="BN423" s="581"/>
      <c r="BO423" s="585"/>
      <c r="BP423" s="1326"/>
      <c r="BQ423" s="497"/>
      <c r="BR423" s="497"/>
      <c r="BS423" s="498"/>
      <c r="BT423" s="498"/>
      <c r="BU423" s="498"/>
      <c r="BV423" s="498"/>
      <c r="BW423" s="504"/>
      <c r="BX423" s="500"/>
      <c r="CA423" s="577"/>
      <c r="CB423" s="767"/>
      <c r="CC423" s="579"/>
      <c r="CD423" s="580"/>
      <c r="CE423" s="581"/>
      <c r="CF423" s="585"/>
      <c r="CG423" s="1326"/>
      <c r="CH423" s="497"/>
      <c r="CI423" s="497"/>
      <c r="CJ423" s="498"/>
      <c r="CK423" s="498"/>
      <c r="CL423" s="498"/>
      <c r="CM423" s="498"/>
      <c r="CN423" s="504"/>
      <c r="CO423" s="500"/>
      <c r="CR423" s="577"/>
      <c r="CS423" s="767"/>
      <c r="CT423" s="579"/>
      <c r="CU423" s="580"/>
      <c r="CV423" s="581"/>
      <c r="CW423" s="585"/>
      <c r="CX423" s="1326"/>
      <c r="CY423" s="497"/>
      <c r="CZ423" s="497"/>
      <c r="DA423" s="498"/>
      <c r="DB423" s="498"/>
      <c r="DC423" s="498"/>
      <c r="DD423" s="498"/>
      <c r="DE423" s="504"/>
      <c r="DF423" s="500"/>
      <c r="DI423" s="577"/>
      <c r="DJ423" s="767"/>
      <c r="DK423" s="579"/>
      <c r="DL423" s="580"/>
      <c r="DM423" s="581"/>
      <c r="DN423" s="585"/>
      <c r="DO423" s="1326"/>
      <c r="DP423" s="497"/>
      <c r="DQ423" s="497"/>
      <c r="DR423" s="498"/>
      <c r="DS423" s="498"/>
      <c r="DT423" s="498"/>
      <c r="DU423" s="498"/>
      <c r="DV423" s="504"/>
      <c r="DW423" s="500"/>
      <c r="DZ423" s="577"/>
      <c r="EA423" s="767"/>
      <c r="EB423" s="579"/>
      <c r="EC423" s="580"/>
      <c r="ED423" s="581"/>
      <c r="EE423" s="585"/>
      <c r="EF423" s="1326"/>
      <c r="EG423" s="497"/>
      <c r="EH423" s="497"/>
      <c r="EI423" s="498"/>
      <c r="EJ423" s="498"/>
      <c r="EK423" s="498"/>
      <c r="EL423" s="498"/>
      <c r="EM423" s="504"/>
      <c r="EN423" s="500"/>
      <c r="EQ423" s="665"/>
      <c r="ER423" s="666"/>
      <c r="ES423" s="667"/>
      <c r="ET423" s="668"/>
      <c r="EU423" s="669"/>
      <c r="EV423" s="691"/>
      <c r="EW423" s="1326"/>
      <c r="EX423" s="497" t="e">
        <f t="shared" ref="EX423:EX428" si="9063">IF(EXACT(VLOOKUP(EQ423,OFERTA_0,2,FALSE),ER423),1,0)</f>
        <v>#N/A</v>
      </c>
      <c r="EY423" s="497" t="e">
        <f t="shared" ref="EY423:EY428" si="9064">IF(EXACT(VLOOKUP(EQ423,OFERTA_0,3,FALSE),ES423),1,0)</f>
        <v>#N/A</v>
      </c>
      <c r="EZ423" s="498" t="e">
        <f t="shared" ref="EZ423:EZ428" si="9065">IF(EXACT(VLOOKUP(EQ423,OFERTA_0,4,FALSE),ET423),1,0)</f>
        <v>#N/A</v>
      </c>
      <c r="FA423" s="498">
        <f t="shared" ref="FA423:FA428" si="9066">IF(EU423=0,0,1)</f>
        <v>0</v>
      </c>
      <c r="FB423" s="498">
        <f t="shared" ref="FB423:FB428" si="9067">IF(EV423=0,0,1)</f>
        <v>0</v>
      </c>
      <c r="FC423" s="498" t="e">
        <f t="shared" ref="FC423:FC428" si="9068">PRODUCT(EX423:FB423)</f>
        <v>#N/A</v>
      </c>
      <c r="FD423" s="504">
        <f t="shared" ref="FD423:FD428" si="9069">ROUND(EV423,0)</f>
        <v>0</v>
      </c>
      <c r="FE423" s="500">
        <f t="shared" ref="FE423:FE428" si="9070">EV423-FD423</f>
        <v>0</v>
      </c>
      <c r="FH423" s="665"/>
      <c r="FI423" s="666"/>
      <c r="FJ423" s="667"/>
      <c r="FK423" s="668"/>
      <c r="FL423" s="669"/>
      <c r="FM423" s="691"/>
      <c r="FN423" s="1326"/>
      <c r="FO423" s="497" t="e">
        <f t="shared" ref="FO423:FO428" si="9071">IF(EXACT(VLOOKUP(FH423,OFERTA_0,2,FALSE),FI423),1,0)</f>
        <v>#N/A</v>
      </c>
      <c r="FP423" s="497" t="e">
        <f t="shared" ref="FP423:FP428" si="9072">IF(EXACT(VLOOKUP(FH423,OFERTA_0,3,FALSE),FJ423),1,0)</f>
        <v>#N/A</v>
      </c>
      <c r="FQ423" s="498" t="e">
        <f t="shared" ref="FQ423:FQ428" si="9073">IF(EXACT(VLOOKUP(FH423,OFERTA_0,4,FALSE),FK423),1,0)</f>
        <v>#N/A</v>
      </c>
      <c r="FR423" s="498">
        <f t="shared" ref="FR423:FR428" si="9074">IF(FL423=0,0,1)</f>
        <v>0</v>
      </c>
      <c r="FS423" s="498">
        <f t="shared" ref="FS423:FS428" si="9075">IF(FM423=0,0,1)</f>
        <v>0</v>
      </c>
      <c r="FT423" s="498" t="e">
        <f t="shared" ref="FT423:FT428" si="9076">PRODUCT(FO423:FS423)</f>
        <v>#N/A</v>
      </c>
      <c r="FU423" s="504">
        <f t="shared" ref="FU423:FU428" si="9077">ROUND(FM423,0)</f>
        <v>0</v>
      </c>
      <c r="FV423" s="500">
        <f t="shared" ref="FV423:FV428" si="9078">FM423-FU423</f>
        <v>0</v>
      </c>
      <c r="FY423" s="665"/>
      <c r="FZ423" s="666"/>
      <c r="GA423" s="667"/>
      <c r="GB423" s="668"/>
      <c r="GC423" s="669"/>
      <c r="GD423" s="691"/>
      <c r="GE423" s="1326"/>
      <c r="GF423" s="497" t="e">
        <f t="shared" ref="GF423:GF428" si="9079">IF(EXACT(VLOOKUP(FY423,OFERTA_0,2,FALSE),FZ423),1,0)</f>
        <v>#N/A</v>
      </c>
      <c r="GG423" s="497" t="e">
        <f t="shared" ref="GG423:GG428" si="9080">IF(EXACT(VLOOKUP(FY423,OFERTA_0,3,FALSE),GA423),1,0)</f>
        <v>#N/A</v>
      </c>
      <c r="GH423" s="498" t="e">
        <f t="shared" ref="GH423:GH428" si="9081">IF(EXACT(VLOOKUP(FY423,OFERTA_0,4,FALSE),GB423),1,0)</f>
        <v>#N/A</v>
      </c>
      <c r="GI423" s="498">
        <f t="shared" ref="GI423:GI428" si="9082">IF(GC423=0,0,1)</f>
        <v>0</v>
      </c>
      <c r="GJ423" s="498">
        <f t="shared" ref="GJ423:GJ428" si="9083">IF(GD423=0,0,1)</f>
        <v>0</v>
      </c>
      <c r="GK423" s="498" t="e">
        <f t="shared" ref="GK423:GK428" si="9084">PRODUCT(GF423:GJ423)</f>
        <v>#N/A</v>
      </c>
      <c r="GL423" s="504">
        <f t="shared" ref="GL423:GL428" si="9085">ROUND(GD423,0)</f>
        <v>0</v>
      </c>
      <c r="GM423" s="500">
        <f t="shared" ref="GM423:GM428" si="9086">GD423-GL423</f>
        <v>0</v>
      </c>
      <c r="GP423" s="665"/>
      <c r="GQ423" s="666"/>
      <c r="GR423" s="667"/>
      <c r="GS423" s="668"/>
      <c r="GT423" s="669"/>
      <c r="GU423" s="691"/>
      <c r="GV423" s="1326"/>
      <c r="GW423" s="497" t="e">
        <f t="shared" ref="GW423:GW428" si="9087">IF(EXACT(VLOOKUP(GP423,OFERTA_0,2,FALSE),GQ423),1,0)</f>
        <v>#N/A</v>
      </c>
      <c r="GX423" s="497" t="e">
        <f t="shared" ref="GX423:GX428" si="9088">IF(EXACT(VLOOKUP(GP423,OFERTA_0,3,FALSE),GR423),1,0)</f>
        <v>#N/A</v>
      </c>
      <c r="GY423" s="498" t="e">
        <f t="shared" ref="GY423:GY428" si="9089">IF(EXACT(VLOOKUP(GP423,OFERTA_0,4,FALSE),GS423),1,0)</f>
        <v>#N/A</v>
      </c>
      <c r="GZ423" s="498">
        <f t="shared" ref="GZ423:GZ428" si="9090">IF(GT423=0,0,1)</f>
        <v>0</v>
      </c>
      <c r="HA423" s="498">
        <f t="shared" ref="HA423:HA428" si="9091">IF(GU423=0,0,1)</f>
        <v>0</v>
      </c>
      <c r="HB423" s="498" t="e">
        <f t="shared" ref="HB423:HB428" si="9092">PRODUCT(GW423:HA423)</f>
        <v>#N/A</v>
      </c>
      <c r="HC423" s="504">
        <f t="shared" ref="HC423:HC428" si="9093">ROUND(GU423,0)</f>
        <v>0</v>
      </c>
      <c r="HD423" s="500">
        <f t="shared" ref="HD423:HD428" si="9094">GU423-HC423</f>
        <v>0</v>
      </c>
      <c r="HG423" s="665"/>
      <c r="HH423" s="666"/>
      <c r="HI423" s="667"/>
      <c r="HJ423" s="668"/>
      <c r="HK423" s="669"/>
      <c r="HL423" s="691"/>
      <c r="HM423" s="1326"/>
      <c r="HN423" s="497" t="e">
        <f t="shared" ref="HN423:HN428" si="9095">IF(EXACT(VLOOKUP(HG423,OFERTA_0,2,FALSE),HH423),1,0)</f>
        <v>#N/A</v>
      </c>
      <c r="HO423" s="497" t="e">
        <f t="shared" ref="HO423:HO428" si="9096">IF(EXACT(VLOOKUP(HG423,OFERTA_0,3,FALSE),HI423),1,0)</f>
        <v>#N/A</v>
      </c>
      <c r="HP423" s="498" t="e">
        <f t="shared" ref="HP423:HP428" si="9097">IF(EXACT(VLOOKUP(HG423,OFERTA_0,4,FALSE),HJ423),1,0)</f>
        <v>#N/A</v>
      </c>
      <c r="HQ423" s="498">
        <f t="shared" ref="HQ423:HQ428" si="9098">IF(HK423=0,0,1)</f>
        <v>0</v>
      </c>
      <c r="HR423" s="498">
        <f t="shared" ref="HR423:HR428" si="9099">IF(HL423=0,0,1)</f>
        <v>0</v>
      </c>
      <c r="HS423" s="498" t="e">
        <f t="shared" ref="HS423:HS428" si="9100">PRODUCT(HN423:HR423)</f>
        <v>#N/A</v>
      </c>
      <c r="HT423" s="504">
        <f t="shared" ref="HT423:HT428" si="9101">ROUND(HL423,0)</f>
        <v>0</v>
      </c>
      <c r="HU423" s="500">
        <f t="shared" ref="HU423:HU428" si="9102">HL423-HT423</f>
        <v>0</v>
      </c>
      <c r="HX423" s="665"/>
      <c r="HY423" s="666"/>
      <c r="HZ423" s="667"/>
      <c r="IA423" s="668"/>
      <c r="IB423" s="669"/>
      <c r="IC423" s="691"/>
      <c r="ID423" s="1326"/>
      <c r="IE423" s="497" t="e">
        <f t="shared" ref="IE423:IE428" si="9103">IF(EXACT(VLOOKUP(HX423,OFERTA_0,2,FALSE),HY423),1,0)</f>
        <v>#N/A</v>
      </c>
      <c r="IF423" s="497" t="e">
        <f t="shared" ref="IF423:IF428" si="9104">IF(EXACT(VLOOKUP(HX423,OFERTA_0,3,FALSE),HZ423),1,0)</f>
        <v>#N/A</v>
      </c>
      <c r="IG423" s="498" t="e">
        <f t="shared" ref="IG423:IG428" si="9105">IF(EXACT(VLOOKUP(HX423,OFERTA_0,4,FALSE),IA423),1,0)</f>
        <v>#N/A</v>
      </c>
      <c r="IH423" s="498">
        <f t="shared" ref="IH423:IH428" si="9106">IF(IB423=0,0,1)</f>
        <v>0</v>
      </c>
      <c r="II423" s="498">
        <f t="shared" ref="II423:II428" si="9107">IF(IC423=0,0,1)</f>
        <v>0</v>
      </c>
      <c r="IJ423" s="498" t="e">
        <f t="shared" ref="IJ423:IJ428" si="9108">PRODUCT(IE423:II423)</f>
        <v>#N/A</v>
      </c>
      <c r="IK423" s="504">
        <f t="shared" ref="IK423:IK428" si="9109">ROUND(IC423,0)</f>
        <v>0</v>
      </c>
      <c r="IL423" s="500">
        <f t="shared" ref="IL423:IL428" si="9110">IC423-IK423</f>
        <v>0</v>
      </c>
      <c r="IO423" s="665"/>
      <c r="IP423" s="666"/>
      <c r="IQ423" s="667"/>
      <c r="IR423" s="668"/>
      <c r="IS423" s="669"/>
      <c r="IT423" s="691"/>
      <c r="IU423" s="1326"/>
      <c r="IV423" s="497" t="e">
        <f t="shared" ref="IV423:IV428" si="9111">IF(EXACT(VLOOKUP(IO423,OFERTA_0,2,FALSE),IP423),1,0)</f>
        <v>#N/A</v>
      </c>
      <c r="IW423" s="497" t="e">
        <f t="shared" ref="IW423:IW428" si="9112">IF(EXACT(VLOOKUP(IO423,OFERTA_0,3,FALSE),IQ423),1,0)</f>
        <v>#N/A</v>
      </c>
      <c r="IX423" s="498" t="e">
        <f t="shared" ref="IX423:IX428" si="9113">IF(EXACT(VLOOKUP(IO423,OFERTA_0,4,FALSE),IR423),1,0)</f>
        <v>#N/A</v>
      </c>
      <c r="IY423" s="498">
        <f t="shared" ref="IY423:IY428" si="9114">IF(IS423=0,0,1)</f>
        <v>0</v>
      </c>
      <c r="IZ423" s="498">
        <f t="shared" ref="IZ423:IZ428" si="9115">IF(IT423=0,0,1)</f>
        <v>0</v>
      </c>
      <c r="JA423" s="498" t="e">
        <f t="shared" ref="JA423:JA428" si="9116">PRODUCT(IV423:IZ423)</f>
        <v>#N/A</v>
      </c>
      <c r="JB423" s="504">
        <f t="shared" ref="JB423:JB428" si="9117">ROUND(IT423,0)</f>
        <v>0</v>
      </c>
      <c r="JC423" s="500">
        <f t="shared" ref="JC423:JC428" si="9118">IT423-JB423</f>
        <v>0</v>
      </c>
      <c r="JF423" s="665"/>
      <c r="JG423" s="666"/>
      <c r="JH423" s="667"/>
      <c r="JI423" s="668"/>
      <c r="JJ423" s="669"/>
      <c r="JK423" s="691"/>
      <c r="JL423" s="1326"/>
      <c r="JM423" s="497" t="e">
        <f t="shared" ref="JM423:JM428" si="9119">IF(EXACT(VLOOKUP(JF423,OFERTA_0,2,FALSE),JG423),1,0)</f>
        <v>#N/A</v>
      </c>
      <c r="JN423" s="497" t="e">
        <f t="shared" ref="JN423:JN428" si="9120">IF(EXACT(VLOOKUP(JF423,OFERTA_0,3,FALSE),JH423),1,0)</f>
        <v>#N/A</v>
      </c>
      <c r="JO423" s="498" t="e">
        <f t="shared" ref="JO423:JO428" si="9121">IF(EXACT(VLOOKUP(JF423,OFERTA_0,4,FALSE),JI423),1,0)</f>
        <v>#N/A</v>
      </c>
      <c r="JP423" s="498">
        <f t="shared" ref="JP423:JP428" si="9122">IF(JJ423=0,0,1)</f>
        <v>0</v>
      </c>
      <c r="JQ423" s="498">
        <f t="shared" ref="JQ423:JQ428" si="9123">IF(JK423=0,0,1)</f>
        <v>0</v>
      </c>
      <c r="JR423" s="498" t="e">
        <f t="shared" ref="JR423:JR428" si="9124">PRODUCT(JM423:JQ423)</f>
        <v>#N/A</v>
      </c>
      <c r="JS423" s="504">
        <f t="shared" ref="JS423:JS428" si="9125">ROUND(JK423,0)</f>
        <v>0</v>
      </c>
      <c r="JT423" s="500">
        <f t="shared" ref="JT423:JT428" si="9126">JK423-JS423</f>
        <v>0</v>
      </c>
      <c r="JW423" s="665"/>
      <c r="JX423" s="666"/>
      <c r="JY423" s="667"/>
      <c r="JZ423" s="668"/>
      <c r="KA423" s="669"/>
      <c r="KB423" s="691"/>
      <c r="KC423" s="1326"/>
      <c r="KD423" s="497" t="e">
        <f t="shared" ref="KD423:KD428" si="9127">IF(EXACT(VLOOKUP(JW423,OFERTA_0,2,FALSE),JX423),1,0)</f>
        <v>#N/A</v>
      </c>
      <c r="KE423" s="497" t="e">
        <f t="shared" ref="KE423:KE428" si="9128">IF(EXACT(VLOOKUP(JW423,OFERTA_0,3,FALSE),JY423),1,0)</f>
        <v>#N/A</v>
      </c>
      <c r="KF423" s="498" t="e">
        <f t="shared" ref="KF423:KF428" si="9129">IF(EXACT(VLOOKUP(JW423,OFERTA_0,4,FALSE),JZ423),1,0)</f>
        <v>#N/A</v>
      </c>
      <c r="KG423" s="498">
        <f t="shared" ref="KG423:KG428" si="9130">IF(KA423=0,0,1)</f>
        <v>0</v>
      </c>
      <c r="KH423" s="498">
        <f t="shared" ref="KH423:KH428" si="9131">IF(KB423=0,0,1)</f>
        <v>0</v>
      </c>
      <c r="KI423" s="498" t="e">
        <f t="shared" ref="KI423:KI428" si="9132">PRODUCT(KD423:KH423)</f>
        <v>#N/A</v>
      </c>
      <c r="KJ423" s="504">
        <f t="shared" ref="KJ423:KJ428" si="9133">ROUND(KB423,0)</f>
        <v>0</v>
      </c>
      <c r="KK423" s="500">
        <f t="shared" ref="KK423:KK428" si="9134">KB423-KJ423</f>
        <v>0</v>
      </c>
      <c r="KN423" s="665"/>
      <c r="KO423" s="666"/>
      <c r="KP423" s="667"/>
      <c r="KQ423" s="668"/>
      <c r="KR423" s="669"/>
      <c r="KS423" s="691"/>
      <c r="KT423" s="1326"/>
      <c r="KU423" s="497" t="e">
        <f t="shared" ref="KU423:KU428" si="9135">IF(EXACT(VLOOKUP(KN423,OFERTA_0,2,FALSE),KO423),1,0)</f>
        <v>#N/A</v>
      </c>
      <c r="KV423" s="497" t="e">
        <f t="shared" ref="KV423:KV428" si="9136">IF(EXACT(VLOOKUP(KN423,OFERTA_0,3,FALSE),KP423),1,0)</f>
        <v>#N/A</v>
      </c>
      <c r="KW423" s="498" t="e">
        <f t="shared" ref="KW423:KW428" si="9137">IF(EXACT(VLOOKUP(KN423,OFERTA_0,4,FALSE),KQ423),1,0)</f>
        <v>#N/A</v>
      </c>
      <c r="KX423" s="498">
        <f t="shared" ref="KX423:KX428" si="9138">IF(KR423=0,0,1)</f>
        <v>0</v>
      </c>
      <c r="KY423" s="498">
        <f t="shared" ref="KY423:KY428" si="9139">IF(KS423=0,0,1)</f>
        <v>0</v>
      </c>
      <c r="KZ423" s="498" t="e">
        <f t="shared" ref="KZ423:KZ428" si="9140">PRODUCT(KU423:KY423)</f>
        <v>#N/A</v>
      </c>
      <c r="LA423" s="504">
        <f t="shared" ref="LA423:LA428" si="9141">ROUND(KS423,0)</f>
        <v>0</v>
      </c>
      <c r="LB423" s="500">
        <f t="shared" ref="LB423:LB428" si="9142">KS423-LA423</f>
        <v>0</v>
      </c>
      <c r="LE423" s="665"/>
      <c r="LF423" s="666"/>
      <c r="LG423" s="667"/>
      <c r="LH423" s="668"/>
      <c r="LI423" s="669"/>
      <c r="LJ423" s="691"/>
      <c r="LK423" s="1326"/>
      <c r="LL423" s="497" t="e">
        <f t="shared" ref="LL423:LL428" si="9143">IF(EXACT(VLOOKUP(LE423,OFERTA_0,2,FALSE),LF423),1,0)</f>
        <v>#N/A</v>
      </c>
      <c r="LM423" s="497" t="e">
        <f t="shared" ref="LM423:LM428" si="9144">IF(EXACT(VLOOKUP(LE423,OFERTA_0,3,FALSE),LG423),1,0)</f>
        <v>#N/A</v>
      </c>
      <c r="LN423" s="498" t="e">
        <f t="shared" ref="LN423:LN428" si="9145">IF(EXACT(VLOOKUP(LE423,OFERTA_0,4,FALSE),LH423),1,0)</f>
        <v>#N/A</v>
      </c>
      <c r="LO423" s="498">
        <f t="shared" ref="LO423:LO428" si="9146">IF(LI423=0,0,1)</f>
        <v>0</v>
      </c>
      <c r="LP423" s="498">
        <f t="shared" ref="LP423:LP428" si="9147">IF(LJ423=0,0,1)</f>
        <v>0</v>
      </c>
      <c r="LQ423" s="498" t="e">
        <f t="shared" ref="LQ423:LQ428" si="9148">PRODUCT(LL423:LP423)</f>
        <v>#N/A</v>
      </c>
      <c r="LR423" s="504">
        <f t="shared" ref="LR423:LR428" si="9149">ROUND(LJ423,0)</f>
        <v>0</v>
      </c>
      <c r="LS423" s="500">
        <f t="shared" ref="LS423:LS428" si="9150">LJ423-LR423</f>
        <v>0</v>
      </c>
      <c r="LV423" s="665"/>
      <c r="LW423" s="666"/>
      <c r="LX423" s="667"/>
      <c r="LY423" s="668"/>
      <c r="LZ423" s="669"/>
      <c r="MA423" s="691"/>
      <c r="MB423" s="1326"/>
      <c r="MC423" s="497" t="e">
        <f t="shared" ref="MC423:MC428" si="9151">IF(EXACT(VLOOKUP(LV423,OFERTA_0,2,FALSE),LW423),1,0)</f>
        <v>#N/A</v>
      </c>
      <c r="MD423" s="497" t="e">
        <f t="shared" ref="MD423:MD428" si="9152">IF(EXACT(VLOOKUP(LV423,OFERTA_0,3,FALSE),LX423),1,0)</f>
        <v>#N/A</v>
      </c>
      <c r="ME423" s="498" t="e">
        <f t="shared" ref="ME423:ME428" si="9153">IF(EXACT(VLOOKUP(LV423,OFERTA_0,4,FALSE),LY423),1,0)</f>
        <v>#N/A</v>
      </c>
      <c r="MF423" s="498">
        <f t="shared" ref="MF423:MF428" si="9154">IF(LZ423=0,0,1)</f>
        <v>0</v>
      </c>
      <c r="MG423" s="498">
        <f t="shared" ref="MG423:MG428" si="9155">IF(MA423=0,0,1)</f>
        <v>0</v>
      </c>
      <c r="MH423" s="498" t="e">
        <f t="shared" ref="MH423:MH428" si="9156">PRODUCT(MC423:MG423)</f>
        <v>#N/A</v>
      </c>
      <c r="MI423" s="504">
        <f t="shared" ref="MI423:MI428" si="9157">ROUND(MA423,0)</f>
        <v>0</v>
      </c>
      <c r="MJ423" s="500">
        <f t="shared" ref="MJ423:MJ428" si="9158">MA423-MI423</f>
        <v>0</v>
      </c>
      <c r="MM423" s="665"/>
      <c r="MN423" s="666"/>
      <c r="MO423" s="667"/>
      <c r="MP423" s="668"/>
      <c r="MQ423" s="669"/>
      <c r="MR423" s="691"/>
      <c r="MS423" s="1326"/>
      <c r="MT423" s="497" t="e">
        <f t="shared" ref="MT423:MT428" si="9159">IF(EXACT(VLOOKUP(MM423,OFERTA_0,2,FALSE),MN423),1,0)</f>
        <v>#N/A</v>
      </c>
      <c r="MU423" s="497" t="e">
        <f t="shared" ref="MU423:MU428" si="9160">IF(EXACT(VLOOKUP(MM423,OFERTA_0,3,FALSE),MO423),1,0)</f>
        <v>#N/A</v>
      </c>
      <c r="MV423" s="498" t="e">
        <f t="shared" ref="MV423:MV428" si="9161">IF(EXACT(VLOOKUP(MM423,OFERTA_0,4,FALSE),MP423),1,0)</f>
        <v>#N/A</v>
      </c>
      <c r="MW423" s="498">
        <f t="shared" ref="MW423:MW428" si="9162">IF(MQ423=0,0,1)</f>
        <v>0</v>
      </c>
      <c r="MX423" s="498">
        <f t="shared" ref="MX423:MX428" si="9163">IF(MR423=0,0,1)</f>
        <v>0</v>
      </c>
      <c r="MY423" s="498" t="e">
        <f t="shared" ref="MY423:MY428" si="9164">PRODUCT(MT423:MX423)</f>
        <v>#N/A</v>
      </c>
      <c r="MZ423" s="504">
        <f t="shared" ref="MZ423:MZ428" si="9165">ROUND(MR423,0)</f>
        <v>0</v>
      </c>
      <c r="NA423" s="500">
        <f t="shared" ref="NA423:NA428" si="9166">MR423-MZ423</f>
        <v>0</v>
      </c>
      <c r="ND423" s="665"/>
      <c r="NE423" s="666"/>
      <c r="NF423" s="667"/>
      <c r="NG423" s="668"/>
      <c r="NH423" s="669"/>
      <c r="NI423" s="691"/>
      <c r="NJ423" s="1326"/>
      <c r="NK423" s="497" t="e">
        <f t="shared" ref="NK423:NK428" si="9167">IF(EXACT(VLOOKUP(ND423,OFERTA_0,2,FALSE),NE423),1,0)</f>
        <v>#N/A</v>
      </c>
      <c r="NL423" s="497" t="e">
        <f t="shared" ref="NL423:NL428" si="9168">IF(EXACT(VLOOKUP(ND423,OFERTA_0,3,FALSE),NF423),1,0)</f>
        <v>#N/A</v>
      </c>
      <c r="NM423" s="498" t="e">
        <f t="shared" ref="NM423:NM428" si="9169">IF(EXACT(VLOOKUP(ND423,OFERTA_0,4,FALSE),NG423),1,0)</f>
        <v>#N/A</v>
      </c>
      <c r="NN423" s="498">
        <f t="shared" ref="NN423:NN428" si="9170">IF(NH423=0,0,1)</f>
        <v>0</v>
      </c>
      <c r="NO423" s="498">
        <f t="shared" ref="NO423:NO428" si="9171">IF(NI423=0,0,1)</f>
        <v>0</v>
      </c>
      <c r="NP423" s="498" t="e">
        <f t="shared" ref="NP423:NP428" si="9172">PRODUCT(NK423:NO423)</f>
        <v>#N/A</v>
      </c>
      <c r="NQ423" s="504">
        <f t="shared" ref="NQ423:NQ428" si="9173">ROUND(NI423,0)</f>
        <v>0</v>
      </c>
      <c r="NR423" s="500">
        <f t="shared" ref="NR423:NR428" si="9174">NI423-NQ423</f>
        <v>0</v>
      </c>
      <c r="NU423" s="665"/>
      <c r="NV423" s="666"/>
      <c r="NW423" s="667"/>
      <c r="NX423" s="668"/>
      <c r="NY423" s="669"/>
      <c r="NZ423" s="691"/>
      <c r="OA423" s="1326"/>
      <c r="OB423" s="497" t="e">
        <f t="shared" ref="OB423:OB428" si="9175">IF(EXACT(VLOOKUP(NU423,OFERTA_0,2,FALSE),NV423),1,0)</f>
        <v>#N/A</v>
      </c>
      <c r="OC423" s="497" t="e">
        <f t="shared" ref="OC423:OC428" si="9176">IF(EXACT(VLOOKUP(NU423,OFERTA_0,3,FALSE),NW423),1,0)</f>
        <v>#N/A</v>
      </c>
      <c r="OD423" s="498" t="e">
        <f t="shared" ref="OD423:OD428" si="9177">IF(EXACT(VLOOKUP(NU423,OFERTA_0,4,FALSE),NX423),1,0)</f>
        <v>#N/A</v>
      </c>
      <c r="OE423" s="498">
        <f t="shared" ref="OE423:OE428" si="9178">IF(NY423=0,0,1)</f>
        <v>0</v>
      </c>
      <c r="OF423" s="498">
        <f t="shared" ref="OF423:OF428" si="9179">IF(NZ423=0,0,1)</f>
        <v>0</v>
      </c>
      <c r="OG423" s="498" t="e">
        <f t="shared" ref="OG423:OG428" si="9180">PRODUCT(OB423:OF423)</f>
        <v>#N/A</v>
      </c>
      <c r="OH423" s="504">
        <f t="shared" ref="OH423:OH428" si="9181">ROUND(NZ423,0)</f>
        <v>0</v>
      </c>
      <c r="OI423" s="500">
        <f t="shared" ref="OI423:OI428" si="9182">NZ423-OH423</f>
        <v>0</v>
      </c>
      <c r="OL423" s="665"/>
      <c r="OM423" s="666"/>
      <c r="ON423" s="667"/>
      <c r="OO423" s="668"/>
      <c r="OP423" s="669"/>
      <c r="OQ423" s="691"/>
      <c r="OR423" s="1326"/>
      <c r="OS423" s="497" t="e">
        <f t="shared" ref="OS423:OS428" si="9183">IF(EXACT(VLOOKUP(OL423,OFERTA_0,2,FALSE),OM423),1,0)</f>
        <v>#N/A</v>
      </c>
      <c r="OT423" s="497" t="e">
        <f t="shared" ref="OT423:OT428" si="9184">IF(EXACT(VLOOKUP(OL423,OFERTA_0,3,FALSE),ON423),1,0)</f>
        <v>#N/A</v>
      </c>
      <c r="OU423" s="498" t="e">
        <f t="shared" ref="OU423:OU428" si="9185">IF(EXACT(VLOOKUP(OL423,OFERTA_0,4,FALSE),OO423),1,0)</f>
        <v>#N/A</v>
      </c>
      <c r="OV423" s="498">
        <f t="shared" ref="OV423:OV428" si="9186">IF(OP423=0,0,1)</f>
        <v>0</v>
      </c>
      <c r="OW423" s="498">
        <f t="shared" ref="OW423:OW428" si="9187">IF(OQ423=0,0,1)</f>
        <v>0</v>
      </c>
      <c r="OX423" s="498" t="e">
        <f t="shared" ref="OX423:OX428" si="9188">PRODUCT(OS423:OW423)</f>
        <v>#N/A</v>
      </c>
      <c r="OY423" s="504">
        <f t="shared" ref="OY423:OY428" si="9189">ROUND(OQ423,0)</f>
        <v>0</v>
      </c>
      <c r="OZ423" s="500">
        <f t="shared" ref="OZ423:OZ428" si="9190">OQ423-OY423</f>
        <v>0</v>
      </c>
      <c r="PC423" s="665"/>
      <c r="PD423" s="666"/>
      <c r="PE423" s="667"/>
      <c r="PF423" s="668"/>
      <c r="PG423" s="669"/>
      <c r="PH423" s="691"/>
      <c r="PI423" s="1326"/>
      <c r="PJ423" s="497" t="e">
        <f t="shared" ref="PJ423:PJ428" si="9191">IF(EXACT(VLOOKUP(PC423,OFERTA_0,2,FALSE),PD423),1,0)</f>
        <v>#N/A</v>
      </c>
      <c r="PK423" s="497" t="e">
        <f t="shared" ref="PK423:PK428" si="9192">IF(EXACT(VLOOKUP(PC423,OFERTA_0,3,FALSE),PE423),1,0)</f>
        <v>#N/A</v>
      </c>
      <c r="PL423" s="498" t="e">
        <f t="shared" ref="PL423:PL428" si="9193">IF(EXACT(VLOOKUP(PC423,OFERTA_0,4,FALSE),PF423),1,0)</f>
        <v>#N/A</v>
      </c>
      <c r="PM423" s="498">
        <f t="shared" ref="PM423:PM428" si="9194">IF(PG423=0,0,1)</f>
        <v>0</v>
      </c>
      <c r="PN423" s="498">
        <f t="shared" ref="PN423:PN428" si="9195">IF(PH423=0,0,1)</f>
        <v>0</v>
      </c>
      <c r="PO423" s="498" t="e">
        <f t="shared" ref="PO423:PO428" si="9196">PRODUCT(PJ423:PN423)</f>
        <v>#N/A</v>
      </c>
      <c r="PP423" s="504">
        <f t="shared" ref="PP423:PP428" si="9197">ROUND(PH423,0)</f>
        <v>0</v>
      </c>
      <c r="PQ423" s="500">
        <f t="shared" ref="PQ423:PQ428" si="9198">PH423-PP423</f>
        <v>0</v>
      </c>
      <c r="PT423" s="665"/>
      <c r="PU423" s="666"/>
      <c r="PV423" s="667"/>
      <c r="PW423" s="668"/>
      <c r="PX423" s="669"/>
      <c r="PY423" s="691"/>
      <c r="PZ423" s="1326"/>
      <c r="QA423" s="497" t="e">
        <f t="shared" ref="QA423:QA428" si="9199">IF(EXACT(VLOOKUP(PT423,OFERTA_0,2,FALSE),PU423),1,0)</f>
        <v>#N/A</v>
      </c>
      <c r="QB423" s="497" t="e">
        <f t="shared" ref="QB423:QB428" si="9200">IF(EXACT(VLOOKUP(PT423,OFERTA_0,3,FALSE),PV423),1,0)</f>
        <v>#N/A</v>
      </c>
      <c r="QC423" s="498" t="e">
        <f t="shared" ref="QC423:QC428" si="9201">IF(EXACT(VLOOKUP(PT423,OFERTA_0,4,FALSE),PW423),1,0)</f>
        <v>#N/A</v>
      </c>
      <c r="QD423" s="498">
        <f t="shared" ref="QD423:QD428" si="9202">IF(PX423=0,0,1)</f>
        <v>0</v>
      </c>
      <c r="QE423" s="498">
        <f t="shared" ref="QE423:QE428" si="9203">IF(PY423=0,0,1)</f>
        <v>0</v>
      </c>
      <c r="QF423" s="498" t="e">
        <f t="shared" ref="QF423:QF428" si="9204">PRODUCT(QA423:QE423)</f>
        <v>#N/A</v>
      </c>
      <c r="QG423" s="504">
        <f t="shared" ref="QG423:QG428" si="9205">ROUND(PY423,0)</f>
        <v>0</v>
      </c>
      <c r="QH423" s="500">
        <f t="shared" ref="QH423:QH428" si="9206">PY423-QG423</f>
        <v>0</v>
      </c>
      <c r="QK423" s="665"/>
      <c r="QL423" s="666"/>
      <c r="QM423" s="667"/>
      <c r="QN423" s="668"/>
      <c r="QO423" s="669"/>
      <c r="QP423" s="691"/>
      <c r="QQ423" s="1326"/>
      <c r="QR423" s="497" t="e">
        <f t="shared" ref="QR423:QR428" si="9207">IF(EXACT(VLOOKUP(QK423,OFERTA_0,2,FALSE),QL423),1,0)</f>
        <v>#N/A</v>
      </c>
      <c r="QS423" s="497" t="e">
        <f t="shared" ref="QS423:QS428" si="9208">IF(EXACT(VLOOKUP(QK423,OFERTA_0,3,FALSE),QM423),1,0)</f>
        <v>#N/A</v>
      </c>
      <c r="QT423" s="498" t="e">
        <f t="shared" ref="QT423:QT428" si="9209">IF(EXACT(VLOOKUP(QK423,OFERTA_0,4,FALSE),QN423),1,0)</f>
        <v>#N/A</v>
      </c>
      <c r="QU423" s="498">
        <f t="shared" ref="QU423:QU428" si="9210">IF(QO423=0,0,1)</f>
        <v>0</v>
      </c>
      <c r="QV423" s="498">
        <f t="shared" ref="QV423:QV428" si="9211">IF(QP423=0,0,1)</f>
        <v>0</v>
      </c>
      <c r="QW423" s="498" t="e">
        <f t="shared" ref="QW423:QW428" si="9212">PRODUCT(QR423:QV423)</f>
        <v>#N/A</v>
      </c>
      <c r="QX423" s="504">
        <f t="shared" ref="QX423:QX428" si="9213">ROUND(QP423,0)</f>
        <v>0</v>
      </c>
      <c r="QY423" s="500">
        <f t="shared" ref="QY423:QY428" si="9214">QP423-QX423</f>
        <v>0</v>
      </c>
      <c r="RB423" s="428"/>
      <c r="RC423" s="436"/>
      <c r="RD423" s="440"/>
      <c r="RE423" s="406"/>
      <c r="RF423" s="438"/>
      <c r="RG423" s="439"/>
      <c r="RH423" s="439"/>
      <c r="RI423" s="497"/>
      <c r="RJ423" s="497"/>
      <c r="RK423" s="501"/>
      <c r="RL423" s="501"/>
      <c r="RM423" s="501"/>
      <c r="RN423" s="501"/>
      <c r="RO423" s="505"/>
      <c r="RP423" s="503"/>
      <c r="RS423" s="428"/>
      <c r="RT423" s="436"/>
      <c r="RU423" s="440"/>
      <c r="RV423" s="406"/>
      <c r="RW423" s="438"/>
      <c r="RX423" s="439"/>
      <c r="RY423" s="439"/>
      <c r="RZ423" s="497"/>
      <c r="SA423" s="497"/>
      <c r="SB423" s="501"/>
      <c r="SC423" s="501"/>
      <c r="SD423" s="501"/>
      <c r="SE423" s="501"/>
      <c r="SF423" s="505"/>
      <c r="SG423" s="503"/>
      <c r="SJ423" s="428"/>
      <c r="SK423" s="436"/>
      <c r="SL423" s="440"/>
      <c r="SM423" s="406"/>
      <c r="SN423" s="438"/>
      <c r="SO423" s="439"/>
      <c r="SP423" s="439"/>
      <c r="SQ423" s="497"/>
      <c r="SR423" s="497"/>
      <c r="SS423" s="501"/>
      <c r="ST423" s="501"/>
      <c r="SU423" s="501"/>
      <c r="SV423" s="501"/>
      <c r="SW423" s="505"/>
      <c r="SX423" s="503"/>
    </row>
    <row r="424" spans="2:518" ht="25.5" hidden="1" customHeight="1" thickTop="1" thickBot="1">
      <c r="B424" s="577"/>
      <c r="C424" s="578"/>
      <c r="D424" s="579"/>
      <c r="E424" s="580"/>
      <c r="F424" s="581"/>
      <c r="G424" s="585"/>
      <c r="H424" s="595"/>
      <c r="K424" s="577"/>
      <c r="L424" s="767"/>
      <c r="M424" s="579"/>
      <c r="N424" s="580"/>
      <c r="O424" s="581"/>
      <c r="P424" s="585"/>
      <c r="Q424" s="1326"/>
      <c r="R424" s="497"/>
      <c r="S424" s="497"/>
      <c r="T424" s="498"/>
      <c r="U424" s="498"/>
      <c r="V424" s="498"/>
      <c r="W424" s="498"/>
      <c r="X424" s="504"/>
      <c r="Y424" s="500"/>
      <c r="Z424" s="486"/>
      <c r="AA424" s="486"/>
      <c r="AB424" s="577"/>
      <c r="AC424" s="767"/>
      <c r="AD424" s="579"/>
      <c r="AE424" s="580"/>
      <c r="AF424" s="581"/>
      <c r="AG424" s="585"/>
      <c r="AH424" s="1326"/>
      <c r="AI424" s="497"/>
      <c r="AJ424" s="497"/>
      <c r="AK424" s="498"/>
      <c r="AL424" s="498"/>
      <c r="AM424" s="498"/>
      <c r="AN424" s="498"/>
      <c r="AO424" s="504"/>
      <c r="AP424" s="500"/>
      <c r="AQ424" s="486"/>
      <c r="AR424" s="486"/>
      <c r="AS424" s="577"/>
      <c r="AT424" s="767"/>
      <c r="AU424" s="579"/>
      <c r="AV424" s="580"/>
      <c r="AW424" s="581"/>
      <c r="AX424" s="585"/>
      <c r="AY424" s="1326"/>
      <c r="AZ424" s="497"/>
      <c r="BA424" s="497"/>
      <c r="BB424" s="498"/>
      <c r="BC424" s="498"/>
      <c r="BD424" s="498"/>
      <c r="BE424" s="498"/>
      <c r="BF424" s="504"/>
      <c r="BG424" s="500"/>
      <c r="BJ424" s="577"/>
      <c r="BK424" s="767"/>
      <c r="BL424" s="579"/>
      <c r="BM424" s="580"/>
      <c r="BN424" s="581"/>
      <c r="BO424" s="585"/>
      <c r="BP424" s="1326"/>
      <c r="BQ424" s="497"/>
      <c r="BR424" s="497"/>
      <c r="BS424" s="498"/>
      <c r="BT424" s="498"/>
      <c r="BU424" s="498"/>
      <c r="BV424" s="498"/>
      <c r="BW424" s="504"/>
      <c r="BX424" s="500"/>
      <c r="CA424" s="577"/>
      <c r="CB424" s="767"/>
      <c r="CC424" s="579"/>
      <c r="CD424" s="580"/>
      <c r="CE424" s="581"/>
      <c r="CF424" s="585"/>
      <c r="CG424" s="1326"/>
      <c r="CH424" s="497"/>
      <c r="CI424" s="497"/>
      <c r="CJ424" s="498"/>
      <c r="CK424" s="498"/>
      <c r="CL424" s="498"/>
      <c r="CM424" s="498"/>
      <c r="CN424" s="504"/>
      <c r="CO424" s="500"/>
      <c r="CR424" s="577"/>
      <c r="CS424" s="767"/>
      <c r="CT424" s="579"/>
      <c r="CU424" s="580"/>
      <c r="CV424" s="581"/>
      <c r="CW424" s="585"/>
      <c r="CX424" s="1326"/>
      <c r="CY424" s="497"/>
      <c r="CZ424" s="497"/>
      <c r="DA424" s="498"/>
      <c r="DB424" s="498"/>
      <c r="DC424" s="498"/>
      <c r="DD424" s="498"/>
      <c r="DE424" s="504"/>
      <c r="DF424" s="500"/>
      <c r="DI424" s="577"/>
      <c r="DJ424" s="767"/>
      <c r="DK424" s="579"/>
      <c r="DL424" s="580"/>
      <c r="DM424" s="581"/>
      <c r="DN424" s="585"/>
      <c r="DO424" s="1326"/>
      <c r="DP424" s="497"/>
      <c r="DQ424" s="497"/>
      <c r="DR424" s="498"/>
      <c r="DS424" s="498"/>
      <c r="DT424" s="498"/>
      <c r="DU424" s="498"/>
      <c r="DV424" s="504"/>
      <c r="DW424" s="500"/>
      <c r="DZ424" s="577"/>
      <c r="EA424" s="767"/>
      <c r="EB424" s="579"/>
      <c r="EC424" s="580"/>
      <c r="ED424" s="581"/>
      <c r="EE424" s="585"/>
      <c r="EF424" s="1326"/>
      <c r="EG424" s="497"/>
      <c r="EH424" s="497"/>
      <c r="EI424" s="498"/>
      <c r="EJ424" s="498"/>
      <c r="EK424" s="498"/>
      <c r="EL424" s="498"/>
      <c r="EM424" s="504"/>
      <c r="EN424" s="500"/>
      <c r="EQ424" s="665"/>
      <c r="ER424" s="666"/>
      <c r="ES424" s="667"/>
      <c r="ET424" s="668"/>
      <c r="EU424" s="669"/>
      <c r="EV424" s="691"/>
      <c r="EW424" s="1326"/>
      <c r="EX424" s="497" t="e">
        <f t="shared" si="9063"/>
        <v>#N/A</v>
      </c>
      <c r="EY424" s="497" t="e">
        <f t="shared" si="9064"/>
        <v>#N/A</v>
      </c>
      <c r="EZ424" s="498" t="e">
        <f t="shared" si="9065"/>
        <v>#N/A</v>
      </c>
      <c r="FA424" s="498">
        <f t="shared" si="9066"/>
        <v>0</v>
      </c>
      <c r="FB424" s="498">
        <f t="shared" si="9067"/>
        <v>0</v>
      </c>
      <c r="FC424" s="498" t="e">
        <f t="shared" si="9068"/>
        <v>#N/A</v>
      </c>
      <c r="FD424" s="504">
        <f t="shared" si="9069"/>
        <v>0</v>
      </c>
      <c r="FE424" s="500">
        <f t="shared" si="9070"/>
        <v>0</v>
      </c>
      <c r="FH424" s="665"/>
      <c r="FI424" s="666"/>
      <c r="FJ424" s="667"/>
      <c r="FK424" s="668"/>
      <c r="FL424" s="669"/>
      <c r="FM424" s="691"/>
      <c r="FN424" s="1326"/>
      <c r="FO424" s="497" t="e">
        <f t="shared" si="9071"/>
        <v>#N/A</v>
      </c>
      <c r="FP424" s="497" t="e">
        <f t="shared" si="9072"/>
        <v>#N/A</v>
      </c>
      <c r="FQ424" s="498" t="e">
        <f t="shared" si="9073"/>
        <v>#N/A</v>
      </c>
      <c r="FR424" s="498">
        <f t="shared" si="9074"/>
        <v>0</v>
      </c>
      <c r="FS424" s="498">
        <f t="shared" si="9075"/>
        <v>0</v>
      </c>
      <c r="FT424" s="498" t="e">
        <f t="shared" si="9076"/>
        <v>#N/A</v>
      </c>
      <c r="FU424" s="504">
        <f t="shared" si="9077"/>
        <v>0</v>
      </c>
      <c r="FV424" s="500">
        <f t="shared" si="9078"/>
        <v>0</v>
      </c>
      <c r="FY424" s="665"/>
      <c r="FZ424" s="666"/>
      <c r="GA424" s="667"/>
      <c r="GB424" s="668"/>
      <c r="GC424" s="669"/>
      <c r="GD424" s="691"/>
      <c r="GE424" s="1326"/>
      <c r="GF424" s="497" t="e">
        <f t="shared" si="9079"/>
        <v>#N/A</v>
      </c>
      <c r="GG424" s="497" t="e">
        <f t="shared" si="9080"/>
        <v>#N/A</v>
      </c>
      <c r="GH424" s="498" t="e">
        <f t="shared" si="9081"/>
        <v>#N/A</v>
      </c>
      <c r="GI424" s="498">
        <f t="shared" si="9082"/>
        <v>0</v>
      </c>
      <c r="GJ424" s="498">
        <f t="shared" si="9083"/>
        <v>0</v>
      </c>
      <c r="GK424" s="498" t="e">
        <f t="shared" si="9084"/>
        <v>#N/A</v>
      </c>
      <c r="GL424" s="504">
        <f t="shared" si="9085"/>
        <v>0</v>
      </c>
      <c r="GM424" s="500">
        <f t="shared" si="9086"/>
        <v>0</v>
      </c>
      <c r="GP424" s="665"/>
      <c r="GQ424" s="666"/>
      <c r="GR424" s="667"/>
      <c r="GS424" s="668"/>
      <c r="GT424" s="669"/>
      <c r="GU424" s="691"/>
      <c r="GV424" s="1326"/>
      <c r="GW424" s="497" t="e">
        <f t="shared" si="9087"/>
        <v>#N/A</v>
      </c>
      <c r="GX424" s="497" t="e">
        <f t="shared" si="9088"/>
        <v>#N/A</v>
      </c>
      <c r="GY424" s="498" t="e">
        <f t="shared" si="9089"/>
        <v>#N/A</v>
      </c>
      <c r="GZ424" s="498">
        <f t="shared" si="9090"/>
        <v>0</v>
      </c>
      <c r="HA424" s="498">
        <f t="shared" si="9091"/>
        <v>0</v>
      </c>
      <c r="HB424" s="498" t="e">
        <f t="shared" si="9092"/>
        <v>#N/A</v>
      </c>
      <c r="HC424" s="504">
        <f t="shared" si="9093"/>
        <v>0</v>
      </c>
      <c r="HD424" s="500">
        <f t="shared" si="9094"/>
        <v>0</v>
      </c>
      <c r="HG424" s="665"/>
      <c r="HH424" s="666"/>
      <c r="HI424" s="667"/>
      <c r="HJ424" s="668"/>
      <c r="HK424" s="669"/>
      <c r="HL424" s="691"/>
      <c r="HM424" s="1326"/>
      <c r="HN424" s="497" t="e">
        <f t="shared" si="9095"/>
        <v>#N/A</v>
      </c>
      <c r="HO424" s="497" t="e">
        <f t="shared" si="9096"/>
        <v>#N/A</v>
      </c>
      <c r="HP424" s="498" t="e">
        <f t="shared" si="9097"/>
        <v>#N/A</v>
      </c>
      <c r="HQ424" s="498">
        <f t="shared" si="9098"/>
        <v>0</v>
      </c>
      <c r="HR424" s="498">
        <f t="shared" si="9099"/>
        <v>0</v>
      </c>
      <c r="HS424" s="498" t="e">
        <f t="shared" si="9100"/>
        <v>#N/A</v>
      </c>
      <c r="HT424" s="504">
        <f t="shared" si="9101"/>
        <v>0</v>
      </c>
      <c r="HU424" s="500">
        <f t="shared" si="9102"/>
        <v>0</v>
      </c>
      <c r="HX424" s="665"/>
      <c r="HY424" s="666"/>
      <c r="HZ424" s="667"/>
      <c r="IA424" s="668"/>
      <c r="IB424" s="669"/>
      <c r="IC424" s="691"/>
      <c r="ID424" s="1326"/>
      <c r="IE424" s="497" t="e">
        <f t="shared" si="9103"/>
        <v>#N/A</v>
      </c>
      <c r="IF424" s="497" t="e">
        <f t="shared" si="9104"/>
        <v>#N/A</v>
      </c>
      <c r="IG424" s="498" t="e">
        <f t="shared" si="9105"/>
        <v>#N/A</v>
      </c>
      <c r="IH424" s="498">
        <f t="shared" si="9106"/>
        <v>0</v>
      </c>
      <c r="II424" s="498">
        <f t="shared" si="9107"/>
        <v>0</v>
      </c>
      <c r="IJ424" s="498" t="e">
        <f t="shared" si="9108"/>
        <v>#N/A</v>
      </c>
      <c r="IK424" s="504">
        <f t="shared" si="9109"/>
        <v>0</v>
      </c>
      <c r="IL424" s="500">
        <f t="shared" si="9110"/>
        <v>0</v>
      </c>
      <c r="IO424" s="665"/>
      <c r="IP424" s="666"/>
      <c r="IQ424" s="667"/>
      <c r="IR424" s="668"/>
      <c r="IS424" s="669"/>
      <c r="IT424" s="691"/>
      <c r="IU424" s="1326"/>
      <c r="IV424" s="497" t="e">
        <f t="shared" si="9111"/>
        <v>#N/A</v>
      </c>
      <c r="IW424" s="497" t="e">
        <f t="shared" si="9112"/>
        <v>#N/A</v>
      </c>
      <c r="IX424" s="498" t="e">
        <f t="shared" si="9113"/>
        <v>#N/A</v>
      </c>
      <c r="IY424" s="498">
        <f t="shared" si="9114"/>
        <v>0</v>
      </c>
      <c r="IZ424" s="498">
        <f t="shared" si="9115"/>
        <v>0</v>
      </c>
      <c r="JA424" s="498" t="e">
        <f t="shared" si="9116"/>
        <v>#N/A</v>
      </c>
      <c r="JB424" s="504">
        <f t="shared" si="9117"/>
        <v>0</v>
      </c>
      <c r="JC424" s="500">
        <f t="shared" si="9118"/>
        <v>0</v>
      </c>
      <c r="JF424" s="665"/>
      <c r="JG424" s="666"/>
      <c r="JH424" s="667"/>
      <c r="JI424" s="668"/>
      <c r="JJ424" s="669"/>
      <c r="JK424" s="691"/>
      <c r="JL424" s="1326"/>
      <c r="JM424" s="497" t="e">
        <f t="shared" si="9119"/>
        <v>#N/A</v>
      </c>
      <c r="JN424" s="497" t="e">
        <f t="shared" si="9120"/>
        <v>#N/A</v>
      </c>
      <c r="JO424" s="498" t="e">
        <f t="shared" si="9121"/>
        <v>#N/A</v>
      </c>
      <c r="JP424" s="498">
        <f t="shared" si="9122"/>
        <v>0</v>
      </c>
      <c r="JQ424" s="498">
        <f t="shared" si="9123"/>
        <v>0</v>
      </c>
      <c r="JR424" s="498" t="e">
        <f t="shared" si="9124"/>
        <v>#N/A</v>
      </c>
      <c r="JS424" s="504">
        <f t="shared" si="9125"/>
        <v>0</v>
      </c>
      <c r="JT424" s="500">
        <f t="shared" si="9126"/>
        <v>0</v>
      </c>
      <c r="JW424" s="665"/>
      <c r="JX424" s="666"/>
      <c r="JY424" s="667"/>
      <c r="JZ424" s="668"/>
      <c r="KA424" s="669"/>
      <c r="KB424" s="691"/>
      <c r="KC424" s="1326"/>
      <c r="KD424" s="497" t="e">
        <f t="shared" si="9127"/>
        <v>#N/A</v>
      </c>
      <c r="KE424" s="497" t="e">
        <f t="shared" si="9128"/>
        <v>#N/A</v>
      </c>
      <c r="KF424" s="498" t="e">
        <f t="shared" si="9129"/>
        <v>#N/A</v>
      </c>
      <c r="KG424" s="498">
        <f t="shared" si="9130"/>
        <v>0</v>
      </c>
      <c r="KH424" s="498">
        <f t="shared" si="9131"/>
        <v>0</v>
      </c>
      <c r="KI424" s="498" t="e">
        <f t="shared" si="9132"/>
        <v>#N/A</v>
      </c>
      <c r="KJ424" s="504">
        <f t="shared" si="9133"/>
        <v>0</v>
      </c>
      <c r="KK424" s="500">
        <f t="shared" si="9134"/>
        <v>0</v>
      </c>
      <c r="KN424" s="665"/>
      <c r="KO424" s="666"/>
      <c r="KP424" s="667"/>
      <c r="KQ424" s="668"/>
      <c r="KR424" s="669"/>
      <c r="KS424" s="691"/>
      <c r="KT424" s="1326"/>
      <c r="KU424" s="497" t="e">
        <f t="shared" si="9135"/>
        <v>#N/A</v>
      </c>
      <c r="KV424" s="497" t="e">
        <f t="shared" si="9136"/>
        <v>#N/A</v>
      </c>
      <c r="KW424" s="498" t="e">
        <f t="shared" si="9137"/>
        <v>#N/A</v>
      </c>
      <c r="KX424" s="498">
        <f t="shared" si="9138"/>
        <v>0</v>
      </c>
      <c r="KY424" s="498">
        <f t="shared" si="9139"/>
        <v>0</v>
      </c>
      <c r="KZ424" s="498" t="e">
        <f t="shared" si="9140"/>
        <v>#N/A</v>
      </c>
      <c r="LA424" s="504">
        <f t="shared" si="9141"/>
        <v>0</v>
      </c>
      <c r="LB424" s="500">
        <f t="shared" si="9142"/>
        <v>0</v>
      </c>
      <c r="LE424" s="665"/>
      <c r="LF424" s="666"/>
      <c r="LG424" s="667"/>
      <c r="LH424" s="668"/>
      <c r="LI424" s="669"/>
      <c r="LJ424" s="691"/>
      <c r="LK424" s="1326"/>
      <c r="LL424" s="497" t="e">
        <f t="shared" si="9143"/>
        <v>#N/A</v>
      </c>
      <c r="LM424" s="497" t="e">
        <f t="shared" si="9144"/>
        <v>#N/A</v>
      </c>
      <c r="LN424" s="498" t="e">
        <f t="shared" si="9145"/>
        <v>#N/A</v>
      </c>
      <c r="LO424" s="498">
        <f t="shared" si="9146"/>
        <v>0</v>
      </c>
      <c r="LP424" s="498">
        <f t="shared" si="9147"/>
        <v>0</v>
      </c>
      <c r="LQ424" s="498" t="e">
        <f t="shared" si="9148"/>
        <v>#N/A</v>
      </c>
      <c r="LR424" s="504">
        <f t="shared" si="9149"/>
        <v>0</v>
      </c>
      <c r="LS424" s="500">
        <f t="shared" si="9150"/>
        <v>0</v>
      </c>
      <c r="LV424" s="665"/>
      <c r="LW424" s="666"/>
      <c r="LX424" s="667"/>
      <c r="LY424" s="668"/>
      <c r="LZ424" s="669"/>
      <c r="MA424" s="691"/>
      <c r="MB424" s="1326"/>
      <c r="MC424" s="497" t="e">
        <f t="shared" si="9151"/>
        <v>#N/A</v>
      </c>
      <c r="MD424" s="497" t="e">
        <f t="shared" si="9152"/>
        <v>#N/A</v>
      </c>
      <c r="ME424" s="498" t="e">
        <f t="shared" si="9153"/>
        <v>#N/A</v>
      </c>
      <c r="MF424" s="498">
        <f t="shared" si="9154"/>
        <v>0</v>
      </c>
      <c r="MG424" s="498">
        <f t="shared" si="9155"/>
        <v>0</v>
      </c>
      <c r="MH424" s="498" t="e">
        <f t="shared" si="9156"/>
        <v>#N/A</v>
      </c>
      <c r="MI424" s="504">
        <f t="shared" si="9157"/>
        <v>0</v>
      </c>
      <c r="MJ424" s="500">
        <f t="shared" si="9158"/>
        <v>0</v>
      </c>
      <c r="MM424" s="665"/>
      <c r="MN424" s="666"/>
      <c r="MO424" s="667"/>
      <c r="MP424" s="668"/>
      <c r="MQ424" s="669"/>
      <c r="MR424" s="691"/>
      <c r="MS424" s="1326"/>
      <c r="MT424" s="497" t="e">
        <f t="shared" si="9159"/>
        <v>#N/A</v>
      </c>
      <c r="MU424" s="497" t="e">
        <f t="shared" si="9160"/>
        <v>#N/A</v>
      </c>
      <c r="MV424" s="498" t="e">
        <f t="shared" si="9161"/>
        <v>#N/A</v>
      </c>
      <c r="MW424" s="498">
        <f t="shared" si="9162"/>
        <v>0</v>
      </c>
      <c r="MX424" s="498">
        <f t="shared" si="9163"/>
        <v>0</v>
      </c>
      <c r="MY424" s="498" t="e">
        <f t="shared" si="9164"/>
        <v>#N/A</v>
      </c>
      <c r="MZ424" s="504">
        <f t="shared" si="9165"/>
        <v>0</v>
      </c>
      <c r="NA424" s="500">
        <f t="shared" si="9166"/>
        <v>0</v>
      </c>
      <c r="ND424" s="665"/>
      <c r="NE424" s="666"/>
      <c r="NF424" s="667"/>
      <c r="NG424" s="668"/>
      <c r="NH424" s="669"/>
      <c r="NI424" s="691"/>
      <c r="NJ424" s="1326"/>
      <c r="NK424" s="497" t="e">
        <f t="shared" si="9167"/>
        <v>#N/A</v>
      </c>
      <c r="NL424" s="497" t="e">
        <f t="shared" si="9168"/>
        <v>#N/A</v>
      </c>
      <c r="NM424" s="498" t="e">
        <f t="shared" si="9169"/>
        <v>#N/A</v>
      </c>
      <c r="NN424" s="498">
        <f t="shared" si="9170"/>
        <v>0</v>
      </c>
      <c r="NO424" s="498">
        <f t="shared" si="9171"/>
        <v>0</v>
      </c>
      <c r="NP424" s="498" t="e">
        <f t="shared" si="9172"/>
        <v>#N/A</v>
      </c>
      <c r="NQ424" s="504">
        <f t="shared" si="9173"/>
        <v>0</v>
      </c>
      <c r="NR424" s="500">
        <f t="shared" si="9174"/>
        <v>0</v>
      </c>
      <c r="NU424" s="665"/>
      <c r="NV424" s="666"/>
      <c r="NW424" s="667"/>
      <c r="NX424" s="668"/>
      <c r="NY424" s="669"/>
      <c r="NZ424" s="691"/>
      <c r="OA424" s="1326"/>
      <c r="OB424" s="497" t="e">
        <f t="shared" si="9175"/>
        <v>#N/A</v>
      </c>
      <c r="OC424" s="497" t="e">
        <f t="shared" si="9176"/>
        <v>#N/A</v>
      </c>
      <c r="OD424" s="498" t="e">
        <f t="shared" si="9177"/>
        <v>#N/A</v>
      </c>
      <c r="OE424" s="498">
        <f t="shared" si="9178"/>
        <v>0</v>
      </c>
      <c r="OF424" s="498">
        <f t="shared" si="9179"/>
        <v>0</v>
      </c>
      <c r="OG424" s="498" t="e">
        <f t="shared" si="9180"/>
        <v>#N/A</v>
      </c>
      <c r="OH424" s="504">
        <f t="shared" si="9181"/>
        <v>0</v>
      </c>
      <c r="OI424" s="500">
        <f t="shared" si="9182"/>
        <v>0</v>
      </c>
      <c r="OL424" s="665"/>
      <c r="OM424" s="666"/>
      <c r="ON424" s="667"/>
      <c r="OO424" s="668"/>
      <c r="OP424" s="669"/>
      <c r="OQ424" s="691"/>
      <c r="OR424" s="1326"/>
      <c r="OS424" s="497" t="e">
        <f t="shared" si="9183"/>
        <v>#N/A</v>
      </c>
      <c r="OT424" s="497" t="e">
        <f t="shared" si="9184"/>
        <v>#N/A</v>
      </c>
      <c r="OU424" s="498" t="e">
        <f t="shared" si="9185"/>
        <v>#N/A</v>
      </c>
      <c r="OV424" s="498">
        <f t="shared" si="9186"/>
        <v>0</v>
      </c>
      <c r="OW424" s="498">
        <f t="shared" si="9187"/>
        <v>0</v>
      </c>
      <c r="OX424" s="498" t="e">
        <f t="shared" si="9188"/>
        <v>#N/A</v>
      </c>
      <c r="OY424" s="504">
        <f t="shared" si="9189"/>
        <v>0</v>
      </c>
      <c r="OZ424" s="500">
        <f t="shared" si="9190"/>
        <v>0</v>
      </c>
      <c r="PC424" s="665"/>
      <c r="PD424" s="666"/>
      <c r="PE424" s="667"/>
      <c r="PF424" s="668"/>
      <c r="PG424" s="669"/>
      <c r="PH424" s="691"/>
      <c r="PI424" s="1326"/>
      <c r="PJ424" s="497" t="e">
        <f t="shared" si="9191"/>
        <v>#N/A</v>
      </c>
      <c r="PK424" s="497" t="e">
        <f t="shared" si="9192"/>
        <v>#N/A</v>
      </c>
      <c r="PL424" s="498" t="e">
        <f t="shared" si="9193"/>
        <v>#N/A</v>
      </c>
      <c r="PM424" s="498">
        <f t="shared" si="9194"/>
        <v>0</v>
      </c>
      <c r="PN424" s="498">
        <f t="shared" si="9195"/>
        <v>0</v>
      </c>
      <c r="PO424" s="498" t="e">
        <f t="shared" si="9196"/>
        <v>#N/A</v>
      </c>
      <c r="PP424" s="504">
        <f t="shared" si="9197"/>
        <v>0</v>
      </c>
      <c r="PQ424" s="500">
        <f t="shared" si="9198"/>
        <v>0</v>
      </c>
      <c r="PT424" s="665"/>
      <c r="PU424" s="666"/>
      <c r="PV424" s="667"/>
      <c r="PW424" s="668"/>
      <c r="PX424" s="669"/>
      <c r="PY424" s="691"/>
      <c r="PZ424" s="1326"/>
      <c r="QA424" s="497" t="e">
        <f t="shared" si="9199"/>
        <v>#N/A</v>
      </c>
      <c r="QB424" s="497" t="e">
        <f t="shared" si="9200"/>
        <v>#N/A</v>
      </c>
      <c r="QC424" s="498" t="e">
        <f t="shared" si="9201"/>
        <v>#N/A</v>
      </c>
      <c r="QD424" s="498">
        <f t="shared" si="9202"/>
        <v>0</v>
      </c>
      <c r="QE424" s="498">
        <f t="shared" si="9203"/>
        <v>0</v>
      </c>
      <c r="QF424" s="498" t="e">
        <f t="shared" si="9204"/>
        <v>#N/A</v>
      </c>
      <c r="QG424" s="504">
        <f t="shared" si="9205"/>
        <v>0</v>
      </c>
      <c r="QH424" s="500">
        <f t="shared" si="9206"/>
        <v>0</v>
      </c>
      <c r="QK424" s="665"/>
      <c r="QL424" s="666"/>
      <c r="QM424" s="667"/>
      <c r="QN424" s="668"/>
      <c r="QO424" s="669"/>
      <c r="QP424" s="691"/>
      <c r="QQ424" s="1326"/>
      <c r="QR424" s="497" t="e">
        <f t="shared" si="9207"/>
        <v>#N/A</v>
      </c>
      <c r="QS424" s="497" t="e">
        <f t="shared" si="9208"/>
        <v>#N/A</v>
      </c>
      <c r="QT424" s="498" t="e">
        <f t="shared" si="9209"/>
        <v>#N/A</v>
      </c>
      <c r="QU424" s="498">
        <f t="shared" si="9210"/>
        <v>0</v>
      </c>
      <c r="QV424" s="498">
        <f t="shared" si="9211"/>
        <v>0</v>
      </c>
      <c r="QW424" s="498" t="e">
        <f t="shared" si="9212"/>
        <v>#N/A</v>
      </c>
      <c r="QX424" s="504">
        <f t="shared" si="9213"/>
        <v>0</v>
      </c>
      <c r="QY424" s="500">
        <f t="shared" si="9214"/>
        <v>0</v>
      </c>
      <c r="RB424" s="428"/>
      <c r="RC424" s="436"/>
      <c r="RD424" s="440"/>
      <c r="RE424" s="406"/>
      <c r="RF424" s="438"/>
      <c r="RG424" s="439"/>
      <c r="RH424" s="439"/>
      <c r="RI424" s="497"/>
      <c r="RJ424" s="497"/>
      <c r="RK424" s="501"/>
      <c r="RL424" s="501"/>
      <c r="RM424" s="501"/>
      <c r="RN424" s="501"/>
      <c r="RO424" s="505"/>
      <c r="RP424" s="503"/>
      <c r="RS424" s="428"/>
      <c r="RT424" s="436"/>
      <c r="RU424" s="440"/>
      <c r="RV424" s="406"/>
      <c r="RW424" s="438"/>
      <c r="RX424" s="439"/>
      <c r="RY424" s="439"/>
      <c r="RZ424" s="497"/>
      <c r="SA424" s="497"/>
      <c r="SB424" s="501"/>
      <c r="SC424" s="501"/>
      <c r="SD424" s="501"/>
      <c r="SE424" s="501"/>
      <c r="SF424" s="505"/>
      <c r="SG424" s="503"/>
      <c r="SJ424" s="428"/>
      <c r="SK424" s="436"/>
      <c r="SL424" s="440"/>
      <c r="SM424" s="406"/>
      <c r="SN424" s="438"/>
      <c r="SO424" s="439"/>
      <c r="SP424" s="439"/>
      <c r="SQ424" s="497"/>
      <c r="SR424" s="497"/>
      <c r="SS424" s="501"/>
      <c r="ST424" s="501"/>
      <c r="SU424" s="501"/>
      <c r="SV424" s="501"/>
      <c r="SW424" s="505"/>
      <c r="SX424" s="503"/>
    </row>
    <row r="425" spans="2:518" ht="39.75" hidden="1" customHeight="1" thickTop="1" thickBot="1">
      <c r="B425" s="577"/>
      <c r="C425" s="578"/>
      <c r="D425" s="579"/>
      <c r="E425" s="580"/>
      <c r="F425" s="581"/>
      <c r="G425" s="585"/>
      <c r="H425" s="595"/>
      <c r="K425" s="577"/>
      <c r="L425" s="767"/>
      <c r="M425" s="579"/>
      <c r="N425" s="580"/>
      <c r="O425" s="581"/>
      <c r="P425" s="585"/>
      <c r="Q425" s="1326"/>
      <c r="R425" s="497"/>
      <c r="S425" s="497"/>
      <c r="T425" s="498"/>
      <c r="U425" s="498"/>
      <c r="V425" s="498"/>
      <c r="W425" s="498"/>
      <c r="X425" s="504"/>
      <c r="Y425" s="500"/>
      <c r="Z425" s="486"/>
      <c r="AA425" s="486"/>
      <c r="AB425" s="577"/>
      <c r="AC425" s="767"/>
      <c r="AD425" s="579"/>
      <c r="AE425" s="580"/>
      <c r="AF425" s="581"/>
      <c r="AG425" s="585"/>
      <c r="AH425" s="1326"/>
      <c r="AI425" s="497"/>
      <c r="AJ425" s="497"/>
      <c r="AK425" s="498"/>
      <c r="AL425" s="498"/>
      <c r="AM425" s="498"/>
      <c r="AN425" s="498"/>
      <c r="AO425" s="504"/>
      <c r="AP425" s="500"/>
      <c r="AQ425" s="486"/>
      <c r="AR425" s="486"/>
      <c r="AS425" s="577"/>
      <c r="AT425" s="767"/>
      <c r="AU425" s="579"/>
      <c r="AV425" s="580"/>
      <c r="AW425" s="581"/>
      <c r="AX425" s="585"/>
      <c r="AY425" s="1326"/>
      <c r="AZ425" s="497"/>
      <c r="BA425" s="497"/>
      <c r="BB425" s="498"/>
      <c r="BC425" s="498"/>
      <c r="BD425" s="498"/>
      <c r="BE425" s="498"/>
      <c r="BF425" s="504"/>
      <c r="BG425" s="500"/>
      <c r="BJ425" s="577"/>
      <c r="BK425" s="767"/>
      <c r="BL425" s="579"/>
      <c r="BM425" s="580"/>
      <c r="BN425" s="581"/>
      <c r="BO425" s="585"/>
      <c r="BP425" s="1326"/>
      <c r="BQ425" s="497"/>
      <c r="BR425" s="497"/>
      <c r="BS425" s="498"/>
      <c r="BT425" s="498"/>
      <c r="BU425" s="498"/>
      <c r="BV425" s="498"/>
      <c r="BW425" s="504"/>
      <c r="BX425" s="500"/>
      <c r="CA425" s="577"/>
      <c r="CB425" s="767"/>
      <c r="CC425" s="579"/>
      <c r="CD425" s="580"/>
      <c r="CE425" s="581"/>
      <c r="CF425" s="585"/>
      <c r="CG425" s="1326"/>
      <c r="CH425" s="497"/>
      <c r="CI425" s="497"/>
      <c r="CJ425" s="498"/>
      <c r="CK425" s="498"/>
      <c r="CL425" s="498"/>
      <c r="CM425" s="498"/>
      <c r="CN425" s="504"/>
      <c r="CO425" s="500"/>
      <c r="CR425" s="577"/>
      <c r="CS425" s="767"/>
      <c r="CT425" s="579"/>
      <c r="CU425" s="580"/>
      <c r="CV425" s="581"/>
      <c r="CW425" s="585"/>
      <c r="CX425" s="1326"/>
      <c r="CY425" s="497"/>
      <c r="CZ425" s="497"/>
      <c r="DA425" s="498"/>
      <c r="DB425" s="498"/>
      <c r="DC425" s="498"/>
      <c r="DD425" s="498"/>
      <c r="DE425" s="504"/>
      <c r="DF425" s="500"/>
      <c r="DI425" s="577"/>
      <c r="DJ425" s="767"/>
      <c r="DK425" s="579"/>
      <c r="DL425" s="580"/>
      <c r="DM425" s="581"/>
      <c r="DN425" s="585"/>
      <c r="DO425" s="1326"/>
      <c r="DP425" s="497"/>
      <c r="DQ425" s="497"/>
      <c r="DR425" s="498"/>
      <c r="DS425" s="498"/>
      <c r="DT425" s="498"/>
      <c r="DU425" s="498"/>
      <c r="DV425" s="504"/>
      <c r="DW425" s="500"/>
      <c r="DZ425" s="577"/>
      <c r="EA425" s="767"/>
      <c r="EB425" s="579"/>
      <c r="EC425" s="580"/>
      <c r="ED425" s="581"/>
      <c r="EE425" s="585"/>
      <c r="EF425" s="1326"/>
      <c r="EG425" s="497"/>
      <c r="EH425" s="497"/>
      <c r="EI425" s="498"/>
      <c r="EJ425" s="498"/>
      <c r="EK425" s="498"/>
      <c r="EL425" s="498"/>
      <c r="EM425" s="504"/>
      <c r="EN425" s="500"/>
      <c r="EQ425" s="665"/>
      <c r="ER425" s="666"/>
      <c r="ES425" s="667"/>
      <c r="ET425" s="668"/>
      <c r="EU425" s="669"/>
      <c r="EV425" s="691"/>
      <c r="EW425" s="1326"/>
      <c r="EX425" s="497" t="e">
        <f t="shared" si="9063"/>
        <v>#N/A</v>
      </c>
      <c r="EY425" s="497" t="e">
        <f t="shared" si="9064"/>
        <v>#N/A</v>
      </c>
      <c r="EZ425" s="498" t="e">
        <f t="shared" si="9065"/>
        <v>#N/A</v>
      </c>
      <c r="FA425" s="498">
        <f t="shared" si="9066"/>
        <v>0</v>
      </c>
      <c r="FB425" s="498">
        <f t="shared" si="9067"/>
        <v>0</v>
      </c>
      <c r="FC425" s="498" t="e">
        <f t="shared" si="9068"/>
        <v>#N/A</v>
      </c>
      <c r="FD425" s="504">
        <f t="shared" si="9069"/>
        <v>0</v>
      </c>
      <c r="FE425" s="500">
        <f t="shared" si="9070"/>
        <v>0</v>
      </c>
      <c r="FH425" s="665"/>
      <c r="FI425" s="666"/>
      <c r="FJ425" s="667"/>
      <c r="FK425" s="668"/>
      <c r="FL425" s="669"/>
      <c r="FM425" s="691"/>
      <c r="FN425" s="1326"/>
      <c r="FO425" s="497" t="e">
        <f t="shared" si="9071"/>
        <v>#N/A</v>
      </c>
      <c r="FP425" s="497" t="e">
        <f t="shared" si="9072"/>
        <v>#N/A</v>
      </c>
      <c r="FQ425" s="498" t="e">
        <f t="shared" si="9073"/>
        <v>#N/A</v>
      </c>
      <c r="FR425" s="498">
        <f t="shared" si="9074"/>
        <v>0</v>
      </c>
      <c r="FS425" s="498">
        <f t="shared" si="9075"/>
        <v>0</v>
      </c>
      <c r="FT425" s="498" t="e">
        <f t="shared" si="9076"/>
        <v>#N/A</v>
      </c>
      <c r="FU425" s="504">
        <f t="shared" si="9077"/>
        <v>0</v>
      </c>
      <c r="FV425" s="500">
        <f t="shared" si="9078"/>
        <v>0</v>
      </c>
      <c r="FY425" s="665"/>
      <c r="FZ425" s="666"/>
      <c r="GA425" s="667"/>
      <c r="GB425" s="668"/>
      <c r="GC425" s="669"/>
      <c r="GD425" s="691"/>
      <c r="GE425" s="1326"/>
      <c r="GF425" s="497" t="e">
        <f t="shared" si="9079"/>
        <v>#N/A</v>
      </c>
      <c r="GG425" s="497" t="e">
        <f t="shared" si="9080"/>
        <v>#N/A</v>
      </c>
      <c r="GH425" s="498" t="e">
        <f t="shared" si="9081"/>
        <v>#N/A</v>
      </c>
      <c r="GI425" s="498">
        <f t="shared" si="9082"/>
        <v>0</v>
      </c>
      <c r="GJ425" s="498">
        <f t="shared" si="9083"/>
        <v>0</v>
      </c>
      <c r="GK425" s="498" t="e">
        <f t="shared" si="9084"/>
        <v>#N/A</v>
      </c>
      <c r="GL425" s="504">
        <f t="shared" si="9085"/>
        <v>0</v>
      </c>
      <c r="GM425" s="500">
        <f t="shared" si="9086"/>
        <v>0</v>
      </c>
      <c r="GP425" s="665"/>
      <c r="GQ425" s="666"/>
      <c r="GR425" s="667"/>
      <c r="GS425" s="668"/>
      <c r="GT425" s="669"/>
      <c r="GU425" s="691"/>
      <c r="GV425" s="1326"/>
      <c r="GW425" s="497" t="e">
        <f t="shared" si="9087"/>
        <v>#N/A</v>
      </c>
      <c r="GX425" s="497" t="e">
        <f t="shared" si="9088"/>
        <v>#N/A</v>
      </c>
      <c r="GY425" s="498" t="e">
        <f t="shared" si="9089"/>
        <v>#N/A</v>
      </c>
      <c r="GZ425" s="498">
        <f t="shared" si="9090"/>
        <v>0</v>
      </c>
      <c r="HA425" s="498">
        <f t="shared" si="9091"/>
        <v>0</v>
      </c>
      <c r="HB425" s="498" t="e">
        <f t="shared" si="9092"/>
        <v>#N/A</v>
      </c>
      <c r="HC425" s="504">
        <f t="shared" si="9093"/>
        <v>0</v>
      </c>
      <c r="HD425" s="500">
        <f t="shared" si="9094"/>
        <v>0</v>
      </c>
      <c r="HG425" s="665"/>
      <c r="HH425" s="666"/>
      <c r="HI425" s="667"/>
      <c r="HJ425" s="668"/>
      <c r="HK425" s="669"/>
      <c r="HL425" s="691"/>
      <c r="HM425" s="1326"/>
      <c r="HN425" s="497" t="e">
        <f t="shared" si="9095"/>
        <v>#N/A</v>
      </c>
      <c r="HO425" s="497" t="e">
        <f t="shared" si="9096"/>
        <v>#N/A</v>
      </c>
      <c r="HP425" s="498" t="e">
        <f t="shared" si="9097"/>
        <v>#N/A</v>
      </c>
      <c r="HQ425" s="498">
        <f t="shared" si="9098"/>
        <v>0</v>
      </c>
      <c r="HR425" s="498">
        <f t="shared" si="9099"/>
        <v>0</v>
      </c>
      <c r="HS425" s="498" t="e">
        <f t="shared" si="9100"/>
        <v>#N/A</v>
      </c>
      <c r="HT425" s="504">
        <f t="shared" si="9101"/>
        <v>0</v>
      </c>
      <c r="HU425" s="500">
        <f t="shared" si="9102"/>
        <v>0</v>
      </c>
      <c r="HX425" s="665"/>
      <c r="HY425" s="666"/>
      <c r="HZ425" s="667"/>
      <c r="IA425" s="668"/>
      <c r="IB425" s="669"/>
      <c r="IC425" s="691"/>
      <c r="ID425" s="1326"/>
      <c r="IE425" s="497" t="e">
        <f t="shared" si="9103"/>
        <v>#N/A</v>
      </c>
      <c r="IF425" s="497" t="e">
        <f t="shared" si="9104"/>
        <v>#N/A</v>
      </c>
      <c r="IG425" s="498" t="e">
        <f t="shared" si="9105"/>
        <v>#N/A</v>
      </c>
      <c r="IH425" s="498">
        <f t="shared" si="9106"/>
        <v>0</v>
      </c>
      <c r="II425" s="498">
        <f t="shared" si="9107"/>
        <v>0</v>
      </c>
      <c r="IJ425" s="498" t="e">
        <f t="shared" si="9108"/>
        <v>#N/A</v>
      </c>
      <c r="IK425" s="504">
        <f t="shared" si="9109"/>
        <v>0</v>
      </c>
      <c r="IL425" s="500">
        <f t="shared" si="9110"/>
        <v>0</v>
      </c>
      <c r="IO425" s="665"/>
      <c r="IP425" s="666"/>
      <c r="IQ425" s="667"/>
      <c r="IR425" s="668"/>
      <c r="IS425" s="669"/>
      <c r="IT425" s="691"/>
      <c r="IU425" s="1326"/>
      <c r="IV425" s="497" t="e">
        <f t="shared" si="9111"/>
        <v>#N/A</v>
      </c>
      <c r="IW425" s="497" t="e">
        <f t="shared" si="9112"/>
        <v>#N/A</v>
      </c>
      <c r="IX425" s="498" t="e">
        <f t="shared" si="9113"/>
        <v>#N/A</v>
      </c>
      <c r="IY425" s="498">
        <f t="shared" si="9114"/>
        <v>0</v>
      </c>
      <c r="IZ425" s="498">
        <f t="shared" si="9115"/>
        <v>0</v>
      </c>
      <c r="JA425" s="498" t="e">
        <f t="shared" si="9116"/>
        <v>#N/A</v>
      </c>
      <c r="JB425" s="504">
        <f t="shared" si="9117"/>
        <v>0</v>
      </c>
      <c r="JC425" s="500">
        <f t="shared" si="9118"/>
        <v>0</v>
      </c>
      <c r="JF425" s="665"/>
      <c r="JG425" s="666"/>
      <c r="JH425" s="667"/>
      <c r="JI425" s="668"/>
      <c r="JJ425" s="669"/>
      <c r="JK425" s="691"/>
      <c r="JL425" s="1326"/>
      <c r="JM425" s="497" t="e">
        <f t="shared" si="9119"/>
        <v>#N/A</v>
      </c>
      <c r="JN425" s="497" t="e">
        <f t="shared" si="9120"/>
        <v>#N/A</v>
      </c>
      <c r="JO425" s="498" t="e">
        <f t="shared" si="9121"/>
        <v>#N/A</v>
      </c>
      <c r="JP425" s="498">
        <f t="shared" si="9122"/>
        <v>0</v>
      </c>
      <c r="JQ425" s="498">
        <f t="shared" si="9123"/>
        <v>0</v>
      </c>
      <c r="JR425" s="498" t="e">
        <f t="shared" si="9124"/>
        <v>#N/A</v>
      </c>
      <c r="JS425" s="504">
        <f t="shared" si="9125"/>
        <v>0</v>
      </c>
      <c r="JT425" s="500">
        <f t="shared" si="9126"/>
        <v>0</v>
      </c>
      <c r="JW425" s="665"/>
      <c r="JX425" s="666"/>
      <c r="JY425" s="667"/>
      <c r="JZ425" s="668"/>
      <c r="KA425" s="669"/>
      <c r="KB425" s="691"/>
      <c r="KC425" s="1326"/>
      <c r="KD425" s="497" t="e">
        <f t="shared" si="9127"/>
        <v>#N/A</v>
      </c>
      <c r="KE425" s="497" t="e">
        <f t="shared" si="9128"/>
        <v>#N/A</v>
      </c>
      <c r="KF425" s="498" t="e">
        <f t="shared" si="9129"/>
        <v>#N/A</v>
      </c>
      <c r="KG425" s="498">
        <f t="shared" si="9130"/>
        <v>0</v>
      </c>
      <c r="KH425" s="498">
        <f t="shared" si="9131"/>
        <v>0</v>
      </c>
      <c r="KI425" s="498" t="e">
        <f t="shared" si="9132"/>
        <v>#N/A</v>
      </c>
      <c r="KJ425" s="504">
        <f t="shared" si="9133"/>
        <v>0</v>
      </c>
      <c r="KK425" s="500">
        <f t="shared" si="9134"/>
        <v>0</v>
      </c>
      <c r="KN425" s="665"/>
      <c r="KO425" s="666"/>
      <c r="KP425" s="667"/>
      <c r="KQ425" s="668"/>
      <c r="KR425" s="669"/>
      <c r="KS425" s="691"/>
      <c r="KT425" s="1326"/>
      <c r="KU425" s="497" t="e">
        <f t="shared" si="9135"/>
        <v>#N/A</v>
      </c>
      <c r="KV425" s="497" t="e">
        <f t="shared" si="9136"/>
        <v>#N/A</v>
      </c>
      <c r="KW425" s="498" t="e">
        <f t="shared" si="9137"/>
        <v>#N/A</v>
      </c>
      <c r="KX425" s="498">
        <f t="shared" si="9138"/>
        <v>0</v>
      </c>
      <c r="KY425" s="498">
        <f t="shared" si="9139"/>
        <v>0</v>
      </c>
      <c r="KZ425" s="498" t="e">
        <f t="shared" si="9140"/>
        <v>#N/A</v>
      </c>
      <c r="LA425" s="504">
        <f t="shared" si="9141"/>
        <v>0</v>
      </c>
      <c r="LB425" s="500">
        <f t="shared" si="9142"/>
        <v>0</v>
      </c>
      <c r="LE425" s="665"/>
      <c r="LF425" s="666"/>
      <c r="LG425" s="667"/>
      <c r="LH425" s="668"/>
      <c r="LI425" s="669"/>
      <c r="LJ425" s="691"/>
      <c r="LK425" s="1326"/>
      <c r="LL425" s="497" t="e">
        <f t="shared" si="9143"/>
        <v>#N/A</v>
      </c>
      <c r="LM425" s="497" t="e">
        <f t="shared" si="9144"/>
        <v>#N/A</v>
      </c>
      <c r="LN425" s="498" t="e">
        <f t="shared" si="9145"/>
        <v>#N/A</v>
      </c>
      <c r="LO425" s="498">
        <f t="shared" si="9146"/>
        <v>0</v>
      </c>
      <c r="LP425" s="498">
        <f t="shared" si="9147"/>
        <v>0</v>
      </c>
      <c r="LQ425" s="498" t="e">
        <f t="shared" si="9148"/>
        <v>#N/A</v>
      </c>
      <c r="LR425" s="504">
        <f t="shared" si="9149"/>
        <v>0</v>
      </c>
      <c r="LS425" s="500">
        <f t="shared" si="9150"/>
        <v>0</v>
      </c>
      <c r="LV425" s="665"/>
      <c r="LW425" s="666"/>
      <c r="LX425" s="667"/>
      <c r="LY425" s="668"/>
      <c r="LZ425" s="669"/>
      <c r="MA425" s="691"/>
      <c r="MB425" s="1326"/>
      <c r="MC425" s="497" t="e">
        <f t="shared" si="9151"/>
        <v>#N/A</v>
      </c>
      <c r="MD425" s="497" t="e">
        <f t="shared" si="9152"/>
        <v>#N/A</v>
      </c>
      <c r="ME425" s="498" t="e">
        <f t="shared" si="9153"/>
        <v>#N/A</v>
      </c>
      <c r="MF425" s="498">
        <f t="shared" si="9154"/>
        <v>0</v>
      </c>
      <c r="MG425" s="498">
        <f t="shared" si="9155"/>
        <v>0</v>
      </c>
      <c r="MH425" s="498" t="e">
        <f t="shared" si="9156"/>
        <v>#N/A</v>
      </c>
      <c r="MI425" s="504">
        <f t="shared" si="9157"/>
        <v>0</v>
      </c>
      <c r="MJ425" s="500">
        <f t="shared" si="9158"/>
        <v>0</v>
      </c>
      <c r="MM425" s="665"/>
      <c r="MN425" s="666"/>
      <c r="MO425" s="667"/>
      <c r="MP425" s="668"/>
      <c r="MQ425" s="669"/>
      <c r="MR425" s="691"/>
      <c r="MS425" s="1326"/>
      <c r="MT425" s="497" t="e">
        <f t="shared" si="9159"/>
        <v>#N/A</v>
      </c>
      <c r="MU425" s="497" t="e">
        <f t="shared" si="9160"/>
        <v>#N/A</v>
      </c>
      <c r="MV425" s="498" t="e">
        <f t="shared" si="9161"/>
        <v>#N/A</v>
      </c>
      <c r="MW425" s="498">
        <f t="shared" si="9162"/>
        <v>0</v>
      </c>
      <c r="MX425" s="498">
        <f t="shared" si="9163"/>
        <v>0</v>
      </c>
      <c r="MY425" s="498" t="e">
        <f t="shared" si="9164"/>
        <v>#N/A</v>
      </c>
      <c r="MZ425" s="504">
        <f t="shared" si="9165"/>
        <v>0</v>
      </c>
      <c r="NA425" s="500">
        <f t="shared" si="9166"/>
        <v>0</v>
      </c>
      <c r="ND425" s="665"/>
      <c r="NE425" s="666"/>
      <c r="NF425" s="667"/>
      <c r="NG425" s="668"/>
      <c r="NH425" s="669"/>
      <c r="NI425" s="691"/>
      <c r="NJ425" s="1326"/>
      <c r="NK425" s="497" t="e">
        <f t="shared" si="9167"/>
        <v>#N/A</v>
      </c>
      <c r="NL425" s="497" t="e">
        <f t="shared" si="9168"/>
        <v>#N/A</v>
      </c>
      <c r="NM425" s="498" t="e">
        <f t="shared" si="9169"/>
        <v>#N/A</v>
      </c>
      <c r="NN425" s="498">
        <f t="shared" si="9170"/>
        <v>0</v>
      </c>
      <c r="NO425" s="498">
        <f t="shared" si="9171"/>
        <v>0</v>
      </c>
      <c r="NP425" s="498" t="e">
        <f t="shared" si="9172"/>
        <v>#N/A</v>
      </c>
      <c r="NQ425" s="504">
        <f t="shared" si="9173"/>
        <v>0</v>
      </c>
      <c r="NR425" s="500">
        <f t="shared" si="9174"/>
        <v>0</v>
      </c>
      <c r="NU425" s="665"/>
      <c r="NV425" s="666"/>
      <c r="NW425" s="667"/>
      <c r="NX425" s="668"/>
      <c r="NY425" s="669"/>
      <c r="NZ425" s="691"/>
      <c r="OA425" s="1326"/>
      <c r="OB425" s="497" t="e">
        <f t="shared" si="9175"/>
        <v>#N/A</v>
      </c>
      <c r="OC425" s="497" t="e">
        <f t="shared" si="9176"/>
        <v>#N/A</v>
      </c>
      <c r="OD425" s="498" t="e">
        <f t="shared" si="9177"/>
        <v>#N/A</v>
      </c>
      <c r="OE425" s="498">
        <f t="shared" si="9178"/>
        <v>0</v>
      </c>
      <c r="OF425" s="498">
        <f t="shared" si="9179"/>
        <v>0</v>
      </c>
      <c r="OG425" s="498" t="e">
        <f t="shared" si="9180"/>
        <v>#N/A</v>
      </c>
      <c r="OH425" s="504">
        <f t="shared" si="9181"/>
        <v>0</v>
      </c>
      <c r="OI425" s="500">
        <f t="shared" si="9182"/>
        <v>0</v>
      </c>
      <c r="OL425" s="665"/>
      <c r="OM425" s="666"/>
      <c r="ON425" s="667"/>
      <c r="OO425" s="668"/>
      <c r="OP425" s="669"/>
      <c r="OQ425" s="691"/>
      <c r="OR425" s="1326"/>
      <c r="OS425" s="497" t="e">
        <f t="shared" si="9183"/>
        <v>#N/A</v>
      </c>
      <c r="OT425" s="497" t="e">
        <f t="shared" si="9184"/>
        <v>#N/A</v>
      </c>
      <c r="OU425" s="498" t="e">
        <f t="shared" si="9185"/>
        <v>#N/A</v>
      </c>
      <c r="OV425" s="498">
        <f t="shared" si="9186"/>
        <v>0</v>
      </c>
      <c r="OW425" s="498">
        <f t="shared" si="9187"/>
        <v>0</v>
      </c>
      <c r="OX425" s="498" t="e">
        <f t="shared" si="9188"/>
        <v>#N/A</v>
      </c>
      <c r="OY425" s="504">
        <f t="shared" si="9189"/>
        <v>0</v>
      </c>
      <c r="OZ425" s="500">
        <f t="shared" si="9190"/>
        <v>0</v>
      </c>
      <c r="PC425" s="665"/>
      <c r="PD425" s="666"/>
      <c r="PE425" s="667"/>
      <c r="PF425" s="668"/>
      <c r="PG425" s="669"/>
      <c r="PH425" s="691"/>
      <c r="PI425" s="1326"/>
      <c r="PJ425" s="497" t="e">
        <f t="shared" si="9191"/>
        <v>#N/A</v>
      </c>
      <c r="PK425" s="497" t="e">
        <f t="shared" si="9192"/>
        <v>#N/A</v>
      </c>
      <c r="PL425" s="498" t="e">
        <f t="shared" si="9193"/>
        <v>#N/A</v>
      </c>
      <c r="PM425" s="498">
        <f t="shared" si="9194"/>
        <v>0</v>
      </c>
      <c r="PN425" s="498">
        <f t="shared" si="9195"/>
        <v>0</v>
      </c>
      <c r="PO425" s="498" t="e">
        <f t="shared" si="9196"/>
        <v>#N/A</v>
      </c>
      <c r="PP425" s="504">
        <f t="shared" si="9197"/>
        <v>0</v>
      </c>
      <c r="PQ425" s="500">
        <f t="shared" si="9198"/>
        <v>0</v>
      </c>
      <c r="PT425" s="665"/>
      <c r="PU425" s="666"/>
      <c r="PV425" s="667"/>
      <c r="PW425" s="668"/>
      <c r="PX425" s="669"/>
      <c r="PY425" s="691"/>
      <c r="PZ425" s="1326"/>
      <c r="QA425" s="497" t="e">
        <f t="shared" si="9199"/>
        <v>#N/A</v>
      </c>
      <c r="QB425" s="497" t="e">
        <f t="shared" si="9200"/>
        <v>#N/A</v>
      </c>
      <c r="QC425" s="498" t="e">
        <f t="shared" si="9201"/>
        <v>#N/A</v>
      </c>
      <c r="QD425" s="498">
        <f t="shared" si="9202"/>
        <v>0</v>
      </c>
      <c r="QE425" s="498">
        <f t="shared" si="9203"/>
        <v>0</v>
      </c>
      <c r="QF425" s="498" t="e">
        <f t="shared" si="9204"/>
        <v>#N/A</v>
      </c>
      <c r="QG425" s="504">
        <f t="shared" si="9205"/>
        <v>0</v>
      </c>
      <c r="QH425" s="500">
        <f t="shared" si="9206"/>
        <v>0</v>
      </c>
      <c r="QK425" s="665"/>
      <c r="QL425" s="666"/>
      <c r="QM425" s="667"/>
      <c r="QN425" s="668"/>
      <c r="QO425" s="669"/>
      <c r="QP425" s="691"/>
      <c r="QQ425" s="1326"/>
      <c r="QR425" s="497" t="e">
        <f t="shared" si="9207"/>
        <v>#N/A</v>
      </c>
      <c r="QS425" s="497" t="e">
        <f t="shared" si="9208"/>
        <v>#N/A</v>
      </c>
      <c r="QT425" s="498" t="e">
        <f t="shared" si="9209"/>
        <v>#N/A</v>
      </c>
      <c r="QU425" s="498">
        <f t="shared" si="9210"/>
        <v>0</v>
      </c>
      <c r="QV425" s="498">
        <f t="shared" si="9211"/>
        <v>0</v>
      </c>
      <c r="QW425" s="498" t="e">
        <f t="shared" si="9212"/>
        <v>#N/A</v>
      </c>
      <c r="QX425" s="504">
        <f t="shared" si="9213"/>
        <v>0</v>
      </c>
      <c r="QY425" s="500">
        <f t="shared" si="9214"/>
        <v>0</v>
      </c>
      <c r="RB425" s="428"/>
      <c r="RC425" s="436"/>
      <c r="RD425" s="440"/>
      <c r="RE425" s="406"/>
      <c r="RF425" s="438"/>
      <c r="RG425" s="439"/>
      <c r="RH425" s="439"/>
      <c r="RI425" s="497"/>
      <c r="RJ425" s="497"/>
      <c r="RK425" s="501"/>
      <c r="RL425" s="501"/>
      <c r="RM425" s="501"/>
      <c r="RN425" s="501"/>
      <c r="RO425" s="505"/>
      <c r="RP425" s="503"/>
      <c r="RS425" s="428"/>
      <c r="RT425" s="436"/>
      <c r="RU425" s="440"/>
      <c r="RV425" s="406"/>
      <c r="RW425" s="438"/>
      <c r="RX425" s="439"/>
      <c r="RY425" s="439"/>
      <c r="RZ425" s="497"/>
      <c r="SA425" s="497"/>
      <c r="SB425" s="501"/>
      <c r="SC425" s="501"/>
      <c r="SD425" s="501"/>
      <c r="SE425" s="501"/>
      <c r="SF425" s="505"/>
      <c r="SG425" s="503"/>
      <c r="SJ425" s="428"/>
      <c r="SK425" s="436"/>
      <c r="SL425" s="440"/>
      <c r="SM425" s="406"/>
      <c r="SN425" s="438"/>
      <c r="SO425" s="439"/>
      <c r="SP425" s="439"/>
      <c r="SQ425" s="497"/>
      <c r="SR425" s="497"/>
      <c r="SS425" s="501"/>
      <c r="ST425" s="501"/>
      <c r="SU425" s="501"/>
      <c r="SV425" s="501"/>
      <c r="SW425" s="505"/>
      <c r="SX425" s="503"/>
    </row>
    <row r="426" spans="2:518" ht="39.75" hidden="1" customHeight="1" thickTop="1" thickBot="1">
      <c r="B426" s="577"/>
      <c r="C426" s="578"/>
      <c r="D426" s="579"/>
      <c r="E426" s="580"/>
      <c r="F426" s="581"/>
      <c r="G426" s="585"/>
      <c r="H426" s="595"/>
      <c r="K426" s="577"/>
      <c r="L426" s="767"/>
      <c r="M426" s="579"/>
      <c r="N426" s="580"/>
      <c r="O426" s="581"/>
      <c r="P426" s="585"/>
      <c r="Q426" s="1326"/>
      <c r="R426" s="497"/>
      <c r="S426" s="497"/>
      <c r="T426" s="498"/>
      <c r="U426" s="498"/>
      <c r="V426" s="498"/>
      <c r="W426" s="498"/>
      <c r="X426" s="504"/>
      <c r="Y426" s="500"/>
      <c r="Z426" s="486"/>
      <c r="AA426" s="486"/>
      <c r="AB426" s="577"/>
      <c r="AC426" s="767"/>
      <c r="AD426" s="579"/>
      <c r="AE426" s="580"/>
      <c r="AF426" s="581"/>
      <c r="AG426" s="585"/>
      <c r="AH426" s="1326"/>
      <c r="AI426" s="497"/>
      <c r="AJ426" s="497"/>
      <c r="AK426" s="498"/>
      <c r="AL426" s="498"/>
      <c r="AM426" s="498"/>
      <c r="AN426" s="498"/>
      <c r="AO426" s="504"/>
      <c r="AP426" s="500"/>
      <c r="AQ426" s="486"/>
      <c r="AR426" s="486"/>
      <c r="AS426" s="577"/>
      <c r="AT426" s="767"/>
      <c r="AU426" s="579"/>
      <c r="AV426" s="580"/>
      <c r="AW426" s="581"/>
      <c r="AX426" s="585"/>
      <c r="AY426" s="1326"/>
      <c r="AZ426" s="497"/>
      <c r="BA426" s="497"/>
      <c r="BB426" s="498"/>
      <c r="BC426" s="498"/>
      <c r="BD426" s="498"/>
      <c r="BE426" s="498"/>
      <c r="BF426" s="504"/>
      <c r="BG426" s="500"/>
      <c r="BJ426" s="577"/>
      <c r="BK426" s="767"/>
      <c r="BL426" s="579"/>
      <c r="BM426" s="580"/>
      <c r="BN426" s="581"/>
      <c r="BO426" s="585"/>
      <c r="BP426" s="1326"/>
      <c r="BQ426" s="497"/>
      <c r="BR426" s="497"/>
      <c r="BS426" s="498"/>
      <c r="BT426" s="498"/>
      <c r="BU426" s="498"/>
      <c r="BV426" s="498"/>
      <c r="BW426" s="504"/>
      <c r="BX426" s="500"/>
      <c r="CA426" s="577"/>
      <c r="CB426" s="767"/>
      <c r="CC426" s="579"/>
      <c r="CD426" s="580"/>
      <c r="CE426" s="581"/>
      <c r="CF426" s="585"/>
      <c r="CG426" s="1326"/>
      <c r="CH426" s="497"/>
      <c r="CI426" s="497"/>
      <c r="CJ426" s="498"/>
      <c r="CK426" s="498"/>
      <c r="CL426" s="498"/>
      <c r="CM426" s="498"/>
      <c r="CN426" s="504"/>
      <c r="CO426" s="500"/>
      <c r="CR426" s="577"/>
      <c r="CS426" s="767"/>
      <c r="CT426" s="579"/>
      <c r="CU426" s="580"/>
      <c r="CV426" s="581"/>
      <c r="CW426" s="585"/>
      <c r="CX426" s="1326"/>
      <c r="CY426" s="497"/>
      <c r="CZ426" s="497"/>
      <c r="DA426" s="498"/>
      <c r="DB426" s="498"/>
      <c r="DC426" s="498"/>
      <c r="DD426" s="498"/>
      <c r="DE426" s="504"/>
      <c r="DF426" s="500"/>
      <c r="DI426" s="577"/>
      <c r="DJ426" s="767"/>
      <c r="DK426" s="579"/>
      <c r="DL426" s="580"/>
      <c r="DM426" s="581"/>
      <c r="DN426" s="585"/>
      <c r="DO426" s="1326"/>
      <c r="DP426" s="497"/>
      <c r="DQ426" s="497"/>
      <c r="DR426" s="498"/>
      <c r="DS426" s="498"/>
      <c r="DT426" s="498"/>
      <c r="DU426" s="498"/>
      <c r="DV426" s="504"/>
      <c r="DW426" s="500"/>
      <c r="DZ426" s="577"/>
      <c r="EA426" s="767"/>
      <c r="EB426" s="579"/>
      <c r="EC426" s="580"/>
      <c r="ED426" s="581"/>
      <c r="EE426" s="585"/>
      <c r="EF426" s="1326"/>
      <c r="EG426" s="497"/>
      <c r="EH426" s="497"/>
      <c r="EI426" s="498"/>
      <c r="EJ426" s="498"/>
      <c r="EK426" s="498"/>
      <c r="EL426" s="498"/>
      <c r="EM426" s="504"/>
      <c r="EN426" s="500"/>
      <c r="EQ426" s="665"/>
      <c r="ER426" s="666"/>
      <c r="ES426" s="667"/>
      <c r="ET426" s="668"/>
      <c r="EU426" s="669"/>
      <c r="EV426" s="691"/>
      <c r="EW426" s="1326"/>
      <c r="EX426" s="497" t="e">
        <f t="shared" si="9063"/>
        <v>#N/A</v>
      </c>
      <c r="EY426" s="497" t="e">
        <f t="shared" si="9064"/>
        <v>#N/A</v>
      </c>
      <c r="EZ426" s="498" t="e">
        <f t="shared" si="9065"/>
        <v>#N/A</v>
      </c>
      <c r="FA426" s="498">
        <f t="shared" si="9066"/>
        <v>0</v>
      </c>
      <c r="FB426" s="498">
        <f t="shared" si="9067"/>
        <v>0</v>
      </c>
      <c r="FC426" s="498" t="e">
        <f t="shared" si="9068"/>
        <v>#N/A</v>
      </c>
      <c r="FD426" s="504">
        <f t="shared" si="9069"/>
        <v>0</v>
      </c>
      <c r="FE426" s="500">
        <f t="shared" si="9070"/>
        <v>0</v>
      </c>
      <c r="FH426" s="665"/>
      <c r="FI426" s="666"/>
      <c r="FJ426" s="667"/>
      <c r="FK426" s="668"/>
      <c r="FL426" s="669"/>
      <c r="FM426" s="691"/>
      <c r="FN426" s="1326"/>
      <c r="FO426" s="497" t="e">
        <f t="shared" si="9071"/>
        <v>#N/A</v>
      </c>
      <c r="FP426" s="497" t="e">
        <f t="shared" si="9072"/>
        <v>#N/A</v>
      </c>
      <c r="FQ426" s="498" t="e">
        <f t="shared" si="9073"/>
        <v>#N/A</v>
      </c>
      <c r="FR426" s="498">
        <f t="shared" si="9074"/>
        <v>0</v>
      </c>
      <c r="FS426" s="498">
        <f t="shared" si="9075"/>
        <v>0</v>
      </c>
      <c r="FT426" s="498" t="e">
        <f t="shared" si="9076"/>
        <v>#N/A</v>
      </c>
      <c r="FU426" s="504">
        <f t="shared" si="9077"/>
        <v>0</v>
      </c>
      <c r="FV426" s="500">
        <f t="shared" si="9078"/>
        <v>0</v>
      </c>
      <c r="FY426" s="665"/>
      <c r="FZ426" s="666"/>
      <c r="GA426" s="667"/>
      <c r="GB426" s="668"/>
      <c r="GC426" s="669"/>
      <c r="GD426" s="691"/>
      <c r="GE426" s="1326"/>
      <c r="GF426" s="497" t="e">
        <f t="shared" si="9079"/>
        <v>#N/A</v>
      </c>
      <c r="GG426" s="497" t="e">
        <f t="shared" si="9080"/>
        <v>#N/A</v>
      </c>
      <c r="GH426" s="498" t="e">
        <f t="shared" si="9081"/>
        <v>#N/A</v>
      </c>
      <c r="GI426" s="498">
        <f t="shared" si="9082"/>
        <v>0</v>
      </c>
      <c r="GJ426" s="498">
        <f t="shared" si="9083"/>
        <v>0</v>
      </c>
      <c r="GK426" s="498" t="e">
        <f t="shared" si="9084"/>
        <v>#N/A</v>
      </c>
      <c r="GL426" s="504">
        <f t="shared" si="9085"/>
        <v>0</v>
      </c>
      <c r="GM426" s="500">
        <f t="shared" si="9086"/>
        <v>0</v>
      </c>
      <c r="GP426" s="665"/>
      <c r="GQ426" s="666"/>
      <c r="GR426" s="667"/>
      <c r="GS426" s="668"/>
      <c r="GT426" s="669"/>
      <c r="GU426" s="691"/>
      <c r="GV426" s="1326"/>
      <c r="GW426" s="497" t="e">
        <f t="shared" si="9087"/>
        <v>#N/A</v>
      </c>
      <c r="GX426" s="497" t="e">
        <f t="shared" si="9088"/>
        <v>#N/A</v>
      </c>
      <c r="GY426" s="498" t="e">
        <f t="shared" si="9089"/>
        <v>#N/A</v>
      </c>
      <c r="GZ426" s="498">
        <f t="shared" si="9090"/>
        <v>0</v>
      </c>
      <c r="HA426" s="498">
        <f t="shared" si="9091"/>
        <v>0</v>
      </c>
      <c r="HB426" s="498" t="e">
        <f t="shared" si="9092"/>
        <v>#N/A</v>
      </c>
      <c r="HC426" s="504">
        <f t="shared" si="9093"/>
        <v>0</v>
      </c>
      <c r="HD426" s="500">
        <f t="shared" si="9094"/>
        <v>0</v>
      </c>
      <c r="HG426" s="665"/>
      <c r="HH426" s="666"/>
      <c r="HI426" s="667"/>
      <c r="HJ426" s="668"/>
      <c r="HK426" s="669"/>
      <c r="HL426" s="691"/>
      <c r="HM426" s="1326"/>
      <c r="HN426" s="497" t="e">
        <f t="shared" si="9095"/>
        <v>#N/A</v>
      </c>
      <c r="HO426" s="497" t="e">
        <f t="shared" si="9096"/>
        <v>#N/A</v>
      </c>
      <c r="HP426" s="498" t="e">
        <f t="shared" si="9097"/>
        <v>#N/A</v>
      </c>
      <c r="HQ426" s="498">
        <f t="shared" si="9098"/>
        <v>0</v>
      </c>
      <c r="HR426" s="498">
        <f t="shared" si="9099"/>
        <v>0</v>
      </c>
      <c r="HS426" s="498" t="e">
        <f t="shared" si="9100"/>
        <v>#N/A</v>
      </c>
      <c r="HT426" s="504">
        <f t="shared" si="9101"/>
        <v>0</v>
      </c>
      <c r="HU426" s="500">
        <f t="shared" si="9102"/>
        <v>0</v>
      </c>
      <c r="HX426" s="665"/>
      <c r="HY426" s="666"/>
      <c r="HZ426" s="667"/>
      <c r="IA426" s="668"/>
      <c r="IB426" s="669"/>
      <c r="IC426" s="691"/>
      <c r="ID426" s="1326"/>
      <c r="IE426" s="497" t="e">
        <f t="shared" si="9103"/>
        <v>#N/A</v>
      </c>
      <c r="IF426" s="497" t="e">
        <f t="shared" si="9104"/>
        <v>#N/A</v>
      </c>
      <c r="IG426" s="498" t="e">
        <f t="shared" si="9105"/>
        <v>#N/A</v>
      </c>
      <c r="IH426" s="498">
        <f t="shared" si="9106"/>
        <v>0</v>
      </c>
      <c r="II426" s="498">
        <f t="shared" si="9107"/>
        <v>0</v>
      </c>
      <c r="IJ426" s="498" t="e">
        <f t="shared" si="9108"/>
        <v>#N/A</v>
      </c>
      <c r="IK426" s="504">
        <f t="shared" si="9109"/>
        <v>0</v>
      </c>
      <c r="IL426" s="500">
        <f t="shared" si="9110"/>
        <v>0</v>
      </c>
      <c r="IO426" s="665"/>
      <c r="IP426" s="666"/>
      <c r="IQ426" s="667"/>
      <c r="IR426" s="668"/>
      <c r="IS426" s="669"/>
      <c r="IT426" s="691"/>
      <c r="IU426" s="1326"/>
      <c r="IV426" s="497" t="e">
        <f t="shared" si="9111"/>
        <v>#N/A</v>
      </c>
      <c r="IW426" s="497" t="e">
        <f t="shared" si="9112"/>
        <v>#N/A</v>
      </c>
      <c r="IX426" s="498" t="e">
        <f t="shared" si="9113"/>
        <v>#N/A</v>
      </c>
      <c r="IY426" s="498">
        <f t="shared" si="9114"/>
        <v>0</v>
      </c>
      <c r="IZ426" s="498">
        <f t="shared" si="9115"/>
        <v>0</v>
      </c>
      <c r="JA426" s="498" t="e">
        <f t="shared" si="9116"/>
        <v>#N/A</v>
      </c>
      <c r="JB426" s="504">
        <f t="shared" si="9117"/>
        <v>0</v>
      </c>
      <c r="JC426" s="500">
        <f t="shared" si="9118"/>
        <v>0</v>
      </c>
      <c r="JF426" s="665"/>
      <c r="JG426" s="666"/>
      <c r="JH426" s="667"/>
      <c r="JI426" s="668"/>
      <c r="JJ426" s="669"/>
      <c r="JK426" s="691"/>
      <c r="JL426" s="1326"/>
      <c r="JM426" s="497" t="e">
        <f t="shared" si="9119"/>
        <v>#N/A</v>
      </c>
      <c r="JN426" s="497" t="e">
        <f t="shared" si="9120"/>
        <v>#N/A</v>
      </c>
      <c r="JO426" s="498" t="e">
        <f t="shared" si="9121"/>
        <v>#N/A</v>
      </c>
      <c r="JP426" s="498">
        <f t="shared" si="9122"/>
        <v>0</v>
      </c>
      <c r="JQ426" s="498">
        <f t="shared" si="9123"/>
        <v>0</v>
      </c>
      <c r="JR426" s="498" t="e">
        <f t="shared" si="9124"/>
        <v>#N/A</v>
      </c>
      <c r="JS426" s="504">
        <f t="shared" si="9125"/>
        <v>0</v>
      </c>
      <c r="JT426" s="500">
        <f t="shared" si="9126"/>
        <v>0</v>
      </c>
      <c r="JW426" s="665"/>
      <c r="JX426" s="666"/>
      <c r="JY426" s="667"/>
      <c r="JZ426" s="668"/>
      <c r="KA426" s="669"/>
      <c r="KB426" s="691"/>
      <c r="KC426" s="1326"/>
      <c r="KD426" s="497" t="e">
        <f t="shared" si="9127"/>
        <v>#N/A</v>
      </c>
      <c r="KE426" s="497" t="e">
        <f t="shared" si="9128"/>
        <v>#N/A</v>
      </c>
      <c r="KF426" s="498" t="e">
        <f t="shared" si="9129"/>
        <v>#N/A</v>
      </c>
      <c r="KG426" s="498">
        <f t="shared" si="9130"/>
        <v>0</v>
      </c>
      <c r="KH426" s="498">
        <f t="shared" si="9131"/>
        <v>0</v>
      </c>
      <c r="KI426" s="498" t="e">
        <f t="shared" si="9132"/>
        <v>#N/A</v>
      </c>
      <c r="KJ426" s="504">
        <f t="shared" si="9133"/>
        <v>0</v>
      </c>
      <c r="KK426" s="500">
        <f t="shared" si="9134"/>
        <v>0</v>
      </c>
      <c r="KN426" s="665"/>
      <c r="KO426" s="666"/>
      <c r="KP426" s="667"/>
      <c r="KQ426" s="668"/>
      <c r="KR426" s="669"/>
      <c r="KS426" s="691"/>
      <c r="KT426" s="1326"/>
      <c r="KU426" s="497" t="e">
        <f t="shared" si="9135"/>
        <v>#N/A</v>
      </c>
      <c r="KV426" s="497" t="e">
        <f t="shared" si="9136"/>
        <v>#N/A</v>
      </c>
      <c r="KW426" s="498" t="e">
        <f t="shared" si="9137"/>
        <v>#N/A</v>
      </c>
      <c r="KX426" s="498">
        <f t="shared" si="9138"/>
        <v>0</v>
      </c>
      <c r="KY426" s="498">
        <f t="shared" si="9139"/>
        <v>0</v>
      </c>
      <c r="KZ426" s="498" t="e">
        <f t="shared" si="9140"/>
        <v>#N/A</v>
      </c>
      <c r="LA426" s="504">
        <f t="shared" si="9141"/>
        <v>0</v>
      </c>
      <c r="LB426" s="500">
        <f t="shared" si="9142"/>
        <v>0</v>
      </c>
      <c r="LE426" s="665"/>
      <c r="LF426" s="666"/>
      <c r="LG426" s="667"/>
      <c r="LH426" s="668"/>
      <c r="LI426" s="669"/>
      <c r="LJ426" s="691"/>
      <c r="LK426" s="1326"/>
      <c r="LL426" s="497" t="e">
        <f t="shared" si="9143"/>
        <v>#N/A</v>
      </c>
      <c r="LM426" s="497" t="e">
        <f t="shared" si="9144"/>
        <v>#N/A</v>
      </c>
      <c r="LN426" s="498" t="e">
        <f t="shared" si="9145"/>
        <v>#N/A</v>
      </c>
      <c r="LO426" s="498">
        <f t="shared" si="9146"/>
        <v>0</v>
      </c>
      <c r="LP426" s="498">
        <f t="shared" si="9147"/>
        <v>0</v>
      </c>
      <c r="LQ426" s="498" t="e">
        <f t="shared" si="9148"/>
        <v>#N/A</v>
      </c>
      <c r="LR426" s="504">
        <f t="shared" si="9149"/>
        <v>0</v>
      </c>
      <c r="LS426" s="500">
        <f t="shared" si="9150"/>
        <v>0</v>
      </c>
      <c r="LV426" s="665"/>
      <c r="LW426" s="666"/>
      <c r="LX426" s="667"/>
      <c r="LY426" s="668"/>
      <c r="LZ426" s="669"/>
      <c r="MA426" s="691"/>
      <c r="MB426" s="1326"/>
      <c r="MC426" s="497" t="e">
        <f t="shared" si="9151"/>
        <v>#N/A</v>
      </c>
      <c r="MD426" s="497" t="e">
        <f t="shared" si="9152"/>
        <v>#N/A</v>
      </c>
      <c r="ME426" s="498" t="e">
        <f t="shared" si="9153"/>
        <v>#N/A</v>
      </c>
      <c r="MF426" s="498">
        <f t="shared" si="9154"/>
        <v>0</v>
      </c>
      <c r="MG426" s="498">
        <f t="shared" si="9155"/>
        <v>0</v>
      </c>
      <c r="MH426" s="498" t="e">
        <f t="shared" si="9156"/>
        <v>#N/A</v>
      </c>
      <c r="MI426" s="504">
        <f t="shared" si="9157"/>
        <v>0</v>
      </c>
      <c r="MJ426" s="500">
        <f t="shared" si="9158"/>
        <v>0</v>
      </c>
      <c r="MM426" s="665"/>
      <c r="MN426" s="666"/>
      <c r="MO426" s="667"/>
      <c r="MP426" s="668"/>
      <c r="MQ426" s="669"/>
      <c r="MR426" s="691"/>
      <c r="MS426" s="1326"/>
      <c r="MT426" s="497" t="e">
        <f t="shared" si="9159"/>
        <v>#N/A</v>
      </c>
      <c r="MU426" s="497" t="e">
        <f t="shared" si="9160"/>
        <v>#N/A</v>
      </c>
      <c r="MV426" s="498" t="e">
        <f t="shared" si="9161"/>
        <v>#N/A</v>
      </c>
      <c r="MW426" s="498">
        <f t="shared" si="9162"/>
        <v>0</v>
      </c>
      <c r="MX426" s="498">
        <f t="shared" si="9163"/>
        <v>0</v>
      </c>
      <c r="MY426" s="498" t="e">
        <f t="shared" si="9164"/>
        <v>#N/A</v>
      </c>
      <c r="MZ426" s="504">
        <f t="shared" si="9165"/>
        <v>0</v>
      </c>
      <c r="NA426" s="500">
        <f t="shared" si="9166"/>
        <v>0</v>
      </c>
      <c r="ND426" s="665"/>
      <c r="NE426" s="666"/>
      <c r="NF426" s="667"/>
      <c r="NG426" s="668"/>
      <c r="NH426" s="669"/>
      <c r="NI426" s="691"/>
      <c r="NJ426" s="1326"/>
      <c r="NK426" s="497" t="e">
        <f t="shared" si="9167"/>
        <v>#N/A</v>
      </c>
      <c r="NL426" s="497" t="e">
        <f t="shared" si="9168"/>
        <v>#N/A</v>
      </c>
      <c r="NM426" s="498" t="e">
        <f t="shared" si="9169"/>
        <v>#N/A</v>
      </c>
      <c r="NN426" s="498">
        <f t="shared" si="9170"/>
        <v>0</v>
      </c>
      <c r="NO426" s="498">
        <f t="shared" si="9171"/>
        <v>0</v>
      </c>
      <c r="NP426" s="498" t="e">
        <f t="shared" si="9172"/>
        <v>#N/A</v>
      </c>
      <c r="NQ426" s="504">
        <f t="shared" si="9173"/>
        <v>0</v>
      </c>
      <c r="NR426" s="500">
        <f t="shared" si="9174"/>
        <v>0</v>
      </c>
      <c r="NU426" s="665"/>
      <c r="NV426" s="666"/>
      <c r="NW426" s="667"/>
      <c r="NX426" s="668"/>
      <c r="NY426" s="669"/>
      <c r="NZ426" s="691"/>
      <c r="OA426" s="1326"/>
      <c r="OB426" s="497" t="e">
        <f t="shared" si="9175"/>
        <v>#N/A</v>
      </c>
      <c r="OC426" s="497" t="e">
        <f t="shared" si="9176"/>
        <v>#N/A</v>
      </c>
      <c r="OD426" s="498" t="e">
        <f t="shared" si="9177"/>
        <v>#N/A</v>
      </c>
      <c r="OE426" s="498">
        <f t="shared" si="9178"/>
        <v>0</v>
      </c>
      <c r="OF426" s="498">
        <f t="shared" si="9179"/>
        <v>0</v>
      </c>
      <c r="OG426" s="498" t="e">
        <f t="shared" si="9180"/>
        <v>#N/A</v>
      </c>
      <c r="OH426" s="504">
        <f t="shared" si="9181"/>
        <v>0</v>
      </c>
      <c r="OI426" s="500">
        <f t="shared" si="9182"/>
        <v>0</v>
      </c>
      <c r="OL426" s="665"/>
      <c r="OM426" s="666"/>
      <c r="ON426" s="667"/>
      <c r="OO426" s="668"/>
      <c r="OP426" s="669"/>
      <c r="OQ426" s="691"/>
      <c r="OR426" s="1326"/>
      <c r="OS426" s="497" t="e">
        <f t="shared" si="9183"/>
        <v>#N/A</v>
      </c>
      <c r="OT426" s="497" t="e">
        <f t="shared" si="9184"/>
        <v>#N/A</v>
      </c>
      <c r="OU426" s="498" t="e">
        <f t="shared" si="9185"/>
        <v>#N/A</v>
      </c>
      <c r="OV426" s="498">
        <f t="shared" si="9186"/>
        <v>0</v>
      </c>
      <c r="OW426" s="498">
        <f t="shared" si="9187"/>
        <v>0</v>
      </c>
      <c r="OX426" s="498" t="e">
        <f t="shared" si="9188"/>
        <v>#N/A</v>
      </c>
      <c r="OY426" s="504">
        <f t="shared" si="9189"/>
        <v>0</v>
      </c>
      <c r="OZ426" s="500">
        <f t="shared" si="9190"/>
        <v>0</v>
      </c>
      <c r="PC426" s="665"/>
      <c r="PD426" s="666"/>
      <c r="PE426" s="667"/>
      <c r="PF426" s="668"/>
      <c r="PG426" s="669"/>
      <c r="PH426" s="691"/>
      <c r="PI426" s="1326"/>
      <c r="PJ426" s="497" t="e">
        <f t="shared" si="9191"/>
        <v>#N/A</v>
      </c>
      <c r="PK426" s="497" t="e">
        <f t="shared" si="9192"/>
        <v>#N/A</v>
      </c>
      <c r="PL426" s="498" t="e">
        <f t="shared" si="9193"/>
        <v>#N/A</v>
      </c>
      <c r="PM426" s="498">
        <f t="shared" si="9194"/>
        <v>0</v>
      </c>
      <c r="PN426" s="498">
        <f t="shared" si="9195"/>
        <v>0</v>
      </c>
      <c r="PO426" s="498" t="e">
        <f t="shared" si="9196"/>
        <v>#N/A</v>
      </c>
      <c r="PP426" s="504">
        <f t="shared" si="9197"/>
        <v>0</v>
      </c>
      <c r="PQ426" s="500">
        <f t="shared" si="9198"/>
        <v>0</v>
      </c>
      <c r="PT426" s="665"/>
      <c r="PU426" s="666"/>
      <c r="PV426" s="667"/>
      <c r="PW426" s="668"/>
      <c r="PX426" s="669"/>
      <c r="PY426" s="691"/>
      <c r="PZ426" s="1326"/>
      <c r="QA426" s="497" t="e">
        <f t="shared" si="9199"/>
        <v>#N/A</v>
      </c>
      <c r="QB426" s="497" t="e">
        <f t="shared" si="9200"/>
        <v>#N/A</v>
      </c>
      <c r="QC426" s="498" t="e">
        <f t="shared" si="9201"/>
        <v>#N/A</v>
      </c>
      <c r="QD426" s="498">
        <f t="shared" si="9202"/>
        <v>0</v>
      </c>
      <c r="QE426" s="498">
        <f t="shared" si="9203"/>
        <v>0</v>
      </c>
      <c r="QF426" s="498" t="e">
        <f t="shared" si="9204"/>
        <v>#N/A</v>
      </c>
      <c r="QG426" s="504">
        <f t="shared" si="9205"/>
        <v>0</v>
      </c>
      <c r="QH426" s="500">
        <f t="shared" si="9206"/>
        <v>0</v>
      </c>
      <c r="QK426" s="665"/>
      <c r="QL426" s="666"/>
      <c r="QM426" s="667"/>
      <c r="QN426" s="668"/>
      <c r="QO426" s="669"/>
      <c r="QP426" s="691"/>
      <c r="QQ426" s="1326"/>
      <c r="QR426" s="497" t="e">
        <f t="shared" si="9207"/>
        <v>#N/A</v>
      </c>
      <c r="QS426" s="497" t="e">
        <f t="shared" si="9208"/>
        <v>#N/A</v>
      </c>
      <c r="QT426" s="498" t="e">
        <f t="shared" si="9209"/>
        <v>#N/A</v>
      </c>
      <c r="QU426" s="498">
        <f t="shared" si="9210"/>
        <v>0</v>
      </c>
      <c r="QV426" s="498">
        <f t="shared" si="9211"/>
        <v>0</v>
      </c>
      <c r="QW426" s="498" t="e">
        <f t="shared" si="9212"/>
        <v>#N/A</v>
      </c>
      <c r="QX426" s="504">
        <f t="shared" si="9213"/>
        <v>0</v>
      </c>
      <c r="QY426" s="500">
        <f t="shared" si="9214"/>
        <v>0</v>
      </c>
      <c r="RB426" s="428"/>
      <c r="RC426" s="436"/>
      <c r="RD426" s="440"/>
      <c r="RE426" s="406"/>
      <c r="RF426" s="438"/>
      <c r="RG426" s="439"/>
      <c r="RH426" s="439"/>
      <c r="RI426" s="497"/>
      <c r="RJ426" s="497"/>
      <c r="RK426" s="501"/>
      <c r="RL426" s="501"/>
      <c r="RM426" s="501"/>
      <c r="RN426" s="501"/>
      <c r="RO426" s="505"/>
      <c r="RP426" s="503"/>
      <c r="RS426" s="428"/>
      <c r="RT426" s="436"/>
      <c r="RU426" s="440"/>
      <c r="RV426" s="406"/>
      <c r="RW426" s="438"/>
      <c r="RX426" s="439"/>
      <c r="RY426" s="439"/>
      <c r="RZ426" s="497"/>
      <c r="SA426" s="497"/>
      <c r="SB426" s="501"/>
      <c r="SC426" s="501"/>
      <c r="SD426" s="501"/>
      <c r="SE426" s="501"/>
      <c r="SF426" s="505"/>
      <c r="SG426" s="503"/>
      <c r="SJ426" s="428"/>
      <c r="SK426" s="436"/>
      <c r="SL426" s="440"/>
      <c r="SM426" s="406"/>
      <c r="SN426" s="438"/>
      <c r="SO426" s="439"/>
      <c r="SP426" s="439"/>
      <c r="SQ426" s="497"/>
      <c r="SR426" s="497"/>
      <c r="SS426" s="501"/>
      <c r="ST426" s="501"/>
      <c r="SU426" s="501"/>
      <c r="SV426" s="501"/>
      <c r="SW426" s="505"/>
      <c r="SX426" s="503"/>
    </row>
    <row r="427" spans="2:518" ht="39.75" hidden="1" customHeight="1" thickTop="1" thickBot="1">
      <c r="B427" s="577"/>
      <c r="C427" s="578"/>
      <c r="D427" s="579"/>
      <c r="E427" s="580"/>
      <c r="F427" s="581"/>
      <c r="G427" s="585"/>
      <c r="H427" s="595"/>
      <c r="K427" s="577"/>
      <c r="L427" s="767"/>
      <c r="M427" s="579"/>
      <c r="N427" s="580"/>
      <c r="O427" s="581"/>
      <c r="P427" s="585"/>
      <c r="Q427" s="1326"/>
      <c r="R427" s="497"/>
      <c r="S427" s="497"/>
      <c r="T427" s="498"/>
      <c r="U427" s="498"/>
      <c r="V427" s="498"/>
      <c r="W427" s="498"/>
      <c r="X427" s="504"/>
      <c r="Y427" s="500"/>
      <c r="Z427" s="486"/>
      <c r="AA427" s="486"/>
      <c r="AB427" s="577"/>
      <c r="AC427" s="767"/>
      <c r="AD427" s="579"/>
      <c r="AE427" s="580"/>
      <c r="AF427" s="581"/>
      <c r="AG427" s="585"/>
      <c r="AH427" s="1326"/>
      <c r="AI427" s="497"/>
      <c r="AJ427" s="497"/>
      <c r="AK427" s="498"/>
      <c r="AL427" s="498"/>
      <c r="AM427" s="498"/>
      <c r="AN427" s="498"/>
      <c r="AO427" s="504"/>
      <c r="AP427" s="500"/>
      <c r="AQ427" s="486"/>
      <c r="AR427" s="486"/>
      <c r="AS427" s="577"/>
      <c r="AT427" s="767"/>
      <c r="AU427" s="579"/>
      <c r="AV427" s="580"/>
      <c r="AW427" s="581"/>
      <c r="AX427" s="585"/>
      <c r="AY427" s="1326"/>
      <c r="AZ427" s="497"/>
      <c r="BA427" s="497"/>
      <c r="BB427" s="498"/>
      <c r="BC427" s="498"/>
      <c r="BD427" s="498"/>
      <c r="BE427" s="498"/>
      <c r="BF427" s="504"/>
      <c r="BG427" s="500"/>
      <c r="BJ427" s="577"/>
      <c r="BK427" s="767"/>
      <c r="BL427" s="579"/>
      <c r="BM427" s="580"/>
      <c r="BN427" s="581"/>
      <c r="BO427" s="585"/>
      <c r="BP427" s="1326"/>
      <c r="BQ427" s="497"/>
      <c r="BR427" s="497"/>
      <c r="BS427" s="498"/>
      <c r="BT427" s="498"/>
      <c r="BU427" s="498"/>
      <c r="BV427" s="498"/>
      <c r="BW427" s="504"/>
      <c r="BX427" s="500"/>
      <c r="CA427" s="577"/>
      <c r="CB427" s="767"/>
      <c r="CC427" s="579"/>
      <c r="CD427" s="580"/>
      <c r="CE427" s="581"/>
      <c r="CF427" s="585"/>
      <c r="CG427" s="1326"/>
      <c r="CH427" s="497"/>
      <c r="CI427" s="497"/>
      <c r="CJ427" s="498"/>
      <c r="CK427" s="498"/>
      <c r="CL427" s="498"/>
      <c r="CM427" s="498"/>
      <c r="CN427" s="504"/>
      <c r="CO427" s="500"/>
      <c r="CR427" s="577"/>
      <c r="CS427" s="767"/>
      <c r="CT427" s="579"/>
      <c r="CU427" s="580"/>
      <c r="CV427" s="581"/>
      <c r="CW427" s="585"/>
      <c r="CX427" s="1326"/>
      <c r="CY427" s="497"/>
      <c r="CZ427" s="497"/>
      <c r="DA427" s="498"/>
      <c r="DB427" s="498"/>
      <c r="DC427" s="498"/>
      <c r="DD427" s="498"/>
      <c r="DE427" s="504"/>
      <c r="DF427" s="500"/>
      <c r="DI427" s="577"/>
      <c r="DJ427" s="767"/>
      <c r="DK427" s="579"/>
      <c r="DL427" s="580"/>
      <c r="DM427" s="581"/>
      <c r="DN427" s="585"/>
      <c r="DO427" s="1326"/>
      <c r="DP427" s="497"/>
      <c r="DQ427" s="497"/>
      <c r="DR427" s="498"/>
      <c r="DS427" s="498"/>
      <c r="DT427" s="498"/>
      <c r="DU427" s="498"/>
      <c r="DV427" s="504"/>
      <c r="DW427" s="500"/>
      <c r="DZ427" s="577"/>
      <c r="EA427" s="767"/>
      <c r="EB427" s="579"/>
      <c r="EC427" s="580"/>
      <c r="ED427" s="581"/>
      <c r="EE427" s="585"/>
      <c r="EF427" s="1326"/>
      <c r="EG427" s="497"/>
      <c r="EH427" s="497"/>
      <c r="EI427" s="498"/>
      <c r="EJ427" s="498"/>
      <c r="EK427" s="498"/>
      <c r="EL427" s="498"/>
      <c r="EM427" s="504"/>
      <c r="EN427" s="500"/>
      <c r="EQ427" s="665"/>
      <c r="ER427" s="666"/>
      <c r="ES427" s="667"/>
      <c r="ET427" s="668"/>
      <c r="EU427" s="669"/>
      <c r="EV427" s="691"/>
      <c r="EW427" s="1326"/>
      <c r="EX427" s="497" t="e">
        <f t="shared" si="9063"/>
        <v>#N/A</v>
      </c>
      <c r="EY427" s="497" t="e">
        <f t="shared" si="9064"/>
        <v>#N/A</v>
      </c>
      <c r="EZ427" s="498" t="e">
        <f t="shared" si="9065"/>
        <v>#N/A</v>
      </c>
      <c r="FA427" s="498">
        <f t="shared" si="9066"/>
        <v>0</v>
      </c>
      <c r="FB427" s="498">
        <f t="shared" si="9067"/>
        <v>0</v>
      </c>
      <c r="FC427" s="498" t="e">
        <f t="shared" si="9068"/>
        <v>#N/A</v>
      </c>
      <c r="FD427" s="504">
        <f t="shared" si="9069"/>
        <v>0</v>
      </c>
      <c r="FE427" s="500">
        <f t="shared" si="9070"/>
        <v>0</v>
      </c>
      <c r="FH427" s="665"/>
      <c r="FI427" s="666"/>
      <c r="FJ427" s="667"/>
      <c r="FK427" s="668"/>
      <c r="FL427" s="669"/>
      <c r="FM427" s="691"/>
      <c r="FN427" s="1326"/>
      <c r="FO427" s="497" t="e">
        <f t="shared" si="9071"/>
        <v>#N/A</v>
      </c>
      <c r="FP427" s="497" t="e">
        <f t="shared" si="9072"/>
        <v>#N/A</v>
      </c>
      <c r="FQ427" s="498" t="e">
        <f t="shared" si="9073"/>
        <v>#N/A</v>
      </c>
      <c r="FR427" s="498">
        <f t="shared" si="9074"/>
        <v>0</v>
      </c>
      <c r="FS427" s="498">
        <f t="shared" si="9075"/>
        <v>0</v>
      </c>
      <c r="FT427" s="498" t="e">
        <f t="shared" si="9076"/>
        <v>#N/A</v>
      </c>
      <c r="FU427" s="504">
        <f t="shared" si="9077"/>
        <v>0</v>
      </c>
      <c r="FV427" s="500">
        <f t="shared" si="9078"/>
        <v>0</v>
      </c>
      <c r="FY427" s="665"/>
      <c r="FZ427" s="666"/>
      <c r="GA427" s="667"/>
      <c r="GB427" s="668"/>
      <c r="GC427" s="669"/>
      <c r="GD427" s="691"/>
      <c r="GE427" s="1326"/>
      <c r="GF427" s="497" t="e">
        <f t="shared" si="9079"/>
        <v>#N/A</v>
      </c>
      <c r="GG427" s="497" t="e">
        <f t="shared" si="9080"/>
        <v>#N/A</v>
      </c>
      <c r="GH427" s="498" t="e">
        <f t="shared" si="9081"/>
        <v>#N/A</v>
      </c>
      <c r="GI427" s="498">
        <f t="shared" si="9082"/>
        <v>0</v>
      </c>
      <c r="GJ427" s="498">
        <f t="shared" si="9083"/>
        <v>0</v>
      </c>
      <c r="GK427" s="498" t="e">
        <f t="shared" si="9084"/>
        <v>#N/A</v>
      </c>
      <c r="GL427" s="504">
        <f t="shared" si="9085"/>
        <v>0</v>
      </c>
      <c r="GM427" s="500">
        <f t="shared" si="9086"/>
        <v>0</v>
      </c>
      <c r="GP427" s="665"/>
      <c r="GQ427" s="666"/>
      <c r="GR427" s="667"/>
      <c r="GS427" s="668"/>
      <c r="GT427" s="669"/>
      <c r="GU427" s="691"/>
      <c r="GV427" s="1326"/>
      <c r="GW427" s="497" t="e">
        <f t="shared" si="9087"/>
        <v>#N/A</v>
      </c>
      <c r="GX427" s="497" t="e">
        <f t="shared" si="9088"/>
        <v>#N/A</v>
      </c>
      <c r="GY427" s="498" t="e">
        <f t="shared" si="9089"/>
        <v>#N/A</v>
      </c>
      <c r="GZ427" s="498">
        <f t="shared" si="9090"/>
        <v>0</v>
      </c>
      <c r="HA427" s="498">
        <f t="shared" si="9091"/>
        <v>0</v>
      </c>
      <c r="HB427" s="498" t="e">
        <f t="shared" si="9092"/>
        <v>#N/A</v>
      </c>
      <c r="HC427" s="504">
        <f t="shared" si="9093"/>
        <v>0</v>
      </c>
      <c r="HD427" s="500">
        <f t="shared" si="9094"/>
        <v>0</v>
      </c>
      <c r="HG427" s="665"/>
      <c r="HH427" s="666"/>
      <c r="HI427" s="667"/>
      <c r="HJ427" s="668"/>
      <c r="HK427" s="669"/>
      <c r="HL427" s="691"/>
      <c r="HM427" s="1326"/>
      <c r="HN427" s="497" t="e">
        <f t="shared" si="9095"/>
        <v>#N/A</v>
      </c>
      <c r="HO427" s="497" t="e">
        <f t="shared" si="9096"/>
        <v>#N/A</v>
      </c>
      <c r="HP427" s="498" t="e">
        <f t="shared" si="9097"/>
        <v>#N/A</v>
      </c>
      <c r="HQ427" s="498">
        <f t="shared" si="9098"/>
        <v>0</v>
      </c>
      <c r="HR427" s="498">
        <f t="shared" si="9099"/>
        <v>0</v>
      </c>
      <c r="HS427" s="498" t="e">
        <f t="shared" si="9100"/>
        <v>#N/A</v>
      </c>
      <c r="HT427" s="504">
        <f t="shared" si="9101"/>
        <v>0</v>
      </c>
      <c r="HU427" s="500">
        <f t="shared" si="9102"/>
        <v>0</v>
      </c>
      <c r="HX427" s="665"/>
      <c r="HY427" s="666"/>
      <c r="HZ427" s="667"/>
      <c r="IA427" s="668"/>
      <c r="IB427" s="669"/>
      <c r="IC427" s="691"/>
      <c r="ID427" s="1326"/>
      <c r="IE427" s="497" t="e">
        <f t="shared" si="9103"/>
        <v>#N/A</v>
      </c>
      <c r="IF427" s="497" t="e">
        <f t="shared" si="9104"/>
        <v>#N/A</v>
      </c>
      <c r="IG427" s="498" t="e">
        <f t="shared" si="9105"/>
        <v>#N/A</v>
      </c>
      <c r="IH427" s="498">
        <f t="shared" si="9106"/>
        <v>0</v>
      </c>
      <c r="II427" s="498">
        <f t="shared" si="9107"/>
        <v>0</v>
      </c>
      <c r="IJ427" s="498" t="e">
        <f t="shared" si="9108"/>
        <v>#N/A</v>
      </c>
      <c r="IK427" s="504">
        <f t="shared" si="9109"/>
        <v>0</v>
      </c>
      <c r="IL427" s="500">
        <f t="shared" si="9110"/>
        <v>0</v>
      </c>
      <c r="IO427" s="665"/>
      <c r="IP427" s="666"/>
      <c r="IQ427" s="667"/>
      <c r="IR427" s="668"/>
      <c r="IS427" s="669"/>
      <c r="IT427" s="691"/>
      <c r="IU427" s="1326"/>
      <c r="IV427" s="497" t="e">
        <f t="shared" si="9111"/>
        <v>#N/A</v>
      </c>
      <c r="IW427" s="497" t="e">
        <f t="shared" si="9112"/>
        <v>#N/A</v>
      </c>
      <c r="IX427" s="498" t="e">
        <f t="shared" si="9113"/>
        <v>#N/A</v>
      </c>
      <c r="IY427" s="498">
        <f t="shared" si="9114"/>
        <v>0</v>
      </c>
      <c r="IZ427" s="498">
        <f t="shared" si="9115"/>
        <v>0</v>
      </c>
      <c r="JA427" s="498" t="e">
        <f t="shared" si="9116"/>
        <v>#N/A</v>
      </c>
      <c r="JB427" s="504">
        <f t="shared" si="9117"/>
        <v>0</v>
      </c>
      <c r="JC427" s="500">
        <f t="shared" si="9118"/>
        <v>0</v>
      </c>
      <c r="JF427" s="665"/>
      <c r="JG427" s="666"/>
      <c r="JH427" s="667"/>
      <c r="JI427" s="668"/>
      <c r="JJ427" s="669"/>
      <c r="JK427" s="691"/>
      <c r="JL427" s="1326"/>
      <c r="JM427" s="497" t="e">
        <f t="shared" si="9119"/>
        <v>#N/A</v>
      </c>
      <c r="JN427" s="497" t="e">
        <f t="shared" si="9120"/>
        <v>#N/A</v>
      </c>
      <c r="JO427" s="498" t="e">
        <f t="shared" si="9121"/>
        <v>#N/A</v>
      </c>
      <c r="JP427" s="498">
        <f t="shared" si="9122"/>
        <v>0</v>
      </c>
      <c r="JQ427" s="498">
        <f t="shared" si="9123"/>
        <v>0</v>
      </c>
      <c r="JR427" s="498" t="e">
        <f t="shared" si="9124"/>
        <v>#N/A</v>
      </c>
      <c r="JS427" s="504">
        <f t="shared" si="9125"/>
        <v>0</v>
      </c>
      <c r="JT427" s="500">
        <f t="shared" si="9126"/>
        <v>0</v>
      </c>
      <c r="JW427" s="665"/>
      <c r="JX427" s="666"/>
      <c r="JY427" s="667"/>
      <c r="JZ427" s="668"/>
      <c r="KA427" s="669"/>
      <c r="KB427" s="691"/>
      <c r="KC427" s="1326"/>
      <c r="KD427" s="497" t="e">
        <f t="shared" si="9127"/>
        <v>#N/A</v>
      </c>
      <c r="KE427" s="497" t="e">
        <f t="shared" si="9128"/>
        <v>#N/A</v>
      </c>
      <c r="KF427" s="498" t="e">
        <f t="shared" si="9129"/>
        <v>#N/A</v>
      </c>
      <c r="KG427" s="498">
        <f t="shared" si="9130"/>
        <v>0</v>
      </c>
      <c r="KH427" s="498">
        <f t="shared" si="9131"/>
        <v>0</v>
      </c>
      <c r="KI427" s="498" t="e">
        <f t="shared" si="9132"/>
        <v>#N/A</v>
      </c>
      <c r="KJ427" s="504">
        <f t="shared" si="9133"/>
        <v>0</v>
      </c>
      <c r="KK427" s="500">
        <f t="shared" si="9134"/>
        <v>0</v>
      </c>
      <c r="KN427" s="665"/>
      <c r="KO427" s="666"/>
      <c r="KP427" s="667"/>
      <c r="KQ427" s="668"/>
      <c r="KR427" s="669"/>
      <c r="KS427" s="691"/>
      <c r="KT427" s="1326"/>
      <c r="KU427" s="497" t="e">
        <f t="shared" si="9135"/>
        <v>#N/A</v>
      </c>
      <c r="KV427" s="497" t="e">
        <f t="shared" si="9136"/>
        <v>#N/A</v>
      </c>
      <c r="KW427" s="498" t="e">
        <f t="shared" si="9137"/>
        <v>#N/A</v>
      </c>
      <c r="KX427" s="498">
        <f t="shared" si="9138"/>
        <v>0</v>
      </c>
      <c r="KY427" s="498">
        <f t="shared" si="9139"/>
        <v>0</v>
      </c>
      <c r="KZ427" s="498" t="e">
        <f t="shared" si="9140"/>
        <v>#N/A</v>
      </c>
      <c r="LA427" s="504">
        <f t="shared" si="9141"/>
        <v>0</v>
      </c>
      <c r="LB427" s="500">
        <f t="shared" si="9142"/>
        <v>0</v>
      </c>
      <c r="LE427" s="665"/>
      <c r="LF427" s="666"/>
      <c r="LG427" s="667"/>
      <c r="LH427" s="668"/>
      <c r="LI427" s="669"/>
      <c r="LJ427" s="691"/>
      <c r="LK427" s="1326"/>
      <c r="LL427" s="497" t="e">
        <f t="shared" si="9143"/>
        <v>#N/A</v>
      </c>
      <c r="LM427" s="497" t="e">
        <f t="shared" si="9144"/>
        <v>#N/A</v>
      </c>
      <c r="LN427" s="498" t="e">
        <f t="shared" si="9145"/>
        <v>#N/A</v>
      </c>
      <c r="LO427" s="498">
        <f t="shared" si="9146"/>
        <v>0</v>
      </c>
      <c r="LP427" s="498">
        <f t="shared" si="9147"/>
        <v>0</v>
      </c>
      <c r="LQ427" s="498" t="e">
        <f t="shared" si="9148"/>
        <v>#N/A</v>
      </c>
      <c r="LR427" s="504">
        <f t="shared" si="9149"/>
        <v>0</v>
      </c>
      <c r="LS427" s="500">
        <f t="shared" si="9150"/>
        <v>0</v>
      </c>
      <c r="LV427" s="665"/>
      <c r="LW427" s="666"/>
      <c r="LX427" s="667"/>
      <c r="LY427" s="668"/>
      <c r="LZ427" s="669"/>
      <c r="MA427" s="691"/>
      <c r="MB427" s="1326"/>
      <c r="MC427" s="497" t="e">
        <f t="shared" si="9151"/>
        <v>#N/A</v>
      </c>
      <c r="MD427" s="497" t="e">
        <f t="shared" si="9152"/>
        <v>#N/A</v>
      </c>
      <c r="ME427" s="498" t="e">
        <f t="shared" si="9153"/>
        <v>#N/A</v>
      </c>
      <c r="MF427" s="498">
        <f t="shared" si="9154"/>
        <v>0</v>
      </c>
      <c r="MG427" s="498">
        <f t="shared" si="9155"/>
        <v>0</v>
      </c>
      <c r="MH427" s="498" t="e">
        <f t="shared" si="9156"/>
        <v>#N/A</v>
      </c>
      <c r="MI427" s="504">
        <f t="shared" si="9157"/>
        <v>0</v>
      </c>
      <c r="MJ427" s="500">
        <f t="shared" si="9158"/>
        <v>0</v>
      </c>
      <c r="MM427" s="665"/>
      <c r="MN427" s="666"/>
      <c r="MO427" s="667"/>
      <c r="MP427" s="668"/>
      <c r="MQ427" s="669"/>
      <c r="MR427" s="691"/>
      <c r="MS427" s="1326"/>
      <c r="MT427" s="497" t="e">
        <f t="shared" si="9159"/>
        <v>#N/A</v>
      </c>
      <c r="MU427" s="497" t="e">
        <f t="shared" si="9160"/>
        <v>#N/A</v>
      </c>
      <c r="MV427" s="498" t="e">
        <f t="shared" si="9161"/>
        <v>#N/A</v>
      </c>
      <c r="MW427" s="498">
        <f t="shared" si="9162"/>
        <v>0</v>
      </c>
      <c r="MX427" s="498">
        <f t="shared" si="9163"/>
        <v>0</v>
      </c>
      <c r="MY427" s="498" t="e">
        <f t="shared" si="9164"/>
        <v>#N/A</v>
      </c>
      <c r="MZ427" s="504">
        <f t="shared" si="9165"/>
        <v>0</v>
      </c>
      <c r="NA427" s="500">
        <f t="shared" si="9166"/>
        <v>0</v>
      </c>
      <c r="ND427" s="665"/>
      <c r="NE427" s="666"/>
      <c r="NF427" s="667"/>
      <c r="NG427" s="668"/>
      <c r="NH427" s="669"/>
      <c r="NI427" s="691"/>
      <c r="NJ427" s="1326"/>
      <c r="NK427" s="497" t="e">
        <f t="shared" si="9167"/>
        <v>#N/A</v>
      </c>
      <c r="NL427" s="497" t="e">
        <f t="shared" si="9168"/>
        <v>#N/A</v>
      </c>
      <c r="NM427" s="498" t="e">
        <f t="shared" si="9169"/>
        <v>#N/A</v>
      </c>
      <c r="NN427" s="498">
        <f t="shared" si="9170"/>
        <v>0</v>
      </c>
      <c r="NO427" s="498">
        <f t="shared" si="9171"/>
        <v>0</v>
      </c>
      <c r="NP427" s="498" t="e">
        <f t="shared" si="9172"/>
        <v>#N/A</v>
      </c>
      <c r="NQ427" s="504">
        <f t="shared" si="9173"/>
        <v>0</v>
      </c>
      <c r="NR427" s="500">
        <f t="shared" si="9174"/>
        <v>0</v>
      </c>
      <c r="NU427" s="665"/>
      <c r="NV427" s="666"/>
      <c r="NW427" s="667"/>
      <c r="NX427" s="668"/>
      <c r="NY427" s="669"/>
      <c r="NZ427" s="691"/>
      <c r="OA427" s="1326"/>
      <c r="OB427" s="497" t="e">
        <f t="shared" si="9175"/>
        <v>#N/A</v>
      </c>
      <c r="OC427" s="497" t="e">
        <f t="shared" si="9176"/>
        <v>#N/A</v>
      </c>
      <c r="OD427" s="498" t="e">
        <f t="shared" si="9177"/>
        <v>#N/A</v>
      </c>
      <c r="OE427" s="498">
        <f t="shared" si="9178"/>
        <v>0</v>
      </c>
      <c r="OF427" s="498">
        <f t="shared" si="9179"/>
        <v>0</v>
      </c>
      <c r="OG427" s="498" t="e">
        <f t="shared" si="9180"/>
        <v>#N/A</v>
      </c>
      <c r="OH427" s="504">
        <f t="shared" si="9181"/>
        <v>0</v>
      </c>
      <c r="OI427" s="500">
        <f t="shared" si="9182"/>
        <v>0</v>
      </c>
      <c r="OL427" s="665"/>
      <c r="OM427" s="666"/>
      <c r="ON427" s="667"/>
      <c r="OO427" s="668"/>
      <c r="OP427" s="669"/>
      <c r="OQ427" s="691"/>
      <c r="OR427" s="1326"/>
      <c r="OS427" s="497" t="e">
        <f t="shared" si="9183"/>
        <v>#N/A</v>
      </c>
      <c r="OT427" s="497" t="e">
        <f t="shared" si="9184"/>
        <v>#N/A</v>
      </c>
      <c r="OU427" s="498" t="e">
        <f t="shared" si="9185"/>
        <v>#N/A</v>
      </c>
      <c r="OV427" s="498">
        <f t="shared" si="9186"/>
        <v>0</v>
      </c>
      <c r="OW427" s="498">
        <f t="shared" si="9187"/>
        <v>0</v>
      </c>
      <c r="OX427" s="498" t="e">
        <f t="shared" si="9188"/>
        <v>#N/A</v>
      </c>
      <c r="OY427" s="504">
        <f t="shared" si="9189"/>
        <v>0</v>
      </c>
      <c r="OZ427" s="500">
        <f t="shared" si="9190"/>
        <v>0</v>
      </c>
      <c r="PC427" s="665"/>
      <c r="PD427" s="666"/>
      <c r="PE427" s="667"/>
      <c r="PF427" s="668"/>
      <c r="PG427" s="669"/>
      <c r="PH427" s="691"/>
      <c r="PI427" s="1326"/>
      <c r="PJ427" s="497" t="e">
        <f t="shared" si="9191"/>
        <v>#N/A</v>
      </c>
      <c r="PK427" s="497" t="e">
        <f t="shared" si="9192"/>
        <v>#N/A</v>
      </c>
      <c r="PL427" s="498" t="e">
        <f t="shared" si="9193"/>
        <v>#N/A</v>
      </c>
      <c r="PM427" s="498">
        <f t="shared" si="9194"/>
        <v>0</v>
      </c>
      <c r="PN427" s="498">
        <f t="shared" si="9195"/>
        <v>0</v>
      </c>
      <c r="PO427" s="498" t="e">
        <f t="shared" si="9196"/>
        <v>#N/A</v>
      </c>
      <c r="PP427" s="504">
        <f t="shared" si="9197"/>
        <v>0</v>
      </c>
      <c r="PQ427" s="500">
        <f t="shared" si="9198"/>
        <v>0</v>
      </c>
      <c r="PT427" s="665"/>
      <c r="PU427" s="666"/>
      <c r="PV427" s="667"/>
      <c r="PW427" s="668"/>
      <c r="PX427" s="669"/>
      <c r="PY427" s="691"/>
      <c r="PZ427" s="1326"/>
      <c r="QA427" s="497" t="e">
        <f t="shared" si="9199"/>
        <v>#N/A</v>
      </c>
      <c r="QB427" s="497" t="e">
        <f t="shared" si="9200"/>
        <v>#N/A</v>
      </c>
      <c r="QC427" s="498" t="e">
        <f t="shared" si="9201"/>
        <v>#N/A</v>
      </c>
      <c r="QD427" s="498">
        <f t="shared" si="9202"/>
        <v>0</v>
      </c>
      <c r="QE427" s="498">
        <f t="shared" si="9203"/>
        <v>0</v>
      </c>
      <c r="QF427" s="498" t="e">
        <f t="shared" si="9204"/>
        <v>#N/A</v>
      </c>
      <c r="QG427" s="504">
        <f t="shared" si="9205"/>
        <v>0</v>
      </c>
      <c r="QH427" s="500">
        <f t="shared" si="9206"/>
        <v>0</v>
      </c>
      <c r="QK427" s="665"/>
      <c r="QL427" s="666"/>
      <c r="QM427" s="667"/>
      <c r="QN427" s="668"/>
      <c r="QO427" s="669"/>
      <c r="QP427" s="691"/>
      <c r="QQ427" s="1326"/>
      <c r="QR427" s="497" t="e">
        <f t="shared" si="9207"/>
        <v>#N/A</v>
      </c>
      <c r="QS427" s="497" t="e">
        <f t="shared" si="9208"/>
        <v>#N/A</v>
      </c>
      <c r="QT427" s="498" t="e">
        <f t="shared" si="9209"/>
        <v>#N/A</v>
      </c>
      <c r="QU427" s="498">
        <f t="shared" si="9210"/>
        <v>0</v>
      </c>
      <c r="QV427" s="498">
        <f t="shared" si="9211"/>
        <v>0</v>
      </c>
      <c r="QW427" s="498" t="e">
        <f t="shared" si="9212"/>
        <v>#N/A</v>
      </c>
      <c r="QX427" s="504">
        <f t="shared" si="9213"/>
        <v>0</v>
      </c>
      <c r="QY427" s="500">
        <f t="shared" si="9214"/>
        <v>0</v>
      </c>
      <c r="RB427" s="428"/>
      <c r="RC427" s="436"/>
      <c r="RD427" s="440"/>
      <c r="RE427" s="406"/>
      <c r="RF427" s="438"/>
      <c r="RG427" s="439"/>
      <c r="RH427" s="439"/>
      <c r="RI427" s="497"/>
      <c r="RJ427" s="497"/>
      <c r="RK427" s="501"/>
      <c r="RL427" s="501"/>
      <c r="RM427" s="501"/>
      <c r="RN427" s="501"/>
      <c r="RO427" s="505"/>
      <c r="RP427" s="503"/>
      <c r="RS427" s="428"/>
      <c r="RT427" s="436"/>
      <c r="RU427" s="440"/>
      <c r="RV427" s="406"/>
      <c r="RW427" s="438"/>
      <c r="RX427" s="439"/>
      <c r="RY427" s="439"/>
      <c r="RZ427" s="497"/>
      <c r="SA427" s="497"/>
      <c r="SB427" s="501"/>
      <c r="SC427" s="501"/>
      <c r="SD427" s="501"/>
      <c r="SE427" s="501"/>
      <c r="SF427" s="505"/>
      <c r="SG427" s="503"/>
      <c r="SJ427" s="428"/>
      <c r="SK427" s="436"/>
      <c r="SL427" s="440"/>
      <c r="SM427" s="406"/>
      <c r="SN427" s="438"/>
      <c r="SO427" s="439"/>
      <c r="SP427" s="439"/>
      <c r="SQ427" s="497"/>
      <c r="SR427" s="497"/>
      <c r="SS427" s="501"/>
      <c r="ST427" s="501"/>
      <c r="SU427" s="501"/>
      <c r="SV427" s="501"/>
      <c r="SW427" s="505"/>
      <c r="SX427" s="503"/>
    </row>
    <row r="428" spans="2:518" ht="39.75" hidden="1" customHeight="1" thickTop="1" thickBot="1">
      <c r="B428" s="577"/>
      <c r="C428" s="578"/>
      <c r="D428" s="579"/>
      <c r="E428" s="580"/>
      <c r="F428" s="581"/>
      <c r="G428" s="585"/>
      <c r="H428" s="595"/>
      <c r="K428" s="577"/>
      <c r="L428" s="767"/>
      <c r="M428" s="579"/>
      <c r="N428" s="580"/>
      <c r="O428" s="581"/>
      <c r="P428" s="585"/>
      <c r="Q428" s="1326"/>
      <c r="R428" s="497"/>
      <c r="S428" s="497"/>
      <c r="T428" s="498"/>
      <c r="U428" s="498"/>
      <c r="V428" s="498"/>
      <c r="W428" s="498"/>
      <c r="X428" s="504"/>
      <c r="Y428" s="500"/>
      <c r="Z428" s="486"/>
      <c r="AA428" s="486"/>
      <c r="AB428" s="577"/>
      <c r="AC428" s="767"/>
      <c r="AD428" s="579"/>
      <c r="AE428" s="580"/>
      <c r="AF428" s="581"/>
      <c r="AG428" s="585"/>
      <c r="AH428" s="1326"/>
      <c r="AI428" s="497"/>
      <c r="AJ428" s="497"/>
      <c r="AK428" s="498"/>
      <c r="AL428" s="498"/>
      <c r="AM428" s="498"/>
      <c r="AN428" s="498"/>
      <c r="AO428" s="504"/>
      <c r="AP428" s="500"/>
      <c r="AQ428" s="486"/>
      <c r="AR428" s="486"/>
      <c r="AS428" s="577"/>
      <c r="AT428" s="767"/>
      <c r="AU428" s="579"/>
      <c r="AV428" s="580"/>
      <c r="AW428" s="581"/>
      <c r="AX428" s="585"/>
      <c r="AY428" s="1326"/>
      <c r="AZ428" s="497"/>
      <c r="BA428" s="497"/>
      <c r="BB428" s="498"/>
      <c r="BC428" s="498"/>
      <c r="BD428" s="498"/>
      <c r="BE428" s="498"/>
      <c r="BF428" s="504"/>
      <c r="BG428" s="500"/>
      <c r="BJ428" s="577"/>
      <c r="BK428" s="767"/>
      <c r="BL428" s="579"/>
      <c r="BM428" s="580"/>
      <c r="BN428" s="581"/>
      <c r="BO428" s="585"/>
      <c r="BP428" s="1326"/>
      <c r="BQ428" s="497"/>
      <c r="BR428" s="497"/>
      <c r="BS428" s="498"/>
      <c r="BT428" s="498"/>
      <c r="BU428" s="498"/>
      <c r="BV428" s="498"/>
      <c r="BW428" s="504"/>
      <c r="BX428" s="500"/>
      <c r="CA428" s="577"/>
      <c r="CB428" s="767"/>
      <c r="CC428" s="579"/>
      <c r="CD428" s="580"/>
      <c r="CE428" s="581"/>
      <c r="CF428" s="585"/>
      <c r="CG428" s="1326"/>
      <c r="CH428" s="497"/>
      <c r="CI428" s="497"/>
      <c r="CJ428" s="498"/>
      <c r="CK428" s="498"/>
      <c r="CL428" s="498"/>
      <c r="CM428" s="498"/>
      <c r="CN428" s="504"/>
      <c r="CO428" s="500"/>
      <c r="CR428" s="577"/>
      <c r="CS428" s="767"/>
      <c r="CT428" s="579"/>
      <c r="CU428" s="580"/>
      <c r="CV428" s="581"/>
      <c r="CW428" s="585"/>
      <c r="CX428" s="1326"/>
      <c r="CY428" s="497"/>
      <c r="CZ428" s="497"/>
      <c r="DA428" s="498"/>
      <c r="DB428" s="498"/>
      <c r="DC428" s="498"/>
      <c r="DD428" s="498"/>
      <c r="DE428" s="504"/>
      <c r="DF428" s="500"/>
      <c r="DI428" s="577"/>
      <c r="DJ428" s="767"/>
      <c r="DK428" s="579"/>
      <c r="DL428" s="580"/>
      <c r="DM428" s="581"/>
      <c r="DN428" s="585"/>
      <c r="DO428" s="1326"/>
      <c r="DP428" s="497"/>
      <c r="DQ428" s="497"/>
      <c r="DR428" s="498"/>
      <c r="DS428" s="498"/>
      <c r="DT428" s="498"/>
      <c r="DU428" s="498"/>
      <c r="DV428" s="504"/>
      <c r="DW428" s="500"/>
      <c r="DZ428" s="577"/>
      <c r="EA428" s="767"/>
      <c r="EB428" s="579"/>
      <c r="EC428" s="580"/>
      <c r="ED428" s="581"/>
      <c r="EE428" s="585"/>
      <c r="EF428" s="1326"/>
      <c r="EG428" s="497"/>
      <c r="EH428" s="497"/>
      <c r="EI428" s="498"/>
      <c r="EJ428" s="498"/>
      <c r="EK428" s="498"/>
      <c r="EL428" s="498"/>
      <c r="EM428" s="504"/>
      <c r="EN428" s="500"/>
      <c r="EQ428" s="665"/>
      <c r="ER428" s="666"/>
      <c r="ES428" s="667"/>
      <c r="ET428" s="668"/>
      <c r="EU428" s="669"/>
      <c r="EV428" s="691"/>
      <c r="EW428" s="1326"/>
      <c r="EX428" s="497" t="e">
        <f t="shared" si="9063"/>
        <v>#N/A</v>
      </c>
      <c r="EY428" s="497" t="e">
        <f t="shared" si="9064"/>
        <v>#N/A</v>
      </c>
      <c r="EZ428" s="498" t="e">
        <f t="shared" si="9065"/>
        <v>#N/A</v>
      </c>
      <c r="FA428" s="498">
        <f t="shared" si="9066"/>
        <v>0</v>
      </c>
      <c r="FB428" s="498">
        <f t="shared" si="9067"/>
        <v>0</v>
      </c>
      <c r="FC428" s="498" t="e">
        <f t="shared" si="9068"/>
        <v>#N/A</v>
      </c>
      <c r="FD428" s="504">
        <f t="shared" si="9069"/>
        <v>0</v>
      </c>
      <c r="FE428" s="500">
        <f t="shared" si="9070"/>
        <v>0</v>
      </c>
      <c r="FH428" s="665"/>
      <c r="FI428" s="666"/>
      <c r="FJ428" s="667"/>
      <c r="FK428" s="668"/>
      <c r="FL428" s="669"/>
      <c r="FM428" s="691"/>
      <c r="FN428" s="1326"/>
      <c r="FO428" s="497" t="e">
        <f t="shared" si="9071"/>
        <v>#N/A</v>
      </c>
      <c r="FP428" s="497" t="e">
        <f t="shared" si="9072"/>
        <v>#N/A</v>
      </c>
      <c r="FQ428" s="498" t="e">
        <f t="shared" si="9073"/>
        <v>#N/A</v>
      </c>
      <c r="FR428" s="498">
        <f t="shared" si="9074"/>
        <v>0</v>
      </c>
      <c r="FS428" s="498">
        <f t="shared" si="9075"/>
        <v>0</v>
      </c>
      <c r="FT428" s="498" t="e">
        <f t="shared" si="9076"/>
        <v>#N/A</v>
      </c>
      <c r="FU428" s="504">
        <f t="shared" si="9077"/>
        <v>0</v>
      </c>
      <c r="FV428" s="500">
        <f t="shared" si="9078"/>
        <v>0</v>
      </c>
      <c r="FY428" s="665"/>
      <c r="FZ428" s="666"/>
      <c r="GA428" s="667"/>
      <c r="GB428" s="668"/>
      <c r="GC428" s="669"/>
      <c r="GD428" s="691"/>
      <c r="GE428" s="1326"/>
      <c r="GF428" s="497" t="e">
        <f t="shared" si="9079"/>
        <v>#N/A</v>
      </c>
      <c r="GG428" s="497" t="e">
        <f t="shared" si="9080"/>
        <v>#N/A</v>
      </c>
      <c r="GH428" s="498" t="e">
        <f t="shared" si="9081"/>
        <v>#N/A</v>
      </c>
      <c r="GI428" s="498">
        <f t="shared" si="9082"/>
        <v>0</v>
      </c>
      <c r="GJ428" s="498">
        <f t="shared" si="9083"/>
        <v>0</v>
      </c>
      <c r="GK428" s="498" t="e">
        <f t="shared" si="9084"/>
        <v>#N/A</v>
      </c>
      <c r="GL428" s="504">
        <f t="shared" si="9085"/>
        <v>0</v>
      </c>
      <c r="GM428" s="500">
        <f t="shared" si="9086"/>
        <v>0</v>
      </c>
      <c r="GP428" s="665"/>
      <c r="GQ428" s="666"/>
      <c r="GR428" s="667"/>
      <c r="GS428" s="668"/>
      <c r="GT428" s="669"/>
      <c r="GU428" s="691"/>
      <c r="GV428" s="1326"/>
      <c r="GW428" s="497" t="e">
        <f t="shared" si="9087"/>
        <v>#N/A</v>
      </c>
      <c r="GX428" s="497" t="e">
        <f t="shared" si="9088"/>
        <v>#N/A</v>
      </c>
      <c r="GY428" s="498" t="e">
        <f t="shared" si="9089"/>
        <v>#N/A</v>
      </c>
      <c r="GZ428" s="498">
        <f t="shared" si="9090"/>
        <v>0</v>
      </c>
      <c r="HA428" s="498">
        <f t="shared" si="9091"/>
        <v>0</v>
      </c>
      <c r="HB428" s="498" t="e">
        <f t="shared" si="9092"/>
        <v>#N/A</v>
      </c>
      <c r="HC428" s="504">
        <f t="shared" si="9093"/>
        <v>0</v>
      </c>
      <c r="HD428" s="500">
        <f t="shared" si="9094"/>
        <v>0</v>
      </c>
      <c r="HG428" s="665"/>
      <c r="HH428" s="666"/>
      <c r="HI428" s="667"/>
      <c r="HJ428" s="668"/>
      <c r="HK428" s="669"/>
      <c r="HL428" s="691"/>
      <c r="HM428" s="1326"/>
      <c r="HN428" s="497" t="e">
        <f t="shared" si="9095"/>
        <v>#N/A</v>
      </c>
      <c r="HO428" s="497" t="e">
        <f t="shared" si="9096"/>
        <v>#N/A</v>
      </c>
      <c r="HP428" s="498" t="e">
        <f t="shared" si="9097"/>
        <v>#N/A</v>
      </c>
      <c r="HQ428" s="498">
        <f t="shared" si="9098"/>
        <v>0</v>
      </c>
      <c r="HR428" s="498">
        <f t="shared" si="9099"/>
        <v>0</v>
      </c>
      <c r="HS428" s="498" t="e">
        <f t="shared" si="9100"/>
        <v>#N/A</v>
      </c>
      <c r="HT428" s="504">
        <f t="shared" si="9101"/>
        <v>0</v>
      </c>
      <c r="HU428" s="500">
        <f t="shared" si="9102"/>
        <v>0</v>
      </c>
      <c r="HX428" s="665"/>
      <c r="HY428" s="666"/>
      <c r="HZ428" s="667"/>
      <c r="IA428" s="668"/>
      <c r="IB428" s="669"/>
      <c r="IC428" s="691"/>
      <c r="ID428" s="1326"/>
      <c r="IE428" s="497" t="e">
        <f t="shared" si="9103"/>
        <v>#N/A</v>
      </c>
      <c r="IF428" s="497" t="e">
        <f t="shared" si="9104"/>
        <v>#N/A</v>
      </c>
      <c r="IG428" s="498" t="e">
        <f t="shared" si="9105"/>
        <v>#N/A</v>
      </c>
      <c r="IH428" s="498">
        <f t="shared" si="9106"/>
        <v>0</v>
      </c>
      <c r="II428" s="498">
        <f t="shared" si="9107"/>
        <v>0</v>
      </c>
      <c r="IJ428" s="498" t="e">
        <f t="shared" si="9108"/>
        <v>#N/A</v>
      </c>
      <c r="IK428" s="504">
        <f t="shared" si="9109"/>
        <v>0</v>
      </c>
      <c r="IL428" s="500">
        <f t="shared" si="9110"/>
        <v>0</v>
      </c>
      <c r="IO428" s="665"/>
      <c r="IP428" s="666"/>
      <c r="IQ428" s="667"/>
      <c r="IR428" s="668"/>
      <c r="IS428" s="669"/>
      <c r="IT428" s="691"/>
      <c r="IU428" s="1326"/>
      <c r="IV428" s="497" t="e">
        <f t="shared" si="9111"/>
        <v>#N/A</v>
      </c>
      <c r="IW428" s="497" t="e">
        <f t="shared" si="9112"/>
        <v>#N/A</v>
      </c>
      <c r="IX428" s="498" t="e">
        <f t="shared" si="9113"/>
        <v>#N/A</v>
      </c>
      <c r="IY428" s="498">
        <f t="shared" si="9114"/>
        <v>0</v>
      </c>
      <c r="IZ428" s="498">
        <f t="shared" si="9115"/>
        <v>0</v>
      </c>
      <c r="JA428" s="498" t="e">
        <f t="shared" si="9116"/>
        <v>#N/A</v>
      </c>
      <c r="JB428" s="504">
        <f t="shared" si="9117"/>
        <v>0</v>
      </c>
      <c r="JC428" s="500">
        <f t="shared" si="9118"/>
        <v>0</v>
      </c>
      <c r="JF428" s="665"/>
      <c r="JG428" s="666"/>
      <c r="JH428" s="667"/>
      <c r="JI428" s="668"/>
      <c r="JJ428" s="669"/>
      <c r="JK428" s="691"/>
      <c r="JL428" s="1326"/>
      <c r="JM428" s="497" t="e">
        <f t="shared" si="9119"/>
        <v>#N/A</v>
      </c>
      <c r="JN428" s="497" t="e">
        <f t="shared" si="9120"/>
        <v>#N/A</v>
      </c>
      <c r="JO428" s="498" t="e">
        <f t="shared" si="9121"/>
        <v>#N/A</v>
      </c>
      <c r="JP428" s="498">
        <f t="shared" si="9122"/>
        <v>0</v>
      </c>
      <c r="JQ428" s="498">
        <f t="shared" si="9123"/>
        <v>0</v>
      </c>
      <c r="JR428" s="498" t="e">
        <f t="shared" si="9124"/>
        <v>#N/A</v>
      </c>
      <c r="JS428" s="504">
        <f t="shared" si="9125"/>
        <v>0</v>
      </c>
      <c r="JT428" s="500">
        <f t="shared" si="9126"/>
        <v>0</v>
      </c>
      <c r="JW428" s="665"/>
      <c r="JX428" s="666"/>
      <c r="JY428" s="667"/>
      <c r="JZ428" s="668"/>
      <c r="KA428" s="669"/>
      <c r="KB428" s="691"/>
      <c r="KC428" s="1326"/>
      <c r="KD428" s="497" t="e">
        <f t="shared" si="9127"/>
        <v>#N/A</v>
      </c>
      <c r="KE428" s="497" t="e">
        <f t="shared" si="9128"/>
        <v>#N/A</v>
      </c>
      <c r="KF428" s="498" t="e">
        <f t="shared" si="9129"/>
        <v>#N/A</v>
      </c>
      <c r="KG428" s="498">
        <f t="shared" si="9130"/>
        <v>0</v>
      </c>
      <c r="KH428" s="498">
        <f t="shared" si="9131"/>
        <v>0</v>
      </c>
      <c r="KI428" s="498" t="e">
        <f t="shared" si="9132"/>
        <v>#N/A</v>
      </c>
      <c r="KJ428" s="504">
        <f t="shared" si="9133"/>
        <v>0</v>
      </c>
      <c r="KK428" s="500">
        <f t="shared" si="9134"/>
        <v>0</v>
      </c>
      <c r="KN428" s="665"/>
      <c r="KO428" s="666"/>
      <c r="KP428" s="667"/>
      <c r="KQ428" s="668"/>
      <c r="KR428" s="669"/>
      <c r="KS428" s="691"/>
      <c r="KT428" s="1326"/>
      <c r="KU428" s="497" t="e">
        <f t="shared" si="9135"/>
        <v>#N/A</v>
      </c>
      <c r="KV428" s="497" t="e">
        <f t="shared" si="9136"/>
        <v>#N/A</v>
      </c>
      <c r="KW428" s="498" t="e">
        <f t="shared" si="9137"/>
        <v>#N/A</v>
      </c>
      <c r="KX428" s="498">
        <f t="shared" si="9138"/>
        <v>0</v>
      </c>
      <c r="KY428" s="498">
        <f t="shared" si="9139"/>
        <v>0</v>
      </c>
      <c r="KZ428" s="498" t="e">
        <f t="shared" si="9140"/>
        <v>#N/A</v>
      </c>
      <c r="LA428" s="504">
        <f t="shared" si="9141"/>
        <v>0</v>
      </c>
      <c r="LB428" s="500">
        <f t="shared" si="9142"/>
        <v>0</v>
      </c>
      <c r="LE428" s="665"/>
      <c r="LF428" s="666"/>
      <c r="LG428" s="667"/>
      <c r="LH428" s="668"/>
      <c r="LI428" s="669"/>
      <c r="LJ428" s="691"/>
      <c r="LK428" s="1326"/>
      <c r="LL428" s="497" t="e">
        <f t="shared" si="9143"/>
        <v>#N/A</v>
      </c>
      <c r="LM428" s="497" t="e">
        <f t="shared" si="9144"/>
        <v>#N/A</v>
      </c>
      <c r="LN428" s="498" t="e">
        <f t="shared" si="9145"/>
        <v>#N/A</v>
      </c>
      <c r="LO428" s="498">
        <f t="shared" si="9146"/>
        <v>0</v>
      </c>
      <c r="LP428" s="498">
        <f t="shared" si="9147"/>
        <v>0</v>
      </c>
      <c r="LQ428" s="498" t="e">
        <f t="shared" si="9148"/>
        <v>#N/A</v>
      </c>
      <c r="LR428" s="504">
        <f t="shared" si="9149"/>
        <v>0</v>
      </c>
      <c r="LS428" s="500">
        <f t="shared" si="9150"/>
        <v>0</v>
      </c>
      <c r="LV428" s="665"/>
      <c r="LW428" s="666"/>
      <c r="LX428" s="667"/>
      <c r="LY428" s="668"/>
      <c r="LZ428" s="669"/>
      <c r="MA428" s="691"/>
      <c r="MB428" s="1326"/>
      <c r="MC428" s="497" t="e">
        <f t="shared" si="9151"/>
        <v>#N/A</v>
      </c>
      <c r="MD428" s="497" t="e">
        <f t="shared" si="9152"/>
        <v>#N/A</v>
      </c>
      <c r="ME428" s="498" t="e">
        <f t="shared" si="9153"/>
        <v>#N/A</v>
      </c>
      <c r="MF428" s="498">
        <f t="shared" si="9154"/>
        <v>0</v>
      </c>
      <c r="MG428" s="498">
        <f t="shared" si="9155"/>
        <v>0</v>
      </c>
      <c r="MH428" s="498" t="e">
        <f t="shared" si="9156"/>
        <v>#N/A</v>
      </c>
      <c r="MI428" s="504">
        <f t="shared" si="9157"/>
        <v>0</v>
      </c>
      <c r="MJ428" s="500">
        <f t="shared" si="9158"/>
        <v>0</v>
      </c>
      <c r="MM428" s="665"/>
      <c r="MN428" s="666"/>
      <c r="MO428" s="667"/>
      <c r="MP428" s="668"/>
      <c r="MQ428" s="669"/>
      <c r="MR428" s="691"/>
      <c r="MS428" s="1326"/>
      <c r="MT428" s="497" t="e">
        <f t="shared" si="9159"/>
        <v>#N/A</v>
      </c>
      <c r="MU428" s="497" t="e">
        <f t="shared" si="9160"/>
        <v>#N/A</v>
      </c>
      <c r="MV428" s="498" t="e">
        <f t="shared" si="9161"/>
        <v>#N/A</v>
      </c>
      <c r="MW428" s="498">
        <f t="shared" si="9162"/>
        <v>0</v>
      </c>
      <c r="MX428" s="498">
        <f t="shared" si="9163"/>
        <v>0</v>
      </c>
      <c r="MY428" s="498" t="e">
        <f t="shared" si="9164"/>
        <v>#N/A</v>
      </c>
      <c r="MZ428" s="504">
        <f t="shared" si="9165"/>
        <v>0</v>
      </c>
      <c r="NA428" s="500">
        <f t="shared" si="9166"/>
        <v>0</v>
      </c>
      <c r="ND428" s="665"/>
      <c r="NE428" s="666"/>
      <c r="NF428" s="667"/>
      <c r="NG428" s="668"/>
      <c r="NH428" s="669"/>
      <c r="NI428" s="691"/>
      <c r="NJ428" s="1326"/>
      <c r="NK428" s="497" t="e">
        <f t="shared" si="9167"/>
        <v>#N/A</v>
      </c>
      <c r="NL428" s="497" t="e">
        <f t="shared" si="9168"/>
        <v>#N/A</v>
      </c>
      <c r="NM428" s="498" t="e">
        <f t="shared" si="9169"/>
        <v>#N/A</v>
      </c>
      <c r="NN428" s="498">
        <f t="shared" si="9170"/>
        <v>0</v>
      </c>
      <c r="NO428" s="498">
        <f t="shared" si="9171"/>
        <v>0</v>
      </c>
      <c r="NP428" s="498" t="e">
        <f t="shared" si="9172"/>
        <v>#N/A</v>
      </c>
      <c r="NQ428" s="504">
        <f t="shared" si="9173"/>
        <v>0</v>
      </c>
      <c r="NR428" s="500">
        <f t="shared" si="9174"/>
        <v>0</v>
      </c>
      <c r="NU428" s="665"/>
      <c r="NV428" s="666"/>
      <c r="NW428" s="667"/>
      <c r="NX428" s="668"/>
      <c r="NY428" s="669"/>
      <c r="NZ428" s="691"/>
      <c r="OA428" s="1326"/>
      <c r="OB428" s="497" t="e">
        <f t="shared" si="9175"/>
        <v>#N/A</v>
      </c>
      <c r="OC428" s="497" t="e">
        <f t="shared" si="9176"/>
        <v>#N/A</v>
      </c>
      <c r="OD428" s="498" t="e">
        <f t="shared" si="9177"/>
        <v>#N/A</v>
      </c>
      <c r="OE428" s="498">
        <f t="shared" si="9178"/>
        <v>0</v>
      </c>
      <c r="OF428" s="498">
        <f t="shared" si="9179"/>
        <v>0</v>
      </c>
      <c r="OG428" s="498" t="e">
        <f t="shared" si="9180"/>
        <v>#N/A</v>
      </c>
      <c r="OH428" s="504">
        <f t="shared" si="9181"/>
        <v>0</v>
      </c>
      <c r="OI428" s="500">
        <f t="shared" si="9182"/>
        <v>0</v>
      </c>
      <c r="OL428" s="665"/>
      <c r="OM428" s="666"/>
      <c r="ON428" s="667"/>
      <c r="OO428" s="668"/>
      <c r="OP428" s="669"/>
      <c r="OQ428" s="691"/>
      <c r="OR428" s="1326"/>
      <c r="OS428" s="497" t="e">
        <f t="shared" si="9183"/>
        <v>#N/A</v>
      </c>
      <c r="OT428" s="497" t="e">
        <f t="shared" si="9184"/>
        <v>#N/A</v>
      </c>
      <c r="OU428" s="498" t="e">
        <f t="shared" si="9185"/>
        <v>#N/A</v>
      </c>
      <c r="OV428" s="498">
        <f t="shared" si="9186"/>
        <v>0</v>
      </c>
      <c r="OW428" s="498">
        <f t="shared" si="9187"/>
        <v>0</v>
      </c>
      <c r="OX428" s="498" t="e">
        <f t="shared" si="9188"/>
        <v>#N/A</v>
      </c>
      <c r="OY428" s="504">
        <f t="shared" si="9189"/>
        <v>0</v>
      </c>
      <c r="OZ428" s="500">
        <f t="shared" si="9190"/>
        <v>0</v>
      </c>
      <c r="PC428" s="665"/>
      <c r="PD428" s="666"/>
      <c r="PE428" s="667"/>
      <c r="PF428" s="668"/>
      <c r="PG428" s="669"/>
      <c r="PH428" s="691"/>
      <c r="PI428" s="1326"/>
      <c r="PJ428" s="497" t="e">
        <f t="shared" si="9191"/>
        <v>#N/A</v>
      </c>
      <c r="PK428" s="497" t="e">
        <f t="shared" si="9192"/>
        <v>#N/A</v>
      </c>
      <c r="PL428" s="498" t="e">
        <f t="shared" si="9193"/>
        <v>#N/A</v>
      </c>
      <c r="PM428" s="498">
        <f t="shared" si="9194"/>
        <v>0</v>
      </c>
      <c r="PN428" s="498">
        <f t="shared" si="9195"/>
        <v>0</v>
      </c>
      <c r="PO428" s="498" t="e">
        <f t="shared" si="9196"/>
        <v>#N/A</v>
      </c>
      <c r="PP428" s="504">
        <f t="shared" si="9197"/>
        <v>0</v>
      </c>
      <c r="PQ428" s="500">
        <f t="shared" si="9198"/>
        <v>0</v>
      </c>
      <c r="PT428" s="665"/>
      <c r="PU428" s="666"/>
      <c r="PV428" s="667"/>
      <c r="PW428" s="668"/>
      <c r="PX428" s="669"/>
      <c r="PY428" s="691"/>
      <c r="PZ428" s="1326"/>
      <c r="QA428" s="497" t="e">
        <f t="shared" si="9199"/>
        <v>#N/A</v>
      </c>
      <c r="QB428" s="497" t="e">
        <f t="shared" si="9200"/>
        <v>#N/A</v>
      </c>
      <c r="QC428" s="498" t="e">
        <f t="shared" si="9201"/>
        <v>#N/A</v>
      </c>
      <c r="QD428" s="498">
        <f t="shared" si="9202"/>
        <v>0</v>
      </c>
      <c r="QE428" s="498">
        <f t="shared" si="9203"/>
        <v>0</v>
      </c>
      <c r="QF428" s="498" t="e">
        <f t="shared" si="9204"/>
        <v>#N/A</v>
      </c>
      <c r="QG428" s="504">
        <f t="shared" si="9205"/>
        <v>0</v>
      </c>
      <c r="QH428" s="500">
        <f t="shared" si="9206"/>
        <v>0</v>
      </c>
      <c r="QK428" s="665"/>
      <c r="QL428" s="666"/>
      <c r="QM428" s="667"/>
      <c r="QN428" s="668"/>
      <c r="QO428" s="669"/>
      <c r="QP428" s="691"/>
      <c r="QQ428" s="1326"/>
      <c r="QR428" s="497" t="e">
        <f t="shared" si="9207"/>
        <v>#N/A</v>
      </c>
      <c r="QS428" s="497" t="e">
        <f t="shared" si="9208"/>
        <v>#N/A</v>
      </c>
      <c r="QT428" s="498" t="e">
        <f t="shared" si="9209"/>
        <v>#N/A</v>
      </c>
      <c r="QU428" s="498">
        <f t="shared" si="9210"/>
        <v>0</v>
      </c>
      <c r="QV428" s="498">
        <f t="shared" si="9211"/>
        <v>0</v>
      </c>
      <c r="QW428" s="498" t="e">
        <f t="shared" si="9212"/>
        <v>#N/A</v>
      </c>
      <c r="QX428" s="504">
        <f t="shared" si="9213"/>
        <v>0</v>
      </c>
      <c r="QY428" s="500">
        <f t="shared" si="9214"/>
        <v>0</v>
      </c>
      <c r="RB428" s="428"/>
      <c r="RC428" s="436"/>
      <c r="RD428" s="440"/>
      <c r="RE428" s="406"/>
      <c r="RF428" s="438"/>
      <c r="RG428" s="439"/>
      <c r="RH428" s="439"/>
      <c r="RI428" s="497"/>
      <c r="RJ428" s="497"/>
      <c r="RK428" s="501"/>
      <c r="RL428" s="501"/>
      <c r="RM428" s="501"/>
      <c r="RN428" s="501"/>
      <c r="RO428" s="505"/>
      <c r="RP428" s="503"/>
      <c r="RS428" s="428"/>
      <c r="RT428" s="436"/>
      <c r="RU428" s="440"/>
      <c r="RV428" s="406"/>
      <c r="RW428" s="438"/>
      <c r="RX428" s="439"/>
      <c r="RY428" s="439"/>
      <c r="RZ428" s="497"/>
      <c r="SA428" s="497"/>
      <c r="SB428" s="501"/>
      <c r="SC428" s="501"/>
      <c r="SD428" s="501"/>
      <c r="SE428" s="501"/>
      <c r="SF428" s="505"/>
      <c r="SG428" s="503"/>
      <c r="SJ428" s="428"/>
      <c r="SK428" s="436"/>
      <c r="SL428" s="440"/>
      <c r="SM428" s="406"/>
      <c r="SN428" s="438"/>
      <c r="SO428" s="439"/>
      <c r="SP428" s="439"/>
      <c r="SQ428" s="497"/>
      <c r="SR428" s="497"/>
      <c r="SS428" s="501"/>
      <c r="ST428" s="501"/>
      <c r="SU428" s="501"/>
      <c r="SV428" s="501"/>
      <c r="SW428" s="505"/>
      <c r="SX428" s="503"/>
    </row>
    <row r="429" spans="2:518" ht="39.75" hidden="1" customHeight="1" thickTop="1" thickBot="1">
      <c r="B429" s="571"/>
      <c r="C429" s="572"/>
      <c r="D429" s="573"/>
      <c r="E429" s="574"/>
      <c r="F429" s="575"/>
      <c r="G429" s="576"/>
      <c r="H429" s="595"/>
      <c r="K429" s="571"/>
      <c r="L429" s="766"/>
      <c r="M429" s="573"/>
      <c r="N429" s="574"/>
      <c r="O429" s="575"/>
      <c r="P429" s="576"/>
      <c r="Q429" s="1326"/>
      <c r="R429" s="497"/>
      <c r="S429" s="497"/>
      <c r="T429" s="501"/>
      <c r="U429" s="501"/>
      <c r="V429" s="501"/>
      <c r="W429" s="501"/>
      <c r="X429" s="505"/>
      <c r="Y429" s="503"/>
      <c r="Z429" s="486"/>
      <c r="AA429" s="486"/>
      <c r="AB429" s="571"/>
      <c r="AC429" s="766"/>
      <c r="AD429" s="573"/>
      <c r="AE429" s="574"/>
      <c r="AF429" s="575"/>
      <c r="AG429" s="576"/>
      <c r="AH429" s="1326"/>
      <c r="AI429" s="497"/>
      <c r="AJ429" s="497"/>
      <c r="AK429" s="501"/>
      <c r="AL429" s="501"/>
      <c r="AM429" s="501"/>
      <c r="AN429" s="501"/>
      <c r="AO429" s="505"/>
      <c r="AP429" s="503"/>
      <c r="AQ429" s="486"/>
      <c r="AR429" s="486"/>
      <c r="AS429" s="571"/>
      <c r="AT429" s="766"/>
      <c r="AU429" s="573"/>
      <c r="AV429" s="574"/>
      <c r="AW429" s="575"/>
      <c r="AX429" s="576"/>
      <c r="AY429" s="1326"/>
      <c r="AZ429" s="497"/>
      <c r="BA429" s="497"/>
      <c r="BB429" s="501"/>
      <c r="BC429" s="501"/>
      <c r="BD429" s="501"/>
      <c r="BE429" s="501"/>
      <c r="BF429" s="505"/>
      <c r="BG429" s="503"/>
      <c r="BJ429" s="571"/>
      <c r="BK429" s="766"/>
      <c r="BL429" s="573"/>
      <c r="BM429" s="574"/>
      <c r="BN429" s="575"/>
      <c r="BO429" s="576"/>
      <c r="BP429" s="1326"/>
      <c r="BQ429" s="497"/>
      <c r="BR429" s="497"/>
      <c r="BS429" s="501"/>
      <c r="BT429" s="501"/>
      <c r="BU429" s="501"/>
      <c r="BV429" s="501"/>
      <c r="BW429" s="505"/>
      <c r="BX429" s="503"/>
      <c r="CA429" s="571"/>
      <c r="CB429" s="766"/>
      <c r="CC429" s="573"/>
      <c r="CD429" s="574"/>
      <c r="CE429" s="575"/>
      <c r="CF429" s="576"/>
      <c r="CG429" s="1326"/>
      <c r="CH429" s="497"/>
      <c r="CI429" s="497"/>
      <c r="CJ429" s="501"/>
      <c r="CK429" s="501"/>
      <c r="CL429" s="501"/>
      <c r="CM429" s="501"/>
      <c r="CN429" s="505"/>
      <c r="CO429" s="503"/>
      <c r="CR429" s="571"/>
      <c r="CS429" s="766"/>
      <c r="CT429" s="573"/>
      <c r="CU429" s="574"/>
      <c r="CV429" s="575"/>
      <c r="CW429" s="576"/>
      <c r="CX429" s="1326"/>
      <c r="CY429" s="497"/>
      <c r="CZ429" s="497"/>
      <c r="DA429" s="501"/>
      <c r="DB429" s="501"/>
      <c r="DC429" s="501"/>
      <c r="DD429" s="501"/>
      <c r="DE429" s="505"/>
      <c r="DF429" s="503"/>
      <c r="DI429" s="571"/>
      <c r="DJ429" s="766"/>
      <c r="DK429" s="573"/>
      <c r="DL429" s="574"/>
      <c r="DM429" s="575"/>
      <c r="DN429" s="576"/>
      <c r="DO429" s="1326"/>
      <c r="DP429" s="497"/>
      <c r="DQ429" s="497"/>
      <c r="DR429" s="501"/>
      <c r="DS429" s="501"/>
      <c r="DT429" s="501"/>
      <c r="DU429" s="501"/>
      <c r="DV429" s="505"/>
      <c r="DW429" s="503"/>
      <c r="DZ429" s="571"/>
      <c r="EA429" s="766"/>
      <c r="EB429" s="573"/>
      <c r="EC429" s="574"/>
      <c r="ED429" s="575"/>
      <c r="EE429" s="576"/>
      <c r="EF429" s="1326"/>
      <c r="EG429" s="497"/>
      <c r="EH429" s="497"/>
      <c r="EI429" s="501"/>
      <c r="EJ429" s="501"/>
      <c r="EK429" s="501"/>
      <c r="EL429" s="501"/>
      <c r="EM429" s="505"/>
      <c r="EN429" s="503"/>
      <c r="EQ429" s="659"/>
      <c r="ER429" s="660"/>
      <c r="ES429" s="661"/>
      <c r="ET429" s="662"/>
      <c r="EU429" s="663"/>
      <c r="EV429" s="664"/>
      <c r="EW429" s="1326"/>
      <c r="EX429" s="497"/>
      <c r="EY429" s="497"/>
      <c r="EZ429" s="501"/>
      <c r="FA429" s="501"/>
      <c r="FB429" s="501"/>
      <c r="FC429" s="501"/>
      <c r="FD429" s="505"/>
      <c r="FE429" s="503"/>
      <c r="FH429" s="659"/>
      <c r="FI429" s="660"/>
      <c r="FJ429" s="661"/>
      <c r="FK429" s="662"/>
      <c r="FL429" s="663"/>
      <c r="FM429" s="664"/>
      <c r="FN429" s="1326"/>
      <c r="FO429" s="497"/>
      <c r="FP429" s="497"/>
      <c r="FQ429" s="501"/>
      <c r="FR429" s="501"/>
      <c r="FS429" s="501"/>
      <c r="FT429" s="501"/>
      <c r="FU429" s="505"/>
      <c r="FV429" s="503"/>
      <c r="FY429" s="659"/>
      <c r="FZ429" s="660"/>
      <c r="GA429" s="661"/>
      <c r="GB429" s="662"/>
      <c r="GC429" s="663"/>
      <c r="GD429" s="664"/>
      <c r="GE429" s="1326"/>
      <c r="GF429" s="497"/>
      <c r="GG429" s="497"/>
      <c r="GH429" s="501"/>
      <c r="GI429" s="501"/>
      <c r="GJ429" s="501"/>
      <c r="GK429" s="501"/>
      <c r="GL429" s="505"/>
      <c r="GM429" s="503"/>
      <c r="GP429" s="659"/>
      <c r="GQ429" s="660"/>
      <c r="GR429" s="661"/>
      <c r="GS429" s="662"/>
      <c r="GT429" s="663"/>
      <c r="GU429" s="664"/>
      <c r="GV429" s="1326"/>
      <c r="GW429" s="497"/>
      <c r="GX429" s="497"/>
      <c r="GY429" s="501"/>
      <c r="GZ429" s="501"/>
      <c r="HA429" s="501"/>
      <c r="HB429" s="501"/>
      <c r="HC429" s="505"/>
      <c r="HD429" s="503"/>
      <c r="HG429" s="659"/>
      <c r="HH429" s="660"/>
      <c r="HI429" s="661"/>
      <c r="HJ429" s="662"/>
      <c r="HK429" s="663"/>
      <c r="HL429" s="664"/>
      <c r="HM429" s="1326"/>
      <c r="HN429" s="497"/>
      <c r="HO429" s="497"/>
      <c r="HP429" s="501"/>
      <c r="HQ429" s="501"/>
      <c r="HR429" s="501"/>
      <c r="HS429" s="501"/>
      <c r="HT429" s="505"/>
      <c r="HU429" s="503"/>
      <c r="HX429" s="659"/>
      <c r="HY429" s="660"/>
      <c r="HZ429" s="661"/>
      <c r="IA429" s="662"/>
      <c r="IB429" s="663"/>
      <c r="IC429" s="664"/>
      <c r="ID429" s="1326"/>
      <c r="IE429" s="497"/>
      <c r="IF429" s="497"/>
      <c r="IG429" s="501"/>
      <c r="IH429" s="501"/>
      <c r="II429" s="501"/>
      <c r="IJ429" s="501"/>
      <c r="IK429" s="505"/>
      <c r="IL429" s="503"/>
      <c r="IO429" s="659"/>
      <c r="IP429" s="660"/>
      <c r="IQ429" s="661"/>
      <c r="IR429" s="662"/>
      <c r="IS429" s="663"/>
      <c r="IT429" s="664"/>
      <c r="IU429" s="1326"/>
      <c r="IV429" s="497"/>
      <c r="IW429" s="497"/>
      <c r="IX429" s="501"/>
      <c r="IY429" s="501"/>
      <c r="IZ429" s="501"/>
      <c r="JA429" s="501"/>
      <c r="JB429" s="505"/>
      <c r="JC429" s="503"/>
      <c r="JF429" s="659"/>
      <c r="JG429" s="660"/>
      <c r="JH429" s="661"/>
      <c r="JI429" s="662"/>
      <c r="JJ429" s="663"/>
      <c r="JK429" s="664"/>
      <c r="JL429" s="1326"/>
      <c r="JM429" s="497"/>
      <c r="JN429" s="497"/>
      <c r="JO429" s="501"/>
      <c r="JP429" s="501"/>
      <c r="JQ429" s="501"/>
      <c r="JR429" s="501"/>
      <c r="JS429" s="505"/>
      <c r="JT429" s="503"/>
      <c r="JW429" s="659"/>
      <c r="JX429" s="660"/>
      <c r="JY429" s="661"/>
      <c r="JZ429" s="662"/>
      <c r="KA429" s="663"/>
      <c r="KB429" s="664"/>
      <c r="KC429" s="1326"/>
      <c r="KD429" s="497"/>
      <c r="KE429" s="497"/>
      <c r="KF429" s="501"/>
      <c r="KG429" s="501"/>
      <c r="KH429" s="501"/>
      <c r="KI429" s="501"/>
      <c r="KJ429" s="505"/>
      <c r="KK429" s="503"/>
      <c r="KN429" s="659"/>
      <c r="KO429" s="660"/>
      <c r="KP429" s="661"/>
      <c r="KQ429" s="662"/>
      <c r="KR429" s="663"/>
      <c r="KS429" s="664"/>
      <c r="KT429" s="1326"/>
      <c r="KU429" s="497"/>
      <c r="KV429" s="497"/>
      <c r="KW429" s="501"/>
      <c r="KX429" s="501"/>
      <c r="KY429" s="501"/>
      <c r="KZ429" s="501"/>
      <c r="LA429" s="505"/>
      <c r="LB429" s="503"/>
      <c r="LE429" s="659"/>
      <c r="LF429" s="660"/>
      <c r="LG429" s="661"/>
      <c r="LH429" s="662"/>
      <c r="LI429" s="663"/>
      <c r="LJ429" s="664"/>
      <c r="LK429" s="1326"/>
      <c r="LL429" s="497"/>
      <c r="LM429" s="497"/>
      <c r="LN429" s="501"/>
      <c r="LO429" s="501"/>
      <c r="LP429" s="501"/>
      <c r="LQ429" s="501"/>
      <c r="LR429" s="505"/>
      <c r="LS429" s="503"/>
      <c r="LV429" s="659"/>
      <c r="LW429" s="660"/>
      <c r="LX429" s="661"/>
      <c r="LY429" s="662"/>
      <c r="LZ429" s="663"/>
      <c r="MA429" s="664"/>
      <c r="MB429" s="1326"/>
      <c r="MC429" s="497"/>
      <c r="MD429" s="497"/>
      <c r="ME429" s="501"/>
      <c r="MF429" s="501"/>
      <c r="MG429" s="501"/>
      <c r="MH429" s="501"/>
      <c r="MI429" s="505"/>
      <c r="MJ429" s="503"/>
      <c r="MM429" s="659"/>
      <c r="MN429" s="660"/>
      <c r="MO429" s="661"/>
      <c r="MP429" s="662"/>
      <c r="MQ429" s="663"/>
      <c r="MR429" s="664"/>
      <c r="MS429" s="1326"/>
      <c r="MT429" s="497"/>
      <c r="MU429" s="497"/>
      <c r="MV429" s="501"/>
      <c r="MW429" s="501"/>
      <c r="MX429" s="501"/>
      <c r="MY429" s="501"/>
      <c r="MZ429" s="505"/>
      <c r="NA429" s="503"/>
      <c r="ND429" s="659"/>
      <c r="NE429" s="660"/>
      <c r="NF429" s="661"/>
      <c r="NG429" s="662"/>
      <c r="NH429" s="663"/>
      <c r="NI429" s="664"/>
      <c r="NJ429" s="1326"/>
      <c r="NK429" s="497"/>
      <c r="NL429" s="497"/>
      <c r="NM429" s="501"/>
      <c r="NN429" s="501"/>
      <c r="NO429" s="501"/>
      <c r="NP429" s="501"/>
      <c r="NQ429" s="505"/>
      <c r="NR429" s="503"/>
      <c r="NU429" s="659"/>
      <c r="NV429" s="660"/>
      <c r="NW429" s="661"/>
      <c r="NX429" s="662"/>
      <c r="NY429" s="663"/>
      <c r="NZ429" s="664"/>
      <c r="OA429" s="1326"/>
      <c r="OB429" s="497"/>
      <c r="OC429" s="497"/>
      <c r="OD429" s="501"/>
      <c r="OE429" s="501"/>
      <c r="OF429" s="501"/>
      <c r="OG429" s="501"/>
      <c r="OH429" s="505"/>
      <c r="OI429" s="503"/>
      <c r="OL429" s="659"/>
      <c r="OM429" s="660"/>
      <c r="ON429" s="661"/>
      <c r="OO429" s="662"/>
      <c r="OP429" s="663"/>
      <c r="OQ429" s="664"/>
      <c r="OR429" s="1326"/>
      <c r="OS429" s="497"/>
      <c r="OT429" s="497"/>
      <c r="OU429" s="501"/>
      <c r="OV429" s="501"/>
      <c r="OW429" s="501"/>
      <c r="OX429" s="501"/>
      <c r="OY429" s="505"/>
      <c r="OZ429" s="503"/>
      <c r="PC429" s="659"/>
      <c r="PD429" s="660"/>
      <c r="PE429" s="661"/>
      <c r="PF429" s="662"/>
      <c r="PG429" s="663"/>
      <c r="PH429" s="664"/>
      <c r="PI429" s="1326"/>
      <c r="PJ429" s="497"/>
      <c r="PK429" s="497"/>
      <c r="PL429" s="501"/>
      <c r="PM429" s="501"/>
      <c r="PN429" s="501"/>
      <c r="PO429" s="501"/>
      <c r="PP429" s="505"/>
      <c r="PQ429" s="503"/>
      <c r="PT429" s="659"/>
      <c r="PU429" s="660"/>
      <c r="PV429" s="661"/>
      <c r="PW429" s="662"/>
      <c r="PX429" s="663"/>
      <c r="PY429" s="664"/>
      <c r="PZ429" s="1326"/>
      <c r="QA429" s="497"/>
      <c r="QB429" s="497"/>
      <c r="QC429" s="501"/>
      <c r="QD429" s="501"/>
      <c r="QE429" s="501"/>
      <c r="QF429" s="501"/>
      <c r="QG429" s="505"/>
      <c r="QH429" s="503"/>
      <c r="QK429" s="659"/>
      <c r="QL429" s="660"/>
      <c r="QM429" s="661"/>
      <c r="QN429" s="662"/>
      <c r="QO429" s="663"/>
      <c r="QP429" s="664"/>
      <c r="QQ429" s="1326"/>
      <c r="QR429" s="497"/>
      <c r="QS429" s="497"/>
      <c r="QT429" s="501"/>
      <c r="QU429" s="501"/>
      <c r="QV429" s="501"/>
      <c r="QW429" s="501"/>
      <c r="QX429" s="505"/>
      <c r="QY429" s="503"/>
      <c r="RB429" s="428"/>
      <c r="RC429" s="436"/>
      <c r="RD429" s="440"/>
      <c r="RE429" s="406"/>
      <c r="RF429" s="438"/>
      <c r="RG429" s="439"/>
      <c r="RH429" s="439"/>
      <c r="RI429" s="497"/>
      <c r="RJ429" s="497"/>
      <c r="RK429" s="501"/>
      <c r="RL429" s="501"/>
      <c r="RM429" s="501"/>
      <c r="RN429" s="501"/>
      <c r="RO429" s="505"/>
      <c r="RP429" s="503"/>
      <c r="RS429" s="428"/>
      <c r="RT429" s="436"/>
      <c r="RU429" s="440"/>
      <c r="RV429" s="406"/>
      <c r="RW429" s="438"/>
      <c r="RX429" s="439"/>
      <c r="RY429" s="439"/>
      <c r="RZ429" s="497"/>
      <c r="SA429" s="497"/>
      <c r="SB429" s="501"/>
      <c r="SC429" s="501"/>
      <c r="SD429" s="501"/>
      <c r="SE429" s="501"/>
      <c r="SF429" s="505"/>
      <c r="SG429" s="503"/>
      <c r="SJ429" s="428"/>
      <c r="SK429" s="436"/>
      <c r="SL429" s="440"/>
      <c r="SM429" s="406"/>
      <c r="SN429" s="438"/>
      <c r="SO429" s="439"/>
      <c r="SP429" s="439"/>
      <c r="SQ429" s="497"/>
      <c r="SR429" s="497"/>
      <c r="SS429" s="501"/>
      <c r="ST429" s="501"/>
      <c r="SU429" s="501"/>
      <c r="SV429" s="501"/>
      <c r="SW429" s="505"/>
      <c r="SX429" s="503"/>
    </row>
    <row r="430" spans="2:518" ht="39.75" hidden="1" customHeight="1" thickTop="1" thickBot="1">
      <c r="B430" s="577"/>
      <c r="C430" s="578"/>
      <c r="D430" s="579"/>
      <c r="E430" s="580"/>
      <c r="F430" s="581"/>
      <c r="G430" s="585"/>
      <c r="H430" s="595"/>
      <c r="K430" s="577"/>
      <c r="L430" s="767"/>
      <c r="M430" s="579"/>
      <c r="N430" s="580"/>
      <c r="O430" s="581"/>
      <c r="P430" s="585"/>
      <c r="Q430" s="1326"/>
      <c r="R430" s="497"/>
      <c r="S430" s="497"/>
      <c r="T430" s="498"/>
      <c r="U430" s="498"/>
      <c r="V430" s="498"/>
      <c r="W430" s="498"/>
      <c r="X430" s="504"/>
      <c r="Y430" s="500"/>
      <c r="Z430" s="486"/>
      <c r="AA430" s="486"/>
      <c r="AB430" s="577"/>
      <c r="AC430" s="767"/>
      <c r="AD430" s="579"/>
      <c r="AE430" s="580"/>
      <c r="AF430" s="581"/>
      <c r="AG430" s="585"/>
      <c r="AH430" s="1326"/>
      <c r="AI430" s="497"/>
      <c r="AJ430" s="497"/>
      <c r="AK430" s="498"/>
      <c r="AL430" s="498"/>
      <c r="AM430" s="498"/>
      <c r="AN430" s="498"/>
      <c r="AO430" s="504"/>
      <c r="AP430" s="500"/>
      <c r="AQ430" s="486"/>
      <c r="AR430" s="486"/>
      <c r="AS430" s="577"/>
      <c r="AT430" s="767"/>
      <c r="AU430" s="579"/>
      <c r="AV430" s="580"/>
      <c r="AW430" s="581"/>
      <c r="AX430" s="585"/>
      <c r="AY430" s="1326"/>
      <c r="AZ430" s="497"/>
      <c r="BA430" s="497"/>
      <c r="BB430" s="498"/>
      <c r="BC430" s="498"/>
      <c r="BD430" s="498"/>
      <c r="BE430" s="498"/>
      <c r="BF430" s="504"/>
      <c r="BG430" s="500"/>
      <c r="BJ430" s="577"/>
      <c r="BK430" s="767"/>
      <c r="BL430" s="579"/>
      <c r="BM430" s="580"/>
      <c r="BN430" s="581"/>
      <c r="BO430" s="585"/>
      <c r="BP430" s="1326"/>
      <c r="BQ430" s="497"/>
      <c r="BR430" s="497"/>
      <c r="BS430" s="498"/>
      <c r="BT430" s="498"/>
      <c r="BU430" s="498"/>
      <c r="BV430" s="498"/>
      <c r="BW430" s="504"/>
      <c r="BX430" s="500"/>
      <c r="CA430" s="577"/>
      <c r="CB430" s="767"/>
      <c r="CC430" s="579"/>
      <c r="CD430" s="580"/>
      <c r="CE430" s="581"/>
      <c r="CF430" s="585"/>
      <c r="CG430" s="1326"/>
      <c r="CH430" s="497"/>
      <c r="CI430" s="497"/>
      <c r="CJ430" s="498"/>
      <c r="CK430" s="498"/>
      <c r="CL430" s="498"/>
      <c r="CM430" s="498"/>
      <c r="CN430" s="504"/>
      <c r="CO430" s="500"/>
      <c r="CR430" s="577"/>
      <c r="CS430" s="767"/>
      <c r="CT430" s="579"/>
      <c r="CU430" s="580"/>
      <c r="CV430" s="581"/>
      <c r="CW430" s="585"/>
      <c r="CX430" s="1326"/>
      <c r="CY430" s="497"/>
      <c r="CZ430" s="497"/>
      <c r="DA430" s="498"/>
      <c r="DB430" s="498"/>
      <c r="DC430" s="498"/>
      <c r="DD430" s="498"/>
      <c r="DE430" s="504"/>
      <c r="DF430" s="500"/>
      <c r="DI430" s="577"/>
      <c r="DJ430" s="767"/>
      <c r="DK430" s="579"/>
      <c r="DL430" s="580"/>
      <c r="DM430" s="581"/>
      <c r="DN430" s="585"/>
      <c r="DO430" s="1326"/>
      <c r="DP430" s="497"/>
      <c r="DQ430" s="497"/>
      <c r="DR430" s="498"/>
      <c r="DS430" s="498"/>
      <c r="DT430" s="498"/>
      <c r="DU430" s="498"/>
      <c r="DV430" s="504"/>
      <c r="DW430" s="500"/>
      <c r="DZ430" s="577"/>
      <c r="EA430" s="767"/>
      <c r="EB430" s="579"/>
      <c r="EC430" s="580"/>
      <c r="ED430" s="581"/>
      <c r="EE430" s="585"/>
      <c r="EF430" s="1326"/>
      <c r="EG430" s="497"/>
      <c r="EH430" s="497"/>
      <c r="EI430" s="498"/>
      <c r="EJ430" s="498"/>
      <c r="EK430" s="498"/>
      <c r="EL430" s="498"/>
      <c r="EM430" s="504"/>
      <c r="EN430" s="500"/>
      <c r="EQ430" s="665"/>
      <c r="ER430" s="666"/>
      <c r="ES430" s="667"/>
      <c r="ET430" s="668"/>
      <c r="EU430" s="669"/>
      <c r="EV430" s="691"/>
      <c r="EW430" s="1326"/>
      <c r="EX430" s="497" t="e">
        <f t="shared" ref="EX430:EX437" si="9215">IF(EXACT(VLOOKUP(EQ430,OFERTA_0,2,FALSE),ER430),1,0)</f>
        <v>#N/A</v>
      </c>
      <c r="EY430" s="497" t="e">
        <f t="shared" ref="EY430:EY437" si="9216">IF(EXACT(VLOOKUP(EQ430,OFERTA_0,3,FALSE),ES430),1,0)</f>
        <v>#N/A</v>
      </c>
      <c r="EZ430" s="498" t="e">
        <f t="shared" ref="EZ430:EZ437" si="9217">IF(EXACT(VLOOKUP(EQ430,OFERTA_0,4,FALSE),ET430),1,0)</f>
        <v>#N/A</v>
      </c>
      <c r="FA430" s="498">
        <f t="shared" ref="FA430:FA437" si="9218">IF(EU430=0,0,1)</f>
        <v>0</v>
      </c>
      <c r="FB430" s="498">
        <f t="shared" ref="FB430:FB437" si="9219">IF(EV430=0,0,1)</f>
        <v>0</v>
      </c>
      <c r="FC430" s="498" t="e">
        <f t="shared" ref="FC430:FC437" si="9220">PRODUCT(EX430:FB430)</f>
        <v>#N/A</v>
      </c>
      <c r="FD430" s="504">
        <f t="shared" ref="FD430:FD437" si="9221">ROUND(EV430,0)</f>
        <v>0</v>
      </c>
      <c r="FE430" s="500">
        <f t="shared" ref="FE430:FE437" si="9222">EV430-FD430</f>
        <v>0</v>
      </c>
      <c r="FH430" s="665"/>
      <c r="FI430" s="666"/>
      <c r="FJ430" s="667"/>
      <c r="FK430" s="668"/>
      <c r="FL430" s="669"/>
      <c r="FM430" s="691"/>
      <c r="FN430" s="1326"/>
      <c r="FO430" s="497" t="e">
        <f t="shared" ref="FO430:FO437" si="9223">IF(EXACT(VLOOKUP(FH430,OFERTA_0,2,FALSE),FI430),1,0)</f>
        <v>#N/A</v>
      </c>
      <c r="FP430" s="497" t="e">
        <f t="shared" ref="FP430:FP437" si="9224">IF(EXACT(VLOOKUP(FH430,OFERTA_0,3,FALSE),FJ430),1,0)</f>
        <v>#N/A</v>
      </c>
      <c r="FQ430" s="498" t="e">
        <f t="shared" ref="FQ430:FQ437" si="9225">IF(EXACT(VLOOKUP(FH430,OFERTA_0,4,FALSE),FK430),1,0)</f>
        <v>#N/A</v>
      </c>
      <c r="FR430" s="498">
        <f t="shared" ref="FR430:FR437" si="9226">IF(FL430=0,0,1)</f>
        <v>0</v>
      </c>
      <c r="FS430" s="498">
        <f t="shared" ref="FS430:FS437" si="9227">IF(FM430=0,0,1)</f>
        <v>0</v>
      </c>
      <c r="FT430" s="498" t="e">
        <f t="shared" ref="FT430:FT437" si="9228">PRODUCT(FO430:FS430)</f>
        <v>#N/A</v>
      </c>
      <c r="FU430" s="504">
        <f t="shared" ref="FU430:FU437" si="9229">ROUND(FM430,0)</f>
        <v>0</v>
      </c>
      <c r="FV430" s="500">
        <f t="shared" ref="FV430:FV437" si="9230">FM430-FU430</f>
        <v>0</v>
      </c>
      <c r="FY430" s="665"/>
      <c r="FZ430" s="666"/>
      <c r="GA430" s="667"/>
      <c r="GB430" s="668"/>
      <c r="GC430" s="669"/>
      <c r="GD430" s="691"/>
      <c r="GE430" s="1326"/>
      <c r="GF430" s="497" t="e">
        <f t="shared" ref="GF430:GF437" si="9231">IF(EXACT(VLOOKUP(FY430,OFERTA_0,2,FALSE),FZ430),1,0)</f>
        <v>#N/A</v>
      </c>
      <c r="GG430" s="497" t="e">
        <f t="shared" ref="GG430:GG437" si="9232">IF(EXACT(VLOOKUP(FY430,OFERTA_0,3,FALSE),GA430),1,0)</f>
        <v>#N/A</v>
      </c>
      <c r="GH430" s="498" t="e">
        <f t="shared" ref="GH430:GH437" si="9233">IF(EXACT(VLOOKUP(FY430,OFERTA_0,4,FALSE),GB430),1,0)</f>
        <v>#N/A</v>
      </c>
      <c r="GI430" s="498">
        <f t="shared" ref="GI430:GI437" si="9234">IF(GC430=0,0,1)</f>
        <v>0</v>
      </c>
      <c r="GJ430" s="498">
        <f t="shared" ref="GJ430:GJ437" si="9235">IF(GD430=0,0,1)</f>
        <v>0</v>
      </c>
      <c r="GK430" s="498" t="e">
        <f t="shared" ref="GK430:GK437" si="9236">PRODUCT(GF430:GJ430)</f>
        <v>#N/A</v>
      </c>
      <c r="GL430" s="504">
        <f t="shared" ref="GL430:GL437" si="9237">ROUND(GD430,0)</f>
        <v>0</v>
      </c>
      <c r="GM430" s="500">
        <f t="shared" ref="GM430:GM437" si="9238">GD430-GL430</f>
        <v>0</v>
      </c>
      <c r="GP430" s="665"/>
      <c r="GQ430" s="666"/>
      <c r="GR430" s="667"/>
      <c r="GS430" s="668"/>
      <c r="GT430" s="669"/>
      <c r="GU430" s="691"/>
      <c r="GV430" s="1326"/>
      <c r="GW430" s="497" t="e">
        <f t="shared" ref="GW430:GW437" si="9239">IF(EXACT(VLOOKUP(GP430,OFERTA_0,2,FALSE),GQ430),1,0)</f>
        <v>#N/A</v>
      </c>
      <c r="GX430" s="497" t="e">
        <f t="shared" ref="GX430:GX437" si="9240">IF(EXACT(VLOOKUP(GP430,OFERTA_0,3,FALSE),GR430),1,0)</f>
        <v>#N/A</v>
      </c>
      <c r="GY430" s="498" t="e">
        <f t="shared" ref="GY430:GY437" si="9241">IF(EXACT(VLOOKUP(GP430,OFERTA_0,4,FALSE),GS430),1,0)</f>
        <v>#N/A</v>
      </c>
      <c r="GZ430" s="498">
        <f t="shared" ref="GZ430:GZ437" si="9242">IF(GT430=0,0,1)</f>
        <v>0</v>
      </c>
      <c r="HA430" s="498">
        <f t="shared" ref="HA430:HA437" si="9243">IF(GU430=0,0,1)</f>
        <v>0</v>
      </c>
      <c r="HB430" s="498" t="e">
        <f t="shared" ref="HB430:HB437" si="9244">PRODUCT(GW430:HA430)</f>
        <v>#N/A</v>
      </c>
      <c r="HC430" s="504">
        <f t="shared" ref="HC430:HC437" si="9245">ROUND(GU430,0)</f>
        <v>0</v>
      </c>
      <c r="HD430" s="500">
        <f t="shared" ref="HD430:HD437" si="9246">GU430-HC430</f>
        <v>0</v>
      </c>
      <c r="HG430" s="665"/>
      <c r="HH430" s="666"/>
      <c r="HI430" s="667"/>
      <c r="HJ430" s="668"/>
      <c r="HK430" s="669"/>
      <c r="HL430" s="691"/>
      <c r="HM430" s="1326"/>
      <c r="HN430" s="497" t="e">
        <f t="shared" ref="HN430:HN437" si="9247">IF(EXACT(VLOOKUP(HG430,OFERTA_0,2,FALSE),HH430),1,0)</f>
        <v>#N/A</v>
      </c>
      <c r="HO430" s="497" t="e">
        <f t="shared" ref="HO430:HO437" si="9248">IF(EXACT(VLOOKUP(HG430,OFERTA_0,3,FALSE),HI430),1,0)</f>
        <v>#N/A</v>
      </c>
      <c r="HP430" s="498" t="e">
        <f t="shared" ref="HP430:HP437" si="9249">IF(EXACT(VLOOKUP(HG430,OFERTA_0,4,FALSE),HJ430),1,0)</f>
        <v>#N/A</v>
      </c>
      <c r="HQ430" s="498">
        <f t="shared" ref="HQ430:HQ437" si="9250">IF(HK430=0,0,1)</f>
        <v>0</v>
      </c>
      <c r="HR430" s="498">
        <f t="shared" ref="HR430:HR437" si="9251">IF(HL430=0,0,1)</f>
        <v>0</v>
      </c>
      <c r="HS430" s="498" t="e">
        <f t="shared" ref="HS430:HS437" si="9252">PRODUCT(HN430:HR430)</f>
        <v>#N/A</v>
      </c>
      <c r="HT430" s="504">
        <f t="shared" ref="HT430:HT437" si="9253">ROUND(HL430,0)</f>
        <v>0</v>
      </c>
      <c r="HU430" s="500">
        <f t="shared" ref="HU430:HU437" si="9254">HL430-HT430</f>
        <v>0</v>
      </c>
      <c r="HX430" s="665"/>
      <c r="HY430" s="666"/>
      <c r="HZ430" s="667"/>
      <c r="IA430" s="668"/>
      <c r="IB430" s="669"/>
      <c r="IC430" s="691"/>
      <c r="ID430" s="1326"/>
      <c r="IE430" s="497" t="e">
        <f t="shared" ref="IE430:IE437" si="9255">IF(EXACT(VLOOKUP(HX430,OFERTA_0,2,FALSE),HY430),1,0)</f>
        <v>#N/A</v>
      </c>
      <c r="IF430" s="497" t="e">
        <f t="shared" ref="IF430:IF437" si="9256">IF(EXACT(VLOOKUP(HX430,OFERTA_0,3,FALSE),HZ430),1,0)</f>
        <v>#N/A</v>
      </c>
      <c r="IG430" s="498" t="e">
        <f t="shared" ref="IG430:IG437" si="9257">IF(EXACT(VLOOKUP(HX430,OFERTA_0,4,FALSE),IA430),1,0)</f>
        <v>#N/A</v>
      </c>
      <c r="IH430" s="498">
        <f t="shared" ref="IH430:IH437" si="9258">IF(IB430=0,0,1)</f>
        <v>0</v>
      </c>
      <c r="II430" s="498">
        <f t="shared" ref="II430:II437" si="9259">IF(IC430=0,0,1)</f>
        <v>0</v>
      </c>
      <c r="IJ430" s="498" t="e">
        <f t="shared" ref="IJ430:IJ437" si="9260">PRODUCT(IE430:II430)</f>
        <v>#N/A</v>
      </c>
      <c r="IK430" s="504">
        <f t="shared" ref="IK430:IK437" si="9261">ROUND(IC430,0)</f>
        <v>0</v>
      </c>
      <c r="IL430" s="500">
        <f t="shared" ref="IL430:IL437" si="9262">IC430-IK430</f>
        <v>0</v>
      </c>
      <c r="IO430" s="665"/>
      <c r="IP430" s="666"/>
      <c r="IQ430" s="667"/>
      <c r="IR430" s="668"/>
      <c r="IS430" s="669"/>
      <c r="IT430" s="691"/>
      <c r="IU430" s="1326"/>
      <c r="IV430" s="497" t="e">
        <f t="shared" ref="IV430:IV437" si="9263">IF(EXACT(VLOOKUP(IO430,OFERTA_0,2,FALSE),IP430),1,0)</f>
        <v>#N/A</v>
      </c>
      <c r="IW430" s="497" t="e">
        <f t="shared" ref="IW430:IW437" si="9264">IF(EXACT(VLOOKUP(IO430,OFERTA_0,3,FALSE),IQ430),1,0)</f>
        <v>#N/A</v>
      </c>
      <c r="IX430" s="498" t="e">
        <f t="shared" ref="IX430:IX437" si="9265">IF(EXACT(VLOOKUP(IO430,OFERTA_0,4,FALSE),IR430),1,0)</f>
        <v>#N/A</v>
      </c>
      <c r="IY430" s="498">
        <f t="shared" ref="IY430:IY437" si="9266">IF(IS430=0,0,1)</f>
        <v>0</v>
      </c>
      <c r="IZ430" s="498">
        <f t="shared" ref="IZ430:IZ437" si="9267">IF(IT430=0,0,1)</f>
        <v>0</v>
      </c>
      <c r="JA430" s="498" t="e">
        <f t="shared" ref="JA430:JA437" si="9268">PRODUCT(IV430:IZ430)</f>
        <v>#N/A</v>
      </c>
      <c r="JB430" s="504">
        <f t="shared" ref="JB430:JB437" si="9269">ROUND(IT430,0)</f>
        <v>0</v>
      </c>
      <c r="JC430" s="500">
        <f t="shared" ref="JC430:JC437" si="9270">IT430-JB430</f>
        <v>0</v>
      </c>
      <c r="JF430" s="665"/>
      <c r="JG430" s="666"/>
      <c r="JH430" s="667"/>
      <c r="JI430" s="668"/>
      <c r="JJ430" s="669"/>
      <c r="JK430" s="691"/>
      <c r="JL430" s="1326"/>
      <c r="JM430" s="497" t="e">
        <f t="shared" ref="JM430:JM437" si="9271">IF(EXACT(VLOOKUP(JF430,OFERTA_0,2,FALSE),JG430),1,0)</f>
        <v>#N/A</v>
      </c>
      <c r="JN430" s="497" t="e">
        <f t="shared" ref="JN430:JN437" si="9272">IF(EXACT(VLOOKUP(JF430,OFERTA_0,3,FALSE),JH430),1,0)</f>
        <v>#N/A</v>
      </c>
      <c r="JO430" s="498" t="e">
        <f t="shared" ref="JO430:JO437" si="9273">IF(EXACT(VLOOKUP(JF430,OFERTA_0,4,FALSE),JI430),1,0)</f>
        <v>#N/A</v>
      </c>
      <c r="JP430" s="498">
        <f t="shared" ref="JP430:JP437" si="9274">IF(JJ430=0,0,1)</f>
        <v>0</v>
      </c>
      <c r="JQ430" s="498">
        <f t="shared" ref="JQ430:JQ437" si="9275">IF(JK430=0,0,1)</f>
        <v>0</v>
      </c>
      <c r="JR430" s="498" t="e">
        <f t="shared" ref="JR430:JR437" si="9276">PRODUCT(JM430:JQ430)</f>
        <v>#N/A</v>
      </c>
      <c r="JS430" s="504">
        <f t="shared" ref="JS430:JS437" si="9277">ROUND(JK430,0)</f>
        <v>0</v>
      </c>
      <c r="JT430" s="500">
        <f t="shared" ref="JT430:JT437" si="9278">JK430-JS430</f>
        <v>0</v>
      </c>
      <c r="JW430" s="665"/>
      <c r="JX430" s="666"/>
      <c r="JY430" s="667"/>
      <c r="JZ430" s="668"/>
      <c r="KA430" s="669"/>
      <c r="KB430" s="691"/>
      <c r="KC430" s="1326"/>
      <c r="KD430" s="497" t="e">
        <f t="shared" ref="KD430:KD437" si="9279">IF(EXACT(VLOOKUP(JW430,OFERTA_0,2,FALSE),JX430),1,0)</f>
        <v>#N/A</v>
      </c>
      <c r="KE430" s="497" t="e">
        <f t="shared" ref="KE430:KE437" si="9280">IF(EXACT(VLOOKUP(JW430,OFERTA_0,3,FALSE),JY430),1,0)</f>
        <v>#N/A</v>
      </c>
      <c r="KF430" s="498" t="e">
        <f t="shared" ref="KF430:KF437" si="9281">IF(EXACT(VLOOKUP(JW430,OFERTA_0,4,FALSE),JZ430),1,0)</f>
        <v>#N/A</v>
      </c>
      <c r="KG430" s="498">
        <f t="shared" ref="KG430:KG437" si="9282">IF(KA430=0,0,1)</f>
        <v>0</v>
      </c>
      <c r="KH430" s="498">
        <f t="shared" ref="KH430:KH437" si="9283">IF(KB430=0,0,1)</f>
        <v>0</v>
      </c>
      <c r="KI430" s="498" t="e">
        <f t="shared" ref="KI430:KI437" si="9284">PRODUCT(KD430:KH430)</f>
        <v>#N/A</v>
      </c>
      <c r="KJ430" s="504">
        <f t="shared" ref="KJ430:KJ437" si="9285">ROUND(KB430,0)</f>
        <v>0</v>
      </c>
      <c r="KK430" s="500">
        <f t="shared" ref="KK430:KK437" si="9286">KB430-KJ430</f>
        <v>0</v>
      </c>
      <c r="KN430" s="665"/>
      <c r="KO430" s="666"/>
      <c r="KP430" s="667"/>
      <c r="KQ430" s="668"/>
      <c r="KR430" s="669"/>
      <c r="KS430" s="691"/>
      <c r="KT430" s="1326"/>
      <c r="KU430" s="497" t="e">
        <f t="shared" ref="KU430:KU437" si="9287">IF(EXACT(VLOOKUP(KN430,OFERTA_0,2,FALSE),KO430),1,0)</f>
        <v>#N/A</v>
      </c>
      <c r="KV430" s="497" t="e">
        <f t="shared" ref="KV430:KV437" si="9288">IF(EXACT(VLOOKUP(KN430,OFERTA_0,3,FALSE),KP430),1,0)</f>
        <v>#N/A</v>
      </c>
      <c r="KW430" s="498" t="e">
        <f t="shared" ref="KW430:KW437" si="9289">IF(EXACT(VLOOKUP(KN430,OFERTA_0,4,FALSE),KQ430),1,0)</f>
        <v>#N/A</v>
      </c>
      <c r="KX430" s="498">
        <f t="shared" ref="KX430:KX437" si="9290">IF(KR430=0,0,1)</f>
        <v>0</v>
      </c>
      <c r="KY430" s="498">
        <f t="shared" ref="KY430:KY437" si="9291">IF(KS430=0,0,1)</f>
        <v>0</v>
      </c>
      <c r="KZ430" s="498" t="e">
        <f t="shared" ref="KZ430:KZ437" si="9292">PRODUCT(KU430:KY430)</f>
        <v>#N/A</v>
      </c>
      <c r="LA430" s="504">
        <f t="shared" ref="LA430:LA437" si="9293">ROUND(KS430,0)</f>
        <v>0</v>
      </c>
      <c r="LB430" s="500">
        <f t="shared" ref="LB430:LB437" si="9294">KS430-LA430</f>
        <v>0</v>
      </c>
      <c r="LE430" s="665"/>
      <c r="LF430" s="666"/>
      <c r="LG430" s="667"/>
      <c r="LH430" s="668"/>
      <c r="LI430" s="669"/>
      <c r="LJ430" s="691"/>
      <c r="LK430" s="1326"/>
      <c r="LL430" s="497" t="e">
        <f t="shared" ref="LL430:LL437" si="9295">IF(EXACT(VLOOKUP(LE430,OFERTA_0,2,FALSE),LF430),1,0)</f>
        <v>#N/A</v>
      </c>
      <c r="LM430" s="497" t="e">
        <f t="shared" ref="LM430:LM437" si="9296">IF(EXACT(VLOOKUP(LE430,OFERTA_0,3,FALSE),LG430),1,0)</f>
        <v>#N/A</v>
      </c>
      <c r="LN430" s="498" t="e">
        <f t="shared" ref="LN430:LN437" si="9297">IF(EXACT(VLOOKUP(LE430,OFERTA_0,4,FALSE),LH430),1,0)</f>
        <v>#N/A</v>
      </c>
      <c r="LO430" s="498">
        <f t="shared" ref="LO430:LO437" si="9298">IF(LI430=0,0,1)</f>
        <v>0</v>
      </c>
      <c r="LP430" s="498">
        <f t="shared" ref="LP430:LP437" si="9299">IF(LJ430=0,0,1)</f>
        <v>0</v>
      </c>
      <c r="LQ430" s="498" t="e">
        <f t="shared" ref="LQ430:LQ437" si="9300">PRODUCT(LL430:LP430)</f>
        <v>#N/A</v>
      </c>
      <c r="LR430" s="504">
        <f t="shared" ref="LR430:LR437" si="9301">ROUND(LJ430,0)</f>
        <v>0</v>
      </c>
      <c r="LS430" s="500">
        <f t="shared" ref="LS430:LS437" si="9302">LJ430-LR430</f>
        <v>0</v>
      </c>
      <c r="LV430" s="665"/>
      <c r="LW430" s="666"/>
      <c r="LX430" s="667"/>
      <c r="LY430" s="668"/>
      <c r="LZ430" s="669"/>
      <c r="MA430" s="691"/>
      <c r="MB430" s="1326"/>
      <c r="MC430" s="497" t="e">
        <f t="shared" ref="MC430:MC437" si="9303">IF(EXACT(VLOOKUP(LV430,OFERTA_0,2,FALSE),LW430),1,0)</f>
        <v>#N/A</v>
      </c>
      <c r="MD430" s="497" t="e">
        <f t="shared" ref="MD430:MD437" si="9304">IF(EXACT(VLOOKUP(LV430,OFERTA_0,3,FALSE),LX430),1,0)</f>
        <v>#N/A</v>
      </c>
      <c r="ME430" s="498" t="e">
        <f t="shared" ref="ME430:ME437" si="9305">IF(EXACT(VLOOKUP(LV430,OFERTA_0,4,FALSE),LY430),1,0)</f>
        <v>#N/A</v>
      </c>
      <c r="MF430" s="498">
        <f t="shared" ref="MF430:MF437" si="9306">IF(LZ430=0,0,1)</f>
        <v>0</v>
      </c>
      <c r="MG430" s="498">
        <f t="shared" ref="MG430:MG437" si="9307">IF(MA430=0,0,1)</f>
        <v>0</v>
      </c>
      <c r="MH430" s="498" t="e">
        <f t="shared" ref="MH430:MH437" si="9308">PRODUCT(MC430:MG430)</f>
        <v>#N/A</v>
      </c>
      <c r="MI430" s="504">
        <f t="shared" ref="MI430:MI437" si="9309">ROUND(MA430,0)</f>
        <v>0</v>
      </c>
      <c r="MJ430" s="500">
        <f t="shared" ref="MJ430:MJ437" si="9310">MA430-MI430</f>
        <v>0</v>
      </c>
      <c r="MM430" s="665"/>
      <c r="MN430" s="666"/>
      <c r="MO430" s="667"/>
      <c r="MP430" s="668"/>
      <c r="MQ430" s="669"/>
      <c r="MR430" s="691"/>
      <c r="MS430" s="1326"/>
      <c r="MT430" s="497" t="e">
        <f t="shared" ref="MT430:MT437" si="9311">IF(EXACT(VLOOKUP(MM430,OFERTA_0,2,FALSE),MN430),1,0)</f>
        <v>#N/A</v>
      </c>
      <c r="MU430" s="497" t="e">
        <f t="shared" ref="MU430:MU437" si="9312">IF(EXACT(VLOOKUP(MM430,OFERTA_0,3,FALSE),MO430),1,0)</f>
        <v>#N/A</v>
      </c>
      <c r="MV430" s="498" t="e">
        <f t="shared" ref="MV430:MV437" si="9313">IF(EXACT(VLOOKUP(MM430,OFERTA_0,4,FALSE),MP430),1,0)</f>
        <v>#N/A</v>
      </c>
      <c r="MW430" s="498">
        <f t="shared" ref="MW430:MW437" si="9314">IF(MQ430=0,0,1)</f>
        <v>0</v>
      </c>
      <c r="MX430" s="498">
        <f t="shared" ref="MX430:MX437" si="9315">IF(MR430=0,0,1)</f>
        <v>0</v>
      </c>
      <c r="MY430" s="498" t="e">
        <f t="shared" ref="MY430:MY437" si="9316">PRODUCT(MT430:MX430)</f>
        <v>#N/A</v>
      </c>
      <c r="MZ430" s="504">
        <f t="shared" ref="MZ430:MZ437" si="9317">ROUND(MR430,0)</f>
        <v>0</v>
      </c>
      <c r="NA430" s="500">
        <f t="shared" ref="NA430:NA437" si="9318">MR430-MZ430</f>
        <v>0</v>
      </c>
      <c r="ND430" s="665"/>
      <c r="NE430" s="666"/>
      <c r="NF430" s="667"/>
      <c r="NG430" s="668"/>
      <c r="NH430" s="669"/>
      <c r="NI430" s="691"/>
      <c r="NJ430" s="1326"/>
      <c r="NK430" s="497" t="e">
        <f t="shared" ref="NK430:NK437" si="9319">IF(EXACT(VLOOKUP(ND430,OFERTA_0,2,FALSE),NE430),1,0)</f>
        <v>#N/A</v>
      </c>
      <c r="NL430" s="497" t="e">
        <f t="shared" ref="NL430:NL437" si="9320">IF(EXACT(VLOOKUP(ND430,OFERTA_0,3,FALSE),NF430),1,0)</f>
        <v>#N/A</v>
      </c>
      <c r="NM430" s="498" t="e">
        <f t="shared" ref="NM430:NM437" si="9321">IF(EXACT(VLOOKUP(ND430,OFERTA_0,4,FALSE),NG430),1,0)</f>
        <v>#N/A</v>
      </c>
      <c r="NN430" s="498">
        <f t="shared" ref="NN430:NN437" si="9322">IF(NH430=0,0,1)</f>
        <v>0</v>
      </c>
      <c r="NO430" s="498">
        <f t="shared" ref="NO430:NO437" si="9323">IF(NI430=0,0,1)</f>
        <v>0</v>
      </c>
      <c r="NP430" s="498" t="e">
        <f t="shared" ref="NP430:NP437" si="9324">PRODUCT(NK430:NO430)</f>
        <v>#N/A</v>
      </c>
      <c r="NQ430" s="504">
        <f t="shared" ref="NQ430:NQ437" si="9325">ROUND(NI430,0)</f>
        <v>0</v>
      </c>
      <c r="NR430" s="500">
        <f t="shared" ref="NR430:NR437" si="9326">NI430-NQ430</f>
        <v>0</v>
      </c>
      <c r="NU430" s="665"/>
      <c r="NV430" s="666"/>
      <c r="NW430" s="667"/>
      <c r="NX430" s="668"/>
      <c r="NY430" s="669"/>
      <c r="NZ430" s="691"/>
      <c r="OA430" s="1326"/>
      <c r="OB430" s="497" t="e">
        <f t="shared" ref="OB430:OB437" si="9327">IF(EXACT(VLOOKUP(NU430,OFERTA_0,2,FALSE),NV430),1,0)</f>
        <v>#N/A</v>
      </c>
      <c r="OC430" s="497" t="e">
        <f t="shared" ref="OC430:OC437" si="9328">IF(EXACT(VLOOKUP(NU430,OFERTA_0,3,FALSE),NW430),1,0)</f>
        <v>#N/A</v>
      </c>
      <c r="OD430" s="498" t="e">
        <f t="shared" ref="OD430:OD437" si="9329">IF(EXACT(VLOOKUP(NU430,OFERTA_0,4,FALSE),NX430),1,0)</f>
        <v>#N/A</v>
      </c>
      <c r="OE430" s="498">
        <f t="shared" ref="OE430:OE437" si="9330">IF(NY430=0,0,1)</f>
        <v>0</v>
      </c>
      <c r="OF430" s="498">
        <f t="shared" ref="OF430:OF437" si="9331">IF(NZ430=0,0,1)</f>
        <v>0</v>
      </c>
      <c r="OG430" s="498" t="e">
        <f t="shared" ref="OG430:OG437" si="9332">PRODUCT(OB430:OF430)</f>
        <v>#N/A</v>
      </c>
      <c r="OH430" s="504">
        <f t="shared" ref="OH430:OH437" si="9333">ROUND(NZ430,0)</f>
        <v>0</v>
      </c>
      <c r="OI430" s="500">
        <f t="shared" ref="OI430:OI437" si="9334">NZ430-OH430</f>
        <v>0</v>
      </c>
      <c r="OL430" s="665"/>
      <c r="OM430" s="666"/>
      <c r="ON430" s="667"/>
      <c r="OO430" s="668"/>
      <c r="OP430" s="669"/>
      <c r="OQ430" s="691"/>
      <c r="OR430" s="1326"/>
      <c r="OS430" s="497" t="e">
        <f t="shared" ref="OS430:OS437" si="9335">IF(EXACT(VLOOKUP(OL430,OFERTA_0,2,FALSE),OM430),1,0)</f>
        <v>#N/A</v>
      </c>
      <c r="OT430" s="497" t="e">
        <f t="shared" ref="OT430:OT437" si="9336">IF(EXACT(VLOOKUP(OL430,OFERTA_0,3,FALSE),ON430),1,0)</f>
        <v>#N/A</v>
      </c>
      <c r="OU430" s="498" t="e">
        <f t="shared" ref="OU430:OU437" si="9337">IF(EXACT(VLOOKUP(OL430,OFERTA_0,4,FALSE),OO430),1,0)</f>
        <v>#N/A</v>
      </c>
      <c r="OV430" s="498">
        <f t="shared" ref="OV430:OV437" si="9338">IF(OP430=0,0,1)</f>
        <v>0</v>
      </c>
      <c r="OW430" s="498">
        <f t="shared" ref="OW430:OW437" si="9339">IF(OQ430=0,0,1)</f>
        <v>0</v>
      </c>
      <c r="OX430" s="498" t="e">
        <f t="shared" ref="OX430:OX437" si="9340">PRODUCT(OS430:OW430)</f>
        <v>#N/A</v>
      </c>
      <c r="OY430" s="504">
        <f t="shared" ref="OY430:OY437" si="9341">ROUND(OQ430,0)</f>
        <v>0</v>
      </c>
      <c r="OZ430" s="500">
        <f t="shared" ref="OZ430:OZ437" si="9342">OQ430-OY430</f>
        <v>0</v>
      </c>
      <c r="PC430" s="665"/>
      <c r="PD430" s="666"/>
      <c r="PE430" s="667"/>
      <c r="PF430" s="668"/>
      <c r="PG430" s="669"/>
      <c r="PH430" s="691"/>
      <c r="PI430" s="1326"/>
      <c r="PJ430" s="497" t="e">
        <f t="shared" ref="PJ430:PJ437" si="9343">IF(EXACT(VLOOKUP(PC430,OFERTA_0,2,FALSE),PD430),1,0)</f>
        <v>#N/A</v>
      </c>
      <c r="PK430" s="497" t="e">
        <f t="shared" ref="PK430:PK437" si="9344">IF(EXACT(VLOOKUP(PC430,OFERTA_0,3,FALSE),PE430),1,0)</f>
        <v>#N/A</v>
      </c>
      <c r="PL430" s="498" t="e">
        <f t="shared" ref="PL430:PL437" si="9345">IF(EXACT(VLOOKUP(PC430,OFERTA_0,4,FALSE),PF430),1,0)</f>
        <v>#N/A</v>
      </c>
      <c r="PM430" s="498">
        <f t="shared" ref="PM430:PM437" si="9346">IF(PG430=0,0,1)</f>
        <v>0</v>
      </c>
      <c r="PN430" s="498">
        <f t="shared" ref="PN430:PN437" si="9347">IF(PH430=0,0,1)</f>
        <v>0</v>
      </c>
      <c r="PO430" s="498" t="e">
        <f t="shared" ref="PO430:PO437" si="9348">PRODUCT(PJ430:PN430)</f>
        <v>#N/A</v>
      </c>
      <c r="PP430" s="504">
        <f t="shared" ref="PP430:PP437" si="9349">ROUND(PH430,0)</f>
        <v>0</v>
      </c>
      <c r="PQ430" s="500">
        <f t="shared" ref="PQ430:PQ437" si="9350">PH430-PP430</f>
        <v>0</v>
      </c>
      <c r="PT430" s="665"/>
      <c r="PU430" s="666"/>
      <c r="PV430" s="667"/>
      <c r="PW430" s="668"/>
      <c r="PX430" s="669"/>
      <c r="PY430" s="691"/>
      <c r="PZ430" s="1326"/>
      <c r="QA430" s="497" t="e">
        <f t="shared" ref="QA430:QA437" si="9351">IF(EXACT(VLOOKUP(PT430,OFERTA_0,2,FALSE),PU430),1,0)</f>
        <v>#N/A</v>
      </c>
      <c r="QB430" s="497" t="e">
        <f t="shared" ref="QB430:QB437" si="9352">IF(EXACT(VLOOKUP(PT430,OFERTA_0,3,FALSE),PV430),1,0)</f>
        <v>#N/A</v>
      </c>
      <c r="QC430" s="498" t="e">
        <f t="shared" ref="QC430:QC437" si="9353">IF(EXACT(VLOOKUP(PT430,OFERTA_0,4,FALSE),PW430),1,0)</f>
        <v>#N/A</v>
      </c>
      <c r="QD430" s="498">
        <f t="shared" ref="QD430:QD437" si="9354">IF(PX430=0,0,1)</f>
        <v>0</v>
      </c>
      <c r="QE430" s="498">
        <f t="shared" ref="QE430:QE437" si="9355">IF(PY430=0,0,1)</f>
        <v>0</v>
      </c>
      <c r="QF430" s="498" t="e">
        <f t="shared" ref="QF430:QF437" si="9356">PRODUCT(QA430:QE430)</f>
        <v>#N/A</v>
      </c>
      <c r="QG430" s="504">
        <f t="shared" ref="QG430:QG437" si="9357">ROUND(PY430,0)</f>
        <v>0</v>
      </c>
      <c r="QH430" s="500">
        <f t="shared" ref="QH430:QH437" si="9358">PY430-QG430</f>
        <v>0</v>
      </c>
      <c r="QK430" s="665"/>
      <c r="QL430" s="666"/>
      <c r="QM430" s="667"/>
      <c r="QN430" s="668"/>
      <c r="QO430" s="669"/>
      <c r="QP430" s="691"/>
      <c r="QQ430" s="1326"/>
      <c r="QR430" s="497" t="e">
        <f t="shared" ref="QR430:QR437" si="9359">IF(EXACT(VLOOKUP(QK430,OFERTA_0,2,FALSE),QL430),1,0)</f>
        <v>#N/A</v>
      </c>
      <c r="QS430" s="497" t="e">
        <f t="shared" ref="QS430:QS437" si="9360">IF(EXACT(VLOOKUP(QK430,OFERTA_0,3,FALSE),QM430),1,0)</f>
        <v>#N/A</v>
      </c>
      <c r="QT430" s="498" t="e">
        <f t="shared" ref="QT430:QT437" si="9361">IF(EXACT(VLOOKUP(QK430,OFERTA_0,4,FALSE),QN430),1,0)</f>
        <v>#N/A</v>
      </c>
      <c r="QU430" s="498">
        <f t="shared" ref="QU430:QU437" si="9362">IF(QO430=0,0,1)</f>
        <v>0</v>
      </c>
      <c r="QV430" s="498">
        <f t="shared" ref="QV430:QV437" si="9363">IF(QP430=0,0,1)</f>
        <v>0</v>
      </c>
      <c r="QW430" s="498" t="e">
        <f t="shared" ref="QW430:QW437" si="9364">PRODUCT(QR430:QV430)</f>
        <v>#N/A</v>
      </c>
      <c r="QX430" s="504">
        <f t="shared" ref="QX430:QX437" si="9365">ROUND(QP430,0)</f>
        <v>0</v>
      </c>
      <c r="QY430" s="500">
        <f t="shared" ref="QY430:QY437" si="9366">QP430-QX430</f>
        <v>0</v>
      </c>
      <c r="RB430" s="428"/>
      <c r="RC430" s="436"/>
      <c r="RD430" s="440"/>
      <c r="RE430" s="406"/>
      <c r="RF430" s="438"/>
      <c r="RG430" s="439"/>
      <c r="RH430" s="439"/>
      <c r="RI430" s="497"/>
      <c r="RJ430" s="497"/>
      <c r="RK430" s="501"/>
      <c r="RL430" s="501"/>
      <c r="RM430" s="501"/>
      <c r="RN430" s="501"/>
      <c r="RO430" s="505"/>
      <c r="RP430" s="503"/>
      <c r="RS430" s="428"/>
      <c r="RT430" s="436"/>
      <c r="RU430" s="440"/>
      <c r="RV430" s="406"/>
      <c r="RW430" s="438"/>
      <c r="RX430" s="439"/>
      <c r="RY430" s="439"/>
      <c r="RZ430" s="497"/>
      <c r="SA430" s="497"/>
      <c r="SB430" s="501"/>
      <c r="SC430" s="501"/>
      <c r="SD430" s="501"/>
      <c r="SE430" s="501"/>
      <c r="SF430" s="505"/>
      <c r="SG430" s="503"/>
      <c r="SJ430" s="428"/>
      <c r="SK430" s="436"/>
      <c r="SL430" s="440"/>
      <c r="SM430" s="406"/>
      <c r="SN430" s="438"/>
      <c r="SO430" s="439"/>
      <c r="SP430" s="439"/>
      <c r="SQ430" s="497"/>
      <c r="SR430" s="497"/>
      <c r="SS430" s="501"/>
      <c r="ST430" s="501"/>
      <c r="SU430" s="501"/>
      <c r="SV430" s="501"/>
      <c r="SW430" s="505"/>
      <c r="SX430" s="503"/>
    </row>
    <row r="431" spans="2:518" ht="43.5" hidden="1" customHeight="1" thickTop="1" thickBot="1">
      <c r="B431" s="577"/>
      <c r="C431" s="578"/>
      <c r="D431" s="579"/>
      <c r="E431" s="580"/>
      <c r="F431" s="581"/>
      <c r="G431" s="585"/>
      <c r="H431" s="595"/>
      <c r="K431" s="577"/>
      <c r="L431" s="767"/>
      <c r="M431" s="579"/>
      <c r="N431" s="580"/>
      <c r="O431" s="581"/>
      <c r="P431" s="585"/>
      <c r="Q431" s="1326"/>
      <c r="R431" s="497"/>
      <c r="S431" s="497"/>
      <c r="T431" s="498"/>
      <c r="U431" s="498"/>
      <c r="V431" s="498"/>
      <c r="W431" s="498"/>
      <c r="X431" s="504"/>
      <c r="Y431" s="500"/>
      <c r="Z431" s="486"/>
      <c r="AA431" s="486"/>
      <c r="AB431" s="577"/>
      <c r="AC431" s="767"/>
      <c r="AD431" s="579"/>
      <c r="AE431" s="580"/>
      <c r="AF431" s="581"/>
      <c r="AG431" s="585"/>
      <c r="AH431" s="1326"/>
      <c r="AI431" s="497"/>
      <c r="AJ431" s="497"/>
      <c r="AK431" s="498"/>
      <c r="AL431" s="498"/>
      <c r="AM431" s="498"/>
      <c r="AN431" s="498"/>
      <c r="AO431" s="504"/>
      <c r="AP431" s="500"/>
      <c r="AQ431" s="486"/>
      <c r="AR431" s="486"/>
      <c r="AS431" s="577"/>
      <c r="AT431" s="767"/>
      <c r="AU431" s="579"/>
      <c r="AV431" s="580"/>
      <c r="AW431" s="581"/>
      <c r="AX431" s="585"/>
      <c r="AY431" s="1326"/>
      <c r="AZ431" s="497"/>
      <c r="BA431" s="497"/>
      <c r="BB431" s="498"/>
      <c r="BC431" s="498"/>
      <c r="BD431" s="498"/>
      <c r="BE431" s="498"/>
      <c r="BF431" s="504"/>
      <c r="BG431" s="500"/>
      <c r="BJ431" s="577"/>
      <c r="BK431" s="767"/>
      <c r="BL431" s="579"/>
      <c r="BM431" s="580"/>
      <c r="BN431" s="581"/>
      <c r="BO431" s="585"/>
      <c r="BP431" s="1326"/>
      <c r="BQ431" s="497"/>
      <c r="BR431" s="497"/>
      <c r="BS431" s="498"/>
      <c r="BT431" s="498"/>
      <c r="BU431" s="498"/>
      <c r="BV431" s="498"/>
      <c r="BW431" s="504"/>
      <c r="BX431" s="500"/>
      <c r="CA431" s="577"/>
      <c r="CB431" s="767"/>
      <c r="CC431" s="579"/>
      <c r="CD431" s="580"/>
      <c r="CE431" s="581"/>
      <c r="CF431" s="585"/>
      <c r="CG431" s="1326"/>
      <c r="CH431" s="497"/>
      <c r="CI431" s="497"/>
      <c r="CJ431" s="498"/>
      <c r="CK431" s="498"/>
      <c r="CL431" s="498"/>
      <c r="CM431" s="498"/>
      <c r="CN431" s="504"/>
      <c r="CO431" s="500"/>
      <c r="CR431" s="577"/>
      <c r="CS431" s="767"/>
      <c r="CT431" s="579"/>
      <c r="CU431" s="580"/>
      <c r="CV431" s="581"/>
      <c r="CW431" s="585"/>
      <c r="CX431" s="1326"/>
      <c r="CY431" s="497"/>
      <c r="CZ431" s="497"/>
      <c r="DA431" s="498"/>
      <c r="DB431" s="498"/>
      <c r="DC431" s="498"/>
      <c r="DD431" s="498"/>
      <c r="DE431" s="504"/>
      <c r="DF431" s="500"/>
      <c r="DI431" s="577"/>
      <c r="DJ431" s="767"/>
      <c r="DK431" s="579"/>
      <c r="DL431" s="580"/>
      <c r="DM431" s="581"/>
      <c r="DN431" s="585"/>
      <c r="DO431" s="1326"/>
      <c r="DP431" s="497"/>
      <c r="DQ431" s="497"/>
      <c r="DR431" s="498"/>
      <c r="DS431" s="498"/>
      <c r="DT431" s="498"/>
      <c r="DU431" s="498"/>
      <c r="DV431" s="504"/>
      <c r="DW431" s="500"/>
      <c r="DZ431" s="577"/>
      <c r="EA431" s="767"/>
      <c r="EB431" s="579"/>
      <c r="EC431" s="580"/>
      <c r="ED431" s="581"/>
      <c r="EE431" s="585"/>
      <c r="EF431" s="1326"/>
      <c r="EG431" s="497"/>
      <c r="EH431" s="497"/>
      <c r="EI431" s="498"/>
      <c r="EJ431" s="498"/>
      <c r="EK431" s="498"/>
      <c r="EL431" s="498"/>
      <c r="EM431" s="504"/>
      <c r="EN431" s="500"/>
      <c r="EQ431" s="665"/>
      <c r="ER431" s="666"/>
      <c r="ES431" s="667"/>
      <c r="ET431" s="668"/>
      <c r="EU431" s="669"/>
      <c r="EV431" s="691"/>
      <c r="EW431" s="1326"/>
      <c r="EX431" s="497" t="e">
        <f t="shared" si="9215"/>
        <v>#N/A</v>
      </c>
      <c r="EY431" s="497" t="e">
        <f t="shared" si="9216"/>
        <v>#N/A</v>
      </c>
      <c r="EZ431" s="498" t="e">
        <f t="shared" si="9217"/>
        <v>#N/A</v>
      </c>
      <c r="FA431" s="498">
        <f t="shared" si="9218"/>
        <v>0</v>
      </c>
      <c r="FB431" s="498">
        <f t="shared" si="9219"/>
        <v>0</v>
      </c>
      <c r="FC431" s="498" t="e">
        <f t="shared" si="9220"/>
        <v>#N/A</v>
      </c>
      <c r="FD431" s="504">
        <f t="shared" si="9221"/>
        <v>0</v>
      </c>
      <c r="FE431" s="500">
        <f t="shared" si="9222"/>
        <v>0</v>
      </c>
      <c r="FH431" s="665"/>
      <c r="FI431" s="666"/>
      <c r="FJ431" s="667"/>
      <c r="FK431" s="668"/>
      <c r="FL431" s="669"/>
      <c r="FM431" s="691"/>
      <c r="FN431" s="1326"/>
      <c r="FO431" s="497" t="e">
        <f t="shared" si="9223"/>
        <v>#N/A</v>
      </c>
      <c r="FP431" s="497" t="e">
        <f t="shared" si="9224"/>
        <v>#N/A</v>
      </c>
      <c r="FQ431" s="498" t="e">
        <f t="shared" si="9225"/>
        <v>#N/A</v>
      </c>
      <c r="FR431" s="498">
        <f t="shared" si="9226"/>
        <v>0</v>
      </c>
      <c r="FS431" s="498">
        <f t="shared" si="9227"/>
        <v>0</v>
      </c>
      <c r="FT431" s="498" t="e">
        <f t="shared" si="9228"/>
        <v>#N/A</v>
      </c>
      <c r="FU431" s="504">
        <f t="shared" si="9229"/>
        <v>0</v>
      </c>
      <c r="FV431" s="500">
        <f t="shared" si="9230"/>
        <v>0</v>
      </c>
      <c r="FY431" s="665"/>
      <c r="FZ431" s="666"/>
      <c r="GA431" s="667"/>
      <c r="GB431" s="668"/>
      <c r="GC431" s="669"/>
      <c r="GD431" s="691"/>
      <c r="GE431" s="1326"/>
      <c r="GF431" s="497" t="e">
        <f t="shared" si="9231"/>
        <v>#N/A</v>
      </c>
      <c r="GG431" s="497" t="e">
        <f t="shared" si="9232"/>
        <v>#N/A</v>
      </c>
      <c r="GH431" s="498" t="e">
        <f t="shared" si="9233"/>
        <v>#N/A</v>
      </c>
      <c r="GI431" s="498">
        <f t="shared" si="9234"/>
        <v>0</v>
      </c>
      <c r="GJ431" s="498">
        <f t="shared" si="9235"/>
        <v>0</v>
      </c>
      <c r="GK431" s="498" t="e">
        <f t="shared" si="9236"/>
        <v>#N/A</v>
      </c>
      <c r="GL431" s="504">
        <f t="shared" si="9237"/>
        <v>0</v>
      </c>
      <c r="GM431" s="500">
        <f t="shared" si="9238"/>
        <v>0</v>
      </c>
      <c r="GP431" s="665"/>
      <c r="GQ431" s="666"/>
      <c r="GR431" s="667"/>
      <c r="GS431" s="668"/>
      <c r="GT431" s="669"/>
      <c r="GU431" s="691"/>
      <c r="GV431" s="1326"/>
      <c r="GW431" s="497" t="e">
        <f t="shared" si="9239"/>
        <v>#N/A</v>
      </c>
      <c r="GX431" s="497" t="e">
        <f t="shared" si="9240"/>
        <v>#N/A</v>
      </c>
      <c r="GY431" s="498" t="e">
        <f t="shared" si="9241"/>
        <v>#N/A</v>
      </c>
      <c r="GZ431" s="498">
        <f t="shared" si="9242"/>
        <v>0</v>
      </c>
      <c r="HA431" s="498">
        <f t="shared" si="9243"/>
        <v>0</v>
      </c>
      <c r="HB431" s="498" t="e">
        <f t="shared" si="9244"/>
        <v>#N/A</v>
      </c>
      <c r="HC431" s="504">
        <f t="shared" si="9245"/>
        <v>0</v>
      </c>
      <c r="HD431" s="500">
        <f t="shared" si="9246"/>
        <v>0</v>
      </c>
      <c r="HG431" s="665"/>
      <c r="HH431" s="666"/>
      <c r="HI431" s="667"/>
      <c r="HJ431" s="668"/>
      <c r="HK431" s="669"/>
      <c r="HL431" s="691"/>
      <c r="HM431" s="1326"/>
      <c r="HN431" s="497" t="e">
        <f t="shared" si="9247"/>
        <v>#N/A</v>
      </c>
      <c r="HO431" s="497" t="e">
        <f t="shared" si="9248"/>
        <v>#N/A</v>
      </c>
      <c r="HP431" s="498" t="e">
        <f t="shared" si="9249"/>
        <v>#N/A</v>
      </c>
      <c r="HQ431" s="498">
        <f t="shared" si="9250"/>
        <v>0</v>
      </c>
      <c r="HR431" s="498">
        <f t="shared" si="9251"/>
        <v>0</v>
      </c>
      <c r="HS431" s="498" t="e">
        <f t="shared" si="9252"/>
        <v>#N/A</v>
      </c>
      <c r="HT431" s="504">
        <f t="shared" si="9253"/>
        <v>0</v>
      </c>
      <c r="HU431" s="500">
        <f t="shared" si="9254"/>
        <v>0</v>
      </c>
      <c r="HX431" s="665"/>
      <c r="HY431" s="666"/>
      <c r="HZ431" s="667"/>
      <c r="IA431" s="668"/>
      <c r="IB431" s="669"/>
      <c r="IC431" s="691"/>
      <c r="ID431" s="1326"/>
      <c r="IE431" s="497" t="e">
        <f t="shared" si="9255"/>
        <v>#N/A</v>
      </c>
      <c r="IF431" s="497" t="e">
        <f t="shared" si="9256"/>
        <v>#N/A</v>
      </c>
      <c r="IG431" s="498" t="e">
        <f t="shared" si="9257"/>
        <v>#N/A</v>
      </c>
      <c r="IH431" s="498">
        <f t="shared" si="9258"/>
        <v>0</v>
      </c>
      <c r="II431" s="498">
        <f t="shared" si="9259"/>
        <v>0</v>
      </c>
      <c r="IJ431" s="498" t="e">
        <f t="shared" si="9260"/>
        <v>#N/A</v>
      </c>
      <c r="IK431" s="504">
        <f t="shared" si="9261"/>
        <v>0</v>
      </c>
      <c r="IL431" s="500">
        <f t="shared" si="9262"/>
        <v>0</v>
      </c>
      <c r="IO431" s="665"/>
      <c r="IP431" s="666"/>
      <c r="IQ431" s="667"/>
      <c r="IR431" s="668"/>
      <c r="IS431" s="669"/>
      <c r="IT431" s="691"/>
      <c r="IU431" s="1326"/>
      <c r="IV431" s="497" t="e">
        <f t="shared" si="9263"/>
        <v>#N/A</v>
      </c>
      <c r="IW431" s="497" t="e">
        <f t="shared" si="9264"/>
        <v>#N/A</v>
      </c>
      <c r="IX431" s="498" t="e">
        <f t="shared" si="9265"/>
        <v>#N/A</v>
      </c>
      <c r="IY431" s="498">
        <f t="shared" si="9266"/>
        <v>0</v>
      </c>
      <c r="IZ431" s="498">
        <f t="shared" si="9267"/>
        <v>0</v>
      </c>
      <c r="JA431" s="498" t="e">
        <f t="shared" si="9268"/>
        <v>#N/A</v>
      </c>
      <c r="JB431" s="504">
        <f t="shared" si="9269"/>
        <v>0</v>
      </c>
      <c r="JC431" s="500">
        <f t="shared" si="9270"/>
        <v>0</v>
      </c>
      <c r="JF431" s="665"/>
      <c r="JG431" s="666"/>
      <c r="JH431" s="667"/>
      <c r="JI431" s="668"/>
      <c r="JJ431" s="669"/>
      <c r="JK431" s="691"/>
      <c r="JL431" s="1326"/>
      <c r="JM431" s="497" t="e">
        <f t="shared" si="9271"/>
        <v>#N/A</v>
      </c>
      <c r="JN431" s="497" t="e">
        <f t="shared" si="9272"/>
        <v>#N/A</v>
      </c>
      <c r="JO431" s="498" t="e">
        <f t="shared" si="9273"/>
        <v>#N/A</v>
      </c>
      <c r="JP431" s="498">
        <f t="shared" si="9274"/>
        <v>0</v>
      </c>
      <c r="JQ431" s="498">
        <f t="shared" si="9275"/>
        <v>0</v>
      </c>
      <c r="JR431" s="498" t="e">
        <f t="shared" si="9276"/>
        <v>#N/A</v>
      </c>
      <c r="JS431" s="504">
        <f t="shared" si="9277"/>
        <v>0</v>
      </c>
      <c r="JT431" s="500">
        <f t="shared" si="9278"/>
        <v>0</v>
      </c>
      <c r="JW431" s="665"/>
      <c r="JX431" s="666"/>
      <c r="JY431" s="667"/>
      <c r="JZ431" s="668"/>
      <c r="KA431" s="669"/>
      <c r="KB431" s="691"/>
      <c r="KC431" s="1326"/>
      <c r="KD431" s="497" t="e">
        <f t="shared" si="9279"/>
        <v>#N/A</v>
      </c>
      <c r="KE431" s="497" t="e">
        <f t="shared" si="9280"/>
        <v>#N/A</v>
      </c>
      <c r="KF431" s="498" t="e">
        <f t="shared" si="9281"/>
        <v>#N/A</v>
      </c>
      <c r="KG431" s="498">
        <f t="shared" si="9282"/>
        <v>0</v>
      </c>
      <c r="KH431" s="498">
        <f t="shared" si="9283"/>
        <v>0</v>
      </c>
      <c r="KI431" s="498" t="e">
        <f t="shared" si="9284"/>
        <v>#N/A</v>
      </c>
      <c r="KJ431" s="504">
        <f t="shared" si="9285"/>
        <v>0</v>
      </c>
      <c r="KK431" s="500">
        <f t="shared" si="9286"/>
        <v>0</v>
      </c>
      <c r="KN431" s="665"/>
      <c r="KO431" s="666"/>
      <c r="KP431" s="667"/>
      <c r="KQ431" s="668"/>
      <c r="KR431" s="669"/>
      <c r="KS431" s="691"/>
      <c r="KT431" s="1326"/>
      <c r="KU431" s="497" t="e">
        <f t="shared" si="9287"/>
        <v>#N/A</v>
      </c>
      <c r="KV431" s="497" t="e">
        <f t="shared" si="9288"/>
        <v>#N/A</v>
      </c>
      <c r="KW431" s="498" t="e">
        <f t="shared" si="9289"/>
        <v>#N/A</v>
      </c>
      <c r="KX431" s="498">
        <f t="shared" si="9290"/>
        <v>0</v>
      </c>
      <c r="KY431" s="498">
        <f t="shared" si="9291"/>
        <v>0</v>
      </c>
      <c r="KZ431" s="498" t="e">
        <f t="shared" si="9292"/>
        <v>#N/A</v>
      </c>
      <c r="LA431" s="504">
        <f t="shared" si="9293"/>
        <v>0</v>
      </c>
      <c r="LB431" s="500">
        <f t="shared" si="9294"/>
        <v>0</v>
      </c>
      <c r="LE431" s="665"/>
      <c r="LF431" s="666"/>
      <c r="LG431" s="667"/>
      <c r="LH431" s="668"/>
      <c r="LI431" s="669"/>
      <c r="LJ431" s="691"/>
      <c r="LK431" s="1326"/>
      <c r="LL431" s="497" t="e">
        <f t="shared" si="9295"/>
        <v>#N/A</v>
      </c>
      <c r="LM431" s="497" t="e">
        <f t="shared" si="9296"/>
        <v>#N/A</v>
      </c>
      <c r="LN431" s="498" t="e">
        <f t="shared" si="9297"/>
        <v>#N/A</v>
      </c>
      <c r="LO431" s="498">
        <f t="shared" si="9298"/>
        <v>0</v>
      </c>
      <c r="LP431" s="498">
        <f t="shared" si="9299"/>
        <v>0</v>
      </c>
      <c r="LQ431" s="498" t="e">
        <f t="shared" si="9300"/>
        <v>#N/A</v>
      </c>
      <c r="LR431" s="504">
        <f t="shared" si="9301"/>
        <v>0</v>
      </c>
      <c r="LS431" s="500">
        <f t="shared" si="9302"/>
        <v>0</v>
      </c>
      <c r="LV431" s="665"/>
      <c r="LW431" s="666"/>
      <c r="LX431" s="667"/>
      <c r="LY431" s="668"/>
      <c r="LZ431" s="669"/>
      <c r="MA431" s="691"/>
      <c r="MB431" s="1326"/>
      <c r="MC431" s="497" t="e">
        <f t="shared" si="9303"/>
        <v>#N/A</v>
      </c>
      <c r="MD431" s="497" t="e">
        <f t="shared" si="9304"/>
        <v>#N/A</v>
      </c>
      <c r="ME431" s="498" t="e">
        <f t="shared" si="9305"/>
        <v>#N/A</v>
      </c>
      <c r="MF431" s="498">
        <f t="shared" si="9306"/>
        <v>0</v>
      </c>
      <c r="MG431" s="498">
        <f t="shared" si="9307"/>
        <v>0</v>
      </c>
      <c r="MH431" s="498" t="e">
        <f t="shared" si="9308"/>
        <v>#N/A</v>
      </c>
      <c r="MI431" s="504">
        <f t="shared" si="9309"/>
        <v>0</v>
      </c>
      <c r="MJ431" s="500">
        <f t="shared" si="9310"/>
        <v>0</v>
      </c>
      <c r="MM431" s="665"/>
      <c r="MN431" s="666"/>
      <c r="MO431" s="667"/>
      <c r="MP431" s="668"/>
      <c r="MQ431" s="669"/>
      <c r="MR431" s="691"/>
      <c r="MS431" s="1326"/>
      <c r="MT431" s="497" t="e">
        <f t="shared" si="9311"/>
        <v>#N/A</v>
      </c>
      <c r="MU431" s="497" t="e">
        <f t="shared" si="9312"/>
        <v>#N/A</v>
      </c>
      <c r="MV431" s="498" t="e">
        <f t="shared" si="9313"/>
        <v>#N/A</v>
      </c>
      <c r="MW431" s="498">
        <f t="shared" si="9314"/>
        <v>0</v>
      </c>
      <c r="MX431" s="498">
        <f t="shared" si="9315"/>
        <v>0</v>
      </c>
      <c r="MY431" s="498" t="e">
        <f t="shared" si="9316"/>
        <v>#N/A</v>
      </c>
      <c r="MZ431" s="504">
        <f t="shared" si="9317"/>
        <v>0</v>
      </c>
      <c r="NA431" s="500">
        <f t="shared" si="9318"/>
        <v>0</v>
      </c>
      <c r="ND431" s="665"/>
      <c r="NE431" s="666"/>
      <c r="NF431" s="667"/>
      <c r="NG431" s="668"/>
      <c r="NH431" s="669"/>
      <c r="NI431" s="691"/>
      <c r="NJ431" s="1326"/>
      <c r="NK431" s="497" t="e">
        <f t="shared" si="9319"/>
        <v>#N/A</v>
      </c>
      <c r="NL431" s="497" t="e">
        <f t="shared" si="9320"/>
        <v>#N/A</v>
      </c>
      <c r="NM431" s="498" t="e">
        <f t="shared" si="9321"/>
        <v>#N/A</v>
      </c>
      <c r="NN431" s="498">
        <f t="shared" si="9322"/>
        <v>0</v>
      </c>
      <c r="NO431" s="498">
        <f t="shared" si="9323"/>
        <v>0</v>
      </c>
      <c r="NP431" s="498" t="e">
        <f t="shared" si="9324"/>
        <v>#N/A</v>
      </c>
      <c r="NQ431" s="504">
        <f t="shared" si="9325"/>
        <v>0</v>
      </c>
      <c r="NR431" s="500">
        <f t="shared" si="9326"/>
        <v>0</v>
      </c>
      <c r="NU431" s="665"/>
      <c r="NV431" s="666"/>
      <c r="NW431" s="667"/>
      <c r="NX431" s="668"/>
      <c r="NY431" s="669"/>
      <c r="NZ431" s="691"/>
      <c r="OA431" s="1326"/>
      <c r="OB431" s="497" t="e">
        <f t="shared" si="9327"/>
        <v>#N/A</v>
      </c>
      <c r="OC431" s="497" t="e">
        <f t="shared" si="9328"/>
        <v>#N/A</v>
      </c>
      <c r="OD431" s="498" t="e">
        <f t="shared" si="9329"/>
        <v>#N/A</v>
      </c>
      <c r="OE431" s="498">
        <f t="shared" si="9330"/>
        <v>0</v>
      </c>
      <c r="OF431" s="498">
        <f t="shared" si="9331"/>
        <v>0</v>
      </c>
      <c r="OG431" s="498" t="e">
        <f t="shared" si="9332"/>
        <v>#N/A</v>
      </c>
      <c r="OH431" s="504">
        <f t="shared" si="9333"/>
        <v>0</v>
      </c>
      <c r="OI431" s="500">
        <f t="shared" si="9334"/>
        <v>0</v>
      </c>
      <c r="OL431" s="665"/>
      <c r="OM431" s="666"/>
      <c r="ON431" s="667"/>
      <c r="OO431" s="668"/>
      <c r="OP431" s="669"/>
      <c r="OQ431" s="691"/>
      <c r="OR431" s="1326"/>
      <c r="OS431" s="497" t="e">
        <f t="shared" si="9335"/>
        <v>#N/A</v>
      </c>
      <c r="OT431" s="497" t="e">
        <f t="shared" si="9336"/>
        <v>#N/A</v>
      </c>
      <c r="OU431" s="498" t="e">
        <f t="shared" si="9337"/>
        <v>#N/A</v>
      </c>
      <c r="OV431" s="498">
        <f t="shared" si="9338"/>
        <v>0</v>
      </c>
      <c r="OW431" s="498">
        <f t="shared" si="9339"/>
        <v>0</v>
      </c>
      <c r="OX431" s="498" t="e">
        <f t="shared" si="9340"/>
        <v>#N/A</v>
      </c>
      <c r="OY431" s="504">
        <f t="shared" si="9341"/>
        <v>0</v>
      </c>
      <c r="OZ431" s="500">
        <f t="shared" si="9342"/>
        <v>0</v>
      </c>
      <c r="PC431" s="665"/>
      <c r="PD431" s="666"/>
      <c r="PE431" s="667"/>
      <c r="PF431" s="668"/>
      <c r="PG431" s="669"/>
      <c r="PH431" s="691"/>
      <c r="PI431" s="1326"/>
      <c r="PJ431" s="497" t="e">
        <f t="shared" si="9343"/>
        <v>#N/A</v>
      </c>
      <c r="PK431" s="497" t="e">
        <f t="shared" si="9344"/>
        <v>#N/A</v>
      </c>
      <c r="PL431" s="498" t="e">
        <f t="shared" si="9345"/>
        <v>#N/A</v>
      </c>
      <c r="PM431" s="498">
        <f t="shared" si="9346"/>
        <v>0</v>
      </c>
      <c r="PN431" s="498">
        <f t="shared" si="9347"/>
        <v>0</v>
      </c>
      <c r="PO431" s="498" t="e">
        <f t="shared" si="9348"/>
        <v>#N/A</v>
      </c>
      <c r="PP431" s="504">
        <f t="shared" si="9349"/>
        <v>0</v>
      </c>
      <c r="PQ431" s="500">
        <f t="shared" si="9350"/>
        <v>0</v>
      </c>
      <c r="PT431" s="665"/>
      <c r="PU431" s="666"/>
      <c r="PV431" s="667"/>
      <c r="PW431" s="668"/>
      <c r="PX431" s="669"/>
      <c r="PY431" s="691"/>
      <c r="PZ431" s="1326"/>
      <c r="QA431" s="497" t="e">
        <f t="shared" si="9351"/>
        <v>#N/A</v>
      </c>
      <c r="QB431" s="497" t="e">
        <f t="shared" si="9352"/>
        <v>#N/A</v>
      </c>
      <c r="QC431" s="498" t="e">
        <f t="shared" si="9353"/>
        <v>#N/A</v>
      </c>
      <c r="QD431" s="498">
        <f t="shared" si="9354"/>
        <v>0</v>
      </c>
      <c r="QE431" s="498">
        <f t="shared" si="9355"/>
        <v>0</v>
      </c>
      <c r="QF431" s="498" t="e">
        <f t="shared" si="9356"/>
        <v>#N/A</v>
      </c>
      <c r="QG431" s="504">
        <f t="shared" si="9357"/>
        <v>0</v>
      </c>
      <c r="QH431" s="500">
        <f t="shared" si="9358"/>
        <v>0</v>
      </c>
      <c r="QK431" s="665"/>
      <c r="QL431" s="666"/>
      <c r="QM431" s="667"/>
      <c r="QN431" s="668"/>
      <c r="QO431" s="669"/>
      <c r="QP431" s="691"/>
      <c r="QQ431" s="1326"/>
      <c r="QR431" s="497" t="e">
        <f t="shared" si="9359"/>
        <v>#N/A</v>
      </c>
      <c r="QS431" s="497" t="e">
        <f t="shared" si="9360"/>
        <v>#N/A</v>
      </c>
      <c r="QT431" s="498" t="e">
        <f t="shared" si="9361"/>
        <v>#N/A</v>
      </c>
      <c r="QU431" s="498">
        <f t="shared" si="9362"/>
        <v>0</v>
      </c>
      <c r="QV431" s="498">
        <f t="shared" si="9363"/>
        <v>0</v>
      </c>
      <c r="QW431" s="498" t="e">
        <f t="shared" si="9364"/>
        <v>#N/A</v>
      </c>
      <c r="QX431" s="504">
        <f t="shared" si="9365"/>
        <v>0</v>
      </c>
      <c r="QY431" s="500">
        <f t="shared" si="9366"/>
        <v>0</v>
      </c>
      <c r="RB431" s="428"/>
      <c r="RC431" s="436"/>
      <c r="RD431" s="440"/>
      <c r="RE431" s="406"/>
      <c r="RF431" s="438"/>
      <c r="RG431" s="439"/>
      <c r="RH431" s="439"/>
      <c r="RI431" s="497"/>
      <c r="RJ431" s="497"/>
      <c r="RK431" s="501"/>
      <c r="RL431" s="501"/>
      <c r="RM431" s="501"/>
      <c r="RN431" s="501"/>
      <c r="RO431" s="505"/>
      <c r="RP431" s="503"/>
      <c r="RS431" s="428"/>
      <c r="RT431" s="436"/>
      <c r="RU431" s="440"/>
      <c r="RV431" s="406"/>
      <c r="RW431" s="438"/>
      <c r="RX431" s="439"/>
      <c r="RY431" s="439"/>
      <c r="RZ431" s="497"/>
      <c r="SA431" s="497"/>
      <c r="SB431" s="501"/>
      <c r="SC431" s="501"/>
      <c r="SD431" s="501"/>
      <c r="SE431" s="501"/>
      <c r="SF431" s="505"/>
      <c r="SG431" s="503"/>
      <c r="SJ431" s="428"/>
      <c r="SK431" s="436"/>
      <c r="SL431" s="440"/>
      <c r="SM431" s="406"/>
      <c r="SN431" s="438"/>
      <c r="SO431" s="439"/>
      <c r="SP431" s="439"/>
      <c r="SQ431" s="497"/>
      <c r="SR431" s="497"/>
      <c r="SS431" s="501"/>
      <c r="ST431" s="501"/>
      <c r="SU431" s="501"/>
      <c r="SV431" s="501"/>
      <c r="SW431" s="505"/>
      <c r="SX431" s="503"/>
    </row>
    <row r="432" spans="2:518" ht="43.5" hidden="1" customHeight="1" thickTop="1" thickBot="1">
      <c r="B432" s="577"/>
      <c r="C432" s="578"/>
      <c r="D432" s="579"/>
      <c r="E432" s="580"/>
      <c r="F432" s="581"/>
      <c r="G432" s="585"/>
      <c r="H432" s="595"/>
      <c r="K432" s="577"/>
      <c r="L432" s="767"/>
      <c r="M432" s="579"/>
      <c r="N432" s="580"/>
      <c r="O432" s="581"/>
      <c r="P432" s="585"/>
      <c r="Q432" s="1326"/>
      <c r="R432" s="497"/>
      <c r="S432" s="497"/>
      <c r="T432" s="498"/>
      <c r="U432" s="498"/>
      <c r="V432" s="498"/>
      <c r="W432" s="498"/>
      <c r="X432" s="504"/>
      <c r="Y432" s="500"/>
      <c r="Z432" s="486"/>
      <c r="AA432" s="486"/>
      <c r="AB432" s="577"/>
      <c r="AC432" s="767"/>
      <c r="AD432" s="579"/>
      <c r="AE432" s="580"/>
      <c r="AF432" s="581"/>
      <c r="AG432" s="585"/>
      <c r="AH432" s="1326"/>
      <c r="AI432" s="497"/>
      <c r="AJ432" s="497"/>
      <c r="AK432" s="498"/>
      <c r="AL432" s="498"/>
      <c r="AM432" s="498"/>
      <c r="AN432" s="498"/>
      <c r="AO432" s="504"/>
      <c r="AP432" s="500"/>
      <c r="AQ432" s="486"/>
      <c r="AR432" s="486"/>
      <c r="AS432" s="577"/>
      <c r="AT432" s="767"/>
      <c r="AU432" s="579"/>
      <c r="AV432" s="580"/>
      <c r="AW432" s="581"/>
      <c r="AX432" s="585"/>
      <c r="AY432" s="1326"/>
      <c r="AZ432" s="497"/>
      <c r="BA432" s="497"/>
      <c r="BB432" s="498"/>
      <c r="BC432" s="498"/>
      <c r="BD432" s="498"/>
      <c r="BE432" s="498"/>
      <c r="BF432" s="504"/>
      <c r="BG432" s="500"/>
      <c r="BJ432" s="577"/>
      <c r="BK432" s="767"/>
      <c r="BL432" s="579"/>
      <c r="BM432" s="580"/>
      <c r="BN432" s="581"/>
      <c r="BO432" s="585"/>
      <c r="BP432" s="1326"/>
      <c r="BQ432" s="497"/>
      <c r="BR432" s="497"/>
      <c r="BS432" s="498"/>
      <c r="BT432" s="498"/>
      <c r="BU432" s="498"/>
      <c r="BV432" s="498"/>
      <c r="BW432" s="504"/>
      <c r="BX432" s="500"/>
      <c r="CA432" s="577"/>
      <c r="CB432" s="767"/>
      <c r="CC432" s="579"/>
      <c r="CD432" s="580"/>
      <c r="CE432" s="581"/>
      <c r="CF432" s="585"/>
      <c r="CG432" s="1326"/>
      <c r="CH432" s="497"/>
      <c r="CI432" s="497"/>
      <c r="CJ432" s="498"/>
      <c r="CK432" s="498"/>
      <c r="CL432" s="498"/>
      <c r="CM432" s="498"/>
      <c r="CN432" s="504"/>
      <c r="CO432" s="500"/>
      <c r="CR432" s="577"/>
      <c r="CS432" s="767"/>
      <c r="CT432" s="579"/>
      <c r="CU432" s="580"/>
      <c r="CV432" s="581"/>
      <c r="CW432" s="585"/>
      <c r="CX432" s="1326"/>
      <c r="CY432" s="497"/>
      <c r="CZ432" s="497"/>
      <c r="DA432" s="498"/>
      <c r="DB432" s="498"/>
      <c r="DC432" s="498"/>
      <c r="DD432" s="498"/>
      <c r="DE432" s="504"/>
      <c r="DF432" s="500"/>
      <c r="DI432" s="577"/>
      <c r="DJ432" s="767"/>
      <c r="DK432" s="579"/>
      <c r="DL432" s="580"/>
      <c r="DM432" s="581"/>
      <c r="DN432" s="585"/>
      <c r="DO432" s="1326"/>
      <c r="DP432" s="497"/>
      <c r="DQ432" s="497"/>
      <c r="DR432" s="498"/>
      <c r="DS432" s="498"/>
      <c r="DT432" s="498"/>
      <c r="DU432" s="498"/>
      <c r="DV432" s="504"/>
      <c r="DW432" s="500"/>
      <c r="DZ432" s="577"/>
      <c r="EA432" s="767"/>
      <c r="EB432" s="579"/>
      <c r="EC432" s="580"/>
      <c r="ED432" s="581"/>
      <c r="EE432" s="585"/>
      <c r="EF432" s="1326"/>
      <c r="EG432" s="497"/>
      <c r="EH432" s="497"/>
      <c r="EI432" s="498"/>
      <c r="EJ432" s="498"/>
      <c r="EK432" s="498"/>
      <c r="EL432" s="498"/>
      <c r="EM432" s="504"/>
      <c r="EN432" s="500"/>
      <c r="EQ432" s="665"/>
      <c r="ER432" s="666"/>
      <c r="ES432" s="667"/>
      <c r="ET432" s="668"/>
      <c r="EU432" s="669"/>
      <c r="EV432" s="691"/>
      <c r="EW432" s="1326"/>
      <c r="EX432" s="497" t="e">
        <f t="shared" si="9215"/>
        <v>#N/A</v>
      </c>
      <c r="EY432" s="497" t="e">
        <f t="shared" si="9216"/>
        <v>#N/A</v>
      </c>
      <c r="EZ432" s="498" t="e">
        <f t="shared" si="9217"/>
        <v>#N/A</v>
      </c>
      <c r="FA432" s="498">
        <f t="shared" si="9218"/>
        <v>0</v>
      </c>
      <c r="FB432" s="498">
        <f t="shared" si="9219"/>
        <v>0</v>
      </c>
      <c r="FC432" s="498" t="e">
        <f t="shared" si="9220"/>
        <v>#N/A</v>
      </c>
      <c r="FD432" s="504">
        <f t="shared" si="9221"/>
        <v>0</v>
      </c>
      <c r="FE432" s="500">
        <f t="shared" si="9222"/>
        <v>0</v>
      </c>
      <c r="FH432" s="665"/>
      <c r="FI432" s="666"/>
      <c r="FJ432" s="667"/>
      <c r="FK432" s="668"/>
      <c r="FL432" s="669"/>
      <c r="FM432" s="691"/>
      <c r="FN432" s="1326"/>
      <c r="FO432" s="497" t="e">
        <f t="shared" si="9223"/>
        <v>#N/A</v>
      </c>
      <c r="FP432" s="497" t="e">
        <f t="shared" si="9224"/>
        <v>#N/A</v>
      </c>
      <c r="FQ432" s="498" t="e">
        <f t="shared" si="9225"/>
        <v>#N/A</v>
      </c>
      <c r="FR432" s="498">
        <f t="shared" si="9226"/>
        <v>0</v>
      </c>
      <c r="FS432" s="498">
        <f t="shared" si="9227"/>
        <v>0</v>
      </c>
      <c r="FT432" s="498" t="e">
        <f t="shared" si="9228"/>
        <v>#N/A</v>
      </c>
      <c r="FU432" s="504">
        <f t="shared" si="9229"/>
        <v>0</v>
      </c>
      <c r="FV432" s="500">
        <f t="shared" si="9230"/>
        <v>0</v>
      </c>
      <c r="FY432" s="665"/>
      <c r="FZ432" s="666"/>
      <c r="GA432" s="667"/>
      <c r="GB432" s="668"/>
      <c r="GC432" s="669"/>
      <c r="GD432" s="691"/>
      <c r="GE432" s="1326"/>
      <c r="GF432" s="497" t="e">
        <f t="shared" si="9231"/>
        <v>#N/A</v>
      </c>
      <c r="GG432" s="497" t="e">
        <f t="shared" si="9232"/>
        <v>#N/A</v>
      </c>
      <c r="GH432" s="498" t="e">
        <f t="shared" si="9233"/>
        <v>#N/A</v>
      </c>
      <c r="GI432" s="498">
        <f t="shared" si="9234"/>
        <v>0</v>
      </c>
      <c r="GJ432" s="498">
        <f t="shared" si="9235"/>
        <v>0</v>
      </c>
      <c r="GK432" s="498" t="e">
        <f t="shared" si="9236"/>
        <v>#N/A</v>
      </c>
      <c r="GL432" s="504">
        <f t="shared" si="9237"/>
        <v>0</v>
      </c>
      <c r="GM432" s="500">
        <f t="shared" si="9238"/>
        <v>0</v>
      </c>
      <c r="GP432" s="665"/>
      <c r="GQ432" s="666"/>
      <c r="GR432" s="667"/>
      <c r="GS432" s="668"/>
      <c r="GT432" s="669"/>
      <c r="GU432" s="691"/>
      <c r="GV432" s="1326"/>
      <c r="GW432" s="497" t="e">
        <f t="shared" si="9239"/>
        <v>#N/A</v>
      </c>
      <c r="GX432" s="497" t="e">
        <f t="shared" si="9240"/>
        <v>#N/A</v>
      </c>
      <c r="GY432" s="498" t="e">
        <f t="shared" si="9241"/>
        <v>#N/A</v>
      </c>
      <c r="GZ432" s="498">
        <f t="shared" si="9242"/>
        <v>0</v>
      </c>
      <c r="HA432" s="498">
        <f t="shared" si="9243"/>
        <v>0</v>
      </c>
      <c r="HB432" s="498" t="e">
        <f t="shared" si="9244"/>
        <v>#N/A</v>
      </c>
      <c r="HC432" s="504">
        <f t="shared" si="9245"/>
        <v>0</v>
      </c>
      <c r="HD432" s="500">
        <f t="shared" si="9246"/>
        <v>0</v>
      </c>
      <c r="HG432" s="665"/>
      <c r="HH432" s="666"/>
      <c r="HI432" s="667"/>
      <c r="HJ432" s="668"/>
      <c r="HK432" s="669"/>
      <c r="HL432" s="691"/>
      <c r="HM432" s="1326"/>
      <c r="HN432" s="497" t="e">
        <f t="shared" si="9247"/>
        <v>#N/A</v>
      </c>
      <c r="HO432" s="497" t="e">
        <f t="shared" si="9248"/>
        <v>#N/A</v>
      </c>
      <c r="HP432" s="498" t="e">
        <f t="shared" si="9249"/>
        <v>#N/A</v>
      </c>
      <c r="HQ432" s="498">
        <f t="shared" si="9250"/>
        <v>0</v>
      </c>
      <c r="HR432" s="498">
        <f t="shared" si="9251"/>
        <v>0</v>
      </c>
      <c r="HS432" s="498" t="e">
        <f t="shared" si="9252"/>
        <v>#N/A</v>
      </c>
      <c r="HT432" s="504">
        <f t="shared" si="9253"/>
        <v>0</v>
      </c>
      <c r="HU432" s="500">
        <f t="shared" si="9254"/>
        <v>0</v>
      </c>
      <c r="HX432" s="665"/>
      <c r="HY432" s="666"/>
      <c r="HZ432" s="667"/>
      <c r="IA432" s="668"/>
      <c r="IB432" s="669"/>
      <c r="IC432" s="691"/>
      <c r="ID432" s="1326"/>
      <c r="IE432" s="497" t="e">
        <f t="shared" si="9255"/>
        <v>#N/A</v>
      </c>
      <c r="IF432" s="497" t="e">
        <f t="shared" si="9256"/>
        <v>#N/A</v>
      </c>
      <c r="IG432" s="498" t="e">
        <f t="shared" si="9257"/>
        <v>#N/A</v>
      </c>
      <c r="IH432" s="498">
        <f t="shared" si="9258"/>
        <v>0</v>
      </c>
      <c r="II432" s="498">
        <f t="shared" si="9259"/>
        <v>0</v>
      </c>
      <c r="IJ432" s="498" t="e">
        <f t="shared" si="9260"/>
        <v>#N/A</v>
      </c>
      <c r="IK432" s="504">
        <f t="shared" si="9261"/>
        <v>0</v>
      </c>
      <c r="IL432" s="500">
        <f t="shared" si="9262"/>
        <v>0</v>
      </c>
      <c r="IO432" s="665"/>
      <c r="IP432" s="666"/>
      <c r="IQ432" s="667"/>
      <c r="IR432" s="668"/>
      <c r="IS432" s="669"/>
      <c r="IT432" s="691"/>
      <c r="IU432" s="1326"/>
      <c r="IV432" s="497" t="e">
        <f t="shared" si="9263"/>
        <v>#N/A</v>
      </c>
      <c r="IW432" s="497" t="e">
        <f t="shared" si="9264"/>
        <v>#N/A</v>
      </c>
      <c r="IX432" s="498" t="e">
        <f t="shared" si="9265"/>
        <v>#N/A</v>
      </c>
      <c r="IY432" s="498">
        <f t="shared" si="9266"/>
        <v>0</v>
      </c>
      <c r="IZ432" s="498">
        <f t="shared" si="9267"/>
        <v>0</v>
      </c>
      <c r="JA432" s="498" t="e">
        <f t="shared" si="9268"/>
        <v>#N/A</v>
      </c>
      <c r="JB432" s="504">
        <f t="shared" si="9269"/>
        <v>0</v>
      </c>
      <c r="JC432" s="500">
        <f t="shared" si="9270"/>
        <v>0</v>
      </c>
      <c r="JF432" s="665"/>
      <c r="JG432" s="666"/>
      <c r="JH432" s="667"/>
      <c r="JI432" s="668"/>
      <c r="JJ432" s="669"/>
      <c r="JK432" s="691"/>
      <c r="JL432" s="1326"/>
      <c r="JM432" s="497" t="e">
        <f t="shared" si="9271"/>
        <v>#N/A</v>
      </c>
      <c r="JN432" s="497" t="e">
        <f t="shared" si="9272"/>
        <v>#N/A</v>
      </c>
      <c r="JO432" s="498" t="e">
        <f t="shared" si="9273"/>
        <v>#N/A</v>
      </c>
      <c r="JP432" s="498">
        <f t="shared" si="9274"/>
        <v>0</v>
      </c>
      <c r="JQ432" s="498">
        <f t="shared" si="9275"/>
        <v>0</v>
      </c>
      <c r="JR432" s="498" t="e">
        <f t="shared" si="9276"/>
        <v>#N/A</v>
      </c>
      <c r="JS432" s="504">
        <f t="shared" si="9277"/>
        <v>0</v>
      </c>
      <c r="JT432" s="500">
        <f t="shared" si="9278"/>
        <v>0</v>
      </c>
      <c r="JW432" s="665"/>
      <c r="JX432" s="666"/>
      <c r="JY432" s="667"/>
      <c r="JZ432" s="668"/>
      <c r="KA432" s="669"/>
      <c r="KB432" s="691"/>
      <c r="KC432" s="1326"/>
      <c r="KD432" s="497" t="e">
        <f t="shared" si="9279"/>
        <v>#N/A</v>
      </c>
      <c r="KE432" s="497" t="e">
        <f t="shared" si="9280"/>
        <v>#N/A</v>
      </c>
      <c r="KF432" s="498" t="e">
        <f t="shared" si="9281"/>
        <v>#N/A</v>
      </c>
      <c r="KG432" s="498">
        <f t="shared" si="9282"/>
        <v>0</v>
      </c>
      <c r="KH432" s="498">
        <f t="shared" si="9283"/>
        <v>0</v>
      </c>
      <c r="KI432" s="498" t="e">
        <f t="shared" si="9284"/>
        <v>#N/A</v>
      </c>
      <c r="KJ432" s="504">
        <f t="shared" si="9285"/>
        <v>0</v>
      </c>
      <c r="KK432" s="500">
        <f t="shared" si="9286"/>
        <v>0</v>
      </c>
      <c r="KN432" s="665"/>
      <c r="KO432" s="666"/>
      <c r="KP432" s="667"/>
      <c r="KQ432" s="668"/>
      <c r="KR432" s="669"/>
      <c r="KS432" s="691"/>
      <c r="KT432" s="1326"/>
      <c r="KU432" s="497" t="e">
        <f t="shared" si="9287"/>
        <v>#N/A</v>
      </c>
      <c r="KV432" s="497" t="e">
        <f t="shared" si="9288"/>
        <v>#N/A</v>
      </c>
      <c r="KW432" s="498" t="e">
        <f t="shared" si="9289"/>
        <v>#N/A</v>
      </c>
      <c r="KX432" s="498">
        <f t="shared" si="9290"/>
        <v>0</v>
      </c>
      <c r="KY432" s="498">
        <f t="shared" si="9291"/>
        <v>0</v>
      </c>
      <c r="KZ432" s="498" t="e">
        <f t="shared" si="9292"/>
        <v>#N/A</v>
      </c>
      <c r="LA432" s="504">
        <f t="shared" si="9293"/>
        <v>0</v>
      </c>
      <c r="LB432" s="500">
        <f t="shared" si="9294"/>
        <v>0</v>
      </c>
      <c r="LE432" s="665"/>
      <c r="LF432" s="666"/>
      <c r="LG432" s="667"/>
      <c r="LH432" s="668"/>
      <c r="LI432" s="669"/>
      <c r="LJ432" s="691"/>
      <c r="LK432" s="1326"/>
      <c r="LL432" s="497" t="e">
        <f t="shared" si="9295"/>
        <v>#N/A</v>
      </c>
      <c r="LM432" s="497" t="e">
        <f t="shared" si="9296"/>
        <v>#N/A</v>
      </c>
      <c r="LN432" s="498" t="e">
        <f t="shared" si="9297"/>
        <v>#N/A</v>
      </c>
      <c r="LO432" s="498">
        <f t="shared" si="9298"/>
        <v>0</v>
      </c>
      <c r="LP432" s="498">
        <f t="shared" si="9299"/>
        <v>0</v>
      </c>
      <c r="LQ432" s="498" t="e">
        <f t="shared" si="9300"/>
        <v>#N/A</v>
      </c>
      <c r="LR432" s="504">
        <f t="shared" si="9301"/>
        <v>0</v>
      </c>
      <c r="LS432" s="500">
        <f t="shared" si="9302"/>
        <v>0</v>
      </c>
      <c r="LV432" s="665"/>
      <c r="LW432" s="666"/>
      <c r="LX432" s="667"/>
      <c r="LY432" s="668"/>
      <c r="LZ432" s="669"/>
      <c r="MA432" s="691"/>
      <c r="MB432" s="1326"/>
      <c r="MC432" s="497" t="e">
        <f t="shared" si="9303"/>
        <v>#N/A</v>
      </c>
      <c r="MD432" s="497" t="e">
        <f t="shared" si="9304"/>
        <v>#N/A</v>
      </c>
      <c r="ME432" s="498" t="e">
        <f t="shared" si="9305"/>
        <v>#N/A</v>
      </c>
      <c r="MF432" s="498">
        <f t="shared" si="9306"/>
        <v>0</v>
      </c>
      <c r="MG432" s="498">
        <f t="shared" si="9307"/>
        <v>0</v>
      </c>
      <c r="MH432" s="498" t="e">
        <f t="shared" si="9308"/>
        <v>#N/A</v>
      </c>
      <c r="MI432" s="504">
        <f t="shared" si="9309"/>
        <v>0</v>
      </c>
      <c r="MJ432" s="500">
        <f t="shared" si="9310"/>
        <v>0</v>
      </c>
      <c r="MM432" s="665"/>
      <c r="MN432" s="666"/>
      <c r="MO432" s="667"/>
      <c r="MP432" s="668"/>
      <c r="MQ432" s="669"/>
      <c r="MR432" s="691"/>
      <c r="MS432" s="1326"/>
      <c r="MT432" s="497" t="e">
        <f t="shared" si="9311"/>
        <v>#N/A</v>
      </c>
      <c r="MU432" s="497" t="e">
        <f t="shared" si="9312"/>
        <v>#N/A</v>
      </c>
      <c r="MV432" s="498" t="e">
        <f t="shared" si="9313"/>
        <v>#N/A</v>
      </c>
      <c r="MW432" s="498">
        <f t="shared" si="9314"/>
        <v>0</v>
      </c>
      <c r="MX432" s="498">
        <f t="shared" si="9315"/>
        <v>0</v>
      </c>
      <c r="MY432" s="498" t="e">
        <f t="shared" si="9316"/>
        <v>#N/A</v>
      </c>
      <c r="MZ432" s="504">
        <f t="shared" si="9317"/>
        <v>0</v>
      </c>
      <c r="NA432" s="500">
        <f t="shared" si="9318"/>
        <v>0</v>
      </c>
      <c r="ND432" s="665"/>
      <c r="NE432" s="666"/>
      <c r="NF432" s="667"/>
      <c r="NG432" s="668"/>
      <c r="NH432" s="669"/>
      <c r="NI432" s="691"/>
      <c r="NJ432" s="1326"/>
      <c r="NK432" s="497" t="e">
        <f t="shared" si="9319"/>
        <v>#N/A</v>
      </c>
      <c r="NL432" s="497" t="e">
        <f t="shared" si="9320"/>
        <v>#N/A</v>
      </c>
      <c r="NM432" s="498" t="e">
        <f t="shared" si="9321"/>
        <v>#N/A</v>
      </c>
      <c r="NN432" s="498">
        <f t="shared" si="9322"/>
        <v>0</v>
      </c>
      <c r="NO432" s="498">
        <f t="shared" si="9323"/>
        <v>0</v>
      </c>
      <c r="NP432" s="498" t="e">
        <f t="shared" si="9324"/>
        <v>#N/A</v>
      </c>
      <c r="NQ432" s="504">
        <f t="shared" si="9325"/>
        <v>0</v>
      </c>
      <c r="NR432" s="500">
        <f t="shared" si="9326"/>
        <v>0</v>
      </c>
      <c r="NU432" s="665"/>
      <c r="NV432" s="666"/>
      <c r="NW432" s="667"/>
      <c r="NX432" s="668"/>
      <c r="NY432" s="669"/>
      <c r="NZ432" s="691"/>
      <c r="OA432" s="1326"/>
      <c r="OB432" s="497" t="e">
        <f t="shared" si="9327"/>
        <v>#N/A</v>
      </c>
      <c r="OC432" s="497" t="e">
        <f t="shared" si="9328"/>
        <v>#N/A</v>
      </c>
      <c r="OD432" s="498" t="e">
        <f t="shared" si="9329"/>
        <v>#N/A</v>
      </c>
      <c r="OE432" s="498">
        <f t="shared" si="9330"/>
        <v>0</v>
      </c>
      <c r="OF432" s="498">
        <f t="shared" si="9331"/>
        <v>0</v>
      </c>
      <c r="OG432" s="498" t="e">
        <f t="shared" si="9332"/>
        <v>#N/A</v>
      </c>
      <c r="OH432" s="504">
        <f t="shared" si="9333"/>
        <v>0</v>
      </c>
      <c r="OI432" s="500">
        <f t="shared" si="9334"/>
        <v>0</v>
      </c>
      <c r="OL432" s="665"/>
      <c r="OM432" s="666"/>
      <c r="ON432" s="667"/>
      <c r="OO432" s="668"/>
      <c r="OP432" s="669"/>
      <c r="OQ432" s="691"/>
      <c r="OR432" s="1326"/>
      <c r="OS432" s="497" t="e">
        <f t="shared" si="9335"/>
        <v>#N/A</v>
      </c>
      <c r="OT432" s="497" t="e">
        <f t="shared" si="9336"/>
        <v>#N/A</v>
      </c>
      <c r="OU432" s="498" t="e">
        <f t="shared" si="9337"/>
        <v>#N/A</v>
      </c>
      <c r="OV432" s="498">
        <f t="shared" si="9338"/>
        <v>0</v>
      </c>
      <c r="OW432" s="498">
        <f t="shared" si="9339"/>
        <v>0</v>
      </c>
      <c r="OX432" s="498" t="e">
        <f t="shared" si="9340"/>
        <v>#N/A</v>
      </c>
      <c r="OY432" s="504">
        <f t="shared" si="9341"/>
        <v>0</v>
      </c>
      <c r="OZ432" s="500">
        <f t="shared" si="9342"/>
        <v>0</v>
      </c>
      <c r="PC432" s="665"/>
      <c r="PD432" s="666"/>
      <c r="PE432" s="667"/>
      <c r="PF432" s="668"/>
      <c r="PG432" s="669"/>
      <c r="PH432" s="691"/>
      <c r="PI432" s="1326"/>
      <c r="PJ432" s="497" t="e">
        <f t="shared" si="9343"/>
        <v>#N/A</v>
      </c>
      <c r="PK432" s="497" t="e">
        <f t="shared" si="9344"/>
        <v>#N/A</v>
      </c>
      <c r="PL432" s="498" t="e">
        <f t="shared" si="9345"/>
        <v>#N/A</v>
      </c>
      <c r="PM432" s="498">
        <f t="shared" si="9346"/>
        <v>0</v>
      </c>
      <c r="PN432" s="498">
        <f t="shared" si="9347"/>
        <v>0</v>
      </c>
      <c r="PO432" s="498" t="e">
        <f t="shared" si="9348"/>
        <v>#N/A</v>
      </c>
      <c r="PP432" s="504">
        <f t="shared" si="9349"/>
        <v>0</v>
      </c>
      <c r="PQ432" s="500">
        <f t="shared" si="9350"/>
        <v>0</v>
      </c>
      <c r="PT432" s="665"/>
      <c r="PU432" s="666"/>
      <c r="PV432" s="667"/>
      <c r="PW432" s="668"/>
      <c r="PX432" s="669"/>
      <c r="PY432" s="691"/>
      <c r="PZ432" s="1326"/>
      <c r="QA432" s="497" t="e">
        <f t="shared" si="9351"/>
        <v>#N/A</v>
      </c>
      <c r="QB432" s="497" t="e">
        <f t="shared" si="9352"/>
        <v>#N/A</v>
      </c>
      <c r="QC432" s="498" t="e">
        <f t="shared" si="9353"/>
        <v>#N/A</v>
      </c>
      <c r="QD432" s="498">
        <f t="shared" si="9354"/>
        <v>0</v>
      </c>
      <c r="QE432" s="498">
        <f t="shared" si="9355"/>
        <v>0</v>
      </c>
      <c r="QF432" s="498" t="e">
        <f t="shared" si="9356"/>
        <v>#N/A</v>
      </c>
      <c r="QG432" s="504">
        <f t="shared" si="9357"/>
        <v>0</v>
      </c>
      <c r="QH432" s="500">
        <f t="shared" si="9358"/>
        <v>0</v>
      </c>
      <c r="QK432" s="665"/>
      <c r="QL432" s="666"/>
      <c r="QM432" s="667"/>
      <c r="QN432" s="668"/>
      <c r="QO432" s="669"/>
      <c r="QP432" s="691"/>
      <c r="QQ432" s="1326"/>
      <c r="QR432" s="497" t="e">
        <f t="shared" si="9359"/>
        <v>#N/A</v>
      </c>
      <c r="QS432" s="497" t="e">
        <f t="shared" si="9360"/>
        <v>#N/A</v>
      </c>
      <c r="QT432" s="498" t="e">
        <f t="shared" si="9361"/>
        <v>#N/A</v>
      </c>
      <c r="QU432" s="498">
        <f t="shared" si="9362"/>
        <v>0</v>
      </c>
      <c r="QV432" s="498">
        <f t="shared" si="9363"/>
        <v>0</v>
      </c>
      <c r="QW432" s="498" t="e">
        <f t="shared" si="9364"/>
        <v>#N/A</v>
      </c>
      <c r="QX432" s="504">
        <f t="shared" si="9365"/>
        <v>0</v>
      </c>
      <c r="QY432" s="500">
        <f t="shared" si="9366"/>
        <v>0</v>
      </c>
      <c r="RB432" s="428"/>
      <c r="RC432" s="436"/>
      <c r="RD432" s="440"/>
      <c r="RE432" s="406"/>
      <c r="RF432" s="438"/>
      <c r="RG432" s="439"/>
      <c r="RH432" s="439"/>
      <c r="RI432" s="497"/>
      <c r="RJ432" s="497"/>
      <c r="RK432" s="501"/>
      <c r="RL432" s="501"/>
      <c r="RM432" s="501"/>
      <c r="RN432" s="501"/>
      <c r="RO432" s="505"/>
      <c r="RP432" s="503"/>
      <c r="RS432" s="428"/>
      <c r="RT432" s="436"/>
      <c r="RU432" s="440"/>
      <c r="RV432" s="406"/>
      <c r="RW432" s="438"/>
      <c r="RX432" s="439"/>
      <c r="RY432" s="439"/>
      <c r="RZ432" s="497"/>
      <c r="SA432" s="497"/>
      <c r="SB432" s="501"/>
      <c r="SC432" s="501"/>
      <c r="SD432" s="501"/>
      <c r="SE432" s="501"/>
      <c r="SF432" s="505"/>
      <c r="SG432" s="503"/>
      <c r="SJ432" s="428"/>
      <c r="SK432" s="436"/>
      <c r="SL432" s="440"/>
      <c r="SM432" s="406"/>
      <c r="SN432" s="438"/>
      <c r="SO432" s="439"/>
      <c r="SP432" s="439"/>
      <c r="SQ432" s="497"/>
      <c r="SR432" s="497"/>
      <c r="SS432" s="501"/>
      <c r="ST432" s="501"/>
      <c r="SU432" s="501"/>
      <c r="SV432" s="501"/>
      <c r="SW432" s="505"/>
      <c r="SX432" s="503"/>
    </row>
    <row r="433" spans="2:518" ht="43.5" hidden="1" customHeight="1" thickTop="1" thickBot="1">
      <c r="B433" s="577"/>
      <c r="C433" s="578"/>
      <c r="D433" s="579"/>
      <c r="E433" s="580"/>
      <c r="F433" s="581"/>
      <c r="G433" s="585"/>
      <c r="H433" s="595"/>
      <c r="K433" s="577"/>
      <c r="L433" s="767"/>
      <c r="M433" s="579"/>
      <c r="N433" s="580"/>
      <c r="O433" s="581"/>
      <c r="P433" s="585"/>
      <c r="Q433" s="1326"/>
      <c r="R433" s="497"/>
      <c r="S433" s="497"/>
      <c r="T433" s="498"/>
      <c r="U433" s="498"/>
      <c r="V433" s="498"/>
      <c r="W433" s="498"/>
      <c r="X433" s="504"/>
      <c r="Y433" s="500"/>
      <c r="Z433" s="486"/>
      <c r="AA433" s="486"/>
      <c r="AB433" s="577"/>
      <c r="AC433" s="767"/>
      <c r="AD433" s="579"/>
      <c r="AE433" s="580"/>
      <c r="AF433" s="581"/>
      <c r="AG433" s="585"/>
      <c r="AH433" s="1326"/>
      <c r="AI433" s="497"/>
      <c r="AJ433" s="497"/>
      <c r="AK433" s="498"/>
      <c r="AL433" s="498"/>
      <c r="AM433" s="498"/>
      <c r="AN433" s="498"/>
      <c r="AO433" s="504"/>
      <c r="AP433" s="500"/>
      <c r="AQ433" s="486"/>
      <c r="AR433" s="486"/>
      <c r="AS433" s="577"/>
      <c r="AT433" s="767"/>
      <c r="AU433" s="579"/>
      <c r="AV433" s="580"/>
      <c r="AW433" s="581"/>
      <c r="AX433" s="585"/>
      <c r="AY433" s="1326"/>
      <c r="AZ433" s="497"/>
      <c r="BA433" s="497"/>
      <c r="BB433" s="498"/>
      <c r="BC433" s="498"/>
      <c r="BD433" s="498"/>
      <c r="BE433" s="498"/>
      <c r="BF433" s="504"/>
      <c r="BG433" s="500"/>
      <c r="BJ433" s="577"/>
      <c r="BK433" s="767"/>
      <c r="BL433" s="579"/>
      <c r="BM433" s="580"/>
      <c r="BN433" s="581"/>
      <c r="BO433" s="585"/>
      <c r="BP433" s="1326"/>
      <c r="BQ433" s="497"/>
      <c r="BR433" s="497"/>
      <c r="BS433" s="498"/>
      <c r="BT433" s="498"/>
      <c r="BU433" s="498"/>
      <c r="BV433" s="498"/>
      <c r="BW433" s="504"/>
      <c r="BX433" s="500"/>
      <c r="CA433" s="577"/>
      <c r="CB433" s="767"/>
      <c r="CC433" s="579"/>
      <c r="CD433" s="580"/>
      <c r="CE433" s="581"/>
      <c r="CF433" s="585"/>
      <c r="CG433" s="1326"/>
      <c r="CH433" s="497"/>
      <c r="CI433" s="497"/>
      <c r="CJ433" s="498"/>
      <c r="CK433" s="498"/>
      <c r="CL433" s="498"/>
      <c r="CM433" s="498"/>
      <c r="CN433" s="504"/>
      <c r="CO433" s="500"/>
      <c r="CR433" s="577"/>
      <c r="CS433" s="767"/>
      <c r="CT433" s="579"/>
      <c r="CU433" s="580"/>
      <c r="CV433" s="581"/>
      <c r="CW433" s="585"/>
      <c r="CX433" s="1326"/>
      <c r="CY433" s="497"/>
      <c r="CZ433" s="497"/>
      <c r="DA433" s="498"/>
      <c r="DB433" s="498"/>
      <c r="DC433" s="498"/>
      <c r="DD433" s="498"/>
      <c r="DE433" s="504"/>
      <c r="DF433" s="500"/>
      <c r="DI433" s="577"/>
      <c r="DJ433" s="767"/>
      <c r="DK433" s="579"/>
      <c r="DL433" s="580"/>
      <c r="DM433" s="581"/>
      <c r="DN433" s="585"/>
      <c r="DO433" s="1326"/>
      <c r="DP433" s="497"/>
      <c r="DQ433" s="497"/>
      <c r="DR433" s="498"/>
      <c r="DS433" s="498"/>
      <c r="DT433" s="498"/>
      <c r="DU433" s="498"/>
      <c r="DV433" s="504"/>
      <c r="DW433" s="500"/>
      <c r="DZ433" s="577"/>
      <c r="EA433" s="767"/>
      <c r="EB433" s="579"/>
      <c r="EC433" s="580"/>
      <c r="ED433" s="581"/>
      <c r="EE433" s="585"/>
      <c r="EF433" s="1326"/>
      <c r="EG433" s="497"/>
      <c r="EH433" s="497"/>
      <c r="EI433" s="498"/>
      <c r="EJ433" s="498"/>
      <c r="EK433" s="498"/>
      <c r="EL433" s="498"/>
      <c r="EM433" s="504"/>
      <c r="EN433" s="500"/>
      <c r="EQ433" s="665"/>
      <c r="ER433" s="666"/>
      <c r="ES433" s="667"/>
      <c r="ET433" s="668"/>
      <c r="EU433" s="669"/>
      <c r="EV433" s="691"/>
      <c r="EW433" s="1326"/>
      <c r="EX433" s="497" t="e">
        <f t="shared" si="9215"/>
        <v>#N/A</v>
      </c>
      <c r="EY433" s="497" t="e">
        <f t="shared" si="9216"/>
        <v>#N/A</v>
      </c>
      <c r="EZ433" s="498" t="e">
        <f t="shared" si="9217"/>
        <v>#N/A</v>
      </c>
      <c r="FA433" s="498">
        <f t="shared" si="9218"/>
        <v>0</v>
      </c>
      <c r="FB433" s="498">
        <f t="shared" si="9219"/>
        <v>0</v>
      </c>
      <c r="FC433" s="498" t="e">
        <f t="shared" si="9220"/>
        <v>#N/A</v>
      </c>
      <c r="FD433" s="504">
        <f t="shared" si="9221"/>
        <v>0</v>
      </c>
      <c r="FE433" s="500">
        <f t="shared" si="9222"/>
        <v>0</v>
      </c>
      <c r="FH433" s="665"/>
      <c r="FI433" s="666"/>
      <c r="FJ433" s="667"/>
      <c r="FK433" s="668"/>
      <c r="FL433" s="669"/>
      <c r="FM433" s="691"/>
      <c r="FN433" s="1326"/>
      <c r="FO433" s="497" t="e">
        <f t="shared" si="9223"/>
        <v>#N/A</v>
      </c>
      <c r="FP433" s="497" t="e">
        <f t="shared" si="9224"/>
        <v>#N/A</v>
      </c>
      <c r="FQ433" s="498" t="e">
        <f t="shared" si="9225"/>
        <v>#N/A</v>
      </c>
      <c r="FR433" s="498">
        <f t="shared" si="9226"/>
        <v>0</v>
      </c>
      <c r="FS433" s="498">
        <f t="shared" si="9227"/>
        <v>0</v>
      </c>
      <c r="FT433" s="498" t="e">
        <f t="shared" si="9228"/>
        <v>#N/A</v>
      </c>
      <c r="FU433" s="504">
        <f t="shared" si="9229"/>
        <v>0</v>
      </c>
      <c r="FV433" s="500">
        <f t="shared" si="9230"/>
        <v>0</v>
      </c>
      <c r="FY433" s="665"/>
      <c r="FZ433" s="666"/>
      <c r="GA433" s="667"/>
      <c r="GB433" s="668"/>
      <c r="GC433" s="669"/>
      <c r="GD433" s="691"/>
      <c r="GE433" s="1326"/>
      <c r="GF433" s="497" t="e">
        <f t="shared" si="9231"/>
        <v>#N/A</v>
      </c>
      <c r="GG433" s="497" t="e">
        <f t="shared" si="9232"/>
        <v>#N/A</v>
      </c>
      <c r="GH433" s="498" t="e">
        <f t="shared" si="9233"/>
        <v>#N/A</v>
      </c>
      <c r="GI433" s="498">
        <f t="shared" si="9234"/>
        <v>0</v>
      </c>
      <c r="GJ433" s="498">
        <f t="shared" si="9235"/>
        <v>0</v>
      </c>
      <c r="GK433" s="498" t="e">
        <f t="shared" si="9236"/>
        <v>#N/A</v>
      </c>
      <c r="GL433" s="504">
        <f t="shared" si="9237"/>
        <v>0</v>
      </c>
      <c r="GM433" s="500">
        <f t="shared" si="9238"/>
        <v>0</v>
      </c>
      <c r="GP433" s="665"/>
      <c r="GQ433" s="666"/>
      <c r="GR433" s="667"/>
      <c r="GS433" s="668"/>
      <c r="GT433" s="669"/>
      <c r="GU433" s="691"/>
      <c r="GV433" s="1326"/>
      <c r="GW433" s="497" t="e">
        <f t="shared" si="9239"/>
        <v>#N/A</v>
      </c>
      <c r="GX433" s="497" t="e">
        <f t="shared" si="9240"/>
        <v>#N/A</v>
      </c>
      <c r="GY433" s="498" t="e">
        <f t="shared" si="9241"/>
        <v>#N/A</v>
      </c>
      <c r="GZ433" s="498">
        <f t="shared" si="9242"/>
        <v>0</v>
      </c>
      <c r="HA433" s="498">
        <f t="shared" si="9243"/>
        <v>0</v>
      </c>
      <c r="HB433" s="498" t="e">
        <f t="shared" si="9244"/>
        <v>#N/A</v>
      </c>
      <c r="HC433" s="504">
        <f t="shared" si="9245"/>
        <v>0</v>
      </c>
      <c r="HD433" s="500">
        <f t="shared" si="9246"/>
        <v>0</v>
      </c>
      <c r="HG433" s="665"/>
      <c r="HH433" s="666"/>
      <c r="HI433" s="667"/>
      <c r="HJ433" s="668"/>
      <c r="HK433" s="669"/>
      <c r="HL433" s="691"/>
      <c r="HM433" s="1326"/>
      <c r="HN433" s="497" t="e">
        <f t="shared" si="9247"/>
        <v>#N/A</v>
      </c>
      <c r="HO433" s="497" t="e">
        <f t="shared" si="9248"/>
        <v>#N/A</v>
      </c>
      <c r="HP433" s="498" t="e">
        <f t="shared" si="9249"/>
        <v>#N/A</v>
      </c>
      <c r="HQ433" s="498">
        <f t="shared" si="9250"/>
        <v>0</v>
      </c>
      <c r="HR433" s="498">
        <f t="shared" si="9251"/>
        <v>0</v>
      </c>
      <c r="HS433" s="498" t="e">
        <f t="shared" si="9252"/>
        <v>#N/A</v>
      </c>
      <c r="HT433" s="504">
        <f t="shared" si="9253"/>
        <v>0</v>
      </c>
      <c r="HU433" s="500">
        <f t="shared" si="9254"/>
        <v>0</v>
      </c>
      <c r="HX433" s="665"/>
      <c r="HY433" s="666"/>
      <c r="HZ433" s="667"/>
      <c r="IA433" s="668"/>
      <c r="IB433" s="669"/>
      <c r="IC433" s="691"/>
      <c r="ID433" s="1326"/>
      <c r="IE433" s="497" t="e">
        <f t="shared" si="9255"/>
        <v>#N/A</v>
      </c>
      <c r="IF433" s="497" t="e">
        <f t="shared" si="9256"/>
        <v>#N/A</v>
      </c>
      <c r="IG433" s="498" t="e">
        <f t="shared" si="9257"/>
        <v>#N/A</v>
      </c>
      <c r="IH433" s="498">
        <f t="shared" si="9258"/>
        <v>0</v>
      </c>
      <c r="II433" s="498">
        <f t="shared" si="9259"/>
        <v>0</v>
      </c>
      <c r="IJ433" s="498" t="e">
        <f t="shared" si="9260"/>
        <v>#N/A</v>
      </c>
      <c r="IK433" s="504">
        <f t="shared" si="9261"/>
        <v>0</v>
      </c>
      <c r="IL433" s="500">
        <f t="shared" si="9262"/>
        <v>0</v>
      </c>
      <c r="IO433" s="665"/>
      <c r="IP433" s="666"/>
      <c r="IQ433" s="667"/>
      <c r="IR433" s="668"/>
      <c r="IS433" s="669"/>
      <c r="IT433" s="691"/>
      <c r="IU433" s="1326"/>
      <c r="IV433" s="497" t="e">
        <f t="shared" si="9263"/>
        <v>#N/A</v>
      </c>
      <c r="IW433" s="497" t="e">
        <f t="shared" si="9264"/>
        <v>#N/A</v>
      </c>
      <c r="IX433" s="498" t="e">
        <f t="shared" si="9265"/>
        <v>#N/A</v>
      </c>
      <c r="IY433" s="498">
        <f t="shared" si="9266"/>
        <v>0</v>
      </c>
      <c r="IZ433" s="498">
        <f t="shared" si="9267"/>
        <v>0</v>
      </c>
      <c r="JA433" s="498" t="e">
        <f t="shared" si="9268"/>
        <v>#N/A</v>
      </c>
      <c r="JB433" s="504">
        <f t="shared" si="9269"/>
        <v>0</v>
      </c>
      <c r="JC433" s="500">
        <f t="shared" si="9270"/>
        <v>0</v>
      </c>
      <c r="JF433" s="665"/>
      <c r="JG433" s="666"/>
      <c r="JH433" s="667"/>
      <c r="JI433" s="668"/>
      <c r="JJ433" s="669"/>
      <c r="JK433" s="691"/>
      <c r="JL433" s="1326"/>
      <c r="JM433" s="497" t="e">
        <f t="shared" si="9271"/>
        <v>#N/A</v>
      </c>
      <c r="JN433" s="497" t="e">
        <f t="shared" si="9272"/>
        <v>#N/A</v>
      </c>
      <c r="JO433" s="498" t="e">
        <f t="shared" si="9273"/>
        <v>#N/A</v>
      </c>
      <c r="JP433" s="498">
        <f t="shared" si="9274"/>
        <v>0</v>
      </c>
      <c r="JQ433" s="498">
        <f t="shared" si="9275"/>
        <v>0</v>
      </c>
      <c r="JR433" s="498" t="e">
        <f t="shared" si="9276"/>
        <v>#N/A</v>
      </c>
      <c r="JS433" s="504">
        <f t="shared" si="9277"/>
        <v>0</v>
      </c>
      <c r="JT433" s="500">
        <f t="shared" si="9278"/>
        <v>0</v>
      </c>
      <c r="JW433" s="665"/>
      <c r="JX433" s="666"/>
      <c r="JY433" s="667"/>
      <c r="JZ433" s="668"/>
      <c r="KA433" s="669"/>
      <c r="KB433" s="691"/>
      <c r="KC433" s="1326"/>
      <c r="KD433" s="497" t="e">
        <f t="shared" si="9279"/>
        <v>#N/A</v>
      </c>
      <c r="KE433" s="497" t="e">
        <f t="shared" si="9280"/>
        <v>#N/A</v>
      </c>
      <c r="KF433" s="498" t="e">
        <f t="shared" si="9281"/>
        <v>#N/A</v>
      </c>
      <c r="KG433" s="498">
        <f t="shared" si="9282"/>
        <v>0</v>
      </c>
      <c r="KH433" s="498">
        <f t="shared" si="9283"/>
        <v>0</v>
      </c>
      <c r="KI433" s="498" t="e">
        <f t="shared" si="9284"/>
        <v>#N/A</v>
      </c>
      <c r="KJ433" s="504">
        <f t="shared" si="9285"/>
        <v>0</v>
      </c>
      <c r="KK433" s="500">
        <f t="shared" si="9286"/>
        <v>0</v>
      </c>
      <c r="KN433" s="665"/>
      <c r="KO433" s="666"/>
      <c r="KP433" s="667"/>
      <c r="KQ433" s="668"/>
      <c r="KR433" s="669"/>
      <c r="KS433" s="691"/>
      <c r="KT433" s="1326"/>
      <c r="KU433" s="497" t="e">
        <f t="shared" si="9287"/>
        <v>#N/A</v>
      </c>
      <c r="KV433" s="497" t="e">
        <f t="shared" si="9288"/>
        <v>#N/A</v>
      </c>
      <c r="KW433" s="498" t="e">
        <f t="shared" si="9289"/>
        <v>#N/A</v>
      </c>
      <c r="KX433" s="498">
        <f t="shared" si="9290"/>
        <v>0</v>
      </c>
      <c r="KY433" s="498">
        <f t="shared" si="9291"/>
        <v>0</v>
      </c>
      <c r="KZ433" s="498" t="e">
        <f t="shared" si="9292"/>
        <v>#N/A</v>
      </c>
      <c r="LA433" s="504">
        <f t="shared" si="9293"/>
        <v>0</v>
      </c>
      <c r="LB433" s="500">
        <f t="shared" si="9294"/>
        <v>0</v>
      </c>
      <c r="LE433" s="665"/>
      <c r="LF433" s="666"/>
      <c r="LG433" s="667"/>
      <c r="LH433" s="668"/>
      <c r="LI433" s="669"/>
      <c r="LJ433" s="691"/>
      <c r="LK433" s="1326"/>
      <c r="LL433" s="497" t="e">
        <f t="shared" si="9295"/>
        <v>#N/A</v>
      </c>
      <c r="LM433" s="497" t="e">
        <f t="shared" si="9296"/>
        <v>#N/A</v>
      </c>
      <c r="LN433" s="498" t="e">
        <f t="shared" si="9297"/>
        <v>#N/A</v>
      </c>
      <c r="LO433" s="498">
        <f t="shared" si="9298"/>
        <v>0</v>
      </c>
      <c r="LP433" s="498">
        <f t="shared" si="9299"/>
        <v>0</v>
      </c>
      <c r="LQ433" s="498" t="e">
        <f t="shared" si="9300"/>
        <v>#N/A</v>
      </c>
      <c r="LR433" s="504">
        <f t="shared" si="9301"/>
        <v>0</v>
      </c>
      <c r="LS433" s="500">
        <f t="shared" si="9302"/>
        <v>0</v>
      </c>
      <c r="LV433" s="665"/>
      <c r="LW433" s="666"/>
      <c r="LX433" s="667"/>
      <c r="LY433" s="668"/>
      <c r="LZ433" s="669"/>
      <c r="MA433" s="691"/>
      <c r="MB433" s="1326"/>
      <c r="MC433" s="497" t="e">
        <f t="shared" si="9303"/>
        <v>#N/A</v>
      </c>
      <c r="MD433" s="497" t="e">
        <f t="shared" si="9304"/>
        <v>#N/A</v>
      </c>
      <c r="ME433" s="498" t="e">
        <f t="shared" si="9305"/>
        <v>#N/A</v>
      </c>
      <c r="MF433" s="498">
        <f t="shared" si="9306"/>
        <v>0</v>
      </c>
      <c r="MG433" s="498">
        <f t="shared" si="9307"/>
        <v>0</v>
      </c>
      <c r="MH433" s="498" t="e">
        <f t="shared" si="9308"/>
        <v>#N/A</v>
      </c>
      <c r="MI433" s="504">
        <f t="shared" si="9309"/>
        <v>0</v>
      </c>
      <c r="MJ433" s="500">
        <f t="shared" si="9310"/>
        <v>0</v>
      </c>
      <c r="MM433" s="665"/>
      <c r="MN433" s="666"/>
      <c r="MO433" s="667"/>
      <c r="MP433" s="668"/>
      <c r="MQ433" s="669"/>
      <c r="MR433" s="691"/>
      <c r="MS433" s="1326"/>
      <c r="MT433" s="497" t="e">
        <f t="shared" si="9311"/>
        <v>#N/A</v>
      </c>
      <c r="MU433" s="497" t="e">
        <f t="shared" si="9312"/>
        <v>#N/A</v>
      </c>
      <c r="MV433" s="498" t="e">
        <f t="shared" si="9313"/>
        <v>#N/A</v>
      </c>
      <c r="MW433" s="498">
        <f t="shared" si="9314"/>
        <v>0</v>
      </c>
      <c r="MX433" s="498">
        <f t="shared" si="9315"/>
        <v>0</v>
      </c>
      <c r="MY433" s="498" t="e">
        <f t="shared" si="9316"/>
        <v>#N/A</v>
      </c>
      <c r="MZ433" s="504">
        <f t="shared" si="9317"/>
        <v>0</v>
      </c>
      <c r="NA433" s="500">
        <f t="shared" si="9318"/>
        <v>0</v>
      </c>
      <c r="ND433" s="665"/>
      <c r="NE433" s="666"/>
      <c r="NF433" s="667"/>
      <c r="NG433" s="668"/>
      <c r="NH433" s="669"/>
      <c r="NI433" s="691"/>
      <c r="NJ433" s="1326"/>
      <c r="NK433" s="497" t="e">
        <f t="shared" si="9319"/>
        <v>#N/A</v>
      </c>
      <c r="NL433" s="497" t="e">
        <f t="shared" si="9320"/>
        <v>#N/A</v>
      </c>
      <c r="NM433" s="498" t="e">
        <f t="shared" si="9321"/>
        <v>#N/A</v>
      </c>
      <c r="NN433" s="498">
        <f t="shared" si="9322"/>
        <v>0</v>
      </c>
      <c r="NO433" s="498">
        <f t="shared" si="9323"/>
        <v>0</v>
      </c>
      <c r="NP433" s="498" t="e">
        <f t="shared" si="9324"/>
        <v>#N/A</v>
      </c>
      <c r="NQ433" s="504">
        <f t="shared" si="9325"/>
        <v>0</v>
      </c>
      <c r="NR433" s="500">
        <f t="shared" si="9326"/>
        <v>0</v>
      </c>
      <c r="NU433" s="665"/>
      <c r="NV433" s="666"/>
      <c r="NW433" s="667"/>
      <c r="NX433" s="668"/>
      <c r="NY433" s="669"/>
      <c r="NZ433" s="691"/>
      <c r="OA433" s="1326"/>
      <c r="OB433" s="497" t="e">
        <f t="shared" si="9327"/>
        <v>#N/A</v>
      </c>
      <c r="OC433" s="497" t="e">
        <f t="shared" si="9328"/>
        <v>#N/A</v>
      </c>
      <c r="OD433" s="498" t="e">
        <f t="shared" si="9329"/>
        <v>#N/A</v>
      </c>
      <c r="OE433" s="498">
        <f t="shared" si="9330"/>
        <v>0</v>
      </c>
      <c r="OF433" s="498">
        <f t="shared" si="9331"/>
        <v>0</v>
      </c>
      <c r="OG433" s="498" t="e">
        <f t="shared" si="9332"/>
        <v>#N/A</v>
      </c>
      <c r="OH433" s="504">
        <f t="shared" si="9333"/>
        <v>0</v>
      </c>
      <c r="OI433" s="500">
        <f t="shared" si="9334"/>
        <v>0</v>
      </c>
      <c r="OL433" s="665"/>
      <c r="OM433" s="666"/>
      <c r="ON433" s="667"/>
      <c r="OO433" s="668"/>
      <c r="OP433" s="669"/>
      <c r="OQ433" s="691"/>
      <c r="OR433" s="1326"/>
      <c r="OS433" s="497" t="e">
        <f t="shared" si="9335"/>
        <v>#N/A</v>
      </c>
      <c r="OT433" s="497" t="e">
        <f t="shared" si="9336"/>
        <v>#N/A</v>
      </c>
      <c r="OU433" s="498" t="e">
        <f t="shared" si="9337"/>
        <v>#N/A</v>
      </c>
      <c r="OV433" s="498">
        <f t="shared" si="9338"/>
        <v>0</v>
      </c>
      <c r="OW433" s="498">
        <f t="shared" si="9339"/>
        <v>0</v>
      </c>
      <c r="OX433" s="498" t="e">
        <f t="shared" si="9340"/>
        <v>#N/A</v>
      </c>
      <c r="OY433" s="504">
        <f t="shared" si="9341"/>
        <v>0</v>
      </c>
      <c r="OZ433" s="500">
        <f t="shared" si="9342"/>
        <v>0</v>
      </c>
      <c r="PC433" s="665"/>
      <c r="PD433" s="666"/>
      <c r="PE433" s="667"/>
      <c r="PF433" s="668"/>
      <c r="PG433" s="669"/>
      <c r="PH433" s="691"/>
      <c r="PI433" s="1326"/>
      <c r="PJ433" s="497" t="e">
        <f t="shared" si="9343"/>
        <v>#N/A</v>
      </c>
      <c r="PK433" s="497" t="e">
        <f t="shared" si="9344"/>
        <v>#N/A</v>
      </c>
      <c r="PL433" s="498" t="e">
        <f t="shared" si="9345"/>
        <v>#N/A</v>
      </c>
      <c r="PM433" s="498">
        <f t="shared" si="9346"/>
        <v>0</v>
      </c>
      <c r="PN433" s="498">
        <f t="shared" si="9347"/>
        <v>0</v>
      </c>
      <c r="PO433" s="498" t="e">
        <f t="shared" si="9348"/>
        <v>#N/A</v>
      </c>
      <c r="PP433" s="504">
        <f t="shared" si="9349"/>
        <v>0</v>
      </c>
      <c r="PQ433" s="500">
        <f t="shared" si="9350"/>
        <v>0</v>
      </c>
      <c r="PT433" s="665"/>
      <c r="PU433" s="666"/>
      <c r="PV433" s="667"/>
      <c r="PW433" s="668"/>
      <c r="PX433" s="669"/>
      <c r="PY433" s="691"/>
      <c r="PZ433" s="1326"/>
      <c r="QA433" s="497" t="e">
        <f t="shared" si="9351"/>
        <v>#N/A</v>
      </c>
      <c r="QB433" s="497" t="e">
        <f t="shared" si="9352"/>
        <v>#N/A</v>
      </c>
      <c r="QC433" s="498" t="e">
        <f t="shared" si="9353"/>
        <v>#N/A</v>
      </c>
      <c r="QD433" s="498">
        <f t="shared" si="9354"/>
        <v>0</v>
      </c>
      <c r="QE433" s="498">
        <f t="shared" si="9355"/>
        <v>0</v>
      </c>
      <c r="QF433" s="498" t="e">
        <f t="shared" si="9356"/>
        <v>#N/A</v>
      </c>
      <c r="QG433" s="504">
        <f t="shared" si="9357"/>
        <v>0</v>
      </c>
      <c r="QH433" s="500">
        <f t="shared" si="9358"/>
        <v>0</v>
      </c>
      <c r="QK433" s="665"/>
      <c r="QL433" s="666"/>
      <c r="QM433" s="667"/>
      <c r="QN433" s="668"/>
      <c r="QO433" s="669"/>
      <c r="QP433" s="691"/>
      <c r="QQ433" s="1326"/>
      <c r="QR433" s="497" t="e">
        <f t="shared" si="9359"/>
        <v>#N/A</v>
      </c>
      <c r="QS433" s="497" t="e">
        <f t="shared" si="9360"/>
        <v>#N/A</v>
      </c>
      <c r="QT433" s="498" t="e">
        <f t="shared" si="9361"/>
        <v>#N/A</v>
      </c>
      <c r="QU433" s="498">
        <f t="shared" si="9362"/>
        <v>0</v>
      </c>
      <c r="QV433" s="498">
        <f t="shared" si="9363"/>
        <v>0</v>
      </c>
      <c r="QW433" s="498" t="e">
        <f t="shared" si="9364"/>
        <v>#N/A</v>
      </c>
      <c r="QX433" s="504">
        <f t="shared" si="9365"/>
        <v>0</v>
      </c>
      <c r="QY433" s="500">
        <f t="shared" si="9366"/>
        <v>0</v>
      </c>
      <c r="RB433" s="428"/>
      <c r="RC433" s="436"/>
      <c r="RD433" s="440"/>
      <c r="RE433" s="406"/>
      <c r="RF433" s="438"/>
      <c r="RG433" s="439"/>
      <c r="RH433" s="439"/>
      <c r="RI433" s="497"/>
      <c r="RJ433" s="497"/>
      <c r="RK433" s="501"/>
      <c r="RL433" s="501"/>
      <c r="RM433" s="501"/>
      <c r="RN433" s="501"/>
      <c r="RO433" s="505"/>
      <c r="RP433" s="503"/>
      <c r="RS433" s="428"/>
      <c r="RT433" s="436"/>
      <c r="RU433" s="440"/>
      <c r="RV433" s="406"/>
      <c r="RW433" s="438"/>
      <c r="RX433" s="439"/>
      <c r="RY433" s="439"/>
      <c r="RZ433" s="497"/>
      <c r="SA433" s="497"/>
      <c r="SB433" s="501"/>
      <c r="SC433" s="501"/>
      <c r="SD433" s="501"/>
      <c r="SE433" s="501"/>
      <c r="SF433" s="505"/>
      <c r="SG433" s="503"/>
      <c r="SJ433" s="428"/>
      <c r="SK433" s="436"/>
      <c r="SL433" s="440"/>
      <c r="SM433" s="406"/>
      <c r="SN433" s="438"/>
      <c r="SO433" s="439"/>
      <c r="SP433" s="439"/>
      <c r="SQ433" s="497"/>
      <c r="SR433" s="497"/>
      <c r="SS433" s="501"/>
      <c r="ST433" s="501"/>
      <c r="SU433" s="501"/>
      <c r="SV433" s="501"/>
      <c r="SW433" s="505"/>
      <c r="SX433" s="503"/>
    </row>
    <row r="434" spans="2:518" ht="43.5" hidden="1" customHeight="1" thickTop="1" thickBot="1">
      <c r="B434" s="577"/>
      <c r="C434" s="578"/>
      <c r="D434" s="579"/>
      <c r="E434" s="580"/>
      <c r="F434" s="581"/>
      <c r="G434" s="585"/>
      <c r="H434" s="595"/>
      <c r="K434" s="577"/>
      <c r="L434" s="767"/>
      <c r="M434" s="579"/>
      <c r="N434" s="580"/>
      <c r="O434" s="581"/>
      <c r="P434" s="585"/>
      <c r="Q434" s="1326"/>
      <c r="R434" s="497"/>
      <c r="S434" s="497"/>
      <c r="T434" s="498"/>
      <c r="U434" s="498"/>
      <c r="V434" s="498"/>
      <c r="W434" s="498"/>
      <c r="X434" s="504"/>
      <c r="Y434" s="500"/>
      <c r="Z434" s="486"/>
      <c r="AA434" s="486"/>
      <c r="AB434" s="577"/>
      <c r="AC434" s="767"/>
      <c r="AD434" s="579"/>
      <c r="AE434" s="580"/>
      <c r="AF434" s="581"/>
      <c r="AG434" s="585"/>
      <c r="AH434" s="1326"/>
      <c r="AI434" s="497"/>
      <c r="AJ434" s="497"/>
      <c r="AK434" s="498"/>
      <c r="AL434" s="498"/>
      <c r="AM434" s="498"/>
      <c r="AN434" s="498"/>
      <c r="AO434" s="504"/>
      <c r="AP434" s="500"/>
      <c r="AQ434" s="486"/>
      <c r="AR434" s="486"/>
      <c r="AS434" s="577"/>
      <c r="AT434" s="767"/>
      <c r="AU434" s="579"/>
      <c r="AV434" s="580"/>
      <c r="AW434" s="581"/>
      <c r="AX434" s="585"/>
      <c r="AY434" s="1326"/>
      <c r="AZ434" s="497"/>
      <c r="BA434" s="497"/>
      <c r="BB434" s="498"/>
      <c r="BC434" s="498"/>
      <c r="BD434" s="498"/>
      <c r="BE434" s="498"/>
      <c r="BF434" s="504"/>
      <c r="BG434" s="500"/>
      <c r="BJ434" s="577"/>
      <c r="BK434" s="767"/>
      <c r="BL434" s="579"/>
      <c r="BM434" s="580"/>
      <c r="BN434" s="581"/>
      <c r="BO434" s="585"/>
      <c r="BP434" s="1326"/>
      <c r="BQ434" s="497"/>
      <c r="BR434" s="497"/>
      <c r="BS434" s="498"/>
      <c r="BT434" s="498"/>
      <c r="BU434" s="498"/>
      <c r="BV434" s="498"/>
      <c r="BW434" s="504"/>
      <c r="BX434" s="500"/>
      <c r="CA434" s="577"/>
      <c r="CB434" s="767"/>
      <c r="CC434" s="579"/>
      <c r="CD434" s="580"/>
      <c r="CE434" s="581"/>
      <c r="CF434" s="585"/>
      <c r="CG434" s="1326"/>
      <c r="CH434" s="497"/>
      <c r="CI434" s="497"/>
      <c r="CJ434" s="498"/>
      <c r="CK434" s="498"/>
      <c r="CL434" s="498"/>
      <c r="CM434" s="498"/>
      <c r="CN434" s="504"/>
      <c r="CO434" s="500"/>
      <c r="CR434" s="577"/>
      <c r="CS434" s="767"/>
      <c r="CT434" s="579"/>
      <c r="CU434" s="580"/>
      <c r="CV434" s="581"/>
      <c r="CW434" s="585"/>
      <c r="CX434" s="1326"/>
      <c r="CY434" s="497"/>
      <c r="CZ434" s="497"/>
      <c r="DA434" s="498"/>
      <c r="DB434" s="498"/>
      <c r="DC434" s="498"/>
      <c r="DD434" s="498"/>
      <c r="DE434" s="504"/>
      <c r="DF434" s="500"/>
      <c r="DI434" s="577"/>
      <c r="DJ434" s="767"/>
      <c r="DK434" s="579"/>
      <c r="DL434" s="580"/>
      <c r="DM434" s="581"/>
      <c r="DN434" s="585"/>
      <c r="DO434" s="1326"/>
      <c r="DP434" s="497"/>
      <c r="DQ434" s="497"/>
      <c r="DR434" s="498"/>
      <c r="DS434" s="498"/>
      <c r="DT434" s="498"/>
      <c r="DU434" s="498"/>
      <c r="DV434" s="504"/>
      <c r="DW434" s="500"/>
      <c r="DZ434" s="577"/>
      <c r="EA434" s="767"/>
      <c r="EB434" s="579"/>
      <c r="EC434" s="580"/>
      <c r="ED434" s="581"/>
      <c r="EE434" s="585"/>
      <c r="EF434" s="1326"/>
      <c r="EG434" s="497"/>
      <c r="EH434" s="497"/>
      <c r="EI434" s="498"/>
      <c r="EJ434" s="498"/>
      <c r="EK434" s="498"/>
      <c r="EL434" s="498"/>
      <c r="EM434" s="504"/>
      <c r="EN434" s="500"/>
      <c r="EQ434" s="665"/>
      <c r="ER434" s="666"/>
      <c r="ES434" s="667"/>
      <c r="ET434" s="668"/>
      <c r="EU434" s="669"/>
      <c r="EV434" s="691"/>
      <c r="EW434" s="1326"/>
      <c r="EX434" s="497" t="e">
        <f t="shared" si="9215"/>
        <v>#N/A</v>
      </c>
      <c r="EY434" s="497" t="e">
        <f t="shared" si="9216"/>
        <v>#N/A</v>
      </c>
      <c r="EZ434" s="498" t="e">
        <f t="shared" si="9217"/>
        <v>#N/A</v>
      </c>
      <c r="FA434" s="498">
        <f t="shared" si="9218"/>
        <v>0</v>
      </c>
      <c r="FB434" s="498">
        <f t="shared" si="9219"/>
        <v>0</v>
      </c>
      <c r="FC434" s="498" t="e">
        <f t="shared" si="9220"/>
        <v>#N/A</v>
      </c>
      <c r="FD434" s="504">
        <f t="shared" si="9221"/>
        <v>0</v>
      </c>
      <c r="FE434" s="500">
        <f t="shared" si="9222"/>
        <v>0</v>
      </c>
      <c r="FH434" s="665"/>
      <c r="FI434" s="666"/>
      <c r="FJ434" s="667"/>
      <c r="FK434" s="668"/>
      <c r="FL434" s="669"/>
      <c r="FM434" s="691"/>
      <c r="FN434" s="1326"/>
      <c r="FO434" s="497" t="e">
        <f t="shared" si="9223"/>
        <v>#N/A</v>
      </c>
      <c r="FP434" s="497" t="e">
        <f t="shared" si="9224"/>
        <v>#N/A</v>
      </c>
      <c r="FQ434" s="498" t="e">
        <f t="shared" si="9225"/>
        <v>#N/A</v>
      </c>
      <c r="FR434" s="498">
        <f t="shared" si="9226"/>
        <v>0</v>
      </c>
      <c r="FS434" s="498">
        <f t="shared" si="9227"/>
        <v>0</v>
      </c>
      <c r="FT434" s="498" t="e">
        <f t="shared" si="9228"/>
        <v>#N/A</v>
      </c>
      <c r="FU434" s="504">
        <f t="shared" si="9229"/>
        <v>0</v>
      </c>
      <c r="FV434" s="500">
        <f t="shared" si="9230"/>
        <v>0</v>
      </c>
      <c r="FY434" s="665"/>
      <c r="FZ434" s="666"/>
      <c r="GA434" s="667"/>
      <c r="GB434" s="668"/>
      <c r="GC434" s="669"/>
      <c r="GD434" s="691"/>
      <c r="GE434" s="1326"/>
      <c r="GF434" s="497" t="e">
        <f t="shared" si="9231"/>
        <v>#N/A</v>
      </c>
      <c r="GG434" s="497" t="e">
        <f t="shared" si="9232"/>
        <v>#N/A</v>
      </c>
      <c r="GH434" s="498" t="e">
        <f t="shared" si="9233"/>
        <v>#N/A</v>
      </c>
      <c r="GI434" s="498">
        <f t="shared" si="9234"/>
        <v>0</v>
      </c>
      <c r="GJ434" s="498">
        <f t="shared" si="9235"/>
        <v>0</v>
      </c>
      <c r="GK434" s="498" t="e">
        <f t="shared" si="9236"/>
        <v>#N/A</v>
      </c>
      <c r="GL434" s="504">
        <f t="shared" si="9237"/>
        <v>0</v>
      </c>
      <c r="GM434" s="500">
        <f t="shared" si="9238"/>
        <v>0</v>
      </c>
      <c r="GP434" s="665"/>
      <c r="GQ434" s="666"/>
      <c r="GR434" s="667"/>
      <c r="GS434" s="668"/>
      <c r="GT434" s="669"/>
      <c r="GU434" s="691"/>
      <c r="GV434" s="1326"/>
      <c r="GW434" s="497" t="e">
        <f t="shared" si="9239"/>
        <v>#N/A</v>
      </c>
      <c r="GX434" s="497" t="e">
        <f t="shared" si="9240"/>
        <v>#N/A</v>
      </c>
      <c r="GY434" s="498" t="e">
        <f t="shared" si="9241"/>
        <v>#N/A</v>
      </c>
      <c r="GZ434" s="498">
        <f t="shared" si="9242"/>
        <v>0</v>
      </c>
      <c r="HA434" s="498">
        <f t="shared" si="9243"/>
        <v>0</v>
      </c>
      <c r="HB434" s="498" t="e">
        <f t="shared" si="9244"/>
        <v>#N/A</v>
      </c>
      <c r="HC434" s="504">
        <f t="shared" si="9245"/>
        <v>0</v>
      </c>
      <c r="HD434" s="500">
        <f t="shared" si="9246"/>
        <v>0</v>
      </c>
      <c r="HG434" s="665"/>
      <c r="HH434" s="666"/>
      <c r="HI434" s="667"/>
      <c r="HJ434" s="668"/>
      <c r="HK434" s="669"/>
      <c r="HL434" s="691"/>
      <c r="HM434" s="1326"/>
      <c r="HN434" s="497" t="e">
        <f t="shared" si="9247"/>
        <v>#N/A</v>
      </c>
      <c r="HO434" s="497" t="e">
        <f t="shared" si="9248"/>
        <v>#N/A</v>
      </c>
      <c r="HP434" s="498" t="e">
        <f t="shared" si="9249"/>
        <v>#N/A</v>
      </c>
      <c r="HQ434" s="498">
        <f t="shared" si="9250"/>
        <v>0</v>
      </c>
      <c r="HR434" s="498">
        <f t="shared" si="9251"/>
        <v>0</v>
      </c>
      <c r="HS434" s="498" t="e">
        <f t="shared" si="9252"/>
        <v>#N/A</v>
      </c>
      <c r="HT434" s="504">
        <f t="shared" si="9253"/>
        <v>0</v>
      </c>
      <c r="HU434" s="500">
        <f t="shared" si="9254"/>
        <v>0</v>
      </c>
      <c r="HX434" s="665"/>
      <c r="HY434" s="666"/>
      <c r="HZ434" s="667"/>
      <c r="IA434" s="668"/>
      <c r="IB434" s="669"/>
      <c r="IC434" s="691"/>
      <c r="ID434" s="1326"/>
      <c r="IE434" s="497" t="e">
        <f t="shared" si="9255"/>
        <v>#N/A</v>
      </c>
      <c r="IF434" s="497" t="e">
        <f t="shared" si="9256"/>
        <v>#N/A</v>
      </c>
      <c r="IG434" s="498" t="e">
        <f t="shared" si="9257"/>
        <v>#N/A</v>
      </c>
      <c r="IH434" s="498">
        <f t="shared" si="9258"/>
        <v>0</v>
      </c>
      <c r="II434" s="498">
        <f t="shared" si="9259"/>
        <v>0</v>
      </c>
      <c r="IJ434" s="498" t="e">
        <f t="shared" si="9260"/>
        <v>#N/A</v>
      </c>
      <c r="IK434" s="504">
        <f t="shared" si="9261"/>
        <v>0</v>
      </c>
      <c r="IL434" s="500">
        <f t="shared" si="9262"/>
        <v>0</v>
      </c>
      <c r="IO434" s="665"/>
      <c r="IP434" s="666"/>
      <c r="IQ434" s="667"/>
      <c r="IR434" s="668"/>
      <c r="IS434" s="669"/>
      <c r="IT434" s="691"/>
      <c r="IU434" s="1326"/>
      <c r="IV434" s="497" t="e">
        <f t="shared" si="9263"/>
        <v>#N/A</v>
      </c>
      <c r="IW434" s="497" t="e">
        <f t="shared" si="9264"/>
        <v>#N/A</v>
      </c>
      <c r="IX434" s="498" t="e">
        <f t="shared" si="9265"/>
        <v>#N/A</v>
      </c>
      <c r="IY434" s="498">
        <f t="shared" si="9266"/>
        <v>0</v>
      </c>
      <c r="IZ434" s="498">
        <f t="shared" si="9267"/>
        <v>0</v>
      </c>
      <c r="JA434" s="498" t="e">
        <f t="shared" si="9268"/>
        <v>#N/A</v>
      </c>
      <c r="JB434" s="504">
        <f t="shared" si="9269"/>
        <v>0</v>
      </c>
      <c r="JC434" s="500">
        <f t="shared" si="9270"/>
        <v>0</v>
      </c>
      <c r="JF434" s="665"/>
      <c r="JG434" s="666"/>
      <c r="JH434" s="667"/>
      <c r="JI434" s="668"/>
      <c r="JJ434" s="669"/>
      <c r="JK434" s="691"/>
      <c r="JL434" s="1326"/>
      <c r="JM434" s="497" t="e">
        <f t="shared" si="9271"/>
        <v>#N/A</v>
      </c>
      <c r="JN434" s="497" t="e">
        <f t="shared" si="9272"/>
        <v>#N/A</v>
      </c>
      <c r="JO434" s="498" t="e">
        <f t="shared" si="9273"/>
        <v>#N/A</v>
      </c>
      <c r="JP434" s="498">
        <f t="shared" si="9274"/>
        <v>0</v>
      </c>
      <c r="JQ434" s="498">
        <f t="shared" si="9275"/>
        <v>0</v>
      </c>
      <c r="JR434" s="498" t="e">
        <f t="shared" si="9276"/>
        <v>#N/A</v>
      </c>
      <c r="JS434" s="504">
        <f t="shared" si="9277"/>
        <v>0</v>
      </c>
      <c r="JT434" s="500">
        <f t="shared" si="9278"/>
        <v>0</v>
      </c>
      <c r="JW434" s="665"/>
      <c r="JX434" s="666"/>
      <c r="JY434" s="667"/>
      <c r="JZ434" s="668"/>
      <c r="KA434" s="669"/>
      <c r="KB434" s="691"/>
      <c r="KC434" s="1326"/>
      <c r="KD434" s="497" t="e">
        <f t="shared" si="9279"/>
        <v>#N/A</v>
      </c>
      <c r="KE434" s="497" t="e">
        <f t="shared" si="9280"/>
        <v>#N/A</v>
      </c>
      <c r="KF434" s="498" t="e">
        <f t="shared" si="9281"/>
        <v>#N/A</v>
      </c>
      <c r="KG434" s="498">
        <f t="shared" si="9282"/>
        <v>0</v>
      </c>
      <c r="KH434" s="498">
        <f t="shared" si="9283"/>
        <v>0</v>
      </c>
      <c r="KI434" s="498" t="e">
        <f t="shared" si="9284"/>
        <v>#N/A</v>
      </c>
      <c r="KJ434" s="504">
        <f t="shared" si="9285"/>
        <v>0</v>
      </c>
      <c r="KK434" s="500">
        <f t="shared" si="9286"/>
        <v>0</v>
      </c>
      <c r="KN434" s="665"/>
      <c r="KO434" s="666"/>
      <c r="KP434" s="667"/>
      <c r="KQ434" s="668"/>
      <c r="KR434" s="669"/>
      <c r="KS434" s="691"/>
      <c r="KT434" s="1326"/>
      <c r="KU434" s="497" t="e">
        <f t="shared" si="9287"/>
        <v>#N/A</v>
      </c>
      <c r="KV434" s="497" t="e">
        <f t="shared" si="9288"/>
        <v>#N/A</v>
      </c>
      <c r="KW434" s="498" t="e">
        <f t="shared" si="9289"/>
        <v>#N/A</v>
      </c>
      <c r="KX434" s="498">
        <f t="shared" si="9290"/>
        <v>0</v>
      </c>
      <c r="KY434" s="498">
        <f t="shared" si="9291"/>
        <v>0</v>
      </c>
      <c r="KZ434" s="498" t="e">
        <f t="shared" si="9292"/>
        <v>#N/A</v>
      </c>
      <c r="LA434" s="504">
        <f t="shared" si="9293"/>
        <v>0</v>
      </c>
      <c r="LB434" s="500">
        <f t="shared" si="9294"/>
        <v>0</v>
      </c>
      <c r="LE434" s="665"/>
      <c r="LF434" s="666"/>
      <c r="LG434" s="667"/>
      <c r="LH434" s="668"/>
      <c r="LI434" s="669"/>
      <c r="LJ434" s="691"/>
      <c r="LK434" s="1326"/>
      <c r="LL434" s="497" t="e">
        <f t="shared" si="9295"/>
        <v>#N/A</v>
      </c>
      <c r="LM434" s="497" t="e">
        <f t="shared" si="9296"/>
        <v>#N/A</v>
      </c>
      <c r="LN434" s="498" t="e">
        <f t="shared" si="9297"/>
        <v>#N/A</v>
      </c>
      <c r="LO434" s="498">
        <f t="shared" si="9298"/>
        <v>0</v>
      </c>
      <c r="LP434" s="498">
        <f t="shared" si="9299"/>
        <v>0</v>
      </c>
      <c r="LQ434" s="498" t="e">
        <f t="shared" si="9300"/>
        <v>#N/A</v>
      </c>
      <c r="LR434" s="504">
        <f t="shared" si="9301"/>
        <v>0</v>
      </c>
      <c r="LS434" s="500">
        <f t="shared" si="9302"/>
        <v>0</v>
      </c>
      <c r="LV434" s="665"/>
      <c r="LW434" s="666"/>
      <c r="LX434" s="667"/>
      <c r="LY434" s="668"/>
      <c r="LZ434" s="669"/>
      <c r="MA434" s="691"/>
      <c r="MB434" s="1326"/>
      <c r="MC434" s="497" t="e">
        <f t="shared" si="9303"/>
        <v>#N/A</v>
      </c>
      <c r="MD434" s="497" t="e">
        <f t="shared" si="9304"/>
        <v>#N/A</v>
      </c>
      <c r="ME434" s="498" t="e">
        <f t="shared" si="9305"/>
        <v>#N/A</v>
      </c>
      <c r="MF434" s="498">
        <f t="shared" si="9306"/>
        <v>0</v>
      </c>
      <c r="MG434" s="498">
        <f t="shared" si="9307"/>
        <v>0</v>
      </c>
      <c r="MH434" s="498" t="e">
        <f t="shared" si="9308"/>
        <v>#N/A</v>
      </c>
      <c r="MI434" s="504">
        <f t="shared" si="9309"/>
        <v>0</v>
      </c>
      <c r="MJ434" s="500">
        <f t="shared" si="9310"/>
        <v>0</v>
      </c>
      <c r="MM434" s="665"/>
      <c r="MN434" s="666"/>
      <c r="MO434" s="667"/>
      <c r="MP434" s="668"/>
      <c r="MQ434" s="669"/>
      <c r="MR434" s="691"/>
      <c r="MS434" s="1326"/>
      <c r="MT434" s="497" t="e">
        <f t="shared" si="9311"/>
        <v>#N/A</v>
      </c>
      <c r="MU434" s="497" t="e">
        <f t="shared" si="9312"/>
        <v>#N/A</v>
      </c>
      <c r="MV434" s="498" t="e">
        <f t="shared" si="9313"/>
        <v>#N/A</v>
      </c>
      <c r="MW434" s="498">
        <f t="shared" si="9314"/>
        <v>0</v>
      </c>
      <c r="MX434" s="498">
        <f t="shared" si="9315"/>
        <v>0</v>
      </c>
      <c r="MY434" s="498" t="e">
        <f t="shared" si="9316"/>
        <v>#N/A</v>
      </c>
      <c r="MZ434" s="504">
        <f t="shared" si="9317"/>
        <v>0</v>
      </c>
      <c r="NA434" s="500">
        <f t="shared" si="9318"/>
        <v>0</v>
      </c>
      <c r="ND434" s="665"/>
      <c r="NE434" s="666"/>
      <c r="NF434" s="667"/>
      <c r="NG434" s="668"/>
      <c r="NH434" s="669"/>
      <c r="NI434" s="691"/>
      <c r="NJ434" s="1326"/>
      <c r="NK434" s="497" t="e">
        <f t="shared" si="9319"/>
        <v>#N/A</v>
      </c>
      <c r="NL434" s="497" t="e">
        <f t="shared" si="9320"/>
        <v>#N/A</v>
      </c>
      <c r="NM434" s="498" t="e">
        <f t="shared" si="9321"/>
        <v>#N/A</v>
      </c>
      <c r="NN434" s="498">
        <f t="shared" si="9322"/>
        <v>0</v>
      </c>
      <c r="NO434" s="498">
        <f t="shared" si="9323"/>
        <v>0</v>
      </c>
      <c r="NP434" s="498" t="e">
        <f t="shared" si="9324"/>
        <v>#N/A</v>
      </c>
      <c r="NQ434" s="504">
        <f t="shared" si="9325"/>
        <v>0</v>
      </c>
      <c r="NR434" s="500">
        <f t="shared" si="9326"/>
        <v>0</v>
      </c>
      <c r="NU434" s="665"/>
      <c r="NV434" s="666"/>
      <c r="NW434" s="667"/>
      <c r="NX434" s="668"/>
      <c r="NY434" s="669"/>
      <c r="NZ434" s="691"/>
      <c r="OA434" s="1326"/>
      <c r="OB434" s="497" t="e">
        <f t="shared" si="9327"/>
        <v>#N/A</v>
      </c>
      <c r="OC434" s="497" t="e">
        <f t="shared" si="9328"/>
        <v>#N/A</v>
      </c>
      <c r="OD434" s="498" t="e">
        <f t="shared" si="9329"/>
        <v>#N/A</v>
      </c>
      <c r="OE434" s="498">
        <f t="shared" si="9330"/>
        <v>0</v>
      </c>
      <c r="OF434" s="498">
        <f t="shared" si="9331"/>
        <v>0</v>
      </c>
      <c r="OG434" s="498" t="e">
        <f t="shared" si="9332"/>
        <v>#N/A</v>
      </c>
      <c r="OH434" s="504">
        <f t="shared" si="9333"/>
        <v>0</v>
      </c>
      <c r="OI434" s="500">
        <f t="shared" si="9334"/>
        <v>0</v>
      </c>
      <c r="OL434" s="665"/>
      <c r="OM434" s="666"/>
      <c r="ON434" s="667"/>
      <c r="OO434" s="668"/>
      <c r="OP434" s="669"/>
      <c r="OQ434" s="691"/>
      <c r="OR434" s="1326"/>
      <c r="OS434" s="497" t="e">
        <f t="shared" si="9335"/>
        <v>#N/A</v>
      </c>
      <c r="OT434" s="497" t="e">
        <f t="shared" si="9336"/>
        <v>#N/A</v>
      </c>
      <c r="OU434" s="498" t="e">
        <f t="shared" si="9337"/>
        <v>#N/A</v>
      </c>
      <c r="OV434" s="498">
        <f t="shared" si="9338"/>
        <v>0</v>
      </c>
      <c r="OW434" s="498">
        <f t="shared" si="9339"/>
        <v>0</v>
      </c>
      <c r="OX434" s="498" t="e">
        <f t="shared" si="9340"/>
        <v>#N/A</v>
      </c>
      <c r="OY434" s="504">
        <f t="shared" si="9341"/>
        <v>0</v>
      </c>
      <c r="OZ434" s="500">
        <f t="shared" si="9342"/>
        <v>0</v>
      </c>
      <c r="PC434" s="665"/>
      <c r="PD434" s="666"/>
      <c r="PE434" s="667"/>
      <c r="PF434" s="668"/>
      <c r="PG434" s="669"/>
      <c r="PH434" s="691"/>
      <c r="PI434" s="1326"/>
      <c r="PJ434" s="497" t="e">
        <f t="shared" si="9343"/>
        <v>#N/A</v>
      </c>
      <c r="PK434" s="497" t="e">
        <f t="shared" si="9344"/>
        <v>#N/A</v>
      </c>
      <c r="PL434" s="498" t="e">
        <f t="shared" si="9345"/>
        <v>#N/A</v>
      </c>
      <c r="PM434" s="498">
        <f t="shared" si="9346"/>
        <v>0</v>
      </c>
      <c r="PN434" s="498">
        <f t="shared" si="9347"/>
        <v>0</v>
      </c>
      <c r="PO434" s="498" t="e">
        <f t="shared" si="9348"/>
        <v>#N/A</v>
      </c>
      <c r="PP434" s="504">
        <f t="shared" si="9349"/>
        <v>0</v>
      </c>
      <c r="PQ434" s="500">
        <f t="shared" si="9350"/>
        <v>0</v>
      </c>
      <c r="PT434" s="665"/>
      <c r="PU434" s="666"/>
      <c r="PV434" s="667"/>
      <c r="PW434" s="668"/>
      <c r="PX434" s="669"/>
      <c r="PY434" s="691"/>
      <c r="PZ434" s="1326"/>
      <c r="QA434" s="497" t="e">
        <f t="shared" si="9351"/>
        <v>#N/A</v>
      </c>
      <c r="QB434" s="497" t="e">
        <f t="shared" si="9352"/>
        <v>#N/A</v>
      </c>
      <c r="QC434" s="498" t="e">
        <f t="shared" si="9353"/>
        <v>#N/A</v>
      </c>
      <c r="QD434" s="498">
        <f t="shared" si="9354"/>
        <v>0</v>
      </c>
      <c r="QE434" s="498">
        <f t="shared" si="9355"/>
        <v>0</v>
      </c>
      <c r="QF434" s="498" t="e">
        <f t="shared" si="9356"/>
        <v>#N/A</v>
      </c>
      <c r="QG434" s="504">
        <f t="shared" si="9357"/>
        <v>0</v>
      </c>
      <c r="QH434" s="500">
        <f t="shared" si="9358"/>
        <v>0</v>
      </c>
      <c r="QK434" s="665"/>
      <c r="QL434" s="666"/>
      <c r="QM434" s="667"/>
      <c r="QN434" s="668"/>
      <c r="QO434" s="669"/>
      <c r="QP434" s="691"/>
      <c r="QQ434" s="1326"/>
      <c r="QR434" s="497" t="e">
        <f t="shared" si="9359"/>
        <v>#N/A</v>
      </c>
      <c r="QS434" s="497" t="e">
        <f t="shared" si="9360"/>
        <v>#N/A</v>
      </c>
      <c r="QT434" s="498" t="e">
        <f t="shared" si="9361"/>
        <v>#N/A</v>
      </c>
      <c r="QU434" s="498">
        <f t="shared" si="9362"/>
        <v>0</v>
      </c>
      <c r="QV434" s="498">
        <f t="shared" si="9363"/>
        <v>0</v>
      </c>
      <c r="QW434" s="498" t="e">
        <f t="shared" si="9364"/>
        <v>#N/A</v>
      </c>
      <c r="QX434" s="504">
        <f t="shared" si="9365"/>
        <v>0</v>
      </c>
      <c r="QY434" s="500">
        <f t="shared" si="9366"/>
        <v>0</v>
      </c>
      <c r="RB434" s="428"/>
      <c r="RC434" s="436"/>
      <c r="RD434" s="440"/>
      <c r="RE434" s="406"/>
      <c r="RF434" s="438"/>
      <c r="RG434" s="439"/>
      <c r="RH434" s="439"/>
      <c r="RI434" s="497"/>
      <c r="RJ434" s="497"/>
      <c r="RK434" s="501"/>
      <c r="RL434" s="501"/>
      <c r="RM434" s="501"/>
      <c r="RN434" s="501"/>
      <c r="RO434" s="505"/>
      <c r="RP434" s="503"/>
      <c r="RS434" s="428"/>
      <c r="RT434" s="436"/>
      <c r="RU434" s="440"/>
      <c r="RV434" s="406"/>
      <c r="RW434" s="438"/>
      <c r="RX434" s="439"/>
      <c r="RY434" s="439"/>
      <c r="RZ434" s="497"/>
      <c r="SA434" s="497"/>
      <c r="SB434" s="501"/>
      <c r="SC434" s="501"/>
      <c r="SD434" s="501"/>
      <c r="SE434" s="501"/>
      <c r="SF434" s="505"/>
      <c r="SG434" s="503"/>
      <c r="SJ434" s="428"/>
      <c r="SK434" s="436"/>
      <c r="SL434" s="440"/>
      <c r="SM434" s="406"/>
      <c r="SN434" s="438"/>
      <c r="SO434" s="439"/>
      <c r="SP434" s="439"/>
      <c r="SQ434" s="497"/>
      <c r="SR434" s="497"/>
      <c r="SS434" s="501"/>
      <c r="ST434" s="501"/>
      <c r="SU434" s="501"/>
      <c r="SV434" s="501"/>
      <c r="SW434" s="505"/>
      <c r="SX434" s="503"/>
    </row>
    <row r="435" spans="2:518" ht="43.5" hidden="1" customHeight="1" thickTop="1" thickBot="1">
      <c r="B435" s="577"/>
      <c r="C435" s="578"/>
      <c r="D435" s="579"/>
      <c r="E435" s="580"/>
      <c r="F435" s="581"/>
      <c r="G435" s="585"/>
      <c r="H435" s="595"/>
      <c r="K435" s="577"/>
      <c r="L435" s="767"/>
      <c r="M435" s="579"/>
      <c r="N435" s="580"/>
      <c r="O435" s="581"/>
      <c r="P435" s="585"/>
      <c r="Q435" s="1326"/>
      <c r="R435" s="497"/>
      <c r="S435" s="497"/>
      <c r="T435" s="498"/>
      <c r="U435" s="498"/>
      <c r="V435" s="498"/>
      <c r="W435" s="498"/>
      <c r="X435" s="504"/>
      <c r="Y435" s="500"/>
      <c r="Z435" s="486"/>
      <c r="AA435" s="486"/>
      <c r="AB435" s="577"/>
      <c r="AC435" s="767"/>
      <c r="AD435" s="579"/>
      <c r="AE435" s="580"/>
      <c r="AF435" s="581"/>
      <c r="AG435" s="585"/>
      <c r="AH435" s="1326"/>
      <c r="AI435" s="497"/>
      <c r="AJ435" s="497"/>
      <c r="AK435" s="498"/>
      <c r="AL435" s="498"/>
      <c r="AM435" s="498"/>
      <c r="AN435" s="498"/>
      <c r="AO435" s="504"/>
      <c r="AP435" s="500"/>
      <c r="AQ435" s="486"/>
      <c r="AR435" s="486"/>
      <c r="AS435" s="577"/>
      <c r="AT435" s="767"/>
      <c r="AU435" s="579"/>
      <c r="AV435" s="580"/>
      <c r="AW435" s="581"/>
      <c r="AX435" s="585"/>
      <c r="AY435" s="1326"/>
      <c r="AZ435" s="497"/>
      <c r="BA435" s="497"/>
      <c r="BB435" s="498"/>
      <c r="BC435" s="498"/>
      <c r="BD435" s="498"/>
      <c r="BE435" s="498"/>
      <c r="BF435" s="504"/>
      <c r="BG435" s="500"/>
      <c r="BJ435" s="577"/>
      <c r="BK435" s="767"/>
      <c r="BL435" s="579"/>
      <c r="BM435" s="580"/>
      <c r="BN435" s="581"/>
      <c r="BO435" s="585"/>
      <c r="BP435" s="1326"/>
      <c r="BQ435" s="497"/>
      <c r="BR435" s="497"/>
      <c r="BS435" s="498"/>
      <c r="BT435" s="498"/>
      <c r="BU435" s="498"/>
      <c r="BV435" s="498"/>
      <c r="BW435" s="504"/>
      <c r="BX435" s="500"/>
      <c r="CA435" s="577"/>
      <c r="CB435" s="767"/>
      <c r="CC435" s="579"/>
      <c r="CD435" s="580"/>
      <c r="CE435" s="581"/>
      <c r="CF435" s="585"/>
      <c r="CG435" s="1326"/>
      <c r="CH435" s="497"/>
      <c r="CI435" s="497"/>
      <c r="CJ435" s="498"/>
      <c r="CK435" s="498"/>
      <c r="CL435" s="498"/>
      <c r="CM435" s="498"/>
      <c r="CN435" s="504"/>
      <c r="CO435" s="500"/>
      <c r="CR435" s="577"/>
      <c r="CS435" s="767"/>
      <c r="CT435" s="579"/>
      <c r="CU435" s="580"/>
      <c r="CV435" s="581"/>
      <c r="CW435" s="585"/>
      <c r="CX435" s="1326"/>
      <c r="CY435" s="497"/>
      <c r="CZ435" s="497"/>
      <c r="DA435" s="498"/>
      <c r="DB435" s="498"/>
      <c r="DC435" s="498"/>
      <c r="DD435" s="498"/>
      <c r="DE435" s="504"/>
      <c r="DF435" s="500"/>
      <c r="DI435" s="577"/>
      <c r="DJ435" s="767"/>
      <c r="DK435" s="579"/>
      <c r="DL435" s="580"/>
      <c r="DM435" s="581"/>
      <c r="DN435" s="585"/>
      <c r="DO435" s="1326"/>
      <c r="DP435" s="497"/>
      <c r="DQ435" s="497"/>
      <c r="DR435" s="498"/>
      <c r="DS435" s="498"/>
      <c r="DT435" s="498"/>
      <c r="DU435" s="498"/>
      <c r="DV435" s="504"/>
      <c r="DW435" s="500"/>
      <c r="DZ435" s="577"/>
      <c r="EA435" s="767"/>
      <c r="EB435" s="579"/>
      <c r="EC435" s="580"/>
      <c r="ED435" s="581"/>
      <c r="EE435" s="585"/>
      <c r="EF435" s="1326"/>
      <c r="EG435" s="497"/>
      <c r="EH435" s="497"/>
      <c r="EI435" s="498"/>
      <c r="EJ435" s="498"/>
      <c r="EK435" s="498"/>
      <c r="EL435" s="498"/>
      <c r="EM435" s="504"/>
      <c r="EN435" s="500"/>
      <c r="EQ435" s="665"/>
      <c r="ER435" s="666"/>
      <c r="ES435" s="667"/>
      <c r="ET435" s="668"/>
      <c r="EU435" s="669"/>
      <c r="EV435" s="691"/>
      <c r="EW435" s="1326"/>
      <c r="EX435" s="497" t="e">
        <f t="shared" si="9215"/>
        <v>#N/A</v>
      </c>
      <c r="EY435" s="497" t="e">
        <f t="shared" si="9216"/>
        <v>#N/A</v>
      </c>
      <c r="EZ435" s="498" t="e">
        <f t="shared" si="9217"/>
        <v>#N/A</v>
      </c>
      <c r="FA435" s="498">
        <f t="shared" si="9218"/>
        <v>0</v>
      </c>
      <c r="FB435" s="498">
        <f t="shared" si="9219"/>
        <v>0</v>
      </c>
      <c r="FC435" s="498" t="e">
        <f t="shared" si="9220"/>
        <v>#N/A</v>
      </c>
      <c r="FD435" s="504">
        <f t="shared" si="9221"/>
        <v>0</v>
      </c>
      <c r="FE435" s="500">
        <f t="shared" si="9222"/>
        <v>0</v>
      </c>
      <c r="FH435" s="665"/>
      <c r="FI435" s="666"/>
      <c r="FJ435" s="667"/>
      <c r="FK435" s="668"/>
      <c r="FL435" s="669"/>
      <c r="FM435" s="691"/>
      <c r="FN435" s="1326"/>
      <c r="FO435" s="497" t="e">
        <f t="shared" si="9223"/>
        <v>#N/A</v>
      </c>
      <c r="FP435" s="497" t="e">
        <f t="shared" si="9224"/>
        <v>#N/A</v>
      </c>
      <c r="FQ435" s="498" t="e">
        <f t="shared" si="9225"/>
        <v>#N/A</v>
      </c>
      <c r="FR435" s="498">
        <f t="shared" si="9226"/>
        <v>0</v>
      </c>
      <c r="FS435" s="498">
        <f t="shared" si="9227"/>
        <v>0</v>
      </c>
      <c r="FT435" s="498" t="e">
        <f t="shared" si="9228"/>
        <v>#N/A</v>
      </c>
      <c r="FU435" s="504">
        <f t="shared" si="9229"/>
        <v>0</v>
      </c>
      <c r="FV435" s="500">
        <f t="shared" si="9230"/>
        <v>0</v>
      </c>
      <c r="FY435" s="665"/>
      <c r="FZ435" s="666"/>
      <c r="GA435" s="667"/>
      <c r="GB435" s="668"/>
      <c r="GC435" s="669"/>
      <c r="GD435" s="691"/>
      <c r="GE435" s="1326"/>
      <c r="GF435" s="497" t="e">
        <f t="shared" si="9231"/>
        <v>#N/A</v>
      </c>
      <c r="GG435" s="497" t="e">
        <f t="shared" si="9232"/>
        <v>#N/A</v>
      </c>
      <c r="GH435" s="498" t="e">
        <f t="shared" si="9233"/>
        <v>#N/A</v>
      </c>
      <c r="GI435" s="498">
        <f t="shared" si="9234"/>
        <v>0</v>
      </c>
      <c r="GJ435" s="498">
        <f t="shared" si="9235"/>
        <v>0</v>
      </c>
      <c r="GK435" s="498" t="e">
        <f t="shared" si="9236"/>
        <v>#N/A</v>
      </c>
      <c r="GL435" s="504">
        <f t="shared" si="9237"/>
        <v>0</v>
      </c>
      <c r="GM435" s="500">
        <f t="shared" si="9238"/>
        <v>0</v>
      </c>
      <c r="GP435" s="665"/>
      <c r="GQ435" s="666"/>
      <c r="GR435" s="667"/>
      <c r="GS435" s="668"/>
      <c r="GT435" s="669"/>
      <c r="GU435" s="691"/>
      <c r="GV435" s="1326"/>
      <c r="GW435" s="497" t="e">
        <f t="shared" si="9239"/>
        <v>#N/A</v>
      </c>
      <c r="GX435" s="497" t="e">
        <f t="shared" si="9240"/>
        <v>#N/A</v>
      </c>
      <c r="GY435" s="498" t="e">
        <f t="shared" si="9241"/>
        <v>#N/A</v>
      </c>
      <c r="GZ435" s="498">
        <f t="shared" si="9242"/>
        <v>0</v>
      </c>
      <c r="HA435" s="498">
        <f t="shared" si="9243"/>
        <v>0</v>
      </c>
      <c r="HB435" s="498" t="e">
        <f t="shared" si="9244"/>
        <v>#N/A</v>
      </c>
      <c r="HC435" s="504">
        <f t="shared" si="9245"/>
        <v>0</v>
      </c>
      <c r="HD435" s="500">
        <f t="shared" si="9246"/>
        <v>0</v>
      </c>
      <c r="HG435" s="665"/>
      <c r="HH435" s="666"/>
      <c r="HI435" s="667"/>
      <c r="HJ435" s="668"/>
      <c r="HK435" s="669"/>
      <c r="HL435" s="691"/>
      <c r="HM435" s="1326"/>
      <c r="HN435" s="497" t="e">
        <f t="shared" si="9247"/>
        <v>#N/A</v>
      </c>
      <c r="HO435" s="497" t="e">
        <f t="shared" si="9248"/>
        <v>#N/A</v>
      </c>
      <c r="HP435" s="498" t="e">
        <f t="shared" si="9249"/>
        <v>#N/A</v>
      </c>
      <c r="HQ435" s="498">
        <f t="shared" si="9250"/>
        <v>0</v>
      </c>
      <c r="HR435" s="498">
        <f t="shared" si="9251"/>
        <v>0</v>
      </c>
      <c r="HS435" s="498" t="e">
        <f t="shared" si="9252"/>
        <v>#N/A</v>
      </c>
      <c r="HT435" s="504">
        <f t="shared" si="9253"/>
        <v>0</v>
      </c>
      <c r="HU435" s="500">
        <f t="shared" si="9254"/>
        <v>0</v>
      </c>
      <c r="HX435" s="665"/>
      <c r="HY435" s="666"/>
      <c r="HZ435" s="667"/>
      <c r="IA435" s="668"/>
      <c r="IB435" s="669"/>
      <c r="IC435" s="691"/>
      <c r="ID435" s="1326"/>
      <c r="IE435" s="497" t="e">
        <f t="shared" si="9255"/>
        <v>#N/A</v>
      </c>
      <c r="IF435" s="497" t="e">
        <f t="shared" si="9256"/>
        <v>#N/A</v>
      </c>
      <c r="IG435" s="498" t="e">
        <f t="shared" si="9257"/>
        <v>#N/A</v>
      </c>
      <c r="IH435" s="498">
        <f t="shared" si="9258"/>
        <v>0</v>
      </c>
      <c r="II435" s="498">
        <f t="shared" si="9259"/>
        <v>0</v>
      </c>
      <c r="IJ435" s="498" t="e">
        <f t="shared" si="9260"/>
        <v>#N/A</v>
      </c>
      <c r="IK435" s="504">
        <f t="shared" si="9261"/>
        <v>0</v>
      </c>
      <c r="IL435" s="500">
        <f t="shared" si="9262"/>
        <v>0</v>
      </c>
      <c r="IO435" s="665"/>
      <c r="IP435" s="666"/>
      <c r="IQ435" s="667"/>
      <c r="IR435" s="668"/>
      <c r="IS435" s="669"/>
      <c r="IT435" s="691"/>
      <c r="IU435" s="1326"/>
      <c r="IV435" s="497" t="e">
        <f t="shared" si="9263"/>
        <v>#N/A</v>
      </c>
      <c r="IW435" s="497" t="e">
        <f t="shared" si="9264"/>
        <v>#N/A</v>
      </c>
      <c r="IX435" s="498" t="e">
        <f t="shared" si="9265"/>
        <v>#N/A</v>
      </c>
      <c r="IY435" s="498">
        <f t="shared" si="9266"/>
        <v>0</v>
      </c>
      <c r="IZ435" s="498">
        <f t="shared" si="9267"/>
        <v>0</v>
      </c>
      <c r="JA435" s="498" t="e">
        <f t="shared" si="9268"/>
        <v>#N/A</v>
      </c>
      <c r="JB435" s="504">
        <f t="shared" si="9269"/>
        <v>0</v>
      </c>
      <c r="JC435" s="500">
        <f t="shared" si="9270"/>
        <v>0</v>
      </c>
      <c r="JF435" s="665"/>
      <c r="JG435" s="666"/>
      <c r="JH435" s="667"/>
      <c r="JI435" s="668"/>
      <c r="JJ435" s="669"/>
      <c r="JK435" s="691"/>
      <c r="JL435" s="1326"/>
      <c r="JM435" s="497" t="e">
        <f t="shared" si="9271"/>
        <v>#N/A</v>
      </c>
      <c r="JN435" s="497" t="e">
        <f t="shared" si="9272"/>
        <v>#N/A</v>
      </c>
      <c r="JO435" s="498" t="e">
        <f t="shared" si="9273"/>
        <v>#N/A</v>
      </c>
      <c r="JP435" s="498">
        <f t="shared" si="9274"/>
        <v>0</v>
      </c>
      <c r="JQ435" s="498">
        <f t="shared" si="9275"/>
        <v>0</v>
      </c>
      <c r="JR435" s="498" t="e">
        <f t="shared" si="9276"/>
        <v>#N/A</v>
      </c>
      <c r="JS435" s="504">
        <f t="shared" si="9277"/>
        <v>0</v>
      </c>
      <c r="JT435" s="500">
        <f t="shared" si="9278"/>
        <v>0</v>
      </c>
      <c r="JW435" s="665"/>
      <c r="JX435" s="666"/>
      <c r="JY435" s="667"/>
      <c r="JZ435" s="668"/>
      <c r="KA435" s="669"/>
      <c r="KB435" s="691"/>
      <c r="KC435" s="1326"/>
      <c r="KD435" s="497" t="e">
        <f t="shared" si="9279"/>
        <v>#N/A</v>
      </c>
      <c r="KE435" s="497" t="e">
        <f t="shared" si="9280"/>
        <v>#N/A</v>
      </c>
      <c r="KF435" s="498" t="e">
        <f t="shared" si="9281"/>
        <v>#N/A</v>
      </c>
      <c r="KG435" s="498">
        <f t="shared" si="9282"/>
        <v>0</v>
      </c>
      <c r="KH435" s="498">
        <f t="shared" si="9283"/>
        <v>0</v>
      </c>
      <c r="KI435" s="498" t="e">
        <f t="shared" si="9284"/>
        <v>#N/A</v>
      </c>
      <c r="KJ435" s="504">
        <f t="shared" si="9285"/>
        <v>0</v>
      </c>
      <c r="KK435" s="500">
        <f t="shared" si="9286"/>
        <v>0</v>
      </c>
      <c r="KN435" s="665"/>
      <c r="KO435" s="666"/>
      <c r="KP435" s="667"/>
      <c r="KQ435" s="668"/>
      <c r="KR435" s="669"/>
      <c r="KS435" s="691"/>
      <c r="KT435" s="1326"/>
      <c r="KU435" s="497" t="e">
        <f t="shared" si="9287"/>
        <v>#N/A</v>
      </c>
      <c r="KV435" s="497" t="e">
        <f t="shared" si="9288"/>
        <v>#N/A</v>
      </c>
      <c r="KW435" s="498" t="e">
        <f t="shared" si="9289"/>
        <v>#N/A</v>
      </c>
      <c r="KX435" s="498">
        <f t="shared" si="9290"/>
        <v>0</v>
      </c>
      <c r="KY435" s="498">
        <f t="shared" si="9291"/>
        <v>0</v>
      </c>
      <c r="KZ435" s="498" t="e">
        <f t="shared" si="9292"/>
        <v>#N/A</v>
      </c>
      <c r="LA435" s="504">
        <f t="shared" si="9293"/>
        <v>0</v>
      </c>
      <c r="LB435" s="500">
        <f t="shared" si="9294"/>
        <v>0</v>
      </c>
      <c r="LE435" s="665"/>
      <c r="LF435" s="666"/>
      <c r="LG435" s="667"/>
      <c r="LH435" s="668"/>
      <c r="LI435" s="669"/>
      <c r="LJ435" s="691"/>
      <c r="LK435" s="1326"/>
      <c r="LL435" s="497" t="e">
        <f t="shared" si="9295"/>
        <v>#N/A</v>
      </c>
      <c r="LM435" s="497" t="e">
        <f t="shared" si="9296"/>
        <v>#N/A</v>
      </c>
      <c r="LN435" s="498" t="e">
        <f t="shared" si="9297"/>
        <v>#N/A</v>
      </c>
      <c r="LO435" s="498">
        <f t="shared" si="9298"/>
        <v>0</v>
      </c>
      <c r="LP435" s="498">
        <f t="shared" si="9299"/>
        <v>0</v>
      </c>
      <c r="LQ435" s="498" t="e">
        <f t="shared" si="9300"/>
        <v>#N/A</v>
      </c>
      <c r="LR435" s="504">
        <f t="shared" si="9301"/>
        <v>0</v>
      </c>
      <c r="LS435" s="500">
        <f t="shared" si="9302"/>
        <v>0</v>
      </c>
      <c r="LV435" s="665"/>
      <c r="LW435" s="666"/>
      <c r="LX435" s="667"/>
      <c r="LY435" s="668"/>
      <c r="LZ435" s="669"/>
      <c r="MA435" s="691"/>
      <c r="MB435" s="1326"/>
      <c r="MC435" s="497" t="e">
        <f t="shared" si="9303"/>
        <v>#N/A</v>
      </c>
      <c r="MD435" s="497" t="e">
        <f t="shared" si="9304"/>
        <v>#N/A</v>
      </c>
      <c r="ME435" s="498" t="e">
        <f t="shared" si="9305"/>
        <v>#N/A</v>
      </c>
      <c r="MF435" s="498">
        <f t="shared" si="9306"/>
        <v>0</v>
      </c>
      <c r="MG435" s="498">
        <f t="shared" si="9307"/>
        <v>0</v>
      </c>
      <c r="MH435" s="498" t="e">
        <f t="shared" si="9308"/>
        <v>#N/A</v>
      </c>
      <c r="MI435" s="504">
        <f t="shared" si="9309"/>
        <v>0</v>
      </c>
      <c r="MJ435" s="500">
        <f t="shared" si="9310"/>
        <v>0</v>
      </c>
      <c r="MM435" s="665"/>
      <c r="MN435" s="666"/>
      <c r="MO435" s="667"/>
      <c r="MP435" s="668"/>
      <c r="MQ435" s="669"/>
      <c r="MR435" s="691"/>
      <c r="MS435" s="1326"/>
      <c r="MT435" s="497" t="e">
        <f t="shared" si="9311"/>
        <v>#N/A</v>
      </c>
      <c r="MU435" s="497" t="e">
        <f t="shared" si="9312"/>
        <v>#N/A</v>
      </c>
      <c r="MV435" s="498" t="e">
        <f t="shared" si="9313"/>
        <v>#N/A</v>
      </c>
      <c r="MW435" s="498">
        <f t="shared" si="9314"/>
        <v>0</v>
      </c>
      <c r="MX435" s="498">
        <f t="shared" si="9315"/>
        <v>0</v>
      </c>
      <c r="MY435" s="498" t="e">
        <f t="shared" si="9316"/>
        <v>#N/A</v>
      </c>
      <c r="MZ435" s="504">
        <f t="shared" si="9317"/>
        <v>0</v>
      </c>
      <c r="NA435" s="500">
        <f t="shared" si="9318"/>
        <v>0</v>
      </c>
      <c r="ND435" s="665"/>
      <c r="NE435" s="666"/>
      <c r="NF435" s="667"/>
      <c r="NG435" s="668"/>
      <c r="NH435" s="669"/>
      <c r="NI435" s="691"/>
      <c r="NJ435" s="1326"/>
      <c r="NK435" s="497" t="e">
        <f t="shared" si="9319"/>
        <v>#N/A</v>
      </c>
      <c r="NL435" s="497" t="e">
        <f t="shared" si="9320"/>
        <v>#N/A</v>
      </c>
      <c r="NM435" s="498" t="e">
        <f t="shared" si="9321"/>
        <v>#N/A</v>
      </c>
      <c r="NN435" s="498">
        <f t="shared" si="9322"/>
        <v>0</v>
      </c>
      <c r="NO435" s="498">
        <f t="shared" si="9323"/>
        <v>0</v>
      </c>
      <c r="NP435" s="498" t="e">
        <f t="shared" si="9324"/>
        <v>#N/A</v>
      </c>
      <c r="NQ435" s="504">
        <f t="shared" si="9325"/>
        <v>0</v>
      </c>
      <c r="NR435" s="500">
        <f t="shared" si="9326"/>
        <v>0</v>
      </c>
      <c r="NU435" s="665"/>
      <c r="NV435" s="666"/>
      <c r="NW435" s="667"/>
      <c r="NX435" s="668"/>
      <c r="NY435" s="669"/>
      <c r="NZ435" s="691"/>
      <c r="OA435" s="1326"/>
      <c r="OB435" s="497" t="e">
        <f t="shared" si="9327"/>
        <v>#N/A</v>
      </c>
      <c r="OC435" s="497" t="e">
        <f t="shared" si="9328"/>
        <v>#N/A</v>
      </c>
      <c r="OD435" s="498" t="e">
        <f t="shared" si="9329"/>
        <v>#N/A</v>
      </c>
      <c r="OE435" s="498">
        <f t="shared" si="9330"/>
        <v>0</v>
      </c>
      <c r="OF435" s="498">
        <f t="shared" si="9331"/>
        <v>0</v>
      </c>
      <c r="OG435" s="498" t="e">
        <f t="shared" si="9332"/>
        <v>#N/A</v>
      </c>
      <c r="OH435" s="504">
        <f t="shared" si="9333"/>
        <v>0</v>
      </c>
      <c r="OI435" s="500">
        <f t="shared" si="9334"/>
        <v>0</v>
      </c>
      <c r="OL435" s="665"/>
      <c r="OM435" s="666"/>
      <c r="ON435" s="667"/>
      <c r="OO435" s="668"/>
      <c r="OP435" s="669"/>
      <c r="OQ435" s="691"/>
      <c r="OR435" s="1326"/>
      <c r="OS435" s="497" t="e">
        <f t="shared" si="9335"/>
        <v>#N/A</v>
      </c>
      <c r="OT435" s="497" t="e">
        <f t="shared" si="9336"/>
        <v>#N/A</v>
      </c>
      <c r="OU435" s="498" t="e">
        <f t="shared" si="9337"/>
        <v>#N/A</v>
      </c>
      <c r="OV435" s="498">
        <f t="shared" si="9338"/>
        <v>0</v>
      </c>
      <c r="OW435" s="498">
        <f t="shared" si="9339"/>
        <v>0</v>
      </c>
      <c r="OX435" s="498" t="e">
        <f t="shared" si="9340"/>
        <v>#N/A</v>
      </c>
      <c r="OY435" s="504">
        <f t="shared" si="9341"/>
        <v>0</v>
      </c>
      <c r="OZ435" s="500">
        <f t="shared" si="9342"/>
        <v>0</v>
      </c>
      <c r="PC435" s="665"/>
      <c r="PD435" s="666"/>
      <c r="PE435" s="667"/>
      <c r="PF435" s="668"/>
      <c r="PG435" s="669"/>
      <c r="PH435" s="691"/>
      <c r="PI435" s="1326"/>
      <c r="PJ435" s="497" t="e">
        <f t="shared" si="9343"/>
        <v>#N/A</v>
      </c>
      <c r="PK435" s="497" t="e">
        <f t="shared" si="9344"/>
        <v>#N/A</v>
      </c>
      <c r="PL435" s="498" t="e">
        <f t="shared" si="9345"/>
        <v>#N/A</v>
      </c>
      <c r="PM435" s="498">
        <f t="shared" si="9346"/>
        <v>0</v>
      </c>
      <c r="PN435" s="498">
        <f t="shared" si="9347"/>
        <v>0</v>
      </c>
      <c r="PO435" s="498" t="e">
        <f t="shared" si="9348"/>
        <v>#N/A</v>
      </c>
      <c r="PP435" s="504">
        <f t="shared" si="9349"/>
        <v>0</v>
      </c>
      <c r="PQ435" s="500">
        <f t="shared" si="9350"/>
        <v>0</v>
      </c>
      <c r="PT435" s="665"/>
      <c r="PU435" s="666"/>
      <c r="PV435" s="667"/>
      <c r="PW435" s="668"/>
      <c r="PX435" s="669"/>
      <c r="PY435" s="691"/>
      <c r="PZ435" s="1326"/>
      <c r="QA435" s="497" t="e">
        <f t="shared" si="9351"/>
        <v>#N/A</v>
      </c>
      <c r="QB435" s="497" t="e">
        <f t="shared" si="9352"/>
        <v>#N/A</v>
      </c>
      <c r="QC435" s="498" t="e">
        <f t="shared" si="9353"/>
        <v>#N/A</v>
      </c>
      <c r="QD435" s="498">
        <f t="shared" si="9354"/>
        <v>0</v>
      </c>
      <c r="QE435" s="498">
        <f t="shared" si="9355"/>
        <v>0</v>
      </c>
      <c r="QF435" s="498" t="e">
        <f t="shared" si="9356"/>
        <v>#N/A</v>
      </c>
      <c r="QG435" s="504">
        <f t="shared" si="9357"/>
        <v>0</v>
      </c>
      <c r="QH435" s="500">
        <f t="shared" si="9358"/>
        <v>0</v>
      </c>
      <c r="QK435" s="665"/>
      <c r="QL435" s="666"/>
      <c r="QM435" s="667"/>
      <c r="QN435" s="668"/>
      <c r="QO435" s="669"/>
      <c r="QP435" s="691"/>
      <c r="QQ435" s="1326"/>
      <c r="QR435" s="497" t="e">
        <f t="shared" si="9359"/>
        <v>#N/A</v>
      </c>
      <c r="QS435" s="497" t="e">
        <f t="shared" si="9360"/>
        <v>#N/A</v>
      </c>
      <c r="QT435" s="498" t="e">
        <f t="shared" si="9361"/>
        <v>#N/A</v>
      </c>
      <c r="QU435" s="498">
        <f t="shared" si="9362"/>
        <v>0</v>
      </c>
      <c r="QV435" s="498">
        <f t="shared" si="9363"/>
        <v>0</v>
      </c>
      <c r="QW435" s="498" t="e">
        <f t="shared" si="9364"/>
        <v>#N/A</v>
      </c>
      <c r="QX435" s="504">
        <f t="shared" si="9365"/>
        <v>0</v>
      </c>
      <c r="QY435" s="500">
        <f t="shared" si="9366"/>
        <v>0</v>
      </c>
      <c r="RB435" s="428"/>
      <c r="RC435" s="436"/>
      <c r="RD435" s="440"/>
      <c r="RE435" s="406"/>
      <c r="RF435" s="438"/>
      <c r="RG435" s="439"/>
      <c r="RH435" s="439"/>
      <c r="RI435" s="497"/>
      <c r="RJ435" s="497"/>
      <c r="RK435" s="501"/>
      <c r="RL435" s="501"/>
      <c r="RM435" s="501"/>
      <c r="RN435" s="501"/>
      <c r="RO435" s="505"/>
      <c r="RP435" s="503"/>
      <c r="RS435" s="428"/>
      <c r="RT435" s="436"/>
      <c r="RU435" s="440"/>
      <c r="RV435" s="406"/>
      <c r="RW435" s="438"/>
      <c r="RX435" s="439"/>
      <c r="RY435" s="439"/>
      <c r="RZ435" s="497"/>
      <c r="SA435" s="497"/>
      <c r="SB435" s="501"/>
      <c r="SC435" s="501"/>
      <c r="SD435" s="501"/>
      <c r="SE435" s="501"/>
      <c r="SF435" s="505"/>
      <c r="SG435" s="503"/>
      <c r="SJ435" s="428"/>
      <c r="SK435" s="436"/>
      <c r="SL435" s="440"/>
      <c r="SM435" s="406"/>
      <c r="SN435" s="438"/>
      <c r="SO435" s="439"/>
      <c r="SP435" s="439"/>
      <c r="SQ435" s="497"/>
      <c r="SR435" s="497"/>
      <c r="SS435" s="501"/>
      <c r="ST435" s="501"/>
      <c r="SU435" s="501"/>
      <c r="SV435" s="501"/>
      <c r="SW435" s="505"/>
      <c r="SX435" s="503"/>
    </row>
    <row r="436" spans="2:518" ht="43.5" hidden="1" customHeight="1" thickTop="1" thickBot="1">
      <c r="B436" s="577"/>
      <c r="C436" s="578"/>
      <c r="D436" s="579"/>
      <c r="E436" s="580"/>
      <c r="F436" s="581"/>
      <c r="G436" s="585"/>
      <c r="H436" s="595"/>
      <c r="K436" s="577"/>
      <c r="L436" s="767"/>
      <c r="M436" s="579"/>
      <c r="N436" s="580"/>
      <c r="O436" s="581"/>
      <c r="P436" s="585"/>
      <c r="Q436" s="1326"/>
      <c r="R436" s="497"/>
      <c r="S436" s="497"/>
      <c r="T436" s="498"/>
      <c r="U436" s="498"/>
      <c r="V436" s="498"/>
      <c r="W436" s="498"/>
      <c r="X436" s="504"/>
      <c r="Y436" s="500"/>
      <c r="Z436" s="486"/>
      <c r="AA436" s="486"/>
      <c r="AB436" s="577"/>
      <c r="AC436" s="767"/>
      <c r="AD436" s="579"/>
      <c r="AE436" s="580"/>
      <c r="AF436" s="581"/>
      <c r="AG436" s="585"/>
      <c r="AH436" s="1326"/>
      <c r="AI436" s="497"/>
      <c r="AJ436" s="497"/>
      <c r="AK436" s="498"/>
      <c r="AL436" s="498"/>
      <c r="AM436" s="498"/>
      <c r="AN436" s="498"/>
      <c r="AO436" s="504"/>
      <c r="AP436" s="500"/>
      <c r="AQ436" s="486"/>
      <c r="AR436" s="486"/>
      <c r="AS436" s="577"/>
      <c r="AT436" s="767"/>
      <c r="AU436" s="579"/>
      <c r="AV436" s="580"/>
      <c r="AW436" s="581"/>
      <c r="AX436" s="585"/>
      <c r="AY436" s="1326"/>
      <c r="AZ436" s="497"/>
      <c r="BA436" s="497"/>
      <c r="BB436" s="498"/>
      <c r="BC436" s="498"/>
      <c r="BD436" s="498"/>
      <c r="BE436" s="498"/>
      <c r="BF436" s="504"/>
      <c r="BG436" s="500"/>
      <c r="BJ436" s="577"/>
      <c r="BK436" s="767"/>
      <c r="BL436" s="579"/>
      <c r="BM436" s="580"/>
      <c r="BN436" s="581"/>
      <c r="BO436" s="585"/>
      <c r="BP436" s="1326"/>
      <c r="BQ436" s="497"/>
      <c r="BR436" s="497"/>
      <c r="BS436" s="498"/>
      <c r="BT436" s="498"/>
      <c r="BU436" s="498"/>
      <c r="BV436" s="498"/>
      <c r="BW436" s="504"/>
      <c r="BX436" s="500"/>
      <c r="CA436" s="577"/>
      <c r="CB436" s="767"/>
      <c r="CC436" s="579"/>
      <c r="CD436" s="580"/>
      <c r="CE436" s="581"/>
      <c r="CF436" s="585"/>
      <c r="CG436" s="1326"/>
      <c r="CH436" s="497"/>
      <c r="CI436" s="497"/>
      <c r="CJ436" s="498"/>
      <c r="CK436" s="498"/>
      <c r="CL436" s="498"/>
      <c r="CM436" s="498"/>
      <c r="CN436" s="504"/>
      <c r="CO436" s="500"/>
      <c r="CR436" s="577"/>
      <c r="CS436" s="767"/>
      <c r="CT436" s="579"/>
      <c r="CU436" s="580"/>
      <c r="CV436" s="581"/>
      <c r="CW436" s="585"/>
      <c r="CX436" s="1326"/>
      <c r="CY436" s="497"/>
      <c r="CZ436" s="497"/>
      <c r="DA436" s="498"/>
      <c r="DB436" s="498"/>
      <c r="DC436" s="498"/>
      <c r="DD436" s="498"/>
      <c r="DE436" s="504"/>
      <c r="DF436" s="500"/>
      <c r="DI436" s="577"/>
      <c r="DJ436" s="767"/>
      <c r="DK436" s="579"/>
      <c r="DL436" s="580"/>
      <c r="DM436" s="581"/>
      <c r="DN436" s="585"/>
      <c r="DO436" s="1326"/>
      <c r="DP436" s="497"/>
      <c r="DQ436" s="497"/>
      <c r="DR436" s="498"/>
      <c r="DS436" s="498"/>
      <c r="DT436" s="498"/>
      <c r="DU436" s="498"/>
      <c r="DV436" s="504"/>
      <c r="DW436" s="500"/>
      <c r="DZ436" s="577"/>
      <c r="EA436" s="767"/>
      <c r="EB436" s="579"/>
      <c r="EC436" s="580"/>
      <c r="ED436" s="581"/>
      <c r="EE436" s="585"/>
      <c r="EF436" s="1326"/>
      <c r="EG436" s="497"/>
      <c r="EH436" s="497"/>
      <c r="EI436" s="498"/>
      <c r="EJ436" s="498"/>
      <c r="EK436" s="498"/>
      <c r="EL436" s="498"/>
      <c r="EM436" s="504"/>
      <c r="EN436" s="500"/>
      <c r="EQ436" s="665"/>
      <c r="ER436" s="666"/>
      <c r="ES436" s="667"/>
      <c r="ET436" s="668"/>
      <c r="EU436" s="669"/>
      <c r="EV436" s="691"/>
      <c r="EW436" s="1326"/>
      <c r="EX436" s="497" t="e">
        <f t="shared" si="9215"/>
        <v>#N/A</v>
      </c>
      <c r="EY436" s="497" t="e">
        <f t="shared" si="9216"/>
        <v>#N/A</v>
      </c>
      <c r="EZ436" s="498" t="e">
        <f t="shared" si="9217"/>
        <v>#N/A</v>
      </c>
      <c r="FA436" s="498">
        <f t="shared" si="9218"/>
        <v>0</v>
      </c>
      <c r="FB436" s="498">
        <f t="shared" si="9219"/>
        <v>0</v>
      </c>
      <c r="FC436" s="498" t="e">
        <f t="shared" si="9220"/>
        <v>#N/A</v>
      </c>
      <c r="FD436" s="504">
        <f t="shared" si="9221"/>
        <v>0</v>
      </c>
      <c r="FE436" s="500">
        <f t="shared" si="9222"/>
        <v>0</v>
      </c>
      <c r="FH436" s="665"/>
      <c r="FI436" s="666"/>
      <c r="FJ436" s="667"/>
      <c r="FK436" s="668"/>
      <c r="FL436" s="669"/>
      <c r="FM436" s="691"/>
      <c r="FN436" s="1326"/>
      <c r="FO436" s="497" t="e">
        <f t="shared" si="9223"/>
        <v>#N/A</v>
      </c>
      <c r="FP436" s="497" t="e">
        <f t="shared" si="9224"/>
        <v>#N/A</v>
      </c>
      <c r="FQ436" s="498" t="e">
        <f t="shared" si="9225"/>
        <v>#N/A</v>
      </c>
      <c r="FR436" s="498">
        <f t="shared" si="9226"/>
        <v>0</v>
      </c>
      <c r="FS436" s="498">
        <f t="shared" si="9227"/>
        <v>0</v>
      </c>
      <c r="FT436" s="498" t="e">
        <f t="shared" si="9228"/>
        <v>#N/A</v>
      </c>
      <c r="FU436" s="504">
        <f t="shared" si="9229"/>
        <v>0</v>
      </c>
      <c r="FV436" s="500">
        <f t="shared" si="9230"/>
        <v>0</v>
      </c>
      <c r="FY436" s="665"/>
      <c r="FZ436" s="666"/>
      <c r="GA436" s="667"/>
      <c r="GB436" s="668"/>
      <c r="GC436" s="669"/>
      <c r="GD436" s="691"/>
      <c r="GE436" s="1326"/>
      <c r="GF436" s="497" t="e">
        <f t="shared" si="9231"/>
        <v>#N/A</v>
      </c>
      <c r="GG436" s="497" t="e">
        <f t="shared" si="9232"/>
        <v>#N/A</v>
      </c>
      <c r="GH436" s="498" t="e">
        <f t="shared" si="9233"/>
        <v>#N/A</v>
      </c>
      <c r="GI436" s="498">
        <f t="shared" si="9234"/>
        <v>0</v>
      </c>
      <c r="GJ436" s="498">
        <f t="shared" si="9235"/>
        <v>0</v>
      </c>
      <c r="GK436" s="498" t="e">
        <f t="shared" si="9236"/>
        <v>#N/A</v>
      </c>
      <c r="GL436" s="504">
        <f t="shared" si="9237"/>
        <v>0</v>
      </c>
      <c r="GM436" s="500">
        <f t="shared" si="9238"/>
        <v>0</v>
      </c>
      <c r="GP436" s="665"/>
      <c r="GQ436" s="666"/>
      <c r="GR436" s="667"/>
      <c r="GS436" s="668"/>
      <c r="GT436" s="669"/>
      <c r="GU436" s="691"/>
      <c r="GV436" s="1326"/>
      <c r="GW436" s="497" t="e">
        <f t="shared" si="9239"/>
        <v>#N/A</v>
      </c>
      <c r="GX436" s="497" t="e">
        <f t="shared" si="9240"/>
        <v>#N/A</v>
      </c>
      <c r="GY436" s="498" t="e">
        <f t="shared" si="9241"/>
        <v>#N/A</v>
      </c>
      <c r="GZ436" s="498">
        <f t="shared" si="9242"/>
        <v>0</v>
      </c>
      <c r="HA436" s="498">
        <f t="shared" si="9243"/>
        <v>0</v>
      </c>
      <c r="HB436" s="498" t="e">
        <f t="shared" si="9244"/>
        <v>#N/A</v>
      </c>
      <c r="HC436" s="504">
        <f t="shared" si="9245"/>
        <v>0</v>
      </c>
      <c r="HD436" s="500">
        <f t="shared" si="9246"/>
        <v>0</v>
      </c>
      <c r="HG436" s="665"/>
      <c r="HH436" s="666"/>
      <c r="HI436" s="667"/>
      <c r="HJ436" s="668"/>
      <c r="HK436" s="669"/>
      <c r="HL436" s="691"/>
      <c r="HM436" s="1326"/>
      <c r="HN436" s="497" t="e">
        <f t="shared" si="9247"/>
        <v>#N/A</v>
      </c>
      <c r="HO436" s="497" t="e">
        <f t="shared" si="9248"/>
        <v>#N/A</v>
      </c>
      <c r="HP436" s="498" t="e">
        <f t="shared" si="9249"/>
        <v>#N/A</v>
      </c>
      <c r="HQ436" s="498">
        <f t="shared" si="9250"/>
        <v>0</v>
      </c>
      <c r="HR436" s="498">
        <f t="shared" si="9251"/>
        <v>0</v>
      </c>
      <c r="HS436" s="498" t="e">
        <f t="shared" si="9252"/>
        <v>#N/A</v>
      </c>
      <c r="HT436" s="504">
        <f t="shared" si="9253"/>
        <v>0</v>
      </c>
      <c r="HU436" s="500">
        <f t="shared" si="9254"/>
        <v>0</v>
      </c>
      <c r="HX436" s="665"/>
      <c r="HY436" s="666"/>
      <c r="HZ436" s="667"/>
      <c r="IA436" s="668"/>
      <c r="IB436" s="669"/>
      <c r="IC436" s="691"/>
      <c r="ID436" s="1326"/>
      <c r="IE436" s="497" t="e">
        <f t="shared" si="9255"/>
        <v>#N/A</v>
      </c>
      <c r="IF436" s="497" t="e">
        <f t="shared" si="9256"/>
        <v>#N/A</v>
      </c>
      <c r="IG436" s="498" t="e">
        <f t="shared" si="9257"/>
        <v>#N/A</v>
      </c>
      <c r="IH436" s="498">
        <f t="shared" si="9258"/>
        <v>0</v>
      </c>
      <c r="II436" s="498">
        <f t="shared" si="9259"/>
        <v>0</v>
      </c>
      <c r="IJ436" s="498" t="e">
        <f t="shared" si="9260"/>
        <v>#N/A</v>
      </c>
      <c r="IK436" s="504">
        <f t="shared" si="9261"/>
        <v>0</v>
      </c>
      <c r="IL436" s="500">
        <f t="shared" si="9262"/>
        <v>0</v>
      </c>
      <c r="IO436" s="665"/>
      <c r="IP436" s="666"/>
      <c r="IQ436" s="667"/>
      <c r="IR436" s="668"/>
      <c r="IS436" s="669"/>
      <c r="IT436" s="691"/>
      <c r="IU436" s="1326"/>
      <c r="IV436" s="497" t="e">
        <f t="shared" si="9263"/>
        <v>#N/A</v>
      </c>
      <c r="IW436" s="497" t="e">
        <f t="shared" si="9264"/>
        <v>#N/A</v>
      </c>
      <c r="IX436" s="498" t="e">
        <f t="shared" si="9265"/>
        <v>#N/A</v>
      </c>
      <c r="IY436" s="498">
        <f t="shared" si="9266"/>
        <v>0</v>
      </c>
      <c r="IZ436" s="498">
        <f t="shared" si="9267"/>
        <v>0</v>
      </c>
      <c r="JA436" s="498" t="e">
        <f t="shared" si="9268"/>
        <v>#N/A</v>
      </c>
      <c r="JB436" s="504">
        <f t="shared" si="9269"/>
        <v>0</v>
      </c>
      <c r="JC436" s="500">
        <f t="shared" si="9270"/>
        <v>0</v>
      </c>
      <c r="JF436" s="665"/>
      <c r="JG436" s="666"/>
      <c r="JH436" s="667"/>
      <c r="JI436" s="668"/>
      <c r="JJ436" s="669"/>
      <c r="JK436" s="691"/>
      <c r="JL436" s="1326"/>
      <c r="JM436" s="497" t="e">
        <f t="shared" si="9271"/>
        <v>#N/A</v>
      </c>
      <c r="JN436" s="497" t="e">
        <f t="shared" si="9272"/>
        <v>#N/A</v>
      </c>
      <c r="JO436" s="498" t="e">
        <f t="shared" si="9273"/>
        <v>#N/A</v>
      </c>
      <c r="JP436" s="498">
        <f t="shared" si="9274"/>
        <v>0</v>
      </c>
      <c r="JQ436" s="498">
        <f t="shared" si="9275"/>
        <v>0</v>
      </c>
      <c r="JR436" s="498" t="e">
        <f t="shared" si="9276"/>
        <v>#N/A</v>
      </c>
      <c r="JS436" s="504">
        <f t="shared" si="9277"/>
        <v>0</v>
      </c>
      <c r="JT436" s="500">
        <f t="shared" si="9278"/>
        <v>0</v>
      </c>
      <c r="JW436" s="665"/>
      <c r="JX436" s="666"/>
      <c r="JY436" s="667"/>
      <c r="JZ436" s="668"/>
      <c r="KA436" s="669"/>
      <c r="KB436" s="691"/>
      <c r="KC436" s="1326"/>
      <c r="KD436" s="497" t="e">
        <f t="shared" si="9279"/>
        <v>#N/A</v>
      </c>
      <c r="KE436" s="497" t="e">
        <f t="shared" si="9280"/>
        <v>#N/A</v>
      </c>
      <c r="KF436" s="498" t="e">
        <f t="shared" si="9281"/>
        <v>#N/A</v>
      </c>
      <c r="KG436" s="498">
        <f t="shared" si="9282"/>
        <v>0</v>
      </c>
      <c r="KH436" s="498">
        <f t="shared" si="9283"/>
        <v>0</v>
      </c>
      <c r="KI436" s="498" t="e">
        <f t="shared" si="9284"/>
        <v>#N/A</v>
      </c>
      <c r="KJ436" s="504">
        <f t="shared" si="9285"/>
        <v>0</v>
      </c>
      <c r="KK436" s="500">
        <f t="shared" si="9286"/>
        <v>0</v>
      </c>
      <c r="KN436" s="665"/>
      <c r="KO436" s="666"/>
      <c r="KP436" s="667"/>
      <c r="KQ436" s="668"/>
      <c r="KR436" s="669"/>
      <c r="KS436" s="691"/>
      <c r="KT436" s="1326"/>
      <c r="KU436" s="497" t="e">
        <f t="shared" si="9287"/>
        <v>#N/A</v>
      </c>
      <c r="KV436" s="497" t="e">
        <f t="shared" si="9288"/>
        <v>#N/A</v>
      </c>
      <c r="KW436" s="498" t="e">
        <f t="shared" si="9289"/>
        <v>#N/A</v>
      </c>
      <c r="KX436" s="498">
        <f t="shared" si="9290"/>
        <v>0</v>
      </c>
      <c r="KY436" s="498">
        <f t="shared" si="9291"/>
        <v>0</v>
      </c>
      <c r="KZ436" s="498" t="e">
        <f t="shared" si="9292"/>
        <v>#N/A</v>
      </c>
      <c r="LA436" s="504">
        <f t="shared" si="9293"/>
        <v>0</v>
      </c>
      <c r="LB436" s="500">
        <f t="shared" si="9294"/>
        <v>0</v>
      </c>
      <c r="LE436" s="665"/>
      <c r="LF436" s="666"/>
      <c r="LG436" s="667"/>
      <c r="LH436" s="668"/>
      <c r="LI436" s="669"/>
      <c r="LJ436" s="691"/>
      <c r="LK436" s="1326"/>
      <c r="LL436" s="497" t="e">
        <f t="shared" si="9295"/>
        <v>#N/A</v>
      </c>
      <c r="LM436" s="497" t="e">
        <f t="shared" si="9296"/>
        <v>#N/A</v>
      </c>
      <c r="LN436" s="498" t="e">
        <f t="shared" si="9297"/>
        <v>#N/A</v>
      </c>
      <c r="LO436" s="498">
        <f t="shared" si="9298"/>
        <v>0</v>
      </c>
      <c r="LP436" s="498">
        <f t="shared" si="9299"/>
        <v>0</v>
      </c>
      <c r="LQ436" s="498" t="e">
        <f t="shared" si="9300"/>
        <v>#N/A</v>
      </c>
      <c r="LR436" s="504">
        <f t="shared" si="9301"/>
        <v>0</v>
      </c>
      <c r="LS436" s="500">
        <f t="shared" si="9302"/>
        <v>0</v>
      </c>
      <c r="LV436" s="665"/>
      <c r="LW436" s="666"/>
      <c r="LX436" s="667"/>
      <c r="LY436" s="668"/>
      <c r="LZ436" s="669"/>
      <c r="MA436" s="691"/>
      <c r="MB436" s="1326"/>
      <c r="MC436" s="497" t="e">
        <f t="shared" si="9303"/>
        <v>#N/A</v>
      </c>
      <c r="MD436" s="497" t="e">
        <f t="shared" si="9304"/>
        <v>#N/A</v>
      </c>
      <c r="ME436" s="498" t="e">
        <f t="shared" si="9305"/>
        <v>#N/A</v>
      </c>
      <c r="MF436" s="498">
        <f t="shared" si="9306"/>
        <v>0</v>
      </c>
      <c r="MG436" s="498">
        <f t="shared" si="9307"/>
        <v>0</v>
      </c>
      <c r="MH436" s="498" t="e">
        <f t="shared" si="9308"/>
        <v>#N/A</v>
      </c>
      <c r="MI436" s="504">
        <f t="shared" si="9309"/>
        <v>0</v>
      </c>
      <c r="MJ436" s="500">
        <f t="shared" si="9310"/>
        <v>0</v>
      </c>
      <c r="MM436" s="665"/>
      <c r="MN436" s="666"/>
      <c r="MO436" s="667"/>
      <c r="MP436" s="668"/>
      <c r="MQ436" s="669"/>
      <c r="MR436" s="691"/>
      <c r="MS436" s="1326"/>
      <c r="MT436" s="497" t="e">
        <f t="shared" si="9311"/>
        <v>#N/A</v>
      </c>
      <c r="MU436" s="497" t="e">
        <f t="shared" si="9312"/>
        <v>#N/A</v>
      </c>
      <c r="MV436" s="498" t="e">
        <f t="shared" si="9313"/>
        <v>#N/A</v>
      </c>
      <c r="MW436" s="498">
        <f t="shared" si="9314"/>
        <v>0</v>
      </c>
      <c r="MX436" s="498">
        <f t="shared" si="9315"/>
        <v>0</v>
      </c>
      <c r="MY436" s="498" t="e">
        <f t="shared" si="9316"/>
        <v>#N/A</v>
      </c>
      <c r="MZ436" s="504">
        <f t="shared" si="9317"/>
        <v>0</v>
      </c>
      <c r="NA436" s="500">
        <f t="shared" si="9318"/>
        <v>0</v>
      </c>
      <c r="ND436" s="665"/>
      <c r="NE436" s="666"/>
      <c r="NF436" s="667"/>
      <c r="NG436" s="668"/>
      <c r="NH436" s="669"/>
      <c r="NI436" s="691"/>
      <c r="NJ436" s="1326"/>
      <c r="NK436" s="497" t="e">
        <f t="shared" si="9319"/>
        <v>#N/A</v>
      </c>
      <c r="NL436" s="497" t="e">
        <f t="shared" si="9320"/>
        <v>#N/A</v>
      </c>
      <c r="NM436" s="498" t="e">
        <f t="shared" si="9321"/>
        <v>#N/A</v>
      </c>
      <c r="NN436" s="498">
        <f t="shared" si="9322"/>
        <v>0</v>
      </c>
      <c r="NO436" s="498">
        <f t="shared" si="9323"/>
        <v>0</v>
      </c>
      <c r="NP436" s="498" t="e">
        <f t="shared" si="9324"/>
        <v>#N/A</v>
      </c>
      <c r="NQ436" s="504">
        <f t="shared" si="9325"/>
        <v>0</v>
      </c>
      <c r="NR436" s="500">
        <f t="shared" si="9326"/>
        <v>0</v>
      </c>
      <c r="NU436" s="665"/>
      <c r="NV436" s="666"/>
      <c r="NW436" s="667"/>
      <c r="NX436" s="668"/>
      <c r="NY436" s="669"/>
      <c r="NZ436" s="691"/>
      <c r="OA436" s="1326"/>
      <c r="OB436" s="497" t="e">
        <f t="shared" si="9327"/>
        <v>#N/A</v>
      </c>
      <c r="OC436" s="497" t="e">
        <f t="shared" si="9328"/>
        <v>#N/A</v>
      </c>
      <c r="OD436" s="498" t="e">
        <f t="shared" si="9329"/>
        <v>#N/A</v>
      </c>
      <c r="OE436" s="498">
        <f t="shared" si="9330"/>
        <v>0</v>
      </c>
      <c r="OF436" s="498">
        <f t="shared" si="9331"/>
        <v>0</v>
      </c>
      <c r="OG436" s="498" t="e">
        <f t="shared" si="9332"/>
        <v>#N/A</v>
      </c>
      <c r="OH436" s="504">
        <f t="shared" si="9333"/>
        <v>0</v>
      </c>
      <c r="OI436" s="500">
        <f t="shared" si="9334"/>
        <v>0</v>
      </c>
      <c r="OL436" s="665"/>
      <c r="OM436" s="666"/>
      <c r="ON436" s="667"/>
      <c r="OO436" s="668"/>
      <c r="OP436" s="669"/>
      <c r="OQ436" s="691"/>
      <c r="OR436" s="1326"/>
      <c r="OS436" s="497" t="e">
        <f t="shared" si="9335"/>
        <v>#N/A</v>
      </c>
      <c r="OT436" s="497" t="e">
        <f t="shared" si="9336"/>
        <v>#N/A</v>
      </c>
      <c r="OU436" s="498" t="e">
        <f t="shared" si="9337"/>
        <v>#N/A</v>
      </c>
      <c r="OV436" s="498">
        <f t="shared" si="9338"/>
        <v>0</v>
      </c>
      <c r="OW436" s="498">
        <f t="shared" si="9339"/>
        <v>0</v>
      </c>
      <c r="OX436" s="498" t="e">
        <f t="shared" si="9340"/>
        <v>#N/A</v>
      </c>
      <c r="OY436" s="504">
        <f t="shared" si="9341"/>
        <v>0</v>
      </c>
      <c r="OZ436" s="500">
        <f t="shared" si="9342"/>
        <v>0</v>
      </c>
      <c r="PC436" s="665"/>
      <c r="PD436" s="666"/>
      <c r="PE436" s="667"/>
      <c r="PF436" s="668"/>
      <c r="PG436" s="669"/>
      <c r="PH436" s="691"/>
      <c r="PI436" s="1326"/>
      <c r="PJ436" s="497" t="e">
        <f t="shared" si="9343"/>
        <v>#N/A</v>
      </c>
      <c r="PK436" s="497" t="e">
        <f t="shared" si="9344"/>
        <v>#N/A</v>
      </c>
      <c r="PL436" s="498" t="e">
        <f t="shared" si="9345"/>
        <v>#N/A</v>
      </c>
      <c r="PM436" s="498">
        <f t="shared" si="9346"/>
        <v>0</v>
      </c>
      <c r="PN436" s="498">
        <f t="shared" si="9347"/>
        <v>0</v>
      </c>
      <c r="PO436" s="498" t="e">
        <f t="shared" si="9348"/>
        <v>#N/A</v>
      </c>
      <c r="PP436" s="504">
        <f t="shared" si="9349"/>
        <v>0</v>
      </c>
      <c r="PQ436" s="500">
        <f t="shared" si="9350"/>
        <v>0</v>
      </c>
      <c r="PT436" s="665"/>
      <c r="PU436" s="666"/>
      <c r="PV436" s="667"/>
      <c r="PW436" s="668"/>
      <c r="PX436" s="669"/>
      <c r="PY436" s="691"/>
      <c r="PZ436" s="1326"/>
      <c r="QA436" s="497" t="e">
        <f t="shared" si="9351"/>
        <v>#N/A</v>
      </c>
      <c r="QB436" s="497" t="e">
        <f t="shared" si="9352"/>
        <v>#N/A</v>
      </c>
      <c r="QC436" s="498" t="e">
        <f t="shared" si="9353"/>
        <v>#N/A</v>
      </c>
      <c r="QD436" s="498">
        <f t="shared" si="9354"/>
        <v>0</v>
      </c>
      <c r="QE436" s="498">
        <f t="shared" si="9355"/>
        <v>0</v>
      </c>
      <c r="QF436" s="498" t="e">
        <f t="shared" si="9356"/>
        <v>#N/A</v>
      </c>
      <c r="QG436" s="504">
        <f t="shared" si="9357"/>
        <v>0</v>
      </c>
      <c r="QH436" s="500">
        <f t="shared" si="9358"/>
        <v>0</v>
      </c>
      <c r="QK436" s="665"/>
      <c r="QL436" s="666"/>
      <c r="QM436" s="667"/>
      <c r="QN436" s="668"/>
      <c r="QO436" s="669"/>
      <c r="QP436" s="691"/>
      <c r="QQ436" s="1326"/>
      <c r="QR436" s="497" t="e">
        <f t="shared" si="9359"/>
        <v>#N/A</v>
      </c>
      <c r="QS436" s="497" t="e">
        <f t="shared" si="9360"/>
        <v>#N/A</v>
      </c>
      <c r="QT436" s="498" t="e">
        <f t="shared" si="9361"/>
        <v>#N/A</v>
      </c>
      <c r="QU436" s="498">
        <f t="shared" si="9362"/>
        <v>0</v>
      </c>
      <c r="QV436" s="498">
        <f t="shared" si="9363"/>
        <v>0</v>
      </c>
      <c r="QW436" s="498" t="e">
        <f t="shared" si="9364"/>
        <v>#N/A</v>
      </c>
      <c r="QX436" s="504">
        <f t="shared" si="9365"/>
        <v>0</v>
      </c>
      <c r="QY436" s="500">
        <f t="shared" si="9366"/>
        <v>0</v>
      </c>
      <c r="RB436" s="428"/>
      <c r="RC436" s="436"/>
      <c r="RD436" s="440"/>
      <c r="RE436" s="406"/>
      <c r="RF436" s="438"/>
      <c r="RG436" s="439"/>
      <c r="RH436" s="439"/>
      <c r="RI436" s="497"/>
      <c r="RJ436" s="497"/>
      <c r="RK436" s="501"/>
      <c r="RL436" s="501"/>
      <c r="RM436" s="501"/>
      <c r="RN436" s="501"/>
      <c r="RO436" s="505"/>
      <c r="RP436" s="503"/>
      <c r="RS436" s="428"/>
      <c r="RT436" s="436"/>
      <c r="RU436" s="440"/>
      <c r="RV436" s="406"/>
      <c r="RW436" s="438"/>
      <c r="RX436" s="439"/>
      <c r="RY436" s="439"/>
      <c r="RZ436" s="497"/>
      <c r="SA436" s="497"/>
      <c r="SB436" s="501"/>
      <c r="SC436" s="501"/>
      <c r="SD436" s="501"/>
      <c r="SE436" s="501"/>
      <c r="SF436" s="505"/>
      <c r="SG436" s="503"/>
      <c r="SJ436" s="428"/>
      <c r="SK436" s="436"/>
      <c r="SL436" s="440"/>
      <c r="SM436" s="406"/>
      <c r="SN436" s="438"/>
      <c r="SO436" s="439"/>
      <c r="SP436" s="439"/>
      <c r="SQ436" s="497"/>
      <c r="SR436" s="497"/>
      <c r="SS436" s="501"/>
      <c r="ST436" s="501"/>
      <c r="SU436" s="501"/>
      <c r="SV436" s="501"/>
      <c r="SW436" s="505"/>
      <c r="SX436" s="503"/>
    </row>
    <row r="437" spans="2:518" ht="43.5" hidden="1" customHeight="1" thickTop="1" thickBot="1">
      <c r="B437" s="577"/>
      <c r="C437" s="578"/>
      <c r="D437" s="579"/>
      <c r="E437" s="580"/>
      <c r="F437" s="581"/>
      <c r="G437" s="585"/>
      <c r="H437" s="595"/>
      <c r="K437" s="577"/>
      <c r="L437" s="767"/>
      <c r="M437" s="579"/>
      <c r="N437" s="580"/>
      <c r="O437" s="581"/>
      <c r="P437" s="585"/>
      <c r="Q437" s="1326"/>
      <c r="R437" s="497"/>
      <c r="S437" s="497"/>
      <c r="T437" s="498"/>
      <c r="U437" s="498"/>
      <c r="V437" s="498"/>
      <c r="W437" s="498"/>
      <c r="X437" s="504"/>
      <c r="Y437" s="500"/>
      <c r="Z437" s="486"/>
      <c r="AA437" s="486"/>
      <c r="AB437" s="577"/>
      <c r="AC437" s="767"/>
      <c r="AD437" s="579"/>
      <c r="AE437" s="580"/>
      <c r="AF437" s="581"/>
      <c r="AG437" s="585"/>
      <c r="AH437" s="1326"/>
      <c r="AI437" s="497"/>
      <c r="AJ437" s="497"/>
      <c r="AK437" s="498"/>
      <c r="AL437" s="498"/>
      <c r="AM437" s="498"/>
      <c r="AN437" s="498"/>
      <c r="AO437" s="504"/>
      <c r="AP437" s="500"/>
      <c r="AQ437" s="486"/>
      <c r="AR437" s="486"/>
      <c r="AS437" s="577"/>
      <c r="AT437" s="767"/>
      <c r="AU437" s="579"/>
      <c r="AV437" s="580"/>
      <c r="AW437" s="581"/>
      <c r="AX437" s="585"/>
      <c r="AY437" s="1326"/>
      <c r="AZ437" s="497"/>
      <c r="BA437" s="497"/>
      <c r="BB437" s="498"/>
      <c r="BC437" s="498"/>
      <c r="BD437" s="498"/>
      <c r="BE437" s="498"/>
      <c r="BF437" s="504"/>
      <c r="BG437" s="500"/>
      <c r="BJ437" s="577"/>
      <c r="BK437" s="767"/>
      <c r="BL437" s="579"/>
      <c r="BM437" s="580"/>
      <c r="BN437" s="581"/>
      <c r="BO437" s="585"/>
      <c r="BP437" s="1326"/>
      <c r="BQ437" s="497"/>
      <c r="BR437" s="497"/>
      <c r="BS437" s="498"/>
      <c r="BT437" s="498"/>
      <c r="BU437" s="498"/>
      <c r="BV437" s="498"/>
      <c r="BW437" s="504"/>
      <c r="BX437" s="500"/>
      <c r="CA437" s="577"/>
      <c r="CB437" s="767"/>
      <c r="CC437" s="579"/>
      <c r="CD437" s="580"/>
      <c r="CE437" s="581"/>
      <c r="CF437" s="585"/>
      <c r="CG437" s="1326"/>
      <c r="CH437" s="497"/>
      <c r="CI437" s="497"/>
      <c r="CJ437" s="498"/>
      <c r="CK437" s="498"/>
      <c r="CL437" s="498"/>
      <c r="CM437" s="498"/>
      <c r="CN437" s="504"/>
      <c r="CO437" s="500"/>
      <c r="CR437" s="577"/>
      <c r="CS437" s="767"/>
      <c r="CT437" s="579"/>
      <c r="CU437" s="580"/>
      <c r="CV437" s="581"/>
      <c r="CW437" s="585"/>
      <c r="CX437" s="1326"/>
      <c r="CY437" s="497"/>
      <c r="CZ437" s="497"/>
      <c r="DA437" s="498"/>
      <c r="DB437" s="498"/>
      <c r="DC437" s="498"/>
      <c r="DD437" s="498"/>
      <c r="DE437" s="504"/>
      <c r="DF437" s="500"/>
      <c r="DI437" s="577"/>
      <c r="DJ437" s="767"/>
      <c r="DK437" s="579"/>
      <c r="DL437" s="580"/>
      <c r="DM437" s="581"/>
      <c r="DN437" s="585"/>
      <c r="DO437" s="1326"/>
      <c r="DP437" s="497"/>
      <c r="DQ437" s="497"/>
      <c r="DR437" s="498"/>
      <c r="DS437" s="498"/>
      <c r="DT437" s="498"/>
      <c r="DU437" s="498"/>
      <c r="DV437" s="504"/>
      <c r="DW437" s="500"/>
      <c r="DZ437" s="577"/>
      <c r="EA437" s="767"/>
      <c r="EB437" s="579"/>
      <c r="EC437" s="580"/>
      <c r="ED437" s="581"/>
      <c r="EE437" s="585"/>
      <c r="EF437" s="1326"/>
      <c r="EG437" s="497"/>
      <c r="EH437" s="497"/>
      <c r="EI437" s="498"/>
      <c r="EJ437" s="498"/>
      <c r="EK437" s="498"/>
      <c r="EL437" s="498"/>
      <c r="EM437" s="504"/>
      <c r="EN437" s="500"/>
      <c r="EQ437" s="665"/>
      <c r="ER437" s="666"/>
      <c r="ES437" s="667"/>
      <c r="ET437" s="668"/>
      <c r="EU437" s="669"/>
      <c r="EV437" s="691"/>
      <c r="EW437" s="1326"/>
      <c r="EX437" s="497" t="e">
        <f t="shared" si="9215"/>
        <v>#N/A</v>
      </c>
      <c r="EY437" s="497" t="e">
        <f t="shared" si="9216"/>
        <v>#N/A</v>
      </c>
      <c r="EZ437" s="498" t="e">
        <f t="shared" si="9217"/>
        <v>#N/A</v>
      </c>
      <c r="FA437" s="498">
        <f t="shared" si="9218"/>
        <v>0</v>
      </c>
      <c r="FB437" s="498">
        <f t="shared" si="9219"/>
        <v>0</v>
      </c>
      <c r="FC437" s="498" t="e">
        <f t="shared" si="9220"/>
        <v>#N/A</v>
      </c>
      <c r="FD437" s="504">
        <f t="shared" si="9221"/>
        <v>0</v>
      </c>
      <c r="FE437" s="500">
        <f t="shared" si="9222"/>
        <v>0</v>
      </c>
      <c r="FH437" s="665"/>
      <c r="FI437" s="666"/>
      <c r="FJ437" s="667"/>
      <c r="FK437" s="668"/>
      <c r="FL437" s="669"/>
      <c r="FM437" s="691"/>
      <c r="FN437" s="1326"/>
      <c r="FO437" s="497" t="e">
        <f t="shared" si="9223"/>
        <v>#N/A</v>
      </c>
      <c r="FP437" s="497" t="e">
        <f t="shared" si="9224"/>
        <v>#N/A</v>
      </c>
      <c r="FQ437" s="498" t="e">
        <f t="shared" si="9225"/>
        <v>#N/A</v>
      </c>
      <c r="FR437" s="498">
        <f t="shared" si="9226"/>
        <v>0</v>
      </c>
      <c r="FS437" s="498">
        <f t="shared" si="9227"/>
        <v>0</v>
      </c>
      <c r="FT437" s="498" t="e">
        <f t="shared" si="9228"/>
        <v>#N/A</v>
      </c>
      <c r="FU437" s="504">
        <f t="shared" si="9229"/>
        <v>0</v>
      </c>
      <c r="FV437" s="500">
        <f t="shared" si="9230"/>
        <v>0</v>
      </c>
      <c r="FY437" s="665"/>
      <c r="FZ437" s="666"/>
      <c r="GA437" s="667"/>
      <c r="GB437" s="668"/>
      <c r="GC437" s="669"/>
      <c r="GD437" s="691"/>
      <c r="GE437" s="1326"/>
      <c r="GF437" s="497" t="e">
        <f t="shared" si="9231"/>
        <v>#N/A</v>
      </c>
      <c r="GG437" s="497" t="e">
        <f t="shared" si="9232"/>
        <v>#N/A</v>
      </c>
      <c r="GH437" s="498" t="e">
        <f t="shared" si="9233"/>
        <v>#N/A</v>
      </c>
      <c r="GI437" s="498">
        <f t="shared" si="9234"/>
        <v>0</v>
      </c>
      <c r="GJ437" s="498">
        <f t="shared" si="9235"/>
        <v>0</v>
      </c>
      <c r="GK437" s="498" t="e">
        <f t="shared" si="9236"/>
        <v>#N/A</v>
      </c>
      <c r="GL437" s="504">
        <f t="shared" si="9237"/>
        <v>0</v>
      </c>
      <c r="GM437" s="500">
        <f t="shared" si="9238"/>
        <v>0</v>
      </c>
      <c r="GP437" s="665"/>
      <c r="GQ437" s="666"/>
      <c r="GR437" s="667"/>
      <c r="GS437" s="668"/>
      <c r="GT437" s="669"/>
      <c r="GU437" s="691"/>
      <c r="GV437" s="1326"/>
      <c r="GW437" s="497" t="e">
        <f t="shared" si="9239"/>
        <v>#N/A</v>
      </c>
      <c r="GX437" s="497" t="e">
        <f t="shared" si="9240"/>
        <v>#N/A</v>
      </c>
      <c r="GY437" s="498" t="e">
        <f t="shared" si="9241"/>
        <v>#N/A</v>
      </c>
      <c r="GZ437" s="498">
        <f t="shared" si="9242"/>
        <v>0</v>
      </c>
      <c r="HA437" s="498">
        <f t="shared" si="9243"/>
        <v>0</v>
      </c>
      <c r="HB437" s="498" t="e">
        <f t="shared" si="9244"/>
        <v>#N/A</v>
      </c>
      <c r="HC437" s="504">
        <f t="shared" si="9245"/>
        <v>0</v>
      </c>
      <c r="HD437" s="500">
        <f t="shared" si="9246"/>
        <v>0</v>
      </c>
      <c r="HG437" s="665"/>
      <c r="HH437" s="666"/>
      <c r="HI437" s="667"/>
      <c r="HJ437" s="668"/>
      <c r="HK437" s="669"/>
      <c r="HL437" s="691"/>
      <c r="HM437" s="1326"/>
      <c r="HN437" s="497" t="e">
        <f t="shared" si="9247"/>
        <v>#N/A</v>
      </c>
      <c r="HO437" s="497" t="e">
        <f t="shared" si="9248"/>
        <v>#N/A</v>
      </c>
      <c r="HP437" s="498" t="e">
        <f t="shared" si="9249"/>
        <v>#N/A</v>
      </c>
      <c r="HQ437" s="498">
        <f t="shared" si="9250"/>
        <v>0</v>
      </c>
      <c r="HR437" s="498">
        <f t="shared" si="9251"/>
        <v>0</v>
      </c>
      <c r="HS437" s="498" t="e">
        <f t="shared" si="9252"/>
        <v>#N/A</v>
      </c>
      <c r="HT437" s="504">
        <f t="shared" si="9253"/>
        <v>0</v>
      </c>
      <c r="HU437" s="500">
        <f t="shared" si="9254"/>
        <v>0</v>
      </c>
      <c r="HX437" s="665"/>
      <c r="HY437" s="666"/>
      <c r="HZ437" s="667"/>
      <c r="IA437" s="668"/>
      <c r="IB437" s="669"/>
      <c r="IC437" s="691"/>
      <c r="ID437" s="1326"/>
      <c r="IE437" s="497" t="e">
        <f t="shared" si="9255"/>
        <v>#N/A</v>
      </c>
      <c r="IF437" s="497" t="e">
        <f t="shared" si="9256"/>
        <v>#N/A</v>
      </c>
      <c r="IG437" s="498" t="e">
        <f t="shared" si="9257"/>
        <v>#N/A</v>
      </c>
      <c r="IH437" s="498">
        <f t="shared" si="9258"/>
        <v>0</v>
      </c>
      <c r="II437" s="498">
        <f t="shared" si="9259"/>
        <v>0</v>
      </c>
      <c r="IJ437" s="498" t="e">
        <f t="shared" si="9260"/>
        <v>#N/A</v>
      </c>
      <c r="IK437" s="504">
        <f t="shared" si="9261"/>
        <v>0</v>
      </c>
      <c r="IL437" s="500">
        <f t="shared" si="9262"/>
        <v>0</v>
      </c>
      <c r="IO437" s="665"/>
      <c r="IP437" s="666"/>
      <c r="IQ437" s="667"/>
      <c r="IR437" s="668"/>
      <c r="IS437" s="669"/>
      <c r="IT437" s="691"/>
      <c r="IU437" s="1326"/>
      <c r="IV437" s="497" t="e">
        <f t="shared" si="9263"/>
        <v>#N/A</v>
      </c>
      <c r="IW437" s="497" t="e">
        <f t="shared" si="9264"/>
        <v>#N/A</v>
      </c>
      <c r="IX437" s="498" t="e">
        <f t="shared" si="9265"/>
        <v>#N/A</v>
      </c>
      <c r="IY437" s="498">
        <f t="shared" si="9266"/>
        <v>0</v>
      </c>
      <c r="IZ437" s="498">
        <f t="shared" si="9267"/>
        <v>0</v>
      </c>
      <c r="JA437" s="498" t="e">
        <f t="shared" si="9268"/>
        <v>#N/A</v>
      </c>
      <c r="JB437" s="504">
        <f t="shared" si="9269"/>
        <v>0</v>
      </c>
      <c r="JC437" s="500">
        <f t="shared" si="9270"/>
        <v>0</v>
      </c>
      <c r="JF437" s="665"/>
      <c r="JG437" s="666"/>
      <c r="JH437" s="667"/>
      <c r="JI437" s="668"/>
      <c r="JJ437" s="669"/>
      <c r="JK437" s="691"/>
      <c r="JL437" s="1326"/>
      <c r="JM437" s="497" t="e">
        <f t="shared" si="9271"/>
        <v>#N/A</v>
      </c>
      <c r="JN437" s="497" t="e">
        <f t="shared" si="9272"/>
        <v>#N/A</v>
      </c>
      <c r="JO437" s="498" t="e">
        <f t="shared" si="9273"/>
        <v>#N/A</v>
      </c>
      <c r="JP437" s="498">
        <f t="shared" si="9274"/>
        <v>0</v>
      </c>
      <c r="JQ437" s="498">
        <f t="shared" si="9275"/>
        <v>0</v>
      </c>
      <c r="JR437" s="498" t="e">
        <f t="shared" si="9276"/>
        <v>#N/A</v>
      </c>
      <c r="JS437" s="504">
        <f t="shared" si="9277"/>
        <v>0</v>
      </c>
      <c r="JT437" s="500">
        <f t="shared" si="9278"/>
        <v>0</v>
      </c>
      <c r="JW437" s="665"/>
      <c r="JX437" s="666"/>
      <c r="JY437" s="667"/>
      <c r="JZ437" s="668"/>
      <c r="KA437" s="669"/>
      <c r="KB437" s="691"/>
      <c r="KC437" s="1326"/>
      <c r="KD437" s="497" t="e">
        <f t="shared" si="9279"/>
        <v>#N/A</v>
      </c>
      <c r="KE437" s="497" t="e">
        <f t="shared" si="9280"/>
        <v>#N/A</v>
      </c>
      <c r="KF437" s="498" t="e">
        <f t="shared" si="9281"/>
        <v>#N/A</v>
      </c>
      <c r="KG437" s="498">
        <f t="shared" si="9282"/>
        <v>0</v>
      </c>
      <c r="KH437" s="498">
        <f t="shared" si="9283"/>
        <v>0</v>
      </c>
      <c r="KI437" s="498" t="e">
        <f t="shared" si="9284"/>
        <v>#N/A</v>
      </c>
      <c r="KJ437" s="504">
        <f t="shared" si="9285"/>
        <v>0</v>
      </c>
      <c r="KK437" s="500">
        <f t="shared" si="9286"/>
        <v>0</v>
      </c>
      <c r="KN437" s="665"/>
      <c r="KO437" s="666"/>
      <c r="KP437" s="667"/>
      <c r="KQ437" s="668"/>
      <c r="KR437" s="669"/>
      <c r="KS437" s="691"/>
      <c r="KT437" s="1326"/>
      <c r="KU437" s="497" t="e">
        <f t="shared" si="9287"/>
        <v>#N/A</v>
      </c>
      <c r="KV437" s="497" t="e">
        <f t="shared" si="9288"/>
        <v>#N/A</v>
      </c>
      <c r="KW437" s="498" t="e">
        <f t="shared" si="9289"/>
        <v>#N/A</v>
      </c>
      <c r="KX437" s="498">
        <f t="shared" si="9290"/>
        <v>0</v>
      </c>
      <c r="KY437" s="498">
        <f t="shared" si="9291"/>
        <v>0</v>
      </c>
      <c r="KZ437" s="498" t="e">
        <f t="shared" si="9292"/>
        <v>#N/A</v>
      </c>
      <c r="LA437" s="504">
        <f t="shared" si="9293"/>
        <v>0</v>
      </c>
      <c r="LB437" s="500">
        <f t="shared" si="9294"/>
        <v>0</v>
      </c>
      <c r="LE437" s="665"/>
      <c r="LF437" s="666"/>
      <c r="LG437" s="667"/>
      <c r="LH437" s="668"/>
      <c r="LI437" s="669"/>
      <c r="LJ437" s="691"/>
      <c r="LK437" s="1326"/>
      <c r="LL437" s="497" t="e">
        <f t="shared" si="9295"/>
        <v>#N/A</v>
      </c>
      <c r="LM437" s="497" t="e">
        <f t="shared" si="9296"/>
        <v>#N/A</v>
      </c>
      <c r="LN437" s="498" t="e">
        <f t="shared" si="9297"/>
        <v>#N/A</v>
      </c>
      <c r="LO437" s="498">
        <f t="shared" si="9298"/>
        <v>0</v>
      </c>
      <c r="LP437" s="498">
        <f t="shared" si="9299"/>
        <v>0</v>
      </c>
      <c r="LQ437" s="498" t="e">
        <f t="shared" si="9300"/>
        <v>#N/A</v>
      </c>
      <c r="LR437" s="504">
        <f t="shared" si="9301"/>
        <v>0</v>
      </c>
      <c r="LS437" s="500">
        <f t="shared" si="9302"/>
        <v>0</v>
      </c>
      <c r="LV437" s="665"/>
      <c r="LW437" s="666"/>
      <c r="LX437" s="667"/>
      <c r="LY437" s="668"/>
      <c r="LZ437" s="669"/>
      <c r="MA437" s="691"/>
      <c r="MB437" s="1326"/>
      <c r="MC437" s="497" t="e">
        <f t="shared" si="9303"/>
        <v>#N/A</v>
      </c>
      <c r="MD437" s="497" t="e">
        <f t="shared" si="9304"/>
        <v>#N/A</v>
      </c>
      <c r="ME437" s="498" t="e">
        <f t="shared" si="9305"/>
        <v>#N/A</v>
      </c>
      <c r="MF437" s="498">
        <f t="shared" si="9306"/>
        <v>0</v>
      </c>
      <c r="MG437" s="498">
        <f t="shared" si="9307"/>
        <v>0</v>
      </c>
      <c r="MH437" s="498" t="e">
        <f t="shared" si="9308"/>
        <v>#N/A</v>
      </c>
      <c r="MI437" s="504">
        <f t="shared" si="9309"/>
        <v>0</v>
      </c>
      <c r="MJ437" s="500">
        <f t="shared" si="9310"/>
        <v>0</v>
      </c>
      <c r="MM437" s="665"/>
      <c r="MN437" s="666"/>
      <c r="MO437" s="667"/>
      <c r="MP437" s="668"/>
      <c r="MQ437" s="669"/>
      <c r="MR437" s="691"/>
      <c r="MS437" s="1326"/>
      <c r="MT437" s="497" t="e">
        <f t="shared" si="9311"/>
        <v>#N/A</v>
      </c>
      <c r="MU437" s="497" t="e">
        <f t="shared" si="9312"/>
        <v>#N/A</v>
      </c>
      <c r="MV437" s="498" t="e">
        <f t="shared" si="9313"/>
        <v>#N/A</v>
      </c>
      <c r="MW437" s="498">
        <f t="shared" si="9314"/>
        <v>0</v>
      </c>
      <c r="MX437" s="498">
        <f t="shared" si="9315"/>
        <v>0</v>
      </c>
      <c r="MY437" s="498" t="e">
        <f t="shared" si="9316"/>
        <v>#N/A</v>
      </c>
      <c r="MZ437" s="504">
        <f t="shared" si="9317"/>
        <v>0</v>
      </c>
      <c r="NA437" s="500">
        <f t="shared" si="9318"/>
        <v>0</v>
      </c>
      <c r="ND437" s="665"/>
      <c r="NE437" s="666"/>
      <c r="NF437" s="667"/>
      <c r="NG437" s="668"/>
      <c r="NH437" s="669"/>
      <c r="NI437" s="691"/>
      <c r="NJ437" s="1326"/>
      <c r="NK437" s="497" t="e">
        <f t="shared" si="9319"/>
        <v>#N/A</v>
      </c>
      <c r="NL437" s="497" t="e">
        <f t="shared" si="9320"/>
        <v>#N/A</v>
      </c>
      <c r="NM437" s="498" t="e">
        <f t="shared" si="9321"/>
        <v>#N/A</v>
      </c>
      <c r="NN437" s="498">
        <f t="shared" si="9322"/>
        <v>0</v>
      </c>
      <c r="NO437" s="498">
        <f t="shared" si="9323"/>
        <v>0</v>
      </c>
      <c r="NP437" s="498" t="e">
        <f t="shared" si="9324"/>
        <v>#N/A</v>
      </c>
      <c r="NQ437" s="504">
        <f t="shared" si="9325"/>
        <v>0</v>
      </c>
      <c r="NR437" s="500">
        <f t="shared" si="9326"/>
        <v>0</v>
      </c>
      <c r="NU437" s="665"/>
      <c r="NV437" s="666"/>
      <c r="NW437" s="667"/>
      <c r="NX437" s="668"/>
      <c r="NY437" s="669"/>
      <c r="NZ437" s="691"/>
      <c r="OA437" s="1326"/>
      <c r="OB437" s="497" t="e">
        <f t="shared" si="9327"/>
        <v>#N/A</v>
      </c>
      <c r="OC437" s="497" t="e">
        <f t="shared" si="9328"/>
        <v>#N/A</v>
      </c>
      <c r="OD437" s="498" t="e">
        <f t="shared" si="9329"/>
        <v>#N/A</v>
      </c>
      <c r="OE437" s="498">
        <f t="shared" si="9330"/>
        <v>0</v>
      </c>
      <c r="OF437" s="498">
        <f t="shared" si="9331"/>
        <v>0</v>
      </c>
      <c r="OG437" s="498" t="e">
        <f t="shared" si="9332"/>
        <v>#N/A</v>
      </c>
      <c r="OH437" s="504">
        <f t="shared" si="9333"/>
        <v>0</v>
      </c>
      <c r="OI437" s="500">
        <f t="shared" si="9334"/>
        <v>0</v>
      </c>
      <c r="OL437" s="665"/>
      <c r="OM437" s="666"/>
      <c r="ON437" s="667"/>
      <c r="OO437" s="668"/>
      <c r="OP437" s="669"/>
      <c r="OQ437" s="691"/>
      <c r="OR437" s="1326"/>
      <c r="OS437" s="497" t="e">
        <f t="shared" si="9335"/>
        <v>#N/A</v>
      </c>
      <c r="OT437" s="497" t="e">
        <f t="shared" si="9336"/>
        <v>#N/A</v>
      </c>
      <c r="OU437" s="498" t="e">
        <f t="shared" si="9337"/>
        <v>#N/A</v>
      </c>
      <c r="OV437" s="498">
        <f t="shared" si="9338"/>
        <v>0</v>
      </c>
      <c r="OW437" s="498">
        <f t="shared" si="9339"/>
        <v>0</v>
      </c>
      <c r="OX437" s="498" t="e">
        <f t="shared" si="9340"/>
        <v>#N/A</v>
      </c>
      <c r="OY437" s="504">
        <f t="shared" si="9341"/>
        <v>0</v>
      </c>
      <c r="OZ437" s="500">
        <f t="shared" si="9342"/>
        <v>0</v>
      </c>
      <c r="PC437" s="665"/>
      <c r="PD437" s="666"/>
      <c r="PE437" s="667"/>
      <c r="PF437" s="668"/>
      <c r="PG437" s="669"/>
      <c r="PH437" s="691"/>
      <c r="PI437" s="1326"/>
      <c r="PJ437" s="497" t="e">
        <f t="shared" si="9343"/>
        <v>#N/A</v>
      </c>
      <c r="PK437" s="497" t="e">
        <f t="shared" si="9344"/>
        <v>#N/A</v>
      </c>
      <c r="PL437" s="498" t="e">
        <f t="shared" si="9345"/>
        <v>#N/A</v>
      </c>
      <c r="PM437" s="498">
        <f t="shared" si="9346"/>
        <v>0</v>
      </c>
      <c r="PN437" s="498">
        <f t="shared" si="9347"/>
        <v>0</v>
      </c>
      <c r="PO437" s="498" t="e">
        <f t="shared" si="9348"/>
        <v>#N/A</v>
      </c>
      <c r="PP437" s="504">
        <f t="shared" si="9349"/>
        <v>0</v>
      </c>
      <c r="PQ437" s="500">
        <f t="shared" si="9350"/>
        <v>0</v>
      </c>
      <c r="PT437" s="665"/>
      <c r="PU437" s="666"/>
      <c r="PV437" s="667"/>
      <c r="PW437" s="668"/>
      <c r="PX437" s="669"/>
      <c r="PY437" s="691"/>
      <c r="PZ437" s="1326"/>
      <c r="QA437" s="497" t="e">
        <f t="shared" si="9351"/>
        <v>#N/A</v>
      </c>
      <c r="QB437" s="497" t="e">
        <f t="shared" si="9352"/>
        <v>#N/A</v>
      </c>
      <c r="QC437" s="498" t="e">
        <f t="shared" si="9353"/>
        <v>#N/A</v>
      </c>
      <c r="QD437" s="498">
        <f t="shared" si="9354"/>
        <v>0</v>
      </c>
      <c r="QE437" s="498">
        <f t="shared" si="9355"/>
        <v>0</v>
      </c>
      <c r="QF437" s="498" t="e">
        <f t="shared" si="9356"/>
        <v>#N/A</v>
      </c>
      <c r="QG437" s="504">
        <f t="shared" si="9357"/>
        <v>0</v>
      </c>
      <c r="QH437" s="500">
        <f t="shared" si="9358"/>
        <v>0</v>
      </c>
      <c r="QK437" s="665"/>
      <c r="QL437" s="666"/>
      <c r="QM437" s="667"/>
      <c r="QN437" s="668"/>
      <c r="QO437" s="669"/>
      <c r="QP437" s="691"/>
      <c r="QQ437" s="1326"/>
      <c r="QR437" s="497" t="e">
        <f t="shared" si="9359"/>
        <v>#N/A</v>
      </c>
      <c r="QS437" s="497" t="e">
        <f t="shared" si="9360"/>
        <v>#N/A</v>
      </c>
      <c r="QT437" s="498" t="e">
        <f t="shared" si="9361"/>
        <v>#N/A</v>
      </c>
      <c r="QU437" s="498">
        <f t="shared" si="9362"/>
        <v>0</v>
      </c>
      <c r="QV437" s="498">
        <f t="shared" si="9363"/>
        <v>0</v>
      </c>
      <c r="QW437" s="498" t="e">
        <f t="shared" si="9364"/>
        <v>#N/A</v>
      </c>
      <c r="QX437" s="504">
        <f t="shared" si="9365"/>
        <v>0</v>
      </c>
      <c r="QY437" s="500">
        <f t="shared" si="9366"/>
        <v>0</v>
      </c>
      <c r="RB437" s="428"/>
      <c r="RC437" s="436"/>
      <c r="RD437" s="440"/>
      <c r="RE437" s="406"/>
      <c r="RF437" s="438"/>
      <c r="RG437" s="439"/>
      <c r="RH437" s="439"/>
      <c r="RI437" s="497"/>
      <c r="RJ437" s="497"/>
      <c r="RK437" s="501"/>
      <c r="RL437" s="501"/>
      <c r="RM437" s="501"/>
      <c r="RN437" s="501"/>
      <c r="RO437" s="505"/>
      <c r="RP437" s="503"/>
      <c r="RS437" s="428"/>
      <c r="RT437" s="436"/>
      <c r="RU437" s="440"/>
      <c r="RV437" s="406"/>
      <c r="RW437" s="438"/>
      <c r="RX437" s="439"/>
      <c r="RY437" s="439"/>
      <c r="RZ437" s="497"/>
      <c r="SA437" s="497"/>
      <c r="SB437" s="501"/>
      <c r="SC437" s="501"/>
      <c r="SD437" s="501"/>
      <c r="SE437" s="501"/>
      <c r="SF437" s="505"/>
      <c r="SG437" s="503"/>
      <c r="SJ437" s="428"/>
      <c r="SK437" s="436"/>
      <c r="SL437" s="440"/>
      <c r="SM437" s="406"/>
      <c r="SN437" s="438"/>
      <c r="SO437" s="439"/>
      <c r="SP437" s="439"/>
      <c r="SQ437" s="497"/>
      <c r="SR437" s="497"/>
      <c r="SS437" s="501"/>
      <c r="ST437" s="501"/>
      <c r="SU437" s="501"/>
      <c r="SV437" s="501"/>
      <c r="SW437" s="505"/>
      <c r="SX437" s="503"/>
    </row>
    <row r="438" spans="2:518" ht="43.5" hidden="1" customHeight="1" thickTop="1" thickBot="1">
      <c r="B438" s="571"/>
      <c r="C438" s="572"/>
      <c r="D438" s="573"/>
      <c r="E438" s="574"/>
      <c r="F438" s="575"/>
      <c r="G438" s="576"/>
      <c r="H438" s="595"/>
      <c r="K438" s="571"/>
      <c r="L438" s="766"/>
      <c r="M438" s="573"/>
      <c r="N438" s="574"/>
      <c r="O438" s="575"/>
      <c r="P438" s="576"/>
      <c r="Q438" s="1326"/>
      <c r="R438" s="497"/>
      <c r="S438" s="497"/>
      <c r="T438" s="501"/>
      <c r="U438" s="501"/>
      <c r="V438" s="501"/>
      <c r="W438" s="501"/>
      <c r="X438" s="505"/>
      <c r="Y438" s="503"/>
      <c r="Z438" s="486"/>
      <c r="AA438" s="486"/>
      <c r="AB438" s="571"/>
      <c r="AC438" s="766"/>
      <c r="AD438" s="573"/>
      <c r="AE438" s="574"/>
      <c r="AF438" s="575"/>
      <c r="AG438" s="576"/>
      <c r="AH438" s="1326"/>
      <c r="AI438" s="497"/>
      <c r="AJ438" s="497"/>
      <c r="AK438" s="501"/>
      <c r="AL438" s="501"/>
      <c r="AM438" s="501"/>
      <c r="AN438" s="501"/>
      <c r="AO438" s="505"/>
      <c r="AP438" s="503"/>
      <c r="AQ438" s="486"/>
      <c r="AR438" s="486"/>
      <c r="AS438" s="571"/>
      <c r="AT438" s="766"/>
      <c r="AU438" s="573"/>
      <c r="AV438" s="574"/>
      <c r="AW438" s="575"/>
      <c r="AX438" s="576"/>
      <c r="AY438" s="1326"/>
      <c r="AZ438" s="497"/>
      <c r="BA438" s="497"/>
      <c r="BB438" s="501"/>
      <c r="BC438" s="501"/>
      <c r="BD438" s="501"/>
      <c r="BE438" s="501"/>
      <c r="BF438" s="505"/>
      <c r="BG438" s="503"/>
      <c r="BJ438" s="571"/>
      <c r="BK438" s="766"/>
      <c r="BL438" s="573"/>
      <c r="BM438" s="574"/>
      <c r="BN438" s="575"/>
      <c r="BO438" s="576"/>
      <c r="BP438" s="1326"/>
      <c r="BQ438" s="497"/>
      <c r="BR438" s="497"/>
      <c r="BS438" s="501"/>
      <c r="BT438" s="501"/>
      <c r="BU438" s="501"/>
      <c r="BV438" s="501"/>
      <c r="BW438" s="505"/>
      <c r="BX438" s="503"/>
      <c r="CA438" s="571"/>
      <c r="CB438" s="766"/>
      <c r="CC438" s="573"/>
      <c r="CD438" s="574"/>
      <c r="CE438" s="575"/>
      <c r="CF438" s="576"/>
      <c r="CG438" s="1326"/>
      <c r="CH438" s="497"/>
      <c r="CI438" s="497"/>
      <c r="CJ438" s="501"/>
      <c r="CK438" s="501"/>
      <c r="CL438" s="501"/>
      <c r="CM438" s="501"/>
      <c r="CN438" s="505"/>
      <c r="CO438" s="503"/>
      <c r="CR438" s="571"/>
      <c r="CS438" s="766"/>
      <c r="CT438" s="573"/>
      <c r="CU438" s="574"/>
      <c r="CV438" s="575"/>
      <c r="CW438" s="576"/>
      <c r="CX438" s="1326"/>
      <c r="CY438" s="497"/>
      <c r="CZ438" s="497"/>
      <c r="DA438" s="501"/>
      <c r="DB438" s="501"/>
      <c r="DC438" s="501"/>
      <c r="DD438" s="501"/>
      <c r="DE438" s="505"/>
      <c r="DF438" s="503"/>
      <c r="DI438" s="571"/>
      <c r="DJ438" s="766"/>
      <c r="DK438" s="573"/>
      <c r="DL438" s="574"/>
      <c r="DM438" s="575"/>
      <c r="DN438" s="576"/>
      <c r="DO438" s="1326"/>
      <c r="DP438" s="497"/>
      <c r="DQ438" s="497"/>
      <c r="DR438" s="501"/>
      <c r="DS438" s="501"/>
      <c r="DT438" s="501"/>
      <c r="DU438" s="501"/>
      <c r="DV438" s="505"/>
      <c r="DW438" s="503"/>
      <c r="DZ438" s="571"/>
      <c r="EA438" s="766"/>
      <c r="EB438" s="573"/>
      <c r="EC438" s="574"/>
      <c r="ED438" s="575"/>
      <c r="EE438" s="576"/>
      <c r="EF438" s="1326"/>
      <c r="EG438" s="497"/>
      <c r="EH438" s="497"/>
      <c r="EI438" s="501"/>
      <c r="EJ438" s="501"/>
      <c r="EK438" s="501"/>
      <c r="EL438" s="501"/>
      <c r="EM438" s="505"/>
      <c r="EN438" s="503"/>
      <c r="EQ438" s="659"/>
      <c r="ER438" s="660"/>
      <c r="ES438" s="661"/>
      <c r="ET438" s="662"/>
      <c r="EU438" s="663"/>
      <c r="EV438" s="664"/>
      <c r="EW438" s="1326"/>
      <c r="EX438" s="497"/>
      <c r="EY438" s="497"/>
      <c r="EZ438" s="501"/>
      <c r="FA438" s="501"/>
      <c r="FB438" s="501"/>
      <c r="FC438" s="501"/>
      <c r="FD438" s="505"/>
      <c r="FE438" s="503"/>
      <c r="FH438" s="659"/>
      <c r="FI438" s="660"/>
      <c r="FJ438" s="661"/>
      <c r="FK438" s="662"/>
      <c r="FL438" s="663"/>
      <c r="FM438" s="664"/>
      <c r="FN438" s="1326"/>
      <c r="FO438" s="497"/>
      <c r="FP438" s="497"/>
      <c r="FQ438" s="501"/>
      <c r="FR438" s="501"/>
      <c r="FS438" s="501"/>
      <c r="FT438" s="501"/>
      <c r="FU438" s="505"/>
      <c r="FV438" s="503"/>
      <c r="FY438" s="659"/>
      <c r="FZ438" s="660"/>
      <c r="GA438" s="661"/>
      <c r="GB438" s="662"/>
      <c r="GC438" s="663"/>
      <c r="GD438" s="664"/>
      <c r="GE438" s="1326"/>
      <c r="GF438" s="497"/>
      <c r="GG438" s="497"/>
      <c r="GH438" s="501"/>
      <c r="GI438" s="501"/>
      <c r="GJ438" s="501"/>
      <c r="GK438" s="501"/>
      <c r="GL438" s="505"/>
      <c r="GM438" s="503"/>
      <c r="GP438" s="659"/>
      <c r="GQ438" s="660"/>
      <c r="GR438" s="661"/>
      <c r="GS438" s="662"/>
      <c r="GT438" s="663"/>
      <c r="GU438" s="664"/>
      <c r="GV438" s="1326"/>
      <c r="GW438" s="497"/>
      <c r="GX438" s="497"/>
      <c r="GY438" s="501"/>
      <c r="GZ438" s="501"/>
      <c r="HA438" s="501"/>
      <c r="HB438" s="501"/>
      <c r="HC438" s="505"/>
      <c r="HD438" s="503"/>
      <c r="HG438" s="659"/>
      <c r="HH438" s="660"/>
      <c r="HI438" s="661"/>
      <c r="HJ438" s="662"/>
      <c r="HK438" s="663"/>
      <c r="HL438" s="664"/>
      <c r="HM438" s="1326"/>
      <c r="HN438" s="497"/>
      <c r="HO438" s="497"/>
      <c r="HP438" s="501"/>
      <c r="HQ438" s="501"/>
      <c r="HR438" s="501"/>
      <c r="HS438" s="501"/>
      <c r="HT438" s="505"/>
      <c r="HU438" s="503"/>
      <c r="HX438" s="659"/>
      <c r="HY438" s="660"/>
      <c r="HZ438" s="661"/>
      <c r="IA438" s="662"/>
      <c r="IB438" s="663"/>
      <c r="IC438" s="664"/>
      <c r="ID438" s="1326"/>
      <c r="IE438" s="497"/>
      <c r="IF438" s="497"/>
      <c r="IG438" s="501"/>
      <c r="IH438" s="501"/>
      <c r="II438" s="501"/>
      <c r="IJ438" s="501"/>
      <c r="IK438" s="505"/>
      <c r="IL438" s="503"/>
      <c r="IO438" s="659"/>
      <c r="IP438" s="660"/>
      <c r="IQ438" s="661"/>
      <c r="IR438" s="662"/>
      <c r="IS438" s="663"/>
      <c r="IT438" s="664"/>
      <c r="IU438" s="1326"/>
      <c r="IV438" s="497"/>
      <c r="IW438" s="497"/>
      <c r="IX438" s="501"/>
      <c r="IY438" s="501"/>
      <c r="IZ438" s="501"/>
      <c r="JA438" s="501"/>
      <c r="JB438" s="505"/>
      <c r="JC438" s="503"/>
      <c r="JF438" s="659"/>
      <c r="JG438" s="660"/>
      <c r="JH438" s="661"/>
      <c r="JI438" s="662"/>
      <c r="JJ438" s="663"/>
      <c r="JK438" s="664"/>
      <c r="JL438" s="1326"/>
      <c r="JM438" s="497"/>
      <c r="JN438" s="497"/>
      <c r="JO438" s="501"/>
      <c r="JP438" s="501"/>
      <c r="JQ438" s="501"/>
      <c r="JR438" s="501"/>
      <c r="JS438" s="505"/>
      <c r="JT438" s="503"/>
      <c r="JW438" s="659"/>
      <c r="JX438" s="660"/>
      <c r="JY438" s="661"/>
      <c r="JZ438" s="662"/>
      <c r="KA438" s="663"/>
      <c r="KB438" s="664"/>
      <c r="KC438" s="1326"/>
      <c r="KD438" s="497"/>
      <c r="KE438" s="497"/>
      <c r="KF438" s="501"/>
      <c r="KG438" s="501"/>
      <c r="KH438" s="501"/>
      <c r="KI438" s="501"/>
      <c r="KJ438" s="505"/>
      <c r="KK438" s="503"/>
      <c r="KN438" s="659"/>
      <c r="KO438" s="660"/>
      <c r="KP438" s="661"/>
      <c r="KQ438" s="662"/>
      <c r="KR438" s="663"/>
      <c r="KS438" s="664"/>
      <c r="KT438" s="1326"/>
      <c r="KU438" s="497"/>
      <c r="KV438" s="497"/>
      <c r="KW438" s="501"/>
      <c r="KX438" s="501"/>
      <c r="KY438" s="501"/>
      <c r="KZ438" s="501"/>
      <c r="LA438" s="505"/>
      <c r="LB438" s="503"/>
      <c r="LE438" s="659"/>
      <c r="LF438" s="660"/>
      <c r="LG438" s="661"/>
      <c r="LH438" s="662"/>
      <c r="LI438" s="663"/>
      <c r="LJ438" s="664"/>
      <c r="LK438" s="1326"/>
      <c r="LL438" s="497"/>
      <c r="LM438" s="497"/>
      <c r="LN438" s="501"/>
      <c r="LO438" s="501"/>
      <c r="LP438" s="501"/>
      <c r="LQ438" s="501"/>
      <c r="LR438" s="505"/>
      <c r="LS438" s="503"/>
      <c r="LV438" s="659"/>
      <c r="LW438" s="660"/>
      <c r="LX438" s="661"/>
      <c r="LY438" s="662"/>
      <c r="LZ438" s="663"/>
      <c r="MA438" s="664"/>
      <c r="MB438" s="1326"/>
      <c r="MC438" s="497"/>
      <c r="MD438" s="497"/>
      <c r="ME438" s="501"/>
      <c r="MF438" s="501"/>
      <c r="MG438" s="501"/>
      <c r="MH438" s="501"/>
      <c r="MI438" s="505"/>
      <c r="MJ438" s="503"/>
      <c r="MM438" s="659"/>
      <c r="MN438" s="660"/>
      <c r="MO438" s="661"/>
      <c r="MP438" s="662"/>
      <c r="MQ438" s="663"/>
      <c r="MR438" s="664"/>
      <c r="MS438" s="1326"/>
      <c r="MT438" s="497"/>
      <c r="MU438" s="497"/>
      <c r="MV438" s="501"/>
      <c r="MW438" s="501"/>
      <c r="MX438" s="501"/>
      <c r="MY438" s="501"/>
      <c r="MZ438" s="505"/>
      <c r="NA438" s="503"/>
      <c r="ND438" s="659"/>
      <c r="NE438" s="660"/>
      <c r="NF438" s="661"/>
      <c r="NG438" s="662"/>
      <c r="NH438" s="663"/>
      <c r="NI438" s="664"/>
      <c r="NJ438" s="1326"/>
      <c r="NK438" s="497"/>
      <c r="NL438" s="497"/>
      <c r="NM438" s="501"/>
      <c r="NN438" s="501"/>
      <c r="NO438" s="501"/>
      <c r="NP438" s="501"/>
      <c r="NQ438" s="505"/>
      <c r="NR438" s="503"/>
      <c r="NU438" s="659"/>
      <c r="NV438" s="660"/>
      <c r="NW438" s="661"/>
      <c r="NX438" s="662"/>
      <c r="NY438" s="663"/>
      <c r="NZ438" s="664"/>
      <c r="OA438" s="1326"/>
      <c r="OB438" s="497"/>
      <c r="OC438" s="497"/>
      <c r="OD438" s="501"/>
      <c r="OE438" s="501"/>
      <c r="OF438" s="501"/>
      <c r="OG438" s="501"/>
      <c r="OH438" s="505"/>
      <c r="OI438" s="503"/>
      <c r="OL438" s="659"/>
      <c r="OM438" s="660"/>
      <c r="ON438" s="661"/>
      <c r="OO438" s="662"/>
      <c r="OP438" s="663"/>
      <c r="OQ438" s="664"/>
      <c r="OR438" s="1326"/>
      <c r="OS438" s="497"/>
      <c r="OT438" s="497"/>
      <c r="OU438" s="501"/>
      <c r="OV438" s="501"/>
      <c r="OW438" s="501"/>
      <c r="OX438" s="501"/>
      <c r="OY438" s="505"/>
      <c r="OZ438" s="503"/>
      <c r="PC438" s="659"/>
      <c r="PD438" s="660"/>
      <c r="PE438" s="661"/>
      <c r="PF438" s="662"/>
      <c r="PG438" s="663"/>
      <c r="PH438" s="664"/>
      <c r="PI438" s="1326"/>
      <c r="PJ438" s="497"/>
      <c r="PK438" s="497"/>
      <c r="PL438" s="501"/>
      <c r="PM438" s="501"/>
      <c r="PN438" s="501"/>
      <c r="PO438" s="501"/>
      <c r="PP438" s="505"/>
      <c r="PQ438" s="503"/>
      <c r="PT438" s="659"/>
      <c r="PU438" s="660"/>
      <c r="PV438" s="661"/>
      <c r="PW438" s="662"/>
      <c r="PX438" s="663"/>
      <c r="PY438" s="664"/>
      <c r="PZ438" s="1326"/>
      <c r="QA438" s="497"/>
      <c r="QB438" s="497"/>
      <c r="QC438" s="501"/>
      <c r="QD438" s="501"/>
      <c r="QE438" s="501"/>
      <c r="QF438" s="501"/>
      <c r="QG438" s="505"/>
      <c r="QH438" s="503"/>
      <c r="QK438" s="659"/>
      <c r="QL438" s="660"/>
      <c r="QM438" s="661"/>
      <c r="QN438" s="662"/>
      <c r="QO438" s="663"/>
      <c r="QP438" s="664"/>
      <c r="QQ438" s="1326"/>
      <c r="QR438" s="497"/>
      <c r="QS438" s="497"/>
      <c r="QT438" s="501"/>
      <c r="QU438" s="501"/>
      <c r="QV438" s="501"/>
      <c r="QW438" s="501"/>
      <c r="QX438" s="505"/>
      <c r="QY438" s="503"/>
      <c r="RB438" s="428"/>
      <c r="RC438" s="436"/>
      <c r="RD438" s="440"/>
      <c r="RE438" s="406"/>
      <c r="RF438" s="438"/>
      <c r="RG438" s="439"/>
      <c r="RH438" s="439"/>
      <c r="RI438" s="497"/>
      <c r="RJ438" s="497"/>
      <c r="RK438" s="501"/>
      <c r="RL438" s="501"/>
      <c r="RM438" s="501"/>
      <c r="RN438" s="501"/>
      <c r="RO438" s="505"/>
      <c r="RP438" s="503"/>
      <c r="RS438" s="428"/>
      <c r="RT438" s="436"/>
      <c r="RU438" s="440"/>
      <c r="RV438" s="406"/>
      <c r="RW438" s="438"/>
      <c r="RX438" s="439"/>
      <c r="RY438" s="439"/>
      <c r="RZ438" s="497"/>
      <c r="SA438" s="497"/>
      <c r="SB438" s="501"/>
      <c r="SC438" s="501"/>
      <c r="SD438" s="501"/>
      <c r="SE438" s="501"/>
      <c r="SF438" s="505"/>
      <c r="SG438" s="503"/>
      <c r="SJ438" s="428"/>
      <c r="SK438" s="436"/>
      <c r="SL438" s="440"/>
      <c r="SM438" s="406"/>
      <c r="SN438" s="438"/>
      <c r="SO438" s="439"/>
      <c r="SP438" s="439"/>
      <c r="SQ438" s="497"/>
      <c r="SR438" s="497"/>
      <c r="SS438" s="501"/>
      <c r="ST438" s="501"/>
      <c r="SU438" s="501"/>
      <c r="SV438" s="501"/>
      <c r="SW438" s="505"/>
      <c r="SX438" s="503"/>
    </row>
    <row r="439" spans="2:518" ht="27" hidden="1" customHeight="1" thickTop="1" thickBot="1">
      <c r="B439" s="577"/>
      <c r="C439" s="578"/>
      <c r="D439" s="579"/>
      <c r="E439" s="580"/>
      <c r="F439" s="581"/>
      <c r="G439" s="585"/>
      <c r="H439" s="595"/>
      <c r="K439" s="577"/>
      <c r="L439" s="767"/>
      <c r="M439" s="579"/>
      <c r="N439" s="580"/>
      <c r="O439" s="581"/>
      <c r="P439" s="585"/>
      <c r="Q439" s="1326"/>
      <c r="R439" s="497"/>
      <c r="S439" s="497"/>
      <c r="T439" s="498"/>
      <c r="U439" s="498"/>
      <c r="V439" s="498"/>
      <c r="W439" s="498"/>
      <c r="X439" s="504"/>
      <c r="Y439" s="500"/>
      <c r="Z439" s="486"/>
      <c r="AA439" s="486"/>
      <c r="AB439" s="577"/>
      <c r="AC439" s="767"/>
      <c r="AD439" s="579"/>
      <c r="AE439" s="580"/>
      <c r="AF439" s="581"/>
      <c r="AG439" s="585"/>
      <c r="AH439" s="1326"/>
      <c r="AI439" s="497"/>
      <c r="AJ439" s="497"/>
      <c r="AK439" s="498"/>
      <c r="AL439" s="498"/>
      <c r="AM439" s="498"/>
      <c r="AN439" s="498"/>
      <c r="AO439" s="504"/>
      <c r="AP439" s="500"/>
      <c r="AQ439" s="486"/>
      <c r="AR439" s="486"/>
      <c r="AS439" s="577"/>
      <c r="AT439" s="767"/>
      <c r="AU439" s="579"/>
      <c r="AV439" s="580"/>
      <c r="AW439" s="581"/>
      <c r="AX439" s="585"/>
      <c r="AY439" s="1326"/>
      <c r="AZ439" s="497"/>
      <c r="BA439" s="497"/>
      <c r="BB439" s="498"/>
      <c r="BC439" s="498"/>
      <c r="BD439" s="498"/>
      <c r="BE439" s="498"/>
      <c r="BF439" s="504"/>
      <c r="BG439" s="500"/>
      <c r="BJ439" s="577"/>
      <c r="BK439" s="767"/>
      <c r="BL439" s="579"/>
      <c r="BM439" s="580"/>
      <c r="BN439" s="581"/>
      <c r="BO439" s="585"/>
      <c r="BP439" s="1326"/>
      <c r="BQ439" s="497"/>
      <c r="BR439" s="497"/>
      <c r="BS439" s="498"/>
      <c r="BT439" s="498"/>
      <c r="BU439" s="498"/>
      <c r="BV439" s="498"/>
      <c r="BW439" s="504"/>
      <c r="BX439" s="500"/>
      <c r="CA439" s="577"/>
      <c r="CB439" s="767"/>
      <c r="CC439" s="579"/>
      <c r="CD439" s="580"/>
      <c r="CE439" s="581"/>
      <c r="CF439" s="585"/>
      <c r="CG439" s="1326"/>
      <c r="CH439" s="497"/>
      <c r="CI439" s="497"/>
      <c r="CJ439" s="498"/>
      <c r="CK439" s="498"/>
      <c r="CL439" s="498"/>
      <c r="CM439" s="498"/>
      <c r="CN439" s="504"/>
      <c r="CO439" s="500"/>
      <c r="CR439" s="577"/>
      <c r="CS439" s="767"/>
      <c r="CT439" s="579"/>
      <c r="CU439" s="580"/>
      <c r="CV439" s="581"/>
      <c r="CW439" s="585"/>
      <c r="CX439" s="1326"/>
      <c r="CY439" s="497"/>
      <c r="CZ439" s="497"/>
      <c r="DA439" s="498"/>
      <c r="DB439" s="498"/>
      <c r="DC439" s="498"/>
      <c r="DD439" s="498"/>
      <c r="DE439" s="504"/>
      <c r="DF439" s="500"/>
      <c r="DI439" s="577"/>
      <c r="DJ439" s="767"/>
      <c r="DK439" s="579"/>
      <c r="DL439" s="580"/>
      <c r="DM439" s="581"/>
      <c r="DN439" s="585"/>
      <c r="DO439" s="1326"/>
      <c r="DP439" s="497"/>
      <c r="DQ439" s="497"/>
      <c r="DR439" s="498"/>
      <c r="DS439" s="498"/>
      <c r="DT439" s="498"/>
      <c r="DU439" s="498"/>
      <c r="DV439" s="504"/>
      <c r="DW439" s="500"/>
      <c r="DZ439" s="577"/>
      <c r="EA439" s="767"/>
      <c r="EB439" s="579"/>
      <c r="EC439" s="580"/>
      <c r="ED439" s="581"/>
      <c r="EE439" s="585"/>
      <c r="EF439" s="1326"/>
      <c r="EG439" s="497"/>
      <c r="EH439" s="497"/>
      <c r="EI439" s="498"/>
      <c r="EJ439" s="498"/>
      <c r="EK439" s="498"/>
      <c r="EL439" s="498"/>
      <c r="EM439" s="504"/>
      <c r="EN439" s="500"/>
      <c r="EQ439" s="665"/>
      <c r="ER439" s="666"/>
      <c r="ES439" s="667"/>
      <c r="ET439" s="668"/>
      <c r="EU439" s="669"/>
      <c r="EV439" s="691"/>
      <c r="EW439" s="1326"/>
      <c r="EX439" s="497" t="e">
        <f t="shared" ref="EX439:EX449" si="9367">IF(EXACT(VLOOKUP(EQ439,OFERTA_0,2,FALSE),ER439),1,0)</f>
        <v>#N/A</v>
      </c>
      <c r="EY439" s="497" t="e">
        <f t="shared" ref="EY439:EY449" si="9368">IF(EXACT(VLOOKUP(EQ439,OFERTA_0,3,FALSE),ES439),1,0)</f>
        <v>#N/A</v>
      </c>
      <c r="EZ439" s="498" t="e">
        <f t="shared" ref="EZ439:EZ449" si="9369">IF(EXACT(VLOOKUP(EQ439,OFERTA_0,4,FALSE),ET439),1,0)</f>
        <v>#N/A</v>
      </c>
      <c r="FA439" s="498">
        <f t="shared" ref="FA439:FA449" si="9370">IF(EU439=0,0,1)</f>
        <v>0</v>
      </c>
      <c r="FB439" s="498">
        <f t="shared" ref="FB439:FB449" si="9371">IF(EV439=0,0,1)</f>
        <v>0</v>
      </c>
      <c r="FC439" s="498" t="e">
        <f t="shared" ref="FC439:FC449" si="9372">PRODUCT(EX439:FB439)</f>
        <v>#N/A</v>
      </c>
      <c r="FD439" s="504">
        <f t="shared" ref="FD439:FD449" si="9373">ROUND(EV439,0)</f>
        <v>0</v>
      </c>
      <c r="FE439" s="500">
        <f t="shared" ref="FE439:FE449" si="9374">EV439-FD439</f>
        <v>0</v>
      </c>
      <c r="FH439" s="665"/>
      <c r="FI439" s="666"/>
      <c r="FJ439" s="667"/>
      <c r="FK439" s="668"/>
      <c r="FL439" s="669"/>
      <c r="FM439" s="691"/>
      <c r="FN439" s="1326"/>
      <c r="FO439" s="497" t="e">
        <f t="shared" ref="FO439:FO449" si="9375">IF(EXACT(VLOOKUP(FH439,OFERTA_0,2,FALSE),FI439),1,0)</f>
        <v>#N/A</v>
      </c>
      <c r="FP439" s="497" t="e">
        <f t="shared" ref="FP439:FP449" si="9376">IF(EXACT(VLOOKUP(FH439,OFERTA_0,3,FALSE),FJ439),1,0)</f>
        <v>#N/A</v>
      </c>
      <c r="FQ439" s="498" t="e">
        <f t="shared" ref="FQ439:FQ449" si="9377">IF(EXACT(VLOOKUP(FH439,OFERTA_0,4,FALSE),FK439),1,0)</f>
        <v>#N/A</v>
      </c>
      <c r="FR439" s="498">
        <f t="shared" ref="FR439:FR449" si="9378">IF(FL439=0,0,1)</f>
        <v>0</v>
      </c>
      <c r="FS439" s="498">
        <f t="shared" ref="FS439:FS449" si="9379">IF(FM439=0,0,1)</f>
        <v>0</v>
      </c>
      <c r="FT439" s="498" t="e">
        <f t="shared" ref="FT439:FT449" si="9380">PRODUCT(FO439:FS439)</f>
        <v>#N/A</v>
      </c>
      <c r="FU439" s="504">
        <f t="shared" ref="FU439:FU449" si="9381">ROUND(FM439,0)</f>
        <v>0</v>
      </c>
      <c r="FV439" s="500">
        <f t="shared" ref="FV439:FV449" si="9382">FM439-FU439</f>
        <v>0</v>
      </c>
      <c r="FY439" s="665"/>
      <c r="FZ439" s="666"/>
      <c r="GA439" s="667"/>
      <c r="GB439" s="668"/>
      <c r="GC439" s="669"/>
      <c r="GD439" s="691"/>
      <c r="GE439" s="1326"/>
      <c r="GF439" s="497" t="e">
        <f t="shared" ref="GF439:GF449" si="9383">IF(EXACT(VLOOKUP(FY439,OFERTA_0,2,FALSE),FZ439),1,0)</f>
        <v>#N/A</v>
      </c>
      <c r="GG439" s="497" t="e">
        <f t="shared" ref="GG439:GG449" si="9384">IF(EXACT(VLOOKUP(FY439,OFERTA_0,3,FALSE),GA439),1,0)</f>
        <v>#N/A</v>
      </c>
      <c r="GH439" s="498" t="e">
        <f t="shared" ref="GH439:GH449" si="9385">IF(EXACT(VLOOKUP(FY439,OFERTA_0,4,FALSE),GB439),1,0)</f>
        <v>#N/A</v>
      </c>
      <c r="GI439" s="498">
        <f t="shared" ref="GI439:GI449" si="9386">IF(GC439=0,0,1)</f>
        <v>0</v>
      </c>
      <c r="GJ439" s="498">
        <f t="shared" ref="GJ439:GJ449" si="9387">IF(GD439=0,0,1)</f>
        <v>0</v>
      </c>
      <c r="GK439" s="498" t="e">
        <f t="shared" ref="GK439:GK449" si="9388">PRODUCT(GF439:GJ439)</f>
        <v>#N/A</v>
      </c>
      <c r="GL439" s="504">
        <f t="shared" ref="GL439:GL449" si="9389">ROUND(GD439,0)</f>
        <v>0</v>
      </c>
      <c r="GM439" s="500">
        <f t="shared" ref="GM439:GM449" si="9390">GD439-GL439</f>
        <v>0</v>
      </c>
      <c r="GP439" s="665"/>
      <c r="GQ439" s="666"/>
      <c r="GR439" s="667"/>
      <c r="GS439" s="668"/>
      <c r="GT439" s="669"/>
      <c r="GU439" s="691"/>
      <c r="GV439" s="1326"/>
      <c r="GW439" s="497" t="e">
        <f t="shared" ref="GW439:GW449" si="9391">IF(EXACT(VLOOKUP(GP439,OFERTA_0,2,FALSE),GQ439),1,0)</f>
        <v>#N/A</v>
      </c>
      <c r="GX439" s="497" t="e">
        <f t="shared" ref="GX439:GX449" si="9392">IF(EXACT(VLOOKUP(GP439,OFERTA_0,3,FALSE),GR439),1,0)</f>
        <v>#N/A</v>
      </c>
      <c r="GY439" s="498" t="e">
        <f t="shared" ref="GY439:GY449" si="9393">IF(EXACT(VLOOKUP(GP439,OFERTA_0,4,FALSE),GS439),1,0)</f>
        <v>#N/A</v>
      </c>
      <c r="GZ439" s="498">
        <f t="shared" ref="GZ439:GZ449" si="9394">IF(GT439=0,0,1)</f>
        <v>0</v>
      </c>
      <c r="HA439" s="498">
        <f t="shared" ref="HA439:HA449" si="9395">IF(GU439=0,0,1)</f>
        <v>0</v>
      </c>
      <c r="HB439" s="498" t="e">
        <f t="shared" ref="HB439:HB449" si="9396">PRODUCT(GW439:HA439)</f>
        <v>#N/A</v>
      </c>
      <c r="HC439" s="504">
        <f t="shared" ref="HC439:HC449" si="9397">ROUND(GU439,0)</f>
        <v>0</v>
      </c>
      <c r="HD439" s="500">
        <f t="shared" ref="HD439:HD449" si="9398">GU439-HC439</f>
        <v>0</v>
      </c>
      <c r="HG439" s="665"/>
      <c r="HH439" s="666"/>
      <c r="HI439" s="667"/>
      <c r="HJ439" s="668"/>
      <c r="HK439" s="669"/>
      <c r="HL439" s="691"/>
      <c r="HM439" s="1326"/>
      <c r="HN439" s="497" t="e">
        <f t="shared" ref="HN439:HN449" si="9399">IF(EXACT(VLOOKUP(HG439,OFERTA_0,2,FALSE),HH439),1,0)</f>
        <v>#N/A</v>
      </c>
      <c r="HO439" s="497" t="e">
        <f t="shared" ref="HO439:HO449" si="9400">IF(EXACT(VLOOKUP(HG439,OFERTA_0,3,FALSE),HI439),1,0)</f>
        <v>#N/A</v>
      </c>
      <c r="HP439" s="498" t="e">
        <f t="shared" ref="HP439:HP449" si="9401">IF(EXACT(VLOOKUP(HG439,OFERTA_0,4,FALSE),HJ439),1,0)</f>
        <v>#N/A</v>
      </c>
      <c r="HQ439" s="498">
        <f t="shared" ref="HQ439:HQ449" si="9402">IF(HK439=0,0,1)</f>
        <v>0</v>
      </c>
      <c r="HR439" s="498">
        <f t="shared" ref="HR439:HR449" si="9403">IF(HL439=0,0,1)</f>
        <v>0</v>
      </c>
      <c r="HS439" s="498" t="e">
        <f t="shared" ref="HS439:HS449" si="9404">PRODUCT(HN439:HR439)</f>
        <v>#N/A</v>
      </c>
      <c r="HT439" s="504">
        <f t="shared" ref="HT439:HT449" si="9405">ROUND(HL439,0)</f>
        <v>0</v>
      </c>
      <c r="HU439" s="500">
        <f t="shared" ref="HU439:HU449" si="9406">HL439-HT439</f>
        <v>0</v>
      </c>
      <c r="HX439" s="665"/>
      <c r="HY439" s="666"/>
      <c r="HZ439" s="667"/>
      <c r="IA439" s="668"/>
      <c r="IB439" s="669"/>
      <c r="IC439" s="691"/>
      <c r="ID439" s="1326"/>
      <c r="IE439" s="497" t="e">
        <f t="shared" ref="IE439:IE449" si="9407">IF(EXACT(VLOOKUP(HX439,OFERTA_0,2,FALSE),HY439),1,0)</f>
        <v>#N/A</v>
      </c>
      <c r="IF439" s="497" t="e">
        <f t="shared" ref="IF439:IF449" si="9408">IF(EXACT(VLOOKUP(HX439,OFERTA_0,3,FALSE),HZ439),1,0)</f>
        <v>#N/A</v>
      </c>
      <c r="IG439" s="498" t="e">
        <f t="shared" ref="IG439:IG449" si="9409">IF(EXACT(VLOOKUP(HX439,OFERTA_0,4,FALSE),IA439),1,0)</f>
        <v>#N/A</v>
      </c>
      <c r="IH439" s="498">
        <f t="shared" ref="IH439:IH449" si="9410">IF(IB439=0,0,1)</f>
        <v>0</v>
      </c>
      <c r="II439" s="498">
        <f t="shared" ref="II439:II449" si="9411">IF(IC439=0,0,1)</f>
        <v>0</v>
      </c>
      <c r="IJ439" s="498" t="e">
        <f t="shared" ref="IJ439:IJ449" si="9412">PRODUCT(IE439:II439)</f>
        <v>#N/A</v>
      </c>
      <c r="IK439" s="504">
        <f t="shared" ref="IK439:IK449" si="9413">ROUND(IC439,0)</f>
        <v>0</v>
      </c>
      <c r="IL439" s="500">
        <f t="shared" ref="IL439:IL449" si="9414">IC439-IK439</f>
        <v>0</v>
      </c>
      <c r="IO439" s="665"/>
      <c r="IP439" s="666"/>
      <c r="IQ439" s="667"/>
      <c r="IR439" s="668"/>
      <c r="IS439" s="669"/>
      <c r="IT439" s="691"/>
      <c r="IU439" s="1326"/>
      <c r="IV439" s="497" t="e">
        <f t="shared" ref="IV439:IV449" si="9415">IF(EXACT(VLOOKUP(IO439,OFERTA_0,2,FALSE),IP439),1,0)</f>
        <v>#N/A</v>
      </c>
      <c r="IW439" s="497" t="e">
        <f t="shared" ref="IW439:IW449" si="9416">IF(EXACT(VLOOKUP(IO439,OFERTA_0,3,FALSE),IQ439),1,0)</f>
        <v>#N/A</v>
      </c>
      <c r="IX439" s="498" t="e">
        <f t="shared" ref="IX439:IX449" si="9417">IF(EXACT(VLOOKUP(IO439,OFERTA_0,4,FALSE),IR439),1,0)</f>
        <v>#N/A</v>
      </c>
      <c r="IY439" s="498">
        <f t="shared" ref="IY439:IY449" si="9418">IF(IS439=0,0,1)</f>
        <v>0</v>
      </c>
      <c r="IZ439" s="498">
        <f t="shared" ref="IZ439:IZ449" si="9419">IF(IT439=0,0,1)</f>
        <v>0</v>
      </c>
      <c r="JA439" s="498" t="e">
        <f t="shared" ref="JA439:JA449" si="9420">PRODUCT(IV439:IZ439)</f>
        <v>#N/A</v>
      </c>
      <c r="JB439" s="504">
        <f t="shared" ref="JB439:JB449" si="9421">ROUND(IT439,0)</f>
        <v>0</v>
      </c>
      <c r="JC439" s="500">
        <f t="shared" ref="JC439:JC449" si="9422">IT439-JB439</f>
        <v>0</v>
      </c>
      <c r="JF439" s="665"/>
      <c r="JG439" s="666"/>
      <c r="JH439" s="667"/>
      <c r="JI439" s="668"/>
      <c r="JJ439" s="669"/>
      <c r="JK439" s="691"/>
      <c r="JL439" s="1326"/>
      <c r="JM439" s="497" t="e">
        <f t="shared" ref="JM439:JM449" si="9423">IF(EXACT(VLOOKUP(JF439,OFERTA_0,2,FALSE),JG439),1,0)</f>
        <v>#N/A</v>
      </c>
      <c r="JN439" s="497" t="e">
        <f t="shared" ref="JN439:JN449" si="9424">IF(EXACT(VLOOKUP(JF439,OFERTA_0,3,FALSE),JH439),1,0)</f>
        <v>#N/A</v>
      </c>
      <c r="JO439" s="498" t="e">
        <f t="shared" ref="JO439:JO449" si="9425">IF(EXACT(VLOOKUP(JF439,OFERTA_0,4,FALSE),JI439),1,0)</f>
        <v>#N/A</v>
      </c>
      <c r="JP439" s="498">
        <f t="shared" ref="JP439:JP449" si="9426">IF(JJ439=0,0,1)</f>
        <v>0</v>
      </c>
      <c r="JQ439" s="498">
        <f t="shared" ref="JQ439:JQ449" si="9427">IF(JK439=0,0,1)</f>
        <v>0</v>
      </c>
      <c r="JR439" s="498" t="e">
        <f t="shared" ref="JR439:JR449" si="9428">PRODUCT(JM439:JQ439)</f>
        <v>#N/A</v>
      </c>
      <c r="JS439" s="504">
        <f t="shared" ref="JS439:JS449" si="9429">ROUND(JK439,0)</f>
        <v>0</v>
      </c>
      <c r="JT439" s="500">
        <f t="shared" ref="JT439:JT449" si="9430">JK439-JS439</f>
        <v>0</v>
      </c>
      <c r="JW439" s="665"/>
      <c r="JX439" s="666"/>
      <c r="JY439" s="667"/>
      <c r="JZ439" s="668"/>
      <c r="KA439" s="669"/>
      <c r="KB439" s="691"/>
      <c r="KC439" s="1326"/>
      <c r="KD439" s="497" t="e">
        <f t="shared" ref="KD439:KD449" si="9431">IF(EXACT(VLOOKUP(JW439,OFERTA_0,2,FALSE),JX439),1,0)</f>
        <v>#N/A</v>
      </c>
      <c r="KE439" s="497" t="e">
        <f t="shared" ref="KE439:KE449" si="9432">IF(EXACT(VLOOKUP(JW439,OFERTA_0,3,FALSE),JY439),1,0)</f>
        <v>#N/A</v>
      </c>
      <c r="KF439" s="498" t="e">
        <f t="shared" ref="KF439:KF449" si="9433">IF(EXACT(VLOOKUP(JW439,OFERTA_0,4,FALSE),JZ439),1,0)</f>
        <v>#N/A</v>
      </c>
      <c r="KG439" s="498">
        <f t="shared" ref="KG439:KG449" si="9434">IF(KA439=0,0,1)</f>
        <v>0</v>
      </c>
      <c r="KH439" s="498">
        <f t="shared" ref="KH439:KH449" si="9435">IF(KB439=0,0,1)</f>
        <v>0</v>
      </c>
      <c r="KI439" s="498" t="e">
        <f t="shared" ref="KI439:KI449" si="9436">PRODUCT(KD439:KH439)</f>
        <v>#N/A</v>
      </c>
      <c r="KJ439" s="504">
        <f t="shared" ref="KJ439:KJ449" si="9437">ROUND(KB439,0)</f>
        <v>0</v>
      </c>
      <c r="KK439" s="500">
        <f t="shared" ref="KK439:KK449" si="9438">KB439-KJ439</f>
        <v>0</v>
      </c>
      <c r="KN439" s="665"/>
      <c r="KO439" s="666"/>
      <c r="KP439" s="667"/>
      <c r="KQ439" s="668"/>
      <c r="KR439" s="669"/>
      <c r="KS439" s="691"/>
      <c r="KT439" s="1326"/>
      <c r="KU439" s="497" t="e">
        <f t="shared" ref="KU439:KU449" si="9439">IF(EXACT(VLOOKUP(KN439,OFERTA_0,2,FALSE),KO439),1,0)</f>
        <v>#N/A</v>
      </c>
      <c r="KV439" s="497" t="e">
        <f t="shared" ref="KV439:KV449" si="9440">IF(EXACT(VLOOKUP(KN439,OFERTA_0,3,FALSE),KP439),1,0)</f>
        <v>#N/A</v>
      </c>
      <c r="KW439" s="498" t="e">
        <f t="shared" ref="KW439:KW449" si="9441">IF(EXACT(VLOOKUP(KN439,OFERTA_0,4,FALSE),KQ439),1,0)</f>
        <v>#N/A</v>
      </c>
      <c r="KX439" s="498">
        <f t="shared" ref="KX439:KX449" si="9442">IF(KR439=0,0,1)</f>
        <v>0</v>
      </c>
      <c r="KY439" s="498">
        <f t="shared" ref="KY439:KY449" si="9443">IF(KS439=0,0,1)</f>
        <v>0</v>
      </c>
      <c r="KZ439" s="498" t="e">
        <f t="shared" ref="KZ439:KZ449" si="9444">PRODUCT(KU439:KY439)</f>
        <v>#N/A</v>
      </c>
      <c r="LA439" s="504">
        <f t="shared" ref="LA439:LA449" si="9445">ROUND(KS439,0)</f>
        <v>0</v>
      </c>
      <c r="LB439" s="500">
        <f t="shared" ref="LB439:LB449" si="9446">KS439-LA439</f>
        <v>0</v>
      </c>
      <c r="LE439" s="665"/>
      <c r="LF439" s="666"/>
      <c r="LG439" s="667"/>
      <c r="LH439" s="668"/>
      <c r="LI439" s="669"/>
      <c r="LJ439" s="691"/>
      <c r="LK439" s="1326"/>
      <c r="LL439" s="497" t="e">
        <f t="shared" ref="LL439:LL449" si="9447">IF(EXACT(VLOOKUP(LE439,OFERTA_0,2,FALSE),LF439),1,0)</f>
        <v>#N/A</v>
      </c>
      <c r="LM439" s="497" t="e">
        <f t="shared" ref="LM439:LM449" si="9448">IF(EXACT(VLOOKUP(LE439,OFERTA_0,3,FALSE),LG439),1,0)</f>
        <v>#N/A</v>
      </c>
      <c r="LN439" s="498" t="e">
        <f t="shared" ref="LN439:LN449" si="9449">IF(EXACT(VLOOKUP(LE439,OFERTA_0,4,FALSE),LH439),1,0)</f>
        <v>#N/A</v>
      </c>
      <c r="LO439" s="498">
        <f t="shared" ref="LO439:LO449" si="9450">IF(LI439=0,0,1)</f>
        <v>0</v>
      </c>
      <c r="LP439" s="498">
        <f t="shared" ref="LP439:LP449" si="9451">IF(LJ439=0,0,1)</f>
        <v>0</v>
      </c>
      <c r="LQ439" s="498" t="e">
        <f t="shared" ref="LQ439:LQ449" si="9452">PRODUCT(LL439:LP439)</f>
        <v>#N/A</v>
      </c>
      <c r="LR439" s="504">
        <f t="shared" ref="LR439:LR449" si="9453">ROUND(LJ439,0)</f>
        <v>0</v>
      </c>
      <c r="LS439" s="500">
        <f t="shared" ref="LS439:LS449" si="9454">LJ439-LR439</f>
        <v>0</v>
      </c>
      <c r="LV439" s="665"/>
      <c r="LW439" s="666"/>
      <c r="LX439" s="667"/>
      <c r="LY439" s="668"/>
      <c r="LZ439" s="669"/>
      <c r="MA439" s="691"/>
      <c r="MB439" s="1326"/>
      <c r="MC439" s="497" t="e">
        <f t="shared" ref="MC439:MC449" si="9455">IF(EXACT(VLOOKUP(LV439,OFERTA_0,2,FALSE),LW439),1,0)</f>
        <v>#N/A</v>
      </c>
      <c r="MD439" s="497" t="e">
        <f t="shared" ref="MD439:MD449" si="9456">IF(EXACT(VLOOKUP(LV439,OFERTA_0,3,FALSE),LX439),1,0)</f>
        <v>#N/A</v>
      </c>
      <c r="ME439" s="498" t="e">
        <f t="shared" ref="ME439:ME449" si="9457">IF(EXACT(VLOOKUP(LV439,OFERTA_0,4,FALSE),LY439),1,0)</f>
        <v>#N/A</v>
      </c>
      <c r="MF439" s="498">
        <f t="shared" ref="MF439:MF449" si="9458">IF(LZ439=0,0,1)</f>
        <v>0</v>
      </c>
      <c r="MG439" s="498">
        <f t="shared" ref="MG439:MG449" si="9459">IF(MA439=0,0,1)</f>
        <v>0</v>
      </c>
      <c r="MH439" s="498" t="e">
        <f t="shared" ref="MH439:MH449" si="9460">PRODUCT(MC439:MG439)</f>
        <v>#N/A</v>
      </c>
      <c r="MI439" s="504">
        <f t="shared" ref="MI439:MI449" si="9461">ROUND(MA439,0)</f>
        <v>0</v>
      </c>
      <c r="MJ439" s="500">
        <f t="shared" ref="MJ439:MJ449" si="9462">MA439-MI439</f>
        <v>0</v>
      </c>
      <c r="MM439" s="665"/>
      <c r="MN439" s="666"/>
      <c r="MO439" s="667"/>
      <c r="MP439" s="668"/>
      <c r="MQ439" s="669"/>
      <c r="MR439" s="691"/>
      <c r="MS439" s="1326"/>
      <c r="MT439" s="497" t="e">
        <f t="shared" ref="MT439:MT449" si="9463">IF(EXACT(VLOOKUP(MM439,OFERTA_0,2,FALSE),MN439),1,0)</f>
        <v>#N/A</v>
      </c>
      <c r="MU439" s="497" t="e">
        <f t="shared" ref="MU439:MU449" si="9464">IF(EXACT(VLOOKUP(MM439,OFERTA_0,3,FALSE),MO439),1,0)</f>
        <v>#N/A</v>
      </c>
      <c r="MV439" s="498" t="e">
        <f t="shared" ref="MV439:MV449" si="9465">IF(EXACT(VLOOKUP(MM439,OFERTA_0,4,FALSE),MP439),1,0)</f>
        <v>#N/A</v>
      </c>
      <c r="MW439" s="498">
        <f t="shared" ref="MW439:MW449" si="9466">IF(MQ439=0,0,1)</f>
        <v>0</v>
      </c>
      <c r="MX439" s="498">
        <f t="shared" ref="MX439:MX449" si="9467">IF(MR439=0,0,1)</f>
        <v>0</v>
      </c>
      <c r="MY439" s="498" t="e">
        <f t="shared" ref="MY439:MY449" si="9468">PRODUCT(MT439:MX439)</f>
        <v>#N/A</v>
      </c>
      <c r="MZ439" s="504">
        <f t="shared" ref="MZ439:MZ449" si="9469">ROUND(MR439,0)</f>
        <v>0</v>
      </c>
      <c r="NA439" s="500">
        <f t="shared" ref="NA439:NA449" si="9470">MR439-MZ439</f>
        <v>0</v>
      </c>
      <c r="ND439" s="665"/>
      <c r="NE439" s="666"/>
      <c r="NF439" s="667"/>
      <c r="NG439" s="668"/>
      <c r="NH439" s="669"/>
      <c r="NI439" s="691"/>
      <c r="NJ439" s="1326"/>
      <c r="NK439" s="497" t="e">
        <f t="shared" ref="NK439:NK449" si="9471">IF(EXACT(VLOOKUP(ND439,OFERTA_0,2,FALSE),NE439),1,0)</f>
        <v>#N/A</v>
      </c>
      <c r="NL439" s="497" t="e">
        <f t="shared" ref="NL439:NL449" si="9472">IF(EXACT(VLOOKUP(ND439,OFERTA_0,3,FALSE),NF439),1,0)</f>
        <v>#N/A</v>
      </c>
      <c r="NM439" s="498" t="e">
        <f t="shared" ref="NM439:NM449" si="9473">IF(EXACT(VLOOKUP(ND439,OFERTA_0,4,FALSE),NG439),1,0)</f>
        <v>#N/A</v>
      </c>
      <c r="NN439" s="498">
        <f t="shared" ref="NN439:NN449" si="9474">IF(NH439=0,0,1)</f>
        <v>0</v>
      </c>
      <c r="NO439" s="498">
        <f t="shared" ref="NO439:NO449" si="9475">IF(NI439=0,0,1)</f>
        <v>0</v>
      </c>
      <c r="NP439" s="498" t="e">
        <f t="shared" ref="NP439:NP449" si="9476">PRODUCT(NK439:NO439)</f>
        <v>#N/A</v>
      </c>
      <c r="NQ439" s="504">
        <f t="shared" ref="NQ439:NQ449" si="9477">ROUND(NI439,0)</f>
        <v>0</v>
      </c>
      <c r="NR439" s="500">
        <f t="shared" ref="NR439:NR449" si="9478">NI439-NQ439</f>
        <v>0</v>
      </c>
      <c r="NU439" s="665"/>
      <c r="NV439" s="666"/>
      <c r="NW439" s="667"/>
      <c r="NX439" s="668"/>
      <c r="NY439" s="669"/>
      <c r="NZ439" s="691"/>
      <c r="OA439" s="1326"/>
      <c r="OB439" s="497" t="e">
        <f t="shared" ref="OB439:OB449" si="9479">IF(EXACT(VLOOKUP(NU439,OFERTA_0,2,FALSE),NV439),1,0)</f>
        <v>#N/A</v>
      </c>
      <c r="OC439" s="497" t="e">
        <f t="shared" ref="OC439:OC449" si="9480">IF(EXACT(VLOOKUP(NU439,OFERTA_0,3,FALSE),NW439),1,0)</f>
        <v>#N/A</v>
      </c>
      <c r="OD439" s="498" t="e">
        <f t="shared" ref="OD439:OD449" si="9481">IF(EXACT(VLOOKUP(NU439,OFERTA_0,4,FALSE),NX439),1,0)</f>
        <v>#N/A</v>
      </c>
      <c r="OE439" s="498">
        <f t="shared" ref="OE439:OE449" si="9482">IF(NY439=0,0,1)</f>
        <v>0</v>
      </c>
      <c r="OF439" s="498">
        <f t="shared" ref="OF439:OF449" si="9483">IF(NZ439=0,0,1)</f>
        <v>0</v>
      </c>
      <c r="OG439" s="498" t="e">
        <f t="shared" ref="OG439:OG449" si="9484">PRODUCT(OB439:OF439)</f>
        <v>#N/A</v>
      </c>
      <c r="OH439" s="504">
        <f t="shared" ref="OH439:OH449" si="9485">ROUND(NZ439,0)</f>
        <v>0</v>
      </c>
      <c r="OI439" s="500">
        <f t="shared" ref="OI439:OI449" si="9486">NZ439-OH439</f>
        <v>0</v>
      </c>
      <c r="OL439" s="665"/>
      <c r="OM439" s="666"/>
      <c r="ON439" s="667"/>
      <c r="OO439" s="668"/>
      <c r="OP439" s="669"/>
      <c r="OQ439" s="691"/>
      <c r="OR439" s="1326"/>
      <c r="OS439" s="497" t="e">
        <f t="shared" ref="OS439:OS449" si="9487">IF(EXACT(VLOOKUP(OL439,OFERTA_0,2,FALSE),OM439),1,0)</f>
        <v>#N/A</v>
      </c>
      <c r="OT439" s="497" t="e">
        <f t="shared" ref="OT439:OT449" si="9488">IF(EXACT(VLOOKUP(OL439,OFERTA_0,3,FALSE),ON439),1,0)</f>
        <v>#N/A</v>
      </c>
      <c r="OU439" s="498" t="e">
        <f t="shared" ref="OU439:OU449" si="9489">IF(EXACT(VLOOKUP(OL439,OFERTA_0,4,FALSE),OO439),1,0)</f>
        <v>#N/A</v>
      </c>
      <c r="OV439" s="498">
        <f t="shared" ref="OV439:OV449" si="9490">IF(OP439=0,0,1)</f>
        <v>0</v>
      </c>
      <c r="OW439" s="498">
        <f t="shared" ref="OW439:OW449" si="9491">IF(OQ439=0,0,1)</f>
        <v>0</v>
      </c>
      <c r="OX439" s="498" t="e">
        <f t="shared" ref="OX439:OX449" si="9492">PRODUCT(OS439:OW439)</f>
        <v>#N/A</v>
      </c>
      <c r="OY439" s="504">
        <f t="shared" ref="OY439:OY449" si="9493">ROUND(OQ439,0)</f>
        <v>0</v>
      </c>
      <c r="OZ439" s="500">
        <f t="shared" ref="OZ439:OZ449" si="9494">OQ439-OY439</f>
        <v>0</v>
      </c>
      <c r="PC439" s="665"/>
      <c r="PD439" s="666"/>
      <c r="PE439" s="667"/>
      <c r="PF439" s="668"/>
      <c r="PG439" s="669"/>
      <c r="PH439" s="691"/>
      <c r="PI439" s="1326"/>
      <c r="PJ439" s="497" t="e">
        <f t="shared" ref="PJ439:PJ449" si="9495">IF(EXACT(VLOOKUP(PC439,OFERTA_0,2,FALSE),PD439),1,0)</f>
        <v>#N/A</v>
      </c>
      <c r="PK439" s="497" t="e">
        <f t="shared" ref="PK439:PK449" si="9496">IF(EXACT(VLOOKUP(PC439,OFERTA_0,3,FALSE),PE439),1,0)</f>
        <v>#N/A</v>
      </c>
      <c r="PL439" s="498" t="e">
        <f t="shared" ref="PL439:PL449" si="9497">IF(EXACT(VLOOKUP(PC439,OFERTA_0,4,FALSE),PF439),1,0)</f>
        <v>#N/A</v>
      </c>
      <c r="PM439" s="498">
        <f t="shared" ref="PM439:PM449" si="9498">IF(PG439=0,0,1)</f>
        <v>0</v>
      </c>
      <c r="PN439" s="498">
        <f t="shared" ref="PN439:PN449" si="9499">IF(PH439=0,0,1)</f>
        <v>0</v>
      </c>
      <c r="PO439" s="498" t="e">
        <f t="shared" ref="PO439:PO449" si="9500">PRODUCT(PJ439:PN439)</f>
        <v>#N/A</v>
      </c>
      <c r="PP439" s="504">
        <f t="shared" ref="PP439:PP449" si="9501">ROUND(PH439,0)</f>
        <v>0</v>
      </c>
      <c r="PQ439" s="500">
        <f t="shared" ref="PQ439:PQ449" si="9502">PH439-PP439</f>
        <v>0</v>
      </c>
      <c r="PT439" s="665"/>
      <c r="PU439" s="666"/>
      <c r="PV439" s="667"/>
      <c r="PW439" s="668"/>
      <c r="PX439" s="669"/>
      <c r="PY439" s="691"/>
      <c r="PZ439" s="1326"/>
      <c r="QA439" s="497" t="e">
        <f t="shared" ref="QA439:QA449" si="9503">IF(EXACT(VLOOKUP(PT439,OFERTA_0,2,FALSE),PU439),1,0)</f>
        <v>#N/A</v>
      </c>
      <c r="QB439" s="497" t="e">
        <f t="shared" ref="QB439:QB449" si="9504">IF(EXACT(VLOOKUP(PT439,OFERTA_0,3,FALSE),PV439),1,0)</f>
        <v>#N/A</v>
      </c>
      <c r="QC439" s="498" t="e">
        <f t="shared" ref="QC439:QC449" si="9505">IF(EXACT(VLOOKUP(PT439,OFERTA_0,4,FALSE),PW439),1,0)</f>
        <v>#N/A</v>
      </c>
      <c r="QD439" s="498">
        <f t="shared" ref="QD439:QD449" si="9506">IF(PX439=0,0,1)</f>
        <v>0</v>
      </c>
      <c r="QE439" s="498">
        <f t="shared" ref="QE439:QE449" si="9507">IF(PY439=0,0,1)</f>
        <v>0</v>
      </c>
      <c r="QF439" s="498" t="e">
        <f t="shared" ref="QF439:QF449" si="9508">PRODUCT(QA439:QE439)</f>
        <v>#N/A</v>
      </c>
      <c r="QG439" s="504">
        <f t="shared" ref="QG439:QG449" si="9509">ROUND(PY439,0)</f>
        <v>0</v>
      </c>
      <c r="QH439" s="500">
        <f t="shared" ref="QH439:QH449" si="9510">PY439-QG439</f>
        <v>0</v>
      </c>
      <c r="QK439" s="665"/>
      <c r="QL439" s="666"/>
      <c r="QM439" s="667"/>
      <c r="QN439" s="668"/>
      <c r="QO439" s="669"/>
      <c r="QP439" s="691"/>
      <c r="QQ439" s="1326"/>
      <c r="QR439" s="497" t="e">
        <f t="shared" ref="QR439:QR449" si="9511">IF(EXACT(VLOOKUP(QK439,OFERTA_0,2,FALSE),QL439),1,0)</f>
        <v>#N/A</v>
      </c>
      <c r="QS439" s="497" t="e">
        <f t="shared" ref="QS439:QS449" si="9512">IF(EXACT(VLOOKUP(QK439,OFERTA_0,3,FALSE),QM439),1,0)</f>
        <v>#N/A</v>
      </c>
      <c r="QT439" s="498" t="e">
        <f t="shared" ref="QT439:QT449" si="9513">IF(EXACT(VLOOKUP(QK439,OFERTA_0,4,FALSE),QN439),1,0)</f>
        <v>#N/A</v>
      </c>
      <c r="QU439" s="498">
        <f t="shared" ref="QU439:QU449" si="9514">IF(QO439=0,0,1)</f>
        <v>0</v>
      </c>
      <c r="QV439" s="498">
        <f t="shared" ref="QV439:QV449" si="9515">IF(QP439=0,0,1)</f>
        <v>0</v>
      </c>
      <c r="QW439" s="498" t="e">
        <f t="shared" ref="QW439:QW449" si="9516">PRODUCT(QR439:QV439)</f>
        <v>#N/A</v>
      </c>
      <c r="QX439" s="504">
        <f t="shared" ref="QX439:QX449" si="9517">ROUND(QP439,0)</f>
        <v>0</v>
      </c>
      <c r="QY439" s="500">
        <f t="shared" ref="QY439:QY449" si="9518">QP439-QX439</f>
        <v>0</v>
      </c>
      <c r="RB439" s="428"/>
      <c r="RC439" s="436"/>
      <c r="RD439" s="440"/>
      <c r="RE439" s="406"/>
      <c r="RF439" s="438"/>
      <c r="RG439" s="439"/>
      <c r="RH439" s="439"/>
      <c r="RI439" s="497"/>
      <c r="RJ439" s="497"/>
      <c r="RK439" s="501"/>
      <c r="RL439" s="501"/>
      <c r="RM439" s="501"/>
      <c r="RN439" s="501"/>
      <c r="RO439" s="505"/>
      <c r="RP439" s="503"/>
      <c r="RS439" s="428"/>
      <c r="RT439" s="436"/>
      <c r="RU439" s="440"/>
      <c r="RV439" s="406"/>
      <c r="RW439" s="438"/>
      <c r="RX439" s="439"/>
      <c r="RY439" s="439"/>
      <c r="RZ439" s="497"/>
      <c r="SA439" s="497"/>
      <c r="SB439" s="501"/>
      <c r="SC439" s="501"/>
      <c r="SD439" s="501"/>
      <c r="SE439" s="501"/>
      <c r="SF439" s="505"/>
      <c r="SG439" s="503"/>
      <c r="SJ439" s="428"/>
      <c r="SK439" s="436"/>
      <c r="SL439" s="440"/>
      <c r="SM439" s="406"/>
      <c r="SN439" s="438"/>
      <c r="SO439" s="439"/>
      <c r="SP439" s="439"/>
      <c r="SQ439" s="497"/>
      <c r="SR439" s="497"/>
      <c r="SS439" s="501"/>
      <c r="ST439" s="501"/>
      <c r="SU439" s="501"/>
      <c r="SV439" s="501"/>
      <c r="SW439" s="505"/>
      <c r="SX439" s="503"/>
    </row>
    <row r="440" spans="2:518" ht="50.25" hidden="1" customHeight="1" thickTop="1" thickBot="1">
      <c r="B440" s="577"/>
      <c r="C440" s="578"/>
      <c r="D440" s="579"/>
      <c r="E440" s="580"/>
      <c r="F440" s="581"/>
      <c r="G440" s="585"/>
      <c r="H440" s="595"/>
      <c r="K440" s="577"/>
      <c r="L440" s="767"/>
      <c r="M440" s="579"/>
      <c r="N440" s="580"/>
      <c r="O440" s="581"/>
      <c r="P440" s="585"/>
      <c r="Q440" s="1326"/>
      <c r="R440" s="497"/>
      <c r="S440" s="497"/>
      <c r="T440" s="498"/>
      <c r="U440" s="498"/>
      <c r="V440" s="498"/>
      <c r="W440" s="498"/>
      <c r="X440" s="504"/>
      <c r="Y440" s="500"/>
      <c r="Z440" s="486"/>
      <c r="AA440" s="486"/>
      <c r="AB440" s="577"/>
      <c r="AC440" s="767"/>
      <c r="AD440" s="579"/>
      <c r="AE440" s="580"/>
      <c r="AF440" s="581"/>
      <c r="AG440" s="585"/>
      <c r="AH440" s="1326"/>
      <c r="AI440" s="497"/>
      <c r="AJ440" s="497"/>
      <c r="AK440" s="498"/>
      <c r="AL440" s="498"/>
      <c r="AM440" s="498"/>
      <c r="AN440" s="498"/>
      <c r="AO440" s="504"/>
      <c r="AP440" s="500"/>
      <c r="AQ440" s="486"/>
      <c r="AR440" s="486"/>
      <c r="AS440" s="577"/>
      <c r="AT440" s="767"/>
      <c r="AU440" s="579"/>
      <c r="AV440" s="580"/>
      <c r="AW440" s="581"/>
      <c r="AX440" s="585"/>
      <c r="AY440" s="1326"/>
      <c r="AZ440" s="497"/>
      <c r="BA440" s="497"/>
      <c r="BB440" s="498"/>
      <c r="BC440" s="498"/>
      <c r="BD440" s="498"/>
      <c r="BE440" s="498"/>
      <c r="BF440" s="504"/>
      <c r="BG440" s="500"/>
      <c r="BJ440" s="577"/>
      <c r="BK440" s="767"/>
      <c r="BL440" s="579"/>
      <c r="BM440" s="580"/>
      <c r="BN440" s="581"/>
      <c r="BO440" s="585"/>
      <c r="BP440" s="1326"/>
      <c r="BQ440" s="497"/>
      <c r="BR440" s="497"/>
      <c r="BS440" s="498"/>
      <c r="BT440" s="498"/>
      <c r="BU440" s="498"/>
      <c r="BV440" s="498"/>
      <c r="BW440" s="504"/>
      <c r="BX440" s="500"/>
      <c r="CA440" s="577"/>
      <c r="CB440" s="767"/>
      <c r="CC440" s="579"/>
      <c r="CD440" s="580"/>
      <c r="CE440" s="581"/>
      <c r="CF440" s="585"/>
      <c r="CG440" s="1326"/>
      <c r="CH440" s="497"/>
      <c r="CI440" s="497"/>
      <c r="CJ440" s="498"/>
      <c r="CK440" s="498"/>
      <c r="CL440" s="498"/>
      <c r="CM440" s="498"/>
      <c r="CN440" s="504"/>
      <c r="CO440" s="500"/>
      <c r="CR440" s="577"/>
      <c r="CS440" s="767"/>
      <c r="CT440" s="579"/>
      <c r="CU440" s="580"/>
      <c r="CV440" s="581"/>
      <c r="CW440" s="585"/>
      <c r="CX440" s="1326"/>
      <c r="CY440" s="497"/>
      <c r="CZ440" s="497"/>
      <c r="DA440" s="498"/>
      <c r="DB440" s="498"/>
      <c r="DC440" s="498"/>
      <c r="DD440" s="498"/>
      <c r="DE440" s="504"/>
      <c r="DF440" s="500"/>
      <c r="DI440" s="577"/>
      <c r="DJ440" s="767"/>
      <c r="DK440" s="579"/>
      <c r="DL440" s="580"/>
      <c r="DM440" s="581"/>
      <c r="DN440" s="585"/>
      <c r="DO440" s="1326"/>
      <c r="DP440" s="497"/>
      <c r="DQ440" s="497"/>
      <c r="DR440" s="498"/>
      <c r="DS440" s="498"/>
      <c r="DT440" s="498"/>
      <c r="DU440" s="498"/>
      <c r="DV440" s="504"/>
      <c r="DW440" s="500"/>
      <c r="DZ440" s="577"/>
      <c r="EA440" s="767"/>
      <c r="EB440" s="579"/>
      <c r="EC440" s="580"/>
      <c r="ED440" s="581"/>
      <c r="EE440" s="585"/>
      <c r="EF440" s="1326"/>
      <c r="EG440" s="497"/>
      <c r="EH440" s="497"/>
      <c r="EI440" s="498"/>
      <c r="EJ440" s="498"/>
      <c r="EK440" s="498"/>
      <c r="EL440" s="498"/>
      <c r="EM440" s="504"/>
      <c r="EN440" s="500"/>
      <c r="EQ440" s="665"/>
      <c r="ER440" s="666"/>
      <c r="ES440" s="667"/>
      <c r="ET440" s="668"/>
      <c r="EU440" s="669"/>
      <c r="EV440" s="691"/>
      <c r="EW440" s="1326"/>
      <c r="EX440" s="497" t="e">
        <f t="shared" si="9367"/>
        <v>#N/A</v>
      </c>
      <c r="EY440" s="497" t="e">
        <f t="shared" si="9368"/>
        <v>#N/A</v>
      </c>
      <c r="EZ440" s="498" t="e">
        <f t="shared" si="9369"/>
        <v>#N/A</v>
      </c>
      <c r="FA440" s="498">
        <f t="shared" si="9370"/>
        <v>0</v>
      </c>
      <c r="FB440" s="498">
        <f t="shared" si="9371"/>
        <v>0</v>
      </c>
      <c r="FC440" s="498" t="e">
        <f t="shared" si="9372"/>
        <v>#N/A</v>
      </c>
      <c r="FD440" s="504">
        <f t="shared" si="9373"/>
        <v>0</v>
      </c>
      <c r="FE440" s="500">
        <f t="shared" si="9374"/>
        <v>0</v>
      </c>
      <c r="FH440" s="665"/>
      <c r="FI440" s="666"/>
      <c r="FJ440" s="667"/>
      <c r="FK440" s="668"/>
      <c r="FL440" s="669"/>
      <c r="FM440" s="691"/>
      <c r="FN440" s="1326"/>
      <c r="FO440" s="497" t="e">
        <f t="shared" si="9375"/>
        <v>#N/A</v>
      </c>
      <c r="FP440" s="497" t="e">
        <f t="shared" si="9376"/>
        <v>#N/A</v>
      </c>
      <c r="FQ440" s="498" t="e">
        <f t="shared" si="9377"/>
        <v>#N/A</v>
      </c>
      <c r="FR440" s="498">
        <f t="shared" si="9378"/>
        <v>0</v>
      </c>
      <c r="FS440" s="498">
        <f t="shared" si="9379"/>
        <v>0</v>
      </c>
      <c r="FT440" s="498" t="e">
        <f t="shared" si="9380"/>
        <v>#N/A</v>
      </c>
      <c r="FU440" s="504">
        <f t="shared" si="9381"/>
        <v>0</v>
      </c>
      <c r="FV440" s="500">
        <f t="shared" si="9382"/>
        <v>0</v>
      </c>
      <c r="FY440" s="665"/>
      <c r="FZ440" s="666"/>
      <c r="GA440" s="667"/>
      <c r="GB440" s="668"/>
      <c r="GC440" s="669"/>
      <c r="GD440" s="691"/>
      <c r="GE440" s="1326"/>
      <c r="GF440" s="497" t="e">
        <f t="shared" si="9383"/>
        <v>#N/A</v>
      </c>
      <c r="GG440" s="497" t="e">
        <f t="shared" si="9384"/>
        <v>#N/A</v>
      </c>
      <c r="GH440" s="498" t="e">
        <f t="shared" si="9385"/>
        <v>#N/A</v>
      </c>
      <c r="GI440" s="498">
        <f t="shared" si="9386"/>
        <v>0</v>
      </c>
      <c r="GJ440" s="498">
        <f t="shared" si="9387"/>
        <v>0</v>
      </c>
      <c r="GK440" s="498" t="e">
        <f t="shared" si="9388"/>
        <v>#N/A</v>
      </c>
      <c r="GL440" s="504">
        <f t="shared" si="9389"/>
        <v>0</v>
      </c>
      <c r="GM440" s="500">
        <f t="shared" si="9390"/>
        <v>0</v>
      </c>
      <c r="GP440" s="665"/>
      <c r="GQ440" s="666"/>
      <c r="GR440" s="667"/>
      <c r="GS440" s="668"/>
      <c r="GT440" s="669"/>
      <c r="GU440" s="691"/>
      <c r="GV440" s="1326"/>
      <c r="GW440" s="497" t="e">
        <f t="shared" si="9391"/>
        <v>#N/A</v>
      </c>
      <c r="GX440" s="497" t="e">
        <f t="shared" si="9392"/>
        <v>#N/A</v>
      </c>
      <c r="GY440" s="498" t="e">
        <f t="shared" si="9393"/>
        <v>#N/A</v>
      </c>
      <c r="GZ440" s="498">
        <f t="shared" si="9394"/>
        <v>0</v>
      </c>
      <c r="HA440" s="498">
        <f t="shared" si="9395"/>
        <v>0</v>
      </c>
      <c r="HB440" s="498" t="e">
        <f t="shared" si="9396"/>
        <v>#N/A</v>
      </c>
      <c r="HC440" s="504">
        <f t="shared" si="9397"/>
        <v>0</v>
      </c>
      <c r="HD440" s="500">
        <f t="shared" si="9398"/>
        <v>0</v>
      </c>
      <c r="HG440" s="665"/>
      <c r="HH440" s="666"/>
      <c r="HI440" s="667"/>
      <c r="HJ440" s="668"/>
      <c r="HK440" s="669"/>
      <c r="HL440" s="691"/>
      <c r="HM440" s="1326"/>
      <c r="HN440" s="497" t="e">
        <f t="shared" si="9399"/>
        <v>#N/A</v>
      </c>
      <c r="HO440" s="497" t="e">
        <f t="shared" si="9400"/>
        <v>#N/A</v>
      </c>
      <c r="HP440" s="498" t="e">
        <f t="shared" si="9401"/>
        <v>#N/A</v>
      </c>
      <c r="HQ440" s="498">
        <f t="shared" si="9402"/>
        <v>0</v>
      </c>
      <c r="HR440" s="498">
        <f t="shared" si="9403"/>
        <v>0</v>
      </c>
      <c r="HS440" s="498" t="e">
        <f t="shared" si="9404"/>
        <v>#N/A</v>
      </c>
      <c r="HT440" s="504">
        <f t="shared" si="9405"/>
        <v>0</v>
      </c>
      <c r="HU440" s="500">
        <f t="shared" si="9406"/>
        <v>0</v>
      </c>
      <c r="HX440" s="665"/>
      <c r="HY440" s="666"/>
      <c r="HZ440" s="667"/>
      <c r="IA440" s="668"/>
      <c r="IB440" s="669"/>
      <c r="IC440" s="691"/>
      <c r="ID440" s="1326"/>
      <c r="IE440" s="497" t="e">
        <f t="shared" si="9407"/>
        <v>#N/A</v>
      </c>
      <c r="IF440" s="497" t="e">
        <f t="shared" si="9408"/>
        <v>#N/A</v>
      </c>
      <c r="IG440" s="498" t="e">
        <f t="shared" si="9409"/>
        <v>#N/A</v>
      </c>
      <c r="IH440" s="498">
        <f t="shared" si="9410"/>
        <v>0</v>
      </c>
      <c r="II440" s="498">
        <f t="shared" si="9411"/>
        <v>0</v>
      </c>
      <c r="IJ440" s="498" t="e">
        <f t="shared" si="9412"/>
        <v>#N/A</v>
      </c>
      <c r="IK440" s="504">
        <f t="shared" si="9413"/>
        <v>0</v>
      </c>
      <c r="IL440" s="500">
        <f t="shared" si="9414"/>
        <v>0</v>
      </c>
      <c r="IO440" s="665"/>
      <c r="IP440" s="666"/>
      <c r="IQ440" s="667"/>
      <c r="IR440" s="668"/>
      <c r="IS440" s="669"/>
      <c r="IT440" s="691"/>
      <c r="IU440" s="1326"/>
      <c r="IV440" s="497" t="e">
        <f t="shared" si="9415"/>
        <v>#N/A</v>
      </c>
      <c r="IW440" s="497" t="e">
        <f t="shared" si="9416"/>
        <v>#N/A</v>
      </c>
      <c r="IX440" s="498" t="e">
        <f t="shared" si="9417"/>
        <v>#N/A</v>
      </c>
      <c r="IY440" s="498">
        <f t="shared" si="9418"/>
        <v>0</v>
      </c>
      <c r="IZ440" s="498">
        <f t="shared" si="9419"/>
        <v>0</v>
      </c>
      <c r="JA440" s="498" t="e">
        <f t="shared" si="9420"/>
        <v>#N/A</v>
      </c>
      <c r="JB440" s="504">
        <f t="shared" si="9421"/>
        <v>0</v>
      </c>
      <c r="JC440" s="500">
        <f t="shared" si="9422"/>
        <v>0</v>
      </c>
      <c r="JF440" s="665"/>
      <c r="JG440" s="666"/>
      <c r="JH440" s="667"/>
      <c r="JI440" s="668"/>
      <c r="JJ440" s="669"/>
      <c r="JK440" s="691"/>
      <c r="JL440" s="1326"/>
      <c r="JM440" s="497" t="e">
        <f t="shared" si="9423"/>
        <v>#N/A</v>
      </c>
      <c r="JN440" s="497" t="e">
        <f t="shared" si="9424"/>
        <v>#N/A</v>
      </c>
      <c r="JO440" s="498" t="e">
        <f t="shared" si="9425"/>
        <v>#N/A</v>
      </c>
      <c r="JP440" s="498">
        <f t="shared" si="9426"/>
        <v>0</v>
      </c>
      <c r="JQ440" s="498">
        <f t="shared" si="9427"/>
        <v>0</v>
      </c>
      <c r="JR440" s="498" t="e">
        <f t="shared" si="9428"/>
        <v>#N/A</v>
      </c>
      <c r="JS440" s="504">
        <f t="shared" si="9429"/>
        <v>0</v>
      </c>
      <c r="JT440" s="500">
        <f t="shared" si="9430"/>
        <v>0</v>
      </c>
      <c r="JW440" s="665"/>
      <c r="JX440" s="666"/>
      <c r="JY440" s="667"/>
      <c r="JZ440" s="668"/>
      <c r="KA440" s="669"/>
      <c r="KB440" s="691"/>
      <c r="KC440" s="1326"/>
      <c r="KD440" s="497" t="e">
        <f t="shared" si="9431"/>
        <v>#N/A</v>
      </c>
      <c r="KE440" s="497" t="e">
        <f t="shared" si="9432"/>
        <v>#N/A</v>
      </c>
      <c r="KF440" s="498" t="e">
        <f t="shared" si="9433"/>
        <v>#N/A</v>
      </c>
      <c r="KG440" s="498">
        <f t="shared" si="9434"/>
        <v>0</v>
      </c>
      <c r="KH440" s="498">
        <f t="shared" si="9435"/>
        <v>0</v>
      </c>
      <c r="KI440" s="498" t="e">
        <f t="shared" si="9436"/>
        <v>#N/A</v>
      </c>
      <c r="KJ440" s="504">
        <f t="shared" si="9437"/>
        <v>0</v>
      </c>
      <c r="KK440" s="500">
        <f t="shared" si="9438"/>
        <v>0</v>
      </c>
      <c r="KN440" s="665"/>
      <c r="KO440" s="666"/>
      <c r="KP440" s="667"/>
      <c r="KQ440" s="668"/>
      <c r="KR440" s="669"/>
      <c r="KS440" s="691"/>
      <c r="KT440" s="1326"/>
      <c r="KU440" s="497" t="e">
        <f t="shared" si="9439"/>
        <v>#N/A</v>
      </c>
      <c r="KV440" s="497" t="e">
        <f t="shared" si="9440"/>
        <v>#N/A</v>
      </c>
      <c r="KW440" s="498" t="e">
        <f t="shared" si="9441"/>
        <v>#N/A</v>
      </c>
      <c r="KX440" s="498">
        <f t="shared" si="9442"/>
        <v>0</v>
      </c>
      <c r="KY440" s="498">
        <f t="shared" si="9443"/>
        <v>0</v>
      </c>
      <c r="KZ440" s="498" t="e">
        <f t="shared" si="9444"/>
        <v>#N/A</v>
      </c>
      <c r="LA440" s="504">
        <f t="shared" si="9445"/>
        <v>0</v>
      </c>
      <c r="LB440" s="500">
        <f t="shared" si="9446"/>
        <v>0</v>
      </c>
      <c r="LE440" s="665"/>
      <c r="LF440" s="666"/>
      <c r="LG440" s="667"/>
      <c r="LH440" s="668"/>
      <c r="LI440" s="669"/>
      <c r="LJ440" s="691"/>
      <c r="LK440" s="1326"/>
      <c r="LL440" s="497" t="e">
        <f t="shared" si="9447"/>
        <v>#N/A</v>
      </c>
      <c r="LM440" s="497" t="e">
        <f t="shared" si="9448"/>
        <v>#N/A</v>
      </c>
      <c r="LN440" s="498" t="e">
        <f t="shared" si="9449"/>
        <v>#N/A</v>
      </c>
      <c r="LO440" s="498">
        <f t="shared" si="9450"/>
        <v>0</v>
      </c>
      <c r="LP440" s="498">
        <f t="shared" si="9451"/>
        <v>0</v>
      </c>
      <c r="LQ440" s="498" t="e">
        <f t="shared" si="9452"/>
        <v>#N/A</v>
      </c>
      <c r="LR440" s="504">
        <f t="shared" si="9453"/>
        <v>0</v>
      </c>
      <c r="LS440" s="500">
        <f t="shared" si="9454"/>
        <v>0</v>
      </c>
      <c r="LV440" s="665"/>
      <c r="LW440" s="666"/>
      <c r="LX440" s="667"/>
      <c r="LY440" s="668"/>
      <c r="LZ440" s="669"/>
      <c r="MA440" s="691"/>
      <c r="MB440" s="1326"/>
      <c r="MC440" s="497" t="e">
        <f t="shared" si="9455"/>
        <v>#N/A</v>
      </c>
      <c r="MD440" s="497" t="e">
        <f t="shared" si="9456"/>
        <v>#N/A</v>
      </c>
      <c r="ME440" s="498" t="e">
        <f t="shared" si="9457"/>
        <v>#N/A</v>
      </c>
      <c r="MF440" s="498">
        <f t="shared" si="9458"/>
        <v>0</v>
      </c>
      <c r="MG440" s="498">
        <f t="shared" si="9459"/>
        <v>0</v>
      </c>
      <c r="MH440" s="498" t="e">
        <f t="shared" si="9460"/>
        <v>#N/A</v>
      </c>
      <c r="MI440" s="504">
        <f t="shared" si="9461"/>
        <v>0</v>
      </c>
      <c r="MJ440" s="500">
        <f t="shared" si="9462"/>
        <v>0</v>
      </c>
      <c r="MM440" s="665"/>
      <c r="MN440" s="666"/>
      <c r="MO440" s="667"/>
      <c r="MP440" s="668"/>
      <c r="MQ440" s="669"/>
      <c r="MR440" s="691"/>
      <c r="MS440" s="1326"/>
      <c r="MT440" s="497" t="e">
        <f t="shared" si="9463"/>
        <v>#N/A</v>
      </c>
      <c r="MU440" s="497" t="e">
        <f t="shared" si="9464"/>
        <v>#N/A</v>
      </c>
      <c r="MV440" s="498" t="e">
        <f t="shared" si="9465"/>
        <v>#N/A</v>
      </c>
      <c r="MW440" s="498">
        <f t="shared" si="9466"/>
        <v>0</v>
      </c>
      <c r="MX440" s="498">
        <f t="shared" si="9467"/>
        <v>0</v>
      </c>
      <c r="MY440" s="498" t="e">
        <f t="shared" si="9468"/>
        <v>#N/A</v>
      </c>
      <c r="MZ440" s="504">
        <f t="shared" si="9469"/>
        <v>0</v>
      </c>
      <c r="NA440" s="500">
        <f t="shared" si="9470"/>
        <v>0</v>
      </c>
      <c r="ND440" s="665"/>
      <c r="NE440" s="666"/>
      <c r="NF440" s="667"/>
      <c r="NG440" s="668"/>
      <c r="NH440" s="669"/>
      <c r="NI440" s="691"/>
      <c r="NJ440" s="1326"/>
      <c r="NK440" s="497" t="e">
        <f t="shared" si="9471"/>
        <v>#N/A</v>
      </c>
      <c r="NL440" s="497" t="e">
        <f t="shared" si="9472"/>
        <v>#N/A</v>
      </c>
      <c r="NM440" s="498" t="e">
        <f t="shared" si="9473"/>
        <v>#N/A</v>
      </c>
      <c r="NN440" s="498">
        <f t="shared" si="9474"/>
        <v>0</v>
      </c>
      <c r="NO440" s="498">
        <f t="shared" si="9475"/>
        <v>0</v>
      </c>
      <c r="NP440" s="498" t="e">
        <f t="shared" si="9476"/>
        <v>#N/A</v>
      </c>
      <c r="NQ440" s="504">
        <f t="shared" si="9477"/>
        <v>0</v>
      </c>
      <c r="NR440" s="500">
        <f t="shared" si="9478"/>
        <v>0</v>
      </c>
      <c r="NU440" s="665"/>
      <c r="NV440" s="666"/>
      <c r="NW440" s="667"/>
      <c r="NX440" s="668"/>
      <c r="NY440" s="669"/>
      <c r="NZ440" s="691"/>
      <c r="OA440" s="1326"/>
      <c r="OB440" s="497" t="e">
        <f t="shared" si="9479"/>
        <v>#N/A</v>
      </c>
      <c r="OC440" s="497" t="e">
        <f t="shared" si="9480"/>
        <v>#N/A</v>
      </c>
      <c r="OD440" s="498" t="e">
        <f t="shared" si="9481"/>
        <v>#N/A</v>
      </c>
      <c r="OE440" s="498">
        <f t="shared" si="9482"/>
        <v>0</v>
      </c>
      <c r="OF440" s="498">
        <f t="shared" si="9483"/>
        <v>0</v>
      </c>
      <c r="OG440" s="498" t="e">
        <f t="shared" si="9484"/>
        <v>#N/A</v>
      </c>
      <c r="OH440" s="504">
        <f t="shared" si="9485"/>
        <v>0</v>
      </c>
      <c r="OI440" s="500">
        <f t="shared" si="9486"/>
        <v>0</v>
      </c>
      <c r="OL440" s="665"/>
      <c r="OM440" s="666"/>
      <c r="ON440" s="667"/>
      <c r="OO440" s="668"/>
      <c r="OP440" s="669"/>
      <c r="OQ440" s="691"/>
      <c r="OR440" s="1326"/>
      <c r="OS440" s="497" t="e">
        <f t="shared" si="9487"/>
        <v>#N/A</v>
      </c>
      <c r="OT440" s="497" t="e">
        <f t="shared" si="9488"/>
        <v>#N/A</v>
      </c>
      <c r="OU440" s="498" t="e">
        <f t="shared" si="9489"/>
        <v>#N/A</v>
      </c>
      <c r="OV440" s="498">
        <f t="shared" si="9490"/>
        <v>0</v>
      </c>
      <c r="OW440" s="498">
        <f t="shared" si="9491"/>
        <v>0</v>
      </c>
      <c r="OX440" s="498" t="e">
        <f t="shared" si="9492"/>
        <v>#N/A</v>
      </c>
      <c r="OY440" s="504">
        <f t="shared" si="9493"/>
        <v>0</v>
      </c>
      <c r="OZ440" s="500">
        <f t="shared" si="9494"/>
        <v>0</v>
      </c>
      <c r="PC440" s="665"/>
      <c r="PD440" s="666"/>
      <c r="PE440" s="667"/>
      <c r="PF440" s="668"/>
      <c r="PG440" s="669"/>
      <c r="PH440" s="691"/>
      <c r="PI440" s="1326"/>
      <c r="PJ440" s="497" t="e">
        <f t="shared" si="9495"/>
        <v>#N/A</v>
      </c>
      <c r="PK440" s="497" t="e">
        <f t="shared" si="9496"/>
        <v>#N/A</v>
      </c>
      <c r="PL440" s="498" t="e">
        <f t="shared" si="9497"/>
        <v>#N/A</v>
      </c>
      <c r="PM440" s="498">
        <f t="shared" si="9498"/>
        <v>0</v>
      </c>
      <c r="PN440" s="498">
        <f t="shared" si="9499"/>
        <v>0</v>
      </c>
      <c r="PO440" s="498" t="e">
        <f t="shared" si="9500"/>
        <v>#N/A</v>
      </c>
      <c r="PP440" s="504">
        <f t="shared" si="9501"/>
        <v>0</v>
      </c>
      <c r="PQ440" s="500">
        <f t="shared" si="9502"/>
        <v>0</v>
      </c>
      <c r="PT440" s="665"/>
      <c r="PU440" s="666"/>
      <c r="PV440" s="667"/>
      <c r="PW440" s="668"/>
      <c r="PX440" s="669"/>
      <c r="PY440" s="691"/>
      <c r="PZ440" s="1326"/>
      <c r="QA440" s="497" t="e">
        <f t="shared" si="9503"/>
        <v>#N/A</v>
      </c>
      <c r="QB440" s="497" t="e">
        <f t="shared" si="9504"/>
        <v>#N/A</v>
      </c>
      <c r="QC440" s="498" t="e">
        <f t="shared" si="9505"/>
        <v>#N/A</v>
      </c>
      <c r="QD440" s="498">
        <f t="shared" si="9506"/>
        <v>0</v>
      </c>
      <c r="QE440" s="498">
        <f t="shared" si="9507"/>
        <v>0</v>
      </c>
      <c r="QF440" s="498" t="e">
        <f t="shared" si="9508"/>
        <v>#N/A</v>
      </c>
      <c r="QG440" s="504">
        <f t="shared" si="9509"/>
        <v>0</v>
      </c>
      <c r="QH440" s="500">
        <f t="shared" si="9510"/>
        <v>0</v>
      </c>
      <c r="QK440" s="665"/>
      <c r="QL440" s="666"/>
      <c r="QM440" s="667"/>
      <c r="QN440" s="668"/>
      <c r="QO440" s="669"/>
      <c r="QP440" s="691"/>
      <c r="QQ440" s="1326"/>
      <c r="QR440" s="497" t="e">
        <f t="shared" si="9511"/>
        <v>#N/A</v>
      </c>
      <c r="QS440" s="497" t="e">
        <f t="shared" si="9512"/>
        <v>#N/A</v>
      </c>
      <c r="QT440" s="498" t="e">
        <f t="shared" si="9513"/>
        <v>#N/A</v>
      </c>
      <c r="QU440" s="498">
        <f t="shared" si="9514"/>
        <v>0</v>
      </c>
      <c r="QV440" s="498">
        <f t="shared" si="9515"/>
        <v>0</v>
      </c>
      <c r="QW440" s="498" t="e">
        <f t="shared" si="9516"/>
        <v>#N/A</v>
      </c>
      <c r="QX440" s="504">
        <f t="shared" si="9517"/>
        <v>0</v>
      </c>
      <c r="QY440" s="500">
        <f t="shared" si="9518"/>
        <v>0</v>
      </c>
      <c r="RB440" s="428"/>
      <c r="RC440" s="436"/>
      <c r="RD440" s="440"/>
      <c r="RE440" s="406"/>
      <c r="RF440" s="438"/>
      <c r="RG440" s="439"/>
      <c r="RH440" s="439"/>
      <c r="RI440" s="497"/>
      <c r="RJ440" s="497"/>
      <c r="RK440" s="501"/>
      <c r="RL440" s="501"/>
      <c r="RM440" s="501"/>
      <c r="RN440" s="501"/>
      <c r="RO440" s="505"/>
      <c r="RP440" s="503"/>
      <c r="RS440" s="428"/>
      <c r="RT440" s="436"/>
      <c r="RU440" s="440"/>
      <c r="RV440" s="406"/>
      <c r="RW440" s="438"/>
      <c r="RX440" s="439"/>
      <c r="RY440" s="439"/>
      <c r="RZ440" s="497"/>
      <c r="SA440" s="497"/>
      <c r="SB440" s="501"/>
      <c r="SC440" s="501"/>
      <c r="SD440" s="501"/>
      <c r="SE440" s="501"/>
      <c r="SF440" s="505"/>
      <c r="SG440" s="503"/>
      <c r="SJ440" s="428"/>
      <c r="SK440" s="436"/>
      <c r="SL440" s="440"/>
      <c r="SM440" s="406"/>
      <c r="SN440" s="438"/>
      <c r="SO440" s="439"/>
      <c r="SP440" s="439"/>
      <c r="SQ440" s="497"/>
      <c r="SR440" s="497"/>
      <c r="SS440" s="501"/>
      <c r="ST440" s="501"/>
      <c r="SU440" s="501"/>
      <c r="SV440" s="501"/>
      <c r="SW440" s="505"/>
      <c r="SX440" s="503"/>
    </row>
    <row r="441" spans="2:518" ht="50.25" hidden="1" customHeight="1" thickTop="1" thickBot="1">
      <c r="B441" s="577"/>
      <c r="C441" s="578"/>
      <c r="D441" s="579"/>
      <c r="E441" s="580"/>
      <c r="F441" s="581"/>
      <c r="G441" s="585"/>
      <c r="H441" s="595"/>
      <c r="K441" s="577"/>
      <c r="L441" s="767"/>
      <c r="M441" s="579"/>
      <c r="N441" s="580"/>
      <c r="O441" s="581"/>
      <c r="P441" s="585"/>
      <c r="Q441" s="1326"/>
      <c r="R441" s="497"/>
      <c r="S441" s="497"/>
      <c r="T441" s="498"/>
      <c r="U441" s="498"/>
      <c r="V441" s="498"/>
      <c r="W441" s="498"/>
      <c r="X441" s="504"/>
      <c r="Y441" s="500"/>
      <c r="Z441" s="486"/>
      <c r="AA441" s="486"/>
      <c r="AB441" s="577"/>
      <c r="AC441" s="767"/>
      <c r="AD441" s="579"/>
      <c r="AE441" s="580"/>
      <c r="AF441" s="581"/>
      <c r="AG441" s="585"/>
      <c r="AH441" s="1326"/>
      <c r="AI441" s="497"/>
      <c r="AJ441" s="497"/>
      <c r="AK441" s="498"/>
      <c r="AL441" s="498"/>
      <c r="AM441" s="498"/>
      <c r="AN441" s="498"/>
      <c r="AO441" s="504"/>
      <c r="AP441" s="500"/>
      <c r="AQ441" s="486"/>
      <c r="AR441" s="486"/>
      <c r="AS441" s="577"/>
      <c r="AT441" s="767"/>
      <c r="AU441" s="579"/>
      <c r="AV441" s="580"/>
      <c r="AW441" s="581"/>
      <c r="AX441" s="585"/>
      <c r="AY441" s="1326"/>
      <c r="AZ441" s="497"/>
      <c r="BA441" s="497"/>
      <c r="BB441" s="498"/>
      <c r="BC441" s="498"/>
      <c r="BD441" s="498"/>
      <c r="BE441" s="498"/>
      <c r="BF441" s="504"/>
      <c r="BG441" s="500"/>
      <c r="BJ441" s="577"/>
      <c r="BK441" s="767"/>
      <c r="BL441" s="579"/>
      <c r="BM441" s="580"/>
      <c r="BN441" s="581"/>
      <c r="BO441" s="585"/>
      <c r="BP441" s="1326"/>
      <c r="BQ441" s="497"/>
      <c r="BR441" s="497"/>
      <c r="BS441" s="498"/>
      <c r="BT441" s="498"/>
      <c r="BU441" s="498"/>
      <c r="BV441" s="498"/>
      <c r="BW441" s="504"/>
      <c r="BX441" s="500"/>
      <c r="CA441" s="577"/>
      <c r="CB441" s="767"/>
      <c r="CC441" s="579"/>
      <c r="CD441" s="580"/>
      <c r="CE441" s="581"/>
      <c r="CF441" s="585"/>
      <c r="CG441" s="1326"/>
      <c r="CH441" s="497"/>
      <c r="CI441" s="497"/>
      <c r="CJ441" s="498"/>
      <c r="CK441" s="498"/>
      <c r="CL441" s="498"/>
      <c r="CM441" s="498"/>
      <c r="CN441" s="504"/>
      <c r="CO441" s="500"/>
      <c r="CR441" s="577"/>
      <c r="CS441" s="767"/>
      <c r="CT441" s="579"/>
      <c r="CU441" s="580"/>
      <c r="CV441" s="581"/>
      <c r="CW441" s="585"/>
      <c r="CX441" s="1326"/>
      <c r="CY441" s="497"/>
      <c r="CZ441" s="497"/>
      <c r="DA441" s="498"/>
      <c r="DB441" s="498"/>
      <c r="DC441" s="498"/>
      <c r="DD441" s="498"/>
      <c r="DE441" s="504"/>
      <c r="DF441" s="500"/>
      <c r="DI441" s="577"/>
      <c r="DJ441" s="767"/>
      <c r="DK441" s="579"/>
      <c r="DL441" s="580"/>
      <c r="DM441" s="581"/>
      <c r="DN441" s="585"/>
      <c r="DO441" s="1326"/>
      <c r="DP441" s="497"/>
      <c r="DQ441" s="497"/>
      <c r="DR441" s="498"/>
      <c r="DS441" s="498"/>
      <c r="DT441" s="498"/>
      <c r="DU441" s="498"/>
      <c r="DV441" s="504"/>
      <c r="DW441" s="500"/>
      <c r="DZ441" s="577"/>
      <c r="EA441" s="767"/>
      <c r="EB441" s="579"/>
      <c r="EC441" s="580"/>
      <c r="ED441" s="581"/>
      <c r="EE441" s="585"/>
      <c r="EF441" s="1326"/>
      <c r="EG441" s="497"/>
      <c r="EH441" s="497"/>
      <c r="EI441" s="498"/>
      <c r="EJ441" s="498"/>
      <c r="EK441" s="498"/>
      <c r="EL441" s="498"/>
      <c r="EM441" s="504"/>
      <c r="EN441" s="500"/>
      <c r="EQ441" s="665"/>
      <c r="ER441" s="666"/>
      <c r="ES441" s="667"/>
      <c r="ET441" s="668"/>
      <c r="EU441" s="669"/>
      <c r="EV441" s="691"/>
      <c r="EW441" s="1326"/>
      <c r="EX441" s="497" t="e">
        <f t="shared" si="9367"/>
        <v>#N/A</v>
      </c>
      <c r="EY441" s="497" t="e">
        <f t="shared" si="9368"/>
        <v>#N/A</v>
      </c>
      <c r="EZ441" s="498" t="e">
        <f t="shared" si="9369"/>
        <v>#N/A</v>
      </c>
      <c r="FA441" s="498">
        <f t="shared" si="9370"/>
        <v>0</v>
      </c>
      <c r="FB441" s="498">
        <f t="shared" si="9371"/>
        <v>0</v>
      </c>
      <c r="FC441" s="498" t="e">
        <f t="shared" si="9372"/>
        <v>#N/A</v>
      </c>
      <c r="FD441" s="504">
        <f t="shared" si="9373"/>
        <v>0</v>
      </c>
      <c r="FE441" s="500">
        <f t="shared" si="9374"/>
        <v>0</v>
      </c>
      <c r="FH441" s="665"/>
      <c r="FI441" s="666"/>
      <c r="FJ441" s="667"/>
      <c r="FK441" s="668"/>
      <c r="FL441" s="669"/>
      <c r="FM441" s="691"/>
      <c r="FN441" s="1326"/>
      <c r="FO441" s="497" t="e">
        <f t="shared" si="9375"/>
        <v>#N/A</v>
      </c>
      <c r="FP441" s="497" t="e">
        <f t="shared" si="9376"/>
        <v>#N/A</v>
      </c>
      <c r="FQ441" s="498" t="e">
        <f t="shared" si="9377"/>
        <v>#N/A</v>
      </c>
      <c r="FR441" s="498">
        <f t="shared" si="9378"/>
        <v>0</v>
      </c>
      <c r="FS441" s="498">
        <f t="shared" si="9379"/>
        <v>0</v>
      </c>
      <c r="FT441" s="498" t="e">
        <f t="shared" si="9380"/>
        <v>#N/A</v>
      </c>
      <c r="FU441" s="504">
        <f t="shared" si="9381"/>
        <v>0</v>
      </c>
      <c r="FV441" s="500">
        <f t="shared" si="9382"/>
        <v>0</v>
      </c>
      <c r="FY441" s="665"/>
      <c r="FZ441" s="666"/>
      <c r="GA441" s="667"/>
      <c r="GB441" s="668"/>
      <c r="GC441" s="669"/>
      <c r="GD441" s="691"/>
      <c r="GE441" s="1326"/>
      <c r="GF441" s="497" t="e">
        <f t="shared" si="9383"/>
        <v>#N/A</v>
      </c>
      <c r="GG441" s="497" t="e">
        <f t="shared" si="9384"/>
        <v>#N/A</v>
      </c>
      <c r="GH441" s="498" t="e">
        <f t="shared" si="9385"/>
        <v>#N/A</v>
      </c>
      <c r="GI441" s="498">
        <f t="shared" si="9386"/>
        <v>0</v>
      </c>
      <c r="GJ441" s="498">
        <f t="shared" si="9387"/>
        <v>0</v>
      </c>
      <c r="GK441" s="498" t="e">
        <f t="shared" si="9388"/>
        <v>#N/A</v>
      </c>
      <c r="GL441" s="504">
        <f t="shared" si="9389"/>
        <v>0</v>
      </c>
      <c r="GM441" s="500">
        <f t="shared" si="9390"/>
        <v>0</v>
      </c>
      <c r="GP441" s="665"/>
      <c r="GQ441" s="666"/>
      <c r="GR441" s="667"/>
      <c r="GS441" s="668"/>
      <c r="GT441" s="669"/>
      <c r="GU441" s="691"/>
      <c r="GV441" s="1326"/>
      <c r="GW441" s="497" t="e">
        <f t="shared" si="9391"/>
        <v>#N/A</v>
      </c>
      <c r="GX441" s="497" t="e">
        <f t="shared" si="9392"/>
        <v>#N/A</v>
      </c>
      <c r="GY441" s="498" t="e">
        <f t="shared" si="9393"/>
        <v>#N/A</v>
      </c>
      <c r="GZ441" s="498">
        <f t="shared" si="9394"/>
        <v>0</v>
      </c>
      <c r="HA441" s="498">
        <f t="shared" si="9395"/>
        <v>0</v>
      </c>
      <c r="HB441" s="498" t="e">
        <f t="shared" si="9396"/>
        <v>#N/A</v>
      </c>
      <c r="HC441" s="504">
        <f t="shared" si="9397"/>
        <v>0</v>
      </c>
      <c r="HD441" s="500">
        <f t="shared" si="9398"/>
        <v>0</v>
      </c>
      <c r="HG441" s="665"/>
      <c r="HH441" s="666"/>
      <c r="HI441" s="667"/>
      <c r="HJ441" s="668"/>
      <c r="HK441" s="669"/>
      <c r="HL441" s="691"/>
      <c r="HM441" s="1326"/>
      <c r="HN441" s="497" t="e">
        <f t="shared" si="9399"/>
        <v>#N/A</v>
      </c>
      <c r="HO441" s="497" t="e">
        <f t="shared" si="9400"/>
        <v>#N/A</v>
      </c>
      <c r="HP441" s="498" t="e">
        <f t="shared" si="9401"/>
        <v>#N/A</v>
      </c>
      <c r="HQ441" s="498">
        <f t="shared" si="9402"/>
        <v>0</v>
      </c>
      <c r="HR441" s="498">
        <f t="shared" si="9403"/>
        <v>0</v>
      </c>
      <c r="HS441" s="498" t="e">
        <f t="shared" si="9404"/>
        <v>#N/A</v>
      </c>
      <c r="HT441" s="504">
        <f t="shared" si="9405"/>
        <v>0</v>
      </c>
      <c r="HU441" s="500">
        <f t="shared" si="9406"/>
        <v>0</v>
      </c>
      <c r="HX441" s="665"/>
      <c r="HY441" s="666"/>
      <c r="HZ441" s="667"/>
      <c r="IA441" s="668"/>
      <c r="IB441" s="669"/>
      <c r="IC441" s="691"/>
      <c r="ID441" s="1326"/>
      <c r="IE441" s="497" t="e">
        <f t="shared" si="9407"/>
        <v>#N/A</v>
      </c>
      <c r="IF441" s="497" t="e">
        <f t="shared" si="9408"/>
        <v>#N/A</v>
      </c>
      <c r="IG441" s="498" t="e">
        <f t="shared" si="9409"/>
        <v>#N/A</v>
      </c>
      <c r="IH441" s="498">
        <f t="shared" si="9410"/>
        <v>0</v>
      </c>
      <c r="II441" s="498">
        <f t="shared" si="9411"/>
        <v>0</v>
      </c>
      <c r="IJ441" s="498" t="e">
        <f t="shared" si="9412"/>
        <v>#N/A</v>
      </c>
      <c r="IK441" s="504">
        <f t="shared" si="9413"/>
        <v>0</v>
      </c>
      <c r="IL441" s="500">
        <f t="shared" si="9414"/>
        <v>0</v>
      </c>
      <c r="IO441" s="665"/>
      <c r="IP441" s="666"/>
      <c r="IQ441" s="667"/>
      <c r="IR441" s="668"/>
      <c r="IS441" s="669"/>
      <c r="IT441" s="691"/>
      <c r="IU441" s="1326"/>
      <c r="IV441" s="497" t="e">
        <f t="shared" si="9415"/>
        <v>#N/A</v>
      </c>
      <c r="IW441" s="497" t="e">
        <f t="shared" si="9416"/>
        <v>#N/A</v>
      </c>
      <c r="IX441" s="498" t="e">
        <f t="shared" si="9417"/>
        <v>#N/A</v>
      </c>
      <c r="IY441" s="498">
        <f t="shared" si="9418"/>
        <v>0</v>
      </c>
      <c r="IZ441" s="498">
        <f t="shared" si="9419"/>
        <v>0</v>
      </c>
      <c r="JA441" s="498" t="e">
        <f t="shared" si="9420"/>
        <v>#N/A</v>
      </c>
      <c r="JB441" s="504">
        <f t="shared" si="9421"/>
        <v>0</v>
      </c>
      <c r="JC441" s="500">
        <f t="shared" si="9422"/>
        <v>0</v>
      </c>
      <c r="JF441" s="665"/>
      <c r="JG441" s="666"/>
      <c r="JH441" s="667"/>
      <c r="JI441" s="668"/>
      <c r="JJ441" s="669"/>
      <c r="JK441" s="691"/>
      <c r="JL441" s="1326"/>
      <c r="JM441" s="497" t="e">
        <f t="shared" si="9423"/>
        <v>#N/A</v>
      </c>
      <c r="JN441" s="497" t="e">
        <f t="shared" si="9424"/>
        <v>#N/A</v>
      </c>
      <c r="JO441" s="498" t="e">
        <f t="shared" si="9425"/>
        <v>#N/A</v>
      </c>
      <c r="JP441" s="498">
        <f t="shared" si="9426"/>
        <v>0</v>
      </c>
      <c r="JQ441" s="498">
        <f t="shared" si="9427"/>
        <v>0</v>
      </c>
      <c r="JR441" s="498" t="e">
        <f t="shared" si="9428"/>
        <v>#N/A</v>
      </c>
      <c r="JS441" s="504">
        <f t="shared" si="9429"/>
        <v>0</v>
      </c>
      <c r="JT441" s="500">
        <f t="shared" si="9430"/>
        <v>0</v>
      </c>
      <c r="JW441" s="665"/>
      <c r="JX441" s="666"/>
      <c r="JY441" s="667"/>
      <c r="JZ441" s="668"/>
      <c r="KA441" s="669"/>
      <c r="KB441" s="691"/>
      <c r="KC441" s="1326"/>
      <c r="KD441" s="497" t="e">
        <f t="shared" si="9431"/>
        <v>#N/A</v>
      </c>
      <c r="KE441" s="497" t="e">
        <f t="shared" si="9432"/>
        <v>#N/A</v>
      </c>
      <c r="KF441" s="498" t="e">
        <f t="shared" si="9433"/>
        <v>#N/A</v>
      </c>
      <c r="KG441" s="498">
        <f t="shared" si="9434"/>
        <v>0</v>
      </c>
      <c r="KH441" s="498">
        <f t="shared" si="9435"/>
        <v>0</v>
      </c>
      <c r="KI441" s="498" t="e">
        <f t="shared" si="9436"/>
        <v>#N/A</v>
      </c>
      <c r="KJ441" s="504">
        <f t="shared" si="9437"/>
        <v>0</v>
      </c>
      <c r="KK441" s="500">
        <f t="shared" si="9438"/>
        <v>0</v>
      </c>
      <c r="KN441" s="665"/>
      <c r="KO441" s="666"/>
      <c r="KP441" s="667"/>
      <c r="KQ441" s="668"/>
      <c r="KR441" s="669"/>
      <c r="KS441" s="691"/>
      <c r="KT441" s="1326"/>
      <c r="KU441" s="497" t="e">
        <f t="shared" si="9439"/>
        <v>#N/A</v>
      </c>
      <c r="KV441" s="497" t="e">
        <f t="shared" si="9440"/>
        <v>#N/A</v>
      </c>
      <c r="KW441" s="498" t="e">
        <f t="shared" si="9441"/>
        <v>#N/A</v>
      </c>
      <c r="KX441" s="498">
        <f t="shared" si="9442"/>
        <v>0</v>
      </c>
      <c r="KY441" s="498">
        <f t="shared" si="9443"/>
        <v>0</v>
      </c>
      <c r="KZ441" s="498" t="e">
        <f t="shared" si="9444"/>
        <v>#N/A</v>
      </c>
      <c r="LA441" s="504">
        <f t="shared" si="9445"/>
        <v>0</v>
      </c>
      <c r="LB441" s="500">
        <f t="shared" si="9446"/>
        <v>0</v>
      </c>
      <c r="LE441" s="665"/>
      <c r="LF441" s="666"/>
      <c r="LG441" s="667"/>
      <c r="LH441" s="668"/>
      <c r="LI441" s="669"/>
      <c r="LJ441" s="691"/>
      <c r="LK441" s="1326"/>
      <c r="LL441" s="497" t="e">
        <f t="shared" si="9447"/>
        <v>#N/A</v>
      </c>
      <c r="LM441" s="497" t="e">
        <f t="shared" si="9448"/>
        <v>#N/A</v>
      </c>
      <c r="LN441" s="498" t="e">
        <f t="shared" si="9449"/>
        <v>#N/A</v>
      </c>
      <c r="LO441" s="498">
        <f t="shared" si="9450"/>
        <v>0</v>
      </c>
      <c r="LP441" s="498">
        <f t="shared" si="9451"/>
        <v>0</v>
      </c>
      <c r="LQ441" s="498" t="e">
        <f t="shared" si="9452"/>
        <v>#N/A</v>
      </c>
      <c r="LR441" s="504">
        <f t="shared" si="9453"/>
        <v>0</v>
      </c>
      <c r="LS441" s="500">
        <f t="shared" si="9454"/>
        <v>0</v>
      </c>
      <c r="LV441" s="665"/>
      <c r="LW441" s="666"/>
      <c r="LX441" s="667"/>
      <c r="LY441" s="668"/>
      <c r="LZ441" s="669"/>
      <c r="MA441" s="691"/>
      <c r="MB441" s="1326"/>
      <c r="MC441" s="497" t="e">
        <f t="shared" si="9455"/>
        <v>#N/A</v>
      </c>
      <c r="MD441" s="497" t="e">
        <f t="shared" si="9456"/>
        <v>#N/A</v>
      </c>
      <c r="ME441" s="498" t="e">
        <f t="shared" si="9457"/>
        <v>#N/A</v>
      </c>
      <c r="MF441" s="498">
        <f t="shared" si="9458"/>
        <v>0</v>
      </c>
      <c r="MG441" s="498">
        <f t="shared" si="9459"/>
        <v>0</v>
      </c>
      <c r="MH441" s="498" t="e">
        <f t="shared" si="9460"/>
        <v>#N/A</v>
      </c>
      <c r="MI441" s="504">
        <f t="shared" si="9461"/>
        <v>0</v>
      </c>
      <c r="MJ441" s="500">
        <f t="shared" si="9462"/>
        <v>0</v>
      </c>
      <c r="MM441" s="665"/>
      <c r="MN441" s="666"/>
      <c r="MO441" s="667"/>
      <c r="MP441" s="668"/>
      <c r="MQ441" s="669"/>
      <c r="MR441" s="691"/>
      <c r="MS441" s="1326"/>
      <c r="MT441" s="497" t="e">
        <f t="shared" si="9463"/>
        <v>#N/A</v>
      </c>
      <c r="MU441" s="497" t="e">
        <f t="shared" si="9464"/>
        <v>#N/A</v>
      </c>
      <c r="MV441" s="498" t="e">
        <f t="shared" si="9465"/>
        <v>#N/A</v>
      </c>
      <c r="MW441" s="498">
        <f t="shared" si="9466"/>
        <v>0</v>
      </c>
      <c r="MX441" s="498">
        <f t="shared" si="9467"/>
        <v>0</v>
      </c>
      <c r="MY441" s="498" t="e">
        <f t="shared" si="9468"/>
        <v>#N/A</v>
      </c>
      <c r="MZ441" s="504">
        <f t="shared" si="9469"/>
        <v>0</v>
      </c>
      <c r="NA441" s="500">
        <f t="shared" si="9470"/>
        <v>0</v>
      </c>
      <c r="ND441" s="665"/>
      <c r="NE441" s="666"/>
      <c r="NF441" s="667"/>
      <c r="NG441" s="668"/>
      <c r="NH441" s="669"/>
      <c r="NI441" s="691"/>
      <c r="NJ441" s="1326"/>
      <c r="NK441" s="497" t="e">
        <f t="shared" si="9471"/>
        <v>#N/A</v>
      </c>
      <c r="NL441" s="497" t="e">
        <f t="shared" si="9472"/>
        <v>#N/A</v>
      </c>
      <c r="NM441" s="498" t="e">
        <f t="shared" si="9473"/>
        <v>#N/A</v>
      </c>
      <c r="NN441" s="498">
        <f t="shared" si="9474"/>
        <v>0</v>
      </c>
      <c r="NO441" s="498">
        <f t="shared" si="9475"/>
        <v>0</v>
      </c>
      <c r="NP441" s="498" t="e">
        <f t="shared" si="9476"/>
        <v>#N/A</v>
      </c>
      <c r="NQ441" s="504">
        <f t="shared" si="9477"/>
        <v>0</v>
      </c>
      <c r="NR441" s="500">
        <f t="shared" si="9478"/>
        <v>0</v>
      </c>
      <c r="NU441" s="665"/>
      <c r="NV441" s="666"/>
      <c r="NW441" s="667"/>
      <c r="NX441" s="668"/>
      <c r="NY441" s="669"/>
      <c r="NZ441" s="691"/>
      <c r="OA441" s="1326"/>
      <c r="OB441" s="497" t="e">
        <f t="shared" si="9479"/>
        <v>#N/A</v>
      </c>
      <c r="OC441" s="497" t="e">
        <f t="shared" si="9480"/>
        <v>#N/A</v>
      </c>
      <c r="OD441" s="498" t="e">
        <f t="shared" si="9481"/>
        <v>#N/A</v>
      </c>
      <c r="OE441" s="498">
        <f t="shared" si="9482"/>
        <v>0</v>
      </c>
      <c r="OF441" s="498">
        <f t="shared" si="9483"/>
        <v>0</v>
      </c>
      <c r="OG441" s="498" t="e">
        <f t="shared" si="9484"/>
        <v>#N/A</v>
      </c>
      <c r="OH441" s="504">
        <f t="shared" si="9485"/>
        <v>0</v>
      </c>
      <c r="OI441" s="500">
        <f t="shared" si="9486"/>
        <v>0</v>
      </c>
      <c r="OL441" s="665"/>
      <c r="OM441" s="666"/>
      <c r="ON441" s="667"/>
      <c r="OO441" s="668"/>
      <c r="OP441" s="669"/>
      <c r="OQ441" s="691"/>
      <c r="OR441" s="1326"/>
      <c r="OS441" s="497" t="e">
        <f t="shared" si="9487"/>
        <v>#N/A</v>
      </c>
      <c r="OT441" s="497" t="e">
        <f t="shared" si="9488"/>
        <v>#N/A</v>
      </c>
      <c r="OU441" s="498" t="e">
        <f t="shared" si="9489"/>
        <v>#N/A</v>
      </c>
      <c r="OV441" s="498">
        <f t="shared" si="9490"/>
        <v>0</v>
      </c>
      <c r="OW441" s="498">
        <f t="shared" si="9491"/>
        <v>0</v>
      </c>
      <c r="OX441" s="498" t="e">
        <f t="shared" si="9492"/>
        <v>#N/A</v>
      </c>
      <c r="OY441" s="504">
        <f t="shared" si="9493"/>
        <v>0</v>
      </c>
      <c r="OZ441" s="500">
        <f t="shared" si="9494"/>
        <v>0</v>
      </c>
      <c r="PC441" s="665"/>
      <c r="PD441" s="666"/>
      <c r="PE441" s="667"/>
      <c r="PF441" s="668"/>
      <c r="PG441" s="669"/>
      <c r="PH441" s="691"/>
      <c r="PI441" s="1326"/>
      <c r="PJ441" s="497" t="e">
        <f t="shared" si="9495"/>
        <v>#N/A</v>
      </c>
      <c r="PK441" s="497" t="e">
        <f t="shared" si="9496"/>
        <v>#N/A</v>
      </c>
      <c r="PL441" s="498" t="e">
        <f t="shared" si="9497"/>
        <v>#N/A</v>
      </c>
      <c r="PM441" s="498">
        <f t="shared" si="9498"/>
        <v>0</v>
      </c>
      <c r="PN441" s="498">
        <f t="shared" si="9499"/>
        <v>0</v>
      </c>
      <c r="PO441" s="498" t="e">
        <f t="shared" si="9500"/>
        <v>#N/A</v>
      </c>
      <c r="PP441" s="504">
        <f t="shared" si="9501"/>
        <v>0</v>
      </c>
      <c r="PQ441" s="500">
        <f t="shared" si="9502"/>
        <v>0</v>
      </c>
      <c r="PT441" s="665"/>
      <c r="PU441" s="666"/>
      <c r="PV441" s="667"/>
      <c r="PW441" s="668"/>
      <c r="PX441" s="669"/>
      <c r="PY441" s="691"/>
      <c r="PZ441" s="1326"/>
      <c r="QA441" s="497" t="e">
        <f t="shared" si="9503"/>
        <v>#N/A</v>
      </c>
      <c r="QB441" s="497" t="e">
        <f t="shared" si="9504"/>
        <v>#N/A</v>
      </c>
      <c r="QC441" s="498" t="e">
        <f t="shared" si="9505"/>
        <v>#N/A</v>
      </c>
      <c r="QD441" s="498">
        <f t="shared" si="9506"/>
        <v>0</v>
      </c>
      <c r="QE441" s="498">
        <f t="shared" si="9507"/>
        <v>0</v>
      </c>
      <c r="QF441" s="498" t="e">
        <f t="shared" si="9508"/>
        <v>#N/A</v>
      </c>
      <c r="QG441" s="504">
        <f t="shared" si="9509"/>
        <v>0</v>
      </c>
      <c r="QH441" s="500">
        <f t="shared" si="9510"/>
        <v>0</v>
      </c>
      <c r="QK441" s="665"/>
      <c r="QL441" s="666"/>
      <c r="QM441" s="667"/>
      <c r="QN441" s="668"/>
      <c r="QO441" s="669"/>
      <c r="QP441" s="691"/>
      <c r="QQ441" s="1326"/>
      <c r="QR441" s="497" t="e">
        <f t="shared" si="9511"/>
        <v>#N/A</v>
      </c>
      <c r="QS441" s="497" t="e">
        <f t="shared" si="9512"/>
        <v>#N/A</v>
      </c>
      <c r="QT441" s="498" t="e">
        <f t="shared" si="9513"/>
        <v>#N/A</v>
      </c>
      <c r="QU441" s="498">
        <f t="shared" si="9514"/>
        <v>0</v>
      </c>
      <c r="QV441" s="498">
        <f t="shared" si="9515"/>
        <v>0</v>
      </c>
      <c r="QW441" s="498" t="e">
        <f t="shared" si="9516"/>
        <v>#N/A</v>
      </c>
      <c r="QX441" s="504">
        <f t="shared" si="9517"/>
        <v>0</v>
      </c>
      <c r="QY441" s="500">
        <f t="shared" si="9518"/>
        <v>0</v>
      </c>
      <c r="RB441" s="428"/>
      <c r="RC441" s="436"/>
      <c r="RD441" s="440"/>
      <c r="RE441" s="406"/>
      <c r="RF441" s="438"/>
      <c r="RG441" s="439"/>
      <c r="RH441" s="439"/>
      <c r="RI441" s="497"/>
      <c r="RJ441" s="497"/>
      <c r="RK441" s="501"/>
      <c r="RL441" s="501"/>
      <c r="RM441" s="501"/>
      <c r="RN441" s="501"/>
      <c r="RO441" s="505"/>
      <c r="RP441" s="503"/>
      <c r="RS441" s="428"/>
      <c r="RT441" s="436"/>
      <c r="RU441" s="440"/>
      <c r="RV441" s="406"/>
      <c r="RW441" s="438"/>
      <c r="RX441" s="439"/>
      <c r="RY441" s="439"/>
      <c r="RZ441" s="497"/>
      <c r="SA441" s="497"/>
      <c r="SB441" s="501"/>
      <c r="SC441" s="501"/>
      <c r="SD441" s="501"/>
      <c r="SE441" s="501"/>
      <c r="SF441" s="505"/>
      <c r="SG441" s="503"/>
      <c r="SJ441" s="428"/>
      <c r="SK441" s="436"/>
      <c r="SL441" s="440"/>
      <c r="SM441" s="406"/>
      <c r="SN441" s="438"/>
      <c r="SO441" s="439"/>
      <c r="SP441" s="439"/>
      <c r="SQ441" s="497"/>
      <c r="SR441" s="497"/>
      <c r="SS441" s="501"/>
      <c r="ST441" s="501"/>
      <c r="SU441" s="501"/>
      <c r="SV441" s="501"/>
      <c r="SW441" s="505"/>
      <c r="SX441" s="503"/>
    </row>
    <row r="442" spans="2:518" ht="50.25" hidden="1" customHeight="1" thickTop="1" thickBot="1">
      <c r="B442" s="577"/>
      <c r="C442" s="578"/>
      <c r="D442" s="579"/>
      <c r="E442" s="580"/>
      <c r="F442" s="581"/>
      <c r="G442" s="585"/>
      <c r="H442" s="595"/>
      <c r="K442" s="577"/>
      <c r="L442" s="767"/>
      <c r="M442" s="579"/>
      <c r="N442" s="580"/>
      <c r="O442" s="581"/>
      <c r="P442" s="585"/>
      <c r="Q442" s="1326"/>
      <c r="R442" s="497"/>
      <c r="S442" s="497"/>
      <c r="T442" s="498"/>
      <c r="U442" s="498"/>
      <c r="V442" s="498"/>
      <c r="W442" s="498"/>
      <c r="X442" s="504"/>
      <c r="Y442" s="500"/>
      <c r="Z442" s="486"/>
      <c r="AA442" s="486"/>
      <c r="AB442" s="577"/>
      <c r="AC442" s="767"/>
      <c r="AD442" s="579"/>
      <c r="AE442" s="580"/>
      <c r="AF442" s="581"/>
      <c r="AG442" s="585"/>
      <c r="AH442" s="1326"/>
      <c r="AI442" s="497"/>
      <c r="AJ442" s="497"/>
      <c r="AK442" s="498"/>
      <c r="AL442" s="498"/>
      <c r="AM442" s="498"/>
      <c r="AN442" s="498"/>
      <c r="AO442" s="504"/>
      <c r="AP442" s="500"/>
      <c r="AQ442" s="486"/>
      <c r="AR442" s="486"/>
      <c r="AS442" s="577"/>
      <c r="AT442" s="767"/>
      <c r="AU442" s="579"/>
      <c r="AV442" s="580"/>
      <c r="AW442" s="581"/>
      <c r="AX442" s="585"/>
      <c r="AY442" s="1326"/>
      <c r="AZ442" s="497"/>
      <c r="BA442" s="497"/>
      <c r="BB442" s="498"/>
      <c r="BC442" s="498"/>
      <c r="BD442" s="498"/>
      <c r="BE442" s="498"/>
      <c r="BF442" s="504"/>
      <c r="BG442" s="500"/>
      <c r="BJ442" s="577"/>
      <c r="BK442" s="767"/>
      <c r="BL442" s="579"/>
      <c r="BM442" s="580"/>
      <c r="BN442" s="581"/>
      <c r="BO442" s="585"/>
      <c r="BP442" s="1326"/>
      <c r="BQ442" s="497"/>
      <c r="BR442" s="497"/>
      <c r="BS442" s="498"/>
      <c r="BT442" s="498"/>
      <c r="BU442" s="498"/>
      <c r="BV442" s="498"/>
      <c r="BW442" s="504"/>
      <c r="BX442" s="500"/>
      <c r="CA442" s="577"/>
      <c r="CB442" s="767"/>
      <c r="CC442" s="579"/>
      <c r="CD442" s="580"/>
      <c r="CE442" s="581"/>
      <c r="CF442" s="585"/>
      <c r="CG442" s="1326"/>
      <c r="CH442" s="497"/>
      <c r="CI442" s="497"/>
      <c r="CJ442" s="498"/>
      <c r="CK442" s="498"/>
      <c r="CL442" s="498"/>
      <c r="CM442" s="498"/>
      <c r="CN442" s="504"/>
      <c r="CO442" s="500"/>
      <c r="CR442" s="577"/>
      <c r="CS442" s="767"/>
      <c r="CT442" s="579"/>
      <c r="CU442" s="580"/>
      <c r="CV442" s="581"/>
      <c r="CW442" s="585"/>
      <c r="CX442" s="1326"/>
      <c r="CY442" s="497"/>
      <c r="CZ442" s="497"/>
      <c r="DA442" s="498"/>
      <c r="DB442" s="498"/>
      <c r="DC442" s="498"/>
      <c r="DD442" s="498"/>
      <c r="DE442" s="504"/>
      <c r="DF442" s="500"/>
      <c r="DI442" s="577"/>
      <c r="DJ442" s="767"/>
      <c r="DK442" s="579"/>
      <c r="DL442" s="580"/>
      <c r="DM442" s="581"/>
      <c r="DN442" s="585"/>
      <c r="DO442" s="1326"/>
      <c r="DP442" s="497"/>
      <c r="DQ442" s="497"/>
      <c r="DR442" s="498"/>
      <c r="DS442" s="498"/>
      <c r="DT442" s="498"/>
      <c r="DU442" s="498"/>
      <c r="DV442" s="504"/>
      <c r="DW442" s="500"/>
      <c r="DZ442" s="577"/>
      <c r="EA442" s="767"/>
      <c r="EB442" s="579"/>
      <c r="EC442" s="580"/>
      <c r="ED442" s="581"/>
      <c r="EE442" s="585"/>
      <c r="EF442" s="1326"/>
      <c r="EG442" s="497"/>
      <c r="EH442" s="497"/>
      <c r="EI442" s="498"/>
      <c r="EJ442" s="498"/>
      <c r="EK442" s="498"/>
      <c r="EL442" s="498"/>
      <c r="EM442" s="504"/>
      <c r="EN442" s="500"/>
      <c r="EQ442" s="665"/>
      <c r="ER442" s="666"/>
      <c r="ES442" s="667"/>
      <c r="ET442" s="668"/>
      <c r="EU442" s="669"/>
      <c r="EV442" s="691"/>
      <c r="EW442" s="1326"/>
      <c r="EX442" s="497" t="e">
        <f t="shared" si="9367"/>
        <v>#N/A</v>
      </c>
      <c r="EY442" s="497" t="e">
        <f t="shared" si="9368"/>
        <v>#N/A</v>
      </c>
      <c r="EZ442" s="498" t="e">
        <f t="shared" si="9369"/>
        <v>#N/A</v>
      </c>
      <c r="FA442" s="498">
        <f t="shared" si="9370"/>
        <v>0</v>
      </c>
      <c r="FB442" s="498">
        <f t="shared" si="9371"/>
        <v>0</v>
      </c>
      <c r="FC442" s="498" t="e">
        <f t="shared" si="9372"/>
        <v>#N/A</v>
      </c>
      <c r="FD442" s="504">
        <f t="shared" si="9373"/>
        <v>0</v>
      </c>
      <c r="FE442" s="500">
        <f t="shared" si="9374"/>
        <v>0</v>
      </c>
      <c r="FH442" s="665"/>
      <c r="FI442" s="666"/>
      <c r="FJ442" s="667"/>
      <c r="FK442" s="668"/>
      <c r="FL442" s="669"/>
      <c r="FM442" s="691"/>
      <c r="FN442" s="1326"/>
      <c r="FO442" s="497" t="e">
        <f t="shared" si="9375"/>
        <v>#N/A</v>
      </c>
      <c r="FP442" s="497" t="e">
        <f t="shared" si="9376"/>
        <v>#N/A</v>
      </c>
      <c r="FQ442" s="498" t="e">
        <f t="shared" si="9377"/>
        <v>#N/A</v>
      </c>
      <c r="FR442" s="498">
        <f t="shared" si="9378"/>
        <v>0</v>
      </c>
      <c r="FS442" s="498">
        <f t="shared" si="9379"/>
        <v>0</v>
      </c>
      <c r="FT442" s="498" t="e">
        <f t="shared" si="9380"/>
        <v>#N/A</v>
      </c>
      <c r="FU442" s="504">
        <f t="shared" si="9381"/>
        <v>0</v>
      </c>
      <c r="FV442" s="500">
        <f t="shared" si="9382"/>
        <v>0</v>
      </c>
      <c r="FY442" s="665"/>
      <c r="FZ442" s="666"/>
      <c r="GA442" s="667"/>
      <c r="GB442" s="668"/>
      <c r="GC442" s="669"/>
      <c r="GD442" s="691"/>
      <c r="GE442" s="1326"/>
      <c r="GF442" s="497" t="e">
        <f t="shared" si="9383"/>
        <v>#N/A</v>
      </c>
      <c r="GG442" s="497" t="e">
        <f t="shared" si="9384"/>
        <v>#N/A</v>
      </c>
      <c r="GH442" s="498" t="e">
        <f t="shared" si="9385"/>
        <v>#N/A</v>
      </c>
      <c r="GI442" s="498">
        <f t="shared" si="9386"/>
        <v>0</v>
      </c>
      <c r="GJ442" s="498">
        <f t="shared" si="9387"/>
        <v>0</v>
      </c>
      <c r="GK442" s="498" t="e">
        <f t="shared" si="9388"/>
        <v>#N/A</v>
      </c>
      <c r="GL442" s="504">
        <f t="shared" si="9389"/>
        <v>0</v>
      </c>
      <c r="GM442" s="500">
        <f t="shared" si="9390"/>
        <v>0</v>
      </c>
      <c r="GP442" s="665"/>
      <c r="GQ442" s="666"/>
      <c r="GR442" s="667"/>
      <c r="GS442" s="668"/>
      <c r="GT442" s="669"/>
      <c r="GU442" s="691"/>
      <c r="GV442" s="1326"/>
      <c r="GW442" s="497" t="e">
        <f t="shared" si="9391"/>
        <v>#N/A</v>
      </c>
      <c r="GX442" s="497" t="e">
        <f t="shared" si="9392"/>
        <v>#N/A</v>
      </c>
      <c r="GY442" s="498" t="e">
        <f t="shared" si="9393"/>
        <v>#N/A</v>
      </c>
      <c r="GZ442" s="498">
        <f t="shared" si="9394"/>
        <v>0</v>
      </c>
      <c r="HA442" s="498">
        <f t="shared" si="9395"/>
        <v>0</v>
      </c>
      <c r="HB442" s="498" t="e">
        <f t="shared" si="9396"/>
        <v>#N/A</v>
      </c>
      <c r="HC442" s="504">
        <f t="shared" si="9397"/>
        <v>0</v>
      </c>
      <c r="HD442" s="500">
        <f t="shared" si="9398"/>
        <v>0</v>
      </c>
      <c r="HG442" s="665"/>
      <c r="HH442" s="666"/>
      <c r="HI442" s="667"/>
      <c r="HJ442" s="668"/>
      <c r="HK442" s="669"/>
      <c r="HL442" s="691"/>
      <c r="HM442" s="1326"/>
      <c r="HN442" s="497" t="e">
        <f t="shared" si="9399"/>
        <v>#N/A</v>
      </c>
      <c r="HO442" s="497" t="e">
        <f t="shared" si="9400"/>
        <v>#N/A</v>
      </c>
      <c r="HP442" s="498" t="e">
        <f t="shared" si="9401"/>
        <v>#N/A</v>
      </c>
      <c r="HQ442" s="498">
        <f t="shared" si="9402"/>
        <v>0</v>
      </c>
      <c r="HR442" s="498">
        <f t="shared" si="9403"/>
        <v>0</v>
      </c>
      <c r="HS442" s="498" t="e">
        <f t="shared" si="9404"/>
        <v>#N/A</v>
      </c>
      <c r="HT442" s="504">
        <f t="shared" si="9405"/>
        <v>0</v>
      </c>
      <c r="HU442" s="500">
        <f t="shared" si="9406"/>
        <v>0</v>
      </c>
      <c r="HX442" s="665"/>
      <c r="HY442" s="666"/>
      <c r="HZ442" s="667"/>
      <c r="IA442" s="668"/>
      <c r="IB442" s="669"/>
      <c r="IC442" s="691"/>
      <c r="ID442" s="1326"/>
      <c r="IE442" s="497" t="e">
        <f t="shared" si="9407"/>
        <v>#N/A</v>
      </c>
      <c r="IF442" s="497" t="e">
        <f t="shared" si="9408"/>
        <v>#N/A</v>
      </c>
      <c r="IG442" s="498" t="e">
        <f t="shared" si="9409"/>
        <v>#N/A</v>
      </c>
      <c r="IH442" s="498">
        <f t="shared" si="9410"/>
        <v>0</v>
      </c>
      <c r="II442" s="498">
        <f t="shared" si="9411"/>
        <v>0</v>
      </c>
      <c r="IJ442" s="498" t="e">
        <f t="shared" si="9412"/>
        <v>#N/A</v>
      </c>
      <c r="IK442" s="504">
        <f t="shared" si="9413"/>
        <v>0</v>
      </c>
      <c r="IL442" s="500">
        <f t="shared" si="9414"/>
        <v>0</v>
      </c>
      <c r="IO442" s="665"/>
      <c r="IP442" s="666"/>
      <c r="IQ442" s="667"/>
      <c r="IR442" s="668"/>
      <c r="IS442" s="669"/>
      <c r="IT442" s="691"/>
      <c r="IU442" s="1326"/>
      <c r="IV442" s="497" t="e">
        <f t="shared" si="9415"/>
        <v>#N/A</v>
      </c>
      <c r="IW442" s="497" t="e">
        <f t="shared" si="9416"/>
        <v>#N/A</v>
      </c>
      <c r="IX442" s="498" t="e">
        <f t="shared" si="9417"/>
        <v>#N/A</v>
      </c>
      <c r="IY442" s="498">
        <f t="shared" si="9418"/>
        <v>0</v>
      </c>
      <c r="IZ442" s="498">
        <f t="shared" si="9419"/>
        <v>0</v>
      </c>
      <c r="JA442" s="498" t="e">
        <f t="shared" si="9420"/>
        <v>#N/A</v>
      </c>
      <c r="JB442" s="504">
        <f t="shared" si="9421"/>
        <v>0</v>
      </c>
      <c r="JC442" s="500">
        <f t="shared" si="9422"/>
        <v>0</v>
      </c>
      <c r="JF442" s="665"/>
      <c r="JG442" s="666"/>
      <c r="JH442" s="667"/>
      <c r="JI442" s="668"/>
      <c r="JJ442" s="669"/>
      <c r="JK442" s="691"/>
      <c r="JL442" s="1326"/>
      <c r="JM442" s="497" t="e">
        <f t="shared" si="9423"/>
        <v>#N/A</v>
      </c>
      <c r="JN442" s="497" t="e">
        <f t="shared" si="9424"/>
        <v>#N/A</v>
      </c>
      <c r="JO442" s="498" t="e">
        <f t="shared" si="9425"/>
        <v>#N/A</v>
      </c>
      <c r="JP442" s="498">
        <f t="shared" si="9426"/>
        <v>0</v>
      </c>
      <c r="JQ442" s="498">
        <f t="shared" si="9427"/>
        <v>0</v>
      </c>
      <c r="JR442" s="498" t="e">
        <f t="shared" si="9428"/>
        <v>#N/A</v>
      </c>
      <c r="JS442" s="504">
        <f t="shared" si="9429"/>
        <v>0</v>
      </c>
      <c r="JT442" s="500">
        <f t="shared" si="9430"/>
        <v>0</v>
      </c>
      <c r="JW442" s="665"/>
      <c r="JX442" s="666"/>
      <c r="JY442" s="667"/>
      <c r="JZ442" s="668"/>
      <c r="KA442" s="669"/>
      <c r="KB442" s="691"/>
      <c r="KC442" s="1326"/>
      <c r="KD442" s="497" t="e">
        <f t="shared" si="9431"/>
        <v>#N/A</v>
      </c>
      <c r="KE442" s="497" t="e">
        <f t="shared" si="9432"/>
        <v>#N/A</v>
      </c>
      <c r="KF442" s="498" t="e">
        <f t="shared" si="9433"/>
        <v>#N/A</v>
      </c>
      <c r="KG442" s="498">
        <f t="shared" si="9434"/>
        <v>0</v>
      </c>
      <c r="KH442" s="498">
        <f t="shared" si="9435"/>
        <v>0</v>
      </c>
      <c r="KI442" s="498" t="e">
        <f t="shared" si="9436"/>
        <v>#N/A</v>
      </c>
      <c r="KJ442" s="504">
        <f t="shared" si="9437"/>
        <v>0</v>
      </c>
      <c r="KK442" s="500">
        <f t="shared" si="9438"/>
        <v>0</v>
      </c>
      <c r="KN442" s="665"/>
      <c r="KO442" s="666"/>
      <c r="KP442" s="667"/>
      <c r="KQ442" s="668"/>
      <c r="KR442" s="669"/>
      <c r="KS442" s="691"/>
      <c r="KT442" s="1326"/>
      <c r="KU442" s="497" t="e">
        <f t="shared" si="9439"/>
        <v>#N/A</v>
      </c>
      <c r="KV442" s="497" t="e">
        <f t="shared" si="9440"/>
        <v>#N/A</v>
      </c>
      <c r="KW442" s="498" t="e">
        <f t="shared" si="9441"/>
        <v>#N/A</v>
      </c>
      <c r="KX442" s="498">
        <f t="shared" si="9442"/>
        <v>0</v>
      </c>
      <c r="KY442" s="498">
        <f t="shared" si="9443"/>
        <v>0</v>
      </c>
      <c r="KZ442" s="498" t="e">
        <f t="shared" si="9444"/>
        <v>#N/A</v>
      </c>
      <c r="LA442" s="504">
        <f t="shared" si="9445"/>
        <v>0</v>
      </c>
      <c r="LB442" s="500">
        <f t="shared" si="9446"/>
        <v>0</v>
      </c>
      <c r="LE442" s="665"/>
      <c r="LF442" s="666"/>
      <c r="LG442" s="667"/>
      <c r="LH442" s="668"/>
      <c r="LI442" s="669"/>
      <c r="LJ442" s="691"/>
      <c r="LK442" s="1326"/>
      <c r="LL442" s="497" t="e">
        <f t="shared" si="9447"/>
        <v>#N/A</v>
      </c>
      <c r="LM442" s="497" t="e">
        <f t="shared" si="9448"/>
        <v>#N/A</v>
      </c>
      <c r="LN442" s="498" t="e">
        <f t="shared" si="9449"/>
        <v>#N/A</v>
      </c>
      <c r="LO442" s="498">
        <f t="shared" si="9450"/>
        <v>0</v>
      </c>
      <c r="LP442" s="498">
        <f t="shared" si="9451"/>
        <v>0</v>
      </c>
      <c r="LQ442" s="498" t="e">
        <f t="shared" si="9452"/>
        <v>#N/A</v>
      </c>
      <c r="LR442" s="504">
        <f t="shared" si="9453"/>
        <v>0</v>
      </c>
      <c r="LS442" s="500">
        <f t="shared" si="9454"/>
        <v>0</v>
      </c>
      <c r="LV442" s="665"/>
      <c r="LW442" s="666"/>
      <c r="LX442" s="667"/>
      <c r="LY442" s="668"/>
      <c r="LZ442" s="669"/>
      <c r="MA442" s="691"/>
      <c r="MB442" s="1326"/>
      <c r="MC442" s="497" t="e">
        <f t="shared" si="9455"/>
        <v>#N/A</v>
      </c>
      <c r="MD442" s="497" t="e">
        <f t="shared" si="9456"/>
        <v>#N/A</v>
      </c>
      <c r="ME442" s="498" t="e">
        <f t="shared" si="9457"/>
        <v>#N/A</v>
      </c>
      <c r="MF442" s="498">
        <f t="shared" si="9458"/>
        <v>0</v>
      </c>
      <c r="MG442" s="498">
        <f t="shared" si="9459"/>
        <v>0</v>
      </c>
      <c r="MH442" s="498" t="e">
        <f t="shared" si="9460"/>
        <v>#N/A</v>
      </c>
      <c r="MI442" s="504">
        <f t="shared" si="9461"/>
        <v>0</v>
      </c>
      <c r="MJ442" s="500">
        <f t="shared" si="9462"/>
        <v>0</v>
      </c>
      <c r="MM442" s="665"/>
      <c r="MN442" s="666"/>
      <c r="MO442" s="667"/>
      <c r="MP442" s="668"/>
      <c r="MQ442" s="669"/>
      <c r="MR442" s="691"/>
      <c r="MS442" s="1326"/>
      <c r="MT442" s="497" t="e">
        <f t="shared" si="9463"/>
        <v>#N/A</v>
      </c>
      <c r="MU442" s="497" t="e">
        <f t="shared" si="9464"/>
        <v>#N/A</v>
      </c>
      <c r="MV442" s="498" t="e">
        <f t="shared" si="9465"/>
        <v>#N/A</v>
      </c>
      <c r="MW442" s="498">
        <f t="shared" si="9466"/>
        <v>0</v>
      </c>
      <c r="MX442" s="498">
        <f t="shared" si="9467"/>
        <v>0</v>
      </c>
      <c r="MY442" s="498" t="e">
        <f t="shared" si="9468"/>
        <v>#N/A</v>
      </c>
      <c r="MZ442" s="504">
        <f t="shared" si="9469"/>
        <v>0</v>
      </c>
      <c r="NA442" s="500">
        <f t="shared" si="9470"/>
        <v>0</v>
      </c>
      <c r="ND442" s="665"/>
      <c r="NE442" s="666"/>
      <c r="NF442" s="667"/>
      <c r="NG442" s="668"/>
      <c r="NH442" s="669"/>
      <c r="NI442" s="691"/>
      <c r="NJ442" s="1326"/>
      <c r="NK442" s="497" t="e">
        <f t="shared" si="9471"/>
        <v>#N/A</v>
      </c>
      <c r="NL442" s="497" t="e">
        <f t="shared" si="9472"/>
        <v>#N/A</v>
      </c>
      <c r="NM442" s="498" t="e">
        <f t="shared" si="9473"/>
        <v>#N/A</v>
      </c>
      <c r="NN442" s="498">
        <f t="shared" si="9474"/>
        <v>0</v>
      </c>
      <c r="NO442" s="498">
        <f t="shared" si="9475"/>
        <v>0</v>
      </c>
      <c r="NP442" s="498" t="e">
        <f t="shared" si="9476"/>
        <v>#N/A</v>
      </c>
      <c r="NQ442" s="504">
        <f t="shared" si="9477"/>
        <v>0</v>
      </c>
      <c r="NR442" s="500">
        <f t="shared" si="9478"/>
        <v>0</v>
      </c>
      <c r="NU442" s="665"/>
      <c r="NV442" s="666"/>
      <c r="NW442" s="667"/>
      <c r="NX442" s="668"/>
      <c r="NY442" s="669"/>
      <c r="NZ442" s="691"/>
      <c r="OA442" s="1326"/>
      <c r="OB442" s="497" t="e">
        <f t="shared" si="9479"/>
        <v>#N/A</v>
      </c>
      <c r="OC442" s="497" t="e">
        <f t="shared" si="9480"/>
        <v>#N/A</v>
      </c>
      <c r="OD442" s="498" t="e">
        <f t="shared" si="9481"/>
        <v>#N/A</v>
      </c>
      <c r="OE442" s="498">
        <f t="shared" si="9482"/>
        <v>0</v>
      </c>
      <c r="OF442" s="498">
        <f t="shared" si="9483"/>
        <v>0</v>
      </c>
      <c r="OG442" s="498" t="e">
        <f t="shared" si="9484"/>
        <v>#N/A</v>
      </c>
      <c r="OH442" s="504">
        <f t="shared" si="9485"/>
        <v>0</v>
      </c>
      <c r="OI442" s="500">
        <f t="shared" si="9486"/>
        <v>0</v>
      </c>
      <c r="OL442" s="665"/>
      <c r="OM442" s="666"/>
      <c r="ON442" s="667"/>
      <c r="OO442" s="668"/>
      <c r="OP442" s="669"/>
      <c r="OQ442" s="691"/>
      <c r="OR442" s="1326"/>
      <c r="OS442" s="497" t="e">
        <f t="shared" si="9487"/>
        <v>#N/A</v>
      </c>
      <c r="OT442" s="497" t="e">
        <f t="shared" si="9488"/>
        <v>#N/A</v>
      </c>
      <c r="OU442" s="498" t="e">
        <f t="shared" si="9489"/>
        <v>#N/A</v>
      </c>
      <c r="OV442" s="498">
        <f t="shared" si="9490"/>
        <v>0</v>
      </c>
      <c r="OW442" s="498">
        <f t="shared" si="9491"/>
        <v>0</v>
      </c>
      <c r="OX442" s="498" t="e">
        <f t="shared" si="9492"/>
        <v>#N/A</v>
      </c>
      <c r="OY442" s="504">
        <f t="shared" si="9493"/>
        <v>0</v>
      </c>
      <c r="OZ442" s="500">
        <f t="shared" si="9494"/>
        <v>0</v>
      </c>
      <c r="PC442" s="665"/>
      <c r="PD442" s="666"/>
      <c r="PE442" s="667"/>
      <c r="PF442" s="668"/>
      <c r="PG442" s="669"/>
      <c r="PH442" s="691"/>
      <c r="PI442" s="1326"/>
      <c r="PJ442" s="497" t="e">
        <f t="shared" si="9495"/>
        <v>#N/A</v>
      </c>
      <c r="PK442" s="497" t="e">
        <f t="shared" si="9496"/>
        <v>#N/A</v>
      </c>
      <c r="PL442" s="498" t="e">
        <f t="shared" si="9497"/>
        <v>#N/A</v>
      </c>
      <c r="PM442" s="498">
        <f t="shared" si="9498"/>
        <v>0</v>
      </c>
      <c r="PN442" s="498">
        <f t="shared" si="9499"/>
        <v>0</v>
      </c>
      <c r="PO442" s="498" t="e">
        <f t="shared" si="9500"/>
        <v>#N/A</v>
      </c>
      <c r="PP442" s="504">
        <f t="shared" si="9501"/>
        <v>0</v>
      </c>
      <c r="PQ442" s="500">
        <f t="shared" si="9502"/>
        <v>0</v>
      </c>
      <c r="PT442" s="665"/>
      <c r="PU442" s="666"/>
      <c r="PV442" s="667"/>
      <c r="PW442" s="668"/>
      <c r="PX442" s="669"/>
      <c r="PY442" s="691"/>
      <c r="PZ442" s="1326"/>
      <c r="QA442" s="497" t="e">
        <f t="shared" si="9503"/>
        <v>#N/A</v>
      </c>
      <c r="QB442" s="497" t="e">
        <f t="shared" si="9504"/>
        <v>#N/A</v>
      </c>
      <c r="QC442" s="498" t="e">
        <f t="shared" si="9505"/>
        <v>#N/A</v>
      </c>
      <c r="QD442" s="498">
        <f t="shared" si="9506"/>
        <v>0</v>
      </c>
      <c r="QE442" s="498">
        <f t="shared" si="9507"/>
        <v>0</v>
      </c>
      <c r="QF442" s="498" t="e">
        <f t="shared" si="9508"/>
        <v>#N/A</v>
      </c>
      <c r="QG442" s="504">
        <f t="shared" si="9509"/>
        <v>0</v>
      </c>
      <c r="QH442" s="500">
        <f t="shared" si="9510"/>
        <v>0</v>
      </c>
      <c r="QK442" s="665"/>
      <c r="QL442" s="666"/>
      <c r="QM442" s="667"/>
      <c r="QN442" s="668"/>
      <c r="QO442" s="669"/>
      <c r="QP442" s="691"/>
      <c r="QQ442" s="1326"/>
      <c r="QR442" s="497" t="e">
        <f t="shared" si="9511"/>
        <v>#N/A</v>
      </c>
      <c r="QS442" s="497" t="e">
        <f t="shared" si="9512"/>
        <v>#N/A</v>
      </c>
      <c r="QT442" s="498" t="e">
        <f t="shared" si="9513"/>
        <v>#N/A</v>
      </c>
      <c r="QU442" s="498">
        <f t="shared" si="9514"/>
        <v>0</v>
      </c>
      <c r="QV442" s="498">
        <f t="shared" si="9515"/>
        <v>0</v>
      </c>
      <c r="QW442" s="498" t="e">
        <f t="shared" si="9516"/>
        <v>#N/A</v>
      </c>
      <c r="QX442" s="504">
        <f t="shared" si="9517"/>
        <v>0</v>
      </c>
      <c r="QY442" s="500">
        <f t="shared" si="9518"/>
        <v>0</v>
      </c>
      <c r="RB442" s="428"/>
      <c r="RC442" s="436"/>
      <c r="RD442" s="440"/>
      <c r="RE442" s="406"/>
      <c r="RF442" s="438"/>
      <c r="RG442" s="439"/>
      <c r="RH442" s="439"/>
      <c r="RI442" s="497"/>
      <c r="RJ442" s="497"/>
      <c r="RK442" s="501"/>
      <c r="RL442" s="501"/>
      <c r="RM442" s="501"/>
      <c r="RN442" s="501"/>
      <c r="RO442" s="505"/>
      <c r="RP442" s="503"/>
      <c r="RS442" s="428"/>
      <c r="RT442" s="436"/>
      <c r="RU442" s="440"/>
      <c r="RV442" s="406"/>
      <c r="RW442" s="438"/>
      <c r="RX442" s="439"/>
      <c r="RY442" s="439"/>
      <c r="RZ442" s="497"/>
      <c r="SA442" s="497"/>
      <c r="SB442" s="501"/>
      <c r="SC442" s="501"/>
      <c r="SD442" s="501"/>
      <c r="SE442" s="501"/>
      <c r="SF442" s="505"/>
      <c r="SG442" s="503"/>
      <c r="SJ442" s="428"/>
      <c r="SK442" s="436"/>
      <c r="SL442" s="440"/>
      <c r="SM442" s="406"/>
      <c r="SN442" s="438"/>
      <c r="SO442" s="439"/>
      <c r="SP442" s="439"/>
      <c r="SQ442" s="497"/>
      <c r="SR442" s="497"/>
      <c r="SS442" s="501"/>
      <c r="ST442" s="501"/>
      <c r="SU442" s="501"/>
      <c r="SV442" s="501"/>
      <c r="SW442" s="505"/>
      <c r="SX442" s="503"/>
    </row>
    <row r="443" spans="2:518" ht="50.25" hidden="1" customHeight="1" thickTop="1" thickBot="1">
      <c r="B443" s="577"/>
      <c r="C443" s="578"/>
      <c r="D443" s="579"/>
      <c r="E443" s="580"/>
      <c r="F443" s="581"/>
      <c r="G443" s="585"/>
      <c r="H443" s="595"/>
      <c r="K443" s="577"/>
      <c r="L443" s="767"/>
      <c r="M443" s="579"/>
      <c r="N443" s="580"/>
      <c r="O443" s="581"/>
      <c r="P443" s="585"/>
      <c r="Q443" s="1326"/>
      <c r="R443" s="497"/>
      <c r="S443" s="497"/>
      <c r="T443" s="498"/>
      <c r="U443" s="498"/>
      <c r="V443" s="498"/>
      <c r="W443" s="498"/>
      <c r="X443" s="504"/>
      <c r="Y443" s="500"/>
      <c r="Z443" s="486"/>
      <c r="AA443" s="486"/>
      <c r="AB443" s="577"/>
      <c r="AC443" s="767"/>
      <c r="AD443" s="579"/>
      <c r="AE443" s="580"/>
      <c r="AF443" s="581"/>
      <c r="AG443" s="585"/>
      <c r="AH443" s="1326"/>
      <c r="AI443" s="497"/>
      <c r="AJ443" s="497"/>
      <c r="AK443" s="498"/>
      <c r="AL443" s="498"/>
      <c r="AM443" s="498"/>
      <c r="AN443" s="498"/>
      <c r="AO443" s="504"/>
      <c r="AP443" s="500"/>
      <c r="AQ443" s="486"/>
      <c r="AR443" s="486"/>
      <c r="AS443" s="577"/>
      <c r="AT443" s="767"/>
      <c r="AU443" s="579"/>
      <c r="AV443" s="580"/>
      <c r="AW443" s="581"/>
      <c r="AX443" s="585"/>
      <c r="AY443" s="1326"/>
      <c r="AZ443" s="497"/>
      <c r="BA443" s="497"/>
      <c r="BB443" s="498"/>
      <c r="BC443" s="498"/>
      <c r="BD443" s="498"/>
      <c r="BE443" s="498"/>
      <c r="BF443" s="504"/>
      <c r="BG443" s="500"/>
      <c r="BJ443" s="577"/>
      <c r="BK443" s="767"/>
      <c r="BL443" s="579"/>
      <c r="BM443" s="580"/>
      <c r="BN443" s="581"/>
      <c r="BO443" s="585"/>
      <c r="BP443" s="1326"/>
      <c r="BQ443" s="497"/>
      <c r="BR443" s="497"/>
      <c r="BS443" s="498"/>
      <c r="BT443" s="498"/>
      <c r="BU443" s="498"/>
      <c r="BV443" s="498"/>
      <c r="BW443" s="504"/>
      <c r="BX443" s="500"/>
      <c r="CA443" s="577"/>
      <c r="CB443" s="767"/>
      <c r="CC443" s="579"/>
      <c r="CD443" s="580"/>
      <c r="CE443" s="581"/>
      <c r="CF443" s="585"/>
      <c r="CG443" s="1326"/>
      <c r="CH443" s="497"/>
      <c r="CI443" s="497"/>
      <c r="CJ443" s="498"/>
      <c r="CK443" s="498"/>
      <c r="CL443" s="498"/>
      <c r="CM443" s="498"/>
      <c r="CN443" s="504"/>
      <c r="CO443" s="500"/>
      <c r="CR443" s="577"/>
      <c r="CS443" s="767"/>
      <c r="CT443" s="579"/>
      <c r="CU443" s="580"/>
      <c r="CV443" s="581"/>
      <c r="CW443" s="585"/>
      <c r="CX443" s="1326"/>
      <c r="CY443" s="497"/>
      <c r="CZ443" s="497"/>
      <c r="DA443" s="498"/>
      <c r="DB443" s="498"/>
      <c r="DC443" s="498"/>
      <c r="DD443" s="498"/>
      <c r="DE443" s="504"/>
      <c r="DF443" s="500"/>
      <c r="DI443" s="577"/>
      <c r="DJ443" s="767"/>
      <c r="DK443" s="579"/>
      <c r="DL443" s="580"/>
      <c r="DM443" s="581"/>
      <c r="DN443" s="585"/>
      <c r="DO443" s="1326"/>
      <c r="DP443" s="497"/>
      <c r="DQ443" s="497"/>
      <c r="DR443" s="498"/>
      <c r="DS443" s="498"/>
      <c r="DT443" s="498"/>
      <c r="DU443" s="498"/>
      <c r="DV443" s="504"/>
      <c r="DW443" s="500"/>
      <c r="DZ443" s="577"/>
      <c r="EA443" s="767"/>
      <c r="EB443" s="579"/>
      <c r="EC443" s="580"/>
      <c r="ED443" s="581"/>
      <c r="EE443" s="585"/>
      <c r="EF443" s="1326"/>
      <c r="EG443" s="497"/>
      <c r="EH443" s="497"/>
      <c r="EI443" s="498"/>
      <c r="EJ443" s="498"/>
      <c r="EK443" s="498"/>
      <c r="EL443" s="498"/>
      <c r="EM443" s="504"/>
      <c r="EN443" s="500"/>
      <c r="EQ443" s="665"/>
      <c r="ER443" s="666"/>
      <c r="ES443" s="667"/>
      <c r="ET443" s="668"/>
      <c r="EU443" s="669"/>
      <c r="EV443" s="691"/>
      <c r="EW443" s="1326"/>
      <c r="EX443" s="497" t="e">
        <f t="shared" si="9367"/>
        <v>#N/A</v>
      </c>
      <c r="EY443" s="497" t="e">
        <f t="shared" si="9368"/>
        <v>#N/A</v>
      </c>
      <c r="EZ443" s="498" t="e">
        <f t="shared" si="9369"/>
        <v>#N/A</v>
      </c>
      <c r="FA443" s="498">
        <f t="shared" si="9370"/>
        <v>0</v>
      </c>
      <c r="FB443" s="498">
        <f t="shared" si="9371"/>
        <v>0</v>
      </c>
      <c r="FC443" s="498" t="e">
        <f t="shared" si="9372"/>
        <v>#N/A</v>
      </c>
      <c r="FD443" s="504">
        <f t="shared" si="9373"/>
        <v>0</v>
      </c>
      <c r="FE443" s="500">
        <f t="shared" si="9374"/>
        <v>0</v>
      </c>
      <c r="FH443" s="665"/>
      <c r="FI443" s="666"/>
      <c r="FJ443" s="667"/>
      <c r="FK443" s="668"/>
      <c r="FL443" s="669"/>
      <c r="FM443" s="691"/>
      <c r="FN443" s="1326"/>
      <c r="FO443" s="497" t="e">
        <f t="shared" si="9375"/>
        <v>#N/A</v>
      </c>
      <c r="FP443" s="497" t="e">
        <f t="shared" si="9376"/>
        <v>#N/A</v>
      </c>
      <c r="FQ443" s="498" t="e">
        <f t="shared" si="9377"/>
        <v>#N/A</v>
      </c>
      <c r="FR443" s="498">
        <f t="shared" si="9378"/>
        <v>0</v>
      </c>
      <c r="FS443" s="498">
        <f t="shared" si="9379"/>
        <v>0</v>
      </c>
      <c r="FT443" s="498" t="e">
        <f t="shared" si="9380"/>
        <v>#N/A</v>
      </c>
      <c r="FU443" s="504">
        <f t="shared" si="9381"/>
        <v>0</v>
      </c>
      <c r="FV443" s="500">
        <f t="shared" si="9382"/>
        <v>0</v>
      </c>
      <c r="FY443" s="665"/>
      <c r="FZ443" s="666"/>
      <c r="GA443" s="667"/>
      <c r="GB443" s="668"/>
      <c r="GC443" s="669"/>
      <c r="GD443" s="691"/>
      <c r="GE443" s="1326"/>
      <c r="GF443" s="497" t="e">
        <f t="shared" si="9383"/>
        <v>#N/A</v>
      </c>
      <c r="GG443" s="497" t="e">
        <f t="shared" si="9384"/>
        <v>#N/A</v>
      </c>
      <c r="GH443" s="498" t="e">
        <f t="shared" si="9385"/>
        <v>#N/A</v>
      </c>
      <c r="GI443" s="498">
        <f t="shared" si="9386"/>
        <v>0</v>
      </c>
      <c r="GJ443" s="498">
        <f t="shared" si="9387"/>
        <v>0</v>
      </c>
      <c r="GK443" s="498" t="e">
        <f t="shared" si="9388"/>
        <v>#N/A</v>
      </c>
      <c r="GL443" s="504">
        <f t="shared" si="9389"/>
        <v>0</v>
      </c>
      <c r="GM443" s="500">
        <f t="shared" si="9390"/>
        <v>0</v>
      </c>
      <c r="GP443" s="665"/>
      <c r="GQ443" s="666"/>
      <c r="GR443" s="667"/>
      <c r="GS443" s="668"/>
      <c r="GT443" s="669"/>
      <c r="GU443" s="691"/>
      <c r="GV443" s="1326"/>
      <c r="GW443" s="497" t="e">
        <f t="shared" si="9391"/>
        <v>#N/A</v>
      </c>
      <c r="GX443" s="497" t="e">
        <f t="shared" si="9392"/>
        <v>#N/A</v>
      </c>
      <c r="GY443" s="498" t="e">
        <f t="shared" si="9393"/>
        <v>#N/A</v>
      </c>
      <c r="GZ443" s="498">
        <f t="shared" si="9394"/>
        <v>0</v>
      </c>
      <c r="HA443" s="498">
        <f t="shared" si="9395"/>
        <v>0</v>
      </c>
      <c r="HB443" s="498" t="e">
        <f t="shared" si="9396"/>
        <v>#N/A</v>
      </c>
      <c r="HC443" s="504">
        <f t="shared" si="9397"/>
        <v>0</v>
      </c>
      <c r="HD443" s="500">
        <f t="shared" si="9398"/>
        <v>0</v>
      </c>
      <c r="HG443" s="665"/>
      <c r="HH443" s="666"/>
      <c r="HI443" s="667"/>
      <c r="HJ443" s="668"/>
      <c r="HK443" s="669"/>
      <c r="HL443" s="691"/>
      <c r="HM443" s="1326"/>
      <c r="HN443" s="497" t="e">
        <f t="shared" si="9399"/>
        <v>#N/A</v>
      </c>
      <c r="HO443" s="497" t="e">
        <f t="shared" si="9400"/>
        <v>#N/A</v>
      </c>
      <c r="HP443" s="498" t="e">
        <f t="shared" si="9401"/>
        <v>#N/A</v>
      </c>
      <c r="HQ443" s="498">
        <f t="shared" si="9402"/>
        <v>0</v>
      </c>
      <c r="HR443" s="498">
        <f t="shared" si="9403"/>
        <v>0</v>
      </c>
      <c r="HS443" s="498" t="e">
        <f t="shared" si="9404"/>
        <v>#N/A</v>
      </c>
      <c r="HT443" s="504">
        <f t="shared" si="9405"/>
        <v>0</v>
      </c>
      <c r="HU443" s="500">
        <f t="shared" si="9406"/>
        <v>0</v>
      </c>
      <c r="HX443" s="665"/>
      <c r="HY443" s="666"/>
      <c r="HZ443" s="667"/>
      <c r="IA443" s="668"/>
      <c r="IB443" s="669"/>
      <c r="IC443" s="691"/>
      <c r="ID443" s="1326"/>
      <c r="IE443" s="497" t="e">
        <f t="shared" si="9407"/>
        <v>#N/A</v>
      </c>
      <c r="IF443" s="497" t="e">
        <f t="shared" si="9408"/>
        <v>#N/A</v>
      </c>
      <c r="IG443" s="498" t="e">
        <f t="shared" si="9409"/>
        <v>#N/A</v>
      </c>
      <c r="IH443" s="498">
        <f t="shared" si="9410"/>
        <v>0</v>
      </c>
      <c r="II443" s="498">
        <f t="shared" si="9411"/>
        <v>0</v>
      </c>
      <c r="IJ443" s="498" t="e">
        <f t="shared" si="9412"/>
        <v>#N/A</v>
      </c>
      <c r="IK443" s="504">
        <f t="shared" si="9413"/>
        <v>0</v>
      </c>
      <c r="IL443" s="500">
        <f t="shared" si="9414"/>
        <v>0</v>
      </c>
      <c r="IO443" s="665"/>
      <c r="IP443" s="666"/>
      <c r="IQ443" s="667"/>
      <c r="IR443" s="668"/>
      <c r="IS443" s="669"/>
      <c r="IT443" s="691"/>
      <c r="IU443" s="1326"/>
      <c r="IV443" s="497" t="e">
        <f t="shared" si="9415"/>
        <v>#N/A</v>
      </c>
      <c r="IW443" s="497" t="e">
        <f t="shared" si="9416"/>
        <v>#N/A</v>
      </c>
      <c r="IX443" s="498" t="e">
        <f t="shared" si="9417"/>
        <v>#N/A</v>
      </c>
      <c r="IY443" s="498">
        <f t="shared" si="9418"/>
        <v>0</v>
      </c>
      <c r="IZ443" s="498">
        <f t="shared" si="9419"/>
        <v>0</v>
      </c>
      <c r="JA443" s="498" t="e">
        <f t="shared" si="9420"/>
        <v>#N/A</v>
      </c>
      <c r="JB443" s="504">
        <f t="shared" si="9421"/>
        <v>0</v>
      </c>
      <c r="JC443" s="500">
        <f t="shared" si="9422"/>
        <v>0</v>
      </c>
      <c r="JF443" s="665"/>
      <c r="JG443" s="666"/>
      <c r="JH443" s="667"/>
      <c r="JI443" s="668"/>
      <c r="JJ443" s="669"/>
      <c r="JK443" s="691"/>
      <c r="JL443" s="1326"/>
      <c r="JM443" s="497" t="e">
        <f t="shared" si="9423"/>
        <v>#N/A</v>
      </c>
      <c r="JN443" s="497" t="e">
        <f t="shared" si="9424"/>
        <v>#N/A</v>
      </c>
      <c r="JO443" s="498" t="e">
        <f t="shared" si="9425"/>
        <v>#N/A</v>
      </c>
      <c r="JP443" s="498">
        <f t="shared" si="9426"/>
        <v>0</v>
      </c>
      <c r="JQ443" s="498">
        <f t="shared" si="9427"/>
        <v>0</v>
      </c>
      <c r="JR443" s="498" t="e">
        <f t="shared" si="9428"/>
        <v>#N/A</v>
      </c>
      <c r="JS443" s="504">
        <f t="shared" si="9429"/>
        <v>0</v>
      </c>
      <c r="JT443" s="500">
        <f t="shared" si="9430"/>
        <v>0</v>
      </c>
      <c r="JW443" s="665"/>
      <c r="JX443" s="666"/>
      <c r="JY443" s="667"/>
      <c r="JZ443" s="668"/>
      <c r="KA443" s="669"/>
      <c r="KB443" s="691"/>
      <c r="KC443" s="1326"/>
      <c r="KD443" s="497" t="e">
        <f t="shared" si="9431"/>
        <v>#N/A</v>
      </c>
      <c r="KE443" s="497" t="e">
        <f t="shared" si="9432"/>
        <v>#N/A</v>
      </c>
      <c r="KF443" s="498" t="e">
        <f t="shared" si="9433"/>
        <v>#N/A</v>
      </c>
      <c r="KG443" s="498">
        <f t="shared" si="9434"/>
        <v>0</v>
      </c>
      <c r="KH443" s="498">
        <f t="shared" si="9435"/>
        <v>0</v>
      </c>
      <c r="KI443" s="498" t="e">
        <f t="shared" si="9436"/>
        <v>#N/A</v>
      </c>
      <c r="KJ443" s="504">
        <f t="shared" si="9437"/>
        <v>0</v>
      </c>
      <c r="KK443" s="500">
        <f t="shared" si="9438"/>
        <v>0</v>
      </c>
      <c r="KN443" s="665"/>
      <c r="KO443" s="666"/>
      <c r="KP443" s="667"/>
      <c r="KQ443" s="668"/>
      <c r="KR443" s="669"/>
      <c r="KS443" s="691"/>
      <c r="KT443" s="1326"/>
      <c r="KU443" s="497" t="e">
        <f t="shared" si="9439"/>
        <v>#N/A</v>
      </c>
      <c r="KV443" s="497" t="e">
        <f t="shared" si="9440"/>
        <v>#N/A</v>
      </c>
      <c r="KW443" s="498" t="e">
        <f t="shared" si="9441"/>
        <v>#N/A</v>
      </c>
      <c r="KX443" s="498">
        <f t="shared" si="9442"/>
        <v>0</v>
      </c>
      <c r="KY443" s="498">
        <f t="shared" si="9443"/>
        <v>0</v>
      </c>
      <c r="KZ443" s="498" t="e">
        <f t="shared" si="9444"/>
        <v>#N/A</v>
      </c>
      <c r="LA443" s="504">
        <f t="shared" si="9445"/>
        <v>0</v>
      </c>
      <c r="LB443" s="500">
        <f t="shared" si="9446"/>
        <v>0</v>
      </c>
      <c r="LE443" s="665"/>
      <c r="LF443" s="666"/>
      <c r="LG443" s="667"/>
      <c r="LH443" s="668"/>
      <c r="LI443" s="669"/>
      <c r="LJ443" s="691"/>
      <c r="LK443" s="1326"/>
      <c r="LL443" s="497" t="e">
        <f t="shared" si="9447"/>
        <v>#N/A</v>
      </c>
      <c r="LM443" s="497" t="e">
        <f t="shared" si="9448"/>
        <v>#N/A</v>
      </c>
      <c r="LN443" s="498" t="e">
        <f t="shared" si="9449"/>
        <v>#N/A</v>
      </c>
      <c r="LO443" s="498">
        <f t="shared" si="9450"/>
        <v>0</v>
      </c>
      <c r="LP443" s="498">
        <f t="shared" si="9451"/>
        <v>0</v>
      </c>
      <c r="LQ443" s="498" t="e">
        <f t="shared" si="9452"/>
        <v>#N/A</v>
      </c>
      <c r="LR443" s="504">
        <f t="shared" si="9453"/>
        <v>0</v>
      </c>
      <c r="LS443" s="500">
        <f t="shared" si="9454"/>
        <v>0</v>
      </c>
      <c r="LV443" s="665"/>
      <c r="LW443" s="666"/>
      <c r="LX443" s="667"/>
      <c r="LY443" s="668"/>
      <c r="LZ443" s="669"/>
      <c r="MA443" s="691"/>
      <c r="MB443" s="1326"/>
      <c r="MC443" s="497" t="e">
        <f t="shared" si="9455"/>
        <v>#N/A</v>
      </c>
      <c r="MD443" s="497" t="e">
        <f t="shared" si="9456"/>
        <v>#N/A</v>
      </c>
      <c r="ME443" s="498" t="e">
        <f t="shared" si="9457"/>
        <v>#N/A</v>
      </c>
      <c r="MF443" s="498">
        <f t="shared" si="9458"/>
        <v>0</v>
      </c>
      <c r="MG443" s="498">
        <f t="shared" si="9459"/>
        <v>0</v>
      </c>
      <c r="MH443" s="498" t="e">
        <f t="shared" si="9460"/>
        <v>#N/A</v>
      </c>
      <c r="MI443" s="504">
        <f t="shared" si="9461"/>
        <v>0</v>
      </c>
      <c r="MJ443" s="500">
        <f t="shared" si="9462"/>
        <v>0</v>
      </c>
      <c r="MM443" s="665"/>
      <c r="MN443" s="666"/>
      <c r="MO443" s="667"/>
      <c r="MP443" s="668"/>
      <c r="MQ443" s="669"/>
      <c r="MR443" s="691"/>
      <c r="MS443" s="1326"/>
      <c r="MT443" s="497" t="e">
        <f t="shared" si="9463"/>
        <v>#N/A</v>
      </c>
      <c r="MU443" s="497" t="e">
        <f t="shared" si="9464"/>
        <v>#N/A</v>
      </c>
      <c r="MV443" s="498" t="e">
        <f t="shared" si="9465"/>
        <v>#N/A</v>
      </c>
      <c r="MW443" s="498">
        <f t="shared" si="9466"/>
        <v>0</v>
      </c>
      <c r="MX443" s="498">
        <f t="shared" si="9467"/>
        <v>0</v>
      </c>
      <c r="MY443" s="498" t="e">
        <f t="shared" si="9468"/>
        <v>#N/A</v>
      </c>
      <c r="MZ443" s="504">
        <f t="shared" si="9469"/>
        <v>0</v>
      </c>
      <c r="NA443" s="500">
        <f t="shared" si="9470"/>
        <v>0</v>
      </c>
      <c r="ND443" s="665"/>
      <c r="NE443" s="666"/>
      <c r="NF443" s="667"/>
      <c r="NG443" s="668"/>
      <c r="NH443" s="669"/>
      <c r="NI443" s="691"/>
      <c r="NJ443" s="1326"/>
      <c r="NK443" s="497" t="e">
        <f t="shared" si="9471"/>
        <v>#N/A</v>
      </c>
      <c r="NL443" s="497" t="e">
        <f t="shared" si="9472"/>
        <v>#N/A</v>
      </c>
      <c r="NM443" s="498" t="e">
        <f t="shared" si="9473"/>
        <v>#N/A</v>
      </c>
      <c r="NN443" s="498">
        <f t="shared" si="9474"/>
        <v>0</v>
      </c>
      <c r="NO443" s="498">
        <f t="shared" si="9475"/>
        <v>0</v>
      </c>
      <c r="NP443" s="498" t="e">
        <f t="shared" si="9476"/>
        <v>#N/A</v>
      </c>
      <c r="NQ443" s="504">
        <f t="shared" si="9477"/>
        <v>0</v>
      </c>
      <c r="NR443" s="500">
        <f t="shared" si="9478"/>
        <v>0</v>
      </c>
      <c r="NU443" s="665"/>
      <c r="NV443" s="666"/>
      <c r="NW443" s="667"/>
      <c r="NX443" s="668"/>
      <c r="NY443" s="669"/>
      <c r="NZ443" s="691"/>
      <c r="OA443" s="1326"/>
      <c r="OB443" s="497" t="e">
        <f t="shared" si="9479"/>
        <v>#N/A</v>
      </c>
      <c r="OC443" s="497" t="e">
        <f t="shared" si="9480"/>
        <v>#N/A</v>
      </c>
      <c r="OD443" s="498" t="e">
        <f t="shared" si="9481"/>
        <v>#N/A</v>
      </c>
      <c r="OE443" s="498">
        <f t="shared" si="9482"/>
        <v>0</v>
      </c>
      <c r="OF443" s="498">
        <f t="shared" si="9483"/>
        <v>0</v>
      </c>
      <c r="OG443" s="498" t="e">
        <f t="shared" si="9484"/>
        <v>#N/A</v>
      </c>
      <c r="OH443" s="504">
        <f t="shared" si="9485"/>
        <v>0</v>
      </c>
      <c r="OI443" s="500">
        <f t="shared" si="9486"/>
        <v>0</v>
      </c>
      <c r="OL443" s="665"/>
      <c r="OM443" s="666"/>
      <c r="ON443" s="667"/>
      <c r="OO443" s="668"/>
      <c r="OP443" s="669"/>
      <c r="OQ443" s="691"/>
      <c r="OR443" s="1326"/>
      <c r="OS443" s="497" t="e">
        <f t="shared" si="9487"/>
        <v>#N/A</v>
      </c>
      <c r="OT443" s="497" t="e">
        <f t="shared" si="9488"/>
        <v>#N/A</v>
      </c>
      <c r="OU443" s="498" t="e">
        <f t="shared" si="9489"/>
        <v>#N/A</v>
      </c>
      <c r="OV443" s="498">
        <f t="shared" si="9490"/>
        <v>0</v>
      </c>
      <c r="OW443" s="498">
        <f t="shared" si="9491"/>
        <v>0</v>
      </c>
      <c r="OX443" s="498" t="e">
        <f t="shared" si="9492"/>
        <v>#N/A</v>
      </c>
      <c r="OY443" s="504">
        <f t="shared" si="9493"/>
        <v>0</v>
      </c>
      <c r="OZ443" s="500">
        <f t="shared" si="9494"/>
        <v>0</v>
      </c>
      <c r="PC443" s="665"/>
      <c r="PD443" s="666"/>
      <c r="PE443" s="667"/>
      <c r="PF443" s="668"/>
      <c r="PG443" s="669"/>
      <c r="PH443" s="691"/>
      <c r="PI443" s="1326"/>
      <c r="PJ443" s="497" t="e">
        <f t="shared" si="9495"/>
        <v>#N/A</v>
      </c>
      <c r="PK443" s="497" t="e">
        <f t="shared" si="9496"/>
        <v>#N/A</v>
      </c>
      <c r="PL443" s="498" t="e">
        <f t="shared" si="9497"/>
        <v>#N/A</v>
      </c>
      <c r="PM443" s="498">
        <f t="shared" si="9498"/>
        <v>0</v>
      </c>
      <c r="PN443" s="498">
        <f t="shared" si="9499"/>
        <v>0</v>
      </c>
      <c r="PO443" s="498" t="e">
        <f t="shared" si="9500"/>
        <v>#N/A</v>
      </c>
      <c r="PP443" s="504">
        <f t="shared" si="9501"/>
        <v>0</v>
      </c>
      <c r="PQ443" s="500">
        <f t="shared" si="9502"/>
        <v>0</v>
      </c>
      <c r="PT443" s="665"/>
      <c r="PU443" s="666"/>
      <c r="PV443" s="667"/>
      <c r="PW443" s="668"/>
      <c r="PX443" s="669"/>
      <c r="PY443" s="691"/>
      <c r="PZ443" s="1326"/>
      <c r="QA443" s="497" t="e">
        <f t="shared" si="9503"/>
        <v>#N/A</v>
      </c>
      <c r="QB443" s="497" t="e">
        <f t="shared" si="9504"/>
        <v>#N/A</v>
      </c>
      <c r="QC443" s="498" t="e">
        <f t="shared" si="9505"/>
        <v>#N/A</v>
      </c>
      <c r="QD443" s="498">
        <f t="shared" si="9506"/>
        <v>0</v>
      </c>
      <c r="QE443" s="498">
        <f t="shared" si="9507"/>
        <v>0</v>
      </c>
      <c r="QF443" s="498" t="e">
        <f t="shared" si="9508"/>
        <v>#N/A</v>
      </c>
      <c r="QG443" s="504">
        <f t="shared" si="9509"/>
        <v>0</v>
      </c>
      <c r="QH443" s="500">
        <f t="shared" si="9510"/>
        <v>0</v>
      </c>
      <c r="QK443" s="665"/>
      <c r="QL443" s="666"/>
      <c r="QM443" s="667"/>
      <c r="QN443" s="668"/>
      <c r="QO443" s="669"/>
      <c r="QP443" s="691"/>
      <c r="QQ443" s="1326"/>
      <c r="QR443" s="497" t="e">
        <f t="shared" si="9511"/>
        <v>#N/A</v>
      </c>
      <c r="QS443" s="497" t="e">
        <f t="shared" si="9512"/>
        <v>#N/A</v>
      </c>
      <c r="QT443" s="498" t="e">
        <f t="shared" si="9513"/>
        <v>#N/A</v>
      </c>
      <c r="QU443" s="498">
        <f t="shared" si="9514"/>
        <v>0</v>
      </c>
      <c r="QV443" s="498">
        <f t="shared" si="9515"/>
        <v>0</v>
      </c>
      <c r="QW443" s="498" t="e">
        <f t="shared" si="9516"/>
        <v>#N/A</v>
      </c>
      <c r="QX443" s="504">
        <f t="shared" si="9517"/>
        <v>0</v>
      </c>
      <c r="QY443" s="500">
        <f t="shared" si="9518"/>
        <v>0</v>
      </c>
      <c r="RB443" s="428"/>
      <c r="RC443" s="436"/>
      <c r="RD443" s="440"/>
      <c r="RE443" s="406"/>
      <c r="RF443" s="438"/>
      <c r="RG443" s="439"/>
      <c r="RH443" s="439"/>
      <c r="RI443" s="497"/>
      <c r="RJ443" s="497"/>
      <c r="RK443" s="501"/>
      <c r="RL443" s="501"/>
      <c r="RM443" s="501"/>
      <c r="RN443" s="501"/>
      <c r="RO443" s="505"/>
      <c r="RP443" s="503"/>
      <c r="RS443" s="428"/>
      <c r="RT443" s="436"/>
      <c r="RU443" s="440"/>
      <c r="RV443" s="406"/>
      <c r="RW443" s="438"/>
      <c r="RX443" s="439"/>
      <c r="RY443" s="439"/>
      <c r="RZ443" s="497"/>
      <c r="SA443" s="497"/>
      <c r="SB443" s="501"/>
      <c r="SC443" s="501"/>
      <c r="SD443" s="501"/>
      <c r="SE443" s="501"/>
      <c r="SF443" s="505"/>
      <c r="SG443" s="503"/>
      <c r="SJ443" s="428"/>
      <c r="SK443" s="436"/>
      <c r="SL443" s="440"/>
      <c r="SM443" s="406"/>
      <c r="SN443" s="438"/>
      <c r="SO443" s="439"/>
      <c r="SP443" s="439"/>
      <c r="SQ443" s="497"/>
      <c r="SR443" s="497"/>
      <c r="SS443" s="501"/>
      <c r="ST443" s="501"/>
      <c r="SU443" s="501"/>
      <c r="SV443" s="501"/>
      <c r="SW443" s="505"/>
      <c r="SX443" s="503"/>
    </row>
    <row r="444" spans="2:518" ht="50.25" hidden="1" customHeight="1" thickTop="1" thickBot="1">
      <c r="B444" s="577"/>
      <c r="C444" s="578"/>
      <c r="D444" s="579"/>
      <c r="E444" s="580"/>
      <c r="F444" s="581"/>
      <c r="G444" s="585"/>
      <c r="H444" s="595"/>
      <c r="K444" s="577"/>
      <c r="L444" s="767"/>
      <c r="M444" s="579"/>
      <c r="N444" s="580"/>
      <c r="O444" s="581"/>
      <c r="P444" s="585"/>
      <c r="Q444" s="1326"/>
      <c r="R444" s="497"/>
      <c r="S444" s="497"/>
      <c r="T444" s="498"/>
      <c r="U444" s="498"/>
      <c r="V444" s="498"/>
      <c r="W444" s="498"/>
      <c r="X444" s="504"/>
      <c r="Y444" s="500"/>
      <c r="Z444" s="486"/>
      <c r="AA444" s="486"/>
      <c r="AB444" s="577"/>
      <c r="AC444" s="767"/>
      <c r="AD444" s="579"/>
      <c r="AE444" s="580"/>
      <c r="AF444" s="581"/>
      <c r="AG444" s="585"/>
      <c r="AH444" s="1326"/>
      <c r="AI444" s="497"/>
      <c r="AJ444" s="497"/>
      <c r="AK444" s="498"/>
      <c r="AL444" s="498"/>
      <c r="AM444" s="498"/>
      <c r="AN444" s="498"/>
      <c r="AO444" s="504"/>
      <c r="AP444" s="500"/>
      <c r="AQ444" s="486"/>
      <c r="AR444" s="486"/>
      <c r="AS444" s="577"/>
      <c r="AT444" s="767"/>
      <c r="AU444" s="579"/>
      <c r="AV444" s="580"/>
      <c r="AW444" s="581"/>
      <c r="AX444" s="585"/>
      <c r="AY444" s="1326"/>
      <c r="AZ444" s="497"/>
      <c r="BA444" s="497"/>
      <c r="BB444" s="498"/>
      <c r="BC444" s="498"/>
      <c r="BD444" s="498"/>
      <c r="BE444" s="498"/>
      <c r="BF444" s="504"/>
      <c r="BG444" s="500"/>
      <c r="BJ444" s="577"/>
      <c r="BK444" s="767"/>
      <c r="BL444" s="579"/>
      <c r="BM444" s="580"/>
      <c r="BN444" s="581"/>
      <c r="BO444" s="585"/>
      <c r="BP444" s="1326"/>
      <c r="BQ444" s="497"/>
      <c r="BR444" s="497"/>
      <c r="BS444" s="498"/>
      <c r="BT444" s="498"/>
      <c r="BU444" s="498"/>
      <c r="BV444" s="498"/>
      <c r="BW444" s="504"/>
      <c r="BX444" s="500"/>
      <c r="CA444" s="577"/>
      <c r="CB444" s="767"/>
      <c r="CC444" s="579"/>
      <c r="CD444" s="580"/>
      <c r="CE444" s="581"/>
      <c r="CF444" s="585"/>
      <c r="CG444" s="1326"/>
      <c r="CH444" s="497"/>
      <c r="CI444" s="497"/>
      <c r="CJ444" s="498"/>
      <c r="CK444" s="498"/>
      <c r="CL444" s="498"/>
      <c r="CM444" s="498"/>
      <c r="CN444" s="504"/>
      <c r="CO444" s="500"/>
      <c r="CR444" s="577"/>
      <c r="CS444" s="767"/>
      <c r="CT444" s="579"/>
      <c r="CU444" s="580"/>
      <c r="CV444" s="581"/>
      <c r="CW444" s="585"/>
      <c r="CX444" s="1326"/>
      <c r="CY444" s="497"/>
      <c r="CZ444" s="497"/>
      <c r="DA444" s="498"/>
      <c r="DB444" s="498"/>
      <c r="DC444" s="498"/>
      <c r="DD444" s="498"/>
      <c r="DE444" s="504"/>
      <c r="DF444" s="500"/>
      <c r="DI444" s="577"/>
      <c r="DJ444" s="767"/>
      <c r="DK444" s="579"/>
      <c r="DL444" s="580"/>
      <c r="DM444" s="581"/>
      <c r="DN444" s="585"/>
      <c r="DO444" s="1326"/>
      <c r="DP444" s="497"/>
      <c r="DQ444" s="497"/>
      <c r="DR444" s="498"/>
      <c r="DS444" s="498"/>
      <c r="DT444" s="498"/>
      <c r="DU444" s="498"/>
      <c r="DV444" s="504"/>
      <c r="DW444" s="500"/>
      <c r="DZ444" s="577"/>
      <c r="EA444" s="767"/>
      <c r="EB444" s="579"/>
      <c r="EC444" s="580"/>
      <c r="ED444" s="581"/>
      <c r="EE444" s="585"/>
      <c r="EF444" s="1326"/>
      <c r="EG444" s="497"/>
      <c r="EH444" s="497"/>
      <c r="EI444" s="498"/>
      <c r="EJ444" s="498"/>
      <c r="EK444" s="498"/>
      <c r="EL444" s="498"/>
      <c r="EM444" s="504"/>
      <c r="EN444" s="500"/>
      <c r="EQ444" s="665"/>
      <c r="ER444" s="666"/>
      <c r="ES444" s="667"/>
      <c r="ET444" s="668"/>
      <c r="EU444" s="669"/>
      <c r="EV444" s="691"/>
      <c r="EW444" s="1326"/>
      <c r="EX444" s="497" t="e">
        <f t="shared" si="9367"/>
        <v>#N/A</v>
      </c>
      <c r="EY444" s="497" t="e">
        <f t="shared" si="9368"/>
        <v>#N/A</v>
      </c>
      <c r="EZ444" s="498" t="e">
        <f t="shared" si="9369"/>
        <v>#N/A</v>
      </c>
      <c r="FA444" s="498">
        <f t="shared" si="9370"/>
        <v>0</v>
      </c>
      <c r="FB444" s="498">
        <f t="shared" si="9371"/>
        <v>0</v>
      </c>
      <c r="FC444" s="498" t="e">
        <f t="shared" si="9372"/>
        <v>#N/A</v>
      </c>
      <c r="FD444" s="504">
        <f t="shared" si="9373"/>
        <v>0</v>
      </c>
      <c r="FE444" s="500">
        <f t="shared" si="9374"/>
        <v>0</v>
      </c>
      <c r="FH444" s="665"/>
      <c r="FI444" s="666"/>
      <c r="FJ444" s="667"/>
      <c r="FK444" s="668"/>
      <c r="FL444" s="669"/>
      <c r="FM444" s="691"/>
      <c r="FN444" s="1326"/>
      <c r="FO444" s="497" t="e">
        <f t="shared" si="9375"/>
        <v>#N/A</v>
      </c>
      <c r="FP444" s="497" t="e">
        <f t="shared" si="9376"/>
        <v>#N/A</v>
      </c>
      <c r="FQ444" s="498" t="e">
        <f t="shared" si="9377"/>
        <v>#N/A</v>
      </c>
      <c r="FR444" s="498">
        <f t="shared" si="9378"/>
        <v>0</v>
      </c>
      <c r="FS444" s="498">
        <f t="shared" si="9379"/>
        <v>0</v>
      </c>
      <c r="FT444" s="498" t="e">
        <f t="shared" si="9380"/>
        <v>#N/A</v>
      </c>
      <c r="FU444" s="504">
        <f t="shared" si="9381"/>
        <v>0</v>
      </c>
      <c r="FV444" s="500">
        <f t="shared" si="9382"/>
        <v>0</v>
      </c>
      <c r="FY444" s="665"/>
      <c r="FZ444" s="666"/>
      <c r="GA444" s="667"/>
      <c r="GB444" s="668"/>
      <c r="GC444" s="669"/>
      <c r="GD444" s="691"/>
      <c r="GE444" s="1326"/>
      <c r="GF444" s="497" t="e">
        <f t="shared" si="9383"/>
        <v>#N/A</v>
      </c>
      <c r="GG444" s="497" t="e">
        <f t="shared" si="9384"/>
        <v>#N/A</v>
      </c>
      <c r="GH444" s="498" t="e">
        <f t="shared" si="9385"/>
        <v>#N/A</v>
      </c>
      <c r="GI444" s="498">
        <f t="shared" si="9386"/>
        <v>0</v>
      </c>
      <c r="GJ444" s="498">
        <f t="shared" si="9387"/>
        <v>0</v>
      </c>
      <c r="GK444" s="498" t="e">
        <f t="shared" si="9388"/>
        <v>#N/A</v>
      </c>
      <c r="GL444" s="504">
        <f t="shared" si="9389"/>
        <v>0</v>
      </c>
      <c r="GM444" s="500">
        <f t="shared" si="9390"/>
        <v>0</v>
      </c>
      <c r="GP444" s="665"/>
      <c r="GQ444" s="666"/>
      <c r="GR444" s="667"/>
      <c r="GS444" s="668"/>
      <c r="GT444" s="669"/>
      <c r="GU444" s="691"/>
      <c r="GV444" s="1326"/>
      <c r="GW444" s="497" t="e">
        <f t="shared" si="9391"/>
        <v>#N/A</v>
      </c>
      <c r="GX444" s="497" t="e">
        <f t="shared" si="9392"/>
        <v>#N/A</v>
      </c>
      <c r="GY444" s="498" t="e">
        <f t="shared" si="9393"/>
        <v>#N/A</v>
      </c>
      <c r="GZ444" s="498">
        <f t="shared" si="9394"/>
        <v>0</v>
      </c>
      <c r="HA444" s="498">
        <f t="shared" si="9395"/>
        <v>0</v>
      </c>
      <c r="HB444" s="498" t="e">
        <f t="shared" si="9396"/>
        <v>#N/A</v>
      </c>
      <c r="HC444" s="504">
        <f t="shared" si="9397"/>
        <v>0</v>
      </c>
      <c r="HD444" s="500">
        <f t="shared" si="9398"/>
        <v>0</v>
      </c>
      <c r="HG444" s="665"/>
      <c r="HH444" s="666"/>
      <c r="HI444" s="667"/>
      <c r="HJ444" s="668"/>
      <c r="HK444" s="669"/>
      <c r="HL444" s="691"/>
      <c r="HM444" s="1326"/>
      <c r="HN444" s="497" t="e">
        <f t="shared" si="9399"/>
        <v>#N/A</v>
      </c>
      <c r="HO444" s="497" t="e">
        <f t="shared" si="9400"/>
        <v>#N/A</v>
      </c>
      <c r="HP444" s="498" t="e">
        <f t="shared" si="9401"/>
        <v>#N/A</v>
      </c>
      <c r="HQ444" s="498">
        <f t="shared" si="9402"/>
        <v>0</v>
      </c>
      <c r="HR444" s="498">
        <f t="shared" si="9403"/>
        <v>0</v>
      </c>
      <c r="HS444" s="498" t="e">
        <f t="shared" si="9404"/>
        <v>#N/A</v>
      </c>
      <c r="HT444" s="504">
        <f t="shared" si="9405"/>
        <v>0</v>
      </c>
      <c r="HU444" s="500">
        <f t="shared" si="9406"/>
        <v>0</v>
      </c>
      <c r="HX444" s="665"/>
      <c r="HY444" s="666"/>
      <c r="HZ444" s="667"/>
      <c r="IA444" s="668"/>
      <c r="IB444" s="669"/>
      <c r="IC444" s="691"/>
      <c r="ID444" s="1326"/>
      <c r="IE444" s="497" t="e">
        <f t="shared" si="9407"/>
        <v>#N/A</v>
      </c>
      <c r="IF444" s="497" t="e">
        <f t="shared" si="9408"/>
        <v>#N/A</v>
      </c>
      <c r="IG444" s="498" t="e">
        <f t="shared" si="9409"/>
        <v>#N/A</v>
      </c>
      <c r="IH444" s="498">
        <f t="shared" si="9410"/>
        <v>0</v>
      </c>
      <c r="II444" s="498">
        <f t="shared" si="9411"/>
        <v>0</v>
      </c>
      <c r="IJ444" s="498" t="e">
        <f t="shared" si="9412"/>
        <v>#N/A</v>
      </c>
      <c r="IK444" s="504">
        <f t="shared" si="9413"/>
        <v>0</v>
      </c>
      <c r="IL444" s="500">
        <f t="shared" si="9414"/>
        <v>0</v>
      </c>
      <c r="IO444" s="665"/>
      <c r="IP444" s="666"/>
      <c r="IQ444" s="667"/>
      <c r="IR444" s="668"/>
      <c r="IS444" s="669"/>
      <c r="IT444" s="691"/>
      <c r="IU444" s="1326"/>
      <c r="IV444" s="497" t="e">
        <f t="shared" si="9415"/>
        <v>#N/A</v>
      </c>
      <c r="IW444" s="497" t="e">
        <f t="shared" si="9416"/>
        <v>#N/A</v>
      </c>
      <c r="IX444" s="498" t="e">
        <f t="shared" si="9417"/>
        <v>#N/A</v>
      </c>
      <c r="IY444" s="498">
        <f t="shared" si="9418"/>
        <v>0</v>
      </c>
      <c r="IZ444" s="498">
        <f t="shared" si="9419"/>
        <v>0</v>
      </c>
      <c r="JA444" s="498" t="e">
        <f t="shared" si="9420"/>
        <v>#N/A</v>
      </c>
      <c r="JB444" s="504">
        <f t="shared" si="9421"/>
        <v>0</v>
      </c>
      <c r="JC444" s="500">
        <f t="shared" si="9422"/>
        <v>0</v>
      </c>
      <c r="JF444" s="665"/>
      <c r="JG444" s="666"/>
      <c r="JH444" s="667"/>
      <c r="JI444" s="668"/>
      <c r="JJ444" s="669"/>
      <c r="JK444" s="691"/>
      <c r="JL444" s="1326"/>
      <c r="JM444" s="497" t="e">
        <f t="shared" si="9423"/>
        <v>#N/A</v>
      </c>
      <c r="JN444" s="497" t="e">
        <f t="shared" si="9424"/>
        <v>#N/A</v>
      </c>
      <c r="JO444" s="498" t="e">
        <f t="shared" si="9425"/>
        <v>#N/A</v>
      </c>
      <c r="JP444" s="498">
        <f t="shared" si="9426"/>
        <v>0</v>
      </c>
      <c r="JQ444" s="498">
        <f t="shared" si="9427"/>
        <v>0</v>
      </c>
      <c r="JR444" s="498" t="e">
        <f t="shared" si="9428"/>
        <v>#N/A</v>
      </c>
      <c r="JS444" s="504">
        <f t="shared" si="9429"/>
        <v>0</v>
      </c>
      <c r="JT444" s="500">
        <f t="shared" si="9430"/>
        <v>0</v>
      </c>
      <c r="JW444" s="665"/>
      <c r="JX444" s="666"/>
      <c r="JY444" s="667"/>
      <c r="JZ444" s="668"/>
      <c r="KA444" s="669"/>
      <c r="KB444" s="691"/>
      <c r="KC444" s="1326"/>
      <c r="KD444" s="497" t="e">
        <f t="shared" si="9431"/>
        <v>#N/A</v>
      </c>
      <c r="KE444" s="497" t="e">
        <f t="shared" si="9432"/>
        <v>#N/A</v>
      </c>
      <c r="KF444" s="498" t="e">
        <f t="shared" si="9433"/>
        <v>#N/A</v>
      </c>
      <c r="KG444" s="498">
        <f t="shared" si="9434"/>
        <v>0</v>
      </c>
      <c r="KH444" s="498">
        <f t="shared" si="9435"/>
        <v>0</v>
      </c>
      <c r="KI444" s="498" t="e">
        <f t="shared" si="9436"/>
        <v>#N/A</v>
      </c>
      <c r="KJ444" s="504">
        <f t="shared" si="9437"/>
        <v>0</v>
      </c>
      <c r="KK444" s="500">
        <f t="shared" si="9438"/>
        <v>0</v>
      </c>
      <c r="KN444" s="665"/>
      <c r="KO444" s="666"/>
      <c r="KP444" s="667"/>
      <c r="KQ444" s="668"/>
      <c r="KR444" s="669"/>
      <c r="KS444" s="691"/>
      <c r="KT444" s="1326"/>
      <c r="KU444" s="497" t="e">
        <f t="shared" si="9439"/>
        <v>#N/A</v>
      </c>
      <c r="KV444" s="497" t="e">
        <f t="shared" si="9440"/>
        <v>#N/A</v>
      </c>
      <c r="KW444" s="498" t="e">
        <f t="shared" si="9441"/>
        <v>#N/A</v>
      </c>
      <c r="KX444" s="498">
        <f t="shared" si="9442"/>
        <v>0</v>
      </c>
      <c r="KY444" s="498">
        <f t="shared" si="9443"/>
        <v>0</v>
      </c>
      <c r="KZ444" s="498" t="e">
        <f t="shared" si="9444"/>
        <v>#N/A</v>
      </c>
      <c r="LA444" s="504">
        <f t="shared" si="9445"/>
        <v>0</v>
      </c>
      <c r="LB444" s="500">
        <f t="shared" si="9446"/>
        <v>0</v>
      </c>
      <c r="LE444" s="665"/>
      <c r="LF444" s="666"/>
      <c r="LG444" s="667"/>
      <c r="LH444" s="668"/>
      <c r="LI444" s="669"/>
      <c r="LJ444" s="691"/>
      <c r="LK444" s="1326"/>
      <c r="LL444" s="497" t="e">
        <f t="shared" si="9447"/>
        <v>#N/A</v>
      </c>
      <c r="LM444" s="497" t="e">
        <f t="shared" si="9448"/>
        <v>#N/A</v>
      </c>
      <c r="LN444" s="498" t="e">
        <f t="shared" si="9449"/>
        <v>#N/A</v>
      </c>
      <c r="LO444" s="498">
        <f t="shared" si="9450"/>
        <v>0</v>
      </c>
      <c r="LP444" s="498">
        <f t="shared" si="9451"/>
        <v>0</v>
      </c>
      <c r="LQ444" s="498" t="e">
        <f t="shared" si="9452"/>
        <v>#N/A</v>
      </c>
      <c r="LR444" s="504">
        <f t="shared" si="9453"/>
        <v>0</v>
      </c>
      <c r="LS444" s="500">
        <f t="shared" si="9454"/>
        <v>0</v>
      </c>
      <c r="LV444" s="665"/>
      <c r="LW444" s="666"/>
      <c r="LX444" s="667"/>
      <c r="LY444" s="668"/>
      <c r="LZ444" s="669"/>
      <c r="MA444" s="691"/>
      <c r="MB444" s="1326"/>
      <c r="MC444" s="497" t="e">
        <f t="shared" si="9455"/>
        <v>#N/A</v>
      </c>
      <c r="MD444" s="497" t="e">
        <f t="shared" si="9456"/>
        <v>#N/A</v>
      </c>
      <c r="ME444" s="498" t="e">
        <f t="shared" si="9457"/>
        <v>#N/A</v>
      </c>
      <c r="MF444" s="498">
        <f t="shared" si="9458"/>
        <v>0</v>
      </c>
      <c r="MG444" s="498">
        <f t="shared" si="9459"/>
        <v>0</v>
      </c>
      <c r="MH444" s="498" t="e">
        <f t="shared" si="9460"/>
        <v>#N/A</v>
      </c>
      <c r="MI444" s="504">
        <f t="shared" si="9461"/>
        <v>0</v>
      </c>
      <c r="MJ444" s="500">
        <f t="shared" si="9462"/>
        <v>0</v>
      </c>
      <c r="MM444" s="665"/>
      <c r="MN444" s="666"/>
      <c r="MO444" s="667"/>
      <c r="MP444" s="668"/>
      <c r="MQ444" s="669"/>
      <c r="MR444" s="691"/>
      <c r="MS444" s="1326"/>
      <c r="MT444" s="497" t="e">
        <f t="shared" si="9463"/>
        <v>#N/A</v>
      </c>
      <c r="MU444" s="497" t="e">
        <f t="shared" si="9464"/>
        <v>#N/A</v>
      </c>
      <c r="MV444" s="498" t="e">
        <f t="shared" si="9465"/>
        <v>#N/A</v>
      </c>
      <c r="MW444" s="498">
        <f t="shared" si="9466"/>
        <v>0</v>
      </c>
      <c r="MX444" s="498">
        <f t="shared" si="9467"/>
        <v>0</v>
      </c>
      <c r="MY444" s="498" t="e">
        <f t="shared" si="9468"/>
        <v>#N/A</v>
      </c>
      <c r="MZ444" s="504">
        <f t="shared" si="9469"/>
        <v>0</v>
      </c>
      <c r="NA444" s="500">
        <f t="shared" si="9470"/>
        <v>0</v>
      </c>
      <c r="ND444" s="665"/>
      <c r="NE444" s="666"/>
      <c r="NF444" s="667"/>
      <c r="NG444" s="668"/>
      <c r="NH444" s="669"/>
      <c r="NI444" s="691"/>
      <c r="NJ444" s="1326"/>
      <c r="NK444" s="497" t="e">
        <f t="shared" si="9471"/>
        <v>#N/A</v>
      </c>
      <c r="NL444" s="497" t="e">
        <f t="shared" si="9472"/>
        <v>#N/A</v>
      </c>
      <c r="NM444" s="498" t="e">
        <f t="shared" si="9473"/>
        <v>#N/A</v>
      </c>
      <c r="NN444" s="498">
        <f t="shared" si="9474"/>
        <v>0</v>
      </c>
      <c r="NO444" s="498">
        <f t="shared" si="9475"/>
        <v>0</v>
      </c>
      <c r="NP444" s="498" t="e">
        <f t="shared" si="9476"/>
        <v>#N/A</v>
      </c>
      <c r="NQ444" s="504">
        <f t="shared" si="9477"/>
        <v>0</v>
      </c>
      <c r="NR444" s="500">
        <f t="shared" si="9478"/>
        <v>0</v>
      </c>
      <c r="NU444" s="665"/>
      <c r="NV444" s="666"/>
      <c r="NW444" s="667"/>
      <c r="NX444" s="668"/>
      <c r="NY444" s="669"/>
      <c r="NZ444" s="691"/>
      <c r="OA444" s="1326"/>
      <c r="OB444" s="497" t="e">
        <f t="shared" si="9479"/>
        <v>#N/A</v>
      </c>
      <c r="OC444" s="497" t="e">
        <f t="shared" si="9480"/>
        <v>#N/A</v>
      </c>
      <c r="OD444" s="498" t="e">
        <f t="shared" si="9481"/>
        <v>#N/A</v>
      </c>
      <c r="OE444" s="498">
        <f t="shared" si="9482"/>
        <v>0</v>
      </c>
      <c r="OF444" s="498">
        <f t="shared" si="9483"/>
        <v>0</v>
      </c>
      <c r="OG444" s="498" t="e">
        <f t="shared" si="9484"/>
        <v>#N/A</v>
      </c>
      <c r="OH444" s="504">
        <f t="shared" si="9485"/>
        <v>0</v>
      </c>
      <c r="OI444" s="500">
        <f t="shared" si="9486"/>
        <v>0</v>
      </c>
      <c r="OL444" s="665"/>
      <c r="OM444" s="666"/>
      <c r="ON444" s="667"/>
      <c r="OO444" s="668"/>
      <c r="OP444" s="669"/>
      <c r="OQ444" s="691"/>
      <c r="OR444" s="1326"/>
      <c r="OS444" s="497" t="e">
        <f t="shared" si="9487"/>
        <v>#N/A</v>
      </c>
      <c r="OT444" s="497" t="e">
        <f t="shared" si="9488"/>
        <v>#N/A</v>
      </c>
      <c r="OU444" s="498" t="e">
        <f t="shared" si="9489"/>
        <v>#N/A</v>
      </c>
      <c r="OV444" s="498">
        <f t="shared" si="9490"/>
        <v>0</v>
      </c>
      <c r="OW444" s="498">
        <f t="shared" si="9491"/>
        <v>0</v>
      </c>
      <c r="OX444" s="498" t="e">
        <f t="shared" si="9492"/>
        <v>#N/A</v>
      </c>
      <c r="OY444" s="504">
        <f t="shared" si="9493"/>
        <v>0</v>
      </c>
      <c r="OZ444" s="500">
        <f t="shared" si="9494"/>
        <v>0</v>
      </c>
      <c r="PC444" s="665"/>
      <c r="PD444" s="666"/>
      <c r="PE444" s="667"/>
      <c r="PF444" s="668"/>
      <c r="PG444" s="669"/>
      <c r="PH444" s="691"/>
      <c r="PI444" s="1326"/>
      <c r="PJ444" s="497" t="e">
        <f t="shared" si="9495"/>
        <v>#N/A</v>
      </c>
      <c r="PK444" s="497" t="e">
        <f t="shared" si="9496"/>
        <v>#N/A</v>
      </c>
      <c r="PL444" s="498" t="e">
        <f t="shared" si="9497"/>
        <v>#N/A</v>
      </c>
      <c r="PM444" s="498">
        <f t="shared" si="9498"/>
        <v>0</v>
      </c>
      <c r="PN444" s="498">
        <f t="shared" si="9499"/>
        <v>0</v>
      </c>
      <c r="PO444" s="498" t="e">
        <f t="shared" si="9500"/>
        <v>#N/A</v>
      </c>
      <c r="PP444" s="504">
        <f t="shared" si="9501"/>
        <v>0</v>
      </c>
      <c r="PQ444" s="500">
        <f t="shared" si="9502"/>
        <v>0</v>
      </c>
      <c r="PT444" s="665"/>
      <c r="PU444" s="666"/>
      <c r="PV444" s="667"/>
      <c r="PW444" s="668"/>
      <c r="PX444" s="669"/>
      <c r="PY444" s="691"/>
      <c r="PZ444" s="1326"/>
      <c r="QA444" s="497" t="e">
        <f t="shared" si="9503"/>
        <v>#N/A</v>
      </c>
      <c r="QB444" s="497" t="e">
        <f t="shared" si="9504"/>
        <v>#N/A</v>
      </c>
      <c r="QC444" s="498" t="e">
        <f t="shared" si="9505"/>
        <v>#N/A</v>
      </c>
      <c r="QD444" s="498">
        <f t="shared" si="9506"/>
        <v>0</v>
      </c>
      <c r="QE444" s="498">
        <f t="shared" si="9507"/>
        <v>0</v>
      </c>
      <c r="QF444" s="498" t="e">
        <f t="shared" si="9508"/>
        <v>#N/A</v>
      </c>
      <c r="QG444" s="504">
        <f t="shared" si="9509"/>
        <v>0</v>
      </c>
      <c r="QH444" s="500">
        <f t="shared" si="9510"/>
        <v>0</v>
      </c>
      <c r="QK444" s="665"/>
      <c r="QL444" s="666"/>
      <c r="QM444" s="667"/>
      <c r="QN444" s="668"/>
      <c r="QO444" s="669"/>
      <c r="QP444" s="691"/>
      <c r="QQ444" s="1326"/>
      <c r="QR444" s="497" t="e">
        <f t="shared" si="9511"/>
        <v>#N/A</v>
      </c>
      <c r="QS444" s="497" t="e">
        <f t="shared" si="9512"/>
        <v>#N/A</v>
      </c>
      <c r="QT444" s="498" t="e">
        <f t="shared" si="9513"/>
        <v>#N/A</v>
      </c>
      <c r="QU444" s="498">
        <f t="shared" si="9514"/>
        <v>0</v>
      </c>
      <c r="QV444" s="498">
        <f t="shared" si="9515"/>
        <v>0</v>
      </c>
      <c r="QW444" s="498" t="e">
        <f t="shared" si="9516"/>
        <v>#N/A</v>
      </c>
      <c r="QX444" s="504">
        <f t="shared" si="9517"/>
        <v>0</v>
      </c>
      <c r="QY444" s="500">
        <f t="shared" si="9518"/>
        <v>0</v>
      </c>
      <c r="RB444" s="428"/>
      <c r="RC444" s="436"/>
      <c r="RD444" s="440"/>
      <c r="RE444" s="406"/>
      <c r="RF444" s="438"/>
      <c r="RG444" s="439"/>
      <c r="RH444" s="439"/>
      <c r="RI444" s="497"/>
      <c r="RJ444" s="497"/>
      <c r="RK444" s="501"/>
      <c r="RL444" s="501"/>
      <c r="RM444" s="501"/>
      <c r="RN444" s="501"/>
      <c r="RO444" s="505"/>
      <c r="RP444" s="503"/>
      <c r="RS444" s="428"/>
      <c r="RT444" s="436"/>
      <c r="RU444" s="440"/>
      <c r="RV444" s="406"/>
      <c r="RW444" s="438"/>
      <c r="RX444" s="439"/>
      <c r="RY444" s="439"/>
      <c r="RZ444" s="497"/>
      <c r="SA444" s="497"/>
      <c r="SB444" s="501"/>
      <c r="SC444" s="501"/>
      <c r="SD444" s="501"/>
      <c r="SE444" s="501"/>
      <c r="SF444" s="505"/>
      <c r="SG444" s="503"/>
      <c r="SJ444" s="428"/>
      <c r="SK444" s="436"/>
      <c r="SL444" s="440"/>
      <c r="SM444" s="406"/>
      <c r="SN444" s="438"/>
      <c r="SO444" s="439"/>
      <c r="SP444" s="439"/>
      <c r="SQ444" s="497"/>
      <c r="SR444" s="497"/>
      <c r="SS444" s="501"/>
      <c r="ST444" s="501"/>
      <c r="SU444" s="501"/>
      <c r="SV444" s="501"/>
      <c r="SW444" s="505"/>
      <c r="SX444" s="503"/>
    </row>
    <row r="445" spans="2:518" ht="50.25" hidden="1" customHeight="1" thickTop="1" thickBot="1">
      <c r="B445" s="577"/>
      <c r="C445" s="578"/>
      <c r="D445" s="579"/>
      <c r="E445" s="580"/>
      <c r="F445" s="581"/>
      <c r="G445" s="585"/>
      <c r="H445" s="595"/>
      <c r="K445" s="577"/>
      <c r="L445" s="767"/>
      <c r="M445" s="579"/>
      <c r="N445" s="580"/>
      <c r="O445" s="581"/>
      <c r="P445" s="585"/>
      <c r="Q445" s="1326"/>
      <c r="R445" s="497"/>
      <c r="S445" s="497"/>
      <c r="T445" s="498"/>
      <c r="U445" s="498"/>
      <c r="V445" s="498"/>
      <c r="W445" s="498"/>
      <c r="X445" s="504"/>
      <c r="Y445" s="500"/>
      <c r="Z445" s="486"/>
      <c r="AA445" s="486"/>
      <c r="AB445" s="577"/>
      <c r="AC445" s="767"/>
      <c r="AD445" s="579"/>
      <c r="AE445" s="580"/>
      <c r="AF445" s="581"/>
      <c r="AG445" s="585"/>
      <c r="AH445" s="1326"/>
      <c r="AI445" s="497"/>
      <c r="AJ445" s="497"/>
      <c r="AK445" s="498"/>
      <c r="AL445" s="498"/>
      <c r="AM445" s="498"/>
      <c r="AN445" s="498"/>
      <c r="AO445" s="504"/>
      <c r="AP445" s="500"/>
      <c r="AQ445" s="486"/>
      <c r="AR445" s="486"/>
      <c r="AS445" s="577"/>
      <c r="AT445" s="767"/>
      <c r="AU445" s="579"/>
      <c r="AV445" s="580"/>
      <c r="AW445" s="581"/>
      <c r="AX445" s="585"/>
      <c r="AY445" s="1326"/>
      <c r="AZ445" s="497"/>
      <c r="BA445" s="497"/>
      <c r="BB445" s="498"/>
      <c r="BC445" s="498"/>
      <c r="BD445" s="498"/>
      <c r="BE445" s="498"/>
      <c r="BF445" s="504"/>
      <c r="BG445" s="500"/>
      <c r="BJ445" s="577"/>
      <c r="BK445" s="767"/>
      <c r="BL445" s="579"/>
      <c r="BM445" s="580"/>
      <c r="BN445" s="581"/>
      <c r="BO445" s="585"/>
      <c r="BP445" s="1326"/>
      <c r="BQ445" s="497"/>
      <c r="BR445" s="497"/>
      <c r="BS445" s="498"/>
      <c r="BT445" s="498"/>
      <c r="BU445" s="498"/>
      <c r="BV445" s="498"/>
      <c r="BW445" s="504"/>
      <c r="BX445" s="500"/>
      <c r="CA445" s="577"/>
      <c r="CB445" s="767"/>
      <c r="CC445" s="579"/>
      <c r="CD445" s="580"/>
      <c r="CE445" s="581"/>
      <c r="CF445" s="585"/>
      <c r="CG445" s="1326"/>
      <c r="CH445" s="497"/>
      <c r="CI445" s="497"/>
      <c r="CJ445" s="498"/>
      <c r="CK445" s="498"/>
      <c r="CL445" s="498"/>
      <c r="CM445" s="498"/>
      <c r="CN445" s="504"/>
      <c r="CO445" s="500"/>
      <c r="CR445" s="577"/>
      <c r="CS445" s="767"/>
      <c r="CT445" s="579"/>
      <c r="CU445" s="580"/>
      <c r="CV445" s="581"/>
      <c r="CW445" s="585"/>
      <c r="CX445" s="1326"/>
      <c r="CY445" s="497"/>
      <c r="CZ445" s="497"/>
      <c r="DA445" s="498"/>
      <c r="DB445" s="498"/>
      <c r="DC445" s="498"/>
      <c r="DD445" s="498"/>
      <c r="DE445" s="504"/>
      <c r="DF445" s="500"/>
      <c r="DI445" s="577"/>
      <c r="DJ445" s="767"/>
      <c r="DK445" s="579"/>
      <c r="DL445" s="580"/>
      <c r="DM445" s="581"/>
      <c r="DN445" s="585"/>
      <c r="DO445" s="1326"/>
      <c r="DP445" s="497"/>
      <c r="DQ445" s="497"/>
      <c r="DR445" s="498"/>
      <c r="DS445" s="498"/>
      <c r="DT445" s="498"/>
      <c r="DU445" s="498"/>
      <c r="DV445" s="504"/>
      <c r="DW445" s="500"/>
      <c r="DZ445" s="577"/>
      <c r="EA445" s="767"/>
      <c r="EB445" s="579"/>
      <c r="EC445" s="580"/>
      <c r="ED445" s="581"/>
      <c r="EE445" s="585"/>
      <c r="EF445" s="1326"/>
      <c r="EG445" s="497"/>
      <c r="EH445" s="497"/>
      <c r="EI445" s="498"/>
      <c r="EJ445" s="498"/>
      <c r="EK445" s="498"/>
      <c r="EL445" s="498"/>
      <c r="EM445" s="504"/>
      <c r="EN445" s="500"/>
      <c r="EQ445" s="665"/>
      <c r="ER445" s="666"/>
      <c r="ES445" s="667"/>
      <c r="ET445" s="668"/>
      <c r="EU445" s="669"/>
      <c r="EV445" s="691"/>
      <c r="EW445" s="1326"/>
      <c r="EX445" s="497" t="e">
        <f t="shared" si="9367"/>
        <v>#N/A</v>
      </c>
      <c r="EY445" s="497" t="e">
        <f t="shared" si="9368"/>
        <v>#N/A</v>
      </c>
      <c r="EZ445" s="498" t="e">
        <f t="shared" si="9369"/>
        <v>#N/A</v>
      </c>
      <c r="FA445" s="498">
        <f t="shared" si="9370"/>
        <v>0</v>
      </c>
      <c r="FB445" s="498">
        <f t="shared" si="9371"/>
        <v>0</v>
      </c>
      <c r="FC445" s="498" t="e">
        <f t="shared" si="9372"/>
        <v>#N/A</v>
      </c>
      <c r="FD445" s="504">
        <f t="shared" si="9373"/>
        <v>0</v>
      </c>
      <c r="FE445" s="500">
        <f t="shared" si="9374"/>
        <v>0</v>
      </c>
      <c r="FH445" s="665"/>
      <c r="FI445" s="666"/>
      <c r="FJ445" s="667"/>
      <c r="FK445" s="668"/>
      <c r="FL445" s="669"/>
      <c r="FM445" s="691"/>
      <c r="FN445" s="1326"/>
      <c r="FO445" s="497" t="e">
        <f t="shared" si="9375"/>
        <v>#N/A</v>
      </c>
      <c r="FP445" s="497" t="e">
        <f t="shared" si="9376"/>
        <v>#N/A</v>
      </c>
      <c r="FQ445" s="498" t="e">
        <f t="shared" si="9377"/>
        <v>#N/A</v>
      </c>
      <c r="FR445" s="498">
        <f t="shared" si="9378"/>
        <v>0</v>
      </c>
      <c r="FS445" s="498">
        <f t="shared" si="9379"/>
        <v>0</v>
      </c>
      <c r="FT445" s="498" t="e">
        <f t="shared" si="9380"/>
        <v>#N/A</v>
      </c>
      <c r="FU445" s="504">
        <f t="shared" si="9381"/>
        <v>0</v>
      </c>
      <c r="FV445" s="500">
        <f t="shared" si="9382"/>
        <v>0</v>
      </c>
      <c r="FY445" s="665"/>
      <c r="FZ445" s="666"/>
      <c r="GA445" s="667"/>
      <c r="GB445" s="668"/>
      <c r="GC445" s="669"/>
      <c r="GD445" s="691"/>
      <c r="GE445" s="1326"/>
      <c r="GF445" s="497" t="e">
        <f t="shared" si="9383"/>
        <v>#N/A</v>
      </c>
      <c r="GG445" s="497" t="e">
        <f t="shared" si="9384"/>
        <v>#N/A</v>
      </c>
      <c r="GH445" s="498" t="e">
        <f t="shared" si="9385"/>
        <v>#N/A</v>
      </c>
      <c r="GI445" s="498">
        <f t="shared" si="9386"/>
        <v>0</v>
      </c>
      <c r="GJ445" s="498">
        <f t="shared" si="9387"/>
        <v>0</v>
      </c>
      <c r="GK445" s="498" t="e">
        <f t="shared" si="9388"/>
        <v>#N/A</v>
      </c>
      <c r="GL445" s="504">
        <f t="shared" si="9389"/>
        <v>0</v>
      </c>
      <c r="GM445" s="500">
        <f t="shared" si="9390"/>
        <v>0</v>
      </c>
      <c r="GP445" s="665"/>
      <c r="GQ445" s="666"/>
      <c r="GR445" s="667"/>
      <c r="GS445" s="668"/>
      <c r="GT445" s="669"/>
      <c r="GU445" s="691"/>
      <c r="GV445" s="1326"/>
      <c r="GW445" s="497" t="e">
        <f t="shared" si="9391"/>
        <v>#N/A</v>
      </c>
      <c r="GX445" s="497" t="e">
        <f t="shared" si="9392"/>
        <v>#N/A</v>
      </c>
      <c r="GY445" s="498" t="e">
        <f t="shared" si="9393"/>
        <v>#N/A</v>
      </c>
      <c r="GZ445" s="498">
        <f t="shared" si="9394"/>
        <v>0</v>
      </c>
      <c r="HA445" s="498">
        <f t="shared" si="9395"/>
        <v>0</v>
      </c>
      <c r="HB445" s="498" t="e">
        <f t="shared" si="9396"/>
        <v>#N/A</v>
      </c>
      <c r="HC445" s="504">
        <f t="shared" si="9397"/>
        <v>0</v>
      </c>
      <c r="HD445" s="500">
        <f t="shared" si="9398"/>
        <v>0</v>
      </c>
      <c r="HG445" s="665"/>
      <c r="HH445" s="666"/>
      <c r="HI445" s="667"/>
      <c r="HJ445" s="668"/>
      <c r="HK445" s="669"/>
      <c r="HL445" s="691"/>
      <c r="HM445" s="1326"/>
      <c r="HN445" s="497" t="e">
        <f t="shared" si="9399"/>
        <v>#N/A</v>
      </c>
      <c r="HO445" s="497" t="e">
        <f t="shared" si="9400"/>
        <v>#N/A</v>
      </c>
      <c r="HP445" s="498" t="e">
        <f t="shared" si="9401"/>
        <v>#N/A</v>
      </c>
      <c r="HQ445" s="498">
        <f t="shared" si="9402"/>
        <v>0</v>
      </c>
      <c r="HR445" s="498">
        <f t="shared" si="9403"/>
        <v>0</v>
      </c>
      <c r="HS445" s="498" t="e">
        <f t="shared" si="9404"/>
        <v>#N/A</v>
      </c>
      <c r="HT445" s="504">
        <f t="shared" si="9405"/>
        <v>0</v>
      </c>
      <c r="HU445" s="500">
        <f t="shared" si="9406"/>
        <v>0</v>
      </c>
      <c r="HX445" s="665"/>
      <c r="HY445" s="666"/>
      <c r="HZ445" s="667"/>
      <c r="IA445" s="668"/>
      <c r="IB445" s="669"/>
      <c r="IC445" s="691"/>
      <c r="ID445" s="1326"/>
      <c r="IE445" s="497" t="e">
        <f t="shared" si="9407"/>
        <v>#N/A</v>
      </c>
      <c r="IF445" s="497" t="e">
        <f t="shared" si="9408"/>
        <v>#N/A</v>
      </c>
      <c r="IG445" s="498" t="e">
        <f t="shared" si="9409"/>
        <v>#N/A</v>
      </c>
      <c r="IH445" s="498">
        <f t="shared" si="9410"/>
        <v>0</v>
      </c>
      <c r="II445" s="498">
        <f t="shared" si="9411"/>
        <v>0</v>
      </c>
      <c r="IJ445" s="498" t="e">
        <f t="shared" si="9412"/>
        <v>#N/A</v>
      </c>
      <c r="IK445" s="504">
        <f t="shared" si="9413"/>
        <v>0</v>
      </c>
      <c r="IL445" s="500">
        <f t="shared" si="9414"/>
        <v>0</v>
      </c>
      <c r="IO445" s="665"/>
      <c r="IP445" s="666"/>
      <c r="IQ445" s="667"/>
      <c r="IR445" s="668"/>
      <c r="IS445" s="669"/>
      <c r="IT445" s="691"/>
      <c r="IU445" s="1326"/>
      <c r="IV445" s="497" t="e">
        <f t="shared" si="9415"/>
        <v>#N/A</v>
      </c>
      <c r="IW445" s="497" t="e">
        <f t="shared" si="9416"/>
        <v>#N/A</v>
      </c>
      <c r="IX445" s="498" t="e">
        <f t="shared" si="9417"/>
        <v>#N/A</v>
      </c>
      <c r="IY445" s="498">
        <f t="shared" si="9418"/>
        <v>0</v>
      </c>
      <c r="IZ445" s="498">
        <f t="shared" si="9419"/>
        <v>0</v>
      </c>
      <c r="JA445" s="498" t="e">
        <f t="shared" si="9420"/>
        <v>#N/A</v>
      </c>
      <c r="JB445" s="504">
        <f t="shared" si="9421"/>
        <v>0</v>
      </c>
      <c r="JC445" s="500">
        <f t="shared" si="9422"/>
        <v>0</v>
      </c>
      <c r="JF445" s="665"/>
      <c r="JG445" s="666"/>
      <c r="JH445" s="667"/>
      <c r="JI445" s="668"/>
      <c r="JJ445" s="669"/>
      <c r="JK445" s="691"/>
      <c r="JL445" s="1326"/>
      <c r="JM445" s="497" t="e">
        <f t="shared" si="9423"/>
        <v>#N/A</v>
      </c>
      <c r="JN445" s="497" t="e">
        <f t="shared" si="9424"/>
        <v>#N/A</v>
      </c>
      <c r="JO445" s="498" t="e">
        <f t="shared" si="9425"/>
        <v>#N/A</v>
      </c>
      <c r="JP445" s="498">
        <f t="shared" si="9426"/>
        <v>0</v>
      </c>
      <c r="JQ445" s="498">
        <f t="shared" si="9427"/>
        <v>0</v>
      </c>
      <c r="JR445" s="498" t="e">
        <f t="shared" si="9428"/>
        <v>#N/A</v>
      </c>
      <c r="JS445" s="504">
        <f t="shared" si="9429"/>
        <v>0</v>
      </c>
      <c r="JT445" s="500">
        <f t="shared" si="9430"/>
        <v>0</v>
      </c>
      <c r="JW445" s="665"/>
      <c r="JX445" s="666"/>
      <c r="JY445" s="667"/>
      <c r="JZ445" s="668"/>
      <c r="KA445" s="669"/>
      <c r="KB445" s="691"/>
      <c r="KC445" s="1326"/>
      <c r="KD445" s="497" t="e">
        <f t="shared" si="9431"/>
        <v>#N/A</v>
      </c>
      <c r="KE445" s="497" t="e">
        <f t="shared" si="9432"/>
        <v>#N/A</v>
      </c>
      <c r="KF445" s="498" t="e">
        <f t="shared" si="9433"/>
        <v>#N/A</v>
      </c>
      <c r="KG445" s="498">
        <f t="shared" si="9434"/>
        <v>0</v>
      </c>
      <c r="KH445" s="498">
        <f t="shared" si="9435"/>
        <v>0</v>
      </c>
      <c r="KI445" s="498" t="e">
        <f t="shared" si="9436"/>
        <v>#N/A</v>
      </c>
      <c r="KJ445" s="504">
        <f t="shared" si="9437"/>
        <v>0</v>
      </c>
      <c r="KK445" s="500">
        <f t="shared" si="9438"/>
        <v>0</v>
      </c>
      <c r="KN445" s="665"/>
      <c r="KO445" s="666"/>
      <c r="KP445" s="667"/>
      <c r="KQ445" s="668"/>
      <c r="KR445" s="669"/>
      <c r="KS445" s="691"/>
      <c r="KT445" s="1326"/>
      <c r="KU445" s="497" t="e">
        <f t="shared" si="9439"/>
        <v>#N/A</v>
      </c>
      <c r="KV445" s="497" t="e">
        <f t="shared" si="9440"/>
        <v>#N/A</v>
      </c>
      <c r="KW445" s="498" t="e">
        <f t="shared" si="9441"/>
        <v>#N/A</v>
      </c>
      <c r="KX445" s="498">
        <f t="shared" si="9442"/>
        <v>0</v>
      </c>
      <c r="KY445" s="498">
        <f t="shared" si="9443"/>
        <v>0</v>
      </c>
      <c r="KZ445" s="498" t="e">
        <f t="shared" si="9444"/>
        <v>#N/A</v>
      </c>
      <c r="LA445" s="504">
        <f t="shared" si="9445"/>
        <v>0</v>
      </c>
      <c r="LB445" s="500">
        <f t="shared" si="9446"/>
        <v>0</v>
      </c>
      <c r="LE445" s="665"/>
      <c r="LF445" s="666"/>
      <c r="LG445" s="667"/>
      <c r="LH445" s="668"/>
      <c r="LI445" s="669"/>
      <c r="LJ445" s="691"/>
      <c r="LK445" s="1326"/>
      <c r="LL445" s="497" t="e">
        <f t="shared" si="9447"/>
        <v>#N/A</v>
      </c>
      <c r="LM445" s="497" t="e">
        <f t="shared" si="9448"/>
        <v>#N/A</v>
      </c>
      <c r="LN445" s="498" t="e">
        <f t="shared" si="9449"/>
        <v>#N/A</v>
      </c>
      <c r="LO445" s="498">
        <f t="shared" si="9450"/>
        <v>0</v>
      </c>
      <c r="LP445" s="498">
        <f t="shared" si="9451"/>
        <v>0</v>
      </c>
      <c r="LQ445" s="498" t="e">
        <f t="shared" si="9452"/>
        <v>#N/A</v>
      </c>
      <c r="LR445" s="504">
        <f t="shared" si="9453"/>
        <v>0</v>
      </c>
      <c r="LS445" s="500">
        <f t="shared" si="9454"/>
        <v>0</v>
      </c>
      <c r="LV445" s="665"/>
      <c r="LW445" s="666"/>
      <c r="LX445" s="667"/>
      <c r="LY445" s="668"/>
      <c r="LZ445" s="669"/>
      <c r="MA445" s="691"/>
      <c r="MB445" s="1326"/>
      <c r="MC445" s="497" t="e">
        <f t="shared" si="9455"/>
        <v>#N/A</v>
      </c>
      <c r="MD445" s="497" t="e">
        <f t="shared" si="9456"/>
        <v>#N/A</v>
      </c>
      <c r="ME445" s="498" t="e">
        <f t="shared" si="9457"/>
        <v>#N/A</v>
      </c>
      <c r="MF445" s="498">
        <f t="shared" si="9458"/>
        <v>0</v>
      </c>
      <c r="MG445" s="498">
        <f t="shared" si="9459"/>
        <v>0</v>
      </c>
      <c r="MH445" s="498" t="e">
        <f t="shared" si="9460"/>
        <v>#N/A</v>
      </c>
      <c r="MI445" s="504">
        <f t="shared" si="9461"/>
        <v>0</v>
      </c>
      <c r="MJ445" s="500">
        <f t="shared" si="9462"/>
        <v>0</v>
      </c>
      <c r="MM445" s="665"/>
      <c r="MN445" s="666"/>
      <c r="MO445" s="667"/>
      <c r="MP445" s="668"/>
      <c r="MQ445" s="669"/>
      <c r="MR445" s="691"/>
      <c r="MS445" s="1326"/>
      <c r="MT445" s="497" t="e">
        <f t="shared" si="9463"/>
        <v>#N/A</v>
      </c>
      <c r="MU445" s="497" t="e">
        <f t="shared" si="9464"/>
        <v>#N/A</v>
      </c>
      <c r="MV445" s="498" t="e">
        <f t="shared" si="9465"/>
        <v>#N/A</v>
      </c>
      <c r="MW445" s="498">
        <f t="shared" si="9466"/>
        <v>0</v>
      </c>
      <c r="MX445" s="498">
        <f t="shared" si="9467"/>
        <v>0</v>
      </c>
      <c r="MY445" s="498" t="e">
        <f t="shared" si="9468"/>
        <v>#N/A</v>
      </c>
      <c r="MZ445" s="504">
        <f t="shared" si="9469"/>
        <v>0</v>
      </c>
      <c r="NA445" s="500">
        <f t="shared" si="9470"/>
        <v>0</v>
      </c>
      <c r="ND445" s="665"/>
      <c r="NE445" s="666"/>
      <c r="NF445" s="667"/>
      <c r="NG445" s="668"/>
      <c r="NH445" s="669"/>
      <c r="NI445" s="691"/>
      <c r="NJ445" s="1326"/>
      <c r="NK445" s="497" t="e">
        <f t="shared" si="9471"/>
        <v>#N/A</v>
      </c>
      <c r="NL445" s="497" t="e">
        <f t="shared" si="9472"/>
        <v>#N/A</v>
      </c>
      <c r="NM445" s="498" t="e">
        <f t="shared" si="9473"/>
        <v>#N/A</v>
      </c>
      <c r="NN445" s="498">
        <f t="shared" si="9474"/>
        <v>0</v>
      </c>
      <c r="NO445" s="498">
        <f t="shared" si="9475"/>
        <v>0</v>
      </c>
      <c r="NP445" s="498" t="e">
        <f t="shared" si="9476"/>
        <v>#N/A</v>
      </c>
      <c r="NQ445" s="504">
        <f t="shared" si="9477"/>
        <v>0</v>
      </c>
      <c r="NR445" s="500">
        <f t="shared" si="9478"/>
        <v>0</v>
      </c>
      <c r="NU445" s="665"/>
      <c r="NV445" s="666"/>
      <c r="NW445" s="667"/>
      <c r="NX445" s="668"/>
      <c r="NY445" s="669"/>
      <c r="NZ445" s="691"/>
      <c r="OA445" s="1326"/>
      <c r="OB445" s="497" t="e">
        <f t="shared" si="9479"/>
        <v>#N/A</v>
      </c>
      <c r="OC445" s="497" t="e">
        <f t="shared" si="9480"/>
        <v>#N/A</v>
      </c>
      <c r="OD445" s="498" t="e">
        <f t="shared" si="9481"/>
        <v>#N/A</v>
      </c>
      <c r="OE445" s="498">
        <f t="shared" si="9482"/>
        <v>0</v>
      </c>
      <c r="OF445" s="498">
        <f t="shared" si="9483"/>
        <v>0</v>
      </c>
      <c r="OG445" s="498" t="e">
        <f t="shared" si="9484"/>
        <v>#N/A</v>
      </c>
      <c r="OH445" s="504">
        <f t="shared" si="9485"/>
        <v>0</v>
      </c>
      <c r="OI445" s="500">
        <f t="shared" si="9486"/>
        <v>0</v>
      </c>
      <c r="OL445" s="665"/>
      <c r="OM445" s="666"/>
      <c r="ON445" s="667"/>
      <c r="OO445" s="668"/>
      <c r="OP445" s="669"/>
      <c r="OQ445" s="691"/>
      <c r="OR445" s="1326"/>
      <c r="OS445" s="497" t="e">
        <f t="shared" si="9487"/>
        <v>#N/A</v>
      </c>
      <c r="OT445" s="497" t="e">
        <f t="shared" si="9488"/>
        <v>#N/A</v>
      </c>
      <c r="OU445" s="498" t="e">
        <f t="shared" si="9489"/>
        <v>#N/A</v>
      </c>
      <c r="OV445" s="498">
        <f t="shared" si="9490"/>
        <v>0</v>
      </c>
      <c r="OW445" s="498">
        <f t="shared" si="9491"/>
        <v>0</v>
      </c>
      <c r="OX445" s="498" t="e">
        <f t="shared" si="9492"/>
        <v>#N/A</v>
      </c>
      <c r="OY445" s="504">
        <f t="shared" si="9493"/>
        <v>0</v>
      </c>
      <c r="OZ445" s="500">
        <f t="shared" si="9494"/>
        <v>0</v>
      </c>
      <c r="PC445" s="665"/>
      <c r="PD445" s="666"/>
      <c r="PE445" s="667"/>
      <c r="PF445" s="668"/>
      <c r="PG445" s="669"/>
      <c r="PH445" s="691"/>
      <c r="PI445" s="1326"/>
      <c r="PJ445" s="497" t="e">
        <f t="shared" si="9495"/>
        <v>#N/A</v>
      </c>
      <c r="PK445" s="497" t="e">
        <f t="shared" si="9496"/>
        <v>#N/A</v>
      </c>
      <c r="PL445" s="498" t="e">
        <f t="shared" si="9497"/>
        <v>#N/A</v>
      </c>
      <c r="PM445" s="498">
        <f t="shared" si="9498"/>
        <v>0</v>
      </c>
      <c r="PN445" s="498">
        <f t="shared" si="9499"/>
        <v>0</v>
      </c>
      <c r="PO445" s="498" t="e">
        <f t="shared" si="9500"/>
        <v>#N/A</v>
      </c>
      <c r="PP445" s="504">
        <f t="shared" si="9501"/>
        <v>0</v>
      </c>
      <c r="PQ445" s="500">
        <f t="shared" si="9502"/>
        <v>0</v>
      </c>
      <c r="PT445" s="665"/>
      <c r="PU445" s="666"/>
      <c r="PV445" s="667"/>
      <c r="PW445" s="668"/>
      <c r="PX445" s="669"/>
      <c r="PY445" s="691"/>
      <c r="PZ445" s="1326"/>
      <c r="QA445" s="497" t="e">
        <f t="shared" si="9503"/>
        <v>#N/A</v>
      </c>
      <c r="QB445" s="497" t="e">
        <f t="shared" si="9504"/>
        <v>#N/A</v>
      </c>
      <c r="QC445" s="498" t="e">
        <f t="shared" si="9505"/>
        <v>#N/A</v>
      </c>
      <c r="QD445" s="498">
        <f t="shared" si="9506"/>
        <v>0</v>
      </c>
      <c r="QE445" s="498">
        <f t="shared" si="9507"/>
        <v>0</v>
      </c>
      <c r="QF445" s="498" t="e">
        <f t="shared" si="9508"/>
        <v>#N/A</v>
      </c>
      <c r="QG445" s="504">
        <f t="shared" si="9509"/>
        <v>0</v>
      </c>
      <c r="QH445" s="500">
        <f t="shared" si="9510"/>
        <v>0</v>
      </c>
      <c r="QK445" s="665"/>
      <c r="QL445" s="666"/>
      <c r="QM445" s="667"/>
      <c r="QN445" s="668"/>
      <c r="QO445" s="669"/>
      <c r="QP445" s="691"/>
      <c r="QQ445" s="1326"/>
      <c r="QR445" s="497" t="e">
        <f t="shared" si="9511"/>
        <v>#N/A</v>
      </c>
      <c r="QS445" s="497" t="e">
        <f t="shared" si="9512"/>
        <v>#N/A</v>
      </c>
      <c r="QT445" s="498" t="e">
        <f t="shared" si="9513"/>
        <v>#N/A</v>
      </c>
      <c r="QU445" s="498">
        <f t="shared" si="9514"/>
        <v>0</v>
      </c>
      <c r="QV445" s="498">
        <f t="shared" si="9515"/>
        <v>0</v>
      </c>
      <c r="QW445" s="498" t="e">
        <f t="shared" si="9516"/>
        <v>#N/A</v>
      </c>
      <c r="QX445" s="504">
        <f t="shared" si="9517"/>
        <v>0</v>
      </c>
      <c r="QY445" s="500">
        <f t="shared" si="9518"/>
        <v>0</v>
      </c>
      <c r="RB445" s="428"/>
      <c r="RC445" s="436"/>
      <c r="RD445" s="440"/>
      <c r="RE445" s="406"/>
      <c r="RF445" s="438"/>
      <c r="RG445" s="439"/>
      <c r="RH445" s="439"/>
      <c r="RI445" s="497"/>
      <c r="RJ445" s="497"/>
      <c r="RK445" s="501"/>
      <c r="RL445" s="501"/>
      <c r="RM445" s="501"/>
      <c r="RN445" s="501"/>
      <c r="RO445" s="505"/>
      <c r="RP445" s="503"/>
      <c r="RS445" s="428"/>
      <c r="RT445" s="436"/>
      <c r="RU445" s="440"/>
      <c r="RV445" s="406"/>
      <c r="RW445" s="438"/>
      <c r="RX445" s="439"/>
      <c r="RY445" s="439"/>
      <c r="RZ445" s="497"/>
      <c r="SA445" s="497"/>
      <c r="SB445" s="501"/>
      <c r="SC445" s="501"/>
      <c r="SD445" s="501"/>
      <c r="SE445" s="501"/>
      <c r="SF445" s="505"/>
      <c r="SG445" s="503"/>
      <c r="SJ445" s="428"/>
      <c r="SK445" s="436"/>
      <c r="SL445" s="440"/>
      <c r="SM445" s="406"/>
      <c r="SN445" s="438"/>
      <c r="SO445" s="439"/>
      <c r="SP445" s="439"/>
      <c r="SQ445" s="497"/>
      <c r="SR445" s="497"/>
      <c r="SS445" s="501"/>
      <c r="ST445" s="501"/>
      <c r="SU445" s="501"/>
      <c r="SV445" s="501"/>
      <c r="SW445" s="505"/>
      <c r="SX445" s="503"/>
    </row>
    <row r="446" spans="2:518" ht="50.25" hidden="1" customHeight="1" thickTop="1" thickBot="1">
      <c r="B446" s="577"/>
      <c r="C446" s="578"/>
      <c r="D446" s="579"/>
      <c r="E446" s="580"/>
      <c r="F446" s="581"/>
      <c r="G446" s="585"/>
      <c r="H446" s="595"/>
      <c r="K446" s="577"/>
      <c r="L446" s="767"/>
      <c r="M446" s="579"/>
      <c r="N446" s="580"/>
      <c r="O446" s="581"/>
      <c r="P446" s="585"/>
      <c r="Q446" s="1326"/>
      <c r="R446" s="497"/>
      <c r="S446" s="497"/>
      <c r="T446" s="498"/>
      <c r="U446" s="498"/>
      <c r="V446" s="498"/>
      <c r="W446" s="498"/>
      <c r="X446" s="504"/>
      <c r="Y446" s="500"/>
      <c r="Z446" s="486"/>
      <c r="AA446" s="486"/>
      <c r="AB446" s="577"/>
      <c r="AC446" s="767"/>
      <c r="AD446" s="579"/>
      <c r="AE446" s="580"/>
      <c r="AF446" s="581"/>
      <c r="AG446" s="585"/>
      <c r="AH446" s="1326"/>
      <c r="AI446" s="497"/>
      <c r="AJ446" s="497"/>
      <c r="AK446" s="498"/>
      <c r="AL446" s="498"/>
      <c r="AM446" s="498"/>
      <c r="AN446" s="498"/>
      <c r="AO446" s="504"/>
      <c r="AP446" s="500"/>
      <c r="AQ446" s="486"/>
      <c r="AR446" s="486"/>
      <c r="AS446" s="577"/>
      <c r="AT446" s="767"/>
      <c r="AU446" s="579"/>
      <c r="AV446" s="580"/>
      <c r="AW446" s="581"/>
      <c r="AX446" s="585"/>
      <c r="AY446" s="1326"/>
      <c r="AZ446" s="497"/>
      <c r="BA446" s="497"/>
      <c r="BB446" s="498"/>
      <c r="BC446" s="498"/>
      <c r="BD446" s="498"/>
      <c r="BE446" s="498"/>
      <c r="BF446" s="504"/>
      <c r="BG446" s="500"/>
      <c r="BJ446" s="577"/>
      <c r="BK446" s="767"/>
      <c r="BL446" s="579"/>
      <c r="BM446" s="580"/>
      <c r="BN446" s="581"/>
      <c r="BO446" s="585"/>
      <c r="BP446" s="1326"/>
      <c r="BQ446" s="497"/>
      <c r="BR446" s="497"/>
      <c r="BS446" s="498"/>
      <c r="BT446" s="498"/>
      <c r="BU446" s="498"/>
      <c r="BV446" s="498"/>
      <c r="BW446" s="504"/>
      <c r="BX446" s="500"/>
      <c r="CA446" s="577"/>
      <c r="CB446" s="767"/>
      <c r="CC446" s="579"/>
      <c r="CD446" s="580"/>
      <c r="CE446" s="581"/>
      <c r="CF446" s="585"/>
      <c r="CG446" s="1326"/>
      <c r="CH446" s="497"/>
      <c r="CI446" s="497"/>
      <c r="CJ446" s="498"/>
      <c r="CK446" s="498"/>
      <c r="CL446" s="498"/>
      <c r="CM446" s="498"/>
      <c r="CN446" s="504"/>
      <c r="CO446" s="500"/>
      <c r="CR446" s="577"/>
      <c r="CS446" s="767"/>
      <c r="CT446" s="579"/>
      <c r="CU446" s="580"/>
      <c r="CV446" s="581"/>
      <c r="CW446" s="585"/>
      <c r="CX446" s="1326"/>
      <c r="CY446" s="497"/>
      <c r="CZ446" s="497"/>
      <c r="DA446" s="498"/>
      <c r="DB446" s="498"/>
      <c r="DC446" s="498"/>
      <c r="DD446" s="498"/>
      <c r="DE446" s="504"/>
      <c r="DF446" s="500"/>
      <c r="DI446" s="577"/>
      <c r="DJ446" s="767"/>
      <c r="DK446" s="579"/>
      <c r="DL446" s="580"/>
      <c r="DM446" s="581"/>
      <c r="DN446" s="585"/>
      <c r="DO446" s="1326"/>
      <c r="DP446" s="497"/>
      <c r="DQ446" s="497"/>
      <c r="DR446" s="498"/>
      <c r="DS446" s="498"/>
      <c r="DT446" s="498"/>
      <c r="DU446" s="498"/>
      <c r="DV446" s="504"/>
      <c r="DW446" s="500"/>
      <c r="DZ446" s="577"/>
      <c r="EA446" s="767"/>
      <c r="EB446" s="579"/>
      <c r="EC446" s="580"/>
      <c r="ED446" s="581"/>
      <c r="EE446" s="585"/>
      <c r="EF446" s="1326"/>
      <c r="EG446" s="497"/>
      <c r="EH446" s="497"/>
      <c r="EI446" s="498"/>
      <c r="EJ446" s="498"/>
      <c r="EK446" s="498"/>
      <c r="EL446" s="498"/>
      <c r="EM446" s="504"/>
      <c r="EN446" s="500"/>
      <c r="EQ446" s="665"/>
      <c r="ER446" s="666"/>
      <c r="ES446" s="667"/>
      <c r="ET446" s="668"/>
      <c r="EU446" s="669"/>
      <c r="EV446" s="691"/>
      <c r="EW446" s="1326"/>
      <c r="EX446" s="497" t="e">
        <f t="shared" si="9367"/>
        <v>#N/A</v>
      </c>
      <c r="EY446" s="497" t="e">
        <f t="shared" si="9368"/>
        <v>#N/A</v>
      </c>
      <c r="EZ446" s="498" t="e">
        <f t="shared" si="9369"/>
        <v>#N/A</v>
      </c>
      <c r="FA446" s="498">
        <f t="shared" si="9370"/>
        <v>0</v>
      </c>
      <c r="FB446" s="498">
        <f t="shared" si="9371"/>
        <v>0</v>
      </c>
      <c r="FC446" s="498" t="e">
        <f t="shared" si="9372"/>
        <v>#N/A</v>
      </c>
      <c r="FD446" s="504">
        <f t="shared" si="9373"/>
        <v>0</v>
      </c>
      <c r="FE446" s="500">
        <f t="shared" si="9374"/>
        <v>0</v>
      </c>
      <c r="FH446" s="665"/>
      <c r="FI446" s="666"/>
      <c r="FJ446" s="667"/>
      <c r="FK446" s="668"/>
      <c r="FL446" s="669"/>
      <c r="FM446" s="691"/>
      <c r="FN446" s="1326"/>
      <c r="FO446" s="497" t="e">
        <f t="shared" si="9375"/>
        <v>#N/A</v>
      </c>
      <c r="FP446" s="497" t="e">
        <f t="shared" si="9376"/>
        <v>#N/A</v>
      </c>
      <c r="FQ446" s="498" t="e">
        <f t="shared" si="9377"/>
        <v>#N/A</v>
      </c>
      <c r="FR446" s="498">
        <f t="shared" si="9378"/>
        <v>0</v>
      </c>
      <c r="FS446" s="498">
        <f t="shared" si="9379"/>
        <v>0</v>
      </c>
      <c r="FT446" s="498" t="e">
        <f t="shared" si="9380"/>
        <v>#N/A</v>
      </c>
      <c r="FU446" s="504">
        <f t="shared" si="9381"/>
        <v>0</v>
      </c>
      <c r="FV446" s="500">
        <f t="shared" si="9382"/>
        <v>0</v>
      </c>
      <c r="FY446" s="665"/>
      <c r="FZ446" s="666"/>
      <c r="GA446" s="667"/>
      <c r="GB446" s="668"/>
      <c r="GC446" s="669"/>
      <c r="GD446" s="691"/>
      <c r="GE446" s="1326"/>
      <c r="GF446" s="497" t="e">
        <f t="shared" si="9383"/>
        <v>#N/A</v>
      </c>
      <c r="GG446" s="497" t="e">
        <f t="shared" si="9384"/>
        <v>#N/A</v>
      </c>
      <c r="GH446" s="498" t="e">
        <f t="shared" si="9385"/>
        <v>#N/A</v>
      </c>
      <c r="GI446" s="498">
        <f t="shared" si="9386"/>
        <v>0</v>
      </c>
      <c r="GJ446" s="498">
        <f t="shared" si="9387"/>
        <v>0</v>
      </c>
      <c r="GK446" s="498" t="e">
        <f t="shared" si="9388"/>
        <v>#N/A</v>
      </c>
      <c r="GL446" s="504">
        <f t="shared" si="9389"/>
        <v>0</v>
      </c>
      <c r="GM446" s="500">
        <f t="shared" si="9390"/>
        <v>0</v>
      </c>
      <c r="GP446" s="665"/>
      <c r="GQ446" s="666"/>
      <c r="GR446" s="667"/>
      <c r="GS446" s="668"/>
      <c r="GT446" s="669"/>
      <c r="GU446" s="691"/>
      <c r="GV446" s="1326"/>
      <c r="GW446" s="497" t="e">
        <f t="shared" si="9391"/>
        <v>#N/A</v>
      </c>
      <c r="GX446" s="497" t="e">
        <f t="shared" si="9392"/>
        <v>#N/A</v>
      </c>
      <c r="GY446" s="498" t="e">
        <f t="shared" si="9393"/>
        <v>#N/A</v>
      </c>
      <c r="GZ446" s="498">
        <f t="shared" si="9394"/>
        <v>0</v>
      </c>
      <c r="HA446" s="498">
        <f t="shared" si="9395"/>
        <v>0</v>
      </c>
      <c r="HB446" s="498" t="e">
        <f t="shared" si="9396"/>
        <v>#N/A</v>
      </c>
      <c r="HC446" s="504">
        <f t="shared" si="9397"/>
        <v>0</v>
      </c>
      <c r="HD446" s="500">
        <f t="shared" si="9398"/>
        <v>0</v>
      </c>
      <c r="HG446" s="665"/>
      <c r="HH446" s="666"/>
      <c r="HI446" s="667"/>
      <c r="HJ446" s="668"/>
      <c r="HK446" s="669"/>
      <c r="HL446" s="691"/>
      <c r="HM446" s="1326"/>
      <c r="HN446" s="497" t="e">
        <f t="shared" si="9399"/>
        <v>#N/A</v>
      </c>
      <c r="HO446" s="497" t="e">
        <f t="shared" si="9400"/>
        <v>#N/A</v>
      </c>
      <c r="HP446" s="498" t="e">
        <f t="shared" si="9401"/>
        <v>#N/A</v>
      </c>
      <c r="HQ446" s="498">
        <f t="shared" si="9402"/>
        <v>0</v>
      </c>
      <c r="HR446" s="498">
        <f t="shared" si="9403"/>
        <v>0</v>
      </c>
      <c r="HS446" s="498" t="e">
        <f t="shared" si="9404"/>
        <v>#N/A</v>
      </c>
      <c r="HT446" s="504">
        <f t="shared" si="9405"/>
        <v>0</v>
      </c>
      <c r="HU446" s="500">
        <f t="shared" si="9406"/>
        <v>0</v>
      </c>
      <c r="HX446" s="665"/>
      <c r="HY446" s="666"/>
      <c r="HZ446" s="667"/>
      <c r="IA446" s="668"/>
      <c r="IB446" s="669"/>
      <c r="IC446" s="691"/>
      <c r="ID446" s="1326"/>
      <c r="IE446" s="497" t="e">
        <f t="shared" si="9407"/>
        <v>#N/A</v>
      </c>
      <c r="IF446" s="497" t="e">
        <f t="shared" si="9408"/>
        <v>#N/A</v>
      </c>
      <c r="IG446" s="498" t="e">
        <f t="shared" si="9409"/>
        <v>#N/A</v>
      </c>
      <c r="IH446" s="498">
        <f t="shared" si="9410"/>
        <v>0</v>
      </c>
      <c r="II446" s="498">
        <f t="shared" si="9411"/>
        <v>0</v>
      </c>
      <c r="IJ446" s="498" t="e">
        <f t="shared" si="9412"/>
        <v>#N/A</v>
      </c>
      <c r="IK446" s="504">
        <f t="shared" si="9413"/>
        <v>0</v>
      </c>
      <c r="IL446" s="500">
        <f t="shared" si="9414"/>
        <v>0</v>
      </c>
      <c r="IO446" s="665"/>
      <c r="IP446" s="666"/>
      <c r="IQ446" s="667"/>
      <c r="IR446" s="668"/>
      <c r="IS446" s="669"/>
      <c r="IT446" s="691"/>
      <c r="IU446" s="1326"/>
      <c r="IV446" s="497" t="e">
        <f t="shared" si="9415"/>
        <v>#N/A</v>
      </c>
      <c r="IW446" s="497" t="e">
        <f t="shared" si="9416"/>
        <v>#N/A</v>
      </c>
      <c r="IX446" s="498" t="e">
        <f t="shared" si="9417"/>
        <v>#N/A</v>
      </c>
      <c r="IY446" s="498">
        <f t="shared" si="9418"/>
        <v>0</v>
      </c>
      <c r="IZ446" s="498">
        <f t="shared" si="9419"/>
        <v>0</v>
      </c>
      <c r="JA446" s="498" t="e">
        <f t="shared" si="9420"/>
        <v>#N/A</v>
      </c>
      <c r="JB446" s="504">
        <f t="shared" si="9421"/>
        <v>0</v>
      </c>
      <c r="JC446" s="500">
        <f t="shared" si="9422"/>
        <v>0</v>
      </c>
      <c r="JF446" s="665"/>
      <c r="JG446" s="666"/>
      <c r="JH446" s="667"/>
      <c r="JI446" s="668"/>
      <c r="JJ446" s="669"/>
      <c r="JK446" s="691"/>
      <c r="JL446" s="1326"/>
      <c r="JM446" s="497" t="e">
        <f t="shared" si="9423"/>
        <v>#N/A</v>
      </c>
      <c r="JN446" s="497" t="e">
        <f t="shared" si="9424"/>
        <v>#N/A</v>
      </c>
      <c r="JO446" s="498" t="e">
        <f t="shared" si="9425"/>
        <v>#N/A</v>
      </c>
      <c r="JP446" s="498">
        <f t="shared" si="9426"/>
        <v>0</v>
      </c>
      <c r="JQ446" s="498">
        <f t="shared" si="9427"/>
        <v>0</v>
      </c>
      <c r="JR446" s="498" t="e">
        <f t="shared" si="9428"/>
        <v>#N/A</v>
      </c>
      <c r="JS446" s="504">
        <f t="shared" si="9429"/>
        <v>0</v>
      </c>
      <c r="JT446" s="500">
        <f t="shared" si="9430"/>
        <v>0</v>
      </c>
      <c r="JW446" s="665"/>
      <c r="JX446" s="666"/>
      <c r="JY446" s="667"/>
      <c r="JZ446" s="668"/>
      <c r="KA446" s="669"/>
      <c r="KB446" s="691"/>
      <c r="KC446" s="1326"/>
      <c r="KD446" s="497" t="e">
        <f t="shared" si="9431"/>
        <v>#N/A</v>
      </c>
      <c r="KE446" s="497" t="e">
        <f t="shared" si="9432"/>
        <v>#N/A</v>
      </c>
      <c r="KF446" s="498" t="e">
        <f t="shared" si="9433"/>
        <v>#N/A</v>
      </c>
      <c r="KG446" s="498">
        <f t="shared" si="9434"/>
        <v>0</v>
      </c>
      <c r="KH446" s="498">
        <f t="shared" si="9435"/>
        <v>0</v>
      </c>
      <c r="KI446" s="498" t="e">
        <f t="shared" si="9436"/>
        <v>#N/A</v>
      </c>
      <c r="KJ446" s="504">
        <f t="shared" si="9437"/>
        <v>0</v>
      </c>
      <c r="KK446" s="500">
        <f t="shared" si="9438"/>
        <v>0</v>
      </c>
      <c r="KN446" s="665"/>
      <c r="KO446" s="666"/>
      <c r="KP446" s="667"/>
      <c r="KQ446" s="668"/>
      <c r="KR446" s="669"/>
      <c r="KS446" s="691"/>
      <c r="KT446" s="1326"/>
      <c r="KU446" s="497" t="e">
        <f t="shared" si="9439"/>
        <v>#N/A</v>
      </c>
      <c r="KV446" s="497" t="e">
        <f t="shared" si="9440"/>
        <v>#N/A</v>
      </c>
      <c r="KW446" s="498" t="e">
        <f t="shared" si="9441"/>
        <v>#N/A</v>
      </c>
      <c r="KX446" s="498">
        <f t="shared" si="9442"/>
        <v>0</v>
      </c>
      <c r="KY446" s="498">
        <f t="shared" si="9443"/>
        <v>0</v>
      </c>
      <c r="KZ446" s="498" t="e">
        <f t="shared" si="9444"/>
        <v>#N/A</v>
      </c>
      <c r="LA446" s="504">
        <f t="shared" si="9445"/>
        <v>0</v>
      </c>
      <c r="LB446" s="500">
        <f t="shared" si="9446"/>
        <v>0</v>
      </c>
      <c r="LE446" s="665"/>
      <c r="LF446" s="666"/>
      <c r="LG446" s="667"/>
      <c r="LH446" s="668"/>
      <c r="LI446" s="669"/>
      <c r="LJ446" s="691"/>
      <c r="LK446" s="1326"/>
      <c r="LL446" s="497" t="e">
        <f t="shared" si="9447"/>
        <v>#N/A</v>
      </c>
      <c r="LM446" s="497" t="e">
        <f t="shared" si="9448"/>
        <v>#N/A</v>
      </c>
      <c r="LN446" s="498" t="e">
        <f t="shared" si="9449"/>
        <v>#N/A</v>
      </c>
      <c r="LO446" s="498">
        <f t="shared" si="9450"/>
        <v>0</v>
      </c>
      <c r="LP446" s="498">
        <f t="shared" si="9451"/>
        <v>0</v>
      </c>
      <c r="LQ446" s="498" t="e">
        <f t="shared" si="9452"/>
        <v>#N/A</v>
      </c>
      <c r="LR446" s="504">
        <f t="shared" si="9453"/>
        <v>0</v>
      </c>
      <c r="LS446" s="500">
        <f t="shared" si="9454"/>
        <v>0</v>
      </c>
      <c r="LV446" s="665"/>
      <c r="LW446" s="666"/>
      <c r="LX446" s="667"/>
      <c r="LY446" s="668"/>
      <c r="LZ446" s="669"/>
      <c r="MA446" s="691"/>
      <c r="MB446" s="1326"/>
      <c r="MC446" s="497" t="e">
        <f t="shared" si="9455"/>
        <v>#N/A</v>
      </c>
      <c r="MD446" s="497" t="e">
        <f t="shared" si="9456"/>
        <v>#N/A</v>
      </c>
      <c r="ME446" s="498" t="e">
        <f t="shared" si="9457"/>
        <v>#N/A</v>
      </c>
      <c r="MF446" s="498">
        <f t="shared" si="9458"/>
        <v>0</v>
      </c>
      <c r="MG446" s="498">
        <f t="shared" si="9459"/>
        <v>0</v>
      </c>
      <c r="MH446" s="498" t="e">
        <f t="shared" si="9460"/>
        <v>#N/A</v>
      </c>
      <c r="MI446" s="504">
        <f t="shared" si="9461"/>
        <v>0</v>
      </c>
      <c r="MJ446" s="500">
        <f t="shared" si="9462"/>
        <v>0</v>
      </c>
      <c r="MM446" s="665"/>
      <c r="MN446" s="666"/>
      <c r="MO446" s="667"/>
      <c r="MP446" s="668"/>
      <c r="MQ446" s="669"/>
      <c r="MR446" s="691"/>
      <c r="MS446" s="1326"/>
      <c r="MT446" s="497" t="e">
        <f t="shared" si="9463"/>
        <v>#N/A</v>
      </c>
      <c r="MU446" s="497" t="e">
        <f t="shared" si="9464"/>
        <v>#N/A</v>
      </c>
      <c r="MV446" s="498" t="e">
        <f t="shared" si="9465"/>
        <v>#N/A</v>
      </c>
      <c r="MW446" s="498">
        <f t="shared" si="9466"/>
        <v>0</v>
      </c>
      <c r="MX446" s="498">
        <f t="shared" si="9467"/>
        <v>0</v>
      </c>
      <c r="MY446" s="498" t="e">
        <f t="shared" si="9468"/>
        <v>#N/A</v>
      </c>
      <c r="MZ446" s="504">
        <f t="shared" si="9469"/>
        <v>0</v>
      </c>
      <c r="NA446" s="500">
        <f t="shared" si="9470"/>
        <v>0</v>
      </c>
      <c r="ND446" s="665"/>
      <c r="NE446" s="666"/>
      <c r="NF446" s="667"/>
      <c r="NG446" s="668"/>
      <c r="NH446" s="669"/>
      <c r="NI446" s="691"/>
      <c r="NJ446" s="1326"/>
      <c r="NK446" s="497" t="e">
        <f t="shared" si="9471"/>
        <v>#N/A</v>
      </c>
      <c r="NL446" s="497" t="e">
        <f t="shared" si="9472"/>
        <v>#N/A</v>
      </c>
      <c r="NM446" s="498" t="e">
        <f t="shared" si="9473"/>
        <v>#N/A</v>
      </c>
      <c r="NN446" s="498">
        <f t="shared" si="9474"/>
        <v>0</v>
      </c>
      <c r="NO446" s="498">
        <f t="shared" si="9475"/>
        <v>0</v>
      </c>
      <c r="NP446" s="498" t="e">
        <f t="shared" si="9476"/>
        <v>#N/A</v>
      </c>
      <c r="NQ446" s="504">
        <f t="shared" si="9477"/>
        <v>0</v>
      </c>
      <c r="NR446" s="500">
        <f t="shared" si="9478"/>
        <v>0</v>
      </c>
      <c r="NU446" s="665"/>
      <c r="NV446" s="666"/>
      <c r="NW446" s="667"/>
      <c r="NX446" s="668"/>
      <c r="NY446" s="669"/>
      <c r="NZ446" s="691"/>
      <c r="OA446" s="1326"/>
      <c r="OB446" s="497" t="e">
        <f t="shared" si="9479"/>
        <v>#N/A</v>
      </c>
      <c r="OC446" s="497" t="e">
        <f t="shared" si="9480"/>
        <v>#N/A</v>
      </c>
      <c r="OD446" s="498" t="e">
        <f t="shared" si="9481"/>
        <v>#N/A</v>
      </c>
      <c r="OE446" s="498">
        <f t="shared" si="9482"/>
        <v>0</v>
      </c>
      <c r="OF446" s="498">
        <f t="shared" si="9483"/>
        <v>0</v>
      </c>
      <c r="OG446" s="498" t="e">
        <f t="shared" si="9484"/>
        <v>#N/A</v>
      </c>
      <c r="OH446" s="504">
        <f t="shared" si="9485"/>
        <v>0</v>
      </c>
      <c r="OI446" s="500">
        <f t="shared" si="9486"/>
        <v>0</v>
      </c>
      <c r="OL446" s="665"/>
      <c r="OM446" s="666"/>
      <c r="ON446" s="667"/>
      <c r="OO446" s="668"/>
      <c r="OP446" s="669"/>
      <c r="OQ446" s="691"/>
      <c r="OR446" s="1326"/>
      <c r="OS446" s="497" t="e">
        <f t="shared" si="9487"/>
        <v>#N/A</v>
      </c>
      <c r="OT446" s="497" t="e">
        <f t="shared" si="9488"/>
        <v>#N/A</v>
      </c>
      <c r="OU446" s="498" t="e">
        <f t="shared" si="9489"/>
        <v>#N/A</v>
      </c>
      <c r="OV446" s="498">
        <f t="shared" si="9490"/>
        <v>0</v>
      </c>
      <c r="OW446" s="498">
        <f t="shared" si="9491"/>
        <v>0</v>
      </c>
      <c r="OX446" s="498" t="e">
        <f t="shared" si="9492"/>
        <v>#N/A</v>
      </c>
      <c r="OY446" s="504">
        <f t="shared" si="9493"/>
        <v>0</v>
      </c>
      <c r="OZ446" s="500">
        <f t="shared" si="9494"/>
        <v>0</v>
      </c>
      <c r="PC446" s="665"/>
      <c r="PD446" s="666"/>
      <c r="PE446" s="667"/>
      <c r="PF446" s="668"/>
      <c r="PG446" s="669"/>
      <c r="PH446" s="691"/>
      <c r="PI446" s="1326"/>
      <c r="PJ446" s="497" t="e">
        <f t="shared" si="9495"/>
        <v>#N/A</v>
      </c>
      <c r="PK446" s="497" t="e">
        <f t="shared" si="9496"/>
        <v>#N/A</v>
      </c>
      <c r="PL446" s="498" t="e">
        <f t="shared" si="9497"/>
        <v>#N/A</v>
      </c>
      <c r="PM446" s="498">
        <f t="shared" si="9498"/>
        <v>0</v>
      </c>
      <c r="PN446" s="498">
        <f t="shared" si="9499"/>
        <v>0</v>
      </c>
      <c r="PO446" s="498" t="e">
        <f t="shared" si="9500"/>
        <v>#N/A</v>
      </c>
      <c r="PP446" s="504">
        <f t="shared" si="9501"/>
        <v>0</v>
      </c>
      <c r="PQ446" s="500">
        <f t="shared" si="9502"/>
        <v>0</v>
      </c>
      <c r="PT446" s="665"/>
      <c r="PU446" s="666"/>
      <c r="PV446" s="667"/>
      <c r="PW446" s="668"/>
      <c r="PX446" s="669"/>
      <c r="PY446" s="691"/>
      <c r="PZ446" s="1326"/>
      <c r="QA446" s="497" t="e">
        <f t="shared" si="9503"/>
        <v>#N/A</v>
      </c>
      <c r="QB446" s="497" t="e">
        <f t="shared" si="9504"/>
        <v>#N/A</v>
      </c>
      <c r="QC446" s="498" t="e">
        <f t="shared" si="9505"/>
        <v>#N/A</v>
      </c>
      <c r="QD446" s="498">
        <f t="shared" si="9506"/>
        <v>0</v>
      </c>
      <c r="QE446" s="498">
        <f t="shared" si="9507"/>
        <v>0</v>
      </c>
      <c r="QF446" s="498" t="e">
        <f t="shared" si="9508"/>
        <v>#N/A</v>
      </c>
      <c r="QG446" s="504">
        <f t="shared" si="9509"/>
        <v>0</v>
      </c>
      <c r="QH446" s="500">
        <f t="shared" si="9510"/>
        <v>0</v>
      </c>
      <c r="QK446" s="665"/>
      <c r="QL446" s="666"/>
      <c r="QM446" s="667"/>
      <c r="QN446" s="668"/>
      <c r="QO446" s="669"/>
      <c r="QP446" s="691"/>
      <c r="QQ446" s="1326"/>
      <c r="QR446" s="497" t="e">
        <f t="shared" si="9511"/>
        <v>#N/A</v>
      </c>
      <c r="QS446" s="497" t="e">
        <f t="shared" si="9512"/>
        <v>#N/A</v>
      </c>
      <c r="QT446" s="498" t="e">
        <f t="shared" si="9513"/>
        <v>#N/A</v>
      </c>
      <c r="QU446" s="498">
        <f t="shared" si="9514"/>
        <v>0</v>
      </c>
      <c r="QV446" s="498">
        <f t="shared" si="9515"/>
        <v>0</v>
      </c>
      <c r="QW446" s="498" t="e">
        <f t="shared" si="9516"/>
        <v>#N/A</v>
      </c>
      <c r="QX446" s="504">
        <f t="shared" si="9517"/>
        <v>0</v>
      </c>
      <c r="QY446" s="500">
        <f t="shared" si="9518"/>
        <v>0</v>
      </c>
      <c r="RB446" s="428"/>
      <c r="RC446" s="436"/>
      <c r="RD446" s="440"/>
      <c r="RE446" s="406"/>
      <c r="RF446" s="438"/>
      <c r="RG446" s="439"/>
      <c r="RH446" s="439"/>
      <c r="RI446" s="497"/>
      <c r="RJ446" s="497"/>
      <c r="RK446" s="501"/>
      <c r="RL446" s="501"/>
      <c r="RM446" s="501"/>
      <c r="RN446" s="501"/>
      <c r="RO446" s="505"/>
      <c r="RP446" s="503"/>
      <c r="RS446" s="428"/>
      <c r="RT446" s="436"/>
      <c r="RU446" s="440"/>
      <c r="RV446" s="406"/>
      <c r="RW446" s="438"/>
      <c r="RX446" s="439"/>
      <c r="RY446" s="439"/>
      <c r="RZ446" s="497"/>
      <c r="SA446" s="497"/>
      <c r="SB446" s="501"/>
      <c r="SC446" s="501"/>
      <c r="SD446" s="501"/>
      <c r="SE446" s="501"/>
      <c r="SF446" s="505"/>
      <c r="SG446" s="503"/>
      <c r="SJ446" s="428"/>
      <c r="SK446" s="436"/>
      <c r="SL446" s="440"/>
      <c r="SM446" s="406"/>
      <c r="SN446" s="438"/>
      <c r="SO446" s="439"/>
      <c r="SP446" s="439"/>
      <c r="SQ446" s="497"/>
      <c r="SR446" s="497"/>
      <c r="SS446" s="501"/>
      <c r="ST446" s="501"/>
      <c r="SU446" s="501"/>
      <c r="SV446" s="501"/>
      <c r="SW446" s="505"/>
      <c r="SX446" s="503"/>
    </row>
    <row r="447" spans="2:518" ht="50.25" hidden="1" customHeight="1" thickTop="1" thickBot="1">
      <c r="B447" s="577"/>
      <c r="C447" s="578"/>
      <c r="D447" s="579"/>
      <c r="E447" s="580"/>
      <c r="F447" s="581"/>
      <c r="G447" s="585"/>
      <c r="H447" s="595"/>
      <c r="K447" s="577"/>
      <c r="L447" s="767"/>
      <c r="M447" s="579"/>
      <c r="N447" s="580"/>
      <c r="O447" s="581"/>
      <c r="P447" s="585"/>
      <c r="Q447" s="1326"/>
      <c r="R447" s="497"/>
      <c r="S447" s="497"/>
      <c r="T447" s="498"/>
      <c r="U447" s="498"/>
      <c r="V447" s="498"/>
      <c r="W447" s="498"/>
      <c r="X447" s="504"/>
      <c r="Y447" s="500"/>
      <c r="Z447" s="486"/>
      <c r="AA447" s="486"/>
      <c r="AB447" s="577"/>
      <c r="AC447" s="767"/>
      <c r="AD447" s="579"/>
      <c r="AE447" s="580"/>
      <c r="AF447" s="581"/>
      <c r="AG447" s="585"/>
      <c r="AH447" s="1326"/>
      <c r="AI447" s="497"/>
      <c r="AJ447" s="497"/>
      <c r="AK447" s="498"/>
      <c r="AL447" s="498"/>
      <c r="AM447" s="498"/>
      <c r="AN447" s="498"/>
      <c r="AO447" s="504"/>
      <c r="AP447" s="500"/>
      <c r="AQ447" s="486"/>
      <c r="AR447" s="486"/>
      <c r="AS447" s="577"/>
      <c r="AT447" s="767"/>
      <c r="AU447" s="579"/>
      <c r="AV447" s="580"/>
      <c r="AW447" s="581"/>
      <c r="AX447" s="585"/>
      <c r="AY447" s="1326"/>
      <c r="AZ447" s="497"/>
      <c r="BA447" s="497"/>
      <c r="BB447" s="498"/>
      <c r="BC447" s="498"/>
      <c r="BD447" s="498"/>
      <c r="BE447" s="498"/>
      <c r="BF447" s="504"/>
      <c r="BG447" s="500"/>
      <c r="BJ447" s="577"/>
      <c r="BK447" s="767"/>
      <c r="BL447" s="579"/>
      <c r="BM447" s="580"/>
      <c r="BN447" s="581"/>
      <c r="BO447" s="585"/>
      <c r="BP447" s="1326"/>
      <c r="BQ447" s="497"/>
      <c r="BR447" s="497"/>
      <c r="BS447" s="498"/>
      <c r="BT447" s="498"/>
      <c r="BU447" s="498"/>
      <c r="BV447" s="498"/>
      <c r="BW447" s="504"/>
      <c r="BX447" s="500"/>
      <c r="CA447" s="577"/>
      <c r="CB447" s="767"/>
      <c r="CC447" s="579"/>
      <c r="CD447" s="580"/>
      <c r="CE447" s="581"/>
      <c r="CF447" s="585"/>
      <c r="CG447" s="1326"/>
      <c r="CH447" s="497"/>
      <c r="CI447" s="497"/>
      <c r="CJ447" s="498"/>
      <c r="CK447" s="498"/>
      <c r="CL447" s="498"/>
      <c r="CM447" s="498"/>
      <c r="CN447" s="504"/>
      <c r="CO447" s="500"/>
      <c r="CR447" s="577"/>
      <c r="CS447" s="767"/>
      <c r="CT447" s="579"/>
      <c r="CU447" s="580"/>
      <c r="CV447" s="581"/>
      <c r="CW447" s="585"/>
      <c r="CX447" s="1326"/>
      <c r="CY447" s="497"/>
      <c r="CZ447" s="497"/>
      <c r="DA447" s="498"/>
      <c r="DB447" s="498"/>
      <c r="DC447" s="498"/>
      <c r="DD447" s="498"/>
      <c r="DE447" s="504"/>
      <c r="DF447" s="500"/>
      <c r="DI447" s="577"/>
      <c r="DJ447" s="767"/>
      <c r="DK447" s="579"/>
      <c r="DL447" s="580"/>
      <c r="DM447" s="581"/>
      <c r="DN447" s="585"/>
      <c r="DO447" s="1326"/>
      <c r="DP447" s="497"/>
      <c r="DQ447" s="497"/>
      <c r="DR447" s="498"/>
      <c r="DS447" s="498"/>
      <c r="DT447" s="498"/>
      <c r="DU447" s="498"/>
      <c r="DV447" s="504"/>
      <c r="DW447" s="500"/>
      <c r="DZ447" s="577"/>
      <c r="EA447" s="767"/>
      <c r="EB447" s="579"/>
      <c r="EC447" s="580"/>
      <c r="ED447" s="581"/>
      <c r="EE447" s="585"/>
      <c r="EF447" s="1326"/>
      <c r="EG447" s="497"/>
      <c r="EH447" s="497"/>
      <c r="EI447" s="498"/>
      <c r="EJ447" s="498"/>
      <c r="EK447" s="498"/>
      <c r="EL447" s="498"/>
      <c r="EM447" s="504"/>
      <c r="EN447" s="500"/>
      <c r="EQ447" s="665"/>
      <c r="ER447" s="666"/>
      <c r="ES447" s="667"/>
      <c r="ET447" s="668"/>
      <c r="EU447" s="669"/>
      <c r="EV447" s="691"/>
      <c r="EW447" s="1326"/>
      <c r="EX447" s="497" t="e">
        <f t="shared" si="9367"/>
        <v>#N/A</v>
      </c>
      <c r="EY447" s="497" t="e">
        <f t="shared" si="9368"/>
        <v>#N/A</v>
      </c>
      <c r="EZ447" s="498" t="e">
        <f t="shared" si="9369"/>
        <v>#N/A</v>
      </c>
      <c r="FA447" s="498">
        <f t="shared" si="9370"/>
        <v>0</v>
      </c>
      <c r="FB447" s="498">
        <f t="shared" si="9371"/>
        <v>0</v>
      </c>
      <c r="FC447" s="498" t="e">
        <f t="shared" si="9372"/>
        <v>#N/A</v>
      </c>
      <c r="FD447" s="504">
        <f t="shared" si="9373"/>
        <v>0</v>
      </c>
      <c r="FE447" s="500">
        <f t="shared" si="9374"/>
        <v>0</v>
      </c>
      <c r="FH447" s="665"/>
      <c r="FI447" s="666"/>
      <c r="FJ447" s="667"/>
      <c r="FK447" s="668"/>
      <c r="FL447" s="669"/>
      <c r="FM447" s="691"/>
      <c r="FN447" s="1326"/>
      <c r="FO447" s="497" t="e">
        <f t="shared" si="9375"/>
        <v>#N/A</v>
      </c>
      <c r="FP447" s="497" t="e">
        <f t="shared" si="9376"/>
        <v>#N/A</v>
      </c>
      <c r="FQ447" s="498" t="e">
        <f t="shared" si="9377"/>
        <v>#N/A</v>
      </c>
      <c r="FR447" s="498">
        <f t="shared" si="9378"/>
        <v>0</v>
      </c>
      <c r="FS447" s="498">
        <f t="shared" si="9379"/>
        <v>0</v>
      </c>
      <c r="FT447" s="498" t="e">
        <f t="shared" si="9380"/>
        <v>#N/A</v>
      </c>
      <c r="FU447" s="504">
        <f t="shared" si="9381"/>
        <v>0</v>
      </c>
      <c r="FV447" s="500">
        <f t="shared" si="9382"/>
        <v>0</v>
      </c>
      <c r="FY447" s="665"/>
      <c r="FZ447" s="666"/>
      <c r="GA447" s="667"/>
      <c r="GB447" s="668"/>
      <c r="GC447" s="669"/>
      <c r="GD447" s="691"/>
      <c r="GE447" s="1326"/>
      <c r="GF447" s="497" t="e">
        <f t="shared" si="9383"/>
        <v>#N/A</v>
      </c>
      <c r="GG447" s="497" t="e">
        <f t="shared" si="9384"/>
        <v>#N/A</v>
      </c>
      <c r="GH447" s="498" t="e">
        <f t="shared" si="9385"/>
        <v>#N/A</v>
      </c>
      <c r="GI447" s="498">
        <f t="shared" si="9386"/>
        <v>0</v>
      </c>
      <c r="GJ447" s="498">
        <f t="shared" si="9387"/>
        <v>0</v>
      </c>
      <c r="GK447" s="498" t="e">
        <f t="shared" si="9388"/>
        <v>#N/A</v>
      </c>
      <c r="GL447" s="504">
        <f t="shared" si="9389"/>
        <v>0</v>
      </c>
      <c r="GM447" s="500">
        <f t="shared" si="9390"/>
        <v>0</v>
      </c>
      <c r="GP447" s="665"/>
      <c r="GQ447" s="666"/>
      <c r="GR447" s="667"/>
      <c r="GS447" s="668"/>
      <c r="GT447" s="669"/>
      <c r="GU447" s="691"/>
      <c r="GV447" s="1326"/>
      <c r="GW447" s="497" t="e">
        <f t="shared" si="9391"/>
        <v>#N/A</v>
      </c>
      <c r="GX447" s="497" t="e">
        <f t="shared" si="9392"/>
        <v>#N/A</v>
      </c>
      <c r="GY447" s="498" t="e">
        <f t="shared" si="9393"/>
        <v>#N/A</v>
      </c>
      <c r="GZ447" s="498">
        <f t="shared" si="9394"/>
        <v>0</v>
      </c>
      <c r="HA447" s="498">
        <f t="shared" si="9395"/>
        <v>0</v>
      </c>
      <c r="HB447" s="498" t="e">
        <f t="shared" si="9396"/>
        <v>#N/A</v>
      </c>
      <c r="HC447" s="504">
        <f t="shared" si="9397"/>
        <v>0</v>
      </c>
      <c r="HD447" s="500">
        <f t="shared" si="9398"/>
        <v>0</v>
      </c>
      <c r="HG447" s="665"/>
      <c r="HH447" s="666"/>
      <c r="HI447" s="667"/>
      <c r="HJ447" s="668"/>
      <c r="HK447" s="669"/>
      <c r="HL447" s="691"/>
      <c r="HM447" s="1326"/>
      <c r="HN447" s="497" t="e">
        <f t="shared" si="9399"/>
        <v>#N/A</v>
      </c>
      <c r="HO447" s="497" t="e">
        <f t="shared" si="9400"/>
        <v>#N/A</v>
      </c>
      <c r="HP447" s="498" t="e">
        <f t="shared" si="9401"/>
        <v>#N/A</v>
      </c>
      <c r="HQ447" s="498">
        <f t="shared" si="9402"/>
        <v>0</v>
      </c>
      <c r="HR447" s="498">
        <f t="shared" si="9403"/>
        <v>0</v>
      </c>
      <c r="HS447" s="498" t="e">
        <f t="shared" si="9404"/>
        <v>#N/A</v>
      </c>
      <c r="HT447" s="504">
        <f t="shared" si="9405"/>
        <v>0</v>
      </c>
      <c r="HU447" s="500">
        <f t="shared" si="9406"/>
        <v>0</v>
      </c>
      <c r="HX447" s="665"/>
      <c r="HY447" s="666"/>
      <c r="HZ447" s="667"/>
      <c r="IA447" s="668"/>
      <c r="IB447" s="669"/>
      <c r="IC447" s="691"/>
      <c r="ID447" s="1326"/>
      <c r="IE447" s="497" t="e">
        <f t="shared" si="9407"/>
        <v>#N/A</v>
      </c>
      <c r="IF447" s="497" t="e">
        <f t="shared" si="9408"/>
        <v>#N/A</v>
      </c>
      <c r="IG447" s="498" t="e">
        <f t="shared" si="9409"/>
        <v>#N/A</v>
      </c>
      <c r="IH447" s="498">
        <f t="shared" si="9410"/>
        <v>0</v>
      </c>
      <c r="II447" s="498">
        <f t="shared" si="9411"/>
        <v>0</v>
      </c>
      <c r="IJ447" s="498" t="e">
        <f t="shared" si="9412"/>
        <v>#N/A</v>
      </c>
      <c r="IK447" s="504">
        <f t="shared" si="9413"/>
        <v>0</v>
      </c>
      <c r="IL447" s="500">
        <f t="shared" si="9414"/>
        <v>0</v>
      </c>
      <c r="IO447" s="665"/>
      <c r="IP447" s="666"/>
      <c r="IQ447" s="667"/>
      <c r="IR447" s="668"/>
      <c r="IS447" s="669"/>
      <c r="IT447" s="691"/>
      <c r="IU447" s="1326"/>
      <c r="IV447" s="497" t="e">
        <f t="shared" si="9415"/>
        <v>#N/A</v>
      </c>
      <c r="IW447" s="497" t="e">
        <f t="shared" si="9416"/>
        <v>#N/A</v>
      </c>
      <c r="IX447" s="498" t="e">
        <f t="shared" si="9417"/>
        <v>#N/A</v>
      </c>
      <c r="IY447" s="498">
        <f t="shared" si="9418"/>
        <v>0</v>
      </c>
      <c r="IZ447" s="498">
        <f t="shared" si="9419"/>
        <v>0</v>
      </c>
      <c r="JA447" s="498" t="e">
        <f t="shared" si="9420"/>
        <v>#N/A</v>
      </c>
      <c r="JB447" s="504">
        <f t="shared" si="9421"/>
        <v>0</v>
      </c>
      <c r="JC447" s="500">
        <f t="shared" si="9422"/>
        <v>0</v>
      </c>
      <c r="JF447" s="665"/>
      <c r="JG447" s="666"/>
      <c r="JH447" s="667"/>
      <c r="JI447" s="668"/>
      <c r="JJ447" s="669"/>
      <c r="JK447" s="691"/>
      <c r="JL447" s="1326"/>
      <c r="JM447" s="497" t="e">
        <f t="shared" si="9423"/>
        <v>#N/A</v>
      </c>
      <c r="JN447" s="497" t="e">
        <f t="shared" si="9424"/>
        <v>#N/A</v>
      </c>
      <c r="JO447" s="498" t="e">
        <f t="shared" si="9425"/>
        <v>#N/A</v>
      </c>
      <c r="JP447" s="498">
        <f t="shared" si="9426"/>
        <v>0</v>
      </c>
      <c r="JQ447" s="498">
        <f t="shared" si="9427"/>
        <v>0</v>
      </c>
      <c r="JR447" s="498" t="e">
        <f t="shared" si="9428"/>
        <v>#N/A</v>
      </c>
      <c r="JS447" s="504">
        <f t="shared" si="9429"/>
        <v>0</v>
      </c>
      <c r="JT447" s="500">
        <f t="shared" si="9430"/>
        <v>0</v>
      </c>
      <c r="JW447" s="665"/>
      <c r="JX447" s="666"/>
      <c r="JY447" s="667"/>
      <c r="JZ447" s="668"/>
      <c r="KA447" s="669"/>
      <c r="KB447" s="691"/>
      <c r="KC447" s="1326"/>
      <c r="KD447" s="497" t="e">
        <f t="shared" si="9431"/>
        <v>#N/A</v>
      </c>
      <c r="KE447" s="497" t="e">
        <f t="shared" si="9432"/>
        <v>#N/A</v>
      </c>
      <c r="KF447" s="498" t="e">
        <f t="shared" si="9433"/>
        <v>#N/A</v>
      </c>
      <c r="KG447" s="498">
        <f t="shared" si="9434"/>
        <v>0</v>
      </c>
      <c r="KH447" s="498">
        <f t="shared" si="9435"/>
        <v>0</v>
      </c>
      <c r="KI447" s="498" t="e">
        <f t="shared" si="9436"/>
        <v>#N/A</v>
      </c>
      <c r="KJ447" s="504">
        <f t="shared" si="9437"/>
        <v>0</v>
      </c>
      <c r="KK447" s="500">
        <f t="shared" si="9438"/>
        <v>0</v>
      </c>
      <c r="KN447" s="665"/>
      <c r="KO447" s="666"/>
      <c r="KP447" s="667"/>
      <c r="KQ447" s="668"/>
      <c r="KR447" s="669"/>
      <c r="KS447" s="691"/>
      <c r="KT447" s="1326"/>
      <c r="KU447" s="497" t="e">
        <f t="shared" si="9439"/>
        <v>#N/A</v>
      </c>
      <c r="KV447" s="497" t="e">
        <f t="shared" si="9440"/>
        <v>#N/A</v>
      </c>
      <c r="KW447" s="498" t="e">
        <f t="shared" si="9441"/>
        <v>#N/A</v>
      </c>
      <c r="KX447" s="498">
        <f t="shared" si="9442"/>
        <v>0</v>
      </c>
      <c r="KY447" s="498">
        <f t="shared" si="9443"/>
        <v>0</v>
      </c>
      <c r="KZ447" s="498" t="e">
        <f t="shared" si="9444"/>
        <v>#N/A</v>
      </c>
      <c r="LA447" s="504">
        <f t="shared" si="9445"/>
        <v>0</v>
      </c>
      <c r="LB447" s="500">
        <f t="shared" si="9446"/>
        <v>0</v>
      </c>
      <c r="LE447" s="665"/>
      <c r="LF447" s="666"/>
      <c r="LG447" s="667"/>
      <c r="LH447" s="668"/>
      <c r="LI447" s="669"/>
      <c r="LJ447" s="691"/>
      <c r="LK447" s="1326"/>
      <c r="LL447" s="497" t="e">
        <f t="shared" si="9447"/>
        <v>#N/A</v>
      </c>
      <c r="LM447" s="497" t="e">
        <f t="shared" si="9448"/>
        <v>#N/A</v>
      </c>
      <c r="LN447" s="498" t="e">
        <f t="shared" si="9449"/>
        <v>#N/A</v>
      </c>
      <c r="LO447" s="498">
        <f t="shared" si="9450"/>
        <v>0</v>
      </c>
      <c r="LP447" s="498">
        <f t="shared" si="9451"/>
        <v>0</v>
      </c>
      <c r="LQ447" s="498" t="e">
        <f t="shared" si="9452"/>
        <v>#N/A</v>
      </c>
      <c r="LR447" s="504">
        <f t="shared" si="9453"/>
        <v>0</v>
      </c>
      <c r="LS447" s="500">
        <f t="shared" si="9454"/>
        <v>0</v>
      </c>
      <c r="LV447" s="665"/>
      <c r="LW447" s="666"/>
      <c r="LX447" s="667"/>
      <c r="LY447" s="668"/>
      <c r="LZ447" s="669"/>
      <c r="MA447" s="691"/>
      <c r="MB447" s="1326"/>
      <c r="MC447" s="497" t="e">
        <f t="shared" si="9455"/>
        <v>#N/A</v>
      </c>
      <c r="MD447" s="497" t="e">
        <f t="shared" si="9456"/>
        <v>#N/A</v>
      </c>
      <c r="ME447" s="498" t="e">
        <f t="shared" si="9457"/>
        <v>#N/A</v>
      </c>
      <c r="MF447" s="498">
        <f t="shared" si="9458"/>
        <v>0</v>
      </c>
      <c r="MG447" s="498">
        <f t="shared" si="9459"/>
        <v>0</v>
      </c>
      <c r="MH447" s="498" t="e">
        <f t="shared" si="9460"/>
        <v>#N/A</v>
      </c>
      <c r="MI447" s="504">
        <f t="shared" si="9461"/>
        <v>0</v>
      </c>
      <c r="MJ447" s="500">
        <f t="shared" si="9462"/>
        <v>0</v>
      </c>
      <c r="MM447" s="665"/>
      <c r="MN447" s="666"/>
      <c r="MO447" s="667"/>
      <c r="MP447" s="668"/>
      <c r="MQ447" s="669"/>
      <c r="MR447" s="691"/>
      <c r="MS447" s="1326"/>
      <c r="MT447" s="497" t="e">
        <f t="shared" si="9463"/>
        <v>#N/A</v>
      </c>
      <c r="MU447" s="497" t="e">
        <f t="shared" si="9464"/>
        <v>#N/A</v>
      </c>
      <c r="MV447" s="498" t="e">
        <f t="shared" si="9465"/>
        <v>#N/A</v>
      </c>
      <c r="MW447" s="498">
        <f t="shared" si="9466"/>
        <v>0</v>
      </c>
      <c r="MX447" s="498">
        <f t="shared" si="9467"/>
        <v>0</v>
      </c>
      <c r="MY447" s="498" t="e">
        <f t="shared" si="9468"/>
        <v>#N/A</v>
      </c>
      <c r="MZ447" s="504">
        <f t="shared" si="9469"/>
        <v>0</v>
      </c>
      <c r="NA447" s="500">
        <f t="shared" si="9470"/>
        <v>0</v>
      </c>
      <c r="ND447" s="665"/>
      <c r="NE447" s="666"/>
      <c r="NF447" s="667"/>
      <c r="NG447" s="668"/>
      <c r="NH447" s="669"/>
      <c r="NI447" s="691"/>
      <c r="NJ447" s="1326"/>
      <c r="NK447" s="497" t="e">
        <f t="shared" si="9471"/>
        <v>#N/A</v>
      </c>
      <c r="NL447" s="497" t="e">
        <f t="shared" si="9472"/>
        <v>#N/A</v>
      </c>
      <c r="NM447" s="498" t="e">
        <f t="shared" si="9473"/>
        <v>#N/A</v>
      </c>
      <c r="NN447" s="498">
        <f t="shared" si="9474"/>
        <v>0</v>
      </c>
      <c r="NO447" s="498">
        <f t="shared" si="9475"/>
        <v>0</v>
      </c>
      <c r="NP447" s="498" t="e">
        <f t="shared" si="9476"/>
        <v>#N/A</v>
      </c>
      <c r="NQ447" s="504">
        <f t="shared" si="9477"/>
        <v>0</v>
      </c>
      <c r="NR447" s="500">
        <f t="shared" si="9478"/>
        <v>0</v>
      </c>
      <c r="NU447" s="665"/>
      <c r="NV447" s="666"/>
      <c r="NW447" s="667"/>
      <c r="NX447" s="668"/>
      <c r="NY447" s="669"/>
      <c r="NZ447" s="691"/>
      <c r="OA447" s="1326"/>
      <c r="OB447" s="497" t="e">
        <f t="shared" si="9479"/>
        <v>#N/A</v>
      </c>
      <c r="OC447" s="497" t="e">
        <f t="shared" si="9480"/>
        <v>#N/A</v>
      </c>
      <c r="OD447" s="498" t="e">
        <f t="shared" si="9481"/>
        <v>#N/A</v>
      </c>
      <c r="OE447" s="498">
        <f t="shared" si="9482"/>
        <v>0</v>
      </c>
      <c r="OF447" s="498">
        <f t="shared" si="9483"/>
        <v>0</v>
      </c>
      <c r="OG447" s="498" t="e">
        <f t="shared" si="9484"/>
        <v>#N/A</v>
      </c>
      <c r="OH447" s="504">
        <f t="shared" si="9485"/>
        <v>0</v>
      </c>
      <c r="OI447" s="500">
        <f t="shared" si="9486"/>
        <v>0</v>
      </c>
      <c r="OL447" s="665"/>
      <c r="OM447" s="666"/>
      <c r="ON447" s="667"/>
      <c r="OO447" s="668"/>
      <c r="OP447" s="669"/>
      <c r="OQ447" s="691"/>
      <c r="OR447" s="1326"/>
      <c r="OS447" s="497" t="e">
        <f t="shared" si="9487"/>
        <v>#N/A</v>
      </c>
      <c r="OT447" s="497" t="e">
        <f t="shared" si="9488"/>
        <v>#N/A</v>
      </c>
      <c r="OU447" s="498" t="e">
        <f t="shared" si="9489"/>
        <v>#N/A</v>
      </c>
      <c r="OV447" s="498">
        <f t="shared" si="9490"/>
        <v>0</v>
      </c>
      <c r="OW447" s="498">
        <f t="shared" si="9491"/>
        <v>0</v>
      </c>
      <c r="OX447" s="498" t="e">
        <f t="shared" si="9492"/>
        <v>#N/A</v>
      </c>
      <c r="OY447" s="504">
        <f t="shared" si="9493"/>
        <v>0</v>
      </c>
      <c r="OZ447" s="500">
        <f t="shared" si="9494"/>
        <v>0</v>
      </c>
      <c r="PC447" s="665"/>
      <c r="PD447" s="666"/>
      <c r="PE447" s="667"/>
      <c r="PF447" s="668"/>
      <c r="PG447" s="669"/>
      <c r="PH447" s="691"/>
      <c r="PI447" s="1326"/>
      <c r="PJ447" s="497" t="e">
        <f t="shared" si="9495"/>
        <v>#N/A</v>
      </c>
      <c r="PK447" s="497" t="e">
        <f t="shared" si="9496"/>
        <v>#N/A</v>
      </c>
      <c r="PL447" s="498" t="e">
        <f t="shared" si="9497"/>
        <v>#N/A</v>
      </c>
      <c r="PM447" s="498">
        <f t="shared" si="9498"/>
        <v>0</v>
      </c>
      <c r="PN447" s="498">
        <f t="shared" si="9499"/>
        <v>0</v>
      </c>
      <c r="PO447" s="498" t="e">
        <f t="shared" si="9500"/>
        <v>#N/A</v>
      </c>
      <c r="PP447" s="504">
        <f t="shared" si="9501"/>
        <v>0</v>
      </c>
      <c r="PQ447" s="500">
        <f t="shared" si="9502"/>
        <v>0</v>
      </c>
      <c r="PT447" s="665"/>
      <c r="PU447" s="666"/>
      <c r="PV447" s="667"/>
      <c r="PW447" s="668"/>
      <c r="PX447" s="669"/>
      <c r="PY447" s="691"/>
      <c r="PZ447" s="1326"/>
      <c r="QA447" s="497" t="e">
        <f t="shared" si="9503"/>
        <v>#N/A</v>
      </c>
      <c r="QB447" s="497" t="e">
        <f t="shared" si="9504"/>
        <v>#N/A</v>
      </c>
      <c r="QC447" s="498" t="e">
        <f t="shared" si="9505"/>
        <v>#N/A</v>
      </c>
      <c r="QD447" s="498">
        <f t="shared" si="9506"/>
        <v>0</v>
      </c>
      <c r="QE447" s="498">
        <f t="shared" si="9507"/>
        <v>0</v>
      </c>
      <c r="QF447" s="498" t="e">
        <f t="shared" si="9508"/>
        <v>#N/A</v>
      </c>
      <c r="QG447" s="504">
        <f t="shared" si="9509"/>
        <v>0</v>
      </c>
      <c r="QH447" s="500">
        <f t="shared" si="9510"/>
        <v>0</v>
      </c>
      <c r="QK447" s="665"/>
      <c r="QL447" s="666"/>
      <c r="QM447" s="667"/>
      <c r="QN447" s="668"/>
      <c r="QO447" s="669"/>
      <c r="QP447" s="691"/>
      <c r="QQ447" s="1326"/>
      <c r="QR447" s="497" t="e">
        <f t="shared" si="9511"/>
        <v>#N/A</v>
      </c>
      <c r="QS447" s="497" t="e">
        <f t="shared" si="9512"/>
        <v>#N/A</v>
      </c>
      <c r="QT447" s="498" t="e">
        <f t="shared" si="9513"/>
        <v>#N/A</v>
      </c>
      <c r="QU447" s="498">
        <f t="shared" si="9514"/>
        <v>0</v>
      </c>
      <c r="QV447" s="498">
        <f t="shared" si="9515"/>
        <v>0</v>
      </c>
      <c r="QW447" s="498" t="e">
        <f t="shared" si="9516"/>
        <v>#N/A</v>
      </c>
      <c r="QX447" s="504">
        <f t="shared" si="9517"/>
        <v>0</v>
      </c>
      <c r="QY447" s="500">
        <f t="shared" si="9518"/>
        <v>0</v>
      </c>
      <c r="RB447" s="428"/>
      <c r="RC447" s="436"/>
      <c r="RD447" s="440"/>
      <c r="RE447" s="406"/>
      <c r="RF447" s="438"/>
      <c r="RG447" s="439"/>
      <c r="RH447" s="439"/>
      <c r="RI447" s="497"/>
      <c r="RJ447" s="497"/>
      <c r="RK447" s="501"/>
      <c r="RL447" s="501"/>
      <c r="RM447" s="501"/>
      <c r="RN447" s="501"/>
      <c r="RO447" s="505"/>
      <c r="RP447" s="503"/>
      <c r="RS447" s="428"/>
      <c r="RT447" s="436"/>
      <c r="RU447" s="440"/>
      <c r="RV447" s="406"/>
      <c r="RW447" s="438"/>
      <c r="RX447" s="439"/>
      <c r="RY447" s="439"/>
      <c r="RZ447" s="497"/>
      <c r="SA447" s="497"/>
      <c r="SB447" s="501"/>
      <c r="SC447" s="501"/>
      <c r="SD447" s="501"/>
      <c r="SE447" s="501"/>
      <c r="SF447" s="505"/>
      <c r="SG447" s="503"/>
      <c r="SJ447" s="428"/>
      <c r="SK447" s="436"/>
      <c r="SL447" s="440"/>
      <c r="SM447" s="406"/>
      <c r="SN447" s="438"/>
      <c r="SO447" s="439"/>
      <c r="SP447" s="439"/>
      <c r="SQ447" s="497"/>
      <c r="SR447" s="497"/>
      <c r="SS447" s="501"/>
      <c r="ST447" s="501"/>
      <c r="SU447" s="501"/>
      <c r="SV447" s="501"/>
      <c r="SW447" s="505"/>
      <c r="SX447" s="503"/>
    </row>
    <row r="448" spans="2:518" ht="50.25" hidden="1" customHeight="1" thickTop="1" thickBot="1">
      <c r="B448" s="577"/>
      <c r="C448" s="578"/>
      <c r="D448" s="579"/>
      <c r="E448" s="580"/>
      <c r="F448" s="581"/>
      <c r="G448" s="585"/>
      <c r="H448" s="595"/>
      <c r="K448" s="577"/>
      <c r="L448" s="767"/>
      <c r="M448" s="579"/>
      <c r="N448" s="580"/>
      <c r="O448" s="581"/>
      <c r="P448" s="585"/>
      <c r="Q448" s="1326"/>
      <c r="R448" s="497"/>
      <c r="S448" s="497"/>
      <c r="T448" s="498"/>
      <c r="U448" s="498"/>
      <c r="V448" s="498"/>
      <c r="W448" s="498"/>
      <c r="X448" s="504"/>
      <c r="Y448" s="500"/>
      <c r="Z448" s="486"/>
      <c r="AA448" s="486"/>
      <c r="AB448" s="577"/>
      <c r="AC448" s="767"/>
      <c r="AD448" s="579"/>
      <c r="AE448" s="580"/>
      <c r="AF448" s="581"/>
      <c r="AG448" s="585"/>
      <c r="AH448" s="1326"/>
      <c r="AI448" s="497"/>
      <c r="AJ448" s="497"/>
      <c r="AK448" s="498"/>
      <c r="AL448" s="498"/>
      <c r="AM448" s="498"/>
      <c r="AN448" s="498"/>
      <c r="AO448" s="504"/>
      <c r="AP448" s="500"/>
      <c r="AQ448" s="486"/>
      <c r="AR448" s="486"/>
      <c r="AS448" s="577"/>
      <c r="AT448" s="767"/>
      <c r="AU448" s="579"/>
      <c r="AV448" s="580"/>
      <c r="AW448" s="581"/>
      <c r="AX448" s="585"/>
      <c r="AY448" s="1326"/>
      <c r="AZ448" s="497"/>
      <c r="BA448" s="497"/>
      <c r="BB448" s="498"/>
      <c r="BC448" s="498"/>
      <c r="BD448" s="498"/>
      <c r="BE448" s="498"/>
      <c r="BF448" s="504"/>
      <c r="BG448" s="500"/>
      <c r="BJ448" s="577"/>
      <c r="BK448" s="767"/>
      <c r="BL448" s="579"/>
      <c r="BM448" s="580"/>
      <c r="BN448" s="581"/>
      <c r="BO448" s="585"/>
      <c r="BP448" s="1326"/>
      <c r="BQ448" s="497"/>
      <c r="BR448" s="497"/>
      <c r="BS448" s="498"/>
      <c r="BT448" s="498"/>
      <c r="BU448" s="498"/>
      <c r="BV448" s="498"/>
      <c r="BW448" s="504"/>
      <c r="BX448" s="500"/>
      <c r="CA448" s="577"/>
      <c r="CB448" s="767"/>
      <c r="CC448" s="579"/>
      <c r="CD448" s="580"/>
      <c r="CE448" s="581"/>
      <c r="CF448" s="585"/>
      <c r="CG448" s="1326"/>
      <c r="CH448" s="497"/>
      <c r="CI448" s="497"/>
      <c r="CJ448" s="498"/>
      <c r="CK448" s="498"/>
      <c r="CL448" s="498"/>
      <c r="CM448" s="498"/>
      <c r="CN448" s="504"/>
      <c r="CO448" s="500"/>
      <c r="CR448" s="577"/>
      <c r="CS448" s="767"/>
      <c r="CT448" s="579"/>
      <c r="CU448" s="580"/>
      <c r="CV448" s="581"/>
      <c r="CW448" s="585"/>
      <c r="CX448" s="1326"/>
      <c r="CY448" s="497"/>
      <c r="CZ448" s="497"/>
      <c r="DA448" s="498"/>
      <c r="DB448" s="498"/>
      <c r="DC448" s="498"/>
      <c r="DD448" s="498"/>
      <c r="DE448" s="504"/>
      <c r="DF448" s="500"/>
      <c r="DI448" s="577"/>
      <c r="DJ448" s="767"/>
      <c r="DK448" s="579"/>
      <c r="DL448" s="580"/>
      <c r="DM448" s="581"/>
      <c r="DN448" s="585"/>
      <c r="DO448" s="1326"/>
      <c r="DP448" s="497"/>
      <c r="DQ448" s="497"/>
      <c r="DR448" s="498"/>
      <c r="DS448" s="498"/>
      <c r="DT448" s="498"/>
      <c r="DU448" s="498"/>
      <c r="DV448" s="504"/>
      <c r="DW448" s="500"/>
      <c r="DZ448" s="577"/>
      <c r="EA448" s="767"/>
      <c r="EB448" s="579"/>
      <c r="EC448" s="580"/>
      <c r="ED448" s="581"/>
      <c r="EE448" s="585"/>
      <c r="EF448" s="1326"/>
      <c r="EG448" s="497"/>
      <c r="EH448" s="497"/>
      <c r="EI448" s="498"/>
      <c r="EJ448" s="498"/>
      <c r="EK448" s="498"/>
      <c r="EL448" s="498"/>
      <c r="EM448" s="504"/>
      <c r="EN448" s="500"/>
      <c r="EQ448" s="665"/>
      <c r="ER448" s="666"/>
      <c r="ES448" s="667"/>
      <c r="ET448" s="668"/>
      <c r="EU448" s="669"/>
      <c r="EV448" s="691"/>
      <c r="EW448" s="1326"/>
      <c r="EX448" s="497" t="e">
        <f t="shared" si="9367"/>
        <v>#N/A</v>
      </c>
      <c r="EY448" s="497" t="e">
        <f t="shared" si="9368"/>
        <v>#N/A</v>
      </c>
      <c r="EZ448" s="498" t="e">
        <f t="shared" si="9369"/>
        <v>#N/A</v>
      </c>
      <c r="FA448" s="498">
        <f t="shared" si="9370"/>
        <v>0</v>
      </c>
      <c r="FB448" s="498">
        <f t="shared" si="9371"/>
        <v>0</v>
      </c>
      <c r="FC448" s="498" t="e">
        <f t="shared" si="9372"/>
        <v>#N/A</v>
      </c>
      <c r="FD448" s="504">
        <f t="shared" si="9373"/>
        <v>0</v>
      </c>
      <c r="FE448" s="500">
        <f t="shared" si="9374"/>
        <v>0</v>
      </c>
      <c r="FH448" s="665"/>
      <c r="FI448" s="666"/>
      <c r="FJ448" s="667"/>
      <c r="FK448" s="668"/>
      <c r="FL448" s="669"/>
      <c r="FM448" s="691"/>
      <c r="FN448" s="1326"/>
      <c r="FO448" s="497" t="e">
        <f t="shared" si="9375"/>
        <v>#N/A</v>
      </c>
      <c r="FP448" s="497" t="e">
        <f t="shared" si="9376"/>
        <v>#N/A</v>
      </c>
      <c r="FQ448" s="498" t="e">
        <f t="shared" si="9377"/>
        <v>#N/A</v>
      </c>
      <c r="FR448" s="498">
        <f t="shared" si="9378"/>
        <v>0</v>
      </c>
      <c r="FS448" s="498">
        <f t="shared" si="9379"/>
        <v>0</v>
      </c>
      <c r="FT448" s="498" t="e">
        <f t="shared" si="9380"/>
        <v>#N/A</v>
      </c>
      <c r="FU448" s="504">
        <f t="shared" si="9381"/>
        <v>0</v>
      </c>
      <c r="FV448" s="500">
        <f t="shared" si="9382"/>
        <v>0</v>
      </c>
      <c r="FY448" s="665"/>
      <c r="FZ448" s="666"/>
      <c r="GA448" s="667"/>
      <c r="GB448" s="668"/>
      <c r="GC448" s="669"/>
      <c r="GD448" s="691"/>
      <c r="GE448" s="1326"/>
      <c r="GF448" s="497" t="e">
        <f t="shared" si="9383"/>
        <v>#N/A</v>
      </c>
      <c r="GG448" s="497" t="e">
        <f t="shared" si="9384"/>
        <v>#N/A</v>
      </c>
      <c r="GH448" s="498" t="e">
        <f t="shared" si="9385"/>
        <v>#N/A</v>
      </c>
      <c r="GI448" s="498">
        <f t="shared" si="9386"/>
        <v>0</v>
      </c>
      <c r="GJ448" s="498">
        <f t="shared" si="9387"/>
        <v>0</v>
      </c>
      <c r="GK448" s="498" t="e">
        <f t="shared" si="9388"/>
        <v>#N/A</v>
      </c>
      <c r="GL448" s="504">
        <f t="shared" si="9389"/>
        <v>0</v>
      </c>
      <c r="GM448" s="500">
        <f t="shared" si="9390"/>
        <v>0</v>
      </c>
      <c r="GP448" s="665"/>
      <c r="GQ448" s="666"/>
      <c r="GR448" s="667"/>
      <c r="GS448" s="668"/>
      <c r="GT448" s="669"/>
      <c r="GU448" s="691"/>
      <c r="GV448" s="1326"/>
      <c r="GW448" s="497" t="e">
        <f t="shared" si="9391"/>
        <v>#N/A</v>
      </c>
      <c r="GX448" s="497" t="e">
        <f t="shared" si="9392"/>
        <v>#N/A</v>
      </c>
      <c r="GY448" s="498" t="e">
        <f t="shared" si="9393"/>
        <v>#N/A</v>
      </c>
      <c r="GZ448" s="498">
        <f t="shared" si="9394"/>
        <v>0</v>
      </c>
      <c r="HA448" s="498">
        <f t="shared" si="9395"/>
        <v>0</v>
      </c>
      <c r="HB448" s="498" t="e">
        <f t="shared" si="9396"/>
        <v>#N/A</v>
      </c>
      <c r="HC448" s="504">
        <f t="shared" si="9397"/>
        <v>0</v>
      </c>
      <c r="HD448" s="500">
        <f t="shared" si="9398"/>
        <v>0</v>
      </c>
      <c r="HG448" s="665"/>
      <c r="HH448" s="666"/>
      <c r="HI448" s="667"/>
      <c r="HJ448" s="668"/>
      <c r="HK448" s="669"/>
      <c r="HL448" s="691"/>
      <c r="HM448" s="1326"/>
      <c r="HN448" s="497" t="e">
        <f t="shared" si="9399"/>
        <v>#N/A</v>
      </c>
      <c r="HO448" s="497" t="e">
        <f t="shared" si="9400"/>
        <v>#N/A</v>
      </c>
      <c r="HP448" s="498" t="e">
        <f t="shared" si="9401"/>
        <v>#N/A</v>
      </c>
      <c r="HQ448" s="498">
        <f t="shared" si="9402"/>
        <v>0</v>
      </c>
      <c r="HR448" s="498">
        <f t="shared" si="9403"/>
        <v>0</v>
      </c>
      <c r="HS448" s="498" t="e">
        <f t="shared" si="9404"/>
        <v>#N/A</v>
      </c>
      <c r="HT448" s="504">
        <f t="shared" si="9405"/>
        <v>0</v>
      </c>
      <c r="HU448" s="500">
        <f t="shared" si="9406"/>
        <v>0</v>
      </c>
      <c r="HX448" s="665"/>
      <c r="HY448" s="666"/>
      <c r="HZ448" s="667"/>
      <c r="IA448" s="668"/>
      <c r="IB448" s="669"/>
      <c r="IC448" s="691"/>
      <c r="ID448" s="1326"/>
      <c r="IE448" s="497" t="e">
        <f t="shared" si="9407"/>
        <v>#N/A</v>
      </c>
      <c r="IF448" s="497" t="e">
        <f t="shared" si="9408"/>
        <v>#N/A</v>
      </c>
      <c r="IG448" s="498" t="e">
        <f t="shared" si="9409"/>
        <v>#N/A</v>
      </c>
      <c r="IH448" s="498">
        <f t="shared" si="9410"/>
        <v>0</v>
      </c>
      <c r="II448" s="498">
        <f t="shared" si="9411"/>
        <v>0</v>
      </c>
      <c r="IJ448" s="498" t="e">
        <f t="shared" si="9412"/>
        <v>#N/A</v>
      </c>
      <c r="IK448" s="504">
        <f t="shared" si="9413"/>
        <v>0</v>
      </c>
      <c r="IL448" s="500">
        <f t="shared" si="9414"/>
        <v>0</v>
      </c>
      <c r="IO448" s="665"/>
      <c r="IP448" s="666"/>
      <c r="IQ448" s="667"/>
      <c r="IR448" s="668"/>
      <c r="IS448" s="669"/>
      <c r="IT448" s="691"/>
      <c r="IU448" s="1326"/>
      <c r="IV448" s="497" t="e">
        <f t="shared" si="9415"/>
        <v>#N/A</v>
      </c>
      <c r="IW448" s="497" t="e">
        <f t="shared" si="9416"/>
        <v>#N/A</v>
      </c>
      <c r="IX448" s="498" t="e">
        <f t="shared" si="9417"/>
        <v>#N/A</v>
      </c>
      <c r="IY448" s="498">
        <f t="shared" si="9418"/>
        <v>0</v>
      </c>
      <c r="IZ448" s="498">
        <f t="shared" si="9419"/>
        <v>0</v>
      </c>
      <c r="JA448" s="498" t="e">
        <f t="shared" si="9420"/>
        <v>#N/A</v>
      </c>
      <c r="JB448" s="504">
        <f t="shared" si="9421"/>
        <v>0</v>
      </c>
      <c r="JC448" s="500">
        <f t="shared" si="9422"/>
        <v>0</v>
      </c>
      <c r="JF448" s="665"/>
      <c r="JG448" s="666"/>
      <c r="JH448" s="667"/>
      <c r="JI448" s="668"/>
      <c r="JJ448" s="669"/>
      <c r="JK448" s="691"/>
      <c r="JL448" s="1326"/>
      <c r="JM448" s="497" t="e">
        <f t="shared" si="9423"/>
        <v>#N/A</v>
      </c>
      <c r="JN448" s="497" t="e">
        <f t="shared" si="9424"/>
        <v>#N/A</v>
      </c>
      <c r="JO448" s="498" t="e">
        <f t="shared" si="9425"/>
        <v>#N/A</v>
      </c>
      <c r="JP448" s="498">
        <f t="shared" si="9426"/>
        <v>0</v>
      </c>
      <c r="JQ448" s="498">
        <f t="shared" si="9427"/>
        <v>0</v>
      </c>
      <c r="JR448" s="498" t="e">
        <f t="shared" si="9428"/>
        <v>#N/A</v>
      </c>
      <c r="JS448" s="504">
        <f t="shared" si="9429"/>
        <v>0</v>
      </c>
      <c r="JT448" s="500">
        <f t="shared" si="9430"/>
        <v>0</v>
      </c>
      <c r="JW448" s="665"/>
      <c r="JX448" s="666"/>
      <c r="JY448" s="667"/>
      <c r="JZ448" s="668"/>
      <c r="KA448" s="669"/>
      <c r="KB448" s="691"/>
      <c r="KC448" s="1326"/>
      <c r="KD448" s="497" t="e">
        <f t="shared" si="9431"/>
        <v>#N/A</v>
      </c>
      <c r="KE448" s="497" t="e">
        <f t="shared" si="9432"/>
        <v>#N/A</v>
      </c>
      <c r="KF448" s="498" t="e">
        <f t="shared" si="9433"/>
        <v>#N/A</v>
      </c>
      <c r="KG448" s="498">
        <f t="shared" si="9434"/>
        <v>0</v>
      </c>
      <c r="KH448" s="498">
        <f t="shared" si="9435"/>
        <v>0</v>
      </c>
      <c r="KI448" s="498" t="e">
        <f t="shared" si="9436"/>
        <v>#N/A</v>
      </c>
      <c r="KJ448" s="504">
        <f t="shared" si="9437"/>
        <v>0</v>
      </c>
      <c r="KK448" s="500">
        <f t="shared" si="9438"/>
        <v>0</v>
      </c>
      <c r="KN448" s="665"/>
      <c r="KO448" s="666"/>
      <c r="KP448" s="667"/>
      <c r="KQ448" s="668"/>
      <c r="KR448" s="669"/>
      <c r="KS448" s="691"/>
      <c r="KT448" s="1326"/>
      <c r="KU448" s="497" t="e">
        <f t="shared" si="9439"/>
        <v>#N/A</v>
      </c>
      <c r="KV448" s="497" t="e">
        <f t="shared" si="9440"/>
        <v>#N/A</v>
      </c>
      <c r="KW448" s="498" t="e">
        <f t="shared" si="9441"/>
        <v>#N/A</v>
      </c>
      <c r="KX448" s="498">
        <f t="shared" si="9442"/>
        <v>0</v>
      </c>
      <c r="KY448" s="498">
        <f t="shared" si="9443"/>
        <v>0</v>
      </c>
      <c r="KZ448" s="498" t="e">
        <f t="shared" si="9444"/>
        <v>#N/A</v>
      </c>
      <c r="LA448" s="504">
        <f t="shared" si="9445"/>
        <v>0</v>
      </c>
      <c r="LB448" s="500">
        <f t="shared" si="9446"/>
        <v>0</v>
      </c>
      <c r="LE448" s="665"/>
      <c r="LF448" s="666"/>
      <c r="LG448" s="667"/>
      <c r="LH448" s="668"/>
      <c r="LI448" s="669"/>
      <c r="LJ448" s="691"/>
      <c r="LK448" s="1326"/>
      <c r="LL448" s="497" t="e">
        <f t="shared" si="9447"/>
        <v>#N/A</v>
      </c>
      <c r="LM448" s="497" t="e">
        <f t="shared" si="9448"/>
        <v>#N/A</v>
      </c>
      <c r="LN448" s="498" t="e">
        <f t="shared" si="9449"/>
        <v>#N/A</v>
      </c>
      <c r="LO448" s="498">
        <f t="shared" si="9450"/>
        <v>0</v>
      </c>
      <c r="LP448" s="498">
        <f t="shared" si="9451"/>
        <v>0</v>
      </c>
      <c r="LQ448" s="498" t="e">
        <f t="shared" si="9452"/>
        <v>#N/A</v>
      </c>
      <c r="LR448" s="504">
        <f t="shared" si="9453"/>
        <v>0</v>
      </c>
      <c r="LS448" s="500">
        <f t="shared" si="9454"/>
        <v>0</v>
      </c>
      <c r="LV448" s="665"/>
      <c r="LW448" s="666"/>
      <c r="LX448" s="667"/>
      <c r="LY448" s="668"/>
      <c r="LZ448" s="669"/>
      <c r="MA448" s="691"/>
      <c r="MB448" s="1326"/>
      <c r="MC448" s="497" t="e">
        <f t="shared" si="9455"/>
        <v>#N/A</v>
      </c>
      <c r="MD448" s="497" t="e">
        <f t="shared" si="9456"/>
        <v>#N/A</v>
      </c>
      <c r="ME448" s="498" t="e">
        <f t="shared" si="9457"/>
        <v>#N/A</v>
      </c>
      <c r="MF448" s="498">
        <f t="shared" si="9458"/>
        <v>0</v>
      </c>
      <c r="MG448" s="498">
        <f t="shared" si="9459"/>
        <v>0</v>
      </c>
      <c r="MH448" s="498" t="e">
        <f t="shared" si="9460"/>
        <v>#N/A</v>
      </c>
      <c r="MI448" s="504">
        <f t="shared" si="9461"/>
        <v>0</v>
      </c>
      <c r="MJ448" s="500">
        <f t="shared" si="9462"/>
        <v>0</v>
      </c>
      <c r="MM448" s="665"/>
      <c r="MN448" s="666"/>
      <c r="MO448" s="667"/>
      <c r="MP448" s="668"/>
      <c r="MQ448" s="669"/>
      <c r="MR448" s="691"/>
      <c r="MS448" s="1326"/>
      <c r="MT448" s="497" t="e">
        <f t="shared" si="9463"/>
        <v>#N/A</v>
      </c>
      <c r="MU448" s="497" t="e">
        <f t="shared" si="9464"/>
        <v>#N/A</v>
      </c>
      <c r="MV448" s="498" t="e">
        <f t="shared" si="9465"/>
        <v>#N/A</v>
      </c>
      <c r="MW448" s="498">
        <f t="shared" si="9466"/>
        <v>0</v>
      </c>
      <c r="MX448" s="498">
        <f t="shared" si="9467"/>
        <v>0</v>
      </c>
      <c r="MY448" s="498" t="e">
        <f t="shared" si="9468"/>
        <v>#N/A</v>
      </c>
      <c r="MZ448" s="504">
        <f t="shared" si="9469"/>
        <v>0</v>
      </c>
      <c r="NA448" s="500">
        <f t="shared" si="9470"/>
        <v>0</v>
      </c>
      <c r="ND448" s="665"/>
      <c r="NE448" s="666"/>
      <c r="NF448" s="667"/>
      <c r="NG448" s="668"/>
      <c r="NH448" s="669"/>
      <c r="NI448" s="691"/>
      <c r="NJ448" s="1326"/>
      <c r="NK448" s="497" t="e">
        <f t="shared" si="9471"/>
        <v>#N/A</v>
      </c>
      <c r="NL448" s="497" t="e">
        <f t="shared" si="9472"/>
        <v>#N/A</v>
      </c>
      <c r="NM448" s="498" t="e">
        <f t="shared" si="9473"/>
        <v>#N/A</v>
      </c>
      <c r="NN448" s="498">
        <f t="shared" si="9474"/>
        <v>0</v>
      </c>
      <c r="NO448" s="498">
        <f t="shared" si="9475"/>
        <v>0</v>
      </c>
      <c r="NP448" s="498" t="e">
        <f t="shared" si="9476"/>
        <v>#N/A</v>
      </c>
      <c r="NQ448" s="504">
        <f t="shared" si="9477"/>
        <v>0</v>
      </c>
      <c r="NR448" s="500">
        <f t="shared" si="9478"/>
        <v>0</v>
      </c>
      <c r="NU448" s="665"/>
      <c r="NV448" s="666"/>
      <c r="NW448" s="667"/>
      <c r="NX448" s="668"/>
      <c r="NY448" s="669"/>
      <c r="NZ448" s="691"/>
      <c r="OA448" s="1326"/>
      <c r="OB448" s="497" t="e">
        <f t="shared" si="9479"/>
        <v>#N/A</v>
      </c>
      <c r="OC448" s="497" t="e">
        <f t="shared" si="9480"/>
        <v>#N/A</v>
      </c>
      <c r="OD448" s="498" t="e">
        <f t="shared" si="9481"/>
        <v>#N/A</v>
      </c>
      <c r="OE448" s="498">
        <f t="shared" si="9482"/>
        <v>0</v>
      </c>
      <c r="OF448" s="498">
        <f t="shared" si="9483"/>
        <v>0</v>
      </c>
      <c r="OG448" s="498" t="e">
        <f t="shared" si="9484"/>
        <v>#N/A</v>
      </c>
      <c r="OH448" s="504">
        <f t="shared" si="9485"/>
        <v>0</v>
      </c>
      <c r="OI448" s="500">
        <f t="shared" si="9486"/>
        <v>0</v>
      </c>
      <c r="OL448" s="665"/>
      <c r="OM448" s="666"/>
      <c r="ON448" s="667"/>
      <c r="OO448" s="668"/>
      <c r="OP448" s="669"/>
      <c r="OQ448" s="691"/>
      <c r="OR448" s="1326"/>
      <c r="OS448" s="497" t="e">
        <f t="shared" si="9487"/>
        <v>#N/A</v>
      </c>
      <c r="OT448" s="497" t="e">
        <f t="shared" si="9488"/>
        <v>#N/A</v>
      </c>
      <c r="OU448" s="498" t="e">
        <f t="shared" si="9489"/>
        <v>#N/A</v>
      </c>
      <c r="OV448" s="498">
        <f t="shared" si="9490"/>
        <v>0</v>
      </c>
      <c r="OW448" s="498">
        <f t="shared" si="9491"/>
        <v>0</v>
      </c>
      <c r="OX448" s="498" t="e">
        <f t="shared" si="9492"/>
        <v>#N/A</v>
      </c>
      <c r="OY448" s="504">
        <f t="shared" si="9493"/>
        <v>0</v>
      </c>
      <c r="OZ448" s="500">
        <f t="shared" si="9494"/>
        <v>0</v>
      </c>
      <c r="PC448" s="665"/>
      <c r="PD448" s="666"/>
      <c r="PE448" s="667"/>
      <c r="PF448" s="668"/>
      <c r="PG448" s="669"/>
      <c r="PH448" s="691"/>
      <c r="PI448" s="1326"/>
      <c r="PJ448" s="497" t="e">
        <f t="shared" si="9495"/>
        <v>#N/A</v>
      </c>
      <c r="PK448" s="497" t="e">
        <f t="shared" si="9496"/>
        <v>#N/A</v>
      </c>
      <c r="PL448" s="498" t="e">
        <f t="shared" si="9497"/>
        <v>#N/A</v>
      </c>
      <c r="PM448" s="498">
        <f t="shared" si="9498"/>
        <v>0</v>
      </c>
      <c r="PN448" s="498">
        <f t="shared" si="9499"/>
        <v>0</v>
      </c>
      <c r="PO448" s="498" t="e">
        <f t="shared" si="9500"/>
        <v>#N/A</v>
      </c>
      <c r="PP448" s="504">
        <f t="shared" si="9501"/>
        <v>0</v>
      </c>
      <c r="PQ448" s="500">
        <f t="shared" si="9502"/>
        <v>0</v>
      </c>
      <c r="PT448" s="665"/>
      <c r="PU448" s="666"/>
      <c r="PV448" s="667"/>
      <c r="PW448" s="668"/>
      <c r="PX448" s="669"/>
      <c r="PY448" s="691"/>
      <c r="PZ448" s="1326"/>
      <c r="QA448" s="497" t="e">
        <f t="shared" si="9503"/>
        <v>#N/A</v>
      </c>
      <c r="QB448" s="497" t="e">
        <f t="shared" si="9504"/>
        <v>#N/A</v>
      </c>
      <c r="QC448" s="498" t="e">
        <f t="shared" si="9505"/>
        <v>#N/A</v>
      </c>
      <c r="QD448" s="498">
        <f t="shared" si="9506"/>
        <v>0</v>
      </c>
      <c r="QE448" s="498">
        <f t="shared" si="9507"/>
        <v>0</v>
      </c>
      <c r="QF448" s="498" t="e">
        <f t="shared" si="9508"/>
        <v>#N/A</v>
      </c>
      <c r="QG448" s="504">
        <f t="shared" si="9509"/>
        <v>0</v>
      </c>
      <c r="QH448" s="500">
        <f t="shared" si="9510"/>
        <v>0</v>
      </c>
      <c r="QK448" s="665"/>
      <c r="QL448" s="666"/>
      <c r="QM448" s="667"/>
      <c r="QN448" s="668"/>
      <c r="QO448" s="669"/>
      <c r="QP448" s="691"/>
      <c r="QQ448" s="1326"/>
      <c r="QR448" s="497" t="e">
        <f t="shared" si="9511"/>
        <v>#N/A</v>
      </c>
      <c r="QS448" s="497" t="e">
        <f t="shared" si="9512"/>
        <v>#N/A</v>
      </c>
      <c r="QT448" s="498" t="e">
        <f t="shared" si="9513"/>
        <v>#N/A</v>
      </c>
      <c r="QU448" s="498">
        <f t="shared" si="9514"/>
        <v>0</v>
      </c>
      <c r="QV448" s="498">
        <f t="shared" si="9515"/>
        <v>0</v>
      </c>
      <c r="QW448" s="498" t="e">
        <f t="shared" si="9516"/>
        <v>#N/A</v>
      </c>
      <c r="QX448" s="504">
        <f t="shared" si="9517"/>
        <v>0</v>
      </c>
      <c r="QY448" s="500">
        <f t="shared" si="9518"/>
        <v>0</v>
      </c>
      <c r="RB448" s="428"/>
      <c r="RC448" s="436"/>
      <c r="RD448" s="440"/>
      <c r="RE448" s="406"/>
      <c r="RF448" s="438"/>
      <c r="RG448" s="439"/>
      <c r="RH448" s="439"/>
      <c r="RI448" s="497"/>
      <c r="RJ448" s="497"/>
      <c r="RK448" s="501"/>
      <c r="RL448" s="501"/>
      <c r="RM448" s="501"/>
      <c r="RN448" s="501"/>
      <c r="RO448" s="505"/>
      <c r="RP448" s="503"/>
      <c r="RS448" s="428"/>
      <c r="RT448" s="436"/>
      <c r="RU448" s="440"/>
      <c r="RV448" s="406"/>
      <c r="RW448" s="438"/>
      <c r="RX448" s="439"/>
      <c r="RY448" s="439"/>
      <c r="RZ448" s="497"/>
      <c r="SA448" s="497"/>
      <c r="SB448" s="501"/>
      <c r="SC448" s="501"/>
      <c r="SD448" s="501"/>
      <c r="SE448" s="501"/>
      <c r="SF448" s="505"/>
      <c r="SG448" s="503"/>
      <c r="SJ448" s="428"/>
      <c r="SK448" s="436"/>
      <c r="SL448" s="440"/>
      <c r="SM448" s="406"/>
      <c r="SN448" s="438"/>
      <c r="SO448" s="439"/>
      <c r="SP448" s="439"/>
      <c r="SQ448" s="497"/>
      <c r="SR448" s="497"/>
      <c r="SS448" s="501"/>
      <c r="ST448" s="501"/>
      <c r="SU448" s="501"/>
      <c r="SV448" s="501"/>
      <c r="SW448" s="505"/>
      <c r="SX448" s="503"/>
    </row>
    <row r="449" spans="2:518" ht="50.25" hidden="1" customHeight="1" thickTop="1" thickBot="1">
      <c r="B449" s="577"/>
      <c r="C449" s="578"/>
      <c r="D449" s="579"/>
      <c r="E449" s="580"/>
      <c r="F449" s="581"/>
      <c r="G449" s="585"/>
      <c r="H449" s="595"/>
      <c r="K449" s="577"/>
      <c r="L449" s="767"/>
      <c r="M449" s="579"/>
      <c r="N449" s="580"/>
      <c r="O449" s="581"/>
      <c r="P449" s="585"/>
      <c r="Q449" s="1326"/>
      <c r="R449" s="497"/>
      <c r="S449" s="497"/>
      <c r="T449" s="498"/>
      <c r="U449" s="498"/>
      <c r="V449" s="498"/>
      <c r="W449" s="498"/>
      <c r="X449" s="504"/>
      <c r="Y449" s="500"/>
      <c r="Z449" s="486"/>
      <c r="AA449" s="486"/>
      <c r="AB449" s="577"/>
      <c r="AC449" s="767"/>
      <c r="AD449" s="579"/>
      <c r="AE449" s="580"/>
      <c r="AF449" s="581"/>
      <c r="AG449" s="585"/>
      <c r="AH449" s="1326"/>
      <c r="AI449" s="497"/>
      <c r="AJ449" s="497"/>
      <c r="AK449" s="498"/>
      <c r="AL449" s="498"/>
      <c r="AM449" s="498"/>
      <c r="AN449" s="498"/>
      <c r="AO449" s="504"/>
      <c r="AP449" s="500"/>
      <c r="AQ449" s="486"/>
      <c r="AR449" s="486"/>
      <c r="AS449" s="577"/>
      <c r="AT449" s="767"/>
      <c r="AU449" s="579"/>
      <c r="AV449" s="580"/>
      <c r="AW449" s="581"/>
      <c r="AX449" s="585"/>
      <c r="AY449" s="1326"/>
      <c r="AZ449" s="497"/>
      <c r="BA449" s="497"/>
      <c r="BB449" s="498"/>
      <c r="BC449" s="498"/>
      <c r="BD449" s="498"/>
      <c r="BE449" s="498"/>
      <c r="BF449" s="504"/>
      <c r="BG449" s="500"/>
      <c r="BJ449" s="577"/>
      <c r="BK449" s="767"/>
      <c r="BL449" s="579"/>
      <c r="BM449" s="580"/>
      <c r="BN449" s="581"/>
      <c r="BO449" s="585"/>
      <c r="BP449" s="1326"/>
      <c r="BQ449" s="497"/>
      <c r="BR449" s="497"/>
      <c r="BS449" s="498"/>
      <c r="BT449" s="498"/>
      <c r="BU449" s="498"/>
      <c r="BV449" s="498"/>
      <c r="BW449" s="504"/>
      <c r="BX449" s="500"/>
      <c r="CA449" s="577"/>
      <c r="CB449" s="767"/>
      <c r="CC449" s="579"/>
      <c r="CD449" s="580"/>
      <c r="CE449" s="581"/>
      <c r="CF449" s="585"/>
      <c r="CG449" s="1326"/>
      <c r="CH449" s="497"/>
      <c r="CI449" s="497"/>
      <c r="CJ449" s="498"/>
      <c r="CK449" s="498"/>
      <c r="CL449" s="498"/>
      <c r="CM449" s="498"/>
      <c r="CN449" s="504"/>
      <c r="CO449" s="500"/>
      <c r="CR449" s="577"/>
      <c r="CS449" s="767"/>
      <c r="CT449" s="579"/>
      <c r="CU449" s="580"/>
      <c r="CV449" s="581"/>
      <c r="CW449" s="585"/>
      <c r="CX449" s="1326"/>
      <c r="CY449" s="497"/>
      <c r="CZ449" s="497"/>
      <c r="DA449" s="498"/>
      <c r="DB449" s="498"/>
      <c r="DC449" s="498"/>
      <c r="DD449" s="498"/>
      <c r="DE449" s="504"/>
      <c r="DF449" s="500"/>
      <c r="DI449" s="577"/>
      <c r="DJ449" s="767"/>
      <c r="DK449" s="579"/>
      <c r="DL449" s="580"/>
      <c r="DM449" s="581"/>
      <c r="DN449" s="585"/>
      <c r="DO449" s="1326"/>
      <c r="DP449" s="497"/>
      <c r="DQ449" s="497"/>
      <c r="DR449" s="498"/>
      <c r="DS449" s="498"/>
      <c r="DT449" s="498"/>
      <c r="DU449" s="498"/>
      <c r="DV449" s="504"/>
      <c r="DW449" s="500"/>
      <c r="DZ449" s="577"/>
      <c r="EA449" s="767"/>
      <c r="EB449" s="579"/>
      <c r="EC449" s="580"/>
      <c r="ED449" s="581"/>
      <c r="EE449" s="585"/>
      <c r="EF449" s="1326"/>
      <c r="EG449" s="497"/>
      <c r="EH449" s="497"/>
      <c r="EI449" s="498"/>
      <c r="EJ449" s="498"/>
      <c r="EK449" s="498"/>
      <c r="EL449" s="498"/>
      <c r="EM449" s="504"/>
      <c r="EN449" s="500"/>
      <c r="EQ449" s="665"/>
      <c r="ER449" s="666"/>
      <c r="ES449" s="667"/>
      <c r="ET449" s="668"/>
      <c r="EU449" s="669"/>
      <c r="EV449" s="691"/>
      <c r="EW449" s="1326"/>
      <c r="EX449" s="497" t="e">
        <f t="shared" si="9367"/>
        <v>#N/A</v>
      </c>
      <c r="EY449" s="497" t="e">
        <f t="shared" si="9368"/>
        <v>#N/A</v>
      </c>
      <c r="EZ449" s="498" t="e">
        <f t="shared" si="9369"/>
        <v>#N/A</v>
      </c>
      <c r="FA449" s="498">
        <f t="shared" si="9370"/>
        <v>0</v>
      </c>
      <c r="FB449" s="498">
        <f t="shared" si="9371"/>
        <v>0</v>
      </c>
      <c r="FC449" s="498" t="e">
        <f t="shared" si="9372"/>
        <v>#N/A</v>
      </c>
      <c r="FD449" s="504">
        <f t="shared" si="9373"/>
        <v>0</v>
      </c>
      <c r="FE449" s="500">
        <f t="shared" si="9374"/>
        <v>0</v>
      </c>
      <c r="FH449" s="665"/>
      <c r="FI449" s="666"/>
      <c r="FJ449" s="667"/>
      <c r="FK449" s="668"/>
      <c r="FL449" s="669"/>
      <c r="FM449" s="691"/>
      <c r="FN449" s="1326"/>
      <c r="FO449" s="497" t="e">
        <f t="shared" si="9375"/>
        <v>#N/A</v>
      </c>
      <c r="FP449" s="497" t="e">
        <f t="shared" si="9376"/>
        <v>#N/A</v>
      </c>
      <c r="FQ449" s="498" t="e">
        <f t="shared" si="9377"/>
        <v>#N/A</v>
      </c>
      <c r="FR449" s="498">
        <f t="shared" si="9378"/>
        <v>0</v>
      </c>
      <c r="FS449" s="498">
        <f t="shared" si="9379"/>
        <v>0</v>
      </c>
      <c r="FT449" s="498" t="e">
        <f t="shared" si="9380"/>
        <v>#N/A</v>
      </c>
      <c r="FU449" s="504">
        <f t="shared" si="9381"/>
        <v>0</v>
      </c>
      <c r="FV449" s="500">
        <f t="shared" si="9382"/>
        <v>0</v>
      </c>
      <c r="FY449" s="665"/>
      <c r="FZ449" s="666"/>
      <c r="GA449" s="667"/>
      <c r="GB449" s="668"/>
      <c r="GC449" s="669"/>
      <c r="GD449" s="691"/>
      <c r="GE449" s="1326"/>
      <c r="GF449" s="497" t="e">
        <f t="shared" si="9383"/>
        <v>#N/A</v>
      </c>
      <c r="GG449" s="497" t="e">
        <f t="shared" si="9384"/>
        <v>#N/A</v>
      </c>
      <c r="GH449" s="498" t="e">
        <f t="shared" si="9385"/>
        <v>#N/A</v>
      </c>
      <c r="GI449" s="498">
        <f t="shared" si="9386"/>
        <v>0</v>
      </c>
      <c r="GJ449" s="498">
        <f t="shared" si="9387"/>
        <v>0</v>
      </c>
      <c r="GK449" s="498" t="e">
        <f t="shared" si="9388"/>
        <v>#N/A</v>
      </c>
      <c r="GL449" s="504">
        <f t="shared" si="9389"/>
        <v>0</v>
      </c>
      <c r="GM449" s="500">
        <f t="shared" si="9390"/>
        <v>0</v>
      </c>
      <c r="GP449" s="665"/>
      <c r="GQ449" s="666"/>
      <c r="GR449" s="667"/>
      <c r="GS449" s="668"/>
      <c r="GT449" s="669"/>
      <c r="GU449" s="691"/>
      <c r="GV449" s="1326"/>
      <c r="GW449" s="497" t="e">
        <f t="shared" si="9391"/>
        <v>#N/A</v>
      </c>
      <c r="GX449" s="497" t="e">
        <f t="shared" si="9392"/>
        <v>#N/A</v>
      </c>
      <c r="GY449" s="498" t="e">
        <f t="shared" si="9393"/>
        <v>#N/A</v>
      </c>
      <c r="GZ449" s="498">
        <f t="shared" si="9394"/>
        <v>0</v>
      </c>
      <c r="HA449" s="498">
        <f t="shared" si="9395"/>
        <v>0</v>
      </c>
      <c r="HB449" s="498" t="e">
        <f t="shared" si="9396"/>
        <v>#N/A</v>
      </c>
      <c r="HC449" s="504">
        <f t="shared" si="9397"/>
        <v>0</v>
      </c>
      <c r="HD449" s="500">
        <f t="shared" si="9398"/>
        <v>0</v>
      </c>
      <c r="HG449" s="665"/>
      <c r="HH449" s="666"/>
      <c r="HI449" s="667"/>
      <c r="HJ449" s="668"/>
      <c r="HK449" s="669"/>
      <c r="HL449" s="691"/>
      <c r="HM449" s="1326"/>
      <c r="HN449" s="497" t="e">
        <f t="shared" si="9399"/>
        <v>#N/A</v>
      </c>
      <c r="HO449" s="497" t="e">
        <f t="shared" si="9400"/>
        <v>#N/A</v>
      </c>
      <c r="HP449" s="498" t="e">
        <f t="shared" si="9401"/>
        <v>#N/A</v>
      </c>
      <c r="HQ449" s="498">
        <f t="shared" si="9402"/>
        <v>0</v>
      </c>
      <c r="HR449" s="498">
        <f t="shared" si="9403"/>
        <v>0</v>
      </c>
      <c r="HS449" s="498" t="e">
        <f t="shared" si="9404"/>
        <v>#N/A</v>
      </c>
      <c r="HT449" s="504">
        <f t="shared" si="9405"/>
        <v>0</v>
      </c>
      <c r="HU449" s="500">
        <f t="shared" si="9406"/>
        <v>0</v>
      </c>
      <c r="HX449" s="665"/>
      <c r="HY449" s="666"/>
      <c r="HZ449" s="667"/>
      <c r="IA449" s="668"/>
      <c r="IB449" s="669"/>
      <c r="IC449" s="691"/>
      <c r="ID449" s="1326"/>
      <c r="IE449" s="497" t="e">
        <f t="shared" si="9407"/>
        <v>#N/A</v>
      </c>
      <c r="IF449" s="497" t="e">
        <f t="shared" si="9408"/>
        <v>#N/A</v>
      </c>
      <c r="IG449" s="498" t="e">
        <f t="shared" si="9409"/>
        <v>#N/A</v>
      </c>
      <c r="IH449" s="498">
        <f t="shared" si="9410"/>
        <v>0</v>
      </c>
      <c r="II449" s="498">
        <f t="shared" si="9411"/>
        <v>0</v>
      </c>
      <c r="IJ449" s="498" t="e">
        <f t="shared" si="9412"/>
        <v>#N/A</v>
      </c>
      <c r="IK449" s="504">
        <f t="shared" si="9413"/>
        <v>0</v>
      </c>
      <c r="IL449" s="500">
        <f t="shared" si="9414"/>
        <v>0</v>
      </c>
      <c r="IO449" s="665"/>
      <c r="IP449" s="666"/>
      <c r="IQ449" s="667"/>
      <c r="IR449" s="668"/>
      <c r="IS449" s="669"/>
      <c r="IT449" s="691"/>
      <c r="IU449" s="1326"/>
      <c r="IV449" s="497" t="e">
        <f t="shared" si="9415"/>
        <v>#N/A</v>
      </c>
      <c r="IW449" s="497" t="e">
        <f t="shared" si="9416"/>
        <v>#N/A</v>
      </c>
      <c r="IX449" s="498" t="e">
        <f t="shared" si="9417"/>
        <v>#N/A</v>
      </c>
      <c r="IY449" s="498">
        <f t="shared" si="9418"/>
        <v>0</v>
      </c>
      <c r="IZ449" s="498">
        <f t="shared" si="9419"/>
        <v>0</v>
      </c>
      <c r="JA449" s="498" t="e">
        <f t="shared" si="9420"/>
        <v>#N/A</v>
      </c>
      <c r="JB449" s="504">
        <f t="shared" si="9421"/>
        <v>0</v>
      </c>
      <c r="JC449" s="500">
        <f t="shared" si="9422"/>
        <v>0</v>
      </c>
      <c r="JF449" s="665"/>
      <c r="JG449" s="666"/>
      <c r="JH449" s="667"/>
      <c r="JI449" s="668"/>
      <c r="JJ449" s="669"/>
      <c r="JK449" s="691"/>
      <c r="JL449" s="1326"/>
      <c r="JM449" s="497" t="e">
        <f t="shared" si="9423"/>
        <v>#N/A</v>
      </c>
      <c r="JN449" s="497" t="e">
        <f t="shared" si="9424"/>
        <v>#N/A</v>
      </c>
      <c r="JO449" s="498" t="e">
        <f t="shared" si="9425"/>
        <v>#N/A</v>
      </c>
      <c r="JP449" s="498">
        <f t="shared" si="9426"/>
        <v>0</v>
      </c>
      <c r="JQ449" s="498">
        <f t="shared" si="9427"/>
        <v>0</v>
      </c>
      <c r="JR449" s="498" t="e">
        <f t="shared" si="9428"/>
        <v>#N/A</v>
      </c>
      <c r="JS449" s="504">
        <f t="shared" si="9429"/>
        <v>0</v>
      </c>
      <c r="JT449" s="500">
        <f t="shared" si="9430"/>
        <v>0</v>
      </c>
      <c r="JW449" s="665"/>
      <c r="JX449" s="666"/>
      <c r="JY449" s="667"/>
      <c r="JZ449" s="668"/>
      <c r="KA449" s="669"/>
      <c r="KB449" s="691"/>
      <c r="KC449" s="1326"/>
      <c r="KD449" s="497" t="e">
        <f t="shared" si="9431"/>
        <v>#N/A</v>
      </c>
      <c r="KE449" s="497" t="e">
        <f t="shared" si="9432"/>
        <v>#N/A</v>
      </c>
      <c r="KF449" s="498" t="e">
        <f t="shared" si="9433"/>
        <v>#N/A</v>
      </c>
      <c r="KG449" s="498">
        <f t="shared" si="9434"/>
        <v>0</v>
      </c>
      <c r="KH449" s="498">
        <f t="shared" si="9435"/>
        <v>0</v>
      </c>
      <c r="KI449" s="498" t="e">
        <f t="shared" si="9436"/>
        <v>#N/A</v>
      </c>
      <c r="KJ449" s="504">
        <f t="shared" si="9437"/>
        <v>0</v>
      </c>
      <c r="KK449" s="500">
        <f t="shared" si="9438"/>
        <v>0</v>
      </c>
      <c r="KN449" s="665"/>
      <c r="KO449" s="666"/>
      <c r="KP449" s="667"/>
      <c r="KQ449" s="668"/>
      <c r="KR449" s="669"/>
      <c r="KS449" s="691"/>
      <c r="KT449" s="1326"/>
      <c r="KU449" s="497" t="e">
        <f t="shared" si="9439"/>
        <v>#N/A</v>
      </c>
      <c r="KV449" s="497" t="e">
        <f t="shared" si="9440"/>
        <v>#N/A</v>
      </c>
      <c r="KW449" s="498" t="e">
        <f t="shared" si="9441"/>
        <v>#N/A</v>
      </c>
      <c r="KX449" s="498">
        <f t="shared" si="9442"/>
        <v>0</v>
      </c>
      <c r="KY449" s="498">
        <f t="shared" si="9443"/>
        <v>0</v>
      </c>
      <c r="KZ449" s="498" t="e">
        <f t="shared" si="9444"/>
        <v>#N/A</v>
      </c>
      <c r="LA449" s="504">
        <f t="shared" si="9445"/>
        <v>0</v>
      </c>
      <c r="LB449" s="500">
        <f t="shared" si="9446"/>
        <v>0</v>
      </c>
      <c r="LE449" s="665"/>
      <c r="LF449" s="666"/>
      <c r="LG449" s="667"/>
      <c r="LH449" s="668"/>
      <c r="LI449" s="669"/>
      <c r="LJ449" s="691"/>
      <c r="LK449" s="1326"/>
      <c r="LL449" s="497" t="e">
        <f t="shared" si="9447"/>
        <v>#N/A</v>
      </c>
      <c r="LM449" s="497" t="e">
        <f t="shared" si="9448"/>
        <v>#N/A</v>
      </c>
      <c r="LN449" s="498" t="e">
        <f t="shared" si="9449"/>
        <v>#N/A</v>
      </c>
      <c r="LO449" s="498">
        <f t="shared" si="9450"/>
        <v>0</v>
      </c>
      <c r="LP449" s="498">
        <f t="shared" si="9451"/>
        <v>0</v>
      </c>
      <c r="LQ449" s="498" t="e">
        <f t="shared" si="9452"/>
        <v>#N/A</v>
      </c>
      <c r="LR449" s="504">
        <f t="shared" si="9453"/>
        <v>0</v>
      </c>
      <c r="LS449" s="500">
        <f t="shared" si="9454"/>
        <v>0</v>
      </c>
      <c r="LV449" s="665"/>
      <c r="LW449" s="666"/>
      <c r="LX449" s="667"/>
      <c r="LY449" s="668"/>
      <c r="LZ449" s="669"/>
      <c r="MA449" s="691"/>
      <c r="MB449" s="1326"/>
      <c r="MC449" s="497" t="e">
        <f t="shared" si="9455"/>
        <v>#N/A</v>
      </c>
      <c r="MD449" s="497" t="e">
        <f t="shared" si="9456"/>
        <v>#N/A</v>
      </c>
      <c r="ME449" s="498" t="e">
        <f t="shared" si="9457"/>
        <v>#N/A</v>
      </c>
      <c r="MF449" s="498">
        <f t="shared" si="9458"/>
        <v>0</v>
      </c>
      <c r="MG449" s="498">
        <f t="shared" si="9459"/>
        <v>0</v>
      </c>
      <c r="MH449" s="498" t="e">
        <f t="shared" si="9460"/>
        <v>#N/A</v>
      </c>
      <c r="MI449" s="504">
        <f t="shared" si="9461"/>
        <v>0</v>
      </c>
      <c r="MJ449" s="500">
        <f t="shared" si="9462"/>
        <v>0</v>
      </c>
      <c r="MM449" s="665"/>
      <c r="MN449" s="666"/>
      <c r="MO449" s="667"/>
      <c r="MP449" s="668"/>
      <c r="MQ449" s="669"/>
      <c r="MR449" s="691"/>
      <c r="MS449" s="1326"/>
      <c r="MT449" s="497" t="e">
        <f t="shared" si="9463"/>
        <v>#N/A</v>
      </c>
      <c r="MU449" s="497" t="e">
        <f t="shared" si="9464"/>
        <v>#N/A</v>
      </c>
      <c r="MV449" s="498" t="e">
        <f t="shared" si="9465"/>
        <v>#N/A</v>
      </c>
      <c r="MW449" s="498">
        <f t="shared" si="9466"/>
        <v>0</v>
      </c>
      <c r="MX449" s="498">
        <f t="shared" si="9467"/>
        <v>0</v>
      </c>
      <c r="MY449" s="498" t="e">
        <f t="shared" si="9468"/>
        <v>#N/A</v>
      </c>
      <c r="MZ449" s="504">
        <f t="shared" si="9469"/>
        <v>0</v>
      </c>
      <c r="NA449" s="500">
        <f t="shared" si="9470"/>
        <v>0</v>
      </c>
      <c r="ND449" s="665"/>
      <c r="NE449" s="666"/>
      <c r="NF449" s="667"/>
      <c r="NG449" s="668"/>
      <c r="NH449" s="669"/>
      <c r="NI449" s="691"/>
      <c r="NJ449" s="1326"/>
      <c r="NK449" s="497" t="e">
        <f t="shared" si="9471"/>
        <v>#N/A</v>
      </c>
      <c r="NL449" s="497" t="e">
        <f t="shared" si="9472"/>
        <v>#N/A</v>
      </c>
      <c r="NM449" s="498" t="e">
        <f t="shared" si="9473"/>
        <v>#N/A</v>
      </c>
      <c r="NN449" s="498">
        <f t="shared" si="9474"/>
        <v>0</v>
      </c>
      <c r="NO449" s="498">
        <f t="shared" si="9475"/>
        <v>0</v>
      </c>
      <c r="NP449" s="498" t="e">
        <f t="shared" si="9476"/>
        <v>#N/A</v>
      </c>
      <c r="NQ449" s="504">
        <f t="shared" si="9477"/>
        <v>0</v>
      </c>
      <c r="NR449" s="500">
        <f t="shared" si="9478"/>
        <v>0</v>
      </c>
      <c r="NU449" s="665"/>
      <c r="NV449" s="666"/>
      <c r="NW449" s="667"/>
      <c r="NX449" s="668"/>
      <c r="NY449" s="669"/>
      <c r="NZ449" s="691"/>
      <c r="OA449" s="1326"/>
      <c r="OB449" s="497" t="e">
        <f t="shared" si="9479"/>
        <v>#N/A</v>
      </c>
      <c r="OC449" s="497" t="e">
        <f t="shared" si="9480"/>
        <v>#N/A</v>
      </c>
      <c r="OD449" s="498" t="e">
        <f t="shared" si="9481"/>
        <v>#N/A</v>
      </c>
      <c r="OE449" s="498">
        <f t="shared" si="9482"/>
        <v>0</v>
      </c>
      <c r="OF449" s="498">
        <f t="shared" si="9483"/>
        <v>0</v>
      </c>
      <c r="OG449" s="498" t="e">
        <f t="shared" si="9484"/>
        <v>#N/A</v>
      </c>
      <c r="OH449" s="504">
        <f t="shared" si="9485"/>
        <v>0</v>
      </c>
      <c r="OI449" s="500">
        <f t="shared" si="9486"/>
        <v>0</v>
      </c>
      <c r="OL449" s="665"/>
      <c r="OM449" s="666"/>
      <c r="ON449" s="667"/>
      <c r="OO449" s="668"/>
      <c r="OP449" s="669"/>
      <c r="OQ449" s="691"/>
      <c r="OR449" s="1326"/>
      <c r="OS449" s="497" t="e">
        <f t="shared" si="9487"/>
        <v>#N/A</v>
      </c>
      <c r="OT449" s="497" t="e">
        <f t="shared" si="9488"/>
        <v>#N/A</v>
      </c>
      <c r="OU449" s="498" t="e">
        <f t="shared" si="9489"/>
        <v>#N/A</v>
      </c>
      <c r="OV449" s="498">
        <f t="shared" si="9490"/>
        <v>0</v>
      </c>
      <c r="OW449" s="498">
        <f t="shared" si="9491"/>
        <v>0</v>
      </c>
      <c r="OX449" s="498" t="e">
        <f t="shared" si="9492"/>
        <v>#N/A</v>
      </c>
      <c r="OY449" s="504">
        <f t="shared" si="9493"/>
        <v>0</v>
      </c>
      <c r="OZ449" s="500">
        <f t="shared" si="9494"/>
        <v>0</v>
      </c>
      <c r="PC449" s="665"/>
      <c r="PD449" s="666"/>
      <c r="PE449" s="667"/>
      <c r="PF449" s="668"/>
      <c r="PG449" s="669"/>
      <c r="PH449" s="691"/>
      <c r="PI449" s="1326"/>
      <c r="PJ449" s="497" t="e">
        <f t="shared" si="9495"/>
        <v>#N/A</v>
      </c>
      <c r="PK449" s="497" t="e">
        <f t="shared" si="9496"/>
        <v>#N/A</v>
      </c>
      <c r="PL449" s="498" t="e">
        <f t="shared" si="9497"/>
        <v>#N/A</v>
      </c>
      <c r="PM449" s="498">
        <f t="shared" si="9498"/>
        <v>0</v>
      </c>
      <c r="PN449" s="498">
        <f t="shared" si="9499"/>
        <v>0</v>
      </c>
      <c r="PO449" s="498" t="e">
        <f t="shared" si="9500"/>
        <v>#N/A</v>
      </c>
      <c r="PP449" s="504">
        <f t="shared" si="9501"/>
        <v>0</v>
      </c>
      <c r="PQ449" s="500">
        <f t="shared" si="9502"/>
        <v>0</v>
      </c>
      <c r="PT449" s="665"/>
      <c r="PU449" s="666"/>
      <c r="PV449" s="667"/>
      <c r="PW449" s="668"/>
      <c r="PX449" s="669"/>
      <c r="PY449" s="691"/>
      <c r="PZ449" s="1326"/>
      <c r="QA449" s="497" t="e">
        <f t="shared" si="9503"/>
        <v>#N/A</v>
      </c>
      <c r="QB449" s="497" t="e">
        <f t="shared" si="9504"/>
        <v>#N/A</v>
      </c>
      <c r="QC449" s="498" t="e">
        <f t="shared" si="9505"/>
        <v>#N/A</v>
      </c>
      <c r="QD449" s="498">
        <f t="shared" si="9506"/>
        <v>0</v>
      </c>
      <c r="QE449" s="498">
        <f t="shared" si="9507"/>
        <v>0</v>
      </c>
      <c r="QF449" s="498" t="e">
        <f t="shared" si="9508"/>
        <v>#N/A</v>
      </c>
      <c r="QG449" s="504">
        <f t="shared" si="9509"/>
        <v>0</v>
      </c>
      <c r="QH449" s="500">
        <f t="shared" si="9510"/>
        <v>0</v>
      </c>
      <c r="QK449" s="665"/>
      <c r="QL449" s="666"/>
      <c r="QM449" s="667"/>
      <c r="QN449" s="668"/>
      <c r="QO449" s="669"/>
      <c r="QP449" s="691"/>
      <c r="QQ449" s="1326"/>
      <c r="QR449" s="497" t="e">
        <f t="shared" si="9511"/>
        <v>#N/A</v>
      </c>
      <c r="QS449" s="497" t="e">
        <f t="shared" si="9512"/>
        <v>#N/A</v>
      </c>
      <c r="QT449" s="498" t="e">
        <f t="shared" si="9513"/>
        <v>#N/A</v>
      </c>
      <c r="QU449" s="498">
        <f t="shared" si="9514"/>
        <v>0</v>
      </c>
      <c r="QV449" s="498">
        <f t="shared" si="9515"/>
        <v>0</v>
      </c>
      <c r="QW449" s="498" t="e">
        <f t="shared" si="9516"/>
        <v>#N/A</v>
      </c>
      <c r="QX449" s="504">
        <f t="shared" si="9517"/>
        <v>0</v>
      </c>
      <c r="QY449" s="500">
        <f t="shared" si="9518"/>
        <v>0</v>
      </c>
      <c r="RB449" s="428"/>
      <c r="RC449" s="436"/>
      <c r="RD449" s="440"/>
      <c r="RE449" s="406"/>
      <c r="RF449" s="438"/>
      <c r="RG449" s="439"/>
      <c r="RH449" s="439"/>
      <c r="RI449" s="497"/>
      <c r="RJ449" s="497"/>
      <c r="RK449" s="501"/>
      <c r="RL449" s="501"/>
      <c r="RM449" s="501"/>
      <c r="RN449" s="501"/>
      <c r="RO449" s="505"/>
      <c r="RP449" s="503"/>
      <c r="RS449" s="428"/>
      <c r="RT449" s="436"/>
      <c r="RU449" s="440"/>
      <c r="RV449" s="406"/>
      <c r="RW449" s="438"/>
      <c r="RX449" s="439"/>
      <c r="RY449" s="439"/>
      <c r="RZ449" s="497"/>
      <c r="SA449" s="497"/>
      <c r="SB449" s="501"/>
      <c r="SC449" s="501"/>
      <c r="SD449" s="501"/>
      <c r="SE449" s="501"/>
      <c r="SF449" s="505"/>
      <c r="SG449" s="503"/>
      <c r="SJ449" s="428"/>
      <c r="SK449" s="436"/>
      <c r="SL449" s="440"/>
      <c r="SM449" s="406"/>
      <c r="SN449" s="438"/>
      <c r="SO449" s="439"/>
      <c r="SP449" s="439"/>
      <c r="SQ449" s="497"/>
      <c r="SR449" s="497"/>
      <c r="SS449" s="501"/>
      <c r="ST449" s="501"/>
      <c r="SU449" s="501"/>
      <c r="SV449" s="501"/>
      <c r="SW449" s="505"/>
      <c r="SX449" s="503"/>
    </row>
    <row r="450" spans="2:518" ht="50.25" hidden="1" customHeight="1" thickTop="1" thickBot="1">
      <c r="B450" s="571"/>
      <c r="C450" s="572"/>
      <c r="D450" s="573"/>
      <c r="E450" s="574"/>
      <c r="F450" s="575"/>
      <c r="G450" s="576"/>
      <c r="H450" s="595"/>
      <c r="K450" s="571"/>
      <c r="L450" s="766"/>
      <c r="M450" s="573"/>
      <c r="N450" s="574"/>
      <c r="O450" s="575"/>
      <c r="P450" s="576"/>
      <c r="Q450" s="1326"/>
      <c r="R450" s="497"/>
      <c r="S450" s="497"/>
      <c r="T450" s="501"/>
      <c r="U450" s="501"/>
      <c r="V450" s="501"/>
      <c r="W450" s="501"/>
      <c r="X450" s="505"/>
      <c r="Y450" s="503"/>
      <c r="Z450" s="486"/>
      <c r="AA450" s="486"/>
      <c r="AB450" s="571"/>
      <c r="AC450" s="766"/>
      <c r="AD450" s="573"/>
      <c r="AE450" s="574"/>
      <c r="AF450" s="575"/>
      <c r="AG450" s="576"/>
      <c r="AH450" s="1326"/>
      <c r="AI450" s="497"/>
      <c r="AJ450" s="497"/>
      <c r="AK450" s="501"/>
      <c r="AL450" s="501"/>
      <c r="AM450" s="501"/>
      <c r="AN450" s="501"/>
      <c r="AO450" s="505"/>
      <c r="AP450" s="503"/>
      <c r="AQ450" s="486"/>
      <c r="AR450" s="486"/>
      <c r="AS450" s="571"/>
      <c r="AT450" s="766"/>
      <c r="AU450" s="573"/>
      <c r="AV450" s="574"/>
      <c r="AW450" s="575"/>
      <c r="AX450" s="576"/>
      <c r="AY450" s="1326"/>
      <c r="AZ450" s="497"/>
      <c r="BA450" s="497"/>
      <c r="BB450" s="501"/>
      <c r="BC450" s="501"/>
      <c r="BD450" s="501"/>
      <c r="BE450" s="501"/>
      <c r="BF450" s="505"/>
      <c r="BG450" s="503"/>
      <c r="BJ450" s="571"/>
      <c r="BK450" s="766"/>
      <c r="BL450" s="573"/>
      <c r="BM450" s="574"/>
      <c r="BN450" s="575"/>
      <c r="BO450" s="576"/>
      <c r="BP450" s="1326"/>
      <c r="BQ450" s="497"/>
      <c r="BR450" s="497"/>
      <c r="BS450" s="501"/>
      <c r="BT450" s="501"/>
      <c r="BU450" s="501"/>
      <c r="BV450" s="501"/>
      <c r="BW450" s="505"/>
      <c r="BX450" s="503"/>
      <c r="CA450" s="571"/>
      <c r="CB450" s="766"/>
      <c r="CC450" s="573"/>
      <c r="CD450" s="574"/>
      <c r="CE450" s="575"/>
      <c r="CF450" s="576"/>
      <c r="CG450" s="1326"/>
      <c r="CH450" s="497"/>
      <c r="CI450" s="497"/>
      <c r="CJ450" s="501"/>
      <c r="CK450" s="501"/>
      <c r="CL450" s="501"/>
      <c r="CM450" s="501"/>
      <c r="CN450" s="505"/>
      <c r="CO450" s="503"/>
      <c r="CR450" s="571"/>
      <c r="CS450" s="766"/>
      <c r="CT450" s="573"/>
      <c r="CU450" s="574"/>
      <c r="CV450" s="575"/>
      <c r="CW450" s="576"/>
      <c r="CX450" s="1326"/>
      <c r="CY450" s="497"/>
      <c r="CZ450" s="497"/>
      <c r="DA450" s="501"/>
      <c r="DB450" s="501"/>
      <c r="DC450" s="501"/>
      <c r="DD450" s="501"/>
      <c r="DE450" s="505"/>
      <c r="DF450" s="503"/>
      <c r="DI450" s="571"/>
      <c r="DJ450" s="766"/>
      <c r="DK450" s="573"/>
      <c r="DL450" s="574"/>
      <c r="DM450" s="575"/>
      <c r="DN450" s="576"/>
      <c r="DO450" s="1326"/>
      <c r="DP450" s="497"/>
      <c r="DQ450" s="497"/>
      <c r="DR450" s="501"/>
      <c r="DS450" s="501"/>
      <c r="DT450" s="501"/>
      <c r="DU450" s="501"/>
      <c r="DV450" s="505"/>
      <c r="DW450" s="503"/>
      <c r="DZ450" s="571"/>
      <c r="EA450" s="766"/>
      <c r="EB450" s="573"/>
      <c r="EC450" s="574"/>
      <c r="ED450" s="575"/>
      <c r="EE450" s="576"/>
      <c r="EF450" s="1326"/>
      <c r="EG450" s="497"/>
      <c r="EH450" s="497"/>
      <c r="EI450" s="501"/>
      <c r="EJ450" s="501"/>
      <c r="EK450" s="501"/>
      <c r="EL450" s="501"/>
      <c r="EM450" s="505"/>
      <c r="EN450" s="503"/>
      <c r="EQ450" s="659"/>
      <c r="ER450" s="660"/>
      <c r="ES450" s="661"/>
      <c r="ET450" s="662"/>
      <c r="EU450" s="663"/>
      <c r="EV450" s="664"/>
      <c r="EW450" s="1326"/>
      <c r="EX450" s="497"/>
      <c r="EY450" s="497"/>
      <c r="EZ450" s="501"/>
      <c r="FA450" s="501"/>
      <c r="FB450" s="501"/>
      <c r="FC450" s="501"/>
      <c r="FD450" s="505"/>
      <c r="FE450" s="503"/>
      <c r="FH450" s="659"/>
      <c r="FI450" s="660"/>
      <c r="FJ450" s="661"/>
      <c r="FK450" s="662"/>
      <c r="FL450" s="663"/>
      <c r="FM450" s="664"/>
      <c r="FN450" s="1326"/>
      <c r="FO450" s="497"/>
      <c r="FP450" s="497"/>
      <c r="FQ450" s="501"/>
      <c r="FR450" s="501"/>
      <c r="FS450" s="501"/>
      <c r="FT450" s="501"/>
      <c r="FU450" s="505"/>
      <c r="FV450" s="503"/>
      <c r="FY450" s="659"/>
      <c r="FZ450" s="660"/>
      <c r="GA450" s="661"/>
      <c r="GB450" s="662"/>
      <c r="GC450" s="663"/>
      <c r="GD450" s="664"/>
      <c r="GE450" s="1326"/>
      <c r="GF450" s="497"/>
      <c r="GG450" s="497"/>
      <c r="GH450" s="501"/>
      <c r="GI450" s="501"/>
      <c r="GJ450" s="501"/>
      <c r="GK450" s="501"/>
      <c r="GL450" s="505"/>
      <c r="GM450" s="503"/>
      <c r="GP450" s="659"/>
      <c r="GQ450" s="660"/>
      <c r="GR450" s="661"/>
      <c r="GS450" s="662"/>
      <c r="GT450" s="663"/>
      <c r="GU450" s="664"/>
      <c r="GV450" s="1326"/>
      <c r="GW450" s="497"/>
      <c r="GX450" s="497"/>
      <c r="GY450" s="501"/>
      <c r="GZ450" s="501"/>
      <c r="HA450" s="501"/>
      <c r="HB450" s="501"/>
      <c r="HC450" s="505"/>
      <c r="HD450" s="503"/>
      <c r="HG450" s="659"/>
      <c r="HH450" s="660"/>
      <c r="HI450" s="661"/>
      <c r="HJ450" s="662"/>
      <c r="HK450" s="663"/>
      <c r="HL450" s="664"/>
      <c r="HM450" s="1326"/>
      <c r="HN450" s="497"/>
      <c r="HO450" s="497"/>
      <c r="HP450" s="501"/>
      <c r="HQ450" s="501"/>
      <c r="HR450" s="501"/>
      <c r="HS450" s="501"/>
      <c r="HT450" s="505"/>
      <c r="HU450" s="503"/>
      <c r="HX450" s="659"/>
      <c r="HY450" s="660"/>
      <c r="HZ450" s="661"/>
      <c r="IA450" s="662"/>
      <c r="IB450" s="663"/>
      <c r="IC450" s="664"/>
      <c r="ID450" s="1326"/>
      <c r="IE450" s="497"/>
      <c r="IF450" s="497"/>
      <c r="IG450" s="501"/>
      <c r="IH450" s="501"/>
      <c r="II450" s="501"/>
      <c r="IJ450" s="501"/>
      <c r="IK450" s="505"/>
      <c r="IL450" s="503"/>
      <c r="IO450" s="659"/>
      <c r="IP450" s="660"/>
      <c r="IQ450" s="661"/>
      <c r="IR450" s="662"/>
      <c r="IS450" s="663"/>
      <c r="IT450" s="664"/>
      <c r="IU450" s="1326"/>
      <c r="IV450" s="497"/>
      <c r="IW450" s="497"/>
      <c r="IX450" s="501"/>
      <c r="IY450" s="501"/>
      <c r="IZ450" s="501"/>
      <c r="JA450" s="501"/>
      <c r="JB450" s="505"/>
      <c r="JC450" s="503"/>
      <c r="JF450" s="659"/>
      <c r="JG450" s="660"/>
      <c r="JH450" s="661"/>
      <c r="JI450" s="662"/>
      <c r="JJ450" s="663"/>
      <c r="JK450" s="664"/>
      <c r="JL450" s="1326"/>
      <c r="JM450" s="497"/>
      <c r="JN450" s="497"/>
      <c r="JO450" s="501"/>
      <c r="JP450" s="501"/>
      <c r="JQ450" s="501"/>
      <c r="JR450" s="501"/>
      <c r="JS450" s="505"/>
      <c r="JT450" s="503"/>
      <c r="JW450" s="659"/>
      <c r="JX450" s="660"/>
      <c r="JY450" s="661"/>
      <c r="JZ450" s="662"/>
      <c r="KA450" s="663"/>
      <c r="KB450" s="664"/>
      <c r="KC450" s="1326"/>
      <c r="KD450" s="497"/>
      <c r="KE450" s="497"/>
      <c r="KF450" s="501"/>
      <c r="KG450" s="501"/>
      <c r="KH450" s="501"/>
      <c r="KI450" s="501"/>
      <c r="KJ450" s="505"/>
      <c r="KK450" s="503"/>
      <c r="KN450" s="659"/>
      <c r="KO450" s="660"/>
      <c r="KP450" s="661"/>
      <c r="KQ450" s="662"/>
      <c r="KR450" s="663"/>
      <c r="KS450" s="664"/>
      <c r="KT450" s="1326"/>
      <c r="KU450" s="497"/>
      <c r="KV450" s="497"/>
      <c r="KW450" s="501"/>
      <c r="KX450" s="501"/>
      <c r="KY450" s="501"/>
      <c r="KZ450" s="501"/>
      <c r="LA450" s="505"/>
      <c r="LB450" s="503"/>
      <c r="LE450" s="659"/>
      <c r="LF450" s="660"/>
      <c r="LG450" s="661"/>
      <c r="LH450" s="662"/>
      <c r="LI450" s="663"/>
      <c r="LJ450" s="664"/>
      <c r="LK450" s="1326"/>
      <c r="LL450" s="497"/>
      <c r="LM450" s="497"/>
      <c r="LN450" s="501"/>
      <c r="LO450" s="501"/>
      <c r="LP450" s="501"/>
      <c r="LQ450" s="501"/>
      <c r="LR450" s="505"/>
      <c r="LS450" s="503"/>
      <c r="LV450" s="659"/>
      <c r="LW450" s="660"/>
      <c r="LX450" s="661"/>
      <c r="LY450" s="662"/>
      <c r="LZ450" s="663"/>
      <c r="MA450" s="664"/>
      <c r="MB450" s="1326"/>
      <c r="MC450" s="497"/>
      <c r="MD450" s="497"/>
      <c r="ME450" s="501"/>
      <c r="MF450" s="501"/>
      <c r="MG450" s="501"/>
      <c r="MH450" s="501"/>
      <c r="MI450" s="505"/>
      <c r="MJ450" s="503"/>
      <c r="MM450" s="659"/>
      <c r="MN450" s="660"/>
      <c r="MO450" s="661"/>
      <c r="MP450" s="662"/>
      <c r="MQ450" s="663"/>
      <c r="MR450" s="664"/>
      <c r="MS450" s="1326"/>
      <c r="MT450" s="497"/>
      <c r="MU450" s="497"/>
      <c r="MV450" s="501"/>
      <c r="MW450" s="501"/>
      <c r="MX450" s="501"/>
      <c r="MY450" s="501"/>
      <c r="MZ450" s="505"/>
      <c r="NA450" s="503"/>
      <c r="ND450" s="659"/>
      <c r="NE450" s="660"/>
      <c r="NF450" s="661"/>
      <c r="NG450" s="662"/>
      <c r="NH450" s="663"/>
      <c r="NI450" s="664"/>
      <c r="NJ450" s="1326"/>
      <c r="NK450" s="497"/>
      <c r="NL450" s="497"/>
      <c r="NM450" s="501"/>
      <c r="NN450" s="501"/>
      <c r="NO450" s="501"/>
      <c r="NP450" s="501"/>
      <c r="NQ450" s="505"/>
      <c r="NR450" s="503"/>
      <c r="NU450" s="659"/>
      <c r="NV450" s="660"/>
      <c r="NW450" s="661"/>
      <c r="NX450" s="662"/>
      <c r="NY450" s="663"/>
      <c r="NZ450" s="664"/>
      <c r="OA450" s="1326"/>
      <c r="OB450" s="497"/>
      <c r="OC450" s="497"/>
      <c r="OD450" s="501"/>
      <c r="OE450" s="501"/>
      <c r="OF450" s="501"/>
      <c r="OG450" s="501"/>
      <c r="OH450" s="505"/>
      <c r="OI450" s="503"/>
      <c r="OL450" s="659"/>
      <c r="OM450" s="660"/>
      <c r="ON450" s="661"/>
      <c r="OO450" s="662"/>
      <c r="OP450" s="663"/>
      <c r="OQ450" s="664"/>
      <c r="OR450" s="1326"/>
      <c r="OS450" s="497"/>
      <c r="OT450" s="497"/>
      <c r="OU450" s="501"/>
      <c r="OV450" s="501"/>
      <c r="OW450" s="501"/>
      <c r="OX450" s="501"/>
      <c r="OY450" s="505"/>
      <c r="OZ450" s="503"/>
      <c r="PC450" s="659"/>
      <c r="PD450" s="660"/>
      <c r="PE450" s="661"/>
      <c r="PF450" s="662"/>
      <c r="PG450" s="663"/>
      <c r="PH450" s="664"/>
      <c r="PI450" s="1326"/>
      <c r="PJ450" s="497"/>
      <c r="PK450" s="497"/>
      <c r="PL450" s="501"/>
      <c r="PM450" s="501"/>
      <c r="PN450" s="501"/>
      <c r="PO450" s="501"/>
      <c r="PP450" s="505"/>
      <c r="PQ450" s="503"/>
      <c r="PT450" s="659"/>
      <c r="PU450" s="660"/>
      <c r="PV450" s="661"/>
      <c r="PW450" s="662"/>
      <c r="PX450" s="663"/>
      <c r="PY450" s="664"/>
      <c r="PZ450" s="1326"/>
      <c r="QA450" s="497"/>
      <c r="QB450" s="497"/>
      <c r="QC450" s="501"/>
      <c r="QD450" s="501"/>
      <c r="QE450" s="501"/>
      <c r="QF450" s="501"/>
      <c r="QG450" s="505"/>
      <c r="QH450" s="503"/>
      <c r="QK450" s="659"/>
      <c r="QL450" s="660"/>
      <c r="QM450" s="661"/>
      <c r="QN450" s="662"/>
      <c r="QO450" s="663"/>
      <c r="QP450" s="664"/>
      <c r="QQ450" s="1326"/>
      <c r="QR450" s="497"/>
      <c r="QS450" s="497"/>
      <c r="QT450" s="501"/>
      <c r="QU450" s="501"/>
      <c r="QV450" s="501"/>
      <c r="QW450" s="501"/>
      <c r="QX450" s="505"/>
      <c r="QY450" s="503"/>
      <c r="RB450" s="428"/>
      <c r="RC450" s="436"/>
      <c r="RD450" s="440"/>
      <c r="RE450" s="406"/>
      <c r="RF450" s="438"/>
      <c r="RG450" s="439"/>
      <c r="RH450" s="439"/>
      <c r="RI450" s="497"/>
      <c r="RJ450" s="497"/>
      <c r="RK450" s="501"/>
      <c r="RL450" s="501"/>
      <c r="RM450" s="501"/>
      <c r="RN450" s="501"/>
      <c r="RO450" s="505"/>
      <c r="RP450" s="503"/>
      <c r="RS450" s="428"/>
      <c r="RT450" s="436"/>
      <c r="RU450" s="440"/>
      <c r="RV450" s="406"/>
      <c r="RW450" s="438"/>
      <c r="RX450" s="439"/>
      <c r="RY450" s="439"/>
      <c r="RZ450" s="497"/>
      <c r="SA450" s="497"/>
      <c r="SB450" s="501"/>
      <c r="SC450" s="501"/>
      <c r="SD450" s="501"/>
      <c r="SE450" s="501"/>
      <c r="SF450" s="505"/>
      <c r="SG450" s="503"/>
      <c r="SJ450" s="428"/>
      <c r="SK450" s="436"/>
      <c r="SL450" s="440"/>
      <c r="SM450" s="406"/>
      <c r="SN450" s="438"/>
      <c r="SO450" s="439"/>
      <c r="SP450" s="439"/>
      <c r="SQ450" s="497"/>
      <c r="SR450" s="497"/>
      <c r="SS450" s="501"/>
      <c r="ST450" s="501"/>
      <c r="SU450" s="501"/>
      <c r="SV450" s="501"/>
      <c r="SW450" s="505"/>
      <c r="SX450" s="503"/>
    </row>
    <row r="451" spans="2:518" ht="34.5" hidden="1" customHeight="1" thickTop="1" thickBot="1">
      <c r="B451" s="577"/>
      <c r="C451" s="578"/>
      <c r="D451" s="579"/>
      <c r="E451" s="580"/>
      <c r="F451" s="581"/>
      <c r="G451" s="585"/>
      <c r="H451" s="595"/>
      <c r="K451" s="577"/>
      <c r="L451" s="767"/>
      <c r="M451" s="579"/>
      <c r="N451" s="580"/>
      <c r="O451" s="581"/>
      <c r="P451" s="585"/>
      <c r="Q451" s="1326"/>
      <c r="R451" s="497"/>
      <c r="S451" s="497"/>
      <c r="T451" s="498"/>
      <c r="U451" s="498"/>
      <c r="V451" s="498"/>
      <c r="W451" s="498"/>
      <c r="X451" s="504"/>
      <c r="Y451" s="500"/>
      <c r="Z451" s="486"/>
      <c r="AA451" s="486"/>
      <c r="AB451" s="577"/>
      <c r="AC451" s="767"/>
      <c r="AD451" s="579"/>
      <c r="AE451" s="580"/>
      <c r="AF451" s="581"/>
      <c r="AG451" s="585"/>
      <c r="AH451" s="1326"/>
      <c r="AI451" s="497"/>
      <c r="AJ451" s="497"/>
      <c r="AK451" s="498"/>
      <c r="AL451" s="498"/>
      <c r="AM451" s="498"/>
      <c r="AN451" s="498"/>
      <c r="AO451" s="504"/>
      <c r="AP451" s="500"/>
      <c r="AQ451" s="486"/>
      <c r="AR451" s="486"/>
      <c r="AS451" s="577"/>
      <c r="AT451" s="767"/>
      <c r="AU451" s="579"/>
      <c r="AV451" s="580"/>
      <c r="AW451" s="581"/>
      <c r="AX451" s="585"/>
      <c r="AY451" s="1326"/>
      <c r="AZ451" s="497"/>
      <c r="BA451" s="497"/>
      <c r="BB451" s="498"/>
      <c r="BC451" s="498"/>
      <c r="BD451" s="498"/>
      <c r="BE451" s="498"/>
      <c r="BF451" s="504"/>
      <c r="BG451" s="500"/>
      <c r="BJ451" s="577"/>
      <c r="BK451" s="767"/>
      <c r="BL451" s="579"/>
      <c r="BM451" s="580"/>
      <c r="BN451" s="581"/>
      <c r="BO451" s="585"/>
      <c r="BP451" s="1326"/>
      <c r="BQ451" s="497"/>
      <c r="BR451" s="497"/>
      <c r="BS451" s="498"/>
      <c r="BT451" s="498"/>
      <c r="BU451" s="498"/>
      <c r="BV451" s="498"/>
      <c r="BW451" s="504"/>
      <c r="BX451" s="500"/>
      <c r="CA451" s="577"/>
      <c r="CB451" s="767"/>
      <c r="CC451" s="579"/>
      <c r="CD451" s="580"/>
      <c r="CE451" s="581"/>
      <c r="CF451" s="585"/>
      <c r="CG451" s="1326"/>
      <c r="CH451" s="497"/>
      <c r="CI451" s="497"/>
      <c r="CJ451" s="498"/>
      <c r="CK451" s="498"/>
      <c r="CL451" s="498"/>
      <c r="CM451" s="498"/>
      <c r="CN451" s="504"/>
      <c r="CO451" s="500"/>
      <c r="CR451" s="577"/>
      <c r="CS451" s="767"/>
      <c r="CT451" s="579"/>
      <c r="CU451" s="580"/>
      <c r="CV451" s="581"/>
      <c r="CW451" s="585"/>
      <c r="CX451" s="1326"/>
      <c r="CY451" s="497"/>
      <c r="CZ451" s="497"/>
      <c r="DA451" s="498"/>
      <c r="DB451" s="498"/>
      <c r="DC451" s="498"/>
      <c r="DD451" s="498"/>
      <c r="DE451" s="504"/>
      <c r="DF451" s="500"/>
      <c r="DI451" s="577"/>
      <c r="DJ451" s="767"/>
      <c r="DK451" s="579"/>
      <c r="DL451" s="580"/>
      <c r="DM451" s="581"/>
      <c r="DN451" s="585"/>
      <c r="DO451" s="1326"/>
      <c r="DP451" s="497"/>
      <c r="DQ451" s="497"/>
      <c r="DR451" s="498"/>
      <c r="DS451" s="498"/>
      <c r="DT451" s="498"/>
      <c r="DU451" s="498"/>
      <c r="DV451" s="504"/>
      <c r="DW451" s="500"/>
      <c r="DZ451" s="577"/>
      <c r="EA451" s="767"/>
      <c r="EB451" s="579"/>
      <c r="EC451" s="580"/>
      <c r="ED451" s="581"/>
      <c r="EE451" s="585"/>
      <c r="EF451" s="1326"/>
      <c r="EG451" s="497"/>
      <c r="EH451" s="497"/>
      <c r="EI451" s="498"/>
      <c r="EJ451" s="498"/>
      <c r="EK451" s="498"/>
      <c r="EL451" s="498"/>
      <c r="EM451" s="504"/>
      <c r="EN451" s="500"/>
      <c r="EQ451" s="665"/>
      <c r="ER451" s="666"/>
      <c r="ES451" s="667"/>
      <c r="ET451" s="668"/>
      <c r="EU451" s="669"/>
      <c r="EV451" s="691"/>
      <c r="EW451" s="1326"/>
      <c r="EX451" s="497" t="e">
        <f t="shared" ref="EX451:EX458" si="9519">IF(EXACT(VLOOKUP(EQ451,OFERTA_0,2,FALSE),ER451),1,0)</f>
        <v>#N/A</v>
      </c>
      <c r="EY451" s="497" t="e">
        <f t="shared" ref="EY451:EY458" si="9520">IF(EXACT(VLOOKUP(EQ451,OFERTA_0,3,FALSE),ES451),1,0)</f>
        <v>#N/A</v>
      </c>
      <c r="EZ451" s="498" t="e">
        <f t="shared" ref="EZ451:EZ458" si="9521">IF(EXACT(VLOOKUP(EQ451,OFERTA_0,4,FALSE),ET451),1,0)</f>
        <v>#N/A</v>
      </c>
      <c r="FA451" s="498">
        <f t="shared" ref="FA451:FA458" si="9522">IF(EU451=0,0,1)</f>
        <v>0</v>
      </c>
      <c r="FB451" s="498">
        <f t="shared" ref="FB451:FB458" si="9523">IF(EV451=0,0,1)</f>
        <v>0</v>
      </c>
      <c r="FC451" s="498" t="e">
        <f t="shared" ref="FC451:FC458" si="9524">PRODUCT(EX451:FB451)</f>
        <v>#N/A</v>
      </c>
      <c r="FD451" s="504">
        <f t="shared" ref="FD451:FD458" si="9525">ROUND(EV451,0)</f>
        <v>0</v>
      </c>
      <c r="FE451" s="500">
        <f t="shared" ref="FE451:FE458" si="9526">EV451-FD451</f>
        <v>0</v>
      </c>
      <c r="FH451" s="665"/>
      <c r="FI451" s="666"/>
      <c r="FJ451" s="667"/>
      <c r="FK451" s="668"/>
      <c r="FL451" s="669"/>
      <c r="FM451" s="691"/>
      <c r="FN451" s="1326"/>
      <c r="FO451" s="497" t="e">
        <f t="shared" ref="FO451:FO458" si="9527">IF(EXACT(VLOOKUP(FH451,OFERTA_0,2,FALSE),FI451),1,0)</f>
        <v>#N/A</v>
      </c>
      <c r="FP451" s="497" t="e">
        <f t="shared" ref="FP451:FP458" si="9528">IF(EXACT(VLOOKUP(FH451,OFERTA_0,3,FALSE),FJ451),1,0)</f>
        <v>#N/A</v>
      </c>
      <c r="FQ451" s="498" t="e">
        <f t="shared" ref="FQ451:FQ458" si="9529">IF(EXACT(VLOOKUP(FH451,OFERTA_0,4,FALSE),FK451),1,0)</f>
        <v>#N/A</v>
      </c>
      <c r="FR451" s="498">
        <f t="shared" ref="FR451:FR458" si="9530">IF(FL451=0,0,1)</f>
        <v>0</v>
      </c>
      <c r="FS451" s="498">
        <f t="shared" ref="FS451:FS458" si="9531">IF(FM451=0,0,1)</f>
        <v>0</v>
      </c>
      <c r="FT451" s="498" t="e">
        <f t="shared" ref="FT451:FT458" si="9532">PRODUCT(FO451:FS451)</f>
        <v>#N/A</v>
      </c>
      <c r="FU451" s="504">
        <f t="shared" ref="FU451:FU458" si="9533">ROUND(FM451,0)</f>
        <v>0</v>
      </c>
      <c r="FV451" s="500">
        <f t="shared" ref="FV451:FV458" si="9534">FM451-FU451</f>
        <v>0</v>
      </c>
      <c r="FY451" s="665"/>
      <c r="FZ451" s="666"/>
      <c r="GA451" s="667"/>
      <c r="GB451" s="668"/>
      <c r="GC451" s="669"/>
      <c r="GD451" s="691"/>
      <c r="GE451" s="1326"/>
      <c r="GF451" s="497" t="e">
        <f t="shared" ref="GF451:GF458" si="9535">IF(EXACT(VLOOKUP(FY451,OFERTA_0,2,FALSE),FZ451),1,0)</f>
        <v>#N/A</v>
      </c>
      <c r="GG451" s="497" t="e">
        <f t="shared" ref="GG451:GG458" si="9536">IF(EXACT(VLOOKUP(FY451,OFERTA_0,3,FALSE),GA451),1,0)</f>
        <v>#N/A</v>
      </c>
      <c r="GH451" s="498" t="e">
        <f t="shared" ref="GH451:GH458" si="9537">IF(EXACT(VLOOKUP(FY451,OFERTA_0,4,FALSE),GB451),1,0)</f>
        <v>#N/A</v>
      </c>
      <c r="GI451" s="498">
        <f t="shared" ref="GI451:GI458" si="9538">IF(GC451=0,0,1)</f>
        <v>0</v>
      </c>
      <c r="GJ451" s="498">
        <f t="shared" ref="GJ451:GJ458" si="9539">IF(GD451=0,0,1)</f>
        <v>0</v>
      </c>
      <c r="GK451" s="498" t="e">
        <f t="shared" ref="GK451:GK458" si="9540">PRODUCT(GF451:GJ451)</f>
        <v>#N/A</v>
      </c>
      <c r="GL451" s="504">
        <f t="shared" ref="GL451:GL458" si="9541">ROUND(GD451,0)</f>
        <v>0</v>
      </c>
      <c r="GM451" s="500">
        <f t="shared" ref="GM451:GM458" si="9542">GD451-GL451</f>
        <v>0</v>
      </c>
      <c r="GP451" s="665"/>
      <c r="GQ451" s="666"/>
      <c r="GR451" s="667"/>
      <c r="GS451" s="668"/>
      <c r="GT451" s="669"/>
      <c r="GU451" s="691"/>
      <c r="GV451" s="1326"/>
      <c r="GW451" s="497" t="e">
        <f t="shared" ref="GW451:GW458" si="9543">IF(EXACT(VLOOKUP(GP451,OFERTA_0,2,FALSE),GQ451),1,0)</f>
        <v>#N/A</v>
      </c>
      <c r="GX451" s="497" t="e">
        <f t="shared" ref="GX451:GX458" si="9544">IF(EXACT(VLOOKUP(GP451,OFERTA_0,3,FALSE),GR451),1,0)</f>
        <v>#N/A</v>
      </c>
      <c r="GY451" s="498" t="e">
        <f t="shared" ref="GY451:GY458" si="9545">IF(EXACT(VLOOKUP(GP451,OFERTA_0,4,FALSE),GS451),1,0)</f>
        <v>#N/A</v>
      </c>
      <c r="GZ451" s="498">
        <f t="shared" ref="GZ451:GZ458" si="9546">IF(GT451=0,0,1)</f>
        <v>0</v>
      </c>
      <c r="HA451" s="498">
        <f t="shared" ref="HA451:HA458" si="9547">IF(GU451=0,0,1)</f>
        <v>0</v>
      </c>
      <c r="HB451" s="498" t="e">
        <f t="shared" ref="HB451:HB458" si="9548">PRODUCT(GW451:HA451)</f>
        <v>#N/A</v>
      </c>
      <c r="HC451" s="504">
        <f t="shared" ref="HC451:HC458" si="9549">ROUND(GU451,0)</f>
        <v>0</v>
      </c>
      <c r="HD451" s="500">
        <f t="shared" ref="HD451:HD458" si="9550">GU451-HC451</f>
        <v>0</v>
      </c>
      <c r="HG451" s="665"/>
      <c r="HH451" s="666"/>
      <c r="HI451" s="667"/>
      <c r="HJ451" s="668"/>
      <c r="HK451" s="669"/>
      <c r="HL451" s="691"/>
      <c r="HM451" s="1326"/>
      <c r="HN451" s="497" t="e">
        <f t="shared" ref="HN451:HN458" si="9551">IF(EXACT(VLOOKUP(HG451,OFERTA_0,2,FALSE),HH451),1,0)</f>
        <v>#N/A</v>
      </c>
      <c r="HO451" s="497" t="e">
        <f t="shared" ref="HO451:HO458" si="9552">IF(EXACT(VLOOKUP(HG451,OFERTA_0,3,FALSE),HI451),1,0)</f>
        <v>#N/A</v>
      </c>
      <c r="HP451" s="498" t="e">
        <f t="shared" ref="HP451:HP458" si="9553">IF(EXACT(VLOOKUP(HG451,OFERTA_0,4,FALSE),HJ451),1,0)</f>
        <v>#N/A</v>
      </c>
      <c r="HQ451" s="498">
        <f t="shared" ref="HQ451:HQ458" si="9554">IF(HK451=0,0,1)</f>
        <v>0</v>
      </c>
      <c r="HR451" s="498">
        <f t="shared" ref="HR451:HR458" si="9555">IF(HL451=0,0,1)</f>
        <v>0</v>
      </c>
      <c r="HS451" s="498" t="e">
        <f t="shared" ref="HS451:HS458" si="9556">PRODUCT(HN451:HR451)</f>
        <v>#N/A</v>
      </c>
      <c r="HT451" s="504">
        <f t="shared" ref="HT451:HT458" si="9557">ROUND(HL451,0)</f>
        <v>0</v>
      </c>
      <c r="HU451" s="500">
        <f t="shared" ref="HU451:HU458" si="9558">HL451-HT451</f>
        <v>0</v>
      </c>
      <c r="HX451" s="665"/>
      <c r="HY451" s="666"/>
      <c r="HZ451" s="667"/>
      <c r="IA451" s="668"/>
      <c r="IB451" s="669"/>
      <c r="IC451" s="691"/>
      <c r="ID451" s="1326"/>
      <c r="IE451" s="497" t="e">
        <f t="shared" ref="IE451:IE458" si="9559">IF(EXACT(VLOOKUP(HX451,OFERTA_0,2,FALSE),HY451),1,0)</f>
        <v>#N/A</v>
      </c>
      <c r="IF451" s="497" t="e">
        <f t="shared" ref="IF451:IF458" si="9560">IF(EXACT(VLOOKUP(HX451,OFERTA_0,3,FALSE),HZ451),1,0)</f>
        <v>#N/A</v>
      </c>
      <c r="IG451" s="498" t="e">
        <f t="shared" ref="IG451:IG458" si="9561">IF(EXACT(VLOOKUP(HX451,OFERTA_0,4,FALSE),IA451),1,0)</f>
        <v>#N/A</v>
      </c>
      <c r="IH451" s="498">
        <f t="shared" ref="IH451:IH458" si="9562">IF(IB451=0,0,1)</f>
        <v>0</v>
      </c>
      <c r="II451" s="498">
        <f t="shared" ref="II451:II458" si="9563">IF(IC451=0,0,1)</f>
        <v>0</v>
      </c>
      <c r="IJ451" s="498" t="e">
        <f t="shared" ref="IJ451:IJ458" si="9564">PRODUCT(IE451:II451)</f>
        <v>#N/A</v>
      </c>
      <c r="IK451" s="504">
        <f t="shared" ref="IK451:IK458" si="9565">ROUND(IC451,0)</f>
        <v>0</v>
      </c>
      <c r="IL451" s="500">
        <f t="shared" ref="IL451:IL458" si="9566">IC451-IK451</f>
        <v>0</v>
      </c>
      <c r="IO451" s="665"/>
      <c r="IP451" s="666"/>
      <c r="IQ451" s="667"/>
      <c r="IR451" s="668"/>
      <c r="IS451" s="669"/>
      <c r="IT451" s="691"/>
      <c r="IU451" s="1326"/>
      <c r="IV451" s="497" t="e">
        <f t="shared" ref="IV451:IV458" si="9567">IF(EXACT(VLOOKUP(IO451,OFERTA_0,2,FALSE),IP451),1,0)</f>
        <v>#N/A</v>
      </c>
      <c r="IW451" s="497" t="e">
        <f t="shared" ref="IW451:IW458" si="9568">IF(EXACT(VLOOKUP(IO451,OFERTA_0,3,FALSE),IQ451),1,0)</f>
        <v>#N/A</v>
      </c>
      <c r="IX451" s="498" t="e">
        <f t="shared" ref="IX451:IX458" si="9569">IF(EXACT(VLOOKUP(IO451,OFERTA_0,4,FALSE),IR451),1,0)</f>
        <v>#N/A</v>
      </c>
      <c r="IY451" s="498">
        <f t="shared" ref="IY451:IY458" si="9570">IF(IS451=0,0,1)</f>
        <v>0</v>
      </c>
      <c r="IZ451" s="498">
        <f t="shared" ref="IZ451:IZ458" si="9571">IF(IT451=0,0,1)</f>
        <v>0</v>
      </c>
      <c r="JA451" s="498" t="e">
        <f t="shared" ref="JA451:JA458" si="9572">PRODUCT(IV451:IZ451)</f>
        <v>#N/A</v>
      </c>
      <c r="JB451" s="504">
        <f t="shared" ref="JB451:JB458" si="9573">ROUND(IT451,0)</f>
        <v>0</v>
      </c>
      <c r="JC451" s="500">
        <f t="shared" ref="JC451:JC458" si="9574">IT451-JB451</f>
        <v>0</v>
      </c>
      <c r="JF451" s="665"/>
      <c r="JG451" s="666"/>
      <c r="JH451" s="667"/>
      <c r="JI451" s="668"/>
      <c r="JJ451" s="669"/>
      <c r="JK451" s="691"/>
      <c r="JL451" s="1326"/>
      <c r="JM451" s="497" t="e">
        <f t="shared" ref="JM451:JM458" si="9575">IF(EXACT(VLOOKUP(JF451,OFERTA_0,2,FALSE),JG451),1,0)</f>
        <v>#N/A</v>
      </c>
      <c r="JN451" s="497" t="e">
        <f t="shared" ref="JN451:JN458" si="9576">IF(EXACT(VLOOKUP(JF451,OFERTA_0,3,FALSE),JH451),1,0)</f>
        <v>#N/A</v>
      </c>
      <c r="JO451" s="498" t="e">
        <f t="shared" ref="JO451:JO458" si="9577">IF(EXACT(VLOOKUP(JF451,OFERTA_0,4,FALSE),JI451),1,0)</f>
        <v>#N/A</v>
      </c>
      <c r="JP451" s="498">
        <f t="shared" ref="JP451:JP458" si="9578">IF(JJ451=0,0,1)</f>
        <v>0</v>
      </c>
      <c r="JQ451" s="498">
        <f t="shared" ref="JQ451:JQ458" si="9579">IF(JK451=0,0,1)</f>
        <v>0</v>
      </c>
      <c r="JR451" s="498" t="e">
        <f t="shared" ref="JR451:JR458" si="9580">PRODUCT(JM451:JQ451)</f>
        <v>#N/A</v>
      </c>
      <c r="JS451" s="504">
        <f t="shared" ref="JS451:JS458" si="9581">ROUND(JK451,0)</f>
        <v>0</v>
      </c>
      <c r="JT451" s="500">
        <f t="shared" ref="JT451:JT458" si="9582">JK451-JS451</f>
        <v>0</v>
      </c>
      <c r="JW451" s="665"/>
      <c r="JX451" s="666"/>
      <c r="JY451" s="667"/>
      <c r="JZ451" s="668"/>
      <c r="KA451" s="669"/>
      <c r="KB451" s="691"/>
      <c r="KC451" s="1326"/>
      <c r="KD451" s="497" t="e">
        <f t="shared" ref="KD451:KD458" si="9583">IF(EXACT(VLOOKUP(JW451,OFERTA_0,2,FALSE),JX451),1,0)</f>
        <v>#N/A</v>
      </c>
      <c r="KE451" s="497" t="e">
        <f t="shared" ref="KE451:KE458" si="9584">IF(EXACT(VLOOKUP(JW451,OFERTA_0,3,FALSE),JY451),1,0)</f>
        <v>#N/A</v>
      </c>
      <c r="KF451" s="498" t="e">
        <f t="shared" ref="KF451:KF458" si="9585">IF(EXACT(VLOOKUP(JW451,OFERTA_0,4,FALSE),JZ451),1,0)</f>
        <v>#N/A</v>
      </c>
      <c r="KG451" s="498">
        <f t="shared" ref="KG451:KG458" si="9586">IF(KA451=0,0,1)</f>
        <v>0</v>
      </c>
      <c r="KH451" s="498">
        <f t="shared" ref="KH451:KH458" si="9587">IF(KB451=0,0,1)</f>
        <v>0</v>
      </c>
      <c r="KI451" s="498" t="e">
        <f t="shared" ref="KI451:KI458" si="9588">PRODUCT(KD451:KH451)</f>
        <v>#N/A</v>
      </c>
      <c r="KJ451" s="504">
        <f t="shared" ref="KJ451:KJ458" si="9589">ROUND(KB451,0)</f>
        <v>0</v>
      </c>
      <c r="KK451" s="500">
        <f t="shared" ref="KK451:KK458" si="9590">KB451-KJ451</f>
        <v>0</v>
      </c>
      <c r="KN451" s="665"/>
      <c r="KO451" s="666"/>
      <c r="KP451" s="667"/>
      <c r="KQ451" s="668"/>
      <c r="KR451" s="669"/>
      <c r="KS451" s="691"/>
      <c r="KT451" s="1326"/>
      <c r="KU451" s="497" t="e">
        <f t="shared" ref="KU451:KU458" si="9591">IF(EXACT(VLOOKUP(KN451,OFERTA_0,2,FALSE),KO451),1,0)</f>
        <v>#N/A</v>
      </c>
      <c r="KV451" s="497" t="e">
        <f t="shared" ref="KV451:KV458" si="9592">IF(EXACT(VLOOKUP(KN451,OFERTA_0,3,FALSE),KP451),1,0)</f>
        <v>#N/A</v>
      </c>
      <c r="KW451" s="498" t="e">
        <f t="shared" ref="KW451:KW458" si="9593">IF(EXACT(VLOOKUP(KN451,OFERTA_0,4,FALSE),KQ451),1,0)</f>
        <v>#N/A</v>
      </c>
      <c r="KX451" s="498">
        <f t="shared" ref="KX451:KX458" si="9594">IF(KR451=0,0,1)</f>
        <v>0</v>
      </c>
      <c r="KY451" s="498">
        <f t="shared" ref="KY451:KY458" si="9595">IF(KS451=0,0,1)</f>
        <v>0</v>
      </c>
      <c r="KZ451" s="498" t="e">
        <f t="shared" ref="KZ451:KZ458" si="9596">PRODUCT(KU451:KY451)</f>
        <v>#N/A</v>
      </c>
      <c r="LA451" s="504">
        <f t="shared" ref="LA451:LA458" si="9597">ROUND(KS451,0)</f>
        <v>0</v>
      </c>
      <c r="LB451" s="500">
        <f t="shared" ref="LB451:LB458" si="9598">KS451-LA451</f>
        <v>0</v>
      </c>
      <c r="LE451" s="665"/>
      <c r="LF451" s="666"/>
      <c r="LG451" s="667"/>
      <c r="LH451" s="668"/>
      <c r="LI451" s="669"/>
      <c r="LJ451" s="691"/>
      <c r="LK451" s="1326"/>
      <c r="LL451" s="497" t="e">
        <f t="shared" ref="LL451:LL458" si="9599">IF(EXACT(VLOOKUP(LE451,OFERTA_0,2,FALSE),LF451),1,0)</f>
        <v>#N/A</v>
      </c>
      <c r="LM451" s="497" t="e">
        <f t="shared" ref="LM451:LM458" si="9600">IF(EXACT(VLOOKUP(LE451,OFERTA_0,3,FALSE),LG451),1,0)</f>
        <v>#N/A</v>
      </c>
      <c r="LN451" s="498" t="e">
        <f t="shared" ref="LN451:LN458" si="9601">IF(EXACT(VLOOKUP(LE451,OFERTA_0,4,FALSE),LH451),1,0)</f>
        <v>#N/A</v>
      </c>
      <c r="LO451" s="498">
        <f t="shared" ref="LO451:LO458" si="9602">IF(LI451=0,0,1)</f>
        <v>0</v>
      </c>
      <c r="LP451" s="498">
        <f t="shared" ref="LP451:LP458" si="9603">IF(LJ451=0,0,1)</f>
        <v>0</v>
      </c>
      <c r="LQ451" s="498" t="e">
        <f t="shared" ref="LQ451:LQ458" si="9604">PRODUCT(LL451:LP451)</f>
        <v>#N/A</v>
      </c>
      <c r="LR451" s="504">
        <f t="shared" ref="LR451:LR458" si="9605">ROUND(LJ451,0)</f>
        <v>0</v>
      </c>
      <c r="LS451" s="500">
        <f t="shared" ref="LS451:LS458" si="9606">LJ451-LR451</f>
        <v>0</v>
      </c>
      <c r="LV451" s="665"/>
      <c r="LW451" s="666"/>
      <c r="LX451" s="667"/>
      <c r="LY451" s="668"/>
      <c r="LZ451" s="669"/>
      <c r="MA451" s="691"/>
      <c r="MB451" s="1326"/>
      <c r="MC451" s="497" t="e">
        <f t="shared" ref="MC451:MC458" si="9607">IF(EXACT(VLOOKUP(LV451,OFERTA_0,2,FALSE),LW451),1,0)</f>
        <v>#N/A</v>
      </c>
      <c r="MD451" s="497" t="e">
        <f t="shared" ref="MD451:MD458" si="9608">IF(EXACT(VLOOKUP(LV451,OFERTA_0,3,FALSE),LX451),1,0)</f>
        <v>#N/A</v>
      </c>
      <c r="ME451" s="498" t="e">
        <f t="shared" ref="ME451:ME458" si="9609">IF(EXACT(VLOOKUP(LV451,OFERTA_0,4,FALSE),LY451),1,0)</f>
        <v>#N/A</v>
      </c>
      <c r="MF451" s="498">
        <f t="shared" ref="MF451:MF458" si="9610">IF(LZ451=0,0,1)</f>
        <v>0</v>
      </c>
      <c r="MG451" s="498">
        <f t="shared" ref="MG451:MG458" si="9611">IF(MA451=0,0,1)</f>
        <v>0</v>
      </c>
      <c r="MH451" s="498" t="e">
        <f t="shared" ref="MH451:MH458" si="9612">PRODUCT(MC451:MG451)</f>
        <v>#N/A</v>
      </c>
      <c r="MI451" s="504">
        <f t="shared" ref="MI451:MI458" si="9613">ROUND(MA451,0)</f>
        <v>0</v>
      </c>
      <c r="MJ451" s="500">
        <f t="shared" ref="MJ451:MJ458" si="9614">MA451-MI451</f>
        <v>0</v>
      </c>
      <c r="MM451" s="665"/>
      <c r="MN451" s="666"/>
      <c r="MO451" s="667"/>
      <c r="MP451" s="668"/>
      <c r="MQ451" s="669"/>
      <c r="MR451" s="691"/>
      <c r="MS451" s="1326"/>
      <c r="MT451" s="497" t="e">
        <f t="shared" ref="MT451:MT458" si="9615">IF(EXACT(VLOOKUP(MM451,OFERTA_0,2,FALSE),MN451),1,0)</f>
        <v>#N/A</v>
      </c>
      <c r="MU451" s="497" t="e">
        <f t="shared" ref="MU451:MU458" si="9616">IF(EXACT(VLOOKUP(MM451,OFERTA_0,3,FALSE),MO451),1,0)</f>
        <v>#N/A</v>
      </c>
      <c r="MV451" s="498" t="e">
        <f t="shared" ref="MV451:MV458" si="9617">IF(EXACT(VLOOKUP(MM451,OFERTA_0,4,FALSE),MP451),1,0)</f>
        <v>#N/A</v>
      </c>
      <c r="MW451" s="498">
        <f t="shared" ref="MW451:MW458" si="9618">IF(MQ451=0,0,1)</f>
        <v>0</v>
      </c>
      <c r="MX451" s="498">
        <f t="shared" ref="MX451:MX458" si="9619">IF(MR451=0,0,1)</f>
        <v>0</v>
      </c>
      <c r="MY451" s="498" t="e">
        <f t="shared" ref="MY451:MY458" si="9620">PRODUCT(MT451:MX451)</f>
        <v>#N/A</v>
      </c>
      <c r="MZ451" s="504">
        <f t="shared" ref="MZ451:MZ458" si="9621">ROUND(MR451,0)</f>
        <v>0</v>
      </c>
      <c r="NA451" s="500">
        <f t="shared" ref="NA451:NA458" si="9622">MR451-MZ451</f>
        <v>0</v>
      </c>
      <c r="ND451" s="665"/>
      <c r="NE451" s="666"/>
      <c r="NF451" s="667"/>
      <c r="NG451" s="668"/>
      <c r="NH451" s="669"/>
      <c r="NI451" s="691"/>
      <c r="NJ451" s="1326"/>
      <c r="NK451" s="497" t="e">
        <f t="shared" ref="NK451:NK458" si="9623">IF(EXACT(VLOOKUP(ND451,OFERTA_0,2,FALSE),NE451),1,0)</f>
        <v>#N/A</v>
      </c>
      <c r="NL451" s="497" t="e">
        <f t="shared" ref="NL451:NL458" si="9624">IF(EXACT(VLOOKUP(ND451,OFERTA_0,3,FALSE),NF451),1,0)</f>
        <v>#N/A</v>
      </c>
      <c r="NM451" s="498" t="e">
        <f t="shared" ref="NM451:NM458" si="9625">IF(EXACT(VLOOKUP(ND451,OFERTA_0,4,FALSE),NG451),1,0)</f>
        <v>#N/A</v>
      </c>
      <c r="NN451" s="498">
        <f t="shared" ref="NN451:NN458" si="9626">IF(NH451=0,0,1)</f>
        <v>0</v>
      </c>
      <c r="NO451" s="498">
        <f t="shared" ref="NO451:NO458" si="9627">IF(NI451=0,0,1)</f>
        <v>0</v>
      </c>
      <c r="NP451" s="498" t="e">
        <f t="shared" ref="NP451:NP458" si="9628">PRODUCT(NK451:NO451)</f>
        <v>#N/A</v>
      </c>
      <c r="NQ451" s="504">
        <f t="shared" ref="NQ451:NQ458" si="9629">ROUND(NI451,0)</f>
        <v>0</v>
      </c>
      <c r="NR451" s="500">
        <f t="shared" ref="NR451:NR458" si="9630">NI451-NQ451</f>
        <v>0</v>
      </c>
      <c r="NU451" s="665"/>
      <c r="NV451" s="666"/>
      <c r="NW451" s="667"/>
      <c r="NX451" s="668"/>
      <c r="NY451" s="669"/>
      <c r="NZ451" s="691"/>
      <c r="OA451" s="1326"/>
      <c r="OB451" s="497" t="e">
        <f t="shared" ref="OB451:OB458" si="9631">IF(EXACT(VLOOKUP(NU451,OFERTA_0,2,FALSE),NV451),1,0)</f>
        <v>#N/A</v>
      </c>
      <c r="OC451" s="497" t="e">
        <f t="shared" ref="OC451:OC458" si="9632">IF(EXACT(VLOOKUP(NU451,OFERTA_0,3,FALSE),NW451),1,0)</f>
        <v>#N/A</v>
      </c>
      <c r="OD451" s="498" t="e">
        <f t="shared" ref="OD451:OD458" si="9633">IF(EXACT(VLOOKUP(NU451,OFERTA_0,4,FALSE),NX451),1,0)</f>
        <v>#N/A</v>
      </c>
      <c r="OE451" s="498">
        <f t="shared" ref="OE451:OE458" si="9634">IF(NY451=0,0,1)</f>
        <v>0</v>
      </c>
      <c r="OF451" s="498">
        <f t="shared" ref="OF451:OF458" si="9635">IF(NZ451=0,0,1)</f>
        <v>0</v>
      </c>
      <c r="OG451" s="498" t="e">
        <f t="shared" ref="OG451:OG458" si="9636">PRODUCT(OB451:OF451)</f>
        <v>#N/A</v>
      </c>
      <c r="OH451" s="504">
        <f t="shared" ref="OH451:OH458" si="9637">ROUND(NZ451,0)</f>
        <v>0</v>
      </c>
      <c r="OI451" s="500">
        <f t="shared" ref="OI451:OI458" si="9638">NZ451-OH451</f>
        <v>0</v>
      </c>
      <c r="OL451" s="665"/>
      <c r="OM451" s="666"/>
      <c r="ON451" s="667"/>
      <c r="OO451" s="668"/>
      <c r="OP451" s="669"/>
      <c r="OQ451" s="691"/>
      <c r="OR451" s="1326"/>
      <c r="OS451" s="497" t="e">
        <f t="shared" ref="OS451:OS458" si="9639">IF(EXACT(VLOOKUP(OL451,OFERTA_0,2,FALSE),OM451),1,0)</f>
        <v>#N/A</v>
      </c>
      <c r="OT451" s="497" t="e">
        <f t="shared" ref="OT451:OT458" si="9640">IF(EXACT(VLOOKUP(OL451,OFERTA_0,3,FALSE),ON451),1,0)</f>
        <v>#N/A</v>
      </c>
      <c r="OU451" s="498" t="e">
        <f t="shared" ref="OU451:OU458" si="9641">IF(EXACT(VLOOKUP(OL451,OFERTA_0,4,FALSE),OO451),1,0)</f>
        <v>#N/A</v>
      </c>
      <c r="OV451" s="498">
        <f t="shared" ref="OV451:OV458" si="9642">IF(OP451=0,0,1)</f>
        <v>0</v>
      </c>
      <c r="OW451" s="498">
        <f t="shared" ref="OW451:OW458" si="9643">IF(OQ451=0,0,1)</f>
        <v>0</v>
      </c>
      <c r="OX451" s="498" t="e">
        <f t="shared" ref="OX451:OX458" si="9644">PRODUCT(OS451:OW451)</f>
        <v>#N/A</v>
      </c>
      <c r="OY451" s="504">
        <f t="shared" ref="OY451:OY458" si="9645">ROUND(OQ451,0)</f>
        <v>0</v>
      </c>
      <c r="OZ451" s="500">
        <f t="shared" ref="OZ451:OZ458" si="9646">OQ451-OY451</f>
        <v>0</v>
      </c>
      <c r="PC451" s="665"/>
      <c r="PD451" s="666"/>
      <c r="PE451" s="667"/>
      <c r="PF451" s="668"/>
      <c r="PG451" s="669"/>
      <c r="PH451" s="691"/>
      <c r="PI451" s="1326"/>
      <c r="PJ451" s="497" t="e">
        <f t="shared" ref="PJ451:PJ458" si="9647">IF(EXACT(VLOOKUP(PC451,OFERTA_0,2,FALSE),PD451),1,0)</f>
        <v>#N/A</v>
      </c>
      <c r="PK451" s="497" t="e">
        <f t="shared" ref="PK451:PK458" si="9648">IF(EXACT(VLOOKUP(PC451,OFERTA_0,3,FALSE),PE451),1,0)</f>
        <v>#N/A</v>
      </c>
      <c r="PL451" s="498" t="e">
        <f t="shared" ref="PL451:PL458" si="9649">IF(EXACT(VLOOKUP(PC451,OFERTA_0,4,FALSE),PF451),1,0)</f>
        <v>#N/A</v>
      </c>
      <c r="PM451" s="498">
        <f t="shared" ref="PM451:PM458" si="9650">IF(PG451=0,0,1)</f>
        <v>0</v>
      </c>
      <c r="PN451" s="498">
        <f t="shared" ref="PN451:PN458" si="9651">IF(PH451=0,0,1)</f>
        <v>0</v>
      </c>
      <c r="PO451" s="498" t="e">
        <f t="shared" ref="PO451:PO458" si="9652">PRODUCT(PJ451:PN451)</f>
        <v>#N/A</v>
      </c>
      <c r="PP451" s="504">
        <f t="shared" ref="PP451:PP458" si="9653">ROUND(PH451,0)</f>
        <v>0</v>
      </c>
      <c r="PQ451" s="500">
        <f t="shared" ref="PQ451:PQ458" si="9654">PH451-PP451</f>
        <v>0</v>
      </c>
      <c r="PT451" s="665"/>
      <c r="PU451" s="666"/>
      <c r="PV451" s="667"/>
      <c r="PW451" s="668"/>
      <c r="PX451" s="669"/>
      <c r="PY451" s="691"/>
      <c r="PZ451" s="1326"/>
      <c r="QA451" s="497" t="e">
        <f t="shared" ref="QA451:QA458" si="9655">IF(EXACT(VLOOKUP(PT451,OFERTA_0,2,FALSE),PU451),1,0)</f>
        <v>#N/A</v>
      </c>
      <c r="QB451" s="497" t="e">
        <f t="shared" ref="QB451:QB458" si="9656">IF(EXACT(VLOOKUP(PT451,OFERTA_0,3,FALSE),PV451),1,0)</f>
        <v>#N/A</v>
      </c>
      <c r="QC451" s="498" t="e">
        <f t="shared" ref="QC451:QC458" si="9657">IF(EXACT(VLOOKUP(PT451,OFERTA_0,4,FALSE),PW451),1,0)</f>
        <v>#N/A</v>
      </c>
      <c r="QD451" s="498">
        <f t="shared" ref="QD451:QD458" si="9658">IF(PX451=0,0,1)</f>
        <v>0</v>
      </c>
      <c r="QE451" s="498">
        <f t="shared" ref="QE451:QE458" si="9659">IF(PY451=0,0,1)</f>
        <v>0</v>
      </c>
      <c r="QF451" s="498" t="e">
        <f t="shared" ref="QF451:QF458" si="9660">PRODUCT(QA451:QE451)</f>
        <v>#N/A</v>
      </c>
      <c r="QG451" s="504">
        <f t="shared" ref="QG451:QG458" si="9661">ROUND(PY451,0)</f>
        <v>0</v>
      </c>
      <c r="QH451" s="500">
        <f t="shared" ref="QH451:QH458" si="9662">PY451-QG451</f>
        <v>0</v>
      </c>
      <c r="QK451" s="665"/>
      <c r="QL451" s="666"/>
      <c r="QM451" s="667"/>
      <c r="QN451" s="668"/>
      <c r="QO451" s="669"/>
      <c r="QP451" s="691"/>
      <c r="QQ451" s="1326"/>
      <c r="QR451" s="497" t="e">
        <f t="shared" ref="QR451:QR458" si="9663">IF(EXACT(VLOOKUP(QK451,OFERTA_0,2,FALSE),QL451),1,0)</f>
        <v>#N/A</v>
      </c>
      <c r="QS451" s="497" t="e">
        <f t="shared" ref="QS451:QS458" si="9664">IF(EXACT(VLOOKUP(QK451,OFERTA_0,3,FALSE),QM451),1,0)</f>
        <v>#N/A</v>
      </c>
      <c r="QT451" s="498" t="e">
        <f t="shared" ref="QT451:QT458" si="9665">IF(EXACT(VLOOKUP(QK451,OFERTA_0,4,FALSE),QN451),1,0)</f>
        <v>#N/A</v>
      </c>
      <c r="QU451" s="498">
        <f t="shared" ref="QU451:QU458" si="9666">IF(QO451=0,0,1)</f>
        <v>0</v>
      </c>
      <c r="QV451" s="498">
        <f t="shared" ref="QV451:QV458" si="9667">IF(QP451=0,0,1)</f>
        <v>0</v>
      </c>
      <c r="QW451" s="498" t="e">
        <f t="shared" ref="QW451:QW458" si="9668">PRODUCT(QR451:QV451)</f>
        <v>#N/A</v>
      </c>
      <c r="QX451" s="504">
        <f t="shared" ref="QX451:QX458" si="9669">ROUND(QP451,0)</f>
        <v>0</v>
      </c>
      <c r="QY451" s="500">
        <f t="shared" ref="QY451:QY458" si="9670">QP451-QX451</f>
        <v>0</v>
      </c>
      <c r="RB451" s="428"/>
      <c r="RC451" s="436"/>
      <c r="RD451" s="440"/>
      <c r="RE451" s="406"/>
      <c r="RF451" s="438"/>
      <c r="RG451" s="439"/>
      <c r="RH451" s="439"/>
      <c r="RI451" s="497"/>
      <c r="RJ451" s="497"/>
      <c r="RK451" s="501"/>
      <c r="RL451" s="501"/>
      <c r="RM451" s="501"/>
      <c r="RN451" s="501"/>
      <c r="RO451" s="505"/>
      <c r="RP451" s="503"/>
      <c r="RS451" s="428"/>
      <c r="RT451" s="436"/>
      <c r="RU451" s="440"/>
      <c r="RV451" s="406"/>
      <c r="RW451" s="438"/>
      <c r="RX451" s="439"/>
      <c r="RY451" s="439"/>
      <c r="RZ451" s="497"/>
      <c r="SA451" s="497"/>
      <c r="SB451" s="501"/>
      <c r="SC451" s="501"/>
      <c r="SD451" s="501"/>
      <c r="SE451" s="501"/>
      <c r="SF451" s="505"/>
      <c r="SG451" s="503"/>
      <c r="SJ451" s="428"/>
      <c r="SK451" s="436"/>
      <c r="SL451" s="440"/>
      <c r="SM451" s="406"/>
      <c r="SN451" s="438"/>
      <c r="SO451" s="439"/>
      <c r="SP451" s="439"/>
      <c r="SQ451" s="497"/>
      <c r="SR451" s="497"/>
      <c r="SS451" s="501"/>
      <c r="ST451" s="501"/>
      <c r="SU451" s="501"/>
      <c r="SV451" s="501"/>
      <c r="SW451" s="505"/>
      <c r="SX451" s="503"/>
    </row>
    <row r="452" spans="2:518" ht="46.5" hidden="1" customHeight="1" thickTop="1" thickBot="1">
      <c r="B452" s="577"/>
      <c r="C452" s="578"/>
      <c r="D452" s="579"/>
      <c r="E452" s="580"/>
      <c r="F452" s="581"/>
      <c r="G452" s="585"/>
      <c r="H452" s="595"/>
      <c r="K452" s="577"/>
      <c r="L452" s="767"/>
      <c r="M452" s="579"/>
      <c r="N452" s="580"/>
      <c r="O452" s="581"/>
      <c r="P452" s="585"/>
      <c r="Q452" s="1326"/>
      <c r="R452" s="497"/>
      <c r="S452" s="497"/>
      <c r="T452" s="498"/>
      <c r="U452" s="498"/>
      <c r="V452" s="498"/>
      <c r="W452" s="498"/>
      <c r="X452" s="504"/>
      <c r="Y452" s="500"/>
      <c r="Z452" s="486"/>
      <c r="AA452" s="486"/>
      <c r="AB452" s="577"/>
      <c r="AC452" s="767"/>
      <c r="AD452" s="579"/>
      <c r="AE452" s="580"/>
      <c r="AF452" s="581"/>
      <c r="AG452" s="585"/>
      <c r="AH452" s="1326"/>
      <c r="AI452" s="497"/>
      <c r="AJ452" s="497"/>
      <c r="AK452" s="498"/>
      <c r="AL452" s="498"/>
      <c r="AM452" s="498"/>
      <c r="AN452" s="498"/>
      <c r="AO452" s="504"/>
      <c r="AP452" s="500"/>
      <c r="AQ452" s="486"/>
      <c r="AR452" s="486"/>
      <c r="AS452" s="577"/>
      <c r="AT452" s="767"/>
      <c r="AU452" s="579"/>
      <c r="AV452" s="580"/>
      <c r="AW452" s="581"/>
      <c r="AX452" s="585"/>
      <c r="AY452" s="1326"/>
      <c r="AZ452" s="497"/>
      <c r="BA452" s="497"/>
      <c r="BB452" s="498"/>
      <c r="BC452" s="498"/>
      <c r="BD452" s="498"/>
      <c r="BE452" s="498"/>
      <c r="BF452" s="504"/>
      <c r="BG452" s="500"/>
      <c r="BJ452" s="577"/>
      <c r="BK452" s="767"/>
      <c r="BL452" s="579"/>
      <c r="BM452" s="580"/>
      <c r="BN452" s="581"/>
      <c r="BO452" s="585"/>
      <c r="BP452" s="1326"/>
      <c r="BQ452" s="497"/>
      <c r="BR452" s="497"/>
      <c r="BS452" s="498"/>
      <c r="BT452" s="498"/>
      <c r="BU452" s="498"/>
      <c r="BV452" s="498"/>
      <c r="BW452" s="504"/>
      <c r="BX452" s="500"/>
      <c r="CA452" s="577"/>
      <c r="CB452" s="767"/>
      <c r="CC452" s="579"/>
      <c r="CD452" s="580"/>
      <c r="CE452" s="581"/>
      <c r="CF452" s="585"/>
      <c r="CG452" s="1326"/>
      <c r="CH452" s="497"/>
      <c r="CI452" s="497"/>
      <c r="CJ452" s="498"/>
      <c r="CK452" s="498"/>
      <c r="CL452" s="498"/>
      <c r="CM452" s="498"/>
      <c r="CN452" s="504"/>
      <c r="CO452" s="500"/>
      <c r="CR452" s="577"/>
      <c r="CS452" s="767"/>
      <c r="CT452" s="579"/>
      <c r="CU452" s="580"/>
      <c r="CV452" s="581"/>
      <c r="CW452" s="585"/>
      <c r="CX452" s="1326"/>
      <c r="CY452" s="497"/>
      <c r="CZ452" s="497"/>
      <c r="DA452" s="498"/>
      <c r="DB452" s="498"/>
      <c r="DC452" s="498"/>
      <c r="DD452" s="498"/>
      <c r="DE452" s="504"/>
      <c r="DF452" s="500"/>
      <c r="DI452" s="577"/>
      <c r="DJ452" s="767"/>
      <c r="DK452" s="579"/>
      <c r="DL452" s="580"/>
      <c r="DM452" s="581"/>
      <c r="DN452" s="585"/>
      <c r="DO452" s="1326"/>
      <c r="DP452" s="497"/>
      <c r="DQ452" s="497"/>
      <c r="DR452" s="498"/>
      <c r="DS452" s="498"/>
      <c r="DT452" s="498"/>
      <c r="DU452" s="498"/>
      <c r="DV452" s="504"/>
      <c r="DW452" s="500"/>
      <c r="DZ452" s="577"/>
      <c r="EA452" s="767"/>
      <c r="EB452" s="579"/>
      <c r="EC452" s="580"/>
      <c r="ED452" s="581"/>
      <c r="EE452" s="585"/>
      <c r="EF452" s="1326"/>
      <c r="EG452" s="497"/>
      <c r="EH452" s="497"/>
      <c r="EI452" s="498"/>
      <c r="EJ452" s="498"/>
      <c r="EK452" s="498"/>
      <c r="EL452" s="498"/>
      <c r="EM452" s="504"/>
      <c r="EN452" s="500"/>
      <c r="EQ452" s="665"/>
      <c r="ER452" s="666"/>
      <c r="ES452" s="667"/>
      <c r="ET452" s="668"/>
      <c r="EU452" s="669"/>
      <c r="EV452" s="691"/>
      <c r="EW452" s="1326"/>
      <c r="EX452" s="497" t="e">
        <f t="shared" si="9519"/>
        <v>#N/A</v>
      </c>
      <c r="EY452" s="497" t="e">
        <f t="shared" si="9520"/>
        <v>#N/A</v>
      </c>
      <c r="EZ452" s="498" t="e">
        <f t="shared" si="9521"/>
        <v>#N/A</v>
      </c>
      <c r="FA452" s="498">
        <f t="shared" si="9522"/>
        <v>0</v>
      </c>
      <c r="FB452" s="498">
        <f t="shared" si="9523"/>
        <v>0</v>
      </c>
      <c r="FC452" s="498" t="e">
        <f t="shared" si="9524"/>
        <v>#N/A</v>
      </c>
      <c r="FD452" s="504">
        <f t="shared" si="9525"/>
        <v>0</v>
      </c>
      <c r="FE452" s="500">
        <f t="shared" si="9526"/>
        <v>0</v>
      </c>
      <c r="FH452" s="665"/>
      <c r="FI452" s="666"/>
      <c r="FJ452" s="667"/>
      <c r="FK452" s="668"/>
      <c r="FL452" s="669"/>
      <c r="FM452" s="691"/>
      <c r="FN452" s="1326"/>
      <c r="FO452" s="497" t="e">
        <f t="shared" si="9527"/>
        <v>#N/A</v>
      </c>
      <c r="FP452" s="497" t="e">
        <f t="shared" si="9528"/>
        <v>#N/A</v>
      </c>
      <c r="FQ452" s="498" t="e">
        <f t="shared" si="9529"/>
        <v>#N/A</v>
      </c>
      <c r="FR452" s="498">
        <f t="shared" si="9530"/>
        <v>0</v>
      </c>
      <c r="FS452" s="498">
        <f t="shared" si="9531"/>
        <v>0</v>
      </c>
      <c r="FT452" s="498" t="e">
        <f t="shared" si="9532"/>
        <v>#N/A</v>
      </c>
      <c r="FU452" s="504">
        <f t="shared" si="9533"/>
        <v>0</v>
      </c>
      <c r="FV452" s="500">
        <f t="shared" si="9534"/>
        <v>0</v>
      </c>
      <c r="FY452" s="665"/>
      <c r="FZ452" s="666"/>
      <c r="GA452" s="667"/>
      <c r="GB452" s="668"/>
      <c r="GC452" s="669"/>
      <c r="GD452" s="691"/>
      <c r="GE452" s="1326"/>
      <c r="GF452" s="497" t="e">
        <f t="shared" si="9535"/>
        <v>#N/A</v>
      </c>
      <c r="GG452" s="497" t="e">
        <f t="shared" si="9536"/>
        <v>#N/A</v>
      </c>
      <c r="GH452" s="498" t="e">
        <f t="shared" si="9537"/>
        <v>#N/A</v>
      </c>
      <c r="GI452" s="498">
        <f t="shared" si="9538"/>
        <v>0</v>
      </c>
      <c r="GJ452" s="498">
        <f t="shared" si="9539"/>
        <v>0</v>
      </c>
      <c r="GK452" s="498" t="e">
        <f t="shared" si="9540"/>
        <v>#N/A</v>
      </c>
      <c r="GL452" s="504">
        <f t="shared" si="9541"/>
        <v>0</v>
      </c>
      <c r="GM452" s="500">
        <f t="shared" si="9542"/>
        <v>0</v>
      </c>
      <c r="GP452" s="665"/>
      <c r="GQ452" s="666"/>
      <c r="GR452" s="667"/>
      <c r="GS452" s="668"/>
      <c r="GT452" s="669"/>
      <c r="GU452" s="691"/>
      <c r="GV452" s="1326"/>
      <c r="GW452" s="497" t="e">
        <f t="shared" si="9543"/>
        <v>#N/A</v>
      </c>
      <c r="GX452" s="497" t="e">
        <f t="shared" si="9544"/>
        <v>#N/A</v>
      </c>
      <c r="GY452" s="498" t="e">
        <f t="shared" si="9545"/>
        <v>#N/A</v>
      </c>
      <c r="GZ452" s="498">
        <f t="shared" si="9546"/>
        <v>0</v>
      </c>
      <c r="HA452" s="498">
        <f t="shared" si="9547"/>
        <v>0</v>
      </c>
      <c r="HB452" s="498" t="e">
        <f t="shared" si="9548"/>
        <v>#N/A</v>
      </c>
      <c r="HC452" s="504">
        <f t="shared" si="9549"/>
        <v>0</v>
      </c>
      <c r="HD452" s="500">
        <f t="shared" si="9550"/>
        <v>0</v>
      </c>
      <c r="HG452" s="665"/>
      <c r="HH452" s="666"/>
      <c r="HI452" s="667"/>
      <c r="HJ452" s="668"/>
      <c r="HK452" s="669"/>
      <c r="HL452" s="691"/>
      <c r="HM452" s="1326"/>
      <c r="HN452" s="497" t="e">
        <f t="shared" si="9551"/>
        <v>#N/A</v>
      </c>
      <c r="HO452" s="497" t="e">
        <f t="shared" si="9552"/>
        <v>#N/A</v>
      </c>
      <c r="HP452" s="498" t="e">
        <f t="shared" si="9553"/>
        <v>#N/A</v>
      </c>
      <c r="HQ452" s="498">
        <f t="shared" si="9554"/>
        <v>0</v>
      </c>
      <c r="HR452" s="498">
        <f t="shared" si="9555"/>
        <v>0</v>
      </c>
      <c r="HS452" s="498" t="e">
        <f t="shared" si="9556"/>
        <v>#N/A</v>
      </c>
      <c r="HT452" s="504">
        <f t="shared" si="9557"/>
        <v>0</v>
      </c>
      <c r="HU452" s="500">
        <f t="shared" si="9558"/>
        <v>0</v>
      </c>
      <c r="HX452" s="665"/>
      <c r="HY452" s="666"/>
      <c r="HZ452" s="667"/>
      <c r="IA452" s="668"/>
      <c r="IB452" s="669"/>
      <c r="IC452" s="691"/>
      <c r="ID452" s="1326"/>
      <c r="IE452" s="497" t="e">
        <f t="shared" si="9559"/>
        <v>#N/A</v>
      </c>
      <c r="IF452" s="497" t="e">
        <f t="shared" si="9560"/>
        <v>#N/A</v>
      </c>
      <c r="IG452" s="498" t="e">
        <f t="shared" si="9561"/>
        <v>#N/A</v>
      </c>
      <c r="IH452" s="498">
        <f t="shared" si="9562"/>
        <v>0</v>
      </c>
      <c r="II452" s="498">
        <f t="shared" si="9563"/>
        <v>0</v>
      </c>
      <c r="IJ452" s="498" t="e">
        <f t="shared" si="9564"/>
        <v>#N/A</v>
      </c>
      <c r="IK452" s="504">
        <f t="shared" si="9565"/>
        <v>0</v>
      </c>
      <c r="IL452" s="500">
        <f t="shared" si="9566"/>
        <v>0</v>
      </c>
      <c r="IO452" s="665"/>
      <c r="IP452" s="666"/>
      <c r="IQ452" s="667"/>
      <c r="IR452" s="668"/>
      <c r="IS452" s="669"/>
      <c r="IT452" s="691"/>
      <c r="IU452" s="1326"/>
      <c r="IV452" s="497" t="e">
        <f t="shared" si="9567"/>
        <v>#N/A</v>
      </c>
      <c r="IW452" s="497" t="e">
        <f t="shared" si="9568"/>
        <v>#N/A</v>
      </c>
      <c r="IX452" s="498" t="e">
        <f t="shared" si="9569"/>
        <v>#N/A</v>
      </c>
      <c r="IY452" s="498">
        <f t="shared" si="9570"/>
        <v>0</v>
      </c>
      <c r="IZ452" s="498">
        <f t="shared" si="9571"/>
        <v>0</v>
      </c>
      <c r="JA452" s="498" t="e">
        <f t="shared" si="9572"/>
        <v>#N/A</v>
      </c>
      <c r="JB452" s="504">
        <f t="shared" si="9573"/>
        <v>0</v>
      </c>
      <c r="JC452" s="500">
        <f t="shared" si="9574"/>
        <v>0</v>
      </c>
      <c r="JF452" s="665"/>
      <c r="JG452" s="666"/>
      <c r="JH452" s="667"/>
      <c r="JI452" s="668"/>
      <c r="JJ452" s="669"/>
      <c r="JK452" s="691"/>
      <c r="JL452" s="1326"/>
      <c r="JM452" s="497" t="e">
        <f t="shared" si="9575"/>
        <v>#N/A</v>
      </c>
      <c r="JN452" s="497" t="e">
        <f t="shared" si="9576"/>
        <v>#N/A</v>
      </c>
      <c r="JO452" s="498" t="e">
        <f t="shared" si="9577"/>
        <v>#N/A</v>
      </c>
      <c r="JP452" s="498">
        <f t="shared" si="9578"/>
        <v>0</v>
      </c>
      <c r="JQ452" s="498">
        <f t="shared" si="9579"/>
        <v>0</v>
      </c>
      <c r="JR452" s="498" t="e">
        <f t="shared" si="9580"/>
        <v>#N/A</v>
      </c>
      <c r="JS452" s="504">
        <f t="shared" si="9581"/>
        <v>0</v>
      </c>
      <c r="JT452" s="500">
        <f t="shared" si="9582"/>
        <v>0</v>
      </c>
      <c r="JW452" s="665"/>
      <c r="JX452" s="666"/>
      <c r="JY452" s="667"/>
      <c r="JZ452" s="668"/>
      <c r="KA452" s="669"/>
      <c r="KB452" s="691"/>
      <c r="KC452" s="1326"/>
      <c r="KD452" s="497" t="e">
        <f t="shared" si="9583"/>
        <v>#N/A</v>
      </c>
      <c r="KE452" s="497" t="e">
        <f t="shared" si="9584"/>
        <v>#N/A</v>
      </c>
      <c r="KF452" s="498" t="e">
        <f t="shared" si="9585"/>
        <v>#N/A</v>
      </c>
      <c r="KG452" s="498">
        <f t="shared" si="9586"/>
        <v>0</v>
      </c>
      <c r="KH452" s="498">
        <f t="shared" si="9587"/>
        <v>0</v>
      </c>
      <c r="KI452" s="498" t="e">
        <f t="shared" si="9588"/>
        <v>#N/A</v>
      </c>
      <c r="KJ452" s="504">
        <f t="shared" si="9589"/>
        <v>0</v>
      </c>
      <c r="KK452" s="500">
        <f t="shared" si="9590"/>
        <v>0</v>
      </c>
      <c r="KN452" s="665"/>
      <c r="KO452" s="666"/>
      <c r="KP452" s="667"/>
      <c r="KQ452" s="668"/>
      <c r="KR452" s="669"/>
      <c r="KS452" s="691"/>
      <c r="KT452" s="1326"/>
      <c r="KU452" s="497" t="e">
        <f t="shared" si="9591"/>
        <v>#N/A</v>
      </c>
      <c r="KV452" s="497" t="e">
        <f t="shared" si="9592"/>
        <v>#N/A</v>
      </c>
      <c r="KW452" s="498" t="e">
        <f t="shared" si="9593"/>
        <v>#N/A</v>
      </c>
      <c r="KX452" s="498">
        <f t="shared" si="9594"/>
        <v>0</v>
      </c>
      <c r="KY452" s="498">
        <f t="shared" si="9595"/>
        <v>0</v>
      </c>
      <c r="KZ452" s="498" t="e">
        <f t="shared" si="9596"/>
        <v>#N/A</v>
      </c>
      <c r="LA452" s="504">
        <f t="shared" si="9597"/>
        <v>0</v>
      </c>
      <c r="LB452" s="500">
        <f t="shared" si="9598"/>
        <v>0</v>
      </c>
      <c r="LE452" s="665"/>
      <c r="LF452" s="666"/>
      <c r="LG452" s="667"/>
      <c r="LH452" s="668"/>
      <c r="LI452" s="669"/>
      <c r="LJ452" s="691"/>
      <c r="LK452" s="1326"/>
      <c r="LL452" s="497" t="e">
        <f t="shared" si="9599"/>
        <v>#N/A</v>
      </c>
      <c r="LM452" s="497" t="e">
        <f t="shared" si="9600"/>
        <v>#N/A</v>
      </c>
      <c r="LN452" s="498" t="e">
        <f t="shared" si="9601"/>
        <v>#N/A</v>
      </c>
      <c r="LO452" s="498">
        <f t="shared" si="9602"/>
        <v>0</v>
      </c>
      <c r="LP452" s="498">
        <f t="shared" si="9603"/>
        <v>0</v>
      </c>
      <c r="LQ452" s="498" t="e">
        <f t="shared" si="9604"/>
        <v>#N/A</v>
      </c>
      <c r="LR452" s="504">
        <f t="shared" si="9605"/>
        <v>0</v>
      </c>
      <c r="LS452" s="500">
        <f t="shared" si="9606"/>
        <v>0</v>
      </c>
      <c r="LV452" s="665"/>
      <c r="LW452" s="666"/>
      <c r="LX452" s="667"/>
      <c r="LY452" s="668"/>
      <c r="LZ452" s="669"/>
      <c r="MA452" s="691"/>
      <c r="MB452" s="1326"/>
      <c r="MC452" s="497" t="e">
        <f t="shared" si="9607"/>
        <v>#N/A</v>
      </c>
      <c r="MD452" s="497" t="e">
        <f t="shared" si="9608"/>
        <v>#N/A</v>
      </c>
      <c r="ME452" s="498" t="e">
        <f t="shared" si="9609"/>
        <v>#N/A</v>
      </c>
      <c r="MF452" s="498">
        <f t="shared" si="9610"/>
        <v>0</v>
      </c>
      <c r="MG452" s="498">
        <f t="shared" si="9611"/>
        <v>0</v>
      </c>
      <c r="MH452" s="498" t="e">
        <f t="shared" si="9612"/>
        <v>#N/A</v>
      </c>
      <c r="MI452" s="504">
        <f t="shared" si="9613"/>
        <v>0</v>
      </c>
      <c r="MJ452" s="500">
        <f t="shared" si="9614"/>
        <v>0</v>
      </c>
      <c r="MM452" s="665"/>
      <c r="MN452" s="666"/>
      <c r="MO452" s="667"/>
      <c r="MP452" s="668"/>
      <c r="MQ452" s="669"/>
      <c r="MR452" s="691"/>
      <c r="MS452" s="1326"/>
      <c r="MT452" s="497" t="e">
        <f t="shared" si="9615"/>
        <v>#N/A</v>
      </c>
      <c r="MU452" s="497" t="e">
        <f t="shared" si="9616"/>
        <v>#N/A</v>
      </c>
      <c r="MV452" s="498" t="e">
        <f t="shared" si="9617"/>
        <v>#N/A</v>
      </c>
      <c r="MW452" s="498">
        <f t="shared" si="9618"/>
        <v>0</v>
      </c>
      <c r="MX452" s="498">
        <f t="shared" si="9619"/>
        <v>0</v>
      </c>
      <c r="MY452" s="498" t="e">
        <f t="shared" si="9620"/>
        <v>#N/A</v>
      </c>
      <c r="MZ452" s="504">
        <f t="shared" si="9621"/>
        <v>0</v>
      </c>
      <c r="NA452" s="500">
        <f t="shared" si="9622"/>
        <v>0</v>
      </c>
      <c r="ND452" s="665"/>
      <c r="NE452" s="666"/>
      <c r="NF452" s="667"/>
      <c r="NG452" s="668"/>
      <c r="NH452" s="669"/>
      <c r="NI452" s="691"/>
      <c r="NJ452" s="1326"/>
      <c r="NK452" s="497" t="e">
        <f t="shared" si="9623"/>
        <v>#N/A</v>
      </c>
      <c r="NL452" s="497" t="e">
        <f t="shared" si="9624"/>
        <v>#N/A</v>
      </c>
      <c r="NM452" s="498" t="e">
        <f t="shared" si="9625"/>
        <v>#N/A</v>
      </c>
      <c r="NN452" s="498">
        <f t="shared" si="9626"/>
        <v>0</v>
      </c>
      <c r="NO452" s="498">
        <f t="shared" si="9627"/>
        <v>0</v>
      </c>
      <c r="NP452" s="498" t="e">
        <f t="shared" si="9628"/>
        <v>#N/A</v>
      </c>
      <c r="NQ452" s="504">
        <f t="shared" si="9629"/>
        <v>0</v>
      </c>
      <c r="NR452" s="500">
        <f t="shared" si="9630"/>
        <v>0</v>
      </c>
      <c r="NU452" s="665"/>
      <c r="NV452" s="666"/>
      <c r="NW452" s="667"/>
      <c r="NX452" s="668"/>
      <c r="NY452" s="669"/>
      <c r="NZ452" s="691"/>
      <c r="OA452" s="1326"/>
      <c r="OB452" s="497" t="e">
        <f t="shared" si="9631"/>
        <v>#N/A</v>
      </c>
      <c r="OC452" s="497" t="e">
        <f t="shared" si="9632"/>
        <v>#N/A</v>
      </c>
      <c r="OD452" s="498" t="e">
        <f t="shared" si="9633"/>
        <v>#N/A</v>
      </c>
      <c r="OE452" s="498">
        <f t="shared" si="9634"/>
        <v>0</v>
      </c>
      <c r="OF452" s="498">
        <f t="shared" si="9635"/>
        <v>0</v>
      </c>
      <c r="OG452" s="498" t="e">
        <f t="shared" si="9636"/>
        <v>#N/A</v>
      </c>
      <c r="OH452" s="504">
        <f t="shared" si="9637"/>
        <v>0</v>
      </c>
      <c r="OI452" s="500">
        <f t="shared" si="9638"/>
        <v>0</v>
      </c>
      <c r="OL452" s="665"/>
      <c r="OM452" s="666"/>
      <c r="ON452" s="667"/>
      <c r="OO452" s="668"/>
      <c r="OP452" s="669"/>
      <c r="OQ452" s="691"/>
      <c r="OR452" s="1326"/>
      <c r="OS452" s="497" t="e">
        <f t="shared" si="9639"/>
        <v>#N/A</v>
      </c>
      <c r="OT452" s="497" t="e">
        <f t="shared" si="9640"/>
        <v>#N/A</v>
      </c>
      <c r="OU452" s="498" t="e">
        <f t="shared" si="9641"/>
        <v>#N/A</v>
      </c>
      <c r="OV452" s="498">
        <f t="shared" si="9642"/>
        <v>0</v>
      </c>
      <c r="OW452" s="498">
        <f t="shared" si="9643"/>
        <v>0</v>
      </c>
      <c r="OX452" s="498" t="e">
        <f t="shared" si="9644"/>
        <v>#N/A</v>
      </c>
      <c r="OY452" s="504">
        <f t="shared" si="9645"/>
        <v>0</v>
      </c>
      <c r="OZ452" s="500">
        <f t="shared" si="9646"/>
        <v>0</v>
      </c>
      <c r="PC452" s="665"/>
      <c r="PD452" s="666"/>
      <c r="PE452" s="667"/>
      <c r="PF452" s="668"/>
      <c r="PG452" s="669"/>
      <c r="PH452" s="691"/>
      <c r="PI452" s="1326"/>
      <c r="PJ452" s="497" t="e">
        <f t="shared" si="9647"/>
        <v>#N/A</v>
      </c>
      <c r="PK452" s="497" t="e">
        <f t="shared" si="9648"/>
        <v>#N/A</v>
      </c>
      <c r="PL452" s="498" t="e">
        <f t="shared" si="9649"/>
        <v>#N/A</v>
      </c>
      <c r="PM452" s="498">
        <f t="shared" si="9650"/>
        <v>0</v>
      </c>
      <c r="PN452" s="498">
        <f t="shared" si="9651"/>
        <v>0</v>
      </c>
      <c r="PO452" s="498" t="e">
        <f t="shared" si="9652"/>
        <v>#N/A</v>
      </c>
      <c r="PP452" s="504">
        <f t="shared" si="9653"/>
        <v>0</v>
      </c>
      <c r="PQ452" s="500">
        <f t="shared" si="9654"/>
        <v>0</v>
      </c>
      <c r="PT452" s="665"/>
      <c r="PU452" s="666"/>
      <c r="PV452" s="667"/>
      <c r="PW452" s="668"/>
      <c r="PX452" s="669"/>
      <c r="PY452" s="691"/>
      <c r="PZ452" s="1326"/>
      <c r="QA452" s="497" t="e">
        <f t="shared" si="9655"/>
        <v>#N/A</v>
      </c>
      <c r="QB452" s="497" t="e">
        <f t="shared" si="9656"/>
        <v>#N/A</v>
      </c>
      <c r="QC452" s="498" t="e">
        <f t="shared" si="9657"/>
        <v>#N/A</v>
      </c>
      <c r="QD452" s="498">
        <f t="shared" si="9658"/>
        <v>0</v>
      </c>
      <c r="QE452" s="498">
        <f t="shared" si="9659"/>
        <v>0</v>
      </c>
      <c r="QF452" s="498" t="e">
        <f t="shared" si="9660"/>
        <v>#N/A</v>
      </c>
      <c r="QG452" s="504">
        <f t="shared" si="9661"/>
        <v>0</v>
      </c>
      <c r="QH452" s="500">
        <f t="shared" si="9662"/>
        <v>0</v>
      </c>
      <c r="QK452" s="665"/>
      <c r="QL452" s="666"/>
      <c r="QM452" s="667"/>
      <c r="QN452" s="668"/>
      <c r="QO452" s="669"/>
      <c r="QP452" s="691"/>
      <c r="QQ452" s="1326"/>
      <c r="QR452" s="497" t="e">
        <f t="shared" si="9663"/>
        <v>#N/A</v>
      </c>
      <c r="QS452" s="497" t="e">
        <f t="shared" si="9664"/>
        <v>#N/A</v>
      </c>
      <c r="QT452" s="498" t="e">
        <f t="shared" si="9665"/>
        <v>#N/A</v>
      </c>
      <c r="QU452" s="498">
        <f t="shared" si="9666"/>
        <v>0</v>
      </c>
      <c r="QV452" s="498">
        <f t="shared" si="9667"/>
        <v>0</v>
      </c>
      <c r="QW452" s="498" t="e">
        <f t="shared" si="9668"/>
        <v>#N/A</v>
      </c>
      <c r="QX452" s="504">
        <f t="shared" si="9669"/>
        <v>0</v>
      </c>
      <c r="QY452" s="500">
        <f t="shared" si="9670"/>
        <v>0</v>
      </c>
      <c r="RB452" s="428"/>
      <c r="RC452" s="436"/>
      <c r="RD452" s="440"/>
      <c r="RE452" s="406"/>
      <c r="RF452" s="438"/>
      <c r="RG452" s="439"/>
      <c r="RH452" s="439"/>
      <c r="RI452" s="497"/>
      <c r="RJ452" s="497"/>
      <c r="RK452" s="501"/>
      <c r="RL452" s="501"/>
      <c r="RM452" s="501"/>
      <c r="RN452" s="501"/>
      <c r="RO452" s="505"/>
      <c r="RP452" s="503"/>
      <c r="RS452" s="428"/>
      <c r="RT452" s="436"/>
      <c r="RU452" s="440"/>
      <c r="RV452" s="406"/>
      <c r="RW452" s="438"/>
      <c r="RX452" s="439"/>
      <c r="RY452" s="439"/>
      <c r="RZ452" s="497"/>
      <c r="SA452" s="497"/>
      <c r="SB452" s="501"/>
      <c r="SC452" s="501"/>
      <c r="SD452" s="501"/>
      <c r="SE452" s="501"/>
      <c r="SF452" s="505"/>
      <c r="SG452" s="503"/>
      <c r="SJ452" s="428"/>
      <c r="SK452" s="436"/>
      <c r="SL452" s="440"/>
      <c r="SM452" s="406"/>
      <c r="SN452" s="438"/>
      <c r="SO452" s="439"/>
      <c r="SP452" s="439"/>
      <c r="SQ452" s="497"/>
      <c r="SR452" s="497"/>
      <c r="SS452" s="501"/>
      <c r="ST452" s="501"/>
      <c r="SU452" s="501"/>
      <c r="SV452" s="501"/>
      <c r="SW452" s="505"/>
      <c r="SX452" s="503"/>
    </row>
    <row r="453" spans="2:518" ht="53.25" hidden="1" customHeight="1" thickTop="1" thickBot="1">
      <c r="B453" s="577"/>
      <c r="C453" s="578"/>
      <c r="D453" s="579"/>
      <c r="E453" s="580"/>
      <c r="F453" s="581"/>
      <c r="G453" s="585"/>
      <c r="H453" s="595"/>
      <c r="K453" s="577"/>
      <c r="L453" s="767"/>
      <c r="M453" s="579"/>
      <c r="N453" s="580"/>
      <c r="O453" s="581"/>
      <c r="P453" s="585"/>
      <c r="Q453" s="1326"/>
      <c r="R453" s="497"/>
      <c r="S453" s="497"/>
      <c r="T453" s="498"/>
      <c r="U453" s="498"/>
      <c r="V453" s="498"/>
      <c r="W453" s="498"/>
      <c r="X453" s="504"/>
      <c r="Y453" s="500"/>
      <c r="Z453" s="486"/>
      <c r="AA453" s="486"/>
      <c r="AB453" s="577"/>
      <c r="AC453" s="767"/>
      <c r="AD453" s="579"/>
      <c r="AE453" s="580"/>
      <c r="AF453" s="581"/>
      <c r="AG453" s="585"/>
      <c r="AH453" s="1326"/>
      <c r="AI453" s="497"/>
      <c r="AJ453" s="497"/>
      <c r="AK453" s="498"/>
      <c r="AL453" s="498"/>
      <c r="AM453" s="498"/>
      <c r="AN453" s="498"/>
      <c r="AO453" s="504"/>
      <c r="AP453" s="500"/>
      <c r="AQ453" s="486"/>
      <c r="AR453" s="486"/>
      <c r="AS453" s="577"/>
      <c r="AT453" s="767"/>
      <c r="AU453" s="579"/>
      <c r="AV453" s="580"/>
      <c r="AW453" s="581"/>
      <c r="AX453" s="585"/>
      <c r="AY453" s="1326"/>
      <c r="AZ453" s="497"/>
      <c r="BA453" s="497"/>
      <c r="BB453" s="498"/>
      <c r="BC453" s="498"/>
      <c r="BD453" s="498"/>
      <c r="BE453" s="498"/>
      <c r="BF453" s="504"/>
      <c r="BG453" s="500"/>
      <c r="BJ453" s="577"/>
      <c r="BK453" s="767"/>
      <c r="BL453" s="579"/>
      <c r="BM453" s="580"/>
      <c r="BN453" s="581"/>
      <c r="BO453" s="585"/>
      <c r="BP453" s="1326"/>
      <c r="BQ453" s="497"/>
      <c r="BR453" s="497"/>
      <c r="BS453" s="498"/>
      <c r="BT453" s="498"/>
      <c r="BU453" s="498"/>
      <c r="BV453" s="498"/>
      <c r="BW453" s="504"/>
      <c r="BX453" s="500"/>
      <c r="CA453" s="577"/>
      <c r="CB453" s="767"/>
      <c r="CC453" s="579"/>
      <c r="CD453" s="580"/>
      <c r="CE453" s="581"/>
      <c r="CF453" s="585"/>
      <c r="CG453" s="1326"/>
      <c r="CH453" s="497"/>
      <c r="CI453" s="497"/>
      <c r="CJ453" s="498"/>
      <c r="CK453" s="498"/>
      <c r="CL453" s="498"/>
      <c r="CM453" s="498"/>
      <c r="CN453" s="504"/>
      <c r="CO453" s="500"/>
      <c r="CR453" s="577"/>
      <c r="CS453" s="767"/>
      <c r="CT453" s="579"/>
      <c r="CU453" s="580"/>
      <c r="CV453" s="581"/>
      <c r="CW453" s="585"/>
      <c r="CX453" s="1326"/>
      <c r="CY453" s="497"/>
      <c r="CZ453" s="497"/>
      <c r="DA453" s="498"/>
      <c r="DB453" s="498"/>
      <c r="DC453" s="498"/>
      <c r="DD453" s="498"/>
      <c r="DE453" s="504"/>
      <c r="DF453" s="500"/>
      <c r="DI453" s="577"/>
      <c r="DJ453" s="767"/>
      <c r="DK453" s="579"/>
      <c r="DL453" s="580"/>
      <c r="DM453" s="581"/>
      <c r="DN453" s="585"/>
      <c r="DO453" s="1326"/>
      <c r="DP453" s="497"/>
      <c r="DQ453" s="497"/>
      <c r="DR453" s="498"/>
      <c r="DS453" s="498"/>
      <c r="DT453" s="498"/>
      <c r="DU453" s="498"/>
      <c r="DV453" s="504"/>
      <c r="DW453" s="500"/>
      <c r="DZ453" s="577"/>
      <c r="EA453" s="767"/>
      <c r="EB453" s="579"/>
      <c r="EC453" s="580"/>
      <c r="ED453" s="581"/>
      <c r="EE453" s="585"/>
      <c r="EF453" s="1326"/>
      <c r="EG453" s="497"/>
      <c r="EH453" s="497"/>
      <c r="EI453" s="498"/>
      <c r="EJ453" s="498"/>
      <c r="EK453" s="498"/>
      <c r="EL453" s="498"/>
      <c r="EM453" s="504"/>
      <c r="EN453" s="500"/>
      <c r="EQ453" s="665"/>
      <c r="ER453" s="666"/>
      <c r="ES453" s="667"/>
      <c r="ET453" s="668"/>
      <c r="EU453" s="669"/>
      <c r="EV453" s="691"/>
      <c r="EW453" s="1326"/>
      <c r="EX453" s="497" t="e">
        <f t="shared" si="9519"/>
        <v>#N/A</v>
      </c>
      <c r="EY453" s="497" t="e">
        <f t="shared" si="9520"/>
        <v>#N/A</v>
      </c>
      <c r="EZ453" s="498" t="e">
        <f t="shared" si="9521"/>
        <v>#N/A</v>
      </c>
      <c r="FA453" s="498">
        <f t="shared" si="9522"/>
        <v>0</v>
      </c>
      <c r="FB453" s="498">
        <f t="shared" si="9523"/>
        <v>0</v>
      </c>
      <c r="FC453" s="498" t="e">
        <f t="shared" si="9524"/>
        <v>#N/A</v>
      </c>
      <c r="FD453" s="504">
        <f t="shared" si="9525"/>
        <v>0</v>
      </c>
      <c r="FE453" s="500">
        <f t="shared" si="9526"/>
        <v>0</v>
      </c>
      <c r="FH453" s="665"/>
      <c r="FI453" s="666"/>
      <c r="FJ453" s="667"/>
      <c r="FK453" s="668"/>
      <c r="FL453" s="669"/>
      <c r="FM453" s="691"/>
      <c r="FN453" s="1326"/>
      <c r="FO453" s="497" t="e">
        <f t="shared" si="9527"/>
        <v>#N/A</v>
      </c>
      <c r="FP453" s="497" t="e">
        <f t="shared" si="9528"/>
        <v>#N/A</v>
      </c>
      <c r="FQ453" s="498" t="e">
        <f t="shared" si="9529"/>
        <v>#N/A</v>
      </c>
      <c r="FR453" s="498">
        <f t="shared" si="9530"/>
        <v>0</v>
      </c>
      <c r="FS453" s="498">
        <f t="shared" si="9531"/>
        <v>0</v>
      </c>
      <c r="FT453" s="498" t="e">
        <f t="shared" si="9532"/>
        <v>#N/A</v>
      </c>
      <c r="FU453" s="504">
        <f t="shared" si="9533"/>
        <v>0</v>
      </c>
      <c r="FV453" s="500">
        <f t="shared" si="9534"/>
        <v>0</v>
      </c>
      <c r="FY453" s="665"/>
      <c r="FZ453" s="666"/>
      <c r="GA453" s="667"/>
      <c r="GB453" s="668"/>
      <c r="GC453" s="669"/>
      <c r="GD453" s="691"/>
      <c r="GE453" s="1326"/>
      <c r="GF453" s="497" t="e">
        <f t="shared" si="9535"/>
        <v>#N/A</v>
      </c>
      <c r="GG453" s="497" t="e">
        <f t="shared" si="9536"/>
        <v>#N/A</v>
      </c>
      <c r="GH453" s="498" t="e">
        <f t="shared" si="9537"/>
        <v>#N/A</v>
      </c>
      <c r="GI453" s="498">
        <f t="shared" si="9538"/>
        <v>0</v>
      </c>
      <c r="GJ453" s="498">
        <f t="shared" si="9539"/>
        <v>0</v>
      </c>
      <c r="GK453" s="498" t="e">
        <f t="shared" si="9540"/>
        <v>#N/A</v>
      </c>
      <c r="GL453" s="504">
        <f t="shared" si="9541"/>
        <v>0</v>
      </c>
      <c r="GM453" s="500">
        <f t="shared" si="9542"/>
        <v>0</v>
      </c>
      <c r="GP453" s="665"/>
      <c r="GQ453" s="666"/>
      <c r="GR453" s="667"/>
      <c r="GS453" s="668"/>
      <c r="GT453" s="669"/>
      <c r="GU453" s="691"/>
      <c r="GV453" s="1326"/>
      <c r="GW453" s="497" t="e">
        <f t="shared" si="9543"/>
        <v>#N/A</v>
      </c>
      <c r="GX453" s="497" t="e">
        <f t="shared" si="9544"/>
        <v>#N/A</v>
      </c>
      <c r="GY453" s="498" t="e">
        <f t="shared" si="9545"/>
        <v>#N/A</v>
      </c>
      <c r="GZ453" s="498">
        <f t="shared" si="9546"/>
        <v>0</v>
      </c>
      <c r="HA453" s="498">
        <f t="shared" si="9547"/>
        <v>0</v>
      </c>
      <c r="HB453" s="498" t="e">
        <f t="shared" si="9548"/>
        <v>#N/A</v>
      </c>
      <c r="HC453" s="504">
        <f t="shared" si="9549"/>
        <v>0</v>
      </c>
      <c r="HD453" s="500">
        <f t="shared" si="9550"/>
        <v>0</v>
      </c>
      <c r="HG453" s="665"/>
      <c r="HH453" s="666"/>
      <c r="HI453" s="667"/>
      <c r="HJ453" s="668"/>
      <c r="HK453" s="669"/>
      <c r="HL453" s="691"/>
      <c r="HM453" s="1326"/>
      <c r="HN453" s="497" t="e">
        <f t="shared" si="9551"/>
        <v>#N/A</v>
      </c>
      <c r="HO453" s="497" t="e">
        <f t="shared" si="9552"/>
        <v>#N/A</v>
      </c>
      <c r="HP453" s="498" t="e">
        <f t="shared" si="9553"/>
        <v>#N/A</v>
      </c>
      <c r="HQ453" s="498">
        <f t="shared" si="9554"/>
        <v>0</v>
      </c>
      <c r="HR453" s="498">
        <f t="shared" si="9555"/>
        <v>0</v>
      </c>
      <c r="HS453" s="498" t="e">
        <f t="shared" si="9556"/>
        <v>#N/A</v>
      </c>
      <c r="HT453" s="504">
        <f t="shared" si="9557"/>
        <v>0</v>
      </c>
      <c r="HU453" s="500">
        <f t="shared" si="9558"/>
        <v>0</v>
      </c>
      <c r="HX453" s="665"/>
      <c r="HY453" s="666"/>
      <c r="HZ453" s="667"/>
      <c r="IA453" s="668"/>
      <c r="IB453" s="669"/>
      <c r="IC453" s="691"/>
      <c r="ID453" s="1326"/>
      <c r="IE453" s="497" t="e">
        <f t="shared" si="9559"/>
        <v>#N/A</v>
      </c>
      <c r="IF453" s="497" t="e">
        <f t="shared" si="9560"/>
        <v>#N/A</v>
      </c>
      <c r="IG453" s="498" t="e">
        <f t="shared" si="9561"/>
        <v>#N/A</v>
      </c>
      <c r="IH453" s="498">
        <f t="shared" si="9562"/>
        <v>0</v>
      </c>
      <c r="II453" s="498">
        <f t="shared" si="9563"/>
        <v>0</v>
      </c>
      <c r="IJ453" s="498" t="e">
        <f t="shared" si="9564"/>
        <v>#N/A</v>
      </c>
      <c r="IK453" s="504">
        <f t="shared" si="9565"/>
        <v>0</v>
      </c>
      <c r="IL453" s="500">
        <f t="shared" si="9566"/>
        <v>0</v>
      </c>
      <c r="IO453" s="665"/>
      <c r="IP453" s="666"/>
      <c r="IQ453" s="667"/>
      <c r="IR453" s="668"/>
      <c r="IS453" s="669"/>
      <c r="IT453" s="691"/>
      <c r="IU453" s="1326"/>
      <c r="IV453" s="497" t="e">
        <f t="shared" si="9567"/>
        <v>#N/A</v>
      </c>
      <c r="IW453" s="497" t="e">
        <f t="shared" si="9568"/>
        <v>#N/A</v>
      </c>
      <c r="IX453" s="498" t="e">
        <f t="shared" si="9569"/>
        <v>#N/A</v>
      </c>
      <c r="IY453" s="498">
        <f t="shared" si="9570"/>
        <v>0</v>
      </c>
      <c r="IZ453" s="498">
        <f t="shared" si="9571"/>
        <v>0</v>
      </c>
      <c r="JA453" s="498" t="e">
        <f t="shared" si="9572"/>
        <v>#N/A</v>
      </c>
      <c r="JB453" s="504">
        <f t="shared" si="9573"/>
        <v>0</v>
      </c>
      <c r="JC453" s="500">
        <f t="shared" si="9574"/>
        <v>0</v>
      </c>
      <c r="JF453" s="665"/>
      <c r="JG453" s="666"/>
      <c r="JH453" s="667"/>
      <c r="JI453" s="668"/>
      <c r="JJ453" s="669"/>
      <c r="JK453" s="691"/>
      <c r="JL453" s="1326"/>
      <c r="JM453" s="497" t="e">
        <f t="shared" si="9575"/>
        <v>#N/A</v>
      </c>
      <c r="JN453" s="497" t="e">
        <f t="shared" si="9576"/>
        <v>#N/A</v>
      </c>
      <c r="JO453" s="498" t="e">
        <f t="shared" si="9577"/>
        <v>#N/A</v>
      </c>
      <c r="JP453" s="498">
        <f t="shared" si="9578"/>
        <v>0</v>
      </c>
      <c r="JQ453" s="498">
        <f t="shared" si="9579"/>
        <v>0</v>
      </c>
      <c r="JR453" s="498" t="e">
        <f t="shared" si="9580"/>
        <v>#N/A</v>
      </c>
      <c r="JS453" s="504">
        <f t="shared" si="9581"/>
        <v>0</v>
      </c>
      <c r="JT453" s="500">
        <f t="shared" si="9582"/>
        <v>0</v>
      </c>
      <c r="JW453" s="665"/>
      <c r="JX453" s="666"/>
      <c r="JY453" s="667"/>
      <c r="JZ453" s="668"/>
      <c r="KA453" s="669"/>
      <c r="KB453" s="691"/>
      <c r="KC453" s="1326"/>
      <c r="KD453" s="497" t="e">
        <f t="shared" si="9583"/>
        <v>#N/A</v>
      </c>
      <c r="KE453" s="497" t="e">
        <f t="shared" si="9584"/>
        <v>#N/A</v>
      </c>
      <c r="KF453" s="498" t="e">
        <f t="shared" si="9585"/>
        <v>#N/A</v>
      </c>
      <c r="KG453" s="498">
        <f t="shared" si="9586"/>
        <v>0</v>
      </c>
      <c r="KH453" s="498">
        <f t="shared" si="9587"/>
        <v>0</v>
      </c>
      <c r="KI453" s="498" t="e">
        <f t="shared" si="9588"/>
        <v>#N/A</v>
      </c>
      <c r="KJ453" s="504">
        <f t="shared" si="9589"/>
        <v>0</v>
      </c>
      <c r="KK453" s="500">
        <f t="shared" si="9590"/>
        <v>0</v>
      </c>
      <c r="KN453" s="665"/>
      <c r="KO453" s="666"/>
      <c r="KP453" s="667"/>
      <c r="KQ453" s="668"/>
      <c r="KR453" s="669"/>
      <c r="KS453" s="691"/>
      <c r="KT453" s="1326"/>
      <c r="KU453" s="497" t="e">
        <f t="shared" si="9591"/>
        <v>#N/A</v>
      </c>
      <c r="KV453" s="497" t="e">
        <f t="shared" si="9592"/>
        <v>#N/A</v>
      </c>
      <c r="KW453" s="498" t="e">
        <f t="shared" si="9593"/>
        <v>#N/A</v>
      </c>
      <c r="KX453" s="498">
        <f t="shared" si="9594"/>
        <v>0</v>
      </c>
      <c r="KY453" s="498">
        <f t="shared" si="9595"/>
        <v>0</v>
      </c>
      <c r="KZ453" s="498" t="e">
        <f t="shared" si="9596"/>
        <v>#N/A</v>
      </c>
      <c r="LA453" s="504">
        <f t="shared" si="9597"/>
        <v>0</v>
      </c>
      <c r="LB453" s="500">
        <f t="shared" si="9598"/>
        <v>0</v>
      </c>
      <c r="LE453" s="665"/>
      <c r="LF453" s="666"/>
      <c r="LG453" s="667"/>
      <c r="LH453" s="668"/>
      <c r="LI453" s="669"/>
      <c r="LJ453" s="691"/>
      <c r="LK453" s="1326"/>
      <c r="LL453" s="497" t="e">
        <f t="shared" si="9599"/>
        <v>#N/A</v>
      </c>
      <c r="LM453" s="497" t="e">
        <f t="shared" si="9600"/>
        <v>#N/A</v>
      </c>
      <c r="LN453" s="498" t="e">
        <f t="shared" si="9601"/>
        <v>#N/A</v>
      </c>
      <c r="LO453" s="498">
        <f t="shared" si="9602"/>
        <v>0</v>
      </c>
      <c r="LP453" s="498">
        <f t="shared" si="9603"/>
        <v>0</v>
      </c>
      <c r="LQ453" s="498" t="e">
        <f t="shared" si="9604"/>
        <v>#N/A</v>
      </c>
      <c r="LR453" s="504">
        <f t="shared" si="9605"/>
        <v>0</v>
      </c>
      <c r="LS453" s="500">
        <f t="shared" si="9606"/>
        <v>0</v>
      </c>
      <c r="LV453" s="665"/>
      <c r="LW453" s="666"/>
      <c r="LX453" s="667"/>
      <c r="LY453" s="668"/>
      <c r="LZ453" s="669"/>
      <c r="MA453" s="691"/>
      <c r="MB453" s="1326"/>
      <c r="MC453" s="497" t="e">
        <f t="shared" si="9607"/>
        <v>#N/A</v>
      </c>
      <c r="MD453" s="497" t="e">
        <f t="shared" si="9608"/>
        <v>#N/A</v>
      </c>
      <c r="ME453" s="498" t="e">
        <f t="shared" si="9609"/>
        <v>#N/A</v>
      </c>
      <c r="MF453" s="498">
        <f t="shared" si="9610"/>
        <v>0</v>
      </c>
      <c r="MG453" s="498">
        <f t="shared" si="9611"/>
        <v>0</v>
      </c>
      <c r="MH453" s="498" t="e">
        <f t="shared" si="9612"/>
        <v>#N/A</v>
      </c>
      <c r="MI453" s="504">
        <f t="shared" si="9613"/>
        <v>0</v>
      </c>
      <c r="MJ453" s="500">
        <f t="shared" si="9614"/>
        <v>0</v>
      </c>
      <c r="MM453" s="665"/>
      <c r="MN453" s="666"/>
      <c r="MO453" s="667"/>
      <c r="MP453" s="668"/>
      <c r="MQ453" s="669"/>
      <c r="MR453" s="691"/>
      <c r="MS453" s="1326"/>
      <c r="MT453" s="497" t="e">
        <f t="shared" si="9615"/>
        <v>#N/A</v>
      </c>
      <c r="MU453" s="497" t="e">
        <f t="shared" si="9616"/>
        <v>#N/A</v>
      </c>
      <c r="MV453" s="498" t="e">
        <f t="shared" si="9617"/>
        <v>#N/A</v>
      </c>
      <c r="MW453" s="498">
        <f t="shared" si="9618"/>
        <v>0</v>
      </c>
      <c r="MX453" s="498">
        <f t="shared" si="9619"/>
        <v>0</v>
      </c>
      <c r="MY453" s="498" t="e">
        <f t="shared" si="9620"/>
        <v>#N/A</v>
      </c>
      <c r="MZ453" s="504">
        <f t="shared" si="9621"/>
        <v>0</v>
      </c>
      <c r="NA453" s="500">
        <f t="shared" si="9622"/>
        <v>0</v>
      </c>
      <c r="ND453" s="665"/>
      <c r="NE453" s="666"/>
      <c r="NF453" s="667"/>
      <c r="NG453" s="668"/>
      <c r="NH453" s="669"/>
      <c r="NI453" s="691"/>
      <c r="NJ453" s="1326"/>
      <c r="NK453" s="497" t="e">
        <f t="shared" si="9623"/>
        <v>#N/A</v>
      </c>
      <c r="NL453" s="497" t="e">
        <f t="shared" si="9624"/>
        <v>#N/A</v>
      </c>
      <c r="NM453" s="498" t="e">
        <f t="shared" si="9625"/>
        <v>#N/A</v>
      </c>
      <c r="NN453" s="498">
        <f t="shared" si="9626"/>
        <v>0</v>
      </c>
      <c r="NO453" s="498">
        <f t="shared" si="9627"/>
        <v>0</v>
      </c>
      <c r="NP453" s="498" t="e">
        <f t="shared" si="9628"/>
        <v>#N/A</v>
      </c>
      <c r="NQ453" s="504">
        <f t="shared" si="9629"/>
        <v>0</v>
      </c>
      <c r="NR453" s="500">
        <f t="shared" si="9630"/>
        <v>0</v>
      </c>
      <c r="NU453" s="665"/>
      <c r="NV453" s="666"/>
      <c r="NW453" s="667"/>
      <c r="NX453" s="668"/>
      <c r="NY453" s="669"/>
      <c r="NZ453" s="691"/>
      <c r="OA453" s="1326"/>
      <c r="OB453" s="497" t="e">
        <f t="shared" si="9631"/>
        <v>#N/A</v>
      </c>
      <c r="OC453" s="497" t="e">
        <f t="shared" si="9632"/>
        <v>#N/A</v>
      </c>
      <c r="OD453" s="498" t="e">
        <f t="shared" si="9633"/>
        <v>#N/A</v>
      </c>
      <c r="OE453" s="498">
        <f t="shared" si="9634"/>
        <v>0</v>
      </c>
      <c r="OF453" s="498">
        <f t="shared" si="9635"/>
        <v>0</v>
      </c>
      <c r="OG453" s="498" t="e">
        <f t="shared" si="9636"/>
        <v>#N/A</v>
      </c>
      <c r="OH453" s="504">
        <f t="shared" si="9637"/>
        <v>0</v>
      </c>
      <c r="OI453" s="500">
        <f t="shared" si="9638"/>
        <v>0</v>
      </c>
      <c r="OL453" s="665"/>
      <c r="OM453" s="666"/>
      <c r="ON453" s="667"/>
      <c r="OO453" s="668"/>
      <c r="OP453" s="669"/>
      <c r="OQ453" s="691"/>
      <c r="OR453" s="1326"/>
      <c r="OS453" s="497" t="e">
        <f t="shared" si="9639"/>
        <v>#N/A</v>
      </c>
      <c r="OT453" s="497" t="e">
        <f t="shared" si="9640"/>
        <v>#N/A</v>
      </c>
      <c r="OU453" s="498" t="e">
        <f t="shared" si="9641"/>
        <v>#N/A</v>
      </c>
      <c r="OV453" s="498">
        <f t="shared" si="9642"/>
        <v>0</v>
      </c>
      <c r="OW453" s="498">
        <f t="shared" si="9643"/>
        <v>0</v>
      </c>
      <c r="OX453" s="498" t="e">
        <f t="shared" si="9644"/>
        <v>#N/A</v>
      </c>
      <c r="OY453" s="504">
        <f t="shared" si="9645"/>
        <v>0</v>
      </c>
      <c r="OZ453" s="500">
        <f t="shared" si="9646"/>
        <v>0</v>
      </c>
      <c r="PC453" s="665"/>
      <c r="PD453" s="666"/>
      <c r="PE453" s="667"/>
      <c r="PF453" s="668"/>
      <c r="PG453" s="669"/>
      <c r="PH453" s="691"/>
      <c r="PI453" s="1326"/>
      <c r="PJ453" s="497" t="e">
        <f t="shared" si="9647"/>
        <v>#N/A</v>
      </c>
      <c r="PK453" s="497" t="e">
        <f t="shared" si="9648"/>
        <v>#N/A</v>
      </c>
      <c r="PL453" s="498" t="e">
        <f t="shared" si="9649"/>
        <v>#N/A</v>
      </c>
      <c r="PM453" s="498">
        <f t="shared" si="9650"/>
        <v>0</v>
      </c>
      <c r="PN453" s="498">
        <f t="shared" si="9651"/>
        <v>0</v>
      </c>
      <c r="PO453" s="498" t="e">
        <f t="shared" si="9652"/>
        <v>#N/A</v>
      </c>
      <c r="PP453" s="504">
        <f t="shared" si="9653"/>
        <v>0</v>
      </c>
      <c r="PQ453" s="500">
        <f t="shared" si="9654"/>
        <v>0</v>
      </c>
      <c r="PT453" s="665"/>
      <c r="PU453" s="666"/>
      <c r="PV453" s="667"/>
      <c r="PW453" s="668"/>
      <c r="PX453" s="669"/>
      <c r="PY453" s="691"/>
      <c r="PZ453" s="1326"/>
      <c r="QA453" s="497" t="e">
        <f t="shared" si="9655"/>
        <v>#N/A</v>
      </c>
      <c r="QB453" s="497" t="e">
        <f t="shared" si="9656"/>
        <v>#N/A</v>
      </c>
      <c r="QC453" s="498" t="e">
        <f t="shared" si="9657"/>
        <v>#N/A</v>
      </c>
      <c r="QD453" s="498">
        <f t="shared" si="9658"/>
        <v>0</v>
      </c>
      <c r="QE453" s="498">
        <f t="shared" si="9659"/>
        <v>0</v>
      </c>
      <c r="QF453" s="498" t="e">
        <f t="shared" si="9660"/>
        <v>#N/A</v>
      </c>
      <c r="QG453" s="504">
        <f t="shared" si="9661"/>
        <v>0</v>
      </c>
      <c r="QH453" s="500">
        <f t="shared" si="9662"/>
        <v>0</v>
      </c>
      <c r="QK453" s="665"/>
      <c r="QL453" s="666"/>
      <c r="QM453" s="667"/>
      <c r="QN453" s="668"/>
      <c r="QO453" s="669"/>
      <c r="QP453" s="691"/>
      <c r="QQ453" s="1326"/>
      <c r="QR453" s="497" t="e">
        <f t="shared" si="9663"/>
        <v>#N/A</v>
      </c>
      <c r="QS453" s="497" t="e">
        <f t="shared" si="9664"/>
        <v>#N/A</v>
      </c>
      <c r="QT453" s="498" t="e">
        <f t="shared" si="9665"/>
        <v>#N/A</v>
      </c>
      <c r="QU453" s="498">
        <f t="shared" si="9666"/>
        <v>0</v>
      </c>
      <c r="QV453" s="498">
        <f t="shared" si="9667"/>
        <v>0</v>
      </c>
      <c r="QW453" s="498" t="e">
        <f t="shared" si="9668"/>
        <v>#N/A</v>
      </c>
      <c r="QX453" s="504">
        <f t="shared" si="9669"/>
        <v>0</v>
      </c>
      <c r="QY453" s="500">
        <f t="shared" si="9670"/>
        <v>0</v>
      </c>
      <c r="RB453" s="428"/>
      <c r="RC453" s="436"/>
      <c r="RD453" s="440"/>
      <c r="RE453" s="406"/>
      <c r="RF453" s="438"/>
      <c r="RG453" s="439"/>
      <c r="RH453" s="439"/>
      <c r="RI453" s="497"/>
      <c r="RJ453" s="497"/>
      <c r="RK453" s="501"/>
      <c r="RL453" s="501"/>
      <c r="RM453" s="501"/>
      <c r="RN453" s="501"/>
      <c r="RO453" s="505"/>
      <c r="RP453" s="503"/>
      <c r="RS453" s="428"/>
      <c r="RT453" s="436"/>
      <c r="RU453" s="440"/>
      <c r="RV453" s="406"/>
      <c r="RW453" s="438"/>
      <c r="RX453" s="439"/>
      <c r="RY453" s="439"/>
      <c r="RZ453" s="497"/>
      <c r="SA453" s="497"/>
      <c r="SB453" s="501"/>
      <c r="SC453" s="501"/>
      <c r="SD453" s="501"/>
      <c r="SE453" s="501"/>
      <c r="SF453" s="505"/>
      <c r="SG453" s="503"/>
      <c r="SJ453" s="428"/>
      <c r="SK453" s="436"/>
      <c r="SL453" s="440"/>
      <c r="SM453" s="406"/>
      <c r="SN453" s="438"/>
      <c r="SO453" s="439"/>
      <c r="SP453" s="439"/>
      <c r="SQ453" s="497"/>
      <c r="SR453" s="497"/>
      <c r="SS453" s="501"/>
      <c r="ST453" s="501"/>
      <c r="SU453" s="501"/>
      <c r="SV453" s="501"/>
      <c r="SW453" s="505"/>
      <c r="SX453" s="503"/>
    </row>
    <row r="454" spans="2:518" ht="53.25" hidden="1" customHeight="1" thickTop="1" thickBot="1">
      <c r="B454" s="577"/>
      <c r="C454" s="578"/>
      <c r="D454" s="579"/>
      <c r="E454" s="580"/>
      <c r="F454" s="581"/>
      <c r="G454" s="585"/>
      <c r="H454" s="595"/>
      <c r="K454" s="577"/>
      <c r="L454" s="767"/>
      <c r="M454" s="579"/>
      <c r="N454" s="580"/>
      <c r="O454" s="581"/>
      <c r="P454" s="585"/>
      <c r="Q454" s="1326"/>
      <c r="R454" s="497"/>
      <c r="S454" s="497"/>
      <c r="T454" s="498"/>
      <c r="U454" s="498"/>
      <c r="V454" s="498"/>
      <c r="W454" s="498"/>
      <c r="X454" s="504"/>
      <c r="Y454" s="500"/>
      <c r="Z454" s="486"/>
      <c r="AA454" s="486"/>
      <c r="AB454" s="577"/>
      <c r="AC454" s="767"/>
      <c r="AD454" s="579"/>
      <c r="AE454" s="580"/>
      <c r="AF454" s="581"/>
      <c r="AG454" s="585"/>
      <c r="AH454" s="1326"/>
      <c r="AI454" s="497"/>
      <c r="AJ454" s="497"/>
      <c r="AK454" s="498"/>
      <c r="AL454" s="498"/>
      <c r="AM454" s="498"/>
      <c r="AN454" s="498"/>
      <c r="AO454" s="504"/>
      <c r="AP454" s="500"/>
      <c r="AQ454" s="486"/>
      <c r="AR454" s="486"/>
      <c r="AS454" s="577"/>
      <c r="AT454" s="767"/>
      <c r="AU454" s="579"/>
      <c r="AV454" s="580"/>
      <c r="AW454" s="581"/>
      <c r="AX454" s="585"/>
      <c r="AY454" s="1326"/>
      <c r="AZ454" s="497"/>
      <c r="BA454" s="497"/>
      <c r="BB454" s="498"/>
      <c r="BC454" s="498"/>
      <c r="BD454" s="498"/>
      <c r="BE454" s="498"/>
      <c r="BF454" s="504"/>
      <c r="BG454" s="500"/>
      <c r="BJ454" s="577"/>
      <c r="BK454" s="767"/>
      <c r="BL454" s="579"/>
      <c r="BM454" s="580"/>
      <c r="BN454" s="581"/>
      <c r="BO454" s="585"/>
      <c r="BP454" s="1326"/>
      <c r="BQ454" s="497"/>
      <c r="BR454" s="497"/>
      <c r="BS454" s="498"/>
      <c r="BT454" s="498"/>
      <c r="BU454" s="498"/>
      <c r="BV454" s="498"/>
      <c r="BW454" s="504"/>
      <c r="BX454" s="500"/>
      <c r="CA454" s="577"/>
      <c r="CB454" s="767"/>
      <c r="CC454" s="579"/>
      <c r="CD454" s="580"/>
      <c r="CE454" s="581"/>
      <c r="CF454" s="585"/>
      <c r="CG454" s="1326"/>
      <c r="CH454" s="497"/>
      <c r="CI454" s="497"/>
      <c r="CJ454" s="498"/>
      <c r="CK454" s="498"/>
      <c r="CL454" s="498"/>
      <c r="CM454" s="498"/>
      <c r="CN454" s="504"/>
      <c r="CO454" s="500"/>
      <c r="CR454" s="577"/>
      <c r="CS454" s="767"/>
      <c r="CT454" s="579"/>
      <c r="CU454" s="580"/>
      <c r="CV454" s="581"/>
      <c r="CW454" s="585"/>
      <c r="CX454" s="1326"/>
      <c r="CY454" s="497"/>
      <c r="CZ454" s="497"/>
      <c r="DA454" s="498"/>
      <c r="DB454" s="498"/>
      <c r="DC454" s="498"/>
      <c r="DD454" s="498"/>
      <c r="DE454" s="504"/>
      <c r="DF454" s="500"/>
      <c r="DI454" s="577"/>
      <c r="DJ454" s="767"/>
      <c r="DK454" s="579"/>
      <c r="DL454" s="580"/>
      <c r="DM454" s="581"/>
      <c r="DN454" s="585"/>
      <c r="DO454" s="1326"/>
      <c r="DP454" s="497"/>
      <c r="DQ454" s="497"/>
      <c r="DR454" s="498"/>
      <c r="DS454" s="498"/>
      <c r="DT454" s="498"/>
      <c r="DU454" s="498"/>
      <c r="DV454" s="504"/>
      <c r="DW454" s="500"/>
      <c r="DZ454" s="577"/>
      <c r="EA454" s="767"/>
      <c r="EB454" s="579"/>
      <c r="EC454" s="580"/>
      <c r="ED454" s="581"/>
      <c r="EE454" s="585"/>
      <c r="EF454" s="1326"/>
      <c r="EG454" s="497"/>
      <c r="EH454" s="497"/>
      <c r="EI454" s="498"/>
      <c r="EJ454" s="498"/>
      <c r="EK454" s="498"/>
      <c r="EL454" s="498"/>
      <c r="EM454" s="504"/>
      <c r="EN454" s="500"/>
      <c r="EQ454" s="665"/>
      <c r="ER454" s="666"/>
      <c r="ES454" s="667"/>
      <c r="ET454" s="668"/>
      <c r="EU454" s="669"/>
      <c r="EV454" s="691"/>
      <c r="EW454" s="1326"/>
      <c r="EX454" s="497" t="e">
        <f t="shared" si="9519"/>
        <v>#N/A</v>
      </c>
      <c r="EY454" s="497" t="e">
        <f t="shared" si="9520"/>
        <v>#N/A</v>
      </c>
      <c r="EZ454" s="498" t="e">
        <f t="shared" si="9521"/>
        <v>#N/A</v>
      </c>
      <c r="FA454" s="498">
        <f t="shared" si="9522"/>
        <v>0</v>
      </c>
      <c r="FB454" s="498">
        <f t="shared" si="9523"/>
        <v>0</v>
      </c>
      <c r="FC454" s="498" t="e">
        <f t="shared" si="9524"/>
        <v>#N/A</v>
      </c>
      <c r="FD454" s="504">
        <f t="shared" si="9525"/>
        <v>0</v>
      </c>
      <c r="FE454" s="500">
        <f t="shared" si="9526"/>
        <v>0</v>
      </c>
      <c r="FH454" s="665"/>
      <c r="FI454" s="666"/>
      <c r="FJ454" s="667"/>
      <c r="FK454" s="668"/>
      <c r="FL454" s="669"/>
      <c r="FM454" s="691"/>
      <c r="FN454" s="1326"/>
      <c r="FO454" s="497" t="e">
        <f t="shared" si="9527"/>
        <v>#N/A</v>
      </c>
      <c r="FP454" s="497" t="e">
        <f t="shared" si="9528"/>
        <v>#N/A</v>
      </c>
      <c r="FQ454" s="498" t="e">
        <f t="shared" si="9529"/>
        <v>#N/A</v>
      </c>
      <c r="FR454" s="498">
        <f t="shared" si="9530"/>
        <v>0</v>
      </c>
      <c r="FS454" s="498">
        <f t="shared" si="9531"/>
        <v>0</v>
      </c>
      <c r="FT454" s="498" t="e">
        <f t="shared" si="9532"/>
        <v>#N/A</v>
      </c>
      <c r="FU454" s="504">
        <f t="shared" si="9533"/>
        <v>0</v>
      </c>
      <c r="FV454" s="500">
        <f t="shared" si="9534"/>
        <v>0</v>
      </c>
      <c r="FY454" s="665"/>
      <c r="FZ454" s="666"/>
      <c r="GA454" s="667"/>
      <c r="GB454" s="668"/>
      <c r="GC454" s="669"/>
      <c r="GD454" s="691"/>
      <c r="GE454" s="1326"/>
      <c r="GF454" s="497" t="e">
        <f t="shared" si="9535"/>
        <v>#N/A</v>
      </c>
      <c r="GG454" s="497" t="e">
        <f t="shared" si="9536"/>
        <v>#N/A</v>
      </c>
      <c r="GH454" s="498" t="e">
        <f t="shared" si="9537"/>
        <v>#N/A</v>
      </c>
      <c r="GI454" s="498">
        <f t="shared" si="9538"/>
        <v>0</v>
      </c>
      <c r="GJ454" s="498">
        <f t="shared" si="9539"/>
        <v>0</v>
      </c>
      <c r="GK454" s="498" t="e">
        <f t="shared" si="9540"/>
        <v>#N/A</v>
      </c>
      <c r="GL454" s="504">
        <f t="shared" si="9541"/>
        <v>0</v>
      </c>
      <c r="GM454" s="500">
        <f t="shared" si="9542"/>
        <v>0</v>
      </c>
      <c r="GP454" s="665"/>
      <c r="GQ454" s="666"/>
      <c r="GR454" s="667"/>
      <c r="GS454" s="668"/>
      <c r="GT454" s="669"/>
      <c r="GU454" s="691"/>
      <c r="GV454" s="1326"/>
      <c r="GW454" s="497" t="e">
        <f t="shared" si="9543"/>
        <v>#N/A</v>
      </c>
      <c r="GX454" s="497" t="e">
        <f t="shared" si="9544"/>
        <v>#N/A</v>
      </c>
      <c r="GY454" s="498" t="e">
        <f t="shared" si="9545"/>
        <v>#N/A</v>
      </c>
      <c r="GZ454" s="498">
        <f t="shared" si="9546"/>
        <v>0</v>
      </c>
      <c r="HA454" s="498">
        <f t="shared" si="9547"/>
        <v>0</v>
      </c>
      <c r="HB454" s="498" t="e">
        <f t="shared" si="9548"/>
        <v>#N/A</v>
      </c>
      <c r="HC454" s="504">
        <f t="shared" si="9549"/>
        <v>0</v>
      </c>
      <c r="HD454" s="500">
        <f t="shared" si="9550"/>
        <v>0</v>
      </c>
      <c r="HG454" s="665"/>
      <c r="HH454" s="666"/>
      <c r="HI454" s="667"/>
      <c r="HJ454" s="668"/>
      <c r="HK454" s="669"/>
      <c r="HL454" s="691"/>
      <c r="HM454" s="1326"/>
      <c r="HN454" s="497" t="e">
        <f t="shared" si="9551"/>
        <v>#N/A</v>
      </c>
      <c r="HO454" s="497" t="e">
        <f t="shared" si="9552"/>
        <v>#N/A</v>
      </c>
      <c r="HP454" s="498" t="e">
        <f t="shared" si="9553"/>
        <v>#N/A</v>
      </c>
      <c r="HQ454" s="498">
        <f t="shared" si="9554"/>
        <v>0</v>
      </c>
      <c r="HR454" s="498">
        <f t="shared" si="9555"/>
        <v>0</v>
      </c>
      <c r="HS454" s="498" t="e">
        <f t="shared" si="9556"/>
        <v>#N/A</v>
      </c>
      <c r="HT454" s="504">
        <f t="shared" si="9557"/>
        <v>0</v>
      </c>
      <c r="HU454" s="500">
        <f t="shared" si="9558"/>
        <v>0</v>
      </c>
      <c r="HX454" s="665"/>
      <c r="HY454" s="666"/>
      <c r="HZ454" s="667"/>
      <c r="IA454" s="668"/>
      <c r="IB454" s="669"/>
      <c r="IC454" s="691"/>
      <c r="ID454" s="1326"/>
      <c r="IE454" s="497" t="e">
        <f t="shared" si="9559"/>
        <v>#N/A</v>
      </c>
      <c r="IF454" s="497" t="e">
        <f t="shared" si="9560"/>
        <v>#N/A</v>
      </c>
      <c r="IG454" s="498" t="e">
        <f t="shared" si="9561"/>
        <v>#N/A</v>
      </c>
      <c r="IH454" s="498">
        <f t="shared" si="9562"/>
        <v>0</v>
      </c>
      <c r="II454" s="498">
        <f t="shared" si="9563"/>
        <v>0</v>
      </c>
      <c r="IJ454" s="498" t="e">
        <f t="shared" si="9564"/>
        <v>#N/A</v>
      </c>
      <c r="IK454" s="504">
        <f t="shared" si="9565"/>
        <v>0</v>
      </c>
      <c r="IL454" s="500">
        <f t="shared" si="9566"/>
        <v>0</v>
      </c>
      <c r="IO454" s="665"/>
      <c r="IP454" s="666"/>
      <c r="IQ454" s="667"/>
      <c r="IR454" s="668"/>
      <c r="IS454" s="669"/>
      <c r="IT454" s="691"/>
      <c r="IU454" s="1326"/>
      <c r="IV454" s="497" t="e">
        <f t="shared" si="9567"/>
        <v>#N/A</v>
      </c>
      <c r="IW454" s="497" t="e">
        <f t="shared" si="9568"/>
        <v>#N/A</v>
      </c>
      <c r="IX454" s="498" t="e">
        <f t="shared" si="9569"/>
        <v>#N/A</v>
      </c>
      <c r="IY454" s="498">
        <f t="shared" si="9570"/>
        <v>0</v>
      </c>
      <c r="IZ454" s="498">
        <f t="shared" si="9571"/>
        <v>0</v>
      </c>
      <c r="JA454" s="498" t="e">
        <f t="shared" si="9572"/>
        <v>#N/A</v>
      </c>
      <c r="JB454" s="504">
        <f t="shared" si="9573"/>
        <v>0</v>
      </c>
      <c r="JC454" s="500">
        <f t="shared" si="9574"/>
        <v>0</v>
      </c>
      <c r="JF454" s="665"/>
      <c r="JG454" s="666"/>
      <c r="JH454" s="667"/>
      <c r="JI454" s="668"/>
      <c r="JJ454" s="669"/>
      <c r="JK454" s="691"/>
      <c r="JL454" s="1326"/>
      <c r="JM454" s="497" t="e">
        <f t="shared" si="9575"/>
        <v>#N/A</v>
      </c>
      <c r="JN454" s="497" t="e">
        <f t="shared" si="9576"/>
        <v>#N/A</v>
      </c>
      <c r="JO454" s="498" t="e">
        <f t="shared" si="9577"/>
        <v>#N/A</v>
      </c>
      <c r="JP454" s="498">
        <f t="shared" si="9578"/>
        <v>0</v>
      </c>
      <c r="JQ454" s="498">
        <f t="shared" si="9579"/>
        <v>0</v>
      </c>
      <c r="JR454" s="498" t="e">
        <f t="shared" si="9580"/>
        <v>#N/A</v>
      </c>
      <c r="JS454" s="504">
        <f t="shared" si="9581"/>
        <v>0</v>
      </c>
      <c r="JT454" s="500">
        <f t="shared" si="9582"/>
        <v>0</v>
      </c>
      <c r="JW454" s="665"/>
      <c r="JX454" s="666"/>
      <c r="JY454" s="667"/>
      <c r="JZ454" s="668"/>
      <c r="KA454" s="669"/>
      <c r="KB454" s="691"/>
      <c r="KC454" s="1326"/>
      <c r="KD454" s="497" t="e">
        <f t="shared" si="9583"/>
        <v>#N/A</v>
      </c>
      <c r="KE454" s="497" t="e">
        <f t="shared" si="9584"/>
        <v>#N/A</v>
      </c>
      <c r="KF454" s="498" t="e">
        <f t="shared" si="9585"/>
        <v>#N/A</v>
      </c>
      <c r="KG454" s="498">
        <f t="shared" si="9586"/>
        <v>0</v>
      </c>
      <c r="KH454" s="498">
        <f t="shared" si="9587"/>
        <v>0</v>
      </c>
      <c r="KI454" s="498" t="e">
        <f t="shared" si="9588"/>
        <v>#N/A</v>
      </c>
      <c r="KJ454" s="504">
        <f t="shared" si="9589"/>
        <v>0</v>
      </c>
      <c r="KK454" s="500">
        <f t="shared" si="9590"/>
        <v>0</v>
      </c>
      <c r="KN454" s="665"/>
      <c r="KO454" s="666"/>
      <c r="KP454" s="667"/>
      <c r="KQ454" s="668"/>
      <c r="KR454" s="669"/>
      <c r="KS454" s="691"/>
      <c r="KT454" s="1326"/>
      <c r="KU454" s="497" t="e">
        <f t="shared" si="9591"/>
        <v>#N/A</v>
      </c>
      <c r="KV454" s="497" t="e">
        <f t="shared" si="9592"/>
        <v>#N/A</v>
      </c>
      <c r="KW454" s="498" t="e">
        <f t="shared" si="9593"/>
        <v>#N/A</v>
      </c>
      <c r="KX454" s="498">
        <f t="shared" si="9594"/>
        <v>0</v>
      </c>
      <c r="KY454" s="498">
        <f t="shared" si="9595"/>
        <v>0</v>
      </c>
      <c r="KZ454" s="498" t="e">
        <f t="shared" si="9596"/>
        <v>#N/A</v>
      </c>
      <c r="LA454" s="504">
        <f t="shared" si="9597"/>
        <v>0</v>
      </c>
      <c r="LB454" s="500">
        <f t="shared" si="9598"/>
        <v>0</v>
      </c>
      <c r="LE454" s="665"/>
      <c r="LF454" s="666"/>
      <c r="LG454" s="667"/>
      <c r="LH454" s="668"/>
      <c r="LI454" s="669"/>
      <c r="LJ454" s="691"/>
      <c r="LK454" s="1326"/>
      <c r="LL454" s="497" t="e">
        <f t="shared" si="9599"/>
        <v>#N/A</v>
      </c>
      <c r="LM454" s="497" t="e">
        <f t="shared" si="9600"/>
        <v>#N/A</v>
      </c>
      <c r="LN454" s="498" t="e">
        <f t="shared" si="9601"/>
        <v>#N/A</v>
      </c>
      <c r="LO454" s="498">
        <f t="shared" si="9602"/>
        <v>0</v>
      </c>
      <c r="LP454" s="498">
        <f t="shared" si="9603"/>
        <v>0</v>
      </c>
      <c r="LQ454" s="498" t="e">
        <f t="shared" si="9604"/>
        <v>#N/A</v>
      </c>
      <c r="LR454" s="504">
        <f t="shared" si="9605"/>
        <v>0</v>
      </c>
      <c r="LS454" s="500">
        <f t="shared" si="9606"/>
        <v>0</v>
      </c>
      <c r="LV454" s="665"/>
      <c r="LW454" s="666"/>
      <c r="LX454" s="667"/>
      <c r="LY454" s="668"/>
      <c r="LZ454" s="669"/>
      <c r="MA454" s="691"/>
      <c r="MB454" s="1326"/>
      <c r="MC454" s="497" t="e">
        <f t="shared" si="9607"/>
        <v>#N/A</v>
      </c>
      <c r="MD454" s="497" t="e">
        <f t="shared" si="9608"/>
        <v>#N/A</v>
      </c>
      <c r="ME454" s="498" t="e">
        <f t="shared" si="9609"/>
        <v>#N/A</v>
      </c>
      <c r="MF454" s="498">
        <f t="shared" si="9610"/>
        <v>0</v>
      </c>
      <c r="MG454" s="498">
        <f t="shared" si="9611"/>
        <v>0</v>
      </c>
      <c r="MH454" s="498" t="e">
        <f t="shared" si="9612"/>
        <v>#N/A</v>
      </c>
      <c r="MI454" s="504">
        <f t="shared" si="9613"/>
        <v>0</v>
      </c>
      <c r="MJ454" s="500">
        <f t="shared" si="9614"/>
        <v>0</v>
      </c>
      <c r="MM454" s="665"/>
      <c r="MN454" s="666"/>
      <c r="MO454" s="667"/>
      <c r="MP454" s="668"/>
      <c r="MQ454" s="669"/>
      <c r="MR454" s="691"/>
      <c r="MS454" s="1326"/>
      <c r="MT454" s="497" t="e">
        <f t="shared" si="9615"/>
        <v>#N/A</v>
      </c>
      <c r="MU454" s="497" t="e">
        <f t="shared" si="9616"/>
        <v>#N/A</v>
      </c>
      <c r="MV454" s="498" t="e">
        <f t="shared" si="9617"/>
        <v>#N/A</v>
      </c>
      <c r="MW454" s="498">
        <f t="shared" si="9618"/>
        <v>0</v>
      </c>
      <c r="MX454" s="498">
        <f t="shared" si="9619"/>
        <v>0</v>
      </c>
      <c r="MY454" s="498" t="e">
        <f t="shared" si="9620"/>
        <v>#N/A</v>
      </c>
      <c r="MZ454" s="504">
        <f t="shared" si="9621"/>
        <v>0</v>
      </c>
      <c r="NA454" s="500">
        <f t="shared" si="9622"/>
        <v>0</v>
      </c>
      <c r="ND454" s="665"/>
      <c r="NE454" s="666"/>
      <c r="NF454" s="667"/>
      <c r="NG454" s="668"/>
      <c r="NH454" s="669"/>
      <c r="NI454" s="691"/>
      <c r="NJ454" s="1326"/>
      <c r="NK454" s="497" t="e">
        <f t="shared" si="9623"/>
        <v>#N/A</v>
      </c>
      <c r="NL454" s="497" t="e">
        <f t="shared" si="9624"/>
        <v>#N/A</v>
      </c>
      <c r="NM454" s="498" t="e">
        <f t="shared" si="9625"/>
        <v>#N/A</v>
      </c>
      <c r="NN454" s="498">
        <f t="shared" si="9626"/>
        <v>0</v>
      </c>
      <c r="NO454" s="498">
        <f t="shared" si="9627"/>
        <v>0</v>
      </c>
      <c r="NP454" s="498" t="e">
        <f t="shared" si="9628"/>
        <v>#N/A</v>
      </c>
      <c r="NQ454" s="504">
        <f t="shared" si="9629"/>
        <v>0</v>
      </c>
      <c r="NR454" s="500">
        <f t="shared" si="9630"/>
        <v>0</v>
      </c>
      <c r="NU454" s="665"/>
      <c r="NV454" s="666"/>
      <c r="NW454" s="667"/>
      <c r="NX454" s="668"/>
      <c r="NY454" s="669"/>
      <c r="NZ454" s="691"/>
      <c r="OA454" s="1326"/>
      <c r="OB454" s="497" t="e">
        <f t="shared" si="9631"/>
        <v>#N/A</v>
      </c>
      <c r="OC454" s="497" t="e">
        <f t="shared" si="9632"/>
        <v>#N/A</v>
      </c>
      <c r="OD454" s="498" t="e">
        <f t="shared" si="9633"/>
        <v>#N/A</v>
      </c>
      <c r="OE454" s="498">
        <f t="shared" si="9634"/>
        <v>0</v>
      </c>
      <c r="OF454" s="498">
        <f t="shared" si="9635"/>
        <v>0</v>
      </c>
      <c r="OG454" s="498" t="e">
        <f t="shared" si="9636"/>
        <v>#N/A</v>
      </c>
      <c r="OH454" s="504">
        <f t="shared" si="9637"/>
        <v>0</v>
      </c>
      <c r="OI454" s="500">
        <f t="shared" si="9638"/>
        <v>0</v>
      </c>
      <c r="OL454" s="665"/>
      <c r="OM454" s="666"/>
      <c r="ON454" s="667"/>
      <c r="OO454" s="668"/>
      <c r="OP454" s="669"/>
      <c r="OQ454" s="691"/>
      <c r="OR454" s="1326"/>
      <c r="OS454" s="497" t="e">
        <f t="shared" si="9639"/>
        <v>#N/A</v>
      </c>
      <c r="OT454" s="497" t="e">
        <f t="shared" si="9640"/>
        <v>#N/A</v>
      </c>
      <c r="OU454" s="498" t="e">
        <f t="shared" si="9641"/>
        <v>#N/A</v>
      </c>
      <c r="OV454" s="498">
        <f t="shared" si="9642"/>
        <v>0</v>
      </c>
      <c r="OW454" s="498">
        <f t="shared" si="9643"/>
        <v>0</v>
      </c>
      <c r="OX454" s="498" t="e">
        <f t="shared" si="9644"/>
        <v>#N/A</v>
      </c>
      <c r="OY454" s="504">
        <f t="shared" si="9645"/>
        <v>0</v>
      </c>
      <c r="OZ454" s="500">
        <f t="shared" si="9646"/>
        <v>0</v>
      </c>
      <c r="PC454" s="665"/>
      <c r="PD454" s="666"/>
      <c r="PE454" s="667"/>
      <c r="PF454" s="668"/>
      <c r="PG454" s="669"/>
      <c r="PH454" s="691"/>
      <c r="PI454" s="1326"/>
      <c r="PJ454" s="497" t="e">
        <f t="shared" si="9647"/>
        <v>#N/A</v>
      </c>
      <c r="PK454" s="497" t="e">
        <f t="shared" si="9648"/>
        <v>#N/A</v>
      </c>
      <c r="PL454" s="498" t="e">
        <f t="shared" si="9649"/>
        <v>#N/A</v>
      </c>
      <c r="PM454" s="498">
        <f t="shared" si="9650"/>
        <v>0</v>
      </c>
      <c r="PN454" s="498">
        <f t="shared" si="9651"/>
        <v>0</v>
      </c>
      <c r="PO454" s="498" t="e">
        <f t="shared" si="9652"/>
        <v>#N/A</v>
      </c>
      <c r="PP454" s="504">
        <f t="shared" si="9653"/>
        <v>0</v>
      </c>
      <c r="PQ454" s="500">
        <f t="shared" si="9654"/>
        <v>0</v>
      </c>
      <c r="PT454" s="665"/>
      <c r="PU454" s="666"/>
      <c r="PV454" s="667"/>
      <c r="PW454" s="668"/>
      <c r="PX454" s="669"/>
      <c r="PY454" s="691"/>
      <c r="PZ454" s="1326"/>
      <c r="QA454" s="497" t="e">
        <f t="shared" si="9655"/>
        <v>#N/A</v>
      </c>
      <c r="QB454" s="497" t="e">
        <f t="shared" si="9656"/>
        <v>#N/A</v>
      </c>
      <c r="QC454" s="498" t="e">
        <f t="shared" si="9657"/>
        <v>#N/A</v>
      </c>
      <c r="QD454" s="498">
        <f t="shared" si="9658"/>
        <v>0</v>
      </c>
      <c r="QE454" s="498">
        <f t="shared" si="9659"/>
        <v>0</v>
      </c>
      <c r="QF454" s="498" t="e">
        <f t="shared" si="9660"/>
        <v>#N/A</v>
      </c>
      <c r="QG454" s="504">
        <f t="shared" si="9661"/>
        <v>0</v>
      </c>
      <c r="QH454" s="500">
        <f t="shared" si="9662"/>
        <v>0</v>
      </c>
      <c r="QK454" s="665"/>
      <c r="QL454" s="666"/>
      <c r="QM454" s="667"/>
      <c r="QN454" s="668"/>
      <c r="QO454" s="669"/>
      <c r="QP454" s="691"/>
      <c r="QQ454" s="1326"/>
      <c r="QR454" s="497" t="e">
        <f t="shared" si="9663"/>
        <v>#N/A</v>
      </c>
      <c r="QS454" s="497" t="e">
        <f t="shared" si="9664"/>
        <v>#N/A</v>
      </c>
      <c r="QT454" s="498" t="e">
        <f t="shared" si="9665"/>
        <v>#N/A</v>
      </c>
      <c r="QU454" s="498">
        <f t="shared" si="9666"/>
        <v>0</v>
      </c>
      <c r="QV454" s="498">
        <f t="shared" si="9667"/>
        <v>0</v>
      </c>
      <c r="QW454" s="498" t="e">
        <f t="shared" si="9668"/>
        <v>#N/A</v>
      </c>
      <c r="QX454" s="504">
        <f t="shared" si="9669"/>
        <v>0</v>
      </c>
      <c r="QY454" s="500">
        <f t="shared" si="9670"/>
        <v>0</v>
      </c>
      <c r="RB454" s="428"/>
      <c r="RC454" s="436"/>
      <c r="RD454" s="440"/>
      <c r="RE454" s="406"/>
      <c r="RF454" s="438"/>
      <c r="RG454" s="439"/>
      <c r="RH454" s="439"/>
      <c r="RI454" s="497"/>
      <c r="RJ454" s="497"/>
      <c r="RK454" s="501"/>
      <c r="RL454" s="501"/>
      <c r="RM454" s="501"/>
      <c r="RN454" s="501"/>
      <c r="RO454" s="505"/>
      <c r="RP454" s="503"/>
      <c r="RS454" s="428"/>
      <c r="RT454" s="436"/>
      <c r="RU454" s="440"/>
      <c r="RV454" s="406"/>
      <c r="RW454" s="438"/>
      <c r="RX454" s="439"/>
      <c r="RY454" s="439"/>
      <c r="RZ454" s="497"/>
      <c r="SA454" s="497"/>
      <c r="SB454" s="501"/>
      <c r="SC454" s="501"/>
      <c r="SD454" s="501"/>
      <c r="SE454" s="501"/>
      <c r="SF454" s="505"/>
      <c r="SG454" s="503"/>
      <c r="SJ454" s="428"/>
      <c r="SK454" s="436"/>
      <c r="SL454" s="440"/>
      <c r="SM454" s="406"/>
      <c r="SN454" s="438"/>
      <c r="SO454" s="439"/>
      <c r="SP454" s="439"/>
      <c r="SQ454" s="497"/>
      <c r="SR454" s="497"/>
      <c r="SS454" s="501"/>
      <c r="ST454" s="501"/>
      <c r="SU454" s="501"/>
      <c r="SV454" s="501"/>
      <c r="SW454" s="505"/>
      <c r="SX454" s="503"/>
    </row>
    <row r="455" spans="2:518" ht="53.25" hidden="1" customHeight="1" thickTop="1" thickBot="1">
      <c r="B455" s="577"/>
      <c r="C455" s="578"/>
      <c r="D455" s="579"/>
      <c r="E455" s="580"/>
      <c r="F455" s="581"/>
      <c r="G455" s="585"/>
      <c r="H455" s="595"/>
      <c r="K455" s="577"/>
      <c r="L455" s="767"/>
      <c r="M455" s="579"/>
      <c r="N455" s="580"/>
      <c r="O455" s="581"/>
      <c r="P455" s="585"/>
      <c r="Q455" s="1326"/>
      <c r="R455" s="497"/>
      <c r="S455" s="497"/>
      <c r="T455" s="498"/>
      <c r="U455" s="498"/>
      <c r="V455" s="498"/>
      <c r="W455" s="498"/>
      <c r="X455" s="504"/>
      <c r="Y455" s="500"/>
      <c r="Z455" s="486"/>
      <c r="AA455" s="486"/>
      <c r="AB455" s="577"/>
      <c r="AC455" s="767"/>
      <c r="AD455" s="579"/>
      <c r="AE455" s="580"/>
      <c r="AF455" s="581"/>
      <c r="AG455" s="585"/>
      <c r="AH455" s="1326"/>
      <c r="AI455" s="497"/>
      <c r="AJ455" s="497"/>
      <c r="AK455" s="498"/>
      <c r="AL455" s="498"/>
      <c r="AM455" s="498"/>
      <c r="AN455" s="498"/>
      <c r="AO455" s="504"/>
      <c r="AP455" s="500"/>
      <c r="AQ455" s="486"/>
      <c r="AR455" s="486"/>
      <c r="AS455" s="577"/>
      <c r="AT455" s="767"/>
      <c r="AU455" s="579"/>
      <c r="AV455" s="580"/>
      <c r="AW455" s="581"/>
      <c r="AX455" s="585"/>
      <c r="AY455" s="1326"/>
      <c r="AZ455" s="497"/>
      <c r="BA455" s="497"/>
      <c r="BB455" s="498"/>
      <c r="BC455" s="498"/>
      <c r="BD455" s="498"/>
      <c r="BE455" s="498"/>
      <c r="BF455" s="504"/>
      <c r="BG455" s="500"/>
      <c r="BJ455" s="577"/>
      <c r="BK455" s="767"/>
      <c r="BL455" s="579"/>
      <c r="BM455" s="580"/>
      <c r="BN455" s="581"/>
      <c r="BO455" s="585"/>
      <c r="BP455" s="1326"/>
      <c r="BQ455" s="497"/>
      <c r="BR455" s="497"/>
      <c r="BS455" s="498"/>
      <c r="BT455" s="498"/>
      <c r="BU455" s="498"/>
      <c r="BV455" s="498"/>
      <c r="BW455" s="504"/>
      <c r="BX455" s="500"/>
      <c r="CA455" s="577"/>
      <c r="CB455" s="767"/>
      <c r="CC455" s="579"/>
      <c r="CD455" s="580"/>
      <c r="CE455" s="581"/>
      <c r="CF455" s="585"/>
      <c r="CG455" s="1326"/>
      <c r="CH455" s="497"/>
      <c r="CI455" s="497"/>
      <c r="CJ455" s="498"/>
      <c r="CK455" s="498"/>
      <c r="CL455" s="498"/>
      <c r="CM455" s="498"/>
      <c r="CN455" s="504"/>
      <c r="CO455" s="500"/>
      <c r="CR455" s="577"/>
      <c r="CS455" s="767"/>
      <c r="CT455" s="579"/>
      <c r="CU455" s="580"/>
      <c r="CV455" s="581"/>
      <c r="CW455" s="585"/>
      <c r="CX455" s="1326"/>
      <c r="CY455" s="497"/>
      <c r="CZ455" s="497"/>
      <c r="DA455" s="498"/>
      <c r="DB455" s="498"/>
      <c r="DC455" s="498"/>
      <c r="DD455" s="498"/>
      <c r="DE455" s="504"/>
      <c r="DF455" s="500"/>
      <c r="DI455" s="577"/>
      <c r="DJ455" s="767"/>
      <c r="DK455" s="579"/>
      <c r="DL455" s="580"/>
      <c r="DM455" s="581"/>
      <c r="DN455" s="585"/>
      <c r="DO455" s="1326"/>
      <c r="DP455" s="497"/>
      <c r="DQ455" s="497"/>
      <c r="DR455" s="498"/>
      <c r="DS455" s="498"/>
      <c r="DT455" s="498"/>
      <c r="DU455" s="498"/>
      <c r="DV455" s="504"/>
      <c r="DW455" s="500"/>
      <c r="DZ455" s="577"/>
      <c r="EA455" s="767"/>
      <c r="EB455" s="579"/>
      <c r="EC455" s="580"/>
      <c r="ED455" s="581"/>
      <c r="EE455" s="585"/>
      <c r="EF455" s="1326"/>
      <c r="EG455" s="497"/>
      <c r="EH455" s="497"/>
      <c r="EI455" s="498"/>
      <c r="EJ455" s="498"/>
      <c r="EK455" s="498"/>
      <c r="EL455" s="498"/>
      <c r="EM455" s="504"/>
      <c r="EN455" s="500"/>
      <c r="EQ455" s="665"/>
      <c r="ER455" s="666"/>
      <c r="ES455" s="667"/>
      <c r="ET455" s="668"/>
      <c r="EU455" s="669"/>
      <c r="EV455" s="691"/>
      <c r="EW455" s="1326"/>
      <c r="EX455" s="497" t="e">
        <f t="shared" si="9519"/>
        <v>#N/A</v>
      </c>
      <c r="EY455" s="497" t="e">
        <f t="shared" si="9520"/>
        <v>#N/A</v>
      </c>
      <c r="EZ455" s="498" t="e">
        <f t="shared" si="9521"/>
        <v>#N/A</v>
      </c>
      <c r="FA455" s="498">
        <f t="shared" si="9522"/>
        <v>0</v>
      </c>
      <c r="FB455" s="498">
        <f t="shared" si="9523"/>
        <v>0</v>
      </c>
      <c r="FC455" s="498" t="e">
        <f t="shared" si="9524"/>
        <v>#N/A</v>
      </c>
      <c r="FD455" s="504">
        <f t="shared" si="9525"/>
        <v>0</v>
      </c>
      <c r="FE455" s="500">
        <f t="shared" si="9526"/>
        <v>0</v>
      </c>
      <c r="FH455" s="665"/>
      <c r="FI455" s="666"/>
      <c r="FJ455" s="667"/>
      <c r="FK455" s="668"/>
      <c r="FL455" s="669"/>
      <c r="FM455" s="691"/>
      <c r="FN455" s="1326"/>
      <c r="FO455" s="497" t="e">
        <f t="shared" si="9527"/>
        <v>#N/A</v>
      </c>
      <c r="FP455" s="497" t="e">
        <f t="shared" si="9528"/>
        <v>#N/A</v>
      </c>
      <c r="FQ455" s="498" t="e">
        <f t="shared" si="9529"/>
        <v>#N/A</v>
      </c>
      <c r="FR455" s="498">
        <f t="shared" si="9530"/>
        <v>0</v>
      </c>
      <c r="FS455" s="498">
        <f t="shared" si="9531"/>
        <v>0</v>
      </c>
      <c r="FT455" s="498" t="e">
        <f t="shared" si="9532"/>
        <v>#N/A</v>
      </c>
      <c r="FU455" s="504">
        <f t="shared" si="9533"/>
        <v>0</v>
      </c>
      <c r="FV455" s="500">
        <f t="shared" si="9534"/>
        <v>0</v>
      </c>
      <c r="FY455" s="665"/>
      <c r="FZ455" s="666"/>
      <c r="GA455" s="667"/>
      <c r="GB455" s="668"/>
      <c r="GC455" s="669"/>
      <c r="GD455" s="691"/>
      <c r="GE455" s="1326"/>
      <c r="GF455" s="497" t="e">
        <f t="shared" si="9535"/>
        <v>#N/A</v>
      </c>
      <c r="GG455" s="497" t="e">
        <f t="shared" si="9536"/>
        <v>#N/A</v>
      </c>
      <c r="GH455" s="498" t="e">
        <f t="shared" si="9537"/>
        <v>#N/A</v>
      </c>
      <c r="GI455" s="498">
        <f t="shared" si="9538"/>
        <v>0</v>
      </c>
      <c r="GJ455" s="498">
        <f t="shared" si="9539"/>
        <v>0</v>
      </c>
      <c r="GK455" s="498" t="e">
        <f t="shared" si="9540"/>
        <v>#N/A</v>
      </c>
      <c r="GL455" s="504">
        <f t="shared" si="9541"/>
        <v>0</v>
      </c>
      <c r="GM455" s="500">
        <f t="shared" si="9542"/>
        <v>0</v>
      </c>
      <c r="GP455" s="665"/>
      <c r="GQ455" s="666"/>
      <c r="GR455" s="667"/>
      <c r="GS455" s="668"/>
      <c r="GT455" s="669"/>
      <c r="GU455" s="691"/>
      <c r="GV455" s="1326"/>
      <c r="GW455" s="497" t="e">
        <f t="shared" si="9543"/>
        <v>#N/A</v>
      </c>
      <c r="GX455" s="497" t="e">
        <f t="shared" si="9544"/>
        <v>#N/A</v>
      </c>
      <c r="GY455" s="498" t="e">
        <f t="shared" si="9545"/>
        <v>#N/A</v>
      </c>
      <c r="GZ455" s="498">
        <f t="shared" si="9546"/>
        <v>0</v>
      </c>
      <c r="HA455" s="498">
        <f t="shared" si="9547"/>
        <v>0</v>
      </c>
      <c r="HB455" s="498" t="e">
        <f t="shared" si="9548"/>
        <v>#N/A</v>
      </c>
      <c r="HC455" s="504">
        <f t="shared" si="9549"/>
        <v>0</v>
      </c>
      <c r="HD455" s="500">
        <f t="shared" si="9550"/>
        <v>0</v>
      </c>
      <c r="HG455" s="665"/>
      <c r="HH455" s="666"/>
      <c r="HI455" s="667"/>
      <c r="HJ455" s="668"/>
      <c r="HK455" s="669"/>
      <c r="HL455" s="691"/>
      <c r="HM455" s="1326"/>
      <c r="HN455" s="497" t="e">
        <f t="shared" si="9551"/>
        <v>#N/A</v>
      </c>
      <c r="HO455" s="497" t="e">
        <f t="shared" si="9552"/>
        <v>#N/A</v>
      </c>
      <c r="HP455" s="498" t="e">
        <f t="shared" si="9553"/>
        <v>#N/A</v>
      </c>
      <c r="HQ455" s="498">
        <f t="shared" si="9554"/>
        <v>0</v>
      </c>
      <c r="HR455" s="498">
        <f t="shared" si="9555"/>
        <v>0</v>
      </c>
      <c r="HS455" s="498" t="e">
        <f t="shared" si="9556"/>
        <v>#N/A</v>
      </c>
      <c r="HT455" s="504">
        <f t="shared" si="9557"/>
        <v>0</v>
      </c>
      <c r="HU455" s="500">
        <f t="shared" si="9558"/>
        <v>0</v>
      </c>
      <c r="HX455" s="665"/>
      <c r="HY455" s="666"/>
      <c r="HZ455" s="667"/>
      <c r="IA455" s="668"/>
      <c r="IB455" s="669"/>
      <c r="IC455" s="691"/>
      <c r="ID455" s="1326"/>
      <c r="IE455" s="497" t="e">
        <f t="shared" si="9559"/>
        <v>#N/A</v>
      </c>
      <c r="IF455" s="497" t="e">
        <f t="shared" si="9560"/>
        <v>#N/A</v>
      </c>
      <c r="IG455" s="498" t="e">
        <f t="shared" si="9561"/>
        <v>#N/A</v>
      </c>
      <c r="IH455" s="498">
        <f t="shared" si="9562"/>
        <v>0</v>
      </c>
      <c r="II455" s="498">
        <f t="shared" si="9563"/>
        <v>0</v>
      </c>
      <c r="IJ455" s="498" t="e">
        <f t="shared" si="9564"/>
        <v>#N/A</v>
      </c>
      <c r="IK455" s="504">
        <f t="shared" si="9565"/>
        <v>0</v>
      </c>
      <c r="IL455" s="500">
        <f t="shared" si="9566"/>
        <v>0</v>
      </c>
      <c r="IO455" s="665"/>
      <c r="IP455" s="666"/>
      <c r="IQ455" s="667"/>
      <c r="IR455" s="668"/>
      <c r="IS455" s="669"/>
      <c r="IT455" s="691"/>
      <c r="IU455" s="1326"/>
      <c r="IV455" s="497" t="e">
        <f t="shared" si="9567"/>
        <v>#N/A</v>
      </c>
      <c r="IW455" s="497" t="e">
        <f t="shared" si="9568"/>
        <v>#N/A</v>
      </c>
      <c r="IX455" s="498" t="e">
        <f t="shared" si="9569"/>
        <v>#N/A</v>
      </c>
      <c r="IY455" s="498">
        <f t="shared" si="9570"/>
        <v>0</v>
      </c>
      <c r="IZ455" s="498">
        <f t="shared" si="9571"/>
        <v>0</v>
      </c>
      <c r="JA455" s="498" t="e">
        <f t="shared" si="9572"/>
        <v>#N/A</v>
      </c>
      <c r="JB455" s="504">
        <f t="shared" si="9573"/>
        <v>0</v>
      </c>
      <c r="JC455" s="500">
        <f t="shared" si="9574"/>
        <v>0</v>
      </c>
      <c r="JF455" s="665"/>
      <c r="JG455" s="666"/>
      <c r="JH455" s="667"/>
      <c r="JI455" s="668"/>
      <c r="JJ455" s="669"/>
      <c r="JK455" s="691"/>
      <c r="JL455" s="1326"/>
      <c r="JM455" s="497" t="e">
        <f t="shared" si="9575"/>
        <v>#N/A</v>
      </c>
      <c r="JN455" s="497" t="e">
        <f t="shared" si="9576"/>
        <v>#N/A</v>
      </c>
      <c r="JO455" s="498" t="e">
        <f t="shared" si="9577"/>
        <v>#N/A</v>
      </c>
      <c r="JP455" s="498">
        <f t="shared" si="9578"/>
        <v>0</v>
      </c>
      <c r="JQ455" s="498">
        <f t="shared" si="9579"/>
        <v>0</v>
      </c>
      <c r="JR455" s="498" t="e">
        <f t="shared" si="9580"/>
        <v>#N/A</v>
      </c>
      <c r="JS455" s="504">
        <f t="shared" si="9581"/>
        <v>0</v>
      </c>
      <c r="JT455" s="500">
        <f t="shared" si="9582"/>
        <v>0</v>
      </c>
      <c r="JW455" s="665"/>
      <c r="JX455" s="666"/>
      <c r="JY455" s="667"/>
      <c r="JZ455" s="668"/>
      <c r="KA455" s="669"/>
      <c r="KB455" s="691"/>
      <c r="KC455" s="1326"/>
      <c r="KD455" s="497" t="e">
        <f t="shared" si="9583"/>
        <v>#N/A</v>
      </c>
      <c r="KE455" s="497" t="e">
        <f t="shared" si="9584"/>
        <v>#N/A</v>
      </c>
      <c r="KF455" s="498" t="e">
        <f t="shared" si="9585"/>
        <v>#N/A</v>
      </c>
      <c r="KG455" s="498">
        <f t="shared" si="9586"/>
        <v>0</v>
      </c>
      <c r="KH455" s="498">
        <f t="shared" si="9587"/>
        <v>0</v>
      </c>
      <c r="KI455" s="498" t="e">
        <f t="shared" si="9588"/>
        <v>#N/A</v>
      </c>
      <c r="KJ455" s="504">
        <f t="shared" si="9589"/>
        <v>0</v>
      </c>
      <c r="KK455" s="500">
        <f t="shared" si="9590"/>
        <v>0</v>
      </c>
      <c r="KN455" s="665"/>
      <c r="KO455" s="666"/>
      <c r="KP455" s="667"/>
      <c r="KQ455" s="668"/>
      <c r="KR455" s="669"/>
      <c r="KS455" s="691"/>
      <c r="KT455" s="1326"/>
      <c r="KU455" s="497" t="e">
        <f t="shared" si="9591"/>
        <v>#N/A</v>
      </c>
      <c r="KV455" s="497" t="e">
        <f t="shared" si="9592"/>
        <v>#N/A</v>
      </c>
      <c r="KW455" s="498" t="e">
        <f t="shared" si="9593"/>
        <v>#N/A</v>
      </c>
      <c r="KX455" s="498">
        <f t="shared" si="9594"/>
        <v>0</v>
      </c>
      <c r="KY455" s="498">
        <f t="shared" si="9595"/>
        <v>0</v>
      </c>
      <c r="KZ455" s="498" t="e">
        <f t="shared" si="9596"/>
        <v>#N/A</v>
      </c>
      <c r="LA455" s="504">
        <f t="shared" si="9597"/>
        <v>0</v>
      </c>
      <c r="LB455" s="500">
        <f t="shared" si="9598"/>
        <v>0</v>
      </c>
      <c r="LE455" s="665"/>
      <c r="LF455" s="666"/>
      <c r="LG455" s="667"/>
      <c r="LH455" s="668"/>
      <c r="LI455" s="669"/>
      <c r="LJ455" s="691"/>
      <c r="LK455" s="1326"/>
      <c r="LL455" s="497" t="e">
        <f t="shared" si="9599"/>
        <v>#N/A</v>
      </c>
      <c r="LM455" s="497" t="e">
        <f t="shared" si="9600"/>
        <v>#N/A</v>
      </c>
      <c r="LN455" s="498" t="e">
        <f t="shared" si="9601"/>
        <v>#N/A</v>
      </c>
      <c r="LO455" s="498">
        <f t="shared" si="9602"/>
        <v>0</v>
      </c>
      <c r="LP455" s="498">
        <f t="shared" si="9603"/>
        <v>0</v>
      </c>
      <c r="LQ455" s="498" t="e">
        <f t="shared" si="9604"/>
        <v>#N/A</v>
      </c>
      <c r="LR455" s="504">
        <f t="shared" si="9605"/>
        <v>0</v>
      </c>
      <c r="LS455" s="500">
        <f t="shared" si="9606"/>
        <v>0</v>
      </c>
      <c r="LV455" s="665"/>
      <c r="LW455" s="666"/>
      <c r="LX455" s="667"/>
      <c r="LY455" s="668"/>
      <c r="LZ455" s="669"/>
      <c r="MA455" s="691"/>
      <c r="MB455" s="1326"/>
      <c r="MC455" s="497" t="e">
        <f t="shared" si="9607"/>
        <v>#N/A</v>
      </c>
      <c r="MD455" s="497" t="e">
        <f t="shared" si="9608"/>
        <v>#N/A</v>
      </c>
      <c r="ME455" s="498" t="e">
        <f t="shared" si="9609"/>
        <v>#N/A</v>
      </c>
      <c r="MF455" s="498">
        <f t="shared" si="9610"/>
        <v>0</v>
      </c>
      <c r="MG455" s="498">
        <f t="shared" si="9611"/>
        <v>0</v>
      </c>
      <c r="MH455" s="498" t="e">
        <f t="shared" si="9612"/>
        <v>#N/A</v>
      </c>
      <c r="MI455" s="504">
        <f t="shared" si="9613"/>
        <v>0</v>
      </c>
      <c r="MJ455" s="500">
        <f t="shared" si="9614"/>
        <v>0</v>
      </c>
      <c r="MM455" s="665"/>
      <c r="MN455" s="666"/>
      <c r="MO455" s="667"/>
      <c r="MP455" s="668"/>
      <c r="MQ455" s="669"/>
      <c r="MR455" s="691"/>
      <c r="MS455" s="1326"/>
      <c r="MT455" s="497" t="e">
        <f t="shared" si="9615"/>
        <v>#N/A</v>
      </c>
      <c r="MU455" s="497" t="e">
        <f t="shared" si="9616"/>
        <v>#N/A</v>
      </c>
      <c r="MV455" s="498" t="e">
        <f t="shared" si="9617"/>
        <v>#N/A</v>
      </c>
      <c r="MW455" s="498">
        <f t="shared" si="9618"/>
        <v>0</v>
      </c>
      <c r="MX455" s="498">
        <f t="shared" si="9619"/>
        <v>0</v>
      </c>
      <c r="MY455" s="498" t="e">
        <f t="shared" si="9620"/>
        <v>#N/A</v>
      </c>
      <c r="MZ455" s="504">
        <f t="shared" si="9621"/>
        <v>0</v>
      </c>
      <c r="NA455" s="500">
        <f t="shared" si="9622"/>
        <v>0</v>
      </c>
      <c r="ND455" s="665"/>
      <c r="NE455" s="666"/>
      <c r="NF455" s="667"/>
      <c r="NG455" s="668"/>
      <c r="NH455" s="669"/>
      <c r="NI455" s="691"/>
      <c r="NJ455" s="1326"/>
      <c r="NK455" s="497" t="e">
        <f t="shared" si="9623"/>
        <v>#N/A</v>
      </c>
      <c r="NL455" s="497" t="e">
        <f t="shared" si="9624"/>
        <v>#N/A</v>
      </c>
      <c r="NM455" s="498" t="e">
        <f t="shared" si="9625"/>
        <v>#N/A</v>
      </c>
      <c r="NN455" s="498">
        <f t="shared" si="9626"/>
        <v>0</v>
      </c>
      <c r="NO455" s="498">
        <f t="shared" si="9627"/>
        <v>0</v>
      </c>
      <c r="NP455" s="498" t="e">
        <f t="shared" si="9628"/>
        <v>#N/A</v>
      </c>
      <c r="NQ455" s="504">
        <f t="shared" si="9629"/>
        <v>0</v>
      </c>
      <c r="NR455" s="500">
        <f t="shared" si="9630"/>
        <v>0</v>
      </c>
      <c r="NU455" s="665"/>
      <c r="NV455" s="666"/>
      <c r="NW455" s="667"/>
      <c r="NX455" s="668"/>
      <c r="NY455" s="669"/>
      <c r="NZ455" s="691"/>
      <c r="OA455" s="1326"/>
      <c r="OB455" s="497" t="e">
        <f t="shared" si="9631"/>
        <v>#N/A</v>
      </c>
      <c r="OC455" s="497" t="e">
        <f t="shared" si="9632"/>
        <v>#N/A</v>
      </c>
      <c r="OD455" s="498" t="e">
        <f t="shared" si="9633"/>
        <v>#N/A</v>
      </c>
      <c r="OE455" s="498">
        <f t="shared" si="9634"/>
        <v>0</v>
      </c>
      <c r="OF455" s="498">
        <f t="shared" si="9635"/>
        <v>0</v>
      </c>
      <c r="OG455" s="498" t="e">
        <f t="shared" si="9636"/>
        <v>#N/A</v>
      </c>
      <c r="OH455" s="504">
        <f t="shared" si="9637"/>
        <v>0</v>
      </c>
      <c r="OI455" s="500">
        <f t="shared" si="9638"/>
        <v>0</v>
      </c>
      <c r="OL455" s="665"/>
      <c r="OM455" s="666"/>
      <c r="ON455" s="667"/>
      <c r="OO455" s="668"/>
      <c r="OP455" s="669"/>
      <c r="OQ455" s="691"/>
      <c r="OR455" s="1326"/>
      <c r="OS455" s="497" t="e">
        <f t="shared" si="9639"/>
        <v>#N/A</v>
      </c>
      <c r="OT455" s="497" t="e">
        <f t="shared" si="9640"/>
        <v>#N/A</v>
      </c>
      <c r="OU455" s="498" t="e">
        <f t="shared" si="9641"/>
        <v>#N/A</v>
      </c>
      <c r="OV455" s="498">
        <f t="shared" si="9642"/>
        <v>0</v>
      </c>
      <c r="OW455" s="498">
        <f t="shared" si="9643"/>
        <v>0</v>
      </c>
      <c r="OX455" s="498" t="e">
        <f t="shared" si="9644"/>
        <v>#N/A</v>
      </c>
      <c r="OY455" s="504">
        <f t="shared" si="9645"/>
        <v>0</v>
      </c>
      <c r="OZ455" s="500">
        <f t="shared" si="9646"/>
        <v>0</v>
      </c>
      <c r="PC455" s="665"/>
      <c r="PD455" s="666"/>
      <c r="PE455" s="667"/>
      <c r="PF455" s="668"/>
      <c r="PG455" s="669"/>
      <c r="PH455" s="691"/>
      <c r="PI455" s="1326"/>
      <c r="PJ455" s="497" t="e">
        <f t="shared" si="9647"/>
        <v>#N/A</v>
      </c>
      <c r="PK455" s="497" t="e">
        <f t="shared" si="9648"/>
        <v>#N/A</v>
      </c>
      <c r="PL455" s="498" t="e">
        <f t="shared" si="9649"/>
        <v>#N/A</v>
      </c>
      <c r="PM455" s="498">
        <f t="shared" si="9650"/>
        <v>0</v>
      </c>
      <c r="PN455" s="498">
        <f t="shared" si="9651"/>
        <v>0</v>
      </c>
      <c r="PO455" s="498" t="e">
        <f t="shared" si="9652"/>
        <v>#N/A</v>
      </c>
      <c r="PP455" s="504">
        <f t="shared" si="9653"/>
        <v>0</v>
      </c>
      <c r="PQ455" s="500">
        <f t="shared" si="9654"/>
        <v>0</v>
      </c>
      <c r="PT455" s="665"/>
      <c r="PU455" s="666"/>
      <c r="PV455" s="667"/>
      <c r="PW455" s="668"/>
      <c r="PX455" s="669"/>
      <c r="PY455" s="691"/>
      <c r="PZ455" s="1326"/>
      <c r="QA455" s="497" t="e">
        <f t="shared" si="9655"/>
        <v>#N/A</v>
      </c>
      <c r="QB455" s="497" t="e">
        <f t="shared" si="9656"/>
        <v>#N/A</v>
      </c>
      <c r="QC455" s="498" t="e">
        <f t="shared" si="9657"/>
        <v>#N/A</v>
      </c>
      <c r="QD455" s="498">
        <f t="shared" si="9658"/>
        <v>0</v>
      </c>
      <c r="QE455" s="498">
        <f t="shared" si="9659"/>
        <v>0</v>
      </c>
      <c r="QF455" s="498" t="e">
        <f t="shared" si="9660"/>
        <v>#N/A</v>
      </c>
      <c r="QG455" s="504">
        <f t="shared" si="9661"/>
        <v>0</v>
      </c>
      <c r="QH455" s="500">
        <f t="shared" si="9662"/>
        <v>0</v>
      </c>
      <c r="QK455" s="665"/>
      <c r="QL455" s="666"/>
      <c r="QM455" s="667"/>
      <c r="QN455" s="668"/>
      <c r="QO455" s="669"/>
      <c r="QP455" s="691"/>
      <c r="QQ455" s="1326"/>
      <c r="QR455" s="497" t="e">
        <f t="shared" si="9663"/>
        <v>#N/A</v>
      </c>
      <c r="QS455" s="497" t="e">
        <f t="shared" si="9664"/>
        <v>#N/A</v>
      </c>
      <c r="QT455" s="498" t="e">
        <f t="shared" si="9665"/>
        <v>#N/A</v>
      </c>
      <c r="QU455" s="498">
        <f t="shared" si="9666"/>
        <v>0</v>
      </c>
      <c r="QV455" s="498">
        <f t="shared" si="9667"/>
        <v>0</v>
      </c>
      <c r="QW455" s="498" t="e">
        <f t="shared" si="9668"/>
        <v>#N/A</v>
      </c>
      <c r="QX455" s="504">
        <f t="shared" si="9669"/>
        <v>0</v>
      </c>
      <c r="QY455" s="500">
        <f t="shared" si="9670"/>
        <v>0</v>
      </c>
      <c r="RB455" s="428"/>
      <c r="RC455" s="436"/>
      <c r="RD455" s="440"/>
      <c r="RE455" s="406"/>
      <c r="RF455" s="438"/>
      <c r="RG455" s="439"/>
      <c r="RH455" s="439"/>
      <c r="RI455" s="497"/>
      <c r="RJ455" s="497"/>
      <c r="RK455" s="501"/>
      <c r="RL455" s="501"/>
      <c r="RM455" s="501"/>
      <c r="RN455" s="501"/>
      <c r="RO455" s="505"/>
      <c r="RP455" s="503"/>
      <c r="RS455" s="428"/>
      <c r="RT455" s="436"/>
      <c r="RU455" s="440"/>
      <c r="RV455" s="406"/>
      <c r="RW455" s="438"/>
      <c r="RX455" s="439"/>
      <c r="RY455" s="439"/>
      <c r="RZ455" s="497"/>
      <c r="SA455" s="497"/>
      <c r="SB455" s="501"/>
      <c r="SC455" s="501"/>
      <c r="SD455" s="501"/>
      <c r="SE455" s="501"/>
      <c r="SF455" s="505"/>
      <c r="SG455" s="503"/>
      <c r="SJ455" s="428"/>
      <c r="SK455" s="436"/>
      <c r="SL455" s="440"/>
      <c r="SM455" s="406"/>
      <c r="SN455" s="438"/>
      <c r="SO455" s="439"/>
      <c r="SP455" s="439"/>
      <c r="SQ455" s="497"/>
      <c r="SR455" s="497"/>
      <c r="SS455" s="501"/>
      <c r="ST455" s="501"/>
      <c r="SU455" s="501"/>
      <c r="SV455" s="501"/>
      <c r="SW455" s="505"/>
      <c r="SX455" s="503"/>
    </row>
    <row r="456" spans="2:518" ht="53.25" hidden="1" customHeight="1" thickTop="1" thickBot="1">
      <c r="B456" s="577"/>
      <c r="C456" s="578"/>
      <c r="D456" s="579"/>
      <c r="E456" s="580"/>
      <c r="F456" s="581"/>
      <c r="G456" s="585"/>
      <c r="H456" s="595"/>
      <c r="K456" s="577"/>
      <c r="L456" s="767"/>
      <c r="M456" s="579"/>
      <c r="N456" s="580"/>
      <c r="O456" s="581"/>
      <c r="P456" s="585"/>
      <c r="Q456" s="1326"/>
      <c r="R456" s="497"/>
      <c r="S456" s="497"/>
      <c r="T456" s="498"/>
      <c r="U456" s="498"/>
      <c r="V456" s="498"/>
      <c r="W456" s="498"/>
      <c r="X456" s="504"/>
      <c r="Y456" s="500"/>
      <c r="Z456" s="486"/>
      <c r="AA456" s="486"/>
      <c r="AB456" s="577"/>
      <c r="AC456" s="767"/>
      <c r="AD456" s="579"/>
      <c r="AE456" s="580"/>
      <c r="AF456" s="581"/>
      <c r="AG456" s="585"/>
      <c r="AH456" s="1326"/>
      <c r="AI456" s="497"/>
      <c r="AJ456" s="497"/>
      <c r="AK456" s="498"/>
      <c r="AL456" s="498"/>
      <c r="AM456" s="498"/>
      <c r="AN456" s="498"/>
      <c r="AO456" s="504"/>
      <c r="AP456" s="500"/>
      <c r="AQ456" s="486"/>
      <c r="AR456" s="486"/>
      <c r="AS456" s="577"/>
      <c r="AT456" s="767"/>
      <c r="AU456" s="579"/>
      <c r="AV456" s="580"/>
      <c r="AW456" s="581"/>
      <c r="AX456" s="585"/>
      <c r="AY456" s="1326"/>
      <c r="AZ456" s="497"/>
      <c r="BA456" s="497"/>
      <c r="BB456" s="498"/>
      <c r="BC456" s="498"/>
      <c r="BD456" s="498"/>
      <c r="BE456" s="498"/>
      <c r="BF456" s="504"/>
      <c r="BG456" s="500"/>
      <c r="BJ456" s="577"/>
      <c r="BK456" s="767"/>
      <c r="BL456" s="579"/>
      <c r="BM456" s="580"/>
      <c r="BN456" s="581"/>
      <c r="BO456" s="585"/>
      <c r="BP456" s="1326"/>
      <c r="BQ456" s="497"/>
      <c r="BR456" s="497"/>
      <c r="BS456" s="498"/>
      <c r="BT456" s="498"/>
      <c r="BU456" s="498"/>
      <c r="BV456" s="498"/>
      <c r="BW456" s="504"/>
      <c r="BX456" s="500"/>
      <c r="CA456" s="577"/>
      <c r="CB456" s="767"/>
      <c r="CC456" s="579"/>
      <c r="CD456" s="580"/>
      <c r="CE456" s="581"/>
      <c r="CF456" s="585"/>
      <c r="CG456" s="1326"/>
      <c r="CH456" s="497"/>
      <c r="CI456" s="497"/>
      <c r="CJ456" s="498"/>
      <c r="CK456" s="498"/>
      <c r="CL456" s="498"/>
      <c r="CM456" s="498"/>
      <c r="CN456" s="504"/>
      <c r="CO456" s="500"/>
      <c r="CR456" s="577"/>
      <c r="CS456" s="767"/>
      <c r="CT456" s="579"/>
      <c r="CU456" s="580"/>
      <c r="CV456" s="581"/>
      <c r="CW456" s="585"/>
      <c r="CX456" s="1326"/>
      <c r="CY456" s="497"/>
      <c r="CZ456" s="497"/>
      <c r="DA456" s="498"/>
      <c r="DB456" s="498"/>
      <c r="DC456" s="498"/>
      <c r="DD456" s="498"/>
      <c r="DE456" s="504"/>
      <c r="DF456" s="500"/>
      <c r="DI456" s="577"/>
      <c r="DJ456" s="767"/>
      <c r="DK456" s="579"/>
      <c r="DL456" s="580"/>
      <c r="DM456" s="581"/>
      <c r="DN456" s="585"/>
      <c r="DO456" s="1326"/>
      <c r="DP456" s="497"/>
      <c r="DQ456" s="497"/>
      <c r="DR456" s="498"/>
      <c r="DS456" s="498"/>
      <c r="DT456" s="498"/>
      <c r="DU456" s="498"/>
      <c r="DV456" s="504"/>
      <c r="DW456" s="500"/>
      <c r="DZ456" s="577"/>
      <c r="EA456" s="767"/>
      <c r="EB456" s="579"/>
      <c r="EC456" s="580"/>
      <c r="ED456" s="581"/>
      <c r="EE456" s="585"/>
      <c r="EF456" s="1326"/>
      <c r="EG456" s="497"/>
      <c r="EH456" s="497"/>
      <c r="EI456" s="498"/>
      <c r="EJ456" s="498"/>
      <c r="EK456" s="498"/>
      <c r="EL456" s="498"/>
      <c r="EM456" s="504"/>
      <c r="EN456" s="500"/>
      <c r="EQ456" s="665"/>
      <c r="ER456" s="666"/>
      <c r="ES456" s="667"/>
      <c r="ET456" s="668"/>
      <c r="EU456" s="669"/>
      <c r="EV456" s="691"/>
      <c r="EW456" s="1326"/>
      <c r="EX456" s="497" t="e">
        <f t="shared" si="9519"/>
        <v>#N/A</v>
      </c>
      <c r="EY456" s="497" t="e">
        <f t="shared" si="9520"/>
        <v>#N/A</v>
      </c>
      <c r="EZ456" s="498" t="e">
        <f t="shared" si="9521"/>
        <v>#N/A</v>
      </c>
      <c r="FA456" s="498">
        <f t="shared" si="9522"/>
        <v>0</v>
      </c>
      <c r="FB456" s="498">
        <f t="shared" si="9523"/>
        <v>0</v>
      </c>
      <c r="FC456" s="498" t="e">
        <f t="shared" si="9524"/>
        <v>#N/A</v>
      </c>
      <c r="FD456" s="504">
        <f t="shared" si="9525"/>
        <v>0</v>
      </c>
      <c r="FE456" s="500">
        <f t="shared" si="9526"/>
        <v>0</v>
      </c>
      <c r="FH456" s="665"/>
      <c r="FI456" s="666"/>
      <c r="FJ456" s="667"/>
      <c r="FK456" s="668"/>
      <c r="FL456" s="669"/>
      <c r="FM456" s="691"/>
      <c r="FN456" s="1326"/>
      <c r="FO456" s="497" t="e">
        <f t="shared" si="9527"/>
        <v>#N/A</v>
      </c>
      <c r="FP456" s="497" t="e">
        <f t="shared" si="9528"/>
        <v>#N/A</v>
      </c>
      <c r="FQ456" s="498" t="e">
        <f t="shared" si="9529"/>
        <v>#N/A</v>
      </c>
      <c r="FR456" s="498">
        <f t="shared" si="9530"/>
        <v>0</v>
      </c>
      <c r="FS456" s="498">
        <f t="shared" si="9531"/>
        <v>0</v>
      </c>
      <c r="FT456" s="498" t="e">
        <f t="shared" si="9532"/>
        <v>#N/A</v>
      </c>
      <c r="FU456" s="504">
        <f t="shared" si="9533"/>
        <v>0</v>
      </c>
      <c r="FV456" s="500">
        <f t="shared" si="9534"/>
        <v>0</v>
      </c>
      <c r="FY456" s="665"/>
      <c r="FZ456" s="666"/>
      <c r="GA456" s="667"/>
      <c r="GB456" s="668"/>
      <c r="GC456" s="669"/>
      <c r="GD456" s="691"/>
      <c r="GE456" s="1326"/>
      <c r="GF456" s="497" t="e">
        <f t="shared" si="9535"/>
        <v>#N/A</v>
      </c>
      <c r="GG456" s="497" t="e">
        <f t="shared" si="9536"/>
        <v>#N/A</v>
      </c>
      <c r="GH456" s="498" t="e">
        <f t="shared" si="9537"/>
        <v>#N/A</v>
      </c>
      <c r="GI456" s="498">
        <f t="shared" si="9538"/>
        <v>0</v>
      </c>
      <c r="GJ456" s="498">
        <f t="shared" si="9539"/>
        <v>0</v>
      </c>
      <c r="GK456" s="498" t="e">
        <f t="shared" si="9540"/>
        <v>#N/A</v>
      </c>
      <c r="GL456" s="504">
        <f t="shared" si="9541"/>
        <v>0</v>
      </c>
      <c r="GM456" s="500">
        <f t="shared" si="9542"/>
        <v>0</v>
      </c>
      <c r="GP456" s="665"/>
      <c r="GQ456" s="666"/>
      <c r="GR456" s="667"/>
      <c r="GS456" s="668"/>
      <c r="GT456" s="669"/>
      <c r="GU456" s="691"/>
      <c r="GV456" s="1326"/>
      <c r="GW456" s="497" t="e">
        <f t="shared" si="9543"/>
        <v>#N/A</v>
      </c>
      <c r="GX456" s="497" t="e">
        <f t="shared" si="9544"/>
        <v>#N/A</v>
      </c>
      <c r="GY456" s="498" t="e">
        <f t="shared" si="9545"/>
        <v>#N/A</v>
      </c>
      <c r="GZ456" s="498">
        <f t="shared" si="9546"/>
        <v>0</v>
      </c>
      <c r="HA456" s="498">
        <f t="shared" si="9547"/>
        <v>0</v>
      </c>
      <c r="HB456" s="498" t="e">
        <f t="shared" si="9548"/>
        <v>#N/A</v>
      </c>
      <c r="HC456" s="504">
        <f t="shared" si="9549"/>
        <v>0</v>
      </c>
      <c r="HD456" s="500">
        <f t="shared" si="9550"/>
        <v>0</v>
      </c>
      <c r="HG456" s="665"/>
      <c r="HH456" s="666"/>
      <c r="HI456" s="667"/>
      <c r="HJ456" s="668"/>
      <c r="HK456" s="669"/>
      <c r="HL456" s="691"/>
      <c r="HM456" s="1326"/>
      <c r="HN456" s="497" t="e">
        <f t="shared" si="9551"/>
        <v>#N/A</v>
      </c>
      <c r="HO456" s="497" t="e">
        <f t="shared" si="9552"/>
        <v>#N/A</v>
      </c>
      <c r="HP456" s="498" t="e">
        <f t="shared" si="9553"/>
        <v>#N/A</v>
      </c>
      <c r="HQ456" s="498">
        <f t="shared" si="9554"/>
        <v>0</v>
      </c>
      <c r="HR456" s="498">
        <f t="shared" si="9555"/>
        <v>0</v>
      </c>
      <c r="HS456" s="498" t="e">
        <f t="shared" si="9556"/>
        <v>#N/A</v>
      </c>
      <c r="HT456" s="504">
        <f t="shared" si="9557"/>
        <v>0</v>
      </c>
      <c r="HU456" s="500">
        <f t="shared" si="9558"/>
        <v>0</v>
      </c>
      <c r="HX456" s="665"/>
      <c r="HY456" s="666"/>
      <c r="HZ456" s="667"/>
      <c r="IA456" s="668"/>
      <c r="IB456" s="669"/>
      <c r="IC456" s="691"/>
      <c r="ID456" s="1326"/>
      <c r="IE456" s="497" t="e">
        <f t="shared" si="9559"/>
        <v>#N/A</v>
      </c>
      <c r="IF456" s="497" t="e">
        <f t="shared" si="9560"/>
        <v>#N/A</v>
      </c>
      <c r="IG456" s="498" t="e">
        <f t="shared" si="9561"/>
        <v>#N/A</v>
      </c>
      <c r="IH456" s="498">
        <f t="shared" si="9562"/>
        <v>0</v>
      </c>
      <c r="II456" s="498">
        <f t="shared" si="9563"/>
        <v>0</v>
      </c>
      <c r="IJ456" s="498" t="e">
        <f t="shared" si="9564"/>
        <v>#N/A</v>
      </c>
      <c r="IK456" s="504">
        <f t="shared" si="9565"/>
        <v>0</v>
      </c>
      <c r="IL456" s="500">
        <f t="shared" si="9566"/>
        <v>0</v>
      </c>
      <c r="IO456" s="665"/>
      <c r="IP456" s="666"/>
      <c r="IQ456" s="667"/>
      <c r="IR456" s="668"/>
      <c r="IS456" s="669"/>
      <c r="IT456" s="691"/>
      <c r="IU456" s="1326"/>
      <c r="IV456" s="497" t="e">
        <f t="shared" si="9567"/>
        <v>#N/A</v>
      </c>
      <c r="IW456" s="497" t="e">
        <f t="shared" si="9568"/>
        <v>#N/A</v>
      </c>
      <c r="IX456" s="498" t="e">
        <f t="shared" si="9569"/>
        <v>#N/A</v>
      </c>
      <c r="IY456" s="498">
        <f t="shared" si="9570"/>
        <v>0</v>
      </c>
      <c r="IZ456" s="498">
        <f t="shared" si="9571"/>
        <v>0</v>
      </c>
      <c r="JA456" s="498" t="e">
        <f t="shared" si="9572"/>
        <v>#N/A</v>
      </c>
      <c r="JB456" s="504">
        <f t="shared" si="9573"/>
        <v>0</v>
      </c>
      <c r="JC456" s="500">
        <f t="shared" si="9574"/>
        <v>0</v>
      </c>
      <c r="JF456" s="665"/>
      <c r="JG456" s="666"/>
      <c r="JH456" s="667"/>
      <c r="JI456" s="668"/>
      <c r="JJ456" s="669"/>
      <c r="JK456" s="691"/>
      <c r="JL456" s="1326"/>
      <c r="JM456" s="497" t="e">
        <f t="shared" si="9575"/>
        <v>#N/A</v>
      </c>
      <c r="JN456" s="497" t="e">
        <f t="shared" si="9576"/>
        <v>#N/A</v>
      </c>
      <c r="JO456" s="498" t="e">
        <f t="shared" si="9577"/>
        <v>#N/A</v>
      </c>
      <c r="JP456" s="498">
        <f t="shared" si="9578"/>
        <v>0</v>
      </c>
      <c r="JQ456" s="498">
        <f t="shared" si="9579"/>
        <v>0</v>
      </c>
      <c r="JR456" s="498" t="e">
        <f t="shared" si="9580"/>
        <v>#N/A</v>
      </c>
      <c r="JS456" s="504">
        <f t="shared" si="9581"/>
        <v>0</v>
      </c>
      <c r="JT456" s="500">
        <f t="shared" si="9582"/>
        <v>0</v>
      </c>
      <c r="JW456" s="665"/>
      <c r="JX456" s="666"/>
      <c r="JY456" s="667"/>
      <c r="JZ456" s="668"/>
      <c r="KA456" s="669"/>
      <c r="KB456" s="691"/>
      <c r="KC456" s="1326"/>
      <c r="KD456" s="497" t="e">
        <f t="shared" si="9583"/>
        <v>#N/A</v>
      </c>
      <c r="KE456" s="497" t="e">
        <f t="shared" si="9584"/>
        <v>#N/A</v>
      </c>
      <c r="KF456" s="498" t="e">
        <f t="shared" si="9585"/>
        <v>#N/A</v>
      </c>
      <c r="KG456" s="498">
        <f t="shared" si="9586"/>
        <v>0</v>
      </c>
      <c r="KH456" s="498">
        <f t="shared" si="9587"/>
        <v>0</v>
      </c>
      <c r="KI456" s="498" t="e">
        <f t="shared" si="9588"/>
        <v>#N/A</v>
      </c>
      <c r="KJ456" s="504">
        <f t="shared" si="9589"/>
        <v>0</v>
      </c>
      <c r="KK456" s="500">
        <f t="shared" si="9590"/>
        <v>0</v>
      </c>
      <c r="KN456" s="665"/>
      <c r="KO456" s="666"/>
      <c r="KP456" s="667"/>
      <c r="KQ456" s="668"/>
      <c r="KR456" s="669"/>
      <c r="KS456" s="691"/>
      <c r="KT456" s="1326"/>
      <c r="KU456" s="497" t="e">
        <f t="shared" si="9591"/>
        <v>#N/A</v>
      </c>
      <c r="KV456" s="497" t="e">
        <f t="shared" si="9592"/>
        <v>#N/A</v>
      </c>
      <c r="KW456" s="498" t="e">
        <f t="shared" si="9593"/>
        <v>#N/A</v>
      </c>
      <c r="KX456" s="498">
        <f t="shared" si="9594"/>
        <v>0</v>
      </c>
      <c r="KY456" s="498">
        <f t="shared" si="9595"/>
        <v>0</v>
      </c>
      <c r="KZ456" s="498" t="e">
        <f t="shared" si="9596"/>
        <v>#N/A</v>
      </c>
      <c r="LA456" s="504">
        <f t="shared" si="9597"/>
        <v>0</v>
      </c>
      <c r="LB456" s="500">
        <f t="shared" si="9598"/>
        <v>0</v>
      </c>
      <c r="LE456" s="665"/>
      <c r="LF456" s="666"/>
      <c r="LG456" s="667"/>
      <c r="LH456" s="668"/>
      <c r="LI456" s="669"/>
      <c r="LJ456" s="691"/>
      <c r="LK456" s="1326"/>
      <c r="LL456" s="497" t="e">
        <f t="shared" si="9599"/>
        <v>#N/A</v>
      </c>
      <c r="LM456" s="497" t="e">
        <f t="shared" si="9600"/>
        <v>#N/A</v>
      </c>
      <c r="LN456" s="498" t="e">
        <f t="shared" si="9601"/>
        <v>#N/A</v>
      </c>
      <c r="LO456" s="498">
        <f t="shared" si="9602"/>
        <v>0</v>
      </c>
      <c r="LP456" s="498">
        <f t="shared" si="9603"/>
        <v>0</v>
      </c>
      <c r="LQ456" s="498" t="e">
        <f t="shared" si="9604"/>
        <v>#N/A</v>
      </c>
      <c r="LR456" s="504">
        <f t="shared" si="9605"/>
        <v>0</v>
      </c>
      <c r="LS456" s="500">
        <f t="shared" si="9606"/>
        <v>0</v>
      </c>
      <c r="LV456" s="665"/>
      <c r="LW456" s="666"/>
      <c r="LX456" s="667"/>
      <c r="LY456" s="668"/>
      <c r="LZ456" s="669"/>
      <c r="MA456" s="691"/>
      <c r="MB456" s="1326"/>
      <c r="MC456" s="497" t="e">
        <f t="shared" si="9607"/>
        <v>#N/A</v>
      </c>
      <c r="MD456" s="497" t="e">
        <f t="shared" si="9608"/>
        <v>#N/A</v>
      </c>
      <c r="ME456" s="498" t="e">
        <f t="shared" si="9609"/>
        <v>#N/A</v>
      </c>
      <c r="MF456" s="498">
        <f t="shared" si="9610"/>
        <v>0</v>
      </c>
      <c r="MG456" s="498">
        <f t="shared" si="9611"/>
        <v>0</v>
      </c>
      <c r="MH456" s="498" t="e">
        <f t="shared" si="9612"/>
        <v>#N/A</v>
      </c>
      <c r="MI456" s="504">
        <f t="shared" si="9613"/>
        <v>0</v>
      </c>
      <c r="MJ456" s="500">
        <f t="shared" si="9614"/>
        <v>0</v>
      </c>
      <c r="MM456" s="665"/>
      <c r="MN456" s="666"/>
      <c r="MO456" s="667"/>
      <c r="MP456" s="668"/>
      <c r="MQ456" s="669"/>
      <c r="MR456" s="691"/>
      <c r="MS456" s="1326"/>
      <c r="MT456" s="497" t="e">
        <f t="shared" si="9615"/>
        <v>#N/A</v>
      </c>
      <c r="MU456" s="497" t="e">
        <f t="shared" si="9616"/>
        <v>#N/A</v>
      </c>
      <c r="MV456" s="498" t="e">
        <f t="shared" si="9617"/>
        <v>#N/A</v>
      </c>
      <c r="MW456" s="498">
        <f t="shared" si="9618"/>
        <v>0</v>
      </c>
      <c r="MX456" s="498">
        <f t="shared" si="9619"/>
        <v>0</v>
      </c>
      <c r="MY456" s="498" t="e">
        <f t="shared" si="9620"/>
        <v>#N/A</v>
      </c>
      <c r="MZ456" s="504">
        <f t="shared" si="9621"/>
        <v>0</v>
      </c>
      <c r="NA456" s="500">
        <f t="shared" si="9622"/>
        <v>0</v>
      </c>
      <c r="ND456" s="665"/>
      <c r="NE456" s="666"/>
      <c r="NF456" s="667"/>
      <c r="NG456" s="668"/>
      <c r="NH456" s="669"/>
      <c r="NI456" s="691"/>
      <c r="NJ456" s="1326"/>
      <c r="NK456" s="497" t="e">
        <f t="shared" si="9623"/>
        <v>#N/A</v>
      </c>
      <c r="NL456" s="497" t="e">
        <f t="shared" si="9624"/>
        <v>#N/A</v>
      </c>
      <c r="NM456" s="498" t="e">
        <f t="shared" si="9625"/>
        <v>#N/A</v>
      </c>
      <c r="NN456" s="498">
        <f t="shared" si="9626"/>
        <v>0</v>
      </c>
      <c r="NO456" s="498">
        <f t="shared" si="9627"/>
        <v>0</v>
      </c>
      <c r="NP456" s="498" t="e">
        <f t="shared" si="9628"/>
        <v>#N/A</v>
      </c>
      <c r="NQ456" s="504">
        <f t="shared" si="9629"/>
        <v>0</v>
      </c>
      <c r="NR456" s="500">
        <f t="shared" si="9630"/>
        <v>0</v>
      </c>
      <c r="NU456" s="665"/>
      <c r="NV456" s="666"/>
      <c r="NW456" s="667"/>
      <c r="NX456" s="668"/>
      <c r="NY456" s="669"/>
      <c r="NZ456" s="691"/>
      <c r="OA456" s="1326"/>
      <c r="OB456" s="497" t="e">
        <f t="shared" si="9631"/>
        <v>#N/A</v>
      </c>
      <c r="OC456" s="497" t="e">
        <f t="shared" si="9632"/>
        <v>#N/A</v>
      </c>
      <c r="OD456" s="498" t="e">
        <f t="shared" si="9633"/>
        <v>#N/A</v>
      </c>
      <c r="OE456" s="498">
        <f t="shared" si="9634"/>
        <v>0</v>
      </c>
      <c r="OF456" s="498">
        <f t="shared" si="9635"/>
        <v>0</v>
      </c>
      <c r="OG456" s="498" t="e">
        <f t="shared" si="9636"/>
        <v>#N/A</v>
      </c>
      <c r="OH456" s="504">
        <f t="shared" si="9637"/>
        <v>0</v>
      </c>
      <c r="OI456" s="500">
        <f t="shared" si="9638"/>
        <v>0</v>
      </c>
      <c r="OL456" s="665"/>
      <c r="OM456" s="666"/>
      <c r="ON456" s="667"/>
      <c r="OO456" s="668"/>
      <c r="OP456" s="669"/>
      <c r="OQ456" s="691"/>
      <c r="OR456" s="1326"/>
      <c r="OS456" s="497" t="e">
        <f t="shared" si="9639"/>
        <v>#N/A</v>
      </c>
      <c r="OT456" s="497" t="e">
        <f t="shared" si="9640"/>
        <v>#N/A</v>
      </c>
      <c r="OU456" s="498" t="e">
        <f t="shared" si="9641"/>
        <v>#N/A</v>
      </c>
      <c r="OV456" s="498">
        <f t="shared" si="9642"/>
        <v>0</v>
      </c>
      <c r="OW456" s="498">
        <f t="shared" si="9643"/>
        <v>0</v>
      </c>
      <c r="OX456" s="498" t="e">
        <f t="shared" si="9644"/>
        <v>#N/A</v>
      </c>
      <c r="OY456" s="504">
        <f t="shared" si="9645"/>
        <v>0</v>
      </c>
      <c r="OZ456" s="500">
        <f t="shared" si="9646"/>
        <v>0</v>
      </c>
      <c r="PC456" s="665"/>
      <c r="PD456" s="666"/>
      <c r="PE456" s="667"/>
      <c r="PF456" s="668"/>
      <c r="PG456" s="669"/>
      <c r="PH456" s="691"/>
      <c r="PI456" s="1326"/>
      <c r="PJ456" s="497" t="e">
        <f t="shared" si="9647"/>
        <v>#N/A</v>
      </c>
      <c r="PK456" s="497" t="e">
        <f t="shared" si="9648"/>
        <v>#N/A</v>
      </c>
      <c r="PL456" s="498" t="e">
        <f t="shared" si="9649"/>
        <v>#N/A</v>
      </c>
      <c r="PM456" s="498">
        <f t="shared" si="9650"/>
        <v>0</v>
      </c>
      <c r="PN456" s="498">
        <f t="shared" si="9651"/>
        <v>0</v>
      </c>
      <c r="PO456" s="498" t="e">
        <f t="shared" si="9652"/>
        <v>#N/A</v>
      </c>
      <c r="PP456" s="504">
        <f t="shared" si="9653"/>
        <v>0</v>
      </c>
      <c r="PQ456" s="500">
        <f t="shared" si="9654"/>
        <v>0</v>
      </c>
      <c r="PT456" s="665"/>
      <c r="PU456" s="666"/>
      <c r="PV456" s="667"/>
      <c r="PW456" s="668"/>
      <c r="PX456" s="669"/>
      <c r="PY456" s="691"/>
      <c r="PZ456" s="1326"/>
      <c r="QA456" s="497" t="e">
        <f t="shared" si="9655"/>
        <v>#N/A</v>
      </c>
      <c r="QB456" s="497" t="e">
        <f t="shared" si="9656"/>
        <v>#N/A</v>
      </c>
      <c r="QC456" s="498" t="e">
        <f t="shared" si="9657"/>
        <v>#N/A</v>
      </c>
      <c r="QD456" s="498">
        <f t="shared" si="9658"/>
        <v>0</v>
      </c>
      <c r="QE456" s="498">
        <f t="shared" si="9659"/>
        <v>0</v>
      </c>
      <c r="QF456" s="498" t="e">
        <f t="shared" si="9660"/>
        <v>#N/A</v>
      </c>
      <c r="QG456" s="504">
        <f t="shared" si="9661"/>
        <v>0</v>
      </c>
      <c r="QH456" s="500">
        <f t="shared" si="9662"/>
        <v>0</v>
      </c>
      <c r="QK456" s="665"/>
      <c r="QL456" s="666"/>
      <c r="QM456" s="667"/>
      <c r="QN456" s="668"/>
      <c r="QO456" s="669"/>
      <c r="QP456" s="691"/>
      <c r="QQ456" s="1326"/>
      <c r="QR456" s="497" t="e">
        <f t="shared" si="9663"/>
        <v>#N/A</v>
      </c>
      <c r="QS456" s="497" t="e">
        <f t="shared" si="9664"/>
        <v>#N/A</v>
      </c>
      <c r="QT456" s="498" t="e">
        <f t="shared" si="9665"/>
        <v>#N/A</v>
      </c>
      <c r="QU456" s="498">
        <f t="shared" si="9666"/>
        <v>0</v>
      </c>
      <c r="QV456" s="498">
        <f t="shared" si="9667"/>
        <v>0</v>
      </c>
      <c r="QW456" s="498" t="e">
        <f t="shared" si="9668"/>
        <v>#N/A</v>
      </c>
      <c r="QX456" s="504">
        <f t="shared" si="9669"/>
        <v>0</v>
      </c>
      <c r="QY456" s="500">
        <f t="shared" si="9670"/>
        <v>0</v>
      </c>
      <c r="RB456" s="428"/>
      <c r="RC456" s="436"/>
      <c r="RD456" s="440"/>
      <c r="RE456" s="406"/>
      <c r="RF456" s="438"/>
      <c r="RG456" s="439"/>
      <c r="RH456" s="439"/>
      <c r="RI456" s="497"/>
      <c r="RJ456" s="497"/>
      <c r="RK456" s="501"/>
      <c r="RL456" s="501"/>
      <c r="RM456" s="501"/>
      <c r="RN456" s="501"/>
      <c r="RO456" s="505"/>
      <c r="RP456" s="503"/>
      <c r="RS456" s="428"/>
      <c r="RT456" s="436"/>
      <c r="RU456" s="440"/>
      <c r="RV456" s="406"/>
      <c r="RW456" s="438"/>
      <c r="RX456" s="439"/>
      <c r="RY456" s="439"/>
      <c r="RZ456" s="497"/>
      <c r="SA456" s="497"/>
      <c r="SB456" s="501"/>
      <c r="SC456" s="501"/>
      <c r="SD456" s="501"/>
      <c r="SE456" s="501"/>
      <c r="SF456" s="505"/>
      <c r="SG456" s="503"/>
      <c r="SJ456" s="428"/>
      <c r="SK456" s="436"/>
      <c r="SL456" s="440"/>
      <c r="SM456" s="406"/>
      <c r="SN456" s="438"/>
      <c r="SO456" s="439"/>
      <c r="SP456" s="439"/>
      <c r="SQ456" s="497"/>
      <c r="SR456" s="497"/>
      <c r="SS456" s="501"/>
      <c r="ST456" s="501"/>
      <c r="SU456" s="501"/>
      <c r="SV456" s="501"/>
      <c r="SW456" s="505"/>
      <c r="SX456" s="503"/>
    </row>
    <row r="457" spans="2:518" ht="53.25" hidden="1" customHeight="1" thickTop="1" thickBot="1">
      <c r="B457" s="577"/>
      <c r="C457" s="578"/>
      <c r="D457" s="579"/>
      <c r="E457" s="580"/>
      <c r="F457" s="581"/>
      <c r="G457" s="585"/>
      <c r="H457" s="595"/>
      <c r="K457" s="577"/>
      <c r="L457" s="767"/>
      <c r="M457" s="579"/>
      <c r="N457" s="580"/>
      <c r="O457" s="581"/>
      <c r="P457" s="585"/>
      <c r="Q457" s="1326"/>
      <c r="R457" s="497"/>
      <c r="S457" s="497"/>
      <c r="T457" s="498"/>
      <c r="U457" s="498"/>
      <c r="V457" s="498"/>
      <c r="W457" s="498"/>
      <c r="X457" s="504"/>
      <c r="Y457" s="500"/>
      <c r="Z457" s="486"/>
      <c r="AA457" s="486"/>
      <c r="AB457" s="577"/>
      <c r="AC457" s="767"/>
      <c r="AD457" s="579"/>
      <c r="AE457" s="580"/>
      <c r="AF457" s="581"/>
      <c r="AG457" s="585"/>
      <c r="AH457" s="1326"/>
      <c r="AI457" s="497"/>
      <c r="AJ457" s="497"/>
      <c r="AK457" s="498"/>
      <c r="AL457" s="498"/>
      <c r="AM457" s="498"/>
      <c r="AN457" s="498"/>
      <c r="AO457" s="504"/>
      <c r="AP457" s="500"/>
      <c r="AQ457" s="486"/>
      <c r="AR457" s="486"/>
      <c r="AS457" s="577"/>
      <c r="AT457" s="767"/>
      <c r="AU457" s="579"/>
      <c r="AV457" s="580"/>
      <c r="AW457" s="581"/>
      <c r="AX457" s="585"/>
      <c r="AY457" s="1326"/>
      <c r="AZ457" s="497"/>
      <c r="BA457" s="497"/>
      <c r="BB457" s="498"/>
      <c r="BC457" s="498"/>
      <c r="BD457" s="498"/>
      <c r="BE457" s="498"/>
      <c r="BF457" s="504"/>
      <c r="BG457" s="500"/>
      <c r="BJ457" s="577"/>
      <c r="BK457" s="767"/>
      <c r="BL457" s="579"/>
      <c r="BM457" s="580"/>
      <c r="BN457" s="581"/>
      <c r="BO457" s="585"/>
      <c r="BP457" s="1326"/>
      <c r="BQ457" s="497"/>
      <c r="BR457" s="497"/>
      <c r="BS457" s="498"/>
      <c r="BT457" s="498"/>
      <c r="BU457" s="498"/>
      <c r="BV457" s="498"/>
      <c r="BW457" s="504"/>
      <c r="BX457" s="500"/>
      <c r="CA457" s="577"/>
      <c r="CB457" s="767"/>
      <c r="CC457" s="579"/>
      <c r="CD457" s="580"/>
      <c r="CE457" s="581"/>
      <c r="CF457" s="585"/>
      <c r="CG457" s="1326"/>
      <c r="CH457" s="497"/>
      <c r="CI457" s="497"/>
      <c r="CJ457" s="498"/>
      <c r="CK457" s="498"/>
      <c r="CL457" s="498"/>
      <c r="CM457" s="498"/>
      <c r="CN457" s="504"/>
      <c r="CO457" s="500"/>
      <c r="CR457" s="577"/>
      <c r="CS457" s="767"/>
      <c r="CT457" s="579"/>
      <c r="CU457" s="580"/>
      <c r="CV457" s="581"/>
      <c r="CW457" s="585"/>
      <c r="CX457" s="1326"/>
      <c r="CY457" s="497"/>
      <c r="CZ457" s="497"/>
      <c r="DA457" s="498"/>
      <c r="DB457" s="498"/>
      <c r="DC457" s="498"/>
      <c r="DD457" s="498"/>
      <c r="DE457" s="504"/>
      <c r="DF457" s="500"/>
      <c r="DI457" s="577"/>
      <c r="DJ457" s="767"/>
      <c r="DK457" s="579"/>
      <c r="DL457" s="580"/>
      <c r="DM457" s="581"/>
      <c r="DN457" s="585"/>
      <c r="DO457" s="1326"/>
      <c r="DP457" s="497"/>
      <c r="DQ457" s="497"/>
      <c r="DR457" s="498"/>
      <c r="DS457" s="498"/>
      <c r="DT457" s="498"/>
      <c r="DU457" s="498"/>
      <c r="DV457" s="504"/>
      <c r="DW457" s="500"/>
      <c r="DZ457" s="577"/>
      <c r="EA457" s="767"/>
      <c r="EB457" s="579"/>
      <c r="EC457" s="580"/>
      <c r="ED457" s="581"/>
      <c r="EE457" s="585"/>
      <c r="EF457" s="1326"/>
      <c r="EG457" s="497"/>
      <c r="EH457" s="497"/>
      <c r="EI457" s="498"/>
      <c r="EJ457" s="498"/>
      <c r="EK457" s="498"/>
      <c r="EL457" s="498"/>
      <c r="EM457" s="504"/>
      <c r="EN457" s="500"/>
      <c r="EQ457" s="665"/>
      <c r="ER457" s="666"/>
      <c r="ES457" s="667"/>
      <c r="ET457" s="668"/>
      <c r="EU457" s="669"/>
      <c r="EV457" s="691"/>
      <c r="EW457" s="1326"/>
      <c r="EX457" s="497" t="e">
        <f t="shared" si="9519"/>
        <v>#N/A</v>
      </c>
      <c r="EY457" s="497" t="e">
        <f t="shared" si="9520"/>
        <v>#N/A</v>
      </c>
      <c r="EZ457" s="498" t="e">
        <f t="shared" si="9521"/>
        <v>#N/A</v>
      </c>
      <c r="FA457" s="498">
        <f t="shared" si="9522"/>
        <v>0</v>
      </c>
      <c r="FB457" s="498">
        <f t="shared" si="9523"/>
        <v>0</v>
      </c>
      <c r="FC457" s="498" t="e">
        <f t="shared" si="9524"/>
        <v>#N/A</v>
      </c>
      <c r="FD457" s="504">
        <f t="shared" si="9525"/>
        <v>0</v>
      </c>
      <c r="FE457" s="500">
        <f t="shared" si="9526"/>
        <v>0</v>
      </c>
      <c r="FH457" s="665"/>
      <c r="FI457" s="666"/>
      <c r="FJ457" s="667"/>
      <c r="FK457" s="668"/>
      <c r="FL457" s="669"/>
      <c r="FM457" s="691"/>
      <c r="FN457" s="1326"/>
      <c r="FO457" s="497" t="e">
        <f t="shared" si="9527"/>
        <v>#N/A</v>
      </c>
      <c r="FP457" s="497" t="e">
        <f t="shared" si="9528"/>
        <v>#N/A</v>
      </c>
      <c r="FQ457" s="498" t="e">
        <f t="shared" si="9529"/>
        <v>#N/A</v>
      </c>
      <c r="FR457" s="498">
        <f t="shared" si="9530"/>
        <v>0</v>
      </c>
      <c r="FS457" s="498">
        <f t="shared" si="9531"/>
        <v>0</v>
      </c>
      <c r="FT457" s="498" t="e">
        <f t="shared" si="9532"/>
        <v>#N/A</v>
      </c>
      <c r="FU457" s="504">
        <f t="shared" si="9533"/>
        <v>0</v>
      </c>
      <c r="FV457" s="500">
        <f t="shared" si="9534"/>
        <v>0</v>
      </c>
      <c r="FY457" s="665"/>
      <c r="FZ457" s="666"/>
      <c r="GA457" s="667"/>
      <c r="GB457" s="668"/>
      <c r="GC457" s="669"/>
      <c r="GD457" s="691"/>
      <c r="GE457" s="1326"/>
      <c r="GF457" s="497" t="e">
        <f t="shared" si="9535"/>
        <v>#N/A</v>
      </c>
      <c r="GG457" s="497" t="e">
        <f t="shared" si="9536"/>
        <v>#N/A</v>
      </c>
      <c r="GH457" s="498" t="e">
        <f t="shared" si="9537"/>
        <v>#N/A</v>
      </c>
      <c r="GI457" s="498">
        <f t="shared" si="9538"/>
        <v>0</v>
      </c>
      <c r="GJ457" s="498">
        <f t="shared" si="9539"/>
        <v>0</v>
      </c>
      <c r="GK457" s="498" t="e">
        <f t="shared" si="9540"/>
        <v>#N/A</v>
      </c>
      <c r="GL457" s="504">
        <f t="shared" si="9541"/>
        <v>0</v>
      </c>
      <c r="GM457" s="500">
        <f t="shared" si="9542"/>
        <v>0</v>
      </c>
      <c r="GP457" s="665"/>
      <c r="GQ457" s="666"/>
      <c r="GR457" s="667"/>
      <c r="GS457" s="668"/>
      <c r="GT457" s="669"/>
      <c r="GU457" s="691"/>
      <c r="GV457" s="1326"/>
      <c r="GW457" s="497" t="e">
        <f t="shared" si="9543"/>
        <v>#N/A</v>
      </c>
      <c r="GX457" s="497" t="e">
        <f t="shared" si="9544"/>
        <v>#N/A</v>
      </c>
      <c r="GY457" s="498" t="e">
        <f t="shared" si="9545"/>
        <v>#N/A</v>
      </c>
      <c r="GZ457" s="498">
        <f t="shared" si="9546"/>
        <v>0</v>
      </c>
      <c r="HA457" s="498">
        <f t="shared" si="9547"/>
        <v>0</v>
      </c>
      <c r="HB457" s="498" t="e">
        <f t="shared" si="9548"/>
        <v>#N/A</v>
      </c>
      <c r="HC457" s="504">
        <f t="shared" si="9549"/>
        <v>0</v>
      </c>
      <c r="HD457" s="500">
        <f t="shared" si="9550"/>
        <v>0</v>
      </c>
      <c r="HG457" s="665"/>
      <c r="HH457" s="666"/>
      <c r="HI457" s="667"/>
      <c r="HJ457" s="668"/>
      <c r="HK457" s="669"/>
      <c r="HL457" s="691"/>
      <c r="HM457" s="1326"/>
      <c r="HN457" s="497" t="e">
        <f t="shared" si="9551"/>
        <v>#N/A</v>
      </c>
      <c r="HO457" s="497" t="e">
        <f t="shared" si="9552"/>
        <v>#N/A</v>
      </c>
      <c r="HP457" s="498" t="e">
        <f t="shared" si="9553"/>
        <v>#N/A</v>
      </c>
      <c r="HQ457" s="498">
        <f t="shared" si="9554"/>
        <v>0</v>
      </c>
      <c r="HR457" s="498">
        <f t="shared" si="9555"/>
        <v>0</v>
      </c>
      <c r="HS457" s="498" t="e">
        <f t="shared" si="9556"/>
        <v>#N/A</v>
      </c>
      <c r="HT457" s="504">
        <f t="shared" si="9557"/>
        <v>0</v>
      </c>
      <c r="HU457" s="500">
        <f t="shared" si="9558"/>
        <v>0</v>
      </c>
      <c r="HX457" s="665"/>
      <c r="HY457" s="666"/>
      <c r="HZ457" s="667"/>
      <c r="IA457" s="668"/>
      <c r="IB457" s="669"/>
      <c r="IC457" s="691"/>
      <c r="ID457" s="1326"/>
      <c r="IE457" s="497" t="e">
        <f t="shared" si="9559"/>
        <v>#N/A</v>
      </c>
      <c r="IF457" s="497" t="e">
        <f t="shared" si="9560"/>
        <v>#N/A</v>
      </c>
      <c r="IG457" s="498" t="e">
        <f t="shared" si="9561"/>
        <v>#N/A</v>
      </c>
      <c r="IH457" s="498">
        <f t="shared" si="9562"/>
        <v>0</v>
      </c>
      <c r="II457" s="498">
        <f t="shared" si="9563"/>
        <v>0</v>
      </c>
      <c r="IJ457" s="498" t="e">
        <f t="shared" si="9564"/>
        <v>#N/A</v>
      </c>
      <c r="IK457" s="504">
        <f t="shared" si="9565"/>
        <v>0</v>
      </c>
      <c r="IL457" s="500">
        <f t="shared" si="9566"/>
        <v>0</v>
      </c>
      <c r="IO457" s="665"/>
      <c r="IP457" s="666"/>
      <c r="IQ457" s="667"/>
      <c r="IR457" s="668"/>
      <c r="IS457" s="669"/>
      <c r="IT457" s="691"/>
      <c r="IU457" s="1326"/>
      <c r="IV457" s="497" t="e">
        <f t="shared" si="9567"/>
        <v>#N/A</v>
      </c>
      <c r="IW457" s="497" t="e">
        <f t="shared" si="9568"/>
        <v>#N/A</v>
      </c>
      <c r="IX457" s="498" t="e">
        <f t="shared" si="9569"/>
        <v>#N/A</v>
      </c>
      <c r="IY457" s="498">
        <f t="shared" si="9570"/>
        <v>0</v>
      </c>
      <c r="IZ457" s="498">
        <f t="shared" si="9571"/>
        <v>0</v>
      </c>
      <c r="JA457" s="498" t="e">
        <f t="shared" si="9572"/>
        <v>#N/A</v>
      </c>
      <c r="JB457" s="504">
        <f t="shared" si="9573"/>
        <v>0</v>
      </c>
      <c r="JC457" s="500">
        <f t="shared" si="9574"/>
        <v>0</v>
      </c>
      <c r="JF457" s="665"/>
      <c r="JG457" s="666"/>
      <c r="JH457" s="667"/>
      <c r="JI457" s="668"/>
      <c r="JJ457" s="669"/>
      <c r="JK457" s="691"/>
      <c r="JL457" s="1326"/>
      <c r="JM457" s="497" t="e">
        <f t="shared" si="9575"/>
        <v>#N/A</v>
      </c>
      <c r="JN457" s="497" t="e">
        <f t="shared" si="9576"/>
        <v>#N/A</v>
      </c>
      <c r="JO457" s="498" t="e">
        <f t="shared" si="9577"/>
        <v>#N/A</v>
      </c>
      <c r="JP457" s="498">
        <f t="shared" si="9578"/>
        <v>0</v>
      </c>
      <c r="JQ457" s="498">
        <f t="shared" si="9579"/>
        <v>0</v>
      </c>
      <c r="JR457" s="498" t="e">
        <f t="shared" si="9580"/>
        <v>#N/A</v>
      </c>
      <c r="JS457" s="504">
        <f t="shared" si="9581"/>
        <v>0</v>
      </c>
      <c r="JT457" s="500">
        <f t="shared" si="9582"/>
        <v>0</v>
      </c>
      <c r="JW457" s="665"/>
      <c r="JX457" s="666"/>
      <c r="JY457" s="667"/>
      <c r="JZ457" s="668"/>
      <c r="KA457" s="669"/>
      <c r="KB457" s="691"/>
      <c r="KC457" s="1326"/>
      <c r="KD457" s="497" t="e">
        <f t="shared" si="9583"/>
        <v>#N/A</v>
      </c>
      <c r="KE457" s="497" t="e">
        <f t="shared" si="9584"/>
        <v>#N/A</v>
      </c>
      <c r="KF457" s="498" t="e">
        <f t="shared" si="9585"/>
        <v>#N/A</v>
      </c>
      <c r="KG457" s="498">
        <f t="shared" si="9586"/>
        <v>0</v>
      </c>
      <c r="KH457" s="498">
        <f t="shared" si="9587"/>
        <v>0</v>
      </c>
      <c r="KI457" s="498" t="e">
        <f t="shared" si="9588"/>
        <v>#N/A</v>
      </c>
      <c r="KJ457" s="504">
        <f t="shared" si="9589"/>
        <v>0</v>
      </c>
      <c r="KK457" s="500">
        <f t="shared" si="9590"/>
        <v>0</v>
      </c>
      <c r="KN457" s="665"/>
      <c r="KO457" s="666"/>
      <c r="KP457" s="667"/>
      <c r="KQ457" s="668"/>
      <c r="KR457" s="669"/>
      <c r="KS457" s="691"/>
      <c r="KT457" s="1326"/>
      <c r="KU457" s="497" t="e">
        <f t="shared" si="9591"/>
        <v>#N/A</v>
      </c>
      <c r="KV457" s="497" t="e">
        <f t="shared" si="9592"/>
        <v>#N/A</v>
      </c>
      <c r="KW457" s="498" t="e">
        <f t="shared" si="9593"/>
        <v>#N/A</v>
      </c>
      <c r="KX457" s="498">
        <f t="shared" si="9594"/>
        <v>0</v>
      </c>
      <c r="KY457" s="498">
        <f t="shared" si="9595"/>
        <v>0</v>
      </c>
      <c r="KZ457" s="498" t="e">
        <f t="shared" si="9596"/>
        <v>#N/A</v>
      </c>
      <c r="LA457" s="504">
        <f t="shared" si="9597"/>
        <v>0</v>
      </c>
      <c r="LB457" s="500">
        <f t="shared" si="9598"/>
        <v>0</v>
      </c>
      <c r="LE457" s="665"/>
      <c r="LF457" s="666"/>
      <c r="LG457" s="667"/>
      <c r="LH457" s="668"/>
      <c r="LI457" s="669"/>
      <c r="LJ457" s="691"/>
      <c r="LK457" s="1326"/>
      <c r="LL457" s="497" t="e">
        <f t="shared" si="9599"/>
        <v>#N/A</v>
      </c>
      <c r="LM457" s="497" t="e">
        <f t="shared" si="9600"/>
        <v>#N/A</v>
      </c>
      <c r="LN457" s="498" t="e">
        <f t="shared" si="9601"/>
        <v>#N/A</v>
      </c>
      <c r="LO457" s="498">
        <f t="shared" si="9602"/>
        <v>0</v>
      </c>
      <c r="LP457" s="498">
        <f t="shared" si="9603"/>
        <v>0</v>
      </c>
      <c r="LQ457" s="498" t="e">
        <f t="shared" si="9604"/>
        <v>#N/A</v>
      </c>
      <c r="LR457" s="504">
        <f t="shared" si="9605"/>
        <v>0</v>
      </c>
      <c r="LS457" s="500">
        <f t="shared" si="9606"/>
        <v>0</v>
      </c>
      <c r="LV457" s="665"/>
      <c r="LW457" s="666"/>
      <c r="LX457" s="667"/>
      <c r="LY457" s="668"/>
      <c r="LZ457" s="669"/>
      <c r="MA457" s="691"/>
      <c r="MB457" s="1326"/>
      <c r="MC457" s="497" t="e">
        <f t="shared" si="9607"/>
        <v>#N/A</v>
      </c>
      <c r="MD457" s="497" t="e">
        <f t="shared" si="9608"/>
        <v>#N/A</v>
      </c>
      <c r="ME457" s="498" t="e">
        <f t="shared" si="9609"/>
        <v>#N/A</v>
      </c>
      <c r="MF457" s="498">
        <f t="shared" si="9610"/>
        <v>0</v>
      </c>
      <c r="MG457" s="498">
        <f t="shared" si="9611"/>
        <v>0</v>
      </c>
      <c r="MH457" s="498" t="e">
        <f t="shared" si="9612"/>
        <v>#N/A</v>
      </c>
      <c r="MI457" s="504">
        <f t="shared" si="9613"/>
        <v>0</v>
      </c>
      <c r="MJ457" s="500">
        <f t="shared" si="9614"/>
        <v>0</v>
      </c>
      <c r="MM457" s="665"/>
      <c r="MN457" s="666"/>
      <c r="MO457" s="667"/>
      <c r="MP457" s="668"/>
      <c r="MQ457" s="669"/>
      <c r="MR457" s="691"/>
      <c r="MS457" s="1326"/>
      <c r="MT457" s="497" t="e">
        <f t="shared" si="9615"/>
        <v>#N/A</v>
      </c>
      <c r="MU457" s="497" t="e">
        <f t="shared" si="9616"/>
        <v>#N/A</v>
      </c>
      <c r="MV457" s="498" t="e">
        <f t="shared" si="9617"/>
        <v>#N/A</v>
      </c>
      <c r="MW457" s="498">
        <f t="shared" si="9618"/>
        <v>0</v>
      </c>
      <c r="MX457" s="498">
        <f t="shared" si="9619"/>
        <v>0</v>
      </c>
      <c r="MY457" s="498" t="e">
        <f t="shared" si="9620"/>
        <v>#N/A</v>
      </c>
      <c r="MZ457" s="504">
        <f t="shared" si="9621"/>
        <v>0</v>
      </c>
      <c r="NA457" s="500">
        <f t="shared" si="9622"/>
        <v>0</v>
      </c>
      <c r="ND457" s="665"/>
      <c r="NE457" s="666"/>
      <c r="NF457" s="667"/>
      <c r="NG457" s="668"/>
      <c r="NH457" s="669"/>
      <c r="NI457" s="691"/>
      <c r="NJ457" s="1326"/>
      <c r="NK457" s="497" t="e">
        <f t="shared" si="9623"/>
        <v>#N/A</v>
      </c>
      <c r="NL457" s="497" t="e">
        <f t="shared" si="9624"/>
        <v>#N/A</v>
      </c>
      <c r="NM457" s="498" t="e">
        <f t="shared" si="9625"/>
        <v>#N/A</v>
      </c>
      <c r="NN457" s="498">
        <f t="shared" si="9626"/>
        <v>0</v>
      </c>
      <c r="NO457" s="498">
        <f t="shared" si="9627"/>
        <v>0</v>
      </c>
      <c r="NP457" s="498" t="e">
        <f t="shared" si="9628"/>
        <v>#N/A</v>
      </c>
      <c r="NQ457" s="504">
        <f t="shared" si="9629"/>
        <v>0</v>
      </c>
      <c r="NR457" s="500">
        <f t="shared" si="9630"/>
        <v>0</v>
      </c>
      <c r="NU457" s="665"/>
      <c r="NV457" s="666"/>
      <c r="NW457" s="667"/>
      <c r="NX457" s="668"/>
      <c r="NY457" s="669"/>
      <c r="NZ457" s="691"/>
      <c r="OA457" s="1326"/>
      <c r="OB457" s="497" t="e">
        <f t="shared" si="9631"/>
        <v>#N/A</v>
      </c>
      <c r="OC457" s="497" t="e">
        <f t="shared" si="9632"/>
        <v>#N/A</v>
      </c>
      <c r="OD457" s="498" t="e">
        <f t="shared" si="9633"/>
        <v>#N/A</v>
      </c>
      <c r="OE457" s="498">
        <f t="shared" si="9634"/>
        <v>0</v>
      </c>
      <c r="OF457" s="498">
        <f t="shared" si="9635"/>
        <v>0</v>
      </c>
      <c r="OG457" s="498" t="e">
        <f t="shared" si="9636"/>
        <v>#N/A</v>
      </c>
      <c r="OH457" s="504">
        <f t="shared" si="9637"/>
        <v>0</v>
      </c>
      <c r="OI457" s="500">
        <f t="shared" si="9638"/>
        <v>0</v>
      </c>
      <c r="OL457" s="665"/>
      <c r="OM457" s="666"/>
      <c r="ON457" s="667"/>
      <c r="OO457" s="668"/>
      <c r="OP457" s="669"/>
      <c r="OQ457" s="691"/>
      <c r="OR457" s="1326"/>
      <c r="OS457" s="497" t="e">
        <f t="shared" si="9639"/>
        <v>#N/A</v>
      </c>
      <c r="OT457" s="497" t="e">
        <f t="shared" si="9640"/>
        <v>#N/A</v>
      </c>
      <c r="OU457" s="498" t="e">
        <f t="shared" si="9641"/>
        <v>#N/A</v>
      </c>
      <c r="OV457" s="498">
        <f t="shared" si="9642"/>
        <v>0</v>
      </c>
      <c r="OW457" s="498">
        <f t="shared" si="9643"/>
        <v>0</v>
      </c>
      <c r="OX457" s="498" t="e">
        <f t="shared" si="9644"/>
        <v>#N/A</v>
      </c>
      <c r="OY457" s="504">
        <f t="shared" si="9645"/>
        <v>0</v>
      </c>
      <c r="OZ457" s="500">
        <f t="shared" si="9646"/>
        <v>0</v>
      </c>
      <c r="PC457" s="665"/>
      <c r="PD457" s="666"/>
      <c r="PE457" s="667"/>
      <c r="PF457" s="668"/>
      <c r="PG457" s="669"/>
      <c r="PH457" s="691"/>
      <c r="PI457" s="1326"/>
      <c r="PJ457" s="497" t="e">
        <f t="shared" si="9647"/>
        <v>#N/A</v>
      </c>
      <c r="PK457" s="497" t="e">
        <f t="shared" si="9648"/>
        <v>#N/A</v>
      </c>
      <c r="PL457" s="498" t="e">
        <f t="shared" si="9649"/>
        <v>#N/A</v>
      </c>
      <c r="PM457" s="498">
        <f t="shared" si="9650"/>
        <v>0</v>
      </c>
      <c r="PN457" s="498">
        <f t="shared" si="9651"/>
        <v>0</v>
      </c>
      <c r="PO457" s="498" t="e">
        <f t="shared" si="9652"/>
        <v>#N/A</v>
      </c>
      <c r="PP457" s="504">
        <f t="shared" si="9653"/>
        <v>0</v>
      </c>
      <c r="PQ457" s="500">
        <f t="shared" si="9654"/>
        <v>0</v>
      </c>
      <c r="PT457" s="665"/>
      <c r="PU457" s="666"/>
      <c r="PV457" s="667"/>
      <c r="PW457" s="668"/>
      <c r="PX457" s="669"/>
      <c r="PY457" s="691"/>
      <c r="PZ457" s="1326"/>
      <c r="QA457" s="497" t="e">
        <f t="shared" si="9655"/>
        <v>#N/A</v>
      </c>
      <c r="QB457" s="497" t="e">
        <f t="shared" si="9656"/>
        <v>#N/A</v>
      </c>
      <c r="QC457" s="498" t="e">
        <f t="shared" si="9657"/>
        <v>#N/A</v>
      </c>
      <c r="QD457" s="498">
        <f t="shared" si="9658"/>
        <v>0</v>
      </c>
      <c r="QE457" s="498">
        <f t="shared" si="9659"/>
        <v>0</v>
      </c>
      <c r="QF457" s="498" t="e">
        <f t="shared" si="9660"/>
        <v>#N/A</v>
      </c>
      <c r="QG457" s="504">
        <f t="shared" si="9661"/>
        <v>0</v>
      </c>
      <c r="QH457" s="500">
        <f t="shared" si="9662"/>
        <v>0</v>
      </c>
      <c r="QK457" s="665"/>
      <c r="QL457" s="666"/>
      <c r="QM457" s="667"/>
      <c r="QN457" s="668"/>
      <c r="QO457" s="669"/>
      <c r="QP457" s="691"/>
      <c r="QQ457" s="1326"/>
      <c r="QR457" s="497" t="e">
        <f t="shared" si="9663"/>
        <v>#N/A</v>
      </c>
      <c r="QS457" s="497" t="e">
        <f t="shared" si="9664"/>
        <v>#N/A</v>
      </c>
      <c r="QT457" s="498" t="e">
        <f t="shared" si="9665"/>
        <v>#N/A</v>
      </c>
      <c r="QU457" s="498">
        <f t="shared" si="9666"/>
        <v>0</v>
      </c>
      <c r="QV457" s="498">
        <f t="shared" si="9667"/>
        <v>0</v>
      </c>
      <c r="QW457" s="498" t="e">
        <f t="shared" si="9668"/>
        <v>#N/A</v>
      </c>
      <c r="QX457" s="504">
        <f t="shared" si="9669"/>
        <v>0</v>
      </c>
      <c r="QY457" s="500">
        <f t="shared" si="9670"/>
        <v>0</v>
      </c>
      <c r="RB457" s="428"/>
      <c r="RC457" s="436"/>
      <c r="RD457" s="440"/>
      <c r="RE457" s="406"/>
      <c r="RF457" s="438"/>
      <c r="RG457" s="439"/>
      <c r="RH457" s="439"/>
      <c r="RI457" s="497"/>
      <c r="RJ457" s="497"/>
      <c r="RK457" s="501"/>
      <c r="RL457" s="501"/>
      <c r="RM457" s="501"/>
      <c r="RN457" s="501"/>
      <c r="RO457" s="505"/>
      <c r="RP457" s="503"/>
      <c r="RS457" s="428"/>
      <c r="RT457" s="436"/>
      <c r="RU457" s="440"/>
      <c r="RV457" s="406"/>
      <c r="RW457" s="438"/>
      <c r="RX457" s="439"/>
      <c r="RY457" s="439"/>
      <c r="RZ457" s="497"/>
      <c r="SA457" s="497"/>
      <c r="SB457" s="501"/>
      <c r="SC457" s="501"/>
      <c r="SD457" s="501"/>
      <c r="SE457" s="501"/>
      <c r="SF457" s="505"/>
      <c r="SG457" s="503"/>
      <c r="SJ457" s="428"/>
      <c r="SK457" s="436"/>
      <c r="SL457" s="440"/>
      <c r="SM457" s="406"/>
      <c r="SN457" s="438"/>
      <c r="SO457" s="439"/>
      <c r="SP457" s="439"/>
      <c r="SQ457" s="497"/>
      <c r="SR457" s="497"/>
      <c r="SS457" s="501"/>
      <c r="ST457" s="501"/>
      <c r="SU457" s="501"/>
      <c r="SV457" s="501"/>
      <c r="SW457" s="505"/>
      <c r="SX457" s="503"/>
    </row>
    <row r="458" spans="2:518" ht="53.25" hidden="1" customHeight="1" thickTop="1" thickBot="1">
      <c r="B458" s="577"/>
      <c r="C458" s="578"/>
      <c r="D458" s="579"/>
      <c r="E458" s="580"/>
      <c r="F458" s="581"/>
      <c r="G458" s="585"/>
      <c r="H458" s="595"/>
      <c r="K458" s="577"/>
      <c r="L458" s="767"/>
      <c r="M458" s="579"/>
      <c r="N458" s="580"/>
      <c r="O458" s="581"/>
      <c r="P458" s="585"/>
      <c r="Q458" s="1326"/>
      <c r="R458" s="497"/>
      <c r="S458" s="497"/>
      <c r="T458" s="498"/>
      <c r="U458" s="498"/>
      <c r="V458" s="498"/>
      <c r="W458" s="498"/>
      <c r="X458" s="504"/>
      <c r="Y458" s="500"/>
      <c r="Z458" s="486"/>
      <c r="AA458" s="486"/>
      <c r="AB458" s="577"/>
      <c r="AC458" s="767"/>
      <c r="AD458" s="579"/>
      <c r="AE458" s="580"/>
      <c r="AF458" s="581"/>
      <c r="AG458" s="585"/>
      <c r="AH458" s="1326"/>
      <c r="AI458" s="497"/>
      <c r="AJ458" s="497"/>
      <c r="AK458" s="498"/>
      <c r="AL458" s="498"/>
      <c r="AM458" s="498"/>
      <c r="AN458" s="498"/>
      <c r="AO458" s="504"/>
      <c r="AP458" s="500"/>
      <c r="AQ458" s="486"/>
      <c r="AR458" s="486"/>
      <c r="AS458" s="577"/>
      <c r="AT458" s="767"/>
      <c r="AU458" s="579"/>
      <c r="AV458" s="580"/>
      <c r="AW458" s="581"/>
      <c r="AX458" s="585"/>
      <c r="AY458" s="1326"/>
      <c r="AZ458" s="497"/>
      <c r="BA458" s="497"/>
      <c r="BB458" s="498"/>
      <c r="BC458" s="498"/>
      <c r="BD458" s="498"/>
      <c r="BE458" s="498"/>
      <c r="BF458" s="504"/>
      <c r="BG458" s="500"/>
      <c r="BJ458" s="577"/>
      <c r="BK458" s="767"/>
      <c r="BL458" s="579"/>
      <c r="BM458" s="580"/>
      <c r="BN458" s="581"/>
      <c r="BO458" s="585"/>
      <c r="BP458" s="1326"/>
      <c r="BQ458" s="497"/>
      <c r="BR458" s="497"/>
      <c r="BS458" s="498"/>
      <c r="BT458" s="498"/>
      <c r="BU458" s="498"/>
      <c r="BV458" s="498"/>
      <c r="BW458" s="504"/>
      <c r="BX458" s="500"/>
      <c r="CA458" s="577"/>
      <c r="CB458" s="767"/>
      <c r="CC458" s="579"/>
      <c r="CD458" s="580"/>
      <c r="CE458" s="581"/>
      <c r="CF458" s="585"/>
      <c r="CG458" s="1326"/>
      <c r="CH458" s="497"/>
      <c r="CI458" s="497"/>
      <c r="CJ458" s="498"/>
      <c r="CK458" s="498"/>
      <c r="CL458" s="498"/>
      <c r="CM458" s="498"/>
      <c r="CN458" s="504"/>
      <c r="CO458" s="500"/>
      <c r="CR458" s="577"/>
      <c r="CS458" s="767"/>
      <c r="CT458" s="579"/>
      <c r="CU458" s="580"/>
      <c r="CV458" s="581"/>
      <c r="CW458" s="585"/>
      <c r="CX458" s="1326"/>
      <c r="CY458" s="497"/>
      <c r="CZ458" s="497"/>
      <c r="DA458" s="498"/>
      <c r="DB458" s="498"/>
      <c r="DC458" s="498"/>
      <c r="DD458" s="498"/>
      <c r="DE458" s="504"/>
      <c r="DF458" s="500"/>
      <c r="DI458" s="577"/>
      <c r="DJ458" s="767"/>
      <c r="DK458" s="579"/>
      <c r="DL458" s="580"/>
      <c r="DM458" s="581"/>
      <c r="DN458" s="585"/>
      <c r="DO458" s="1326"/>
      <c r="DP458" s="497"/>
      <c r="DQ458" s="497"/>
      <c r="DR458" s="498"/>
      <c r="DS458" s="498"/>
      <c r="DT458" s="498"/>
      <c r="DU458" s="498"/>
      <c r="DV458" s="504"/>
      <c r="DW458" s="500"/>
      <c r="DZ458" s="577"/>
      <c r="EA458" s="767"/>
      <c r="EB458" s="579"/>
      <c r="EC458" s="580"/>
      <c r="ED458" s="581"/>
      <c r="EE458" s="585"/>
      <c r="EF458" s="1326"/>
      <c r="EG458" s="497"/>
      <c r="EH458" s="497"/>
      <c r="EI458" s="498"/>
      <c r="EJ458" s="498"/>
      <c r="EK458" s="498"/>
      <c r="EL458" s="498"/>
      <c r="EM458" s="504"/>
      <c r="EN458" s="500"/>
      <c r="EQ458" s="665"/>
      <c r="ER458" s="666"/>
      <c r="ES458" s="667"/>
      <c r="ET458" s="668"/>
      <c r="EU458" s="669"/>
      <c r="EV458" s="691"/>
      <c r="EW458" s="1326"/>
      <c r="EX458" s="497" t="e">
        <f t="shared" si="9519"/>
        <v>#N/A</v>
      </c>
      <c r="EY458" s="497" t="e">
        <f t="shared" si="9520"/>
        <v>#N/A</v>
      </c>
      <c r="EZ458" s="498" t="e">
        <f t="shared" si="9521"/>
        <v>#N/A</v>
      </c>
      <c r="FA458" s="498">
        <f t="shared" si="9522"/>
        <v>0</v>
      </c>
      <c r="FB458" s="498">
        <f t="shared" si="9523"/>
        <v>0</v>
      </c>
      <c r="FC458" s="498" t="e">
        <f t="shared" si="9524"/>
        <v>#N/A</v>
      </c>
      <c r="FD458" s="504">
        <f t="shared" si="9525"/>
        <v>0</v>
      </c>
      <c r="FE458" s="500">
        <f t="shared" si="9526"/>
        <v>0</v>
      </c>
      <c r="FH458" s="665"/>
      <c r="FI458" s="666"/>
      <c r="FJ458" s="667"/>
      <c r="FK458" s="668"/>
      <c r="FL458" s="669"/>
      <c r="FM458" s="691"/>
      <c r="FN458" s="1326"/>
      <c r="FO458" s="497" t="e">
        <f t="shared" si="9527"/>
        <v>#N/A</v>
      </c>
      <c r="FP458" s="497" t="e">
        <f t="shared" si="9528"/>
        <v>#N/A</v>
      </c>
      <c r="FQ458" s="498" t="e">
        <f t="shared" si="9529"/>
        <v>#N/A</v>
      </c>
      <c r="FR458" s="498">
        <f t="shared" si="9530"/>
        <v>0</v>
      </c>
      <c r="FS458" s="498">
        <f t="shared" si="9531"/>
        <v>0</v>
      </c>
      <c r="FT458" s="498" t="e">
        <f t="shared" si="9532"/>
        <v>#N/A</v>
      </c>
      <c r="FU458" s="504">
        <f t="shared" si="9533"/>
        <v>0</v>
      </c>
      <c r="FV458" s="500">
        <f t="shared" si="9534"/>
        <v>0</v>
      </c>
      <c r="FY458" s="665"/>
      <c r="FZ458" s="666"/>
      <c r="GA458" s="667"/>
      <c r="GB458" s="668"/>
      <c r="GC458" s="669"/>
      <c r="GD458" s="691"/>
      <c r="GE458" s="1326"/>
      <c r="GF458" s="497" t="e">
        <f t="shared" si="9535"/>
        <v>#N/A</v>
      </c>
      <c r="GG458" s="497" t="e">
        <f t="shared" si="9536"/>
        <v>#N/A</v>
      </c>
      <c r="GH458" s="498" t="e">
        <f t="shared" si="9537"/>
        <v>#N/A</v>
      </c>
      <c r="GI458" s="498">
        <f t="shared" si="9538"/>
        <v>0</v>
      </c>
      <c r="GJ458" s="498">
        <f t="shared" si="9539"/>
        <v>0</v>
      </c>
      <c r="GK458" s="498" t="e">
        <f t="shared" si="9540"/>
        <v>#N/A</v>
      </c>
      <c r="GL458" s="504">
        <f t="shared" si="9541"/>
        <v>0</v>
      </c>
      <c r="GM458" s="500">
        <f t="shared" si="9542"/>
        <v>0</v>
      </c>
      <c r="GP458" s="665"/>
      <c r="GQ458" s="666"/>
      <c r="GR458" s="667"/>
      <c r="GS458" s="668"/>
      <c r="GT458" s="669"/>
      <c r="GU458" s="691"/>
      <c r="GV458" s="1326"/>
      <c r="GW458" s="497" t="e">
        <f t="shared" si="9543"/>
        <v>#N/A</v>
      </c>
      <c r="GX458" s="497" t="e">
        <f t="shared" si="9544"/>
        <v>#N/A</v>
      </c>
      <c r="GY458" s="498" t="e">
        <f t="shared" si="9545"/>
        <v>#N/A</v>
      </c>
      <c r="GZ458" s="498">
        <f t="shared" si="9546"/>
        <v>0</v>
      </c>
      <c r="HA458" s="498">
        <f t="shared" si="9547"/>
        <v>0</v>
      </c>
      <c r="HB458" s="498" t="e">
        <f t="shared" si="9548"/>
        <v>#N/A</v>
      </c>
      <c r="HC458" s="504">
        <f t="shared" si="9549"/>
        <v>0</v>
      </c>
      <c r="HD458" s="500">
        <f t="shared" si="9550"/>
        <v>0</v>
      </c>
      <c r="HG458" s="665"/>
      <c r="HH458" s="666"/>
      <c r="HI458" s="667"/>
      <c r="HJ458" s="668"/>
      <c r="HK458" s="669"/>
      <c r="HL458" s="691"/>
      <c r="HM458" s="1326"/>
      <c r="HN458" s="497" t="e">
        <f t="shared" si="9551"/>
        <v>#N/A</v>
      </c>
      <c r="HO458" s="497" t="e">
        <f t="shared" si="9552"/>
        <v>#N/A</v>
      </c>
      <c r="HP458" s="498" t="e">
        <f t="shared" si="9553"/>
        <v>#N/A</v>
      </c>
      <c r="HQ458" s="498">
        <f t="shared" si="9554"/>
        <v>0</v>
      </c>
      <c r="HR458" s="498">
        <f t="shared" si="9555"/>
        <v>0</v>
      </c>
      <c r="HS458" s="498" t="e">
        <f t="shared" si="9556"/>
        <v>#N/A</v>
      </c>
      <c r="HT458" s="504">
        <f t="shared" si="9557"/>
        <v>0</v>
      </c>
      <c r="HU458" s="500">
        <f t="shared" si="9558"/>
        <v>0</v>
      </c>
      <c r="HX458" s="665"/>
      <c r="HY458" s="666"/>
      <c r="HZ458" s="667"/>
      <c r="IA458" s="668"/>
      <c r="IB458" s="669"/>
      <c r="IC458" s="691"/>
      <c r="ID458" s="1326"/>
      <c r="IE458" s="497" t="e">
        <f t="shared" si="9559"/>
        <v>#N/A</v>
      </c>
      <c r="IF458" s="497" t="e">
        <f t="shared" si="9560"/>
        <v>#N/A</v>
      </c>
      <c r="IG458" s="498" t="e">
        <f t="shared" si="9561"/>
        <v>#N/A</v>
      </c>
      <c r="IH458" s="498">
        <f t="shared" si="9562"/>
        <v>0</v>
      </c>
      <c r="II458" s="498">
        <f t="shared" si="9563"/>
        <v>0</v>
      </c>
      <c r="IJ458" s="498" t="e">
        <f t="shared" si="9564"/>
        <v>#N/A</v>
      </c>
      <c r="IK458" s="504">
        <f t="shared" si="9565"/>
        <v>0</v>
      </c>
      <c r="IL458" s="500">
        <f t="shared" si="9566"/>
        <v>0</v>
      </c>
      <c r="IO458" s="665"/>
      <c r="IP458" s="666"/>
      <c r="IQ458" s="667"/>
      <c r="IR458" s="668"/>
      <c r="IS458" s="669"/>
      <c r="IT458" s="691"/>
      <c r="IU458" s="1326"/>
      <c r="IV458" s="497" t="e">
        <f t="shared" si="9567"/>
        <v>#N/A</v>
      </c>
      <c r="IW458" s="497" t="e">
        <f t="shared" si="9568"/>
        <v>#N/A</v>
      </c>
      <c r="IX458" s="498" t="e">
        <f t="shared" si="9569"/>
        <v>#N/A</v>
      </c>
      <c r="IY458" s="498">
        <f t="shared" si="9570"/>
        <v>0</v>
      </c>
      <c r="IZ458" s="498">
        <f t="shared" si="9571"/>
        <v>0</v>
      </c>
      <c r="JA458" s="498" t="e">
        <f t="shared" si="9572"/>
        <v>#N/A</v>
      </c>
      <c r="JB458" s="504">
        <f t="shared" si="9573"/>
        <v>0</v>
      </c>
      <c r="JC458" s="500">
        <f t="shared" si="9574"/>
        <v>0</v>
      </c>
      <c r="JF458" s="665"/>
      <c r="JG458" s="666"/>
      <c r="JH458" s="667"/>
      <c r="JI458" s="668"/>
      <c r="JJ458" s="669"/>
      <c r="JK458" s="691"/>
      <c r="JL458" s="1326"/>
      <c r="JM458" s="497" t="e">
        <f t="shared" si="9575"/>
        <v>#N/A</v>
      </c>
      <c r="JN458" s="497" t="e">
        <f t="shared" si="9576"/>
        <v>#N/A</v>
      </c>
      <c r="JO458" s="498" t="e">
        <f t="shared" si="9577"/>
        <v>#N/A</v>
      </c>
      <c r="JP458" s="498">
        <f t="shared" si="9578"/>
        <v>0</v>
      </c>
      <c r="JQ458" s="498">
        <f t="shared" si="9579"/>
        <v>0</v>
      </c>
      <c r="JR458" s="498" t="e">
        <f t="shared" si="9580"/>
        <v>#N/A</v>
      </c>
      <c r="JS458" s="504">
        <f t="shared" si="9581"/>
        <v>0</v>
      </c>
      <c r="JT458" s="500">
        <f t="shared" si="9582"/>
        <v>0</v>
      </c>
      <c r="JW458" s="665"/>
      <c r="JX458" s="666"/>
      <c r="JY458" s="667"/>
      <c r="JZ458" s="668"/>
      <c r="KA458" s="669"/>
      <c r="KB458" s="691"/>
      <c r="KC458" s="1326"/>
      <c r="KD458" s="497" t="e">
        <f t="shared" si="9583"/>
        <v>#N/A</v>
      </c>
      <c r="KE458" s="497" t="e">
        <f t="shared" si="9584"/>
        <v>#N/A</v>
      </c>
      <c r="KF458" s="498" t="e">
        <f t="shared" si="9585"/>
        <v>#N/A</v>
      </c>
      <c r="KG458" s="498">
        <f t="shared" si="9586"/>
        <v>0</v>
      </c>
      <c r="KH458" s="498">
        <f t="shared" si="9587"/>
        <v>0</v>
      </c>
      <c r="KI458" s="498" t="e">
        <f t="shared" si="9588"/>
        <v>#N/A</v>
      </c>
      <c r="KJ458" s="504">
        <f t="shared" si="9589"/>
        <v>0</v>
      </c>
      <c r="KK458" s="500">
        <f t="shared" si="9590"/>
        <v>0</v>
      </c>
      <c r="KN458" s="665"/>
      <c r="KO458" s="666"/>
      <c r="KP458" s="667"/>
      <c r="KQ458" s="668"/>
      <c r="KR458" s="669"/>
      <c r="KS458" s="691"/>
      <c r="KT458" s="1326"/>
      <c r="KU458" s="497" t="e">
        <f t="shared" si="9591"/>
        <v>#N/A</v>
      </c>
      <c r="KV458" s="497" t="e">
        <f t="shared" si="9592"/>
        <v>#N/A</v>
      </c>
      <c r="KW458" s="498" t="e">
        <f t="shared" si="9593"/>
        <v>#N/A</v>
      </c>
      <c r="KX458" s="498">
        <f t="shared" si="9594"/>
        <v>0</v>
      </c>
      <c r="KY458" s="498">
        <f t="shared" si="9595"/>
        <v>0</v>
      </c>
      <c r="KZ458" s="498" t="e">
        <f t="shared" si="9596"/>
        <v>#N/A</v>
      </c>
      <c r="LA458" s="504">
        <f t="shared" si="9597"/>
        <v>0</v>
      </c>
      <c r="LB458" s="500">
        <f t="shared" si="9598"/>
        <v>0</v>
      </c>
      <c r="LE458" s="665"/>
      <c r="LF458" s="666"/>
      <c r="LG458" s="667"/>
      <c r="LH458" s="668"/>
      <c r="LI458" s="669"/>
      <c r="LJ458" s="691"/>
      <c r="LK458" s="1326"/>
      <c r="LL458" s="497" t="e">
        <f t="shared" si="9599"/>
        <v>#N/A</v>
      </c>
      <c r="LM458" s="497" t="e">
        <f t="shared" si="9600"/>
        <v>#N/A</v>
      </c>
      <c r="LN458" s="498" t="e">
        <f t="shared" si="9601"/>
        <v>#N/A</v>
      </c>
      <c r="LO458" s="498">
        <f t="shared" si="9602"/>
        <v>0</v>
      </c>
      <c r="LP458" s="498">
        <f t="shared" si="9603"/>
        <v>0</v>
      </c>
      <c r="LQ458" s="498" t="e">
        <f t="shared" si="9604"/>
        <v>#N/A</v>
      </c>
      <c r="LR458" s="504">
        <f t="shared" si="9605"/>
        <v>0</v>
      </c>
      <c r="LS458" s="500">
        <f t="shared" si="9606"/>
        <v>0</v>
      </c>
      <c r="LV458" s="665"/>
      <c r="LW458" s="666"/>
      <c r="LX458" s="667"/>
      <c r="LY458" s="668"/>
      <c r="LZ458" s="669"/>
      <c r="MA458" s="691"/>
      <c r="MB458" s="1326"/>
      <c r="MC458" s="497" t="e">
        <f t="shared" si="9607"/>
        <v>#N/A</v>
      </c>
      <c r="MD458" s="497" t="e">
        <f t="shared" si="9608"/>
        <v>#N/A</v>
      </c>
      <c r="ME458" s="498" t="e">
        <f t="shared" si="9609"/>
        <v>#N/A</v>
      </c>
      <c r="MF458" s="498">
        <f t="shared" si="9610"/>
        <v>0</v>
      </c>
      <c r="MG458" s="498">
        <f t="shared" si="9611"/>
        <v>0</v>
      </c>
      <c r="MH458" s="498" t="e">
        <f t="shared" si="9612"/>
        <v>#N/A</v>
      </c>
      <c r="MI458" s="504">
        <f t="shared" si="9613"/>
        <v>0</v>
      </c>
      <c r="MJ458" s="500">
        <f t="shared" si="9614"/>
        <v>0</v>
      </c>
      <c r="MM458" s="665"/>
      <c r="MN458" s="666"/>
      <c r="MO458" s="667"/>
      <c r="MP458" s="668"/>
      <c r="MQ458" s="669"/>
      <c r="MR458" s="691"/>
      <c r="MS458" s="1326"/>
      <c r="MT458" s="497" t="e">
        <f t="shared" si="9615"/>
        <v>#N/A</v>
      </c>
      <c r="MU458" s="497" t="e">
        <f t="shared" si="9616"/>
        <v>#N/A</v>
      </c>
      <c r="MV458" s="498" t="e">
        <f t="shared" si="9617"/>
        <v>#N/A</v>
      </c>
      <c r="MW458" s="498">
        <f t="shared" si="9618"/>
        <v>0</v>
      </c>
      <c r="MX458" s="498">
        <f t="shared" si="9619"/>
        <v>0</v>
      </c>
      <c r="MY458" s="498" t="e">
        <f t="shared" si="9620"/>
        <v>#N/A</v>
      </c>
      <c r="MZ458" s="504">
        <f t="shared" si="9621"/>
        <v>0</v>
      </c>
      <c r="NA458" s="500">
        <f t="shared" si="9622"/>
        <v>0</v>
      </c>
      <c r="ND458" s="665"/>
      <c r="NE458" s="666"/>
      <c r="NF458" s="667"/>
      <c r="NG458" s="668"/>
      <c r="NH458" s="669"/>
      <c r="NI458" s="691"/>
      <c r="NJ458" s="1326"/>
      <c r="NK458" s="497" t="e">
        <f t="shared" si="9623"/>
        <v>#N/A</v>
      </c>
      <c r="NL458" s="497" t="e">
        <f t="shared" si="9624"/>
        <v>#N/A</v>
      </c>
      <c r="NM458" s="498" t="e">
        <f t="shared" si="9625"/>
        <v>#N/A</v>
      </c>
      <c r="NN458" s="498">
        <f t="shared" si="9626"/>
        <v>0</v>
      </c>
      <c r="NO458" s="498">
        <f t="shared" si="9627"/>
        <v>0</v>
      </c>
      <c r="NP458" s="498" t="e">
        <f t="shared" si="9628"/>
        <v>#N/A</v>
      </c>
      <c r="NQ458" s="504">
        <f t="shared" si="9629"/>
        <v>0</v>
      </c>
      <c r="NR458" s="500">
        <f t="shared" si="9630"/>
        <v>0</v>
      </c>
      <c r="NU458" s="665"/>
      <c r="NV458" s="666"/>
      <c r="NW458" s="667"/>
      <c r="NX458" s="668"/>
      <c r="NY458" s="669"/>
      <c r="NZ458" s="691"/>
      <c r="OA458" s="1326"/>
      <c r="OB458" s="497" t="e">
        <f t="shared" si="9631"/>
        <v>#N/A</v>
      </c>
      <c r="OC458" s="497" t="e">
        <f t="shared" si="9632"/>
        <v>#N/A</v>
      </c>
      <c r="OD458" s="498" t="e">
        <f t="shared" si="9633"/>
        <v>#N/A</v>
      </c>
      <c r="OE458" s="498">
        <f t="shared" si="9634"/>
        <v>0</v>
      </c>
      <c r="OF458" s="498">
        <f t="shared" si="9635"/>
        <v>0</v>
      </c>
      <c r="OG458" s="498" t="e">
        <f t="shared" si="9636"/>
        <v>#N/A</v>
      </c>
      <c r="OH458" s="504">
        <f t="shared" si="9637"/>
        <v>0</v>
      </c>
      <c r="OI458" s="500">
        <f t="shared" si="9638"/>
        <v>0</v>
      </c>
      <c r="OL458" s="665"/>
      <c r="OM458" s="666"/>
      <c r="ON458" s="667"/>
      <c r="OO458" s="668"/>
      <c r="OP458" s="669"/>
      <c r="OQ458" s="691"/>
      <c r="OR458" s="1326"/>
      <c r="OS458" s="497" t="e">
        <f t="shared" si="9639"/>
        <v>#N/A</v>
      </c>
      <c r="OT458" s="497" t="e">
        <f t="shared" si="9640"/>
        <v>#N/A</v>
      </c>
      <c r="OU458" s="498" t="e">
        <f t="shared" si="9641"/>
        <v>#N/A</v>
      </c>
      <c r="OV458" s="498">
        <f t="shared" si="9642"/>
        <v>0</v>
      </c>
      <c r="OW458" s="498">
        <f t="shared" si="9643"/>
        <v>0</v>
      </c>
      <c r="OX458" s="498" t="e">
        <f t="shared" si="9644"/>
        <v>#N/A</v>
      </c>
      <c r="OY458" s="504">
        <f t="shared" si="9645"/>
        <v>0</v>
      </c>
      <c r="OZ458" s="500">
        <f t="shared" si="9646"/>
        <v>0</v>
      </c>
      <c r="PC458" s="665"/>
      <c r="PD458" s="666"/>
      <c r="PE458" s="667"/>
      <c r="PF458" s="668"/>
      <c r="PG458" s="669"/>
      <c r="PH458" s="691"/>
      <c r="PI458" s="1326"/>
      <c r="PJ458" s="497" t="e">
        <f t="shared" si="9647"/>
        <v>#N/A</v>
      </c>
      <c r="PK458" s="497" t="e">
        <f t="shared" si="9648"/>
        <v>#N/A</v>
      </c>
      <c r="PL458" s="498" t="e">
        <f t="shared" si="9649"/>
        <v>#N/A</v>
      </c>
      <c r="PM458" s="498">
        <f t="shared" si="9650"/>
        <v>0</v>
      </c>
      <c r="PN458" s="498">
        <f t="shared" si="9651"/>
        <v>0</v>
      </c>
      <c r="PO458" s="498" t="e">
        <f t="shared" si="9652"/>
        <v>#N/A</v>
      </c>
      <c r="PP458" s="504">
        <f t="shared" si="9653"/>
        <v>0</v>
      </c>
      <c r="PQ458" s="500">
        <f t="shared" si="9654"/>
        <v>0</v>
      </c>
      <c r="PT458" s="665"/>
      <c r="PU458" s="666"/>
      <c r="PV458" s="667"/>
      <c r="PW458" s="668"/>
      <c r="PX458" s="669"/>
      <c r="PY458" s="691"/>
      <c r="PZ458" s="1326"/>
      <c r="QA458" s="497" t="e">
        <f t="shared" si="9655"/>
        <v>#N/A</v>
      </c>
      <c r="QB458" s="497" t="e">
        <f t="shared" si="9656"/>
        <v>#N/A</v>
      </c>
      <c r="QC458" s="498" t="e">
        <f t="shared" si="9657"/>
        <v>#N/A</v>
      </c>
      <c r="QD458" s="498">
        <f t="shared" si="9658"/>
        <v>0</v>
      </c>
      <c r="QE458" s="498">
        <f t="shared" si="9659"/>
        <v>0</v>
      </c>
      <c r="QF458" s="498" t="e">
        <f t="shared" si="9660"/>
        <v>#N/A</v>
      </c>
      <c r="QG458" s="504">
        <f t="shared" si="9661"/>
        <v>0</v>
      </c>
      <c r="QH458" s="500">
        <f t="shared" si="9662"/>
        <v>0</v>
      </c>
      <c r="QK458" s="665"/>
      <c r="QL458" s="666"/>
      <c r="QM458" s="667"/>
      <c r="QN458" s="668"/>
      <c r="QO458" s="669"/>
      <c r="QP458" s="691"/>
      <c r="QQ458" s="1326"/>
      <c r="QR458" s="497" t="e">
        <f t="shared" si="9663"/>
        <v>#N/A</v>
      </c>
      <c r="QS458" s="497" t="e">
        <f t="shared" si="9664"/>
        <v>#N/A</v>
      </c>
      <c r="QT458" s="498" t="e">
        <f t="shared" si="9665"/>
        <v>#N/A</v>
      </c>
      <c r="QU458" s="498">
        <f t="shared" si="9666"/>
        <v>0</v>
      </c>
      <c r="QV458" s="498">
        <f t="shared" si="9667"/>
        <v>0</v>
      </c>
      <c r="QW458" s="498" t="e">
        <f t="shared" si="9668"/>
        <v>#N/A</v>
      </c>
      <c r="QX458" s="504">
        <f t="shared" si="9669"/>
        <v>0</v>
      </c>
      <c r="QY458" s="500">
        <f t="shared" si="9670"/>
        <v>0</v>
      </c>
      <c r="RB458" s="428"/>
      <c r="RC458" s="436"/>
      <c r="RD458" s="440"/>
      <c r="RE458" s="406"/>
      <c r="RF458" s="438"/>
      <c r="RG458" s="439"/>
      <c r="RH458" s="439"/>
      <c r="RI458" s="497"/>
      <c r="RJ458" s="497"/>
      <c r="RK458" s="501"/>
      <c r="RL458" s="501"/>
      <c r="RM458" s="501"/>
      <c r="RN458" s="501"/>
      <c r="RO458" s="505"/>
      <c r="RP458" s="503"/>
      <c r="RS458" s="428"/>
      <c r="RT458" s="436"/>
      <c r="RU458" s="440"/>
      <c r="RV458" s="406"/>
      <c r="RW458" s="438"/>
      <c r="RX458" s="439"/>
      <c r="RY458" s="439"/>
      <c r="RZ458" s="497"/>
      <c r="SA458" s="497"/>
      <c r="SB458" s="501"/>
      <c r="SC458" s="501"/>
      <c r="SD458" s="501"/>
      <c r="SE458" s="501"/>
      <c r="SF458" s="505"/>
      <c r="SG458" s="503"/>
      <c r="SJ458" s="428"/>
      <c r="SK458" s="436"/>
      <c r="SL458" s="440"/>
      <c r="SM458" s="406"/>
      <c r="SN458" s="438"/>
      <c r="SO458" s="439"/>
      <c r="SP458" s="439"/>
      <c r="SQ458" s="497"/>
      <c r="SR458" s="497"/>
      <c r="SS458" s="501"/>
      <c r="ST458" s="501"/>
      <c r="SU458" s="501"/>
      <c r="SV458" s="501"/>
      <c r="SW458" s="505"/>
      <c r="SX458" s="503"/>
    </row>
    <row r="459" spans="2:518" ht="53.25" hidden="1" customHeight="1" thickTop="1" thickBot="1">
      <c r="B459" s="571"/>
      <c r="C459" s="572"/>
      <c r="D459" s="573"/>
      <c r="E459" s="574"/>
      <c r="F459" s="575"/>
      <c r="G459" s="576"/>
      <c r="H459" s="595"/>
      <c r="K459" s="571"/>
      <c r="L459" s="766"/>
      <c r="M459" s="573"/>
      <c r="N459" s="574"/>
      <c r="O459" s="575"/>
      <c r="P459" s="576"/>
      <c r="Q459" s="1326"/>
      <c r="R459" s="497"/>
      <c r="S459" s="497"/>
      <c r="T459" s="501"/>
      <c r="U459" s="501"/>
      <c r="V459" s="501"/>
      <c r="W459" s="501"/>
      <c r="X459" s="505"/>
      <c r="Y459" s="503"/>
      <c r="Z459" s="486"/>
      <c r="AA459" s="486"/>
      <c r="AB459" s="571"/>
      <c r="AC459" s="766"/>
      <c r="AD459" s="573"/>
      <c r="AE459" s="574"/>
      <c r="AF459" s="575"/>
      <c r="AG459" s="576"/>
      <c r="AH459" s="1326"/>
      <c r="AI459" s="497"/>
      <c r="AJ459" s="497"/>
      <c r="AK459" s="501"/>
      <c r="AL459" s="501"/>
      <c r="AM459" s="501"/>
      <c r="AN459" s="501"/>
      <c r="AO459" s="505"/>
      <c r="AP459" s="503"/>
      <c r="AQ459" s="486"/>
      <c r="AR459" s="486"/>
      <c r="AS459" s="571"/>
      <c r="AT459" s="766"/>
      <c r="AU459" s="573"/>
      <c r="AV459" s="574"/>
      <c r="AW459" s="575"/>
      <c r="AX459" s="576"/>
      <c r="AY459" s="1326"/>
      <c r="AZ459" s="497"/>
      <c r="BA459" s="497"/>
      <c r="BB459" s="501"/>
      <c r="BC459" s="501"/>
      <c r="BD459" s="501"/>
      <c r="BE459" s="501"/>
      <c r="BF459" s="505"/>
      <c r="BG459" s="503"/>
      <c r="BJ459" s="571"/>
      <c r="BK459" s="766"/>
      <c r="BL459" s="573"/>
      <c r="BM459" s="574"/>
      <c r="BN459" s="575"/>
      <c r="BO459" s="576"/>
      <c r="BP459" s="1326"/>
      <c r="BQ459" s="497"/>
      <c r="BR459" s="497"/>
      <c r="BS459" s="501"/>
      <c r="BT459" s="501"/>
      <c r="BU459" s="501"/>
      <c r="BV459" s="501"/>
      <c r="BW459" s="505"/>
      <c r="BX459" s="503"/>
      <c r="CA459" s="571"/>
      <c r="CB459" s="766"/>
      <c r="CC459" s="573"/>
      <c r="CD459" s="574"/>
      <c r="CE459" s="575"/>
      <c r="CF459" s="576"/>
      <c r="CG459" s="1326"/>
      <c r="CH459" s="497"/>
      <c r="CI459" s="497"/>
      <c r="CJ459" s="501"/>
      <c r="CK459" s="501"/>
      <c r="CL459" s="501"/>
      <c r="CM459" s="501"/>
      <c r="CN459" s="505"/>
      <c r="CO459" s="503"/>
      <c r="CR459" s="571"/>
      <c r="CS459" s="766"/>
      <c r="CT459" s="573"/>
      <c r="CU459" s="574"/>
      <c r="CV459" s="575"/>
      <c r="CW459" s="576"/>
      <c r="CX459" s="1326"/>
      <c r="CY459" s="497"/>
      <c r="CZ459" s="497"/>
      <c r="DA459" s="501"/>
      <c r="DB459" s="501"/>
      <c r="DC459" s="501"/>
      <c r="DD459" s="501"/>
      <c r="DE459" s="505"/>
      <c r="DF459" s="503"/>
      <c r="DI459" s="571"/>
      <c r="DJ459" s="766"/>
      <c r="DK459" s="573"/>
      <c r="DL459" s="574"/>
      <c r="DM459" s="575"/>
      <c r="DN459" s="576"/>
      <c r="DO459" s="1326"/>
      <c r="DP459" s="497"/>
      <c r="DQ459" s="497"/>
      <c r="DR459" s="501"/>
      <c r="DS459" s="501"/>
      <c r="DT459" s="501"/>
      <c r="DU459" s="501"/>
      <c r="DV459" s="505"/>
      <c r="DW459" s="503"/>
      <c r="DZ459" s="571"/>
      <c r="EA459" s="766"/>
      <c r="EB459" s="573"/>
      <c r="EC459" s="574"/>
      <c r="ED459" s="575"/>
      <c r="EE459" s="576"/>
      <c r="EF459" s="1326"/>
      <c r="EG459" s="497"/>
      <c r="EH459" s="497"/>
      <c r="EI459" s="501"/>
      <c r="EJ459" s="501"/>
      <c r="EK459" s="501"/>
      <c r="EL459" s="501"/>
      <c r="EM459" s="505"/>
      <c r="EN459" s="503"/>
      <c r="EQ459" s="659"/>
      <c r="ER459" s="660"/>
      <c r="ES459" s="661"/>
      <c r="ET459" s="662"/>
      <c r="EU459" s="663"/>
      <c r="EV459" s="664"/>
      <c r="EW459" s="1326"/>
      <c r="EX459" s="497"/>
      <c r="EY459" s="497"/>
      <c r="EZ459" s="501"/>
      <c r="FA459" s="501"/>
      <c r="FB459" s="501"/>
      <c r="FC459" s="501"/>
      <c r="FD459" s="505"/>
      <c r="FE459" s="503"/>
      <c r="FH459" s="659"/>
      <c r="FI459" s="660"/>
      <c r="FJ459" s="661"/>
      <c r="FK459" s="662"/>
      <c r="FL459" s="663"/>
      <c r="FM459" s="664"/>
      <c r="FN459" s="1326"/>
      <c r="FO459" s="497"/>
      <c r="FP459" s="497"/>
      <c r="FQ459" s="501"/>
      <c r="FR459" s="501"/>
      <c r="FS459" s="501"/>
      <c r="FT459" s="501"/>
      <c r="FU459" s="505"/>
      <c r="FV459" s="503"/>
      <c r="FY459" s="659"/>
      <c r="FZ459" s="660"/>
      <c r="GA459" s="661"/>
      <c r="GB459" s="662"/>
      <c r="GC459" s="663"/>
      <c r="GD459" s="664"/>
      <c r="GE459" s="1326"/>
      <c r="GF459" s="497"/>
      <c r="GG459" s="497"/>
      <c r="GH459" s="501"/>
      <c r="GI459" s="501"/>
      <c r="GJ459" s="501"/>
      <c r="GK459" s="501"/>
      <c r="GL459" s="505"/>
      <c r="GM459" s="503"/>
      <c r="GP459" s="659"/>
      <c r="GQ459" s="660"/>
      <c r="GR459" s="661"/>
      <c r="GS459" s="662"/>
      <c r="GT459" s="663"/>
      <c r="GU459" s="664"/>
      <c r="GV459" s="1326"/>
      <c r="GW459" s="497"/>
      <c r="GX459" s="497"/>
      <c r="GY459" s="501"/>
      <c r="GZ459" s="501"/>
      <c r="HA459" s="501"/>
      <c r="HB459" s="501"/>
      <c r="HC459" s="505"/>
      <c r="HD459" s="503"/>
      <c r="HG459" s="659"/>
      <c r="HH459" s="660"/>
      <c r="HI459" s="661"/>
      <c r="HJ459" s="662"/>
      <c r="HK459" s="663"/>
      <c r="HL459" s="664"/>
      <c r="HM459" s="1326"/>
      <c r="HN459" s="497"/>
      <c r="HO459" s="497"/>
      <c r="HP459" s="501"/>
      <c r="HQ459" s="501"/>
      <c r="HR459" s="501"/>
      <c r="HS459" s="501"/>
      <c r="HT459" s="505"/>
      <c r="HU459" s="503"/>
      <c r="HX459" s="659"/>
      <c r="HY459" s="660"/>
      <c r="HZ459" s="661"/>
      <c r="IA459" s="662"/>
      <c r="IB459" s="663"/>
      <c r="IC459" s="664"/>
      <c r="ID459" s="1326"/>
      <c r="IE459" s="497"/>
      <c r="IF459" s="497"/>
      <c r="IG459" s="501"/>
      <c r="IH459" s="501"/>
      <c r="II459" s="501"/>
      <c r="IJ459" s="501"/>
      <c r="IK459" s="505"/>
      <c r="IL459" s="503"/>
      <c r="IO459" s="659"/>
      <c r="IP459" s="660"/>
      <c r="IQ459" s="661"/>
      <c r="IR459" s="662"/>
      <c r="IS459" s="663"/>
      <c r="IT459" s="664"/>
      <c r="IU459" s="1326"/>
      <c r="IV459" s="497"/>
      <c r="IW459" s="497"/>
      <c r="IX459" s="501"/>
      <c r="IY459" s="501"/>
      <c r="IZ459" s="501"/>
      <c r="JA459" s="501"/>
      <c r="JB459" s="505"/>
      <c r="JC459" s="503"/>
      <c r="JF459" s="659"/>
      <c r="JG459" s="660"/>
      <c r="JH459" s="661"/>
      <c r="JI459" s="662"/>
      <c r="JJ459" s="663"/>
      <c r="JK459" s="664"/>
      <c r="JL459" s="1326"/>
      <c r="JM459" s="497"/>
      <c r="JN459" s="497"/>
      <c r="JO459" s="501"/>
      <c r="JP459" s="501"/>
      <c r="JQ459" s="501"/>
      <c r="JR459" s="501"/>
      <c r="JS459" s="505"/>
      <c r="JT459" s="503"/>
      <c r="JW459" s="659"/>
      <c r="JX459" s="660"/>
      <c r="JY459" s="661"/>
      <c r="JZ459" s="662"/>
      <c r="KA459" s="663"/>
      <c r="KB459" s="664"/>
      <c r="KC459" s="1326"/>
      <c r="KD459" s="497"/>
      <c r="KE459" s="497"/>
      <c r="KF459" s="501"/>
      <c r="KG459" s="501"/>
      <c r="KH459" s="501"/>
      <c r="KI459" s="501"/>
      <c r="KJ459" s="505"/>
      <c r="KK459" s="503"/>
      <c r="KN459" s="659"/>
      <c r="KO459" s="660"/>
      <c r="KP459" s="661"/>
      <c r="KQ459" s="662"/>
      <c r="KR459" s="663"/>
      <c r="KS459" s="664"/>
      <c r="KT459" s="1326"/>
      <c r="KU459" s="497"/>
      <c r="KV459" s="497"/>
      <c r="KW459" s="501"/>
      <c r="KX459" s="501"/>
      <c r="KY459" s="501"/>
      <c r="KZ459" s="501"/>
      <c r="LA459" s="505"/>
      <c r="LB459" s="503"/>
      <c r="LE459" s="659"/>
      <c r="LF459" s="660"/>
      <c r="LG459" s="661"/>
      <c r="LH459" s="662"/>
      <c r="LI459" s="663"/>
      <c r="LJ459" s="664"/>
      <c r="LK459" s="1326"/>
      <c r="LL459" s="497"/>
      <c r="LM459" s="497"/>
      <c r="LN459" s="501"/>
      <c r="LO459" s="501"/>
      <c r="LP459" s="501"/>
      <c r="LQ459" s="501"/>
      <c r="LR459" s="505"/>
      <c r="LS459" s="503"/>
      <c r="LV459" s="659"/>
      <c r="LW459" s="660"/>
      <c r="LX459" s="661"/>
      <c r="LY459" s="662"/>
      <c r="LZ459" s="663"/>
      <c r="MA459" s="664"/>
      <c r="MB459" s="1326"/>
      <c r="MC459" s="497"/>
      <c r="MD459" s="497"/>
      <c r="ME459" s="501"/>
      <c r="MF459" s="501"/>
      <c r="MG459" s="501"/>
      <c r="MH459" s="501"/>
      <c r="MI459" s="505"/>
      <c r="MJ459" s="503"/>
      <c r="MM459" s="659"/>
      <c r="MN459" s="660"/>
      <c r="MO459" s="661"/>
      <c r="MP459" s="662"/>
      <c r="MQ459" s="663"/>
      <c r="MR459" s="664"/>
      <c r="MS459" s="1326"/>
      <c r="MT459" s="497"/>
      <c r="MU459" s="497"/>
      <c r="MV459" s="501"/>
      <c r="MW459" s="501"/>
      <c r="MX459" s="501"/>
      <c r="MY459" s="501"/>
      <c r="MZ459" s="505"/>
      <c r="NA459" s="503"/>
      <c r="ND459" s="659"/>
      <c r="NE459" s="660"/>
      <c r="NF459" s="661"/>
      <c r="NG459" s="662"/>
      <c r="NH459" s="663"/>
      <c r="NI459" s="664"/>
      <c r="NJ459" s="1326"/>
      <c r="NK459" s="497"/>
      <c r="NL459" s="497"/>
      <c r="NM459" s="501"/>
      <c r="NN459" s="501"/>
      <c r="NO459" s="501"/>
      <c r="NP459" s="501"/>
      <c r="NQ459" s="505"/>
      <c r="NR459" s="503"/>
      <c r="NU459" s="659"/>
      <c r="NV459" s="660"/>
      <c r="NW459" s="661"/>
      <c r="NX459" s="662"/>
      <c r="NY459" s="663"/>
      <c r="NZ459" s="664"/>
      <c r="OA459" s="1326"/>
      <c r="OB459" s="497"/>
      <c r="OC459" s="497"/>
      <c r="OD459" s="501"/>
      <c r="OE459" s="501"/>
      <c r="OF459" s="501"/>
      <c r="OG459" s="501"/>
      <c r="OH459" s="505"/>
      <c r="OI459" s="503"/>
      <c r="OL459" s="659"/>
      <c r="OM459" s="660"/>
      <c r="ON459" s="661"/>
      <c r="OO459" s="662"/>
      <c r="OP459" s="663"/>
      <c r="OQ459" s="664"/>
      <c r="OR459" s="1326"/>
      <c r="OS459" s="497"/>
      <c r="OT459" s="497"/>
      <c r="OU459" s="501"/>
      <c r="OV459" s="501"/>
      <c r="OW459" s="501"/>
      <c r="OX459" s="501"/>
      <c r="OY459" s="505"/>
      <c r="OZ459" s="503"/>
      <c r="PC459" s="659"/>
      <c r="PD459" s="660"/>
      <c r="PE459" s="661"/>
      <c r="PF459" s="662"/>
      <c r="PG459" s="663"/>
      <c r="PH459" s="664"/>
      <c r="PI459" s="1326"/>
      <c r="PJ459" s="497"/>
      <c r="PK459" s="497"/>
      <c r="PL459" s="501"/>
      <c r="PM459" s="501"/>
      <c r="PN459" s="501"/>
      <c r="PO459" s="501"/>
      <c r="PP459" s="505"/>
      <c r="PQ459" s="503"/>
      <c r="PT459" s="659"/>
      <c r="PU459" s="660"/>
      <c r="PV459" s="661"/>
      <c r="PW459" s="662"/>
      <c r="PX459" s="663"/>
      <c r="PY459" s="664"/>
      <c r="PZ459" s="1326"/>
      <c r="QA459" s="497"/>
      <c r="QB459" s="497"/>
      <c r="QC459" s="501"/>
      <c r="QD459" s="501"/>
      <c r="QE459" s="501"/>
      <c r="QF459" s="501"/>
      <c r="QG459" s="505"/>
      <c r="QH459" s="503"/>
      <c r="QK459" s="659"/>
      <c r="QL459" s="660"/>
      <c r="QM459" s="661"/>
      <c r="QN459" s="662"/>
      <c r="QO459" s="663"/>
      <c r="QP459" s="664"/>
      <c r="QQ459" s="1326"/>
      <c r="QR459" s="497"/>
      <c r="QS459" s="497"/>
      <c r="QT459" s="501"/>
      <c r="QU459" s="501"/>
      <c r="QV459" s="501"/>
      <c r="QW459" s="501"/>
      <c r="QX459" s="505"/>
      <c r="QY459" s="503"/>
      <c r="RB459" s="428"/>
      <c r="RC459" s="436"/>
      <c r="RD459" s="440"/>
      <c r="RE459" s="406"/>
      <c r="RF459" s="438"/>
      <c r="RG459" s="439"/>
      <c r="RH459" s="439"/>
      <c r="RI459" s="497"/>
      <c r="RJ459" s="497"/>
      <c r="RK459" s="501"/>
      <c r="RL459" s="501"/>
      <c r="RM459" s="501"/>
      <c r="RN459" s="501"/>
      <c r="RO459" s="505"/>
      <c r="RP459" s="503"/>
      <c r="RS459" s="428"/>
      <c r="RT459" s="436"/>
      <c r="RU459" s="440"/>
      <c r="RV459" s="406"/>
      <c r="RW459" s="438"/>
      <c r="RX459" s="439"/>
      <c r="RY459" s="439"/>
      <c r="RZ459" s="497"/>
      <c r="SA459" s="497"/>
      <c r="SB459" s="501"/>
      <c r="SC459" s="501"/>
      <c r="SD459" s="501"/>
      <c r="SE459" s="501"/>
      <c r="SF459" s="505"/>
      <c r="SG459" s="503"/>
      <c r="SJ459" s="428"/>
      <c r="SK459" s="436"/>
      <c r="SL459" s="440"/>
      <c r="SM459" s="406"/>
      <c r="SN459" s="438"/>
      <c r="SO459" s="439"/>
      <c r="SP459" s="439"/>
      <c r="SQ459" s="497"/>
      <c r="SR459" s="497"/>
      <c r="SS459" s="501"/>
      <c r="ST459" s="501"/>
      <c r="SU459" s="501"/>
      <c r="SV459" s="501"/>
      <c r="SW459" s="505"/>
      <c r="SX459" s="503"/>
    </row>
    <row r="460" spans="2:518" ht="42" hidden="1" customHeight="1" thickTop="1" thickBot="1">
      <c r="B460" s="577"/>
      <c r="C460" s="578"/>
      <c r="D460" s="579"/>
      <c r="E460" s="580"/>
      <c r="F460" s="581"/>
      <c r="G460" s="585"/>
      <c r="H460" s="595"/>
      <c r="K460" s="577"/>
      <c r="L460" s="767"/>
      <c r="M460" s="579"/>
      <c r="N460" s="580"/>
      <c r="O460" s="581"/>
      <c r="P460" s="585"/>
      <c r="Q460" s="1326"/>
      <c r="R460" s="497"/>
      <c r="S460" s="497"/>
      <c r="T460" s="498"/>
      <c r="U460" s="498"/>
      <c r="V460" s="498"/>
      <c r="W460" s="498"/>
      <c r="X460" s="504"/>
      <c r="Y460" s="500"/>
      <c r="Z460" s="486"/>
      <c r="AA460" s="486"/>
      <c r="AB460" s="577"/>
      <c r="AC460" s="767"/>
      <c r="AD460" s="579"/>
      <c r="AE460" s="580"/>
      <c r="AF460" s="581"/>
      <c r="AG460" s="585"/>
      <c r="AH460" s="1326"/>
      <c r="AI460" s="497"/>
      <c r="AJ460" s="497"/>
      <c r="AK460" s="498"/>
      <c r="AL460" s="498"/>
      <c r="AM460" s="498"/>
      <c r="AN460" s="498"/>
      <c r="AO460" s="504"/>
      <c r="AP460" s="500"/>
      <c r="AQ460" s="486"/>
      <c r="AR460" s="486"/>
      <c r="AS460" s="577"/>
      <c r="AT460" s="767"/>
      <c r="AU460" s="579"/>
      <c r="AV460" s="580"/>
      <c r="AW460" s="581"/>
      <c r="AX460" s="585"/>
      <c r="AY460" s="1326"/>
      <c r="AZ460" s="497"/>
      <c r="BA460" s="497"/>
      <c r="BB460" s="498"/>
      <c r="BC460" s="498"/>
      <c r="BD460" s="498"/>
      <c r="BE460" s="498"/>
      <c r="BF460" s="504"/>
      <c r="BG460" s="500"/>
      <c r="BJ460" s="577"/>
      <c r="BK460" s="767"/>
      <c r="BL460" s="579"/>
      <c r="BM460" s="580"/>
      <c r="BN460" s="581"/>
      <c r="BO460" s="585"/>
      <c r="BP460" s="1326"/>
      <c r="BQ460" s="497"/>
      <c r="BR460" s="497"/>
      <c r="BS460" s="498"/>
      <c r="BT460" s="498"/>
      <c r="BU460" s="498"/>
      <c r="BV460" s="498"/>
      <c r="BW460" s="504"/>
      <c r="BX460" s="500"/>
      <c r="CA460" s="577"/>
      <c r="CB460" s="767"/>
      <c r="CC460" s="579"/>
      <c r="CD460" s="580"/>
      <c r="CE460" s="581"/>
      <c r="CF460" s="585"/>
      <c r="CG460" s="1326"/>
      <c r="CH460" s="497"/>
      <c r="CI460" s="497"/>
      <c r="CJ460" s="498"/>
      <c r="CK460" s="498"/>
      <c r="CL460" s="498"/>
      <c r="CM460" s="498"/>
      <c r="CN460" s="504"/>
      <c r="CO460" s="500"/>
      <c r="CR460" s="577"/>
      <c r="CS460" s="767"/>
      <c r="CT460" s="579"/>
      <c r="CU460" s="580"/>
      <c r="CV460" s="581"/>
      <c r="CW460" s="585"/>
      <c r="CX460" s="1326"/>
      <c r="CY460" s="497"/>
      <c r="CZ460" s="497"/>
      <c r="DA460" s="498"/>
      <c r="DB460" s="498"/>
      <c r="DC460" s="498"/>
      <c r="DD460" s="498"/>
      <c r="DE460" s="504"/>
      <c r="DF460" s="500"/>
      <c r="DI460" s="577"/>
      <c r="DJ460" s="767"/>
      <c r="DK460" s="579"/>
      <c r="DL460" s="580"/>
      <c r="DM460" s="581"/>
      <c r="DN460" s="585"/>
      <c r="DO460" s="1326"/>
      <c r="DP460" s="497"/>
      <c r="DQ460" s="497"/>
      <c r="DR460" s="498"/>
      <c r="DS460" s="498"/>
      <c r="DT460" s="498"/>
      <c r="DU460" s="498"/>
      <c r="DV460" s="504"/>
      <c r="DW460" s="500"/>
      <c r="DZ460" s="577"/>
      <c r="EA460" s="767"/>
      <c r="EB460" s="579"/>
      <c r="EC460" s="580"/>
      <c r="ED460" s="581"/>
      <c r="EE460" s="585"/>
      <c r="EF460" s="1326"/>
      <c r="EG460" s="497"/>
      <c r="EH460" s="497"/>
      <c r="EI460" s="498"/>
      <c r="EJ460" s="498"/>
      <c r="EK460" s="498"/>
      <c r="EL460" s="498"/>
      <c r="EM460" s="504"/>
      <c r="EN460" s="500"/>
      <c r="EQ460" s="665"/>
      <c r="ER460" s="666"/>
      <c r="ES460" s="667"/>
      <c r="ET460" s="668"/>
      <c r="EU460" s="669"/>
      <c r="EV460" s="691"/>
      <c r="EW460" s="1326"/>
      <c r="EX460" s="497" t="e">
        <f>IF(EXACT(VLOOKUP(EQ460,OFERTA_0,2,FALSE),ER460),1,0)</f>
        <v>#N/A</v>
      </c>
      <c r="EY460" s="497" t="e">
        <f>IF(EXACT(VLOOKUP(EQ460,OFERTA_0,3,FALSE),ES460),1,0)</f>
        <v>#N/A</v>
      </c>
      <c r="EZ460" s="498" t="e">
        <f>IF(EXACT(VLOOKUP(EQ460,OFERTA_0,4,FALSE),ET460),1,0)</f>
        <v>#N/A</v>
      </c>
      <c r="FA460" s="498">
        <f t="shared" ref="FA460:FA464" si="9671">IF(EU460=0,0,1)</f>
        <v>0</v>
      </c>
      <c r="FB460" s="498">
        <f t="shared" ref="FB460:FB464" si="9672">IF(EV460=0,0,1)</f>
        <v>0</v>
      </c>
      <c r="FC460" s="498" t="e">
        <f t="shared" ref="FC460:FC464" si="9673">PRODUCT(EX460:FB460)</f>
        <v>#N/A</v>
      </c>
      <c r="FD460" s="504">
        <f t="shared" ref="FD460:FD464" si="9674">ROUND(EV460,0)</f>
        <v>0</v>
      </c>
      <c r="FE460" s="500">
        <f t="shared" ref="FE460:FE464" si="9675">EV460-FD460</f>
        <v>0</v>
      </c>
      <c r="FH460" s="665"/>
      <c r="FI460" s="666"/>
      <c r="FJ460" s="667"/>
      <c r="FK460" s="668"/>
      <c r="FL460" s="669"/>
      <c r="FM460" s="691"/>
      <c r="FN460" s="1326"/>
      <c r="FO460" s="497" t="e">
        <f>IF(EXACT(VLOOKUP(FH460,OFERTA_0,2,FALSE),FI460),1,0)</f>
        <v>#N/A</v>
      </c>
      <c r="FP460" s="497" t="e">
        <f>IF(EXACT(VLOOKUP(FH460,OFERTA_0,3,FALSE),FJ460),1,0)</f>
        <v>#N/A</v>
      </c>
      <c r="FQ460" s="498" t="e">
        <f>IF(EXACT(VLOOKUP(FH460,OFERTA_0,4,FALSE),FK460),1,0)</f>
        <v>#N/A</v>
      </c>
      <c r="FR460" s="498">
        <f t="shared" ref="FR460:FR464" si="9676">IF(FL460=0,0,1)</f>
        <v>0</v>
      </c>
      <c r="FS460" s="498">
        <f t="shared" ref="FS460:FS464" si="9677">IF(FM460=0,0,1)</f>
        <v>0</v>
      </c>
      <c r="FT460" s="498" t="e">
        <f t="shared" ref="FT460:FT464" si="9678">PRODUCT(FO460:FS460)</f>
        <v>#N/A</v>
      </c>
      <c r="FU460" s="504">
        <f t="shared" ref="FU460:FU464" si="9679">ROUND(FM460,0)</f>
        <v>0</v>
      </c>
      <c r="FV460" s="500">
        <f t="shared" ref="FV460:FV464" si="9680">FM460-FU460</f>
        <v>0</v>
      </c>
      <c r="FY460" s="665"/>
      <c r="FZ460" s="666"/>
      <c r="GA460" s="667"/>
      <c r="GB460" s="668"/>
      <c r="GC460" s="669"/>
      <c r="GD460" s="691"/>
      <c r="GE460" s="1326"/>
      <c r="GF460" s="497" t="e">
        <f>IF(EXACT(VLOOKUP(FY460,OFERTA_0,2,FALSE),FZ460),1,0)</f>
        <v>#N/A</v>
      </c>
      <c r="GG460" s="497" t="e">
        <f>IF(EXACT(VLOOKUP(FY460,OFERTA_0,3,FALSE),GA460),1,0)</f>
        <v>#N/A</v>
      </c>
      <c r="GH460" s="498" t="e">
        <f>IF(EXACT(VLOOKUP(FY460,OFERTA_0,4,FALSE),GB460),1,0)</f>
        <v>#N/A</v>
      </c>
      <c r="GI460" s="498">
        <f t="shared" ref="GI460:GI464" si="9681">IF(GC460=0,0,1)</f>
        <v>0</v>
      </c>
      <c r="GJ460" s="498">
        <f t="shared" ref="GJ460:GJ464" si="9682">IF(GD460=0,0,1)</f>
        <v>0</v>
      </c>
      <c r="GK460" s="498" t="e">
        <f t="shared" ref="GK460:GK464" si="9683">PRODUCT(GF460:GJ460)</f>
        <v>#N/A</v>
      </c>
      <c r="GL460" s="504">
        <f t="shared" ref="GL460:GL464" si="9684">ROUND(GD460,0)</f>
        <v>0</v>
      </c>
      <c r="GM460" s="500">
        <f t="shared" ref="GM460:GM464" si="9685">GD460-GL460</f>
        <v>0</v>
      </c>
      <c r="GP460" s="665"/>
      <c r="GQ460" s="666"/>
      <c r="GR460" s="667"/>
      <c r="GS460" s="668"/>
      <c r="GT460" s="669"/>
      <c r="GU460" s="691"/>
      <c r="GV460" s="1326"/>
      <c r="GW460" s="497" t="e">
        <f>IF(EXACT(VLOOKUP(GP460,OFERTA_0,2,FALSE),GQ460),1,0)</f>
        <v>#N/A</v>
      </c>
      <c r="GX460" s="497" t="e">
        <f>IF(EXACT(VLOOKUP(GP460,OFERTA_0,3,FALSE),GR460),1,0)</f>
        <v>#N/A</v>
      </c>
      <c r="GY460" s="498" t="e">
        <f>IF(EXACT(VLOOKUP(GP460,OFERTA_0,4,FALSE),GS460),1,0)</f>
        <v>#N/A</v>
      </c>
      <c r="GZ460" s="498">
        <f t="shared" ref="GZ460:GZ464" si="9686">IF(GT460=0,0,1)</f>
        <v>0</v>
      </c>
      <c r="HA460" s="498">
        <f t="shared" ref="HA460:HA464" si="9687">IF(GU460=0,0,1)</f>
        <v>0</v>
      </c>
      <c r="HB460" s="498" t="e">
        <f t="shared" ref="HB460:HB464" si="9688">PRODUCT(GW460:HA460)</f>
        <v>#N/A</v>
      </c>
      <c r="HC460" s="504">
        <f t="shared" ref="HC460:HC464" si="9689">ROUND(GU460,0)</f>
        <v>0</v>
      </c>
      <c r="HD460" s="500">
        <f t="shared" ref="HD460:HD464" si="9690">GU460-HC460</f>
        <v>0</v>
      </c>
      <c r="HG460" s="665"/>
      <c r="HH460" s="666"/>
      <c r="HI460" s="667"/>
      <c r="HJ460" s="668"/>
      <c r="HK460" s="669"/>
      <c r="HL460" s="691"/>
      <c r="HM460" s="1326"/>
      <c r="HN460" s="497" t="e">
        <f>IF(EXACT(VLOOKUP(HG460,OFERTA_0,2,FALSE),HH460),1,0)</f>
        <v>#N/A</v>
      </c>
      <c r="HO460" s="497" t="e">
        <f>IF(EXACT(VLOOKUP(HG460,OFERTA_0,3,FALSE),HI460),1,0)</f>
        <v>#N/A</v>
      </c>
      <c r="HP460" s="498" t="e">
        <f>IF(EXACT(VLOOKUP(HG460,OFERTA_0,4,FALSE),HJ460),1,0)</f>
        <v>#N/A</v>
      </c>
      <c r="HQ460" s="498">
        <f t="shared" ref="HQ460:HQ464" si="9691">IF(HK460=0,0,1)</f>
        <v>0</v>
      </c>
      <c r="HR460" s="498">
        <f t="shared" ref="HR460:HR464" si="9692">IF(HL460=0,0,1)</f>
        <v>0</v>
      </c>
      <c r="HS460" s="498" t="e">
        <f t="shared" ref="HS460:HS464" si="9693">PRODUCT(HN460:HR460)</f>
        <v>#N/A</v>
      </c>
      <c r="HT460" s="504">
        <f t="shared" ref="HT460:HT464" si="9694">ROUND(HL460,0)</f>
        <v>0</v>
      </c>
      <c r="HU460" s="500">
        <f t="shared" ref="HU460:HU464" si="9695">HL460-HT460</f>
        <v>0</v>
      </c>
      <c r="HX460" s="665"/>
      <c r="HY460" s="666"/>
      <c r="HZ460" s="667"/>
      <c r="IA460" s="668"/>
      <c r="IB460" s="669"/>
      <c r="IC460" s="691"/>
      <c r="ID460" s="1326"/>
      <c r="IE460" s="497" t="e">
        <f>IF(EXACT(VLOOKUP(HX460,OFERTA_0,2,FALSE),HY460),1,0)</f>
        <v>#N/A</v>
      </c>
      <c r="IF460" s="497" t="e">
        <f>IF(EXACT(VLOOKUP(HX460,OFERTA_0,3,FALSE),HZ460),1,0)</f>
        <v>#N/A</v>
      </c>
      <c r="IG460" s="498" t="e">
        <f>IF(EXACT(VLOOKUP(HX460,OFERTA_0,4,FALSE),IA460),1,0)</f>
        <v>#N/A</v>
      </c>
      <c r="IH460" s="498">
        <f t="shared" ref="IH460:IH464" si="9696">IF(IB460=0,0,1)</f>
        <v>0</v>
      </c>
      <c r="II460" s="498">
        <f t="shared" ref="II460:II464" si="9697">IF(IC460=0,0,1)</f>
        <v>0</v>
      </c>
      <c r="IJ460" s="498" t="e">
        <f t="shared" ref="IJ460:IJ464" si="9698">PRODUCT(IE460:II460)</f>
        <v>#N/A</v>
      </c>
      <c r="IK460" s="504">
        <f t="shared" ref="IK460:IK464" si="9699">ROUND(IC460,0)</f>
        <v>0</v>
      </c>
      <c r="IL460" s="500">
        <f t="shared" ref="IL460:IL464" si="9700">IC460-IK460</f>
        <v>0</v>
      </c>
      <c r="IO460" s="665"/>
      <c r="IP460" s="666"/>
      <c r="IQ460" s="667"/>
      <c r="IR460" s="668"/>
      <c r="IS460" s="669"/>
      <c r="IT460" s="691"/>
      <c r="IU460" s="1326"/>
      <c r="IV460" s="497" t="e">
        <f>IF(EXACT(VLOOKUP(IO460,OFERTA_0,2,FALSE),IP460),1,0)</f>
        <v>#N/A</v>
      </c>
      <c r="IW460" s="497" t="e">
        <f>IF(EXACT(VLOOKUP(IO460,OFERTA_0,3,FALSE),IQ460),1,0)</f>
        <v>#N/A</v>
      </c>
      <c r="IX460" s="498" t="e">
        <f>IF(EXACT(VLOOKUP(IO460,OFERTA_0,4,FALSE),IR460),1,0)</f>
        <v>#N/A</v>
      </c>
      <c r="IY460" s="498">
        <f t="shared" ref="IY460:IY464" si="9701">IF(IS460=0,0,1)</f>
        <v>0</v>
      </c>
      <c r="IZ460" s="498">
        <f t="shared" ref="IZ460:IZ464" si="9702">IF(IT460=0,0,1)</f>
        <v>0</v>
      </c>
      <c r="JA460" s="498" t="e">
        <f t="shared" ref="JA460:JA464" si="9703">PRODUCT(IV460:IZ460)</f>
        <v>#N/A</v>
      </c>
      <c r="JB460" s="504">
        <f t="shared" ref="JB460:JB464" si="9704">ROUND(IT460,0)</f>
        <v>0</v>
      </c>
      <c r="JC460" s="500">
        <f t="shared" ref="JC460:JC464" si="9705">IT460-JB460</f>
        <v>0</v>
      </c>
      <c r="JF460" s="665"/>
      <c r="JG460" s="666"/>
      <c r="JH460" s="667"/>
      <c r="JI460" s="668"/>
      <c r="JJ460" s="669"/>
      <c r="JK460" s="691"/>
      <c r="JL460" s="1326"/>
      <c r="JM460" s="497" t="e">
        <f>IF(EXACT(VLOOKUP(JF460,OFERTA_0,2,FALSE),JG460),1,0)</f>
        <v>#N/A</v>
      </c>
      <c r="JN460" s="497" t="e">
        <f>IF(EXACT(VLOOKUP(JF460,OFERTA_0,3,FALSE),JH460),1,0)</f>
        <v>#N/A</v>
      </c>
      <c r="JO460" s="498" t="e">
        <f>IF(EXACT(VLOOKUP(JF460,OFERTA_0,4,FALSE),JI460),1,0)</f>
        <v>#N/A</v>
      </c>
      <c r="JP460" s="498">
        <f t="shared" ref="JP460:JP464" si="9706">IF(JJ460=0,0,1)</f>
        <v>0</v>
      </c>
      <c r="JQ460" s="498">
        <f t="shared" ref="JQ460:JQ464" si="9707">IF(JK460=0,0,1)</f>
        <v>0</v>
      </c>
      <c r="JR460" s="498" t="e">
        <f t="shared" ref="JR460:JR464" si="9708">PRODUCT(JM460:JQ460)</f>
        <v>#N/A</v>
      </c>
      <c r="JS460" s="504">
        <f t="shared" ref="JS460:JS464" si="9709">ROUND(JK460,0)</f>
        <v>0</v>
      </c>
      <c r="JT460" s="500">
        <f t="shared" ref="JT460:JT464" si="9710">JK460-JS460</f>
        <v>0</v>
      </c>
      <c r="JW460" s="665"/>
      <c r="JX460" s="666"/>
      <c r="JY460" s="667"/>
      <c r="JZ460" s="668"/>
      <c r="KA460" s="669"/>
      <c r="KB460" s="691"/>
      <c r="KC460" s="1326"/>
      <c r="KD460" s="497" t="e">
        <f>IF(EXACT(VLOOKUP(JW460,OFERTA_0,2,FALSE),JX460),1,0)</f>
        <v>#N/A</v>
      </c>
      <c r="KE460" s="497" t="e">
        <f>IF(EXACT(VLOOKUP(JW460,OFERTA_0,3,FALSE),JY460),1,0)</f>
        <v>#N/A</v>
      </c>
      <c r="KF460" s="498" t="e">
        <f>IF(EXACT(VLOOKUP(JW460,OFERTA_0,4,FALSE),JZ460),1,0)</f>
        <v>#N/A</v>
      </c>
      <c r="KG460" s="498">
        <f t="shared" ref="KG460:KG464" si="9711">IF(KA460=0,0,1)</f>
        <v>0</v>
      </c>
      <c r="KH460" s="498">
        <f t="shared" ref="KH460:KH464" si="9712">IF(KB460=0,0,1)</f>
        <v>0</v>
      </c>
      <c r="KI460" s="498" t="e">
        <f t="shared" ref="KI460:KI464" si="9713">PRODUCT(KD460:KH460)</f>
        <v>#N/A</v>
      </c>
      <c r="KJ460" s="504">
        <f t="shared" ref="KJ460:KJ464" si="9714">ROUND(KB460,0)</f>
        <v>0</v>
      </c>
      <c r="KK460" s="500">
        <f t="shared" ref="KK460:KK464" si="9715">KB460-KJ460</f>
        <v>0</v>
      </c>
      <c r="KN460" s="665"/>
      <c r="KO460" s="666"/>
      <c r="KP460" s="667"/>
      <c r="KQ460" s="668"/>
      <c r="KR460" s="669"/>
      <c r="KS460" s="691"/>
      <c r="KT460" s="1326"/>
      <c r="KU460" s="497" t="e">
        <f>IF(EXACT(VLOOKUP(KN460,OFERTA_0,2,FALSE),KO460),1,0)</f>
        <v>#N/A</v>
      </c>
      <c r="KV460" s="497" t="e">
        <f>IF(EXACT(VLOOKUP(KN460,OFERTA_0,3,FALSE),KP460),1,0)</f>
        <v>#N/A</v>
      </c>
      <c r="KW460" s="498" t="e">
        <f>IF(EXACT(VLOOKUP(KN460,OFERTA_0,4,FALSE),KQ460),1,0)</f>
        <v>#N/A</v>
      </c>
      <c r="KX460" s="498">
        <f t="shared" ref="KX460:KX464" si="9716">IF(KR460=0,0,1)</f>
        <v>0</v>
      </c>
      <c r="KY460" s="498">
        <f t="shared" ref="KY460:KY464" si="9717">IF(KS460=0,0,1)</f>
        <v>0</v>
      </c>
      <c r="KZ460" s="498" t="e">
        <f t="shared" ref="KZ460:KZ464" si="9718">PRODUCT(KU460:KY460)</f>
        <v>#N/A</v>
      </c>
      <c r="LA460" s="504">
        <f t="shared" ref="LA460:LA464" si="9719">ROUND(KS460,0)</f>
        <v>0</v>
      </c>
      <c r="LB460" s="500">
        <f t="shared" ref="LB460:LB464" si="9720">KS460-LA460</f>
        <v>0</v>
      </c>
      <c r="LE460" s="665"/>
      <c r="LF460" s="666"/>
      <c r="LG460" s="667"/>
      <c r="LH460" s="668"/>
      <c r="LI460" s="669"/>
      <c r="LJ460" s="691"/>
      <c r="LK460" s="1326"/>
      <c r="LL460" s="497" t="e">
        <f>IF(EXACT(VLOOKUP(LE460,OFERTA_0,2,FALSE),LF460),1,0)</f>
        <v>#N/A</v>
      </c>
      <c r="LM460" s="497" t="e">
        <f>IF(EXACT(VLOOKUP(LE460,OFERTA_0,3,FALSE),LG460),1,0)</f>
        <v>#N/A</v>
      </c>
      <c r="LN460" s="498" t="e">
        <f>IF(EXACT(VLOOKUP(LE460,OFERTA_0,4,FALSE),LH460),1,0)</f>
        <v>#N/A</v>
      </c>
      <c r="LO460" s="498">
        <f t="shared" ref="LO460:LO464" si="9721">IF(LI460=0,0,1)</f>
        <v>0</v>
      </c>
      <c r="LP460" s="498">
        <f t="shared" ref="LP460:LP464" si="9722">IF(LJ460=0,0,1)</f>
        <v>0</v>
      </c>
      <c r="LQ460" s="498" t="e">
        <f t="shared" ref="LQ460:LQ464" si="9723">PRODUCT(LL460:LP460)</f>
        <v>#N/A</v>
      </c>
      <c r="LR460" s="504">
        <f t="shared" ref="LR460:LR464" si="9724">ROUND(LJ460,0)</f>
        <v>0</v>
      </c>
      <c r="LS460" s="500">
        <f t="shared" ref="LS460:LS464" si="9725">LJ460-LR460</f>
        <v>0</v>
      </c>
      <c r="LV460" s="665"/>
      <c r="LW460" s="666"/>
      <c r="LX460" s="667"/>
      <c r="LY460" s="668"/>
      <c r="LZ460" s="669"/>
      <c r="MA460" s="691"/>
      <c r="MB460" s="1326"/>
      <c r="MC460" s="497" t="e">
        <f>IF(EXACT(VLOOKUP(LV460,OFERTA_0,2,FALSE),LW460),1,0)</f>
        <v>#N/A</v>
      </c>
      <c r="MD460" s="497" t="e">
        <f>IF(EXACT(VLOOKUP(LV460,OFERTA_0,3,FALSE),LX460),1,0)</f>
        <v>#N/A</v>
      </c>
      <c r="ME460" s="498" t="e">
        <f>IF(EXACT(VLOOKUP(LV460,OFERTA_0,4,FALSE),LY460),1,0)</f>
        <v>#N/A</v>
      </c>
      <c r="MF460" s="498">
        <f t="shared" ref="MF460:MF464" si="9726">IF(LZ460=0,0,1)</f>
        <v>0</v>
      </c>
      <c r="MG460" s="498">
        <f t="shared" ref="MG460:MG464" si="9727">IF(MA460=0,0,1)</f>
        <v>0</v>
      </c>
      <c r="MH460" s="498" t="e">
        <f t="shared" ref="MH460:MH464" si="9728">PRODUCT(MC460:MG460)</f>
        <v>#N/A</v>
      </c>
      <c r="MI460" s="504">
        <f t="shared" ref="MI460:MI464" si="9729">ROUND(MA460,0)</f>
        <v>0</v>
      </c>
      <c r="MJ460" s="500">
        <f t="shared" ref="MJ460:MJ464" si="9730">MA460-MI460</f>
        <v>0</v>
      </c>
      <c r="MM460" s="665"/>
      <c r="MN460" s="666"/>
      <c r="MO460" s="667"/>
      <c r="MP460" s="668"/>
      <c r="MQ460" s="669"/>
      <c r="MR460" s="691"/>
      <c r="MS460" s="1326"/>
      <c r="MT460" s="497" t="e">
        <f>IF(EXACT(VLOOKUP(MM460,OFERTA_0,2,FALSE),MN460),1,0)</f>
        <v>#N/A</v>
      </c>
      <c r="MU460" s="497" t="e">
        <f>IF(EXACT(VLOOKUP(MM460,OFERTA_0,3,FALSE),MO460),1,0)</f>
        <v>#N/A</v>
      </c>
      <c r="MV460" s="498" t="e">
        <f>IF(EXACT(VLOOKUP(MM460,OFERTA_0,4,FALSE),MP460),1,0)</f>
        <v>#N/A</v>
      </c>
      <c r="MW460" s="498">
        <f t="shared" ref="MW460:MW464" si="9731">IF(MQ460=0,0,1)</f>
        <v>0</v>
      </c>
      <c r="MX460" s="498">
        <f t="shared" ref="MX460:MX464" si="9732">IF(MR460=0,0,1)</f>
        <v>0</v>
      </c>
      <c r="MY460" s="498" t="e">
        <f t="shared" ref="MY460:MY464" si="9733">PRODUCT(MT460:MX460)</f>
        <v>#N/A</v>
      </c>
      <c r="MZ460" s="504">
        <f t="shared" ref="MZ460:MZ464" si="9734">ROUND(MR460,0)</f>
        <v>0</v>
      </c>
      <c r="NA460" s="500">
        <f t="shared" ref="NA460:NA464" si="9735">MR460-MZ460</f>
        <v>0</v>
      </c>
      <c r="ND460" s="665"/>
      <c r="NE460" s="666"/>
      <c r="NF460" s="667"/>
      <c r="NG460" s="668"/>
      <c r="NH460" s="669"/>
      <c r="NI460" s="691"/>
      <c r="NJ460" s="1326"/>
      <c r="NK460" s="497" t="e">
        <f>IF(EXACT(VLOOKUP(ND460,OFERTA_0,2,FALSE),NE460),1,0)</f>
        <v>#N/A</v>
      </c>
      <c r="NL460" s="497" t="e">
        <f>IF(EXACT(VLOOKUP(ND460,OFERTA_0,3,FALSE),NF460),1,0)</f>
        <v>#N/A</v>
      </c>
      <c r="NM460" s="498" t="e">
        <f>IF(EXACT(VLOOKUP(ND460,OFERTA_0,4,FALSE),NG460),1,0)</f>
        <v>#N/A</v>
      </c>
      <c r="NN460" s="498">
        <f t="shared" ref="NN460:NN464" si="9736">IF(NH460=0,0,1)</f>
        <v>0</v>
      </c>
      <c r="NO460" s="498">
        <f t="shared" ref="NO460:NO464" si="9737">IF(NI460=0,0,1)</f>
        <v>0</v>
      </c>
      <c r="NP460" s="498" t="e">
        <f t="shared" ref="NP460:NP464" si="9738">PRODUCT(NK460:NO460)</f>
        <v>#N/A</v>
      </c>
      <c r="NQ460" s="504">
        <f t="shared" ref="NQ460:NQ464" si="9739">ROUND(NI460,0)</f>
        <v>0</v>
      </c>
      <c r="NR460" s="500">
        <f t="shared" ref="NR460:NR464" si="9740">NI460-NQ460</f>
        <v>0</v>
      </c>
      <c r="NU460" s="665"/>
      <c r="NV460" s="666"/>
      <c r="NW460" s="667"/>
      <c r="NX460" s="668"/>
      <c r="NY460" s="669"/>
      <c r="NZ460" s="691"/>
      <c r="OA460" s="1326"/>
      <c r="OB460" s="497" t="e">
        <f>IF(EXACT(VLOOKUP(NU460,OFERTA_0,2,FALSE),NV460),1,0)</f>
        <v>#N/A</v>
      </c>
      <c r="OC460" s="497" t="e">
        <f>IF(EXACT(VLOOKUP(NU460,OFERTA_0,3,FALSE),NW460),1,0)</f>
        <v>#N/A</v>
      </c>
      <c r="OD460" s="498" t="e">
        <f>IF(EXACT(VLOOKUP(NU460,OFERTA_0,4,FALSE),NX460),1,0)</f>
        <v>#N/A</v>
      </c>
      <c r="OE460" s="498">
        <f t="shared" ref="OE460:OE464" si="9741">IF(NY460=0,0,1)</f>
        <v>0</v>
      </c>
      <c r="OF460" s="498">
        <f t="shared" ref="OF460:OF464" si="9742">IF(NZ460=0,0,1)</f>
        <v>0</v>
      </c>
      <c r="OG460" s="498" t="e">
        <f t="shared" ref="OG460:OG464" si="9743">PRODUCT(OB460:OF460)</f>
        <v>#N/A</v>
      </c>
      <c r="OH460" s="504">
        <f t="shared" ref="OH460:OH464" si="9744">ROUND(NZ460,0)</f>
        <v>0</v>
      </c>
      <c r="OI460" s="500">
        <f t="shared" ref="OI460:OI464" si="9745">NZ460-OH460</f>
        <v>0</v>
      </c>
      <c r="OL460" s="665"/>
      <c r="OM460" s="666"/>
      <c r="ON460" s="667"/>
      <c r="OO460" s="668"/>
      <c r="OP460" s="669"/>
      <c r="OQ460" s="691"/>
      <c r="OR460" s="1326"/>
      <c r="OS460" s="497" t="e">
        <f>IF(EXACT(VLOOKUP(OL460,OFERTA_0,2,FALSE),OM460),1,0)</f>
        <v>#N/A</v>
      </c>
      <c r="OT460" s="497" t="e">
        <f>IF(EXACT(VLOOKUP(OL460,OFERTA_0,3,FALSE),ON460),1,0)</f>
        <v>#N/A</v>
      </c>
      <c r="OU460" s="498" t="e">
        <f>IF(EXACT(VLOOKUP(OL460,OFERTA_0,4,FALSE),OO460),1,0)</f>
        <v>#N/A</v>
      </c>
      <c r="OV460" s="498">
        <f t="shared" ref="OV460:OV464" si="9746">IF(OP460=0,0,1)</f>
        <v>0</v>
      </c>
      <c r="OW460" s="498">
        <f t="shared" ref="OW460:OW464" si="9747">IF(OQ460=0,0,1)</f>
        <v>0</v>
      </c>
      <c r="OX460" s="498" t="e">
        <f t="shared" ref="OX460:OX464" si="9748">PRODUCT(OS460:OW460)</f>
        <v>#N/A</v>
      </c>
      <c r="OY460" s="504">
        <f t="shared" ref="OY460:OY464" si="9749">ROUND(OQ460,0)</f>
        <v>0</v>
      </c>
      <c r="OZ460" s="500">
        <f t="shared" ref="OZ460:OZ464" si="9750">OQ460-OY460</f>
        <v>0</v>
      </c>
      <c r="PC460" s="665"/>
      <c r="PD460" s="666"/>
      <c r="PE460" s="667"/>
      <c r="PF460" s="668"/>
      <c r="PG460" s="669"/>
      <c r="PH460" s="691"/>
      <c r="PI460" s="1326"/>
      <c r="PJ460" s="497" t="e">
        <f>IF(EXACT(VLOOKUP(PC460,OFERTA_0,2,FALSE),PD460),1,0)</f>
        <v>#N/A</v>
      </c>
      <c r="PK460" s="497" t="e">
        <f>IF(EXACT(VLOOKUP(PC460,OFERTA_0,3,FALSE),PE460),1,0)</f>
        <v>#N/A</v>
      </c>
      <c r="PL460" s="498" t="e">
        <f>IF(EXACT(VLOOKUP(PC460,OFERTA_0,4,FALSE),PF460),1,0)</f>
        <v>#N/A</v>
      </c>
      <c r="PM460" s="498">
        <f t="shared" ref="PM460:PM464" si="9751">IF(PG460=0,0,1)</f>
        <v>0</v>
      </c>
      <c r="PN460" s="498">
        <f t="shared" ref="PN460:PN464" si="9752">IF(PH460=0,0,1)</f>
        <v>0</v>
      </c>
      <c r="PO460" s="498" t="e">
        <f t="shared" ref="PO460:PO464" si="9753">PRODUCT(PJ460:PN460)</f>
        <v>#N/A</v>
      </c>
      <c r="PP460" s="504">
        <f t="shared" ref="PP460:PP464" si="9754">ROUND(PH460,0)</f>
        <v>0</v>
      </c>
      <c r="PQ460" s="500">
        <f t="shared" ref="PQ460:PQ464" si="9755">PH460-PP460</f>
        <v>0</v>
      </c>
      <c r="PT460" s="665"/>
      <c r="PU460" s="666"/>
      <c r="PV460" s="667"/>
      <c r="PW460" s="668"/>
      <c r="PX460" s="669"/>
      <c r="PY460" s="691"/>
      <c r="PZ460" s="1326"/>
      <c r="QA460" s="497" t="e">
        <f>IF(EXACT(VLOOKUP(PT460,OFERTA_0,2,FALSE),PU460),1,0)</f>
        <v>#N/A</v>
      </c>
      <c r="QB460" s="497" t="e">
        <f>IF(EXACT(VLOOKUP(PT460,OFERTA_0,3,FALSE),PV460),1,0)</f>
        <v>#N/A</v>
      </c>
      <c r="QC460" s="498" t="e">
        <f>IF(EXACT(VLOOKUP(PT460,OFERTA_0,4,FALSE),PW460),1,0)</f>
        <v>#N/A</v>
      </c>
      <c r="QD460" s="498">
        <f t="shared" ref="QD460:QD464" si="9756">IF(PX460=0,0,1)</f>
        <v>0</v>
      </c>
      <c r="QE460" s="498">
        <f t="shared" ref="QE460:QE464" si="9757">IF(PY460=0,0,1)</f>
        <v>0</v>
      </c>
      <c r="QF460" s="498" t="e">
        <f t="shared" ref="QF460:QF464" si="9758">PRODUCT(QA460:QE460)</f>
        <v>#N/A</v>
      </c>
      <c r="QG460" s="504">
        <f t="shared" ref="QG460:QG464" si="9759">ROUND(PY460,0)</f>
        <v>0</v>
      </c>
      <c r="QH460" s="500">
        <f t="shared" ref="QH460:QH464" si="9760">PY460-QG460</f>
        <v>0</v>
      </c>
      <c r="QK460" s="665"/>
      <c r="QL460" s="666"/>
      <c r="QM460" s="667"/>
      <c r="QN460" s="668"/>
      <c r="QO460" s="669"/>
      <c r="QP460" s="691"/>
      <c r="QQ460" s="1326"/>
      <c r="QR460" s="497" t="e">
        <f>IF(EXACT(VLOOKUP(QK460,OFERTA_0,2,FALSE),QL460),1,0)</f>
        <v>#N/A</v>
      </c>
      <c r="QS460" s="497" t="e">
        <f>IF(EXACT(VLOOKUP(QK460,OFERTA_0,3,FALSE),QM460),1,0)</f>
        <v>#N/A</v>
      </c>
      <c r="QT460" s="498" t="e">
        <f>IF(EXACT(VLOOKUP(QK460,OFERTA_0,4,FALSE),QN460),1,0)</f>
        <v>#N/A</v>
      </c>
      <c r="QU460" s="498">
        <f t="shared" ref="QU460:QU464" si="9761">IF(QO460=0,0,1)</f>
        <v>0</v>
      </c>
      <c r="QV460" s="498">
        <f t="shared" ref="QV460:QV464" si="9762">IF(QP460=0,0,1)</f>
        <v>0</v>
      </c>
      <c r="QW460" s="498" t="e">
        <f t="shared" ref="QW460:QW464" si="9763">PRODUCT(QR460:QV460)</f>
        <v>#N/A</v>
      </c>
      <c r="QX460" s="504">
        <f t="shared" ref="QX460:QX464" si="9764">ROUND(QP460,0)</f>
        <v>0</v>
      </c>
      <c r="QY460" s="500">
        <f t="shared" ref="QY460:QY464" si="9765">QP460-QX460</f>
        <v>0</v>
      </c>
      <c r="RB460" s="428"/>
      <c r="RC460" s="436"/>
      <c r="RD460" s="440"/>
      <c r="RE460" s="406"/>
      <c r="RF460" s="438"/>
      <c r="RG460" s="439"/>
      <c r="RH460" s="439"/>
      <c r="RI460" s="497"/>
      <c r="RJ460" s="497"/>
      <c r="RK460" s="501"/>
      <c r="RL460" s="501"/>
      <c r="RM460" s="501"/>
      <c r="RN460" s="501"/>
      <c r="RO460" s="505"/>
      <c r="RP460" s="503"/>
      <c r="RS460" s="428"/>
      <c r="RT460" s="436"/>
      <c r="RU460" s="440"/>
      <c r="RV460" s="406"/>
      <c r="RW460" s="438"/>
      <c r="RX460" s="439"/>
      <c r="RY460" s="439"/>
      <c r="RZ460" s="497"/>
      <c r="SA460" s="497"/>
      <c r="SB460" s="501"/>
      <c r="SC460" s="501"/>
      <c r="SD460" s="501"/>
      <c r="SE460" s="501"/>
      <c r="SF460" s="505"/>
      <c r="SG460" s="503"/>
      <c r="SJ460" s="428"/>
      <c r="SK460" s="436"/>
      <c r="SL460" s="440"/>
      <c r="SM460" s="406"/>
      <c r="SN460" s="438"/>
      <c r="SO460" s="439"/>
      <c r="SP460" s="439"/>
      <c r="SQ460" s="497"/>
      <c r="SR460" s="497"/>
      <c r="SS460" s="501"/>
      <c r="ST460" s="501"/>
      <c r="SU460" s="501"/>
      <c r="SV460" s="501"/>
      <c r="SW460" s="505"/>
      <c r="SX460" s="503"/>
    </row>
    <row r="461" spans="2:518" ht="33.75" hidden="1" customHeight="1" thickTop="1" thickBot="1">
      <c r="B461" s="577"/>
      <c r="C461" s="578"/>
      <c r="D461" s="579"/>
      <c r="E461" s="580"/>
      <c r="F461" s="581"/>
      <c r="G461" s="585"/>
      <c r="H461" s="595"/>
      <c r="K461" s="577"/>
      <c r="L461" s="767"/>
      <c r="M461" s="579"/>
      <c r="N461" s="580"/>
      <c r="O461" s="581"/>
      <c r="P461" s="585"/>
      <c r="Q461" s="1326"/>
      <c r="R461" s="497"/>
      <c r="S461" s="497"/>
      <c r="T461" s="498"/>
      <c r="U461" s="498"/>
      <c r="V461" s="498"/>
      <c r="W461" s="498"/>
      <c r="X461" s="504"/>
      <c r="Y461" s="500"/>
      <c r="Z461" s="486"/>
      <c r="AA461" s="486"/>
      <c r="AB461" s="577"/>
      <c r="AC461" s="767"/>
      <c r="AD461" s="579"/>
      <c r="AE461" s="580"/>
      <c r="AF461" s="581"/>
      <c r="AG461" s="585"/>
      <c r="AH461" s="1326"/>
      <c r="AI461" s="497"/>
      <c r="AJ461" s="497"/>
      <c r="AK461" s="498"/>
      <c r="AL461" s="498"/>
      <c r="AM461" s="498"/>
      <c r="AN461" s="498"/>
      <c r="AO461" s="504"/>
      <c r="AP461" s="500"/>
      <c r="AQ461" s="486"/>
      <c r="AR461" s="486"/>
      <c r="AS461" s="577"/>
      <c r="AT461" s="767"/>
      <c r="AU461" s="579"/>
      <c r="AV461" s="580"/>
      <c r="AW461" s="581"/>
      <c r="AX461" s="585"/>
      <c r="AY461" s="1326"/>
      <c r="AZ461" s="497"/>
      <c r="BA461" s="497"/>
      <c r="BB461" s="498"/>
      <c r="BC461" s="498"/>
      <c r="BD461" s="498"/>
      <c r="BE461" s="498"/>
      <c r="BF461" s="504"/>
      <c r="BG461" s="500"/>
      <c r="BJ461" s="577"/>
      <c r="BK461" s="767"/>
      <c r="BL461" s="579"/>
      <c r="BM461" s="580"/>
      <c r="BN461" s="581"/>
      <c r="BO461" s="585"/>
      <c r="BP461" s="1326"/>
      <c r="BQ461" s="497"/>
      <c r="BR461" s="497"/>
      <c r="BS461" s="498"/>
      <c r="BT461" s="498"/>
      <c r="BU461" s="498"/>
      <c r="BV461" s="498"/>
      <c r="BW461" s="504"/>
      <c r="BX461" s="500"/>
      <c r="CA461" s="577"/>
      <c r="CB461" s="767"/>
      <c r="CC461" s="579"/>
      <c r="CD461" s="580"/>
      <c r="CE461" s="581"/>
      <c r="CF461" s="585"/>
      <c r="CG461" s="1326"/>
      <c r="CH461" s="497"/>
      <c r="CI461" s="497"/>
      <c r="CJ461" s="498"/>
      <c r="CK461" s="498"/>
      <c r="CL461" s="498"/>
      <c r="CM461" s="498"/>
      <c r="CN461" s="504"/>
      <c r="CO461" s="500"/>
      <c r="CR461" s="577"/>
      <c r="CS461" s="767"/>
      <c r="CT461" s="579"/>
      <c r="CU461" s="580"/>
      <c r="CV461" s="581"/>
      <c r="CW461" s="585"/>
      <c r="CX461" s="1326"/>
      <c r="CY461" s="497"/>
      <c r="CZ461" s="497"/>
      <c r="DA461" s="498"/>
      <c r="DB461" s="498"/>
      <c r="DC461" s="498"/>
      <c r="DD461" s="498"/>
      <c r="DE461" s="504"/>
      <c r="DF461" s="500"/>
      <c r="DI461" s="577"/>
      <c r="DJ461" s="767"/>
      <c r="DK461" s="579"/>
      <c r="DL461" s="580"/>
      <c r="DM461" s="581"/>
      <c r="DN461" s="585"/>
      <c r="DO461" s="1326"/>
      <c r="DP461" s="497"/>
      <c r="DQ461" s="497"/>
      <c r="DR461" s="498"/>
      <c r="DS461" s="498"/>
      <c r="DT461" s="498"/>
      <c r="DU461" s="498"/>
      <c r="DV461" s="504"/>
      <c r="DW461" s="500"/>
      <c r="DZ461" s="577"/>
      <c r="EA461" s="767"/>
      <c r="EB461" s="579"/>
      <c r="EC461" s="580"/>
      <c r="ED461" s="581"/>
      <c r="EE461" s="585"/>
      <c r="EF461" s="1326"/>
      <c r="EG461" s="497"/>
      <c r="EH461" s="497"/>
      <c r="EI461" s="498"/>
      <c r="EJ461" s="498"/>
      <c r="EK461" s="498"/>
      <c r="EL461" s="498"/>
      <c r="EM461" s="504"/>
      <c r="EN461" s="500"/>
      <c r="EQ461" s="665"/>
      <c r="ER461" s="666"/>
      <c r="ES461" s="667"/>
      <c r="ET461" s="668"/>
      <c r="EU461" s="669"/>
      <c r="EV461" s="691"/>
      <c r="EW461" s="1326"/>
      <c r="EX461" s="497" t="e">
        <f>IF(EXACT(VLOOKUP(EQ461,OFERTA_0,2,FALSE),ER461),1,0)</f>
        <v>#N/A</v>
      </c>
      <c r="EY461" s="497" t="e">
        <f>IF(EXACT(VLOOKUP(EQ461,OFERTA_0,3,FALSE),ES461),1,0)</f>
        <v>#N/A</v>
      </c>
      <c r="EZ461" s="498" t="e">
        <f>IF(EXACT(VLOOKUP(EQ461,OFERTA_0,4,FALSE),ET461),1,0)</f>
        <v>#N/A</v>
      </c>
      <c r="FA461" s="498">
        <f t="shared" si="9671"/>
        <v>0</v>
      </c>
      <c r="FB461" s="498">
        <f t="shared" si="9672"/>
        <v>0</v>
      </c>
      <c r="FC461" s="498" t="e">
        <f t="shared" si="9673"/>
        <v>#N/A</v>
      </c>
      <c r="FD461" s="504">
        <f t="shared" si="9674"/>
        <v>0</v>
      </c>
      <c r="FE461" s="500">
        <f t="shared" si="9675"/>
        <v>0</v>
      </c>
      <c r="FH461" s="665"/>
      <c r="FI461" s="666"/>
      <c r="FJ461" s="667"/>
      <c r="FK461" s="668"/>
      <c r="FL461" s="669"/>
      <c r="FM461" s="691"/>
      <c r="FN461" s="1326"/>
      <c r="FO461" s="497" t="e">
        <f>IF(EXACT(VLOOKUP(FH461,OFERTA_0,2,FALSE),FI461),1,0)</f>
        <v>#N/A</v>
      </c>
      <c r="FP461" s="497" t="e">
        <f>IF(EXACT(VLOOKUP(FH461,OFERTA_0,3,FALSE),FJ461),1,0)</f>
        <v>#N/A</v>
      </c>
      <c r="FQ461" s="498" t="e">
        <f>IF(EXACT(VLOOKUP(FH461,OFERTA_0,4,FALSE),FK461),1,0)</f>
        <v>#N/A</v>
      </c>
      <c r="FR461" s="498">
        <f t="shared" si="9676"/>
        <v>0</v>
      </c>
      <c r="FS461" s="498">
        <f t="shared" si="9677"/>
        <v>0</v>
      </c>
      <c r="FT461" s="498" t="e">
        <f t="shared" si="9678"/>
        <v>#N/A</v>
      </c>
      <c r="FU461" s="504">
        <f t="shared" si="9679"/>
        <v>0</v>
      </c>
      <c r="FV461" s="500">
        <f t="shared" si="9680"/>
        <v>0</v>
      </c>
      <c r="FY461" s="665"/>
      <c r="FZ461" s="666"/>
      <c r="GA461" s="667"/>
      <c r="GB461" s="668"/>
      <c r="GC461" s="669"/>
      <c r="GD461" s="691"/>
      <c r="GE461" s="1326"/>
      <c r="GF461" s="497" t="e">
        <f>IF(EXACT(VLOOKUP(FY461,OFERTA_0,2,FALSE),FZ461),1,0)</f>
        <v>#N/A</v>
      </c>
      <c r="GG461" s="497" t="e">
        <f>IF(EXACT(VLOOKUP(FY461,OFERTA_0,3,FALSE),GA461),1,0)</f>
        <v>#N/A</v>
      </c>
      <c r="GH461" s="498" t="e">
        <f>IF(EXACT(VLOOKUP(FY461,OFERTA_0,4,FALSE),GB461),1,0)</f>
        <v>#N/A</v>
      </c>
      <c r="GI461" s="498">
        <f t="shared" si="9681"/>
        <v>0</v>
      </c>
      <c r="GJ461" s="498">
        <f t="shared" si="9682"/>
        <v>0</v>
      </c>
      <c r="GK461" s="498" t="e">
        <f t="shared" si="9683"/>
        <v>#N/A</v>
      </c>
      <c r="GL461" s="504">
        <f t="shared" si="9684"/>
        <v>0</v>
      </c>
      <c r="GM461" s="500">
        <f t="shared" si="9685"/>
        <v>0</v>
      </c>
      <c r="GP461" s="665"/>
      <c r="GQ461" s="666"/>
      <c r="GR461" s="667"/>
      <c r="GS461" s="668"/>
      <c r="GT461" s="669"/>
      <c r="GU461" s="691"/>
      <c r="GV461" s="1326"/>
      <c r="GW461" s="497" t="e">
        <f>IF(EXACT(VLOOKUP(GP461,OFERTA_0,2,FALSE),GQ461),1,0)</f>
        <v>#N/A</v>
      </c>
      <c r="GX461" s="497" t="e">
        <f>IF(EXACT(VLOOKUP(GP461,OFERTA_0,3,FALSE),GR461),1,0)</f>
        <v>#N/A</v>
      </c>
      <c r="GY461" s="498" t="e">
        <f>IF(EXACT(VLOOKUP(GP461,OFERTA_0,4,FALSE),GS461),1,0)</f>
        <v>#N/A</v>
      </c>
      <c r="GZ461" s="498">
        <f t="shared" si="9686"/>
        <v>0</v>
      </c>
      <c r="HA461" s="498">
        <f t="shared" si="9687"/>
        <v>0</v>
      </c>
      <c r="HB461" s="498" t="e">
        <f t="shared" si="9688"/>
        <v>#N/A</v>
      </c>
      <c r="HC461" s="504">
        <f t="shared" si="9689"/>
        <v>0</v>
      </c>
      <c r="HD461" s="500">
        <f t="shared" si="9690"/>
        <v>0</v>
      </c>
      <c r="HG461" s="665"/>
      <c r="HH461" s="666"/>
      <c r="HI461" s="667"/>
      <c r="HJ461" s="668"/>
      <c r="HK461" s="669"/>
      <c r="HL461" s="691"/>
      <c r="HM461" s="1326"/>
      <c r="HN461" s="497" t="e">
        <f>IF(EXACT(VLOOKUP(HG461,OFERTA_0,2,FALSE),HH461),1,0)</f>
        <v>#N/A</v>
      </c>
      <c r="HO461" s="497" t="e">
        <f>IF(EXACT(VLOOKUP(HG461,OFERTA_0,3,FALSE),HI461),1,0)</f>
        <v>#N/A</v>
      </c>
      <c r="HP461" s="498" t="e">
        <f>IF(EXACT(VLOOKUP(HG461,OFERTA_0,4,FALSE),HJ461),1,0)</f>
        <v>#N/A</v>
      </c>
      <c r="HQ461" s="498">
        <f t="shared" si="9691"/>
        <v>0</v>
      </c>
      <c r="HR461" s="498">
        <f t="shared" si="9692"/>
        <v>0</v>
      </c>
      <c r="HS461" s="498" t="e">
        <f t="shared" si="9693"/>
        <v>#N/A</v>
      </c>
      <c r="HT461" s="504">
        <f t="shared" si="9694"/>
        <v>0</v>
      </c>
      <c r="HU461" s="500">
        <f t="shared" si="9695"/>
        <v>0</v>
      </c>
      <c r="HX461" s="665"/>
      <c r="HY461" s="666"/>
      <c r="HZ461" s="667"/>
      <c r="IA461" s="668"/>
      <c r="IB461" s="669"/>
      <c r="IC461" s="691"/>
      <c r="ID461" s="1326"/>
      <c r="IE461" s="497" t="e">
        <f>IF(EXACT(VLOOKUP(HX461,OFERTA_0,2,FALSE),HY461),1,0)</f>
        <v>#N/A</v>
      </c>
      <c r="IF461" s="497" t="e">
        <f>IF(EXACT(VLOOKUP(HX461,OFERTA_0,3,FALSE),HZ461),1,0)</f>
        <v>#N/A</v>
      </c>
      <c r="IG461" s="498" t="e">
        <f>IF(EXACT(VLOOKUP(HX461,OFERTA_0,4,FALSE),IA461),1,0)</f>
        <v>#N/A</v>
      </c>
      <c r="IH461" s="498">
        <f t="shared" si="9696"/>
        <v>0</v>
      </c>
      <c r="II461" s="498">
        <f t="shared" si="9697"/>
        <v>0</v>
      </c>
      <c r="IJ461" s="498" t="e">
        <f t="shared" si="9698"/>
        <v>#N/A</v>
      </c>
      <c r="IK461" s="504">
        <f t="shared" si="9699"/>
        <v>0</v>
      </c>
      <c r="IL461" s="500">
        <f t="shared" si="9700"/>
        <v>0</v>
      </c>
      <c r="IO461" s="665"/>
      <c r="IP461" s="666"/>
      <c r="IQ461" s="667"/>
      <c r="IR461" s="668"/>
      <c r="IS461" s="669"/>
      <c r="IT461" s="691"/>
      <c r="IU461" s="1326"/>
      <c r="IV461" s="497" t="e">
        <f>IF(EXACT(VLOOKUP(IO461,OFERTA_0,2,FALSE),IP461),1,0)</f>
        <v>#N/A</v>
      </c>
      <c r="IW461" s="497" t="e">
        <f>IF(EXACT(VLOOKUP(IO461,OFERTA_0,3,FALSE),IQ461),1,0)</f>
        <v>#N/A</v>
      </c>
      <c r="IX461" s="498" t="e">
        <f>IF(EXACT(VLOOKUP(IO461,OFERTA_0,4,FALSE),IR461),1,0)</f>
        <v>#N/A</v>
      </c>
      <c r="IY461" s="498">
        <f t="shared" si="9701"/>
        <v>0</v>
      </c>
      <c r="IZ461" s="498">
        <f t="shared" si="9702"/>
        <v>0</v>
      </c>
      <c r="JA461" s="498" t="e">
        <f t="shared" si="9703"/>
        <v>#N/A</v>
      </c>
      <c r="JB461" s="504">
        <f t="shared" si="9704"/>
        <v>0</v>
      </c>
      <c r="JC461" s="500">
        <f t="shared" si="9705"/>
        <v>0</v>
      </c>
      <c r="JF461" s="665"/>
      <c r="JG461" s="666"/>
      <c r="JH461" s="667"/>
      <c r="JI461" s="668"/>
      <c r="JJ461" s="669"/>
      <c r="JK461" s="691"/>
      <c r="JL461" s="1326"/>
      <c r="JM461" s="497" t="e">
        <f>IF(EXACT(VLOOKUP(JF461,OFERTA_0,2,FALSE),JG461),1,0)</f>
        <v>#N/A</v>
      </c>
      <c r="JN461" s="497" t="e">
        <f>IF(EXACT(VLOOKUP(JF461,OFERTA_0,3,FALSE),JH461),1,0)</f>
        <v>#N/A</v>
      </c>
      <c r="JO461" s="498" t="e">
        <f>IF(EXACT(VLOOKUP(JF461,OFERTA_0,4,FALSE),JI461),1,0)</f>
        <v>#N/A</v>
      </c>
      <c r="JP461" s="498">
        <f t="shared" si="9706"/>
        <v>0</v>
      </c>
      <c r="JQ461" s="498">
        <f t="shared" si="9707"/>
        <v>0</v>
      </c>
      <c r="JR461" s="498" t="e">
        <f t="shared" si="9708"/>
        <v>#N/A</v>
      </c>
      <c r="JS461" s="504">
        <f t="shared" si="9709"/>
        <v>0</v>
      </c>
      <c r="JT461" s="500">
        <f t="shared" si="9710"/>
        <v>0</v>
      </c>
      <c r="JW461" s="665"/>
      <c r="JX461" s="666"/>
      <c r="JY461" s="667"/>
      <c r="JZ461" s="668"/>
      <c r="KA461" s="669"/>
      <c r="KB461" s="691"/>
      <c r="KC461" s="1326"/>
      <c r="KD461" s="497" t="e">
        <f>IF(EXACT(VLOOKUP(JW461,OFERTA_0,2,FALSE),JX461),1,0)</f>
        <v>#N/A</v>
      </c>
      <c r="KE461" s="497" t="e">
        <f>IF(EXACT(VLOOKUP(JW461,OFERTA_0,3,FALSE),JY461),1,0)</f>
        <v>#N/A</v>
      </c>
      <c r="KF461" s="498" t="e">
        <f>IF(EXACT(VLOOKUP(JW461,OFERTA_0,4,FALSE),JZ461),1,0)</f>
        <v>#N/A</v>
      </c>
      <c r="KG461" s="498">
        <f t="shared" si="9711"/>
        <v>0</v>
      </c>
      <c r="KH461" s="498">
        <f t="shared" si="9712"/>
        <v>0</v>
      </c>
      <c r="KI461" s="498" t="e">
        <f t="shared" si="9713"/>
        <v>#N/A</v>
      </c>
      <c r="KJ461" s="504">
        <f t="shared" si="9714"/>
        <v>0</v>
      </c>
      <c r="KK461" s="500">
        <f t="shared" si="9715"/>
        <v>0</v>
      </c>
      <c r="KN461" s="665"/>
      <c r="KO461" s="666"/>
      <c r="KP461" s="667"/>
      <c r="KQ461" s="668"/>
      <c r="KR461" s="669"/>
      <c r="KS461" s="691"/>
      <c r="KT461" s="1326"/>
      <c r="KU461" s="497" t="e">
        <f>IF(EXACT(VLOOKUP(KN461,OFERTA_0,2,FALSE),KO461),1,0)</f>
        <v>#N/A</v>
      </c>
      <c r="KV461" s="497" t="e">
        <f>IF(EXACT(VLOOKUP(KN461,OFERTA_0,3,FALSE),KP461),1,0)</f>
        <v>#N/A</v>
      </c>
      <c r="KW461" s="498" t="e">
        <f>IF(EXACT(VLOOKUP(KN461,OFERTA_0,4,FALSE),KQ461),1,0)</f>
        <v>#N/A</v>
      </c>
      <c r="KX461" s="498">
        <f t="shared" si="9716"/>
        <v>0</v>
      </c>
      <c r="KY461" s="498">
        <f t="shared" si="9717"/>
        <v>0</v>
      </c>
      <c r="KZ461" s="498" t="e">
        <f t="shared" si="9718"/>
        <v>#N/A</v>
      </c>
      <c r="LA461" s="504">
        <f t="shared" si="9719"/>
        <v>0</v>
      </c>
      <c r="LB461" s="500">
        <f t="shared" si="9720"/>
        <v>0</v>
      </c>
      <c r="LE461" s="665"/>
      <c r="LF461" s="666"/>
      <c r="LG461" s="667"/>
      <c r="LH461" s="668"/>
      <c r="LI461" s="669"/>
      <c r="LJ461" s="691"/>
      <c r="LK461" s="1326"/>
      <c r="LL461" s="497" t="e">
        <f>IF(EXACT(VLOOKUP(LE461,OFERTA_0,2,FALSE),LF461),1,0)</f>
        <v>#N/A</v>
      </c>
      <c r="LM461" s="497" t="e">
        <f>IF(EXACT(VLOOKUP(LE461,OFERTA_0,3,FALSE),LG461),1,0)</f>
        <v>#N/A</v>
      </c>
      <c r="LN461" s="498" t="e">
        <f>IF(EXACT(VLOOKUP(LE461,OFERTA_0,4,FALSE),LH461),1,0)</f>
        <v>#N/A</v>
      </c>
      <c r="LO461" s="498">
        <f t="shared" si="9721"/>
        <v>0</v>
      </c>
      <c r="LP461" s="498">
        <f t="shared" si="9722"/>
        <v>0</v>
      </c>
      <c r="LQ461" s="498" t="e">
        <f t="shared" si="9723"/>
        <v>#N/A</v>
      </c>
      <c r="LR461" s="504">
        <f t="shared" si="9724"/>
        <v>0</v>
      </c>
      <c r="LS461" s="500">
        <f t="shared" si="9725"/>
        <v>0</v>
      </c>
      <c r="LV461" s="665"/>
      <c r="LW461" s="666"/>
      <c r="LX461" s="667"/>
      <c r="LY461" s="668"/>
      <c r="LZ461" s="669"/>
      <c r="MA461" s="691"/>
      <c r="MB461" s="1326"/>
      <c r="MC461" s="497" t="e">
        <f>IF(EXACT(VLOOKUP(LV461,OFERTA_0,2,FALSE),LW461),1,0)</f>
        <v>#N/A</v>
      </c>
      <c r="MD461" s="497" t="e">
        <f>IF(EXACT(VLOOKUP(LV461,OFERTA_0,3,FALSE),LX461),1,0)</f>
        <v>#N/A</v>
      </c>
      <c r="ME461" s="498" t="e">
        <f>IF(EXACT(VLOOKUP(LV461,OFERTA_0,4,FALSE),LY461),1,0)</f>
        <v>#N/A</v>
      </c>
      <c r="MF461" s="498">
        <f t="shared" si="9726"/>
        <v>0</v>
      </c>
      <c r="MG461" s="498">
        <f t="shared" si="9727"/>
        <v>0</v>
      </c>
      <c r="MH461" s="498" t="e">
        <f t="shared" si="9728"/>
        <v>#N/A</v>
      </c>
      <c r="MI461" s="504">
        <f t="shared" si="9729"/>
        <v>0</v>
      </c>
      <c r="MJ461" s="500">
        <f t="shared" si="9730"/>
        <v>0</v>
      </c>
      <c r="MM461" s="665"/>
      <c r="MN461" s="666"/>
      <c r="MO461" s="667"/>
      <c r="MP461" s="668"/>
      <c r="MQ461" s="669"/>
      <c r="MR461" s="691"/>
      <c r="MS461" s="1326"/>
      <c r="MT461" s="497" t="e">
        <f>IF(EXACT(VLOOKUP(MM461,OFERTA_0,2,FALSE),MN461),1,0)</f>
        <v>#N/A</v>
      </c>
      <c r="MU461" s="497" t="e">
        <f>IF(EXACT(VLOOKUP(MM461,OFERTA_0,3,FALSE),MO461),1,0)</f>
        <v>#N/A</v>
      </c>
      <c r="MV461" s="498" t="e">
        <f>IF(EXACT(VLOOKUP(MM461,OFERTA_0,4,FALSE),MP461),1,0)</f>
        <v>#N/A</v>
      </c>
      <c r="MW461" s="498">
        <f t="shared" si="9731"/>
        <v>0</v>
      </c>
      <c r="MX461" s="498">
        <f t="shared" si="9732"/>
        <v>0</v>
      </c>
      <c r="MY461" s="498" t="e">
        <f t="shared" si="9733"/>
        <v>#N/A</v>
      </c>
      <c r="MZ461" s="504">
        <f t="shared" si="9734"/>
        <v>0</v>
      </c>
      <c r="NA461" s="500">
        <f t="shared" si="9735"/>
        <v>0</v>
      </c>
      <c r="ND461" s="665"/>
      <c r="NE461" s="666"/>
      <c r="NF461" s="667"/>
      <c r="NG461" s="668"/>
      <c r="NH461" s="669"/>
      <c r="NI461" s="691"/>
      <c r="NJ461" s="1326"/>
      <c r="NK461" s="497" t="e">
        <f>IF(EXACT(VLOOKUP(ND461,OFERTA_0,2,FALSE),NE461),1,0)</f>
        <v>#N/A</v>
      </c>
      <c r="NL461" s="497" t="e">
        <f>IF(EXACT(VLOOKUP(ND461,OFERTA_0,3,FALSE),NF461),1,0)</f>
        <v>#N/A</v>
      </c>
      <c r="NM461" s="498" t="e">
        <f>IF(EXACT(VLOOKUP(ND461,OFERTA_0,4,FALSE),NG461),1,0)</f>
        <v>#N/A</v>
      </c>
      <c r="NN461" s="498">
        <f t="shared" si="9736"/>
        <v>0</v>
      </c>
      <c r="NO461" s="498">
        <f t="shared" si="9737"/>
        <v>0</v>
      </c>
      <c r="NP461" s="498" t="e">
        <f t="shared" si="9738"/>
        <v>#N/A</v>
      </c>
      <c r="NQ461" s="504">
        <f t="shared" si="9739"/>
        <v>0</v>
      </c>
      <c r="NR461" s="500">
        <f t="shared" si="9740"/>
        <v>0</v>
      </c>
      <c r="NU461" s="665"/>
      <c r="NV461" s="666"/>
      <c r="NW461" s="667"/>
      <c r="NX461" s="668"/>
      <c r="NY461" s="669"/>
      <c r="NZ461" s="691"/>
      <c r="OA461" s="1326"/>
      <c r="OB461" s="497" t="e">
        <f>IF(EXACT(VLOOKUP(NU461,OFERTA_0,2,FALSE),NV461),1,0)</f>
        <v>#N/A</v>
      </c>
      <c r="OC461" s="497" t="e">
        <f>IF(EXACT(VLOOKUP(NU461,OFERTA_0,3,FALSE),NW461),1,0)</f>
        <v>#N/A</v>
      </c>
      <c r="OD461" s="498" t="e">
        <f>IF(EXACT(VLOOKUP(NU461,OFERTA_0,4,FALSE),NX461),1,0)</f>
        <v>#N/A</v>
      </c>
      <c r="OE461" s="498">
        <f t="shared" si="9741"/>
        <v>0</v>
      </c>
      <c r="OF461" s="498">
        <f t="shared" si="9742"/>
        <v>0</v>
      </c>
      <c r="OG461" s="498" t="e">
        <f t="shared" si="9743"/>
        <v>#N/A</v>
      </c>
      <c r="OH461" s="504">
        <f t="shared" si="9744"/>
        <v>0</v>
      </c>
      <c r="OI461" s="500">
        <f t="shared" si="9745"/>
        <v>0</v>
      </c>
      <c r="OL461" s="665"/>
      <c r="OM461" s="666"/>
      <c r="ON461" s="667"/>
      <c r="OO461" s="668"/>
      <c r="OP461" s="669"/>
      <c r="OQ461" s="691"/>
      <c r="OR461" s="1326"/>
      <c r="OS461" s="497" t="e">
        <f>IF(EXACT(VLOOKUP(OL461,OFERTA_0,2,FALSE),OM461),1,0)</f>
        <v>#N/A</v>
      </c>
      <c r="OT461" s="497" t="e">
        <f>IF(EXACT(VLOOKUP(OL461,OFERTA_0,3,FALSE),ON461),1,0)</f>
        <v>#N/A</v>
      </c>
      <c r="OU461" s="498" t="e">
        <f>IF(EXACT(VLOOKUP(OL461,OFERTA_0,4,FALSE),OO461),1,0)</f>
        <v>#N/A</v>
      </c>
      <c r="OV461" s="498">
        <f t="shared" si="9746"/>
        <v>0</v>
      </c>
      <c r="OW461" s="498">
        <f t="shared" si="9747"/>
        <v>0</v>
      </c>
      <c r="OX461" s="498" t="e">
        <f t="shared" si="9748"/>
        <v>#N/A</v>
      </c>
      <c r="OY461" s="504">
        <f t="shared" si="9749"/>
        <v>0</v>
      </c>
      <c r="OZ461" s="500">
        <f t="shared" si="9750"/>
        <v>0</v>
      </c>
      <c r="PC461" s="665"/>
      <c r="PD461" s="666"/>
      <c r="PE461" s="667"/>
      <c r="PF461" s="668"/>
      <c r="PG461" s="669"/>
      <c r="PH461" s="691"/>
      <c r="PI461" s="1326"/>
      <c r="PJ461" s="497" t="e">
        <f>IF(EXACT(VLOOKUP(PC461,OFERTA_0,2,FALSE),PD461),1,0)</f>
        <v>#N/A</v>
      </c>
      <c r="PK461" s="497" t="e">
        <f>IF(EXACT(VLOOKUP(PC461,OFERTA_0,3,FALSE),PE461),1,0)</f>
        <v>#N/A</v>
      </c>
      <c r="PL461" s="498" t="e">
        <f>IF(EXACT(VLOOKUP(PC461,OFERTA_0,4,FALSE),PF461),1,0)</f>
        <v>#N/A</v>
      </c>
      <c r="PM461" s="498">
        <f t="shared" si="9751"/>
        <v>0</v>
      </c>
      <c r="PN461" s="498">
        <f t="shared" si="9752"/>
        <v>0</v>
      </c>
      <c r="PO461" s="498" t="e">
        <f t="shared" si="9753"/>
        <v>#N/A</v>
      </c>
      <c r="PP461" s="504">
        <f t="shared" si="9754"/>
        <v>0</v>
      </c>
      <c r="PQ461" s="500">
        <f t="shared" si="9755"/>
        <v>0</v>
      </c>
      <c r="PT461" s="665"/>
      <c r="PU461" s="666"/>
      <c r="PV461" s="667"/>
      <c r="PW461" s="668"/>
      <c r="PX461" s="669"/>
      <c r="PY461" s="691"/>
      <c r="PZ461" s="1326"/>
      <c r="QA461" s="497" t="e">
        <f>IF(EXACT(VLOOKUP(PT461,OFERTA_0,2,FALSE),PU461),1,0)</f>
        <v>#N/A</v>
      </c>
      <c r="QB461" s="497" t="e">
        <f>IF(EXACT(VLOOKUP(PT461,OFERTA_0,3,FALSE),PV461),1,0)</f>
        <v>#N/A</v>
      </c>
      <c r="QC461" s="498" t="e">
        <f>IF(EXACT(VLOOKUP(PT461,OFERTA_0,4,FALSE),PW461),1,0)</f>
        <v>#N/A</v>
      </c>
      <c r="QD461" s="498">
        <f t="shared" si="9756"/>
        <v>0</v>
      </c>
      <c r="QE461" s="498">
        <f t="shared" si="9757"/>
        <v>0</v>
      </c>
      <c r="QF461" s="498" t="e">
        <f t="shared" si="9758"/>
        <v>#N/A</v>
      </c>
      <c r="QG461" s="504">
        <f t="shared" si="9759"/>
        <v>0</v>
      </c>
      <c r="QH461" s="500">
        <f t="shared" si="9760"/>
        <v>0</v>
      </c>
      <c r="QK461" s="665"/>
      <c r="QL461" s="666"/>
      <c r="QM461" s="667"/>
      <c r="QN461" s="668"/>
      <c r="QO461" s="669"/>
      <c r="QP461" s="691"/>
      <c r="QQ461" s="1326"/>
      <c r="QR461" s="497" t="e">
        <f>IF(EXACT(VLOOKUP(QK461,OFERTA_0,2,FALSE),QL461),1,0)</f>
        <v>#N/A</v>
      </c>
      <c r="QS461" s="497" t="e">
        <f>IF(EXACT(VLOOKUP(QK461,OFERTA_0,3,FALSE),QM461),1,0)</f>
        <v>#N/A</v>
      </c>
      <c r="QT461" s="498" t="e">
        <f>IF(EXACT(VLOOKUP(QK461,OFERTA_0,4,FALSE),QN461),1,0)</f>
        <v>#N/A</v>
      </c>
      <c r="QU461" s="498">
        <f t="shared" si="9761"/>
        <v>0</v>
      </c>
      <c r="QV461" s="498">
        <f t="shared" si="9762"/>
        <v>0</v>
      </c>
      <c r="QW461" s="498" t="e">
        <f t="shared" si="9763"/>
        <v>#N/A</v>
      </c>
      <c r="QX461" s="504">
        <f t="shared" si="9764"/>
        <v>0</v>
      </c>
      <c r="QY461" s="500">
        <f t="shared" si="9765"/>
        <v>0</v>
      </c>
      <c r="RB461" s="428"/>
      <c r="RC461" s="436"/>
      <c r="RD461" s="440"/>
      <c r="RE461" s="406"/>
      <c r="RF461" s="438"/>
      <c r="RG461" s="439"/>
      <c r="RH461" s="439"/>
      <c r="RI461" s="497"/>
      <c r="RJ461" s="497"/>
      <c r="RK461" s="501"/>
      <c r="RL461" s="501"/>
      <c r="RM461" s="501"/>
      <c r="RN461" s="501"/>
      <c r="RO461" s="505"/>
      <c r="RP461" s="503"/>
      <c r="RS461" s="428"/>
      <c r="RT461" s="436"/>
      <c r="RU461" s="440"/>
      <c r="RV461" s="406"/>
      <c r="RW461" s="438"/>
      <c r="RX461" s="439"/>
      <c r="RY461" s="439"/>
      <c r="RZ461" s="497"/>
      <c r="SA461" s="497"/>
      <c r="SB461" s="501"/>
      <c r="SC461" s="501"/>
      <c r="SD461" s="501"/>
      <c r="SE461" s="501"/>
      <c r="SF461" s="505"/>
      <c r="SG461" s="503"/>
      <c r="SJ461" s="428"/>
      <c r="SK461" s="436"/>
      <c r="SL461" s="440"/>
      <c r="SM461" s="406"/>
      <c r="SN461" s="438"/>
      <c r="SO461" s="439"/>
      <c r="SP461" s="439"/>
      <c r="SQ461" s="497"/>
      <c r="SR461" s="497"/>
      <c r="SS461" s="501"/>
      <c r="ST461" s="501"/>
      <c r="SU461" s="501"/>
      <c r="SV461" s="501"/>
      <c r="SW461" s="505"/>
      <c r="SX461" s="503"/>
    </row>
    <row r="462" spans="2:518" ht="33.75" hidden="1" customHeight="1" thickTop="1" thickBot="1">
      <c r="B462" s="577"/>
      <c r="C462" s="578"/>
      <c r="D462" s="579"/>
      <c r="E462" s="580"/>
      <c r="F462" s="581"/>
      <c r="G462" s="585"/>
      <c r="H462" s="595"/>
      <c r="K462" s="577"/>
      <c r="L462" s="767"/>
      <c r="M462" s="579"/>
      <c r="N462" s="580"/>
      <c r="O462" s="581"/>
      <c r="P462" s="585"/>
      <c r="Q462" s="1326"/>
      <c r="R462" s="497"/>
      <c r="S462" s="497"/>
      <c r="T462" s="498"/>
      <c r="U462" s="498"/>
      <c r="V462" s="498"/>
      <c r="W462" s="498"/>
      <c r="X462" s="504"/>
      <c r="Y462" s="500"/>
      <c r="Z462" s="486"/>
      <c r="AA462" s="486"/>
      <c r="AB462" s="577"/>
      <c r="AC462" s="767"/>
      <c r="AD462" s="579"/>
      <c r="AE462" s="580"/>
      <c r="AF462" s="581"/>
      <c r="AG462" s="585"/>
      <c r="AH462" s="1326"/>
      <c r="AI462" s="497"/>
      <c r="AJ462" s="497"/>
      <c r="AK462" s="498"/>
      <c r="AL462" s="498"/>
      <c r="AM462" s="498"/>
      <c r="AN462" s="498"/>
      <c r="AO462" s="504"/>
      <c r="AP462" s="500"/>
      <c r="AQ462" s="486"/>
      <c r="AR462" s="486"/>
      <c r="AS462" s="577"/>
      <c r="AT462" s="767"/>
      <c r="AU462" s="579"/>
      <c r="AV462" s="580"/>
      <c r="AW462" s="581"/>
      <c r="AX462" s="585"/>
      <c r="AY462" s="1326"/>
      <c r="AZ462" s="497"/>
      <c r="BA462" s="497"/>
      <c r="BB462" s="498"/>
      <c r="BC462" s="498"/>
      <c r="BD462" s="498"/>
      <c r="BE462" s="498"/>
      <c r="BF462" s="504"/>
      <c r="BG462" s="500"/>
      <c r="BJ462" s="577"/>
      <c r="BK462" s="767"/>
      <c r="BL462" s="579"/>
      <c r="BM462" s="580"/>
      <c r="BN462" s="581"/>
      <c r="BO462" s="585"/>
      <c r="BP462" s="1326"/>
      <c r="BQ462" s="497"/>
      <c r="BR462" s="497"/>
      <c r="BS462" s="498"/>
      <c r="BT462" s="498"/>
      <c r="BU462" s="498"/>
      <c r="BV462" s="498"/>
      <c r="BW462" s="504"/>
      <c r="BX462" s="500"/>
      <c r="CA462" s="577"/>
      <c r="CB462" s="767"/>
      <c r="CC462" s="579"/>
      <c r="CD462" s="580"/>
      <c r="CE462" s="581"/>
      <c r="CF462" s="585"/>
      <c r="CG462" s="1326"/>
      <c r="CH462" s="497"/>
      <c r="CI462" s="497"/>
      <c r="CJ462" s="498"/>
      <c r="CK462" s="498"/>
      <c r="CL462" s="498"/>
      <c r="CM462" s="498"/>
      <c r="CN462" s="504"/>
      <c r="CO462" s="500"/>
      <c r="CR462" s="577"/>
      <c r="CS462" s="767"/>
      <c r="CT462" s="579"/>
      <c r="CU462" s="580"/>
      <c r="CV462" s="581"/>
      <c r="CW462" s="585"/>
      <c r="CX462" s="1326"/>
      <c r="CY462" s="497"/>
      <c r="CZ462" s="497"/>
      <c r="DA462" s="498"/>
      <c r="DB462" s="498"/>
      <c r="DC462" s="498"/>
      <c r="DD462" s="498"/>
      <c r="DE462" s="504"/>
      <c r="DF462" s="500"/>
      <c r="DI462" s="577"/>
      <c r="DJ462" s="767"/>
      <c r="DK462" s="579"/>
      <c r="DL462" s="580"/>
      <c r="DM462" s="581"/>
      <c r="DN462" s="585"/>
      <c r="DO462" s="1326"/>
      <c r="DP462" s="497"/>
      <c r="DQ462" s="497"/>
      <c r="DR462" s="498"/>
      <c r="DS462" s="498"/>
      <c r="DT462" s="498"/>
      <c r="DU462" s="498"/>
      <c r="DV462" s="504"/>
      <c r="DW462" s="500"/>
      <c r="DZ462" s="577"/>
      <c r="EA462" s="767"/>
      <c r="EB462" s="579"/>
      <c r="EC462" s="580"/>
      <c r="ED462" s="581"/>
      <c r="EE462" s="585"/>
      <c r="EF462" s="1326"/>
      <c r="EG462" s="497"/>
      <c r="EH462" s="497"/>
      <c r="EI462" s="498"/>
      <c r="EJ462" s="498"/>
      <c r="EK462" s="498"/>
      <c r="EL462" s="498"/>
      <c r="EM462" s="504"/>
      <c r="EN462" s="500"/>
      <c r="EQ462" s="665"/>
      <c r="ER462" s="666"/>
      <c r="ES462" s="667"/>
      <c r="ET462" s="668"/>
      <c r="EU462" s="669"/>
      <c r="EV462" s="691"/>
      <c r="EW462" s="1326"/>
      <c r="EX462" s="497" t="e">
        <f>IF(EXACT(VLOOKUP(EQ462,OFERTA_0,2,FALSE),ER462),1,0)</f>
        <v>#N/A</v>
      </c>
      <c r="EY462" s="497" t="e">
        <f>IF(EXACT(VLOOKUP(EQ462,OFERTA_0,3,FALSE),ES462),1,0)</f>
        <v>#N/A</v>
      </c>
      <c r="EZ462" s="498" t="e">
        <f>IF(EXACT(VLOOKUP(EQ462,OFERTA_0,4,FALSE),ET462),1,0)</f>
        <v>#N/A</v>
      </c>
      <c r="FA462" s="498">
        <f t="shared" si="9671"/>
        <v>0</v>
      </c>
      <c r="FB462" s="498">
        <f t="shared" si="9672"/>
        <v>0</v>
      </c>
      <c r="FC462" s="498" t="e">
        <f t="shared" si="9673"/>
        <v>#N/A</v>
      </c>
      <c r="FD462" s="504">
        <f t="shared" si="9674"/>
        <v>0</v>
      </c>
      <c r="FE462" s="500">
        <f t="shared" si="9675"/>
        <v>0</v>
      </c>
      <c r="FH462" s="665"/>
      <c r="FI462" s="666"/>
      <c r="FJ462" s="667"/>
      <c r="FK462" s="668"/>
      <c r="FL462" s="669"/>
      <c r="FM462" s="691"/>
      <c r="FN462" s="1326"/>
      <c r="FO462" s="497" t="e">
        <f>IF(EXACT(VLOOKUP(FH462,OFERTA_0,2,FALSE),FI462),1,0)</f>
        <v>#N/A</v>
      </c>
      <c r="FP462" s="497" t="e">
        <f>IF(EXACT(VLOOKUP(FH462,OFERTA_0,3,FALSE),FJ462),1,0)</f>
        <v>#N/A</v>
      </c>
      <c r="FQ462" s="498" t="e">
        <f>IF(EXACT(VLOOKUP(FH462,OFERTA_0,4,FALSE),FK462),1,0)</f>
        <v>#N/A</v>
      </c>
      <c r="FR462" s="498">
        <f t="shared" si="9676"/>
        <v>0</v>
      </c>
      <c r="FS462" s="498">
        <f t="shared" si="9677"/>
        <v>0</v>
      </c>
      <c r="FT462" s="498" t="e">
        <f t="shared" si="9678"/>
        <v>#N/A</v>
      </c>
      <c r="FU462" s="504">
        <f t="shared" si="9679"/>
        <v>0</v>
      </c>
      <c r="FV462" s="500">
        <f t="shared" si="9680"/>
        <v>0</v>
      </c>
      <c r="FY462" s="665"/>
      <c r="FZ462" s="666"/>
      <c r="GA462" s="667"/>
      <c r="GB462" s="668"/>
      <c r="GC462" s="669"/>
      <c r="GD462" s="691"/>
      <c r="GE462" s="1326"/>
      <c r="GF462" s="497" t="e">
        <f>IF(EXACT(VLOOKUP(FY462,OFERTA_0,2,FALSE),FZ462),1,0)</f>
        <v>#N/A</v>
      </c>
      <c r="GG462" s="497" t="e">
        <f>IF(EXACT(VLOOKUP(FY462,OFERTA_0,3,FALSE),GA462),1,0)</f>
        <v>#N/A</v>
      </c>
      <c r="GH462" s="498" t="e">
        <f>IF(EXACT(VLOOKUP(FY462,OFERTA_0,4,FALSE),GB462),1,0)</f>
        <v>#N/A</v>
      </c>
      <c r="GI462" s="498">
        <f t="shared" si="9681"/>
        <v>0</v>
      </c>
      <c r="GJ462" s="498">
        <f t="shared" si="9682"/>
        <v>0</v>
      </c>
      <c r="GK462" s="498" t="e">
        <f t="shared" si="9683"/>
        <v>#N/A</v>
      </c>
      <c r="GL462" s="504">
        <f t="shared" si="9684"/>
        <v>0</v>
      </c>
      <c r="GM462" s="500">
        <f t="shared" si="9685"/>
        <v>0</v>
      </c>
      <c r="GP462" s="665"/>
      <c r="GQ462" s="666"/>
      <c r="GR462" s="667"/>
      <c r="GS462" s="668"/>
      <c r="GT462" s="669"/>
      <c r="GU462" s="691"/>
      <c r="GV462" s="1326"/>
      <c r="GW462" s="497" t="e">
        <f>IF(EXACT(VLOOKUP(GP462,OFERTA_0,2,FALSE),GQ462),1,0)</f>
        <v>#N/A</v>
      </c>
      <c r="GX462" s="497" t="e">
        <f>IF(EXACT(VLOOKUP(GP462,OFERTA_0,3,FALSE),GR462),1,0)</f>
        <v>#N/A</v>
      </c>
      <c r="GY462" s="498" t="e">
        <f>IF(EXACT(VLOOKUP(GP462,OFERTA_0,4,FALSE),GS462),1,0)</f>
        <v>#N/A</v>
      </c>
      <c r="GZ462" s="498">
        <f t="shared" si="9686"/>
        <v>0</v>
      </c>
      <c r="HA462" s="498">
        <f t="shared" si="9687"/>
        <v>0</v>
      </c>
      <c r="HB462" s="498" t="e">
        <f t="shared" si="9688"/>
        <v>#N/A</v>
      </c>
      <c r="HC462" s="504">
        <f t="shared" si="9689"/>
        <v>0</v>
      </c>
      <c r="HD462" s="500">
        <f t="shared" si="9690"/>
        <v>0</v>
      </c>
      <c r="HG462" s="665"/>
      <c r="HH462" s="666"/>
      <c r="HI462" s="667"/>
      <c r="HJ462" s="668"/>
      <c r="HK462" s="669"/>
      <c r="HL462" s="691"/>
      <c r="HM462" s="1326"/>
      <c r="HN462" s="497" t="e">
        <f>IF(EXACT(VLOOKUP(HG462,OFERTA_0,2,FALSE),HH462),1,0)</f>
        <v>#N/A</v>
      </c>
      <c r="HO462" s="497" t="e">
        <f>IF(EXACT(VLOOKUP(HG462,OFERTA_0,3,FALSE),HI462),1,0)</f>
        <v>#N/A</v>
      </c>
      <c r="HP462" s="498" t="e">
        <f>IF(EXACT(VLOOKUP(HG462,OFERTA_0,4,FALSE),HJ462),1,0)</f>
        <v>#N/A</v>
      </c>
      <c r="HQ462" s="498">
        <f t="shared" si="9691"/>
        <v>0</v>
      </c>
      <c r="HR462" s="498">
        <f t="shared" si="9692"/>
        <v>0</v>
      </c>
      <c r="HS462" s="498" t="e">
        <f t="shared" si="9693"/>
        <v>#N/A</v>
      </c>
      <c r="HT462" s="504">
        <f t="shared" si="9694"/>
        <v>0</v>
      </c>
      <c r="HU462" s="500">
        <f t="shared" si="9695"/>
        <v>0</v>
      </c>
      <c r="HX462" s="665"/>
      <c r="HY462" s="666"/>
      <c r="HZ462" s="667"/>
      <c r="IA462" s="668"/>
      <c r="IB462" s="669"/>
      <c r="IC462" s="691"/>
      <c r="ID462" s="1326"/>
      <c r="IE462" s="497" t="e">
        <f>IF(EXACT(VLOOKUP(HX462,OFERTA_0,2,FALSE),HY462),1,0)</f>
        <v>#N/A</v>
      </c>
      <c r="IF462" s="497" t="e">
        <f>IF(EXACT(VLOOKUP(HX462,OFERTA_0,3,FALSE),HZ462),1,0)</f>
        <v>#N/A</v>
      </c>
      <c r="IG462" s="498" t="e">
        <f>IF(EXACT(VLOOKUP(HX462,OFERTA_0,4,FALSE),IA462),1,0)</f>
        <v>#N/A</v>
      </c>
      <c r="IH462" s="498">
        <f t="shared" si="9696"/>
        <v>0</v>
      </c>
      <c r="II462" s="498">
        <f t="shared" si="9697"/>
        <v>0</v>
      </c>
      <c r="IJ462" s="498" t="e">
        <f t="shared" si="9698"/>
        <v>#N/A</v>
      </c>
      <c r="IK462" s="504">
        <f t="shared" si="9699"/>
        <v>0</v>
      </c>
      <c r="IL462" s="500">
        <f t="shared" si="9700"/>
        <v>0</v>
      </c>
      <c r="IO462" s="665"/>
      <c r="IP462" s="666"/>
      <c r="IQ462" s="667"/>
      <c r="IR462" s="668"/>
      <c r="IS462" s="669"/>
      <c r="IT462" s="691"/>
      <c r="IU462" s="1326"/>
      <c r="IV462" s="497" t="e">
        <f>IF(EXACT(VLOOKUP(IO462,OFERTA_0,2,FALSE),IP462),1,0)</f>
        <v>#N/A</v>
      </c>
      <c r="IW462" s="497" t="e">
        <f>IF(EXACT(VLOOKUP(IO462,OFERTA_0,3,FALSE),IQ462),1,0)</f>
        <v>#N/A</v>
      </c>
      <c r="IX462" s="498" t="e">
        <f>IF(EXACT(VLOOKUP(IO462,OFERTA_0,4,FALSE),IR462),1,0)</f>
        <v>#N/A</v>
      </c>
      <c r="IY462" s="498">
        <f t="shared" si="9701"/>
        <v>0</v>
      </c>
      <c r="IZ462" s="498">
        <f t="shared" si="9702"/>
        <v>0</v>
      </c>
      <c r="JA462" s="498" t="e">
        <f t="shared" si="9703"/>
        <v>#N/A</v>
      </c>
      <c r="JB462" s="504">
        <f t="shared" si="9704"/>
        <v>0</v>
      </c>
      <c r="JC462" s="500">
        <f t="shared" si="9705"/>
        <v>0</v>
      </c>
      <c r="JF462" s="665"/>
      <c r="JG462" s="666"/>
      <c r="JH462" s="667"/>
      <c r="JI462" s="668"/>
      <c r="JJ462" s="669"/>
      <c r="JK462" s="691"/>
      <c r="JL462" s="1326"/>
      <c r="JM462" s="497" t="e">
        <f>IF(EXACT(VLOOKUP(JF462,OFERTA_0,2,FALSE),JG462),1,0)</f>
        <v>#N/A</v>
      </c>
      <c r="JN462" s="497" t="e">
        <f>IF(EXACT(VLOOKUP(JF462,OFERTA_0,3,FALSE),JH462),1,0)</f>
        <v>#N/A</v>
      </c>
      <c r="JO462" s="498" t="e">
        <f>IF(EXACT(VLOOKUP(JF462,OFERTA_0,4,FALSE),JI462),1,0)</f>
        <v>#N/A</v>
      </c>
      <c r="JP462" s="498">
        <f t="shared" si="9706"/>
        <v>0</v>
      </c>
      <c r="JQ462" s="498">
        <f t="shared" si="9707"/>
        <v>0</v>
      </c>
      <c r="JR462" s="498" t="e">
        <f t="shared" si="9708"/>
        <v>#N/A</v>
      </c>
      <c r="JS462" s="504">
        <f t="shared" si="9709"/>
        <v>0</v>
      </c>
      <c r="JT462" s="500">
        <f t="shared" si="9710"/>
        <v>0</v>
      </c>
      <c r="JW462" s="665"/>
      <c r="JX462" s="666"/>
      <c r="JY462" s="667"/>
      <c r="JZ462" s="668"/>
      <c r="KA462" s="669"/>
      <c r="KB462" s="691"/>
      <c r="KC462" s="1326"/>
      <c r="KD462" s="497" t="e">
        <f>IF(EXACT(VLOOKUP(JW462,OFERTA_0,2,FALSE),JX462),1,0)</f>
        <v>#N/A</v>
      </c>
      <c r="KE462" s="497" t="e">
        <f>IF(EXACT(VLOOKUP(JW462,OFERTA_0,3,FALSE),JY462),1,0)</f>
        <v>#N/A</v>
      </c>
      <c r="KF462" s="498" t="e">
        <f>IF(EXACT(VLOOKUP(JW462,OFERTA_0,4,FALSE),JZ462),1,0)</f>
        <v>#N/A</v>
      </c>
      <c r="KG462" s="498">
        <f t="shared" si="9711"/>
        <v>0</v>
      </c>
      <c r="KH462" s="498">
        <f t="shared" si="9712"/>
        <v>0</v>
      </c>
      <c r="KI462" s="498" t="e">
        <f t="shared" si="9713"/>
        <v>#N/A</v>
      </c>
      <c r="KJ462" s="504">
        <f t="shared" si="9714"/>
        <v>0</v>
      </c>
      <c r="KK462" s="500">
        <f t="shared" si="9715"/>
        <v>0</v>
      </c>
      <c r="KN462" s="665"/>
      <c r="KO462" s="666"/>
      <c r="KP462" s="667"/>
      <c r="KQ462" s="668"/>
      <c r="KR462" s="669"/>
      <c r="KS462" s="691"/>
      <c r="KT462" s="1326"/>
      <c r="KU462" s="497" t="e">
        <f>IF(EXACT(VLOOKUP(KN462,OFERTA_0,2,FALSE),KO462),1,0)</f>
        <v>#N/A</v>
      </c>
      <c r="KV462" s="497" t="e">
        <f>IF(EXACT(VLOOKUP(KN462,OFERTA_0,3,FALSE),KP462),1,0)</f>
        <v>#N/A</v>
      </c>
      <c r="KW462" s="498" t="e">
        <f>IF(EXACT(VLOOKUP(KN462,OFERTA_0,4,FALSE),KQ462),1,0)</f>
        <v>#N/A</v>
      </c>
      <c r="KX462" s="498">
        <f t="shared" si="9716"/>
        <v>0</v>
      </c>
      <c r="KY462" s="498">
        <f t="shared" si="9717"/>
        <v>0</v>
      </c>
      <c r="KZ462" s="498" t="e">
        <f t="shared" si="9718"/>
        <v>#N/A</v>
      </c>
      <c r="LA462" s="504">
        <f t="shared" si="9719"/>
        <v>0</v>
      </c>
      <c r="LB462" s="500">
        <f t="shared" si="9720"/>
        <v>0</v>
      </c>
      <c r="LE462" s="665"/>
      <c r="LF462" s="666"/>
      <c r="LG462" s="667"/>
      <c r="LH462" s="668"/>
      <c r="LI462" s="669"/>
      <c r="LJ462" s="691"/>
      <c r="LK462" s="1326"/>
      <c r="LL462" s="497" t="e">
        <f>IF(EXACT(VLOOKUP(LE462,OFERTA_0,2,FALSE),LF462),1,0)</f>
        <v>#N/A</v>
      </c>
      <c r="LM462" s="497" t="e">
        <f>IF(EXACT(VLOOKUP(LE462,OFERTA_0,3,FALSE),LG462),1,0)</f>
        <v>#N/A</v>
      </c>
      <c r="LN462" s="498" t="e">
        <f>IF(EXACT(VLOOKUP(LE462,OFERTA_0,4,FALSE),LH462),1,0)</f>
        <v>#N/A</v>
      </c>
      <c r="LO462" s="498">
        <f t="shared" si="9721"/>
        <v>0</v>
      </c>
      <c r="LP462" s="498">
        <f t="shared" si="9722"/>
        <v>0</v>
      </c>
      <c r="LQ462" s="498" t="e">
        <f t="shared" si="9723"/>
        <v>#N/A</v>
      </c>
      <c r="LR462" s="504">
        <f t="shared" si="9724"/>
        <v>0</v>
      </c>
      <c r="LS462" s="500">
        <f t="shared" si="9725"/>
        <v>0</v>
      </c>
      <c r="LV462" s="665"/>
      <c r="LW462" s="666"/>
      <c r="LX462" s="667"/>
      <c r="LY462" s="668"/>
      <c r="LZ462" s="669"/>
      <c r="MA462" s="691"/>
      <c r="MB462" s="1326"/>
      <c r="MC462" s="497" t="e">
        <f>IF(EXACT(VLOOKUP(LV462,OFERTA_0,2,FALSE),LW462),1,0)</f>
        <v>#N/A</v>
      </c>
      <c r="MD462" s="497" t="e">
        <f>IF(EXACT(VLOOKUP(LV462,OFERTA_0,3,FALSE),LX462),1,0)</f>
        <v>#N/A</v>
      </c>
      <c r="ME462" s="498" t="e">
        <f>IF(EXACT(VLOOKUP(LV462,OFERTA_0,4,FALSE),LY462),1,0)</f>
        <v>#N/A</v>
      </c>
      <c r="MF462" s="498">
        <f t="shared" si="9726"/>
        <v>0</v>
      </c>
      <c r="MG462" s="498">
        <f t="shared" si="9727"/>
        <v>0</v>
      </c>
      <c r="MH462" s="498" t="e">
        <f t="shared" si="9728"/>
        <v>#N/A</v>
      </c>
      <c r="MI462" s="504">
        <f t="shared" si="9729"/>
        <v>0</v>
      </c>
      <c r="MJ462" s="500">
        <f t="shared" si="9730"/>
        <v>0</v>
      </c>
      <c r="MM462" s="665"/>
      <c r="MN462" s="666"/>
      <c r="MO462" s="667"/>
      <c r="MP462" s="668"/>
      <c r="MQ462" s="669"/>
      <c r="MR462" s="691"/>
      <c r="MS462" s="1326"/>
      <c r="MT462" s="497" t="e">
        <f>IF(EXACT(VLOOKUP(MM462,OFERTA_0,2,FALSE),MN462),1,0)</f>
        <v>#N/A</v>
      </c>
      <c r="MU462" s="497" t="e">
        <f>IF(EXACT(VLOOKUP(MM462,OFERTA_0,3,FALSE),MO462),1,0)</f>
        <v>#N/A</v>
      </c>
      <c r="MV462" s="498" t="e">
        <f>IF(EXACT(VLOOKUP(MM462,OFERTA_0,4,FALSE),MP462),1,0)</f>
        <v>#N/A</v>
      </c>
      <c r="MW462" s="498">
        <f t="shared" si="9731"/>
        <v>0</v>
      </c>
      <c r="MX462" s="498">
        <f t="shared" si="9732"/>
        <v>0</v>
      </c>
      <c r="MY462" s="498" t="e">
        <f t="shared" si="9733"/>
        <v>#N/A</v>
      </c>
      <c r="MZ462" s="504">
        <f t="shared" si="9734"/>
        <v>0</v>
      </c>
      <c r="NA462" s="500">
        <f t="shared" si="9735"/>
        <v>0</v>
      </c>
      <c r="ND462" s="665"/>
      <c r="NE462" s="666"/>
      <c r="NF462" s="667"/>
      <c r="NG462" s="668"/>
      <c r="NH462" s="669"/>
      <c r="NI462" s="691"/>
      <c r="NJ462" s="1326"/>
      <c r="NK462" s="497" t="e">
        <f>IF(EXACT(VLOOKUP(ND462,OFERTA_0,2,FALSE),NE462),1,0)</f>
        <v>#N/A</v>
      </c>
      <c r="NL462" s="497" t="e">
        <f>IF(EXACT(VLOOKUP(ND462,OFERTA_0,3,FALSE),NF462),1,0)</f>
        <v>#N/A</v>
      </c>
      <c r="NM462" s="498" t="e">
        <f>IF(EXACT(VLOOKUP(ND462,OFERTA_0,4,FALSE),NG462),1,0)</f>
        <v>#N/A</v>
      </c>
      <c r="NN462" s="498">
        <f t="shared" si="9736"/>
        <v>0</v>
      </c>
      <c r="NO462" s="498">
        <f t="shared" si="9737"/>
        <v>0</v>
      </c>
      <c r="NP462" s="498" t="e">
        <f t="shared" si="9738"/>
        <v>#N/A</v>
      </c>
      <c r="NQ462" s="504">
        <f t="shared" si="9739"/>
        <v>0</v>
      </c>
      <c r="NR462" s="500">
        <f t="shared" si="9740"/>
        <v>0</v>
      </c>
      <c r="NU462" s="665"/>
      <c r="NV462" s="666"/>
      <c r="NW462" s="667"/>
      <c r="NX462" s="668"/>
      <c r="NY462" s="669"/>
      <c r="NZ462" s="691"/>
      <c r="OA462" s="1326"/>
      <c r="OB462" s="497" t="e">
        <f>IF(EXACT(VLOOKUP(NU462,OFERTA_0,2,FALSE),NV462),1,0)</f>
        <v>#N/A</v>
      </c>
      <c r="OC462" s="497" t="e">
        <f>IF(EXACT(VLOOKUP(NU462,OFERTA_0,3,FALSE),NW462),1,0)</f>
        <v>#N/A</v>
      </c>
      <c r="OD462" s="498" t="e">
        <f>IF(EXACT(VLOOKUP(NU462,OFERTA_0,4,FALSE),NX462),1,0)</f>
        <v>#N/A</v>
      </c>
      <c r="OE462" s="498">
        <f t="shared" si="9741"/>
        <v>0</v>
      </c>
      <c r="OF462" s="498">
        <f t="shared" si="9742"/>
        <v>0</v>
      </c>
      <c r="OG462" s="498" t="e">
        <f t="shared" si="9743"/>
        <v>#N/A</v>
      </c>
      <c r="OH462" s="504">
        <f t="shared" si="9744"/>
        <v>0</v>
      </c>
      <c r="OI462" s="500">
        <f t="shared" si="9745"/>
        <v>0</v>
      </c>
      <c r="OL462" s="665"/>
      <c r="OM462" s="666"/>
      <c r="ON462" s="667"/>
      <c r="OO462" s="668"/>
      <c r="OP462" s="669"/>
      <c r="OQ462" s="691"/>
      <c r="OR462" s="1326"/>
      <c r="OS462" s="497" t="e">
        <f>IF(EXACT(VLOOKUP(OL462,OFERTA_0,2,FALSE),OM462),1,0)</f>
        <v>#N/A</v>
      </c>
      <c r="OT462" s="497" t="e">
        <f>IF(EXACT(VLOOKUP(OL462,OFERTA_0,3,FALSE),ON462),1,0)</f>
        <v>#N/A</v>
      </c>
      <c r="OU462" s="498" t="e">
        <f>IF(EXACT(VLOOKUP(OL462,OFERTA_0,4,FALSE),OO462),1,0)</f>
        <v>#N/A</v>
      </c>
      <c r="OV462" s="498">
        <f t="shared" si="9746"/>
        <v>0</v>
      </c>
      <c r="OW462" s="498">
        <f t="shared" si="9747"/>
        <v>0</v>
      </c>
      <c r="OX462" s="498" t="e">
        <f t="shared" si="9748"/>
        <v>#N/A</v>
      </c>
      <c r="OY462" s="504">
        <f t="shared" si="9749"/>
        <v>0</v>
      </c>
      <c r="OZ462" s="500">
        <f t="shared" si="9750"/>
        <v>0</v>
      </c>
      <c r="PC462" s="665"/>
      <c r="PD462" s="666"/>
      <c r="PE462" s="667"/>
      <c r="PF462" s="668"/>
      <c r="PG462" s="669"/>
      <c r="PH462" s="691"/>
      <c r="PI462" s="1326"/>
      <c r="PJ462" s="497" t="e">
        <f>IF(EXACT(VLOOKUP(PC462,OFERTA_0,2,FALSE),PD462),1,0)</f>
        <v>#N/A</v>
      </c>
      <c r="PK462" s="497" t="e">
        <f>IF(EXACT(VLOOKUP(PC462,OFERTA_0,3,FALSE),PE462),1,0)</f>
        <v>#N/A</v>
      </c>
      <c r="PL462" s="498" t="e">
        <f>IF(EXACT(VLOOKUP(PC462,OFERTA_0,4,FALSE),PF462),1,0)</f>
        <v>#N/A</v>
      </c>
      <c r="PM462" s="498">
        <f t="shared" si="9751"/>
        <v>0</v>
      </c>
      <c r="PN462" s="498">
        <f t="shared" si="9752"/>
        <v>0</v>
      </c>
      <c r="PO462" s="498" t="e">
        <f t="shared" si="9753"/>
        <v>#N/A</v>
      </c>
      <c r="PP462" s="504">
        <f t="shared" si="9754"/>
        <v>0</v>
      </c>
      <c r="PQ462" s="500">
        <f t="shared" si="9755"/>
        <v>0</v>
      </c>
      <c r="PT462" s="665"/>
      <c r="PU462" s="666"/>
      <c r="PV462" s="667"/>
      <c r="PW462" s="668"/>
      <c r="PX462" s="669"/>
      <c r="PY462" s="691"/>
      <c r="PZ462" s="1326"/>
      <c r="QA462" s="497" t="e">
        <f>IF(EXACT(VLOOKUP(PT462,OFERTA_0,2,FALSE),PU462),1,0)</f>
        <v>#N/A</v>
      </c>
      <c r="QB462" s="497" t="e">
        <f>IF(EXACT(VLOOKUP(PT462,OFERTA_0,3,FALSE),PV462),1,0)</f>
        <v>#N/A</v>
      </c>
      <c r="QC462" s="498" t="e">
        <f>IF(EXACT(VLOOKUP(PT462,OFERTA_0,4,FALSE),PW462),1,0)</f>
        <v>#N/A</v>
      </c>
      <c r="QD462" s="498">
        <f t="shared" si="9756"/>
        <v>0</v>
      </c>
      <c r="QE462" s="498">
        <f t="shared" si="9757"/>
        <v>0</v>
      </c>
      <c r="QF462" s="498" t="e">
        <f t="shared" si="9758"/>
        <v>#N/A</v>
      </c>
      <c r="QG462" s="504">
        <f t="shared" si="9759"/>
        <v>0</v>
      </c>
      <c r="QH462" s="500">
        <f t="shared" si="9760"/>
        <v>0</v>
      </c>
      <c r="QK462" s="665"/>
      <c r="QL462" s="666"/>
      <c r="QM462" s="667"/>
      <c r="QN462" s="668"/>
      <c r="QO462" s="669"/>
      <c r="QP462" s="691"/>
      <c r="QQ462" s="1326"/>
      <c r="QR462" s="497" t="e">
        <f>IF(EXACT(VLOOKUP(QK462,OFERTA_0,2,FALSE),QL462),1,0)</f>
        <v>#N/A</v>
      </c>
      <c r="QS462" s="497" t="e">
        <f>IF(EXACT(VLOOKUP(QK462,OFERTA_0,3,FALSE),QM462),1,0)</f>
        <v>#N/A</v>
      </c>
      <c r="QT462" s="498" t="e">
        <f>IF(EXACT(VLOOKUP(QK462,OFERTA_0,4,FALSE),QN462),1,0)</f>
        <v>#N/A</v>
      </c>
      <c r="QU462" s="498">
        <f t="shared" si="9761"/>
        <v>0</v>
      </c>
      <c r="QV462" s="498">
        <f t="shared" si="9762"/>
        <v>0</v>
      </c>
      <c r="QW462" s="498" t="e">
        <f t="shared" si="9763"/>
        <v>#N/A</v>
      </c>
      <c r="QX462" s="504">
        <f t="shared" si="9764"/>
        <v>0</v>
      </c>
      <c r="QY462" s="500">
        <f t="shared" si="9765"/>
        <v>0</v>
      </c>
      <c r="RB462" s="428"/>
      <c r="RC462" s="436"/>
      <c r="RD462" s="440"/>
      <c r="RE462" s="406"/>
      <c r="RF462" s="438"/>
      <c r="RG462" s="439"/>
      <c r="RH462" s="439"/>
      <c r="RI462" s="497"/>
      <c r="RJ462" s="497"/>
      <c r="RK462" s="501"/>
      <c r="RL462" s="501"/>
      <c r="RM462" s="501"/>
      <c r="RN462" s="501"/>
      <c r="RO462" s="505"/>
      <c r="RP462" s="503"/>
      <c r="RS462" s="428"/>
      <c r="RT462" s="436"/>
      <c r="RU462" s="440"/>
      <c r="RV462" s="406"/>
      <c r="RW462" s="438"/>
      <c r="RX462" s="439"/>
      <c r="RY462" s="439"/>
      <c r="RZ462" s="497"/>
      <c r="SA462" s="497"/>
      <c r="SB462" s="501"/>
      <c r="SC462" s="501"/>
      <c r="SD462" s="501"/>
      <c r="SE462" s="501"/>
      <c r="SF462" s="505"/>
      <c r="SG462" s="503"/>
      <c r="SJ462" s="428"/>
      <c r="SK462" s="436"/>
      <c r="SL462" s="440"/>
      <c r="SM462" s="406"/>
      <c r="SN462" s="438"/>
      <c r="SO462" s="439"/>
      <c r="SP462" s="439"/>
      <c r="SQ462" s="497"/>
      <c r="SR462" s="497"/>
      <c r="SS462" s="501"/>
      <c r="ST462" s="501"/>
      <c r="SU462" s="501"/>
      <c r="SV462" s="501"/>
      <c r="SW462" s="505"/>
      <c r="SX462" s="503"/>
    </row>
    <row r="463" spans="2:518" ht="33.75" hidden="1" customHeight="1" thickTop="1" thickBot="1">
      <c r="B463" s="577"/>
      <c r="C463" s="578"/>
      <c r="D463" s="579"/>
      <c r="E463" s="580"/>
      <c r="F463" s="581"/>
      <c r="G463" s="585"/>
      <c r="H463" s="595"/>
      <c r="K463" s="577"/>
      <c r="L463" s="767"/>
      <c r="M463" s="579"/>
      <c r="N463" s="580"/>
      <c r="O463" s="581"/>
      <c r="P463" s="585"/>
      <c r="Q463" s="1326"/>
      <c r="R463" s="497"/>
      <c r="S463" s="497"/>
      <c r="T463" s="498"/>
      <c r="U463" s="498"/>
      <c r="V463" s="498"/>
      <c r="W463" s="498"/>
      <c r="X463" s="504"/>
      <c r="Y463" s="500"/>
      <c r="Z463" s="486"/>
      <c r="AA463" s="486"/>
      <c r="AB463" s="577"/>
      <c r="AC463" s="767"/>
      <c r="AD463" s="579"/>
      <c r="AE463" s="580"/>
      <c r="AF463" s="581"/>
      <c r="AG463" s="585"/>
      <c r="AH463" s="1326"/>
      <c r="AI463" s="497"/>
      <c r="AJ463" s="497"/>
      <c r="AK463" s="498"/>
      <c r="AL463" s="498"/>
      <c r="AM463" s="498"/>
      <c r="AN463" s="498"/>
      <c r="AO463" s="504"/>
      <c r="AP463" s="500"/>
      <c r="AQ463" s="486"/>
      <c r="AR463" s="486"/>
      <c r="AS463" s="577"/>
      <c r="AT463" s="767"/>
      <c r="AU463" s="579"/>
      <c r="AV463" s="580"/>
      <c r="AW463" s="581"/>
      <c r="AX463" s="585"/>
      <c r="AY463" s="1326"/>
      <c r="AZ463" s="497"/>
      <c r="BA463" s="497"/>
      <c r="BB463" s="498"/>
      <c r="BC463" s="498"/>
      <c r="BD463" s="498"/>
      <c r="BE463" s="498"/>
      <c r="BF463" s="504"/>
      <c r="BG463" s="500"/>
      <c r="BJ463" s="577"/>
      <c r="BK463" s="767"/>
      <c r="BL463" s="579"/>
      <c r="BM463" s="580"/>
      <c r="BN463" s="581"/>
      <c r="BO463" s="585"/>
      <c r="BP463" s="1326"/>
      <c r="BQ463" s="497"/>
      <c r="BR463" s="497"/>
      <c r="BS463" s="498"/>
      <c r="BT463" s="498"/>
      <c r="BU463" s="498"/>
      <c r="BV463" s="498"/>
      <c r="BW463" s="504"/>
      <c r="BX463" s="500"/>
      <c r="CA463" s="577"/>
      <c r="CB463" s="767"/>
      <c r="CC463" s="579"/>
      <c r="CD463" s="580"/>
      <c r="CE463" s="581"/>
      <c r="CF463" s="585"/>
      <c r="CG463" s="1326"/>
      <c r="CH463" s="497"/>
      <c r="CI463" s="497"/>
      <c r="CJ463" s="498"/>
      <c r="CK463" s="498"/>
      <c r="CL463" s="498"/>
      <c r="CM463" s="498"/>
      <c r="CN463" s="504"/>
      <c r="CO463" s="500"/>
      <c r="CR463" s="577"/>
      <c r="CS463" s="767"/>
      <c r="CT463" s="579"/>
      <c r="CU463" s="580"/>
      <c r="CV463" s="581"/>
      <c r="CW463" s="585"/>
      <c r="CX463" s="1326"/>
      <c r="CY463" s="497"/>
      <c r="CZ463" s="497"/>
      <c r="DA463" s="498"/>
      <c r="DB463" s="498"/>
      <c r="DC463" s="498"/>
      <c r="DD463" s="498"/>
      <c r="DE463" s="504"/>
      <c r="DF463" s="500"/>
      <c r="DI463" s="577"/>
      <c r="DJ463" s="767"/>
      <c r="DK463" s="579"/>
      <c r="DL463" s="580"/>
      <c r="DM463" s="581"/>
      <c r="DN463" s="585"/>
      <c r="DO463" s="1326"/>
      <c r="DP463" s="497"/>
      <c r="DQ463" s="497"/>
      <c r="DR463" s="498"/>
      <c r="DS463" s="498"/>
      <c r="DT463" s="498"/>
      <c r="DU463" s="498"/>
      <c r="DV463" s="504"/>
      <c r="DW463" s="500"/>
      <c r="DZ463" s="577"/>
      <c r="EA463" s="767"/>
      <c r="EB463" s="579"/>
      <c r="EC463" s="580"/>
      <c r="ED463" s="581"/>
      <c r="EE463" s="585"/>
      <c r="EF463" s="1326"/>
      <c r="EG463" s="497"/>
      <c r="EH463" s="497"/>
      <c r="EI463" s="498"/>
      <c r="EJ463" s="498"/>
      <c r="EK463" s="498"/>
      <c r="EL463" s="498"/>
      <c r="EM463" s="504"/>
      <c r="EN463" s="500"/>
      <c r="EQ463" s="665"/>
      <c r="ER463" s="666"/>
      <c r="ES463" s="667"/>
      <c r="ET463" s="668"/>
      <c r="EU463" s="669"/>
      <c r="EV463" s="691"/>
      <c r="EW463" s="1326"/>
      <c r="EX463" s="497" t="e">
        <f>IF(EXACT(VLOOKUP(EQ463,OFERTA_0,2,FALSE),ER463),1,0)</f>
        <v>#N/A</v>
      </c>
      <c r="EY463" s="497" t="e">
        <f>IF(EXACT(VLOOKUP(EQ463,OFERTA_0,3,FALSE),ES463),1,0)</f>
        <v>#N/A</v>
      </c>
      <c r="EZ463" s="498" t="e">
        <f>IF(EXACT(VLOOKUP(EQ463,OFERTA_0,4,FALSE),ET463),1,0)</f>
        <v>#N/A</v>
      </c>
      <c r="FA463" s="498">
        <f t="shared" si="9671"/>
        <v>0</v>
      </c>
      <c r="FB463" s="498">
        <f t="shared" si="9672"/>
        <v>0</v>
      </c>
      <c r="FC463" s="498" t="e">
        <f t="shared" si="9673"/>
        <v>#N/A</v>
      </c>
      <c r="FD463" s="504">
        <f t="shared" si="9674"/>
        <v>0</v>
      </c>
      <c r="FE463" s="500">
        <f t="shared" si="9675"/>
        <v>0</v>
      </c>
      <c r="FH463" s="665"/>
      <c r="FI463" s="666"/>
      <c r="FJ463" s="667"/>
      <c r="FK463" s="668"/>
      <c r="FL463" s="669"/>
      <c r="FM463" s="691"/>
      <c r="FN463" s="1326"/>
      <c r="FO463" s="497" t="e">
        <f>IF(EXACT(VLOOKUP(FH463,OFERTA_0,2,FALSE),FI463),1,0)</f>
        <v>#N/A</v>
      </c>
      <c r="FP463" s="497" t="e">
        <f>IF(EXACT(VLOOKUP(FH463,OFERTA_0,3,FALSE),FJ463),1,0)</f>
        <v>#N/A</v>
      </c>
      <c r="FQ463" s="498" t="e">
        <f>IF(EXACT(VLOOKUP(FH463,OFERTA_0,4,FALSE),FK463),1,0)</f>
        <v>#N/A</v>
      </c>
      <c r="FR463" s="498">
        <f t="shared" si="9676"/>
        <v>0</v>
      </c>
      <c r="FS463" s="498">
        <f t="shared" si="9677"/>
        <v>0</v>
      </c>
      <c r="FT463" s="498" t="e">
        <f t="shared" si="9678"/>
        <v>#N/A</v>
      </c>
      <c r="FU463" s="504">
        <f t="shared" si="9679"/>
        <v>0</v>
      </c>
      <c r="FV463" s="500">
        <f t="shared" si="9680"/>
        <v>0</v>
      </c>
      <c r="FY463" s="665"/>
      <c r="FZ463" s="666"/>
      <c r="GA463" s="667"/>
      <c r="GB463" s="668"/>
      <c r="GC463" s="669"/>
      <c r="GD463" s="691"/>
      <c r="GE463" s="1326"/>
      <c r="GF463" s="497" t="e">
        <f>IF(EXACT(VLOOKUP(FY463,OFERTA_0,2,FALSE),FZ463),1,0)</f>
        <v>#N/A</v>
      </c>
      <c r="GG463" s="497" t="e">
        <f>IF(EXACT(VLOOKUP(FY463,OFERTA_0,3,FALSE),GA463),1,0)</f>
        <v>#N/A</v>
      </c>
      <c r="GH463" s="498" t="e">
        <f>IF(EXACT(VLOOKUP(FY463,OFERTA_0,4,FALSE),GB463),1,0)</f>
        <v>#N/A</v>
      </c>
      <c r="GI463" s="498">
        <f t="shared" si="9681"/>
        <v>0</v>
      </c>
      <c r="GJ463" s="498">
        <f t="shared" si="9682"/>
        <v>0</v>
      </c>
      <c r="GK463" s="498" t="e">
        <f t="shared" si="9683"/>
        <v>#N/A</v>
      </c>
      <c r="GL463" s="504">
        <f t="shared" si="9684"/>
        <v>0</v>
      </c>
      <c r="GM463" s="500">
        <f t="shared" si="9685"/>
        <v>0</v>
      </c>
      <c r="GP463" s="665"/>
      <c r="GQ463" s="666"/>
      <c r="GR463" s="667"/>
      <c r="GS463" s="668"/>
      <c r="GT463" s="669"/>
      <c r="GU463" s="691"/>
      <c r="GV463" s="1326"/>
      <c r="GW463" s="497" t="e">
        <f>IF(EXACT(VLOOKUP(GP463,OFERTA_0,2,FALSE),GQ463),1,0)</f>
        <v>#N/A</v>
      </c>
      <c r="GX463" s="497" t="e">
        <f>IF(EXACT(VLOOKUP(GP463,OFERTA_0,3,FALSE),GR463),1,0)</f>
        <v>#N/A</v>
      </c>
      <c r="GY463" s="498" t="e">
        <f>IF(EXACT(VLOOKUP(GP463,OFERTA_0,4,FALSE),GS463),1,0)</f>
        <v>#N/A</v>
      </c>
      <c r="GZ463" s="498">
        <f t="shared" si="9686"/>
        <v>0</v>
      </c>
      <c r="HA463" s="498">
        <f t="shared" si="9687"/>
        <v>0</v>
      </c>
      <c r="HB463" s="498" t="e">
        <f t="shared" si="9688"/>
        <v>#N/A</v>
      </c>
      <c r="HC463" s="504">
        <f t="shared" si="9689"/>
        <v>0</v>
      </c>
      <c r="HD463" s="500">
        <f t="shared" si="9690"/>
        <v>0</v>
      </c>
      <c r="HG463" s="665"/>
      <c r="HH463" s="666"/>
      <c r="HI463" s="667"/>
      <c r="HJ463" s="668"/>
      <c r="HK463" s="669"/>
      <c r="HL463" s="691"/>
      <c r="HM463" s="1326"/>
      <c r="HN463" s="497" t="e">
        <f>IF(EXACT(VLOOKUP(HG463,OFERTA_0,2,FALSE),HH463),1,0)</f>
        <v>#N/A</v>
      </c>
      <c r="HO463" s="497" t="e">
        <f>IF(EXACT(VLOOKUP(HG463,OFERTA_0,3,FALSE),HI463),1,0)</f>
        <v>#N/A</v>
      </c>
      <c r="HP463" s="498" t="e">
        <f>IF(EXACT(VLOOKUP(HG463,OFERTA_0,4,FALSE),HJ463),1,0)</f>
        <v>#N/A</v>
      </c>
      <c r="HQ463" s="498">
        <f t="shared" si="9691"/>
        <v>0</v>
      </c>
      <c r="HR463" s="498">
        <f t="shared" si="9692"/>
        <v>0</v>
      </c>
      <c r="HS463" s="498" t="e">
        <f t="shared" si="9693"/>
        <v>#N/A</v>
      </c>
      <c r="HT463" s="504">
        <f t="shared" si="9694"/>
        <v>0</v>
      </c>
      <c r="HU463" s="500">
        <f t="shared" si="9695"/>
        <v>0</v>
      </c>
      <c r="HX463" s="665"/>
      <c r="HY463" s="666"/>
      <c r="HZ463" s="667"/>
      <c r="IA463" s="668"/>
      <c r="IB463" s="669"/>
      <c r="IC463" s="691"/>
      <c r="ID463" s="1326"/>
      <c r="IE463" s="497" t="e">
        <f>IF(EXACT(VLOOKUP(HX463,OFERTA_0,2,FALSE),HY463),1,0)</f>
        <v>#N/A</v>
      </c>
      <c r="IF463" s="497" t="e">
        <f>IF(EXACT(VLOOKUP(HX463,OFERTA_0,3,FALSE),HZ463),1,0)</f>
        <v>#N/A</v>
      </c>
      <c r="IG463" s="498" t="e">
        <f>IF(EXACT(VLOOKUP(HX463,OFERTA_0,4,FALSE),IA463),1,0)</f>
        <v>#N/A</v>
      </c>
      <c r="IH463" s="498">
        <f t="shared" si="9696"/>
        <v>0</v>
      </c>
      <c r="II463" s="498">
        <f t="shared" si="9697"/>
        <v>0</v>
      </c>
      <c r="IJ463" s="498" t="e">
        <f t="shared" si="9698"/>
        <v>#N/A</v>
      </c>
      <c r="IK463" s="504">
        <f t="shared" si="9699"/>
        <v>0</v>
      </c>
      <c r="IL463" s="500">
        <f t="shared" si="9700"/>
        <v>0</v>
      </c>
      <c r="IO463" s="665"/>
      <c r="IP463" s="666"/>
      <c r="IQ463" s="667"/>
      <c r="IR463" s="668"/>
      <c r="IS463" s="669"/>
      <c r="IT463" s="691"/>
      <c r="IU463" s="1326"/>
      <c r="IV463" s="497" t="e">
        <f>IF(EXACT(VLOOKUP(IO463,OFERTA_0,2,FALSE),IP463),1,0)</f>
        <v>#N/A</v>
      </c>
      <c r="IW463" s="497" t="e">
        <f>IF(EXACT(VLOOKUP(IO463,OFERTA_0,3,FALSE),IQ463),1,0)</f>
        <v>#N/A</v>
      </c>
      <c r="IX463" s="498" t="e">
        <f>IF(EXACT(VLOOKUP(IO463,OFERTA_0,4,FALSE),IR463),1,0)</f>
        <v>#N/A</v>
      </c>
      <c r="IY463" s="498">
        <f t="shared" si="9701"/>
        <v>0</v>
      </c>
      <c r="IZ463" s="498">
        <f t="shared" si="9702"/>
        <v>0</v>
      </c>
      <c r="JA463" s="498" t="e">
        <f t="shared" si="9703"/>
        <v>#N/A</v>
      </c>
      <c r="JB463" s="504">
        <f t="shared" si="9704"/>
        <v>0</v>
      </c>
      <c r="JC463" s="500">
        <f t="shared" si="9705"/>
        <v>0</v>
      </c>
      <c r="JF463" s="665"/>
      <c r="JG463" s="666"/>
      <c r="JH463" s="667"/>
      <c r="JI463" s="668"/>
      <c r="JJ463" s="669"/>
      <c r="JK463" s="691"/>
      <c r="JL463" s="1326"/>
      <c r="JM463" s="497" t="e">
        <f>IF(EXACT(VLOOKUP(JF463,OFERTA_0,2,FALSE),JG463),1,0)</f>
        <v>#N/A</v>
      </c>
      <c r="JN463" s="497" t="e">
        <f>IF(EXACT(VLOOKUP(JF463,OFERTA_0,3,FALSE),JH463),1,0)</f>
        <v>#N/A</v>
      </c>
      <c r="JO463" s="498" t="e">
        <f>IF(EXACT(VLOOKUP(JF463,OFERTA_0,4,FALSE),JI463),1,0)</f>
        <v>#N/A</v>
      </c>
      <c r="JP463" s="498">
        <f t="shared" si="9706"/>
        <v>0</v>
      </c>
      <c r="JQ463" s="498">
        <f t="shared" si="9707"/>
        <v>0</v>
      </c>
      <c r="JR463" s="498" t="e">
        <f t="shared" si="9708"/>
        <v>#N/A</v>
      </c>
      <c r="JS463" s="504">
        <f t="shared" si="9709"/>
        <v>0</v>
      </c>
      <c r="JT463" s="500">
        <f t="shared" si="9710"/>
        <v>0</v>
      </c>
      <c r="JW463" s="665"/>
      <c r="JX463" s="666"/>
      <c r="JY463" s="667"/>
      <c r="JZ463" s="668"/>
      <c r="KA463" s="669"/>
      <c r="KB463" s="691"/>
      <c r="KC463" s="1326"/>
      <c r="KD463" s="497" t="e">
        <f>IF(EXACT(VLOOKUP(JW463,OFERTA_0,2,FALSE),JX463),1,0)</f>
        <v>#N/A</v>
      </c>
      <c r="KE463" s="497" t="e">
        <f>IF(EXACT(VLOOKUP(JW463,OFERTA_0,3,FALSE),JY463),1,0)</f>
        <v>#N/A</v>
      </c>
      <c r="KF463" s="498" t="e">
        <f>IF(EXACT(VLOOKUP(JW463,OFERTA_0,4,FALSE),JZ463),1,0)</f>
        <v>#N/A</v>
      </c>
      <c r="KG463" s="498">
        <f t="shared" si="9711"/>
        <v>0</v>
      </c>
      <c r="KH463" s="498">
        <f t="shared" si="9712"/>
        <v>0</v>
      </c>
      <c r="KI463" s="498" t="e">
        <f t="shared" si="9713"/>
        <v>#N/A</v>
      </c>
      <c r="KJ463" s="504">
        <f t="shared" si="9714"/>
        <v>0</v>
      </c>
      <c r="KK463" s="500">
        <f t="shared" si="9715"/>
        <v>0</v>
      </c>
      <c r="KN463" s="665"/>
      <c r="KO463" s="666"/>
      <c r="KP463" s="667"/>
      <c r="KQ463" s="668"/>
      <c r="KR463" s="669"/>
      <c r="KS463" s="691"/>
      <c r="KT463" s="1326"/>
      <c r="KU463" s="497" t="e">
        <f>IF(EXACT(VLOOKUP(KN463,OFERTA_0,2,FALSE),KO463),1,0)</f>
        <v>#N/A</v>
      </c>
      <c r="KV463" s="497" t="e">
        <f>IF(EXACT(VLOOKUP(KN463,OFERTA_0,3,FALSE),KP463),1,0)</f>
        <v>#N/A</v>
      </c>
      <c r="KW463" s="498" t="e">
        <f>IF(EXACT(VLOOKUP(KN463,OFERTA_0,4,FALSE),KQ463),1,0)</f>
        <v>#N/A</v>
      </c>
      <c r="KX463" s="498">
        <f t="shared" si="9716"/>
        <v>0</v>
      </c>
      <c r="KY463" s="498">
        <f t="shared" si="9717"/>
        <v>0</v>
      </c>
      <c r="KZ463" s="498" t="e">
        <f t="shared" si="9718"/>
        <v>#N/A</v>
      </c>
      <c r="LA463" s="504">
        <f t="shared" si="9719"/>
        <v>0</v>
      </c>
      <c r="LB463" s="500">
        <f t="shared" si="9720"/>
        <v>0</v>
      </c>
      <c r="LE463" s="665"/>
      <c r="LF463" s="666"/>
      <c r="LG463" s="667"/>
      <c r="LH463" s="668"/>
      <c r="LI463" s="669"/>
      <c r="LJ463" s="691"/>
      <c r="LK463" s="1326"/>
      <c r="LL463" s="497" t="e">
        <f>IF(EXACT(VLOOKUP(LE463,OFERTA_0,2,FALSE),LF463),1,0)</f>
        <v>#N/A</v>
      </c>
      <c r="LM463" s="497" t="e">
        <f>IF(EXACT(VLOOKUP(LE463,OFERTA_0,3,FALSE),LG463),1,0)</f>
        <v>#N/A</v>
      </c>
      <c r="LN463" s="498" t="e">
        <f>IF(EXACT(VLOOKUP(LE463,OFERTA_0,4,FALSE),LH463),1,0)</f>
        <v>#N/A</v>
      </c>
      <c r="LO463" s="498">
        <f t="shared" si="9721"/>
        <v>0</v>
      </c>
      <c r="LP463" s="498">
        <f t="shared" si="9722"/>
        <v>0</v>
      </c>
      <c r="LQ463" s="498" t="e">
        <f t="shared" si="9723"/>
        <v>#N/A</v>
      </c>
      <c r="LR463" s="504">
        <f t="shared" si="9724"/>
        <v>0</v>
      </c>
      <c r="LS463" s="500">
        <f t="shared" si="9725"/>
        <v>0</v>
      </c>
      <c r="LV463" s="665"/>
      <c r="LW463" s="666"/>
      <c r="LX463" s="667"/>
      <c r="LY463" s="668"/>
      <c r="LZ463" s="669"/>
      <c r="MA463" s="691"/>
      <c r="MB463" s="1326"/>
      <c r="MC463" s="497" t="e">
        <f>IF(EXACT(VLOOKUP(LV463,OFERTA_0,2,FALSE),LW463),1,0)</f>
        <v>#N/A</v>
      </c>
      <c r="MD463" s="497" t="e">
        <f>IF(EXACT(VLOOKUP(LV463,OFERTA_0,3,FALSE),LX463),1,0)</f>
        <v>#N/A</v>
      </c>
      <c r="ME463" s="498" t="e">
        <f>IF(EXACT(VLOOKUP(LV463,OFERTA_0,4,FALSE),LY463),1,0)</f>
        <v>#N/A</v>
      </c>
      <c r="MF463" s="498">
        <f t="shared" si="9726"/>
        <v>0</v>
      </c>
      <c r="MG463" s="498">
        <f t="shared" si="9727"/>
        <v>0</v>
      </c>
      <c r="MH463" s="498" t="e">
        <f t="shared" si="9728"/>
        <v>#N/A</v>
      </c>
      <c r="MI463" s="504">
        <f t="shared" si="9729"/>
        <v>0</v>
      </c>
      <c r="MJ463" s="500">
        <f t="shared" si="9730"/>
        <v>0</v>
      </c>
      <c r="MM463" s="665"/>
      <c r="MN463" s="666"/>
      <c r="MO463" s="667"/>
      <c r="MP463" s="668"/>
      <c r="MQ463" s="669"/>
      <c r="MR463" s="691"/>
      <c r="MS463" s="1326"/>
      <c r="MT463" s="497" t="e">
        <f>IF(EXACT(VLOOKUP(MM463,OFERTA_0,2,FALSE),MN463),1,0)</f>
        <v>#N/A</v>
      </c>
      <c r="MU463" s="497" t="e">
        <f>IF(EXACT(VLOOKUP(MM463,OFERTA_0,3,FALSE),MO463),1,0)</f>
        <v>#N/A</v>
      </c>
      <c r="MV463" s="498" t="e">
        <f>IF(EXACT(VLOOKUP(MM463,OFERTA_0,4,FALSE),MP463),1,0)</f>
        <v>#N/A</v>
      </c>
      <c r="MW463" s="498">
        <f t="shared" si="9731"/>
        <v>0</v>
      </c>
      <c r="MX463" s="498">
        <f t="shared" si="9732"/>
        <v>0</v>
      </c>
      <c r="MY463" s="498" t="e">
        <f t="shared" si="9733"/>
        <v>#N/A</v>
      </c>
      <c r="MZ463" s="504">
        <f t="shared" si="9734"/>
        <v>0</v>
      </c>
      <c r="NA463" s="500">
        <f t="shared" si="9735"/>
        <v>0</v>
      </c>
      <c r="ND463" s="665"/>
      <c r="NE463" s="666"/>
      <c r="NF463" s="667"/>
      <c r="NG463" s="668"/>
      <c r="NH463" s="669"/>
      <c r="NI463" s="691"/>
      <c r="NJ463" s="1326"/>
      <c r="NK463" s="497" t="e">
        <f>IF(EXACT(VLOOKUP(ND463,OFERTA_0,2,FALSE),NE463),1,0)</f>
        <v>#N/A</v>
      </c>
      <c r="NL463" s="497" t="e">
        <f>IF(EXACT(VLOOKUP(ND463,OFERTA_0,3,FALSE),NF463),1,0)</f>
        <v>#N/A</v>
      </c>
      <c r="NM463" s="498" t="e">
        <f>IF(EXACT(VLOOKUP(ND463,OFERTA_0,4,FALSE),NG463),1,0)</f>
        <v>#N/A</v>
      </c>
      <c r="NN463" s="498">
        <f t="shared" si="9736"/>
        <v>0</v>
      </c>
      <c r="NO463" s="498">
        <f t="shared" si="9737"/>
        <v>0</v>
      </c>
      <c r="NP463" s="498" t="e">
        <f t="shared" si="9738"/>
        <v>#N/A</v>
      </c>
      <c r="NQ463" s="504">
        <f t="shared" si="9739"/>
        <v>0</v>
      </c>
      <c r="NR463" s="500">
        <f t="shared" si="9740"/>
        <v>0</v>
      </c>
      <c r="NU463" s="665"/>
      <c r="NV463" s="666"/>
      <c r="NW463" s="667"/>
      <c r="NX463" s="668"/>
      <c r="NY463" s="669"/>
      <c r="NZ463" s="691"/>
      <c r="OA463" s="1326"/>
      <c r="OB463" s="497" t="e">
        <f>IF(EXACT(VLOOKUP(NU463,OFERTA_0,2,FALSE),NV463),1,0)</f>
        <v>#N/A</v>
      </c>
      <c r="OC463" s="497" t="e">
        <f>IF(EXACT(VLOOKUP(NU463,OFERTA_0,3,FALSE),NW463),1,0)</f>
        <v>#N/A</v>
      </c>
      <c r="OD463" s="498" t="e">
        <f>IF(EXACT(VLOOKUP(NU463,OFERTA_0,4,FALSE),NX463),1,0)</f>
        <v>#N/A</v>
      </c>
      <c r="OE463" s="498">
        <f t="shared" si="9741"/>
        <v>0</v>
      </c>
      <c r="OF463" s="498">
        <f t="shared" si="9742"/>
        <v>0</v>
      </c>
      <c r="OG463" s="498" t="e">
        <f t="shared" si="9743"/>
        <v>#N/A</v>
      </c>
      <c r="OH463" s="504">
        <f t="shared" si="9744"/>
        <v>0</v>
      </c>
      <c r="OI463" s="500">
        <f t="shared" si="9745"/>
        <v>0</v>
      </c>
      <c r="OL463" s="665"/>
      <c r="OM463" s="666"/>
      <c r="ON463" s="667"/>
      <c r="OO463" s="668"/>
      <c r="OP463" s="669"/>
      <c r="OQ463" s="691"/>
      <c r="OR463" s="1326"/>
      <c r="OS463" s="497" t="e">
        <f>IF(EXACT(VLOOKUP(OL463,OFERTA_0,2,FALSE),OM463),1,0)</f>
        <v>#N/A</v>
      </c>
      <c r="OT463" s="497" t="e">
        <f>IF(EXACT(VLOOKUP(OL463,OFERTA_0,3,FALSE),ON463),1,0)</f>
        <v>#N/A</v>
      </c>
      <c r="OU463" s="498" t="e">
        <f>IF(EXACT(VLOOKUP(OL463,OFERTA_0,4,FALSE),OO463),1,0)</f>
        <v>#N/A</v>
      </c>
      <c r="OV463" s="498">
        <f t="shared" si="9746"/>
        <v>0</v>
      </c>
      <c r="OW463" s="498">
        <f t="shared" si="9747"/>
        <v>0</v>
      </c>
      <c r="OX463" s="498" t="e">
        <f t="shared" si="9748"/>
        <v>#N/A</v>
      </c>
      <c r="OY463" s="504">
        <f t="shared" si="9749"/>
        <v>0</v>
      </c>
      <c r="OZ463" s="500">
        <f t="shared" si="9750"/>
        <v>0</v>
      </c>
      <c r="PC463" s="665"/>
      <c r="PD463" s="666"/>
      <c r="PE463" s="667"/>
      <c r="PF463" s="668"/>
      <c r="PG463" s="669"/>
      <c r="PH463" s="691"/>
      <c r="PI463" s="1326"/>
      <c r="PJ463" s="497" t="e">
        <f>IF(EXACT(VLOOKUP(PC463,OFERTA_0,2,FALSE),PD463),1,0)</f>
        <v>#N/A</v>
      </c>
      <c r="PK463" s="497" t="e">
        <f>IF(EXACT(VLOOKUP(PC463,OFERTA_0,3,FALSE),PE463),1,0)</f>
        <v>#N/A</v>
      </c>
      <c r="PL463" s="498" t="e">
        <f>IF(EXACT(VLOOKUP(PC463,OFERTA_0,4,FALSE),PF463),1,0)</f>
        <v>#N/A</v>
      </c>
      <c r="PM463" s="498">
        <f t="shared" si="9751"/>
        <v>0</v>
      </c>
      <c r="PN463" s="498">
        <f t="shared" si="9752"/>
        <v>0</v>
      </c>
      <c r="PO463" s="498" t="e">
        <f t="shared" si="9753"/>
        <v>#N/A</v>
      </c>
      <c r="PP463" s="504">
        <f t="shared" si="9754"/>
        <v>0</v>
      </c>
      <c r="PQ463" s="500">
        <f t="shared" si="9755"/>
        <v>0</v>
      </c>
      <c r="PT463" s="665"/>
      <c r="PU463" s="666"/>
      <c r="PV463" s="667"/>
      <c r="PW463" s="668"/>
      <c r="PX463" s="669"/>
      <c r="PY463" s="691"/>
      <c r="PZ463" s="1326"/>
      <c r="QA463" s="497" t="e">
        <f>IF(EXACT(VLOOKUP(PT463,OFERTA_0,2,FALSE),PU463),1,0)</f>
        <v>#N/A</v>
      </c>
      <c r="QB463" s="497" t="e">
        <f>IF(EXACT(VLOOKUP(PT463,OFERTA_0,3,FALSE),PV463),1,0)</f>
        <v>#N/A</v>
      </c>
      <c r="QC463" s="498" t="e">
        <f>IF(EXACT(VLOOKUP(PT463,OFERTA_0,4,FALSE),PW463),1,0)</f>
        <v>#N/A</v>
      </c>
      <c r="QD463" s="498">
        <f t="shared" si="9756"/>
        <v>0</v>
      </c>
      <c r="QE463" s="498">
        <f t="shared" si="9757"/>
        <v>0</v>
      </c>
      <c r="QF463" s="498" t="e">
        <f t="shared" si="9758"/>
        <v>#N/A</v>
      </c>
      <c r="QG463" s="504">
        <f t="shared" si="9759"/>
        <v>0</v>
      </c>
      <c r="QH463" s="500">
        <f t="shared" si="9760"/>
        <v>0</v>
      </c>
      <c r="QK463" s="665"/>
      <c r="QL463" s="666"/>
      <c r="QM463" s="667"/>
      <c r="QN463" s="668"/>
      <c r="QO463" s="669"/>
      <c r="QP463" s="691"/>
      <c r="QQ463" s="1326"/>
      <c r="QR463" s="497" t="e">
        <f>IF(EXACT(VLOOKUP(QK463,OFERTA_0,2,FALSE),QL463),1,0)</f>
        <v>#N/A</v>
      </c>
      <c r="QS463" s="497" t="e">
        <f>IF(EXACT(VLOOKUP(QK463,OFERTA_0,3,FALSE),QM463),1,0)</f>
        <v>#N/A</v>
      </c>
      <c r="QT463" s="498" t="e">
        <f>IF(EXACT(VLOOKUP(QK463,OFERTA_0,4,FALSE),QN463),1,0)</f>
        <v>#N/A</v>
      </c>
      <c r="QU463" s="498">
        <f t="shared" si="9761"/>
        <v>0</v>
      </c>
      <c r="QV463" s="498">
        <f t="shared" si="9762"/>
        <v>0</v>
      </c>
      <c r="QW463" s="498" t="e">
        <f t="shared" si="9763"/>
        <v>#N/A</v>
      </c>
      <c r="QX463" s="504">
        <f t="shared" si="9764"/>
        <v>0</v>
      </c>
      <c r="QY463" s="500">
        <f t="shared" si="9765"/>
        <v>0</v>
      </c>
      <c r="RB463" s="428"/>
      <c r="RC463" s="436"/>
      <c r="RD463" s="440"/>
      <c r="RE463" s="406"/>
      <c r="RF463" s="438"/>
      <c r="RG463" s="439"/>
      <c r="RH463" s="439"/>
      <c r="RI463" s="497"/>
      <c r="RJ463" s="497"/>
      <c r="RK463" s="501"/>
      <c r="RL463" s="501"/>
      <c r="RM463" s="501"/>
      <c r="RN463" s="501"/>
      <c r="RO463" s="505"/>
      <c r="RP463" s="503"/>
      <c r="RS463" s="428"/>
      <c r="RT463" s="436"/>
      <c r="RU463" s="440"/>
      <c r="RV463" s="406"/>
      <c r="RW463" s="438"/>
      <c r="RX463" s="439"/>
      <c r="RY463" s="439"/>
      <c r="RZ463" s="497"/>
      <c r="SA463" s="497"/>
      <c r="SB463" s="501"/>
      <c r="SC463" s="501"/>
      <c r="SD463" s="501"/>
      <c r="SE463" s="501"/>
      <c r="SF463" s="505"/>
      <c r="SG463" s="503"/>
      <c r="SJ463" s="428"/>
      <c r="SK463" s="436"/>
      <c r="SL463" s="440"/>
      <c r="SM463" s="406"/>
      <c r="SN463" s="438"/>
      <c r="SO463" s="439"/>
      <c r="SP463" s="439"/>
      <c r="SQ463" s="497"/>
      <c r="SR463" s="497"/>
      <c r="SS463" s="501"/>
      <c r="ST463" s="501"/>
      <c r="SU463" s="501"/>
      <c r="SV463" s="501"/>
      <c r="SW463" s="505"/>
      <c r="SX463" s="503"/>
    </row>
    <row r="464" spans="2:518" ht="33.75" hidden="1" customHeight="1" thickTop="1" thickBot="1">
      <c r="B464" s="577"/>
      <c r="C464" s="578"/>
      <c r="D464" s="579"/>
      <c r="E464" s="580"/>
      <c r="F464" s="581"/>
      <c r="G464" s="585"/>
      <c r="H464" s="595"/>
      <c r="K464" s="577"/>
      <c r="L464" s="767"/>
      <c r="M464" s="579"/>
      <c r="N464" s="580"/>
      <c r="O464" s="581"/>
      <c r="P464" s="585"/>
      <c r="Q464" s="1326"/>
      <c r="R464" s="497"/>
      <c r="S464" s="497"/>
      <c r="T464" s="498"/>
      <c r="U464" s="498"/>
      <c r="V464" s="498"/>
      <c r="W464" s="498"/>
      <c r="X464" s="504"/>
      <c r="Y464" s="500"/>
      <c r="Z464" s="486"/>
      <c r="AA464" s="486"/>
      <c r="AB464" s="577"/>
      <c r="AC464" s="767"/>
      <c r="AD464" s="579"/>
      <c r="AE464" s="580"/>
      <c r="AF464" s="581"/>
      <c r="AG464" s="585"/>
      <c r="AH464" s="1326"/>
      <c r="AI464" s="497"/>
      <c r="AJ464" s="497"/>
      <c r="AK464" s="498"/>
      <c r="AL464" s="498"/>
      <c r="AM464" s="498"/>
      <c r="AN464" s="498"/>
      <c r="AO464" s="504"/>
      <c r="AP464" s="500"/>
      <c r="AQ464" s="486"/>
      <c r="AR464" s="486"/>
      <c r="AS464" s="577"/>
      <c r="AT464" s="767"/>
      <c r="AU464" s="579"/>
      <c r="AV464" s="580"/>
      <c r="AW464" s="581"/>
      <c r="AX464" s="585"/>
      <c r="AY464" s="1326"/>
      <c r="AZ464" s="497"/>
      <c r="BA464" s="497"/>
      <c r="BB464" s="498"/>
      <c r="BC464" s="498"/>
      <c r="BD464" s="498"/>
      <c r="BE464" s="498"/>
      <c r="BF464" s="504"/>
      <c r="BG464" s="500"/>
      <c r="BJ464" s="577"/>
      <c r="BK464" s="767"/>
      <c r="BL464" s="579"/>
      <c r="BM464" s="580"/>
      <c r="BN464" s="581"/>
      <c r="BO464" s="585"/>
      <c r="BP464" s="1326"/>
      <c r="BQ464" s="497"/>
      <c r="BR464" s="497"/>
      <c r="BS464" s="498"/>
      <c r="BT464" s="498"/>
      <c r="BU464" s="498"/>
      <c r="BV464" s="498"/>
      <c r="BW464" s="504"/>
      <c r="BX464" s="500"/>
      <c r="CA464" s="577"/>
      <c r="CB464" s="767"/>
      <c r="CC464" s="579"/>
      <c r="CD464" s="580"/>
      <c r="CE464" s="581"/>
      <c r="CF464" s="585"/>
      <c r="CG464" s="1326"/>
      <c r="CH464" s="497"/>
      <c r="CI464" s="497"/>
      <c r="CJ464" s="498"/>
      <c r="CK464" s="498"/>
      <c r="CL464" s="498"/>
      <c r="CM464" s="498"/>
      <c r="CN464" s="504"/>
      <c r="CO464" s="500"/>
      <c r="CR464" s="577"/>
      <c r="CS464" s="767"/>
      <c r="CT464" s="579"/>
      <c r="CU464" s="580"/>
      <c r="CV464" s="581"/>
      <c r="CW464" s="585"/>
      <c r="CX464" s="1326"/>
      <c r="CY464" s="497"/>
      <c r="CZ464" s="497"/>
      <c r="DA464" s="498"/>
      <c r="DB464" s="498"/>
      <c r="DC464" s="498"/>
      <c r="DD464" s="498"/>
      <c r="DE464" s="504"/>
      <c r="DF464" s="500"/>
      <c r="DI464" s="577"/>
      <c r="DJ464" s="767"/>
      <c r="DK464" s="579"/>
      <c r="DL464" s="580"/>
      <c r="DM464" s="581"/>
      <c r="DN464" s="585"/>
      <c r="DO464" s="1326"/>
      <c r="DP464" s="497"/>
      <c r="DQ464" s="497"/>
      <c r="DR464" s="498"/>
      <c r="DS464" s="498"/>
      <c r="DT464" s="498"/>
      <c r="DU464" s="498"/>
      <c r="DV464" s="504"/>
      <c r="DW464" s="500"/>
      <c r="DZ464" s="577"/>
      <c r="EA464" s="767"/>
      <c r="EB464" s="579"/>
      <c r="EC464" s="580"/>
      <c r="ED464" s="581"/>
      <c r="EE464" s="585"/>
      <c r="EF464" s="1326"/>
      <c r="EG464" s="497"/>
      <c r="EH464" s="497"/>
      <c r="EI464" s="498"/>
      <c r="EJ464" s="498"/>
      <c r="EK464" s="498"/>
      <c r="EL464" s="498"/>
      <c r="EM464" s="504"/>
      <c r="EN464" s="500"/>
      <c r="EQ464" s="665"/>
      <c r="ER464" s="666"/>
      <c r="ES464" s="667"/>
      <c r="ET464" s="668"/>
      <c r="EU464" s="669"/>
      <c r="EV464" s="691"/>
      <c r="EW464" s="1326"/>
      <c r="EX464" s="497" t="e">
        <f>IF(EXACT(VLOOKUP(EQ464,OFERTA_0,2,FALSE),ER464),1,0)</f>
        <v>#N/A</v>
      </c>
      <c r="EY464" s="497" t="e">
        <f>IF(EXACT(VLOOKUP(EQ464,OFERTA_0,3,FALSE),ES464),1,0)</f>
        <v>#N/A</v>
      </c>
      <c r="EZ464" s="498" t="e">
        <f>IF(EXACT(VLOOKUP(EQ464,OFERTA_0,4,FALSE),ET464),1,0)</f>
        <v>#N/A</v>
      </c>
      <c r="FA464" s="498">
        <f t="shared" si="9671"/>
        <v>0</v>
      </c>
      <c r="FB464" s="498">
        <f t="shared" si="9672"/>
        <v>0</v>
      </c>
      <c r="FC464" s="498" t="e">
        <f t="shared" si="9673"/>
        <v>#N/A</v>
      </c>
      <c r="FD464" s="504">
        <f t="shared" si="9674"/>
        <v>0</v>
      </c>
      <c r="FE464" s="500">
        <f t="shared" si="9675"/>
        <v>0</v>
      </c>
      <c r="FH464" s="665"/>
      <c r="FI464" s="666"/>
      <c r="FJ464" s="667"/>
      <c r="FK464" s="668"/>
      <c r="FL464" s="669"/>
      <c r="FM464" s="691"/>
      <c r="FN464" s="1326"/>
      <c r="FO464" s="497" t="e">
        <f>IF(EXACT(VLOOKUP(FH464,OFERTA_0,2,FALSE),FI464),1,0)</f>
        <v>#N/A</v>
      </c>
      <c r="FP464" s="497" t="e">
        <f>IF(EXACT(VLOOKUP(FH464,OFERTA_0,3,FALSE),FJ464),1,0)</f>
        <v>#N/A</v>
      </c>
      <c r="FQ464" s="498" t="e">
        <f>IF(EXACT(VLOOKUP(FH464,OFERTA_0,4,FALSE),FK464),1,0)</f>
        <v>#N/A</v>
      </c>
      <c r="FR464" s="498">
        <f t="shared" si="9676"/>
        <v>0</v>
      </c>
      <c r="FS464" s="498">
        <f t="shared" si="9677"/>
        <v>0</v>
      </c>
      <c r="FT464" s="498" t="e">
        <f t="shared" si="9678"/>
        <v>#N/A</v>
      </c>
      <c r="FU464" s="504">
        <f t="shared" si="9679"/>
        <v>0</v>
      </c>
      <c r="FV464" s="500">
        <f t="shared" si="9680"/>
        <v>0</v>
      </c>
      <c r="FY464" s="665"/>
      <c r="FZ464" s="666"/>
      <c r="GA464" s="667"/>
      <c r="GB464" s="668"/>
      <c r="GC464" s="669"/>
      <c r="GD464" s="691"/>
      <c r="GE464" s="1326"/>
      <c r="GF464" s="497" t="e">
        <f>IF(EXACT(VLOOKUP(FY464,OFERTA_0,2,FALSE),FZ464),1,0)</f>
        <v>#N/A</v>
      </c>
      <c r="GG464" s="497" t="e">
        <f>IF(EXACT(VLOOKUP(FY464,OFERTA_0,3,FALSE),GA464),1,0)</f>
        <v>#N/A</v>
      </c>
      <c r="GH464" s="498" t="e">
        <f>IF(EXACT(VLOOKUP(FY464,OFERTA_0,4,FALSE),GB464),1,0)</f>
        <v>#N/A</v>
      </c>
      <c r="GI464" s="498">
        <f t="shared" si="9681"/>
        <v>0</v>
      </c>
      <c r="GJ464" s="498">
        <f t="shared" si="9682"/>
        <v>0</v>
      </c>
      <c r="GK464" s="498" t="e">
        <f t="shared" si="9683"/>
        <v>#N/A</v>
      </c>
      <c r="GL464" s="504">
        <f t="shared" si="9684"/>
        <v>0</v>
      </c>
      <c r="GM464" s="500">
        <f t="shared" si="9685"/>
        <v>0</v>
      </c>
      <c r="GP464" s="665"/>
      <c r="GQ464" s="666"/>
      <c r="GR464" s="667"/>
      <c r="GS464" s="668"/>
      <c r="GT464" s="669"/>
      <c r="GU464" s="691"/>
      <c r="GV464" s="1326"/>
      <c r="GW464" s="497" t="e">
        <f>IF(EXACT(VLOOKUP(GP464,OFERTA_0,2,FALSE),GQ464),1,0)</f>
        <v>#N/A</v>
      </c>
      <c r="GX464" s="497" t="e">
        <f>IF(EXACT(VLOOKUP(GP464,OFERTA_0,3,FALSE),GR464),1,0)</f>
        <v>#N/A</v>
      </c>
      <c r="GY464" s="498" t="e">
        <f>IF(EXACT(VLOOKUP(GP464,OFERTA_0,4,FALSE),GS464),1,0)</f>
        <v>#N/A</v>
      </c>
      <c r="GZ464" s="498">
        <f t="shared" si="9686"/>
        <v>0</v>
      </c>
      <c r="HA464" s="498">
        <f t="shared" si="9687"/>
        <v>0</v>
      </c>
      <c r="HB464" s="498" t="e">
        <f t="shared" si="9688"/>
        <v>#N/A</v>
      </c>
      <c r="HC464" s="504">
        <f t="shared" si="9689"/>
        <v>0</v>
      </c>
      <c r="HD464" s="500">
        <f t="shared" si="9690"/>
        <v>0</v>
      </c>
      <c r="HG464" s="665"/>
      <c r="HH464" s="666"/>
      <c r="HI464" s="667"/>
      <c r="HJ464" s="668"/>
      <c r="HK464" s="669"/>
      <c r="HL464" s="691"/>
      <c r="HM464" s="1326"/>
      <c r="HN464" s="497" t="e">
        <f>IF(EXACT(VLOOKUP(HG464,OFERTA_0,2,FALSE),HH464),1,0)</f>
        <v>#N/A</v>
      </c>
      <c r="HO464" s="497" t="e">
        <f>IF(EXACT(VLOOKUP(HG464,OFERTA_0,3,FALSE),HI464),1,0)</f>
        <v>#N/A</v>
      </c>
      <c r="HP464" s="498" t="e">
        <f>IF(EXACT(VLOOKUP(HG464,OFERTA_0,4,FALSE),HJ464),1,0)</f>
        <v>#N/A</v>
      </c>
      <c r="HQ464" s="498">
        <f t="shared" si="9691"/>
        <v>0</v>
      </c>
      <c r="HR464" s="498">
        <f t="shared" si="9692"/>
        <v>0</v>
      </c>
      <c r="HS464" s="498" t="e">
        <f t="shared" si="9693"/>
        <v>#N/A</v>
      </c>
      <c r="HT464" s="504">
        <f t="shared" si="9694"/>
        <v>0</v>
      </c>
      <c r="HU464" s="500">
        <f t="shared" si="9695"/>
        <v>0</v>
      </c>
      <c r="HX464" s="665"/>
      <c r="HY464" s="666"/>
      <c r="HZ464" s="667"/>
      <c r="IA464" s="668"/>
      <c r="IB464" s="669"/>
      <c r="IC464" s="691"/>
      <c r="ID464" s="1326"/>
      <c r="IE464" s="497" t="e">
        <f>IF(EXACT(VLOOKUP(HX464,OFERTA_0,2,FALSE),HY464),1,0)</f>
        <v>#N/A</v>
      </c>
      <c r="IF464" s="497" t="e">
        <f>IF(EXACT(VLOOKUP(HX464,OFERTA_0,3,FALSE),HZ464),1,0)</f>
        <v>#N/A</v>
      </c>
      <c r="IG464" s="498" t="e">
        <f>IF(EXACT(VLOOKUP(HX464,OFERTA_0,4,FALSE),IA464),1,0)</f>
        <v>#N/A</v>
      </c>
      <c r="IH464" s="498">
        <f t="shared" si="9696"/>
        <v>0</v>
      </c>
      <c r="II464" s="498">
        <f t="shared" si="9697"/>
        <v>0</v>
      </c>
      <c r="IJ464" s="498" t="e">
        <f t="shared" si="9698"/>
        <v>#N/A</v>
      </c>
      <c r="IK464" s="504">
        <f t="shared" si="9699"/>
        <v>0</v>
      </c>
      <c r="IL464" s="500">
        <f t="shared" si="9700"/>
        <v>0</v>
      </c>
      <c r="IO464" s="665"/>
      <c r="IP464" s="666"/>
      <c r="IQ464" s="667"/>
      <c r="IR464" s="668"/>
      <c r="IS464" s="669"/>
      <c r="IT464" s="691"/>
      <c r="IU464" s="1326"/>
      <c r="IV464" s="497" t="e">
        <f>IF(EXACT(VLOOKUP(IO464,OFERTA_0,2,FALSE),IP464),1,0)</f>
        <v>#N/A</v>
      </c>
      <c r="IW464" s="497" t="e">
        <f>IF(EXACT(VLOOKUP(IO464,OFERTA_0,3,FALSE),IQ464),1,0)</f>
        <v>#N/A</v>
      </c>
      <c r="IX464" s="498" t="e">
        <f>IF(EXACT(VLOOKUP(IO464,OFERTA_0,4,FALSE),IR464),1,0)</f>
        <v>#N/A</v>
      </c>
      <c r="IY464" s="498">
        <f t="shared" si="9701"/>
        <v>0</v>
      </c>
      <c r="IZ464" s="498">
        <f t="shared" si="9702"/>
        <v>0</v>
      </c>
      <c r="JA464" s="498" t="e">
        <f t="shared" si="9703"/>
        <v>#N/A</v>
      </c>
      <c r="JB464" s="504">
        <f t="shared" si="9704"/>
        <v>0</v>
      </c>
      <c r="JC464" s="500">
        <f t="shared" si="9705"/>
        <v>0</v>
      </c>
      <c r="JF464" s="665"/>
      <c r="JG464" s="666"/>
      <c r="JH464" s="667"/>
      <c r="JI464" s="668"/>
      <c r="JJ464" s="669"/>
      <c r="JK464" s="691"/>
      <c r="JL464" s="1326"/>
      <c r="JM464" s="497" t="e">
        <f>IF(EXACT(VLOOKUP(JF464,OFERTA_0,2,FALSE),JG464),1,0)</f>
        <v>#N/A</v>
      </c>
      <c r="JN464" s="497" t="e">
        <f>IF(EXACT(VLOOKUP(JF464,OFERTA_0,3,FALSE),JH464),1,0)</f>
        <v>#N/A</v>
      </c>
      <c r="JO464" s="498" t="e">
        <f>IF(EXACT(VLOOKUP(JF464,OFERTA_0,4,FALSE),JI464),1,0)</f>
        <v>#N/A</v>
      </c>
      <c r="JP464" s="498">
        <f t="shared" si="9706"/>
        <v>0</v>
      </c>
      <c r="JQ464" s="498">
        <f t="shared" si="9707"/>
        <v>0</v>
      </c>
      <c r="JR464" s="498" t="e">
        <f t="shared" si="9708"/>
        <v>#N/A</v>
      </c>
      <c r="JS464" s="504">
        <f t="shared" si="9709"/>
        <v>0</v>
      </c>
      <c r="JT464" s="500">
        <f t="shared" si="9710"/>
        <v>0</v>
      </c>
      <c r="JW464" s="665"/>
      <c r="JX464" s="666"/>
      <c r="JY464" s="667"/>
      <c r="JZ464" s="668"/>
      <c r="KA464" s="669"/>
      <c r="KB464" s="691"/>
      <c r="KC464" s="1326"/>
      <c r="KD464" s="497" t="e">
        <f>IF(EXACT(VLOOKUP(JW464,OFERTA_0,2,FALSE),JX464),1,0)</f>
        <v>#N/A</v>
      </c>
      <c r="KE464" s="497" t="e">
        <f>IF(EXACT(VLOOKUP(JW464,OFERTA_0,3,FALSE),JY464),1,0)</f>
        <v>#N/A</v>
      </c>
      <c r="KF464" s="498" t="e">
        <f>IF(EXACT(VLOOKUP(JW464,OFERTA_0,4,FALSE),JZ464),1,0)</f>
        <v>#N/A</v>
      </c>
      <c r="KG464" s="498">
        <f t="shared" si="9711"/>
        <v>0</v>
      </c>
      <c r="KH464" s="498">
        <f t="shared" si="9712"/>
        <v>0</v>
      </c>
      <c r="KI464" s="498" t="e">
        <f t="shared" si="9713"/>
        <v>#N/A</v>
      </c>
      <c r="KJ464" s="504">
        <f t="shared" si="9714"/>
        <v>0</v>
      </c>
      <c r="KK464" s="500">
        <f t="shared" si="9715"/>
        <v>0</v>
      </c>
      <c r="KN464" s="665"/>
      <c r="KO464" s="666"/>
      <c r="KP464" s="667"/>
      <c r="KQ464" s="668"/>
      <c r="KR464" s="669"/>
      <c r="KS464" s="691"/>
      <c r="KT464" s="1326"/>
      <c r="KU464" s="497" t="e">
        <f>IF(EXACT(VLOOKUP(KN464,OFERTA_0,2,FALSE),KO464),1,0)</f>
        <v>#N/A</v>
      </c>
      <c r="KV464" s="497" t="e">
        <f>IF(EXACT(VLOOKUP(KN464,OFERTA_0,3,FALSE),KP464),1,0)</f>
        <v>#N/A</v>
      </c>
      <c r="KW464" s="498" t="e">
        <f>IF(EXACT(VLOOKUP(KN464,OFERTA_0,4,FALSE),KQ464),1,0)</f>
        <v>#N/A</v>
      </c>
      <c r="KX464" s="498">
        <f t="shared" si="9716"/>
        <v>0</v>
      </c>
      <c r="KY464" s="498">
        <f t="shared" si="9717"/>
        <v>0</v>
      </c>
      <c r="KZ464" s="498" t="e">
        <f t="shared" si="9718"/>
        <v>#N/A</v>
      </c>
      <c r="LA464" s="504">
        <f t="shared" si="9719"/>
        <v>0</v>
      </c>
      <c r="LB464" s="500">
        <f t="shared" si="9720"/>
        <v>0</v>
      </c>
      <c r="LE464" s="665"/>
      <c r="LF464" s="666"/>
      <c r="LG464" s="667"/>
      <c r="LH464" s="668"/>
      <c r="LI464" s="669"/>
      <c r="LJ464" s="691"/>
      <c r="LK464" s="1326"/>
      <c r="LL464" s="497" t="e">
        <f>IF(EXACT(VLOOKUP(LE464,OFERTA_0,2,FALSE),LF464),1,0)</f>
        <v>#N/A</v>
      </c>
      <c r="LM464" s="497" t="e">
        <f>IF(EXACT(VLOOKUP(LE464,OFERTA_0,3,FALSE),LG464),1,0)</f>
        <v>#N/A</v>
      </c>
      <c r="LN464" s="498" t="e">
        <f>IF(EXACT(VLOOKUP(LE464,OFERTA_0,4,FALSE),LH464),1,0)</f>
        <v>#N/A</v>
      </c>
      <c r="LO464" s="498">
        <f t="shared" si="9721"/>
        <v>0</v>
      </c>
      <c r="LP464" s="498">
        <f t="shared" si="9722"/>
        <v>0</v>
      </c>
      <c r="LQ464" s="498" t="e">
        <f t="shared" si="9723"/>
        <v>#N/A</v>
      </c>
      <c r="LR464" s="504">
        <f t="shared" si="9724"/>
        <v>0</v>
      </c>
      <c r="LS464" s="500">
        <f t="shared" si="9725"/>
        <v>0</v>
      </c>
      <c r="LV464" s="665"/>
      <c r="LW464" s="666"/>
      <c r="LX464" s="667"/>
      <c r="LY464" s="668"/>
      <c r="LZ464" s="669"/>
      <c r="MA464" s="691"/>
      <c r="MB464" s="1326"/>
      <c r="MC464" s="497" t="e">
        <f>IF(EXACT(VLOOKUP(LV464,OFERTA_0,2,FALSE),LW464),1,0)</f>
        <v>#N/A</v>
      </c>
      <c r="MD464" s="497" t="e">
        <f>IF(EXACT(VLOOKUP(LV464,OFERTA_0,3,FALSE),LX464),1,0)</f>
        <v>#N/A</v>
      </c>
      <c r="ME464" s="498" t="e">
        <f>IF(EXACT(VLOOKUP(LV464,OFERTA_0,4,FALSE),LY464),1,0)</f>
        <v>#N/A</v>
      </c>
      <c r="MF464" s="498">
        <f t="shared" si="9726"/>
        <v>0</v>
      </c>
      <c r="MG464" s="498">
        <f t="shared" si="9727"/>
        <v>0</v>
      </c>
      <c r="MH464" s="498" t="e">
        <f t="shared" si="9728"/>
        <v>#N/A</v>
      </c>
      <c r="MI464" s="504">
        <f t="shared" si="9729"/>
        <v>0</v>
      </c>
      <c r="MJ464" s="500">
        <f t="shared" si="9730"/>
        <v>0</v>
      </c>
      <c r="MM464" s="665"/>
      <c r="MN464" s="666"/>
      <c r="MO464" s="667"/>
      <c r="MP464" s="668"/>
      <c r="MQ464" s="669"/>
      <c r="MR464" s="691"/>
      <c r="MS464" s="1326"/>
      <c r="MT464" s="497" t="e">
        <f>IF(EXACT(VLOOKUP(MM464,OFERTA_0,2,FALSE),MN464),1,0)</f>
        <v>#N/A</v>
      </c>
      <c r="MU464" s="497" t="e">
        <f>IF(EXACT(VLOOKUP(MM464,OFERTA_0,3,FALSE),MO464),1,0)</f>
        <v>#N/A</v>
      </c>
      <c r="MV464" s="498" t="e">
        <f>IF(EXACT(VLOOKUP(MM464,OFERTA_0,4,FALSE),MP464),1,0)</f>
        <v>#N/A</v>
      </c>
      <c r="MW464" s="498">
        <f t="shared" si="9731"/>
        <v>0</v>
      </c>
      <c r="MX464" s="498">
        <f t="shared" si="9732"/>
        <v>0</v>
      </c>
      <c r="MY464" s="498" t="e">
        <f t="shared" si="9733"/>
        <v>#N/A</v>
      </c>
      <c r="MZ464" s="504">
        <f t="shared" si="9734"/>
        <v>0</v>
      </c>
      <c r="NA464" s="500">
        <f t="shared" si="9735"/>
        <v>0</v>
      </c>
      <c r="ND464" s="665"/>
      <c r="NE464" s="666"/>
      <c r="NF464" s="667"/>
      <c r="NG464" s="668"/>
      <c r="NH464" s="669"/>
      <c r="NI464" s="691"/>
      <c r="NJ464" s="1326"/>
      <c r="NK464" s="497" t="e">
        <f>IF(EXACT(VLOOKUP(ND464,OFERTA_0,2,FALSE),NE464),1,0)</f>
        <v>#N/A</v>
      </c>
      <c r="NL464" s="497" t="e">
        <f>IF(EXACT(VLOOKUP(ND464,OFERTA_0,3,FALSE),NF464),1,0)</f>
        <v>#N/A</v>
      </c>
      <c r="NM464" s="498" t="e">
        <f>IF(EXACT(VLOOKUP(ND464,OFERTA_0,4,FALSE),NG464),1,0)</f>
        <v>#N/A</v>
      </c>
      <c r="NN464" s="498">
        <f t="shared" si="9736"/>
        <v>0</v>
      </c>
      <c r="NO464" s="498">
        <f t="shared" si="9737"/>
        <v>0</v>
      </c>
      <c r="NP464" s="498" t="e">
        <f t="shared" si="9738"/>
        <v>#N/A</v>
      </c>
      <c r="NQ464" s="504">
        <f t="shared" si="9739"/>
        <v>0</v>
      </c>
      <c r="NR464" s="500">
        <f t="shared" si="9740"/>
        <v>0</v>
      </c>
      <c r="NU464" s="665"/>
      <c r="NV464" s="666"/>
      <c r="NW464" s="667"/>
      <c r="NX464" s="668"/>
      <c r="NY464" s="669"/>
      <c r="NZ464" s="691"/>
      <c r="OA464" s="1326"/>
      <c r="OB464" s="497" t="e">
        <f>IF(EXACT(VLOOKUP(NU464,OFERTA_0,2,FALSE),NV464),1,0)</f>
        <v>#N/A</v>
      </c>
      <c r="OC464" s="497" t="e">
        <f>IF(EXACT(VLOOKUP(NU464,OFERTA_0,3,FALSE),NW464),1,0)</f>
        <v>#N/A</v>
      </c>
      <c r="OD464" s="498" t="e">
        <f>IF(EXACT(VLOOKUP(NU464,OFERTA_0,4,FALSE),NX464),1,0)</f>
        <v>#N/A</v>
      </c>
      <c r="OE464" s="498">
        <f t="shared" si="9741"/>
        <v>0</v>
      </c>
      <c r="OF464" s="498">
        <f t="shared" si="9742"/>
        <v>0</v>
      </c>
      <c r="OG464" s="498" t="e">
        <f t="shared" si="9743"/>
        <v>#N/A</v>
      </c>
      <c r="OH464" s="504">
        <f t="shared" si="9744"/>
        <v>0</v>
      </c>
      <c r="OI464" s="500">
        <f t="shared" si="9745"/>
        <v>0</v>
      </c>
      <c r="OL464" s="665"/>
      <c r="OM464" s="666"/>
      <c r="ON464" s="667"/>
      <c r="OO464" s="668"/>
      <c r="OP464" s="669"/>
      <c r="OQ464" s="691"/>
      <c r="OR464" s="1326"/>
      <c r="OS464" s="497" t="e">
        <f>IF(EXACT(VLOOKUP(OL464,OFERTA_0,2,FALSE),OM464),1,0)</f>
        <v>#N/A</v>
      </c>
      <c r="OT464" s="497" t="e">
        <f>IF(EXACT(VLOOKUP(OL464,OFERTA_0,3,FALSE),ON464),1,0)</f>
        <v>#N/A</v>
      </c>
      <c r="OU464" s="498" t="e">
        <f>IF(EXACT(VLOOKUP(OL464,OFERTA_0,4,FALSE),OO464),1,0)</f>
        <v>#N/A</v>
      </c>
      <c r="OV464" s="498">
        <f t="shared" si="9746"/>
        <v>0</v>
      </c>
      <c r="OW464" s="498">
        <f t="shared" si="9747"/>
        <v>0</v>
      </c>
      <c r="OX464" s="498" t="e">
        <f t="shared" si="9748"/>
        <v>#N/A</v>
      </c>
      <c r="OY464" s="504">
        <f t="shared" si="9749"/>
        <v>0</v>
      </c>
      <c r="OZ464" s="500">
        <f t="shared" si="9750"/>
        <v>0</v>
      </c>
      <c r="PC464" s="665"/>
      <c r="PD464" s="666"/>
      <c r="PE464" s="667"/>
      <c r="PF464" s="668"/>
      <c r="PG464" s="669"/>
      <c r="PH464" s="691"/>
      <c r="PI464" s="1326"/>
      <c r="PJ464" s="497" t="e">
        <f>IF(EXACT(VLOOKUP(PC464,OFERTA_0,2,FALSE),PD464),1,0)</f>
        <v>#N/A</v>
      </c>
      <c r="PK464" s="497" t="e">
        <f>IF(EXACT(VLOOKUP(PC464,OFERTA_0,3,FALSE),PE464),1,0)</f>
        <v>#N/A</v>
      </c>
      <c r="PL464" s="498" t="e">
        <f>IF(EXACT(VLOOKUP(PC464,OFERTA_0,4,FALSE),PF464),1,0)</f>
        <v>#N/A</v>
      </c>
      <c r="PM464" s="498">
        <f t="shared" si="9751"/>
        <v>0</v>
      </c>
      <c r="PN464" s="498">
        <f t="shared" si="9752"/>
        <v>0</v>
      </c>
      <c r="PO464" s="498" t="e">
        <f t="shared" si="9753"/>
        <v>#N/A</v>
      </c>
      <c r="PP464" s="504">
        <f t="shared" si="9754"/>
        <v>0</v>
      </c>
      <c r="PQ464" s="500">
        <f t="shared" si="9755"/>
        <v>0</v>
      </c>
      <c r="PT464" s="665"/>
      <c r="PU464" s="666"/>
      <c r="PV464" s="667"/>
      <c r="PW464" s="668"/>
      <c r="PX464" s="669"/>
      <c r="PY464" s="691"/>
      <c r="PZ464" s="1326"/>
      <c r="QA464" s="497" t="e">
        <f>IF(EXACT(VLOOKUP(PT464,OFERTA_0,2,FALSE),PU464),1,0)</f>
        <v>#N/A</v>
      </c>
      <c r="QB464" s="497" t="e">
        <f>IF(EXACT(VLOOKUP(PT464,OFERTA_0,3,FALSE),PV464),1,0)</f>
        <v>#N/A</v>
      </c>
      <c r="QC464" s="498" t="e">
        <f>IF(EXACT(VLOOKUP(PT464,OFERTA_0,4,FALSE),PW464),1,0)</f>
        <v>#N/A</v>
      </c>
      <c r="QD464" s="498">
        <f t="shared" si="9756"/>
        <v>0</v>
      </c>
      <c r="QE464" s="498">
        <f t="shared" si="9757"/>
        <v>0</v>
      </c>
      <c r="QF464" s="498" t="e">
        <f t="shared" si="9758"/>
        <v>#N/A</v>
      </c>
      <c r="QG464" s="504">
        <f t="shared" si="9759"/>
        <v>0</v>
      </c>
      <c r="QH464" s="500">
        <f t="shared" si="9760"/>
        <v>0</v>
      </c>
      <c r="QK464" s="665"/>
      <c r="QL464" s="666"/>
      <c r="QM464" s="667"/>
      <c r="QN464" s="668"/>
      <c r="QO464" s="669"/>
      <c r="QP464" s="691"/>
      <c r="QQ464" s="1326"/>
      <c r="QR464" s="497" t="e">
        <f>IF(EXACT(VLOOKUP(QK464,OFERTA_0,2,FALSE),QL464),1,0)</f>
        <v>#N/A</v>
      </c>
      <c r="QS464" s="497" t="e">
        <f>IF(EXACT(VLOOKUP(QK464,OFERTA_0,3,FALSE),QM464),1,0)</f>
        <v>#N/A</v>
      </c>
      <c r="QT464" s="498" t="e">
        <f>IF(EXACT(VLOOKUP(QK464,OFERTA_0,4,FALSE),QN464),1,0)</f>
        <v>#N/A</v>
      </c>
      <c r="QU464" s="498">
        <f t="shared" si="9761"/>
        <v>0</v>
      </c>
      <c r="QV464" s="498">
        <f t="shared" si="9762"/>
        <v>0</v>
      </c>
      <c r="QW464" s="498" t="e">
        <f t="shared" si="9763"/>
        <v>#N/A</v>
      </c>
      <c r="QX464" s="504">
        <f t="shared" si="9764"/>
        <v>0</v>
      </c>
      <c r="QY464" s="500">
        <f t="shared" si="9765"/>
        <v>0</v>
      </c>
      <c r="RB464" s="428"/>
      <c r="RC464" s="436"/>
      <c r="RD464" s="440"/>
      <c r="RE464" s="406"/>
      <c r="RF464" s="438"/>
      <c r="RG464" s="439"/>
      <c r="RH464" s="439"/>
      <c r="RI464" s="497"/>
      <c r="RJ464" s="497"/>
      <c r="RK464" s="501"/>
      <c r="RL464" s="501"/>
      <c r="RM464" s="501"/>
      <c r="RN464" s="501"/>
      <c r="RO464" s="505"/>
      <c r="RP464" s="503"/>
      <c r="RS464" s="428"/>
      <c r="RT464" s="436"/>
      <c r="RU464" s="440"/>
      <c r="RV464" s="406"/>
      <c r="RW464" s="438"/>
      <c r="RX464" s="439"/>
      <c r="RY464" s="439"/>
      <c r="RZ464" s="497"/>
      <c r="SA464" s="497"/>
      <c r="SB464" s="501"/>
      <c r="SC464" s="501"/>
      <c r="SD464" s="501"/>
      <c r="SE464" s="501"/>
      <c r="SF464" s="505"/>
      <c r="SG464" s="503"/>
      <c r="SJ464" s="428"/>
      <c r="SK464" s="436"/>
      <c r="SL464" s="440"/>
      <c r="SM464" s="406"/>
      <c r="SN464" s="438"/>
      <c r="SO464" s="439"/>
      <c r="SP464" s="439"/>
      <c r="SQ464" s="497"/>
      <c r="SR464" s="497"/>
      <c r="SS464" s="501"/>
      <c r="ST464" s="501"/>
      <c r="SU464" s="501"/>
      <c r="SV464" s="501"/>
      <c r="SW464" s="505"/>
      <c r="SX464" s="503"/>
    </row>
    <row r="465" spans="2:518" ht="33.75" hidden="1" customHeight="1" thickTop="1" thickBot="1">
      <c r="B465" s="571"/>
      <c r="C465" s="572"/>
      <c r="D465" s="573"/>
      <c r="E465" s="574"/>
      <c r="F465" s="575"/>
      <c r="G465" s="576"/>
      <c r="H465" s="595"/>
      <c r="K465" s="571"/>
      <c r="L465" s="766"/>
      <c r="M465" s="573"/>
      <c r="N465" s="574"/>
      <c r="O465" s="575"/>
      <c r="P465" s="576"/>
      <c r="Q465" s="1326"/>
      <c r="R465" s="497"/>
      <c r="S465" s="497"/>
      <c r="T465" s="501"/>
      <c r="U465" s="501"/>
      <c r="V465" s="501"/>
      <c r="W465" s="501"/>
      <c r="X465" s="505"/>
      <c r="Y465" s="503"/>
      <c r="Z465" s="486"/>
      <c r="AA465" s="486"/>
      <c r="AB465" s="571"/>
      <c r="AC465" s="766"/>
      <c r="AD465" s="573"/>
      <c r="AE465" s="574"/>
      <c r="AF465" s="575"/>
      <c r="AG465" s="576"/>
      <c r="AH465" s="1326"/>
      <c r="AI465" s="497"/>
      <c r="AJ465" s="497"/>
      <c r="AK465" s="501"/>
      <c r="AL465" s="501"/>
      <c r="AM465" s="501"/>
      <c r="AN465" s="501"/>
      <c r="AO465" s="505"/>
      <c r="AP465" s="503"/>
      <c r="AQ465" s="486"/>
      <c r="AR465" s="486"/>
      <c r="AS465" s="571"/>
      <c r="AT465" s="766"/>
      <c r="AU465" s="573"/>
      <c r="AV465" s="574"/>
      <c r="AW465" s="575"/>
      <c r="AX465" s="576"/>
      <c r="AY465" s="1326"/>
      <c r="AZ465" s="497"/>
      <c r="BA465" s="497"/>
      <c r="BB465" s="501"/>
      <c r="BC465" s="501"/>
      <c r="BD465" s="501"/>
      <c r="BE465" s="501"/>
      <c r="BF465" s="505"/>
      <c r="BG465" s="503"/>
      <c r="BJ465" s="571"/>
      <c r="BK465" s="766"/>
      <c r="BL465" s="573"/>
      <c r="BM465" s="574"/>
      <c r="BN465" s="575"/>
      <c r="BO465" s="576"/>
      <c r="BP465" s="1326"/>
      <c r="BQ465" s="497"/>
      <c r="BR465" s="497"/>
      <c r="BS465" s="501"/>
      <c r="BT465" s="501"/>
      <c r="BU465" s="501"/>
      <c r="BV465" s="501"/>
      <c r="BW465" s="505"/>
      <c r="BX465" s="503"/>
      <c r="CA465" s="571"/>
      <c r="CB465" s="766"/>
      <c r="CC465" s="573"/>
      <c r="CD465" s="574"/>
      <c r="CE465" s="575"/>
      <c r="CF465" s="576"/>
      <c r="CG465" s="1326"/>
      <c r="CH465" s="497"/>
      <c r="CI465" s="497"/>
      <c r="CJ465" s="501"/>
      <c r="CK465" s="501"/>
      <c r="CL465" s="501"/>
      <c r="CM465" s="501"/>
      <c r="CN465" s="505"/>
      <c r="CO465" s="503"/>
      <c r="CR465" s="571"/>
      <c r="CS465" s="766"/>
      <c r="CT465" s="573"/>
      <c r="CU465" s="574"/>
      <c r="CV465" s="575"/>
      <c r="CW465" s="576"/>
      <c r="CX465" s="1326"/>
      <c r="CY465" s="497"/>
      <c r="CZ465" s="497"/>
      <c r="DA465" s="501"/>
      <c r="DB465" s="501"/>
      <c r="DC465" s="501"/>
      <c r="DD465" s="501"/>
      <c r="DE465" s="505"/>
      <c r="DF465" s="503"/>
      <c r="DI465" s="571"/>
      <c r="DJ465" s="766"/>
      <c r="DK465" s="573"/>
      <c r="DL465" s="574"/>
      <c r="DM465" s="575"/>
      <c r="DN465" s="576"/>
      <c r="DO465" s="1326"/>
      <c r="DP465" s="497"/>
      <c r="DQ465" s="497"/>
      <c r="DR465" s="501"/>
      <c r="DS465" s="501"/>
      <c r="DT465" s="501"/>
      <c r="DU465" s="501"/>
      <c r="DV465" s="505"/>
      <c r="DW465" s="503"/>
      <c r="DZ465" s="571"/>
      <c r="EA465" s="766"/>
      <c r="EB465" s="573"/>
      <c r="EC465" s="574"/>
      <c r="ED465" s="575"/>
      <c r="EE465" s="576"/>
      <c r="EF465" s="1326"/>
      <c r="EG465" s="497"/>
      <c r="EH465" s="497"/>
      <c r="EI465" s="501"/>
      <c r="EJ465" s="501"/>
      <c r="EK465" s="501"/>
      <c r="EL465" s="501"/>
      <c r="EM465" s="505"/>
      <c r="EN465" s="503"/>
      <c r="EQ465" s="659"/>
      <c r="ER465" s="660"/>
      <c r="ES465" s="661"/>
      <c r="ET465" s="662"/>
      <c r="EU465" s="663"/>
      <c r="EV465" s="664"/>
      <c r="EW465" s="1326"/>
      <c r="EX465" s="497"/>
      <c r="EY465" s="497"/>
      <c r="EZ465" s="501"/>
      <c r="FA465" s="501"/>
      <c r="FB465" s="501"/>
      <c r="FC465" s="501"/>
      <c r="FD465" s="505"/>
      <c r="FE465" s="503"/>
      <c r="FH465" s="659"/>
      <c r="FI465" s="660"/>
      <c r="FJ465" s="661"/>
      <c r="FK465" s="662"/>
      <c r="FL465" s="663"/>
      <c r="FM465" s="664"/>
      <c r="FN465" s="1326"/>
      <c r="FO465" s="497"/>
      <c r="FP465" s="497"/>
      <c r="FQ465" s="501"/>
      <c r="FR465" s="501"/>
      <c r="FS465" s="501"/>
      <c r="FT465" s="501"/>
      <c r="FU465" s="505"/>
      <c r="FV465" s="503"/>
      <c r="FY465" s="659"/>
      <c r="FZ465" s="660"/>
      <c r="GA465" s="661"/>
      <c r="GB465" s="662"/>
      <c r="GC465" s="663"/>
      <c r="GD465" s="664"/>
      <c r="GE465" s="1326"/>
      <c r="GF465" s="497"/>
      <c r="GG465" s="497"/>
      <c r="GH465" s="501"/>
      <c r="GI465" s="501"/>
      <c r="GJ465" s="501"/>
      <c r="GK465" s="501"/>
      <c r="GL465" s="505"/>
      <c r="GM465" s="503"/>
      <c r="GP465" s="659"/>
      <c r="GQ465" s="660"/>
      <c r="GR465" s="661"/>
      <c r="GS465" s="662"/>
      <c r="GT465" s="663"/>
      <c r="GU465" s="664"/>
      <c r="GV465" s="1326"/>
      <c r="GW465" s="497"/>
      <c r="GX465" s="497"/>
      <c r="GY465" s="501"/>
      <c r="GZ465" s="501"/>
      <c r="HA465" s="501"/>
      <c r="HB465" s="501"/>
      <c r="HC465" s="505"/>
      <c r="HD465" s="503"/>
      <c r="HG465" s="659"/>
      <c r="HH465" s="660"/>
      <c r="HI465" s="661"/>
      <c r="HJ465" s="662"/>
      <c r="HK465" s="663"/>
      <c r="HL465" s="664"/>
      <c r="HM465" s="1326"/>
      <c r="HN465" s="497"/>
      <c r="HO465" s="497"/>
      <c r="HP465" s="501"/>
      <c r="HQ465" s="501"/>
      <c r="HR465" s="501"/>
      <c r="HS465" s="501"/>
      <c r="HT465" s="505"/>
      <c r="HU465" s="503"/>
      <c r="HX465" s="659"/>
      <c r="HY465" s="660"/>
      <c r="HZ465" s="661"/>
      <c r="IA465" s="662"/>
      <c r="IB465" s="663"/>
      <c r="IC465" s="664"/>
      <c r="ID465" s="1326"/>
      <c r="IE465" s="497"/>
      <c r="IF465" s="497"/>
      <c r="IG465" s="501"/>
      <c r="IH465" s="501"/>
      <c r="II465" s="501"/>
      <c r="IJ465" s="501"/>
      <c r="IK465" s="505"/>
      <c r="IL465" s="503"/>
      <c r="IO465" s="659"/>
      <c r="IP465" s="660"/>
      <c r="IQ465" s="661"/>
      <c r="IR465" s="662"/>
      <c r="IS465" s="663"/>
      <c r="IT465" s="664"/>
      <c r="IU465" s="1326"/>
      <c r="IV465" s="497"/>
      <c r="IW465" s="497"/>
      <c r="IX465" s="501"/>
      <c r="IY465" s="501"/>
      <c r="IZ465" s="501"/>
      <c r="JA465" s="501"/>
      <c r="JB465" s="505"/>
      <c r="JC465" s="503"/>
      <c r="JF465" s="659"/>
      <c r="JG465" s="660"/>
      <c r="JH465" s="661"/>
      <c r="JI465" s="662"/>
      <c r="JJ465" s="663"/>
      <c r="JK465" s="664"/>
      <c r="JL465" s="1326"/>
      <c r="JM465" s="497"/>
      <c r="JN465" s="497"/>
      <c r="JO465" s="501"/>
      <c r="JP465" s="501"/>
      <c r="JQ465" s="501"/>
      <c r="JR465" s="501"/>
      <c r="JS465" s="505"/>
      <c r="JT465" s="503"/>
      <c r="JW465" s="659"/>
      <c r="JX465" s="660"/>
      <c r="JY465" s="661"/>
      <c r="JZ465" s="662"/>
      <c r="KA465" s="663"/>
      <c r="KB465" s="664"/>
      <c r="KC465" s="1326"/>
      <c r="KD465" s="497"/>
      <c r="KE465" s="497"/>
      <c r="KF465" s="501"/>
      <c r="KG465" s="501"/>
      <c r="KH465" s="501"/>
      <c r="KI465" s="501"/>
      <c r="KJ465" s="505"/>
      <c r="KK465" s="503"/>
      <c r="KN465" s="659"/>
      <c r="KO465" s="660"/>
      <c r="KP465" s="661"/>
      <c r="KQ465" s="662"/>
      <c r="KR465" s="663"/>
      <c r="KS465" s="664"/>
      <c r="KT465" s="1326"/>
      <c r="KU465" s="497"/>
      <c r="KV465" s="497"/>
      <c r="KW465" s="501"/>
      <c r="KX465" s="501"/>
      <c r="KY465" s="501"/>
      <c r="KZ465" s="501"/>
      <c r="LA465" s="505"/>
      <c r="LB465" s="503"/>
      <c r="LE465" s="659"/>
      <c r="LF465" s="660"/>
      <c r="LG465" s="661"/>
      <c r="LH465" s="662"/>
      <c r="LI465" s="663"/>
      <c r="LJ465" s="664"/>
      <c r="LK465" s="1326"/>
      <c r="LL465" s="497"/>
      <c r="LM465" s="497"/>
      <c r="LN465" s="501"/>
      <c r="LO465" s="501"/>
      <c r="LP465" s="501"/>
      <c r="LQ465" s="501"/>
      <c r="LR465" s="505"/>
      <c r="LS465" s="503"/>
      <c r="LV465" s="659"/>
      <c r="LW465" s="660"/>
      <c r="LX465" s="661"/>
      <c r="LY465" s="662"/>
      <c r="LZ465" s="663"/>
      <c r="MA465" s="664"/>
      <c r="MB465" s="1326"/>
      <c r="MC465" s="497"/>
      <c r="MD465" s="497"/>
      <c r="ME465" s="501"/>
      <c r="MF465" s="501"/>
      <c r="MG465" s="501"/>
      <c r="MH465" s="501"/>
      <c r="MI465" s="505"/>
      <c r="MJ465" s="503"/>
      <c r="MM465" s="659"/>
      <c r="MN465" s="660"/>
      <c r="MO465" s="661"/>
      <c r="MP465" s="662"/>
      <c r="MQ465" s="663"/>
      <c r="MR465" s="664"/>
      <c r="MS465" s="1326"/>
      <c r="MT465" s="497"/>
      <c r="MU465" s="497"/>
      <c r="MV465" s="501"/>
      <c r="MW465" s="501"/>
      <c r="MX465" s="501"/>
      <c r="MY465" s="501"/>
      <c r="MZ465" s="505"/>
      <c r="NA465" s="503"/>
      <c r="ND465" s="659"/>
      <c r="NE465" s="660"/>
      <c r="NF465" s="661"/>
      <c r="NG465" s="662"/>
      <c r="NH465" s="663"/>
      <c r="NI465" s="664"/>
      <c r="NJ465" s="1326"/>
      <c r="NK465" s="497"/>
      <c r="NL465" s="497"/>
      <c r="NM465" s="501"/>
      <c r="NN465" s="501"/>
      <c r="NO465" s="501"/>
      <c r="NP465" s="501"/>
      <c r="NQ465" s="505"/>
      <c r="NR465" s="503"/>
      <c r="NU465" s="659"/>
      <c r="NV465" s="660"/>
      <c r="NW465" s="661"/>
      <c r="NX465" s="662"/>
      <c r="NY465" s="663"/>
      <c r="NZ465" s="664"/>
      <c r="OA465" s="1326"/>
      <c r="OB465" s="497"/>
      <c r="OC465" s="497"/>
      <c r="OD465" s="501"/>
      <c r="OE465" s="501"/>
      <c r="OF465" s="501"/>
      <c r="OG465" s="501"/>
      <c r="OH465" s="505"/>
      <c r="OI465" s="503"/>
      <c r="OL465" s="659"/>
      <c r="OM465" s="660"/>
      <c r="ON465" s="661"/>
      <c r="OO465" s="662"/>
      <c r="OP465" s="663"/>
      <c r="OQ465" s="664"/>
      <c r="OR465" s="1326"/>
      <c r="OS465" s="497"/>
      <c r="OT465" s="497"/>
      <c r="OU465" s="501"/>
      <c r="OV465" s="501"/>
      <c r="OW465" s="501"/>
      <c r="OX465" s="501"/>
      <c r="OY465" s="505"/>
      <c r="OZ465" s="503"/>
      <c r="PC465" s="659"/>
      <c r="PD465" s="660"/>
      <c r="PE465" s="661"/>
      <c r="PF465" s="662"/>
      <c r="PG465" s="663"/>
      <c r="PH465" s="664"/>
      <c r="PI465" s="1326"/>
      <c r="PJ465" s="497"/>
      <c r="PK465" s="497"/>
      <c r="PL465" s="501"/>
      <c r="PM465" s="501"/>
      <c r="PN465" s="501"/>
      <c r="PO465" s="501"/>
      <c r="PP465" s="505"/>
      <c r="PQ465" s="503"/>
      <c r="PT465" s="659"/>
      <c r="PU465" s="660"/>
      <c r="PV465" s="661"/>
      <c r="PW465" s="662"/>
      <c r="PX465" s="663"/>
      <c r="PY465" s="664"/>
      <c r="PZ465" s="1326"/>
      <c r="QA465" s="497"/>
      <c r="QB465" s="497"/>
      <c r="QC465" s="501"/>
      <c r="QD465" s="501"/>
      <c r="QE465" s="501"/>
      <c r="QF465" s="501"/>
      <c r="QG465" s="505"/>
      <c r="QH465" s="503"/>
      <c r="QK465" s="659"/>
      <c r="QL465" s="660"/>
      <c r="QM465" s="661"/>
      <c r="QN465" s="662"/>
      <c r="QO465" s="663"/>
      <c r="QP465" s="664"/>
      <c r="QQ465" s="1326"/>
      <c r="QR465" s="497"/>
      <c r="QS465" s="497"/>
      <c r="QT465" s="501"/>
      <c r="QU465" s="501"/>
      <c r="QV465" s="501"/>
      <c r="QW465" s="501"/>
      <c r="QX465" s="505"/>
      <c r="QY465" s="503"/>
      <c r="RB465" s="428"/>
      <c r="RC465" s="436"/>
      <c r="RD465" s="440"/>
      <c r="RE465" s="406"/>
      <c r="RF465" s="438"/>
      <c r="RG465" s="439"/>
      <c r="RH465" s="439"/>
      <c r="RI465" s="497"/>
      <c r="RJ465" s="497"/>
      <c r="RK465" s="501"/>
      <c r="RL465" s="501"/>
      <c r="RM465" s="501"/>
      <c r="RN465" s="501"/>
      <c r="RO465" s="505"/>
      <c r="RP465" s="503"/>
      <c r="RS465" s="428"/>
      <c r="RT465" s="436"/>
      <c r="RU465" s="440"/>
      <c r="RV465" s="406"/>
      <c r="RW465" s="438"/>
      <c r="RX465" s="439"/>
      <c r="RY465" s="439"/>
      <c r="RZ465" s="497"/>
      <c r="SA465" s="497"/>
      <c r="SB465" s="501"/>
      <c r="SC465" s="501"/>
      <c r="SD465" s="501"/>
      <c r="SE465" s="501"/>
      <c r="SF465" s="505"/>
      <c r="SG465" s="503"/>
      <c r="SJ465" s="428"/>
      <c r="SK465" s="436"/>
      <c r="SL465" s="440"/>
      <c r="SM465" s="406"/>
      <c r="SN465" s="438"/>
      <c r="SO465" s="439"/>
      <c r="SP465" s="439"/>
      <c r="SQ465" s="497"/>
      <c r="SR465" s="497"/>
      <c r="SS465" s="501"/>
      <c r="ST465" s="501"/>
      <c r="SU465" s="501"/>
      <c r="SV465" s="501"/>
      <c r="SW465" s="505"/>
      <c r="SX465" s="503"/>
    </row>
    <row r="466" spans="2:518" ht="33" hidden="1" customHeight="1" thickTop="1" thickBot="1">
      <c r="B466" s="577"/>
      <c r="C466" s="578"/>
      <c r="D466" s="579"/>
      <c r="E466" s="580"/>
      <c r="F466" s="581"/>
      <c r="G466" s="585"/>
      <c r="H466" s="595"/>
      <c r="K466" s="577"/>
      <c r="L466" s="767"/>
      <c r="M466" s="579"/>
      <c r="N466" s="580"/>
      <c r="O466" s="581"/>
      <c r="P466" s="585"/>
      <c r="Q466" s="1326"/>
      <c r="R466" s="497"/>
      <c r="S466" s="497"/>
      <c r="T466" s="498"/>
      <c r="U466" s="498"/>
      <c r="V466" s="498"/>
      <c r="W466" s="498"/>
      <c r="X466" s="504"/>
      <c r="Y466" s="500"/>
      <c r="Z466" s="486"/>
      <c r="AA466" s="486"/>
      <c r="AB466" s="577"/>
      <c r="AC466" s="767"/>
      <c r="AD466" s="579"/>
      <c r="AE466" s="580"/>
      <c r="AF466" s="581"/>
      <c r="AG466" s="585"/>
      <c r="AH466" s="1326"/>
      <c r="AI466" s="497"/>
      <c r="AJ466" s="497"/>
      <c r="AK466" s="498"/>
      <c r="AL466" s="498"/>
      <c r="AM466" s="498"/>
      <c r="AN466" s="498"/>
      <c r="AO466" s="504"/>
      <c r="AP466" s="500"/>
      <c r="AQ466" s="486"/>
      <c r="AR466" s="486"/>
      <c r="AS466" s="577"/>
      <c r="AT466" s="767"/>
      <c r="AU466" s="579"/>
      <c r="AV466" s="580"/>
      <c r="AW466" s="581"/>
      <c r="AX466" s="585"/>
      <c r="AY466" s="1326"/>
      <c r="AZ466" s="497"/>
      <c r="BA466" s="497"/>
      <c r="BB466" s="498"/>
      <c r="BC466" s="498"/>
      <c r="BD466" s="498"/>
      <c r="BE466" s="498"/>
      <c r="BF466" s="504"/>
      <c r="BG466" s="500"/>
      <c r="BJ466" s="577"/>
      <c r="BK466" s="767"/>
      <c r="BL466" s="579"/>
      <c r="BM466" s="580"/>
      <c r="BN466" s="581"/>
      <c r="BO466" s="585"/>
      <c r="BP466" s="1326"/>
      <c r="BQ466" s="497"/>
      <c r="BR466" s="497"/>
      <c r="BS466" s="498"/>
      <c r="BT466" s="498"/>
      <c r="BU466" s="498"/>
      <c r="BV466" s="498"/>
      <c r="BW466" s="504"/>
      <c r="BX466" s="500"/>
      <c r="CA466" s="577"/>
      <c r="CB466" s="767"/>
      <c r="CC466" s="579"/>
      <c r="CD466" s="580"/>
      <c r="CE466" s="581"/>
      <c r="CF466" s="585"/>
      <c r="CG466" s="1326"/>
      <c r="CH466" s="497"/>
      <c r="CI466" s="497"/>
      <c r="CJ466" s="498"/>
      <c r="CK466" s="498"/>
      <c r="CL466" s="498"/>
      <c r="CM466" s="498"/>
      <c r="CN466" s="504"/>
      <c r="CO466" s="500"/>
      <c r="CR466" s="577"/>
      <c r="CS466" s="767"/>
      <c r="CT466" s="579"/>
      <c r="CU466" s="580"/>
      <c r="CV466" s="581"/>
      <c r="CW466" s="585"/>
      <c r="CX466" s="1326"/>
      <c r="CY466" s="497"/>
      <c r="CZ466" s="497"/>
      <c r="DA466" s="498"/>
      <c r="DB466" s="498"/>
      <c r="DC466" s="498"/>
      <c r="DD466" s="498"/>
      <c r="DE466" s="504"/>
      <c r="DF466" s="500"/>
      <c r="DI466" s="577"/>
      <c r="DJ466" s="767"/>
      <c r="DK466" s="579"/>
      <c r="DL466" s="580"/>
      <c r="DM466" s="581"/>
      <c r="DN466" s="585"/>
      <c r="DO466" s="1326"/>
      <c r="DP466" s="497"/>
      <c r="DQ466" s="497"/>
      <c r="DR466" s="498"/>
      <c r="DS466" s="498"/>
      <c r="DT466" s="498"/>
      <c r="DU466" s="498"/>
      <c r="DV466" s="504"/>
      <c r="DW466" s="500"/>
      <c r="DZ466" s="577"/>
      <c r="EA466" s="767"/>
      <c r="EB466" s="579"/>
      <c r="EC466" s="580"/>
      <c r="ED466" s="581"/>
      <c r="EE466" s="585"/>
      <c r="EF466" s="1326"/>
      <c r="EG466" s="497"/>
      <c r="EH466" s="497"/>
      <c r="EI466" s="498"/>
      <c r="EJ466" s="498"/>
      <c r="EK466" s="498"/>
      <c r="EL466" s="498"/>
      <c r="EM466" s="504"/>
      <c r="EN466" s="500"/>
      <c r="EQ466" s="665"/>
      <c r="ER466" s="666"/>
      <c r="ES466" s="667"/>
      <c r="ET466" s="668"/>
      <c r="EU466" s="669"/>
      <c r="EV466" s="691"/>
      <c r="EW466" s="1326"/>
      <c r="EX466" s="497" t="e">
        <f>IF(EXACT(VLOOKUP(EQ466,OFERTA_0,2,FALSE),ER466),1,0)</f>
        <v>#N/A</v>
      </c>
      <c r="EY466" s="497" t="e">
        <f>IF(EXACT(VLOOKUP(EQ466,OFERTA_0,3,FALSE),ES466),1,0)</f>
        <v>#N/A</v>
      </c>
      <c r="EZ466" s="498" t="e">
        <f>IF(EXACT(VLOOKUP(EQ466,OFERTA_0,4,FALSE),ET466),1,0)</f>
        <v>#N/A</v>
      </c>
      <c r="FA466" s="498">
        <f t="shared" ref="FA466:FA467" si="9766">IF(EU466=0,0,1)</f>
        <v>0</v>
      </c>
      <c r="FB466" s="498">
        <f t="shared" ref="FB466:FB467" si="9767">IF(EV466=0,0,1)</f>
        <v>0</v>
      </c>
      <c r="FC466" s="498" t="e">
        <f t="shared" ref="FC466:FC467" si="9768">PRODUCT(EX466:FB466)</f>
        <v>#N/A</v>
      </c>
      <c r="FD466" s="504">
        <f t="shared" ref="FD466:FD467" si="9769">ROUND(EV466,0)</f>
        <v>0</v>
      </c>
      <c r="FE466" s="500">
        <f t="shared" ref="FE466:FE467" si="9770">EV466-FD466</f>
        <v>0</v>
      </c>
      <c r="FH466" s="665"/>
      <c r="FI466" s="666"/>
      <c r="FJ466" s="667"/>
      <c r="FK466" s="668"/>
      <c r="FL466" s="669"/>
      <c r="FM466" s="691"/>
      <c r="FN466" s="1326"/>
      <c r="FO466" s="497" t="e">
        <f>IF(EXACT(VLOOKUP(FH466,OFERTA_0,2,FALSE),FI466),1,0)</f>
        <v>#N/A</v>
      </c>
      <c r="FP466" s="497" t="e">
        <f>IF(EXACT(VLOOKUP(FH466,OFERTA_0,3,FALSE),FJ466),1,0)</f>
        <v>#N/A</v>
      </c>
      <c r="FQ466" s="498" t="e">
        <f>IF(EXACT(VLOOKUP(FH466,OFERTA_0,4,FALSE),FK466),1,0)</f>
        <v>#N/A</v>
      </c>
      <c r="FR466" s="498">
        <f t="shared" ref="FR466:FR467" si="9771">IF(FL466=0,0,1)</f>
        <v>0</v>
      </c>
      <c r="FS466" s="498">
        <f t="shared" ref="FS466:FS467" si="9772">IF(FM466=0,0,1)</f>
        <v>0</v>
      </c>
      <c r="FT466" s="498" t="e">
        <f t="shared" ref="FT466:FT467" si="9773">PRODUCT(FO466:FS466)</f>
        <v>#N/A</v>
      </c>
      <c r="FU466" s="504">
        <f t="shared" ref="FU466:FU467" si="9774">ROUND(FM466,0)</f>
        <v>0</v>
      </c>
      <c r="FV466" s="500">
        <f t="shared" ref="FV466:FV467" si="9775">FM466-FU466</f>
        <v>0</v>
      </c>
      <c r="FY466" s="665"/>
      <c r="FZ466" s="666"/>
      <c r="GA466" s="667"/>
      <c r="GB466" s="668"/>
      <c r="GC466" s="669"/>
      <c r="GD466" s="691"/>
      <c r="GE466" s="1326"/>
      <c r="GF466" s="497" t="e">
        <f>IF(EXACT(VLOOKUP(FY466,OFERTA_0,2,FALSE),FZ466),1,0)</f>
        <v>#N/A</v>
      </c>
      <c r="GG466" s="497" t="e">
        <f>IF(EXACT(VLOOKUP(FY466,OFERTA_0,3,FALSE),GA466),1,0)</f>
        <v>#N/A</v>
      </c>
      <c r="GH466" s="498" t="e">
        <f>IF(EXACT(VLOOKUP(FY466,OFERTA_0,4,FALSE),GB466),1,0)</f>
        <v>#N/A</v>
      </c>
      <c r="GI466" s="498">
        <f t="shared" ref="GI466:GI467" si="9776">IF(GC466=0,0,1)</f>
        <v>0</v>
      </c>
      <c r="GJ466" s="498">
        <f t="shared" ref="GJ466:GJ467" si="9777">IF(GD466=0,0,1)</f>
        <v>0</v>
      </c>
      <c r="GK466" s="498" t="e">
        <f t="shared" ref="GK466:GK467" si="9778">PRODUCT(GF466:GJ466)</f>
        <v>#N/A</v>
      </c>
      <c r="GL466" s="504">
        <f t="shared" ref="GL466:GL467" si="9779">ROUND(GD466,0)</f>
        <v>0</v>
      </c>
      <c r="GM466" s="500">
        <f t="shared" ref="GM466:GM467" si="9780">GD466-GL466</f>
        <v>0</v>
      </c>
      <c r="GP466" s="665"/>
      <c r="GQ466" s="666"/>
      <c r="GR466" s="667"/>
      <c r="GS466" s="668"/>
      <c r="GT466" s="669"/>
      <c r="GU466" s="691"/>
      <c r="GV466" s="1326"/>
      <c r="GW466" s="497" t="e">
        <f>IF(EXACT(VLOOKUP(GP466,OFERTA_0,2,FALSE),GQ466),1,0)</f>
        <v>#N/A</v>
      </c>
      <c r="GX466" s="497" t="e">
        <f>IF(EXACT(VLOOKUP(GP466,OFERTA_0,3,FALSE),GR466),1,0)</f>
        <v>#N/A</v>
      </c>
      <c r="GY466" s="498" t="e">
        <f>IF(EXACT(VLOOKUP(GP466,OFERTA_0,4,FALSE),GS466),1,0)</f>
        <v>#N/A</v>
      </c>
      <c r="GZ466" s="498">
        <f t="shared" ref="GZ466:GZ467" si="9781">IF(GT466=0,0,1)</f>
        <v>0</v>
      </c>
      <c r="HA466" s="498">
        <f t="shared" ref="HA466:HA467" si="9782">IF(GU466=0,0,1)</f>
        <v>0</v>
      </c>
      <c r="HB466" s="498" t="e">
        <f t="shared" ref="HB466:HB467" si="9783">PRODUCT(GW466:HA466)</f>
        <v>#N/A</v>
      </c>
      <c r="HC466" s="504">
        <f t="shared" ref="HC466:HC467" si="9784">ROUND(GU466,0)</f>
        <v>0</v>
      </c>
      <c r="HD466" s="500">
        <f t="shared" ref="HD466:HD467" si="9785">GU466-HC466</f>
        <v>0</v>
      </c>
      <c r="HG466" s="665"/>
      <c r="HH466" s="666"/>
      <c r="HI466" s="667"/>
      <c r="HJ466" s="668"/>
      <c r="HK466" s="669"/>
      <c r="HL466" s="691"/>
      <c r="HM466" s="1326"/>
      <c r="HN466" s="497" t="e">
        <f>IF(EXACT(VLOOKUP(HG466,OFERTA_0,2,FALSE),HH466),1,0)</f>
        <v>#N/A</v>
      </c>
      <c r="HO466" s="497" t="e">
        <f>IF(EXACT(VLOOKUP(HG466,OFERTA_0,3,FALSE),HI466),1,0)</f>
        <v>#N/A</v>
      </c>
      <c r="HP466" s="498" t="e">
        <f>IF(EXACT(VLOOKUP(HG466,OFERTA_0,4,FALSE),HJ466),1,0)</f>
        <v>#N/A</v>
      </c>
      <c r="HQ466" s="498">
        <f t="shared" ref="HQ466:HQ467" si="9786">IF(HK466=0,0,1)</f>
        <v>0</v>
      </c>
      <c r="HR466" s="498">
        <f t="shared" ref="HR466:HR467" si="9787">IF(HL466=0,0,1)</f>
        <v>0</v>
      </c>
      <c r="HS466" s="498" t="e">
        <f t="shared" ref="HS466:HS467" si="9788">PRODUCT(HN466:HR466)</f>
        <v>#N/A</v>
      </c>
      <c r="HT466" s="504">
        <f t="shared" ref="HT466:HT467" si="9789">ROUND(HL466,0)</f>
        <v>0</v>
      </c>
      <c r="HU466" s="500">
        <f t="shared" ref="HU466:HU467" si="9790">HL466-HT466</f>
        <v>0</v>
      </c>
      <c r="HX466" s="665"/>
      <c r="HY466" s="666"/>
      <c r="HZ466" s="667"/>
      <c r="IA466" s="668"/>
      <c r="IB466" s="669"/>
      <c r="IC466" s="691"/>
      <c r="ID466" s="1326"/>
      <c r="IE466" s="497" t="e">
        <f>IF(EXACT(VLOOKUP(HX466,OFERTA_0,2,FALSE),HY466),1,0)</f>
        <v>#N/A</v>
      </c>
      <c r="IF466" s="497" t="e">
        <f>IF(EXACT(VLOOKUP(HX466,OFERTA_0,3,FALSE),HZ466),1,0)</f>
        <v>#N/A</v>
      </c>
      <c r="IG466" s="498" t="e">
        <f>IF(EXACT(VLOOKUP(HX466,OFERTA_0,4,FALSE),IA466),1,0)</f>
        <v>#N/A</v>
      </c>
      <c r="IH466" s="498">
        <f t="shared" ref="IH466:IH467" si="9791">IF(IB466=0,0,1)</f>
        <v>0</v>
      </c>
      <c r="II466" s="498">
        <f t="shared" ref="II466:II467" si="9792">IF(IC466=0,0,1)</f>
        <v>0</v>
      </c>
      <c r="IJ466" s="498" t="e">
        <f t="shared" ref="IJ466:IJ467" si="9793">PRODUCT(IE466:II466)</f>
        <v>#N/A</v>
      </c>
      <c r="IK466" s="504">
        <f t="shared" ref="IK466:IK467" si="9794">ROUND(IC466,0)</f>
        <v>0</v>
      </c>
      <c r="IL466" s="500">
        <f t="shared" ref="IL466:IL467" si="9795">IC466-IK466</f>
        <v>0</v>
      </c>
      <c r="IO466" s="665"/>
      <c r="IP466" s="666"/>
      <c r="IQ466" s="667"/>
      <c r="IR466" s="668"/>
      <c r="IS466" s="669"/>
      <c r="IT466" s="691"/>
      <c r="IU466" s="1326"/>
      <c r="IV466" s="497" t="e">
        <f>IF(EXACT(VLOOKUP(IO466,OFERTA_0,2,FALSE),IP466),1,0)</f>
        <v>#N/A</v>
      </c>
      <c r="IW466" s="497" t="e">
        <f>IF(EXACT(VLOOKUP(IO466,OFERTA_0,3,FALSE),IQ466),1,0)</f>
        <v>#N/A</v>
      </c>
      <c r="IX466" s="498" t="e">
        <f>IF(EXACT(VLOOKUP(IO466,OFERTA_0,4,FALSE),IR466),1,0)</f>
        <v>#N/A</v>
      </c>
      <c r="IY466" s="498">
        <f t="shared" ref="IY466:IY467" si="9796">IF(IS466=0,0,1)</f>
        <v>0</v>
      </c>
      <c r="IZ466" s="498">
        <f t="shared" ref="IZ466:IZ467" si="9797">IF(IT466=0,0,1)</f>
        <v>0</v>
      </c>
      <c r="JA466" s="498" t="e">
        <f t="shared" ref="JA466:JA467" si="9798">PRODUCT(IV466:IZ466)</f>
        <v>#N/A</v>
      </c>
      <c r="JB466" s="504">
        <f t="shared" ref="JB466:JB467" si="9799">ROUND(IT466,0)</f>
        <v>0</v>
      </c>
      <c r="JC466" s="500">
        <f t="shared" ref="JC466:JC467" si="9800">IT466-JB466</f>
        <v>0</v>
      </c>
      <c r="JF466" s="665"/>
      <c r="JG466" s="666"/>
      <c r="JH466" s="667"/>
      <c r="JI466" s="668"/>
      <c r="JJ466" s="669"/>
      <c r="JK466" s="691"/>
      <c r="JL466" s="1326"/>
      <c r="JM466" s="497" t="e">
        <f>IF(EXACT(VLOOKUP(JF466,OFERTA_0,2,FALSE),JG466),1,0)</f>
        <v>#N/A</v>
      </c>
      <c r="JN466" s="497" t="e">
        <f>IF(EXACT(VLOOKUP(JF466,OFERTA_0,3,FALSE),JH466),1,0)</f>
        <v>#N/A</v>
      </c>
      <c r="JO466" s="498" t="e">
        <f>IF(EXACT(VLOOKUP(JF466,OFERTA_0,4,FALSE),JI466),1,0)</f>
        <v>#N/A</v>
      </c>
      <c r="JP466" s="498">
        <f t="shared" ref="JP466:JP467" si="9801">IF(JJ466=0,0,1)</f>
        <v>0</v>
      </c>
      <c r="JQ466" s="498">
        <f t="shared" ref="JQ466:JQ467" si="9802">IF(JK466=0,0,1)</f>
        <v>0</v>
      </c>
      <c r="JR466" s="498" t="e">
        <f t="shared" ref="JR466:JR467" si="9803">PRODUCT(JM466:JQ466)</f>
        <v>#N/A</v>
      </c>
      <c r="JS466" s="504">
        <f t="shared" ref="JS466:JS467" si="9804">ROUND(JK466,0)</f>
        <v>0</v>
      </c>
      <c r="JT466" s="500">
        <f t="shared" ref="JT466:JT467" si="9805">JK466-JS466</f>
        <v>0</v>
      </c>
      <c r="JW466" s="665"/>
      <c r="JX466" s="666"/>
      <c r="JY466" s="667"/>
      <c r="JZ466" s="668"/>
      <c r="KA466" s="669"/>
      <c r="KB466" s="691"/>
      <c r="KC466" s="1326"/>
      <c r="KD466" s="497" t="e">
        <f>IF(EXACT(VLOOKUP(JW466,OFERTA_0,2,FALSE),JX466),1,0)</f>
        <v>#N/A</v>
      </c>
      <c r="KE466" s="497" t="e">
        <f>IF(EXACT(VLOOKUP(JW466,OFERTA_0,3,FALSE),JY466),1,0)</f>
        <v>#N/A</v>
      </c>
      <c r="KF466" s="498" t="e">
        <f>IF(EXACT(VLOOKUP(JW466,OFERTA_0,4,FALSE),JZ466),1,0)</f>
        <v>#N/A</v>
      </c>
      <c r="KG466" s="498">
        <f t="shared" ref="KG466:KG467" si="9806">IF(KA466=0,0,1)</f>
        <v>0</v>
      </c>
      <c r="KH466" s="498">
        <f t="shared" ref="KH466:KH467" si="9807">IF(KB466=0,0,1)</f>
        <v>0</v>
      </c>
      <c r="KI466" s="498" t="e">
        <f t="shared" ref="KI466:KI467" si="9808">PRODUCT(KD466:KH466)</f>
        <v>#N/A</v>
      </c>
      <c r="KJ466" s="504">
        <f t="shared" ref="KJ466:KJ467" si="9809">ROUND(KB466,0)</f>
        <v>0</v>
      </c>
      <c r="KK466" s="500">
        <f t="shared" ref="KK466:KK467" si="9810">KB466-KJ466</f>
        <v>0</v>
      </c>
      <c r="KN466" s="665"/>
      <c r="KO466" s="666"/>
      <c r="KP466" s="667"/>
      <c r="KQ466" s="668"/>
      <c r="KR466" s="669"/>
      <c r="KS466" s="691"/>
      <c r="KT466" s="1326"/>
      <c r="KU466" s="497" t="e">
        <f>IF(EXACT(VLOOKUP(KN466,OFERTA_0,2,FALSE),KO466),1,0)</f>
        <v>#N/A</v>
      </c>
      <c r="KV466" s="497" t="e">
        <f>IF(EXACT(VLOOKUP(KN466,OFERTA_0,3,FALSE),KP466),1,0)</f>
        <v>#N/A</v>
      </c>
      <c r="KW466" s="498" t="e">
        <f>IF(EXACT(VLOOKUP(KN466,OFERTA_0,4,FALSE),KQ466),1,0)</f>
        <v>#N/A</v>
      </c>
      <c r="KX466" s="498">
        <f t="shared" ref="KX466:KX467" si="9811">IF(KR466=0,0,1)</f>
        <v>0</v>
      </c>
      <c r="KY466" s="498">
        <f t="shared" ref="KY466:KY467" si="9812">IF(KS466=0,0,1)</f>
        <v>0</v>
      </c>
      <c r="KZ466" s="498" t="e">
        <f t="shared" ref="KZ466:KZ467" si="9813">PRODUCT(KU466:KY466)</f>
        <v>#N/A</v>
      </c>
      <c r="LA466" s="504">
        <f t="shared" ref="LA466:LA467" si="9814">ROUND(KS466,0)</f>
        <v>0</v>
      </c>
      <c r="LB466" s="500">
        <f t="shared" ref="LB466:LB467" si="9815">KS466-LA466</f>
        <v>0</v>
      </c>
      <c r="LE466" s="665"/>
      <c r="LF466" s="666"/>
      <c r="LG466" s="667"/>
      <c r="LH466" s="668"/>
      <c r="LI466" s="669"/>
      <c r="LJ466" s="691"/>
      <c r="LK466" s="1326"/>
      <c r="LL466" s="497" t="e">
        <f>IF(EXACT(VLOOKUP(LE466,OFERTA_0,2,FALSE),LF466),1,0)</f>
        <v>#N/A</v>
      </c>
      <c r="LM466" s="497" t="e">
        <f>IF(EXACT(VLOOKUP(LE466,OFERTA_0,3,FALSE),LG466),1,0)</f>
        <v>#N/A</v>
      </c>
      <c r="LN466" s="498" t="e">
        <f>IF(EXACT(VLOOKUP(LE466,OFERTA_0,4,FALSE),LH466),1,0)</f>
        <v>#N/A</v>
      </c>
      <c r="LO466" s="498">
        <f t="shared" ref="LO466:LO467" si="9816">IF(LI466=0,0,1)</f>
        <v>0</v>
      </c>
      <c r="LP466" s="498">
        <f t="shared" ref="LP466:LP467" si="9817">IF(LJ466=0,0,1)</f>
        <v>0</v>
      </c>
      <c r="LQ466" s="498" t="e">
        <f t="shared" ref="LQ466:LQ467" si="9818">PRODUCT(LL466:LP466)</f>
        <v>#N/A</v>
      </c>
      <c r="LR466" s="504">
        <f t="shared" ref="LR466:LR467" si="9819">ROUND(LJ466,0)</f>
        <v>0</v>
      </c>
      <c r="LS466" s="500">
        <f t="shared" ref="LS466:LS467" si="9820">LJ466-LR466</f>
        <v>0</v>
      </c>
      <c r="LV466" s="665"/>
      <c r="LW466" s="666"/>
      <c r="LX466" s="667"/>
      <c r="LY466" s="668"/>
      <c r="LZ466" s="669"/>
      <c r="MA466" s="691"/>
      <c r="MB466" s="1326"/>
      <c r="MC466" s="497" t="e">
        <f>IF(EXACT(VLOOKUP(LV466,OFERTA_0,2,FALSE),LW466),1,0)</f>
        <v>#N/A</v>
      </c>
      <c r="MD466" s="497" t="e">
        <f>IF(EXACT(VLOOKUP(LV466,OFERTA_0,3,FALSE),LX466),1,0)</f>
        <v>#N/A</v>
      </c>
      <c r="ME466" s="498" t="e">
        <f>IF(EXACT(VLOOKUP(LV466,OFERTA_0,4,FALSE),LY466),1,0)</f>
        <v>#N/A</v>
      </c>
      <c r="MF466" s="498">
        <f t="shared" ref="MF466:MF467" si="9821">IF(LZ466=0,0,1)</f>
        <v>0</v>
      </c>
      <c r="MG466" s="498">
        <f t="shared" ref="MG466:MG467" si="9822">IF(MA466=0,0,1)</f>
        <v>0</v>
      </c>
      <c r="MH466" s="498" t="e">
        <f t="shared" ref="MH466:MH467" si="9823">PRODUCT(MC466:MG466)</f>
        <v>#N/A</v>
      </c>
      <c r="MI466" s="504">
        <f t="shared" ref="MI466:MI467" si="9824">ROUND(MA466,0)</f>
        <v>0</v>
      </c>
      <c r="MJ466" s="500">
        <f t="shared" ref="MJ466:MJ467" si="9825">MA466-MI466</f>
        <v>0</v>
      </c>
      <c r="MM466" s="665"/>
      <c r="MN466" s="666"/>
      <c r="MO466" s="667"/>
      <c r="MP466" s="668"/>
      <c r="MQ466" s="669"/>
      <c r="MR466" s="691"/>
      <c r="MS466" s="1326"/>
      <c r="MT466" s="497" t="e">
        <f>IF(EXACT(VLOOKUP(MM466,OFERTA_0,2,FALSE),MN466),1,0)</f>
        <v>#N/A</v>
      </c>
      <c r="MU466" s="497" t="e">
        <f>IF(EXACT(VLOOKUP(MM466,OFERTA_0,3,FALSE),MO466),1,0)</f>
        <v>#N/A</v>
      </c>
      <c r="MV466" s="498" t="e">
        <f>IF(EXACT(VLOOKUP(MM466,OFERTA_0,4,FALSE),MP466),1,0)</f>
        <v>#N/A</v>
      </c>
      <c r="MW466" s="498">
        <f t="shared" ref="MW466:MW467" si="9826">IF(MQ466=0,0,1)</f>
        <v>0</v>
      </c>
      <c r="MX466" s="498">
        <f t="shared" ref="MX466:MX467" si="9827">IF(MR466=0,0,1)</f>
        <v>0</v>
      </c>
      <c r="MY466" s="498" t="e">
        <f t="shared" ref="MY466:MY467" si="9828">PRODUCT(MT466:MX466)</f>
        <v>#N/A</v>
      </c>
      <c r="MZ466" s="504">
        <f t="shared" ref="MZ466:MZ467" si="9829">ROUND(MR466,0)</f>
        <v>0</v>
      </c>
      <c r="NA466" s="500">
        <f t="shared" ref="NA466:NA467" si="9830">MR466-MZ466</f>
        <v>0</v>
      </c>
      <c r="ND466" s="665"/>
      <c r="NE466" s="666"/>
      <c r="NF466" s="667"/>
      <c r="NG466" s="668"/>
      <c r="NH466" s="669"/>
      <c r="NI466" s="691"/>
      <c r="NJ466" s="1326"/>
      <c r="NK466" s="497" t="e">
        <f>IF(EXACT(VLOOKUP(ND466,OFERTA_0,2,FALSE),NE466),1,0)</f>
        <v>#N/A</v>
      </c>
      <c r="NL466" s="497" t="e">
        <f>IF(EXACT(VLOOKUP(ND466,OFERTA_0,3,FALSE),NF466),1,0)</f>
        <v>#N/A</v>
      </c>
      <c r="NM466" s="498" t="e">
        <f>IF(EXACT(VLOOKUP(ND466,OFERTA_0,4,FALSE),NG466),1,0)</f>
        <v>#N/A</v>
      </c>
      <c r="NN466" s="498">
        <f t="shared" ref="NN466:NN467" si="9831">IF(NH466=0,0,1)</f>
        <v>0</v>
      </c>
      <c r="NO466" s="498">
        <f t="shared" ref="NO466:NO467" si="9832">IF(NI466=0,0,1)</f>
        <v>0</v>
      </c>
      <c r="NP466" s="498" t="e">
        <f t="shared" ref="NP466:NP467" si="9833">PRODUCT(NK466:NO466)</f>
        <v>#N/A</v>
      </c>
      <c r="NQ466" s="504">
        <f t="shared" ref="NQ466:NQ467" si="9834">ROUND(NI466,0)</f>
        <v>0</v>
      </c>
      <c r="NR466" s="500">
        <f t="shared" ref="NR466:NR467" si="9835">NI466-NQ466</f>
        <v>0</v>
      </c>
      <c r="NU466" s="665"/>
      <c r="NV466" s="666"/>
      <c r="NW466" s="667"/>
      <c r="NX466" s="668"/>
      <c r="NY466" s="669"/>
      <c r="NZ466" s="691"/>
      <c r="OA466" s="1326"/>
      <c r="OB466" s="497" t="e">
        <f>IF(EXACT(VLOOKUP(NU466,OFERTA_0,2,FALSE),NV466),1,0)</f>
        <v>#N/A</v>
      </c>
      <c r="OC466" s="497" t="e">
        <f>IF(EXACT(VLOOKUP(NU466,OFERTA_0,3,FALSE),NW466),1,0)</f>
        <v>#N/A</v>
      </c>
      <c r="OD466" s="498" t="e">
        <f>IF(EXACT(VLOOKUP(NU466,OFERTA_0,4,FALSE),NX466),1,0)</f>
        <v>#N/A</v>
      </c>
      <c r="OE466" s="498">
        <f t="shared" ref="OE466:OE467" si="9836">IF(NY466=0,0,1)</f>
        <v>0</v>
      </c>
      <c r="OF466" s="498">
        <f t="shared" ref="OF466:OF467" si="9837">IF(NZ466=0,0,1)</f>
        <v>0</v>
      </c>
      <c r="OG466" s="498" t="e">
        <f t="shared" ref="OG466:OG467" si="9838">PRODUCT(OB466:OF466)</f>
        <v>#N/A</v>
      </c>
      <c r="OH466" s="504">
        <f t="shared" ref="OH466:OH467" si="9839">ROUND(NZ466,0)</f>
        <v>0</v>
      </c>
      <c r="OI466" s="500">
        <f t="shared" ref="OI466:OI467" si="9840">NZ466-OH466</f>
        <v>0</v>
      </c>
      <c r="OL466" s="665"/>
      <c r="OM466" s="666"/>
      <c r="ON466" s="667"/>
      <c r="OO466" s="668"/>
      <c r="OP466" s="669"/>
      <c r="OQ466" s="691"/>
      <c r="OR466" s="1326"/>
      <c r="OS466" s="497" t="e">
        <f>IF(EXACT(VLOOKUP(OL466,OFERTA_0,2,FALSE),OM466),1,0)</f>
        <v>#N/A</v>
      </c>
      <c r="OT466" s="497" t="e">
        <f>IF(EXACT(VLOOKUP(OL466,OFERTA_0,3,FALSE),ON466),1,0)</f>
        <v>#N/A</v>
      </c>
      <c r="OU466" s="498" t="e">
        <f>IF(EXACT(VLOOKUP(OL466,OFERTA_0,4,FALSE),OO466),1,0)</f>
        <v>#N/A</v>
      </c>
      <c r="OV466" s="498">
        <f t="shared" ref="OV466:OV467" si="9841">IF(OP466=0,0,1)</f>
        <v>0</v>
      </c>
      <c r="OW466" s="498">
        <f t="shared" ref="OW466:OW467" si="9842">IF(OQ466=0,0,1)</f>
        <v>0</v>
      </c>
      <c r="OX466" s="498" t="e">
        <f t="shared" ref="OX466:OX467" si="9843">PRODUCT(OS466:OW466)</f>
        <v>#N/A</v>
      </c>
      <c r="OY466" s="504">
        <f t="shared" ref="OY466:OY467" si="9844">ROUND(OQ466,0)</f>
        <v>0</v>
      </c>
      <c r="OZ466" s="500">
        <f t="shared" ref="OZ466:OZ467" si="9845">OQ466-OY466</f>
        <v>0</v>
      </c>
      <c r="PC466" s="665"/>
      <c r="PD466" s="666"/>
      <c r="PE466" s="667"/>
      <c r="PF466" s="668"/>
      <c r="PG466" s="669"/>
      <c r="PH466" s="691"/>
      <c r="PI466" s="1326"/>
      <c r="PJ466" s="497" t="e">
        <f>IF(EXACT(VLOOKUP(PC466,OFERTA_0,2,FALSE),PD466),1,0)</f>
        <v>#N/A</v>
      </c>
      <c r="PK466" s="497" t="e">
        <f>IF(EXACT(VLOOKUP(PC466,OFERTA_0,3,FALSE),PE466),1,0)</f>
        <v>#N/A</v>
      </c>
      <c r="PL466" s="498" t="e">
        <f>IF(EXACT(VLOOKUP(PC466,OFERTA_0,4,FALSE),PF466),1,0)</f>
        <v>#N/A</v>
      </c>
      <c r="PM466" s="498">
        <f t="shared" ref="PM466:PM467" si="9846">IF(PG466=0,0,1)</f>
        <v>0</v>
      </c>
      <c r="PN466" s="498">
        <f t="shared" ref="PN466:PN467" si="9847">IF(PH466=0,0,1)</f>
        <v>0</v>
      </c>
      <c r="PO466" s="498" t="e">
        <f t="shared" ref="PO466:PO467" si="9848">PRODUCT(PJ466:PN466)</f>
        <v>#N/A</v>
      </c>
      <c r="PP466" s="504">
        <f t="shared" ref="PP466:PP467" si="9849">ROUND(PH466,0)</f>
        <v>0</v>
      </c>
      <c r="PQ466" s="500">
        <f t="shared" ref="PQ466:PQ467" si="9850">PH466-PP466</f>
        <v>0</v>
      </c>
      <c r="PT466" s="665"/>
      <c r="PU466" s="666"/>
      <c r="PV466" s="667"/>
      <c r="PW466" s="668"/>
      <c r="PX466" s="669"/>
      <c r="PY466" s="691"/>
      <c r="PZ466" s="1326"/>
      <c r="QA466" s="497" t="e">
        <f>IF(EXACT(VLOOKUP(PT466,OFERTA_0,2,FALSE),PU466),1,0)</f>
        <v>#N/A</v>
      </c>
      <c r="QB466" s="497" t="e">
        <f>IF(EXACT(VLOOKUP(PT466,OFERTA_0,3,FALSE),PV466),1,0)</f>
        <v>#N/A</v>
      </c>
      <c r="QC466" s="498" t="e">
        <f>IF(EXACT(VLOOKUP(PT466,OFERTA_0,4,FALSE),PW466),1,0)</f>
        <v>#N/A</v>
      </c>
      <c r="QD466" s="498">
        <f t="shared" ref="QD466:QD467" si="9851">IF(PX466=0,0,1)</f>
        <v>0</v>
      </c>
      <c r="QE466" s="498">
        <f t="shared" ref="QE466:QE467" si="9852">IF(PY466=0,0,1)</f>
        <v>0</v>
      </c>
      <c r="QF466" s="498" t="e">
        <f t="shared" ref="QF466:QF467" si="9853">PRODUCT(QA466:QE466)</f>
        <v>#N/A</v>
      </c>
      <c r="QG466" s="504">
        <f t="shared" ref="QG466:QG467" si="9854">ROUND(PY466,0)</f>
        <v>0</v>
      </c>
      <c r="QH466" s="500">
        <f t="shared" ref="QH466:QH467" si="9855">PY466-QG466</f>
        <v>0</v>
      </c>
      <c r="QK466" s="665"/>
      <c r="QL466" s="666"/>
      <c r="QM466" s="667"/>
      <c r="QN466" s="668"/>
      <c r="QO466" s="669"/>
      <c r="QP466" s="691"/>
      <c r="QQ466" s="1326"/>
      <c r="QR466" s="497" t="e">
        <f>IF(EXACT(VLOOKUP(QK466,OFERTA_0,2,FALSE),QL466),1,0)</f>
        <v>#N/A</v>
      </c>
      <c r="QS466" s="497" t="e">
        <f>IF(EXACT(VLOOKUP(QK466,OFERTA_0,3,FALSE),QM466),1,0)</f>
        <v>#N/A</v>
      </c>
      <c r="QT466" s="498" t="e">
        <f>IF(EXACT(VLOOKUP(QK466,OFERTA_0,4,FALSE),QN466),1,0)</f>
        <v>#N/A</v>
      </c>
      <c r="QU466" s="498">
        <f t="shared" ref="QU466:QU467" si="9856">IF(QO466=0,0,1)</f>
        <v>0</v>
      </c>
      <c r="QV466" s="498">
        <f t="shared" ref="QV466:QV467" si="9857">IF(QP466=0,0,1)</f>
        <v>0</v>
      </c>
      <c r="QW466" s="498" t="e">
        <f t="shared" ref="QW466:QW467" si="9858">PRODUCT(QR466:QV466)</f>
        <v>#N/A</v>
      </c>
      <c r="QX466" s="504">
        <f t="shared" ref="QX466:QX467" si="9859">ROUND(QP466,0)</f>
        <v>0</v>
      </c>
      <c r="QY466" s="500">
        <f t="shared" ref="QY466:QY467" si="9860">QP466-QX466</f>
        <v>0</v>
      </c>
      <c r="RB466" s="428"/>
      <c r="RC466" s="436"/>
      <c r="RD466" s="440"/>
      <c r="RE466" s="406"/>
      <c r="RF466" s="438"/>
      <c r="RG466" s="439"/>
      <c r="RH466" s="439"/>
      <c r="RI466" s="497"/>
      <c r="RJ466" s="497"/>
      <c r="RK466" s="501"/>
      <c r="RL466" s="501"/>
      <c r="RM466" s="501"/>
      <c r="RN466" s="501"/>
      <c r="RO466" s="505"/>
      <c r="RP466" s="503"/>
      <c r="RS466" s="428"/>
      <c r="RT466" s="436"/>
      <c r="RU466" s="440"/>
      <c r="RV466" s="406"/>
      <c r="RW466" s="438"/>
      <c r="RX466" s="439"/>
      <c r="RY466" s="439"/>
      <c r="RZ466" s="497"/>
      <c r="SA466" s="497"/>
      <c r="SB466" s="501"/>
      <c r="SC466" s="501"/>
      <c r="SD466" s="501"/>
      <c r="SE466" s="501"/>
      <c r="SF466" s="505"/>
      <c r="SG466" s="503"/>
      <c r="SJ466" s="428"/>
      <c r="SK466" s="436"/>
      <c r="SL466" s="440"/>
      <c r="SM466" s="406"/>
      <c r="SN466" s="438"/>
      <c r="SO466" s="439"/>
      <c r="SP466" s="439"/>
      <c r="SQ466" s="497"/>
      <c r="SR466" s="497"/>
      <c r="SS466" s="501"/>
      <c r="ST466" s="501"/>
      <c r="SU466" s="501"/>
      <c r="SV466" s="501"/>
      <c r="SW466" s="505"/>
      <c r="SX466" s="503"/>
    </row>
    <row r="467" spans="2:518" ht="53.25" hidden="1" customHeight="1" thickTop="1" thickBot="1">
      <c r="B467" s="577"/>
      <c r="C467" s="578"/>
      <c r="D467" s="579"/>
      <c r="E467" s="580"/>
      <c r="F467" s="581"/>
      <c r="G467" s="585"/>
      <c r="H467" s="595"/>
      <c r="K467" s="577"/>
      <c r="L467" s="767"/>
      <c r="M467" s="579"/>
      <c r="N467" s="580"/>
      <c r="O467" s="581"/>
      <c r="P467" s="585"/>
      <c r="Q467" s="1326"/>
      <c r="R467" s="497"/>
      <c r="S467" s="497"/>
      <c r="T467" s="498"/>
      <c r="U467" s="498"/>
      <c r="V467" s="498"/>
      <c r="W467" s="498"/>
      <c r="X467" s="504"/>
      <c r="Y467" s="500"/>
      <c r="Z467" s="486"/>
      <c r="AA467" s="486"/>
      <c r="AB467" s="577"/>
      <c r="AC467" s="767"/>
      <c r="AD467" s="579"/>
      <c r="AE467" s="580"/>
      <c r="AF467" s="581"/>
      <c r="AG467" s="585"/>
      <c r="AH467" s="1326"/>
      <c r="AI467" s="497"/>
      <c r="AJ467" s="497"/>
      <c r="AK467" s="498"/>
      <c r="AL467" s="498"/>
      <c r="AM467" s="498"/>
      <c r="AN467" s="498"/>
      <c r="AO467" s="504"/>
      <c r="AP467" s="500"/>
      <c r="AQ467" s="486"/>
      <c r="AR467" s="486"/>
      <c r="AS467" s="577"/>
      <c r="AT467" s="767"/>
      <c r="AU467" s="579"/>
      <c r="AV467" s="580"/>
      <c r="AW467" s="581"/>
      <c r="AX467" s="585"/>
      <c r="AY467" s="1326"/>
      <c r="AZ467" s="497"/>
      <c r="BA467" s="497"/>
      <c r="BB467" s="498"/>
      <c r="BC467" s="498"/>
      <c r="BD467" s="498"/>
      <c r="BE467" s="498"/>
      <c r="BF467" s="504"/>
      <c r="BG467" s="500"/>
      <c r="BJ467" s="577"/>
      <c r="BK467" s="767"/>
      <c r="BL467" s="579"/>
      <c r="BM467" s="580"/>
      <c r="BN467" s="581"/>
      <c r="BO467" s="585"/>
      <c r="BP467" s="1326"/>
      <c r="BQ467" s="497"/>
      <c r="BR467" s="497"/>
      <c r="BS467" s="498"/>
      <c r="BT467" s="498"/>
      <c r="BU467" s="498"/>
      <c r="BV467" s="498"/>
      <c r="BW467" s="504"/>
      <c r="BX467" s="500"/>
      <c r="CA467" s="577"/>
      <c r="CB467" s="767"/>
      <c r="CC467" s="579"/>
      <c r="CD467" s="580"/>
      <c r="CE467" s="581"/>
      <c r="CF467" s="585"/>
      <c r="CG467" s="1326"/>
      <c r="CH467" s="497"/>
      <c r="CI467" s="497"/>
      <c r="CJ467" s="498"/>
      <c r="CK467" s="498"/>
      <c r="CL467" s="498"/>
      <c r="CM467" s="498"/>
      <c r="CN467" s="504"/>
      <c r="CO467" s="500"/>
      <c r="CR467" s="577"/>
      <c r="CS467" s="767"/>
      <c r="CT467" s="579"/>
      <c r="CU467" s="580"/>
      <c r="CV467" s="581"/>
      <c r="CW467" s="585"/>
      <c r="CX467" s="1326"/>
      <c r="CY467" s="497"/>
      <c r="CZ467" s="497"/>
      <c r="DA467" s="498"/>
      <c r="DB467" s="498"/>
      <c r="DC467" s="498"/>
      <c r="DD467" s="498"/>
      <c r="DE467" s="504"/>
      <c r="DF467" s="500"/>
      <c r="DI467" s="577"/>
      <c r="DJ467" s="767"/>
      <c r="DK467" s="579"/>
      <c r="DL467" s="580"/>
      <c r="DM467" s="581"/>
      <c r="DN467" s="585"/>
      <c r="DO467" s="1326"/>
      <c r="DP467" s="497"/>
      <c r="DQ467" s="497"/>
      <c r="DR467" s="498"/>
      <c r="DS467" s="498"/>
      <c r="DT467" s="498"/>
      <c r="DU467" s="498"/>
      <c r="DV467" s="504"/>
      <c r="DW467" s="500"/>
      <c r="DZ467" s="577"/>
      <c r="EA467" s="767"/>
      <c r="EB467" s="579"/>
      <c r="EC467" s="580"/>
      <c r="ED467" s="581"/>
      <c r="EE467" s="585"/>
      <c r="EF467" s="1326"/>
      <c r="EG467" s="497"/>
      <c r="EH467" s="497"/>
      <c r="EI467" s="498"/>
      <c r="EJ467" s="498"/>
      <c r="EK467" s="498"/>
      <c r="EL467" s="498"/>
      <c r="EM467" s="504"/>
      <c r="EN467" s="500"/>
      <c r="EQ467" s="665"/>
      <c r="ER467" s="666"/>
      <c r="ES467" s="667"/>
      <c r="ET467" s="668"/>
      <c r="EU467" s="669"/>
      <c r="EV467" s="691"/>
      <c r="EW467" s="1326"/>
      <c r="EX467" s="497" t="e">
        <f>IF(EXACT(VLOOKUP(EQ467,OFERTA_0,2,FALSE),ER467),1,0)</f>
        <v>#N/A</v>
      </c>
      <c r="EY467" s="497" t="e">
        <f>IF(EXACT(VLOOKUP(EQ467,OFERTA_0,3,FALSE),ES467),1,0)</f>
        <v>#N/A</v>
      </c>
      <c r="EZ467" s="498" t="e">
        <f>IF(EXACT(VLOOKUP(EQ467,OFERTA_0,4,FALSE),ET467),1,0)</f>
        <v>#N/A</v>
      </c>
      <c r="FA467" s="498">
        <f t="shared" si="9766"/>
        <v>0</v>
      </c>
      <c r="FB467" s="498">
        <f t="shared" si="9767"/>
        <v>0</v>
      </c>
      <c r="FC467" s="498" t="e">
        <f t="shared" si="9768"/>
        <v>#N/A</v>
      </c>
      <c r="FD467" s="504">
        <f t="shared" si="9769"/>
        <v>0</v>
      </c>
      <c r="FE467" s="500">
        <f t="shared" si="9770"/>
        <v>0</v>
      </c>
      <c r="FH467" s="665"/>
      <c r="FI467" s="666"/>
      <c r="FJ467" s="667"/>
      <c r="FK467" s="668"/>
      <c r="FL467" s="669"/>
      <c r="FM467" s="691"/>
      <c r="FN467" s="1326"/>
      <c r="FO467" s="497" t="e">
        <f>IF(EXACT(VLOOKUP(FH467,OFERTA_0,2,FALSE),FI467),1,0)</f>
        <v>#N/A</v>
      </c>
      <c r="FP467" s="497" t="e">
        <f>IF(EXACT(VLOOKUP(FH467,OFERTA_0,3,FALSE),FJ467),1,0)</f>
        <v>#N/A</v>
      </c>
      <c r="FQ467" s="498" t="e">
        <f>IF(EXACT(VLOOKUP(FH467,OFERTA_0,4,FALSE),FK467),1,0)</f>
        <v>#N/A</v>
      </c>
      <c r="FR467" s="498">
        <f t="shared" si="9771"/>
        <v>0</v>
      </c>
      <c r="FS467" s="498">
        <f t="shared" si="9772"/>
        <v>0</v>
      </c>
      <c r="FT467" s="498" t="e">
        <f t="shared" si="9773"/>
        <v>#N/A</v>
      </c>
      <c r="FU467" s="504">
        <f t="shared" si="9774"/>
        <v>0</v>
      </c>
      <c r="FV467" s="500">
        <f t="shared" si="9775"/>
        <v>0</v>
      </c>
      <c r="FY467" s="665"/>
      <c r="FZ467" s="666"/>
      <c r="GA467" s="667"/>
      <c r="GB467" s="668"/>
      <c r="GC467" s="669"/>
      <c r="GD467" s="691"/>
      <c r="GE467" s="1326"/>
      <c r="GF467" s="497" t="e">
        <f>IF(EXACT(VLOOKUP(FY467,OFERTA_0,2,FALSE),FZ467),1,0)</f>
        <v>#N/A</v>
      </c>
      <c r="GG467" s="497" t="e">
        <f>IF(EXACT(VLOOKUP(FY467,OFERTA_0,3,FALSE),GA467),1,0)</f>
        <v>#N/A</v>
      </c>
      <c r="GH467" s="498" t="e">
        <f>IF(EXACT(VLOOKUP(FY467,OFERTA_0,4,FALSE),GB467),1,0)</f>
        <v>#N/A</v>
      </c>
      <c r="GI467" s="498">
        <f t="shared" si="9776"/>
        <v>0</v>
      </c>
      <c r="GJ467" s="498">
        <f t="shared" si="9777"/>
        <v>0</v>
      </c>
      <c r="GK467" s="498" t="e">
        <f t="shared" si="9778"/>
        <v>#N/A</v>
      </c>
      <c r="GL467" s="504">
        <f t="shared" si="9779"/>
        <v>0</v>
      </c>
      <c r="GM467" s="500">
        <f t="shared" si="9780"/>
        <v>0</v>
      </c>
      <c r="GP467" s="665"/>
      <c r="GQ467" s="666"/>
      <c r="GR467" s="667"/>
      <c r="GS467" s="668"/>
      <c r="GT467" s="669"/>
      <c r="GU467" s="691"/>
      <c r="GV467" s="1326"/>
      <c r="GW467" s="497" t="e">
        <f>IF(EXACT(VLOOKUP(GP467,OFERTA_0,2,FALSE),GQ467),1,0)</f>
        <v>#N/A</v>
      </c>
      <c r="GX467" s="497" t="e">
        <f>IF(EXACT(VLOOKUP(GP467,OFERTA_0,3,FALSE),GR467),1,0)</f>
        <v>#N/A</v>
      </c>
      <c r="GY467" s="498" t="e">
        <f>IF(EXACT(VLOOKUP(GP467,OFERTA_0,4,FALSE),GS467),1,0)</f>
        <v>#N/A</v>
      </c>
      <c r="GZ467" s="498">
        <f t="shared" si="9781"/>
        <v>0</v>
      </c>
      <c r="HA467" s="498">
        <f t="shared" si="9782"/>
        <v>0</v>
      </c>
      <c r="HB467" s="498" t="e">
        <f t="shared" si="9783"/>
        <v>#N/A</v>
      </c>
      <c r="HC467" s="504">
        <f t="shared" si="9784"/>
        <v>0</v>
      </c>
      <c r="HD467" s="500">
        <f t="shared" si="9785"/>
        <v>0</v>
      </c>
      <c r="HG467" s="665"/>
      <c r="HH467" s="666"/>
      <c r="HI467" s="667"/>
      <c r="HJ467" s="668"/>
      <c r="HK467" s="669"/>
      <c r="HL467" s="691"/>
      <c r="HM467" s="1326"/>
      <c r="HN467" s="497" t="e">
        <f>IF(EXACT(VLOOKUP(HG467,OFERTA_0,2,FALSE),HH467),1,0)</f>
        <v>#N/A</v>
      </c>
      <c r="HO467" s="497" t="e">
        <f>IF(EXACT(VLOOKUP(HG467,OFERTA_0,3,FALSE),HI467),1,0)</f>
        <v>#N/A</v>
      </c>
      <c r="HP467" s="498" t="e">
        <f>IF(EXACT(VLOOKUP(HG467,OFERTA_0,4,FALSE),HJ467),1,0)</f>
        <v>#N/A</v>
      </c>
      <c r="HQ467" s="498">
        <f t="shared" si="9786"/>
        <v>0</v>
      </c>
      <c r="HR467" s="498">
        <f t="shared" si="9787"/>
        <v>0</v>
      </c>
      <c r="HS467" s="498" t="e">
        <f t="shared" si="9788"/>
        <v>#N/A</v>
      </c>
      <c r="HT467" s="504">
        <f t="shared" si="9789"/>
        <v>0</v>
      </c>
      <c r="HU467" s="500">
        <f t="shared" si="9790"/>
        <v>0</v>
      </c>
      <c r="HX467" s="665"/>
      <c r="HY467" s="666"/>
      <c r="HZ467" s="667"/>
      <c r="IA467" s="668"/>
      <c r="IB467" s="669"/>
      <c r="IC467" s="691"/>
      <c r="ID467" s="1326"/>
      <c r="IE467" s="497" t="e">
        <f>IF(EXACT(VLOOKUP(HX467,OFERTA_0,2,FALSE),HY467),1,0)</f>
        <v>#N/A</v>
      </c>
      <c r="IF467" s="497" t="e">
        <f>IF(EXACT(VLOOKUP(HX467,OFERTA_0,3,FALSE),HZ467),1,0)</f>
        <v>#N/A</v>
      </c>
      <c r="IG467" s="498" t="e">
        <f>IF(EXACT(VLOOKUP(HX467,OFERTA_0,4,FALSE),IA467),1,0)</f>
        <v>#N/A</v>
      </c>
      <c r="IH467" s="498">
        <f t="shared" si="9791"/>
        <v>0</v>
      </c>
      <c r="II467" s="498">
        <f t="shared" si="9792"/>
        <v>0</v>
      </c>
      <c r="IJ467" s="498" t="e">
        <f t="shared" si="9793"/>
        <v>#N/A</v>
      </c>
      <c r="IK467" s="504">
        <f t="shared" si="9794"/>
        <v>0</v>
      </c>
      <c r="IL467" s="500">
        <f t="shared" si="9795"/>
        <v>0</v>
      </c>
      <c r="IO467" s="665"/>
      <c r="IP467" s="666"/>
      <c r="IQ467" s="667"/>
      <c r="IR467" s="668"/>
      <c r="IS467" s="669"/>
      <c r="IT467" s="691"/>
      <c r="IU467" s="1326"/>
      <c r="IV467" s="497" t="e">
        <f>IF(EXACT(VLOOKUP(IO467,OFERTA_0,2,FALSE),IP467),1,0)</f>
        <v>#N/A</v>
      </c>
      <c r="IW467" s="497" t="e">
        <f>IF(EXACT(VLOOKUP(IO467,OFERTA_0,3,FALSE),IQ467),1,0)</f>
        <v>#N/A</v>
      </c>
      <c r="IX467" s="498" t="e">
        <f>IF(EXACT(VLOOKUP(IO467,OFERTA_0,4,FALSE),IR467),1,0)</f>
        <v>#N/A</v>
      </c>
      <c r="IY467" s="498">
        <f t="shared" si="9796"/>
        <v>0</v>
      </c>
      <c r="IZ467" s="498">
        <f t="shared" si="9797"/>
        <v>0</v>
      </c>
      <c r="JA467" s="498" t="e">
        <f t="shared" si="9798"/>
        <v>#N/A</v>
      </c>
      <c r="JB467" s="504">
        <f t="shared" si="9799"/>
        <v>0</v>
      </c>
      <c r="JC467" s="500">
        <f t="shared" si="9800"/>
        <v>0</v>
      </c>
      <c r="JF467" s="665"/>
      <c r="JG467" s="666"/>
      <c r="JH467" s="667"/>
      <c r="JI467" s="668"/>
      <c r="JJ467" s="669"/>
      <c r="JK467" s="691"/>
      <c r="JL467" s="1326"/>
      <c r="JM467" s="497" t="e">
        <f>IF(EXACT(VLOOKUP(JF467,OFERTA_0,2,FALSE),JG467),1,0)</f>
        <v>#N/A</v>
      </c>
      <c r="JN467" s="497" t="e">
        <f>IF(EXACT(VLOOKUP(JF467,OFERTA_0,3,FALSE),JH467),1,0)</f>
        <v>#N/A</v>
      </c>
      <c r="JO467" s="498" t="e">
        <f>IF(EXACT(VLOOKUP(JF467,OFERTA_0,4,FALSE),JI467),1,0)</f>
        <v>#N/A</v>
      </c>
      <c r="JP467" s="498">
        <f t="shared" si="9801"/>
        <v>0</v>
      </c>
      <c r="JQ467" s="498">
        <f t="shared" si="9802"/>
        <v>0</v>
      </c>
      <c r="JR467" s="498" t="e">
        <f t="shared" si="9803"/>
        <v>#N/A</v>
      </c>
      <c r="JS467" s="504">
        <f t="shared" si="9804"/>
        <v>0</v>
      </c>
      <c r="JT467" s="500">
        <f t="shared" si="9805"/>
        <v>0</v>
      </c>
      <c r="JW467" s="665"/>
      <c r="JX467" s="666"/>
      <c r="JY467" s="667"/>
      <c r="JZ467" s="668"/>
      <c r="KA467" s="669"/>
      <c r="KB467" s="691"/>
      <c r="KC467" s="1326"/>
      <c r="KD467" s="497" t="e">
        <f>IF(EXACT(VLOOKUP(JW467,OFERTA_0,2,FALSE),JX467),1,0)</f>
        <v>#N/A</v>
      </c>
      <c r="KE467" s="497" t="e">
        <f>IF(EXACT(VLOOKUP(JW467,OFERTA_0,3,FALSE),JY467),1,0)</f>
        <v>#N/A</v>
      </c>
      <c r="KF467" s="498" t="e">
        <f>IF(EXACT(VLOOKUP(JW467,OFERTA_0,4,FALSE),JZ467),1,0)</f>
        <v>#N/A</v>
      </c>
      <c r="KG467" s="498">
        <f t="shared" si="9806"/>
        <v>0</v>
      </c>
      <c r="KH467" s="498">
        <f t="shared" si="9807"/>
        <v>0</v>
      </c>
      <c r="KI467" s="498" t="e">
        <f t="shared" si="9808"/>
        <v>#N/A</v>
      </c>
      <c r="KJ467" s="504">
        <f t="shared" si="9809"/>
        <v>0</v>
      </c>
      <c r="KK467" s="500">
        <f t="shared" si="9810"/>
        <v>0</v>
      </c>
      <c r="KN467" s="665"/>
      <c r="KO467" s="666"/>
      <c r="KP467" s="667"/>
      <c r="KQ467" s="668"/>
      <c r="KR467" s="669"/>
      <c r="KS467" s="691"/>
      <c r="KT467" s="1326"/>
      <c r="KU467" s="497" t="e">
        <f>IF(EXACT(VLOOKUP(KN467,OFERTA_0,2,FALSE),KO467),1,0)</f>
        <v>#N/A</v>
      </c>
      <c r="KV467" s="497" t="e">
        <f>IF(EXACT(VLOOKUP(KN467,OFERTA_0,3,FALSE),KP467),1,0)</f>
        <v>#N/A</v>
      </c>
      <c r="KW467" s="498" t="e">
        <f>IF(EXACT(VLOOKUP(KN467,OFERTA_0,4,FALSE),KQ467),1,0)</f>
        <v>#N/A</v>
      </c>
      <c r="KX467" s="498">
        <f t="shared" si="9811"/>
        <v>0</v>
      </c>
      <c r="KY467" s="498">
        <f t="shared" si="9812"/>
        <v>0</v>
      </c>
      <c r="KZ467" s="498" t="e">
        <f t="shared" si="9813"/>
        <v>#N/A</v>
      </c>
      <c r="LA467" s="504">
        <f t="shared" si="9814"/>
        <v>0</v>
      </c>
      <c r="LB467" s="500">
        <f t="shared" si="9815"/>
        <v>0</v>
      </c>
      <c r="LE467" s="665"/>
      <c r="LF467" s="666"/>
      <c r="LG467" s="667"/>
      <c r="LH467" s="668"/>
      <c r="LI467" s="669"/>
      <c r="LJ467" s="691"/>
      <c r="LK467" s="1326"/>
      <c r="LL467" s="497" t="e">
        <f>IF(EXACT(VLOOKUP(LE467,OFERTA_0,2,FALSE),LF467),1,0)</f>
        <v>#N/A</v>
      </c>
      <c r="LM467" s="497" t="e">
        <f>IF(EXACT(VLOOKUP(LE467,OFERTA_0,3,FALSE),LG467),1,0)</f>
        <v>#N/A</v>
      </c>
      <c r="LN467" s="498" t="e">
        <f>IF(EXACT(VLOOKUP(LE467,OFERTA_0,4,FALSE),LH467),1,0)</f>
        <v>#N/A</v>
      </c>
      <c r="LO467" s="498">
        <f t="shared" si="9816"/>
        <v>0</v>
      </c>
      <c r="LP467" s="498">
        <f t="shared" si="9817"/>
        <v>0</v>
      </c>
      <c r="LQ467" s="498" t="e">
        <f t="shared" si="9818"/>
        <v>#N/A</v>
      </c>
      <c r="LR467" s="504">
        <f t="shared" si="9819"/>
        <v>0</v>
      </c>
      <c r="LS467" s="500">
        <f t="shared" si="9820"/>
        <v>0</v>
      </c>
      <c r="LV467" s="665"/>
      <c r="LW467" s="666"/>
      <c r="LX467" s="667"/>
      <c r="LY467" s="668"/>
      <c r="LZ467" s="669"/>
      <c r="MA467" s="691"/>
      <c r="MB467" s="1326"/>
      <c r="MC467" s="497" t="e">
        <f>IF(EXACT(VLOOKUP(LV467,OFERTA_0,2,FALSE),LW467),1,0)</f>
        <v>#N/A</v>
      </c>
      <c r="MD467" s="497" t="e">
        <f>IF(EXACT(VLOOKUP(LV467,OFERTA_0,3,FALSE),LX467),1,0)</f>
        <v>#N/A</v>
      </c>
      <c r="ME467" s="498" t="e">
        <f>IF(EXACT(VLOOKUP(LV467,OFERTA_0,4,FALSE),LY467),1,0)</f>
        <v>#N/A</v>
      </c>
      <c r="MF467" s="498">
        <f t="shared" si="9821"/>
        <v>0</v>
      </c>
      <c r="MG467" s="498">
        <f t="shared" si="9822"/>
        <v>0</v>
      </c>
      <c r="MH467" s="498" t="e">
        <f t="shared" si="9823"/>
        <v>#N/A</v>
      </c>
      <c r="MI467" s="504">
        <f t="shared" si="9824"/>
        <v>0</v>
      </c>
      <c r="MJ467" s="500">
        <f t="shared" si="9825"/>
        <v>0</v>
      </c>
      <c r="MM467" s="665"/>
      <c r="MN467" s="666"/>
      <c r="MO467" s="667"/>
      <c r="MP467" s="668"/>
      <c r="MQ467" s="669"/>
      <c r="MR467" s="691"/>
      <c r="MS467" s="1326"/>
      <c r="MT467" s="497" t="e">
        <f>IF(EXACT(VLOOKUP(MM467,OFERTA_0,2,FALSE),MN467),1,0)</f>
        <v>#N/A</v>
      </c>
      <c r="MU467" s="497" t="e">
        <f>IF(EXACT(VLOOKUP(MM467,OFERTA_0,3,FALSE),MO467),1,0)</f>
        <v>#N/A</v>
      </c>
      <c r="MV467" s="498" t="e">
        <f>IF(EXACT(VLOOKUP(MM467,OFERTA_0,4,FALSE),MP467),1,0)</f>
        <v>#N/A</v>
      </c>
      <c r="MW467" s="498">
        <f t="shared" si="9826"/>
        <v>0</v>
      </c>
      <c r="MX467" s="498">
        <f t="shared" si="9827"/>
        <v>0</v>
      </c>
      <c r="MY467" s="498" t="e">
        <f t="shared" si="9828"/>
        <v>#N/A</v>
      </c>
      <c r="MZ467" s="504">
        <f t="shared" si="9829"/>
        <v>0</v>
      </c>
      <c r="NA467" s="500">
        <f t="shared" si="9830"/>
        <v>0</v>
      </c>
      <c r="ND467" s="665"/>
      <c r="NE467" s="666"/>
      <c r="NF467" s="667"/>
      <c r="NG467" s="668"/>
      <c r="NH467" s="669"/>
      <c r="NI467" s="691"/>
      <c r="NJ467" s="1326"/>
      <c r="NK467" s="497" t="e">
        <f>IF(EXACT(VLOOKUP(ND467,OFERTA_0,2,FALSE),NE467),1,0)</f>
        <v>#N/A</v>
      </c>
      <c r="NL467" s="497" t="e">
        <f>IF(EXACT(VLOOKUP(ND467,OFERTA_0,3,FALSE),NF467),1,0)</f>
        <v>#N/A</v>
      </c>
      <c r="NM467" s="498" t="e">
        <f>IF(EXACT(VLOOKUP(ND467,OFERTA_0,4,FALSE),NG467),1,0)</f>
        <v>#N/A</v>
      </c>
      <c r="NN467" s="498">
        <f t="shared" si="9831"/>
        <v>0</v>
      </c>
      <c r="NO467" s="498">
        <f t="shared" si="9832"/>
        <v>0</v>
      </c>
      <c r="NP467" s="498" t="e">
        <f t="shared" si="9833"/>
        <v>#N/A</v>
      </c>
      <c r="NQ467" s="504">
        <f t="shared" si="9834"/>
        <v>0</v>
      </c>
      <c r="NR467" s="500">
        <f t="shared" si="9835"/>
        <v>0</v>
      </c>
      <c r="NU467" s="665"/>
      <c r="NV467" s="666"/>
      <c r="NW467" s="667"/>
      <c r="NX467" s="668"/>
      <c r="NY467" s="669"/>
      <c r="NZ467" s="691"/>
      <c r="OA467" s="1326"/>
      <c r="OB467" s="497" t="e">
        <f>IF(EXACT(VLOOKUP(NU467,OFERTA_0,2,FALSE),NV467),1,0)</f>
        <v>#N/A</v>
      </c>
      <c r="OC467" s="497" t="e">
        <f>IF(EXACT(VLOOKUP(NU467,OFERTA_0,3,FALSE),NW467),1,0)</f>
        <v>#N/A</v>
      </c>
      <c r="OD467" s="498" t="e">
        <f>IF(EXACT(VLOOKUP(NU467,OFERTA_0,4,FALSE),NX467),1,0)</f>
        <v>#N/A</v>
      </c>
      <c r="OE467" s="498">
        <f t="shared" si="9836"/>
        <v>0</v>
      </c>
      <c r="OF467" s="498">
        <f t="shared" si="9837"/>
        <v>0</v>
      </c>
      <c r="OG467" s="498" t="e">
        <f t="shared" si="9838"/>
        <v>#N/A</v>
      </c>
      <c r="OH467" s="504">
        <f t="shared" si="9839"/>
        <v>0</v>
      </c>
      <c r="OI467" s="500">
        <f t="shared" si="9840"/>
        <v>0</v>
      </c>
      <c r="OL467" s="665"/>
      <c r="OM467" s="666"/>
      <c r="ON467" s="667"/>
      <c r="OO467" s="668"/>
      <c r="OP467" s="669"/>
      <c r="OQ467" s="691"/>
      <c r="OR467" s="1326"/>
      <c r="OS467" s="497" t="e">
        <f>IF(EXACT(VLOOKUP(OL467,OFERTA_0,2,FALSE),OM467),1,0)</f>
        <v>#N/A</v>
      </c>
      <c r="OT467" s="497" t="e">
        <f>IF(EXACT(VLOOKUP(OL467,OFERTA_0,3,FALSE),ON467),1,0)</f>
        <v>#N/A</v>
      </c>
      <c r="OU467" s="498" t="e">
        <f>IF(EXACT(VLOOKUP(OL467,OFERTA_0,4,FALSE),OO467),1,0)</f>
        <v>#N/A</v>
      </c>
      <c r="OV467" s="498">
        <f t="shared" si="9841"/>
        <v>0</v>
      </c>
      <c r="OW467" s="498">
        <f t="shared" si="9842"/>
        <v>0</v>
      </c>
      <c r="OX467" s="498" t="e">
        <f t="shared" si="9843"/>
        <v>#N/A</v>
      </c>
      <c r="OY467" s="504">
        <f t="shared" si="9844"/>
        <v>0</v>
      </c>
      <c r="OZ467" s="500">
        <f t="shared" si="9845"/>
        <v>0</v>
      </c>
      <c r="PC467" s="665"/>
      <c r="PD467" s="666"/>
      <c r="PE467" s="667"/>
      <c r="PF467" s="668"/>
      <c r="PG467" s="669"/>
      <c r="PH467" s="691"/>
      <c r="PI467" s="1326"/>
      <c r="PJ467" s="497" t="e">
        <f>IF(EXACT(VLOOKUP(PC467,OFERTA_0,2,FALSE),PD467),1,0)</f>
        <v>#N/A</v>
      </c>
      <c r="PK467" s="497" t="e">
        <f>IF(EXACT(VLOOKUP(PC467,OFERTA_0,3,FALSE),PE467),1,0)</f>
        <v>#N/A</v>
      </c>
      <c r="PL467" s="498" t="e">
        <f>IF(EXACT(VLOOKUP(PC467,OFERTA_0,4,FALSE),PF467),1,0)</f>
        <v>#N/A</v>
      </c>
      <c r="PM467" s="498">
        <f t="shared" si="9846"/>
        <v>0</v>
      </c>
      <c r="PN467" s="498">
        <f t="shared" si="9847"/>
        <v>0</v>
      </c>
      <c r="PO467" s="498" t="e">
        <f t="shared" si="9848"/>
        <v>#N/A</v>
      </c>
      <c r="PP467" s="504">
        <f t="shared" si="9849"/>
        <v>0</v>
      </c>
      <c r="PQ467" s="500">
        <f t="shared" si="9850"/>
        <v>0</v>
      </c>
      <c r="PT467" s="665"/>
      <c r="PU467" s="666"/>
      <c r="PV467" s="667"/>
      <c r="PW467" s="668"/>
      <c r="PX467" s="669"/>
      <c r="PY467" s="691"/>
      <c r="PZ467" s="1326"/>
      <c r="QA467" s="497" t="e">
        <f>IF(EXACT(VLOOKUP(PT467,OFERTA_0,2,FALSE),PU467),1,0)</f>
        <v>#N/A</v>
      </c>
      <c r="QB467" s="497" t="e">
        <f>IF(EXACT(VLOOKUP(PT467,OFERTA_0,3,FALSE),PV467),1,0)</f>
        <v>#N/A</v>
      </c>
      <c r="QC467" s="498" t="e">
        <f>IF(EXACT(VLOOKUP(PT467,OFERTA_0,4,FALSE),PW467),1,0)</f>
        <v>#N/A</v>
      </c>
      <c r="QD467" s="498">
        <f t="shared" si="9851"/>
        <v>0</v>
      </c>
      <c r="QE467" s="498">
        <f t="shared" si="9852"/>
        <v>0</v>
      </c>
      <c r="QF467" s="498" t="e">
        <f t="shared" si="9853"/>
        <v>#N/A</v>
      </c>
      <c r="QG467" s="504">
        <f t="shared" si="9854"/>
        <v>0</v>
      </c>
      <c r="QH467" s="500">
        <f t="shared" si="9855"/>
        <v>0</v>
      </c>
      <c r="QK467" s="665"/>
      <c r="QL467" s="666"/>
      <c r="QM467" s="667"/>
      <c r="QN467" s="668"/>
      <c r="QO467" s="669"/>
      <c r="QP467" s="691"/>
      <c r="QQ467" s="1326"/>
      <c r="QR467" s="497" t="e">
        <f>IF(EXACT(VLOOKUP(QK467,OFERTA_0,2,FALSE),QL467),1,0)</f>
        <v>#N/A</v>
      </c>
      <c r="QS467" s="497" t="e">
        <f>IF(EXACT(VLOOKUP(QK467,OFERTA_0,3,FALSE),QM467),1,0)</f>
        <v>#N/A</v>
      </c>
      <c r="QT467" s="498" t="e">
        <f>IF(EXACT(VLOOKUP(QK467,OFERTA_0,4,FALSE),QN467),1,0)</f>
        <v>#N/A</v>
      </c>
      <c r="QU467" s="498">
        <f t="shared" si="9856"/>
        <v>0</v>
      </c>
      <c r="QV467" s="498">
        <f t="shared" si="9857"/>
        <v>0</v>
      </c>
      <c r="QW467" s="498" t="e">
        <f t="shared" si="9858"/>
        <v>#N/A</v>
      </c>
      <c r="QX467" s="504">
        <f t="shared" si="9859"/>
        <v>0</v>
      </c>
      <c r="QY467" s="500">
        <f t="shared" si="9860"/>
        <v>0</v>
      </c>
      <c r="RB467" s="428"/>
      <c r="RC467" s="436"/>
      <c r="RD467" s="440"/>
      <c r="RE467" s="406"/>
      <c r="RF467" s="438"/>
      <c r="RG467" s="439"/>
      <c r="RH467" s="439"/>
      <c r="RI467" s="497"/>
      <c r="RJ467" s="497"/>
      <c r="RK467" s="501"/>
      <c r="RL467" s="501"/>
      <c r="RM467" s="501"/>
      <c r="RN467" s="501"/>
      <c r="RO467" s="505"/>
      <c r="RP467" s="503"/>
      <c r="RS467" s="428"/>
      <c r="RT467" s="436"/>
      <c r="RU467" s="440"/>
      <c r="RV467" s="406"/>
      <c r="RW467" s="438"/>
      <c r="RX467" s="439"/>
      <c r="RY467" s="439"/>
      <c r="RZ467" s="497"/>
      <c r="SA467" s="497"/>
      <c r="SB467" s="501"/>
      <c r="SC467" s="501"/>
      <c r="SD467" s="501"/>
      <c r="SE467" s="501"/>
      <c r="SF467" s="505"/>
      <c r="SG467" s="503"/>
      <c r="SJ467" s="428"/>
      <c r="SK467" s="436"/>
      <c r="SL467" s="440"/>
      <c r="SM467" s="406"/>
      <c r="SN467" s="438"/>
      <c r="SO467" s="439"/>
      <c r="SP467" s="439"/>
      <c r="SQ467" s="497"/>
      <c r="SR467" s="497"/>
      <c r="SS467" s="501"/>
      <c r="ST467" s="501"/>
      <c r="SU467" s="501"/>
      <c r="SV467" s="501"/>
      <c r="SW467" s="505"/>
      <c r="SX467" s="503"/>
    </row>
    <row r="468" spans="2:518" ht="48" hidden="1" customHeight="1" thickTop="1" thickBot="1">
      <c r="B468" s="571"/>
      <c r="C468" s="572"/>
      <c r="D468" s="573"/>
      <c r="E468" s="574"/>
      <c r="F468" s="575"/>
      <c r="G468" s="576"/>
      <c r="H468" s="595"/>
      <c r="K468" s="571"/>
      <c r="L468" s="766"/>
      <c r="M468" s="573"/>
      <c r="N468" s="574"/>
      <c r="O468" s="575"/>
      <c r="P468" s="576"/>
      <c r="Q468" s="1326"/>
      <c r="R468" s="497"/>
      <c r="S468" s="497"/>
      <c r="T468" s="501"/>
      <c r="U468" s="501"/>
      <c r="V468" s="501"/>
      <c r="W468" s="501"/>
      <c r="X468" s="505"/>
      <c r="Y468" s="503"/>
      <c r="Z468" s="486"/>
      <c r="AA468" s="486"/>
      <c r="AB468" s="571"/>
      <c r="AC468" s="766"/>
      <c r="AD468" s="573"/>
      <c r="AE468" s="574"/>
      <c r="AF468" s="575"/>
      <c r="AG468" s="576"/>
      <c r="AH468" s="1326"/>
      <c r="AI468" s="497"/>
      <c r="AJ468" s="497"/>
      <c r="AK468" s="501"/>
      <c r="AL468" s="501"/>
      <c r="AM468" s="501"/>
      <c r="AN468" s="501"/>
      <c r="AO468" s="505"/>
      <c r="AP468" s="503"/>
      <c r="AQ468" s="486"/>
      <c r="AR468" s="486"/>
      <c r="AS468" s="571"/>
      <c r="AT468" s="766"/>
      <c r="AU468" s="573"/>
      <c r="AV468" s="574"/>
      <c r="AW468" s="575"/>
      <c r="AX468" s="576"/>
      <c r="AY468" s="1326"/>
      <c r="AZ468" s="497"/>
      <c r="BA468" s="497"/>
      <c r="BB468" s="501"/>
      <c r="BC468" s="501"/>
      <c r="BD468" s="501"/>
      <c r="BE468" s="501"/>
      <c r="BF468" s="505"/>
      <c r="BG468" s="503"/>
      <c r="BJ468" s="571"/>
      <c r="BK468" s="766"/>
      <c r="BL468" s="573"/>
      <c r="BM468" s="574"/>
      <c r="BN468" s="575"/>
      <c r="BO468" s="576"/>
      <c r="BP468" s="1326"/>
      <c r="BQ468" s="497"/>
      <c r="BR468" s="497"/>
      <c r="BS468" s="501"/>
      <c r="BT468" s="501"/>
      <c r="BU468" s="501"/>
      <c r="BV468" s="501"/>
      <c r="BW468" s="505"/>
      <c r="BX468" s="503"/>
      <c r="CA468" s="571"/>
      <c r="CB468" s="766"/>
      <c r="CC468" s="573"/>
      <c r="CD468" s="574"/>
      <c r="CE468" s="575"/>
      <c r="CF468" s="576"/>
      <c r="CG468" s="1326"/>
      <c r="CH468" s="497"/>
      <c r="CI468" s="497"/>
      <c r="CJ468" s="501"/>
      <c r="CK468" s="501"/>
      <c r="CL468" s="501"/>
      <c r="CM468" s="501"/>
      <c r="CN468" s="505"/>
      <c r="CO468" s="503"/>
      <c r="CR468" s="571"/>
      <c r="CS468" s="766"/>
      <c r="CT468" s="573"/>
      <c r="CU468" s="574"/>
      <c r="CV468" s="575"/>
      <c r="CW468" s="576"/>
      <c r="CX468" s="1326"/>
      <c r="CY468" s="497"/>
      <c r="CZ468" s="497"/>
      <c r="DA468" s="501"/>
      <c r="DB468" s="501"/>
      <c r="DC468" s="501"/>
      <c r="DD468" s="501"/>
      <c r="DE468" s="505"/>
      <c r="DF468" s="503"/>
      <c r="DI468" s="571"/>
      <c r="DJ468" s="766"/>
      <c r="DK468" s="573"/>
      <c r="DL468" s="574"/>
      <c r="DM468" s="575"/>
      <c r="DN468" s="576"/>
      <c r="DO468" s="1326"/>
      <c r="DP468" s="497"/>
      <c r="DQ468" s="497"/>
      <c r="DR468" s="501"/>
      <c r="DS468" s="501"/>
      <c r="DT468" s="501"/>
      <c r="DU468" s="501"/>
      <c r="DV468" s="505"/>
      <c r="DW468" s="503"/>
      <c r="DZ468" s="571"/>
      <c r="EA468" s="766"/>
      <c r="EB468" s="573"/>
      <c r="EC468" s="574"/>
      <c r="ED468" s="575"/>
      <c r="EE468" s="576"/>
      <c r="EF468" s="1326"/>
      <c r="EG468" s="497"/>
      <c r="EH468" s="497"/>
      <c r="EI468" s="501"/>
      <c r="EJ468" s="501"/>
      <c r="EK468" s="501"/>
      <c r="EL468" s="501"/>
      <c r="EM468" s="505"/>
      <c r="EN468" s="503"/>
      <c r="EQ468" s="659"/>
      <c r="ER468" s="660"/>
      <c r="ES468" s="661"/>
      <c r="ET468" s="662"/>
      <c r="EU468" s="663"/>
      <c r="EV468" s="664"/>
      <c r="EW468" s="1326"/>
      <c r="EX468" s="497"/>
      <c r="EY468" s="497"/>
      <c r="EZ468" s="501"/>
      <c r="FA468" s="501"/>
      <c r="FB468" s="501"/>
      <c r="FC468" s="501"/>
      <c r="FD468" s="505"/>
      <c r="FE468" s="503"/>
      <c r="FH468" s="659"/>
      <c r="FI468" s="660"/>
      <c r="FJ468" s="661"/>
      <c r="FK468" s="662"/>
      <c r="FL468" s="663"/>
      <c r="FM468" s="664"/>
      <c r="FN468" s="1326"/>
      <c r="FO468" s="497"/>
      <c r="FP468" s="497"/>
      <c r="FQ468" s="501"/>
      <c r="FR468" s="501"/>
      <c r="FS468" s="501"/>
      <c r="FT468" s="501"/>
      <c r="FU468" s="505"/>
      <c r="FV468" s="503"/>
      <c r="FY468" s="659"/>
      <c r="FZ468" s="660"/>
      <c r="GA468" s="661"/>
      <c r="GB468" s="662"/>
      <c r="GC468" s="663"/>
      <c r="GD468" s="664"/>
      <c r="GE468" s="1326"/>
      <c r="GF468" s="497"/>
      <c r="GG468" s="497"/>
      <c r="GH468" s="501"/>
      <c r="GI468" s="501"/>
      <c r="GJ468" s="501"/>
      <c r="GK468" s="501"/>
      <c r="GL468" s="505"/>
      <c r="GM468" s="503"/>
      <c r="GP468" s="659"/>
      <c r="GQ468" s="660"/>
      <c r="GR468" s="661"/>
      <c r="GS468" s="662"/>
      <c r="GT468" s="663"/>
      <c r="GU468" s="664"/>
      <c r="GV468" s="1326"/>
      <c r="GW468" s="497"/>
      <c r="GX468" s="497"/>
      <c r="GY468" s="501"/>
      <c r="GZ468" s="501"/>
      <c r="HA468" s="501"/>
      <c r="HB468" s="501"/>
      <c r="HC468" s="505"/>
      <c r="HD468" s="503"/>
      <c r="HG468" s="659"/>
      <c r="HH468" s="660"/>
      <c r="HI468" s="661"/>
      <c r="HJ468" s="662"/>
      <c r="HK468" s="663"/>
      <c r="HL468" s="664"/>
      <c r="HM468" s="1326"/>
      <c r="HN468" s="497"/>
      <c r="HO468" s="497"/>
      <c r="HP468" s="501"/>
      <c r="HQ468" s="501"/>
      <c r="HR468" s="501"/>
      <c r="HS468" s="501"/>
      <c r="HT468" s="505"/>
      <c r="HU468" s="503"/>
      <c r="HX468" s="659"/>
      <c r="HY468" s="660"/>
      <c r="HZ468" s="661"/>
      <c r="IA468" s="662"/>
      <c r="IB468" s="663"/>
      <c r="IC468" s="664"/>
      <c r="ID468" s="1326"/>
      <c r="IE468" s="497"/>
      <c r="IF468" s="497"/>
      <c r="IG468" s="501"/>
      <c r="IH468" s="501"/>
      <c r="II468" s="501"/>
      <c r="IJ468" s="501"/>
      <c r="IK468" s="505"/>
      <c r="IL468" s="503"/>
      <c r="IO468" s="659"/>
      <c r="IP468" s="660"/>
      <c r="IQ468" s="661"/>
      <c r="IR468" s="662"/>
      <c r="IS468" s="663"/>
      <c r="IT468" s="664"/>
      <c r="IU468" s="1326"/>
      <c r="IV468" s="497"/>
      <c r="IW468" s="497"/>
      <c r="IX468" s="501"/>
      <c r="IY468" s="501"/>
      <c r="IZ468" s="501"/>
      <c r="JA468" s="501"/>
      <c r="JB468" s="505"/>
      <c r="JC468" s="503"/>
      <c r="JF468" s="659"/>
      <c r="JG468" s="660"/>
      <c r="JH468" s="661"/>
      <c r="JI468" s="662"/>
      <c r="JJ468" s="663"/>
      <c r="JK468" s="664"/>
      <c r="JL468" s="1326"/>
      <c r="JM468" s="497"/>
      <c r="JN468" s="497"/>
      <c r="JO468" s="501"/>
      <c r="JP468" s="501"/>
      <c r="JQ468" s="501"/>
      <c r="JR468" s="501"/>
      <c r="JS468" s="505"/>
      <c r="JT468" s="503"/>
      <c r="JW468" s="659"/>
      <c r="JX468" s="660"/>
      <c r="JY468" s="661"/>
      <c r="JZ468" s="662"/>
      <c r="KA468" s="663"/>
      <c r="KB468" s="664"/>
      <c r="KC468" s="1326"/>
      <c r="KD468" s="497"/>
      <c r="KE468" s="497"/>
      <c r="KF468" s="501"/>
      <c r="KG468" s="501"/>
      <c r="KH468" s="501"/>
      <c r="KI468" s="501"/>
      <c r="KJ468" s="505"/>
      <c r="KK468" s="503"/>
      <c r="KN468" s="659"/>
      <c r="KO468" s="660"/>
      <c r="KP468" s="661"/>
      <c r="KQ468" s="662"/>
      <c r="KR468" s="663"/>
      <c r="KS468" s="664"/>
      <c r="KT468" s="1326"/>
      <c r="KU468" s="497"/>
      <c r="KV468" s="497"/>
      <c r="KW468" s="501"/>
      <c r="KX468" s="501"/>
      <c r="KY468" s="501"/>
      <c r="KZ468" s="501"/>
      <c r="LA468" s="505"/>
      <c r="LB468" s="503"/>
      <c r="LE468" s="659"/>
      <c r="LF468" s="660"/>
      <c r="LG468" s="661"/>
      <c r="LH468" s="662"/>
      <c r="LI468" s="663"/>
      <c r="LJ468" s="664"/>
      <c r="LK468" s="1326"/>
      <c r="LL468" s="497"/>
      <c r="LM468" s="497"/>
      <c r="LN468" s="501"/>
      <c r="LO468" s="501"/>
      <c r="LP468" s="501"/>
      <c r="LQ468" s="501"/>
      <c r="LR468" s="505"/>
      <c r="LS468" s="503"/>
      <c r="LV468" s="659"/>
      <c r="LW468" s="660"/>
      <c r="LX468" s="661"/>
      <c r="LY468" s="662"/>
      <c r="LZ468" s="663"/>
      <c r="MA468" s="664"/>
      <c r="MB468" s="1326"/>
      <c r="MC468" s="497"/>
      <c r="MD468" s="497"/>
      <c r="ME468" s="501"/>
      <c r="MF468" s="501"/>
      <c r="MG468" s="501"/>
      <c r="MH468" s="501"/>
      <c r="MI468" s="505"/>
      <c r="MJ468" s="503"/>
      <c r="MM468" s="659"/>
      <c r="MN468" s="660"/>
      <c r="MO468" s="661"/>
      <c r="MP468" s="662"/>
      <c r="MQ468" s="663"/>
      <c r="MR468" s="664"/>
      <c r="MS468" s="1326"/>
      <c r="MT468" s="497"/>
      <c r="MU468" s="497"/>
      <c r="MV468" s="501"/>
      <c r="MW468" s="501"/>
      <c r="MX468" s="501"/>
      <c r="MY468" s="501"/>
      <c r="MZ468" s="505"/>
      <c r="NA468" s="503"/>
      <c r="ND468" s="659"/>
      <c r="NE468" s="660"/>
      <c r="NF468" s="661"/>
      <c r="NG468" s="662"/>
      <c r="NH468" s="663"/>
      <c r="NI468" s="664"/>
      <c r="NJ468" s="1326"/>
      <c r="NK468" s="497"/>
      <c r="NL468" s="497"/>
      <c r="NM468" s="501"/>
      <c r="NN468" s="501"/>
      <c r="NO468" s="501"/>
      <c r="NP468" s="501"/>
      <c r="NQ468" s="505"/>
      <c r="NR468" s="503"/>
      <c r="NU468" s="659"/>
      <c r="NV468" s="660"/>
      <c r="NW468" s="661"/>
      <c r="NX468" s="662"/>
      <c r="NY468" s="663"/>
      <c r="NZ468" s="664"/>
      <c r="OA468" s="1326"/>
      <c r="OB468" s="497"/>
      <c r="OC468" s="497"/>
      <c r="OD468" s="501"/>
      <c r="OE468" s="501"/>
      <c r="OF468" s="501"/>
      <c r="OG468" s="501"/>
      <c r="OH468" s="505"/>
      <c r="OI468" s="503"/>
      <c r="OL468" s="659"/>
      <c r="OM468" s="660"/>
      <c r="ON468" s="661"/>
      <c r="OO468" s="662"/>
      <c r="OP468" s="663"/>
      <c r="OQ468" s="664"/>
      <c r="OR468" s="1326"/>
      <c r="OS468" s="497"/>
      <c r="OT468" s="497"/>
      <c r="OU468" s="501"/>
      <c r="OV468" s="501"/>
      <c r="OW468" s="501"/>
      <c r="OX468" s="501"/>
      <c r="OY468" s="505"/>
      <c r="OZ468" s="503"/>
      <c r="PC468" s="659"/>
      <c r="PD468" s="660"/>
      <c r="PE468" s="661"/>
      <c r="PF468" s="662"/>
      <c r="PG468" s="663"/>
      <c r="PH468" s="664"/>
      <c r="PI468" s="1326"/>
      <c r="PJ468" s="497"/>
      <c r="PK468" s="497"/>
      <c r="PL468" s="501"/>
      <c r="PM468" s="501"/>
      <c r="PN468" s="501"/>
      <c r="PO468" s="501"/>
      <c r="PP468" s="505"/>
      <c r="PQ468" s="503"/>
      <c r="PT468" s="659"/>
      <c r="PU468" s="660"/>
      <c r="PV468" s="661"/>
      <c r="PW468" s="662"/>
      <c r="PX468" s="663"/>
      <c r="PY468" s="664"/>
      <c r="PZ468" s="1326"/>
      <c r="QA468" s="497"/>
      <c r="QB468" s="497"/>
      <c r="QC468" s="501"/>
      <c r="QD468" s="501"/>
      <c r="QE468" s="501"/>
      <c r="QF468" s="501"/>
      <c r="QG468" s="505"/>
      <c r="QH468" s="503"/>
      <c r="QK468" s="659"/>
      <c r="QL468" s="660"/>
      <c r="QM468" s="661"/>
      <c r="QN468" s="662"/>
      <c r="QO468" s="663"/>
      <c r="QP468" s="664"/>
      <c r="QQ468" s="1326"/>
      <c r="QR468" s="497"/>
      <c r="QS468" s="497"/>
      <c r="QT468" s="501"/>
      <c r="QU468" s="501"/>
      <c r="QV468" s="501"/>
      <c r="QW468" s="501"/>
      <c r="QX468" s="505"/>
      <c r="QY468" s="503"/>
      <c r="RB468" s="428"/>
      <c r="RC468" s="436"/>
      <c r="RD468" s="440"/>
      <c r="RE468" s="406"/>
      <c r="RF468" s="438"/>
      <c r="RG468" s="439"/>
      <c r="RH468" s="439"/>
      <c r="RI468" s="497"/>
      <c r="RJ468" s="497"/>
      <c r="RK468" s="501"/>
      <c r="RL468" s="501"/>
      <c r="RM468" s="501"/>
      <c r="RN468" s="501"/>
      <c r="RO468" s="505"/>
      <c r="RP468" s="503"/>
      <c r="RS468" s="428"/>
      <c r="RT468" s="436"/>
      <c r="RU468" s="440"/>
      <c r="RV468" s="406"/>
      <c r="RW468" s="438"/>
      <c r="RX468" s="439"/>
      <c r="RY468" s="439"/>
      <c r="RZ468" s="497"/>
      <c r="SA468" s="497"/>
      <c r="SB468" s="501"/>
      <c r="SC468" s="501"/>
      <c r="SD468" s="501"/>
      <c r="SE468" s="501"/>
      <c r="SF468" s="505"/>
      <c r="SG468" s="503"/>
      <c r="SJ468" s="428"/>
      <c r="SK468" s="436"/>
      <c r="SL468" s="440"/>
      <c r="SM468" s="406"/>
      <c r="SN468" s="438"/>
      <c r="SO468" s="439"/>
      <c r="SP468" s="439"/>
      <c r="SQ468" s="497"/>
      <c r="SR468" s="497"/>
      <c r="SS468" s="501"/>
      <c r="ST468" s="501"/>
      <c r="SU468" s="501"/>
      <c r="SV468" s="501"/>
      <c r="SW468" s="505"/>
      <c r="SX468" s="503"/>
    </row>
    <row r="469" spans="2:518" ht="43.5" hidden="1" customHeight="1" thickTop="1" thickBot="1">
      <c r="B469" s="571"/>
      <c r="C469" s="572"/>
      <c r="D469" s="573"/>
      <c r="E469" s="574"/>
      <c r="F469" s="575"/>
      <c r="G469" s="576"/>
      <c r="H469" s="595"/>
      <c r="K469" s="571"/>
      <c r="L469" s="766"/>
      <c r="M469" s="573"/>
      <c r="N469" s="574"/>
      <c r="O469" s="575"/>
      <c r="P469" s="576"/>
      <c r="Q469" s="1326"/>
      <c r="R469" s="497"/>
      <c r="S469" s="497"/>
      <c r="T469" s="501"/>
      <c r="U469" s="501"/>
      <c r="V469" s="501"/>
      <c r="W469" s="501"/>
      <c r="X469" s="505"/>
      <c r="Y469" s="503"/>
      <c r="Z469" s="486"/>
      <c r="AA469" s="486"/>
      <c r="AB469" s="571"/>
      <c r="AC469" s="766"/>
      <c r="AD469" s="573"/>
      <c r="AE469" s="574"/>
      <c r="AF469" s="575"/>
      <c r="AG469" s="576"/>
      <c r="AH469" s="1326"/>
      <c r="AI469" s="497"/>
      <c r="AJ469" s="497"/>
      <c r="AK469" s="501"/>
      <c r="AL469" s="501"/>
      <c r="AM469" s="501"/>
      <c r="AN469" s="501"/>
      <c r="AO469" s="505"/>
      <c r="AP469" s="503"/>
      <c r="AQ469" s="486"/>
      <c r="AR469" s="486"/>
      <c r="AS469" s="571"/>
      <c r="AT469" s="766"/>
      <c r="AU469" s="573"/>
      <c r="AV469" s="574"/>
      <c r="AW469" s="575"/>
      <c r="AX469" s="576"/>
      <c r="AY469" s="1326"/>
      <c r="AZ469" s="497"/>
      <c r="BA469" s="497"/>
      <c r="BB469" s="501"/>
      <c r="BC469" s="501"/>
      <c r="BD469" s="501"/>
      <c r="BE469" s="501"/>
      <c r="BF469" s="505"/>
      <c r="BG469" s="503"/>
      <c r="BJ469" s="571"/>
      <c r="BK469" s="766"/>
      <c r="BL469" s="573"/>
      <c r="BM469" s="574"/>
      <c r="BN469" s="575"/>
      <c r="BO469" s="576"/>
      <c r="BP469" s="1326"/>
      <c r="BQ469" s="497"/>
      <c r="BR469" s="497"/>
      <c r="BS469" s="501"/>
      <c r="BT469" s="501"/>
      <c r="BU469" s="501"/>
      <c r="BV469" s="501"/>
      <c r="BW469" s="505"/>
      <c r="BX469" s="503"/>
      <c r="CA469" s="571"/>
      <c r="CB469" s="766"/>
      <c r="CC469" s="573"/>
      <c r="CD469" s="574"/>
      <c r="CE469" s="575"/>
      <c r="CF469" s="576"/>
      <c r="CG469" s="1326"/>
      <c r="CH469" s="497"/>
      <c r="CI469" s="497"/>
      <c r="CJ469" s="501"/>
      <c r="CK469" s="501"/>
      <c r="CL469" s="501"/>
      <c r="CM469" s="501"/>
      <c r="CN469" s="505"/>
      <c r="CO469" s="503"/>
      <c r="CR469" s="571"/>
      <c r="CS469" s="766"/>
      <c r="CT469" s="573"/>
      <c r="CU469" s="574"/>
      <c r="CV469" s="575"/>
      <c r="CW469" s="576"/>
      <c r="CX469" s="1326"/>
      <c r="CY469" s="497"/>
      <c r="CZ469" s="497"/>
      <c r="DA469" s="501"/>
      <c r="DB469" s="501"/>
      <c r="DC469" s="501"/>
      <c r="DD469" s="501"/>
      <c r="DE469" s="505"/>
      <c r="DF469" s="503"/>
      <c r="DI469" s="571"/>
      <c r="DJ469" s="766"/>
      <c r="DK469" s="573"/>
      <c r="DL469" s="574"/>
      <c r="DM469" s="575"/>
      <c r="DN469" s="576"/>
      <c r="DO469" s="1326"/>
      <c r="DP469" s="497"/>
      <c r="DQ469" s="497"/>
      <c r="DR469" s="501"/>
      <c r="DS469" s="501"/>
      <c r="DT469" s="501"/>
      <c r="DU469" s="501"/>
      <c r="DV469" s="505"/>
      <c r="DW469" s="503"/>
      <c r="DZ469" s="571"/>
      <c r="EA469" s="766"/>
      <c r="EB469" s="573"/>
      <c r="EC469" s="574"/>
      <c r="ED469" s="575"/>
      <c r="EE469" s="576"/>
      <c r="EF469" s="1326"/>
      <c r="EG469" s="497"/>
      <c r="EH469" s="497"/>
      <c r="EI469" s="501"/>
      <c r="EJ469" s="501"/>
      <c r="EK469" s="501"/>
      <c r="EL469" s="501"/>
      <c r="EM469" s="505"/>
      <c r="EN469" s="503"/>
      <c r="EQ469" s="659"/>
      <c r="ER469" s="660"/>
      <c r="ES469" s="661"/>
      <c r="ET469" s="662"/>
      <c r="EU469" s="663"/>
      <c r="EV469" s="664"/>
      <c r="EW469" s="1326"/>
      <c r="EX469" s="497"/>
      <c r="EY469" s="497"/>
      <c r="EZ469" s="501"/>
      <c r="FA469" s="501"/>
      <c r="FB469" s="501"/>
      <c r="FC469" s="501"/>
      <c r="FD469" s="505"/>
      <c r="FE469" s="503"/>
      <c r="FH469" s="659"/>
      <c r="FI469" s="660"/>
      <c r="FJ469" s="661"/>
      <c r="FK469" s="662"/>
      <c r="FL469" s="663"/>
      <c r="FM469" s="664"/>
      <c r="FN469" s="1326"/>
      <c r="FO469" s="497"/>
      <c r="FP469" s="497"/>
      <c r="FQ469" s="501"/>
      <c r="FR469" s="501"/>
      <c r="FS469" s="501"/>
      <c r="FT469" s="501"/>
      <c r="FU469" s="505"/>
      <c r="FV469" s="503"/>
      <c r="FY469" s="659"/>
      <c r="FZ469" s="660"/>
      <c r="GA469" s="661"/>
      <c r="GB469" s="662"/>
      <c r="GC469" s="663"/>
      <c r="GD469" s="664"/>
      <c r="GE469" s="1326"/>
      <c r="GF469" s="497"/>
      <c r="GG469" s="497"/>
      <c r="GH469" s="501"/>
      <c r="GI469" s="501"/>
      <c r="GJ469" s="501"/>
      <c r="GK469" s="501"/>
      <c r="GL469" s="505"/>
      <c r="GM469" s="503"/>
      <c r="GP469" s="659"/>
      <c r="GQ469" s="660"/>
      <c r="GR469" s="661"/>
      <c r="GS469" s="662"/>
      <c r="GT469" s="663"/>
      <c r="GU469" s="664"/>
      <c r="GV469" s="1326"/>
      <c r="GW469" s="497"/>
      <c r="GX469" s="497"/>
      <c r="GY469" s="501"/>
      <c r="GZ469" s="501"/>
      <c r="HA469" s="501"/>
      <c r="HB469" s="501"/>
      <c r="HC469" s="505"/>
      <c r="HD469" s="503"/>
      <c r="HG469" s="659"/>
      <c r="HH469" s="660"/>
      <c r="HI469" s="661"/>
      <c r="HJ469" s="662"/>
      <c r="HK469" s="663"/>
      <c r="HL469" s="664"/>
      <c r="HM469" s="1326"/>
      <c r="HN469" s="497"/>
      <c r="HO469" s="497"/>
      <c r="HP469" s="501"/>
      <c r="HQ469" s="501"/>
      <c r="HR469" s="501"/>
      <c r="HS469" s="501"/>
      <c r="HT469" s="505"/>
      <c r="HU469" s="503"/>
      <c r="HX469" s="659"/>
      <c r="HY469" s="660"/>
      <c r="HZ469" s="661"/>
      <c r="IA469" s="662"/>
      <c r="IB469" s="663"/>
      <c r="IC469" s="664"/>
      <c r="ID469" s="1326"/>
      <c r="IE469" s="497"/>
      <c r="IF469" s="497"/>
      <c r="IG469" s="501"/>
      <c r="IH469" s="501"/>
      <c r="II469" s="501"/>
      <c r="IJ469" s="501"/>
      <c r="IK469" s="505"/>
      <c r="IL469" s="503"/>
      <c r="IO469" s="659"/>
      <c r="IP469" s="660"/>
      <c r="IQ469" s="661"/>
      <c r="IR469" s="662"/>
      <c r="IS469" s="663"/>
      <c r="IT469" s="664"/>
      <c r="IU469" s="1326"/>
      <c r="IV469" s="497"/>
      <c r="IW469" s="497"/>
      <c r="IX469" s="501"/>
      <c r="IY469" s="501"/>
      <c r="IZ469" s="501"/>
      <c r="JA469" s="501"/>
      <c r="JB469" s="505"/>
      <c r="JC469" s="503"/>
      <c r="JF469" s="659"/>
      <c r="JG469" s="660"/>
      <c r="JH469" s="661"/>
      <c r="JI469" s="662"/>
      <c r="JJ469" s="663"/>
      <c r="JK469" s="664"/>
      <c r="JL469" s="1326"/>
      <c r="JM469" s="497"/>
      <c r="JN469" s="497"/>
      <c r="JO469" s="501"/>
      <c r="JP469" s="501"/>
      <c r="JQ469" s="501"/>
      <c r="JR469" s="501"/>
      <c r="JS469" s="505"/>
      <c r="JT469" s="503"/>
      <c r="JW469" s="659"/>
      <c r="JX469" s="660"/>
      <c r="JY469" s="661"/>
      <c r="JZ469" s="662"/>
      <c r="KA469" s="663"/>
      <c r="KB469" s="664"/>
      <c r="KC469" s="1326"/>
      <c r="KD469" s="497"/>
      <c r="KE469" s="497"/>
      <c r="KF469" s="501"/>
      <c r="KG469" s="501"/>
      <c r="KH469" s="501"/>
      <c r="KI469" s="501"/>
      <c r="KJ469" s="505"/>
      <c r="KK469" s="503"/>
      <c r="KN469" s="659"/>
      <c r="KO469" s="660"/>
      <c r="KP469" s="661"/>
      <c r="KQ469" s="662"/>
      <c r="KR469" s="663"/>
      <c r="KS469" s="664"/>
      <c r="KT469" s="1326"/>
      <c r="KU469" s="497"/>
      <c r="KV469" s="497"/>
      <c r="KW469" s="501"/>
      <c r="KX469" s="501"/>
      <c r="KY469" s="501"/>
      <c r="KZ469" s="501"/>
      <c r="LA469" s="505"/>
      <c r="LB469" s="503"/>
      <c r="LE469" s="659"/>
      <c r="LF469" s="660"/>
      <c r="LG469" s="661"/>
      <c r="LH469" s="662"/>
      <c r="LI469" s="663"/>
      <c r="LJ469" s="664"/>
      <c r="LK469" s="1326"/>
      <c r="LL469" s="497"/>
      <c r="LM469" s="497"/>
      <c r="LN469" s="501"/>
      <c r="LO469" s="501"/>
      <c r="LP469" s="501"/>
      <c r="LQ469" s="501"/>
      <c r="LR469" s="505"/>
      <c r="LS469" s="503"/>
      <c r="LV469" s="659"/>
      <c r="LW469" s="660"/>
      <c r="LX469" s="661"/>
      <c r="LY469" s="662"/>
      <c r="LZ469" s="663"/>
      <c r="MA469" s="664"/>
      <c r="MB469" s="1326"/>
      <c r="MC469" s="497"/>
      <c r="MD469" s="497"/>
      <c r="ME469" s="501"/>
      <c r="MF469" s="501"/>
      <c r="MG469" s="501"/>
      <c r="MH469" s="501"/>
      <c r="MI469" s="505"/>
      <c r="MJ469" s="503"/>
      <c r="MM469" s="659"/>
      <c r="MN469" s="660"/>
      <c r="MO469" s="661"/>
      <c r="MP469" s="662"/>
      <c r="MQ469" s="663"/>
      <c r="MR469" s="664"/>
      <c r="MS469" s="1326"/>
      <c r="MT469" s="497"/>
      <c r="MU469" s="497"/>
      <c r="MV469" s="501"/>
      <c r="MW469" s="501"/>
      <c r="MX469" s="501"/>
      <c r="MY469" s="501"/>
      <c r="MZ469" s="505"/>
      <c r="NA469" s="503"/>
      <c r="ND469" s="659"/>
      <c r="NE469" s="660"/>
      <c r="NF469" s="661"/>
      <c r="NG469" s="662"/>
      <c r="NH469" s="663"/>
      <c r="NI469" s="664"/>
      <c r="NJ469" s="1326"/>
      <c r="NK469" s="497"/>
      <c r="NL469" s="497"/>
      <c r="NM469" s="501"/>
      <c r="NN469" s="501"/>
      <c r="NO469" s="501"/>
      <c r="NP469" s="501"/>
      <c r="NQ469" s="505"/>
      <c r="NR469" s="503"/>
      <c r="NU469" s="659"/>
      <c r="NV469" s="660"/>
      <c r="NW469" s="661"/>
      <c r="NX469" s="662"/>
      <c r="NY469" s="663"/>
      <c r="NZ469" s="664"/>
      <c r="OA469" s="1326"/>
      <c r="OB469" s="497"/>
      <c r="OC469" s="497"/>
      <c r="OD469" s="501"/>
      <c r="OE469" s="501"/>
      <c r="OF469" s="501"/>
      <c r="OG469" s="501"/>
      <c r="OH469" s="505"/>
      <c r="OI469" s="503"/>
      <c r="OL469" s="659"/>
      <c r="OM469" s="660"/>
      <c r="ON469" s="661"/>
      <c r="OO469" s="662"/>
      <c r="OP469" s="663"/>
      <c r="OQ469" s="664"/>
      <c r="OR469" s="1326"/>
      <c r="OS469" s="497"/>
      <c r="OT469" s="497"/>
      <c r="OU469" s="501"/>
      <c r="OV469" s="501"/>
      <c r="OW469" s="501"/>
      <c r="OX469" s="501"/>
      <c r="OY469" s="505"/>
      <c r="OZ469" s="503"/>
      <c r="PC469" s="659"/>
      <c r="PD469" s="660"/>
      <c r="PE469" s="661"/>
      <c r="PF469" s="662"/>
      <c r="PG469" s="663"/>
      <c r="PH469" s="664"/>
      <c r="PI469" s="1326"/>
      <c r="PJ469" s="497"/>
      <c r="PK469" s="497"/>
      <c r="PL469" s="501"/>
      <c r="PM469" s="501"/>
      <c r="PN469" s="501"/>
      <c r="PO469" s="501"/>
      <c r="PP469" s="505"/>
      <c r="PQ469" s="503"/>
      <c r="PT469" s="659"/>
      <c r="PU469" s="660"/>
      <c r="PV469" s="661"/>
      <c r="PW469" s="662"/>
      <c r="PX469" s="663"/>
      <c r="PY469" s="664"/>
      <c r="PZ469" s="1326"/>
      <c r="QA469" s="497"/>
      <c r="QB469" s="497"/>
      <c r="QC469" s="501"/>
      <c r="QD469" s="501"/>
      <c r="QE469" s="501"/>
      <c r="QF469" s="501"/>
      <c r="QG469" s="505"/>
      <c r="QH469" s="503"/>
      <c r="QK469" s="659"/>
      <c r="QL469" s="660"/>
      <c r="QM469" s="661"/>
      <c r="QN469" s="662"/>
      <c r="QO469" s="663"/>
      <c r="QP469" s="664"/>
      <c r="QQ469" s="1326"/>
      <c r="QR469" s="497"/>
      <c r="QS469" s="497"/>
      <c r="QT469" s="501"/>
      <c r="QU469" s="501"/>
      <c r="QV469" s="501"/>
      <c r="QW469" s="501"/>
      <c r="QX469" s="505"/>
      <c r="QY469" s="503"/>
      <c r="RB469" s="428"/>
      <c r="RC469" s="436"/>
      <c r="RD469" s="440"/>
      <c r="RE469" s="406"/>
      <c r="RF469" s="438"/>
      <c r="RG469" s="439"/>
      <c r="RH469" s="439"/>
      <c r="RI469" s="497"/>
      <c r="RJ469" s="497"/>
      <c r="RK469" s="501"/>
      <c r="RL469" s="501"/>
      <c r="RM469" s="501"/>
      <c r="RN469" s="501"/>
      <c r="RO469" s="505"/>
      <c r="RP469" s="503"/>
      <c r="RS469" s="428"/>
      <c r="RT469" s="436"/>
      <c r="RU469" s="440"/>
      <c r="RV469" s="406"/>
      <c r="RW469" s="438"/>
      <c r="RX469" s="439"/>
      <c r="RY469" s="439"/>
      <c r="RZ469" s="497"/>
      <c r="SA469" s="497"/>
      <c r="SB469" s="501"/>
      <c r="SC469" s="501"/>
      <c r="SD469" s="501"/>
      <c r="SE469" s="501"/>
      <c r="SF469" s="505"/>
      <c r="SG469" s="503"/>
      <c r="SJ469" s="428"/>
      <c r="SK469" s="436"/>
      <c r="SL469" s="440"/>
      <c r="SM469" s="406"/>
      <c r="SN469" s="438"/>
      <c r="SO469" s="439"/>
      <c r="SP469" s="439"/>
      <c r="SQ469" s="497"/>
      <c r="SR469" s="497"/>
      <c r="SS469" s="501"/>
      <c r="ST469" s="501"/>
      <c r="SU469" s="501"/>
      <c r="SV469" s="501"/>
      <c r="SW469" s="505"/>
      <c r="SX469" s="503"/>
    </row>
    <row r="470" spans="2:518" ht="43.5" hidden="1" customHeight="1" thickTop="1" thickBot="1">
      <c r="B470" s="577"/>
      <c r="C470" s="578"/>
      <c r="D470" s="579"/>
      <c r="E470" s="580"/>
      <c r="F470" s="581"/>
      <c r="G470" s="585"/>
      <c r="H470" s="595"/>
      <c r="K470" s="577"/>
      <c r="L470" s="767"/>
      <c r="M470" s="579"/>
      <c r="N470" s="580"/>
      <c r="O470" s="581"/>
      <c r="P470" s="585"/>
      <c r="Q470" s="1326"/>
      <c r="R470" s="497"/>
      <c r="S470" s="497"/>
      <c r="T470" s="498"/>
      <c r="U470" s="498"/>
      <c r="V470" s="498"/>
      <c r="W470" s="498"/>
      <c r="X470" s="504"/>
      <c r="Y470" s="500"/>
      <c r="Z470" s="486"/>
      <c r="AA470" s="486"/>
      <c r="AB470" s="577"/>
      <c r="AC470" s="767"/>
      <c r="AD470" s="579"/>
      <c r="AE470" s="580"/>
      <c r="AF470" s="581"/>
      <c r="AG470" s="585"/>
      <c r="AH470" s="1326"/>
      <c r="AI470" s="497"/>
      <c r="AJ470" s="497"/>
      <c r="AK470" s="498"/>
      <c r="AL470" s="498"/>
      <c r="AM470" s="498"/>
      <c r="AN470" s="498"/>
      <c r="AO470" s="504"/>
      <c r="AP470" s="500"/>
      <c r="AQ470" s="486"/>
      <c r="AR470" s="486"/>
      <c r="AS470" s="577"/>
      <c r="AT470" s="767"/>
      <c r="AU470" s="579"/>
      <c r="AV470" s="580"/>
      <c r="AW470" s="581"/>
      <c r="AX470" s="585"/>
      <c r="AY470" s="1326"/>
      <c r="AZ470" s="497"/>
      <c r="BA470" s="497"/>
      <c r="BB470" s="498"/>
      <c r="BC470" s="498"/>
      <c r="BD470" s="498"/>
      <c r="BE470" s="498"/>
      <c r="BF470" s="504"/>
      <c r="BG470" s="500"/>
      <c r="BJ470" s="577"/>
      <c r="BK470" s="767"/>
      <c r="BL470" s="579"/>
      <c r="BM470" s="580"/>
      <c r="BN470" s="581"/>
      <c r="BO470" s="585"/>
      <c r="BP470" s="1326"/>
      <c r="BQ470" s="497"/>
      <c r="BR470" s="497"/>
      <c r="BS470" s="498"/>
      <c r="BT470" s="498"/>
      <c r="BU470" s="498"/>
      <c r="BV470" s="498"/>
      <c r="BW470" s="504"/>
      <c r="BX470" s="500"/>
      <c r="CA470" s="577"/>
      <c r="CB470" s="767"/>
      <c r="CC470" s="579"/>
      <c r="CD470" s="580"/>
      <c r="CE470" s="581"/>
      <c r="CF470" s="585"/>
      <c r="CG470" s="1326"/>
      <c r="CH470" s="497"/>
      <c r="CI470" s="497"/>
      <c r="CJ470" s="498"/>
      <c r="CK470" s="498"/>
      <c r="CL470" s="498"/>
      <c r="CM470" s="498"/>
      <c r="CN470" s="504"/>
      <c r="CO470" s="500"/>
      <c r="CR470" s="577"/>
      <c r="CS470" s="767"/>
      <c r="CT470" s="579"/>
      <c r="CU470" s="580"/>
      <c r="CV470" s="581"/>
      <c r="CW470" s="585"/>
      <c r="CX470" s="1326"/>
      <c r="CY470" s="497"/>
      <c r="CZ470" s="497"/>
      <c r="DA470" s="498"/>
      <c r="DB470" s="498"/>
      <c r="DC470" s="498"/>
      <c r="DD470" s="498"/>
      <c r="DE470" s="504"/>
      <c r="DF470" s="500"/>
      <c r="DI470" s="577"/>
      <c r="DJ470" s="767"/>
      <c r="DK470" s="579"/>
      <c r="DL470" s="580"/>
      <c r="DM470" s="581"/>
      <c r="DN470" s="585"/>
      <c r="DO470" s="1326"/>
      <c r="DP470" s="497"/>
      <c r="DQ470" s="497"/>
      <c r="DR470" s="498"/>
      <c r="DS470" s="498"/>
      <c r="DT470" s="498"/>
      <c r="DU470" s="498"/>
      <c r="DV470" s="504"/>
      <c r="DW470" s="500"/>
      <c r="DZ470" s="577"/>
      <c r="EA470" s="767"/>
      <c r="EB470" s="579"/>
      <c r="EC470" s="580"/>
      <c r="ED470" s="581"/>
      <c r="EE470" s="585"/>
      <c r="EF470" s="1326"/>
      <c r="EG470" s="497"/>
      <c r="EH470" s="497"/>
      <c r="EI470" s="498"/>
      <c r="EJ470" s="498"/>
      <c r="EK470" s="498"/>
      <c r="EL470" s="498"/>
      <c r="EM470" s="504"/>
      <c r="EN470" s="500"/>
      <c r="EQ470" s="665"/>
      <c r="ER470" s="666"/>
      <c r="ES470" s="667"/>
      <c r="ET470" s="668"/>
      <c r="EU470" s="669"/>
      <c r="EV470" s="691"/>
      <c r="EW470" s="1326"/>
      <c r="EX470" s="497" t="e">
        <f>IF(EXACT(VLOOKUP(EQ470,OFERTA_0,2,FALSE),ER470),1,0)</f>
        <v>#N/A</v>
      </c>
      <c r="EY470" s="497" t="e">
        <f>IF(EXACT(VLOOKUP(EQ470,OFERTA_0,3,FALSE),ES470),1,0)</f>
        <v>#N/A</v>
      </c>
      <c r="EZ470" s="498" t="e">
        <f>IF(EXACT(VLOOKUP(EQ470,OFERTA_0,4,FALSE),ET470),1,0)</f>
        <v>#N/A</v>
      </c>
      <c r="FA470" s="498">
        <f>IF(EU470=0,0,1)</f>
        <v>0</v>
      </c>
      <c r="FB470" s="498">
        <f>IF(EV470=0,0,1)</f>
        <v>0</v>
      </c>
      <c r="FC470" s="498" t="e">
        <f>PRODUCT(EX470:FB470)</f>
        <v>#N/A</v>
      </c>
      <c r="FD470" s="504">
        <f>ROUND(EV470,0)</f>
        <v>0</v>
      </c>
      <c r="FE470" s="500">
        <f>EV470-FD470</f>
        <v>0</v>
      </c>
      <c r="FH470" s="665"/>
      <c r="FI470" s="666"/>
      <c r="FJ470" s="667"/>
      <c r="FK470" s="668"/>
      <c r="FL470" s="669"/>
      <c r="FM470" s="691"/>
      <c r="FN470" s="1326"/>
      <c r="FO470" s="497" t="e">
        <f>IF(EXACT(VLOOKUP(FH470,OFERTA_0,2,FALSE),FI470),1,0)</f>
        <v>#N/A</v>
      </c>
      <c r="FP470" s="497" t="e">
        <f>IF(EXACT(VLOOKUP(FH470,OFERTA_0,3,FALSE),FJ470),1,0)</f>
        <v>#N/A</v>
      </c>
      <c r="FQ470" s="498" t="e">
        <f>IF(EXACT(VLOOKUP(FH470,OFERTA_0,4,FALSE),FK470),1,0)</f>
        <v>#N/A</v>
      </c>
      <c r="FR470" s="498">
        <f>IF(FL470=0,0,1)</f>
        <v>0</v>
      </c>
      <c r="FS470" s="498">
        <f>IF(FM470=0,0,1)</f>
        <v>0</v>
      </c>
      <c r="FT470" s="498" t="e">
        <f>PRODUCT(FO470:FS470)</f>
        <v>#N/A</v>
      </c>
      <c r="FU470" s="504">
        <f>ROUND(FM470,0)</f>
        <v>0</v>
      </c>
      <c r="FV470" s="500">
        <f>FM470-FU470</f>
        <v>0</v>
      </c>
      <c r="FY470" s="665"/>
      <c r="FZ470" s="666"/>
      <c r="GA470" s="667"/>
      <c r="GB470" s="668"/>
      <c r="GC470" s="669"/>
      <c r="GD470" s="691"/>
      <c r="GE470" s="1326"/>
      <c r="GF470" s="497" t="e">
        <f>IF(EXACT(VLOOKUP(FY470,OFERTA_0,2,FALSE),FZ470),1,0)</f>
        <v>#N/A</v>
      </c>
      <c r="GG470" s="497" t="e">
        <f>IF(EXACT(VLOOKUP(FY470,OFERTA_0,3,FALSE),GA470),1,0)</f>
        <v>#N/A</v>
      </c>
      <c r="GH470" s="498" t="e">
        <f>IF(EXACT(VLOOKUP(FY470,OFERTA_0,4,FALSE),GB470),1,0)</f>
        <v>#N/A</v>
      </c>
      <c r="GI470" s="498">
        <f>IF(GC470=0,0,1)</f>
        <v>0</v>
      </c>
      <c r="GJ470" s="498">
        <f>IF(GD470=0,0,1)</f>
        <v>0</v>
      </c>
      <c r="GK470" s="498" t="e">
        <f>PRODUCT(GF470:GJ470)</f>
        <v>#N/A</v>
      </c>
      <c r="GL470" s="504">
        <f>ROUND(GD470,0)</f>
        <v>0</v>
      </c>
      <c r="GM470" s="500">
        <f>GD470-GL470</f>
        <v>0</v>
      </c>
      <c r="GP470" s="665"/>
      <c r="GQ470" s="666"/>
      <c r="GR470" s="667"/>
      <c r="GS470" s="668"/>
      <c r="GT470" s="669"/>
      <c r="GU470" s="691"/>
      <c r="GV470" s="1326"/>
      <c r="GW470" s="497" t="e">
        <f>IF(EXACT(VLOOKUP(GP470,OFERTA_0,2,FALSE),GQ470),1,0)</f>
        <v>#N/A</v>
      </c>
      <c r="GX470" s="497" t="e">
        <f>IF(EXACT(VLOOKUP(GP470,OFERTA_0,3,FALSE),GR470),1,0)</f>
        <v>#N/A</v>
      </c>
      <c r="GY470" s="498" t="e">
        <f>IF(EXACT(VLOOKUP(GP470,OFERTA_0,4,FALSE),GS470),1,0)</f>
        <v>#N/A</v>
      </c>
      <c r="GZ470" s="498">
        <f>IF(GT470=0,0,1)</f>
        <v>0</v>
      </c>
      <c r="HA470" s="498">
        <f>IF(GU470=0,0,1)</f>
        <v>0</v>
      </c>
      <c r="HB470" s="498" t="e">
        <f>PRODUCT(GW470:HA470)</f>
        <v>#N/A</v>
      </c>
      <c r="HC470" s="504">
        <f>ROUND(GU470,0)</f>
        <v>0</v>
      </c>
      <c r="HD470" s="500">
        <f>GU470-HC470</f>
        <v>0</v>
      </c>
      <c r="HG470" s="665"/>
      <c r="HH470" s="666"/>
      <c r="HI470" s="667"/>
      <c r="HJ470" s="668"/>
      <c r="HK470" s="669"/>
      <c r="HL470" s="691"/>
      <c r="HM470" s="1326"/>
      <c r="HN470" s="497" t="e">
        <f>IF(EXACT(VLOOKUP(HG470,OFERTA_0,2,FALSE),HH470),1,0)</f>
        <v>#N/A</v>
      </c>
      <c r="HO470" s="497" t="e">
        <f>IF(EXACT(VLOOKUP(HG470,OFERTA_0,3,FALSE),HI470),1,0)</f>
        <v>#N/A</v>
      </c>
      <c r="HP470" s="498" t="e">
        <f>IF(EXACT(VLOOKUP(HG470,OFERTA_0,4,FALSE),HJ470),1,0)</f>
        <v>#N/A</v>
      </c>
      <c r="HQ470" s="498">
        <f>IF(HK470=0,0,1)</f>
        <v>0</v>
      </c>
      <c r="HR470" s="498">
        <f>IF(HL470=0,0,1)</f>
        <v>0</v>
      </c>
      <c r="HS470" s="498" t="e">
        <f>PRODUCT(HN470:HR470)</f>
        <v>#N/A</v>
      </c>
      <c r="HT470" s="504">
        <f>ROUND(HL470,0)</f>
        <v>0</v>
      </c>
      <c r="HU470" s="500">
        <f>HL470-HT470</f>
        <v>0</v>
      </c>
      <c r="HX470" s="665"/>
      <c r="HY470" s="666"/>
      <c r="HZ470" s="667"/>
      <c r="IA470" s="668"/>
      <c r="IB470" s="669"/>
      <c r="IC470" s="691"/>
      <c r="ID470" s="1326"/>
      <c r="IE470" s="497" t="e">
        <f>IF(EXACT(VLOOKUP(HX470,OFERTA_0,2,FALSE),HY470),1,0)</f>
        <v>#N/A</v>
      </c>
      <c r="IF470" s="497" t="e">
        <f>IF(EXACT(VLOOKUP(HX470,OFERTA_0,3,FALSE),HZ470),1,0)</f>
        <v>#N/A</v>
      </c>
      <c r="IG470" s="498" t="e">
        <f>IF(EXACT(VLOOKUP(HX470,OFERTA_0,4,FALSE),IA470),1,0)</f>
        <v>#N/A</v>
      </c>
      <c r="IH470" s="498">
        <f>IF(IB470=0,0,1)</f>
        <v>0</v>
      </c>
      <c r="II470" s="498">
        <f>IF(IC470=0,0,1)</f>
        <v>0</v>
      </c>
      <c r="IJ470" s="498" t="e">
        <f>PRODUCT(IE470:II470)</f>
        <v>#N/A</v>
      </c>
      <c r="IK470" s="504">
        <f>ROUND(IC470,0)</f>
        <v>0</v>
      </c>
      <c r="IL470" s="500">
        <f>IC470-IK470</f>
        <v>0</v>
      </c>
      <c r="IO470" s="665"/>
      <c r="IP470" s="666"/>
      <c r="IQ470" s="667"/>
      <c r="IR470" s="668"/>
      <c r="IS470" s="669"/>
      <c r="IT470" s="691"/>
      <c r="IU470" s="1326"/>
      <c r="IV470" s="497" t="e">
        <f>IF(EXACT(VLOOKUP(IO470,OFERTA_0,2,FALSE),IP470),1,0)</f>
        <v>#N/A</v>
      </c>
      <c r="IW470" s="497" t="e">
        <f>IF(EXACT(VLOOKUP(IO470,OFERTA_0,3,FALSE),IQ470),1,0)</f>
        <v>#N/A</v>
      </c>
      <c r="IX470" s="498" t="e">
        <f>IF(EXACT(VLOOKUP(IO470,OFERTA_0,4,FALSE),IR470),1,0)</f>
        <v>#N/A</v>
      </c>
      <c r="IY470" s="498">
        <f>IF(IS470=0,0,1)</f>
        <v>0</v>
      </c>
      <c r="IZ470" s="498">
        <f>IF(IT470=0,0,1)</f>
        <v>0</v>
      </c>
      <c r="JA470" s="498" t="e">
        <f>PRODUCT(IV470:IZ470)</f>
        <v>#N/A</v>
      </c>
      <c r="JB470" s="504">
        <f>ROUND(IT470,0)</f>
        <v>0</v>
      </c>
      <c r="JC470" s="500">
        <f>IT470-JB470</f>
        <v>0</v>
      </c>
      <c r="JF470" s="665"/>
      <c r="JG470" s="666"/>
      <c r="JH470" s="667"/>
      <c r="JI470" s="668"/>
      <c r="JJ470" s="669"/>
      <c r="JK470" s="691"/>
      <c r="JL470" s="1326"/>
      <c r="JM470" s="497" t="e">
        <f>IF(EXACT(VLOOKUP(JF470,OFERTA_0,2,FALSE),JG470),1,0)</f>
        <v>#N/A</v>
      </c>
      <c r="JN470" s="497" t="e">
        <f>IF(EXACT(VLOOKUP(JF470,OFERTA_0,3,FALSE),JH470),1,0)</f>
        <v>#N/A</v>
      </c>
      <c r="JO470" s="498" t="e">
        <f>IF(EXACT(VLOOKUP(JF470,OFERTA_0,4,FALSE),JI470),1,0)</f>
        <v>#N/A</v>
      </c>
      <c r="JP470" s="498">
        <f>IF(JJ470=0,0,1)</f>
        <v>0</v>
      </c>
      <c r="JQ470" s="498">
        <f>IF(JK470=0,0,1)</f>
        <v>0</v>
      </c>
      <c r="JR470" s="498" t="e">
        <f>PRODUCT(JM470:JQ470)</f>
        <v>#N/A</v>
      </c>
      <c r="JS470" s="504">
        <f>ROUND(JK470,0)</f>
        <v>0</v>
      </c>
      <c r="JT470" s="500">
        <f>JK470-JS470</f>
        <v>0</v>
      </c>
      <c r="JW470" s="665"/>
      <c r="JX470" s="666"/>
      <c r="JY470" s="667"/>
      <c r="JZ470" s="668"/>
      <c r="KA470" s="669"/>
      <c r="KB470" s="691"/>
      <c r="KC470" s="1326"/>
      <c r="KD470" s="497" t="e">
        <f>IF(EXACT(VLOOKUP(JW470,OFERTA_0,2,FALSE),JX470),1,0)</f>
        <v>#N/A</v>
      </c>
      <c r="KE470" s="497" t="e">
        <f>IF(EXACT(VLOOKUP(JW470,OFERTA_0,3,FALSE),JY470),1,0)</f>
        <v>#N/A</v>
      </c>
      <c r="KF470" s="498" t="e">
        <f>IF(EXACT(VLOOKUP(JW470,OFERTA_0,4,FALSE),JZ470),1,0)</f>
        <v>#N/A</v>
      </c>
      <c r="KG470" s="498">
        <f>IF(KA470=0,0,1)</f>
        <v>0</v>
      </c>
      <c r="KH470" s="498">
        <f>IF(KB470=0,0,1)</f>
        <v>0</v>
      </c>
      <c r="KI470" s="498" t="e">
        <f>PRODUCT(KD470:KH470)</f>
        <v>#N/A</v>
      </c>
      <c r="KJ470" s="504">
        <f>ROUND(KB470,0)</f>
        <v>0</v>
      </c>
      <c r="KK470" s="500">
        <f>KB470-KJ470</f>
        <v>0</v>
      </c>
      <c r="KN470" s="665"/>
      <c r="KO470" s="666"/>
      <c r="KP470" s="667"/>
      <c r="KQ470" s="668"/>
      <c r="KR470" s="669"/>
      <c r="KS470" s="691"/>
      <c r="KT470" s="1326"/>
      <c r="KU470" s="497" t="e">
        <f>IF(EXACT(VLOOKUP(KN470,OFERTA_0,2,FALSE),KO470),1,0)</f>
        <v>#N/A</v>
      </c>
      <c r="KV470" s="497" t="e">
        <f>IF(EXACT(VLOOKUP(KN470,OFERTA_0,3,FALSE),KP470),1,0)</f>
        <v>#N/A</v>
      </c>
      <c r="KW470" s="498" t="e">
        <f>IF(EXACT(VLOOKUP(KN470,OFERTA_0,4,FALSE),KQ470),1,0)</f>
        <v>#N/A</v>
      </c>
      <c r="KX470" s="498">
        <f>IF(KR470=0,0,1)</f>
        <v>0</v>
      </c>
      <c r="KY470" s="498">
        <f>IF(KS470=0,0,1)</f>
        <v>0</v>
      </c>
      <c r="KZ470" s="498" t="e">
        <f>PRODUCT(KU470:KY470)</f>
        <v>#N/A</v>
      </c>
      <c r="LA470" s="504">
        <f>ROUND(KS470,0)</f>
        <v>0</v>
      </c>
      <c r="LB470" s="500">
        <f>KS470-LA470</f>
        <v>0</v>
      </c>
      <c r="LE470" s="665"/>
      <c r="LF470" s="666"/>
      <c r="LG470" s="667"/>
      <c r="LH470" s="668"/>
      <c r="LI470" s="669"/>
      <c r="LJ470" s="691"/>
      <c r="LK470" s="1326"/>
      <c r="LL470" s="497" t="e">
        <f>IF(EXACT(VLOOKUP(LE470,OFERTA_0,2,FALSE),LF470),1,0)</f>
        <v>#N/A</v>
      </c>
      <c r="LM470" s="497" t="e">
        <f>IF(EXACT(VLOOKUP(LE470,OFERTA_0,3,FALSE),LG470),1,0)</f>
        <v>#N/A</v>
      </c>
      <c r="LN470" s="498" t="e">
        <f>IF(EXACT(VLOOKUP(LE470,OFERTA_0,4,FALSE),LH470),1,0)</f>
        <v>#N/A</v>
      </c>
      <c r="LO470" s="498">
        <f>IF(LI470=0,0,1)</f>
        <v>0</v>
      </c>
      <c r="LP470" s="498">
        <f>IF(LJ470=0,0,1)</f>
        <v>0</v>
      </c>
      <c r="LQ470" s="498" t="e">
        <f>PRODUCT(LL470:LP470)</f>
        <v>#N/A</v>
      </c>
      <c r="LR470" s="504">
        <f>ROUND(LJ470,0)</f>
        <v>0</v>
      </c>
      <c r="LS470" s="500">
        <f>LJ470-LR470</f>
        <v>0</v>
      </c>
      <c r="LV470" s="665"/>
      <c r="LW470" s="666"/>
      <c r="LX470" s="667"/>
      <c r="LY470" s="668"/>
      <c r="LZ470" s="669"/>
      <c r="MA470" s="691"/>
      <c r="MB470" s="1326"/>
      <c r="MC470" s="497" t="e">
        <f>IF(EXACT(VLOOKUP(LV470,OFERTA_0,2,FALSE),LW470),1,0)</f>
        <v>#N/A</v>
      </c>
      <c r="MD470" s="497" t="e">
        <f>IF(EXACT(VLOOKUP(LV470,OFERTA_0,3,FALSE),LX470),1,0)</f>
        <v>#N/A</v>
      </c>
      <c r="ME470" s="498" t="e">
        <f>IF(EXACT(VLOOKUP(LV470,OFERTA_0,4,FALSE),LY470),1,0)</f>
        <v>#N/A</v>
      </c>
      <c r="MF470" s="498">
        <f>IF(LZ470=0,0,1)</f>
        <v>0</v>
      </c>
      <c r="MG470" s="498">
        <f>IF(MA470=0,0,1)</f>
        <v>0</v>
      </c>
      <c r="MH470" s="498" t="e">
        <f>PRODUCT(MC470:MG470)</f>
        <v>#N/A</v>
      </c>
      <c r="MI470" s="504">
        <f>ROUND(MA470,0)</f>
        <v>0</v>
      </c>
      <c r="MJ470" s="500">
        <f>MA470-MI470</f>
        <v>0</v>
      </c>
      <c r="MM470" s="665"/>
      <c r="MN470" s="666"/>
      <c r="MO470" s="667"/>
      <c r="MP470" s="668"/>
      <c r="MQ470" s="669"/>
      <c r="MR470" s="691"/>
      <c r="MS470" s="1326"/>
      <c r="MT470" s="497" t="e">
        <f>IF(EXACT(VLOOKUP(MM470,OFERTA_0,2,FALSE),MN470),1,0)</f>
        <v>#N/A</v>
      </c>
      <c r="MU470" s="497" t="e">
        <f>IF(EXACT(VLOOKUP(MM470,OFERTA_0,3,FALSE),MO470),1,0)</f>
        <v>#N/A</v>
      </c>
      <c r="MV470" s="498" t="e">
        <f>IF(EXACT(VLOOKUP(MM470,OFERTA_0,4,FALSE),MP470),1,0)</f>
        <v>#N/A</v>
      </c>
      <c r="MW470" s="498">
        <f>IF(MQ470=0,0,1)</f>
        <v>0</v>
      </c>
      <c r="MX470" s="498">
        <f>IF(MR470=0,0,1)</f>
        <v>0</v>
      </c>
      <c r="MY470" s="498" t="e">
        <f>PRODUCT(MT470:MX470)</f>
        <v>#N/A</v>
      </c>
      <c r="MZ470" s="504">
        <f>ROUND(MR470,0)</f>
        <v>0</v>
      </c>
      <c r="NA470" s="500">
        <f>MR470-MZ470</f>
        <v>0</v>
      </c>
      <c r="ND470" s="665"/>
      <c r="NE470" s="666"/>
      <c r="NF470" s="667"/>
      <c r="NG470" s="668"/>
      <c r="NH470" s="669"/>
      <c r="NI470" s="691"/>
      <c r="NJ470" s="1326"/>
      <c r="NK470" s="497" t="e">
        <f>IF(EXACT(VLOOKUP(ND470,OFERTA_0,2,FALSE),NE470),1,0)</f>
        <v>#N/A</v>
      </c>
      <c r="NL470" s="497" t="e">
        <f>IF(EXACT(VLOOKUP(ND470,OFERTA_0,3,FALSE),NF470),1,0)</f>
        <v>#N/A</v>
      </c>
      <c r="NM470" s="498" t="e">
        <f>IF(EXACT(VLOOKUP(ND470,OFERTA_0,4,FALSE),NG470),1,0)</f>
        <v>#N/A</v>
      </c>
      <c r="NN470" s="498">
        <f>IF(NH470=0,0,1)</f>
        <v>0</v>
      </c>
      <c r="NO470" s="498">
        <f>IF(NI470=0,0,1)</f>
        <v>0</v>
      </c>
      <c r="NP470" s="498" t="e">
        <f>PRODUCT(NK470:NO470)</f>
        <v>#N/A</v>
      </c>
      <c r="NQ470" s="504">
        <f>ROUND(NI470,0)</f>
        <v>0</v>
      </c>
      <c r="NR470" s="500">
        <f>NI470-NQ470</f>
        <v>0</v>
      </c>
      <c r="NU470" s="665"/>
      <c r="NV470" s="666"/>
      <c r="NW470" s="667"/>
      <c r="NX470" s="668"/>
      <c r="NY470" s="669"/>
      <c r="NZ470" s="691"/>
      <c r="OA470" s="1326"/>
      <c r="OB470" s="497" t="e">
        <f>IF(EXACT(VLOOKUP(NU470,OFERTA_0,2,FALSE),NV470),1,0)</f>
        <v>#N/A</v>
      </c>
      <c r="OC470" s="497" t="e">
        <f>IF(EXACT(VLOOKUP(NU470,OFERTA_0,3,FALSE),NW470),1,0)</f>
        <v>#N/A</v>
      </c>
      <c r="OD470" s="498" t="e">
        <f>IF(EXACT(VLOOKUP(NU470,OFERTA_0,4,FALSE),NX470),1,0)</f>
        <v>#N/A</v>
      </c>
      <c r="OE470" s="498">
        <f>IF(NY470=0,0,1)</f>
        <v>0</v>
      </c>
      <c r="OF470" s="498">
        <f>IF(NZ470=0,0,1)</f>
        <v>0</v>
      </c>
      <c r="OG470" s="498" t="e">
        <f>PRODUCT(OB470:OF470)</f>
        <v>#N/A</v>
      </c>
      <c r="OH470" s="504">
        <f>ROUND(NZ470,0)</f>
        <v>0</v>
      </c>
      <c r="OI470" s="500">
        <f>NZ470-OH470</f>
        <v>0</v>
      </c>
      <c r="OL470" s="665"/>
      <c r="OM470" s="666"/>
      <c r="ON470" s="667"/>
      <c r="OO470" s="668"/>
      <c r="OP470" s="669"/>
      <c r="OQ470" s="691"/>
      <c r="OR470" s="1326"/>
      <c r="OS470" s="497" t="e">
        <f>IF(EXACT(VLOOKUP(OL470,OFERTA_0,2,FALSE),OM470),1,0)</f>
        <v>#N/A</v>
      </c>
      <c r="OT470" s="497" t="e">
        <f>IF(EXACT(VLOOKUP(OL470,OFERTA_0,3,FALSE),ON470),1,0)</f>
        <v>#N/A</v>
      </c>
      <c r="OU470" s="498" t="e">
        <f>IF(EXACT(VLOOKUP(OL470,OFERTA_0,4,FALSE),OO470),1,0)</f>
        <v>#N/A</v>
      </c>
      <c r="OV470" s="498">
        <f>IF(OP470=0,0,1)</f>
        <v>0</v>
      </c>
      <c r="OW470" s="498">
        <f>IF(OQ470=0,0,1)</f>
        <v>0</v>
      </c>
      <c r="OX470" s="498" t="e">
        <f>PRODUCT(OS470:OW470)</f>
        <v>#N/A</v>
      </c>
      <c r="OY470" s="504">
        <f>ROUND(OQ470,0)</f>
        <v>0</v>
      </c>
      <c r="OZ470" s="500">
        <f>OQ470-OY470</f>
        <v>0</v>
      </c>
      <c r="PC470" s="665"/>
      <c r="PD470" s="666"/>
      <c r="PE470" s="667"/>
      <c r="PF470" s="668"/>
      <c r="PG470" s="669"/>
      <c r="PH470" s="691"/>
      <c r="PI470" s="1326"/>
      <c r="PJ470" s="497" t="e">
        <f>IF(EXACT(VLOOKUP(PC470,OFERTA_0,2,FALSE),PD470),1,0)</f>
        <v>#N/A</v>
      </c>
      <c r="PK470" s="497" t="e">
        <f>IF(EXACT(VLOOKUP(PC470,OFERTA_0,3,FALSE),PE470),1,0)</f>
        <v>#N/A</v>
      </c>
      <c r="PL470" s="498" t="e">
        <f>IF(EXACT(VLOOKUP(PC470,OFERTA_0,4,FALSE),PF470),1,0)</f>
        <v>#N/A</v>
      </c>
      <c r="PM470" s="498">
        <f>IF(PG470=0,0,1)</f>
        <v>0</v>
      </c>
      <c r="PN470" s="498">
        <f>IF(PH470=0,0,1)</f>
        <v>0</v>
      </c>
      <c r="PO470" s="498" t="e">
        <f>PRODUCT(PJ470:PN470)</f>
        <v>#N/A</v>
      </c>
      <c r="PP470" s="504">
        <f>ROUND(PH470,0)</f>
        <v>0</v>
      </c>
      <c r="PQ470" s="500">
        <f>PH470-PP470</f>
        <v>0</v>
      </c>
      <c r="PT470" s="665"/>
      <c r="PU470" s="666"/>
      <c r="PV470" s="667"/>
      <c r="PW470" s="668"/>
      <c r="PX470" s="669"/>
      <c r="PY470" s="691"/>
      <c r="PZ470" s="1326"/>
      <c r="QA470" s="497" t="e">
        <f>IF(EXACT(VLOOKUP(PT470,OFERTA_0,2,FALSE),PU470),1,0)</f>
        <v>#N/A</v>
      </c>
      <c r="QB470" s="497" t="e">
        <f>IF(EXACT(VLOOKUP(PT470,OFERTA_0,3,FALSE),PV470),1,0)</f>
        <v>#N/A</v>
      </c>
      <c r="QC470" s="498" t="e">
        <f>IF(EXACT(VLOOKUP(PT470,OFERTA_0,4,FALSE),PW470),1,0)</f>
        <v>#N/A</v>
      </c>
      <c r="QD470" s="498">
        <f>IF(PX470=0,0,1)</f>
        <v>0</v>
      </c>
      <c r="QE470" s="498">
        <f>IF(PY470=0,0,1)</f>
        <v>0</v>
      </c>
      <c r="QF470" s="498" t="e">
        <f>PRODUCT(QA470:QE470)</f>
        <v>#N/A</v>
      </c>
      <c r="QG470" s="504">
        <f>ROUND(PY470,0)</f>
        <v>0</v>
      </c>
      <c r="QH470" s="500">
        <f>PY470-QG470</f>
        <v>0</v>
      </c>
      <c r="QK470" s="665"/>
      <c r="QL470" s="666"/>
      <c r="QM470" s="667"/>
      <c r="QN470" s="668"/>
      <c r="QO470" s="669"/>
      <c r="QP470" s="691"/>
      <c r="QQ470" s="1326"/>
      <c r="QR470" s="497" t="e">
        <f>IF(EXACT(VLOOKUP(QK470,OFERTA_0,2,FALSE),QL470),1,0)</f>
        <v>#N/A</v>
      </c>
      <c r="QS470" s="497" t="e">
        <f>IF(EXACT(VLOOKUP(QK470,OFERTA_0,3,FALSE),QM470),1,0)</f>
        <v>#N/A</v>
      </c>
      <c r="QT470" s="498" t="e">
        <f>IF(EXACT(VLOOKUP(QK470,OFERTA_0,4,FALSE),QN470),1,0)</f>
        <v>#N/A</v>
      </c>
      <c r="QU470" s="498">
        <f>IF(QO470=0,0,1)</f>
        <v>0</v>
      </c>
      <c r="QV470" s="498">
        <f>IF(QP470=0,0,1)</f>
        <v>0</v>
      </c>
      <c r="QW470" s="498" t="e">
        <f>PRODUCT(QR470:QV470)</f>
        <v>#N/A</v>
      </c>
      <c r="QX470" s="504">
        <f>ROUND(QP470,0)</f>
        <v>0</v>
      </c>
      <c r="QY470" s="500">
        <f>QP470-QX470</f>
        <v>0</v>
      </c>
      <c r="RB470" s="428"/>
      <c r="RC470" s="436"/>
      <c r="RD470" s="440"/>
      <c r="RE470" s="406"/>
      <c r="RF470" s="438"/>
      <c r="RG470" s="439"/>
      <c r="RH470" s="439"/>
      <c r="RI470" s="497"/>
      <c r="RJ470" s="497"/>
      <c r="RK470" s="501"/>
      <c r="RL470" s="501"/>
      <c r="RM470" s="501"/>
      <c r="RN470" s="501"/>
      <c r="RO470" s="505"/>
      <c r="RP470" s="503"/>
      <c r="RS470" s="428"/>
      <c r="RT470" s="436"/>
      <c r="RU470" s="440"/>
      <c r="RV470" s="406"/>
      <c r="RW470" s="438"/>
      <c r="RX470" s="439"/>
      <c r="RY470" s="439"/>
      <c r="RZ470" s="497"/>
      <c r="SA470" s="497"/>
      <c r="SB470" s="501"/>
      <c r="SC470" s="501"/>
      <c r="SD470" s="501"/>
      <c r="SE470" s="501"/>
      <c r="SF470" s="505"/>
      <c r="SG470" s="503"/>
      <c r="SJ470" s="428"/>
      <c r="SK470" s="436"/>
      <c r="SL470" s="440"/>
      <c r="SM470" s="406"/>
      <c r="SN470" s="438"/>
      <c r="SO470" s="439"/>
      <c r="SP470" s="439"/>
      <c r="SQ470" s="497"/>
      <c r="SR470" s="497"/>
      <c r="SS470" s="501"/>
      <c r="ST470" s="501"/>
      <c r="SU470" s="501"/>
      <c r="SV470" s="501"/>
      <c r="SW470" s="505"/>
      <c r="SX470" s="503"/>
    </row>
    <row r="471" spans="2:518" ht="36.75" hidden="1" customHeight="1" thickTop="1" thickBot="1">
      <c r="B471" s="571"/>
      <c r="C471" s="572"/>
      <c r="D471" s="573"/>
      <c r="E471" s="574"/>
      <c r="F471" s="575"/>
      <c r="G471" s="576"/>
      <c r="H471" s="595"/>
      <c r="K471" s="571"/>
      <c r="L471" s="766"/>
      <c r="M471" s="573"/>
      <c r="N471" s="574"/>
      <c r="O471" s="575"/>
      <c r="P471" s="576"/>
      <c r="Q471" s="1326"/>
      <c r="R471" s="497"/>
      <c r="S471" s="497"/>
      <c r="T471" s="501"/>
      <c r="U471" s="501"/>
      <c r="V471" s="501"/>
      <c r="W471" s="501"/>
      <c r="X471" s="505"/>
      <c r="Y471" s="503"/>
      <c r="Z471" s="486"/>
      <c r="AA471" s="486"/>
      <c r="AB471" s="571"/>
      <c r="AC471" s="766"/>
      <c r="AD471" s="573"/>
      <c r="AE471" s="574"/>
      <c r="AF471" s="575"/>
      <c r="AG471" s="576"/>
      <c r="AH471" s="1326"/>
      <c r="AI471" s="497"/>
      <c r="AJ471" s="497"/>
      <c r="AK471" s="501"/>
      <c r="AL471" s="501"/>
      <c r="AM471" s="501"/>
      <c r="AN471" s="501"/>
      <c r="AO471" s="505"/>
      <c r="AP471" s="503"/>
      <c r="AQ471" s="486"/>
      <c r="AR471" s="486"/>
      <c r="AS471" s="571"/>
      <c r="AT471" s="766"/>
      <c r="AU471" s="573"/>
      <c r="AV471" s="574"/>
      <c r="AW471" s="575"/>
      <c r="AX471" s="576"/>
      <c r="AY471" s="1326"/>
      <c r="AZ471" s="497"/>
      <c r="BA471" s="497"/>
      <c r="BB471" s="501"/>
      <c r="BC471" s="501"/>
      <c r="BD471" s="501"/>
      <c r="BE471" s="501"/>
      <c r="BF471" s="505"/>
      <c r="BG471" s="503"/>
      <c r="BJ471" s="571"/>
      <c r="BK471" s="766"/>
      <c r="BL471" s="573"/>
      <c r="BM471" s="574"/>
      <c r="BN471" s="575"/>
      <c r="BO471" s="576"/>
      <c r="BP471" s="1326"/>
      <c r="BQ471" s="497"/>
      <c r="BR471" s="497"/>
      <c r="BS471" s="501"/>
      <c r="BT471" s="501"/>
      <c r="BU471" s="501"/>
      <c r="BV471" s="501"/>
      <c r="BW471" s="505"/>
      <c r="BX471" s="503"/>
      <c r="CA471" s="571"/>
      <c r="CB471" s="766"/>
      <c r="CC471" s="573"/>
      <c r="CD471" s="574"/>
      <c r="CE471" s="575"/>
      <c r="CF471" s="576"/>
      <c r="CG471" s="1326"/>
      <c r="CH471" s="497"/>
      <c r="CI471" s="497"/>
      <c r="CJ471" s="501"/>
      <c r="CK471" s="501"/>
      <c r="CL471" s="501"/>
      <c r="CM471" s="501"/>
      <c r="CN471" s="505"/>
      <c r="CO471" s="503"/>
      <c r="CR471" s="571"/>
      <c r="CS471" s="766"/>
      <c r="CT471" s="573"/>
      <c r="CU471" s="574"/>
      <c r="CV471" s="575"/>
      <c r="CW471" s="576"/>
      <c r="CX471" s="1326"/>
      <c r="CY471" s="497"/>
      <c r="CZ471" s="497"/>
      <c r="DA471" s="501"/>
      <c r="DB471" s="501"/>
      <c r="DC471" s="501"/>
      <c r="DD471" s="501"/>
      <c r="DE471" s="505"/>
      <c r="DF471" s="503"/>
      <c r="DI471" s="571"/>
      <c r="DJ471" s="766"/>
      <c r="DK471" s="573"/>
      <c r="DL471" s="574"/>
      <c r="DM471" s="575"/>
      <c r="DN471" s="576"/>
      <c r="DO471" s="1326"/>
      <c r="DP471" s="497"/>
      <c r="DQ471" s="497"/>
      <c r="DR471" s="501"/>
      <c r="DS471" s="501"/>
      <c r="DT471" s="501"/>
      <c r="DU471" s="501"/>
      <c r="DV471" s="505"/>
      <c r="DW471" s="503"/>
      <c r="DZ471" s="571"/>
      <c r="EA471" s="766"/>
      <c r="EB471" s="573"/>
      <c r="EC471" s="574"/>
      <c r="ED471" s="575"/>
      <c r="EE471" s="576"/>
      <c r="EF471" s="1326"/>
      <c r="EG471" s="497"/>
      <c r="EH471" s="497"/>
      <c r="EI471" s="501"/>
      <c r="EJ471" s="501"/>
      <c r="EK471" s="501"/>
      <c r="EL471" s="501"/>
      <c r="EM471" s="505"/>
      <c r="EN471" s="503"/>
      <c r="EQ471" s="659"/>
      <c r="ER471" s="660"/>
      <c r="ES471" s="661"/>
      <c r="ET471" s="662"/>
      <c r="EU471" s="663"/>
      <c r="EV471" s="664"/>
      <c r="EW471" s="1326"/>
      <c r="EX471" s="497"/>
      <c r="EY471" s="497"/>
      <c r="EZ471" s="501"/>
      <c r="FA471" s="501"/>
      <c r="FB471" s="501"/>
      <c r="FC471" s="501"/>
      <c r="FD471" s="505"/>
      <c r="FE471" s="503"/>
      <c r="FH471" s="659"/>
      <c r="FI471" s="660"/>
      <c r="FJ471" s="661"/>
      <c r="FK471" s="662"/>
      <c r="FL471" s="663"/>
      <c r="FM471" s="664"/>
      <c r="FN471" s="1326"/>
      <c r="FO471" s="497"/>
      <c r="FP471" s="497"/>
      <c r="FQ471" s="501"/>
      <c r="FR471" s="501"/>
      <c r="FS471" s="501"/>
      <c r="FT471" s="501"/>
      <c r="FU471" s="505"/>
      <c r="FV471" s="503"/>
      <c r="FY471" s="659"/>
      <c r="FZ471" s="660"/>
      <c r="GA471" s="661"/>
      <c r="GB471" s="662"/>
      <c r="GC471" s="663"/>
      <c r="GD471" s="664"/>
      <c r="GE471" s="1326"/>
      <c r="GF471" s="497"/>
      <c r="GG471" s="497"/>
      <c r="GH471" s="501"/>
      <c r="GI471" s="501"/>
      <c r="GJ471" s="501"/>
      <c r="GK471" s="501"/>
      <c r="GL471" s="505"/>
      <c r="GM471" s="503"/>
      <c r="GP471" s="659"/>
      <c r="GQ471" s="660"/>
      <c r="GR471" s="661"/>
      <c r="GS471" s="662"/>
      <c r="GT471" s="663"/>
      <c r="GU471" s="664"/>
      <c r="GV471" s="1326"/>
      <c r="GW471" s="497"/>
      <c r="GX471" s="497"/>
      <c r="GY471" s="501"/>
      <c r="GZ471" s="501"/>
      <c r="HA471" s="501"/>
      <c r="HB471" s="501"/>
      <c r="HC471" s="505"/>
      <c r="HD471" s="503"/>
      <c r="HG471" s="659"/>
      <c r="HH471" s="660"/>
      <c r="HI471" s="661"/>
      <c r="HJ471" s="662"/>
      <c r="HK471" s="663"/>
      <c r="HL471" s="664"/>
      <c r="HM471" s="1326"/>
      <c r="HN471" s="497"/>
      <c r="HO471" s="497"/>
      <c r="HP471" s="501"/>
      <c r="HQ471" s="501"/>
      <c r="HR471" s="501"/>
      <c r="HS471" s="501"/>
      <c r="HT471" s="505"/>
      <c r="HU471" s="503"/>
      <c r="HX471" s="659"/>
      <c r="HY471" s="660"/>
      <c r="HZ471" s="661"/>
      <c r="IA471" s="662"/>
      <c r="IB471" s="663"/>
      <c r="IC471" s="664"/>
      <c r="ID471" s="1326"/>
      <c r="IE471" s="497"/>
      <c r="IF471" s="497"/>
      <c r="IG471" s="501"/>
      <c r="IH471" s="501"/>
      <c r="II471" s="501"/>
      <c r="IJ471" s="501"/>
      <c r="IK471" s="505"/>
      <c r="IL471" s="503"/>
      <c r="IO471" s="659"/>
      <c r="IP471" s="660"/>
      <c r="IQ471" s="661"/>
      <c r="IR471" s="662"/>
      <c r="IS471" s="663"/>
      <c r="IT471" s="664"/>
      <c r="IU471" s="1326"/>
      <c r="IV471" s="497"/>
      <c r="IW471" s="497"/>
      <c r="IX471" s="501"/>
      <c r="IY471" s="501"/>
      <c r="IZ471" s="501"/>
      <c r="JA471" s="501"/>
      <c r="JB471" s="505"/>
      <c r="JC471" s="503"/>
      <c r="JF471" s="659"/>
      <c r="JG471" s="660"/>
      <c r="JH471" s="661"/>
      <c r="JI471" s="662"/>
      <c r="JJ471" s="663"/>
      <c r="JK471" s="664"/>
      <c r="JL471" s="1326"/>
      <c r="JM471" s="497"/>
      <c r="JN471" s="497"/>
      <c r="JO471" s="501"/>
      <c r="JP471" s="501"/>
      <c r="JQ471" s="501"/>
      <c r="JR471" s="501"/>
      <c r="JS471" s="505"/>
      <c r="JT471" s="503"/>
      <c r="JW471" s="659"/>
      <c r="JX471" s="660"/>
      <c r="JY471" s="661"/>
      <c r="JZ471" s="662"/>
      <c r="KA471" s="663"/>
      <c r="KB471" s="664"/>
      <c r="KC471" s="1326"/>
      <c r="KD471" s="497"/>
      <c r="KE471" s="497"/>
      <c r="KF471" s="501"/>
      <c r="KG471" s="501"/>
      <c r="KH471" s="501"/>
      <c r="KI471" s="501"/>
      <c r="KJ471" s="505"/>
      <c r="KK471" s="503"/>
      <c r="KN471" s="659"/>
      <c r="KO471" s="660"/>
      <c r="KP471" s="661"/>
      <c r="KQ471" s="662"/>
      <c r="KR471" s="663"/>
      <c r="KS471" s="664"/>
      <c r="KT471" s="1326"/>
      <c r="KU471" s="497"/>
      <c r="KV471" s="497"/>
      <c r="KW471" s="501"/>
      <c r="KX471" s="501"/>
      <c r="KY471" s="501"/>
      <c r="KZ471" s="501"/>
      <c r="LA471" s="505"/>
      <c r="LB471" s="503"/>
      <c r="LE471" s="659"/>
      <c r="LF471" s="660"/>
      <c r="LG471" s="661"/>
      <c r="LH471" s="662"/>
      <c r="LI471" s="663"/>
      <c r="LJ471" s="664"/>
      <c r="LK471" s="1326"/>
      <c r="LL471" s="497"/>
      <c r="LM471" s="497"/>
      <c r="LN471" s="501"/>
      <c r="LO471" s="501"/>
      <c r="LP471" s="501"/>
      <c r="LQ471" s="501"/>
      <c r="LR471" s="505"/>
      <c r="LS471" s="503"/>
      <c r="LV471" s="659"/>
      <c r="LW471" s="660"/>
      <c r="LX471" s="661"/>
      <c r="LY471" s="662"/>
      <c r="LZ471" s="663"/>
      <c r="MA471" s="664"/>
      <c r="MB471" s="1326"/>
      <c r="MC471" s="497"/>
      <c r="MD471" s="497"/>
      <c r="ME471" s="501"/>
      <c r="MF471" s="501"/>
      <c r="MG471" s="501"/>
      <c r="MH471" s="501"/>
      <c r="MI471" s="505"/>
      <c r="MJ471" s="503"/>
      <c r="MM471" s="659"/>
      <c r="MN471" s="660"/>
      <c r="MO471" s="661"/>
      <c r="MP471" s="662"/>
      <c r="MQ471" s="663"/>
      <c r="MR471" s="664"/>
      <c r="MS471" s="1326"/>
      <c r="MT471" s="497"/>
      <c r="MU471" s="497"/>
      <c r="MV471" s="501"/>
      <c r="MW471" s="501"/>
      <c r="MX471" s="501"/>
      <c r="MY471" s="501"/>
      <c r="MZ471" s="505"/>
      <c r="NA471" s="503"/>
      <c r="ND471" s="659"/>
      <c r="NE471" s="660"/>
      <c r="NF471" s="661"/>
      <c r="NG471" s="662"/>
      <c r="NH471" s="663"/>
      <c r="NI471" s="664"/>
      <c r="NJ471" s="1326"/>
      <c r="NK471" s="497"/>
      <c r="NL471" s="497"/>
      <c r="NM471" s="501"/>
      <c r="NN471" s="501"/>
      <c r="NO471" s="501"/>
      <c r="NP471" s="501"/>
      <c r="NQ471" s="505"/>
      <c r="NR471" s="503"/>
      <c r="NU471" s="659"/>
      <c r="NV471" s="660"/>
      <c r="NW471" s="661"/>
      <c r="NX471" s="662"/>
      <c r="NY471" s="663"/>
      <c r="NZ471" s="664"/>
      <c r="OA471" s="1326"/>
      <c r="OB471" s="497"/>
      <c r="OC471" s="497"/>
      <c r="OD471" s="501"/>
      <c r="OE471" s="501"/>
      <c r="OF471" s="501"/>
      <c r="OG471" s="501"/>
      <c r="OH471" s="505"/>
      <c r="OI471" s="503"/>
      <c r="OL471" s="659"/>
      <c r="OM471" s="660"/>
      <c r="ON471" s="661"/>
      <c r="OO471" s="662"/>
      <c r="OP471" s="663"/>
      <c r="OQ471" s="664"/>
      <c r="OR471" s="1326"/>
      <c r="OS471" s="497"/>
      <c r="OT471" s="497"/>
      <c r="OU471" s="501"/>
      <c r="OV471" s="501"/>
      <c r="OW471" s="501"/>
      <c r="OX471" s="501"/>
      <c r="OY471" s="505"/>
      <c r="OZ471" s="503"/>
      <c r="PC471" s="659"/>
      <c r="PD471" s="660"/>
      <c r="PE471" s="661"/>
      <c r="PF471" s="662"/>
      <c r="PG471" s="663"/>
      <c r="PH471" s="664"/>
      <c r="PI471" s="1326"/>
      <c r="PJ471" s="497"/>
      <c r="PK471" s="497"/>
      <c r="PL471" s="501"/>
      <c r="PM471" s="501"/>
      <c r="PN471" s="501"/>
      <c r="PO471" s="501"/>
      <c r="PP471" s="505"/>
      <c r="PQ471" s="503"/>
      <c r="PT471" s="659"/>
      <c r="PU471" s="660"/>
      <c r="PV471" s="661"/>
      <c r="PW471" s="662"/>
      <c r="PX471" s="663"/>
      <c r="PY471" s="664"/>
      <c r="PZ471" s="1326"/>
      <c r="QA471" s="497"/>
      <c r="QB471" s="497"/>
      <c r="QC471" s="501"/>
      <c r="QD471" s="501"/>
      <c r="QE471" s="501"/>
      <c r="QF471" s="501"/>
      <c r="QG471" s="505"/>
      <c r="QH471" s="503"/>
      <c r="QK471" s="659"/>
      <c r="QL471" s="660"/>
      <c r="QM471" s="661"/>
      <c r="QN471" s="662"/>
      <c r="QO471" s="663"/>
      <c r="QP471" s="664"/>
      <c r="QQ471" s="1326"/>
      <c r="QR471" s="497"/>
      <c r="QS471" s="497"/>
      <c r="QT471" s="501"/>
      <c r="QU471" s="501"/>
      <c r="QV471" s="501"/>
      <c r="QW471" s="501"/>
      <c r="QX471" s="505"/>
      <c r="QY471" s="503"/>
      <c r="RB471" s="428"/>
      <c r="RC471" s="436"/>
      <c r="RD471" s="440"/>
      <c r="RE471" s="406"/>
      <c r="RF471" s="438"/>
      <c r="RG471" s="439"/>
      <c r="RH471" s="439"/>
      <c r="RI471" s="497"/>
      <c r="RJ471" s="497"/>
      <c r="RK471" s="501"/>
      <c r="RL471" s="501"/>
      <c r="RM471" s="501"/>
      <c r="RN471" s="501"/>
      <c r="RO471" s="505"/>
      <c r="RP471" s="503"/>
      <c r="RS471" s="428"/>
      <c r="RT471" s="436"/>
      <c r="RU471" s="440"/>
      <c r="RV471" s="406"/>
      <c r="RW471" s="438"/>
      <c r="RX471" s="439"/>
      <c r="RY471" s="439"/>
      <c r="RZ471" s="497"/>
      <c r="SA471" s="497"/>
      <c r="SB471" s="501"/>
      <c r="SC471" s="501"/>
      <c r="SD471" s="501"/>
      <c r="SE471" s="501"/>
      <c r="SF471" s="505"/>
      <c r="SG471" s="503"/>
      <c r="SJ471" s="428"/>
      <c r="SK471" s="436"/>
      <c r="SL471" s="440"/>
      <c r="SM471" s="406"/>
      <c r="SN471" s="438"/>
      <c r="SO471" s="439"/>
      <c r="SP471" s="439"/>
      <c r="SQ471" s="497"/>
      <c r="SR471" s="497"/>
      <c r="SS471" s="501"/>
      <c r="ST471" s="501"/>
      <c r="SU471" s="501"/>
      <c r="SV471" s="501"/>
      <c r="SW471" s="505"/>
      <c r="SX471" s="503"/>
    </row>
    <row r="472" spans="2:518" ht="28.5" hidden="1" customHeight="1" thickTop="1" thickBot="1">
      <c r="B472" s="577"/>
      <c r="C472" s="578"/>
      <c r="D472" s="579"/>
      <c r="E472" s="580"/>
      <c r="F472" s="581"/>
      <c r="G472" s="585"/>
      <c r="H472" s="595"/>
      <c r="K472" s="577"/>
      <c r="L472" s="767"/>
      <c r="M472" s="579"/>
      <c r="N472" s="580"/>
      <c r="O472" s="581"/>
      <c r="P472" s="585"/>
      <c r="Q472" s="1326"/>
      <c r="R472" s="497"/>
      <c r="S472" s="497"/>
      <c r="T472" s="498"/>
      <c r="U472" s="498"/>
      <c r="V472" s="498"/>
      <c r="W472" s="498"/>
      <c r="X472" s="504"/>
      <c r="Y472" s="500"/>
      <c r="Z472" s="486"/>
      <c r="AA472" s="486"/>
      <c r="AB472" s="577"/>
      <c r="AC472" s="767"/>
      <c r="AD472" s="579"/>
      <c r="AE472" s="580"/>
      <c r="AF472" s="581"/>
      <c r="AG472" s="585"/>
      <c r="AH472" s="1326"/>
      <c r="AI472" s="497"/>
      <c r="AJ472" s="497"/>
      <c r="AK472" s="498"/>
      <c r="AL472" s="498"/>
      <c r="AM472" s="498"/>
      <c r="AN472" s="498"/>
      <c r="AO472" s="504"/>
      <c r="AP472" s="500"/>
      <c r="AQ472" s="486"/>
      <c r="AR472" s="486"/>
      <c r="AS472" s="577"/>
      <c r="AT472" s="767"/>
      <c r="AU472" s="579"/>
      <c r="AV472" s="580"/>
      <c r="AW472" s="581"/>
      <c r="AX472" s="585"/>
      <c r="AY472" s="1326"/>
      <c r="AZ472" s="497"/>
      <c r="BA472" s="497"/>
      <c r="BB472" s="498"/>
      <c r="BC472" s="498"/>
      <c r="BD472" s="498"/>
      <c r="BE472" s="498"/>
      <c r="BF472" s="504"/>
      <c r="BG472" s="500"/>
      <c r="BJ472" s="577"/>
      <c r="BK472" s="767"/>
      <c r="BL472" s="579"/>
      <c r="BM472" s="580"/>
      <c r="BN472" s="581"/>
      <c r="BO472" s="585"/>
      <c r="BP472" s="1326"/>
      <c r="BQ472" s="497"/>
      <c r="BR472" s="497"/>
      <c r="BS472" s="498"/>
      <c r="BT472" s="498"/>
      <c r="BU472" s="498"/>
      <c r="BV472" s="498"/>
      <c r="BW472" s="504"/>
      <c r="BX472" s="500"/>
      <c r="CA472" s="577"/>
      <c r="CB472" s="767"/>
      <c r="CC472" s="579"/>
      <c r="CD472" s="580"/>
      <c r="CE472" s="581"/>
      <c r="CF472" s="585"/>
      <c r="CG472" s="1326"/>
      <c r="CH472" s="497"/>
      <c r="CI472" s="497"/>
      <c r="CJ472" s="498"/>
      <c r="CK472" s="498"/>
      <c r="CL472" s="498"/>
      <c r="CM472" s="498"/>
      <c r="CN472" s="504"/>
      <c r="CO472" s="500"/>
      <c r="CR472" s="577"/>
      <c r="CS472" s="767"/>
      <c r="CT472" s="579"/>
      <c r="CU472" s="580"/>
      <c r="CV472" s="581"/>
      <c r="CW472" s="585"/>
      <c r="CX472" s="1326"/>
      <c r="CY472" s="497"/>
      <c r="CZ472" s="497"/>
      <c r="DA472" s="498"/>
      <c r="DB472" s="498"/>
      <c r="DC472" s="498"/>
      <c r="DD472" s="498"/>
      <c r="DE472" s="504"/>
      <c r="DF472" s="500"/>
      <c r="DI472" s="577"/>
      <c r="DJ472" s="767"/>
      <c r="DK472" s="579"/>
      <c r="DL472" s="580"/>
      <c r="DM472" s="581"/>
      <c r="DN472" s="585"/>
      <c r="DO472" s="1326"/>
      <c r="DP472" s="497"/>
      <c r="DQ472" s="497"/>
      <c r="DR472" s="498"/>
      <c r="DS472" s="498"/>
      <c r="DT472" s="498"/>
      <c r="DU472" s="498"/>
      <c r="DV472" s="504"/>
      <c r="DW472" s="500"/>
      <c r="DZ472" s="577"/>
      <c r="EA472" s="767"/>
      <c r="EB472" s="579"/>
      <c r="EC472" s="580"/>
      <c r="ED472" s="581"/>
      <c r="EE472" s="585"/>
      <c r="EF472" s="1326"/>
      <c r="EG472" s="497"/>
      <c r="EH472" s="497"/>
      <c r="EI472" s="498"/>
      <c r="EJ472" s="498"/>
      <c r="EK472" s="498"/>
      <c r="EL472" s="498"/>
      <c r="EM472" s="504"/>
      <c r="EN472" s="500"/>
      <c r="EQ472" s="665"/>
      <c r="ER472" s="666"/>
      <c r="ES472" s="667"/>
      <c r="ET472" s="668"/>
      <c r="EU472" s="669"/>
      <c r="EV472" s="691"/>
      <c r="EW472" s="1326"/>
      <c r="EX472" s="497" t="e">
        <f>IF(EXACT(VLOOKUP(EQ472,OFERTA_0,2,FALSE),ER472),1,0)</f>
        <v>#N/A</v>
      </c>
      <c r="EY472" s="497" t="e">
        <f>IF(EXACT(VLOOKUP(EQ472,OFERTA_0,3,FALSE),ES472),1,0)</f>
        <v>#N/A</v>
      </c>
      <c r="EZ472" s="498" t="e">
        <f>IF(EXACT(VLOOKUP(EQ472,OFERTA_0,4,FALSE),ET472),1,0)</f>
        <v>#N/A</v>
      </c>
      <c r="FA472" s="498">
        <f t="shared" ref="FA472:FA474" si="9861">IF(EU472=0,0,1)</f>
        <v>0</v>
      </c>
      <c r="FB472" s="498">
        <f t="shared" ref="FB472:FB474" si="9862">IF(EV472=0,0,1)</f>
        <v>0</v>
      </c>
      <c r="FC472" s="498" t="e">
        <f t="shared" ref="FC472:FC474" si="9863">PRODUCT(EX472:FB472)</f>
        <v>#N/A</v>
      </c>
      <c r="FD472" s="504">
        <f t="shared" ref="FD472:FD474" si="9864">ROUND(EV472,0)</f>
        <v>0</v>
      </c>
      <c r="FE472" s="500">
        <f t="shared" ref="FE472:FE474" si="9865">EV472-FD472</f>
        <v>0</v>
      </c>
      <c r="FH472" s="665"/>
      <c r="FI472" s="666"/>
      <c r="FJ472" s="667"/>
      <c r="FK472" s="668"/>
      <c r="FL472" s="669"/>
      <c r="FM472" s="691"/>
      <c r="FN472" s="1326"/>
      <c r="FO472" s="497" t="e">
        <f>IF(EXACT(VLOOKUP(FH472,OFERTA_0,2,FALSE),FI472),1,0)</f>
        <v>#N/A</v>
      </c>
      <c r="FP472" s="497" t="e">
        <f>IF(EXACT(VLOOKUP(FH472,OFERTA_0,3,FALSE),FJ472),1,0)</f>
        <v>#N/A</v>
      </c>
      <c r="FQ472" s="498" t="e">
        <f>IF(EXACT(VLOOKUP(FH472,OFERTA_0,4,FALSE),FK472),1,0)</f>
        <v>#N/A</v>
      </c>
      <c r="FR472" s="498">
        <f t="shared" ref="FR472:FR474" si="9866">IF(FL472=0,0,1)</f>
        <v>0</v>
      </c>
      <c r="FS472" s="498">
        <f t="shared" ref="FS472:FS474" si="9867">IF(FM472=0,0,1)</f>
        <v>0</v>
      </c>
      <c r="FT472" s="498" t="e">
        <f t="shared" ref="FT472:FT474" si="9868">PRODUCT(FO472:FS472)</f>
        <v>#N/A</v>
      </c>
      <c r="FU472" s="504">
        <f t="shared" ref="FU472:FU474" si="9869">ROUND(FM472,0)</f>
        <v>0</v>
      </c>
      <c r="FV472" s="500">
        <f t="shared" ref="FV472:FV474" si="9870">FM472-FU472</f>
        <v>0</v>
      </c>
      <c r="FY472" s="665"/>
      <c r="FZ472" s="666"/>
      <c r="GA472" s="667"/>
      <c r="GB472" s="668"/>
      <c r="GC472" s="669"/>
      <c r="GD472" s="691"/>
      <c r="GE472" s="1326"/>
      <c r="GF472" s="497" t="e">
        <f>IF(EXACT(VLOOKUP(FY472,OFERTA_0,2,FALSE),FZ472),1,0)</f>
        <v>#N/A</v>
      </c>
      <c r="GG472" s="497" t="e">
        <f>IF(EXACT(VLOOKUP(FY472,OFERTA_0,3,FALSE),GA472),1,0)</f>
        <v>#N/A</v>
      </c>
      <c r="GH472" s="498" t="e">
        <f>IF(EXACT(VLOOKUP(FY472,OFERTA_0,4,FALSE),GB472),1,0)</f>
        <v>#N/A</v>
      </c>
      <c r="GI472" s="498">
        <f t="shared" ref="GI472:GI474" si="9871">IF(GC472=0,0,1)</f>
        <v>0</v>
      </c>
      <c r="GJ472" s="498">
        <f t="shared" ref="GJ472:GJ474" si="9872">IF(GD472=0,0,1)</f>
        <v>0</v>
      </c>
      <c r="GK472" s="498" t="e">
        <f t="shared" ref="GK472:GK474" si="9873">PRODUCT(GF472:GJ472)</f>
        <v>#N/A</v>
      </c>
      <c r="GL472" s="504">
        <f t="shared" ref="GL472:GL474" si="9874">ROUND(GD472,0)</f>
        <v>0</v>
      </c>
      <c r="GM472" s="500">
        <f t="shared" ref="GM472:GM474" si="9875">GD472-GL472</f>
        <v>0</v>
      </c>
      <c r="GP472" s="665"/>
      <c r="GQ472" s="666"/>
      <c r="GR472" s="667"/>
      <c r="GS472" s="668"/>
      <c r="GT472" s="669"/>
      <c r="GU472" s="691"/>
      <c r="GV472" s="1326"/>
      <c r="GW472" s="497" t="e">
        <f>IF(EXACT(VLOOKUP(GP472,OFERTA_0,2,FALSE),GQ472),1,0)</f>
        <v>#N/A</v>
      </c>
      <c r="GX472" s="497" t="e">
        <f>IF(EXACT(VLOOKUP(GP472,OFERTA_0,3,FALSE),GR472),1,0)</f>
        <v>#N/A</v>
      </c>
      <c r="GY472" s="498" t="e">
        <f>IF(EXACT(VLOOKUP(GP472,OFERTA_0,4,FALSE),GS472),1,0)</f>
        <v>#N/A</v>
      </c>
      <c r="GZ472" s="498">
        <f t="shared" ref="GZ472:GZ474" si="9876">IF(GT472=0,0,1)</f>
        <v>0</v>
      </c>
      <c r="HA472" s="498">
        <f t="shared" ref="HA472:HA474" si="9877">IF(GU472=0,0,1)</f>
        <v>0</v>
      </c>
      <c r="HB472" s="498" t="e">
        <f t="shared" ref="HB472:HB474" si="9878">PRODUCT(GW472:HA472)</f>
        <v>#N/A</v>
      </c>
      <c r="HC472" s="504">
        <f t="shared" ref="HC472:HC474" si="9879">ROUND(GU472,0)</f>
        <v>0</v>
      </c>
      <c r="HD472" s="500">
        <f t="shared" ref="HD472:HD474" si="9880">GU472-HC472</f>
        <v>0</v>
      </c>
      <c r="HG472" s="665"/>
      <c r="HH472" s="666"/>
      <c r="HI472" s="667"/>
      <c r="HJ472" s="668"/>
      <c r="HK472" s="669"/>
      <c r="HL472" s="691"/>
      <c r="HM472" s="1326"/>
      <c r="HN472" s="497" t="e">
        <f>IF(EXACT(VLOOKUP(HG472,OFERTA_0,2,FALSE),HH472),1,0)</f>
        <v>#N/A</v>
      </c>
      <c r="HO472" s="497" t="e">
        <f>IF(EXACT(VLOOKUP(HG472,OFERTA_0,3,FALSE),HI472),1,0)</f>
        <v>#N/A</v>
      </c>
      <c r="HP472" s="498" t="e">
        <f>IF(EXACT(VLOOKUP(HG472,OFERTA_0,4,FALSE),HJ472),1,0)</f>
        <v>#N/A</v>
      </c>
      <c r="HQ472" s="498">
        <f t="shared" ref="HQ472:HQ474" si="9881">IF(HK472=0,0,1)</f>
        <v>0</v>
      </c>
      <c r="HR472" s="498">
        <f t="shared" ref="HR472:HR474" si="9882">IF(HL472=0,0,1)</f>
        <v>0</v>
      </c>
      <c r="HS472" s="498" t="e">
        <f t="shared" ref="HS472:HS474" si="9883">PRODUCT(HN472:HR472)</f>
        <v>#N/A</v>
      </c>
      <c r="HT472" s="504">
        <f t="shared" ref="HT472:HT474" si="9884">ROUND(HL472,0)</f>
        <v>0</v>
      </c>
      <c r="HU472" s="500">
        <f t="shared" ref="HU472:HU474" si="9885">HL472-HT472</f>
        <v>0</v>
      </c>
      <c r="HX472" s="665"/>
      <c r="HY472" s="666"/>
      <c r="HZ472" s="667"/>
      <c r="IA472" s="668"/>
      <c r="IB472" s="669"/>
      <c r="IC472" s="691"/>
      <c r="ID472" s="1326"/>
      <c r="IE472" s="497" t="e">
        <f>IF(EXACT(VLOOKUP(HX472,OFERTA_0,2,FALSE),HY472),1,0)</f>
        <v>#N/A</v>
      </c>
      <c r="IF472" s="497" t="e">
        <f>IF(EXACT(VLOOKUP(HX472,OFERTA_0,3,FALSE),HZ472),1,0)</f>
        <v>#N/A</v>
      </c>
      <c r="IG472" s="498" t="e">
        <f>IF(EXACT(VLOOKUP(HX472,OFERTA_0,4,FALSE),IA472),1,0)</f>
        <v>#N/A</v>
      </c>
      <c r="IH472" s="498">
        <f t="shared" ref="IH472:IH474" si="9886">IF(IB472=0,0,1)</f>
        <v>0</v>
      </c>
      <c r="II472" s="498">
        <f t="shared" ref="II472:II474" si="9887">IF(IC472=0,0,1)</f>
        <v>0</v>
      </c>
      <c r="IJ472" s="498" t="e">
        <f t="shared" ref="IJ472:IJ474" si="9888">PRODUCT(IE472:II472)</f>
        <v>#N/A</v>
      </c>
      <c r="IK472" s="504">
        <f t="shared" ref="IK472:IK474" si="9889">ROUND(IC472,0)</f>
        <v>0</v>
      </c>
      <c r="IL472" s="500">
        <f t="shared" ref="IL472:IL474" si="9890">IC472-IK472</f>
        <v>0</v>
      </c>
      <c r="IO472" s="665"/>
      <c r="IP472" s="666"/>
      <c r="IQ472" s="667"/>
      <c r="IR472" s="668"/>
      <c r="IS472" s="669"/>
      <c r="IT472" s="691"/>
      <c r="IU472" s="1326"/>
      <c r="IV472" s="497" t="e">
        <f>IF(EXACT(VLOOKUP(IO472,OFERTA_0,2,FALSE),IP472),1,0)</f>
        <v>#N/A</v>
      </c>
      <c r="IW472" s="497" t="e">
        <f>IF(EXACT(VLOOKUP(IO472,OFERTA_0,3,FALSE),IQ472),1,0)</f>
        <v>#N/A</v>
      </c>
      <c r="IX472" s="498" t="e">
        <f>IF(EXACT(VLOOKUP(IO472,OFERTA_0,4,FALSE),IR472),1,0)</f>
        <v>#N/A</v>
      </c>
      <c r="IY472" s="498">
        <f t="shared" ref="IY472:IY474" si="9891">IF(IS472=0,0,1)</f>
        <v>0</v>
      </c>
      <c r="IZ472" s="498">
        <f t="shared" ref="IZ472:IZ474" si="9892">IF(IT472=0,0,1)</f>
        <v>0</v>
      </c>
      <c r="JA472" s="498" t="e">
        <f t="shared" ref="JA472:JA474" si="9893">PRODUCT(IV472:IZ472)</f>
        <v>#N/A</v>
      </c>
      <c r="JB472" s="504">
        <f t="shared" ref="JB472:JB474" si="9894">ROUND(IT472,0)</f>
        <v>0</v>
      </c>
      <c r="JC472" s="500">
        <f t="shared" ref="JC472:JC474" si="9895">IT472-JB472</f>
        <v>0</v>
      </c>
      <c r="JF472" s="665"/>
      <c r="JG472" s="666"/>
      <c r="JH472" s="667"/>
      <c r="JI472" s="668"/>
      <c r="JJ472" s="669"/>
      <c r="JK472" s="691"/>
      <c r="JL472" s="1326"/>
      <c r="JM472" s="497" t="e">
        <f>IF(EXACT(VLOOKUP(JF472,OFERTA_0,2,FALSE),JG472),1,0)</f>
        <v>#N/A</v>
      </c>
      <c r="JN472" s="497" t="e">
        <f>IF(EXACT(VLOOKUP(JF472,OFERTA_0,3,FALSE),JH472),1,0)</f>
        <v>#N/A</v>
      </c>
      <c r="JO472" s="498" t="e">
        <f>IF(EXACT(VLOOKUP(JF472,OFERTA_0,4,FALSE),JI472),1,0)</f>
        <v>#N/A</v>
      </c>
      <c r="JP472" s="498">
        <f t="shared" ref="JP472:JP474" si="9896">IF(JJ472=0,0,1)</f>
        <v>0</v>
      </c>
      <c r="JQ472" s="498">
        <f t="shared" ref="JQ472:JQ474" si="9897">IF(JK472=0,0,1)</f>
        <v>0</v>
      </c>
      <c r="JR472" s="498" t="e">
        <f t="shared" ref="JR472:JR474" si="9898">PRODUCT(JM472:JQ472)</f>
        <v>#N/A</v>
      </c>
      <c r="JS472" s="504">
        <f t="shared" ref="JS472:JS474" si="9899">ROUND(JK472,0)</f>
        <v>0</v>
      </c>
      <c r="JT472" s="500">
        <f t="shared" ref="JT472:JT474" si="9900">JK472-JS472</f>
        <v>0</v>
      </c>
      <c r="JW472" s="665"/>
      <c r="JX472" s="666"/>
      <c r="JY472" s="667"/>
      <c r="JZ472" s="668"/>
      <c r="KA472" s="669"/>
      <c r="KB472" s="691"/>
      <c r="KC472" s="1326"/>
      <c r="KD472" s="497" t="e">
        <f>IF(EXACT(VLOOKUP(JW472,OFERTA_0,2,FALSE),JX472),1,0)</f>
        <v>#N/A</v>
      </c>
      <c r="KE472" s="497" t="e">
        <f>IF(EXACT(VLOOKUP(JW472,OFERTA_0,3,FALSE),JY472),1,0)</f>
        <v>#N/A</v>
      </c>
      <c r="KF472" s="498" t="e">
        <f>IF(EXACT(VLOOKUP(JW472,OFERTA_0,4,FALSE),JZ472),1,0)</f>
        <v>#N/A</v>
      </c>
      <c r="KG472" s="498">
        <f t="shared" ref="KG472:KG474" si="9901">IF(KA472=0,0,1)</f>
        <v>0</v>
      </c>
      <c r="KH472" s="498">
        <f t="shared" ref="KH472:KH474" si="9902">IF(KB472=0,0,1)</f>
        <v>0</v>
      </c>
      <c r="KI472" s="498" t="e">
        <f t="shared" ref="KI472:KI474" si="9903">PRODUCT(KD472:KH472)</f>
        <v>#N/A</v>
      </c>
      <c r="KJ472" s="504">
        <f t="shared" ref="KJ472:KJ474" si="9904">ROUND(KB472,0)</f>
        <v>0</v>
      </c>
      <c r="KK472" s="500">
        <f t="shared" ref="KK472:KK474" si="9905">KB472-KJ472</f>
        <v>0</v>
      </c>
      <c r="KN472" s="665"/>
      <c r="KO472" s="666"/>
      <c r="KP472" s="667"/>
      <c r="KQ472" s="668"/>
      <c r="KR472" s="669"/>
      <c r="KS472" s="691"/>
      <c r="KT472" s="1326"/>
      <c r="KU472" s="497" t="e">
        <f>IF(EXACT(VLOOKUP(KN472,OFERTA_0,2,FALSE),KO472),1,0)</f>
        <v>#N/A</v>
      </c>
      <c r="KV472" s="497" t="e">
        <f>IF(EXACT(VLOOKUP(KN472,OFERTA_0,3,FALSE),KP472),1,0)</f>
        <v>#N/A</v>
      </c>
      <c r="KW472" s="498" t="e">
        <f>IF(EXACT(VLOOKUP(KN472,OFERTA_0,4,FALSE),KQ472),1,0)</f>
        <v>#N/A</v>
      </c>
      <c r="KX472" s="498">
        <f t="shared" ref="KX472:KX474" si="9906">IF(KR472=0,0,1)</f>
        <v>0</v>
      </c>
      <c r="KY472" s="498">
        <f t="shared" ref="KY472:KY474" si="9907">IF(KS472=0,0,1)</f>
        <v>0</v>
      </c>
      <c r="KZ472" s="498" t="e">
        <f t="shared" ref="KZ472:KZ474" si="9908">PRODUCT(KU472:KY472)</f>
        <v>#N/A</v>
      </c>
      <c r="LA472" s="504">
        <f t="shared" ref="LA472:LA474" si="9909">ROUND(KS472,0)</f>
        <v>0</v>
      </c>
      <c r="LB472" s="500">
        <f t="shared" ref="LB472:LB474" si="9910">KS472-LA472</f>
        <v>0</v>
      </c>
      <c r="LE472" s="665"/>
      <c r="LF472" s="666"/>
      <c r="LG472" s="667"/>
      <c r="LH472" s="668"/>
      <c r="LI472" s="669"/>
      <c r="LJ472" s="691"/>
      <c r="LK472" s="1326"/>
      <c r="LL472" s="497" t="e">
        <f>IF(EXACT(VLOOKUP(LE472,OFERTA_0,2,FALSE),LF472),1,0)</f>
        <v>#N/A</v>
      </c>
      <c r="LM472" s="497" t="e">
        <f>IF(EXACT(VLOOKUP(LE472,OFERTA_0,3,FALSE),LG472),1,0)</f>
        <v>#N/A</v>
      </c>
      <c r="LN472" s="498" t="e">
        <f>IF(EXACT(VLOOKUP(LE472,OFERTA_0,4,FALSE),LH472),1,0)</f>
        <v>#N/A</v>
      </c>
      <c r="LO472" s="498">
        <f t="shared" ref="LO472:LO474" si="9911">IF(LI472=0,0,1)</f>
        <v>0</v>
      </c>
      <c r="LP472" s="498">
        <f t="shared" ref="LP472:LP474" si="9912">IF(LJ472=0,0,1)</f>
        <v>0</v>
      </c>
      <c r="LQ472" s="498" t="e">
        <f t="shared" ref="LQ472:LQ474" si="9913">PRODUCT(LL472:LP472)</f>
        <v>#N/A</v>
      </c>
      <c r="LR472" s="504">
        <f t="shared" ref="LR472:LR474" si="9914">ROUND(LJ472,0)</f>
        <v>0</v>
      </c>
      <c r="LS472" s="500">
        <f t="shared" ref="LS472:LS474" si="9915">LJ472-LR472</f>
        <v>0</v>
      </c>
      <c r="LV472" s="665"/>
      <c r="LW472" s="666"/>
      <c r="LX472" s="667"/>
      <c r="LY472" s="668"/>
      <c r="LZ472" s="669"/>
      <c r="MA472" s="691"/>
      <c r="MB472" s="1326"/>
      <c r="MC472" s="497" t="e">
        <f>IF(EXACT(VLOOKUP(LV472,OFERTA_0,2,FALSE),LW472),1,0)</f>
        <v>#N/A</v>
      </c>
      <c r="MD472" s="497" t="e">
        <f>IF(EXACT(VLOOKUP(LV472,OFERTA_0,3,FALSE),LX472),1,0)</f>
        <v>#N/A</v>
      </c>
      <c r="ME472" s="498" t="e">
        <f>IF(EXACT(VLOOKUP(LV472,OFERTA_0,4,FALSE),LY472),1,0)</f>
        <v>#N/A</v>
      </c>
      <c r="MF472" s="498">
        <f t="shared" ref="MF472:MF474" si="9916">IF(LZ472=0,0,1)</f>
        <v>0</v>
      </c>
      <c r="MG472" s="498">
        <f t="shared" ref="MG472:MG474" si="9917">IF(MA472=0,0,1)</f>
        <v>0</v>
      </c>
      <c r="MH472" s="498" t="e">
        <f t="shared" ref="MH472:MH474" si="9918">PRODUCT(MC472:MG472)</f>
        <v>#N/A</v>
      </c>
      <c r="MI472" s="504">
        <f t="shared" ref="MI472:MI474" si="9919">ROUND(MA472,0)</f>
        <v>0</v>
      </c>
      <c r="MJ472" s="500">
        <f t="shared" ref="MJ472:MJ474" si="9920">MA472-MI472</f>
        <v>0</v>
      </c>
      <c r="MM472" s="665"/>
      <c r="MN472" s="666"/>
      <c r="MO472" s="667"/>
      <c r="MP472" s="668"/>
      <c r="MQ472" s="669"/>
      <c r="MR472" s="691"/>
      <c r="MS472" s="1326"/>
      <c r="MT472" s="497" t="e">
        <f>IF(EXACT(VLOOKUP(MM472,OFERTA_0,2,FALSE),MN472),1,0)</f>
        <v>#N/A</v>
      </c>
      <c r="MU472" s="497" t="e">
        <f>IF(EXACT(VLOOKUP(MM472,OFERTA_0,3,FALSE),MO472),1,0)</f>
        <v>#N/A</v>
      </c>
      <c r="MV472" s="498" t="e">
        <f>IF(EXACT(VLOOKUP(MM472,OFERTA_0,4,FALSE),MP472),1,0)</f>
        <v>#N/A</v>
      </c>
      <c r="MW472" s="498">
        <f t="shared" ref="MW472:MW474" si="9921">IF(MQ472=0,0,1)</f>
        <v>0</v>
      </c>
      <c r="MX472" s="498">
        <f t="shared" ref="MX472:MX474" si="9922">IF(MR472=0,0,1)</f>
        <v>0</v>
      </c>
      <c r="MY472" s="498" t="e">
        <f t="shared" ref="MY472:MY474" si="9923">PRODUCT(MT472:MX472)</f>
        <v>#N/A</v>
      </c>
      <c r="MZ472" s="504">
        <f t="shared" ref="MZ472:MZ474" si="9924">ROUND(MR472,0)</f>
        <v>0</v>
      </c>
      <c r="NA472" s="500">
        <f t="shared" ref="NA472:NA474" si="9925">MR472-MZ472</f>
        <v>0</v>
      </c>
      <c r="ND472" s="665"/>
      <c r="NE472" s="666"/>
      <c r="NF472" s="667"/>
      <c r="NG472" s="668"/>
      <c r="NH472" s="669"/>
      <c r="NI472" s="691"/>
      <c r="NJ472" s="1326"/>
      <c r="NK472" s="497" t="e">
        <f>IF(EXACT(VLOOKUP(ND472,OFERTA_0,2,FALSE),NE472),1,0)</f>
        <v>#N/A</v>
      </c>
      <c r="NL472" s="497" t="e">
        <f>IF(EXACT(VLOOKUP(ND472,OFERTA_0,3,FALSE),NF472),1,0)</f>
        <v>#N/A</v>
      </c>
      <c r="NM472" s="498" t="e">
        <f>IF(EXACT(VLOOKUP(ND472,OFERTA_0,4,FALSE),NG472),1,0)</f>
        <v>#N/A</v>
      </c>
      <c r="NN472" s="498">
        <f t="shared" ref="NN472:NN474" si="9926">IF(NH472=0,0,1)</f>
        <v>0</v>
      </c>
      <c r="NO472" s="498">
        <f t="shared" ref="NO472:NO474" si="9927">IF(NI472=0,0,1)</f>
        <v>0</v>
      </c>
      <c r="NP472" s="498" t="e">
        <f t="shared" ref="NP472:NP474" si="9928">PRODUCT(NK472:NO472)</f>
        <v>#N/A</v>
      </c>
      <c r="NQ472" s="504">
        <f t="shared" ref="NQ472:NQ474" si="9929">ROUND(NI472,0)</f>
        <v>0</v>
      </c>
      <c r="NR472" s="500">
        <f t="shared" ref="NR472:NR474" si="9930">NI472-NQ472</f>
        <v>0</v>
      </c>
      <c r="NU472" s="665"/>
      <c r="NV472" s="666"/>
      <c r="NW472" s="667"/>
      <c r="NX472" s="668"/>
      <c r="NY472" s="669"/>
      <c r="NZ472" s="691"/>
      <c r="OA472" s="1326"/>
      <c r="OB472" s="497" t="e">
        <f>IF(EXACT(VLOOKUP(NU472,OFERTA_0,2,FALSE),NV472),1,0)</f>
        <v>#N/A</v>
      </c>
      <c r="OC472" s="497" t="e">
        <f>IF(EXACT(VLOOKUP(NU472,OFERTA_0,3,FALSE),NW472),1,0)</f>
        <v>#N/A</v>
      </c>
      <c r="OD472" s="498" t="e">
        <f>IF(EXACT(VLOOKUP(NU472,OFERTA_0,4,FALSE),NX472),1,0)</f>
        <v>#N/A</v>
      </c>
      <c r="OE472" s="498">
        <f t="shared" ref="OE472:OE474" si="9931">IF(NY472=0,0,1)</f>
        <v>0</v>
      </c>
      <c r="OF472" s="498">
        <f t="shared" ref="OF472:OF474" si="9932">IF(NZ472=0,0,1)</f>
        <v>0</v>
      </c>
      <c r="OG472" s="498" t="e">
        <f t="shared" ref="OG472:OG474" si="9933">PRODUCT(OB472:OF472)</f>
        <v>#N/A</v>
      </c>
      <c r="OH472" s="504">
        <f t="shared" ref="OH472:OH474" si="9934">ROUND(NZ472,0)</f>
        <v>0</v>
      </c>
      <c r="OI472" s="500">
        <f t="shared" ref="OI472:OI474" si="9935">NZ472-OH472</f>
        <v>0</v>
      </c>
      <c r="OL472" s="665"/>
      <c r="OM472" s="666"/>
      <c r="ON472" s="667"/>
      <c r="OO472" s="668"/>
      <c r="OP472" s="669"/>
      <c r="OQ472" s="691"/>
      <c r="OR472" s="1326"/>
      <c r="OS472" s="497" t="e">
        <f>IF(EXACT(VLOOKUP(OL472,OFERTA_0,2,FALSE),OM472),1,0)</f>
        <v>#N/A</v>
      </c>
      <c r="OT472" s="497" t="e">
        <f>IF(EXACT(VLOOKUP(OL472,OFERTA_0,3,FALSE),ON472),1,0)</f>
        <v>#N/A</v>
      </c>
      <c r="OU472" s="498" t="e">
        <f>IF(EXACT(VLOOKUP(OL472,OFERTA_0,4,FALSE),OO472),1,0)</f>
        <v>#N/A</v>
      </c>
      <c r="OV472" s="498">
        <f t="shared" ref="OV472:OV474" si="9936">IF(OP472=0,0,1)</f>
        <v>0</v>
      </c>
      <c r="OW472" s="498">
        <f t="shared" ref="OW472:OW474" si="9937">IF(OQ472=0,0,1)</f>
        <v>0</v>
      </c>
      <c r="OX472" s="498" t="e">
        <f t="shared" ref="OX472:OX474" si="9938">PRODUCT(OS472:OW472)</f>
        <v>#N/A</v>
      </c>
      <c r="OY472" s="504">
        <f t="shared" ref="OY472:OY474" si="9939">ROUND(OQ472,0)</f>
        <v>0</v>
      </c>
      <c r="OZ472" s="500">
        <f t="shared" ref="OZ472:OZ474" si="9940">OQ472-OY472</f>
        <v>0</v>
      </c>
      <c r="PC472" s="665"/>
      <c r="PD472" s="666"/>
      <c r="PE472" s="667"/>
      <c r="PF472" s="668"/>
      <c r="PG472" s="669"/>
      <c r="PH472" s="691"/>
      <c r="PI472" s="1326"/>
      <c r="PJ472" s="497" t="e">
        <f>IF(EXACT(VLOOKUP(PC472,OFERTA_0,2,FALSE),PD472),1,0)</f>
        <v>#N/A</v>
      </c>
      <c r="PK472" s="497" t="e">
        <f>IF(EXACT(VLOOKUP(PC472,OFERTA_0,3,FALSE),PE472),1,0)</f>
        <v>#N/A</v>
      </c>
      <c r="PL472" s="498" t="e">
        <f>IF(EXACT(VLOOKUP(PC472,OFERTA_0,4,FALSE),PF472),1,0)</f>
        <v>#N/A</v>
      </c>
      <c r="PM472" s="498">
        <f t="shared" ref="PM472:PM474" si="9941">IF(PG472=0,0,1)</f>
        <v>0</v>
      </c>
      <c r="PN472" s="498">
        <f t="shared" ref="PN472:PN474" si="9942">IF(PH472=0,0,1)</f>
        <v>0</v>
      </c>
      <c r="PO472" s="498" t="e">
        <f t="shared" ref="PO472:PO474" si="9943">PRODUCT(PJ472:PN472)</f>
        <v>#N/A</v>
      </c>
      <c r="PP472" s="504">
        <f t="shared" ref="PP472:PP474" si="9944">ROUND(PH472,0)</f>
        <v>0</v>
      </c>
      <c r="PQ472" s="500">
        <f t="shared" ref="PQ472:PQ474" si="9945">PH472-PP472</f>
        <v>0</v>
      </c>
      <c r="PT472" s="665"/>
      <c r="PU472" s="666"/>
      <c r="PV472" s="667"/>
      <c r="PW472" s="668"/>
      <c r="PX472" s="669"/>
      <c r="PY472" s="691"/>
      <c r="PZ472" s="1326"/>
      <c r="QA472" s="497" t="e">
        <f>IF(EXACT(VLOOKUP(PT472,OFERTA_0,2,FALSE),PU472),1,0)</f>
        <v>#N/A</v>
      </c>
      <c r="QB472" s="497" t="e">
        <f>IF(EXACT(VLOOKUP(PT472,OFERTA_0,3,FALSE),PV472),1,0)</f>
        <v>#N/A</v>
      </c>
      <c r="QC472" s="498" t="e">
        <f>IF(EXACT(VLOOKUP(PT472,OFERTA_0,4,FALSE),PW472),1,0)</f>
        <v>#N/A</v>
      </c>
      <c r="QD472" s="498">
        <f t="shared" ref="QD472:QD474" si="9946">IF(PX472=0,0,1)</f>
        <v>0</v>
      </c>
      <c r="QE472" s="498">
        <f t="shared" ref="QE472:QE474" si="9947">IF(PY472=0,0,1)</f>
        <v>0</v>
      </c>
      <c r="QF472" s="498" t="e">
        <f t="shared" ref="QF472:QF474" si="9948">PRODUCT(QA472:QE472)</f>
        <v>#N/A</v>
      </c>
      <c r="QG472" s="504">
        <f t="shared" ref="QG472:QG474" si="9949">ROUND(PY472,0)</f>
        <v>0</v>
      </c>
      <c r="QH472" s="500">
        <f t="shared" ref="QH472:QH474" si="9950">PY472-QG472</f>
        <v>0</v>
      </c>
      <c r="QK472" s="665"/>
      <c r="QL472" s="666"/>
      <c r="QM472" s="667"/>
      <c r="QN472" s="668"/>
      <c r="QO472" s="669"/>
      <c r="QP472" s="691"/>
      <c r="QQ472" s="1326"/>
      <c r="QR472" s="497" t="e">
        <f>IF(EXACT(VLOOKUP(QK472,OFERTA_0,2,FALSE),QL472),1,0)</f>
        <v>#N/A</v>
      </c>
      <c r="QS472" s="497" t="e">
        <f>IF(EXACT(VLOOKUP(QK472,OFERTA_0,3,FALSE),QM472),1,0)</f>
        <v>#N/A</v>
      </c>
      <c r="QT472" s="498" t="e">
        <f>IF(EXACT(VLOOKUP(QK472,OFERTA_0,4,FALSE),QN472),1,0)</f>
        <v>#N/A</v>
      </c>
      <c r="QU472" s="498">
        <f t="shared" ref="QU472:QU474" si="9951">IF(QO472=0,0,1)</f>
        <v>0</v>
      </c>
      <c r="QV472" s="498">
        <f t="shared" ref="QV472:QV474" si="9952">IF(QP472=0,0,1)</f>
        <v>0</v>
      </c>
      <c r="QW472" s="498" t="e">
        <f t="shared" ref="QW472:QW474" si="9953">PRODUCT(QR472:QV472)</f>
        <v>#N/A</v>
      </c>
      <c r="QX472" s="504">
        <f t="shared" ref="QX472:QX474" si="9954">ROUND(QP472,0)</f>
        <v>0</v>
      </c>
      <c r="QY472" s="500">
        <f t="shared" ref="QY472:QY474" si="9955">QP472-QX472</f>
        <v>0</v>
      </c>
      <c r="RB472" s="428"/>
      <c r="RC472" s="436"/>
      <c r="RD472" s="440"/>
      <c r="RE472" s="406"/>
      <c r="RF472" s="438"/>
      <c r="RG472" s="439"/>
      <c r="RH472" s="439"/>
      <c r="RI472" s="497"/>
      <c r="RJ472" s="497"/>
      <c r="RK472" s="501"/>
      <c r="RL472" s="501"/>
      <c r="RM472" s="501"/>
      <c r="RN472" s="501"/>
      <c r="RO472" s="505"/>
      <c r="RP472" s="503"/>
      <c r="RS472" s="428"/>
      <c r="RT472" s="436"/>
      <c r="RU472" s="440"/>
      <c r="RV472" s="406"/>
      <c r="RW472" s="438"/>
      <c r="RX472" s="439"/>
      <c r="RY472" s="439"/>
      <c r="RZ472" s="497"/>
      <c r="SA472" s="497"/>
      <c r="SB472" s="501"/>
      <c r="SC472" s="501"/>
      <c r="SD472" s="501"/>
      <c r="SE472" s="501"/>
      <c r="SF472" s="505"/>
      <c r="SG472" s="503"/>
      <c r="SJ472" s="428"/>
      <c r="SK472" s="436"/>
      <c r="SL472" s="440"/>
      <c r="SM472" s="406"/>
      <c r="SN472" s="438"/>
      <c r="SO472" s="439"/>
      <c r="SP472" s="439"/>
      <c r="SQ472" s="497"/>
      <c r="SR472" s="497"/>
      <c r="SS472" s="501"/>
      <c r="ST472" s="501"/>
      <c r="SU472" s="501"/>
      <c r="SV472" s="501"/>
      <c r="SW472" s="505"/>
      <c r="SX472" s="503"/>
    </row>
    <row r="473" spans="2:518" ht="36.75" hidden="1" customHeight="1" thickTop="1" thickBot="1">
      <c r="B473" s="577"/>
      <c r="C473" s="578"/>
      <c r="D473" s="579"/>
      <c r="E473" s="580"/>
      <c r="F473" s="581"/>
      <c r="G473" s="585"/>
      <c r="H473" s="595"/>
      <c r="K473" s="577"/>
      <c r="L473" s="767"/>
      <c r="M473" s="579"/>
      <c r="N473" s="580"/>
      <c r="O473" s="581"/>
      <c r="P473" s="585"/>
      <c r="Q473" s="1326"/>
      <c r="R473" s="497"/>
      <c r="S473" s="497"/>
      <c r="T473" s="498"/>
      <c r="U473" s="498"/>
      <c r="V473" s="498"/>
      <c r="W473" s="498"/>
      <c r="X473" s="504"/>
      <c r="Y473" s="500"/>
      <c r="Z473" s="486"/>
      <c r="AA473" s="486"/>
      <c r="AB473" s="577"/>
      <c r="AC473" s="767"/>
      <c r="AD473" s="579"/>
      <c r="AE473" s="580"/>
      <c r="AF473" s="581"/>
      <c r="AG473" s="585"/>
      <c r="AH473" s="1326"/>
      <c r="AI473" s="497"/>
      <c r="AJ473" s="497"/>
      <c r="AK473" s="498"/>
      <c r="AL473" s="498"/>
      <c r="AM473" s="498"/>
      <c r="AN473" s="498"/>
      <c r="AO473" s="504"/>
      <c r="AP473" s="500"/>
      <c r="AQ473" s="486"/>
      <c r="AR473" s="486"/>
      <c r="AS473" s="577"/>
      <c r="AT473" s="767"/>
      <c r="AU473" s="579"/>
      <c r="AV473" s="580"/>
      <c r="AW473" s="581"/>
      <c r="AX473" s="585"/>
      <c r="AY473" s="1326"/>
      <c r="AZ473" s="497"/>
      <c r="BA473" s="497"/>
      <c r="BB473" s="498"/>
      <c r="BC473" s="498"/>
      <c r="BD473" s="498"/>
      <c r="BE473" s="498"/>
      <c r="BF473" s="504"/>
      <c r="BG473" s="500"/>
      <c r="BJ473" s="577"/>
      <c r="BK473" s="767"/>
      <c r="BL473" s="579"/>
      <c r="BM473" s="580"/>
      <c r="BN473" s="581"/>
      <c r="BO473" s="585"/>
      <c r="BP473" s="1326"/>
      <c r="BQ473" s="497"/>
      <c r="BR473" s="497"/>
      <c r="BS473" s="498"/>
      <c r="BT473" s="498"/>
      <c r="BU473" s="498"/>
      <c r="BV473" s="498"/>
      <c r="BW473" s="504"/>
      <c r="BX473" s="500"/>
      <c r="CA473" s="577"/>
      <c r="CB473" s="767"/>
      <c r="CC473" s="579"/>
      <c r="CD473" s="580"/>
      <c r="CE473" s="581"/>
      <c r="CF473" s="585"/>
      <c r="CG473" s="1326"/>
      <c r="CH473" s="497"/>
      <c r="CI473" s="497"/>
      <c r="CJ473" s="498"/>
      <c r="CK473" s="498"/>
      <c r="CL473" s="498"/>
      <c r="CM473" s="498"/>
      <c r="CN473" s="504"/>
      <c r="CO473" s="500"/>
      <c r="CR473" s="577"/>
      <c r="CS473" s="767"/>
      <c r="CT473" s="579"/>
      <c r="CU473" s="580"/>
      <c r="CV473" s="581"/>
      <c r="CW473" s="585"/>
      <c r="CX473" s="1326"/>
      <c r="CY473" s="497"/>
      <c r="CZ473" s="497"/>
      <c r="DA473" s="498"/>
      <c r="DB473" s="498"/>
      <c r="DC473" s="498"/>
      <c r="DD473" s="498"/>
      <c r="DE473" s="504"/>
      <c r="DF473" s="500"/>
      <c r="DI473" s="577"/>
      <c r="DJ473" s="767"/>
      <c r="DK473" s="579"/>
      <c r="DL473" s="580"/>
      <c r="DM473" s="581"/>
      <c r="DN473" s="585"/>
      <c r="DO473" s="1326"/>
      <c r="DP473" s="497"/>
      <c r="DQ473" s="497"/>
      <c r="DR473" s="498"/>
      <c r="DS473" s="498"/>
      <c r="DT473" s="498"/>
      <c r="DU473" s="498"/>
      <c r="DV473" s="504"/>
      <c r="DW473" s="500"/>
      <c r="DZ473" s="577"/>
      <c r="EA473" s="767"/>
      <c r="EB473" s="579"/>
      <c r="EC473" s="580"/>
      <c r="ED473" s="581"/>
      <c r="EE473" s="585"/>
      <c r="EF473" s="1326"/>
      <c r="EG473" s="497"/>
      <c r="EH473" s="497"/>
      <c r="EI473" s="498"/>
      <c r="EJ473" s="498"/>
      <c r="EK473" s="498"/>
      <c r="EL473" s="498"/>
      <c r="EM473" s="504"/>
      <c r="EN473" s="500"/>
      <c r="EQ473" s="665"/>
      <c r="ER473" s="666"/>
      <c r="ES473" s="667"/>
      <c r="ET473" s="668"/>
      <c r="EU473" s="669"/>
      <c r="EV473" s="691"/>
      <c r="EW473" s="1326"/>
      <c r="EX473" s="497" t="e">
        <f>IF(EXACT(VLOOKUP(EQ473,OFERTA_0,2,FALSE),ER473),1,0)</f>
        <v>#N/A</v>
      </c>
      <c r="EY473" s="497" t="e">
        <f>IF(EXACT(VLOOKUP(EQ473,OFERTA_0,3,FALSE),ES473),1,0)</f>
        <v>#N/A</v>
      </c>
      <c r="EZ473" s="498" t="e">
        <f>IF(EXACT(VLOOKUP(EQ473,OFERTA_0,4,FALSE),ET473),1,0)</f>
        <v>#N/A</v>
      </c>
      <c r="FA473" s="498">
        <f t="shared" si="9861"/>
        <v>0</v>
      </c>
      <c r="FB473" s="498">
        <f t="shared" si="9862"/>
        <v>0</v>
      </c>
      <c r="FC473" s="498" t="e">
        <f t="shared" si="9863"/>
        <v>#N/A</v>
      </c>
      <c r="FD473" s="504">
        <f t="shared" si="9864"/>
        <v>0</v>
      </c>
      <c r="FE473" s="500">
        <f t="shared" si="9865"/>
        <v>0</v>
      </c>
      <c r="FH473" s="665"/>
      <c r="FI473" s="666"/>
      <c r="FJ473" s="667"/>
      <c r="FK473" s="668"/>
      <c r="FL473" s="669"/>
      <c r="FM473" s="691"/>
      <c r="FN473" s="1326"/>
      <c r="FO473" s="497" t="e">
        <f>IF(EXACT(VLOOKUP(FH473,OFERTA_0,2,FALSE),FI473),1,0)</f>
        <v>#N/A</v>
      </c>
      <c r="FP473" s="497" t="e">
        <f>IF(EXACT(VLOOKUP(FH473,OFERTA_0,3,FALSE),FJ473),1,0)</f>
        <v>#N/A</v>
      </c>
      <c r="FQ473" s="498" t="e">
        <f>IF(EXACT(VLOOKUP(FH473,OFERTA_0,4,FALSE),FK473),1,0)</f>
        <v>#N/A</v>
      </c>
      <c r="FR473" s="498">
        <f t="shared" si="9866"/>
        <v>0</v>
      </c>
      <c r="FS473" s="498">
        <f t="shared" si="9867"/>
        <v>0</v>
      </c>
      <c r="FT473" s="498" t="e">
        <f t="shared" si="9868"/>
        <v>#N/A</v>
      </c>
      <c r="FU473" s="504">
        <f t="shared" si="9869"/>
        <v>0</v>
      </c>
      <c r="FV473" s="500">
        <f t="shared" si="9870"/>
        <v>0</v>
      </c>
      <c r="FY473" s="665"/>
      <c r="FZ473" s="666"/>
      <c r="GA473" s="667"/>
      <c r="GB473" s="668"/>
      <c r="GC473" s="669"/>
      <c r="GD473" s="691"/>
      <c r="GE473" s="1326"/>
      <c r="GF473" s="497" t="e">
        <f>IF(EXACT(VLOOKUP(FY473,OFERTA_0,2,FALSE),FZ473),1,0)</f>
        <v>#N/A</v>
      </c>
      <c r="GG473" s="497" t="e">
        <f>IF(EXACT(VLOOKUP(FY473,OFERTA_0,3,FALSE),GA473),1,0)</f>
        <v>#N/A</v>
      </c>
      <c r="GH473" s="498" t="e">
        <f>IF(EXACT(VLOOKUP(FY473,OFERTA_0,4,FALSE),GB473),1,0)</f>
        <v>#N/A</v>
      </c>
      <c r="GI473" s="498">
        <f t="shared" si="9871"/>
        <v>0</v>
      </c>
      <c r="GJ473" s="498">
        <f t="shared" si="9872"/>
        <v>0</v>
      </c>
      <c r="GK473" s="498" t="e">
        <f t="shared" si="9873"/>
        <v>#N/A</v>
      </c>
      <c r="GL473" s="504">
        <f t="shared" si="9874"/>
        <v>0</v>
      </c>
      <c r="GM473" s="500">
        <f t="shared" si="9875"/>
        <v>0</v>
      </c>
      <c r="GP473" s="665"/>
      <c r="GQ473" s="666"/>
      <c r="GR473" s="667"/>
      <c r="GS473" s="668"/>
      <c r="GT473" s="669"/>
      <c r="GU473" s="691"/>
      <c r="GV473" s="1326"/>
      <c r="GW473" s="497" t="e">
        <f>IF(EXACT(VLOOKUP(GP473,OFERTA_0,2,FALSE),GQ473),1,0)</f>
        <v>#N/A</v>
      </c>
      <c r="GX473" s="497" t="e">
        <f>IF(EXACT(VLOOKUP(GP473,OFERTA_0,3,FALSE),GR473),1,0)</f>
        <v>#N/A</v>
      </c>
      <c r="GY473" s="498" t="e">
        <f>IF(EXACT(VLOOKUP(GP473,OFERTA_0,4,FALSE),GS473),1,0)</f>
        <v>#N/A</v>
      </c>
      <c r="GZ473" s="498">
        <f t="shared" si="9876"/>
        <v>0</v>
      </c>
      <c r="HA473" s="498">
        <f t="shared" si="9877"/>
        <v>0</v>
      </c>
      <c r="HB473" s="498" t="e">
        <f t="shared" si="9878"/>
        <v>#N/A</v>
      </c>
      <c r="HC473" s="504">
        <f t="shared" si="9879"/>
        <v>0</v>
      </c>
      <c r="HD473" s="500">
        <f t="shared" si="9880"/>
        <v>0</v>
      </c>
      <c r="HG473" s="665"/>
      <c r="HH473" s="666"/>
      <c r="HI473" s="667"/>
      <c r="HJ473" s="668"/>
      <c r="HK473" s="669"/>
      <c r="HL473" s="691"/>
      <c r="HM473" s="1326"/>
      <c r="HN473" s="497" t="e">
        <f>IF(EXACT(VLOOKUP(HG473,OFERTA_0,2,FALSE),HH473),1,0)</f>
        <v>#N/A</v>
      </c>
      <c r="HO473" s="497" t="e">
        <f>IF(EXACT(VLOOKUP(HG473,OFERTA_0,3,FALSE),HI473),1,0)</f>
        <v>#N/A</v>
      </c>
      <c r="HP473" s="498" t="e">
        <f>IF(EXACT(VLOOKUP(HG473,OFERTA_0,4,FALSE),HJ473),1,0)</f>
        <v>#N/A</v>
      </c>
      <c r="HQ473" s="498">
        <f t="shared" si="9881"/>
        <v>0</v>
      </c>
      <c r="HR473" s="498">
        <f t="shared" si="9882"/>
        <v>0</v>
      </c>
      <c r="HS473" s="498" t="e">
        <f t="shared" si="9883"/>
        <v>#N/A</v>
      </c>
      <c r="HT473" s="504">
        <f t="shared" si="9884"/>
        <v>0</v>
      </c>
      <c r="HU473" s="500">
        <f t="shared" si="9885"/>
        <v>0</v>
      </c>
      <c r="HX473" s="665"/>
      <c r="HY473" s="666"/>
      <c r="HZ473" s="667"/>
      <c r="IA473" s="668"/>
      <c r="IB473" s="669"/>
      <c r="IC473" s="691"/>
      <c r="ID473" s="1326"/>
      <c r="IE473" s="497" t="e">
        <f>IF(EXACT(VLOOKUP(HX473,OFERTA_0,2,FALSE),HY473),1,0)</f>
        <v>#N/A</v>
      </c>
      <c r="IF473" s="497" t="e">
        <f>IF(EXACT(VLOOKUP(HX473,OFERTA_0,3,FALSE),HZ473),1,0)</f>
        <v>#N/A</v>
      </c>
      <c r="IG473" s="498" t="e">
        <f>IF(EXACT(VLOOKUP(HX473,OFERTA_0,4,FALSE),IA473),1,0)</f>
        <v>#N/A</v>
      </c>
      <c r="IH473" s="498">
        <f t="shared" si="9886"/>
        <v>0</v>
      </c>
      <c r="II473" s="498">
        <f t="shared" si="9887"/>
        <v>0</v>
      </c>
      <c r="IJ473" s="498" t="e">
        <f t="shared" si="9888"/>
        <v>#N/A</v>
      </c>
      <c r="IK473" s="504">
        <f t="shared" si="9889"/>
        <v>0</v>
      </c>
      <c r="IL473" s="500">
        <f t="shared" si="9890"/>
        <v>0</v>
      </c>
      <c r="IO473" s="665"/>
      <c r="IP473" s="666"/>
      <c r="IQ473" s="667"/>
      <c r="IR473" s="668"/>
      <c r="IS473" s="669"/>
      <c r="IT473" s="691"/>
      <c r="IU473" s="1326"/>
      <c r="IV473" s="497" t="e">
        <f>IF(EXACT(VLOOKUP(IO473,OFERTA_0,2,FALSE),IP473),1,0)</f>
        <v>#N/A</v>
      </c>
      <c r="IW473" s="497" t="e">
        <f>IF(EXACT(VLOOKUP(IO473,OFERTA_0,3,FALSE),IQ473),1,0)</f>
        <v>#N/A</v>
      </c>
      <c r="IX473" s="498" t="e">
        <f>IF(EXACT(VLOOKUP(IO473,OFERTA_0,4,FALSE),IR473),1,0)</f>
        <v>#N/A</v>
      </c>
      <c r="IY473" s="498">
        <f t="shared" si="9891"/>
        <v>0</v>
      </c>
      <c r="IZ473" s="498">
        <f t="shared" si="9892"/>
        <v>0</v>
      </c>
      <c r="JA473" s="498" t="e">
        <f t="shared" si="9893"/>
        <v>#N/A</v>
      </c>
      <c r="JB473" s="504">
        <f t="shared" si="9894"/>
        <v>0</v>
      </c>
      <c r="JC473" s="500">
        <f t="shared" si="9895"/>
        <v>0</v>
      </c>
      <c r="JF473" s="665"/>
      <c r="JG473" s="666"/>
      <c r="JH473" s="667"/>
      <c r="JI473" s="668"/>
      <c r="JJ473" s="669"/>
      <c r="JK473" s="691"/>
      <c r="JL473" s="1326"/>
      <c r="JM473" s="497" t="e">
        <f>IF(EXACT(VLOOKUP(JF473,OFERTA_0,2,FALSE),JG473),1,0)</f>
        <v>#N/A</v>
      </c>
      <c r="JN473" s="497" t="e">
        <f>IF(EXACT(VLOOKUP(JF473,OFERTA_0,3,FALSE),JH473),1,0)</f>
        <v>#N/A</v>
      </c>
      <c r="JO473" s="498" t="e">
        <f>IF(EXACT(VLOOKUP(JF473,OFERTA_0,4,FALSE),JI473),1,0)</f>
        <v>#N/A</v>
      </c>
      <c r="JP473" s="498">
        <f t="shared" si="9896"/>
        <v>0</v>
      </c>
      <c r="JQ473" s="498">
        <f t="shared" si="9897"/>
        <v>0</v>
      </c>
      <c r="JR473" s="498" t="e">
        <f t="shared" si="9898"/>
        <v>#N/A</v>
      </c>
      <c r="JS473" s="504">
        <f t="shared" si="9899"/>
        <v>0</v>
      </c>
      <c r="JT473" s="500">
        <f t="shared" si="9900"/>
        <v>0</v>
      </c>
      <c r="JW473" s="665"/>
      <c r="JX473" s="666"/>
      <c r="JY473" s="667"/>
      <c r="JZ473" s="668"/>
      <c r="KA473" s="669"/>
      <c r="KB473" s="691"/>
      <c r="KC473" s="1326"/>
      <c r="KD473" s="497" t="e">
        <f>IF(EXACT(VLOOKUP(JW473,OFERTA_0,2,FALSE),JX473),1,0)</f>
        <v>#N/A</v>
      </c>
      <c r="KE473" s="497" t="e">
        <f>IF(EXACT(VLOOKUP(JW473,OFERTA_0,3,FALSE),JY473),1,0)</f>
        <v>#N/A</v>
      </c>
      <c r="KF473" s="498" t="e">
        <f>IF(EXACT(VLOOKUP(JW473,OFERTA_0,4,FALSE),JZ473),1,0)</f>
        <v>#N/A</v>
      </c>
      <c r="KG473" s="498">
        <f t="shared" si="9901"/>
        <v>0</v>
      </c>
      <c r="KH473" s="498">
        <f t="shared" si="9902"/>
        <v>0</v>
      </c>
      <c r="KI473" s="498" t="e">
        <f t="shared" si="9903"/>
        <v>#N/A</v>
      </c>
      <c r="KJ473" s="504">
        <f t="shared" si="9904"/>
        <v>0</v>
      </c>
      <c r="KK473" s="500">
        <f t="shared" si="9905"/>
        <v>0</v>
      </c>
      <c r="KN473" s="665"/>
      <c r="KO473" s="666"/>
      <c r="KP473" s="667"/>
      <c r="KQ473" s="668"/>
      <c r="KR473" s="669"/>
      <c r="KS473" s="691"/>
      <c r="KT473" s="1326"/>
      <c r="KU473" s="497" t="e">
        <f>IF(EXACT(VLOOKUP(KN473,OFERTA_0,2,FALSE),KO473),1,0)</f>
        <v>#N/A</v>
      </c>
      <c r="KV473" s="497" t="e">
        <f>IF(EXACT(VLOOKUP(KN473,OFERTA_0,3,FALSE),KP473),1,0)</f>
        <v>#N/A</v>
      </c>
      <c r="KW473" s="498" t="e">
        <f>IF(EXACT(VLOOKUP(KN473,OFERTA_0,4,FALSE),KQ473),1,0)</f>
        <v>#N/A</v>
      </c>
      <c r="KX473" s="498">
        <f t="shared" si="9906"/>
        <v>0</v>
      </c>
      <c r="KY473" s="498">
        <f t="shared" si="9907"/>
        <v>0</v>
      </c>
      <c r="KZ473" s="498" t="e">
        <f t="shared" si="9908"/>
        <v>#N/A</v>
      </c>
      <c r="LA473" s="504">
        <f t="shared" si="9909"/>
        <v>0</v>
      </c>
      <c r="LB473" s="500">
        <f t="shared" si="9910"/>
        <v>0</v>
      </c>
      <c r="LE473" s="665"/>
      <c r="LF473" s="666"/>
      <c r="LG473" s="667"/>
      <c r="LH473" s="668"/>
      <c r="LI473" s="669"/>
      <c r="LJ473" s="691"/>
      <c r="LK473" s="1326"/>
      <c r="LL473" s="497" t="e">
        <f>IF(EXACT(VLOOKUP(LE473,OFERTA_0,2,FALSE),LF473),1,0)</f>
        <v>#N/A</v>
      </c>
      <c r="LM473" s="497" t="e">
        <f>IF(EXACT(VLOOKUP(LE473,OFERTA_0,3,FALSE),LG473),1,0)</f>
        <v>#N/A</v>
      </c>
      <c r="LN473" s="498" t="e">
        <f>IF(EXACT(VLOOKUP(LE473,OFERTA_0,4,FALSE),LH473),1,0)</f>
        <v>#N/A</v>
      </c>
      <c r="LO473" s="498">
        <f t="shared" si="9911"/>
        <v>0</v>
      </c>
      <c r="LP473" s="498">
        <f t="shared" si="9912"/>
        <v>0</v>
      </c>
      <c r="LQ473" s="498" t="e">
        <f t="shared" si="9913"/>
        <v>#N/A</v>
      </c>
      <c r="LR473" s="504">
        <f t="shared" si="9914"/>
        <v>0</v>
      </c>
      <c r="LS473" s="500">
        <f t="shared" si="9915"/>
        <v>0</v>
      </c>
      <c r="LV473" s="665"/>
      <c r="LW473" s="666"/>
      <c r="LX473" s="667"/>
      <c r="LY473" s="668"/>
      <c r="LZ473" s="669"/>
      <c r="MA473" s="691"/>
      <c r="MB473" s="1326"/>
      <c r="MC473" s="497" t="e">
        <f>IF(EXACT(VLOOKUP(LV473,OFERTA_0,2,FALSE),LW473),1,0)</f>
        <v>#N/A</v>
      </c>
      <c r="MD473" s="497" t="e">
        <f>IF(EXACT(VLOOKUP(LV473,OFERTA_0,3,FALSE),LX473),1,0)</f>
        <v>#N/A</v>
      </c>
      <c r="ME473" s="498" t="e">
        <f>IF(EXACT(VLOOKUP(LV473,OFERTA_0,4,FALSE),LY473),1,0)</f>
        <v>#N/A</v>
      </c>
      <c r="MF473" s="498">
        <f t="shared" si="9916"/>
        <v>0</v>
      </c>
      <c r="MG473" s="498">
        <f t="shared" si="9917"/>
        <v>0</v>
      </c>
      <c r="MH473" s="498" t="e">
        <f t="shared" si="9918"/>
        <v>#N/A</v>
      </c>
      <c r="MI473" s="504">
        <f t="shared" si="9919"/>
        <v>0</v>
      </c>
      <c r="MJ473" s="500">
        <f t="shared" si="9920"/>
        <v>0</v>
      </c>
      <c r="MM473" s="665"/>
      <c r="MN473" s="666"/>
      <c r="MO473" s="667"/>
      <c r="MP473" s="668"/>
      <c r="MQ473" s="669"/>
      <c r="MR473" s="691"/>
      <c r="MS473" s="1326"/>
      <c r="MT473" s="497" t="e">
        <f>IF(EXACT(VLOOKUP(MM473,OFERTA_0,2,FALSE),MN473),1,0)</f>
        <v>#N/A</v>
      </c>
      <c r="MU473" s="497" t="e">
        <f>IF(EXACT(VLOOKUP(MM473,OFERTA_0,3,FALSE),MO473),1,0)</f>
        <v>#N/A</v>
      </c>
      <c r="MV473" s="498" t="e">
        <f>IF(EXACT(VLOOKUP(MM473,OFERTA_0,4,FALSE),MP473),1,0)</f>
        <v>#N/A</v>
      </c>
      <c r="MW473" s="498">
        <f t="shared" si="9921"/>
        <v>0</v>
      </c>
      <c r="MX473" s="498">
        <f t="shared" si="9922"/>
        <v>0</v>
      </c>
      <c r="MY473" s="498" t="e">
        <f t="shared" si="9923"/>
        <v>#N/A</v>
      </c>
      <c r="MZ473" s="504">
        <f t="shared" si="9924"/>
        <v>0</v>
      </c>
      <c r="NA473" s="500">
        <f t="shared" si="9925"/>
        <v>0</v>
      </c>
      <c r="ND473" s="665"/>
      <c r="NE473" s="666"/>
      <c r="NF473" s="667"/>
      <c r="NG473" s="668"/>
      <c r="NH473" s="669"/>
      <c r="NI473" s="691"/>
      <c r="NJ473" s="1326"/>
      <c r="NK473" s="497" t="e">
        <f>IF(EXACT(VLOOKUP(ND473,OFERTA_0,2,FALSE),NE473),1,0)</f>
        <v>#N/A</v>
      </c>
      <c r="NL473" s="497" t="e">
        <f>IF(EXACT(VLOOKUP(ND473,OFERTA_0,3,FALSE),NF473),1,0)</f>
        <v>#N/A</v>
      </c>
      <c r="NM473" s="498" t="e">
        <f>IF(EXACT(VLOOKUP(ND473,OFERTA_0,4,FALSE),NG473),1,0)</f>
        <v>#N/A</v>
      </c>
      <c r="NN473" s="498">
        <f t="shared" si="9926"/>
        <v>0</v>
      </c>
      <c r="NO473" s="498">
        <f t="shared" si="9927"/>
        <v>0</v>
      </c>
      <c r="NP473" s="498" t="e">
        <f t="shared" si="9928"/>
        <v>#N/A</v>
      </c>
      <c r="NQ473" s="504">
        <f t="shared" si="9929"/>
        <v>0</v>
      </c>
      <c r="NR473" s="500">
        <f t="shared" si="9930"/>
        <v>0</v>
      </c>
      <c r="NU473" s="665"/>
      <c r="NV473" s="666"/>
      <c r="NW473" s="667"/>
      <c r="NX473" s="668"/>
      <c r="NY473" s="669"/>
      <c r="NZ473" s="691"/>
      <c r="OA473" s="1326"/>
      <c r="OB473" s="497" t="e">
        <f>IF(EXACT(VLOOKUP(NU473,OFERTA_0,2,FALSE),NV473),1,0)</f>
        <v>#N/A</v>
      </c>
      <c r="OC473" s="497" t="e">
        <f>IF(EXACT(VLOOKUP(NU473,OFERTA_0,3,FALSE),NW473),1,0)</f>
        <v>#N/A</v>
      </c>
      <c r="OD473" s="498" t="e">
        <f>IF(EXACT(VLOOKUP(NU473,OFERTA_0,4,FALSE),NX473),1,0)</f>
        <v>#N/A</v>
      </c>
      <c r="OE473" s="498">
        <f t="shared" si="9931"/>
        <v>0</v>
      </c>
      <c r="OF473" s="498">
        <f t="shared" si="9932"/>
        <v>0</v>
      </c>
      <c r="OG473" s="498" t="e">
        <f t="shared" si="9933"/>
        <v>#N/A</v>
      </c>
      <c r="OH473" s="504">
        <f t="shared" si="9934"/>
        <v>0</v>
      </c>
      <c r="OI473" s="500">
        <f t="shared" si="9935"/>
        <v>0</v>
      </c>
      <c r="OL473" s="665"/>
      <c r="OM473" s="666"/>
      <c r="ON473" s="667"/>
      <c r="OO473" s="668"/>
      <c r="OP473" s="669"/>
      <c r="OQ473" s="691"/>
      <c r="OR473" s="1326"/>
      <c r="OS473" s="497" t="e">
        <f>IF(EXACT(VLOOKUP(OL473,OFERTA_0,2,FALSE),OM473),1,0)</f>
        <v>#N/A</v>
      </c>
      <c r="OT473" s="497" t="e">
        <f>IF(EXACT(VLOOKUP(OL473,OFERTA_0,3,FALSE),ON473),1,0)</f>
        <v>#N/A</v>
      </c>
      <c r="OU473" s="498" t="e">
        <f>IF(EXACT(VLOOKUP(OL473,OFERTA_0,4,FALSE),OO473),1,0)</f>
        <v>#N/A</v>
      </c>
      <c r="OV473" s="498">
        <f t="shared" si="9936"/>
        <v>0</v>
      </c>
      <c r="OW473" s="498">
        <f t="shared" si="9937"/>
        <v>0</v>
      </c>
      <c r="OX473" s="498" t="e">
        <f t="shared" si="9938"/>
        <v>#N/A</v>
      </c>
      <c r="OY473" s="504">
        <f t="shared" si="9939"/>
        <v>0</v>
      </c>
      <c r="OZ473" s="500">
        <f t="shared" si="9940"/>
        <v>0</v>
      </c>
      <c r="PC473" s="665"/>
      <c r="PD473" s="666"/>
      <c r="PE473" s="667"/>
      <c r="PF473" s="668"/>
      <c r="PG473" s="669"/>
      <c r="PH473" s="691"/>
      <c r="PI473" s="1326"/>
      <c r="PJ473" s="497" t="e">
        <f>IF(EXACT(VLOOKUP(PC473,OFERTA_0,2,FALSE),PD473),1,0)</f>
        <v>#N/A</v>
      </c>
      <c r="PK473" s="497" t="e">
        <f>IF(EXACT(VLOOKUP(PC473,OFERTA_0,3,FALSE),PE473),1,0)</f>
        <v>#N/A</v>
      </c>
      <c r="PL473" s="498" t="e">
        <f>IF(EXACT(VLOOKUP(PC473,OFERTA_0,4,FALSE),PF473),1,0)</f>
        <v>#N/A</v>
      </c>
      <c r="PM473" s="498">
        <f t="shared" si="9941"/>
        <v>0</v>
      </c>
      <c r="PN473" s="498">
        <f t="shared" si="9942"/>
        <v>0</v>
      </c>
      <c r="PO473" s="498" t="e">
        <f t="shared" si="9943"/>
        <v>#N/A</v>
      </c>
      <c r="PP473" s="504">
        <f t="shared" si="9944"/>
        <v>0</v>
      </c>
      <c r="PQ473" s="500">
        <f t="shared" si="9945"/>
        <v>0</v>
      </c>
      <c r="PT473" s="665"/>
      <c r="PU473" s="666"/>
      <c r="PV473" s="667"/>
      <c r="PW473" s="668"/>
      <c r="PX473" s="669"/>
      <c r="PY473" s="691"/>
      <c r="PZ473" s="1326"/>
      <c r="QA473" s="497" t="e">
        <f>IF(EXACT(VLOOKUP(PT473,OFERTA_0,2,FALSE),PU473),1,0)</f>
        <v>#N/A</v>
      </c>
      <c r="QB473" s="497" t="e">
        <f>IF(EXACT(VLOOKUP(PT473,OFERTA_0,3,FALSE),PV473),1,0)</f>
        <v>#N/A</v>
      </c>
      <c r="QC473" s="498" t="e">
        <f>IF(EXACT(VLOOKUP(PT473,OFERTA_0,4,FALSE),PW473),1,0)</f>
        <v>#N/A</v>
      </c>
      <c r="QD473" s="498">
        <f t="shared" si="9946"/>
        <v>0</v>
      </c>
      <c r="QE473" s="498">
        <f t="shared" si="9947"/>
        <v>0</v>
      </c>
      <c r="QF473" s="498" t="e">
        <f t="shared" si="9948"/>
        <v>#N/A</v>
      </c>
      <c r="QG473" s="504">
        <f t="shared" si="9949"/>
        <v>0</v>
      </c>
      <c r="QH473" s="500">
        <f t="shared" si="9950"/>
        <v>0</v>
      </c>
      <c r="QK473" s="665"/>
      <c r="QL473" s="666"/>
      <c r="QM473" s="667"/>
      <c r="QN473" s="668"/>
      <c r="QO473" s="669"/>
      <c r="QP473" s="691"/>
      <c r="QQ473" s="1326"/>
      <c r="QR473" s="497" t="e">
        <f>IF(EXACT(VLOOKUP(QK473,OFERTA_0,2,FALSE),QL473),1,0)</f>
        <v>#N/A</v>
      </c>
      <c r="QS473" s="497" t="e">
        <f>IF(EXACT(VLOOKUP(QK473,OFERTA_0,3,FALSE),QM473),1,0)</f>
        <v>#N/A</v>
      </c>
      <c r="QT473" s="498" t="e">
        <f>IF(EXACT(VLOOKUP(QK473,OFERTA_0,4,FALSE),QN473),1,0)</f>
        <v>#N/A</v>
      </c>
      <c r="QU473" s="498">
        <f t="shared" si="9951"/>
        <v>0</v>
      </c>
      <c r="QV473" s="498">
        <f t="shared" si="9952"/>
        <v>0</v>
      </c>
      <c r="QW473" s="498" t="e">
        <f t="shared" si="9953"/>
        <v>#N/A</v>
      </c>
      <c r="QX473" s="504">
        <f t="shared" si="9954"/>
        <v>0</v>
      </c>
      <c r="QY473" s="500">
        <f t="shared" si="9955"/>
        <v>0</v>
      </c>
      <c r="RB473" s="428"/>
      <c r="RC473" s="436"/>
      <c r="RD473" s="440"/>
      <c r="RE473" s="406"/>
      <c r="RF473" s="438"/>
      <c r="RG473" s="439"/>
      <c r="RH473" s="439"/>
      <c r="RI473" s="497"/>
      <c r="RJ473" s="497"/>
      <c r="RK473" s="501"/>
      <c r="RL473" s="501"/>
      <c r="RM473" s="501"/>
      <c r="RN473" s="501"/>
      <c r="RO473" s="505"/>
      <c r="RP473" s="503"/>
      <c r="RS473" s="428"/>
      <c r="RT473" s="436"/>
      <c r="RU473" s="440"/>
      <c r="RV473" s="406"/>
      <c r="RW473" s="438"/>
      <c r="RX473" s="439"/>
      <c r="RY473" s="439"/>
      <c r="RZ473" s="497"/>
      <c r="SA473" s="497"/>
      <c r="SB473" s="501"/>
      <c r="SC473" s="501"/>
      <c r="SD473" s="501"/>
      <c r="SE473" s="501"/>
      <c r="SF473" s="505"/>
      <c r="SG473" s="503"/>
      <c r="SJ473" s="428"/>
      <c r="SK473" s="436"/>
      <c r="SL473" s="440"/>
      <c r="SM473" s="406"/>
      <c r="SN473" s="438"/>
      <c r="SO473" s="439"/>
      <c r="SP473" s="439"/>
      <c r="SQ473" s="497"/>
      <c r="SR473" s="497"/>
      <c r="SS473" s="501"/>
      <c r="ST473" s="501"/>
      <c r="SU473" s="501"/>
      <c r="SV473" s="501"/>
      <c r="SW473" s="505"/>
      <c r="SX473" s="503"/>
    </row>
    <row r="474" spans="2:518" ht="36.75" hidden="1" customHeight="1" thickTop="1" thickBot="1">
      <c r="B474" s="577"/>
      <c r="C474" s="578"/>
      <c r="D474" s="579"/>
      <c r="E474" s="580"/>
      <c r="F474" s="581"/>
      <c r="G474" s="585"/>
      <c r="H474" s="595"/>
      <c r="K474" s="577"/>
      <c r="L474" s="767"/>
      <c r="M474" s="579"/>
      <c r="N474" s="580"/>
      <c r="O474" s="581"/>
      <c r="P474" s="585"/>
      <c r="Q474" s="1326"/>
      <c r="R474" s="497"/>
      <c r="S474" s="497"/>
      <c r="T474" s="498"/>
      <c r="U474" s="498"/>
      <c r="V474" s="498"/>
      <c r="W474" s="498"/>
      <c r="X474" s="504"/>
      <c r="Y474" s="500"/>
      <c r="Z474" s="486"/>
      <c r="AA474" s="486"/>
      <c r="AB474" s="577"/>
      <c r="AC474" s="767"/>
      <c r="AD474" s="579"/>
      <c r="AE474" s="580"/>
      <c r="AF474" s="581"/>
      <c r="AG474" s="585"/>
      <c r="AH474" s="1326"/>
      <c r="AI474" s="497"/>
      <c r="AJ474" s="497"/>
      <c r="AK474" s="498"/>
      <c r="AL474" s="498"/>
      <c r="AM474" s="498"/>
      <c r="AN474" s="498"/>
      <c r="AO474" s="504"/>
      <c r="AP474" s="500"/>
      <c r="AQ474" s="486"/>
      <c r="AR474" s="486"/>
      <c r="AS474" s="577"/>
      <c r="AT474" s="767"/>
      <c r="AU474" s="579"/>
      <c r="AV474" s="580"/>
      <c r="AW474" s="581"/>
      <c r="AX474" s="585"/>
      <c r="AY474" s="1326"/>
      <c r="AZ474" s="497"/>
      <c r="BA474" s="497"/>
      <c r="BB474" s="498"/>
      <c r="BC474" s="498"/>
      <c r="BD474" s="498"/>
      <c r="BE474" s="498"/>
      <c r="BF474" s="504"/>
      <c r="BG474" s="500"/>
      <c r="BJ474" s="577"/>
      <c r="BK474" s="767"/>
      <c r="BL474" s="579"/>
      <c r="BM474" s="580"/>
      <c r="BN474" s="581"/>
      <c r="BO474" s="585"/>
      <c r="BP474" s="1326"/>
      <c r="BQ474" s="497"/>
      <c r="BR474" s="497"/>
      <c r="BS474" s="498"/>
      <c r="BT474" s="498"/>
      <c r="BU474" s="498"/>
      <c r="BV474" s="498"/>
      <c r="BW474" s="504"/>
      <c r="BX474" s="500"/>
      <c r="CA474" s="577"/>
      <c r="CB474" s="767"/>
      <c r="CC474" s="579"/>
      <c r="CD474" s="580"/>
      <c r="CE474" s="581"/>
      <c r="CF474" s="585"/>
      <c r="CG474" s="1326"/>
      <c r="CH474" s="497"/>
      <c r="CI474" s="497"/>
      <c r="CJ474" s="498"/>
      <c r="CK474" s="498"/>
      <c r="CL474" s="498"/>
      <c r="CM474" s="498"/>
      <c r="CN474" s="504"/>
      <c r="CO474" s="500"/>
      <c r="CR474" s="577"/>
      <c r="CS474" s="767"/>
      <c r="CT474" s="579"/>
      <c r="CU474" s="580"/>
      <c r="CV474" s="581"/>
      <c r="CW474" s="585"/>
      <c r="CX474" s="1326"/>
      <c r="CY474" s="497"/>
      <c r="CZ474" s="497"/>
      <c r="DA474" s="498"/>
      <c r="DB474" s="498"/>
      <c r="DC474" s="498"/>
      <c r="DD474" s="498"/>
      <c r="DE474" s="504"/>
      <c r="DF474" s="500"/>
      <c r="DI474" s="577"/>
      <c r="DJ474" s="767"/>
      <c r="DK474" s="579"/>
      <c r="DL474" s="580"/>
      <c r="DM474" s="581"/>
      <c r="DN474" s="585"/>
      <c r="DO474" s="1326"/>
      <c r="DP474" s="497"/>
      <c r="DQ474" s="497"/>
      <c r="DR474" s="498"/>
      <c r="DS474" s="498"/>
      <c r="DT474" s="498"/>
      <c r="DU474" s="498"/>
      <c r="DV474" s="504"/>
      <c r="DW474" s="500"/>
      <c r="DZ474" s="577"/>
      <c r="EA474" s="767"/>
      <c r="EB474" s="579"/>
      <c r="EC474" s="580"/>
      <c r="ED474" s="581"/>
      <c r="EE474" s="585"/>
      <c r="EF474" s="1326"/>
      <c r="EG474" s="497"/>
      <c r="EH474" s="497"/>
      <c r="EI474" s="498"/>
      <c r="EJ474" s="498"/>
      <c r="EK474" s="498"/>
      <c r="EL474" s="498"/>
      <c r="EM474" s="504"/>
      <c r="EN474" s="500"/>
      <c r="EQ474" s="665"/>
      <c r="ER474" s="666"/>
      <c r="ES474" s="667"/>
      <c r="ET474" s="668"/>
      <c r="EU474" s="669"/>
      <c r="EV474" s="691"/>
      <c r="EW474" s="1326"/>
      <c r="EX474" s="497" t="e">
        <f>IF(EXACT(VLOOKUP(EQ474,OFERTA_0,2,FALSE),ER474),1,0)</f>
        <v>#N/A</v>
      </c>
      <c r="EY474" s="497" t="e">
        <f>IF(EXACT(VLOOKUP(EQ474,OFERTA_0,3,FALSE),ES474),1,0)</f>
        <v>#N/A</v>
      </c>
      <c r="EZ474" s="498" t="e">
        <f>IF(EXACT(VLOOKUP(EQ474,OFERTA_0,4,FALSE),ET474),1,0)</f>
        <v>#N/A</v>
      </c>
      <c r="FA474" s="498">
        <f t="shared" si="9861"/>
        <v>0</v>
      </c>
      <c r="FB474" s="498">
        <f t="shared" si="9862"/>
        <v>0</v>
      </c>
      <c r="FC474" s="498" t="e">
        <f t="shared" si="9863"/>
        <v>#N/A</v>
      </c>
      <c r="FD474" s="504">
        <f t="shared" si="9864"/>
        <v>0</v>
      </c>
      <c r="FE474" s="500">
        <f t="shared" si="9865"/>
        <v>0</v>
      </c>
      <c r="FH474" s="665"/>
      <c r="FI474" s="666"/>
      <c r="FJ474" s="667"/>
      <c r="FK474" s="668"/>
      <c r="FL474" s="669"/>
      <c r="FM474" s="691"/>
      <c r="FN474" s="1326"/>
      <c r="FO474" s="497" t="e">
        <f>IF(EXACT(VLOOKUP(FH474,OFERTA_0,2,FALSE),FI474),1,0)</f>
        <v>#N/A</v>
      </c>
      <c r="FP474" s="497" t="e">
        <f>IF(EXACT(VLOOKUP(FH474,OFERTA_0,3,FALSE),FJ474),1,0)</f>
        <v>#N/A</v>
      </c>
      <c r="FQ474" s="498" t="e">
        <f>IF(EXACT(VLOOKUP(FH474,OFERTA_0,4,FALSE),FK474),1,0)</f>
        <v>#N/A</v>
      </c>
      <c r="FR474" s="498">
        <f t="shared" si="9866"/>
        <v>0</v>
      </c>
      <c r="FS474" s="498">
        <f t="shared" si="9867"/>
        <v>0</v>
      </c>
      <c r="FT474" s="498" t="e">
        <f t="shared" si="9868"/>
        <v>#N/A</v>
      </c>
      <c r="FU474" s="504">
        <f t="shared" si="9869"/>
        <v>0</v>
      </c>
      <c r="FV474" s="500">
        <f t="shared" si="9870"/>
        <v>0</v>
      </c>
      <c r="FY474" s="665"/>
      <c r="FZ474" s="666"/>
      <c r="GA474" s="667"/>
      <c r="GB474" s="668"/>
      <c r="GC474" s="669"/>
      <c r="GD474" s="691"/>
      <c r="GE474" s="1326"/>
      <c r="GF474" s="497" t="e">
        <f>IF(EXACT(VLOOKUP(FY474,OFERTA_0,2,FALSE),FZ474),1,0)</f>
        <v>#N/A</v>
      </c>
      <c r="GG474" s="497" t="e">
        <f>IF(EXACT(VLOOKUP(FY474,OFERTA_0,3,FALSE),GA474),1,0)</f>
        <v>#N/A</v>
      </c>
      <c r="GH474" s="498" t="e">
        <f>IF(EXACT(VLOOKUP(FY474,OFERTA_0,4,FALSE),GB474),1,0)</f>
        <v>#N/A</v>
      </c>
      <c r="GI474" s="498">
        <f t="shared" si="9871"/>
        <v>0</v>
      </c>
      <c r="GJ474" s="498">
        <f t="shared" si="9872"/>
        <v>0</v>
      </c>
      <c r="GK474" s="498" t="e">
        <f t="shared" si="9873"/>
        <v>#N/A</v>
      </c>
      <c r="GL474" s="504">
        <f t="shared" si="9874"/>
        <v>0</v>
      </c>
      <c r="GM474" s="500">
        <f t="shared" si="9875"/>
        <v>0</v>
      </c>
      <c r="GP474" s="665"/>
      <c r="GQ474" s="666"/>
      <c r="GR474" s="667"/>
      <c r="GS474" s="668"/>
      <c r="GT474" s="669"/>
      <c r="GU474" s="691"/>
      <c r="GV474" s="1326"/>
      <c r="GW474" s="497" t="e">
        <f>IF(EXACT(VLOOKUP(GP474,OFERTA_0,2,FALSE),GQ474),1,0)</f>
        <v>#N/A</v>
      </c>
      <c r="GX474" s="497" t="e">
        <f>IF(EXACT(VLOOKUP(GP474,OFERTA_0,3,FALSE),GR474),1,0)</f>
        <v>#N/A</v>
      </c>
      <c r="GY474" s="498" t="e">
        <f>IF(EXACT(VLOOKUP(GP474,OFERTA_0,4,FALSE),GS474),1,0)</f>
        <v>#N/A</v>
      </c>
      <c r="GZ474" s="498">
        <f t="shared" si="9876"/>
        <v>0</v>
      </c>
      <c r="HA474" s="498">
        <f t="shared" si="9877"/>
        <v>0</v>
      </c>
      <c r="HB474" s="498" t="e">
        <f t="shared" si="9878"/>
        <v>#N/A</v>
      </c>
      <c r="HC474" s="504">
        <f t="shared" si="9879"/>
        <v>0</v>
      </c>
      <c r="HD474" s="500">
        <f t="shared" si="9880"/>
        <v>0</v>
      </c>
      <c r="HG474" s="665"/>
      <c r="HH474" s="666"/>
      <c r="HI474" s="667"/>
      <c r="HJ474" s="668"/>
      <c r="HK474" s="669"/>
      <c r="HL474" s="691"/>
      <c r="HM474" s="1326"/>
      <c r="HN474" s="497" t="e">
        <f>IF(EXACT(VLOOKUP(HG474,OFERTA_0,2,FALSE),HH474),1,0)</f>
        <v>#N/A</v>
      </c>
      <c r="HO474" s="497" t="e">
        <f>IF(EXACT(VLOOKUP(HG474,OFERTA_0,3,FALSE),HI474),1,0)</f>
        <v>#N/A</v>
      </c>
      <c r="HP474" s="498" t="e">
        <f>IF(EXACT(VLOOKUP(HG474,OFERTA_0,4,FALSE),HJ474),1,0)</f>
        <v>#N/A</v>
      </c>
      <c r="HQ474" s="498">
        <f t="shared" si="9881"/>
        <v>0</v>
      </c>
      <c r="HR474" s="498">
        <f t="shared" si="9882"/>
        <v>0</v>
      </c>
      <c r="HS474" s="498" t="e">
        <f t="shared" si="9883"/>
        <v>#N/A</v>
      </c>
      <c r="HT474" s="504">
        <f t="shared" si="9884"/>
        <v>0</v>
      </c>
      <c r="HU474" s="500">
        <f t="shared" si="9885"/>
        <v>0</v>
      </c>
      <c r="HX474" s="665"/>
      <c r="HY474" s="666"/>
      <c r="HZ474" s="667"/>
      <c r="IA474" s="668"/>
      <c r="IB474" s="669"/>
      <c r="IC474" s="691"/>
      <c r="ID474" s="1326"/>
      <c r="IE474" s="497" t="e">
        <f>IF(EXACT(VLOOKUP(HX474,OFERTA_0,2,FALSE),HY474),1,0)</f>
        <v>#N/A</v>
      </c>
      <c r="IF474" s="497" t="e">
        <f>IF(EXACT(VLOOKUP(HX474,OFERTA_0,3,FALSE),HZ474),1,0)</f>
        <v>#N/A</v>
      </c>
      <c r="IG474" s="498" t="e">
        <f>IF(EXACT(VLOOKUP(HX474,OFERTA_0,4,FALSE),IA474),1,0)</f>
        <v>#N/A</v>
      </c>
      <c r="IH474" s="498">
        <f t="shared" si="9886"/>
        <v>0</v>
      </c>
      <c r="II474" s="498">
        <f t="shared" si="9887"/>
        <v>0</v>
      </c>
      <c r="IJ474" s="498" t="e">
        <f t="shared" si="9888"/>
        <v>#N/A</v>
      </c>
      <c r="IK474" s="504">
        <f t="shared" si="9889"/>
        <v>0</v>
      </c>
      <c r="IL474" s="500">
        <f t="shared" si="9890"/>
        <v>0</v>
      </c>
      <c r="IO474" s="665"/>
      <c r="IP474" s="666"/>
      <c r="IQ474" s="667"/>
      <c r="IR474" s="668"/>
      <c r="IS474" s="669"/>
      <c r="IT474" s="691"/>
      <c r="IU474" s="1326"/>
      <c r="IV474" s="497" t="e">
        <f>IF(EXACT(VLOOKUP(IO474,OFERTA_0,2,FALSE),IP474),1,0)</f>
        <v>#N/A</v>
      </c>
      <c r="IW474" s="497" t="e">
        <f>IF(EXACT(VLOOKUP(IO474,OFERTA_0,3,FALSE),IQ474),1,0)</f>
        <v>#N/A</v>
      </c>
      <c r="IX474" s="498" t="e">
        <f>IF(EXACT(VLOOKUP(IO474,OFERTA_0,4,FALSE),IR474),1,0)</f>
        <v>#N/A</v>
      </c>
      <c r="IY474" s="498">
        <f t="shared" si="9891"/>
        <v>0</v>
      </c>
      <c r="IZ474" s="498">
        <f t="shared" si="9892"/>
        <v>0</v>
      </c>
      <c r="JA474" s="498" t="e">
        <f t="shared" si="9893"/>
        <v>#N/A</v>
      </c>
      <c r="JB474" s="504">
        <f t="shared" si="9894"/>
        <v>0</v>
      </c>
      <c r="JC474" s="500">
        <f t="shared" si="9895"/>
        <v>0</v>
      </c>
      <c r="JF474" s="665"/>
      <c r="JG474" s="666"/>
      <c r="JH474" s="667"/>
      <c r="JI474" s="668"/>
      <c r="JJ474" s="669"/>
      <c r="JK474" s="691"/>
      <c r="JL474" s="1326"/>
      <c r="JM474" s="497" t="e">
        <f>IF(EXACT(VLOOKUP(JF474,OFERTA_0,2,FALSE),JG474),1,0)</f>
        <v>#N/A</v>
      </c>
      <c r="JN474" s="497" t="e">
        <f>IF(EXACT(VLOOKUP(JF474,OFERTA_0,3,FALSE),JH474),1,0)</f>
        <v>#N/A</v>
      </c>
      <c r="JO474" s="498" t="e">
        <f>IF(EXACT(VLOOKUP(JF474,OFERTA_0,4,FALSE),JI474),1,0)</f>
        <v>#N/A</v>
      </c>
      <c r="JP474" s="498">
        <f t="shared" si="9896"/>
        <v>0</v>
      </c>
      <c r="JQ474" s="498">
        <f t="shared" si="9897"/>
        <v>0</v>
      </c>
      <c r="JR474" s="498" t="e">
        <f t="shared" si="9898"/>
        <v>#N/A</v>
      </c>
      <c r="JS474" s="504">
        <f t="shared" si="9899"/>
        <v>0</v>
      </c>
      <c r="JT474" s="500">
        <f t="shared" si="9900"/>
        <v>0</v>
      </c>
      <c r="JW474" s="665"/>
      <c r="JX474" s="666"/>
      <c r="JY474" s="667"/>
      <c r="JZ474" s="668"/>
      <c r="KA474" s="669"/>
      <c r="KB474" s="691"/>
      <c r="KC474" s="1326"/>
      <c r="KD474" s="497" t="e">
        <f>IF(EXACT(VLOOKUP(JW474,OFERTA_0,2,FALSE),JX474),1,0)</f>
        <v>#N/A</v>
      </c>
      <c r="KE474" s="497" t="e">
        <f>IF(EXACT(VLOOKUP(JW474,OFERTA_0,3,FALSE),JY474),1,0)</f>
        <v>#N/A</v>
      </c>
      <c r="KF474" s="498" t="e">
        <f>IF(EXACT(VLOOKUP(JW474,OFERTA_0,4,FALSE),JZ474),1,0)</f>
        <v>#N/A</v>
      </c>
      <c r="KG474" s="498">
        <f t="shared" si="9901"/>
        <v>0</v>
      </c>
      <c r="KH474" s="498">
        <f t="shared" si="9902"/>
        <v>0</v>
      </c>
      <c r="KI474" s="498" t="e">
        <f t="shared" si="9903"/>
        <v>#N/A</v>
      </c>
      <c r="KJ474" s="504">
        <f t="shared" si="9904"/>
        <v>0</v>
      </c>
      <c r="KK474" s="500">
        <f t="shared" si="9905"/>
        <v>0</v>
      </c>
      <c r="KN474" s="665"/>
      <c r="KO474" s="666"/>
      <c r="KP474" s="667"/>
      <c r="KQ474" s="668"/>
      <c r="KR474" s="669"/>
      <c r="KS474" s="691"/>
      <c r="KT474" s="1326"/>
      <c r="KU474" s="497" t="e">
        <f>IF(EXACT(VLOOKUP(KN474,OFERTA_0,2,FALSE),KO474),1,0)</f>
        <v>#N/A</v>
      </c>
      <c r="KV474" s="497" t="e">
        <f>IF(EXACT(VLOOKUP(KN474,OFERTA_0,3,FALSE),KP474),1,0)</f>
        <v>#N/A</v>
      </c>
      <c r="KW474" s="498" t="e">
        <f>IF(EXACT(VLOOKUP(KN474,OFERTA_0,4,FALSE),KQ474),1,0)</f>
        <v>#N/A</v>
      </c>
      <c r="KX474" s="498">
        <f t="shared" si="9906"/>
        <v>0</v>
      </c>
      <c r="KY474" s="498">
        <f t="shared" si="9907"/>
        <v>0</v>
      </c>
      <c r="KZ474" s="498" t="e">
        <f t="shared" si="9908"/>
        <v>#N/A</v>
      </c>
      <c r="LA474" s="504">
        <f t="shared" si="9909"/>
        <v>0</v>
      </c>
      <c r="LB474" s="500">
        <f t="shared" si="9910"/>
        <v>0</v>
      </c>
      <c r="LE474" s="665"/>
      <c r="LF474" s="666"/>
      <c r="LG474" s="667"/>
      <c r="LH474" s="668"/>
      <c r="LI474" s="669"/>
      <c r="LJ474" s="691"/>
      <c r="LK474" s="1326"/>
      <c r="LL474" s="497" t="e">
        <f>IF(EXACT(VLOOKUP(LE474,OFERTA_0,2,FALSE),LF474),1,0)</f>
        <v>#N/A</v>
      </c>
      <c r="LM474" s="497" t="e">
        <f>IF(EXACT(VLOOKUP(LE474,OFERTA_0,3,FALSE),LG474),1,0)</f>
        <v>#N/A</v>
      </c>
      <c r="LN474" s="498" t="e">
        <f>IF(EXACT(VLOOKUP(LE474,OFERTA_0,4,FALSE),LH474),1,0)</f>
        <v>#N/A</v>
      </c>
      <c r="LO474" s="498">
        <f t="shared" si="9911"/>
        <v>0</v>
      </c>
      <c r="LP474" s="498">
        <f t="shared" si="9912"/>
        <v>0</v>
      </c>
      <c r="LQ474" s="498" t="e">
        <f t="shared" si="9913"/>
        <v>#N/A</v>
      </c>
      <c r="LR474" s="504">
        <f t="shared" si="9914"/>
        <v>0</v>
      </c>
      <c r="LS474" s="500">
        <f t="shared" si="9915"/>
        <v>0</v>
      </c>
      <c r="LV474" s="665"/>
      <c r="LW474" s="666"/>
      <c r="LX474" s="667"/>
      <c r="LY474" s="668"/>
      <c r="LZ474" s="669"/>
      <c r="MA474" s="691"/>
      <c r="MB474" s="1326"/>
      <c r="MC474" s="497" t="e">
        <f>IF(EXACT(VLOOKUP(LV474,OFERTA_0,2,FALSE),LW474),1,0)</f>
        <v>#N/A</v>
      </c>
      <c r="MD474" s="497" t="e">
        <f>IF(EXACT(VLOOKUP(LV474,OFERTA_0,3,FALSE),LX474),1,0)</f>
        <v>#N/A</v>
      </c>
      <c r="ME474" s="498" t="e">
        <f>IF(EXACT(VLOOKUP(LV474,OFERTA_0,4,FALSE),LY474),1,0)</f>
        <v>#N/A</v>
      </c>
      <c r="MF474" s="498">
        <f t="shared" si="9916"/>
        <v>0</v>
      </c>
      <c r="MG474" s="498">
        <f t="shared" si="9917"/>
        <v>0</v>
      </c>
      <c r="MH474" s="498" t="e">
        <f t="shared" si="9918"/>
        <v>#N/A</v>
      </c>
      <c r="MI474" s="504">
        <f t="shared" si="9919"/>
        <v>0</v>
      </c>
      <c r="MJ474" s="500">
        <f t="shared" si="9920"/>
        <v>0</v>
      </c>
      <c r="MM474" s="665"/>
      <c r="MN474" s="666"/>
      <c r="MO474" s="667"/>
      <c r="MP474" s="668"/>
      <c r="MQ474" s="669"/>
      <c r="MR474" s="691"/>
      <c r="MS474" s="1326"/>
      <c r="MT474" s="497" t="e">
        <f>IF(EXACT(VLOOKUP(MM474,OFERTA_0,2,FALSE),MN474),1,0)</f>
        <v>#N/A</v>
      </c>
      <c r="MU474" s="497" t="e">
        <f>IF(EXACT(VLOOKUP(MM474,OFERTA_0,3,FALSE),MO474),1,0)</f>
        <v>#N/A</v>
      </c>
      <c r="MV474" s="498" t="e">
        <f>IF(EXACT(VLOOKUP(MM474,OFERTA_0,4,FALSE),MP474),1,0)</f>
        <v>#N/A</v>
      </c>
      <c r="MW474" s="498">
        <f t="shared" si="9921"/>
        <v>0</v>
      </c>
      <c r="MX474" s="498">
        <f t="shared" si="9922"/>
        <v>0</v>
      </c>
      <c r="MY474" s="498" t="e">
        <f t="shared" si="9923"/>
        <v>#N/A</v>
      </c>
      <c r="MZ474" s="504">
        <f t="shared" si="9924"/>
        <v>0</v>
      </c>
      <c r="NA474" s="500">
        <f t="shared" si="9925"/>
        <v>0</v>
      </c>
      <c r="ND474" s="665"/>
      <c r="NE474" s="666"/>
      <c r="NF474" s="667"/>
      <c r="NG474" s="668"/>
      <c r="NH474" s="669"/>
      <c r="NI474" s="691"/>
      <c r="NJ474" s="1326"/>
      <c r="NK474" s="497" t="e">
        <f>IF(EXACT(VLOOKUP(ND474,OFERTA_0,2,FALSE),NE474),1,0)</f>
        <v>#N/A</v>
      </c>
      <c r="NL474" s="497" t="e">
        <f>IF(EXACT(VLOOKUP(ND474,OFERTA_0,3,FALSE),NF474),1,0)</f>
        <v>#N/A</v>
      </c>
      <c r="NM474" s="498" t="e">
        <f>IF(EXACT(VLOOKUP(ND474,OFERTA_0,4,FALSE),NG474),1,0)</f>
        <v>#N/A</v>
      </c>
      <c r="NN474" s="498">
        <f t="shared" si="9926"/>
        <v>0</v>
      </c>
      <c r="NO474" s="498">
        <f t="shared" si="9927"/>
        <v>0</v>
      </c>
      <c r="NP474" s="498" t="e">
        <f t="shared" si="9928"/>
        <v>#N/A</v>
      </c>
      <c r="NQ474" s="504">
        <f t="shared" si="9929"/>
        <v>0</v>
      </c>
      <c r="NR474" s="500">
        <f t="shared" si="9930"/>
        <v>0</v>
      </c>
      <c r="NU474" s="665"/>
      <c r="NV474" s="666"/>
      <c r="NW474" s="667"/>
      <c r="NX474" s="668"/>
      <c r="NY474" s="669"/>
      <c r="NZ474" s="691"/>
      <c r="OA474" s="1326"/>
      <c r="OB474" s="497" t="e">
        <f>IF(EXACT(VLOOKUP(NU474,OFERTA_0,2,FALSE),NV474),1,0)</f>
        <v>#N/A</v>
      </c>
      <c r="OC474" s="497" t="e">
        <f>IF(EXACT(VLOOKUP(NU474,OFERTA_0,3,FALSE),NW474),1,0)</f>
        <v>#N/A</v>
      </c>
      <c r="OD474" s="498" t="e">
        <f>IF(EXACT(VLOOKUP(NU474,OFERTA_0,4,FALSE),NX474),1,0)</f>
        <v>#N/A</v>
      </c>
      <c r="OE474" s="498">
        <f t="shared" si="9931"/>
        <v>0</v>
      </c>
      <c r="OF474" s="498">
        <f t="shared" si="9932"/>
        <v>0</v>
      </c>
      <c r="OG474" s="498" t="e">
        <f t="shared" si="9933"/>
        <v>#N/A</v>
      </c>
      <c r="OH474" s="504">
        <f t="shared" si="9934"/>
        <v>0</v>
      </c>
      <c r="OI474" s="500">
        <f t="shared" si="9935"/>
        <v>0</v>
      </c>
      <c r="OL474" s="665"/>
      <c r="OM474" s="666"/>
      <c r="ON474" s="667"/>
      <c r="OO474" s="668"/>
      <c r="OP474" s="669"/>
      <c r="OQ474" s="691"/>
      <c r="OR474" s="1326"/>
      <c r="OS474" s="497" t="e">
        <f>IF(EXACT(VLOOKUP(OL474,OFERTA_0,2,FALSE),OM474),1,0)</f>
        <v>#N/A</v>
      </c>
      <c r="OT474" s="497" t="e">
        <f>IF(EXACT(VLOOKUP(OL474,OFERTA_0,3,FALSE),ON474),1,0)</f>
        <v>#N/A</v>
      </c>
      <c r="OU474" s="498" t="e">
        <f>IF(EXACT(VLOOKUP(OL474,OFERTA_0,4,FALSE),OO474),1,0)</f>
        <v>#N/A</v>
      </c>
      <c r="OV474" s="498">
        <f t="shared" si="9936"/>
        <v>0</v>
      </c>
      <c r="OW474" s="498">
        <f t="shared" si="9937"/>
        <v>0</v>
      </c>
      <c r="OX474" s="498" t="e">
        <f t="shared" si="9938"/>
        <v>#N/A</v>
      </c>
      <c r="OY474" s="504">
        <f t="shared" si="9939"/>
        <v>0</v>
      </c>
      <c r="OZ474" s="500">
        <f t="shared" si="9940"/>
        <v>0</v>
      </c>
      <c r="PC474" s="665"/>
      <c r="PD474" s="666"/>
      <c r="PE474" s="667"/>
      <c r="PF474" s="668"/>
      <c r="PG474" s="669"/>
      <c r="PH474" s="691"/>
      <c r="PI474" s="1326"/>
      <c r="PJ474" s="497" t="e">
        <f>IF(EXACT(VLOOKUP(PC474,OFERTA_0,2,FALSE),PD474),1,0)</f>
        <v>#N/A</v>
      </c>
      <c r="PK474" s="497" t="e">
        <f>IF(EXACT(VLOOKUP(PC474,OFERTA_0,3,FALSE),PE474),1,0)</f>
        <v>#N/A</v>
      </c>
      <c r="PL474" s="498" t="e">
        <f>IF(EXACT(VLOOKUP(PC474,OFERTA_0,4,FALSE),PF474),1,0)</f>
        <v>#N/A</v>
      </c>
      <c r="PM474" s="498">
        <f t="shared" si="9941"/>
        <v>0</v>
      </c>
      <c r="PN474" s="498">
        <f t="shared" si="9942"/>
        <v>0</v>
      </c>
      <c r="PO474" s="498" t="e">
        <f t="shared" si="9943"/>
        <v>#N/A</v>
      </c>
      <c r="PP474" s="504">
        <f t="shared" si="9944"/>
        <v>0</v>
      </c>
      <c r="PQ474" s="500">
        <f t="shared" si="9945"/>
        <v>0</v>
      </c>
      <c r="PT474" s="665"/>
      <c r="PU474" s="666"/>
      <c r="PV474" s="667"/>
      <c r="PW474" s="668"/>
      <c r="PX474" s="669"/>
      <c r="PY474" s="691"/>
      <c r="PZ474" s="1326"/>
      <c r="QA474" s="497" t="e">
        <f>IF(EXACT(VLOOKUP(PT474,OFERTA_0,2,FALSE),PU474),1,0)</f>
        <v>#N/A</v>
      </c>
      <c r="QB474" s="497" t="e">
        <f>IF(EXACT(VLOOKUP(PT474,OFERTA_0,3,FALSE),PV474),1,0)</f>
        <v>#N/A</v>
      </c>
      <c r="QC474" s="498" t="e">
        <f>IF(EXACT(VLOOKUP(PT474,OFERTA_0,4,FALSE),PW474),1,0)</f>
        <v>#N/A</v>
      </c>
      <c r="QD474" s="498">
        <f t="shared" si="9946"/>
        <v>0</v>
      </c>
      <c r="QE474" s="498">
        <f t="shared" si="9947"/>
        <v>0</v>
      </c>
      <c r="QF474" s="498" t="e">
        <f t="shared" si="9948"/>
        <v>#N/A</v>
      </c>
      <c r="QG474" s="504">
        <f t="shared" si="9949"/>
        <v>0</v>
      </c>
      <c r="QH474" s="500">
        <f t="shared" si="9950"/>
        <v>0</v>
      </c>
      <c r="QK474" s="665"/>
      <c r="QL474" s="666"/>
      <c r="QM474" s="667"/>
      <c r="QN474" s="668"/>
      <c r="QO474" s="669"/>
      <c r="QP474" s="691"/>
      <c r="QQ474" s="1326"/>
      <c r="QR474" s="497" t="e">
        <f>IF(EXACT(VLOOKUP(QK474,OFERTA_0,2,FALSE),QL474),1,0)</f>
        <v>#N/A</v>
      </c>
      <c r="QS474" s="497" t="e">
        <f>IF(EXACT(VLOOKUP(QK474,OFERTA_0,3,FALSE),QM474),1,0)</f>
        <v>#N/A</v>
      </c>
      <c r="QT474" s="498" t="e">
        <f>IF(EXACT(VLOOKUP(QK474,OFERTA_0,4,FALSE),QN474),1,0)</f>
        <v>#N/A</v>
      </c>
      <c r="QU474" s="498">
        <f t="shared" si="9951"/>
        <v>0</v>
      </c>
      <c r="QV474" s="498">
        <f t="shared" si="9952"/>
        <v>0</v>
      </c>
      <c r="QW474" s="498" t="e">
        <f t="shared" si="9953"/>
        <v>#N/A</v>
      </c>
      <c r="QX474" s="504">
        <f t="shared" si="9954"/>
        <v>0</v>
      </c>
      <c r="QY474" s="500">
        <f t="shared" si="9955"/>
        <v>0</v>
      </c>
      <c r="RB474" s="428"/>
      <c r="RC474" s="436"/>
      <c r="RD474" s="440"/>
      <c r="RE474" s="406"/>
      <c r="RF474" s="438"/>
      <c r="RG474" s="439"/>
      <c r="RH474" s="439"/>
      <c r="RI474" s="497"/>
      <c r="RJ474" s="497"/>
      <c r="RK474" s="501"/>
      <c r="RL474" s="501"/>
      <c r="RM474" s="501"/>
      <c r="RN474" s="501"/>
      <c r="RO474" s="505"/>
      <c r="RP474" s="503"/>
      <c r="RS474" s="428"/>
      <c r="RT474" s="436"/>
      <c r="RU474" s="440"/>
      <c r="RV474" s="406"/>
      <c r="RW474" s="438"/>
      <c r="RX474" s="439"/>
      <c r="RY474" s="439"/>
      <c r="RZ474" s="497"/>
      <c r="SA474" s="497"/>
      <c r="SB474" s="501"/>
      <c r="SC474" s="501"/>
      <c r="SD474" s="501"/>
      <c r="SE474" s="501"/>
      <c r="SF474" s="505"/>
      <c r="SG474" s="503"/>
      <c r="SJ474" s="428"/>
      <c r="SK474" s="436"/>
      <c r="SL474" s="440"/>
      <c r="SM474" s="406"/>
      <c r="SN474" s="438"/>
      <c r="SO474" s="439"/>
      <c r="SP474" s="439"/>
      <c r="SQ474" s="497"/>
      <c r="SR474" s="497"/>
      <c r="SS474" s="501"/>
      <c r="ST474" s="501"/>
      <c r="SU474" s="501"/>
      <c r="SV474" s="501"/>
      <c r="SW474" s="505"/>
      <c r="SX474" s="503"/>
    </row>
    <row r="475" spans="2:518" ht="36.75" hidden="1" customHeight="1" thickTop="1" thickBot="1">
      <c r="B475" s="571"/>
      <c r="C475" s="572"/>
      <c r="D475" s="573"/>
      <c r="E475" s="574"/>
      <c r="F475" s="575"/>
      <c r="G475" s="576"/>
      <c r="H475" s="595"/>
      <c r="K475" s="571"/>
      <c r="L475" s="766"/>
      <c r="M475" s="573"/>
      <c r="N475" s="574"/>
      <c r="O475" s="575"/>
      <c r="P475" s="576"/>
      <c r="Q475" s="1326"/>
      <c r="R475" s="497"/>
      <c r="S475" s="497"/>
      <c r="T475" s="501"/>
      <c r="U475" s="501"/>
      <c r="V475" s="501"/>
      <c r="W475" s="501"/>
      <c r="X475" s="505"/>
      <c r="Y475" s="503"/>
      <c r="Z475" s="486"/>
      <c r="AA475" s="486"/>
      <c r="AB475" s="571"/>
      <c r="AC475" s="766"/>
      <c r="AD475" s="573"/>
      <c r="AE475" s="574"/>
      <c r="AF475" s="575"/>
      <c r="AG475" s="576"/>
      <c r="AH475" s="1326"/>
      <c r="AI475" s="497"/>
      <c r="AJ475" s="497"/>
      <c r="AK475" s="501"/>
      <c r="AL475" s="501"/>
      <c r="AM475" s="501"/>
      <c r="AN475" s="501"/>
      <c r="AO475" s="505"/>
      <c r="AP475" s="503"/>
      <c r="AQ475" s="486"/>
      <c r="AR475" s="486"/>
      <c r="AS475" s="571"/>
      <c r="AT475" s="766"/>
      <c r="AU475" s="573"/>
      <c r="AV475" s="574"/>
      <c r="AW475" s="575"/>
      <c r="AX475" s="576"/>
      <c r="AY475" s="1326"/>
      <c r="AZ475" s="497"/>
      <c r="BA475" s="497"/>
      <c r="BB475" s="501"/>
      <c r="BC475" s="501"/>
      <c r="BD475" s="501"/>
      <c r="BE475" s="501"/>
      <c r="BF475" s="505"/>
      <c r="BG475" s="503"/>
      <c r="BJ475" s="571"/>
      <c r="BK475" s="766"/>
      <c r="BL475" s="573"/>
      <c r="BM475" s="574"/>
      <c r="BN475" s="575"/>
      <c r="BO475" s="576"/>
      <c r="BP475" s="1326"/>
      <c r="BQ475" s="497"/>
      <c r="BR475" s="497"/>
      <c r="BS475" s="501"/>
      <c r="BT475" s="501"/>
      <c r="BU475" s="501"/>
      <c r="BV475" s="501"/>
      <c r="BW475" s="505"/>
      <c r="BX475" s="503"/>
      <c r="CA475" s="571"/>
      <c r="CB475" s="766"/>
      <c r="CC475" s="573"/>
      <c r="CD475" s="574"/>
      <c r="CE475" s="575"/>
      <c r="CF475" s="576"/>
      <c r="CG475" s="1326"/>
      <c r="CH475" s="497"/>
      <c r="CI475" s="497"/>
      <c r="CJ475" s="501"/>
      <c r="CK475" s="501"/>
      <c r="CL475" s="501"/>
      <c r="CM475" s="501"/>
      <c r="CN475" s="505"/>
      <c r="CO475" s="503"/>
      <c r="CR475" s="571"/>
      <c r="CS475" s="766"/>
      <c r="CT475" s="573"/>
      <c r="CU475" s="574"/>
      <c r="CV475" s="575"/>
      <c r="CW475" s="576"/>
      <c r="CX475" s="1326"/>
      <c r="CY475" s="497"/>
      <c r="CZ475" s="497"/>
      <c r="DA475" s="501"/>
      <c r="DB475" s="501"/>
      <c r="DC475" s="501"/>
      <c r="DD475" s="501"/>
      <c r="DE475" s="505"/>
      <c r="DF475" s="503"/>
      <c r="DI475" s="571"/>
      <c r="DJ475" s="766"/>
      <c r="DK475" s="573"/>
      <c r="DL475" s="574"/>
      <c r="DM475" s="575"/>
      <c r="DN475" s="576"/>
      <c r="DO475" s="1326"/>
      <c r="DP475" s="497"/>
      <c r="DQ475" s="497"/>
      <c r="DR475" s="501"/>
      <c r="DS475" s="501"/>
      <c r="DT475" s="501"/>
      <c r="DU475" s="501"/>
      <c r="DV475" s="505"/>
      <c r="DW475" s="503"/>
      <c r="DZ475" s="571"/>
      <c r="EA475" s="766"/>
      <c r="EB475" s="573"/>
      <c r="EC475" s="574"/>
      <c r="ED475" s="575"/>
      <c r="EE475" s="576"/>
      <c r="EF475" s="1326"/>
      <c r="EG475" s="497"/>
      <c r="EH475" s="497"/>
      <c r="EI475" s="501"/>
      <c r="EJ475" s="501"/>
      <c r="EK475" s="501"/>
      <c r="EL475" s="501"/>
      <c r="EM475" s="505"/>
      <c r="EN475" s="503"/>
      <c r="EQ475" s="659"/>
      <c r="ER475" s="660"/>
      <c r="ES475" s="661"/>
      <c r="ET475" s="662"/>
      <c r="EU475" s="663"/>
      <c r="EV475" s="664"/>
      <c r="EW475" s="1326"/>
      <c r="EX475" s="497"/>
      <c r="EY475" s="497"/>
      <c r="EZ475" s="501"/>
      <c r="FA475" s="501"/>
      <c r="FB475" s="501"/>
      <c r="FC475" s="501"/>
      <c r="FD475" s="505"/>
      <c r="FE475" s="503"/>
      <c r="FH475" s="659"/>
      <c r="FI475" s="660"/>
      <c r="FJ475" s="661"/>
      <c r="FK475" s="662"/>
      <c r="FL475" s="663"/>
      <c r="FM475" s="664"/>
      <c r="FN475" s="1326"/>
      <c r="FO475" s="497"/>
      <c r="FP475" s="497"/>
      <c r="FQ475" s="501"/>
      <c r="FR475" s="501"/>
      <c r="FS475" s="501"/>
      <c r="FT475" s="501"/>
      <c r="FU475" s="505"/>
      <c r="FV475" s="503"/>
      <c r="FY475" s="659"/>
      <c r="FZ475" s="660"/>
      <c r="GA475" s="661"/>
      <c r="GB475" s="662"/>
      <c r="GC475" s="663"/>
      <c r="GD475" s="664"/>
      <c r="GE475" s="1326"/>
      <c r="GF475" s="497"/>
      <c r="GG475" s="497"/>
      <c r="GH475" s="501"/>
      <c r="GI475" s="501"/>
      <c r="GJ475" s="501"/>
      <c r="GK475" s="501"/>
      <c r="GL475" s="505"/>
      <c r="GM475" s="503"/>
      <c r="GP475" s="659"/>
      <c r="GQ475" s="660"/>
      <c r="GR475" s="661"/>
      <c r="GS475" s="662"/>
      <c r="GT475" s="663"/>
      <c r="GU475" s="664"/>
      <c r="GV475" s="1326"/>
      <c r="GW475" s="497"/>
      <c r="GX475" s="497"/>
      <c r="GY475" s="501"/>
      <c r="GZ475" s="501"/>
      <c r="HA475" s="501"/>
      <c r="HB475" s="501"/>
      <c r="HC475" s="505"/>
      <c r="HD475" s="503"/>
      <c r="HG475" s="659"/>
      <c r="HH475" s="660"/>
      <c r="HI475" s="661"/>
      <c r="HJ475" s="662"/>
      <c r="HK475" s="663"/>
      <c r="HL475" s="664"/>
      <c r="HM475" s="1326"/>
      <c r="HN475" s="497"/>
      <c r="HO475" s="497"/>
      <c r="HP475" s="501"/>
      <c r="HQ475" s="501"/>
      <c r="HR475" s="501"/>
      <c r="HS475" s="501"/>
      <c r="HT475" s="505"/>
      <c r="HU475" s="503"/>
      <c r="HX475" s="659"/>
      <c r="HY475" s="660"/>
      <c r="HZ475" s="661"/>
      <c r="IA475" s="662"/>
      <c r="IB475" s="663"/>
      <c r="IC475" s="664"/>
      <c r="ID475" s="1326"/>
      <c r="IE475" s="497"/>
      <c r="IF475" s="497"/>
      <c r="IG475" s="501"/>
      <c r="IH475" s="501"/>
      <c r="II475" s="501"/>
      <c r="IJ475" s="501"/>
      <c r="IK475" s="505"/>
      <c r="IL475" s="503"/>
      <c r="IO475" s="659"/>
      <c r="IP475" s="660"/>
      <c r="IQ475" s="661"/>
      <c r="IR475" s="662"/>
      <c r="IS475" s="663"/>
      <c r="IT475" s="664"/>
      <c r="IU475" s="1326"/>
      <c r="IV475" s="497"/>
      <c r="IW475" s="497"/>
      <c r="IX475" s="501"/>
      <c r="IY475" s="501"/>
      <c r="IZ475" s="501"/>
      <c r="JA475" s="501"/>
      <c r="JB475" s="505"/>
      <c r="JC475" s="503"/>
      <c r="JF475" s="659"/>
      <c r="JG475" s="660"/>
      <c r="JH475" s="661"/>
      <c r="JI475" s="662"/>
      <c r="JJ475" s="663"/>
      <c r="JK475" s="664"/>
      <c r="JL475" s="1326"/>
      <c r="JM475" s="497"/>
      <c r="JN475" s="497"/>
      <c r="JO475" s="501"/>
      <c r="JP475" s="501"/>
      <c r="JQ475" s="501"/>
      <c r="JR475" s="501"/>
      <c r="JS475" s="505"/>
      <c r="JT475" s="503"/>
      <c r="JW475" s="659"/>
      <c r="JX475" s="660"/>
      <c r="JY475" s="661"/>
      <c r="JZ475" s="662"/>
      <c r="KA475" s="663"/>
      <c r="KB475" s="664"/>
      <c r="KC475" s="1326"/>
      <c r="KD475" s="497"/>
      <c r="KE475" s="497"/>
      <c r="KF475" s="501"/>
      <c r="KG475" s="501"/>
      <c r="KH475" s="501"/>
      <c r="KI475" s="501"/>
      <c r="KJ475" s="505"/>
      <c r="KK475" s="503"/>
      <c r="KN475" s="659"/>
      <c r="KO475" s="660"/>
      <c r="KP475" s="661"/>
      <c r="KQ475" s="662"/>
      <c r="KR475" s="663"/>
      <c r="KS475" s="664"/>
      <c r="KT475" s="1326"/>
      <c r="KU475" s="497"/>
      <c r="KV475" s="497"/>
      <c r="KW475" s="501"/>
      <c r="KX475" s="501"/>
      <c r="KY475" s="501"/>
      <c r="KZ475" s="501"/>
      <c r="LA475" s="505"/>
      <c r="LB475" s="503"/>
      <c r="LE475" s="659"/>
      <c r="LF475" s="660"/>
      <c r="LG475" s="661"/>
      <c r="LH475" s="662"/>
      <c r="LI475" s="663"/>
      <c r="LJ475" s="664"/>
      <c r="LK475" s="1326"/>
      <c r="LL475" s="497"/>
      <c r="LM475" s="497"/>
      <c r="LN475" s="501"/>
      <c r="LO475" s="501"/>
      <c r="LP475" s="501"/>
      <c r="LQ475" s="501"/>
      <c r="LR475" s="505"/>
      <c r="LS475" s="503"/>
      <c r="LV475" s="659"/>
      <c r="LW475" s="660"/>
      <c r="LX475" s="661"/>
      <c r="LY475" s="662"/>
      <c r="LZ475" s="663"/>
      <c r="MA475" s="664"/>
      <c r="MB475" s="1326"/>
      <c r="MC475" s="497"/>
      <c r="MD475" s="497"/>
      <c r="ME475" s="501"/>
      <c r="MF475" s="501"/>
      <c r="MG475" s="501"/>
      <c r="MH475" s="501"/>
      <c r="MI475" s="505"/>
      <c r="MJ475" s="503"/>
      <c r="MM475" s="659"/>
      <c r="MN475" s="660"/>
      <c r="MO475" s="661"/>
      <c r="MP475" s="662"/>
      <c r="MQ475" s="663"/>
      <c r="MR475" s="664"/>
      <c r="MS475" s="1326"/>
      <c r="MT475" s="497"/>
      <c r="MU475" s="497"/>
      <c r="MV475" s="501"/>
      <c r="MW475" s="501"/>
      <c r="MX475" s="501"/>
      <c r="MY475" s="501"/>
      <c r="MZ475" s="505"/>
      <c r="NA475" s="503"/>
      <c r="ND475" s="659"/>
      <c r="NE475" s="660"/>
      <c r="NF475" s="661"/>
      <c r="NG475" s="662"/>
      <c r="NH475" s="663"/>
      <c r="NI475" s="664"/>
      <c r="NJ475" s="1326"/>
      <c r="NK475" s="497"/>
      <c r="NL475" s="497"/>
      <c r="NM475" s="501"/>
      <c r="NN475" s="501"/>
      <c r="NO475" s="501"/>
      <c r="NP475" s="501"/>
      <c r="NQ475" s="505"/>
      <c r="NR475" s="503"/>
      <c r="NU475" s="659"/>
      <c r="NV475" s="660"/>
      <c r="NW475" s="661"/>
      <c r="NX475" s="662"/>
      <c r="NY475" s="663"/>
      <c r="NZ475" s="664"/>
      <c r="OA475" s="1326"/>
      <c r="OB475" s="497"/>
      <c r="OC475" s="497"/>
      <c r="OD475" s="501"/>
      <c r="OE475" s="501"/>
      <c r="OF475" s="501"/>
      <c r="OG475" s="501"/>
      <c r="OH475" s="505"/>
      <c r="OI475" s="503"/>
      <c r="OL475" s="659"/>
      <c r="OM475" s="660"/>
      <c r="ON475" s="661"/>
      <c r="OO475" s="662"/>
      <c r="OP475" s="663"/>
      <c r="OQ475" s="664"/>
      <c r="OR475" s="1326"/>
      <c r="OS475" s="497"/>
      <c r="OT475" s="497"/>
      <c r="OU475" s="501"/>
      <c r="OV475" s="501"/>
      <c r="OW475" s="501"/>
      <c r="OX475" s="501"/>
      <c r="OY475" s="505"/>
      <c r="OZ475" s="503"/>
      <c r="PC475" s="659"/>
      <c r="PD475" s="660"/>
      <c r="PE475" s="661"/>
      <c r="PF475" s="662"/>
      <c r="PG475" s="663"/>
      <c r="PH475" s="664"/>
      <c r="PI475" s="1326"/>
      <c r="PJ475" s="497"/>
      <c r="PK475" s="497"/>
      <c r="PL475" s="501"/>
      <c r="PM475" s="501"/>
      <c r="PN475" s="501"/>
      <c r="PO475" s="501"/>
      <c r="PP475" s="505"/>
      <c r="PQ475" s="503"/>
      <c r="PT475" s="659"/>
      <c r="PU475" s="660"/>
      <c r="PV475" s="661"/>
      <c r="PW475" s="662"/>
      <c r="PX475" s="663"/>
      <c r="PY475" s="664"/>
      <c r="PZ475" s="1326"/>
      <c r="QA475" s="497"/>
      <c r="QB475" s="497"/>
      <c r="QC475" s="501"/>
      <c r="QD475" s="501"/>
      <c r="QE475" s="501"/>
      <c r="QF475" s="501"/>
      <c r="QG475" s="505"/>
      <c r="QH475" s="503"/>
      <c r="QK475" s="659"/>
      <c r="QL475" s="660"/>
      <c r="QM475" s="661"/>
      <c r="QN475" s="662"/>
      <c r="QO475" s="663"/>
      <c r="QP475" s="664"/>
      <c r="QQ475" s="1326"/>
      <c r="QR475" s="497"/>
      <c r="QS475" s="497"/>
      <c r="QT475" s="501"/>
      <c r="QU475" s="501"/>
      <c r="QV475" s="501"/>
      <c r="QW475" s="501"/>
      <c r="QX475" s="505"/>
      <c r="QY475" s="503"/>
      <c r="RB475" s="428"/>
      <c r="RC475" s="436"/>
      <c r="RD475" s="440"/>
      <c r="RE475" s="406"/>
      <c r="RF475" s="438"/>
      <c r="RG475" s="439"/>
      <c r="RH475" s="439"/>
      <c r="RI475" s="497"/>
      <c r="RJ475" s="497"/>
      <c r="RK475" s="501"/>
      <c r="RL475" s="501"/>
      <c r="RM475" s="501"/>
      <c r="RN475" s="501"/>
      <c r="RO475" s="505"/>
      <c r="RP475" s="503"/>
      <c r="RS475" s="428"/>
      <c r="RT475" s="436"/>
      <c r="RU475" s="440"/>
      <c r="RV475" s="406"/>
      <c r="RW475" s="438"/>
      <c r="RX475" s="439"/>
      <c r="RY475" s="439"/>
      <c r="RZ475" s="497"/>
      <c r="SA475" s="497"/>
      <c r="SB475" s="501"/>
      <c r="SC475" s="501"/>
      <c r="SD475" s="501"/>
      <c r="SE475" s="501"/>
      <c r="SF475" s="505"/>
      <c r="SG475" s="503"/>
      <c r="SJ475" s="428"/>
      <c r="SK475" s="436"/>
      <c r="SL475" s="440"/>
      <c r="SM475" s="406"/>
      <c r="SN475" s="438"/>
      <c r="SO475" s="439"/>
      <c r="SP475" s="439"/>
      <c r="SQ475" s="497"/>
      <c r="SR475" s="497"/>
      <c r="SS475" s="501"/>
      <c r="ST475" s="501"/>
      <c r="SU475" s="501"/>
      <c r="SV475" s="501"/>
      <c r="SW475" s="505"/>
      <c r="SX475" s="503"/>
    </row>
    <row r="476" spans="2:518" ht="38.25" hidden="1" customHeight="1" thickTop="1" thickBot="1">
      <c r="B476" s="577"/>
      <c r="C476" s="578"/>
      <c r="D476" s="579"/>
      <c r="E476" s="580"/>
      <c r="F476" s="581"/>
      <c r="G476" s="585"/>
      <c r="H476" s="595"/>
      <c r="K476" s="577"/>
      <c r="L476" s="767"/>
      <c r="M476" s="579"/>
      <c r="N476" s="580"/>
      <c r="O476" s="581"/>
      <c r="P476" s="585"/>
      <c r="Q476" s="1326"/>
      <c r="R476" s="497"/>
      <c r="S476" s="497"/>
      <c r="T476" s="498"/>
      <c r="U476" s="498"/>
      <c r="V476" s="498"/>
      <c r="W476" s="498"/>
      <c r="X476" s="504"/>
      <c r="Y476" s="500"/>
      <c r="Z476" s="486"/>
      <c r="AA476" s="486"/>
      <c r="AB476" s="577"/>
      <c r="AC476" s="767"/>
      <c r="AD476" s="579"/>
      <c r="AE476" s="580"/>
      <c r="AF476" s="581"/>
      <c r="AG476" s="585"/>
      <c r="AH476" s="1326"/>
      <c r="AI476" s="497"/>
      <c r="AJ476" s="497"/>
      <c r="AK476" s="498"/>
      <c r="AL476" s="498"/>
      <c r="AM476" s="498"/>
      <c r="AN476" s="498"/>
      <c r="AO476" s="504"/>
      <c r="AP476" s="500"/>
      <c r="AQ476" s="486"/>
      <c r="AR476" s="486"/>
      <c r="AS476" s="577"/>
      <c r="AT476" s="767"/>
      <c r="AU476" s="579"/>
      <c r="AV476" s="580"/>
      <c r="AW476" s="581"/>
      <c r="AX476" s="585"/>
      <c r="AY476" s="1326"/>
      <c r="AZ476" s="497"/>
      <c r="BA476" s="497"/>
      <c r="BB476" s="498"/>
      <c r="BC476" s="498"/>
      <c r="BD476" s="498"/>
      <c r="BE476" s="498"/>
      <c r="BF476" s="504"/>
      <c r="BG476" s="500"/>
      <c r="BJ476" s="577"/>
      <c r="BK476" s="767"/>
      <c r="BL476" s="579"/>
      <c r="BM476" s="580"/>
      <c r="BN476" s="581"/>
      <c r="BO476" s="585"/>
      <c r="BP476" s="1326"/>
      <c r="BQ476" s="497"/>
      <c r="BR476" s="497"/>
      <c r="BS476" s="498"/>
      <c r="BT476" s="498"/>
      <c r="BU476" s="498"/>
      <c r="BV476" s="498"/>
      <c r="BW476" s="504"/>
      <c r="BX476" s="500"/>
      <c r="CA476" s="577"/>
      <c r="CB476" s="767"/>
      <c r="CC476" s="579"/>
      <c r="CD476" s="580"/>
      <c r="CE476" s="581"/>
      <c r="CF476" s="585"/>
      <c r="CG476" s="1326"/>
      <c r="CH476" s="497"/>
      <c r="CI476" s="497"/>
      <c r="CJ476" s="498"/>
      <c r="CK476" s="498"/>
      <c r="CL476" s="498"/>
      <c r="CM476" s="498"/>
      <c r="CN476" s="504"/>
      <c r="CO476" s="500"/>
      <c r="CR476" s="577"/>
      <c r="CS476" s="767"/>
      <c r="CT476" s="579"/>
      <c r="CU476" s="580"/>
      <c r="CV476" s="581"/>
      <c r="CW476" s="585"/>
      <c r="CX476" s="1326"/>
      <c r="CY476" s="497"/>
      <c r="CZ476" s="497"/>
      <c r="DA476" s="498"/>
      <c r="DB476" s="498"/>
      <c r="DC476" s="498"/>
      <c r="DD476" s="498"/>
      <c r="DE476" s="504"/>
      <c r="DF476" s="500"/>
      <c r="DI476" s="577"/>
      <c r="DJ476" s="767"/>
      <c r="DK476" s="579"/>
      <c r="DL476" s="580"/>
      <c r="DM476" s="581"/>
      <c r="DN476" s="585"/>
      <c r="DO476" s="1326"/>
      <c r="DP476" s="497"/>
      <c r="DQ476" s="497"/>
      <c r="DR476" s="498"/>
      <c r="DS476" s="498"/>
      <c r="DT476" s="498"/>
      <c r="DU476" s="498"/>
      <c r="DV476" s="504"/>
      <c r="DW476" s="500"/>
      <c r="DZ476" s="577"/>
      <c r="EA476" s="767"/>
      <c r="EB476" s="579"/>
      <c r="EC476" s="580"/>
      <c r="ED476" s="581"/>
      <c r="EE476" s="585"/>
      <c r="EF476" s="1326"/>
      <c r="EG476" s="497"/>
      <c r="EH476" s="497"/>
      <c r="EI476" s="498"/>
      <c r="EJ476" s="498"/>
      <c r="EK476" s="498"/>
      <c r="EL476" s="498"/>
      <c r="EM476" s="504"/>
      <c r="EN476" s="500"/>
      <c r="EQ476" s="665"/>
      <c r="ER476" s="666"/>
      <c r="ES476" s="667"/>
      <c r="ET476" s="668"/>
      <c r="EU476" s="669"/>
      <c r="EV476" s="691"/>
      <c r="EW476" s="1326"/>
      <c r="EX476" s="497" t="e">
        <f t="shared" ref="EX476:EX482" si="9956">IF(EXACT(VLOOKUP(EQ476,OFERTA_0,2,FALSE),ER476),1,0)</f>
        <v>#N/A</v>
      </c>
      <c r="EY476" s="497" t="e">
        <f t="shared" ref="EY476:EY482" si="9957">IF(EXACT(VLOOKUP(EQ476,OFERTA_0,3,FALSE),ES476),1,0)</f>
        <v>#N/A</v>
      </c>
      <c r="EZ476" s="498" t="e">
        <f t="shared" ref="EZ476:EZ482" si="9958">IF(EXACT(VLOOKUP(EQ476,OFERTA_0,4,FALSE),ET476),1,0)</f>
        <v>#N/A</v>
      </c>
      <c r="FA476" s="498">
        <f t="shared" ref="FA476:FA482" si="9959">IF(EU476=0,0,1)</f>
        <v>0</v>
      </c>
      <c r="FB476" s="498">
        <f t="shared" ref="FB476:FB482" si="9960">IF(EV476=0,0,1)</f>
        <v>0</v>
      </c>
      <c r="FC476" s="498" t="e">
        <f t="shared" ref="FC476:FC482" si="9961">PRODUCT(EX476:FB476)</f>
        <v>#N/A</v>
      </c>
      <c r="FD476" s="504">
        <f t="shared" ref="FD476:FD482" si="9962">ROUND(EV476,0)</f>
        <v>0</v>
      </c>
      <c r="FE476" s="500">
        <f t="shared" ref="FE476:FE482" si="9963">EV476-FD476</f>
        <v>0</v>
      </c>
      <c r="FH476" s="665"/>
      <c r="FI476" s="666"/>
      <c r="FJ476" s="667"/>
      <c r="FK476" s="668"/>
      <c r="FL476" s="669"/>
      <c r="FM476" s="691"/>
      <c r="FN476" s="1326"/>
      <c r="FO476" s="497" t="e">
        <f t="shared" ref="FO476:FO482" si="9964">IF(EXACT(VLOOKUP(FH476,OFERTA_0,2,FALSE),FI476),1,0)</f>
        <v>#N/A</v>
      </c>
      <c r="FP476" s="497" t="e">
        <f t="shared" ref="FP476:FP482" si="9965">IF(EXACT(VLOOKUP(FH476,OFERTA_0,3,FALSE),FJ476),1,0)</f>
        <v>#N/A</v>
      </c>
      <c r="FQ476" s="498" t="e">
        <f t="shared" ref="FQ476:FQ482" si="9966">IF(EXACT(VLOOKUP(FH476,OFERTA_0,4,FALSE),FK476),1,0)</f>
        <v>#N/A</v>
      </c>
      <c r="FR476" s="498">
        <f t="shared" ref="FR476:FR482" si="9967">IF(FL476=0,0,1)</f>
        <v>0</v>
      </c>
      <c r="FS476" s="498">
        <f t="shared" ref="FS476:FS482" si="9968">IF(FM476=0,0,1)</f>
        <v>0</v>
      </c>
      <c r="FT476" s="498" t="e">
        <f t="shared" ref="FT476:FT482" si="9969">PRODUCT(FO476:FS476)</f>
        <v>#N/A</v>
      </c>
      <c r="FU476" s="504">
        <f t="shared" ref="FU476:FU482" si="9970">ROUND(FM476,0)</f>
        <v>0</v>
      </c>
      <c r="FV476" s="500">
        <f t="shared" ref="FV476:FV482" si="9971">FM476-FU476</f>
        <v>0</v>
      </c>
      <c r="FY476" s="665"/>
      <c r="FZ476" s="666"/>
      <c r="GA476" s="667"/>
      <c r="GB476" s="668"/>
      <c r="GC476" s="669"/>
      <c r="GD476" s="691"/>
      <c r="GE476" s="1326"/>
      <c r="GF476" s="497" t="e">
        <f t="shared" ref="GF476:GF482" si="9972">IF(EXACT(VLOOKUP(FY476,OFERTA_0,2,FALSE),FZ476),1,0)</f>
        <v>#N/A</v>
      </c>
      <c r="GG476" s="497" t="e">
        <f t="shared" ref="GG476:GG482" si="9973">IF(EXACT(VLOOKUP(FY476,OFERTA_0,3,FALSE),GA476),1,0)</f>
        <v>#N/A</v>
      </c>
      <c r="GH476" s="498" t="e">
        <f t="shared" ref="GH476:GH482" si="9974">IF(EXACT(VLOOKUP(FY476,OFERTA_0,4,FALSE),GB476),1,0)</f>
        <v>#N/A</v>
      </c>
      <c r="GI476" s="498">
        <f t="shared" ref="GI476:GI482" si="9975">IF(GC476=0,0,1)</f>
        <v>0</v>
      </c>
      <c r="GJ476" s="498">
        <f t="shared" ref="GJ476:GJ482" si="9976">IF(GD476=0,0,1)</f>
        <v>0</v>
      </c>
      <c r="GK476" s="498" t="e">
        <f t="shared" ref="GK476:GK482" si="9977">PRODUCT(GF476:GJ476)</f>
        <v>#N/A</v>
      </c>
      <c r="GL476" s="504">
        <f t="shared" ref="GL476:GL482" si="9978">ROUND(GD476,0)</f>
        <v>0</v>
      </c>
      <c r="GM476" s="500">
        <f t="shared" ref="GM476:GM482" si="9979">GD476-GL476</f>
        <v>0</v>
      </c>
      <c r="GP476" s="665"/>
      <c r="GQ476" s="666"/>
      <c r="GR476" s="667"/>
      <c r="GS476" s="668"/>
      <c r="GT476" s="669"/>
      <c r="GU476" s="691"/>
      <c r="GV476" s="1326"/>
      <c r="GW476" s="497" t="e">
        <f t="shared" ref="GW476:GW482" si="9980">IF(EXACT(VLOOKUP(GP476,OFERTA_0,2,FALSE),GQ476),1,0)</f>
        <v>#N/A</v>
      </c>
      <c r="GX476" s="497" t="e">
        <f t="shared" ref="GX476:GX482" si="9981">IF(EXACT(VLOOKUP(GP476,OFERTA_0,3,FALSE),GR476),1,0)</f>
        <v>#N/A</v>
      </c>
      <c r="GY476" s="498" t="e">
        <f t="shared" ref="GY476:GY482" si="9982">IF(EXACT(VLOOKUP(GP476,OFERTA_0,4,FALSE),GS476),1,0)</f>
        <v>#N/A</v>
      </c>
      <c r="GZ476" s="498">
        <f t="shared" ref="GZ476:GZ482" si="9983">IF(GT476=0,0,1)</f>
        <v>0</v>
      </c>
      <c r="HA476" s="498">
        <f t="shared" ref="HA476:HA482" si="9984">IF(GU476=0,0,1)</f>
        <v>0</v>
      </c>
      <c r="HB476" s="498" t="e">
        <f t="shared" ref="HB476:HB482" si="9985">PRODUCT(GW476:HA476)</f>
        <v>#N/A</v>
      </c>
      <c r="HC476" s="504">
        <f t="shared" ref="HC476:HC482" si="9986">ROUND(GU476,0)</f>
        <v>0</v>
      </c>
      <c r="HD476" s="500">
        <f t="shared" ref="HD476:HD482" si="9987">GU476-HC476</f>
        <v>0</v>
      </c>
      <c r="HG476" s="665"/>
      <c r="HH476" s="666"/>
      <c r="HI476" s="667"/>
      <c r="HJ476" s="668"/>
      <c r="HK476" s="669"/>
      <c r="HL476" s="691"/>
      <c r="HM476" s="1326"/>
      <c r="HN476" s="497" t="e">
        <f t="shared" ref="HN476:HN482" si="9988">IF(EXACT(VLOOKUP(HG476,OFERTA_0,2,FALSE),HH476),1,0)</f>
        <v>#N/A</v>
      </c>
      <c r="HO476" s="497" t="e">
        <f t="shared" ref="HO476:HO482" si="9989">IF(EXACT(VLOOKUP(HG476,OFERTA_0,3,FALSE),HI476),1,0)</f>
        <v>#N/A</v>
      </c>
      <c r="HP476" s="498" t="e">
        <f t="shared" ref="HP476:HP482" si="9990">IF(EXACT(VLOOKUP(HG476,OFERTA_0,4,FALSE),HJ476),1,0)</f>
        <v>#N/A</v>
      </c>
      <c r="HQ476" s="498">
        <f t="shared" ref="HQ476:HQ482" si="9991">IF(HK476=0,0,1)</f>
        <v>0</v>
      </c>
      <c r="HR476" s="498">
        <f t="shared" ref="HR476:HR482" si="9992">IF(HL476=0,0,1)</f>
        <v>0</v>
      </c>
      <c r="HS476" s="498" t="e">
        <f t="shared" ref="HS476:HS482" si="9993">PRODUCT(HN476:HR476)</f>
        <v>#N/A</v>
      </c>
      <c r="HT476" s="504">
        <f t="shared" ref="HT476:HT482" si="9994">ROUND(HL476,0)</f>
        <v>0</v>
      </c>
      <c r="HU476" s="500">
        <f t="shared" ref="HU476:HU482" si="9995">HL476-HT476</f>
        <v>0</v>
      </c>
      <c r="HX476" s="665"/>
      <c r="HY476" s="666"/>
      <c r="HZ476" s="667"/>
      <c r="IA476" s="668"/>
      <c r="IB476" s="669"/>
      <c r="IC476" s="691"/>
      <c r="ID476" s="1326"/>
      <c r="IE476" s="497" t="e">
        <f t="shared" ref="IE476:IE482" si="9996">IF(EXACT(VLOOKUP(HX476,OFERTA_0,2,FALSE),HY476),1,0)</f>
        <v>#N/A</v>
      </c>
      <c r="IF476" s="497" t="e">
        <f t="shared" ref="IF476:IF482" si="9997">IF(EXACT(VLOOKUP(HX476,OFERTA_0,3,FALSE),HZ476),1,0)</f>
        <v>#N/A</v>
      </c>
      <c r="IG476" s="498" t="e">
        <f t="shared" ref="IG476:IG482" si="9998">IF(EXACT(VLOOKUP(HX476,OFERTA_0,4,FALSE),IA476),1,0)</f>
        <v>#N/A</v>
      </c>
      <c r="IH476" s="498">
        <f t="shared" ref="IH476:IH482" si="9999">IF(IB476=0,0,1)</f>
        <v>0</v>
      </c>
      <c r="II476" s="498">
        <f t="shared" ref="II476:II482" si="10000">IF(IC476=0,0,1)</f>
        <v>0</v>
      </c>
      <c r="IJ476" s="498" t="e">
        <f t="shared" ref="IJ476:IJ482" si="10001">PRODUCT(IE476:II476)</f>
        <v>#N/A</v>
      </c>
      <c r="IK476" s="504">
        <f t="shared" ref="IK476:IK482" si="10002">ROUND(IC476,0)</f>
        <v>0</v>
      </c>
      <c r="IL476" s="500">
        <f t="shared" ref="IL476:IL482" si="10003">IC476-IK476</f>
        <v>0</v>
      </c>
      <c r="IO476" s="665"/>
      <c r="IP476" s="666"/>
      <c r="IQ476" s="667"/>
      <c r="IR476" s="668"/>
      <c r="IS476" s="669"/>
      <c r="IT476" s="691"/>
      <c r="IU476" s="1326"/>
      <c r="IV476" s="497" t="e">
        <f t="shared" ref="IV476:IV482" si="10004">IF(EXACT(VLOOKUP(IO476,OFERTA_0,2,FALSE),IP476),1,0)</f>
        <v>#N/A</v>
      </c>
      <c r="IW476" s="497" t="e">
        <f t="shared" ref="IW476:IW482" si="10005">IF(EXACT(VLOOKUP(IO476,OFERTA_0,3,FALSE),IQ476),1,0)</f>
        <v>#N/A</v>
      </c>
      <c r="IX476" s="498" t="e">
        <f t="shared" ref="IX476:IX482" si="10006">IF(EXACT(VLOOKUP(IO476,OFERTA_0,4,FALSE),IR476),1,0)</f>
        <v>#N/A</v>
      </c>
      <c r="IY476" s="498">
        <f t="shared" ref="IY476:IY482" si="10007">IF(IS476=0,0,1)</f>
        <v>0</v>
      </c>
      <c r="IZ476" s="498">
        <f t="shared" ref="IZ476:IZ482" si="10008">IF(IT476=0,0,1)</f>
        <v>0</v>
      </c>
      <c r="JA476" s="498" t="e">
        <f t="shared" ref="JA476:JA482" si="10009">PRODUCT(IV476:IZ476)</f>
        <v>#N/A</v>
      </c>
      <c r="JB476" s="504">
        <f t="shared" ref="JB476:JB482" si="10010">ROUND(IT476,0)</f>
        <v>0</v>
      </c>
      <c r="JC476" s="500">
        <f t="shared" ref="JC476:JC482" si="10011">IT476-JB476</f>
        <v>0</v>
      </c>
      <c r="JF476" s="665"/>
      <c r="JG476" s="666"/>
      <c r="JH476" s="667"/>
      <c r="JI476" s="668"/>
      <c r="JJ476" s="669"/>
      <c r="JK476" s="691"/>
      <c r="JL476" s="1326"/>
      <c r="JM476" s="497" t="e">
        <f t="shared" ref="JM476:JM482" si="10012">IF(EXACT(VLOOKUP(JF476,OFERTA_0,2,FALSE),JG476),1,0)</f>
        <v>#N/A</v>
      </c>
      <c r="JN476" s="497" t="e">
        <f t="shared" ref="JN476:JN482" si="10013">IF(EXACT(VLOOKUP(JF476,OFERTA_0,3,FALSE),JH476),1,0)</f>
        <v>#N/A</v>
      </c>
      <c r="JO476" s="498" t="e">
        <f t="shared" ref="JO476:JO482" si="10014">IF(EXACT(VLOOKUP(JF476,OFERTA_0,4,FALSE),JI476),1,0)</f>
        <v>#N/A</v>
      </c>
      <c r="JP476" s="498">
        <f t="shared" ref="JP476:JP482" si="10015">IF(JJ476=0,0,1)</f>
        <v>0</v>
      </c>
      <c r="JQ476" s="498">
        <f t="shared" ref="JQ476:JQ482" si="10016">IF(JK476=0,0,1)</f>
        <v>0</v>
      </c>
      <c r="JR476" s="498" t="e">
        <f t="shared" ref="JR476:JR482" si="10017">PRODUCT(JM476:JQ476)</f>
        <v>#N/A</v>
      </c>
      <c r="JS476" s="504">
        <f t="shared" ref="JS476:JS482" si="10018">ROUND(JK476,0)</f>
        <v>0</v>
      </c>
      <c r="JT476" s="500">
        <f t="shared" ref="JT476:JT482" si="10019">JK476-JS476</f>
        <v>0</v>
      </c>
      <c r="JW476" s="665"/>
      <c r="JX476" s="666"/>
      <c r="JY476" s="667"/>
      <c r="JZ476" s="668"/>
      <c r="KA476" s="669"/>
      <c r="KB476" s="691"/>
      <c r="KC476" s="1326"/>
      <c r="KD476" s="497" t="e">
        <f t="shared" ref="KD476:KD482" si="10020">IF(EXACT(VLOOKUP(JW476,OFERTA_0,2,FALSE),JX476),1,0)</f>
        <v>#N/A</v>
      </c>
      <c r="KE476" s="497" t="e">
        <f t="shared" ref="KE476:KE482" si="10021">IF(EXACT(VLOOKUP(JW476,OFERTA_0,3,FALSE),JY476),1,0)</f>
        <v>#N/A</v>
      </c>
      <c r="KF476" s="498" t="e">
        <f t="shared" ref="KF476:KF482" si="10022">IF(EXACT(VLOOKUP(JW476,OFERTA_0,4,FALSE),JZ476),1,0)</f>
        <v>#N/A</v>
      </c>
      <c r="KG476" s="498">
        <f t="shared" ref="KG476:KG482" si="10023">IF(KA476=0,0,1)</f>
        <v>0</v>
      </c>
      <c r="KH476" s="498">
        <f t="shared" ref="KH476:KH482" si="10024">IF(KB476=0,0,1)</f>
        <v>0</v>
      </c>
      <c r="KI476" s="498" t="e">
        <f t="shared" ref="KI476:KI482" si="10025">PRODUCT(KD476:KH476)</f>
        <v>#N/A</v>
      </c>
      <c r="KJ476" s="504">
        <f t="shared" ref="KJ476:KJ482" si="10026">ROUND(KB476,0)</f>
        <v>0</v>
      </c>
      <c r="KK476" s="500">
        <f t="shared" ref="KK476:KK482" si="10027">KB476-KJ476</f>
        <v>0</v>
      </c>
      <c r="KN476" s="665"/>
      <c r="KO476" s="666"/>
      <c r="KP476" s="667"/>
      <c r="KQ476" s="668"/>
      <c r="KR476" s="669"/>
      <c r="KS476" s="691"/>
      <c r="KT476" s="1326"/>
      <c r="KU476" s="497" t="e">
        <f t="shared" ref="KU476:KU482" si="10028">IF(EXACT(VLOOKUP(KN476,OFERTA_0,2,FALSE),KO476),1,0)</f>
        <v>#N/A</v>
      </c>
      <c r="KV476" s="497" t="e">
        <f t="shared" ref="KV476:KV482" si="10029">IF(EXACT(VLOOKUP(KN476,OFERTA_0,3,FALSE),KP476),1,0)</f>
        <v>#N/A</v>
      </c>
      <c r="KW476" s="498" t="e">
        <f t="shared" ref="KW476:KW482" si="10030">IF(EXACT(VLOOKUP(KN476,OFERTA_0,4,FALSE),KQ476),1,0)</f>
        <v>#N/A</v>
      </c>
      <c r="KX476" s="498">
        <f t="shared" ref="KX476:KX482" si="10031">IF(KR476=0,0,1)</f>
        <v>0</v>
      </c>
      <c r="KY476" s="498">
        <f t="shared" ref="KY476:KY482" si="10032">IF(KS476=0,0,1)</f>
        <v>0</v>
      </c>
      <c r="KZ476" s="498" t="e">
        <f t="shared" ref="KZ476:KZ482" si="10033">PRODUCT(KU476:KY476)</f>
        <v>#N/A</v>
      </c>
      <c r="LA476" s="504">
        <f t="shared" ref="LA476:LA482" si="10034">ROUND(KS476,0)</f>
        <v>0</v>
      </c>
      <c r="LB476" s="500">
        <f t="shared" ref="LB476:LB482" si="10035">KS476-LA476</f>
        <v>0</v>
      </c>
      <c r="LE476" s="665"/>
      <c r="LF476" s="666"/>
      <c r="LG476" s="667"/>
      <c r="LH476" s="668"/>
      <c r="LI476" s="669"/>
      <c r="LJ476" s="691"/>
      <c r="LK476" s="1326"/>
      <c r="LL476" s="497" t="e">
        <f t="shared" ref="LL476:LL482" si="10036">IF(EXACT(VLOOKUP(LE476,OFERTA_0,2,FALSE),LF476),1,0)</f>
        <v>#N/A</v>
      </c>
      <c r="LM476" s="497" t="e">
        <f t="shared" ref="LM476:LM482" si="10037">IF(EXACT(VLOOKUP(LE476,OFERTA_0,3,FALSE),LG476),1,0)</f>
        <v>#N/A</v>
      </c>
      <c r="LN476" s="498" t="e">
        <f t="shared" ref="LN476:LN482" si="10038">IF(EXACT(VLOOKUP(LE476,OFERTA_0,4,FALSE),LH476),1,0)</f>
        <v>#N/A</v>
      </c>
      <c r="LO476" s="498">
        <f t="shared" ref="LO476:LO482" si="10039">IF(LI476=0,0,1)</f>
        <v>0</v>
      </c>
      <c r="LP476" s="498">
        <f t="shared" ref="LP476:LP482" si="10040">IF(LJ476=0,0,1)</f>
        <v>0</v>
      </c>
      <c r="LQ476" s="498" t="e">
        <f t="shared" ref="LQ476:LQ482" si="10041">PRODUCT(LL476:LP476)</f>
        <v>#N/A</v>
      </c>
      <c r="LR476" s="504">
        <f t="shared" ref="LR476:LR482" si="10042">ROUND(LJ476,0)</f>
        <v>0</v>
      </c>
      <c r="LS476" s="500">
        <f t="shared" ref="LS476:LS482" si="10043">LJ476-LR476</f>
        <v>0</v>
      </c>
      <c r="LV476" s="665"/>
      <c r="LW476" s="666"/>
      <c r="LX476" s="667"/>
      <c r="LY476" s="668"/>
      <c r="LZ476" s="669"/>
      <c r="MA476" s="691"/>
      <c r="MB476" s="1326"/>
      <c r="MC476" s="497" t="e">
        <f t="shared" ref="MC476:MC482" si="10044">IF(EXACT(VLOOKUP(LV476,OFERTA_0,2,FALSE),LW476),1,0)</f>
        <v>#N/A</v>
      </c>
      <c r="MD476" s="497" t="e">
        <f t="shared" ref="MD476:MD482" si="10045">IF(EXACT(VLOOKUP(LV476,OFERTA_0,3,FALSE),LX476),1,0)</f>
        <v>#N/A</v>
      </c>
      <c r="ME476" s="498" t="e">
        <f t="shared" ref="ME476:ME482" si="10046">IF(EXACT(VLOOKUP(LV476,OFERTA_0,4,FALSE),LY476),1,0)</f>
        <v>#N/A</v>
      </c>
      <c r="MF476" s="498">
        <f t="shared" ref="MF476:MF482" si="10047">IF(LZ476=0,0,1)</f>
        <v>0</v>
      </c>
      <c r="MG476" s="498">
        <f t="shared" ref="MG476:MG482" si="10048">IF(MA476=0,0,1)</f>
        <v>0</v>
      </c>
      <c r="MH476" s="498" t="e">
        <f t="shared" ref="MH476:MH482" si="10049">PRODUCT(MC476:MG476)</f>
        <v>#N/A</v>
      </c>
      <c r="MI476" s="504">
        <f t="shared" ref="MI476:MI482" si="10050">ROUND(MA476,0)</f>
        <v>0</v>
      </c>
      <c r="MJ476" s="500">
        <f t="shared" ref="MJ476:MJ482" si="10051">MA476-MI476</f>
        <v>0</v>
      </c>
      <c r="MM476" s="665"/>
      <c r="MN476" s="666"/>
      <c r="MO476" s="667"/>
      <c r="MP476" s="668"/>
      <c r="MQ476" s="669"/>
      <c r="MR476" s="691"/>
      <c r="MS476" s="1326"/>
      <c r="MT476" s="497" t="e">
        <f t="shared" ref="MT476:MT482" si="10052">IF(EXACT(VLOOKUP(MM476,OFERTA_0,2,FALSE),MN476),1,0)</f>
        <v>#N/A</v>
      </c>
      <c r="MU476" s="497" t="e">
        <f t="shared" ref="MU476:MU482" si="10053">IF(EXACT(VLOOKUP(MM476,OFERTA_0,3,FALSE),MO476),1,0)</f>
        <v>#N/A</v>
      </c>
      <c r="MV476" s="498" t="e">
        <f t="shared" ref="MV476:MV482" si="10054">IF(EXACT(VLOOKUP(MM476,OFERTA_0,4,FALSE),MP476),1,0)</f>
        <v>#N/A</v>
      </c>
      <c r="MW476" s="498">
        <f t="shared" ref="MW476:MW482" si="10055">IF(MQ476=0,0,1)</f>
        <v>0</v>
      </c>
      <c r="MX476" s="498">
        <f t="shared" ref="MX476:MX482" si="10056">IF(MR476=0,0,1)</f>
        <v>0</v>
      </c>
      <c r="MY476" s="498" t="e">
        <f t="shared" ref="MY476:MY482" si="10057">PRODUCT(MT476:MX476)</f>
        <v>#N/A</v>
      </c>
      <c r="MZ476" s="504">
        <f t="shared" ref="MZ476:MZ482" si="10058">ROUND(MR476,0)</f>
        <v>0</v>
      </c>
      <c r="NA476" s="500">
        <f t="shared" ref="NA476:NA482" si="10059">MR476-MZ476</f>
        <v>0</v>
      </c>
      <c r="ND476" s="665"/>
      <c r="NE476" s="666"/>
      <c r="NF476" s="667"/>
      <c r="NG476" s="668"/>
      <c r="NH476" s="669"/>
      <c r="NI476" s="691"/>
      <c r="NJ476" s="1326"/>
      <c r="NK476" s="497" t="e">
        <f t="shared" ref="NK476:NK482" si="10060">IF(EXACT(VLOOKUP(ND476,OFERTA_0,2,FALSE),NE476),1,0)</f>
        <v>#N/A</v>
      </c>
      <c r="NL476" s="497" t="e">
        <f t="shared" ref="NL476:NL482" si="10061">IF(EXACT(VLOOKUP(ND476,OFERTA_0,3,FALSE),NF476),1,0)</f>
        <v>#N/A</v>
      </c>
      <c r="NM476" s="498" t="e">
        <f t="shared" ref="NM476:NM482" si="10062">IF(EXACT(VLOOKUP(ND476,OFERTA_0,4,FALSE),NG476),1,0)</f>
        <v>#N/A</v>
      </c>
      <c r="NN476" s="498">
        <f t="shared" ref="NN476:NN482" si="10063">IF(NH476=0,0,1)</f>
        <v>0</v>
      </c>
      <c r="NO476" s="498">
        <f t="shared" ref="NO476:NO482" si="10064">IF(NI476=0,0,1)</f>
        <v>0</v>
      </c>
      <c r="NP476" s="498" t="e">
        <f t="shared" ref="NP476:NP482" si="10065">PRODUCT(NK476:NO476)</f>
        <v>#N/A</v>
      </c>
      <c r="NQ476" s="504">
        <f t="shared" ref="NQ476:NQ482" si="10066">ROUND(NI476,0)</f>
        <v>0</v>
      </c>
      <c r="NR476" s="500">
        <f t="shared" ref="NR476:NR482" si="10067">NI476-NQ476</f>
        <v>0</v>
      </c>
      <c r="NU476" s="665"/>
      <c r="NV476" s="666"/>
      <c r="NW476" s="667"/>
      <c r="NX476" s="668"/>
      <c r="NY476" s="669"/>
      <c r="NZ476" s="691"/>
      <c r="OA476" s="1326"/>
      <c r="OB476" s="497" t="e">
        <f t="shared" ref="OB476:OB482" si="10068">IF(EXACT(VLOOKUP(NU476,OFERTA_0,2,FALSE),NV476),1,0)</f>
        <v>#N/A</v>
      </c>
      <c r="OC476" s="497" t="e">
        <f t="shared" ref="OC476:OC482" si="10069">IF(EXACT(VLOOKUP(NU476,OFERTA_0,3,FALSE),NW476),1,0)</f>
        <v>#N/A</v>
      </c>
      <c r="OD476" s="498" t="e">
        <f t="shared" ref="OD476:OD482" si="10070">IF(EXACT(VLOOKUP(NU476,OFERTA_0,4,FALSE),NX476),1,0)</f>
        <v>#N/A</v>
      </c>
      <c r="OE476" s="498">
        <f t="shared" ref="OE476:OE482" si="10071">IF(NY476=0,0,1)</f>
        <v>0</v>
      </c>
      <c r="OF476" s="498">
        <f t="shared" ref="OF476:OF482" si="10072">IF(NZ476=0,0,1)</f>
        <v>0</v>
      </c>
      <c r="OG476" s="498" t="e">
        <f t="shared" ref="OG476:OG482" si="10073">PRODUCT(OB476:OF476)</f>
        <v>#N/A</v>
      </c>
      <c r="OH476" s="504">
        <f t="shared" ref="OH476:OH482" si="10074">ROUND(NZ476,0)</f>
        <v>0</v>
      </c>
      <c r="OI476" s="500">
        <f t="shared" ref="OI476:OI482" si="10075">NZ476-OH476</f>
        <v>0</v>
      </c>
      <c r="OL476" s="665"/>
      <c r="OM476" s="666"/>
      <c r="ON476" s="667"/>
      <c r="OO476" s="668"/>
      <c r="OP476" s="669"/>
      <c r="OQ476" s="691"/>
      <c r="OR476" s="1326"/>
      <c r="OS476" s="497" t="e">
        <f t="shared" ref="OS476:OS482" si="10076">IF(EXACT(VLOOKUP(OL476,OFERTA_0,2,FALSE),OM476),1,0)</f>
        <v>#N/A</v>
      </c>
      <c r="OT476" s="497" t="e">
        <f t="shared" ref="OT476:OT482" si="10077">IF(EXACT(VLOOKUP(OL476,OFERTA_0,3,FALSE),ON476),1,0)</f>
        <v>#N/A</v>
      </c>
      <c r="OU476" s="498" t="e">
        <f t="shared" ref="OU476:OU482" si="10078">IF(EXACT(VLOOKUP(OL476,OFERTA_0,4,FALSE),OO476),1,0)</f>
        <v>#N/A</v>
      </c>
      <c r="OV476" s="498">
        <f t="shared" ref="OV476:OV482" si="10079">IF(OP476=0,0,1)</f>
        <v>0</v>
      </c>
      <c r="OW476" s="498">
        <f t="shared" ref="OW476:OW482" si="10080">IF(OQ476=0,0,1)</f>
        <v>0</v>
      </c>
      <c r="OX476" s="498" t="e">
        <f t="shared" ref="OX476:OX482" si="10081">PRODUCT(OS476:OW476)</f>
        <v>#N/A</v>
      </c>
      <c r="OY476" s="504">
        <f t="shared" ref="OY476:OY482" si="10082">ROUND(OQ476,0)</f>
        <v>0</v>
      </c>
      <c r="OZ476" s="500">
        <f t="shared" ref="OZ476:OZ482" si="10083">OQ476-OY476</f>
        <v>0</v>
      </c>
      <c r="PC476" s="665"/>
      <c r="PD476" s="666"/>
      <c r="PE476" s="667"/>
      <c r="PF476" s="668"/>
      <c r="PG476" s="669"/>
      <c r="PH476" s="691"/>
      <c r="PI476" s="1326"/>
      <c r="PJ476" s="497" t="e">
        <f t="shared" ref="PJ476:PJ482" si="10084">IF(EXACT(VLOOKUP(PC476,OFERTA_0,2,FALSE),PD476),1,0)</f>
        <v>#N/A</v>
      </c>
      <c r="PK476" s="497" t="e">
        <f t="shared" ref="PK476:PK482" si="10085">IF(EXACT(VLOOKUP(PC476,OFERTA_0,3,FALSE),PE476),1,0)</f>
        <v>#N/A</v>
      </c>
      <c r="PL476" s="498" t="e">
        <f t="shared" ref="PL476:PL482" si="10086">IF(EXACT(VLOOKUP(PC476,OFERTA_0,4,FALSE),PF476),1,0)</f>
        <v>#N/A</v>
      </c>
      <c r="PM476" s="498">
        <f t="shared" ref="PM476:PM482" si="10087">IF(PG476=0,0,1)</f>
        <v>0</v>
      </c>
      <c r="PN476" s="498">
        <f t="shared" ref="PN476:PN482" si="10088">IF(PH476=0,0,1)</f>
        <v>0</v>
      </c>
      <c r="PO476" s="498" t="e">
        <f t="shared" ref="PO476:PO482" si="10089">PRODUCT(PJ476:PN476)</f>
        <v>#N/A</v>
      </c>
      <c r="PP476" s="504">
        <f t="shared" ref="PP476:PP482" si="10090">ROUND(PH476,0)</f>
        <v>0</v>
      </c>
      <c r="PQ476" s="500">
        <f t="shared" ref="PQ476:PQ482" si="10091">PH476-PP476</f>
        <v>0</v>
      </c>
      <c r="PT476" s="665"/>
      <c r="PU476" s="666"/>
      <c r="PV476" s="667"/>
      <c r="PW476" s="668"/>
      <c r="PX476" s="669"/>
      <c r="PY476" s="691"/>
      <c r="PZ476" s="1326"/>
      <c r="QA476" s="497" t="e">
        <f t="shared" ref="QA476:QA482" si="10092">IF(EXACT(VLOOKUP(PT476,OFERTA_0,2,FALSE),PU476),1,0)</f>
        <v>#N/A</v>
      </c>
      <c r="QB476" s="497" t="e">
        <f t="shared" ref="QB476:QB482" si="10093">IF(EXACT(VLOOKUP(PT476,OFERTA_0,3,FALSE),PV476),1,0)</f>
        <v>#N/A</v>
      </c>
      <c r="QC476" s="498" t="e">
        <f t="shared" ref="QC476:QC482" si="10094">IF(EXACT(VLOOKUP(PT476,OFERTA_0,4,FALSE),PW476),1,0)</f>
        <v>#N/A</v>
      </c>
      <c r="QD476" s="498">
        <f t="shared" ref="QD476:QD482" si="10095">IF(PX476=0,0,1)</f>
        <v>0</v>
      </c>
      <c r="QE476" s="498">
        <f t="shared" ref="QE476:QE482" si="10096">IF(PY476=0,0,1)</f>
        <v>0</v>
      </c>
      <c r="QF476" s="498" t="e">
        <f t="shared" ref="QF476:QF482" si="10097">PRODUCT(QA476:QE476)</f>
        <v>#N/A</v>
      </c>
      <c r="QG476" s="504">
        <f t="shared" ref="QG476:QG482" si="10098">ROUND(PY476,0)</f>
        <v>0</v>
      </c>
      <c r="QH476" s="500">
        <f t="shared" ref="QH476:QH482" si="10099">PY476-QG476</f>
        <v>0</v>
      </c>
      <c r="QK476" s="665"/>
      <c r="QL476" s="666"/>
      <c r="QM476" s="667"/>
      <c r="QN476" s="668"/>
      <c r="QO476" s="669"/>
      <c r="QP476" s="691"/>
      <c r="QQ476" s="1326"/>
      <c r="QR476" s="497" t="e">
        <f t="shared" ref="QR476:QR482" si="10100">IF(EXACT(VLOOKUP(QK476,OFERTA_0,2,FALSE),QL476),1,0)</f>
        <v>#N/A</v>
      </c>
      <c r="QS476" s="497" t="e">
        <f t="shared" ref="QS476:QS482" si="10101">IF(EXACT(VLOOKUP(QK476,OFERTA_0,3,FALSE),QM476),1,0)</f>
        <v>#N/A</v>
      </c>
      <c r="QT476" s="498" t="e">
        <f t="shared" ref="QT476:QT482" si="10102">IF(EXACT(VLOOKUP(QK476,OFERTA_0,4,FALSE),QN476),1,0)</f>
        <v>#N/A</v>
      </c>
      <c r="QU476" s="498">
        <f t="shared" ref="QU476:QU482" si="10103">IF(QO476=0,0,1)</f>
        <v>0</v>
      </c>
      <c r="QV476" s="498">
        <f t="shared" ref="QV476:QV482" si="10104">IF(QP476=0,0,1)</f>
        <v>0</v>
      </c>
      <c r="QW476" s="498" t="e">
        <f t="shared" ref="QW476:QW482" si="10105">PRODUCT(QR476:QV476)</f>
        <v>#N/A</v>
      </c>
      <c r="QX476" s="504">
        <f t="shared" ref="QX476:QX482" si="10106">ROUND(QP476,0)</f>
        <v>0</v>
      </c>
      <c r="QY476" s="500">
        <f t="shared" ref="QY476:QY482" si="10107">QP476-QX476</f>
        <v>0</v>
      </c>
      <c r="RB476" s="428"/>
      <c r="RC476" s="436"/>
      <c r="RD476" s="440"/>
      <c r="RE476" s="406"/>
      <c r="RF476" s="438"/>
      <c r="RG476" s="439"/>
      <c r="RH476" s="439"/>
      <c r="RI476" s="497"/>
      <c r="RJ476" s="497"/>
      <c r="RK476" s="501"/>
      <c r="RL476" s="501"/>
      <c r="RM476" s="501"/>
      <c r="RN476" s="501"/>
      <c r="RO476" s="505"/>
      <c r="RP476" s="503"/>
      <c r="RS476" s="428"/>
      <c r="RT476" s="436"/>
      <c r="RU476" s="440"/>
      <c r="RV476" s="406"/>
      <c r="RW476" s="438"/>
      <c r="RX476" s="439"/>
      <c r="RY476" s="439"/>
      <c r="RZ476" s="497"/>
      <c r="SA476" s="497"/>
      <c r="SB476" s="501"/>
      <c r="SC476" s="501"/>
      <c r="SD476" s="501"/>
      <c r="SE476" s="501"/>
      <c r="SF476" s="505"/>
      <c r="SG476" s="503"/>
      <c r="SJ476" s="428"/>
      <c r="SK476" s="436"/>
      <c r="SL476" s="440"/>
      <c r="SM476" s="406"/>
      <c r="SN476" s="438"/>
      <c r="SO476" s="439"/>
      <c r="SP476" s="439"/>
      <c r="SQ476" s="497"/>
      <c r="SR476" s="497"/>
      <c r="SS476" s="501"/>
      <c r="ST476" s="501"/>
      <c r="SU476" s="501"/>
      <c r="SV476" s="501"/>
      <c r="SW476" s="505"/>
      <c r="SX476" s="503"/>
    </row>
    <row r="477" spans="2:518" ht="46.5" hidden="1" customHeight="1" thickTop="1" thickBot="1">
      <c r="B477" s="577"/>
      <c r="C477" s="578"/>
      <c r="D477" s="579"/>
      <c r="E477" s="580"/>
      <c r="F477" s="581"/>
      <c r="G477" s="585"/>
      <c r="H477" s="595"/>
      <c r="K477" s="577"/>
      <c r="L477" s="767"/>
      <c r="M477" s="579"/>
      <c r="N477" s="580"/>
      <c r="O477" s="581"/>
      <c r="P477" s="585"/>
      <c r="Q477" s="1326"/>
      <c r="R477" s="497"/>
      <c r="S477" s="497"/>
      <c r="T477" s="498"/>
      <c r="U477" s="498"/>
      <c r="V477" s="498"/>
      <c r="W477" s="498"/>
      <c r="X477" s="504"/>
      <c r="Y477" s="500"/>
      <c r="Z477" s="486"/>
      <c r="AA477" s="486"/>
      <c r="AB477" s="577"/>
      <c r="AC477" s="767"/>
      <c r="AD477" s="579"/>
      <c r="AE477" s="580"/>
      <c r="AF477" s="581"/>
      <c r="AG477" s="585"/>
      <c r="AH477" s="1326"/>
      <c r="AI477" s="497"/>
      <c r="AJ477" s="497"/>
      <c r="AK477" s="498"/>
      <c r="AL477" s="498"/>
      <c r="AM477" s="498"/>
      <c r="AN477" s="498"/>
      <c r="AO477" s="504"/>
      <c r="AP477" s="500"/>
      <c r="AQ477" s="486"/>
      <c r="AR477" s="486"/>
      <c r="AS477" s="577"/>
      <c r="AT477" s="767"/>
      <c r="AU477" s="579"/>
      <c r="AV477" s="580"/>
      <c r="AW477" s="581"/>
      <c r="AX477" s="585"/>
      <c r="AY477" s="1326"/>
      <c r="AZ477" s="497"/>
      <c r="BA477" s="497"/>
      <c r="BB477" s="498"/>
      <c r="BC477" s="498"/>
      <c r="BD477" s="498"/>
      <c r="BE477" s="498"/>
      <c r="BF477" s="504"/>
      <c r="BG477" s="500"/>
      <c r="BJ477" s="577"/>
      <c r="BK477" s="767"/>
      <c r="BL477" s="579"/>
      <c r="BM477" s="580"/>
      <c r="BN477" s="581"/>
      <c r="BO477" s="585"/>
      <c r="BP477" s="1326"/>
      <c r="BQ477" s="497"/>
      <c r="BR477" s="497"/>
      <c r="BS477" s="498"/>
      <c r="BT477" s="498"/>
      <c r="BU477" s="498"/>
      <c r="BV477" s="498"/>
      <c r="BW477" s="504"/>
      <c r="BX477" s="500"/>
      <c r="CA477" s="577"/>
      <c r="CB477" s="767"/>
      <c r="CC477" s="579"/>
      <c r="CD477" s="580"/>
      <c r="CE477" s="581"/>
      <c r="CF477" s="585"/>
      <c r="CG477" s="1326"/>
      <c r="CH477" s="497"/>
      <c r="CI477" s="497"/>
      <c r="CJ477" s="498"/>
      <c r="CK477" s="498"/>
      <c r="CL477" s="498"/>
      <c r="CM477" s="498"/>
      <c r="CN477" s="504"/>
      <c r="CO477" s="500"/>
      <c r="CR477" s="577"/>
      <c r="CS477" s="767"/>
      <c r="CT477" s="579"/>
      <c r="CU477" s="580"/>
      <c r="CV477" s="581"/>
      <c r="CW477" s="585"/>
      <c r="CX477" s="1326"/>
      <c r="CY477" s="497"/>
      <c r="CZ477" s="497"/>
      <c r="DA477" s="498"/>
      <c r="DB477" s="498"/>
      <c r="DC477" s="498"/>
      <c r="DD477" s="498"/>
      <c r="DE477" s="504"/>
      <c r="DF477" s="500"/>
      <c r="DI477" s="577"/>
      <c r="DJ477" s="767"/>
      <c r="DK477" s="579"/>
      <c r="DL477" s="580"/>
      <c r="DM477" s="581"/>
      <c r="DN477" s="585"/>
      <c r="DO477" s="1326"/>
      <c r="DP477" s="497"/>
      <c r="DQ477" s="497"/>
      <c r="DR477" s="498"/>
      <c r="DS477" s="498"/>
      <c r="DT477" s="498"/>
      <c r="DU477" s="498"/>
      <c r="DV477" s="504"/>
      <c r="DW477" s="500"/>
      <c r="DZ477" s="577"/>
      <c r="EA477" s="767"/>
      <c r="EB477" s="579"/>
      <c r="EC477" s="580"/>
      <c r="ED477" s="581"/>
      <c r="EE477" s="585"/>
      <c r="EF477" s="1326"/>
      <c r="EG477" s="497"/>
      <c r="EH477" s="497"/>
      <c r="EI477" s="498"/>
      <c r="EJ477" s="498"/>
      <c r="EK477" s="498"/>
      <c r="EL477" s="498"/>
      <c r="EM477" s="504"/>
      <c r="EN477" s="500"/>
      <c r="EQ477" s="665"/>
      <c r="ER477" s="666"/>
      <c r="ES477" s="667"/>
      <c r="ET477" s="668"/>
      <c r="EU477" s="669"/>
      <c r="EV477" s="691"/>
      <c r="EW477" s="1326"/>
      <c r="EX477" s="497" t="e">
        <f t="shared" si="9956"/>
        <v>#N/A</v>
      </c>
      <c r="EY477" s="497" t="e">
        <f t="shared" si="9957"/>
        <v>#N/A</v>
      </c>
      <c r="EZ477" s="498" t="e">
        <f t="shared" si="9958"/>
        <v>#N/A</v>
      </c>
      <c r="FA477" s="498">
        <f t="shared" si="9959"/>
        <v>0</v>
      </c>
      <c r="FB477" s="498">
        <f t="shared" si="9960"/>
        <v>0</v>
      </c>
      <c r="FC477" s="498" t="e">
        <f t="shared" si="9961"/>
        <v>#N/A</v>
      </c>
      <c r="FD477" s="504">
        <f t="shared" si="9962"/>
        <v>0</v>
      </c>
      <c r="FE477" s="500">
        <f t="shared" si="9963"/>
        <v>0</v>
      </c>
      <c r="FH477" s="665"/>
      <c r="FI477" s="666"/>
      <c r="FJ477" s="667"/>
      <c r="FK477" s="668"/>
      <c r="FL477" s="669"/>
      <c r="FM477" s="691"/>
      <c r="FN477" s="1326"/>
      <c r="FO477" s="497" t="e">
        <f t="shared" si="9964"/>
        <v>#N/A</v>
      </c>
      <c r="FP477" s="497" t="e">
        <f t="shared" si="9965"/>
        <v>#N/A</v>
      </c>
      <c r="FQ477" s="498" t="e">
        <f t="shared" si="9966"/>
        <v>#N/A</v>
      </c>
      <c r="FR477" s="498">
        <f t="shared" si="9967"/>
        <v>0</v>
      </c>
      <c r="FS477" s="498">
        <f t="shared" si="9968"/>
        <v>0</v>
      </c>
      <c r="FT477" s="498" t="e">
        <f t="shared" si="9969"/>
        <v>#N/A</v>
      </c>
      <c r="FU477" s="504">
        <f t="shared" si="9970"/>
        <v>0</v>
      </c>
      <c r="FV477" s="500">
        <f t="shared" si="9971"/>
        <v>0</v>
      </c>
      <c r="FY477" s="665"/>
      <c r="FZ477" s="666"/>
      <c r="GA477" s="667"/>
      <c r="GB477" s="668"/>
      <c r="GC477" s="669"/>
      <c r="GD477" s="691"/>
      <c r="GE477" s="1326"/>
      <c r="GF477" s="497" t="e">
        <f t="shared" si="9972"/>
        <v>#N/A</v>
      </c>
      <c r="GG477" s="497" t="e">
        <f t="shared" si="9973"/>
        <v>#N/A</v>
      </c>
      <c r="GH477" s="498" t="e">
        <f t="shared" si="9974"/>
        <v>#N/A</v>
      </c>
      <c r="GI477" s="498">
        <f t="shared" si="9975"/>
        <v>0</v>
      </c>
      <c r="GJ477" s="498">
        <f t="shared" si="9976"/>
        <v>0</v>
      </c>
      <c r="GK477" s="498" t="e">
        <f t="shared" si="9977"/>
        <v>#N/A</v>
      </c>
      <c r="GL477" s="504">
        <f t="shared" si="9978"/>
        <v>0</v>
      </c>
      <c r="GM477" s="500">
        <f t="shared" si="9979"/>
        <v>0</v>
      </c>
      <c r="GP477" s="665"/>
      <c r="GQ477" s="666"/>
      <c r="GR477" s="667"/>
      <c r="GS477" s="668"/>
      <c r="GT477" s="669"/>
      <c r="GU477" s="691"/>
      <c r="GV477" s="1326"/>
      <c r="GW477" s="497" t="e">
        <f t="shared" si="9980"/>
        <v>#N/A</v>
      </c>
      <c r="GX477" s="497" t="e">
        <f t="shared" si="9981"/>
        <v>#N/A</v>
      </c>
      <c r="GY477" s="498" t="e">
        <f t="shared" si="9982"/>
        <v>#N/A</v>
      </c>
      <c r="GZ477" s="498">
        <f t="shared" si="9983"/>
        <v>0</v>
      </c>
      <c r="HA477" s="498">
        <f t="shared" si="9984"/>
        <v>0</v>
      </c>
      <c r="HB477" s="498" t="e">
        <f t="shared" si="9985"/>
        <v>#N/A</v>
      </c>
      <c r="HC477" s="504">
        <f t="shared" si="9986"/>
        <v>0</v>
      </c>
      <c r="HD477" s="500">
        <f t="shared" si="9987"/>
        <v>0</v>
      </c>
      <c r="HG477" s="665"/>
      <c r="HH477" s="666"/>
      <c r="HI477" s="667"/>
      <c r="HJ477" s="668"/>
      <c r="HK477" s="669"/>
      <c r="HL477" s="691"/>
      <c r="HM477" s="1326"/>
      <c r="HN477" s="497" t="e">
        <f t="shared" si="9988"/>
        <v>#N/A</v>
      </c>
      <c r="HO477" s="497" t="e">
        <f t="shared" si="9989"/>
        <v>#N/A</v>
      </c>
      <c r="HP477" s="498" t="e">
        <f t="shared" si="9990"/>
        <v>#N/A</v>
      </c>
      <c r="HQ477" s="498">
        <f t="shared" si="9991"/>
        <v>0</v>
      </c>
      <c r="HR477" s="498">
        <f t="shared" si="9992"/>
        <v>0</v>
      </c>
      <c r="HS477" s="498" t="e">
        <f t="shared" si="9993"/>
        <v>#N/A</v>
      </c>
      <c r="HT477" s="504">
        <f t="shared" si="9994"/>
        <v>0</v>
      </c>
      <c r="HU477" s="500">
        <f t="shared" si="9995"/>
        <v>0</v>
      </c>
      <c r="HX477" s="665"/>
      <c r="HY477" s="666"/>
      <c r="HZ477" s="667"/>
      <c r="IA477" s="668"/>
      <c r="IB477" s="669"/>
      <c r="IC477" s="691"/>
      <c r="ID477" s="1326"/>
      <c r="IE477" s="497" t="e">
        <f t="shared" si="9996"/>
        <v>#N/A</v>
      </c>
      <c r="IF477" s="497" t="e">
        <f t="shared" si="9997"/>
        <v>#N/A</v>
      </c>
      <c r="IG477" s="498" t="e">
        <f t="shared" si="9998"/>
        <v>#N/A</v>
      </c>
      <c r="IH477" s="498">
        <f t="shared" si="9999"/>
        <v>0</v>
      </c>
      <c r="II477" s="498">
        <f t="shared" si="10000"/>
        <v>0</v>
      </c>
      <c r="IJ477" s="498" t="e">
        <f t="shared" si="10001"/>
        <v>#N/A</v>
      </c>
      <c r="IK477" s="504">
        <f t="shared" si="10002"/>
        <v>0</v>
      </c>
      <c r="IL477" s="500">
        <f t="shared" si="10003"/>
        <v>0</v>
      </c>
      <c r="IO477" s="665"/>
      <c r="IP477" s="666"/>
      <c r="IQ477" s="667"/>
      <c r="IR477" s="668"/>
      <c r="IS477" s="669"/>
      <c r="IT477" s="691"/>
      <c r="IU477" s="1326"/>
      <c r="IV477" s="497" t="e">
        <f t="shared" si="10004"/>
        <v>#N/A</v>
      </c>
      <c r="IW477" s="497" t="e">
        <f t="shared" si="10005"/>
        <v>#N/A</v>
      </c>
      <c r="IX477" s="498" t="e">
        <f t="shared" si="10006"/>
        <v>#N/A</v>
      </c>
      <c r="IY477" s="498">
        <f t="shared" si="10007"/>
        <v>0</v>
      </c>
      <c r="IZ477" s="498">
        <f t="shared" si="10008"/>
        <v>0</v>
      </c>
      <c r="JA477" s="498" t="e">
        <f t="shared" si="10009"/>
        <v>#N/A</v>
      </c>
      <c r="JB477" s="504">
        <f t="shared" si="10010"/>
        <v>0</v>
      </c>
      <c r="JC477" s="500">
        <f t="shared" si="10011"/>
        <v>0</v>
      </c>
      <c r="JF477" s="665"/>
      <c r="JG477" s="666"/>
      <c r="JH477" s="667"/>
      <c r="JI477" s="668"/>
      <c r="JJ477" s="669"/>
      <c r="JK477" s="691"/>
      <c r="JL477" s="1326"/>
      <c r="JM477" s="497" t="e">
        <f t="shared" si="10012"/>
        <v>#N/A</v>
      </c>
      <c r="JN477" s="497" t="e">
        <f t="shared" si="10013"/>
        <v>#N/A</v>
      </c>
      <c r="JO477" s="498" t="e">
        <f t="shared" si="10014"/>
        <v>#N/A</v>
      </c>
      <c r="JP477" s="498">
        <f t="shared" si="10015"/>
        <v>0</v>
      </c>
      <c r="JQ477" s="498">
        <f t="shared" si="10016"/>
        <v>0</v>
      </c>
      <c r="JR477" s="498" t="e">
        <f t="shared" si="10017"/>
        <v>#N/A</v>
      </c>
      <c r="JS477" s="504">
        <f t="shared" si="10018"/>
        <v>0</v>
      </c>
      <c r="JT477" s="500">
        <f t="shared" si="10019"/>
        <v>0</v>
      </c>
      <c r="JW477" s="665"/>
      <c r="JX477" s="666"/>
      <c r="JY477" s="667"/>
      <c r="JZ477" s="668"/>
      <c r="KA477" s="669"/>
      <c r="KB477" s="691"/>
      <c r="KC477" s="1326"/>
      <c r="KD477" s="497" t="e">
        <f t="shared" si="10020"/>
        <v>#N/A</v>
      </c>
      <c r="KE477" s="497" t="e">
        <f t="shared" si="10021"/>
        <v>#N/A</v>
      </c>
      <c r="KF477" s="498" t="e">
        <f t="shared" si="10022"/>
        <v>#N/A</v>
      </c>
      <c r="KG477" s="498">
        <f t="shared" si="10023"/>
        <v>0</v>
      </c>
      <c r="KH477" s="498">
        <f t="shared" si="10024"/>
        <v>0</v>
      </c>
      <c r="KI477" s="498" t="e">
        <f t="shared" si="10025"/>
        <v>#N/A</v>
      </c>
      <c r="KJ477" s="504">
        <f t="shared" si="10026"/>
        <v>0</v>
      </c>
      <c r="KK477" s="500">
        <f t="shared" si="10027"/>
        <v>0</v>
      </c>
      <c r="KN477" s="665"/>
      <c r="KO477" s="666"/>
      <c r="KP477" s="667"/>
      <c r="KQ477" s="668"/>
      <c r="KR477" s="669"/>
      <c r="KS477" s="691"/>
      <c r="KT477" s="1326"/>
      <c r="KU477" s="497" t="e">
        <f t="shared" si="10028"/>
        <v>#N/A</v>
      </c>
      <c r="KV477" s="497" t="e">
        <f t="shared" si="10029"/>
        <v>#N/A</v>
      </c>
      <c r="KW477" s="498" t="e">
        <f t="shared" si="10030"/>
        <v>#N/A</v>
      </c>
      <c r="KX477" s="498">
        <f t="shared" si="10031"/>
        <v>0</v>
      </c>
      <c r="KY477" s="498">
        <f t="shared" si="10032"/>
        <v>0</v>
      </c>
      <c r="KZ477" s="498" t="e">
        <f t="shared" si="10033"/>
        <v>#N/A</v>
      </c>
      <c r="LA477" s="504">
        <f t="shared" si="10034"/>
        <v>0</v>
      </c>
      <c r="LB477" s="500">
        <f t="shared" si="10035"/>
        <v>0</v>
      </c>
      <c r="LE477" s="665"/>
      <c r="LF477" s="666"/>
      <c r="LG477" s="667"/>
      <c r="LH477" s="668"/>
      <c r="LI477" s="669"/>
      <c r="LJ477" s="691"/>
      <c r="LK477" s="1326"/>
      <c r="LL477" s="497" t="e">
        <f t="shared" si="10036"/>
        <v>#N/A</v>
      </c>
      <c r="LM477" s="497" t="e">
        <f t="shared" si="10037"/>
        <v>#N/A</v>
      </c>
      <c r="LN477" s="498" t="e">
        <f t="shared" si="10038"/>
        <v>#N/A</v>
      </c>
      <c r="LO477" s="498">
        <f t="shared" si="10039"/>
        <v>0</v>
      </c>
      <c r="LP477" s="498">
        <f t="shared" si="10040"/>
        <v>0</v>
      </c>
      <c r="LQ477" s="498" t="e">
        <f t="shared" si="10041"/>
        <v>#N/A</v>
      </c>
      <c r="LR477" s="504">
        <f t="shared" si="10042"/>
        <v>0</v>
      </c>
      <c r="LS477" s="500">
        <f t="shared" si="10043"/>
        <v>0</v>
      </c>
      <c r="LV477" s="665"/>
      <c r="LW477" s="666"/>
      <c r="LX477" s="667"/>
      <c r="LY477" s="668"/>
      <c r="LZ477" s="669"/>
      <c r="MA477" s="691"/>
      <c r="MB477" s="1326"/>
      <c r="MC477" s="497" t="e">
        <f t="shared" si="10044"/>
        <v>#N/A</v>
      </c>
      <c r="MD477" s="497" t="e">
        <f t="shared" si="10045"/>
        <v>#N/A</v>
      </c>
      <c r="ME477" s="498" t="e">
        <f t="shared" si="10046"/>
        <v>#N/A</v>
      </c>
      <c r="MF477" s="498">
        <f t="shared" si="10047"/>
        <v>0</v>
      </c>
      <c r="MG477" s="498">
        <f t="shared" si="10048"/>
        <v>0</v>
      </c>
      <c r="MH477" s="498" t="e">
        <f t="shared" si="10049"/>
        <v>#N/A</v>
      </c>
      <c r="MI477" s="504">
        <f t="shared" si="10050"/>
        <v>0</v>
      </c>
      <c r="MJ477" s="500">
        <f t="shared" si="10051"/>
        <v>0</v>
      </c>
      <c r="MM477" s="665"/>
      <c r="MN477" s="666"/>
      <c r="MO477" s="667"/>
      <c r="MP477" s="668"/>
      <c r="MQ477" s="669"/>
      <c r="MR477" s="691"/>
      <c r="MS477" s="1326"/>
      <c r="MT477" s="497" t="e">
        <f t="shared" si="10052"/>
        <v>#N/A</v>
      </c>
      <c r="MU477" s="497" t="e">
        <f t="shared" si="10053"/>
        <v>#N/A</v>
      </c>
      <c r="MV477" s="498" t="e">
        <f t="shared" si="10054"/>
        <v>#N/A</v>
      </c>
      <c r="MW477" s="498">
        <f t="shared" si="10055"/>
        <v>0</v>
      </c>
      <c r="MX477" s="498">
        <f t="shared" si="10056"/>
        <v>0</v>
      </c>
      <c r="MY477" s="498" t="e">
        <f t="shared" si="10057"/>
        <v>#N/A</v>
      </c>
      <c r="MZ477" s="504">
        <f t="shared" si="10058"/>
        <v>0</v>
      </c>
      <c r="NA477" s="500">
        <f t="shared" si="10059"/>
        <v>0</v>
      </c>
      <c r="ND477" s="665"/>
      <c r="NE477" s="666"/>
      <c r="NF477" s="667"/>
      <c r="NG477" s="668"/>
      <c r="NH477" s="669"/>
      <c r="NI477" s="691"/>
      <c r="NJ477" s="1326"/>
      <c r="NK477" s="497" t="e">
        <f t="shared" si="10060"/>
        <v>#N/A</v>
      </c>
      <c r="NL477" s="497" t="e">
        <f t="shared" si="10061"/>
        <v>#N/A</v>
      </c>
      <c r="NM477" s="498" t="e">
        <f t="shared" si="10062"/>
        <v>#N/A</v>
      </c>
      <c r="NN477" s="498">
        <f t="shared" si="10063"/>
        <v>0</v>
      </c>
      <c r="NO477" s="498">
        <f t="shared" si="10064"/>
        <v>0</v>
      </c>
      <c r="NP477" s="498" t="e">
        <f t="shared" si="10065"/>
        <v>#N/A</v>
      </c>
      <c r="NQ477" s="504">
        <f t="shared" si="10066"/>
        <v>0</v>
      </c>
      <c r="NR477" s="500">
        <f t="shared" si="10067"/>
        <v>0</v>
      </c>
      <c r="NU477" s="665"/>
      <c r="NV477" s="666"/>
      <c r="NW477" s="667"/>
      <c r="NX477" s="668"/>
      <c r="NY477" s="669"/>
      <c r="NZ477" s="691"/>
      <c r="OA477" s="1326"/>
      <c r="OB477" s="497" t="e">
        <f t="shared" si="10068"/>
        <v>#N/A</v>
      </c>
      <c r="OC477" s="497" t="e">
        <f t="shared" si="10069"/>
        <v>#N/A</v>
      </c>
      <c r="OD477" s="498" t="e">
        <f t="shared" si="10070"/>
        <v>#N/A</v>
      </c>
      <c r="OE477" s="498">
        <f t="shared" si="10071"/>
        <v>0</v>
      </c>
      <c r="OF477" s="498">
        <f t="shared" si="10072"/>
        <v>0</v>
      </c>
      <c r="OG477" s="498" t="e">
        <f t="shared" si="10073"/>
        <v>#N/A</v>
      </c>
      <c r="OH477" s="504">
        <f t="shared" si="10074"/>
        <v>0</v>
      </c>
      <c r="OI477" s="500">
        <f t="shared" si="10075"/>
        <v>0</v>
      </c>
      <c r="OL477" s="665"/>
      <c r="OM477" s="666"/>
      <c r="ON477" s="667"/>
      <c r="OO477" s="668"/>
      <c r="OP477" s="669"/>
      <c r="OQ477" s="691"/>
      <c r="OR477" s="1326"/>
      <c r="OS477" s="497" t="e">
        <f t="shared" si="10076"/>
        <v>#N/A</v>
      </c>
      <c r="OT477" s="497" t="e">
        <f t="shared" si="10077"/>
        <v>#N/A</v>
      </c>
      <c r="OU477" s="498" t="e">
        <f t="shared" si="10078"/>
        <v>#N/A</v>
      </c>
      <c r="OV477" s="498">
        <f t="shared" si="10079"/>
        <v>0</v>
      </c>
      <c r="OW477" s="498">
        <f t="shared" si="10080"/>
        <v>0</v>
      </c>
      <c r="OX477" s="498" t="e">
        <f t="shared" si="10081"/>
        <v>#N/A</v>
      </c>
      <c r="OY477" s="504">
        <f t="shared" si="10082"/>
        <v>0</v>
      </c>
      <c r="OZ477" s="500">
        <f t="shared" si="10083"/>
        <v>0</v>
      </c>
      <c r="PC477" s="665"/>
      <c r="PD477" s="666"/>
      <c r="PE477" s="667"/>
      <c r="PF477" s="668"/>
      <c r="PG477" s="669"/>
      <c r="PH477" s="691"/>
      <c r="PI477" s="1326"/>
      <c r="PJ477" s="497" t="e">
        <f t="shared" si="10084"/>
        <v>#N/A</v>
      </c>
      <c r="PK477" s="497" t="e">
        <f t="shared" si="10085"/>
        <v>#N/A</v>
      </c>
      <c r="PL477" s="498" t="e">
        <f t="shared" si="10086"/>
        <v>#N/A</v>
      </c>
      <c r="PM477" s="498">
        <f t="shared" si="10087"/>
        <v>0</v>
      </c>
      <c r="PN477" s="498">
        <f t="shared" si="10088"/>
        <v>0</v>
      </c>
      <c r="PO477" s="498" t="e">
        <f t="shared" si="10089"/>
        <v>#N/A</v>
      </c>
      <c r="PP477" s="504">
        <f t="shared" si="10090"/>
        <v>0</v>
      </c>
      <c r="PQ477" s="500">
        <f t="shared" si="10091"/>
        <v>0</v>
      </c>
      <c r="PT477" s="665"/>
      <c r="PU477" s="666"/>
      <c r="PV477" s="667"/>
      <c r="PW477" s="668"/>
      <c r="PX477" s="669"/>
      <c r="PY477" s="691"/>
      <c r="PZ477" s="1326"/>
      <c r="QA477" s="497" t="e">
        <f t="shared" si="10092"/>
        <v>#N/A</v>
      </c>
      <c r="QB477" s="497" t="e">
        <f t="shared" si="10093"/>
        <v>#N/A</v>
      </c>
      <c r="QC477" s="498" t="e">
        <f t="shared" si="10094"/>
        <v>#N/A</v>
      </c>
      <c r="QD477" s="498">
        <f t="shared" si="10095"/>
        <v>0</v>
      </c>
      <c r="QE477" s="498">
        <f t="shared" si="10096"/>
        <v>0</v>
      </c>
      <c r="QF477" s="498" t="e">
        <f t="shared" si="10097"/>
        <v>#N/A</v>
      </c>
      <c r="QG477" s="504">
        <f t="shared" si="10098"/>
        <v>0</v>
      </c>
      <c r="QH477" s="500">
        <f t="shared" si="10099"/>
        <v>0</v>
      </c>
      <c r="QK477" s="665"/>
      <c r="QL477" s="666"/>
      <c r="QM477" s="667"/>
      <c r="QN477" s="668"/>
      <c r="QO477" s="669"/>
      <c r="QP477" s="691"/>
      <c r="QQ477" s="1326"/>
      <c r="QR477" s="497" t="e">
        <f t="shared" si="10100"/>
        <v>#N/A</v>
      </c>
      <c r="QS477" s="497" t="e">
        <f t="shared" si="10101"/>
        <v>#N/A</v>
      </c>
      <c r="QT477" s="498" t="e">
        <f t="shared" si="10102"/>
        <v>#N/A</v>
      </c>
      <c r="QU477" s="498">
        <f t="shared" si="10103"/>
        <v>0</v>
      </c>
      <c r="QV477" s="498">
        <f t="shared" si="10104"/>
        <v>0</v>
      </c>
      <c r="QW477" s="498" t="e">
        <f t="shared" si="10105"/>
        <v>#N/A</v>
      </c>
      <c r="QX477" s="504">
        <f t="shared" si="10106"/>
        <v>0</v>
      </c>
      <c r="QY477" s="500">
        <f t="shared" si="10107"/>
        <v>0</v>
      </c>
      <c r="RB477" s="428"/>
      <c r="RC477" s="436"/>
      <c r="RD477" s="440"/>
      <c r="RE477" s="406"/>
      <c r="RF477" s="438"/>
      <c r="RG477" s="439"/>
      <c r="RH477" s="439"/>
      <c r="RI477" s="497"/>
      <c r="RJ477" s="497"/>
      <c r="RK477" s="501"/>
      <c r="RL477" s="501"/>
      <c r="RM477" s="501"/>
      <c r="RN477" s="501"/>
      <c r="RO477" s="505"/>
      <c r="RP477" s="503"/>
      <c r="RS477" s="428"/>
      <c r="RT477" s="436"/>
      <c r="RU477" s="440"/>
      <c r="RV477" s="406"/>
      <c r="RW477" s="438"/>
      <c r="RX477" s="439"/>
      <c r="RY477" s="439"/>
      <c r="RZ477" s="497"/>
      <c r="SA477" s="497"/>
      <c r="SB477" s="501"/>
      <c r="SC477" s="501"/>
      <c r="SD477" s="501"/>
      <c r="SE477" s="501"/>
      <c r="SF477" s="505"/>
      <c r="SG477" s="503"/>
      <c r="SJ477" s="428"/>
      <c r="SK477" s="436"/>
      <c r="SL477" s="440"/>
      <c r="SM477" s="406"/>
      <c r="SN477" s="438"/>
      <c r="SO477" s="439"/>
      <c r="SP477" s="439"/>
      <c r="SQ477" s="497"/>
      <c r="SR477" s="497"/>
      <c r="SS477" s="501"/>
      <c r="ST477" s="501"/>
      <c r="SU477" s="501"/>
      <c r="SV477" s="501"/>
      <c r="SW477" s="505"/>
      <c r="SX477" s="503"/>
    </row>
    <row r="478" spans="2:518" ht="46.5" hidden="1" customHeight="1" thickTop="1" thickBot="1">
      <c r="B478" s="577"/>
      <c r="C478" s="578"/>
      <c r="D478" s="579"/>
      <c r="E478" s="580"/>
      <c r="F478" s="581"/>
      <c r="G478" s="585"/>
      <c r="H478" s="595"/>
      <c r="K478" s="577"/>
      <c r="L478" s="767"/>
      <c r="M478" s="579"/>
      <c r="N478" s="580"/>
      <c r="O478" s="581"/>
      <c r="P478" s="585"/>
      <c r="Q478" s="1326"/>
      <c r="R478" s="497"/>
      <c r="S478" s="497"/>
      <c r="T478" s="498"/>
      <c r="U478" s="498"/>
      <c r="V478" s="498"/>
      <c r="W478" s="498"/>
      <c r="X478" s="504"/>
      <c r="Y478" s="500"/>
      <c r="Z478" s="486"/>
      <c r="AA478" s="486"/>
      <c r="AB478" s="577"/>
      <c r="AC478" s="767"/>
      <c r="AD478" s="579"/>
      <c r="AE478" s="580"/>
      <c r="AF478" s="581"/>
      <c r="AG478" s="585"/>
      <c r="AH478" s="1326"/>
      <c r="AI478" s="497"/>
      <c r="AJ478" s="497"/>
      <c r="AK478" s="498"/>
      <c r="AL478" s="498"/>
      <c r="AM478" s="498"/>
      <c r="AN478" s="498"/>
      <c r="AO478" s="504"/>
      <c r="AP478" s="500"/>
      <c r="AQ478" s="486"/>
      <c r="AR478" s="486"/>
      <c r="AS478" s="577"/>
      <c r="AT478" s="767"/>
      <c r="AU478" s="579"/>
      <c r="AV478" s="580"/>
      <c r="AW478" s="581"/>
      <c r="AX478" s="585"/>
      <c r="AY478" s="1326"/>
      <c r="AZ478" s="497"/>
      <c r="BA478" s="497"/>
      <c r="BB478" s="498"/>
      <c r="BC478" s="498"/>
      <c r="BD478" s="498"/>
      <c r="BE478" s="498"/>
      <c r="BF478" s="504"/>
      <c r="BG478" s="500"/>
      <c r="BJ478" s="577"/>
      <c r="BK478" s="767"/>
      <c r="BL478" s="579"/>
      <c r="BM478" s="580"/>
      <c r="BN478" s="581"/>
      <c r="BO478" s="585"/>
      <c r="BP478" s="1326"/>
      <c r="BQ478" s="497"/>
      <c r="BR478" s="497"/>
      <c r="BS478" s="498"/>
      <c r="BT478" s="498"/>
      <c r="BU478" s="498"/>
      <c r="BV478" s="498"/>
      <c r="BW478" s="504"/>
      <c r="BX478" s="500"/>
      <c r="CA478" s="577"/>
      <c r="CB478" s="767"/>
      <c r="CC478" s="579"/>
      <c r="CD478" s="580"/>
      <c r="CE478" s="581"/>
      <c r="CF478" s="585"/>
      <c r="CG478" s="1326"/>
      <c r="CH478" s="497"/>
      <c r="CI478" s="497"/>
      <c r="CJ478" s="498"/>
      <c r="CK478" s="498"/>
      <c r="CL478" s="498"/>
      <c r="CM478" s="498"/>
      <c r="CN478" s="504"/>
      <c r="CO478" s="500"/>
      <c r="CR478" s="577"/>
      <c r="CS478" s="767"/>
      <c r="CT478" s="579"/>
      <c r="CU478" s="580"/>
      <c r="CV478" s="581"/>
      <c r="CW478" s="585"/>
      <c r="CX478" s="1326"/>
      <c r="CY478" s="497"/>
      <c r="CZ478" s="497"/>
      <c r="DA478" s="498"/>
      <c r="DB478" s="498"/>
      <c r="DC478" s="498"/>
      <c r="DD478" s="498"/>
      <c r="DE478" s="504"/>
      <c r="DF478" s="500"/>
      <c r="DI478" s="577"/>
      <c r="DJ478" s="767"/>
      <c r="DK478" s="579"/>
      <c r="DL478" s="580"/>
      <c r="DM478" s="581"/>
      <c r="DN478" s="585"/>
      <c r="DO478" s="1326"/>
      <c r="DP478" s="497"/>
      <c r="DQ478" s="497"/>
      <c r="DR478" s="498"/>
      <c r="DS478" s="498"/>
      <c r="DT478" s="498"/>
      <c r="DU478" s="498"/>
      <c r="DV478" s="504"/>
      <c r="DW478" s="500"/>
      <c r="DZ478" s="577"/>
      <c r="EA478" s="767"/>
      <c r="EB478" s="579"/>
      <c r="EC478" s="580"/>
      <c r="ED478" s="581"/>
      <c r="EE478" s="585"/>
      <c r="EF478" s="1326"/>
      <c r="EG478" s="497"/>
      <c r="EH478" s="497"/>
      <c r="EI478" s="498"/>
      <c r="EJ478" s="498"/>
      <c r="EK478" s="498"/>
      <c r="EL478" s="498"/>
      <c r="EM478" s="504"/>
      <c r="EN478" s="500"/>
      <c r="EQ478" s="665"/>
      <c r="ER478" s="666"/>
      <c r="ES478" s="667"/>
      <c r="ET478" s="668"/>
      <c r="EU478" s="669"/>
      <c r="EV478" s="691"/>
      <c r="EW478" s="1326"/>
      <c r="EX478" s="497" t="e">
        <f t="shared" si="9956"/>
        <v>#N/A</v>
      </c>
      <c r="EY478" s="497" t="e">
        <f t="shared" si="9957"/>
        <v>#N/A</v>
      </c>
      <c r="EZ478" s="498" t="e">
        <f t="shared" si="9958"/>
        <v>#N/A</v>
      </c>
      <c r="FA478" s="498">
        <f t="shared" si="9959"/>
        <v>0</v>
      </c>
      <c r="FB478" s="498">
        <f t="shared" si="9960"/>
        <v>0</v>
      </c>
      <c r="FC478" s="498" t="e">
        <f t="shared" si="9961"/>
        <v>#N/A</v>
      </c>
      <c r="FD478" s="504">
        <f t="shared" si="9962"/>
        <v>0</v>
      </c>
      <c r="FE478" s="500">
        <f t="shared" si="9963"/>
        <v>0</v>
      </c>
      <c r="FH478" s="665"/>
      <c r="FI478" s="666"/>
      <c r="FJ478" s="667"/>
      <c r="FK478" s="668"/>
      <c r="FL478" s="669"/>
      <c r="FM478" s="691"/>
      <c r="FN478" s="1326"/>
      <c r="FO478" s="497" t="e">
        <f t="shared" si="9964"/>
        <v>#N/A</v>
      </c>
      <c r="FP478" s="497" t="e">
        <f t="shared" si="9965"/>
        <v>#N/A</v>
      </c>
      <c r="FQ478" s="498" t="e">
        <f t="shared" si="9966"/>
        <v>#N/A</v>
      </c>
      <c r="FR478" s="498">
        <f t="shared" si="9967"/>
        <v>0</v>
      </c>
      <c r="FS478" s="498">
        <f t="shared" si="9968"/>
        <v>0</v>
      </c>
      <c r="FT478" s="498" t="e">
        <f t="shared" si="9969"/>
        <v>#N/A</v>
      </c>
      <c r="FU478" s="504">
        <f t="shared" si="9970"/>
        <v>0</v>
      </c>
      <c r="FV478" s="500">
        <f t="shared" si="9971"/>
        <v>0</v>
      </c>
      <c r="FY478" s="665"/>
      <c r="FZ478" s="666"/>
      <c r="GA478" s="667"/>
      <c r="GB478" s="668"/>
      <c r="GC478" s="669"/>
      <c r="GD478" s="691"/>
      <c r="GE478" s="1326"/>
      <c r="GF478" s="497" t="e">
        <f t="shared" si="9972"/>
        <v>#N/A</v>
      </c>
      <c r="GG478" s="497" t="e">
        <f t="shared" si="9973"/>
        <v>#N/A</v>
      </c>
      <c r="GH478" s="498" t="e">
        <f t="shared" si="9974"/>
        <v>#N/A</v>
      </c>
      <c r="GI478" s="498">
        <f t="shared" si="9975"/>
        <v>0</v>
      </c>
      <c r="GJ478" s="498">
        <f t="shared" si="9976"/>
        <v>0</v>
      </c>
      <c r="GK478" s="498" t="e">
        <f t="shared" si="9977"/>
        <v>#N/A</v>
      </c>
      <c r="GL478" s="504">
        <f t="shared" si="9978"/>
        <v>0</v>
      </c>
      <c r="GM478" s="500">
        <f t="shared" si="9979"/>
        <v>0</v>
      </c>
      <c r="GP478" s="665"/>
      <c r="GQ478" s="666"/>
      <c r="GR478" s="667"/>
      <c r="GS478" s="668"/>
      <c r="GT478" s="669"/>
      <c r="GU478" s="691"/>
      <c r="GV478" s="1326"/>
      <c r="GW478" s="497" t="e">
        <f t="shared" si="9980"/>
        <v>#N/A</v>
      </c>
      <c r="GX478" s="497" t="e">
        <f t="shared" si="9981"/>
        <v>#N/A</v>
      </c>
      <c r="GY478" s="498" t="e">
        <f t="shared" si="9982"/>
        <v>#N/A</v>
      </c>
      <c r="GZ478" s="498">
        <f t="shared" si="9983"/>
        <v>0</v>
      </c>
      <c r="HA478" s="498">
        <f t="shared" si="9984"/>
        <v>0</v>
      </c>
      <c r="HB478" s="498" t="e">
        <f t="shared" si="9985"/>
        <v>#N/A</v>
      </c>
      <c r="HC478" s="504">
        <f t="shared" si="9986"/>
        <v>0</v>
      </c>
      <c r="HD478" s="500">
        <f t="shared" si="9987"/>
        <v>0</v>
      </c>
      <c r="HG478" s="665"/>
      <c r="HH478" s="666"/>
      <c r="HI478" s="667"/>
      <c r="HJ478" s="668"/>
      <c r="HK478" s="669"/>
      <c r="HL478" s="691"/>
      <c r="HM478" s="1326"/>
      <c r="HN478" s="497" t="e">
        <f t="shared" si="9988"/>
        <v>#N/A</v>
      </c>
      <c r="HO478" s="497" t="e">
        <f t="shared" si="9989"/>
        <v>#N/A</v>
      </c>
      <c r="HP478" s="498" t="e">
        <f t="shared" si="9990"/>
        <v>#N/A</v>
      </c>
      <c r="HQ478" s="498">
        <f t="shared" si="9991"/>
        <v>0</v>
      </c>
      <c r="HR478" s="498">
        <f t="shared" si="9992"/>
        <v>0</v>
      </c>
      <c r="HS478" s="498" t="e">
        <f t="shared" si="9993"/>
        <v>#N/A</v>
      </c>
      <c r="HT478" s="504">
        <f t="shared" si="9994"/>
        <v>0</v>
      </c>
      <c r="HU478" s="500">
        <f t="shared" si="9995"/>
        <v>0</v>
      </c>
      <c r="HX478" s="665"/>
      <c r="HY478" s="666"/>
      <c r="HZ478" s="667"/>
      <c r="IA478" s="668"/>
      <c r="IB478" s="669"/>
      <c r="IC478" s="691"/>
      <c r="ID478" s="1326"/>
      <c r="IE478" s="497" t="e">
        <f t="shared" si="9996"/>
        <v>#N/A</v>
      </c>
      <c r="IF478" s="497" t="e">
        <f t="shared" si="9997"/>
        <v>#N/A</v>
      </c>
      <c r="IG478" s="498" t="e">
        <f t="shared" si="9998"/>
        <v>#N/A</v>
      </c>
      <c r="IH478" s="498">
        <f t="shared" si="9999"/>
        <v>0</v>
      </c>
      <c r="II478" s="498">
        <f t="shared" si="10000"/>
        <v>0</v>
      </c>
      <c r="IJ478" s="498" t="e">
        <f t="shared" si="10001"/>
        <v>#N/A</v>
      </c>
      <c r="IK478" s="504">
        <f t="shared" si="10002"/>
        <v>0</v>
      </c>
      <c r="IL478" s="500">
        <f t="shared" si="10003"/>
        <v>0</v>
      </c>
      <c r="IO478" s="665"/>
      <c r="IP478" s="666"/>
      <c r="IQ478" s="667"/>
      <c r="IR478" s="668"/>
      <c r="IS478" s="669"/>
      <c r="IT478" s="691"/>
      <c r="IU478" s="1326"/>
      <c r="IV478" s="497" t="e">
        <f t="shared" si="10004"/>
        <v>#N/A</v>
      </c>
      <c r="IW478" s="497" t="e">
        <f t="shared" si="10005"/>
        <v>#N/A</v>
      </c>
      <c r="IX478" s="498" t="e">
        <f t="shared" si="10006"/>
        <v>#N/A</v>
      </c>
      <c r="IY478" s="498">
        <f t="shared" si="10007"/>
        <v>0</v>
      </c>
      <c r="IZ478" s="498">
        <f t="shared" si="10008"/>
        <v>0</v>
      </c>
      <c r="JA478" s="498" t="e">
        <f t="shared" si="10009"/>
        <v>#N/A</v>
      </c>
      <c r="JB478" s="504">
        <f t="shared" si="10010"/>
        <v>0</v>
      </c>
      <c r="JC478" s="500">
        <f t="shared" si="10011"/>
        <v>0</v>
      </c>
      <c r="JF478" s="665"/>
      <c r="JG478" s="666"/>
      <c r="JH478" s="667"/>
      <c r="JI478" s="668"/>
      <c r="JJ478" s="669"/>
      <c r="JK478" s="691"/>
      <c r="JL478" s="1326"/>
      <c r="JM478" s="497" t="e">
        <f t="shared" si="10012"/>
        <v>#N/A</v>
      </c>
      <c r="JN478" s="497" t="e">
        <f t="shared" si="10013"/>
        <v>#N/A</v>
      </c>
      <c r="JO478" s="498" t="e">
        <f t="shared" si="10014"/>
        <v>#N/A</v>
      </c>
      <c r="JP478" s="498">
        <f t="shared" si="10015"/>
        <v>0</v>
      </c>
      <c r="JQ478" s="498">
        <f t="shared" si="10016"/>
        <v>0</v>
      </c>
      <c r="JR478" s="498" t="e">
        <f t="shared" si="10017"/>
        <v>#N/A</v>
      </c>
      <c r="JS478" s="504">
        <f t="shared" si="10018"/>
        <v>0</v>
      </c>
      <c r="JT478" s="500">
        <f t="shared" si="10019"/>
        <v>0</v>
      </c>
      <c r="JW478" s="665"/>
      <c r="JX478" s="666"/>
      <c r="JY478" s="667"/>
      <c r="JZ478" s="668"/>
      <c r="KA478" s="669"/>
      <c r="KB478" s="691"/>
      <c r="KC478" s="1326"/>
      <c r="KD478" s="497" t="e">
        <f t="shared" si="10020"/>
        <v>#N/A</v>
      </c>
      <c r="KE478" s="497" t="e">
        <f t="shared" si="10021"/>
        <v>#N/A</v>
      </c>
      <c r="KF478" s="498" t="e">
        <f t="shared" si="10022"/>
        <v>#N/A</v>
      </c>
      <c r="KG478" s="498">
        <f t="shared" si="10023"/>
        <v>0</v>
      </c>
      <c r="KH478" s="498">
        <f t="shared" si="10024"/>
        <v>0</v>
      </c>
      <c r="KI478" s="498" t="e">
        <f t="shared" si="10025"/>
        <v>#N/A</v>
      </c>
      <c r="KJ478" s="504">
        <f t="shared" si="10026"/>
        <v>0</v>
      </c>
      <c r="KK478" s="500">
        <f t="shared" si="10027"/>
        <v>0</v>
      </c>
      <c r="KN478" s="665"/>
      <c r="KO478" s="666"/>
      <c r="KP478" s="667"/>
      <c r="KQ478" s="668"/>
      <c r="KR478" s="669"/>
      <c r="KS478" s="691"/>
      <c r="KT478" s="1326"/>
      <c r="KU478" s="497" t="e">
        <f t="shared" si="10028"/>
        <v>#N/A</v>
      </c>
      <c r="KV478" s="497" t="e">
        <f t="shared" si="10029"/>
        <v>#N/A</v>
      </c>
      <c r="KW478" s="498" t="e">
        <f t="shared" si="10030"/>
        <v>#N/A</v>
      </c>
      <c r="KX478" s="498">
        <f t="shared" si="10031"/>
        <v>0</v>
      </c>
      <c r="KY478" s="498">
        <f t="shared" si="10032"/>
        <v>0</v>
      </c>
      <c r="KZ478" s="498" t="e">
        <f t="shared" si="10033"/>
        <v>#N/A</v>
      </c>
      <c r="LA478" s="504">
        <f t="shared" si="10034"/>
        <v>0</v>
      </c>
      <c r="LB478" s="500">
        <f t="shared" si="10035"/>
        <v>0</v>
      </c>
      <c r="LE478" s="665"/>
      <c r="LF478" s="666"/>
      <c r="LG478" s="667"/>
      <c r="LH478" s="668"/>
      <c r="LI478" s="669"/>
      <c r="LJ478" s="691"/>
      <c r="LK478" s="1326"/>
      <c r="LL478" s="497" t="e">
        <f t="shared" si="10036"/>
        <v>#N/A</v>
      </c>
      <c r="LM478" s="497" t="e">
        <f t="shared" si="10037"/>
        <v>#N/A</v>
      </c>
      <c r="LN478" s="498" t="e">
        <f t="shared" si="10038"/>
        <v>#N/A</v>
      </c>
      <c r="LO478" s="498">
        <f t="shared" si="10039"/>
        <v>0</v>
      </c>
      <c r="LP478" s="498">
        <f t="shared" si="10040"/>
        <v>0</v>
      </c>
      <c r="LQ478" s="498" t="e">
        <f t="shared" si="10041"/>
        <v>#N/A</v>
      </c>
      <c r="LR478" s="504">
        <f t="shared" si="10042"/>
        <v>0</v>
      </c>
      <c r="LS478" s="500">
        <f t="shared" si="10043"/>
        <v>0</v>
      </c>
      <c r="LV478" s="665"/>
      <c r="LW478" s="666"/>
      <c r="LX478" s="667"/>
      <c r="LY478" s="668"/>
      <c r="LZ478" s="669"/>
      <c r="MA478" s="691"/>
      <c r="MB478" s="1326"/>
      <c r="MC478" s="497" t="e">
        <f t="shared" si="10044"/>
        <v>#N/A</v>
      </c>
      <c r="MD478" s="497" t="e">
        <f t="shared" si="10045"/>
        <v>#N/A</v>
      </c>
      <c r="ME478" s="498" t="e">
        <f t="shared" si="10046"/>
        <v>#N/A</v>
      </c>
      <c r="MF478" s="498">
        <f t="shared" si="10047"/>
        <v>0</v>
      </c>
      <c r="MG478" s="498">
        <f t="shared" si="10048"/>
        <v>0</v>
      </c>
      <c r="MH478" s="498" t="e">
        <f t="shared" si="10049"/>
        <v>#N/A</v>
      </c>
      <c r="MI478" s="504">
        <f t="shared" si="10050"/>
        <v>0</v>
      </c>
      <c r="MJ478" s="500">
        <f t="shared" si="10051"/>
        <v>0</v>
      </c>
      <c r="MM478" s="665"/>
      <c r="MN478" s="666"/>
      <c r="MO478" s="667"/>
      <c r="MP478" s="668"/>
      <c r="MQ478" s="669"/>
      <c r="MR478" s="691"/>
      <c r="MS478" s="1326"/>
      <c r="MT478" s="497" t="e">
        <f t="shared" si="10052"/>
        <v>#N/A</v>
      </c>
      <c r="MU478" s="497" t="e">
        <f t="shared" si="10053"/>
        <v>#N/A</v>
      </c>
      <c r="MV478" s="498" t="e">
        <f t="shared" si="10054"/>
        <v>#N/A</v>
      </c>
      <c r="MW478" s="498">
        <f t="shared" si="10055"/>
        <v>0</v>
      </c>
      <c r="MX478" s="498">
        <f t="shared" si="10056"/>
        <v>0</v>
      </c>
      <c r="MY478" s="498" t="e">
        <f t="shared" si="10057"/>
        <v>#N/A</v>
      </c>
      <c r="MZ478" s="504">
        <f t="shared" si="10058"/>
        <v>0</v>
      </c>
      <c r="NA478" s="500">
        <f t="shared" si="10059"/>
        <v>0</v>
      </c>
      <c r="ND478" s="665"/>
      <c r="NE478" s="666"/>
      <c r="NF478" s="667"/>
      <c r="NG478" s="668"/>
      <c r="NH478" s="669"/>
      <c r="NI478" s="691"/>
      <c r="NJ478" s="1326"/>
      <c r="NK478" s="497" t="e">
        <f t="shared" si="10060"/>
        <v>#N/A</v>
      </c>
      <c r="NL478" s="497" t="e">
        <f t="shared" si="10061"/>
        <v>#N/A</v>
      </c>
      <c r="NM478" s="498" t="e">
        <f t="shared" si="10062"/>
        <v>#N/A</v>
      </c>
      <c r="NN478" s="498">
        <f t="shared" si="10063"/>
        <v>0</v>
      </c>
      <c r="NO478" s="498">
        <f t="shared" si="10064"/>
        <v>0</v>
      </c>
      <c r="NP478" s="498" t="e">
        <f t="shared" si="10065"/>
        <v>#N/A</v>
      </c>
      <c r="NQ478" s="504">
        <f t="shared" si="10066"/>
        <v>0</v>
      </c>
      <c r="NR478" s="500">
        <f t="shared" si="10067"/>
        <v>0</v>
      </c>
      <c r="NU478" s="665"/>
      <c r="NV478" s="666"/>
      <c r="NW478" s="667"/>
      <c r="NX478" s="668"/>
      <c r="NY478" s="669"/>
      <c r="NZ478" s="691"/>
      <c r="OA478" s="1326"/>
      <c r="OB478" s="497" t="e">
        <f t="shared" si="10068"/>
        <v>#N/A</v>
      </c>
      <c r="OC478" s="497" t="e">
        <f t="shared" si="10069"/>
        <v>#N/A</v>
      </c>
      <c r="OD478" s="498" t="e">
        <f t="shared" si="10070"/>
        <v>#N/A</v>
      </c>
      <c r="OE478" s="498">
        <f t="shared" si="10071"/>
        <v>0</v>
      </c>
      <c r="OF478" s="498">
        <f t="shared" si="10072"/>
        <v>0</v>
      </c>
      <c r="OG478" s="498" t="e">
        <f t="shared" si="10073"/>
        <v>#N/A</v>
      </c>
      <c r="OH478" s="504">
        <f t="shared" si="10074"/>
        <v>0</v>
      </c>
      <c r="OI478" s="500">
        <f t="shared" si="10075"/>
        <v>0</v>
      </c>
      <c r="OL478" s="665"/>
      <c r="OM478" s="666"/>
      <c r="ON478" s="667"/>
      <c r="OO478" s="668"/>
      <c r="OP478" s="669"/>
      <c r="OQ478" s="691"/>
      <c r="OR478" s="1326"/>
      <c r="OS478" s="497" t="e">
        <f t="shared" si="10076"/>
        <v>#N/A</v>
      </c>
      <c r="OT478" s="497" t="e">
        <f t="shared" si="10077"/>
        <v>#N/A</v>
      </c>
      <c r="OU478" s="498" t="e">
        <f t="shared" si="10078"/>
        <v>#N/A</v>
      </c>
      <c r="OV478" s="498">
        <f t="shared" si="10079"/>
        <v>0</v>
      </c>
      <c r="OW478" s="498">
        <f t="shared" si="10080"/>
        <v>0</v>
      </c>
      <c r="OX478" s="498" t="e">
        <f t="shared" si="10081"/>
        <v>#N/A</v>
      </c>
      <c r="OY478" s="504">
        <f t="shared" si="10082"/>
        <v>0</v>
      </c>
      <c r="OZ478" s="500">
        <f t="shared" si="10083"/>
        <v>0</v>
      </c>
      <c r="PC478" s="665"/>
      <c r="PD478" s="666"/>
      <c r="PE478" s="667"/>
      <c r="PF478" s="668"/>
      <c r="PG478" s="669"/>
      <c r="PH478" s="691"/>
      <c r="PI478" s="1326"/>
      <c r="PJ478" s="497" t="e">
        <f t="shared" si="10084"/>
        <v>#N/A</v>
      </c>
      <c r="PK478" s="497" t="e">
        <f t="shared" si="10085"/>
        <v>#N/A</v>
      </c>
      <c r="PL478" s="498" t="e">
        <f t="shared" si="10086"/>
        <v>#N/A</v>
      </c>
      <c r="PM478" s="498">
        <f t="shared" si="10087"/>
        <v>0</v>
      </c>
      <c r="PN478" s="498">
        <f t="shared" si="10088"/>
        <v>0</v>
      </c>
      <c r="PO478" s="498" t="e">
        <f t="shared" si="10089"/>
        <v>#N/A</v>
      </c>
      <c r="PP478" s="504">
        <f t="shared" si="10090"/>
        <v>0</v>
      </c>
      <c r="PQ478" s="500">
        <f t="shared" si="10091"/>
        <v>0</v>
      </c>
      <c r="PT478" s="665"/>
      <c r="PU478" s="666"/>
      <c r="PV478" s="667"/>
      <c r="PW478" s="668"/>
      <c r="PX478" s="669"/>
      <c r="PY478" s="691"/>
      <c r="PZ478" s="1326"/>
      <c r="QA478" s="497" t="e">
        <f t="shared" si="10092"/>
        <v>#N/A</v>
      </c>
      <c r="QB478" s="497" t="e">
        <f t="shared" si="10093"/>
        <v>#N/A</v>
      </c>
      <c r="QC478" s="498" t="e">
        <f t="shared" si="10094"/>
        <v>#N/A</v>
      </c>
      <c r="QD478" s="498">
        <f t="shared" si="10095"/>
        <v>0</v>
      </c>
      <c r="QE478" s="498">
        <f t="shared" si="10096"/>
        <v>0</v>
      </c>
      <c r="QF478" s="498" t="e">
        <f t="shared" si="10097"/>
        <v>#N/A</v>
      </c>
      <c r="QG478" s="504">
        <f t="shared" si="10098"/>
        <v>0</v>
      </c>
      <c r="QH478" s="500">
        <f t="shared" si="10099"/>
        <v>0</v>
      </c>
      <c r="QK478" s="665"/>
      <c r="QL478" s="666"/>
      <c r="QM478" s="667"/>
      <c r="QN478" s="668"/>
      <c r="QO478" s="669"/>
      <c r="QP478" s="691"/>
      <c r="QQ478" s="1326"/>
      <c r="QR478" s="497" t="e">
        <f t="shared" si="10100"/>
        <v>#N/A</v>
      </c>
      <c r="QS478" s="497" t="e">
        <f t="shared" si="10101"/>
        <v>#N/A</v>
      </c>
      <c r="QT478" s="498" t="e">
        <f t="shared" si="10102"/>
        <v>#N/A</v>
      </c>
      <c r="QU478" s="498">
        <f t="shared" si="10103"/>
        <v>0</v>
      </c>
      <c r="QV478" s="498">
        <f t="shared" si="10104"/>
        <v>0</v>
      </c>
      <c r="QW478" s="498" t="e">
        <f t="shared" si="10105"/>
        <v>#N/A</v>
      </c>
      <c r="QX478" s="504">
        <f t="shared" si="10106"/>
        <v>0</v>
      </c>
      <c r="QY478" s="500">
        <f t="shared" si="10107"/>
        <v>0</v>
      </c>
      <c r="RB478" s="428"/>
      <c r="RC478" s="436"/>
      <c r="RD478" s="440"/>
      <c r="RE478" s="406"/>
      <c r="RF478" s="438"/>
      <c r="RG478" s="439"/>
      <c r="RH478" s="439"/>
      <c r="RI478" s="497"/>
      <c r="RJ478" s="497"/>
      <c r="RK478" s="501"/>
      <c r="RL478" s="501"/>
      <c r="RM478" s="501"/>
      <c r="RN478" s="501"/>
      <c r="RO478" s="505"/>
      <c r="RP478" s="503"/>
      <c r="RS478" s="428"/>
      <c r="RT478" s="436"/>
      <c r="RU478" s="440"/>
      <c r="RV478" s="406"/>
      <c r="RW478" s="438"/>
      <c r="RX478" s="439"/>
      <c r="RY478" s="439"/>
      <c r="RZ478" s="497"/>
      <c r="SA478" s="497"/>
      <c r="SB478" s="501"/>
      <c r="SC478" s="501"/>
      <c r="SD478" s="501"/>
      <c r="SE478" s="501"/>
      <c r="SF478" s="505"/>
      <c r="SG478" s="503"/>
      <c r="SJ478" s="428"/>
      <c r="SK478" s="436"/>
      <c r="SL478" s="440"/>
      <c r="SM478" s="406"/>
      <c r="SN478" s="438"/>
      <c r="SO478" s="439"/>
      <c r="SP478" s="439"/>
      <c r="SQ478" s="497"/>
      <c r="SR478" s="497"/>
      <c r="SS478" s="501"/>
      <c r="ST478" s="501"/>
      <c r="SU478" s="501"/>
      <c r="SV478" s="501"/>
      <c r="SW478" s="505"/>
      <c r="SX478" s="503"/>
    </row>
    <row r="479" spans="2:518" ht="46.5" hidden="1" customHeight="1" thickTop="1" thickBot="1">
      <c r="B479" s="577"/>
      <c r="C479" s="578"/>
      <c r="D479" s="579"/>
      <c r="E479" s="580"/>
      <c r="F479" s="581"/>
      <c r="G479" s="585"/>
      <c r="H479" s="595"/>
      <c r="K479" s="577"/>
      <c r="L479" s="767"/>
      <c r="M479" s="579"/>
      <c r="N479" s="580"/>
      <c r="O479" s="581"/>
      <c r="P479" s="585"/>
      <c r="Q479" s="1326"/>
      <c r="R479" s="497"/>
      <c r="S479" s="497"/>
      <c r="T479" s="498"/>
      <c r="U479" s="498"/>
      <c r="V479" s="498"/>
      <c r="W479" s="498"/>
      <c r="X479" s="504"/>
      <c r="Y479" s="500"/>
      <c r="Z479" s="486"/>
      <c r="AA479" s="486"/>
      <c r="AB479" s="577"/>
      <c r="AC479" s="767"/>
      <c r="AD479" s="579"/>
      <c r="AE479" s="580"/>
      <c r="AF479" s="581"/>
      <c r="AG479" s="585"/>
      <c r="AH479" s="1326"/>
      <c r="AI479" s="497"/>
      <c r="AJ479" s="497"/>
      <c r="AK479" s="498"/>
      <c r="AL479" s="498"/>
      <c r="AM479" s="498"/>
      <c r="AN479" s="498"/>
      <c r="AO479" s="504"/>
      <c r="AP479" s="500"/>
      <c r="AQ479" s="486"/>
      <c r="AR479" s="486"/>
      <c r="AS479" s="577"/>
      <c r="AT479" s="767"/>
      <c r="AU479" s="579"/>
      <c r="AV479" s="580"/>
      <c r="AW479" s="581"/>
      <c r="AX479" s="585"/>
      <c r="AY479" s="1326"/>
      <c r="AZ479" s="497"/>
      <c r="BA479" s="497"/>
      <c r="BB479" s="498"/>
      <c r="BC479" s="498"/>
      <c r="BD479" s="498"/>
      <c r="BE479" s="498"/>
      <c r="BF479" s="504"/>
      <c r="BG479" s="500"/>
      <c r="BJ479" s="577"/>
      <c r="BK479" s="767"/>
      <c r="BL479" s="579"/>
      <c r="BM479" s="580"/>
      <c r="BN479" s="581"/>
      <c r="BO479" s="585"/>
      <c r="BP479" s="1326"/>
      <c r="BQ479" s="497"/>
      <c r="BR479" s="497"/>
      <c r="BS479" s="498"/>
      <c r="BT479" s="498"/>
      <c r="BU479" s="498"/>
      <c r="BV479" s="498"/>
      <c r="BW479" s="504"/>
      <c r="BX479" s="500"/>
      <c r="CA479" s="577"/>
      <c r="CB479" s="767"/>
      <c r="CC479" s="579"/>
      <c r="CD479" s="580"/>
      <c r="CE479" s="581"/>
      <c r="CF479" s="585"/>
      <c r="CG479" s="1326"/>
      <c r="CH479" s="497"/>
      <c r="CI479" s="497"/>
      <c r="CJ479" s="498"/>
      <c r="CK479" s="498"/>
      <c r="CL479" s="498"/>
      <c r="CM479" s="498"/>
      <c r="CN479" s="504"/>
      <c r="CO479" s="500"/>
      <c r="CR479" s="577"/>
      <c r="CS479" s="767"/>
      <c r="CT479" s="579"/>
      <c r="CU479" s="580"/>
      <c r="CV479" s="581"/>
      <c r="CW479" s="585"/>
      <c r="CX479" s="1326"/>
      <c r="CY479" s="497"/>
      <c r="CZ479" s="497"/>
      <c r="DA479" s="498"/>
      <c r="DB479" s="498"/>
      <c r="DC479" s="498"/>
      <c r="DD479" s="498"/>
      <c r="DE479" s="504"/>
      <c r="DF479" s="500"/>
      <c r="DI479" s="577"/>
      <c r="DJ479" s="767"/>
      <c r="DK479" s="579"/>
      <c r="DL479" s="580"/>
      <c r="DM479" s="581"/>
      <c r="DN479" s="585"/>
      <c r="DO479" s="1326"/>
      <c r="DP479" s="497"/>
      <c r="DQ479" s="497"/>
      <c r="DR479" s="498"/>
      <c r="DS479" s="498"/>
      <c r="DT479" s="498"/>
      <c r="DU479" s="498"/>
      <c r="DV479" s="504"/>
      <c r="DW479" s="500"/>
      <c r="DZ479" s="577"/>
      <c r="EA479" s="767"/>
      <c r="EB479" s="579"/>
      <c r="EC479" s="580"/>
      <c r="ED479" s="581"/>
      <c r="EE479" s="585"/>
      <c r="EF479" s="1326"/>
      <c r="EG479" s="497"/>
      <c r="EH479" s="497"/>
      <c r="EI479" s="498"/>
      <c r="EJ479" s="498"/>
      <c r="EK479" s="498"/>
      <c r="EL479" s="498"/>
      <c r="EM479" s="504"/>
      <c r="EN479" s="500"/>
      <c r="EQ479" s="665"/>
      <c r="ER479" s="666"/>
      <c r="ES479" s="667"/>
      <c r="ET479" s="668"/>
      <c r="EU479" s="669"/>
      <c r="EV479" s="691"/>
      <c r="EW479" s="1326"/>
      <c r="EX479" s="497" t="e">
        <f t="shared" si="9956"/>
        <v>#N/A</v>
      </c>
      <c r="EY479" s="497" t="e">
        <f t="shared" si="9957"/>
        <v>#N/A</v>
      </c>
      <c r="EZ479" s="498" t="e">
        <f t="shared" si="9958"/>
        <v>#N/A</v>
      </c>
      <c r="FA479" s="498">
        <f t="shared" si="9959"/>
        <v>0</v>
      </c>
      <c r="FB479" s="498">
        <f t="shared" si="9960"/>
        <v>0</v>
      </c>
      <c r="FC479" s="498" t="e">
        <f t="shared" si="9961"/>
        <v>#N/A</v>
      </c>
      <c r="FD479" s="504">
        <f t="shared" si="9962"/>
        <v>0</v>
      </c>
      <c r="FE479" s="500">
        <f t="shared" si="9963"/>
        <v>0</v>
      </c>
      <c r="FH479" s="665"/>
      <c r="FI479" s="666"/>
      <c r="FJ479" s="667"/>
      <c r="FK479" s="668"/>
      <c r="FL479" s="669"/>
      <c r="FM479" s="691"/>
      <c r="FN479" s="1326"/>
      <c r="FO479" s="497" t="e">
        <f t="shared" si="9964"/>
        <v>#N/A</v>
      </c>
      <c r="FP479" s="497" t="e">
        <f t="shared" si="9965"/>
        <v>#N/A</v>
      </c>
      <c r="FQ479" s="498" t="e">
        <f t="shared" si="9966"/>
        <v>#N/A</v>
      </c>
      <c r="FR479" s="498">
        <f t="shared" si="9967"/>
        <v>0</v>
      </c>
      <c r="FS479" s="498">
        <f t="shared" si="9968"/>
        <v>0</v>
      </c>
      <c r="FT479" s="498" t="e">
        <f t="shared" si="9969"/>
        <v>#N/A</v>
      </c>
      <c r="FU479" s="504">
        <f t="shared" si="9970"/>
        <v>0</v>
      </c>
      <c r="FV479" s="500">
        <f t="shared" si="9971"/>
        <v>0</v>
      </c>
      <c r="FY479" s="665"/>
      <c r="FZ479" s="666"/>
      <c r="GA479" s="667"/>
      <c r="GB479" s="668"/>
      <c r="GC479" s="669"/>
      <c r="GD479" s="691"/>
      <c r="GE479" s="1326"/>
      <c r="GF479" s="497" t="e">
        <f t="shared" si="9972"/>
        <v>#N/A</v>
      </c>
      <c r="GG479" s="497" t="e">
        <f t="shared" si="9973"/>
        <v>#N/A</v>
      </c>
      <c r="GH479" s="498" t="e">
        <f t="shared" si="9974"/>
        <v>#N/A</v>
      </c>
      <c r="GI479" s="498">
        <f t="shared" si="9975"/>
        <v>0</v>
      </c>
      <c r="GJ479" s="498">
        <f t="shared" si="9976"/>
        <v>0</v>
      </c>
      <c r="GK479" s="498" t="e">
        <f t="shared" si="9977"/>
        <v>#N/A</v>
      </c>
      <c r="GL479" s="504">
        <f t="shared" si="9978"/>
        <v>0</v>
      </c>
      <c r="GM479" s="500">
        <f t="shared" si="9979"/>
        <v>0</v>
      </c>
      <c r="GP479" s="665"/>
      <c r="GQ479" s="666"/>
      <c r="GR479" s="667"/>
      <c r="GS479" s="668"/>
      <c r="GT479" s="669"/>
      <c r="GU479" s="691"/>
      <c r="GV479" s="1326"/>
      <c r="GW479" s="497" t="e">
        <f t="shared" si="9980"/>
        <v>#N/A</v>
      </c>
      <c r="GX479" s="497" t="e">
        <f t="shared" si="9981"/>
        <v>#N/A</v>
      </c>
      <c r="GY479" s="498" t="e">
        <f t="shared" si="9982"/>
        <v>#N/A</v>
      </c>
      <c r="GZ479" s="498">
        <f t="shared" si="9983"/>
        <v>0</v>
      </c>
      <c r="HA479" s="498">
        <f t="shared" si="9984"/>
        <v>0</v>
      </c>
      <c r="HB479" s="498" t="e">
        <f t="shared" si="9985"/>
        <v>#N/A</v>
      </c>
      <c r="HC479" s="504">
        <f t="shared" si="9986"/>
        <v>0</v>
      </c>
      <c r="HD479" s="500">
        <f t="shared" si="9987"/>
        <v>0</v>
      </c>
      <c r="HG479" s="665"/>
      <c r="HH479" s="666"/>
      <c r="HI479" s="667"/>
      <c r="HJ479" s="668"/>
      <c r="HK479" s="669"/>
      <c r="HL479" s="691"/>
      <c r="HM479" s="1326"/>
      <c r="HN479" s="497" t="e">
        <f t="shared" si="9988"/>
        <v>#N/A</v>
      </c>
      <c r="HO479" s="497" t="e">
        <f t="shared" si="9989"/>
        <v>#N/A</v>
      </c>
      <c r="HP479" s="498" t="e">
        <f t="shared" si="9990"/>
        <v>#N/A</v>
      </c>
      <c r="HQ479" s="498">
        <f t="shared" si="9991"/>
        <v>0</v>
      </c>
      <c r="HR479" s="498">
        <f t="shared" si="9992"/>
        <v>0</v>
      </c>
      <c r="HS479" s="498" t="e">
        <f t="shared" si="9993"/>
        <v>#N/A</v>
      </c>
      <c r="HT479" s="504">
        <f t="shared" si="9994"/>
        <v>0</v>
      </c>
      <c r="HU479" s="500">
        <f t="shared" si="9995"/>
        <v>0</v>
      </c>
      <c r="HX479" s="665"/>
      <c r="HY479" s="666"/>
      <c r="HZ479" s="667"/>
      <c r="IA479" s="668"/>
      <c r="IB479" s="669"/>
      <c r="IC479" s="691"/>
      <c r="ID479" s="1326"/>
      <c r="IE479" s="497" t="e">
        <f t="shared" si="9996"/>
        <v>#N/A</v>
      </c>
      <c r="IF479" s="497" t="e">
        <f t="shared" si="9997"/>
        <v>#N/A</v>
      </c>
      <c r="IG479" s="498" t="e">
        <f t="shared" si="9998"/>
        <v>#N/A</v>
      </c>
      <c r="IH479" s="498">
        <f t="shared" si="9999"/>
        <v>0</v>
      </c>
      <c r="II479" s="498">
        <f t="shared" si="10000"/>
        <v>0</v>
      </c>
      <c r="IJ479" s="498" t="e">
        <f t="shared" si="10001"/>
        <v>#N/A</v>
      </c>
      <c r="IK479" s="504">
        <f t="shared" si="10002"/>
        <v>0</v>
      </c>
      <c r="IL479" s="500">
        <f t="shared" si="10003"/>
        <v>0</v>
      </c>
      <c r="IO479" s="665"/>
      <c r="IP479" s="666"/>
      <c r="IQ479" s="667"/>
      <c r="IR479" s="668"/>
      <c r="IS479" s="669"/>
      <c r="IT479" s="691"/>
      <c r="IU479" s="1326"/>
      <c r="IV479" s="497" t="e">
        <f t="shared" si="10004"/>
        <v>#N/A</v>
      </c>
      <c r="IW479" s="497" t="e">
        <f t="shared" si="10005"/>
        <v>#N/A</v>
      </c>
      <c r="IX479" s="498" t="e">
        <f t="shared" si="10006"/>
        <v>#N/A</v>
      </c>
      <c r="IY479" s="498">
        <f t="shared" si="10007"/>
        <v>0</v>
      </c>
      <c r="IZ479" s="498">
        <f t="shared" si="10008"/>
        <v>0</v>
      </c>
      <c r="JA479" s="498" t="e">
        <f t="shared" si="10009"/>
        <v>#N/A</v>
      </c>
      <c r="JB479" s="504">
        <f t="shared" si="10010"/>
        <v>0</v>
      </c>
      <c r="JC479" s="500">
        <f t="shared" si="10011"/>
        <v>0</v>
      </c>
      <c r="JF479" s="665"/>
      <c r="JG479" s="666"/>
      <c r="JH479" s="667"/>
      <c r="JI479" s="668"/>
      <c r="JJ479" s="669"/>
      <c r="JK479" s="691"/>
      <c r="JL479" s="1326"/>
      <c r="JM479" s="497" t="e">
        <f t="shared" si="10012"/>
        <v>#N/A</v>
      </c>
      <c r="JN479" s="497" t="e">
        <f t="shared" si="10013"/>
        <v>#N/A</v>
      </c>
      <c r="JO479" s="498" t="e">
        <f t="shared" si="10014"/>
        <v>#N/A</v>
      </c>
      <c r="JP479" s="498">
        <f t="shared" si="10015"/>
        <v>0</v>
      </c>
      <c r="JQ479" s="498">
        <f t="shared" si="10016"/>
        <v>0</v>
      </c>
      <c r="JR479" s="498" t="e">
        <f t="shared" si="10017"/>
        <v>#N/A</v>
      </c>
      <c r="JS479" s="504">
        <f t="shared" si="10018"/>
        <v>0</v>
      </c>
      <c r="JT479" s="500">
        <f t="shared" si="10019"/>
        <v>0</v>
      </c>
      <c r="JW479" s="665"/>
      <c r="JX479" s="666"/>
      <c r="JY479" s="667"/>
      <c r="JZ479" s="668"/>
      <c r="KA479" s="669"/>
      <c r="KB479" s="691"/>
      <c r="KC479" s="1326"/>
      <c r="KD479" s="497" t="e">
        <f t="shared" si="10020"/>
        <v>#N/A</v>
      </c>
      <c r="KE479" s="497" t="e">
        <f t="shared" si="10021"/>
        <v>#N/A</v>
      </c>
      <c r="KF479" s="498" t="e">
        <f t="shared" si="10022"/>
        <v>#N/A</v>
      </c>
      <c r="KG479" s="498">
        <f t="shared" si="10023"/>
        <v>0</v>
      </c>
      <c r="KH479" s="498">
        <f t="shared" si="10024"/>
        <v>0</v>
      </c>
      <c r="KI479" s="498" t="e">
        <f t="shared" si="10025"/>
        <v>#N/A</v>
      </c>
      <c r="KJ479" s="504">
        <f t="shared" si="10026"/>
        <v>0</v>
      </c>
      <c r="KK479" s="500">
        <f t="shared" si="10027"/>
        <v>0</v>
      </c>
      <c r="KN479" s="665"/>
      <c r="KO479" s="666"/>
      <c r="KP479" s="667"/>
      <c r="KQ479" s="668"/>
      <c r="KR479" s="669"/>
      <c r="KS479" s="691"/>
      <c r="KT479" s="1326"/>
      <c r="KU479" s="497" t="e">
        <f t="shared" si="10028"/>
        <v>#N/A</v>
      </c>
      <c r="KV479" s="497" t="e">
        <f t="shared" si="10029"/>
        <v>#N/A</v>
      </c>
      <c r="KW479" s="498" t="e">
        <f t="shared" si="10030"/>
        <v>#N/A</v>
      </c>
      <c r="KX479" s="498">
        <f t="shared" si="10031"/>
        <v>0</v>
      </c>
      <c r="KY479" s="498">
        <f t="shared" si="10032"/>
        <v>0</v>
      </c>
      <c r="KZ479" s="498" t="e">
        <f t="shared" si="10033"/>
        <v>#N/A</v>
      </c>
      <c r="LA479" s="504">
        <f t="shared" si="10034"/>
        <v>0</v>
      </c>
      <c r="LB479" s="500">
        <f t="shared" si="10035"/>
        <v>0</v>
      </c>
      <c r="LE479" s="665"/>
      <c r="LF479" s="666"/>
      <c r="LG479" s="667"/>
      <c r="LH479" s="668"/>
      <c r="LI479" s="669"/>
      <c r="LJ479" s="691"/>
      <c r="LK479" s="1326"/>
      <c r="LL479" s="497" t="e">
        <f t="shared" si="10036"/>
        <v>#N/A</v>
      </c>
      <c r="LM479" s="497" t="e">
        <f t="shared" si="10037"/>
        <v>#N/A</v>
      </c>
      <c r="LN479" s="498" t="e">
        <f t="shared" si="10038"/>
        <v>#N/A</v>
      </c>
      <c r="LO479" s="498">
        <f t="shared" si="10039"/>
        <v>0</v>
      </c>
      <c r="LP479" s="498">
        <f t="shared" si="10040"/>
        <v>0</v>
      </c>
      <c r="LQ479" s="498" t="e">
        <f t="shared" si="10041"/>
        <v>#N/A</v>
      </c>
      <c r="LR479" s="504">
        <f t="shared" si="10042"/>
        <v>0</v>
      </c>
      <c r="LS479" s="500">
        <f t="shared" si="10043"/>
        <v>0</v>
      </c>
      <c r="LV479" s="665"/>
      <c r="LW479" s="666"/>
      <c r="LX479" s="667"/>
      <c r="LY479" s="668"/>
      <c r="LZ479" s="669"/>
      <c r="MA479" s="691"/>
      <c r="MB479" s="1326"/>
      <c r="MC479" s="497" t="e">
        <f t="shared" si="10044"/>
        <v>#N/A</v>
      </c>
      <c r="MD479" s="497" t="e">
        <f t="shared" si="10045"/>
        <v>#N/A</v>
      </c>
      <c r="ME479" s="498" t="e">
        <f t="shared" si="10046"/>
        <v>#N/A</v>
      </c>
      <c r="MF479" s="498">
        <f t="shared" si="10047"/>
        <v>0</v>
      </c>
      <c r="MG479" s="498">
        <f t="shared" si="10048"/>
        <v>0</v>
      </c>
      <c r="MH479" s="498" t="e">
        <f t="shared" si="10049"/>
        <v>#N/A</v>
      </c>
      <c r="MI479" s="504">
        <f t="shared" si="10050"/>
        <v>0</v>
      </c>
      <c r="MJ479" s="500">
        <f t="shared" si="10051"/>
        <v>0</v>
      </c>
      <c r="MM479" s="665"/>
      <c r="MN479" s="666"/>
      <c r="MO479" s="667"/>
      <c r="MP479" s="668"/>
      <c r="MQ479" s="669"/>
      <c r="MR479" s="691"/>
      <c r="MS479" s="1326"/>
      <c r="MT479" s="497" t="e">
        <f t="shared" si="10052"/>
        <v>#N/A</v>
      </c>
      <c r="MU479" s="497" t="e">
        <f t="shared" si="10053"/>
        <v>#N/A</v>
      </c>
      <c r="MV479" s="498" t="e">
        <f t="shared" si="10054"/>
        <v>#N/A</v>
      </c>
      <c r="MW479" s="498">
        <f t="shared" si="10055"/>
        <v>0</v>
      </c>
      <c r="MX479" s="498">
        <f t="shared" si="10056"/>
        <v>0</v>
      </c>
      <c r="MY479" s="498" t="e">
        <f t="shared" si="10057"/>
        <v>#N/A</v>
      </c>
      <c r="MZ479" s="504">
        <f t="shared" si="10058"/>
        <v>0</v>
      </c>
      <c r="NA479" s="500">
        <f t="shared" si="10059"/>
        <v>0</v>
      </c>
      <c r="ND479" s="665"/>
      <c r="NE479" s="666"/>
      <c r="NF479" s="667"/>
      <c r="NG479" s="668"/>
      <c r="NH479" s="669"/>
      <c r="NI479" s="691"/>
      <c r="NJ479" s="1326"/>
      <c r="NK479" s="497" t="e">
        <f t="shared" si="10060"/>
        <v>#N/A</v>
      </c>
      <c r="NL479" s="497" t="e">
        <f t="shared" si="10061"/>
        <v>#N/A</v>
      </c>
      <c r="NM479" s="498" t="e">
        <f t="shared" si="10062"/>
        <v>#N/A</v>
      </c>
      <c r="NN479" s="498">
        <f t="shared" si="10063"/>
        <v>0</v>
      </c>
      <c r="NO479" s="498">
        <f t="shared" si="10064"/>
        <v>0</v>
      </c>
      <c r="NP479" s="498" t="e">
        <f t="shared" si="10065"/>
        <v>#N/A</v>
      </c>
      <c r="NQ479" s="504">
        <f t="shared" si="10066"/>
        <v>0</v>
      </c>
      <c r="NR479" s="500">
        <f t="shared" si="10067"/>
        <v>0</v>
      </c>
      <c r="NU479" s="665"/>
      <c r="NV479" s="666"/>
      <c r="NW479" s="667"/>
      <c r="NX479" s="668"/>
      <c r="NY479" s="669"/>
      <c r="NZ479" s="691"/>
      <c r="OA479" s="1326"/>
      <c r="OB479" s="497" t="e">
        <f t="shared" si="10068"/>
        <v>#N/A</v>
      </c>
      <c r="OC479" s="497" t="e">
        <f t="shared" si="10069"/>
        <v>#N/A</v>
      </c>
      <c r="OD479" s="498" t="e">
        <f t="shared" si="10070"/>
        <v>#N/A</v>
      </c>
      <c r="OE479" s="498">
        <f t="shared" si="10071"/>
        <v>0</v>
      </c>
      <c r="OF479" s="498">
        <f t="shared" si="10072"/>
        <v>0</v>
      </c>
      <c r="OG479" s="498" t="e">
        <f t="shared" si="10073"/>
        <v>#N/A</v>
      </c>
      <c r="OH479" s="504">
        <f t="shared" si="10074"/>
        <v>0</v>
      </c>
      <c r="OI479" s="500">
        <f t="shared" si="10075"/>
        <v>0</v>
      </c>
      <c r="OL479" s="665"/>
      <c r="OM479" s="666"/>
      <c r="ON479" s="667"/>
      <c r="OO479" s="668"/>
      <c r="OP479" s="669"/>
      <c r="OQ479" s="691"/>
      <c r="OR479" s="1326"/>
      <c r="OS479" s="497" t="e">
        <f t="shared" si="10076"/>
        <v>#N/A</v>
      </c>
      <c r="OT479" s="497" t="e">
        <f t="shared" si="10077"/>
        <v>#N/A</v>
      </c>
      <c r="OU479" s="498" t="e">
        <f t="shared" si="10078"/>
        <v>#N/A</v>
      </c>
      <c r="OV479" s="498">
        <f t="shared" si="10079"/>
        <v>0</v>
      </c>
      <c r="OW479" s="498">
        <f t="shared" si="10080"/>
        <v>0</v>
      </c>
      <c r="OX479" s="498" t="e">
        <f t="shared" si="10081"/>
        <v>#N/A</v>
      </c>
      <c r="OY479" s="504">
        <f t="shared" si="10082"/>
        <v>0</v>
      </c>
      <c r="OZ479" s="500">
        <f t="shared" si="10083"/>
        <v>0</v>
      </c>
      <c r="PC479" s="665"/>
      <c r="PD479" s="666"/>
      <c r="PE479" s="667"/>
      <c r="PF479" s="668"/>
      <c r="PG479" s="669"/>
      <c r="PH479" s="691"/>
      <c r="PI479" s="1326"/>
      <c r="PJ479" s="497" t="e">
        <f t="shared" si="10084"/>
        <v>#N/A</v>
      </c>
      <c r="PK479" s="497" t="e">
        <f t="shared" si="10085"/>
        <v>#N/A</v>
      </c>
      <c r="PL479" s="498" t="e">
        <f t="shared" si="10086"/>
        <v>#N/A</v>
      </c>
      <c r="PM479" s="498">
        <f t="shared" si="10087"/>
        <v>0</v>
      </c>
      <c r="PN479" s="498">
        <f t="shared" si="10088"/>
        <v>0</v>
      </c>
      <c r="PO479" s="498" t="e">
        <f t="shared" si="10089"/>
        <v>#N/A</v>
      </c>
      <c r="PP479" s="504">
        <f t="shared" si="10090"/>
        <v>0</v>
      </c>
      <c r="PQ479" s="500">
        <f t="shared" si="10091"/>
        <v>0</v>
      </c>
      <c r="PT479" s="665"/>
      <c r="PU479" s="666"/>
      <c r="PV479" s="667"/>
      <c r="PW479" s="668"/>
      <c r="PX479" s="669"/>
      <c r="PY479" s="691"/>
      <c r="PZ479" s="1326"/>
      <c r="QA479" s="497" t="e">
        <f t="shared" si="10092"/>
        <v>#N/A</v>
      </c>
      <c r="QB479" s="497" t="e">
        <f t="shared" si="10093"/>
        <v>#N/A</v>
      </c>
      <c r="QC479" s="498" t="e">
        <f t="shared" si="10094"/>
        <v>#N/A</v>
      </c>
      <c r="QD479" s="498">
        <f t="shared" si="10095"/>
        <v>0</v>
      </c>
      <c r="QE479" s="498">
        <f t="shared" si="10096"/>
        <v>0</v>
      </c>
      <c r="QF479" s="498" t="e">
        <f t="shared" si="10097"/>
        <v>#N/A</v>
      </c>
      <c r="QG479" s="504">
        <f t="shared" si="10098"/>
        <v>0</v>
      </c>
      <c r="QH479" s="500">
        <f t="shared" si="10099"/>
        <v>0</v>
      </c>
      <c r="QK479" s="665"/>
      <c r="QL479" s="666"/>
      <c r="QM479" s="667"/>
      <c r="QN479" s="668"/>
      <c r="QO479" s="669"/>
      <c r="QP479" s="691"/>
      <c r="QQ479" s="1326"/>
      <c r="QR479" s="497" t="e">
        <f t="shared" si="10100"/>
        <v>#N/A</v>
      </c>
      <c r="QS479" s="497" t="e">
        <f t="shared" si="10101"/>
        <v>#N/A</v>
      </c>
      <c r="QT479" s="498" t="e">
        <f t="shared" si="10102"/>
        <v>#N/A</v>
      </c>
      <c r="QU479" s="498">
        <f t="shared" si="10103"/>
        <v>0</v>
      </c>
      <c r="QV479" s="498">
        <f t="shared" si="10104"/>
        <v>0</v>
      </c>
      <c r="QW479" s="498" t="e">
        <f t="shared" si="10105"/>
        <v>#N/A</v>
      </c>
      <c r="QX479" s="504">
        <f t="shared" si="10106"/>
        <v>0</v>
      </c>
      <c r="QY479" s="500">
        <f t="shared" si="10107"/>
        <v>0</v>
      </c>
      <c r="RB479" s="428"/>
      <c r="RC479" s="436"/>
      <c r="RD479" s="440"/>
      <c r="RE479" s="406"/>
      <c r="RF479" s="438"/>
      <c r="RG479" s="439"/>
      <c r="RH479" s="439"/>
      <c r="RI479" s="497"/>
      <c r="RJ479" s="497"/>
      <c r="RK479" s="501"/>
      <c r="RL479" s="501"/>
      <c r="RM479" s="501"/>
      <c r="RN479" s="501"/>
      <c r="RO479" s="505"/>
      <c r="RP479" s="503"/>
      <c r="RS479" s="428"/>
      <c r="RT479" s="436"/>
      <c r="RU479" s="440"/>
      <c r="RV479" s="406"/>
      <c r="RW479" s="438"/>
      <c r="RX479" s="439"/>
      <c r="RY479" s="439"/>
      <c r="RZ479" s="497"/>
      <c r="SA479" s="497"/>
      <c r="SB479" s="501"/>
      <c r="SC479" s="501"/>
      <c r="SD479" s="501"/>
      <c r="SE479" s="501"/>
      <c r="SF479" s="505"/>
      <c r="SG479" s="503"/>
      <c r="SJ479" s="428"/>
      <c r="SK479" s="436"/>
      <c r="SL479" s="440"/>
      <c r="SM479" s="406"/>
      <c r="SN479" s="438"/>
      <c r="SO479" s="439"/>
      <c r="SP479" s="439"/>
      <c r="SQ479" s="497"/>
      <c r="SR479" s="497"/>
      <c r="SS479" s="501"/>
      <c r="ST479" s="501"/>
      <c r="SU479" s="501"/>
      <c r="SV479" s="501"/>
      <c r="SW479" s="505"/>
      <c r="SX479" s="503"/>
    </row>
    <row r="480" spans="2:518" ht="46.5" hidden="1" customHeight="1" thickTop="1" thickBot="1">
      <c r="B480" s="577"/>
      <c r="C480" s="578"/>
      <c r="D480" s="579"/>
      <c r="E480" s="580"/>
      <c r="F480" s="581"/>
      <c r="G480" s="585"/>
      <c r="H480" s="595"/>
      <c r="K480" s="577"/>
      <c r="L480" s="767"/>
      <c r="M480" s="579"/>
      <c r="N480" s="580"/>
      <c r="O480" s="581"/>
      <c r="P480" s="585"/>
      <c r="Q480" s="1326"/>
      <c r="R480" s="497"/>
      <c r="S480" s="497"/>
      <c r="T480" s="498"/>
      <c r="U480" s="498"/>
      <c r="V480" s="498"/>
      <c r="W480" s="498"/>
      <c r="X480" s="504"/>
      <c r="Y480" s="500"/>
      <c r="Z480" s="486"/>
      <c r="AA480" s="486"/>
      <c r="AB480" s="577"/>
      <c r="AC480" s="767"/>
      <c r="AD480" s="579"/>
      <c r="AE480" s="580"/>
      <c r="AF480" s="581"/>
      <c r="AG480" s="585"/>
      <c r="AH480" s="1326"/>
      <c r="AI480" s="497"/>
      <c r="AJ480" s="497"/>
      <c r="AK480" s="498"/>
      <c r="AL480" s="498"/>
      <c r="AM480" s="498"/>
      <c r="AN480" s="498"/>
      <c r="AO480" s="504"/>
      <c r="AP480" s="500"/>
      <c r="AQ480" s="486"/>
      <c r="AR480" s="486"/>
      <c r="AS480" s="577"/>
      <c r="AT480" s="767"/>
      <c r="AU480" s="579"/>
      <c r="AV480" s="580"/>
      <c r="AW480" s="581"/>
      <c r="AX480" s="585"/>
      <c r="AY480" s="1326"/>
      <c r="AZ480" s="497"/>
      <c r="BA480" s="497"/>
      <c r="BB480" s="498"/>
      <c r="BC480" s="498"/>
      <c r="BD480" s="498"/>
      <c r="BE480" s="498"/>
      <c r="BF480" s="504"/>
      <c r="BG480" s="500"/>
      <c r="BJ480" s="577"/>
      <c r="BK480" s="767"/>
      <c r="BL480" s="579"/>
      <c r="BM480" s="580"/>
      <c r="BN480" s="581"/>
      <c r="BO480" s="585"/>
      <c r="BP480" s="1326"/>
      <c r="BQ480" s="497"/>
      <c r="BR480" s="497"/>
      <c r="BS480" s="498"/>
      <c r="BT480" s="498"/>
      <c r="BU480" s="498"/>
      <c r="BV480" s="498"/>
      <c r="BW480" s="504"/>
      <c r="BX480" s="500"/>
      <c r="CA480" s="577"/>
      <c r="CB480" s="767"/>
      <c r="CC480" s="579"/>
      <c r="CD480" s="580"/>
      <c r="CE480" s="581"/>
      <c r="CF480" s="585"/>
      <c r="CG480" s="1326"/>
      <c r="CH480" s="497"/>
      <c r="CI480" s="497"/>
      <c r="CJ480" s="498"/>
      <c r="CK480" s="498"/>
      <c r="CL480" s="498"/>
      <c r="CM480" s="498"/>
      <c r="CN480" s="504"/>
      <c r="CO480" s="500"/>
      <c r="CR480" s="577"/>
      <c r="CS480" s="767"/>
      <c r="CT480" s="579"/>
      <c r="CU480" s="580"/>
      <c r="CV480" s="581"/>
      <c r="CW480" s="585"/>
      <c r="CX480" s="1326"/>
      <c r="CY480" s="497"/>
      <c r="CZ480" s="497"/>
      <c r="DA480" s="498"/>
      <c r="DB480" s="498"/>
      <c r="DC480" s="498"/>
      <c r="DD480" s="498"/>
      <c r="DE480" s="504"/>
      <c r="DF480" s="500"/>
      <c r="DI480" s="577"/>
      <c r="DJ480" s="767"/>
      <c r="DK480" s="579"/>
      <c r="DL480" s="580"/>
      <c r="DM480" s="581"/>
      <c r="DN480" s="585"/>
      <c r="DO480" s="1326"/>
      <c r="DP480" s="497"/>
      <c r="DQ480" s="497"/>
      <c r="DR480" s="498"/>
      <c r="DS480" s="498"/>
      <c r="DT480" s="498"/>
      <c r="DU480" s="498"/>
      <c r="DV480" s="504"/>
      <c r="DW480" s="500"/>
      <c r="DZ480" s="577"/>
      <c r="EA480" s="767"/>
      <c r="EB480" s="579"/>
      <c r="EC480" s="580"/>
      <c r="ED480" s="581"/>
      <c r="EE480" s="585"/>
      <c r="EF480" s="1326"/>
      <c r="EG480" s="497"/>
      <c r="EH480" s="497"/>
      <c r="EI480" s="498"/>
      <c r="EJ480" s="498"/>
      <c r="EK480" s="498"/>
      <c r="EL480" s="498"/>
      <c r="EM480" s="504"/>
      <c r="EN480" s="500"/>
      <c r="EQ480" s="665"/>
      <c r="ER480" s="666"/>
      <c r="ES480" s="667"/>
      <c r="ET480" s="668"/>
      <c r="EU480" s="669"/>
      <c r="EV480" s="691"/>
      <c r="EW480" s="1326"/>
      <c r="EX480" s="497" t="e">
        <f t="shared" si="9956"/>
        <v>#N/A</v>
      </c>
      <c r="EY480" s="497" t="e">
        <f t="shared" si="9957"/>
        <v>#N/A</v>
      </c>
      <c r="EZ480" s="498" t="e">
        <f t="shared" si="9958"/>
        <v>#N/A</v>
      </c>
      <c r="FA480" s="498">
        <f t="shared" si="9959"/>
        <v>0</v>
      </c>
      <c r="FB480" s="498">
        <f t="shared" si="9960"/>
        <v>0</v>
      </c>
      <c r="FC480" s="498" t="e">
        <f t="shared" si="9961"/>
        <v>#N/A</v>
      </c>
      <c r="FD480" s="504">
        <f t="shared" si="9962"/>
        <v>0</v>
      </c>
      <c r="FE480" s="500">
        <f t="shared" si="9963"/>
        <v>0</v>
      </c>
      <c r="FH480" s="665"/>
      <c r="FI480" s="666"/>
      <c r="FJ480" s="667"/>
      <c r="FK480" s="668"/>
      <c r="FL480" s="669"/>
      <c r="FM480" s="691"/>
      <c r="FN480" s="1326"/>
      <c r="FO480" s="497" t="e">
        <f t="shared" si="9964"/>
        <v>#N/A</v>
      </c>
      <c r="FP480" s="497" t="e">
        <f t="shared" si="9965"/>
        <v>#N/A</v>
      </c>
      <c r="FQ480" s="498" t="e">
        <f t="shared" si="9966"/>
        <v>#N/A</v>
      </c>
      <c r="FR480" s="498">
        <f t="shared" si="9967"/>
        <v>0</v>
      </c>
      <c r="FS480" s="498">
        <f t="shared" si="9968"/>
        <v>0</v>
      </c>
      <c r="FT480" s="498" t="e">
        <f t="shared" si="9969"/>
        <v>#N/A</v>
      </c>
      <c r="FU480" s="504">
        <f t="shared" si="9970"/>
        <v>0</v>
      </c>
      <c r="FV480" s="500">
        <f t="shared" si="9971"/>
        <v>0</v>
      </c>
      <c r="FY480" s="665"/>
      <c r="FZ480" s="666"/>
      <c r="GA480" s="667"/>
      <c r="GB480" s="668"/>
      <c r="GC480" s="669"/>
      <c r="GD480" s="691"/>
      <c r="GE480" s="1326"/>
      <c r="GF480" s="497" t="e">
        <f t="shared" si="9972"/>
        <v>#N/A</v>
      </c>
      <c r="GG480" s="497" t="e">
        <f t="shared" si="9973"/>
        <v>#N/A</v>
      </c>
      <c r="GH480" s="498" t="e">
        <f t="shared" si="9974"/>
        <v>#N/A</v>
      </c>
      <c r="GI480" s="498">
        <f t="shared" si="9975"/>
        <v>0</v>
      </c>
      <c r="GJ480" s="498">
        <f t="shared" si="9976"/>
        <v>0</v>
      </c>
      <c r="GK480" s="498" t="e">
        <f t="shared" si="9977"/>
        <v>#N/A</v>
      </c>
      <c r="GL480" s="504">
        <f t="shared" si="9978"/>
        <v>0</v>
      </c>
      <c r="GM480" s="500">
        <f t="shared" si="9979"/>
        <v>0</v>
      </c>
      <c r="GP480" s="665"/>
      <c r="GQ480" s="666"/>
      <c r="GR480" s="667"/>
      <c r="GS480" s="668"/>
      <c r="GT480" s="669"/>
      <c r="GU480" s="691"/>
      <c r="GV480" s="1326"/>
      <c r="GW480" s="497" t="e">
        <f t="shared" si="9980"/>
        <v>#N/A</v>
      </c>
      <c r="GX480" s="497" t="e">
        <f t="shared" si="9981"/>
        <v>#N/A</v>
      </c>
      <c r="GY480" s="498" t="e">
        <f t="shared" si="9982"/>
        <v>#N/A</v>
      </c>
      <c r="GZ480" s="498">
        <f t="shared" si="9983"/>
        <v>0</v>
      </c>
      <c r="HA480" s="498">
        <f t="shared" si="9984"/>
        <v>0</v>
      </c>
      <c r="HB480" s="498" t="e">
        <f t="shared" si="9985"/>
        <v>#N/A</v>
      </c>
      <c r="HC480" s="504">
        <f t="shared" si="9986"/>
        <v>0</v>
      </c>
      <c r="HD480" s="500">
        <f t="shared" si="9987"/>
        <v>0</v>
      </c>
      <c r="HG480" s="665"/>
      <c r="HH480" s="666"/>
      <c r="HI480" s="667"/>
      <c r="HJ480" s="668"/>
      <c r="HK480" s="669"/>
      <c r="HL480" s="691"/>
      <c r="HM480" s="1326"/>
      <c r="HN480" s="497" t="e">
        <f t="shared" si="9988"/>
        <v>#N/A</v>
      </c>
      <c r="HO480" s="497" t="e">
        <f t="shared" si="9989"/>
        <v>#N/A</v>
      </c>
      <c r="HP480" s="498" t="e">
        <f t="shared" si="9990"/>
        <v>#N/A</v>
      </c>
      <c r="HQ480" s="498">
        <f t="shared" si="9991"/>
        <v>0</v>
      </c>
      <c r="HR480" s="498">
        <f t="shared" si="9992"/>
        <v>0</v>
      </c>
      <c r="HS480" s="498" t="e">
        <f t="shared" si="9993"/>
        <v>#N/A</v>
      </c>
      <c r="HT480" s="504">
        <f t="shared" si="9994"/>
        <v>0</v>
      </c>
      <c r="HU480" s="500">
        <f t="shared" si="9995"/>
        <v>0</v>
      </c>
      <c r="HX480" s="665"/>
      <c r="HY480" s="666"/>
      <c r="HZ480" s="667"/>
      <c r="IA480" s="668"/>
      <c r="IB480" s="669"/>
      <c r="IC480" s="691"/>
      <c r="ID480" s="1326"/>
      <c r="IE480" s="497" t="e">
        <f t="shared" si="9996"/>
        <v>#N/A</v>
      </c>
      <c r="IF480" s="497" t="e">
        <f t="shared" si="9997"/>
        <v>#N/A</v>
      </c>
      <c r="IG480" s="498" t="e">
        <f t="shared" si="9998"/>
        <v>#N/A</v>
      </c>
      <c r="IH480" s="498">
        <f t="shared" si="9999"/>
        <v>0</v>
      </c>
      <c r="II480" s="498">
        <f t="shared" si="10000"/>
        <v>0</v>
      </c>
      <c r="IJ480" s="498" t="e">
        <f t="shared" si="10001"/>
        <v>#N/A</v>
      </c>
      <c r="IK480" s="504">
        <f t="shared" si="10002"/>
        <v>0</v>
      </c>
      <c r="IL480" s="500">
        <f t="shared" si="10003"/>
        <v>0</v>
      </c>
      <c r="IO480" s="665"/>
      <c r="IP480" s="666"/>
      <c r="IQ480" s="667"/>
      <c r="IR480" s="668"/>
      <c r="IS480" s="669"/>
      <c r="IT480" s="691"/>
      <c r="IU480" s="1326"/>
      <c r="IV480" s="497" t="e">
        <f t="shared" si="10004"/>
        <v>#N/A</v>
      </c>
      <c r="IW480" s="497" t="e">
        <f t="shared" si="10005"/>
        <v>#N/A</v>
      </c>
      <c r="IX480" s="498" t="e">
        <f t="shared" si="10006"/>
        <v>#N/A</v>
      </c>
      <c r="IY480" s="498">
        <f t="shared" si="10007"/>
        <v>0</v>
      </c>
      <c r="IZ480" s="498">
        <f t="shared" si="10008"/>
        <v>0</v>
      </c>
      <c r="JA480" s="498" t="e">
        <f t="shared" si="10009"/>
        <v>#N/A</v>
      </c>
      <c r="JB480" s="504">
        <f t="shared" si="10010"/>
        <v>0</v>
      </c>
      <c r="JC480" s="500">
        <f t="shared" si="10011"/>
        <v>0</v>
      </c>
      <c r="JF480" s="665"/>
      <c r="JG480" s="666"/>
      <c r="JH480" s="667"/>
      <c r="JI480" s="668"/>
      <c r="JJ480" s="669"/>
      <c r="JK480" s="691"/>
      <c r="JL480" s="1326"/>
      <c r="JM480" s="497" t="e">
        <f t="shared" si="10012"/>
        <v>#N/A</v>
      </c>
      <c r="JN480" s="497" t="e">
        <f t="shared" si="10013"/>
        <v>#N/A</v>
      </c>
      <c r="JO480" s="498" t="e">
        <f t="shared" si="10014"/>
        <v>#N/A</v>
      </c>
      <c r="JP480" s="498">
        <f t="shared" si="10015"/>
        <v>0</v>
      </c>
      <c r="JQ480" s="498">
        <f t="shared" si="10016"/>
        <v>0</v>
      </c>
      <c r="JR480" s="498" t="e">
        <f t="shared" si="10017"/>
        <v>#N/A</v>
      </c>
      <c r="JS480" s="504">
        <f t="shared" si="10018"/>
        <v>0</v>
      </c>
      <c r="JT480" s="500">
        <f t="shared" si="10019"/>
        <v>0</v>
      </c>
      <c r="JW480" s="665"/>
      <c r="JX480" s="666"/>
      <c r="JY480" s="667"/>
      <c r="JZ480" s="668"/>
      <c r="KA480" s="669"/>
      <c r="KB480" s="691"/>
      <c r="KC480" s="1326"/>
      <c r="KD480" s="497" t="e">
        <f t="shared" si="10020"/>
        <v>#N/A</v>
      </c>
      <c r="KE480" s="497" t="e">
        <f t="shared" si="10021"/>
        <v>#N/A</v>
      </c>
      <c r="KF480" s="498" t="e">
        <f t="shared" si="10022"/>
        <v>#N/A</v>
      </c>
      <c r="KG480" s="498">
        <f t="shared" si="10023"/>
        <v>0</v>
      </c>
      <c r="KH480" s="498">
        <f t="shared" si="10024"/>
        <v>0</v>
      </c>
      <c r="KI480" s="498" t="e">
        <f t="shared" si="10025"/>
        <v>#N/A</v>
      </c>
      <c r="KJ480" s="504">
        <f t="shared" si="10026"/>
        <v>0</v>
      </c>
      <c r="KK480" s="500">
        <f t="shared" si="10027"/>
        <v>0</v>
      </c>
      <c r="KN480" s="665"/>
      <c r="KO480" s="666"/>
      <c r="KP480" s="667"/>
      <c r="KQ480" s="668"/>
      <c r="KR480" s="669"/>
      <c r="KS480" s="691"/>
      <c r="KT480" s="1326"/>
      <c r="KU480" s="497" t="e">
        <f t="shared" si="10028"/>
        <v>#N/A</v>
      </c>
      <c r="KV480" s="497" t="e">
        <f t="shared" si="10029"/>
        <v>#N/A</v>
      </c>
      <c r="KW480" s="498" t="e">
        <f t="shared" si="10030"/>
        <v>#N/A</v>
      </c>
      <c r="KX480" s="498">
        <f t="shared" si="10031"/>
        <v>0</v>
      </c>
      <c r="KY480" s="498">
        <f t="shared" si="10032"/>
        <v>0</v>
      </c>
      <c r="KZ480" s="498" t="e">
        <f t="shared" si="10033"/>
        <v>#N/A</v>
      </c>
      <c r="LA480" s="504">
        <f t="shared" si="10034"/>
        <v>0</v>
      </c>
      <c r="LB480" s="500">
        <f t="shared" si="10035"/>
        <v>0</v>
      </c>
      <c r="LE480" s="665"/>
      <c r="LF480" s="666"/>
      <c r="LG480" s="667"/>
      <c r="LH480" s="668"/>
      <c r="LI480" s="669"/>
      <c r="LJ480" s="691"/>
      <c r="LK480" s="1326"/>
      <c r="LL480" s="497" t="e">
        <f t="shared" si="10036"/>
        <v>#N/A</v>
      </c>
      <c r="LM480" s="497" t="e">
        <f t="shared" si="10037"/>
        <v>#N/A</v>
      </c>
      <c r="LN480" s="498" t="e">
        <f t="shared" si="10038"/>
        <v>#N/A</v>
      </c>
      <c r="LO480" s="498">
        <f t="shared" si="10039"/>
        <v>0</v>
      </c>
      <c r="LP480" s="498">
        <f t="shared" si="10040"/>
        <v>0</v>
      </c>
      <c r="LQ480" s="498" t="e">
        <f t="shared" si="10041"/>
        <v>#N/A</v>
      </c>
      <c r="LR480" s="504">
        <f t="shared" si="10042"/>
        <v>0</v>
      </c>
      <c r="LS480" s="500">
        <f t="shared" si="10043"/>
        <v>0</v>
      </c>
      <c r="LV480" s="665"/>
      <c r="LW480" s="666"/>
      <c r="LX480" s="667"/>
      <c r="LY480" s="668"/>
      <c r="LZ480" s="669"/>
      <c r="MA480" s="691"/>
      <c r="MB480" s="1326"/>
      <c r="MC480" s="497" t="e">
        <f t="shared" si="10044"/>
        <v>#N/A</v>
      </c>
      <c r="MD480" s="497" t="e">
        <f t="shared" si="10045"/>
        <v>#N/A</v>
      </c>
      <c r="ME480" s="498" t="e">
        <f t="shared" si="10046"/>
        <v>#N/A</v>
      </c>
      <c r="MF480" s="498">
        <f t="shared" si="10047"/>
        <v>0</v>
      </c>
      <c r="MG480" s="498">
        <f t="shared" si="10048"/>
        <v>0</v>
      </c>
      <c r="MH480" s="498" t="e">
        <f t="shared" si="10049"/>
        <v>#N/A</v>
      </c>
      <c r="MI480" s="504">
        <f t="shared" si="10050"/>
        <v>0</v>
      </c>
      <c r="MJ480" s="500">
        <f t="shared" si="10051"/>
        <v>0</v>
      </c>
      <c r="MM480" s="665"/>
      <c r="MN480" s="666"/>
      <c r="MO480" s="667"/>
      <c r="MP480" s="668"/>
      <c r="MQ480" s="669"/>
      <c r="MR480" s="691"/>
      <c r="MS480" s="1326"/>
      <c r="MT480" s="497" t="e">
        <f t="shared" si="10052"/>
        <v>#N/A</v>
      </c>
      <c r="MU480" s="497" t="e">
        <f t="shared" si="10053"/>
        <v>#N/A</v>
      </c>
      <c r="MV480" s="498" t="e">
        <f t="shared" si="10054"/>
        <v>#N/A</v>
      </c>
      <c r="MW480" s="498">
        <f t="shared" si="10055"/>
        <v>0</v>
      </c>
      <c r="MX480" s="498">
        <f t="shared" si="10056"/>
        <v>0</v>
      </c>
      <c r="MY480" s="498" t="e">
        <f t="shared" si="10057"/>
        <v>#N/A</v>
      </c>
      <c r="MZ480" s="504">
        <f t="shared" si="10058"/>
        <v>0</v>
      </c>
      <c r="NA480" s="500">
        <f t="shared" si="10059"/>
        <v>0</v>
      </c>
      <c r="ND480" s="665"/>
      <c r="NE480" s="666"/>
      <c r="NF480" s="667"/>
      <c r="NG480" s="668"/>
      <c r="NH480" s="669"/>
      <c r="NI480" s="691"/>
      <c r="NJ480" s="1326"/>
      <c r="NK480" s="497" t="e">
        <f t="shared" si="10060"/>
        <v>#N/A</v>
      </c>
      <c r="NL480" s="497" t="e">
        <f t="shared" si="10061"/>
        <v>#N/A</v>
      </c>
      <c r="NM480" s="498" t="e">
        <f t="shared" si="10062"/>
        <v>#N/A</v>
      </c>
      <c r="NN480" s="498">
        <f t="shared" si="10063"/>
        <v>0</v>
      </c>
      <c r="NO480" s="498">
        <f t="shared" si="10064"/>
        <v>0</v>
      </c>
      <c r="NP480" s="498" t="e">
        <f t="shared" si="10065"/>
        <v>#N/A</v>
      </c>
      <c r="NQ480" s="504">
        <f t="shared" si="10066"/>
        <v>0</v>
      </c>
      <c r="NR480" s="500">
        <f t="shared" si="10067"/>
        <v>0</v>
      </c>
      <c r="NU480" s="665"/>
      <c r="NV480" s="666"/>
      <c r="NW480" s="667"/>
      <c r="NX480" s="668"/>
      <c r="NY480" s="669"/>
      <c r="NZ480" s="691"/>
      <c r="OA480" s="1326"/>
      <c r="OB480" s="497" t="e">
        <f t="shared" si="10068"/>
        <v>#N/A</v>
      </c>
      <c r="OC480" s="497" t="e">
        <f t="shared" si="10069"/>
        <v>#N/A</v>
      </c>
      <c r="OD480" s="498" t="e">
        <f t="shared" si="10070"/>
        <v>#N/A</v>
      </c>
      <c r="OE480" s="498">
        <f t="shared" si="10071"/>
        <v>0</v>
      </c>
      <c r="OF480" s="498">
        <f t="shared" si="10072"/>
        <v>0</v>
      </c>
      <c r="OG480" s="498" t="e">
        <f t="shared" si="10073"/>
        <v>#N/A</v>
      </c>
      <c r="OH480" s="504">
        <f t="shared" si="10074"/>
        <v>0</v>
      </c>
      <c r="OI480" s="500">
        <f t="shared" si="10075"/>
        <v>0</v>
      </c>
      <c r="OL480" s="665"/>
      <c r="OM480" s="666"/>
      <c r="ON480" s="667"/>
      <c r="OO480" s="668"/>
      <c r="OP480" s="669"/>
      <c r="OQ480" s="691"/>
      <c r="OR480" s="1326"/>
      <c r="OS480" s="497" t="e">
        <f t="shared" si="10076"/>
        <v>#N/A</v>
      </c>
      <c r="OT480" s="497" t="e">
        <f t="shared" si="10077"/>
        <v>#N/A</v>
      </c>
      <c r="OU480" s="498" t="e">
        <f t="shared" si="10078"/>
        <v>#N/A</v>
      </c>
      <c r="OV480" s="498">
        <f t="shared" si="10079"/>
        <v>0</v>
      </c>
      <c r="OW480" s="498">
        <f t="shared" si="10080"/>
        <v>0</v>
      </c>
      <c r="OX480" s="498" t="e">
        <f t="shared" si="10081"/>
        <v>#N/A</v>
      </c>
      <c r="OY480" s="504">
        <f t="shared" si="10082"/>
        <v>0</v>
      </c>
      <c r="OZ480" s="500">
        <f t="shared" si="10083"/>
        <v>0</v>
      </c>
      <c r="PC480" s="665"/>
      <c r="PD480" s="666"/>
      <c r="PE480" s="667"/>
      <c r="PF480" s="668"/>
      <c r="PG480" s="669"/>
      <c r="PH480" s="691"/>
      <c r="PI480" s="1326"/>
      <c r="PJ480" s="497" t="e">
        <f t="shared" si="10084"/>
        <v>#N/A</v>
      </c>
      <c r="PK480" s="497" t="e">
        <f t="shared" si="10085"/>
        <v>#N/A</v>
      </c>
      <c r="PL480" s="498" t="e">
        <f t="shared" si="10086"/>
        <v>#N/A</v>
      </c>
      <c r="PM480" s="498">
        <f t="shared" si="10087"/>
        <v>0</v>
      </c>
      <c r="PN480" s="498">
        <f t="shared" si="10088"/>
        <v>0</v>
      </c>
      <c r="PO480" s="498" t="e">
        <f t="shared" si="10089"/>
        <v>#N/A</v>
      </c>
      <c r="PP480" s="504">
        <f t="shared" si="10090"/>
        <v>0</v>
      </c>
      <c r="PQ480" s="500">
        <f t="shared" si="10091"/>
        <v>0</v>
      </c>
      <c r="PT480" s="665"/>
      <c r="PU480" s="666"/>
      <c r="PV480" s="667"/>
      <c r="PW480" s="668"/>
      <c r="PX480" s="669"/>
      <c r="PY480" s="691"/>
      <c r="PZ480" s="1326"/>
      <c r="QA480" s="497" t="e">
        <f t="shared" si="10092"/>
        <v>#N/A</v>
      </c>
      <c r="QB480" s="497" t="e">
        <f t="shared" si="10093"/>
        <v>#N/A</v>
      </c>
      <c r="QC480" s="498" t="e">
        <f t="shared" si="10094"/>
        <v>#N/A</v>
      </c>
      <c r="QD480" s="498">
        <f t="shared" si="10095"/>
        <v>0</v>
      </c>
      <c r="QE480" s="498">
        <f t="shared" si="10096"/>
        <v>0</v>
      </c>
      <c r="QF480" s="498" t="e">
        <f t="shared" si="10097"/>
        <v>#N/A</v>
      </c>
      <c r="QG480" s="504">
        <f t="shared" si="10098"/>
        <v>0</v>
      </c>
      <c r="QH480" s="500">
        <f t="shared" si="10099"/>
        <v>0</v>
      </c>
      <c r="QK480" s="665"/>
      <c r="QL480" s="666"/>
      <c r="QM480" s="667"/>
      <c r="QN480" s="668"/>
      <c r="QO480" s="669"/>
      <c r="QP480" s="691"/>
      <c r="QQ480" s="1326"/>
      <c r="QR480" s="497" t="e">
        <f t="shared" si="10100"/>
        <v>#N/A</v>
      </c>
      <c r="QS480" s="497" t="e">
        <f t="shared" si="10101"/>
        <v>#N/A</v>
      </c>
      <c r="QT480" s="498" t="e">
        <f t="shared" si="10102"/>
        <v>#N/A</v>
      </c>
      <c r="QU480" s="498">
        <f t="shared" si="10103"/>
        <v>0</v>
      </c>
      <c r="QV480" s="498">
        <f t="shared" si="10104"/>
        <v>0</v>
      </c>
      <c r="QW480" s="498" t="e">
        <f t="shared" si="10105"/>
        <v>#N/A</v>
      </c>
      <c r="QX480" s="504">
        <f t="shared" si="10106"/>
        <v>0</v>
      </c>
      <c r="QY480" s="500">
        <f t="shared" si="10107"/>
        <v>0</v>
      </c>
      <c r="RB480" s="428"/>
      <c r="RC480" s="436"/>
      <c r="RD480" s="440"/>
      <c r="RE480" s="406"/>
      <c r="RF480" s="438"/>
      <c r="RG480" s="439"/>
      <c r="RH480" s="439"/>
      <c r="RI480" s="497"/>
      <c r="RJ480" s="497"/>
      <c r="RK480" s="501"/>
      <c r="RL480" s="501"/>
      <c r="RM480" s="501"/>
      <c r="RN480" s="501"/>
      <c r="RO480" s="505"/>
      <c r="RP480" s="503"/>
      <c r="RS480" s="428"/>
      <c r="RT480" s="436"/>
      <c r="RU480" s="440"/>
      <c r="RV480" s="406"/>
      <c r="RW480" s="438"/>
      <c r="RX480" s="439"/>
      <c r="RY480" s="439"/>
      <c r="RZ480" s="497"/>
      <c r="SA480" s="497"/>
      <c r="SB480" s="501"/>
      <c r="SC480" s="501"/>
      <c r="SD480" s="501"/>
      <c r="SE480" s="501"/>
      <c r="SF480" s="505"/>
      <c r="SG480" s="503"/>
      <c r="SJ480" s="428"/>
      <c r="SK480" s="436"/>
      <c r="SL480" s="440"/>
      <c r="SM480" s="406"/>
      <c r="SN480" s="438"/>
      <c r="SO480" s="439"/>
      <c r="SP480" s="439"/>
      <c r="SQ480" s="497"/>
      <c r="SR480" s="497"/>
      <c r="SS480" s="501"/>
      <c r="ST480" s="501"/>
      <c r="SU480" s="501"/>
      <c r="SV480" s="501"/>
      <c r="SW480" s="505"/>
      <c r="SX480" s="503"/>
    </row>
    <row r="481" spans="2:518" ht="46.5" hidden="1" customHeight="1" thickTop="1" thickBot="1">
      <c r="B481" s="577"/>
      <c r="C481" s="578"/>
      <c r="D481" s="579"/>
      <c r="E481" s="580"/>
      <c r="F481" s="581"/>
      <c r="G481" s="585"/>
      <c r="H481" s="595"/>
      <c r="K481" s="577"/>
      <c r="L481" s="767"/>
      <c r="M481" s="579"/>
      <c r="N481" s="580"/>
      <c r="O481" s="581"/>
      <c r="P481" s="585"/>
      <c r="Q481" s="1326"/>
      <c r="R481" s="497"/>
      <c r="S481" s="497"/>
      <c r="T481" s="498"/>
      <c r="U481" s="498"/>
      <c r="V481" s="498"/>
      <c r="W481" s="498"/>
      <c r="X481" s="504"/>
      <c r="Y481" s="500"/>
      <c r="Z481" s="486"/>
      <c r="AA481" s="486"/>
      <c r="AB481" s="577"/>
      <c r="AC481" s="767"/>
      <c r="AD481" s="579"/>
      <c r="AE481" s="580"/>
      <c r="AF481" s="581"/>
      <c r="AG481" s="585"/>
      <c r="AH481" s="1326"/>
      <c r="AI481" s="497"/>
      <c r="AJ481" s="497"/>
      <c r="AK481" s="498"/>
      <c r="AL481" s="498"/>
      <c r="AM481" s="498"/>
      <c r="AN481" s="498"/>
      <c r="AO481" s="504"/>
      <c r="AP481" s="500"/>
      <c r="AQ481" s="486"/>
      <c r="AR481" s="486"/>
      <c r="AS481" s="577"/>
      <c r="AT481" s="767"/>
      <c r="AU481" s="579"/>
      <c r="AV481" s="580"/>
      <c r="AW481" s="581"/>
      <c r="AX481" s="585"/>
      <c r="AY481" s="1326"/>
      <c r="AZ481" s="497"/>
      <c r="BA481" s="497"/>
      <c r="BB481" s="498"/>
      <c r="BC481" s="498"/>
      <c r="BD481" s="498"/>
      <c r="BE481" s="498"/>
      <c r="BF481" s="504"/>
      <c r="BG481" s="500"/>
      <c r="BJ481" s="577"/>
      <c r="BK481" s="767"/>
      <c r="BL481" s="579"/>
      <c r="BM481" s="580"/>
      <c r="BN481" s="581"/>
      <c r="BO481" s="585"/>
      <c r="BP481" s="1326"/>
      <c r="BQ481" s="497"/>
      <c r="BR481" s="497"/>
      <c r="BS481" s="498"/>
      <c r="BT481" s="498"/>
      <c r="BU481" s="498"/>
      <c r="BV481" s="498"/>
      <c r="BW481" s="504"/>
      <c r="BX481" s="500"/>
      <c r="CA481" s="577"/>
      <c r="CB481" s="767"/>
      <c r="CC481" s="579"/>
      <c r="CD481" s="580"/>
      <c r="CE481" s="581"/>
      <c r="CF481" s="585"/>
      <c r="CG481" s="1326"/>
      <c r="CH481" s="497"/>
      <c r="CI481" s="497"/>
      <c r="CJ481" s="498"/>
      <c r="CK481" s="498"/>
      <c r="CL481" s="498"/>
      <c r="CM481" s="498"/>
      <c r="CN481" s="504"/>
      <c r="CO481" s="500"/>
      <c r="CR481" s="577"/>
      <c r="CS481" s="767"/>
      <c r="CT481" s="579"/>
      <c r="CU481" s="580"/>
      <c r="CV481" s="581"/>
      <c r="CW481" s="585"/>
      <c r="CX481" s="1326"/>
      <c r="CY481" s="497"/>
      <c r="CZ481" s="497"/>
      <c r="DA481" s="498"/>
      <c r="DB481" s="498"/>
      <c r="DC481" s="498"/>
      <c r="DD481" s="498"/>
      <c r="DE481" s="504"/>
      <c r="DF481" s="500"/>
      <c r="DI481" s="577"/>
      <c r="DJ481" s="767"/>
      <c r="DK481" s="579"/>
      <c r="DL481" s="580"/>
      <c r="DM481" s="581"/>
      <c r="DN481" s="585"/>
      <c r="DO481" s="1326"/>
      <c r="DP481" s="497"/>
      <c r="DQ481" s="497"/>
      <c r="DR481" s="498"/>
      <c r="DS481" s="498"/>
      <c r="DT481" s="498"/>
      <c r="DU481" s="498"/>
      <c r="DV481" s="504"/>
      <c r="DW481" s="500"/>
      <c r="DZ481" s="577"/>
      <c r="EA481" s="767"/>
      <c r="EB481" s="579"/>
      <c r="EC481" s="580"/>
      <c r="ED481" s="581"/>
      <c r="EE481" s="585"/>
      <c r="EF481" s="1326"/>
      <c r="EG481" s="497"/>
      <c r="EH481" s="497"/>
      <c r="EI481" s="498"/>
      <c r="EJ481" s="498"/>
      <c r="EK481" s="498"/>
      <c r="EL481" s="498"/>
      <c r="EM481" s="504"/>
      <c r="EN481" s="500"/>
      <c r="EQ481" s="665"/>
      <c r="ER481" s="666"/>
      <c r="ES481" s="667"/>
      <c r="ET481" s="668"/>
      <c r="EU481" s="669"/>
      <c r="EV481" s="691"/>
      <c r="EW481" s="1326"/>
      <c r="EX481" s="497" t="e">
        <f t="shared" si="9956"/>
        <v>#N/A</v>
      </c>
      <c r="EY481" s="497" t="e">
        <f t="shared" si="9957"/>
        <v>#N/A</v>
      </c>
      <c r="EZ481" s="498" t="e">
        <f t="shared" si="9958"/>
        <v>#N/A</v>
      </c>
      <c r="FA481" s="498">
        <f t="shared" si="9959"/>
        <v>0</v>
      </c>
      <c r="FB481" s="498">
        <f t="shared" si="9960"/>
        <v>0</v>
      </c>
      <c r="FC481" s="498" t="e">
        <f t="shared" si="9961"/>
        <v>#N/A</v>
      </c>
      <c r="FD481" s="504">
        <f t="shared" si="9962"/>
        <v>0</v>
      </c>
      <c r="FE481" s="500">
        <f t="shared" si="9963"/>
        <v>0</v>
      </c>
      <c r="FH481" s="665"/>
      <c r="FI481" s="666"/>
      <c r="FJ481" s="667"/>
      <c r="FK481" s="668"/>
      <c r="FL481" s="669"/>
      <c r="FM481" s="691"/>
      <c r="FN481" s="1326"/>
      <c r="FO481" s="497" t="e">
        <f t="shared" si="9964"/>
        <v>#N/A</v>
      </c>
      <c r="FP481" s="497" t="e">
        <f t="shared" si="9965"/>
        <v>#N/A</v>
      </c>
      <c r="FQ481" s="498" t="e">
        <f t="shared" si="9966"/>
        <v>#N/A</v>
      </c>
      <c r="FR481" s="498">
        <f t="shared" si="9967"/>
        <v>0</v>
      </c>
      <c r="FS481" s="498">
        <f t="shared" si="9968"/>
        <v>0</v>
      </c>
      <c r="FT481" s="498" t="e">
        <f t="shared" si="9969"/>
        <v>#N/A</v>
      </c>
      <c r="FU481" s="504">
        <f t="shared" si="9970"/>
        <v>0</v>
      </c>
      <c r="FV481" s="500">
        <f t="shared" si="9971"/>
        <v>0</v>
      </c>
      <c r="FY481" s="665"/>
      <c r="FZ481" s="666"/>
      <c r="GA481" s="667"/>
      <c r="GB481" s="668"/>
      <c r="GC481" s="669"/>
      <c r="GD481" s="691"/>
      <c r="GE481" s="1326"/>
      <c r="GF481" s="497" t="e">
        <f t="shared" si="9972"/>
        <v>#N/A</v>
      </c>
      <c r="GG481" s="497" t="e">
        <f t="shared" si="9973"/>
        <v>#N/A</v>
      </c>
      <c r="GH481" s="498" t="e">
        <f t="shared" si="9974"/>
        <v>#N/A</v>
      </c>
      <c r="GI481" s="498">
        <f t="shared" si="9975"/>
        <v>0</v>
      </c>
      <c r="GJ481" s="498">
        <f t="shared" si="9976"/>
        <v>0</v>
      </c>
      <c r="GK481" s="498" t="e">
        <f t="shared" si="9977"/>
        <v>#N/A</v>
      </c>
      <c r="GL481" s="504">
        <f t="shared" si="9978"/>
        <v>0</v>
      </c>
      <c r="GM481" s="500">
        <f t="shared" si="9979"/>
        <v>0</v>
      </c>
      <c r="GP481" s="665"/>
      <c r="GQ481" s="666"/>
      <c r="GR481" s="667"/>
      <c r="GS481" s="668"/>
      <c r="GT481" s="669"/>
      <c r="GU481" s="691"/>
      <c r="GV481" s="1326"/>
      <c r="GW481" s="497" t="e">
        <f t="shared" si="9980"/>
        <v>#N/A</v>
      </c>
      <c r="GX481" s="497" t="e">
        <f t="shared" si="9981"/>
        <v>#N/A</v>
      </c>
      <c r="GY481" s="498" t="e">
        <f t="shared" si="9982"/>
        <v>#N/A</v>
      </c>
      <c r="GZ481" s="498">
        <f t="shared" si="9983"/>
        <v>0</v>
      </c>
      <c r="HA481" s="498">
        <f t="shared" si="9984"/>
        <v>0</v>
      </c>
      <c r="HB481" s="498" t="e">
        <f t="shared" si="9985"/>
        <v>#N/A</v>
      </c>
      <c r="HC481" s="504">
        <f t="shared" si="9986"/>
        <v>0</v>
      </c>
      <c r="HD481" s="500">
        <f t="shared" si="9987"/>
        <v>0</v>
      </c>
      <c r="HG481" s="665"/>
      <c r="HH481" s="666"/>
      <c r="HI481" s="667"/>
      <c r="HJ481" s="668"/>
      <c r="HK481" s="669"/>
      <c r="HL481" s="691"/>
      <c r="HM481" s="1326"/>
      <c r="HN481" s="497" t="e">
        <f t="shared" si="9988"/>
        <v>#N/A</v>
      </c>
      <c r="HO481" s="497" t="e">
        <f t="shared" si="9989"/>
        <v>#N/A</v>
      </c>
      <c r="HP481" s="498" t="e">
        <f t="shared" si="9990"/>
        <v>#N/A</v>
      </c>
      <c r="HQ481" s="498">
        <f t="shared" si="9991"/>
        <v>0</v>
      </c>
      <c r="HR481" s="498">
        <f t="shared" si="9992"/>
        <v>0</v>
      </c>
      <c r="HS481" s="498" t="e">
        <f t="shared" si="9993"/>
        <v>#N/A</v>
      </c>
      <c r="HT481" s="504">
        <f t="shared" si="9994"/>
        <v>0</v>
      </c>
      <c r="HU481" s="500">
        <f t="shared" si="9995"/>
        <v>0</v>
      </c>
      <c r="HX481" s="665"/>
      <c r="HY481" s="666"/>
      <c r="HZ481" s="667"/>
      <c r="IA481" s="668"/>
      <c r="IB481" s="669"/>
      <c r="IC481" s="691"/>
      <c r="ID481" s="1326"/>
      <c r="IE481" s="497" t="e">
        <f t="shared" si="9996"/>
        <v>#N/A</v>
      </c>
      <c r="IF481" s="497" t="e">
        <f t="shared" si="9997"/>
        <v>#N/A</v>
      </c>
      <c r="IG481" s="498" t="e">
        <f t="shared" si="9998"/>
        <v>#N/A</v>
      </c>
      <c r="IH481" s="498">
        <f t="shared" si="9999"/>
        <v>0</v>
      </c>
      <c r="II481" s="498">
        <f t="shared" si="10000"/>
        <v>0</v>
      </c>
      <c r="IJ481" s="498" t="e">
        <f t="shared" si="10001"/>
        <v>#N/A</v>
      </c>
      <c r="IK481" s="504">
        <f t="shared" si="10002"/>
        <v>0</v>
      </c>
      <c r="IL481" s="500">
        <f t="shared" si="10003"/>
        <v>0</v>
      </c>
      <c r="IO481" s="665"/>
      <c r="IP481" s="666"/>
      <c r="IQ481" s="667"/>
      <c r="IR481" s="668"/>
      <c r="IS481" s="669"/>
      <c r="IT481" s="691"/>
      <c r="IU481" s="1326"/>
      <c r="IV481" s="497" t="e">
        <f t="shared" si="10004"/>
        <v>#N/A</v>
      </c>
      <c r="IW481" s="497" t="e">
        <f t="shared" si="10005"/>
        <v>#N/A</v>
      </c>
      <c r="IX481" s="498" t="e">
        <f t="shared" si="10006"/>
        <v>#N/A</v>
      </c>
      <c r="IY481" s="498">
        <f t="shared" si="10007"/>
        <v>0</v>
      </c>
      <c r="IZ481" s="498">
        <f t="shared" si="10008"/>
        <v>0</v>
      </c>
      <c r="JA481" s="498" t="e">
        <f t="shared" si="10009"/>
        <v>#N/A</v>
      </c>
      <c r="JB481" s="504">
        <f t="shared" si="10010"/>
        <v>0</v>
      </c>
      <c r="JC481" s="500">
        <f t="shared" si="10011"/>
        <v>0</v>
      </c>
      <c r="JF481" s="665"/>
      <c r="JG481" s="666"/>
      <c r="JH481" s="667"/>
      <c r="JI481" s="668"/>
      <c r="JJ481" s="669"/>
      <c r="JK481" s="691"/>
      <c r="JL481" s="1326"/>
      <c r="JM481" s="497" t="e">
        <f t="shared" si="10012"/>
        <v>#N/A</v>
      </c>
      <c r="JN481" s="497" t="e">
        <f t="shared" si="10013"/>
        <v>#N/A</v>
      </c>
      <c r="JO481" s="498" t="e">
        <f t="shared" si="10014"/>
        <v>#N/A</v>
      </c>
      <c r="JP481" s="498">
        <f t="shared" si="10015"/>
        <v>0</v>
      </c>
      <c r="JQ481" s="498">
        <f t="shared" si="10016"/>
        <v>0</v>
      </c>
      <c r="JR481" s="498" t="e">
        <f t="shared" si="10017"/>
        <v>#N/A</v>
      </c>
      <c r="JS481" s="504">
        <f t="shared" si="10018"/>
        <v>0</v>
      </c>
      <c r="JT481" s="500">
        <f t="shared" si="10019"/>
        <v>0</v>
      </c>
      <c r="JW481" s="665"/>
      <c r="JX481" s="666"/>
      <c r="JY481" s="667"/>
      <c r="JZ481" s="668"/>
      <c r="KA481" s="669"/>
      <c r="KB481" s="691"/>
      <c r="KC481" s="1326"/>
      <c r="KD481" s="497" t="e">
        <f t="shared" si="10020"/>
        <v>#N/A</v>
      </c>
      <c r="KE481" s="497" t="e">
        <f t="shared" si="10021"/>
        <v>#N/A</v>
      </c>
      <c r="KF481" s="498" t="e">
        <f t="shared" si="10022"/>
        <v>#N/A</v>
      </c>
      <c r="KG481" s="498">
        <f t="shared" si="10023"/>
        <v>0</v>
      </c>
      <c r="KH481" s="498">
        <f t="shared" si="10024"/>
        <v>0</v>
      </c>
      <c r="KI481" s="498" t="e">
        <f t="shared" si="10025"/>
        <v>#N/A</v>
      </c>
      <c r="KJ481" s="504">
        <f t="shared" si="10026"/>
        <v>0</v>
      </c>
      <c r="KK481" s="500">
        <f t="shared" si="10027"/>
        <v>0</v>
      </c>
      <c r="KN481" s="665"/>
      <c r="KO481" s="666"/>
      <c r="KP481" s="667"/>
      <c r="KQ481" s="668"/>
      <c r="KR481" s="669"/>
      <c r="KS481" s="691"/>
      <c r="KT481" s="1326"/>
      <c r="KU481" s="497" t="e">
        <f t="shared" si="10028"/>
        <v>#N/A</v>
      </c>
      <c r="KV481" s="497" t="e">
        <f t="shared" si="10029"/>
        <v>#N/A</v>
      </c>
      <c r="KW481" s="498" t="e">
        <f t="shared" si="10030"/>
        <v>#N/A</v>
      </c>
      <c r="KX481" s="498">
        <f t="shared" si="10031"/>
        <v>0</v>
      </c>
      <c r="KY481" s="498">
        <f t="shared" si="10032"/>
        <v>0</v>
      </c>
      <c r="KZ481" s="498" t="e">
        <f t="shared" si="10033"/>
        <v>#N/A</v>
      </c>
      <c r="LA481" s="504">
        <f t="shared" si="10034"/>
        <v>0</v>
      </c>
      <c r="LB481" s="500">
        <f t="shared" si="10035"/>
        <v>0</v>
      </c>
      <c r="LE481" s="665"/>
      <c r="LF481" s="666"/>
      <c r="LG481" s="667"/>
      <c r="LH481" s="668"/>
      <c r="LI481" s="669"/>
      <c r="LJ481" s="691"/>
      <c r="LK481" s="1326"/>
      <c r="LL481" s="497" t="e">
        <f t="shared" si="10036"/>
        <v>#N/A</v>
      </c>
      <c r="LM481" s="497" t="e">
        <f t="shared" si="10037"/>
        <v>#N/A</v>
      </c>
      <c r="LN481" s="498" t="e">
        <f t="shared" si="10038"/>
        <v>#N/A</v>
      </c>
      <c r="LO481" s="498">
        <f t="shared" si="10039"/>
        <v>0</v>
      </c>
      <c r="LP481" s="498">
        <f t="shared" si="10040"/>
        <v>0</v>
      </c>
      <c r="LQ481" s="498" t="e">
        <f t="shared" si="10041"/>
        <v>#N/A</v>
      </c>
      <c r="LR481" s="504">
        <f t="shared" si="10042"/>
        <v>0</v>
      </c>
      <c r="LS481" s="500">
        <f t="shared" si="10043"/>
        <v>0</v>
      </c>
      <c r="LV481" s="665"/>
      <c r="LW481" s="666"/>
      <c r="LX481" s="667"/>
      <c r="LY481" s="668"/>
      <c r="LZ481" s="669"/>
      <c r="MA481" s="691"/>
      <c r="MB481" s="1326"/>
      <c r="MC481" s="497" t="e">
        <f t="shared" si="10044"/>
        <v>#N/A</v>
      </c>
      <c r="MD481" s="497" t="e">
        <f t="shared" si="10045"/>
        <v>#N/A</v>
      </c>
      <c r="ME481" s="498" t="e">
        <f t="shared" si="10046"/>
        <v>#N/A</v>
      </c>
      <c r="MF481" s="498">
        <f t="shared" si="10047"/>
        <v>0</v>
      </c>
      <c r="MG481" s="498">
        <f t="shared" si="10048"/>
        <v>0</v>
      </c>
      <c r="MH481" s="498" t="e">
        <f t="shared" si="10049"/>
        <v>#N/A</v>
      </c>
      <c r="MI481" s="504">
        <f t="shared" si="10050"/>
        <v>0</v>
      </c>
      <c r="MJ481" s="500">
        <f t="shared" si="10051"/>
        <v>0</v>
      </c>
      <c r="MM481" s="665"/>
      <c r="MN481" s="666"/>
      <c r="MO481" s="667"/>
      <c r="MP481" s="668"/>
      <c r="MQ481" s="669"/>
      <c r="MR481" s="691"/>
      <c r="MS481" s="1326"/>
      <c r="MT481" s="497" t="e">
        <f t="shared" si="10052"/>
        <v>#N/A</v>
      </c>
      <c r="MU481" s="497" t="e">
        <f t="shared" si="10053"/>
        <v>#N/A</v>
      </c>
      <c r="MV481" s="498" t="e">
        <f t="shared" si="10054"/>
        <v>#N/A</v>
      </c>
      <c r="MW481" s="498">
        <f t="shared" si="10055"/>
        <v>0</v>
      </c>
      <c r="MX481" s="498">
        <f t="shared" si="10056"/>
        <v>0</v>
      </c>
      <c r="MY481" s="498" t="e">
        <f t="shared" si="10057"/>
        <v>#N/A</v>
      </c>
      <c r="MZ481" s="504">
        <f t="shared" si="10058"/>
        <v>0</v>
      </c>
      <c r="NA481" s="500">
        <f t="shared" si="10059"/>
        <v>0</v>
      </c>
      <c r="ND481" s="665"/>
      <c r="NE481" s="666"/>
      <c r="NF481" s="667"/>
      <c r="NG481" s="668"/>
      <c r="NH481" s="669"/>
      <c r="NI481" s="691"/>
      <c r="NJ481" s="1326"/>
      <c r="NK481" s="497" t="e">
        <f t="shared" si="10060"/>
        <v>#N/A</v>
      </c>
      <c r="NL481" s="497" t="e">
        <f t="shared" si="10061"/>
        <v>#N/A</v>
      </c>
      <c r="NM481" s="498" t="e">
        <f t="shared" si="10062"/>
        <v>#N/A</v>
      </c>
      <c r="NN481" s="498">
        <f t="shared" si="10063"/>
        <v>0</v>
      </c>
      <c r="NO481" s="498">
        <f t="shared" si="10064"/>
        <v>0</v>
      </c>
      <c r="NP481" s="498" t="e">
        <f t="shared" si="10065"/>
        <v>#N/A</v>
      </c>
      <c r="NQ481" s="504">
        <f t="shared" si="10066"/>
        <v>0</v>
      </c>
      <c r="NR481" s="500">
        <f t="shared" si="10067"/>
        <v>0</v>
      </c>
      <c r="NU481" s="665"/>
      <c r="NV481" s="666"/>
      <c r="NW481" s="667"/>
      <c r="NX481" s="668"/>
      <c r="NY481" s="669"/>
      <c r="NZ481" s="691"/>
      <c r="OA481" s="1326"/>
      <c r="OB481" s="497" t="e">
        <f t="shared" si="10068"/>
        <v>#N/A</v>
      </c>
      <c r="OC481" s="497" t="e">
        <f t="shared" si="10069"/>
        <v>#N/A</v>
      </c>
      <c r="OD481" s="498" t="e">
        <f t="shared" si="10070"/>
        <v>#N/A</v>
      </c>
      <c r="OE481" s="498">
        <f t="shared" si="10071"/>
        <v>0</v>
      </c>
      <c r="OF481" s="498">
        <f t="shared" si="10072"/>
        <v>0</v>
      </c>
      <c r="OG481" s="498" t="e">
        <f t="shared" si="10073"/>
        <v>#N/A</v>
      </c>
      <c r="OH481" s="504">
        <f t="shared" si="10074"/>
        <v>0</v>
      </c>
      <c r="OI481" s="500">
        <f t="shared" si="10075"/>
        <v>0</v>
      </c>
      <c r="OL481" s="665"/>
      <c r="OM481" s="666"/>
      <c r="ON481" s="667"/>
      <c r="OO481" s="668"/>
      <c r="OP481" s="669"/>
      <c r="OQ481" s="691"/>
      <c r="OR481" s="1326"/>
      <c r="OS481" s="497" t="e">
        <f t="shared" si="10076"/>
        <v>#N/A</v>
      </c>
      <c r="OT481" s="497" t="e">
        <f t="shared" si="10077"/>
        <v>#N/A</v>
      </c>
      <c r="OU481" s="498" t="e">
        <f t="shared" si="10078"/>
        <v>#N/A</v>
      </c>
      <c r="OV481" s="498">
        <f t="shared" si="10079"/>
        <v>0</v>
      </c>
      <c r="OW481" s="498">
        <f t="shared" si="10080"/>
        <v>0</v>
      </c>
      <c r="OX481" s="498" t="e">
        <f t="shared" si="10081"/>
        <v>#N/A</v>
      </c>
      <c r="OY481" s="504">
        <f t="shared" si="10082"/>
        <v>0</v>
      </c>
      <c r="OZ481" s="500">
        <f t="shared" si="10083"/>
        <v>0</v>
      </c>
      <c r="PC481" s="665"/>
      <c r="PD481" s="666"/>
      <c r="PE481" s="667"/>
      <c r="PF481" s="668"/>
      <c r="PG481" s="669"/>
      <c r="PH481" s="691"/>
      <c r="PI481" s="1326"/>
      <c r="PJ481" s="497" t="e">
        <f t="shared" si="10084"/>
        <v>#N/A</v>
      </c>
      <c r="PK481" s="497" t="e">
        <f t="shared" si="10085"/>
        <v>#N/A</v>
      </c>
      <c r="PL481" s="498" t="e">
        <f t="shared" si="10086"/>
        <v>#N/A</v>
      </c>
      <c r="PM481" s="498">
        <f t="shared" si="10087"/>
        <v>0</v>
      </c>
      <c r="PN481" s="498">
        <f t="shared" si="10088"/>
        <v>0</v>
      </c>
      <c r="PO481" s="498" t="e">
        <f t="shared" si="10089"/>
        <v>#N/A</v>
      </c>
      <c r="PP481" s="504">
        <f t="shared" si="10090"/>
        <v>0</v>
      </c>
      <c r="PQ481" s="500">
        <f t="shared" si="10091"/>
        <v>0</v>
      </c>
      <c r="PT481" s="665"/>
      <c r="PU481" s="666"/>
      <c r="PV481" s="667"/>
      <c r="PW481" s="668"/>
      <c r="PX481" s="669"/>
      <c r="PY481" s="691"/>
      <c r="PZ481" s="1326"/>
      <c r="QA481" s="497" t="e">
        <f t="shared" si="10092"/>
        <v>#N/A</v>
      </c>
      <c r="QB481" s="497" t="e">
        <f t="shared" si="10093"/>
        <v>#N/A</v>
      </c>
      <c r="QC481" s="498" t="e">
        <f t="shared" si="10094"/>
        <v>#N/A</v>
      </c>
      <c r="QD481" s="498">
        <f t="shared" si="10095"/>
        <v>0</v>
      </c>
      <c r="QE481" s="498">
        <f t="shared" si="10096"/>
        <v>0</v>
      </c>
      <c r="QF481" s="498" t="e">
        <f t="shared" si="10097"/>
        <v>#N/A</v>
      </c>
      <c r="QG481" s="504">
        <f t="shared" si="10098"/>
        <v>0</v>
      </c>
      <c r="QH481" s="500">
        <f t="shared" si="10099"/>
        <v>0</v>
      </c>
      <c r="QK481" s="665"/>
      <c r="QL481" s="666"/>
      <c r="QM481" s="667"/>
      <c r="QN481" s="668"/>
      <c r="QO481" s="669"/>
      <c r="QP481" s="691"/>
      <c r="QQ481" s="1326"/>
      <c r="QR481" s="497" t="e">
        <f t="shared" si="10100"/>
        <v>#N/A</v>
      </c>
      <c r="QS481" s="497" t="e">
        <f t="shared" si="10101"/>
        <v>#N/A</v>
      </c>
      <c r="QT481" s="498" t="e">
        <f t="shared" si="10102"/>
        <v>#N/A</v>
      </c>
      <c r="QU481" s="498">
        <f t="shared" si="10103"/>
        <v>0</v>
      </c>
      <c r="QV481" s="498">
        <f t="shared" si="10104"/>
        <v>0</v>
      </c>
      <c r="QW481" s="498" t="e">
        <f t="shared" si="10105"/>
        <v>#N/A</v>
      </c>
      <c r="QX481" s="504">
        <f t="shared" si="10106"/>
        <v>0</v>
      </c>
      <c r="QY481" s="500">
        <f t="shared" si="10107"/>
        <v>0</v>
      </c>
      <c r="RB481" s="428"/>
      <c r="RC481" s="436"/>
      <c r="RD481" s="440"/>
      <c r="RE481" s="406"/>
      <c r="RF481" s="438"/>
      <c r="RG481" s="439"/>
      <c r="RH481" s="439"/>
      <c r="RI481" s="497"/>
      <c r="RJ481" s="497"/>
      <c r="RK481" s="501"/>
      <c r="RL481" s="501"/>
      <c r="RM481" s="501"/>
      <c r="RN481" s="501"/>
      <c r="RO481" s="505"/>
      <c r="RP481" s="503"/>
      <c r="RS481" s="428"/>
      <c r="RT481" s="436"/>
      <c r="RU481" s="440"/>
      <c r="RV481" s="406"/>
      <c r="RW481" s="438"/>
      <c r="RX481" s="439"/>
      <c r="RY481" s="439"/>
      <c r="RZ481" s="497"/>
      <c r="SA481" s="497"/>
      <c r="SB481" s="501"/>
      <c r="SC481" s="501"/>
      <c r="SD481" s="501"/>
      <c r="SE481" s="501"/>
      <c r="SF481" s="505"/>
      <c r="SG481" s="503"/>
      <c r="SJ481" s="428"/>
      <c r="SK481" s="436"/>
      <c r="SL481" s="440"/>
      <c r="SM481" s="406"/>
      <c r="SN481" s="438"/>
      <c r="SO481" s="439"/>
      <c r="SP481" s="439"/>
      <c r="SQ481" s="497"/>
      <c r="SR481" s="497"/>
      <c r="SS481" s="501"/>
      <c r="ST481" s="501"/>
      <c r="SU481" s="501"/>
      <c r="SV481" s="501"/>
      <c r="SW481" s="505"/>
      <c r="SX481" s="503"/>
    </row>
    <row r="482" spans="2:518" ht="46.5" hidden="1" customHeight="1" thickTop="1" thickBot="1">
      <c r="B482" s="577"/>
      <c r="C482" s="578"/>
      <c r="D482" s="579"/>
      <c r="E482" s="580"/>
      <c r="F482" s="581"/>
      <c r="G482" s="585"/>
      <c r="H482" s="595"/>
      <c r="K482" s="577"/>
      <c r="L482" s="767"/>
      <c r="M482" s="579"/>
      <c r="N482" s="580"/>
      <c r="O482" s="581"/>
      <c r="P482" s="585"/>
      <c r="Q482" s="1326"/>
      <c r="R482" s="497"/>
      <c r="S482" s="497"/>
      <c r="T482" s="498"/>
      <c r="U482" s="498"/>
      <c r="V482" s="498"/>
      <c r="W482" s="498"/>
      <c r="X482" s="504"/>
      <c r="Y482" s="500"/>
      <c r="Z482" s="486"/>
      <c r="AA482" s="486"/>
      <c r="AB482" s="577"/>
      <c r="AC482" s="767"/>
      <c r="AD482" s="579"/>
      <c r="AE482" s="580"/>
      <c r="AF482" s="581"/>
      <c r="AG482" s="585"/>
      <c r="AH482" s="1326"/>
      <c r="AI482" s="497"/>
      <c r="AJ482" s="497"/>
      <c r="AK482" s="498"/>
      <c r="AL482" s="498"/>
      <c r="AM482" s="498"/>
      <c r="AN482" s="498"/>
      <c r="AO482" s="504"/>
      <c r="AP482" s="500"/>
      <c r="AQ482" s="486"/>
      <c r="AR482" s="486"/>
      <c r="AS482" s="577"/>
      <c r="AT482" s="767"/>
      <c r="AU482" s="579"/>
      <c r="AV482" s="580"/>
      <c r="AW482" s="581"/>
      <c r="AX482" s="585"/>
      <c r="AY482" s="1326"/>
      <c r="AZ482" s="497"/>
      <c r="BA482" s="497"/>
      <c r="BB482" s="498"/>
      <c r="BC482" s="498"/>
      <c r="BD482" s="498"/>
      <c r="BE482" s="498"/>
      <c r="BF482" s="504"/>
      <c r="BG482" s="500"/>
      <c r="BJ482" s="577"/>
      <c r="BK482" s="767"/>
      <c r="BL482" s="579"/>
      <c r="BM482" s="580"/>
      <c r="BN482" s="581"/>
      <c r="BO482" s="585"/>
      <c r="BP482" s="1326"/>
      <c r="BQ482" s="497"/>
      <c r="BR482" s="497"/>
      <c r="BS482" s="498"/>
      <c r="BT482" s="498"/>
      <c r="BU482" s="498"/>
      <c r="BV482" s="498"/>
      <c r="BW482" s="504"/>
      <c r="BX482" s="500"/>
      <c r="CA482" s="577"/>
      <c r="CB482" s="767"/>
      <c r="CC482" s="579"/>
      <c r="CD482" s="580"/>
      <c r="CE482" s="581"/>
      <c r="CF482" s="585"/>
      <c r="CG482" s="1326"/>
      <c r="CH482" s="497"/>
      <c r="CI482" s="497"/>
      <c r="CJ482" s="498"/>
      <c r="CK482" s="498"/>
      <c r="CL482" s="498"/>
      <c r="CM482" s="498"/>
      <c r="CN482" s="504"/>
      <c r="CO482" s="500"/>
      <c r="CR482" s="577"/>
      <c r="CS482" s="767"/>
      <c r="CT482" s="579"/>
      <c r="CU482" s="580"/>
      <c r="CV482" s="581"/>
      <c r="CW482" s="585"/>
      <c r="CX482" s="1326"/>
      <c r="CY482" s="497"/>
      <c r="CZ482" s="497"/>
      <c r="DA482" s="498"/>
      <c r="DB482" s="498"/>
      <c r="DC482" s="498"/>
      <c r="DD482" s="498"/>
      <c r="DE482" s="504"/>
      <c r="DF482" s="500"/>
      <c r="DI482" s="577"/>
      <c r="DJ482" s="767"/>
      <c r="DK482" s="579"/>
      <c r="DL482" s="580"/>
      <c r="DM482" s="581"/>
      <c r="DN482" s="585"/>
      <c r="DO482" s="1326"/>
      <c r="DP482" s="497"/>
      <c r="DQ482" s="497"/>
      <c r="DR482" s="498"/>
      <c r="DS482" s="498"/>
      <c r="DT482" s="498"/>
      <c r="DU482" s="498"/>
      <c r="DV482" s="504"/>
      <c r="DW482" s="500"/>
      <c r="DZ482" s="577"/>
      <c r="EA482" s="767"/>
      <c r="EB482" s="579"/>
      <c r="EC482" s="580"/>
      <c r="ED482" s="581"/>
      <c r="EE482" s="585"/>
      <c r="EF482" s="1326"/>
      <c r="EG482" s="497"/>
      <c r="EH482" s="497"/>
      <c r="EI482" s="498"/>
      <c r="EJ482" s="498"/>
      <c r="EK482" s="498"/>
      <c r="EL482" s="498"/>
      <c r="EM482" s="504"/>
      <c r="EN482" s="500"/>
      <c r="EQ482" s="665"/>
      <c r="ER482" s="666"/>
      <c r="ES482" s="667"/>
      <c r="ET482" s="668"/>
      <c r="EU482" s="669"/>
      <c r="EV482" s="691"/>
      <c r="EW482" s="1326"/>
      <c r="EX482" s="497" t="e">
        <f t="shared" si="9956"/>
        <v>#N/A</v>
      </c>
      <c r="EY482" s="497" t="e">
        <f t="shared" si="9957"/>
        <v>#N/A</v>
      </c>
      <c r="EZ482" s="498" t="e">
        <f t="shared" si="9958"/>
        <v>#N/A</v>
      </c>
      <c r="FA482" s="498">
        <f t="shared" si="9959"/>
        <v>0</v>
      </c>
      <c r="FB482" s="498">
        <f t="shared" si="9960"/>
        <v>0</v>
      </c>
      <c r="FC482" s="498" t="e">
        <f t="shared" si="9961"/>
        <v>#N/A</v>
      </c>
      <c r="FD482" s="504">
        <f t="shared" si="9962"/>
        <v>0</v>
      </c>
      <c r="FE482" s="500">
        <f t="shared" si="9963"/>
        <v>0</v>
      </c>
      <c r="FH482" s="665"/>
      <c r="FI482" s="666"/>
      <c r="FJ482" s="667"/>
      <c r="FK482" s="668"/>
      <c r="FL482" s="669"/>
      <c r="FM482" s="691"/>
      <c r="FN482" s="1326"/>
      <c r="FO482" s="497" t="e">
        <f t="shared" si="9964"/>
        <v>#N/A</v>
      </c>
      <c r="FP482" s="497" t="e">
        <f t="shared" si="9965"/>
        <v>#N/A</v>
      </c>
      <c r="FQ482" s="498" t="e">
        <f t="shared" si="9966"/>
        <v>#N/A</v>
      </c>
      <c r="FR482" s="498">
        <f t="shared" si="9967"/>
        <v>0</v>
      </c>
      <c r="FS482" s="498">
        <f t="shared" si="9968"/>
        <v>0</v>
      </c>
      <c r="FT482" s="498" t="e">
        <f t="shared" si="9969"/>
        <v>#N/A</v>
      </c>
      <c r="FU482" s="504">
        <f t="shared" si="9970"/>
        <v>0</v>
      </c>
      <c r="FV482" s="500">
        <f t="shared" si="9971"/>
        <v>0</v>
      </c>
      <c r="FY482" s="665"/>
      <c r="FZ482" s="666"/>
      <c r="GA482" s="667"/>
      <c r="GB482" s="668"/>
      <c r="GC482" s="669"/>
      <c r="GD482" s="691"/>
      <c r="GE482" s="1326"/>
      <c r="GF482" s="497" t="e">
        <f t="shared" si="9972"/>
        <v>#N/A</v>
      </c>
      <c r="GG482" s="497" t="e">
        <f t="shared" si="9973"/>
        <v>#N/A</v>
      </c>
      <c r="GH482" s="498" t="e">
        <f t="shared" si="9974"/>
        <v>#N/A</v>
      </c>
      <c r="GI482" s="498">
        <f t="shared" si="9975"/>
        <v>0</v>
      </c>
      <c r="GJ482" s="498">
        <f t="shared" si="9976"/>
        <v>0</v>
      </c>
      <c r="GK482" s="498" t="e">
        <f t="shared" si="9977"/>
        <v>#N/A</v>
      </c>
      <c r="GL482" s="504">
        <f t="shared" si="9978"/>
        <v>0</v>
      </c>
      <c r="GM482" s="500">
        <f t="shared" si="9979"/>
        <v>0</v>
      </c>
      <c r="GP482" s="665"/>
      <c r="GQ482" s="666"/>
      <c r="GR482" s="667"/>
      <c r="GS482" s="668"/>
      <c r="GT482" s="669"/>
      <c r="GU482" s="691"/>
      <c r="GV482" s="1326"/>
      <c r="GW482" s="497" t="e">
        <f t="shared" si="9980"/>
        <v>#N/A</v>
      </c>
      <c r="GX482" s="497" t="e">
        <f t="shared" si="9981"/>
        <v>#N/A</v>
      </c>
      <c r="GY482" s="498" t="e">
        <f t="shared" si="9982"/>
        <v>#N/A</v>
      </c>
      <c r="GZ482" s="498">
        <f t="shared" si="9983"/>
        <v>0</v>
      </c>
      <c r="HA482" s="498">
        <f t="shared" si="9984"/>
        <v>0</v>
      </c>
      <c r="HB482" s="498" t="e">
        <f t="shared" si="9985"/>
        <v>#N/A</v>
      </c>
      <c r="HC482" s="504">
        <f t="shared" si="9986"/>
        <v>0</v>
      </c>
      <c r="HD482" s="500">
        <f t="shared" si="9987"/>
        <v>0</v>
      </c>
      <c r="HG482" s="665"/>
      <c r="HH482" s="666"/>
      <c r="HI482" s="667"/>
      <c r="HJ482" s="668"/>
      <c r="HK482" s="669"/>
      <c r="HL482" s="691"/>
      <c r="HM482" s="1326"/>
      <c r="HN482" s="497" t="e">
        <f t="shared" si="9988"/>
        <v>#N/A</v>
      </c>
      <c r="HO482" s="497" t="e">
        <f t="shared" si="9989"/>
        <v>#N/A</v>
      </c>
      <c r="HP482" s="498" t="e">
        <f t="shared" si="9990"/>
        <v>#N/A</v>
      </c>
      <c r="HQ482" s="498">
        <f t="shared" si="9991"/>
        <v>0</v>
      </c>
      <c r="HR482" s="498">
        <f t="shared" si="9992"/>
        <v>0</v>
      </c>
      <c r="HS482" s="498" t="e">
        <f t="shared" si="9993"/>
        <v>#N/A</v>
      </c>
      <c r="HT482" s="504">
        <f t="shared" si="9994"/>
        <v>0</v>
      </c>
      <c r="HU482" s="500">
        <f t="shared" si="9995"/>
        <v>0</v>
      </c>
      <c r="HX482" s="665"/>
      <c r="HY482" s="666"/>
      <c r="HZ482" s="667"/>
      <c r="IA482" s="668"/>
      <c r="IB482" s="669"/>
      <c r="IC482" s="691"/>
      <c r="ID482" s="1326"/>
      <c r="IE482" s="497" t="e">
        <f t="shared" si="9996"/>
        <v>#N/A</v>
      </c>
      <c r="IF482" s="497" t="e">
        <f t="shared" si="9997"/>
        <v>#N/A</v>
      </c>
      <c r="IG482" s="498" t="e">
        <f t="shared" si="9998"/>
        <v>#N/A</v>
      </c>
      <c r="IH482" s="498">
        <f t="shared" si="9999"/>
        <v>0</v>
      </c>
      <c r="II482" s="498">
        <f t="shared" si="10000"/>
        <v>0</v>
      </c>
      <c r="IJ482" s="498" t="e">
        <f t="shared" si="10001"/>
        <v>#N/A</v>
      </c>
      <c r="IK482" s="504">
        <f t="shared" si="10002"/>
        <v>0</v>
      </c>
      <c r="IL482" s="500">
        <f t="shared" si="10003"/>
        <v>0</v>
      </c>
      <c r="IO482" s="665"/>
      <c r="IP482" s="666"/>
      <c r="IQ482" s="667"/>
      <c r="IR482" s="668"/>
      <c r="IS482" s="669"/>
      <c r="IT482" s="691"/>
      <c r="IU482" s="1326"/>
      <c r="IV482" s="497" t="e">
        <f t="shared" si="10004"/>
        <v>#N/A</v>
      </c>
      <c r="IW482" s="497" t="e">
        <f t="shared" si="10005"/>
        <v>#N/A</v>
      </c>
      <c r="IX482" s="498" t="e">
        <f t="shared" si="10006"/>
        <v>#N/A</v>
      </c>
      <c r="IY482" s="498">
        <f t="shared" si="10007"/>
        <v>0</v>
      </c>
      <c r="IZ482" s="498">
        <f t="shared" si="10008"/>
        <v>0</v>
      </c>
      <c r="JA482" s="498" t="e">
        <f t="shared" si="10009"/>
        <v>#N/A</v>
      </c>
      <c r="JB482" s="504">
        <f t="shared" si="10010"/>
        <v>0</v>
      </c>
      <c r="JC482" s="500">
        <f t="shared" si="10011"/>
        <v>0</v>
      </c>
      <c r="JF482" s="665"/>
      <c r="JG482" s="666"/>
      <c r="JH482" s="667"/>
      <c r="JI482" s="668"/>
      <c r="JJ482" s="669"/>
      <c r="JK482" s="691"/>
      <c r="JL482" s="1326"/>
      <c r="JM482" s="497" t="e">
        <f t="shared" si="10012"/>
        <v>#N/A</v>
      </c>
      <c r="JN482" s="497" t="e">
        <f t="shared" si="10013"/>
        <v>#N/A</v>
      </c>
      <c r="JO482" s="498" t="e">
        <f t="shared" si="10014"/>
        <v>#N/A</v>
      </c>
      <c r="JP482" s="498">
        <f t="shared" si="10015"/>
        <v>0</v>
      </c>
      <c r="JQ482" s="498">
        <f t="shared" si="10016"/>
        <v>0</v>
      </c>
      <c r="JR482" s="498" t="e">
        <f t="shared" si="10017"/>
        <v>#N/A</v>
      </c>
      <c r="JS482" s="504">
        <f t="shared" si="10018"/>
        <v>0</v>
      </c>
      <c r="JT482" s="500">
        <f t="shared" si="10019"/>
        <v>0</v>
      </c>
      <c r="JW482" s="665"/>
      <c r="JX482" s="666"/>
      <c r="JY482" s="667"/>
      <c r="JZ482" s="668"/>
      <c r="KA482" s="669"/>
      <c r="KB482" s="691"/>
      <c r="KC482" s="1326"/>
      <c r="KD482" s="497" t="e">
        <f t="shared" si="10020"/>
        <v>#N/A</v>
      </c>
      <c r="KE482" s="497" t="e">
        <f t="shared" si="10021"/>
        <v>#N/A</v>
      </c>
      <c r="KF482" s="498" t="e">
        <f t="shared" si="10022"/>
        <v>#N/A</v>
      </c>
      <c r="KG482" s="498">
        <f t="shared" si="10023"/>
        <v>0</v>
      </c>
      <c r="KH482" s="498">
        <f t="shared" si="10024"/>
        <v>0</v>
      </c>
      <c r="KI482" s="498" t="e">
        <f t="shared" si="10025"/>
        <v>#N/A</v>
      </c>
      <c r="KJ482" s="504">
        <f t="shared" si="10026"/>
        <v>0</v>
      </c>
      <c r="KK482" s="500">
        <f t="shared" si="10027"/>
        <v>0</v>
      </c>
      <c r="KN482" s="665"/>
      <c r="KO482" s="666"/>
      <c r="KP482" s="667"/>
      <c r="KQ482" s="668"/>
      <c r="KR482" s="669"/>
      <c r="KS482" s="691"/>
      <c r="KT482" s="1326"/>
      <c r="KU482" s="497" t="e">
        <f t="shared" si="10028"/>
        <v>#N/A</v>
      </c>
      <c r="KV482" s="497" t="e">
        <f t="shared" si="10029"/>
        <v>#N/A</v>
      </c>
      <c r="KW482" s="498" t="e">
        <f t="shared" si="10030"/>
        <v>#N/A</v>
      </c>
      <c r="KX482" s="498">
        <f t="shared" si="10031"/>
        <v>0</v>
      </c>
      <c r="KY482" s="498">
        <f t="shared" si="10032"/>
        <v>0</v>
      </c>
      <c r="KZ482" s="498" t="e">
        <f t="shared" si="10033"/>
        <v>#N/A</v>
      </c>
      <c r="LA482" s="504">
        <f t="shared" si="10034"/>
        <v>0</v>
      </c>
      <c r="LB482" s="500">
        <f t="shared" si="10035"/>
        <v>0</v>
      </c>
      <c r="LE482" s="665"/>
      <c r="LF482" s="666"/>
      <c r="LG482" s="667"/>
      <c r="LH482" s="668"/>
      <c r="LI482" s="669"/>
      <c r="LJ482" s="691"/>
      <c r="LK482" s="1326"/>
      <c r="LL482" s="497" t="e">
        <f t="shared" si="10036"/>
        <v>#N/A</v>
      </c>
      <c r="LM482" s="497" t="e">
        <f t="shared" si="10037"/>
        <v>#N/A</v>
      </c>
      <c r="LN482" s="498" t="e">
        <f t="shared" si="10038"/>
        <v>#N/A</v>
      </c>
      <c r="LO482" s="498">
        <f t="shared" si="10039"/>
        <v>0</v>
      </c>
      <c r="LP482" s="498">
        <f t="shared" si="10040"/>
        <v>0</v>
      </c>
      <c r="LQ482" s="498" t="e">
        <f t="shared" si="10041"/>
        <v>#N/A</v>
      </c>
      <c r="LR482" s="504">
        <f t="shared" si="10042"/>
        <v>0</v>
      </c>
      <c r="LS482" s="500">
        <f t="shared" si="10043"/>
        <v>0</v>
      </c>
      <c r="LV482" s="665"/>
      <c r="LW482" s="666"/>
      <c r="LX482" s="667"/>
      <c r="LY482" s="668"/>
      <c r="LZ482" s="669"/>
      <c r="MA482" s="691"/>
      <c r="MB482" s="1326"/>
      <c r="MC482" s="497" t="e">
        <f t="shared" si="10044"/>
        <v>#N/A</v>
      </c>
      <c r="MD482" s="497" t="e">
        <f t="shared" si="10045"/>
        <v>#N/A</v>
      </c>
      <c r="ME482" s="498" t="e">
        <f t="shared" si="10046"/>
        <v>#N/A</v>
      </c>
      <c r="MF482" s="498">
        <f t="shared" si="10047"/>
        <v>0</v>
      </c>
      <c r="MG482" s="498">
        <f t="shared" si="10048"/>
        <v>0</v>
      </c>
      <c r="MH482" s="498" t="e">
        <f t="shared" si="10049"/>
        <v>#N/A</v>
      </c>
      <c r="MI482" s="504">
        <f t="shared" si="10050"/>
        <v>0</v>
      </c>
      <c r="MJ482" s="500">
        <f t="shared" si="10051"/>
        <v>0</v>
      </c>
      <c r="MM482" s="665"/>
      <c r="MN482" s="666"/>
      <c r="MO482" s="667"/>
      <c r="MP482" s="668"/>
      <c r="MQ482" s="669"/>
      <c r="MR482" s="691"/>
      <c r="MS482" s="1326"/>
      <c r="MT482" s="497" t="e">
        <f t="shared" si="10052"/>
        <v>#N/A</v>
      </c>
      <c r="MU482" s="497" t="e">
        <f t="shared" si="10053"/>
        <v>#N/A</v>
      </c>
      <c r="MV482" s="498" t="e">
        <f t="shared" si="10054"/>
        <v>#N/A</v>
      </c>
      <c r="MW482" s="498">
        <f t="shared" si="10055"/>
        <v>0</v>
      </c>
      <c r="MX482" s="498">
        <f t="shared" si="10056"/>
        <v>0</v>
      </c>
      <c r="MY482" s="498" t="e">
        <f t="shared" si="10057"/>
        <v>#N/A</v>
      </c>
      <c r="MZ482" s="504">
        <f t="shared" si="10058"/>
        <v>0</v>
      </c>
      <c r="NA482" s="500">
        <f t="shared" si="10059"/>
        <v>0</v>
      </c>
      <c r="ND482" s="665"/>
      <c r="NE482" s="666"/>
      <c r="NF482" s="667"/>
      <c r="NG482" s="668"/>
      <c r="NH482" s="669"/>
      <c r="NI482" s="691"/>
      <c r="NJ482" s="1326"/>
      <c r="NK482" s="497" t="e">
        <f t="shared" si="10060"/>
        <v>#N/A</v>
      </c>
      <c r="NL482" s="497" t="e">
        <f t="shared" si="10061"/>
        <v>#N/A</v>
      </c>
      <c r="NM482" s="498" t="e">
        <f t="shared" si="10062"/>
        <v>#N/A</v>
      </c>
      <c r="NN482" s="498">
        <f t="shared" si="10063"/>
        <v>0</v>
      </c>
      <c r="NO482" s="498">
        <f t="shared" si="10064"/>
        <v>0</v>
      </c>
      <c r="NP482" s="498" t="e">
        <f t="shared" si="10065"/>
        <v>#N/A</v>
      </c>
      <c r="NQ482" s="504">
        <f t="shared" si="10066"/>
        <v>0</v>
      </c>
      <c r="NR482" s="500">
        <f t="shared" si="10067"/>
        <v>0</v>
      </c>
      <c r="NU482" s="665"/>
      <c r="NV482" s="666"/>
      <c r="NW482" s="667"/>
      <c r="NX482" s="668"/>
      <c r="NY482" s="669"/>
      <c r="NZ482" s="691"/>
      <c r="OA482" s="1326"/>
      <c r="OB482" s="497" t="e">
        <f t="shared" si="10068"/>
        <v>#N/A</v>
      </c>
      <c r="OC482" s="497" t="e">
        <f t="shared" si="10069"/>
        <v>#N/A</v>
      </c>
      <c r="OD482" s="498" t="e">
        <f t="shared" si="10070"/>
        <v>#N/A</v>
      </c>
      <c r="OE482" s="498">
        <f t="shared" si="10071"/>
        <v>0</v>
      </c>
      <c r="OF482" s="498">
        <f t="shared" si="10072"/>
        <v>0</v>
      </c>
      <c r="OG482" s="498" t="e">
        <f t="shared" si="10073"/>
        <v>#N/A</v>
      </c>
      <c r="OH482" s="504">
        <f t="shared" si="10074"/>
        <v>0</v>
      </c>
      <c r="OI482" s="500">
        <f t="shared" si="10075"/>
        <v>0</v>
      </c>
      <c r="OL482" s="665"/>
      <c r="OM482" s="666"/>
      <c r="ON482" s="667"/>
      <c r="OO482" s="668"/>
      <c r="OP482" s="669"/>
      <c r="OQ482" s="691"/>
      <c r="OR482" s="1326"/>
      <c r="OS482" s="497" t="e">
        <f t="shared" si="10076"/>
        <v>#N/A</v>
      </c>
      <c r="OT482" s="497" t="e">
        <f t="shared" si="10077"/>
        <v>#N/A</v>
      </c>
      <c r="OU482" s="498" t="e">
        <f t="shared" si="10078"/>
        <v>#N/A</v>
      </c>
      <c r="OV482" s="498">
        <f t="shared" si="10079"/>
        <v>0</v>
      </c>
      <c r="OW482" s="498">
        <f t="shared" si="10080"/>
        <v>0</v>
      </c>
      <c r="OX482" s="498" t="e">
        <f t="shared" si="10081"/>
        <v>#N/A</v>
      </c>
      <c r="OY482" s="504">
        <f t="shared" si="10082"/>
        <v>0</v>
      </c>
      <c r="OZ482" s="500">
        <f t="shared" si="10083"/>
        <v>0</v>
      </c>
      <c r="PC482" s="665"/>
      <c r="PD482" s="666"/>
      <c r="PE482" s="667"/>
      <c r="PF482" s="668"/>
      <c r="PG482" s="669"/>
      <c r="PH482" s="691"/>
      <c r="PI482" s="1326"/>
      <c r="PJ482" s="497" t="e">
        <f t="shared" si="10084"/>
        <v>#N/A</v>
      </c>
      <c r="PK482" s="497" t="e">
        <f t="shared" si="10085"/>
        <v>#N/A</v>
      </c>
      <c r="PL482" s="498" t="e">
        <f t="shared" si="10086"/>
        <v>#N/A</v>
      </c>
      <c r="PM482" s="498">
        <f t="shared" si="10087"/>
        <v>0</v>
      </c>
      <c r="PN482" s="498">
        <f t="shared" si="10088"/>
        <v>0</v>
      </c>
      <c r="PO482" s="498" t="e">
        <f t="shared" si="10089"/>
        <v>#N/A</v>
      </c>
      <c r="PP482" s="504">
        <f t="shared" si="10090"/>
        <v>0</v>
      </c>
      <c r="PQ482" s="500">
        <f t="shared" si="10091"/>
        <v>0</v>
      </c>
      <c r="PT482" s="665"/>
      <c r="PU482" s="666"/>
      <c r="PV482" s="667"/>
      <c r="PW482" s="668"/>
      <c r="PX482" s="669"/>
      <c r="PY482" s="691"/>
      <c r="PZ482" s="1326"/>
      <c r="QA482" s="497" t="e">
        <f t="shared" si="10092"/>
        <v>#N/A</v>
      </c>
      <c r="QB482" s="497" t="e">
        <f t="shared" si="10093"/>
        <v>#N/A</v>
      </c>
      <c r="QC482" s="498" t="e">
        <f t="shared" si="10094"/>
        <v>#N/A</v>
      </c>
      <c r="QD482" s="498">
        <f t="shared" si="10095"/>
        <v>0</v>
      </c>
      <c r="QE482" s="498">
        <f t="shared" si="10096"/>
        <v>0</v>
      </c>
      <c r="QF482" s="498" t="e">
        <f t="shared" si="10097"/>
        <v>#N/A</v>
      </c>
      <c r="QG482" s="504">
        <f t="shared" si="10098"/>
        <v>0</v>
      </c>
      <c r="QH482" s="500">
        <f t="shared" si="10099"/>
        <v>0</v>
      </c>
      <c r="QK482" s="665"/>
      <c r="QL482" s="666"/>
      <c r="QM482" s="667"/>
      <c r="QN482" s="668"/>
      <c r="QO482" s="669"/>
      <c r="QP482" s="691"/>
      <c r="QQ482" s="1326"/>
      <c r="QR482" s="497" t="e">
        <f t="shared" si="10100"/>
        <v>#N/A</v>
      </c>
      <c r="QS482" s="497" t="e">
        <f t="shared" si="10101"/>
        <v>#N/A</v>
      </c>
      <c r="QT482" s="498" t="e">
        <f t="shared" si="10102"/>
        <v>#N/A</v>
      </c>
      <c r="QU482" s="498">
        <f t="shared" si="10103"/>
        <v>0</v>
      </c>
      <c r="QV482" s="498">
        <f t="shared" si="10104"/>
        <v>0</v>
      </c>
      <c r="QW482" s="498" t="e">
        <f t="shared" si="10105"/>
        <v>#N/A</v>
      </c>
      <c r="QX482" s="504">
        <f t="shared" si="10106"/>
        <v>0</v>
      </c>
      <c r="QY482" s="500">
        <f t="shared" si="10107"/>
        <v>0</v>
      </c>
      <c r="RB482" s="428"/>
      <c r="RC482" s="436"/>
      <c r="RD482" s="440"/>
      <c r="RE482" s="406"/>
      <c r="RF482" s="438"/>
      <c r="RG482" s="439"/>
      <c r="RH482" s="439"/>
      <c r="RI482" s="497"/>
      <c r="RJ482" s="497"/>
      <c r="RK482" s="501"/>
      <c r="RL482" s="501"/>
      <c r="RM482" s="501"/>
      <c r="RN482" s="501"/>
      <c r="RO482" s="505"/>
      <c r="RP482" s="503"/>
      <c r="RS482" s="428"/>
      <c r="RT482" s="436"/>
      <c r="RU482" s="440"/>
      <c r="RV482" s="406"/>
      <c r="RW482" s="438"/>
      <c r="RX482" s="439"/>
      <c r="RY482" s="439"/>
      <c r="RZ482" s="497"/>
      <c r="SA482" s="497"/>
      <c r="SB482" s="501"/>
      <c r="SC482" s="501"/>
      <c r="SD482" s="501"/>
      <c r="SE482" s="501"/>
      <c r="SF482" s="505"/>
      <c r="SG482" s="503"/>
      <c r="SJ482" s="428"/>
      <c r="SK482" s="436"/>
      <c r="SL482" s="440"/>
      <c r="SM482" s="406"/>
      <c r="SN482" s="438"/>
      <c r="SO482" s="439"/>
      <c r="SP482" s="439"/>
      <c r="SQ482" s="497"/>
      <c r="SR482" s="497"/>
      <c r="SS482" s="501"/>
      <c r="ST482" s="501"/>
      <c r="SU482" s="501"/>
      <c r="SV482" s="501"/>
      <c r="SW482" s="505"/>
      <c r="SX482" s="503"/>
    </row>
    <row r="483" spans="2:518" ht="46.5" hidden="1" customHeight="1" thickTop="1" thickBot="1">
      <c r="B483" s="571"/>
      <c r="C483" s="572"/>
      <c r="D483" s="573"/>
      <c r="E483" s="574"/>
      <c r="F483" s="575"/>
      <c r="G483" s="576"/>
      <c r="H483" s="595"/>
      <c r="K483" s="571"/>
      <c r="L483" s="766"/>
      <c r="M483" s="573"/>
      <c r="N483" s="574"/>
      <c r="O483" s="575"/>
      <c r="P483" s="576"/>
      <c r="Q483" s="1326"/>
      <c r="R483" s="497"/>
      <c r="S483" s="497"/>
      <c r="T483" s="501"/>
      <c r="U483" s="501"/>
      <c r="V483" s="501"/>
      <c r="W483" s="501"/>
      <c r="X483" s="505"/>
      <c r="Y483" s="503"/>
      <c r="Z483" s="486"/>
      <c r="AA483" s="486"/>
      <c r="AB483" s="571"/>
      <c r="AC483" s="766"/>
      <c r="AD483" s="573"/>
      <c r="AE483" s="574"/>
      <c r="AF483" s="575"/>
      <c r="AG483" s="576"/>
      <c r="AH483" s="1326"/>
      <c r="AI483" s="497"/>
      <c r="AJ483" s="497"/>
      <c r="AK483" s="501"/>
      <c r="AL483" s="501"/>
      <c r="AM483" s="501"/>
      <c r="AN483" s="501"/>
      <c r="AO483" s="505"/>
      <c r="AP483" s="503"/>
      <c r="AQ483" s="486"/>
      <c r="AR483" s="486"/>
      <c r="AS483" s="571"/>
      <c r="AT483" s="766"/>
      <c r="AU483" s="573"/>
      <c r="AV483" s="574"/>
      <c r="AW483" s="575"/>
      <c r="AX483" s="576"/>
      <c r="AY483" s="1326"/>
      <c r="AZ483" s="497"/>
      <c r="BA483" s="497"/>
      <c r="BB483" s="501"/>
      <c r="BC483" s="501"/>
      <c r="BD483" s="501"/>
      <c r="BE483" s="501"/>
      <c r="BF483" s="505"/>
      <c r="BG483" s="503"/>
      <c r="BJ483" s="571"/>
      <c r="BK483" s="766"/>
      <c r="BL483" s="573"/>
      <c r="BM483" s="574"/>
      <c r="BN483" s="575"/>
      <c r="BO483" s="576"/>
      <c r="BP483" s="1326"/>
      <c r="BQ483" s="497"/>
      <c r="BR483" s="497"/>
      <c r="BS483" s="501"/>
      <c r="BT483" s="501"/>
      <c r="BU483" s="501"/>
      <c r="BV483" s="501"/>
      <c r="BW483" s="505"/>
      <c r="BX483" s="503"/>
      <c r="CA483" s="571"/>
      <c r="CB483" s="766"/>
      <c r="CC483" s="573"/>
      <c r="CD483" s="574"/>
      <c r="CE483" s="575"/>
      <c r="CF483" s="576"/>
      <c r="CG483" s="1326"/>
      <c r="CH483" s="497"/>
      <c r="CI483" s="497"/>
      <c r="CJ483" s="501"/>
      <c r="CK483" s="501"/>
      <c r="CL483" s="501"/>
      <c r="CM483" s="501"/>
      <c r="CN483" s="505"/>
      <c r="CO483" s="503"/>
      <c r="CR483" s="571"/>
      <c r="CS483" s="766"/>
      <c r="CT483" s="573"/>
      <c r="CU483" s="574"/>
      <c r="CV483" s="575"/>
      <c r="CW483" s="576"/>
      <c r="CX483" s="1326"/>
      <c r="CY483" s="497"/>
      <c r="CZ483" s="497"/>
      <c r="DA483" s="501"/>
      <c r="DB483" s="501"/>
      <c r="DC483" s="501"/>
      <c r="DD483" s="501"/>
      <c r="DE483" s="505"/>
      <c r="DF483" s="503"/>
      <c r="DI483" s="571"/>
      <c r="DJ483" s="766"/>
      <c r="DK483" s="573"/>
      <c r="DL483" s="574"/>
      <c r="DM483" s="575"/>
      <c r="DN483" s="576"/>
      <c r="DO483" s="1326"/>
      <c r="DP483" s="497"/>
      <c r="DQ483" s="497"/>
      <c r="DR483" s="501"/>
      <c r="DS483" s="501"/>
      <c r="DT483" s="501"/>
      <c r="DU483" s="501"/>
      <c r="DV483" s="505"/>
      <c r="DW483" s="503"/>
      <c r="DZ483" s="571"/>
      <c r="EA483" s="766"/>
      <c r="EB483" s="573"/>
      <c r="EC483" s="574"/>
      <c r="ED483" s="575"/>
      <c r="EE483" s="576"/>
      <c r="EF483" s="1326"/>
      <c r="EG483" s="497"/>
      <c r="EH483" s="497"/>
      <c r="EI483" s="501"/>
      <c r="EJ483" s="501"/>
      <c r="EK483" s="501"/>
      <c r="EL483" s="501"/>
      <c r="EM483" s="505"/>
      <c r="EN483" s="503"/>
      <c r="EQ483" s="659"/>
      <c r="ER483" s="660"/>
      <c r="ES483" s="661"/>
      <c r="ET483" s="662"/>
      <c r="EU483" s="663"/>
      <c r="EV483" s="664"/>
      <c r="EW483" s="1326"/>
      <c r="EX483" s="497"/>
      <c r="EY483" s="497"/>
      <c r="EZ483" s="501"/>
      <c r="FA483" s="501"/>
      <c r="FB483" s="501"/>
      <c r="FC483" s="501"/>
      <c r="FD483" s="505"/>
      <c r="FE483" s="503"/>
      <c r="FH483" s="659"/>
      <c r="FI483" s="660"/>
      <c r="FJ483" s="661"/>
      <c r="FK483" s="662"/>
      <c r="FL483" s="663"/>
      <c r="FM483" s="664"/>
      <c r="FN483" s="1326"/>
      <c r="FO483" s="497"/>
      <c r="FP483" s="497"/>
      <c r="FQ483" s="501"/>
      <c r="FR483" s="501"/>
      <c r="FS483" s="501"/>
      <c r="FT483" s="501"/>
      <c r="FU483" s="505"/>
      <c r="FV483" s="503"/>
      <c r="FY483" s="659"/>
      <c r="FZ483" s="660"/>
      <c r="GA483" s="661"/>
      <c r="GB483" s="662"/>
      <c r="GC483" s="663"/>
      <c r="GD483" s="664"/>
      <c r="GE483" s="1326"/>
      <c r="GF483" s="497"/>
      <c r="GG483" s="497"/>
      <c r="GH483" s="501"/>
      <c r="GI483" s="501"/>
      <c r="GJ483" s="501"/>
      <c r="GK483" s="501"/>
      <c r="GL483" s="505"/>
      <c r="GM483" s="503"/>
      <c r="GP483" s="659"/>
      <c r="GQ483" s="660"/>
      <c r="GR483" s="661"/>
      <c r="GS483" s="662"/>
      <c r="GT483" s="663"/>
      <c r="GU483" s="664"/>
      <c r="GV483" s="1326"/>
      <c r="GW483" s="497"/>
      <c r="GX483" s="497"/>
      <c r="GY483" s="501"/>
      <c r="GZ483" s="501"/>
      <c r="HA483" s="501"/>
      <c r="HB483" s="501"/>
      <c r="HC483" s="505"/>
      <c r="HD483" s="503"/>
      <c r="HG483" s="659"/>
      <c r="HH483" s="660"/>
      <c r="HI483" s="661"/>
      <c r="HJ483" s="662"/>
      <c r="HK483" s="663"/>
      <c r="HL483" s="664"/>
      <c r="HM483" s="1326"/>
      <c r="HN483" s="497"/>
      <c r="HO483" s="497"/>
      <c r="HP483" s="501"/>
      <c r="HQ483" s="501"/>
      <c r="HR483" s="501"/>
      <c r="HS483" s="501"/>
      <c r="HT483" s="505"/>
      <c r="HU483" s="503"/>
      <c r="HX483" s="659"/>
      <c r="HY483" s="660"/>
      <c r="HZ483" s="661"/>
      <c r="IA483" s="662"/>
      <c r="IB483" s="663"/>
      <c r="IC483" s="664"/>
      <c r="ID483" s="1326"/>
      <c r="IE483" s="497"/>
      <c r="IF483" s="497"/>
      <c r="IG483" s="501"/>
      <c r="IH483" s="501"/>
      <c r="II483" s="501"/>
      <c r="IJ483" s="501"/>
      <c r="IK483" s="505"/>
      <c r="IL483" s="503"/>
      <c r="IO483" s="659"/>
      <c r="IP483" s="660"/>
      <c r="IQ483" s="661"/>
      <c r="IR483" s="662"/>
      <c r="IS483" s="663"/>
      <c r="IT483" s="664"/>
      <c r="IU483" s="1326"/>
      <c r="IV483" s="497"/>
      <c r="IW483" s="497"/>
      <c r="IX483" s="501"/>
      <c r="IY483" s="501"/>
      <c r="IZ483" s="501"/>
      <c r="JA483" s="501"/>
      <c r="JB483" s="505"/>
      <c r="JC483" s="503"/>
      <c r="JF483" s="659"/>
      <c r="JG483" s="660"/>
      <c r="JH483" s="661"/>
      <c r="JI483" s="662"/>
      <c r="JJ483" s="663"/>
      <c r="JK483" s="664"/>
      <c r="JL483" s="1326"/>
      <c r="JM483" s="497"/>
      <c r="JN483" s="497"/>
      <c r="JO483" s="501"/>
      <c r="JP483" s="501"/>
      <c r="JQ483" s="501"/>
      <c r="JR483" s="501"/>
      <c r="JS483" s="505"/>
      <c r="JT483" s="503"/>
      <c r="JW483" s="659"/>
      <c r="JX483" s="660"/>
      <c r="JY483" s="661"/>
      <c r="JZ483" s="662"/>
      <c r="KA483" s="663"/>
      <c r="KB483" s="664"/>
      <c r="KC483" s="1326"/>
      <c r="KD483" s="497"/>
      <c r="KE483" s="497"/>
      <c r="KF483" s="501"/>
      <c r="KG483" s="501"/>
      <c r="KH483" s="501"/>
      <c r="KI483" s="501"/>
      <c r="KJ483" s="505"/>
      <c r="KK483" s="503"/>
      <c r="KN483" s="659"/>
      <c r="KO483" s="660"/>
      <c r="KP483" s="661"/>
      <c r="KQ483" s="662"/>
      <c r="KR483" s="663"/>
      <c r="KS483" s="664"/>
      <c r="KT483" s="1326"/>
      <c r="KU483" s="497"/>
      <c r="KV483" s="497"/>
      <c r="KW483" s="501"/>
      <c r="KX483" s="501"/>
      <c r="KY483" s="501"/>
      <c r="KZ483" s="501"/>
      <c r="LA483" s="505"/>
      <c r="LB483" s="503"/>
      <c r="LE483" s="659"/>
      <c r="LF483" s="660"/>
      <c r="LG483" s="661"/>
      <c r="LH483" s="662"/>
      <c r="LI483" s="663"/>
      <c r="LJ483" s="664"/>
      <c r="LK483" s="1326"/>
      <c r="LL483" s="497"/>
      <c r="LM483" s="497"/>
      <c r="LN483" s="501"/>
      <c r="LO483" s="501"/>
      <c r="LP483" s="501"/>
      <c r="LQ483" s="501"/>
      <c r="LR483" s="505"/>
      <c r="LS483" s="503"/>
      <c r="LV483" s="659"/>
      <c r="LW483" s="660"/>
      <c r="LX483" s="661"/>
      <c r="LY483" s="662"/>
      <c r="LZ483" s="663"/>
      <c r="MA483" s="664"/>
      <c r="MB483" s="1326"/>
      <c r="MC483" s="497"/>
      <c r="MD483" s="497"/>
      <c r="ME483" s="501"/>
      <c r="MF483" s="501"/>
      <c r="MG483" s="501"/>
      <c r="MH483" s="501"/>
      <c r="MI483" s="505"/>
      <c r="MJ483" s="503"/>
      <c r="MM483" s="659"/>
      <c r="MN483" s="660"/>
      <c r="MO483" s="661"/>
      <c r="MP483" s="662"/>
      <c r="MQ483" s="663"/>
      <c r="MR483" s="664"/>
      <c r="MS483" s="1326"/>
      <c r="MT483" s="497"/>
      <c r="MU483" s="497"/>
      <c r="MV483" s="501"/>
      <c r="MW483" s="501"/>
      <c r="MX483" s="501"/>
      <c r="MY483" s="501"/>
      <c r="MZ483" s="505"/>
      <c r="NA483" s="503"/>
      <c r="ND483" s="659"/>
      <c r="NE483" s="660"/>
      <c r="NF483" s="661"/>
      <c r="NG483" s="662"/>
      <c r="NH483" s="663"/>
      <c r="NI483" s="664"/>
      <c r="NJ483" s="1326"/>
      <c r="NK483" s="497"/>
      <c r="NL483" s="497"/>
      <c r="NM483" s="501"/>
      <c r="NN483" s="501"/>
      <c r="NO483" s="501"/>
      <c r="NP483" s="501"/>
      <c r="NQ483" s="505"/>
      <c r="NR483" s="503"/>
      <c r="NU483" s="659"/>
      <c r="NV483" s="660"/>
      <c r="NW483" s="661"/>
      <c r="NX483" s="662"/>
      <c r="NY483" s="663"/>
      <c r="NZ483" s="664"/>
      <c r="OA483" s="1326"/>
      <c r="OB483" s="497"/>
      <c r="OC483" s="497"/>
      <c r="OD483" s="501"/>
      <c r="OE483" s="501"/>
      <c r="OF483" s="501"/>
      <c r="OG483" s="501"/>
      <c r="OH483" s="505"/>
      <c r="OI483" s="503"/>
      <c r="OL483" s="659"/>
      <c r="OM483" s="660"/>
      <c r="ON483" s="661"/>
      <c r="OO483" s="662"/>
      <c r="OP483" s="663"/>
      <c r="OQ483" s="664"/>
      <c r="OR483" s="1326"/>
      <c r="OS483" s="497"/>
      <c r="OT483" s="497"/>
      <c r="OU483" s="501"/>
      <c r="OV483" s="501"/>
      <c r="OW483" s="501"/>
      <c r="OX483" s="501"/>
      <c r="OY483" s="505"/>
      <c r="OZ483" s="503"/>
      <c r="PC483" s="659"/>
      <c r="PD483" s="660"/>
      <c r="PE483" s="661"/>
      <c r="PF483" s="662"/>
      <c r="PG483" s="663"/>
      <c r="PH483" s="664"/>
      <c r="PI483" s="1326"/>
      <c r="PJ483" s="497"/>
      <c r="PK483" s="497"/>
      <c r="PL483" s="501"/>
      <c r="PM483" s="501"/>
      <c r="PN483" s="501"/>
      <c r="PO483" s="501"/>
      <c r="PP483" s="505"/>
      <c r="PQ483" s="503"/>
      <c r="PT483" s="659"/>
      <c r="PU483" s="660"/>
      <c r="PV483" s="661"/>
      <c r="PW483" s="662"/>
      <c r="PX483" s="663"/>
      <c r="PY483" s="664"/>
      <c r="PZ483" s="1326"/>
      <c r="QA483" s="497"/>
      <c r="QB483" s="497"/>
      <c r="QC483" s="501"/>
      <c r="QD483" s="501"/>
      <c r="QE483" s="501"/>
      <c r="QF483" s="501"/>
      <c r="QG483" s="505"/>
      <c r="QH483" s="503"/>
      <c r="QK483" s="659"/>
      <c r="QL483" s="660"/>
      <c r="QM483" s="661"/>
      <c r="QN483" s="662"/>
      <c r="QO483" s="663"/>
      <c r="QP483" s="664"/>
      <c r="QQ483" s="1326"/>
      <c r="QR483" s="497"/>
      <c r="QS483" s="497"/>
      <c r="QT483" s="501"/>
      <c r="QU483" s="501"/>
      <c r="QV483" s="501"/>
      <c r="QW483" s="501"/>
      <c r="QX483" s="505"/>
      <c r="QY483" s="503"/>
      <c r="RB483" s="428"/>
      <c r="RC483" s="436"/>
      <c r="RD483" s="440"/>
      <c r="RE483" s="406"/>
      <c r="RF483" s="438"/>
      <c r="RG483" s="439"/>
      <c r="RH483" s="439"/>
      <c r="RI483" s="497"/>
      <c r="RJ483" s="497"/>
      <c r="RK483" s="501"/>
      <c r="RL483" s="501"/>
      <c r="RM483" s="501"/>
      <c r="RN483" s="501"/>
      <c r="RO483" s="505"/>
      <c r="RP483" s="503"/>
      <c r="RS483" s="428"/>
      <c r="RT483" s="436"/>
      <c r="RU483" s="440"/>
      <c r="RV483" s="406"/>
      <c r="RW483" s="438"/>
      <c r="RX483" s="439"/>
      <c r="RY483" s="439"/>
      <c r="RZ483" s="497"/>
      <c r="SA483" s="497"/>
      <c r="SB483" s="501"/>
      <c r="SC483" s="501"/>
      <c r="SD483" s="501"/>
      <c r="SE483" s="501"/>
      <c r="SF483" s="505"/>
      <c r="SG483" s="503"/>
      <c r="SJ483" s="428"/>
      <c r="SK483" s="436"/>
      <c r="SL483" s="440"/>
      <c r="SM483" s="406"/>
      <c r="SN483" s="438"/>
      <c r="SO483" s="439"/>
      <c r="SP483" s="439"/>
      <c r="SQ483" s="497"/>
      <c r="SR483" s="497"/>
      <c r="SS483" s="501"/>
      <c r="ST483" s="501"/>
      <c r="SU483" s="501"/>
      <c r="SV483" s="501"/>
      <c r="SW483" s="505"/>
      <c r="SX483" s="503"/>
    </row>
    <row r="484" spans="2:518" ht="36.75" hidden="1" customHeight="1" thickTop="1" thickBot="1">
      <c r="B484" s="577"/>
      <c r="C484" s="578"/>
      <c r="D484" s="579"/>
      <c r="E484" s="580"/>
      <c r="F484" s="581"/>
      <c r="G484" s="585"/>
      <c r="H484" s="595"/>
      <c r="K484" s="577"/>
      <c r="L484" s="767"/>
      <c r="M484" s="579"/>
      <c r="N484" s="580"/>
      <c r="O484" s="581"/>
      <c r="P484" s="585"/>
      <c r="Q484" s="1326"/>
      <c r="R484" s="497"/>
      <c r="S484" s="497"/>
      <c r="T484" s="498"/>
      <c r="U484" s="498"/>
      <c r="V484" s="498"/>
      <c r="W484" s="498"/>
      <c r="X484" s="504"/>
      <c r="Y484" s="500"/>
      <c r="Z484" s="486"/>
      <c r="AA484" s="486"/>
      <c r="AB484" s="577"/>
      <c r="AC484" s="767"/>
      <c r="AD484" s="579"/>
      <c r="AE484" s="580"/>
      <c r="AF484" s="581"/>
      <c r="AG484" s="585"/>
      <c r="AH484" s="1326"/>
      <c r="AI484" s="497"/>
      <c r="AJ484" s="497"/>
      <c r="AK484" s="498"/>
      <c r="AL484" s="498"/>
      <c r="AM484" s="498"/>
      <c r="AN484" s="498"/>
      <c r="AO484" s="504"/>
      <c r="AP484" s="500"/>
      <c r="AQ484" s="486"/>
      <c r="AR484" s="486"/>
      <c r="AS484" s="577"/>
      <c r="AT484" s="767"/>
      <c r="AU484" s="579"/>
      <c r="AV484" s="580"/>
      <c r="AW484" s="581"/>
      <c r="AX484" s="585"/>
      <c r="AY484" s="1326"/>
      <c r="AZ484" s="497"/>
      <c r="BA484" s="497"/>
      <c r="BB484" s="498"/>
      <c r="BC484" s="498"/>
      <c r="BD484" s="498"/>
      <c r="BE484" s="498"/>
      <c r="BF484" s="504"/>
      <c r="BG484" s="500"/>
      <c r="BJ484" s="577"/>
      <c r="BK484" s="767"/>
      <c r="BL484" s="579"/>
      <c r="BM484" s="580"/>
      <c r="BN484" s="581"/>
      <c r="BO484" s="585"/>
      <c r="BP484" s="1326"/>
      <c r="BQ484" s="497"/>
      <c r="BR484" s="497"/>
      <c r="BS484" s="498"/>
      <c r="BT484" s="498"/>
      <c r="BU484" s="498"/>
      <c r="BV484" s="498"/>
      <c r="BW484" s="504"/>
      <c r="BX484" s="500"/>
      <c r="CA484" s="577"/>
      <c r="CB484" s="767"/>
      <c r="CC484" s="579"/>
      <c r="CD484" s="580"/>
      <c r="CE484" s="581"/>
      <c r="CF484" s="585"/>
      <c r="CG484" s="1326"/>
      <c r="CH484" s="497"/>
      <c r="CI484" s="497"/>
      <c r="CJ484" s="498"/>
      <c r="CK484" s="498"/>
      <c r="CL484" s="498"/>
      <c r="CM484" s="498"/>
      <c r="CN484" s="504"/>
      <c r="CO484" s="500"/>
      <c r="CR484" s="577"/>
      <c r="CS484" s="767"/>
      <c r="CT484" s="579"/>
      <c r="CU484" s="580"/>
      <c r="CV484" s="581"/>
      <c r="CW484" s="585"/>
      <c r="CX484" s="1326"/>
      <c r="CY484" s="497"/>
      <c r="CZ484" s="497"/>
      <c r="DA484" s="498"/>
      <c r="DB484" s="498"/>
      <c r="DC484" s="498"/>
      <c r="DD484" s="498"/>
      <c r="DE484" s="504"/>
      <c r="DF484" s="500"/>
      <c r="DI484" s="577"/>
      <c r="DJ484" s="767"/>
      <c r="DK484" s="579"/>
      <c r="DL484" s="580"/>
      <c r="DM484" s="581"/>
      <c r="DN484" s="585"/>
      <c r="DO484" s="1326"/>
      <c r="DP484" s="497"/>
      <c r="DQ484" s="497"/>
      <c r="DR484" s="498"/>
      <c r="DS484" s="498"/>
      <c r="DT484" s="498"/>
      <c r="DU484" s="498"/>
      <c r="DV484" s="504"/>
      <c r="DW484" s="500"/>
      <c r="DZ484" s="577"/>
      <c r="EA484" s="767"/>
      <c r="EB484" s="579"/>
      <c r="EC484" s="580"/>
      <c r="ED484" s="581"/>
      <c r="EE484" s="585"/>
      <c r="EF484" s="1326"/>
      <c r="EG484" s="497"/>
      <c r="EH484" s="497"/>
      <c r="EI484" s="498"/>
      <c r="EJ484" s="498"/>
      <c r="EK484" s="498"/>
      <c r="EL484" s="498"/>
      <c r="EM484" s="504"/>
      <c r="EN484" s="500"/>
      <c r="EQ484" s="665"/>
      <c r="ER484" s="666"/>
      <c r="ES484" s="667"/>
      <c r="ET484" s="668"/>
      <c r="EU484" s="669"/>
      <c r="EV484" s="691"/>
      <c r="EW484" s="1326"/>
      <c r="EX484" s="497" t="e">
        <f t="shared" ref="EX484:EX489" si="10108">IF(EXACT(VLOOKUP(EQ484,OFERTA_0,2,FALSE),ER484),1,0)</f>
        <v>#N/A</v>
      </c>
      <c r="EY484" s="497" t="e">
        <f t="shared" ref="EY484:EY489" si="10109">IF(EXACT(VLOOKUP(EQ484,OFERTA_0,3,FALSE),ES484),1,0)</f>
        <v>#N/A</v>
      </c>
      <c r="EZ484" s="498" t="e">
        <f t="shared" ref="EZ484:EZ489" si="10110">IF(EXACT(VLOOKUP(EQ484,OFERTA_0,4,FALSE),ET484),1,0)</f>
        <v>#N/A</v>
      </c>
      <c r="FA484" s="498">
        <f t="shared" ref="FA484:FA489" si="10111">IF(EU484=0,0,1)</f>
        <v>0</v>
      </c>
      <c r="FB484" s="498">
        <f t="shared" ref="FB484:FB489" si="10112">IF(EV484=0,0,1)</f>
        <v>0</v>
      </c>
      <c r="FC484" s="498" t="e">
        <f t="shared" ref="FC484:FC489" si="10113">PRODUCT(EX484:FB484)</f>
        <v>#N/A</v>
      </c>
      <c r="FD484" s="504">
        <f t="shared" ref="FD484:FD489" si="10114">ROUND(EV484,0)</f>
        <v>0</v>
      </c>
      <c r="FE484" s="500">
        <f t="shared" ref="FE484:FE489" si="10115">EV484-FD484</f>
        <v>0</v>
      </c>
      <c r="FH484" s="665"/>
      <c r="FI484" s="666"/>
      <c r="FJ484" s="667"/>
      <c r="FK484" s="668"/>
      <c r="FL484" s="669"/>
      <c r="FM484" s="691"/>
      <c r="FN484" s="1326"/>
      <c r="FO484" s="497" t="e">
        <f t="shared" ref="FO484:FO489" si="10116">IF(EXACT(VLOOKUP(FH484,OFERTA_0,2,FALSE),FI484),1,0)</f>
        <v>#N/A</v>
      </c>
      <c r="FP484" s="497" t="e">
        <f t="shared" ref="FP484:FP489" si="10117">IF(EXACT(VLOOKUP(FH484,OFERTA_0,3,FALSE),FJ484),1,0)</f>
        <v>#N/A</v>
      </c>
      <c r="FQ484" s="498" t="e">
        <f t="shared" ref="FQ484:FQ489" si="10118">IF(EXACT(VLOOKUP(FH484,OFERTA_0,4,FALSE),FK484),1,0)</f>
        <v>#N/A</v>
      </c>
      <c r="FR484" s="498">
        <f t="shared" ref="FR484:FR489" si="10119">IF(FL484=0,0,1)</f>
        <v>0</v>
      </c>
      <c r="FS484" s="498">
        <f t="shared" ref="FS484:FS489" si="10120">IF(FM484=0,0,1)</f>
        <v>0</v>
      </c>
      <c r="FT484" s="498" t="e">
        <f t="shared" ref="FT484:FT489" si="10121">PRODUCT(FO484:FS484)</f>
        <v>#N/A</v>
      </c>
      <c r="FU484" s="504">
        <f t="shared" ref="FU484:FU489" si="10122">ROUND(FM484,0)</f>
        <v>0</v>
      </c>
      <c r="FV484" s="500">
        <f t="shared" ref="FV484:FV489" si="10123">FM484-FU484</f>
        <v>0</v>
      </c>
      <c r="FY484" s="665"/>
      <c r="FZ484" s="666"/>
      <c r="GA484" s="667"/>
      <c r="GB484" s="668"/>
      <c r="GC484" s="669"/>
      <c r="GD484" s="691"/>
      <c r="GE484" s="1326"/>
      <c r="GF484" s="497" t="e">
        <f t="shared" ref="GF484:GF489" si="10124">IF(EXACT(VLOOKUP(FY484,OFERTA_0,2,FALSE),FZ484),1,0)</f>
        <v>#N/A</v>
      </c>
      <c r="GG484" s="497" t="e">
        <f t="shared" ref="GG484:GG489" si="10125">IF(EXACT(VLOOKUP(FY484,OFERTA_0,3,FALSE),GA484),1,0)</f>
        <v>#N/A</v>
      </c>
      <c r="GH484" s="498" t="e">
        <f t="shared" ref="GH484:GH489" si="10126">IF(EXACT(VLOOKUP(FY484,OFERTA_0,4,FALSE),GB484),1,0)</f>
        <v>#N/A</v>
      </c>
      <c r="GI484" s="498">
        <f t="shared" ref="GI484:GI489" si="10127">IF(GC484=0,0,1)</f>
        <v>0</v>
      </c>
      <c r="GJ484" s="498">
        <f t="shared" ref="GJ484:GJ489" si="10128">IF(GD484=0,0,1)</f>
        <v>0</v>
      </c>
      <c r="GK484" s="498" t="e">
        <f t="shared" ref="GK484:GK489" si="10129">PRODUCT(GF484:GJ484)</f>
        <v>#N/A</v>
      </c>
      <c r="GL484" s="504">
        <f t="shared" ref="GL484:GL489" si="10130">ROUND(GD484,0)</f>
        <v>0</v>
      </c>
      <c r="GM484" s="500">
        <f t="shared" ref="GM484:GM489" si="10131">GD484-GL484</f>
        <v>0</v>
      </c>
      <c r="GP484" s="665"/>
      <c r="GQ484" s="666"/>
      <c r="GR484" s="667"/>
      <c r="GS484" s="668"/>
      <c r="GT484" s="669"/>
      <c r="GU484" s="691"/>
      <c r="GV484" s="1326"/>
      <c r="GW484" s="497" t="e">
        <f t="shared" ref="GW484:GW489" si="10132">IF(EXACT(VLOOKUP(GP484,OFERTA_0,2,FALSE),GQ484),1,0)</f>
        <v>#N/A</v>
      </c>
      <c r="GX484" s="497" t="e">
        <f t="shared" ref="GX484:GX489" si="10133">IF(EXACT(VLOOKUP(GP484,OFERTA_0,3,FALSE),GR484),1,0)</f>
        <v>#N/A</v>
      </c>
      <c r="GY484" s="498" t="e">
        <f t="shared" ref="GY484:GY489" si="10134">IF(EXACT(VLOOKUP(GP484,OFERTA_0,4,FALSE),GS484),1,0)</f>
        <v>#N/A</v>
      </c>
      <c r="GZ484" s="498">
        <f t="shared" ref="GZ484:GZ489" si="10135">IF(GT484=0,0,1)</f>
        <v>0</v>
      </c>
      <c r="HA484" s="498">
        <f t="shared" ref="HA484:HA489" si="10136">IF(GU484=0,0,1)</f>
        <v>0</v>
      </c>
      <c r="HB484" s="498" t="e">
        <f t="shared" ref="HB484:HB489" si="10137">PRODUCT(GW484:HA484)</f>
        <v>#N/A</v>
      </c>
      <c r="HC484" s="504">
        <f t="shared" ref="HC484:HC489" si="10138">ROUND(GU484,0)</f>
        <v>0</v>
      </c>
      <c r="HD484" s="500">
        <f t="shared" ref="HD484:HD489" si="10139">GU484-HC484</f>
        <v>0</v>
      </c>
      <c r="HG484" s="665"/>
      <c r="HH484" s="666"/>
      <c r="HI484" s="667"/>
      <c r="HJ484" s="668"/>
      <c r="HK484" s="669"/>
      <c r="HL484" s="691"/>
      <c r="HM484" s="1326"/>
      <c r="HN484" s="497" t="e">
        <f t="shared" ref="HN484:HN489" si="10140">IF(EXACT(VLOOKUP(HG484,OFERTA_0,2,FALSE),HH484),1,0)</f>
        <v>#N/A</v>
      </c>
      <c r="HO484" s="497" t="e">
        <f t="shared" ref="HO484:HO489" si="10141">IF(EXACT(VLOOKUP(HG484,OFERTA_0,3,FALSE),HI484),1,0)</f>
        <v>#N/A</v>
      </c>
      <c r="HP484" s="498" t="e">
        <f t="shared" ref="HP484:HP489" si="10142">IF(EXACT(VLOOKUP(HG484,OFERTA_0,4,FALSE),HJ484),1,0)</f>
        <v>#N/A</v>
      </c>
      <c r="HQ484" s="498">
        <f t="shared" ref="HQ484:HQ489" si="10143">IF(HK484=0,0,1)</f>
        <v>0</v>
      </c>
      <c r="HR484" s="498">
        <f t="shared" ref="HR484:HR489" si="10144">IF(HL484=0,0,1)</f>
        <v>0</v>
      </c>
      <c r="HS484" s="498" t="e">
        <f t="shared" ref="HS484:HS489" si="10145">PRODUCT(HN484:HR484)</f>
        <v>#N/A</v>
      </c>
      <c r="HT484" s="504">
        <f t="shared" ref="HT484:HT489" si="10146">ROUND(HL484,0)</f>
        <v>0</v>
      </c>
      <c r="HU484" s="500">
        <f t="shared" ref="HU484:HU489" si="10147">HL484-HT484</f>
        <v>0</v>
      </c>
      <c r="HX484" s="665"/>
      <c r="HY484" s="666"/>
      <c r="HZ484" s="667"/>
      <c r="IA484" s="668"/>
      <c r="IB484" s="669"/>
      <c r="IC484" s="691"/>
      <c r="ID484" s="1326"/>
      <c r="IE484" s="497" t="e">
        <f t="shared" ref="IE484:IE489" si="10148">IF(EXACT(VLOOKUP(HX484,OFERTA_0,2,FALSE),HY484),1,0)</f>
        <v>#N/A</v>
      </c>
      <c r="IF484" s="497" t="e">
        <f t="shared" ref="IF484:IF489" si="10149">IF(EXACT(VLOOKUP(HX484,OFERTA_0,3,FALSE),HZ484),1,0)</f>
        <v>#N/A</v>
      </c>
      <c r="IG484" s="498" t="e">
        <f t="shared" ref="IG484:IG489" si="10150">IF(EXACT(VLOOKUP(HX484,OFERTA_0,4,FALSE),IA484),1,0)</f>
        <v>#N/A</v>
      </c>
      <c r="IH484" s="498">
        <f t="shared" ref="IH484:IH489" si="10151">IF(IB484=0,0,1)</f>
        <v>0</v>
      </c>
      <c r="II484" s="498">
        <f t="shared" ref="II484:II489" si="10152">IF(IC484=0,0,1)</f>
        <v>0</v>
      </c>
      <c r="IJ484" s="498" t="e">
        <f t="shared" ref="IJ484:IJ489" si="10153">PRODUCT(IE484:II484)</f>
        <v>#N/A</v>
      </c>
      <c r="IK484" s="504">
        <f t="shared" ref="IK484:IK489" si="10154">ROUND(IC484,0)</f>
        <v>0</v>
      </c>
      <c r="IL484" s="500">
        <f t="shared" ref="IL484:IL489" si="10155">IC484-IK484</f>
        <v>0</v>
      </c>
      <c r="IO484" s="665"/>
      <c r="IP484" s="666"/>
      <c r="IQ484" s="667"/>
      <c r="IR484" s="668"/>
      <c r="IS484" s="669"/>
      <c r="IT484" s="691"/>
      <c r="IU484" s="1326"/>
      <c r="IV484" s="497" t="e">
        <f t="shared" ref="IV484:IV489" si="10156">IF(EXACT(VLOOKUP(IO484,OFERTA_0,2,FALSE),IP484),1,0)</f>
        <v>#N/A</v>
      </c>
      <c r="IW484" s="497" t="e">
        <f t="shared" ref="IW484:IW489" si="10157">IF(EXACT(VLOOKUP(IO484,OFERTA_0,3,FALSE),IQ484),1,0)</f>
        <v>#N/A</v>
      </c>
      <c r="IX484" s="498" t="e">
        <f t="shared" ref="IX484:IX489" si="10158">IF(EXACT(VLOOKUP(IO484,OFERTA_0,4,FALSE),IR484),1,0)</f>
        <v>#N/A</v>
      </c>
      <c r="IY484" s="498">
        <f t="shared" ref="IY484:IY489" si="10159">IF(IS484=0,0,1)</f>
        <v>0</v>
      </c>
      <c r="IZ484" s="498">
        <f t="shared" ref="IZ484:IZ489" si="10160">IF(IT484=0,0,1)</f>
        <v>0</v>
      </c>
      <c r="JA484" s="498" t="e">
        <f t="shared" ref="JA484:JA489" si="10161">PRODUCT(IV484:IZ484)</f>
        <v>#N/A</v>
      </c>
      <c r="JB484" s="504">
        <f t="shared" ref="JB484:JB489" si="10162">ROUND(IT484,0)</f>
        <v>0</v>
      </c>
      <c r="JC484" s="500">
        <f t="shared" ref="JC484:JC489" si="10163">IT484-JB484</f>
        <v>0</v>
      </c>
      <c r="JF484" s="665"/>
      <c r="JG484" s="666"/>
      <c r="JH484" s="667"/>
      <c r="JI484" s="668"/>
      <c r="JJ484" s="669"/>
      <c r="JK484" s="691"/>
      <c r="JL484" s="1326"/>
      <c r="JM484" s="497" t="e">
        <f t="shared" ref="JM484:JM489" si="10164">IF(EXACT(VLOOKUP(JF484,OFERTA_0,2,FALSE),JG484),1,0)</f>
        <v>#N/A</v>
      </c>
      <c r="JN484" s="497" t="e">
        <f t="shared" ref="JN484:JN489" si="10165">IF(EXACT(VLOOKUP(JF484,OFERTA_0,3,FALSE),JH484),1,0)</f>
        <v>#N/A</v>
      </c>
      <c r="JO484" s="498" t="e">
        <f t="shared" ref="JO484:JO489" si="10166">IF(EXACT(VLOOKUP(JF484,OFERTA_0,4,FALSE),JI484),1,0)</f>
        <v>#N/A</v>
      </c>
      <c r="JP484" s="498">
        <f t="shared" ref="JP484:JP489" si="10167">IF(JJ484=0,0,1)</f>
        <v>0</v>
      </c>
      <c r="JQ484" s="498">
        <f t="shared" ref="JQ484:JQ489" si="10168">IF(JK484=0,0,1)</f>
        <v>0</v>
      </c>
      <c r="JR484" s="498" t="e">
        <f t="shared" ref="JR484:JR489" si="10169">PRODUCT(JM484:JQ484)</f>
        <v>#N/A</v>
      </c>
      <c r="JS484" s="504">
        <f t="shared" ref="JS484:JS489" si="10170">ROUND(JK484,0)</f>
        <v>0</v>
      </c>
      <c r="JT484" s="500">
        <f t="shared" ref="JT484:JT489" si="10171">JK484-JS484</f>
        <v>0</v>
      </c>
      <c r="JW484" s="665"/>
      <c r="JX484" s="666"/>
      <c r="JY484" s="667"/>
      <c r="JZ484" s="668"/>
      <c r="KA484" s="669"/>
      <c r="KB484" s="691"/>
      <c r="KC484" s="1326"/>
      <c r="KD484" s="497" t="e">
        <f t="shared" ref="KD484:KD489" si="10172">IF(EXACT(VLOOKUP(JW484,OFERTA_0,2,FALSE),JX484),1,0)</f>
        <v>#N/A</v>
      </c>
      <c r="KE484" s="497" t="e">
        <f t="shared" ref="KE484:KE489" si="10173">IF(EXACT(VLOOKUP(JW484,OFERTA_0,3,FALSE),JY484),1,0)</f>
        <v>#N/A</v>
      </c>
      <c r="KF484" s="498" t="e">
        <f t="shared" ref="KF484:KF489" si="10174">IF(EXACT(VLOOKUP(JW484,OFERTA_0,4,FALSE),JZ484),1,0)</f>
        <v>#N/A</v>
      </c>
      <c r="KG484" s="498">
        <f t="shared" ref="KG484:KG489" si="10175">IF(KA484=0,0,1)</f>
        <v>0</v>
      </c>
      <c r="KH484" s="498">
        <f t="shared" ref="KH484:KH489" si="10176">IF(KB484=0,0,1)</f>
        <v>0</v>
      </c>
      <c r="KI484" s="498" t="e">
        <f t="shared" ref="KI484:KI489" si="10177">PRODUCT(KD484:KH484)</f>
        <v>#N/A</v>
      </c>
      <c r="KJ484" s="504">
        <f t="shared" ref="KJ484:KJ489" si="10178">ROUND(KB484,0)</f>
        <v>0</v>
      </c>
      <c r="KK484" s="500">
        <f t="shared" ref="KK484:KK489" si="10179">KB484-KJ484</f>
        <v>0</v>
      </c>
      <c r="KN484" s="665"/>
      <c r="KO484" s="666"/>
      <c r="KP484" s="667"/>
      <c r="KQ484" s="668"/>
      <c r="KR484" s="669"/>
      <c r="KS484" s="691"/>
      <c r="KT484" s="1326"/>
      <c r="KU484" s="497" t="e">
        <f t="shared" ref="KU484:KU489" si="10180">IF(EXACT(VLOOKUP(KN484,OFERTA_0,2,FALSE),KO484),1,0)</f>
        <v>#N/A</v>
      </c>
      <c r="KV484" s="497" t="e">
        <f t="shared" ref="KV484:KV489" si="10181">IF(EXACT(VLOOKUP(KN484,OFERTA_0,3,FALSE),KP484),1,0)</f>
        <v>#N/A</v>
      </c>
      <c r="KW484" s="498" t="e">
        <f t="shared" ref="KW484:KW489" si="10182">IF(EXACT(VLOOKUP(KN484,OFERTA_0,4,FALSE),KQ484),1,0)</f>
        <v>#N/A</v>
      </c>
      <c r="KX484" s="498">
        <f t="shared" ref="KX484:KX489" si="10183">IF(KR484=0,0,1)</f>
        <v>0</v>
      </c>
      <c r="KY484" s="498">
        <f t="shared" ref="KY484:KY489" si="10184">IF(KS484=0,0,1)</f>
        <v>0</v>
      </c>
      <c r="KZ484" s="498" t="e">
        <f t="shared" ref="KZ484:KZ489" si="10185">PRODUCT(KU484:KY484)</f>
        <v>#N/A</v>
      </c>
      <c r="LA484" s="504">
        <f t="shared" ref="LA484:LA489" si="10186">ROUND(KS484,0)</f>
        <v>0</v>
      </c>
      <c r="LB484" s="500">
        <f t="shared" ref="LB484:LB489" si="10187">KS484-LA484</f>
        <v>0</v>
      </c>
      <c r="LE484" s="665"/>
      <c r="LF484" s="666"/>
      <c r="LG484" s="667"/>
      <c r="LH484" s="668"/>
      <c r="LI484" s="669"/>
      <c r="LJ484" s="691"/>
      <c r="LK484" s="1326"/>
      <c r="LL484" s="497" t="e">
        <f t="shared" ref="LL484:LL489" si="10188">IF(EXACT(VLOOKUP(LE484,OFERTA_0,2,FALSE),LF484),1,0)</f>
        <v>#N/A</v>
      </c>
      <c r="LM484" s="497" t="e">
        <f t="shared" ref="LM484:LM489" si="10189">IF(EXACT(VLOOKUP(LE484,OFERTA_0,3,FALSE),LG484),1,0)</f>
        <v>#N/A</v>
      </c>
      <c r="LN484" s="498" t="e">
        <f t="shared" ref="LN484:LN489" si="10190">IF(EXACT(VLOOKUP(LE484,OFERTA_0,4,FALSE),LH484),1,0)</f>
        <v>#N/A</v>
      </c>
      <c r="LO484" s="498">
        <f t="shared" ref="LO484:LO489" si="10191">IF(LI484=0,0,1)</f>
        <v>0</v>
      </c>
      <c r="LP484" s="498">
        <f t="shared" ref="LP484:LP489" si="10192">IF(LJ484=0,0,1)</f>
        <v>0</v>
      </c>
      <c r="LQ484" s="498" t="e">
        <f t="shared" ref="LQ484:LQ489" si="10193">PRODUCT(LL484:LP484)</f>
        <v>#N/A</v>
      </c>
      <c r="LR484" s="504">
        <f t="shared" ref="LR484:LR489" si="10194">ROUND(LJ484,0)</f>
        <v>0</v>
      </c>
      <c r="LS484" s="500">
        <f t="shared" ref="LS484:LS489" si="10195">LJ484-LR484</f>
        <v>0</v>
      </c>
      <c r="LV484" s="665"/>
      <c r="LW484" s="666"/>
      <c r="LX484" s="667"/>
      <c r="LY484" s="668"/>
      <c r="LZ484" s="669"/>
      <c r="MA484" s="691"/>
      <c r="MB484" s="1326"/>
      <c r="MC484" s="497" t="e">
        <f t="shared" ref="MC484:MC489" si="10196">IF(EXACT(VLOOKUP(LV484,OFERTA_0,2,FALSE),LW484),1,0)</f>
        <v>#N/A</v>
      </c>
      <c r="MD484" s="497" t="e">
        <f t="shared" ref="MD484:MD489" si="10197">IF(EXACT(VLOOKUP(LV484,OFERTA_0,3,FALSE),LX484),1,0)</f>
        <v>#N/A</v>
      </c>
      <c r="ME484" s="498" t="e">
        <f t="shared" ref="ME484:ME489" si="10198">IF(EXACT(VLOOKUP(LV484,OFERTA_0,4,FALSE),LY484),1,0)</f>
        <v>#N/A</v>
      </c>
      <c r="MF484" s="498">
        <f t="shared" ref="MF484:MF489" si="10199">IF(LZ484=0,0,1)</f>
        <v>0</v>
      </c>
      <c r="MG484" s="498">
        <f t="shared" ref="MG484:MG489" si="10200">IF(MA484=0,0,1)</f>
        <v>0</v>
      </c>
      <c r="MH484" s="498" t="e">
        <f t="shared" ref="MH484:MH489" si="10201">PRODUCT(MC484:MG484)</f>
        <v>#N/A</v>
      </c>
      <c r="MI484" s="504">
        <f t="shared" ref="MI484:MI489" si="10202">ROUND(MA484,0)</f>
        <v>0</v>
      </c>
      <c r="MJ484" s="500">
        <f t="shared" ref="MJ484:MJ489" si="10203">MA484-MI484</f>
        <v>0</v>
      </c>
      <c r="MM484" s="665"/>
      <c r="MN484" s="666"/>
      <c r="MO484" s="667"/>
      <c r="MP484" s="668"/>
      <c r="MQ484" s="669"/>
      <c r="MR484" s="691"/>
      <c r="MS484" s="1326"/>
      <c r="MT484" s="497" t="e">
        <f t="shared" ref="MT484:MT489" si="10204">IF(EXACT(VLOOKUP(MM484,OFERTA_0,2,FALSE),MN484),1,0)</f>
        <v>#N/A</v>
      </c>
      <c r="MU484" s="497" t="e">
        <f t="shared" ref="MU484:MU489" si="10205">IF(EXACT(VLOOKUP(MM484,OFERTA_0,3,FALSE),MO484),1,0)</f>
        <v>#N/A</v>
      </c>
      <c r="MV484" s="498" t="e">
        <f t="shared" ref="MV484:MV489" si="10206">IF(EXACT(VLOOKUP(MM484,OFERTA_0,4,FALSE),MP484),1,0)</f>
        <v>#N/A</v>
      </c>
      <c r="MW484" s="498">
        <f t="shared" ref="MW484:MW489" si="10207">IF(MQ484=0,0,1)</f>
        <v>0</v>
      </c>
      <c r="MX484" s="498">
        <f t="shared" ref="MX484:MX489" si="10208">IF(MR484=0,0,1)</f>
        <v>0</v>
      </c>
      <c r="MY484" s="498" t="e">
        <f t="shared" ref="MY484:MY489" si="10209">PRODUCT(MT484:MX484)</f>
        <v>#N/A</v>
      </c>
      <c r="MZ484" s="504">
        <f t="shared" ref="MZ484:MZ489" si="10210">ROUND(MR484,0)</f>
        <v>0</v>
      </c>
      <c r="NA484" s="500">
        <f t="shared" ref="NA484:NA489" si="10211">MR484-MZ484</f>
        <v>0</v>
      </c>
      <c r="ND484" s="665"/>
      <c r="NE484" s="666"/>
      <c r="NF484" s="667"/>
      <c r="NG484" s="668"/>
      <c r="NH484" s="669"/>
      <c r="NI484" s="691"/>
      <c r="NJ484" s="1326"/>
      <c r="NK484" s="497" t="e">
        <f t="shared" ref="NK484:NK489" si="10212">IF(EXACT(VLOOKUP(ND484,OFERTA_0,2,FALSE),NE484),1,0)</f>
        <v>#N/A</v>
      </c>
      <c r="NL484" s="497" t="e">
        <f t="shared" ref="NL484:NL489" si="10213">IF(EXACT(VLOOKUP(ND484,OFERTA_0,3,FALSE),NF484),1,0)</f>
        <v>#N/A</v>
      </c>
      <c r="NM484" s="498" t="e">
        <f t="shared" ref="NM484:NM489" si="10214">IF(EXACT(VLOOKUP(ND484,OFERTA_0,4,FALSE),NG484),1,0)</f>
        <v>#N/A</v>
      </c>
      <c r="NN484" s="498">
        <f t="shared" ref="NN484:NN489" si="10215">IF(NH484=0,0,1)</f>
        <v>0</v>
      </c>
      <c r="NO484" s="498">
        <f t="shared" ref="NO484:NO489" si="10216">IF(NI484=0,0,1)</f>
        <v>0</v>
      </c>
      <c r="NP484" s="498" t="e">
        <f t="shared" ref="NP484:NP489" si="10217">PRODUCT(NK484:NO484)</f>
        <v>#N/A</v>
      </c>
      <c r="NQ484" s="504">
        <f t="shared" ref="NQ484:NQ489" si="10218">ROUND(NI484,0)</f>
        <v>0</v>
      </c>
      <c r="NR484" s="500">
        <f t="shared" ref="NR484:NR489" si="10219">NI484-NQ484</f>
        <v>0</v>
      </c>
      <c r="NU484" s="665"/>
      <c r="NV484" s="666"/>
      <c r="NW484" s="667"/>
      <c r="NX484" s="668"/>
      <c r="NY484" s="669"/>
      <c r="NZ484" s="691"/>
      <c r="OA484" s="1326"/>
      <c r="OB484" s="497" t="e">
        <f t="shared" ref="OB484:OB489" si="10220">IF(EXACT(VLOOKUP(NU484,OFERTA_0,2,FALSE),NV484),1,0)</f>
        <v>#N/A</v>
      </c>
      <c r="OC484" s="497" t="e">
        <f t="shared" ref="OC484:OC489" si="10221">IF(EXACT(VLOOKUP(NU484,OFERTA_0,3,FALSE),NW484),1,0)</f>
        <v>#N/A</v>
      </c>
      <c r="OD484" s="498" t="e">
        <f t="shared" ref="OD484:OD489" si="10222">IF(EXACT(VLOOKUP(NU484,OFERTA_0,4,FALSE),NX484),1,0)</f>
        <v>#N/A</v>
      </c>
      <c r="OE484" s="498">
        <f t="shared" ref="OE484:OE489" si="10223">IF(NY484=0,0,1)</f>
        <v>0</v>
      </c>
      <c r="OF484" s="498">
        <f t="shared" ref="OF484:OF489" si="10224">IF(NZ484=0,0,1)</f>
        <v>0</v>
      </c>
      <c r="OG484" s="498" t="e">
        <f t="shared" ref="OG484:OG489" si="10225">PRODUCT(OB484:OF484)</f>
        <v>#N/A</v>
      </c>
      <c r="OH484" s="504">
        <f t="shared" ref="OH484:OH489" si="10226">ROUND(NZ484,0)</f>
        <v>0</v>
      </c>
      <c r="OI484" s="500">
        <f t="shared" ref="OI484:OI489" si="10227">NZ484-OH484</f>
        <v>0</v>
      </c>
      <c r="OL484" s="665"/>
      <c r="OM484" s="666"/>
      <c r="ON484" s="667"/>
      <c r="OO484" s="668"/>
      <c r="OP484" s="669"/>
      <c r="OQ484" s="691"/>
      <c r="OR484" s="1326"/>
      <c r="OS484" s="497" t="e">
        <f t="shared" ref="OS484:OS489" si="10228">IF(EXACT(VLOOKUP(OL484,OFERTA_0,2,FALSE),OM484),1,0)</f>
        <v>#N/A</v>
      </c>
      <c r="OT484" s="497" t="e">
        <f t="shared" ref="OT484:OT489" si="10229">IF(EXACT(VLOOKUP(OL484,OFERTA_0,3,FALSE),ON484),1,0)</f>
        <v>#N/A</v>
      </c>
      <c r="OU484" s="498" t="e">
        <f t="shared" ref="OU484:OU489" si="10230">IF(EXACT(VLOOKUP(OL484,OFERTA_0,4,FALSE),OO484),1,0)</f>
        <v>#N/A</v>
      </c>
      <c r="OV484" s="498">
        <f t="shared" ref="OV484:OV489" si="10231">IF(OP484=0,0,1)</f>
        <v>0</v>
      </c>
      <c r="OW484" s="498">
        <f t="shared" ref="OW484:OW489" si="10232">IF(OQ484=0,0,1)</f>
        <v>0</v>
      </c>
      <c r="OX484" s="498" t="e">
        <f t="shared" ref="OX484:OX489" si="10233">PRODUCT(OS484:OW484)</f>
        <v>#N/A</v>
      </c>
      <c r="OY484" s="504">
        <f t="shared" ref="OY484:OY489" si="10234">ROUND(OQ484,0)</f>
        <v>0</v>
      </c>
      <c r="OZ484" s="500">
        <f t="shared" ref="OZ484:OZ489" si="10235">OQ484-OY484</f>
        <v>0</v>
      </c>
      <c r="PC484" s="665"/>
      <c r="PD484" s="666"/>
      <c r="PE484" s="667"/>
      <c r="PF484" s="668"/>
      <c r="PG484" s="669"/>
      <c r="PH484" s="691"/>
      <c r="PI484" s="1326"/>
      <c r="PJ484" s="497" t="e">
        <f t="shared" ref="PJ484:PJ489" si="10236">IF(EXACT(VLOOKUP(PC484,OFERTA_0,2,FALSE),PD484),1,0)</f>
        <v>#N/A</v>
      </c>
      <c r="PK484" s="497" t="e">
        <f t="shared" ref="PK484:PK489" si="10237">IF(EXACT(VLOOKUP(PC484,OFERTA_0,3,FALSE),PE484),1,0)</f>
        <v>#N/A</v>
      </c>
      <c r="PL484" s="498" t="e">
        <f t="shared" ref="PL484:PL489" si="10238">IF(EXACT(VLOOKUP(PC484,OFERTA_0,4,FALSE),PF484),1,0)</f>
        <v>#N/A</v>
      </c>
      <c r="PM484" s="498">
        <f t="shared" ref="PM484:PM489" si="10239">IF(PG484=0,0,1)</f>
        <v>0</v>
      </c>
      <c r="PN484" s="498">
        <f t="shared" ref="PN484:PN489" si="10240">IF(PH484=0,0,1)</f>
        <v>0</v>
      </c>
      <c r="PO484" s="498" t="e">
        <f t="shared" ref="PO484:PO489" si="10241">PRODUCT(PJ484:PN484)</f>
        <v>#N/A</v>
      </c>
      <c r="PP484" s="504">
        <f t="shared" ref="PP484:PP489" si="10242">ROUND(PH484,0)</f>
        <v>0</v>
      </c>
      <c r="PQ484" s="500">
        <f t="shared" ref="PQ484:PQ489" si="10243">PH484-PP484</f>
        <v>0</v>
      </c>
      <c r="PT484" s="665"/>
      <c r="PU484" s="666"/>
      <c r="PV484" s="667"/>
      <c r="PW484" s="668"/>
      <c r="PX484" s="669"/>
      <c r="PY484" s="691"/>
      <c r="PZ484" s="1326"/>
      <c r="QA484" s="497" t="e">
        <f t="shared" ref="QA484:QA489" si="10244">IF(EXACT(VLOOKUP(PT484,OFERTA_0,2,FALSE),PU484),1,0)</f>
        <v>#N/A</v>
      </c>
      <c r="QB484" s="497" t="e">
        <f t="shared" ref="QB484:QB489" si="10245">IF(EXACT(VLOOKUP(PT484,OFERTA_0,3,FALSE),PV484),1,0)</f>
        <v>#N/A</v>
      </c>
      <c r="QC484" s="498" t="e">
        <f t="shared" ref="QC484:QC489" si="10246">IF(EXACT(VLOOKUP(PT484,OFERTA_0,4,FALSE),PW484),1,0)</f>
        <v>#N/A</v>
      </c>
      <c r="QD484" s="498">
        <f t="shared" ref="QD484:QD489" si="10247">IF(PX484=0,0,1)</f>
        <v>0</v>
      </c>
      <c r="QE484" s="498">
        <f t="shared" ref="QE484:QE489" si="10248">IF(PY484=0,0,1)</f>
        <v>0</v>
      </c>
      <c r="QF484" s="498" t="e">
        <f t="shared" ref="QF484:QF489" si="10249">PRODUCT(QA484:QE484)</f>
        <v>#N/A</v>
      </c>
      <c r="QG484" s="504">
        <f t="shared" ref="QG484:QG489" si="10250">ROUND(PY484,0)</f>
        <v>0</v>
      </c>
      <c r="QH484" s="500">
        <f t="shared" ref="QH484:QH489" si="10251">PY484-QG484</f>
        <v>0</v>
      </c>
      <c r="QK484" s="665"/>
      <c r="QL484" s="666"/>
      <c r="QM484" s="667"/>
      <c r="QN484" s="668"/>
      <c r="QO484" s="669"/>
      <c r="QP484" s="691"/>
      <c r="QQ484" s="1326"/>
      <c r="QR484" s="497" t="e">
        <f t="shared" ref="QR484:QR489" si="10252">IF(EXACT(VLOOKUP(QK484,OFERTA_0,2,FALSE),QL484),1,0)</f>
        <v>#N/A</v>
      </c>
      <c r="QS484" s="497" t="e">
        <f t="shared" ref="QS484:QS489" si="10253">IF(EXACT(VLOOKUP(QK484,OFERTA_0,3,FALSE),QM484),1,0)</f>
        <v>#N/A</v>
      </c>
      <c r="QT484" s="498" t="e">
        <f t="shared" ref="QT484:QT489" si="10254">IF(EXACT(VLOOKUP(QK484,OFERTA_0,4,FALSE),QN484),1,0)</f>
        <v>#N/A</v>
      </c>
      <c r="QU484" s="498">
        <f t="shared" ref="QU484:QU489" si="10255">IF(QO484=0,0,1)</f>
        <v>0</v>
      </c>
      <c r="QV484" s="498">
        <f t="shared" ref="QV484:QV489" si="10256">IF(QP484=0,0,1)</f>
        <v>0</v>
      </c>
      <c r="QW484" s="498" t="e">
        <f t="shared" ref="QW484:QW489" si="10257">PRODUCT(QR484:QV484)</f>
        <v>#N/A</v>
      </c>
      <c r="QX484" s="504">
        <f t="shared" ref="QX484:QX489" si="10258">ROUND(QP484,0)</f>
        <v>0</v>
      </c>
      <c r="QY484" s="500">
        <f t="shared" ref="QY484:QY489" si="10259">QP484-QX484</f>
        <v>0</v>
      </c>
      <c r="RB484" s="428"/>
      <c r="RC484" s="436"/>
      <c r="RD484" s="440"/>
      <c r="RE484" s="406"/>
      <c r="RF484" s="438"/>
      <c r="RG484" s="439"/>
      <c r="RH484" s="439"/>
      <c r="RI484" s="497"/>
      <c r="RJ484" s="497"/>
      <c r="RK484" s="501"/>
      <c r="RL484" s="501"/>
      <c r="RM484" s="501"/>
      <c r="RN484" s="501"/>
      <c r="RO484" s="505"/>
      <c r="RP484" s="503"/>
      <c r="RS484" s="428"/>
      <c r="RT484" s="436"/>
      <c r="RU484" s="440"/>
      <c r="RV484" s="406"/>
      <c r="RW484" s="438"/>
      <c r="RX484" s="439"/>
      <c r="RY484" s="439"/>
      <c r="RZ484" s="497"/>
      <c r="SA484" s="497"/>
      <c r="SB484" s="501"/>
      <c r="SC484" s="501"/>
      <c r="SD484" s="501"/>
      <c r="SE484" s="501"/>
      <c r="SF484" s="505"/>
      <c r="SG484" s="503"/>
      <c r="SJ484" s="428"/>
      <c r="SK484" s="436"/>
      <c r="SL484" s="440"/>
      <c r="SM484" s="406"/>
      <c r="SN484" s="438"/>
      <c r="SO484" s="439"/>
      <c r="SP484" s="439"/>
      <c r="SQ484" s="497"/>
      <c r="SR484" s="497"/>
      <c r="SS484" s="501"/>
      <c r="ST484" s="501"/>
      <c r="SU484" s="501"/>
      <c r="SV484" s="501"/>
      <c r="SW484" s="505"/>
      <c r="SX484" s="503"/>
    </row>
    <row r="485" spans="2:518" ht="48.75" hidden="1" customHeight="1" thickTop="1" thickBot="1">
      <c r="B485" s="577"/>
      <c r="C485" s="578"/>
      <c r="D485" s="579"/>
      <c r="E485" s="580"/>
      <c r="F485" s="581"/>
      <c r="G485" s="585"/>
      <c r="H485" s="595"/>
      <c r="K485" s="577"/>
      <c r="L485" s="767"/>
      <c r="M485" s="579"/>
      <c r="N485" s="580"/>
      <c r="O485" s="581"/>
      <c r="P485" s="585"/>
      <c r="Q485" s="1326"/>
      <c r="R485" s="497"/>
      <c r="S485" s="497"/>
      <c r="T485" s="498"/>
      <c r="U485" s="498"/>
      <c r="V485" s="498"/>
      <c r="W485" s="498"/>
      <c r="X485" s="504"/>
      <c r="Y485" s="500"/>
      <c r="Z485" s="486"/>
      <c r="AA485" s="486"/>
      <c r="AB485" s="577"/>
      <c r="AC485" s="767"/>
      <c r="AD485" s="579"/>
      <c r="AE485" s="580"/>
      <c r="AF485" s="581"/>
      <c r="AG485" s="585"/>
      <c r="AH485" s="1326"/>
      <c r="AI485" s="497"/>
      <c r="AJ485" s="497"/>
      <c r="AK485" s="498"/>
      <c r="AL485" s="498"/>
      <c r="AM485" s="498"/>
      <c r="AN485" s="498"/>
      <c r="AO485" s="504"/>
      <c r="AP485" s="500"/>
      <c r="AQ485" s="486"/>
      <c r="AR485" s="486"/>
      <c r="AS485" s="577"/>
      <c r="AT485" s="767"/>
      <c r="AU485" s="579"/>
      <c r="AV485" s="580"/>
      <c r="AW485" s="581"/>
      <c r="AX485" s="585"/>
      <c r="AY485" s="1326"/>
      <c r="AZ485" s="497"/>
      <c r="BA485" s="497"/>
      <c r="BB485" s="498"/>
      <c r="BC485" s="498"/>
      <c r="BD485" s="498"/>
      <c r="BE485" s="498"/>
      <c r="BF485" s="504"/>
      <c r="BG485" s="500"/>
      <c r="BJ485" s="577"/>
      <c r="BK485" s="767"/>
      <c r="BL485" s="579"/>
      <c r="BM485" s="580"/>
      <c r="BN485" s="581"/>
      <c r="BO485" s="585"/>
      <c r="BP485" s="1326"/>
      <c r="BQ485" s="497"/>
      <c r="BR485" s="497"/>
      <c r="BS485" s="498"/>
      <c r="BT485" s="498"/>
      <c r="BU485" s="498"/>
      <c r="BV485" s="498"/>
      <c r="BW485" s="504"/>
      <c r="BX485" s="500"/>
      <c r="CA485" s="577"/>
      <c r="CB485" s="767"/>
      <c r="CC485" s="579"/>
      <c r="CD485" s="580"/>
      <c r="CE485" s="581"/>
      <c r="CF485" s="585"/>
      <c r="CG485" s="1326"/>
      <c r="CH485" s="497"/>
      <c r="CI485" s="497"/>
      <c r="CJ485" s="498"/>
      <c r="CK485" s="498"/>
      <c r="CL485" s="498"/>
      <c r="CM485" s="498"/>
      <c r="CN485" s="504"/>
      <c r="CO485" s="500"/>
      <c r="CR485" s="577"/>
      <c r="CS485" s="767"/>
      <c r="CT485" s="579"/>
      <c r="CU485" s="580"/>
      <c r="CV485" s="581"/>
      <c r="CW485" s="585"/>
      <c r="CX485" s="1326"/>
      <c r="CY485" s="497"/>
      <c r="CZ485" s="497"/>
      <c r="DA485" s="498"/>
      <c r="DB485" s="498"/>
      <c r="DC485" s="498"/>
      <c r="DD485" s="498"/>
      <c r="DE485" s="504"/>
      <c r="DF485" s="500"/>
      <c r="DI485" s="577"/>
      <c r="DJ485" s="767"/>
      <c r="DK485" s="579"/>
      <c r="DL485" s="580"/>
      <c r="DM485" s="581"/>
      <c r="DN485" s="585"/>
      <c r="DO485" s="1326"/>
      <c r="DP485" s="497"/>
      <c r="DQ485" s="497"/>
      <c r="DR485" s="498"/>
      <c r="DS485" s="498"/>
      <c r="DT485" s="498"/>
      <c r="DU485" s="498"/>
      <c r="DV485" s="504"/>
      <c r="DW485" s="500"/>
      <c r="DZ485" s="577"/>
      <c r="EA485" s="767"/>
      <c r="EB485" s="579"/>
      <c r="EC485" s="580"/>
      <c r="ED485" s="581"/>
      <c r="EE485" s="585"/>
      <c r="EF485" s="1326"/>
      <c r="EG485" s="497"/>
      <c r="EH485" s="497"/>
      <c r="EI485" s="498"/>
      <c r="EJ485" s="498"/>
      <c r="EK485" s="498"/>
      <c r="EL485" s="498"/>
      <c r="EM485" s="504"/>
      <c r="EN485" s="500"/>
      <c r="EQ485" s="665"/>
      <c r="ER485" s="666"/>
      <c r="ES485" s="667"/>
      <c r="ET485" s="668"/>
      <c r="EU485" s="669"/>
      <c r="EV485" s="691"/>
      <c r="EW485" s="1326"/>
      <c r="EX485" s="497" t="e">
        <f t="shared" si="10108"/>
        <v>#N/A</v>
      </c>
      <c r="EY485" s="497" t="e">
        <f t="shared" si="10109"/>
        <v>#N/A</v>
      </c>
      <c r="EZ485" s="498" t="e">
        <f t="shared" si="10110"/>
        <v>#N/A</v>
      </c>
      <c r="FA485" s="498">
        <f t="shared" si="10111"/>
        <v>0</v>
      </c>
      <c r="FB485" s="498">
        <f t="shared" si="10112"/>
        <v>0</v>
      </c>
      <c r="FC485" s="498" t="e">
        <f t="shared" si="10113"/>
        <v>#N/A</v>
      </c>
      <c r="FD485" s="504">
        <f t="shared" si="10114"/>
        <v>0</v>
      </c>
      <c r="FE485" s="500">
        <f t="shared" si="10115"/>
        <v>0</v>
      </c>
      <c r="FH485" s="665"/>
      <c r="FI485" s="666"/>
      <c r="FJ485" s="667"/>
      <c r="FK485" s="668"/>
      <c r="FL485" s="669"/>
      <c r="FM485" s="691"/>
      <c r="FN485" s="1326"/>
      <c r="FO485" s="497" t="e">
        <f t="shared" si="10116"/>
        <v>#N/A</v>
      </c>
      <c r="FP485" s="497" t="e">
        <f t="shared" si="10117"/>
        <v>#N/A</v>
      </c>
      <c r="FQ485" s="498" t="e">
        <f t="shared" si="10118"/>
        <v>#N/A</v>
      </c>
      <c r="FR485" s="498">
        <f t="shared" si="10119"/>
        <v>0</v>
      </c>
      <c r="FS485" s="498">
        <f t="shared" si="10120"/>
        <v>0</v>
      </c>
      <c r="FT485" s="498" t="e">
        <f t="shared" si="10121"/>
        <v>#N/A</v>
      </c>
      <c r="FU485" s="504">
        <f t="shared" si="10122"/>
        <v>0</v>
      </c>
      <c r="FV485" s="500">
        <f t="shared" si="10123"/>
        <v>0</v>
      </c>
      <c r="FY485" s="665"/>
      <c r="FZ485" s="666"/>
      <c r="GA485" s="667"/>
      <c r="GB485" s="668"/>
      <c r="GC485" s="669"/>
      <c r="GD485" s="691"/>
      <c r="GE485" s="1326"/>
      <c r="GF485" s="497" t="e">
        <f t="shared" si="10124"/>
        <v>#N/A</v>
      </c>
      <c r="GG485" s="497" t="e">
        <f t="shared" si="10125"/>
        <v>#N/A</v>
      </c>
      <c r="GH485" s="498" t="e">
        <f t="shared" si="10126"/>
        <v>#N/A</v>
      </c>
      <c r="GI485" s="498">
        <f t="shared" si="10127"/>
        <v>0</v>
      </c>
      <c r="GJ485" s="498">
        <f t="shared" si="10128"/>
        <v>0</v>
      </c>
      <c r="GK485" s="498" t="e">
        <f t="shared" si="10129"/>
        <v>#N/A</v>
      </c>
      <c r="GL485" s="504">
        <f t="shared" si="10130"/>
        <v>0</v>
      </c>
      <c r="GM485" s="500">
        <f t="shared" si="10131"/>
        <v>0</v>
      </c>
      <c r="GP485" s="665"/>
      <c r="GQ485" s="666"/>
      <c r="GR485" s="667"/>
      <c r="GS485" s="668"/>
      <c r="GT485" s="669"/>
      <c r="GU485" s="691"/>
      <c r="GV485" s="1326"/>
      <c r="GW485" s="497" t="e">
        <f t="shared" si="10132"/>
        <v>#N/A</v>
      </c>
      <c r="GX485" s="497" t="e">
        <f t="shared" si="10133"/>
        <v>#N/A</v>
      </c>
      <c r="GY485" s="498" t="e">
        <f t="shared" si="10134"/>
        <v>#N/A</v>
      </c>
      <c r="GZ485" s="498">
        <f t="shared" si="10135"/>
        <v>0</v>
      </c>
      <c r="HA485" s="498">
        <f t="shared" si="10136"/>
        <v>0</v>
      </c>
      <c r="HB485" s="498" t="e">
        <f t="shared" si="10137"/>
        <v>#N/A</v>
      </c>
      <c r="HC485" s="504">
        <f t="shared" si="10138"/>
        <v>0</v>
      </c>
      <c r="HD485" s="500">
        <f t="shared" si="10139"/>
        <v>0</v>
      </c>
      <c r="HG485" s="665"/>
      <c r="HH485" s="666"/>
      <c r="HI485" s="667"/>
      <c r="HJ485" s="668"/>
      <c r="HK485" s="669"/>
      <c r="HL485" s="691"/>
      <c r="HM485" s="1326"/>
      <c r="HN485" s="497" t="e">
        <f t="shared" si="10140"/>
        <v>#N/A</v>
      </c>
      <c r="HO485" s="497" t="e">
        <f t="shared" si="10141"/>
        <v>#N/A</v>
      </c>
      <c r="HP485" s="498" t="e">
        <f t="shared" si="10142"/>
        <v>#N/A</v>
      </c>
      <c r="HQ485" s="498">
        <f t="shared" si="10143"/>
        <v>0</v>
      </c>
      <c r="HR485" s="498">
        <f t="shared" si="10144"/>
        <v>0</v>
      </c>
      <c r="HS485" s="498" t="e">
        <f t="shared" si="10145"/>
        <v>#N/A</v>
      </c>
      <c r="HT485" s="504">
        <f t="shared" si="10146"/>
        <v>0</v>
      </c>
      <c r="HU485" s="500">
        <f t="shared" si="10147"/>
        <v>0</v>
      </c>
      <c r="HX485" s="665"/>
      <c r="HY485" s="666"/>
      <c r="HZ485" s="667"/>
      <c r="IA485" s="668"/>
      <c r="IB485" s="669"/>
      <c r="IC485" s="691"/>
      <c r="ID485" s="1326"/>
      <c r="IE485" s="497" t="e">
        <f t="shared" si="10148"/>
        <v>#N/A</v>
      </c>
      <c r="IF485" s="497" t="e">
        <f t="shared" si="10149"/>
        <v>#N/A</v>
      </c>
      <c r="IG485" s="498" t="e">
        <f t="shared" si="10150"/>
        <v>#N/A</v>
      </c>
      <c r="IH485" s="498">
        <f t="shared" si="10151"/>
        <v>0</v>
      </c>
      <c r="II485" s="498">
        <f t="shared" si="10152"/>
        <v>0</v>
      </c>
      <c r="IJ485" s="498" t="e">
        <f t="shared" si="10153"/>
        <v>#N/A</v>
      </c>
      <c r="IK485" s="504">
        <f t="shared" si="10154"/>
        <v>0</v>
      </c>
      <c r="IL485" s="500">
        <f t="shared" si="10155"/>
        <v>0</v>
      </c>
      <c r="IO485" s="665"/>
      <c r="IP485" s="666"/>
      <c r="IQ485" s="667"/>
      <c r="IR485" s="668"/>
      <c r="IS485" s="669"/>
      <c r="IT485" s="691"/>
      <c r="IU485" s="1326"/>
      <c r="IV485" s="497" t="e">
        <f t="shared" si="10156"/>
        <v>#N/A</v>
      </c>
      <c r="IW485" s="497" t="e">
        <f t="shared" si="10157"/>
        <v>#N/A</v>
      </c>
      <c r="IX485" s="498" t="e">
        <f t="shared" si="10158"/>
        <v>#N/A</v>
      </c>
      <c r="IY485" s="498">
        <f t="shared" si="10159"/>
        <v>0</v>
      </c>
      <c r="IZ485" s="498">
        <f t="shared" si="10160"/>
        <v>0</v>
      </c>
      <c r="JA485" s="498" t="e">
        <f t="shared" si="10161"/>
        <v>#N/A</v>
      </c>
      <c r="JB485" s="504">
        <f t="shared" si="10162"/>
        <v>0</v>
      </c>
      <c r="JC485" s="500">
        <f t="shared" si="10163"/>
        <v>0</v>
      </c>
      <c r="JF485" s="665"/>
      <c r="JG485" s="666"/>
      <c r="JH485" s="667"/>
      <c r="JI485" s="668"/>
      <c r="JJ485" s="669"/>
      <c r="JK485" s="691"/>
      <c r="JL485" s="1326"/>
      <c r="JM485" s="497" t="e">
        <f t="shared" si="10164"/>
        <v>#N/A</v>
      </c>
      <c r="JN485" s="497" t="e">
        <f t="shared" si="10165"/>
        <v>#N/A</v>
      </c>
      <c r="JO485" s="498" t="e">
        <f t="shared" si="10166"/>
        <v>#N/A</v>
      </c>
      <c r="JP485" s="498">
        <f t="shared" si="10167"/>
        <v>0</v>
      </c>
      <c r="JQ485" s="498">
        <f t="shared" si="10168"/>
        <v>0</v>
      </c>
      <c r="JR485" s="498" t="e">
        <f t="shared" si="10169"/>
        <v>#N/A</v>
      </c>
      <c r="JS485" s="504">
        <f t="shared" si="10170"/>
        <v>0</v>
      </c>
      <c r="JT485" s="500">
        <f t="shared" si="10171"/>
        <v>0</v>
      </c>
      <c r="JW485" s="665"/>
      <c r="JX485" s="666"/>
      <c r="JY485" s="667"/>
      <c r="JZ485" s="668"/>
      <c r="KA485" s="669"/>
      <c r="KB485" s="691"/>
      <c r="KC485" s="1326"/>
      <c r="KD485" s="497" t="e">
        <f t="shared" si="10172"/>
        <v>#N/A</v>
      </c>
      <c r="KE485" s="497" t="e">
        <f t="shared" si="10173"/>
        <v>#N/A</v>
      </c>
      <c r="KF485" s="498" t="e">
        <f t="shared" si="10174"/>
        <v>#N/A</v>
      </c>
      <c r="KG485" s="498">
        <f t="shared" si="10175"/>
        <v>0</v>
      </c>
      <c r="KH485" s="498">
        <f t="shared" si="10176"/>
        <v>0</v>
      </c>
      <c r="KI485" s="498" t="e">
        <f t="shared" si="10177"/>
        <v>#N/A</v>
      </c>
      <c r="KJ485" s="504">
        <f t="shared" si="10178"/>
        <v>0</v>
      </c>
      <c r="KK485" s="500">
        <f t="shared" si="10179"/>
        <v>0</v>
      </c>
      <c r="KN485" s="665"/>
      <c r="KO485" s="666"/>
      <c r="KP485" s="667"/>
      <c r="KQ485" s="668"/>
      <c r="KR485" s="669"/>
      <c r="KS485" s="691"/>
      <c r="KT485" s="1326"/>
      <c r="KU485" s="497" t="e">
        <f t="shared" si="10180"/>
        <v>#N/A</v>
      </c>
      <c r="KV485" s="497" t="e">
        <f t="shared" si="10181"/>
        <v>#N/A</v>
      </c>
      <c r="KW485" s="498" t="e">
        <f t="shared" si="10182"/>
        <v>#N/A</v>
      </c>
      <c r="KX485" s="498">
        <f t="shared" si="10183"/>
        <v>0</v>
      </c>
      <c r="KY485" s="498">
        <f t="shared" si="10184"/>
        <v>0</v>
      </c>
      <c r="KZ485" s="498" t="e">
        <f t="shared" si="10185"/>
        <v>#N/A</v>
      </c>
      <c r="LA485" s="504">
        <f t="shared" si="10186"/>
        <v>0</v>
      </c>
      <c r="LB485" s="500">
        <f t="shared" si="10187"/>
        <v>0</v>
      </c>
      <c r="LE485" s="665"/>
      <c r="LF485" s="666"/>
      <c r="LG485" s="667"/>
      <c r="LH485" s="668"/>
      <c r="LI485" s="669"/>
      <c r="LJ485" s="691"/>
      <c r="LK485" s="1326"/>
      <c r="LL485" s="497" t="e">
        <f t="shared" si="10188"/>
        <v>#N/A</v>
      </c>
      <c r="LM485" s="497" t="e">
        <f t="shared" si="10189"/>
        <v>#N/A</v>
      </c>
      <c r="LN485" s="498" t="e">
        <f t="shared" si="10190"/>
        <v>#N/A</v>
      </c>
      <c r="LO485" s="498">
        <f t="shared" si="10191"/>
        <v>0</v>
      </c>
      <c r="LP485" s="498">
        <f t="shared" si="10192"/>
        <v>0</v>
      </c>
      <c r="LQ485" s="498" t="e">
        <f t="shared" si="10193"/>
        <v>#N/A</v>
      </c>
      <c r="LR485" s="504">
        <f t="shared" si="10194"/>
        <v>0</v>
      </c>
      <c r="LS485" s="500">
        <f t="shared" si="10195"/>
        <v>0</v>
      </c>
      <c r="LV485" s="665"/>
      <c r="LW485" s="666"/>
      <c r="LX485" s="667"/>
      <c r="LY485" s="668"/>
      <c r="LZ485" s="669"/>
      <c r="MA485" s="691"/>
      <c r="MB485" s="1326"/>
      <c r="MC485" s="497" t="e">
        <f t="shared" si="10196"/>
        <v>#N/A</v>
      </c>
      <c r="MD485" s="497" t="e">
        <f t="shared" si="10197"/>
        <v>#N/A</v>
      </c>
      <c r="ME485" s="498" t="e">
        <f t="shared" si="10198"/>
        <v>#N/A</v>
      </c>
      <c r="MF485" s="498">
        <f t="shared" si="10199"/>
        <v>0</v>
      </c>
      <c r="MG485" s="498">
        <f t="shared" si="10200"/>
        <v>0</v>
      </c>
      <c r="MH485" s="498" t="e">
        <f t="shared" si="10201"/>
        <v>#N/A</v>
      </c>
      <c r="MI485" s="504">
        <f t="shared" si="10202"/>
        <v>0</v>
      </c>
      <c r="MJ485" s="500">
        <f t="shared" si="10203"/>
        <v>0</v>
      </c>
      <c r="MM485" s="665"/>
      <c r="MN485" s="666"/>
      <c r="MO485" s="667"/>
      <c r="MP485" s="668"/>
      <c r="MQ485" s="669"/>
      <c r="MR485" s="691"/>
      <c r="MS485" s="1326"/>
      <c r="MT485" s="497" t="e">
        <f t="shared" si="10204"/>
        <v>#N/A</v>
      </c>
      <c r="MU485" s="497" t="e">
        <f t="shared" si="10205"/>
        <v>#N/A</v>
      </c>
      <c r="MV485" s="498" t="e">
        <f t="shared" si="10206"/>
        <v>#N/A</v>
      </c>
      <c r="MW485" s="498">
        <f t="shared" si="10207"/>
        <v>0</v>
      </c>
      <c r="MX485" s="498">
        <f t="shared" si="10208"/>
        <v>0</v>
      </c>
      <c r="MY485" s="498" t="e">
        <f t="shared" si="10209"/>
        <v>#N/A</v>
      </c>
      <c r="MZ485" s="504">
        <f t="shared" si="10210"/>
        <v>0</v>
      </c>
      <c r="NA485" s="500">
        <f t="shared" si="10211"/>
        <v>0</v>
      </c>
      <c r="ND485" s="665"/>
      <c r="NE485" s="666"/>
      <c r="NF485" s="667"/>
      <c r="NG485" s="668"/>
      <c r="NH485" s="669"/>
      <c r="NI485" s="691"/>
      <c r="NJ485" s="1326"/>
      <c r="NK485" s="497" t="e">
        <f t="shared" si="10212"/>
        <v>#N/A</v>
      </c>
      <c r="NL485" s="497" t="e">
        <f t="shared" si="10213"/>
        <v>#N/A</v>
      </c>
      <c r="NM485" s="498" t="e">
        <f t="shared" si="10214"/>
        <v>#N/A</v>
      </c>
      <c r="NN485" s="498">
        <f t="shared" si="10215"/>
        <v>0</v>
      </c>
      <c r="NO485" s="498">
        <f t="shared" si="10216"/>
        <v>0</v>
      </c>
      <c r="NP485" s="498" t="e">
        <f t="shared" si="10217"/>
        <v>#N/A</v>
      </c>
      <c r="NQ485" s="504">
        <f t="shared" si="10218"/>
        <v>0</v>
      </c>
      <c r="NR485" s="500">
        <f t="shared" si="10219"/>
        <v>0</v>
      </c>
      <c r="NU485" s="665"/>
      <c r="NV485" s="666"/>
      <c r="NW485" s="667"/>
      <c r="NX485" s="668"/>
      <c r="NY485" s="669"/>
      <c r="NZ485" s="691"/>
      <c r="OA485" s="1326"/>
      <c r="OB485" s="497" t="e">
        <f t="shared" si="10220"/>
        <v>#N/A</v>
      </c>
      <c r="OC485" s="497" t="e">
        <f t="shared" si="10221"/>
        <v>#N/A</v>
      </c>
      <c r="OD485" s="498" t="e">
        <f t="shared" si="10222"/>
        <v>#N/A</v>
      </c>
      <c r="OE485" s="498">
        <f t="shared" si="10223"/>
        <v>0</v>
      </c>
      <c r="OF485" s="498">
        <f t="shared" si="10224"/>
        <v>0</v>
      </c>
      <c r="OG485" s="498" t="e">
        <f t="shared" si="10225"/>
        <v>#N/A</v>
      </c>
      <c r="OH485" s="504">
        <f t="shared" si="10226"/>
        <v>0</v>
      </c>
      <c r="OI485" s="500">
        <f t="shared" si="10227"/>
        <v>0</v>
      </c>
      <c r="OL485" s="665"/>
      <c r="OM485" s="666"/>
      <c r="ON485" s="667"/>
      <c r="OO485" s="668"/>
      <c r="OP485" s="669"/>
      <c r="OQ485" s="691"/>
      <c r="OR485" s="1326"/>
      <c r="OS485" s="497" t="e">
        <f t="shared" si="10228"/>
        <v>#N/A</v>
      </c>
      <c r="OT485" s="497" t="e">
        <f t="shared" si="10229"/>
        <v>#N/A</v>
      </c>
      <c r="OU485" s="498" t="e">
        <f t="shared" si="10230"/>
        <v>#N/A</v>
      </c>
      <c r="OV485" s="498">
        <f t="shared" si="10231"/>
        <v>0</v>
      </c>
      <c r="OW485" s="498">
        <f t="shared" si="10232"/>
        <v>0</v>
      </c>
      <c r="OX485" s="498" t="e">
        <f t="shared" si="10233"/>
        <v>#N/A</v>
      </c>
      <c r="OY485" s="504">
        <f t="shared" si="10234"/>
        <v>0</v>
      </c>
      <c r="OZ485" s="500">
        <f t="shared" si="10235"/>
        <v>0</v>
      </c>
      <c r="PC485" s="665"/>
      <c r="PD485" s="666"/>
      <c r="PE485" s="667"/>
      <c r="PF485" s="668"/>
      <c r="PG485" s="669"/>
      <c r="PH485" s="691"/>
      <c r="PI485" s="1326"/>
      <c r="PJ485" s="497" t="e">
        <f t="shared" si="10236"/>
        <v>#N/A</v>
      </c>
      <c r="PK485" s="497" t="e">
        <f t="shared" si="10237"/>
        <v>#N/A</v>
      </c>
      <c r="PL485" s="498" t="e">
        <f t="shared" si="10238"/>
        <v>#N/A</v>
      </c>
      <c r="PM485" s="498">
        <f t="shared" si="10239"/>
        <v>0</v>
      </c>
      <c r="PN485" s="498">
        <f t="shared" si="10240"/>
        <v>0</v>
      </c>
      <c r="PO485" s="498" t="e">
        <f t="shared" si="10241"/>
        <v>#N/A</v>
      </c>
      <c r="PP485" s="504">
        <f t="shared" si="10242"/>
        <v>0</v>
      </c>
      <c r="PQ485" s="500">
        <f t="shared" si="10243"/>
        <v>0</v>
      </c>
      <c r="PT485" s="665"/>
      <c r="PU485" s="666"/>
      <c r="PV485" s="667"/>
      <c r="PW485" s="668"/>
      <c r="PX485" s="669"/>
      <c r="PY485" s="691"/>
      <c r="PZ485" s="1326"/>
      <c r="QA485" s="497" t="e">
        <f t="shared" si="10244"/>
        <v>#N/A</v>
      </c>
      <c r="QB485" s="497" t="e">
        <f t="shared" si="10245"/>
        <v>#N/A</v>
      </c>
      <c r="QC485" s="498" t="e">
        <f t="shared" si="10246"/>
        <v>#N/A</v>
      </c>
      <c r="QD485" s="498">
        <f t="shared" si="10247"/>
        <v>0</v>
      </c>
      <c r="QE485" s="498">
        <f t="shared" si="10248"/>
        <v>0</v>
      </c>
      <c r="QF485" s="498" t="e">
        <f t="shared" si="10249"/>
        <v>#N/A</v>
      </c>
      <c r="QG485" s="504">
        <f t="shared" si="10250"/>
        <v>0</v>
      </c>
      <c r="QH485" s="500">
        <f t="shared" si="10251"/>
        <v>0</v>
      </c>
      <c r="QK485" s="665"/>
      <c r="QL485" s="666"/>
      <c r="QM485" s="667"/>
      <c r="QN485" s="668"/>
      <c r="QO485" s="669"/>
      <c r="QP485" s="691"/>
      <c r="QQ485" s="1326"/>
      <c r="QR485" s="497" t="e">
        <f t="shared" si="10252"/>
        <v>#N/A</v>
      </c>
      <c r="QS485" s="497" t="e">
        <f t="shared" si="10253"/>
        <v>#N/A</v>
      </c>
      <c r="QT485" s="498" t="e">
        <f t="shared" si="10254"/>
        <v>#N/A</v>
      </c>
      <c r="QU485" s="498">
        <f t="shared" si="10255"/>
        <v>0</v>
      </c>
      <c r="QV485" s="498">
        <f t="shared" si="10256"/>
        <v>0</v>
      </c>
      <c r="QW485" s="498" t="e">
        <f t="shared" si="10257"/>
        <v>#N/A</v>
      </c>
      <c r="QX485" s="504">
        <f t="shared" si="10258"/>
        <v>0</v>
      </c>
      <c r="QY485" s="500">
        <f t="shared" si="10259"/>
        <v>0</v>
      </c>
      <c r="RB485" s="428"/>
      <c r="RC485" s="436"/>
      <c r="RD485" s="440"/>
      <c r="RE485" s="406"/>
      <c r="RF485" s="438"/>
      <c r="RG485" s="439"/>
      <c r="RH485" s="439"/>
      <c r="RI485" s="497"/>
      <c r="RJ485" s="497"/>
      <c r="RK485" s="501"/>
      <c r="RL485" s="501"/>
      <c r="RM485" s="501"/>
      <c r="RN485" s="501"/>
      <c r="RO485" s="505"/>
      <c r="RP485" s="503"/>
      <c r="RS485" s="428"/>
      <c r="RT485" s="436"/>
      <c r="RU485" s="440"/>
      <c r="RV485" s="406"/>
      <c r="RW485" s="438"/>
      <c r="RX485" s="439"/>
      <c r="RY485" s="439"/>
      <c r="RZ485" s="497"/>
      <c r="SA485" s="497"/>
      <c r="SB485" s="501"/>
      <c r="SC485" s="501"/>
      <c r="SD485" s="501"/>
      <c r="SE485" s="501"/>
      <c r="SF485" s="505"/>
      <c r="SG485" s="503"/>
      <c r="SJ485" s="428"/>
      <c r="SK485" s="436"/>
      <c r="SL485" s="440"/>
      <c r="SM485" s="406"/>
      <c r="SN485" s="438"/>
      <c r="SO485" s="439"/>
      <c r="SP485" s="439"/>
      <c r="SQ485" s="497"/>
      <c r="SR485" s="497"/>
      <c r="SS485" s="501"/>
      <c r="ST485" s="501"/>
      <c r="SU485" s="501"/>
      <c r="SV485" s="501"/>
      <c r="SW485" s="505"/>
      <c r="SX485" s="503"/>
    </row>
    <row r="486" spans="2:518" ht="48.75" hidden="1" customHeight="1" thickTop="1" thickBot="1">
      <c r="B486" s="577"/>
      <c r="C486" s="578"/>
      <c r="D486" s="579"/>
      <c r="E486" s="580"/>
      <c r="F486" s="581"/>
      <c r="G486" s="585"/>
      <c r="H486" s="595"/>
      <c r="K486" s="577"/>
      <c r="L486" s="767"/>
      <c r="M486" s="579"/>
      <c r="N486" s="580"/>
      <c r="O486" s="581"/>
      <c r="P486" s="585"/>
      <c r="Q486" s="1326"/>
      <c r="R486" s="497"/>
      <c r="S486" s="497"/>
      <c r="T486" s="498"/>
      <c r="U486" s="498"/>
      <c r="V486" s="498"/>
      <c r="W486" s="498"/>
      <c r="X486" s="504"/>
      <c r="Y486" s="500"/>
      <c r="Z486" s="486"/>
      <c r="AA486" s="486"/>
      <c r="AB486" s="577"/>
      <c r="AC486" s="767"/>
      <c r="AD486" s="579"/>
      <c r="AE486" s="580"/>
      <c r="AF486" s="581"/>
      <c r="AG486" s="585"/>
      <c r="AH486" s="1326"/>
      <c r="AI486" s="497"/>
      <c r="AJ486" s="497"/>
      <c r="AK486" s="498"/>
      <c r="AL486" s="498"/>
      <c r="AM486" s="498"/>
      <c r="AN486" s="498"/>
      <c r="AO486" s="504"/>
      <c r="AP486" s="500"/>
      <c r="AQ486" s="486"/>
      <c r="AR486" s="486"/>
      <c r="AS486" s="577"/>
      <c r="AT486" s="767"/>
      <c r="AU486" s="579"/>
      <c r="AV486" s="580"/>
      <c r="AW486" s="581"/>
      <c r="AX486" s="585"/>
      <c r="AY486" s="1326"/>
      <c r="AZ486" s="497"/>
      <c r="BA486" s="497"/>
      <c r="BB486" s="498"/>
      <c r="BC486" s="498"/>
      <c r="BD486" s="498"/>
      <c r="BE486" s="498"/>
      <c r="BF486" s="504"/>
      <c r="BG486" s="500"/>
      <c r="BJ486" s="577"/>
      <c r="BK486" s="767"/>
      <c r="BL486" s="579"/>
      <c r="BM486" s="580"/>
      <c r="BN486" s="581"/>
      <c r="BO486" s="585"/>
      <c r="BP486" s="1326"/>
      <c r="BQ486" s="497"/>
      <c r="BR486" s="497"/>
      <c r="BS486" s="498"/>
      <c r="BT486" s="498"/>
      <c r="BU486" s="498"/>
      <c r="BV486" s="498"/>
      <c r="BW486" s="504"/>
      <c r="BX486" s="500"/>
      <c r="CA486" s="577"/>
      <c r="CB486" s="767"/>
      <c r="CC486" s="579"/>
      <c r="CD486" s="580"/>
      <c r="CE486" s="581"/>
      <c r="CF486" s="585"/>
      <c r="CG486" s="1326"/>
      <c r="CH486" s="497"/>
      <c r="CI486" s="497"/>
      <c r="CJ486" s="498"/>
      <c r="CK486" s="498"/>
      <c r="CL486" s="498"/>
      <c r="CM486" s="498"/>
      <c r="CN486" s="504"/>
      <c r="CO486" s="500"/>
      <c r="CR486" s="577"/>
      <c r="CS486" s="767"/>
      <c r="CT486" s="579"/>
      <c r="CU486" s="580"/>
      <c r="CV486" s="581"/>
      <c r="CW486" s="585"/>
      <c r="CX486" s="1326"/>
      <c r="CY486" s="497"/>
      <c r="CZ486" s="497"/>
      <c r="DA486" s="498"/>
      <c r="DB486" s="498"/>
      <c r="DC486" s="498"/>
      <c r="DD486" s="498"/>
      <c r="DE486" s="504"/>
      <c r="DF486" s="500"/>
      <c r="DI486" s="577"/>
      <c r="DJ486" s="767"/>
      <c r="DK486" s="579"/>
      <c r="DL486" s="580"/>
      <c r="DM486" s="581"/>
      <c r="DN486" s="585"/>
      <c r="DO486" s="1326"/>
      <c r="DP486" s="497"/>
      <c r="DQ486" s="497"/>
      <c r="DR486" s="498"/>
      <c r="DS486" s="498"/>
      <c r="DT486" s="498"/>
      <c r="DU486" s="498"/>
      <c r="DV486" s="504"/>
      <c r="DW486" s="500"/>
      <c r="DZ486" s="577"/>
      <c r="EA486" s="767"/>
      <c r="EB486" s="579"/>
      <c r="EC486" s="580"/>
      <c r="ED486" s="581"/>
      <c r="EE486" s="585"/>
      <c r="EF486" s="1326"/>
      <c r="EG486" s="497"/>
      <c r="EH486" s="497"/>
      <c r="EI486" s="498"/>
      <c r="EJ486" s="498"/>
      <c r="EK486" s="498"/>
      <c r="EL486" s="498"/>
      <c r="EM486" s="504"/>
      <c r="EN486" s="500"/>
      <c r="EQ486" s="665"/>
      <c r="ER486" s="666"/>
      <c r="ES486" s="667"/>
      <c r="ET486" s="668"/>
      <c r="EU486" s="669"/>
      <c r="EV486" s="691"/>
      <c r="EW486" s="1326"/>
      <c r="EX486" s="497" t="e">
        <f t="shared" si="10108"/>
        <v>#N/A</v>
      </c>
      <c r="EY486" s="497" t="e">
        <f t="shared" si="10109"/>
        <v>#N/A</v>
      </c>
      <c r="EZ486" s="498" t="e">
        <f t="shared" si="10110"/>
        <v>#N/A</v>
      </c>
      <c r="FA486" s="498">
        <f t="shared" si="10111"/>
        <v>0</v>
      </c>
      <c r="FB486" s="498">
        <f t="shared" si="10112"/>
        <v>0</v>
      </c>
      <c r="FC486" s="498" t="e">
        <f t="shared" si="10113"/>
        <v>#N/A</v>
      </c>
      <c r="FD486" s="504">
        <f t="shared" si="10114"/>
        <v>0</v>
      </c>
      <c r="FE486" s="500">
        <f t="shared" si="10115"/>
        <v>0</v>
      </c>
      <c r="FH486" s="665"/>
      <c r="FI486" s="666"/>
      <c r="FJ486" s="667"/>
      <c r="FK486" s="668"/>
      <c r="FL486" s="669"/>
      <c r="FM486" s="691"/>
      <c r="FN486" s="1326"/>
      <c r="FO486" s="497" t="e">
        <f t="shared" si="10116"/>
        <v>#N/A</v>
      </c>
      <c r="FP486" s="497" t="e">
        <f t="shared" si="10117"/>
        <v>#N/A</v>
      </c>
      <c r="FQ486" s="498" t="e">
        <f t="shared" si="10118"/>
        <v>#N/A</v>
      </c>
      <c r="FR486" s="498">
        <f t="shared" si="10119"/>
        <v>0</v>
      </c>
      <c r="FS486" s="498">
        <f t="shared" si="10120"/>
        <v>0</v>
      </c>
      <c r="FT486" s="498" t="e">
        <f t="shared" si="10121"/>
        <v>#N/A</v>
      </c>
      <c r="FU486" s="504">
        <f t="shared" si="10122"/>
        <v>0</v>
      </c>
      <c r="FV486" s="500">
        <f t="shared" si="10123"/>
        <v>0</v>
      </c>
      <c r="FY486" s="665"/>
      <c r="FZ486" s="666"/>
      <c r="GA486" s="667"/>
      <c r="GB486" s="668"/>
      <c r="GC486" s="669"/>
      <c r="GD486" s="691"/>
      <c r="GE486" s="1326"/>
      <c r="GF486" s="497" t="e">
        <f t="shared" si="10124"/>
        <v>#N/A</v>
      </c>
      <c r="GG486" s="497" t="e">
        <f t="shared" si="10125"/>
        <v>#N/A</v>
      </c>
      <c r="GH486" s="498" t="e">
        <f t="shared" si="10126"/>
        <v>#N/A</v>
      </c>
      <c r="GI486" s="498">
        <f t="shared" si="10127"/>
        <v>0</v>
      </c>
      <c r="GJ486" s="498">
        <f t="shared" si="10128"/>
        <v>0</v>
      </c>
      <c r="GK486" s="498" t="e">
        <f t="shared" si="10129"/>
        <v>#N/A</v>
      </c>
      <c r="GL486" s="504">
        <f t="shared" si="10130"/>
        <v>0</v>
      </c>
      <c r="GM486" s="500">
        <f t="shared" si="10131"/>
        <v>0</v>
      </c>
      <c r="GP486" s="665"/>
      <c r="GQ486" s="666"/>
      <c r="GR486" s="667"/>
      <c r="GS486" s="668"/>
      <c r="GT486" s="669"/>
      <c r="GU486" s="691"/>
      <c r="GV486" s="1326"/>
      <c r="GW486" s="497" t="e">
        <f t="shared" si="10132"/>
        <v>#N/A</v>
      </c>
      <c r="GX486" s="497" t="e">
        <f t="shared" si="10133"/>
        <v>#N/A</v>
      </c>
      <c r="GY486" s="498" t="e">
        <f t="shared" si="10134"/>
        <v>#N/A</v>
      </c>
      <c r="GZ486" s="498">
        <f t="shared" si="10135"/>
        <v>0</v>
      </c>
      <c r="HA486" s="498">
        <f t="shared" si="10136"/>
        <v>0</v>
      </c>
      <c r="HB486" s="498" t="e">
        <f t="shared" si="10137"/>
        <v>#N/A</v>
      </c>
      <c r="HC486" s="504">
        <f t="shared" si="10138"/>
        <v>0</v>
      </c>
      <c r="HD486" s="500">
        <f t="shared" si="10139"/>
        <v>0</v>
      </c>
      <c r="HG486" s="665"/>
      <c r="HH486" s="666"/>
      <c r="HI486" s="667"/>
      <c r="HJ486" s="668"/>
      <c r="HK486" s="669"/>
      <c r="HL486" s="691"/>
      <c r="HM486" s="1326"/>
      <c r="HN486" s="497" t="e">
        <f t="shared" si="10140"/>
        <v>#N/A</v>
      </c>
      <c r="HO486" s="497" t="e">
        <f t="shared" si="10141"/>
        <v>#N/A</v>
      </c>
      <c r="HP486" s="498" t="e">
        <f t="shared" si="10142"/>
        <v>#N/A</v>
      </c>
      <c r="HQ486" s="498">
        <f t="shared" si="10143"/>
        <v>0</v>
      </c>
      <c r="HR486" s="498">
        <f t="shared" si="10144"/>
        <v>0</v>
      </c>
      <c r="HS486" s="498" t="e">
        <f t="shared" si="10145"/>
        <v>#N/A</v>
      </c>
      <c r="HT486" s="504">
        <f t="shared" si="10146"/>
        <v>0</v>
      </c>
      <c r="HU486" s="500">
        <f t="shared" si="10147"/>
        <v>0</v>
      </c>
      <c r="HX486" s="665"/>
      <c r="HY486" s="666"/>
      <c r="HZ486" s="667"/>
      <c r="IA486" s="668"/>
      <c r="IB486" s="669"/>
      <c r="IC486" s="691"/>
      <c r="ID486" s="1326"/>
      <c r="IE486" s="497" t="e">
        <f t="shared" si="10148"/>
        <v>#N/A</v>
      </c>
      <c r="IF486" s="497" t="e">
        <f t="shared" si="10149"/>
        <v>#N/A</v>
      </c>
      <c r="IG486" s="498" t="e">
        <f t="shared" si="10150"/>
        <v>#N/A</v>
      </c>
      <c r="IH486" s="498">
        <f t="shared" si="10151"/>
        <v>0</v>
      </c>
      <c r="II486" s="498">
        <f t="shared" si="10152"/>
        <v>0</v>
      </c>
      <c r="IJ486" s="498" t="e">
        <f t="shared" si="10153"/>
        <v>#N/A</v>
      </c>
      <c r="IK486" s="504">
        <f t="shared" si="10154"/>
        <v>0</v>
      </c>
      <c r="IL486" s="500">
        <f t="shared" si="10155"/>
        <v>0</v>
      </c>
      <c r="IO486" s="665"/>
      <c r="IP486" s="666"/>
      <c r="IQ486" s="667"/>
      <c r="IR486" s="668"/>
      <c r="IS486" s="669"/>
      <c r="IT486" s="691"/>
      <c r="IU486" s="1326"/>
      <c r="IV486" s="497" t="e">
        <f t="shared" si="10156"/>
        <v>#N/A</v>
      </c>
      <c r="IW486" s="497" t="e">
        <f t="shared" si="10157"/>
        <v>#N/A</v>
      </c>
      <c r="IX486" s="498" t="e">
        <f t="shared" si="10158"/>
        <v>#N/A</v>
      </c>
      <c r="IY486" s="498">
        <f t="shared" si="10159"/>
        <v>0</v>
      </c>
      <c r="IZ486" s="498">
        <f t="shared" si="10160"/>
        <v>0</v>
      </c>
      <c r="JA486" s="498" t="e">
        <f t="shared" si="10161"/>
        <v>#N/A</v>
      </c>
      <c r="JB486" s="504">
        <f t="shared" si="10162"/>
        <v>0</v>
      </c>
      <c r="JC486" s="500">
        <f t="shared" si="10163"/>
        <v>0</v>
      </c>
      <c r="JF486" s="665"/>
      <c r="JG486" s="666"/>
      <c r="JH486" s="667"/>
      <c r="JI486" s="668"/>
      <c r="JJ486" s="669"/>
      <c r="JK486" s="691"/>
      <c r="JL486" s="1326"/>
      <c r="JM486" s="497" t="e">
        <f t="shared" si="10164"/>
        <v>#N/A</v>
      </c>
      <c r="JN486" s="497" t="e">
        <f t="shared" si="10165"/>
        <v>#N/A</v>
      </c>
      <c r="JO486" s="498" t="e">
        <f t="shared" si="10166"/>
        <v>#N/A</v>
      </c>
      <c r="JP486" s="498">
        <f t="shared" si="10167"/>
        <v>0</v>
      </c>
      <c r="JQ486" s="498">
        <f t="shared" si="10168"/>
        <v>0</v>
      </c>
      <c r="JR486" s="498" t="e">
        <f t="shared" si="10169"/>
        <v>#N/A</v>
      </c>
      <c r="JS486" s="504">
        <f t="shared" si="10170"/>
        <v>0</v>
      </c>
      <c r="JT486" s="500">
        <f t="shared" si="10171"/>
        <v>0</v>
      </c>
      <c r="JW486" s="665"/>
      <c r="JX486" s="666"/>
      <c r="JY486" s="667"/>
      <c r="JZ486" s="668"/>
      <c r="KA486" s="669"/>
      <c r="KB486" s="691"/>
      <c r="KC486" s="1326"/>
      <c r="KD486" s="497" t="e">
        <f t="shared" si="10172"/>
        <v>#N/A</v>
      </c>
      <c r="KE486" s="497" t="e">
        <f t="shared" si="10173"/>
        <v>#N/A</v>
      </c>
      <c r="KF486" s="498" t="e">
        <f t="shared" si="10174"/>
        <v>#N/A</v>
      </c>
      <c r="KG486" s="498">
        <f t="shared" si="10175"/>
        <v>0</v>
      </c>
      <c r="KH486" s="498">
        <f t="shared" si="10176"/>
        <v>0</v>
      </c>
      <c r="KI486" s="498" t="e">
        <f t="shared" si="10177"/>
        <v>#N/A</v>
      </c>
      <c r="KJ486" s="504">
        <f t="shared" si="10178"/>
        <v>0</v>
      </c>
      <c r="KK486" s="500">
        <f t="shared" si="10179"/>
        <v>0</v>
      </c>
      <c r="KN486" s="665"/>
      <c r="KO486" s="666"/>
      <c r="KP486" s="667"/>
      <c r="KQ486" s="668"/>
      <c r="KR486" s="669"/>
      <c r="KS486" s="691"/>
      <c r="KT486" s="1326"/>
      <c r="KU486" s="497" t="e">
        <f t="shared" si="10180"/>
        <v>#N/A</v>
      </c>
      <c r="KV486" s="497" t="e">
        <f t="shared" si="10181"/>
        <v>#N/A</v>
      </c>
      <c r="KW486" s="498" t="e">
        <f t="shared" si="10182"/>
        <v>#N/A</v>
      </c>
      <c r="KX486" s="498">
        <f t="shared" si="10183"/>
        <v>0</v>
      </c>
      <c r="KY486" s="498">
        <f t="shared" si="10184"/>
        <v>0</v>
      </c>
      <c r="KZ486" s="498" t="e">
        <f t="shared" si="10185"/>
        <v>#N/A</v>
      </c>
      <c r="LA486" s="504">
        <f t="shared" si="10186"/>
        <v>0</v>
      </c>
      <c r="LB486" s="500">
        <f t="shared" si="10187"/>
        <v>0</v>
      </c>
      <c r="LE486" s="665"/>
      <c r="LF486" s="666"/>
      <c r="LG486" s="667"/>
      <c r="LH486" s="668"/>
      <c r="LI486" s="669"/>
      <c r="LJ486" s="691"/>
      <c r="LK486" s="1326"/>
      <c r="LL486" s="497" t="e">
        <f t="shared" si="10188"/>
        <v>#N/A</v>
      </c>
      <c r="LM486" s="497" t="e">
        <f t="shared" si="10189"/>
        <v>#N/A</v>
      </c>
      <c r="LN486" s="498" t="e">
        <f t="shared" si="10190"/>
        <v>#N/A</v>
      </c>
      <c r="LO486" s="498">
        <f t="shared" si="10191"/>
        <v>0</v>
      </c>
      <c r="LP486" s="498">
        <f t="shared" si="10192"/>
        <v>0</v>
      </c>
      <c r="LQ486" s="498" t="e">
        <f t="shared" si="10193"/>
        <v>#N/A</v>
      </c>
      <c r="LR486" s="504">
        <f t="shared" si="10194"/>
        <v>0</v>
      </c>
      <c r="LS486" s="500">
        <f t="shared" si="10195"/>
        <v>0</v>
      </c>
      <c r="LV486" s="665"/>
      <c r="LW486" s="666"/>
      <c r="LX486" s="667"/>
      <c r="LY486" s="668"/>
      <c r="LZ486" s="669"/>
      <c r="MA486" s="691"/>
      <c r="MB486" s="1326"/>
      <c r="MC486" s="497" t="e">
        <f t="shared" si="10196"/>
        <v>#N/A</v>
      </c>
      <c r="MD486" s="497" t="e">
        <f t="shared" si="10197"/>
        <v>#N/A</v>
      </c>
      <c r="ME486" s="498" t="e">
        <f t="shared" si="10198"/>
        <v>#N/A</v>
      </c>
      <c r="MF486" s="498">
        <f t="shared" si="10199"/>
        <v>0</v>
      </c>
      <c r="MG486" s="498">
        <f t="shared" si="10200"/>
        <v>0</v>
      </c>
      <c r="MH486" s="498" t="e">
        <f t="shared" si="10201"/>
        <v>#N/A</v>
      </c>
      <c r="MI486" s="504">
        <f t="shared" si="10202"/>
        <v>0</v>
      </c>
      <c r="MJ486" s="500">
        <f t="shared" si="10203"/>
        <v>0</v>
      </c>
      <c r="MM486" s="665"/>
      <c r="MN486" s="666"/>
      <c r="MO486" s="667"/>
      <c r="MP486" s="668"/>
      <c r="MQ486" s="669"/>
      <c r="MR486" s="691"/>
      <c r="MS486" s="1326"/>
      <c r="MT486" s="497" t="e">
        <f t="shared" si="10204"/>
        <v>#N/A</v>
      </c>
      <c r="MU486" s="497" t="e">
        <f t="shared" si="10205"/>
        <v>#N/A</v>
      </c>
      <c r="MV486" s="498" t="e">
        <f t="shared" si="10206"/>
        <v>#N/A</v>
      </c>
      <c r="MW486" s="498">
        <f t="shared" si="10207"/>
        <v>0</v>
      </c>
      <c r="MX486" s="498">
        <f t="shared" si="10208"/>
        <v>0</v>
      </c>
      <c r="MY486" s="498" t="e">
        <f t="shared" si="10209"/>
        <v>#N/A</v>
      </c>
      <c r="MZ486" s="504">
        <f t="shared" si="10210"/>
        <v>0</v>
      </c>
      <c r="NA486" s="500">
        <f t="shared" si="10211"/>
        <v>0</v>
      </c>
      <c r="ND486" s="665"/>
      <c r="NE486" s="666"/>
      <c r="NF486" s="667"/>
      <c r="NG486" s="668"/>
      <c r="NH486" s="669"/>
      <c r="NI486" s="691"/>
      <c r="NJ486" s="1326"/>
      <c r="NK486" s="497" t="e">
        <f t="shared" si="10212"/>
        <v>#N/A</v>
      </c>
      <c r="NL486" s="497" t="e">
        <f t="shared" si="10213"/>
        <v>#N/A</v>
      </c>
      <c r="NM486" s="498" t="e">
        <f t="shared" si="10214"/>
        <v>#N/A</v>
      </c>
      <c r="NN486" s="498">
        <f t="shared" si="10215"/>
        <v>0</v>
      </c>
      <c r="NO486" s="498">
        <f t="shared" si="10216"/>
        <v>0</v>
      </c>
      <c r="NP486" s="498" t="e">
        <f t="shared" si="10217"/>
        <v>#N/A</v>
      </c>
      <c r="NQ486" s="504">
        <f t="shared" si="10218"/>
        <v>0</v>
      </c>
      <c r="NR486" s="500">
        <f t="shared" si="10219"/>
        <v>0</v>
      </c>
      <c r="NU486" s="665"/>
      <c r="NV486" s="666"/>
      <c r="NW486" s="667"/>
      <c r="NX486" s="668"/>
      <c r="NY486" s="669"/>
      <c r="NZ486" s="691"/>
      <c r="OA486" s="1326"/>
      <c r="OB486" s="497" t="e">
        <f t="shared" si="10220"/>
        <v>#N/A</v>
      </c>
      <c r="OC486" s="497" t="e">
        <f t="shared" si="10221"/>
        <v>#N/A</v>
      </c>
      <c r="OD486" s="498" t="e">
        <f t="shared" si="10222"/>
        <v>#N/A</v>
      </c>
      <c r="OE486" s="498">
        <f t="shared" si="10223"/>
        <v>0</v>
      </c>
      <c r="OF486" s="498">
        <f t="shared" si="10224"/>
        <v>0</v>
      </c>
      <c r="OG486" s="498" t="e">
        <f t="shared" si="10225"/>
        <v>#N/A</v>
      </c>
      <c r="OH486" s="504">
        <f t="shared" si="10226"/>
        <v>0</v>
      </c>
      <c r="OI486" s="500">
        <f t="shared" si="10227"/>
        <v>0</v>
      </c>
      <c r="OL486" s="665"/>
      <c r="OM486" s="666"/>
      <c r="ON486" s="667"/>
      <c r="OO486" s="668"/>
      <c r="OP486" s="669"/>
      <c r="OQ486" s="691"/>
      <c r="OR486" s="1326"/>
      <c r="OS486" s="497" t="e">
        <f t="shared" si="10228"/>
        <v>#N/A</v>
      </c>
      <c r="OT486" s="497" t="e">
        <f t="shared" si="10229"/>
        <v>#N/A</v>
      </c>
      <c r="OU486" s="498" t="e">
        <f t="shared" si="10230"/>
        <v>#N/A</v>
      </c>
      <c r="OV486" s="498">
        <f t="shared" si="10231"/>
        <v>0</v>
      </c>
      <c r="OW486" s="498">
        <f t="shared" si="10232"/>
        <v>0</v>
      </c>
      <c r="OX486" s="498" t="e">
        <f t="shared" si="10233"/>
        <v>#N/A</v>
      </c>
      <c r="OY486" s="504">
        <f t="shared" si="10234"/>
        <v>0</v>
      </c>
      <c r="OZ486" s="500">
        <f t="shared" si="10235"/>
        <v>0</v>
      </c>
      <c r="PC486" s="665"/>
      <c r="PD486" s="666"/>
      <c r="PE486" s="667"/>
      <c r="PF486" s="668"/>
      <c r="PG486" s="669"/>
      <c r="PH486" s="691"/>
      <c r="PI486" s="1326"/>
      <c r="PJ486" s="497" t="e">
        <f t="shared" si="10236"/>
        <v>#N/A</v>
      </c>
      <c r="PK486" s="497" t="e">
        <f t="shared" si="10237"/>
        <v>#N/A</v>
      </c>
      <c r="PL486" s="498" t="e">
        <f t="shared" si="10238"/>
        <v>#N/A</v>
      </c>
      <c r="PM486" s="498">
        <f t="shared" si="10239"/>
        <v>0</v>
      </c>
      <c r="PN486" s="498">
        <f t="shared" si="10240"/>
        <v>0</v>
      </c>
      <c r="PO486" s="498" t="e">
        <f t="shared" si="10241"/>
        <v>#N/A</v>
      </c>
      <c r="PP486" s="504">
        <f t="shared" si="10242"/>
        <v>0</v>
      </c>
      <c r="PQ486" s="500">
        <f t="shared" si="10243"/>
        <v>0</v>
      </c>
      <c r="PT486" s="665"/>
      <c r="PU486" s="666"/>
      <c r="PV486" s="667"/>
      <c r="PW486" s="668"/>
      <c r="PX486" s="669"/>
      <c r="PY486" s="691"/>
      <c r="PZ486" s="1326"/>
      <c r="QA486" s="497" t="e">
        <f t="shared" si="10244"/>
        <v>#N/A</v>
      </c>
      <c r="QB486" s="497" t="e">
        <f t="shared" si="10245"/>
        <v>#N/A</v>
      </c>
      <c r="QC486" s="498" t="e">
        <f t="shared" si="10246"/>
        <v>#N/A</v>
      </c>
      <c r="QD486" s="498">
        <f t="shared" si="10247"/>
        <v>0</v>
      </c>
      <c r="QE486" s="498">
        <f t="shared" si="10248"/>
        <v>0</v>
      </c>
      <c r="QF486" s="498" t="e">
        <f t="shared" si="10249"/>
        <v>#N/A</v>
      </c>
      <c r="QG486" s="504">
        <f t="shared" si="10250"/>
        <v>0</v>
      </c>
      <c r="QH486" s="500">
        <f t="shared" si="10251"/>
        <v>0</v>
      </c>
      <c r="QK486" s="665"/>
      <c r="QL486" s="666"/>
      <c r="QM486" s="667"/>
      <c r="QN486" s="668"/>
      <c r="QO486" s="669"/>
      <c r="QP486" s="691"/>
      <c r="QQ486" s="1326"/>
      <c r="QR486" s="497" t="e">
        <f t="shared" si="10252"/>
        <v>#N/A</v>
      </c>
      <c r="QS486" s="497" t="e">
        <f t="shared" si="10253"/>
        <v>#N/A</v>
      </c>
      <c r="QT486" s="498" t="e">
        <f t="shared" si="10254"/>
        <v>#N/A</v>
      </c>
      <c r="QU486" s="498">
        <f t="shared" si="10255"/>
        <v>0</v>
      </c>
      <c r="QV486" s="498">
        <f t="shared" si="10256"/>
        <v>0</v>
      </c>
      <c r="QW486" s="498" t="e">
        <f t="shared" si="10257"/>
        <v>#N/A</v>
      </c>
      <c r="QX486" s="504">
        <f t="shared" si="10258"/>
        <v>0</v>
      </c>
      <c r="QY486" s="500">
        <f t="shared" si="10259"/>
        <v>0</v>
      </c>
      <c r="RB486" s="428"/>
      <c r="RC486" s="436"/>
      <c r="RD486" s="440"/>
      <c r="RE486" s="406"/>
      <c r="RF486" s="438"/>
      <c r="RG486" s="439"/>
      <c r="RH486" s="439"/>
      <c r="RI486" s="497"/>
      <c r="RJ486" s="497"/>
      <c r="RK486" s="501"/>
      <c r="RL486" s="501"/>
      <c r="RM486" s="501"/>
      <c r="RN486" s="501"/>
      <c r="RO486" s="505"/>
      <c r="RP486" s="503"/>
      <c r="RS486" s="428"/>
      <c r="RT486" s="436"/>
      <c r="RU486" s="440"/>
      <c r="RV486" s="406"/>
      <c r="RW486" s="438"/>
      <c r="RX486" s="439"/>
      <c r="RY486" s="439"/>
      <c r="RZ486" s="497"/>
      <c r="SA486" s="497"/>
      <c r="SB486" s="501"/>
      <c r="SC486" s="501"/>
      <c r="SD486" s="501"/>
      <c r="SE486" s="501"/>
      <c r="SF486" s="505"/>
      <c r="SG486" s="503"/>
      <c r="SJ486" s="428"/>
      <c r="SK486" s="436"/>
      <c r="SL486" s="440"/>
      <c r="SM486" s="406"/>
      <c r="SN486" s="438"/>
      <c r="SO486" s="439"/>
      <c r="SP486" s="439"/>
      <c r="SQ486" s="497"/>
      <c r="SR486" s="497"/>
      <c r="SS486" s="501"/>
      <c r="ST486" s="501"/>
      <c r="SU486" s="501"/>
      <c r="SV486" s="501"/>
      <c r="SW486" s="505"/>
      <c r="SX486" s="503"/>
    </row>
    <row r="487" spans="2:518" ht="48.75" hidden="1" customHeight="1" thickTop="1" thickBot="1">
      <c r="B487" s="577"/>
      <c r="C487" s="578"/>
      <c r="D487" s="579"/>
      <c r="E487" s="580"/>
      <c r="F487" s="581"/>
      <c r="G487" s="585"/>
      <c r="H487" s="595"/>
      <c r="K487" s="577"/>
      <c r="L487" s="767"/>
      <c r="M487" s="579"/>
      <c r="N487" s="580"/>
      <c r="O487" s="581"/>
      <c r="P487" s="585"/>
      <c r="Q487" s="1326"/>
      <c r="R487" s="497"/>
      <c r="S487" s="497"/>
      <c r="T487" s="498"/>
      <c r="U487" s="498"/>
      <c r="V487" s="498"/>
      <c r="W487" s="498"/>
      <c r="X487" s="504"/>
      <c r="Y487" s="500"/>
      <c r="Z487" s="486"/>
      <c r="AA487" s="486"/>
      <c r="AB487" s="577"/>
      <c r="AC487" s="767"/>
      <c r="AD487" s="579"/>
      <c r="AE487" s="580"/>
      <c r="AF487" s="581"/>
      <c r="AG487" s="585"/>
      <c r="AH487" s="1326"/>
      <c r="AI487" s="497"/>
      <c r="AJ487" s="497"/>
      <c r="AK487" s="498"/>
      <c r="AL487" s="498"/>
      <c r="AM487" s="498"/>
      <c r="AN487" s="498"/>
      <c r="AO487" s="504"/>
      <c r="AP487" s="500"/>
      <c r="AQ487" s="486"/>
      <c r="AR487" s="486"/>
      <c r="AS487" s="577"/>
      <c r="AT487" s="767"/>
      <c r="AU487" s="579"/>
      <c r="AV487" s="580"/>
      <c r="AW487" s="581"/>
      <c r="AX487" s="585"/>
      <c r="AY487" s="1326"/>
      <c r="AZ487" s="497"/>
      <c r="BA487" s="497"/>
      <c r="BB487" s="498"/>
      <c r="BC487" s="498"/>
      <c r="BD487" s="498"/>
      <c r="BE487" s="498"/>
      <c r="BF487" s="504"/>
      <c r="BG487" s="500"/>
      <c r="BJ487" s="577"/>
      <c r="BK487" s="767"/>
      <c r="BL487" s="579"/>
      <c r="BM487" s="580"/>
      <c r="BN487" s="581"/>
      <c r="BO487" s="585"/>
      <c r="BP487" s="1326"/>
      <c r="BQ487" s="497"/>
      <c r="BR487" s="497"/>
      <c r="BS487" s="498"/>
      <c r="BT487" s="498"/>
      <c r="BU487" s="498"/>
      <c r="BV487" s="498"/>
      <c r="BW487" s="504"/>
      <c r="BX487" s="500"/>
      <c r="CA487" s="577"/>
      <c r="CB487" s="767"/>
      <c r="CC487" s="579"/>
      <c r="CD487" s="580"/>
      <c r="CE487" s="581"/>
      <c r="CF487" s="585"/>
      <c r="CG487" s="1326"/>
      <c r="CH487" s="497"/>
      <c r="CI487" s="497"/>
      <c r="CJ487" s="498"/>
      <c r="CK487" s="498"/>
      <c r="CL487" s="498"/>
      <c r="CM487" s="498"/>
      <c r="CN487" s="504"/>
      <c r="CO487" s="500"/>
      <c r="CR487" s="577"/>
      <c r="CS487" s="767"/>
      <c r="CT487" s="579"/>
      <c r="CU487" s="580"/>
      <c r="CV487" s="581"/>
      <c r="CW487" s="585"/>
      <c r="CX487" s="1326"/>
      <c r="CY487" s="497"/>
      <c r="CZ487" s="497"/>
      <c r="DA487" s="498"/>
      <c r="DB487" s="498"/>
      <c r="DC487" s="498"/>
      <c r="DD487" s="498"/>
      <c r="DE487" s="504"/>
      <c r="DF487" s="500"/>
      <c r="DI487" s="577"/>
      <c r="DJ487" s="767"/>
      <c r="DK487" s="579"/>
      <c r="DL487" s="580"/>
      <c r="DM487" s="581"/>
      <c r="DN487" s="585"/>
      <c r="DO487" s="1326"/>
      <c r="DP487" s="497"/>
      <c r="DQ487" s="497"/>
      <c r="DR487" s="498"/>
      <c r="DS487" s="498"/>
      <c r="DT487" s="498"/>
      <c r="DU487" s="498"/>
      <c r="DV487" s="504"/>
      <c r="DW487" s="500"/>
      <c r="DZ487" s="577"/>
      <c r="EA487" s="767"/>
      <c r="EB487" s="579"/>
      <c r="EC487" s="580"/>
      <c r="ED487" s="581"/>
      <c r="EE487" s="585"/>
      <c r="EF487" s="1326"/>
      <c r="EG487" s="497"/>
      <c r="EH487" s="497"/>
      <c r="EI487" s="498"/>
      <c r="EJ487" s="498"/>
      <c r="EK487" s="498"/>
      <c r="EL487" s="498"/>
      <c r="EM487" s="504"/>
      <c r="EN487" s="500"/>
      <c r="EQ487" s="665"/>
      <c r="ER487" s="666"/>
      <c r="ES487" s="667"/>
      <c r="ET487" s="668"/>
      <c r="EU487" s="669"/>
      <c r="EV487" s="691"/>
      <c r="EW487" s="1326"/>
      <c r="EX487" s="497" t="e">
        <f t="shared" si="10108"/>
        <v>#N/A</v>
      </c>
      <c r="EY487" s="497" t="e">
        <f t="shared" si="10109"/>
        <v>#N/A</v>
      </c>
      <c r="EZ487" s="498" t="e">
        <f t="shared" si="10110"/>
        <v>#N/A</v>
      </c>
      <c r="FA487" s="498">
        <f t="shared" si="10111"/>
        <v>0</v>
      </c>
      <c r="FB487" s="498">
        <f t="shared" si="10112"/>
        <v>0</v>
      </c>
      <c r="FC487" s="498" t="e">
        <f t="shared" si="10113"/>
        <v>#N/A</v>
      </c>
      <c r="FD487" s="504">
        <f t="shared" si="10114"/>
        <v>0</v>
      </c>
      <c r="FE487" s="500">
        <f t="shared" si="10115"/>
        <v>0</v>
      </c>
      <c r="FH487" s="665"/>
      <c r="FI487" s="666"/>
      <c r="FJ487" s="667"/>
      <c r="FK487" s="668"/>
      <c r="FL487" s="669"/>
      <c r="FM487" s="691"/>
      <c r="FN487" s="1326"/>
      <c r="FO487" s="497" t="e">
        <f t="shared" si="10116"/>
        <v>#N/A</v>
      </c>
      <c r="FP487" s="497" t="e">
        <f t="shared" si="10117"/>
        <v>#N/A</v>
      </c>
      <c r="FQ487" s="498" t="e">
        <f t="shared" si="10118"/>
        <v>#N/A</v>
      </c>
      <c r="FR487" s="498">
        <f t="shared" si="10119"/>
        <v>0</v>
      </c>
      <c r="FS487" s="498">
        <f t="shared" si="10120"/>
        <v>0</v>
      </c>
      <c r="FT487" s="498" t="e">
        <f t="shared" si="10121"/>
        <v>#N/A</v>
      </c>
      <c r="FU487" s="504">
        <f t="shared" si="10122"/>
        <v>0</v>
      </c>
      <c r="FV487" s="500">
        <f t="shared" si="10123"/>
        <v>0</v>
      </c>
      <c r="FY487" s="665"/>
      <c r="FZ487" s="666"/>
      <c r="GA487" s="667"/>
      <c r="GB487" s="668"/>
      <c r="GC487" s="669"/>
      <c r="GD487" s="691"/>
      <c r="GE487" s="1326"/>
      <c r="GF487" s="497" t="e">
        <f t="shared" si="10124"/>
        <v>#N/A</v>
      </c>
      <c r="GG487" s="497" t="e">
        <f t="shared" si="10125"/>
        <v>#N/A</v>
      </c>
      <c r="GH487" s="498" t="e">
        <f t="shared" si="10126"/>
        <v>#N/A</v>
      </c>
      <c r="GI487" s="498">
        <f t="shared" si="10127"/>
        <v>0</v>
      </c>
      <c r="GJ487" s="498">
        <f t="shared" si="10128"/>
        <v>0</v>
      </c>
      <c r="GK487" s="498" t="e">
        <f t="shared" si="10129"/>
        <v>#N/A</v>
      </c>
      <c r="GL487" s="504">
        <f t="shared" si="10130"/>
        <v>0</v>
      </c>
      <c r="GM487" s="500">
        <f t="shared" si="10131"/>
        <v>0</v>
      </c>
      <c r="GP487" s="665"/>
      <c r="GQ487" s="666"/>
      <c r="GR487" s="667"/>
      <c r="GS487" s="668"/>
      <c r="GT487" s="669"/>
      <c r="GU487" s="691"/>
      <c r="GV487" s="1326"/>
      <c r="GW487" s="497" t="e">
        <f t="shared" si="10132"/>
        <v>#N/A</v>
      </c>
      <c r="GX487" s="497" t="e">
        <f t="shared" si="10133"/>
        <v>#N/A</v>
      </c>
      <c r="GY487" s="498" t="e">
        <f t="shared" si="10134"/>
        <v>#N/A</v>
      </c>
      <c r="GZ487" s="498">
        <f t="shared" si="10135"/>
        <v>0</v>
      </c>
      <c r="HA487" s="498">
        <f t="shared" si="10136"/>
        <v>0</v>
      </c>
      <c r="HB487" s="498" t="e">
        <f t="shared" si="10137"/>
        <v>#N/A</v>
      </c>
      <c r="HC487" s="504">
        <f t="shared" si="10138"/>
        <v>0</v>
      </c>
      <c r="HD487" s="500">
        <f t="shared" si="10139"/>
        <v>0</v>
      </c>
      <c r="HG487" s="665"/>
      <c r="HH487" s="666"/>
      <c r="HI487" s="667"/>
      <c r="HJ487" s="668"/>
      <c r="HK487" s="669"/>
      <c r="HL487" s="691"/>
      <c r="HM487" s="1326"/>
      <c r="HN487" s="497" t="e">
        <f t="shared" si="10140"/>
        <v>#N/A</v>
      </c>
      <c r="HO487" s="497" t="e">
        <f t="shared" si="10141"/>
        <v>#N/A</v>
      </c>
      <c r="HP487" s="498" t="e">
        <f t="shared" si="10142"/>
        <v>#N/A</v>
      </c>
      <c r="HQ487" s="498">
        <f t="shared" si="10143"/>
        <v>0</v>
      </c>
      <c r="HR487" s="498">
        <f t="shared" si="10144"/>
        <v>0</v>
      </c>
      <c r="HS487" s="498" t="e">
        <f t="shared" si="10145"/>
        <v>#N/A</v>
      </c>
      <c r="HT487" s="504">
        <f t="shared" si="10146"/>
        <v>0</v>
      </c>
      <c r="HU487" s="500">
        <f t="shared" si="10147"/>
        <v>0</v>
      </c>
      <c r="HX487" s="665"/>
      <c r="HY487" s="666"/>
      <c r="HZ487" s="667"/>
      <c r="IA487" s="668"/>
      <c r="IB487" s="669"/>
      <c r="IC487" s="691"/>
      <c r="ID487" s="1326"/>
      <c r="IE487" s="497" t="e">
        <f t="shared" si="10148"/>
        <v>#N/A</v>
      </c>
      <c r="IF487" s="497" t="e">
        <f t="shared" si="10149"/>
        <v>#N/A</v>
      </c>
      <c r="IG487" s="498" t="e">
        <f t="shared" si="10150"/>
        <v>#N/A</v>
      </c>
      <c r="IH487" s="498">
        <f t="shared" si="10151"/>
        <v>0</v>
      </c>
      <c r="II487" s="498">
        <f t="shared" si="10152"/>
        <v>0</v>
      </c>
      <c r="IJ487" s="498" t="e">
        <f t="shared" si="10153"/>
        <v>#N/A</v>
      </c>
      <c r="IK487" s="504">
        <f t="shared" si="10154"/>
        <v>0</v>
      </c>
      <c r="IL487" s="500">
        <f t="shared" si="10155"/>
        <v>0</v>
      </c>
      <c r="IO487" s="665"/>
      <c r="IP487" s="666"/>
      <c r="IQ487" s="667"/>
      <c r="IR487" s="668"/>
      <c r="IS487" s="669"/>
      <c r="IT487" s="691"/>
      <c r="IU487" s="1326"/>
      <c r="IV487" s="497" t="e">
        <f t="shared" si="10156"/>
        <v>#N/A</v>
      </c>
      <c r="IW487" s="497" t="e">
        <f t="shared" si="10157"/>
        <v>#N/A</v>
      </c>
      <c r="IX487" s="498" t="e">
        <f t="shared" si="10158"/>
        <v>#N/A</v>
      </c>
      <c r="IY487" s="498">
        <f t="shared" si="10159"/>
        <v>0</v>
      </c>
      <c r="IZ487" s="498">
        <f t="shared" si="10160"/>
        <v>0</v>
      </c>
      <c r="JA487" s="498" t="e">
        <f t="shared" si="10161"/>
        <v>#N/A</v>
      </c>
      <c r="JB487" s="504">
        <f t="shared" si="10162"/>
        <v>0</v>
      </c>
      <c r="JC487" s="500">
        <f t="shared" si="10163"/>
        <v>0</v>
      </c>
      <c r="JF487" s="665"/>
      <c r="JG487" s="666"/>
      <c r="JH487" s="667"/>
      <c r="JI487" s="668"/>
      <c r="JJ487" s="669"/>
      <c r="JK487" s="691"/>
      <c r="JL487" s="1326"/>
      <c r="JM487" s="497" t="e">
        <f t="shared" si="10164"/>
        <v>#N/A</v>
      </c>
      <c r="JN487" s="497" t="e">
        <f t="shared" si="10165"/>
        <v>#N/A</v>
      </c>
      <c r="JO487" s="498" t="e">
        <f t="shared" si="10166"/>
        <v>#N/A</v>
      </c>
      <c r="JP487" s="498">
        <f t="shared" si="10167"/>
        <v>0</v>
      </c>
      <c r="JQ487" s="498">
        <f t="shared" si="10168"/>
        <v>0</v>
      </c>
      <c r="JR487" s="498" t="e">
        <f t="shared" si="10169"/>
        <v>#N/A</v>
      </c>
      <c r="JS487" s="504">
        <f t="shared" si="10170"/>
        <v>0</v>
      </c>
      <c r="JT487" s="500">
        <f t="shared" si="10171"/>
        <v>0</v>
      </c>
      <c r="JW487" s="665"/>
      <c r="JX487" s="666"/>
      <c r="JY487" s="667"/>
      <c r="JZ487" s="668"/>
      <c r="KA487" s="669"/>
      <c r="KB487" s="691"/>
      <c r="KC487" s="1326"/>
      <c r="KD487" s="497" t="e">
        <f t="shared" si="10172"/>
        <v>#N/A</v>
      </c>
      <c r="KE487" s="497" t="e">
        <f t="shared" si="10173"/>
        <v>#N/A</v>
      </c>
      <c r="KF487" s="498" t="e">
        <f t="shared" si="10174"/>
        <v>#N/A</v>
      </c>
      <c r="KG487" s="498">
        <f t="shared" si="10175"/>
        <v>0</v>
      </c>
      <c r="KH487" s="498">
        <f t="shared" si="10176"/>
        <v>0</v>
      </c>
      <c r="KI487" s="498" t="e">
        <f t="shared" si="10177"/>
        <v>#N/A</v>
      </c>
      <c r="KJ487" s="504">
        <f t="shared" si="10178"/>
        <v>0</v>
      </c>
      <c r="KK487" s="500">
        <f t="shared" si="10179"/>
        <v>0</v>
      </c>
      <c r="KN487" s="665"/>
      <c r="KO487" s="666"/>
      <c r="KP487" s="667"/>
      <c r="KQ487" s="668"/>
      <c r="KR487" s="669"/>
      <c r="KS487" s="691"/>
      <c r="KT487" s="1326"/>
      <c r="KU487" s="497" t="e">
        <f t="shared" si="10180"/>
        <v>#N/A</v>
      </c>
      <c r="KV487" s="497" t="e">
        <f t="shared" si="10181"/>
        <v>#N/A</v>
      </c>
      <c r="KW487" s="498" t="e">
        <f t="shared" si="10182"/>
        <v>#N/A</v>
      </c>
      <c r="KX487" s="498">
        <f t="shared" si="10183"/>
        <v>0</v>
      </c>
      <c r="KY487" s="498">
        <f t="shared" si="10184"/>
        <v>0</v>
      </c>
      <c r="KZ487" s="498" t="e">
        <f t="shared" si="10185"/>
        <v>#N/A</v>
      </c>
      <c r="LA487" s="504">
        <f t="shared" si="10186"/>
        <v>0</v>
      </c>
      <c r="LB487" s="500">
        <f t="shared" si="10187"/>
        <v>0</v>
      </c>
      <c r="LE487" s="665"/>
      <c r="LF487" s="666"/>
      <c r="LG487" s="667"/>
      <c r="LH487" s="668"/>
      <c r="LI487" s="669"/>
      <c r="LJ487" s="691"/>
      <c r="LK487" s="1326"/>
      <c r="LL487" s="497" t="e">
        <f t="shared" si="10188"/>
        <v>#N/A</v>
      </c>
      <c r="LM487" s="497" t="e">
        <f t="shared" si="10189"/>
        <v>#N/A</v>
      </c>
      <c r="LN487" s="498" t="e">
        <f t="shared" si="10190"/>
        <v>#N/A</v>
      </c>
      <c r="LO487" s="498">
        <f t="shared" si="10191"/>
        <v>0</v>
      </c>
      <c r="LP487" s="498">
        <f t="shared" si="10192"/>
        <v>0</v>
      </c>
      <c r="LQ487" s="498" t="e">
        <f t="shared" si="10193"/>
        <v>#N/A</v>
      </c>
      <c r="LR487" s="504">
        <f t="shared" si="10194"/>
        <v>0</v>
      </c>
      <c r="LS487" s="500">
        <f t="shared" si="10195"/>
        <v>0</v>
      </c>
      <c r="LV487" s="665"/>
      <c r="LW487" s="666"/>
      <c r="LX487" s="667"/>
      <c r="LY487" s="668"/>
      <c r="LZ487" s="669"/>
      <c r="MA487" s="691"/>
      <c r="MB487" s="1326"/>
      <c r="MC487" s="497" t="e">
        <f t="shared" si="10196"/>
        <v>#N/A</v>
      </c>
      <c r="MD487" s="497" t="e">
        <f t="shared" si="10197"/>
        <v>#N/A</v>
      </c>
      <c r="ME487" s="498" t="e">
        <f t="shared" si="10198"/>
        <v>#N/A</v>
      </c>
      <c r="MF487" s="498">
        <f t="shared" si="10199"/>
        <v>0</v>
      </c>
      <c r="MG487" s="498">
        <f t="shared" si="10200"/>
        <v>0</v>
      </c>
      <c r="MH487" s="498" t="e">
        <f t="shared" si="10201"/>
        <v>#N/A</v>
      </c>
      <c r="MI487" s="504">
        <f t="shared" si="10202"/>
        <v>0</v>
      </c>
      <c r="MJ487" s="500">
        <f t="shared" si="10203"/>
        <v>0</v>
      </c>
      <c r="MM487" s="665"/>
      <c r="MN487" s="666"/>
      <c r="MO487" s="667"/>
      <c r="MP487" s="668"/>
      <c r="MQ487" s="669"/>
      <c r="MR487" s="691"/>
      <c r="MS487" s="1326"/>
      <c r="MT487" s="497" t="e">
        <f t="shared" si="10204"/>
        <v>#N/A</v>
      </c>
      <c r="MU487" s="497" t="e">
        <f t="shared" si="10205"/>
        <v>#N/A</v>
      </c>
      <c r="MV487" s="498" t="e">
        <f t="shared" si="10206"/>
        <v>#N/A</v>
      </c>
      <c r="MW487" s="498">
        <f t="shared" si="10207"/>
        <v>0</v>
      </c>
      <c r="MX487" s="498">
        <f t="shared" si="10208"/>
        <v>0</v>
      </c>
      <c r="MY487" s="498" t="e">
        <f t="shared" si="10209"/>
        <v>#N/A</v>
      </c>
      <c r="MZ487" s="504">
        <f t="shared" si="10210"/>
        <v>0</v>
      </c>
      <c r="NA487" s="500">
        <f t="shared" si="10211"/>
        <v>0</v>
      </c>
      <c r="ND487" s="665"/>
      <c r="NE487" s="666"/>
      <c r="NF487" s="667"/>
      <c r="NG487" s="668"/>
      <c r="NH487" s="669"/>
      <c r="NI487" s="691"/>
      <c r="NJ487" s="1326"/>
      <c r="NK487" s="497" t="e">
        <f t="shared" si="10212"/>
        <v>#N/A</v>
      </c>
      <c r="NL487" s="497" t="e">
        <f t="shared" si="10213"/>
        <v>#N/A</v>
      </c>
      <c r="NM487" s="498" t="e">
        <f t="shared" si="10214"/>
        <v>#N/A</v>
      </c>
      <c r="NN487" s="498">
        <f t="shared" si="10215"/>
        <v>0</v>
      </c>
      <c r="NO487" s="498">
        <f t="shared" si="10216"/>
        <v>0</v>
      </c>
      <c r="NP487" s="498" t="e">
        <f t="shared" si="10217"/>
        <v>#N/A</v>
      </c>
      <c r="NQ487" s="504">
        <f t="shared" si="10218"/>
        <v>0</v>
      </c>
      <c r="NR487" s="500">
        <f t="shared" si="10219"/>
        <v>0</v>
      </c>
      <c r="NU487" s="665"/>
      <c r="NV487" s="666"/>
      <c r="NW487" s="667"/>
      <c r="NX487" s="668"/>
      <c r="NY487" s="669"/>
      <c r="NZ487" s="691"/>
      <c r="OA487" s="1326"/>
      <c r="OB487" s="497" t="e">
        <f t="shared" si="10220"/>
        <v>#N/A</v>
      </c>
      <c r="OC487" s="497" t="e">
        <f t="shared" si="10221"/>
        <v>#N/A</v>
      </c>
      <c r="OD487" s="498" t="e">
        <f t="shared" si="10222"/>
        <v>#N/A</v>
      </c>
      <c r="OE487" s="498">
        <f t="shared" si="10223"/>
        <v>0</v>
      </c>
      <c r="OF487" s="498">
        <f t="shared" si="10224"/>
        <v>0</v>
      </c>
      <c r="OG487" s="498" t="e">
        <f t="shared" si="10225"/>
        <v>#N/A</v>
      </c>
      <c r="OH487" s="504">
        <f t="shared" si="10226"/>
        <v>0</v>
      </c>
      <c r="OI487" s="500">
        <f t="shared" si="10227"/>
        <v>0</v>
      </c>
      <c r="OL487" s="665"/>
      <c r="OM487" s="666"/>
      <c r="ON487" s="667"/>
      <c r="OO487" s="668"/>
      <c r="OP487" s="669"/>
      <c r="OQ487" s="691"/>
      <c r="OR487" s="1326"/>
      <c r="OS487" s="497" t="e">
        <f t="shared" si="10228"/>
        <v>#N/A</v>
      </c>
      <c r="OT487" s="497" t="e">
        <f t="shared" si="10229"/>
        <v>#N/A</v>
      </c>
      <c r="OU487" s="498" t="e">
        <f t="shared" si="10230"/>
        <v>#N/A</v>
      </c>
      <c r="OV487" s="498">
        <f t="shared" si="10231"/>
        <v>0</v>
      </c>
      <c r="OW487" s="498">
        <f t="shared" si="10232"/>
        <v>0</v>
      </c>
      <c r="OX487" s="498" t="e">
        <f t="shared" si="10233"/>
        <v>#N/A</v>
      </c>
      <c r="OY487" s="504">
        <f t="shared" si="10234"/>
        <v>0</v>
      </c>
      <c r="OZ487" s="500">
        <f t="shared" si="10235"/>
        <v>0</v>
      </c>
      <c r="PC487" s="665"/>
      <c r="PD487" s="666"/>
      <c r="PE487" s="667"/>
      <c r="PF487" s="668"/>
      <c r="PG487" s="669"/>
      <c r="PH487" s="691"/>
      <c r="PI487" s="1326"/>
      <c r="PJ487" s="497" t="e">
        <f t="shared" si="10236"/>
        <v>#N/A</v>
      </c>
      <c r="PK487" s="497" t="e">
        <f t="shared" si="10237"/>
        <v>#N/A</v>
      </c>
      <c r="PL487" s="498" t="e">
        <f t="shared" si="10238"/>
        <v>#N/A</v>
      </c>
      <c r="PM487" s="498">
        <f t="shared" si="10239"/>
        <v>0</v>
      </c>
      <c r="PN487" s="498">
        <f t="shared" si="10240"/>
        <v>0</v>
      </c>
      <c r="PO487" s="498" t="e">
        <f t="shared" si="10241"/>
        <v>#N/A</v>
      </c>
      <c r="PP487" s="504">
        <f t="shared" si="10242"/>
        <v>0</v>
      </c>
      <c r="PQ487" s="500">
        <f t="shared" si="10243"/>
        <v>0</v>
      </c>
      <c r="PT487" s="665"/>
      <c r="PU487" s="666"/>
      <c r="PV487" s="667"/>
      <c r="PW487" s="668"/>
      <c r="PX487" s="669"/>
      <c r="PY487" s="691"/>
      <c r="PZ487" s="1326"/>
      <c r="QA487" s="497" t="e">
        <f t="shared" si="10244"/>
        <v>#N/A</v>
      </c>
      <c r="QB487" s="497" t="e">
        <f t="shared" si="10245"/>
        <v>#N/A</v>
      </c>
      <c r="QC487" s="498" t="e">
        <f t="shared" si="10246"/>
        <v>#N/A</v>
      </c>
      <c r="QD487" s="498">
        <f t="shared" si="10247"/>
        <v>0</v>
      </c>
      <c r="QE487" s="498">
        <f t="shared" si="10248"/>
        <v>0</v>
      </c>
      <c r="QF487" s="498" t="e">
        <f t="shared" si="10249"/>
        <v>#N/A</v>
      </c>
      <c r="QG487" s="504">
        <f t="shared" si="10250"/>
        <v>0</v>
      </c>
      <c r="QH487" s="500">
        <f t="shared" si="10251"/>
        <v>0</v>
      </c>
      <c r="QK487" s="665"/>
      <c r="QL487" s="666"/>
      <c r="QM487" s="667"/>
      <c r="QN487" s="668"/>
      <c r="QO487" s="669"/>
      <c r="QP487" s="691"/>
      <c r="QQ487" s="1326"/>
      <c r="QR487" s="497" t="e">
        <f t="shared" si="10252"/>
        <v>#N/A</v>
      </c>
      <c r="QS487" s="497" t="e">
        <f t="shared" si="10253"/>
        <v>#N/A</v>
      </c>
      <c r="QT487" s="498" t="e">
        <f t="shared" si="10254"/>
        <v>#N/A</v>
      </c>
      <c r="QU487" s="498">
        <f t="shared" si="10255"/>
        <v>0</v>
      </c>
      <c r="QV487" s="498">
        <f t="shared" si="10256"/>
        <v>0</v>
      </c>
      <c r="QW487" s="498" t="e">
        <f t="shared" si="10257"/>
        <v>#N/A</v>
      </c>
      <c r="QX487" s="504">
        <f t="shared" si="10258"/>
        <v>0</v>
      </c>
      <c r="QY487" s="500">
        <f t="shared" si="10259"/>
        <v>0</v>
      </c>
      <c r="RB487" s="428"/>
      <c r="RC487" s="436"/>
      <c r="RD487" s="440"/>
      <c r="RE487" s="406"/>
      <c r="RF487" s="438"/>
      <c r="RG487" s="439"/>
      <c r="RH487" s="439"/>
      <c r="RI487" s="497"/>
      <c r="RJ487" s="497"/>
      <c r="RK487" s="501"/>
      <c r="RL487" s="501"/>
      <c r="RM487" s="501"/>
      <c r="RN487" s="501"/>
      <c r="RO487" s="505"/>
      <c r="RP487" s="503"/>
      <c r="RS487" s="428"/>
      <c r="RT487" s="436"/>
      <c r="RU487" s="440"/>
      <c r="RV487" s="406"/>
      <c r="RW487" s="438"/>
      <c r="RX487" s="439"/>
      <c r="RY487" s="439"/>
      <c r="RZ487" s="497"/>
      <c r="SA487" s="497"/>
      <c r="SB487" s="501"/>
      <c r="SC487" s="501"/>
      <c r="SD487" s="501"/>
      <c r="SE487" s="501"/>
      <c r="SF487" s="505"/>
      <c r="SG487" s="503"/>
      <c r="SJ487" s="428"/>
      <c r="SK487" s="436"/>
      <c r="SL487" s="440"/>
      <c r="SM487" s="406"/>
      <c r="SN487" s="438"/>
      <c r="SO487" s="439"/>
      <c r="SP487" s="439"/>
      <c r="SQ487" s="497"/>
      <c r="SR487" s="497"/>
      <c r="SS487" s="501"/>
      <c r="ST487" s="501"/>
      <c r="SU487" s="501"/>
      <c r="SV487" s="501"/>
      <c r="SW487" s="505"/>
      <c r="SX487" s="503"/>
    </row>
    <row r="488" spans="2:518" ht="48.75" hidden="1" customHeight="1" thickTop="1" thickBot="1">
      <c r="B488" s="577"/>
      <c r="C488" s="578"/>
      <c r="D488" s="579"/>
      <c r="E488" s="580"/>
      <c r="F488" s="581"/>
      <c r="G488" s="585"/>
      <c r="H488" s="595"/>
      <c r="K488" s="577"/>
      <c r="L488" s="767"/>
      <c r="M488" s="579"/>
      <c r="N488" s="580"/>
      <c r="O488" s="581"/>
      <c r="P488" s="585"/>
      <c r="Q488" s="1326"/>
      <c r="R488" s="497"/>
      <c r="S488" s="497"/>
      <c r="T488" s="498"/>
      <c r="U488" s="498"/>
      <c r="V488" s="498"/>
      <c r="W488" s="498"/>
      <c r="X488" s="504"/>
      <c r="Y488" s="500"/>
      <c r="Z488" s="486"/>
      <c r="AA488" s="486"/>
      <c r="AB488" s="577"/>
      <c r="AC488" s="767"/>
      <c r="AD488" s="579"/>
      <c r="AE488" s="580"/>
      <c r="AF488" s="581"/>
      <c r="AG488" s="585"/>
      <c r="AH488" s="1326"/>
      <c r="AI488" s="497"/>
      <c r="AJ488" s="497"/>
      <c r="AK488" s="498"/>
      <c r="AL488" s="498"/>
      <c r="AM488" s="498"/>
      <c r="AN488" s="498"/>
      <c r="AO488" s="504"/>
      <c r="AP488" s="500"/>
      <c r="AQ488" s="486"/>
      <c r="AR488" s="486"/>
      <c r="AS488" s="577"/>
      <c r="AT488" s="767"/>
      <c r="AU488" s="579"/>
      <c r="AV488" s="580"/>
      <c r="AW488" s="581"/>
      <c r="AX488" s="585"/>
      <c r="AY488" s="1326"/>
      <c r="AZ488" s="497"/>
      <c r="BA488" s="497"/>
      <c r="BB488" s="498"/>
      <c r="BC488" s="498"/>
      <c r="BD488" s="498"/>
      <c r="BE488" s="498"/>
      <c r="BF488" s="504"/>
      <c r="BG488" s="500"/>
      <c r="BJ488" s="577"/>
      <c r="BK488" s="767"/>
      <c r="BL488" s="579"/>
      <c r="BM488" s="580"/>
      <c r="BN488" s="581"/>
      <c r="BO488" s="585"/>
      <c r="BP488" s="1326"/>
      <c r="BQ488" s="497"/>
      <c r="BR488" s="497"/>
      <c r="BS488" s="498"/>
      <c r="BT488" s="498"/>
      <c r="BU488" s="498"/>
      <c r="BV488" s="498"/>
      <c r="BW488" s="504"/>
      <c r="BX488" s="500"/>
      <c r="CA488" s="577"/>
      <c r="CB488" s="767"/>
      <c r="CC488" s="579"/>
      <c r="CD488" s="580"/>
      <c r="CE488" s="581"/>
      <c r="CF488" s="585"/>
      <c r="CG488" s="1326"/>
      <c r="CH488" s="497"/>
      <c r="CI488" s="497"/>
      <c r="CJ488" s="498"/>
      <c r="CK488" s="498"/>
      <c r="CL488" s="498"/>
      <c r="CM488" s="498"/>
      <c r="CN488" s="504"/>
      <c r="CO488" s="500"/>
      <c r="CR488" s="577"/>
      <c r="CS488" s="767"/>
      <c r="CT488" s="579"/>
      <c r="CU488" s="580"/>
      <c r="CV488" s="581"/>
      <c r="CW488" s="585"/>
      <c r="CX488" s="1326"/>
      <c r="CY488" s="497"/>
      <c r="CZ488" s="497"/>
      <c r="DA488" s="498"/>
      <c r="DB488" s="498"/>
      <c r="DC488" s="498"/>
      <c r="DD488" s="498"/>
      <c r="DE488" s="504"/>
      <c r="DF488" s="500"/>
      <c r="DI488" s="577"/>
      <c r="DJ488" s="767"/>
      <c r="DK488" s="579"/>
      <c r="DL488" s="580"/>
      <c r="DM488" s="581"/>
      <c r="DN488" s="585"/>
      <c r="DO488" s="1326"/>
      <c r="DP488" s="497"/>
      <c r="DQ488" s="497"/>
      <c r="DR488" s="498"/>
      <c r="DS488" s="498"/>
      <c r="DT488" s="498"/>
      <c r="DU488" s="498"/>
      <c r="DV488" s="504"/>
      <c r="DW488" s="500"/>
      <c r="DZ488" s="577"/>
      <c r="EA488" s="767"/>
      <c r="EB488" s="579"/>
      <c r="EC488" s="580"/>
      <c r="ED488" s="581"/>
      <c r="EE488" s="585"/>
      <c r="EF488" s="1326"/>
      <c r="EG488" s="497"/>
      <c r="EH488" s="497"/>
      <c r="EI488" s="498"/>
      <c r="EJ488" s="498"/>
      <c r="EK488" s="498"/>
      <c r="EL488" s="498"/>
      <c r="EM488" s="504"/>
      <c r="EN488" s="500"/>
      <c r="EQ488" s="665"/>
      <c r="ER488" s="666"/>
      <c r="ES488" s="667"/>
      <c r="ET488" s="668"/>
      <c r="EU488" s="669"/>
      <c r="EV488" s="691"/>
      <c r="EW488" s="1326"/>
      <c r="EX488" s="497" t="e">
        <f t="shared" si="10108"/>
        <v>#N/A</v>
      </c>
      <c r="EY488" s="497" t="e">
        <f t="shared" si="10109"/>
        <v>#N/A</v>
      </c>
      <c r="EZ488" s="498" t="e">
        <f t="shared" si="10110"/>
        <v>#N/A</v>
      </c>
      <c r="FA488" s="498">
        <f t="shared" si="10111"/>
        <v>0</v>
      </c>
      <c r="FB488" s="498">
        <f t="shared" si="10112"/>
        <v>0</v>
      </c>
      <c r="FC488" s="498" t="e">
        <f t="shared" si="10113"/>
        <v>#N/A</v>
      </c>
      <c r="FD488" s="504">
        <f t="shared" si="10114"/>
        <v>0</v>
      </c>
      <c r="FE488" s="500">
        <f t="shared" si="10115"/>
        <v>0</v>
      </c>
      <c r="FH488" s="665"/>
      <c r="FI488" s="666"/>
      <c r="FJ488" s="667"/>
      <c r="FK488" s="668"/>
      <c r="FL488" s="669"/>
      <c r="FM488" s="691"/>
      <c r="FN488" s="1326"/>
      <c r="FO488" s="497" t="e">
        <f t="shared" si="10116"/>
        <v>#N/A</v>
      </c>
      <c r="FP488" s="497" t="e">
        <f t="shared" si="10117"/>
        <v>#N/A</v>
      </c>
      <c r="FQ488" s="498" t="e">
        <f t="shared" si="10118"/>
        <v>#N/A</v>
      </c>
      <c r="FR488" s="498">
        <f t="shared" si="10119"/>
        <v>0</v>
      </c>
      <c r="FS488" s="498">
        <f t="shared" si="10120"/>
        <v>0</v>
      </c>
      <c r="FT488" s="498" t="e">
        <f t="shared" si="10121"/>
        <v>#N/A</v>
      </c>
      <c r="FU488" s="504">
        <f t="shared" si="10122"/>
        <v>0</v>
      </c>
      <c r="FV488" s="500">
        <f t="shared" si="10123"/>
        <v>0</v>
      </c>
      <c r="FY488" s="665"/>
      <c r="FZ488" s="666"/>
      <c r="GA488" s="667"/>
      <c r="GB488" s="668"/>
      <c r="GC488" s="669"/>
      <c r="GD488" s="691"/>
      <c r="GE488" s="1326"/>
      <c r="GF488" s="497" t="e">
        <f t="shared" si="10124"/>
        <v>#N/A</v>
      </c>
      <c r="GG488" s="497" t="e">
        <f t="shared" si="10125"/>
        <v>#N/A</v>
      </c>
      <c r="GH488" s="498" t="e">
        <f t="shared" si="10126"/>
        <v>#N/A</v>
      </c>
      <c r="GI488" s="498">
        <f t="shared" si="10127"/>
        <v>0</v>
      </c>
      <c r="GJ488" s="498">
        <f t="shared" si="10128"/>
        <v>0</v>
      </c>
      <c r="GK488" s="498" t="e">
        <f t="shared" si="10129"/>
        <v>#N/A</v>
      </c>
      <c r="GL488" s="504">
        <f t="shared" si="10130"/>
        <v>0</v>
      </c>
      <c r="GM488" s="500">
        <f t="shared" si="10131"/>
        <v>0</v>
      </c>
      <c r="GP488" s="665"/>
      <c r="GQ488" s="666"/>
      <c r="GR488" s="667"/>
      <c r="GS488" s="668"/>
      <c r="GT488" s="669"/>
      <c r="GU488" s="691"/>
      <c r="GV488" s="1326"/>
      <c r="GW488" s="497" t="e">
        <f t="shared" si="10132"/>
        <v>#N/A</v>
      </c>
      <c r="GX488" s="497" t="e">
        <f t="shared" si="10133"/>
        <v>#N/A</v>
      </c>
      <c r="GY488" s="498" t="e">
        <f t="shared" si="10134"/>
        <v>#N/A</v>
      </c>
      <c r="GZ488" s="498">
        <f t="shared" si="10135"/>
        <v>0</v>
      </c>
      <c r="HA488" s="498">
        <f t="shared" si="10136"/>
        <v>0</v>
      </c>
      <c r="HB488" s="498" t="e">
        <f t="shared" si="10137"/>
        <v>#N/A</v>
      </c>
      <c r="HC488" s="504">
        <f t="shared" si="10138"/>
        <v>0</v>
      </c>
      <c r="HD488" s="500">
        <f t="shared" si="10139"/>
        <v>0</v>
      </c>
      <c r="HG488" s="665"/>
      <c r="HH488" s="666"/>
      <c r="HI488" s="667"/>
      <c r="HJ488" s="668"/>
      <c r="HK488" s="669"/>
      <c r="HL488" s="691"/>
      <c r="HM488" s="1326"/>
      <c r="HN488" s="497" t="e">
        <f t="shared" si="10140"/>
        <v>#N/A</v>
      </c>
      <c r="HO488" s="497" t="e">
        <f t="shared" si="10141"/>
        <v>#N/A</v>
      </c>
      <c r="HP488" s="498" t="e">
        <f t="shared" si="10142"/>
        <v>#N/A</v>
      </c>
      <c r="HQ488" s="498">
        <f t="shared" si="10143"/>
        <v>0</v>
      </c>
      <c r="HR488" s="498">
        <f t="shared" si="10144"/>
        <v>0</v>
      </c>
      <c r="HS488" s="498" t="e">
        <f t="shared" si="10145"/>
        <v>#N/A</v>
      </c>
      <c r="HT488" s="504">
        <f t="shared" si="10146"/>
        <v>0</v>
      </c>
      <c r="HU488" s="500">
        <f t="shared" si="10147"/>
        <v>0</v>
      </c>
      <c r="HX488" s="665"/>
      <c r="HY488" s="666"/>
      <c r="HZ488" s="667"/>
      <c r="IA488" s="668"/>
      <c r="IB488" s="669"/>
      <c r="IC488" s="691"/>
      <c r="ID488" s="1326"/>
      <c r="IE488" s="497" t="e">
        <f t="shared" si="10148"/>
        <v>#N/A</v>
      </c>
      <c r="IF488" s="497" t="e">
        <f t="shared" si="10149"/>
        <v>#N/A</v>
      </c>
      <c r="IG488" s="498" t="e">
        <f t="shared" si="10150"/>
        <v>#N/A</v>
      </c>
      <c r="IH488" s="498">
        <f t="shared" si="10151"/>
        <v>0</v>
      </c>
      <c r="II488" s="498">
        <f t="shared" si="10152"/>
        <v>0</v>
      </c>
      <c r="IJ488" s="498" t="e">
        <f t="shared" si="10153"/>
        <v>#N/A</v>
      </c>
      <c r="IK488" s="504">
        <f t="shared" si="10154"/>
        <v>0</v>
      </c>
      <c r="IL488" s="500">
        <f t="shared" si="10155"/>
        <v>0</v>
      </c>
      <c r="IO488" s="665"/>
      <c r="IP488" s="666"/>
      <c r="IQ488" s="667"/>
      <c r="IR488" s="668"/>
      <c r="IS488" s="669"/>
      <c r="IT488" s="691"/>
      <c r="IU488" s="1326"/>
      <c r="IV488" s="497" t="e">
        <f t="shared" si="10156"/>
        <v>#N/A</v>
      </c>
      <c r="IW488" s="497" t="e">
        <f t="shared" si="10157"/>
        <v>#N/A</v>
      </c>
      <c r="IX488" s="498" t="e">
        <f t="shared" si="10158"/>
        <v>#N/A</v>
      </c>
      <c r="IY488" s="498">
        <f t="shared" si="10159"/>
        <v>0</v>
      </c>
      <c r="IZ488" s="498">
        <f t="shared" si="10160"/>
        <v>0</v>
      </c>
      <c r="JA488" s="498" t="e">
        <f t="shared" si="10161"/>
        <v>#N/A</v>
      </c>
      <c r="JB488" s="504">
        <f t="shared" si="10162"/>
        <v>0</v>
      </c>
      <c r="JC488" s="500">
        <f t="shared" si="10163"/>
        <v>0</v>
      </c>
      <c r="JF488" s="665"/>
      <c r="JG488" s="666"/>
      <c r="JH488" s="667"/>
      <c r="JI488" s="668"/>
      <c r="JJ488" s="669"/>
      <c r="JK488" s="691"/>
      <c r="JL488" s="1326"/>
      <c r="JM488" s="497" t="e">
        <f t="shared" si="10164"/>
        <v>#N/A</v>
      </c>
      <c r="JN488" s="497" t="e">
        <f t="shared" si="10165"/>
        <v>#N/A</v>
      </c>
      <c r="JO488" s="498" t="e">
        <f t="shared" si="10166"/>
        <v>#N/A</v>
      </c>
      <c r="JP488" s="498">
        <f t="shared" si="10167"/>
        <v>0</v>
      </c>
      <c r="JQ488" s="498">
        <f t="shared" si="10168"/>
        <v>0</v>
      </c>
      <c r="JR488" s="498" t="e">
        <f t="shared" si="10169"/>
        <v>#N/A</v>
      </c>
      <c r="JS488" s="504">
        <f t="shared" si="10170"/>
        <v>0</v>
      </c>
      <c r="JT488" s="500">
        <f t="shared" si="10171"/>
        <v>0</v>
      </c>
      <c r="JW488" s="665"/>
      <c r="JX488" s="666"/>
      <c r="JY488" s="667"/>
      <c r="JZ488" s="668"/>
      <c r="KA488" s="669"/>
      <c r="KB488" s="691"/>
      <c r="KC488" s="1326"/>
      <c r="KD488" s="497" t="e">
        <f t="shared" si="10172"/>
        <v>#N/A</v>
      </c>
      <c r="KE488" s="497" t="e">
        <f t="shared" si="10173"/>
        <v>#N/A</v>
      </c>
      <c r="KF488" s="498" t="e">
        <f t="shared" si="10174"/>
        <v>#N/A</v>
      </c>
      <c r="KG488" s="498">
        <f t="shared" si="10175"/>
        <v>0</v>
      </c>
      <c r="KH488" s="498">
        <f t="shared" si="10176"/>
        <v>0</v>
      </c>
      <c r="KI488" s="498" t="e">
        <f t="shared" si="10177"/>
        <v>#N/A</v>
      </c>
      <c r="KJ488" s="504">
        <f t="shared" si="10178"/>
        <v>0</v>
      </c>
      <c r="KK488" s="500">
        <f t="shared" si="10179"/>
        <v>0</v>
      </c>
      <c r="KN488" s="665"/>
      <c r="KO488" s="666"/>
      <c r="KP488" s="667"/>
      <c r="KQ488" s="668"/>
      <c r="KR488" s="669"/>
      <c r="KS488" s="691"/>
      <c r="KT488" s="1326"/>
      <c r="KU488" s="497" t="e">
        <f t="shared" si="10180"/>
        <v>#N/A</v>
      </c>
      <c r="KV488" s="497" t="e">
        <f t="shared" si="10181"/>
        <v>#N/A</v>
      </c>
      <c r="KW488" s="498" t="e">
        <f t="shared" si="10182"/>
        <v>#N/A</v>
      </c>
      <c r="KX488" s="498">
        <f t="shared" si="10183"/>
        <v>0</v>
      </c>
      <c r="KY488" s="498">
        <f t="shared" si="10184"/>
        <v>0</v>
      </c>
      <c r="KZ488" s="498" t="e">
        <f t="shared" si="10185"/>
        <v>#N/A</v>
      </c>
      <c r="LA488" s="504">
        <f t="shared" si="10186"/>
        <v>0</v>
      </c>
      <c r="LB488" s="500">
        <f t="shared" si="10187"/>
        <v>0</v>
      </c>
      <c r="LE488" s="665"/>
      <c r="LF488" s="666"/>
      <c r="LG488" s="667"/>
      <c r="LH488" s="668"/>
      <c r="LI488" s="669"/>
      <c r="LJ488" s="691"/>
      <c r="LK488" s="1326"/>
      <c r="LL488" s="497" t="e">
        <f t="shared" si="10188"/>
        <v>#N/A</v>
      </c>
      <c r="LM488" s="497" t="e">
        <f t="shared" si="10189"/>
        <v>#N/A</v>
      </c>
      <c r="LN488" s="498" t="e">
        <f t="shared" si="10190"/>
        <v>#N/A</v>
      </c>
      <c r="LO488" s="498">
        <f t="shared" si="10191"/>
        <v>0</v>
      </c>
      <c r="LP488" s="498">
        <f t="shared" si="10192"/>
        <v>0</v>
      </c>
      <c r="LQ488" s="498" t="e">
        <f t="shared" si="10193"/>
        <v>#N/A</v>
      </c>
      <c r="LR488" s="504">
        <f t="shared" si="10194"/>
        <v>0</v>
      </c>
      <c r="LS488" s="500">
        <f t="shared" si="10195"/>
        <v>0</v>
      </c>
      <c r="LV488" s="665"/>
      <c r="LW488" s="666"/>
      <c r="LX488" s="667"/>
      <c r="LY488" s="668"/>
      <c r="LZ488" s="669"/>
      <c r="MA488" s="691"/>
      <c r="MB488" s="1326"/>
      <c r="MC488" s="497" t="e">
        <f t="shared" si="10196"/>
        <v>#N/A</v>
      </c>
      <c r="MD488" s="497" t="e">
        <f t="shared" si="10197"/>
        <v>#N/A</v>
      </c>
      <c r="ME488" s="498" t="e">
        <f t="shared" si="10198"/>
        <v>#N/A</v>
      </c>
      <c r="MF488" s="498">
        <f t="shared" si="10199"/>
        <v>0</v>
      </c>
      <c r="MG488" s="498">
        <f t="shared" si="10200"/>
        <v>0</v>
      </c>
      <c r="MH488" s="498" t="e">
        <f t="shared" si="10201"/>
        <v>#N/A</v>
      </c>
      <c r="MI488" s="504">
        <f t="shared" si="10202"/>
        <v>0</v>
      </c>
      <c r="MJ488" s="500">
        <f t="shared" si="10203"/>
        <v>0</v>
      </c>
      <c r="MM488" s="665"/>
      <c r="MN488" s="666"/>
      <c r="MO488" s="667"/>
      <c r="MP488" s="668"/>
      <c r="MQ488" s="669"/>
      <c r="MR488" s="691"/>
      <c r="MS488" s="1326"/>
      <c r="MT488" s="497" t="e">
        <f t="shared" si="10204"/>
        <v>#N/A</v>
      </c>
      <c r="MU488" s="497" t="e">
        <f t="shared" si="10205"/>
        <v>#N/A</v>
      </c>
      <c r="MV488" s="498" t="e">
        <f t="shared" si="10206"/>
        <v>#N/A</v>
      </c>
      <c r="MW488" s="498">
        <f t="shared" si="10207"/>
        <v>0</v>
      </c>
      <c r="MX488" s="498">
        <f t="shared" si="10208"/>
        <v>0</v>
      </c>
      <c r="MY488" s="498" t="e">
        <f t="shared" si="10209"/>
        <v>#N/A</v>
      </c>
      <c r="MZ488" s="504">
        <f t="shared" si="10210"/>
        <v>0</v>
      </c>
      <c r="NA488" s="500">
        <f t="shared" si="10211"/>
        <v>0</v>
      </c>
      <c r="ND488" s="665"/>
      <c r="NE488" s="666"/>
      <c r="NF488" s="667"/>
      <c r="NG488" s="668"/>
      <c r="NH488" s="669"/>
      <c r="NI488" s="691"/>
      <c r="NJ488" s="1326"/>
      <c r="NK488" s="497" t="e">
        <f t="shared" si="10212"/>
        <v>#N/A</v>
      </c>
      <c r="NL488" s="497" t="e">
        <f t="shared" si="10213"/>
        <v>#N/A</v>
      </c>
      <c r="NM488" s="498" t="e">
        <f t="shared" si="10214"/>
        <v>#N/A</v>
      </c>
      <c r="NN488" s="498">
        <f t="shared" si="10215"/>
        <v>0</v>
      </c>
      <c r="NO488" s="498">
        <f t="shared" si="10216"/>
        <v>0</v>
      </c>
      <c r="NP488" s="498" t="e">
        <f t="shared" si="10217"/>
        <v>#N/A</v>
      </c>
      <c r="NQ488" s="504">
        <f t="shared" si="10218"/>
        <v>0</v>
      </c>
      <c r="NR488" s="500">
        <f t="shared" si="10219"/>
        <v>0</v>
      </c>
      <c r="NU488" s="665"/>
      <c r="NV488" s="666"/>
      <c r="NW488" s="667"/>
      <c r="NX488" s="668"/>
      <c r="NY488" s="669"/>
      <c r="NZ488" s="691"/>
      <c r="OA488" s="1326"/>
      <c r="OB488" s="497" t="e">
        <f t="shared" si="10220"/>
        <v>#N/A</v>
      </c>
      <c r="OC488" s="497" t="e">
        <f t="shared" si="10221"/>
        <v>#N/A</v>
      </c>
      <c r="OD488" s="498" t="e">
        <f t="shared" si="10222"/>
        <v>#N/A</v>
      </c>
      <c r="OE488" s="498">
        <f t="shared" si="10223"/>
        <v>0</v>
      </c>
      <c r="OF488" s="498">
        <f t="shared" si="10224"/>
        <v>0</v>
      </c>
      <c r="OG488" s="498" t="e">
        <f t="shared" si="10225"/>
        <v>#N/A</v>
      </c>
      <c r="OH488" s="504">
        <f t="shared" si="10226"/>
        <v>0</v>
      </c>
      <c r="OI488" s="500">
        <f t="shared" si="10227"/>
        <v>0</v>
      </c>
      <c r="OL488" s="665"/>
      <c r="OM488" s="666"/>
      <c r="ON488" s="667"/>
      <c r="OO488" s="668"/>
      <c r="OP488" s="669"/>
      <c r="OQ488" s="691"/>
      <c r="OR488" s="1326"/>
      <c r="OS488" s="497" t="e">
        <f t="shared" si="10228"/>
        <v>#N/A</v>
      </c>
      <c r="OT488" s="497" t="e">
        <f t="shared" si="10229"/>
        <v>#N/A</v>
      </c>
      <c r="OU488" s="498" t="e">
        <f t="shared" si="10230"/>
        <v>#N/A</v>
      </c>
      <c r="OV488" s="498">
        <f t="shared" si="10231"/>
        <v>0</v>
      </c>
      <c r="OW488" s="498">
        <f t="shared" si="10232"/>
        <v>0</v>
      </c>
      <c r="OX488" s="498" t="e">
        <f t="shared" si="10233"/>
        <v>#N/A</v>
      </c>
      <c r="OY488" s="504">
        <f t="shared" si="10234"/>
        <v>0</v>
      </c>
      <c r="OZ488" s="500">
        <f t="shared" si="10235"/>
        <v>0</v>
      </c>
      <c r="PC488" s="665"/>
      <c r="PD488" s="666"/>
      <c r="PE488" s="667"/>
      <c r="PF488" s="668"/>
      <c r="PG488" s="669"/>
      <c r="PH488" s="691"/>
      <c r="PI488" s="1326"/>
      <c r="PJ488" s="497" t="e">
        <f t="shared" si="10236"/>
        <v>#N/A</v>
      </c>
      <c r="PK488" s="497" t="e">
        <f t="shared" si="10237"/>
        <v>#N/A</v>
      </c>
      <c r="PL488" s="498" t="e">
        <f t="shared" si="10238"/>
        <v>#N/A</v>
      </c>
      <c r="PM488" s="498">
        <f t="shared" si="10239"/>
        <v>0</v>
      </c>
      <c r="PN488" s="498">
        <f t="shared" si="10240"/>
        <v>0</v>
      </c>
      <c r="PO488" s="498" t="e">
        <f t="shared" si="10241"/>
        <v>#N/A</v>
      </c>
      <c r="PP488" s="504">
        <f t="shared" si="10242"/>
        <v>0</v>
      </c>
      <c r="PQ488" s="500">
        <f t="shared" si="10243"/>
        <v>0</v>
      </c>
      <c r="PT488" s="665"/>
      <c r="PU488" s="666"/>
      <c r="PV488" s="667"/>
      <c r="PW488" s="668"/>
      <c r="PX488" s="669"/>
      <c r="PY488" s="691"/>
      <c r="PZ488" s="1326"/>
      <c r="QA488" s="497" t="e">
        <f t="shared" si="10244"/>
        <v>#N/A</v>
      </c>
      <c r="QB488" s="497" t="e">
        <f t="shared" si="10245"/>
        <v>#N/A</v>
      </c>
      <c r="QC488" s="498" t="e">
        <f t="shared" si="10246"/>
        <v>#N/A</v>
      </c>
      <c r="QD488" s="498">
        <f t="shared" si="10247"/>
        <v>0</v>
      </c>
      <c r="QE488" s="498">
        <f t="shared" si="10248"/>
        <v>0</v>
      </c>
      <c r="QF488" s="498" t="e">
        <f t="shared" si="10249"/>
        <v>#N/A</v>
      </c>
      <c r="QG488" s="504">
        <f t="shared" si="10250"/>
        <v>0</v>
      </c>
      <c r="QH488" s="500">
        <f t="shared" si="10251"/>
        <v>0</v>
      </c>
      <c r="QK488" s="665"/>
      <c r="QL488" s="666"/>
      <c r="QM488" s="667"/>
      <c r="QN488" s="668"/>
      <c r="QO488" s="669"/>
      <c r="QP488" s="691"/>
      <c r="QQ488" s="1326"/>
      <c r="QR488" s="497" t="e">
        <f t="shared" si="10252"/>
        <v>#N/A</v>
      </c>
      <c r="QS488" s="497" t="e">
        <f t="shared" si="10253"/>
        <v>#N/A</v>
      </c>
      <c r="QT488" s="498" t="e">
        <f t="shared" si="10254"/>
        <v>#N/A</v>
      </c>
      <c r="QU488" s="498">
        <f t="shared" si="10255"/>
        <v>0</v>
      </c>
      <c r="QV488" s="498">
        <f t="shared" si="10256"/>
        <v>0</v>
      </c>
      <c r="QW488" s="498" t="e">
        <f t="shared" si="10257"/>
        <v>#N/A</v>
      </c>
      <c r="QX488" s="504">
        <f t="shared" si="10258"/>
        <v>0</v>
      </c>
      <c r="QY488" s="500">
        <f t="shared" si="10259"/>
        <v>0</v>
      </c>
      <c r="RB488" s="428"/>
      <c r="RC488" s="436"/>
      <c r="RD488" s="440"/>
      <c r="RE488" s="406"/>
      <c r="RF488" s="438"/>
      <c r="RG488" s="439"/>
      <c r="RH488" s="439"/>
      <c r="RI488" s="497"/>
      <c r="RJ488" s="497"/>
      <c r="RK488" s="501"/>
      <c r="RL488" s="501"/>
      <c r="RM488" s="501"/>
      <c r="RN488" s="501"/>
      <c r="RO488" s="505"/>
      <c r="RP488" s="503"/>
      <c r="RS488" s="428"/>
      <c r="RT488" s="436"/>
      <c r="RU488" s="440"/>
      <c r="RV488" s="406"/>
      <c r="RW488" s="438"/>
      <c r="RX488" s="439"/>
      <c r="RY488" s="439"/>
      <c r="RZ488" s="497"/>
      <c r="SA488" s="497"/>
      <c r="SB488" s="501"/>
      <c r="SC488" s="501"/>
      <c r="SD488" s="501"/>
      <c r="SE488" s="501"/>
      <c r="SF488" s="505"/>
      <c r="SG488" s="503"/>
      <c r="SJ488" s="428"/>
      <c r="SK488" s="436"/>
      <c r="SL488" s="440"/>
      <c r="SM488" s="406"/>
      <c r="SN488" s="438"/>
      <c r="SO488" s="439"/>
      <c r="SP488" s="439"/>
      <c r="SQ488" s="497"/>
      <c r="SR488" s="497"/>
      <c r="SS488" s="501"/>
      <c r="ST488" s="501"/>
      <c r="SU488" s="501"/>
      <c r="SV488" s="501"/>
      <c r="SW488" s="505"/>
      <c r="SX488" s="503"/>
    </row>
    <row r="489" spans="2:518" ht="48.75" hidden="1" customHeight="1" thickTop="1" thickBot="1">
      <c r="B489" s="577"/>
      <c r="C489" s="578"/>
      <c r="D489" s="579"/>
      <c r="E489" s="580"/>
      <c r="F489" s="581"/>
      <c r="G489" s="585"/>
      <c r="H489" s="595"/>
      <c r="K489" s="577"/>
      <c r="L489" s="767"/>
      <c r="M489" s="579"/>
      <c r="N489" s="580"/>
      <c r="O489" s="581"/>
      <c r="P489" s="585"/>
      <c r="Q489" s="1326"/>
      <c r="R489" s="497"/>
      <c r="S489" s="497"/>
      <c r="T489" s="498"/>
      <c r="U489" s="498"/>
      <c r="V489" s="498"/>
      <c r="W489" s="498"/>
      <c r="X489" s="504"/>
      <c r="Y489" s="500"/>
      <c r="Z489" s="486"/>
      <c r="AA489" s="486"/>
      <c r="AB489" s="577"/>
      <c r="AC489" s="767"/>
      <c r="AD489" s="579"/>
      <c r="AE489" s="580"/>
      <c r="AF489" s="581"/>
      <c r="AG489" s="585"/>
      <c r="AH489" s="1326"/>
      <c r="AI489" s="497"/>
      <c r="AJ489" s="497"/>
      <c r="AK489" s="498"/>
      <c r="AL489" s="498"/>
      <c r="AM489" s="498"/>
      <c r="AN489" s="498"/>
      <c r="AO489" s="504"/>
      <c r="AP489" s="500"/>
      <c r="AQ489" s="486"/>
      <c r="AR489" s="486"/>
      <c r="AS489" s="577"/>
      <c r="AT489" s="767"/>
      <c r="AU489" s="579"/>
      <c r="AV489" s="580"/>
      <c r="AW489" s="581"/>
      <c r="AX489" s="585"/>
      <c r="AY489" s="1326"/>
      <c r="AZ489" s="497"/>
      <c r="BA489" s="497"/>
      <c r="BB489" s="498"/>
      <c r="BC489" s="498"/>
      <c r="BD489" s="498"/>
      <c r="BE489" s="498"/>
      <c r="BF489" s="504"/>
      <c r="BG489" s="500"/>
      <c r="BJ489" s="577"/>
      <c r="BK489" s="767"/>
      <c r="BL489" s="579"/>
      <c r="BM489" s="580"/>
      <c r="BN489" s="581"/>
      <c r="BO489" s="585"/>
      <c r="BP489" s="1326"/>
      <c r="BQ489" s="497"/>
      <c r="BR489" s="497"/>
      <c r="BS489" s="498"/>
      <c r="BT489" s="498"/>
      <c r="BU489" s="498"/>
      <c r="BV489" s="498"/>
      <c r="BW489" s="504"/>
      <c r="BX489" s="500"/>
      <c r="CA489" s="577"/>
      <c r="CB489" s="767"/>
      <c r="CC489" s="579"/>
      <c r="CD489" s="580"/>
      <c r="CE489" s="581"/>
      <c r="CF489" s="585"/>
      <c r="CG489" s="1326"/>
      <c r="CH489" s="497"/>
      <c r="CI489" s="497"/>
      <c r="CJ489" s="498"/>
      <c r="CK489" s="498"/>
      <c r="CL489" s="498"/>
      <c r="CM489" s="498"/>
      <c r="CN489" s="504"/>
      <c r="CO489" s="500"/>
      <c r="CR489" s="577"/>
      <c r="CS489" s="767"/>
      <c r="CT489" s="579"/>
      <c r="CU489" s="580"/>
      <c r="CV489" s="581"/>
      <c r="CW489" s="585"/>
      <c r="CX489" s="1326"/>
      <c r="CY489" s="497"/>
      <c r="CZ489" s="497"/>
      <c r="DA489" s="498"/>
      <c r="DB489" s="498"/>
      <c r="DC489" s="498"/>
      <c r="DD489" s="498"/>
      <c r="DE489" s="504"/>
      <c r="DF489" s="500"/>
      <c r="DI489" s="577"/>
      <c r="DJ489" s="767"/>
      <c r="DK489" s="579"/>
      <c r="DL489" s="580"/>
      <c r="DM489" s="581"/>
      <c r="DN489" s="585"/>
      <c r="DO489" s="1326"/>
      <c r="DP489" s="497"/>
      <c r="DQ489" s="497"/>
      <c r="DR489" s="498"/>
      <c r="DS489" s="498"/>
      <c r="DT489" s="498"/>
      <c r="DU489" s="498"/>
      <c r="DV489" s="504"/>
      <c r="DW489" s="500"/>
      <c r="DZ489" s="577"/>
      <c r="EA489" s="767"/>
      <c r="EB489" s="579"/>
      <c r="EC489" s="580"/>
      <c r="ED489" s="581"/>
      <c r="EE489" s="585"/>
      <c r="EF489" s="1326"/>
      <c r="EG489" s="497"/>
      <c r="EH489" s="497"/>
      <c r="EI489" s="498"/>
      <c r="EJ489" s="498"/>
      <c r="EK489" s="498"/>
      <c r="EL489" s="498"/>
      <c r="EM489" s="504"/>
      <c r="EN489" s="500"/>
      <c r="EQ489" s="665"/>
      <c r="ER489" s="666"/>
      <c r="ES489" s="667"/>
      <c r="ET489" s="668"/>
      <c r="EU489" s="669"/>
      <c r="EV489" s="691"/>
      <c r="EW489" s="1326"/>
      <c r="EX489" s="497" t="e">
        <f t="shared" si="10108"/>
        <v>#N/A</v>
      </c>
      <c r="EY489" s="497" t="e">
        <f t="shared" si="10109"/>
        <v>#N/A</v>
      </c>
      <c r="EZ489" s="498" t="e">
        <f t="shared" si="10110"/>
        <v>#N/A</v>
      </c>
      <c r="FA489" s="498">
        <f t="shared" si="10111"/>
        <v>0</v>
      </c>
      <c r="FB489" s="498">
        <f t="shared" si="10112"/>
        <v>0</v>
      </c>
      <c r="FC489" s="498" t="e">
        <f t="shared" si="10113"/>
        <v>#N/A</v>
      </c>
      <c r="FD489" s="504">
        <f t="shared" si="10114"/>
        <v>0</v>
      </c>
      <c r="FE489" s="500">
        <f t="shared" si="10115"/>
        <v>0</v>
      </c>
      <c r="FH489" s="665"/>
      <c r="FI489" s="666"/>
      <c r="FJ489" s="667"/>
      <c r="FK489" s="668"/>
      <c r="FL489" s="669"/>
      <c r="FM489" s="691"/>
      <c r="FN489" s="1326"/>
      <c r="FO489" s="497" t="e">
        <f t="shared" si="10116"/>
        <v>#N/A</v>
      </c>
      <c r="FP489" s="497" t="e">
        <f t="shared" si="10117"/>
        <v>#N/A</v>
      </c>
      <c r="FQ489" s="498" t="e">
        <f t="shared" si="10118"/>
        <v>#N/A</v>
      </c>
      <c r="FR489" s="498">
        <f t="shared" si="10119"/>
        <v>0</v>
      </c>
      <c r="FS489" s="498">
        <f t="shared" si="10120"/>
        <v>0</v>
      </c>
      <c r="FT489" s="498" t="e">
        <f t="shared" si="10121"/>
        <v>#N/A</v>
      </c>
      <c r="FU489" s="504">
        <f t="shared" si="10122"/>
        <v>0</v>
      </c>
      <c r="FV489" s="500">
        <f t="shared" si="10123"/>
        <v>0</v>
      </c>
      <c r="FY489" s="665"/>
      <c r="FZ489" s="666"/>
      <c r="GA489" s="667"/>
      <c r="GB489" s="668"/>
      <c r="GC489" s="669"/>
      <c r="GD489" s="691"/>
      <c r="GE489" s="1326"/>
      <c r="GF489" s="497" t="e">
        <f t="shared" si="10124"/>
        <v>#N/A</v>
      </c>
      <c r="GG489" s="497" t="e">
        <f t="shared" si="10125"/>
        <v>#N/A</v>
      </c>
      <c r="GH489" s="498" t="e">
        <f t="shared" si="10126"/>
        <v>#N/A</v>
      </c>
      <c r="GI489" s="498">
        <f t="shared" si="10127"/>
        <v>0</v>
      </c>
      <c r="GJ489" s="498">
        <f t="shared" si="10128"/>
        <v>0</v>
      </c>
      <c r="GK489" s="498" t="e">
        <f t="shared" si="10129"/>
        <v>#N/A</v>
      </c>
      <c r="GL489" s="504">
        <f t="shared" si="10130"/>
        <v>0</v>
      </c>
      <c r="GM489" s="500">
        <f t="shared" si="10131"/>
        <v>0</v>
      </c>
      <c r="GP489" s="665"/>
      <c r="GQ489" s="666"/>
      <c r="GR489" s="667"/>
      <c r="GS489" s="668"/>
      <c r="GT489" s="669"/>
      <c r="GU489" s="691"/>
      <c r="GV489" s="1326"/>
      <c r="GW489" s="497" t="e">
        <f t="shared" si="10132"/>
        <v>#N/A</v>
      </c>
      <c r="GX489" s="497" t="e">
        <f t="shared" si="10133"/>
        <v>#N/A</v>
      </c>
      <c r="GY489" s="498" t="e">
        <f t="shared" si="10134"/>
        <v>#N/A</v>
      </c>
      <c r="GZ489" s="498">
        <f t="shared" si="10135"/>
        <v>0</v>
      </c>
      <c r="HA489" s="498">
        <f t="shared" si="10136"/>
        <v>0</v>
      </c>
      <c r="HB489" s="498" t="e">
        <f t="shared" si="10137"/>
        <v>#N/A</v>
      </c>
      <c r="HC489" s="504">
        <f t="shared" si="10138"/>
        <v>0</v>
      </c>
      <c r="HD489" s="500">
        <f t="shared" si="10139"/>
        <v>0</v>
      </c>
      <c r="HG489" s="665"/>
      <c r="HH489" s="666"/>
      <c r="HI489" s="667"/>
      <c r="HJ489" s="668"/>
      <c r="HK489" s="669"/>
      <c r="HL489" s="691"/>
      <c r="HM489" s="1326"/>
      <c r="HN489" s="497" t="e">
        <f t="shared" si="10140"/>
        <v>#N/A</v>
      </c>
      <c r="HO489" s="497" t="e">
        <f t="shared" si="10141"/>
        <v>#N/A</v>
      </c>
      <c r="HP489" s="498" t="e">
        <f t="shared" si="10142"/>
        <v>#N/A</v>
      </c>
      <c r="HQ489" s="498">
        <f t="shared" si="10143"/>
        <v>0</v>
      </c>
      <c r="HR489" s="498">
        <f t="shared" si="10144"/>
        <v>0</v>
      </c>
      <c r="HS489" s="498" t="e">
        <f t="shared" si="10145"/>
        <v>#N/A</v>
      </c>
      <c r="HT489" s="504">
        <f t="shared" si="10146"/>
        <v>0</v>
      </c>
      <c r="HU489" s="500">
        <f t="shared" si="10147"/>
        <v>0</v>
      </c>
      <c r="HX489" s="665"/>
      <c r="HY489" s="666"/>
      <c r="HZ489" s="667"/>
      <c r="IA489" s="668"/>
      <c r="IB489" s="669"/>
      <c r="IC489" s="691"/>
      <c r="ID489" s="1326"/>
      <c r="IE489" s="497" t="e">
        <f t="shared" si="10148"/>
        <v>#N/A</v>
      </c>
      <c r="IF489" s="497" t="e">
        <f t="shared" si="10149"/>
        <v>#N/A</v>
      </c>
      <c r="IG489" s="498" t="e">
        <f t="shared" si="10150"/>
        <v>#N/A</v>
      </c>
      <c r="IH489" s="498">
        <f t="shared" si="10151"/>
        <v>0</v>
      </c>
      <c r="II489" s="498">
        <f t="shared" si="10152"/>
        <v>0</v>
      </c>
      <c r="IJ489" s="498" t="e">
        <f t="shared" si="10153"/>
        <v>#N/A</v>
      </c>
      <c r="IK489" s="504">
        <f t="shared" si="10154"/>
        <v>0</v>
      </c>
      <c r="IL489" s="500">
        <f t="shared" si="10155"/>
        <v>0</v>
      </c>
      <c r="IO489" s="665"/>
      <c r="IP489" s="666"/>
      <c r="IQ489" s="667"/>
      <c r="IR489" s="668"/>
      <c r="IS489" s="669"/>
      <c r="IT489" s="691"/>
      <c r="IU489" s="1326"/>
      <c r="IV489" s="497" t="e">
        <f t="shared" si="10156"/>
        <v>#N/A</v>
      </c>
      <c r="IW489" s="497" t="e">
        <f t="shared" si="10157"/>
        <v>#N/A</v>
      </c>
      <c r="IX489" s="498" t="e">
        <f t="shared" si="10158"/>
        <v>#N/A</v>
      </c>
      <c r="IY489" s="498">
        <f t="shared" si="10159"/>
        <v>0</v>
      </c>
      <c r="IZ489" s="498">
        <f t="shared" si="10160"/>
        <v>0</v>
      </c>
      <c r="JA489" s="498" t="e">
        <f t="shared" si="10161"/>
        <v>#N/A</v>
      </c>
      <c r="JB489" s="504">
        <f t="shared" si="10162"/>
        <v>0</v>
      </c>
      <c r="JC489" s="500">
        <f t="shared" si="10163"/>
        <v>0</v>
      </c>
      <c r="JF489" s="665"/>
      <c r="JG489" s="666"/>
      <c r="JH489" s="667"/>
      <c r="JI489" s="668"/>
      <c r="JJ489" s="669"/>
      <c r="JK489" s="691"/>
      <c r="JL489" s="1326"/>
      <c r="JM489" s="497" t="e">
        <f t="shared" si="10164"/>
        <v>#N/A</v>
      </c>
      <c r="JN489" s="497" t="e">
        <f t="shared" si="10165"/>
        <v>#N/A</v>
      </c>
      <c r="JO489" s="498" t="e">
        <f t="shared" si="10166"/>
        <v>#N/A</v>
      </c>
      <c r="JP489" s="498">
        <f t="shared" si="10167"/>
        <v>0</v>
      </c>
      <c r="JQ489" s="498">
        <f t="shared" si="10168"/>
        <v>0</v>
      </c>
      <c r="JR489" s="498" t="e">
        <f t="shared" si="10169"/>
        <v>#N/A</v>
      </c>
      <c r="JS489" s="504">
        <f t="shared" si="10170"/>
        <v>0</v>
      </c>
      <c r="JT489" s="500">
        <f t="shared" si="10171"/>
        <v>0</v>
      </c>
      <c r="JW489" s="665"/>
      <c r="JX489" s="666"/>
      <c r="JY489" s="667"/>
      <c r="JZ489" s="668"/>
      <c r="KA489" s="669"/>
      <c r="KB489" s="691"/>
      <c r="KC489" s="1326"/>
      <c r="KD489" s="497" t="e">
        <f t="shared" si="10172"/>
        <v>#N/A</v>
      </c>
      <c r="KE489" s="497" t="e">
        <f t="shared" si="10173"/>
        <v>#N/A</v>
      </c>
      <c r="KF489" s="498" t="e">
        <f t="shared" si="10174"/>
        <v>#N/A</v>
      </c>
      <c r="KG489" s="498">
        <f t="shared" si="10175"/>
        <v>0</v>
      </c>
      <c r="KH489" s="498">
        <f t="shared" si="10176"/>
        <v>0</v>
      </c>
      <c r="KI489" s="498" t="e">
        <f t="shared" si="10177"/>
        <v>#N/A</v>
      </c>
      <c r="KJ489" s="504">
        <f t="shared" si="10178"/>
        <v>0</v>
      </c>
      <c r="KK489" s="500">
        <f t="shared" si="10179"/>
        <v>0</v>
      </c>
      <c r="KN489" s="665"/>
      <c r="KO489" s="666"/>
      <c r="KP489" s="667"/>
      <c r="KQ489" s="668"/>
      <c r="KR489" s="669"/>
      <c r="KS489" s="691"/>
      <c r="KT489" s="1326"/>
      <c r="KU489" s="497" t="e">
        <f t="shared" si="10180"/>
        <v>#N/A</v>
      </c>
      <c r="KV489" s="497" t="e">
        <f t="shared" si="10181"/>
        <v>#N/A</v>
      </c>
      <c r="KW489" s="498" t="e">
        <f t="shared" si="10182"/>
        <v>#N/A</v>
      </c>
      <c r="KX489" s="498">
        <f t="shared" si="10183"/>
        <v>0</v>
      </c>
      <c r="KY489" s="498">
        <f t="shared" si="10184"/>
        <v>0</v>
      </c>
      <c r="KZ489" s="498" t="e">
        <f t="shared" si="10185"/>
        <v>#N/A</v>
      </c>
      <c r="LA489" s="504">
        <f t="shared" si="10186"/>
        <v>0</v>
      </c>
      <c r="LB489" s="500">
        <f t="shared" si="10187"/>
        <v>0</v>
      </c>
      <c r="LE489" s="665"/>
      <c r="LF489" s="666"/>
      <c r="LG489" s="667"/>
      <c r="LH489" s="668"/>
      <c r="LI489" s="669"/>
      <c r="LJ489" s="691"/>
      <c r="LK489" s="1326"/>
      <c r="LL489" s="497" t="e">
        <f t="shared" si="10188"/>
        <v>#N/A</v>
      </c>
      <c r="LM489" s="497" t="e">
        <f t="shared" si="10189"/>
        <v>#N/A</v>
      </c>
      <c r="LN489" s="498" t="e">
        <f t="shared" si="10190"/>
        <v>#N/A</v>
      </c>
      <c r="LO489" s="498">
        <f t="shared" si="10191"/>
        <v>0</v>
      </c>
      <c r="LP489" s="498">
        <f t="shared" si="10192"/>
        <v>0</v>
      </c>
      <c r="LQ489" s="498" t="e">
        <f t="shared" si="10193"/>
        <v>#N/A</v>
      </c>
      <c r="LR489" s="504">
        <f t="shared" si="10194"/>
        <v>0</v>
      </c>
      <c r="LS489" s="500">
        <f t="shared" si="10195"/>
        <v>0</v>
      </c>
      <c r="LV489" s="665"/>
      <c r="LW489" s="666"/>
      <c r="LX489" s="667"/>
      <c r="LY489" s="668"/>
      <c r="LZ489" s="669"/>
      <c r="MA489" s="691"/>
      <c r="MB489" s="1326"/>
      <c r="MC489" s="497" t="e">
        <f t="shared" si="10196"/>
        <v>#N/A</v>
      </c>
      <c r="MD489" s="497" t="e">
        <f t="shared" si="10197"/>
        <v>#N/A</v>
      </c>
      <c r="ME489" s="498" t="e">
        <f t="shared" si="10198"/>
        <v>#N/A</v>
      </c>
      <c r="MF489" s="498">
        <f t="shared" si="10199"/>
        <v>0</v>
      </c>
      <c r="MG489" s="498">
        <f t="shared" si="10200"/>
        <v>0</v>
      </c>
      <c r="MH489" s="498" t="e">
        <f t="shared" si="10201"/>
        <v>#N/A</v>
      </c>
      <c r="MI489" s="504">
        <f t="shared" si="10202"/>
        <v>0</v>
      </c>
      <c r="MJ489" s="500">
        <f t="shared" si="10203"/>
        <v>0</v>
      </c>
      <c r="MM489" s="665"/>
      <c r="MN489" s="666"/>
      <c r="MO489" s="667"/>
      <c r="MP489" s="668"/>
      <c r="MQ489" s="669"/>
      <c r="MR489" s="691"/>
      <c r="MS489" s="1326"/>
      <c r="MT489" s="497" t="e">
        <f t="shared" si="10204"/>
        <v>#N/A</v>
      </c>
      <c r="MU489" s="497" t="e">
        <f t="shared" si="10205"/>
        <v>#N/A</v>
      </c>
      <c r="MV489" s="498" t="e">
        <f t="shared" si="10206"/>
        <v>#N/A</v>
      </c>
      <c r="MW489" s="498">
        <f t="shared" si="10207"/>
        <v>0</v>
      </c>
      <c r="MX489" s="498">
        <f t="shared" si="10208"/>
        <v>0</v>
      </c>
      <c r="MY489" s="498" t="e">
        <f t="shared" si="10209"/>
        <v>#N/A</v>
      </c>
      <c r="MZ489" s="504">
        <f t="shared" si="10210"/>
        <v>0</v>
      </c>
      <c r="NA489" s="500">
        <f t="shared" si="10211"/>
        <v>0</v>
      </c>
      <c r="ND489" s="665"/>
      <c r="NE489" s="666"/>
      <c r="NF489" s="667"/>
      <c r="NG489" s="668"/>
      <c r="NH489" s="669"/>
      <c r="NI489" s="691"/>
      <c r="NJ489" s="1326"/>
      <c r="NK489" s="497" t="e">
        <f t="shared" si="10212"/>
        <v>#N/A</v>
      </c>
      <c r="NL489" s="497" t="e">
        <f t="shared" si="10213"/>
        <v>#N/A</v>
      </c>
      <c r="NM489" s="498" t="e">
        <f t="shared" si="10214"/>
        <v>#N/A</v>
      </c>
      <c r="NN489" s="498">
        <f t="shared" si="10215"/>
        <v>0</v>
      </c>
      <c r="NO489" s="498">
        <f t="shared" si="10216"/>
        <v>0</v>
      </c>
      <c r="NP489" s="498" t="e">
        <f t="shared" si="10217"/>
        <v>#N/A</v>
      </c>
      <c r="NQ489" s="504">
        <f t="shared" si="10218"/>
        <v>0</v>
      </c>
      <c r="NR489" s="500">
        <f t="shared" si="10219"/>
        <v>0</v>
      </c>
      <c r="NU489" s="665"/>
      <c r="NV489" s="666"/>
      <c r="NW489" s="667"/>
      <c r="NX489" s="668"/>
      <c r="NY489" s="669"/>
      <c r="NZ489" s="691"/>
      <c r="OA489" s="1326"/>
      <c r="OB489" s="497" t="e">
        <f t="shared" si="10220"/>
        <v>#N/A</v>
      </c>
      <c r="OC489" s="497" t="e">
        <f t="shared" si="10221"/>
        <v>#N/A</v>
      </c>
      <c r="OD489" s="498" t="e">
        <f t="shared" si="10222"/>
        <v>#N/A</v>
      </c>
      <c r="OE489" s="498">
        <f t="shared" si="10223"/>
        <v>0</v>
      </c>
      <c r="OF489" s="498">
        <f t="shared" si="10224"/>
        <v>0</v>
      </c>
      <c r="OG489" s="498" t="e">
        <f t="shared" si="10225"/>
        <v>#N/A</v>
      </c>
      <c r="OH489" s="504">
        <f t="shared" si="10226"/>
        <v>0</v>
      </c>
      <c r="OI489" s="500">
        <f t="shared" si="10227"/>
        <v>0</v>
      </c>
      <c r="OL489" s="665"/>
      <c r="OM489" s="666"/>
      <c r="ON489" s="667"/>
      <c r="OO489" s="668"/>
      <c r="OP489" s="669"/>
      <c r="OQ489" s="691"/>
      <c r="OR489" s="1326"/>
      <c r="OS489" s="497" t="e">
        <f t="shared" si="10228"/>
        <v>#N/A</v>
      </c>
      <c r="OT489" s="497" t="e">
        <f t="shared" si="10229"/>
        <v>#N/A</v>
      </c>
      <c r="OU489" s="498" t="e">
        <f t="shared" si="10230"/>
        <v>#N/A</v>
      </c>
      <c r="OV489" s="498">
        <f t="shared" si="10231"/>
        <v>0</v>
      </c>
      <c r="OW489" s="498">
        <f t="shared" si="10232"/>
        <v>0</v>
      </c>
      <c r="OX489" s="498" t="e">
        <f t="shared" si="10233"/>
        <v>#N/A</v>
      </c>
      <c r="OY489" s="504">
        <f t="shared" si="10234"/>
        <v>0</v>
      </c>
      <c r="OZ489" s="500">
        <f t="shared" si="10235"/>
        <v>0</v>
      </c>
      <c r="PC489" s="665"/>
      <c r="PD489" s="666"/>
      <c r="PE489" s="667"/>
      <c r="PF489" s="668"/>
      <c r="PG489" s="669"/>
      <c r="PH489" s="691"/>
      <c r="PI489" s="1326"/>
      <c r="PJ489" s="497" t="e">
        <f t="shared" si="10236"/>
        <v>#N/A</v>
      </c>
      <c r="PK489" s="497" t="e">
        <f t="shared" si="10237"/>
        <v>#N/A</v>
      </c>
      <c r="PL489" s="498" t="e">
        <f t="shared" si="10238"/>
        <v>#N/A</v>
      </c>
      <c r="PM489" s="498">
        <f t="shared" si="10239"/>
        <v>0</v>
      </c>
      <c r="PN489" s="498">
        <f t="shared" si="10240"/>
        <v>0</v>
      </c>
      <c r="PO489" s="498" t="e">
        <f t="shared" si="10241"/>
        <v>#N/A</v>
      </c>
      <c r="PP489" s="504">
        <f t="shared" si="10242"/>
        <v>0</v>
      </c>
      <c r="PQ489" s="500">
        <f t="shared" si="10243"/>
        <v>0</v>
      </c>
      <c r="PT489" s="665"/>
      <c r="PU489" s="666"/>
      <c r="PV489" s="667"/>
      <c r="PW489" s="668"/>
      <c r="PX489" s="669"/>
      <c r="PY489" s="691"/>
      <c r="PZ489" s="1326"/>
      <c r="QA489" s="497" t="e">
        <f t="shared" si="10244"/>
        <v>#N/A</v>
      </c>
      <c r="QB489" s="497" t="e">
        <f t="shared" si="10245"/>
        <v>#N/A</v>
      </c>
      <c r="QC489" s="498" t="e">
        <f t="shared" si="10246"/>
        <v>#N/A</v>
      </c>
      <c r="QD489" s="498">
        <f t="shared" si="10247"/>
        <v>0</v>
      </c>
      <c r="QE489" s="498">
        <f t="shared" si="10248"/>
        <v>0</v>
      </c>
      <c r="QF489" s="498" t="e">
        <f t="shared" si="10249"/>
        <v>#N/A</v>
      </c>
      <c r="QG489" s="504">
        <f t="shared" si="10250"/>
        <v>0</v>
      </c>
      <c r="QH489" s="500">
        <f t="shared" si="10251"/>
        <v>0</v>
      </c>
      <c r="QK489" s="665"/>
      <c r="QL489" s="666"/>
      <c r="QM489" s="667"/>
      <c r="QN489" s="668"/>
      <c r="QO489" s="669"/>
      <c r="QP489" s="691"/>
      <c r="QQ489" s="1326"/>
      <c r="QR489" s="497" t="e">
        <f t="shared" si="10252"/>
        <v>#N/A</v>
      </c>
      <c r="QS489" s="497" t="e">
        <f t="shared" si="10253"/>
        <v>#N/A</v>
      </c>
      <c r="QT489" s="498" t="e">
        <f t="shared" si="10254"/>
        <v>#N/A</v>
      </c>
      <c r="QU489" s="498">
        <f t="shared" si="10255"/>
        <v>0</v>
      </c>
      <c r="QV489" s="498">
        <f t="shared" si="10256"/>
        <v>0</v>
      </c>
      <c r="QW489" s="498" t="e">
        <f t="shared" si="10257"/>
        <v>#N/A</v>
      </c>
      <c r="QX489" s="504">
        <f t="shared" si="10258"/>
        <v>0</v>
      </c>
      <c r="QY489" s="500">
        <f t="shared" si="10259"/>
        <v>0</v>
      </c>
      <c r="RB489" s="428"/>
      <c r="RC489" s="436"/>
      <c r="RD489" s="440"/>
      <c r="RE489" s="406"/>
      <c r="RF489" s="438"/>
      <c r="RG489" s="439"/>
      <c r="RH489" s="439"/>
      <c r="RI489" s="497"/>
      <c r="RJ489" s="497"/>
      <c r="RK489" s="501"/>
      <c r="RL489" s="501"/>
      <c r="RM489" s="501"/>
      <c r="RN489" s="501"/>
      <c r="RO489" s="505"/>
      <c r="RP489" s="503"/>
      <c r="RS489" s="428"/>
      <c r="RT489" s="436"/>
      <c r="RU489" s="440"/>
      <c r="RV489" s="406"/>
      <c r="RW489" s="438"/>
      <c r="RX489" s="439"/>
      <c r="RY489" s="439"/>
      <c r="RZ489" s="497"/>
      <c r="SA489" s="497"/>
      <c r="SB489" s="501"/>
      <c r="SC489" s="501"/>
      <c r="SD489" s="501"/>
      <c r="SE489" s="501"/>
      <c r="SF489" s="505"/>
      <c r="SG489" s="503"/>
      <c r="SJ489" s="428"/>
      <c r="SK489" s="436"/>
      <c r="SL489" s="440"/>
      <c r="SM489" s="406"/>
      <c r="SN489" s="438"/>
      <c r="SO489" s="439"/>
      <c r="SP489" s="439"/>
      <c r="SQ489" s="497"/>
      <c r="SR489" s="497"/>
      <c r="SS489" s="501"/>
      <c r="ST489" s="501"/>
      <c r="SU489" s="501"/>
      <c r="SV489" s="501"/>
      <c r="SW489" s="505"/>
      <c r="SX489" s="503"/>
    </row>
    <row r="490" spans="2:518" ht="48.75" hidden="1" customHeight="1" thickTop="1" thickBot="1">
      <c r="B490" s="571"/>
      <c r="C490" s="572"/>
      <c r="D490" s="573"/>
      <c r="E490" s="574"/>
      <c r="F490" s="575"/>
      <c r="G490" s="576"/>
      <c r="H490" s="595"/>
      <c r="K490" s="571"/>
      <c r="L490" s="766"/>
      <c r="M490" s="573"/>
      <c r="N490" s="574"/>
      <c r="O490" s="575"/>
      <c r="P490" s="576"/>
      <c r="Q490" s="1326"/>
      <c r="R490" s="497"/>
      <c r="S490" s="497"/>
      <c r="T490" s="501"/>
      <c r="U490" s="501"/>
      <c r="V490" s="501"/>
      <c r="W490" s="501"/>
      <c r="X490" s="505"/>
      <c r="Y490" s="503"/>
      <c r="Z490" s="486"/>
      <c r="AA490" s="486"/>
      <c r="AB490" s="571"/>
      <c r="AC490" s="766"/>
      <c r="AD490" s="573"/>
      <c r="AE490" s="574"/>
      <c r="AF490" s="575"/>
      <c r="AG490" s="576"/>
      <c r="AH490" s="1326"/>
      <c r="AI490" s="497"/>
      <c r="AJ490" s="497"/>
      <c r="AK490" s="501"/>
      <c r="AL490" s="501"/>
      <c r="AM490" s="501"/>
      <c r="AN490" s="501"/>
      <c r="AO490" s="505"/>
      <c r="AP490" s="503"/>
      <c r="AQ490" s="486"/>
      <c r="AR490" s="486"/>
      <c r="AS490" s="571"/>
      <c r="AT490" s="766"/>
      <c r="AU490" s="573"/>
      <c r="AV490" s="574"/>
      <c r="AW490" s="575"/>
      <c r="AX490" s="576"/>
      <c r="AY490" s="1326"/>
      <c r="AZ490" s="497"/>
      <c r="BA490" s="497"/>
      <c r="BB490" s="501"/>
      <c r="BC490" s="501"/>
      <c r="BD490" s="501"/>
      <c r="BE490" s="501"/>
      <c r="BF490" s="505"/>
      <c r="BG490" s="503"/>
      <c r="BJ490" s="571"/>
      <c r="BK490" s="766"/>
      <c r="BL490" s="573"/>
      <c r="BM490" s="574"/>
      <c r="BN490" s="575"/>
      <c r="BO490" s="576"/>
      <c r="BP490" s="1326"/>
      <c r="BQ490" s="497"/>
      <c r="BR490" s="497"/>
      <c r="BS490" s="501"/>
      <c r="BT490" s="501"/>
      <c r="BU490" s="501"/>
      <c r="BV490" s="501"/>
      <c r="BW490" s="505"/>
      <c r="BX490" s="503"/>
      <c r="CA490" s="571"/>
      <c r="CB490" s="766"/>
      <c r="CC490" s="573"/>
      <c r="CD490" s="574"/>
      <c r="CE490" s="575"/>
      <c r="CF490" s="576"/>
      <c r="CG490" s="1326"/>
      <c r="CH490" s="497"/>
      <c r="CI490" s="497"/>
      <c r="CJ490" s="501"/>
      <c r="CK490" s="501"/>
      <c r="CL490" s="501"/>
      <c r="CM490" s="501"/>
      <c r="CN490" s="505"/>
      <c r="CO490" s="503"/>
      <c r="CR490" s="571"/>
      <c r="CS490" s="766"/>
      <c r="CT490" s="573"/>
      <c r="CU490" s="574"/>
      <c r="CV490" s="575"/>
      <c r="CW490" s="576"/>
      <c r="CX490" s="1326"/>
      <c r="CY490" s="497"/>
      <c r="CZ490" s="497"/>
      <c r="DA490" s="501"/>
      <c r="DB490" s="501"/>
      <c r="DC490" s="501"/>
      <c r="DD490" s="501"/>
      <c r="DE490" s="505"/>
      <c r="DF490" s="503"/>
      <c r="DI490" s="571"/>
      <c r="DJ490" s="766"/>
      <c r="DK490" s="573"/>
      <c r="DL490" s="574"/>
      <c r="DM490" s="575"/>
      <c r="DN490" s="576"/>
      <c r="DO490" s="1326"/>
      <c r="DP490" s="497"/>
      <c r="DQ490" s="497"/>
      <c r="DR490" s="501"/>
      <c r="DS490" s="501"/>
      <c r="DT490" s="501"/>
      <c r="DU490" s="501"/>
      <c r="DV490" s="505"/>
      <c r="DW490" s="503"/>
      <c r="DZ490" s="571"/>
      <c r="EA490" s="766"/>
      <c r="EB490" s="573"/>
      <c r="EC490" s="574"/>
      <c r="ED490" s="575"/>
      <c r="EE490" s="576"/>
      <c r="EF490" s="1326"/>
      <c r="EG490" s="497"/>
      <c r="EH490" s="497"/>
      <c r="EI490" s="501"/>
      <c r="EJ490" s="501"/>
      <c r="EK490" s="501"/>
      <c r="EL490" s="501"/>
      <c r="EM490" s="505"/>
      <c r="EN490" s="503"/>
      <c r="EQ490" s="659"/>
      <c r="ER490" s="660"/>
      <c r="ES490" s="661"/>
      <c r="ET490" s="662"/>
      <c r="EU490" s="663"/>
      <c r="EV490" s="664"/>
      <c r="EW490" s="1326"/>
      <c r="EX490" s="497"/>
      <c r="EY490" s="497"/>
      <c r="EZ490" s="501"/>
      <c r="FA490" s="501"/>
      <c r="FB490" s="501"/>
      <c r="FC490" s="501"/>
      <c r="FD490" s="505"/>
      <c r="FE490" s="503"/>
      <c r="FH490" s="659"/>
      <c r="FI490" s="660"/>
      <c r="FJ490" s="661"/>
      <c r="FK490" s="662"/>
      <c r="FL490" s="663"/>
      <c r="FM490" s="664"/>
      <c r="FN490" s="1326"/>
      <c r="FO490" s="497"/>
      <c r="FP490" s="497"/>
      <c r="FQ490" s="501"/>
      <c r="FR490" s="501"/>
      <c r="FS490" s="501"/>
      <c r="FT490" s="501"/>
      <c r="FU490" s="505"/>
      <c r="FV490" s="503"/>
      <c r="FY490" s="659"/>
      <c r="FZ490" s="660"/>
      <c r="GA490" s="661"/>
      <c r="GB490" s="662"/>
      <c r="GC490" s="663"/>
      <c r="GD490" s="664"/>
      <c r="GE490" s="1326"/>
      <c r="GF490" s="497"/>
      <c r="GG490" s="497"/>
      <c r="GH490" s="501"/>
      <c r="GI490" s="501"/>
      <c r="GJ490" s="501"/>
      <c r="GK490" s="501"/>
      <c r="GL490" s="505"/>
      <c r="GM490" s="503"/>
      <c r="GP490" s="659"/>
      <c r="GQ490" s="660"/>
      <c r="GR490" s="661"/>
      <c r="GS490" s="662"/>
      <c r="GT490" s="663"/>
      <c r="GU490" s="664"/>
      <c r="GV490" s="1326"/>
      <c r="GW490" s="497"/>
      <c r="GX490" s="497"/>
      <c r="GY490" s="501"/>
      <c r="GZ490" s="501"/>
      <c r="HA490" s="501"/>
      <c r="HB490" s="501"/>
      <c r="HC490" s="505"/>
      <c r="HD490" s="503"/>
      <c r="HG490" s="659"/>
      <c r="HH490" s="660"/>
      <c r="HI490" s="661"/>
      <c r="HJ490" s="662"/>
      <c r="HK490" s="663"/>
      <c r="HL490" s="664"/>
      <c r="HM490" s="1326"/>
      <c r="HN490" s="497"/>
      <c r="HO490" s="497"/>
      <c r="HP490" s="501"/>
      <c r="HQ490" s="501"/>
      <c r="HR490" s="501"/>
      <c r="HS490" s="501"/>
      <c r="HT490" s="505"/>
      <c r="HU490" s="503"/>
      <c r="HX490" s="659"/>
      <c r="HY490" s="660"/>
      <c r="HZ490" s="661"/>
      <c r="IA490" s="662"/>
      <c r="IB490" s="663"/>
      <c r="IC490" s="664"/>
      <c r="ID490" s="1326"/>
      <c r="IE490" s="497"/>
      <c r="IF490" s="497"/>
      <c r="IG490" s="501"/>
      <c r="IH490" s="501"/>
      <c r="II490" s="501"/>
      <c r="IJ490" s="501"/>
      <c r="IK490" s="505"/>
      <c r="IL490" s="503"/>
      <c r="IO490" s="659"/>
      <c r="IP490" s="660"/>
      <c r="IQ490" s="661"/>
      <c r="IR490" s="662"/>
      <c r="IS490" s="663"/>
      <c r="IT490" s="664"/>
      <c r="IU490" s="1326"/>
      <c r="IV490" s="497"/>
      <c r="IW490" s="497"/>
      <c r="IX490" s="501"/>
      <c r="IY490" s="501"/>
      <c r="IZ490" s="501"/>
      <c r="JA490" s="501"/>
      <c r="JB490" s="505"/>
      <c r="JC490" s="503"/>
      <c r="JF490" s="659"/>
      <c r="JG490" s="660"/>
      <c r="JH490" s="661"/>
      <c r="JI490" s="662"/>
      <c r="JJ490" s="663"/>
      <c r="JK490" s="664"/>
      <c r="JL490" s="1326"/>
      <c r="JM490" s="497"/>
      <c r="JN490" s="497"/>
      <c r="JO490" s="501"/>
      <c r="JP490" s="501"/>
      <c r="JQ490" s="501"/>
      <c r="JR490" s="501"/>
      <c r="JS490" s="505"/>
      <c r="JT490" s="503"/>
      <c r="JW490" s="659"/>
      <c r="JX490" s="660"/>
      <c r="JY490" s="661"/>
      <c r="JZ490" s="662"/>
      <c r="KA490" s="663"/>
      <c r="KB490" s="664"/>
      <c r="KC490" s="1326"/>
      <c r="KD490" s="497"/>
      <c r="KE490" s="497"/>
      <c r="KF490" s="501"/>
      <c r="KG490" s="501"/>
      <c r="KH490" s="501"/>
      <c r="KI490" s="501"/>
      <c r="KJ490" s="505"/>
      <c r="KK490" s="503"/>
      <c r="KN490" s="659"/>
      <c r="KO490" s="660"/>
      <c r="KP490" s="661"/>
      <c r="KQ490" s="662"/>
      <c r="KR490" s="663"/>
      <c r="KS490" s="664"/>
      <c r="KT490" s="1326"/>
      <c r="KU490" s="497"/>
      <c r="KV490" s="497"/>
      <c r="KW490" s="501"/>
      <c r="KX490" s="501"/>
      <c r="KY490" s="501"/>
      <c r="KZ490" s="501"/>
      <c r="LA490" s="505"/>
      <c r="LB490" s="503"/>
      <c r="LE490" s="659"/>
      <c r="LF490" s="660"/>
      <c r="LG490" s="661"/>
      <c r="LH490" s="662"/>
      <c r="LI490" s="663"/>
      <c r="LJ490" s="664"/>
      <c r="LK490" s="1326"/>
      <c r="LL490" s="497"/>
      <c r="LM490" s="497"/>
      <c r="LN490" s="501"/>
      <c r="LO490" s="501"/>
      <c r="LP490" s="501"/>
      <c r="LQ490" s="501"/>
      <c r="LR490" s="505"/>
      <c r="LS490" s="503"/>
      <c r="LV490" s="659"/>
      <c r="LW490" s="660"/>
      <c r="LX490" s="661"/>
      <c r="LY490" s="662"/>
      <c r="LZ490" s="663"/>
      <c r="MA490" s="664"/>
      <c r="MB490" s="1326"/>
      <c r="MC490" s="497"/>
      <c r="MD490" s="497"/>
      <c r="ME490" s="501"/>
      <c r="MF490" s="501"/>
      <c r="MG490" s="501"/>
      <c r="MH490" s="501"/>
      <c r="MI490" s="505"/>
      <c r="MJ490" s="503"/>
      <c r="MM490" s="659"/>
      <c r="MN490" s="660"/>
      <c r="MO490" s="661"/>
      <c r="MP490" s="662"/>
      <c r="MQ490" s="663"/>
      <c r="MR490" s="664"/>
      <c r="MS490" s="1326"/>
      <c r="MT490" s="497"/>
      <c r="MU490" s="497"/>
      <c r="MV490" s="501"/>
      <c r="MW490" s="501"/>
      <c r="MX490" s="501"/>
      <c r="MY490" s="501"/>
      <c r="MZ490" s="505"/>
      <c r="NA490" s="503"/>
      <c r="ND490" s="659"/>
      <c r="NE490" s="660"/>
      <c r="NF490" s="661"/>
      <c r="NG490" s="662"/>
      <c r="NH490" s="663"/>
      <c r="NI490" s="664"/>
      <c r="NJ490" s="1326"/>
      <c r="NK490" s="497"/>
      <c r="NL490" s="497"/>
      <c r="NM490" s="501"/>
      <c r="NN490" s="501"/>
      <c r="NO490" s="501"/>
      <c r="NP490" s="501"/>
      <c r="NQ490" s="505"/>
      <c r="NR490" s="503"/>
      <c r="NU490" s="659"/>
      <c r="NV490" s="660"/>
      <c r="NW490" s="661"/>
      <c r="NX490" s="662"/>
      <c r="NY490" s="663"/>
      <c r="NZ490" s="664"/>
      <c r="OA490" s="1326"/>
      <c r="OB490" s="497"/>
      <c r="OC490" s="497"/>
      <c r="OD490" s="501"/>
      <c r="OE490" s="501"/>
      <c r="OF490" s="501"/>
      <c r="OG490" s="501"/>
      <c r="OH490" s="505"/>
      <c r="OI490" s="503"/>
      <c r="OL490" s="659"/>
      <c r="OM490" s="660"/>
      <c r="ON490" s="661"/>
      <c r="OO490" s="662"/>
      <c r="OP490" s="663"/>
      <c r="OQ490" s="664"/>
      <c r="OR490" s="1326"/>
      <c r="OS490" s="497"/>
      <c r="OT490" s="497"/>
      <c r="OU490" s="501"/>
      <c r="OV490" s="501"/>
      <c r="OW490" s="501"/>
      <c r="OX490" s="501"/>
      <c r="OY490" s="505"/>
      <c r="OZ490" s="503"/>
      <c r="PC490" s="659"/>
      <c r="PD490" s="660"/>
      <c r="PE490" s="661"/>
      <c r="PF490" s="662"/>
      <c r="PG490" s="663"/>
      <c r="PH490" s="664"/>
      <c r="PI490" s="1326"/>
      <c r="PJ490" s="497"/>
      <c r="PK490" s="497"/>
      <c r="PL490" s="501"/>
      <c r="PM490" s="501"/>
      <c r="PN490" s="501"/>
      <c r="PO490" s="501"/>
      <c r="PP490" s="505"/>
      <c r="PQ490" s="503"/>
      <c r="PT490" s="659"/>
      <c r="PU490" s="660"/>
      <c r="PV490" s="661"/>
      <c r="PW490" s="662"/>
      <c r="PX490" s="663"/>
      <c r="PY490" s="664"/>
      <c r="PZ490" s="1326"/>
      <c r="QA490" s="497"/>
      <c r="QB490" s="497"/>
      <c r="QC490" s="501"/>
      <c r="QD490" s="501"/>
      <c r="QE490" s="501"/>
      <c r="QF490" s="501"/>
      <c r="QG490" s="505"/>
      <c r="QH490" s="503"/>
      <c r="QK490" s="659"/>
      <c r="QL490" s="660"/>
      <c r="QM490" s="661"/>
      <c r="QN490" s="662"/>
      <c r="QO490" s="663"/>
      <c r="QP490" s="664"/>
      <c r="QQ490" s="1326"/>
      <c r="QR490" s="497"/>
      <c r="QS490" s="497"/>
      <c r="QT490" s="501"/>
      <c r="QU490" s="501"/>
      <c r="QV490" s="501"/>
      <c r="QW490" s="501"/>
      <c r="QX490" s="505"/>
      <c r="QY490" s="503"/>
      <c r="RB490" s="428"/>
      <c r="RC490" s="436"/>
      <c r="RD490" s="440"/>
      <c r="RE490" s="406"/>
      <c r="RF490" s="438"/>
      <c r="RG490" s="439"/>
      <c r="RH490" s="439"/>
      <c r="RI490" s="497"/>
      <c r="RJ490" s="497"/>
      <c r="RK490" s="501"/>
      <c r="RL490" s="501"/>
      <c r="RM490" s="501"/>
      <c r="RN490" s="501"/>
      <c r="RO490" s="505"/>
      <c r="RP490" s="503"/>
      <c r="RS490" s="428"/>
      <c r="RT490" s="436"/>
      <c r="RU490" s="440"/>
      <c r="RV490" s="406"/>
      <c r="RW490" s="438"/>
      <c r="RX490" s="439"/>
      <c r="RY490" s="439"/>
      <c r="RZ490" s="497"/>
      <c r="SA490" s="497"/>
      <c r="SB490" s="501"/>
      <c r="SC490" s="501"/>
      <c r="SD490" s="501"/>
      <c r="SE490" s="501"/>
      <c r="SF490" s="505"/>
      <c r="SG490" s="503"/>
      <c r="SJ490" s="428"/>
      <c r="SK490" s="436"/>
      <c r="SL490" s="440"/>
      <c r="SM490" s="406"/>
      <c r="SN490" s="438"/>
      <c r="SO490" s="439"/>
      <c r="SP490" s="439"/>
      <c r="SQ490" s="497"/>
      <c r="SR490" s="497"/>
      <c r="SS490" s="501"/>
      <c r="ST490" s="501"/>
      <c r="SU490" s="501"/>
      <c r="SV490" s="501"/>
      <c r="SW490" s="505"/>
      <c r="SX490" s="503"/>
    </row>
    <row r="491" spans="2:518" ht="36.75" hidden="1" customHeight="1" thickTop="1" thickBot="1">
      <c r="B491" s="577"/>
      <c r="C491" s="578"/>
      <c r="D491" s="579"/>
      <c r="E491" s="580"/>
      <c r="F491" s="581"/>
      <c r="G491" s="585"/>
      <c r="H491" s="595"/>
      <c r="K491" s="577"/>
      <c r="L491" s="767"/>
      <c r="M491" s="579"/>
      <c r="N491" s="580"/>
      <c r="O491" s="581"/>
      <c r="P491" s="585"/>
      <c r="Q491" s="1326"/>
      <c r="R491" s="497"/>
      <c r="S491" s="497"/>
      <c r="T491" s="498"/>
      <c r="U491" s="498"/>
      <c r="V491" s="498"/>
      <c r="W491" s="498"/>
      <c r="X491" s="504"/>
      <c r="Y491" s="500"/>
      <c r="Z491" s="486"/>
      <c r="AA491" s="486"/>
      <c r="AB491" s="577"/>
      <c r="AC491" s="767"/>
      <c r="AD491" s="579"/>
      <c r="AE491" s="580"/>
      <c r="AF491" s="581"/>
      <c r="AG491" s="585"/>
      <c r="AH491" s="1326"/>
      <c r="AI491" s="497"/>
      <c r="AJ491" s="497"/>
      <c r="AK491" s="498"/>
      <c r="AL491" s="498"/>
      <c r="AM491" s="498"/>
      <c r="AN491" s="498"/>
      <c r="AO491" s="504"/>
      <c r="AP491" s="500"/>
      <c r="AQ491" s="486"/>
      <c r="AR491" s="486"/>
      <c r="AS491" s="577"/>
      <c r="AT491" s="767"/>
      <c r="AU491" s="579"/>
      <c r="AV491" s="580"/>
      <c r="AW491" s="581"/>
      <c r="AX491" s="585"/>
      <c r="AY491" s="1326"/>
      <c r="AZ491" s="497"/>
      <c r="BA491" s="497"/>
      <c r="BB491" s="498"/>
      <c r="BC491" s="498"/>
      <c r="BD491" s="498"/>
      <c r="BE491" s="498"/>
      <c r="BF491" s="504"/>
      <c r="BG491" s="500"/>
      <c r="BJ491" s="577"/>
      <c r="BK491" s="767"/>
      <c r="BL491" s="579"/>
      <c r="BM491" s="580"/>
      <c r="BN491" s="581"/>
      <c r="BO491" s="585"/>
      <c r="BP491" s="1326"/>
      <c r="BQ491" s="497"/>
      <c r="BR491" s="497"/>
      <c r="BS491" s="498"/>
      <c r="BT491" s="498"/>
      <c r="BU491" s="498"/>
      <c r="BV491" s="498"/>
      <c r="BW491" s="504"/>
      <c r="BX491" s="500"/>
      <c r="CA491" s="577"/>
      <c r="CB491" s="767"/>
      <c r="CC491" s="579"/>
      <c r="CD491" s="580"/>
      <c r="CE491" s="581"/>
      <c r="CF491" s="585"/>
      <c r="CG491" s="1326"/>
      <c r="CH491" s="497"/>
      <c r="CI491" s="497"/>
      <c r="CJ491" s="498"/>
      <c r="CK491" s="498"/>
      <c r="CL491" s="498"/>
      <c r="CM491" s="498"/>
      <c r="CN491" s="504"/>
      <c r="CO491" s="500"/>
      <c r="CR491" s="577"/>
      <c r="CS491" s="767"/>
      <c r="CT491" s="579"/>
      <c r="CU491" s="580"/>
      <c r="CV491" s="581"/>
      <c r="CW491" s="585"/>
      <c r="CX491" s="1326"/>
      <c r="CY491" s="497"/>
      <c r="CZ491" s="497"/>
      <c r="DA491" s="498"/>
      <c r="DB491" s="498"/>
      <c r="DC491" s="498"/>
      <c r="DD491" s="498"/>
      <c r="DE491" s="504"/>
      <c r="DF491" s="500"/>
      <c r="DI491" s="577"/>
      <c r="DJ491" s="767"/>
      <c r="DK491" s="579"/>
      <c r="DL491" s="580"/>
      <c r="DM491" s="581"/>
      <c r="DN491" s="585"/>
      <c r="DO491" s="1326"/>
      <c r="DP491" s="497"/>
      <c r="DQ491" s="497"/>
      <c r="DR491" s="498"/>
      <c r="DS491" s="498"/>
      <c r="DT491" s="498"/>
      <c r="DU491" s="498"/>
      <c r="DV491" s="504"/>
      <c r="DW491" s="500"/>
      <c r="DZ491" s="577"/>
      <c r="EA491" s="767"/>
      <c r="EB491" s="579"/>
      <c r="EC491" s="580"/>
      <c r="ED491" s="581"/>
      <c r="EE491" s="585"/>
      <c r="EF491" s="1326"/>
      <c r="EG491" s="497"/>
      <c r="EH491" s="497"/>
      <c r="EI491" s="498"/>
      <c r="EJ491" s="498"/>
      <c r="EK491" s="498"/>
      <c r="EL491" s="498"/>
      <c r="EM491" s="504"/>
      <c r="EN491" s="500"/>
      <c r="EQ491" s="665"/>
      <c r="ER491" s="666"/>
      <c r="ES491" s="667"/>
      <c r="ET491" s="668"/>
      <c r="EU491" s="669"/>
      <c r="EV491" s="691"/>
      <c r="EW491" s="1326"/>
      <c r="EX491" s="497" t="e">
        <f>IF(EXACT(VLOOKUP(EQ491,OFERTA_0,2,FALSE),ER491),1,0)</f>
        <v>#N/A</v>
      </c>
      <c r="EY491" s="497" t="e">
        <f>IF(EXACT(VLOOKUP(EQ491,OFERTA_0,3,FALSE),ES491),1,0)</f>
        <v>#N/A</v>
      </c>
      <c r="EZ491" s="498" t="e">
        <f>IF(EXACT(VLOOKUP(EQ491,OFERTA_0,4,FALSE),ET491),1,0)</f>
        <v>#N/A</v>
      </c>
      <c r="FA491" s="498">
        <f t="shared" ref="FA491:FA492" si="10260">IF(EU491=0,0,1)</f>
        <v>0</v>
      </c>
      <c r="FB491" s="498">
        <f t="shared" ref="FB491:FB492" si="10261">IF(EV491=0,0,1)</f>
        <v>0</v>
      </c>
      <c r="FC491" s="498" t="e">
        <f t="shared" ref="FC491:FC492" si="10262">PRODUCT(EX491:FB491)</f>
        <v>#N/A</v>
      </c>
      <c r="FD491" s="504">
        <f t="shared" ref="FD491:FD492" si="10263">ROUND(EV491,0)</f>
        <v>0</v>
      </c>
      <c r="FE491" s="500">
        <f t="shared" ref="FE491:FE492" si="10264">EV491-FD491</f>
        <v>0</v>
      </c>
      <c r="FH491" s="665"/>
      <c r="FI491" s="666"/>
      <c r="FJ491" s="667"/>
      <c r="FK491" s="668"/>
      <c r="FL491" s="669"/>
      <c r="FM491" s="691"/>
      <c r="FN491" s="1326"/>
      <c r="FO491" s="497" t="e">
        <f>IF(EXACT(VLOOKUP(FH491,OFERTA_0,2,FALSE),FI491),1,0)</f>
        <v>#N/A</v>
      </c>
      <c r="FP491" s="497" t="e">
        <f>IF(EXACT(VLOOKUP(FH491,OFERTA_0,3,FALSE),FJ491),1,0)</f>
        <v>#N/A</v>
      </c>
      <c r="FQ491" s="498" t="e">
        <f>IF(EXACT(VLOOKUP(FH491,OFERTA_0,4,FALSE),FK491),1,0)</f>
        <v>#N/A</v>
      </c>
      <c r="FR491" s="498">
        <f t="shared" ref="FR491:FR492" si="10265">IF(FL491=0,0,1)</f>
        <v>0</v>
      </c>
      <c r="FS491" s="498">
        <f t="shared" ref="FS491:FS492" si="10266">IF(FM491=0,0,1)</f>
        <v>0</v>
      </c>
      <c r="FT491" s="498" t="e">
        <f t="shared" ref="FT491:FT492" si="10267">PRODUCT(FO491:FS491)</f>
        <v>#N/A</v>
      </c>
      <c r="FU491" s="504">
        <f t="shared" ref="FU491:FU492" si="10268">ROUND(FM491,0)</f>
        <v>0</v>
      </c>
      <c r="FV491" s="500">
        <f t="shared" ref="FV491:FV492" si="10269">FM491-FU491</f>
        <v>0</v>
      </c>
      <c r="FY491" s="665"/>
      <c r="FZ491" s="666"/>
      <c r="GA491" s="667"/>
      <c r="GB491" s="668"/>
      <c r="GC491" s="669"/>
      <c r="GD491" s="691"/>
      <c r="GE491" s="1326"/>
      <c r="GF491" s="497" t="e">
        <f>IF(EXACT(VLOOKUP(FY491,OFERTA_0,2,FALSE),FZ491),1,0)</f>
        <v>#N/A</v>
      </c>
      <c r="GG491" s="497" t="e">
        <f>IF(EXACT(VLOOKUP(FY491,OFERTA_0,3,FALSE),GA491),1,0)</f>
        <v>#N/A</v>
      </c>
      <c r="GH491" s="498" t="e">
        <f>IF(EXACT(VLOOKUP(FY491,OFERTA_0,4,FALSE),GB491),1,0)</f>
        <v>#N/A</v>
      </c>
      <c r="GI491" s="498">
        <f t="shared" ref="GI491:GI492" si="10270">IF(GC491=0,0,1)</f>
        <v>0</v>
      </c>
      <c r="GJ491" s="498">
        <f t="shared" ref="GJ491:GJ492" si="10271">IF(GD491=0,0,1)</f>
        <v>0</v>
      </c>
      <c r="GK491" s="498" t="e">
        <f t="shared" ref="GK491:GK492" si="10272">PRODUCT(GF491:GJ491)</f>
        <v>#N/A</v>
      </c>
      <c r="GL491" s="504">
        <f t="shared" ref="GL491:GL492" si="10273">ROUND(GD491,0)</f>
        <v>0</v>
      </c>
      <c r="GM491" s="500">
        <f t="shared" ref="GM491:GM492" si="10274">GD491-GL491</f>
        <v>0</v>
      </c>
      <c r="GP491" s="665"/>
      <c r="GQ491" s="666"/>
      <c r="GR491" s="667"/>
      <c r="GS491" s="668"/>
      <c r="GT491" s="669"/>
      <c r="GU491" s="691"/>
      <c r="GV491" s="1326"/>
      <c r="GW491" s="497" t="e">
        <f>IF(EXACT(VLOOKUP(GP491,OFERTA_0,2,FALSE),GQ491),1,0)</f>
        <v>#N/A</v>
      </c>
      <c r="GX491" s="497" t="e">
        <f>IF(EXACT(VLOOKUP(GP491,OFERTA_0,3,FALSE),GR491),1,0)</f>
        <v>#N/A</v>
      </c>
      <c r="GY491" s="498" t="e">
        <f>IF(EXACT(VLOOKUP(GP491,OFERTA_0,4,FALSE),GS491),1,0)</f>
        <v>#N/A</v>
      </c>
      <c r="GZ491" s="498">
        <f t="shared" ref="GZ491:GZ492" si="10275">IF(GT491=0,0,1)</f>
        <v>0</v>
      </c>
      <c r="HA491" s="498">
        <f t="shared" ref="HA491:HA492" si="10276">IF(GU491=0,0,1)</f>
        <v>0</v>
      </c>
      <c r="HB491" s="498" t="e">
        <f t="shared" ref="HB491:HB492" si="10277">PRODUCT(GW491:HA491)</f>
        <v>#N/A</v>
      </c>
      <c r="HC491" s="504">
        <f t="shared" ref="HC491:HC492" si="10278">ROUND(GU491,0)</f>
        <v>0</v>
      </c>
      <c r="HD491" s="500">
        <f t="shared" ref="HD491:HD492" si="10279">GU491-HC491</f>
        <v>0</v>
      </c>
      <c r="HG491" s="665"/>
      <c r="HH491" s="666"/>
      <c r="HI491" s="667"/>
      <c r="HJ491" s="668"/>
      <c r="HK491" s="669"/>
      <c r="HL491" s="691"/>
      <c r="HM491" s="1326"/>
      <c r="HN491" s="497" t="e">
        <f>IF(EXACT(VLOOKUP(HG491,OFERTA_0,2,FALSE),HH491),1,0)</f>
        <v>#N/A</v>
      </c>
      <c r="HO491" s="497" t="e">
        <f>IF(EXACT(VLOOKUP(HG491,OFERTA_0,3,FALSE),HI491),1,0)</f>
        <v>#N/A</v>
      </c>
      <c r="HP491" s="498" t="e">
        <f>IF(EXACT(VLOOKUP(HG491,OFERTA_0,4,FALSE),HJ491),1,0)</f>
        <v>#N/A</v>
      </c>
      <c r="HQ491" s="498">
        <f t="shared" ref="HQ491:HQ492" si="10280">IF(HK491=0,0,1)</f>
        <v>0</v>
      </c>
      <c r="HR491" s="498">
        <f t="shared" ref="HR491:HR492" si="10281">IF(HL491=0,0,1)</f>
        <v>0</v>
      </c>
      <c r="HS491" s="498" t="e">
        <f t="shared" ref="HS491:HS492" si="10282">PRODUCT(HN491:HR491)</f>
        <v>#N/A</v>
      </c>
      <c r="HT491" s="504">
        <f t="shared" ref="HT491:HT492" si="10283">ROUND(HL491,0)</f>
        <v>0</v>
      </c>
      <c r="HU491" s="500">
        <f t="shared" ref="HU491:HU492" si="10284">HL491-HT491</f>
        <v>0</v>
      </c>
      <c r="HX491" s="665"/>
      <c r="HY491" s="666"/>
      <c r="HZ491" s="667"/>
      <c r="IA491" s="668"/>
      <c r="IB491" s="669"/>
      <c r="IC491" s="691"/>
      <c r="ID491" s="1326"/>
      <c r="IE491" s="497" t="e">
        <f>IF(EXACT(VLOOKUP(HX491,OFERTA_0,2,FALSE),HY491),1,0)</f>
        <v>#N/A</v>
      </c>
      <c r="IF491" s="497" t="e">
        <f>IF(EXACT(VLOOKUP(HX491,OFERTA_0,3,FALSE),HZ491),1,0)</f>
        <v>#N/A</v>
      </c>
      <c r="IG491" s="498" t="e">
        <f>IF(EXACT(VLOOKUP(HX491,OFERTA_0,4,FALSE),IA491),1,0)</f>
        <v>#N/A</v>
      </c>
      <c r="IH491" s="498">
        <f t="shared" ref="IH491:IH492" si="10285">IF(IB491=0,0,1)</f>
        <v>0</v>
      </c>
      <c r="II491" s="498">
        <f t="shared" ref="II491:II492" si="10286">IF(IC491=0,0,1)</f>
        <v>0</v>
      </c>
      <c r="IJ491" s="498" t="e">
        <f t="shared" ref="IJ491:IJ492" si="10287">PRODUCT(IE491:II491)</f>
        <v>#N/A</v>
      </c>
      <c r="IK491" s="504">
        <f t="shared" ref="IK491:IK492" si="10288">ROUND(IC491,0)</f>
        <v>0</v>
      </c>
      <c r="IL491" s="500">
        <f t="shared" ref="IL491:IL492" si="10289">IC491-IK491</f>
        <v>0</v>
      </c>
      <c r="IO491" s="665"/>
      <c r="IP491" s="666"/>
      <c r="IQ491" s="667"/>
      <c r="IR491" s="668"/>
      <c r="IS491" s="669"/>
      <c r="IT491" s="691"/>
      <c r="IU491" s="1326"/>
      <c r="IV491" s="497" t="e">
        <f>IF(EXACT(VLOOKUP(IO491,OFERTA_0,2,FALSE),IP491),1,0)</f>
        <v>#N/A</v>
      </c>
      <c r="IW491" s="497" t="e">
        <f>IF(EXACT(VLOOKUP(IO491,OFERTA_0,3,FALSE),IQ491),1,0)</f>
        <v>#N/A</v>
      </c>
      <c r="IX491" s="498" t="e">
        <f>IF(EXACT(VLOOKUP(IO491,OFERTA_0,4,FALSE),IR491),1,0)</f>
        <v>#N/A</v>
      </c>
      <c r="IY491" s="498">
        <f t="shared" ref="IY491:IY492" si="10290">IF(IS491=0,0,1)</f>
        <v>0</v>
      </c>
      <c r="IZ491" s="498">
        <f t="shared" ref="IZ491:IZ492" si="10291">IF(IT491=0,0,1)</f>
        <v>0</v>
      </c>
      <c r="JA491" s="498" t="e">
        <f t="shared" ref="JA491:JA492" si="10292">PRODUCT(IV491:IZ491)</f>
        <v>#N/A</v>
      </c>
      <c r="JB491" s="504">
        <f t="shared" ref="JB491:JB492" si="10293">ROUND(IT491,0)</f>
        <v>0</v>
      </c>
      <c r="JC491" s="500">
        <f t="shared" ref="JC491:JC492" si="10294">IT491-JB491</f>
        <v>0</v>
      </c>
      <c r="JF491" s="665"/>
      <c r="JG491" s="666"/>
      <c r="JH491" s="667"/>
      <c r="JI491" s="668"/>
      <c r="JJ491" s="669"/>
      <c r="JK491" s="691"/>
      <c r="JL491" s="1326"/>
      <c r="JM491" s="497" t="e">
        <f>IF(EXACT(VLOOKUP(JF491,OFERTA_0,2,FALSE),JG491),1,0)</f>
        <v>#N/A</v>
      </c>
      <c r="JN491" s="497" t="e">
        <f>IF(EXACT(VLOOKUP(JF491,OFERTA_0,3,FALSE),JH491),1,0)</f>
        <v>#N/A</v>
      </c>
      <c r="JO491" s="498" t="e">
        <f>IF(EXACT(VLOOKUP(JF491,OFERTA_0,4,FALSE),JI491),1,0)</f>
        <v>#N/A</v>
      </c>
      <c r="JP491" s="498">
        <f t="shared" ref="JP491:JP492" si="10295">IF(JJ491=0,0,1)</f>
        <v>0</v>
      </c>
      <c r="JQ491" s="498">
        <f t="shared" ref="JQ491:JQ492" si="10296">IF(JK491=0,0,1)</f>
        <v>0</v>
      </c>
      <c r="JR491" s="498" t="e">
        <f t="shared" ref="JR491:JR492" si="10297">PRODUCT(JM491:JQ491)</f>
        <v>#N/A</v>
      </c>
      <c r="JS491" s="504">
        <f t="shared" ref="JS491:JS492" si="10298">ROUND(JK491,0)</f>
        <v>0</v>
      </c>
      <c r="JT491" s="500">
        <f t="shared" ref="JT491:JT492" si="10299">JK491-JS491</f>
        <v>0</v>
      </c>
      <c r="JW491" s="665"/>
      <c r="JX491" s="666"/>
      <c r="JY491" s="667"/>
      <c r="JZ491" s="668"/>
      <c r="KA491" s="669"/>
      <c r="KB491" s="691"/>
      <c r="KC491" s="1326"/>
      <c r="KD491" s="497" t="e">
        <f>IF(EXACT(VLOOKUP(JW491,OFERTA_0,2,FALSE),JX491),1,0)</f>
        <v>#N/A</v>
      </c>
      <c r="KE491" s="497" t="e">
        <f>IF(EXACT(VLOOKUP(JW491,OFERTA_0,3,FALSE),JY491),1,0)</f>
        <v>#N/A</v>
      </c>
      <c r="KF491" s="498" t="e">
        <f>IF(EXACT(VLOOKUP(JW491,OFERTA_0,4,FALSE),JZ491),1,0)</f>
        <v>#N/A</v>
      </c>
      <c r="KG491" s="498">
        <f t="shared" ref="KG491:KG492" si="10300">IF(KA491=0,0,1)</f>
        <v>0</v>
      </c>
      <c r="KH491" s="498">
        <f t="shared" ref="KH491:KH492" si="10301">IF(KB491=0,0,1)</f>
        <v>0</v>
      </c>
      <c r="KI491" s="498" t="e">
        <f t="shared" ref="KI491:KI492" si="10302">PRODUCT(KD491:KH491)</f>
        <v>#N/A</v>
      </c>
      <c r="KJ491" s="504">
        <f t="shared" ref="KJ491:KJ492" si="10303">ROUND(KB491,0)</f>
        <v>0</v>
      </c>
      <c r="KK491" s="500">
        <f t="shared" ref="KK491:KK492" si="10304">KB491-KJ491</f>
        <v>0</v>
      </c>
      <c r="KN491" s="665"/>
      <c r="KO491" s="666"/>
      <c r="KP491" s="667"/>
      <c r="KQ491" s="668"/>
      <c r="KR491" s="669"/>
      <c r="KS491" s="691"/>
      <c r="KT491" s="1326"/>
      <c r="KU491" s="497" t="e">
        <f>IF(EXACT(VLOOKUP(KN491,OFERTA_0,2,FALSE),KO491),1,0)</f>
        <v>#N/A</v>
      </c>
      <c r="KV491" s="497" t="e">
        <f>IF(EXACT(VLOOKUP(KN491,OFERTA_0,3,FALSE),KP491),1,0)</f>
        <v>#N/A</v>
      </c>
      <c r="KW491" s="498" t="e">
        <f>IF(EXACT(VLOOKUP(KN491,OFERTA_0,4,FALSE),KQ491),1,0)</f>
        <v>#N/A</v>
      </c>
      <c r="KX491" s="498">
        <f t="shared" ref="KX491:KX492" si="10305">IF(KR491=0,0,1)</f>
        <v>0</v>
      </c>
      <c r="KY491" s="498">
        <f t="shared" ref="KY491:KY492" si="10306">IF(KS491=0,0,1)</f>
        <v>0</v>
      </c>
      <c r="KZ491" s="498" t="e">
        <f t="shared" ref="KZ491:KZ492" si="10307">PRODUCT(KU491:KY491)</f>
        <v>#N/A</v>
      </c>
      <c r="LA491" s="504">
        <f t="shared" ref="LA491:LA492" si="10308">ROUND(KS491,0)</f>
        <v>0</v>
      </c>
      <c r="LB491" s="500">
        <f t="shared" ref="LB491:LB492" si="10309">KS491-LA491</f>
        <v>0</v>
      </c>
      <c r="LE491" s="665"/>
      <c r="LF491" s="666"/>
      <c r="LG491" s="667"/>
      <c r="LH491" s="668"/>
      <c r="LI491" s="669"/>
      <c r="LJ491" s="691"/>
      <c r="LK491" s="1326"/>
      <c r="LL491" s="497" t="e">
        <f>IF(EXACT(VLOOKUP(LE491,OFERTA_0,2,FALSE),LF491),1,0)</f>
        <v>#N/A</v>
      </c>
      <c r="LM491" s="497" t="e">
        <f>IF(EXACT(VLOOKUP(LE491,OFERTA_0,3,FALSE),LG491),1,0)</f>
        <v>#N/A</v>
      </c>
      <c r="LN491" s="498" t="e">
        <f>IF(EXACT(VLOOKUP(LE491,OFERTA_0,4,FALSE),LH491),1,0)</f>
        <v>#N/A</v>
      </c>
      <c r="LO491" s="498">
        <f t="shared" ref="LO491:LO492" si="10310">IF(LI491=0,0,1)</f>
        <v>0</v>
      </c>
      <c r="LP491" s="498">
        <f t="shared" ref="LP491:LP492" si="10311">IF(LJ491=0,0,1)</f>
        <v>0</v>
      </c>
      <c r="LQ491" s="498" t="e">
        <f t="shared" ref="LQ491:LQ492" si="10312">PRODUCT(LL491:LP491)</f>
        <v>#N/A</v>
      </c>
      <c r="LR491" s="504">
        <f t="shared" ref="LR491:LR492" si="10313">ROUND(LJ491,0)</f>
        <v>0</v>
      </c>
      <c r="LS491" s="500">
        <f t="shared" ref="LS491:LS492" si="10314">LJ491-LR491</f>
        <v>0</v>
      </c>
      <c r="LV491" s="665"/>
      <c r="LW491" s="666"/>
      <c r="LX491" s="667"/>
      <c r="LY491" s="668"/>
      <c r="LZ491" s="669"/>
      <c r="MA491" s="691"/>
      <c r="MB491" s="1326"/>
      <c r="MC491" s="497" t="e">
        <f>IF(EXACT(VLOOKUP(LV491,OFERTA_0,2,FALSE),LW491),1,0)</f>
        <v>#N/A</v>
      </c>
      <c r="MD491" s="497" t="e">
        <f>IF(EXACT(VLOOKUP(LV491,OFERTA_0,3,FALSE),LX491),1,0)</f>
        <v>#N/A</v>
      </c>
      <c r="ME491" s="498" t="e">
        <f>IF(EXACT(VLOOKUP(LV491,OFERTA_0,4,FALSE),LY491),1,0)</f>
        <v>#N/A</v>
      </c>
      <c r="MF491" s="498">
        <f t="shared" ref="MF491:MF492" si="10315">IF(LZ491=0,0,1)</f>
        <v>0</v>
      </c>
      <c r="MG491" s="498">
        <f t="shared" ref="MG491:MG492" si="10316">IF(MA491=0,0,1)</f>
        <v>0</v>
      </c>
      <c r="MH491" s="498" t="e">
        <f t="shared" ref="MH491:MH492" si="10317">PRODUCT(MC491:MG491)</f>
        <v>#N/A</v>
      </c>
      <c r="MI491" s="504">
        <f t="shared" ref="MI491:MI492" si="10318">ROUND(MA491,0)</f>
        <v>0</v>
      </c>
      <c r="MJ491" s="500">
        <f t="shared" ref="MJ491:MJ492" si="10319">MA491-MI491</f>
        <v>0</v>
      </c>
      <c r="MM491" s="665"/>
      <c r="MN491" s="666"/>
      <c r="MO491" s="667"/>
      <c r="MP491" s="668"/>
      <c r="MQ491" s="669"/>
      <c r="MR491" s="691"/>
      <c r="MS491" s="1326"/>
      <c r="MT491" s="497" t="e">
        <f>IF(EXACT(VLOOKUP(MM491,OFERTA_0,2,FALSE),MN491),1,0)</f>
        <v>#N/A</v>
      </c>
      <c r="MU491" s="497" t="e">
        <f>IF(EXACT(VLOOKUP(MM491,OFERTA_0,3,FALSE),MO491),1,0)</f>
        <v>#N/A</v>
      </c>
      <c r="MV491" s="498" t="e">
        <f>IF(EXACT(VLOOKUP(MM491,OFERTA_0,4,FALSE),MP491),1,0)</f>
        <v>#N/A</v>
      </c>
      <c r="MW491" s="498">
        <f t="shared" ref="MW491:MW492" si="10320">IF(MQ491=0,0,1)</f>
        <v>0</v>
      </c>
      <c r="MX491" s="498">
        <f t="shared" ref="MX491:MX492" si="10321">IF(MR491=0,0,1)</f>
        <v>0</v>
      </c>
      <c r="MY491" s="498" t="e">
        <f t="shared" ref="MY491:MY492" si="10322">PRODUCT(MT491:MX491)</f>
        <v>#N/A</v>
      </c>
      <c r="MZ491" s="504">
        <f t="shared" ref="MZ491:MZ492" si="10323">ROUND(MR491,0)</f>
        <v>0</v>
      </c>
      <c r="NA491" s="500">
        <f t="shared" ref="NA491:NA492" si="10324">MR491-MZ491</f>
        <v>0</v>
      </c>
      <c r="ND491" s="665"/>
      <c r="NE491" s="666"/>
      <c r="NF491" s="667"/>
      <c r="NG491" s="668"/>
      <c r="NH491" s="669"/>
      <c r="NI491" s="691"/>
      <c r="NJ491" s="1326"/>
      <c r="NK491" s="497" t="e">
        <f>IF(EXACT(VLOOKUP(ND491,OFERTA_0,2,FALSE),NE491),1,0)</f>
        <v>#N/A</v>
      </c>
      <c r="NL491" s="497" t="e">
        <f>IF(EXACT(VLOOKUP(ND491,OFERTA_0,3,FALSE),NF491),1,0)</f>
        <v>#N/A</v>
      </c>
      <c r="NM491" s="498" t="e">
        <f>IF(EXACT(VLOOKUP(ND491,OFERTA_0,4,FALSE),NG491),1,0)</f>
        <v>#N/A</v>
      </c>
      <c r="NN491" s="498">
        <f t="shared" ref="NN491:NN492" si="10325">IF(NH491=0,0,1)</f>
        <v>0</v>
      </c>
      <c r="NO491" s="498">
        <f t="shared" ref="NO491:NO492" si="10326">IF(NI491=0,0,1)</f>
        <v>0</v>
      </c>
      <c r="NP491" s="498" t="e">
        <f t="shared" ref="NP491:NP492" si="10327">PRODUCT(NK491:NO491)</f>
        <v>#N/A</v>
      </c>
      <c r="NQ491" s="504">
        <f t="shared" ref="NQ491:NQ492" si="10328">ROUND(NI491,0)</f>
        <v>0</v>
      </c>
      <c r="NR491" s="500">
        <f t="shared" ref="NR491:NR492" si="10329">NI491-NQ491</f>
        <v>0</v>
      </c>
      <c r="NU491" s="665"/>
      <c r="NV491" s="666"/>
      <c r="NW491" s="667"/>
      <c r="NX491" s="668"/>
      <c r="NY491" s="669"/>
      <c r="NZ491" s="691"/>
      <c r="OA491" s="1326"/>
      <c r="OB491" s="497" t="e">
        <f>IF(EXACT(VLOOKUP(NU491,OFERTA_0,2,FALSE),NV491),1,0)</f>
        <v>#N/A</v>
      </c>
      <c r="OC491" s="497" t="e">
        <f>IF(EXACT(VLOOKUP(NU491,OFERTA_0,3,FALSE),NW491),1,0)</f>
        <v>#N/A</v>
      </c>
      <c r="OD491" s="498" t="e">
        <f>IF(EXACT(VLOOKUP(NU491,OFERTA_0,4,FALSE),NX491),1,0)</f>
        <v>#N/A</v>
      </c>
      <c r="OE491" s="498">
        <f t="shared" ref="OE491:OE492" si="10330">IF(NY491=0,0,1)</f>
        <v>0</v>
      </c>
      <c r="OF491" s="498">
        <f t="shared" ref="OF491:OF492" si="10331">IF(NZ491=0,0,1)</f>
        <v>0</v>
      </c>
      <c r="OG491" s="498" t="e">
        <f t="shared" ref="OG491:OG492" si="10332">PRODUCT(OB491:OF491)</f>
        <v>#N/A</v>
      </c>
      <c r="OH491" s="504">
        <f t="shared" ref="OH491:OH492" si="10333">ROUND(NZ491,0)</f>
        <v>0</v>
      </c>
      <c r="OI491" s="500">
        <f t="shared" ref="OI491:OI492" si="10334">NZ491-OH491</f>
        <v>0</v>
      </c>
      <c r="OL491" s="665"/>
      <c r="OM491" s="666"/>
      <c r="ON491" s="667"/>
      <c r="OO491" s="668"/>
      <c r="OP491" s="669"/>
      <c r="OQ491" s="691"/>
      <c r="OR491" s="1326"/>
      <c r="OS491" s="497" t="e">
        <f>IF(EXACT(VLOOKUP(OL491,OFERTA_0,2,FALSE),OM491),1,0)</f>
        <v>#N/A</v>
      </c>
      <c r="OT491" s="497" t="e">
        <f>IF(EXACT(VLOOKUP(OL491,OFERTA_0,3,FALSE),ON491),1,0)</f>
        <v>#N/A</v>
      </c>
      <c r="OU491" s="498" t="e">
        <f>IF(EXACT(VLOOKUP(OL491,OFERTA_0,4,FALSE),OO491),1,0)</f>
        <v>#N/A</v>
      </c>
      <c r="OV491" s="498">
        <f t="shared" ref="OV491:OV492" si="10335">IF(OP491=0,0,1)</f>
        <v>0</v>
      </c>
      <c r="OW491" s="498">
        <f t="shared" ref="OW491:OW492" si="10336">IF(OQ491=0,0,1)</f>
        <v>0</v>
      </c>
      <c r="OX491" s="498" t="e">
        <f t="shared" ref="OX491:OX492" si="10337">PRODUCT(OS491:OW491)</f>
        <v>#N/A</v>
      </c>
      <c r="OY491" s="504">
        <f t="shared" ref="OY491:OY492" si="10338">ROUND(OQ491,0)</f>
        <v>0</v>
      </c>
      <c r="OZ491" s="500">
        <f t="shared" ref="OZ491:OZ492" si="10339">OQ491-OY491</f>
        <v>0</v>
      </c>
      <c r="PC491" s="665"/>
      <c r="PD491" s="666"/>
      <c r="PE491" s="667"/>
      <c r="PF491" s="668"/>
      <c r="PG491" s="669"/>
      <c r="PH491" s="691"/>
      <c r="PI491" s="1326"/>
      <c r="PJ491" s="497" t="e">
        <f>IF(EXACT(VLOOKUP(PC491,OFERTA_0,2,FALSE),PD491),1,0)</f>
        <v>#N/A</v>
      </c>
      <c r="PK491" s="497" t="e">
        <f>IF(EXACT(VLOOKUP(PC491,OFERTA_0,3,FALSE),PE491),1,0)</f>
        <v>#N/A</v>
      </c>
      <c r="PL491" s="498" t="e">
        <f>IF(EXACT(VLOOKUP(PC491,OFERTA_0,4,FALSE),PF491),1,0)</f>
        <v>#N/A</v>
      </c>
      <c r="PM491" s="498">
        <f t="shared" ref="PM491:PM492" si="10340">IF(PG491=0,0,1)</f>
        <v>0</v>
      </c>
      <c r="PN491" s="498">
        <f t="shared" ref="PN491:PN492" si="10341">IF(PH491=0,0,1)</f>
        <v>0</v>
      </c>
      <c r="PO491" s="498" t="e">
        <f t="shared" ref="PO491:PO492" si="10342">PRODUCT(PJ491:PN491)</f>
        <v>#N/A</v>
      </c>
      <c r="PP491" s="504">
        <f t="shared" ref="PP491:PP492" si="10343">ROUND(PH491,0)</f>
        <v>0</v>
      </c>
      <c r="PQ491" s="500">
        <f t="shared" ref="PQ491:PQ492" si="10344">PH491-PP491</f>
        <v>0</v>
      </c>
      <c r="PT491" s="665"/>
      <c r="PU491" s="666"/>
      <c r="PV491" s="667"/>
      <c r="PW491" s="668"/>
      <c r="PX491" s="669"/>
      <c r="PY491" s="691"/>
      <c r="PZ491" s="1326"/>
      <c r="QA491" s="497" t="e">
        <f>IF(EXACT(VLOOKUP(PT491,OFERTA_0,2,FALSE),PU491),1,0)</f>
        <v>#N/A</v>
      </c>
      <c r="QB491" s="497" t="e">
        <f>IF(EXACT(VLOOKUP(PT491,OFERTA_0,3,FALSE),PV491),1,0)</f>
        <v>#N/A</v>
      </c>
      <c r="QC491" s="498" t="e">
        <f>IF(EXACT(VLOOKUP(PT491,OFERTA_0,4,FALSE),PW491),1,0)</f>
        <v>#N/A</v>
      </c>
      <c r="QD491" s="498">
        <f t="shared" ref="QD491:QD492" si="10345">IF(PX491=0,0,1)</f>
        <v>0</v>
      </c>
      <c r="QE491" s="498">
        <f t="shared" ref="QE491:QE492" si="10346">IF(PY491=0,0,1)</f>
        <v>0</v>
      </c>
      <c r="QF491" s="498" t="e">
        <f t="shared" ref="QF491:QF492" si="10347">PRODUCT(QA491:QE491)</f>
        <v>#N/A</v>
      </c>
      <c r="QG491" s="504">
        <f t="shared" ref="QG491:QG492" si="10348">ROUND(PY491,0)</f>
        <v>0</v>
      </c>
      <c r="QH491" s="500">
        <f t="shared" ref="QH491:QH492" si="10349">PY491-QG491</f>
        <v>0</v>
      </c>
      <c r="QK491" s="665"/>
      <c r="QL491" s="666"/>
      <c r="QM491" s="667"/>
      <c r="QN491" s="668"/>
      <c r="QO491" s="669"/>
      <c r="QP491" s="691"/>
      <c r="QQ491" s="1326"/>
      <c r="QR491" s="497" t="e">
        <f>IF(EXACT(VLOOKUP(QK491,OFERTA_0,2,FALSE),QL491),1,0)</f>
        <v>#N/A</v>
      </c>
      <c r="QS491" s="497" t="e">
        <f>IF(EXACT(VLOOKUP(QK491,OFERTA_0,3,FALSE),QM491),1,0)</f>
        <v>#N/A</v>
      </c>
      <c r="QT491" s="498" t="e">
        <f>IF(EXACT(VLOOKUP(QK491,OFERTA_0,4,FALSE),QN491),1,0)</f>
        <v>#N/A</v>
      </c>
      <c r="QU491" s="498">
        <f t="shared" ref="QU491:QU492" si="10350">IF(QO491=0,0,1)</f>
        <v>0</v>
      </c>
      <c r="QV491" s="498">
        <f t="shared" ref="QV491:QV492" si="10351">IF(QP491=0,0,1)</f>
        <v>0</v>
      </c>
      <c r="QW491" s="498" t="e">
        <f t="shared" ref="QW491:QW492" si="10352">PRODUCT(QR491:QV491)</f>
        <v>#N/A</v>
      </c>
      <c r="QX491" s="504">
        <f t="shared" ref="QX491:QX492" si="10353">ROUND(QP491,0)</f>
        <v>0</v>
      </c>
      <c r="QY491" s="500">
        <f t="shared" ref="QY491:QY492" si="10354">QP491-QX491</f>
        <v>0</v>
      </c>
      <c r="RB491" s="428"/>
      <c r="RC491" s="436"/>
      <c r="RD491" s="440"/>
      <c r="RE491" s="406"/>
      <c r="RF491" s="438"/>
      <c r="RG491" s="439"/>
      <c r="RH491" s="439"/>
      <c r="RI491" s="497"/>
      <c r="RJ491" s="497"/>
      <c r="RK491" s="501"/>
      <c r="RL491" s="501"/>
      <c r="RM491" s="501"/>
      <c r="RN491" s="501"/>
      <c r="RO491" s="505"/>
      <c r="RP491" s="503"/>
      <c r="RS491" s="428"/>
      <c r="RT491" s="436"/>
      <c r="RU491" s="440"/>
      <c r="RV491" s="406"/>
      <c r="RW491" s="438"/>
      <c r="RX491" s="439"/>
      <c r="RY491" s="439"/>
      <c r="RZ491" s="497"/>
      <c r="SA491" s="497"/>
      <c r="SB491" s="501"/>
      <c r="SC491" s="501"/>
      <c r="SD491" s="501"/>
      <c r="SE491" s="501"/>
      <c r="SF491" s="505"/>
      <c r="SG491" s="503"/>
      <c r="SJ491" s="428"/>
      <c r="SK491" s="436"/>
      <c r="SL491" s="440"/>
      <c r="SM491" s="406"/>
      <c r="SN491" s="438"/>
      <c r="SO491" s="439"/>
      <c r="SP491" s="439"/>
      <c r="SQ491" s="497"/>
      <c r="SR491" s="497"/>
      <c r="SS491" s="501"/>
      <c r="ST491" s="501"/>
      <c r="SU491" s="501"/>
      <c r="SV491" s="501"/>
      <c r="SW491" s="505"/>
      <c r="SX491" s="503"/>
    </row>
    <row r="492" spans="2:518" ht="45" hidden="1" customHeight="1" thickTop="1" thickBot="1">
      <c r="B492" s="577"/>
      <c r="C492" s="578"/>
      <c r="D492" s="579"/>
      <c r="E492" s="580"/>
      <c r="F492" s="581"/>
      <c r="G492" s="585"/>
      <c r="H492" s="595"/>
      <c r="K492" s="577"/>
      <c r="L492" s="767"/>
      <c r="M492" s="579"/>
      <c r="N492" s="580"/>
      <c r="O492" s="581"/>
      <c r="P492" s="585"/>
      <c r="Q492" s="1326"/>
      <c r="R492" s="497"/>
      <c r="S492" s="497"/>
      <c r="T492" s="498"/>
      <c r="U492" s="498"/>
      <c r="V492" s="498"/>
      <c r="W492" s="498"/>
      <c r="X492" s="504"/>
      <c r="Y492" s="500"/>
      <c r="Z492" s="486"/>
      <c r="AA492" s="486"/>
      <c r="AB492" s="577"/>
      <c r="AC492" s="767"/>
      <c r="AD492" s="579"/>
      <c r="AE492" s="580"/>
      <c r="AF492" s="581"/>
      <c r="AG492" s="585"/>
      <c r="AH492" s="1326"/>
      <c r="AI492" s="497"/>
      <c r="AJ492" s="497"/>
      <c r="AK492" s="498"/>
      <c r="AL492" s="498"/>
      <c r="AM492" s="498"/>
      <c r="AN492" s="498"/>
      <c r="AO492" s="504"/>
      <c r="AP492" s="500"/>
      <c r="AQ492" s="486"/>
      <c r="AR492" s="486"/>
      <c r="AS492" s="577"/>
      <c r="AT492" s="767"/>
      <c r="AU492" s="579"/>
      <c r="AV492" s="580"/>
      <c r="AW492" s="581"/>
      <c r="AX492" s="585"/>
      <c r="AY492" s="1326"/>
      <c r="AZ492" s="497"/>
      <c r="BA492" s="497"/>
      <c r="BB492" s="498"/>
      <c r="BC492" s="498"/>
      <c r="BD492" s="498"/>
      <c r="BE492" s="498"/>
      <c r="BF492" s="504"/>
      <c r="BG492" s="500"/>
      <c r="BJ492" s="577"/>
      <c r="BK492" s="767"/>
      <c r="BL492" s="579"/>
      <c r="BM492" s="580"/>
      <c r="BN492" s="581"/>
      <c r="BO492" s="585"/>
      <c r="BP492" s="1326"/>
      <c r="BQ492" s="497"/>
      <c r="BR492" s="497"/>
      <c r="BS492" s="498"/>
      <c r="BT492" s="498"/>
      <c r="BU492" s="498"/>
      <c r="BV492" s="498"/>
      <c r="BW492" s="504"/>
      <c r="BX492" s="500"/>
      <c r="CA492" s="577"/>
      <c r="CB492" s="767"/>
      <c r="CC492" s="579"/>
      <c r="CD492" s="580"/>
      <c r="CE492" s="581"/>
      <c r="CF492" s="585"/>
      <c r="CG492" s="1326"/>
      <c r="CH492" s="497"/>
      <c r="CI492" s="497"/>
      <c r="CJ492" s="498"/>
      <c r="CK492" s="498"/>
      <c r="CL492" s="498"/>
      <c r="CM492" s="498"/>
      <c r="CN492" s="504"/>
      <c r="CO492" s="500"/>
      <c r="CR492" s="577"/>
      <c r="CS492" s="767"/>
      <c r="CT492" s="579"/>
      <c r="CU492" s="580"/>
      <c r="CV492" s="581"/>
      <c r="CW492" s="585"/>
      <c r="CX492" s="1326"/>
      <c r="CY492" s="497"/>
      <c r="CZ492" s="497"/>
      <c r="DA492" s="498"/>
      <c r="DB492" s="498"/>
      <c r="DC492" s="498"/>
      <c r="DD492" s="498"/>
      <c r="DE492" s="504"/>
      <c r="DF492" s="500"/>
      <c r="DI492" s="577"/>
      <c r="DJ492" s="767"/>
      <c r="DK492" s="579"/>
      <c r="DL492" s="580"/>
      <c r="DM492" s="581"/>
      <c r="DN492" s="585"/>
      <c r="DO492" s="1326"/>
      <c r="DP492" s="497"/>
      <c r="DQ492" s="497"/>
      <c r="DR492" s="498"/>
      <c r="DS492" s="498"/>
      <c r="DT492" s="498"/>
      <c r="DU492" s="498"/>
      <c r="DV492" s="504"/>
      <c r="DW492" s="500"/>
      <c r="DZ492" s="577"/>
      <c r="EA492" s="767"/>
      <c r="EB492" s="579"/>
      <c r="EC492" s="580"/>
      <c r="ED492" s="581"/>
      <c r="EE492" s="585"/>
      <c r="EF492" s="1326"/>
      <c r="EG492" s="497"/>
      <c r="EH492" s="497"/>
      <c r="EI492" s="498"/>
      <c r="EJ492" s="498"/>
      <c r="EK492" s="498"/>
      <c r="EL492" s="498"/>
      <c r="EM492" s="504"/>
      <c r="EN492" s="500"/>
      <c r="EQ492" s="665"/>
      <c r="ER492" s="666"/>
      <c r="ES492" s="667"/>
      <c r="ET492" s="668"/>
      <c r="EU492" s="669"/>
      <c r="EV492" s="691"/>
      <c r="EW492" s="1326"/>
      <c r="EX492" s="497" t="e">
        <f>IF(EXACT(VLOOKUP(EQ492,OFERTA_0,2,FALSE),ER492),1,0)</f>
        <v>#N/A</v>
      </c>
      <c r="EY492" s="497" t="e">
        <f>IF(EXACT(VLOOKUP(EQ492,OFERTA_0,3,FALSE),ES492),1,0)</f>
        <v>#N/A</v>
      </c>
      <c r="EZ492" s="498" t="e">
        <f>IF(EXACT(VLOOKUP(EQ492,OFERTA_0,4,FALSE),ET492),1,0)</f>
        <v>#N/A</v>
      </c>
      <c r="FA492" s="498">
        <f t="shared" si="10260"/>
        <v>0</v>
      </c>
      <c r="FB492" s="498">
        <f t="shared" si="10261"/>
        <v>0</v>
      </c>
      <c r="FC492" s="498" t="e">
        <f t="shared" si="10262"/>
        <v>#N/A</v>
      </c>
      <c r="FD492" s="504">
        <f t="shared" si="10263"/>
        <v>0</v>
      </c>
      <c r="FE492" s="500">
        <f t="shared" si="10264"/>
        <v>0</v>
      </c>
      <c r="FH492" s="665"/>
      <c r="FI492" s="666"/>
      <c r="FJ492" s="667"/>
      <c r="FK492" s="668"/>
      <c r="FL492" s="669"/>
      <c r="FM492" s="691"/>
      <c r="FN492" s="1326"/>
      <c r="FO492" s="497" t="e">
        <f>IF(EXACT(VLOOKUP(FH492,OFERTA_0,2,FALSE),FI492),1,0)</f>
        <v>#N/A</v>
      </c>
      <c r="FP492" s="497" t="e">
        <f>IF(EXACT(VLOOKUP(FH492,OFERTA_0,3,FALSE),FJ492),1,0)</f>
        <v>#N/A</v>
      </c>
      <c r="FQ492" s="498" t="e">
        <f>IF(EXACT(VLOOKUP(FH492,OFERTA_0,4,FALSE),FK492),1,0)</f>
        <v>#N/A</v>
      </c>
      <c r="FR492" s="498">
        <f t="shared" si="10265"/>
        <v>0</v>
      </c>
      <c r="FS492" s="498">
        <f t="shared" si="10266"/>
        <v>0</v>
      </c>
      <c r="FT492" s="498" t="e">
        <f t="shared" si="10267"/>
        <v>#N/A</v>
      </c>
      <c r="FU492" s="504">
        <f t="shared" si="10268"/>
        <v>0</v>
      </c>
      <c r="FV492" s="500">
        <f t="shared" si="10269"/>
        <v>0</v>
      </c>
      <c r="FY492" s="665"/>
      <c r="FZ492" s="666"/>
      <c r="GA492" s="667"/>
      <c r="GB492" s="668"/>
      <c r="GC492" s="669"/>
      <c r="GD492" s="691"/>
      <c r="GE492" s="1326"/>
      <c r="GF492" s="497" t="e">
        <f>IF(EXACT(VLOOKUP(FY492,OFERTA_0,2,FALSE),FZ492),1,0)</f>
        <v>#N/A</v>
      </c>
      <c r="GG492" s="497" t="e">
        <f>IF(EXACT(VLOOKUP(FY492,OFERTA_0,3,FALSE),GA492),1,0)</f>
        <v>#N/A</v>
      </c>
      <c r="GH492" s="498" t="e">
        <f>IF(EXACT(VLOOKUP(FY492,OFERTA_0,4,FALSE),GB492),1,0)</f>
        <v>#N/A</v>
      </c>
      <c r="GI492" s="498">
        <f t="shared" si="10270"/>
        <v>0</v>
      </c>
      <c r="GJ492" s="498">
        <f t="shared" si="10271"/>
        <v>0</v>
      </c>
      <c r="GK492" s="498" t="e">
        <f t="shared" si="10272"/>
        <v>#N/A</v>
      </c>
      <c r="GL492" s="504">
        <f t="shared" si="10273"/>
        <v>0</v>
      </c>
      <c r="GM492" s="500">
        <f t="shared" si="10274"/>
        <v>0</v>
      </c>
      <c r="GP492" s="665"/>
      <c r="GQ492" s="666"/>
      <c r="GR492" s="667"/>
      <c r="GS492" s="668"/>
      <c r="GT492" s="669"/>
      <c r="GU492" s="691"/>
      <c r="GV492" s="1326"/>
      <c r="GW492" s="497" t="e">
        <f>IF(EXACT(VLOOKUP(GP492,OFERTA_0,2,FALSE),GQ492),1,0)</f>
        <v>#N/A</v>
      </c>
      <c r="GX492" s="497" t="e">
        <f>IF(EXACT(VLOOKUP(GP492,OFERTA_0,3,FALSE),GR492),1,0)</f>
        <v>#N/A</v>
      </c>
      <c r="GY492" s="498" t="e">
        <f>IF(EXACT(VLOOKUP(GP492,OFERTA_0,4,FALSE),GS492),1,0)</f>
        <v>#N/A</v>
      </c>
      <c r="GZ492" s="498">
        <f t="shared" si="10275"/>
        <v>0</v>
      </c>
      <c r="HA492" s="498">
        <f t="shared" si="10276"/>
        <v>0</v>
      </c>
      <c r="HB492" s="498" t="e">
        <f t="shared" si="10277"/>
        <v>#N/A</v>
      </c>
      <c r="HC492" s="504">
        <f t="shared" si="10278"/>
        <v>0</v>
      </c>
      <c r="HD492" s="500">
        <f t="shared" si="10279"/>
        <v>0</v>
      </c>
      <c r="HG492" s="665"/>
      <c r="HH492" s="666"/>
      <c r="HI492" s="667"/>
      <c r="HJ492" s="668"/>
      <c r="HK492" s="669"/>
      <c r="HL492" s="691"/>
      <c r="HM492" s="1326"/>
      <c r="HN492" s="497" t="e">
        <f>IF(EXACT(VLOOKUP(HG492,OFERTA_0,2,FALSE),HH492),1,0)</f>
        <v>#N/A</v>
      </c>
      <c r="HO492" s="497" t="e">
        <f>IF(EXACT(VLOOKUP(HG492,OFERTA_0,3,FALSE),HI492),1,0)</f>
        <v>#N/A</v>
      </c>
      <c r="HP492" s="498" t="e">
        <f>IF(EXACT(VLOOKUP(HG492,OFERTA_0,4,FALSE),HJ492),1,0)</f>
        <v>#N/A</v>
      </c>
      <c r="HQ492" s="498">
        <f t="shared" si="10280"/>
        <v>0</v>
      </c>
      <c r="HR492" s="498">
        <f t="shared" si="10281"/>
        <v>0</v>
      </c>
      <c r="HS492" s="498" t="e">
        <f t="shared" si="10282"/>
        <v>#N/A</v>
      </c>
      <c r="HT492" s="504">
        <f t="shared" si="10283"/>
        <v>0</v>
      </c>
      <c r="HU492" s="500">
        <f t="shared" si="10284"/>
        <v>0</v>
      </c>
      <c r="HX492" s="665"/>
      <c r="HY492" s="666"/>
      <c r="HZ492" s="667"/>
      <c r="IA492" s="668"/>
      <c r="IB492" s="669"/>
      <c r="IC492" s="691"/>
      <c r="ID492" s="1326"/>
      <c r="IE492" s="497" t="e">
        <f>IF(EXACT(VLOOKUP(HX492,OFERTA_0,2,FALSE),HY492),1,0)</f>
        <v>#N/A</v>
      </c>
      <c r="IF492" s="497" t="e">
        <f>IF(EXACT(VLOOKUP(HX492,OFERTA_0,3,FALSE),HZ492),1,0)</f>
        <v>#N/A</v>
      </c>
      <c r="IG492" s="498" t="e">
        <f>IF(EXACT(VLOOKUP(HX492,OFERTA_0,4,FALSE),IA492),1,0)</f>
        <v>#N/A</v>
      </c>
      <c r="IH492" s="498">
        <f t="shared" si="10285"/>
        <v>0</v>
      </c>
      <c r="II492" s="498">
        <f t="shared" si="10286"/>
        <v>0</v>
      </c>
      <c r="IJ492" s="498" t="e">
        <f t="shared" si="10287"/>
        <v>#N/A</v>
      </c>
      <c r="IK492" s="504">
        <f t="shared" si="10288"/>
        <v>0</v>
      </c>
      <c r="IL492" s="500">
        <f t="shared" si="10289"/>
        <v>0</v>
      </c>
      <c r="IO492" s="665"/>
      <c r="IP492" s="666"/>
      <c r="IQ492" s="667"/>
      <c r="IR492" s="668"/>
      <c r="IS492" s="669"/>
      <c r="IT492" s="691"/>
      <c r="IU492" s="1326"/>
      <c r="IV492" s="497" t="e">
        <f>IF(EXACT(VLOOKUP(IO492,OFERTA_0,2,FALSE),IP492),1,0)</f>
        <v>#N/A</v>
      </c>
      <c r="IW492" s="497" t="e">
        <f>IF(EXACT(VLOOKUP(IO492,OFERTA_0,3,FALSE),IQ492),1,0)</f>
        <v>#N/A</v>
      </c>
      <c r="IX492" s="498" t="e">
        <f>IF(EXACT(VLOOKUP(IO492,OFERTA_0,4,FALSE),IR492),1,0)</f>
        <v>#N/A</v>
      </c>
      <c r="IY492" s="498">
        <f t="shared" si="10290"/>
        <v>0</v>
      </c>
      <c r="IZ492" s="498">
        <f t="shared" si="10291"/>
        <v>0</v>
      </c>
      <c r="JA492" s="498" t="e">
        <f t="shared" si="10292"/>
        <v>#N/A</v>
      </c>
      <c r="JB492" s="504">
        <f t="shared" si="10293"/>
        <v>0</v>
      </c>
      <c r="JC492" s="500">
        <f t="shared" si="10294"/>
        <v>0</v>
      </c>
      <c r="JF492" s="665"/>
      <c r="JG492" s="666"/>
      <c r="JH492" s="667"/>
      <c r="JI492" s="668"/>
      <c r="JJ492" s="669"/>
      <c r="JK492" s="691"/>
      <c r="JL492" s="1326"/>
      <c r="JM492" s="497" t="e">
        <f>IF(EXACT(VLOOKUP(JF492,OFERTA_0,2,FALSE),JG492),1,0)</f>
        <v>#N/A</v>
      </c>
      <c r="JN492" s="497" t="e">
        <f>IF(EXACT(VLOOKUP(JF492,OFERTA_0,3,FALSE),JH492),1,0)</f>
        <v>#N/A</v>
      </c>
      <c r="JO492" s="498" t="e">
        <f>IF(EXACT(VLOOKUP(JF492,OFERTA_0,4,FALSE),JI492),1,0)</f>
        <v>#N/A</v>
      </c>
      <c r="JP492" s="498">
        <f t="shared" si="10295"/>
        <v>0</v>
      </c>
      <c r="JQ492" s="498">
        <f t="shared" si="10296"/>
        <v>0</v>
      </c>
      <c r="JR492" s="498" t="e">
        <f t="shared" si="10297"/>
        <v>#N/A</v>
      </c>
      <c r="JS492" s="504">
        <f t="shared" si="10298"/>
        <v>0</v>
      </c>
      <c r="JT492" s="500">
        <f t="shared" si="10299"/>
        <v>0</v>
      </c>
      <c r="JW492" s="665"/>
      <c r="JX492" s="666"/>
      <c r="JY492" s="667"/>
      <c r="JZ492" s="668"/>
      <c r="KA492" s="669"/>
      <c r="KB492" s="691"/>
      <c r="KC492" s="1326"/>
      <c r="KD492" s="497" t="e">
        <f>IF(EXACT(VLOOKUP(JW492,OFERTA_0,2,FALSE),JX492),1,0)</f>
        <v>#N/A</v>
      </c>
      <c r="KE492" s="497" t="e">
        <f>IF(EXACT(VLOOKUP(JW492,OFERTA_0,3,FALSE),JY492),1,0)</f>
        <v>#N/A</v>
      </c>
      <c r="KF492" s="498" t="e">
        <f>IF(EXACT(VLOOKUP(JW492,OFERTA_0,4,FALSE),JZ492),1,0)</f>
        <v>#N/A</v>
      </c>
      <c r="KG492" s="498">
        <f t="shared" si="10300"/>
        <v>0</v>
      </c>
      <c r="KH492" s="498">
        <f t="shared" si="10301"/>
        <v>0</v>
      </c>
      <c r="KI492" s="498" t="e">
        <f t="shared" si="10302"/>
        <v>#N/A</v>
      </c>
      <c r="KJ492" s="504">
        <f t="shared" si="10303"/>
        <v>0</v>
      </c>
      <c r="KK492" s="500">
        <f t="shared" si="10304"/>
        <v>0</v>
      </c>
      <c r="KN492" s="665"/>
      <c r="KO492" s="666"/>
      <c r="KP492" s="667"/>
      <c r="KQ492" s="668"/>
      <c r="KR492" s="669"/>
      <c r="KS492" s="691"/>
      <c r="KT492" s="1326"/>
      <c r="KU492" s="497" t="e">
        <f>IF(EXACT(VLOOKUP(KN492,OFERTA_0,2,FALSE),KO492),1,0)</f>
        <v>#N/A</v>
      </c>
      <c r="KV492" s="497" t="e">
        <f>IF(EXACT(VLOOKUP(KN492,OFERTA_0,3,FALSE),KP492),1,0)</f>
        <v>#N/A</v>
      </c>
      <c r="KW492" s="498" t="e">
        <f>IF(EXACT(VLOOKUP(KN492,OFERTA_0,4,FALSE),KQ492),1,0)</f>
        <v>#N/A</v>
      </c>
      <c r="KX492" s="498">
        <f t="shared" si="10305"/>
        <v>0</v>
      </c>
      <c r="KY492" s="498">
        <f t="shared" si="10306"/>
        <v>0</v>
      </c>
      <c r="KZ492" s="498" t="e">
        <f t="shared" si="10307"/>
        <v>#N/A</v>
      </c>
      <c r="LA492" s="504">
        <f t="shared" si="10308"/>
        <v>0</v>
      </c>
      <c r="LB492" s="500">
        <f t="shared" si="10309"/>
        <v>0</v>
      </c>
      <c r="LE492" s="665"/>
      <c r="LF492" s="666"/>
      <c r="LG492" s="667"/>
      <c r="LH492" s="668"/>
      <c r="LI492" s="669"/>
      <c r="LJ492" s="691"/>
      <c r="LK492" s="1326"/>
      <c r="LL492" s="497" t="e">
        <f>IF(EXACT(VLOOKUP(LE492,OFERTA_0,2,FALSE),LF492),1,0)</f>
        <v>#N/A</v>
      </c>
      <c r="LM492" s="497" t="e">
        <f>IF(EXACT(VLOOKUP(LE492,OFERTA_0,3,FALSE),LG492),1,0)</f>
        <v>#N/A</v>
      </c>
      <c r="LN492" s="498" t="e">
        <f>IF(EXACT(VLOOKUP(LE492,OFERTA_0,4,FALSE),LH492),1,0)</f>
        <v>#N/A</v>
      </c>
      <c r="LO492" s="498">
        <f t="shared" si="10310"/>
        <v>0</v>
      </c>
      <c r="LP492" s="498">
        <f t="shared" si="10311"/>
        <v>0</v>
      </c>
      <c r="LQ492" s="498" t="e">
        <f t="shared" si="10312"/>
        <v>#N/A</v>
      </c>
      <c r="LR492" s="504">
        <f t="shared" si="10313"/>
        <v>0</v>
      </c>
      <c r="LS492" s="500">
        <f t="shared" si="10314"/>
        <v>0</v>
      </c>
      <c r="LV492" s="665"/>
      <c r="LW492" s="666"/>
      <c r="LX492" s="667"/>
      <c r="LY492" s="668"/>
      <c r="LZ492" s="669"/>
      <c r="MA492" s="691"/>
      <c r="MB492" s="1326"/>
      <c r="MC492" s="497" t="e">
        <f>IF(EXACT(VLOOKUP(LV492,OFERTA_0,2,FALSE),LW492),1,0)</f>
        <v>#N/A</v>
      </c>
      <c r="MD492" s="497" t="e">
        <f>IF(EXACT(VLOOKUP(LV492,OFERTA_0,3,FALSE),LX492),1,0)</f>
        <v>#N/A</v>
      </c>
      <c r="ME492" s="498" t="e">
        <f>IF(EXACT(VLOOKUP(LV492,OFERTA_0,4,FALSE),LY492),1,0)</f>
        <v>#N/A</v>
      </c>
      <c r="MF492" s="498">
        <f t="shared" si="10315"/>
        <v>0</v>
      </c>
      <c r="MG492" s="498">
        <f t="shared" si="10316"/>
        <v>0</v>
      </c>
      <c r="MH492" s="498" t="e">
        <f t="shared" si="10317"/>
        <v>#N/A</v>
      </c>
      <c r="MI492" s="504">
        <f t="shared" si="10318"/>
        <v>0</v>
      </c>
      <c r="MJ492" s="500">
        <f t="shared" si="10319"/>
        <v>0</v>
      </c>
      <c r="MM492" s="665"/>
      <c r="MN492" s="666"/>
      <c r="MO492" s="667"/>
      <c r="MP492" s="668"/>
      <c r="MQ492" s="669"/>
      <c r="MR492" s="691"/>
      <c r="MS492" s="1326"/>
      <c r="MT492" s="497" t="e">
        <f>IF(EXACT(VLOOKUP(MM492,OFERTA_0,2,FALSE),MN492),1,0)</f>
        <v>#N/A</v>
      </c>
      <c r="MU492" s="497" t="e">
        <f>IF(EXACT(VLOOKUP(MM492,OFERTA_0,3,FALSE),MO492),1,0)</f>
        <v>#N/A</v>
      </c>
      <c r="MV492" s="498" t="e">
        <f>IF(EXACT(VLOOKUP(MM492,OFERTA_0,4,FALSE),MP492),1,0)</f>
        <v>#N/A</v>
      </c>
      <c r="MW492" s="498">
        <f t="shared" si="10320"/>
        <v>0</v>
      </c>
      <c r="MX492" s="498">
        <f t="shared" si="10321"/>
        <v>0</v>
      </c>
      <c r="MY492" s="498" t="e">
        <f t="shared" si="10322"/>
        <v>#N/A</v>
      </c>
      <c r="MZ492" s="504">
        <f t="shared" si="10323"/>
        <v>0</v>
      </c>
      <c r="NA492" s="500">
        <f t="shared" si="10324"/>
        <v>0</v>
      </c>
      <c r="ND492" s="665"/>
      <c r="NE492" s="666"/>
      <c r="NF492" s="667"/>
      <c r="NG492" s="668"/>
      <c r="NH492" s="669"/>
      <c r="NI492" s="691"/>
      <c r="NJ492" s="1326"/>
      <c r="NK492" s="497" t="e">
        <f>IF(EXACT(VLOOKUP(ND492,OFERTA_0,2,FALSE),NE492),1,0)</f>
        <v>#N/A</v>
      </c>
      <c r="NL492" s="497" t="e">
        <f>IF(EXACT(VLOOKUP(ND492,OFERTA_0,3,FALSE),NF492),1,0)</f>
        <v>#N/A</v>
      </c>
      <c r="NM492" s="498" t="e">
        <f>IF(EXACT(VLOOKUP(ND492,OFERTA_0,4,FALSE),NG492),1,0)</f>
        <v>#N/A</v>
      </c>
      <c r="NN492" s="498">
        <f t="shared" si="10325"/>
        <v>0</v>
      </c>
      <c r="NO492" s="498">
        <f t="shared" si="10326"/>
        <v>0</v>
      </c>
      <c r="NP492" s="498" t="e">
        <f t="shared" si="10327"/>
        <v>#N/A</v>
      </c>
      <c r="NQ492" s="504">
        <f t="shared" si="10328"/>
        <v>0</v>
      </c>
      <c r="NR492" s="500">
        <f t="shared" si="10329"/>
        <v>0</v>
      </c>
      <c r="NU492" s="665"/>
      <c r="NV492" s="666"/>
      <c r="NW492" s="667"/>
      <c r="NX492" s="668"/>
      <c r="NY492" s="669"/>
      <c r="NZ492" s="691"/>
      <c r="OA492" s="1326"/>
      <c r="OB492" s="497" t="e">
        <f>IF(EXACT(VLOOKUP(NU492,OFERTA_0,2,FALSE),NV492),1,0)</f>
        <v>#N/A</v>
      </c>
      <c r="OC492" s="497" t="e">
        <f>IF(EXACT(VLOOKUP(NU492,OFERTA_0,3,FALSE),NW492),1,0)</f>
        <v>#N/A</v>
      </c>
      <c r="OD492" s="498" t="e">
        <f>IF(EXACT(VLOOKUP(NU492,OFERTA_0,4,FALSE),NX492),1,0)</f>
        <v>#N/A</v>
      </c>
      <c r="OE492" s="498">
        <f t="shared" si="10330"/>
        <v>0</v>
      </c>
      <c r="OF492" s="498">
        <f t="shared" si="10331"/>
        <v>0</v>
      </c>
      <c r="OG492" s="498" t="e">
        <f t="shared" si="10332"/>
        <v>#N/A</v>
      </c>
      <c r="OH492" s="504">
        <f t="shared" si="10333"/>
        <v>0</v>
      </c>
      <c r="OI492" s="500">
        <f t="shared" si="10334"/>
        <v>0</v>
      </c>
      <c r="OL492" s="665"/>
      <c r="OM492" s="666"/>
      <c r="ON492" s="667"/>
      <c r="OO492" s="668"/>
      <c r="OP492" s="669"/>
      <c r="OQ492" s="691"/>
      <c r="OR492" s="1326"/>
      <c r="OS492" s="497" t="e">
        <f>IF(EXACT(VLOOKUP(OL492,OFERTA_0,2,FALSE),OM492),1,0)</f>
        <v>#N/A</v>
      </c>
      <c r="OT492" s="497" t="e">
        <f>IF(EXACT(VLOOKUP(OL492,OFERTA_0,3,FALSE),ON492),1,0)</f>
        <v>#N/A</v>
      </c>
      <c r="OU492" s="498" t="e">
        <f>IF(EXACT(VLOOKUP(OL492,OFERTA_0,4,FALSE),OO492),1,0)</f>
        <v>#N/A</v>
      </c>
      <c r="OV492" s="498">
        <f t="shared" si="10335"/>
        <v>0</v>
      </c>
      <c r="OW492" s="498">
        <f t="shared" si="10336"/>
        <v>0</v>
      </c>
      <c r="OX492" s="498" t="e">
        <f t="shared" si="10337"/>
        <v>#N/A</v>
      </c>
      <c r="OY492" s="504">
        <f t="shared" si="10338"/>
        <v>0</v>
      </c>
      <c r="OZ492" s="500">
        <f t="shared" si="10339"/>
        <v>0</v>
      </c>
      <c r="PC492" s="665"/>
      <c r="PD492" s="666"/>
      <c r="PE492" s="667"/>
      <c r="PF492" s="668"/>
      <c r="PG492" s="669"/>
      <c r="PH492" s="691"/>
      <c r="PI492" s="1326"/>
      <c r="PJ492" s="497" t="e">
        <f>IF(EXACT(VLOOKUP(PC492,OFERTA_0,2,FALSE),PD492),1,0)</f>
        <v>#N/A</v>
      </c>
      <c r="PK492" s="497" t="e">
        <f>IF(EXACT(VLOOKUP(PC492,OFERTA_0,3,FALSE),PE492),1,0)</f>
        <v>#N/A</v>
      </c>
      <c r="PL492" s="498" t="e">
        <f>IF(EXACT(VLOOKUP(PC492,OFERTA_0,4,FALSE),PF492),1,0)</f>
        <v>#N/A</v>
      </c>
      <c r="PM492" s="498">
        <f t="shared" si="10340"/>
        <v>0</v>
      </c>
      <c r="PN492" s="498">
        <f t="shared" si="10341"/>
        <v>0</v>
      </c>
      <c r="PO492" s="498" t="e">
        <f t="shared" si="10342"/>
        <v>#N/A</v>
      </c>
      <c r="PP492" s="504">
        <f t="shared" si="10343"/>
        <v>0</v>
      </c>
      <c r="PQ492" s="500">
        <f t="shared" si="10344"/>
        <v>0</v>
      </c>
      <c r="PT492" s="665"/>
      <c r="PU492" s="666"/>
      <c r="PV492" s="667"/>
      <c r="PW492" s="668"/>
      <c r="PX492" s="669"/>
      <c r="PY492" s="691"/>
      <c r="PZ492" s="1326"/>
      <c r="QA492" s="497" t="e">
        <f>IF(EXACT(VLOOKUP(PT492,OFERTA_0,2,FALSE),PU492),1,0)</f>
        <v>#N/A</v>
      </c>
      <c r="QB492" s="497" t="e">
        <f>IF(EXACT(VLOOKUP(PT492,OFERTA_0,3,FALSE),PV492),1,0)</f>
        <v>#N/A</v>
      </c>
      <c r="QC492" s="498" t="e">
        <f>IF(EXACT(VLOOKUP(PT492,OFERTA_0,4,FALSE),PW492),1,0)</f>
        <v>#N/A</v>
      </c>
      <c r="QD492" s="498">
        <f t="shared" si="10345"/>
        <v>0</v>
      </c>
      <c r="QE492" s="498">
        <f t="shared" si="10346"/>
        <v>0</v>
      </c>
      <c r="QF492" s="498" t="e">
        <f t="shared" si="10347"/>
        <v>#N/A</v>
      </c>
      <c r="QG492" s="504">
        <f t="shared" si="10348"/>
        <v>0</v>
      </c>
      <c r="QH492" s="500">
        <f t="shared" si="10349"/>
        <v>0</v>
      </c>
      <c r="QK492" s="665"/>
      <c r="QL492" s="666"/>
      <c r="QM492" s="667"/>
      <c r="QN492" s="668"/>
      <c r="QO492" s="669"/>
      <c r="QP492" s="691"/>
      <c r="QQ492" s="1326"/>
      <c r="QR492" s="497" t="e">
        <f>IF(EXACT(VLOOKUP(QK492,OFERTA_0,2,FALSE),QL492),1,0)</f>
        <v>#N/A</v>
      </c>
      <c r="QS492" s="497" t="e">
        <f>IF(EXACT(VLOOKUP(QK492,OFERTA_0,3,FALSE),QM492),1,0)</f>
        <v>#N/A</v>
      </c>
      <c r="QT492" s="498" t="e">
        <f>IF(EXACT(VLOOKUP(QK492,OFERTA_0,4,FALSE),QN492),1,0)</f>
        <v>#N/A</v>
      </c>
      <c r="QU492" s="498">
        <f t="shared" si="10350"/>
        <v>0</v>
      </c>
      <c r="QV492" s="498">
        <f t="shared" si="10351"/>
        <v>0</v>
      </c>
      <c r="QW492" s="498" t="e">
        <f t="shared" si="10352"/>
        <v>#N/A</v>
      </c>
      <c r="QX492" s="504">
        <f t="shared" si="10353"/>
        <v>0</v>
      </c>
      <c r="QY492" s="500">
        <f t="shared" si="10354"/>
        <v>0</v>
      </c>
      <c r="RB492" s="428"/>
      <c r="RC492" s="436"/>
      <c r="RD492" s="440"/>
      <c r="RE492" s="406"/>
      <c r="RF492" s="438"/>
      <c r="RG492" s="439"/>
      <c r="RH492" s="439"/>
      <c r="RI492" s="497"/>
      <c r="RJ492" s="497"/>
      <c r="RK492" s="501"/>
      <c r="RL492" s="501"/>
      <c r="RM492" s="501"/>
      <c r="RN492" s="501"/>
      <c r="RO492" s="505"/>
      <c r="RP492" s="503"/>
      <c r="RS492" s="428"/>
      <c r="RT492" s="436"/>
      <c r="RU492" s="440"/>
      <c r="RV492" s="406"/>
      <c r="RW492" s="438"/>
      <c r="RX492" s="439"/>
      <c r="RY492" s="439"/>
      <c r="RZ492" s="497"/>
      <c r="SA492" s="497"/>
      <c r="SB492" s="501"/>
      <c r="SC492" s="501"/>
      <c r="SD492" s="501"/>
      <c r="SE492" s="501"/>
      <c r="SF492" s="505"/>
      <c r="SG492" s="503"/>
      <c r="SJ492" s="428"/>
      <c r="SK492" s="436"/>
      <c r="SL492" s="440"/>
      <c r="SM492" s="406"/>
      <c r="SN492" s="438"/>
      <c r="SO492" s="439"/>
      <c r="SP492" s="439"/>
      <c r="SQ492" s="497"/>
      <c r="SR492" s="497"/>
      <c r="SS492" s="501"/>
      <c r="ST492" s="501"/>
      <c r="SU492" s="501"/>
      <c r="SV492" s="501"/>
      <c r="SW492" s="505"/>
      <c r="SX492" s="503"/>
    </row>
    <row r="493" spans="2:518" ht="45" hidden="1" customHeight="1" thickTop="1" thickBot="1">
      <c r="B493" s="571"/>
      <c r="C493" s="572"/>
      <c r="D493" s="573"/>
      <c r="E493" s="574"/>
      <c r="F493" s="575"/>
      <c r="G493" s="576"/>
      <c r="H493" s="595"/>
      <c r="K493" s="571"/>
      <c r="L493" s="766"/>
      <c r="M493" s="573"/>
      <c r="N493" s="574"/>
      <c r="O493" s="575"/>
      <c r="P493" s="576"/>
      <c r="Q493" s="1326"/>
      <c r="R493" s="497"/>
      <c r="S493" s="497"/>
      <c r="T493" s="501"/>
      <c r="U493" s="501"/>
      <c r="V493" s="501"/>
      <c r="W493" s="501"/>
      <c r="X493" s="505"/>
      <c r="Y493" s="503"/>
      <c r="Z493" s="486"/>
      <c r="AA493" s="486"/>
      <c r="AB493" s="571"/>
      <c r="AC493" s="766"/>
      <c r="AD493" s="573"/>
      <c r="AE493" s="574"/>
      <c r="AF493" s="575"/>
      <c r="AG493" s="576"/>
      <c r="AH493" s="1326"/>
      <c r="AI493" s="497"/>
      <c r="AJ493" s="497"/>
      <c r="AK493" s="501"/>
      <c r="AL493" s="501"/>
      <c r="AM493" s="501"/>
      <c r="AN493" s="501"/>
      <c r="AO493" s="505"/>
      <c r="AP493" s="503"/>
      <c r="AQ493" s="486"/>
      <c r="AR493" s="486"/>
      <c r="AS493" s="571"/>
      <c r="AT493" s="766"/>
      <c r="AU493" s="573"/>
      <c r="AV493" s="574"/>
      <c r="AW493" s="575"/>
      <c r="AX493" s="576"/>
      <c r="AY493" s="1326"/>
      <c r="AZ493" s="497"/>
      <c r="BA493" s="497"/>
      <c r="BB493" s="501"/>
      <c r="BC493" s="501"/>
      <c r="BD493" s="501"/>
      <c r="BE493" s="501"/>
      <c r="BF493" s="505"/>
      <c r="BG493" s="503"/>
      <c r="BJ493" s="571"/>
      <c r="BK493" s="766"/>
      <c r="BL493" s="573"/>
      <c r="BM493" s="574"/>
      <c r="BN493" s="575"/>
      <c r="BO493" s="576"/>
      <c r="BP493" s="1326"/>
      <c r="BQ493" s="497"/>
      <c r="BR493" s="497"/>
      <c r="BS493" s="501"/>
      <c r="BT493" s="501"/>
      <c r="BU493" s="501"/>
      <c r="BV493" s="501"/>
      <c r="BW493" s="505"/>
      <c r="BX493" s="503"/>
      <c r="CA493" s="571"/>
      <c r="CB493" s="766"/>
      <c r="CC493" s="573"/>
      <c r="CD493" s="574"/>
      <c r="CE493" s="575"/>
      <c r="CF493" s="576"/>
      <c r="CG493" s="1326"/>
      <c r="CH493" s="497"/>
      <c r="CI493" s="497"/>
      <c r="CJ493" s="501"/>
      <c r="CK493" s="501"/>
      <c r="CL493" s="501"/>
      <c r="CM493" s="501"/>
      <c r="CN493" s="505"/>
      <c r="CO493" s="503"/>
      <c r="CR493" s="571"/>
      <c r="CS493" s="766"/>
      <c r="CT493" s="573"/>
      <c r="CU493" s="574"/>
      <c r="CV493" s="575"/>
      <c r="CW493" s="576"/>
      <c r="CX493" s="1326"/>
      <c r="CY493" s="497"/>
      <c r="CZ493" s="497"/>
      <c r="DA493" s="501"/>
      <c r="DB493" s="501"/>
      <c r="DC493" s="501"/>
      <c r="DD493" s="501"/>
      <c r="DE493" s="505"/>
      <c r="DF493" s="503"/>
      <c r="DI493" s="571"/>
      <c r="DJ493" s="766"/>
      <c r="DK493" s="573"/>
      <c r="DL493" s="574"/>
      <c r="DM493" s="575"/>
      <c r="DN493" s="576"/>
      <c r="DO493" s="1326"/>
      <c r="DP493" s="497"/>
      <c r="DQ493" s="497"/>
      <c r="DR493" s="501"/>
      <c r="DS493" s="501"/>
      <c r="DT493" s="501"/>
      <c r="DU493" s="501"/>
      <c r="DV493" s="505"/>
      <c r="DW493" s="503"/>
      <c r="DZ493" s="571"/>
      <c r="EA493" s="766"/>
      <c r="EB493" s="573"/>
      <c r="EC493" s="574"/>
      <c r="ED493" s="575"/>
      <c r="EE493" s="576"/>
      <c r="EF493" s="1326"/>
      <c r="EG493" s="497"/>
      <c r="EH493" s="497"/>
      <c r="EI493" s="501"/>
      <c r="EJ493" s="501"/>
      <c r="EK493" s="501"/>
      <c r="EL493" s="501"/>
      <c r="EM493" s="505"/>
      <c r="EN493" s="503"/>
      <c r="EQ493" s="659"/>
      <c r="ER493" s="660"/>
      <c r="ES493" s="661"/>
      <c r="ET493" s="662"/>
      <c r="EU493" s="663"/>
      <c r="EV493" s="664"/>
      <c r="EW493" s="1326"/>
      <c r="EX493" s="497"/>
      <c r="EY493" s="497"/>
      <c r="EZ493" s="501"/>
      <c r="FA493" s="501"/>
      <c r="FB493" s="501"/>
      <c r="FC493" s="501"/>
      <c r="FD493" s="505"/>
      <c r="FE493" s="503"/>
      <c r="FH493" s="659"/>
      <c r="FI493" s="660"/>
      <c r="FJ493" s="661"/>
      <c r="FK493" s="662"/>
      <c r="FL493" s="663"/>
      <c r="FM493" s="664"/>
      <c r="FN493" s="1326"/>
      <c r="FO493" s="497"/>
      <c r="FP493" s="497"/>
      <c r="FQ493" s="501"/>
      <c r="FR493" s="501"/>
      <c r="FS493" s="501"/>
      <c r="FT493" s="501"/>
      <c r="FU493" s="505"/>
      <c r="FV493" s="503"/>
      <c r="FY493" s="659"/>
      <c r="FZ493" s="660"/>
      <c r="GA493" s="661"/>
      <c r="GB493" s="662"/>
      <c r="GC493" s="663"/>
      <c r="GD493" s="664"/>
      <c r="GE493" s="1326"/>
      <c r="GF493" s="497"/>
      <c r="GG493" s="497"/>
      <c r="GH493" s="501"/>
      <c r="GI493" s="501"/>
      <c r="GJ493" s="501"/>
      <c r="GK493" s="501"/>
      <c r="GL493" s="505"/>
      <c r="GM493" s="503"/>
      <c r="GP493" s="659"/>
      <c r="GQ493" s="660"/>
      <c r="GR493" s="661"/>
      <c r="GS493" s="662"/>
      <c r="GT493" s="663"/>
      <c r="GU493" s="664"/>
      <c r="GV493" s="1326"/>
      <c r="GW493" s="497"/>
      <c r="GX493" s="497"/>
      <c r="GY493" s="501"/>
      <c r="GZ493" s="501"/>
      <c r="HA493" s="501"/>
      <c r="HB493" s="501"/>
      <c r="HC493" s="505"/>
      <c r="HD493" s="503"/>
      <c r="HG493" s="659"/>
      <c r="HH493" s="660"/>
      <c r="HI493" s="661"/>
      <c r="HJ493" s="662"/>
      <c r="HK493" s="663"/>
      <c r="HL493" s="664"/>
      <c r="HM493" s="1326"/>
      <c r="HN493" s="497"/>
      <c r="HO493" s="497"/>
      <c r="HP493" s="501"/>
      <c r="HQ493" s="501"/>
      <c r="HR493" s="501"/>
      <c r="HS493" s="501"/>
      <c r="HT493" s="505"/>
      <c r="HU493" s="503"/>
      <c r="HX493" s="659"/>
      <c r="HY493" s="660"/>
      <c r="HZ493" s="661"/>
      <c r="IA493" s="662"/>
      <c r="IB493" s="663"/>
      <c r="IC493" s="664"/>
      <c r="ID493" s="1326"/>
      <c r="IE493" s="497"/>
      <c r="IF493" s="497"/>
      <c r="IG493" s="501"/>
      <c r="IH493" s="501"/>
      <c r="II493" s="501"/>
      <c r="IJ493" s="501"/>
      <c r="IK493" s="505"/>
      <c r="IL493" s="503"/>
      <c r="IO493" s="659"/>
      <c r="IP493" s="660"/>
      <c r="IQ493" s="661"/>
      <c r="IR493" s="662"/>
      <c r="IS493" s="663"/>
      <c r="IT493" s="664"/>
      <c r="IU493" s="1326"/>
      <c r="IV493" s="497"/>
      <c r="IW493" s="497"/>
      <c r="IX493" s="501"/>
      <c r="IY493" s="501"/>
      <c r="IZ493" s="501"/>
      <c r="JA493" s="501"/>
      <c r="JB493" s="505"/>
      <c r="JC493" s="503"/>
      <c r="JF493" s="659"/>
      <c r="JG493" s="660"/>
      <c r="JH493" s="661"/>
      <c r="JI493" s="662"/>
      <c r="JJ493" s="663"/>
      <c r="JK493" s="664"/>
      <c r="JL493" s="1326"/>
      <c r="JM493" s="497"/>
      <c r="JN493" s="497"/>
      <c r="JO493" s="501"/>
      <c r="JP493" s="501"/>
      <c r="JQ493" s="501"/>
      <c r="JR493" s="501"/>
      <c r="JS493" s="505"/>
      <c r="JT493" s="503"/>
      <c r="JW493" s="659"/>
      <c r="JX493" s="660"/>
      <c r="JY493" s="661"/>
      <c r="JZ493" s="662"/>
      <c r="KA493" s="663"/>
      <c r="KB493" s="664"/>
      <c r="KC493" s="1326"/>
      <c r="KD493" s="497"/>
      <c r="KE493" s="497"/>
      <c r="KF493" s="501"/>
      <c r="KG493" s="501"/>
      <c r="KH493" s="501"/>
      <c r="KI493" s="501"/>
      <c r="KJ493" s="505"/>
      <c r="KK493" s="503"/>
      <c r="KN493" s="659"/>
      <c r="KO493" s="660"/>
      <c r="KP493" s="661"/>
      <c r="KQ493" s="662"/>
      <c r="KR493" s="663"/>
      <c r="KS493" s="664"/>
      <c r="KT493" s="1326"/>
      <c r="KU493" s="497"/>
      <c r="KV493" s="497"/>
      <c r="KW493" s="501"/>
      <c r="KX493" s="501"/>
      <c r="KY493" s="501"/>
      <c r="KZ493" s="501"/>
      <c r="LA493" s="505"/>
      <c r="LB493" s="503"/>
      <c r="LE493" s="659"/>
      <c r="LF493" s="660"/>
      <c r="LG493" s="661"/>
      <c r="LH493" s="662"/>
      <c r="LI493" s="663"/>
      <c r="LJ493" s="664"/>
      <c r="LK493" s="1326"/>
      <c r="LL493" s="497"/>
      <c r="LM493" s="497"/>
      <c r="LN493" s="501"/>
      <c r="LO493" s="501"/>
      <c r="LP493" s="501"/>
      <c r="LQ493" s="501"/>
      <c r="LR493" s="505"/>
      <c r="LS493" s="503"/>
      <c r="LV493" s="659"/>
      <c r="LW493" s="660"/>
      <c r="LX493" s="661"/>
      <c r="LY493" s="662"/>
      <c r="LZ493" s="663"/>
      <c r="MA493" s="664"/>
      <c r="MB493" s="1326"/>
      <c r="MC493" s="497"/>
      <c r="MD493" s="497"/>
      <c r="ME493" s="501"/>
      <c r="MF493" s="501"/>
      <c r="MG493" s="501"/>
      <c r="MH493" s="501"/>
      <c r="MI493" s="505"/>
      <c r="MJ493" s="503"/>
      <c r="MM493" s="659"/>
      <c r="MN493" s="660"/>
      <c r="MO493" s="661"/>
      <c r="MP493" s="662"/>
      <c r="MQ493" s="663"/>
      <c r="MR493" s="664"/>
      <c r="MS493" s="1326"/>
      <c r="MT493" s="497"/>
      <c r="MU493" s="497"/>
      <c r="MV493" s="501"/>
      <c r="MW493" s="501"/>
      <c r="MX493" s="501"/>
      <c r="MY493" s="501"/>
      <c r="MZ493" s="505"/>
      <c r="NA493" s="503"/>
      <c r="ND493" s="659"/>
      <c r="NE493" s="660"/>
      <c r="NF493" s="661"/>
      <c r="NG493" s="662"/>
      <c r="NH493" s="663"/>
      <c r="NI493" s="664"/>
      <c r="NJ493" s="1326"/>
      <c r="NK493" s="497"/>
      <c r="NL493" s="497"/>
      <c r="NM493" s="501"/>
      <c r="NN493" s="501"/>
      <c r="NO493" s="501"/>
      <c r="NP493" s="501"/>
      <c r="NQ493" s="505"/>
      <c r="NR493" s="503"/>
      <c r="NU493" s="659"/>
      <c r="NV493" s="660"/>
      <c r="NW493" s="661"/>
      <c r="NX493" s="662"/>
      <c r="NY493" s="663"/>
      <c r="NZ493" s="664"/>
      <c r="OA493" s="1326"/>
      <c r="OB493" s="497"/>
      <c r="OC493" s="497"/>
      <c r="OD493" s="501"/>
      <c r="OE493" s="501"/>
      <c r="OF493" s="501"/>
      <c r="OG493" s="501"/>
      <c r="OH493" s="505"/>
      <c r="OI493" s="503"/>
      <c r="OL493" s="659"/>
      <c r="OM493" s="660"/>
      <c r="ON493" s="661"/>
      <c r="OO493" s="662"/>
      <c r="OP493" s="663"/>
      <c r="OQ493" s="664"/>
      <c r="OR493" s="1326"/>
      <c r="OS493" s="497"/>
      <c r="OT493" s="497"/>
      <c r="OU493" s="501"/>
      <c r="OV493" s="501"/>
      <c r="OW493" s="501"/>
      <c r="OX493" s="501"/>
      <c r="OY493" s="505"/>
      <c r="OZ493" s="503"/>
      <c r="PC493" s="659"/>
      <c r="PD493" s="660"/>
      <c r="PE493" s="661"/>
      <c r="PF493" s="662"/>
      <c r="PG493" s="663"/>
      <c r="PH493" s="664"/>
      <c r="PI493" s="1326"/>
      <c r="PJ493" s="497"/>
      <c r="PK493" s="497"/>
      <c r="PL493" s="501"/>
      <c r="PM493" s="501"/>
      <c r="PN493" s="501"/>
      <c r="PO493" s="501"/>
      <c r="PP493" s="505"/>
      <c r="PQ493" s="503"/>
      <c r="PT493" s="659"/>
      <c r="PU493" s="660"/>
      <c r="PV493" s="661"/>
      <c r="PW493" s="662"/>
      <c r="PX493" s="663"/>
      <c r="PY493" s="664"/>
      <c r="PZ493" s="1326"/>
      <c r="QA493" s="497"/>
      <c r="QB493" s="497"/>
      <c r="QC493" s="501"/>
      <c r="QD493" s="501"/>
      <c r="QE493" s="501"/>
      <c r="QF493" s="501"/>
      <c r="QG493" s="505"/>
      <c r="QH493" s="503"/>
      <c r="QK493" s="659"/>
      <c r="QL493" s="660"/>
      <c r="QM493" s="661"/>
      <c r="QN493" s="662"/>
      <c r="QO493" s="663"/>
      <c r="QP493" s="664"/>
      <c r="QQ493" s="1326"/>
      <c r="QR493" s="497"/>
      <c r="QS493" s="497"/>
      <c r="QT493" s="501"/>
      <c r="QU493" s="501"/>
      <c r="QV493" s="501"/>
      <c r="QW493" s="501"/>
      <c r="QX493" s="505"/>
      <c r="QY493" s="503"/>
      <c r="RB493" s="428"/>
      <c r="RC493" s="436"/>
      <c r="RD493" s="440"/>
      <c r="RE493" s="406"/>
      <c r="RF493" s="438"/>
      <c r="RG493" s="439"/>
      <c r="RH493" s="439"/>
      <c r="RI493" s="497"/>
      <c r="RJ493" s="497"/>
      <c r="RK493" s="501"/>
      <c r="RL493" s="501"/>
      <c r="RM493" s="501"/>
      <c r="RN493" s="501"/>
      <c r="RO493" s="505"/>
      <c r="RP493" s="503"/>
      <c r="RS493" s="428"/>
      <c r="RT493" s="436"/>
      <c r="RU493" s="440"/>
      <c r="RV493" s="406"/>
      <c r="RW493" s="438"/>
      <c r="RX493" s="439"/>
      <c r="RY493" s="439"/>
      <c r="RZ493" s="497"/>
      <c r="SA493" s="497"/>
      <c r="SB493" s="501"/>
      <c r="SC493" s="501"/>
      <c r="SD493" s="501"/>
      <c r="SE493" s="501"/>
      <c r="SF493" s="505"/>
      <c r="SG493" s="503"/>
      <c r="SJ493" s="428"/>
      <c r="SK493" s="436"/>
      <c r="SL493" s="440"/>
      <c r="SM493" s="406"/>
      <c r="SN493" s="438"/>
      <c r="SO493" s="439"/>
      <c r="SP493" s="439"/>
      <c r="SQ493" s="497"/>
      <c r="SR493" s="497"/>
      <c r="SS493" s="501"/>
      <c r="ST493" s="501"/>
      <c r="SU493" s="501"/>
      <c r="SV493" s="501"/>
      <c r="SW493" s="505"/>
      <c r="SX493" s="503"/>
    </row>
    <row r="494" spans="2:518" ht="33.75" hidden="1" customHeight="1" thickTop="1" thickBot="1">
      <c r="B494" s="577"/>
      <c r="C494" s="578"/>
      <c r="D494" s="579"/>
      <c r="E494" s="580"/>
      <c r="F494" s="581"/>
      <c r="G494" s="585"/>
      <c r="H494" s="595"/>
      <c r="K494" s="577"/>
      <c r="L494" s="767"/>
      <c r="M494" s="579"/>
      <c r="N494" s="580"/>
      <c r="O494" s="581"/>
      <c r="P494" s="585"/>
      <c r="Q494" s="1326"/>
      <c r="R494" s="497"/>
      <c r="S494" s="497"/>
      <c r="T494" s="498"/>
      <c r="U494" s="498"/>
      <c r="V494" s="498"/>
      <c r="W494" s="498"/>
      <c r="X494" s="504"/>
      <c r="Y494" s="500"/>
      <c r="Z494" s="486"/>
      <c r="AA494" s="486"/>
      <c r="AB494" s="577"/>
      <c r="AC494" s="767"/>
      <c r="AD494" s="579"/>
      <c r="AE494" s="580"/>
      <c r="AF494" s="581"/>
      <c r="AG494" s="585"/>
      <c r="AH494" s="1326"/>
      <c r="AI494" s="497"/>
      <c r="AJ494" s="497"/>
      <c r="AK494" s="498"/>
      <c r="AL494" s="498"/>
      <c r="AM494" s="498"/>
      <c r="AN494" s="498"/>
      <c r="AO494" s="504"/>
      <c r="AP494" s="500"/>
      <c r="AQ494" s="486"/>
      <c r="AR494" s="486"/>
      <c r="AS494" s="577"/>
      <c r="AT494" s="767"/>
      <c r="AU494" s="579"/>
      <c r="AV494" s="580"/>
      <c r="AW494" s="581"/>
      <c r="AX494" s="585"/>
      <c r="AY494" s="1326"/>
      <c r="AZ494" s="497"/>
      <c r="BA494" s="497"/>
      <c r="BB494" s="498"/>
      <c r="BC494" s="498"/>
      <c r="BD494" s="498"/>
      <c r="BE494" s="498"/>
      <c r="BF494" s="504"/>
      <c r="BG494" s="500"/>
      <c r="BJ494" s="577"/>
      <c r="BK494" s="767"/>
      <c r="BL494" s="579"/>
      <c r="BM494" s="580"/>
      <c r="BN494" s="581"/>
      <c r="BO494" s="585"/>
      <c r="BP494" s="1326"/>
      <c r="BQ494" s="497"/>
      <c r="BR494" s="497"/>
      <c r="BS494" s="498"/>
      <c r="BT494" s="498"/>
      <c r="BU494" s="498"/>
      <c r="BV494" s="498"/>
      <c r="BW494" s="504"/>
      <c r="BX494" s="500"/>
      <c r="CA494" s="577"/>
      <c r="CB494" s="767"/>
      <c r="CC494" s="579"/>
      <c r="CD494" s="580"/>
      <c r="CE494" s="581"/>
      <c r="CF494" s="585"/>
      <c r="CG494" s="1326"/>
      <c r="CH494" s="497"/>
      <c r="CI494" s="497"/>
      <c r="CJ494" s="498"/>
      <c r="CK494" s="498"/>
      <c r="CL494" s="498"/>
      <c r="CM494" s="498"/>
      <c r="CN494" s="504"/>
      <c r="CO494" s="500"/>
      <c r="CR494" s="577"/>
      <c r="CS494" s="767"/>
      <c r="CT494" s="579"/>
      <c r="CU494" s="580"/>
      <c r="CV494" s="581"/>
      <c r="CW494" s="585"/>
      <c r="CX494" s="1326"/>
      <c r="CY494" s="497"/>
      <c r="CZ494" s="497"/>
      <c r="DA494" s="498"/>
      <c r="DB494" s="498"/>
      <c r="DC494" s="498"/>
      <c r="DD494" s="498"/>
      <c r="DE494" s="504"/>
      <c r="DF494" s="500"/>
      <c r="DI494" s="577"/>
      <c r="DJ494" s="767"/>
      <c r="DK494" s="579"/>
      <c r="DL494" s="580"/>
      <c r="DM494" s="581"/>
      <c r="DN494" s="585"/>
      <c r="DO494" s="1326"/>
      <c r="DP494" s="497"/>
      <c r="DQ494" s="497"/>
      <c r="DR494" s="498"/>
      <c r="DS494" s="498"/>
      <c r="DT494" s="498"/>
      <c r="DU494" s="498"/>
      <c r="DV494" s="504"/>
      <c r="DW494" s="500"/>
      <c r="DZ494" s="577"/>
      <c r="EA494" s="767"/>
      <c r="EB494" s="579"/>
      <c r="EC494" s="580"/>
      <c r="ED494" s="581"/>
      <c r="EE494" s="585"/>
      <c r="EF494" s="1326"/>
      <c r="EG494" s="497"/>
      <c r="EH494" s="497"/>
      <c r="EI494" s="498"/>
      <c r="EJ494" s="498"/>
      <c r="EK494" s="498"/>
      <c r="EL494" s="498"/>
      <c r="EM494" s="504"/>
      <c r="EN494" s="500"/>
      <c r="EQ494" s="665"/>
      <c r="ER494" s="666"/>
      <c r="ES494" s="667"/>
      <c r="ET494" s="668"/>
      <c r="EU494" s="669"/>
      <c r="EV494" s="691"/>
      <c r="EW494" s="1326"/>
      <c r="EX494" s="497" t="e">
        <f>IF(EXACT(VLOOKUP(EQ494,OFERTA_0,2,FALSE),ER494),1,0)</f>
        <v>#N/A</v>
      </c>
      <c r="EY494" s="497" t="e">
        <f>IF(EXACT(VLOOKUP(EQ494,OFERTA_0,3,FALSE),ES494),1,0)</f>
        <v>#N/A</v>
      </c>
      <c r="EZ494" s="498" t="e">
        <f>IF(EXACT(VLOOKUP(EQ494,OFERTA_0,4,FALSE),ET494),1,0)</f>
        <v>#N/A</v>
      </c>
      <c r="FA494" s="498">
        <f t="shared" ref="FA494:FA496" si="10355">IF(EU494=0,0,1)</f>
        <v>0</v>
      </c>
      <c r="FB494" s="498">
        <f t="shared" ref="FB494:FB496" si="10356">IF(EV494=0,0,1)</f>
        <v>0</v>
      </c>
      <c r="FC494" s="498" t="e">
        <f t="shared" ref="FC494:FC496" si="10357">PRODUCT(EX494:FB494)</f>
        <v>#N/A</v>
      </c>
      <c r="FD494" s="504">
        <f t="shared" ref="FD494:FD496" si="10358">ROUND(EV494,0)</f>
        <v>0</v>
      </c>
      <c r="FE494" s="500">
        <f t="shared" ref="FE494:FE496" si="10359">EV494-FD494</f>
        <v>0</v>
      </c>
      <c r="FH494" s="665"/>
      <c r="FI494" s="666"/>
      <c r="FJ494" s="667"/>
      <c r="FK494" s="668"/>
      <c r="FL494" s="669"/>
      <c r="FM494" s="691"/>
      <c r="FN494" s="1326"/>
      <c r="FO494" s="497" t="e">
        <f>IF(EXACT(VLOOKUP(FH494,OFERTA_0,2,FALSE),FI494),1,0)</f>
        <v>#N/A</v>
      </c>
      <c r="FP494" s="497" t="e">
        <f>IF(EXACT(VLOOKUP(FH494,OFERTA_0,3,FALSE),FJ494),1,0)</f>
        <v>#N/A</v>
      </c>
      <c r="FQ494" s="498" t="e">
        <f>IF(EXACT(VLOOKUP(FH494,OFERTA_0,4,FALSE),FK494),1,0)</f>
        <v>#N/A</v>
      </c>
      <c r="FR494" s="498">
        <f t="shared" ref="FR494:FR496" si="10360">IF(FL494=0,0,1)</f>
        <v>0</v>
      </c>
      <c r="FS494" s="498">
        <f t="shared" ref="FS494:FS496" si="10361">IF(FM494=0,0,1)</f>
        <v>0</v>
      </c>
      <c r="FT494" s="498" t="e">
        <f t="shared" ref="FT494:FT496" si="10362">PRODUCT(FO494:FS494)</f>
        <v>#N/A</v>
      </c>
      <c r="FU494" s="504">
        <f t="shared" ref="FU494:FU496" si="10363">ROUND(FM494,0)</f>
        <v>0</v>
      </c>
      <c r="FV494" s="500">
        <f t="shared" ref="FV494:FV496" si="10364">FM494-FU494</f>
        <v>0</v>
      </c>
      <c r="FY494" s="665"/>
      <c r="FZ494" s="666"/>
      <c r="GA494" s="667"/>
      <c r="GB494" s="668"/>
      <c r="GC494" s="669"/>
      <c r="GD494" s="691"/>
      <c r="GE494" s="1326"/>
      <c r="GF494" s="497" t="e">
        <f>IF(EXACT(VLOOKUP(FY494,OFERTA_0,2,FALSE),FZ494),1,0)</f>
        <v>#N/A</v>
      </c>
      <c r="GG494" s="497" t="e">
        <f>IF(EXACT(VLOOKUP(FY494,OFERTA_0,3,FALSE),GA494),1,0)</f>
        <v>#N/A</v>
      </c>
      <c r="GH494" s="498" t="e">
        <f>IF(EXACT(VLOOKUP(FY494,OFERTA_0,4,FALSE),GB494),1,0)</f>
        <v>#N/A</v>
      </c>
      <c r="GI494" s="498">
        <f t="shared" ref="GI494:GI496" si="10365">IF(GC494=0,0,1)</f>
        <v>0</v>
      </c>
      <c r="GJ494" s="498">
        <f t="shared" ref="GJ494:GJ496" si="10366">IF(GD494=0,0,1)</f>
        <v>0</v>
      </c>
      <c r="GK494" s="498" t="e">
        <f t="shared" ref="GK494:GK496" si="10367">PRODUCT(GF494:GJ494)</f>
        <v>#N/A</v>
      </c>
      <c r="GL494" s="504">
        <f t="shared" ref="GL494:GL496" si="10368">ROUND(GD494,0)</f>
        <v>0</v>
      </c>
      <c r="GM494" s="500">
        <f t="shared" ref="GM494:GM496" si="10369">GD494-GL494</f>
        <v>0</v>
      </c>
      <c r="GP494" s="665"/>
      <c r="GQ494" s="666"/>
      <c r="GR494" s="667"/>
      <c r="GS494" s="668"/>
      <c r="GT494" s="669"/>
      <c r="GU494" s="691"/>
      <c r="GV494" s="1326"/>
      <c r="GW494" s="497" t="e">
        <f>IF(EXACT(VLOOKUP(GP494,OFERTA_0,2,FALSE),GQ494),1,0)</f>
        <v>#N/A</v>
      </c>
      <c r="GX494" s="497" t="e">
        <f>IF(EXACT(VLOOKUP(GP494,OFERTA_0,3,FALSE),GR494),1,0)</f>
        <v>#N/A</v>
      </c>
      <c r="GY494" s="498" t="e">
        <f>IF(EXACT(VLOOKUP(GP494,OFERTA_0,4,FALSE),GS494),1,0)</f>
        <v>#N/A</v>
      </c>
      <c r="GZ494" s="498">
        <f t="shared" ref="GZ494:GZ496" si="10370">IF(GT494=0,0,1)</f>
        <v>0</v>
      </c>
      <c r="HA494" s="498">
        <f t="shared" ref="HA494:HA496" si="10371">IF(GU494=0,0,1)</f>
        <v>0</v>
      </c>
      <c r="HB494" s="498" t="e">
        <f t="shared" ref="HB494:HB496" si="10372">PRODUCT(GW494:HA494)</f>
        <v>#N/A</v>
      </c>
      <c r="HC494" s="504">
        <f t="shared" ref="HC494:HC496" si="10373">ROUND(GU494,0)</f>
        <v>0</v>
      </c>
      <c r="HD494" s="500">
        <f t="shared" ref="HD494:HD496" si="10374">GU494-HC494</f>
        <v>0</v>
      </c>
      <c r="HG494" s="665"/>
      <c r="HH494" s="666"/>
      <c r="HI494" s="667"/>
      <c r="HJ494" s="668"/>
      <c r="HK494" s="669"/>
      <c r="HL494" s="691"/>
      <c r="HM494" s="1326"/>
      <c r="HN494" s="497" t="e">
        <f>IF(EXACT(VLOOKUP(HG494,OFERTA_0,2,FALSE),HH494),1,0)</f>
        <v>#N/A</v>
      </c>
      <c r="HO494" s="497" t="e">
        <f>IF(EXACT(VLOOKUP(HG494,OFERTA_0,3,FALSE),HI494),1,0)</f>
        <v>#N/A</v>
      </c>
      <c r="HP494" s="498" t="e">
        <f>IF(EXACT(VLOOKUP(HG494,OFERTA_0,4,FALSE),HJ494),1,0)</f>
        <v>#N/A</v>
      </c>
      <c r="HQ494" s="498">
        <f t="shared" ref="HQ494:HQ496" si="10375">IF(HK494=0,0,1)</f>
        <v>0</v>
      </c>
      <c r="HR494" s="498">
        <f t="shared" ref="HR494:HR496" si="10376">IF(HL494=0,0,1)</f>
        <v>0</v>
      </c>
      <c r="HS494" s="498" t="e">
        <f t="shared" ref="HS494:HS496" si="10377">PRODUCT(HN494:HR494)</f>
        <v>#N/A</v>
      </c>
      <c r="HT494" s="504">
        <f t="shared" ref="HT494:HT496" si="10378">ROUND(HL494,0)</f>
        <v>0</v>
      </c>
      <c r="HU494" s="500">
        <f t="shared" ref="HU494:HU496" si="10379">HL494-HT494</f>
        <v>0</v>
      </c>
      <c r="HX494" s="665"/>
      <c r="HY494" s="666"/>
      <c r="HZ494" s="667"/>
      <c r="IA494" s="668"/>
      <c r="IB494" s="669"/>
      <c r="IC494" s="691"/>
      <c r="ID494" s="1326"/>
      <c r="IE494" s="497" t="e">
        <f>IF(EXACT(VLOOKUP(HX494,OFERTA_0,2,FALSE),HY494),1,0)</f>
        <v>#N/A</v>
      </c>
      <c r="IF494" s="497" t="e">
        <f>IF(EXACT(VLOOKUP(HX494,OFERTA_0,3,FALSE),HZ494),1,0)</f>
        <v>#N/A</v>
      </c>
      <c r="IG494" s="498" t="e">
        <f>IF(EXACT(VLOOKUP(HX494,OFERTA_0,4,FALSE),IA494),1,0)</f>
        <v>#N/A</v>
      </c>
      <c r="IH494" s="498">
        <f t="shared" ref="IH494:IH496" si="10380">IF(IB494=0,0,1)</f>
        <v>0</v>
      </c>
      <c r="II494" s="498">
        <f t="shared" ref="II494:II496" si="10381">IF(IC494=0,0,1)</f>
        <v>0</v>
      </c>
      <c r="IJ494" s="498" t="e">
        <f t="shared" ref="IJ494:IJ496" si="10382">PRODUCT(IE494:II494)</f>
        <v>#N/A</v>
      </c>
      <c r="IK494" s="504">
        <f t="shared" ref="IK494:IK496" si="10383">ROUND(IC494,0)</f>
        <v>0</v>
      </c>
      <c r="IL494" s="500">
        <f t="shared" ref="IL494:IL496" si="10384">IC494-IK494</f>
        <v>0</v>
      </c>
      <c r="IO494" s="665"/>
      <c r="IP494" s="666"/>
      <c r="IQ494" s="667"/>
      <c r="IR494" s="668"/>
      <c r="IS494" s="669"/>
      <c r="IT494" s="691"/>
      <c r="IU494" s="1326"/>
      <c r="IV494" s="497" t="e">
        <f>IF(EXACT(VLOOKUP(IO494,OFERTA_0,2,FALSE),IP494),1,0)</f>
        <v>#N/A</v>
      </c>
      <c r="IW494" s="497" t="e">
        <f>IF(EXACT(VLOOKUP(IO494,OFERTA_0,3,FALSE),IQ494),1,0)</f>
        <v>#N/A</v>
      </c>
      <c r="IX494" s="498" t="e">
        <f>IF(EXACT(VLOOKUP(IO494,OFERTA_0,4,FALSE),IR494),1,0)</f>
        <v>#N/A</v>
      </c>
      <c r="IY494" s="498">
        <f t="shared" ref="IY494:IY496" si="10385">IF(IS494=0,0,1)</f>
        <v>0</v>
      </c>
      <c r="IZ494" s="498">
        <f t="shared" ref="IZ494:IZ496" si="10386">IF(IT494=0,0,1)</f>
        <v>0</v>
      </c>
      <c r="JA494" s="498" t="e">
        <f t="shared" ref="JA494:JA496" si="10387">PRODUCT(IV494:IZ494)</f>
        <v>#N/A</v>
      </c>
      <c r="JB494" s="504">
        <f t="shared" ref="JB494:JB496" si="10388">ROUND(IT494,0)</f>
        <v>0</v>
      </c>
      <c r="JC494" s="500">
        <f t="shared" ref="JC494:JC496" si="10389">IT494-JB494</f>
        <v>0</v>
      </c>
      <c r="JF494" s="665"/>
      <c r="JG494" s="666"/>
      <c r="JH494" s="667"/>
      <c r="JI494" s="668"/>
      <c r="JJ494" s="669"/>
      <c r="JK494" s="691"/>
      <c r="JL494" s="1326"/>
      <c r="JM494" s="497" t="e">
        <f>IF(EXACT(VLOOKUP(JF494,OFERTA_0,2,FALSE),JG494),1,0)</f>
        <v>#N/A</v>
      </c>
      <c r="JN494" s="497" t="e">
        <f>IF(EXACT(VLOOKUP(JF494,OFERTA_0,3,FALSE),JH494),1,0)</f>
        <v>#N/A</v>
      </c>
      <c r="JO494" s="498" t="e">
        <f>IF(EXACT(VLOOKUP(JF494,OFERTA_0,4,FALSE),JI494),1,0)</f>
        <v>#N/A</v>
      </c>
      <c r="JP494" s="498">
        <f t="shared" ref="JP494:JP496" si="10390">IF(JJ494=0,0,1)</f>
        <v>0</v>
      </c>
      <c r="JQ494" s="498">
        <f t="shared" ref="JQ494:JQ496" si="10391">IF(JK494=0,0,1)</f>
        <v>0</v>
      </c>
      <c r="JR494" s="498" t="e">
        <f t="shared" ref="JR494:JR496" si="10392">PRODUCT(JM494:JQ494)</f>
        <v>#N/A</v>
      </c>
      <c r="JS494" s="504">
        <f t="shared" ref="JS494:JS496" si="10393">ROUND(JK494,0)</f>
        <v>0</v>
      </c>
      <c r="JT494" s="500">
        <f t="shared" ref="JT494:JT496" si="10394">JK494-JS494</f>
        <v>0</v>
      </c>
      <c r="JW494" s="665"/>
      <c r="JX494" s="666"/>
      <c r="JY494" s="667"/>
      <c r="JZ494" s="668"/>
      <c r="KA494" s="669"/>
      <c r="KB494" s="691"/>
      <c r="KC494" s="1326"/>
      <c r="KD494" s="497" t="e">
        <f>IF(EXACT(VLOOKUP(JW494,OFERTA_0,2,FALSE),JX494),1,0)</f>
        <v>#N/A</v>
      </c>
      <c r="KE494" s="497" t="e">
        <f>IF(EXACT(VLOOKUP(JW494,OFERTA_0,3,FALSE),JY494),1,0)</f>
        <v>#N/A</v>
      </c>
      <c r="KF494" s="498" t="e">
        <f>IF(EXACT(VLOOKUP(JW494,OFERTA_0,4,FALSE),JZ494),1,0)</f>
        <v>#N/A</v>
      </c>
      <c r="KG494" s="498">
        <f t="shared" ref="KG494:KG496" si="10395">IF(KA494=0,0,1)</f>
        <v>0</v>
      </c>
      <c r="KH494" s="498">
        <f t="shared" ref="KH494:KH496" si="10396">IF(KB494=0,0,1)</f>
        <v>0</v>
      </c>
      <c r="KI494" s="498" t="e">
        <f t="shared" ref="KI494:KI496" si="10397">PRODUCT(KD494:KH494)</f>
        <v>#N/A</v>
      </c>
      <c r="KJ494" s="504">
        <f t="shared" ref="KJ494:KJ496" si="10398">ROUND(KB494,0)</f>
        <v>0</v>
      </c>
      <c r="KK494" s="500">
        <f t="shared" ref="KK494:KK496" si="10399">KB494-KJ494</f>
        <v>0</v>
      </c>
      <c r="KN494" s="665"/>
      <c r="KO494" s="666"/>
      <c r="KP494" s="667"/>
      <c r="KQ494" s="668"/>
      <c r="KR494" s="669"/>
      <c r="KS494" s="691"/>
      <c r="KT494" s="1326"/>
      <c r="KU494" s="497" t="e">
        <f>IF(EXACT(VLOOKUP(KN494,OFERTA_0,2,FALSE),KO494),1,0)</f>
        <v>#N/A</v>
      </c>
      <c r="KV494" s="497" t="e">
        <f>IF(EXACT(VLOOKUP(KN494,OFERTA_0,3,FALSE),KP494),1,0)</f>
        <v>#N/A</v>
      </c>
      <c r="KW494" s="498" t="e">
        <f>IF(EXACT(VLOOKUP(KN494,OFERTA_0,4,FALSE),KQ494),1,0)</f>
        <v>#N/A</v>
      </c>
      <c r="KX494" s="498">
        <f t="shared" ref="KX494:KX496" si="10400">IF(KR494=0,0,1)</f>
        <v>0</v>
      </c>
      <c r="KY494" s="498">
        <f t="shared" ref="KY494:KY496" si="10401">IF(KS494=0,0,1)</f>
        <v>0</v>
      </c>
      <c r="KZ494" s="498" t="e">
        <f t="shared" ref="KZ494:KZ496" si="10402">PRODUCT(KU494:KY494)</f>
        <v>#N/A</v>
      </c>
      <c r="LA494" s="504">
        <f t="shared" ref="LA494:LA496" si="10403">ROUND(KS494,0)</f>
        <v>0</v>
      </c>
      <c r="LB494" s="500">
        <f t="shared" ref="LB494:LB496" si="10404">KS494-LA494</f>
        <v>0</v>
      </c>
      <c r="LE494" s="665"/>
      <c r="LF494" s="666"/>
      <c r="LG494" s="667"/>
      <c r="LH494" s="668"/>
      <c r="LI494" s="669"/>
      <c r="LJ494" s="691"/>
      <c r="LK494" s="1326"/>
      <c r="LL494" s="497" t="e">
        <f>IF(EXACT(VLOOKUP(LE494,OFERTA_0,2,FALSE),LF494),1,0)</f>
        <v>#N/A</v>
      </c>
      <c r="LM494" s="497" t="e">
        <f>IF(EXACT(VLOOKUP(LE494,OFERTA_0,3,FALSE),LG494),1,0)</f>
        <v>#N/A</v>
      </c>
      <c r="LN494" s="498" t="e">
        <f>IF(EXACT(VLOOKUP(LE494,OFERTA_0,4,FALSE),LH494),1,0)</f>
        <v>#N/A</v>
      </c>
      <c r="LO494" s="498">
        <f t="shared" ref="LO494:LO496" si="10405">IF(LI494=0,0,1)</f>
        <v>0</v>
      </c>
      <c r="LP494" s="498">
        <f t="shared" ref="LP494:LP496" si="10406">IF(LJ494=0,0,1)</f>
        <v>0</v>
      </c>
      <c r="LQ494" s="498" t="e">
        <f t="shared" ref="LQ494:LQ496" si="10407">PRODUCT(LL494:LP494)</f>
        <v>#N/A</v>
      </c>
      <c r="LR494" s="504">
        <f t="shared" ref="LR494:LR496" si="10408">ROUND(LJ494,0)</f>
        <v>0</v>
      </c>
      <c r="LS494" s="500">
        <f t="shared" ref="LS494:LS496" si="10409">LJ494-LR494</f>
        <v>0</v>
      </c>
      <c r="LV494" s="665"/>
      <c r="LW494" s="666"/>
      <c r="LX494" s="667"/>
      <c r="LY494" s="668"/>
      <c r="LZ494" s="669"/>
      <c r="MA494" s="691"/>
      <c r="MB494" s="1326"/>
      <c r="MC494" s="497" t="e">
        <f>IF(EXACT(VLOOKUP(LV494,OFERTA_0,2,FALSE),LW494),1,0)</f>
        <v>#N/A</v>
      </c>
      <c r="MD494" s="497" t="e">
        <f>IF(EXACT(VLOOKUP(LV494,OFERTA_0,3,FALSE),LX494),1,0)</f>
        <v>#N/A</v>
      </c>
      <c r="ME494" s="498" t="e">
        <f>IF(EXACT(VLOOKUP(LV494,OFERTA_0,4,FALSE),LY494),1,0)</f>
        <v>#N/A</v>
      </c>
      <c r="MF494" s="498">
        <f t="shared" ref="MF494:MF496" si="10410">IF(LZ494=0,0,1)</f>
        <v>0</v>
      </c>
      <c r="MG494" s="498">
        <f t="shared" ref="MG494:MG496" si="10411">IF(MA494=0,0,1)</f>
        <v>0</v>
      </c>
      <c r="MH494" s="498" t="e">
        <f t="shared" ref="MH494:MH496" si="10412">PRODUCT(MC494:MG494)</f>
        <v>#N/A</v>
      </c>
      <c r="MI494" s="504">
        <f t="shared" ref="MI494:MI496" si="10413">ROUND(MA494,0)</f>
        <v>0</v>
      </c>
      <c r="MJ494" s="500">
        <f t="shared" ref="MJ494:MJ496" si="10414">MA494-MI494</f>
        <v>0</v>
      </c>
      <c r="MM494" s="665"/>
      <c r="MN494" s="666"/>
      <c r="MO494" s="667"/>
      <c r="MP494" s="668"/>
      <c r="MQ494" s="669"/>
      <c r="MR494" s="691"/>
      <c r="MS494" s="1326"/>
      <c r="MT494" s="497" t="e">
        <f>IF(EXACT(VLOOKUP(MM494,OFERTA_0,2,FALSE),MN494),1,0)</f>
        <v>#N/A</v>
      </c>
      <c r="MU494" s="497" t="e">
        <f>IF(EXACT(VLOOKUP(MM494,OFERTA_0,3,FALSE),MO494),1,0)</f>
        <v>#N/A</v>
      </c>
      <c r="MV494" s="498" t="e">
        <f>IF(EXACT(VLOOKUP(MM494,OFERTA_0,4,FALSE),MP494),1,0)</f>
        <v>#N/A</v>
      </c>
      <c r="MW494" s="498">
        <f t="shared" ref="MW494:MW496" si="10415">IF(MQ494=0,0,1)</f>
        <v>0</v>
      </c>
      <c r="MX494" s="498">
        <f t="shared" ref="MX494:MX496" si="10416">IF(MR494=0,0,1)</f>
        <v>0</v>
      </c>
      <c r="MY494" s="498" t="e">
        <f t="shared" ref="MY494:MY496" si="10417">PRODUCT(MT494:MX494)</f>
        <v>#N/A</v>
      </c>
      <c r="MZ494" s="504">
        <f t="shared" ref="MZ494:MZ496" si="10418">ROUND(MR494,0)</f>
        <v>0</v>
      </c>
      <c r="NA494" s="500">
        <f t="shared" ref="NA494:NA496" si="10419">MR494-MZ494</f>
        <v>0</v>
      </c>
      <c r="ND494" s="665"/>
      <c r="NE494" s="666"/>
      <c r="NF494" s="667"/>
      <c r="NG494" s="668"/>
      <c r="NH494" s="669"/>
      <c r="NI494" s="691"/>
      <c r="NJ494" s="1326"/>
      <c r="NK494" s="497" t="e">
        <f>IF(EXACT(VLOOKUP(ND494,OFERTA_0,2,FALSE),NE494),1,0)</f>
        <v>#N/A</v>
      </c>
      <c r="NL494" s="497" t="e">
        <f>IF(EXACT(VLOOKUP(ND494,OFERTA_0,3,FALSE),NF494),1,0)</f>
        <v>#N/A</v>
      </c>
      <c r="NM494" s="498" t="e">
        <f>IF(EXACT(VLOOKUP(ND494,OFERTA_0,4,FALSE),NG494),1,0)</f>
        <v>#N/A</v>
      </c>
      <c r="NN494" s="498">
        <f t="shared" ref="NN494:NN496" si="10420">IF(NH494=0,0,1)</f>
        <v>0</v>
      </c>
      <c r="NO494" s="498">
        <f t="shared" ref="NO494:NO496" si="10421">IF(NI494=0,0,1)</f>
        <v>0</v>
      </c>
      <c r="NP494" s="498" t="e">
        <f t="shared" ref="NP494:NP496" si="10422">PRODUCT(NK494:NO494)</f>
        <v>#N/A</v>
      </c>
      <c r="NQ494" s="504">
        <f t="shared" ref="NQ494:NQ496" si="10423">ROUND(NI494,0)</f>
        <v>0</v>
      </c>
      <c r="NR494" s="500">
        <f t="shared" ref="NR494:NR496" si="10424">NI494-NQ494</f>
        <v>0</v>
      </c>
      <c r="NU494" s="665"/>
      <c r="NV494" s="666"/>
      <c r="NW494" s="667"/>
      <c r="NX494" s="668"/>
      <c r="NY494" s="669"/>
      <c r="NZ494" s="691"/>
      <c r="OA494" s="1326"/>
      <c r="OB494" s="497" t="e">
        <f>IF(EXACT(VLOOKUP(NU494,OFERTA_0,2,FALSE),NV494),1,0)</f>
        <v>#N/A</v>
      </c>
      <c r="OC494" s="497" t="e">
        <f>IF(EXACT(VLOOKUP(NU494,OFERTA_0,3,FALSE),NW494),1,0)</f>
        <v>#N/A</v>
      </c>
      <c r="OD494" s="498" t="e">
        <f>IF(EXACT(VLOOKUP(NU494,OFERTA_0,4,FALSE),NX494),1,0)</f>
        <v>#N/A</v>
      </c>
      <c r="OE494" s="498">
        <f t="shared" ref="OE494:OE496" si="10425">IF(NY494=0,0,1)</f>
        <v>0</v>
      </c>
      <c r="OF494" s="498">
        <f t="shared" ref="OF494:OF496" si="10426">IF(NZ494=0,0,1)</f>
        <v>0</v>
      </c>
      <c r="OG494" s="498" t="e">
        <f t="shared" ref="OG494:OG496" si="10427">PRODUCT(OB494:OF494)</f>
        <v>#N/A</v>
      </c>
      <c r="OH494" s="504">
        <f t="shared" ref="OH494:OH496" si="10428">ROUND(NZ494,0)</f>
        <v>0</v>
      </c>
      <c r="OI494" s="500">
        <f t="shared" ref="OI494:OI496" si="10429">NZ494-OH494</f>
        <v>0</v>
      </c>
      <c r="OL494" s="665"/>
      <c r="OM494" s="666"/>
      <c r="ON494" s="667"/>
      <c r="OO494" s="668"/>
      <c r="OP494" s="669"/>
      <c r="OQ494" s="691"/>
      <c r="OR494" s="1326"/>
      <c r="OS494" s="497" t="e">
        <f>IF(EXACT(VLOOKUP(OL494,OFERTA_0,2,FALSE),OM494),1,0)</f>
        <v>#N/A</v>
      </c>
      <c r="OT494" s="497" t="e">
        <f>IF(EXACT(VLOOKUP(OL494,OFERTA_0,3,FALSE),ON494),1,0)</f>
        <v>#N/A</v>
      </c>
      <c r="OU494" s="498" t="e">
        <f>IF(EXACT(VLOOKUP(OL494,OFERTA_0,4,FALSE),OO494),1,0)</f>
        <v>#N/A</v>
      </c>
      <c r="OV494" s="498">
        <f t="shared" ref="OV494:OV496" si="10430">IF(OP494=0,0,1)</f>
        <v>0</v>
      </c>
      <c r="OW494" s="498">
        <f t="shared" ref="OW494:OW496" si="10431">IF(OQ494=0,0,1)</f>
        <v>0</v>
      </c>
      <c r="OX494" s="498" t="e">
        <f t="shared" ref="OX494:OX496" si="10432">PRODUCT(OS494:OW494)</f>
        <v>#N/A</v>
      </c>
      <c r="OY494" s="504">
        <f t="shared" ref="OY494:OY496" si="10433">ROUND(OQ494,0)</f>
        <v>0</v>
      </c>
      <c r="OZ494" s="500">
        <f t="shared" ref="OZ494:OZ496" si="10434">OQ494-OY494</f>
        <v>0</v>
      </c>
      <c r="PC494" s="665"/>
      <c r="PD494" s="666"/>
      <c r="PE494" s="667"/>
      <c r="PF494" s="668"/>
      <c r="PG494" s="669"/>
      <c r="PH494" s="691"/>
      <c r="PI494" s="1326"/>
      <c r="PJ494" s="497" t="e">
        <f>IF(EXACT(VLOOKUP(PC494,OFERTA_0,2,FALSE),PD494),1,0)</f>
        <v>#N/A</v>
      </c>
      <c r="PK494" s="497" t="e">
        <f>IF(EXACT(VLOOKUP(PC494,OFERTA_0,3,FALSE),PE494),1,0)</f>
        <v>#N/A</v>
      </c>
      <c r="PL494" s="498" t="e">
        <f>IF(EXACT(VLOOKUP(PC494,OFERTA_0,4,FALSE),PF494),1,0)</f>
        <v>#N/A</v>
      </c>
      <c r="PM494" s="498">
        <f t="shared" ref="PM494:PM496" si="10435">IF(PG494=0,0,1)</f>
        <v>0</v>
      </c>
      <c r="PN494" s="498">
        <f t="shared" ref="PN494:PN496" si="10436">IF(PH494=0,0,1)</f>
        <v>0</v>
      </c>
      <c r="PO494" s="498" t="e">
        <f t="shared" ref="PO494:PO496" si="10437">PRODUCT(PJ494:PN494)</f>
        <v>#N/A</v>
      </c>
      <c r="PP494" s="504">
        <f t="shared" ref="PP494:PP496" si="10438">ROUND(PH494,0)</f>
        <v>0</v>
      </c>
      <c r="PQ494" s="500">
        <f t="shared" ref="PQ494:PQ496" si="10439">PH494-PP494</f>
        <v>0</v>
      </c>
      <c r="PT494" s="665"/>
      <c r="PU494" s="666"/>
      <c r="PV494" s="667"/>
      <c r="PW494" s="668"/>
      <c r="PX494" s="669"/>
      <c r="PY494" s="691"/>
      <c r="PZ494" s="1326"/>
      <c r="QA494" s="497" t="e">
        <f>IF(EXACT(VLOOKUP(PT494,OFERTA_0,2,FALSE),PU494),1,0)</f>
        <v>#N/A</v>
      </c>
      <c r="QB494" s="497" t="e">
        <f>IF(EXACT(VLOOKUP(PT494,OFERTA_0,3,FALSE),PV494),1,0)</f>
        <v>#N/A</v>
      </c>
      <c r="QC494" s="498" t="e">
        <f>IF(EXACT(VLOOKUP(PT494,OFERTA_0,4,FALSE),PW494),1,0)</f>
        <v>#N/A</v>
      </c>
      <c r="QD494" s="498">
        <f t="shared" ref="QD494:QD496" si="10440">IF(PX494=0,0,1)</f>
        <v>0</v>
      </c>
      <c r="QE494" s="498">
        <f t="shared" ref="QE494:QE496" si="10441">IF(PY494=0,0,1)</f>
        <v>0</v>
      </c>
      <c r="QF494" s="498" t="e">
        <f t="shared" ref="QF494:QF496" si="10442">PRODUCT(QA494:QE494)</f>
        <v>#N/A</v>
      </c>
      <c r="QG494" s="504">
        <f t="shared" ref="QG494:QG496" si="10443">ROUND(PY494,0)</f>
        <v>0</v>
      </c>
      <c r="QH494" s="500">
        <f t="shared" ref="QH494:QH496" si="10444">PY494-QG494</f>
        <v>0</v>
      </c>
      <c r="QK494" s="665"/>
      <c r="QL494" s="666"/>
      <c r="QM494" s="667"/>
      <c r="QN494" s="668"/>
      <c r="QO494" s="669"/>
      <c r="QP494" s="691"/>
      <c r="QQ494" s="1326"/>
      <c r="QR494" s="497" t="e">
        <f>IF(EXACT(VLOOKUP(QK494,OFERTA_0,2,FALSE),QL494),1,0)</f>
        <v>#N/A</v>
      </c>
      <c r="QS494" s="497" t="e">
        <f>IF(EXACT(VLOOKUP(QK494,OFERTA_0,3,FALSE),QM494),1,0)</f>
        <v>#N/A</v>
      </c>
      <c r="QT494" s="498" t="e">
        <f>IF(EXACT(VLOOKUP(QK494,OFERTA_0,4,FALSE),QN494),1,0)</f>
        <v>#N/A</v>
      </c>
      <c r="QU494" s="498">
        <f t="shared" ref="QU494:QU496" si="10445">IF(QO494=0,0,1)</f>
        <v>0</v>
      </c>
      <c r="QV494" s="498">
        <f t="shared" ref="QV494:QV496" si="10446">IF(QP494=0,0,1)</f>
        <v>0</v>
      </c>
      <c r="QW494" s="498" t="e">
        <f t="shared" ref="QW494:QW496" si="10447">PRODUCT(QR494:QV494)</f>
        <v>#N/A</v>
      </c>
      <c r="QX494" s="504">
        <f t="shared" ref="QX494:QX496" si="10448">ROUND(QP494,0)</f>
        <v>0</v>
      </c>
      <c r="QY494" s="500">
        <f t="shared" ref="QY494:QY496" si="10449">QP494-QX494</f>
        <v>0</v>
      </c>
      <c r="RB494" s="428"/>
      <c r="RC494" s="436"/>
      <c r="RD494" s="440"/>
      <c r="RE494" s="406"/>
      <c r="RF494" s="438"/>
      <c r="RG494" s="439"/>
      <c r="RH494" s="439"/>
      <c r="RI494" s="497"/>
      <c r="RJ494" s="497"/>
      <c r="RK494" s="501"/>
      <c r="RL494" s="501"/>
      <c r="RM494" s="501"/>
      <c r="RN494" s="501"/>
      <c r="RO494" s="505"/>
      <c r="RP494" s="503"/>
      <c r="RS494" s="428"/>
      <c r="RT494" s="436"/>
      <c r="RU494" s="440"/>
      <c r="RV494" s="406"/>
      <c r="RW494" s="438"/>
      <c r="RX494" s="439"/>
      <c r="RY494" s="439"/>
      <c r="RZ494" s="497"/>
      <c r="SA494" s="497"/>
      <c r="SB494" s="501"/>
      <c r="SC494" s="501"/>
      <c r="SD494" s="501"/>
      <c r="SE494" s="501"/>
      <c r="SF494" s="505"/>
      <c r="SG494" s="503"/>
      <c r="SJ494" s="428"/>
      <c r="SK494" s="436"/>
      <c r="SL494" s="440"/>
      <c r="SM494" s="406"/>
      <c r="SN494" s="438"/>
      <c r="SO494" s="439"/>
      <c r="SP494" s="439"/>
      <c r="SQ494" s="497"/>
      <c r="SR494" s="497"/>
      <c r="SS494" s="501"/>
      <c r="ST494" s="501"/>
      <c r="SU494" s="501"/>
      <c r="SV494" s="501"/>
      <c r="SW494" s="505"/>
      <c r="SX494" s="503"/>
    </row>
    <row r="495" spans="2:518" ht="28.5" hidden="1" customHeight="1" thickTop="1" thickBot="1">
      <c r="B495" s="577"/>
      <c r="C495" s="578"/>
      <c r="D495" s="579"/>
      <c r="E495" s="580"/>
      <c r="F495" s="581"/>
      <c r="G495" s="585"/>
      <c r="H495" s="595"/>
      <c r="K495" s="577"/>
      <c r="L495" s="767"/>
      <c r="M495" s="579"/>
      <c r="N495" s="580"/>
      <c r="O495" s="581"/>
      <c r="P495" s="585"/>
      <c r="Q495" s="1326"/>
      <c r="R495" s="497"/>
      <c r="S495" s="497"/>
      <c r="T495" s="498"/>
      <c r="U495" s="498"/>
      <c r="V495" s="498"/>
      <c r="W495" s="498"/>
      <c r="X495" s="504"/>
      <c r="Y495" s="500"/>
      <c r="Z495" s="486"/>
      <c r="AA495" s="486"/>
      <c r="AB495" s="577"/>
      <c r="AC495" s="767"/>
      <c r="AD495" s="579"/>
      <c r="AE495" s="580"/>
      <c r="AF495" s="581"/>
      <c r="AG495" s="585"/>
      <c r="AH495" s="1326"/>
      <c r="AI495" s="497"/>
      <c r="AJ495" s="497"/>
      <c r="AK495" s="498"/>
      <c r="AL495" s="498"/>
      <c r="AM495" s="498"/>
      <c r="AN495" s="498"/>
      <c r="AO495" s="504"/>
      <c r="AP495" s="500"/>
      <c r="AQ495" s="486"/>
      <c r="AR495" s="486"/>
      <c r="AS495" s="577"/>
      <c r="AT495" s="767"/>
      <c r="AU495" s="579"/>
      <c r="AV495" s="580"/>
      <c r="AW495" s="581"/>
      <c r="AX495" s="585"/>
      <c r="AY495" s="1326"/>
      <c r="AZ495" s="497"/>
      <c r="BA495" s="497"/>
      <c r="BB495" s="498"/>
      <c r="BC495" s="498"/>
      <c r="BD495" s="498"/>
      <c r="BE495" s="498"/>
      <c r="BF495" s="504"/>
      <c r="BG495" s="500"/>
      <c r="BJ495" s="577"/>
      <c r="BK495" s="767"/>
      <c r="BL495" s="579"/>
      <c r="BM495" s="580"/>
      <c r="BN495" s="581"/>
      <c r="BO495" s="585"/>
      <c r="BP495" s="1326"/>
      <c r="BQ495" s="497"/>
      <c r="BR495" s="497"/>
      <c r="BS495" s="498"/>
      <c r="BT495" s="498"/>
      <c r="BU495" s="498"/>
      <c r="BV495" s="498"/>
      <c r="BW495" s="504"/>
      <c r="BX495" s="500"/>
      <c r="CA495" s="577"/>
      <c r="CB495" s="767"/>
      <c r="CC495" s="579"/>
      <c r="CD495" s="580"/>
      <c r="CE495" s="581"/>
      <c r="CF495" s="585"/>
      <c r="CG495" s="1326"/>
      <c r="CH495" s="497"/>
      <c r="CI495" s="497"/>
      <c r="CJ495" s="498"/>
      <c r="CK495" s="498"/>
      <c r="CL495" s="498"/>
      <c r="CM495" s="498"/>
      <c r="CN495" s="504"/>
      <c r="CO495" s="500"/>
      <c r="CR495" s="577"/>
      <c r="CS495" s="767"/>
      <c r="CT495" s="579"/>
      <c r="CU495" s="580"/>
      <c r="CV495" s="581"/>
      <c r="CW495" s="585"/>
      <c r="CX495" s="1326"/>
      <c r="CY495" s="497"/>
      <c r="CZ495" s="497"/>
      <c r="DA495" s="498"/>
      <c r="DB495" s="498"/>
      <c r="DC495" s="498"/>
      <c r="DD495" s="498"/>
      <c r="DE495" s="504"/>
      <c r="DF495" s="500"/>
      <c r="DI495" s="577"/>
      <c r="DJ495" s="767"/>
      <c r="DK495" s="579"/>
      <c r="DL495" s="580"/>
      <c r="DM495" s="581"/>
      <c r="DN495" s="585"/>
      <c r="DO495" s="1326"/>
      <c r="DP495" s="497"/>
      <c r="DQ495" s="497"/>
      <c r="DR495" s="498"/>
      <c r="DS495" s="498"/>
      <c r="DT495" s="498"/>
      <c r="DU495" s="498"/>
      <c r="DV495" s="504"/>
      <c r="DW495" s="500"/>
      <c r="DZ495" s="577"/>
      <c r="EA495" s="767"/>
      <c r="EB495" s="579"/>
      <c r="EC495" s="580"/>
      <c r="ED495" s="581"/>
      <c r="EE495" s="585"/>
      <c r="EF495" s="1326"/>
      <c r="EG495" s="497"/>
      <c r="EH495" s="497"/>
      <c r="EI495" s="498"/>
      <c r="EJ495" s="498"/>
      <c r="EK495" s="498"/>
      <c r="EL495" s="498"/>
      <c r="EM495" s="504"/>
      <c r="EN495" s="500"/>
      <c r="EQ495" s="665"/>
      <c r="ER495" s="666"/>
      <c r="ES495" s="667"/>
      <c r="ET495" s="668"/>
      <c r="EU495" s="669"/>
      <c r="EV495" s="691"/>
      <c r="EW495" s="1326"/>
      <c r="EX495" s="497" t="e">
        <f>IF(EXACT(VLOOKUP(EQ495,OFERTA_0,2,FALSE),ER495),1,0)</f>
        <v>#N/A</v>
      </c>
      <c r="EY495" s="497" t="e">
        <f>IF(EXACT(VLOOKUP(EQ495,OFERTA_0,3,FALSE),ES495),1,0)</f>
        <v>#N/A</v>
      </c>
      <c r="EZ495" s="498" t="e">
        <f>IF(EXACT(VLOOKUP(EQ495,OFERTA_0,4,FALSE),ET495),1,0)</f>
        <v>#N/A</v>
      </c>
      <c r="FA495" s="498">
        <f t="shared" si="10355"/>
        <v>0</v>
      </c>
      <c r="FB495" s="498">
        <f t="shared" si="10356"/>
        <v>0</v>
      </c>
      <c r="FC495" s="498" t="e">
        <f t="shared" si="10357"/>
        <v>#N/A</v>
      </c>
      <c r="FD495" s="504">
        <f t="shared" si="10358"/>
        <v>0</v>
      </c>
      <c r="FE495" s="500">
        <f t="shared" si="10359"/>
        <v>0</v>
      </c>
      <c r="FH495" s="665"/>
      <c r="FI495" s="666"/>
      <c r="FJ495" s="667"/>
      <c r="FK495" s="668"/>
      <c r="FL495" s="669"/>
      <c r="FM495" s="691"/>
      <c r="FN495" s="1326"/>
      <c r="FO495" s="497" t="e">
        <f>IF(EXACT(VLOOKUP(FH495,OFERTA_0,2,FALSE),FI495),1,0)</f>
        <v>#N/A</v>
      </c>
      <c r="FP495" s="497" t="e">
        <f>IF(EXACT(VLOOKUP(FH495,OFERTA_0,3,FALSE),FJ495),1,0)</f>
        <v>#N/A</v>
      </c>
      <c r="FQ495" s="498" t="e">
        <f>IF(EXACT(VLOOKUP(FH495,OFERTA_0,4,FALSE),FK495),1,0)</f>
        <v>#N/A</v>
      </c>
      <c r="FR495" s="498">
        <f t="shared" si="10360"/>
        <v>0</v>
      </c>
      <c r="FS495" s="498">
        <f t="shared" si="10361"/>
        <v>0</v>
      </c>
      <c r="FT495" s="498" t="e">
        <f t="shared" si="10362"/>
        <v>#N/A</v>
      </c>
      <c r="FU495" s="504">
        <f t="shared" si="10363"/>
        <v>0</v>
      </c>
      <c r="FV495" s="500">
        <f t="shared" si="10364"/>
        <v>0</v>
      </c>
      <c r="FY495" s="665"/>
      <c r="FZ495" s="666"/>
      <c r="GA495" s="667"/>
      <c r="GB495" s="668"/>
      <c r="GC495" s="669"/>
      <c r="GD495" s="691"/>
      <c r="GE495" s="1326"/>
      <c r="GF495" s="497" t="e">
        <f>IF(EXACT(VLOOKUP(FY495,OFERTA_0,2,FALSE),FZ495),1,0)</f>
        <v>#N/A</v>
      </c>
      <c r="GG495" s="497" t="e">
        <f>IF(EXACT(VLOOKUP(FY495,OFERTA_0,3,FALSE),GA495),1,0)</f>
        <v>#N/A</v>
      </c>
      <c r="GH495" s="498" t="e">
        <f>IF(EXACT(VLOOKUP(FY495,OFERTA_0,4,FALSE),GB495),1,0)</f>
        <v>#N/A</v>
      </c>
      <c r="GI495" s="498">
        <f t="shared" si="10365"/>
        <v>0</v>
      </c>
      <c r="GJ495" s="498">
        <f t="shared" si="10366"/>
        <v>0</v>
      </c>
      <c r="GK495" s="498" t="e">
        <f t="shared" si="10367"/>
        <v>#N/A</v>
      </c>
      <c r="GL495" s="504">
        <f t="shared" si="10368"/>
        <v>0</v>
      </c>
      <c r="GM495" s="500">
        <f t="shared" si="10369"/>
        <v>0</v>
      </c>
      <c r="GP495" s="665"/>
      <c r="GQ495" s="666"/>
      <c r="GR495" s="667"/>
      <c r="GS495" s="668"/>
      <c r="GT495" s="669"/>
      <c r="GU495" s="691"/>
      <c r="GV495" s="1326"/>
      <c r="GW495" s="497" t="e">
        <f>IF(EXACT(VLOOKUP(GP495,OFERTA_0,2,FALSE),GQ495),1,0)</f>
        <v>#N/A</v>
      </c>
      <c r="GX495" s="497" t="e">
        <f>IF(EXACT(VLOOKUP(GP495,OFERTA_0,3,FALSE),GR495),1,0)</f>
        <v>#N/A</v>
      </c>
      <c r="GY495" s="498" t="e">
        <f>IF(EXACT(VLOOKUP(GP495,OFERTA_0,4,FALSE),GS495),1,0)</f>
        <v>#N/A</v>
      </c>
      <c r="GZ495" s="498">
        <f t="shared" si="10370"/>
        <v>0</v>
      </c>
      <c r="HA495" s="498">
        <f t="shared" si="10371"/>
        <v>0</v>
      </c>
      <c r="HB495" s="498" t="e">
        <f t="shared" si="10372"/>
        <v>#N/A</v>
      </c>
      <c r="HC495" s="504">
        <f t="shared" si="10373"/>
        <v>0</v>
      </c>
      <c r="HD495" s="500">
        <f t="shared" si="10374"/>
        <v>0</v>
      </c>
      <c r="HG495" s="665"/>
      <c r="HH495" s="666"/>
      <c r="HI495" s="667"/>
      <c r="HJ495" s="668"/>
      <c r="HK495" s="669"/>
      <c r="HL495" s="691"/>
      <c r="HM495" s="1326"/>
      <c r="HN495" s="497" t="e">
        <f>IF(EXACT(VLOOKUP(HG495,OFERTA_0,2,FALSE),HH495),1,0)</f>
        <v>#N/A</v>
      </c>
      <c r="HO495" s="497" t="e">
        <f>IF(EXACT(VLOOKUP(HG495,OFERTA_0,3,FALSE),HI495),1,0)</f>
        <v>#N/A</v>
      </c>
      <c r="HP495" s="498" t="e">
        <f>IF(EXACT(VLOOKUP(HG495,OFERTA_0,4,FALSE),HJ495),1,0)</f>
        <v>#N/A</v>
      </c>
      <c r="HQ495" s="498">
        <f t="shared" si="10375"/>
        <v>0</v>
      </c>
      <c r="HR495" s="498">
        <f t="shared" si="10376"/>
        <v>0</v>
      </c>
      <c r="HS495" s="498" t="e">
        <f t="shared" si="10377"/>
        <v>#N/A</v>
      </c>
      <c r="HT495" s="504">
        <f t="shared" si="10378"/>
        <v>0</v>
      </c>
      <c r="HU495" s="500">
        <f t="shared" si="10379"/>
        <v>0</v>
      </c>
      <c r="HX495" s="665"/>
      <c r="HY495" s="666"/>
      <c r="HZ495" s="667"/>
      <c r="IA495" s="668"/>
      <c r="IB495" s="669"/>
      <c r="IC495" s="691"/>
      <c r="ID495" s="1326"/>
      <c r="IE495" s="497" t="e">
        <f>IF(EXACT(VLOOKUP(HX495,OFERTA_0,2,FALSE),HY495),1,0)</f>
        <v>#N/A</v>
      </c>
      <c r="IF495" s="497" t="e">
        <f>IF(EXACT(VLOOKUP(HX495,OFERTA_0,3,FALSE),HZ495),1,0)</f>
        <v>#N/A</v>
      </c>
      <c r="IG495" s="498" t="e">
        <f>IF(EXACT(VLOOKUP(HX495,OFERTA_0,4,FALSE),IA495),1,0)</f>
        <v>#N/A</v>
      </c>
      <c r="IH495" s="498">
        <f t="shared" si="10380"/>
        <v>0</v>
      </c>
      <c r="II495" s="498">
        <f t="shared" si="10381"/>
        <v>0</v>
      </c>
      <c r="IJ495" s="498" t="e">
        <f t="shared" si="10382"/>
        <v>#N/A</v>
      </c>
      <c r="IK495" s="504">
        <f t="shared" si="10383"/>
        <v>0</v>
      </c>
      <c r="IL495" s="500">
        <f t="shared" si="10384"/>
        <v>0</v>
      </c>
      <c r="IO495" s="665"/>
      <c r="IP495" s="666"/>
      <c r="IQ495" s="667"/>
      <c r="IR495" s="668"/>
      <c r="IS495" s="669"/>
      <c r="IT495" s="691"/>
      <c r="IU495" s="1326"/>
      <c r="IV495" s="497" t="e">
        <f>IF(EXACT(VLOOKUP(IO495,OFERTA_0,2,FALSE),IP495),1,0)</f>
        <v>#N/A</v>
      </c>
      <c r="IW495" s="497" t="e">
        <f>IF(EXACT(VLOOKUP(IO495,OFERTA_0,3,FALSE),IQ495),1,0)</f>
        <v>#N/A</v>
      </c>
      <c r="IX495" s="498" t="e">
        <f>IF(EXACT(VLOOKUP(IO495,OFERTA_0,4,FALSE),IR495),1,0)</f>
        <v>#N/A</v>
      </c>
      <c r="IY495" s="498">
        <f t="shared" si="10385"/>
        <v>0</v>
      </c>
      <c r="IZ495" s="498">
        <f t="shared" si="10386"/>
        <v>0</v>
      </c>
      <c r="JA495" s="498" t="e">
        <f t="shared" si="10387"/>
        <v>#N/A</v>
      </c>
      <c r="JB495" s="504">
        <f t="shared" si="10388"/>
        <v>0</v>
      </c>
      <c r="JC495" s="500">
        <f t="shared" si="10389"/>
        <v>0</v>
      </c>
      <c r="JF495" s="665"/>
      <c r="JG495" s="666"/>
      <c r="JH495" s="667"/>
      <c r="JI495" s="668"/>
      <c r="JJ495" s="669"/>
      <c r="JK495" s="691"/>
      <c r="JL495" s="1326"/>
      <c r="JM495" s="497" t="e">
        <f>IF(EXACT(VLOOKUP(JF495,OFERTA_0,2,FALSE),JG495),1,0)</f>
        <v>#N/A</v>
      </c>
      <c r="JN495" s="497" t="e">
        <f>IF(EXACT(VLOOKUP(JF495,OFERTA_0,3,FALSE),JH495),1,0)</f>
        <v>#N/A</v>
      </c>
      <c r="JO495" s="498" t="e">
        <f>IF(EXACT(VLOOKUP(JF495,OFERTA_0,4,FALSE),JI495),1,0)</f>
        <v>#N/A</v>
      </c>
      <c r="JP495" s="498">
        <f t="shared" si="10390"/>
        <v>0</v>
      </c>
      <c r="JQ495" s="498">
        <f t="shared" si="10391"/>
        <v>0</v>
      </c>
      <c r="JR495" s="498" t="e">
        <f t="shared" si="10392"/>
        <v>#N/A</v>
      </c>
      <c r="JS495" s="504">
        <f t="shared" si="10393"/>
        <v>0</v>
      </c>
      <c r="JT495" s="500">
        <f t="shared" si="10394"/>
        <v>0</v>
      </c>
      <c r="JW495" s="665"/>
      <c r="JX495" s="666"/>
      <c r="JY495" s="667"/>
      <c r="JZ495" s="668"/>
      <c r="KA495" s="669"/>
      <c r="KB495" s="691"/>
      <c r="KC495" s="1326"/>
      <c r="KD495" s="497" t="e">
        <f>IF(EXACT(VLOOKUP(JW495,OFERTA_0,2,FALSE),JX495),1,0)</f>
        <v>#N/A</v>
      </c>
      <c r="KE495" s="497" t="e">
        <f>IF(EXACT(VLOOKUP(JW495,OFERTA_0,3,FALSE),JY495),1,0)</f>
        <v>#N/A</v>
      </c>
      <c r="KF495" s="498" t="e">
        <f>IF(EXACT(VLOOKUP(JW495,OFERTA_0,4,FALSE),JZ495),1,0)</f>
        <v>#N/A</v>
      </c>
      <c r="KG495" s="498">
        <f t="shared" si="10395"/>
        <v>0</v>
      </c>
      <c r="KH495" s="498">
        <f t="shared" si="10396"/>
        <v>0</v>
      </c>
      <c r="KI495" s="498" t="e">
        <f t="shared" si="10397"/>
        <v>#N/A</v>
      </c>
      <c r="KJ495" s="504">
        <f t="shared" si="10398"/>
        <v>0</v>
      </c>
      <c r="KK495" s="500">
        <f t="shared" si="10399"/>
        <v>0</v>
      </c>
      <c r="KN495" s="665"/>
      <c r="KO495" s="666"/>
      <c r="KP495" s="667"/>
      <c r="KQ495" s="668"/>
      <c r="KR495" s="669"/>
      <c r="KS495" s="691"/>
      <c r="KT495" s="1326"/>
      <c r="KU495" s="497" t="e">
        <f>IF(EXACT(VLOOKUP(KN495,OFERTA_0,2,FALSE),KO495),1,0)</f>
        <v>#N/A</v>
      </c>
      <c r="KV495" s="497" t="e">
        <f>IF(EXACT(VLOOKUP(KN495,OFERTA_0,3,FALSE),KP495),1,0)</f>
        <v>#N/A</v>
      </c>
      <c r="KW495" s="498" t="e">
        <f>IF(EXACT(VLOOKUP(KN495,OFERTA_0,4,FALSE),KQ495),1,0)</f>
        <v>#N/A</v>
      </c>
      <c r="KX495" s="498">
        <f t="shared" si="10400"/>
        <v>0</v>
      </c>
      <c r="KY495" s="498">
        <f t="shared" si="10401"/>
        <v>0</v>
      </c>
      <c r="KZ495" s="498" t="e">
        <f t="shared" si="10402"/>
        <v>#N/A</v>
      </c>
      <c r="LA495" s="504">
        <f t="shared" si="10403"/>
        <v>0</v>
      </c>
      <c r="LB495" s="500">
        <f t="shared" si="10404"/>
        <v>0</v>
      </c>
      <c r="LE495" s="665"/>
      <c r="LF495" s="666"/>
      <c r="LG495" s="667"/>
      <c r="LH495" s="668"/>
      <c r="LI495" s="669"/>
      <c r="LJ495" s="691"/>
      <c r="LK495" s="1326"/>
      <c r="LL495" s="497" t="e">
        <f>IF(EXACT(VLOOKUP(LE495,OFERTA_0,2,FALSE),LF495),1,0)</f>
        <v>#N/A</v>
      </c>
      <c r="LM495" s="497" t="e">
        <f>IF(EXACT(VLOOKUP(LE495,OFERTA_0,3,FALSE),LG495),1,0)</f>
        <v>#N/A</v>
      </c>
      <c r="LN495" s="498" t="e">
        <f>IF(EXACT(VLOOKUP(LE495,OFERTA_0,4,FALSE),LH495),1,0)</f>
        <v>#N/A</v>
      </c>
      <c r="LO495" s="498">
        <f t="shared" si="10405"/>
        <v>0</v>
      </c>
      <c r="LP495" s="498">
        <f t="shared" si="10406"/>
        <v>0</v>
      </c>
      <c r="LQ495" s="498" t="e">
        <f t="shared" si="10407"/>
        <v>#N/A</v>
      </c>
      <c r="LR495" s="504">
        <f t="shared" si="10408"/>
        <v>0</v>
      </c>
      <c r="LS495" s="500">
        <f t="shared" si="10409"/>
        <v>0</v>
      </c>
      <c r="LV495" s="665"/>
      <c r="LW495" s="666"/>
      <c r="LX495" s="667"/>
      <c r="LY495" s="668"/>
      <c r="LZ495" s="669"/>
      <c r="MA495" s="691"/>
      <c r="MB495" s="1326"/>
      <c r="MC495" s="497" t="e">
        <f>IF(EXACT(VLOOKUP(LV495,OFERTA_0,2,FALSE),LW495),1,0)</f>
        <v>#N/A</v>
      </c>
      <c r="MD495" s="497" t="e">
        <f>IF(EXACT(VLOOKUP(LV495,OFERTA_0,3,FALSE),LX495),1,0)</f>
        <v>#N/A</v>
      </c>
      <c r="ME495" s="498" t="e">
        <f>IF(EXACT(VLOOKUP(LV495,OFERTA_0,4,FALSE),LY495),1,0)</f>
        <v>#N/A</v>
      </c>
      <c r="MF495" s="498">
        <f t="shared" si="10410"/>
        <v>0</v>
      </c>
      <c r="MG495" s="498">
        <f t="shared" si="10411"/>
        <v>0</v>
      </c>
      <c r="MH495" s="498" t="e">
        <f t="shared" si="10412"/>
        <v>#N/A</v>
      </c>
      <c r="MI495" s="504">
        <f t="shared" si="10413"/>
        <v>0</v>
      </c>
      <c r="MJ495" s="500">
        <f t="shared" si="10414"/>
        <v>0</v>
      </c>
      <c r="MM495" s="665"/>
      <c r="MN495" s="666"/>
      <c r="MO495" s="667"/>
      <c r="MP495" s="668"/>
      <c r="MQ495" s="669"/>
      <c r="MR495" s="691"/>
      <c r="MS495" s="1326"/>
      <c r="MT495" s="497" t="e">
        <f>IF(EXACT(VLOOKUP(MM495,OFERTA_0,2,FALSE),MN495),1,0)</f>
        <v>#N/A</v>
      </c>
      <c r="MU495" s="497" t="e">
        <f>IF(EXACT(VLOOKUP(MM495,OFERTA_0,3,FALSE),MO495),1,0)</f>
        <v>#N/A</v>
      </c>
      <c r="MV495" s="498" t="e">
        <f>IF(EXACT(VLOOKUP(MM495,OFERTA_0,4,FALSE),MP495),1,0)</f>
        <v>#N/A</v>
      </c>
      <c r="MW495" s="498">
        <f t="shared" si="10415"/>
        <v>0</v>
      </c>
      <c r="MX495" s="498">
        <f t="shared" si="10416"/>
        <v>0</v>
      </c>
      <c r="MY495" s="498" t="e">
        <f t="shared" si="10417"/>
        <v>#N/A</v>
      </c>
      <c r="MZ495" s="504">
        <f t="shared" si="10418"/>
        <v>0</v>
      </c>
      <c r="NA495" s="500">
        <f t="shared" si="10419"/>
        <v>0</v>
      </c>
      <c r="ND495" s="665"/>
      <c r="NE495" s="666"/>
      <c r="NF495" s="667"/>
      <c r="NG495" s="668"/>
      <c r="NH495" s="669"/>
      <c r="NI495" s="691"/>
      <c r="NJ495" s="1326"/>
      <c r="NK495" s="497" t="e">
        <f>IF(EXACT(VLOOKUP(ND495,OFERTA_0,2,FALSE),NE495),1,0)</f>
        <v>#N/A</v>
      </c>
      <c r="NL495" s="497" t="e">
        <f>IF(EXACT(VLOOKUP(ND495,OFERTA_0,3,FALSE),NF495),1,0)</f>
        <v>#N/A</v>
      </c>
      <c r="NM495" s="498" t="e">
        <f>IF(EXACT(VLOOKUP(ND495,OFERTA_0,4,FALSE),NG495),1,0)</f>
        <v>#N/A</v>
      </c>
      <c r="NN495" s="498">
        <f t="shared" si="10420"/>
        <v>0</v>
      </c>
      <c r="NO495" s="498">
        <f t="shared" si="10421"/>
        <v>0</v>
      </c>
      <c r="NP495" s="498" t="e">
        <f t="shared" si="10422"/>
        <v>#N/A</v>
      </c>
      <c r="NQ495" s="504">
        <f t="shared" si="10423"/>
        <v>0</v>
      </c>
      <c r="NR495" s="500">
        <f t="shared" si="10424"/>
        <v>0</v>
      </c>
      <c r="NU495" s="665"/>
      <c r="NV495" s="666"/>
      <c r="NW495" s="667"/>
      <c r="NX495" s="668"/>
      <c r="NY495" s="669"/>
      <c r="NZ495" s="691"/>
      <c r="OA495" s="1326"/>
      <c r="OB495" s="497" t="e">
        <f>IF(EXACT(VLOOKUP(NU495,OFERTA_0,2,FALSE),NV495),1,0)</f>
        <v>#N/A</v>
      </c>
      <c r="OC495" s="497" t="e">
        <f>IF(EXACT(VLOOKUP(NU495,OFERTA_0,3,FALSE),NW495),1,0)</f>
        <v>#N/A</v>
      </c>
      <c r="OD495" s="498" t="e">
        <f>IF(EXACT(VLOOKUP(NU495,OFERTA_0,4,FALSE),NX495),1,0)</f>
        <v>#N/A</v>
      </c>
      <c r="OE495" s="498">
        <f t="shared" si="10425"/>
        <v>0</v>
      </c>
      <c r="OF495" s="498">
        <f t="shared" si="10426"/>
        <v>0</v>
      </c>
      <c r="OG495" s="498" t="e">
        <f t="shared" si="10427"/>
        <v>#N/A</v>
      </c>
      <c r="OH495" s="504">
        <f t="shared" si="10428"/>
        <v>0</v>
      </c>
      <c r="OI495" s="500">
        <f t="shared" si="10429"/>
        <v>0</v>
      </c>
      <c r="OL495" s="665"/>
      <c r="OM495" s="666"/>
      <c r="ON495" s="667"/>
      <c r="OO495" s="668"/>
      <c r="OP495" s="669"/>
      <c r="OQ495" s="691"/>
      <c r="OR495" s="1326"/>
      <c r="OS495" s="497" t="e">
        <f>IF(EXACT(VLOOKUP(OL495,OFERTA_0,2,FALSE),OM495),1,0)</f>
        <v>#N/A</v>
      </c>
      <c r="OT495" s="497" t="e">
        <f>IF(EXACT(VLOOKUP(OL495,OFERTA_0,3,FALSE),ON495),1,0)</f>
        <v>#N/A</v>
      </c>
      <c r="OU495" s="498" t="e">
        <f>IF(EXACT(VLOOKUP(OL495,OFERTA_0,4,FALSE),OO495),1,0)</f>
        <v>#N/A</v>
      </c>
      <c r="OV495" s="498">
        <f t="shared" si="10430"/>
        <v>0</v>
      </c>
      <c r="OW495" s="498">
        <f t="shared" si="10431"/>
        <v>0</v>
      </c>
      <c r="OX495" s="498" t="e">
        <f t="shared" si="10432"/>
        <v>#N/A</v>
      </c>
      <c r="OY495" s="504">
        <f t="shared" si="10433"/>
        <v>0</v>
      </c>
      <c r="OZ495" s="500">
        <f t="shared" si="10434"/>
        <v>0</v>
      </c>
      <c r="PC495" s="665"/>
      <c r="PD495" s="666"/>
      <c r="PE495" s="667"/>
      <c r="PF495" s="668"/>
      <c r="PG495" s="669"/>
      <c r="PH495" s="691"/>
      <c r="PI495" s="1326"/>
      <c r="PJ495" s="497" t="e">
        <f>IF(EXACT(VLOOKUP(PC495,OFERTA_0,2,FALSE),PD495),1,0)</f>
        <v>#N/A</v>
      </c>
      <c r="PK495" s="497" t="e">
        <f>IF(EXACT(VLOOKUP(PC495,OFERTA_0,3,FALSE),PE495),1,0)</f>
        <v>#N/A</v>
      </c>
      <c r="PL495" s="498" t="e">
        <f>IF(EXACT(VLOOKUP(PC495,OFERTA_0,4,FALSE),PF495),1,0)</f>
        <v>#N/A</v>
      </c>
      <c r="PM495" s="498">
        <f t="shared" si="10435"/>
        <v>0</v>
      </c>
      <c r="PN495" s="498">
        <f t="shared" si="10436"/>
        <v>0</v>
      </c>
      <c r="PO495" s="498" t="e">
        <f t="shared" si="10437"/>
        <v>#N/A</v>
      </c>
      <c r="PP495" s="504">
        <f t="shared" si="10438"/>
        <v>0</v>
      </c>
      <c r="PQ495" s="500">
        <f t="shared" si="10439"/>
        <v>0</v>
      </c>
      <c r="PT495" s="665"/>
      <c r="PU495" s="666"/>
      <c r="PV495" s="667"/>
      <c r="PW495" s="668"/>
      <c r="PX495" s="669"/>
      <c r="PY495" s="691"/>
      <c r="PZ495" s="1326"/>
      <c r="QA495" s="497" t="e">
        <f>IF(EXACT(VLOOKUP(PT495,OFERTA_0,2,FALSE),PU495),1,0)</f>
        <v>#N/A</v>
      </c>
      <c r="QB495" s="497" t="e">
        <f>IF(EXACT(VLOOKUP(PT495,OFERTA_0,3,FALSE),PV495),1,0)</f>
        <v>#N/A</v>
      </c>
      <c r="QC495" s="498" t="e">
        <f>IF(EXACT(VLOOKUP(PT495,OFERTA_0,4,FALSE),PW495),1,0)</f>
        <v>#N/A</v>
      </c>
      <c r="QD495" s="498">
        <f t="shared" si="10440"/>
        <v>0</v>
      </c>
      <c r="QE495" s="498">
        <f t="shared" si="10441"/>
        <v>0</v>
      </c>
      <c r="QF495" s="498" t="e">
        <f t="shared" si="10442"/>
        <v>#N/A</v>
      </c>
      <c r="QG495" s="504">
        <f t="shared" si="10443"/>
        <v>0</v>
      </c>
      <c r="QH495" s="500">
        <f t="shared" si="10444"/>
        <v>0</v>
      </c>
      <c r="QK495" s="665"/>
      <c r="QL495" s="666"/>
      <c r="QM495" s="667"/>
      <c r="QN495" s="668"/>
      <c r="QO495" s="669"/>
      <c r="QP495" s="691"/>
      <c r="QQ495" s="1326"/>
      <c r="QR495" s="497" t="e">
        <f>IF(EXACT(VLOOKUP(QK495,OFERTA_0,2,FALSE),QL495),1,0)</f>
        <v>#N/A</v>
      </c>
      <c r="QS495" s="497" t="e">
        <f>IF(EXACT(VLOOKUP(QK495,OFERTA_0,3,FALSE),QM495),1,0)</f>
        <v>#N/A</v>
      </c>
      <c r="QT495" s="498" t="e">
        <f>IF(EXACT(VLOOKUP(QK495,OFERTA_0,4,FALSE),QN495),1,0)</f>
        <v>#N/A</v>
      </c>
      <c r="QU495" s="498">
        <f t="shared" si="10445"/>
        <v>0</v>
      </c>
      <c r="QV495" s="498">
        <f t="shared" si="10446"/>
        <v>0</v>
      </c>
      <c r="QW495" s="498" t="e">
        <f t="shared" si="10447"/>
        <v>#N/A</v>
      </c>
      <c r="QX495" s="504">
        <f t="shared" si="10448"/>
        <v>0</v>
      </c>
      <c r="QY495" s="500">
        <f t="shared" si="10449"/>
        <v>0</v>
      </c>
      <c r="RB495" s="428"/>
      <c r="RC495" s="436"/>
      <c r="RD495" s="440"/>
      <c r="RE495" s="406"/>
      <c r="RF495" s="438"/>
      <c r="RG495" s="439"/>
      <c r="RH495" s="439"/>
      <c r="RI495" s="497"/>
      <c r="RJ495" s="497"/>
      <c r="RK495" s="501"/>
      <c r="RL495" s="501"/>
      <c r="RM495" s="501"/>
      <c r="RN495" s="501"/>
      <c r="RO495" s="505"/>
      <c r="RP495" s="503"/>
      <c r="RS495" s="428"/>
      <c r="RT495" s="436"/>
      <c r="RU495" s="440"/>
      <c r="RV495" s="406"/>
      <c r="RW495" s="438"/>
      <c r="RX495" s="439"/>
      <c r="RY495" s="439"/>
      <c r="RZ495" s="497"/>
      <c r="SA495" s="497"/>
      <c r="SB495" s="501"/>
      <c r="SC495" s="501"/>
      <c r="SD495" s="501"/>
      <c r="SE495" s="501"/>
      <c r="SF495" s="505"/>
      <c r="SG495" s="503"/>
      <c r="SJ495" s="428"/>
      <c r="SK495" s="436"/>
      <c r="SL495" s="440"/>
      <c r="SM495" s="406"/>
      <c r="SN495" s="438"/>
      <c r="SO495" s="439"/>
      <c r="SP495" s="439"/>
      <c r="SQ495" s="497"/>
      <c r="SR495" s="497"/>
      <c r="SS495" s="501"/>
      <c r="ST495" s="501"/>
      <c r="SU495" s="501"/>
      <c r="SV495" s="501"/>
      <c r="SW495" s="505"/>
      <c r="SX495" s="503"/>
    </row>
    <row r="496" spans="2:518" ht="28.5" hidden="1" customHeight="1" thickTop="1" thickBot="1">
      <c r="B496" s="577"/>
      <c r="C496" s="578"/>
      <c r="D496" s="579"/>
      <c r="E496" s="580"/>
      <c r="F496" s="581"/>
      <c r="G496" s="585"/>
      <c r="H496" s="595"/>
      <c r="K496" s="577"/>
      <c r="L496" s="767"/>
      <c r="M496" s="579"/>
      <c r="N496" s="580"/>
      <c r="O496" s="581"/>
      <c r="P496" s="585"/>
      <c r="Q496" s="1326"/>
      <c r="R496" s="497"/>
      <c r="S496" s="497"/>
      <c r="T496" s="498"/>
      <c r="U496" s="498"/>
      <c r="V496" s="498"/>
      <c r="W496" s="498"/>
      <c r="X496" s="504"/>
      <c r="Y496" s="500"/>
      <c r="Z496" s="486"/>
      <c r="AA496" s="486"/>
      <c r="AB496" s="577"/>
      <c r="AC496" s="767"/>
      <c r="AD496" s="579"/>
      <c r="AE496" s="580"/>
      <c r="AF496" s="581"/>
      <c r="AG496" s="585"/>
      <c r="AH496" s="1326"/>
      <c r="AI496" s="497"/>
      <c r="AJ496" s="497"/>
      <c r="AK496" s="498"/>
      <c r="AL496" s="498"/>
      <c r="AM496" s="498"/>
      <c r="AN496" s="498"/>
      <c r="AO496" s="504"/>
      <c r="AP496" s="500"/>
      <c r="AQ496" s="486"/>
      <c r="AR496" s="486"/>
      <c r="AS496" s="577"/>
      <c r="AT496" s="767"/>
      <c r="AU496" s="579"/>
      <c r="AV496" s="580"/>
      <c r="AW496" s="581"/>
      <c r="AX496" s="585"/>
      <c r="AY496" s="1326"/>
      <c r="AZ496" s="497"/>
      <c r="BA496" s="497"/>
      <c r="BB496" s="498"/>
      <c r="BC496" s="498"/>
      <c r="BD496" s="498"/>
      <c r="BE496" s="498"/>
      <c r="BF496" s="504"/>
      <c r="BG496" s="500"/>
      <c r="BJ496" s="577"/>
      <c r="BK496" s="767"/>
      <c r="BL496" s="579"/>
      <c r="BM496" s="580"/>
      <c r="BN496" s="581"/>
      <c r="BO496" s="585"/>
      <c r="BP496" s="1326"/>
      <c r="BQ496" s="497"/>
      <c r="BR496" s="497"/>
      <c r="BS496" s="498"/>
      <c r="BT496" s="498"/>
      <c r="BU496" s="498"/>
      <c r="BV496" s="498"/>
      <c r="BW496" s="504"/>
      <c r="BX496" s="500"/>
      <c r="CA496" s="577"/>
      <c r="CB496" s="767"/>
      <c r="CC496" s="579"/>
      <c r="CD496" s="580"/>
      <c r="CE496" s="581"/>
      <c r="CF496" s="585"/>
      <c r="CG496" s="1326"/>
      <c r="CH496" s="497"/>
      <c r="CI496" s="497"/>
      <c r="CJ496" s="498"/>
      <c r="CK496" s="498"/>
      <c r="CL496" s="498"/>
      <c r="CM496" s="498"/>
      <c r="CN496" s="504"/>
      <c r="CO496" s="500"/>
      <c r="CR496" s="577"/>
      <c r="CS496" s="767"/>
      <c r="CT496" s="579"/>
      <c r="CU496" s="580"/>
      <c r="CV496" s="581"/>
      <c r="CW496" s="585"/>
      <c r="CX496" s="1326"/>
      <c r="CY496" s="497"/>
      <c r="CZ496" s="497"/>
      <c r="DA496" s="498"/>
      <c r="DB496" s="498"/>
      <c r="DC496" s="498"/>
      <c r="DD496" s="498"/>
      <c r="DE496" s="504"/>
      <c r="DF496" s="500"/>
      <c r="DI496" s="577"/>
      <c r="DJ496" s="767"/>
      <c r="DK496" s="579"/>
      <c r="DL496" s="580"/>
      <c r="DM496" s="581"/>
      <c r="DN496" s="585"/>
      <c r="DO496" s="1326"/>
      <c r="DP496" s="497"/>
      <c r="DQ496" s="497"/>
      <c r="DR496" s="498"/>
      <c r="DS496" s="498"/>
      <c r="DT496" s="498"/>
      <c r="DU496" s="498"/>
      <c r="DV496" s="504"/>
      <c r="DW496" s="500"/>
      <c r="DZ496" s="577"/>
      <c r="EA496" s="767"/>
      <c r="EB496" s="579"/>
      <c r="EC496" s="580"/>
      <c r="ED496" s="581"/>
      <c r="EE496" s="585"/>
      <c r="EF496" s="1326"/>
      <c r="EG496" s="497"/>
      <c r="EH496" s="497"/>
      <c r="EI496" s="498"/>
      <c r="EJ496" s="498"/>
      <c r="EK496" s="498"/>
      <c r="EL496" s="498"/>
      <c r="EM496" s="504"/>
      <c r="EN496" s="500"/>
      <c r="EQ496" s="665"/>
      <c r="ER496" s="666"/>
      <c r="ES496" s="667"/>
      <c r="ET496" s="668"/>
      <c r="EU496" s="669"/>
      <c r="EV496" s="691"/>
      <c r="EW496" s="1326"/>
      <c r="EX496" s="497" t="e">
        <f>IF(EXACT(VLOOKUP(EQ496,OFERTA_0,2,FALSE),ER496),1,0)</f>
        <v>#N/A</v>
      </c>
      <c r="EY496" s="497" t="e">
        <f>IF(EXACT(VLOOKUP(EQ496,OFERTA_0,3,FALSE),ES496),1,0)</f>
        <v>#N/A</v>
      </c>
      <c r="EZ496" s="498" t="e">
        <f>IF(EXACT(VLOOKUP(EQ496,OFERTA_0,4,FALSE),ET496),1,0)</f>
        <v>#N/A</v>
      </c>
      <c r="FA496" s="498">
        <f t="shared" si="10355"/>
        <v>0</v>
      </c>
      <c r="FB496" s="498">
        <f t="shared" si="10356"/>
        <v>0</v>
      </c>
      <c r="FC496" s="498" t="e">
        <f t="shared" si="10357"/>
        <v>#N/A</v>
      </c>
      <c r="FD496" s="504">
        <f t="shared" si="10358"/>
        <v>0</v>
      </c>
      <c r="FE496" s="500">
        <f t="shared" si="10359"/>
        <v>0</v>
      </c>
      <c r="FH496" s="665"/>
      <c r="FI496" s="666"/>
      <c r="FJ496" s="667"/>
      <c r="FK496" s="668"/>
      <c r="FL496" s="669"/>
      <c r="FM496" s="691"/>
      <c r="FN496" s="1326"/>
      <c r="FO496" s="497" t="e">
        <f>IF(EXACT(VLOOKUP(FH496,OFERTA_0,2,FALSE),FI496),1,0)</f>
        <v>#N/A</v>
      </c>
      <c r="FP496" s="497" t="e">
        <f>IF(EXACT(VLOOKUP(FH496,OFERTA_0,3,FALSE),FJ496),1,0)</f>
        <v>#N/A</v>
      </c>
      <c r="FQ496" s="498" t="e">
        <f>IF(EXACT(VLOOKUP(FH496,OFERTA_0,4,FALSE),FK496),1,0)</f>
        <v>#N/A</v>
      </c>
      <c r="FR496" s="498">
        <f t="shared" si="10360"/>
        <v>0</v>
      </c>
      <c r="FS496" s="498">
        <f t="shared" si="10361"/>
        <v>0</v>
      </c>
      <c r="FT496" s="498" t="e">
        <f t="shared" si="10362"/>
        <v>#N/A</v>
      </c>
      <c r="FU496" s="504">
        <f t="shared" si="10363"/>
        <v>0</v>
      </c>
      <c r="FV496" s="500">
        <f t="shared" si="10364"/>
        <v>0</v>
      </c>
      <c r="FY496" s="665"/>
      <c r="FZ496" s="666"/>
      <c r="GA496" s="667"/>
      <c r="GB496" s="668"/>
      <c r="GC496" s="669"/>
      <c r="GD496" s="691"/>
      <c r="GE496" s="1326"/>
      <c r="GF496" s="497" t="e">
        <f>IF(EXACT(VLOOKUP(FY496,OFERTA_0,2,FALSE),FZ496),1,0)</f>
        <v>#N/A</v>
      </c>
      <c r="GG496" s="497" t="e">
        <f>IF(EXACT(VLOOKUP(FY496,OFERTA_0,3,FALSE),GA496),1,0)</f>
        <v>#N/A</v>
      </c>
      <c r="GH496" s="498" t="e">
        <f>IF(EXACT(VLOOKUP(FY496,OFERTA_0,4,FALSE),GB496),1,0)</f>
        <v>#N/A</v>
      </c>
      <c r="GI496" s="498">
        <f t="shared" si="10365"/>
        <v>0</v>
      </c>
      <c r="GJ496" s="498">
        <f t="shared" si="10366"/>
        <v>0</v>
      </c>
      <c r="GK496" s="498" t="e">
        <f t="shared" si="10367"/>
        <v>#N/A</v>
      </c>
      <c r="GL496" s="504">
        <f t="shared" si="10368"/>
        <v>0</v>
      </c>
      <c r="GM496" s="500">
        <f t="shared" si="10369"/>
        <v>0</v>
      </c>
      <c r="GP496" s="665"/>
      <c r="GQ496" s="666"/>
      <c r="GR496" s="667"/>
      <c r="GS496" s="668"/>
      <c r="GT496" s="669"/>
      <c r="GU496" s="691"/>
      <c r="GV496" s="1326"/>
      <c r="GW496" s="497" t="e">
        <f>IF(EXACT(VLOOKUP(GP496,OFERTA_0,2,FALSE),GQ496),1,0)</f>
        <v>#N/A</v>
      </c>
      <c r="GX496" s="497" t="e">
        <f>IF(EXACT(VLOOKUP(GP496,OFERTA_0,3,FALSE),GR496),1,0)</f>
        <v>#N/A</v>
      </c>
      <c r="GY496" s="498" t="e">
        <f>IF(EXACT(VLOOKUP(GP496,OFERTA_0,4,FALSE),GS496),1,0)</f>
        <v>#N/A</v>
      </c>
      <c r="GZ496" s="498">
        <f t="shared" si="10370"/>
        <v>0</v>
      </c>
      <c r="HA496" s="498">
        <f t="shared" si="10371"/>
        <v>0</v>
      </c>
      <c r="HB496" s="498" t="e">
        <f t="shared" si="10372"/>
        <v>#N/A</v>
      </c>
      <c r="HC496" s="504">
        <f t="shared" si="10373"/>
        <v>0</v>
      </c>
      <c r="HD496" s="500">
        <f t="shared" si="10374"/>
        <v>0</v>
      </c>
      <c r="HG496" s="665"/>
      <c r="HH496" s="666"/>
      <c r="HI496" s="667"/>
      <c r="HJ496" s="668"/>
      <c r="HK496" s="669"/>
      <c r="HL496" s="691"/>
      <c r="HM496" s="1326"/>
      <c r="HN496" s="497" t="e">
        <f>IF(EXACT(VLOOKUP(HG496,OFERTA_0,2,FALSE),HH496),1,0)</f>
        <v>#N/A</v>
      </c>
      <c r="HO496" s="497" t="e">
        <f>IF(EXACT(VLOOKUP(HG496,OFERTA_0,3,FALSE),HI496),1,0)</f>
        <v>#N/A</v>
      </c>
      <c r="HP496" s="498" t="e">
        <f>IF(EXACT(VLOOKUP(HG496,OFERTA_0,4,FALSE),HJ496),1,0)</f>
        <v>#N/A</v>
      </c>
      <c r="HQ496" s="498">
        <f t="shared" si="10375"/>
        <v>0</v>
      </c>
      <c r="HR496" s="498">
        <f t="shared" si="10376"/>
        <v>0</v>
      </c>
      <c r="HS496" s="498" t="e">
        <f t="shared" si="10377"/>
        <v>#N/A</v>
      </c>
      <c r="HT496" s="504">
        <f t="shared" si="10378"/>
        <v>0</v>
      </c>
      <c r="HU496" s="500">
        <f t="shared" si="10379"/>
        <v>0</v>
      </c>
      <c r="HX496" s="665"/>
      <c r="HY496" s="666"/>
      <c r="HZ496" s="667"/>
      <c r="IA496" s="668"/>
      <c r="IB496" s="669"/>
      <c r="IC496" s="691"/>
      <c r="ID496" s="1326"/>
      <c r="IE496" s="497" t="e">
        <f>IF(EXACT(VLOOKUP(HX496,OFERTA_0,2,FALSE),HY496),1,0)</f>
        <v>#N/A</v>
      </c>
      <c r="IF496" s="497" t="e">
        <f>IF(EXACT(VLOOKUP(HX496,OFERTA_0,3,FALSE),HZ496),1,0)</f>
        <v>#N/A</v>
      </c>
      <c r="IG496" s="498" t="e">
        <f>IF(EXACT(VLOOKUP(HX496,OFERTA_0,4,FALSE),IA496),1,0)</f>
        <v>#N/A</v>
      </c>
      <c r="IH496" s="498">
        <f t="shared" si="10380"/>
        <v>0</v>
      </c>
      <c r="II496" s="498">
        <f t="shared" si="10381"/>
        <v>0</v>
      </c>
      <c r="IJ496" s="498" t="e">
        <f t="shared" si="10382"/>
        <v>#N/A</v>
      </c>
      <c r="IK496" s="504">
        <f t="shared" si="10383"/>
        <v>0</v>
      </c>
      <c r="IL496" s="500">
        <f t="shared" si="10384"/>
        <v>0</v>
      </c>
      <c r="IO496" s="665"/>
      <c r="IP496" s="666"/>
      <c r="IQ496" s="667"/>
      <c r="IR496" s="668"/>
      <c r="IS496" s="669"/>
      <c r="IT496" s="691"/>
      <c r="IU496" s="1326"/>
      <c r="IV496" s="497" t="e">
        <f>IF(EXACT(VLOOKUP(IO496,OFERTA_0,2,FALSE),IP496),1,0)</f>
        <v>#N/A</v>
      </c>
      <c r="IW496" s="497" t="e">
        <f>IF(EXACT(VLOOKUP(IO496,OFERTA_0,3,FALSE),IQ496),1,0)</f>
        <v>#N/A</v>
      </c>
      <c r="IX496" s="498" t="e">
        <f>IF(EXACT(VLOOKUP(IO496,OFERTA_0,4,FALSE),IR496),1,0)</f>
        <v>#N/A</v>
      </c>
      <c r="IY496" s="498">
        <f t="shared" si="10385"/>
        <v>0</v>
      </c>
      <c r="IZ496" s="498">
        <f t="shared" si="10386"/>
        <v>0</v>
      </c>
      <c r="JA496" s="498" t="e">
        <f t="shared" si="10387"/>
        <v>#N/A</v>
      </c>
      <c r="JB496" s="504">
        <f t="shared" si="10388"/>
        <v>0</v>
      </c>
      <c r="JC496" s="500">
        <f t="shared" si="10389"/>
        <v>0</v>
      </c>
      <c r="JF496" s="665"/>
      <c r="JG496" s="666"/>
      <c r="JH496" s="667"/>
      <c r="JI496" s="668"/>
      <c r="JJ496" s="669"/>
      <c r="JK496" s="691"/>
      <c r="JL496" s="1326"/>
      <c r="JM496" s="497" t="e">
        <f>IF(EXACT(VLOOKUP(JF496,OFERTA_0,2,FALSE),JG496),1,0)</f>
        <v>#N/A</v>
      </c>
      <c r="JN496" s="497" t="e">
        <f>IF(EXACT(VLOOKUP(JF496,OFERTA_0,3,FALSE),JH496),1,0)</f>
        <v>#N/A</v>
      </c>
      <c r="JO496" s="498" t="e">
        <f>IF(EXACT(VLOOKUP(JF496,OFERTA_0,4,FALSE),JI496),1,0)</f>
        <v>#N/A</v>
      </c>
      <c r="JP496" s="498">
        <f t="shared" si="10390"/>
        <v>0</v>
      </c>
      <c r="JQ496" s="498">
        <f t="shared" si="10391"/>
        <v>0</v>
      </c>
      <c r="JR496" s="498" t="e">
        <f t="shared" si="10392"/>
        <v>#N/A</v>
      </c>
      <c r="JS496" s="504">
        <f t="shared" si="10393"/>
        <v>0</v>
      </c>
      <c r="JT496" s="500">
        <f t="shared" si="10394"/>
        <v>0</v>
      </c>
      <c r="JW496" s="665"/>
      <c r="JX496" s="666"/>
      <c r="JY496" s="667"/>
      <c r="JZ496" s="668"/>
      <c r="KA496" s="669"/>
      <c r="KB496" s="691"/>
      <c r="KC496" s="1326"/>
      <c r="KD496" s="497" t="e">
        <f>IF(EXACT(VLOOKUP(JW496,OFERTA_0,2,FALSE),JX496),1,0)</f>
        <v>#N/A</v>
      </c>
      <c r="KE496" s="497" t="e">
        <f>IF(EXACT(VLOOKUP(JW496,OFERTA_0,3,FALSE),JY496),1,0)</f>
        <v>#N/A</v>
      </c>
      <c r="KF496" s="498" t="e">
        <f>IF(EXACT(VLOOKUP(JW496,OFERTA_0,4,FALSE),JZ496),1,0)</f>
        <v>#N/A</v>
      </c>
      <c r="KG496" s="498">
        <f t="shared" si="10395"/>
        <v>0</v>
      </c>
      <c r="KH496" s="498">
        <f t="shared" si="10396"/>
        <v>0</v>
      </c>
      <c r="KI496" s="498" t="e">
        <f t="shared" si="10397"/>
        <v>#N/A</v>
      </c>
      <c r="KJ496" s="504">
        <f t="shared" si="10398"/>
        <v>0</v>
      </c>
      <c r="KK496" s="500">
        <f t="shared" si="10399"/>
        <v>0</v>
      </c>
      <c r="KN496" s="665"/>
      <c r="KO496" s="666"/>
      <c r="KP496" s="667"/>
      <c r="KQ496" s="668"/>
      <c r="KR496" s="669"/>
      <c r="KS496" s="691"/>
      <c r="KT496" s="1326"/>
      <c r="KU496" s="497" t="e">
        <f>IF(EXACT(VLOOKUP(KN496,OFERTA_0,2,FALSE),KO496),1,0)</f>
        <v>#N/A</v>
      </c>
      <c r="KV496" s="497" t="e">
        <f>IF(EXACT(VLOOKUP(KN496,OFERTA_0,3,FALSE),KP496),1,0)</f>
        <v>#N/A</v>
      </c>
      <c r="KW496" s="498" t="e">
        <f>IF(EXACT(VLOOKUP(KN496,OFERTA_0,4,FALSE),KQ496),1,0)</f>
        <v>#N/A</v>
      </c>
      <c r="KX496" s="498">
        <f t="shared" si="10400"/>
        <v>0</v>
      </c>
      <c r="KY496" s="498">
        <f t="shared" si="10401"/>
        <v>0</v>
      </c>
      <c r="KZ496" s="498" t="e">
        <f t="shared" si="10402"/>
        <v>#N/A</v>
      </c>
      <c r="LA496" s="504">
        <f t="shared" si="10403"/>
        <v>0</v>
      </c>
      <c r="LB496" s="500">
        <f t="shared" si="10404"/>
        <v>0</v>
      </c>
      <c r="LE496" s="665"/>
      <c r="LF496" s="666"/>
      <c r="LG496" s="667"/>
      <c r="LH496" s="668"/>
      <c r="LI496" s="669"/>
      <c r="LJ496" s="691"/>
      <c r="LK496" s="1326"/>
      <c r="LL496" s="497" t="e">
        <f>IF(EXACT(VLOOKUP(LE496,OFERTA_0,2,FALSE),LF496),1,0)</f>
        <v>#N/A</v>
      </c>
      <c r="LM496" s="497" t="e">
        <f>IF(EXACT(VLOOKUP(LE496,OFERTA_0,3,FALSE),LG496),1,0)</f>
        <v>#N/A</v>
      </c>
      <c r="LN496" s="498" t="e">
        <f>IF(EXACT(VLOOKUP(LE496,OFERTA_0,4,FALSE),LH496),1,0)</f>
        <v>#N/A</v>
      </c>
      <c r="LO496" s="498">
        <f t="shared" si="10405"/>
        <v>0</v>
      </c>
      <c r="LP496" s="498">
        <f t="shared" si="10406"/>
        <v>0</v>
      </c>
      <c r="LQ496" s="498" t="e">
        <f t="shared" si="10407"/>
        <v>#N/A</v>
      </c>
      <c r="LR496" s="504">
        <f t="shared" si="10408"/>
        <v>0</v>
      </c>
      <c r="LS496" s="500">
        <f t="shared" si="10409"/>
        <v>0</v>
      </c>
      <c r="LV496" s="665"/>
      <c r="LW496" s="666"/>
      <c r="LX496" s="667"/>
      <c r="LY496" s="668"/>
      <c r="LZ496" s="669"/>
      <c r="MA496" s="691"/>
      <c r="MB496" s="1326"/>
      <c r="MC496" s="497" t="e">
        <f>IF(EXACT(VLOOKUP(LV496,OFERTA_0,2,FALSE),LW496),1,0)</f>
        <v>#N/A</v>
      </c>
      <c r="MD496" s="497" t="e">
        <f>IF(EXACT(VLOOKUP(LV496,OFERTA_0,3,FALSE),LX496),1,0)</f>
        <v>#N/A</v>
      </c>
      <c r="ME496" s="498" t="e">
        <f>IF(EXACT(VLOOKUP(LV496,OFERTA_0,4,FALSE),LY496),1,0)</f>
        <v>#N/A</v>
      </c>
      <c r="MF496" s="498">
        <f t="shared" si="10410"/>
        <v>0</v>
      </c>
      <c r="MG496" s="498">
        <f t="shared" si="10411"/>
        <v>0</v>
      </c>
      <c r="MH496" s="498" t="e">
        <f t="shared" si="10412"/>
        <v>#N/A</v>
      </c>
      <c r="MI496" s="504">
        <f t="shared" si="10413"/>
        <v>0</v>
      </c>
      <c r="MJ496" s="500">
        <f t="shared" si="10414"/>
        <v>0</v>
      </c>
      <c r="MM496" s="665"/>
      <c r="MN496" s="666"/>
      <c r="MO496" s="667"/>
      <c r="MP496" s="668"/>
      <c r="MQ496" s="669"/>
      <c r="MR496" s="691"/>
      <c r="MS496" s="1326"/>
      <c r="MT496" s="497" t="e">
        <f>IF(EXACT(VLOOKUP(MM496,OFERTA_0,2,FALSE),MN496),1,0)</f>
        <v>#N/A</v>
      </c>
      <c r="MU496" s="497" t="e">
        <f>IF(EXACT(VLOOKUP(MM496,OFERTA_0,3,FALSE),MO496),1,0)</f>
        <v>#N/A</v>
      </c>
      <c r="MV496" s="498" t="e">
        <f>IF(EXACT(VLOOKUP(MM496,OFERTA_0,4,FALSE),MP496),1,0)</f>
        <v>#N/A</v>
      </c>
      <c r="MW496" s="498">
        <f t="shared" si="10415"/>
        <v>0</v>
      </c>
      <c r="MX496" s="498">
        <f t="shared" si="10416"/>
        <v>0</v>
      </c>
      <c r="MY496" s="498" t="e">
        <f t="shared" si="10417"/>
        <v>#N/A</v>
      </c>
      <c r="MZ496" s="504">
        <f t="shared" si="10418"/>
        <v>0</v>
      </c>
      <c r="NA496" s="500">
        <f t="shared" si="10419"/>
        <v>0</v>
      </c>
      <c r="ND496" s="665"/>
      <c r="NE496" s="666"/>
      <c r="NF496" s="667"/>
      <c r="NG496" s="668"/>
      <c r="NH496" s="669"/>
      <c r="NI496" s="691"/>
      <c r="NJ496" s="1326"/>
      <c r="NK496" s="497" t="e">
        <f>IF(EXACT(VLOOKUP(ND496,OFERTA_0,2,FALSE),NE496),1,0)</f>
        <v>#N/A</v>
      </c>
      <c r="NL496" s="497" t="e">
        <f>IF(EXACT(VLOOKUP(ND496,OFERTA_0,3,FALSE),NF496),1,0)</f>
        <v>#N/A</v>
      </c>
      <c r="NM496" s="498" t="e">
        <f>IF(EXACT(VLOOKUP(ND496,OFERTA_0,4,FALSE),NG496),1,0)</f>
        <v>#N/A</v>
      </c>
      <c r="NN496" s="498">
        <f t="shared" si="10420"/>
        <v>0</v>
      </c>
      <c r="NO496" s="498">
        <f t="shared" si="10421"/>
        <v>0</v>
      </c>
      <c r="NP496" s="498" t="e">
        <f t="shared" si="10422"/>
        <v>#N/A</v>
      </c>
      <c r="NQ496" s="504">
        <f t="shared" si="10423"/>
        <v>0</v>
      </c>
      <c r="NR496" s="500">
        <f t="shared" si="10424"/>
        <v>0</v>
      </c>
      <c r="NU496" s="665"/>
      <c r="NV496" s="666"/>
      <c r="NW496" s="667"/>
      <c r="NX496" s="668"/>
      <c r="NY496" s="669"/>
      <c r="NZ496" s="691"/>
      <c r="OA496" s="1326"/>
      <c r="OB496" s="497" t="e">
        <f>IF(EXACT(VLOOKUP(NU496,OFERTA_0,2,FALSE),NV496),1,0)</f>
        <v>#N/A</v>
      </c>
      <c r="OC496" s="497" t="e">
        <f>IF(EXACT(VLOOKUP(NU496,OFERTA_0,3,FALSE),NW496),1,0)</f>
        <v>#N/A</v>
      </c>
      <c r="OD496" s="498" t="e">
        <f>IF(EXACT(VLOOKUP(NU496,OFERTA_0,4,FALSE),NX496),1,0)</f>
        <v>#N/A</v>
      </c>
      <c r="OE496" s="498">
        <f t="shared" si="10425"/>
        <v>0</v>
      </c>
      <c r="OF496" s="498">
        <f t="shared" si="10426"/>
        <v>0</v>
      </c>
      <c r="OG496" s="498" t="e">
        <f t="shared" si="10427"/>
        <v>#N/A</v>
      </c>
      <c r="OH496" s="504">
        <f t="shared" si="10428"/>
        <v>0</v>
      </c>
      <c r="OI496" s="500">
        <f t="shared" si="10429"/>
        <v>0</v>
      </c>
      <c r="OL496" s="665"/>
      <c r="OM496" s="666"/>
      <c r="ON496" s="667"/>
      <c r="OO496" s="668"/>
      <c r="OP496" s="669"/>
      <c r="OQ496" s="691"/>
      <c r="OR496" s="1326"/>
      <c r="OS496" s="497" t="e">
        <f>IF(EXACT(VLOOKUP(OL496,OFERTA_0,2,FALSE),OM496),1,0)</f>
        <v>#N/A</v>
      </c>
      <c r="OT496" s="497" t="e">
        <f>IF(EXACT(VLOOKUP(OL496,OFERTA_0,3,FALSE),ON496),1,0)</f>
        <v>#N/A</v>
      </c>
      <c r="OU496" s="498" t="e">
        <f>IF(EXACT(VLOOKUP(OL496,OFERTA_0,4,FALSE),OO496),1,0)</f>
        <v>#N/A</v>
      </c>
      <c r="OV496" s="498">
        <f t="shared" si="10430"/>
        <v>0</v>
      </c>
      <c r="OW496" s="498">
        <f t="shared" si="10431"/>
        <v>0</v>
      </c>
      <c r="OX496" s="498" t="e">
        <f t="shared" si="10432"/>
        <v>#N/A</v>
      </c>
      <c r="OY496" s="504">
        <f t="shared" si="10433"/>
        <v>0</v>
      </c>
      <c r="OZ496" s="500">
        <f t="shared" si="10434"/>
        <v>0</v>
      </c>
      <c r="PC496" s="665"/>
      <c r="PD496" s="666"/>
      <c r="PE496" s="667"/>
      <c r="PF496" s="668"/>
      <c r="PG496" s="669"/>
      <c r="PH496" s="691"/>
      <c r="PI496" s="1326"/>
      <c r="PJ496" s="497" t="e">
        <f>IF(EXACT(VLOOKUP(PC496,OFERTA_0,2,FALSE),PD496),1,0)</f>
        <v>#N/A</v>
      </c>
      <c r="PK496" s="497" t="e">
        <f>IF(EXACT(VLOOKUP(PC496,OFERTA_0,3,FALSE),PE496),1,0)</f>
        <v>#N/A</v>
      </c>
      <c r="PL496" s="498" t="e">
        <f>IF(EXACT(VLOOKUP(PC496,OFERTA_0,4,FALSE),PF496),1,0)</f>
        <v>#N/A</v>
      </c>
      <c r="PM496" s="498">
        <f t="shared" si="10435"/>
        <v>0</v>
      </c>
      <c r="PN496" s="498">
        <f t="shared" si="10436"/>
        <v>0</v>
      </c>
      <c r="PO496" s="498" t="e">
        <f t="shared" si="10437"/>
        <v>#N/A</v>
      </c>
      <c r="PP496" s="504">
        <f t="shared" si="10438"/>
        <v>0</v>
      </c>
      <c r="PQ496" s="500">
        <f t="shared" si="10439"/>
        <v>0</v>
      </c>
      <c r="PT496" s="665"/>
      <c r="PU496" s="666"/>
      <c r="PV496" s="667"/>
      <c r="PW496" s="668"/>
      <c r="PX496" s="669"/>
      <c r="PY496" s="691"/>
      <c r="PZ496" s="1326"/>
      <c r="QA496" s="497" t="e">
        <f>IF(EXACT(VLOOKUP(PT496,OFERTA_0,2,FALSE),PU496),1,0)</f>
        <v>#N/A</v>
      </c>
      <c r="QB496" s="497" t="e">
        <f>IF(EXACT(VLOOKUP(PT496,OFERTA_0,3,FALSE),PV496),1,0)</f>
        <v>#N/A</v>
      </c>
      <c r="QC496" s="498" t="e">
        <f>IF(EXACT(VLOOKUP(PT496,OFERTA_0,4,FALSE),PW496),1,0)</f>
        <v>#N/A</v>
      </c>
      <c r="QD496" s="498">
        <f t="shared" si="10440"/>
        <v>0</v>
      </c>
      <c r="QE496" s="498">
        <f t="shared" si="10441"/>
        <v>0</v>
      </c>
      <c r="QF496" s="498" t="e">
        <f t="shared" si="10442"/>
        <v>#N/A</v>
      </c>
      <c r="QG496" s="504">
        <f t="shared" si="10443"/>
        <v>0</v>
      </c>
      <c r="QH496" s="500">
        <f t="shared" si="10444"/>
        <v>0</v>
      </c>
      <c r="QK496" s="665"/>
      <c r="QL496" s="666"/>
      <c r="QM496" s="667"/>
      <c r="QN496" s="668"/>
      <c r="QO496" s="669"/>
      <c r="QP496" s="691"/>
      <c r="QQ496" s="1326"/>
      <c r="QR496" s="497" t="e">
        <f>IF(EXACT(VLOOKUP(QK496,OFERTA_0,2,FALSE),QL496),1,0)</f>
        <v>#N/A</v>
      </c>
      <c r="QS496" s="497" t="e">
        <f>IF(EXACT(VLOOKUP(QK496,OFERTA_0,3,FALSE),QM496),1,0)</f>
        <v>#N/A</v>
      </c>
      <c r="QT496" s="498" t="e">
        <f>IF(EXACT(VLOOKUP(QK496,OFERTA_0,4,FALSE),QN496),1,0)</f>
        <v>#N/A</v>
      </c>
      <c r="QU496" s="498">
        <f t="shared" si="10445"/>
        <v>0</v>
      </c>
      <c r="QV496" s="498">
        <f t="shared" si="10446"/>
        <v>0</v>
      </c>
      <c r="QW496" s="498" t="e">
        <f t="shared" si="10447"/>
        <v>#N/A</v>
      </c>
      <c r="QX496" s="504">
        <f t="shared" si="10448"/>
        <v>0</v>
      </c>
      <c r="QY496" s="500">
        <f t="shared" si="10449"/>
        <v>0</v>
      </c>
      <c r="RB496" s="428"/>
      <c r="RC496" s="436"/>
      <c r="RD496" s="440"/>
      <c r="RE496" s="406"/>
      <c r="RF496" s="438"/>
      <c r="RG496" s="439"/>
      <c r="RH496" s="439"/>
      <c r="RI496" s="497"/>
      <c r="RJ496" s="497"/>
      <c r="RK496" s="501"/>
      <c r="RL496" s="501"/>
      <c r="RM496" s="501"/>
      <c r="RN496" s="501"/>
      <c r="RO496" s="505"/>
      <c r="RP496" s="503"/>
      <c r="RS496" s="428"/>
      <c r="RT496" s="436"/>
      <c r="RU496" s="440"/>
      <c r="RV496" s="406"/>
      <c r="RW496" s="438"/>
      <c r="RX496" s="439"/>
      <c r="RY496" s="439"/>
      <c r="RZ496" s="497"/>
      <c r="SA496" s="497"/>
      <c r="SB496" s="501"/>
      <c r="SC496" s="501"/>
      <c r="SD496" s="501"/>
      <c r="SE496" s="501"/>
      <c r="SF496" s="505"/>
      <c r="SG496" s="503"/>
      <c r="SJ496" s="428"/>
      <c r="SK496" s="436"/>
      <c r="SL496" s="440"/>
      <c r="SM496" s="406"/>
      <c r="SN496" s="438"/>
      <c r="SO496" s="439"/>
      <c r="SP496" s="439"/>
      <c r="SQ496" s="497"/>
      <c r="SR496" s="497"/>
      <c r="SS496" s="501"/>
      <c r="ST496" s="501"/>
      <c r="SU496" s="501"/>
      <c r="SV496" s="501"/>
      <c r="SW496" s="505"/>
      <c r="SX496" s="503"/>
    </row>
    <row r="497" spans="2:518" ht="28.5" hidden="1" customHeight="1" thickTop="1" thickBot="1">
      <c r="B497" s="571"/>
      <c r="C497" s="572"/>
      <c r="D497" s="573"/>
      <c r="E497" s="574"/>
      <c r="F497" s="575"/>
      <c r="G497" s="576"/>
      <c r="H497" s="595"/>
      <c r="K497" s="571"/>
      <c r="L497" s="766"/>
      <c r="M497" s="573"/>
      <c r="N497" s="574"/>
      <c r="O497" s="575"/>
      <c r="P497" s="576"/>
      <c r="Q497" s="1326"/>
      <c r="R497" s="497"/>
      <c r="S497" s="497"/>
      <c r="T497" s="501"/>
      <c r="U497" s="501"/>
      <c r="V497" s="501"/>
      <c r="W497" s="501"/>
      <c r="X497" s="505"/>
      <c r="Y497" s="503"/>
      <c r="Z497" s="486"/>
      <c r="AA497" s="486"/>
      <c r="AB497" s="571"/>
      <c r="AC497" s="766"/>
      <c r="AD497" s="573"/>
      <c r="AE497" s="574"/>
      <c r="AF497" s="575"/>
      <c r="AG497" s="576"/>
      <c r="AH497" s="1326"/>
      <c r="AI497" s="497"/>
      <c r="AJ497" s="497"/>
      <c r="AK497" s="501"/>
      <c r="AL497" s="501"/>
      <c r="AM497" s="501"/>
      <c r="AN497" s="501"/>
      <c r="AO497" s="505"/>
      <c r="AP497" s="503"/>
      <c r="AQ497" s="486"/>
      <c r="AR497" s="486"/>
      <c r="AS497" s="571"/>
      <c r="AT497" s="766"/>
      <c r="AU497" s="573"/>
      <c r="AV497" s="574"/>
      <c r="AW497" s="575"/>
      <c r="AX497" s="576"/>
      <c r="AY497" s="1326"/>
      <c r="AZ497" s="497"/>
      <c r="BA497" s="497"/>
      <c r="BB497" s="501"/>
      <c r="BC497" s="501"/>
      <c r="BD497" s="501"/>
      <c r="BE497" s="501"/>
      <c r="BF497" s="505"/>
      <c r="BG497" s="503"/>
      <c r="BJ497" s="571"/>
      <c r="BK497" s="766"/>
      <c r="BL497" s="573"/>
      <c r="BM497" s="574"/>
      <c r="BN497" s="575"/>
      <c r="BO497" s="576"/>
      <c r="BP497" s="1326"/>
      <c r="BQ497" s="497"/>
      <c r="BR497" s="497"/>
      <c r="BS497" s="501"/>
      <c r="BT497" s="501"/>
      <c r="BU497" s="501"/>
      <c r="BV497" s="501"/>
      <c r="BW497" s="505"/>
      <c r="BX497" s="503"/>
      <c r="CA497" s="571"/>
      <c r="CB497" s="766"/>
      <c r="CC497" s="573"/>
      <c r="CD497" s="574"/>
      <c r="CE497" s="575"/>
      <c r="CF497" s="576"/>
      <c r="CG497" s="1326"/>
      <c r="CH497" s="497"/>
      <c r="CI497" s="497"/>
      <c r="CJ497" s="501"/>
      <c r="CK497" s="501"/>
      <c r="CL497" s="501"/>
      <c r="CM497" s="501"/>
      <c r="CN497" s="505"/>
      <c r="CO497" s="503"/>
      <c r="CR497" s="571"/>
      <c r="CS497" s="766"/>
      <c r="CT497" s="573"/>
      <c r="CU497" s="574"/>
      <c r="CV497" s="575"/>
      <c r="CW497" s="576"/>
      <c r="CX497" s="1326"/>
      <c r="CY497" s="497"/>
      <c r="CZ497" s="497"/>
      <c r="DA497" s="501"/>
      <c r="DB497" s="501"/>
      <c r="DC497" s="501"/>
      <c r="DD497" s="501"/>
      <c r="DE497" s="505"/>
      <c r="DF497" s="503"/>
      <c r="DI497" s="571"/>
      <c r="DJ497" s="766"/>
      <c r="DK497" s="573"/>
      <c r="DL497" s="574"/>
      <c r="DM497" s="575"/>
      <c r="DN497" s="576"/>
      <c r="DO497" s="1326"/>
      <c r="DP497" s="497"/>
      <c r="DQ497" s="497"/>
      <c r="DR497" s="501"/>
      <c r="DS497" s="501"/>
      <c r="DT497" s="501"/>
      <c r="DU497" s="501"/>
      <c r="DV497" s="505"/>
      <c r="DW497" s="503"/>
      <c r="DZ497" s="571"/>
      <c r="EA497" s="766"/>
      <c r="EB497" s="573"/>
      <c r="EC497" s="574"/>
      <c r="ED497" s="575"/>
      <c r="EE497" s="576"/>
      <c r="EF497" s="1326"/>
      <c r="EG497" s="497"/>
      <c r="EH497" s="497"/>
      <c r="EI497" s="501"/>
      <c r="EJ497" s="501"/>
      <c r="EK497" s="501"/>
      <c r="EL497" s="501"/>
      <c r="EM497" s="505"/>
      <c r="EN497" s="503"/>
      <c r="EQ497" s="659"/>
      <c r="ER497" s="660"/>
      <c r="ES497" s="661"/>
      <c r="ET497" s="662"/>
      <c r="EU497" s="663"/>
      <c r="EV497" s="664"/>
      <c r="EW497" s="1326"/>
      <c r="EX497" s="497"/>
      <c r="EY497" s="497"/>
      <c r="EZ497" s="501"/>
      <c r="FA497" s="501"/>
      <c r="FB497" s="501"/>
      <c r="FC497" s="501"/>
      <c r="FD497" s="505"/>
      <c r="FE497" s="503"/>
      <c r="FH497" s="659"/>
      <c r="FI497" s="660"/>
      <c r="FJ497" s="661"/>
      <c r="FK497" s="662"/>
      <c r="FL497" s="663"/>
      <c r="FM497" s="664"/>
      <c r="FN497" s="1326"/>
      <c r="FO497" s="497"/>
      <c r="FP497" s="497"/>
      <c r="FQ497" s="501"/>
      <c r="FR497" s="501"/>
      <c r="FS497" s="501"/>
      <c r="FT497" s="501"/>
      <c r="FU497" s="505"/>
      <c r="FV497" s="503"/>
      <c r="FY497" s="659"/>
      <c r="FZ497" s="660"/>
      <c r="GA497" s="661"/>
      <c r="GB497" s="662"/>
      <c r="GC497" s="663"/>
      <c r="GD497" s="664"/>
      <c r="GE497" s="1326"/>
      <c r="GF497" s="497"/>
      <c r="GG497" s="497"/>
      <c r="GH497" s="501"/>
      <c r="GI497" s="501"/>
      <c r="GJ497" s="501"/>
      <c r="GK497" s="501"/>
      <c r="GL497" s="505"/>
      <c r="GM497" s="503"/>
      <c r="GP497" s="659"/>
      <c r="GQ497" s="660"/>
      <c r="GR497" s="661"/>
      <c r="GS497" s="662"/>
      <c r="GT497" s="663"/>
      <c r="GU497" s="664"/>
      <c r="GV497" s="1326"/>
      <c r="GW497" s="497"/>
      <c r="GX497" s="497"/>
      <c r="GY497" s="501"/>
      <c r="GZ497" s="501"/>
      <c r="HA497" s="501"/>
      <c r="HB497" s="501"/>
      <c r="HC497" s="505"/>
      <c r="HD497" s="503"/>
      <c r="HG497" s="659"/>
      <c r="HH497" s="660"/>
      <c r="HI497" s="661"/>
      <c r="HJ497" s="662"/>
      <c r="HK497" s="663"/>
      <c r="HL497" s="664"/>
      <c r="HM497" s="1326"/>
      <c r="HN497" s="497"/>
      <c r="HO497" s="497"/>
      <c r="HP497" s="501"/>
      <c r="HQ497" s="501"/>
      <c r="HR497" s="501"/>
      <c r="HS497" s="501"/>
      <c r="HT497" s="505"/>
      <c r="HU497" s="503"/>
      <c r="HX497" s="659"/>
      <c r="HY497" s="660"/>
      <c r="HZ497" s="661"/>
      <c r="IA497" s="662"/>
      <c r="IB497" s="663"/>
      <c r="IC497" s="664"/>
      <c r="ID497" s="1326"/>
      <c r="IE497" s="497"/>
      <c r="IF497" s="497"/>
      <c r="IG497" s="501"/>
      <c r="IH497" s="501"/>
      <c r="II497" s="501"/>
      <c r="IJ497" s="501"/>
      <c r="IK497" s="505"/>
      <c r="IL497" s="503"/>
      <c r="IO497" s="659"/>
      <c r="IP497" s="660"/>
      <c r="IQ497" s="661"/>
      <c r="IR497" s="662"/>
      <c r="IS497" s="663"/>
      <c r="IT497" s="664"/>
      <c r="IU497" s="1326"/>
      <c r="IV497" s="497"/>
      <c r="IW497" s="497"/>
      <c r="IX497" s="501"/>
      <c r="IY497" s="501"/>
      <c r="IZ497" s="501"/>
      <c r="JA497" s="501"/>
      <c r="JB497" s="505"/>
      <c r="JC497" s="503"/>
      <c r="JF497" s="659"/>
      <c r="JG497" s="660"/>
      <c r="JH497" s="661"/>
      <c r="JI497" s="662"/>
      <c r="JJ497" s="663"/>
      <c r="JK497" s="664"/>
      <c r="JL497" s="1326"/>
      <c r="JM497" s="497"/>
      <c r="JN497" s="497"/>
      <c r="JO497" s="501"/>
      <c r="JP497" s="501"/>
      <c r="JQ497" s="501"/>
      <c r="JR497" s="501"/>
      <c r="JS497" s="505"/>
      <c r="JT497" s="503"/>
      <c r="JW497" s="659"/>
      <c r="JX497" s="660"/>
      <c r="JY497" s="661"/>
      <c r="JZ497" s="662"/>
      <c r="KA497" s="663"/>
      <c r="KB497" s="664"/>
      <c r="KC497" s="1326"/>
      <c r="KD497" s="497"/>
      <c r="KE497" s="497"/>
      <c r="KF497" s="501"/>
      <c r="KG497" s="501"/>
      <c r="KH497" s="501"/>
      <c r="KI497" s="501"/>
      <c r="KJ497" s="505"/>
      <c r="KK497" s="503"/>
      <c r="KN497" s="659"/>
      <c r="KO497" s="660"/>
      <c r="KP497" s="661"/>
      <c r="KQ497" s="662"/>
      <c r="KR497" s="663"/>
      <c r="KS497" s="664"/>
      <c r="KT497" s="1326"/>
      <c r="KU497" s="497"/>
      <c r="KV497" s="497"/>
      <c r="KW497" s="501"/>
      <c r="KX497" s="501"/>
      <c r="KY497" s="501"/>
      <c r="KZ497" s="501"/>
      <c r="LA497" s="505"/>
      <c r="LB497" s="503"/>
      <c r="LE497" s="659"/>
      <c r="LF497" s="660"/>
      <c r="LG497" s="661"/>
      <c r="LH497" s="662"/>
      <c r="LI497" s="663"/>
      <c r="LJ497" s="664"/>
      <c r="LK497" s="1326"/>
      <c r="LL497" s="497"/>
      <c r="LM497" s="497"/>
      <c r="LN497" s="501"/>
      <c r="LO497" s="501"/>
      <c r="LP497" s="501"/>
      <c r="LQ497" s="501"/>
      <c r="LR497" s="505"/>
      <c r="LS497" s="503"/>
      <c r="LV497" s="659"/>
      <c r="LW497" s="660"/>
      <c r="LX497" s="661"/>
      <c r="LY497" s="662"/>
      <c r="LZ497" s="663"/>
      <c r="MA497" s="664"/>
      <c r="MB497" s="1326"/>
      <c r="MC497" s="497"/>
      <c r="MD497" s="497"/>
      <c r="ME497" s="501"/>
      <c r="MF497" s="501"/>
      <c r="MG497" s="501"/>
      <c r="MH497" s="501"/>
      <c r="MI497" s="505"/>
      <c r="MJ497" s="503"/>
      <c r="MM497" s="659"/>
      <c r="MN497" s="660"/>
      <c r="MO497" s="661"/>
      <c r="MP497" s="662"/>
      <c r="MQ497" s="663"/>
      <c r="MR497" s="664"/>
      <c r="MS497" s="1326"/>
      <c r="MT497" s="497"/>
      <c r="MU497" s="497"/>
      <c r="MV497" s="501"/>
      <c r="MW497" s="501"/>
      <c r="MX497" s="501"/>
      <c r="MY497" s="501"/>
      <c r="MZ497" s="505"/>
      <c r="NA497" s="503"/>
      <c r="ND497" s="659"/>
      <c r="NE497" s="660"/>
      <c r="NF497" s="661"/>
      <c r="NG497" s="662"/>
      <c r="NH497" s="663"/>
      <c r="NI497" s="664"/>
      <c r="NJ497" s="1326"/>
      <c r="NK497" s="497"/>
      <c r="NL497" s="497"/>
      <c r="NM497" s="501"/>
      <c r="NN497" s="501"/>
      <c r="NO497" s="501"/>
      <c r="NP497" s="501"/>
      <c r="NQ497" s="505"/>
      <c r="NR497" s="503"/>
      <c r="NU497" s="659"/>
      <c r="NV497" s="660"/>
      <c r="NW497" s="661"/>
      <c r="NX497" s="662"/>
      <c r="NY497" s="663"/>
      <c r="NZ497" s="664"/>
      <c r="OA497" s="1326"/>
      <c r="OB497" s="497"/>
      <c r="OC497" s="497"/>
      <c r="OD497" s="501"/>
      <c r="OE497" s="501"/>
      <c r="OF497" s="501"/>
      <c r="OG497" s="501"/>
      <c r="OH497" s="505"/>
      <c r="OI497" s="503"/>
      <c r="OL497" s="659"/>
      <c r="OM497" s="660"/>
      <c r="ON497" s="661"/>
      <c r="OO497" s="662"/>
      <c r="OP497" s="663"/>
      <c r="OQ497" s="664"/>
      <c r="OR497" s="1326"/>
      <c r="OS497" s="497"/>
      <c r="OT497" s="497"/>
      <c r="OU497" s="501"/>
      <c r="OV497" s="501"/>
      <c r="OW497" s="501"/>
      <c r="OX497" s="501"/>
      <c r="OY497" s="505"/>
      <c r="OZ497" s="503"/>
      <c r="PC497" s="659"/>
      <c r="PD497" s="660"/>
      <c r="PE497" s="661"/>
      <c r="PF497" s="662"/>
      <c r="PG497" s="663"/>
      <c r="PH497" s="664"/>
      <c r="PI497" s="1326"/>
      <c r="PJ497" s="497"/>
      <c r="PK497" s="497"/>
      <c r="PL497" s="501"/>
      <c r="PM497" s="501"/>
      <c r="PN497" s="501"/>
      <c r="PO497" s="501"/>
      <c r="PP497" s="505"/>
      <c r="PQ497" s="503"/>
      <c r="PT497" s="659"/>
      <c r="PU497" s="660"/>
      <c r="PV497" s="661"/>
      <c r="PW497" s="662"/>
      <c r="PX497" s="663"/>
      <c r="PY497" s="664"/>
      <c r="PZ497" s="1326"/>
      <c r="QA497" s="497"/>
      <c r="QB497" s="497"/>
      <c r="QC497" s="501"/>
      <c r="QD497" s="501"/>
      <c r="QE497" s="501"/>
      <c r="QF497" s="501"/>
      <c r="QG497" s="505"/>
      <c r="QH497" s="503"/>
      <c r="QK497" s="659"/>
      <c r="QL497" s="660"/>
      <c r="QM497" s="661"/>
      <c r="QN497" s="662"/>
      <c r="QO497" s="663"/>
      <c r="QP497" s="664"/>
      <c r="QQ497" s="1326"/>
      <c r="QR497" s="497"/>
      <c r="QS497" s="497"/>
      <c r="QT497" s="501"/>
      <c r="QU497" s="501"/>
      <c r="QV497" s="501"/>
      <c r="QW497" s="501"/>
      <c r="QX497" s="505"/>
      <c r="QY497" s="503"/>
      <c r="RB497" s="428"/>
      <c r="RC497" s="436"/>
      <c r="RD497" s="440"/>
      <c r="RE497" s="406"/>
      <c r="RF497" s="438"/>
      <c r="RG497" s="439"/>
      <c r="RH497" s="439"/>
      <c r="RI497" s="497"/>
      <c r="RJ497" s="497"/>
      <c r="RK497" s="501"/>
      <c r="RL497" s="501"/>
      <c r="RM497" s="501"/>
      <c r="RN497" s="501"/>
      <c r="RO497" s="505"/>
      <c r="RP497" s="503"/>
      <c r="RS497" s="428"/>
      <c r="RT497" s="436"/>
      <c r="RU497" s="440"/>
      <c r="RV497" s="406"/>
      <c r="RW497" s="438"/>
      <c r="RX497" s="439"/>
      <c r="RY497" s="439"/>
      <c r="RZ497" s="497"/>
      <c r="SA497" s="497"/>
      <c r="SB497" s="501"/>
      <c r="SC497" s="501"/>
      <c r="SD497" s="501"/>
      <c r="SE497" s="501"/>
      <c r="SF497" s="505"/>
      <c r="SG497" s="503"/>
      <c r="SJ497" s="428"/>
      <c r="SK497" s="436"/>
      <c r="SL497" s="440"/>
      <c r="SM497" s="406"/>
      <c r="SN497" s="438"/>
      <c r="SO497" s="439"/>
      <c r="SP497" s="439"/>
      <c r="SQ497" s="497"/>
      <c r="SR497" s="497"/>
      <c r="SS497" s="501"/>
      <c r="ST497" s="501"/>
      <c r="SU497" s="501"/>
      <c r="SV497" s="501"/>
      <c r="SW497" s="505"/>
      <c r="SX497" s="503"/>
    </row>
    <row r="498" spans="2:518" ht="30" hidden="1" customHeight="1" thickTop="1" thickBot="1">
      <c r="B498" s="577"/>
      <c r="C498" s="578"/>
      <c r="D498" s="579"/>
      <c r="E498" s="580"/>
      <c r="F498" s="581"/>
      <c r="G498" s="585"/>
      <c r="H498" s="595"/>
      <c r="K498" s="577"/>
      <c r="L498" s="767"/>
      <c r="M498" s="579"/>
      <c r="N498" s="580"/>
      <c r="O498" s="581"/>
      <c r="P498" s="585"/>
      <c r="Q498" s="1326"/>
      <c r="R498" s="497"/>
      <c r="S498" s="497"/>
      <c r="T498" s="498"/>
      <c r="U498" s="498"/>
      <c r="V498" s="498"/>
      <c r="W498" s="498"/>
      <c r="X498" s="504"/>
      <c r="Y498" s="500"/>
      <c r="Z498" s="486"/>
      <c r="AA498" s="486"/>
      <c r="AB498" s="577"/>
      <c r="AC498" s="767"/>
      <c r="AD498" s="579"/>
      <c r="AE498" s="580"/>
      <c r="AF498" s="581"/>
      <c r="AG498" s="585"/>
      <c r="AH498" s="1326"/>
      <c r="AI498" s="497"/>
      <c r="AJ498" s="497"/>
      <c r="AK498" s="498"/>
      <c r="AL498" s="498"/>
      <c r="AM498" s="498"/>
      <c r="AN498" s="498"/>
      <c r="AO498" s="504"/>
      <c r="AP498" s="500"/>
      <c r="AQ498" s="486"/>
      <c r="AR498" s="486"/>
      <c r="AS498" s="577"/>
      <c r="AT498" s="767"/>
      <c r="AU498" s="579"/>
      <c r="AV498" s="580"/>
      <c r="AW498" s="581"/>
      <c r="AX498" s="585"/>
      <c r="AY498" s="1326"/>
      <c r="AZ498" s="497"/>
      <c r="BA498" s="497"/>
      <c r="BB498" s="498"/>
      <c r="BC498" s="498"/>
      <c r="BD498" s="498"/>
      <c r="BE498" s="498"/>
      <c r="BF498" s="504"/>
      <c r="BG498" s="500"/>
      <c r="BJ498" s="577"/>
      <c r="BK498" s="767"/>
      <c r="BL498" s="579"/>
      <c r="BM498" s="580"/>
      <c r="BN498" s="581"/>
      <c r="BO498" s="585"/>
      <c r="BP498" s="1326"/>
      <c r="BQ498" s="497"/>
      <c r="BR498" s="497"/>
      <c r="BS498" s="498"/>
      <c r="BT498" s="498"/>
      <c r="BU498" s="498"/>
      <c r="BV498" s="498"/>
      <c r="BW498" s="504"/>
      <c r="BX498" s="500"/>
      <c r="CA498" s="577"/>
      <c r="CB498" s="767"/>
      <c r="CC498" s="579"/>
      <c r="CD498" s="580"/>
      <c r="CE498" s="581"/>
      <c r="CF498" s="585"/>
      <c r="CG498" s="1326"/>
      <c r="CH498" s="497"/>
      <c r="CI498" s="497"/>
      <c r="CJ498" s="498"/>
      <c r="CK498" s="498"/>
      <c r="CL498" s="498"/>
      <c r="CM498" s="498"/>
      <c r="CN498" s="504"/>
      <c r="CO498" s="500"/>
      <c r="CR498" s="577"/>
      <c r="CS498" s="767"/>
      <c r="CT498" s="579"/>
      <c r="CU498" s="580"/>
      <c r="CV498" s="581"/>
      <c r="CW498" s="585"/>
      <c r="CX498" s="1326"/>
      <c r="CY498" s="497"/>
      <c r="CZ498" s="497"/>
      <c r="DA498" s="498"/>
      <c r="DB498" s="498"/>
      <c r="DC498" s="498"/>
      <c r="DD498" s="498"/>
      <c r="DE498" s="504"/>
      <c r="DF498" s="500"/>
      <c r="DI498" s="577"/>
      <c r="DJ498" s="767"/>
      <c r="DK498" s="579"/>
      <c r="DL498" s="580"/>
      <c r="DM498" s="581"/>
      <c r="DN498" s="585"/>
      <c r="DO498" s="1326"/>
      <c r="DP498" s="497"/>
      <c r="DQ498" s="497"/>
      <c r="DR498" s="498"/>
      <c r="DS498" s="498"/>
      <c r="DT498" s="498"/>
      <c r="DU498" s="498"/>
      <c r="DV498" s="504"/>
      <c r="DW498" s="500"/>
      <c r="DZ498" s="577"/>
      <c r="EA498" s="767"/>
      <c r="EB498" s="579"/>
      <c r="EC498" s="580"/>
      <c r="ED498" s="581"/>
      <c r="EE498" s="585"/>
      <c r="EF498" s="1326"/>
      <c r="EG498" s="497"/>
      <c r="EH498" s="497"/>
      <c r="EI498" s="498"/>
      <c r="EJ498" s="498"/>
      <c r="EK498" s="498"/>
      <c r="EL498" s="498"/>
      <c r="EM498" s="504"/>
      <c r="EN498" s="500"/>
      <c r="EQ498" s="665"/>
      <c r="ER498" s="666"/>
      <c r="ES498" s="667"/>
      <c r="ET498" s="668"/>
      <c r="EU498" s="669"/>
      <c r="EV498" s="691"/>
      <c r="EW498" s="1326"/>
      <c r="EX498" s="497" t="e">
        <f>IF(EXACT(VLOOKUP(EQ498,OFERTA_0,2,FALSE),ER498),1,0)</f>
        <v>#N/A</v>
      </c>
      <c r="EY498" s="497" t="e">
        <f>IF(EXACT(VLOOKUP(EQ498,OFERTA_0,3,FALSE),ES498),1,0)</f>
        <v>#N/A</v>
      </c>
      <c r="EZ498" s="498" t="e">
        <f>IF(EXACT(VLOOKUP(EQ498,OFERTA_0,4,FALSE),ET498),1,0)</f>
        <v>#N/A</v>
      </c>
      <c r="FA498" s="498">
        <f>IF(EU498=0,0,1)</f>
        <v>0</v>
      </c>
      <c r="FB498" s="498">
        <f>IF(EV498=0,0,1)</f>
        <v>0</v>
      </c>
      <c r="FC498" s="498" t="e">
        <f>PRODUCT(EX498:FB498)</f>
        <v>#N/A</v>
      </c>
      <c r="FD498" s="504">
        <f>ROUND(EV498,0)</f>
        <v>0</v>
      </c>
      <c r="FE498" s="500">
        <f>EV498-FD498</f>
        <v>0</v>
      </c>
      <c r="FH498" s="665"/>
      <c r="FI498" s="666"/>
      <c r="FJ498" s="667"/>
      <c r="FK498" s="668"/>
      <c r="FL498" s="669"/>
      <c r="FM498" s="691"/>
      <c r="FN498" s="1326"/>
      <c r="FO498" s="497" t="e">
        <f>IF(EXACT(VLOOKUP(FH498,OFERTA_0,2,FALSE),FI498),1,0)</f>
        <v>#N/A</v>
      </c>
      <c r="FP498" s="497" t="e">
        <f>IF(EXACT(VLOOKUP(FH498,OFERTA_0,3,FALSE),FJ498),1,0)</f>
        <v>#N/A</v>
      </c>
      <c r="FQ498" s="498" t="e">
        <f>IF(EXACT(VLOOKUP(FH498,OFERTA_0,4,FALSE),FK498),1,0)</f>
        <v>#N/A</v>
      </c>
      <c r="FR498" s="498">
        <f>IF(FL498=0,0,1)</f>
        <v>0</v>
      </c>
      <c r="FS498" s="498">
        <f>IF(FM498=0,0,1)</f>
        <v>0</v>
      </c>
      <c r="FT498" s="498" t="e">
        <f>PRODUCT(FO498:FS498)</f>
        <v>#N/A</v>
      </c>
      <c r="FU498" s="504">
        <f>ROUND(FM498,0)</f>
        <v>0</v>
      </c>
      <c r="FV498" s="500">
        <f>FM498-FU498</f>
        <v>0</v>
      </c>
      <c r="FY498" s="665"/>
      <c r="FZ498" s="666"/>
      <c r="GA498" s="667"/>
      <c r="GB498" s="668"/>
      <c r="GC498" s="669"/>
      <c r="GD498" s="691"/>
      <c r="GE498" s="1326"/>
      <c r="GF498" s="497" t="e">
        <f>IF(EXACT(VLOOKUP(FY498,OFERTA_0,2,FALSE),FZ498),1,0)</f>
        <v>#N/A</v>
      </c>
      <c r="GG498" s="497" t="e">
        <f>IF(EXACT(VLOOKUP(FY498,OFERTA_0,3,FALSE),GA498),1,0)</f>
        <v>#N/A</v>
      </c>
      <c r="GH498" s="498" t="e">
        <f>IF(EXACT(VLOOKUP(FY498,OFERTA_0,4,FALSE),GB498),1,0)</f>
        <v>#N/A</v>
      </c>
      <c r="GI498" s="498">
        <f>IF(GC498=0,0,1)</f>
        <v>0</v>
      </c>
      <c r="GJ498" s="498">
        <f>IF(GD498=0,0,1)</f>
        <v>0</v>
      </c>
      <c r="GK498" s="498" t="e">
        <f>PRODUCT(GF498:GJ498)</f>
        <v>#N/A</v>
      </c>
      <c r="GL498" s="504">
        <f>ROUND(GD498,0)</f>
        <v>0</v>
      </c>
      <c r="GM498" s="500">
        <f>GD498-GL498</f>
        <v>0</v>
      </c>
      <c r="GP498" s="665"/>
      <c r="GQ498" s="666"/>
      <c r="GR498" s="667"/>
      <c r="GS498" s="668"/>
      <c r="GT498" s="669"/>
      <c r="GU498" s="691"/>
      <c r="GV498" s="1326"/>
      <c r="GW498" s="497" t="e">
        <f>IF(EXACT(VLOOKUP(GP498,OFERTA_0,2,FALSE),GQ498),1,0)</f>
        <v>#N/A</v>
      </c>
      <c r="GX498" s="497" t="e">
        <f>IF(EXACT(VLOOKUP(GP498,OFERTA_0,3,FALSE),GR498),1,0)</f>
        <v>#N/A</v>
      </c>
      <c r="GY498" s="498" t="e">
        <f>IF(EXACT(VLOOKUP(GP498,OFERTA_0,4,FALSE),GS498),1,0)</f>
        <v>#N/A</v>
      </c>
      <c r="GZ498" s="498">
        <f>IF(GT498=0,0,1)</f>
        <v>0</v>
      </c>
      <c r="HA498" s="498">
        <f>IF(GU498=0,0,1)</f>
        <v>0</v>
      </c>
      <c r="HB498" s="498" t="e">
        <f>PRODUCT(GW498:HA498)</f>
        <v>#N/A</v>
      </c>
      <c r="HC498" s="504">
        <f>ROUND(GU498,0)</f>
        <v>0</v>
      </c>
      <c r="HD498" s="500">
        <f>GU498-HC498</f>
        <v>0</v>
      </c>
      <c r="HG498" s="665"/>
      <c r="HH498" s="666"/>
      <c r="HI498" s="667"/>
      <c r="HJ498" s="668"/>
      <c r="HK498" s="669"/>
      <c r="HL498" s="691"/>
      <c r="HM498" s="1326"/>
      <c r="HN498" s="497" t="e">
        <f>IF(EXACT(VLOOKUP(HG498,OFERTA_0,2,FALSE),HH498),1,0)</f>
        <v>#N/A</v>
      </c>
      <c r="HO498" s="497" t="e">
        <f>IF(EXACT(VLOOKUP(HG498,OFERTA_0,3,FALSE),HI498),1,0)</f>
        <v>#N/A</v>
      </c>
      <c r="HP498" s="498" t="e">
        <f>IF(EXACT(VLOOKUP(HG498,OFERTA_0,4,FALSE),HJ498),1,0)</f>
        <v>#N/A</v>
      </c>
      <c r="HQ498" s="498">
        <f>IF(HK498=0,0,1)</f>
        <v>0</v>
      </c>
      <c r="HR498" s="498">
        <f>IF(HL498=0,0,1)</f>
        <v>0</v>
      </c>
      <c r="HS498" s="498" t="e">
        <f>PRODUCT(HN498:HR498)</f>
        <v>#N/A</v>
      </c>
      <c r="HT498" s="504">
        <f>ROUND(HL498,0)</f>
        <v>0</v>
      </c>
      <c r="HU498" s="500">
        <f>HL498-HT498</f>
        <v>0</v>
      </c>
      <c r="HX498" s="665"/>
      <c r="HY498" s="666"/>
      <c r="HZ498" s="667"/>
      <c r="IA498" s="668"/>
      <c r="IB498" s="669"/>
      <c r="IC498" s="691"/>
      <c r="ID498" s="1326"/>
      <c r="IE498" s="497" t="e">
        <f>IF(EXACT(VLOOKUP(HX498,OFERTA_0,2,FALSE),HY498),1,0)</f>
        <v>#N/A</v>
      </c>
      <c r="IF498" s="497" t="e">
        <f>IF(EXACT(VLOOKUP(HX498,OFERTA_0,3,FALSE),HZ498),1,0)</f>
        <v>#N/A</v>
      </c>
      <c r="IG498" s="498" t="e">
        <f>IF(EXACT(VLOOKUP(HX498,OFERTA_0,4,FALSE),IA498),1,0)</f>
        <v>#N/A</v>
      </c>
      <c r="IH498" s="498">
        <f>IF(IB498=0,0,1)</f>
        <v>0</v>
      </c>
      <c r="II498" s="498">
        <f>IF(IC498=0,0,1)</f>
        <v>0</v>
      </c>
      <c r="IJ498" s="498" t="e">
        <f>PRODUCT(IE498:II498)</f>
        <v>#N/A</v>
      </c>
      <c r="IK498" s="504">
        <f>ROUND(IC498,0)</f>
        <v>0</v>
      </c>
      <c r="IL498" s="500">
        <f>IC498-IK498</f>
        <v>0</v>
      </c>
      <c r="IO498" s="665"/>
      <c r="IP498" s="666"/>
      <c r="IQ498" s="667"/>
      <c r="IR498" s="668"/>
      <c r="IS498" s="669"/>
      <c r="IT498" s="691"/>
      <c r="IU498" s="1326"/>
      <c r="IV498" s="497" t="e">
        <f>IF(EXACT(VLOOKUP(IO498,OFERTA_0,2,FALSE),IP498),1,0)</f>
        <v>#N/A</v>
      </c>
      <c r="IW498" s="497" t="e">
        <f>IF(EXACT(VLOOKUP(IO498,OFERTA_0,3,FALSE),IQ498),1,0)</f>
        <v>#N/A</v>
      </c>
      <c r="IX498" s="498" t="e">
        <f>IF(EXACT(VLOOKUP(IO498,OFERTA_0,4,FALSE),IR498),1,0)</f>
        <v>#N/A</v>
      </c>
      <c r="IY498" s="498">
        <f>IF(IS498=0,0,1)</f>
        <v>0</v>
      </c>
      <c r="IZ498" s="498">
        <f>IF(IT498=0,0,1)</f>
        <v>0</v>
      </c>
      <c r="JA498" s="498" t="e">
        <f>PRODUCT(IV498:IZ498)</f>
        <v>#N/A</v>
      </c>
      <c r="JB498" s="504">
        <f>ROUND(IT498,0)</f>
        <v>0</v>
      </c>
      <c r="JC498" s="500">
        <f>IT498-JB498</f>
        <v>0</v>
      </c>
      <c r="JF498" s="665"/>
      <c r="JG498" s="666"/>
      <c r="JH498" s="667"/>
      <c r="JI498" s="668"/>
      <c r="JJ498" s="669"/>
      <c r="JK498" s="691"/>
      <c r="JL498" s="1326"/>
      <c r="JM498" s="497" t="e">
        <f>IF(EXACT(VLOOKUP(JF498,OFERTA_0,2,FALSE),JG498),1,0)</f>
        <v>#N/A</v>
      </c>
      <c r="JN498" s="497" t="e">
        <f>IF(EXACT(VLOOKUP(JF498,OFERTA_0,3,FALSE),JH498),1,0)</f>
        <v>#N/A</v>
      </c>
      <c r="JO498" s="498" t="e">
        <f>IF(EXACT(VLOOKUP(JF498,OFERTA_0,4,FALSE),JI498),1,0)</f>
        <v>#N/A</v>
      </c>
      <c r="JP498" s="498">
        <f>IF(JJ498=0,0,1)</f>
        <v>0</v>
      </c>
      <c r="JQ498" s="498">
        <f>IF(JK498=0,0,1)</f>
        <v>0</v>
      </c>
      <c r="JR498" s="498" t="e">
        <f>PRODUCT(JM498:JQ498)</f>
        <v>#N/A</v>
      </c>
      <c r="JS498" s="504">
        <f>ROUND(JK498,0)</f>
        <v>0</v>
      </c>
      <c r="JT498" s="500">
        <f>JK498-JS498</f>
        <v>0</v>
      </c>
      <c r="JW498" s="665"/>
      <c r="JX498" s="666"/>
      <c r="JY498" s="667"/>
      <c r="JZ498" s="668"/>
      <c r="KA498" s="669"/>
      <c r="KB498" s="691"/>
      <c r="KC498" s="1326"/>
      <c r="KD498" s="497" t="e">
        <f>IF(EXACT(VLOOKUP(JW498,OFERTA_0,2,FALSE),JX498),1,0)</f>
        <v>#N/A</v>
      </c>
      <c r="KE498" s="497" t="e">
        <f>IF(EXACT(VLOOKUP(JW498,OFERTA_0,3,FALSE),JY498),1,0)</f>
        <v>#N/A</v>
      </c>
      <c r="KF498" s="498" t="e">
        <f>IF(EXACT(VLOOKUP(JW498,OFERTA_0,4,FALSE),JZ498),1,0)</f>
        <v>#N/A</v>
      </c>
      <c r="KG498" s="498">
        <f>IF(KA498=0,0,1)</f>
        <v>0</v>
      </c>
      <c r="KH498" s="498">
        <f>IF(KB498=0,0,1)</f>
        <v>0</v>
      </c>
      <c r="KI498" s="498" t="e">
        <f>PRODUCT(KD498:KH498)</f>
        <v>#N/A</v>
      </c>
      <c r="KJ498" s="504">
        <f>ROUND(KB498,0)</f>
        <v>0</v>
      </c>
      <c r="KK498" s="500">
        <f>KB498-KJ498</f>
        <v>0</v>
      </c>
      <c r="KN498" s="665"/>
      <c r="KO498" s="666"/>
      <c r="KP498" s="667"/>
      <c r="KQ498" s="668"/>
      <c r="KR498" s="669"/>
      <c r="KS498" s="691"/>
      <c r="KT498" s="1326"/>
      <c r="KU498" s="497" t="e">
        <f>IF(EXACT(VLOOKUP(KN498,OFERTA_0,2,FALSE),KO498),1,0)</f>
        <v>#N/A</v>
      </c>
      <c r="KV498" s="497" t="e">
        <f>IF(EXACT(VLOOKUP(KN498,OFERTA_0,3,FALSE),KP498),1,0)</f>
        <v>#N/A</v>
      </c>
      <c r="KW498" s="498" t="e">
        <f>IF(EXACT(VLOOKUP(KN498,OFERTA_0,4,FALSE),KQ498),1,0)</f>
        <v>#N/A</v>
      </c>
      <c r="KX498" s="498">
        <f>IF(KR498=0,0,1)</f>
        <v>0</v>
      </c>
      <c r="KY498" s="498">
        <f>IF(KS498=0,0,1)</f>
        <v>0</v>
      </c>
      <c r="KZ498" s="498" t="e">
        <f>PRODUCT(KU498:KY498)</f>
        <v>#N/A</v>
      </c>
      <c r="LA498" s="504">
        <f>ROUND(KS498,0)</f>
        <v>0</v>
      </c>
      <c r="LB498" s="500">
        <f>KS498-LA498</f>
        <v>0</v>
      </c>
      <c r="LE498" s="665"/>
      <c r="LF498" s="666"/>
      <c r="LG498" s="667"/>
      <c r="LH498" s="668"/>
      <c r="LI498" s="669"/>
      <c r="LJ498" s="691"/>
      <c r="LK498" s="1326"/>
      <c r="LL498" s="497" t="e">
        <f>IF(EXACT(VLOOKUP(LE498,OFERTA_0,2,FALSE),LF498),1,0)</f>
        <v>#N/A</v>
      </c>
      <c r="LM498" s="497" t="e">
        <f>IF(EXACT(VLOOKUP(LE498,OFERTA_0,3,FALSE),LG498),1,0)</f>
        <v>#N/A</v>
      </c>
      <c r="LN498" s="498" t="e">
        <f>IF(EXACT(VLOOKUP(LE498,OFERTA_0,4,FALSE),LH498),1,0)</f>
        <v>#N/A</v>
      </c>
      <c r="LO498" s="498">
        <f>IF(LI498=0,0,1)</f>
        <v>0</v>
      </c>
      <c r="LP498" s="498">
        <f>IF(LJ498=0,0,1)</f>
        <v>0</v>
      </c>
      <c r="LQ498" s="498" t="e">
        <f>PRODUCT(LL498:LP498)</f>
        <v>#N/A</v>
      </c>
      <c r="LR498" s="504">
        <f>ROUND(LJ498,0)</f>
        <v>0</v>
      </c>
      <c r="LS498" s="500">
        <f>LJ498-LR498</f>
        <v>0</v>
      </c>
      <c r="LV498" s="665"/>
      <c r="LW498" s="666"/>
      <c r="LX498" s="667"/>
      <c r="LY498" s="668"/>
      <c r="LZ498" s="669"/>
      <c r="MA498" s="691"/>
      <c r="MB498" s="1326"/>
      <c r="MC498" s="497" t="e">
        <f>IF(EXACT(VLOOKUP(LV498,OFERTA_0,2,FALSE),LW498),1,0)</f>
        <v>#N/A</v>
      </c>
      <c r="MD498" s="497" t="e">
        <f>IF(EXACT(VLOOKUP(LV498,OFERTA_0,3,FALSE),LX498),1,0)</f>
        <v>#N/A</v>
      </c>
      <c r="ME498" s="498" t="e">
        <f>IF(EXACT(VLOOKUP(LV498,OFERTA_0,4,FALSE),LY498),1,0)</f>
        <v>#N/A</v>
      </c>
      <c r="MF498" s="498">
        <f>IF(LZ498=0,0,1)</f>
        <v>0</v>
      </c>
      <c r="MG498" s="498">
        <f>IF(MA498=0,0,1)</f>
        <v>0</v>
      </c>
      <c r="MH498" s="498" t="e">
        <f>PRODUCT(MC498:MG498)</f>
        <v>#N/A</v>
      </c>
      <c r="MI498" s="504">
        <f>ROUND(MA498,0)</f>
        <v>0</v>
      </c>
      <c r="MJ498" s="500">
        <f>MA498-MI498</f>
        <v>0</v>
      </c>
      <c r="MM498" s="665"/>
      <c r="MN498" s="666"/>
      <c r="MO498" s="667"/>
      <c r="MP498" s="668"/>
      <c r="MQ498" s="669"/>
      <c r="MR498" s="691"/>
      <c r="MS498" s="1326"/>
      <c r="MT498" s="497" t="e">
        <f>IF(EXACT(VLOOKUP(MM498,OFERTA_0,2,FALSE),MN498),1,0)</f>
        <v>#N/A</v>
      </c>
      <c r="MU498" s="497" t="e">
        <f>IF(EXACT(VLOOKUP(MM498,OFERTA_0,3,FALSE),MO498),1,0)</f>
        <v>#N/A</v>
      </c>
      <c r="MV498" s="498" t="e">
        <f>IF(EXACT(VLOOKUP(MM498,OFERTA_0,4,FALSE),MP498),1,0)</f>
        <v>#N/A</v>
      </c>
      <c r="MW498" s="498">
        <f>IF(MQ498=0,0,1)</f>
        <v>0</v>
      </c>
      <c r="MX498" s="498">
        <f>IF(MR498=0,0,1)</f>
        <v>0</v>
      </c>
      <c r="MY498" s="498" t="e">
        <f>PRODUCT(MT498:MX498)</f>
        <v>#N/A</v>
      </c>
      <c r="MZ498" s="504">
        <f>ROUND(MR498,0)</f>
        <v>0</v>
      </c>
      <c r="NA498" s="500">
        <f>MR498-MZ498</f>
        <v>0</v>
      </c>
      <c r="ND498" s="665"/>
      <c r="NE498" s="666"/>
      <c r="NF498" s="667"/>
      <c r="NG498" s="668"/>
      <c r="NH498" s="669"/>
      <c r="NI498" s="691"/>
      <c r="NJ498" s="1326"/>
      <c r="NK498" s="497" t="e">
        <f>IF(EXACT(VLOOKUP(ND498,OFERTA_0,2,FALSE),NE498),1,0)</f>
        <v>#N/A</v>
      </c>
      <c r="NL498" s="497" t="e">
        <f>IF(EXACT(VLOOKUP(ND498,OFERTA_0,3,FALSE),NF498),1,0)</f>
        <v>#N/A</v>
      </c>
      <c r="NM498" s="498" t="e">
        <f>IF(EXACT(VLOOKUP(ND498,OFERTA_0,4,FALSE),NG498),1,0)</f>
        <v>#N/A</v>
      </c>
      <c r="NN498" s="498">
        <f>IF(NH498=0,0,1)</f>
        <v>0</v>
      </c>
      <c r="NO498" s="498">
        <f>IF(NI498=0,0,1)</f>
        <v>0</v>
      </c>
      <c r="NP498" s="498" t="e">
        <f>PRODUCT(NK498:NO498)</f>
        <v>#N/A</v>
      </c>
      <c r="NQ498" s="504">
        <f>ROUND(NI498,0)</f>
        <v>0</v>
      </c>
      <c r="NR498" s="500">
        <f>NI498-NQ498</f>
        <v>0</v>
      </c>
      <c r="NU498" s="665"/>
      <c r="NV498" s="666"/>
      <c r="NW498" s="667"/>
      <c r="NX498" s="668"/>
      <c r="NY498" s="669"/>
      <c r="NZ498" s="691"/>
      <c r="OA498" s="1326"/>
      <c r="OB498" s="497" t="e">
        <f>IF(EXACT(VLOOKUP(NU498,OFERTA_0,2,FALSE),NV498),1,0)</f>
        <v>#N/A</v>
      </c>
      <c r="OC498" s="497" t="e">
        <f>IF(EXACT(VLOOKUP(NU498,OFERTA_0,3,FALSE),NW498),1,0)</f>
        <v>#N/A</v>
      </c>
      <c r="OD498" s="498" t="e">
        <f>IF(EXACT(VLOOKUP(NU498,OFERTA_0,4,FALSE),NX498),1,0)</f>
        <v>#N/A</v>
      </c>
      <c r="OE498" s="498">
        <f>IF(NY498=0,0,1)</f>
        <v>0</v>
      </c>
      <c r="OF498" s="498">
        <f>IF(NZ498=0,0,1)</f>
        <v>0</v>
      </c>
      <c r="OG498" s="498" t="e">
        <f>PRODUCT(OB498:OF498)</f>
        <v>#N/A</v>
      </c>
      <c r="OH498" s="504">
        <f>ROUND(NZ498,0)</f>
        <v>0</v>
      </c>
      <c r="OI498" s="500">
        <f>NZ498-OH498</f>
        <v>0</v>
      </c>
      <c r="OL498" s="665"/>
      <c r="OM498" s="666"/>
      <c r="ON498" s="667"/>
      <c r="OO498" s="668"/>
      <c r="OP498" s="669"/>
      <c r="OQ498" s="691"/>
      <c r="OR498" s="1326"/>
      <c r="OS498" s="497" t="e">
        <f>IF(EXACT(VLOOKUP(OL498,OFERTA_0,2,FALSE),OM498),1,0)</f>
        <v>#N/A</v>
      </c>
      <c r="OT498" s="497" t="e">
        <f>IF(EXACT(VLOOKUP(OL498,OFERTA_0,3,FALSE),ON498),1,0)</f>
        <v>#N/A</v>
      </c>
      <c r="OU498" s="498" t="e">
        <f>IF(EXACT(VLOOKUP(OL498,OFERTA_0,4,FALSE),OO498),1,0)</f>
        <v>#N/A</v>
      </c>
      <c r="OV498" s="498">
        <f>IF(OP498=0,0,1)</f>
        <v>0</v>
      </c>
      <c r="OW498" s="498">
        <f>IF(OQ498=0,0,1)</f>
        <v>0</v>
      </c>
      <c r="OX498" s="498" t="e">
        <f>PRODUCT(OS498:OW498)</f>
        <v>#N/A</v>
      </c>
      <c r="OY498" s="504">
        <f>ROUND(OQ498,0)</f>
        <v>0</v>
      </c>
      <c r="OZ498" s="500">
        <f>OQ498-OY498</f>
        <v>0</v>
      </c>
      <c r="PC498" s="665"/>
      <c r="PD498" s="666"/>
      <c r="PE498" s="667"/>
      <c r="PF498" s="668"/>
      <c r="PG498" s="669"/>
      <c r="PH498" s="691"/>
      <c r="PI498" s="1326"/>
      <c r="PJ498" s="497" t="e">
        <f>IF(EXACT(VLOOKUP(PC498,OFERTA_0,2,FALSE),PD498),1,0)</f>
        <v>#N/A</v>
      </c>
      <c r="PK498" s="497" t="e">
        <f>IF(EXACT(VLOOKUP(PC498,OFERTA_0,3,FALSE),PE498),1,0)</f>
        <v>#N/A</v>
      </c>
      <c r="PL498" s="498" t="e">
        <f>IF(EXACT(VLOOKUP(PC498,OFERTA_0,4,FALSE),PF498),1,0)</f>
        <v>#N/A</v>
      </c>
      <c r="PM498" s="498">
        <f>IF(PG498=0,0,1)</f>
        <v>0</v>
      </c>
      <c r="PN498" s="498">
        <f>IF(PH498=0,0,1)</f>
        <v>0</v>
      </c>
      <c r="PO498" s="498" t="e">
        <f>PRODUCT(PJ498:PN498)</f>
        <v>#N/A</v>
      </c>
      <c r="PP498" s="504">
        <f>ROUND(PH498,0)</f>
        <v>0</v>
      </c>
      <c r="PQ498" s="500">
        <f>PH498-PP498</f>
        <v>0</v>
      </c>
      <c r="PT498" s="665"/>
      <c r="PU498" s="666"/>
      <c r="PV498" s="667"/>
      <c r="PW498" s="668"/>
      <c r="PX498" s="669"/>
      <c r="PY498" s="691"/>
      <c r="PZ498" s="1326"/>
      <c r="QA498" s="497" t="e">
        <f>IF(EXACT(VLOOKUP(PT498,OFERTA_0,2,FALSE),PU498),1,0)</f>
        <v>#N/A</v>
      </c>
      <c r="QB498" s="497" t="e">
        <f>IF(EXACT(VLOOKUP(PT498,OFERTA_0,3,FALSE),PV498),1,0)</f>
        <v>#N/A</v>
      </c>
      <c r="QC498" s="498" t="e">
        <f>IF(EXACT(VLOOKUP(PT498,OFERTA_0,4,FALSE),PW498),1,0)</f>
        <v>#N/A</v>
      </c>
      <c r="QD498" s="498">
        <f>IF(PX498=0,0,1)</f>
        <v>0</v>
      </c>
      <c r="QE498" s="498">
        <f>IF(PY498=0,0,1)</f>
        <v>0</v>
      </c>
      <c r="QF498" s="498" t="e">
        <f>PRODUCT(QA498:QE498)</f>
        <v>#N/A</v>
      </c>
      <c r="QG498" s="504">
        <f>ROUND(PY498,0)</f>
        <v>0</v>
      </c>
      <c r="QH498" s="500">
        <f>PY498-QG498</f>
        <v>0</v>
      </c>
      <c r="QK498" s="665"/>
      <c r="QL498" s="666"/>
      <c r="QM498" s="667"/>
      <c r="QN498" s="668"/>
      <c r="QO498" s="669"/>
      <c r="QP498" s="691"/>
      <c r="QQ498" s="1326"/>
      <c r="QR498" s="497" t="e">
        <f>IF(EXACT(VLOOKUP(QK498,OFERTA_0,2,FALSE),QL498),1,0)</f>
        <v>#N/A</v>
      </c>
      <c r="QS498" s="497" t="e">
        <f>IF(EXACT(VLOOKUP(QK498,OFERTA_0,3,FALSE),QM498),1,0)</f>
        <v>#N/A</v>
      </c>
      <c r="QT498" s="498" t="e">
        <f>IF(EXACT(VLOOKUP(QK498,OFERTA_0,4,FALSE),QN498),1,0)</f>
        <v>#N/A</v>
      </c>
      <c r="QU498" s="498">
        <f>IF(QO498=0,0,1)</f>
        <v>0</v>
      </c>
      <c r="QV498" s="498">
        <f>IF(QP498=0,0,1)</f>
        <v>0</v>
      </c>
      <c r="QW498" s="498" t="e">
        <f>PRODUCT(QR498:QV498)</f>
        <v>#N/A</v>
      </c>
      <c r="QX498" s="504">
        <f>ROUND(QP498,0)</f>
        <v>0</v>
      </c>
      <c r="QY498" s="500">
        <f>QP498-QX498</f>
        <v>0</v>
      </c>
      <c r="RB498" s="428"/>
      <c r="RC498" s="436"/>
      <c r="RD498" s="440"/>
      <c r="RE498" s="406"/>
      <c r="RF498" s="438"/>
      <c r="RG498" s="439"/>
      <c r="RH498" s="439"/>
      <c r="RI498" s="497"/>
      <c r="RJ498" s="497"/>
      <c r="RK498" s="501"/>
      <c r="RL498" s="501"/>
      <c r="RM498" s="501"/>
      <c r="RN498" s="501"/>
      <c r="RO498" s="505"/>
      <c r="RP498" s="503"/>
      <c r="RS498" s="428"/>
      <c r="RT498" s="436"/>
      <c r="RU498" s="440"/>
      <c r="RV498" s="406"/>
      <c r="RW498" s="438"/>
      <c r="RX498" s="439"/>
      <c r="RY498" s="439"/>
      <c r="RZ498" s="497"/>
      <c r="SA498" s="497"/>
      <c r="SB498" s="501"/>
      <c r="SC498" s="501"/>
      <c r="SD498" s="501"/>
      <c r="SE498" s="501"/>
      <c r="SF498" s="505"/>
      <c r="SG498" s="503"/>
      <c r="SJ498" s="428"/>
      <c r="SK498" s="436"/>
      <c r="SL498" s="440"/>
      <c r="SM498" s="406"/>
      <c r="SN498" s="438"/>
      <c r="SO498" s="439"/>
      <c r="SP498" s="439"/>
      <c r="SQ498" s="497"/>
      <c r="SR498" s="497"/>
      <c r="SS498" s="501"/>
      <c r="ST498" s="501"/>
      <c r="SU498" s="501"/>
      <c r="SV498" s="501"/>
      <c r="SW498" s="505"/>
      <c r="SX498" s="503"/>
    </row>
    <row r="499" spans="2:518" ht="45" hidden="1" customHeight="1" thickTop="1" thickBot="1">
      <c r="B499" s="577"/>
      <c r="C499" s="578"/>
      <c r="D499" s="579"/>
      <c r="E499" s="580"/>
      <c r="F499" s="581"/>
      <c r="G499" s="585"/>
      <c r="H499" s="595"/>
      <c r="K499" s="577"/>
      <c r="L499" s="767"/>
      <c r="M499" s="579"/>
      <c r="N499" s="580"/>
      <c r="O499" s="581"/>
      <c r="P499" s="585"/>
      <c r="Q499" s="1328"/>
      <c r="R499" s="497"/>
      <c r="S499" s="497"/>
      <c r="T499" s="498"/>
      <c r="U499" s="498"/>
      <c r="V499" s="498"/>
      <c r="W499" s="498"/>
      <c r="X499" s="504"/>
      <c r="Y499" s="500"/>
      <c r="Z499" s="486"/>
      <c r="AA499" s="486"/>
      <c r="AB499" s="577"/>
      <c r="AC499" s="767"/>
      <c r="AD499" s="579"/>
      <c r="AE499" s="580"/>
      <c r="AF499" s="581"/>
      <c r="AG499" s="585"/>
      <c r="AH499" s="1328"/>
      <c r="AI499" s="497"/>
      <c r="AJ499" s="497"/>
      <c r="AK499" s="498"/>
      <c r="AL499" s="498"/>
      <c r="AM499" s="498"/>
      <c r="AN499" s="498"/>
      <c r="AO499" s="504"/>
      <c r="AP499" s="500"/>
      <c r="AQ499" s="486"/>
      <c r="AR499" s="486"/>
      <c r="AS499" s="577"/>
      <c r="AT499" s="767"/>
      <c r="AU499" s="579"/>
      <c r="AV499" s="580"/>
      <c r="AW499" s="581"/>
      <c r="AX499" s="585"/>
      <c r="AY499" s="1328"/>
      <c r="AZ499" s="497"/>
      <c r="BA499" s="497"/>
      <c r="BB499" s="498"/>
      <c r="BC499" s="498"/>
      <c r="BD499" s="498"/>
      <c r="BE499" s="498"/>
      <c r="BF499" s="504"/>
      <c r="BG499" s="500"/>
      <c r="BJ499" s="577"/>
      <c r="BK499" s="767"/>
      <c r="BL499" s="579"/>
      <c r="BM499" s="580"/>
      <c r="BN499" s="581"/>
      <c r="BO499" s="585"/>
      <c r="BP499" s="1328"/>
      <c r="BQ499" s="497"/>
      <c r="BR499" s="497"/>
      <c r="BS499" s="498"/>
      <c r="BT499" s="498"/>
      <c r="BU499" s="498"/>
      <c r="BV499" s="498"/>
      <c r="BW499" s="504"/>
      <c r="BX499" s="500"/>
      <c r="CA499" s="577"/>
      <c r="CB499" s="767"/>
      <c r="CC499" s="579"/>
      <c r="CD499" s="580"/>
      <c r="CE499" s="581"/>
      <c r="CF499" s="585"/>
      <c r="CG499" s="1328"/>
      <c r="CH499" s="497"/>
      <c r="CI499" s="497"/>
      <c r="CJ499" s="498"/>
      <c r="CK499" s="498"/>
      <c r="CL499" s="498"/>
      <c r="CM499" s="498"/>
      <c r="CN499" s="504"/>
      <c r="CO499" s="500"/>
      <c r="CR499" s="577"/>
      <c r="CS499" s="767"/>
      <c r="CT499" s="579"/>
      <c r="CU499" s="580"/>
      <c r="CV499" s="581"/>
      <c r="CW499" s="585"/>
      <c r="CX499" s="1328"/>
      <c r="CY499" s="497"/>
      <c r="CZ499" s="497"/>
      <c r="DA499" s="498"/>
      <c r="DB499" s="498"/>
      <c r="DC499" s="498"/>
      <c r="DD499" s="498"/>
      <c r="DE499" s="504"/>
      <c r="DF499" s="500"/>
      <c r="DI499" s="577"/>
      <c r="DJ499" s="767"/>
      <c r="DK499" s="579"/>
      <c r="DL499" s="580"/>
      <c r="DM499" s="581"/>
      <c r="DN499" s="585"/>
      <c r="DO499" s="1328"/>
      <c r="DP499" s="497"/>
      <c r="DQ499" s="497"/>
      <c r="DR499" s="498"/>
      <c r="DS499" s="498"/>
      <c r="DT499" s="498"/>
      <c r="DU499" s="498"/>
      <c r="DV499" s="504"/>
      <c r="DW499" s="500"/>
      <c r="DZ499" s="577"/>
      <c r="EA499" s="767"/>
      <c r="EB499" s="579"/>
      <c r="EC499" s="580"/>
      <c r="ED499" s="581"/>
      <c r="EE499" s="585"/>
      <c r="EF499" s="1328"/>
      <c r="EG499" s="497"/>
      <c r="EH499" s="497"/>
      <c r="EI499" s="498"/>
      <c r="EJ499" s="498"/>
      <c r="EK499" s="498"/>
      <c r="EL499" s="498"/>
      <c r="EM499" s="504"/>
      <c r="EN499" s="500"/>
      <c r="EQ499" s="665"/>
      <c r="ER499" s="666"/>
      <c r="ES499" s="667"/>
      <c r="ET499" s="668"/>
      <c r="EU499" s="669"/>
      <c r="EV499" s="691"/>
      <c r="EW499" s="1328"/>
      <c r="EX499" s="497" t="e">
        <f>IF(EXACT(VLOOKUP(EQ499,OFERTA_0,2,FALSE),ER499),1,0)</f>
        <v>#N/A</v>
      </c>
      <c r="EY499" s="497" t="e">
        <f>IF(EXACT(VLOOKUP(EQ499,OFERTA_0,3,FALSE),ES499),1,0)</f>
        <v>#N/A</v>
      </c>
      <c r="EZ499" s="498" t="e">
        <f>IF(EXACT(VLOOKUP(EQ499,OFERTA_0,4,FALSE),ET499),1,0)</f>
        <v>#N/A</v>
      </c>
      <c r="FA499" s="498">
        <f>IF(EU499=0,0,1)</f>
        <v>0</v>
      </c>
      <c r="FB499" s="498">
        <f>IF(EV499=0,0,1)</f>
        <v>0</v>
      </c>
      <c r="FC499" s="498" t="e">
        <f>PRODUCT(EX499:FB499)</f>
        <v>#N/A</v>
      </c>
      <c r="FD499" s="504">
        <f>ROUND(EV499,0)</f>
        <v>0</v>
      </c>
      <c r="FE499" s="500">
        <f>EV499-FD499</f>
        <v>0</v>
      </c>
      <c r="FH499" s="665"/>
      <c r="FI499" s="666"/>
      <c r="FJ499" s="667"/>
      <c r="FK499" s="668"/>
      <c r="FL499" s="669"/>
      <c r="FM499" s="691"/>
      <c r="FN499" s="1328"/>
      <c r="FO499" s="497" t="e">
        <f>IF(EXACT(VLOOKUP(FH499,OFERTA_0,2,FALSE),FI499),1,0)</f>
        <v>#N/A</v>
      </c>
      <c r="FP499" s="497" t="e">
        <f>IF(EXACT(VLOOKUP(FH499,OFERTA_0,3,FALSE),FJ499),1,0)</f>
        <v>#N/A</v>
      </c>
      <c r="FQ499" s="498" t="e">
        <f>IF(EXACT(VLOOKUP(FH499,OFERTA_0,4,FALSE),FK499),1,0)</f>
        <v>#N/A</v>
      </c>
      <c r="FR499" s="498">
        <f>IF(FL499=0,0,1)</f>
        <v>0</v>
      </c>
      <c r="FS499" s="498">
        <f>IF(FM499=0,0,1)</f>
        <v>0</v>
      </c>
      <c r="FT499" s="498" t="e">
        <f>PRODUCT(FO499:FS499)</f>
        <v>#N/A</v>
      </c>
      <c r="FU499" s="504">
        <f>ROUND(FM499,0)</f>
        <v>0</v>
      </c>
      <c r="FV499" s="500">
        <f>FM499-FU499</f>
        <v>0</v>
      </c>
      <c r="FY499" s="665"/>
      <c r="FZ499" s="666"/>
      <c r="GA499" s="667"/>
      <c r="GB499" s="668"/>
      <c r="GC499" s="669"/>
      <c r="GD499" s="691"/>
      <c r="GE499" s="1328"/>
      <c r="GF499" s="497" t="e">
        <f>IF(EXACT(VLOOKUP(FY499,OFERTA_0,2,FALSE),FZ499),1,0)</f>
        <v>#N/A</v>
      </c>
      <c r="GG499" s="497" t="e">
        <f>IF(EXACT(VLOOKUP(FY499,OFERTA_0,3,FALSE),GA499),1,0)</f>
        <v>#N/A</v>
      </c>
      <c r="GH499" s="498" t="e">
        <f>IF(EXACT(VLOOKUP(FY499,OFERTA_0,4,FALSE),GB499),1,0)</f>
        <v>#N/A</v>
      </c>
      <c r="GI499" s="498">
        <f>IF(GC499=0,0,1)</f>
        <v>0</v>
      </c>
      <c r="GJ499" s="498">
        <f>IF(GD499=0,0,1)</f>
        <v>0</v>
      </c>
      <c r="GK499" s="498" t="e">
        <f>PRODUCT(GF499:GJ499)</f>
        <v>#N/A</v>
      </c>
      <c r="GL499" s="504">
        <f>ROUND(GD499,0)</f>
        <v>0</v>
      </c>
      <c r="GM499" s="500">
        <f>GD499-GL499</f>
        <v>0</v>
      </c>
      <c r="GP499" s="665"/>
      <c r="GQ499" s="666"/>
      <c r="GR499" s="667"/>
      <c r="GS499" s="668"/>
      <c r="GT499" s="669"/>
      <c r="GU499" s="691"/>
      <c r="GV499" s="1328"/>
      <c r="GW499" s="497" t="e">
        <f>IF(EXACT(VLOOKUP(GP499,OFERTA_0,2,FALSE),GQ499),1,0)</f>
        <v>#N/A</v>
      </c>
      <c r="GX499" s="497" t="e">
        <f>IF(EXACT(VLOOKUP(GP499,OFERTA_0,3,FALSE),GR499),1,0)</f>
        <v>#N/A</v>
      </c>
      <c r="GY499" s="498" t="e">
        <f>IF(EXACT(VLOOKUP(GP499,OFERTA_0,4,FALSE),GS499),1,0)</f>
        <v>#N/A</v>
      </c>
      <c r="GZ499" s="498">
        <f>IF(GT499=0,0,1)</f>
        <v>0</v>
      </c>
      <c r="HA499" s="498">
        <f>IF(GU499=0,0,1)</f>
        <v>0</v>
      </c>
      <c r="HB499" s="498" t="e">
        <f>PRODUCT(GW499:HA499)</f>
        <v>#N/A</v>
      </c>
      <c r="HC499" s="504">
        <f>ROUND(GU499,0)</f>
        <v>0</v>
      </c>
      <c r="HD499" s="500">
        <f>GU499-HC499</f>
        <v>0</v>
      </c>
      <c r="HG499" s="665"/>
      <c r="HH499" s="666"/>
      <c r="HI499" s="667"/>
      <c r="HJ499" s="668"/>
      <c r="HK499" s="669"/>
      <c r="HL499" s="691"/>
      <c r="HM499" s="1328"/>
      <c r="HN499" s="497" t="e">
        <f>IF(EXACT(VLOOKUP(HG499,OFERTA_0,2,FALSE),HH499),1,0)</f>
        <v>#N/A</v>
      </c>
      <c r="HO499" s="497" t="e">
        <f>IF(EXACT(VLOOKUP(HG499,OFERTA_0,3,FALSE),HI499),1,0)</f>
        <v>#N/A</v>
      </c>
      <c r="HP499" s="498" t="e">
        <f>IF(EXACT(VLOOKUP(HG499,OFERTA_0,4,FALSE),HJ499),1,0)</f>
        <v>#N/A</v>
      </c>
      <c r="HQ499" s="498">
        <f>IF(HK499=0,0,1)</f>
        <v>0</v>
      </c>
      <c r="HR499" s="498">
        <f>IF(HL499=0,0,1)</f>
        <v>0</v>
      </c>
      <c r="HS499" s="498" t="e">
        <f>PRODUCT(HN499:HR499)</f>
        <v>#N/A</v>
      </c>
      <c r="HT499" s="504">
        <f>ROUND(HL499,0)</f>
        <v>0</v>
      </c>
      <c r="HU499" s="500">
        <f>HL499-HT499</f>
        <v>0</v>
      </c>
      <c r="HX499" s="665"/>
      <c r="HY499" s="666"/>
      <c r="HZ499" s="667"/>
      <c r="IA499" s="668"/>
      <c r="IB499" s="669"/>
      <c r="IC499" s="691"/>
      <c r="ID499" s="1328"/>
      <c r="IE499" s="497" t="e">
        <f>IF(EXACT(VLOOKUP(HX499,OFERTA_0,2,FALSE),HY499),1,0)</f>
        <v>#N/A</v>
      </c>
      <c r="IF499" s="497" t="e">
        <f>IF(EXACT(VLOOKUP(HX499,OFERTA_0,3,FALSE),HZ499),1,0)</f>
        <v>#N/A</v>
      </c>
      <c r="IG499" s="498" t="e">
        <f>IF(EXACT(VLOOKUP(HX499,OFERTA_0,4,FALSE),IA499),1,0)</f>
        <v>#N/A</v>
      </c>
      <c r="IH499" s="498">
        <f>IF(IB499=0,0,1)</f>
        <v>0</v>
      </c>
      <c r="II499" s="498">
        <f>IF(IC499=0,0,1)</f>
        <v>0</v>
      </c>
      <c r="IJ499" s="498" t="e">
        <f>PRODUCT(IE499:II499)</f>
        <v>#N/A</v>
      </c>
      <c r="IK499" s="504">
        <f>ROUND(IC499,0)</f>
        <v>0</v>
      </c>
      <c r="IL499" s="500">
        <f>IC499-IK499</f>
        <v>0</v>
      </c>
      <c r="IO499" s="665"/>
      <c r="IP499" s="666"/>
      <c r="IQ499" s="667"/>
      <c r="IR499" s="668"/>
      <c r="IS499" s="669"/>
      <c r="IT499" s="691"/>
      <c r="IU499" s="1328"/>
      <c r="IV499" s="497" t="e">
        <f>IF(EXACT(VLOOKUP(IO499,OFERTA_0,2,FALSE),IP499),1,0)</f>
        <v>#N/A</v>
      </c>
      <c r="IW499" s="497" t="e">
        <f>IF(EXACT(VLOOKUP(IO499,OFERTA_0,3,FALSE),IQ499),1,0)</f>
        <v>#N/A</v>
      </c>
      <c r="IX499" s="498" t="e">
        <f>IF(EXACT(VLOOKUP(IO499,OFERTA_0,4,FALSE),IR499),1,0)</f>
        <v>#N/A</v>
      </c>
      <c r="IY499" s="498">
        <f>IF(IS499=0,0,1)</f>
        <v>0</v>
      </c>
      <c r="IZ499" s="498">
        <f>IF(IT499=0,0,1)</f>
        <v>0</v>
      </c>
      <c r="JA499" s="498" t="e">
        <f>PRODUCT(IV499:IZ499)</f>
        <v>#N/A</v>
      </c>
      <c r="JB499" s="504">
        <f>ROUND(IT499,0)</f>
        <v>0</v>
      </c>
      <c r="JC499" s="500">
        <f>IT499-JB499</f>
        <v>0</v>
      </c>
      <c r="JF499" s="665"/>
      <c r="JG499" s="666"/>
      <c r="JH499" s="667"/>
      <c r="JI499" s="668"/>
      <c r="JJ499" s="669"/>
      <c r="JK499" s="691"/>
      <c r="JL499" s="1328"/>
      <c r="JM499" s="497" t="e">
        <f>IF(EXACT(VLOOKUP(JF499,OFERTA_0,2,FALSE),JG499),1,0)</f>
        <v>#N/A</v>
      </c>
      <c r="JN499" s="497" t="e">
        <f>IF(EXACT(VLOOKUP(JF499,OFERTA_0,3,FALSE),JH499),1,0)</f>
        <v>#N/A</v>
      </c>
      <c r="JO499" s="498" t="e">
        <f>IF(EXACT(VLOOKUP(JF499,OFERTA_0,4,FALSE),JI499),1,0)</f>
        <v>#N/A</v>
      </c>
      <c r="JP499" s="498">
        <f>IF(JJ499=0,0,1)</f>
        <v>0</v>
      </c>
      <c r="JQ499" s="498">
        <f>IF(JK499=0,0,1)</f>
        <v>0</v>
      </c>
      <c r="JR499" s="498" t="e">
        <f>PRODUCT(JM499:JQ499)</f>
        <v>#N/A</v>
      </c>
      <c r="JS499" s="504">
        <f>ROUND(JK499,0)</f>
        <v>0</v>
      </c>
      <c r="JT499" s="500">
        <f>JK499-JS499</f>
        <v>0</v>
      </c>
      <c r="JW499" s="665"/>
      <c r="JX499" s="666"/>
      <c r="JY499" s="667"/>
      <c r="JZ499" s="668"/>
      <c r="KA499" s="669"/>
      <c r="KB499" s="691"/>
      <c r="KC499" s="1328"/>
      <c r="KD499" s="497" t="e">
        <f>IF(EXACT(VLOOKUP(JW499,OFERTA_0,2,FALSE),JX499),1,0)</f>
        <v>#N/A</v>
      </c>
      <c r="KE499" s="497" t="e">
        <f>IF(EXACT(VLOOKUP(JW499,OFERTA_0,3,FALSE),JY499),1,0)</f>
        <v>#N/A</v>
      </c>
      <c r="KF499" s="498" t="e">
        <f>IF(EXACT(VLOOKUP(JW499,OFERTA_0,4,FALSE),JZ499),1,0)</f>
        <v>#N/A</v>
      </c>
      <c r="KG499" s="498">
        <f>IF(KA499=0,0,1)</f>
        <v>0</v>
      </c>
      <c r="KH499" s="498">
        <f>IF(KB499=0,0,1)</f>
        <v>0</v>
      </c>
      <c r="KI499" s="498" t="e">
        <f>PRODUCT(KD499:KH499)</f>
        <v>#N/A</v>
      </c>
      <c r="KJ499" s="504">
        <f>ROUND(KB499,0)</f>
        <v>0</v>
      </c>
      <c r="KK499" s="500">
        <f>KB499-KJ499</f>
        <v>0</v>
      </c>
      <c r="KN499" s="665"/>
      <c r="KO499" s="666"/>
      <c r="KP499" s="667"/>
      <c r="KQ499" s="668"/>
      <c r="KR499" s="669"/>
      <c r="KS499" s="691"/>
      <c r="KT499" s="1328"/>
      <c r="KU499" s="497" t="e">
        <f>IF(EXACT(VLOOKUP(KN499,OFERTA_0,2,FALSE),KO499),1,0)</f>
        <v>#N/A</v>
      </c>
      <c r="KV499" s="497" t="e">
        <f>IF(EXACT(VLOOKUP(KN499,OFERTA_0,3,FALSE),KP499),1,0)</f>
        <v>#N/A</v>
      </c>
      <c r="KW499" s="498" t="e">
        <f>IF(EXACT(VLOOKUP(KN499,OFERTA_0,4,FALSE),KQ499),1,0)</f>
        <v>#N/A</v>
      </c>
      <c r="KX499" s="498">
        <f>IF(KR499=0,0,1)</f>
        <v>0</v>
      </c>
      <c r="KY499" s="498">
        <f>IF(KS499=0,0,1)</f>
        <v>0</v>
      </c>
      <c r="KZ499" s="498" t="e">
        <f>PRODUCT(KU499:KY499)</f>
        <v>#N/A</v>
      </c>
      <c r="LA499" s="504">
        <f>ROUND(KS499,0)</f>
        <v>0</v>
      </c>
      <c r="LB499" s="500">
        <f>KS499-LA499</f>
        <v>0</v>
      </c>
      <c r="LE499" s="665"/>
      <c r="LF499" s="666"/>
      <c r="LG499" s="667"/>
      <c r="LH499" s="668"/>
      <c r="LI499" s="669"/>
      <c r="LJ499" s="691"/>
      <c r="LK499" s="1328"/>
      <c r="LL499" s="497" t="e">
        <f>IF(EXACT(VLOOKUP(LE499,OFERTA_0,2,FALSE),LF499),1,0)</f>
        <v>#N/A</v>
      </c>
      <c r="LM499" s="497" t="e">
        <f>IF(EXACT(VLOOKUP(LE499,OFERTA_0,3,FALSE),LG499),1,0)</f>
        <v>#N/A</v>
      </c>
      <c r="LN499" s="498" t="e">
        <f>IF(EXACT(VLOOKUP(LE499,OFERTA_0,4,FALSE),LH499),1,0)</f>
        <v>#N/A</v>
      </c>
      <c r="LO499" s="498">
        <f>IF(LI499=0,0,1)</f>
        <v>0</v>
      </c>
      <c r="LP499" s="498">
        <f>IF(LJ499=0,0,1)</f>
        <v>0</v>
      </c>
      <c r="LQ499" s="498" t="e">
        <f>PRODUCT(LL499:LP499)</f>
        <v>#N/A</v>
      </c>
      <c r="LR499" s="504">
        <f>ROUND(LJ499,0)</f>
        <v>0</v>
      </c>
      <c r="LS499" s="500">
        <f>LJ499-LR499</f>
        <v>0</v>
      </c>
      <c r="LV499" s="665"/>
      <c r="LW499" s="666"/>
      <c r="LX499" s="667"/>
      <c r="LY499" s="668"/>
      <c r="LZ499" s="669"/>
      <c r="MA499" s="691"/>
      <c r="MB499" s="1328"/>
      <c r="MC499" s="497" t="e">
        <f>IF(EXACT(VLOOKUP(LV499,OFERTA_0,2,FALSE),LW499),1,0)</f>
        <v>#N/A</v>
      </c>
      <c r="MD499" s="497" t="e">
        <f>IF(EXACT(VLOOKUP(LV499,OFERTA_0,3,FALSE),LX499),1,0)</f>
        <v>#N/A</v>
      </c>
      <c r="ME499" s="498" t="e">
        <f>IF(EXACT(VLOOKUP(LV499,OFERTA_0,4,FALSE),LY499),1,0)</f>
        <v>#N/A</v>
      </c>
      <c r="MF499" s="498">
        <f>IF(LZ499=0,0,1)</f>
        <v>0</v>
      </c>
      <c r="MG499" s="498">
        <f>IF(MA499=0,0,1)</f>
        <v>0</v>
      </c>
      <c r="MH499" s="498" t="e">
        <f>PRODUCT(MC499:MG499)</f>
        <v>#N/A</v>
      </c>
      <c r="MI499" s="504">
        <f>ROUND(MA499,0)</f>
        <v>0</v>
      </c>
      <c r="MJ499" s="500">
        <f>MA499-MI499</f>
        <v>0</v>
      </c>
      <c r="MM499" s="665"/>
      <c r="MN499" s="666"/>
      <c r="MO499" s="667"/>
      <c r="MP499" s="668"/>
      <c r="MQ499" s="669"/>
      <c r="MR499" s="691"/>
      <c r="MS499" s="1328"/>
      <c r="MT499" s="497" t="e">
        <f>IF(EXACT(VLOOKUP(MM499,OFERTA_0,2,FALSE),MN499),1,0)</f>
        <v>#N/A</v>
      </c>
      <c r="MU499" s="497" t="e">
        <f>IF(EXACT(VLOOKUP(MM499,OFERTA_0,3,FALSE),MO499),1,0)</f>
        <v>#N/A</v>
      </c>
      <c r="MV499" s="498" t="e">
        <f>IF(EXACT(VLOOKUP(MM499,OFERTA_0,4,FALSE),MP499),1,0)</f>
        <v>#N/A</v>
      </c>
      <c r="MW499" s="498">
        <f>IF(MQ499=0,0,1)</f>
        <v>0</v>
      </c>
      <c r="MX499" s="498">
        <f>IF(MR499=0,0,1)</f>
        <v>0</v>
      </c>
      <c r="MY499" s="498" t="e">
        <f>PRODUCT(MT499:MX499)</f>
        <v>#N/A</v>
      </c>
      <c r="MZ499" s="504">
        <f>ROUND(MR499,0)</f>
        <v>0</v>
      </c>
      <c r="NA499" s="500">
        <f>MR499-MZ499</f>
        <v>0</v>
      </c>
      <c r="ND499" s="665"/>
      <c r="NE499" s="666"/>
      <c r="NF499" s="667"/>
      <c r="NG499" s="668"/>
      <c r="NH499" s="669"/>
      <c r="NI499" s="691"/>
      <c r="NJ499" s="1328"/>
      <c r="NK499" s="497" t="e">
        <f>IF(EXACT(VLOOKUP(ND499,OFERTA_0,2,FALSE),NE499),1,0)</f>
        <v>#N/A</v>
      </c>
      <c r="NL499" s="497" t="e">
        <f>IF(EXACT(VLOOKUP(ND499,OFERTA_0,3,FALSE),NF499),1,0)</f>
        <v>#N/A</v>
      </c>
      <c r="NM499" s="498" t="e">
        <f>IF(EXACT(VLOOKUP(ND499,OFERTA_0,4,FALSE),NG499),1,0)</f>
        <v>#N/A</v>
      </c>
      <c r="NN499" s="498">
        <f>IF(NH499=0,0,1)</f>
        <v>0</v>
      </c>
      <c r="NO499" s="498">
        <f>IF(NI499=0,0,1)</f>
        <v>0</v>
      </c>
      <c r="NP499" s="498" t="e">
        <f>PRODUCT(NK499:NO499)</f>
        <v>#N/A</v>
      </c>
      <c r="NQ499" s="504">
        <f>ROUND(NI499,0)</f>
        <v>0</v>
      </c>
      <c r="NR499" s="500">
        <f>NI499-NQ499</f>
        <v>0</v>
      </c>
      <c r="NU499" s="665"/>
      <c r="NV499" s="666"/>
      <c r="NW499" s="667"/>
      <c r="NX499" s="668"/>
      <c r="NY499" s="669"/>
      <c r="NZ499" s="691"/>
      <c r="OA499" s="1328"/>
      <c r="OB499" s="497" t="e">
        <f>IF(EXACT(VLOOKUP(NU499,OFERTA_0,2,FALSE),NV499),1,0)</f>
        <v>#N/A</v>
      </c>
      <c r="OC499" s="497" t="e">
        <f>IF(EXACT(VLOOKUP(NU499,OFERTA_0,3,FALSE),NW499),1,0)</f>
        <v>#N/A</v>
      </c>
      <c r="OD499" s="498" t="e">
        <f>IF(EXACT(VLOOKUP(NU499,OFERTA_0,4,FALSE),NX499),1,0)</f>
        <v>#N/A</v>
      </c>
      <c r="OE499" s="498">
        <f>IF(NY499=0,0,1)</f>
        <v>0</v>
      </c>
      <c r="OF499" s="498">
        <f>IF(NZ499=0,0,1)</f>
        <v>0</v>
      </c>
      <c r="OG499" s="498" t="e">
        <f>PRODUCT(OB499:OF499)</f>
        <v>#N/A</v>
      </c>
      <c r="OH499" s="504">
        <f>ROUND(NZ499,0)</f>
        <v>0</v>
      </c>
      <c r="OI499" s="500">
        <f>NZ499-OH499</f>
        <v>0</v>
      </c>
      <c r="OL499" s="665"/>
      <c r="OM499" s="666"/>
      <c r="ON499" s="667"/>
      <c r="OO499" s="668"/>
      <c r="OP499" s="669"/>
      <c r="OQ499" s="691"/>
      <c r="OR499" s="1328"/>
      <c r="OS499" s="497" t="e">
        <f>IF(EXACT(VLOOKUP(OL499,OFERTA_0,2,FALSE),OM499),1,0)</f>
        <v>#N/A</v>
      </c>
      <c r="OT499" s="497" t="e">
        <f>IF(EXACT(VLOOKUP(OL499,OFERTA_0,3,FALSE),ON499),1,0)</f>
        <v>#N/A</v>
      </c>
      <c r="OU499" s="498" t="e">
        <f>IF(EXACT(VLOOKUP(OL499,OFERTA_0,4,FALSE),OO499),1,0)</f>
        <v>#N/A</v>
      </c>
      <c r="OV499" s="498">
        <f>IF(OP499=0,0,1)</f>
        <v>0</v>
      </c>
      <c r="OW499" s="498">
        <f>IF(OQ499=0,0,1)</f>
        <v>0</v>
      </c>
      <c r="OX499" s="498" t="e">
        <f>PRODUCT(OS499:OW499)</f>
        <v>#N/A</v>
      </c>
      <c r="OY499" s="504">
        <f>ROUND(OQ499,0)</f>
        <v>0</v>
      </c>
      <c r="OZ499" s="500">
        <f>OQ499-OY499</f>
        <v>0</v>
      </c>
      <c r="PC499" s="665"/>
      <c r="PD499" s="666"/>
      <c r="PE499" s="667"/>
      <c r="PF499" s="668"/>
      <c r="PG499" s="669"/>
      <c r="PH499" s="691"/>
      <c r="PI499" s="1328"/>
      <c r="PJ499" s="497" t="e">
        <f>IF(EXACT(VLOOKUP(PC499,OFERTA_0,2,FALSE),PD499),1,0)</f>
        <v>#N/A</v>
      </c>
      <c r="PK499" s="497" t="e">
        <f>IF(EXACT(VLOOKUP(PC499,OFERTA_0,3,FALSE),PE499),1,0)</f>
        <v>#N/A</v>
      </c>
      <c r="PL499" s="498" t="e">
        <f>IF(EXACT(VLOOKUP(PC499,OFERTA_0,4,FALSE),PF499),1,0)</f>
        <v>#N/A</v>
      </c>
      <c r="PM499" s="498">
        <f>IF(PG499=0,0,1)</f>
        <v>0</v>
      </c>
      <c r="PN499" s="498">
        <f>IF(PH499=0,0,1)</f>
        <v>0</v>
      </c>
      <c r="PO499" s="498" t="e">
        <f>PRODUCT(PJ499:PN499)</f>
        <v>#N/A</v>
      </c>
      <c r="PP499" s="504">
        <f>ROUND(PH499,0)</f>
        <v>0</v>
      </c>
      <c r="PQ499" s="500">
        <f>PH499-PP499</f>
        <v>0</v>
      </c>
      <c r="PT499" s="665"/>
      <c r="PU499" s="666"/>
      <c r="PV499" s="667"/>
      <c r="PW499" s="668"/>
      <c r="PX499" s="669"/>
      <c r="PY499" s="691"/>
      <c r="PZ499" s="1328"/>
      <c r="QA499" s="497" t="e">
        <f>IF(EXACT(VLOOKUP(PT499,OFERTA_0,2,FALSE),PU499),1,0)</f>
        <v>#N/A</v>
      </c>
      <c r="QB499" s="497" t="e">
        <f>IF(EXACT(VLOOKUP(PT499,OFERTA_0,3,FALSE),PV499),1,0)</f>
        <v>#N/A</v>
      </c>
      <c r="QC499" s="498" t="e">
        <f>IF(EXACT(VLOOKUP(PT499,OFERTA_0,4,FALSE),PW499),1,0)</f>
        <v>#N/A</v>
      </c>
      <c r="QD499" s="498">
        <f>IF(PX499=0,0,1)</f>
        <v>0</v>
      </c>
      <c r="QE499" s="498">
        <f>IF(PY499=0,0,1)</f>
        <v>0</v>
      </c>
      <c r="QF499" s="498" t="e">
        <f>PRODUCT(QA499:QE499)</f>
        <v>#N/A</v>
      </c>
      <c r="QG499" s="504">
        <f>ROUND(PY499,0)</f>
        <v>0</v>
      </c>
      <c r="QH499" s="500">
        <f>PY499-QG499</f>
        <v>0</v>
      </c>
      <c r="QK499" s="665"/>
      <c r="QL499" s="666"/>
      <c r="QM499" s="667"/>
      <c r="QN499" s="668"/>
      <c r="QO499" s="669"/>
      <c r="QP499" s="691"/>
      <c r="QQ499" s="1328"/>
      <c r="QR499" s="497" t="e">
        <f>IF(EXACT(VLOOKUP(QK499,OFERTA_0,2,FALSE),QL499),1,0)</f>
        <v>#N/A</v>
      </c>
      <c r="QS499" s="497" t="e">
        <f>IF(EXACT(VLOOKUP(QK499,OFERTA_0,3,FALSE),QM499),1,0)</f>
        <v>#N/A</v>
      </c>
      <c r="QT499" s="498" t="e">
        <f>IF(EXACT(VLOOKUP(QK499,OFERTA_0,4,FALSE),QN499),1,0)</f>
        <v>#N/A</v>
      </c>
      <c r="QU499" s="498">
        <f>IF(QO499=0,0,1)</f>
        <v>0</v>
      </c>
      <c r="QV499" s="498">
        <f>IF(QP499=0,0,1)</f>
        <v>0</v>
      </c>
      <c r="QW499" s="498" t="e">
        <f>PRODUCT(QR499:QV499)</f>
        <v>#N/A</v>
      </c>
      <c r="QX499" s="504">
        <f>ROUND(QP499,0)</f>
        <v>0</v>
      </c>
      <c r="QY499" s="500">
        <f>QP499-QX499</f>
        <v>0</v>
      </c>
      <c r="RB499" s="428"/>
      <c r="RC499" s="436"/>
      <c r="RD499" s="440"/>
      <c r="RE499" s="406"/>
      <c r="RF499" s="438"/>
      <c r="RG499" s="439"/>
      <c r="RH499" s="439"/>
      <c r="RI499" s="497"/>
      <c r="RJ499" s="497"/>
      <c r="RK499" s="501"/>
      <c r="RL499" s="501"/>
      <c r="RM499" s="501"/>
      <c r="RN499" s="501"/>
      <c r="RO499" s="505"/>
      <c r="RP499" s="503"/>
      <c r="RS499" s="428"/>
      <c r="RT499" s="436"/>
      <c r="RU499" s="440"/>
      <c r="RV499" s="406"/>
      <c r="RW499" s="438"/>
      <c r="RX499" s="439"/>
      <c r="RY499" s="439"/>
      <c r="RZ499" s="497"/>
      <c r="SA499" s="497"/>
      <c r="SB499" s="501"/>
      <c r="SC499" s="501"/>
      <c r="SD499" s="501"/>
      <c r="SE499" s="501"/>
      <c r="SF499" s="505"/>
      <c r="SG499" s="503"/>
      <c r="SJ499" s="428"/>
      <c r="SK499" s="436"/>
      <c r="SL499" s="440"/>
      <c r="SM499" s="406"/>
      <c r="SN499" s="438"/>
      <c r="SO499" s="439"/>
      <c r="SP499" s="439"/>
      <c r="SQ499" s="497"/>
      <c r="SR499" s="497"/>
      <c r="SS499" s="501"/>
      <c r="ST499" s="501"/>
      <c r="SU499" s="501"/>
      <c r="SV499" s="501"/>
      <c r="SW499" s="505"/>
      <c r="SX499" s="503"/>
    </row>
    <row r="500" spans="2:518" ht="45" hidden="1" customHeight="1" thickTop="1" thickBot="1">
      <c r="B500" s="564"/>
      <c r="C500" s="565"/>
      <c r="D500" s="566"/>
      <c r="E500" s="567"/>
      <c r="F500" s="568"/>
      <c r="G500" s="569"/>
      <c r="H500" s="570"/>
      <c r="K500" s="564"/>
      <c r="L500" s="765"/>
      <c r="M500" s="566"/>
      <c r="N500" s="567"/>
      <c r="O500" s="568"/>
      <c r="P500" s="569"/>
      <c r="Q500" s="751">
        <f>SUM(P501:P544)</f>
        <v>0</v>
      </c>
      <c r="R500" s="497"/>
      <c r="S500" s="497"/>
      <c r="T500" s="501"/>
      <c r="U500" s="501"/>
      <c r="V500" s="501"/>
      <c r="W500" s="501"/>
      <c r="X500" s="505"/>
      <c r="Y500" s="503"/>
      <c r="Z500" s="486"/>
      <c r="AA500" s="486"/>
      <c r="AB500" s="564"/>
      <c r="AC500" s="765"/>
      <c r="AD500" s="566"/>
      <c r="AE500" s="567"/>
      <c r="AF500" s="568"/>
      <c r="AG500" s="569"/>
      <c r="AH500" s="751">
        <f>SUM(AG501:AG544)</f>
        <v>0</v>
      </c>
      <c r="AI500" s="497"/>
      <c r="AJ500" s="497"/>
      <c r="AK500" s="501"/>
      <c r="AL500" s="501"/>
      <c r="AM500" s="501"/>
      <c r="AN500" s="501"/>
      <c r="AO500" s="505"/>
      <c r="AP500" s="503"/>
      <c r="AQ500" s="486"/>
      <c r="AR500" s="486"/>
      <c r="AS500" s="564"/>
      <c r="AT500" s="765"/>
      <c r="AU500" s="566"/>
      <c r="AV500" s="567"/>
      <c r="AW500" s="568"/>
      <c r="AX500" s="569"/>
      <c r="AY500" s="751">
        <f>SUM(AX501:AX544)</f>
        <v>0</v>
      </c>
      <c r="AZ500" s="497"/>
      <c r="BA500" s="497"/>
      <c r="BB500" s="501"/>
      <c r="BC500" s="501"/>
      <c r="BD500" s="501"/>
      <c r="BE500" s="501"/>
      <c r="BF500" s="505"/>
      <c r="BG500" s="503"/>
      <c r="BJ500" s="564"/>
      <c r="BK500" s="765"/>
      <c r="BL500" s="566"/>
      <c r="BM500" s="567"/>
      <c r="BN500" s="568"/>
      <c r="BO500" s="569"/>
      <c r="BP500" s="751">
        <f>SUM(BO501:BO544)</f>
        <v>0</v>
      </c>
      <c r="BQ500" s="497"/>
      <c r="BR500" s="497"/>
      <c r="BS500" s="501"/>
      <c r="BT500" s="501"/>
      <c r="BU500" s="501"/>
      <c r="BV500" s="501"/>
      <c r="BW500" s="505"/>
      <c r="BX500" s="503"/>
      <c r="CA500" s="564"/>
      <c r="CB500" s="765"/>
      <c r="CC500" s="566"/>
      <c r="CD500" s="567"/>
      <c r="CE500" s="568"/>
      <c r="CF500" s="569"/>
      <c r="CG500" s="751">
        <f>SUM(CF501:CF544)</f>
        <v>0</v>
      </c>
      <c r="CH500" s="497"/>
      <c r="CI500" s="497"/>
      <c r="CJ500" s="501"/>
      <c r="CK500" s="501"/>
      <c r="CL500" s="501"/>
      <c r="CM500" s="501"/>
      <c r="CN500" s="505"/>
      <c r="CO500" s="503"/>
      <c r="CR500" s="564"/>
      <c r="CS500" s="765"/>
      <c r="CT500" s="566"/>
      <c r="CU500" s="567"/>
      <c r="CV500" s="568"/>
      <c r="CW500" s="569"/>
      <c r="CX500" s="751">
        <f>SUM(CW501:CW544)</f>
        <v>0</v>
      </c>
      <c r="CY500" s="497"/>
      <c r="CZ500" s="497"/>
      <c r="DA500" s="501"/>
      <c r="DB500" s="501"/>
      <c r="DC500" s="501"/>
      <c r="DD500" s="501"/>
      <c r="DE500" s="505"/>
      <c r="DF500" s="503"/>
      <c r="DI500" s="564"/>
      <c r="DJ500" s="765"/>
      <c r="DK500" s="566"/>
      <c r="DL500" s="567"/>
      <c r="DM500" s="568"/>
      <c r="DN500" s="569"/>
      <c r="DO500" s="751">
        <f>SUM(DN501:DN544)</f>
        <v>0</v>
      </c>
      <c r="DP500" s="497"/>
      <c r="DQ500" s="497"/>
      <c r="DR500" s="501"/>
      <c r="DS500" s="501"/>
      <c r="DT500" s="501"/>
      <c r="DU500" s="501"/>
      <c r="DV500" s="505"/>
      <c r="DW500" s="503"/>
      <c r="DZ500" s="564"/>
      <c r="EA500" s="765"/>
      <c r="EB500" s="566"/>
      <c r="EC500" s="567"/>
      <c r="ED500" s="568"/>
      <c r="EE500" s="569"/>
      <c r="EF500" s="751">
        <f>SUM(EE501:EE544)</f>
        <v>0</v>
      </c>
      <c r="EG500" s="497"/>
      <c r="EH500" s="497"/>
      <c r="EI500" s="501"/>
      <c r="EJ500" s="501"/>
      <c r="EK500" s="501"/>
      <c r="EL500" s="501"/>
      <c r="EM500" s="505"/>
      <c r="EN500" s="503"/>
      <c r="EQ500" s="652"/>
      <c r="ER500" s="653"/>
      <c r="ES500" s="654"/>
      <c r="ET500" s="655"/>
      <c r="EU500" s="656"/>
      <c r="EV500" s="657"/>
      <c r="EW500" s="751">
        <f>SUM(EV501:EV544)</f>
        <v>0</v>
      </c>
      <c r="EX500" s="497"/>
      <c r="EY500" s="497"/>
      <c r="EZ500" s="501"/>
      <c r="FA500" s="501"/>
      <c r="FB500" s="501"/>
      <c r="FC500" s="501"/>
      <c r="FD500" s="505"/>
      <c r="FE500" s="503"/>
      <c r="FH500" s="652"/>
      <c r="FI500" s="653"/>
      <c r="FJ500" s="654"/>
      <c r="FK500" s="655"/>
      <c r="FL500" s="656"/>
      <c r="FM500" s="657"/>
      <c r="FN500" s="751">
        <f>SUM(FM501:FM544)</f>
        <v>0</v>
      </c>
      <c r="FO500" s="497"/>
      <c r="FP500" s="497"/>
      <c r="FQ500" s="501"/>
      <c r="FR500" s="501"/>
      <c r="FS500" s="501"/>
      <c r="FT500" s="501"/>
      <c r="FU500" s="505"/>
      <c r="FV500" s="503"/>
      <c r="FY500" s="652"/>
      <c r="FZ500" s="653"/>
      <c r="GA500" s="654"/>
      <c r="GB500" s="655"/>
      <c r="GC500" s="656"/>
      <c r="GD500" s="657"/>
      <c r="GE500" s="751">
        <f>SUM(GD501:GD544)</f>
        <v>0</v>
      </c>
      <c r="GF500" s="497"/>
      <c r="GG500" s="497"/>
      <c r="GH500" s="501"/>
      <c r="GI500" s="501"/>
      <c r="GJ500" s="501"/>
      <c r="GK500" s="501"/>
      <c r="GL500" s="505"/>
      <c r="GM500" s="503"/>
      <c r="GP500" s="652"/>
      <c r="GQ500" s="653"/>
      <c r="GR500" s="654"/>
      <c r="GS500" s="655"/>
      <c r="GT500" s="656"/>
      <c r="GU500" s="657"/>
      <c r="GV500" s="751">
        <f>SUM(GU501:GU544)</f>
        <v>0</v>
      </c>
      <c r="GW500" s="497"/>
      <c r="GX500" s="497"/>
      <c r="GY500" s="501"/>
      <c r="GZ500" s="501"/>
      <c r="HA500" s="501"/>
      <c r="HB500" s="501"/>
      <c r="HC500" s="505"/>
      <c r="HD500" s="503"/>
      <c r="HG500" s="652"/>
      <c r="HH500" s="653"/>
      <c r="HI500" s="654"/>
      <c r="HJ500" s="655"/>
      <c r="HK500" s="656"/>
      <c r="HL500" s="657"/>
      <c r="HM500" s="751">
        <f>SUM(HL501:HL544)</f>
        <v>0</v>
      </c>
      <c r="HN500" s="497"/>
      <c r="HO500" s="497"/>
      <c r="HP500" s="501"/>
      <c r="HQ500" s="501"/>
      <c r="HR500" s="501"/>
      <c r="HS500" s="501"/>
      <c r="HT500" s="505"/>
      <c r="HU500" s="503"/>
      <c r="HX500" s="652"/>
      <c r="HY500" s="653"/>
      <c r="HZ500" s="654"/>
      <c r="IA500" s="655"/>
      <c r="IB500" s="656"/>
      <c r="IC500" s="657"/>
      <c r="ID500" s="751">
        <f>SUM(IC501:IC544)</f>
        <v>0</v>
      </c>
      <c r="IE500" s="497"/>
      <c r="IF500" s="497"/>
      <c r="IG500" s="501"/>
      <c r="IH500" s="501"/>
      <c r="II500" s="501"/>
      <c r="IJ500" s="501"/>
      <c r="IK500" s="505"/>
      <c r="IL500" s="503"/>
      <c r="IO500" s="652"/>
      <c r="IP500" s="653"/>
      <c r="IQ500" s="654"/>
      <c r="IR500" s="655"/>
      <c r="IS500" s="656"/>
      <c r="IT500" s="657"/>
      <c r="IU500" s="751">
        <f>SUM(IT501:IT544)</f>
        <v>0</v>
      </c>
      <c r="IV500" s="497"/>
      <c r="IW500" s="497"/>
      <c r="IX500" s="501"/>
      <c r="IY500" s="501"/>
      <c r="IZ500" s="501"/>
      <c r="JA500" s="501"/>
      <c r="JB500" s="505"/>
      <c r="JC500" s="503"/>
      <c r="JF500" s="652"/>
      <c r="JG500" s="653"/>
      <c r="JH500" s="654"/>
      <c r="JI500" s="655"/>
      <c r="JJ500" s="656"/>
      <c r="JK500" s="657"/>
      <c r="JL500" s="751">
        <f>SUM(JK501:JK544)</f>
        <v>0</v>
      </c>
      <c r="JM500" s="497"/>
      <c r="JN500" s="497"/>
      <c r="JO500" s="501"/>
      <c r="JP500" s="501"/>
      <c r="JQ500" s="501"/>
      <c r="JR500" s="501"/>
      <c r="JS500" s="505"/>
      <c r="JT500" s="503"/>
      <c r="JW500" s="652"/>
      <c r="JX500" s="653"/>
      <c r="JY500" s="654"/>
      <c r="JZ500" s="655"/>
      <c r="KA500" s="656"/>
      <c r="KB500" s="657"/>
      <c r="KC500" s="751">
        <f>SUM(KB501:KB544)</f>
        <v>0</v>
      </c>
      <c r="KD500" s="497"/>
      <c r="KE500" s="497"/>
      <c r="KF500" s="501"/>
      <c r="KG500" s="501"/>
      <c r="KH500" s="501"/>
      <c r="KI500" s="501"/>
      <c r="KJ500" s="505"/>
      <c r="KK500" s="503"/>
      <c r="KN500" s="652"/>
      <c r="KO500" s="653"/>
      <c r="KP500" s="654"/>
      <c r="KQ500" s="655"/>
      <c r="KR500" s="656"/>
      <c r="KS500" s="657"/>
      <c r="KT500" s="751">
        <f>SUM(KS501:KS544)</f>
        <v>0</v>
      </c>
      <c r="KU500" s="497"/>
      <c r="KV500" s="497"/>
      <c r="KW500" s="501"/>
      <c r="KX500" s="501"/>
      <c r="KY500" s="501"/>
      <c r="KZ500" s="501"/>
      <c r="LA500" s="505"/>
      <c r="LB500" s="503"/>
      <c r="LE500" s="652"/>
      <c r="LF500" s="653"/>
      <c r="LG500" s="654"/>
      <c r="LH500" s="655"/>
      <c r="LI500" s="656"/>
      <c r="LJ500" s="657"/>
      <c r="LK500" s="751">
        <f>SUM(LJ501:LJ544)</f>
        <v>0</v>
      </c>
      <c r="LL500" s="497"/>
      <c r="LM500" s="497"/>
      <c r="LN500" s="501"/>
      <c r="LO500" s="501"/>
      <c r="LP500" s="501"/>
      <c r="LQ500" s="501"/>
      <c r="LR500" s="505"/>
      <c r="LS500" s="503"/>
      <c r="LV500" s="652"/>
      <c r="LW500" s="653"/>
      <c r="LX500" s="654"/>
      <c r="LY500" s="655"/>
      <c r="LZ500" s="656"/>
      <c r="MA500" s="657"/>
      <c r="MB500" s="751">
        <f>SUM(MA501:MA544)</f>
        <v>0</v>
      </c>
      <c r="MC500" s="497"/>
      <c r="MD500" s="497"/>
      <c r="ME500" s="501"/>
      <c r="MF500" s="501"/>
      <c r="MG500" s="501"/>
      <c r="MH500" s="501"/>
      <c r="MI500" s="505"/>
      <c r="MJ500" s="503"/>
      <c r="MM500" s="652"/>
      <c r="MN500" s="653"/>
      <c r="MO500" s="654"/>
      <c r="MP500" s="655"/>
      <c r="MQ500" s="656"/>
      <c r="MR500" s="657"/>
      <c r="MS500" s="751">
        <f>SUM(MR501:MR544)</f>
        <v>0</v>
      </c>
      <c r="MT500" s="497"/>
      <c r="MU500" s="497"/>
      <c r="MV500" s="501"/>
      <c r="MW500" s="501"/>
      <c r="MX500" s="501"/>
      <c r="MY500" s="501"/>
      <c r="MZ500" s="505"/>
      <c r="NA500" s="503"/>
      <c r="ND500" s="652"/>
      <c r="NE500" s="653"/>
      <c r="NF500" s="654"/>
      <c r="NG500" s="655"/>
      <c r="NH500" s="656"/>
      <c r="NI500" s="657"/>
      <c r="NJ500" s="751">
        <f>SUM(NI501:NI544)</f>
        <v>0</v>
      </c>
      <c r="NK500" s="497"/>
      <c r="NL500" s="497"/>
      <c r="NM500" s="501"/>
      <c r="NN500" s="501"/>
      <c r="NO500" s="501"/>
      <c r="NP500" s="501"/>
      <c r="NQ500" s="505"/>
      <c r="NR500" s="503"/>
      <c r="NU500" s="652"/>
      <c r="NV500" s="653"/>
      <c r="NW500" s="654"/>
      <c r="NX500" s="655"/>
      <c r="NY500" s="656"/>
      <c r="NZ500" s="657"/>
      <c r="OA500" s="751">
        <f>SUM(NZ501:NZ544)</f>
        <v>0</v>
      </c>
      <c r="OB500" s="497"/>
      <c r="OC500" s="497"/>
      <c r="OD500" s="501"/>
      <c r="OE500" s="501"/>
      <c r="OF500" s="501"/>
      <c r="OG500" s="501"/>
      <c r="OH500" s="505"/>
      <c r="OI500" s="503"/>
      <c r="OL500" s="652"/>
      <c r="OM500" s="653"/>
      <c r="ON500" s="654"/>
      <c r="OO500" s="655"/>
      <c r="OP500" s="656"/>
      <c r="OQ500" s="657"/>
      <c r="OR500" s="751">
        <f>SUM(OQ501:OQ544)</f>
        <v>0</v>
      </c>
      <c r="OS500" s="497"/>
      <c r="OT500" s="497"/>
      <c r="OU500" s="501"/>
      <c r="OV500" s="501"/>
      <c r="OW500" s="501"/>
      <c r="OX500" s="501"/>
      <c r="OY500" s="505"/>
      <c r="OZ500" s="503"/>
      <c r="PC500" s="652"/>
      <c r="PD500" s="653"/>
      <c r="PE500" s="654"/>
      <c r="PF500" s="655"/>
      <c r="PG500" s="656"/>
      <c r="PH500" s="657"/>
      <c r="PI500" s="751">
        <f>SUM(PH501:PH544)</f>
        <v>0</v>
      </c>
      <c r="PJ500" s="497"/>
      <c r="PK500" s="497"/>
      <c r="PL500" s="501"/>
      <c r="PM500" s="501"/>
      <c r="PN500" s="501"/>
      <c r="PO500" s="501"/>
      <c r="PP500" s="505"/>
      <c r="PQ500" s="503"/>
      <c r="PT500" s="652"/>
      <c r="PU500" s="653"/>
      <c r="PV500" s="654"/>
      <c r="PW500" s="655"/>
      <c r="PX500" s="656"/>
      <c r="PY500" s="657"/>
      <c r="PZ500" s="751">
        <f>SUM(PY501:PY544)</f>
        <v>0</v>
      </c>
      <c r="QA500" s="497"/>
      <c r="QB500" s="497"/>
      <c r="QC500" s="501"/>
      <c r="QD500" s="501"/>
      <c r="QE500" s="501"/>
      <c r="QF500" s="501"/>
      <c r="QG500" s="505"/>
      <c r="QH500" s="503"/>
      <c r="QK500" s="652"/>
      <c r="QL500" s="653"/>
      <c r="QM500" s="654"/>
      <c r="QN500" s="655"/>
      <c r="QO500" s="656"/>
      <c r="QP500" s="657"/>
      <c r="QQ500" s="751">
        <f>SUM(QP501:QP544)</f>
        <v>0</v>
      </c>
      <c r="QR500" s="497"/>
      <c r="QS500" s="497"/>
      <c r="QT500" s="501"/>
      <c r="QU500" s="501"/>
      <c r="QV500" s="501"/>
      <c r="QW500" s="501"/>
      <c r="QX500" s="505"/>
      <c r="QY500" s="503"/>
      <c r="RB500" s="428"/>
      <c r="RC500" s="436"/>
      <c r="RD500" s="440"/>
      <c r="RE500" s="406"/>
      <c r="RF500" s="438"/>
      <c r="RG500" s="439"/>
      <c r="RH500" s="439"/>
      <c r="RI500" s="497"/>
      <c r="RJ500" s="497"/>
      <c r="RK500" s="501"/>
      <c r="RL500" s="501"/>
      <c r="RM500" s="501"/>
      <c r="RN500" s="501"/>
      <c r="RO500" s="505"/>
      <c r="RP500" s="503"/>
      <c r="RS500" s="428"/>
      <c r="RT500" s="436"/>
      <c r="RU500" s="440"/>
      <c r="RV500" s="406"/>
      <c r="RW500" s="438"/>
      <c r="RX500" s="439"/>
      <c r="RY500" s="439"/>
      <c r="RZ500" s="497"/>
      <c r="SA500" s="497"/>
      <c r="SB500" s="501"/>
      <c r="SC500" s="501"/>
      <c r="SD500" s="501"/>
      <c r="SE500" s="501"/>
      <c r="SF500" s="505"/>
      <c r="SG500" s="503"/>
      <c r="SJ500" s="428"/>
      <c r="SK500" s="436"/>
      <c r="SL500" s="440"/>
      <c r="SM500" s="406"/>
      <c r="SN500" s="438"/>
      <c r="SO500" s="439"/>
      <c r="SP500" s="439"/>
      <c r="SQ500" s="497"/>
      <c r="SR500" s="497"/>
      <c r="SS500" s="501"/>
      <c r="ST500" s="501"/>
      <c r="SU500" s="501"/>
      <c r="SV500" s="501"/>
      <c r="SW500" s="505"/>
      <c r="SX500" s="503"/>
    </row>
    <row r="501" spans="2:518" ht="18.75" hidden="1" customHeight="1" thickTop="1" thickBot="1">
      <c r="B501" s="571"/>
      <c r="C501" s="572"/>
      <c r="D501" s="573"/>
      <c r="E501" s="574"/>
      <c r="F501" s="575"/>
      <c r="G501" s="576"/>
      <c r="H501" s="595"/>
      <c r="K501" s="571"/>
      <c r="L501" s="766"/>
      <c r="M501" s="573"/>
      <c r="N501" s="574"/>
      <c r="O501" s="575"/>
      <c r="P501" s="576"/>
      <c r="Q501" s="1325"/>
      <c r="R501" s="497"/>
      <c r="S501" s="497"/>
      <c r="T501" s="501"/>
      <c r="U501" s="501"/>
      <c r="V501" s="501"/>
      <c r="W501" s="501"/>
      <c r="X501" s="505"/>
      <c r="Y501" s="503"/>
      <c r="Z501" s="486"/>
      <c r="AA501" s="486"/>
      <c r="AB501" s="571"/>
      <c r="AC501" s="766"/>
      <c r="AD501" s="573"/>
      <c r="AE501" s="574"/>
      <c r="AF501" s="575"/>
      <c r="AG501" s="576"/>
      <c r="AH501" s="1325"/>
      <c r="AI501" s="497"/>
      <c r="AJ501" s="497"/>
      <c r="AK501" s="501"/>
      <c r="AL501" s="501"/>
      <c r="AM501" s="501"/>
      <c r="AN501" s="501"/>
      <c r="AO501" s="505"/>
      <c r="AP501" s="503"/>
      <c r="AQ501" s="486"/>
      <c r="AR501" s="486"/>
      <c r="AS501" s="571"/>
      <c r="AT501" s="766"/>
      <c r="AU501" s="573"/>
      <c r="AV501" s="574"/>
      <c r="AW501" s="575"/>
      <c r="AX501" s="576"/>
      <c r="AY501" s="1325"/>
      <c r="AZ501" s="497"/>
      <c r="BA501" s="497"/>
      <c r="BB501" s="501"/>
      <c r="BC501" s="501"/>
      <c r="BD501" s="501"/>
      <c r="BE501" s="501"/>
      <c r="BF501" s="505"/>
      <c r="BG501" s="503"/>
      <c r="BJ501" s="571"/>
      <c r="BK501" s="766"/>
      <c r="BL501" s="573"/>
      <c r="BM501" s="574"/>
      <c r="BN501" s="575"/>
      <c r="BO501" s="576"/>
      <c r="BP501" s="1325"/>
      <c r="BQ501" s="497"/>
      <c r="BR501" s="497"/>
      <c r="BS501" s="501"/>
      <c r="BT501" s="501"/>
      <c r="BU501" s="501"/>
      <c r="BV501" s="501"/>
      <c r="BW501" s="505"/>
      <c r="BX501" s="503"/>
      <c r="CA501" s="571"/>
      <c r="CB501" s="766"/>
      <c r="CC501" s="573"/>
      <c r="CD501" s="574"/>
      <c r="CE501" s="575"/>
      <c r="CF501" s="576"/>
      <c r="CG501" s="1325"/>
      <c r="CH501" s="497"/>
      <c r="CI501" s="497"/>
      <c r="CJ501" s="501"/>
      <c r="CK501" s="501"/>
      <c r="CL501" s="501"/>
      <c r="CM501" s="501"/>
      <c r="CN501" s="505"/>
      <c r="CO501" s="503"/>
      <c r="CR501" s="571"/>
      <c r="CS501" s="766"/>
      <c r="CT501" s="573"/>
      <c r="CU501" s="574"/>
      <c r="CV501" s="575"/>
      <c r="CW501" s="576"/>
      <c r="CX501" s="1325"/>
      <c r="CY501" s="497"/>
      <c r="CZ501" s="497"/>
      <c r="DA501" s="501"/>
      <c r="DB501" s="501"/>
      <c r="DC501" s="501"/>
      <c r="DD501" s="501"/>
      <c r="DE501" s="505"/>
      <c r="DF501" s="503"/>
      <c r="DI501" s="571"/>
      <c r="DJ501" s="766"/>
      <c r="DK501" s="573"/>
      <c r="DL501" s="574"/>
      <c r="DM501" s="575"/>
      <c r="DN501" s="576"/>
      <c r="DO501" s="1325"/>
      <c r="DP501" s="497"/>
      <c r="DQ501" s="497"/>
      <c r="DR501" s="501"/>
      <c r="DS501" s="501"/>
      <c r="DT501" s="501"/>
      <c r="DU501" s="501"/>
      <c r="DV501" s="505"/>
      <c r="DW501" s="503"/>
      <c r="DZ501" s="571"/>
      <c r="EA501" s="766"/>
      <c r="EB501" s="573"/>
      <c r="EC501" s="574"/>
      <c r="ED501" s="575"/>
      <c r="EE501" s="576"/>
      <c r="EF501" s="1325"/>
      <c r="EG501" s="497"/>
      <c r="EH501" s="497"/>
      <c r="EI501" s="501"/>
      <c r="EJ501" s="501"/>
      <c r="EK501" s="501"/>
      <c r="EL501" s="501"/>
      <c r="EM501" s="505"/>
      <c r="EN501" s="503"/>
      <c r="EQ501" s="659"/>
      <c r="ER501" s="660"/>
      <c r="ES501" s="661"/>
      <c r="ET501" s="662"/>
      <c r="EU501" s="663"/>
      <c r="EV501" s="664"/>
      <c r="EW501" s="1325"/>
      <c r="EX501" s="497"/>
      <c r="EY501" s="497"/>
      <c r="EZ501" s="501"/>
      <c r="FA501" s="501"/>
      <c r="FB501" s="501"/>
      <c r="FC501" s="501"/>
      <c r="FD501" s="505"/>
      <c r="FE501" s="503"/>
      <c r="FH501" s="659"/>
      <c r="FI501" s="660"/>
      <c r="FJ501" s="661"/>
      <c r="FK501" s="662"/>
      <c r="FL501" s="663"/>
      <c r="FM501" s="664"/>
      <c r="FN501" s="1325"/>
      <c r="FO501" s="497"/>
      <c r="FP501" s="497"/>
      <c r="FQ501" s="501"/>
      <c r="FR501" s="501"/>
      <c r="FS501" s="501"/>
      <c r="FT501" s="501"/>
      <c r="FU501" s="505"/>
      <c r="FV501" s="503"/>
      <c r="FY501" s="659"/>
      <c r="FZ501" s="660"/>
      <c r="GA501" s="661"/>
      <c r="GB501" s="662"/>
      <c r="GC501" s="663"/>
      <c r="GD501" s="664"/>
      <c r="GE501" s="1325"/>
      <c r="GF501" s="497"/>
      <c r="GG501" s="497"/>
      <c r="GH501" s="501"/>
      <c r="GI501" s="501"/>
      <c r="GJ501" s="501"/>
      <c r="GK501" s="501"/>
      <c r="GL501" s="505"/>
      <c r="GM501" s="503"/>
      <c r="GP501" s="659"/>
      <c r="GQ501" s="660"/>
      <c r="GR501" s="661"/>
      <c r="GS501" s="662"/>
      <c r="GT501" s="663"/>
      <c r="GU501" s="664"/>
      <c r="GV501" s="1325"/>
      <c r="GW501" s="497"/>
      <c r="GX501" s="497"/>
      <c r="GY501" s="501"/>
      <c r="GZ501" s="501"/>
      <c r="HA501" s="501"/>
      <c r="HB501" s="501"/>
      <c r="HC501" s="505"/>
      <c r="HD501" s="503"/>
      <c r="HG501" s="659"/>
      <c r="HH501" s="660"/>
      <c r="HI501" s="661"/>
      <c r="HJ501" s="662"/>
      <c r="HK501" s="663"/>
      <c r="HL501" s="664"/>
      <c r="HM501" s="1325"/>
      <c r="HN501" s="497"/>
      <c r="HO501" s="497"/>
      <c r="HP501" s="501"/>
      <c r="HQ501" s="501"/>
      <c r="HR501" s="501"/>
      <c r="HS501" s="501"/>
      <c r="HT501" s="505"/>
      <c r="HU501" s="503"/>
      <c r="HX501" s="659"/>
      <c r="HY501" s="660"/>
      <c r="HZ501" s="661"/>
      <c r="IA501" s="662"/>
      <c r="IB501" s="663"/>
      <c r="IC501" s="664"/>
      <c r="ID501" s="1325"/>
      <c r="IE501" s="497"/>
      <c r="IF501" s="497"/>
      <c r="IG501" s="501"/>
      <c r="IH501" s="501"/>
      <c r="II501" s="501"/>
      <c r="IJ501" s="501"/>
      <c r="IK501" s="505"/>
      <c r="IL501" s="503"/>
      <c r="IO501" s="659"/>
      <c r="IP501" s="660"/>
      <c r="IQ501" s="661"/>
      <c r="IR501" s="662"/>
      <c r="IS501" s="663"/>
      <c r="IT501" s="664"/>
      <c r="IU501" s="1325"/>
      <c r="IV501" s="497"/>
      <c r="IW501" s="497"/>
      <c r="IX501" s="501"/>
      <c r="IY501" s="501"/>
      <c r="IZ501" s="501"/>
      <c r="JA501" s="501"/>
      <c r="JB501" s="505"/>
      <c r="JC501" s="503"/>
      <c r="JF501" s="659"/>
      <c r="JG501" s="660"/>
      <c r="JH501" s="661"/>
      <c r="JI501" s="662"/>
      <c r="JJ501" s="663"/>
      <c r="JK501" s="664"/>
      <c r="JL501" s="1325"/>
      <c r="JM501" s="497"/>
      <c r="JN501" s="497"/>
      <c r="JO501" s="501"/>
      <c r="JP501" s="501"/>
      <c r="JQ501" s="501"/>
      <c r="JR501" s="501"/>
      <c r="JS501" s="505"/>
      <c r="JT501" s="503"/>
      <c r="JW501" s="659"/>
      <c r="JX501" s="660"/>
      <c r="JY501" s="661"/>
      <c r="JZ501" s="662"/>
      <c r="KA501" s="663"/>
      <c r="KB501" s="664"/>
      <c r="KC501" s="1325"/>
      <c r="KD501" s="497"/>
      <c r="KE501" s="497"/>
      <c r="KF501" s="501"/>
      <c r="KG501" s="501"/>
      <c r="KH501" s="501"/>
      <c r="KI501" s="501"/>
      <c r="KJ501" s="505"/>
      <c r="KK501" s="503"/>
      <c r="KN501" s="659"/>
      <c r="KO501" s="660"/>
      <c r="KP501" s="661"/>
      <c r="KQ501" s="662"/>
      <c r="KR501" s="663"/>
      <c r="KS501" s="664"/>
      <c r="KT501" s="1325"/>
      <c r="KU501" s="497"/>
      <c r="KV501" s="497"/>
      <c r="KW501" s="501"/>
      <c r="KX501" s="501"/>
      <c r="KY501" s="501"/>
      <c r="KZ501" s="501"/>
      <c r="LA501" s="505"/>
      <c r="LB501" s="503"/>
      <c r="LE501" s="659"/>
      <c r="LF501" s="660"/>
      <c r="LG501" s="661"/>
      <c r="LH501" s="662"/>
      <c r="LI501" s="663"/>
      <c r="LJ501" s="664"/>
      <c r="LK501" s="1325"/>
      <c r="LL501" s="497"/>
      <c r="LM501" s="497"/>
      <c r="LN501" s="501"/>
      <c r="LO501" s="501"/>
      <c r="LP501" s="501"/>
      <c r="LQ501" s="501"/>
      <c r="LR501" s="505"/>
      <c r="LS501" s="503"/>
      <c r="LV501" s="659"/>
      <c r="LW501" s="660"/>
      <c r="LX501" s="661"/>
      <c r="LY501" s="662"/>
      <c r="LZ501" s="663"/>
      <c r="MA501" s="664"/>
      <c r="MB501" s="1325"/>
      <c r="MC501" s="497"/>
      <c r="MD501" s="497"/>
      <c r="ME501" s="501"/>
      <c r="MF501" s="501"/>
      <c r="MG501" s="501"/>
      <c r="MH501" s="501"/>
      <c r="MI501" s="505"/>
      <c r="MJ501" s="503"/>
      <c r="MM501" s="659"/>
      <c r="MN501" s="660"/>
      <c r="MO501" s="661"/>
      <c r="MP501" s="662"/>
      <c r="MQ501" s="663"/>
      <c r="MR501" s="664"/>
      <c r="MS501" s="1325"/>
      <c r="MT501" s="497"/>
      <c r="MU501" s="497"/>
      <c r="MV501" s="501"/>
      <c r="MW501" s="501"/>
      <c r="MX501" s="501"/>
      <c r="MY501" s="501"/>
      <c r="MZ501" s="505"/>
      <c r="NA501" s="503"/>
      <c r="ND501" s="659"/>
      <c r="NE501" s="660"/>
      <c r="NF501" s="661"/>
      <c r="NG501" s="662"/>
      <c r="NH501" s="663"/>
      <c r="NI501" s="664"/>
      <c r="NJ501" s="1325"/>
      <c r="NK501" s="497"/>
      <c r="NL501" s="497"/>
      <c r="NM501" s="501"/>
      <c r="NN501" s="501"/>
      <c r="NO501" s="501"/>
      <c r="NP501" s="501"/>
      <c r="NQ501" s="505"/>
      <c r="NR501" s="503"/>
      <c r="NU501" s="659"/>
      <c r="NV501" s="660"/>
      <c r="NW501" s="661"/>
      <c r="NX501" s="662"/>
      <c r="NY501" s="663"/>
      <c r="NZ501" s="664"/>
      <c r="OA501" s="1325"/>
      <c r="OB501" s="497"/>
      <c r="OC501" s="497"/>
      <c r="OD501" s="501"/>
      <c r="OE501" s="501"/>
      <c r="OF501" s="501"/>
      <c r="OG501" s="501"/>
      <c r="OH501" s="505"/>
      <c r="OI501" s="503"/>
      <c r="OL501" s="659"/>
      <c r="OM501" s="660"/>
      <c r="ON501" s="661"/>
      <c r="OO501" s="662"/>
      <c r="OP501" s="663"/>
      <c r="OQ501" s="664"/>
      <c r="OR501" s="1325"/>
      <c r="OS501" s="497"/>
      <c r="OT501" s="497"/>
      <c r="OU501" s="501"/>
      <c r="OV501" s="501"/>
      <c r="OW501" s="501"/>
      <c r="OX501" s="501"/>
      <c r="OY501" s="505"/>
      <c r="OZ501" s="503"/>
      <c r="PC501" s="659"/>
      <c r="PD501" s="660"/>
      <c r="PE501" s="661"/>
      <c r="PF501" s="662"/>
      <c r="PG501" s="663"/>
      <c r="PH501" s="664"/>
      <c r="PI501" s="1325"/>
      <c r="PJ501" s="497"/>
      <c r="PK501" s="497"/>
      <c r="PL501" s="501"/>
      <c r="PM501" s="501"/>
      <c r="PN501" s="501"/>
      <c r="PO501" s="501"/>
      <c r="PP501" s="505"/>
      <c r="PQ501" s="503"/>
      <c r="PT501" s="659"/>
      <c r="PU501" s="660"/>
      <c r="PV501" s="661"/>
      <c r="PW501" s="662"/>
      <c r="PX501" s="663"/>
      <c r="PY501" s="664"/>
      <c r="PZ501" s="1325"/>
      <c r="QA501" s="497"/>
      <c r="QB501" s="497"/>
      <c r="QC501" s="501"/>
      <c r="QD501" s="501"/>
      <c r="QE501" s="501"/>
      <c r="QF501" s="501"/>
      <c r="QG501" s="505"/>
      <c r="QH501" s="503"/>
      <c r="QK501" s="659"/>
      <c r="QL501" s="660"/>
      <c r="QM501" s="661"/>
      <c r="QN501" s="662"/>
      <c r="QO501" s="663"/>
      <c r="QP501" s="664"/>
      <c r="QQ501" s="1325"/>
      <c r="QR501" s="497"/>
      <c r="QS501" s="497"/>
      <c r="QT501" s="501"/>
      <c r="QU501" s="501"/>
      <c r="QV501" s="501"/>
      <c r="QW501" s="501"/>
      <c r="QX501" s="505"/>
      <c r="QY501" s="503"/>
      <c r="RB501" s="428"/>
      <c r="RC501" s="436"/>
      <c r="RD501" s="440"/>
      <c r="RE501" s="406"/>
      <c r="RF501" s="438"/>
      <c r="RG501" s="439"/>
      <c r="RH501" s="439"/>
      <c r="RI501" s="497"/>
      <c r="RJ501" s="497"/>
      <c r="RK501" s="501"/>
      <c r="RL501" s="501"/>
      <c r="RM501" s="501"/>
      <c r="RN501" s="501"/>
      <c r="RO501" s="505"/>
      <c r="RP501" s="503"/>
      <c r="RS501" s="428"/>
      <c r="RT501" s="436"/>
      <c r="RU501" s="440"/>
      <c r="RV501" s="406"/>
      <c r="RW501" s="438"/>
      <c r="RX501" s="439"/>
      <c r="RY501" s="439"/>
      <c r="RZ501" s="497"/>
      <c r="SA501" s="497"/>
      <c r="SB501" s="501"/>
      <c r="SC501" s="501"/>
      <c r="SD501" s="501"/>
      <c r="SE501" s="501"/>
      <c r="SF501" s="505"/>
      <c r="SG501" s="503"/>
      <c r="SJ501" s="428"/>
      <c r="SK501" s="436"/>
      <c r="SL501" s="440"/>
      <c r="SM501" s="406"/>
      <c r="SN501" s="438"/>
      <c r="SO501" s="439"/>
      <c r="SP501" s="439"/>
      <c r="SQ501" s="497"/>
      <c r="SR501" s="497"/>
      <c r="SS501" s="501"/>
      <c r="ST501" s="501"/>
      <c r="SU501" s="501"/>
      <c r="SV501" s="501"/>
      <c r="SW501" s="505"/>
      <c r="SX501" s="503"/>
    </row>
    <row r="502" spans="2:518" ht="18.75" hidden="1" customHeight="1" thickTop="1" thickBot="1">
      <c r="B502" s="577"/>
      <c r="C502" s="578"/>
      <c r="D502" s="579"/>
      <c r="E502" s="580"/>
      <c r="F502" s="581"/>
      <c r="G502" s="585"/>
      <c r="H502" s="595"/>
      <c r="K502" s="577"/>
      <c r="L502" s="767"/>
      <c r="M502" s="579"/>
      <c r="N502" s="580"/>
      <c r="O502" s="581"/>
      <c r="P502" s="585"/>
      <c r="Q502" s="1326"/>
      <c r="R502" s="497"/>
      <c r="S502" s="497"/>
      <c r="T502" s="498"/>
      <c r="U502" s="498"/>
      <c r="V502" s="498"/>
      <c r="W502" s="498"/>
      <c r="X502" s="504"/>
      <c r="Y502" s="500"/>
      <c r="Z502" s="486"/>
      <c r="AA502" s="486"/>
      <c r="AB502" s="577"/>
      <c r="AC502" s="767"/>
      <c r="AD502" s="579"/>
      <c r="AE502" s="580"/>
      <c r="AF502" s="581"/>
      <c r="AG502" s="585"/>
      <c r="AH502" s="1326"/>
      <c r="AI502" s="497"/>
      <c r="AJ502" s="497"/>
      <c r="AK502" s="498"/>
      <c r="AL502" s="498"/>
      <c r="AM502" s="498"/>
      <c r="AN502" s="498"/>
      <c r="AO502" s="504"/>
      <c r="AP502" s="500"/>
      <c r="AQ502" s="486"/>
      <c r="AR502" s="486"/>
      <c r="AS502" s="577"/>
      <c r="AT502" s="767"/>
      <c r="AU502" s="579"/>
      <c r="AV502" s="580"/>
      <c r="AW502" s="581"/>
      <c r="AX502" s="585"/>
      <c r="AY502" s="1326"/>
      <c r="AZ502" s="497"/>
      <c r="BA502" s="497"/>
      <c r="BB502" s="498"/>
      <c r="BC502" s="498"/>
      <c r="BD502" s="498"/>
      <c r="BE502" s="498"/>
      <c r="BF502" s="504"/>
      <c r="BG502" s="500"/>
      <c r="BJ502" s="577"/>
      <c r="BK502" s="767"/>
      <c r="BL502" s="579"/>
      <c r="BM502" s="580"/>
      <c r="BN502" s="581"/>
      <c r="BO502" s="585"/>
      <c r="BP502" s="1326"/>
      <c r="BQ502" s="497"/>
      <c r="BR502" s="497"/>
      <c r="BS502" s="498"/>
      <c r="BT502" s="498"/>
      <c r="BU502" s="498"/>
      <c r="BV502" s="498"/>
      <c r="BW502" s="504"/>
      <c r="BX502" s="500"/>
      <c r="CA502" s="577"/>
      <c r="CB502" s="767"/>
      <c r="CC502" s="579"/>
      <c r="CD502" s="580"/>
      <c r="CE502" s="581"/>
      <c r="CF502" s="585"/>
      <c r="CG502" s="1326"/>
      <c r="CH502" s="497"/>
      <c r="CI502" s="497"/>
      <c r="CJ502" s="498"/>
      <c r="CK502" s="498"/>
      <c r="CL502" s="498"/>
      <c r="CM502" s="498"/>
      <c r="CN502" s="504"/>
      <c r="CO502" s="500"/>
      <c r="CR502" s="577"/>
      <c r="CS502" s="767"/>
      <c r="CT502" s="579"/>
      <c r="CU502" s="580"/>
      <c r="CV502" s="581"/>
      <c r="CW502" s="585"/>
      <c r="CX502" s="1326"/>
      <c r="CY502" s="497"/>
      <c r="CZ502" s="497"/>
      <c r="DA502" s="498"/>
      <c r="DB502" s="498"/>
      <c r="DC502" s="498"/>
      <c r="DD502" s="498"/>
      <c r="DE502" s="504"/>
      <c r="DF502" s="500"/>
      <c r="DI502" s="577"/>
      <c r="DJ502" s="767"/>
      <c r="DK502" s="579"/>
      <c r="DL502" s="580"/>
      <c r="DM502" s="581"/>
      <c r="DN502" s="585"/>
      <c r="DO502" s="1326"/>
      <c r="DP502" s="497"/>
      <c r="DQ502" s="497"/>
      <c r="DR502" s="498"/>
      <c r="DS502" s="498"/>
      <c r="DT502" s="498"/>
      <c r="DU502" s="498"/>
      <c r="DV502" s="504"/>
      <c r="DW502" s="500"/>
      <c r="DZ502" s="577"/>
      <c r="EA502" s="767"/>
      <c r="EB502" s="579"/>
      <c r="EC502" s="580"/>
      <c r="ED502" s="581"/>
      <c r="EE502" s="585"/>
      <c r="EF502" s="1326"/>
      <c r="EG502" s="497"/>
      <c r="EH502" s="497"/>
      <c r="EI502" s="498"/>
      <c r="EJ502" s="498"/>
      <c r="EK502" s="498"/>
      <c r="EL502" s="498"/>
      <c r="EM502" s="504"/>
      <c r="EN502" s="500"/>
      <c r="EQ502" s="665"/>
      <c r="ER502" s="666"/>
      <c r="ES502" s="667"/>
      <c r="ET502" s="668"/>
      <c r="EU502" s="669"/>
      <c r="EV502" s="691"/>
      <c r="EW502" s="1326"/>
      <c r="EX502" s="497" t="e">
        <f>IF(EXACT(VLOOKUP(EQ502,OFERTA_0,2,FALSE),ER502),1,0)</f>
        <v>#N/A</v>
      </c>
      <c r="EY502" s="497" t="e">
        <f>IF(EXACT(VLOOKUP(EQ502,OFERTA_0,3,FALSE),ES502),1,0)</f>
        <v>#N/A</v>
      </c>
      <c r="EZ502" s="498" t="e">
        <f>IF(EXACT(VLOOKUP(EQ502,OFERTA_0,4,FALSE),ET502),1,0)</f>
        <v>#N/A</v>
      </c>
      <c r="FA502" s="498">
        <f t="shared" ref="FA502:FA505" si="10450">IF(EU502=0,0,1)</f>
        <v>0</v>
      </c>
      <c r="FB502" s="498">
        <f t="shared" ref="FB502:FB505" si="10451">IF(EV502=0,0,1)</f>
        <v>0</v>
      </c>
      <c r="FC502" s="498" t="e">
        <f t="shared" ref="FC502:FC505" si="10452">PRODUCT(EX502:FB502)</f>
        <v>#N/A</v>
      </c>
      <c r="FD502" s="504">
        <f t="shared" ref="FD502:FD505" si="10453">ROUND(EV502,0)</f>
        <v>0</v>
      </c>
      <c r="FE502" s="500">
        <f t="shared" ref="FE502:FE505" si="10454">EV502-FD502</f>
        <v>0</v>
      </c>
      <c r="FH502" s="665"/>
      <c r="FI502" s="666"/>
      <c r="FJ502" s="667"/>
      <c r="FK502" s="668"/>
      <c r="FL502" s="669"/>
      <c r="FM502" s="691"/>
      <c r="FN502" s="1326"/>
      <c r="FO502" s="497" t="e">
        <f>IF(EXACT(VLOOKUP(FH502,OFERTA_0,2,FALSE),FI502),1,0)</f>
        <v>#N/A</v>
      </c>
      <c r="FP502" s="497" t="e">
        <f>IF(EXACT(VLOOKUP(FH502,OFERTA_0,3,FALSE),FJ502),1,0)</f>
        <v>#N/A</v>
      </c>
      <c r="FQ502" s="498" t="e">
        <f>IF(EXACT(VLOOKUP(FH502,OFERTA_0,4,FALSE),FK502),1,0)</f>
        <v>#N/A</v>
      </c>
      <c r="FR502" s="498">
        <f t="shared" ref="FR502:FR505" si="10455">IF(FL502=0,0,1)</f>
        <v>0</v>
      </c>
      <c r="FS502" s="498">
        <f t="shared" ref="FS502:FS505" si="10456">IF(FM502=0,0,1)</f>
        <v>0</v>
      </c>
      <c r="FT502" s="498" t="e">
        <f t="shared" ref="FT502:FT505" si="10457">PRODUCT(FO502:FS502)</f>
        <v>#N/A</v>
      </c>
      <c r="FU502" s="504">
        <f t="shared" ref="FU502:FU505" si="10458">ROUND(FM502,0)</f>
        <v>0</v>
      </c>
      <c r="FV502" s="500">
        <f t="shared" ref="FV502:FV505" si="10459">FM502-FU502</f>
        <v>0</v>
      </c>
      <c r="FY502" s="665"/>
      <c r="FZ502" s="666"/>
      <c r="GA502" s="667"/>
      <c r="GB502" s="668"/>
      <c r="GC502" s="669"/>
      <c r="GD502" s="691"/>
      <c r="GE502" s="1326"/>
      <c r="GF502" s="497" t="e">
        <f>IF(EXACT(VLOOKUP(FY502,OFERTA_0,2,FALSE),FZ502),1,0)</f>
        <v>#N/A</v>
      </c>
      <c r="GG502" s="497" t="e">
        <f>IF(EXACT(VLOOKUP(FY502,OFERTA_0,3,FALSE),GA502),1,0)</f>
        <v>#N/A</v>
      </c>
      <c r="GH502" s="498" t="e">
        <f>IF(EXACT(VLOOKUP(FY502,OFERTA_0,4,FALSE),GB502),1,0)</f>
        <v>#N/A</v>
      </c>
      <c r="GI502" s="498">
        <f t="shared" ref="GI502:GI505" si="10460">IF(GC502=0,0,1)</f>
        <v>0</v>
      </c>
      <c r="GJ502" s="498">
        <f t="shared" ref="GJ502:GJ505" si="10461">IF(GD502=0,0,1)</f>
        <v>0</v>
      </c>
      <c r="GK502" s="498" t="e">
        <f t="shared" ref="GK502:GK505" si="10462">PRODUCT(GF502:GJ502)</f>
        <v>#N/A</v>
      </c>
      <c r="GL502" s="504">
        <f t="shared" ref="GL502:GL505" si="10463">ROUND(GD502,0)</f>
        <v>0</v>
      </c>
      <c r="GM502" s="500">
        <f t="shared" ref="GM502:GM505" si="10464">GD502-GL502</f>
        <v>0</v>
      </c>
      <c r="GP502" s="665"/>
      <c r="GQ502" s="666"/>
      <c r="GR502" s="667"/>
      <c r="GS502" s="668"/>
      <c r="GT502" s="669"/>
      <c r="GU502" s="691"/>
      <c r="GV502" s="1326"/>
      <c r="GW502" s="497" t="e">
        <f>IF(EXACT(VLOOKUP(GP502,OFERTA_0,2,FALSE),GQ502),1,0)</f>
        <v>#N/A</v>
      </c>
      <c r="GX502" s="497" t="e">
        <f>IF(EXACT(VLOOKUP(GP502,OFERTA_0,3,FALSE),GR502),1,0)</f>
        <v>#N/A</v>
      </c>
      <c r="GY502" s="498" t="e">
        <f>IF(EXACT(VLOOKUP(GP502,OFERTA_0,4,FALSE),GS502),1,0)</f>
        <v>#N/A</v>
      </c>
      <c r="GZ502" s="498">
        <f t="shared" ref="GZ502:GZ505" si="10465">IF(GT502=0,0,1)</f>
        <v>0</v>
      </c>
      <c r="HA502" s="498">
        <f t="shared" ref="HA502:HA505" si="10466">IF(GU502=0,0,1)</f>
        <v>0</v>
      </c>
      <c r="HB502" s="498" t="e">
        <f t="shared" ref="HB502:HB505" si="10467">PRODUCT(GW502:HA502)</f>
        <v>#N/A</v>
      </c>
      <c r="HC502" s="504">
        <f t="shared" ref="HC502:HC505" si="10468">ROUND(GU502,0)</f>
        <v>0</v>
      </c>
      <c r="HD502" s="500">
        <f t="shared" ref="HD502:HD505" si="10469">GU502-HC502</f>
        <v>0</v>
      </c>
      <c r="HG502" s="665"/>
      <c r="HH502" s="666"/>
      <c r="HI502" s="667"/>
      <c r="HJ502" s="668"/>
      <c r="HK502" s="669"/>
      <c r="HL502" s="691"/>
      <c r="HM502" s="1326"/>
      <c r="HN502" s="497" t="e">
        <f>IF(EXACT(VLOOKUP(HG502,OFERTA_0,2,FALSE),HH502),1,0)</f>
        <v>#N/A</v>
      </c>
      <c r="HO502" s="497" t="e">
        <f>IF(EXACT(VLOOKUP(HG502,OFERTA_0,3,FALSE),HI502),1,0)</f>
        <v>#N/A</v>
      </c>
      <c r="HP502" s="498" t="e">
        <f>IF(EXACT(VLOOKUP(HG502,OFERTA_0,4,FALSE),HJ502),1,0)</f>
        <v>#N/A</v>
      </c>
      <c r="HQ502" s="498">
        <f t="shared" ref="HQ502:HQ505" si="10470">IF(HK502=0,0,1)</f>
        <v>0</v>
      </c>
      <c r="HR502" s="498">
        <f t="shared" ref="HR502:HR505" si="10471">IF(HL502=0,0,1)</f>
        <v>0</v>
      </c>
      <c r="HS502" s="498" t="e">
        <f t="shared" ref="HS502:HS505" si="10472">PRODUCT(HN502:HR502)</f>
        <v>#N/A</v>
      </c>
      <c r="HT502" s="504">
        <f t="shared" ref="HT502:HT505" si="10473">ROUND(HL502,0)</f>
        <v>0</v>
      </c>
      <c r="HU502" s="500">
        <f t="shared" ref="HU502:HU505" si="10474">HL502-HT502</f>
        <v>0</v>
      </c>
      <c r="HX502" s="665"/>
      <c r="HY502" s="666"/>
      <c r="HZ502" s="667"/>
      <c r="IA502" s="668"/>
      <c r="IB502" s="669"/>
      <c r="IC502" s="691"/>
      <c r="ID502" s="1326"/>
      <c r="IE502" s="497" t="e">
        <f>IF(EXACT(VLOOKUP(HX502,OFERTA_0,2,FALSE),HY502),1,0)</f>
        <v>#N/A</v>
      </c>
      <c r="IF502" s="497" t="e">
        <f>IF(EXACT(VLOOKUP(HX502,OFERTA_0,3,FALSE),HZ502),1,0)</f>
        <v>#N/A</v>
      </c>
      <c r="IG502" s="498" t="e">
        <f>IF(EXACT(VLOOKUP(HX502,OFERTA_0,4,FALSE),IA502),1,0)</f>
        <v>#N/A</v>
      </c>
      <c r="IH502" s="498">
        <f t="shared" ref="IH502:IH505" si="10475">IF(IB502=0,0,1)</f>
        <v>0</v>
      </c>
      <c r="II502" s="498">
        <f t="shared" ref="II502:II505" si="10476">IF(IC502=0,0,1)</f>
        <v>0</v>
      </c>
      <c r="IJ502" s="498" t="e">
        <f t="shared" ref="IJ502:IJ505" si="10477">PRODUCT(IE502:II502)</f>
        <v>#N/A</v>
      </c>
      <c r="IK502" s="504">
        <f t="shared" ref="IK502:IK505" si="10478">ROUND(IC502,0)</f>
        <v>0</v>
      </c>
      <c r="IL502" s="500">
        <f t="shared" ref="IL502:IL505" si="10479">IC502-IK502</f>
        <v>0</v>
      </c>
      <c r="IO502" s="665"/>
      <c r="IP502" s="666"/>
      <c r="IQ502" s="667"/>
      <c r="IR502" s="668"/>
      <c r="IS502" s="669"/>
      <c r="IT502" s="691"/>
      <c r="IU502" s="1326"/>
      <c r="IV502" s="497" t="e">
        <f>IF(EXACT(VLOOKUP(IO502,OFERTA_0,2,FALSE),IP502),1,0)</f>
        <v>#N/A</v>
      </c>
      <c r="IW502" s="497" t="e">
        <f>IF(EXACT(VLOOKUP(IO502,OFERTA_0,3,FALSE),IQ502),1,0)</f>
        <v>#N/A</v>
      </c>
      <c r="IX502" s="498" t="e">
        <f>IF(EXACT(VLOOKUP(IO502,OFERTA_0,4,FALSE),IR502),1,0)</f>
        <v>#N/A</v>
      </c>
      <c r="IY502" s="498">
        <f t="shared" ref="IY502:IY505" si="10480">IF(IS502=0,0,1)</f>
        <v>0</v>
      </c>
      <c r="IZ502" s="498">
        <f t="shared" ref="IZ502:IZ505" si="10481">IF(IT502=0,0,1)</f>
        <v>0</v>
      </c>
      <c r="JA502" s="498" t="e">
        <f t="shared" ref="JA502:JA505" si="10482">PRODUCT(IV502:IZ502)</f>
        <v>#N/A</v>
      </c>
      <c r="JB502" s="504">
        <f t="shared" ref="JB502:JB505" si="10483">ROUND(IT502,0)</f>
        <v>0</v>
      </c>
      <c r="JC502" s="500">
        <f t="shared" ref="JC502:JC505" si="10484">IT502-JB502</f>
        <v>0</v>
      </c>
      <c r="JF502" s="665"/>
      <c r="JG502" s="666"/>
      <c r="JH502" s="667"/>
      <c r="JI502" s="668"/>
      <c r="JJ502" s="669"/>
      <c r="JK502" s="691"/>
      <c r="JL502" s="1326"/>
      <c r="JM502" s="497" t="e">
        <f>IF(EXACT(VLOOKUP(JF502,OFERTA_0,2,FALSE),JG502),1,0)</f>
        <v>#N/A</v>
      </c>
      <c r="JN502" s="497" t="e">
        <f>IF(EXACT(VLOOKUP(JF502,OFERTA_0,3,FALSE),JH502),1,0)</f>
        <v>#N/A</v>
      </c>
      <c r="JO502" s="498" t="e">
        <f>IF(EXACT(VLOOKUP(JF502,OFERTA_0,4,FALSE),JI502),1,0)</f>
        <v>#N/A</v>
      </c>
      <c r="JP502" s="498">
        <f t="shared" ref="JP502:JP505" si="10485">IF(JJ502=0,0,1)</f>
        <v>0</v>
      </c>
      <c r="JQ502" s="498">
        <f t="shared" ref="JQ502:JQ505" si="10486">IF(JK502=0,0,1)</f>
        <v>0</v>
      </c>
      <c r="JR502" s="498" t="e">
        <f t="shared" ref="JR502:JR505" si="10487">PRODUCT(JM502:JQ502)</f>
        <v>#N/A</v>
      </c>
      <c r="JS502" s="504">
        <f t="shared" ref="JS502:JS505" si="10488">ROUND(JK502,0)</f>
        <v>0</v>
      </c>
      <c r="JT502" s="500">
        <f t="shared" ref="JT502:JT505" si="10489">JK502-JS502</f>
        <v>0</v>
      </c>
      <c r="JW502" s="665"/>
      <c r="JX502" s="666"/>
      <c r="JY502" s="667"/>
      <c r="JZ502" s="668"/>
      <c r="KA502" s="669"/>
      <c r="KB502" s="691"/>
      <c r="KC502" s="1326"/>
      <c r="KD502" s="497" t="e">
        <f>IF(EXACT(VLOOKUP(JW502,OFERTA_0,2,FALSE),JX502),1,0)</f>
        <v>#N/A</v>
      </c>
      <c r="KE502" s="497" t="e">
        <f>IF(EXACT(VLOOKUP(JW502,OFERTA_0,3,FALSE),JY502),1,0)</f>
        <v>#N/A</v>
      </c>
      <c r="KF502" s="498" t="e">
        <f>IF(EXACT(VLOOKUP(JW502,OFERTA_0,4,FALSE),JZ502),1,0)</f>
        <v>#N/A</v>
      </c>
      <c r="KG502" s="498">
        <f t="shared" ref="KG502:KG505" si="10490">IF(KA502=0,0,1)</f>
        <v>0</v>
      </c>
      <c r="KH502" s="498">
        <f t="shared" ref="KH502:KH505" si="10491">IF(KB502=0,0,1)</f>
        <v>0</v>
      </c>
      <c r="KI502" s="498" t="e">
        <f t="shared" ref="KI502:KI505" si="10492">PRODUCT(KD502:KH502)</f>
        <v>#N/A</v>
      </c>
      <c r="KJ502" s="504">
        <f t="shared" ref="KJ502:KJ505" si="10493">ROUND(KB502,0)</f>
        <v>0</v>
      </c>
      <c r="KK502" s="500">
        <f t="shared" ref="KK502:KK505" si="10494">KB502-KJ502</f>
        <v>0</v>
      </c>
      <c r="KN502" s="665"/>
      <c r="KO502" s="666"/>
      <c r="KP502" s="667"/>
      <c r="KQ502" s="668"/>
      <c r="KR502" s="669"/>
      <c r="KS502" s="691"/>
      <c r="KT502" s="1326"/>
      <c r="KU502" s="497" t="e">
        <f>IF(EXACT(VLOOKUP(KN502,OFERTA_0,2,FALSE),KO502),1,0)</f>
        <v>#N/A</v>
      </c>
      <c r="KV502" s="497" t="e">
        <f>IF(EXACT(VLOOKUP(KN502,OFERTA_0,3,FALSE),KP502),1,0)</f>
        <v>#N/A</v>
      </c>
      <c r="KW502" s="498" t="e">
        <f>IF(EXACT(VLOOKUP(KN502,OFERTA_0,4,FALSE),KQ502),1,0)</f>
        <v>#N/A</v>
      </c>
      <c r="KX502" s="498">
        <f t="shared" ref="KX502:KX505" si="10495">IF(KR502=0,0,1)</f>
        <v>0</v>
      </c>
      <c r="KY502" s="498">
        <f t="shared" ref="KY502:KY505" si="10496">IF(KS502=0,0,1)</f>
        <v>0</v>
      </c>
      <c r="KZ502" s="498" t="e">
        <f t="shared" ref="KZ502:KZ505" si="10497">PRODUCT(KU502:KY502)</f>
        <v>#N/A</v>
      </c>
      <c r="LA502" s="504">
        <f t="shared" ref="LA502:LA505" si="10498">ROUND(KS502,0)</f>
        <v>0</v>
      </c>
      <c r="LB502" s="500">
        <f t="shared" ref="LB502:LB505" si="10499">KS502-LA502</f>
        <v>0</v>
      </c>
      <c r="LE502" s="665"/>
      <c r="LF502" s="666"/>
      <c r="LG502" s="667"/>
      <c r="LH502" s="668"/>
      <c r="LI502" s="669"/>
      <c r="LJ502" s="691"/>
      <c r="LK502" s="1326"/>
      <c r="LL502" s="497" t="e">
        <f>IF(EXACT(VLOOKUP(LE502,OFERTA_0,2,FALSE),LF502),1,0)</f>
        <v>#N/A</v>
      </c>
      <c r="LM502" s="497" t="e">
        <f>IF(EXACT(VLOOKUP(LE502,OFERTA_0,3,FALSE),LG502),1,0)</f>
        <v>#N/A</v>
      </c>
      <c r="LN502" s="498" t="e">
        <f>IF(EXACT(VLOOKUP(LE502,OFERTA_0,4,FALSE),LH502),1,0)</f>
        <v>#N/A</v>
      </c>
      <c r="LO502" s="498">
        <f t="shared" ref="LO502:LO505" si="10500">IF(LI502=0,0,1)</f>
        <v>0</v>
      </c>
      <c r="LP502" s="498">
        <f t="shared" ref="LP502:LP505" si="10501">IF(LJ502=0,0,1)</f>
        <v>0</v>
      </c>
      <c r="LQ502" s="498" t="e">
        <f t="shared" ref="LQ502:LQ505" si="10502">PRODUCT(LL502:LP502)</f>
        <v>#N/A</v>
      </c>
      <c r="LR502" s="504">
        <f t="shared" ref="LR502:LR505" si="10503">ROUND(LJ502,0)</f>
        <v>0</v>
      </c>
      <c r="LS502" s="500">
        <f t="shared" ref="LS502:LS505" si="10504">LJ502-LR502</f>
        <v>0</v>
      </c>
      <c r="LV502" s="665"/>
      <c r="LW502" s="666"/>
      <c r="LX502" s="667"/>
      <c r="LY502" s="668"/>
      <c r="LZ502" s="669"/>
      <c r="MA502" s="691"/>
      <c r="MB502" s="1326"/>
      <c r="MC502" s="497" t="e">
        <f>IF(EXACT(VLOOKUP(LV502,OFERTA_0,2,FALSE),LW502),1,0)</f>
        <v>#N/A</v>
      </c>
      <c r="MD502" s="497" t="e">
        <f>IF(EXACT(VLOOKUP(LV502,OFERTA_0,3,FALSE),LX502),1,0)</f>
        <v>#N/A</v>
      </c>
      <c r="ME502" s="498" t="e">
        <f>IF(EXACT(VLOOKUP(LV502,OFERTA_0,4,FALSE),LY502),1,0)</f>
        <v>#N/A</v>
      </c>
      <c r="MF502" s="498">
        <f t="shared" ref="MF502:MF505" si="10505">IF(LZ502=0,0,1)</f>
        <v>0</v>
      </c>
      <c r="MG502" s="498">
        <f t="shared" ref="MG502:MG505" si="10506">IF(MA502=0,0,1)</f>
        <v>0</v>
      </c>
      <c r="MH502" s="498" t="e">
        <f t="shared" ref="MH502:MH505" si="10507">PRODUCT(MC502:MG502)</f>
        <v>#N/A</v>
      </c>
      <c r="MI502" s="504">
        <f t="shared" ref="MI502:MI505" si="10508">ROUND(MA502,0)</f>
        <v>0</v>
      </c>
      <c r="MJ502" s="500">
        <f t="shared" ref="MJ502:MJ505" si="10509">MA502-MI502</f>
        <v>0</v>
      </c>
      <c r="MM502" s="665"/>
      <c r="MN502" s="666"/>
      <c r="MO502" s="667"/>
      <c r="MP502" s="668"/>
      <c r="MQ502" s="669"/>
      <c r="MR502" s="691"/>
      <c r="MS502" s="1326"/>
      <c r="MT502" s="497" t="e">
        <f>IF(EXACT(VLOOKUP(MM502,OFERTA_0,2,FALSE),MN502),1,0)</f>
        <v>#N/A</v>
      </c>
      <c r="MU502" s="497" t="e">
        <f>IF(EXACT(VLOOKUP(MM502,OFERTA_0,3,FALSE),MO502),1,0)</f>
        <v>#N/A</v>
      </c>
      <c r="MV502" s="498" t="e">
        <f>IF(EXACT(VLOOKUP(MM502,OFERTA_0,4,FALSE),MP502),1,0)</f>
        <v>#N/A</v>
      </c>
      <c r="MW502" s="498">
        <f t="shared" ref="MW502:MW505" si="10510">IF(MQ502=0,0,1)</f>
        <v>0</v>
      </c>
      <c r="MX502" s="498">
        <f t="shared" ref="MX502:MX505" si="10511">IF(MR502=0,0,1)</f>
        <v>0</v>
      </c>
      <c r="MY502" s="498" t="e">
        <f t="shared" ref="MY502:MY505" si="10512">PRODUCT(MT502:MX502)</f>
        <v>#N/A</v>
      </c>
      <c r="MZ502" s="504">
        <f t="shared" ref="MZ502:MZ505" si="10513">ROUND(MR502,0)</f>
        <v>0</v>
      </c>
      <c r="NA502" s="500">
        <f t="shared" ref="NA502:NA505" si="10514">MR502-MZ502</f>
        <v>0</v>
      </c>
      <c r="ND502" s="665"/>
      <c r="NE502" s="666"/>
      <c r="NF502" s="667"/>
      <c r="NG502" s="668"/>
      <c r="NH502" s="669"/>
      <c r="NI502" s="691"/>
      <c r="NJ502" s="1326"/>
      <c r="NK502" s="497" t="e">
        <f>IF(EXACT(VLOOKUP(ND502,OFERTA_0,2,FALSE),NE502),1,0)</f>
        <v>#N/A</v>
      </c>
      <c r="NL502" s="497" t="e">
        <f>IF(EXACT(VLOOKUP(ND502,OFERTA_0,3,FALSE),NF502),1,0)</f>
        <v>#N/A</v>
      </c>
      <c r="NM502" s="498" t="e">
        <f>IF(EXACT(VLOOKUP(ND502,OFERTA_0,4,FALSE),NG502),1,0)</f>
        <v>#N/A</v>
      </c>
      <c r="NN502" s="498">
        <f t="shared" ref="NN502:NN505" si="10515">IF(NH502=0,0,1)</f>
        <v>0</v>
      </c>
      <c r="NO502" s="498">
        <f t="shared" ref="NO502:NO505" si="10516">IF(NI502=0,0,1)</f>
        <v>0</v>
      </c>
      <c r="NP502" s="498" t="e">
        <f t="shared" ref="NP502:NP505" si="10517">PRODUCT(NK502:NO502)</f>
        <v>#N/A</v>
      </c>
      <c r="NQ502" s="504">
        <f t="shared" ref="NQ502:NQ505" si="10518">ROUND(NI502,0)</f>
        <v>0</v>
      </c>
      <c r="NR502" s="500">
        <f t="shared" ref="NR502:NR505" si="10519">NI502-NQ502</f>
        <v>0</v>
      </c>
      <c r="NU502" s="665"/>
      <c r="NV502" s="666"/>
      <c r="NW502" s="667"/>
      <c r="NX502" s="668"/>
      <c r="NY502" s="669"/>
      <c r="NZ502" s="691"/>
      <c r="OA502" s="1326"/>
      <c r="OB502" s="497" t="e">
        <f>IF(EXACT(VLOOKUP(NU502,OFERTA_0,2,FALSE),NV502),1,0)</f>
        <v>#N/A</v>
      </c>
      <c r="OC502" s="497" t="e">
        <f>IF(EXACT(VLOOKUP(NU502,OFERTA_0,3,FALSE),NW502),1,0)</f>
        <v>#N/A</v>
      </c>
      <c r="OD502" s="498" t="e">
        <f>IF(EXACT(VLOOKUP(NU502,OFERTA_0,4,FALSE),NX502),1,0)</f>
        <v>#N/A</v>
      </c>
      <c r="OE502" s="498">
        <f t="shared" ref="OE502:OE505" si="10520">IF(NY502=0,0,1)</f>
        <v>0</v>
      </c>
      <c r="OF502" s="498">
        <f t="shared" ref="OF502:OF505" si="10521">IF(NZ502=0,0,1)</f>
        <v>0</v>
      </c>
      <c r="OG502" s="498" t="e">
        <f t="shared" ref="OG502:OG505" si="10522">PRODUCT(OB502:OF502)</f>
        <v>#N/A</v>
      </c>
      <c r="OH502" s="504">
        <f t="shared" ref="OH502:OH505" si="10523">ROUND(NZ502,0)</f>
        <v>0</v>
      </c>
      <c r="OI502" s="500">
        <f t="shared" ref="OI502:OI505" si="10524">NZ502-OH502</f>
        <v>0</v>
      </c>
      <c r="OL502" s="665"/>
      <c r="OM502" s="666"/>
      <c r="ON502" s="667"/>
      <c r="OO502" s="668"/>
      <c r="OP502" s="669"/>
      <c r="OQ502" s="691"/>
      <c r="OR502" s="1326"/>
      <c r="OS502" s="497" t="e">
        <f>IF(EXACT(VLOOKUP(OL502,OFERTA_0,2,FALSE),OM502),1,0)</f>
        <v>#N/A</v>
      </c>
      <c r="OT502" s="497" t="e">
        <f>IF(EXACT(VLOOKUP(OL502,OFERTA_0,3,FALSE),ON502),1,0)</f>
        <v>#N/A</v>
      </c>
      <c r="OU502" s="498" t="e">
        <f>IF(EXACT(VLOOKUP(OL502,OFERTA_0,4,FALSE),OO502),1,0)</f>
        <v>#N/A</v>
      </c>
      <c r="OV502" s="498">
        <f t="shared" ref="OV502:OV505" si="10525">IF(OP502=0,0,1)</f>
        <v>0</v>
      </c>
      <c r="OW502" s="498">
        <f t="shared" ref="OW502:OW505" si="10526">IF(OQ502=0,0,1)</f>
        <v>0</v>
      </c>
      <c r="OX502" s="498" t="e">
        <f t="shared" ref="OX502:OX505" si="10527">PRODUCT(OS502:OW502)</f>
        <v>#N/A</v>
      </c>
      <c r="OY502" s="504">
        <f t="shared" ref="OY502:OY505" si="10528">ROUND(OQ502,0)</f>
        <v>0</v>
      </c>
      <c r="OZ502" s="500">
        <f t="shared" ref="OZ502:OZ505" si="10529">OQ502-OY502</f>
        <v>0</v>
      </c>
      <c r="PC502" s="665"/>
      <c r="PD502" s="666"/>
      <c r="PE502" s="667"/>
      <c r="PF502" s="668"/>
      <c r="PG502" s="669"/>
      <c r="PH502" s="691"/>
      <c r="PI502" s="1326"/>
      <c r="PJ502" s="497" t="e">
        <f>IF(EXACT(VLOOKUP(PC502,OFERTA_0,2,FALSE),PD502),1,0)</f>
        <v>#N/A</v>
      </c>
      <c r="PK502" s="497" t="e">
        <f>IF(EXACT(VLOOKUP(PC502,OFERTA_0,3,FALSE),PE502),1,0)</f>
        <v>#N/A</v>
      </c>
      <c r="PL502" s="498" t="e">
        <f>IF(EXACT(VLOOKUP(PC502,OFERTA_0,4,FALSE),PF502),1,0)</f>
        <v>#N/A</v>
      </c>
      <c r="PM502" s="498">
        <f t="shared" ref="PM502:PM505" si="10530">IF(PG502=0,0,1)</f>
        <v>0</v>
      </c>
      <c r="PN502" s="498">
        <f t="shared" ref="PN502:PN505" si="10531">IF(PH502=0,0,1)</f>
        <v>0</v>
      </c>
      <c r="PO502" s="498" t="e">
        <f t="shared" ref="PO502:PO505" si="10532">PRODUCT(PJ502:PN502)</f>
        <v>#N/A</v>
      </c>
      <c r="PP502" s="504">
        <f t="shared" ref="PP502:PP505" si="10533">ROUND(PH502,0)</f>
        <v>0</v>
      </c>
      <c r="PQ502" s="500">
        <f t="shared" ref="PQ502:PQ505" si="10534">PH502-PP502</f>
        <v>0</v>
      </c>
      <c r="PT502" s="665"/>
      <c r="PU502" s="666"/>
      <c r="PV502" s="667"/>
      <c r="PW502" s="668"/>
      <c r="PX502" s="669"/>
      <c r="PY502" s="691"/>
      <c r="PZ502" s="1326"/>
      <c r="QA502" s="497" t="e">
        <f>IF(EXACT(VLOOKUP(PT502,OFERTA_0,2,FALSE),PU502),1,0)</f>
        <v>#N/A</v>
      </c>
      <c r="QB502" s="497" t="e">
        <f>IF(EXACT(VLOOKUP(PT502,OFERTA_0,3,FALSE),PV502),1,0)</f>
        <v>#N/A</v>
      </c>
      <c r="QC502" s="498" t="e">
        <f>IF(EXACT(VLOOKUP(PT502,OFERTA_0,4,FALSE),PW502),1,0)</f>
        <v>#N/A</v>
      </c>
      <c r="QD502" s="498">
        <f t="shared" ref="QD502:QD505" si="10535">IF(PX502=0,0,1)</f>
        <v>0</v>
      </c>
      <c r="QE502" s="498">
        <f t="shared" ref="QE502:QE505" si="10536">IF(PY502=0,0,1)</f>
        <v>0</v>
      </c>
      <c r="QF502" s="498" t="e">
        <f t="shared" ref="QF502:QF505" si="10537">PRODUCT(QA502:QE502)</f>
        <v>#N/A</v>
      </c>
      <c r="QG502" s="504">
        <f t="shared" ref="QG502:QG505" si="10538">ROUND(PY502,0)</f>
        <v>0</v>
      </c>
      <c r="QH502" s="500">
        <f t="shared" ref="QH502:QH505" si="10539">PY502-QG502</f>
        <v>0</v>
      </c>
      <c r="QK502" s="665"/>
      <c r="QL502" s="666"/>
      <c r="QM502" s="667"/>
      <c r="QN502" s="668"/>
      <c r="QO502" s="669"/>
      <c r="QP502" s="691"/>
      <c r="QQ502" s="1326"/>
      <c r="QR502" s="497" t="e">
        <f>IF(EXACT(VLOOKUP(QK502,OFERTA_0,2,FALSE),QL502),1,0)</f>
        <v>#N/A</v>
      </c>
      <c r="QS502" s="497" t="e">
        <f>IF(EXACT(VLOOKUP(QK502,OFERTA_0,3,FALSE),QM502),1,0)</f>
        <v>#N/A</v>
      </c>
      <c r="QT502" s="498" t="e">
        <f>IF(EXACT(VLOOKUP(QK502,OFERTA_0,4,FALSE),QN502),1,0)</f>
        <v>#N/A</v>
      </c>
      <c r="QU502" s="498">
        <f t="shared" ref="QU502:QU505" si="10540">IF(QO502=0,0,1)</f>
        <v>0</v>
      </c>
      <c r="QV502" s="498">
        <f t="shared" ref="QV502:QV505" si="10541">IF(QP502=0,0,1)</f>
        <v>0</v>
      </c>
      <c r="QW502" s="498" t="e">
        <f t="shared" ref="QW502:QW505" si="10542">PRODUCT(QR502:QV502)</f>
        <v>#N/A</v>
      </c>
      <c r="QX502" s="504">
        <f t="shared" ref="QX502:QX505" si="10543">ROUND(QP502,0)</f>
        <v>0</v>
      </c>
      <c r="QY502" s="500">
        <f t="shared" ref="QY502:QY505" si="10544">QP502-QX502</f>
        <v>0</v>
      </c>
      <c r="RB502" s="428"/>
      <c r="RC502" s="436"/>
      <c r="RD502" s="440"/>
      <c r="RE502" s="406"/>
      <c r="RF502" s="438"/>
      <c r="RG502" s="439"/>
      <c r="RH502" s="439"/>
      <c r="RI502" s="497"/>
      <c r="RJ502" s="497"/>
      <c r="RK502" s="501"/>
      <c r="RL502" s="501"/>
      <c r="RM502" s="501"/>
      <c r="RN502" s="501"/>
      <c r="RO502" s="505"/>
      <c r="RP502" s="503"/>
      <c r="RS502" s="428"/>
      <c r="RT502" s="436"/>
      <c r="RU502" s="440"/>
      <c r="RV502" s="406"/>
      <c r="RW502" s="438"/>
      <c r="RX502" s="439"/>
      <c r="RY502" s="439"/>
      <c r="RZ502" s="497"/>
      <c r="SA502" s="497"/>
      <c r="SB502" s="501"/>
      <c r="SC502" s="501"/>
      <c r="SD502" s="501"/>
      <c r="SE502" s="501"/>
      <c r="SF502" s="505"/>
      <c r="SG502" s="503"/>
      <c r="SJ502" s="428"/>
      <c r="SK502" s="436"/>
      <c r="SL502" s="440"/>
      <c r="SM502" s="406"/>
      <c r="SN502" s="438"/>
      <c r="SO502" s="439"/>
      <c r="SP502" s="439"/>
      <c r="SQ502" s="497"/>
      <c r="SR502" s="497"/>
      <c r="SS502" s="501"/>
      <c r="ST502" s="501"/>
      <c r="SU502" s="501"/>
      <c r="SV502" s="501"/>
      <c r="SW502" s="505"/>
      <c r="SX502" s="503"/>
    </row>
    <row r="503" spans="2:518" ht="18.75" hidden="1" customHeight="1" thickTop="1" thickBot="1">
      <c r="B503" s="577"/>
      <c r="C503" s="578"/>
      <c r="D503" s="579"/>
      <c r="E503" s="580"/>
      <c r="F503" s="581"/>
      <c r="G503" s="585"/>
      <c r="H503" s="595"/>
      <c r="K503" s="577"/>
      <c r="L503" s="767"/>
      <c r="M503" s="579"/>
      <c r="N503" s="580"/>
      <c r="O503" s="581"/>
      <c r="P503" s="585"/>
      <c r="Q503" s="1326"/>
      <c r="R503" s="497"/>
      <c r="S503" s="497"/>
      <c r="T503" s="498"/>
      <c r="U503" s="498"/>
      <c r="V503" s="498"/>
      <c r="W503" s="498"/>
      <c r="X503" s="504"/>
      <c r="Y503" s="500"/>
      <c r="Z503" s="486"/>
      <c r="AA503" s="486"/>
      <c r="AB503" s="577"/>
      <c r="AC503" s="767"/>
      <c r="AD503" s="579"/>
      <c r="AE503" s="580"/>
      <c r="AF503" s="581"/>
      <c r="AG503" s="585"/>
      <c r="AH503" s="1326"/>
      <c r="AI503" s="497"/>
      <c r="AJ503" s="497"/>
      <c r="AK503" s="498"/>
      <c r="AL503" s="498"/>
      <c r="AM503" s="498"/>
      <c r="AN503" s="498"/>
      <c r="AO503" s="504"/>
      <c r="AP503" s="500"/>
      <c r="AQ503" s="486"/>
      <c r="AR503" s="486"/>
      <c r="AS503" s="577"/>
      <c r="AT503" s="767"/>
      <c r="AU503" s="579"/>
      <c r="AV503" s="580"/>
      <c r="AW503" s="581"/>
      <c r="AX503" s="585"/>
      <c r="AY503" s="1326"/>
      <c r="AZ503" s="497"/>
      <c r="BA503" s="497"/>
      <c r="BB503" s="498"/>
      <c r="BC503" s="498"/>
      <c r="BD503" s="498"/>
      <c r="BE503" s="498"/>
      <c r="BF503" s="504"/>
      <c r="BG503" s="500"/>
      <c r="BJ503" s="577"/>
      <c r="BK503" s="767"/>
      <c r="BL503" s="579"/>
      <c r="BM503" s="580"/>
      <c r="BN503" s="581"/>
      <c r="BO503" s="585"/>
      <c r="BP503" s="1326"/>
      <c r="BQ503" s="497"/>
      <c r="BR503" s="497"/>
      <c r="BS503" s="498"/>
      <c r="BT503" s="498"/>
      <c r="BU503" s="498"/>
      <c r="BV503" s="498"/>
      <c r="BW503" s="504"/>
      <c r="BX503" s="500"/>
      <c r="CA503" s="577"/>
      <c r="CB503" s="767"/>
      <c r="CC503" s="579"/>
      <c r="CD503" s="580"/>
      <c r="CE503" s="581"/>
      <c r="CF503" s="585"/>
      <c r="CG503" s="1326"/>
      <c r="CH503" s="497"/>
      <c r="CI503" s="497"/>
      <c r="CJ503" s="498"/>
      <c r="CK503" s="498"/>
      <c r="CL503" s="498"/>
      <c r="CM503" s="498"/>
      <c r="CN503" s="504"/>
      <c r="CO503" s="500"/>
      <c r="CR503" s="577"/>
      <c r="CS503" s="767"/>
      <c r="CT503" s="579"/>
      <c r="CU503" s="580"/>
      <c r="CV503" s="581"/>
      <c r="CW503" s="585"/>
      <c r="CX503" s="1326"/>
      <c r="CY503" s="497"/>
      <c r="CZ503" s="497"/>
      <c r="DA503" s="498"/>
      <c r="DB503" s="498"/>
      <c r="DC503" s="498"/>
      <c r="DD503" s="498"/>
      <c r="DE503" s="504"/>
      <c r="DF503" s="500"/>
      <c r="DI503" s="577"/>
      <c r="DJ503" s="767"/>
      <c r="DK503" s="579"/>
      <c r="DL503" s="580"/>
      <c r="DM503" s="581"/>
      <c r="DN503" s="585"/>
      <c r="DO503" s="1326"/>
      <c r="DP503" s="497"/>
      <c r="DQ503" s="497"/>
      <c r="DR503" s="498"/>
      <c r="DS503" s="498"/>
      <c r="DT503" s="498"/>
      <c r="DU503" s="498"/>
      <c r="DV503" s="504"/>
      <c r="DW503" s="500"/>
      <c r="DZ503" s="577"/>
      <c r="EA503" s="767"/>
      <c r="EB503" s="579"/>
      <c r="EC503" s="580"/>
      <c r="ED503" s="581"/>
      <c r="EE503" s="585"/>
      <c r="EF503" s="1326"/>
      <c r="EG503" s="497"/>
      <c r="EH503" s="497"/>
      <c r="EI503" s="498"/>
      <c r="EJ503" s="498"/>
      <c r="EK503" s="498"/>
      <c r="EL503" s="498"/>
      <c r="EM503" s="504"/>
      <c r="EN503" s="500"/>
      <c r="EQ503" s="665"/>
      <c r="ER503" s="666"/>
      <c r="ES503" s="667"/>
      <c r="ET503" s="668"/>
      <c r="EU503" s="669"/>
      <c r="EV503" s="691"/>
      <c r="EW503" s="1326"/>
      <c r="EX503" s="497" t="e">
        <f>IF(EXACT(VLOOKUP(EQ503,OFERTA_0,2,FALSE),ER503),1,0)</f>
        <v>#N/A</v>
      </c>
      <c r="EY503" s="497" t="e">
        <f>IF(EXACT(VLOOKUP(EQ503,OFERTA_0,3,FALSE),ES503),1,0)</f>
        <v>#N/A</v>
      </c>
      <c r="EZ503" s="498" t="e">
        <f>IF(EXACT(VLOOKUP(EQ503,OFERTA_0,4,FALSE),ET503),1,0)</f>
        <v>#N/A</v>
      </c>
      <c r="FA503" s="498">
        <f t="shared" si="10450"/>
        <v>0</v>
      </c>
      <c r="FB503" s="498">
        <f t="shared" si="10451"/>
        <v>0</v>
      </c>
      <c r="FC503" s="498" t="e">
        <f t="shared" si="10452"/>
        <v>#N/A</v>
      </c>
      <c r="FD503" s="504">
        <f t="shared" si="10453"/>
        <v>0</v>
      </c>
      <c r="FE503" s="500">
        <f t="shared" si="10454"/>
        <v>0</v>
      </c>
      <c r="FH503" s="665"/>
      <c r="FI503" s="666"/>
      <c r="FJ503" s="667"/>
      <c r="FK503" s="668"/>
      <c r="FL503" s="669"/>
      <c r="FM503" s="691"/>
      <c r="FN503" s="1326"/>
      <c r="FO503" s="497" t="e">
        <f>IF(EXACT(VLOOKUP(FH503,OFERTA_0,2,FALSE),FI503),1,0)</f>
        <v>#N/A</v>
      </c>
      <c r="FP503" s="497" t="e">
        <f>IF(EXACT(VLOOKUP(FH503,OFERTA_0,3,FALSE),FJ503),1,0)</f>
        <v>#N/A</v>
      </c>
      <c r="FQ503" s="498" t="e">
        <f>IF(EXACT(VLOOKUP(FH503,OFERTA_0,4,FALSE),FK503),1,0)</f>
        <v>#N/A</v>
      </c>
      <c r="FR503" s="498">
        <f t="shared" si="10455"/>
        <v>0</v>
      </c>
      <c r="FS503" s="498">
        <f t="shared" si="10456"/>
        <v>0</v>
      </c>
      <c r="FT503" s="498" t="e">
        <f t="shared" si="10457"/>
        <v>#N/A</v>
      </c>
      <c r="FU503" s="504">
        <f t="shared" si="10458"/>
        <v>0</v>
      </c>
      <c r="FV503" s="500">
        <f t="shared" si="10459"/>
        <v>0</v>
      </c>
      <c r="FY503" s="665"/>
      <c r="FZ503" s="666"/>
      <c r="GA503" s="667"/>
      <c r="GB503" s="668"/>
      <c r="GC503" s="669"/>
      <c r="GD503" s="691"/>
      <c r="GE503" s="1326"/>
      <c r="GF503" s="497" t="e">
        <f>IF(EXACT(VLOOKUP(FY503,OFERTA_0,2,FALSE),FZ503),1,0)</f>
        <v>#N/A</v>
      </c>
      <c r="GG503" s="497" t="e">
        <f>IF(EXACT(VLOOKUP(FY503,OFERTA_0,3,FALSE),GA503),1,0)</f>
        <v>#N/A</v>
      </c>
      <c r="GH503" s="498" t="e">
        <f>IF(EXACT(VLOOKUP(FY503,OFERTA_0,4,FALSE),GB503),1,0)</f>
        <v>#N/A</v>
      </c>
      <c r="GI503" s="498">
        <f t="shared" si="10460"/>
        <v>0</v>
      </c>
      <c r="GJ503" s="498">
        <f t="shared" si="10461"/>
        <v>0</v>
      </c>
      <c r="GK503" s="498" t="e">
        <f t="shared" si="10462"/>
        <v>#N/A</v>
      </c>
      <c r="GL503" s="504">
        <f t="shared" si="10463"/>
        <v>0</v>
      </c>
      <c r="GM503" s="500">
        <f t="shared" si="10464"/>
        <v>0</v>
      </c>
      <c r="GP503" s="665"/>
      <c r="GQ503" s="666"/>
      <c r="GR503" s="667"/>
      <c r="GS503" s="668"/>
      <c r="GT503" s="669"/>
      <c r="GU503" s="691"/>
      <c r="GV503" s="1326"/>
      <c r="GW503" s="497" t="e">
        <f>IF(EXACT(VLOOKUP(GP503,OFERTA_0,2,FALSE),GQ503),1,0)</f>
        <v>#N/A</v>
      </c>
      <c r="GX503" s="497" t="e">
        <f>IF(EXACT(VLOOKUP(GP503,OFERTA_0,3,FALSE),GR503),1,0)</f>
        <v>#N/A</v>
      </c>
      <c r="GY503" s="498" t="e">
        <f>IF(EXACT(VLOOKUP(GP503,OFERTA_0,4,FALSE),GS503),1,0)</f>
        <v>#N/A</v>
      </c>
      <c r="GZ503" s="498">
        <f t="shared" si="10465"/>
        <v>0</v>
      </c>
      <c r="HA503" s="498">
        <f t="shared" si="10466"/>
        <v>0</v>
      </c>
      <c r="HB503" s="498" t="e">
        <f t="shared" si="10467"/>
        <v>#N/A</v>
      </c>
      <c r="HC503" s="504">
        <f t="shared" si="10468"/>
        <v>0</v>
      </c>
      <c r="HD503" s="500">
        <f t="shared" si="10469"/>
        <v>0</v>
      </c>
      <c r="HG503" s="665"/>
      <c r="HH503" s="666"/>
      <c r="HI503" s="667"/>
      <c r="HJ503" s="668"/>
      <c r="HK503" s="669"/>
      <c r="HL503" s="691"/>
      <c r="HM503" s="1326"/>
      <c r="HN503" s="497" t="e">
        <f>IF(EXACT(VLOOKUP(HG503,OFERTA_0,2,FALSE),HH503),1,0)</f>
        <v>#N/A</v>
      </c>
      <c r="HO503" s="497" t="e">
        <f>IF(EXACT(VLOOKUP(HG503,OFERTA_0,3,FALSE),HI503),1,0)</f>
        <v>#N/A</v>
      </c>
      <c r="HP503" s="498" t="e">
        <f>IF(EXACT(VLOOKUP(HG503,OFERTA_0,4,FALSE),HJ503),1,0)</f>
        <v>#N/A</v>
      </c>
      <c r="HQ503" s="498">
        <f t="shared" si="10470"/>
        <v>0</v>
      </c>
      <c r="HR503" s="498">
        <f t="shared" si="10471"/>
        <v>0</v>
      </c>
      <c r="HS503" s="498" t="e">
        <f t="shared" si="10472"/>
        <v>#N/A</v>
      </c>
      <c r="HT503" s="504">
        <f t="shared" si="10473"/>
        <v>0</v>
      </c>
      <c r="HU503" s="500">
        <f t="shared" si="10474"/>
        <v>0</v>
      </c>
      <c r="HX503" s="665"/>
      <c r="HY503" s="666"/>
      <c r="HZ503" s="667"/>
      <c r="IA503" s="668"/>
      <c r="IB503" s="669"/>
      <c r="IC503" s="691"/>
      <c r="ID503" s="1326"/>
      <c r="IE503" s="497" t="e">
        <f>IF(EXACT(VLOOKUP(HX503,OFERTA_0,2,FALSE),HY503),1,0)</f>
        <v>#N/A</v>
      </c>
      <c r="IF503" s="497" t="e">
        <f>IF(EXACT(VLOOKUP(HX503,OFERTA_0,3,FALSE),HZ503),1,0)</f>
        <v>#N/A</v>
      </c>
      <c r="IG503" s="498" t="e">
        <f>IF(EXACT(VLOOKUP(HX503,OFERTA_0,4,FALSE),IA503),1,0)</f>
        <v>#N/A</v>
      </c>
      <c r="IH503" s="498">
        <f t="shared" si="10475"/>
        <v>0</v>
      </c>
      <c r="II503" s="498">
        <f t="shared" si="10476"/>
        <v>0</v>
      </c>
      <c r="IJ503" s="498" t="e">
        <f t="shared" si="10477"/>
        <v>#N/A</v>
      </c>
      <c r="IK503" s="504">
        <f t="shared" si="10478"/>
        <v>0</v>
      </c>
      <c r="IL503" s="500">
        <f t="shared" si="10479"/>
        <v>0</v>
      </c>
      <c r="IO503" s="665"/>
      <c r="IP503" s="666"/>
      <c r="IQ503" s="667"/>
      <c r="IR503" s="668"/>
      <c r="IS503" s="669"/>
      <c r="IT503" s="691"/>
      <c r="IU503" s="1326"/>
      <c r="IV503" s="497" t="e">
        <f>IF(EXACT(VLOOKUP(IO503,OFERTA_0,2,FALSE),IP503),1,0)</f>
        <v>#N/A</v>
      </c>
      <c r="IW503" s="497" t="e">
        <f>IF(EXACT(VLOOKUP(IO503,OFERTA_0,3,FALSE),IQ503),1,0)</f>
        <v>#N/A</v>
      </c>
      <c r="IX503" s="498" t="e">
        <f>IF(EXACT(VLOOKUP(IO503,OFERTA_0,4,FALSE),IR503),1,0)</f>
        <v>#N/A</v>
      </c>
      <c r="IY503" s="498">
        <f t="shared" si="10480"/>
        <v>0</v>
      </c>
      <c r="IZ503" s="498">
        <f t="shared" si="10481"/>
        <v>0</v>
      </c>
      <c r="JA503" s="498" t="e">
        <f t="shared" si="10482"/>
        <v>#N/A</v>
      </c>
      <c r="JB503" s="504">
        <f t="shared" si="10483"/>
        <v>0</v>
      </c>
      <c r="JC503" s="500">
        <f t="shared" si="10484"/>
        <v>0</v>
      </c>
      <c r="JF503" s="665"/>
      <c r="JG503" s="666"/>
      <c r="JH503" s="667"/>
      <c r="JI503" s="668"/>
      <c r="JJ503" s="669"/>
      <c r="JK503" s="691"/>
      <c r="JL503" s="1326"/>
      <c r="JM503" s="497" t="e">
        <f>IF(EXACT(VLOOKUP(JF503,OFERTA_0,2,FALSE),JG503),1,0)</f>
        <v>#N/A</v>
      </c>
      <c r="JN503" s="497" t="e">
        <f>IF(EXACT(VLOOKUP(JF503,OFERTA_0,3,FALSE),JH503),1,0)</f>
        <v>#N/A</v>
      </c>
      <c r="JO503" s="498" t="e">
        <f>IF(EXACT(VLOOKUP(JF503,OFERTA_0,4,FALSE),JI503),1,0)</f>
        <v>#N/A</v>
      </c>
      <c r="JP503" s="498">
        <f t="shared" si="10485"/>
        <v>0</v>
      </c>
      <c r="JQ503" s="498">
        <f t="shared" si="10486"/>
        <v>0</v>
      </c>
      <c r="JR503" s="498" t="e">
        <f t="shared" si="10487"/>
        <v>#N/A</v>
      </c>
      <c r="JS503" s="504">
        <f t="shared" si="10488"/>
        <v>0</v>
      </c>
      <c r="JT503" s="500">
        <f t="shared" si="10489"/>
        <v>0</v>
      </c>
      <c r="JW503" s="665"/>
      <c r="JX503" s="666"/>
      <c r="JY503" s="667"/>
      <c r="JZ503" s="668"/>
      <c r="KA503" s="669"/>
      <c r="KB503" s="691"/>
      <c r="KC503" s="1326"/>
      <c r="KD503" s="497" t="e">
        <f>IF(EXACT(VLOOKUP(JW503,OFERTA_0,2,FALSE),JX503),1,0)</f>
        <v>#N/A</v>
      </c>
      <c r="KE503" s="497" t="e">
        <f>IF(EXACT(VLOOKUP(JW503,OFERTA_0,3,FALSE),JY503),1,0)</f>
        <v>#N/A</v>
      </c>
      <c r="KF503" s="498" t="e">
        <f>IF(EXACT(VLOOKUP(JW503,OFERTA_0,4,FALSE),JZ503),1,0)</f>
        <v>#N/A</v>
      </c>
      <c r="KG503" s="498">
        <f t="shared" si="10490"/>
        <v>0</v>
      </c>
      <c r="KH503" s="498">
        <f t="shared" si="10491"/>
        <v>0</v>
      </c>
      <c r="KI503" s="498" t="e">
        <f t="shared" si="10492"/>
        <v>#N/A</v>
      </c>
      <c r="KJ503" s="504">
        <f t="shared" si="10493"/>
        <v>0</v>
      </c>
      <c r="KK503" s="500">
        <f t="shared" si="10494"/>
        <v>0</v>
      </c>
      <c r="KN503" s="665"/>
      <c r="KO503" s="666"/>
      <c r="KP503" s="667"/>
      <c r="KQ503" s="668"/>
      <c r="KR503" s="669"/>
      <c r="KS503" s="691"/>
      <c r="KT503" s="1326"/>
      <c r="KU503" s="497" t="e">
        <f>IF(EXACT(VLOOKUP(KN503,OFERTA_0,2,FALSE),KO503),1,0)</f>
        <v>#N/A</v>
      </c>
      <c r="KV503" s="497" t="e">
        <f>IF(EXACT(VLOOKUP(KN503,OFERTA_0,3,FALSE),KP503),1,0)</f>
        <v>#N/A</v>
      </c>
      <c r="KW503" s="498" t="e">
        <f>IF(EXACT(VLOOKUP(KN503,OFERTA_0,4,FALSE),KQ503),1,0)</f>
        <v>#N/A</v>
      </c>
      <c r="KX503" s="498">
        <f t="shared" si="10495"/>
        <v>0</v>
      </c>
      <c r="KY503" s="498">
        <f t="shared" si="10496"/>
        <v>0</v>
      </c>
      <c r="KZ503" s="498" t="e">
        <f t="shared" si="10497"/>
        <v>#N/A</v>
      </c>
      <c r="LA503" s="504">
        <f t="shared" si="10498"/>
        <v>0</v>
      </c>
      <c r="LB503" s="500">
        <f t="shared" si="10499"/>
        <v>0</v>
      </c>
      <c r="LE503" s="665"/>
      <c r="LF503" s="666"/>
      <c r="LG503" s="667"/>
      <c r="LH503" s="668"/>
      <c r="LI503" s="669"/>
      <c r="LJ503" s="691"/>
      <c r="LK503" s="1326"/>
      <c r="LL503" s="497" t="e">
        <f>IF(EXACT(VLOOKUP(LE503,OFERTA_0,2,FALSE),LF503),1,0)</f>
        <v>#N/A</v>
      </c>
      <c r="LM503" s="497" t="e">
        <f>IF(EXACT(VLOOKUP(LE503,OFERTA_0,3,FALSE),LG503),1,0)</f>
        <v>#N/A</v>
      </c>
      <c r="LN503" s="498" t="e">
        <f>IF(EXACT(VLOOKUP(LE503,OFERTA_0,4,FALSE),LH503),1,0)</f>
        <v>#N/A</v>
      </c>
      <c r="LO503" s="498">
        <f t="shared" si="10500"/>
        <v>0</v>
      </c>
      <c r="LP503" s="498">
        <f t="shared" si="10501"/>
        <v>0</v>
      </c>
      <c r="LQ503" s="498" t="e">
        <f t="shared" si="10502"/>
        <v>#N/A</v>
      </c>
      <c r="LR503" s="504">
        <f t="shared" si="10503"/>
        <v>0</v>
      </c>
      <c r="LS503" s="500">
        <f t="shared" si="10504"/>
        <v>0</v>
      </c>
      <c r="LV503" s="665"/>
      <c r="LW503" s="666"/>
      <c r="LX503" s="667"/>
      <c r="LY503" s="668"/>
      <c r="LZ503" s="669"/>
      <c r="MA503" s="691"/>
      <c r="MB503" s="1326"/>
      <c r="MC503" s="497" t="e">
        <f>IF(EXACT(VLOOKUP(LV503,OFERTA_0,2,FALSE),LW503),1,0)</f>
        <v>#N/A</v>
      </c>
      <c r="MD503" s="497" t="e">
        <f>IF(EXACT(VLOOKUP(LV503,OFERTA_0,3,FALSE),LX503),1,0)</f>
        <v>#N/A</v>
      </c>
      <c r="ME503" s="498" t="e">
        <f>IF(EXACT(VLOOKUP(LV503,OFERTA_0,4,FALSE),LY503),1,0)</f>
        <v>#N/A</v>
      </c>
      <c r="MF503" s="498">
        <f t="shared" si="10505"/>
        <v>0</v>
      </c>
      <c r="MG503" s="498">
        <f t="shared" si="10506"/>
        <v>0</v>
      </c>
      <c r="MH503" s="498" t="e">
        <f t="shared" si="10507"/>
        <v>#N/A</v>
      </c>
      <c r="MI503" s="504">
        <f t="shared" si="10508"/>
        <v>0</v>
      </c>
      <c r="MJ503" s="500">
        <f t="shared" si="10509"/>
        <v>0</v>
      </c>
      <c r="MM503" s="665"/>
      <c r="MN503" s="666"/>
      <c r="MO503" s="667"/>
      <c r="MP503" s="668"/>
      <c r="MQ503" s="669"/>
      <c r="MR503" s="691"/>
      <c r="MS503" s="1326"/>
      <c r="MT503" s="497" t="e">
        <f>IF(EXACT(VLOOKUP(MM503,OFERTA_0,2,FALSE),MN503),1,0)</f>
        <v>#N/A</v>
      </c>
      <c r="MU503" s="497" t="e">
        <f>IF(EXACT(VLOOKUP(MM503,OFERTA_0,3,FALSE),MO503),1,0)</f>
        <v>#N/A</v>
      </c>
      <c r="MV503" s="498" t="e">
        <f>IF(EXACT(VLOOKUP(MM503,OFERTA_0,4,FALSE),MP503),1,0)</f>
        <v>#N/A</v>
      </c>
      <c r="MW503" s="498">
        <f t="shared" si="10510"/>
        <v>0</v>
      </c>
      <c r="MX503" s="498">
        <f t="shared" si="10511"/>
        <v>0</v>
      </c>
      <c r="MY503" s="498" t="e">
        <f t="shared" si="10512"/>
        <v>#N/A</v>
      </c>
      <c r="MZ503" s="504">
        <f t="shared" si="10513"/>
        <v>0</v>
      </c>
      <c r="NA503" s="500">
        <f t="shared" si="10514"/>
        <v>0</v>
      </c>
      <c r="ND503" s="665"/>
      <c r="NE503" s="666"/>
      <c r="NF503" s="667"/>
      <c r="NG503" s="668"/>
      <c r="NH503" s="669"/>
      <c r="NI503" s="691"/>
      <c r="NJ503" s="1326"/>
      <c r="NK503" s="497" t="e">
        <f>IF(EXACT(VLOOKUP(ND503,OFERTA_0,2,FALSE),NE503),1,0)</f>
        <v>#N/A</v>
      </c>
      <c r="NL503" s="497" t="e">
        <f>IF(EXACT(VLOOKUP(ND503,OFERTA_0,3,FALSE),NF503),1,0)</f>
        <v>#N/A</v>
      </c>
      <c r="NM503" s="498" t="e">
        <f>IF(EXACT(VLOOKUP(ND503,OFERTA_0,4,FALSE),NG503),1,0)</f>
        <v>#N/A</v>
      </c>
      <c r="NN503" s="498">
        <f t="shared" si="10515"/>
        <v>0</v>
      </c>
      <c r="NO503" s="498">
        <f t="shared" si="10516"/>
        <v>0</v>
      </c>
      <c r="NP503" s="498" t="e">
        <f t="shared" si="10517"/>
        <v>#N/A</v>
      </c>
      <c r="NQ503" s="504">
        <f t="shared" si="10518"/>
        <v>0</v>
      </c>
      <c r="NR503" s="500">
        <f t="shared" si="10519"/>
        <v>0</v>
      </c>
      <c r="NU503" s="665"/>
      <c r="NV503" s="666"/>
      <c r="NW503" s="667"/>
      <c r="NX503" s="668"/>
      <c r="NY503" s="669"/>
      <c r="NZ503" s="691"/>
      <c r="OA503" s="1326"/>
      <c r="OB503" s="497" t="e">
        <f>IF(EXACT(VLOOKUP(NU503,OFERTA_0,2,FALSE),NV503),1,0)</f>
        <v>#N/A</v>
      </c>
      <c r="OC503" s="497" t="e">
        <f>IF(EXACT(VLOOKUP(NU503,OFERTA_0,3,FALSE),NW503),1,0)</f>
        <v>#N/A</v>
      </c>
      <c r="OD503" s="498" t="e">
        <f>IF(EXACT(VLOOKUP(NU503,OFERTA_0,4,FALSE),NX503),1,0)</f>
        <v>#N/A</v>
      </c>
      <c r="OE503" s="498">
        <f t="shared" si="10520"/>
        <v>0</v>
      </c>
      <c r="OF503" s="498">
        <f t="shared" si="10521"/>
        <v>0</v>
      </c>
      <c r="OG503" s="498" t="e">
        <f t="shared" si="10522"/>
        <v>#N/A</v>
      </c>
      <c r="OH503" s="504">
        <f t="shared" si="10523"/>
        <v>0</v>
      </c>
      <c r="OI503" s="500">
        <f t="shared" si="10524"/>
        <v>0</v>
      </c>
      <c r="OL503" s="665"/>
      <c r="OM503" s="666"/>
      <c r="ON503" s="667"/>
      <c r="OO503" s="668"/>
      <c r="OP503" s="669"/>
      <c r="OQ503" s="691"/>
      <c r="OR503" s="1326"/>
      <c r="OS503" s="497" t="e">
        <f>IF(EXACT(VLOOKUP(OL503,OFERTA_0,2,FALSE),OM503),1,0)</f>
        <v>#N/A</v>
      </c>
      <c r="OT503" s="497" t="e">
        <f>IF(EXACT(VLOOKUP(OL503,OFERTA_0,3,FALSE),ON503),1,0)</f>
        <v>#N/A</v>
      </c>
      <c r="OU503" s="498" t="e">
        <f>IF(EXACT(VLOOKUP(OL503,OFERTA_0,4,FALSE),OO503),1,0)</f>
        <v>#N/A</v>
      </c>
      <c r="OV503" s="498">
        <f t="shared" si="10525"/>
        <v>0</v>
      </c>
      <c r="OW503" s="498">
        <f t="shared" si="10526"/>
        <v>0</v>
      </c>
      <c r="OX503" s="498" t="e">
        <f t="shared" si="10527"/>
        <v>#N/A</v>
      </c>
      <c r="OY503" s="504">
        <f t="shared" si="10528"/>
        <v>0</v>
      </c>
      <c r="OZ503" s="500">
        <f t="shared" si="10529"/>
        <v>0</v>
      </c>
      <c r="PC503" s="665"/>
      <c r="PD503" s="666"/>
      <c r="PE503" s="667"/>
      <c r="PF503" s="668"/>
      <c r="PG503" s="669"/>
      <c r="PH503" s="691"/>
      <c r="PI503" s="1326"/>
      <c r="PJ503" s="497" t="e">
        <f>IF(EXACT(VLOOKUP(PC503,OFERTA_0,2,FALSE),PD503),1,0)</f>
        <v>#N/A</v>
      </c>
      <c r="PK503" s="497" t="e">
        <f>IF(EXACT(VLOOKUP(PC503,OFERTA_0,3,FALSE),PE503),1,0)</f>
        <v>#N/A</v>
      </c>
      <c r="PL503" s="498" t="e">
        <f>IF(EXACT(VLOOKUP(PC503,OFERTA_0,4,FALSE),PF503),1,0)</f>
        <v>#N/A</v>
      </c>
      <c r="PM503" s="498">
        <f t="shared" si="10530"/>
        <v>0</v>
      </c>
      <c r="PN503" s="498">
        <f t="shared" si="10531"/>
        <v>0</v>
      </c>
      <c r="PO503" s="498" t="e">
        <f t="shared" si="10532"/>
        <v>#N/A</v>
      </c>
      <c r="PP503" s="504">
        <f t="shared" si="10533"/>
        <v>0</v>
      </c>
      <c r="PQ503" s="500">
        <f t="shared" si="10534"/>
        <v>0</v>
      </c>
      <c r="PT503" s="665"/>
      <c r="PU503" s="666"/>
      <c r="PV503" s="667"/>
      <c r="PW503" s="668"/>
      <c r="PX503" s="669"/>
      <c r="PY503" s="691"/>
      <c r="PZ503" s="1326"/>
      <c r="QA503" s="497" t="e">
        <f>IF(EXACT(VLOOKUP(PT503,OFERTA_0,2,FALSE),PU503),1,0)</f>
        <v>#N/A</v>
      </c>
      <c r="QB503" s="497" t="e">
        <f>IF(EXACT(VLOOKUP(PT503,OFERTA_0,3,FALSE),PV503),1,0)</f>
        <v>#N/A</v>
      </c>
      <c r="QC503" s="498" t="e">
        <f>IF(EXACT(VLOOKUP(PT503,OFERTA_0,4,FALSE),PW503),1,0)</f>
        <v>#N/A</v>
      </c>
      <c r="QD503" s="498">
        <f t="shared" si="10535"/>
        <v>0</v>
      </c>
      <c r="QE503" s="498">
        <f t="shared" si="10536"/>
        <v>0</v>
      </c>
      <c r="QF503" s="498" t="e">
        <f t="shared" si="10537"/>
        <v>#N/A</v>
      </c>
      <c r="QG503" s="504">
        <f t="shared" si="10538"/>
        <v>0</v>
      </c>
      <c r="QH503" s="500">
        <f t="shared" si="10539"/>
        <v>0</v>
      </c>
      <c r="QK503" s="665"/>
      <c r="QL503" s="666"/>
      <c r="QM503" s="667"/>
      <c r="QN503" s="668"/>
      <c r="QO503" s="669"/>
      <c r="QP503" s="691"/>
      <c r="QQ503" s="1326"/>
      <c r="QR503" s="497" t="e">
        <f>IF(EXACT(VLOOKUP(QK503,OFERTA_0,2,FALSE),QL503),1,0)</f>
        <v>#N/A</v>
      </c>
      <c r="QS503" s="497" t="e">
        <f>IF(EXACT(VLOOKUP(QK503,OFERTA_0,3,FALSE),QM503),1,0)</f>
        <v>#N/A</v>
      </c>
      <c r="QT503" s="498" t="e">
        <f>IF(EXACT(VLOOKUP(QK503,OFERTA_0,4,FALSE),QN503),1,0)</f>
        <v>#N/A</v>
      </c>
      <c r="QU503" s="498">
        <f t="shared" si="10540"/>
        <v>0</v>
      </c>
      <c r="QV503" s="498">
        <f t="shared" si="10541"/>
        <v>0</v>
      </c>
      <c r="QW503" s="498" t="e">
        <f t="shared" si="10542"/>
        <v>#N/A</v>
      </c>
      <c r="QX503" s="504">
        <f t="shared" si="10543"/>
        <v>0</v>
      </c>
      <c r="QY503" s="500">
        <f t="shared" si="10544"/>
        <v>0</v>
      </c>
      <c r="RB503" s="428"/>
      <c r="RC503" s="436"/>
      <c r="RD503" s="440"/>
      <c r="RE503" s="406"/>
      <c r="RF503" s="438"/>
      <c r="RG503" s="439"/>
      <c r="RH503" s="439"/>
      <c r="RI503" s="497"/>
      <c r="RJ503" s="497"/>
      <c r="RK503" s="501"/>
      <c r="RL503" s="501"/>
      <c r="RM503" s="501"/>
      <c r="RN503" s="501"/>
      <c r="RO503" s="505"/>
      <c r="RP503" s="503"/>
      <c r="RS503" s="428"/>
      <c r="RT503" s="436"/>
      <c r="RU503" s="440"/>
      <c r="RV503" s="406"/>
      <c r="RW503" s="438"/>
      <c r="RX503" s="439"/>
      <c r="RY503" s="439"/>
      <c r="RZ503" s="497"/>
      <c r="SA503" s="497"/>
      <c r="SB503" s="501"/>
      <c r="SC503" s="501"/>
      <c r="SD503" s="501"/>
      <c r="SE503" s="501"/>
      <c r="SF503" s="505"/>
      <c r="SG503" s="503"/>
      <c r="SJ503" s="428"/>
      <c r="SK503" s="436"/>
      <c r="SL503" s="440"/>
      <c r="SM503" s="406"/>
      <c r="SN503" s="438"/>
      <c r="SO503" s="439"/>
      <c r="SP503" s="439"/>
      <c r="SQ503" s="497"/>
      <c r="SR503" s="497"/>
      <c r="SS503" s="501"/>
      <c r="ST503" s="501"/>
      <c r="SU503" s="501"/>
      <c r="SV503" s="501"/>
      <c r="SW503" s="505"/>
      <c r="SX503" s="503"/>
    </row>
    <row r="504" spans="2:518" ht="18.75" hidden="1" customHeight="1" thickTop="1" thickBot="1">
      <c r="B504" s="577"/>
      <c r="C504" s="578"/>
      <c r="D504" s="579"/>
      <c r="E504" s="580"/>
      <c r="F504" s="581"/>
      <c r="G504" s="585"/>
      <c r="H504" s="595"/>
      <c r="K504" s="577"/>
      <c r="L504" s="767"/>
      <c r="M504" s="579"/>
      <c r="N504" s="580"/>
      <c r="O504" s="581"/>
      <c r="P504" s="585"/>
      <c r="Q504" s="1326"/>
      <c r="R504" s="497"/>
      <c r="S504" s="497"/>
      <c r="T504" s="498"/>
      <c r="U504" s="498"/>
      <c r="V504" s="498"/>
      <c r="W504" s="498"/>
      <c r="X504" s="504"/>
      <c r="Y504" s="500"/>
      <c r="Z504" s="486"/>
      <c r="AA504" s="486"/>
      <c r="AB504" s="577"/>
      <c r="AC504" s="767"/>
      <c r="AD504" s="579"/>
      <c r="AE504" s="580"/>
      <c r="AF504" s="581"/>
      <c r="AG504" s="585"/>
      <c r="AH504" s="1326"/>
      <c r="AI504" s="497"/>
      <c r="AJ504" s="497"/>
      <c r="AK504" s="498"/>
      <c r="AL504" s="498"/>
      <c r="AM504" s="498"/>
      <c r="AN504" s="498"/>
      <c r="AO504" s="504"/>
      <c r="AP504" s="500"/>
      <c r="AQ504" s="486"/>
      <c r="AR504" s="486"/>
      <c r="AS504" s="577"/>
      <c r="AT504" s="767"/>
      <c r="AU504" s="579"/>
      <c r="AV504" s="580"/>
      <c r="AW504" s="581"/>
      <c r="AX504" s="585"/>
      <c r="AY504" s="1326"/>
      <c r="AZ504" s="497"/>
      <c r="BA504" s="497"/>
      <c r="BB504" s="498"/>
      <c r="BC504" s="498"/>
      <c r="BD504" s="498"/>
      <c r="BE504" s="498"/>
      <c r="BF504" s="504"/>
      <c r="BG504" s="500"/>
      <c r="BJ504" s="577"/>
      <c r="BK504" s="767"/>
      <c r="BL504" s="579"/>
      <c r="BM504" s="580"/>
      <c r="BN504" s="581"/>
      <c r="BO504" s="585"/>
      <c r="BP504" s="1326"/>
      <c r="BQ504" s="497"/>
      <c r="BR504" s="497"/>
      <c r="BS504" s="498"/>
      <c r="BT504" s="498"/>
      <c r="BU504" s="498"/>
      <c r="BV504" s="498"/>
      <c r="BW504" s="504"/>
      <c r="BX504" s="500"/>
      <c r="CA504" s="577"/>
      <c r="CB504" s="767"/>
      <c r="CC504" s="579"/>
      <c r="CD504" s="580"/>
      <c r="CE504" s="581"/>
      <c r="CF504" s="585"/>
      <c r="CG504" s="1326"/>
      <c r="CH504" s="497"/>
      <c r="CI504" s="497"/>
      <c r="CJ504" s="498"/>
      <c r="CK504" s="498"/>
      <c r="CL504" s="498"/>
      <c r="CM504" s="498"/>
      <c r="CN504" s="504"/>
      <c r="CO504" s="500"/>
      <c r="CR504" s="577"/>
      <c r="CS504" s="767"/>
      <c r="CT504" s="579"/>
      <c r="CU504" s="580"/>
      <c r="CV504" s="581"/>
      <c r="CW504" s="585"/>
      <c r="CX504" s="1326"/>
      <c r="CY504" s="497"/>
      <c r="CZ504" s="497"/>
      <c r="DA504" s="498"/>
      <c r="DB504" s="498"/>
      <c r="DC504" s="498"/>
      <c r="DD504" s="498"/>
      <c r="DE504" s="504"/>
      <c r="DF504" s="500"/>
      <c r="DI504" s="577"/>
      <c r="DJ504" s="767"/>
      <c r="DK504" s="579"/>
      <c r="DL504" s="580"/>
      <c r="DM504" s="581"/>
      <c r="DN504" s="585"/>
      <c r="DO504" s="1326"/>
      <c r="DP504" s="497"/>
      <c r="DQ504" s="497"/>
      <c r="DR504" s="498"/>
      <c r="DS504" s="498"/>
      <c r="DT504" s="498"/>
      <c r="DU504" s="498"/>
      <c r="DV504" s="504"/>
      <c r="DW504" s="500"/>
      <c r="DZ504" s="577"/>
      <c r="EA504" s="767"/>
      <c r="EB504" s="579"/>
      <c r="EC504" s="580"/>
      <c r="ED504" s="581"/>
      <c r="EE504" s="585"/>
      <c r="EF504" s="1326"/>
      <c r="EG504" s="497"/>
      <c r="EH504" s="497"/>
      <c r="EI504" s="498"/>
      <c r="EJ504" s="498"/>
      <c r="EK504" s="498"/>
      <c r="EL504" s="498"/>
      <c r="EM504" s="504"/>
      <c r="EN504" s="500"/>
      <c r="EQ504" s="665"/>
      <c r="ER504" s="666"/>
      <c r="ES504" s="667"/>
      <c r="ET504" s="668"/>
      <c r="EU504" s="669"/>
      <c r="EV504" s="691"/>
      <c r="EW504" s="1326"/>
      <c r="EX504" s="497" t="e">
        <f>IF(EXACT(VLOOKUP(EQ504,OFERTA_0,2,FALSE),ER504),1,0)</f>
        <v>#N/A</v>
      </c>
      <c r="EY504" s="497" t="e">
        <f>IF(EXACT(VLOOKUP(EQ504,OFERTA_0,3,FALSE),ES504),1,0)</f>
        <v>#N/A</v>
      </c>
      <c r="EZ504" s="498" t="e">
        <f>IF(EXACT(VLOOKUP(EQ504,OFERTA_0,4,FALSE),ET504),1,0)</f>
        <v>#N/A</v>
      </c>
      <c r="FA504" s="498">
        <f t="shared" si="10450"/>
        <v>0</v>
      </c>
      <c r="FB504" s="498">
        <f t="shared" si="10451"/>
        <v>0</v>
      </c>
      <c r="FC504" s="498" t="e">
        <f t="shared" si="10452"/>
        <v>#N/A</v>
      </c>
      <c r="FD504" s="504">
        <f t="shared" si="10453"/>
        <v>0</v>
      </c>
      <c r="FE504" s="500">
        <f t="shared" si="10454"/>
        <v>0</v>
      </c>
      <c r="FH504" s="665"/>
      <c r="FI504" s="666"/>
      <c r="FJ504" s="667"/>
      <c r="FK504" s="668"/>
      <c r="FL504" s="669"/>
      <c r="FM504" s="691"/>
      <c r="FN504" s="1326"/>
      <c r="FO504" s="497" t="e">
        <f>IF(EXACT(VLOOKUP(FH504,OFERTA_0,2,FALSE),FI504),1,0)</f>
        <v>#N/A</v>
      </c>
      <c r="FP504" s="497" t="e">
        <f>IF(EXACT(VLOOKUP(FH504,OFERTA_0,3,FALSE),FJ504),1,0)</f>
        <v>#N/A</v>
      </c>
      <c r="FQ504" s="498" t="e">
        <f>IF(EXACT(VLOOKUP(FH504,OFERTA_0,4,FALSE),FK504),1,0)</f>
        <v>#N/A</v>
      </c>
      <c r="FR504" s="498">
        <f t="shared" si="10455"/>
        <v>0</v>
      </c>
      <c r="FS504" s="498">
        <f t="shared" si="10456"/>
        <v>0</v>
      </c>
      <c r="FT504" s="498" t="e">
        <f t="shared" si="10457"/>
        <v>#N/A</v>
      </c>
      <c r="FU504" s="504">
        <f t="shared" si="10458"/>
        <v>0</v>
      </c>
      <c r="FV504" s="500">
        <f t="shared" si="10459"/>
        <v>0</v>
      </c>
      <c r="FY504" s="665"/>
      <c r="FZ504" s="666"/>
      <c r="GA504" s="667"/>
      <c r="GB504" s="668"/>
      <c r="GC504" s="669"/>
      <c r="GD504" s="691"/>
      <c r="GE504" s="1326"/>
      <c r="GF504" s="497" t="e">
        <f>IF(EXACT(VLOOKUP(FY504,OFERTA_0,2,FALSE),FZ504),1,0)</f>
        <v>#N/A</v>
      </c>
      <c r="GG504" s="497" t="e">
        <f>IF(EXACT(VLOOKUP(FY504,OFERTA_0,3,FALSE),GA504),1,0)</f>
        <v>#N/A</v>
      </c>
      <c r="GH504" s="498" t="e">
        <f>IF(EXACT(VLOOKUP(FY504,OFERTA_0,4,FALSE),GB504),1,0)</f>
        <v>#N/A</v>
      </c>
      <c r="GI504" s="498">
        <f t="shared" si="10460"/>
        <v>0</v>
      </c>
      <c r="GJ504" s="498">
        <f t="shared" si="10461"/>
        <v>0</v>
      </c>
      <c r="GK504" s="498" t="e">
        <f t="shared" si="10462"/>
        <v>#N/A</v>
      </c>
      <c r="GL504" s="504">
        <f t="shared" si="10463"/>
        <v>0</v>
      </c>
      <c r="GM504" s="500">
        <f t="shared" si="10464"/>
        <v>0</v>
      </c>
      <c r="GP504" s="665"/>
      <c r="GQ504" s="666"/>
      <c r="GR504" s="667"/>
      <c r="GS504" s="668"/>
      <c r="GT504" s="669"/>
      <c r="GU504" s="691"/>
      <c r="GV504" s="1326"/>
      <c r="GW504" s="497" t="e">
        <f>IF(EXACT(VLOOKUP(GP504,OFERTA_0,2,FALSE),GQ504),1,0)</f>
        <v>#N/A</v>
      </c>
      <c r="GX504" s="497" t="e">
        <f>IF(EXACT(VLOOKUP(GP504,OFERTA_0,3,FALSE),GR504),1,0)</f>
        <v>#N/A</v>
      </c>
      <c r="GY504" s="498" t="e">
        <f>IF(EXACT(VLOOKUP(GP504,OFERTA_0,4,FALSE),GS504),1,0)</f>
        <v>#N/A</v>
      </c>
      <c r="GZ504" s="498">
        <f t="shared" si="10465"/>
        <v>0</v>
      </c>
      <c r="HA504" s="498">
        <f t="shared" si="10466"/>
        <v>0</v>
      </c>
      <c r="HB504" s="498" t="e">
        <f t="shared" si="10467"/>
        <v>#N/A</v>
      </c>
      <c r="HC504" s="504">
        <f t="shared" si="10468"/>
        <v>0</v>
      </c>
      <c r="HD504" s="500">
        <f t="shared" si="10469"/>
        <v>0</v>
      </c>
      <c r="HG504" s="665"/>
      <c r="HH504" s="666"/>
      <c r="HI504" s="667"/>
      <c r="HJ504" s="668"/>
      <c r="HK504" s="669"/>
      <c r="HL504" s="691"/>
      <c r="HM504" s="1326"/>
      <c r="HN504" s="497" t="e">
        <f>IF(EXACT(VLOOKUP(HG504,OFERTA_0,2,FALSE),HH504),1,0)</f>
        <v>#N/A</v>
      </c>
      <c r="HO504" s="497" t="e">
        <f>IF(EXACT(VLOOKUP(HG504,OFERTA_0,3,FALSE),HI504),1,0)</f>
        <v>#N/A</v>
      </c>
      <c r="HP504" s="498" t="e">
        <f>IF(EXACT(VLOOKUP(HG504,OFERTA_0,4,FALSE),HJ504),1,0)</f>
        <v>#N/A</v>
      </c>
      <c r="HQ504" s="498">
        <f t="shared" si="10470"/>
        <v>0</v>
      </c>
      <c r="HR504" s="498">
        <f t="shared" si="10471"/>
        <v>0</v>
      </c>
      <c r="HS504" s="498" t="e">
        <f t="shared" si="10472"/>
        <v>#N/A</v>
      </c>
      <c r="HT504" s="504">
        <f t="shared" si="10473"/>
        <v>0</v>
      </c>
      <c r="HU504" s="500">
        <f t="shared" si="10474"/>
        <v>0</v>
      </c>
      <c r="HX504" s="665"/>
      <c r="HY504" s="666"/>
      <c r="HZ504" s="667"/>
      <c r="IA504" s="668"/>
      <c r="IB504" s="669"/>
      <c r="IC504" s="691"/>
      <c r="ID504" s="1326"/>
      <c r="IE504" s="497" t="e">
        <f>IF(EXACT(VLOOKUP(HX504,OFERTA_0,2,FALSE),HY504),1,0)</f>
        <v>#N/A</v>
      </c>
      <c r="IF504" s="497" t="e">
        <f>IF(EXACT(VLOOKUP(HX504,OFERTA_0,3,FALSE),HZ504),1,0)</f>
        <v>#N/A</v>
      </c>
      <c r="IG504" s="498" t="e">
        <f>IF(EXACT(VLOOKUP(HX504,OFERTA_0,4,FALSE),IA504),1,0)</f>
        <v>#N/A</v>
      </c>
      <c r="IH504" s="498">
        <f t="shared" si="10475"/>
        <v>0</v>
      </c>
      <c r="II504" s="498">
        <f t="shared" si="10476"/>
        <v>0</v>
      </c>
      <c r="IJ504" s="498" t="e">
        <f t="shared" si="10477"/>
        <v>#N/A</v>
      </c>
      <c r="IK504" s="504">
        <f t="shared" si="10478"/>
        <v>0</v>
      </c>
      <c r="IL504" s="500">
        <f t="shared" si="10479"/>
        <v>0</v>
      </c>
      <c r="IO504" s="665"/>
      <c r="IP504" s="666"/>
      <c r="IQ504" s="667"/>
      <c r="IR504" s="668"/>
      <c r="IS504" s="669"/>
      <c r="IT504" s="691"/>
      <c r="IU504" s="1326"/>
      <c r="IV504" s="497" t="e">
        <f>IF(EXACT(VLOOKUP(IO504,OFERTA_0,2,FALSE),IP504),1,0)</f>
        <v>#N/A</v>
      </c>
      <c r="IW504" s="497" t="e">
        <f>IF(EXACT(VLOOKUP(IO504,OFERTA_0,3,FALSE),IQ504),1,0)</f>
        <v>#N/A</v>
      </c>
      <c r="IX504" s="498" t="e">
        <f>IF(EXACT(VLOOKUP(IO504,OFERTA_0,4,FALSE),IR504),1,0)</f>
        <v>#N/A</v>
      </c>
      <c r="IY504" s="498">
        <f t="shared" si="10480"/>
        <v>0</v>
      </c>
      <c r="IZ504" s="498">
        <f t="shared" si="10481"/>
        <v>0</v>
      </c>
      <c r="JA504" s="498" t="e">
        <f t="shared" si="10482"/>
        <v>#N/A</v>
      </c>
      <c r="JB504" s="504">
        <f t="shared" si="10483"/>
        <v>0</v>
      </c>
      <c r="JC504" s="500">
        <f t="shared" si="10484"/>
        <v>0</v>
      </c>
      <c r="JF504" s="665"/>
      <c r="JG504" s="666"/>
      <c r="JH504" s="667"/>
      <c r="JI504" s="668"/>
      <c r="JJ504" s="669"/>
      <c r="JK504" s="691"/>
      <c r="JL504" s="1326"/>
      <c r="JM504" s="497" t="e">
        <f>IF(EXACT(VLOOKUP(JF504,OFERTA_0,2,FALSE),JG504),1,0)</f>
        <v>#N/A</v>
      </c>
      <c r="JN504" s="497" t="e">
        <f>IF(EXACT(VLOOKUP(JF504,OFERTA_0,3,FALSE),JH504),1,0)</f>
        <v>#N/A</v>
      </c>
      <c r="JO504" s="498" t="e">
        <f>IF(EXACT(VLOOKUP(JF504,OFERTA_0,4,FALSE),JI504),1,0)</f>
        <v>#N/A</v>
      </c>
      <c r="JP504" s="498">
        <f t="shared" si="10485"/>
        <v>0</v>
      </c>
      <c r="JQ504" s="498">
        <f t="shared" si="10486"/>
        <v>0</v>
      </c>
      <c r="JR504" s="498" t="e">
        <f t="shared" si="10487"/>
        <v>#N/A</v>
      </c>
      <c r="JS504" s="504">
        <f t="shared" si="10488"/>
        <v>0</v>
      </c>
      <c r="JT504" s="500">
        <f t="shared" si="10489"/>
        <v>0</v>
      </c>
      <c r="JW504" s="665"/>
      <c r="JX504" s="666"/>
      <c r="JY504" s="667"/>
      <c r="JZ504" s="668"/>
      <c r="KA504" s="669"/>
      <c r="KB504" s="691"/>
      <c r="KC504" s="1326"/>
      <c r="KD504" s="497" t="e">
        <f>IF(EXACT(VLOOKUP(JW504,OFERTA_0,2,FALSE),JX504),1,0)</f>
        <v>#N/A</v>
      </c>
      <c r="KE504" s="497" t="e">
        <f>IF(EXACT(VLOOKUP(JW504,OFERTA_0,3,FALSE),JY504),1,0)</f>
        <v>#N/A</v>
      </c>
      <c r="KF504" s="498" t="e">
        <f>IF(EXACT(VLOOKUP(JW504,OFERTA_0,4,FALSE),JZ504),1,0)</f>
        <v>#N/A</v>
      </c>
      <c r="KG504" s="498">
        <f t="shared" si="10490"/>
        <v>0</v>
      </c>
      <c r="KH504" s="498">
        <f t="shared" si="10491"/>
        <v>0</v>
      </c>
      <c r="KI504" s="498" t="e">
        <f t="shared" si="10492"/>
        <v>#N/A</v>
      </c>
      <c r="KJ504" s="504">
        <f t="shared" si="10493"/>
        <v>0</v>
      </c>
      <c r="KK504" s="500">
        <f t="shared" si="10494"/>
        <v>0</v>
      </c>
      <c r="KN504" s="665"/>
      <c r="KO504" s="666"/>
      <c r="KP504" s="667"/>
      <c r="KQ504" s="668"/>
      <c r="KR504" s="669"/>
      <c r="KS504" s="691"/>
      <c r="KT504" s="1326"/>
      <c r="KU504" s="497" t="e">
        <f>IF(EXACT(VLOOKUP(KN504,OFERTA_0,2,FALSE),KO504),1,0)</f>
        <v>#N/A</v>
      </c>
      <c r="KV504" s="497" t="e">
        <f>IF(EXACT(VLOOKUP(KN504,OFERTA_0,3,FALSE),KP504),1,0)</f>
        <v>#N/A</v>
      </c>
      <c r="KW504" s="498" t="e">
        <f>IF(EXACT(VLOOKUP(KN504,OFERTA_0,4,FALSE),KQ504),1,0)</f>
        <v>#N/A</v>
      </c>
      <c r="KX504" s="498">
        <f t="shared" si="10495"/>
        <v>0</v>
      </c>
      <c r="KY504" s="498">
        <f t="shared" si="10496"/>
        <v>0</v>
      </c>
      <c r="KZ504" s="498" t="e">
        <f t="shared" si="10497"/>
        <v>#N/A</v>
      </c>
      <c r="LA504" s="504">
        <f t="shared" si="10498"/>
        <v>0</v>
      </c>
      <c r="LB504" s="500">
        <f t="shared" si="10499"/>
        <v>0</v>
      </c>
      <c r="LE504" s="665"/>
      <c r="LF504" s="666"/>
      <c r="LG504" s="667"/>
      <c r="LH504" s="668"/>
      <c r="LI504" s="669"/>
      <c r="LJ504" s="691"/>
      <c r="LK504" s="1326"/>
      <c r="LL504" s="497" t="e">
        <f>IF(EXACT(VLOOKUP(LE504,OFERTA_0,2,FALSE),LF504),1,0)</f>
        <v>#N/A</v>
      </c>
      <c r="LM504" s="497" t="e">
        <f>IF(EXACT(VLOOKUP(LE504,OFERTA_0,3,FALSE),LG504),1,0)</f>
        <v>#N/A</v>
      </c>
      <c r="LN504" s="498" t="e">
        <f>IF(EXACT(VLOOKUP(LE504,OFERTA_0,4,FALSE),LH504),1,0)</f>
        <v>#N/A</v>
      </c>
      <c r="LO504" s="498">
        <f t="shared" si="10500"/>
        <v>0</v>
      </c>
      <c r="LP504" s="498">
        <f t="shared" si="10501"/>
        <v>0</v>
      </c>
      <c r="LQ504" s="498" t="e">
        <f t="shared" si="10502"/>
        <v>#N/A</v>
      </c>
      <c r="LR504" s="504">
        <f t="shared" si="10503"/>
        <v>0</v>
      </c>
      <c r="LS504" s="500">
        <f t="shared" si="10504"/>
        <v>0</v>
      </c>
      <c r="LV504" s="665"/>
      <c r="LW504" s="666"/>
      <c r="LX504" s="667"/>
      <c r="LY504" s="668"/>
      <c r="LZ504" s="669"/>
      <c r="MA504" s="691"/>
      <c r="MB504" s="1326"/>
      <c r="MC504" s="497" t="e">
        <f>IF(EXACT(VLOOKUP(LV504,OFERTA_0,2,FALSE),LW504),1,0)</f>
        <v>#N/A</v>
      </c>
      <c r="MD504" s="497" t="e">
        <f>IF(EXACT(VLOOKUP(LV504,OFERTA_0,3,FALSE),LX504),1,0)</f>
        <v>#N/A</v>
      </c>
      <c r="ME504" s="498" t="e">
        <f>IF(EXACT(VLOOKUP(LV504,OFERTA_0,4,FALSE),LY504),1,0)</f>
        <v>#N/A</v>
      </c>
      <c r="MF504" s="498">
        <f t="shared" si="10505"/>
        <v>0</v>
      </c>
      <c r="MG504" s="498">
        <f t="shared" si="10506"/>
        <v>0</v>
      </c>
      <c r="MH504" s="498" t="e">
        <f t="shared" si="10507"/>
        <v>#N/A</v>
      </c>
      <c r="MI504" s="504">
        <f t="shared" si="10508"/>
        <v>0</v>
      </c>
      <c r="MJ504" s="500">
        <f t="shared" si="10509"/>
        <v>0</v>
      </c>
      <c r="MM504" s="665"/>
      <c r="MN504" s="666"/>
      <c r="MO504" s="667"/>
      <c r="MP504" s="668"/>
      <c r="MQ504" s="669"/>
      <c r="MR504" s="691"/>
      <c r="MS504" s="1326"/>
      <c r="MT504" s="497" t="e">
        <f>IF(EXACT(VLOOKUP(MM504,OFERTA_0,2,FALSE),MN504),1,0)</f>
        <v>#N/A</v>
      </c>
      <c r="MU504" s="497" t="e">
        <f>IF(EXACT(VLOOKUP(MM504,OFERTA_0,3,FALSE),MO504),1,0)</f>
        <v>#N/A</v>
      </c>
      <c r="MV504" s="498" t="e">
        <f>IF(EXACT(VLOOKUP(MM504,OFERTA_0,4,FALSE),MP504),1,0)</f>
        <v>#N/A</v>
      </c>
      <c r="MW504" s="498">
        <f t="shared" si="10510"/>
        <v>0</v>
      </c>
      <c r="MX504" s="498">
        <f t="shared" si="10511"/>
        <v>0</v>
      </c>
      <c r="MY504" s="498" t="e">
        <f t="shared" si="10512"/>
        <v>#N/A</v>
      </c>
      <c r="MZ504" s="504">
        <f t="shared" si="10513"/>
        <v>0</v>
      </c>
      <c r="NA504" s="500">
        <f t="shared" si="10514"/>
        <v>0</v>
      </c>
      <c r="ND504" s="665"/>
      <c r="NE504" s="666"/>
      <c r="NF504" s="667"/>
      <c r="NG504" s="668"/>
      <c r="NH504" s="669"/>
      <c r="NI504" s="691"/>
      <c r="NJ504" s="1326"/>
      <c r="NK504" s="497" t="e">
        <f>IF(EXACT(VLOOKUP(ND504,OFERTA_0,2,FALSE),NE504),1,0)</f>
        <v>#N/A</v>
      </c>
      <c r="NL504" s="497" t="e">
        <f>IF(EXACT(VLOOKUP(ND504,OFERTA_0,3,FALSE),NF504),1,0)</f>
        <v>#N/A</v>
      </c>
      <c r="NM504" s="498" t="e">
        <f>IF(EXACT(VLOOKUP(ND504,OFERTA_0,4,FALSE),NG504),1,0)</f>
        <v>#N/A</v>
      </c>
      <c r="NN504" s="498">
        <f t="shared" si="10515"/>
        <v>0</v>
      </c>
      <c r="NO504" s="498">
        <f t="shared" si="10516"/>
        <v>0</v>
      </c>
      <c r="NP504" s="498" t="e">
        <f t="shared" si="10517"/>
        <v>#N/A</v>
      </c>
      <c r="NQ504" s="504">
        <f t="shared" si="10518"/>
        <v>0</v>
      </c>
      <c r="NR504" s="500">
        <f t="shared" si="10519"/>
        <v>0</v>
      </c>
      <c r="NU504" s="665"/>
      <c r="NV504" s="666"/>
      <c r="NW504" s="667"/>
      <c r="NX504" s="668"/>
      <c r="NY504" s="669"/>
      <c r="NZ504" s="691"/>
      <c r="OA504" s="1326"/>
      <c r="OB504" s="497" t="e">
        <f>IF(EXACT(VLOOKUP(NU504,OFERTA_0,2,FALSE),NV504),1,0)</f>
        <v>#N/A</v>
      </c>
      <c r="OC504" s="497" t="e">
        <f>IF(EXACT(VLOOKUP(NU504,OFERTA_0,3,FALSE),NW504),1,0)</f>
        <v>#N/A</v>
      </c>
      <c r="OD504" s="498" t="e">
        <f>IF(EXACT(VLOOKUP(NU504,OFERTA_0,4,FALSE),NX504),1,0)</f>
        <v>#N/A</v>
      </c>
      <c r="OE504" s="498">
        <f t="shared" si="10520"/>
        <v>0</v>
      </c>
      <c r="OF504" s="498">
        <f t="shared" si="10521"/>
        <v>0</v>
      </c>
      <c r="OG504" s="498" t="e">
        <f t="shared" si="10522"/>
        <v>#N/A</v>
      </c>
      <c r="OH504" s="504">
        <f t="shared" si="10523"/>
        <v>0</v>
      </c>
      <c r="OI504" s="500">
        <f t="shared" si="10524"/>
        <v>0</v>
      </c>
      <c r="OL504" s="665"/>
      <c r="OM504" s="666"/>
      <c r="ON504" s="667"/>
      <c r="OO504" s="668"/>
      <c r="OP504" s="669"/>
      <c r="OQ504" s="691"/>
      <c r="OR504" s="1326"/>
      <c r="OS504" s="497" t="e">
        <f>IF(EXACT(VLOOKUP(OL504,OFERTA_0,2,FALSE),OM504),1,0)</f>
        <v>#N/A</v>
      </c>
      <c r="OT504" s="497" t="e">
        <f>IF(EXACT(VLOOKUP(OL504,OFERTA_0,3,FALSE),ON504),1,0)</f>
        <v>#N/A</v>
      </c>
      <c r="OU504" s="498" t="e">
        <f>IF(EXACT(VLOOKUP(OL504,OFERTA_0,4,FALSE),OO504),1,0)</f>
        <v>#N/A</v>
      </c>
      <c r="OV504" s="498">
        <f t="shared" si="10525"/>
        <v>0</v>
      </c>
      <c r="OW504" s="498">
        <f t="shared" si="10526"/>
        <v>0</v>
      </c>
      <c r="OX504" s="498" t="e">
        <f t="shared" si="10527"/>
        <v>#N/A</v>
      </c>
      <c r="OY504" s="504">
        <f t="shared" si="10528"/>
        <v>0</v>
      </c>
      <c r="OZ504" s="500">
        <f t="shared" si="10529"/>
        <v>0</v>
      </c>
      <c r="PC504" s="665"/>
      <c r="PD504" s="666"/>
      <c r="PE504" s="667"/>
      <c r="PF504" s="668"/>
      <c r="PG504" s="669"/>
      <c r="PH504" s="691"/>
      <c r="PI504" s="1326"/>
      <c r="PJ504" s="497" t="e">
        <f>IF(EXACT(VLOOKUP(PC504,OFERTA_0,2,FALSE),PD504),1,0)</f>
        <v>#N/A</v>
      </c>
      <c r="PK504" s="497" t="e">
        <f>IF(EXACT(VLOOKUP(PC504,OFERTA_0,3,FALSE),PE504),1,0)</f>
        <v>#N/A</v>
      </c>
      <c r="PL504" s="498" t="e">
        <f>IF(EXACT(VLOOKUP(PC504,OFERTA_0,4,FALSE),PF504),1,0)</f>
        <v>#N/A</v>
      </c>
      <c r="PM504" s="498">
        <f t="shared" si="10530"/>
        <v>0</v>
      </c>
      <c r="PN504" s="498">
        <f t="shared" si="10531"/>
        <v>0</v>
      </c>
      <c r="PO504" s="498" t="e">
        <f t="shared" si="10532"/>
        <v>#N/A</v>
      </c>
      <c r="PP504" s="504">
        <f t="shared" si="10533"/>
        <v>0</v>
      </c>
      <c r="PQ504" s="500">
        <f t="shared" si="10534"/>
        <v>0</v>
      </c>
      <c r="PT504" s="665"/>
      <c r="PU504" s="666"/>
      <c r="PV504" s="667"/>
      <c r="PW504" s="668"/>
      <c r="PX504" s="669"/>
      <c r="PY504" s="691"/>
      <c r="PZ504" s="1326"/>
      <c r="QA504" s="497" t="e">
        <f>IF(EXACT(VLOOKUP(PT504,OFERTA_0,2,FALSE),PU504),1,0)</f>
        <v>#N/A</v>
      </c>
      <c r="QB504" s="497" t="e">
        <f>IF(EXACT(VLOOKUP(PT504,OFERTA_0,3,FALSE),PV504),1,0)</f>
        <v>#N/A</v>
      </c>
      <c r="QC504" s="498" t="e">
        <f>IF(EXACT(VLOOKUP(PT504,OFERTA_0,4,FALSE),PW504),1,0)</f>
        <v>#N/A</v>
      </c>
      <c r="QD504" s="498">
        <f t="shared" si="10535"/>
        <v>0</v>
      </c>
      <c r="QE504" s="498">
        <f t="shared" si="10536"/>
        <v>0</v>
      </c>
      <c r="QF504" s="498" t="e">
        <f t="shared" si="10537"/>
        <v>#N/A</v>
      </c>
      <c r="QG504" s="504">
        <f t="shared" si="10538"/>
        <v>0</v>
      </c>
      <c r="QH504" s="500">
        <f t="shared" si="10539"/>
        <v>0</v>
      </c>
      <c r="QK504" s="665"/>
      <c r="QL504" s="666"/>
      <c r="QM504" s="667"/>
      <c r="QN504" s="668"/>
      <c r="QO504" s="669"/>
      <c r="QP504" s="691"/>
      <c r="QQ504" s="1326"/>
      <c r="QR504" s="497" t="e">
        <f>IF(EXACT(VLOOKUP(QK504,OFERTA_0,2,FALSE),QL504),1,0)</f>
        <v>#N/A</v>
      </c>
      <c r="QS504" s="497" t="e">
        <f>IF(EXACT(VLOOKUP(QK504,OFERTA_0,3,FALSE),QM504),1,0)</f>
        <v>#N/A</v>
      </c>
      <c r="QT504" s="498" t="e">
        <f>IF(EXACT(VLOOKUP(QK504,OFERTA_0,4,FALSE),QN504),1,0)</f>
        <v>#N/A</v>
      </c>
      <c r="QU504" s="498">
        <f t="shared" si="10540"/>
        <v>0</v>
      </c>
      <c r="QV504" s="498">
        <f t="shared" si="10541"/>
        <v>0</v>
      </c>
      <c r="QW504" s="498" t="e">
        <f t="shared" si="10542"/>
        <v>#N/A</v>
      </c>
      <c r="QX504" s="504">
        <f t="shared" si="10543"/>
        <v>0</v>
      </c>
      <c r="QY504" s="500">
        <f t="shared" si="10544"/>
        <v>0</v>
      </c>
      <c r="RB504" s="428"/>
      <c r="RC504" s="436"/>
      <c r="RD504" s="440"/>
      <c r="RE504" s="406"/>
      <c r="RF504" s="438"/>
      <c r="RG504" s="439"/>
      <c r="RH504" s="439"/>
      <c r="RI504" s="497"/>
      <c r="RJ504" s="497"/>
      <c r="RK504" s="501"/>
      <c r="RL504" s="501"/>
      <c r="RM504" s="501"/>
      <c r="RN504" s="501"/>
      <c r="RO504" s="505"/>
      <c r="RP504" s="503"/>
      <c r="RS504" s="428"/>
      <c r="RT504" s="436"/>
      <c r="RU504" s="440"/>
      <c r="RV504" s="406"/>
      <c r="RW504" s="438"/>
      <c r="RX504" s="439"/>
      <c r="RY504" s="439"/>
      <c r="RZ504" s="497"/>
      <c r="SA504" s="497"/>
      <c r="SB504" s="501"/>
      <c r="SC504" s="501"/>
      <c r="SD504" s="501"/>
      <c r="SE504" s="501"/>
      <c r="SF504" s="505"/>
      <c r="SG504" s="503"/>
      <c r="SJ504" s="428"/>
      <c r="SK504" s="436"/>
      <c r="SL504" s="440"/>
      <c r="SM504" s="406"/>
      <c r="SN504" s="438"/>
      <c r="SO504" s="439"/>
      <c r="SP504" s="439"/>
      <c r="SQ504" s="497"/>
      <c r="SR504" s="497"/>
      <c r="SS504" s="501"/>
      <c r="ST504" s="501"/>
      <c r="SU504" s="501"/>
      <c r="SV504" s="501"/>
      <c r="SW504" s="505"/>
      <c r="SX504" s="503"/>
    </row>
    <row r="505" spans="2:518" ht="18.75" hidden="1" customHeight="1" thickTop="1" thickBot="1">
      <c r="B505" s="577"/>
      <c r="C505" s="578"/>
      <c r="D505" s="579"/>
      <c r="E505" s="580"/>
      <c r="F505" s="581"/>
      <c r="G505" s="585"/>
      <c r="H505" s="595"/>
      <c r="K505" s="577"/>
      <c r="L505" s="767"/>
      <c r="M505" s="579"/>
      <c r="N505" s="580"/>
      <c r="O505" s="581"/>
      <c r="P505" s="585"/>
      <c r="Q505" s="1326"/>
      <c r="R505" s="497"/>
      <c r="S505" s="497"/>
      <c r="T505" s="498"/>
      <c r="U505" s="498"/>
      <c r="V505" s="498"/>
      <c r="W505" s="498"/>
      <c r="X505" s="504"/>
      <c r="Y505" s="500"/>
      <c r="Z505" s="486"/>
      <c r="AA505" s="486"/>
      <c r="AB505" s="577"/>
      <c r="AC505" s="767"/>
      <c r="AD505" s="579"/>
      <c r="AE505" s="580"/>
      <c r="AF505" s="581"/>
      <c r="AG505" s="585"/>
      <c r="AH505" s="1326"/>
      <c r="AI505" s="497"/>
      <c r="AJ505" s="497"/>
      <c r="AK505" s="498"/>
      <c r="AL505" s="498"/>
      <c r="AM505" s="498"/>
      <c r="AN505" s="498"/>
      <c r="AO505" s="504"/>
      <c r="AP505" s="500"/>
      <c r="AQ505" s="486"/>
      <c r="AR505" s="486"/>
      <c r="AS505" s="577"/>
      <c r="AT505" s="767"/>
      <c r="AU505" s="579"/>
      <c r="AV505" s="580"/>
      <c r="AW505" s="581"/>
      <c r="AX505" s="585"/>
      <c r="AY505" s="1326"/>
      <c r="AZ505" s="497"/>
      <c r="BA505" s="497"/>
      <c r="BB505" s="498"/>
      <c r="BC505" s="498"/>
      <c r="BD505" s="498"/>
      <c r="BE505" s="498"/>
      <c r="BF505" s="504"/>
      <c r="BG505" s="500"/>
      <c r="BJ505" s="577"/>
      <c r="BK505" s="767"/>
      <c r="BL505" s="579"/>
      <c r="BM505" s="580"/>
      <c r="BN505" s="581"/>
      <c r="BO505" s="585"/>
      <c r="BP505" s="1326"/>
      <c r="BQ505" s="497"/>
      <c r="BR505" s="497"/>
      <c r="BS505" s="498"/>
      <c r="BT505" s="498"/>
      <c r="BU505" s="498"/>
      <c r="BV505" s="498"/>
      <c r="BW505" s="504"/>
      <c r="BX505" s="500"/>
      <c r="CA505" s="577"/>
      <c r="CB505" s="767"/>
      <c r="CC505" s="579"/>
      <c r="CD505" s="580"/>
      <c r="CE505" s="581"/>
      <c r="CF505" s="585"/>
      <c r="CG505" s="1326"/>
      <c r="CH505" s="497"/>
      <c r="CI505" s="497"/>
      <c r="CJ505" s="498"/>
      <c r="CK505" s="498"/>
      <c r="CL505" s="498"/>
      <c r="CM505" s="498"/>
      <c r="CN505" s="504"/>
      <c r="CO505" s="500"/>
      <c r="CR505" s="577"/>
      <c r="CS505" s="767"/>
      <c r="CT505" s="579"/>
      <c r="CU505" s="580"/>
      <c r="CV505" s="581"/>
      <c r="CW505" s="585"/>
      <c r="CX505" s="1326"/>
      <c r="CY505" s="497"/>
      <c r="CZ505" s="497"/>
      <c r="DA505" s="498"/>
      <c r="DB505" s="498"/>
      <c r="DC505" s="498"/>
      <c r="DD505" s="498"/>
      <c r="DE505" s="504"/>
      <c r="DF505" s="500"/>
      <c r="DI505" s="577"/>
      <c r="DJ505" s="767"/>
      <c r="DK505" s="579"/>
      <c r="DL505" s="580"/>
      <c r="DM505" s="581"/>
      <c r="DN505" s="585"/>
      <c r="DO505" s="1326"/>
      <c r="DP505" s="497"/>
      <c r="DQ505" s="497"/>
      <c r="DR505" s="498"/>
      <c r="DS505" s="498"/>
      <c r="DT505" s="498"/>
      <c r="DU505" s="498"/>
      <c r="DV505" s="504"/>
      <c r="DW505" s="500"/>
      <c r="DZ505" s="577"/>
      <c r="EA505" s="767"/>
      <c r="EB505" s="579"/>
      <c r="EC505" s="580"/>
      <c r="ED505" s="581"/>
      <c r="EE505" s="585"/>
      <c r="EF505" s="1326"/>
      <c r="EG505" s="497"/>
      <c r="EH505" s="497"/>
      <c r="EI505" s="498"/>
      <c r="EJ505" s="498"/>
      <c r="EK505" s="498"/>
      <c r="EL505" s="498"/>
      <c r="EM505" s="504"/>
      <c r="EN505" s="500"/>
      <c r="EQ505" s="671"/>
      <c r="ER505" s="672"/>
      <c r="ES505" s="673"/>
      <c r="ET505" s="690"/>
      <c r="EU505" s="675"/>
      <c r="EV505" s="691"/>
      <c r="EW505" s="1326"/>
      <c r="EX505" s="497" t="e">
        <f>IF(EXACT(VLOOKUP(EQ505,OFERTA_0,2,FALSE),ER505),1,0)</f>
        <v>#N/A</v>
      </c>
      <c r="EY505" s="497" t="e">
        <f>IF(EXACT(VLOOKUP(EQ505,OFERTA_0,3,FALSE),ES505),1,0)</f>
        <v>#N/A</v>
      </c>
      <c r="EZ505" s="498" t="e">
        <f>IF(EXACT(VLOOKUP(EQ505,OFERTA_0,4,FALSE),ET505),1,0)</f>
        <v>#N/A</v>
      </c>
      <c r="FA505" s="498">
        <f t="shared" si="10450"/>
        <v>0</v>
      </c>
      <c r="FB505" s="498">
        <f t="shared" si="10451"/>
        <v>0</v>
      </c>
      <c r="FC505" s="498" t="e">
        <f t="shared" si="10452"/>
        <v>#N/A</v>
      </c>
      <c r="FD505" s="504">
        <f t="shared" si="10453"/>
        <v>0</v>
      </c>
      <c r="FE505" s="500">
        <f t="shared" si="10454"/>
        <v>0</v>
      </c>
      <c r="FH505" s="671"/>
      <c r="FI505" s="672"/>
      <c r="FJ505" s="673"/>
      <c r="FK505" s="690"/>
      <c r="FL505" s="675"/>
      <c r="FM505" s="691"/>
      <c r="FN505" s="1326"/>
      <c r="FO505" s="497" t="e">
        <f>IF(EXACT(VLOOKUP(FH505,OFERTA_0,2,FALSE),FI505),1,0)</f>
        <v>#N/A</v>
      </c>
      <c r="FP505" s="497" t="e">
        <f>IF(EXACT(VLOOKUP(FH505,OFERTA_0,3,FALSE),FJ505),1,0)</f>
        <v>#N/A</v>
      </c>
      <c r="FQ505" s="498" t="e">
        <f>IF(EXACT(VLOOKUP(FH505,OFERTA_0,4,FALSE),FK505),1,0)</f>
        <v>#N/A</v>
      </c>
      <c r="FR505" s="498">
        <f t="shared" si="10455"/>
        <v>0</v>
      </c>
      <c r="FS505" s="498">
        <f t="shared" si="10456"/>
        <v>0</v>
      </c>
      <c r="FT505" s="498" t="e">
        <f t="shared" si="10457"/>
        <v>#N/A</v>
      </c>
      <c r="FU505" s="504">
        <f t="shared" si="10458"/>
        <v>0</v>
      </c>
      <c r="FV505" s="500">
        <f t="shared" si="10459"/>
        <v>0</v>
      </c>
      <c r="FY505" s="671"/>
      <c r="FZ505" s="672"/>
      <c r="GA505" s="673"/>
      <c r="GB505" s="690"/>
      <c r="GC505" s="675"/>
      <c r="GD505" s="691"/>
      <c r="GE505" s="1326"/>
      <c r="GF505" s="497" t="e">
        <f>IF(EXACT(VLOOKUP(FY505,OFERTA_0,2,FALSE),FZ505),1,0)</f>
        <v>#N/A</v>
      </c>
      <c r="GG505" s="497" t="e">
        <f>IF(EXACT(VLOOKUP(FY505,OFERTA_0,3,FALSE),GA505),1,0)</f>
        <v>#N/A</v>
      </c>
      <c r="GH505" s="498" t="e">
        <f>IF(EXACT(VLOOKUP(FY505,OFERTA_0,4,FALSE),GB505),1,0)</f>
        <v>#N/A</v>
      </c>
      <c r="GI505" s="498">
        <f t="shared" si="10460"/>
        <v>0</v>
      </c>
      <c r="GJ505" s="498">
        <f t="shared" si="10461"/>
        <v>0</v>
      </c>
      <c r="GK505" s="498" t="e">
        <f t="shared" si="10462"/>
        <v>#N/A</v>
      </c>
      <c r="GL505" s="504">
        <f t="shared" si="10463"/>
        <v>0</v>
      </c>
      <c r="GM505" s="500">
        <f t="shared" si="10464"/>
        <v>0</v>
      </c>
      <c r="GP505" s="671"/>
      <c r="GQ505" s="672"/>
      <c r="GR505" s="673"/>
      <c r="GS505" s="690"/>
      <c r="GT505" s="675"/>
      <c r="GU505" s="691"/>
      <c r="GV505" s="1326"/>
      <c r="GW505" s="497" t="e">
        <f>IF(EXACT(VLOOKUP(GP505,OFERTA_0,2,FALSE),GQ505),1,0)</f>
        <v>#N/A</v>
      </c>
      <c r="GX505" s="497" t="e">
        <f>IF(EXACT(VLOOKUP(GP505,OFERTA_0,3,FALSE),GR505),1,0)</f>
        <v>#N/A</v>
      </c>
      <c r="GY505" s="498" t="e">
        <f>IF(EXACT(VLOOKUP(GP505,OFERTA_0,4,FALSE),GS505),1,0)</f>
        <v>#N/A</v>
      </c>
      <c r="GZ505" s="498">
        <f t="shared" si="10465"/>
        <v>0</v>
      </c>
      <c r="HA505" s="498">
        <f t="shared" si="10466"/>
        <v>0</v>
      </c>
      <c r="HB505" s="498" t="e">
        <f t="shared" si="10467"/>
        <v>#N/A</v>
      </c>
      <c r="HC505" s="504">
        <f t="shared" si="10468"/>
        <v>0</v>
      </c>
      <c r="HD505" s="500">
        <f t="shared" si="10469"/>
        <v>0</v>
      </c>
      <c r="HG505" s="671"/>
      <c r="HH505" s="672"/>
      <c r="HI505" s="673"/>
      <c r="HJ505" s="690"/>
      <c r="HK505" s="675"/>
      <c r="HL505" s="691"/>
      <c r="HM505" s="1326"/>
      <c r="HN505" s="497" t="e">
        <f>IF(EXACT(VLOOKUP(HG505,OFERTA_0,2,FALSE),HH505),1,0)</f>
        <v>#N/A</v>
      </c>
      <c r="HO505" s="497" t="e">
        <f>IF(EXACT(VLOOKUP(HG505,OFERTA_0,3,FALSE),HI505),1,0)</f>
        <v>#N/A</v>
      </c>
      <c r="HP505" s="498" t="e">
        <f>IF(EXACT(VLOOKUP(HG505,OFERTA_0,4,FALSE),HJ505),1,0)</f>
        <v>#N/A</v>
      </c>
      <c r="HQ505" s="498">
        <f t="shared" si="10470"/>
        <v>0</v>
      </c>
      <c r="HR505" s="498">
        <f t="shared" si="10471"/>
        <v>0</v>
      </c>
      <c r="HS505" s="498" t="e">
        <f t="shared" si="10472"/>
        <v>#N/A</v>
      </c>
      <c r="HT505" s="504">
        <f t="shared" si="10473"/>
        <v>0</v>
      </c>
      <c r="HU505" s="500">
        <f t="shared" si="10474"/>
        <v>0</v>
      </c>
      <c r="HX505" s="671"/>
      <c r="HY505" s="672"/>
      <c r="HZ505" s="673"/>
      <c r="IA505" s="690"/>
      <c r="IB505" s="675"/>
      <c r="IC505" s="691"/>
      <c r="ID505" s="1326"/>
      <c r="IE505" s="497" t="e">
        <f>IF(EXACT(VLOOKUP(HX505,OFERTA_0,2,FALSE),HY505),1,0)</f>
        <v>#N/A</v>
      </c>
      <c r="IF505" s="497" t="e">
        <f>IF(EXACT(VLOOKUP(HX505,OFERTA_0,3,FALSE),HZ505),1,0)</f>
        <v>#N/A</v>
      </c>
      <c r="IG505" s="498" t="e">
        <f>IF(EXACT(VLOOKUP(HX505,OFERTA_0,4,FALSE),IA505),1,0)</f>
        <v>#N/A</v>
      </c>
      <c r="IH505" s="498">
        <f t="shared" si="10475"/>
        <v>0</v>
      </c>
      <c r="II505" s="498">
        <f t="shared" si="10476"/>
        <v>0</v>
      </c>
      <c r="IJ505" s="498" t="e">
        <f t="shared" si="10477"/>
        <v>#N/A</v>
      </c>
      <c r="IK505" s="504">
        <f t="shared" si="10478"/>
        <v>0</v>
      </c>
      <c r="IL505" s="500">
        <f t="shared" si="10479"/>
        <v>0</v>
      </c>
      <c r="IO505" s="671"/>
      <c r="IP505" s="672"/>
      <c r="IQ505" s="673"/>
      <c r="IR505" s="690"/>
      <c r="IS505" s="675"/>
      <c r="IT505" s="691"/>
      <c r="IU505" s="1326"/>
      <c r="IV505" s="497" t="e">
        <f>IF(EXACT(VLOOKUP(IO505,OFERTA_0,2,FALSE),IP505),1,0)</f>
        <v>#N/A</v>
      </c>
      <c r="IW505" s="497" t="e">
        <f>IF(EXACT(VLOOKUP(IO505,OFERTA_0,3,FALSE),IQ505),1,0)</f>
        <v>#N/A</v>
      </c>
      <c r="IX505" s="498" t="e">
        <f>IF(EXACT(VLOOKUP(IO505,OFERTA_0,4,FALSE),IR505),1,0)</f>
        <v>#N/A</v>
      </c>
      <c r="IY505" s="498">
        <f t="shared" si="10480"/>
        <v>0</v>
      </c>
      <c r="IZ505" s="498">
        <f t="shared" si="10481"/>
        <v>0</v>
      </c>
      <c r="JA505" s="498" t="e">
        <f t="shared" si="10482"/>
        <v>#N/A</v>
      </c>
      <c r="JB505" s="504">
        <f t="shared" si="10483"/>
        <v>0</v>
      </c>
      <c r="JC505" s="500">
        <f t="shared" si="10484"/>
        <v>0</v>
      </c>
      <c r="JF505" s="671"/>
      <c r="JG505" s="672"/>
      <c r="JH505" s="673"/>
      <c r="JI505" s="690"/>
      <c r="JJ505" s="675"/>
      <c r="JK505" s="691"/>
      <c r="JL505" s="1326"/>
      <c r="JM505" s="497" t="e">
        <f>IF(EXACT(VLOOKUP(JF505,OFERTA_0,2,FALSE),JG505),1,0)</f>
        <v>#N/A</v>
      </c>
      <c r="JN505" s="497" t="e">
        <f>IF(EXACT(VLOOKUP(JF505,OFERTA_0,3,FALSE),JH505),1,0)</f>
        <v>#N/A</v>
      </c>
      <c r="JO505" s="498" t="e">
        <f>IF(EXACT(VLOOKUP(JF505,OFERTA_0,4,FALSE),JI505),1,0)</f>
        <v>#N/A</v>
      </c>
      <c r="JP505" s="498">
        <f t="shared" si="10485"/>
        <v>0</v>
      </c>
      <c r="JQ505" s="498">
        <f t="shared" si="10486"/>
        <v>0</v>
      </c>
      <c r="JR505" s="498" t="e">
        <f t="shared" si="10487"/>
        <v>#N/A</v>
      </c>
      <c r="JS505" s="504">
        <f t="shared" si="10488"/>
        <v>0</v>
      </c>
      <c r="JT505" s="500">
        <f t="shared" si="10489"/>
        <v>0</v>
      </c>
      <c r="JW505" s="671"/>
      <c r="JX505" s="672"/>
      <c r="JY505" s="673"/>
      <c r="JZ505" s="690"/>
      <c r="KA505" s="675"/>
      <c r="KB505" s="691"/>
      <c r="KC505" s="1326"/>
      <c r="KD505" s="497" t="e">
        <f>IF(EXACT(VLOOKUP(JW505,OFERTA_0,2,FALSE),JX505),1,0)</f>
        <v>#N/A</v>
      </c>
      <c r="KE505" s="497" t="e">
        <f>IF(EXACT(VLOOKUP(JW505,OFERTA_0,3,FALSE),JY505),1,0)</f>
        <v>#N/A</v>
      </c>
      <c r="KF505" s="498" t="e">
        <f>IF(EXACT(VLOOKUP(JW505,OFERTA_0,4,FALSE),JZ505),1,0)</f>
        <v>#N/A</v>
      </c>
      <c r="KG505" s="498">
        <f t="shared" si="10490"/>
        <v>0</v>
      </c>
      <c r="KH505" s="498">
        <f t="shared" si="10491"/>
        <v>0</v>
      </c>
      <c r="KI505" s="498" t="e">
        <f t="shared" si="10492"/>
        <v>#N/A</v>
      </c>
      <c r="KJ505" s="504">
        <f t="shared" si="10493"/>
        <v>0</v>
      </c>
      <c r="KK505" s="500">
        <f t="shared" si="10494"/>
        <v>0</v>
      </c>
      <c r="KN505" s="671"/>
      <c r="KO505" s="672"/>
      <c r="KP505" s="673"/>
      <c r="KQ505" s="690"/>
      <c r="KR505" s="675"/>
      <c r="KS505" s="691"/>
      <c r="KT505" s="1326"/>
      <c r="KU505" s="497" t="e">
        <f>IF(EXACT(VLOOKUP(KN505,OFERTA_0,2,FALSE),KO505),1,0)</f>
        <v>#N/A</v>
      </c>
      <c r="KV505" s="497" t="e">
        <f>IF(EXACT(VLOOKUP(KN505,OFERTA_0,3,FALSE),KP505),1,0)</f>
        <v>#N/A</v>
      </c>
      <c r="KW505" s="498" t="e">
        <f>IF(EXACT(VLOOKUP(KN505,OFERTA_0,4,FALSE),KQ505),1,0)</f>
        <v>#N/A</v>
      </c>
      <c r="KX505" s="498">
        <f t="shared" si="10495"/>
        <v>0</v>
      </c>
      <c r="KY505" s="498">
        <f t="shared" si="10496"/>
        <v>0</v>
      </c>
      <c r="KZ505" s="498" t="e">
        <f t="shared" si="10497"/>
        <v>#N/A</v>
      </c>
      <c r="LA505" s="504">
        <f t="shared" si="10498"/>
        <v>0</v>
      </c>
      <c r="LB505" s="500">
        <f t="shared" si="10499"/>
        <v>0</v>
      </c>
      <c r="LE505" s="671"/>
      <c r="LF505" s="672"/>
      <c r="LG505" s="673"/>
      <c r="LH505" s="690"/>
      <c r="LI505" s="675"/>
      <c r="LJ505" s="691"/>
      <c r="LK505" s="1326"/>
      <c r="LL505" s="497" t="e">
        <f>IF(EXACT(VLOOKUP(LE505,OFERTA_0,2,FALSE),LF505),1,0)</f>
        <v>#N/A</v>
      </c>
      <c r="LM505" s="497" t="e">
        <f>IF(EXACT(VLOOKUP(LE505,OFERTA_0,3,FALSE),LG505),1,0)</f>
        <v>#N/A</v>
      </c>
      <c r="LN505" s="498" t="e">
        <f>IF(EXACT(VLOOKUP(LE505,OFERTA_0,4,FALSE),LH505),1,0)</f>
        <v>#N/A</v>
      </c>
      <c r="LO505" s="498">
        <f t="shared" si="10500"/>
        <v>0</v>
      </c>
      <c r="LP505" s="498">
        <f t="shared" si="10501"/>
        <v>0</v>
      </c>
      <c r="LQ505" s="498" t="e">
        <f t="shared" si="10502"/>
        <v>#N/A</v>
      </c>
      <c r="LR505" s="504">
        <f t="shared" si="10503"/>
        <v>0</v>
      </c>
      <c r="LS505" s="500">
        <f t="shared" si="10504"/>
        <v>0</v>
      </c>
      <c r="LV505" s="671"/>
      <c r="LW505" s="672"/>
      <c r="LX505" s="673"/>
      <c r="LY505" s="690"/>
      <c r="LZ505" s="675"/>
      <c r="MA505" s="691"/>
      <c r="MB505" s="1326"/>
      <c r="MC505" s="497" t="e">
        <f>IF(EXACT(VLOOKUP(LV505,OFERTA_0,2,FALSE),LW505),1,0)</f>
        <v>#N/A</v>
      </c>
      <c r="MD505" s="497" t="e">
        <f>IF(EXACT(VLOOKUP(LV505,OFERTA_0,3,FALSE),LX505),1,0)</f>
        <v>#N/A</v>
      </c>
      <c r="ME505" s="498" t="e">
        <f>IF(EXACT(VLOOKUP(LV505,OFERTA_0,4,FALSE),LY505),1,0)</f>
        <v>#N/A</v>
      </c>
      <c r="MF505" s="498">
        <f t="shared" si="10505"/>
        <v>0</v>
      </c>
      <c r="MG505" s="498">
        <f t="shared" si="10506"/>
        <v>0</v>
      </c>
      <c r="MH505" s="498" t="e">
        <f t="shared" si="10507"/>
        <v>#N/A</v>
      </c>
      <c r="MI505" s="504">
        <f t="shared" si="10508"/>
        <v>0</v>
      </c>
      <c r="MJ505" s="500">
        <f t="shared" si="10509"/>
        <v>0</v>
      </c>
      <c r="MM505" s="671"/>
      <c r="MN505" s="672"/>
      <c r="MO505" s="673"/>
      <c r="MP505" s="690"/>
      <c r="MQ505" s="675"/>
      <c r="MR505" s="691"/>
      <c r="MS505" s="1326"/>
      <c r="MT505" s="497" t="e">
        <f>IF(EXACT(VLOOKUP(MM505,OFERTA_0,2,FALSE),MN505),1,0)</f>
        <v>#N/A</v>
      </c>
      <c r="MU505" s="497" t="e">
        <f>IF(EXACT(VLOOKUP(MM505,OFERTA_0,3,FALSE),MO505),1,0)</f>
        <v>#N/A</v>
      </c>
      <c r="MV505" s="498" t="e">
        <f>IF(EXACT(VLOOKUP(MM505,OFERTA_0,4,FALSE),MP505),1,0)</f>
        <v>#N/A</v>
      </c>
      <c r="MW505" s="498">
        <f t="shared" si="10510"/>
        <v>0</v>
      </c>
      <c r="MX505" s="498">
        <f t="shared" si="10511"/>
        <v>0</v>
      </c>
      <c r="MY505" s="498" t="e">
        <f t="shared" si="10512"/>
        <v>#N/A</v>
      </c>
      <c r="MZ505" s="504">
        <f t="shared" si="10513"/>
        <v>0</v>
      </c>
      <c r="NA505" s="500">
        <f t="shared" si="10514"/>
        <v>0</v>
      </c>
      <c r="ND505" s="671"/>
      <c r="NE505" s="672"/>
      <c r="NF505" s="673"/>
      <c r="NG505" s="690"/>
      <c r="NH505" s="675"/>
      <c r="NI505" s="691"/>
      <c r="NJ505" s="1326"/>
      <c r="NK505" s="497" t="e">
        <f>IF(EXACT(VLOOKUP(ND505,OFERTA_0,2,FALSE),NE505),1,0)</f>
        <v>#N/A</v>
      </c>
      <c r="NL505" s="497" t="e">
        <f>IF(EXACT(VLOOKUP(ND505,OFERTA_0,3,FALSE),NF505),1,0)</f>
        <v>#N/A</v>
      </c>
      <c r="NM505" s="498" t="e">
        <f>IF(EXACT(VLOOKUP(ND505,OFERTA_0,4,FALSE),NG505),1,0)</f>
        <v>#N/A</v>
      </c>
      <c r="NN505" s="498">
        <f t="shared" si="10515"/>
        <v>0</v>
      </c>
      <c r="NO505" s="498">
        <f t="shared" si="10516"/>
        <v>0</v>
      </c>
      <c r="NP505" s="498" t="e">
        <f t="shared" si="10517"/>
        <v>#N/A</v>
      </c>
      <c r="NQ505" s="504">
        <f t="shared" si="10518"/>
        <v>0</v>
      </c>
      <c r="NR505" s="500">
        <f t="shared" si="10519"/>
        <v>0</v>
      </c>
      <c r="NU505" s="671"/>
      <c r="NV505" s="672"/>
      <c r="NW505" s="673"/>
      <c r="NX505" s="690"/>
      <c r="NY505" s="675"/>
      <c r="NZ505" s="691"/>
      <c r="OA505" s="1326"/>
      <c r="OB505" s="497" t="e">
        <f>IF(EXACT(VLOOKUP(NU505,OFERTA_0,2,FALSE),NV505),1,0)</f>
        <v>#N/A</v>
      </c>
      <c r="OC505" s="497" t="e">
        <f>IF(EXACT(VLOOKUP(NU505,OFERTA_0,3,FALSE),NW505),1,0)</f>
        <v>#N/A</v>
      </c>
      <c r="OD505" s="498" t="e">
        <f>IF(EXACT(VLOOKUP(NU505,OFERTA_0,4,FALSE),NX505),1,0)</f>
        <v>#N/A</v>
      </c>
      <c r="OE505" s="498">
        <f t="shared" si="10520"/>
        <v>0</v>
      </c>
      <c r="OF505" s="498">
        <f t="shared" si="10521"/>
        <v>0</v>
      </c>
      <c r="OG505" s="498" t="e">
        <f t="shared" si="10522"/>
        <v>#N/A</v>
      </c>
      <c r="OH505" s="504">
        <f t="shared" si="10523"/>
        <v>0</v>
      </c>
      <c r="OI505" s="500">
        <f t="shared" si="10524"/>
        <v>0</v>
      </c>
      <c r="OL505" s="671"/>
      <c r="OM505" s="672"/>
      <c r="ON505" s="673"/>
      <c r="OO505" s="690"/>
      <c r="OP505" s="675"/>
      <c r="OQ505" s="691"/>
      <c r="OR505" s="1326"/>
      <c r="OS505" s="497" t="e">
        <f>IF(EXACT(VLOOKUP(OL505,OFERTA_0,2,FALSE),OM505),1,0)</f>
        <v>#N/A</v>
      </c>
      <c r="OT505" s="497" t="e">
        <f>IF(EXACT(VLOOKUP(OL505,OFERTA_0,3,FALSE),ON505),1,0)</f>
        <v>#N/A</v>
      </c>
      <c r="OU505" s="498" t="e">
        <f>IF(EXACT(VLOOKUP(OL505,OFERTA_0,4,FALSE),OO505),1,0)</f>
        <v>#N/A</v>
      </c>
      <c r="OV505" s="498">
        <f t="shared" si="10525"/>
        <v>0</v>
      </c>
      <c r="OW505" s="498">
        <f t="shared" si="10526"/>
        <v>0</v>
      </c>
      <c r="OX505" s="498" t="e">
        <f t="shared" si="10527"/>
        <v>#N/A</v>
      </c>
      <c r="OY505" s="504">
        <f t="shared" si="10528"/>
        <v>0</v>
      </c>
      <c r="OZ505" s="500">
        <f t="shared" si="10529"/>
        <v>0</v>
      </c>
      <c r="PC505" s="671"/>
      <c r="PD505" s="672"/>
      <c r="PE505" s="673"/>
      <c r="PF505" s="690"/>
      <c r="PG505" s="675"/>
      <c r="PH505" s="691"/>
      <c r="PI505" s="1326"/>
      <c r="PJ505" s="497" t="e">
        <f>IF(EXACT(VLOOKUP(PC505,OFERTA_0,2,FALSE),PD505),1,0)</f>
        <v>#N/A</v>
      </c>
      <c r="PK505" s="497" t="e">
        <f>IF(EXACT(VLOOKUP(PC505,OFERTA_0,3,FALSE),PE505),1,0)</f>
        <v>#N/A</v>
      </c>
      <c r="PL505" s="498" t="e">
        <f>IF(EXACT(VLOOKUP(PC505,OFERTA_0,4,FALSE),PF505),1,0)</f>
        <v>#N/A</v>
      </c>
      <c r="PM505" s="498">
        <f t="shared" si="10530"/>
        <v>0</v>
      </c>
      <c r="PN505" s="498">
        <f t="shared" si="10531"/>
        <v>0</v>
      </c>
      <c r="PO505" s="498" t="e">
        <f t="shared" si="10532"/>
        <v>#N/A</v>
      </c>
      <c r="PP505" s="504">
        <f t="shared" si="10533"/>
        <v>0</v>
      </c>
      <c r="PQ505" s="500">
        <f t="shared" si="10534"/>
        <v>0</v>
      </c>
      <c r="PT505" s="671"/>
      <c r="PU505" s="672"/>
      <c r="PV505" s="673"/>
      <c r="PW505" s="690"/>
      <c r="PX505" s="675"/>
      <c r="PY505" s="691"/>
      <c r="PZ505" s="1326"/>
      <c r="QA505" s="497" t="e">
        <f>IF(EXACT(VLOOKUP(PT505,OFERTA_0,2,FALSE),PU505),1,0)</f>
        <v>#N/A</v>
      </c>
      <c r="QB505" s="497" t="e">
        <f>IF(EXACT(VLOOKUP(PT505,OFERTA_0,3,FALSE),PV505),1,0)</f>
        <v>#N/A</v>
      </c>
      <c r="QC505" s="498" t="e">
        <f>IF(EXACT(VLOOKUP(PT505,OFERTA_0,4,FALSE),PW505),1,0)</f>
        <v>#N/A</v>
      </c>
      <c r="QD505" s="498">
        <f t="shared" si="10535"/>
        <v>0</v>
      </c>
      <c r="QE505" s="498">
        <f t="shared" si="10536"/>
        <v>0</v>
      </c>
      <c r="QF505" s="498" t="e">
        <f t="shared" si="10537"/>
        <v>#N/A</v>
      </c>
      <c r="QG505" s="504">
        <f t="shared" si="10538"/>
        <v>0</v>
      </c>
      <c r="QH505" s="500">
        <f t="shared" si="10539"/>
        <v>0</v>
      </c>
      <c r="QK505" s="671"/>
      <c r="QL505" s="672"/>
      <c r="QM505" s="673"/>
      <c r="QN505" s="690"/>
      <c r="QO505" s="675"/>
      <c r="QP505" s="691"/>
      <c r="QQ505" s="1326"/>
      <c r="QR505" s="497" t="e">
        <f>IF(EXACT(VLOOKUP(QK505,OFERTA_0,2,FALSE),QL505),1,0)</f>
        <v>#N/A</v>
      </c>
      <c r="QS505" s="497" t="e">
        <f>IF(EXACT(VLOOKUP(QK505,OFERTA_0,3,FALSE),QM505),1,0)</f>
        <v>#N/A</v>
      </c>
      <c r="QT505" s="498" t="e">
        <f>IF(EXACT(VLOOKUP(QK505,OFERTA_0,4,FALSE),QN505),1,0)</f>
        <v>#N/A</v>
      </c>
      <c r="QU505" s="498">
        <f t="shared" si="10540"/>
        <v>0</v>
      </c>
      <c r="QV505" s="498">
        <f t="shared" si="10541"/>
        <v>0</v>
      </c>
      <c r="QW505" s="498" t="e">
        <f t="shared" si="10542"/>
        <v>#N/A</v>
      </c>
      <c r="QX505" s="504">
        <f t="shared" si="10543"/>
        <v>0</v>
      </c>
      <c r="QY505" s="500">
        <f t="shared" si="10544"/>
        <v>0</v>
      </c>
      <c r="RB505" s="428"/>
      <c r="RC505" s="436"/>
      <c r="RD505" s="440"/>
      <c r="RE505" s="406"/>
      <c r="RF505" s="438"/>
      <c r="RG505" s="439"/>
      <c r="RH505" s="439"/>
      <c r="RI505" s="497"/>
      <c r="RJ505" s="497"/>
      <c r="RK505" s="501"/>
      <c r="RL505" s="501"/>
      <c r="RM505" s="501"/>
      <c r="RN505" s="501"/>
      <c r="RO505" s="505"/>
      <c r="RP505" s="503"/>
      <c r="RS505" s="428"/>
      <c r="RT505" s="436"/>
      <c r="RU505" s="440"/>
      <c r="RV505" s="406"/>
      <c r="RW505" s="438"/>
      <c r="RX505" s="439"/>
      <c r="RY505" s="439"/>
      <c r="RZ505" s="497"/>
      <c r="SA505" s="497"/>
      <c r="SB505" s="501"/>
      <c r="SC505" s="501"/>
      <c r="SD505" s="501"/>
      <c r="SE505" s="501"/>
      <c r="SF505" s="505"/>
      <c r="SG505" s="503"/>
      <c r="SJ505" s="428"/>
      <c r="SK505" s="436"/>
      <c r="SL505" s="440"/>
      <c r="SM505" s="406"/>
      <c r="SN505" s="438"/>
      <c r="SO505" s="439"/>
      <c r="SP505" s="439"/>
      <c r="SQ505" s="497"/>
      <c r="SR505" s="497"/>
      <c r="SS505" s="501"/>
      <c r="ST505" s="501"/>
      <c r="SU505" s="501"/>
      <c r="SV505" s="501"/>
      <c r="SW505" s="505"/>
      <c r="SX505" s="503"/>
    </row>
    <row r="506" spans="2:518" ht="18.75" hidden="1" customHeight="1" thickTop="1" thickBot="1">
      <c r="B506" s="571"/>
      <c r="C506" s="572"/>
      <c r="D506" s="573"/>
      <c r="E506" s="574"/>
      <c r="F506" s="575"/>
      <c r="G506" s="576"/>
      <c r="H506" s="595"/>
      <c r="K506" s="571"/>
      <c r="L506" s="766"/>
      <c r="M506" s="573"/>
      <c r="N506" s="574"/>
      <c r="O506" s="575"/>
      <c r="P506" s="576"/>
      <c r="Q506" s="1326"/>
      <c r="R506" s="497"/>
      <c r="S506" s="497"/>
      <c r="T506" s="501"/>
      <c r="U506" s="501"/>
      <c r="V506" s="501"/>
      <c r="W506" s="501"/>
      <c r="X506" s="505"/>
      <c r="Y506" s="503"/>
      <c r="Z506" s="486"/>
      <c r="AA506" s="486"/>
      <c r="AB506" s="571"/>
      <c r="AC506" s="766"/>
      <c r="AD506" s="573"/>
      <c r="AE506" s="574"/>
      <c r="AF506" s="575"/>
      <c r="AG506" s="576"/>
      <c r="AH506" s="1326"/>
      <c r="AI506" s="497"/>
      <c r="AJ506" s="497"/>
      <c r="AK506" s="501"/>
      <c r="AL506" s="501"/>
      <c r="AM506" s="501"/>
      <c r="AN506" s="501"/>
      <c r="AO506" s="505"/>
      <c r="AP506" s="503"/>
      <c r="AQ506" s="486"/>
      <c r="AR506" s="486"/>
      <c r="AS506" s="571"/>
      <c r="AT506" s="766"/>
      <c r="AU506" s="573"/>
      <c r="AV506" s="574"/>
      <c r="AW506" s="575"/>
      <c r="AX506" s="576"/>
      <c r="AY506" s="1326"/>
      <c r="AZ506" s="497"/>
      <c r="BA506" s="497"/>
      <c r="BB506" s="501"/>
      <c r="BC506" s="501"/>
      <c r="BD506" s="501"/>
      <c r="BE506" s="501"/>
      <c r="BF506" s="505"/>
      <c r="BG506" s="503"/>
      <c r="BJ506" s="571"/>
      <c r="BK506" s="766"/>
      <c r="BL506" s="573"/>
      <c r="BM506" s="574"/>
      <c r="BN506" s="575"/>
      <c r="BO506" s="576"/>
      <c r="BP506" s="1326"/>
      <c r="BQ506" s="497"/>
      <c r="BR506" s="497"/>
      <c r="BS506" s="501"/>
      <c r="BT506" s="501"/>
      <c r="BU506" s="501"/>
      <c r="BV506" s="501"/>
      <c r="BW506" s="505"/>
      <c r="BX506" s="503"/>
      <c r="CA506" s="571"/>
      <c r="CB506" s="766"/>
      <c r="CC506" s="573"/>
      <c r="CD506" s="574"/>
      <c r="CE506" s="575"/>
      <c r="CF506" s="576"/>
      <c r="CG506" s="1326"/>
      <c r="CH506" s="497"/>
      <c r="CI506" s="497"/>
      <c r="CJ506" s="501"/>
      <c r="CK506" s="501"/>
      <c r="CL506" s="501"/>
      <c r="CM506" s="501"/>
      <c r="CN506" s="505"/>
      <c r="CO506" s="503"/>
      <c r="CR506" s="571"/>
      <c r="CS506" s="766"/>
      <c r="CT506" s="573"/>
      <c r="CU506" s="574"/>
      <c r="CV506" s="575"/>
      <c r="CW506" s="576"/>
      <c r="CX506" s="1326"/>
      <c r="CY506" s="497"/>
      <c r="CZ506" s="497"/>
      <c r="DA506" s="501"/>
      <c r="DB506" s="501"/>
      <c r="DC506" s="501"/>
      <c r="DD506" s="501"/>
      <c r="DE506" s="505"/>
      <c r="DF506" s="503"/>
      <c r="DI506" s="571"/>
      <c r="DJ506" s="766"/>
      <c r="DK506" s="573"/>
      <c r="DL506" s="574"/>
      <c r="DM506" s="575"/>
      <c r="DN506" s="576"/>
      <c r="DO506" s="1326"/>
      <c r="DP506" s="497"/>
      <c r="DQ506" s="497"/>
      <c r="DR506" s="501"/>
      <c r="DS506" s="501"/>
      <c r="DT506" s="501"/>
      <c r="DU506" s="501"/>
      <c r="DV506" s="505"/>
      <c r="DW506" s="503"/>
      <c r="DZ506" s="571"/>
      <c r="EA506" s="766"/>
      <c r="EB506" s="573"/>
      <c r="EC506" s="574"/>
      <c r="ED506" s="575"/>
      <c r="EE506" s="576"/>
      <c r="EF506" s="1326"/>
      <c r="EG506" s="497"/>
      <c r="EH506" s="497"/>
      <c r="EI506" s="501"/>
      <c r="EJ506" s="501"/>
      <c r="EK506" s="501"/>
      <c r="EL506" s="501"/>
      <c r="EM506" s="505"/>
      <c r="EN506" s="503"/>
      <c r="EQ506" s="659"/>
      <c r="ER506" s="660"/>
      <c r="ES506" s="661"/>
      <c r="ET506" s="662"/>
      <c r="EU506" s="663"/>
      <c r="EV506" s="664"/>
      <c r="EW506" s="1326"/>
      <c r="EX506" s="497"/>
      <c r="EY506" s="497"/>
      <c r="EZ506" s="501"/>
      <c r="FA506" s="501"/>
      <c r="FB506" s="501"/>
      <c r="FC506" s="501"/>
      <c r="FD506" s="505"/>
      <c r="FE506" s="503"/>
      <c r="FH506" s="659"/>
      <c r="FI506" s="660"/>
      <c r="FJ506" s="661"/>
      <c r="FK506" s="662"/>
      <c r="FL506" s="663"/>
      <c r="FM506" s="664"/>
      <c r="FN506" s="1326"/>
      <c r="FO506" s="497"/>
      <c r="FP506" s="497"/>
      <c r="FQ506" s="501"/>
      <c r="FR506" s="501"/>
      <c r="FS506" s="501"/>
      <c r="FT506" s="501"/>
      <c r="FU506" s="505"/>
      <c r="FV506" s="503"/>
      <c r="FY506" s="659"/>
      <c r="FZ506" s="660"/>
      <c r="GA506" s="661"/>
      <c r="GB506" s="662"/>
      <c r="GC506" s="663"/>
      <c r="GD506" s="664"/>
      <c r="GE506" s="1326"/>
      <c r="GF506" s="497"/>
      <c r="GG506" s="497"/>
      <c r="GH506" s="501"/>
      <c r="GI506" s="501"/>
      <c r="GJ506" s="501"/>
      <c r="GK506" s="501"/>
      <c r="GL506" s="505"/>
      <c r="GM506" s="503"/>
      <c r="GP506" s="659"/>
      <c r="GQ506" s="660"/>
      <c r="GR506" s="661"/>
      <c r="GS506" s="662"/>
      <c r="GT506" s="663"/>
      <c r="GU506" s="664"/>
      <c r="GV506" s="1326"/>
      <c r="GW506" s="497"/>
      <c r="GX506" s="497"/>
      <c r="GY506" s="501"/>
      <c r="GZ506" s="501"/>
      <c r="HA506" s="501"/>
      <c r="HB506" s="501"/>
      <c r="HC506" s="505"/>
      <c r="HD506" s="503"/>
      <c r="HG506" s="659"/>
      <c r="HH506" s="660"/>
      <c r="HI506" s="661"/>
      <c r="HJ506" s="662"/>
      <c r="HK506" s="663"/>
      <c r="HL506" s="664"/>
      <c r="HM506" s="1326"/>
      <c r="HN506" s="497"/>
      <c r="HO506" s="497"/>
      <c r="HP506" s="501"/>
      <c r="HQ506" s="501"/>
      <c r="HR506" s="501"/>
      <c r="HS506" s="501"/>
      <c r="HT506" s="505"/>
      <c r="HU506" s="503"/>
      <c r="HX506" s="659"/>
      <c r="HY506" s="660"/>
      <c r="HZ506" s="661"/>
      <c r="IA506" s="662"/>
      <c r="IB506" s="663"/>
      <c r="IC506" s="664"/>
      <c r="ID506" s="1326"/>
      <c r="IE506" s="497"/>
      <c r="IF506" s="497"/>
      <c r="IG506" s="501"/>
      <c r="IH506" s="501"/>
      <c r="II506" s="501"/>
      <c r="IJ506" s="501"/>
      <c r="IK506" s="505"/>
      <c r="IL506" s="503"/>
      <c r="IO506" s="659"/>
      <c r="IP506" s="660"/>
      <c r="IQ506" s="661"/>
      <c r="IR506" s="662"/>
      <c r="IS506" s="663"/>
      <c r="IT506" s="664"/>
      <c r="IU506" s="1326"/>
      <c r="IV506" s="497"/>
      <c r="IW506" s="497"/>
      <c r="IX506" s="501"/>
      <c r="IY506" s="501"/>
      <c r="IZ506" s="501"/>
      <c r="JA506" s="501"/>
      <c r="JB506" s="505"/>
      <c r="JC506" s="503"/>
      <c r="JF506" s="659"/>
      <c r="JG506" s="660"/>
      <c r="JH506" s="661"/>
      <c r="JI506" s="662"/>
      <c r="JJ506" s="663"/>
      <c r="JK506" s="664"/>
      <c r="JL506" s="1326"/>
      <c r="JM506" s="497"/>
      <c r="JN506" s="497"/>
      <c r="JO506" s="501"/>
      <c r="JP506" s="501"/>
      <c r="JQ506" s="501"/>
      <c r="JR506" s="501"/>
      <c r="JS506" s="505"/>
      <c r="JT506" s="503"/>
      <c r="JW506" s="659"/>
      <c r="JX506" s="660"/>
      <c r="JY506" s="661"/>
      <c r="JZ506" s="662"/>
      <c r="KA506" s="663"/>
      <c r="KB506" s="664"/>
      <c r="KC506" s="1326"/>
      <c r="KD506" s="497"/>
      <c r="KE506" s="497"/>
      <c r="KF506" s="501"/>
      <c r="KG506" s="501"/>
      <c r="KH506" s="501"/>
      <c r="KI506" s="501"/>
      <c r="KJ506" s="505"/>
      <c r="KK506" s="503"/>
      <c r="KN506" s="659"/>
      <c r="KO506" s="660"/>
      <c r="KP506" s="661"/>
      <c r="KQ506" s="662"/>
      <c r="KR506" s="663"/>
      <c r="KS506" s="664"/>
      <c r="KT506" s="1326"/>
      <c r="KU506" s="497"/>
      <c r="KV506" s="497"/>
      <c r="KW506" s="501"/>
      <c r="KX506" s="501"/>
      <c r="KY506" s="501"/>
      <c r="KZ506" s="501"/>
      <c r="LA506" s="505"/>
      <c r="LB506" s="503"/>
      <c r="LE506" s="659"/>
      <c r="LF506" s="660"/>
      <c r="LG506" s="661"/>
      <c r="LH506" s="662"/>
      <c r="LI506" s="663"/>
      <c r="LJ506" s="664"/>
      <c r="LK506" s="1326"/>
      <c r="LL506" s="497"/>
      <c r="LM506" s="497"/>
      <c r="LN506" s="501"/>
      <c r="LO506" s="501"/>
      <c r="LP506" s="501"/>
      <c r="LQ506" s="501"/>
      <c r="LR506" s="505"/>
      <c r="LS506" s="503"/>
      <c r="LV506" s="659"/>
      <c r="LW506" s="660"/>
      <c r="LX506" s="661"/>
      <c r="LY506" s="662"/>
      <c r="LZ506" s="663"/>
      <c r="MA506" s="664"/>
      <c r="MB506" s="1326"/>
      <c r="MC506" s="497"/>
      <c r="MD506" s="497"/>
      <c r="ME506" s="501"/>
      <c r="MF506" s="501"/>
      <c r="MG506" s="501"/>
      <c r="MH506" s="501"/>
      <c r="MI506" s="505"/>
      <c r="MJ506" s="503"/>
      <c r="MM506" s="659"/>
      <c r="MN506" s="660"/>
      <c r="MO506" s="661"/>
      <c r="MP506" s="662"/>
      <c r="MQ506" s="663"/>
      <c r="MR506" s="664"/>
      <c r="MS506" s="1326"/>
      <c r="MT506" s="497"/>
      <c r="MU506" s="497"/>
      <c r="MV506" s="501"/>
      <c r="MW506" s="501"/>
      <c r="MX506" s="501"/>
      <c r="MY506" s="501"/>
      <c r="MZ506" s="505"/>
      <c r="NA506" s="503"/>
      <c r="ND506" s="659"/>
      <c r="NE506" s="660"/>
      <c r="NF506" s="661"/>
      <c r="NG506" s="662"/>
      <c r="NH506" s="663"/>
      <c r="NI506" s="664"/>
      <c r="NJ506" s="1326"/>
      <c r="NK506" s="497"/>
      <c r="NL506" s="497"/>
      <c r="NM506" s="501"/>
      <c r="NN506" s="501"/>
      <c r="NO506" s="501"/>
      <c r="NP506" s="501"/>
      <c r="NQ506" s="505"/>
      <c r="NR506" s="503"/>
      <c r="NU506" s="659"/>
      <c r="NV506" s="660"/>
      <c r="NW506" s="661"/>
      <c r="NX506" s="662"/>
      <c r="NY506" s="663"/>
      <c r="NZ506" s="664"/>
      <c r="OA506" s="1326"/>
      <c r="OB506" s="497"/>
      <c r="OC506" s="497"/>
      <c r="OD506" s="501"/>
      <c r="OE506" s="501"/>
      <c r="OF506" s="501"/>
      <c r="OG506" s="501"/>
      <c r="OH506" s="505"/>
      <c r="OI506" s="503"/>
      <c r="OL506" s="659"/>
      <c r="OM506" s="660"/>
      <c r="ON506" s="661"/>
      <c r="OO506" s="662"/>
      <c r="OP506" s="663"/>
      <c r="OQ506" s="664"/>
      <c r="OR506" s="1326"/>
      <c r="OS506" s="497"/>
      <c r="OT506" s="497"/>
      <c r="OU506" s="501"/>
      <c r="OV506" s="501"/>
      <c r="OW506" s="501"/>
      <c r="OX506" s="501"/>
      <c r="OY506" s="505"/>
      <c r="OZ506" s="503"/>
      <c r="PC506" s="659"/>
      <c r="PD506" s="660"/>
      <c r="PE506" s="661"/>
      <c r="PF506" s="662"/>
      <c r="PG506" s="663"/>
      <c r="PH506" s="664"/>
      <c r="PI506" s="1326"/>
      <c r="PJ506" s="497"/>
      <c r="PK506" s="497"/>
      <c r="PL506" s="501"/>
      <c r="PM506" s="501"/>
      <c r="PN506" s="501"/>
      <c r="PO506" s="501"/>
      <c r="PP506" s="505"/>
      <c r="PQ506" s="503"/>
      <c r="PT506" s="659"/>
      <c r="PU506" s="660"/>
      <c r="PV506" s="661"/>
      <c r="PW506" s="662"/>
      <c r="PX506" s="663"/>
      <c r="PY506" s="664"/>
      <c r="PZ506" s="1326"/>
      <c r="QA506" s="497"/>
      <c r="QB506" s="497"/>
      <c r="QC506" s="501"/>
      <c r="QD506" s="501"/>
      <c r="QE506" s="501"/>
      <c r="QF506" s="501"/>
      <c r="QG506" s="505"/>
      <c r="QH506" s="503"/>
      <c r="QK506" s="659"/>
      <c r="QL506" s="660"/>
      <c r="QM506" s="661"/>
      <c r="QN506" s="662"/>
      <c r="QO506" s="663"/>
      <c r="QP506" s="664"/>
      <c r="QQ506" s="1326"/>
      <c r="QR506" s="497"/>
      <c r="QS506" s="497"/>
      <c r="QT506" s="501"/>
      <c r="QU506" s="501"/>
      <c r="QV506" s="501"/>
      <c r="QW506" s="501"/>
      <c r="QX506" s="505"/>
      <c r="QY506" s="503"/>
      <c r="RB506" s="428"/>
      <c r="RC506" s="436"/>
      <c r="RD506" s="440"/>
      <c r="RE506" s="406"/>
      <c r="RF506" s="438"/>
      <c r="RG506" s="439"/>
      <c r="RH506" s="439"/>
      <c r="RI506" s="497"/>
      <c r="RJ506" s="497"/>
      <c r="RK506" s="501"/>
      <c r="RL506" s="501"/>
      <c r="RM506" s="501"/>
      <c r="RN506" s="501"/>
      <c r="RO506" s="505"/>
      <c r="RP506" s="503"/>
      <c r="RS506" s="428"/>
      <c r="RT506" s="436"/>
      <c r="RU506" s="440"/>
      <c r="RV506" s="406"/>
      <c r="RW506" s="438"/>
      <c r="RX506" s="439"/>
      <c r="RY506" s="439"/>
      <c r="RZ506" s="497"/>
      <c r="SA506" s="497"/>
      <c r="SB506" s="501"/>
      <c r="SC506" s="501"/>
      <c r="SD506" s="501"/>
      <c r="SE506" s="501"/>
      <c r="SF506" s="505"/>
      <c r="SG506" s="503"/>
      <c r="SJ506" s="428"/>
      <c r="SK506" s="436"/>
      <c r="SL506" s="440"/>
      <c r="SM506" s="406"/>
      <c r="SN506" s="438"/>
      <c r="SO506" s="439"/>
      <c r="SP506" s="439"/>
      <c r="SQ506" s="497"/>
      <c r="SR506" s="497"/>
      <c r="SS506" s="501"/>
      <c r="ST506" s="501"/>
      <c r="SU506" s="501"/>
      <c r="SV506" s="501"/>
      <c r="SW506" s="505"/>
      <c r="SX506" s="503"/>
    </row>
    <row r="507" spans="2:518" ht="18.75" hidden="1" customHeight="1" thickTop="1" thickBot="1">
      <c r="B507" s="577"/>
      <c r="C507" s="578"/>
      <c r="D507" s="579"/>
      <c r="E507" s="580"/>
      <c r="F507" s="581"/>
      <c r="G507" s="585"/>
      <c r="H507" s="595"/>
      <c r="K507" s="577"/>
      <c r="L507" s="767"/>
      <c r="M507" s="579"/>
      <c r="N507" s="580"/>
      <c r="O507" s="581"/>
      <c r="P507" s="585"/>
      <c r="Q507" s="1326"/>
      <c r="R507" s="497"/>
      <c r="S507" s="497"/>
      <c r="T507" s="498"/>
      <c r="U507" s="498"/>
      <c r="V507" s="498"/>
      <c r="W507" s="498"/>
      <c r="X507" s="504"/>
      <c r="Y507" s="500"/>
      <c r="Z507" s="486"/>
      <c r="AA507" s="486"/>
      <c r="AB507" s="577"/>
      <c r="AC507" s="767"/>
      <c r="AD507" s="579"/>
      <c r="AE507" s="580"/>
      <c r="AF507" s="581"/>
      <c r="AG507" s="585"/>
      <c r="AH507" s="1326"/>
      <c r="AI507" s="497"/>
      <c r="AJ507" s="497"/>
      <c r="AK507" s="498"/>
      <c r="AL507" s="498"/>
      <c r="AM507" s="498"/>
      <c r="AN507" s="498"/>
      <c r="AO507" s="504"/>
      <c r="AP507" s="500"/>
      <c r="AQ507" s="486"/>
      <c r="AR507" s="486"/>
      <c r="AS507" s="577"/>
      <c r="AT507" s="767"/>
      <c r="AU507" s="579"/>
      <c r="AV507" s="580"/>
      <c r="AW507" s="581"/>
      <c r="AX507" s="585"/>
      <c r="AY507" s="1326"/>
      <c r="AZ507" s="497"/>
      <c r="BA507" s="497"/>
      <c r="BB507" s="498"/>
      <c r="BC507" s="498"/>
      <c r="BD507" s="498"/>
      <c r="BE507" s="498"/>
      <c r="BF507" s="504"/>
      <c r="BG507" s="500"/>
      <c r="BJ507" s="577"/>
      <c r="BK507" s="767"/>
      <c r="BL507" s="579"/>
      <c r="BM507" s="580"/>
      <c r="BN507" s="581"/>
      <c r="BO507" s="585"/>
      <c r="BP507" s="1326"/>
      <c r="BQ507" s="497"/>
      <c r="BR507" s="497"/>
      <c r="BS507" s="498"/>
      <c r="BT507" s="498"/>
      <c r="BU507" s="498"/>
      <c r="BV507" s="498"/>
      <c r="BW507" s="504"/>
      <c r="BX507" s="500"/>
      <c r="CA507" s="577"/>
      <c r="CB507" s="767"/>
      <c r="CC507" s="579"/>
      <c r="CD507" s="580"/>
      <c r="CE507" s="581"/>
      <c r="CF507" s="585"/>
      <c r="CG507" s="1326"/>
      <c r="CH507" s="497"/>
      <c r="CI507" s="497"/>
      <c r="CJ507" s="498"/>
      <c r="CK507" s="498"/>
      <c r="CL507" s="498"/>
      <c r="CM507" s="498"/>
      <c r="CN507" s="504"/>
      <c r="CO507" s="500"/>
      <c r="CR507" s="577"/>
      <c r="CS507" s="767"/>
      <c r="CT507" s="579"/>
      <c r="CU507" s="580"/>
      <c r="CV507" s="581"/>
      <c r="CW507" s="585"/>
      <c r="CX507" s="1326"/>
      <c r="CY507" s="497"/>
      <c r="CZ507" s="497"/>
      <c r="DA507" s="498"/>
      <c r="DB507" s="498"/>
      <c r="DC507" s="498"/>
      <c r="DD507" s="498"/>
      <c r="DE507" s="504"/>
      <c r="DF507" s="500"/>
      <c r="DI507" s="577"/>
      <c r="DJ507" s="767"/>
      <c r="DK507" s="579"/>
      <c r="DL507" s="580"/>
      <c r="DM507" s="581"/>
      <c r="DN507" s="585"/>
      <c r="DO507" s="1326"/>
      <c r="DP507" s="497"/>
      <c r="DQ507" s="497"/>
      <c r="DR507" s="498"/>
      <c r="DS507" s="498"/>
      <c r="DT507" s="498"/>
      <c r="DU507" s="498"/>
      <c r="DV507" s="504"/>
      <c r="DW507" s="500"/>
      <c r="DZ507" s="577"/>
      <c r="EA507" s="767"/>
      <c r="EB507" s="579"/>
      <c r="EC507" s="580"/>
      <c r="ED507" s="581"/>
      <c r="EE507" s="585"/>
      <c r="EF507" s="1326"/>
      <c r="EG507" s="497"/>
      <c r="EH507" s="497"/>
      <c r="EI507" s="498"/>
      <c r="EJ507" s="498"/>
      <c r="EK507" s="498"/>
      <c r="EL507" s="498"/>
      <c r="EM507" s="504"/>
      <c r="EN507" s="500"/>
      <c r="EQ507" s="665"/>
      <c r="ER507" s="666"/>
      <c r="ES507" s="667"/>
      <c r="ET507" s="668"/>
      <c r="EU507" s="669"/>
      <c r="EV507" s="691"/>
      <c r="EW507" s="1326"/>
      <c r="EX507" s="497" t="e">
        <f>IF(EXACT(VLOOKUP(EQ507,OFERTA_0,2,FALSE),ER507),1,0)</f>
        <v>#N/A</v>
      </c>
      <c r="EY507" s="497" t="e">
        <f>IF(EXACT(VLOOKUP(EQ507,OFERTA_0,3,FALSE),ES507),1,0)</f>
        <v>#N/A</v>
      </c>
      <c r="EZ507" s="498" t="e">
        <f>IF(EXACT(VLOOKUP(EQ507,OFERTA_0,4,FALSE),ET507),1,0)</f>
        <v>#N/A</v>
      </c>
      <c r="FA507" s="498">
        <f t="shared" ref="FA507:FA510" si="10545">IF(EU507=0,0,1)</f>
        <v>0</v>
      </c>
      <c r="FB507" s="498">
        <f t="shared" ref="FB507:FB510" si="10546">IF(EV507=0,0,1)</f>
        <v>0</v>
      </c>
      <c r="FC507" s="498" t="e">
        <f t="shared" ref="FC507:FC510" si="10547">PRODUCT(EX507:FB507)</f>
        <v>#N/A</v>
      </c>
      <c r="FD507" s="504">
        <f t="shared" ref="FD507:FD510" si="10548">ROUND(EV507,0)</f>
        <v>0</v>
      </c>
      <c r="FE507" s="500">
        <f t="shared" ref="FE507:FE510" si="10549">EV507-FD507</f>
        <v>0</v>
      </c>
      <c r="FH507" s="665"/>
      <c r="FI507" s="666"/>
      <c r="FJ507" s="667"/>
      <c r="FK507" s="668"/>
      <c r="FL507" s="669"/>
      <c r="FM507" s="691"/>
      <c r="FN507" s="1326"/>
      <c r="FO507" s="497" t="e">
        <f>IF(EXACT(VLOOKUP(FH507,OFERTA_0,2,FALSE),FI507),1,0)</f>
        <v>#N/A</v>
      </c>
      <c r="FP507" s="497" t="e">
        <f>IF(EXACT(VLOOKUP(FH507,OFERTA_0,3,FALSE),FJ507),1,0)</f>
        <v>#N/A</v>
      </c>
      <c r="FQ507" s="498" t="e">
        <f>IF(EXACT(VLOOKUP(FH507,OFERTA_0,4,FALSE),FK507),1,0)</f>
        <v>#N/A</v>
      </c>
      <c r="FR507" s="498">
        <f t="shared" ref="FR507:FR510" si="10550">IF(FL507=0,0,1)</f>
        <v>0</v>
      </c>
      <c r="FS507" s="498">
        <f t="shared" ref="FS507:FS510" si="10551">IF(FM507=0,0,1)</f>
        <v>0</v>
      </c>
      <c r="FT507" s="498" t="e">
        <f t="shared" ref="FT507:FT510" si="10552">PRODUCT(FO507:FS507)</f>
        <v>#N/A</v>
      </c>
      <c r="FU507" s="504">
        <f t="shared" ref="FU507:FU510" si="10553">ROUND(FM507,0)</f>
        <v>0</v>
      </c>
      <c r="FV507" s="500">
        <f t="shared" ref="FV507:FV510" si="10554">FM507-FU507</f>
        <v>0</v>
      </c>
      <c r="FY507" s="665"/>
      <c r="FZ507" s="666"/>
      <c r="GA507" s="667"/>
      <c r="GB507" s="668"/>
      <c r="GC507" s="669"/>
      <c r="GD507" s="691"/>
      <c r="GE507" s="1326"/>
      <c r="GF507" s="497" t="e">
        <f>IF(EXACT(VLOOKUP(FY507,OFERTA_0,2,FALSE),FZ507),1,0)</f>
        <v>#N/A</v>
      </c>
      <c r="GG507" s="497" t="e">
        <f>IF(EXACT(VLOOKUP(FY507,OFERTA_0,3,FALSE),GA507),1,0)</f>
        <v>#N/A</v>
      </c>
      <c r="GH507" s="498" t="e">
        <f>IF(EXACT(VLOOKUP(FY507,OFERTA_0,4,FALSE),GB507),1,0)</f>
        <v>#N/A</v>
      </c>
      <c r="GI507" s="498">
        <f t="shared" ref="GI507:GI510" si="10555">IF(GC507=0,0,1)</f>
        <v>0</v>
      </c>
      <c r="GJ507" s="498">
        <f t="shared" ref="GJ507:GJ510" si="10556">IF(GD507=0,0,1)</f>
        <v>0</v>
      </c>
      <c r="GK507" s="498" t="e">
        <f t="shared" ref="GK507:GK510" si="10557">PRODUCT(GF507:GJ507)</f>
        <v>#N/A</v>
      </c>
      <c r="GL507" s="504">
        <f t="shared" ref="GL507:GL510" si="10558">ROUND(GD507,0)</f>
        <v>0</v>
      </c>
      <c r="GM507" s="500">
        <f t="shared" ref="GM507:GM510" si="10559">GD507-GL507</f>
        <v>0</v>
      </c>
      <c r="GP507" s="665"/>
      <c r="GQ507" s="666"/>
      <c r="GR507" s="667"/>
      <c r="GS507" s="668"/>
      <c r="GT507" s="669"/>
      <c r="GU507" s="691"/>
      <c r="GV507" s="1326"/>
      <c r="GW507" s="497" t="e">
        <f>IF(EXACT(VLOOKUP(GP507,OFERTA_0,2,FALSE),GQ507),1,0)</f>
        <v>#N/A</v>
      </c>
      <c r="GX507" s="497" t="e">
        <f>IF(EXACT(VLOOKUP(GP507,OFERTA_0,3,FALSE),GR507),1,0)</f>
        <v>#N/A</v>
      </c>
      <c r="GY507" s="498" t="e">
        <f>IF(EXACT(VLOOKUP(GP507,OFERTA_0,4,FALSE),GS507),1,0)</f>
        <v>#N/A</v>
      </c>
      <c r="GZ507" s="498">
        <f t="shared" ref="GZ507:GZ510" si="10560">IF(GT507=0,0,1)</f>
        <v>0</v>
      </c>
      <c r="HA507" s="498">
        <f t="shared" ref="HA507:HA510" si="10561">IF(GU507=0,0,1)</f>
        <v>0</v>
      </c>
      <c r="HB507" s="498" t="e">
        <f t="shared" ref="HB507:HB510" si="10562">PRODUCT(GW507:HA507)</f>
        <v>#N/A</v>
      </c>
      <c r="HC507" s="504">
        <f t="shared" ref="HC507:HC510" si="10563">ROUND(GU507,0)</f>
        <v>0</v>
      </c>
      <c r="HD507" s="500">
        <f t="shared" ref="HD507:HD510" si="10564">GU507-HC507</f>
        <v>0</v>
      </c>
      <c r="HG507" s="665"/>
      <c r="HH507" s="666"/>
      <c r="HI507" s="667"/>
      <c r="HJ507" s="668"/>
      <c r="HK507" s="669"/>
      <c r="HL507" s="691"/>
      <c r="HM507" s="1326"/>
      <c r="HN507" s="497" t="e">
        <f>IF(EXACT(VLOOKUP(HG507,OFERTA_0,2,FALSE),HH507),1,0)</f>
        <v>#N/A</v>
      </c>
      <c r="HO507" s="497" t="e">
        <f>IF(EXACT(VLOOKUP(HG507,OFERTA_0,3,FALSE),HI507),1,0)</f>
        <v>#N/A</v>
      </c>
      <c r="HP507" s="498" t="e">
        <f>IF(EXACT(VLOOKUP(HG507,OFERTA_0,4,FALSE),HJ507),1,0)</f>
        <v>#N/A</v>
      </c>
      <c r="HQ507" s="498">
        <f t="shared" ref="HQ507:HQ510" si="10565">IF(HK507=0,0,1)</f>
        <v>0</v>
      </c>
      <c r="HR507" s="498">
        <f t="shared" ref="HR507:HR510" si="10566">IF(HL507=0,0,1)</f>
        <v>0</v>
      </c>
      <c r="HS507" s="498" t="e">
        <f t="shared" ref="HS507:HS510" si="10567">PRODUCT(HN507:HR507)</f>
        <v>#N/A</v>
      </c>
      <c r="HT507" s="504">
        <f t="shared" ref="HT507:HT510" si="10568">ROUND(HL507,0)</f>
        <v>0</v>
      </c>
      <c r="HU507" s="500">
        <f t="shared" ref="HU507:HU510" si="10569">HL507-HT507</f>
        <v>0</v>
      </c>
      <c r="HX507" s="665"/>
      <c r="HY507" s="666"/>
      <c r="HZ507" s="667"/>
      <c r="IA507" s="668"/>
      <c r="IB507" s="669"/>
      <c r="IC507" s="691"/>
      <c r="ID507" s="1326"/>
      <c r="IE507" s="497" t="e">
        <f>IF(EXACT(VLOOKUP(HX507,OFERTA_0,2,FALSE),HY507),1,0)</f>
        <v>#N/A</v>
      </c>
      <c r="IF507" s="497" t="e">
        <f>IF(EXACT(VLOOKUP(HX507,OFERTA_0,3,FALSE),HZ507),1,0)</f>
        <v>#N/A</v>
      </c>
      <c r="IG507" s="498" t="e">
        <f>IF(EXACT(VLOOKUP(HX507,OFERTA_0,4,FALSE),IA507),1,0)</f>
        <v>#N/A</v>
      </c>
      <c r="IH507" s="498">
        <f t="shared" ref="IH507:IH510" si="10570">IF(IB507=0,0,1)</f>
        <v>0</v>
      </c>
      <c r="II507" s="498">
        <f t="shared" ref="II507:II510" si="10571">IF(IC507=0,0,1)</f>
        <v>0</v>
      </c>
      <c r="IJ507" s="498" t="e">
        <f t="shared" ref="IJ507:IJ510" si="10572">PRODUCT(IE507:II507)</f>
        <v>#N/A</v>
      </c>
      <c r="IK507" s="504">
        <f t="shared" ref="IK507:IK510" si="10573">ROUND(IC507,0)</f>
        <v>0</v>
      </c>
      <c r="IL507" s="500">
        <f t="shared" ref="IL507:IL510" si="10574">IC507-IK507</f>
        <v>0</v>
      </c>
      <c r="IO507" s="665"/>
      <c r="IP507" s="666"/>
      <c r="IQ507" s="667"/>
      <c r="IR507" s="668"/>
      <c r="IS507" s="669"/>
      <c r="IT507" s="691"/>
      <c r="IU507" s="1326"/>
      <c r="IV507" s="497" t="e">
        <f>IF(EXACT(VLOOKUP(IO507,OFERTA_0,2,FALSE),IP507),1,0)</f>
        <v>#N/A</v>
      </c>
      <c r="IW507" s="497" t="e">
        <f>IF(EXACT(VLOOKUP(IO507,OFERTA_0,3,FALSE),IQ507),1,0)</f>
        <v>#N/A</v>
      </c>
      <c r="IX507" s="498" t="e">
        <f>IF(EXACT(VLOOKUP(IO507,OFERTA_0,4,FALSE),IR507),1,0)</f>
        <v>#N/A</v>
      </c>
      <c r="IY507" s="498">
        <f t="shared" ref="IY507:IY510" si="10575">IF(IS507=0,0,1)</f>
        <v>0</v>
      </c>
      <c r="IZ507" s="498">
        <f t="shared" ref="IZ507:IZ510" si="10576">IF(IT507=0,0,1)</f>
        <v>0</v>
      </c>
      <c r="JA507" s="498" t="e">
        <f t="shared" ref="JA507:JA510" si="10577">PRODUCT(IV507:IZ507)</f>
        <v>#N/A</v>
      </c>
      <c r="JB507" s="504">
        <f t="shared" ref="JB507:JB510" si="10578">ROUND(IT507,0)</f>
        <v>0</v>
      </c>
      <c r="JC507" s="500">
        <f t="shared" ref="JC507:JC510" si="10579">IT507-JB507</f>
        <v>0</v>
      </c>
      <c r="JF507" s="665"/>
      <c r="JG507" s="666"/>
      <c r="JH507" s="667"/>
      <c r="JI507" s="668"/>
      <c r="JJ507" s="669"/>
      <c r="JK507" s="691"/>
      <c r="JL507" s="1326"/>
      <c r="JM507" s="497" t="e">
        <f>IF(EXACT(VLOOKUP(JF507,OFERTA_0,2,FALSE),JG507),1,0)</f>
        <v>#N/A</v>
      </c>
      <c r="JN507" s="497" t="e">
        <f>IF(EXACT(VLOOKUP(JF507,OFERTA_0,3,FALSE),JH507),1,0)</f>
        <v>#N/A</v>
      </c>
      <c r="JO507" s="498" t="e">
        <f>IF(EXACT(VLOOKUP(JF507,OFERTA_0,4,FALSE),JI507),1,0)</f>
        <v>#N/A</v>
      </c>
      <c r="JP507" s="498">
        <f t="shared" ref="JP507:JP510" si="10580">IF(JJ507=0,0,1)</f>
        <v>0</v>
      </c>
      <c r="JQ507" s="498">
        <f t="shared" ref="JQ507:JQ510" si="10581">IF(JK507=0,0,1)</f>
        <v>0</v>
      </c>
      <c r="JR507" s="498" t="e">
        <f t="shared" ref="JR507:JR510" si="10582">PRODUCT(JM507:JQ507)</f>
        <v>#N/A</v>
      </c>
      <c r="JS507" s="504">
        <f t="shared" ref="JS507:JS510" si="10583">ROUND(JK507,0)</f>
        <v>0</v>
      </c>
      <c r="JT507" s="500">
        <f t="shared" ref="JT507:JT510" si="10584">JK507-JS507</f>
        <v>0</v>
      </c>
      <c r="JW507" s="665"/>
      <c r="JX507" s="666"/>
      <c r="JY507" s="667"/>
      <c r="JZ507" s="668"/>
      <c r="KA507" s="669"/>
      <c r="KB507" s="691"/>
      <c r="KC507" s="1326"/>
      <c r="KD507" s="497" t="e">
        <f>IF(EXACT(VLOOKUP(JW507,OFERTA_0,2,FALSE),JX507),1,0)</f>
        <v>#N/A</v>
      </c>
      <c r="KE507" s="497" t="e">
        <f>IF(EXACT(VLOOKUP(JW507,OFERTA_0,3,FALSE),JY507),1,0)</f>
        <v>#N/A</v>
      </c>
      <c r="KF507" s="498" t="e">
        <f>IF(EXACT(VLOOKUP(JW507,OFERTA_0,4,FALSE),JZ507),1,0)</f>
        <v>#N/A</v>
      </c>
      <c r="KG507" s="498">
        <f t="shared" ref="KG507:KG510" si="10585">IF(KA507=0,0,1)</f>
        <v>0</v>
      </c>
      <c r="KH507" s="498">
        <f t="shared" ref="KH507:KH510" si="10586">IF(KB507=0,0,1)</f>
        <v>0</v>
      </c>
      <c r="KI507" s="498" t="e">
        <f t="shared" ref="KI507:KI510" si="10587">PRODUCT(KD507:KH507)</f>
        <v>#N/A</v>
      </c>
      <c r="KJ507" s="504">
        <f t="shared" ref="KJ507:KJ510" si="10588">ROUND(KB507,0)</f>
        <v>0</v>
      </c>
      <c r="KK507" s="500">
        <f t="shared" ref="KK507:KK510" si="10589">KB507-KJ507</f>
        <v>0</v>
      </c>
      <c r="KN507" s="665"/>
      <c r="KO507" s="666"/>
      <c r="KP507" s="667"/>
      <c r="KQ507" s="668"/>
      <c r="KR507" s="669"/>
      <c r="KS507" s="691"/>
      <c r="KT507" s="1326"/>
      <c r="KU507" s="497" t="e">
        <f>IF(EXACT(VLOOKUP(KN507,OFERTA_0,2,FALSE),KO507),1,0)</f>
        <v>#N/A</v>
      </c>
      <c r="KV507" s="497" t="e">
        <f>IF(EXACT(VLOOKUP(KN507,OFERTA_0,3,FALSE),KP507),1,0)</f>
        <v>#N/A</v>
      </c>
      <c r="KW507" s="498" t="e">
        <f>IF(EXACT(VLOOKUP(KN507,OFERTA_0,4,FALSE),KQ507),1,0)</f>
        <v>#N/A</v>
      </c>
      <c r="KX507" s="498">
        <f t="shared" ref="KX507:KX510" si="10590">IF(KR507=0,0,1)</f>
        <v>0</v>
      </c>
      <c r="KY507" s="498">
        <f t="shared" ref="KY507:KY510" si="10591">IF(KS507=0,0,1)</f>
        <v>0</v>
      </c>
      <c r="KZ507" s="498" t="e">
        <f t="shared" ref="KZ507:KZ510" si="10592">PRODUCT(KU507:KY507)</f>
        <v>#N/A</v>
      </c>
      <c r="LA507" s="504">
        <f t="shared" ref="LA507:LA510" si="10593">ROUND(KS507,0)</f>
        <v>0</v>
      </c>
      <c r="LB507" s="500">
        <f t="shared" ref="LB507:LB510" si="10594">KS507-LA507</f>
        <v>0</v>
      </c>
      <c r="LE507" s="665"/>
      <c r="LF507" s="666"/>
      <c r="LG507" s="667"/>
      <c r="LH507" s="668"/>
      <c r="LI507" s="669"/>
      <c r="LJ507" s="691"/>
      <c r="LK507" s="1326"/>
      <c r="LL507" s="497" t="e">
        <f>IF(EXACT(VLOOKUP(LE507,OFERTA_0,2,FALSE),LF507),1,0)</f>
        <v>#N/A</v>
      </c>
      <c r="LM507" s="497" t="e">
        <f>IF(EXACT(VLOOKUP(LE507,OFERTA_0,3,FALSE),LG507),1,0)</f>
        <v>#N/A</v>
      </c>
      <c r="LN507" s="498" t="e">
        <f>IF(EXACT(VLOOKUP(LE507,OFERTA_0,4,FALSE),LH507),1,0)</f>
        <v>#N/A</v>
      </c>
      <c r="LO507" s="498">
        <f t="shared" ref="LO507:LO510" si="10595">IF(LI507=0,0,1)</f>
        <v>0</v>
      </c>
      <c r="LP507" s="498">
        <f t="shared" ref="LP507:LP510" si="10596">IF(LJ507=0,0,1)</f>
        <v>0</v>
      </c>
      <c r="LQ507" s="498" t="e">
        <f t="shared" ref="LQ507:LQ510" si="10597">PRODUCT(LL507:LP507)</f>
        <v>#N/A</v>
      </c>
      <c r="LR507" s="504">
        <f t="shared" ref="LR507:LR510" si="10598">ROUND(LJ507,0)</f>
        <v>0</v>
      </c>
      <c r="LS507" s="500">
        <f t="shared" ref="LS507:LS510" si="10599">LJ507-LR507</f>
        <v>0</v>
      </c>
      <c r="LV507" s="665"/>
      <c r="LW507" s="666"/>
      <c r="LX507" s="667"/>
      <c r="LY507" s="668"/>
      <c r="LZ507" s="669"/>
      <c r="MA507" s="691"/>
      <c r="MB507" s="1326"/>
      <c r="MC507" s="497" t="e">
        <f>IF(EXACT(VLOOKUP(LV507,OFERTA_0,2,FALSE),LW507),1,0)</f>
        <v>#N/A</v>
      </c>
      <c r="MD507" s="497" t="e">
        <f>IF(EXACT(VLOOKUP(LV507,OFERTA_0,3,FALSE),LX507),1,0)</f>
        <v>#N/A</v>
      </c>
      <c r="ME507" s="498" t="e">
        <f>IF(EXACT(VLOOKUP(LV507,OFERTA_0,4,FALSE),LY507),1,0)</f>
        <v>#N/A</v>
      </c>
      <c r="MF507" s="498">
        <f t="shared" ref="MF507:MF510" si="10600">IF(LZ507=0,0,1)</f>
        <v>0</v>
      </c>
      <c r="MG507" s="498">
        <f t="shared" ref="MG507:MG510" si="10601">IF(MA507=0,0,1)</f>
        <v>0</v>
      </c>
      <c r="MH507" s="498" t="e">
        <f t="shared" ref="MH507:MH510" si="10602">PRODUCT(MC507:MG507)</f>
        <v>#N/A</v>
      </c>
      <c r="MI507" s="504">
        <f t="shared" ref="MI507:MI510" si="10603">ROUND(MA507,0)</f>
        <v>0</v>
      </c>
      <c r="MJ507" s="500">
        <f t="shared" ref="MJ507:MJ510" si="10604">MA507-MI507</f>
        <v>0</v>
      </c>
      <c r="MM507" s="665"/>
      <c r="MN507" s="666"/>
      <c r="MO507" s="667"/>
      <c r="MP507" s="668"/>
      <c r="MQ507" s="669"/>
      <c r="MR507" s="691"/>
      <c r="MS507" s="1326"/>
      <c r="MT507" s="497" t="e">
        <f>IF(EXACT(VLOOKUP(MM507,OFERTA_0,2,FALSE),MN507),1,0)</f>
        <v>#N/A</v>
      </c>
      <c r="MU507" s="497" t="e">
        <f>IF(EXACT(VLOOKUP(MM507,OFERTA_0,3,FALSE),MO507),1,0)</f>
        <v>#N/A</v>
      </c>
      <c r="MV507" s="498" t="e">
        <f>IF(EXACT(VLOOKUP(MM507,OFERTA_0,4,FALSE),MP507),1,0)</f>
        <v>#N/A</v>
      </c>
      <c r="MW507" s="498">
        <f t="shared" ref="MW507:MW510" si="10605">IF(MQ507=0,0,1)</f>
        <v>0</v>
      </c>
      <c r="MX507" s="498">
        <f t="shared" ref="MX507:MX510" si="10606">IF(MR507=0,0,1)</f>
        <v>0</v>
      </c>
      <c r="MY507" s="498" t="e">
        <f t="shared" ref="MY507:MY510" si="10607">PRODUCT(MT507:MX507)</f>
        <v>#N/A</v>
      </c>
      <c r="MZ507" s="504">
        <f t="shared" ref="MZ507:MZ510" si="10608">ROUND(MR507,0)</f>
        <v>0</v>
      </c>
      <c r="NA507" s="500">
        <f t="shared" ref="NA507:NA510" si="10609">MR507-MZ507</f>
        <v>0</v>
      </c>
      <c r="ND507" s="665"/>
      <c r="NE507" s="666"/>
      <c r="NF507" s="667"/>
      <c r="NG507" s="668"/>
      <c r="NH507" s="669"/>
      <c r="NI507" s="691"/>
      <c r="NJ507" s="1326"/>
      <c r="NK507" s="497" t="e">
        <f>IF(EXACT(VLOOKUP(ND507,OFERTA_0,2,FALSE),NE507),1,0)</f>
        <v>#N/A</v>
      </c>
      <c r="NL507" s="497" t="e">
        <f>IF(EXACT(VLOOKUP(ND507,OFERTA_0,3,FALSE),NF507),1,0)</f>
        <v>#N/A</v>
      </c>
      <c r="NM507" s="498" t="e">
        <f>IF(EXACT(VLOOKUP(ND507,OFERTA_0,4,FALSE),NG507),1,0)</f>
        <v>#N/A</v>
      </c>
      <c r="NN507" s="498">
        <f t="shared" ref="NN507:NN510" si="10610">IF(NH507=0,0,1)</f>
        <v>0</v>
      </c>
      <c r="NO507" s="498">
        <f t="shared" ref="NO507:NO510" si="10611">IF(NI507=0,0,1)</f>
        <v>0</v>
      </c>
      <c r="NP507" s="498" t="e">
        <f t="shared" ref="NP507:NP510" si="10612">PRODUCT(NK507:NO507)</f>
        <v>#N/A</v>
      </c>
      <c r="NQ507" s="504">
        <f t="shared" ref="NQ507:NQ510" si="10613">ROUND(NI507,0)</f>
        <v>0</v>
      </c>
      <c r="NR507" s="500">
        <f t="shared" ref="NR507:NR510" si="10614">NI507-NQ507</f>
        <v>0</v>
      </c>
      <c r="NU507" s="665"/>
      <c r="NV507" s="666"/>
      <c r="NW507" s="667"/>
      <c r="NX507" s="668"/>
      <c r="NY507" s="669"/>
      <c r="NZ507" s="691"/>
      <c r="OA507" s="1326"/>
      <c r="OB507" s="497" t="e">
        <f>IF(EXACT(VLOOKUP(NU507,OFERTA_0,2,FALSE),NV507),1,0)</f>
        <v>#N/A</v>
      </c>
      <c r="OC507" s="497" t="e">
        <f>IF(EXACT(VLOOKUP(NU507,OFERTA_0,3,FALSE),NW507),1,0)</f>
        <v>#N/A</v>
      </c>
      <c r="OD507" s="498" t="e">
        <f>IF(EXACT(VLOOKUP(NU507,OFERTA_0,4,FALSE),NX507),1,0)</f>
        <v>#N/A</v>
      </c>
      <c r="OE507" s="498">
        <f t="shared" ref="OE507:OE510" si="10615">IF(NY507=0,0,1)</f>
        <v>0</v>
      </c>
      <c r="OF507" s="498">
        <f t="shared" ref="OF507:OF510" si="10616">IF(NZ507=0,0,1)</f>
        <v>0</v>
      </c>
      <c r="OG507" s="498" t="e">
        <f t="shared" ref="OG507:OG510" si="10617">PRODUCT(OB507:OF507)</f>
        <v>#N/A</v>
      </c>
      <c r="OH507" s="504">
        <f t="shared" ref="OH507:OH510" si="10618">ROUND(NZ507,0)</f>
        <v>0</v>
      </c>
      <c r="OI507" s="500">
        <f t="shared" ref="OI507:OI510" si="10619">NZ507-OH507</f>
        <v>0</v>
      </c>
      <c r="OL507" s="665"/>
      <c r="OM507" s="666"/>
      <c r="ON507" s="667"/>
      <c r="OO507" s="668"/>
      <c r="OP507" s="669"/>
      <c r="OQ507" s="691"/>
      <c r="OR507" s="1326"/>
      <c r="OS507" s="497" t="e">
        <f>IF(EXACT(VLOOKUP(OL507,OFERTA_0,2,FALSE),OM507),1,0)</f>
        <v>#N/A</v>
      </c>
      <c r="OT507" s="497" t="e">
        <f>IF(EXACT(VLOOKUP(OL507,OFERTA_0,3,FALSE),ON507),1,0)</f>
        <v>#N/A</v>
      </c>
      <c r="OU507" s="498" t="e">
        <f>IF(EXACT(VLOOKUP(OL507,OFERTA_0,4,FALSE),OO507),1,0)</f>
        <v>#N/A</v>
      </c>
      <c r="OV507" s="498">
        <f t="shared" ref="OV507:OV510" si="10620">IF(OP507=0,0,1)</f>
        <v>0</v>
      </c>
      <c r="OW507" s="498">
        <f t="shared" ref="OW507:OW510" si="10621">IF(OQ507=0,0,1)</f>
        <v>0</v>
      </c>
      <c r="OX507" s="498" t="e">
        <f t="shared" ref="OX507:OX510" si="10622">PRODUCT(OS507:OW507)</f>
        <v>#N/A</v>
      </c>
      <c r="OY507" s="504">
        <f t="shared" ref="OY507:OY510" si="10623">ROUND(OQ507,0)</f>
        <v>0</v>
      </c>
      <c r="OZ507" s="500">
        <f t="shared" ref="OZ507:OZ510" si="10624">OQ507-OY507</f>
        <v>0</v>
      </c>
      <c r="PC507" s="665"/>
      <c r="PD507" s="666"/>
      <c r="PE507" s="667"/>
      <c r="PF507" s="668"/>
      <c r="PG507" s="669"/>
      <c r="PH507" s="691"/>
      <c r="PI507" s="1326"/>
      <c r="PJ507" s="497" t="e">
        <f>IF(EXACT(VLOOKUP(PC507,OFERTA_0,2,FALSE),PD507),1,0)</f>
        <v>#N/A</v>
      </c>
      <c r="PK507" s="497" t="e">
        <f>IF(EXACT(VLOOKUP(PC507,OFERTA_0,3,FALSE),PE507),1,0)</f>
        <v>#N/A</v>
      </c>
      <c r="PL507" s="498" t="e">
        <f>IF(EXACT(VLOOKUP(PC507,OFERTA_0,4,FALSE),PF507),1,0)</f>
        <v>#N/A</v>
      </c>
      <c r="PM507" s="498">
        <f t="shared" ref="PM507:PM510" si="10625">IF(PG507=0,0,1)</f>
        <v>0</v>
      </c>
      <c r="PN507" s="498">
        <f t="shared" ref="PN507:PN510" si="10626">IF(PH507=0,0,1)</f>
        <v>0</v>
      </c>
      <c r="PO507" s="498" t="e">
        <f t="shared" ref="PO507:PO510" si="10627">PRODUCT(PJ507:PN507)</f>
        <v>#N/A</v>
      </c>
      <c r="PP507" s="504">
        <f t="shared" ref="PP507:PP510" si="10628">ROUND(PH507,0)</f>
        <v>0</v>
      </c>
      <c r="PQ507" s="500">
        <f t="shared" ref="PQ507:PQ510" si="10629">PH507-PP507</f>
        <v>0</v>
      </c>
      <c r="PT507" s="665"/>
      <c r="PU507" s="666"/>
      <c r="PV507" s="667"/>
      <c r="PW507" s="668"/>
      <c r="PX507" s="669"/>
      <c r="PY507" s="691"/>
      <c r="PZ507" s="1326"/>
      <c r="QA507" s="497" t="e">
        <f>IF(EXACT(VLOOKUP(PT507,OFERTA_0,2,FALSE),PU507),1,0)</f>
        <v>#N/A</v>
      </c>
      <c r="QB507" s="497" t="e">
        <f>IF(EXACT(VLOOKUP(PT507,OFERTA_0,3,FALSE),PV507),1,0)</f>
        <v>#N/A</v>
      </c>
      <c r="QC507" s="498" t="e">
        <f>IF(EXACT(VLOOKUP(PT507,OFERTA_0,4,FALSE),PW507),1,0)</f>
        <v>#N/A</v>
      </c>
      <c r="QD507" s="498">
        <f t="shared" ref="QD507:QD510" si="10630">IF(PX507=0,0,1)</f>
        <v>0</v>
      </c>
      <c r="QE507" s="498">
        <f t="shared" ref="QE507:QE510" si="10631">IF(PY507=0,0,1)</f>
        <v>0</v>
      </c>
      <c r="QF507" s="498" t="e">
        <f t="shared" ref="QF507:QF510" si="10632">PRODUCT(QA507:QE507)</f>
        <v>#N/A</v>
      </c>
      <c r="QG507" s="504">
        <f t="shared" ref="QG507:QG510" si="10633">ROUND(PY507,0)</f>
        <v>0</v>
      </c>
      <c r="QH507" s="500">
        <f t="shared" ref="QH507:QH510" si="10634">PY507-QG507</f>
        <v>0</v>
      </c>
      <c r="QK507" s="665"/>
      <c r="QL507" s="666"/>
      <c r="QM507" s="667"/>
      <c r="QN507" s="668"/>
      <c r="QO507" s="669"/>
      <c r="QP507" s="691"/>
      <c r="QQ507" s="1326"/>
      <c r="QR507" s="497" t="e">
        <f>IF(EXACT(VLOOKUP(QK507,OFERTA_0,2,FALSE),QL507),1,0)</f>
        <v>#N/A</v>
      </c>
      <c r="QS507" s="497" t="e">
        <f>IF(EXACT(VLOOKUP(QK507,OFERTA_0,3,FALSE),QM507),1,0)</f>
        <v>#N/A</v>
      </c>
      <c r="QT507" s="498" t="e">
        <f>IF(EXACT(VLOOKUP(QK507,OFERTA_0,4,FALSE),QN507),1,0)</f>
        <v>#N/A</v>
      </c>
      <c r="QU507" s="498">
        <f t="shared" ref="QU507:QU510" si="10635">IF(QO507=0,0,1)</f>
        <v>0</v>
      </c>
      <c r="QV507" s="498">
        <f t="shared" ref="QV507:QV510" si="10636">IF(QP507=0,0,1)</f>
        <v>0</v>
      </c>
      <c r="QW507" s="498" t="e">
        <f t="shared" ref="QW507:QW510" si="10637">PRODUCT(QR507:QV507)</f>
        <v>#N/A</v>
      </c>
      <c r="QX507" s="504">
        <f t="shared" ref="QX507:QX510" si="10638">ROUND(QP507,0)</f>
        <v>0</v>
      </c>
      <c r="QY507" s="500">
        <f t="shared" ref="QY507:QY510" si="10639">QP507-QX507</f>
        <v>0</v>
      </c>
      <c r="RB507" s="428"/>
      <c r="RC507" s="436"/>
      <c r="RD507" s="440"/>
      <c r="RE507" s="406"/>
      <c r="RF507" s="438"/>
      <c r="RG507" s="439"/>
      <c r="RH507" s="439"/>
      <c r="RI507" s="497"/>
      <c r="RJ507" s="497"/>
      <c r="RK507" s="501"/>
      <c r="RL507" s="501"/>
      <c r="RM507" s="501"/>
      <c r="RN507" s="501"/>
      <c r="RO507" s="505"/>
      <c r="RP507" s="503"/>
      <c r="RS507" s="428"/>
      <c r="RT507" s="436"/>
      <c r="RU507" s="440"/>
      <c r="RV507" s="406"/>
      <c r="RW507" s="438"/>
      <c r="RX507" s="439"/>
      <c r="RY507" s="439"/>
      <c r="RZ507" s="497"/>
      <c r="SA507" s="497"/>
      <c r="SB507" s="501"/>
      <c r="SC507" s="501"/>
      <c r="SD507" s="501"/>
      <c r="SE507" s="501"/>
      <c r="SF507" s="505"/>
      <c r="SG507" s="503"/>
      <c r="SJ507" s="428"/>
      <c r="SK507" s="436"/>
      <c r="SL507" s="440"/>
      <c r="SM507" s="406"/>
      <c r="SN507" s="438"/>
      <c r="SO507" s="439"/>
      <c r="SP507" s="439"/>
      <c r="SQ507" s="497"/>
      <c r="SR507" s="497"/>
      <c r="SS507" s="501"/>
      <c r="ST507" s="501"/>
      <c r="SU507" s="501"/>
      <c r="SV507" s="501"/>
      <c r="SW507" s="505"/>
      <c r="SX507" s="503"/>
    </row>
    <row r="508" spans="2:518" ht="18.75" hidden="1" customHeight="1" thickTop="1" thickBot="1">
      <c r="B508" s="577"/>
      <c r="C508" s="578"/>
      <c r="D508" s="579"/>
      <c r="E508" s="580"/>
      <c r="F508" s="581"/>
      <c r="G508" s="585"/>
      <c r="H508" s="595"/>
      <c r="K508" s="577"/>
      <c r="L508" s="767"/>
      <c r="M508" s="579"/>
      <c r="N508" s="580"/>
      <c r="O508" s="581"/>
      <c r="P508" s="585"/>
      <c r="Q508" s="1326"/>
      <c r="R508" s="497"/>
      <c r="S508" s="497"/>
      <c r="T508" s="498"/>
      <c r="U508" s="498"/>
      <c r="V508" s="498"/>
      <c r="W508" s="498"/>
      <c r="X508" s="504"/>
      <c r="Y508" s="500"/>
      <c r="Z508" s="486"/>
      <c r="AA508" s="486"/>
      <c r="AB508" s="577"/>
      <c r="AC508" s="767"/>
      <c r="AD508" s="579"/>
      <c r="AE508" s="580"/>
      <c r="AF508" s="581"/>
      <c r="AG508" s="585"/>
      <c r="AH508" s="1326"/>
      <c r="AI508" s="497"/>
      <c r="AJ508" s="497"/>
      <c r="AK508" s="498"/>
      <c r="AL508" s="498"/>
      <c r="AM508" s="498"/>
      <c r="AN508" s="498"/>
      <c r="AO508" s="504"/>
      <c r="AP508" s="500"/>
      <c r="AQ508" s="486"/>
      <c r="AR508" s="486"/>
      <c r="AS508" s="577"/>
      <c r="AT508" s="767"/>
      <c r="AU508" s="579"/>
      <c r="AV508" s="580"/>
      <c r="AW508" s="581"/>
      <c r="AX508" s="585"/>
      <c r="AY508" s="1326"/>
      <c r="AZ508" s="497"/>
      <c r="BA508" s="497"/>
      <c r="BB508" s="498"/>
      <c r="BC508" s="498"/>
      <c r="BD508" s="498"/>
      <c r="BE508" s="498"/>
      <c r="BF508" s="504"/>
      <c r="BG508" s="500"/>
      <c r="BJ508" s="577"/>
      <c r="BK508" s="767"/>
      <c r="BL508" s="579"/>
      <c r="BM508" s="580"/>
      <c r="BN508" s="581"/>
      <c r="BO508" s="585"/>
      <c r="BP508" s="1326"/>
      <c r="BQ508" s="497"/>
      <c r="BR508" s="497"/>
      <c r="BS508" s="498"/>
      <c r="BT508" s="498"/>
      <c r="BU508" s="498"/>
      <c r="BV508" s="498"/>
      <c r="BW508" s="504"/>
      <c r="BX508" s="500"/>
      <c r="CA508" s="577"/>
      <c r="CB508" s="767"/>
      <c r="CC508" s="579"/>
      <c r="CD508" s="580"/>
      <c r="CE508" s="581"/>
      <c r="CF508" s="585"/>
      <c r="CG508" s="1326"/>
      <c r="CH508" s="497"/>
      <c r="CI508" s="497"/>
      <c r="CJ508" s="498"/>
      <c r="CK508" s="498"/>
      <c r="CL508" s="498"/>
      <c r="CM508" s="498"/>
      <c r="CN508" s="504"/>
      <c r="CO508" s="500"/>
      <c r="CR508" s="577"/>
      <c r="CS508" s="767"/>
      <c r="CT508" s="579"/>
      <c r="CU508" s="580"/>
      <c r="CV508" s="581"/>
      <c r="CW508" s="585"/>
      <c r="CX508" s="1326"/>
      <c r="CY508" s="497"/>
      <c r="CZ508" s="497"/>
      <c r="DA508" s="498"/>
      <c r="DB508" s="498"/>
      <c r="DC508" s="498"/>
      <c r="DD508" s="498"/>
      <c r="DE508" s="504"/>
      <c r="DF508" s="500"/>
      <c r="DI508" s="577"/>
      <c r="DJ508" s="767"/>
      <c r="DK508" s="579"/>
      <c r="DL508" s="580"/>
      <c r="DM508" s="581"/>
      <c r="DN508" s="585"/>
      <c r="DO508" s="1326"/>
      <c r="DP508" s="497"/>
      <c r="DQ508" s="497"/>
      <c r="DR508" s="498"/>
      <c r="DS508" s="498"/>
      <c r="DT508" s="498"/>
      <c r="DU508" s="498"/>
      <c r="DV508" s="504"/>
      <c r="DW508" s="500"/>
      <c r="DZ508" s="577"/>
      <c r="EA508" s="767"/>
      <c r="EB508" s="579"/>
      <c r="EC508" s="580"/>
      <c r="ED508" s="581"/>
      <c r="EE508" s="585"/>
      <c r="EF508" s="1326"/>
      <c r="EG508" s="497"/>
      <c r="EH508" s="497"/>
      <c r="EI508" s="498"/>
      <c r="EJ508" s="498"/>
      <c r="EK508" s="498"/>
      <c r="EL508" s="498"/>
      <c r="EM508" s="504"/>
      <c r="EN508" s="500"/>
      <c r="EQ508" s="665"/>
      <c r="ER508" s="666"/>
      <c r="ES508" s="667"/>
      <c r="ET508" s="668"/>
      <c r="EU508" s="669"/>
      <c r="EV508" s="691"/>
      <c r="EW508" s="1326"/>
      <c r="EX508" s="497" t="e">
        <f>IF(EXACT(VLOOKUP(EQ508,OFERTA_0,2,FALSE),ER508),1,0)</f>
        <v>#N/A</v>
      </c>
      <c r="EY508" s="497" t="e">
        <f>IF(EXACT(VLOOKUP(EQ508,OFERTA_0,3,FALSE),ES508),1,0)</f>
        <v>#N/A</v>
      </c>
      <c r="EZ508" s="498" t="e">
        <f>IF(EXACT(VLOOKUP(EQ508,OFERTA_0,4,FALSE),ET508),1,0)</f>
        <v>#N/A</v>
      </c>
      <c r="FA508" s="498">
        <f t="shared" si="10545"/>
        <v>0</v>
      </c>
      <c r="FB508" s="498">
        <f t="shared" si="10546"/>
        <v>0</v>
      </c>
      <c r="FC508" s="498" t="e">
        <f t="shared" si="10547"/>
        <v>#N/A</v>
      </c>
      <c r="FD508" s="504">
        <f t="shared" si="10548"/>
        <v>0</v>
      </c>
      <c r="FE508" s="500">
        <f t="shared" si="10549"/>
        <v>0</v>
      </c>
      <c r="FH508" s="665"/>
      <c r="FI508" s="666"/>
      <c r="FJ508" s="667"/>
      <c r="FK508" s="668"/>
      <c r="FL508" s="669"/>
      <c r="FM508" s="691"/>
      <c r="FN508" s="1326"/>
      <c r="FO508" s="497" t="e">
        <f>IF(EXACT(VLOOKUP(FH508,OFERTA_0,2,FALSE),FI508),1,0)</f>
        <v>#N/A</v>
      </c>
      <c r="FP508" s="497" t="e">
        <f>IF(EXACT(VLOOKUP(FH508,OFERTA_0,3,FALSE),FJ508),1,0)</f>
        <v>#N/A</v>
      </c>
      <c r="FQ508" s="498" t="e">
        <f>IF(EXACT(VLOOKUP(FH508,OFERTA_0,4,FALSE),FK508),1,0)</f>
        <v>#N/A</v>
      </c>
      <c r="FR508" s="498">
        <f t="shared" si="10550"/>
        <v>0</v>
      </c>
      <c r="FS508" s="498">
        <f t="shared" si="10551"/>
        <v>0</v>
      </c>
      <c r="FT508" s="498" t="e">
        <f t="shared" si="10552"/>
        <v>#N/A</v>
      </c>
      <c r="FU508" s="504">
        <f t="shared" si="10553"/>
        <v>0</v>
      </c>
      <c r="FV508" s="500">
        <f t="shared" si="10554"/>
        <v>0</v>
      </c>
      <c r="FY508" s="665"/>
      <c r="FZ508" s="666"/>
      <c r="GA508" s="667"/>
      <c r="GB508" s="668"/>
      <c r="GC508" s="669"/>
      <c r="GD508" s="691"/>
      <c r="GE508" s="1326"/>
      <c r="GF508" s="497" t="e">
        <f>IF(EXACT(VLOOKUP(FY508,OFERTA_0,2,FALSE),FZ508),1,0)</f>
        <v>#N/A</v>
      </c>
      <c r="GG508" s="497" t="e">
        <f>IF(EXACT(VLOOKUP(FY508,OFERTA_0,3,FALSE),GA508),1,0)</f>
        <v>#N/A</v>
      </c>
      <c r="GH508" s="498" t="e">
        <f>IF(EXACT(VLOOKUP(FY508,OFERTA_0,4,FALSE),GB508),1,0)</f>
        <v>#N/A</v>
      </c>
      <c r="GI508" s="498">
        <f t="shared" si="10555"/>
        <v>0</v>
      </c>
      <c r="GJ508" s="498">
        <f t="shared" si="10556"/>
        <v>0</v>
      </c>
      <c r="GK508" s="498" t="e">
        <f t="shared" si="10557"/>
        <v>#N/A</v>
      </c>
      <c r="GL508" s="504">
        <f t="shared" si="10558"/>
        <v>0</v>
      </c>
      <c r="GM508" s="500">
        <f t="shared" si="10559"/>
        <v>0</v>
      </c>
      <c r="GP508" s="665"/>
      <c r="GQ508" s="666"/>
      <c r="GR508" s="667"/>
      <c r="GS508" s="668"/>
      <c r="GT508" s="669"/>
      <c r="GU508" s="691"/>
      <c r="GV508" s="1326"/>
      <c r="GW508" s="497" t="e">
        <f>IF(EXACT(VLOOKUP(GP508,OFERTA_0,2,FALSE),GQ508),1,0)</f>
        <v>#N/A</v>
      </c>
      <c r="GX508" s="497" t="e">
        <f>IF(EXACT(VLOOKUP(GP508,OFERTA_0,3,FALSE),GR508),1,0)</f>
        <v>#N/A</v>
      </c>
      <c r="GY508" s="498" t="e">
        <f>IF(EXACT(VLOOKUP(GP508,OFERTA_0,4,FALSE),GS508),1,0)</f>
        <v>#N/A</v>
      </c>
      <c r="GZ508" s="498">
        <f t="shared" si="10560"/>
        <v>0</v>
      </c>
      <c r="HA508" s="498">
        <f t="shared" si="10561"/>
        <v>0</v>
      </c>
      <c r="HB508" s="498" t="e">
        <f t="shared" si="10562"/>
        <v>#N/A</v>
      </c>
      <c r="HC508" s="504">
        <f t="shared" si="10563"/>
        <v>0</v>
      </c>
      <c r="HD508" s="500">
        <f t="shared" si="10564"/>
        <v>0</v>
      </c>
      <c r="HG508" s="665"/>
      <c r="HH508" s="666"/>
      <c r="HI508" s="667"/>
      <c r="HJ508" s="668"/>
      <c r="HK508" s="669"/>
      <c r="HL508" s="691"/>
      <c r="HM508" s="1326"/>
      <c r="HN508" s="497" t="e">
        <f>IF(EXACT(VLOOKUP(HG508,OFERTA_0,2,FALSE),HH508),1,0)</f>
        <v>#N/A</v>
      </c>
      <c r="HO508" s="497" t="e">
        <f>IF(EXACT(VLOOKUP(HG508,OFERTA_0,3,FALSE),HI508),1,0)</f>
        <v>#N/A</v>
      </c>
      <c r="HP508" s="498" t="e">
        <f>IF(EXACT(VLOOKUP(HG508,OFERTA_0,4,FALSE),HJ508),1,0)</f>
        <v>#N/A</v>
      </c>
      <c r="HQ508" s="498">
        <f t="shared" si="10565"/>
        <v>0</v>
      </c>
      <c r="HR508" s="498">
        <f t="shared" si="10566"/>
        <v>0</v>
      </c>
      <c r="HS508" s="498" t="e">
        <f t="shared" si="10567"/>
        <v>#N/A</v>
      </c>
      <c r="HT508" s="504">
        <f t="shared" si="10568"/>
        <v>0</v>
      </c>
      <c r="HU508" s="500">
        <f t="shared" si="10569"/>
        <v>0</v>
      </c>
      <c r="HX508" s="665"/>
      <c r="HY508" s="666"/>
      <c r="HZ508" s="667"/>
      <c r="IA508" s="668"/>
      <c r="IB508" s="669"/>
      <c r="IC508" s="691"/>
      <c r="ID508" s="1326"/>
      <c r="IE508" s="497" t="e">
        <f>IF(EXACT(VLOOKUP(HX508,OFERTA_0,2,FALSE),HY508),1,0)</f>
        <v>#N/A</v>
      </c>
      <c r="IF508" s="497" t="e">
        <f>IF(EXACT(VLOOKUP(HX508,OFERTA_0,3,FALSE),HZ508),1,0)</f>
        <v>#N/A</v>
      </c>
      <c r="IG508" s="498" t="e">
        <f>IF(EXACT(VLOOKUP(HX508,OFERTA_0,4,FALSE),IA508),1,0)</f>
        <v>#N/A</v>
      </c>
      <c r="IH508" s="498">
        <f t="shared" si="10570"/>
        <v>0</v>
      </c>
      <c r="II508" s="498">
        <f t="shared" si="10571"/>
        <v>0</v>
      </c>
      <c r="IJ508" s="498" t="e">
        <f t="shared" si="10572"/>
        <v>#N/A</v>
      </c>
      <c r="IK508" s="504">
        <f t="shared" si="10573"/>
        <v>0</v>
      </c>
      <c r="IL508" s="500">
        <f t="shared" si="10574"/>
        <v>0</v>
      </c>
      <c r="IO508" s="665"/>
      <c r="IP508" s="666"/>
      <c r="IQ508" s="667"/>
      <c r="IR508" s="668"/>
      <c r="IS508" s="669"/>
      <c r="IT508" s="691"/>
      <c r="IU508" s="1326"/>
      <c r="IV508" s="497" t="e">
        <f>IF(EXACT(VLOOKUP(IO508,OFERTA_0,2,FALSE),IP508),1,0)</f>
        <v>#N/A</v>
      </c>
      <c r="IW508" s="497" t="e">
        <f>IF(EXACT(VLOOKUP(IO508,OFERTA_0,3,FALSE),IQ508),1,0)</f>
        <v>#N/A</v>
      </c>
      <c r="IX508" s="498" t="e">
        <f>IF(EXACT(VLOOKUP(IO508,OFERTA_0,4,FALSE),IR508),1,0)</f>
        <v>#N/A</v>
      </c>
      <c r="IY508" s="498">
        <f t="shared" si="10575"/>
        <v>0</v>
      </c>
      <c r="IZ508" s="498">
        <f t="shared" si="10576"/>
        <v>0</v>
      </c>
      <c r="JA508" s="498" t="e">
        <f t="shared" si="10577"/>
        <v>#N/A</v>
      </c>
      <c r="JB508" s="504">
        <f t="shared" si="10578"/>
        <v>0</v>
      </c>
      <c r="JC508" s="500">
        <f t="shared" si="10579"/>
        <v>0</v>
      </c>
      <c r="JF508" s="665"/>
      <c r="JG508" s="666"/>
      <c r="JH508" s="667"/>
      <c r="JI508" s="668"/>
      <c r="JJ508" s="669"/>
      <c r="JK508" s="691"/>
      <c r="JL508" s="1326"/>
      <c r="JM508" s="497" t="e">
        <f>IF(EXACT(VLOOKUP(JF508,OFERTA_0,2,FALSE),JG508),1,0)</f>
        <v>#N/A</v>
      </c>
      <c r="JN508" s="497" t="e">
        <f>IF(EXACT(VLOOKUP(JF508,OFERTA_0,3,FALSE),JH508),1,0)</f>
        <v>#N/A</v>
      </c>
      <c r="JO508" s="498" t="e">
        <f>IF(EXACT(VLOOKUP(JF508,OFERTA_0,4,FALSE),JI508),1,0)</f>
        <v>#N/A</v>
      </c>
      <c r="JP508" s="498">
        <f t="shared" si="10580"/>
        <v>0</v>
      </c>
      <c r="JQ508" s="498">
        <f t="shared" si="10581"/>
        <v>0</v>
      </c>
      <c r="JR508" s="498" t="e">
        <f t="shared" si="10582"/>
        <v>#N/A</v>
      </c>
      <c r="JS508" s="504">
        <f t="shared" si="10583"/>
        <v>0</v>
      </c>
      <c r="JT508" s="500">
        <f t="shared" si="10584"/>
        <v>0</v>
      </c>
      <c r="JW508" s="665"/>
      <c r="JX508" s="666"/>
      <c r="JY508" s="667"/>
      <c r="JZ508" s="668"/>
      <c r="KA508" s="669"/>
      <c r="KB508" s="691"/>
      <c r="KC508" s="1326"/>
      <c r="KD508" s="497" t="e">
        <f>IF(EXACT(VLOOKUP(JW508,OFERTA_0,2,FALSE),JX508),1,0)</f>
        <v>#N/A</v>
      </c>
      <c r="KE508" s="497" t="e">
        <f>IF(EXACT(VLOOKUP(JW508,OFERTA_0,3,FALSE),JY508),1,0)</f>
        <v>#N/A</v>
      </c>
      <c r="KF508" s="498" t="e">
        <f>IF(EXACT(VLOOKUP(JW508,OFERTA_0,4,FALSE),JZ508),1,0)</f>
        <v>#N/A</v>
      </c>
      <c r="KG508" s="498">
        <f t="shared" si="10585"/>
        <v>0</v>
      </c>
      <c r="KH508" s="498">
        <f t="shared" si="10586"/>
        <v>0</v>
      </c>
      <c r="KI508" s="498" t="e">
        <f t="shared" si="10587"/>
        <v>#N/A</v>
      </c>
      <c r="KJ508" s="504">
        <f t="shared" si="10588"/>
        <v>0</v>
      </c>
      <c r="KK508" s="500">
        <f t="shared" si="10589"/>
        <v>0</v>
      </c>
      <c r="KN508" s="665"/>
      <c r="KO508" s="666"/>
      <c r="KP508" s="667"/>
      <c r="KQ508" s="668"/>
      <c r="KR508" s="669"/>
      <c r="KS508" s="691"/>
      <c r="KT508" s="1326"/>
      <c r="KU508" s="497" t="e">
        <f>IF(EXACT(VLOOKUP(KN508,OFERTA_0,2,FALSE),KO508),1,0)</f>
        <v>#N/A</v>
      </c>
      <c r="KV508" s="497" t="e">
        <f>IF(EXACT(VLOOKUP(KN508,OFERTA_0,3,FALSE),KP508),1,0)</f>
        <v>#N/A</v>
      </c>
      <c r="KW508" s="498" t="e">
        <f>IF(EXACT(VLOOKUP(KN508,OFERTA_0,4,FALSE),KQ508),1,0)</f>
        <v>#N/A</v>
      </c>
      <c r="KX508" s="498">
        <f t="shared" si="10590"/>
        <v>0</v>
      </c>
      <c r="KY508" s="498">
        <f t="shared" si="10591"/>
        <v>0</v>
      </c>
      <c r="KZ508" s="498" t="e">
        <f t="shared" si="10592"/>
        <v>#N/A</v>
      </c>
      <c r="LA508" s="504">
        <f t="shared" si="10593"/>
        <v>0</v>
      </c>
      <c r="LB508" s="500">
        <f t="shared" si="10594"/>
        <v>0</v>
      </c>
      <c r="LE508" s="665"/>
      <c r="LF508" s="666"/>
      <c r="LG508" s="667"/>
      <c r="LH508" s="668"/>
      <c r="LI508" s="669"/>
      <c r="LJ508" s="691"/>
      <c r="LK508" s="1326"/>
      <c r="LL508" s="497" t="e">
        <f>IF(EXACT(VLOOKUP(LE508,OFERTA_0,2,FALSE),LF508),1,0)</f>
        <v>#N/A</v>
      </c>
      <c r="LM508" s="497" t="e">
        <f>IF(EXACT(VLOOKUP(LE508,OFERTA_0,3,FALSE),LG508),1,0)</f>
        <v>#N/A</v>
      </c>
      <c r="LN508" s="498" t="e">
        <f>IF(EXACT(VLOOKUP(LE508,OFERTA_0,4,FALSE),LH508),1,0)</f>
        <v>#N/A</v>
      </c>
      <c r="LO508" s="498">
        <f t="shared" si="10595"/>
        <v>0</v>
      </c>
      <c r="LP508" s="498">
        <f t="shared" si="10596"/>
        <v>0</v>
      </c>
      <c r="LQ508" s="498" t="e">
        <f t="shared" si="10597"/>
        <v>#N/A</v>
      </c>
      <c r="LR508" s="504">
        <f t="shared" si="10598"/>
        <v>0</v>
      </c>
      <c r="LS508" s="500">
        <f t="shared" si="10599"/>
        <v>0</v>
      </c>
      <c r="LV508" s="665"/>
      <c r="LW508" s="666"/>
      <c r="LX508" s="667"/>
      <c r="LY508" s="668"/>
      <c r="LZ508" s="669"/>
      <c r="MA508" s="691"/>
      <c r="MB508" s="1326"/>
      <c r="MC508" s="497" t="e">
        <f>IF(EXACT(VLOOKUP(LV508,OFERTA_0,2,FALSE),LW508),1,0)</f>
        <v>#N/A</v>
      </c>
      <c r="MD508" s="497" t="e">
        <f>IF(EXACT(VLOOKUP(LV508,OFERTA_0,3,FALSE),LX508),1,0)</f>
        <v>#N/A</v>
      </c>
      <c r="ME508" s="498" t="e">
        <f>IF(EXACT(VLOOKUP(LV508,OFERTA_0,4,FALSE),LY508),1,0)</f>
        <v>#N/A</v>
      </c>
      <c r="MF508" s="498">
        <f t="shared" si="10600"/>
        <v>0</v>
      </c>
      <c r="MG508" s="498">
        <f t="shared" si="10601"/>
        <v>0</v>
      </c>
      <c r="MH508" s="498" t="e">
        <f t="shared" si="10602"/>
        <v>#N/A</v>
      </c>
      <c r="MI508" s="504">
        <f t="shared" si="10603"/>
        <v>0</v>
      </c>
      <c r="MJ508" s="500">
        <f t="shared" si="10604"/>
        <v>0</v>
      </c>
      <c r="MM508" s="665"/>
      <c r="MN508" s="666"/>
      <c r="MO508" s="667"/>
      <c r="MP508" s="668"/>
      <c r="MQ508" s="669"/>
      <c r="MR508" s="691"/>
      <c r="MS508" s="1326"/>
      <c r="MT508" s="497" t="e">
        <f>IF(EXACT(VLOOKUP(MM508,OFERTA_0,2,FALSE),MN508),1,0)</f>
        <v>#N/A</v>
      </c>
      <c r="MU508" s="497" t="e">
        <f>IF(EXACT(VLOOKUP(MM508,OFERTA_0,3,FALSE),MO508),1,0)</f>
        <v>#N/A</v>
      </c>
      <c r="MV508" s="498" t="e">
        <f>IF(EXACT(VLOOKUP(MM508,OFERTA_0,4,FALSE),MP508),1,0)</f>
        <v>#N/A</v>
      </c>
      <c r="MW508" s="498">
        <f t="shared" si="10605"/>
        <v>0</v>
      </c>
      <c r="MX508" s="498">
        <f t="shared" si="10606"/>
        <v>0</v>
      </c>
      <c r="MY508" s="498" t="e">
        <f t="shared" si="10607"/>
        <v>#N/A</v>
      </c>
      <c r="MZ508" s="504">
        <f t="shared" si="10608"/>
        <v>0</v>
      </c>
      <c r="NA508" s="500">
        <f t="shared" si="10609"/>
        <v>0</v>
      </c>
      <c r="ND508" s="665"/>
      <c r="NE508" s="666"/>
      <c r="NF508" s="667"/>
      <c r="NG508" s="668"/>
      <c r="NH508" s="669"/>
      <c r="NI508" s="691"/>
      <c r="NJ508" s="1326"/>
      <c r="NK508" s="497" t="e">
        <f>IF(EXACT(VLOOKUP(ND508,OFERTA_0,2,FALSE),NE508),1,0)</f>
        <v>#N/A</v>
      </c>
      <c r="NL508" s="497" t="e">
        <f>IF(EXACT(VLOOKUP(ND508,OFERTA_0,3,FALSE),NF508),1,0)</f>
        <v>#N/A</v>
      </c>
      <c r="NM508" s="498" t="e">
        <f>IF(EXACT(VLOOKUP(ND508,OFERTA_0,4,FALSE),NG508),1,0)</f>
        <v>#N/A</v>
      </c>
      <c r="NN508" s="498">
        <f t="shared" si="10610"/>
        <v>0</v>
      </c>
      <c r="NO508" s="498">
        <f t="shared" si="10611"/>
        <v>0</v>
      </c>
      <c r="NP508" s="498" t="e">
        <f t="shared" si="10612"/>
        <v>#N/A</v>
      </c>
      <c r="NQ508" s="504">
        <f t="shared" si="10613"/>
        <v>0</v>
      </c>
      <c r="NR508" s="500">
        <f t="shared" si="10614"/>
        <v>0</v>
      </c>
      <c r="NU508" s="665"/>
      <c r="NV508" s="666"/>
      <c r="NW508" s="667"/>
      <c r="NX508" s="668"/>
      <c r="NY508" s="669"/>
      <c r="NZ508" s="691"/>
      <c r="OA508" s="1326"/>
      <c r="OB508" s="497" t="e">
        <f>IF(EXACT(VLOOKUP(NU508,OFERTA_0,2,FALSE),NV508),1,0)</f>
        <v>#N/A</v>
      </c>
      <c r="OC508" s="497" t="e">
        <f>IF(EXACT(VLOOKUP(NU508,OFERTA_0,3,FALSE),NW508),1,0)</f>
        <v>#N/A</v>
      </c>
      <c r="OD508" s="498" t="e">
        <f>IF(EXACT(VLOOKUP(NU508,OFERTA_0,4,FALSE),NX508),1,0)</f>
        <v>#N/A</v>
      </c>
      <c r="OE508" s="498">
        <f t="shared" si="10615"/>
        <v>0</v>
      </c>
      <c r="OF508" s="498">
        <f t="shared" si="10616"/>
        <v>0</v>
      </c>
      <c r="OG508" s="498" t="e">
        <f t="shared" si="10617"/>
        <v>#N/A</v>
      </c>
      <c r="OH508" s="504">
        <f t="shared" si="10618"/>
        <v>0</v>
      </c>
      <c r="OI508" s="500">
        <f t="shared" si="10619"/>
        <v>0</v>
      </c>
      <c r="OL508" s="665"/>
      <c r="OM508" s="666"/>
      <c r="ON508" s="667"/>
      <c r="OO508" s="668"/>
      <c r="OP508" s="669"/>
      <c r="OQ508" s="691"/>
      <c r="OR508" s="1326"/>
      <c r="OS508" s="497" t="e">
        <f>IF(EXACT(VLOOKUP(OL508,OFERTA_0,2,FALSE),OM508),1,0)</f>
        <v>#N/A</v>
      </c>
      <c r="OT508" s="497" t="e">
        <f>IF(EXACT(VLOOKUP(OL508,OFERTA_0,3,FALSE),ON508),1,0)</f>
        <v>#N/A</v>
      </c>
      <c r="OU508" s="498" t="e">
        <f>IF(EXACT(VLOOKUP(OL508,OFERTA_0,4,FALSE),OO508),1,0)</f>
        <v>#N/A</v>
      </c>
      <c r="OV508" s="498">
        <f t="shared" si="10620"/>
        <v>0</v>
      </c>
      <c r="OW508" s="498">
        <f t="shared" si="10621"/>
        <v>0</v>
      </c>
      <c r="OX508" s="498" t="e">
        <f t="shared" si="10622"/>
        <v>#N/A</v>
      </c>
      <c r="OY508" s="504">
        <f t="shared" si="10623"/>
        <v>0</v>
      </c>
      <c r="OZ508" s="500">
        <f t="shared" si="10624"/>
        <v>0</v>
      </c>
      <c r="PC508" s="665"/>
      <c r="PD508" s="666"/>
      <c r="PE508" s="667"/>
      <c r="PF508" s="668"/>
      <c r="PG508" s="669"/>
      <c r="PH508" s="691"/>
      <c r="PI508" s="1326"/>
      <c r="PJ508" s="497" t="e">
        <f>IF(EXACT(VLOOKUP(PC508,OFERTA_0,2,FALSE),PD508),1,0)</f>
        <v>#N/A</v>
      </c>
      <c r="PK508" s="497" t="e">
        <f>IF(EXACT(VLOOKUP(PC508,OFERTA_0,3,FALSE),PE508),1,0)</f>
        <v>#N/A</v>
      </c>
      <c r="PL508" s="498" t="e">
        <f>IF(EXACT(VLOOKUP(PC508,OFERTA_0,4,FALSE),PF508),1,0)</f>
        <v>#N/A</v>
      </c>
      <c r="PM508" s="498">
        <f t="shared" si="10625"/>
        <v>0</v>
      </c>
      <c r="PN508" s="498">
        <f t="shared" si="10626"/>
        <v>0</v>
      </c>
      <c r="PO508" s="498" t="e">
        <f t="shared" si="10627"/>
        <v>#N/A</v>
      </c>
      <c r="PP508" s="504">
        <f t="shared" si="10628"/>
        <v>0</v>
      </c>
      <c r="PQ508" s="500">
        <f t="shared" si="10629"/>
        <v>0</v>
      </c>
      <c r="PT508" s="665"/>
      <c r="PU508" s="666"/>
      <c r="PV508" s="667"/>
      <c r="PW508" s="668"/>
      <c r="PX508" s="669"/>
      <c r="PY508" s="691"/>
      <c r="PZ508" s="1326"/>
      <c r="QA508" s="497" t="e">
        <f>IF(EXACT(VLOOKUP(PT508,OFERTA_0,2,FALSE),PU508),1,0)</f>
        <v>#N/A</v>
      </c>
      <c r="QB508" s="497" t="e">
        <f>IF(EXACT(VLOOKUP(PT508,OFERTA_0,3,FALSE),PV508),1,0)</f>
        <v>#N/A</v>
      </c>
      <c r="QC508" s="498" t="e">
        <f>IF(EXACT(VLOOKUP(PT508,OFERTA_0,4,FALSE),PW508),1,0)</f>
        <v>#N/A</v>
      </c>
      <c r="QD508" s="498">
        <f t="shared" si="10630"/>
        <v>0</v>
      </c>
      <c r="QE508" s="498">
        <f t="shared" si="10631"/>
        <v>0</v>
      </c>
      <c r="QF508" s="498" t="e">
        <f t="shared" si="10632"/>
        <v>#N/A</v>
      </c>
      <c r="QG508" s="504">
        <f t="shared" si="10633"/>
        <v>0</v>
      </c>
      <c r="QH508" s="500">
        <f t="shared" si="10634"/>
        <v>0</v>
      </c>
      <c r="QK508" s="665"/>
      <c r="QL508" s="666"/>
      <c r="QM508" s="667"/>
      <c r="QN508" s="668"/>
      <c r="QO508" s="669"/>
      <c r="QP508" s="691"/>
      <c r="QQ508" s="1326"/>
      <c r="QR508" s="497" t="e">
        <f>IF(EXACT(VLOOKUP(QK508,OFERTA_0,2,FALSE),QL508),1,0)</f>
        <v>#N/A</v>
      </c>
      <c r="QS508" s="497" t="e">
        <f>IF(EXACT(VLOOKUP(QK508,OFERTA_0,3,FALSE),QM508),1,0)</f>
        <v>#N/A</v>
      </c>
      <c r="QT508" s="498" t="e">
        <f>IF(EXACT(VLOOKUP(QK508,OFERTA_0,4,FALSE),QN508),1,0)</f>
        <v>#N/A</v>
      </c>
      <c r="QU508" s="498">
        <f t="shared" si="10635"/>
        <v>0</v>
      </c>
      <c r="QV508" s="498">
        <f t="shared" si="10636"/>
        <v>0</v>
      </c>
      <c r="QW508" s="498" t="e">
        <f t="shared" si="10637"/>
        <v>#N/A</v>
      </c>
      <c r="QX508" s="504">
        <f t="shared" si="10638"/>
        <v>0</v>
      </c>
      <c r="QY508" s="500">
        <f t="shared" si="10639"/>
        <v>0</v>
      </c>
      <c r="RB508" s="428"/>
      <c r="RC508" s="436"/>
      <c r="RD508" s="440"/>
      <c r="RE508" s="406"/>
      <c r="RF508" s="438"/>
      <c r="RG508" s="439"/>
      <c r="RH508" s="439"/>
      <c r="RI508" s="497"/>
      <c r="RJ508" s="497"/>
      <c r="RK508" s="501"/>
      <c r="RL508" s="501"/>
      <c r="RM508" s="501"/>
      <c r="RN508" s="501"/>
      <c r="RO508" s="505"/>
      <c r="RP508" s="503"/>
      <c r="RS508" s="428"/>
      <c r="RT508" s="436"/>
      <c r="RU508" s="440"/>
      <c r="RV508" s="406"/>
      <c r="RW508" s="438"/>
      <c r="RX508" s="439"/>
      <c r="RY508" s="439"/>
      <c r="RZ508" s="497"/>
      <c r="SA508" s="497"/>
      <c r="SB508" s="501"/>
      <c r="SC508" s="501"/>
      <c r="SD508" s="501"/>
      <c r="SE508" s="501"/>
      <c r="SF508" s="505"/>
      <c r="SG508" s="503"/>
      <c r="SJ508" s="428"/>
      <c r="SK508" s="436"/>
      <c r="SL508" s="440"/>
      <c r="SM508" s="406"/>
      <c r="SN508" s="438"/>
      <c r="SO508" s="439"/>
      <c r="SP508" s="439"/>
      <c r="SQ508" s="497"/>
      <c r="SR508" s="497"/>
      <c r="SS508" s="501"/>
      <c r="ST508" s="501"/>
      <c r="SU508" s="501"/>
      <c r="SV508" s="501"/>
      <c r="SW508" s="505"/>
      <c r="SX508" s="503"/>
    </row>
    <row r="509" spans="2:518" ht="18.75" hidden="1" customHeight="1" thickTop="1" thickBot="1">
      <c r="B509" s="577"/>
      <c r="C509" s="578"/>
      <c r="D509" s="579"/>
      <c r="E509" s="580"/>
      <c r="F509" s="581"/>
      <c r="G509" s="585"/>
      <c r="H509" s="595"/>
      <c r="K509" s="577"/>
      <c r="L509" s="767"/>
      <c r="M509" s="579"/>
      <c r="N509" s="580"/>
      <c r="O509" s="581"/>
      <c r="P509" s="585"/>
      <c r="Q509" s="1326"/>
      <c r="R509" s="497"/>
      <c r="S509" s="497"/>
      <c r="T509" s="498"/>
      <c r="U509" s="498"/>
      <c r="V509" s="498"/>
      <c r="W509" s="498"/>
      <c r="X509" s="504"/>
      <c r="Y509" s="500"/>
      <c r="Z509" s="486"/>
      <c r="AA509" s="486"/>
      <c r="AB509" s="577"/>
      <c r="AC509" s="767"/>
      <c r="AD509" s="579"/>
      <c r="AE509" s="580"/>
      <c r="AF509" s="581"/>
      <c r="AG509" s="585"/>
      <c r="AH509" s="1326"/>
      <c r="AI509" s="497"/>
      <c r="AJ509" s="497"/>
      <c r="AK509" s="498"/>
      <c r="AL509" s="498"/>
      <c r="AM509" s="498"/>
      <c r="AN509" s="498"/>
      <c r="AO509" s="504"/>
      <c r="AP509" s="500"/>
      <c r="AQ509" s="486"/>
      <c r="AR509" s="486"/>
      <c r="AS509" s="577"/>
      <c r="AT509" s="767"/>
      <c r="AU509" s="579"/>
      <c r="AV509" s="580"/>
      <c r="AW509" s="581"/>
      <c r="AX509" s="585"/>
      <c r="AY509" s="1326"/>
      <c r="AZ509" s="497"/>
      <c r="BA509" s="497"/>
      <c r="BB509" s="498"/>
      <c r="BC509" s="498"/>
      <c r="BD509" s="498"/>
      <c r="BE509" s="498"/>
      <c r="BF509" s="504"/>
      <c r="BG509" s="500"/>
      <c r="BJ509" s="577"/>
      <c r="BK509" s="767"/>
      <c r="BL509" s="579"/>
      <c r="BM509" s="580"/>
      <c r="BN509" s="581"/>
      <c r="BO509" s="585"/>
      <c r="BP509" s="1326"/>
      <c r="BQ509" s="497"/>
      <c r="BR509" s="497"/>
      <c r="BS509" s="498"/>
      <c r="BT509" s="498"/>
      <c r="BU509" s="498"/>
      <c r="BV509" s="498"/>
      <c r="BW509" s="504"/>
      <c r="BX509" s="500"/>
      <c r="CA509" s="577"/>
      <c r="CB509" s="767"/>
      <c r="CC509" s="579"/>
      <c r="CD509" s="580"/>
      <c r="CE509" s="581"/>
      <c r="CF509" s="585"/>
      <c r="CG509" s="1326"/>
      <c r="CH509" s="497"/>
      <c r="CI509" s="497"/>
      <c r="CJ509" s="498"/>
      <c r="CK509" s="498"/>
      <c r="CL509" s="498"/>
      <c r="CM509" s="498"/>
      <c r="CN509" s="504"/>
      <c r="CO509" s="500"/>
      <c r="CR509" s="577"/>
      <c r="CS509" s="767"/>
      <c r="CT509" s="579"/>
      <c r="CU509" s="580"/>
      <c r="CV509" s="581"/>
      <c r="CW509" s="585"/>
      <c r="CX509" s="1326"/>
      <c r="CY509" s="497"/>
      <c r="CZ509" s="497"/>
      <c r="DA509" s="498"/>
      <c r="DB509" s="498"/>
      <c r="DC509" s="498"/>
      <c r="DD509" s="498"/>
      <c r="DE509" s="504"/>
      <c r="DF509" s="500"/>
      <c r="DI509" s="577"/>
      <c r="DJ509" s="767"/>
      <c r="DK509" s="579"/>
      <c r="DL509" s="580"/>
      <c r="DM509" s="581"/>
      <c r="DN509" s="585"/>
      <c r="DO509" s="1326"/>
      <c r="DP509" s="497"/>
      <c r="DQ509" s="497"/>
      <c r="DR509" s="498"/>
      <c r="DS509" s="498"/>
      <c r="DT509" s="498"/>
      <c r="DU509" s="498"/>
      <c r="DV509" s="504"/>
      <c r="DW509" s="500"/>
      <c r="DZ509" s="577"/>
      <c r="EA509" s="767"/>
      <c r="EB509" s="579"/>
      <c r="EC509" s="580"/>
      <c r="ED509" s="581"/>
      <c r="EE509" s="585"/>
      <c r="EF509" s="1326"/>
      <c r="EG509" s="497"/>
      <c r="EH509" s="497"/>
      <c r="EI509" s="498"/>
      <c r="EJ509" s="498"/>
      <c r="EK509" s="498"/>
      <c r="EL509" s="498"/>
      <c r="EM509" s="504"/>
      <c r="EN509" s="500"/>
      <c r="EQ509" s="665"/>
      <c r="ER509" s="666"/>
      <c r="ES509" s="667"/>
      <c r="ET509" s="668"/>
      <c r="EU509" s="669"/>
      <c r="EV509" s="691"/>
      <c r="EW509" s="1326"/>
      <c r="EX509" s="497" t="e">
        <f>IF(EXACT(VLOOKUP(EQ509,OFERTA_0,2,FALSE),ER509),1,0)</f>
        <v>#N/A</v>
      </c>
      <c r="EY509" s="497" t="e">
        <f>IF(EXACT(VLOOKUP(EQ509,OFERTA_0,3,FALSE),ES509),1,0)</f>
        <v>#N/A</v>
      </c>
      <c r="EZ509" s="498" t="e">
        <f>IF(EXACT(VLOOKUP(EQ509,OFERTA_0,4,FALSE),ET509),1,0)</f>
        <v>#N/A</v>
      </c>
      <c r="FA509" s="498">
        <f t="shared" si="10545"/>
        <v>0</v>
      </c>
      <c r="FB509" s="498">
        <f t="shared" si="10546"/>
        <v>0</v>
      </c>
      <c r="FC509" s="498" t="e">
        <f t="shared" si="10547"/>
        <v>#N/A</v>
      </c>
      <c r="FD509" s="504">
        <f t="shared" si="10548"/>
        <v>0</v>
      </c>
      <c r="FE509" s="500">
        <f t="shared" si="10549"/>
        <v>0</v>
      </c>
      <c r="FH509" s="665"/>
      <c r="FI509" s="666"/>
      <c r="FJ509" s="667"/>
      <c r="FK509" s="668"/>
      <c r="FL509" s="669"/>
      <c r="FM509" s="691"/>
      <c r="FN509" s="1326"/>
      <c r="FO509" s="497" t="e">
        <f>IF(EXACT(VLOOKUP(FH509,OFERTA_0,2,FALSE),FI509),1,0)</f>
        <v>#N/A</v>
      </c>
      <c r="FP509" s="497" t="e">
        <f>IF(EXACT(VLOOKUP(FH509,OFERTA_0,3,FALSE),FJ509),1,0)</f>
        <v>#N/A</v>
      </c>
      <c r="FQ509" s="498" t="e">
        <f>IF(EXACT(VLOOKUP(FH509,OFERTA_0,4,FALSE),FK509),1,0)</f>
        <v>#N/A</v>
      </c>
      <c r="FR509" s="498">
        <f t="shared" si="10550"/>
        <v>0</v>
      </c>
      <c r="FS509" s="498">
        <f t="shared" si="10551"/>
        <v>0</v>
      </c>
      <c r="FT509" s="498" t="e">
        <f t="shared" si="10552"/>
        <v>#N/A</v>
      </c>
      <c r="FU509" s="504">
        <f t="shared" si="10553"/>
        <v>0</v>
      </c>
      <c r="FV509" s="500">
        <f t="shared" si="10554"/>
        <v>0</v>
      </c>
      <c r="FY509" s="665"/>
      <c r="FZ509" s="666"/>
      <c r="GA509" s="667"/>
      <c r="GB509" s="668"/>
      <c r="GC509" s="669"/>
      <c r="GD509" s="691"/>
      <c r="GE509" s="1326"/>
      <c r="GF509" s="497" t="e">
        <f>IF(EXACT(VLOOKUP(FY509,OFERTA_0,2,FALSE),FZ509),1,0)</f>
        <v>#N/A</v>
      </c>
      <c r="GG509" s="497" t="e">
        <f>IF(EXACT(VLOOKUP(FY509,OFERTA_0,3,FALSE),GA509),1,0)</f>
        <v>#N/A</v>
      </c>
      <c r="GH509" s="498" t="e">
        <f>IF(EXACT(VLOOKUP(FY509,OFERTA_0,4,FALSE),GB509),1,0)</f>
        <v>#N/A</v>
      </c>
      <c r="GI509" s="498">
        <f t="shared" si="10555"/>
        <v>0</v>
      </c>
      <c r="GJ509" s="498">
        <f t="shared" si="10556"/>
        <v>0</v>
      </c>
      <c r="GK509" s="498" t="e">
        <f t="shared" si="10557"/>
        <v>#N/A</v>
      </c>
      <c r="GL509" s="504">
        <f t="shared" si="10558"/>
        <v>0</v>
      </c>
      <c r="GM509" s="500">
        <f t="shared" si="10559"/>
        <v>0</v>
      </c>
      <c r="GP509" s="665"/>
      <c r="GQ509" s="666"/>
      <c r="GR509" s="667"/>
      <c r="GS509" s="668"/>
      <c r="GT509" s="669"/>
      <c r="GU509" s="691"/>
      <c r="GV509" s="1326"/>
      <c r="GW509" s="497" t="e">
        <f>IF(EXACT(VLOOKUP(GP509,OFERTA_0,2,FALSE),GQ509),1,0)</f>
        <v>#N/A</v>
      </c>
      <c r="GX509" s="497" t="e">
        <f>IF(EXACT(VLOOKUP(GP509,OFERTA_0,3,FALSE),GR509),1,0)</f>
        <v>#N/A</v>
      </c>
      <c r="GY509" s="498" t="e">
        <f>IF(EXACT(VLOOKUP(GP509,OFERTA_0,4,FALSE),GS509),1,0)</f>
        <v>#N/A</v>
      </c>
      <c r="GZ509" s="498">
        <f t="shared" si="10560"/>
        <v>0</v>
      </c>
      <c r="HA509" s="498">
        <f t="shared" si="10561"/>
        <v>0</v>
      </c>
      <c r="HB509" s="498" t="e">
        <f t="shared" si="10562"/>
        <v>#N/A</v>
      </c>
      <c r="HC509" s="504">
        <f t="shared" si="10563"/>
        <v>0</v>
      </c>
      <c r="HD509" s="500">
        <f t="shared" si="10564"/>
        <v>0</v>
      </c>
      <c r="HG509" s="665"/>
      <c r="HH509" s="666"/>
      <c r="HI509" s="667"/>
      <c r="HJ509" s="668"/>
      <c r="HK509" s="669"/>
      <c r="HL509" s="691"/>
      <c r="HM509" s="1326"/>
      <c r="HN509" s="497" t="e">
        <f>IF(EXACT(VLOOKUP(HG509,OFERTA_0,2,FALSE),HH509),1,0)</f>
        <v>#N/A</v>
      </c>
      <c r="HO509" s="497" t="e">
        <f>IF(EXACT(VLOOKUP(HG509,OFERTA_0,3,FALSE),HI509),1,0)</f>
        <v>#N/A</v>
      </c>
      <c r="HP509" s="498" t="e">
        <f>IF(EXACT(VLOOKUP(HG509,OFERTA_0,4,FALSE),HJ509),1,0)</f>
        <v>#N/A</v>
      </c>
      <c r="HQ509" s="498">
        <f t="shared" si="10565"/>
        <v>0</v>
      </c>
      <c r="HR509" s="498">
        <f t="shared" si="10566"/>
        <v>0</v>
      </c>
      <c r="HS509" s="498" t="e">
        <f t="shared" si="10567"/>
        <v>#N/A</v>
      </c>
      <c r="HT509" s="504">
        <f t="shared" si="10568"/>
        <v>0</v>
      </c>
      <c r="HU509" s="500">
        <f t="shared" si="10569"/>
        <v>0</v>
      </c>
      <c r="HX509" s="665"/>
      <c r="HY509" s="666"/>
      <c r="HZ509" s="667"/>
      <c r="IA509" s="668"/>
      <c r="IB509" s="669"/>
      <c r="IC509" s="691"/>
      <c r="ID509" s="1326"/>
      <c r="IE509" s="497" t="e">
        <f>IF(EXACT(VLOOKUP(HX509,OFERTA_0,2,FALSE),HY509),1,0)</f>
        <v>#N/A</v>
      </c>
      <c r="IF509" s="497" t="e">
        <f>IF(EXACT(VLOOKUP(HX509,OFERTA_0,3,FALSE),HZ509),1,0)</f>
        <v>#N/A</v>
      </c>
      <c r="IG509" s="498" t="e">
        <f>IF(EXACT(VLOOKUP(HX509,OFERTA_0,4,FALSE),IA509),1,0)</f>
        <v>#N/A</v>
      </c>
      <c r="IH509" s="498">
        <f t="shared" si="10570"/>
        <v>0</v>
      </c>
      <c r="II509" s="498">
        <f t="shared" si="10571"/>
        <v>0</v>
      </c>
      <c r="IJ509" s="498" t="e">
        <f t="shared" si="10572"/>
        <v>#N/A</v>
      </c>
      <c r="IK509" s="504">
        <f t="shared" si="10573"/>
        <v>0</v>
      </c>
      <c r="IL509" s="500">
        <f t="shared" si="10574"/>
        <v>0</v>
      </c>
      <c r="IO509" s="665"/>
      <c r="IP509" s="666"/>
      <c r="IQ509" s="667"/>
      <c r="IR509" s="668"/>
      <c r="IS509" s="669"/>
      <c r="IT509" s="691"/>
      <c r="IU509" s="1326"/>
      <c r="IV509" s="497" t="e">
        <f>IF(EXACT(VLOOKUP(IO509,OFERTA_0,2,FALSE),IP509),1,0)</f>
        <v>#N/A</v>
      </c>
      <c r="IW509" s="497" t="e">
        <f>IF(EXACT(VLOOKUP(IO509,OFERTA_0,3,FALSE),IQ509),1,0)</f>
        <v>#N/A</v>
      </c>
      <c r="IX509" s="498" t="e">
        <f>IF(EXACT(VLOOKUP(IO509,OFERTA_0,4,FALSE),IR509),1,0)</f>
        <v>#N/A</v>
      </c>
      <c r="IY509" s="498">
        <f t="shared" si="10575"/>
        <v>0</v>
      </c>
      <c r="IZ509" s="498">
        <f t="shared" si="10576"/>
        <v>0</v>
      </c>
      <c r="JA509" s="498" t="e">
        <f t="shared" si="10577"/>
        <v>#N/A</v>
      </c>
      <c r="JB509" s="504">
        <f t="shared" si="10578"/>
        <v>0</v>
      </c>
      <c r="JC509" s="500">
        <f t="shared" si="10579"/>
        <v>0</v>
      </c>
      <c r="JF509" s="665"/>
      <c r="JG509" s="666"/>
      <c r="JH509" s="667"/>
      <c r="JI509" s="668"/>
      <c r="JJ509" s="669"/>
      <c r="JK509" s="691"/>
      <c r="JL509" s="1326"/>
      <c r="JM509" s="497" t="e">
        <f>IF(EXACT(VLOOKUP(JF509,OFERTA_0,2,FALSE),JG509),1,0)</f>
        <v>#N/A</v>
      </c>
      <c r="JN509" s="497" t="e">
        <f>IF(EXACT(VLOOKUP(JF509,OFERTA_0,3,FALSE),JH509),1,0)</f>
        <v>#N/A</v>
      </c>
      <c r="JO509" s="498" t="e">
        <f>IF(EXACT(VLOOKUP(JF509,OFERTA_0,4,FALSE),JI509),1,0)</f>
        <v>#N/A</v>
      </c>
      <c r="JP509" s="498">
        <f t="shared" si="10580"/>
        <v>0</v>
      </c>
      <c r="JQ509" s="498">
        <f t="shared" si="10581"/>
        <v>0</v>
      </c>
      <c r="JR509" s="498" t="e">
        <f t="shared" si="10582"/>
        <v>#N/A</v>
      </c>
      <c r="JS509" s="504">
        <f t="shared" si="10583"/>
        <v>0</v>
      </c>
      <c r="JT509" s="500">
        <f t="shared" si="10584"/>
        <v>0</v>
      </c>
      <c r="JW509" s="665"/>
      <c r="JX509" s="666"/>
      <c r="JY509" s="667"/>
      <c r="JZ509" s="668"/>
      <c r="KA509" s="669"/>
      <c r="KB509" s="691"/>
      <c r="KC509" s="1326"/>
      <c r="KD509" s="497" t="e">
        <f>IF(EXACT(VLOOKUP(JW509,OFERTA_0,2,FALSE),JX509),1,0)</f>
        <v>#N/A</v>
      </c>
      <c r="KE509" s="497" t="e">
        <f>IF(EXACT(VLOOKUP(JW509,OFERTA_0,3,FALSE),JY509),1,0)</f>
        <v>#N/A</v>
      </c>
      <c r="KF509" s="498" t="e">
        <f>IF(EXACT(VLOOKUP(JW509,OFERTA_0,4,FALSE),JZ509),1,0)</f>
        <v>#N/A</v>
      </c>
      <c r="KG509" s="498">
        <f t="shared" si="10585"/>
        <v>0</v>
      </c>
      <c r="KH509" s="498">
        <f t="shared" si="10586"/>
        <v>0</v>
      </c>
      <c r="KI509" s="498" t="e">
        <f t="shared" si="10587"/>
        <v>#N/A</v>
      </c>
      <c r="KJ509" s="504">
        <f t="shared" si="10588"/>
        <v>0</v>
      </c>
      <c r="KK509" s="500">
        <f t="shared" si="10589"/>
        <v>0</v>
      </c>
      <c r="KN509" s="665"/>
      <c r="KO509" s="666"/>
      <c r="KP509" s="667"/>
      <c r="KQ509" s="668"/>
      <c r="KR509" s="669"/>
      <c r="KS509" s="691"/>
      <c r="KT509" s="1326"/>
      <c r="KU509" s="497" t="e">
        <f>IF(EXACT(VLOOKUP(KN509,OFERTA_0,2,FALSE),KO509),1,0)</f>
        <v>#N/A</v>
      </c>
      <c r="KV509" s="497" t="e">
        <f>IF(EXACT(VLOOKUP(KN509,OFERTA_0,3,FALSE),KP509),1,0)</f>
        <v>#N/A</v>
      </c>
      <c r="KW509" s="498" t="e">
        <f>IF(EXACT(VLOOKUP(KN509,OFERTA_0,4,FALSE),KQ509),1,0)</f>
        <v>#N/A</v>
      </c>
      <c r="KX509" s="498">
        <f t="shared" si="10590"/>
        <v>0</v>
      </c>
      <c r="KY509" s="498">
        <f t="shared" si="10591"/>
        <v>0</v>
      </c>
      <c r="KZ509" s="498" t="e">
        <f t="shared" si="10592"/>
        <v>#N/A</v>
      </c>
      <c r="LA509" s="504">
        <f t="shared" si="10593"/>
        <v>0</v>
      </c>
      <c r="LB509" s="500">
        <f t="shared" si="10594"/>
        <v>0</v>
      </c>
      <c r="LE509" s="665"/>
      <c r="LF509" s="666"/>
      <c r="LG509" s="667"/>
      <c r="LH509" s="668"/>
      <c r="LI509" s="669"/>
      <c r="LJ509" s="691"/>
      <c r="LK509" s="1326"/>
      <c r="LL509" s="497" t="e">
        <f>IF(EXACT(VLOOKUP(LE509,OFERTA_0,2,FALSE),LF509),1,0)</f>
        <v>#N/A</v>
      </c>
      <c r="LM509" s="497" t="e">
        <f>IF(EXACT(VLOOKUP(LE509,OFERTA_0,3,FALSE),LG509),1,0)</f>
        <v>#N/A</v>
      </c>
      <c r="LN509" s="498" t="e">
        <f>IF(EXACT(VLOOKUP(LE509,OFERTA_0,4,FALSE),LH509),1,0)</f>
        <v>#N/A</v>
      </c>
      <c r="LO509" s="498">
        <f t="shared" si="10595"/>
        <v>0</v>
      </c>
      <c r="LP509" s="498">
        <f t="shared" si="10596"/>
        <v>0</v>
      </c>
      <c r="LQ509" s="498" t="e">
        <f t="shared" si="10597"/>
        <v>#N/A</v>
      </c>
      <c r="LR509" s="504">
        <f t="shared" si="10598"/>
        <v>0</v>
      </c>
      <c r="LS509" s="500">
        <f t="shared" si="10599"/>
        <v>0</v>
      </c>
      <c r="LV509" s="665"/>
      <c r="LW509" s="666"/>
      <c r="LX509" s="667"/>
      <c r="LY509" s="668"/>
      <c r="LZ509" s="669"/>
      <c r="MA509" s="691"/>
      <c r="MB509" s="1326"/>
      <c r="MC509" s="497" t="e">
        <f>IF(EXACT(VLOOKUP(LV509,OFERTA_0,2,FALSE),LW509),1,0)</f>
        <v>#N/A</v>
      </c>
      <c r="MD509" s="497" t="e">
        <f>IF(EXACT(VLOOKUP(LV509,OFERTA_0,3,FALSE),LX509),1,0)</f>
        <v>#N/A</v>
      </c>
      <c r="ME509" s="498" t="e">
        <f>IF(EXACT(VLOOKUP(LV509,OFERTA_0,4,FALSE),LY509),1,0)</f>
        <v>#N/A</v>
      </c>
      <c r="MF509" s="498">
        <f t="shared" si="10600"/>
        <v>0</v>
      </c>
      <c r="MG509" s="498">
        <f t="shared" si="10601"/>
        <v>0</v>
      </c>
      <c r="MH509" s="498" t="e">
        <f t="shared" si="10602"/>
        <v>#N/A</v>
      </c>
      <c r="MI509" s="504">
        <f t="shared" si="10603"/>
        <v>0</v>
      </c>
      <c r="MJ509" s="500">
        <f t="shared" si="10604"/>
        <v>0</v>
      </c>
      <c r="MM509" s="665"/>
      <c r="MN509" s="666"/>
      <c r="MO509" s="667"/>
      <c r="MP509" s="668"/>
      <c r="MQ509" s="669"/>
      <c r="MR509" s="691"/>
      <c r="MS509" s="1326"/>
      <c r="MT509" s="497" t="e">
        <f>IF(EXACT(VLOOKUP(MM509,OFERTA_0,2,FALSE),MN509),1,0)</f>
        <v>#N/A</v>
      </c>
      <c r="MU509" s="497" t="e">
        <f>IF(EXACT(VLOOKUP(MM509,OFERTA_0,3,FALSE),MO509),1,0)</f>
        <v>#N/A</v>
      </c>
      <c r="MV509" s="498" t="e">
        <f>IF(EXACT(VLOOKUP(MM509,OFERTA_0,4,FALSE),MP509),1,0)</f>
        <v>#N/A</v>
      </c>
      <c r="MW509" s="498">
        <f t="shared" si="10605"/>
        <v>0</v>
      </c>
      <c r="MX509" s="498">
        <f t="shared" si="10606"/>
        <v>0</v>
      </c>
      <c r="MY509" s="498" t="e">
        <f t="shared" si="10607"/>
        <v>#N/A</v>
      </c>
      <c r="MZ509" s="504">
        <f t="shared" si="10608"/>
        <v>0</v>
      </c>
      <c r="NA509" s="500">
        <f t="shared" si="10609"/>
        <v>0</v>
      </c>
      <c r="ND509" s="665"/>
      <c r="NE509" s="666"/>
      <c r="NF509" s="667"/>
      <c r="NG509" s="668"/>
      <c r="NH509" s="669"/>
      <c r="NI509" s="691"/>
      <c r="NJ509" s="1326"/>
      <c r="NK509" s="497" t="e">
        <f>IF(EXACT(VLOOKUP(ND509,OFERTA_0,2,FALSE),NE509),1,0)</f>
        <v>#N/A</v>
      </c>
      <c r="NL509" s="497" t="e">
        <f>IF(EXACT(VLOOKUP(ND509,OFERTA_0,3,FALSE),NF509),1,0)</f>
        <v>#N/A</v>
      </c>
      <c r="NM509" s="498" t="e">
        <f>IF(EXACT(VLOOKUP(ND509,OFERTA_0,4,FALSE),NG509),1,0)</f>
        <v>#N/A</v>
      </c>
      <c r="NN509" s="498">
        <f t="shared" si="10610"/>
        <v>0</v>
      </c>
      <c r="NO509" s="498">
        <f t="shared" si="10611"/>
        <v>0</v>
      </c>
      <c r="NP509" s="498" t="e">
        <f t="shared" si="10612"/>
        <v>#N/A</v>
      </c>
      <c r="NQ509" s="504">
        <f t="shared" si="10613"/>
        <v>0</v>
      </c>
      <c r="NR509" s="500">
        <f t="shared" si="10614"/>
        <v>0</v>
      </c>
      <c r="NU509" s="665"/>
      <c r="NV509" s="666"/>
      <c r="NW509" s="667"/>
      <c r="NX509" s="668"/>
      <c r="NY509" s="669"/>
      <c r="NZ509" s="691"/>
      <c r="OA509" s="1326"/>
      <c r="OB509" s="497" t="e">
        <f>IF(EXACT(VLOOKUP(NU509,OFERTA_0,2,FALSE),NV509),1,0)</f>
        <v>#N/A</v>
      </c>
      <c r="OC509" s="497" t="e">
        <f>IF(EXACT(VLOOKUP(NU509,OFERTA_0,3,FALSE),NW509),1,0)</f>
        <v>#N/A</v>
      </c>
      <c r="OD509" s="498" t="e">
        <f>IF(EXACT(VLOOKUP(NU509,OFERTA_0,4,FALSE),NX509),1,0)</f>
        <v>#N/A</v>
      </c>
      <c r="OE509" s="498">
        <f t="shared" si="10615"/>
        <v>0</v>
      </c>
      <c r="OF509" s="498">
        <f t="shared" si="10616"/>
        <v>0</v>
      </c>
      <c r="OG509" s="498" t="e">
        <f t="shared" si="10617"/>
        <v>#N/A</v>
      </c>
      <c r="OH509" s="504">
        <f t="shared" si="10618"/>
        <v>0</v>
      </c>
      <c r="OI509" s="500">
        <f t="shared" si="10619"/>
        <v>0</v>
      </c>
      <c r="OL509" s="665"/>
      <c r="OM509" s="666"/>
      <c r="ON509" s="667"/>
      <c r="OO509" s="668"/>
      <c r="OP509" s="669"/>
      <c r="OQ509" s="691"/>
      <c r="OR509" s="1326"/>
      <c r="OS509" s="497" t="e">
        <f>IF(EXACT(VLOOKUP(OL509,OFERTA_0,2,FALSE),OM509),1,0)</f>
        <v>#N/A</v>
      </c>
      <c r="OT509" s="497" t="e">
        <f>IF(EXACT(VLOOKUP(OL509,OFERTA_0,3,FALSE),ON509),1,0)</f>
        <v>#N/A</v>
      </c>
      <c r="OU509" s="498" t="e">
        <f>IF(EXACT(VLOOKUP(OL509,OFERTA_0,4,FALSE),OO509),1,0)</f>
        <v>#N/A</v>
      </c>
      <c r="OV509" s="498">
        <f t="shared" si="10620"/>
        <v>0</v>
      </c>
      <c r="OW509" s="498">
        <f t="shared" si="10621"/>
        <v>0</v>
      </c>
      <c r="OX509" s="498" t="e">
        <f t="shared" si="10622"/>
        <v>#N/A</v>
      </c>
      <c r="OY509" s="504">
        <f t="shared" si="10623"/>
        <v>0</v>
      </c>
      <c r="OZ509" s="500">
        <f t="shared" si="10624"/>
        <v>0</v>
      </c>
      <c r="PC509" s="665"/>
      <c r="PD509" s="666"/>
      <c r="PE509" s="667"/>
      <c r="PF509" s="668"/>
      <c r="PG509" s="669"/>
      <c r="PH509" s="691"/>
      <c r="PI509" s="1326"/>
      <c r="PJ509" s="497" t="e">
        <f>IF(EXACT(VLOOKUP(PC509,OFERTA_0,2,FALSE),PD509),1,0)</f>
        <v>#N/A</v>
      </c>
      <c r="PK509" s="497" t="e">
        <f>IF(EXACT(VLOOKUP(PC509,OFERTA_0,3,FALSE),PE509),1,0)</f>
        <v>#N/A</v>
      </c>
      <c r="PL509" s="498" t="e">
        <f>IF(EXACT(VLOOKUP(PC509,OFERTA_0,4,FALSE),PF509),1,0)</f>
        <v>#N/A</v>
      </c>
      <c r="PM509" s="498">
        <f t="shared" si="10625"/>
        <v>0</v>
      </c>
      <c r="PN509" s="498">
        <f t="shared" si="10626"/>
        <v>0</v>
      </c>
      <c r="PO509" s="498" t="e">
        <f t="shared" si="10627"/>
        <v>#N/A</v>
      </c>
      <c r="PP509" s="504">
        <f t="shared" si="10628"/>
        <v>0</v>
      </c>
      <c r="PQ509" s="500">
        <f t="shared" si="10629"/>
        <v>0</v>
      </c>
      <c r="PT509" s="665"/>
      <c r="PU509" s="666"/>
      <c r="PV509" s="667"/>
      <c r="PW509" s="668"/>
      <c r="PX509" s="669"/>
      <c r="PY509" s="691"/>
      <c r="PZ509" s="1326"/>
      <c r="QA509" s="497" t="e">
        <f>IF(EXACT(VLOOKUP(PT509,OFERTA_0,2,FALSE),PU509),1,0)</f>
        <v>#N/A</v>
      </c>
      <c r="QB509" s="497" t="e">
        <f>IF(EXACT(VLOOKUP(PT509,OFERTA_0,3,FALSE),PV509),1,0)</f>
        <v>#N/A</v>
      </c>
      <c r="QC509" s="498" t="e">
        <f>IF(EXACT(VLOOKUP(PT509,OFERTA_0,4,FALSE),PW509),1,0)</f>
        <v>#N/A</v>
      </c>
      <c r="QD509" s="498">
        <f t="shared" si="10630"/>
        <v>0</v>
      </c>
      <c r="QE509" s="498">
        <f t="shared" si="10631"/>
        <v>0</v>
      </c>
      <c r="QF509" s="498" t="e">
        <f t="shared" si="10632"/>
        <v>#N/A</v>
      </c>
      <c r="QG509" s="504">
        <f t="shared" si="10633"/>
        <v>0</v>
      </c>
      <c r="QH509" s="500">
        <f t="shared" si="10634"/>
        <v>0</v>
      </c>
      <c r="QK509" s="665"/>
      <c r="QL509" s="666"/>
      <c r="QM509" s="667"/>
      <c r="QN509" s="668"/>
      <c r="QO509" s="669"/>
      <c r="QP509" s="691"/>
      <c r="QQ509" s="1326"/>
      <c r="QR509" s="497" t="e">
        <f>IF(EXACT(VLOOKUP(QK509,OFERTA_0,2,FALSE),QL509),1,0)</f>
        <v>#N/A</v>
      </c>
      <c r="QS509" s="497" t="e">
        <f>IF(EXACT(VLOOKUP(QK509,OFERTA_0,3,FALSE),QM509),1,0)</f>
        <v>#N/A</v>
      </c>
      <c r="QT509" s="498" t="e">
        <f>IF(EXACT(VLOOKUP(QK509,OFERTA_0,4,FALSE),QN509),1,0)</f>
        <v>#N/A</v>
      </c>
      <c r="QU509" s="498">
        <f t="shared" si="10635"/>
        <v>0</v>
      </c>
      <c r="QV509" s="498">
        <f t="shared" si="10636"/>
        <v>0</v>
      </c>
      <c r="QW509" s="498" t="e">
        <f t="shared" si="10637"/>
        <v>#N/A</v>
      </c>
      <c r="QX509" s="504">
        <f t="shared" si="10638"/>
        <v>0</v>
      </c>
      <c r="QY509" s="500">
        <f t="shared" si="10639"/>
        <v>0</v>
      </c>
      <c r="RB509" s="428"/>
      <c r="RC509" s="436"/>
      <c r="RD509" s="440"/>
      <c r="RE509" s="406"/>
      <c r="RF509" s="438"/>
      <c r="RG509" s="439"/>
      <c r="RH509" s="439"/>
      <c r="RI509" s="497"/>
      <c r="RJ509" s="497"/>
      <c r="RK509" s="501"/>
      <c r="RL509" s="501"/>
      <c r="RM509" s="501"/>
      <c r="RN509" s="501"/>
      <c r="RO509" s="505"/>
      <c r="RP509" s="503"/>
      <c r="RS509" s="428"/>
      <c r="RT509" s="436"/>
      <c r="RU509" s="440"/>
      <c r="RV509" s="406"/>
      <c r="RW509" s="438"/>
      <c r="RX509" s="439"/>
      <c r="RY509" s="439"/>
      <c r="RZ509" s="497"/>
      <c r="SA509" s="497"/>
      <c r="SB509" s="501"/>
      <c r="SC509" s="501"/>
      <c r="SD509" s="501"/>
      <c r="SE509" s="501"/>
      <c r="SF509" s="505"/>
      <c r="SG509" s="503"/>
      <c r="SJ509" s="428"/>
      <c r="SK509" s="436"/>
      <c r="SL509" s="440"/>
      <c r="SM509" s="406"/>
      <c r="SN509" s="438"/>
      <c r="SO509" s="439"/>
      <c r="SP509" s="439"/>
      <c r="SQ509" s="497"/>
      <c r="SR509" s="497"/>
      <c r="SS509" s="501"/>
      <c r="ST509" s="501"/>
      <c r="SU509" s="501"/>
      <c r="SV509" s="501"/>
      <c r="SW509" s="505"/>
      <c r="SX509" s="503"/>
    </row>
    <row r="510" spans="2:518" ht="18.75" hidden="1" customHeight="1" thickTop="1" thickBot="1">
      <c r="B510" s="577"/>
      <c r="C510" s="578"/>
      <c r="D510" s="579"/>
      <c r="E510" s="580"/>
      <c r="F510" s="581"/>
      <c r="G510" s="585"/>
      <c r="H510" s="595"/>
      <c r="K510" s="577"/>
      <c r="L510" s="767"/>
      <c r="M510" s="579"/>
      <c r="N510" s="580"/>
      <c r="O510" s="581"/>
      <c r="P510" s="585"/>
      <c r="Q510" s="1326"/>
      <c r="R510" s="497"/>
      <c r="S510" s="497"/>
      <c r="T510" s="498"/>
      <c r="U510" s="498"/>
      <c r="V510" s="498"/>
      <c r="W510" s="498"/>
      <c r="X510" s="504"/>
      <c r="Y510" s="500"/>
      <c r="Z510" s="486"/>
      <c r="AA510" s="486"/>
      <c r="AB510" s="577"/>
      <c r="AC510" s="767"/>
      <c r="AD510" s="579"/>
      <c r="AE510" s="580"/>
      <c r="AF510" s="581"/>
      <c r="AG510" s="585"/>
      <c r="AH510" s="1326"/>
      <c r="AI510" s="497"/>
      <c r="AJ510" s="497"/>
      <c r="AK510" s="498"/>
      <c r="AL510" s="498"/>
      <c r="AM510" s="498"/>
      <c r="AN510" s="498"/>
      <c r="AO510" s="504"/>
      <c r="AP510" s="500"/>
      <c r="AQ510" s="486"/>
      <c r="AR510" s="486"/>
      <c r="AS510" s="577"/>
      <c r="AT510" s="767"/>
      <c r="AU510" s="579"/>
      <c r="AV510" s="580"/>
      <c r="AW510" s="581"/>
      <c r="AX510" s="585"/>
      <c r="AY510" s="1326"/>
      <c r="AZ510" s="497"/>
      <c r="BA510" s="497"/>
      <c r="BB510" s="498"/>
      <c r="BC510" s="498"/>
      <c r="BD510" s="498"/>
      <c r="BE510" s="498"/>
      <c r="BF510" s="504"/>
      <c r="BG510" s="500"/>
      <c r="BJ510" s="577"/>
      <c r="BK510" s="767"/>
      <c r="BL510" s="579"/>
      <c r="BM510" s="580"/>
      <c r="BN510" s="581"/>
      <c r="BO510" s="585"/>
      <c r="BP510" s="1326"/>
      <c r="BQ510" s="497"/>
      <c r="BR510" s="497"/>
      <c r="BS510" s="498"/>
      <c r="BT510" s="498"/>
      <c r="BU510" s="498"/>
      <c r="BV510" s="498"/>
      <c r="BW510" s="504"/>
      <c r="BX510" s="500"/>
      <c r="CA510" s="577"/>
      <c r="CB510" s="767"/>
      <c r="CC510" s="579"/>
      <c r="CD510" s="580"/>
      <c r="CE510" s="581"/>
      <c r="CF510" s="585"/>
      <c r="CG510" s="1326"/>
      <c r="CH510" s="497"/>
      <c r="CI510" s="497"/>
      <c r="CJ510" s="498"/>
      <c r="CK510" s="498"/>
      <c r="CL510" s="498"/>
      <c r="CM510" s="498"/>
      <c r="CN510" s="504"/>
      <c r="CO510" s="500"/>
      <c r="CR510" s="577"/>
      <c r="CS510" s="767"/>
      <c r="CT510" s="579"/>
      <c r="CU510" s="580"/>
      <c r="CV510" s="581"/>
      <c r="CW510" s="585"/>
      <c r="CX510" s="1326"/>
      <c r="CY510" s="497"/>
      <c r="CZ510" s="497"/>
      <c r="DA510" s="498"/>
      <c r="DB510" s="498"/>
      <c r="DC510" s="498"/>
      <c r="DD510" s="498"/>
      <c r="DE510" s="504"/>
      <c r="DF510" s="500"/>
      <c r="DI510" s="577"/>
      <c r="DJ510" s="767"/>
      <c r="DK510" s="579"/>
      <c r="DL510" s="580"/>
      <c r="DM510" s="581"/>
      <c r="DN510" s="585"/>
      <c r="DO510" s="1326"/>
      <c r="DP510" s="497"/>
      <c r="DQ510" s="497"/>
      <c r="DR510" s="498"/>
      <c r="DS510" s="498"/>
      <c r="DT510" s="498"/>
      <c r="DU510" s="498"/>
      <c r="DV510" s="504"/>
      <c r="DW510" s="500"/>
      <c r="DZ510" s="577"/>
      <c r="EA510" s="767"/>
      <c r="EB510" s="579"/>
      <c r="EC510" s="580"/>
      <c r="ED510" s="581"/>
      <c r="EE510" s="585"/>
      <c r="EF510" s="1326"/>
      <c r="EG510" s="497"/>
      <c r="EH510" s="497"/>
      <c r="EI510" s="498"/>
      <c r="EJ510" s="498"/>
      <c r="EK510" s="498"/>
      <c r="EL510" s="498"/>
      <c r="EM510" s="504"/>
      <c r="EN510" s="500"/>
      <c r="EQ510" s="665"/>
      <c r="ER510" s="666"/>
      <c r="ES510" s="667"/>
      <c r="ET510" s="668"/>
      <c r="EU510" s="669"/>
      <c r="EV510" s="691"/>
      <c r="EW510" s="1326"/>
      <c r="EX510" s="497" t="e">
        <f>IF(EXACT(VLOOKUP(EQ510,OFERTA_0,2,FALSE),ER510),1,0)</f>
        <v>#N/A</v>
      </c>
      <c r="EY510" s="497" t="e">
        <f>IF(EXACT(VLOOKUP(EQ510,OFERTA_0,3,FALSE),ES510),1,0)</f>
        <v>#N/A</v>
      </c>
      <c r="EZ510" s="498" t="e">
        <f>IF(EXACT(VLOOKUP(EQ510,OFERTA_0,4,FALSE),ET510),1,0)</f>
        <v>#N/A</v>
      </c>
      <c r="FA510" s="498">
        <f t="shared" si="10545"/>
        <v>0</v>
      </c>
      <c r="FB510" s="498">
        <f t="shared" si="10546"/>
        <v>0</v>
      </c>
      <c r="FC510" s="498" t="e">
        <f t="shared" si="10547"/>
        <v>#N/A</v>
      </c>
      <c r="FD510" s="504">
        <f t="shared" si="10548"/>
        <v>0</v>
      </c>
      <c r="FE510" s="500">
        <f t="shared" si="10549"/>
        <v>0</v>
      </c>
      <c r="FH510" s="665"/>
      <c r="FI510" s="666"/>
      <c r="FJ510" s="667"/>
      <c r="FK510" s="668"/>
      <c r="FL510" s="669"/>
      <c r="FM510" s="691"/>
      <c r="FN510" s="1326"/>
      <c r="FO510" s="497" t="e">
        <f>IF(EXACT(VLOOKUP(FH510,OFERTA_0,2,FALSE),FI510),1,0)</f>
        <v>#N/A</v>
      </c>
      <c r="FP510" s="497" t="e">
        <f>IF(EXACT(VLOOKUP(FH510,OFERTA_0,3,FALSE),FJ510),1,0)</f>
        <v>#N/A</v>
      </c>
      <c r="FQ510" s="498" t="e">
        <f>IF(EXACT(VLOOKUP(FH510,OFERTA_0,4,FALSE),FK510),1,0)</f>
        <v>#N/A</v>
      </c>
      <c r="FR510" s="498">
        <f t="shared" si="10550"/>
        <v>0</v>
      </c>
      <c r="FS510" s="498">
        <f t="shared" si="10551"/>
        <v>0</v>
      </c>
      <c r="FT510" s="498" t="e">
        <f t="shared" si="10552"/>
        <v>#N/A</v>
      </c>
      <c r="FU510" s="504">
        <f t="shared" si="10553"/>
        <v>0</v>
      </c>
      <c r="FV510" s="500">
        <f t="shared" si="10554"/>
        <v>0</v>
      </c>
      <c r="FY510" s="665"/>
      <c r="FZ510" s="666"/>
      <c r="GA510" s="667"/>
      <c r="GB510" s="668"/>
      <c r="GC510" s="669"/>
      <c r="GD510" s="691"/>
      <c r="GE510" s="1326"/>
      <c r="GF510" s="497" t="e">
        <f>IF(EXACT(VLOOKUP(FY510,OFERTA_0,2,FALSE),FZ510),1,0)</f>
        <v>#N/A</v>
      </c>
      <c r="GG510" s="497" t="e">
        <f>IF(EXACT(VLOOKUP(FY510,OFERTA_0,3,FALSE),GA510),1,0)</f>
        <v>#N/A</v>
      </c>
      <c r="GH510" s="498" t="e">
        <f>IF(EXACT(VLOOKUP(FY510,OFERTA_0,4,FALSE),GB510),1,0)</f>
        <v>#N/A</v>
      </c>
      <c r="GI510" s="498">
        <f t="shared" si="10555"/>
        <v>0</v>
      </c>
      <c r="GJ510" s="498">
        <f t="shared" si="10556"/>
        <v>0</v>
      </c>
      <c r="GK510" s="498" t="e">
        <f t="shared" si="10557"/>
        <v>#N/A</v>
      </c>
      <c r="GL510" s="504">
        <f t="shared" si="10558"/>
        <v>0</v>
      </c>
      <c r="GM510" s="500">
        <f t="shared" si="10559"/>
        <v>0</v>
      </c>
      <c r="GP510" s="665"/>
      <c r="GQ510" s="666"/>
      <c r="GR510" s="667"/>
      <c r="GS510" s="668"/>
      <c r="GT510" s="669"/>
      <c r="GU510" s="691"/>
      <c r="GV510" s="1326"/>
      <c r="GW510" s="497" t="e">
        <f>IF(EXACT(VLOOKUP(GP510,OFERTA_0,2,FALSE),GQ510),1,0)</f>
        <v>#N/A</v>
      </c>
      <c r="GX510" s="497" t="e">
        <f>IF(EXACT(VLOOKUP(GP510,OFERTA_0,3,FALSE),GR510),1,0)</f>
        <v>#N/A</v>
      </c>
      <c r="GY510" s="498" t="e">
        <f>IF(EXACT(VLOOKUP(GP510,OFERTA_0,4,FALSE),GS510),1,0)</f>
        <v>#N/A</v>
      </c>
      <c r="GZ510" s="498">
        <f t="shared" si="10560"/>
        <v>0</v>
      </c>
      <c r="HA510" s="498">
        <f t="shared" si="10561"/>
        <v>0</v>
      </c>
      <c r="HB510" s="498" t="e">
        <f t="shared" si="10562"/>
        <v>#N/A</v>
      </c>
      <c r="HC510" s="504">
        <f t="shared" si="10563"/>
        <v>0</v>
      </c>
      <c r="HD510" s="500">
        <f t="shared" si="10564"/>
        <v>0</v>
      </c>
      <c r="HG510" s="665"/>
      <c r="HH510" s="666"/>
      <c r="HI510" s="667"/>
      <c r="HJ510" s="668"/>
      <c r="HK510" s="669"/>
      <c r="HL510" s="691"/>
      <c r="HM510" s="1326"/>
      <c r="HN510" s="497" t="e">
        <f>IF(EXACT(VLOOKUP(HG510,OFERTA_0,2,FALSE),HH510),1,0)</f>
        <v>#N/A</v>
      </c>
      <c r="HO510" s="497" t="e">
        <f>IF(EXACT(VLOOKUP(HG510,OFERTA_0,3,FALSE),HI510),1,0)</f>
        <v>#N/A</v>
      </c>
      <c r="HP510" s="498" t="e">
        <f>IF(EXACT(VLOOKUP(HG510,OFERTA_0,4,FALSE),HJ510),1,0)</f>
        <v>#N/A</v>
      </c>
      <c r="HQ510" s="498">
        <f t="shared" si="10565"/>
        <v>0</v>
      </c>
      <c r="HR510" s="498">
        <f t="shared" si="10566"/>
        <v>0</v>
      </c>
      <c r="HS510" s="498" t="e">
        <f t="shared" si="10567"/>
        <v>#N/A</v>
      </c>
      <c r="HT510" s="504">
        <f t="shared" si="10568"/>
        <v>0</v>
      </c>
      <c r="HU510" s="500">
        <f t="shared" si="10569"/>
        <v>0</v>
      </c>
      <c r="HX510" s="665"/>
      <c r="HY510" s="666"/>
      <c r="HZ510" s="667"/>
      <c r="IA510" s="668"/>
      <c r="IB510" s="669"/>
      <c r="IC510" s="691"/>
      <c r="ID510" s="1326"/>
      <c r="IE510" s="497" t="e">
        <f>IF(EXACT(VLOOKUP(HX510,OFERTA_0,2,FALSE),HY510),1,0)</f>
        <v>#N/A</v>
      </c>
      <c r="IF510" s="497" t="e">
        <f>IF(EXACT(VLOOKUP(HX510,OFERTA_0,3,FALSE),HZ510),1,0)</f>
        <v>#N/A</v>
      </c>
      <c r="IG510" s="498" t="e">
        <f>IF(EXACT(VLOOKUP(HX510,OFERTA_0,4,FALSE),IA510),1,0)</f>
        <v>#N/A</v>
      </c>
      <c r="IH510" s="498">
        <f t="shared" si="10570"/>
        <v>0</v>
      </c>
      <c r="II510" s="498">
        <f t="shared" si="10571"/>
        <v>0</v>
      </c>
      <c r="IJ510" s="498" t="e">
        <f t="shared" si="10572"/>
        <v>#N/A</v>
      </c>
      <c r="IK510" s="504">
        <f t="shared" si="10573"/>
        <v>0</v>
      </c>
      <c r="IL510" s="500">
        <f t="shared" si="10574"/>
        <v>0</v>
      </c>
      <c r="IO510" s="665"/>
      <c r="IP510" s="666"/>
      <c r="IQ510" s="667"/>
      <c r="IR510" s="668"/>
      <c r="IS510" s="669"/>
      <c r="IT510" s="691"/>
      <c r="IU510" s="1326"/>
      <c r="IV510" s="497" t="e">
        <f>IF(EXACT(VLOOKUP(IO510,OFERTA_0,2,FALSE),IP510),1,0)</f>
        <v>#N/A</v>
      </c>
      <c r="IW510" s="497" t="e">
        <f>IF(EXACT(VLOOKUP(IO510,OFERTA_0,3,FALSE),IQ510),1,0)</f>
        <v>#N/A</v>
      </c>
      <c r="IX510" s="498" t="e">
        <f>IF(EXACT(VLOOKUP(IO510,OFERTA_0,4,FALSE),IR510),1,0)</f>
        <v>#N/A</v>
      </c>
      <c r="IY510" s="498">
        <f t="shared" si="10575"/>
        <v>0</v>
      </c>
      <c r="IZ510" s="498">
        <f t="shared" si="10576"/>
        <v>0</v>
      </c>
      <c r="JA510" s="498" t="e">
        <f t="shared" si="10577"/>
        <v>#N/A</v>
      </c>
      <c r="JB510" s="504">
        <f t="shared" si="10578"/>
        <v>0</v>
      </c>
      <c r="JC510" s="500">
        <f t="shared" si="10579"/>
        <v>0</v>
      </c>
      <c r="JF510" s="665"/>
      <c r="JG510" s="666"/>
      <c r="JH510" s="667"/>
      <c r="JI510" s="668"/>
      <c r="JJ510" s="669"/>
      <c r="JK510" s="691"/>
      <c r="JL510" s="1326"/>
      <c r="JM510" s="497" t="e">
        <f>IF(EXACT(VLOOKUP(JF510,OFERTA_0,2,FALSE),JG510),1,0)</f>
        <v>#N/A</v>
      </c>
      <c r="JN510" s="497" t="e">
        <f>IF(EXACT(VLOOKUP(JF510,OFERTA_0,3,FALSE),JH510),1,0)</f>
        <v>#N/A</v>
      </c>
      <c r="JO510" s="498" t="e">
        <f>IF(EXACT(VLOOKUP(JF510,OFERTA_0,4,FALSE),JI510),1,0)</f>
        <v>#N/A</v>
      </c>
      <c r="JP510" s="498">
        <f t="shared" si="10580"/>
        <v>0</v>
      </c>
      <c r="JQ510" s="498">
        <f t="shared" si="10581"/>
        <v>0</v>
      </c>
      <c r="JR510" s="498" t="e">
        <f t="shared" si="10582"/>
        <v>#N/A</v>
      </c>
      <c r="JS510" s="504">
        <f t="shared" si="10583"/>
        <v>0</v>
      </c>
      <c r="JT510" s="500">
        <f t="shared" si="10584"/>
        <v>0</v>
      </c>
      <c r="JW510" s="665"/>
      <c r="JX510" s="666"/>
      <c r="JY510" s="667"/>
      <c r="JZ510" s="668"/>
      <c r="KA510" s="669"/>
      <c r="KB510" s="691"/>
      <c r="KC510" s="1326"/>
      <c r="KD510" s="497" t="e">
        <f>IF(EXACT(VLOOKUP(JW510,OFERTA_0,2,FALSE),JX510),1,0)</f>
        <v>#N/A</v>
      </c>
      <c r="KE510" s="497" t="e">
        <f>IF(EXACT(VLOOKUP(JW510,OFERTA_0,3,FALSE),JY510),1,0)</f>
        <v>#N/A</v>
      </c>
      <c r="KF510" s="498" t="e">
        <f>IF(EXACT(VLOOKUP(JW510,OFERTA_0,4,FALSE),JZ510),1,0)</f>
        <v>#N/A</v>
      </c>
      <c r="KG510" s="498">
        <f t="shared" si="10585"/>
        <v>0</v>
      </c>
      <c r="KH510" s="498">
        <f t="shared" si="10586"/>
        <v>0</v>
      </c>
      <c r="KI510" s="498" t="e">
        <f t="shared" si="10587"/>
        <v>#N/A</v>
      </c>
      <c r="KJ510" s="504">
        <f t="shared" si="10588"/>
        <v>0</v>
      </c>
      <c r="KK510" s="500">
        <f t="shared" si="10589"/>
        <v>0</v>
      </c>
      <c r="KN510" s="665"/>
      <c r="KO510" s="666"/>
      <c r="KP510" s="667"/>
      <c r="KQ510" s="668"/>
      <c r="KR510" s="669"/>
      <c r="KS510" s="691"/>
      <c r="KT510" s="1326"/>
      <c r="KU510" s="497" t="e">
        <f>IF(EXACT(VLOOKUP(KN510,OFERTA_0,2,FALSE),KO510),1,0)</f>
        <v>#N/A</v>
      </c>
      <c r="KV510" s="497" t="e">
        <f>IF(EXACT(VLOOKUP(KN510,OFERTA_0,3,FALSE),KP510),1,0)</f>
        <v>#N/A</v>
      </c>
      <c r="KW510" s="498" t="e">
        <f>IF(EXACT(VLOOKUP(KN510,OFERTA_0,4,FALSE),KQ510),1,0)</f>
        <v>#N/A</v>
      </c>
      <c r="KX510" s="498">
        <f t="shared" si="10590"/>
        <v>0</v>
      </c>
      <c r="KY510" s="498">
        <f t="shared" si="10591"/>
        <v>0</v>
      </c>
      <c r="KZ510" s="498" t="e">
        <f t="shared" si="10592"/>
        <v>#N/A</v>
      </c>
      <c r="LA510" s="504">
        <f t="shared" si="10593"/>
        <v>0</v>
      </c>
      <c r="LB510" s="500">
        <f t="shared" si="10594"/>
        <v>0</v>
      </c>
      <c r="LE510" s="665"/>
      <c r="LF510" s="666"/>
      <c r="LG510" s="667"/>
      <c r="LH510" s="668"/>
      <c r="LI510" s="669"/>
      <c r="LJ510" s="691"/>
      <c r="LK510" s="1326"/>
      <c r="LL510" s="497" t="e">
        <f>IF(EXACT(VLOOKUP(LE510,OFERTA_0,2,FALSE),LF510),1,0)</f>
        <v>#N/A</v>
      </c>
      <c r="LM510" s="497" t="e">
        <f>IF(EXACT(VLOOKUP(LE510,OFERTA_0,3,FALSE),LG510),1,0)</f>
        <v>#N/A</v>
      </c>
      <c r="LN510" s="498" t="e">
        <f>IF(EXACT(VLOOKUP(LE510,OFERTA_0,4,FALSE),LH510),1,0)</f>
        <v>#N/A</v>
      </c>
      <c r="LO510" s="498">
        <f t="shared" si="10595"/>
        <v>0</v>
      </c>
      <c r="LP510" s="498">
        <f t="shared" si="10596"/>
        <v>0</v>
      </c>
      <c r="LQ510" s="498" t="e">
        <f t="shared" si="10597"/>
        <v>#N/A</v>
      </c>
      <c r="LR510" s="504">
        <f t="shared" si="10598"/>
        <v>0</v>
      </c>
      <c r="LS510" s="500">
        <f t="shared" si="10599"/>
        <v>0</v>
      </c>
      <c r="LV510" s="665"/>
      <c r="LW510" s="666"/>
      <c r="LX510" s="667"/>
      <c r="LY510" s="668"/>
      <c r="LZ510" s="669"/>
      <c r="MA510" s="691"/>
      <c r="MB510" s="1326"/>
      <c r="MC510" s="497" t="e">
        <f>IF(EXACT(VLOOKUP(LV510,OFERTA_0,2,FALSE),LW510),1,0)</f>
        <v>#N/A</v>
      </c>
      <c r="MD510" s="497" t="e">
        <f>IF(EXACT(VLOOKUP(LV510,OFERTA_0,3,FALSE),LX510),1,0)</f>
        <v>#N/A</v>
      </c>
      <c r="ME510" s="498" t="e">
        <f>IF(EXACT(VLOOKUP(LV510,OFERTA_0,4,FALSE),LY510),1,0)</f>
        <v>#N/A</v>
      </c>
      <c r="MF510" s="498">
        <f t="shared" si="10600"/>
        <v>0</v>
      </c>
      <c r="MG510" s="498">
        <f t="shared" si="10601"/>
        <v>0</v>
      </c>
      <c r="MH510" s="498" t="e">
        <f t="shared" si="10602"/>
        <v>#N/A</v>
      </c>
      <c r="MI510" s="504">
        <f t="shared" si="10603"/>
        <v>0</v>
      </c>
      <c r="MJ510" s="500">
        <f t="shared" si="10604"/>
        <v>0</v>
      </c>
      <c r="MM510" s="665"/>
      <c r="MN510" s="666"/>
      <c r="MO510" s="667"/>
      <c r="MP510" s="668"/>
      <c r="MQ510" s="669"/>
      <c r="MR510" s="691"/>
      <c r="MS510" s="1326"/>
      <c r="MT510" s="497" t="e">
        <f>IF(EXACT(VLOOKUP(MM510,OFERTA_0,2,FALSE),MN510),1,0)</f>
        <v>#N/A</v>
      </c>
      <c r="MU510" s="497" t="e">
        <f>IF(EXACT(VLOOKUP(MM510,OFERTA_0,3,FALSE),MO510),1,0)</f>
        <v>#N/A</v>
      </c>
      <c r="MV510" s="498" t="e">
        <f>IF(EXACT(VLOOKUP(MM510,OFERTA_0,4,FALSE),MP510),1,0)</f>
        <v>#N/A</v>
      </c>
      <c r="MW510" s="498">
        <f t="shared" si="10605"/>
        <v>0</v>
      </c>
      <c r="MX510" s="498">
        <f t="shared" si="10606"/>
        <v>0</v>
      </c>
      <c r="MY510" s="498" t="e">
        <f t="shared" si="10607"/>
        <v>#N/A</v>
      </c>
      <c r="MZ510" s="504">
        <f t="shared" si="10608"/>
        <v>0</v>
      </c>
      <c r="NA510" s="500">
        <f t="shared" si="10609"/>
        <v>0</v>
      </c>
      <c r="ND510" s="665"/>
      <c r="NE510" s="666"/>
      <c r="NF510" s="667"/>
      <c r="NG510" s="668"/>
      <c r="NH510" s="669"/>
      <c r="NI510" s="691"/>
      <c r="NJ510" s="1326"/>
      <c r="NK510" s="497" t="e">
        <f>IF(EXACT(VLOOKUP(ND510,OFERTA_0,2,FALSE),NE510),1,0)</f>
        <v>#N/A</v>
      </c>
      <c r="NL510" s="497" t="e">
        <f>IF(EXACT(VLOOKUP(ND510,OFERTA_0,3,FALSE),NF510),1,0)</f>
        <v>#N/A</v>
      </c>
      <c r="NM510" s="498" t="e">
        <f>IF(EXACT(VLOOKUP(ND510,OFERTA_0,4,FALSE),NG510),1,0)</f>
        <v>#N/A</v>
      </c>
      <c r="NN510" s="498">
        <f t="shared" si="10610"/>
        <v>0</v>
      </c>
      <c r="NO510" s="498">
        <f t="shared" si="10611"/>
        <v>0</v>
      </c>
      <c r="NP510" s="498" t="e">
        <f t="shared" si="10612"/>
        <v>#N/A</v>
      </c>
      <c r="NQ510" s="504">
        <f t="shared" si="10613"/>
        <v>0</v>
      </c>
      <c r="NR510" s="500">
        <f t="shared" si="10614"/>
        <v>0</v>
      </c>
      <c r="NU510" s="665"/>
      <c r="NV510" s="666"/>
      <c r="NW510" s="667"/>
      <c r="NX510" s="668"/>
      <c r="NY510" s="669"/>
      <c r="NZ510" s="691"/>
      <c r="OA510" s="1326"/>
      <c r="OB510" s="497" t="e">
        <f>IF(EXACT(VLOOKUP(NU510,OFERTA_0,2,FALSE),NV510),1,0)</f>
        <v>#N/A</v>
      </c>
      <c r="OC510" s="497" t="e">
        <f>IF(EXACT(VLOOKUP(NU510,OFERTA_0,3,FALSE),NW510),1,0)</f>
        <v>#N/A</v>
      </c>
      <c r="OD510" s="498" t="e">
        <f>IF(EXACT(VLOOKUP(NU510,OFERTA_0,4,FALSE),NX510),1,0)</f>
        <v>#N/A</v>
      </c>
      <c r="OE510" s="498">
        <f t="shared" si="10615"/>
        <v>0</v>
      </c>
      <c r="OF510" s="498">
        <f t="shared" si="10616"/>
        <v>0</v>
      </c>
      <c r="OG510" s="498" t="e">
        <f t="shared" si="10617"/>
        <v>#N/A</v>
      </c>
      <c r="OH510" s="504">
        <f t="shared" si="10618"/>
        <v>0</v>
      </c>
      <c r="OI510" s="500">
        <f t="shared" si="10619"/>
        <v>0</v>
      </c>
      <c r="OL510" s="665"/>
      <c r="OM510" s="666"/>
      <c r="ON510" s="667"/>
      <c r="OO510" s="668"/>
      <c r="OP510" s="669"/>
      <c r="OQ510" s="691"/>
      <c r="OR510" s="1326"/>
      <c r="OS510" s="497" t="e">
        <f>IF(EXACT(VLOOKUP(OL510,OFERTA_0,2,FALSE),OM510),1,0)</f>
        <v>#N/A</v>
      </c>
      <c r="OT510" s="497" t="e">
        <f>IF(EXACT(VLOOKUP(OL510,OFERTA_0,3,FALSE),ON510),1,0)</f>
        <v>#N/A</v>
      </c>
      <c r="OU510" s="498" t="e">
        <f>IF(EXACT(VLOOKUP(OL510,OFERTA_0,4,FALSE),OO510),1,0)</f>
        <v>#N/A</v>
      </c>
      <c r="OV510" s="498">
        <f t="shared" si="10620"/>
        <v>0</v>
      </c>
      <c r="OW510" s="498">
        <f t="shared" si="10621"/>
        <v>0</v>
      </c>
      <c r="OX510" s="498" t="e">
        <f t="shared" si="10622"/>
        <v>#N/A</v>
      </c>
      <c r="OY510" s="504">
        <f t="shared" si="10623"/>
        <v>0</v>
      </c>
      <c r="OZ510" s="500">
        <f t="shared" si="10624"/>
        <v>0</v>
      </c>
      <c r="PC510" s="665"/>
      <c r="PD510" s="666"/>
      <c r="PE510" s="667"/>
      <c r="PF510" s="668"/>
      <c r="PG510" s="669"/>
      <c r="PH510" s="691"/>
      <c r="PI510" s="1326"/>
      <c r="PJ510" s="497" t="e">
        <f>IF(EXACT(VLOOKUP(PC510,OFERTA_0,2,FALSE),PD510),1,0)</f>
        <v>#N/A</v>
      </c>
      <c r="PK510" s="497" t="e">
        <f>IF(EXACT(VLOOKUP(PC510,OFERTA_0,3,FALSE),PE510),1,0)</f>
        <v>#N/A</v>
      </c>
      <c r="PL510" s="498" t="e">
        <f>IF(EXACT(VLOOKUP(PC510,OFERTA_0,4,FALSE),PF510),1,0)</f>
        <v>#N/A</v>
      </c>
      <c r="PM510" s="498">
        <f t="shared" si="10625"/>
        <v>0</v>
      </c>
      <c r="PN510" s="498">
        <f t="shared" si="10626"/>
        <v>0</v>
      </c>
      <c r="PO510" s="498" t="e">
        <f t="shared" si="10627"/>
        <v>#N/A</v>
      </c>
      <c r="PP510" s="504">
        <f t="shared" si="10628"/>
        <v>0</v>
      </c>
      <c r="PQ510" s="500">
        <f t="shared" si="10629"/>
        <v>0</v>
      </c>
      <c r="PT510" s="665"/>
      <c r="PU510" s="666"/>
      <c r="PV510" s="667"/>
      <c r="PW510" s="668"/>
      <c r="PX510" s="669"/>
      <c r="PY510" s="691"/>
      <c r="PZ510" s="1326"/>
      <c r="QA510" s="497" t="e">
        <f>IF(EXACT(VLOOKUP(PT510,OFERTA_0,2,FALSE),PU510),1,0)</f>
        <v>#N/A</v>
      </c>
      <c r="QB510" s="497" t="e">
        <f>IF(EXACT(VLOOKUP(PT510,OFERTA_0,3,FALSE),PV510),1,0)</f>
        <v>#N/A</v>
      </c>
      <c r="QC510" s="498" t="e">
        <f>IF(EXACT(VLOOKUP(PT510,OFERTA_0,4,FALSE),PW510),1,0)</f>
        <v>#N/A</v>
      </c>
      <c r="QD510" s="498">
        <f t="shared" si="10630"/>
        <v>0</v>
      </c>
      <c r="QE510" s="498">
        <f t="shared" si="10631"/>
        <v>0</v>
      </c>
      <c r="QF510" s="498" t="e">
        <f t="shared" si="10632"/>
        <v>#N/A</v>
      </c>
      <c r="QG510" s="504">
        <f t="shared" si="10633"/>
        <v>0</v>
      </c>
      <c r="QH510" s="500">
        <f t="shared" si="10634"/>
        <v>0</v>
      </c>
      <c r="QK510" s="665"/>
      <c r="QL510" s="666"/>
      <c r="QM510" s="667"/>
      <c r="QN510" s="668"/>
      <c r="QO510" s="669"/>
      <c r="QP510" s="691"/>
      <c r="QQ510" s="1326"/>
      <c r="QR510" s="497" t="e">
        <f>IF(EXACT(VLOOKUP(QK510,OFERTA_0,2,FALSE),QL510),1,0)</f>
        <v>#N/A</v>
      </c>
      <c r="QS510" s="497" t="e">
        <f>IF(EXACT(VLOOKUP(QK510,OFERTA_0,3,FALSE),QM510),1,0)</f>
        <v>#N/A</v>
      </c>
      <c r="QT510" s="498" t="e">
        <f>IF(EXACT(VLOOKUP(QK510,OFERTA_0,4,FALSE),QN510),1,0)</f>
        <v>#N/A</v>
      </c>
      <c r="QU510" s="498">
        <f t="shared" si="10635"/>
        <v>0</v>
      </c>
      <c r="QV510" s="498">
        <f t="shared" si="10636"/>
        <v>0</v>
      </c>
      <c r="QW510" s="498" t="e">
        <f t="shared" si="10637"/>
        <v>#N/A</v>
      </c>
      <c r="QX510" s="504">
        <f t="shared" si="10638"/>
        <v>0</v>
      </c>
      <c r="QY510" s="500">
        <f t="shared" si="10639"/>
        <v>0</v>
      </c>
      <c r="RB510" s="428"/>
      <c r="RC510" s="436"/>
      <c r="RD510" s="440"/>
      <c r="RE510" s="406"/>
      <c r="RF510" s="438"/>
      <c r="RG510" s="439"/>
      <c r="RH510" s="439"/>
      <c r="RI510" s="497"/>
      <c r="RJ510" s="497"/>
      <c r="RK510" s="501"/>
      <c r="RL510" s="501"/>
      <c r="RM510" s="501"/>
      <c r="RN510" s="501"/>
      <c r="RO510" s="505"/>
      <c r="RP510" s="503"/>
      <c r="RS510" s="428"/>
      <c r="RT510" s="436"/>
      <c r="RU510" s="440"/>
      <c r="RV510" s="406"/>
      <c r="RW510" s="438"/>
      <c r="RX510" s="439"/>
      <c r="RY510" s="439"/>
      <c r="RZ510" s="497"/>
      <c r="SA510" s="497"/>
      <c r="SB510" s="501"/>
      <c r="SC510" s="501"/>
      <c r="SD510" s="501"/>
      <c r="SE510" s="501"/>
      <c r="SF510" s="505"/>
      <c r="SG510" s="503"/>
      <c r="SJ510" s="428"/>
      <c r="SK510" s="436"/>
      <c r="SL510" s="440"/>
      <c r="SM510" s="406"/>
      <c r="SN510" s="438"/>
      <c r="SO510" s="439"/>
      <c r="SP510" s="439"/>
      <c r="SQ510" s="497"/>
      <c r="SR510" s="497"/>
      <c r="SS510" s="501"/>
      <c r="ST510" s="501"/>
      <c r="SU510" s="501"/>
      <c r="SV510" s="501"/>
      <c r="SW510" s="505"/>
      <c r="SX510" s="503"/>
    </row>
    <row r="511" spans="2:518" ht="18.75" hidden="1" customHeight="1" thickTop="1" thickBot="1">
      <c r="B511" s="571"/>
      <c r="C511" s="572"/>
      <c r="D511" s="573"/>
      <c r="E511" s="574"/>
      <c r="F511" s="575"/>
      <c r="G511" s="576"/>
      <c r="H511" s="595"/>
      <c r="K511" s="571"/>
      <c r="L511" s="766"/>
      <c r="M511" s="573"/>
      <c r="N511" s="574"/>
      <c r="O511" s="575"/>
      <c r="P511" s="576"/>
      <c r="Q511" s="1326"/>
      <c r="R511" s="497"/>
      <c r="S511" s="497"/>
      <c r="T511" s="501"/>
      <c r="U511" s="501"/>
      <c r="V511" s="501"/>
      <c r="W511" s="501"/>
      <c r="X511" s="505"/>
      <c r="Y511" s="503"/>
      <c r="Z511" s="486"/>
      <c r="AA511" s="486"/>
      <c r="AB511" s="571"/>
      <c r="AC511" s="766"/>
      <c r="AD511" s="573"/>
      <c r="AE511" s="574"/>
      <c r="AF511" s="575"/>
      <c r="AG511" s="576"/>
      <c r="AH511" s="1326"/>
      <c r="AI511" s="497"/>
      <c r="AJ511" s="497"/>
      <c r="AK511" s="501"/>
      <c r="AL511" s="501"/>
      <c r="AM511" s="501"/>
      <c r="AN511" s="501"/>
      <c r="AO511" s="505"/>
      <c r="AP511" s="503"/>
      <c r="AQ511" s="486"/>
      <c r="AR511" s="486"/>
      <c r="AS511" s="571"/>
      <c r="AT511" s="766"/>
      <c r="AU511" s="573"/>
      <c r="AV511" s="574"/>
      <c r="AW511" s="575"/>
      <c r="AX511" s="576"/>
      <c r="AY511" s="1326"/>
      <c r="AZ511" s="497"/>
      <c r="BA511" s="497"/>
      <c r="BB511" s="501"/>
      <c r="BC511" s="501"/>
      <c r="BD511" s="501"/>
      <c r="BE511" s="501"/>
      <c r="BF511" s="505"/>
      <c r="BG511" s="503"/>
      <c r="BJ511" s="571"/>
      <c r="BK511" s="766"/>
      <c r="BL511" s="573"/>
      <c r="BM511" s="574"/>
      <c r="BN511" s="575"/>
      <c r="BO511" s="576"/>
      <c r="BP511" s="1326"/>
      <c r="BQ511" s="497"/>
      <c r="BR511" s="497"/>
      <c r="BS511" s="501"/>
      <c r="BT511" s="501"/>
      <c r="BU511" s="501"/>
      <c r="BV511" s="501"/>
      <c r="BW511" s="505"/>
      <c r="BX511" s="503"/>
      <c r="CA511" s="571"/>
      <c r="CB511" s="766"/>
      <c r="CC511" s="573"/>
      <c r="CD511" s="574"/>
      <c r="CE511" s="575"/>
      <c r="CF511" s="576"/>
      <c r="CG511" s="1326"/>
      <c r="CH511" s="497"/>
      <c r="CI511" s="497"/>
      <c r="CJ511" s="501"/>
      <c r="CK511" s="501"/>
      <c r="CL511" s="501"/>
      <c r="CM511" s="501"/>
      <c r="CN511" s="505"/>
      <c r="CO511" s="503"/>
      <c r="CR511" s="571"/>
      <c r="CS511" s="766"/>
      <c r="CT511" s="573"/>
      <c r="CU511" s="574"/>
      <c r="CV511" s="575"/>
      <c r="CW511" s="576"/>
      <c r="CX511" s="1326"/>
      <c r="CY511" s="497"/>
      <c r="CZ511" s="497"/>
      <c r="DA511" s="501"/>
      <c r="DB511" s="501"/>
      <c r="DC511" s="501"/>
      <c r="DD511" s="501"/>
      <c r="DE511" s="505"/>
      <c r="DF511" s="503"/>
      <c r="DI511" s="571"/>
      <c r="DJ511" s="766"/>
      <c r="DK511" s="573"/>
      <c r="DL511" s="574"/>
      <c r="DM511" s="575"/>
      <c r="DN511" s="576"/>
      <c r="DO511" s="1326"/>
      <c r="DP511" s="497"/>
      <c r="DQ511" s="497"/>
      <c r="DR511" s="501"/>
      <c r="DS511" s="501"/>
      <c r="DT511" s="501"/>
      <c r="DU511" s="501"/>
      <c r="DV511" s="505"/>
      <c r="DW511" s="503"/>
      <c r="DZ511" s="571"/>
      <c r="EA511" s="766"/>
      <c r="EB511" s="573"/>
      <c r="EC511" s="574"/>
      <c r="ED511" s="575"/>
      <c r="EE511" s="576"/>
      <c r="EF511" s="1326"/>
      <c r="EG511" s="497"/>
      <c r="EH511" s="497"/>
      <c r="EI511" s="501"/>
      <c r="EJ511" s="501"/>
      <c r="EK511" s="501"/>
      <c r="EL511" s="501"/>
      <c r="EM511" s="505"/>
      <c r="EN511" s="503"/>
      <c r="EQ511" s="659"/>
      <c r="ER511" s="660"/>
      <c r="ES511" s="661"/>
      <c r="ET511" s="662"/>
      <c r="EU511" s="663"/>
      <c r="EV511" s="664"/>
      <c r="EW511" s="1326"/>
      <c r="EX511" s="497"/>
      <c r="EY511" s="497"/>
      <c r="EZ511" s="501"/>
      <c r="FA511" s="501"/>
      <c r="FB511" s="501"/>
      <c r="FC511" s="501"/>
      <c r="FD511" s="505"/>
      <c r="FE511" s="503"/>
      <c r="FH511" s="659"/>
      <c r="FI511" s="660"/>
      <c r="FJ511" s="661"/>
      <c r="FK511" s="662"/>
      <c r="FL511" s="663"/>
      <c r="FM511" s="664"/>
      <c r="FN511" s="1326"/>
      <c r="FO511" s="497"/>
      <c r="FP511" s="497"/>
      <c r="FQ511" s="501"/>
      <c r="FR511" s="501"/>
      <c r="FS511" s="501"/>
      <c r="FT511" s="501"/>
      <c r="FU511" s="505"/>
      <c r="FV511" s="503"/>
      <c r="FY511" s="659"/>
      <c r="FZ511" s="660"/>
      <c r="GA511" s="661"/>
      <c r="GB511" s="662"/>
      <c r="GC511" s="663"/>
      <c r="GD511" s="664"/>
      <c r="GE511" s="1326"/>
      <c r="GF511" s="497"/>
      <c r="GG511" s="497"/>
      <c r="GH511" s="501"/>
      <c r="GI511" s="501"/>
      <c r="GJ511" s="501"/>
      <c r="GK511" s="501"/>
      <c r="GL511" s="505"/>
      <c r="GM511" s="503"/>
      <c r="GP511" s="659"/>
      <c r="GQ511" s="660"/>
      <c r="GR511" s="661"/>
      <c r="GS511" s="662"/>
      <c r="GT511" s="663"/>
      <c r="GU511" s="664"/>
      <c r="GV511" s="1326"/>
      <c r="GW511" s="497"/>
      <c r="GX511" s="497"/>
      <c r="GY511" s="501"/>
      <c r="GZ511" s="501"/>
      <c r="HA511" s="501"/>
      <c r="HB511" s="501"/>
      <c r="HC511" s="505"/>
      <c r="HD511" s="503"/>
      <c r="HG511" s="659"/>
      <c r="HH511" s="660"/>
      <c r="HI511" s="661"/>
      <c r="HJ511" s="662"/>
      <c r="HK511" s="663"/>
      <c r="HL511" s="664"/>
      <c r="HM511" s="1326"/>
      <c r="HN511" s="497"/>
      <c r="HO511" s="497"/>
      <c r="HP511" s="501"/>
      <c r="HQ511" s="501"/>
      <c r="HR511" s="501"/>
      <c r="HS511" s="501"/>
      <c r="HT511" s="505"/>
      <c r="HU511" s="503"/>
      <c r="HX511" s="659"/>
      <c r="HY511" s="660"/>
      <c r="HZ511" s="661"/>
      <c r="IA511" s="662"/>
      <c r="IB511" s="663"/>
      <c r="IC511" s="664"/>
      <c r="ID511" s="1326"/>
      <c r="IE511" s="497"/>
      <c r="IF511" s="497"/>
      <c r="IG511" s="501"/>
      <c r="IH511" s="501"/>
      <c r="II511" s="501"/>
      <c r="IJ511" s="501"/>
      <c r="IK511" s="505"/>
      <c r="IL511" s="503"/>
      <c r="IO511" s="659"/>
      <c r="IP511" s="660"/>
      <c r="IQ511" s="661"/>
      <c r="IR511" s="662"/>
      <c r="IS511" s="663"/>
      <c r="IT511" s="664"/>
      <c r="IU511" s="1326"/>
      <c r="IV511" s="497"/>
      <c r="IW511" s="497"/>
      <c r="IX511" s="501"/>
      <c r="IY511" s="501"/>
      <c r="IZ511" s="501"/>
      <c r="JA511" s="501"/>
      <c r="JB511" s="505"/>
      <c r="JC511" s="503"/>
      <c r="JF511" s="659"/>
      <c r="JG511" s="660"/>
      <c r="JH511" s="661"/>
      <c r="JI511" s="662"/>
      <c r="JJ511" s="663"/>
      <c r="JK511" s="664"/>
      <c r="JL511" s="1326"/>
      <c r="JM511" s="497"/>
      <c r="JN511" s="497"/>
      <c r="JO511" s="501"/>
      <c r="JP511" s="501"/>
      <c r="JQ511" s="501"/>
      <c r="JR511" s="501"/>
      <c r="JS511" s="505"/>
      <c r="JT511" s="503"/>
      <c r="JW511" s="659"/>
      <c r="JX511" s="660"/>
      <c r="JY511" s="661"/>
      <c r="JZ511" s="662"/>
      <c r="KA511" s="663"/>
      <c r="KB511" s="664"/>
      <c r="KC511" s="1326"/>
      <c r="KD511" s="497"/>
      <c r="KE511" s="497"/>
      <c r="KF511" s="501"/>
      <c r="KG511" s="501"/>
      <c r="KH511" s="501"/>
      <c r="KI511" s="501"/>
      <c r="KJ511" s="505"/>
      <c r="KK511" s="503"/>
      <c r="KN511" s="659"/>
      <c r="KO511" s="660"/>
      <c r="KP511" s="661"/>
      <c r="KQ511" s="662"/>
      <c r="KR511" s="663"/>
      <c r="KS511" s="664"/>
      <c r="KT511" s="1326"/>
      <c r="KU511" s="497"/>
      <c r="KV511" s="497"/>
      <c r="KW511" s="501"/>
      <c r="KX511" s="501"/>
      <c r="KY511" s="501"/>
      <c r="KZ511" s="501"/>
      <c r="LA511" s="505"/>
      <c r="LB511" s="503"/>
      <c r="LE511" s="659"/>
      <c r="LF511" s="660"/>
      <c r="LG511" s="661"/>
      <c r="LH511" s="662"/>
      <c r="LI511" s="663"/>
      <c r="LJ511" s="664"/>
      <c r="LK511" s="1326"/>
      <c r="LL511" s="497"/>
      <c r="LM511" s="497"/>
      <c r="LN511" s="501"/>
      <c r="LO511" s="501"/>
      <c r="LP511" s="501"/>
      <c r="LQ511" s="501"/>
      <c r="LR511" s="505"/>
      <c r="LS511" s="503"/>
      <c r="LV511" s="659"/>
      <c r="LW511" s="660"/>
      <c r="LX511" s="661"/>
      <c r="LY511" s="662"/>
      <c r="LZ511" s="663"/>
      <c r="MA511" s="664"/>
      <c r="MB511" s="1326"/>
      <c r="MC511" s="497"/>
      <c r="MD511" s="497"/>
      <c r="ME511" s="501"/>
      <c r="MF511" s="501"/>
      <c r="MG511" s="501"/>
      <c r="MH511" s="501"/>
      <c r="MI511" s="505"/>
      <c r="MJ511" s="503"/>
      <c r="MM511" s="659"/>
      <c r="MN511" s="660"/>
      <c r="MO511" s="661"/>
      <c r="MP511" s="662"/>
      <c r="MQ511" s="663"/>
      <c r="MR511" s="664"/>
      <c r="MS511" s="1326"/>
      <c r="MT511" s="497"/>
      <c r="MU511" s="497"/>
      <c r="MV511" s="501"/>
      <c r="MW511" s="501"/>
      <c r="MX511" s="501"/>
      <c r="MY511" s="501"/>
      <c r="MZ511" s="505"/>
      <c r="NA511" s="503"/>
      <c r="ND511" s="659"/>
      <c r="NE511" s="660"/>
      <c r="NF511" s="661"/>
      <c r="NG511" s="662"/>
      <c r="NH511" s="663"/>
      <c r="NI511" s="664"/>
      <c r="NJ511" s="1326"/>
      <c r="NK511" s="497"/>
      <c r="NL511" s="497"/>
      <c r="NM511" s="501"/>
      <c r="NN511" s="501"/>
      <c r="NO511" s="501"/>
      <c r="NP511" s="501"/>
      <c r="NQ511" s="505"/>
      <c r="NR511" s="503"/>
      <c r="NU511" s="659"/>
      <c r="NV511" s="660"/>
      <c r="NW511" s="661"/>
      <c r="NX511" s="662"/>
      <c r="NY511" s="663"/>
      <c r="NZ511" s="664"/>
      <c r="OA511" s="1326"/>
      <c r="OB511" s="497"/>
      <c r="OC511" s="497"/>
      <c r="OD511" s="501"/>
      <c r="OE511" s="501"/>
      <c r="OF511" s="501"/>
      <c r="OG511" s="501"/>
      <c r="OH511" s="505"/>
      <c r="OI511" s="503"/>
      <c r="OL511" s="659"/>
      <c r="OM511" s="660"/>
      <c r="ON511" s="661"/>
      <c r="OO511" s="662"/>
      <c r="OP511" s="663"/>
      <c r="OQ511" s="664"/>
      <c r="OR511" s="1326"/>
      <c r="OS511" s="497"/>
      <c r="OT511" s="497"/>
      <c r="OU511" s="501"/>
      <c r="OV511" s="501"/>
      <c r="OW511" s="501"/>
      <c r="OX511" s="501"/>
      <c r="OY511" s="505"/>
      <c r="OZ511" s="503"/>
      <c r="PC511" s="659"/>
      <c r="PD511" s="660"/>
      <c r="PE511" s="661"/>
      <c r="PF511" s="662"/>
      <c r="PG511" s="663"/>
      <c r="PH511" s="664"/>
      <c r="PI511" s="1326"/>
      <c r="PJ511" s="497"/>
      <c r="PK511" s="497"/>
      <c r="PL511" s="501"/>
      <c r="PM511" s="501"/>
      <c r="PN511" s="501"/>
      <c r="PO511" s="501"/>
      <c r="PP511" s="505"/>
      <c r="PQ511" s="503"/>
      <c r="PT511" s="659"/>
      <c r="PU511" s="660"/>
      <c r="PV511" s="661"/>
      <c r="PW511" s="662"/>
      <c r="PX511" s="663"/>
      <c r="PY511" s="664"/>
      <c r="PZ511" s="1326"/>
      <c r="QA511" s="497"/>
      <c r="QB511" s="497"/>
      <c r="QC511" s="501"/>
      <c r="QD511" s="501"/>
      <c r="QE511" s="501"/>
      <c r="QF511" s="501"/>
      <c r="QG511" s="505"/>
      <c r="QH511" s="503"/>
      <c r="QK511" s="659"/>
      <c r="QL511" s="660"/>
      <c r="QM511" s="661"/>
      <c r="QN511" s="662"/>
      <c r="QO511" s="663"/>
      <c r="QP511" s="664"/>
      <c r="QQ511" s="1326"/>
      <c r="QR511" s="497"/>
      <c r="QS511" s="497"/>
      <c r="QT511" s="501"/>
      <c r="QU511" s="501"/>
      <c r="QV511" s="501"/>
      <c r="QW511" s="501"/>
      <c r="QX511" s="505"/>
      <c r="QY511" s="503"/>
      <c r="RB511" s="428"/>
      <c r="RC511" s="436"/>
      <c r="RD511" s="440"/>
      <c r="RE511" s="406"/>
      <c r="RF511" s="438"/>
      <c r="RG511" s="439"/>
      <c r="RH511" s="439"/>
      <c r="RI511" s="497"/>
      <c r="RJ511" s="497"/>
      <c r="RK511" s="501"/>
      <c r="RL511" s="501"/>
      <c r="RM511" s="501"/>
      <c r="RN511" s="501"/>
      <c r="RO511" s="505"/>
      <c r="RP511" s="503"/>
      <c r="RS511" s="428"/>
      <c r="RT511" s="436"/>
      <c r="RU511" s="440"/>
      <c r="RV511" s="406"/>
      <c r="RW511" s="438"/>
      <c r="RX511" s="439"/>
      <c r="RY511" s="439"/>
      <c r="RZ511" s="497"/>
      <c r="SA511" s="497"/>
      <c r="SB511" s="501"/>
      <c r="SC511" s="501"/>
      <c r="SD511" s="501"/>
      <c r="SE511" s="501"/>
      <c r="SF511" s="505"/>
      <c r="SG511" s="503"/>
      <c r="SJ511" s="428"/>
      <c r="SK511" s="436"/>
      <c r="SL511" s="440"/>
      <c r="SM511" s="406"/>
      <c r="SN511" s="438"/>
      <c r="SO511" s="439"/>
      <c r="SP511" s="439"/>
      <c r="SQ511" s="497"/>
      <c r="SR511" s="497"/>
      <c r="SS511" s="501"/>
      <c r="ST511" s="501"/>
      <c r="SU511" s="501"/>
      <c r="SV511" s="501"/>
      <c r="SW511" s="505"/>
      <c r="SX511" s="503"/>
    </row>
    <row r="512" spans="2:518" ht="18.75" hidden="1" customHeight="1" thickTop="1" thickBot="1">
      <c r="B512" s="577"/>
      <c r="C512" s="578"/>
      <c r="D512" s="579"/>
      <c r="E512" s="580"/>
      <c r="F512" s="581"/>
      <c r="G512" s="585"/>
      <c r="H512" s="595"/>
      <c r="K512" s="577"/>
      <c r="L512" s="767"/>
      <c r="M512" s="579"/>
      <c r="N512" s="580"/>
      <c r="O512" s="581"/>
      <c r="P512" s="585"/>
      <c r="Q512" s="1326"/>
      <c r="R512" s="497"/>
      <c r="S512" s="497"/>
      <c r="T512" s="498"/>
      <c r="U512" s="498"/>
      <c r="V512" s="498"/>
      <c r="W512" s="498"/>
      <c r="X512" s="504"/>
      <c r="Y512" s="500"/>
      <c r="Z512" s="486"/>
      <c r="AA512" s="486"/>
      <c r="AB512" s="577"/>
      <c r="AC512" s="767"/>
      <c r="AD512" s="579"/>
      <c r="AE512" s="580"/>
      <c r="AF512" s="581"/>
      <c r="AG512" s="585"/>
      <c r="AH512" s="1326"/>
      <c r="AI512" s="497"/>
      <c r="AJ512" s="497"/>
      <c r="AK512" s="498"/>
      <c r="AL512" s="498"/>
      <c r="AM512" s="498"/>
      <c r="AN512" s="498"/>
      <c r="AO512" s="504"/>
      <c r="AP512" s="500"/>
      <c r="AQ512" s="486"/>
      <c r="AR512" s="486"/>
      <c r="AS512" s="577"/>
      <c r="AT512" s="767"/>
      <c r="AU512" s="579"/>
      <c r="AV512" s="580"/>
      <c r="AW512" s="581"/>
      <c r="AX512" s="585"/>
      <c r="AY512" s="1326"/>
      <c r="AZ512" s="497"/>
      <c r="BA512" s="497"/>
      <c r="BB512" s="498"/>
      <c r="BC512" s="498"/>
      <c r="BD512" s="498"/>
      <c r="BE512" s="498"/>
      <c r="BF512" s="504"/>
      <c r="BG512" s="500"/>
      <c r="BJ512" s="577"/>
      <c r="BK512" s="767"/>
      <c r="BL512" s="579"/>
      <c r="BM512" s="580"/>
      <c r="BN512" s="581"/>
      <c r="BO512" s="585"/>
      <c r="BP512" s="1326"/>
      <c r="BQ512" s="497"/>
      <c r="BR512" s="497"/>
      <c r="BS512" s="498"/>
      <c r="BT512" s="498"/>
      <c r="BU512" s="498"/>
      <c r="BV512" s="498"/>
      <c r="BW512" s="504"/>
      <c r="BX512" s="500"/>
      <c r="CA512" s="577"/>
      <c r="CB512" s="767"/>
      <c r="CC512" s="579"/>
      <c r="CD512" s="580"/>
      <c r="CE512" s="581"/>
      <c r="CF512" s="585"/>
      <c r="CG512" s="1326"/>
      <c r="CH512" s="497"/>
      <c r="CI512" s="497"/>
      <c r="CJ512" s="498"/>
      <c r="CK512" s="498"/>
      <c r="CL512" s="498"/>
      <c r="CM512" s="498"/>
      <c r="CN512" s="504"/>
      <c r="CO512" s="500"/>
      <c r="CR512" s="577"/>
      <c r="CS512" s="767"/>
      <c r="CT512" s="579"/>
      <c r="CU512" s="580"/>
      <c r="CV512" s="581"/>
      <c r="CW512" s="585"/>
      <c r="CX512" s="1326"/>
      <c r="CY512" s="497"/>
      <c r="CZ512" s="497"/>
      <c r="DA512" s="498"/>
      <c r="DB512" s="498"/>
      <c r="DC512" s="498"/>
      <c r="DD512" s="498"/>
      <c r="DE512" s="504"/>
      <c r="DF512" s="500"/>
      <c r="DI512" s="577"/>
      <c r="DJ512" s="767"/>
      <c r="DK512" s="579"/>
      <c r="DL512" s="580"/>
      <c r="DM512" s="581"/>
      <c r="DN512" s="585"/>
      <c r="DO512" s="1326"/>
      <c r="DP512" s="497"/>
      <c r="DQ512" s="497"/>
      <c r="DR512" s="498"/>
      <c r="DS512" s="498"/>
      <c r="DT512" s="498"/>
      <c r="DU512" s="498"/>
      <c r="DV512" s="504"/>
      <c r="DW512" s="500"/>
      <c r="DZ512" s="577"/>
      <c r="EA512" s="767"/>
      <c r="EB512" s="579"/>
      <c r="EC512" s="580"/>
      <c r="ED512" s="581"/>
      <c r="EE512" s="585"/>
      <c r="EF512" s="1326"/>
      <c r="EG512" s="497"/>
      <c r="EH512" s="497"/>
      <c r="EI512" s="498"/>
      <c r="EJ512" s="498"/>
      <c r="EK512" s="498"/>
      <c r="EL512" s="498"/>
      <c r="EM512" s="504"/>
      <c r="EN512" s="500"/>
      <c r="EQ512" s="665"/>
      <c r="ER512" s="666"/>
      <c r="ES512" s="667"/>
      <c r="ET512" s="668"/>
      <c r="EU512" s="669"/>
      <c r="EV512" s="691"/>
      <c r="EW512" s="1326"/>
      <c r="EX512" s="497" t="e">
        <f>IF(EXACT(VLOOKUP(EQ512,OFERTA_0,2,FALSE),ER512),1,0)</f>
        <v>#N/A</v>
      </c>
      <c r="EY512" s="497" t="e">
        <f>IF(EXACT(VLOOKUP(EQ512,OFERTA_0,3,FALSE),ES512),1,0)</f>
        <v>#N/A</v>
      </c>
      <c r="EZ512" s="498" t="e">
        <f>IF(EXACT(VLOOKUP(EQ512,OFERTA_0,4,FALSE),ET512),1,0)</f>
        <v>#N/A</v>
      </c>
      <c r="FA512" s="498">
        <f>IF(EU512=0,0,1)</f>
        <v>0</v>
      </c>
      <c r="FB512" s="498">
        <f>IF(EV512=0,0,1)</f>
        <v>0</v>
      </c>
      <c r="FC512" s="498" t="e">
        <f>PRODUCT(EX512:FB512)</f>
        <v>#N/A</v>
      </c>
      <c r="FD512" s="504">
        <f>ROUND(EV512,0)</f>
        <v>0</v>
      </c>
      <c r="FE512" s="500">
        <f>EV512-FD512</f>
        <v>0</v>
      </c>
      <c r="FH512" s="665"/>
      <c r="FI512" s="666"/>
      <c r="FJ512" s="667"/>
      <c r="FK512" s="668"/>
      <c r="FL512" s="669"/>
      <c r="FM512" s="691"/>
      <c r="FN512" s="1326"/>
      <c r="FO512" s="497" t="e">
        <f>IF(EXACT(VLOOKUP(FH512,OFERTA_0,2,FALSE),FI512),1,0)</f>
        <v>#N/A</v>
      </c>
      <c r="FP512" s="497" t="e">
        <f>IF(EXACT(VLOOKUP(FH512,OFERTA_0,3,FALSE),FJ512),1,0)</f>
        <v>#N/A</v>
      </c>
      <c r="FQ512" s="498" t="e">
        <f>IF(EXACT(VLOOKUP(FH512,OFERTA_0,4,FALSE),FK512),1,0)</f>
        <v>#N/A</v>
      </c>
      <c r="FR512" s="498">
        <f>IF(FL512=0,0,1)</f>
        <v>0</v>
      </c>
      <c r="FS512" s="498">
        <f>IF(FM512=0,0,1)</f>
        <v>0</v>
      </c>
      <c r="FT512" s="498" t="e">
        <f>PRODUCT(FO512:FS512)</f>
        <v>#N/A</v>
      </c>
      <c r="FU512" s="504">
        <f>ROUND(FM512,0)</f>
        <v>0</v>
      </c>
      <c r="FV512" s="500">
        <f>FM512-FU512</f>
        <v>0</v>
      </c>
      <c r="FY512" s="665"/>
      <c r="FZ512" s="666"/>
      <c r="GA512" s="667"/>
      <c r="GB512" s="668"/>
      <c r="GC512" s="669"/>
      <c r="GD512" s="691"/>
      <c r="GE512" s="1326"/>
      <c r="GF512" s="497" t="e">
        <f>IF(EXACT(VLOOKUP(FY512,OFERTA_0,2,FALSE),FZ512),1,0)</f>
        <v>#N/A</v>
      </c>
      <c r="GG512" s="497" t="e">
        <f>IF(EXACT(VLOOKUP(FY512,OFERTA_0,3,FALSE),GA512),1,0)</f>
        <v>#N/A</v>
      </c>
      <c r="GH512" s="498" t="e">
        <f>IF(EXACT(VLOOKUP(FY512,OFERTA_0,4,FALSE),GB512),1,0)</f>
        <v>#N/A</v>
      </c>
      <c r="GI512" s="498">
        <f>IF(GC512=0,0,1)</f>
        <v>0</v>
      </c>
      <c r="GJ512" s="498">
        <f>IF(GD512=0,0,1)</f>
        <v>0</v>
      </c>
      <c r="GK512" s="498" t="e">
        <f>PRODUCT(GF512:GJ512)</f>
        <v>#N/A</v>
      </c>
      <c r="GL512" s="504">
        <f>ROUND(GD512,0)</f>
        <v>0</v>
      </c>
      <c r="GM512" s="500">
        <f>GD512-GL512</f>
        <v>0</v>
      </c>
      <c r="GP512" s="665"/>
      <c r="GQ512" s="666"/>
      <c r="GR512" s="667"/>
      <c r="GS512" s="668"/>
      <c r="GT512" s="669"/>
      <c r="GU512" s="691"/>
      <c r="GV512" s="1326"/>
      <c r="GW512" s="497" t="e">
        <f>IF(EXACT(VLOOKUP(GP512,OFERTA_0,2,FALSE),GQ512),1,0)</f>
        <v>#N/A</v>
      </c>
      <c r="GX512" s="497" t="e">
        <f>IF(EXACT(VLOOKUP(GP512,OFERTA_0,3,FALSE),GR512),1,0)</f>
        <v>#N/A</v>
      </c>
      <c r="GY512" s="498" t="e">
        <f>IF(EXACT(VLOOKUP(GP512,OFERTA_0,4,FALSE),GS512),1,0)</f>
        <v>#N/A</v>
      </c>
      <c r="GZ512" s="498">
        <f>IF(GT512=0,0,1)</f>
        <v>0</v>
      </c>
      <c r="HA512" s="498">
        <f>IF(GU512=0,0,1)</f>
        <v>0</v>
      </c>
      <c r="HB512" s="498" t="e">
        <f>PRODUCT(GW512:HA512)</f>
        <v>#N/A</v>
      </c>
      <c r="HC512" s="504">
        <f>ROUND(GU512,0)</f>
        <v>0</v>
      </c>
      <c r="HD512" s="500">
        <f>GU512-HC512</f>
        <v>0</v>
      </c>
      <c r="HG512" s="665"/>
      <c r="HH512" s="666"/>
      <c r="HI512" s="667"/>
      <c r="HJ512" s="668"/>
      <c r="HK512" s="669"/>
      <c r="HL512" s="691"/>
      <c r="HM512" s="1326"/>
      <c r="HN512" s="497" t="e">
        <f>IF(EXACT(VLOOKUP(HG512,OFERTA_0,2,FALSE),HH512),1,0)</f>
        <v>#N/A</v>
      </c>
      <c r="HO512" s="497" t="e">
        <f>IF(EXACT(VLOOKUP(HG512,OFERTA_0,3,FALSE),HI512),1,0)</f>
        <v>#N/A</v>
      </c>
      <c r="HP512" s="498" t="e">
        <f>IF(EXACT(VLOOKUP(HG512,OFERTA_0,4,FALSE),HJ512),1,0)</f>
        <v>#N/A</v>
      </c>
      <c r="HQ512" s="498">
        <f>IF(HK512=0,0,1)</f>
        <v>0</v>
      </c>
      <c r="HR512" s="498">
        <f>IF(HL512=0,0,1)</f>
        <v>0</v>
      </c>
      <c r="HS512" s="498" t="e">
        <f>PRODUCT(HN512:HR512)</f>
        <v>#N/A</v>
      </c>
      <c r="HT512" s="504">
        <f>ROUND(HL512,0)</f>
        <v>0</v>
      </c>
      <c r="HU512" s="500">
        <f>HL512-HT512</f>
        <v>0</v>
      </c>
      <c r="HX512" s="665"/>
      <c r="HY512" s="666"/>
      <c r="HZ512" s="667"/>
      <c r="IA512" s="668"/>
      <c r="IB512" s="669"/>
      <c r="IC512" s="691"/>
      <c r="ID512" s="1326"/>
      <c r="IE512" s="497" t="e">
        <f>IF(EXACT(VLOOKUP(HX512,OFERTA_0,2,FALSE),HY512),1,0)</f>
        <v>#N/A</v>
      </c>
      <c r="IF512" s="497" t="e">
        <f>IF(EXACT(VLOOKUP(HX512,OFERTA_0,3,FALSE),HZ512),1,0)</f>
        <v>#N/A</v>
      </c>
      <c r="IG512" s="498" t="e">
        <f>IF(EXACT(VLOOKUP(HX512,OFERTA_0,4,FALSE),IA512),1,0)</f>
        <v>#N/A</v>
      </c>
      <c r="IH512" s="498">
        <f>IF(IB512=0,0,1)</f>
        <v>0</v>
      </c>
      <c r="II512" s="498">
        <f>IF(IC512=0,0,1)</f>
        <v>0</v>
      </c>
      <c r="IJ512" s="498" t="e">
        <f>PRODUCT(IE512:II512)</f>
        <v>#N/A</v>
      </c>
      <c r="IK512" s="504">
        <f>ROUND(IC512,0)</f>
        <v>0</v>
      </c>
      <c r="IL512" s="500">
        <f>IC512-IK512</f>
        <v>0</v>
      </c>
      <c r="IO512" s="665"/>
      <c r="IP512" s="666"/>
      <c r="IQ512" s="667"/>
      <c r="IR512" s="668"/>
      <c r="IS512" s="669"/>
      <c r="IT512" s="691"/>
      <c r="IU512" s="1326"/>
      <c r="IV512" s="497" t="e">
        <f>IF(EXACT(VLOOKUP(IO512,OFERTA_0,2,FALSE),IP512),1,0)</f>
        <v>#N/A</v>
      </c>
      <c r="IW512" s="497" t="e">
        <f>IF(EXACT(VLOOKUP(IO512,OFERTA_0,3,FALSE),IQ512),1,0)</f>
        <v>#N/A</v>
      </c>
      <c r="IX512" s="498" t="e">
        <f>IF(EXACT(VLOOKUP(IO512,OFERTA_0,4,FALSE),IR512),1,0)</f>
        <v>#N/A</v>
      </c>
      <c r="IY512" s="498">
        <f>IF(IS512=0,0,1)</f>
        <v>0</v>
      </c>
      <c r="IZ512" s="498">
        <f>IF(IT512=0,0,1)</f>
        <v>0</v>
      </c>
      <c r="JA512" s="498" t="e">
        <f>PRODUCT(IV512:IZ512)</f>
        <v>#N/A</v>
      </c>
      <c r="JB512" s="504">
        <f>ROUND(IT512,0)</f>
        <v>0</v>
      </c>
      <c r="JC512" s="500">
        <f>IT512-JB512</f>
        <v>0</v>
      </c>
      <c r="JF512" s="665"/>
      <c r="JG512" s="666"/>
      <c r="JH512" s="667"/>
      <c r="JI512" s="668"/>
      <c r="JJ512" s="669"/>
      <c r="JK512" s="691"/>
      <c r="JL512" s="1326"/>
      <c r="JM512" s="497" t="e">
        <f>IF(EXACT(VLOOKUP(JF512,OFERTA_0,2,FALSE),JG512),1,0)</f>
        <v>#N/A</v>
      </c>
      <c r="JN512" s="497" t="e">
        <f>IF(EXACT(VLOOKUP(JF512,OFERTA_0,3,FALSE),JH512),1,0)</f>
        <v>#N/A</v>
      </c>
      <c r="JO512" s="498" t="e">
        <f>IF(EXACT(VLOOKUP(JF512,OFERTA_0,4,FALSE),JI512),1,0)</f>
        <v>#N/A</v>
      </c>
      <c r="JP512" s="498">
        <f>IF(JJ512=0,0,1)</f>
        <v>0</v>
      </c>
      <c r="JQ512" s="498">
        <f>IF(JK512=0,0,1)</f>
        <v>0</v>
      </c>
      <c r="JR512" s="498" t="e">
        <f>PRODUCT(JM512:JQ512)</f>
        <v>#N/A</v>
      </c>
      <c r="JS512" s="504">
        <f>ROUND(JK512,0)</f>
        <v>0</v>
      </c>
      <c r="JT512" s="500">
        <f>JK512-JS512</f>
        <v>0</v>
      </c>
      <c r="JW512" s="665"/>
      <c r="JX512" s="666"/>
      <c r="JY512" s="667"/>
      <c r="JZ512" s="668"/>
      <c r="KA512" s="669"/>
      <c r="KB512" s="691"/>
      <c r="KC512" s="1326"/>
      <c r="KD512" s="497" t="e">
        <f>IF(EXACT(VLOOKUP(JW512,OFERTA_0,2,FALSE),JX512),1,0)</f>
        <v>#N/A</v>
      </c>
      <c r="KE512" s="497" t="e">
        <f>IF(EXACT(VLOOKUP(JW512,OFERTA_0,3,FALSE),JY512),1,0)</f>
        <v>#N/A</v>
      </c>
      <c r="KF512" s="498" t="e">
        <f>IF(EXACT(VLOOKUP(JW512,OFERTA_0,4,FALSE),JZ512),1,0)</f>
        <v>#N/A</v>
      </c>
      <c r="KG512" s="498">
        <f>IF(KA512=0,0,1)</f>
        <v>0</v>
      </c>
      <c r="KH512" s="498">
        <f>IF(KB512=0,0,1)</f>
        <v>0</v>
      </c>
      <c r="KI512" s="498" t="e">
        <f>PRODUCT(KD512:KH512)</f>
        <v>#N/A</v>
      </c>
      <c r="KJ512" s="504">
        <f>ROUND(KB512,0)</f>
        <v>0</v>
      </c>
      <c r="KK512" s="500">
        <f>KB512-KJ512</f>
        <v>0</v>
      </c>
      <c r="KN512" s="665"/>
      <c r="KO512" s="666"/>
      <c r="KP512" s="667"/>
      <c r="KQ512" s="668"/>
      <c r="KR512" s="669"/>
      <c r="KS512" s="691"/>
      <c r="KT512" s="1326"/>
      <c r="KU512" s="497" t="e">
        <f>IF(EXACT(VLOOKUP(KN512,OFERTA_0,2,FALSE),KO512),1,0)</f>
        <v>#N/A</v>
      </c>
      <c r="KV512" s="497" t="e">
        <f>IF(EXACT(VLOOKUP(KN512,OFERTA_0,3,FALSE),KP512),1,0)</f>
        <v>#N/A</v>
      </c>
      <c r="KW512" s="498" t="e">
        <f>IF(EXACT(VLOOKUP(KN512,OFERTA_0,4,FALSE),KQ512),1,0)</f>
        <v>#N/A</v>
      </c>
      <c r="KX512" s="498">
        <f>IF(KR512=0,0,1)</f>
        <v>0</v>
      </c>
      <c r="KY512" s="498">
        <f>IF(KS512=0,0,1)</f>
        <v>0</v>
      </c>
      <c r="KZ512" s="498" t="e">
        <f>PRODUCT(KU512:KY512)</f>
        <v>#N/A</v>
      </c>
      <c r="LA512" s="504">
        <f>ROUND(KS512,0)</f>
        <v>0</v>
      </c>
      <c r="LB512" s="500">
        <f>KS512-LA512</f>
        <v>0</v>
      </c>
      <c r="LE512" s="665"/>
      <c r="LF512" s="666"/>
      <c r="LG512" s="667"/>
      <c r="LH512" s="668"/>
      <c r="LI512" s="669"/>
      <c r="LJ512" s="691"/>
      <c r="LK512" s="1326"/>
      <c r="LL512" s="497" t="e">
        <f>IF(EXACT(VLOOKUP(LE512,OFERTA_0,2,FALSE),LF512),1,0)</f>
        <v>#N/A</v>
      </c>
      <c r="LM512" s="497" t="e">
        <f>IF(EXACT(VLOOKUP(LE512,OFERTA_0,3,FALSE),LG512),1,0)</f>
        <v>#N/A</v>
      </c>
      <c r="LN512" s="498" t="e">
        <f>IF(EXACT(VLOOKUP(LE512,OFERTA_0,4,FALSE),LH512),1,0)</f>
        <v>#N/A</v>
      </c>
      <c r="LO512" s="498">
        <f>IF(LI512=0,0,1)</f>
        <v>0</v>
      </c>
      <c r="LP512" s="498">
        <f>IF(LJ512=0,0,1)</f>
        <v>0</v>
      </c>
      <c r="LQ512" s="498" t="e">
        <f>PRODUCT(LL512:LP512)</f>
        <v>#N/A</v>
      </c>
      <c r="LR512" s="504">
        <f>ROUND(LJ512,0)</f>
        <v>0</v>
      </c>
      <c r="LS512" s="500">
        <f>LJ512-LR512</f>
        <v>0</v>
      </c>
      <c r="LV512" s="665"/>
      <c r="LW512" s="666"/>
      <c r="LX512" s="667"/>
      <c r="LY512" s="668"/>
      <c r="LZ512" s="669"/>
      <c r="MA512" s="691"/>
      <c r="MB512" s="1326"/>
      <c r="MC512" s="497" t="e">
        <f>IF(EXACT(VLOOKUP(LV512,OFERTA_0,2,FALSE),LW512),1,0)</f>
        <v>#N/A</v>
      </c>
      <c r="MD512" s="497" t="e">
        <f>IF(EXACT(VLOOKUP(LV512,OFERTA_0,3,FALSE),LX512),1,0)</f>
        <v>#N/A</v>
      </c>
      <c r="ME512" s="498" t="e">
        <f>IF(EXACT(VLOOKUP(LV512,OFERTA_0,4,FALSE),LY512),1,0)</f>
        <v>#N/A</v>
      </c>
      <c r="MF512" s="498">
        <f>IF(LZ512=0,0,1)</f>
        <v>0</v>
      </c>
      <c r="MG512" s="498">
        <f>IF(MA512=0,0,1)</f>
        <v>0</v>
      </c>
      <c r="MH512" s="498" t="e">
        <f>PRODUCT(MC512:MG512)</f>
        <v>#N/A</v>
      </c>
      <c r="MI512" s="504">
        <f>ROUND(MA512,0)</f>
        <v>0</v>
      </c>
      <c r="MJ512" s="500">
        <f>MA512-MI512</f>
        <v>0</v>
      </c>
      <c r="MM512" s="665"/>
      <c r="MN512" s="666"/>
      <c r="MO512" s="667"/>
      <c r="MP512" s="668"/>
      <c r="MQ512" s="669"/>
      <c r="MR512" s="691"/>
      <c r="MS512" s="1326"/>
      <c r="MT512" s="497" t="e">
        <f>IF(EXACT(VLOOKUP(MM512,OFERTA_0,2,FALSE),MN512),1,0)</f>
        <v>#N/A</v>
      </c>
      <c r="MU512" s="497" t="e">
        <f>IF(EXACT(VLOOKUP(MM512,OFERTA_0,3,FALSE),MO512),1,0)</f>
        <v>#N/A</v>
      </c>
      <c r="MV512" s="498" t="e">
        <f>IF(EXACT(VLOOKUP(MM512,OFERTA_0,4,FALSE),MP512),1,0)</f>
        <v>#N/A</v>
      </c>
      <c r="MW512" s="498">
        <f>IF(MQ512=0,0,1)</f>
        <v>0</v>
      </c>
      <c r="MX512" s="498">
        <f>IF(MR512=0,0,1)</f>
        <v>0</v>
      </c>
      <c r="MY512" s="498" t="e">
        <f>PRODUCT(MT512:MX512)</f>
        <v>#N/A</v>
      </c>
      <c r="MZ512" s="504">
        <f>ROUND(MR512,0)</f>
        <v>0</v>
      </c>
      <c r="NA512" s="500">
        <f>MR512-MZ512</f>
        <v>0</v>
      </c>
      <c r="ND512" s="665"/>
      <c r="NE512" s="666"/>
      <c r="NF512" s="667"/>
      <c r="NG512" s="668"/>
      <c r="NH512" s="669"/>
      <c r="NI512" s="691"/>
      <c r="NJ512" s="1326"/>
      <c r="NK512" s="497" t="e">
        <f>IF(EXACT(VLOOKUP(ND512,OFERTA_0,2,FALSE),NE512),1,0)</f>
        <v>#N/A</v>
      </c>
      <c r="NL512" s="497" t="e">
        <f>IF(EXACT(VLOOKUP(ND512,OFERTA_0,3,FALSE),NF512),1,0)</f>
        <v>#N/A</v>
      </c>
      <c r="NM512" s="498" t="e">
        <f>IF(EXACT(VLOOKUP(ND512,OFERTA_0,4,FALSE),NG512),1,0)</f>
        <v>#N/A</v>
      </c>
      <c r="NN512" s="498">
        <f>IF(NH512=0,0,1)</f>
        <v>0</v>
      </c>
      <c r="NO512" s="498">
        <f>IF(NI512=0,0,1)</f>
        <v>0</v>
      </c>
      <c r="NP512" s="498" t="e">
        <f>PRODUCT(NK512:NO512)</f>
        <v>#N/A</v>
      </c>
      <c r="NQ512" s="504">
        <f>ROUND(NI512,0)</f>
        <v>0</v>
      </c>
      <c r="NR512" s="500">
        <f>NI512-NQ512</f>
        <v>0</v>
      </c>
      <c r="NU512" s="665"/>
      <c r="NV512" s="666"/>
      <c r="NW512" s="667"/>
      <c r="NX512" s="668"/>
      <c r="NY512" s="669"/>
      <c r="NZ512" s="691"/>
      <c r="OA512" s="1326"/>
      <c r="OB512" s="497" t="e">
        <f>IF(EXACT(VLOOKUP(NU512,OFERTA_0,2,FALSE),NV512),1,0)</f>
        <v>#N/A</v>
      </c>
      <c r="OC512" s="497" t="e">
        <f>IF(EXACT(VLOOKUP(NU512,OFERTA_0,3,FALSE),NW512),1,0)</f>
        <v>#N/A</v>
      </c>
      <c r="OD512" s="498" t="e">
        <f>IF(EXACT(VLOOKUP(NU512,OFERTA_0,4,FALSE),NX512),1,0)</f>
        <v>#N/A</v>
      </c>
      <c r="OE512" s="498">
        <f>IF(NY512=0,0,1)</f>
        <v>0</v>
      </c>
      <c r="OF512" s="498">
        <f>IF(NZ512=0,0,1)</f>
        <v>0</v>
      </c>
      <c r="OG512" s="498" t="e">
        <f>PRODUCT(OB512:OF512)</f>
        <v>#N/A</v>
      </c>
      <c r="OH512" s="504">
        <f>ROUND(NZ512,0)</f>
        <v>0</v>
      </c>
      <c r="OI512" s="500">
        <f>NZ512-OH512</f>
        <v>0</v>
      </c>
      <c r="OL512" s="665"/>
      <c r="OM512" s="666"/>
      <c r="ON512" s="667"/>
      <c r="OO512" s="668"/>
      <c r="OP512" s="669"/>
      <c r="OQ512" s="691"/>
      <c r="OR512" s="1326"/>
      <c r="OS512" s="497" t="e">
        <f>IF(EXACT(VLOOKUP(OL512,OFERTA_0,2,FALSE),OM512),1,0)</f>
        <v>#N/A</v>
      </c>
      <c r="OT512" s="497" t="e">
        <f>IF(EXACT(VLOOKUP(OL512,OFERTA_0,3,FALSE),ON512),1,0)</f>
        <v>#N/A</v>
      </c>
      <c r="OU512" s="498" t="e">
        <f>IF(EXACT(VLOOKUP(OL512,OFERTA_0,4,FALSE),OO512),1,0)</f>
        <v>#N/A</v>
      </c>
      <c r="OV512" s="498">
        <f>IF(OP512=0,0,1)</f>
        <v>0</v>
      </c>
      <c r="OW512" s="498">
        <f>IF(OQ512=0,0,1)</f>
        <v>0</v>
      </c>
      <c r="OX512" s="498" t="e">
        <f>PRODUCT(OS512:OW512)</f>
        <v>#N/A</v>
      </c>
      <c r="OY512" s="504">
        <f>ROUND(OQ512,0)</f>
        <v>0</v>
      </c>
      <c r="OZ512" s="500">
        <f>OQ512-OY512</f>
        <v>0</v>
      </c>
      <c r="PC512" s="665"/>
      <c r="PD512" s="666"/>
      <c r="PE512" s="667"/>
      <c r="PF512" s="668"/>
      <c r="PG512" s="669"/>
      <c r="PH512" s="691"/>
      <c r="PI512" s="1326"/>
      <c r="PJ512" s="497" t="e">
        <f>IF(EXACT(VLOOKUP(PC512,OFERTA_0,2,FALSE),PD512),1,0)</f>
        <v>#N/A</v>
      </c>
      <c r="PK512" s="497" t="e">
        <f>IF(EXACT(VLOOKUP(PC512,OFERTA_0,3,FALSE),PE512),1,0)</f>
        <v>#N/A</v>
      </c>
      <c r="PL512" s="498" t="e">
        <f>IF(EXACT(VLOOKUP(PC512,OFERTA_0,4,FALSE),PF512),1,0)</f>
        <v>#N/A</v>
      </c>
      <c r="PM512" s="498">
        <f>IF(PG512=0,0,1)</f>
        <v>0</v>
      </c>
      <c r="PN512" s="498">
        <f>IF(PH512=0,0,1)</f>
        <v>0</v>
      </c>
      <c r="PO512" s="498" t="e">
        <f>PRODUCT(PJ512:PN512)</f>
        <v>#N/A</v>
      </c>
      <c r="PP512" s="504">
        <f>ROUND(PH512,0)</f>
        <v>0</v>
      </c>
      <c r="PQ512" s="500">
        <f>PH512-PP512</f>
        <v>0</v>
      </c>
      <c r="PT512" s="665"/>
      <c r="PU512" s="666"/>
      <c r="PV512" s="667"/>
      <c r="PW512" s="668"/>
      <c r="PX512" s="669"/>
      <c r="PY512" s="691"/>
      <c r="PZ512" s="1326"/>
      <c r="QA512" s="497" t="e">
        <f>IF(EXACT(VLOOKUP(PT512,OFERTA_0,2,FALSE),PU512),1,0)</f>
        <v>#N/A</v>
      </c>
      <c r="QB512" s="497" t="e">
        <f>IF(EXACT(VLOOKUP(PT512,OFERTA_0,3,FALSE),PV512),1,0)</f>
        <v>#N/A</v>
      </c>
      <c r="QC512" s="498" t="e">
        <f>IF(EXACT(VLOOKUP(PT512,OFERTA_0,4,FALSE),PW512),1,0)</f>
        <v>#N/A</v>
      </c>
      <c r="QD512" s="498">
        <f>IF(PX512=0,0,1)</f>
        <v>0</v>
      </c>
      <c r="QE512" s="498">
        <f>IF(PY512=0,0,1)</f>
        <v>0</v>
      </c>
      <c r="QF512" s="498" t="e">
        <f>PRODUCT(QA512:QE512)</f>
        <v>#N/A</v>
      </c>
      <c r="QG512" s="504">
        <f>ROUND(PY512,0)</f>
        <v>0</v>
      </c>
      <c r="QH512" s="500">
        <f>PY512-QG512</f>
        <v>0</v>
      </c>
      <c r="QK512" s="665"/>
      <c r="QL512" s="666"/>
      <c r="QM512" s="667"/>
      <c r="QN512" s="668"/>
      <c r="QO512" s="669"/>
      <c r="QP512" s="691"/>
      <c r="QQ512" s="1326"/>
      <c r="QR512" s="497" t="e">
        <f>IF(EXACT(VLOOKUP(QK512,OFERTA_0,2,FALSE),QL512),1,0)</f>
        <v>#N/A</v>
      </c>
      <c r="QS512" s="497" t="e">
        <f>IF(EXACT(VLOOKUP(QK512,OFERTA_0,3,FALSE),QM512),1,0)</f>
        <v>#N/A</v>
      </c>
      <c r="QT512" s="498" t="e">
        <f>IF(EXACT(VLOOKUP(QK512,OFERTA_0,4,FALSE),QN512),1,0)</f>
        <v>#N/A</v>
      </c>
      <c r="QU512" s="498">
        <f>IF(QO512=0,0,1)</f>
        <v>0</v>
      </c>
      <c r="QV512" s="498">
        <f>IF(QP512=0,0,1)</f>
        <v>0</v>
      </c>
      <c r="QW512" s="498" t="e">
        <f>PRODUCT(QR512:QV512)</f>
        <v>#N/A</v>
      </c>
      <c r="QX512" s="504">
        <f>ROUND(QP512,0)</f>
        <v>0</v>
      </c>
      <c r="QY512" s="500">
        <f>QP512-QX512</f>
        <v>0</v>
      </c>
      <c r="RB512" s="428"/>
      <c r="RC512" s="436"/>
      <c r="RD512" s="440"/>
      <c r="RE512" s="406"/>
      <c r="RF512" s="438"/>
      <c r="RG512" s="439"/>
      <c r="RH512" s="439"/>
      <c r="RI512" s="497"/>
      <c r="RJ512" s="497"/>
      <c r="RK512" s="501"/>
      <c r="RL512" s="501"/>
      <c r="RM512" s="501"/>
      <c r="RN512" s="501"/>
      <c r="RO512" s="505"/>
      <c r="RP512" s="503"/>
      <c r="RS512" s="428"/>
      <c r="RT512" s="436"/>
      <c r="RU512" s="440"/>
      <c r="RV512" s="406"/>
      <c r="RW512" s="438"/>
      <c r="RX512" s="439"/>
      <c r="RY512" s="439"/>
      <c r="RZ512" s="497"/>
      <c r="SA512" s="497"/>
      <c r="SB512" s="501"/>
      <c r="SC512" s="501"/>
      <c r="SD512" s="501"/>
      <c r="SE512" s="501"/>
      <c r="SF512" s="505"/>
      <c r="SG512" s="503"/>
      <c r="SJ512" s="428"/>
      <c r="SK512" s="436"/>
      <c r="SL512" s="440"/>
      <c r="SM512" s="406"/>
      <c r="SN512" s="438"/>
      <c r="SO512" s="439"/>
      <c r="SP512" s="439"/>
      <c r="SQ512" s="497"/>
      <c r="SR512" s="497"/>
      <c r="SS512" s="501"/>
      <c r="ST512" s="501"/>
      <c r="SU512" s="501"/>
      <c r="SV512" s="501"/>
      <c r="SW512" s="505"/>
      <c r="SX512" s="503"/>
    </row>
    <row r="513" spans="2:518" ht="18.75" hidden="1" customHeight="1" thickTop="1" thickBot="1">
      <c r="B513" s="571"/>
      <c r="C513" s="572"/>
      <c r="D513" s="573"/>
      <c r="E513" s="574"/>
      <c r="F513" s="575"/>
      <c r="G513" s="576"/>
      <c r="H513" s="595"/>
      <c r="K513" s="571"/>
      <c r="L513" s="766"/>
      <c r="M513" s="573"/>
      <c r="N513" s="574"/>
      <c r="O513" s="575"/>
      <c r="P513" s="576"/>
      <c r="Q513" s="1326"/>
      <c r="R513" s="497"/>
      <c r="S513" s="497"/>
      <c r="T513" s="501"/>
      <c r="U513" s="501"/>
      <c r="V513" s="501"/>
      <c r="W513" s="501"/>
      <c r="X513" s="505"/>
      <c r="Y513" s="503"/>
      <c r="Z513" s="486"/>
      <c r="AA513" s="486"/>
      <c r="AB513" s="571"/>
      <c r="AC513" s="766"/>
      <c r="AD513" s="573"/>
      <c r="AE513" s="574"/>
      <c r="AF513" s="575"/>
      <c r="AG513" s="576"/>
      <c r="AH513" s="1326"/>
      <c r="AI513" s="497"/>
      <c r="AJ513" s="497"/>
      <c r="AK513" s="501"/>
      <c r="AL513" s="501"/>
      <c r="AM513" s="501"/>
      <c r="AN513" s="501"/>
      <c r="AO513" s="505"/>
      <c r="AP513" s="503"/>
      <c r="AQ513" s="486"/>
      <c r="AR513" s="486"/>
      <c r="AS513" s="571"/>
      <c r="AT513" s="766"/>
      <c r="AU513" s="573"/>
      <c r="AV513" s="574"/>
      <c r="AW513" s="575"/>
      <c r="AX513" s="576"/>
      <c r="AY513" s="1326"/>
      <c r="AZ513" s="497"/>
      <c r="BA513" s="497"/>
      <c r="BB513" s="501"/>
      <c r="BC513" s="501"/>
      <c r="BD513" s="501"/>
      <c r="BE513" s="501"/>
      <c r="BF513" s="505"/>
      <c r="BG513" s="503"/>
      <c r="BJ513" s="571"/>
      <c r="BK513" s="766"/>
      <c r="BL513" s="573"/>
      <c r="BM513" s="574"/>
      <c r="BN513" s="575"/>
      <c r="BO513" s="576"/>
      <c r="BP513" s="1326"/>
      <c r="BQ513" s="497"/>
      <c r="BR513" s="497"/>
      <c r="BS513" s="501"/>
      <c r="BT513" s="501"/>
      <c r="BU513" s="501"/>
      <c r="BV513" s="501"/>
      <c r="BW513" s="505"/>
      <c r="BX513" s="503"/>
      <c r="CA513" s="571"/>
      <c r="CB513" s="766"/>
      <c r="CC513" s="573"/>
      <c r="CD513" s="574"/>
      <c r="CE513" s="575"/>
      <c r="CF513" s="576"/>
      <c r="CG513" s="1326"/>
      <c r="CH513" s="497"/>
      <c r="CI513" s="497"/>
      <c r="CJ513" s="501"/>
      <c r="CK513" s="501"/>
      <c r="CL513" s="501"/>
      <c r="CM513" s="501"/>
      <c r="CN513" s="505"/>
      <c r="CO513" s="503"/>
      <c r="CR513" s="571"/>
      <c r="CS513" s="766"/>
      <c r="CT513" s="573"/>
      <c r="CU513" s="574"/>
      <c r="CV513" s="575"/>
      <c r="CW513" s="576"/>
      <c r="CX513" s="1326"/>
      <c r="CY513" s="497"/>
      <c r="CZ513" s="497"/>
      <c r="DA513" s="501"/>
      <c r="DB513" s="501"/>
      <c r="DC513" s="501"/>
      <c r="DD513" s="501"/>
      <c r="DE513" s="505"/>
      <c r="DF513" s="503"/>
      <c r="DI513" s="571"/>
      <c r="DJ513" s="766"/>
      <c r="DK513" s="573"/>
      <c r="DL513" s="574"/>
      <c r="DM513" s="575"/>
      <c r="DN513" s="576"/>
      <c r="DO513" s="1326"/>
      <c r="DP513" s="497"/>
      <c r="DQ513" s="497"/>
      <c r="DR513" s="501"/>
      <c r="DS513" s="501"/>
      <c r="DT513" s="501"/>
      <c r="DU513" s="501"/>
      <c r="DV513" s="505"/>
      <c r="DW513" s="503"/>
      <c r="DZ513" s="571"/>
      <c r="EA513" s="766"/>
      <c r="EB513" s="573"/>
      <c r="EC513" s="574"/>
      <c r="ED513" s="575"/>
      <c r="EE513" s="576"/>
      <c r="EF513" s="1326"/>
      <c r="EG513" s="497"/>
      <c r="EH513" s="497"/>
      <c r="EI513" s="501"/>
      <c r="EJ513" s="501"/>
      <c r="EK513" s="501"/>
      <c r="EL513" s="501"/>
      <c r="EM513" s="505"/>
      <c r="EN513" s="503"/>
      <c r="EQ513" s="659"/>
      <c r="ER513" s="660"/>
      <c r="ES513" s="661"/>
      <c r="ET513" s="662"/>
      <c r="EU513" s="663"/>
      <c r="EV513" s="664"/>
      <c r="EW513" s="1326"/>
      <c r="EX513" s="497"/>
      <c r="EY513" s="497"/>
      <c r="EZ513" s="501"/>
      <c r="FA513" s="501"/>
      <c r="FB513" s="501"/>
      <c r="FC513" s="501"/>
      <c r="FD513" s="505"/>
      <c r="FE513" s="503"/>
      <c r="FH513" s="659"/>
      <c r="FI513" s="660"/>
      <c r="FJ513" s="661"/>
      <c r="FK513" s="662"/>
      <c r="FL513" s="663"/>
      <c r="FM513" s="664"/>
      <c r="FN513" s="1326"/>
      <c r="FO513" s="497"/>
      <c r="FP513" s="497"/>
      <c r="FQ513" s="501"/>
      <c r="FR513" s="501"/>
      <c r="FS513" s="501"/>
      <c r="FT513" s="501"/>
      <c r="FU513" s="505"/>
      <c r="FV513" s="503"/>
      <c r="FY513" s="659"/>
      <c r="FZ513" s="660"/>
      <c r="GA513" s="661"/>
      <c r="GB513" s="662"/>
      <c r="GC513" s="663"/>
      <c r="GD513" s="664"/>
      <c r="GE513" s="1326"/>
      <c r="GF513" s="497"/>
      <c r="GG513" s="497"/>
      <c r="GH513" s="501"/>
      <c r="GI513" s="501"/>
      <c r="GJ513" s="501"/>
      <c r="GK513" s="501"/>
      <c r="GL513" s="505"/>
      <c r="GM513" s="503"/>
      <c r="GP513" s="659"/>
      <c r="GQ513" s="660"/>
      <c r="GR513" s="661"/>
      <c r="GS513" s="662"/>
      <c r="GT513" s="663"/>
      <c r="GU513" s="664"/>
      <c r="GV513" s="1326"/>
      <c r="GW513" s="497"/>
      <c r="GX513" s="497"/>
      <c r="GY513" s="501"/>
      <c r="GZ513" s="501"/>
      <c r="HA513" s="501"/>
      <c r="HB513" s="501"/>
      <c r="HC513" s="505"/>
      <c r="HD513" s="503"/>
      <c r="HG513" s="659"/>
      <c r="HH513" s="660"/>
      <c r="HI513" s="661"/>
      <c r="HJ513" s="662"/>
      <c r="HK513" s="663"/>
      <c r="HL513" s="664"/>
      <c r="HM513" s="1326"/>
      <c r="HN513" s="497"/>
      <c r="HO513" s="497"/>
      <c r="HP513" s="501"/>
      <c r="HQ513" s="501"/>
      <c r="HR513" s="501"/>
      <c r="HS513" s="501"/>
      <c r="HT513" s="505"/>
      <c r="HU513" s="503"/>
      <c r="HX513" s="659"/>
      <c r="HY513" s="660"/>
      <c r="HZ513" s="661"/>
      <c r="IA513" s="662"/>
      <c r="IB513" s="663"/>
      <c r="IC513" s="664"/>
      <c r="ID513" s="1326"/>
      <c r="IE513" s="497"/>
      <c r="IF513" s="497"/>
      <c r="IG513" s="501"/>
      <c r="IH513" s="501"/>
      <c r="II513" s="501"/>
      <c r="IJ513" s="501"/>
      <c r="IK513" s="505"/>
      <c r="IL513" s="503"/>
      <c r="IO513" s="659"/>
      <c r="IP513" s="660"/>
      <c r="IQ513" s="661"/>
      <c r="IR513" s="662"/>
      <c r="IS513" s="663"/>
      <c r="IT513" s="664"/>
      <c r="IU513" s="1326"/>
      <c r="IV513" s="497"/>
      <c r="IW513" s="497"/>
      <c r="IX513" s="501"/>
      <c r="IY513" s="501"/>
      <c r="IZ513" s="501"/>
      <c r="JA513" s="501"/>
      <c r="JB513" s="505"/>
      <c r="JC513" s="503"/>
      <c r="JF513" s="659"/>
      <c r="JG513" s="660"/>
      <c r="JH513" s="661"/>
      <c r="JI513" s="662"/>
      <c r="JJ513" s="663"/>
      <c r="JK513" s="664"/>
      <c r="JL513" s="1326"/>
      <c r="JM513" s="497"/>
      <c r="JN513" s="497"/>
      <c r="JO513" s="501"/>
      <c r="JP513" s="501"/>
      <c r="JQ513" s="501"/>
      <c r="JR513" s="501"/>
      <c r="JS513" s="505"/>
      <c r="JT513" s="503"/>
      <c r="JW513" s="659"/>
      <c r="JX513" s="660"/>
      <c r="JY513" s="661"/>
      <c r="JZ513" s="662"/>
      <c r="KA513" s="663"/>
      <c r="KB513" s="664"/>
      <c r="KC513" s="1326"/>
      <c r="KD513" s="497"/>
      <c r="KE513" s="497"/>
      <c r="KF513" s="501"/>
      <c r="KG513" s="501"/>
      <c r="KH513" s="501"/>
      <c r="KI513" s="501"/>
      <c r="KJ513" s="505"/>
      <c r="KK513" s="503"/>
      <c r="KN513" s="659"/>
      <c r="KO513" s="660"/>
      <c r="KP513" s="661"/>
      <c r="KQ513" s="662"/>
      <c r="KR513" s="663"/>
      <c r="KS513" s="664"/>
      <c r="KT513" s="1326"/>
      <c r="KU513" s="497"/>
      <c r="KV513" s="497"/>
      <c r="KW513" s="501"/>
      <c r="KX513" s="501"/>
      <c r="KY513" s="501"/>
      <c r="KZ513" s="501"/>
      <c r="LA513" s="505"/>
      <c r="LB513" s="503"/>
      <c r="LE513" s="659"/>
      <c r="LF513" s="660"/>
      <c r="LG513" s="661"/>
      <c r="LH513" s="662"/>
      <c r="LI513" s="663"/>
      <c r="LJ513" s="664"/>
      <c r="LK513" s="1326"/>
      <c r="LL513" s="497"/>
      <c r="LM513" s="497"/>
      <c r="LN513" s="501"/>
      <c r="LO513" s="501"/>
      <c r="LP513" s="501"/>
      <c r="LQ513" s="501"/>
      <c r="LR513" s="505"/>
      <c r="LS513" s="503"/>
      <c r="LV513" s="659"/>
      <c r="LW513" s="660"/>
      <c r="LX513" s="661"/>
      <c r="LY513" s="662"/>
      <c r="LZ513" s="663"/>
      <c r="MA513" s="664"/>
      <c r="MB513" s="1326"/>
      <c r="MC513" s="497"/>
      <c r="MD513" s="497"/>
      <c r="ME513" s="501"/>
      <c r="MF513" s="501"/>
      <c r="MG513" s="501"/>
      <c r="MH513" s="501"/>
      <c r="MI513" s="505"/>
      <c r="MJ513" s="503"/>
      <c r="MM513" s="659"/>
      <c r="MN513" s="660"/>
      <c r="MO513" s="661"/>
      <c r="MP513" s="662"/>
      <c r="MQ513" s="663"/>
      <c r="MR513" s="664"/>
      <c r="MS513" s="1326"/>
      <c r="MT513" s="497"/>
      <c r="MU513" s="497"/>
      <c r="MV513" s="501"/>
      <c r="MW513" s="501"/>
      <c r="MX513" s="501"/>
      <c r="MY513" s="501"/>
      <c r="MZ513" s="505"/>
      <c r="NA513" s="503"/>
      <c r="ND513" s="659"/>
      <c r="NE513" s="660"/>
      <c r="NF513" s="661"/>
      <c r="NG513" s="662"/>
      <c r="NH513" s="663"/>
      <c r="NI513" s="664"/>
      <c r="NJ513" s="1326"/>
      <c r="NK513" s="497"/>
      <c r="NL513" s="497"/>
      <c r="NM513" s="501"/>
      <c r="NN513" s="501"/>
      <c r="NO513" s="501"/>
      <c r="NP513" s="501"/>
      <c r="NQ513" s="505"/>
      <c r="NR513" s="503"/>
      <c r="NU513" s="659"/>
      <c r="NV513" s="660"/>
      <c r="NW513" s="661"/>
      <c r="NX513" s="662"/>
      <c r="NY513" s="663"/>
      <c r="NZ513" s="664"/>
      <c r="OA513" s="1326"/>
      <c r="OB513" s="497"/>
      <c r="OC513" s="497"/>
      <c r="OD513" s="501"/>
      <c r="OE513" s="501"/>
      <c r="OF513" s="501"/>
      <c r="OG513" s="501"/>
      <c r="OH513" s="505"/>
      <c r="OI513" s="503"/>
      <c r="OL513" s="659"/>
      <c r="OM513" s="660"/>
      <c r="ON513" s="661"/>
      <c r="OO513" s="662"/>
      <c r="OP513" s="663"/>
      <c r="OQ513" s="664"/>
      <c r="OR513" s="1326"/>
      <c r="OS513" s="497"/>
      <c r="OT513" s="497"/>
      <c r="OU513" s="501"/>
      <c r="OV513" s="501"/>
      <c r="OW513" s="501"/>
      <c r="OX513" s="501"/>
      <c r="OY513" s="505"/>
      <c r="OZ513" s="503"/>
      <c r="PC513" s="659"/>
      <c r="PD513" s="660"/>
      <c r="PE513" s="661"/>
      <c r="PF513" s="662"/>
      <c r="PG513" s="663"/>
      <c r="PH513" s="664"/>
      <c r="PI513" s="1326"/>
      <c r="PJ513" s="497"/>
      <c r="PK513" s="497"/>
      <c r="PL513" s="501"/>
      <c r="PM513" s="501"/>
      <c r="PN513" s="501"/>
      <c r="PO513" s="501"/>
      <c r="PP513" s="505"/>
      <c r="PQ513" s="503"/>
      <c r="PT513" s="659"/>
      <c r="PU513" s="660"/>
      <c r="PV513" s="661"/>
      <c r="PW513" s="662"/>
      <c r="PX513" s="663"/>
      <c r="PY513" s="664"/>
      <c r="PZ513" s="1326"/>
      <c r="QA513" s="497"/>
      <c r="QB513" s="497"/>
      <c r="QC513" s="501"/>
      <c r="QD513" s="501"/>
      <c r="QE513" s="501"/>
      <c r="QF513" s="501"/>
      <c r="QG513" s="505"/>
      <c r="QH513" s="503"/>
      <c r="QK513" s="659"/>
      <c r="QL513" s="660"/>
      <c r="QM513" s="661"/>
      <c r="QN513" s="662"/>
      <c r="QO513" s="663"/>
      <c r="QP513" s="664"/>
      <c r="QQ513" s="1326"/>
      <c r="QR513" s="497"/>
      <c r="QS513" s="497"/>
      <c r="QT513" s="501"/>
      <c r="QU513" s="501"/>
      <c r="QV513" s="501"/>
      <c r="QW513" s="501"/>
      <c r="QX513" s="505"/>
      <c r="QY513" s="503"/>
      <c r="RB513" s="428"/>
      <c r="RC513" s="436"/>
      <c r="RD513" s="440"/>
      <c r="RE513" s="406"/>
      <c r="RF513" s="438"/>
      <c r="RG513" s="439"/>
      <c r="RH513" s="439"/>
      <c r="RI513" s="497"/>
      <c r="RJ513" s="497"/>
      <c r="RK513" s="501"/>
      <c r="RL513" s="501"/>
      <c r="RM513" s="501"/>
      <c r="RN513" s="501"/>
      <c r="RO513" s="505"/>
      <c r="RP513" s="503"/>
      <c r="RS513" s="428"/>
      <c r="RT513" s="436"/>
      <c r="RU513" s="440"/>
      <c r="RV513" s="406"/>
      <c r="RW513" s="438"/>
      <c r="RX513" s="439"/>
      <c r="RY513" s="439"/>
      <c r="RZ513" s="497"/>
      <c r="SA513" s="497"/>
      <c r="SB513" s="501"/>
      <c r="SC513" s="501"/>
      <c r="SD513" s="501"/>
      <c r="SE513" s="501"/>
      <c r="SF513" s="505"/>
      <c r="SG513" s="503"/>
      <c r="SJ513" s="428"/>
      <c r="SK513" s="436"/>
      <c r="SL513" s="440"/>
      <c r="SM513" s="406"/>
      <c r="SN513" s="438"/>
      <c r="SO513" s="439"/>
      <c r="SP513" s="439"/>
      <c r="SQ513" s="497"/>
      <c r="SR513" s="497"/>
      <c r="SS513" s="501"/>
      <c r="ST513" s="501"/>
      <c r="SU513" s="501"/>
      <c r="SV513" s="501"/>
      <c r="SW513" s="505"/>
      <c r="SX513" s="503"/>
    </row>
    <row r="514" spans="2:518" ht="18.75" hidden="1" customHeight="1" thickTop="1" thickBot="1">
      <c r="B514" s="577"/>
      <c r="C514" s="578"/>
      <c r="D514" s="579"/>
      <c r="E514" s="580"/>
      <c r="F514" s="581"/>
      <c r="G514" s="585"/>
      <c r="H514" s="595"/>
      <c r="K514" s="577"/>
      <c r="L514" s="767"/>
      <c r="M514" s="579"/>
      <c r="N514" s="580"/>
      <c r="O514" s="581"/>
      <c r="P514" s="585"/>
      <c r="Q514" s="1326"/>
      <c r="R514" s="497"/>
      <c r="S514" s="497"/>
      <c r="T514" s="498"/>
      <c r="U514" s="498"/>
      <c r="V514" s="498"/>
      <c r="W514" s="498"/>
      <c r="X514" s="504"/>
      <c r="Y514" s="500"/>
      <c r="Z514" s="486"/>
      <c r="AA514" s="486"/>
      <c r="AB514" s="577"/>
      <c r="AC514" s="767"/>
      <c r="AD514" s="579"/>
      <c r="AE514" s="580"/>
      <c r="AF514" s="581"/>
      <c r="AG514" s="585"/>
      <c r="AH514" s="1326"/>
      <c r="AI514" s="497"/>
      <c r="AJ514" s="497"/>
      <c r="AK514" s="498"/>
      <c r="AL514" s="498"/>
      <c r="AM514" s="498"/>
      <c r="AN514" s="498"/>
      <c r="AO514" s="504"/>
      <c r="AP514" s="500"/>
      <c r="AQ514" s="486"/>
      <c r="AR514" s="486"/>
      <c r="AS514" s="577"/>
      <c r="AT514" s="767"/>
      <c r="AU514" s="579"/>
      <c r="AV514" s="580"/>
      <c r="AW514" s="581"/>
      <c r="AX514" s="585"/>
      <c r="AY514" s="1326"/>
      <c r="AZ514" s="497"/>
      <c r="BA514" s="497"/>
      <c r="BB514" s="498"/>
      <c r="BC514" s="498"/>
      <c r="BD514" s="498"/>
      <c r="BE514" s="498"/>
      <c r="BF514" s="504"/>
      <c r="BG514" s="500"/>
      <c r="BJ514" s="577"/>
      <c r="BK514" s="767"/>
      <c r="BL514" s="579"/>
      <c r="BM514" s="580"/>
      <c r="BN514" s="581"/>
      <c r="BO514" s="585"/>
      <c r="BP514" s="1326"/>
      <c r="BQ514" s="497"/>
      <c r="BR514" s="497"/>
      <c r="BS514" s="498"/>
      <c r="BT514" s="498"/>
      <c r="BU514" s="498"/>
      <c r="BV514" s="498"/>
      <c r="BW514" s="504"/>
      <c r="BX514" s="500"/>
      <c r="CA514" s="577"/>
      <c r="CB514" s="767"/>
      <c r="CC514" s="579"/>
      <c r="CD514" s="580"/>
      <c r="CE514" s="581"/>
      <c r="CF514" s="585"/>
      <c r="CG514" s="1326"/>
      <c r="CH514" s="497"/>
      <c r="CI514" s="497"/>
      <c r="CJ514" s="498"/>
      <c r="CK514" s="498"/>
      <c r="CL514" s="498"/>
      <c r="CM514" s="498"/>
      <c r="CN514" s="504"/>
      <c r="CO514" s="500"/>
      <c r="CR514" s="577"/>
      <c r="CS514" s="767"/>
      <c r="CT514" s="579"/>
      <c r="CU514" s="580"/>
      <c r="CV514" s="581"/>
      <c r="CW514" s="585"/>
      <c r="CX514" s="1326"/>
      <c r="CY514" s="497"/>
      <c r="CZ514" s="497"/>
      <c r="DA514" s="498"/>
      <c r="DB514" s="498"/>
      <c r="DC514" s="498"/>
      <c r="DD514" s="498"/>
      <c r="DE514" s="504"/>
      <c r="DF514" s="500"/>
      <c r="DI514" s="577"/>
      <c r="DJ514" s="767"/>
      <c r="DK514" s="579"/>
      <c r="DL514" s="580"/>
      <c r="DM514" s="581"/>
      <c r="DN514" s="585"/>
      <c r="DO514" s="1326"/>
      <c r="DP514" s="497"/>
      <c r="DQ514" s="497"/>
      <c r="DR514" s="498"/>
      <c r="DS514" s="498"/>
      <c r="DT514" s="498"/>
      <c r="DU514" s="498"/>
      <c r="DV514" s="504"/>
      <c r="DW514" s="500"/>
      <c r="DZ514" s="577"/>
      <c r="EA514" s="767"/>
      <c r="EB514" s="579"/>
      <c r="EC514" s="580"/>
      <c r="ED514" s="581"/>
      <c r="EE514" s="585"/>
      <c r="EF514" s="1326"/>
      <c r="EG514" s="497"/>
      <c r="EH514" s="497"/>
      <c r="EI514" s="498"/>
      <c r="EJ514" s="498"/>
      <c r="EK514" s="498"/>
      <c r="EL514" s="498"/>
      <c r="EM514" s="504"/>
      <c r="EN514" s="500"/>
      <c r="EQ514" s="665"/>
      <c r="ER514" s="666"/>
      <c r="ES514" s="667"/>
      <c r="ET514" s="760"/>
      <c r="EU514" s="669"/>
      <c r="EV514" s="691"/>
      <c r="EW514" s="1326"/>
      <c r="EX514" s="497" t="e">
        <f>IF(EXACT(VLOOKUP(EQ514,OFERTA_0,2,FALSE),ER514),1,0)</f>
        <v>#N/A</v>
      </c>
      <c r="EY514" s="497" t="e">
        <f>IF(EXACT(VLOOKUP(EQ514,OFERTA_0,3,FALSE),ES514),1,0)</f>
        <v>#N/A</v>
      </c>
      <c r="EZ514" s="498" t="e">
        <f>IF(EXACT(VLOOKUP(EQ514,OFERTA_0,4,FALSE),ET514),1,0)</f>
        <v>#N/A</v>
      </c>
      <c r="FA514" s="498">
        <f t="shared" ref="FA514:FA518" si="10640">IF(EU514=0,0,1)</f>
        <v>0</v>
      </c>
      <c r="FB514" s="498">
        <f t="shared" ref="FB514:FB518" si="10641">IF(EV514=0,0,1)</f>
        <v>0</v>
      </c>
      <c r="FC514" s="498" t="e">
        <f t="shared" ref="FC514:FC518" si="10642">PRODUCT(EX514:FB514)</f>
        <v>#N/A</v>
      </c>
      <c r="FD514" s="504">
        <f t="shared" ref="FD514:FD518" si="10643">ROUND(EV514,0)</f>
        <v>0</v>
      </c>
      <c r="FE514" s="500">
        <f t="shared" ref="FE514:FE518" si="10644">EV514-FD514</f>
        <v>0</v>
      </c>
      <c r="FH514" s="665"/>
      <c r="FI514" s="666"/>
      <c r="FJ514" s="667"/>
      <c r="FK514" s="760"/>
      <c r="FL514" s="669"/>
      <c r="FM514" s="691"/>
      <c r="FN514" s="1326"/>
      <c r="FO514" s="497" t="e">
        <f>IF(EXACT(VLOOKUP(FH514,OFERTA_0,2,FALSE),FI514),1,0)</f>
        <v>#N/A</v>
      </c>
      <c r="FP514" s="497" t="e">
        <f>IF(EXACT(VLOOKUP(FH514,OFERTA_0,3,FALSE),FJ514),1,0)</f>
        <v>#N/A</v>
      </c>
      <c r="FQ514" s="498" t="e">
        <f>IF(EXACT(VLOOKUP(FH514,OFERTA_0,4,FALSE),FK514),1,0)</f>
        <v>#N/A</v>
      </c>
      <c r="FR514" s="498">
        <f t="shared" ref="FR514:FR518" si="10645">IF(FL514=0,0,1)</f>
        <v>0</v>
      </c>
      <c r="FS514" s="498">
        <f t="shared" ref="FS514:FS518" si="10646">IF(FM514=0,0,1)</f>
        <v>0</v>
      </c>
      <c r="FT514" s="498" t="e">
        <f t="shared" ref="FT514:FT518" si="10647">PRODUCT(FO514:FS514)</f>
        <v>#N/A</v>
      </c>
      <c r="FU514" s="504">
        <f t="shared" ref="FU514:FU518" si="10648">ROUND(FM514,0)</f>
        <v>0</v>
      </c>
      <c r="FV514" s="500">
        <f t="shared" ref="FV514:FV518" si="10649">FM514-FU514</f>
        <v>0</v>
      </c>
      <c r="FY514" s="665"/>
      <c r="FZ514" s="666"/>
      <c r="GA514" s="667"/>
      <c r="GB514" s="760"/>
      <c r="GC514" s="669"/>
      <c r="GD514" s="691"/>
      <c r="GE514" s="1326"/>
      <c r="GF514" s="497" t="e">
        <f>IF(EXACT(VLOOKUP(FY514,OFERTA_0,2,FALSE),FZ514),1,0)</f>
        <v>#N/A</v>
      </c>
      <c r="GG514" s="497" t="e">
        <f>IF(EXACT(VLOOKUP(FY514,OFERTA_0,3,FALSE),GA514),1,0)</f>
        <v>#N/A</v>
      </c>
      <c r="GH514" s="498" t="e">
        <f>IF(EXACT(VLOOKUP(FY514,OFERTA_0,4,FALSE),GB514),1,0)</f>
        <v>#N/A</v>
      </c>
      <c r="GI514" s="498">
        <f t="shared" ref="GI514:GI518" si="10650">IF(GC514=0,0,1)</f>
        <v>0</v>
      </c>
      <c r="GJ514" s="498">
        <f t="shared" ref="GJ514:GJ518" si="10651">IF(GD514=0,0,1)</f>
        <v>0</v>
      </c>
      <c r="GK514" s="498" t="e">
        <f t="shared" ref="GK514:GK518" si="10652">PRODUCT(GF514:GJ514)</f>
        <v>#N/A</v>
      </c>
      <c r="GL514" s="504">
        <f t="shared" ref="GL514:GL518" si="10653">ROUND(GD514,0)</f>
        <v>0</v>
      </c>
      <c r="GM514" s="500">
        <f t="shared" ref="GM514:GM518" si="10654">GD514-GL514</f>
        <v>0</v>
      </c>
      <c r="GP514" s="665"/>
      <c r="GQ514" s="666"/>
      <c r="GR514" s="667"/>
      <c r="GS514" s="760"/>
      <c r="GT514" s="669"/>
      <c r="GU514" s="691"/>
      <c r="GV514" s="1326"/>
      <c r="GW514" s="497" t="e">
        <f>IF(EXACT(VLOOKUP(GP514,OFERTA_0,2,FALSE),GQ514),1,0)</f>
        <v>#N/A</v>
      </c>
      <c r="GX514" s="497" t="e">
        <f>IF(EXACT(VLOOKUP(GP514,OFERTA_0,3,FALSE),GR514),1,0)</f>
        <v>#N/A</v>
      </c>
      <c r="GY514" s="498" t="e">
        <f>IF(EXACT(VLOOKUP(GP514,OFERTA_0,4,FALSE),GS514),1,0)</f>
        <v>#N/A</v>
      </c>
      <c r="GZ514" s="498">
        <f t="shared" ref="GZ514:GZ518" si="10655">IF(GT514=0,0,1)</f>
        <v>0</v>
      </c>
      <c r="HA514" s="498">
        <f t="shared" ref="HA514:HA518" si="10656">IF(GU514=0,0,1)</f>
        <v>0</v>
      </c>
      <c r="HB514" s="498" t="e">
        <f t="shared" ref="HB514:HB518" si="10657">PRODUCT(GW514:HA514)</f>
        <v>#N/A</v>
      </c>
      <c r="HC514" s="504">
        <f t="shared" ref="HC514:HC518" si="10658">ROUND(GU514,0)</f>
        <v>0</v>
      </c>
      <c r="HD514" s="500">
        <f t="shared" ref="HD514:HD518" si="10659">GU514-HC514</f>
        <v>0</v>
      </c>
      <c r="HG514" s="665"/>
      <c r="HH514" s="666"/>
      <c r="HI514" s="667"/>
      <c r="HJ514" s="760"/>
      <c r="HK514" s="669"/>
      <c r="HL514" s="691"/>
      <c r="HM514" s="1326"/>
      <c r="HN514" s="497" t="e">
        <f>IF(EXACT(VLOOKUP(HG514,OFERTA_0,2,FALSE),HH514),1,0)</f>
        <v>#N/A</v>
      </c>
      <c r="HO514" s="497" t="e">
        <f>IF(EXACT(VLOOKUP(HG514,OFERTA_0,3,FALSE),HI514),1,0)</f>
        <v>#N/A</v>
      </c>
      <c r="HP514" s="498" t="e">
        <f>IF(EXACT(VLOOKUP(HG514,OFERTA_0,4,FALSE),HJ514),1,0)</f>
        <v>#N/A</v>
      </c>
      <c r="HQ514" s="498">
        <f t="shared" ref="HQ514:HQ518" si="10660">IF(HK514=0,0,1)</f>
        <v>0</v>
      </c>
      <c r="HR514" s="498">
        <f t="shared" ref="HR514:HR518" si="10661">IF(HL514=0,0,1)</f>
        <v>0</v>
      </c>
      <c r="HS514" s="498" t="e">
        <f t="shared" ref="HS514:HS518" si="10662">PRODUCT(HN514:HR514)</f>
        <v>#N/A</v>
      </c>
      <c r="HT514" s="504">
        <f t="shared" ref="HT514:HT518" si="10663">ROUND(HL514,0)</f>
        <v>0</v>
      </c>
      <c r="HU514" s="500">
        <f t="shared" ref="HU514:HU518" si="10664">HL514-HT514</f>
        <v>0</v>
      </c>
      <c r="HX514" s="665"/>
      <c r="HY514" s="666"/>
      <c r="HZ514" s="667"/>
      <c r="IA514" s="760"/>
      <c r="IB514" s="669"/>
      <c r="IC514" s="691"/>
      <c r="ID514" s="1326"/>
      <c r="IE514" s="497" t="e">
        <f>IF(EXACT(VLOOKUP(HX514,OFERTA_0,2,FALSE),HY514),1,0)</f>
        <v>#N/A</v>
      </c>
      <c r="IF514" s="497" t="e">
        <f>IF(EXACT(VLOOKUP(HX514,OFERTA_0,3,FALSE),HZ514),1,0)</f>
        <v>#N/A</v>
      </c>
      <c r="IG514" s="498" t="e">
        <f>IF(EXACT(VLOOKUP(HX514,OFERTA_0,4,FALSE),IA514),1,0)</f>
        <v>#N/A</v>
      </c>
      <c r="IH514" s="498">
        <f t="shared" ref="IH514:IH518" si="10665">IF(IB514=0,0,1)</f>
        <v>0</v>
      </c>
      <c r="II514" s="498">
        <f t="shared" ref="II514:II518" si="10666">IF(IC514=0,0,1)</f>
        <v>0</v>
      </c>
      <c r="IJ514" s="498" t="e">
        <f t="shared" ref="IJ514:IJ518" si="10667">PRODUCT(IE514:II514)</f>
        <v>#N/A</v>
      </c>
      <c r="IK514" s="504">
        <f t="shared" ref="IK514:IK518" si="10668">ROUND(IC514,0)</f>
        <v>0</v>
      </c>
      <c r="IL514" s="500">
        <f t="shared" ref="IL514:IL518" si="10669">IC514-IK514</f>
        <v>0</v>
      </c>
      <c r="IO514" s="665"/>
      <c r="IP514" s="666"/>
      <c r="IQ514" s="667"/>
      <c r="IR514" s="760"/>
      <c r="IS514" s="669"/>
      <c r="IT514" s="691"/>
      <c r="IU514" s="1326"/>
      <c r="IV514" s="497" t="e">
        <f>IF(EXACT(VLOOKUP(IO514,OFERTA_0,2,FALSE),IP514),1,0)</f>
        <v>#N/A</v>
      </c>
      <c r="IW514" s="497" t="e">
        <f>IF(EXACT(VLOOKUP(IO514,OFERTA_0,3,FALSE),IQ514),1,0)</f>
        <v>#N/A</v>
      </c>
      <c r="IX514" s="498" t="e">
        <f>IF(EXACT(VLOOKUP(IO514,OFERTA_0,4,FALSE),IR514),1,0)</f>
        <v>#N/A</v>
      </c>
      <c r="IY514" s="498">
        <f t="shared" ref="IY514:IY518" si="10670">IF(IS514=0,0,1)</f>
        <v>0</v>
      </c>
      <c r="IZ514" s="498">
        <f t="shared" ref="IZ514:IZ518" si="10671">IF(IT514=0,0,1)</f>
        <v>0</v>
      </c>
      <c r="JA514" s="498" t="e">
        <f t="shared" ref="JA514:JA518" si="10672">PRODUCT(IV514:IZ514)</f>
        <v>#N/A</v>
      </c>
      <c r="JB514" s="504">
        <f t="shared" ref="JB514:JB518" si="10673">ROUND(IT514,0)</f>
        <v>0</v>
      </c>
      <c r="JC514" s="500">
        <f t="shared" ref="JC514:JC518" si="10674">IT514-JB514</f>
        <v>0</v>
      </c>
      <c r="JF514" s="665"/>
      <c r="JG514" s="666"/>
      <c r="JH514" s="667"/>
      <c r="JI514" s="760"/>
      <c r="JJ514" s="669"/>
      <c r="JK514" s="691"/>
      <c r="JL514" s="1326"/>
      <c r="JM514" s="497" t="e">
        <f>IF(EXACT(VLOOKUP(JF514,OFERTA_0,2,FALSE),JG514),1,0)</f>
        <v>#N/A</v>
      </c>
      <c r="JN514" s="497" t="e">
        <f>IF(EXACT(VLOOKUP(JF514,OFERTA_0,3,FALSE),JH514),1,0)</f>
        <v>#N/A</v>
      </c>
      <c r="JO514" s="498" t="e">
        <f>IF(EXACT(VLOOKUP(JF514,OFERTA_0,4,FALSE),JI514),1,0)</f>
        <v>#N/A</v>
      </c>
      <c r="JP514" s="498">
        <f t="shared" ref="JP514:JP518" si="10675">IF(JJ514=0,0,1)</f>
        <v>0</v>
      </c>
      <c r="JQ514" s="498">
        <f t="shared" ref="JQ514:JQ518" si="10676">IF(JK514=0,0,1)</f>
        <v>0</v>
      </c>
      <c r="JR514" s="498" t="e">
        <f t="shared" ref="JR514:JR518" si="10677">PRODUCT(JM514:JQ514)</f>
        <v>#N/A</v>
      </c>
      <c r="JS514" s="504">
        <f t="shared" ref="JS514:JS518" si="10678">ROUND(JK514,0)</f>
        <v>0</v>
      </c>
      <c r="JT514" s="500">
        <f t="shared" ref="JT514:JT518" si="10679">JK514-JS514</f>
        <v>0</v>
      </c>
      <c r="JW514" s="665"/>
      <c r="JX514" s="666"/>
      <c r="JY514" s="667"/>
      <c r="JZ514" s="760"/>
      <c r="KA514" s="669"/>
      <c r="KB514" s="691"/>
      <c r="KC514" s="1326"/>
      <c r="KD514" s="497" t="e">
        <f>IF(EXACT(VLOOKUP(JW514,OFERTA_0,2,FALSE),JX514),1,0)</f>
        <v>#N/A</v>
      </c>
      <c r="KE514" s="497" t="e">
        <f>IF(EXACT(VLOOKUP(JW514,OFERTA_0,3,FALSE),JY514),1,0)</f>
        <v>#N/A</v>
      </c>
      <c r="KF514" s="498" t="e">
        <f>IF(EXACT(VLOOKUP(JW514,OFERTA_0,4,FALSE),JZ514),1,0)</f>
        <v>#N/A</v>
      </c>
      <c r="KG514" s="498">
        <f t="shared" ref="KG514:KG518" si="10680">IF(KA514=0,0,1)</f>
        <v>0</v>
      </c>
      <c r="KH514" s="498">
        <f t="shared" ref="KH514:KH518" si="10681">IF(KB514=0,0,1)</f>
        <v>0</v>
      </c>
      <c r="KI514" s="498" t="e">
        <f t="shared" ref="KI514:KI518" si="10682">PRODUCT(KD514:KH514)</f>
        <v>#N/A</v>
      </c>
      <c r="KJ514" s="504">
        <f t="shared" ref="KJ514:KJ518" si="10683">ROUND(KB514,0)</f>
        <v>0</v>
      </c>
      <c r="KK514" s="500">
        <f t="shared" ref="KK514:KK518" si="10684">KB514-KJ514</f>
        <v>0</v>
      </c>
      <c r="KN514" s="665"/>
      <c r="KO514" s="666"/>
      <c r="KP514" s="667"/>
      <c r="KQ514" s="760"/>
      <c r="KR514" s="669"/>
      <c r="KS514" s="691"/>
      <c r="KT514" s="1326"/>
      <c r="KU514" s="497" t="e">
        <f>IF(EXACT(VLOOKUP(KN514,OFERTA_0,2,FALSE),KO514),1,0)</f>
        <v>#N/A</v>
      </c>
      <c r="KV514" s="497" t="e">
        <f>IF(EXACT(VLOOKUP(KN514,OFERTA_0,3,FALSE),KP514),1,0)</f>
        <v>#N/A</v>
      </c>
      <c r="KW514" s="498" t="e">
        <f>IF(EXACT(VLOOKUP(KN514,OFERTA_0,4,FALSE),KQ514),1,0)</f>
        <v>#N/A</v>
      </c>
      <c r="KX514" s="498">
        <f t="shared" ref="KX514:KX518" si="10685">IF(KR514=0,0,1)</f>
        <v>0</v>
      </c>
      <c r="KY514" s="498">
        <f t="shared" ref="KY514:KY518" si="10686">IF(KS514=0,0,1)</f>
        <v>0</v>
      </c>
      <c r="KZ514" s="498" t="e">
        <f t="shared" ref="KZ514:KZ518" si="10687">PRODUCT(KU514:KY514)</f>
        <v>#N/A</v>
      </c>
      <c r="LA514" s="504">
        <f t="shared" ref="LA514:LA518" si="10688">ROUND(KS514,0)</f>
        <v>0</v>
      </c>
      <c r="LB514" s="500">
        <f t="shared" ref="LB514:LB518" si="10689">KS514-LA514</f>
        <v>0</v>
      </c>
      <c r="LE514" s="665"/>
      <c r="LF514" s="666"/>
      <c r="LG514" s="667"/>
      <c r="LH514" s="760"/>
      <c r="LI514" s="669"/>
      <c r="LJ514" s="691"/>
      <c r="LK514" s="1326"/>
      <c r="LL514" s="497" t="e">
        <f>IF(EXACT(VLOOKUP(LE514,OFERTA_0,2,FALSE),LF514),1,0)</f>
        <v>#N/A</v>
      </c>
      <c r="LM514" s="497" t="e">
        <f>IF(EXACT(VLOOKUP(LE514,OFERTA_0,3,FALSE),LG514),1,0)</f>
        <v>#N/A</v>
      </c>
      <c r="LN514" s="498" t="e">
        <f>IF(EXACT(VLOOKUP(LE514,OFERTA_0,4,FALSE),LH514),1,0)</f>
        <v>#N/A</v>
      </c>
      <c r="LO514" s="498">
        <f t="shared" ref="LO514:LO518" si="10690">IF(LI514=0,0,1)</f>
        <v>0</v>
      </c>
      <c r="LP514" s="498">
        <f t="shared" ref="LP514:LP518" si="10691">IF(LJ514=0,0,1)</f>
        <v>0</v>
      </c>
      <c r="LQ514" s="498" t="e">
        <f t="shared" ref="LQ514:LQ518" si="10692">PRODUCT(LL514:LP514)</f>
        <v>#N/A</v>
      </c>
      <c r="LR514" s="504">
        <f t="shared" ref="LR514:LR518" si="10693">ROUND(LJ514,0)</f>
        <v>0</v>
      </c>
      <c r="LS514" s="500">
        <f t="shared" ref="LS514:LS518" si="10694">LJ514-LR514</f>
        <v>0</v>
      </c>
      <c r="LV514" s="665"/>
      <c r="LW514" s="666"/>
      <c r="LX514" s="667"/>
      <c r="LY514" s="760"/>
      <c r="LZ514" s="669"/>
      <c r="MA514" s="691"/>
      <c r="MB514" s="1326"/>
      <c r="MC514" s="497" t="e">
        <f>IF(EXACT(VLOOKUP(LV514,OFERTA_0,2,FALSE),LW514),1,0)</f>
        <v>#N/A</v>
      </c>
      <c r="MD514" s="497" t="e">
        <f>IF(EXACT(VLOOKUP(LV514,OFERTA_0,3,FALSE),LX514),1,0)</f>
        <v>#N/A</v>
      </c>
      <c r="ME514" s="498" t="e">
        <f>IF(EXACT(VLOOKUP(LV514,OFERTA_0,4,FALSE),LY514),1,0)</f>
        <v>#N/A</v>
      </c>
      <c r="MF514" s="498">
        <f t="shared" ref="MF514:MF518" si="10695">IF(LZ514=0,0,1)</f>
        <v>0</v>
      </c>
      <c r="MG514" s="498">
        <f t="shared" ref="MG514:MG518" si="10696">IF(MA514=0,0,1)</f>
        <v>0</v>
      </c>
      <c r="MH514" s="498" t="e">
        <f t="shared" ref="MH514:MH518" si="10697">PRODUCT(MC514:MG514)</f>
        <v>#N/A</v>
      </c>
      <c r="MI514" s="504">
        <f t="shared" ref="MI514:MI518" si="10698">ROUND(MA514,0)</f>
        <v>0</v>
      </c>
      <c r="MJ514" s="500">
        <f t="shared" ref="MJ514:MJ518" si="10699">MA514-MI514</f>
        <v>0</v>
      </c>
      <c r="MM514" s="665"/>
      <c r="MN514" s="666"/>
      <c r="MO514" s="667"/>
      <c r="MP514" s="760"/>
      <c r="MQ514" s="669"/>
      <c r="MR514" s="691"/>
      <c r="MS514" s="1326"/>
      <c r="MT514" s="497" t="e">
        <f>IF(EXACT(VLOOKUP(MM514,OFERTA_0,2,FALSE),MN514),1,0)</f>
        <v>#N/A</v>
      </c>
      <c r="MU514" s="497" t="e">
        <f>IF(EXACT(VLOOKUP(MM514,OFERTA_0,3,FALSE),MO514),1,0)</f>
        <v>#N/A</v>
      </c>
      <c r="MV514" s="498" t="e">
        <f>IF(EXACT(VLOOKUP(MM514,OFERTA_0,4,FALSE),MP514),1,0)</f>
        <v>#N/A</v>
      </c>
      <c r="MW514" s="498">
        <f t="shared" ref="MW514:MW518" si="10700">IF(MQ514=0,0,1)</f>
        <v>0</v>
      </c>
      <c r="MX514" s="498">
        <f t="shared" ref="MX514:MX518" si="10701">IF(MR514=0,0,1)</f>
        <v>0</v>
      </c>
      <c r="MY514" s="498" t="e">
        <f t="shared" ref="MY514:MY518" si="10702">PRODUCT(MT514:MX514)</f>
        <v>#N/A</v>
      </c>
      <c r="MZ514" s="504">
        <f t="shared" ref="MZ514:MZ518" si="10703">ROUND(MR514,0)</f>
        <v>0</v>
      </c>
      <c r="NA514" s="500">
        <f t="shared" ref="NA514:NA518" si="10704">MR514-MZ514</f>
        <v>0</v>
      </c>
      <c r="ND514" s="665"/>
      <c r="NE514" s="666"/>
      <c r="NF514" s="667"/>
      <c r="NG514" s="760"/>
      <c r="NH514" s="669"/>
      <c r="NI514" s="691"/>
      <c r="NJ514" s="1326"/>
      <c r="NK514" s="497" t="e">
        <f>IF(EXACT(VLOOKUP(ND514,OFERTA_0,2,FALSE),NE514),1,0)</f>
        <v>#N/A</v>
      </c>
      <c r="NL514" s="497" t="e">
        <f>IF(EXACT(VLOOKUP(ND514,OFERTA_0,3,FALSE),NF514),1,0)</f>
        <v>#N/A</v>
      </c>
      <c r="NM514" s="498" t="e">
        <f>IF(EXACT(VLOOKUP(ND514,OFERTA_0,4,FALSE),NG514),1,0)</f>
        <v>#N/A</v>
      </c>
      <c r="NN514" s="498">
        <f t="shared" ref="NN514:NN518" si="10705">IF(NH514=0,0,1)</f>
        <v>0</v>
      </c>
      <c r="NO514" s="498">
        <f t="shared" ref="NO514:NO518" si="10706">IF(NI514=0,0,1)</f>
        <v>0</v>
      </c>
      <c r="NP514" s="498" t="e">
        <f t="shared" ref="NP514:NP518" si="10707">PRODUCT(NK514:NO514)</f>
        <v>#N/A</v>
      </c>
      <c r="NQ514" s="504">
        <f t="shared" ref="NQ514:NQ518" si="10708">ROUND(NI514,0)</f>
        <v>0</v>
      </c>
      <c r="NR514" s="500">
        <f t="shared" ref="NR514:NR518" si="10709">NI514-NQ514</f>
        <v>0</v>
      </c>
      <c r="NU514" s="665"/>
      <c r="NV514" s="666"/>
      <c r="NW514" s="667"/>
      <c r="NX514" s="760"/>
      <c r="NY514" s="669"/>
      <c r="NZ514" s="691"/>
      <c r="OA514" s="1326"/>
      <c r="OB514" s="497" t="e">
        <f>IF(EXACT(VLOOKUP(NU514,OFERTA_0,2,FALSE),NV514),1,0)</f>
        <v>#N/A</v>
      </c>
      <c r="OC514" s="497" t="e">
        <f>IF(EXACT(VLOOKUP(NU514,OFERTA_0,3,FALSE),NW514),1,0)</f>
        <v>#N/A</v>
      </c>
      <c r="OD514" s="498" t="e">
        <f>IF(EXACT(VLOOKUP(NU514,OFERTA_0,4,FALSE),NX514),1,0)</f>
        <v>#N/A</v>
      </c>
      <c r="OE514" s="498">
        <f t="shared" ref="OE514:OE518" si="10710">IF(NY514=0,0,1)</f>
        <v>0</v>
      </c>
      <c r="OF514" s="498">
        <f t="shared" ref="OF514:OF518" si="10711">IF(NZ514=0,0,1)</f>
        <v>0</v>
      </c>
      <c r="OG514" s="498" t="e">
        <f t="shared" ref="OG514:OG518" si="10712">PRODUCT(OB514:OF514)</f>
        <v>#N/A</v>
      </c>
      <c r="OH514" s="504">
        <f t="shared" ref="OH514:OH518" si="10713">ROUND(NZ514,0)</f>
        <v>0</v>
      </c>
      <c r="OI514" s="500">
        <f t="shared" ref="OI514:OI518" si="10714">NZ514-OH514</f>
        <v>0</v>
      </c>
      <c r="OL514" s="665"/>
      <c r="OM514" s="666"/>
      <c r="ON514" s="667"/>
      <c r="OO514" s="760"/>
      <c r="OP514" s="669"/>
      <c r="OQ514" s="691"/>
      <c r="OR514" s="1326"/>
      <c r="OS514" s="497" t="e">
        <f>IF(EXACT(VLOOKUP(OL514,OFERTA_0,2,FALSE),OM514),1,0)</f>
        <v>#N/A</v>
      </c>
      <c r="OT514" s="497" t="e">
        <f>IF(EXACT(VLOOKUP(OL514,OFERTA_0,3,FALSE),ON514),1,0)</f>
        <v>#N/A</v>
      </c>
      <c r="OU514" s="498" t="e">
        <f>IF(EXACT(VLOOKUP(OL514,OFERTA_0,4,FALSE),OO514),1,0)</f>
        <v>#N/A</v>
      </c>
      <c r="OV514" s="498">
        <f t="shared" ref="OV514:OV518" si="10715">IF(OP514=0,0,1)</f>
        <v>0</v>
      </c>
      <c r="OW514" s="498">
        <f t="shared" ref="OW514:OW518" si="10716">IF(OQ514=0,0,1)</f>
        <v>0</v>
      </c>
      <c r="OX514" s="498" t="e">
        <f t="shared" ref="OX514:OX518" si="10717">PRODUCT(OS514:OW514)</f>
        <v>#N/A</v>
      </c>
      <c r="OY514" s="504">
        <f t="shared" ref="OY514:OY518" si="10718">ROUND(OQ514,0)</f>
        <v>0</v>
      </c>
      <c r="OZ514" s="500">
        <f t="shared" ref="OZ514:OZ518" si="10719">OQ514-OY514</f>
        <v>0</v>
      </c>
      <c r="PC514" s="665"/>
      <c r="PD514" s="666"/>
      <c r="PE514" s="667"/>
      <c r="PF514" s="760"/>
      <c r="PG514" s="669"/>
      <c r="PH514" s="691"/>
      <c r="PI514" s="1326"/>
      <c r="PJ514" s="497" t="e">
        <f>IF(EXACT(VLOOKUP(PC514,OFERTA_0,2,FALSE),PD514),1,0)</f>
        <v>#N/A</v>
      </c>
      <c r="PK514" s="497" t="e">
        <f>IF(EXACT(VLOOKUP(PC514,OFERTA_0,3,FALSE),PE514),1,0)</f>
        <v>#N/A</v>
      </c>
      <c r="PL514" s="498" t="e">
        <f>IF(EXACT(VLOOKUP(PC514,OFERTA_0,4,FALSE),PF514),1,0)</f>
        <v>#N/A</v>
      </c>
      <c r="PM514" s="498">
        <f t="shared" ref="PM514:PM518" si="10720">IF(PG514=0,0,1)</f>
        <v>0</v>
      </c>
      <c r="PN514" s="498">
        <f t="shared" ref="PN514:PN518" si="10721">IF(PH514=0,0,1)</f>
        <v>0</v>
      </c>
      <c r="PO514" s="498" t="e">
        <f t="shared" ref="PO514:PO518" si="10722">PRODUCT(PJ514:PN514)</f>
        <v>#N/A</v>
      </c>
      <c r="PP514" s="504">
        <f t="shared" ref="PP514:PP518" si="10723">ROUND(PH514,0)</f>
        <v>0</v>
      </c>
      <c r="PQ514" s="500">
        <f t="shared" ref="PQ514:PQ518" si="10724">PH514-PP514</f>
        <v>0</v>
      </c>
      <c r="PT514" s="665"/>
      <c r="PU514" s="666"/>
      <c r="PV514" s="667"/>
      <c r="PW514" s="760"/>
      <c r="PX514" s="669"/>
      <c r="PY514" s="691"/>
      <c r="PZ514" s="1326"/>
      <c r="QA514" s="497" t="e">
        <f>IF(EXACT(VLOOKUP(PT514,OFERTA_0,2,FALSE),PU514),1,0)</f>
        <v>#N/A</v>
      </c>
      <c r="QB514" s="497" t="e">
        <f>IF(EXACT(VLOOKUP(PT514,OFERTA_0,3,FALSE),PV514),1,0)</f>
        <v>#N/A</v>
      </c>
      <c r="QC514" s="498" t="e">
        <f>IF(EXACT(VLOOKUP(PT514,OFERTA_0,4,FALSE),PW514),1,0)</f>
        <v>#N/A</v>
      </c>
      <c r="QD514" s="498">
        <f t="shared" ref="QD514:QD518" si="10725">IF(PX514=0,0,1)</f>
        <v>0</v>
      </c>
      <c r="QE514" s="498">
        <f t="shared" ref="QE514:QE518" si="10726">IF(PY514=0,0,1)</f>
        <v>0</v>
      </c>
      <c r="QF514" s="498" t="e">
        <f t="shared" ref="QF514:QF518" si="10727">PRODUCT(QA514:QE514)</f>
        <v>#N/A</v>
      </c>
      <c r="QG514" s="504">
        <f t="shared" ref="QG514:QG518" si="10728">ROUND(PY514,0)</f>
        <v>0</v>
      </c>
      <c r="QH514" s="500">
        <f t="shared" ref="QH514:QH518" si="10729">PY514-QG514</f>
        <v>0</v>
      </c>
      <c r="QK514" s="665"/>
      <c r="QL514" s="666"/>
      <c r="QM514" s="667"/>
      <c r="QN514" s="760"/>
      <c r="QO514" s="669"/>
      <c r="QP514" s="691"/>
      <c r="QQ514" s="1326"/>
      <c r="QR514" s="497" t="e">
        <f>IF(EXACT(VLOOKUP(QK514,OFERTA_0,2,FALSE),QL514),1,0)</f>
        <v>#N/A</v>
      </c>
      <c r="QS514" s="497" t="e">
        <f>IF(EXACT(VLOOKUP(QK514,OFERTA_0,3,FALSE),QM514),1,0)</f>
        <v>#N/A</v>
      </c>
      <c r="QT514" s="498" t="e">
        <f>IF(EXACT(VLOOKUP(QK514,OFERTA_0,4,FALSE),QN514),1,0)</f>
        <v>#N/A</v>
      </c>
      <c r="QU514" s="498">
        <f t="shared" ref="QU514:QU518" si="10730">IF(QO514=0,0,1)</f>
        <v>0</v>
      </c>
      <c r="QV514" s="498">
        <f t="shared" ref="QV514:QV518" si="10731">IF(QP514=0,0,1)</f>
        <v>0</v>
      </c>
      <c r="QW514" s="498" t="e">
        <f t="shared" ref="QW514:QW518" si="10732">PRODUCT(QR514:QV514)</f>
        <v>#N/A</v>
      </c>
      <c r="QX514" s="504">
        <f t="shared" ref="QX514:QX518" si="10733">ROUND(QP514,0)</f>
        <v>0</v>
      </c>
      <c r="QY514" s="500">
        <f t="shared" ref="QY514:QY518" si="10734">QP514-QX514</f>
        <v>0</v>
      </c>
      <c r="RB514" s="428"/>
      <c r="RC514" s="436"/>
      <c r="RD514" s="440"/>
      <c r="RE514" s="406"/>
      <c r="RF514" s="438"/>
      <c r="RG514" s="439"/>
      <c r="RH514" s="439"/>
      <c r="RI514" s="497"/>
      <c r="RJ514" s="497"/>
      <c r="RK514" s="501"/>
      <c r="RL514" s="501"/>
      <c r="RM514" s="501"/>
      <c r="RN514" s="501"/>
      <c r="RO514" s="505"/>
      <c r="RP514" s="503"/>
      <c r="RS514" s="428"/>
      <c r="RT514" s="436"/>
      <c r="RU514" s="440"/>
      <c r="RV514" s="406"/>
      <c r="RW514" s="438"/>
      <c r="RX514" s="439"/>
      <c r="RY514" s="439"/>
      <c r="RZ514" s="497"/>
      <c r="SA514" s="497"/>
      <c r="SB514" s="501"/>
      <c r="SC514" s="501"/>
      <c r="SD514" s="501"/>
      <c r="SE514" s="501"/>
      <c r="SF514" s="505"/>
      <c r="SG514" s="503"/>
      <c r="SJ514" s="428"/>
      <c r="SK514" s="436"/>
      <c r="SL514" s="440"/>
      <c r="SM514" s="406"/>
      <c r="SN514" s="438"/>
      <c r="SO514" s="439"/>
      <c r="SP514" s="439"/>
      <c r="SQ514" s="497"/>
      <c r="SR514" s="497"/>
      <c r="SS514" s="501"/>
      <c r="ST514" s="501"/>
      <c r="SU514" s="501"/>
      <c r="SV514" s="501"/>
      <c r="SW514" s="505"/>
      <c r="SX514" s="503"/>
    </row>
    <row r="515" spans="2:518" ht="18.75" hidden="1" customHeight="1" thickTop="1" thickBot="1">
      <c r="B515" s="577"/>
      <c r="C515" s="578"/>
      <c r="D515" s="579"/>
      <c r="E515" s="580"/>
      <c r="F515" s="581"/>
      <c r="G515" s="585"/>
      <c r="H515" s="595"/>
      <c r="K515" s="577"/>
      <c r="L515" s="767"/>
      <c r="M515" s="579"/>
      <c r="N515" s="580"/>
      <c r="O515" s="581"/>
      <c r="P515" s="585"/>
      <c r="Q515" s="1326"/>
      <c r="R515" s="497"/>
      <c r="S515" s="497"/>
      <c r="T515" s="498"/>
      <c r="U515" s="498"/>
      <c r="V515" s="498"/>
      <c r="W515" s="498"/>
      <c r="X515" s="504"/>
      <c r="Y515" s="500"/>
      <c r="Z515" s="486"/>
      <c r="AA515" s="486"/>
      <c r="AB515" s="577"/>
      <c r="AC515" s="767"/>
      <c r="AD515" s="579"/>
      <c r="AE515" s="580"/>
      <c r="AF515" s="581"/>
      <c r="AG515" s="585"/>
      <c r="AH515" s="1326"/>
      <c r="AI515" s="497"/>
      <c r="AJ515" s="497"/>
      <c r="AK515" s="498"/>
      <c r="AL515" s="498"/>
      <c r="AM515" s="498"/>
      <c r="AN515" s="498"/>
      <c r="AO515" s="504"/>
      <c r="AP515" s="500"/>
      <c r="AQ515" s="486"/>
      <c r="AR515" s="486"/>
      <c r="AS515" s="577"/>
      <c r="AT515" s="767"/>
      <c r="AU515" s="579"/>
      <c r="AV515" s="580"/>
      <c r="AW515" s="581"/>
      <c r="AX515" s="585"/>
      <c r="AY515" s="1326"/>
      <c r="AZ515" s="497"/>
      <c r="BA515" s="497"/>
      <c r="BB515" s="498"/>
      <c r="BC515" s="498"/>
      <c r="BD515" s="498"/>
      <c r="BE515" s="498"/>
      <c r="BF515" s="504"/>
      <c r="BG515" s="500"/>
      <c r="BJ515" s="577"/>
      <c r="BK515" s="767"/>
      <c r="BL515" s="579"/>
      <c r="BM515" s="580"/>
      <c r="BN515" s="581"/>
      <c r="BO515" s="585"/>
      <c r="BP515" s="1326"/>
      <c r="BQ515" s="497"/>
      <c r="BR515" s="497"/>
      <c r="BS515" s="498"/>
      <c r="BT515" s="498"/>
      <c r="BU515" s="498"/>
      <c r="BV515" s="498"/>
      <c r="BW515" s="504"/>
      <c r="BX515" s="500"/>
      <c r="CA515" s="577"/>
      <c r="CB515" s="767"/>
      <c r="CC515" s="579"/>
      <c r="CD515" s="580"/>
      <c r="CE515" s="581"/>
      <c r="CF515" s="585"/>
      <c r="CG515" s="1326"/>
      <c r="CH515" s="497"/>
      <c r="CI515" s="497"/>
      <c r="CJ515" s="498"/>
      <c r="CK515" s="498"/>
      <c r="CL515" s="498"/>
      <c r="CM515" s="498"/>
      <c r="CN515" s="504"/>
      <c r="CO515" s="500"/>
      <c r="CR515" s="577"/>
      <c r="CS515" s="767"/>
      <c r="CT515" s="579"/>
      <c r="CU515" s="580"/>
      <c r="CV515" s="581"/>
      <c r="CW515" s="585"/>
      <c r="CX515" s="1326"/>
      <c r="CY515" s="497"/>
      <c r="CZ515" s="497"/>
      <c r="DA515" s="498"/>
      <c r="DB515" s="498"/>
      <c r="DC515" s="498"/>
      <c r="DD515" s="498"/>
      <c r="DE515" s="504"/>
      <c r="DF515" s="500"/>
      <c r="DI515" s="577"/>
      <c r="DJ515" s="767"/>
      <c r="DK515" s="579"/>
      <c r="DL515" s="580"/>
      <c r="DM515" s="581"/>
      <c r="DN515" s="585"/>
      <c r="DO515" s="1326"/>
      <c r="DP515" s="497"/>
      <c r="DQ515" s="497"/>
      <c r="DR515" s="498"/>
      <c r="DS515" s="498"/>
      <c r="DT515" s="498"/>
      <c r="DU515" s="498"/>
      <c r="DV515" s="504"/>
      <c r="DW515" s="500"/>
      <c r="DZ515" s="577"/>
      <c r="EA515" s="767"/>
      <c r="EB515" s="579"/>
      <c r="EC515" s="580"/>
      <c r="ED515" s="581"/>
      <c r="EE515" s="585"/>
      <c r="EF515" s="1326"/>
      <c r="EG515" s="497"/>
      <c r="EH515" s="497"/>
      <c r="EI515" s="498"/>
      <c r="EJ515" s="498"/>
      <c r="EK515" s="498"/>
      <c r="EL515" s="498"/>
      <c r="EM515" s="504"/>
      <c r="EN515" s="500"/>
      <c r="EQ515" s="665"/>
      <c r="ER515" s="666"/>
      <c r="ES515" s="667"/>
      <c r="ET515" s="668"/>
      <c r="EU515" s="669"/>
      <c r="EV515" s="691"/>
      <c r="EW515" s="1326"/>
      <c r="EX515" s="497" t="e">
        <f>IF(EXACT(VLOOKUP(EQ515,OFERTA_0,2,FALSE),ER515),1,0)</f>
        <v>#N/A</v>
      </c>
      <c r="EY515" s="497" t="e">
        <f>IF(EXACT(VLOOKUP(EQ515,OFERTA_0,3,FALSE),ES515),1,0)</f>
        <v>#N/A</v>
      </c>
      <c r="EZ515" s="498" t="e">
        <f>IF(EXACT(VLOOKUP(EQ515,OFERTA_0,4,FALSE),ET515),1,0)</f>
        <v>#N/A</v>
      </c>
      <c r="FA515" s="498">
        <f t="shared" si="10640"/>
        <v>0</v>
      </c>
      <c r="FB515" s="498">
        <f t="shared" si="10641"/>
        <v>0</v>
      </c>
      <c r="FC515" s="498" t="e">
        <f t="shared" si="10642"/>
        <v>#N/A</v>
      </c>
      <c r="FD515" s="504">
        <f t="shared" si="10643"/>
        <v>0</v>
      </c>
      <c r="FE515" s="500">
        <f t="shared" si="10644"/>
        <v>0</v>
      </c>
      <c r="FH515" s="665"/>
      <c r="FI515" s="666"/>
      <c r="FJ515" s="667"/>
      <c r="FK515" s="668"/>
      <c r="FL515" s="669"/>
      <c r="FM515" s="691"/>
      <c r="FN515" s="1326"/>
      <c r="FO515" s="497" t="e">
        <f>IF(EXACT(VLOOKUP(FH515,OFERTA_0,2,FALSE),FI515),1,0)</f>
        <v>#N/A</v>
      </c>
      <c r="FP515" s="497" t="e">
        <f>IF(EXACT(VLOOKUP(FH515,OFERTA_0,3,FALSE),FJ515),1,0)</f>
        <v>#N/A</v>
      </c>
      <c r="FQ515" s="498" t="e">
        <f>IF(EXACT(VLOOKUP(FH515,OFERTA_0,4,FALSE),FK515),1,0)</f>
        <v>#N/A</v>
      </c>
      <c r="FR515" s="498">
        <f t="shared" si="10645"/>
        <v>0</v>
      </c>
      <c r="FS515" s="498">
        <f t="shared" si="10646"/>
        <v>0</v>
      </c>
      <c r="FT515" s="498" t="e">
        <f t="shared" si="10647"/>
        <v>#N/A</v>
      </c>
      <c r="FU515" s="504">
        <f t="shared" si="10648"/>
        <v>0</v>
      </c>
      <c r="FV515" s="500">
        <f t="shared" si="10649"/>
        <v>0</v>
      </c>
      <c r="FY515" s="665"/>
      <c r="FZ515" s="666"/>
      <c r="GA515" s="667"/>
      <c r="GB515" s="668"/>
      <c r="GC515" s="669"/>
      <c r="GD515" s="691"/>
      <c r="GE515" s="1326"/>
      <c r="GF515" s="497" t="e">
        <f>IF(EXACT(VLOOKUP(FY515,OFERTA_0,2,FALSE),FZ515),1,0)</f>
        <v>#N/A</v>
      </c>
      <c r="GG515" s="497" t="e">
        <f>IF(EXACT(VLOOKUP(FY515,OFERTA_0,3,FALSE),GA515),1,0)</f>
        <v>#N/A</v>
      </c>
      <c r="GH515" s="498" t="e">
        <f>IF(EXACT(VLOOKUP(FY515,OFERTA_0,4,FALSE),GB515),1,0)</f>
        <v>#N/A</v>
      </c>
      <c r="GI515" s="498">
        <f t="shared" si="10650"/>
        <v>0</v>
      </c>
      <c r="GJ515" s="498">
        <f t="shared" si="10651"/>
        <v>0</v>
      </c>
      <c r="GK515" s="498" t="e">
        <f t="shared" si="10652"/>
        <v>#N/A</v>
      </c>
      <c r="GL515" s="504">
        <f t="shared" si="10653"/>
        <v>0</v>
      </c>
      <c r="GM515" s="500">
        <f t="shared" si="10654"/>
        <v>0</v>
      </c>
      <c r="GP515" s="665"/>
      <c r="GQ515" s="666"/>
      <c r="GR515" s="667"/>
      <c r="GS515" s="668"/>
      <c r="GT515" s="669"/>
      <c r="GU515" s="691"/>
      <c r="GV515" s="1326"/>
      <c r="GW515" s="497" t="e">
        <f>IF(EXACT(VLOOKUP(GP515,OFERTA_0,2,FALSE),GQ515),1,0)</f>
        <v>#N/A</v>
      </c>
      <c r="GX515" s="497" t="e">
        <f>IF(EXACT(VLOOKUP(GP515,OFERTA_0,3,FALSE),GR515),1,0)</f>
        <v>#N/A</v>
      </c>
      <c r="GY515" s="498" t="e">
        <f>IF(EXACT(VLOOKUP(GP515,OFERTA_0,4,FALSE),GS515),1,0)</f>
        <v>#N/A</v>
      </c>
      <c r="GZ515" s="498">
        <f t="shared" si="10655"/>
        <v>0</v>
      </c>
      <c r="HA515" s="498">
        <f t="shared" si="10656"/>
        <v>0</v>
      </c>
      <c r="HB515" s="498" t="e">
        <f t="shared" si="10657"/>
        <v>#N/A</v>
      </c>
      <c r="HC515" s="504">
        <f t="shared" si="10658"/>
        <v>0</v>
      </c>
      <c r="HD515" s="500">
        <f t="shared" si="10659"/>
        <v>0</v>
      </c>
      <c r="HG515" s="665"/>
      <c r="HH515" s="666"/>
      <c r="HI515" s="667"/>
      <c r="HJ515" s="668"/>
      <c r="HK515" s="669"/>
      <c r="HL515" s="691"/>
      <c r="HM515" s="1326"/>
      <c r="HN515" s="497" t="e">
        <f>IF(EXACT(VLOOKUP(HG515,OFERTA_0,2,FALSE),HH515),1,0)</f>
        <v>#N/A</v>
      </c>
      <c r="HO515" s="497" t="e">
        <f>IF(EXACT(VLOOKUP(HG515,OFERTA_0,3,FALSE),HI515),1,0)</f>
        <v>#N/A</v>
      </c>
      <c r="HP515" s="498" t="e">
        <f>IF(EXACT(VLOOKUP(HG515,OFERTA_0,4,FALSE),HJ515),1,0)</f>
        <v>#N/A</v>
      </c>
      <c r="HQ515" s="498">
        <f t="shared" si="10660"/>
        <v>0</v>
      </c>
      <c r="HR515" s="498">
        <f t="shared" si="10661"/>
        <v>0</v>
      </c>
      <c r="HS515" s="498" t="e">
        <f t="shared" si="10662"/>
        <v>#N/A</v>
      </c>
      <c r="HT515" s="504">
        <f t="shared" si="10663"/>
        <v>0</v>
      </c>
      <c r="HU515" s="500">
        <f t="shared" si="10664"/>
        <v>0</v>
      </c>
      <c r="HX515" s="665"/>
      <c r="HY515" s="666"/>
      <c r="HZ515" s="667"/>
      <c r="IA515" s="668"/>
      <c r="IB515" s="669"/>
      <c r="IC515" s="691"/>
      <c r="ID515" s="1326"/>
      <c r="IE515" s="497" t="e">
        <f>IF(EXACT(VLOOKUP(HX515,OFERTA_0,2,FALSE),HY515),1,0)</f>
        <v>#N/A</v>
      </c>
      <c r="IF515" s="497" t="e">
        <f>IF(EXACT(VLOOKUP(HX515,OFERTA_0,3,FALSE),HZ515),1,0)</f>
        <v>#N/A</v>
      </c>
      <c r="IG515" s="498" t="e">
        <f>IF(EXACT(VLOOKUP(HX515,OFERTA_0,4,FALSE),IA515),1,0)</f>
        <v>#N/A</v>
      </c>
      <c r="IH515" s="498">
        <f t="shared" si="10665"/>
        <v>0</v>
      </c>
      <c r="II515" s="498">
        <f t="shared" si="10666"/>
        <v>0</v>
      </c>
      <c r="IJ515" s="498" t="e">
        <f t="shared" si="10667"/>
        <v>#N/A</v>
      </c>
      <c r="IK515" s="504">
        <f t="shared" si="10668"/>
        <v>0</v>
      </c>
      <c r="IL515" s="500">
        <f t="shared" si="10669"/>
        <v>0</v>
      </c>
      <c r="IO515" s="665"/>
      <c r="IP515" s="666"/>
      <c r="IQ515" s="667"/>
      <c r="IR515" s="668"/>
      <c r="IS515" s="669"/>
      <c r="IT515" s="691"/>
      <c r="IU515" s="1326"/>
      <c r="IV515" s="497" t="e">
        <f>IF(EXACT(VLOOKUP(IO515,OFERTA_0,2,FALSE),IP515),1,0)</f>
        <v>#N/A</v>
      </c>
      <c r="IW515" s="497" t="e">
        <f>IF(EXACT(VLOOKUP(IO515,OFERTA_0,3,FALSE),IQ515),1,0)</f>
        <v>#N/A</v>
      </c>
      <c r="IX515" s="498" t="e">
        <f>IF(EXACT(VLOOKUP(IO515,OFERTA_0,4,FALSE),IR515),1,0)</f>
        <v>#N/A</v>
      </c>
      <c r="IY515" s="498">
        <f t="shared" si="10670"/>
        <v>0</v>
      </c>
      <c r="IZ515" s="498">
        <f t="shared" si="10671"/>
        <v>0</v>
      </c>
      <c r="JA515" s="498" t="e">
        <f t="shared" si="10672"/>
        <v>#N/A</v>
      </c>
      <c r="JB515" s="504">
        <f t="shared" si="10673"/>
        <v>0</v>
      </c>
      <c r="JC515" s="500">
        <f t="shared" si="10674"/>
        <v>0</v>
      </c>
      <c r="JF515" s="665"/>
      <c r="JG515" s="666"/>
      <c r="JH515" s="667"/>
      <c r="JI515" s="668"/>
      <c r="JJ515" s="669"/>
      <c r="JK515" s="691"/>
      <c r="JL515" s="1326"/>
      <c r="JM515" s="497" t="e">
        <f>IF(EXACT(VLOOKUP(JF515,OFERTA_0,2,FALSE),JG515),1,0)</f>
        <v>#N/A</v>
      </c>
      <c r="JN515" s="497" t="e">
        <f>IF(EXACT(VLOOKUP(JF515,OFERTA_0,3,FALSE),JH515),1,0)</f>
        <v>#N/A</v>
      </c>
      <c r="JO515" s="498" t="e">
        <f>IF(EXACT(VLOOKUP(JF515,OFERTA_0,4,FALSE),JI515),1,0)</f>
        <v>#N/A</v>
      </c>
      <c r="JP515" s="498">
        <f t="shared" si="10675"/>
        <v>0</v>
      </c>
      <c r="JQ515" s="498">
        <f t="shared" si="10676"/>
        <v>0</v>
      </c>
      <c r="JR515" s="498" t="e">
        <f t="shared" si="10677"/>
        <v>#N/A</v>
      </c>
      <c r="JS515" s="504">
        <f t="shared" si="10678"/>
        <v>0</v>
      </c>
      <c r="JT515" s="500">
        <f t="shared" si="10679"/>
        <v>0</v>
      </c>
      <c r="JW515" s="665"/>
      <c r="JX515" s="666"/>
      <c r="JY515" s="667"/>
      <c r="JZ515" s="668"/>
      <c r="KA515" s="669"/>
      <c r="KB515" s="691"/>
      <c r="KC515" s="1326"/>
      <c r="KD515" s="497" t="e">
        <f>IF(EXACT(VLOOKUP(JW515,OFERTA_0,2,FALSE),JX515),1,0)</f>
        <v>#N/A</v>
      </c>
      <c r="KE515" s="497" t="e">
        <f>IF(EXACT(VLOOKUP(JW515,OFERTA_0,3,FALSE),JY515),1,0)</f>
        <v>#N/A</v>
      </c>
      <c r="KF515" s="498" t="e">
        <f>IF(EXACT(VLOOKUP(JW515,OFERTA_0,4,FALSE),JZ515),1,0)</f>
        <v>#N/A</v>
      </c>
      <c r="KG515" s="498">
        <f t="shared" si="10680"/>
        <v>0</v>
      </c>
      <c r="KH515" s="498">
        <f t="shared" si="10681"/>
        <v>0</v>
      </c>
      <c r="KI515" s="498" t="e">
        <f t="shared" si="10682"/>
        <v>#N/A</v>
      </c>
      <c r="KJ515" s="504">
        <f t="shared" si="10683"/>
        <v>0</v>
      </c>
      <c r="KK515" s="500">
        <f t="shared" si="10684"/>
        <v>0</v>
      </c>
      <c r="KN515" s="665"/>
      <c r="KO515" s="666"/>
      <c r="KP515" s="667"/>
      <c r="KQ515" s="668"/>
      <c r="KR515" s="669"/>
      <c r="KS515" s="691"/>
      <c r="KT515" s="1326"/>
      <c r="KU515" s="497" t="e">
        <f>IF(EXACT(VLOOKUP(KN515,OFERTA_0,2,FALSE),KO515),1,0)</f>
        <v>#N/A</v>
      </c>
      <c r="KV515" s="497" t="e">
        <f>IF(EXACT(VLOOKUP(KN515,OFERTA_0,3,FALSE),KP515),1,0)</f>
        <v>#N/A</v>
      </c>
      <c r="KW515" s="498" t="e">
        <f>IF(EXACT(VLOOKUP(KN515,OFERTA_0,4,FALSE),KQ515),1,0)</f>
        <v>#N/A</v>
      </c>
      <c r="KX515" s="498">
        <f t="shared" si="10685"/>
        <v>0</v>
      </c>
      <c r="KY515" s="498">
        <f t="shared" si="10686"/>
        <v>0</v>
      </c>
      <c r="KZ515" s="498" t="e">
        <f t="shared" si="10687"/>
        <v>#N/A</v>
      </c>
      <c r="LA515" s="504">
        <f t="shared" si="10688"/>
        <v>0</v>
      </c>
      <c r="LB515" s="500">
        <f t="shared" si="10689"/>
        <v>0</v>
      </c>
      <c r="LE515" s="665"/>
      <c r="LF515" s="666"/>
      <c r="LG515" s="667"/>
      <c r="LH515" s="668"/>
      <c r="LI515" s="669"/>
      <c r="LJ515" s="691"/>
      <c r="LK515" s="1326"/>
      <c r="LL515" s="497" t="e">
        <f>IF(EXACT(VLOOKUP(LE515,OFERTA_0,2,FALSE),LF515),1,0)</f>
        <v>#N/A</v>
      </c>
      <c r="LM515" s="497" t="e">
        <f>IF(EXACT(VLOOKUP(LE515,OFERTA_0,3,FALSE),LG515),1,0)</f>
        <v>#N/A</v>
      </c>
      <c r="LN515" s="498" t="e">
        <f>IF(EXACT(VLOOKUP(LE515,OFERTA_0,4,FALSE),LH515),1,0)</f>
        <v>#N/A</v>
      </c>
      <c r="LO515" s="498">
        <f t="shared" si="10690"/>
        <v>0</v>
      </c>
      <c r="LP515" s="498">
        <f t="shared" si="10691"/>
        <v>0</v>
      </c>
      <c r="LQ515" s="498" t="e">
        <f t="shared" si="10692"/>
        <v>#N/A</v>
      </c>
      <c r="LR515" s="504">
        <f t="shared" si="10693"/>
        <v>0</v>
      </c>
      <c r="LS515" s="500">
        <f t="shared" si="10694"/>
        <v>0</v>
      </c>
      <c r="LV515" s="665"/>
      <c r="LW515" s="666"/>
      <c r="LX515" s="667"/>
      <c r="LY515" s="668"/>
      <c r="LZ515" s="669"/>
      <c r="MA515" s="691"/>
      <c r="MB515" s="1326"/>
      <c r="MC515" s="497" t="e">
        <f>IF(EXACT(VLOOKUP(LV515,OFERTA_0,2,FALSE),LW515),1,0)</f>
        <v>#N/A</v>
      </c>
      <c r="MD515" s="497" t="e">
        <f>IF(EXACT(VLOOKUP(LV515,OFERTA_0,3,FALSE),LX515),1,0)</f>
        <v>#N/A</v>
      </c>
      <c r="ME515" s="498" t="e">
        <f>IF(EXACT(VLOOKUP(LV515,OFERTA_0,4,FALSE),LY515),1,0)</f>
        <v>#N/A</v>
      </c>
      <c r="MF515" s="498">
        <f t="shared" si="10695"/>
        <v>0</v>
      </c>
      <c r="MG515" s="498">
        <f t="shared" si="10696"/>
        <v>0</v>
      </c>
      <c r="MH515" s="498" t="e">
        <f t="shared" si="10697"/>
        <v>#N/A</v>
      </c>
      <c r="MI515" s="504">
        <f t="shared" si="10698"/>
        <v>0</v>
      </c>
      <c r="MJ515" s="500">
        <f t="shared" si="10699"/>
        <v>0</v>
      </c>
      <c r="MM515" s="665"/>
      <c r="MN515" s="666"/>
      <c r="MO515" s="667"/>
      <c r="MP515" s="668"/>
      <c r="MQ515" s="669"/>
      <c r="MR515" s="691"/>
      <c r="MS515" s="1326"/>
      <c r="MT515" s="497" t="e">
        <f>IF(EXACT(VLOOKUP(MM515,OFERTA_0,2,FALSE),MN515),1,0)</f>
        <v>#N/A</v>
      </c>
      <c r="MU515" s="497" t="e">
        <f>IF(EXACT(VLOOKUP(MM515,OFERTA_0,3,FALSE),MO515),1,0)</f>
        <v>#N/A</v>
      </c>
      <c r="MV515" s="498" t="e">
        <f>IF(EXACT(VLOOKUP(MM515,OFERTA_0,4,FALSE),MP515),1,0)</f>
        <v>#N/A</v>
      </c>
      <c r="MW515" s="498">
        <f t="shared" si="10700"/>
        <v>0</v>
      </c>
      <c r="MX515" s="498">
        <f t="shared" si="10701"/>
        <v>0</v>
      </c>
      <c r="MY515" s="498" t="e">
        <f t="shared" si="10702"/>
        <v>#N/A</v>
      </c>
      <c r="MZ515" s="504">
        <f t="shared" si="10703"/>
        <v>0</v>
      </c>
      <c r="NA515" s="500">
        <f t="shared" si="10704"/>
        <v>0</v>
      </c>
      <c r="ND515" s="665"/>
      <c r="NE515" s="666"/>
      <c r="NF515" s="667"/>
      <c r="NG515" s="668"/>
      <c r="NH515" s="669"/>
      <c r="NI515" s="691"/>
      <c r="NJ515" s="1326"/>
      <c r="NK515" s="497" t="e">
        <f>IF(EXACT(VLOOKUP(ND515,OFERTA_0,2,FALSE),NE515),1,0)</f>
        <v>#N/A</v>
      </c>
      <c r="NL515" s="497" t="e">
        <f>IF(EXACT(VLOOKUP(ND515,OFERTA_0,3,FALSE),NF515),1,0)</f>
        <v>#N/A</v>
      </c>
      <c r="NM515" s="498" t="e">
        <f>IF(EXACT(VLOOKUP(ND515,OFERTA_0,4,FALSE),NG515),1,0)</f>
        <v>#N/A</v>
      </c>
      <c r="NN515" s="498">
        <f t="shared" si="10705"/>
        <v>0</v>
      </c>
      <c r="NO515" s="498">
        <f t="shared" si="10706"/>
        <v>0</v>
      </c>
      <c r="NP515" s="498" t="e">
        <f t="shared" si="10707"/>
        <v>#N/A</v>
      </c>
      <c r="NQ515" s="504">
        <f t="shared" si="10708"/>
        <v>0</v>
      </c>
      <c r="NR515" s="500">
        <f t="shared" si="10709"/>
        <v>0</v>
      </c>
      <c r="NU515" s="665"/>
      <c r="NV515" s="666"/>
      <c r="NW515" s="667"/>
      <c r="NX515" s="668"/>
      <c r="NY515" s="669"/>
      <c r="NZ515" s="691"/>
      <c r="OA515" s="1326"/>
      <c r="OB515" s="497" t="e">
        <f>IF(EXACT(VLOOKUP(NU515,OFERTA_0,2,FALSE),NV515),1,0)</f>
        <v>#N/A</v>
      </c>
      <c r="OC515" s="497" t="e">
        <f>IF(EXACT(VLOOKUP(NU515,OFERTA_0,3,FALSE),NW515),1,0)</f>
        <v>#N/A</v>
      </c>
      <c r="OD515" s="498" t="e">
        <f>IF(EXACT(VLOOKUP(NU515,OFERTA_0,4,FALSE),NX515),1,0)</f>
        <v>#N/A</v>
      </c>
      <c r="OE515" s="498">
        <f t="shared" si="10710"/>
        <v>0</v>
      </c>
      <c r="OF515" s="498">
        <f t="shared" si="10711"/>
        <v>0</v>
      </c>
      <c r="OG515" s="498" t="e">
        <f t="shared" si="10712"/>
        <v>#N/A</v>
      </c>
      <c r="OH515" s="504">
        <f t="shared" si="10713"/>
        <v>0</v>
      </c>
      <c r="OI515" s="500">
        <f t="shared" si="10714"/>
        <v>0</v>
      </c>
      <c r="OL515" s="665"/>
      <c r="OM515" s="666"/>
      <c r="ON515" s="667"/>
      <c r="OO515" s="668"/>
      <c r="OP515" s="669"/>
      <c r="OQ515" s="691"/>
      <c r="OR515" s="1326"/>
      <c r="OS515" s="497" t="e">
        <f>IF(EXACT(VLOOKUP(OL515,OFERTA_0,2,FALSE),OM515),1,0)</f>
        <v>#N/A</v>
      </c>
      <c r="OT515" s="497" t="e">
        <f>IF(EXACT(VLOOKUP(OL515,OFERTA_0,3,FALSE),ON515),1,0)</f>
        <v>#N/A</v>
      </c>
      <c r="OU515" s="498" t="e">
        <f>IF(EXACT(VLOOKUP(OL515,OFERTA_0,4,FALSE),OO515),1,0)</f>
        <v>#N/A</v>
      </c>
      <c r="OV515" s="498">
        <f t="shared" si="10715"/>
        <v>0</v>
      </c>
      <c r="OW515" s="498">
        <f t="shared" si="10716"/>
        <v>0</v>
      </c>
      <c r="OX515" s="498" t="e">
        <f t="shared" si="10717"/>
        <v>#N/A</v>
      </c>
      <c r="OY515" s="504">
        <f t="shared" si="10718"/>
        <v>0</v>
      </c>
      <c r="OZ515" s="500">
        <f t="shared" si="10719"/>
        <v>0</v>
      </c>
      <c r="PC515" s="665"/>
      <c r="PD515" s="666"/>
      <c r="PE515" s="667"/>
      <c r="PF515" s="668"/>
      <c r="PG515" s="669"/>
      <c r="PH515" s="691"/>
      <c r="PI515" s="1326"/>
      <c r="PJ515" s="497" t="e">
        <f>IF(EXACT(VLOOKUP(PC515,OFERTA_0,2,FALSE),PD515),1,0)</f>
        <v>#N/A</v>
      </c>
      <c r="PK515" s="497" t="e">
        <f>IF(EXACT(VLOOKUP(PC515,OFERTA_0,3,FALSE),PE515),1,0)</f>
        <v>#N/A</v>
      </c>
      <c r="PL515" s="498" t="e">
        <f>IF(EXACT(VLOOKUP(PC515,OFERTA_0,4,FALSE),PF515),1,0)</f>
        <v>#N/A</v>
      </c>
      <c r="PM515" s="498">
        <f t="shared" si="10720"/>
        <v>0</v>
      </c>
      <c r="PN515" s="498">
        <f t="shared" si="10721"/>
        <v>0</v>
      </c>
      <c r="PO515" s="498" t="e">
        <f t="shared" si="10722"/>
        <v>#N/A</v>
      </c>
      <c r="PP515" s="504">
        <f t="shared" si="10723"/>
        <v>0</v>
      </c>
      <c r="PQ515" s="500">
        <f t="shared" si="10724"/>
        <v>0</v>
      </c>
      <c r="PT515" s="665"/>
      <c r="PU515" s="666"/>
      <c r="PV515" s="667"/>
      <c r="PW515" s="668"/>
      <c r="PX515" s="669"/>
      <c r="PY515" s="691"/>
      <c r="PZ515" s="1326"/>
      <c r="QA515" s="497" t="e">
        <f>IF(EXACT(VLOOKUP(PT515,OFERTA_0,2,FALSE),PU515),1,0)</f>
        <v>#N/A</v>
      </c>
      <c r="QB515" s="497" t="e">
        <f>IF(EXACT(VLOOKUP(PT515,OFERTA_0,3,FALSE),PV515),1,0)</f>
        <v>#N/A</v>
      </c>
      <c r="QC515" s="498" t="e">
        <f>IF(EXACT(VLOOKUP(PT515,OFERTA_0,4,FALSE),PW515),1,0)</f>
        <v>#N/A</v>
      </c>
      <c r="QD515" s="498">
        <f t="shared" si="10725"/>
        <v>0</v>
      </c>
      <c r="QE515" s="498">
        <f t="shared" si="10726"/>
        <v>0</v>
      </c>
      <c r="QF515" s="498" t="e">
        <f t="shared" si="10727"/>
        <v>#N/A</v>
      </c>
      <c r="QG515" s="504">
        <f t="shared" si="10728"/>
        <v>0</v>
      </c>
      <c r="QH515" s="500">
        <f t="shared" si="10729"/>
        <v>0</v>
      </c>
      <c r="QK515" s="665"/>
      <c r="QL515" s="666"/>
      <c r="QM515" s="667"/>
      <c r="QN515" s="668"/>
      <c r="QO515" s="669"/>
      <c r="QP515" s="691"/>
      <c r="QQ515" s="1326"/>
      <c r="QR515" s="497" t="e">
        <f>IF(EXACT(VLOOKUP(QK515,OFERTA_0,2,FALSE),QL515),1,0)</f>
        <v>#N/A</v>
      </c>
      <c r="QS515" s="497" t="e">
        <f>IF(EXACT(VLOOKUP(QK515,OFERTA_0,3,FALSE),QM515),1,0)</f>
        <v>#N/A</v>
      </c>
      <c r="QT515" s="498" t="e">
        <f>IF(EXACT(VLOOKUP(QK515,OFERTA_0,4,FALSE),QN515),1,0)</f>
        <v>#N/A</v>
      </c>
      <c r="QU515" s="498">
        <f t="shared" si="10730"/>
        <v>0</v>
      </c>
      <c r="QV515" s="498">
        <f t="shared" si="10731"/>
        <v>0</v>
      </c>
      <c r="QW515" s="498" t="e">
        <f t="shared" si="10732"/>
        <v>#N/A</v>
      </c>
      <c r="QX515" s="504">
        <f t="shared" si="10733"/>
        <v>0</v>
      </c>
      <c r="QY515" s="500">
        <f t="shared" si="10734"/>
        <v>0</v>
      </c>
      <c r="RB515" s="428"/>
      <c r="RC515" s="436"/>
      <c r="RD515" s="440"/>
      <c r="RE515" s="406"/>
      <c r="RF515" s="438"/>
      <c r="RG515" s="439"/>
      <c r="RH515" s="439"/>
      <c r="RI515" s="497"/>
      <c r="RJ515" s="497"/>
      <c r="RK515" s="501"/>
      <c r="RL515" s="501"/>
      <c r="RM515" s="501"/>
      <c r="RN515" s="501"/>
      <c r="RO515" s="505"/>
      <c r="RP515" s="503"/>
      <c r="RS515" s="428"/>
      <c r="RT515" s="436"/>
      <c r="RU515" s="440"/>
      <c r="RV515" s="406"/>
      <c r="RW515" s="438"/>
      <c r="RX515" s="439"/>
      <c r="RY515" s="439"/>
      <c r="RZ515" s="497"/>
      <c r="SA515" s="497"/>
      <c r="SB515" s="501"/>
      <c r="SC515" s="501"/>
      <c r="SD515" s="501"/>
      <c r="SE515" s="501"/>
      <c r="SF515" s="505"/>
      <c r="SG515" s="503"/>
      <c r="SJ515" s="428"/>
      <c r="SK515" s="436"/>
      <c r="SL515" s="440"/>
      <c r="SM515" s="406"/>
      <c r="SN515" s="438"/>
      <c r="SO515" s="439"/>
      <c r="SP515" s="439"/>
      <c r="SQ515" s="497"/>
      <c r="SR515" s="497"/>
      <c r="SS515" s="501"/>
      <c r="ST515" s="501"/>
      <c r="SU515" s="501"/>
      <c r="SV515" s="501"/>
      <c r="SW515" s="505"/>
      <c r="SX515" s="503"/>
    </row>
    <row r="516" spans="2:518" ht="18.75" hidden="1" customHeight="1" thickTop="1" thickBot="1">
      <c r="B516" s="577"/>
      <c r="C516" s="578"/>
      <c r="D516" s="579"/>
      <c r="E516" s="580"/>
      <c r="F516" s="581"/>
      <c r="G516" s="585"/>
      <c r="H516" s="595"/>
      <c r="K516" s="577"/>
      <c r="L516" s="767"/>
      <c r="M516" s="579"/>
      <c r="N516" s="580"/>
      <c r="O516" s="581"/>
      <c r="P516" s="585"/>
      <c r="Q516" s="1326"/>
      <c r="R516" s="497"/>
      <c r="S516" s="497"/>
      <c r="T516" s="498"/>
      <c r="U516" s="498"/>
      <c r="V516" s="498"/>
      <c r="W516" s="498"/>
      <c r="X516" s="504"/>
      <c r="Y516" s="500"/>
      <c r="Z516" s="486"/>
      <c r="AA516" s="486"/>
      <c r="AB516" s="577"/>
      <c r="AC516" s="767"/>
      <c r="AD516" s="579"/>
      <c r="AE516" s="580"/>
      <c r="AF516" s="581"/>
      <c r="AG516" s="585"/>
      <c r="AH516" s="1326"/>
      <c r="AI516" s="497"/>
      <c r="AJ516" s="497"/>
      <c r="AK516" s="498"/>
      <c r="AL516" s="498"/>
      <c r="AM516" s="498"/>
      <c r="AN516" s="498"/>
      <c r="AO516" s="504"/>
      <c r="AP516" s="500"/>
      <c r="AQ516" s="486"/>
      <c r="AR516" s="486"/>
      <c r="AS516" s="577"/>
      <c r="AT516" s="767"/>
      <c r="AU516" s="579"/>
      <c r="AV516" s="580"/>
      <c r="AW516" s="581"/>
      <c r="AX516" s="585"/>
      <c r="AY516" s="1326"/>
      <c r="AZ516" s="497"/>
      <c r="BA516" s="497"/>
      <c r="BB516" s="498"/>
      <c r="BC516" s="498"/>
      <c r="BD516" s="498"/>
      <c r="BE516" s="498"/>
      <c r="BF516" s="504"/>
      <c r="BG516" s="500"/>
      <c r="BJ516" s="577"/>
      <c r="BK516" s="767"/>
      <c r="BL516" s="579"/>
      <c r="BM516" s="580"/>
      <c r="BN516" s="581"/>
      <c r="BO516" s="585"/>
      <c r="BP516" s="1326"/>
      <c r="BQ516" s="497"/>
      <c r="BR516" s="497"/>
      <c r="BS516" s="498"/>
      <c r="BT516" s="498"/>
      <c r="BU516" s="498"/>
      <c r="BV516" s="498"/>
      <c r="BW516" s="504"/>
      <c r="BX516" s="500"/>
      <c r="CA516" s="577"/>
      <c r="CB516" s="767"/>
      <c r="CC516" s="579"/>
      <c r="CD516" s="580"/>
      <c r="CE516" s="581"/>
      <c r="CF516" s="585"/>
      <c r="CG516" s="1326"/>
      <c r="CH516" s="497"/>
      <c r="CI516" s="497"/>
      <c r="CJ516" s="498"/>
      <c r="CK516" s="498"/>
      <c r="CL516" s="498"/>
      <c r="CM516" s="498"/>
      <c r="CN516" s="504"/>
      <c r="CO516" s="500"/>
      <c r="CR516" s="577"/>
      <c r="CS516" s="767"/>
      <c r="CT516" s="579"/>
      <c r="CU516" s="580"/>
      <c r="CV516" s="581"/>
      <c r="CW516" s="585"/>
      <c r="CX516" s="1326"/>
      <c r="CY516" s="497"/>
      <c r="CZ516" s="497"/>
      <c r="DA516" s="498"/>
      <c r="DB516" s="498"/>
      <c r="DC516" s="498"/>
      <c r="DD516" s="498"/>
      <c r="DE516" s="504"/>
      <c r="DF516" s="500"/>
      <c r="DI516" s="577"/>
      <c r="DJ516" s="767"/>
      <c r="DK516" s="579"/>
      <c r="DL516" s="580"/>
      <c r="DM516" s="581"/>
      <c r="DN516" s="585"/>
      <c r="DO516" s="1326"/>
      <c r="DP516" s="497"/>
      <c r="DQ516" s="497"/>
      <c r="DR516" s="498"/>
      <c r="DS516" s="498"/>
      <c r="DT516" s="498"/>
      <c r="DU516" s="498"/>
      <c r="DV516" s="504"/>
      <c r="DW516" s="500"/>
      <c r="DZ516" s="577"/>
      <c r="EA516" s="767"/>
      <c r="EB516" s="579"/>
      <c r="EC516" s="580"/>
      <c r="ED516" s="581"/>
      <c r="EE516" s="585"/>
      <c r="EF516" s="1326"/>
      <c r="EG516" s="497"/>
      <c r="EH516" s="497"/>
      <c r="EI516" s="498"/>
      <c r="EJ516" s="498"/>
      <c r="EK516" s="498"/>
      <c r="EL516" s="498"/>
      <c r="EM516" s="504"/>
      <c r="EN516" s="500"/>
      <c r="EQ516" s="665"/>
      <c r="ER516" s="666"/>
      <c r="ES516" s="667"/>
      <c r="ET516" s="668"/>
      <c r="EU516" s="669"/>
      <c r="EV516" s="691"/>
      <c r="EW516" s="1326"/>
      <c r="EX516" s="497" t="e">
        <f>IF(EXACT(VLOOKUP(EQ516,OFERTA_0,2,FALSE),ER516),1,0)</f>
        <v>#N/A</v>
      </c>
      <c r="EY516" s="497" t="e">
        <f>IF(EXACT(VLOOKUP(EQ516,OFERTA_0,3,FALSE),ES516),1,0)</f>
        <v>#N/A</v>
      </c>
      <c r="EZ516" s="498" t="e">
        <f>IF(EXACT(VLOOKUP(EQ516,OFERTA_0,4,FALSE),ET516),1,0)</f>
        <v>#N/A</v>
      </c>
      <c r="FA516" s="498">
        <f t="shared" si="10640"/>
        <v>0</v>
      </c>
      <c r="FB516" s="498">
        <f t="shared" si="10641"/>
        <v>0</v>
      </c>
      <c r="FC516" s="498" t="e">
        <f t="shared" si="10642"/>
        <v>#N/A</v>
      </c>
      <c r="FD516" s="504">
        <f t="shared" si="10643"/>
        <v>0</v>
      </c>
      <c r="FE516" s="500">
        <f t="shared" si="10644"/>
        <v>0</v>
      </c>
      <c r="FH516" s="665"/>
      <c r="FI516" s="666"/>
      <c r="FJ516" s="667"/>
      <c r="FK516" s="668"/>
      <c r="FL516" s="669"/>
      <c r="FM516" s="691"/>
      <c r="FN516" s="1326"/>
      <c r="FO516" s="497" t="e">
        <f>IF(EXACT(VLOOKUP(FH516,OFERTA_0,2,FALSE),FI516),1,0)</f>
        <v>#N/A</v>
      </c>
      <c r="FP516" s="497" t="e">
        <f>IF(EXACT(VLOOKUP(FH516,OFERTA_0,3,FALSE),FJ516),1,0)</f>
        <v>#N/A</v>
      </c>
      <c r="FQ516" s="498" t="e">
        <f>IF(EXACT(VLOOKUP(FH516,OFERTA_0,4,FALSE),FK516),1,0)</f>
        <v>#N/A</v>
      </c>
      <c r="FR516" s="498">
        <f t="shared" si="10645"/>
        <v>0</v>
      </c>
      <c r="FS516" s="498">
        <f t="shared" si="10646"/>
        <v>0</v>
      </c>
      <c r="FT516" s="498" t="e">
        <f t="shared" si="10647"/>
        <v>#N/A</v>
      </c>
      <c r="FU516" s="504">
        <f t="shared" si="10648"/>
        <v>0</v>
      </c>
      <c r="FV516" s="500">
        <f t="shared" si="10649"/>
        <v>0</v>
      </c>
      <c r="FY516" s="665"/>
      <c r="FZ516" s="666"/>
      <c r="GA516" s="667"/>
      <c r="GB516" s="668"/>
      <c r="GC516" s="669"/>
      <c r="GD516" s="691"/>
      <c r="GE516" s="1326"/>
      <c r="GF516" s="497" t="e">
        <f>IF(EXACT(VLOOKUP(FY516,OFERTA_0,2,FALSE),FZ516),1,0)</f>
        <v>#N/A</v>
      </c>
      <c r="GG516" s="497" t="e">
        <f>IF(EXACT(VLOOKUP(FY516,OFERTA_0,3,FALSE),GA516),1,0)</f>
        <v>#N/A</v>
      </c>
      <c r="GH516" s="498" t="e">
        <f>IF(EXACT(VLOOKUP(FY516,OFERTA_0,4,FALSE),GB516),1,0)</f>
        <v>#N/A</v>
      </c>
      <c r="GI516" s="498">
        <f t="shared" si="10650"/>
        <v>0</v>
      </c>
      <c r="GJ516" s="498">
        <f t="shared" si="10651"/>
        <v>0</v>
      </c>
      <c r="GK516" s="498" t="e">
        <f t="shared" si="10652"/>
        <v>#N/A</v>
      </c>
      <c r="GL516" s="504">
        <f t="shared" si="10653"/>
        <v>0</v>
      </c>
      <c r="GM516" s="500">
        <f t="shared" si="10654"/>
        <v>0</v>
      </c>
      <c r="GP516" s="665"/>
      <c r="GQ516" s="666"/>
      <c r="GR516" s="667"/>
      <c r="GS516" s="668"/>
      <c r="GT516" s="669"/>
      <c r="GU516" s="691"/>
      <c r="GV516" s="1326"/>
      <c r="GW516" s="497" t="e">
        <f>IF(EXACT(VLOOKUP(GP516,OFERTA_0,2,FALSE),GQ516),1,0)</f>
        <v>#N/A</v>
      </c>
      <c r="GX516" s="497" t="e">
        <f>IF(EXACT(VLOOKUP(GP516,OFERTA_0,3,FALSE),GR516),1,0)</f>
        <v>#N/A</v>
      </c>
      <c r="GY516" s="498" t="e">
        <f>IF(EXACT(VLOOKUP(GP516,OFERTA_0,4,FALSE),GS516),1,0)</f>
        <v>#N/A</v>
      </c>
      <c r="GZ516" s="498">
        <f t="shared" si="10655"/>
        <v>0</v>
      </c>
      <c r="HA516" s="498">
        <f t="shared" si="10656"/>
        <v>0</v>
      </c>
      <c r="HB516" s="498" t="e">
        <f t="shared" si="10657"/>
        <v>#N/A</v>
      </c>
      <c r="HC516" s="504">
        <f t="shared" si="10658"/>
        <v>0</v>
      </c>
      <c r="HD516" s="500">
        <f t="shared" si="10659"/>
        <v>0</v>
      </c>
      <c r="HG516" s="665"/>
      <c r="HH516" s="666"/>
      <c r="HI516" s="667"/>
      <c r="HJ516" s="668"/>
      <c r="HK516" s="669"/>
      <c r="HL516" s="691"/>
      <c r="HM516" s="1326"/>
      <c r="HN516" s="497" t="e">
        <f>IF(EXACT(VLOOKUP(HG516,OFERTA_0,2,FALSE),HH516),1,0)</f>
        <v>#N/A</v>
      </c>
      <c r="HO516" s="497" t="e">
        <f>IF(EXACT(VLOOKUP(HG516,OFERTA_0,3,FALSE),HI516),1,0)</f>
        <v>#N/A</v>
      </c>
      <c r="HP516" s="498" t="e">
        <f>IF(EXACT(VLOOKUP(HG516,OFERTA_0,4,FALSE),HJ516),1,0)</f>
        <v>#N/A</v>
      </c>
      <c r="HQ516" s="498">
        <f t="shared" si="10660"/>
        <v>0</v>
      </c>
      <c r="HR516" s="498">
        <f t="shared" si="10661"/>
        <v>0</v>
      </c>
      <c r="HS516" s="498" t="e">
        <f t="shared" si="10662"/>
        <v>#N/A</v>
      </c>
      <c r="HT516" s="504">
        <f t="shared" si="10663"/>
        <v>0</v>
      </c>
      <c r="HU516" s="500">
        <f t="shared" si="10664"/>
        <v>0</v>
      </c>
      <c r="HX516" s="665"/>
      <c r="HY516" s="666"/>
      <c r="HZ516" s="667"/>
      <c r="IA516" s="668"/>
      <c r="IB516" s="669"/>
      <c r="IC516" s="691"/>
      <c r="ID516" s="1326"/>
      <c r="IE516" s="497" t="e">
        <f>IF(EXACT(VLOOKUP(HX516,OFERTA_0,2,FALSE),HY516),1,0)</f>
        <v>#N/A</v>
      </c>
      <c r="IF516" s="497" t="e">
        <f>IF(EXACT(VLOOKUP(HX516,OFERTA_0,3,FALSE),HZ516),1,0)</f>
        <v>#N/A</v>
      </c>
      <c r="IG516" s="498" t="e">
        <f>IF(EXACT(VLOOKUP(HX516,OFERTA_0,4,FALSE),IA516),1,0)</f>
        <v>#N/A</v>
      </c>
      <c r="IH516" s="498">
        <f t="shared" si="10665"/>
        <v>0</v>
      </c>
      <c r="II516" s="498">
        <f t="shared" si="10666"/>
        <v>0</v>
      </c>
      <c r="IJ516" s="498" t="e">
        <f t="shared" si="10667"/>
        <v>#N/A</v>
      </c>
      <c r="IK516" s="504">
        <f t="shared" si="10668"/>
        <v>0</v>
      </c>
      <c r="IL516" s="500">
        <f t="shared" si="10669"/>
        <v>0</v>
      </c>
      <c r="IO516" s="665"/>
      <c r="IP516" s="666"/>
      <c r="IQ516" s="667"/>
      <c r="IR516" s="668"/>
      <c r="IS516" s="669"/>
      <c r="IT516" s="691"/>
      <c r="IU516" s="1326"/>
      <c r="IV516" s="497" t="e">
        <f>IF(EXACT(VLOOKUP(IO516,OFERTA_0,2,FALSE),IP516),1,0)</f>
        <v>#N/A</v>
      </c>
      <c r="IW516" s="497" t="e">
        <f>IF(EXACT(VLOOKUP(IO516,OFERTA_0,3,FALSE),IQ516),1,0)</f>
        <v>#N/A</v>
      </c>
      <c r="IX516" s="498" t="e">
        <f>IF(EXACT(VLOOKUP(IO516,OFERTA_0,4,FALSE),IR516),1,0)</f>
        <v>#N/A</v>
      </c>
      <c r="IY516" s="498">
        <f t="shared" si="10670"/>
        <v>0</v>
      </c>
      <c r="IZ516" s="498">
        <f t="shared" si="10671"/>
        <v>0</v>
      </c>
      <c r="JA516" s="498" t="e">
        <f t="shared" si="10672"/>
        <v>#N/A</v>
      </c>
      <c r="JB516" s="504">
        <f t="shared" si="10673"/>
        <v>0</v>
      </c>
      <c r="JC516" s="500">
        <f t="shared" si="10674"/>
        <v>0</v>
      </c>
      <c r="JF516" s="665"/>
      <c r="JG516" s="666"/>
      <c r="JH516" s="667"/>
      <c r="JI516" s="668"/>
      <c r="JJ516" s="669"/>
      <c r="JK516" s="691"/>
      <c r="JL516" s="1326"/>
      <c r="JM516" s="497" t="e">
        <f>IF(EXACT(VLOOKUP(JF516,OFERTA_0,2,FALSE),JG516),1,0)</f>
        <v>#N/A</v>
      </c>
      <c r="JN516" s="497" t="e">
        <f>IF(EXACT(VLOOKUP(JF516,OFERTA_0,3,FALSE),JH516),1,0)</f>
        <v>#N/A</v>
      </c>
      <c r="JO516" s="498" t="e">
        <f>IF(EXACT(VLOOKUP(JF516,OFERTA_0,4,FALSE),JI516),1,0)</f>
        <v>#N/A</v>
      </c>
      <c r="JP516" s="498">
        <f t="shared" si="10675"/>
        <v>0</v>
      </c>
      <c r="JQ516" s="498">
        <f t="shared" si="10676"/>
        <v>0</v>
      </c>
      <c r="JR516" s="498" t="e">
        <f t="shared" si="10677"/>
        <v>#N/A</v>
      </c>
      <c r="JS516" s="504">
        <f t="shared" si="10678"/>
        <v>0</v>
      </c>
      <c r="JT516" s="500">
        <f t="shared" si="10679"/>
        <v>0</v>
      </c>
      <c r="JW516" s="665"/>
      <c r="JX516" s="666"/>
      <c r="JY516" s="667"/>
      <c r="JZ516" s="668"/>
      <c r="KA516" s="669"/>
      <c r="KB516" s="691"/>
      <c r="KC516" s="1326"/>
      <c r="KD516" s="497" t="e">
        <f>IF(EXACT(VLOOKUP(JW516,OFERTA_0,2,FALSE),JX516),1,0)</f>
        <v>#N/A</v>
      </c>
      <c r="KE516" s="497" t="e">
        <f>IF(EXACT(VLOOKUP(JW516,OFERTA_0,3,FALSE),JY516),1,0)</f>
        <v>#N/A</v>
      </c>
      <c r="KF516" s="498" t="e">
        <f>IF(EXACT(VLOOKUP(JW516,OFERTA_0,4,FALSE),JZ516),1,0)</f>
        <v>#N/A</v>
      </c>
      <c r="KG516" s="498">
        <f t="shared" si="10680"/>
        <v>0</v>
      </c>
      <c r="KH516" s="498">
        <f t="shared" si="10681"/>
        <v>0</v>
      </c>
      <c r="KI516" s="498" t="e">
        <f t="shared" si="10682"/>
        <v>#N/A</v>
      </c>
      <c r="KJ516" s="504">
        <f t="shared" si="10683"/>
        <v>0</v>
      </c>
      <c r="KK516" s="500">
        <f t="shared" si="10684"/>
        <v>0</v>
      </c>
      <c r="KN516" s="665"/>
      <c r="KO516" s="666"/>
      <c r="KP516" s="667"/>
      <c r="KQ516" s="668"/>
      <c r="KR516" s="669"/>
      <c r="KS516" s="691"/>
      <c r="KT516" s="1326"/>
      <c r="KU516" s="497" t="e">
        <f>IF(EXACT(VLOOKUP(KN516,OFERTA_0,2,FALSE),KO516),1,0)</f>
        <v>#N/A</v>
      </c>
      <c r="KV516" s="497" t="e">
        <f>IF(EXACT(VLOOKUP(KN516,OFERTA_0,3,FALSE),KP516),1,0)</f>
        <v>#N/A</v>
      </c>
      <c r="KW516" s="498" t="e">
        <f>IF(EXACT(VLOOKUP(KN516,OFERTA_0,4,FALSE),KQ516),1,0)</f>
        <v>#N/A</v>
      </c>
      <c r="KX516" s="498">
        <f t="shared" si="10685"/>
        <v>0</v>
      </c>
      <c r="KY516" s="498">
        <f t="shared" si="10686"/>
        <v>0</v>
      </c>
      <c r="KZ516" s="498" t="e">
        <f t="shared" si="10687"/>
        <v>#N/A</v>
      </c>
      <c r="LA516" s="504">
        <f t="shared" si="10688"/>
        <v>0</v>
      </c>
      <c r="LB516" s="500">
        <f t="shared" si="10689"/>
        <v>0</v>
      </c>
      <c r="LE516" s="665"/>
      <c r="LF516" s="666"/>
      <c r="LG516" s="667"/>
      <c r="LH516" s="668"/>
      <c r="LI516" s="669"/>
      <c r="LJ516" s="691"/>
      <c r="LK516" s="1326"/>
      <c r="LL516" s="497" t="e">
        <f>IF(EXACT(VLOOKUP(LE516,OFERTA_0,2,FALSE),LF516),1,0)</f>
        <v>#N/A</v>
      </c>
      <c r="LM516" s="497" t="e">
        <f>IF(EXACT(VLOOKUP(LE516,OFERTA_0,3,FALSE),LG516),1,0)</f>
        <v>#N/A</v>
      </c>
      <c r="LN516" s="498" t="e">
        <f>IF(EXACT(VLOOKUP(LE516,OFERTA_0,4,FALSE),LH516),1,0)</f>
        <v>#N/A</v>
      </c>
      <c r="LO516" s="498">
        <f t="shared" si="10690"/>
        <v>0</v>
      </c>
      <c r="LP516" s="498">
        <f t="shared" si="10691"/>
        <v>0</v>
      </c>
      <c r="LQ516" s="498" t="e">
        <f t="shared" si="10692"/>
        <v>#N/A</v>
      </c>
      <c r="LR516" s="504">
        <f t="shared" si="10693"/>
        <v>0</v>
      </c>
      <c r="LS516" s="500">
        <f t="shared" si="10694"/>
        <v>0</v>
      </c>
      <c r="LV516" s="665"/>
      <c r="LW516" s="666"/>
      <c r="LX516" s="667"/>
      <c r="LY516" s="668"/>
      <c r="LZ516" s="669"/>
      <c r="MA516" s="691"/>
      <c r="MB516" s="1326"/>
      <c r="MC516" s="497" t="e">
        <f>IF(EXACT(VLOOKUP(LV516,OFERTA_0,2,FALSE),LW516),1,0)</f>
        <v>#N/A</v>
      </c>
      <c r="MD516" s="497" t="e">
        <f>IF(EXACT(VLOOKUP(LV516,OFERTA_0,3,FALSE),LX516),1,0)</f>
        <v>#N/A</v>
      </c>
      <c r="ME516" s="498" t="e">
        <f>IF(EXACT(VLOOKUP(LV516,OFERTA_0,4,FALSE),LY516),1,0)</f>
        <v>#N/A</v>
      </c>
      <c r="MF516" s="498">
        <f t="shared" si="10695"/>
        <v>0</v>
      </c>
      <c r="MG516" s="498">
        <f t="shared" si="10696"/>
        <v>0</v>
      </c>
      <c r="MH516" s="498" t="e">
        <f t="shared" si="10697"/>
        <v>#N/A</v>
      </c>
      <c r="MI516" s="504">
        <f t="shared" si="10698"/>
        <v>0</v>
      </c>
      <c r="MJ516" s="500">
        <f t="shared" si="10699"/>
        <v>0</v>
      </c>
      <c r="MM516" s="665"/>
      <c r="MN516" s="666"/>
      <c r="MO516" s="667"/>
      <c r="MP516" s="668"/>
      <c r="MQ516" s="669"/>
      <c r="MR516" s="691"/>
      <c r="MS516" s="1326"/>
      <c r="MT516" s="497" t="e">
        <f>IF(EXACT(VLOOKUP(MM516,OFERTA_0,2,FALSE),MN516),1,0)</f>
        <v>#N/A</v>
      </c>
      <c r="MU516" s="497" t="e">
        <f>IF(EXACT(VLOOKUP(MM516,OFERTA_0,3,FALSE),MO516),1,0)</f>
        <v>#N/A</v>
      </c>
      <c r="MV516" s="498" t="e">
        <f>IF(EXACT(VLOOKUP(MM516,OFERTA_0,4,FALSE),MP516),1,0)</f>
        <v>#N/A</v>
      </c>
      <c r="MW516" s="498">
        <f t="shared" si="10700"/>
        <v>0</v>
      </c>
      <c r="MX516" s="498">
        <f t="shared" si="10701"/>
        <v>0</v>
      </c>
      <c r="MY516" s="498" t="e">
        <f t="shared" si="10702"/>
        <v>#N/A</v>
      </c>
      <c r="MZ516" s="504">
        <f t="shared" si="10703"/>
        <v>0</v>
      </c>
      <c r="NA516" s="500">
        <f t="shared" si="10704"/>
        <v>0</v>
      </c>
      <c r="ND516" s="665"/>
      <c r="NE516" s="666"/>
      <c r="NF516" s="667"/>
      <c r="NG516" s="668"/>
      <c r="NH516" s="669"/>
      <c r="NI516" s="691"/>
      <c r="NJ516" s="1326"/>
      <c r="NK516" s="497" t="e">
        <f>IF(EXACT(VLOOKUP(ND516,OFERTA_0,2,FALSE),NE516),1,0)</f>
        <v>#N/A</v>
      </c>
      <c r="NL516" s="497" t="e">
        <f>IF(EXACT(VLOOKUP(ND516,OFERTA_0,3,FALSE),NF516),1,0)</f>
        <v>#N/A</v>
      </c>
      <c r="NM516" s="498" t="e">
        <f>IF(EXACT(VLOOKUP(ND516,OFERTA_0,4,FALSE),NG516),1,0)</f>
        <v>#N/A</v>
      </c>
      <c r="NN516" s="498">
        <f t="shared" si="10705"/>
        <v>0</v>
      </c>
      <c r="NO516" s="498">
        <f t="shared" si="10706"/>
        <v>0</v>
      </c>
      <c r="NP516" s="498" t="e">
        <f t="shared" si="10707"/>
        <v>#N/A</v>
      </c>
      <c r="NQ516" s="504">
        <f t="shared" si="10708"/>
        <v>0</v>
      </c>
      <c r="NR516" s="500">
        <f t="shared" si="10709"/>
        <v>0</v>
      </c>
      <c r="NU516" s="665"/>
      <c r="NV516" s="666"/>
      <c r="NW516" s="667"/>
      <c r="NX516" s="668"/>
      <c r="NY516" s="669"/>
      <c r="NZ516" s="691"/>
      <c r="OA516" s="1326"/>
      <c r="OB516" s="497" t="e">
        <f>IF(EXACT(VLOOKUP(NU516,OFERTA_0,2,FALSE),NV516),1,0)</f>
        <v>#N/A</v>
      </c>
      <c r="OC516" s="497" t="e">
        <f>IF(EXACT(VLOOKUP(NU516,OFERTA_0,3,FALSE),NW516),1,0)</f>
        <v>#N/A</v>
      </c>
      <c r="OD516" s="498" t="e">
        <f>IF(EXACT(VLOOKUP(NU516,OFERTA_0,4,FALSE),NX516),1,0)</f>
        <v>#N/A</v>
      </c>
      <c r="OE516" s="498">
        <f t="shared" si="10710"/>
        <v>0</v>
      </c>
      <c r="OF516" s="498">
        <f t="shared" si="10711"/>
        <v>0</v>
      </c>
      <c r="OG516" s="498" t="e">
        <f t="shared" si="10712"/>
        <v>#N/A</v>
      </c>
      <c r="OH516" s="504">
        <f t="shared" si="10713"/>
        <v>0</v>
      </c>
      <c r="OI516" s="500">
        <f t="shared" si="10714"/>
        <v>0</v>
      </c>
      <c r="OL516" s="665"/>
      <c r="OM516" s="666"/>
      <c r="ON516" s="667"/>
      <c r="OO516" s="668"/>
      <c r="OP516" s="669"/>
      <c r="OQ516" s="691"/>
      <c r="OR516" s="1326"/>
      <c r="OS516" s="497" t="e">
        <f>IF(EXACT(VLOOKUP(OL516,OFERTA_0,2,FALSE),OM516),1,0)</f>
        <v>#N/A</v>
      </c>
      <c r="OT516" s="497" t="e">
        <f>IF(EXACT(VLOOKUP(OL516,OFERTA_0,3,FALSE),ON516),1,0)</f>
        <v>#N/A</v>
      </c>
      <c r="OU516" s="498" t="e">
        <f>IF(EXACT(VLOOKUP(OL516,OFERTA_0,4,FALSE),OO516),1,0)</f>
        <v>#N/A</v>
      </c>
      <c r="OV516" s="498">
        <f t="shared" si="10715"/>
        <v>0</v>
      </c>
      <c r="OW516" s="498">
        <f t="shared" si="10716"/>
        <v>0</v>
      </c>
      <c r="OX516" s="498" t="e">
        <f t="shared" si="10717"/>
        <v>#N/A</v>
      </c>
      <c r="OY516" s="504">
        <f t="shared" si="10718"/>
        <v>0</v>
      </c>
      <c r="OZ516" s="500">
        <f t="shared" si="10719"/>
        <v>0</v>
      </c>
      <c r="PC516" s="665"/>
      <c r="PD516" s="666"/>
      <c r="PE516" s="667"/>
      <c r="PF516" s="668"/>
      <c r="PG516" s="669"/>
      <c r="PH516" s="691"/>
      <c r="PI516" s="1326"/>
      <c r="PJ516" s="497" t="e">
        <f>IF(EXACT(VLOOKUP(PC516,OFERTA_0,2,FALSE),PD516),1,0)</f>
        <v>#N/A</v>
      </c>
      <c r="PK516" s="497" t="e">
        <f>IF(EXACT(VLOOKUP(PC516,OFERTA_0,3,FALSE),PE516),1,0)</f>
        <v>#N/A</v>
      </c>
      <c r="PL516" s="498" t="e">
        <f>IF(EXACT(VLOOKUP(PC516,OFERTA_0,4,FALSE),PF516),1,0)</f>
        <v>#N/A</v>
      </c>
      <c r="PM516" s="498">
        <f t="shared" si="10720"/>
        <v>0</v>
      </c>
      <c r="PN516" s="498">
        <f t="shared" si="10721"/>
        <v>0</v>
      </c>
      <c r="PO516" s="498" t="e">
        <f t="shared" si="10722"/>
        <v>#N/A</v>
      </c>
      <c r="PP516" s="504">
        <f t="shared" si="10723"/>
        <v>0</v>
      </c>
      <c r="PQ516" s="500">
        <f t="shared" si="10724"/>
        <v>0</v>
      </c>
      <c r="PT516" s="665"/>
      <c r="PU516" s="666"/>
      <c r="PV516" s="667"/>
      <c r="PW516" s="668"/>
      <c r="PX516" s="669"/>
      <c r="PY516" s="691"/>
      <c r="PZ516" s="1326"/>
      <c r="QA516" s="497" t="e">
        <f>IF(EXACT(VLOOKUP(PT516,OFERTA_0,2,FALSE),PU516),1,0)</f>
        <v>#N/A</v>
      </c>
      <c r="QB516" s="497" t="e">
        <f>IF(EXACT(VLOOKUP(PT516,OFERTA_0,3,FALSE),PV516),1,0)</f>
        <v>#N/A</v>
      </c>
      <c r="QC516" s="498" t="e">
        <f>IF(EXACT(VLOOKUP(PT516,OFERTA_0,4,FALSE),PW516),1,0)</f>
        <v>#N/A</v>
      </c>
      <c r="QD516" s="498">
        <f t="shared" si="10725"/>
        <v>0</v>
      </c>
      <c r="QE516" s="498">
        <f t="shared" si="10726"/>
        <v>0</v>
      </c>
      <c r="QF516" s="498" t="e">
        <f t="shared" si="10727"/>
        <v>#N/A</v>
      </c>
      <c r="QG516" s="504">
        <f t="shared" si="10728"/>
        <v>0</v>
      </c>
      <c r="QH516" s="500">
        <f t="shared" si="10729"/>
        <v>0</v>
      </c>
      <c r="QK516" s="665"/>
      <c r="QL516" s="666"/>
      <c r="QM516" s="667"/>
      <c r="QN516" s="668"/>
      <c r="QO516" s="669"/>
      <c r="QP516" s="691"/>
      <c r="QQ516" s="1326"/>
      <c r="QR516" s="497" t="e">
        <f>IF(EXACT(VLOOKUP(QK516,OFERTA_0,2,FALSE),QL516),1,0)</f>
        <v>#N/A</v>
      </c>
      <c r="QS516" s="497" t="e">
        <f>IF(EXACT(VLOOKUP(QK516,OFERTA_0,3,FALSE),QM516),1,0)</f>
        <v>#N/A</v>
      </c>
      <c r="QT516" s="498" t="e">
        <f>IF(EXACT(VLOOKUP(QK516,OFERTA_0,4,FALSE),QN516),1,0)</f>
        <v>#N/A</v>
      </c>
      <c r="QU516" s="498">
        <f t="shared" si="10730"/>
        <v>0</v>
      </c>
      <c r="QV516" s="498">
        <f t="shared" si="10731"/>
        <v>0</v>
      </c>
      <c r="QW516" s="498" t="e">
        <f t="shared" si="10732"/>
        <v>#N/A</v>
      </c>
      <c r="QX516" s="504">
        <f t="shared" si="10733"/>
        <v>0</v>
      </c>
      <c r="QY516" s="500">
        <f t="shared" si="10734"/>
        <v>0</v>
      </c>
      <c r="RB516" s="428"/>
      <c r="RC516" s="436"/>
      <c r="RD516" s="440"/>
      <c r="RE516" s="406"/>
      <c r="RF516" s="438"/>
      <c r="RG516" s="439"/>
      <c r="RH516" s="439"/>
      <c r="RI516" s="497"/>
      <c r="RJ516" s="497"/>
      <c r="RK516" s="501"/>
      <c r="RL516" s="501"/>
      <c r="RM516" s="501"/>
      <c r="RN516" s="501"/>
      <c r="RO516" s="505"/>
      <c r="RP516" s="503"/>
      <c r="RS516" s="428"/>
      <c r="RT516" s="436"/>
      <c r="RU516" s="440"/>
      <c r="RV516" s="406"/>
      <c r="RW516" s="438"/>
      <c r="RX516" s="439"/>
      <c r="RY516" s="439"/>
      <c r="RZ516" s="497"/>
      <c r="SA516" s="497"/>
      <c r="SB516" s="501"/>
      <c r="SC516" s="501"/>
      <c r="SD516" s="501"/>
      <c r="SE516" s="501"/>
      <c r="SF516" s="505"/>
      <c r="SG516" s="503"/>
      <c r="SJ516" s="428"/>
      <c r="SK516" s="436"/>
      <c r="SL516" s="440"/>
      <c r="SM516" s="406"/>
      <c r="SN516" s="438"/>
      <c r="SO516" s="439"/>
      <c r="SP516" s="439"/>
      <c r="SQ516" s="497"/>
      <c r="SR516" s="497"/>
      <c r="SS516" s="501"/>
      <c r="ST516" s="501"/>
      <c r="SU516" s="501"/>
      <c r="SV516" s="501"/>
      <c r="SW516" s="505"/>
      <c r="SX516" s="503"/>
    </row>
    <row r="517" spans="2:518" ht="18.75" hidden="1" customHeight="1" thickTop="1" thickBot="1">
      <c r="B517" s="577"/>
      <c r="C517" s="578"/>
      <c r="D517" s="579"/>
      <c r="E517" s="580"/>
      <c r="F517" s="581"/>
      <c r="G517" s="585"/>
      <c r="H517" s="595"/>
      <c r="K517" s="577"/>
      <c r="L517" s="767"/>
      <c r="M517" s="579"/>
      <c r="N517" s="580"/>
      <c r="O517" s="581"/>
      <c r="P517" s="585"/>
      <c r="Q517" s="1326"/>
      <c r="R517" s="497"/>
      <c r="S517" s="497"/>
      <c r="T517" s="498"/>
      <c r="U517" s="498"/>
      <c r="V517" s="498"/>
      <c r="W517" s="498"/>
      <c r="X517" s="504"/>
      <c r="Y517" s="500"/>
      <c r="Z517" s="486"/>
      <c r="AA517" s="486"/>
      <c r="AB517" s="577"/>
      <c r="AC517" s="767"/>
      <c r="AD517" s="579"/>
      <c r="AE517" s="580"/>
      <c r="AF517" s="581"/>
      <c r="AG517" s="585"/>
      <c r="AH517" s="1326"/>
      <c r="AI517" s="497"/>
      <c r="AJ517" s="497"/>
      <c r="AK517" s="498"/>
      <c r="AL517" s="498"/>
      <c r="AM517" s="498"/>
      <c r="AN517" s="498"/>
      <c r="AO517" s="504"/>
      <c r="AP517" s="500"/>
      <c r="AQ517" s="486"/>
      <c r="AR517" s="486"/>
      <c r="AS517" s="577"/>
      <c r="AT517" s="767"/>
      <c r="AU517" s="579"/>
      <c r="AV517" s="580"/>
      <c r="AW517" s="581"/>
      <c r="AX517" s="585"/>
      <c r="AY517" s="1326"/>
      <c r="AZ517" s="497"/>
      <c r="BA517" s="497"/>
      <c r="BB517" s="498"/>
      <c r="BC517" s="498"/>
      <c r="BD517" s="498"/>
      <c r="BE517" s="498"/>
      <c r="BF517" s="504"/>
      <c r="BG517" s="500"/>
      <c r="BJ517" s="577"/>
      <c r="BK517" s="767"/>
      <c r="BL517" s="579"/>
      <c r="BM517" s="580"/>
      <c r="BN517" s="581"/>
      <c r="BO517" s="585"/>
      <c r="BP517" s="1326"/>
      <c r="BQ517" s="497"/>
      <c r="BR517" s="497"/>
      <c r="BS517" s="498"/>
      <c r="BT517" s="498"/>
      <c r="BU517" s="498"/>
      <c r="BV517" s="498"/>
      <c r="BW517" s="504"/>
      <c r="BX517" s="500"/>
      <c r="CA517" s="577"/>
      <c r="CB517" s="767"/>
      <c r="CC517" s="579"/>
      <c r="CD517" s="580"/>
      <c r="CE517" s="581"/>
      <c r="CF517" s="585"/>
      <c r="CG517" s="1326"/>
      <c r="CH517" s="497"/>
      <c r="CI517" s="497"/>
      <c r="CJ517" s="498"/>
      <c r="CK517" s="498"/>
      <c r="CL517" s="498"/>
      <c r="CM517" s="498"/>
      <c r="CN517" s="504"/>
      <c r="CO517" s="500"/>
      <c r="CR517" s="577"/>
      <c r="CS517" s="767"/>
      <c r="CT517" s="579"/>
      <c r="CU517" s="580"/>
      <c r="CV517" s="581"/>
      <c r="CW517" s="585"/>
      <c r="CX517" s="1326"/>
      <c r="CY517" s="497"/>
      <c r="CZ517" s="497"/>
      <c r="DA517" s="498"/>
      <c r="DB517" s="498"/>
      <c r="DC517" s="498"/>
      <c r="DD517" s="498"/>
      <c r="DE517" s="504"/>
      <c r="DF517" s="500"/>
      <c r="DI517" s="577"/>
      <c r="DJ517" s="767"/>
      <c r="DK517" s="579"/>
      <c r="DL517" s="580"/>
      <c r="DM517" s="581"/>
      <c r="DN517" s="585"/>
      <c r="DO517" s="1326"/>
      <c r="DP517" s="497"/>
      <c r="DQ517" s="497"/>
      <c r="DR517" s="498"/>
      <c r="DS517" s="498"/>
      <c r="DT517" s="498"/>
      <c r="DU517" s="498"/>
      <c r="DV517" s="504"/>
      <c r="DW517" s="500"/>
      <c r="DZ517" s="577"/>
      <c r="EA517" s="767"/>
      <c r="EB517" s="579"/>
      <c r="EC517" s="580"/>
      <c r="ED517" s="581"/>
      <c r="EE517" s="585"/>
      <c r="EF517" s="1326"/>
      <c r="EG517" s="497"/>
      <c r="EH517" s="497"/>
      <c r="EI517" s="498"/>
      <c r="EJ517" s="498"/>
      <c r="EK517" s="498"/>
      <c r="EL517" s="498"/>
      <c r="EM517" s="504"/>
      <c r="EN517" s="500"/>
      <c r="EQ517" s="665"/>
      <c r="ER517" s="666"/>
      <c r="ES517" s="667"/>
      <c r="ET517" s="668"/>
      <c r="EU517" s="669"/>
      <c r="EV517" s="691"/>
      <c r="EW517" s="1326"/>
      <c r="EX517" s="497" t="e">
        <f>IF(EXACT(VLOOKUP(EQ517,OFERTA_0,2,FALSE),ER517),1,0)</f>
        <v>#N/A</v>
      </c>
      <c r="EY517" s="497" t="e">
        <f>IF(EXACT(VLOOKUP(EQ517,OFERTA_0,3,FALSE),ES517),1,0)</f>
        <v>#N/A</v>
      </c>
      <c r="EZ517" s="498" t="e">
        <f>IF(EXACT(VLOOKUP(EQ517,OFERTA_0,4,FALSE),ET517),1,0)</f>
        <v>#N/A</v>
      </c>
      <c r="FA517" s="498">
        <f t="shared" si="10640"/>
        <v>0</v>
      </c>
      <c r="FB517" s="498">
        <f t="shared" si="10641"/>
        <v>0</v>
      </c>
      <c r="FC517" s="498" t="e">
        <f t="shared" si="10642"/>
        <v>#N/A</v>
      </c>
      <c r="FD517" s="504">
        <f t="shared" si="10643"/>
        <v>0</v>
      </c>
      <c r="FE517" s="500">
        <f t="shared" si="10644"/>
        <v>0</v>
      </c>
      <c r="FH517" s="665"/>
      <c r="FI517" s="666"/>
      <c r="FJ517" s="667"/>
      <c r="FK517" s="668"/>
      <c r="FL517" s="669"/>
      <c r="FM517" s="691"/>
      <c r="FN517" s="1326"/>
      <c r="FO517" s="497" t="e">
        <f>IF(EXACT(VLOOKUP(FH517,OFERTA_0,2,FALSE),FI517),1,0)</f>
        <v>#N/A</v>
      </c>
      <c r="FP517" s="497" t="e">
        <f>IF(EXACT(VLOOKUP(FH517,OFERTA_0,3,FALSE),FJ517),1,0)</f>
        <v>#N/A</v>
      </c>
      <c r="FQ517" s="498" t="e">
        <f>IF(EXACT(VLOOKUP(FH517,OFERTA_0,4,FALSE),FK517),1,0)</f>
        <v>#N/A</v>
      </c>
      <c r="FR517" s="498">
        <f t="shared" si="10645"/>
        <v>0</v>
      </c>
      <c r="FS517" s="498">
        <f t="shared" si="10646"/>
        <v>0</v>
      </c>
      <c r="FT517" s="498" t="e">
        <f t="shared" si="10647"/>
        <v>#N/A</v>
      </c>
      <c r="FU517" s="504">
        <f t="shared" si="10648"/>
        <v>0</v>
      </c>
      <c r="FV517" s="500">
        <f t="shared" si="10649"/>
        <v>0</v>
      </c>
      <c r="FY517" s="665"/>
      <c r="FZ517" s="666"/>
      <c r="GA517" s="667"/>
      <c r="GB517" s="668"/>
      <c r="GC517" s="669"/>
      <c r="GD517" s="691"/>
      <c r="GE517" s="1326"/>
      <c r="GF517" s="497" t="e">
        <f>IF(EXACT(VLOOKUP(FY517,OFERTA_0,2,FALSE),FZ517),1,0)</f>
        <v>#N/A</v>
      </c>
      <c r="GG517" s="497" t="e">
        <f>IF(EXACT(VLOOKUP(FY517,OFERTA_0,3,FALSE),GA517),1,0)</f>
        <v>#N/A</v>
      </c>
      <c r="GH517" s="498" t="e">
        <f>IF(EXACT(VLOOKUP(FY517,OFERTA_0,4,FALSE),GB517),1,0)</f>
        <v>#N/A</v>
      </c>
      <c r="GI517" s="498">
        <f t="shared" si="10650"/>
        <v>0</v>
      </c>
      <c r="GJ517" s="498">
        <f t="shared" si="10651"/>
        <v>0</v>
      </c>
      <c r="GK517" s="498" t="e">
        <f t="shared" si="10652"/>
        <v>#N/A</v>
      </c>
      <c r="GL517" s="504">
        <f t="shared" si="10653"/>
        <v>0</v>
      </c>
      <c r="GM517" s="500">
        <f t="shared" si="10654"/>
        <v>0</v>
      </c>
      <c r="GP517" s="665"/>
      <c r="GQ517" s="666"/>
      <c r="GR517" s="667"/>
      <c r="GS517" s="668"/>
      <c r="GT517" s="669"/>
      <c r="GU517" s="691"/>
      <c r="GV517" s="1326"/>
      <c r="GW517" s="497" t="e">
        <f>IF(EXACT(VLOOKUP(GP517,OFERTA_0,2,FALSE),GQ517),1,0)</f>
        <v>#N/A</v>
      </c>
      <c r="GX517" s="497" t="e">
        <f>IF(EXACT(VLOOKUP(GP517,OFERTA_0,3,FALSE),GR517),1,0)</f>
        <v>#N/A</v>
      </c>
      <c r="GY517" s="498" t="e">
        <f>IF(EXACT(VLOOKUP(GP517,OFERTA_0,4,FALSE),GS517),1,0)</f>
        <v>#N/A</v>
      </c>
      <c r="GZ517" s="498">
        <f t="shared" si="10655"/>
        <v>0</v>
      </c>
      <c r="HA517" s="498">
        <f t="shared" si="10656"/>
        <v>0</v>
      </c>
      <c r="HB517" s="498" t="e">
        <f t="shared" si="10657"/>
        <v>#N/A</v>
      </c>
      <c r="HC517" s="504">
        <f t="shared" si="10658"/>
        <v>0</v>
      </c>
      <c r="HD517" s="500">
        <f t="shared" si="10659"/>
        <v>0</v>
      </c>
      <c r="HG517" s="665"/>
      <c r="HH517" s="666"/>
      <c r="HI517" s="667"/>
      <c r="HJ517" s="668"/>
      <c r="HK517" s="669"/>
      <c r="HL517" s="691"/>
      <c r="HM517" s="1326"/>
      <c r="HN517" s="497" t="e">
        <f>IF(EXACT(VLOOKUP(HG517,OFERTA_0,2,FALSE),HH517),1,0)</f>
        <v>#N/A</v>
      </c>
      <c r="HO517" s="497" t="e">
        <f>IF(EXACT(VLOOKUP(HG517,OFERTA_0,3,FALSE),HI517),1,0)</f>
        <v>#N/A</v>
      </c>
      <c r="HP517" s="498" t="e">
        <f>IF(EXACT(VLOOKUP(HG517,OFERTA_0,4,FALSE),HJ517),1,0)</f>
        <v>#N/A</v>
      </c>
      <c r="HQ517" s="498">
        <f t="shared" si="10660"/>
        <v>0</v>
      </c>
      <c r="HR517" s="498">
        <f t="shared" si="10661"/>
        <v>0</v>
      </c>
      <c r="HS517" s="498" t="e">
        <f t="shared" si="10662"/>
        <v>#N/A</v>
      </c>
      <c r="HT517" s="504">
        <f t="shared" si="10663"/>
        <v>0</v>
      </c>
      <c r="HU517" s="500">
        <f t="shared" si="10664"/>
        <v>0</v>
      </c>
      <c r="HX517" s="665"/>
      <c r="HY517" s="666"/>
      <c r="HZ517" s="667"/>
      <c r="IA517" s="668"/>
      <c r="IB517" s="669"/>
      <c r="IC517" s="691"/>
      <c r="ID517" s="1326"/>
      <c r="IE517" s="497" t="e">
        <f>IF(EXACT(VLOOKUP(HX517,OFERTA_0,2,FALSE),HY517),1,0)</f>
        <v>#N/A</v>
      </c>
      <c r="IF517" s="497" t="e">
        <f>IF(EXACT(VLOOKUP(HX517,OFERTA_0,3,FALSE),HZ517),1,0)</f>
        <v>#N/A</v>
      </c>
      <c r="IG517" s="498" t="e">
        <f>IF(EXACT(VLOOKUP(HX517,OFERTA_0,4,FALSE),IA517),1,0)</f>
        <v>#N/A</v>
      </c>
      <c r="IH517" s="498">
        <f t="shared" si="10665"/>
        <v>0</v>
      </c>
      <c r="II517" s="498">
        <f t="shared" si="10666"/>
        <v>0</v>
      </c>
      <c r="IJ517" s="498" t="e">
        <f t="shared" si="10667"/>
        <v>#N/A</v>
      </c>
      <c r="IK517" s="504">
        <f t="shared" si="10668"/>
        <v>0</v>
      </c>
      <c r="IL517" s="500">
        <f t="shared" si="10669"/>
        <v>0</v>
      </c>
      <c r="IO517" s="665"/>
      <c r="IP517" s="666"/>
      <c r="IQ517" s="667"/>
      <c r="IR517" s="668"/>
      <c r="IS517" s="669"/>
      <c r="IT517" s="691"/>
      <c r="IU517" s="1326"/>
      <c r="IV517" s="497" t="e">
        <f>IF(EXACT(VLOOKUP(IO517,OFERTA_0,2,FALSE),IP517),1,0)</f>
        <v>#N/A</v>
      </c>
      <c r="IW517" s="497" t="e">
        <f>IF(EXACT(VLOOKUP(IO517,OFERTA_0,3,FALSE),IQ517),1,0)</f>
        <v>#N/A</v>
      </c>
      <c r="IX517" s="498" t="e">
        <f>IF(EXACT(VLOOKUP(IO517,OFERTA_0,4,FALSE),IR517),1,0)</f>
        <v>#N/A</v>
      </c>
      <c r="IY517" s="498">
        <f t="shared" si="10670"/>
        <v>0</v>
      </c>
      <c r="IZ517" s="498">
        <f t="shared" si="10671"/>
        <v>0</v>
      </c>
      <c r="JA517" s="498" t="e">
        <f t="shared" si="10672"/>
        <v>#N/A</v>
      </c>
      <c r="JB517" s="504">
        <f t="shared" si="10673"/>
        <v>0</v>
      </c>
      <c r="JC517" s="500">
        <f t="shared" si="10674"/>
        <v>0</v>
      </c>
      <c r="JF517" s="665"/>
      <c r="JG517" s="666"/>
      <c r="JH517" s="667"/>
      <c r="JI517" s="668"/>
      <c r="JJ517" s="669"/>
      <c r="JK517" s="691"/>
      <c r="JL517" s="1326"/>
      <c r="JM517" s="497" t="e">
        <f>IF(EXACT(VLOOKUP(JF517,OFERTA_0,2,FALSE),JG517),1,0)</f>
        <v>#N/A</v>
      </c>
      <c r="JN517" s="497" t="e">
        <f>IF(EXACT(VLOOKUP(JF517,OFERTA_0,3,FALSE),JH517),1,0)</f>
        <v>#N/A</v>
      </c>
      <c r="JO517" s="498" t="e">
        <f>IF(EXACT(VLOOKUP(JF517,OFERTA_0,4,FALSE),JI517),1,0)</f>
        <v>#N/A</v>
      </c>
      <c r="JP517" s="498">
        <f t="shared" si="10675"/>
        <v>0</v>
      </c>
      <c r="JQ517" s="498">
        <f t="shared" si="10676"/>
        <v>0</v>
      </c>
      <c r="JR517" s="498" t="e">
        <f t="shared" si="10677"/>
        <v>#N/A</v>
      </c>
      <c r="JS517" s="504">
        <f t="shared" si="10678"/>
        <v>0</v>
      </c>
      <c r="JT517" s="500">
        <f t="shared" si="10679"/>
        <v>0</v>
      </c>
      <c r="JW517" s="665"/>
      <c r="JX517" s="666"/>
      <c r="JY517" s="667"/>
      <c r="JZ517" s="668"/>
      <c r="KA517" s="669"/>
      <c r="KB517" s="691"/>
      <c r="KC517" s="1326"/>
      <c r="KD517" s="497" t="e">
        <f>IF(EXACT(VLOOKUP(JW517,OFERTA_0,2,FALSE),JX517),1,0)</f>
        <v>#N/A</v>
      </c>
      <c r="KE517" s="497" t="e">
        <f>IF(EXACT(VLOOKUP(JW517,OFERTA_0,3,FALSE),JY517),1,0)</f>
        <v>#N/A</v>
      </c>
      <c r="KF517" s="498" t="e">
        <f>IF(EXACT(VLOOKUP(JW517,OFERTA_0,4,FALSE),JZ517),1,0)</f>
        <v>#N/A</v>
      </c>
      <c r="KG517" s="498">
        <f t="shared" si="10680"/>
        <v>0</v>
      </c>
      <c r="KH517" s="498">
        <f t="shared" si="10681"/>
        <v>0</v>
      </c>
      <c r="KI517" s="498" t="e">
        <f t="shared" si="10682"/>
        <v>#N/A</v>
      </c>
      <c r="KJ517" s="504">
        <f t="shared" si="10683"/>
        <v>0</v>
      </c>
      <c r="KK517" s="500">
        <f t="shared" si="10684"/>
        <v>0</v>
      </c>
      <c r="KN517" s="665"/>
      <c r="KO517" s="666"/>
      <c r="KP517" s="667"/>
      <c r="KQ517" s="668"/>
      <c r="KR517" s="669"/>
      <c r="KS517" s="691"/>
      <c r="KT517" s="1326"/>
      <c r="KU517" s="497" t="e">
        <f>IF(EXACT(VLOOKUP(KN517,OFERTA_0,2,FALSE),KO517),1,0)</f>
        <v>#N/A</v>
      </c>
      <c r="KV517" s="497" t="e">
        <f>IF(EXACT(VLOOKUP(KN517,OFERTA_0,3,FALSE),KP517),1,0)</f>
        <v>#N/A</v>
      </c>
      <c r="KW517" s="498" t="e">
        <f>IF(EXACT(VLOOKUP(KN517,OFERTA_0,4,FALSE),KQ517),1,0)</f>
        <v>#N/A</v>
      </c>
      <c r="KX517" s="498">
        <f t="shared" si="10685"/>
        <v>0</v>
      </c>
      <c r="KY517" s="498">
        <f t="shared" si="10686"/>
        <v>0</v>
      </c>
      <c r="KZ517" s="498" t="e">
        <f t="shared" si="10687"/>
        <v>#N/A</v>
      </c>
      <c r="LA517" s="504">
        <f t="shared" si="10688"/>
        <v>0</v>
      </c>
      <c r="LB517" s="500">
        <f t="shared" si="10689"/>
        <v>0</v>
      </c>
      <c r="LE517" s="665"/>
      <c r="LF517" s="666"/>
      <c r="LG517" s="667"/>
      <c r="LH517" s="668"/>
      <c r="LI517" s="669"/>
      <c r="LJ517" s="691"/>
      <c r="LK517" s="1326"/>
      <c r="LL517" s="497" t="e">
        <f>IF(EXACT(VLOOKUP(LE517,OFERTA_0,2,FALSE),LF517),1,0)</f>
        <v>#N/A</v>
      </c>
      <c r="LM517" s="497" t="e">
        <f>IF(EXACT(VLOOKUP(LE517,OFERTA_0,3,FALSE),LG517),1,0)</f>
        <v>#N/A</v>
      </c>
      <c r="LN517" s="498" t="e">
        <f>IF(EXACT(VLOOKUP(LE517,OFERTA_0,4,FALSE),LH517),1,0)</f>
        <v>#N/A</v>
      </c>
      <c r="LO517" s="498">
        <f t="shared" si="10690"/>
        <v>0</v>
      </c>
      <c r="LP517" s="498">
        <f t="shared" si="10691"/>
        <v>0</v>
      </c>
      <c r="LQ517" s="498" t="e">
        <f t="shared" si="10692"/>
        <v>#N/A</v>
      </c>
      <c r="LR517" s="504">
        <f t="shared" si="10693"/>
        <v>0</v>
      </c>
      <c r="LS517" s="500">
        <f t="shared" si="10694"/>
        <v>0</v>
      </c>
      <c r="LV517" s="665"/>
      <c r="LW517" s="666"/>
      <c r="LX517" s="667"/>
      <c r="LY517" s="668"/>
      <c r="LZ517" s="669"/>
      <c r="MA517" s="691"/>
      <c r="MB517" s="1326"/>
      <c r="MC517" s="497" t="e">
        <f>IF(EXACT(VLOOKUP(LV517,OFERTA_0,2,FALSE),LW517),1,0)</f>
        <v>#N/A</v>
      </c>
      <c r="MD517" s="497" t="e">
        <f>IF(EXACT(VLOOKUP(LV517,OFERTA_0,3,FALSE),LX517),1,0)</f>
        <v>#N/A</v>
      </c>
      <c r="ME517" s="498" t="e">
        <f>IF(EXACT(VLOOKUP(LV517,OFERTA_0,4,FALSE),LY517),1,0)</f>
        <v>#N/A</v>
      </c>
      <c r="MF517" s="498">
        <f t="shared" si="10695"/>
        <v>0</v>
      </c>
      <c r="MG517" s="498">
        <f t="shared" si="10696"/>
        <v>0</v>
      </c>
      <c r="MH517" s="498" t="e">
        <f t="shared" si="10697"/>
        <v>#N/A</v>
      </c>
      <c r="MI517" s="504">
        <f t="shared" si="10698"/>
        <v>0</v>
      </c>
      <c r="MJ517" s="500">
        <f t="shared" si="10699"/>
        <v>0</v>
      </c>
      <c r="MM517" s="665"/>
      <c r="MN517" s="666"/>
      <c r="MO517" s="667"/>
      <c r="MP517" s="668"/>
      <c r="MQ517" s="669"/>
      <c r="MR517" s="691"/>
      <c r="MS517" s="1326"/>
      <c r="MT517" s="497" t="e">
        <f>IF(EXACT(VLOOKUP(MM517,OFERTA_0,2,FALSE),MN517),1,0)</f>
        <v>#N/A</v>
      </c>
      <c r="MU517" s="497" t="e">
        <f>IF(EXACT(VLOOKUP(MM517,OFERTA_0,3,FALSE),MO517),1,0)</f>
        <v>#N/A</v>
      </c>
      <c r="MV517" s="498" t="e">
        <f>IF(EXACT(VLOOKUP(MM517,OFERTA_0,4,FALSE),MP517),1,0)</f>
        <v>#N/A</v>
      </c>
      <c r="MW517" s="498">
        <f t="shared" si="10700"/>
        <v>0</v>
      </c>
      <c r="MX517" s="498">
        <f t="shared" si="10701"/>
        <v>0</v>
      </c>
      <c r="MY517" s="498" t="e">
        <f t="shared" si="10702"/>
        <v>#N/A</v>
      </c>
      <c r="MZ517" s="504">
        <f t="shared" si="10703"/>
        <v>0</v>
      </c>
      <c r="NA517" s="500">
        <f t="shared" si="10704"/>
        <v>0</v>
      </c>
      <c r="ND517" s="665"/>
      <c r="NE517" s="666"/>
      <c r="NF517" s="667"/>
      <c r="NG517" s="668"/>
      <c r="NH517" s="669"/>
      <c r="NI517" s="691"/>
      <c r="NJ517" s="1326"/>
      <c r="NK517" s="497" t="e">
        <f>IF(EXACT(VLOOKUP(ND517,OFERTA_0,2,FALSE),NE517),1,0)</f>
        <v>#N/A</v>
      </c>
      <c r="NL517" s="497" t="e">
        <f>IF(EXACT(VLOOKUP(ND517,OFERTA_0,3,FALSE),NF517),1,0)</f>
        <v>#N/A</v>
      </c>
      <c r="NM517" s="498" t="e">
        <f>IF(EXACT(VLOOKUP(ND517,OFERTA_0,4,FALSE),NG517),1,0)</f>
        <v>#N/A</v>
      </c>
      <c r="NN517" s="498">
        <f t="shared" si="10705"/>
        <v>0</v>
      </c>
      <c r="NO517" s="498">
        <f t="shared" si="10706"/>
        <v>0</v>
      </c>
      <c r="NP517" s="498" t="e">
        <f t="shared" si="10707"/>
        <v>#N/A</v>
      </c>
      <c r="NQ517" s="504">
        <f t="shared" si="10708"/>
        <v>0</v>
      </c>
      <c r="NR517" s="500">
        <f t="shared" si="10709"/>
        <v>0</v>
      </c>
      <c r="NU517" s="665"/>
      <c r="NV517" s="666"/>
      <c r="NW517" s="667"/>
      <c r="NX517" s="668"/>
      <c r="NY517" s="669"/>
      <c r="NZ517" s="691"/>
      <c r="OA517" s="1326"/>
      <c r="OB517" s="497" t="e">
        <f>IF(EXACT(VLOOKUP(NU517,OFERTA_0,2,FALSE),NV517),1,0)</f>
        <v>#N/A</v>
      </c>
      <c r="OC517" s="497" t="e">
        <f>IF(EXACT(VLOOKUP(NU517,OFERTA_0,3,FALSE),NW517),1,0)</f>
        <v>#N/A</v>
      </c>
      <c r="OD517" s="498" t="e">
        <f>IF(EXACT(VLOOKUP(NU517,OFERTA_0,4,FALSE),NX517),1,0)</f>
        <v>#N/A</v>
      </c>
      <c r="OE517" s="498">
        <f t="shared" si="10710"/>
        <v>0</v>
      </c>
      <c r="OF517" s="498">
        <f t="shared" si="10711"/>
        <v>0</v>
      </c>
      <c r="OG517" s="498" t="e">
        <f t="shared" si="10712"/>
        <v>#N/A</v>
      </c>
      <c r="OH517" s="504">
        <f t="shared" si="10713"/>
        <v>0</v>
      </c>
      <c r="OI517" s="500">
        <f t="shared" si="10714"/>
        <v>0</v>
      </c>
      <c r="OL517" s="665"/>
      <c r="OM517" s="666"/>
      <c r="ON517" s="667"/>
      <c r="OO517" s="668"/>
      <c r="OP517" s="669"/>
      <c r="OQ517" s="691"/>
      <c r="OR517" s="1326"/>
      <c r="OS517" s="497" t="e">
        <f>IF(EXACT(VLOOKUP(OL517,OFERTA_0,2,FALSE),OM517),1,0)</f>
        <v>#N/A</v>
      </c>
      <c r="OT517" s="497" t="e">
        <f>IF(EXACT(VLOOKUP(OL517,OFERTA_0,3,FALSE),ON517),1,0)</f>
        <v>#N/A</v>
      </c>
      <c r="OU517" s="498" t="e">
        <f>IF(EXACT(VLOOKUP(OL517,OFERTA_0,4,FALSE),OO517),1,0)</f>
        <v>#N/A</v>
      </c>
      <c r="OV517" s="498">
        <f t="shared" si="10715"/>
        <v>0</v>
      </c>
      <c r="OW517" s="498">
        <f t="shared" si="10716"/>
        <v>0</v>
      </c>
      <c r="OX517" s="498" t="e">
        <f t="shared" si="10717"/>
        <v>#N/A</v>
      </c>
      <c r="OY517" s="504">
        <f t="shared" si="10718"/>
        <v>0</v>
      </c>
      <c r="OZ517" s="500">
        <f t="shared" si="10719"/>
        <v>0</v>
      </c>
      <c r="PC517" s="665"/>
      <c r="PD517" s="666"/>
      <c r="PE517" s="667"/>
      <c r="PF517" s="668"/>
      <c r="PG517" s="669"/>
      <c r="PH517" s="691"/>
      <c r="PI517" s="1326"/>
      <c r="PJ517" s="497" t="e">
        <f>IF(EXACT(VLOOKUP(PC517,OFERTA_0,2,FALSE),PD517),1,0)</f>
        <v>#N/A</v>
      </c>
      <c r="PK517" s="497" t="e">
        <f>IF(EXACT(VLOOKUP(PC517,OFERTA_0,3,FALSE),PE517),1,0)</f>
        <v>#N/A</v>
      </c>
      <c r="PL517" s="498" t="e">
        <f>IF(EXACT(VLOOKUP(PC517,OFERTA_0,4,FALSE),PF517),1,0)</f>
        <v>#N/A</v>
      </c>
      <c r="PM517" s="498">
        <f t="shared" si="10720"/>
        <v>0</v>
      </c>
      <c r="PN517" s="498">
        <f t="shared" si="10721"/>
        <v>0</v>
      </c>
      <c r="PO517" s="498" t="e">
        <f t="shared" si="10722"/>
        <v>#N/A</v>
      </c>
      <c r="PP517" s="504">
        <f t="shared" si="10723"/>
        <v>0</v>
      </c>
      <c r="PQ517" s="500">
        <f t="shared" si="10724"/>
        <v>0</v>
      </c>
      <c r="PT517" s="665"/>
      <c r="PU517" s="666"/>
      <c r="PV517" s="667"/>
      <c r="PW517" s="668"/>
      <c r="PX517" s="669"/>
      <c r="PY517" s="691"/>
      <c r="PZ517" s="1326"/>
      <c r="QA517" s="497" t="e">
        <f>IF(EXACT(VLOOKUP(PT517,OFERTA_0,2,FALSE),PU517),1,0)</f>
        <v>#N/A</v>
      </c>
      <c r="QB517" s="497" t="e">
        <f>IF(EXACT(VLOOKUP(PT517,OFERTA_0,3,FALSE),PV517),1,0)</f>
        <v>#N/A</v>
      </c>
      <c r="QC517" s="498" t="e">
        <f>IF(EXACT(VLOOKUP(PT517,OFERTA_0,4,FALSE),PW517),1,0)</f>
        <v>#N/A</v>
      </c>
      <c r="QD517" s="498">
        <f t="shared" si="10725"/>
        <v>0</v>
      </c>
      <c r="QE517" s="498">
        <f t="shared" si="10726"/>
        <v>0</v>
      </c>
      <c r="QF517" s="498" t="e">
        <f t="shared" si="10727"/>
        <v>#N/A</v>
      </c>
      <c r="QG517" s="504">
        <f t="shared" si="10728"/>
        <v>0</v>
      </c>
      <c r="QH517" s="500">
        <f t="shared" si="10729"/>
        <v>0</v>
      </c>
      <c r="QK517" s="665"/>
      <c r="QL517" s="666"/>
      <c r="QM517" s="667"/>
      <c r="QN517" s="668"/>
      <c r="QO517" s="669"/>
      <c r="QP517" s="691"/>
      <c r="QQ517" s="1326"/>
      <c r="QR517" s="497" t="e">
        <f>IF(EXACT(VLOOKUP(QK517,OFERTA_0,2,FALSE),QL517),1,0)</f>
        <v>#N/A</v>
      </c>
      <c r="QS517" s="497" t="e">
        <f>IF(EXACT(VLOOKUP(QK517,OFERTA_0,3,FALSE),QM517),1,0)</f>
        <v>#N/A</v>
      </c>
      <c r="QT517" s="498" t="e">
        <f>IF(EXACT(VLOOKUP(QK517,OFERTA_0,4,FALSE),QN517),1,0)</f>
        <v>#N/A</v>
      </c>
      <c r="QU517" s="498">
        <f t="shared" si="10730"/>
        <v>0</v>
      </c>
      <c r="QV517" s="498">
        <f t="shared" si="10731"/>
        <v>0</v>
      </c>
      <c r="QW517" s="498" t="e">
        <f t="shared" si="10732"/>
        <v>#N/A</v>
      </c>
      <c r="QX517" s="504">
        <f t="shared" si="10733"/>
        <v>0</v>
      </c>
      <c r="QY517" s="500">
        <f t="shared" si="10734"/>
        <v>0</v>
      </c>
      <c r="RB517" s="428"/>
      <c r="RC517" s="436"/>
      <c r="RD517" s="440"/>
      <c r="RE517" s="406"/>
      <c r="RF517" s="438"/>
      <c r="RG517" s="439"/>
      <c r="RH517" s="439"/>
      <c r="RI517" s="497"/>
      <c r="RJ517" s="497"/>
      <c r="RK517" s="501"/>
      <c r="RL517" s="501"/>
      <c r="RM517" s="501"/>
      <c r="RN517" s="501"/>
      <c r="RO517" s="505"/>
      <c r="RP517" s="503"/>
      <c r="RS517" s="428"/>
      <c r="RT517" s="436"/>
      <c r="RU517" s="440"/>
      <c r="RV517" s="406"/>
      <c r="RW517" s="438"/>
      <c r="RX517" s="439"/>
      <c r="RY517" s="439"/>
      <c r="RZ517" s="497"/>
      <c r="SA517" s="497"/>
      <c r="SB517" s="501"/>
      <c r="SC517" s="501"/>
      <c r="SD517" s="501"/>
      <c r="SE517" s="501"/>
      <c r="SF517" s="505"/>
      <c r="SG517" s="503"/>
      <c r="SJ517" s="428"/>
      <c r="SK517" s="436"/>
      <c r="SL517" s="440"/>
      <c r="SM517" s="406"/>
      <c r="SN517" s="438"/>
      <c r="SO517" s="439"/>
      <c r="SP517" s="439"/>
      <c r="SQ517" s="497"/>
      <c r="SR517" s="497"/>
      <c r="SS517" s="501"/>
      <c r="ST517" s="501"/>
      <c r="SU517" s="501"/>
      <c r="SV517" s="501"/>
      <c r="SW517" s="505"/>
      <c r="SX517" s="503"/>
    </row>
    <row r="518" spans="2:518" ht="18.75" hidden="1" customHeight="1" thickTop="1" thickBot="1">
      <c r="B518" s="577"/>
      <c r="C518" s="578"/>
      <c r="D518" s="579"/>
      <c r="E518" s="580"/>
      <c r="F518" s="581"/>
      <c r="G518" s="585"/>
      <c r="H518" s="595"/>
      <c r="K518" s="577"/>
      <c r="L518" s="767"/>
      <c r="M518" s="579"/>
      <c r="N518" s="580"/>
      <c r="O518" s="581"/>
      <c r="P518" s="585"/>
      <c r="Q518" s="1326"/>
      <c r="R518" s="497"/>
      <c r="S518" s="497"/>
      <c r="T518" s="498"/>
      <c r="U518" s="498"/>
      <c r="V518" s="498"/>
      <c r="W518" s="498"/>
      <c r="X518" s="504"/>
      <c r="Y518" s="500"/>
      <c r="Z518" s="486"/>
      <c r="AA518" s="486"/>
      <c r="AB518" s="577"/>
      <c r="AC518" s="767"/>
      <c r="AD518" s="579"/>
      <c r="AE518" s="580"/>
      <c r="AF518" s="581"/>
      <c r="AG518" s="585"/>
      <c r="AH518" s="1326"/>
      <c r="AI518" s="497"/>
      <c r="AJ518" s="497"/>
      <c r="AK518" s="498"/>
      <c r="AL518" s="498"/>
      <c r="AM518" s="498"/>
      <c r="AN518" s="498"/>
      <c r="AO518" s="504"/>
      <c r="AP518" s="500"/>
      <c r="AQ518" s="486"/>
      <c r="AR518" s="486"/>
      <c r="AS518" s="577"/>
      <c r="AT518" s="767"/>
      <c r="AU518" s="579"/>
      <c r="AV518" s="580"/>
      <c r="AW518" s="581"/>
      <c r="AX518" s="585"/>
      <c r="AY518" s="1326"/>
      <c r="AZ518" s="497"/>
      <c r="BA518" s="497"/>
      <c r="BB518" s="498"/>
      <c r="BC518" s="498"/>
      <c r="BD518" s="498"/>
      <c r="BE518" s="498"/>
      <c r="BF518" s="504"/>
      <c r="BG518" s="500"/>
      <c r="BJ518" s="577"/>
      <c r="BK518" s="767"/>
      <c r="BL518" s="579"/>
      <c r="BM518" s="580"/>
      <c r="BN518" s="581"/>
      <c r="BO518" s="585"/>
      <c r="BP518" s="1326"/>
      <c r="BQ518" s="497"/>
      <c r="BR518" s="497"/>
      <c r="BS518" s="498"/>
      <c r="BT518" s="498"/>
      <c r="BU518" s="498"/>
      <c r="BV518" s="498"/>
      <c r="BW518" s="504"/>
      <c r="BX518" s="500"/>
      <c r="CA518" s="577"/>
      <c r="CB518" s="767"/>
      <c r="CC518" s="579"/>
      <c r="CD518" s="580"/>
      <c r="CE518" s="581"/>
      <c r="CF518" s="585"/>
      <c r="CG518" s="1326"/>
      <c r="CH518" s="497"/>
      <c r="CI518" s="497"/>
      <c r="CJ518" s="498"/>
      <c r="CK518" s="498"/>
      <c r="CL518" s="498"/>
      <c r="CM518" s="498"/>
      <c r="CN518" s="504"/>
      <c r="CO518" s="500"/>
      <c r="CR518" s="577"/>
      <c r="CS518" s="767"/>
      <c r="CT518" s="579"/>
      <c r="CU518" s="580"/>
      <c r="CV518" s="581"/>
      <c r="CW518" s="585"/>
      <c r="CX518" s="1326"/>
      <c r="CY518" s="497"/>
      <c r="CZ518" s="497"/>
      <c r="DA518" s="498"/>
      <c r="DB518" s="498"/>
      <c r="DC518" s="498"/>
      <c r="DD518" s="498"/>
      <c r="DE518" s="504"/>
      <c r="DF518" s="500"/>
      <c r="DI518" s="577"/>
      <c r="DJ518" s="767"/>
      <c r="DK518" s="579"/>
      <c r="DL518" s="580"/>
      <c r="DM518" s="581"/>
      <c r="DN518" s="585"/>
      <c r="DO518" s="1326"/>
      <c r="DP518" s="497"/>
      <c r="DQ518" s="497"/>
      <c r="DR518" s="498"/>
      <c r="DS518" s="498"/>
      <c r="DT518" s="498"/>
      <c r="DU518" s="498"/>
      <c r="DV518" s="504"/>
      <c r="DW518" s="500"/>
      <c r="DZ518" s="577"/>
      <c r="EA518" s="767"/>
      <c r="EB518" s="579"/>
      <c r="EC518" s="580"/>
      <c r="ED518" s="581"/>
      <c r="EE518" s="585"/>
      <c r="EF518" s="1326"/>
      <c r="EG518" s="497"/>
      <c r="EH518" s="497"/>
      <c r="EI518" s="498"/>
      <c r="EJ518" s="498"/>
      <c r="EK518" s="498"/>
      <c r="EL518" s="498"/>
      <c r="EM518" s="504"/>
      <c r="EN518" s="500"/>
      <c r="EQ518" s="665"/>
      <c r="ER518" s="666"/>
      <c r="ES518" s="667"/>
      <c r="ET518" s="668"/>
      <c r="EU518" s="669"/>
      <c r="EV518" s="691"/>
      <c r="EW518" s="1326"/>
      <c r="EX518" s="497" t="e">
        <f>IF(EXACT(VLOOKUP(EQ518,OFERTA_0,2,FALSE),ER518),1,0)</f>
        <v>#N/A</v>
      </c>
      <c r="EY518" s="497" t="e">
        <f>IF(EXACT(VLOOKUP(EQ518,OFERTA_0,3,FALSE),ES518),1,0)</f>
        <v>#N/A</v>
      </c>
      <c r="EZ518" s="498" t="e">
        <f>IF(EXACT(VLOOKUP(EQ518,OFERTA_0,4,FALSE),ET518),1,0)</f>
        <v>#N/A</v>
      </c>
      <c r="FA518" s="498">
        <f t="shared" si="10640"/>
        <v>0</v>
      </c>
      <c r="FB518" s="498">
        <f t="shared" si="10641"/>
        <v>0</v>
      </c>
      <c r="FC518" s="498" t="e">
        <f t="shared" si="10642"/>
        <v>#N/A</v>
      </c>
      <c r="FD518" s="504">
        <f t="shared" si="10643"/>
        <v>0</v>
      </c>
      <c r="FE518" s="500">
        <f t="shared" si="10644"/>
        <v>0</v>
      </c>
      <c r="FH518" s="665"/>
      <c r="FI518" s="666"/>
      <c r="FJ518" s="667"/>
      <c r="FK518" s="668"/>
      <c r="FL518" s="669"/>
      <c r="FM518" s="691"/>
      <c r="FN518" s="1326"/>
      <c r="FO518" s="497" t="e">
        <f>IF(EXACT(VLOOKUP(FH518,OFERTA_0,2,FALSE),FI518),1,0)</f>
        <v>#N/A</v>
      </c>
      <c r="FP518" s="497" t="e">
        <f>IF(EXACT(VLOOKUP(FH518,OFERTA_0,3,FALSE),FJ518),1,0)</f>
        <v>#N/A</v>
      </c>
      <c r="FQ518" s="498" t="e">
        <f>IF(EXACT(VLOOKUP(FH518,OFERTA_0,4,FALSE),FK518),1,0)</f>
        <v>#N/A</v>
      </c>
      <c r="FR518" s="498">
        <f t="shared" si="10645"/>
        <v>0</v>
      </c>
      <c r="FS518" s="498">
        <f t="shared" si="10646"/>
        <v>0</v>
      </c>
      <c r="FT518" s="498" t="e">
        <f t="shared" si="10647"/>
        <v>#N/A</v>
      </c>
      <c r="FU518" s="504">
        <f t="shared" si="10648"/>
        <v>0</v>
      </c>
      <c r="FV518" s="500">
        <f t="shared" si="10649"/>
        <v>0</v>
      </c>
      <c r="FY518" s="665"/>
      <c r="FZ518" s="666"/>
      <c r="GA518" s="667"/>
      <c r="GB518" s="668"/>
      <c r="GC518" s="669"/>
      <c r="GD518" s="691"/>
      <c r="GE518" s="1326"/>
      <c r="GF518" s="497" t="e">
        <f>IF(EXACT(VLOOKUP(FY518,OFERTA_0,2,FALSE),FZ518),1,0)</f>
        <v>#N/A</v>
      </c>
      <c r="GG518" s="497" t="e">
        <f>IF(EXACT(VLOOKUP(FY518,OFERTA_0,3,FALSE),GA518),1,0)</f>
        <v>#N/A</v>
      </c>
      <c r="GH518" s="498" t="e">
        <f>IF(EXACT(VLOOKUP(FY518,OFERTA_0,4,FALSE),GB518),1,0)</f>
        <v>#N/A</v>
      </c>
      <c r="GI518" s="498">
        <f t="shared" si="10650"/>
        <v>0</v>
      </c>
      <c r="GJ518" s="498">
        <f t="shared" si="10651"/>
        <v>0</v>
      </c>
      <c r="GK518" s="498" t="e">
        <f t="shared" si="10652"/>
        <v>#N/A</v>
      </c>
      <c r="GL518" s="504">
        <f t="shared" si="10653"/>
        <v>0</v>
      </c>
      <c r="GM518" s="500">
        <f t="shared" si="10654"/>
        <v>0</v>
      </c>
      <c r="GP518" s="665"/>
      <c r="GQ518" s="666"/>
      <c r="GR518" s="667"/>
      <c r="GS518" s="668"/>
      <c r="GT518" s="669"/>
      <c r="GU518" s="691"/>
      <c r="GV518" s="1326"/>
      <c r="GW518" s="497" t="e">
        <f>IF(EXACT(VLOOKUP(GP518,OFERTA_0,2,FALSE),GQ518),1,0)</f>
        <v>#N/A</v>
      </c>
      <c r="GX518" s="497" t="e">
        <f>IF(EXACT(VLOOKUP(GP518,OFERTA_0,3,FALSE),GR518),1,0)</f>
        <v>#N/A</v>
      </c>
      <c r="GY518" s="498" t="e">
        <f>IF(EXACT(VLOOKUP(GP518,OFERTA_0,4,FALSE),GS518),1,0)</f>
        <v>#N/A</v>
      </c>
      <c r="GZ518" s="498">
        <f t="shared" si="10655"/>
        <v>0</v>
      </c>
      <c r="HA518" s="498">
        <f t="shared" si="10656"/>
        <v>0</v>
      </c>
      <c r="HB518" s="498" t="e">
        <f t="shared" si="10657"/>
        <v>#N/A</v>
      </c>
      <c r="HC518" s="504">
        <f t="shared" si="10658"/>
        <v>0</v>
      </c>
      <c r="HD518" s="500">
        <f t="shared" si="10659"/>
        <v>0</v>
      </c>
      <c r="HG518" s="665"/>
      <c r="HH518" s="666"/>
      <c r="HI518" s="667"/>
      <c r="HJ518" s="668"/>
      <c r="HK518" s="669"/>
      <c r="HL518" s="691"/>
      <c r="HM518" s="1326"/>
      <c r="HN518" s="497" t="e">
        <f>IF(EXACT(VLOOKUP(HG518,OFERTA_0,2,FALSE),HH518),1,0)</f>
        <v>#N/A</v>
      </c>
      <c r="HO518" s="497" t="e">
        <f>IF(EXACT(VLOOKUP(HG518,OFERTA_0,3,FALSE),HI518),1,0)</f>
        <v>#N/A</v>
      </c>
      <c r="HP518" s="498" t="e">
        <f>IF(EXACT(VLOOKUP(HG518,OFERTA_0,4,FALSE),HJ518),1,0)</f>
        <v>#N/A</v>
      </c>
      <c r="HQ518" s="498">
        <f t="shared" si="10660"/>
        <v>0</v>
      </c>
      <c r="HR518" s="498">
        <f t="shared" si="10661"/>
        <v>0</v>
      </c>
      <c r="HS518" s="498" t="e">
        <f t="shared" si="10662"/>
        <v>#N/A</v>
      </c>
      <c r="HT518" s="504">
        <f t="shared" si="10663"/>
        <v>0</v>
      </c>
      <c r="HU518" s="500">
        <f t="shared" si="10664"/>
        <v>0</v>
      </c>
      <c r="HX518" s="665"/>
      <c r="HY518" s="666"/>
      <c r="HZ518" s="667"/>
      <c r="IA518" s="668"/>
      <c r="IB518" s="669"/>
      <c r="IC518" s="691"/>
      <c r="ID518" s="1326"/>
      <c r="IE518" s="497" t="e">
        <f>IF(EXACT(VLOOKUP(HX518,OFERTA_0,2,FALSE),HY518),1,0)</f>
        <v>#N/A</v>
      </c>
      <c r="IF518" s="497" t="e">
        <f>IF(EXACT(VLOOKUP(HX518,OFERTA_0,3,FALSE),HZ518),1,0)</f>
        <v>#N/A</v>
      </c>
      <c r="IG518" s="498" t="e">
        <f>IF(EXACT(VLOOKUP(HX518,OFERTA_0,4,FALSE),IA518),1,0)</f>
        <v>#N/A</v>
      </c>
      <c r="IH518" s="498">
        <f t="shared" si="10665"/>
        <v>0</v>
      </c>
      <c r="II518" s="498">
        <f t="shared" si="10666"/>
        <v>0</v>
      </c>
      <c r="IJ518" s="498" t="e">
        <f t="shared" si="10667"/>
        <v>#N/A</v>
      </c>
      <c r="IK518" s="504">
        <f t="shared" si="10668"/>
        <v>0</v>
      </c>
      <c r="IL518" s="500">
        <f t="shared" si="10669"/>
        <v>0</v>
      </c>
      <c r="IO518" s="665"/>
      <c r="IP518" s="666"/>
      <c r="IQ518" s="667"/>
      <c r="IR518" s="668"/>
      <c r="IS518" s="669"/>
      <c r="IT518" s="691"/>
      <c r="IU518" s="1326"/>
      <c r="IV518" s="497" t="e">
        <f>IF(EXACT(VLOOKUP(IO518,OFERTA_0,2,FALSE),IP518),1,0)</f>
        <v>#N/A</v>
      </c>
      <c r="IW518" s="497" t="e">
        <f>IF(EXACT(VLOOKUP(IO518,OFERTA_0,3,FALSE),IQ518),1,0)</f>
        <v>#N/A</v>
      </c>
      <c r="IX518" s="498" t="e">
        <f>IF(EXACT(VLOOKUP(IO518,OFERTA_0,4,FALSE),IR518),1,0)</f>
        <v>#N/A</v>
      </c>
      <c r="IY518" s="498">
        <f t="shared" si="10670"/>
        <v>0</v>
      </c>
      <c r="IZ518" s="498">
        <f t="shared" si="10671"/>
        <v>0</v>
      </c>
      <c r="JA518" s="498" t="e">
        <f t="shared" si="10672"/>
        <v>#N/A</v>
      </c>
      <c r="JB518" s="504">
        <f t="shared" si="10673"/>
        <v>0</v>
      </c>
      <c r="JC518" s="500">
        <f t="shared" si="10674"/>
        <v>0</v>
      </c>
      <c r="JF518" s="665"/>
      <c r="JG518" s="666"/>
      <c r="JH518" s="667"/>
      <c r="JI518" s="668"/>
      <c r="JJ518" s="669"/>
      <c r="JK518" s="691"/>
      <c r="JL518" s="1326"/>
      <c r="JM518" s="497" t="e">
        <f>IF(EXACT(VLOOKUP(JF518,OFERTA_0,2,FALSE),JG518),1,0)</f>
        <v>#N/A</v>
      </c>
      <c r="JN518" s="497" t="e">
        <f>IF(EXACT(VLOOKUP(JF518,OFERTA_0,3,FALSE),JH518),1,0)</f>
        <v>#N/A</v>
      </c>
      <c r="JO518" s="498" t="e">
        <f>IF(EXACT(VLOOKUP(JF518,OFERTA_0,4,FALSE),JI518),1,0)</f>
        <v>#N/A</v>
      </c>
      <c r="JP518" s="498">
        <f t="shared" si="10675"/>
        <v>0</v>
      </c>
      <c r="JQ518" s="498">
        <f t="shared" si="10676"/>
        <v>0</v>
      </c>
      <c r="JR518" s="498" t="e">
        <f t="shared" si="10677"/>
        <v>#N/A</v>
      </c>
      <c r="JS518" s="504">
        <f t="shared" si="10678"/>
        <v>0</v>
      </c>
      <c r="JT518" s="500">
        <f t="shared" si="10679"/>
        <v>0</v>
      </c>
      <c r="JW518" s="665"/>
      <c r="JX518" s="666"/>
      <c r="JY518" s="667"/>
      <c r="JZ518" s="668"/>
      <c r="KA518" s="669"/>
      <c r="KB518" s="691"/>
      <c r="KC518" s="1326"/>
      <c r="KD518" s="497" t="e">
        <f>IF(EXACT(VLOOKUP(JW518,OFERTA_0,2,FALSE),JX518),1,0)</f>
        <v>#N/A</v>
      </c>
      <c r="KE518" s="497" t="e">
        <f>IF(EXACT(VLOOKUP(JW518,OFERTA_0,3,FALSE),JY518),1,0)</f>
        <v>#N/A</v>
      </c>
      <c r="KF518" s="498" t="e">
        <f>IF(EXACT(VLOOKUP(JW518,OFERTA_0,4,FALSE),JZ518),1,0)</f>
        <v>#N/A</v>
      </c>
      <c r="KG518" s="498">
        <f t="shared" si="10680"/>
        <v>0</v>
      </c>
      <c r="KH518" s="498">
        <f t="shared" si="10681"/>
        <v>0</v>
      </c>
      <c r="KI518" s="498" t="e">
        <f t="shared" si="10682"/>
        <v>#N/A</v>
      </c>
      <c r="KJ518" s="504">
        <f t="shared" si="10683"/>
        <v>0</v>
      </c>
      <c r="KK518" s="500">
        <f t="shared" si="10684"/>
        <v>0</v>
      </c>
      <c r="KN518" s="665"/>
      <c r="KO518" s="666"/>
      <c r="KP518" s="667"/>
      <c r="KQ518" s="668"/>
      <c r="KR518" s="669"/>
      <c r="KS518" s="691"/>
      <c r="KT518" s="1326"/>
      <c r="KU518" s="497" t="e">
        <f>IF(EXACT(VLOOKUP(KN518,OFERTA_0,2,FALSE),KO518),1,0)</f>
        <v>#N/A</v>
      </c>
      <c r="KV518" s="497" t="e">
        <f>IF(EXACT(VLOOKUP(KN518,OFERTA_0,3,FALSE),KP518),1,0)</f>
        <v>#N/A</v>
      </c>
      <c r="KW518" s="498" t="e">
        <f>IF(EXACT(VLOOKUP(KN518,OFERTA_0,4,FALSE),KQ518),1,0)</f>
        <v>#N/A</v>
      </c>
      <c r="KX518" s="498">
        <f t="shared" si="10685"/>
        <v>0</v>
      </c>
      <c r="KY518" s="498">
        <f t="shared" si="10686"/>
        <v>0</v>
      </c>
      <c r="KZ518" s="498" t="e">
        <f t="shared" si="10687"/>
        <v>#N/A</v>
      </c>
      <c r="LA518" s="504">
        <f t="shared" si="10688"/>
        <v>0</v>
      </c>
      <c r="LB518" s="500">
        <f t="shared" si="10689"/>
        <v>0</v>
      </c>
      <c r="LE518" s="665"/>
      <c r="LF518" s="666"/>
      <c r="LG518" s="667"/>
      <c r="LH518" s="668"/>
      <c r="LI518" s="669"/>
      <c r="LJ518" s="691"/>
      <c r="LK518" s="1326"/>
      <c r="LL518" s="497" t="e">
        <f>IF(EXACT(VLOOKUP(LE518,OFERTA_0,2,FALSE),LF518),1,0)</f>
        <v>#N/A</v>
      </c>
      <c r="LM518" s="497" t="e">
        <f>IF(EXACT(VLOOKUP(LE518,OFERTA_0,3,FALSE),LG518),1,0)</f>
        <v>#N/A</v>
      </c>
      <c r="LN518" s="498" t="e">
        <f>IF(EXACT(VLOOKUP(LE518,OFERTA_0,4,FALSE),LH518),1,0)</f>
        <v>#N/A</v>
      </c>
      <c r="LO518" s="498">
        <f t="shared" si="10690"/>
        <v>0</v>
      </c>
      <c r="LP518" s="498">
        <f t="shared" si="10691"/>
        <v>0</v>
      </c>
      <c r="LQ518" s="498" t="e">
        <f t="shared" si="10692"/>
        <v>#N/A</v>
      </c>
      <c r="LR518" s="504">
        <f t="shared" si="10693"/>
        <v>0</v>
      </c>
      <c r="LS518" s="500">
        <f t="shared" si="10694"/>
        <v>0</v>
      </c>
      <c r="LV518" s="665"/>
      <c r="LW518" s="666"/>
      <c r="LX518" s="667"/>
      <c r="LY518" s="668"/>
      <c r="LZ518" s="669"/>
      <c r="MA518" s="691"/>
      <c r="MB518" s="1326"/>
      <c r="MC518" s="497" t="e">
        <f>IF(EXACT(VLOOKUP(LV518,OFERTA_0,2,FALSE),LW518),1,0)</f>
        <v>#N/A</v>
      </c>
      <c r="MD518" s="497" t="e">
        <f>IF(EXACT(VLOOKUP(LV518,OFERTA_0,3,FALSE),LX518),1,0)</f>
        <v>#N/A</v>
      </c>
      <c r="ME518" s="498" t="e">
        <f>IF(EXACT(VLOOKUP(LV518,OFERTA_0,4,FALSE),LY518),1,0)</f>
        <v>#N/A</v>
      </c>
      <c r="MF518" s="498">
        <f t="shared" si="10695"/>
        <v>0</v>
      </c>
      <c r="MG518" s="498">
        <f t="shared" si="10696"/>
        <v>0</v>
      </c>
      <c r="MH518" s="498" t="e">
        <f t="shared" si="10697"/>
        <v>#N/A</v>
      </c>
      <c r="MI518" s="504">
        <f t="shared" si="10698"/>
        <v>0</v>
      </c>
      <c r="MJ518" s="500">
        <f t="shared" si="10699"/>
        <v>0</v>
      </c>
      <c r="MM518" s="665"/>
      <c r="MN518" s="666"/>
      <c r="MO518" s="667"/>
      <c r="MP518" s="668"/>
      <c r="MQ518" s="669"/>
      <c r="MR518" s="691"/>
      <c r="MS518" s="1326"/>
      <c r="MT518" s="497" t="e">
        <f>IF(EXACT(VLOOKUP(MM518,OFERTA_0,2,FALSE),MN518),1,0)</f>
        <v>#N/A</v>
      </c>
      <c r="MU518" s="497" t="e">
        <f>IF(EXACT(VLOOKUP(MM518,OFERTA_0,3,FALSE),MO518),1,0)</f>
        <v>#N/A</v>
      </c>
      <c r="MV518" s="498" t="e">
        <f>IF(EXACT(VLOOKUP(MM518,OFERTA_0,4,FALSE),MP518),1,0)</f>
        <v>#N/A</v>
      </c>
      <c r="MW518" s="498">
        <f t="shared" si="10700"/>
        <v>0</v>
      </c>
      <c r="MX518" s="498">
        <f t="shared" si="10701"/>
        <v>0</v>
      </c>
      <c r="MY518" s="498" t="e">
        <f t="shared" si="10702"/>
        <v>#N/A</v>
      </c>
      <c r="MZ518" s="504">
        <f t="shared" si="10703"/>
        <v>0</v>
      </c>
      <c r="NA518" s="500">
        <f t="shared" si="10704"/>
        <v>0</v>
      </c>
      <c r="ND518" s="665"/>
      <c r="NE518" s="666"/>
      <c r="NF518" s="667"/>
      <c r="NG518" s="668"/>
      <c r="NH518" s="669"/>
      <c r="NI518" s="691"/>
      <c r="NJ518" s="1326"/>
      <c r="NK518" s="497" t="e">
        <f>IF(EXACT(VLOOKUP(ND518,OFERTA_0,2,FALSE),NE518),1,0)</f>
        <v>#N/A</v>
      </c>
      <c r="NL518" s="497" t="e">
        <f>IF(EXACT(VLOOKUP(ND518,OFERTA_0,3,FALSE),NF518),1,0)</f>
        <v>#N/A</v>
      </c>
      <c r="NM518" s="498" t="e">
        <f>IF(EXACT(VLOOKUP(ND518,OFERTA_0,4,FALSE),NG518),1,0)</f>
        <v>#N/A</v>
      </c>
      <c r="NN518" s="498">
        <f t="shared" si="10705"/>
        <v>0</v>
      </c>
      <c r="NO518" s="498">
        <f t="shared" si="10706"/>
        <v>0</v>
      </c>
      <c r="NP518" s="498" t="e">
        <f t="shared" si="10707"/>
        <v>#N/A</v>
      </c>
      <c r="NQ518" s="504">
        <f t="shared" si="10708"/>
        <v>0</v>
      </c>
      <c r="NR518" s="500">
        <f t="shared" si="10709"/>
        <v>0</v>
      </c>
      <c r="NU518" s="665"/>
      <c r="NV518" s="666"/>
      <c r="NW518" s="667"/>
      <c r="NX518" s="668"/>
      <c r="NY518" s="669"/>
      <c r="NZ518" s="691"/>
      <c r="OA518" s="1326"/>
      <c r="OB518" s="497" t="e">
        <f>IF(EXACT(VLOOKUP(NU518,OFERTA_0,2,FALSE),NV518),1,0)</f>
        <v>#N/A</v>
      </c>
      <c r="OC518" s="497" t="e">
        <f>IF(EXACT(VLOOKUP(NU518,OFERTA_0,3,FALSE),NW518),1,0)</f>
        <v>#N/A</v>
      </c>
      <c r="OD518" s="498" t="e">
        <f>IF(EXACT(VLOOKUP(NU518,OFERTA_0,4,FALSE),NX518),1,0)</f>
        <v>#N/A</v>
      </c>
      <c r="OE518" s="498">
        <f t="shared" si="10710"/>
        <v>0</v>
      </c>
      <c r="OF518" s="498">
        <f t="shared" si="10711"/>
        <v>0</v>
      </c>
      <c r="OG518" s="498" t="e">
        <f t="shared" si="10712"/>
        <v>#N/A</v>
      </c>
      <c r="OH518" s="504">
        <f t="shared" si="10713"/>
        <v>0</v>
      </c>
      <c r="OI518" s="500">
        <f t="shared" si="10714"/>
        <v>0</v>
      </c>
      <c r="OL518" s="665"/>
      <c r="OM518" s="666"/>
      <c r="ON518" s="667"/>
      <c r="OO518" s="668"/>
      <c r="OP518" s="669"/>
      <c r="OQ518" s="691"/>
      <c r="OR518" s="1326"/>
      <c r="OS518" s="497" t="e">
        <f>IF(EXACT(VLOOKUP(OL518,OFERTA_0,2,FALSE),OM518),1,0)</f>
        <v>#N/A</v>
      </c>
      <c r="OT518" s="497" t="e">
        <f>IF(EXACT(VLOOKUP(OL518,OFERTA_0,3,FALSE),ON518),1,0)</f>
        <v>#N/A</v>
      </c>
      <c r="OU518" s="498" t="e">
        <f>IF(EXACT(VLOOKUP(OL518,OFERTA_0,4,FALSE),OO518),1,0)</f>
        <v>#N/A</v>
      </c>
      <c r="OV518" s="498">
        <f t="shared" si="10715"/>
        <v>0</v>
      </c>
      <c r="OW518" s="498">
        <f t="shared" si="10716"/>
        <v>0</v>
      </c>
      <c r="OX518" s="498" t="e">
        <f t="shared" si="10717"/>
        <v>#N/A</v>
      </c>
      <c r="OY518" s="504">
        <f t="shared" si="10718"/>
        <v>0</v>
      </c>
      <c r="OZ518" s="500">
        <f t="shared" si="10719"/>
        <v>0</v>
      </c>
      <c r="PC518" s="665"/>
      <c r="PD518" s="666"/>
      <c r="PE518" s="667"/>
      <c r="PF518" s="668"/>
      <c r="PG518" s="669"/>
      <c r="PH518" s="691"/>
      <c r="PI518" s="1326"/>
      <c r="PJ518" s="497" t="e">
        <f>IF(EXACT(VLOOKUP(PC518,OFERTA_0,2,FALSE),PD518),1,0)</f>
        <v>#N/A</v>
      </c>
      <c r="PK518" s="497" t="e">
        <f>IF(EXACT(VLOOKUP(PC518,OFERTA_0,3,FALSE),PE518),1,0)</f>
        <v>#N/A</v>
      </c>
      <c r="PL518" s="498" t="e">
        <f>IF(EXACT(VLOOKUP(PC518,OFERTA_0,4,FALSE),PF518),1,0)</f>
        <v>#N/A</v>
      </c>
      <c r="PM518" s="498">
        <f t="shared" si="10720"/>
        <v>0</v>
      </c>
      <c r="PN518" s="498">
        <f t="shared" si="10721"/>
        <v>0</v>
      </c>
      <c r="PO518" s="498" t="e">
        <f t="shared" si="10722"/>
        <v>#N/A</v>
      </c>
      <c r="PP518" s="504">
        <f t="shared" si="10723"/>
        <v>0</v>
      </c>
      <c r="PQ518" s="500">
        <f t="shared" si="10724"/>
        <v>0</v>
      </c>
      <c r="PT518" s="665"/>
      <c r="PU518" s="666"/>
      <c r="PV518" s="667"/>
      <c r="PW518" s="668"/>
      <c r="PX518" s="669"/>
      <c r="PY518" s="691"/>
      <c r="PZ518" s="1326"/>
      <c r="QA518" s="497" t="e">
        <f>IF(EXACT(VLOOKUP(PT518,OFERTA_0,2,FALSE),PU518),1,0)</f>
        <v>#N/A</v>
      </c>
      <c r="QB518" s="497" t="e">
        <f>IF(EXACT(VLOOKUP(PT518,OFERTA_0,3,FALSE),PV518),1,0)</f>
        <v>#N/A</v>
      </c>
      <c r="QC518" s="498" t="e">
        <f>IF(EXACT(VLOOKUP(PT518,OFERTA_0,4,FALSE),PW518),1,0)</f>
        <v>#N/A</v>
      </c>
      <c r="QD518" s="498">
        <f t="shared" si="10725"/>
        <v>0</v>
      </c>
      <c r="QE518" s="498">
        <f t="shared" si="10726"/>
        <v>0</v>
      </c>
      <c r="QF518" s="498" t="e">
        <f t="shared" si="10727"/>
        <v>#N/A</v>
      </c>
      <c r="QG518" s="504">
        <f t="shared" si="10728"/>
        <v>0</v>
      </c>
      <c r="QH518" s="500">
        <f t="shared" si="10729"/>
        <v>0</v>
      </c>
      <c r="QK518" s="665"/>
      <c r="QL518" s="666"/>
      <c r="QM518" s="667"/>
      <c r="QN518" s="668"/>
      <c r="QO518" s="669"/>
      <c r="QP518" s="691"/>
      <c r="QQ518" s="1326"/>
      <c r="QR518" s="497" t="e">
        <f>IF(EXACT(VLOOKUP(QK518,OFERTA_0,2,FALSE),QL518),1,0)</f>
        <v>#N/A</v>
      </c>
      <c r="QS518" s="497" t="e">
        <f>IF(EXACT(VLOOKUP(QK518,OFERTA_0,3,FALSE),QM518),1,0)</f>
        <v>#N/A</v>
      </c>
      <c r="QT518" s="498" t="e">
        <f>IF(EXACT(VLOOKUP(QK518,OFERTA_0,4,FALSE),QN518),1,0)</f>
        <v>#N/A</v>
      </c>
      <c r="QU518" s="498">
        <f t="shared" si="10730"/>
        <v>0</v>
      </c>
      <c r="QV518" s="498">
        <f t="shared" si="10731"/>
        <v>0</v>
      </c>
      <c r="QW518" s="498" t="e">
        <f t="shared" si="10732"/>
        <v>#N/A</v>
      </c>
      <c r="QX518" s="504">
        <f t="shared" si="10733"/>
        <v>0</v>
      </c>
      <c r="QY518" s="500">
        <f t="shared" si="10734"/>
        <v>0</v>
      </c>
      <c r="RB518" s="428"/>
      <c r="RC518" s="436"/>
      <c r="RD518" s="440"/>
      <c r="RE518" s="406"/>
      <c r="RF518" s="438"/>
      <c r="RG518" s="439"/>
      <c r="RH518" s="439"/>
      <c r="RI518" s="497"/>
      <c r="RJ518" s="497"/>
      <c r="RK518" s="501"/>
      <c r="RL518" s="501"/>
      <c r="RM518" s="501"/>
      <c r="RN518" s="501"/>
      <c r="RO518" s="505"/>
      <c r="RP518" s="503"/>
      <c r="RS518" s="428"/>
      <c r="RT518" s="436"/>
      <c r="RU518" s="440"/>
      <c r="RV518" s="406"/>
      <c r="RW518" s="438"/>
      <c r="RX518" s="439"/>
      <c r="RY518" s="439"/>
      <c r="RZ518" s="497"/>
      <c r="SA518" s="497"/>
      <c r="SB518" s="501"/>
      <c r="SC518" s="501"/>
      <c r="SD518" s="501"/>
      <c r="SE518" s="501"/>
      <c r="SF518" s="505"/>
      <c r="SG518" s="503"/>
      <c r="SJ518" s="428"/>
      <c r="SK518" s="436"/>
      <c r="SL518" s="440"/>
      <c r="SM518" s="406"/>
      <c r="SN518" s="438"/>
      <c r="SO518" s="439"/>
      <c r="SP518" s="439"/>
      <c r="SQ518" s="497"/>
      <c r="SR518" s="497"/>
      <c r="SS518" s="501"/>
      <c r="ST518" s="501"/>
      <c r="SU518" s="501"/>
      <c r="SV518" s="501"/>
      <c r="SW518" s="505"/>
      <c r="SX518" s="503"/>
    </row>
    <row r="519" spans="2:518" ht="18.75" hidden="1" customHeight="1" thickTop="1" thickBot="1">
      <c r="B519" s="571"/>
      <c r="C519" s="572"/>
      <c r="D519" s="573"/>
      <c r="E519" s="574"/>
      <c r="F519" s="575"/>
      <c r="G519" s="576"/>
      <c r="H519" s="595"/>
      <c r="K519" s="571"/>
      <c r="L519" s="766"/>
      <c r="M519" s="573"/>
      <c r="N519" s="574"/>
      <c r="O519" s="575"/>
      <c r="P519" s="576"/>
      <c r="Q519" s="1326"/>
      <c r="R519" s="497"/>
      <c r="S519" s="497"/>
      <c r="T519" s="501"/>
      <c r="U519" s="501"/>
      <c r="V519" s="501"/>
      <c r="W519" s="501"/>
      <c r="X519" s="505"/>
      <c r="Y519" s="503"/>
      <c r="Z519" s="486"/>
      <c r="AA519" s="486"/>
      <c r="AB519" s="571"/>
      <c r="AC519" s="766"/>
      <c r="AD519" s="573"/>
      <c r="AE519" s="574"/>
      <c r="AF519" s="575"/>
      <c r="AG519" s="576"/>
      <c r="AH519" s="1326"/>
      <c r="AI519" s="497"/>
      <c r="AJ519" s="497"/>
      <c r="AK519" s="501"/>
      <c r="AL519" s="501"/>
      <c r="AM519" s="501"/>
      <c r="AN519" s="501"/>
      <c r="AO519" s="505"/>
      <c r="AP519" s="503"/>
      <c r="AQ519" s="486"/>
      <c r="AR519" s="486"/>
      <c r="AS519" s="571"/>
      <c r="AT519" s="766"/>
      <c r="AU519" s="573"/>
      <c r="AV519" s="574"/>
      <c r="AW519" s="575"/>
      <c r="AX519" s="576"/>
      <c r="AY519" s="1326"/>
      <c r="AZ519" s="497"/>
      <c r="BA519" s="497"/>
      <c r="BB519" s="501"/>
      <c r="BC519" s="501"/>
      <c r="BD519" s="501"/>
      <c r="BE519" s="501"/>
      <c r="BF519" s="505"/>
      <c r="BG519" s="503"/>
      <c r="BJ519" s="571"/>
      <c r="BK519" s="766"/>
      <c r="BL519" s="573"/>
      <c r="BM519" s="574"/>
      <c r="BN519" s="575"/>
      <c r="BO519" s="576"/>
      <c r="BP519" s="1326"/>
      <c r="BQ519" s="497"/>
      <c r="BR519" s="497"/>
      <c r="BS519" s="501"/>
      <c r="BT519" s="501"/>
      <c r="BU519" s="501"/>
      <c r="BV519" s="501"/>
      <c r="BW519" s="505"/>
      <c r="BX519" s="503"/>
      <c r="CA519" s="571"/>
      <c r="CB519" s="766"/>
      <c r="CC519" s="573"/>
      <c r="CD519" s="574"/>
      <c r="CE519" s="575"/>
      <c r="CF519" s="576"/>
      <c r="CG519" s="1326"/>
      <c r="CH519" s="497"/>
      <c r="CI519" s="497"/>
      <c r="CJ519" s="501"/>
      <c r="CK519" s="501"/>
      <c r="CL519" s="501"/>
      <c r="CM519" s="501"/>
      <c r="CN519" s="505"/>
      <c r="CO519" s="503"/>
      <c r="CR519" s="571"/>
      <c r="CS519" s="766"/>
      <c r="CT519" s="573"/>
      <c r="CU519" s="574"/>
      <c r="CV519" s="575"/>
      <c r="CW519" s="576"/>
      <c r="CX519" s="1326"/>
      <c r="CY519" s="497"/>
      <c r="CZ519" s="497"/>
      <c r="DA519" s="501"/>
      <c r="DB519" s="501"/>
      <c r="DC519" s="501"/>
      <c r="DD519" s="501"/>
      <c r="DE519" s="505"/>
      <c r="DF519" s="503"/>
      <c r="DI519" s="571"/>
      <c r="DJ519" s="766"/>
      <c r="DK519" s="573"/>
      <c r="DL519" s="574"/>
      <c r="DM519" s="575"/>
      <c r="DN519" s="576"/>
      <c r="DO519" s="1326"/>
      <c r="DP519" s="497"/>
      <c r="DQ519" s="497"/>
      <c r="DR519" s="501"/>
      <c r="DS519" s="501"/>
      <c r="DT519" s="501"/>
      <c r="DU519" s="501"/>
      <c r="DV519" s="505"/>
      <c r="DW519" s="503"/>
      <c r="DZ519" s="571"/>
      <c r="EA519" s="766"/>
      <c r="EB519" s="573"/>
      <c r="EC519" s="574"/>
      <c r="ED519" s="575"/>
      <c r="EE519" s="576"/>
      <c r="EF519" s="1326"/>
      <c r="EG519" s="497"/>
      <c r="EH519" s="497"/>
      <c r="EI519" s="501"/>
      <c r="EJ519" s="501"/>
      <c r="EK519" s="501"/>
      <c r="EL519" s="501"/>
      <c r="EM519" s="505"/>
      <c r="EN519" s="503"/>
      <c r="EQ519" s="659"/>
      <c r="ER519" s="660"/>
      <c r="ES519" s="661"/>
      <c r="ET519" s="662"/>
      <c r="EU519" s="663"/>
      <c r="EV519" s="664"/>
      <c r="EW519" s="1326"/>
      <c r="EX519" s="497"/>
      <c r="EY519" s="497"/>
      <c r="EZ519" s="501"/>
      <c r="FA519" s="501"/>
      <c r="FB519" s="501"/>
      <c r="FC519" s="501"/>
      <c r="FD519" s="505"/>
      <c r="FE519" s="503"/>
      <c r="FH519" s="659"/>
      <c r="FI519" s="660"/>
      <c r="FJ519" s="661"/>
      <c r="FK519" s="662"/>
      <c r="FL519" s="663"/>
      <c r="FM519" s="664"/>
      <c r="FN519" s="1326"/>
      <c r="FO519" s="497"/>
      <c r="FP519" s="497"/>
      <c r="FQ519" s="501"/>
      <c r="FR519" s="501"/>
      <c r="FS519" s="501"/>
      <c r="FT519" s="501"/>
      <c r="FU519" s="505"/>
      <c r="FV519" s="503"/>
      <c r="FY519" s="659"/>
      <c r="FZ519" s="660"/>
      <c r="GA519" s="661"/>
      <c r="GB519" s="662"/>
      <c r="GC519" s="663"/>
      <c r="GD519" s="664"/>
      <c r="GE519" s="1326"/>
      <c r="GF519" s="497"/>
      <c r="GG519" s="497"/>
      <c r="GH519" s="501"/>
      <c r="GI519" s="501"/>
      <c r="GJ519" s="501"/>
      <c r="GK519" s="501"/>
      <c r="GL519" s="505"/>
      <c r="GM519" s="503"/>
      <c r="GP519" s="659"/>
      <c r="GQ519" s="660"/>
      <c r="GR519" s="661"/>
      <c r="GS519" s="662"/>
      <c r="GT519" s="663"/>
      <c r="GU519" s="664"/>
      <c r="GV519" s="1326"/>
      <c r="GW519" s="497"/>
      <c r="GX519" s="497"/>
      <c r="GY519" s="501"/>
      <c r="GZ519" s="501"/>
      <c r="HA519" s="501"/>
      <c r="HB519" s="501"/>
      <c r="HC519" s="505"/>
      <c r="HD519" s="503"/>
      <c r="HG519" s="659"/>
      <c r="HH519" s="660"/>
      <c r="HI519" s="661"/>
      <c r="HJ519" s="662"/>
      <c r="HK519" s="663"/>
      <c r="HL519" s="664"/>
      <c r="HM519" s="1326"/>
      <c r="HN519" s="497"/>
      <c r="HO519" s="497"/>
      <c r="HP519" s="501"/>
      <c r="HQ519" s="501"/>
      <c r="HR519" s="501"/>
      <c r="HS519" s="501"/>
      <c r="HT519" s="505"/>
      <c r="HU519" s="503"/>
      <c r="HX519" s="659"/>
      <c r="HY519" s="660"/>
      <c r="HZ519" s="661"/>
      <c r="IA519" s="662"/>
      <c r="IB519" s="663"/>
      <c r="IC519" s="664"/>
      <c r="ID519" s="1326"/>
      <c r="IE519" s="497"/>
      <c r="IF519" s="497"/>
      <c r="IG519" s="501"/>
      <c r="IH519" s="501"/>
      <c r="II519" s="501"/>
      <c r="IJ519" s="501"/>
      <c r="IK519" s="505"/>
      <c r="IL519" s="503"/>
      <c r="IO519" s="659"/>
      <c r="IP519" s="660"/>
      <c r="IQ519" s="661"/>
      <c r="IR519" s="662"/>
      <c r="IS519" s="663"/>
      <c r="IT519" s="664"/>
      <c r="IU519" s="1326"/>
      <c r="IV519" s="497"/>
      <c r="IW519" s="497"/>
      <c r="IX519" s="501"/>
      <c r="IY519" s="501"/>
      <c r="IZ519" s="501"/>
      <c r="JA519" s="501"/>
      <c r="JB519" s="505"/>
      <c r="JC519" s="503"/>
      <c r="JF519" s="659"/>
      <c r="JG519" s="660"/>
      <c r="JH519" s="661"/>
      <c r="JI519" s="662"/>
      <c r="JJ519" s="663"/>
      <c r="JK519" s="664"/>
      <c r="JL519" s="1326"/>
      <c r="JM519" s="497"/>
      <c r="JN519" s="497"/>
      <c r="JO519" s="501"/>
      <c r="JP519" s="501"/>
      <c r="JQ519" s="501"/>
      <c r="JR519" s="501"/>
      <c r="JS519" s="505"/>
      <c r="JT519" s="503"/>
      <c r="JW519" s="659"/>
      <c r="JX519" s="660"/>
      <c r="JY519" s="661"/>
      <c r="JZ519" s="662"/>
      <c r="KA519" s="663"/>
      <c r="KB519" s="664"/>
      <c r="KC519" s="1326"/>
      <c r="KD519" s="497"/>
      <c r="KE519" s="497"/>
      <c r="KF519" s="501"/>
      <c r="KG519" s="501"/>
      <c r="KH519" s="501"/>
      <c r="KI519" s="501"/>
      <c r="KJ519" s="505"/>
      <c r="KK519" s="503"/>
      <c r="KN519" s="659"/>
      <c r="KO519" s="660"/>
      <c r="KP519" s="661"/>
      <c r="KQ519" s="662"/>
      <c r="KR519" s="663"/>
      <c r="KS519" s="664"/>
      <c r="KT519" s="1326"/>
      <c r="KU519" s="497"/>
      <c r="KV519" s="497"/>
      <c r="KW519" s="501"/>
      <c r="KX519" s="501"/>
      <c r="KY519" s="501"/>
      <c r="KZ519" s="501"/>
      <c r="LA519" s="505"/>
      <c r="LB519" s="503"/>
      <c r="LE519" s="659"/>
      <c r="LF519" s="660"/>
      <c r="LG519" s="661"/>
      <c r="LH519" s="662"/>
      <c r="LI519" s="663"/>
      <c r="LJ519" s="664"/>
      <c r="LK519" s="1326"/>
      <c r="LL519" s="497"/>
      <c r="LM519" s="497"/>
      <c r="LN519" s="501"/>
      <c r="LO519" s="501"/>
      <c r="LP519" s="501"/>
      <c r="LQ519" s="501"/>
      <c r="LR519" s="505"/>
      <c r="LS519" s="503"/>
      <c r="LV519" s="659"/>
      <c r="LW519" s="660"/>
      <c r="LX519" s="661"/>
      <c r="LY519" s="662"/>
      <c r="LZ519" s="663"/>
      <c r="MA519" s="664"/>
      <c r="MB519" s="1326"/>
      <c r="MC519" s="497"/>
      <c r="MD519" s="497"/>
      <c r="ME519" s="501"/>
      <c r="MF519" s="501"/>
      <c r="MG519" s="501"/>
      <c r="MH519" s="501"/>
      <c r="MI519" s="505"/>
      <c r="MJ519" s="503"/>
      <c r="MM519" s="659"/>
      <c r="MN519" s="660"/>
      <c r="MO519" s="661"/>
      <c r="MP519" s="662"/>
      <c r="MQ519" s="663"/>
      <c r="MR519" s="664"/>
      <c r="MS519" s="1326"/>
      <c r="MT519" s="497"/>
      <c r="MU519" s="497"/>
      <c r="MV519" s="501"/>
      <c r="MW519" s="501"/>
      <c r="MX519" s="501"/>
      <c r="MY519" s="501"/>
      <c r="MZ519" s="505"/>
      <c r="NA519" s="503"/>
      <c r="ND519" s="659"/>
      <c r="NE519" s="660"/>
      <c r="NF519" s="661"/>
      <c r="NG519" s="662"/>
      <c r="NH519" s="663"/>
      <c r="NI519" s="664"/>
      <c r="NJ519" s="1326"/>
      <c r="NK519" s="497"/>
      <c r="NL519" s="497"/>
      <c r="NM519" s="501"/>
      <c r="NN519" s="501"/>
      <c r="NO519" s="501"/>
      <c r="NP519" s="501"/>
      <c r="NQ519" s="505"/>
      <c r="NR519" s="503"/>
      <c r="NU519" s="659"/>
      <c r="NV519" s="660"/>
      <c r="NW519" s="661"/>
      <c r="NX519" s="662"/>
      <c r="NY519" s="663"/>
      <c r="NZ519" s="664"/>
      <c r="OA519" s="1326"/>
      <c r="OB519" s="497"/>
      <c r="OC519" s="497"/>
      <c r="OD519" s="501"/>
      <c r="OE519" s="501"/>
      <c r="OF519" s="501"/>
      <c r="OG519" s="501"/>
      <c r="OH519" s="505"/>
      <c r="OI519" s="503"/>
      <c r="OL519" s="659"/>
      <c r="OM519" s="660"/>
      <c r="ON519" s="661"/>
      <c r="OO519" s="662"/>
      <c r="OP519" s="663"/>
      <c r="OQ519" s="664"/>
      <c r="OR519" s="1326"/>
      <c r="OS519" s="497"/>
      <c r="OT519" s="497"/>
      <c r="OU519" s="501"/>
      <c r="OV519" s="501"/>
      <c r="OW519" s="501"/>
      <c r="OX519" s="501"/>
      <c r="OY519" s="505"/>
      <c r="OZ519" s="503"/>
      <c r="PC519" s="659"/>
      <c r="PD519" s="660"/>
      <c r="PE519" s="661"/>
      <c r="PF519" s="662"/>
      <c r="PG519" s="663"/>
      <c r="PH519" s="664"/>
      <c r="PI519" s="1326"/>
      <c r="PJ519" s="497"/>
      <c r="PK519" s="497"/>
      <c r="PL519" s="501"/>
      <c r="PM519" s="501"/>
      <c r="PN519" s="501"/>
      <c r="PO519" s="501"/>
      <c r="PP519" s="505"/>
      <c r="PQ519" s="503"/>
      <c r="PT519" s="659"/>
      <c r="PU519" s="660"/>
      <c r="PV519" s="661"/>
      <c r="PW519" s="662"/>
      <c r="PX519" s="663"/>
      <c r="PY519" s="664"/>
      <c r="PZ519" s="1326"/>
      <c r="QA519" s="497"/>
      <c r="QB519" s="497"/>
      <c r="QC519" s="501"/>
      <c r="QD519" s="501"/>
      <c r="QE519" s="501"/>
      <c r="QF519" s="501"/>
      <c r="QG519" s="505"/>
      <c r="QH519" s="503"/>
      <c r="QK519" s="659"/>
      <c r="QL519" s="660"/>
      <c r="QM519" s="661"/>
      <c r="QN519" s="662"/>
      <c r="QO519" s="663"/>
      <c r="QP519" s="664"/>
      <c r="QQ519" s="1326"/>
      <c r="QR519" s="497"/>
      <c r="QS519" s="497"/>
      <c r="QT519" s="501"/>
      <c r="QU519" s="501"/>
      <c r="QV519" s="501"/>
      <c r="QW519" s="501"/>
      <c r="QX519" s="505"/>
      <c r="QY519" s="503"/>
      <c r="RB519" s="428"/>
      <c r="RC519" s="436"/>
      <c r="RD519" s="440"/>
      <c r="RE519" s="406"/>
      <c r="RF519" s="438"/>
      <c r="RG519" s="439"/>
      <c r="RH519" s="439"/>
      <c r="RI519" s="497"/>
      <c r="RJ519" s="497"/>
      <c r="RK519" s="501"/>
      <c r="RL519" s="501"/>
      <c r="RM519" s="501"/>
      <c r="RN519" s="501"/>
      <c r="RO519" s="505"/>
      <c r="RP519" s="503"/>
      <c r="RS519" s="428"/>
      <c r="RT519" s="436"/>
      <c r="RU519" s="440"/>
      <c r="RV519" s="406"/>
      <c r="RW519" s="438"/>
      <c r="RX519" s="439"/>
      <c r="RY519" s="439"/>
      <c r="RZ519" s="497"/>
      <c r="SA519" s="497"/>
      <c r="SB519" s="501"/>
      <c r="SC519" s="501"/>
      <c r="SD519" s="501"/>
      <c r="SE519" s="501"/>
      <c r="SF519" s="505"/>
      <c r="SG519" s="503"/>
      <c r="SJ519" s="428"/>
      <c r="SK519" s="436"/>
      <c r="SL519" s="440"/>
      <c r="SM519" s="406"/>
      <c r="SN519" s="438"/>
      <c r="SO519" s="439"/>
      <c r="SP519" s="439"/>
      <c r="SQ519" s="497"/>
      <c r="SR519" s="497"/>
      <c r="SS519" s="501"/>
      <c r="ST519" s="501"/>
      <c r="SU519" s="501"/>
      <c r="SV519" s="501"/>
      <c r="SW519" s="505"/>
      <c r="SX519" s="503"/>
    </row>
    <row r="520" spans="2:518" ht="18.75" hidden="1" customHeight="1" thickTop="1" thickBot="1">
      <c r="B520" s="577"/>
      <c r="C520" s="578"/>
      <c r="D520" s="579"/>
      <c r="E520" s="580"/>
      <c r="F520" s="581"/>
      <c r="G520" s="585"/>
      <c r="H520" s="595"/>
      <c r="K520" s="577"/>
      <c r="L520" s="767"/>
      <c r="M520" s="579"/>
      <c r="N520" s="580"/>
      <c r="O520" s="581"/>
      <c r="P520" s="585"/>
      <c r="Q520" s="1326"/>
      <c r="R520" s="497"/>
      <c r="S520" s="497"/>
      <c r="T520" s="498"/>
      <c r="U520" s="498"/>
      <c r="V520" s="498"/>
      <c r="W520" s="498"/>
      <c r="X520" s="504"/>
      <c r="Y520" s="500"/>
      <c r="Z520" s="486"/>
      <c r="AA520" s="486"/>
      <c r="AB520" s="577"/>
      <c r="AC520" s="767"/>
      <c r="AD520" s="579"/>
      <c r="AE520" s="580"/>
      <c r="AF520" s="581"/>
      <c r="AG520" s="585"/>
      <c r="AH520" s="1326"/>
      <c r="AI520" s="497"/>
      <c r="AJ520" s="497"/>
      <c r="AK520" s="498"/>
      <c r="AL520" s="498"/>
      <c r="AM520" s="498"/>
      <c r="AN520" s="498"/>
      <c r="AO520" s="504"/>
      <c r="AP520" s="500"/>
      <c r="AQ520" s="486"/>
      <c r="AR520" s="486"/>
      <c r="AS520" s="577"/>
      <c r="AT520" s="767"/>
      <c r="AU520" s="579"/>
      <c r="AV520" s="580"/>
      <c r="AW520" s="581"/>
      <c r="AX520" s="585"/>
      <c r="AY520" s="1326"/>
      <c r="AZ520" s="497"/>
      <c r="BA520" s="497"/>
      <c r="BB520" s="498"/>
      <c r="BC520" s="498"/>
      <c r="BD520" s="498"/>
      <c r="BE520" s="498"/>
      <c r="BF520" s="504"/>
      <c r="BG520" s="500"/>
      <c r="BJ520" s="577"/>
      <c r="BK520" s="767"/>
      <c r="BL520" s="579"/>
      <c r="BM520" s="580"/>
      <c r="BN520" s="581"/>
      <c r="BO520" s="585"/>
      <c r="BP520" s="1326"/>
      <c r="BQ520" s="497"/>
      <c r="BR520" s="497"/>
      <c r="BS520" s="498"/>
      <c r="BT520" s="498"/>
      <c r="BU520" s="498"/>
      <c r="BV520" s="498"/>
      <c r="BW520" s="504"/>
      <c r="BX520" s="500"/>
      <c r="CA520" s="577"/>
      <c r="CB520" s="767"/>
      <c r="CC520" s="579"/>
      <c r="CD520" s="580"/>
      <c r="CE520" s="581"/>
      <c r="CF520" s="585"/>
      <c r="CG520" s="1326"/>
      <c r="CH520" s="497"/>
      <c r="CI520" s="497"/>
      <c r="CJ520" s="498"/>
      <c r="CK520" s="498"/>
      <c r="CL520" s="498"/>
      <c r="CM520" s="498"/>
      <c r="CN520" s="504"/>
      <c r="CO520" s="500"/>
      <c r="CR520" s="577"/>
      <c r="CS520" s="767"/>
      <c r="CT520" s="579"/>
      <c r="CU520" s="580"/>
      <c r="CV520" s="581"/>
      <c r="CW520" s="585"/>
      <c r="CX520" s="1326"/>
      <c r="CY520" s="497"/>
      <c r="CZ520" s="497"/>
      <c r="DA520" s="498"/>
      <c r="DB520" s="498"/>
      <c r="DC520" s="498"/>
      <c r="DD520" s="498"/>
      <c r="DE520" s="504"/>
      <c r="DF520" s="500"/>
      <c r="DI520" s="577"/>
      <c r="DJ520" s="767"/>
      <c r="DK520" s="579"/>
      <c r="DL520" s="580"/>
      <c r="DM520" s="581"/>
      <c r="DN520" s="585"/>
      <c r="DO520" s="1326"/>
      <c r="DP520" s="497"/>
      <c r="DQ520" s="497"/>
      <c r="DR520" s="498"/>
      <c r="DS520" s="498"/>
      <c r="DT520" s="498"/>
      <c r="DU520" s="498"/>
      <c r="DV520" s="504"/>
      <c r="DW520" s="500"/>
      <c r="DZ520" s="577"/>
      <c r="EA520" s="767"/>
      <c r="EB520" s="579"/>
      <c r="EC520" s="580"/>
      <c r="ED520" s="581"/>
      <c r="EE520" s="585"/>
      <c r="EF520" s="1326"/>
      <c r="EG520" s="497"/>
      <c r="EH520" s="497"/>
      <c r="EI520" s="498"/>
      <c r="EJ520" s="498"/>
      <c r="EK520" s="498"/>
      <c r="EL520" s="498"/>
      <c r="EM520" s="504"/>
      <c r="EN520" s="500"/>
      <c r="EQ520" s="665"/>
      <c r="ER520" s="666"/>
      <c r="ES520" s="667"/>
      <c r="ET520" s="668"/>
      <c r="EU520" s="669"/>
      <c r="EV520" s="691"/>
      <c r="EW520" s="1326"/>
      <c r="EX520" s="497" t="e">
        <f>IF(EXACT(VLOOKUP(EQ520,OFERTA_0,2,FALSE),ER520),1,0)</f>
        <v>#N/A</v>
      </c>
      <c r="EY520" s="497" t="e">
        <f>IF(EXACT(VLOOKUP(EQ520,OFERTA_0,3,FALSE),ES520),1,0)</f>
        <v>#N/A</v>
      </c>
      <c r="EZ520" s="498" t="e">
        <f>IF(EXACT(VLOOKUP(EQ520,OFERTA_0,4,FALSE),ET520),1,0)</f>
        <v>#N/A</v>
      </c>
      <c r="FA520" s="498">
        <f>IF(EU520=0,0,1)</f>
        <v>0</v>
      </c>
      <c r="FB520" s="498">
        <f>IF(EV520=0,0,1)</f>
        <v>0</v>
      </c>
      <c r="FC520" s="498" t="e">
        <f>PRODUCT(EX520:FB520)</f>
        <v>#N/A</v>
      </c>
      <c r="FD520" s="504">
        <f>ROUND(EV520,0)</f>
        <v>0</v>
      </c>
      <c r="FE520" s="500">
        <f>EV520-FD520</f>
        <v>0</v>
      </c>
      <c r="FH520" s="665"/>
      <c r="FI520" s="666"/>
      <c r="FJ520" s="667"/>
      <c r="FK520" s="668"/>
      <c r="FL520" s="669"/>
      <c r="FM520" s="691"/>
      <c r="FN520" s="1326"/>
      <c r="FO520" s="497" t="e">
        <f>IF(EXACT(VLOOKUP(FH520,OFERTA_0,2,FALSE),FI520),1,0)</f>
        <v>#N/A</v>
      </c>
      <c r="FP520" s="497" t="e">
        <f>IF(EXACT(VLOOKUP(FH520,OFERTA_0,3,FALSE),FJ520),1,0)</f>
        <v>#N/A</v>
      </c>
      <c r="FQ520" s="498" t="e">
        <f>IF(EXACT(VLOOKUP(FH520,OFERTA_0,4,FALSE),FK520),1,0)</f>
        <v>#N/A</v>
      </c>
      <c r="FR520" s="498">
        <f>IF(FL520=0,0,1)</f>
        <v>0</v>
      </c>
      <c r="FS520" s="498">
        <f>IF(FM520=0,0,1)</f>
        <v>0</v>
      </c>
      <c r="FT520" s="498" t="e">
        <f>PRODUCT(FO520:FS520)</f>
        <v>#N/A</v>
      </c>
      <c r="FU520" s="504">
        <f>ROUND(FM520,0)</f>
        <v>0</v>
      </c>
      <c r="FV520" s="500">
        <f>FM520-FU520</f>
        <v>0</v>
      </c>
      <c r="FY520" s="665"/>
      <c r="FZ520" s="666"/>
      <c r="GA520" s="667"/>
      <c r="GB520" s="668"/>
      <c r="GC520" s="669"/>
      <c r="GD520" s="691"/>
      <c r="GE520" s="1326"/>
      <c r="GF520" s="497" t="e">
        <f>IF(EXACT(VLOOKUP(FY520,OFERTA_0,2,FALSE),FZ520),1,0)</f>
        <v>#N/A</v>
      </c>
      <c r="GG520" s="497" t="e">
        <f>IF(EXACT(VLOOKUP(FY520,OFERTA_0,3,FALSE),GA520),1,0)</f>
        <v>#N/A</v>
      </c>
      <c r="GH520" s="498" t="e">
        <f>IF(EXACT(VLOOKUP(FY520,OFERTA_0,4,FALSE),GB520),1,0)</f>
        <v>#N/A</v>
      </c>
      <c r="GI520" s="498">
        <f>IF(GC520=0,0,1)</f>
        <v>0</v>
      </c>
      <c r="GJ520" s="498">
        <f>IF(GD520=0,0,1)</f>
        <v>0</v>
      </c>
      <c r="GK520" s="498" t="e">
        <f>PRODUCT(GF520:GJ520)</f>
        <v>#N/A</v>
      </c>
      <c r="GL520" s="504">
        <f>ROUND(GD520,0)</f>
        <v>0</v>
      </c>
      <c r="GM520" s="500">
        <f>GD520-GL520</f>
        <v>0</v>
      </c>
      <c r="GP520" s="665"/>
      <c r="GQ520" s="666"/>
      <c r="GR520" s="667"/>
      <c r="GS520" s="668"/>
      <c r="GT520" s="669"/>
      <c r="GU520" s="691"/>
      <c r="GV520" s="1326"/>
      <c r="GW520" s="497" t="e">
        <f>IF(EXACT(VLOOKUP(GP520,OFERTA_0,2,FALSE),GQ520),1,0)</f>
        <v>#N/A</v>
      </c>
      <c r="GX520" s="497" t="e">
        <f>IF(EXACT(VLOOKUP(GP520,OFERTA_0,3,FALSE),GR520),1,0)</f>
        <v>#N/A</v>
      </c>
      <c r="GY520" s="498" t="e">
        <f>IF(EXACT(VLOOKUP(GP520,OFERTA_0,4,FALSE),GS520),1,0)</f>
        <v>#N/A</v>
      </c>
      <c r="GZ520" s="498">
        <f>IF(GT520=0,0,1)</f>
        <v>0</v>
      </c>
      <c r="HA520" s="498">
        <f>IF(GU520=0,0,1)</f>
        <v>0</v>
      </c>
      <c r="HB520" s="498" t="e">
        <f>PRODUCT(GW520:HA520)</f>
        <v>#N/A</v>
      </c>
      <c r="HC520" s="504">
        <f>ROUND(GU520,0)</f>
        <v>0</v>
      </c>
      <c r="HD520" s="500">
        <f>GU520-HC520</f>
        <v>0</v>
      </c>
      <c r="HG520" s="665"/>
      <c r="HH520" s="666"/>
      <c r="HI520" s="667"/>
      <c r="HJ520" s="668"/>
      <c r="HK520" s="669"/>
      <c r="HL520" s="691"/>
      <c r="HM520" s="1326"/>
      <c r="HN520" s="497" t="e">
        <f>IF(EXACT(VLOOKUP(HG520,OFERTA_0,2,FALSE),HH520),1,0)</f>
        <v>#N/A</v>
      </c>
      <c r="HO520" s="497" t="e">
        <f>IF(EXACT(VLOOKUP(HG520,OFERTA_0,3,FALSE),HI520),1,0)</f>
        <v>#N/A</v>
      </c>
      <c r="HP520" s="498" t="e">
        <f>IF(EXACT(VLOOKUP(HG520,OFERTA_0,4,FALSE),HJ520),1,0)</f>
        <v>#N/A</v>
      </c>
      <c r="HQ520" s="498">
        <f>IF(HK520=0,0,1)</f>
        <v>0</v>
      </c>
      <c r="HR520" s="498">
        <f>IF(HL520=0,0,1)</f>
        <v>0</v>
      </c>
      <c r="HS520" s="498" t="e">
        <f>PRODUCT(HN520:HR520)</f>
        <v>#N/A</v>
      </c>
      <c r="HT520" s="504">
        <f>ROUND(HL520,0)</f>
        <v>0</v>
      </c>
      <c r="HU520" s="500">
        <f>HL520-HT520</f>
        <v>0</v>
      </c>
      <c r="HX520" s="665"/>
      <c r="HY520" s="666"/>
      <c r="HZ520" s="667"/>
      <c r="IA520" s="668"/>
      <c r="IB520" s="669"/>
      <c r="IC520" s="691"/>
      <c r="ID520" s="1326"/>
      <c r="IE520" s="497" t="e">
        <f>IF(EXACT(VLOOKUP(HX520,OFERTA_0,2,FALSE),HY520),1,0)</f>
        <v>#N/A</v>
      </c>
      <c r="IF520" s="497" t="e">
        <f>IF(EXACT(VLOOKUP(HX520,OFERTA_0,3,FALSE),HZ520),1,0)</f>
        <v>#N/A</v>
      </c>
      <c r="IG520" s="498" t="e">
        <f>IF(EXACT(VLOOKUP(HX520,OFERTA_0,4,FALSE),IA520),1,0)</f>
        <v>#N/A</v>
      </c>
      <c r="IH520" s="498">
        <f>IF(IB520=0,0,1)</f>
        <v>0</v>
      </c>
      <c r="II520" s="498">
        <f>IF(IC520=0,0,1)</f>
        <v>0</v>
      </c>
      <c r="IJ520" s="498" t="e">
        <f>PRODUCT(IE520:II520)</f>
        <v>#N/A</v>
      </c>
      <c r="IK520" s="504">
        <f>ROUND(IC520,0)</f>
        <v>0</v>
      </c>
      <c r="IL520" s="500">
        <f>IC520-IK520</f>
        <v>0</v>
      </c>
      <c r="IO520" s="665"/>
      <c r="IP520" s="666"/>
      <c r="IQ520" s="667"/>
      <c r="IR520" s="668"/>
      <c r="IS520" s="669"/>
      <c r="IT520" s="691"/>
      <c r="IU520" s="1326"/>
      <c r="IV520" s="497" t="e">
        <f>IF(EXACT(VLOOKUP(IO520,OFERTA_0,2,FALSE),IP520),1,0)</f>
        <v>#N/A</v>
      </c>
      <c r="IW520" s="497" t="e">
        <f>IF(EXACT(VLOOKUP(IO520,OFERTA_0,3,FALSE),IQ520),1,0)</f>
        <v>#N/A</v>
      </c>
      <c r="IX520" s="498" t="e">
        <f>IF(EXACT(VLOOKUP(IO520,OFERTA_0,4,FALSE),IR520),1,0)</f>
        <v>#N/A</v>
      </c>
      <c r="IY520" s="498">
        <f>IF(IS520=0,0,1)</f>
        <v>0</v>
      </c>
      <c r="IZ520" s="498">
        <f>IF(IT520=0,0,1)</f>
        <v>0</v>
      </c>
      <c r="JA520" s="498" t="e">
        <f>PRODUCT(IV520:IZ520)</f>
        <v>#N/A</v>
      </c>
      <c r="JB520" s="504">
        <f>ROUND(IT520,0)</f>
        <v>0</v>
      </c>
      <c r="JC520" s="500">
        <f>IT520-JB520</f>
        <v>0</v>
      </c>
      <c r="JF520" s="665"/>
      <c r="JG520" s="666"/>
      <c r="JH520" s="667"/>
      <c r="JI520" s="668"/>
      <c r="JJ520" s="669"/>
      <c r="JK520" s="691"/>
      <c r="JL520" s="1326"/>
      <c r="JM520" s="497" t="e">
        <f>IF(EXACT(VLOOKUP(JF520,OFERTA_0,2,FALSE),JG520),1,0)</f>
        <v>#N/A</v>
      </c>
      <c r="JN520" s="497" t="e">
        <f>IF(EXACT(VLOOKUP(JF520,OFERTA_0,3,FALSE),JH520),1,0)</f>
        <v>#N/A</v>
      </c>
      <c r="JO520" s="498" t="e">
        <f>IF(EXACT(VLOOKUP(JF520,OFERTA_0,4,FALSE),JI520),1,0)</f>
        <v>#N/A</v>
      </c>
      <c r="JP520" s="498">
        <f>IF(JJ520=0,0,1)</f>
        <v>0</v>
      </c>
      <c r="JQ520" s="498">
        <f>IF(JK520=0,0,1)</f>
        <v>0</v>
      </c>
      <c r="JR520" s="498" t="e">
        <f>PRODUCT(JM520:JQ520)</f>
        <v>#N/A</v>
      </c>
      <c r="JS520" s="504">
        <f>ROUND(JK520,0)</f>
        <v>0</v>
      </c>
      <c r="JT520" s="500">
        <f>JK520-JS520</f>
        <v>0</v>
      </c>
      <c r="JW520" s="665"/>
      <c r="JX520" s="666"/>
      <c r="JY520" s="667"/>
      <c r="JZ520" s="668"/>
      <c r="KA520" s="669"/>
      <c r="KB520" s="691"/>
      <c r="KC520" s="1326"/>
      <c r="KD520" s="497" t="e">
        <f>IF(EXACT(VLOOKUP(JW520,OFERTA_0,2,FALSE),JX520),1,0)</f>
        <v>#N/A</v>
      </c>
      <c r="KE520" s="497" t="e">
        <f>IF(EXACT(VLOOKUP(JW520,OFERTA_0,3,FALSE),JY520),1,0)</f>
        <v>#N/A</v>
      </c>
      <c r="KF520" s="498" t="e">
        <f>IF(EXACT(VLOOKUP(JW520,OFERTA_0,4,FALSE),JZ520),1,0)</f>
        <v>#N/A</v>
      </c>
      <c r="KG520" s="498">
        <f>IF(KA520=0,0,1)</f>
        <v>0</v>
      </c>
      <c r="KH520" s="498">
        <f>IF(KB520=0,0,1)</f>
        <v>0</v>
      </c>
      <c r="KI520" s="498" t="e">
        <f>PRODUCT(KD520:KH520)</f>
        <v>#N/A</v>
      </c>
      <c r="KJ520" s="504">
        <f>ROUND(KB520,0)</f>
        <v>0</v>
      </c>
      <c r="KK520" s="500">
        <f>KB520-KJ520</f>
        <v>0</v>
      </c>
      <c r="KN520" s="665"/>
      <c r="KO520" s="666"/>
      <c r="KP520" s="667"/>
      <c r="KQ520" s="668"/>
      <c r="KR520" s="669"/>
      <c r="KS520" s="691"/>
      <c r="KT520" s="1326"/>
      <c r="KU520" s="497" t="e">
        <f>IF(EXACT(VLOOKUP(KN520,OFERTA_0,2,FALSE),KO520),1,0)</f>
        <v>#N/A</v>
      </c>
      <c r="KV520" s="497" t="e">
        <f>IF(EXACT(VLOOKUP(KN520,OFERTA_0,3,FALSE),KP520),1,0)</f>
        <v>#N/A</v>
      </c>
      <c r="KW520" s="498" t="e">
        <f>IF(EXACT(VLOOKUP(KN520,OFERTA_0,4,FALSE),KQ520),1,0)</f>
        <v>#N/A</v>
      </c>
      <c r="KX520" s="498">
        <f>IF(KR520=0,0,1)</f>
        <v>0</v>
      </c>
      <c r="KY520" s="498">
        <f>IF(KS520=0,0,1)</f>
        <v>0</v>
      </c>
      <c r="KZ520" s="498" t="e">
        <f>PRODUCT(KU520:KY520)</f>
        <v>#N/A</v>
      </c>
      <c r="LA520" s="504">
        <f>ROUND(KS520,0)</f>
        <v>0</v>
      </c>
      <c r="LB520" s="500">
        <f>KS520-LA520</f>
        <v>0</v>
      </c>
      <c r="LE520" s="665"/>
      <c r="LF520" s="666"/>
      <c r="LG520" s="667"/>
      <c r="LH520" s="668"/>
      <c r="LI520" s="669"/>
      <c r="LJ520" s="691"/>
      <c r="LK520" s="1326"/>
      <c r="LL520" s="497" t="e">
        <f>IF(EXACT(VLOOKUP(LE520,OFERTA_0,2,FALSE),LF520),1,0)</f>
        <v>#N/A</v>
      </c>
      <c r="LM520" s="497" t="e">
        <f>IF(EXACT(VLOOKUP(LE520,OFERTA_0,3,FALSE),LG520),1,0)</f>
        <v>#N/A</v>
      </c>
      <c r="LN520" s="498" t="e">
        <f>IF(EXACT(VLOOKUP(LE520,OFERTA_0,4,FALSE),LH520),1,0)</f>
        <v>#N/A</v>
      </c>
      <c r="LO520" s="498">
        <f>IF(LI520=0,0,1)</f>
        <v>0</v>
      </c>
      <c r="LP520" s="498">
        <f>IF(LJ520=0,0,1)</f>
        <v>0</v>
      </c>
      <c r="LQ520" s="498" t="e">
        <f>PRODUCT(LL520:LP520)</f>
        <v>#N/A</v>
      </c>
      <c r="LR520" s="504">
        <f>ROUND(LJ520,0)</f>
        <v>0</v>
      </c>
      <c r="LS520" s="500">
        <f>LJ520-LR520</f>
        <v>0</v>
      </c>
      <c r="LV520" s="665"/>
      <c r="LW520" s="666"/>
      <c r="LX520" s="667"/>
      <c r="LY520" s="668"/>
      <c r="LZ520" s="669"/>
      <c r="MA520" s="691"/>
      <c r="MB520" s="1326"/>
      <c r="MC520" s="497" t="e">
        <f>IF(EXACT(VLOOKUP(LV520,OFERTA_0,2,FALSE),LW520),1,0)</f>
        <v>#N/A</v>
      </c>
      <c r="MD520" s="497" t="e">
        <f>IF(EXACT(VLOOKUP(LV520,OFERTA_0,3,FALSE),LX520),1,0)</f>
        <v>#N/A</v>
      </c>
      <c r="ME520" s="498" t="e">
        <f>IF(EXACT(VLOOKUP(LV520,OFERTA_0,4,FALSE),LY520),1,0)</f>
        <v>#N/A</v>
      </c>
      <c r="MF520" s="498">
        <f>IF(LZ520=0,0,1)</f>
        <v>0</v>
      </c>
      <c r="MG520" s="498">
        <f>IF(MA520=0,0,1)</f>
        <v>0</v>
      </c>
      <c r="MH520" s="498" t="e">
        <f>PRODUCT(MC520:MG520)</f>
        <v>#N/A</v>
      </c>
      <c r="MI520" s="504">
        <f>ROUND(MA520,0)</f>
        <v>0</v>
      </c>
      <c r="MJ520" s="500">
        <f>MA520-MI520</f>
        <v>0</v>
      </c>
      <c r="MM520" s="665"/>
      <c r="MN520" s="666"/>
      <c r="MO520" s="667"/>
      <c r="MP520" s="668"/>
      <c r="MQ520" s="669"/>
      <c r="MR520" s="691"/>
      <c r="MS520" s="1326"/>
      <c r="MT520" s="497" t="e">
        <f>IF(EXACT(VLOOKUP(MM520,OFERTA_0,2,FALSE),MN520),1,0)</f>
        <v>#N/A</v>
      </c>
      <c r="MU520" s="497" t="e">
        <f>IF(EXACT(VLOOKUP(MM520,OFERTA_0,3,FALSE),MO520),1,0)</f>
        <v>#N/A</v>
      </c>
      <c r="MV520" s="498" t="e">
        <f>IF(EXACT(VLOOKUP(MM520,OFERTA_0,4,FALSE),MP520),1,0)</f>
        <v>#N/A</v>
      </c>
      <c r="MW520" s="498">
        <f>IF(MQ520=0,0,1)</f>
        <v>0</v>
      </c>
      <c r="MX520" s="498">
        <f>IF(MR520=0,0,1)</f>
        <v>0</v>
      </c>
      <c r="MY520" s="498" t="e">
        <f>PRODUCT(MT520:MX520)</f>
        <v>#N/A</v>
      </c>
      <c r="MZ520" s="504">
        <f>ROUND(MR520,0)</f>
        <v>0</v>
      </c>
      <c r="NA520" s="500">
        <f>MR520-MZ520</f>
        <v>0</v>
      </c>
      <c r="ND520" s="665"/>
      <c r="NE520" s="666"/>
      <c r="NF520" s="667"/>
      <c r="NG520" s="668"/>
      <c r="NH520" s="669"/>
      <c r="NI520" s="691"/>
      <c r="NJ520" s="1326"/>
      <c r="NK520" s="497" t="e">
        <f>IF(EXACT(VLOOKUP(ND520,OFERTA_0,2,FALSE),NE520),1,0)</f>
        <v>#N/A</v>
      </c>
      <c r="NL520" s="497" t="e">
        <f>IF(EXACT(VLOOKUP(ND520,OFERTA_0,3,FALSE),NF520),1,0)</f>
        <v>#N/A</v>
      </c>
      <c r="NM520" s="498" t="e">
        <f>IF(EXACT(VLOOKUP(ND520,OFERTA_0,4,FALSE),NG520),1,0)</f>
        <v>#N/A</v>
      </c>
      <c r="NN520" s="498">
        <f>IF(NH520=0,0,1)</f>
        <v>0</v>
      </c>
      <c r="NO520" s="498">
        <f>IF(NI520=0,0,1)</f>
        <v>0</v>
      </c>
      <c r="NP520" s="498" t="e">
        <f>PRODUCT(NK520:NO520)</f>
        <v>#N/A</v>
      </c>
      <c r="NQ520" s="504">
        <f>ROUND(NI520,0)</f>
        <v>0</v>
      </c>
      <c r="NR520" s="500">
        <f>NI520-NQ520</f>
        <v>0</v>
      </c>
      <c r="NU520" s="665"/>
      <c r="NV520" s="666"/>
      <c r="NW520" s="667"/>
      <c r="NX520" s="668"/>
      <c r="NY520" s="669"/>
      <c r="NZ520" s="691"/>
      <c r="OA520" s="1326"/>
      <c r="OB520" s="497" t="e">
        <f>IF(EXACT(VLOOKUP(NU520,OFERTA_0,2,FALSE),NV520),1,0)</f>
        <v>#N/A</v>
      </c>
      <c r="OC520" s="497" t="e">
        <f>IF(EXACT(VLOOKUP(NU520,OFERTA_0,3,FALSE),NW520),1,0)</f>
        <v>#N/A</v>
      </c>
      <c r="OD520" s="498" t="e">
        <f>IF(EXACT(VLOOKUP(NU520,OFERTA_0,4,FALSE),NX520),1,0)</f>
        <v>#N/A</v>
      </c>
      <c r="OE520" s="498">
        <f>IF(NY520=0,0,1)</f>
        <v>0</v>
      </c>
      <c r="OF520" s="498">
        <f>IF(NZ520=0,0,1)</f>
        <v>0</v>
      </c>
      <c r="OG520" s="498" t="e">
        <f>PRODUCT(OB520:OF520)</f>
        <v>#N/A</v>
      </c>
      <c r="OH520" s="504">
        <f>ROUND(NZ520,0)</f>
        <v>0</v>
      </c>
      <c r="OI520" s="500">
        <f>NZ520-OH520</f>
        <v>0</v>
      </c>
      <c r="OL520" s="665"/>
      <c r="OM520" s="666"/>
      <c r="ON520" s="667"/>
      <c r="OO520" s="668"/>
      <c r="OP520" s="669"/>
      <c r="OQ520" s="691"/>
      <c r="OR520" s="1326"/>
      <c r="OS520" s="497" t="e">
        <f>IF(EXACT(VLOOKUP(OL520,OFERTA_0,2,FALSE),OM520),1,0)</f>
        <v>#N/A</v>
      </c>
      <c r="OT520" s="497" t="e">
        <f>IF(EXACT(VLOOKUP(OL520,OFERTA_0,3,FALSE),ON520),1,0)</f>
        <v>#N/A</v>
      </c>
      <c r="OU520" s="498" t="e">
        <f>IF(EXACT(VLOOKUP(OL520,OFERTA_0,4,FALSE),OO520),1,0)</f>
        <v>#N/A</v>
      </c>
      <c r="OV520" s="498">
        <f>IF(OP520=0,0,1)</f>
        <v>0</v>
      </c>
      <c r="OW520" s="498">
        <f>IF(OQ520=0,0,1)</f>
        <v>0</v>
      </c>
      <c r="OX520" s="498" t="e">
        <f>PRODUCT(OS520:OW520)</f>
        <v>#N/A</v>
      </c>
      <c r="OY520" s="504">
        <f>ROUND(OQ520,0)</f>
        <v>0</v>
      </c>
      <c r="OZ520" s="500">
        <f>OQ520-OY520</f>
        <v>0</v>
      </c>
      <c r="PC520" s="665"/>
      <c r="PD520" s="666"/>
      <c r="PE520" s="667"/>
      <c r="PF520" s="668"/>
      <c r="PG520" s="669"/>
      <c r="PH520" s="691"/>
      <c r="PI520" s="1326"/>
      <c r="PJ520" s="497" t="e">
        <f>IF(EXACT(VLOOKUP(PC520,OFERTA_0,2,FALSE),PD520),1,0)</f>
        <v>#N/A</v>
      </c>
      <c r="PK520" s="497" t="e">
        <f>IF(EXACT(VLOOKUP(PC520,OFERTA_0,3,FALSE),PE520),1,0)</f>
        <v>#N/A</v>
      </c>
      <c r="PL520" s="498" t="e">
        <f>IF(EXACT(VLOOKUP(PC520,OFERTA_0,4,FALSE),PF520),1,0)</f>
        <v>#N/A</v>
      </c>
      <c r="PM520" s="498">
        <f>IF(PG520=0,0,1)</f>
        <v>0</v>
      </c>
      <c r="PN520" s="498">
        <f>IF(PH520=0,0,1)</f>
        <v>0</v>
      </c>
      <c r="PO520" s="498" t="e">
        <f>PRODUCT(PJ520:PN520)</f>
        <v>#N/A</v>
      </c>
      <c r="PP520" s="504">
        <f>ROUND(PH520,0)</f>
        <v>0</v>
      </c>
      <c r="PQ520" s="500">
        <f>PH520-PP520</f>
        <v>0</v>
      </c>
      <c r="PT520" s="665"/>
      <c r="PU520" s="666"/>
      <c r="PV520" s="667"/>
      <c r="PW520" s="668"/>
      <c r="PX520" s="669"/>
      <c r="PY520" s="691"/>
      <c r="PZ520" s="1326"/>
      <c r="QA520" s="497" t="e">
        <f>IF(EXACT(VLOOKUP(PT520,OFERTA_0,2,FALSE),PU520),1,0)</f>
        <v>#N/A</v>
      </c>
      <c r="QB520" s="497" t="e">
        <f>IF(EXACT(VLOOKUP(PT520,OFERTA_0,3,FALSE),PV520),1,0)</f>
        <v>#N/A</v>
      </c>
      <c r="QC520" s="498" t="e">
        <f>IF(EXACT(VLOOKUP(PT520,OFERTA_0,4,FALSE),PW520),1,0)</f>
        <v>#N/A</v>
      </c>
      <c r="QD520" s="498">
        <f>IF(PX520=0,0,1)</f>
        <v>0</v>
      </c>
      <c r="QE520" s="498">
        <f>IF(PY520=0,0,1)</f>
        <v>0</v>
      </c>
      <c r="QF520" s="498" t="e">
        <f>PRODUCT(QA520:QE520)</f>
        <v>#N/A</v>
      </c>
      <c r="QG520" s="504">
        <f>ROUND(PY520,0)</f>
        <v>0</v>
      </c>
      <c r="QH520" s="500">
        <f>PY520-QG520</f>
        <v>0</v>
      </c>
      <c r="QK520" s="665"/>
      <c r="QL520" s="666"/>
      <c r="QM520" s="667"/>
      <c r="QN520" s="668"/>
      <c r="QO520" s="669"/>
      <c r="QP520" s="691"/>
      <c r="QQ520" s="1326"/>
      <c r="QR520" s="497" t="e">
        <f>IF(EXACT(VLOOKUP(QK520,OFERTA_0,2,FALSE),QL520),1,0)</f>
        <v>#N/A</v>
      </c>
      <c r="QS520" s="497" t="e">
        <f>IF(EXACT(VLOOKUP(QK520,OFERTA_0,3,FALSE),QM520),1,0)</f>
        <v>#N/A</v>
      </c>
      <c r="QT520" s="498" t="e">
        <f>IF(EXACT(VLOOKUP(QK520,OFERTA_0,4,FALSE),QN520),1,0)</f>
        <v>#N/A</v>
      </c>
      <c r="QU520" s="498">
        <f>IF(QO520=0,0,1)</f>
        <v>0</v>
      </c>
      <c r="QV520" s="498">
        <f>IF(QP520=0,0,1)</f>
        <v>0</v>
      </c>
      <c r="QW520" s="498" t="e">
        <f>PRODUCT(QR520:QV520)</f>
        <v>#N/A</v>
      </c>
      <c r="QX520" s="504">
        <f>ROUND(QP520,0)</f>
        <v>0</v>
      </c>
      <c r="QY520" s="500">
        <f>QP520-QX520</f>
        <v>0</v>
      </c>
      <c r="RB520" s="428"/>
      <c r="RC520" s="436"/>
      <c r="RD520" s="440"/>
      <c r="RE520" s="406"/>
      <c r="RF520" s="438"/>
      <c r="RG520" s="439"/>
      <c r="RH520" s="439"/>
      <c r="RI520" s="497"/>
      <c r="RJ520" s="497"/>
      <c r="RK520" s="501"/>
      <c r="RL520" s="501"/>
      <c r="RM520" s="501"/>
      <c r="RN520" s="501"/>
      <c r="RO520" s="505"/>
      <c r="RP520" s="503"/>
      <c r="RS520" s="428"/>
      <c r="RT520" s="436"/>
      <c r="RU520" s="440"/>
      <c r="RV520" s="406"/>
      <c r="RW520" s="438"/>
      <c r="RX520" s="439"/>
      <c r="RY520" s="439"/>
      <c r="RZ520" s="497"/>
      <c r="SA520" s="497"/>
      <c r="SB520" s="501"/>
      <c r="SC520" s="501"/>
      <c r="SD520" s="501"/>
      <c r="SE520" s="501"/>
      <c r="SF520" s="505"/>
      <c r="SG520" s="503"/>
      <c r="SJ520" s="428"/>
      <c r="SK520" s="436"/>
      <c r="SL520" s="440"/>
      <c r="SM520" s="406"/>
      <c r="SN520" s="438"/>
      <c r="SO520" s="439"/>
      <c r="SP520" s="439"/>
      <c r="SQ520" s="497"/>
      <c r="SR520" s="497"/>
      <c r="SS520" s="501"/>
      <c r="ST520" s="501"/>
      <c r="SU520" s="501"/>
      <c r="SV520" s="501"/>
      <c r="SW520" s="505"/>
      <c r="SX520" s="503"/>
    </row>
    <row r="521" spans="2:518" ht="18.75" hidden="1" customHeight="1" thickTop="1" thickBot="1">
      <c r="B521" s="571"/>
      <c r="C521" s="572"/>
      <c r="D521" s="573"/>
      <c r="E521" s="574"/>
      <c r="F521" s="575"/>
      <c r="G521" s="576"/>
      <c r="H521" s="595"/>
      <c r="K521" s="571"/>
      <c r="L521" s="766"/>
      <c r="M521" s="573"/>
      <c r="N521" s="574"/>
      <c r="O521" s="575"/>
      <c r="P521" s="576"/>
      <c r="Q521" s="1326"/>
      <c r="R521" s="497"/>
      <c r="S521" s="497"/>
      <c r="T521" s="501"/>
      <c r="U521" s="501"/>
      <c r="V521" s="501"/>
      <c r="W521" s="501"/>
      <c r="X521" s="505"/>
      <c r="Y521" s="503"/>
      <c r="Z521" s="486"/>
      <c r="AA521" s="486"/>
      <c r="AB521" s="571"/>
      <c r="AC521" s="766"/>
      <c r="AD521" s="573"/>
      <c r="AE521" s="574"/>
      <c r="AF521" s="575"/>
      <c r="AG521" s="576"/>
      <c r="AH521" s="1326"/>
      <c r="AI521" s="497"/>
      <c r="AJ521" s="497"/>
      <c r="AK521" s="501"/>
      <c r="AL521" s="501"/>
      <c r="AM521" s="501"/>
      <c r="AN521" s="501"/>
      <c r="AO521" s="505"/>
      <c r="AP521" s="503"/>
      <c r="AQ521" s="486"/>
      <c r="AR521" s="486"/>
      <c r="AS521" s="571"/>
      <c r="AT521" s="766"/>
      <c r="AU521" s="573"/>
      <c r="AV521" s="574"/>
      <c r="AW521" s="575"/>
      <c r="AX521" s="576"/>
      <c r="AY521" s="1326"/>
      <c r="AZ521" s="497"/>
      <c r="BA521" s="497"/>
      <c r="BB521" s="501"/>
      <c r="BC521" s="501"/>
      <c r="BD521" s="501"/>
      <c r="BE521" s="501"/>
      <c r="BF521" s="505"/>
      <c r="BG521" s="503"/>
      <c r="BJ521" s="571"/>
      <c r="BK521" s="766"/>
      <c r="BL521" s="573"/>
      <c r="BM521" s="574"/>
      <c r="BN521" s="575"/>
      <c r="BO521" s="576"/>
      <c r="BP521" s="1326"/>
      <c r="BQ521" s="497"/>
      <c r="BR521" s="497"/>
      <c r="BS521" s="501"/>
      <c r="BT521" s="501"/>
      <c r="BU521" s="501"/>
      <c r="BV521" s="501"/>
      <c r="BW521" s="505"/>
      <c r="BX521" s="503"/>
      <c r="CA521" s="571"/>
      <c r="CB521" s="766"/>
      <c r="CC521" s="573"/>
      <c r="CD521" s="574"/>
      <c r="CE521" s="575"/>
      <c r="CF521" s="576"/>
      <c r="CG521" s="1326"/>
      <c r="CH521" s="497"/>
      <c r="CI521" s="497"/>
      <c r="CJ521" s="501"/>
      <c r="CK521" s="501"/>
      <c r="CL521" s="501"/>
      <c r="CM521" s="501"/>
      <c r="CN521" s="505"/>
      <c r="CO521" s="503"/>
      <c r="CR521" s="571"/>
      <c r="CS521" s="766"/>
      <c r="CT521" s="573"/>
      <c r="CU521" s="574"/>
      <c r="CV521" s="575"/>
      <c r="CW521" s="576"/>
      <c r="CX521" s="1326"/>
      <c r="CY521" s="497"/>
      <c r="CZ521" s="497"/>
      <c r="DA521" s="501"/>
      <c r="DB521" s="501"/>
      <c r="DC521" s="501"/>
      <c r="DD521" s="501"/>
      <c r="DE521" s="505"/>
      <c r="DF521" s="503"/>
      <c r="DI521" s="571"/>
      <c r="DJ521" s="766"/>
      <c r="DK521" s="573"/>
      <c r="DL521" s="574"/>
      <c r="DM521" s="575"/>
      <c r="DN521" s="576"/>
      <c r="DO521" s="1326"/>
      <c r="DP521" s="497"/>
      <c r="DQ521" s="497"/>
      <c r="DR521" s="501"/>
      <c r="DS521" s="501"/>
      <c r="DT521" s="501"/>
      <c r="DU521" s="501"/>
      <c r="DV521" s="505"/>
      <c r="DW521" s="503"/>
      <c r="DZ521" s="571"/>
      <c r="EA521" s="766"/>
      <c r="EB521" s="573"/>
      <c r="EC521" s="574"/>
      <c r="ED521" s="575"/>
      <c r="EE521" s="576"/>
      <c r="EF521" s="1326"/>
      <c r="EG521" s="497"/>
      <c r="EH521" s="497"/>
      <c r="EI521" s="501"/>
      <c r="EJ521" s="501"/>
      <c r="EK521" s="501"/>
      <c r="EL521" s="501"/>
      <c r="EM521" s="505"/>
      <c r="EN521" s="503"/>
      <c r="EQ521" s="659"/>
      <c r="ER521" s="660"/>
      <c r="ES521" s="661"/>
      <c r="ET521" s="662"/>
      <c r="EU521" s="663"/>
      <c r="EV521" s="664"/>
      <c r="EW521" s="1326"/>
      <c r="EX521" s="497"/>
      <c r="EY521" s="497"/>
      <c r="EZ521" s="501"/>
      <c r="FA521" s="501"/>
      <c r="FB521" s="501"/>
      <c r="FC521" s="501"/>
      <c r="FD521" s="505"/>
      <c r="FE521" s="503"/>
      <c r="FH521" s="659"/>
      <c r="FI521" s="660"/>
      <c r="FJ521" s="661"/>
      <c r="FK521" s="662"/>
      <c r="FL521" s="663"/>
      <c r="FM521" s="664"/>
      <c r="FN521" s="1326"/>
      <c r="FO521" s="497"/>
      <c r="FP521" s="497"/>
      <c r="FQ521" s="501"/>
      <c r="FR521" s="501"/>
      <c r="FS521" s="501"/>
      <c r="FT521" s="501"/>
      <c r="FU521" s="505"/>
      <c r="FV521" s="503"/>
      <c r="FY521" s="659"/>
      <c r="FZ521" s="660"/>
      <c r="GA521" s="661"/>
      <c r="GB521" s="662"/>
      <c r="GC521" s="663"/>
      <c r="GD521" s="664"/>
      <c r="GE521" s="1326"/>
      <c r="GF521" s="497"/>
      <c r="GG521" s="497"/>
      <c r="GH521" s="501"/>
      <c r="GI521" s="501"/>
      <c r="GJ521" s="501"/>
      <c r="GK521" s="501"/>
      <c r="GL521" s="505"/>
      <c r="GM521" s="503"/>
      <c r="GP521" s="659"/>
      <c r="GQ521" s="660"/>
      <c r="GR521" s="661"/>
      <c r="GS521" s="662"/>
      <c r="GT521" s="663"/>
      <c r="GU521" s="664"/>
      <c r="GV521" s="1326"/>
      <c r="GW521" s="497"/>
      <c r="GX521" s="497"/>
      <c r="GY521" s="501"/>
      <c r="GZ521" s="501"/>
      <c r="HA521" s="501"/>
      <c r="HB521" s="501"/>
      <c r="HC521" s="505"/>
      <c r="HD521" s="503"/>
      <c r="HG521" s="659"/>
      <c r="HH521" s="660"/>
      <c r="HI521" s="661"/>
      <c r="HJ521" s="662"/>
      <c r="HK521" s="663"/>
      <c r="HL521" s="664"/>
      <c r="HM521" s="1326"/>
      <c r="HN521" s="497"/>
      <c r="HO521" s="497"/>
      <c r="HP521" s="501"/>
      <c r="HQ521" s="501"/>
      <c r="HR521" s="501"/>
      <c r="HS521" s="501"/>
      <c r="HT521" s="505"/>
      <c r="HU521" s="503"/>
      <c r="HX521" s="659"/>
      <c r="HY521" s="660"/>
      <c r="HZ521" s="661"/>
      <c r="IA521" s="662"/>
      <c r="IB521" s="663"/>
      <c r="IC521" s="664"/>
      <c r="ID521" s="1326"/>
      <c r="IE521" s="497"/>
      <c r="IF521" s="497"/>
      <c r="IG521" s="501"/>
      <c r="IH521" s="501"/>
      <c r="II521" s="501"/>
      <c r="IJ521" s="501"/>
      <c r="IK521" s="505"/>
      <c r="IL521" s="503"/>
      <c r="IO521" s="659"/>
      <c r="IP521" s="660"/>
      <c r="IQ521" s="661"/>
      <c r="IR521" s="662"/>
      <c r="IS521" s="663"/>
      <c r="IT521" s="664"/>
      <c r="IU521" s="1326"/>
      <c r="IV521" s="497"/>
      <c r="IW521" s="497"/>
      <c r="IX521" s="501"/>
      <c r="IY521" s="501"/>
      <c r="IZ521" s="501"/>
      <c r="JA521" s="501"/>
      <c r="JB521" s="505"/>
      <c r="JC521" s="503"/>
      <c r="JF521" s="659"/>
      <c r="JG521" s="660"/>
      <c r="JH521" s="661"/>
      <c r="JI521" s="662"/>
      <c r="JJ521" s="663"/>
      <c r="JK521" s="664"/>
      <c r="JL521" s="1326"/>
      <c r="JM521" s="497"/>
      <c r="JN521" s="497"/>
      <c r="JO521" s="501"/>
      <c r="JP521" s="501"/>
      <c r="JQ521" s="501"/>
      <c r="JR521" s="501"/>
      <c r="JS521" s="505"/>
      <c r="JT521" s="503"/>
      <c r="JW521" s="659"/>
      <c r="JX521" s="660"/>
      <c r="JY521" s="661"/>
      <c r="JZ521" s="662"/>
      <c r="KA521" s="663"/>
      <c r="KB521" s="664"/>
      <c r="KC521" s="1326"/>
      <c r="KD521" s="497"/>
      <c r="KE521" s="497"/>
      <c r="KF521" s="501"/>
      <c r="KG521" s="501"/>
      <c r="KH521" s="501"/>
      <c r="KI521" s="501"/>
      <c r="KJ521" s="505"/>
      <c r="KK521" s="503"/>
      <c r="KN521" s="659"/>
      <c r="KO521" s="660"/>
      <c r="KP521" s="661"/>
      <c r="KQ521" s="662"/>
      <c r="KR521" s="663"/>
      <c r="KS521" s="664"/>
      <c r="KT521" s="1326"/>
      <c r="KU521" s="497"/>
      <c r="KV521" s="497"/>
      <c r="KW521" s="501"/>
      <c r="KX521" s="501"/>
      <c r="KY521" s="501"/>
      <c r="KZ521" s="501"/>
      <c r="LA521" s="505"/>
      <c r="LB521" s="503"/>
      <c r="LE521" s="659"/>
      <c r="LF521" s="660"/>
      <c r="LG521" s="661"/>
      <c r="LH521" s="662"/>
      <c r="LI521" s="663"/>
      <c r="LJ521" s="664"/>
      <c r="LK521" s="1326"/>
      <c r="LL521" s="497"/>
      <c r="LM521" s="497"/>
      <c r="LN521" s="501"/>
      <c r="LO521" s="501"/>
      <c r="LP521" s="501"/>
      <c r="LQ521" s="501"/>
      <c r="LR521" s="505"/>
      <c r="LS521" s="503"/>
      <c r="LV521" s="659"/>
      <c r="LW521" s="660"/>
      <c r="LX521" s="661"/>
      <c r="LY521" s="662"/>
      <c r="LZ521" s="663"/>
      <c r="MA521" s="664"/>
      <c r="MB521" s="1326"/>
      <c r="MC521" s="497"/>
      <c r="MD521" s="497"/>
      <c r="ME521" s="501"/>
      <c r="MF521" s="501"/>
      <c r="MG521" s="501"/>
      <c r="MH521" s="501"/>
      <c r="MI521" s="505"/>
      <c r="MJ521" s="503"/>
      <c r="MM521" s="659"/>
      <c r="MN521" s="660"/>
      <c r="MO521" s="661"/>
      <c r="MP521" s="662"/>
      <c r="MQ521" s="663"/>
      <c r="MR521" s="664"/>
      <c r="MS521" s="1326"/>
      <c r="MT521" s="497"/>
      <c r="MU521" s="497"/>
      <c r="MV521" s="501"/>
      <c r="MW521" s="501"/>
      <c r="MX521" s="501"/>
      <c r="MY521" s="501"/>
      <c r="MZ521" s="505"/>
      <c r="NA521" s="503"/>
      <c r="ND521" s="659"/>
      <c r="NE521" s="660"/>
      <c r="NF521" s="661"/>
      <c r="NG521" s="662"/>
      <c r="NH521" s="663"/>
      <c r="NI521" s="664"/>
      <c r="NJ521" s="1326"/>
      <c r="NK521" s="497"/>
      <c r="NL521" s="497"/>
      <c r="NM521" s="501"/>
      <c r="NN521" s="501"/>
      <c r="NO521" s="501"/>
      <c r="NP521" s="501"/>
      <c r="NQ521" s="505"/>
      <c r="NR521" s="503"/>
      <c r="NU521" s="659"/>
      <c r="NV521" s="660"/>
      <c r="NW521" s="661"/>
      <c r="NX521" s="662"/>
      <c r="NY521" s="663"/>
      <c r="NZ521" s="664"/>
      <c r="OA521" s="1326"/>
      <c r="OB521" s="497"/>
      <c r="OC521" s="497"/>
      <c r="OD521" s="501"/>
      <c r="OE521" s="501"/>
      <c r="OF521" s="501"/>
      <c r="OG521" s="501"/>
      <c r="OH521" s="505"/>
      <c r="OI521" s="503"/>
      <c r="OL521" s="659"/>
      <c r="OM521" s="660"/>
      <c r="ON521" s="661"/>
      <c r="OO521" s="662"/>
      <c r="OP521" s="663"/>
      <c r="OQ521" s="664"/>
      <c r="OR521" s="1326"/>
      <c r="OS521" s="497"/>
      <c r="OT521" s="497"/>
      <c r="OU521" s="501"/>
      <c r="OV521" s="501"/>
      <c r="OW521" s="501"/>
      <c r="OX521" s="501"/>
      <c r="OY521" s="505"/>
      <c r="OZ521" s="503"/>
      <c r="PC521" s="659"/>
      <c r="PD521" s="660"/>
      <c r="PE521" s="661"/>
      <c r="PF521" s="662"/>
      <c r="PG521" s="663"/>
      <c r="PH521" s="664"/>
      <c r="PI521" s="1326"/>
      <c r="PJ521" s="497"/>
      <c r="PK521" s="497"/>
      <c r="PL521" s="501"/>
      <c r="PM521" s="501"/>
      <c r="PN521" s="501"/>
      <c r="PO521" s="501"/>
      <c r="PP521" s="505"/>
      <c r="PQ521" s="503"/>
      <c r="PT521" s="659"/>
      <c r="PU521" s="660"/>
      <c r="PV521" s="661"/>
      <c r="PW521" s="662"/>
      <c r="PX521" s="663"/>
      <c r="PY521" s="664"/>
      <c r="PZ521" s="1326"/>
      <c r="QA521" s="497"/>
      <c r="QB521" s="497"/>
      <c r="QC521" s="501"/>
      <c r="QD521" s="501"/>
      <c r="QE521" s="501"/>
      <c r="QF521" s="501"/>
      <c r="QG521" s="505"/>
      <c r="QH521" s="503"/>
      <c r="QK521" s="659"/>
      <c r="QL521" s="660"/>
      <c r="QM521" s="661"/>
      <c r="QN521" s="662"/>
      <c r="QO521" s="663"/>
      <c r="QP521" s="664"/>
      <c r="QQ521" s="1326"/>
      <c r="QR521" s="497"/>
      <c r="QS521" s="497"/>
      <c r="QT521" s="501"/>
      <c r="QU521" s="501"/>
      <c r="QV521" s="501"/>
      <c r="QW521" s="501"/>
      <c r="QX521" s="505"/>
      <c r="QY521" s="503"/>
      <c r="RB521" s="428"/>
      <c r="RC521" s="436"/>
      <c r="RD521" s="440"/>
      <c r="RE521" s="406"/>
      <c r="RF521" s="438"/>
      <c r="RG521" s="439"/>
      <c r="RH521" s="439"/>
      <c r="RI521" s="497"/>
      <c r="RJ521" s="497"/>
      <c r="RK521" s="501"/>
      <c r="RL521" s="501"/>
      <c r="RM521" s="501"/>
      <c r="RN521" s="501"/>
      <c r="RO521" s="505"/>
      <c r="RP521" s="503"/>
      <c r="RS521" s="428"/>
      <c r="RT521" s="436"/>
      <c r="RU521" s="440"/>
      <c r="RV521" s="406"/>
      <c r="RW521" s="438"/>
      <c r="RX521" s="439"/>
      <c r="RY521" s="439"/>
      <c r="RZ521" s="497"/>
      <c r="SA521" s="497"/>
      <c r="SB521" s="501"/>
      <c r="SC521" s="501"/>
      <c r="SD521" s="501"/>
      <c r="SE521" s="501"/>
      <c r="SF521" s="505"/>
      <c r="SG521" s="503"/>
      <c r="SJ521" s="428"/>
      <c r="SK521" s="436"/>
      <c r="SL521" s="440"/>
      <c r="SM521" s="406"/>
      <c r="SN521" s="438"/>
      <c r="SO521" s="439"/>
      <c r="SP521" s="439"/>
      <c r="SQ521" s="497"/>
      <c r="SR521" s="497"/>
      <c r="SS521" s="501"/>
      <c r="ST521" s="501"/>
      <c r="SU521" s="501"/>
      <c r="SV521" s="501"/>
      <c r="SW521" s="505"/>
      <c r="SX521" s="503"/>
    </row>
    <row r="522" spans="2:518" ht="18.75" hidden="1" customHeight="1" thickTop="1" thickBot="1">
      <c r="B522" s="577"/>
      <c r="C522" s="578"/>
      <c r="D522" s="579"/>
      <c r="E522" s="580"/>
      <c r="F522" s="581"/>
      <c r="G522" s="585"/>
      <c r="H522" s="595"/>
      <c r="K522" s="577"/>
      <c r="L522" s="767"/>
      <c r="M522" s="579"/>
      <c r="N522" s="580"/>
      <c r="O522" s="581"/>
      <c r="P522" s="585"/>
      <c r="Q522" s="1326"/>
      <c r="R522" s="497"/>
      <c r="S522" s="497"/>
      <c r="T522" s="498"/>
      <c r="U522" s="498"/>
      <c r="V522" s="498"/>
      <c r="W522" s="498"/>
      <c r="X522" s="504"/>
      <c r="Y522" s="500"/>
      <c r="Z522" s="486"/>
      <c r="AA522" s="486"/>
      <c r="AB522" s="577"/>
      <c r="AC522" s="767"/>
      <c r="AD522" s="579"/>
      <c r="AE522" s="580"/>
      <c r="AF522" s="581"/>
      <c r="AG522" s="585"/>
      <c r="AH522" s="1326"/>
      <c r="AI522" s="497"/>
      <c r="AJ522" s="497"/>
      <c r="AK522" s="498"/>
      <c r="AL522" s="498"/>
      <c r="AM522" s="498"/>
      <c r="AN522" s="498"/>
      <c r="AO522" s="504"/>
      <c r="AP522" s="500"/>
      <c r="AQ522" s="486"/>
      <c r="AR522" s="486"/>
      <c r="AS522" s="577"/>
      <c r="AT522" s="767"/>
      <c r="AU522" s="579"/>
      <c r="AV522" s="580"/>
      <c r="AW522" s="581"/>
      <c r="AX522" s="585"/>
      <c r="AY522" s="1326"/>
      <c r="AZ522" s="497"/>
      <c r="BA522" s="497"/>
      <c r="BB522" s="498"/>
      <c r="BC522" s="498"/>
      <c r="BD522" s="498"/>
      <c r="BE522" s="498"/>
      <c r="BF522" s="504"/>
      <c r="BG522" s="500"/>
      <c r="BJ522" s="577"/>
      <c r="BK522" s="767"/>
      <c r="BL522" s="579"/>
      <c r="BM522" s="580"/>
      <c r="BN522" s="581"/>
      <c r="BO522" s="585"/>
      <c r="BP522" s="1326"/>
      <c r="BQ522" s="497"/>
      <c r="BR522" s="497"/>
      <c r="BS522" s="498"/>
      <c r="BT522" s="498"/>
      <c r="BU522" s="498"/>
      <c r="BV522" s="498"/>
      <c r="BW522" s="504"/>
      <c r="BX522" s="500"/>
      <c r="CA522" s="577"/>
      <c r="CB522" s="767"/>
      <c r="CC522" s="579"/>
      <c r="CD522" s="580"/>
      <c r="CE522" s="581"/>
      <c r="CF522" s="585"/>
      <c r="CG522" s="1326"/>
      <c r="CH522" s="497"/>
      <c r="CI522" s="497"/>
      <c r="CJ522" s="498"/>
      <c r="CK522" s="498"/>
      <c r="CL522" s="498"/>
      <c r="CM522" s="498"/>
      <c r="CN522" s="504"/>
      <c r="CO522" s="500"/>
      <c r="CR522" s="577"/>
      <c r="CS522" s="767"/>
      <c r="CT522" s="579"/>
      <c r="CU522" s="580"/>
      <c r="CV522" s="581"/>
      <c r="CW522" s="585"/>
      <c r="CX522" s="1326"/>
      <c r="CY522" s="497"/>
      <c r="CZ522" s="497"/>
      <c r="DA522" s="498"/>
      <c r="DB522" s="498"/>
      <c r="DC522" s="498"/>
      <c r="DD522" s="498"/>
      <c r="DE522" s="504"/>
      <c r="DF522" s="500"/>
      <c r="DI522" s="577"/>
      <c r="DJ522" s="767"/>
      <c r="DK522" s="579"/>
      <c r="DL522" s="580"/>
      <c r="DM522" s="581"/>
      <c r="DN522" s="585"/>
      <c r="DO522" s="1326"/>
      <c r="DP522" s="497"/>
      <c r="DQ522" s="497"/>
      <c r="DR522" s="498"/>
      <c r="DS522" s="498"/>
      <c r="DT522" s="498"/>
      <c r="DU522" s="498"/>
      <c r="DV522" s="504"/>
      <c r="DW522" s="500"/>
      <c r="DZ522" s="577"/>
      <c r="EA522" s="767"/>
      <c r="EB522" s="579"/>
      <c r="EC522" s="580"/>
      <c r="ED522" s="581"/>
      <c r="EE522" s="585"/>
      <c r="EF522" s="1326"/>
      <c r="EG522" s="497"/>
      <c r="EH522" s="497"/>
      <c r="EI522" s="498"/>
      <c r="EJ522" s="498"/>
      <c r="EK522" s="498"/>
      <c r="EL522" s="498"/>
      <c r="EM522" s="504"/>
      <c r="EN522" s="500"/>
      <c r="EQ522" s="665"/>
      <c r="ER522" s="666"/>
      <c r="ES522" s="667"/>
      <c r="ET522" s="668"/>
      <c r="EU522" s="669"/>
      <c r="EV522" s="691"/>
      <c r="EW522" s="1326"/>
      <c r="EX522" s="497" t="e">
        <f>IF(EXACT(VLOOKUP(EQ522,OFERTA_0,2,FALSE),ER522),1,0)</f>
        <v>#N/A</v>
      </c>
      <c r="EY522" s="497" t="e">
        <f>IF(EXACT(VLOOKUP(EQ522,OFERTA_0,3,FALSE),ES522),1,0)</f>
        <v>#N/A</v>
      </c>
      <c r="EZ522" s="498" t="e">
        <f>IF(EXACT(VLOOKUP(EQ522,OFERTA_0,4,FALSE),ET522),1,0)</f>
        <v>#N/A</v>
      </c>
      <c r="FA522" s="498">
        <f t="shared" ref="FA522:FA524" si="10735">IF(EU522=0,0,1)</f>
        <v>0</v>
      </c>
      <c r="FB522" s="498">
        <f t="shared" ref="FB522:FB524" si="10736">IF(EV522=0,0,1)</f>
        <v>0</v>
      </c>
      <c r="FC522" s="498" t="e">
        <f t="shared" ref="FC522:FC524" si="10737">PRODUCT(EX522:FB522)</f>
        <v>#N/A</v>
      </c>
      <c r="FD522" s="504">
        <f t="shared" ref="FD522:FD524" si="10738">ROUND(EV522,0)</f>
        <v>0</v>
      </c>
      <c r="FE522" s="500">
        <f t="shared" ref="FE522:FE524" si="10739">EV522-FD522</f>
        <v>0</v>
      </c>
      <c r="FH522" s="665"/>
      <c r="FI522" s="666"/>
      <c r="FJ522" s="667"/>
      <c r="FK522" s="668"/>
      <c r="FL522" s="669"/>
      <c r="FM522" s="691"/>
      <c r="FN522" s="1326"/>
      <c r="FO522" s="497" t="e">
        <f>IF(EXACT(VLOOKUP(FH522,OFERTA_0,2,FALSE),FI522),1,0)</f>
        <v>#N/A</v>
      </c>
      <c r="FP522" s="497" t="e">
        <f>IF(EXACT(VLOOKUP(FH522,OFERTA_0,3,FALSE),FJ522),1,0)</f>
        <v>#N/A</v>
      </c>
      <c r="FQ522" s="498" t="e">
        <f>IF(EXACT(VLOOKUP(FH522,OFERTA_0,4,FALSE),FK522),1,0)</f>
        <v>#N/A</v>
      </c>
      <c r="FR522" s="498">
        <f t="shared" ref="FR522:FR524" si="10740">IF(FL522=0,0,1)</f>
        <v>0</v>
      </c>
      <c r="FS522" s="498">
        <f t="shared" ref="FS522:FS524" si="10741">IF(FM522=0,0,1)</f>
        <v>0</v>
      </c>
      <c r="FT522" s="498" t="e">
        <f t="shared" ref="FT522:FT524" si="10742">PRODUCT(FO522:FS522)</f>
        <v>#N/A</v>
      </c>
      <c r="FU522" s="504">
        <f t="shared" ref="FU522:FU524" si="10743">ROUND(FM522,0)</f>
        <v>0</v>
      </c>
      <c r="FV522" s="500">
        <f t="shared" ref="FV522:FV524" si="10744">FM522-FU522</f>
        <v>0</v>
      </c>
      <c r="FY522" s="665"/>
      <c r="FZ522" s="666"/>
      <c r="GA522" s="667"/>
      <c r="GB522" s="668"/>
      <c r="GC522" s="669"/>
      <c r="GD522" s="691"/>
      <c r="GE522" s="1326"/>
      <c r="GF522" s="497" t="e">
        <f>IF(EXACT(VLOOKUP(FY522,OFERTA_0,2,FALSE),FZ522),1,0)</f>
        <v>#N/A</v>
      </c>
      <c r="GG522" s="497" t="e">
        <f>IF(EXACT(VLOOKUP(FY522,OFERTA_0,3,FALSE),GA522),1,0)</f>
        <v>#N/A</v>
      </c>
      <c r="GH522" s="498" t="e">
        <f>IF(EXACT(VLOOKUP(FY522,OFERTA_0,4,FALSE),GB522),1,0)</f>
        <v>#N/A</v>
      </c>
      <c r="GI522" s="498">
        <f t="shared" ref="GI522:GI524" si="10745">IF(GC522=0,0,1)</f>
        <v>0</v>
      </c>
      <c r="GJ522" s="498">
        <f t="shared" ref="GJ522:GJ524" si="10746">IF(GD522=0,0,1)</f>
        <v>0</v>
      </c>
      <c r="GK522" s="498" t="e">
        <f t="shared" ref="GK522:GK524" si="10747">PRODUCT(GF522:GJ522)</f>
        <v>#N/A</v>
      </c>
      <c r="GL522" s="504">
        <f t="shared" ref="GL522:GL524" si="10748">ROUND(GD522,0)</f>
        <v>0</v>
      </c>
      <c r="GM522" s="500">
        <f t="shared" ref="GM522:GM524" si="10749">GD522-GL522</f>
        <v>0</v>
      </c>
      <c r="GP522" s="665"/>
      <c r="GQ522" s="666"/>
      <c r="GR522" s="667"/>
      <c r="GS522" s="668"/>
      <c r="GT522" s="669"/>
      <c r="GU522" s="691"/>
      <c r="GV522" s="1326"/>
      <c r="GW522" s="497" t="e">
        <f>IF(EXACT(VLOOKUP(GP522,OFERTA_0,2,FALSE),GQ522),1,0)</f>
        <v>#N/A</v>
      </c>
      <c r="GX522" s="497" t="e">
        <f>IF(EXACT(VLOOKUP(GP522,OFERTA_0,3,FALSE),GR522),1,0)</f>
        <v>#N/A</v>
      </c>
      <c r="GY522" s="498" t="e">
        <f>IF(EXACT(VLOOKUP(GP522,OFERTA_0,4,FALSE),GS522),1,0)</f>
        <v>#N/A</v>
      </c>
      <c r="GZ522" s="498">
        <f t="shared" ref="GZ522:GZ524" si="10750">IF(GT522=0,0,1)</f>
        <v>0</v>
      </c>
      <c r="HA522" s="498">
        <f t="shared" ref="HA522:HA524" si="10751">IF(GU522=0,0,1)</f>
        <v>0</v>
      </c>
      <c r="HB522" s="498" t="e">
        <f t="shared" ref="HB522:HB524" si="10752">PRODUCT(GW522:HA522)</f>
        <v>#N/A</v>
      </c>
      <c r="HC522" s="504">
        <f t="shared" ref="HC522:HC524" si="10753">ROUND(GU522,0)</f>
        <v>0</v>
      </c>
      <c r="HD522" s="500">
        <f t="shared" ref="HD522:HD524" si="10754">GU522-HC522</f>
        <v>0</v>
      </c>
      <c r="HG522" s="665"/>
      <c r="HH522" s="666"/>
      <c r="HI522" s="667"/>
      <c r="HJ522" s="668"/>
      <c r="HK522" s="669"/>
      <c r="HL522" s="691"/>
      <c r="HM522" s="1326"/>
      <c r="HN522" s="497" t="e">
        <f>IF(EXACT(VLOOKUP(HG522,OFERTA_0,2,FALSE),HH522),1,0)</f>
        <v>#N/A</v>
      </c>
      <c r="HO522" s="497" t="e">
        <f>IF(EXACT(VLOOKUP(HG522,OFERTA_0,3,FALSE),HI522),1,0)</f>
        <v>#N/A</v>
      </c>
      <c r="HP522" s="498" t="e">
        <f>IF(EXACT(VLOOKUP(HG522,OFERTA_0,4,FALSE),HJ522),1,0)</f>
        <v>#N/A</v>
      </c>
      <c r="HQ522" s="498">
        <f t="shared" ref="HQ522:HQ524" si="10755">IF(HK522=0,0,1)</f>
        <v>0</v>
      </c>
      <c r="HR522" s="498">
        <f t="shared" ref="HR522:HR524" si="10756">IF(HL522=0,0,1)</f>
        <v>0</v>
      </c>
      <c r="HS522" s="498" t="e">
        <f t="shared" ref="HS522:HS524" si="10757">PRODUCT(HN522:HR522)</f>
        <v>#N/A</v>
      </c>
      <c r="HT522" s="504">
        <f t="shared" ref="HT522:HT524" si="10758">ROUND(HL522,0)</f>
        <v>0</v>
      </c>
      <c r="HU522" s="500">
        <f t="shared" ref="HU522:HU524" si="10759">HL522-HT522</f>
        <v>0</v>
      </c>
      <c r="HX522" s="665"/>
      <c r="HY522" s="666"/>
      <c r="HZ522" s="667"/>
      <c r="IA522" s="668"/>
      <c r="IB522" s="669"/>
      <c r="IC522" s="691"/>
      <c r="ID522" s="1326"/>
      <c r="IE522" s="497" t="e">
        <f>IF(EXACT(VLOOKUP(HX522,OFERTA_0,2,FALSE),HY522),1,0)</f>
        <v>#N/A</v>
      </c>
      <c r="IF522" s="497" t="e">
        <f>IF(EXACT(VLOOKUP(HX522,OFERTA_0,3,FALSE),HZ522),1,0)</f>
        <v>#N/A</v>
      </c>
      <c r="IG522" s="498" t="e">
        <f>IF(EXACT(VLOOKUP(HX522,OFERTA_0,4,FALSE),IA522),1,0)</f>
        <v>#N/A</v>
      </c>
      <c r="IH522" s="498">
        <f t="shared" ref="IH522:IH524" si="10760">IF(IB522=0,0,1)</f>
        <v>0</v>
      </c>
      <c r="II522" s="498">
        <f t="shared" ref="II522:II524" si="10761">IF(IC522=0,0,1)</f>
        <v>0</v>
      </c>
      <c r="IJ522" s="498" t="e">
        <f t="shared" ref="IJ522:IJ524" si="10762">PRODUCT(IE522:II522)</f>
        <v>#N/A</v>
      </c>
      <c r="IK522" s="504">
        <f t="shared" ref="IK522:IK524" si="10763">ROUND(IC522,0)</f>
        <v>0</v>
      </c>
      <c r="IL522" s="500">
        <f t="shared" ref="IL522:IL524" si="10764">IC522-IK522</f>
        <v>0</v>
      </c>
      <c r="IO522" s="665"/>
      <c r="IP522" s="666"/>
      <c r="IQ522" s="667"/>
      <c r="IR522" s="668"/>
      <c r="IS522" s="669"/>
      <c r="IT522" s="691"/>
      <c r="IU522" s="1326"/>
      <c r="IV522" s="497" t="e">
        <f>IF(EXACT(VLOOKUP(IO522,OFERTA_0,2,FALSE),IP522),1,0)</f>
        <v>#N/A</v>
      </c>
      <c r="IW522" s="497" t="e">
        <f>IF(EXACT(VLOOKUP(IO522,OFERTA_0,3,FALSE),IQ522),1,0)</f>
        <v>#N/A</v>
      </c>
      <c r="IX522" s="498" t="e">
        <f>IF(EXACT(VLOOKUP(IO522,OFERTA_0,4,FALSE),IR522),1,0)</f>
        <v>#N/A</v>
      </c>
      <c r="IY522" s="498">
        <f t="shared" ref="IY522:IY524" si="10765">IF(IS522=0,0,1)</f>
        <v>0</v>
      </c>
      <c r="IZ522" s="498">
        <f t="shared" ref="IZ522:IZ524" si="10766">IF(IT522=0,0,1)</f>
        <v>0</v>
      </c>
      <c r="JA522" s="498" t="e">
        <f t="shared" ref="JA522:JA524" si="10767">PRODUCT(IV522:IZ522)</f>
        <v>#N/A</v>
      </c>
      <c r="JB522" s="504">
        <f t="shared" ref="JB522:JB524" si="10768">ROUND(IT522,0)</f>
        <v>0</v>
      </c>
      <c r="JC522" s="500">
        <f t="shared" ref="JC522:JC524" si="10769">IT522-JB522</f>
        <v>0</v>
      </c>
      <c r="JF522" s="665"/>
      <c r="JG522" s="666"/>
      <c r="JH522" s="667"/>
      <c r="JI522" s="668"/>
      <c r="JJ522" s="669"/>
      <c r="JK522" s="691"/>
      <c r="JL522" s="1326"/>
      <c r="JM522" s="497" t="e">
        <f>IF(EXACT(VLOOKUP(JF522,OFERTA_0,2,FALSE),JG522),1,0)</f>
        <v>#N/A</v>
      </c>
      <c r="JN522" s="497" t="e">
        <f>IF(EXACT(VLOOKUP(JF522,OFERTA_0,3,FALSE),JH522),1,0)</f>
        <v>#N/A</v>
      </c>
      <c r="JO522" s="498" t="e">
        <f>IF(EXACT(VLOOKUP(JF522,OFERTA_0,4,FALSE),JI522),1,0)</f>
        <v>#N/A</v>
      </c>
      <c r="JP522" s="498">
        <f t="shared" ref="JP522:JP524" si="10770">IF(JJ522=0,0,1)</f>
        <v>0</v>
      </c>
      <c r="JQ522" s="498">
        <f t="shared" ref="JQ522:JQ524" si="10771">IF(JK522=0,0,1)</f>
        <v>0</v>
      </c>
      <c r="JR522" s="498" t="e">
        <f t="shared" ref="JR522:JR524" si="10772">PRODUCT(JM522:JQ522)</f>
        <v>#N/A</v>
      </c>
      <c r="JS522" s="504">
        <f t="shared" ref="JS522:JS524" si="10773">ROUND(JK522,0)</f>
        <v>0</v>
      </c>
      <c r="JT522" s="500">
        <f t="shared" ref="JT522:JT524" si="10774">JK522-JS522</f>
        <v>0</v>
      </c>
      <c r="JW522" s="665"/>
      <c r="JX522" s="666"/>
      <c r="JY522" s="667"/>
      <c r="JZ522" s="668"/>
      <c r="KA522" s="669"/>
      <c r="KB522" s="691"/>
      <c r="KC522" s="1326"/>
      <c r="KD522" s="497" t="e">
        <f>IF(EXACT(VLOOKUP(JW522,OFERTA_0,2,FALSE),JX522),1,0)</f>
        <v>#N/A</v>
      </c>
      <c r="KE522" s="497" t="e">
        <f>IF(EXACT(VLOOKUP(JW522,OFERTA_0,3,FALSE),JY522),1,0)</f>
        <v>#N/A</v>
      </c>
      <c r="KF522" s="498" t="e">
        <f>IF(EXACT(VLOOKUP(JW522,OFERTA_0,4,FALSE),JZ522),1,0)</f>
        <v>#N/A</v>
      </c>
      <c r="KG522" s="498">
        <f t="shared" ref="KG522:KG524" si="10775">IF(KA522=0,0,1)</f>
        <v>0</v>
      </c>
      <c r="KH522" s="498">
        <f t="shared" ref="KH522:KH524" si="10776">IF(KB522=0,0,1)</f>
        <v>0</v>
      </c>
      <c r="KI522" s="498" t="e">
        <f t="shared" ref="KI522:KI524" si="10777">PRODUCT(KD522:KH522)</f>
        <v>#N/A</v>
      </c>
      <c r="KJ522" s="504">
        <f t="shared" ref="KJ522:KJ524" si="10778">ROUND(KB522,0)</f>
        <v>0</v>
      </c>
      <c r="KK522" s="500">
        <f t="shared" ref="KK522:KK524" si="10779">KB522-KJ522</f>
        <v>0</v>
      </c>
      <c r="KN522" s="665"/>
      <c r="KO522" s="666"/>
      <c r="KP522" s="667"/>
      <c r="KQ522" s="668"/>
      <c r="KR522" s="669"/>
      <c r="KS522" s="691"/>
      <c r="KT522" s="1326"/>
      <c r="KU522" s="497" t="e">
        <f>IF(EXACT(VLOOKUP(KN522,OFERTA_0,2,FALSE),KO522),1,0)</f>
        <v>#N/A</v>
      </c>
      <c r="KV522" s="497" t="e">
        <f>IF(EXACT(VLOOKUP(KN522,OFERTA_0,3,FALSE),KP522),1,0)</f>
        <v>#N/A</v>
      </c>
      <c r="KW522" s="498" t="e">
        <f>IF(EXACT(VLOOKUP(KN522,OFERTA_0,4,FALSE),KQ522),1,0)</f>
        <v>#N/A</v>
      </c>
      <c r="KX522" s="498">
        <f t="shared" ref="KX522:KX524" si="10780">IF(KR522=0,0,1)</f>
        <v>0</v>
      </c>
      <c r="KY522" s="498">
        <f t="shared" ref="KY522:KY524" si="10781">IF(KS522=0,0,1)</f>
        <v>0</v>
      </c>
      <c r="KZ522" s="498" t="e">
        <f t="shared" ref="KZ522:KZ524" si="10782">PRODUCT(KU522:KY522)</f>
        <v>#N/A</v>
      </c>
      <c r="LA522" s="504">
        <f t="shared" ref="LA522:LA524" si="10783">ROUND(KS522,0)</f>
        <v>0</v>
      </c>
      <c r="LB522" s="500">
        <f t="shared" ref="LB522:LB524" si="10784">KS522-LA522</f>
        <v>0</v>
      </c>
      <c r="LE522" s="665"/>
      <c r="LF522" s="666"/>
      <c r="LG522" s="667"/>
      <c r="LH522" s="668"/>
      <c r="LI522" s="669"/>
      <c r="LJ522" s="691"/>
      <c r="LK522" s="1326"/>
      <c r="LL522" s="497" t="e">
        <f>IF(EXACT(VLOOKUP(LE522,OFERTA_0,2,FALSE),LF522),1,0)</f>
        <v>#N/A</v>
      </c>
      <c r="LM522" s="497" t="e">
        <f>IF(EXACT(VLOOKUP(LE522,OFERTA_0,3,FALSE),LG522),1,0)</f>
        <v>#N/A</v>
      </c>
      <c r="LN522" s="498" t="e">
        <f>IF(EXACT(VLOOKUP(LE522,OFERTA_0,4,FALSE),LH522),1,0)</f>
        <v>#N/A</v>
      </c>
      <c r="LO522" s="498">
        <f t="shared" ref="LO522:LO524" si="10785">IF(LI522=0,0,1)</f>
        <v>0</v>
      </c>
      <c r="LP522" s="498">
        <f t="shared" ref="LP522:LP524" si="10786">IF(LJ522=0,0,1)</f>
        <v>0</v>
      </c>
      <c r="LQ522" s="498" t="e">
        <f t="shared" ref="LQ522:LQ524" si="10787">PRODUCT(LL522:LP522)</f>
        <v>#N/A</v>
      </c>
      <c r="LR522" s="504">
        <f t="shared" ref="LR522:LR524" si="10788">ROUND(LJ522,0)</f>
        <v>0</v>
      </c>
      <c r="LS522" s="500">
        <f t="shared" ref="LS522:LS524" si="10789">LJ522-LR522</f>
        <v>0</v>
      </c>
      <c r="LV522" s="665"/>
      <c r="LW522" s="666"/>
      <c r="LX522" s="667"/>
      <c r="LY522" s="668"/>
      <c r="LZ522" s="669"/>
      <c r="MA522" s="691"/>
      <c r="MB522" s="1326"/>
      <c r="MC522" s="497" t="e">
        <f>IF(EXACT(VLOOKUP(LV522,OFERTA_0,2,FALSE),LW522),1,0)</f>
        <v>#N/A</v>
      </c>
      <c r="MD522" s="497" t="e">
        <f>IF(EXACT(VLOOKUP(LV522,OFERTA_0,3,FALSE),LX522),1,0)</f>
        <v>#N/A</v>
      </c>
      <c r="ME522" s="498" t="e">
        <f>IF(EXACT(VLOOKUP(LV522,OFERTA_0,4,FALSE),LY522),1,0)</f>
        <v>#N/A</v>
      </c>
      <c r="MF522" s="498">
        <f t="shared" ref="MF522:MF524" si="10790">IF(LZ522=0,0,1)</f>
        <v>0</v>
      </c>
      <c r="MG522" s="498">
        <f t="shared" ref="MG522:MG524" si="10791">IF(MA522=0,0,1)</f>
        <v>0</v>
      </c>
      <c r="MH522" s="498" t="e">
        <f t="shared" ref="MH522:MH524" si="10792">PRODUCT(MC522:MG522)</f>
        <v>#N/A</v>
      </c>
      <c r="MI522" s="504">
        <f t="shared" ref="MI522:MI524" si="10793">ROUND(MA522,0)</f>
        <v>0</v>
      </c>
      <c r="MJ522" s="500">
        <f t="shared" ref="MJ522:MJ524" si="10794">MA522-MI522</f>
        <v>0</v>
      </c>
      <c r="MM522" s="665"/>
      <c r="MN522" s="666"/>
      <c r="MO522" s="667"/>
      <c r="MP522" s="668"/>
      <c r="MQ522" s="669"/>
      <c r="MR522" s="691"/>
      <c r="MS522" s="1326"/>
      <c r="MT522" s="497" t="e">
        <f>IF(EXACT(VLOOKUP(MM522,OFERTA_0,2,FALSE),MN522),1,0)</f>
        <v>#N/A</v>
      </c>
      <c r="MU522" s="497" t="e">
        <f>IF(EXACT(VLOOKUP(MM522,OFERTA_0,3,FALSE),MO522),1,0)</f>
        <v>#N/A</v>
      </c>
      <c r="MV522" s="498" t="e">
        <f>IF(EXACT(VLOOKUP(MM522,OFERTA_0,4,FALSE),MP522),1,0)</f>
        <v>#N/A</v>
      </c>
      <c r="MW522" s="498">
        <f t="shared" ref="MW522:MW524" si="10795">IF(MQ522=0,0,1)</f>
        <v>0</v>
      </c>
      <c r="MX522" s="498">
        <f t="shared" ref="MX522:MX524" si="10796">IF(MR522=0,0,1)</f>
        <v>0</v>
      </c>
      <c r="MY522" s="498" t="e">
        <f t="shared" ref="MY522:MY524" si="10797">PRODUCT(MT522:MX522)</f>
        <v>#N/A</v>
      </c>
      <c r="MZ522" s="504">
        <f t="shared" ref="MZ522:MZ524" si="10798">ROUND(MR522,0)</f>
        <v>0</v>
      </c>
      <c r="NA522" s="500">
        <f t="shared" ref="NA522:NA524" si="10799">MR522-MZ522</f>
        <v>0</v>
      </c>
      <c r="ND522" s="665"/>
      <c r="NE522" s="666"/>
      <c r="NF522" s="667"/>
      <c r="NG522" s="668"/>
      <c r="NH522" s="669"/>
      <c r="NI522" s="691"/>
      <c r="NJ522" s="1326"/>
      <c r="NK522" s="497" t="e">
        <f>IF(EXACT(VLOOKUP(ND522,OFERTA_0,2,FALSE),NE522),1,0)</f>
        <v>#N/A</v>
      </c>
      <c r="NL522" s="497" t="e">
        <f>IF(EXACT(VLOOKUP(ND522,OFERTA_0,3,FALSE),NF522),1,0)</f>
        <v>#N/A</v>
      </c>
      <c r="NM522" s="498" t="e">
        <f>IF(EXACT(VLOOKUP(ND522,OFERTA_0,4,FALSE),NG522),1,0)</f>
        <v>#N/A</v>
      </c>
      <c r="NN522" s="498">
        <f t="shared" ref="NN522:NN524" si="10800">IF(NH522=0,0,1)</f>
        <v>0</v>
      </c>
      <c r="NO522" s="498">
        <f t="shared" ref="NO522:NO524" si="10801">IF(NI522=0,0,1)</f>
        <v>0</v>
      </c>
      <c r="NP522" s="498" t="e">
        <f t="shared" ref="NP522:NP524" si="10802">PRODUCT(NK522:NO522)</f>
        <v>#N/A</v>
      </c>
      <c r="NQ522" s="504">
        <f t="shared" ref="NQ522:NQ524" si="10803">ROUND(NI522,0)</f>
        <v>0</v>
      </c>
      <c r="NR522" s="500">
        <f t="shared" ref="NR522:NR524" si="10804">NI522-NQ522</f>
        <v>0</v>
      </c>
      <c r="NU522" s="665"/>
      <c r="NV522" s="666"/>
      <c r="NW522" s="667"/>
      <c r="NX522" s="668"/>
      <c r="NY522" s="669"/>
      <c r="NZ522" s="691"/>
      <c r="OA522" s="1326"/>
      <c r="OB522" s="497" t="e">
        <f>IF(EXACT(VLOOKUP(NU522,OFERTA_0,2,FALSE),NV522),1,0)</f>
        <v>#N/A</v>
      </c>
      <c r="OC522" s="497" t="e">
        <f>IF(EXACT(VLOOKUP(NU522,OFERTA_0,3,FALSE),NW522),1,0)</f>
        <v>#N/A</v>
      </c>
      <c r="OD522" s="498" t="e">
        <f>IF(EXACT(VLOOKUP(NU522,OFERTA_0,4,FALSE),NX522),1,0)</f>
        <v>#N/A</v>
      </c>
      <c r="OE522" s="498">
        <f t="shared" ref="OE522:OE524" si="10805">IF(NY522=0,0,1)</f>
        <v>0</v>
      </c>
      <c r="OF522" s="498">
        <f t="shared" ref="OF522:OF524" si="10806">IF(NZ522=0,0,1)</f>
        <v>0</v>
      </c>
      <c r="OG522" s="498" t="e">
        <f t="shared" ref="OG522:OG524" si="10807">PRODUCT(OB522:OF522)</f>
        <v>#N/A</v>
      </c>
      <c r="OH522" s="504">
        <f t="shared" ref="OH522:OH524" si="10808">ROUND(NZ522,0)</f>
        <v>0</v>
      </c>
      <c r="OI522" s="500">
        <f t="shared" ref="OI522:OI524" si="10809">NZ522-OH522</f>
        <v>0</v>
      </c>
      <c r="OL522" s="665"/>
      <c r="OM522" s="666"/>
      <c r="ON522" s="667"/>
      <c r="OO522" s="668"/>
      <c r="OP522" s="669"/>
      <c r="OQ522" s="691"/>
      <c r="OR522" s="1326"/>
      <c r="OS522" s="497" t="e">
        <f>IF(EXACT(VLOOKUP(OL522,OFERTA_0,2,FALSE),OM522),1,0)</f>
        <v>#N/A</v>
      </c>
      <c r="OT522" s="497" t="e">
        <f>IF(EXACT(VLOOKUP(OL522,OFERTA_0,3,FALSE),ON522),1,0)</f>
        <v>#N/A</v>
      </c>
      <c r="OU522" s="498" t="e">
        <f>IF(EXACT(VLOOKUP(OL522,OFERTA_0,4,FALSE),OO522),1,0)</f>
        <v>#N/A</v>
      </c>
      <c r="OV522" s="498">
        <f t="shared" ref="OV522:OV524" si="10810">IF(OP522=0,0,1)</f>
        <v>0</v>
      </c>
      <c r="OW522" s="498">
        <f t="shared" ref="OW522:OW524" si="10811">IF(OQ522=0,0,1)</f>
        <v>0</v>
      </c>
      <c r="OX522" s="498" t="e">
        <f t="shared" ref="OX522:OX524" si="10812">PRODUCT(OS522:OW522)</f>
        <v>#N/A</v>
      </c>
      <c r="OY522" s="504">
        <f t="shared" ref="OY522:OY524" si="10813">ROUND(OQ522,0)</f>
        <v>0</v>
      </c>
      <c r="OZ522" s="500">
        <f t="shared" ref="OZ522:OZ524" si="10814">OQ522-OY522</f>
        <v>0</v>
      </c>
      <c r="PC522" s="665"/>
      <c r="PD522" s="666"/>
      <c r="PE522" s="667"/>
      <c r="PF522" s="668"/>
      <c r="PG522" s="669"/>
      <c r="PH522" s="691"/>
      <c r="PI522" s="1326"/>
      <c r="PJ522" s="497" t="e">
        <f>IF(EXACT(VLOOKUP(PC522,OFERTA_0,2,FALSE),PD522),1,0)</f>
        <v>#N/A</v>
      </c>
      <c r="PK522" s="497" t="e">
        <f>IF(EXACT(VLOOKUP(PC522,OFERTA_0,3,FALSE),PE522),1,0)</f>
        <v>#N/A</v>
      </c>
      <c r="PL522" s="498" t="e">
        <f>IF(EXACT(VLOOKUP(PC522,OFERTA_0,4,FALSE),PF522),1,0)</f>
        <v>#N/A</v>
      </c>
      <c r="PM522" s="498">
        <f t="shared" ref="PM522:PM524" si="10815">IF(PG522=0,0,1)</f>
        <v>0</v>
      </c>
      <c r="PN522" s="498">
        <f t="shared" ref="PN522:PN524" si="10816">IF(PH522=0,0,1)</f>
        <v>0</v>
      </c>
      <c r="PO522" s="498" t="e">
        <f t="shared" ref="PO522:PO524" si="10817">PRODUCT(PJ522:PN522)</f>
        <v>#N/A</v>
      </c>
      <c r="PP522" s="504">
        <f t="shared" ref="PP522:PP524" si="10818">ROUND(PH522,0)</f>
        <v>0</v>
      </c>
      <c r="PQ522" s="500">
        <f t="shared" ref="PQ522:PQ524" si="10819">PH522-PP522</f>
        <v>0</v>
      </c>
      <c r="PT522" s="665"/>
      <c r="PU522" s="666"/>
      <c r="PV522" s="667"/>
      <c r="PW522" s="668"/>
      <c r="PX522" s="669"/>
      <c r="PY522" s="691"/>
      <c r="PZ522" s="1326"/>
      <c r="QA522" s="497" t="e">
        <f>IF(EXACT(VLOOKUP(PT522,OFERTA_0,2,FALSE),PU522),1,0)</f>
        <v>#N/A</v>
      </c>
      <c r="QB522" s="497" t="e">
        <f>IF(EXACT(VLOOKUP(PT522,OFERTA_0,3,FALSE),PV522),1,0)</f>
        <v>#N/A</v>
      </c>
      <c r="QC522" s="498" t="e">
        <f>IF(EXACT(VLOOKUP(PT522,OFERTA_0,4,FALSE),PW522),1,0)</f>
        <v>#N/A</v>
      </c>
      <c r="QD522" s="498">
        <f t="shared" ref="QD522:QD524" si="10820">IF(PX522=0,0,1)</f>
        <v>0</v>
      </c>
      <c r="QE522" s="498">
        <f t="shared" ref="QE522:QE524" si="10821">IF(PY522=0,0,1)</f>
        <v>0</v>
      </c>
      <c r="QF522" s="498" t="e">
        <f t="shared" ref="QF522:QF524" si="10822">PRODUCT(QA522:QE522)</f>
        <v>#N/A</v>
      </c>
      <c r="QG522" s="504">
        <f t="shared" ref="QG522:QG524" si="10823">ROUND(PY522,0)</f>
        <v>0</v>
      </c>
      <c r="QH522" s="500">
        <f t="shared" ref="QH522:QH524" si="10824">PY522-QG522</f>
        <v>0</v>
      </c>
      <c r="QK522" s="665"/>
      <c r="QL522" s="666"/>
      <c r="QM522" s="667"/>
      <c r="QN522" s="668"/>
      <c r="QO522" s="669"/>
      <c r="QP522" s="691"/>
      <c r="QQ522" s="1326"/>
      <c r="QR522" s="497" t="e">
        <f>IF(EXACT(VLOOKUP(QK522,OFERTA_0,2,FALSE),QL522),1,0)</f>
        <v>#N/A</v>
      </c>
      <c r="QS522" s="497" t="e">
        <f>IF(EXACT(VLOOKUP(QK522,OFERTA_0,3,FALSE),QM522),1,0)</f>
        <v>#N/A</v>
      </c>
      <c r="QT522" s="498" t="e">
        <f>IF(EXACT(VLOOKUP(QK522,OFERTA_0,4,FALSE),QN522),1,0)</f>
        <v>#N/A</v>
      </c>
      <c r="QU522" s="498">
        <f t="shared" ref="QU522:QU524" si="10825">IF(QO522=0,0,1)</f>
        <v>0</v>
      </c>
      <c r="QV522" s="498">
        <f t="shared" ref="QV522:QV524" si="10826">IF(QP522=0,0,1)</f>
        <v>0</v>
      </c>
      <c r="QW522" s="498" t="e">
        <f t="shared" ref="QW522:QW524" si="10827">PRODUCT(QR522:QV522)</f>
        <v>#N/A</v>
      </c>
      <c r="QX522" s="504">
        <f t="shared" ref="QX522:QX524" si="10828">ROUND(QP522,0)</f>
        <v>0</v>
      </c>
      <c r="QY522" s="500">
        <f t="shared" ref="QY522:QY524" si="10829">QP522-QX522</f>
        <v>0</v>
      </c>
      <c r="RB522" s="428"/>
      <c r="RC522" s="436"/>
      <c r="RD522" s="440"/>
      <c r="RE522" s="406"/>
      <c r="RF522" s="438"/>
      <c r="RG522" s="439"/>
      <c r="RH522" s="439"/>
      <c r="RI522" s="497"/>
      <c r="RJ522" s="497"/>
      <c r="RK522" s="501"/>
      <c r="RL522" s="501"/>
      <c r="RM522" s="501"/>
      <c r="RN522" s="501"/>
      <c r="RO522" s="505"/>
      <c r="RP522" s="503"/>
      <c r="RS522" s="428"/>
      <c r="RT522" s="436"/>
      <c r="RU522" s="440"/>
      <c r="RV522" s="406"/>
      <c r="RW522" s="438"/>
      <c r="RX522" s="439"/>
      <c r="RY522" s="439"/>
      <c r="RZ522" s="497"/>
      <c r="SA522" s="497"/>
      <c r="SB522" s="501"/>
      <c r="SC522" s="501"/>
      <c r="SD522" s="501"/>
      <c r="SE522" s="501"/>
      <c r="SF522" s="505"/>
      <c r="SG522" s="503"/>
      <c r="SJ522" s="428"/>
      <c r="SK522" s="436"/>
      <c r="SL522" s="440"/>
      <c r="SM522" s="406"/>
      <c r="SN522" s="438"/>
      <c r="SO522" s="439"/>
      <c r="SP522" s="439"/>
      <c r="SQ522" s="497"/>
      <c r="SR522" s="497"/>
      <c r="SS522" s="501"/>
      <c r="ST522" s="501"/>
      <c r="SU522" s="501"/>
      <c r="SV522" s="501"/>
      <c r="SW522" s="505"/>
      <c r="SX522" s="503"/>
    </row>
    <row r="523" spans="2:518" ht="18.75" hidden="1" customHeight="1" thickTop="1" thickBot="1">
      <c r="B523" s="577"/>
      <c r="C523" s="578"/>
      <c r="D523" s="579"/>
      <c r="E523" s="580"/>
      <c r="F523" s="581"/>
      <c r="G523" s="585"/>
      <c r="H523" s="595"/>
      <c r="K523" s="577"/>
      <c r="L523" s="767"/>
      <c r="M523" s="579"/>
      <c r="N523" s="580"/>
      <c r="O523" s="581"/>
      <c r="P523" s="585"/>
      <c r="Q523" s="1326"/>
      <c r="R523" s="497"/>
      <c r="S523" s="497"/>
      <c r="T523" s="498"/>
      <c r="U523" s="498"/>
      <c r="V523" s="498"/>
      <c r="W523" s="498"/>
      <c r="X523" s="504"/>
      <c r="Y523" s="500"/>
      <c r="Z523" s="486"/>
      <c r="AA523" s="486"/>
      <c r="AB523" s="577"/>
      <c r="AC523" s="767"/>
      <c r="AD523" s="579"/>
      <c r="AE523" s="580"/>
      <c r="AF523" s="581"/>
      <c r="AG523" s="585"/>
      <c r="AH523" s="1326"/>
      <c r="AI523" s="497"/>
      <c r="AJ523" s="497"/>
      <c r="AK523" s="498"/>
      <c r="AL523" s="498"/>
      <c r="AM523" s="498"/>
      <c r="AN523" s="498"/>
      <c r="AO523" s="504"/>
      <c r="AP523" s="500"/>
      <c r="AQ523" s="486"/>
      <c r="AR523" s="486"/>
      <c r="AS523" s="577"/>
      <c r="AT523" s="767"/>
      <c r="AU523" s="579"/>
      <c r="AV523" s="580"/>
      <c r="AW523" s="581"/>
      <c r="AX523" s="585"/>
      <c r="AY523" s="1326"/>
      <c r="AZ523" s="497"/>
      <c r="BA523" s="497"/>
      <c r="BB523" s="498"/>
      <c r="BC523" s="498"/>
      <c r="BD523" s="498"/>
      <c r="BE523" s="498"/>
      <c r="BF523" s="504"/>
      <c r="BG523" s="500"/>
      <c r="BJ523" s="577"/>
      <c r="BK523" s="767"/>
      <c r="BL523" s="579"/>
      <c r="BM523" s="580"/>
      <c r="BN523" s="581"/>
      <c r="BO523" s="585"/>
      <c r="BP523" s="1326"/>
      <c r="BQ523" s="497"/>
      <c r="BR523" s="497"/>
      <c r="BS523" s="498"/>
      <c r="BT523" s="498"/>
      <c r="BU523" s="498"/>
      <c r="BV523" s="498"/>
      <c r="BW523" s="504"/>
      <c r="BX523" s="500"/>
      <c r="CA523" s="577"/>
      <c r="CB523" s="767"/>
      <c r="CC523" s="579"/>
      <c r="CD523" s="580"/>
      <c r="CE523" s="581"/>
      <c r="CF523" s="585"/>
      <c r="CG523" s="1326"/>
      <c r="CH523" s="497"/>
      <c r="CI523" s="497"/>
      <c r="CJ523" s="498"/>
      <c r="CK523" s="498"/>
      <c r="CL523" s="498"/>
      <c r="CM523" s="498"/>
      <c r="CN523" s="504"/>
      <c r="CO523" s="500"/>
      <c r="CR523" s="577"/>
      <c r="CS523" s="767"/>
      <c r="CT523" s="579"/>
      <c r="CU523" s="580"/>
      <c r="CV523" s="581"/>
      <c r="CW523" s="585"/>
      <c r="CX523" s="1326"/>
      <c r="CY523" s="497"/>
      <c r="CZ523" s="497"/>
      <c r="DA523" s="498"/>
      <c r="DB523" s="498"/>
      <c r="DC523" s="498"/>
      <c r="DD523" s="498"/>
      <c r="DE523" s="504"/>
      <c r="DF523" s="500"/>
      <c r="DI523" s="577"/>
      <c r="DJ523" s="767"/>
      <c r="DK523" s="579"/>
      <c r="DL523" s="580"/>
      <c r="DM523" s="581"/>
      <c r="DN523" s="585"/>
      <c r="DO523" s="1326"/>
      <c r="DP523" s="497"/>
      <c r="DQ523" s="497"/>
      <c r="DR523" s="498"/>
      <c r="DS523" s="498"/>
      <c r="DT523" s="498"/>
      <c r="DU523" s="498"/>
      <c r="DV523" s="504"/>
      <c r="DW523" s="500"/>
      <c r="DZ523" s="577"/>
      <c r="EA523" s="767"/>
      <c r="EB523" s="579"/>
      <c r="EC523" s="580"/>
      <c r="ED523" s="581"/>
      <c r="EE523" s="585"/>
      <c r="EF523" s="1326"/>
      <c r="EG523" s="497"/>
      <c r="EH523" s="497"/>
      <c r="EI523" s="498"/>
      <c r="EJ523" s="498"/>
      <c r="EK523" s="498"/>
      <c r="EL523" s="498"/>
      <c r="EM523" s="504"/>
      <c r="EN523" s="500"/>
      <c r="EQ523" s="665"/>
      <c r="ER523" s="666"/>
      <c r="ES523" s="667"/>
      <c r="ET523" s="668"/>
      <c r="EU523" s="669"/>
      <c r="EV523" s="691"/>
      <c r="EW523" s="1326"/>
      <c r="EX523" s="497" t="e">
        <f>IF(EXACT(VLOOKUP(EQ523,OFERTA_0,2,FALSE),ER523),1,0)</f>
        <v>#N/A</v>
      </c>
      <c r="EY523" s="497" t="e">
        <f>IF(EXACT(VLOOKUP(EQ523,OFERTA_0,3,FALSE),ES523),1,0)</f>
        <v>#N/A</v>
      </c>
      <c r="EZ523" s="498" t="e">
        <f>IF(EXACT(VLOOKUP(EQ523,OFERTA_0,4,FALSE),ET523),1,0)</f>
        <v>#N/A</v>
      </c>
      <c r="FA523" s="498">
        <f t="shared" si="10735"/>
        <v>0</v>
      </c>
      <c r="FB523" s="498">
        <f t="shared" si="10736"/>
        <v>0</v>
      </c>
      <c r="FC523" s="498" t="e">
        <f t="shared" si="10737"/>
        <v>#N/A</v>
      </c>
      <c r="FD523" s="504">
        <f t="shared" si="10738"/>
        <v>0</v>
      </c>
      <c r="FE523" s="500">
        <f t="shared" si="10739"/>
        <v>0</v>
      </c>
      <c r="FH523" s="665"/>
      <c r="FI523" s="666"/>
      <c r="FJ523" s="667"/>
      <c r="FK523" s="668"/>
      <c r="FL523" s="669"/>
      <c r="FM523" s="691"/>
      <c r="FN523" s="1326"/>
      <c r="FO523" s="497" t="e">
        <f>IF(EXACT(VLOOKUP(FH523,OFERTA_0,2,FALSE),FI523),1,0)</f>
        <v>#N/A</v>
      </c>
      <c r="FP523" s="497" t="e">
        <f>IF(EXACT(VLOOKUP(FH523,OFERTA_0,3,FALSE),FJ523),1,0)</f>
        <v>#N/A</v>
      </c>
      <c r="FQ523" s="498" t="e">
        <f>IF(EXACT(VLOOKUP(FH523,OFERTA_0,4,FALSE),FK523),1,0)</f>
        <v>#N/A</v>
      </c>
      <c r="FR523" s="498">
        <f t="shared" si="10740"/>
        <v>0</v>
      </c>
      <c r="FS523" s="498">
        <f t="shared" si="10741"/>
        <v>0</v>
      </c>
      <c r="FT523" s="498" t="e">
        <f t="shared" si="10742"/>
        <v>#N/A</v>
      </c>
      <c r="FU523" s="504">
        <f t="shared" si="10743"/>
        <v>0</v>
      </c>
      <c r="FV523" s="500">
        <f t="shared" si="10744"/>
        <v>0</v>
      </c>
      <c r="FY523" s="665"/>
      <c r="FZ523" s="666"/>
      <c r="GA523" s="667"/>
      <c r="GB523" s="668"/>
      <c r="GC523" s="669"/>
      <c r="GD523" s="691"/>
      <c r="GE523" s="1326"/>
      <c r="GF523" s="497" t="e">
        <f>IF(EXACT(VLOOKUP(FY523,OFERTA_0,2,FALSE),FZ523),1,0)</f>
        <v>#N/A</v>
      </c>
      <c r="GG523" s="497" t="e">
        <f>IF(EXACT(VLOOKUP(FY523,OFERTA_0,3,FALSE),GA523),1,0)</f>
        <v>#N/A</v>
      </c>
      <c r="GH523" s="498" t="e">
        <f>IF(EXACT(VLOOKUP(FY523,OFERTA_0,4,FALSE),GB523),1,0)</f>
        <v>#N/A</v>
      </c>
      <c r="GI523" s="498">
        <f t="shared" si="10745"/>
        <v>0</v>
      </c>
      <c r="GJ523" s="498">
        <f t="shared" si="10746"/>
        <v>0</v>
      </c>
      <c r="GK523" s="498" t="e">
        <f t="shared" si="10747"/>
        <v>#N/A</v>
      </c>
      <c r="GL523" s="504">
        <f t="shared" si="10748"/>
        <v>0</v>
      </c>
      <c r="GM523" s="500">
        <f t="shared" si="10749"/>
        <v>0</v>
      </c>
      <c r="GP523" s="665"/>
      <c r="GQ523" s="666"/>
      <c r="GR523" s="667"/>
      <c r="GS523" s="668"/>
      <c r="GT523" s="669"/>
      <c r="GU523" s="691"/>
      <c r="GV523" s="1326"/>
      <c r="GW523" s="497" t="e">
        <f>IF(EXACT(VLOOKUP(GP523,OFERTA_0,2,FALSE),GQ523),1,0)</f>
        <v>#N/A</v>
      </c>
      <c r="GX523" s="497" t="e">
        <f>IF(EXACT(VLOOKUP(GP523,OFERTA_0,3,FALSE),GR523),1,0)</f>
        <v>#N/A</v>
      </c>
      <c r="GY523" s="498" t="e">
        <f>IF(EXACT(VLOOKUP(GP523,OFERTA_0,4,FALSE),GS523),1,0)</f>
        <v>#N/A</v>
      </c>
      <c r="GZ523" s="498">
        <f t="shared" si="10750"/>
        <v>0</v>
      </c>
      <c r="HA523" s="498">
        <f t="shared" si="10751"/>
        <v>0</v>
      </c>
      <c r="HB523" s="498" t="e">
        <f t="shared" si="10752"/>
        <v>#N/A</v>
      </c>
      <c r="HC523" s="504">
        <f t="shared" si="10753"/>
        <v>0</v>
      </c>
      <c r="HD523" s="500">
        <f t="shared" si="10754"/>
        <v>0</v>
      </c>
      <c r="HG523" s="665"/>
      <c r="HH523" s="666"/>
      <c r="HI523" s="667"/>
      <c r="HJ523" s="668"/>
      <c r="HK523" s="669"/>
      <c r="HL523" s="691"/>
      <c r="HM523" s="1326"/>
      <c r="HN523" s="497" t="e">
        <f>IF(EXACT(VLOOKUP(HG523,OFERTA_0,2,FALSE),HH523),1,0)</f>
        <v>#N/A</v>
      </c>
      <c r="HO523" s="497" t="e">
        <f>IF(EXACT(VLOOKUP(HG523,OFERTA_0,3,FALSE),HI523),1,0)</f>
        <v>#N/A</v>
      </c>
      <c r="HP523" s="498" t="e">
        <f>IF(EXACT(VLOOKUP(HG523,OFERTA_0,4,FALSE),HJ523),1,0)</f>
        <v>#N/A</v>
      </c>
      <c r="HQ523" s="498">
        <f t="shared" si="10755"/>
        <v>0</v>
      </c>
      <c r="HR523" s="498">
        <f t="shared" si="10756"/>
        <v>0</v>
      </c>
      <c r="HS523" s="498" t="e">
        <f t="shared" si="10757"/>
        <v>#N/A</v>
      </c>
      <c r="HT523" s="504">
        <f t="shared" si="10758"/>
        <v>0</v>
      </c>
      <c r="HU523" s="500">
        <f t="shared" si="10759"/>
        <v>0</v>
      </c>
      <c r="HX523" s="665"/>
      <c r="HY523" s="666"/>
      <c r="HZ523" s="667"/>
      <c r="IA523" s="668"/>
      <c r="IB523" s="669"/>
      <c r="IC523" s="691"/>
      <c r="ID523" s="1326"/>
      <c r="IE523" s="497" t="e">
        <f>IF(EXACT(VLOOKUP(HX523,OFERTA_0,2,FALSE),HY523),1,0)</f>
        <v>#N/A</v>
      </c>
      <c r="IF523" s="497" t="e">
        <f>IF(EXACT(VLOOKUP(HX523,OFERTA_0,3,FALSE),HZ523),1,0)</f>
        <v>#N/A</v>
      </c>
      <c r="IG523" s="498" t="e">
        <f>IF(EXACT(VLOOKUP(HX523,OFERTA_0,4,FALSE),IA523),1,0)</f>
        <v>#N/A</v>
      </c>
      <c r="IH523" s="498">
        <f t="shared" si="10760"/>
        <v>0</v>
      </c>
      <c r="II523" s="498">
        <f t="shared" si="10761"/>
        <v>0</v>
      </c>
      <c r="IJ523" s="498" t="e">
        <f t="shared" si="10762"/>
        <v>#N/A</v>
      </c>
      <c r="IK523" s="504">
        <f t="shared" si="10763"/>
        <v>0</v>
      </c>
      <c r="IL523" s="500">
        <f t="shared" si="10764"/>
        <v>0</v>
      </c>
      <c r="IO523" s="665"/>
      <c r="IP523" s="666"/>
      <c r="IQ523" s="667"/>
      <c r="IR523" s="668"/>
      <c r="IS523" s="669"/>
      <c r="IT523" s="691"/>
      <c r="IU523" s="1326"/>
      <c r="IV523" s="497" t="e">
        <f>IF(EXACT(VLOOKUP(IO523,OFERTA_0,2,FALSE),IP523),1,0)</f>
        <v>#N/A</v>
      </c>
      <c r="IW523" s="497" t="e">
        <f>IF(EXACT(VLOOKUP(IO523,OFERTA_0,3,FALSE),IQ523),1,0)</f>
        <v>#N/A</v>
      </c>
      <c r="IX523" s="498" t="e">
        <f>IF(EXACT(VLOOKUP(IO523,OFERTA_0,4,FALSE),IR523),1,0)</f>
        <v>#N/A</v>
      </c>
      <c r="IY523" s="498">
        <f t="shared" si="10765"/>
        <v>0</v>
      </c>
      <c r="IZ523" s="498">
        <f t="shared" si="10766"/>
        <v>0</v>
      </c>
      <c r="JA523" s="498" t="e">
        <f t="shared" si="10767"/>
        <v>#N/A</v>
      </c>
      <c r="JB523" s="504">
        <f t="shared" si="10768"/>
        <v>0</v>
      </c>
      <c r="JC523" s="500">
        <f t="shared" si="10769"/>
        <v>0</v>
      </c>
      <c r="JF523" s="665"/>
      <c r="JG523" s="666"/>
      <c r="JH523" s="667"/>
      <c r="JI523" s="668"/>
      <c r="JJ523" s="669"/>
      <c r="JK523" s="691"/>
      <c r="JL523" s="1326"/>
      <c r="JM523" s="497" t="e">
        <f>IF(EXACT(VLOOKUP(JF523,OFERTA_0,2,FALSE),JG523),1,0)</f>
        <v>#N/A</v>
      </c>
      <c r="JN523" s="497" t="e">
        <f>IF(EXACT(VLOOKUP(JF523,OFERTA_0,3,FALSE),JH523),1,0)</f>
        <v>#N/A</v>
      </c>
      <c r="JO523" s="498" t="e">
        <f>IF(EXACT(VLOOKUP(JF523,OFERTA_0,4,FALSE),JI523),1,0)</f>
        <v>#N/A</v>
      </c>
      <c r="JP523" s="498">
        <f t="shared" si="10770"/>
        <v>0</v>
      </c>
      <c r="JQ523" s="498">
        <f t="shared" si="10771"/>
        <v>0</v>
      </c>
      <c r="JR523" s="498" t="e">
        <f t="shared" si="10772"/>
        <v>#N/A</v>
      </c>
      <c r="JS523" s="504">
        <f t="shared" si="10773"/>
        <v>0</v>
      </c>
      <c r="JT523" s="500">
        <f t="shared" si="10774"/>
        <v>0</v>
      </c>
      <c r="JW523" s="665"/>
      <c r="JX523" s="666"/>
      <c r="JY523" s="667"/>
      <c r="JZ523" s="668"/>
      <c r="KA523" s="669"/>
      <c r="KB523" s="691"/>
      <c r="KC523" s="1326"/>
      <c r="KD523" s="497" t="e">
        <f>IF(EXACT(VLOOKUP(JW523,OFERTA_0,2,FALSE),JX523),1,0)</f>
        <v>#N/A</v>
      </c>
      <c r="KE523" s="497" t="e">
        <f>IF(EXACT(VLOOKUP(JW523,OFERTA_0,3,FALSE),JY523),1,0)</f>
        <v>#N/A</v>
      </c>
      <c r="KF523" s="498" t="e">
        <f>IF(EXACT(VLOOKUP(JW523,OFERTA_0,4,FALSE),JZ523),1,0)</f>
        <v>#N/A</v>
      </c>
      <c r="KG523" s="498">
        <f t="shared" si="10775"/>
        <v>0</v>
      </c>
      <c r="KH523" s="498">
        <f t="shared" si="10776"/>
        <v>0</v>
      </c>
      <c r="KI523" s="498" t="e">
        <f t="shared" si="10777"/>
        <v>#N/A</v>
      </c>
      <c r="KJ523" s="504">
        <f t="shared" si="10778"/>
        <v>0</v>
      </c>
      <c r="KK523" s="500">
        <f t="shared" si="10779"/>
        <v>0</v>
      </c>
      <c r="KN523" s="665"/>
      <c r="KO523" s="666"/>
      <c r="KP523" s="667"/>
      <c r="KQ523" s="668"/>
      <c r="KR523" s="669"/>
      <c r="KS523" s="691"/>
      <c r="KT523" s="1326"/>
      <c r="KU523" s="497" t="e">
        <f>IF(EXACT(VLOOKUP(KN523,OFERTA_0,2,FALSE),KO523),1,0)</f>
        <v>#N/A</v>
      </c>
      <c r="KV523" s="497" t="e">
        <f>IF(EXACT(VLOOKUP(KN523,OFERTA_0,3,FALSE),KP523),1,0)</f>
        <v>#N/A</v>
      </c>
      <c r="KW523" s="498" t="e">
        <f>IF(EXACT(VLOOKUP(KN523,OFERTA_0,4,FALSE),KQ523),1,0)</f>
        <v>#N/A</v>
      </c>
      <c r="KX523" s="498">
        <f t="shared" si="10780"/>
        <v>0</v>
      </c>
      <c r="KY523" s="498">
        <f t="shared" si="10781"/>
        <v>0</v>
      </c>
      <c r="KZ523" s="498" t="e">
        <f t="shared" si="10782"/>
        <v>#N/A</v>
      </c>
      <c r="LA523" s="504">
        <f t="shared" si="10783"/>
        <v>0</v>
      </c>
      <c r="LB523" s="500">
        <f t="shared" si="10784"/>
        <v>0</v>
      </c>
      <c r="LE523" s="665"/>
      <c r="LF523" s="666"/>
      <c r="LG523" s="667"/>
      <c r="LH523" s="668"/>
      <c r="LI523" s="669"/>
      <c r="LJ523" s="691"/>
      <c r="LK523" s="1326"/>
      <c r="LL523" s="497" t="e">
        <f>IF(EXACT(VLOOKUP(LE523,OFERTA_0,2,FALSE),LF523),1,0)</f>
        <v>#N/A</v>
      </c>
      <c r="LM523" s="497" t="e">
        <f>IF(EXACT(VLOOKUP(LE523,OFERTA_0,3,FALSE),LG523),1,0)</f>
        <v>#N/A</v>
      </c>
      <c r="LN523" s="498" t="e">
        <f>IF(EXACT(VLOOKUP(LE523,OFERTA_0,4,FALSE),LH523),1,0)</f>
        <v>#N/A</v>
      </c>
      <c r="LO523" s="498">
        <f t="shared" si="10785"/>
        <v>0</v>
      </c>
      <c r="LP523" s="498">
        <f t="shared" si="10786"/>
        <v>0</v>
      </c>
      <c r="LQ523" s="498" t="e">
        <f t="shared" si="10787"/>
        <v>#N/A</v>
      </c>
      <c r="LR523" s="504">
        <f t="shared" si="10788"/>
        <v>0</v>
      </c>
      <c r="LS523" s="500">
        <f t="shared" si="10789"/>
        <v>0</v>
      </c>
      <c r="LV523" s="665"/>
      <c r="LW523" s="666"/>
      <c r="LX523" s="667"/>
      <c r="LY523" s="668"/>
      <c r="LZ523" s="669"/>
      <c r="MA523" s="691"/>
      <c r="MB523" s="1326"/>
      <c r="MC523" s="497" t="e">
        <f>IF(EXACT(VLOOKUP(LV523,OFERTA_0,2,FALSE),LW523),1,0)</f>
        <v>#N/A</v>
      </c>
      <c r="MD523" s="497" t="e">
        <f>IF(EXACT(VLOOKUP(LV523,OFERTA_0,3,FALSE),LX523),1,0)</f>
        <v>#N/A</v>
      </c>
      <c r="ME523" s="498" t="e">
        <f>IF(EXACT(VLOOKUP(LV523,OFERTA_0,4,FALSE),LY523),1,0)</f>
        <v>#N/A</v>
      </c>
      <c r="MF523" s="498">
        <f t="shared" si="10790"/>
        <v>0</v>
      </c>
      <c r="MG523" s="498">
        <f t="shared" si="10791"/>
        <v>0</v>
      </c>
      <c r="MH523" s="498" t="e">
        <f t="shared" si="10792"/>
        <v>#N/A</v>
      </c>
      <c r="MI523" s="504">
        <f t="shared" si="10793"/>
        <v>0</v>
      </c>
      <c r="MJ523" s="500">
        <f t="shared" si="10794"/>
        <v>0</v>
      </c>
      <c r="MM523" s="665"/>
      <c r="MN523" s="666"/>
      <c r="MO523" s="667"/>
      <c r="MP523" s="668"/>
      <c r="MQ523" s="669"/>
      <c r="MR523" s="691"/>
      <c r="MS523" s="1326"/>
      <c r="MT523" s="497" t="e">
        <f>IF(EXACT(VLOOKUP(MM523,OFERTA_0,2,FALSE),MN523),1,0)</f>
        <v>#N/A</v>
      </c>
      <c r="MU523" s="497" t="e">
        <f>IF(EXACT(VLOOKUP(MM523,OFERTA_0,3,FALSE),MO523),1,0)</f>
        <v>#N/A</v>
      </c>
      <c r="MV523" s="498" t="e">
        <f>IF(EXACT(VLOOKUP(MM523,OFERTA_0,4,FALSE),MP523),1,0)</f>
        <v>#N/A</v>
      </c>
      <c r="MW523" s="498">
        <f t="shared" si="10795"/>
        <v>0</v>
      </c>
      <c r="MX523" s="498">
        <f t="shared" si="10796"/>
        <v>0</v>
      </c>
      <c r="MY523" s="498" t="e">
        <f t="shared" si="10797"/>
        <v>#N/A</v>
      </c>
      <c r="MZ523" s="504">
        <f t="shared" si="10798"/>
        <v>0</v>
      </c>
      <c r="NA523" s="500">
        <f t="shared" si="10799"/>
        <v>0</v>
      </c>
      <c r="ND523" s="665"/>
      <c r="NE523" s="666"/>
      <c r="NF523" s="667"/>
      <c r="NG523" s="668"/>
      <c r="NH523" s="669"/>
      <c r="NI523" s="691"/>
      <c r="NJ523" s="1326"/>
      <c r="NK523" s="497" t="e">
        <f>IF(EXACT(VLOOKUP(ND523,OFERTA_0,2,FALSE),NE523),1,0)</f>
        <v>#N/A</v>
      </c>
      <c r="NL523" s="497" t="e">
        <f>IF(EXACT(VLOOKUP(ND523,OFERTA_0,3,FALSE),NF523),1,0)</f>
        <v>#N/A</v>
      </c>
      <c r="NM523" s="498" t="e">
        <f>IF(EXACT(VLOOKUP(ND523,OFERTA_0,4,FALSE),NG523),1,0)</f>
        <v>#N/A</v>
      </c>
      <c r="NN523" s="498">
        <f t="shared" si="10800"/>
        <v>0</v>
      </c>
      <c r="NO523" s="498">
        <f t="shared" si="10801"/>
        <v>0</v>
      </c>
      <c r="NP523" s="498" t="e">
        <f t="shared" si="10802"/>
        <v>#N/A</v>
      </c>
      <c r="NQ523" s="504">
        <f t="shared" si="10803"/>
        <v>0</v>
      </c>
      <c r="NR523" s="500">
        <f t="shared" si="10804"/>
        <v>0</v>
      </c>
      <c r="NU523" s="665"/>
      <c r="NV523" s="666"/>
      <c r="NW523" s="667"/>
      <c r="NX523" s="668"/>
      <c r="NY523" s="669"/>
      <c r="NZ523" s="691"/>
      <c r="OA523" s="1326"/>
      <c r="OB523" s="497" t="e">
        <f>IF(EXACT(VLOOKUP(NU523,OFERTA_0,2,FALSE),NV523),1,0)</f>
        <v>#N/A</v>
      </c>
      <c r="OC523" s="497" t="e">
        <f>IF(EXACT(VLOOKUP(NU523,OFERTA_0,3,FALSE),NW523),1,0)</f>
        <v>#N/A</v>
      </c>
      <c r="OD523" s="498" t="e">
        <f>IF(EXACT(VLOOKUP(NU523,OFERTA_0,4,FALSE),NX523),1,0)</f>
        <v>#N/A</v>
      </c>
      <c r="OE523" s="498">
        <f t="shared" si="10805"/>
        <v>0</v>
      </c>
      <c r="OF523" s="498">
        <f t="shared" si="10806"/>
        <v>0</v>
      </c>
      <c r="OG523" s="498" t="e">
        <f t="shared" si="10807"/>
        <v>#N/A</v>
      </c>
      <c r="OH523" s="504">
        <f t="shared" si="10808"/>
        <v>0</v>
      </c>
      <c r="OI523" s="500">
        <f t="shared" si="10809"/>
        <v>0</v>
      </c>
      <c r="OL523" s="665"/>
      <c r="OM523" s="666"/>
      <c r="ON523" s="667"/>
      <c r="OO523" s="668"/>
      <c r="OP523" s="669"/>
      <c r="OQ523" s="691"/>
      <c r="OR523" s="1326"/>
      <c r="OS523" s="497" t="e">
        <f>IF(EXACT(VLOOKUP(OL523,OFERTA_0,2,FALSE),OM523),1,0)</f>
        <v>#N/A</v>
      </c>
      <c r="OT523" s="497" t="e">
        <f>IF(EXACT(VLOOKUP(OL523,OFERTA_0,3,FALSE),ON523),1,0)</f>
        <v>#N/A</v>
      </c>
      <c r="OU523" s="498" t="e">
        <f>IF(EXACT(VLOOKUP(OL523,OFERTA_0,4,FALSE),OO523),1,0)</f>
        <v>#N/A</v>
      </c>
      <c r="OV523" s="498">
        <f t="shared" si="10810"/>
        <v>0</v>
      </c>
      <c r="OW523" s="498">
        <f t="shared" si="10811"/>
        <v>0</v>
      </c>
      <c r="OX523" s="498" t="e">
        <f t="shared" si="10812"/>
        <v>#N/A</v>
      </c>
      <c r="OY523" s="504">
        <f t="shared" si="10813"/>
        <v>0</v>
      </c>
      <c r="OZ523" s="500">
        <f t="shared" si="10814"/>
        <v>0</v>
      </c>
      <c r="PC523" s="665"/>
      <c r="PD523" s="666"/>
      <c r="PE523" s="667"/>
      <c r="PF523" s="668"/>
      <c r="PG523" s="669"/>
      <c r="PH523" s="691"/>
      <c r="PI523" s="1326"/>
      <c r="PJ523" s="497" t="e">
        <f>IF(EXACT(VLOOKUP(PC523,OFERTA_0,2,FALSE),PD523),1,0)</f>
        <v>#N/A</v>
      </c>
      <c r="PK523" s="497" t="e">
        <f>IF(EXACT(VLOOKUP(PC523,OFERTA_0,3,FALSE),PE523),1,0)</f>
        <v>#N/A</v>
      </c>
      <c r="PL523" s="498" t="e">
        <f>IF(EXACT(VLOOKUP(PC523,OFERTA_0,4,FALSE),PF523),1,0)</f>
        <v>#N/A</v>
      </c>
      <c r="PM523" s="498">
        <f t="shared" si="10815"/>
        <v>0</v>
      </c>
      <c r="PN523" s="498">
        <f t="shared" si="10816"/>
        <v>0</v>
      </c>
      <c r="PO523" s="498" t="e">
        <f t="shared" si="10817"/>
        <v>#N/A</v>
      </c>
      <c r="PP523" s="504">
        <f t="shared" si="10818"/>
        <v>0</v>
      </c>
      <c r="PQ523" s="500">
        <f t="shared" si="10819"/>
        <v>0</v>
      </c>
      <c r="PT523" s="665"/>
      <c r="PU523" s="666"/>
      <c r="PV523" s="667"/>
      <c r="PW523" s="668"/>
      <c r="PX523" s="669"/>
      <c r="PY523" s="691"/>
      <c r="PZ523" s="1326"/>
      <c r="QA523" s="497" t="e">
        <f>IF(EXACT(VLOOKUP(PT523,OFERTA_0,2,FALSE),PU523),1,0)</f>
        <v>#N/A</v>
      </c>
      <c r="QB523" s="497" t="e">
        <f>IF(EXACT(VLOOKUP(PT523,OFERTA_0,3,FALSE),PV523),1,0)</f>
        <v>#N/A</v>
      </c>
      <c r="QC523" s="498" t="e">
        <f>IF(EXACT(VLOOKUP(PT523,OFERTA_0,4,FALSE),PW523),1,0)</f>
        <v>#N/A</v>
      </c>
      <c r="QD523" s="498">
        <f t="shared" si="10820"/>
        <v>0</v>
      </c>
      <c r="QE523" s="498">
        <f t="shared" si="10821"/>
        <v>0</v>
      </c>
      <c r="QF523" s="498" t="e">
        <f t="shared" si="10822"/>
        <v>#N/A</v>
      </c>
      <c r="QG523" s="504">
        <f t="shared" si="10823"/>
        <v>0</v>
      </c>
      <c r="QH523" s="500">
        <f t="shared" si="10824"/>
        <v>0</v>
      </c>
      <c r="QK523" s="665"/>
      <c r="QL523" s="666"/>
      <c r="QM523" s="667"/>
      <c r="QN523" s="668"/>
      <c r="QO523" s="669"/>
      <c r="QP523" s="691"/>
      <c r="QQ523" s="1326"/>
      <c r="QR523" s="497" t="e">
        <f>IF(EXACT(VLOOKUP(QK523,OFERTA_0,2,FALSE),QL523),1,0)</f>
        <v>#N/A</v>
      </c>
      <c r="QS523" s="497" t="e">
        <f>IF(EXACT(VLOOKUP(QK523,OFERTA_0,3,FALSE),QM523),1,0)</f>
        <v>#N/A</v>
      </c>
      <c r="QT523" s="498" t="e">
        <f>IF(EXACT(VLOOKUP(QK523,OFERTA_0,4,FALSE),QN523),1,0)</f>
        <v>#N/A</v>
      </c>
      <c r="QU523" s="498">
        <f t="shared" si="10825"/>
        <v>0</v>
      </c>
      <c r="QV523" s="498">
        <f t="shared" si="10826"/>
        <v>0</v>
      </c>
      <c r="QW523" s="498" t="e">
        <f t="shared" si="10827"/>
        <v>#N/A</v>
      </c>
      <c r="QX523" s="504">
        <f t="shared" si="10828"/>
        <v>0</v>
      </c>
      <c r="QY523" s="500">
        <f t="shared" si="10829"/>
        <v>0</v>
      </c>
      <c r="RB523" s="428"/>
      <c r="RC523" s="436"/>
      <c r="RD523" s="440"/>
      <c r="RE523" s="406"/>
      <c r="RF523" s="438"/>
      <c r="RG523" s="439"/>
      <c r="RH523" s="439"/>
      <c r="RI523" s="497"/>
      <c r="RJ523" s="497"/>
      <c r="RK523" s="501"/>
      <c r="RL523" s="501"/>
      <c r="RM523" s="501"/>
      <c r="RN523" s="501"/>
      <c r="RO523" s="505"/>
      <c r="RP523" s="503"/>
      <c r="RS523" s="428"/>
      <c r="RT523" s="436"/>
      <c r="RU523" s="440"/>
      <c r="RV523" s="406"/>
      <c r="RW523" s="438"/>
      <c r="RX523" s="439"/>
      <c r="RY523" s="439"/>
      <c r="RZ523" s="497"/>
      <c r="SA523" s="497"/>
      <c r="SB523" s="501"/>
      <c r="SC523" s="501"/>
      <c r="SD523" s="501"/>
      <c r="SE523" s="501"/>
      <c r="SF523" s="505"/>
      <c r="SG523" s="503"/>
      <c r="SJ523" s="428"/>
      <c r="SK523" s="436"/>
      <c r="SL523" s="440"/>
      <c r="SM523" s="406"/>
      <c r="SN523" s="438"/>
      <c r="SO523" s="439"/>
      <c r="SP523" s="439"/>
      <c r="SQ523" s="497"/>
      <c r="SR523" s="497"/>
      <c r="SS523" s="501"/>
      <c r="ST523" s="501"/>
      <c r="SU523" s="501"/>
      <c r="SV523" s="501"/>
      <c r="SW523" s="505"/>
      <c r="SX523" s="503"/>
    </row>
    <row r="524" spans="2:518" ht="18.75" hidden="1" customHeight="1" thickTop="1" thickBot="1">
      <c r="B524" s="577"/>
      <c r="C524" s="578"/>
      <c r="D524" s="579"/>
      <c r="E524" s="580"/>
      <c r="F524" s="581"/>
      <c r="G524" s="585"/>
      <c r="H524" s="595"/>
      <c r="K524" s="577"/>
      <c r="L524" s="767"/>
      <c r="M524" s="579"/>
      <c r="N524" s="580"/>
      <c r="O524" s="581"/>
      <c r="P524" s="585"/>
      <c r="Q524" s="1326"/>
      <c r="R524" s="497"/>
      <c r="S524" s="497"/>
      <c r="T524" s="498"/>
      <c r="U524" s="498"/>
      <c r="V524" s="498"/>
      <c r="W524" s="498"/>
      <c r="X524" s="504"/>
      <c r="Y524" s="500"/>
      <c r="Z524" s="486"/>
      <c r="AA524" s="486"/>
      <c r="AB524" s="577"/>
      <c r="AC524" s="767"/>
      <c r="AD524" s="579"/>
      <c r="AE524" s="580"/>
      <c r="AF524" s="581"/>
      <c r="AG524" s="585"/>
      <c r="AH524" s="1326"/>
      <c r="AI524" s="497"/>
      <c r="AJ524" s="497"/>
      <c r="AK524" s="498"/>
      <c r="AL524" s="498"/>
      <c r="AM524" s="498"/>
      <c r="AN524" s="498"/>
      <c r="AO524" s="504"/>
      <c r="AP524" s="500"/>
      <c r="AQ524" s="486"/>
      <c r="AR524" s="486"/>
      <c r="AS524" s="577"/>
      <c r="AT524" s="767"/>
      <c r="AU524" s="579"/>
      <c r="AV524" s="580"/>
      <c r="AW524" s="581"/>
      <c r="AX524" s="585"/>
      <c r="AY524" s="1326"/>
      <c r="AZ524" s="497"/>
      <c r="BA524" s="497"/>
      <c r="BB524" s="498"/>
      <c r="BC524" s="498"/>
      <c r="BD524" s="498"/>
      <c r="BE524" s="498"/>
      <c r="BF524" s="504"/>
      <c r="BG524" s="500"/>
      <c r="BJ524" s="577"/>
      <c r="BK524" s="767"/>
      <c r="BL524" s="579"/>
      <c r="BM524" s="580"/>
      <c r="BN524" s="581"/>
      <c r="BO524" s="585"/>
      <c r="BP524" s="1326"/>
      <c r="BQ524" s="497"/>
      <c r="BR524" s="497"/>
      <c r="BS524" s="498"/>
      <c r="BT524" s="498"/>
      <c r="BU524" s="498"/>
      <c r="BV524" s="498"/>
      <c r="BW524" s="504"/>
      <c r="BX524" s="500"/>
      <c r="CA524" s="577"/>
      <c r="CB524" s="767"/>
      <c r="CC524" s="579"/>
      <c r="CD524" s="580"/>
      <c r="CE524" s="581"/>
      <c r="CF524" s="585"/>
      <c r="CG524" s="1326"/>
      <c r="CH524" s="497"/>
      <c r="CI524" s="497"/>
      <c r="CJ524" s="498"/>
      <c r="CK524" s="498"/>
      <c r="CL524" s="498"/>
      <c r="CM524" s="498"/>
      <c r="CN524" s="504"/>
      <c r="CO524" s="500"/>
      <c r="CR524" s="577"/>
      <c r="CS524" s="767"/>
      <c r="CT524" s="579"/>
      <c r="CU524" s="580"/>
      <c r="CV524" s="581"/>
      <c r="CW524" s="585"/>
      <c r="CX524" s="1326"/>
      <c r="CY524" s="497"/>
      <c r="CZ524" s="497"/>
      <c r="DA524" s="498"/>
      <c r="DB524" s="498"/>
      <c r="DC524" s="498"/>
      <c r="DD524" s="498"/>
      <c r="DE524" s="504"/>
      <c r="DF524" s="500"/>
      <c r="DI524" s="577"/>
      <c r="DJ524" s="767"/>
      <c r="DK524" s="579"/>
      <c r="DL524" s="580"/>
      <c r="DM524" s="581"/>
      <c r="DN524" s="585"/>
      <c r="DO524" s="1326"/>
      <c r="DP524" s="497"/>
      <c r="DQ524" s="497"/>
      <c r="DR524" s="498"/>
      <c r="DS524" s="498"/>
      <c r="DT524" s="498"/>
      <c r="DU524" s="498"/>
      <c r="DV524" s="504"/>
      <c r="DW524" s="500"/>
      <c r="DZ524" s="577"/>
      <c r="EA524" s="767"/>
      <c r="EB524" s="579"/>
      <c r="EC524" s="580"/>
      <c r="ED524" s="581"/>
      <c r="EE524" s="585"/>
      <c r="EF524" s="1326"/>
      <c r="EG524" s="497"/>
      <c r="EH524" s="497"/>
      <c r="EI524" s="498"/>
      <c r="EJ524" s="498"/>
      <c r="EK524" s="498"/>
      <c r="EL524" s="498"/>
      <c r="EM524" s="504"/>
      <c r="EN524" s="500"/>
      <c r="EQ524" s="665"/>
      <c r="ER524" s="666"/>
      <c r="ES524" s="667"/>
      <c r="ET524" s="668"/>
      <c r="EU524" s="669"/>
      <c r="EV524" s="691"/>
      <c r="EW524" s="1326"/>
      <c r="EX524" s="497" t="e">
        <f>IF(EXACT(VLOOKUP(EQ524,OFERTA_0,2,FALSE),ER524),1,0)</f>
        <v>#N/A</v>
      </c>
      <c r="EY524" s="497" t="e">
        <f>IF(EXACT(VLOOKUP(EQ524,OFERTA_0,3,FALSE),ES524),1,0)</f>
        <v>#N/A</v>
      </c>
      <c r="EZ524" s="498" t="e">
        <f>IF(EXACT(VLOOKUP(EQ524,OFERTA_0,4,FALSE),ET524),1,0)</f>
        <v>#N/A</v>
      </c>
      <c r="FA524" s="498">
        <f t="shared" si="10735"/>
        <v>0</v>
      </c>
      <c r="FB524" s="498">
        <f t="shared" si="10736"/>
        <v>0</v>
      </c>
      <c r="FC524" s="498" t="e">
        <f t="shared" si="10737"/>
        <v>#N/A</v>
      </c>
      <c r="FD524" s="504">
        <f t="shared" si="10738"/>
        <v>0</v>
      </c>
      <c r="FE524" s="500">
        <f t="shared" si="10739"/>
        <v>0</v>
      </c>
      <c r="FH524" s="665"/>
      <c r="FI524" s="666"/>
      <c r="FJ524" s="667"/>
      <c r="FK524" s="668"/>
      <c r="FL524" s="669"/>
      <c r="FM524" s="691"/>
      <c r="FN524" s="1326"/>
      <c r="FO524" s="497" t="e">
        <f>IF(EXACT(VLOOKUP(FH524,OFERTA_0,2,FALSE),FI524),1,0)</f>
        <v>#N/A</v>
      </c>
      <c r="FP524" s="497" t="e">
        <f>IF(EXACT(VLOOKUP(FH524,OFERTA_0,3,FALSE),FJ524),1,0)</f>
        <v>#N/A</v>
      </c>
      <c r="FQ524" s="498" t="e">
        <f>IF(EXACT(VLOOKUP(FH524,OFERTA_0,4,FALSE),FK524),1,0)</f>
        <v>#N/A</v>
      </c>
      <c r="FR524" s="498">
        <f t="shared" si="10740"/>
        <v>0</v>
      </c>
      <c r="FS524" s="498">
        <f t="shared" si="10741"/>
        <v>0</v>
      </c>
      <c r="FT524" s="498" t="e">
        <f t="shared" si="10742"/>
        <v>#N/A</v>
      </c>
      <c r="FU524" s="504">
        <f t="shared" si="10743"/>
        <v>0</v>
      </c>
      <c r="FV524" s="500">
        <f t="shared" si="10744"/>
        <v>0</v>
      </c>
      <c r="FY524" s="665"/>
      <c r="FZ524" s="666"/>
      <c r="GA524" s="667"/>
      <c r="GB524" s="668"/>
      <c r="GC524" s="669"/>
      <c r="GD524" s="691"/>
      <c r="GE524" s="1326"/>
      <c r="GF524" s="497" t="e">
        <f>IF(EXACT(VLOOKUP(FY524,OFERTA_0,2,FALSE),FZ524),1,0)</f>
        <v>#N/A</v>
      </c>
      <c r="GG524" s="497" t="e">
        <f>IF(EXACT(VLOOKUP(FY524,OFERTA_0,3,FALSE),GA524),1,0)</f>
        <v>#N/A</v>
      </c>
      <c r="GH524" s="498" t="e">
        <f>IF(EXACT(VLOOKUP(FY524,OFERTA_0,4,FALSE),GB524),1,0)</f>
        <v>#N/A</v>
      </c>
      <c r="GI524" s="498">
        <f t="shared" si="10745"/>
        <v>0</v>
      </c>
      <c r="GJ524" s="498">
        <f t="shared" si="10746"/>
        <v>0</v>
      </c>
      <c r="GK524" s="498" t="e">
        <f t="shared" si="10747"/>
        <v>#N/A</v>
      </c>
      <c r="GL524" s="504">
        <f t="shared" si="10748"/>
        <v>0</v>
      </c>
      <c r="GM524" s="500">
        <f t="shared" si="10749"/>
        <v>0</v>
      </c>
      <c r="GP524" s="665"/>
      <c r="GQ524" s="666"/>
      <c r="GR524" s="667"/>
      <c r="GS524" s="668"/>
      <c r="GT524" s="669"/>
      <c r="GU524" s="691"/>
      <c r="GV524" s="1326"/>
      <c r="GW524" s="497" t="e">
        <f>IF(EXACT(VLOOKUP(GP524,OFERTA_0,2,FALSE),GQ524),1,0)</f>
        <v>#N/A</v>
      </c>
      <c r="GX524" s="497" t="e">
        <f>IF(EXACT(VLOOKUP(GP524,OFERTA_0,3,FALSE),GR524),1,0)</f>
        <v>#N/A</v>
      </c>
      <c r="GY524" s="498" t="e">
        <f>IF(EXACT(VLOOKUP(GP524,OFERTA_0,4,FALSE),GS524),1,0)</f>
        <v>#N/A</v>
      </c>
      <c r="GZ524" s="498">
        <f t="shared" si="10750"/>
        <v>0</v>
      </c>
      <c r="HA524" s="498">
        <f t="shared" si="10751"/>
        <v>0</v>
      </c>
      <c r="HB524" s="498" t="e">
        <f t="shared" si="10752"/>
        <v>#N/A</v>
      </c>
      <c r="HC524" s="504">
        <f t="shared" si="10753"/>
        <v>0</v>
      </c>
      <c r="HD524" s="500">
        <f t="shared" si="10754"/>
        <v>0</v>
      </c>
      <c r="HG524" s="665"/>
      <c r="HH524" s="666"/>
      <c r="HI524" s="667"/>
      <c r="HJ524" s="668"/>
      <c r="HK524" s="669"/>
      <c r="HL524" s="691"/>
      <c r="HM524" s="1326"/>
      <c r="HN524" s="497" t="e">
        <f>IF(EXACT(VLOOKUP(HG524,OFERTA_0,2,FALSE),HH524),1,0)</f>
        <v>#N/A</v>
      </c>
      <c r="HO524" s="497" t="e">
        <f>IF(EXACT(VLOOKUP(HG524,OFERTA_0,3,FALSE),HI524),1,0)</f>
        <v>#N/A</v>
      </c>
      <c r="HP524" s="498" t="e">
        <f>IF(EXACT(VLOOKUP(HG524,OFERTA_0,4,FALSE),HJ524),1,0)</f>
        <v>#N/A</v>
      </c>
      <c r="HQ524" s="498">
        <f t="shared" si="10755"/>
        <v>0</v>
      </c>
      <c r="HR524" s="498">
        <f t="shared" si="10756"/>
        <v>0</v>
      </c>
      <c r="HS524" s="498" t="e">
        <f t="shared" si="10757"/>
        <v>#N/A</v>
      </c>
      <c r="HT524" s="504">
        <f t="shared" si="10758"/>
        <v>0</v>
      </c>
      <c r="HU524" s="500">
        <f t="shared" si="10759"/>
        <v>0</v>
      </c>
      <c r="HX524" s="665"/>
      <c r="HY524" s="666"/>
      <c r="HZ524" s="667"/>
      <c r="IA524" s="668"/>
      <c r="IB524" s="669"/>
      <c r="IC524" s="691"/>
      <c r="ID524" s="1326"/>
      <c r="IE524" s="497" t="e">
        <f>IF(EXACT(VLOOKUP(HX524,OFERTA_0,2,FALSE),HY524),1,0)</f>
        <v>#N/A</v>
      </c>
      <c r="IF524" s="497" t="e">
        <f>IF(EXACT(VLOOKUP(HX524,OFERTA_0,3,FALSE),HZ524),1,0)</f>
        <v>#N/A</v>
      </c>
      <c r="IG524" s="498" t="e">
        <f>IF(EXACT(VLOOKUP(HX524,OFERTA_0,4,FALSE),IA524),1,0)</f>
        <v>#N/A</v>
      </c>
      <c r="IH524" s="498">
        <f t="shared" si="10760"/>
        <v>0</v>
      </c>
      <c r="II524" s="498">
        <f t="shared" si="10761"/>
        <v>0</v>
      </c>
      <c r="IJ524" s="498" t="e">
        <f t="shared" si="10762"/>
        <v>#N/A</v>
      </c>
      <c r="IK524" s="504">
        <f t="shared" si="10763"/>
        <v>0</v>
      </c>
      <c r="IL524" s="500">
        <f t="shared" si="10764"/>
        <v>0</v>
      </c>
      <c r="IO524" s="665"/>
      <c r="IP524" s="666"/>
      <c r="IQ524" s="667"/>
      <c r="IR524" s="668"/>
      <c r="IS524" s="669"/>
      <c r="IT524" s="691"/>
      <c r="IU524" s="1326"/>
      <c r="IV524" s="497" t="e">
        <f>IF(EXACT(VLOOKUP(IO524,OFERTA_0,2,FALSE),IP524),1,0)</f>
        <v>#N/A</v>
      </c>
      <c r="IW524" s="497" t="e">
        <f>IF(EXACT(VLOOKUP(IO524,OFERTA_0,3,FALSE),IQ524),1,0)</f>
        <v>#N/A</v>
      </c>
      <c r="IX524" s="498" t="e">
        <f>IF(EXACT(VLOOKUP(IO524,OFERTA_0,4,FALSE),IR524),1,0)</f>
        <v>#N/A</v>
      </c>
      <c r="IY524" s="498">
        <f t="shared" si="10765"/>
        <v>0</v>
      </c>
      <c r="IZ524" s="498">
        <f t="shared" si="10766"/>
        <v>0</v>
      </c>
      <c r="JA524" s="498" t="e">
        <f t="shared" si="10767"/>
        <v>#N/A</v>
      </c>
      <c r="JB524" s="504">
        <f t="shared" si="10768"/>
        <v>0</v>
      </c>
      <c r="JC524" s="500">
        <f t="shared" si="10769"/>
        <v>0</v>
      </c>
      <c r="JF524" s="665"/>
      <c r="JG524" s="666"/>
      <c r="JH524" s="667"/>
      <c r="JI524" s="668"/>
      <c r="JJ524" s="669"/>
      <c r="JK524" s="691"/>
      <c r="JL524" s="1326"/>
      <c r="JM524" s="497" t="e">
        <f>IF(EXACT(VLOOKUP(JF524,OFERTA_0,2,FALSE),JG524),1,0)</f>
        <v>#N/A</v>
      </c>
      <c r="JN524" s="497" t="e">
        <f>IF(EXACT(VLOOKUP(JF524,OFERTA_0,3,FALSE),JH524),1,0)</f>
        <v>#N/A</v>
      </c>
      <c r="JO524" s="498" t="e">
        <f>IF(EXACT(VLOOKUP(JF524,OFERTA_0,4,FALSE),JI524),1,0)</f>
        <v>#N/A</v>
      </c>
      <c r="JP524" s="498">
        <f t="shared" si="10770"/>
        <v>0</v>
      </c>
      <c r="JQ524" s="498">
        <f t="shared" si="10771"/>
        <v>0</v>
      </c>
      <c r="JR524" s="498" t="e">
        <f t="shared" si="10772"/>
        <v>#N/A</v>
      </c>
      <c r="JS524" s="504">
        <f t="shared" si="10773"/>
        <v>0</v>
      </c>
      <c r="JT524" s="500">
        <f t="shared" si="10774"/>
        <v>0</v>
      </c>
      <c r="JW524" s="665"/>
      <c r="JX524" s="666"/>
      <c r="JY524" s="667"/>
      <c r="JZ524" s="668"/>
      <c r="KA524" s="669"/>
      <c r="KB524" s="691"/>
      <c r="KC524" s="1326"/>
      <c r="KD524" s="497" t="e">
        <f>IF(EXACT(VLOOKUP(JW524,OFERTA_0,2,FALSE),JX524),1,0)</f>
        <v>#N/A</v>
      </c>
      <c r="KE524" s="497" t="e">
        <f>IF(EXACT(VLOOKUP(JW524,OFERTA_0,3,FALSE),JY524),1,0)</f>
        <v>#N/A</v>
      </c>
      <c r="KF524" s="498" t="e">
        <f>IF(EXACT(VLOOKUP(JW524,OFERTA_0,4,FALSE),JZ524),1,0)</f>
        <v>#N/A</v>
      </c>
      <c r="KG524" s="498">
        <f t="shared" si="10775"/>
        <v>0</v>
      </c>
      <c r="KH524" s="498">
        <f t="shared" si="10776"/>
        <v>0</v>
      </c>
      <c r="KI524" s="498" t="e">
        <f t="shared" si="10777"/>
        <v>#N/A</v>
      </c>
      <c r="KJ524" s="504">
        <f t="shared" si="10778"/>
        <v>0</v>
      </c>
      <c r="KK524" s="500">
        <f t="shared" si="10779"/>
        <v>0</v>
      </c>
      <c r="KN524" s="665"/>
      <c r="KO524" s="666"/>
      <c r="KP524" s="667"/>
      <c r="KQ524" s="668"/>
      <c r="KR524" s="669"/>
      <c r="KS524" s="691"/>
      <c r="KT524" s="1326"/>
      <c r="KU524" s="497" t="e">
        <f>IF(EXACT(VLOOKUP(KN524,OFERTA_0,2,FALSE),KO524),1,0)</f>
        <v>#N/A</v>
      </c>
      <c r="KV524" s="497" t="e">
        <f>IF(EXACT(VLOOKUP(KN524,OFERTA_0,3,FALSE),KP524),1,0)</f>
        <v>#N/A</v>
      </c>
      <c r="KW524" s="498" t="e">
        <f>IF(EXACT(VLOOKUP(KN524,OFERTA_0,4,FALSE),KQ524),1,0)</f>
        <v>#N/A</v>
      </c>
      <c r="KX524" s="498">
        <f t="shared" si="10780"/>
        <v>0</v>
      </c>
      <c r="KY524" s="498">
        <f t="shared" si="10781"/>
        <v>0</v>
      </c>
      <c r="KZ524" s="498" t="e">
        <f t="shared" si="10782"/>
        <v>#N/A</v>
      </c>
      <c r="LA524" s="504">
        <f t="shared" si="10783"/>
        <v>0</v>
      </c>
      <c r="LB524" s="500">
        <f t="shared" si="10784"/>
        <v>0</v>
      </c>
      <c r="LE524" s="665"/>
      <c r="LF524" s="666"/>
      <c r="LG524" s="667"/>
      <c r="LH524" s="668"/>
      <c r="LI524" s="669"/>
      <c r="LJ524" s="691"/>
      <c r="LK524" s="1326"/>
      <c r="LL524" s="497" t="e">
        <f>IF(EXACT(VLOOKUP(LE524,OFERTA_0,2,FALSE),LF524),1,0)</f>
        <v>#N/A</v>
      </c>
      <c r="LM524" s="497" t="e">
        <f>IF(EXACT(VLOOKUP(LE524,OFERTA_0,3,FALSE),LG524),1,0)</f>
        <v>#N/A</v>
      </c>
      <c r="LN524" s="498" t="e">
        <f>IF(EXACT(VLOOKUP(LE524,OFERTA_0,4,FALSE),LH524),1,0)</f>
        <v>#N/A</v>
      </c>
      <c r="LO524" s="498">
        <f t="shared" si="10785"/>
        <v>0</v>
      </c>
      <c r="LP524" s="498">
        <f t="shared" si="10786"/>
        <v>0</v>
      </c>
      <c r="LQ524" s="498" t="e">
        <f t="shared" si="10787"/>
        <v>#N/A</v>
      </c>
      <c r="LR524" s="504">
        <f t="shared" si="10788"/>
        <v>0</v>
      </c>
      <c r="LS524" s="500">
        <f t="shared" si="10789"/>
        <v>0</v>
      </c>
      <c r="LV524" s="665"/>
      <c r="LW524" s="666"/>
      <c r="LX524" s="667"/>
      <c r="LY524" s="668"/>
      <c r="LZ524" s="669"/>
      <c r="MA524" s="691"/>
      <c r="MB524" s="1326"/>
      <c r="MC524" s="497" t="e">
        <f>IF(EXACT(VLOOKUP(LV524,OFERTA_0,2,FALSE),LW524),1,0)</f>
        <v>#N/A</v>
      </c>
      <c r="MD524" s="497" t="e">
        <f>IF(EXACT(VLOOKUP(LV524,OFERTA_0,3,FALSE),LX524),1,0)</f>
        <v>#N/A</v>
      </c>
      <c r="ME524" s="498" t="e">
        <f>IF(EXACT(VLOOKUP(LV524,OFERTA_0,4,FALSE),LY524),1,0)</f>
        <v>#N/A</v>
      </c>
      <c r="MF524" s="498">
        <f t="shared" si="10790"/>
        <v>0</v>
      </c>
      <c r="MG524" s="498">
        <f t="shared" si="10791"/>
        <v>0</v>
      </c>
      <c r="MH524" s="498" t="e">
        <f t="shared" si="10792"/>
        <v>#N/A</v>
      </c>
      <c r="MI524" s="504">
        <f t="shared" si="10793"/>
        <v>0</v>
      </c>
      <c r="MJ524" s="500">
        <f t="shared" si="10794"/>
        <v>0</v>
      </c>
      <c r="MM524" s="665"/>
      <c r="MN524" s="666"/>
      <c r="MO524" s="667"/>
      <c r="MP524" s="668"/>
      <c r="MQ524" s="669"/>
      <c r="MR524" s="691"/>
      <c r="MS524" s="1326"/>
      <c r="MT524" s="497" t="e">
        <f>IF(EXACT(VLOOKUP(MM524,OFERTA_0,2,FALSE),MN524),1,0)</f>
        <v>#N/A</v>
      </c>
      <c r="MU524" s="497" t="e">
        <f>IF(EXACT(VLOOKUP(MM524,OFERTA_0,3,FALSE),MO524),1,0)</f>
        <v>#N/A</v>
      </c>
      <c r="MV524" s="498" t="e">
        <f>IF(EXACT(VLOOKUP(MM524,OFERTA_0,4,FALSE),MP524),1,0)</f>
        <v>#N/A</v>
      </c>
      <c r="MW524" s="498">
        <f t="shared" si="10795"/>
        <v>0</v>
      </c>
      <c r="MX524" s="498">
        <f t="shared" si="10796"/>
        <v>0</v>
      </c>
      <c r="MY524" s="498" t="e">
        <f t="shared" si="10797"/>
        <v>#N/A</v>
      </c>
      <c r="MZ524" s="504">
        <f t="shared" si="10798"/>
        <v>0</v>
      </c>
      <c r="NA524" s="500">
        <f t="shared" si="10799"/>
        <v>0</v>
      </c>
      <c r="ND524" s="665"/>
      <c r="NE524" s="666"/>
      <c r="NF524" s="667"/>
      <c r="NG524" s="668"/>
      <c r="NH524" s="669"/>
      <c r="NI524" s="691"/>
      <c r="NJ524" s="1326"/>
      <c r="NK524" s="497" t="e">
        <f>IF(EXACT(VLOOKUP(ND524,OFERTA_0,2,FALSE),NE524),1,0)</f>
        <v>#N/A</v>
      </c>
      <c r="NL524" s="497" t="e">
        <f>IF(EXACT(VLOOKUP(ND524,OFERTA_0,3,FALSE),NF524),1,0)</f>
        <v>#N/A</v>
      </c>
      <c r="NM524" s="498" t="e">
        <f>IF(EXACT(VLOOKUP(ND524,OFERTA_0,4,FALSE),NG524),1,0)</f>
        <v>#N/A</v>
      </c>
      <c r="NN524" s="498">
        <f t="shared" si="10800"/>
        <v>0</v>
      </c>
      <c r="NO524" s="498">
        <f t="shared" si="10801"/>
        <v>0</v>
      </c>
      <c r="NP524" s="498" t="e">
        <f t="shared" si="10802"/>
        <v>#N/A</v>
      </c>
      <c r="NQ524" s="504">
        <f t="shared" si="10803"/>
        <v>0</v>
      </c>
      <c r="NR524" s="500">
        <f t="shared" si="10804"/>
        <v>0</v>
      </c>
      <c r="NU524" s="665"/>
      <c r="NV524" s="666"/>
      <c r="NW524" s="667"/>
      <c r="NX524" s="668"/>
      <c r="NY524" s="669"/>
      <c r="NZ524" s="691"/>
      <c r="OA524" s="1326"/>
      <c r="OB524" s="497" t="e">
        <f>IF(EXACT(VLOOKUP(NU524,OFERTA_0,2,FALSE),NV524),1,0)</f>
        <v>#N/A</v>
      </c>
      <c r="OC524" s="497" t="e">
        <f>IF(EXACT(VLOOKUP(NU524,OFERTA_0,3,FALSE),NW524),1,0)</f>
        <v>#N/A</v>
      </c>
      <c r="OD524" s="498" t="e">
        <f>IF(EXACT(VLOOKUP(NU524,OFERTA_0,4,FALSE),NX524),1,0)</f>
        <v>#N/A</v>
      </c>
      <c r="OE524" s="498">
        <f t="shared" si="10805"/>
        <v>0</v>
      </c>
      <c r="OF524" s="498">
        <f t="shared" si="10806"/>
        <v>0</v>
      </c>
      <c r="OG524" s="498" t="e">
        <f t="shared" si="10807"/>
        <v>#N/A</v>
      </c>
      <c r="OH524" s="504">
        <f t="shared" si="10808"/>
        <v>0</v>
      </c>
      <c r="OI524" s="500">
        <f t="shared" si="10809"/>
        <v>0</v>
      </c>
      <c r="OL524" s="665"/>
      <c r="OM524" s="666"/>
      <c r="ON524" s="667"/>
      <c r="OO524" s="668"/>
      <c r="OP524" s="669"/>
      <c r="OQ524" s="691"/>
      <c r="OR524" s="1326"/>
      <c r="OS524" s="497" t="e">
        <f>IF(EXACT(VLOOKUP(OL524,OFERTA_0,2,FALSE),OM524),1,0)</f>
        <v>#N/A</v>
      </c>
      <c r="OT524" s="497" t="e">
        <f>IF(EXACT(VLOOKUP(OL524,OFERTA_0,3,FALSE),ON524),1,0)</f>
        <v>#N/A</v>
      </c>
      <c r="OU524" s="498" t="e">
        <f>IF(EXACT(VLOOKUP(OL524,OFERTA_0,4,FALSE),OO524),1,0)</f>
        <v>#N/A</v>
      </c>
      <c r="OV524" s="498">
        <f t="shared" si="10810"/>
        <v>0</v>
      </c>
      <c r="OW524" s="498">
        <f t="shared" si="10811"/>
        <v>0</v>
      </c>
      <c r="OX524" s="498" t="e">
        <f t="shared" si="10812"/>
        <v>#N/A</v>
      </c>
      <c r="OY524" s="504">
        <f t="shared" si="10813"/>
        <v>0</v>
      </c>
      <c r="OZ524" s="500">
        <f t="shared" si="10814"/>
        <v>0</v>
      </c>
      <c r="PC524" s="665"/>
      <c r="PD524" s="666"/>
      <c r="PE524" s="667"/>
      <c r="PF524" s="668"/>
      <c r="PG524" s="669"/>
      <c r="PH524" s="691"/>
      <c r="PI524" s="1326"/>
      <c r="PJ524" s="497" t="e">
        <f>IF(EXACT(VLOOKUP(PC524,OFERTA_0,2,FALSE),PD524),1,0)</f>
        <v>#N/A</v>
      </c>
      <c r="PK524" s="497" t="e">
        <f>IF(EXACT(VLOOKUP(PC524,OFERTA_0,3,FALSE),PE524),1,0)</f>
        <v>#N/A</v>
      </c>
      <c r="PL524" s="498" t="e">
        <f>IF(EXACT(VLOOKUP(PC524,OFERTA_0,4,FALSE),PF524),1,0)</f>
        <v>#N/A</v>
      </c>
      <c r="PM524" s="498">
        <f t="shared" si="10815"/>
        <v>0</v>
      </c>
      <c r="PN524" s="498">
        <f t="shared" si="10816"/>
        <v>0</v>
      </c>
      <c r="PO524" s="498" t="e">
        <f t="shared" si="10817"/>
        <v>#N/A</v>
      </c>
      <c r="PP524" s="504">
        <f t="shared" si="10818"/>
        <v>0</v>
      </c>
      <c r="PQ524" s="500">
        <f t="shared" si="10819"/>
        <v>0</v>
      </c>
      <c r="PT524" s="665"/>
      <c r="PU524" s="666"/>
      <c r="PV524" s="667"/>
      <c r="PW524" s="668"/>
      <c r="PX524" s="669"/>
      <c r="PY524" s="691"/>
      <c r="PZ524" s="1326"/>
      <c r="QA524" s="497" t="e">
        <f>IF(EXACT(VLOOKUP(PT524,OFERTA_0,2,FALSE),PU524),1,0)</f>
        <v>#N/A</v>
      </c>
      <c r="QB524" s="497" t="e">
        <f>IF(EXACT(VLOOKUP(PT524,OFERTA_0,3,FALSE),PV524),1,0)</f>
        <v>#N/A</v>
      </c>
      <c r="QC524" s="498" t="e">
        <f>IF(EXACT(VLOOKUP(PT524,OFERTA_0,4,FALSE),PW524),1,0)</f>
        <v>#N/A</v>
      </c>
      <c r="QD524" s="498">
        <f t="shared" si="10820"/>
        <v>0</v>
      </c>
      <c r="QE524" s="498">
        <f t="shared" si="10821"/>
        <v>0</v>
      </c>
      <c r="QF524" s="498" t="e">
        <f t="shared" si="10822"/>
        <v>#N/A</v>
      </c>
      <c r="QG524" s="504">
        <f t="shared" si="10823"/>
        <v>0</v>
      </c>
      <c r="QH524" s="500">
        <f t="shared" si="10824"/>
        <v>0</v>
      </c>
      <c r="QK524" s="665"/>
      <c r="QL524" s="666"/>
      <c r="QM524" s="667"/>
      <c r="QN524" s="668"/>
      <c r="QO524" s="669"/>
      <c r="QP524" s="691"/>
      <c r="QQ524" s="1326"/>
      <c r="QR524" s="497" t="e">
        <f>IF(EXACT(VLOOKUP(QK524,OFERTA_0,2,FALSE),QL524),1,0)</f>
        <v>#N/A</v>
      </c>
      <c r="QS524" s="497" t="e">
        <f>IF(EXACT(VLOOKUP(QK524,OFERTA_0,3,FALSE),QM524),1,0)</f>
        <v>#N/A</v>
      </c>
      <c r="QT524" s="498" t="e">
        <f>IF(EXACT(VLOOKUP(QK524,OFERTA_0,4,FALSE),QN524),1,0)</f>
        <v>#N/A</v>
      </c>
      <c r="QU524" s="498">
        <f t="shared" si="10825"/>
        <v>0</v>
      </c>
      <c r="QV524" s="498">
        <f t="shared" si="10826"/>
        <v>0</v>
      </c>
      <c r="QW524" s="498" t="e">
        <f t="shared" si="10827"/>
        <v>#N/A</v>
      </c>
      <c r="QX524" s="504">
        <f t="shared" si="10828"/>
        <v>0</v>
      </c>
      <c r="QY524" s="500">
        <f t="shared" si="10829"/>
        <v>0</v>
      </c>
      <c r="RB524" s="428"/>
      <c r="RC524" s="436"/>
      <c r="RD524" s="440"/>
      <c r="RE524" s="406"/>
      <c r="RF524" s="438"/>
      <c r="RG524" s="439"/>
      <c r="RH524" s="439"/>
      <c r="RI524" s="497"/>
      <c r="RJ524" s="497"/>
      <c r="RK524" s="501"/>
      <c r="RL524" s="501"/>
      <c r="RM524" s="501"/>
      <c r="RN524" s="501"/>
      <c r="RO524" s="505"/>
      <c r="RP524" s="503"/>
      <c r="RS524" s="428"/>
      <c r="RT524" s="436"/>
      <c r="RU524" s="440"/>
      <c r="RV524" s="406"/>
      <c r="RW524" s="438"/>
      <c r="RX524" s="439"/>
      <c r="RY524" s="439"/>
      <c r="RZ524" s="497"/>
      <c r="SA524" s="497"/>
      <c r="SB524" s="501"/>
      <c r="SC524" s="501"/>
      <c r="SD524" s="501"/>
      <c r="SE524" s="501"/>
      <c r="SF524" s="505"/>
      <c r="SG524" s="503"/>
      <c r="SJ524" s="428"/>
      <c r="SK524" s="436"/>
      <c r="SL524" s="440"/>
      <c r="SM524" s="406"/>
      <c r="SN524" s="438"/>
      <c r="SO524" s="439"/>
      <c r="SP524" s="439"/>
      <c r="SQ524" s="497"/>
      <c r="SR524" s="497"/>
      <c r="SS524" s="501"/>
      <c r="ST524" s="501"/>
      <c r="SU524" s="501"/>
      <c r="SV524" s="501"/>
      <c r="SW524" s="505"/>
      <c r="SX524" s="503"/>
    </row>
    <row r="525" spans="2:518" ht="18.75" hidden="1" customHeight="1" thickTop="1" thickBot="1">
      <c r="B525" s="571"/>
      <c r="C525" s="572"/>
      <c r="D525" s="573"/>
      <c r="E525" s="574"/>
      <c r="F525" s="575"/>
      <c r="G525" s="576"/>
      <c r="H525" s="595"/>
      <c r="K525" s="571"/>
      <c r="L525" s="766"/>
      <c r="M525" s="573"/>
      <c r="N525" s="574"/>
      <c r="O525" s="575"/>
      <c r="P525" s="576"/>
      <c r="Q525" s="1326"/>
      <c r="R525" s="497"/>
      <c r="S525" s="497"/>
      <c r="T525" s="501"/>
      <c r="U525" s="501"/>
      <c r="V525" s="501"/>
      <c r="W525" s="501"/>
      <c r="X525" s="505"/>
      <c r="Y525" s="503"/>
      <c r="Z525" s="486"/>
      <c r="AA525" s="486"/>
      <c r="AB525" s="571"/>
      <c r="AC525" s="766"/>
      <c r="AD525" s="573"/>
      <c r="AE525" s="574"/>
      <c r="AF525" s="575"/>
      <c r="AG525" s="576"/>
      <c r="AH525" s="1326"/>
      <c r="AI525" s="497"/>
      <c r="AJ525" s="497"/>
      <c r="AK525" s="501"/>
      <c r="AL525" s="501"/>
      <c r="AM525" s="501"/>
      <c r="AN525" s="501"/>
      <c r="AO525" s="505"/>
      <c r="AP525" s="503"/>
      <c r="AQ525" s="486"/>
      <c r="AR525" s="486"/>
      <c r="AS525" s="571"/>
      <c r="AT525" s="766"/>
      <c r="AU525" s="573"/>
      <c r="AV525" s="574"/>
      <c r="AW525" s="575"/>
      <c r="AX525" s="576"/>
      <c r="AY525" s="1326"/>
      <c r="AZ525" s="497"/>
      <c r="BA525" s="497"/>
      <c r="BB525" s="501"/>
      <c r="BC525" s="501"/>
      <c r="BD525" s="501"/>
      <c r="BE525" s="501"/>
      <c r="BF525" s="505"/>
      <c r="BG525" s="503"/>
      <c r="BJ525" s="571"/>
      <c r="BK525" s="766"/>
      <c r="BL525" s="573"/>
      <c r="BM525" s="574"/>
      <c r="BN525" s="575"/>
      <c r="BO525" s="576"/>
      <c r="BP525" s="1326"/>
      <c r="BQ525" s="497"/>
      <c r="BR525" s="497"/>
      <c r="BS525" s="501"/>
      <c r="BT525" s="501"/>
      <c r="BU525" s="501"/>
      <c r="BV525" s="501"/>
      <c r="BW525" s="505"/>
      <c r="BX525" s="503"/>
      <c r="CA525" s="571"/>
      <c r="CB525" s="766"/>
      <c r="CC525" s="573"/>
      <c r="CD525" s="574"/>
      <c r="CE525" s="575"/>
      <c r="CF525" s="576"/>
      <c r="CG525" s="1326"/>
      <c r="CH525" s="497"/>
      <c r="CI525" s="497"/>
      <c r="CJ525" s="501"/>
      <c r="CK525" s="501"/>
      <c r="CL525" s="501"/>
      <c r="CM525" s="501"/>
      <c r="CN525" s="505"/>
      <c r="CO525" s="503"/>
      <c r="CR525" s="571"/>
      <c r="CS525" s="766"/>
      <c r="CT525" s="573"/>
      <c r="CU525" s="574"/>
      <c r="CV525" s="575"/>
      <c r="CW525" s="576"/>
      <c r="CX525" s="1326"/>
      <c r="CY525" s="497"/>
      <c r="CZ525" s="497"/>
      <c r="DA525" s="501"/>
      <c r="DB525" s="501"/>
      <c r="DC525" s="501"/>
      <c r="DD525" s="501"/>
      <c r="DE525" s="505"/>
      <c r="DF525" s="503"/>
      <c r="DI525" s="571"/>
      <c r="DJ525" s="766"/>
      <c r="DK525" s="573"/>
      <c r="DL525" s="574"/>
      <c r="DM525" s="575"/>
      <c r="DN525" s="576"/>
      <c r="DO525" s="1326"/>
      <c r="DP525" s="497"/>
      <c r="DQ525" s="497"/>
      <c r="DR525" s="501"/>
      <c r="DS525" s="501"/>
      <c r="DT525" s="501"/>
      <c r="DU525" s="501"/>
      <c r="DV525" s="505"/>
      <c r="DW525" s="503"/>
      <c r="DZ525" s="571"/>
      <c r="EA525" s="766"/>
      <c r="EB525" s="573"/>
      <c r="EC525" s="574"/>
      <c r="ED525" s="575"/>
      <c r="EE525" s="576"/>
      <c r="EF525" s="1326"/>
      <c r="EG525" s="497"/>
      <c r="EH525" s="497"/>
      <c r="EI525" s="501"/>
      <c r="EJ525" s="501"/>
      <c r="EK525" s="501"/>
      <c r="EL525" s="501"/>
      <c r="EM525" s="505"/>
      <c r="EN525" s="503"/>
      <c r="EQ525" s="659"/>
      <c r="ER525" s="660"/>
      <c r="ES525" s="661"/>
      <c r="ET525" s="662"/>
      <c r="EU525" s="663"/>
      <c r="EV525" s="664"/>
      <c r="EW525" s="1326"/>
      <c r="EX525" s="497"/>
      <c r="EY525" s="497"/>
      <c r="EZ525" s="501"/>
      <c r="FA525" s="501"/>
      <c r="FB525" s="501"/>
      <c r="FC525" s="501"/>
      <c r="FD525" s="505"/>
      <c r="FE525" s="503"/>
      <c r="FH525" s="659"/>
      <c r="FI525" s="660"/>
      <c r="FJ525" s="661"/>
      <c r="FK525" s="662"/>
      <c r="FL525" s="663"/>
      <c r="FM525" s="664"/>
      <c r="FN525" s="1326"/>
      <c r="FO525" s="497"/>
      <c r="FP525" s="497"/>
      <c r="FQ525" s="501"/>
      <c r="FR525" s="501"/>
      <c r="FS525" s="501"/>
      <c r="FT525" s="501"/>
      <c r="FU525" s="505"/>
      <c r="FV525" s="503"/>
      <c r="FY525" s="659"/>
      <c r="FZ525" s="660"/>
      <c r="GA525" s="661"/>
      <c r="GB525" s="662"/>
      <c r="GC525" s="663"/>
      <c r="GD525" s="664"/>
      <c r="GE525" s="1326"/>
      <c r="GF525" s="497"/>
      <c r="GG525" s="497"/>
      <c r="GH525" s="501"/>
      <c r="GI525" s="501"/>
      <c r="GJ525" s="501"/>
      <c r="GK525" s="501"/>
      <c r="GL525" s="505"/>
      <c r="GM525" s="503"/>
      <c r="GP525" s="659"/>
      <c r="GQ525" s="660"/>
      <c r="GR525" s="661"/>
      <c r="GS525" s="662"/>
      <c r="GT525" s="663"/>
      <c r="GU525" s="664"/>
      <c r="GV525" s="1326"/>
      <c r="GW525" s="497"/>
      <c r="GX525" s="497"/>
      <c r="GY525" s="501"/>
      <c r="GZ525" s="501"/>
      <c r="HA525" s="501"/>
      <c r="HB525" s="501"/>
      <c r="HC525" s="505"/>
      <c r="HD525" s="503"/>
      <c r="HG525" s="659"/>
      <c r="HH525" s="660"/>
      <c r="HI525" s="661"/>
      <c r="HJ525" s="662"/>
      <c r="HK525" s="663"/>
      <c r="HL525" s="664"/>
      <c r="HM525" s="1326"/>
      <c r="HN525" s="497"/>
      <c r="HO525" s="497"/>
      <c r="HP525" s="501"/>
      <c r="HQ525" s="501"/>
      <c r="HR525" s="501"/>
      <c r="HS525" s="501"/>
      <c r="HT525" s="505"/>
      <c r="HU525" s="503"/>
      <c r="HX525" s="659"/>
      <c r="HY525" s="660"/>
      <c r="HZ525" s="661"/>
      <c r="IA525" s="662"/>
      <c r="IB525" s="663"/>
      <c r="IC525" s="664"/>
      <c r="ID525" s="1326"/>
      <c r="IE525" s="497"/>
      <c r="IF525" s="497"/>
      <c r="IG525" s="501"/>
      <c r="IH525" s="501"/>
      <c r="II525" s="501"/>
      <c r="IJ525" s="501"/>
      <c r="IK525" s="505"/>
      <c r="IL525" s="503"/>
      <c r="IO525" s="659"/>
      <c r="IP525" s="660"/>
      <c r="IQ525" s="661"/>
      <c r="IR525" s="662"/>
      <c r="IS525" s="663"/>
      <c r="IT525" s="664"/>
      <c r="IU525" s="1326"/>
      <c r="IV525" s="497"/>
      <c r="IW525" s="497"/>
      <c r="IX525" s="501"/>
      <c r="IY525" s="501"/>
      <c r="IZ525" s="501"/>
      <c r="JA525" s="501"/>
      <c r="JB525" s="505"/>
      <c r="JC525" s="503"/>
      <c r="JF525" s="659"/>
      <c r="JG525" s="660"/>
      <c r="JH525" s="661"/>
      <c r="JI525" s="662"/>
      <c r="JJ525" s="663"/>
      <c r="JK525" s="664"/>
      <c r="JL525" s="1326"/>
      <c r="JM525" s="497"/>
      <c r="JN525" s="497"/>
      <c r="JO525" s="501"/>
      <c r="JP525" s="501"/>
      <c r="JQ525" s="501"/>
      <c r="JR525" s="501"/>
      <c r="JS525" s="505"/>
      <c r="JT525" s="503"/>
      <c r="JW525" s="659"/>
      <c r="JX525" s="660"/>
      <c r="JY525" s="661"/>
      <c r="JZ525" s="662"/>
      <c r="KA525" s="663"/>
      <c r="KB525" s="664"/>
      <c r="KC525" s="1326"/>
      <c r="KD525" s="497"/>
      <c r="KE525" s="497"/>
      <c r="KF525" s="501"/>
      <c r="KG525" s="501"/>
      <c r="KH525" s="501"/>
      <c r="KI525" s="501"/>
      <c r="KJ525" s="505"/>
      <c r="KK525" s="503"/>
      <c r="KN525" s="659"/>
      <c r="KO525" s="660"/>
      <c r="KP525" s="661"/>
      <c r="KQ525" s="662"/>
      <c r="KR525" s="663"/>
      <c r="KS525" s="664"/>
      <c r="KT525" s="1326"/>
      <c r="KU525" s="497"/>
      <c r="KV525" s="497"/>
      <c r="KW525" s="501"/>
      <c r="KX525" s="501"/>
      <c r="KY525" s="501"/>
      <c r="KZ525" s="501"/>
      <c r="LA525" s="505"/>
      <c r="LB525" s="503"/>
      <c r="LE525" s="659"/>
      <c r="LF525" s="660"/>
      <c r="LG525" s="661"/>
      <c r="LH525" s="662"/>
      <c r="LI525" s="663"/>
      <c r="LJ525" s="664"/>
      <c r="LK525" s="1326"/>
      <c r="LL525" s="497"/>
      <c r="LM525" s="497"/>
      <c r="LN525" s="501"/>
      <c r="LO525" s="501"/>
      <c r="LP525" s="501"/>
      <c r="LQ525" s="501"/>
      <c r="LR525" s="505"/>
      <c r="LS525" s="503"/>
      <c r="LV525" s="659"/>
      <c r="LW525" s="660"/>
      <c r="LX525" s="661"/>
      <c r="LY525" s="662"/>
      <c r="LZ525" s="663"/>
      <c r="MA525" s="664"/>
      <c r="MB525" s="1326"/>
      <c r="MC525" s="497"/>
      <c r="MD525" s="497"/>
      <c r="ME525" s="501"/>
      <c r="MF525" s="501"/>
      <c r="MG525" s="501"/>
      <c r="MH525" s="501"/>
      <c r="MI525" s="505"/>
      <c r="MJ525" s="503"/>
      <c r="MM525" s="659"/>
      <c r="MN525" s="660"/>
      <c r="MO525" s="661"/>
      <c r="MP525" s="662"/>
      <c r="MQ525" s="663"/>
      <c r="MR525" s="664"/>
      <c r="MS525" s="1326"/>
      <c r="MT525" s="497"/>
      <c r="MU525" s="497"/>
      <c r="MV525" s="501"/>
      <c r="MW525" s="501"/>
      <c r="MX525" s="501"/>
      <c r="MY525" s="501"/>
      <c r="MZ525" s="505"/>
      <c r="NA525" s="503"/>
      <c r="ND525" s="659"/>
      <c r="NE525" s="660"/>
      <c r="NF525" s="661"/>
      <c r="NG525" s="662"/>
      <c r="NH525" s="663"/>
      <c r="NI525" s="664"/>
      <c r="NJ525" s="1326"/>
      <c r="NK525" s="497"/>
      <c r="NL525" s="497"/>
      <c r="NM525" s="501"/>
      <c r="NN525" s="501"/>
      <c r="NO525" s="501"/>
      <c r="NP525" s="501"/>
      <c r="NQ525" s="505"/>
      <c r="NR525" s="503"/>
      <c r="NU525" s="659"/>
      <c r="NV525" s="660"/>
      <c r="NW525" s="661"/>
      <c r="NX525" s="662"/>
      <c r="NY525" s="663"/>
      <c r="NZ525" s="664"/>
      <c r="OA525" s="1326"/>
      <c r="OB525" s="497"/>
      <c r="OC525" s="497"/>
      <c r="OD525" s="501"/>
      <c r="OE525" s="501"/>
      <c r="OF525" s="501"/>
      <c r="OG525" s="501"/>
      <c r="OH525" s="505"/>
      <c r="OI525" s="503"/>
      <c r="OL525" s="659"/>
      <c r="OM525" s="660"/>
      <c r="ON525" s="661"/>
      <c r="OO525" s="662"/>
      <c r="OP525" s="663"/>
      <c r="OQ525" s="664"/>
      <c r="OR525" s="1326"/>
      <c r="OS525" s="497"/>
      <c r="OT525" s="497"/>
      <c r="OU525" s="501"/>
      <c r="OV525" s="501"/>
      <c r="OW525" s="501"/>
      <c r="OX525" s="501"/>
      <c r="OY525" s="505"/>
      <c r="OZ525" s="503"/>
      <c r="PC525" s="659"/>
      <c r="PD525" s="660"/>
      <c r="PE525" s="661"/>
      <c r="PF525" s="662"/>
      <c r="PG525" s="663"/>
      <c r="PH525" s="664"/>
      <c r="PI525" s="1326"/>
      <c r="PJ525" s="497"/>
      <c r="PK525" s="497"/>
      <c r="PL525" s="501"/>
      <c r="PM525" s="501"/>
      <c r="PN525" s="501"/>
      <c r="PO525" s="501"/>
      <c r="PP525" s="505"/>
      <c r="PQ525" s="503"/>
      <c r="PT525" s="659"/>
      <c r="PU525" s="660"/>
      <c r="PV525" s="661"/>
      <c r="PW525" s="662"/>
      <c r="PX525" s="663"/>
      <c r="PY525" s="664"/>
      <c r="PZ525" s="1326"/>
      <c r="QA525" s="497"/>
      <c r="QB525" s="497"/>
      <c r="QC525" s="501"/>
      <c r="QD525" s="501"/>
      <c r="QE525" s="501"/>
      <c r="QF525" s="501"/>
      <c r="QG525" s="505"/>
      <c r="QH525" s="503"/>
      <c r="QK525" s="659"/>
      <c r="QL525" s="660"/>
      <c r="QM525" s="661"/>
      <c r="QN525" s="662"/>
      <c r="QO525" s="663"/>
      <c r="QP525" s="664"/>
      <c r="QQ525" s="1326"/>
      <c r="QR525" s="497"/>
      <c r="QS525" s="497"/>
      <c r="QT525" s="501"/>
      <c r="QU525" s="501"/>
      <c r="QV525" s="501"/>
      <c r="QW525" s="501"/>
      <c r="QX525" s="505"/>
      <c r="QY525" s="503"/>
      <c r="RB525" s="428"/>
      <c r="RC525" s="436"/>
      <c r="RD525" s="440"/>
      <c r="RE525" s="406"/>
      <c r="RF525" s="438"/>
      <c r="RG525" s="439"/>
      <c r="RH525" s="439"/>
      <c r="RI525" s="497"/>
      <c r="RJ525" s="497"/>
      <c r="RK525" s="501"/>
      <c r="RL525" s="501"/>
      <c r="RM525" s="501"/>
      <c r="RN525" s="501"/>
      <c r="RO525" s="505"/>
      <c r="RP525" s="503"/>
      <c r="RS525" s="428"/>
      <c r="RT525" s="436"/>
      <c r="RU525" s="440"/>
      <c r="RV525" s="406"/>
      <c r="RW525" s="438"/>
      <c r="RX525" s="439"/>
      <c r="RY525" s="439"/>
      <c r="RZ525" s="497"/>
      <c r="SA525" s="497"/>
      <c r="SB525" s="501"/>
      <c r="SC525" s="501"/>
      <c r="SD525" s="501"/>
      <c r="SE525" s="501"/>
      <c r="SF525" s="505"/>
      <c r="SG525" s="503"/>
      <c r="SJ525" s="428"/>
      <c r="SK525" s="436"/>
      <c r="SL525" s="440"/>
      <c r="SM525" s="406"/>
      <c r="SN525" s="438"/>
      <c r="SO525" s="439"/>
      <c r="SP525" s="439"/>
      <c r="SQ525" s="497"/>
      <c r="SR525" s="497"/>
      <c r="SS525" s="501"/>
      <c r="ST525" s="501"/>
      <c r="SU525" s="501"/>
      <c r="SV525" s="501"/>
      <c r="SW525" s="505"/>
      <c r="SX525" s="503"/>
    </row>
    <row r="526" spans="2:518" ht="18.75" hidden="1" customHeight="1" thickTop="1" thickBot="1">
      <c r="B526" s="577"/>
      <c r="C526" s="578"/>
      <c r="D526" s="579"/>
      <c r="E526" s="580"/>
      <c r="F526" s="581"/>
      <c r="G526" s="585"/>
      <c r="H526" s="595"/>
      <c r="K526" s="577"/>
      <c r="L526" s="767"/>
      <c r="M526" s="579"/>
      <c r="N526" s="580"/>
      <c r="O526" s="581"/>
      <c r="P526" s="585"/>
      <c r="Q526" s="1326"/>
      <c r="R526" s="497"/>
      <c r="S526" s="497"/>
      <c r="T526" s="498"/>
      <c r="U526" s="498"/>
      <c r="V526" s="498"/>
      <c r="W526" s="498"/>
      <c r="X526" s="504"/>
      <c r="Y526" s="500"/>
      <c r="Z526" s="486"/>
      <c r="AA526" s="486"/>
      <c r="AB526" s="577"/>
      <c r="AC526" s="767"/>
      <c r="AD526" s="579"/>
      <c r="AE526" s="580"/>
      <c r="AF526" s="581"/>
      <c r="AG526" s="585"/>
      <c r="AH526" s="1326"/>
      <c r="AI526" s="497"/>
      <c r="AJ526" s="497"/>
      <c r="AK526" s="498"/>
      <c r="AL526" s="498"/>
      <c r="AM526" s="498"/>
      <c r="AN526" s="498"/>
      <c r="AO526" s="504"/>
      <c r="AP526" s="500"/>
      <c r="AQ526" s="486"/>
      <c r="AR526" s="486"/>
      <c r="AS526" s="577"/>
      <c r="AT526" s="767"/>
      <c r="AU526" s="579"/>
      <c r="AV526" s="580"/>
      <c r="AW526" s="581"/>
      <c r="AX526" s="585"/>
      <c r="AY526" s="1326"/>
      <c r="AZ526" s="497"/>
      <c r="BA526" s="497"/>
      <c r="BB526" s="498"/>
      <c r="BC526" s="498"/>
      <c r="BD526" s="498"/>
      <c r="BE526" s="498"/>
      <c r="BF526" s="504"/>
      <c r="BG526" s="500"/>
      <c r="BJ526" s="577"/>
      <c r="BK526" s="767"/>
      <c r="BL526" s="579"/>
      <c r="BM526" s="580"/>
      <c r="BN526" s="581"/>
      <c r="BO526" s="585"/>
      <c r="BP526" s="1326"/>
      <c r="BQ526" s="497"/>
      <c r="BR526" s="497"/>
      <c r="BS526" s="498"/>
      <c r="BT526" s="498"/>
      <c r="BU526" s="498"/>
      <c r="BV526" s="498"/>
      <c r="BW526" s="504"/>
      <c r="BX526" s="500"/>
      <c r="CA526" s="577"/>
      <c r="CB526" s="767"/>
      <c r="CC526" s="579"/>
      <c r="CD526" s="580"/>
      <c r="CE526" s="581"/>
      <c r="CF526" s="585"/>
      <c r="CG526" s="1326"/>
      <c r="CH526" s="497"/>
      <c r="CI526" s="497"/>
      <c r="CJ526" s="498"/>
      <c r="CK526" s="498"/>
      <c r="CL526" s="498"/>
      <c r="CM526" s="498"/>
      <c r="CN526" s="504"/>
      <c r="CO526" s="500"/>
      <c r="CR526" s="577"/>
      <c r="CS526" s="767"/>
      <c r="CT526" s="579"/>
      <c r="CU526" s="580"/>
      <c r="CV526" s="581"/>
      <c r="CW526" s="585"/>
      <c r="CX526" s="1326"/>
      <c r="CY526" s="497"/>
      <c r="CZ526" s="497"/>
      <c r="DA526" s="498"/>
      <c r="DB526" s="498"/>
      <c r="DC526" s="498"/>
      <c r="DD526" s="498"/>
      <c r="DE526" s="504"/>
      <c r="DF526" s="500"/>
      <c r="DI526" s="577"/>
      <c r="DJ526" s="767"/>
      <c r="DK526" s="579"/>
      <c r="DL526" s="580"/>
      <c r="DM526" s="581"/>
      <c r="DN526" s="585"/>
      <c r="DO526" s="1326"/>
      <c r="DP526" s="497"/>
      <c r="DQ526" s="497"/>
      <c r="DR526" s="498"/>
      <c r="DS526" s="498"/>
      <c r="DT526" s="498"/>
      <c r="DU526" s="498"/>
      <c r="DV526" s="504"/>
      <c r="DW526" s="500"/>
      <c r="DZ526" s="577"/>
      <c r="EA526" s="767"/>
      <c r="EB526" s="579"/>
      <c r="EC526" s="580"/>
      <c r="ED526" s="581"/>
      <c r="EE526" s="585"/>
      <c r="EF526" s="1326"/>
      <c r="EG526" s="497"/>
      <c r="EH526" s="497"/>
      <c r="EI526" s="498"/>
      <c r="EJ526" s="498"/>
      <c r="EK526" s="498"/>
      <c r="EL526" s="498"/>
      <c r="EM526" s="504"/>
      <c r="EN526" s="500"/>
      <c r="EQ526" s="665"/>
      <c r="ER526" s="666"/>
      <c r="ES526" s="667"/>
      <c r="ET526" s="668"/>
      <c r="EU526" s="669"/>
      <c r="EV526" s="691"/>
      <c r="EW526" s="1326"/>
      <c r="EX526" s="497" t="e">
        <f>IF(EXACT(VLOOKUP(EQ526,OFERTA_0,2,FALSE),ER526),1,0)</f>
        <v>#N/A</v>
      </c>
      <c r="EY526" s="497" t="e">
        <f>IF(EXACT(VLOOKUP(EQ526,OFERTA_0,3,FALSE),ES526),1,0)</f>
        <v>#N/A</v>
      </c>
      <c r="EZ526" s="498" t="e">
        <f>IF(EXACT(VLOOKUP(EQ526,OFERTA_0,4,FALSE),ET526),1,0)</f>
        <v>#N/A</v>
      </c>
      <c r="FA526" s="498">
        <f>IF(EU526=0,0,1)</f>
        <v>0</v>
      </c>
      <c r="FB526" s="498">
        <f>IF(EV526=0,0,1)</f>
        <v>0</v>
      </c>
      <c r="FC526" s="498" t="e">
        <f>PRODUCT(EX526:FB526)</f>
        <v>#N/A</v>
      </c>
      <c r="FD526" s="504">
        <f>ROUND(EV526,0)</f>
        <v>0</v>
      </c>
      <c r="FE526" s="500">
        <f>EV526-FD526</f>
        <v>0</v>
      </c>
      <c r="FH526" s="665"/>
      <c r="FI526" s="666"/>
      <c r="FJ526" s="667"/>
      <c r="FK526" s="668"/>
      <c r="FL526" s="669"/>
      <c r="FM526" s="691"/>
      <c r="FN526" s="1326"/>
      <c r="FO526" s="497" t="e">
        <f>IF(EXACT(VLOOKUP(FH526,OFERTA_0,2,FALSE),FI526),1,0)</f>
        <v>#N/A</v>
      </c>
      <c r="FP526" s="497" t="e">
        <f>IF(EXACT(VLOOKUP(FH526,OFERTA_0,3,FALSE),FJ526),1,0)</f>
        <v>#N/A</v>
      </c>
      <c r="FQ526" s="498" t="e">
        <f>IF(EXACT(VLOOKUP(FH526,OFERTA_0,4,FALSE),FK526),1,0)</f>
        <v>#N/A</v>
      </c>
      <c r="FR526" s="498">
        <f>IF(FL526=0,0,1)</f>
        <v>0</v>
      </c>
      <c r="FS526" s="498">
        <f>IF(FM526=0,0,1)</f>
        <v>0</v>
      </c>
      <c r="FT526" s="498" t="e">
        <f>PRODUCT(FO526:FS526)</f>
        <v>#N/A</v>
      </c>
      <c r="FU526" s="504">
        <f>ROUND(FM526,0)</f>
        <v>0</v>
      </c>
      <c r="FV526" s="500">
        <f>FM526-FU526</f>
        <v>0</v>
      </c>
      <c r="FY526" s="665"/>
      <c r="FZ526" s="666"/>
      <c r="GA526" s="667"/>
      <c r="GB526" s="668"/>
      <c r="GC526" s="669"/>
      <c r="GD526" s="691"/>
      <c r="GE526" s="1326"/>
      <c r="GF526" s="497" t="e">
        <f>IF(EXACT(VLOOKUP(FY526,OFERTA_0,2,FALSE),FZ526),1,0)</f>
        <v>#N/A</v>
      </c>
      <c r="GG526" s="497" t="e">
        <f>IF(EXACT(VLOOKUP(FY526,OFERTA_0,3,FALSE),GA526),1,0)</f>
        <v>#N/A</v>
      </c>
      <c r="GH526" s="498" t="e">
        <f>IF(EXACT(VLOOKUP(FY526,OFERTA_0,4,FALSE),GB526),1,0)</f>
        <v>#N/A</v>
      </c>
      <c r="GI526" s="498">
        <f>IF(GC526=0,0,1)</f>
        <v>0</v>
      </c>
      <c r="GJ526" s="498">
        <f>IF(GD526=0,0,1)</f>
        <v>0</v>
      </c>
      <c r="GK526" s="498" t="e">
        <f>PRODUCT(GF526:GJ526)</f>
        <v>#N/A</v>
      </c>
      <c r="GL526" s="504">
        <f>ROUND(GD526,0)</f>
        <v>0</v>
      </c>
      <c r="GM526" s="500">
        <f>GD526-GL526</f>
        <v>0</v>
      </c>
      <c r="GP526" s="665"/>
      <c r="GQ526" s="666"/>
      <c r="GR526" s="667"/>
      <c r="GS526" s="668"/>
      <c r="GT526" s="669"/>
      <c r="GU526" s="691"/>
      <c r="GV526" s="1326"/>
      <c r="GW526" s="497" t="e">
        <f>IF(EXACT(VLOOKUP(GP526,OFERTA_0,2,FALSE),GQ526),1,0)</f>
        <v>#N/A</v>
      </c>
      <c r="GX526" s="497" t="e">
        <f>IF(EXACT(VLOOKUP(GP526,OFERTA_0,3,FALSE),GR526),1,0)</f>
        <v>#N/A</v>
      </c>
      <c r="GY526" s="498" t="e">
        <f>IF(EXACT(VLOOKUP(GP526,OFERTA_0,4,FALSE),GS526),1,0)</f>
        <v>#N/A</v>
      </c>
      <c r="GZ526" s="498">
        <f>IF(GT526=0,0,1)</f>
        <v>0</v>
      </c>
      <c r="HA526" s="498">
        <f>IF(GU526=0,0,1)</f>
        <v>0</v>
      </c>
      <c r="HB526" s="498" t="e">
        <f>PRODUCT(GW526:HA526)</f>
        <v>#N/A</v>
      </c>
      <c r="HC526" s="504">
        <f>ROUND(GU526,0)</f>
        <v>0</v>
      </c>
      <c r="HD526" s="500">
        <f>GU526-HC526</f>
        <v>0</v>
      </c>
      <c r="HG526" s="665"/>
      <c r="HH526" s="666"/>
      <c r="HI526" s="667"/>
      <c r="HJ526" s="668"/>
      <c r="HK526" s="669"/>
      <c r="HL526" s="691"/>
      <c r="HM526" s="1326"/>
      <c r="HN526" s="497" t="e">
        <f>IF(EXACT(VLOOKUP(HG526,OFERTA_0,2,FALSE),HH526),1,0)</f>
        <v>#N/A</v>
      </c>
      <c r="HO526" s="497" t="e">
        <f>IF(EXACT(VLOOKUP(HG526,OFERTA_0,3,FALSE),HI526),1,0)</f>
        <v>#N/A</v>
      </c>
      <c r="HP526" s="498" t="e">
        <f>IF(EXACT(VLOOKUP(HG526,OFERTA_0,4,FALSE),HJ526),1,0)</f>
        <v>#N/A</v>
      </c>
      <c r="HQ526" s="498">
        <f>IF(HK526=0,0,1)</f>
        <v>0</v>
      </c>
      <c r="HR526" s="498">
        <f>IF(HL526=0,0,1)</f>
        <v>0</v>
      </c>
      <c r="HS526" s="498" t="e">
        <f>PRODUCT(HN526:HR526)</f>
        <v>#N/A</v>
      </c>
      <c r="HT526" s="504">
        <f>ROUND(HL526,0)</f>
        <v>0</v>
      </c>
      <c r="HU526" s="500">
        <f>HL526-HT526</f>
        <v>0</v>
      </c>
      <c r="HX526" s="665"/>
      <c r="HY526" s="666"/>
      <c r="HZ526" s="667"/>
      <c r="IA526" s="668"/>
      <c r="IB526" s="669"/>
      <c r="IC526" s="691"/>
      <c r="ID526" s="1326"/>
      <c r="IE526" s="497" t="e">
        <f>IF(EXACT(VLOOKUP(HX526,OFERTA_0,2,FALSE),HY526),1,0)</f>
        <v>#N/A</v>
      </c>
      <c r="IF526" s="497" t="e">
        <f>IF(EXACT(VLOOKUP(HX526,OFERTA_0,3,FALSE),HZ526),1,0)</f>
        <v>#N/A</v>
      </c>
      <c r="IG526" s="498" t="e">
        <f>IF(EXACT(VLOOKUP(HX526,OFERTA_0,4,FALSE),IA526),1,0)</f>
        <v>#N/A</v>
      </c>
      <c r="IH526" s="498">
        <f>IF(IB526=0,0,1)</f>
        <v>0</v>
      </c>
      <c r="II526" s="498">
        <f>IF(IC526=0,0,1)</f>
        <v>0</v>
      </c>
      <c r="IJ526" s="498" t="e">
        <f>PRODUCT(IE526:II526)</f>
        <v>#N/A</v>
      </c>
      <c r="IK526" s="504">
        <f>ROUND(IC526,0)</f>
        <v>0</v>
      </c>
      <c r="IL526" s="500">
        <f>IC526-IK526</f>
        <v>0</v>
      </c>
      <c r="IO526" s="665"/>
      <c r="IP526" s="666"/>
      <c r="IQ526" s="667"/>
      <c r="IR526" s="668"/>
      <c r="IS526" s="669"/>
      <c r="IT526" s="691"/>
      <c r="IU526" s="1326"/>
      <c r="IV526" s="497" t="e">
        <f>IF(EXACT(VLOOKUP(IO526,OFERTA_0,2,FALSE),IP526),1,0)</f>
        <v>#N/A</v>
      </c>
      <c r="IW526" s="497" t="e">
        <f>IF(EXACT(VLOOKUP(IO526,OFERTA_0,3,FALSE),IQ526),1,0)</f>
        <v>#N/A</v>
      </c>
      <c r="IX526" s="498" t="e">
        <f>IF(EXACT(VLOOKUP(IO526,OFERTA_0,4,FALSE),IR526),1,0)</f>
        <v>#N/A</v>
      </c>
      <c r="IY526" s="498">
        <f>IF(IS526=0,0,1)</f>
        <v>0</v>
      </c>
      <c r="IZ526" s="498">
        <f>IF(IT526=0,0,1)</f>
        <v>0</v>
      </c>
      <c r="JA526" s="498" t="e">
        <f>PRODUCT(IV526:IZ526)</f>
        <v>#N/A</v>
      </c>
      <c r="JB526" s="504">
        <f>ROUND(IT526,0)</f>
        <v>0</v>
      </c>
      <c r="JC526" s="500">
        <f>IT526-JB526</f>
        <v>0</v>
      </c>
      <c r="JF526" s="665"/>
      <c r="JG526" s="666"/>
      <c r="JH526" s="667"/>
      <c r="JI526" s="668"/>
      <c r="JJ526" s="669"/>
      <c r="JK526" s="691"/>
      <c r="JL526" s="1326"/>
      <c r="JM526" s="497" t="e">
        <f>IF(EXACT(VLOOKUP(JF526,OFERTA_0,2,FALSE),JG526),1,0)</f>
        <v>#N/A</v>
      </c>
      <c r="JN526" s="497" t="e">
        <f>IF(EXACT(VLOOKUP(JF526,OFERTA_0,3,FALSE),JH526),1,0)</f>
        <v>#N/A</v>
      </c>
      <c r="JO526" s="498" t="e">
        <f>IF(EXACT(VLOOKUP(JF526,OFERTA_0,4,FALSE),JI526),1,0)</f>
        <v>#N/A</v>
      </c>
      <c r="JP526" s="498">
        <f>IF(JJ526=0,0,1)</f>
        <v>0</v>
      </c>
      <c r="JQ526" s="498">
        <f>IF(JK526=0,0,1)</f>
        <v>0</v>
      </c>
      <c r="JR526" s="498" t="e">
        <f>PRODUCT(JM526:JQ526)</f>
        <v>#N/A</v>
      </c>
      <c r="JS526" s="504">
        <f>ROUND(JK526,0)</f>
        <v>0</v>
      </c>
      <c r="JT526" s="500">
        <f>JK526-JS526</f>
        <v>0</v>
      </c>
      <c r="JW526" s="665"/>
      <c r="JX526" s="666"/>
      <c r="JY526" s="667"/>
      <c r="JZ526" s="668"/>
      <c r="KA526" s="669"/>
      <c r="KB526" s="691"/>
      <c r="KC526" s="1326"/>
      <c r="KD526" s="497" t="e">
        <f>IF(EXACT(VLOOKUP(JW526,OFERTA_0,2,FALSE),JX526),1,0)</f>
        <v>#N/A</v>
      </c>
      <c r="KE526" s="497" t="e">
        <f>IF(EXACT(VLOOKUP(JW526,OFERTA_0,3,FALSE),JY526),1,0)</f>
        <v>#N/A</v>
      </c>
      <c r="KF526" s="498" t="e">
        <f>IF(EXACT(VLOOKUP(JW526,OFERTA_0,4,FALSE),JZ526),1,0)</f>
        <v>#N/A</v>
      </c>
      <c r="KG526" s="498">
        <f>IF(KA526=0,0,1)</f>
        <v>0</v>
      </c>
      <c r="KH526" s="498">
        <f>IF(KB526=0,0,1)</f>
        <v>0</v>
      </c>
      <c r="KI526" s="498" t="e">
        <f>PRODUCT(KD526:KH526)</f>
        <v>#N/A</v>
      </c>
      <c r="KJ526" s="504">
        <f>ROUND(KB526,0)</f>
        <v>0</v>
      </c>
      <c r="KK526" s="500">
        <f>KB526-KJ526</f>
        <v>0</v>
      </c>
      <c r="KN526" s="665"/>
      <c r="KO526" s="666"/>
      <c r="KP526" s="667"/>
      <c r="KQ526" s="668"/>
      <c r="KR526" s="669"/>
      <c r="KS526" s="691"/>
      <c r="KT526" s="1326"/>
      <c r="KU526" s="497" t="e">
        <f>IF(EXACT(VLOOKUP(KN526,OFERTA_0,2,FALSE),KO526),1,0)</f>
        <v>#N/A</v>
      </c>
      <c r="KV526" s="497" t="e">
        <f>IF(EXACT(VLOOKUP(KN526,OFERTA_0,3,FALSE),KP526),1,0)</f>
        <v>#N/A</v>
      </c>
      <c r="KW526" s="498" t="e">
        <f>IF(EXACT(VLOOKUP(KN526,OFERTA_0,4,FALSE),KQ526),1,0)</f>
        <v>#N/A</v>
      </c>
      <c r="KX526" s="498">
        <f>IF(KR526=0,0,1)</f>
        <v>0</v>
      </c>
      <c r="KY526" s="498">
        <f>IF(KS526=0,0,1)</f>
        <v>0</v>
      </c>
      <c r="KZ526" s="498" t="e">
        <f>PRODUCT(KU526:KY526)</f>
        <v>#N/A</v>
      </c>
      <c r="LA526" s="504">
        <f>ROUND(KS526,0)</f>
        <v>0</v>
      </c>
      <c r="LB526" s="500">
        <f>KS526-LA526</f>
        <v>0</v>
      </c>
      <c r="LE526" s="665"/>
      <c r="LF526" s="666"/>
      <c r="LG526" s="667"/>
      <c r="LH526" s="668"/>
      <c r="LI526" s="669"/>
      <c r="LJ526" s="691"/>
      <c r="LK526" s="1326"/>
      <c r="LL526" s="497" t="e">
        <f>IF(EXACT(VLOOKUP(LE526,OFERTA_0,2,FALSE),LF526),1,0)</f>
        <v>#N/A</v>
      </c>
      <c r="LM526" s="497" t="e">
        <f>IF(EXACT(VLOOKUP(LE526,OFERTA_0,3,FALSE),LG526),1,0)</f>
        <v>#N/A</v>
      </c>
      <c r="LN526" s="498" t="e">
        <f>IF(EXACT(VLOOKUP(LE526,OFERTA_0,4,FALSE),LH526),1,0)</f>
        <v>#N/A</v>
      </c>
      <c r="LO526" s="498">
        <f>IF(LI526=0,0,1)</f>
        <v>0</v>
      </c>
      <c r="LP526" s="498">
        <f>IF(LJ526=0,0,1)</f>
        <v>0</v>
      </c>
      <c r="LQ526" s="498" t="e">
        <f>PRODUCT(LL526:LP526)</f>
        <v>#N/A</v>
      </c>
      <c r="LR526" s="504">
        <f>ROUND(LJ526,0)</f>
        <v>0</v>
      </c>
      <c r="LS526" s="500">
        <f>LJ526-LR526</f>
        <v>0</v>
      </c>
      <c r="LV526" s="665"/>
      <c r="LW526" s="666"/>
      <c r="LX526" s="667"/>
      <c r="LY526" s="668"/>
      <c r="LZ526" s="669"/>
      <c r="MA526" s="691"/>
      <c r="MB526" s="1326"/>
      <c r="MC526" s="497" t="e">
        <f>IF(EXACT(VLOOKUP(LV526,OFERTA_0,2,FALSE),LW526),1,0)</f>
        <v>#N/A</v>
      </c>
      <c r="MD526" s="497" t="e">
        <f>IF(EXACT(VLOOKUP(LV526,OFERTA_0,3,FALSE),LX526),1,0)</f>
        <v>#N/A</v>
      </c>
      <c r="ME526" s="498" t="e">
        <f>IF(EXACT(VLOOKUP(LV526,OFERTA_0,4,FALSE),LY526),1,0)</f>
        <v>#N/A</v>
      </c>
      <c r="MF526" s="498">
        <f>IF(LZ526=0,0,1)</f>
        <v>0</v>
      </c>
      <c r="MG526" s="498">
        <f>IF(MA526=0,0,1)</f>
        <v>0</v>
      </c>
      <c r="MH526" s="498" t="e">
        <f>PRODUCT(MC526:MG526)</f>
        <v>#N/A</v>
      </c>
      <c r="MI526" s="504">
        <f>ROUND(MA526,0)</f>
        <v>0</v>
      </c>
      <c r="MJ526" s="500">
        <f>MA526-MI526</f>
        <v>0</v>
      </c>
      <c r="MM526" s="665"/>
      <c r="MN526" s="666"/>
      <c r="MO526" s="667"/>
      <c r="MP526" s="668"/>
      <c r="MQ526" s="669"/>
      <c r="MR526" s="691"/>
      <c r="MS526" s="1326"/>
      <c r="MT526" s="497" t="e">
        <f>IF(EXACT(VLOOKUP(MM526,OFERTA_0,2,FALSE),MN526),1,0)</f>
        <v>#N/A</v>
      </c>
      <c r="MU526" s="497" t="e">
        <f>IF(EXACT(VLOOKUP(MM526,OFERTA_0,3,FALSE),MO526),1,0)</f>
        <v>#N/A</v>
      </c>
      <c r="MV526" s="498" t="e">
        <f>IF(EXACT(VLOOKUP(MM526,OFERTA_0,4,FALSE),MP526),1,0)</f>
        <v>#N/A</v>
      </c>
      <c r="MW526" s="498">
        <f>IF(MQ526=0,0,1)</f>
        <v>0</v>
      </c>
      <c r="MX526" s="498">
        <f>IF(MR526=0,0,1)</f>
        <v>0</v>
      </c>
      <c r="MY526" s="498" t="e">
        <f>PRODUCT(MT526:MX526)</f>
        <v>#N/A</v>
      </c>
      <c r="MZ526" s="504">
        <f>ROUND(MR526,0)</f>
        <v>0</v>
      </c>
      <c r="NA526" s="500">
        <f>MR526-MZ526</f>
        <v>0</v>
      </c>
      <c r="ND526" s="665"/>
      <c r="NE526" s="666"/>
      <c r="NF526" s="667"/>
      <c r="NG526" s="668"/>
      <c r="NH526" s="669"/>
      <c r="NI526" s="691"/>
      <c r="NJ526" s="1326"/>
      <c r="NK526" s="497" t="e">
        <f>IF(EXACT(VLOOKUP(ND526,OFERTA_0,2,FALSE),NE526),1,0)</f>
        <v>#N/A</v>
      </c>
      <c r="NL526" s="497" t="e">
        <f>IF(EXACT(VLOOKUP(ND526,OFERTA_0,3,FALSE),NF526),1,0)</f>
        <v>#N/A</v>
      </c>
      <c r="NM526" s="498" t="e">
        <f>IF(EXACT(VLOOKUP(ND526,OFERTA_0,4,FALSE),NG526),1,0)</f>
        <v>#N/A</v>
      </c>
      <c r="NN526" s="498">
        <f>IF(NH526=0,0,1)</f>
        <v>0</v>
      </c>
      <c r="NO526" s="498">
        <f>IF(NI526=0,0,1)</f>
        <v>0</v>
      </c>
      <c r="NP526" s="498" t="e">
        <f>PRODUCT(NK526:NO526)</f>
        <v>#N/A</v>
      </c>
      <c r="NQ526" s="504">
        <f>ROUND(NI526,0)</f>
        <v>0</v>
      </c>
      <c r="NR526" s="500">
        <f>NI526-NQ526</f>
        <v>0</v>
      </c>
      <c r="NU526" s="665"/>
      <c r="NV526" s="666"/>
      <c r="NW526" s="667"/>
      <c r="NX526" s="668"/>
      <c r="NY526" s="669"/>
      <c r="NZ526" s="691"/>
      <c r="OA526" s="1326"/>
      <c r="OB526" s="497" t="e">
        <f>IF(EXACT(VLOOKUP(NU526,OFERTA_0,2,FALSE),NV526),1,0)</f>
        <v>#N/A</v>
      </c>
      <c r="OC526" s="497" t="e">
        <f>IF(EXACT(VLOOKUP(NU526,OFERTA_0,3,FALSE),NW526),1,0)</f>
        <v>#N/A</v>
      </c>
      <c r="OD526" s="498" t="e">
        <f>IF(EXACT(VLOOKUP(NU526,OFERTA_0,4,FALSE),NX526),1,0)</f>
        <v>#N/A</v>
      </c>
      <c r="OE526" s="498">
        <f>IF(NY526=0,0,1)</f>
        <v>0</v>
      </c>
      <c r="OF526" s="498">
        <f>IF(NZ526=0,0,1)</f>
        <v>0</v>
      </c>
      <c r="OG526" s="498" t="e">
        <f>PRODUCT(OB526:OF526)</f>
        <v>#N/A</v>
      </c>
      <c r="OH526" s="504">
        <f>ROUND(NZ526,0)</f>
        <v>0</v>
      </c>
      <c r="OI526" s="500">
        <f>NZ526-OH526</f>
        <v>0</v>
      </c>
      <c r="OL526" s="665"/>
      <c r="OM526" s="666"/>
      <c r="ON526" s="667"/>
      <c r="OO526" s="668"/>
      <c r="OP526" s="669"/>
      <c r="OQ526" s="691"/>
      <c r="OR526" s="1326"/>
      <c r="OS526" s="497" t="e">
        <f>IF(EXACT(VLOOKUP(OL526,OFERTA_0,2,FALSE),OM526),1,0)</f>
        <v>#N/A</v>
      </c>
      <c r="OT526" s="497" t="e">
        <f>IF(EXACT(VLOOKUP(OL526,OFERTA_0,3,FALSE),ON526),1,0)</f>
        <v>#N/A</v>
      </c>
      <c r="OU526" s="498" t="e">
        <f>IF(EXACT(VLOOKUP(OL526,OFERTA_0,4,FALSE),OO526),1,0)</f>
        <v>#N/A</v>
      </c>
      <c r="OV526" s="498">
        <f>IF(OP526=0,0,1)</f>
        <v>0</v>
      </c>
      <c r="OW526" s="498">
        <f>IF(OQ526=0,0,1)</f>
        <v>0</v>
      </c>
      <c r="OX526" s="498" t="e">
        <f>PRODUCT(OS526:OW526)</f>
        <v>#N/A</v>
      </c>
      <c r="OY526" s="504">
        <f>ROUND(OQ526,0)</f>
        <v>0</v>
      </c>
      <c r="OZ526" s="500">
        <f>OQ526-OY526</f>
        <v>0</v>
      </c>
      <c r="PC526" s="665"/>
      <c r="PD526" s="666"/>
      <c r="PE526" s="667"/>
      <c r="PF526" s="668"/>
      <c r="PG526" s="669"/>
      <c r="PH526" s="691"/>
      <c r="PI526" s="1326"/>
      <c r="PJ526" s="497" t="e">
        <f>IF(EXACT(VLOOKUP(PC526,OFERTA_0,2,FALSE),PD526),1,0)</f>
        <v>#N/A</v>
      </c>
      <c r="PK526" s="497" t="e">
        <f>IF(EXACT(VLOOKUP(PC526,OFERTA_0,3,FALSE),PE526),1,0)</f>
        <v>#N/A</v>
      </c>
      <c r="PL526" s="498" t="e">
        <f>IF(EXACT(VLOOKUP(PC526,OFERTA_0,4,FALSE),PF526),1,0)</f>
        <v>#N/A</v>
      </c>
      <c r="PM526" s="498">
        <f>IF(PG526=0,0,1)</f>
        <v>0</v>
      </c>
      <c r="PN526" s="498">
        <f>IF(PH526=0,0,1)</f>
        <v>0</v>
      </c>
      <c r="PO526" s="498" t="e">
        <f>PRODUCT(PJ526:PN526)</f>
        <v>#N/A</v>
      </c>
      <c r="PP526" s="504">
        <f>ROUND(PH526,0)</f>
        <v>0</v>
      </c>
      <c r="PQ526" s="500">
        <f>PH526-PP526</f>
        <v>0</v>
      </c>
      <c r="PT526" s="665"/>
      <c r="PU526" s="666"/>
      <c r="PV526" s="667"/>
      <c r="PW526" s="668"/>
      <c r="PX526" s="669"/>
      <c r="PY526" s="691"/>
      <c r="PZ526" s="1326"/>
      <c r="QA526" s="497" t="e">
        <f>IF(EXACT(VLOOKUP(PT526,OFERTA_0,2,FALSE),PU526),1,0)</f>
        <v>#N/A</v>
      </c>
      <c r="QB526" s="497" t="e">
        <f>IF(EXACT(VLOOKUP(PT526,OFERTA_0,3,FALSE),PV526),1,0)</f>
        <v>#N/A</v>
      </c>
      <c r="QC526" s="498" t="e">
        <f>IF(EXACT(VLOOKUP(PT526,OFERTA_0,4,FALSE),PW526),1,0)</f>
        <v>#N/A</v>
      </c>
      <c r="QD526" s="498">
        <f>IF(PX526=0,0,1)</f>
        <v>0</v>
      </c>
      <c r="QE526" s="498">
        <f>IF(PY526=0,0,1)</f>
        <v>0</v>
      </c>
      <c r="QF526" s="498" t="e">
        <f>PRODUCT(QA526:QE526)</f>
        <v>#N/A</v>
      </c>
      <c r="QG526" s="504">
        <f>ROUND(PY526,0)</f>
        <v>0</v>
      </c>
      <c r="QH526" s="500">
        <f>PY526-QG526</f>
        <v>0</v>
      </c>
      <c r="QK526" s="665"/>
      <c r="QL526" s="666"/>
      <c r="QM526" s="667"/>
      <c r="QN526" s="668"/>
      <c r="QO526" s="669"/>
      <c r="QP526" s="691"/>
      <c r="QQ526" s="1326"/>
      <c r="QR526" s="497" t="e">
        <f>IF(EXACT(VLOOKUP(QK526,OFERTA_0,2,FALSE),QL526),1,0)</f>
        <v>#N/A</v>
      </c>
      <c r="QS526" s="497" t="e">
        <f>IF(EXACT(VLOOKUP(QK526,OFERTA_0,3,FALSE),QM526),1,0)</f>
        <v>#N/A</v>
      </c>
      <c r="QT526" s="498" t="e">
        <f>IF(EXACT(VLOOKUP(QK526,OFERTA_0,4,FALSE),QN526),1,0)</f>
        <v>#N/A</v>
      </c>
      <c r="QU526" s="498">
        <f>IF(QO526=0,0,1)</f>
        <v>0</v>
      </c>
      <c r="QV526" s="498">
        <f>IF(QP526=0,0,1)</f>
        <v>0</v>
      </c>
      <c r="QW526" s="498" t="e">
        <f>PRODUCT(QR526:QV526)</f>
        <v>#N/A</v>
      </c>
      <c r="QX526" s="504">
        <f>ROUND(QP526,0)</f>
        <v>0</v>
      </c>
      <c r="QY526" s="500">
        <f>QP526-QX526</f>
        <v>0</v>
      </c>
      <c r="RB526" s="428"/>
      <c r="RC526" s="436"/>
      <c r="RD526" s="440"/>
      <c r="RE526" s="406"/>
      <c r="RF526" s="438"/>
      <c r="RG526" s="439"/>
      <c r="RH526" s="439"/>
      <c r="RI526" s="497"/>
      <c r="RJ526" s="497"/>
      <c r="RK526" s="501"/>
      <c r="RL526" s="501"/>
      <c r="RM526" s="501"/>
      <c r="RN526" s="501"/>
      <c r="RO526" s="505"/>
      <c r="RP526" s="503"/>
      <c r="RS526" s="428"/>
      <c r="RT526" s="436"/>
      <c r="RU526" s="440"/>
      <c r="RV526" s="406"/>
      <c r="RW526" s="438"/>
      <c r="RX526" s="439"/>
      <c r="RY526" s="439"/>
      <c r="RZ526" s="497"/>
      <c r="SA526" s="497"/>
      <c r="SB526" s="501"/>
      <c r="SC526" s="501"/>
      <c r="SD526" s="501"/>
      <c r="SE526" s="501"/>
      <c r="SF526" s="505"/>
      <c r="SG526" s="503"/>
      <c r="SJ526" s="428"/>
      <c r="SK526" s="436"/>
      <c r="SL526" s="440"/>
      <c r="SM526" s="406"/>
      <c r="SN526" s="438"/>
      <c r="SO526" s="439"/>
      <c r="SP526" s="439"/>
      <c r="SQ526" s="497"/>
      <c r="SR526" s="497"/>
      <c r="SS526" s="501"/>
      <c r="ST526" s="501"/>
      <c r="SU526" s="501"/>
      <c r="SV526" s="501"/>
      <c r="SW526" s="505"/>
      <c r="SX526" s="503"/>
    </row>
    <row r="527" spans="2:518" ht="18.75" hidden="1" customHeight="1" thickTop="1" thickBot="1">
      <c r="B527" s="571"/>
      <c r="C527" s="572"/>
      <c r="D527" s="573"/>
      <c r="E527" s="574"/>
      <c r="F527" s="575"/>
      <c r="G527" s="576"/>
      <c r="H527" s="595"/>
      <c r="K527" s="571"/>
      <c r="L527" s="766"/>
      <c r="M527" s="573"/>
      <c r="N527" s="574"/>
      <c r="O527" s="575"/>
      <c r="P527" s="576"/>
      <c r="Q527" s="1326"/>
      <c r="R527" s="497"/>
      <c r="S527" s="497"/>
      <c r="T527" s="501"/>
      <c r="U527" s="501"/>
      <c r="V527" s="501"/>
      <c r="W527" s="501"/>
      <c r="X527" s="505"/>
      <c r="Y527" s="503"/>
      <c r="Z527" s="486"/>
      <c r="AA527" s="486"/>
      <c r="AB527" s="571"/>
      <c r="AC527" s="766"/>
      <c r="AD527" s="573"/>
      <c r="AE527" s="574"/>
      <c r="AF527" s="575"/>
      <c r="AG527" s="576"/>
      <c r="AH527" s="1326"/>
      <c r="AI527" s="497"/>
      <c r="AJ527" s="497"/>
      <c r="AK527" s="501"/>
      <c r="AL527" s="501"/>
      <c r="AM527" s="501"/>
      <c r="AN527" s="501"/>
      <c r="AO527" s="505"/>
      <c r="AP527" s="503"/>
      <c r="AQ527" s="486"/>
      <c r="AR527" s="486"/>
      <c r="AS527" s="571"/>
      <c r="AT527" s="766"/>
      <c r="AU527" s="573"/>
      <c r="AV527" s="574"/>
      <c r="AW527" s="575"/>
      <c r="AX527" s="576"/>
      <c r="AY527" s="1326"/>
      <c r="AZ527" s="497"/>
      <c r="BA527" s="497"/>
      <c r="BB527" s="501"/>
      <c r="BC527" s="501"/>
      <c r="BD527" s="501"/>
      <c r="BE527" s="501"/>
      <c r="BF527" s="505"/>
      <c r="BG527" s="503"/>
      <c r="BJ527" s="571"/>
      <c r="BK527" s="766"/>
      <c r="BL527" s="573"/>
      <c r="BM527" s="574"/>
      <c r="BN527" s="575"/>
      <c r="BO527" s="576"/>
      <c r="BP527" s="1326"/>
      <c r="BQ527" s="497"/>
      <c r="BR527" s="497"/>
      <c r="BS527" s="501"/>
      <c r="BT527" s="501"/>
      <c r="BU527" s="501"/>
      <c r="BV527" s="501"/>
      <c r="BW527" s="505"/>
      <c r="BX527" s="503"/>
      <c r="CA527" s="571"/>
      <c r="CB527" s="766"/>
      <c r="CC527" s="573"/>
      <c r="CD527" s="574"/>
      <c r="CE527" s="575"/>
      <c r="CF527" s="576"/>
      <c r="CG527" s="1326"/>
      <c r="CH527" s="497"/>
      <c r="CI527" s="497"/>
      <c r="CJ527" s="501"/>
      <c r="CK527" s="501"/>
      <c r="CL527" s="501"/>
      <c r="CM527" s="501"/>
      <c r="CN527" s="505"/>
      <c r="CO527" s="503"/>
      <c r="CR527" s="571"/>
      <c r="CS527" s="766"/>
      <c r="CT527" s="573"/>
      <c r="CU527" s="574"/>
      <c r="CV527" s="575"/>
      <c r="CW527" s="576"/>
      <c r="CX527" s="1326"/>
      <c r="CY527" s="497"/>
      <c r="CZ527" s="497"/>
      <c r="DA527" s="501"/>
      <c r="DB527" s="501"/>
      <c r="DC527" s="501"/>
      <c r="DD527" s="501"/>
      <c r="DE527" s="505"/>
      <c r="DF527" s="503"/>
      <c r="DI527" s="571"/>
      <c r="DJ527" s="766"/>
      <c r="DK527" s="573"/>
      <c r="DL527" s="574"/>
      <c r="DM527" s="575"/>
      <c r="DN527" s="576"/>
      <c r="DO527" s="1326"/>
      <c r="DP527" s="497"/>
      <c r="DQ527" s="497"/>
      <c r="DR527" s="501"/>
      <c r="DS527" s="501"/>
      <c r="DT527" s="501"/>
      <c r="DU527" s="501"/>
      <c r="DV527" s="505"/>
      <c r="DW527" s="503"/>
      <c r="DZ527" s="571"/>
      <c r="EA527" s="766"/>
      <c r="EB527" s="573"/>
      <c r="EC527" s="574"/>
      <c r="ED527" s="575"/>
      <c r="EE527" s="576"/>
      <c r="EF527" s="1326"/>
      <c r="EG527" s="497"/>
      <c r="EH527" s="497"/>
      <c r="EI527" s="501"/>
      <c r="EJ527" s="501"/>
      <c r="EK527" s="501"/>
      <c r="EL527" s="501"/>
      <c r="EM527" s="505"/>
      <c r="EN527" s="503"/>
      <c r="EQ527" s="659"/>
      <c r="ER527" s="660"/>
      <c r="ES527" s="661"/>
      <c r="ET527" s="662"/>
      <c r="EU527" s="663"/>
      <c r="EV527" s="664"/>
      <c r="EW527" s="1326"/>
      <c r="EX527" s="497"/>
      <c r="EY527" s="497"/>
      <c r="EZ527" s="501"/>
      <c r="FA527" s="501"/>
      <c r="FB527" s="501"/>
      <c r="FC527" s="501"/>
      <c r="FD527" s="505"/>
      <c r="FE527" s="503"/>
      <c r="FH527" s="659"/>
      <c r="FI527" s="660"/>
      <c r="FJ527" s="661"/>
      <c r="FK527" s="662"/>
      <c r="FL527" s="663"/>
      <c r="FM527" s="664"/>
      <c r="FN527" s="1326"/>
      <c r="FO527" s="497"/>
      <c r="FP527" s="497"/>
      <c r="FQ527" s="501"/>
      <c r="FR527" s="501"/>
      <c r="FS527" s="501"/>
      <c r="FT527" s="501"/>
      <c r="FU527" s="505"/>
      <c r="FV527" s="503"/>
      <c r="FY527" s="659"/>
      <c r="FZ527" s="660"/>
      <c r="GA527" s="661"/>
      <c r="GB527" s="662"/>
      <c r="GC527" s="663"/>
      <c r="GD527" s="664"/>
      <c r="GE527" s="1326"/>
      <c r="GF527" s="497"/>
      <c r="GG527" s="497"/>
      <c r="GH527" s="501"/>
      <c r="GI527" s="501"/>
      <c r="GJ527" s="501"/>
      <c r="GK527" s="501"/>
      <c r="GL527" s="505"/>
      <c r="GM527" s="503"/>
      <c r="GP527" s="659"/>
      <c r="GQ527" s="660"/>
      <c r="GR527" s="661"/>
      <c r="GS527" s="662"/>
      <c r="GT527" s="663"/>
      <c r="GU527" s="664"/>
      <c r="GV527" s="1326"/>
      <c r="GW527" s="497"/>
      <c r="GX527" s="497"/>
      <c r="GY527" s="501"/>
      <c r="GZ527" s="501"/>
      <c r="HA527" s="501"/>
      <c r="HB527" s="501"/>
      <c r="HC527" s="505"/>
      <c r="HD527" s="503"/>
      <c r="HG527" s="659"/>
      <c r="HH527" s="660"/>
      <c r="HI527" s="661"/>
      <c r="HJ527" s="662"/>
      <c r="HK527" s="663"/>
      <c r="HL527" s="664"/>
      <c r="HM527" s="1326"/>
      <c r="HN527" s="497"/>
      <c r="HO527" s="497"/>
      <c r="HP527" s="501"/>
      <c r="HQ527" s="501"/>
      <c r="HR527" s="501"/>
      <c r="HS527" s="501"/>
      <c r="HT527" s="505"/>
      <c r="HU527" s="503"/>
      <c r="HX527" s="659"/>
      <c r="HY527" s="660"/>
      <c r="HZ527" s="661"/>
      <c r="IA527" s="662"/>
      <c r="IB527" s="663"/>
      <c r="IC527" s="664"/>
      <c r="ID527" s="1326"/>
      <c r="IE527" s="497"/>
      <c r="IF527" s="497"/>
      <c r="IG527" s="501"/>
      <c r="IH527" s="501"/>
      <c r="II527" s="501"/>
      <c r="IJ527" s="501"/>
      <c r="IK527" s="505"/>
      <c r="IL527" s="503"/>
      <c r="IO527" s="659"/>
      <c r="IP527" s="660"/>
      <c r="IQ527" s="661"/>
      <c r="IR527" s="662"/>
      <c r="IS527" s="663"/>
      <c r="IT527" s="664"/>
      <c r="IU527" s="1326"/>
      <c r="IV527" s="497"/>
      <c r="IW527" s="497"/>
      <c r="IX527" s="501"/>
      <c r="IY527" s="501"/>
      <c r="IZ527" s="501"/>
      <c r="JA527" s="501"/>
      <c r="JB527" s="505"/>
      <c r="JC527" s="503"/>
      <c r="JF527" s="659"/>
      <c r="JG527" s="660"/>
      <c r="JH527" s="661"/>
      <c r="JI527" s="662"/>
      <c r="JJ527" s="663"/>
      <c r="JK527" s="664"/>
      <c r="JL527" s="1326"/>
      <c r="JM527" s="497"/>
      <c r="JN527" s="497"/>
      <c r="JO527" s="501"/>
      <c r="JP527" s="501"/>
      <c r="JQ527" s="501"/>
      <c r="JR527" s="501"/>
      <c r="JS527" s="505"/>
      <c r="JT527" s="503"/>
      <c r="JW527" s="659"/>
      <c r="JX527" s="660"/>
      <c r="JY527" s="661"/>
      <c r="JZ527" s="662"/>
      <c r="KA527" s="663"/>
      <c r="KB527" s="664"/>
      <c r="KC527" s="1326"/>
      <c r="KD527" s="497"/>
      <c r="KE527" s="497"/>
      <c r="KF527" s="501"/>
      <c r="KG527" s="501"/>
      <c r="KH527" s="501"/>
      <c r="KI527" s="501"/>
      <c r="KJ527" s="505"/>
      <c r="KK527" s="503"/>
      <c r="KN527" s="659"/>
      <c r="KO527" s="660"/>
      <c r="KP527" s="661"/>
      <c r="KQ527" s="662"/>
      <c r="KR527" s="663"/>
      <c r="KS527" s="664"/>
      <c r="KT527" s="1326"/>
      <c r="KU527" s="497"/>
      <c r="KV527" s="497"/>
      <c r="KW527" s="501"/>
      <c r="KX527" s="501"/>
      <c r="KY527" s="501"/>
      <c r="KZ527" s="501"/>
      <c r="LA527" s="505"/>
      <c r="LB527" s="503"/>
      <c r="LE527" s="659"/>
      <c r="LF527" s="660"/>
      <c r="LG527" s="661"/>
      <c r="LH527" s="662"/>
      <c r="LI527" s="663"/>
      <c r="LJ527" s="664"/>
      <c r="LK527" s="1326"/>
      <c r="LL527" s="497"/>
      <c r="LM527" s="497"/>
      <c r="LN527" s="501"/>
      <c r="LO527" s="501"/>
      <c r="LP527" s="501"/>
      <c r="LQ527" s="501"/>
      <c r="LR527" s="505"/>
      <c r="LS527" s="503"/>
      <c r="LV527" s="659"/>
      <c r="LW527" s="660"/>
      <c r="LX527" s="661"/>
      <c r="LY527" s="662"/>
      <c r="LZ527" s="663"/>
      <c r="MA527" s="664"/>
      <c r="MB527" s="1326"/>
      <c r="MC527" s="497"/>
      <c r="MD527" s="497"/>
      <c r="ME527" s="501"/>
      <c r="MF527" s="501"/>
      <c r="MG527" s="501"/>
      <c r="MH527" s="501"/>
      <c r="MI527" s="505"/>
      <c r="MJ527" s="503"/>
      <c r="MM527" s="659"/>
      <c r="MN527" s="660"/>
      <c r="MO527" s="661"/>
      <c r="MP527" s="662"/>
      <c r="MQ527" s="663"/>
      <c r="MR527" s="664"/>
      <c r="MS527" s="1326"/>
      <c r="MT527" s="497"/>
      <c r="MU527" s="497"/>
      <c r="MV527" s="501"/>
      <c r="MW527" s="501"/>
      <c r="MX527" s="501"/>
      <c r="MY527" s="501"/>
      <c r="MZ527" s="505"/>
      <c r="NA527" s="503"/>
      <c r="ND527" s="659"/>
      <c r="NE527" s="660"/>
      <c r="NF527" s="661"/>
      <c r="NG527" s="662"/>
      <c r="NH527" s="663"/>
      <c r="NI527" s="664"/>
      <c r="NJ527" s="1326"/>
      <c r="NK527" s="497"/>
      <c r="NL527" s="497"/>
      <c r="NM527" s="501"/>
      <c r="NN527" s="501"/>
      <c r="NO527" s="501"/>
      <c r="NP527" s="501"/>
      <c r="NQ527" s="505"/>
      <c r="NR527" s="503"/>
      <c r="NU527" s="659"/>
      <c r="NV527" s="660"/>
      <c r="NW527" s="661"/>
      <c r="NX527" s="662"/>
      <c r="NY527" s="663"/>
      <c r="NZ527" s="664"/>
      <c r="OA527" s="1326"/>
      <c r="OB527" s="497"/>
      <c r="OC527" s="497"/>
      <c r="OD527" s="501"/>
      <c r="OE527" s="501"/>
      <c r="OF527" s="501"/>
      <c r="OG527" s="501"/>
      <c r="OH527" s="505"/>
      <c r="OI527" s="503"/>
      <c r="OL527" s="659"/>
      <c r="OM527" s="660"/>
      <c r="ON527" s="661"/>
      <c r="OO527" s="662"/>
      <c r="OP527" s="663"/>
      <c r="OQ527" s="664"/>
      <c r="OR527" s="1326"/>
      <c r="OS527" s="497"/>
      <c r="OT527" s="497"/>
      <c r="OU527" s="501"/>
      <c r="OV527" s="501"/>
      <c r="OW527" s="501"/>
      <c r="OX527" s="501"/>
      <c r="OY527" s="505"/>
      <c r="OZ527" s="503"/>
      <c r="PC527" s="659"/>
      <c r="PD527" s="660"/>
      <c r="PE527" s="661"/>
      <c r="PF527" s="662"/>
      <c r="PG527" s="663"/>
      <c r="PH527" s="664"/>
      <c r="PI527" s="1326"/>
      <c r="PJ527" s="497"/>
      <c r="PK527" s="497"/>
      <c r="PL527" s="501"/>
      <c r="PM527" s="501"/>
      <c r="PN527" s="501"/>
      <c r="PO527" s="501"/>
      <c r="PP527" s="505"/>
      <c r="PQ527" s="503"/>
      <c r="PT527" s="659"/>
      <c r="PU527" s="660"/>
      <c r="PV527" s="661"/>
      <c r="PW527" s="662"/>
      <c r="PX527" s="663"/>
      <c r="PY527" s="664"/>
      <c r="PZ527" s="1326"/>
      <c r="QA527" s="497"/>
      <c r="QB527" s="497"/>
      <c r="QC527" s="501"/>
      <c r="QD527" s="501"/>
      <c r="QE527" s="501"/>
      <c r="QF527" s="501"/>
      <c r="QG527" s="505"/>
      <c r="QH527" s="503"/>
      <c r="QK527" s="659"/>
      <c r="QL527" s="660"/>
      <c r="QM527" s="661"/>
      <c r="QN527" s="662"/>
      <c r="QO527" s="663"/>
      <c r="QP527" s="664"/>
      <c r="QQ527" s="1326"/>
      <c r="QR527" s="497"/>
      <c r="QS527" s="497"/>
      <c r="QT527" s="501"/>
      <c r="QU527" s="501"/>
      <c r="QV527" s="501"/>
      <c r="QW527" s="501"/>
      <c r="QX527" s="505"/>
      <c r="QY527" s="503"/>
      <c r="RB527" s="428"/>
      <c r="RC527" s="436"/>
      <c r="RD527" s="440"/>
      <c r="RE527" s="406"/>
      <c r="RF527" s="438"/>
      <c r="RG527" s="439"/>
      <c r="RH527" s="439"/>
      <c r="RI527" s="497"/>
      <c r="RJ527" s="497"/>
      <c r="RK527" s="501"/>
      <c r="RL527" s="501"/>
      <c r="RM527" s="501"/>
      <c r="RN527" s="501"/>
      <c r="RO527" s="505"/>
      <c r="RP527" s="503"/>
      <c r="RS527" s="428"/>
      <c r="RT527" s="436"/>
      <c r="RU527" s="440"/>
      <c r="RV527" s="406"/>
      <c r="RW527" s="438"/>
      <c r="RX527" s="439"/>
      <c r="RY527" s="439"/>
      <c r="RZ527" s="497"/>
      <c r="SA527" s="497"/>
      <c r="SB527" s="501"/>
      <c r="SC527" s="501"/>
      <c r="SD527" s="501"/>
      <c r="SE527" s="501"/>
      <c r="SF527" s="505"/>
      <c r="SG527" s="503"/>
      <c r="SJ527" s="428"/>
      <c r="SK527" s="436"/>
      <c r="SL527" s="440"/>
      <c r="SM527" s="406"/>
      <c r="SN527" s="438"/>
      <c r="SO527" s="439"/>
      <c r="SP527" s="439"/>
      <c r="SQ527" s="497"/>
      <c r="SR527" s="497"/>
      <c r="SS527" s="501"/>
      <c r="ST527" s="501"/>
      <c r="SU527" s="501"/>
      <c r="SV527" s="501"/>
      <c r="SW527" s="505"/>
      <c r="SX527" s="503"/>
    </row>
    <row r="528" spans="2:518" ht="18.75" hidden="1" customHeight="1" thickTop="1" thickBot="1">
      <c r="B528" s="577"/>
      <c r="C528" s="578"/>
      <c r="D528" s="579"/>
      <c r="E528" s="580"/>
      <c r="F528" s="581"/>
      <c r="G528" s="585"/>
      <c r="H528" s="595"/>
      <c r="K528" s="577"/>
      <c r="L528" s="767"/>
      <c r="M528" s="579"/>
      <c r="N528" s="580"/>
      <c r="O528" s="581"/>
      <c r="P528" s="585"/>
      <c r="Q528" s="1326"/>
      <c r="R528" s="497"/>
      <c r="S528" s="497"/>
      <c r="T528" s="498"/>
      <c r="U528" s="498"/>
      <c r="V528" s="498"/>
      <c r="W528" s="498"/>
      <c r="X528" s="504"/>
      <c r="Y528" s="500"/>
      <c r="Z528" s="486"/>
      <c r="AA528" s="486"/>
      <c r="AB528" s="577"/>
      <c r="AC528" s="767"/>
      <c r="AD528" s="579"/>
      <c r="AE528" s="580"/>
      <c r="AF528" s="581"/>
      <c r="AG528" s="585"/>
      <c r="AH528" s="1326"/>
      <c r="AI528" s="497"/>
      <c r="AJ528" s="497"/>
      <c r="AK528" s="498"/>
      <c r="AL528" s="498"/>
      <c r="AM528" s="498"/>
      <c r="AN528" s="498"/>
      <c r="AO528" s="504"/>
      <c r="AP528" s="500"/>
      <c r="AQ528" s="486"/>
      <c r="AR528" s="486"/>
      <c r="AS528" s="577"/>
      <c r="AT528" s="767"/>
      <c r="AU528" s="579"/>
      <c r="AV528" s="580"/>
      <c r="AW528" s="581"/>
      <c r="AX528" s="585"/>
      <c r="AY528" s="1326"/>
      <c r="AZ528" s="497"/>
      <c r="BA528" s="497"/>
      <c r="BB528" s="498"/>
      <c r="BC528" s="498"/>
      <c r="BD528" s="498"/>
      <c r="BE528" s="498"/>
      <c r="BF528" s="504"/>
      <c r="BG528" s="500"/>
      <c r="BJ528" s="577"/>
      <c r="BK528" s="767"/>
      <c r="BL528" s="579"/>
      <c r="BM528" s="580"/>
      <c r="BN528" s="581"/>
      <c r="BO528" s="585"/>
      <c r="BP528" s="1326"/>
      <c r="BQ528" s="497"/>
      <c r="BR528" s="497"/>
      <c r="BS528" s="498"/>
      <c r="BT528" s="498"/>
      <c r="BU528" s="498"/>
      <c r="BV528" s="498"/>
      <c r="BW528" s="504"/>
      <c r="BX528" s="500"/>
      <c r="CA528" s="577"/>
      <c r="CB528" s="767"/>
      <c r="CC528" s="579"/>
      <c r="CD528" s="580"/>
      <c r="CE528" s="581"/>
      <c r="CF528" s="585"/>
      <c r="CG528" s="1326"/>
      <c r="CH528" s="497"/>
      <c r="CI528" s="497"/>
      <c r="CJ528" s="498"/>
      <c r="CK528" s="498"/>
      <c r="CL528" s="498"/>
      <c r="CM528" s="498"/>
      <c r="CN528" s="504"/>
      <c r="CO528" s="500"/>
      <c r="CR528" s="577"/>
      <c r="CS528" s="767"/>
      <c r="CT528" s="579"/>
      <c r="CU528" s="580"/>
      <c r="CV528" s="581"/>
      <c r="CW528" s="585"/>
      <c r="CX528" s="1326"/>
      <c r="CY528" s="497"/>
      <c r="CZ528" s="497"/>
      <c r="DA528" s="498"/>
      <c r="DB528" s="498"/>
      <c r="DC528" s="498"/>
      <c r="DD528" s="498"/>
      <c r="DE528" s="504"/>
      <c r="DF528" s="500"/>
      <c r="DI528" s="577"/>
      <c r="DJ528" s="767"/>
      <c r="DK528" s="579"/>
      <c r="DL528" s="580"/>
      <c r="DM528" s="581"/>
      <c r="DN528" s="585"/>
      <c r="DO528" s="1326"/>
      <c r="DP528" s="497"/>
      <c r="DQ528" s="497"/>
      <c r="DR528" s="498"/>
      <c r="DS528" s="498"/>
      <c r="DT528" s="498"/>
      <c r="DU528" s="498"/>
      <c r="DV528" s="504"/>
      <c r="DW528" s="500"/>
      <c r="DZ528" s="577"/>
      <c r="EA528" s="767"/>
      <c r="EB528" s="579"/>
      <c r="EC528" s="580"/>
      <c r="ED528" s="581"/>
      <c r="EE528" s="585"/>
      <c r="EF528" s="1326"/>
      <c r="EG528" s="497"/>
      <c r="EH528" s="497"/>
      <c r="EI528" s="498"/>
      <c r="EJ528" s="498"/>
      <c r="EK528" s="498"/>
      <c r="EL528" s="498"/>
      <c r="EM528" s="504"/>
      <c r="EN528" s="500"/>
      <c r="EQ528" s="665"/>
      <c r="ER528" s="666"/>
      <c r="ES528" s="667"/>
      <c r="ET528" s="668"/>
      <c r="EU528" s="669"/>
      <c r="EV528" s="691"/>
      <c r="EW528" s="1326"/>
      <c r="EX528" s="497" t="e">
        <f t="shared" ref="EX528:EX536" si="10830">IF(EXACT(VLOOKUP(EQ528,OFERTA_0,2,FALSE),ER528),1,0)</f>
        <v>#N/A</v>
      </c>
      <c r="EY528" s="497" t="e">
        <f t="shared" ref="EY528:EY536" si="10831">IF(EXACT(VLOOKUP(EQ528,OFERTA_0,3,FALSE),ES528),1,0)</f>
        <v>#N/A</v>
      </c>
      <c r="EZ528" s="498" t="e">
        <f t="shared" ref="EZ528:EZ536" si="10832">IF(EXACT(VLOOKUP(EQ528,OFERTA_0,4,FALSE),ET528),1,0)</f>
        <v>#N/A</v>
      </c>
      <c r="FA528" s="498">
        <f t="shared" ref="FA528:FA535" si="10833">IF(EU528=0,0,1)</f>
        <v>0</v>
      </c>
      <c r="FB528" s="498">
        <f t="shared" ref="FB528:FB535" si="10834">IF(EV528=0,0,1)</f>
        <v>0</v>
      </c>
      <c r="FC528" s="498" t="e">
        <f t="shared" ref="FC528:FC535" si="10835">PRODUCT(EX528:FB528)</f>
        <v>#N/A</v>
      </c>
      <c r="FD528" s="504">
        <f t="shared" ref="FD528:FD535" si="10836">ROUND(EV528,0)</f>
        <v>0</v>
      </c>
      <c r="FE528" s="500">
        <f t="shared" ref="FE528:FE535" si="10837">EV528-FD528</f>
        <v>0</v>
      </c>
      <c r="FH528" s="665"/>
      <c r="FI528" s="666"/>
      <c r="FJ528" s="667"/>
      <c r="FK528" s="668"/>
      <c r="FL528" s="669"/>
      <c r="FM528" s="691"/>
      <c r="FN528" s="1326"/>
      <c r="FO528" s="497" t="e">
        <f t="shared" ref="FO528:FO536" si="10838">IF(EXACT(VLOOKUP(FH528,OFERTA_0,2,FALSE),FI528),1,0)</f>
        <v>#N/A</v>
      </c>
      <c r="FP528" s="497" t="e">
        <f t="shared" ref="FP528:FP536" si="10839">IF(EXACT(VLOOKUP(FH528,OFERTA_0,3,FALSE),FJ528),1,0)</f>
        <v>#N/A</v>
      </c>
      <c r="FQ528" s="498" t="e">
        <f t="shared" ref="FQ528:FQ536" si="10840">IF(EXACT(VLOOKUP(FH528,OFERTA_0,4,FALSE),FK528),1,0)</f>
        <v>#N/A</v>
      </c>
      <c r="FR528" s="498">
        <f t="shared" ref="FR528:FR535" si="10841">IF(FL528=0,0,1)</f>
        <v>0</v>
      </c>
      <c r="FS528" s="498">
        <f t="shared" ref="FS528:FS535" si="10842">IF(FM528=0,0,1)</f>
        <v>0</v>
      </c>
      <c r="FT528" s="498" t="e">
        <f t="shared" ref="FT528:FT535" si="10843">PRODUCT(FO528:FS528)</f>
        <v>#N/A</v>
      </c>
      <c r="FU528" s="504">
        <f t="shared" ref="FU528:FU535" si="10844">ROUND(FM528,0)</f>
        <v>0</v>
      </c>
      <c r="FV528" s="500">
        <f t="shared" ref="FV528:FV535" si="10845">FM528-FU528</f>
        <v>0</v>
      </c>
      <c r="FY528" s="665"/>
      <c r="FZ528" s="666"/>
      <c r="GA528" s="667"/>
      <c r="GB528" s="668"/>
      <c r="GC528" s="669"/>
      <c r="GD528" s="691"/>
      <c r="GE528" s="1326"/>
      <c r="GF528" s="497" t="e">
        <f t="shared" ref="GF528:GF536" si="10846">IF(EXACT(VLOOKUP(FY528,OFERTA_0,2,FALSE),FZ528),1,0)</f>
        <v>#N/A</v>
      </c>
      <c r="GG528" s="497" t="e">
        <f t="shared" ref="GG528:GG536" si="10847">IF(EXACT(VLOOKUP(FY528,OFERTA_0,3,FALSE),GA528),1,0)</f>
        <v>#N/A</v>
      </c>
      <c r="GH528" s="498" t="e">
        <f t="shared" ref="GH528:GH536" si="10848">IF(EXACT(VLOOKUP(FY528,OFERTA_0,4,FALSE),GB528),1,0)</f>
        <v>#N/A</v>
      </c>
      <c r="GI528" s="498">
        <f t="shared" ref="GI528:GI535" si="10849">IF(GC528=0,0,1)</f>
        <v>0</v>
      </c>
      <c r="GJ528" s="498">
        <f t="shared" ref="GJ528:GJ535" si="10850">IF(GD528=0,0,1)</f>
        <v>0</v>
      </c>
      <c r="GK528" s="498" t="e">
        <f t="shared" ref="GK528:GK535" si="10851">PRODUCT(GF528:GJ528)</f>
        <v>#N/A</v>
      </c>
      <c r="GL528" s="504">
        <f t="shared" ref="GL528:GL535" si="10852">ROUND(GD528,0)</f>
        <v>0</v>
      </c>
      <c r="GM528" s="500">
        <f t="shared" ref="GM528:GM535" si="10853">GD528-GL528</f>
        <v>0</v>
      </c>
      <c r="GP528" s="665"/>
      <c r="GQ528" s="666"/>
      <c r="GR528" s="667"/>
      <c r="GS528" s="668"/>
      <c r="GT528" s="669"/>
      <c r="GU528" s="691"/>
      <c r="GV528" s="1326"/>
      <c r="GW528" s="497" t="e">
        <f t="shared" ref="GW528:GW536" si="10854">IF(EXACT(VLOOKUP(GP528,OFERTA_0,2,FALSE),GQ528),1,0)</f>
        <v>#N/A</v>
      </c>
      <c r="GX528" s="497" t="e">
        <f t="shared" ref="GX528:GX536" si="10855">IF(EXACT(VLOOKUP(GP528,OFERTA_0,3,FALSE),GR528),1,0)</f>
        <v>#N/A</v>
      </c>
      <c r="GY528" s="498" t="e">
        <f t="shared" ref="GY528:GY536" si="10856">IF(EXACT(VLOOKUP(GP528,OFERTA_0,4,FALSE),GS528),1,0)</f>
        <v>#N/A</v>
      </c>
      <c r="GZ528" s="498">
        <f t="shared" ref="GZ528:GZ535" si="10857">IF(GT528=0,0,1)</f>
        <v>0</v>
      </c>
      <c r="HA528" s="498">
        <f t="shared" ref="HA528:HA535" si="10858">IF(GU528=0,0,1)</f>
        <v>0</v>
      </c>
      <c r="HB528" s="498" t="e">
        <f t="shared" ref="HB528:HB535" si="10859">PRODUCT(GW528:HA528)</f>
        <v>#N/A</v>
      </c>
      <c r="HC528" s="504">
        <f t="shared" ref="HC528:HC535" si="10860">ROUND(GU528,0)</f>
        <v>0</v>
      </c>
      <c r="HD528" s="500">
        <f t="shared" ref="HD528:HD535" si="10861">GU528-HC528</f>
        <v>0</v>
      </c>
      <c r="HG528" s="665"/>
      <c r="HH528" s="666"/>
      <c r="HI528" s="667"/>
      <c r="HJ528" s="668"/>
      <c r="HK528" s="669"/>
      <c r="HL528" s="691"/>
      <c r="HM528" s="1326"/>
      <c r="HN528" s="497" t="e">
        <f t="shared" ref="HN528:HN536" si="10862">IF(EXACT(VLOOKUP(HG528,OFERTA_0,2,FALSE),HH528),1,0)</f>
        <v>#N/A</v>
      </c>
      <c r="HO528" s="497" t="e">
        <f t="shared" ref="HO528:HO536" si="10863">IF(EXACT(VLOOKUP(HG528,OFERTA_0,3,FALSE),HI528),1,0)</f>
        <v>#N/A</v>
      </c>
      <c r="HP528" s="498" t="e">
        <f t="shared" ref="HP528:HP536" si="10864">IF(EXACT(VLOOKUP(HG528,OFERTA_0,4,FALSE),HJ528),1,0)</f>
        <v>#N/A</v>
      </c>
      <c r="HQ528" s="498">
        <f t="shared" ref="HQ528:HQ535" si="10865">IF(HK528=0,0,1)</f>
        <v>0</v>
      </c>
      <c r="HR528" s="498">
        <f t="shared" ref="HR528:HR535" si="10866">IF(HL528=0,0,1)</f>
        <v>0</v>
      </c>
      <c r="HS528" s="498" t="e">
        <f t="shared" ref="HS528:HS535" si="10867">PRODUCT(HN528:HR528)</f>
        <v>#N/A</v>
      </c>
      <c r="HT528" s="504">
        <f t="shared" ref="HT528:HT535" si="10868">ROUND(HL528,0)</f>
        <v>0</v>
      </c>
      <c r="HU528" s="500">
        <f t="shared" ref="HU528:HU535" si="10869">HL528-HT528</f>
        <v>0</v>
      </c>
      <c r="HX528" s="665"/>
      <c r="HY528" s="666"/>
      <c r="HZ528" s="667"/>
      <c r="IA528" s="668"/>
      <c r="IB528" s="669"/>
      <c r="IC528" s="691"/>
      <c r="ID528" s="1326"/>
      <c r="IE528" s="497" t="e">
        <f t="shared" ref="IE528:IE536" si="10870">IF(EXACT(VLOOKUP(HX528,OFERTA_0,2,FALSE),HY528),1,0)</f>
        <v>#N/A</v>
      </c>
      <c r="IF528" s="497" t="e">
        <f t="shared" ref="IF528:IF536" si="10871">IF(EXACT(VLOOKUP(HX528,OFERTA_0,3,FALSE),HZ528),1,0)</f>
        <v>#N/A</v>
      </c>
      <c r="IG528" s="498" t="e">
        <f t="shared" ref="IG528:IG536" si="10872">IF(EXACT(VLOOKUP(HX528,OFERTA_0,4,FALSE),IA528),1,0)</f>
        <v>#N/A</v>
      </c>
      <c r="IH528" s="498">
        <f t="shared" ref="IH528:IH535" si="10873">IF(IB528=0,0,1)</f>
        <v>0</v>
      </c>
      <c r="II528" s="498">
        <f t="shared" ref="II528:II535" si="10874">IF(IC528=0,0,1)</f>
        <v>0</v>
      </c>
      <c r="IJ528" s="498" t="e">
        <f t="shared" ref="IJ528:IJ535" si="10875">PRODUCT(IE528:II528)</f>
        <v>#N/A</v>
      </c>
      <c r="IK528" s="504">
        <f t="shared" ref="IK528:IK535" si="10876">ROUND(IC528,0)</f>
        <v>0</v>
      </c>
      <c r="IL528" s="500">
        <f t="shared" ref="IL528:IL535" si="10877">IC528-IK528</f>
        <v>0</v>
      </c>
      <c r="IO528" s="665"/>
      <c r="IP528" s="666"/>
      <c r="IQ528" s="667"/>
      <c r="IR528" s="668"/>
      <c r="IS528" s="669"/>
      <c r="IT528" s="691"/>
      <c r="IU528" s="1326"/>
      <c r="IV528" s="497" t="e">
        <f t="shared" ref="IV528:IV536" si="10878">IF(EXACT(VLOOKUP(IO528,OFERTA_0,2,FALSE),IP528),1,0)</f>
        <v>#N/A</v>
      </c>
      <c r="IW528" s="497" t="e">
        <f t="shared" ref="IW528:IW536" si="10879">IF(EXACT(VLOOKUP(IO528,OFERTA_0,3,FALSE),IQ528),1,0)</f>
        <v>#N/A</v>
      </c>
      <c r="IX528" s="498" t="e">
        <f t="shared" ref="IX528:IX536" si="10880">IF(EXACT(VLOOKUP(IO528,OFERTA_0,4,FALSE),IR528),1,0)</f>
        <v>#N/A</v>
      </c>
      <c r="IY528" s="498">
        <f t="shared" ref="IY528:IY535" si="10881">IF(IS528=0,0,1)</f>
        <v>0</v>
      </c>
      <c r="IZ528" s="498">
        <f t="shared" ref="IZ528:IZ535" si="10882">IF(IT528=0,0,1)</f>
        <v>0</v>
      </c>
      <c r="JA528" s="498" t="e">
        <f t="shared" ref="JA528:JA535" si="10883">PRODUCT(IV528:IZ528)</f>
        <v>#N/A</v>
      </c>
      <c r="JB528" s="504">
        <f t="shared" ref="JB528:JB535" si="10884">ROUND(IT528,0)</f>
        <v>0</v>
      </c>
      <c r="JC528" s="500">
        <f t="shared" ref="JC528:JC535" si="10885">IT528-JB528</f>
        <v>0</v>
      </c>
      <c r="JF528" s="665"/>
      <c r="JG528" s="666"/>
      <c r="JH528" s="667"/>
      <c r="JI528" s="668"/>
      <c r="JJ528" s="669"/>
      <c r="JK528" s="691"/>
      <c r="JL528" s="1326"/>
      <c r="JM528" s="497" t="e">
        <f t="shared" ref="JM528:JM536" si="10886">IF(EXACT(VLOOKUP(JF528,OFERTA_0,2,FALSE),JG528),1,0)</f>
        <v>#N/A</v>
      </c>
      <c r="JN528" s="497" t="e">
        <f t="shared" ref="JN528:JN536" si="10887">IF(EXACT(VLOOKUP(JF528,OFERTA_0,3,FALSE),JH528),1,0)</f>
        <v>#N/A</v>
      </c>
      <c r="JO528" s="498" t="e">
        <f t="shared" ref="JO528:JO536" si="10888">IF(EXACT(VLOOKUP(JF528,OFERTA_0,4,FALSE),JI528),1,0)</f>
        <v>#N/A</v>
      </c>
      <c r="JP528" s="498">
        <f t="shared" ref="JP528:JP535" si="10889">IF(JJ528=0,0,1)</f>
        <v>0</v>
      </c>
      <c r="JQ528" s="498">
        <f t="shared" ref="JQ528:JQ535" si="10890">IF(JK528=0,0,1)</f>
        <v>0</v>
      </c>
      <c r="JR528" s="498" t="e">
        <f t="shared" ref="JR528:JR535" si="10891">PRODUCT(JM528:JQ528)</f>
        <v>#N/A</v>
      </c>
      <c r="JS528" s="504">
        <f t="shared" ref="JS528:JS535" si="10892">ROUND(JK528,0)</f>
        <v>0</v>
      </c>
      <c r="JT528" s="500">
        <f t="shared" ref="JT528:JT535" si="10893">JK528-JS528</f>
        <v>0</v>
      </c>
      <c r="JW528" s="665"/>
      <c r="JX528" s="666"/>
      <c r="JY528" s="667"/>
      <c r="JZ528" s="668"/>
      <c r="KA528" s="669"/>
      <c r="KB528" s="691"/>
      <c r="KC528" s="1326"/>
      <c r="KD528" s="497" t="e">
        <f t="shared" ref="KD528:KD536" si="10894">IF(EXACT(VLOOKUP(JW528,OFERTA_0,2,FALSE),JX528),1,0)</f>
        <v>#N/A</v>
      </c>
      <c r="KE528" s="497" t="e">
        <f t="shared" ref="KE528:KE536" si="10895">IF(EXACT(VLOOKUP(JW528,OFERTA_0,3,FALSE),JY528),1,0)</f>
        <v>#N/A</v>
      </c>
      <c r="KF528" s="498" t="e">
        <f t="shared" ref="KF528:KF536" si="10896">IF(EXACT(VLOOKUP(JW528,OFERTA_0,4,FALSE),JZ528),1,0)</f>
        <v>#N/A</v>
      </c>
      <c r="KG528" s="498">
        <f t="shared" ref="KG528:KG535" si="10897">IF(KA528=0,0,1)</f>
        <v>0</v>
      </c>
      <c r="KH528" s="498">
        <f t="shared" ref="KH528:KH535" si="10898">IF(KB528=0,0,1)</f>
        <v>0</v>
      </c>
      <c r="KI528" s="498" t="e">
        <f t="shared" ref="KI528:KI535" si="10899">PRODUCT(KD528:KH528)</f>
        <v>#N/A</v>
      </c>
      <c r="KJ528" s="504">
        <f t="shared" ref="KJ528:KJ535" si="10900">ROUND(KB528,0)</f>
        <v>0</v>
      </c>
      <c r="KK528" s="500">
        <f t="shared" ref="KK528:KK535" si="10901">KB528-KJ528</f>
        <v>0</v>
      </c>
      <c r="KN528" s="665"/>
      <c r="KO528" s="666"/>
      <c r="KP528" s="667"/>
      <c r="KQ528" s="668"/>
      <c r="KR528" s="669"/>
      <c r="KS528" s="691"/>
      <c r="KT528" s="1326"/>
      <c r="KU528" s="497" t="e">
        <f t="shared" ref="KU528:KU536" si="10902">IF(EXACT(VLOOKUP(KN528,OFERTA_0,2,FALSE),KO528),1,0)</f>
        <v>#N/A</v>
      </c>
      <c r="KV528" s="497" t="e">
        <f t="shared" ref="KV528:KV536" si="10903">IF(EXACT(VLOOKUP(KN528,OFERTA_0,3,FALSE),KP528),1,0)</f>
        <v>#N/A</v>
      </c>
      <c r="KW528" s="498" t="e">
        <f t="shared" ref="KW528:KW536" si="10904">IF(EXACT(VLOOKUP(KN528,OFERTA_0,4,FALSE),KQ528),1,0)</f>
        <v>#N/A</v>
      </c>
      <c r="KX528" s="498">
        <f t="shared" ref="KX528:KX535" si="10905">IF(KR528=0,0,1)</f>
        <v>0</v>
      </c>
      <c r="KY528" s="498">
        <f t="shared" ref="KY528:KY535" si="10906">IF(KS528=0,0,1)</f>
        <v>0</v>
      </c>
      <c r="KZ528" s="498" t="e">
        <f t="shared" ref="KZ528:KZ535" si="10907">PRODUCT(KU528:KY528)</f>
        <v>#N/A</v>
      </c>
      <c r="LA528" s="504">
        <f t="shared" ref="LA528:LA535" si="10908">ROUND(KS528,0)</f>
        <v>0</v>
      </c>
      <c r="LB528" s="500">
        <f t="shared" ref="LB528:LB535" si="10909">KS528-LA528</f>
        <v>0</v>
      </c>
      <c r="LE528" s="665"/>
      <c r="LF528" s="666"/>
      <c r="LG528" s="667"/>
      <c r="LH528" s="668"/>
      <c r="LI528" s="669"/>
      <c r="LJ528" s="691"/>
      <c r="LK528" s="1326"/>
      <c r="LL528" s="497" t="e">
        <f t="shared" ref="LL528:LL536" si="10910">IF(EXACT(VLOOKUP(LE528,OFERTA_0,2,FALSE),LF528),1,0)</f>
        <v>#N/A</v>
      </c>
      <c r="LM528" s="497" t="e">
        <f t="shared" ref="LM528:LM536" si="10911">IF(EXACT(VLOOKUP(LE528,OFERTA_0,3,FALSE),LG528),1,0)</f>
        <v>#N/A</v>
      </c>
      <c r="LN528" s="498" t="e">
        <f t="shared" ref="LN528:LN536" si="10912">IF(EXACT(VLOOKUP(LE528,OFERTA_0,4,FALSE),LH528),1,0)</f>
        <v>#N/A</v>
      </c>
      <c r="LO528" s="498">
        <f t="shared" ref="LO528:LO535" si="10913">IF(LI528=0,0,1)</f>
        <v>0</v>
      </c>
      <c r="LP528" s="498">
        <f t="shared" ref="LP528:LP535" si="10914">IF(LJ528=0,0,1)</f>
        <v>0</v>
      </c>
      <c r="LQ528" s="498" t="e">
        <f t="shared" ref="LQ528:LQ535" si="10915">PRODUCT(LL528:LP528)</f>
        <v>#N/A</v>
      </c>
      <c r="LR528" s="504">
        <f t="shared" ref="LR528:LR535" si="10916">ROUND(LJ528,0)</f>
        <v>0</v>
      </c>
      <c r="LS528" s="500">
        <f t="shared" ref="LS528:LS535" si="10917">LJ528-LR528</f>
        <v>0</v>
      </c>
      <c r="LV528" s="665"/>
      <c r="LW528" s="666"/>
      <c r="LX528" s="667"/>
      <c r="LY528" s="668"/>
      <c r="LZ528" s="669"/>
      <c r="MA528" s="691"/>
      <c r="MB528" s="1326"/>
      <c r="MC528" s="497" t="e">
        <f t="shared" ref="MC528:MC536" si="10918">IF(EXACT(VLOOKUP(LV528,OFERTA_0,2,FALSE),LW528),1,0)</f>
        <v>#N/A</v>
      </c>
      <c r="MD528" s="497" t="e">
        <f t="shared" ref="MD528:MD536" si="10919">IF(EXACT(VLOOKUP(LV528,OFERTA_0,3,FALSE),LX528),1,0)</f>
        <v>#N/A</v>
      </c>
      <c r="ME528" s="498" t="e">
        <f t="shared" ref="ME528:ME536" si="10920">IF(EXACT(VLOOKUP(LV528,OFERTA_0,4,FALSE),LY528),1,0)</f>
        <v>#N/A</v>
      </c>
      <c r="MF528" s="498">
        <f t="shared" ref="MF528:MF535" si="10921">IF(LZ528=0,0,1)</f>
        <v>0</v>
      </c>
      <c r="MG528" s="498">
        <f t="shared" ref="MG528:MG535" si="10922">IF(MA528=0,0,1)</f>
        <v>0</v>
      </c>
      <c r="MH528" s="498" t="e">
        <f t="shared" ref="MH528:MH535" si="10923">PRODUCT(MC528:MG528)</f>
        <v>#N/A</v>
      </c>
      <c r="MI528" s="504">
        <f t="shared" ref="MI528:MI535" si="10924">ROUND(MA528,0)</f>
        <v>0</v>
      </c>
      <c r="MJ528" s="500">
        <f t="shared" ref="MJ528:MJ535" si="10925">MA528-MI528</f>
        <v>0</v>
      </c>
      <c r="MM528" s="665"/>
      <c r="MN528" s="666"/>
      <c r="MO528" s="667"/>
      <c r="MP528" s="668"/>
      <c r="MQ528" s="669"/>
      <c r="MR528" s="691"/>
      <c r="MS528" s="1326"/>
      <c r="MT528" s="497" t="e">
        <f t="shared" ref="MT528:MT536" si="10926">IF(EXACT(VLOOKUP(MM528,OFERTA_0,2,FALSE),MN528),1,0)</f>
        <v>#N/A</v>
      </c>
      <c r="MU528" s="497" t="e">
        <f t="shared" ref="MU528:MU536" si="10927">IF(EXACT(VLOOKUP(MM528,OFERTA_0,3,FALSE),MO528),1,0)</f>
        <v>#N/A</v>
      </c>
      <c r="MV528" s="498" t="e">
        <f t="shared" ref="MV528:MV536" si="10928">IF(EXACT(VLOOKUP(MM528,OFERTA_0,4,FALSE),MP528),1,0)</f>
        <v>#N/A</v>
      </c>
      <c r="MW528" s="498">
        <f t="shared" ref="MW528:MW535" si="10929">IF(MQ528=0,0,1)</f>
        <v>0</v>
      </c>
      <c r="MX528" s="498">
        <f t="shared" ref="MX528:MX535" si="10930">IF(MR528=0,0,1)</f>
        <v>0</v>
      </c>
      <c r="MY528" s="498" t="e">
        <f t="shared" ref="MY528:MY535" si="10931">PRODUCT(MT528:MX528)</f>
        <v>#N/A</v>
      </c>
      <c r="MZ528" s="504">
        <f t="shared" ref="MZ528:MZ535" si="10932">ROUND(MR528,0)</f>
        <v>0</v>
      </c>
      <c r="NA528" s="500">
        <f t="shared" ref="NA528:NA535" si="10933">MR528-MZ528</f>
        <v>0</v>
      </c>
      <c r="ND528" s="665"/>
      <c r="NE528" s="666"/>
      <c r="NF528" s="667"/>
      <c r="NG528" s="668"/>
      <c r="NH528" s="669"/>
      <c r="NI528" s="691"/>
      <c r="NJ528" s="1326"/>
      <c r="NK528" s="497" t="e">
        <f t="shared" ref="NK528:NK536" si="10934">IF(EXACT(VLOOKUP(ND528,OFERTA_0,2,FALSE),NE528),1,0)</f>
        <v>#N/A</v>
      </c>
      <c r="NL528" s="497" t="e">
        <f t="shared" ref="NL528:NL536" si="10935">IF(EXACT(VLOOKUP(ND528,OFERTA_0,3,FALSE),NF528),1,0)</f>
        <v>#N/A</v>
      </c>
      <c r="NM528" s="498" t="e">
        <f t="shared" ref="NM528:NM536" si="10936">IF(EXACT(VLOOKUP(ND528,OFERTA_0,4,FALSE),NG528),1,0)</f>
        <v>#N/A</v>
      </c>
      <c r="NN528" s="498">
        <f t="shared" ref="NN528:NN535" si="10937">IF(NH528=0,0,1)</f>
        <v>0</v>
      </c>
      <c r="NO528" s="498">
        <f t="shared" ref="NO528:NO535" si="10938">IF(NI528=0,0,1)</f>
        <v>0</v>
      </c>
      <c r="NP528" s="498" t="e">
        <f t="shared" ref="NP528:NP535" si="10939">PRODUCT(NK528:NO528)</f>
        <v>#N/A</v>
      </c>
      <c r="NQ528" s="504">
        <f t="shared" ref="NQ528:NQ535" si="10940">ROUND(NI528,0)</f>
        <v>0</v>
      </c>
      <c r="NR528" s="500">
        <f t="shared" ref="NR528:NR535" si="10941">NI528-NQ528</f>
        <v>0</v>
      </c>
      <c r="NU528" s="665"/>
      <c r="NV528" s="666"/>
      <c r="NW528" s="667"/>
      <c r="NX528" s="668"/>
      <c r="NY528" s="669"/>
      <c r="NZ528" s="691"/>
      <c r="OA528" s="1326"/>
      <c r="OB528" s="497" t="e">
        <f t="shared" ref="OB528:OB536" si="10942">IF(EXACT(VLOOKUP(NU528,OFERTA_0,2,FALSE),NV528),1,0)</f>
        <v>#N/A</v>
      </c>
      <c r="OC528" s="497" t="e">
        <f t="shared" ref="OC528:OC536" si="10943">IF(EXACT(VLOOKUP(NU528,OFERTA_0,3,FALSE),NW528),1,0)</f>
        <v>#N/A</v>
      </c>
      <c r="OD528" s="498" t="e">
        <f t="shared" ref="OD528:OD536" si="10944">IF(EXACT(VLOOKUP(NU528,OFERTA_0,4,FALSE),NX528),1,0)</f>
        <v>#N/A</v>
      </c>
      <c r="OE528" s="498">
        <f t="shared" ref="OE528:OE535" si="10945">IF(NY528=0,0,1)</f>
        <v>0</v>
      </c>
      <c r="OF528" s="498">
        <f t="shared" ref="OF528:OF535" si="10946">IF(NZ528=0,0,1)</f>
        <v>0</v>
      </c>
      <c r="OG528" s="498" t="e">
        <f t="shared" ref="OG528:OG535" si="10947">PRODUCT(OB528:OF528)</f>
        <v>#N/A</v>
      </c>
      <c r="OH528" s="504">
        <f t="shared" ref="OH528:OH535" si="10948">ROUND(NZ528,0)</f>
        <v>0</v>
      </c>
      <c r="OI528" s="500">
        <f t="shared" ref="OI528:OI535" si="10949">NZ528-OH528</f>
        <v>0</v>
      </c>
      <c r="OL528" s="665"/>
      <c r="OM528" s="666"/>
      <c r="ON528" s="667"/>
      <c r="OO528" s="668"/>
      <c r="OP528" s="669"/>
      <c r="OQ528" s="691"/>
      <c r="OR528" s="1326"/>
      <c r="OS528" s="497" t="e">
        <f t="shared" ref="OS528:OS536" si="10950">IF(EXACT(VLOOKUP(OL528,OFERTA_0,2,FALSE),OM528),1,0)</f>
        <v>#N/A</v>
      </c>
      <c r="OT528" s="497" t="e">
        <f t="shared" ref="OT528:OT536" si="10951">IF(EXACT(VLOOKUP(OL528,OFERTA_0,3,FALSE),ON528),1,0)</f>
        <v>#N/A</v>
      </c>
      <c r="OU528" s="498" t="e">
        <f t="shared" ref="OU528:OU536" si="10952">IF(EXACT(VLOOKUP(OL528,OFERTA_0,4,FALSE),OO528),1,0)</f>
        <v>#N/A</v>
      </c>
      <c r="OV528" s="498">
        <f t="shared" ref="OV528:OV535" si="10953">IF(OP528=0,0,1)</f>
        <v>0</v>
      </c>
      <c r="OW528" s="498">
        <f t="shared" ref="OW528:OW535" si="10954">IF(OQ528=0,0,1)</f>
        <v>0</v>
      </c>
      <c r="OX528" s="498" t="e">
        <f t="shared" ref="OX528:OX535" si="10955">PRODUCT(OS528:OW528)</f>
        <v>#N/A</v>
      </c>
      <c r="OY528" s="504">
        <f t="shared" ref="OY528:OY535" si="10956">ROUND(OQ528,0)</f>
        <v>0</v>
      </c>
      <c r="OZ528" s="500">
        <f t="shared" ref="OZ528:OZ535" si="10957">OQ528-OY528</f>
        <v>0</v>
      </c>
      <c r="PC528" s="665"/>
      <c r="PD528" s="666"/>
      <c r="PE528" s="667"/>
      <c r="PF528" s="668"/>
      <c r="PG528" s="669"/>
      <c r="PH528" s="691"/>
      <c r="PI528" s="1326"/>
      <c r="PJ528" s="497" t="e">
        <f t="shared" ref="PJ528:PJ536" si="10958">IF(EXACT(VLOOKUP(PC528,OFERTA_0,2,FALSE),PD528),1,0)</f>
        <v>#N/A</v>
      </c>
      <c r="PK528" s="497" t="e">
        <f t="shared" ref="PK528:PK536" si="10959">IF(EXACT(VLOOKUP(PC528,OFERTA_0,3,FALSE),PE528),1,0)</f>
        <v>#N/A</v>
      </c>
      <c r="PL528" s="498" t="e">
        <f t="shared" ref="PL528:PL536" si="10960">IF(EXACT(VLOOKUP(PC528,OFERTA_0,4,FALSE),PF528),1,0)</f>
        <v>#N/A</v>
      </c>
      <c r="PM528" s="498">
        <f t="shared" ref="PM528:PM535" si="10961">IF(PG528=0,0,1)</f>
        <v>0</v>
      </c>
      <c r="PN528" s="498">
        <f t="shared" ref="PN528:PN535" si="10962">IF(PH528=0,0,1)</f>
        <v>0</v>
      </c>
      <c r="PO528" s="498" t="e">
        <f t="shared" ref="PO528:PO535" si="10963">PRODUCT(PJ528:PN528)</f>
        <v>#N/A</v>
      </c>
      <c r="PP528" s="504">
        <f t="shared" ref="PP528:PP535" si="10964">ROUND(PH528,0)</f>
        <v>0</v>
      </c>
      <c r="PQ528" s="500">
        <f t="shared" ref="PQ528:PQ535" si="10965">PH528-PP528</f>
        <v>0</v>
      </c>
      <c r="PT528" s="665"/>
      <c r="PU528" s="666"/>
      <c r="PV528" s="667"/>
      <c r="PW528" s="668"/>
      <c r="PX528" s="669"/>
      <c r="PY528" s="691"/>
      <c r="PZ528" s="1326"/>
      <c r="QA528" s="497" t="e">
        <f t="shared" ref="QA528:QA536" si="10966">IF(EXACT(VLOOKUP(PT528,OFERTA_0,2,FALSE),PU528),1,0)</f>
        <v>#N/A</v>
      </c>
      <c r="QB528" s="497" t="e">
        <f t="shared" ref="QB528:QB536" si="10967">IF(EXACT(VLOOKUP(PT528,OFERTA_0,3,FALSE),PV528),1,0)</f>
        <v>#N/A</v>
      </c>
      <c r="QC528" s="498" t="e">
        <f t="shared" ref="QC528:QC536" si="10968">IF(EXACT(VLOOKUP(PT528,OFERTA_0,4,FALSE),PW528),1,0)</f>
        <v>#N/A</v>
      </c>
      <c r="QD528" s="498">
        <f t="shared" ref="QD528:QD535" si="10969">IF(PX528=0,0,1)</f>
        <v>0</v>
      </c>
      <c r="QE528" s="498">
        <f t="shared" ref="QE528:QE535" si="10970">IF(PY528=0,0,1)</f>
        <v>0</v>
      </c>
      <c r="QF528" s="498" t="e">
        <f t="shared" ref="QF528:QF535" si="10971">PRODUCT(QA528:QE528)</f>
        <v>#N/A</v>
      </c>
      <c r="QG528" s="504">
        <f t="shared" ref="QG528:QG535" si="10972">ROUND(PY528,0)</f>
        <v>0</v>
      </c>
      <c r="QH528" s="500">
        <f t="shared" ref="QH528:QH535" si="10973">PY528-QG528</f>
        <v>0</v>
      </c>
      <c r="QK528" s="665"/>
      <c r="QL528" s="666"/>
      <c r="QM528" s="667"/>
      <c r="QN528" s="668"/>
      <c r="QO528" s="669"/>
      <c r="QP528" s="691"/>
      <c r="QQ528" s="1326"/>
      <c r="QR528" s="497" t="e">
        <f t="shared" ref="QR528:QR536" si="10974">IF(EXACT(VLOOKUP(QK528,OFERTA_0,2,FALSE),QL528),1,0)</f>
        <v>#N/A</v>
      </c>
      <c r="QS528" s="497" t="e">
        <f t="shared" ref="QS528:QS536" si="10975">IF(EXACT(VLOOKUP(QK528,OFERTA_0,3,FALSE),QM528),1,0)</f>
        <v>#N/A</v>
      </c>
      <c r="QT528" s="498" t="e">
        <f t="shared" ref="QT528:QT536" si="10976">IF(EXACT(VLOOKUP(QK528,OFERTA_0,4,FALSE),QN528),1,0)</f>
        <v>#N/A</v>
      </c>
      <c r="QU528" s="498">
        <f t="shared" ref="QU528:QU535" si="10977">IF(QO528=0,0,1)</f>
        <v>0</v>
      </c>
      <c r="QV528" s="498">
        <f t="shared" ref="QV528:QV535" si="10978">IF(QP528=0,0,1)</f>
        <v>0</v>
      </c>
      <c r="QW528" s="498" t="e">
        <f t="shared" ref="QW528:QW535" si="10979">PRODUCT(QR528:QV528)</f>
        <v>#N/A</v>
      </c>
      <c r="QX528" s="504">
        <f t="shared" ref="QX528:QX535" si="10980">ROUND(QP528,0)</f>
        <v>0</v>
      </c>
      <c r="QY528" s="500">
        <f t="shared" ref="QY528:QY535" si="10981">QP528-QX528</f>
        <v>0</v>
      </c>
      <c r="RB528" s="428"/>
      <c r="RC528" s="436"/>
      <c r="RD528" s="440"/>
      <c r="RE528" s="406"/>
      <c r="RF528" s="438"/>
      <c r="RG528" s="439"/>
      <c r="RH528" s="439"/>
      <c r="RI528" s="497"/>
      <c r="RJ528" s="497"/>
      <c r="RK528" s="501"/>
      <c r="RL528" s="501"/>
      <c r="RM528" s="501"/>
      <c r="RN528" s="501"/>
      <c r="RO528" s="505"/>
      <c r="RP528" s="503"/>
      <c r="RS528" s="428"/>
      <c r="RT528" s="436"/>
      <c r="RU528" s="440"/>
      <c r="RV528" s="406"/>
      <c r="RW528" s="438"/>
      <c r="RX528" s="439"/>
      <c r="RY528" s="439"/>
      <c r="RZ528" s="497"/>
      <c r="SA528" s="497"/>
      <c r="SB528" s="501"/>
      <c r="SC528" s="501"/>
      <c r="SD528" s="501"/>
      <c r="SE528" s="501"/>
      <c r="SF528" s="505"/>
      <c r="SG528" s="503"/>
      <c r="SJ528" s="428"/>
      <c r="SK528" s="436"/>
      <c r="SL528" s="440"/>
      <c r="SM528" s="406"/>
      <c r="SN528" s="438"/>
      <c r="SO528" s="439"/>
      <c r="SP528" s="439"/>
      <c r="SQ528" s="497"/>
      <c r="SR528" s="497"/>
      <c r="SS528" s="501"/>
      <c r="ST528" s="501"/>
      <c r="SU528" s="501"/>
      <c r="SV528" s="501"/>
      <c r="SW528" s="505"/>
      <c r="SX528" s="503"/>
    </row>
    <row r="529" spans="2:518" ht="18.75" hidden="1" customHeight="1" thickTop="1" thickBot="1">
      <c r="B529" s="577"/>
      <c r="C529" s="578"/>
      <c r="D529" s="579"/>
      <c r="E529" s="580"/>
      <c r="F529" s="581"/>
      <c r="G529" s="585"/>
      <c r="H529" s="595"/>
      <c r="K529" s="577"/>
      <c r="L529" s="767"/>
      <c r="M529" s="579"/>
      <c r="N529" s="580"/>
      <c r="O529" s="581"/>
      <c r="P529" s="585"/>
      <c r="Q529" s="1326"/>
      <c r="R529" s="497"/>
      <c r="S529" s="497"/>
      <c r="T529" s="498"/>
      <c r="U529" s="498"/>
      <c r="V529" s="498"/>
      <c r="W529" s="498"/>
      <c r="X529" s="504"/>
      <c r="Y529" s="500"/>
      <c r="Z529" s="486"/>
      <c r="AA529" s="486"/>
      <c r="AB529" s="577"/>
      <c r="AC529" s="767"/>
      <c r="AD529" s="579"/>
      <c r="AE529" s="580"/>
      <c r="AF529" s="581"/>
      <c r="AG529" s="585"/>
      <c r="AH529" s="1326"/>
      <c r="AI529" s="497"/>
      <c r="AJ529" s="497"/>
      <c r="AK529" s="498"/>
      <c r="AL529" s="498"/>
      <c r="AM529" s="498"/>
      <c r="AN529" s="498"/>
      <c r="AO529" s="504"/>
      <c r="AP529" s="500"/>
      <c r="AQ529" s="486"/>
      <c r="AR529" s="486"/>
      <c r="AS529" s="577"/>
      <c r="AT529" s="767"/>
      <c r="AU529" s="579"/>
      <c r="AV529" s="580"/>
      <c r="AW529" s="581"/>
      <c r="AX529" s="585"/>
      <c r="AY529" s="1326"/>
      <c r="AZ529" s="497"/>
      <c r="BA529" s="497"/>
      <c r="BB529" s="498"/>
      <c r="BC529" s="498"/>
      <c r="BD529" s="498"/>
      <c r="BE529" s="498"/>
      <c r="BF529" s="504"/>
      <c r="BG529" s="500"/>
      <c r="BJ529" s="577"/>
      <c r="BK529" s="767"/>
      <c r="BL529" s="579"/>
      <c r="BM529" s="580"/>
      <c r="BN529" s="581"/>
      <c r="BO529" s="585"/>
      <c r="BP529" s="1326"/>
      <c r="BQ529" s="497"/>
      <c r="BR529" s="497"/>
      <c r="BS529" s="498"/>
      <c r="BT529" s="498"/>
      <c r="BU529" s="498"/>
      <c r="BV529" s="498"/>
      <c r="BW529" s="504"/>
      <c r="BX529" s="500"/>
      <c r="CA529" s="577"/>
      <c r="CB529" s="767"/>
      <c r="CC529" s="579"/>
      <c r="CD529" s="580"/>
      <c r="CE529" s="581"/>
      <c r="CF529" s="585"/>
      <c r="CG529" s="1326"/>
      <c r="CH529" s="497"/>
      <c r="CI529" s="497"/>
      <c r="CJ529" s="498"/>
      <c r="CK529" s="498"/>
      <c r="CL529" s="498"/>
      <c r="CM529" s="498"/>
      <c r="CN529" s="504"/>
      <c r="CO529" s="500"/>
      <c r="CR529" s="577"/>
      <c r="CS529" s="767"/>
      <c r="CT529" s="579"/>
      <c r="CU529" s="580"/>
      <c r="CV529" s="581"/>
      <c r="CW529" s="585"/>
      <c r="CX529" s="1326"/>
      <c r="CY529" s="497"/>
      <c r="CZ529" s="497"/>
      <c r="DA529" s="498"/>
      <c r="DB529" s="498"/>
      <c r="DC529" s="498"/>
      <c r="DD529" s="498"/>
      <c r="DE529" s="504"/>
      <c r="DF529" s="500"/>
      <c r="DI529" s="577"/>
      <c r="DJ529" s="767"/>
      <c r="DK529" s="579"/>
      <c r="DL529" s="580"/>
      <c r="DM529" s="581"/>
      <c r="DN529" s="585"/>
      <c r="DO529" s="1326"/>
      <c r="DP529" s="497"/>
      <c r="DQ529" s="497"/>
      <c r="DR529" s="498"/>
      <c r="DS529" s="498"/>
      <c r="DT529" s="498"/>
      <c r="DU529" s="498"/>
      <c r="DV529" s="504"/>
      <c r="DW529" s="500"/>
      <c r="DZ529" s="577"/>
      <c r="EA529" s="767"/>
      <c r="EB529" s="579"/>
      <c r="EC529" s="580"/>
      <c r="ED529" s="581"/>
      <c r="EE529" s="585"/>
      <c r="EF529" s="1326"/>
      <c r="EG529" s="497"/>
      <c r="EH529" s="497"/>
      <c r="EI529" s="498"/>
      <c r="EJ529" s="498"/>
      <c r="EK529" s="498"/>
      <c r="EL529" s="498"/>
      <c r="EM529" s="504"/>
      <c r="EN529" s="500"/>
      <c r="EQ529" s="665"/>
      <c r="ER529" s="666"/>
      <c r="ES529" s="667"/>
      <c r="ET529" s="668"/>
      <c r="EU529" s="669"/>
      <c r="EV529" s="691"/>
      <c r="EW529" s="1326"/>
      <c r="EX529" s="497" t="e">
        <f t="shared" si="10830"/>
        <v>#N/A</v>
      </c>
      <c r="EY529" s="497" t="e">
        <f t="shared" si="10831"/>
        <v>#N/A</v>
      </c>
      <c r="EZ529" s="498" t="e">
        <f t="shared" si="10832"/>
        <v>#N/A</v>
      </c>
      <c r="FA529" s="498">
        <f t="shared" si="10833"/>
        <v>0</v>
      </c>
      <c r="FB529" s="498">
        <f t="shared" si="10834"/>
        <v>0</v>
      </c>
      <c r="FC529" s="498" t="e">
        <f t="shared" si="10835"/>
        <v>#N/A</v>
      </c>
      <c r="FD529" s="504">
        <f t="shared" si="10836"/>
        <v>0</v>
      </c>
      <c r="FE529" s="500">
        <f t="shared" si="10837"/>
        <v>0</v>
      </c>
      <c r="FH529" s="665"/>
      <c r="FI529" s="666"/>
      <c r="FJ529" s="667"/>
      <c r="FK529" s="668"/>
      <c r="FL529" s="669"/>
      <c r="FM529" s="691"/>
      <c r="FN529" s="1326"/>
      <c r="FO529" s="497" t="e">
        <f t="shared" si="10838"/>
        <v>#N/A</v>
      </c>
      <c r="FP529" s="497" t="e">
        <f t="shared" si="10839"/>
        <v>#N/A</v>
      </c>
      <c r="FQ529" s="498" t="e">
        <f t="shared" si="10840"/>
        <v>#N/A</v>
      </c>
      <c r="FR529" s="498">
        <f t="shared" si="10841"/>
        <v>0</v>
      </c>
      <c r="FS529" s="498">
        <f t="shared" si="10842"/>
        <v>0</v>
      </c>
      <c r="FT529" s="498" t="e">
        <f t="shared" si="10843"/>
        <v>#N/A</v>
      </c>
      <c r="FU529" s="504">
        <f t="shared" si="10844"/>
        <v>0</v>
      </c>
      <c r="FV529" s="500">
        <f t="shared" si="10845"/>
        <v>0</v>
      </c>
      <c r="FY529" s="665"/>
      <c r="FZ529" s="666"/>
      <c r="GA529" s="667"/>
      <c r="GB529" s="668"/>
      <c r="GC529" s="669"/>
      <c r="GD529" s="691"/>
      <c r="GE529" s="1326"/>
      <c r="GF529" s="497" t="e">
        <f t="shared" si="10846"/>
        <v>#N/A</v>
      </c>
      <c r="GG529" s="497" t="e">
        <f t="shared" si="10847"/>
        <v>#N/A</v>
      </c>
      <c r="GH529" s="498" t="e">
        <f t="shared" si="10848"/>
        <v>#N/A</v>
      </c>
      <c r="GI529" s="498">
        <f t="shared" si="10849"/>
        <v>0</v>
      </c>
      <c r="GJ529" s="498">
        <f t="shared" si="10850"/>
        <v>0</v>
      </c>
      <c r="GK529" s="498" t="e">
        <f t="shared" si="10851"/>
        <v>#N/A</v>
      </c>
      <c r="GL529" s="504">
        <f t="shared" si="10852"/>
        <v>0</v>
      </c>
      <c r="GM529" s="500">
        <f t="shared" si="10853"/>
        <v>0</v>
      </c>
      <c r="GP529" s="665"/>
      <c r="GQ529" s="666"/>
      <c r="GR529" s="667"/>
      <c r="GS529" s="668"/>
      <c r="GT529" s="669"/>
      <c r="GU529" s="691"/>
      <c r="GV529" s="1326"/>
      <c r="GW529" s="497" t="e">
        <f t="shared" si="10854"/>
        <v>#N/A</v>
      </c>
      <c r="GX529" s="497" t="e">
        <f t="shared" si="10855"/>
        <v>#N/A</v>
      </c>
      <c r="GY529" s="498" t="e">
        <f t="shared" si="10856"/>
        <v>#N/A</v>
      </c>
      <c r="GZ529" s="498">
        <f t="shared" si="10857"/>
        <v>0</v>
      </c>
      <c r="HA529" s="498">
        <f t="shared" si="10858"/>
        <v>0</v>
      </c>
      <c r="HB529" s="498" t="e">
        <f t="shared" si="10859"/>
        <v>#N/A</v>
      </c>
      <c r="HC529" s="504">
        <f t="shared" si="10860"/>
        <v>0</v>
      </c>
      <c r="HD529" s="500">
        <f t="shared" si="10861"/>
        <v>0</v>
      </c>
      <c r="HG529" s="665"/>
      <c r="HH529" s="666"/>
      <c r="HI529" s="667"/>
      <c r="HJ529" s="668"/>
      <c r="HK529" s="669"/>
      <c r="HL529" s="691"/>
      <c r="HM529" s="1326"/>
      <c r="HN529" s="497" t="e">
        <f t="shared" si="10862"/>
        <v>#N/A</v>
      </c>
      <c r="HO529" s="497" t="e">
        <f t="shared" si="10863"/>
        <v>#N/A</v>
      </c>
      <c r="HP529" s="498" t="e">
        <f t="shared" si="10864"/>
        <v>#N/A</v>
      </c>
      <c r="HQ529" s="498">
        <f t="shared" si="10865"/>
        <v>0</v>
      </c>
      <c r="HR529" s="498">
        <f t="shared" si="10866"/>
        <v>0</v>
      </c>
      <c r="HS529" s="498" t="e">
        <f t="shared" si="10867"/>
        <v>#N/A</v>
      </c>
      <c r="HT529" s="504">
        <f t="shared" si="10868"/>
        <v>0</v>
      </c>
      <c r="HU529" s="500">
        <f t="shared" si="10869"/>
        <v>0</v>
      </c>
      <c r="HX529" s="665"/>
      <c r="HY529" s="666"/>
      <c r="HZ529" s="667"/>
      <c r="IA529" s="668"/>
      <c r="IB529" s="669"/>
      <c r="IC529" s="691"/>
      <c r="ID529" s="1326"/>
      <c r="IE529" s="497" t="e">
        <f t="shared" si="10870"/>
        <v>#N/A</v>
      </c>
      <c r="IF529" s="497" t="e">
        <f t="shared" si="10871"/>
        <v>#N/A</v>
      </c>
      <c r="IG529" s="498" t="e">
        <f t="shared" si="10872"/>
        <v>#N/A</v>
      </c>
      <c r="IH529" s="498">
        <f t="shared" si="10873"/>
        <v>0</v>
      </c>
      <c r="II529" s="498">
        <f t="shared" si="10874"/>
        <v>0</v>
      </c>
      <c r="IJ529" s="498" t="e">
        <f t="shared" si="10875"/>
        <v>#N/A</v>
      </c>
      <c r="IK529" s="504">
        <f t="shared" si="10876"/>
        <v>0</v>
      </c>
      <c r="IL529" s="500">
        <f t="shared" si="10877"/>
        <v>0</v>
      </c>
      <c r="IO529" s="665"/>
      <c r="IP529" s="666"/>
      <c r="IQ529" s="667"/>
      <c r="IR529" s="668"/>
      <c r="IS529" s="669"/>
      <c r="IT529" s="691"/>
      <c r="IU529" s="1326"/>
      <c r="IV529" s="497" t="e">
        <f t="shared" si="10878"/>
        <v>#N/A</v>
      </c>
      <c r="IW529" s="497" t="e">
        <f t="shared" si="10879"/>
        <v>#N/A</v>
      </c>
      <c r="IX529" s="498" t="e">
        <f t="shared" si="10880"/>
        <v>#N/A</v>
      </c>
      <c r="IY529" s="498">
        <f t="shared" si="10881"/>
        <v>0</v>
      </c>
      <c r="IZ529" s="498">
        <f t="shared" si="10882"/>
        <v>0</v>
      </c>
      <c r="JA529" s="498" t="e">
        <f t="shared" si="10883"/>
        <v>#N/A</v>
      </c>
      <c r="JB529" s="504">
        <f t="shared" si="10884"/>
        <v>0</v>
      </c>
      <c r="JC529" s="500">
        <f t="shared" si="10885"/>
        <v>0</v>
      </c>
      <c r="JF529" s="665"/>
      <c r="JG529" s="666"/>
      <c r="JH529" s="667"/>
      <c r="JI529" s="668"/>
      <c r="JJ529" s="669"/>
      <c r="JK529" s="691"/>
      <c r="JL529" s="1326"/>
      <c r="JM529" s="497" t="e">
        <f t="shared" si="10886"/>
        <v>#N/A</v>
      </c>
      <c r="JN529" s="497" t="e">
        <f t="shared" si="10887"/>
        <v>#N/A</v>
      </c>
      <c r="JO529" s="498" t="e">
        <f t="shared" si="10888"/>
        <v>#N/A</v>
      </c>
      <c r="JP529" s="498">
        <f t="shared" si="10889"/>
        <v>0</v>
      </c>
      <c r="JQ529" s="498">
        <f t="shared" si="10890"/>
        <v>0</v>
      </c>
      <c r="JR529" s="498" t="e">
        <f t="shared" si="10891"/>
        <v>#N/A</v>
      </c>
      <c r="JS529" s="504">
        <f t="shared" si="10892"/>
        <v>0</v>
      </c>
      <c r="JT529" s="500">
        <f t="shared" si="10893"/>
        <v>0</v>
      </c>
      <c r="JW529" s="665"/>
      <c r="JX529" s="666"/>
      <c r="JY529" s="667"/>
      <c r="JZ529" s="668"/>
      <c r="KA529" s="669"/>
      <c r="KB529" s="691"/>
      <c r="KC529" s="1326"/>
      <c r="KD529" s="497" t="e">
        <f t="shared" si="10894"/>
        <v>#N/A</v>
      </c>
      <c r="KE529" s="497" t="e">
        <f t="shared" si="10895"/>
        <v>#N/A</v>
      </c>
      <c r="KF529" s="498" t="e">
        <f t="shared" si="10896"/>
        <v>#N/A</v>
      </c>
      <c r="KG529" s="498">
        <f t="shared" si="10897"/>
        <v>0</v>
      </c>
      <c r="KH529" s="498">
        <f t="shared" si="10898"/>
        <v>0</v>
      </c>
      <c r="KI529" s="498" t="e">
        <f t="shared" si="10899"/>
        <v>#N/A</v>
      </c>
      <c r="KJ529" s="504">
        <f t="shared" si="10900"/>
        <v>0</v>
      </c>
      <c r="KK529" s="500">
        <f t="shared" si="10901"/>
        <v>0</v>
      </c>
      <c r="KN529" s="665"/>
      <c r="KO529" s="666"/>
      <c r="KP529" s="667"/>
      <c r="KQ529" s="668"/>
      <c r="KR529" s="669"/>
      <c r="KS529" s="691"/>
      <c r="KT529" s="1326"/>
      <c r="KU529" s="497" t="e">
        <f t="shared" si="10902"/>
        <v>#N/A</v>
      </c>
      <c r="KV529" s="497" t="e">
        <f t="shared" si="10903"/>
        <v>#N/A</v>
      </c>
      <c r="KW529" s="498" t="e">
        <f t="shared" si="10904"/>
        <v>#N/A</v>
      </c>
      <c r="KX529" s="498">
        <f t="shared" si="10905"/>
        <v>0</v>
      </c>
      <c r="KY529" s="498">
        <f t="shared" si="10906"/>
        <v>0</v>
      </c>
      <c r="KZ529" s="498" t="e">
        <f t="shared" si="10907"/>
        <v>#N/A</v>
      </c>
      <c r="LA529" s="504">
        <f t="shared" si="10908"/>
        <v>0</v>
      </c>
      <c r="LB529" s="500">
        <f t="shared" si="10909"/>
        <v>0</v>
      </c>
      <c r="LE529" s="665"/>
      <c r="LF529" s="666"/>
      <c r="LG529" s="667"/>
      <c r="LH529" s="668"/>
      <c r="LI529" s="669"/>
      <c r="LJ529" s="691"/>
      <c r="LK529" s="1326"/>
      <c r="LL529" s="497" t="e">
        <f t="shared" si="10910"/>
        <v>#N/A</v>
      </c>
      <c r="LM529" s="497" t="e">
        <f t="shared" si="10911"/>
        <v>#N/A</v>
      </c>
      <c r="LN529" s="498" t="e">
        <f t="shared" si="10912"/>
        <v>#N/A</v>
      </c>
      <c r="LO529" s="498">
        <f t="shared" si="10913"/>
        <v>0</v>
      </c>
      <c r="LP529" s="498">
        <f t="shared" si="10914"/>
        <v>0</v>
      </c>
      <c r="LQ529" s="498" t="e">
        <f t="shared" si="10915"/>
        <v>#N/A</v>
      </c>
      <c r="LR529" s="504">
        <f t="shared" si="10916"/>
        <v>0</v>
      </c>
      <c r="LS529" s="500">
        <f t="shared" si="10917"/>
        <v>0</v>
      </c>
      <c r="LV529" s="665"/>
      <c r="LW529" s="666"/>
      <c r="LX529" s="667"/>
      <c r="LY529" s="668"/>
      <c r="LZ529" s="669"/>
      <c r="MA529" s="691"/>
      <c r="MB529" s="1326"/>
      <c r="MC529" s="497" t="e">
        <f t="shared" si="10918"/>
        <v>#N/A</v>
      </c>
      <c r="MD529" s="497" t="e">
        <f t="shared" si="10919"/>
        <v>#N/A</v>
      </c>
      <c r="ME529" s="498" t="e">
        <f t="shared" si="10920"/>
        <v>#N/A</v>
      </c>
      <c r="MF529" s="498">
        <f t="shared" si="10921"/>
        <v>0</v>
      </c>
      <c r="MG529" s="498">
        <f t="shared" si="10922"/>
        <v>0</v>
      </c>
      <c r="MH529" s="498" t="e">
        <f t="shared" si="10923"/>
        <v>#N/A</v>
      </c>
      <c r="MI529" s="504">
        <f t="shared" si="10924"/>
        <v>0</v>
      </c>
      <c r="MJ529" s="500">
        <f t="shared" si="10925"/>
        <v>0</v>
      </c>
      <c r="MM529" s="665"/>
      <c r="MN529" s="666"/>
      <c r="MO529" s="667"/>
      <c r="MP529" s="668"/>
      <c r="MQ529" s="669"/>
      <c r="MR529" s="691"/>
      <c r="MS529" s="1326"/>
      <c r="MT529" s="497" t="e">
        <f t="shared" si="10926"/>
        <v>#N/A</v>
      </c>
      <c r="MU529" s="497" t="e">
        <f t="shared" si="10927"/>
        <v>#N/A</v>
      </c>
      <c r="MV529" s="498" t="e">
        <f t="shared" si="10928"/>
        <v>#N/A</v>
      </c>
      <c r="MW529" s="498">
        <f t="shared" si="10929"/>
        <v>0</v>
      </c>
      <c r="MX529" s="498">
        <f t="shared" si="10930"/>
        <v>0</v>
      </c>
      <c r="MY529" s="498" t="e">
        <f t="shared" si="10931"/>
        <v>#N/A</v>
      </c>
      <c r="MZ529" s="504">
        <f t="shared" si="10932"/>
        <v>0</v>
      </c>
      <c r="NA529" s="500">
        <f t="shared" si="10933"/>
        <v>0</v>
      </c>
      <c r="ND529" s="665"/>
      <c r="NE529" s="666"/>
      <c r="NF529" s="667"/>
      <c r="NG529" s="668"/>
      <c r="NH529" s="669"/>
      <c r="NI529" s="691"/>
      <c r="NJ529" s="1326"/>
      <c r="NK529" s="497" t="e">
        <f t="shared" si="10934"/>
        <v>#N/A</v>
      </c>
      <c r="NL529" s="497" t="e">
        <f t="shared" si="10935"/>
        <v>#N/A</v>
      </c>
      <c r="NM529" s="498" t="e">
        <f t="shared" si="10936"/>
        <v>#N/A</v>
      </c>
      <c r="NN529" s="498">
        <f t="shared" si="10937"/>
        <v>0</v>
      </c>
      <c r="NO529" s="498">
        <f t="shared" si="10938"/>
        <v>0</v>
      </c>
      <c r="NP529" s="498" t="e">
        <f t="shared" si="10939"/>
        <v>#N/A</v>
      </c>
      <c r="NQ529" s="504">
        <f t="shared" si="10940"/>
        <v>0</v>
      </c>
      <c r="NR529" s="500">
        <f t="shared" si="10941"/>
        <v>0</v>
      </c>
      <c r="NU529" s="665"/>
      <c r="NV529" s="666"/>
      <c r="NW529" s="667"/>
      <c r="NX529" s="668"/>
      <c r="NY529" s="669"/>
      <c r="NZ529" s="691"/>
      <c r="OA529" s="1326"/>
      <c r="OB529" s="497" t="e">
        <f t="shared" si="10942"/>
        <v>#N/A</v>
      </c>
      <c r="OC529" s="497" t="e">
        <f t="shared" si="10943"/>
        <v>#N/A</v>
      </c>
      <c r="OD529" s="498" t="e">
        <f t="shared" si="10944"/>
        <v>#N/A</v>
      </c>
      <c r="OE529" s="498">
        <f t="shared" si="10945"/>
        <v>0</v>
      </c>
      <c r="OF529" s="498">
        <f t="shared" si="10946"/>
        <v>0</v>
      </c>
      <c r="OG529" s="498" t="e">
        <f t="shared" si="10947"/>
        <v>#N/A</v>
      </c>
      <c r="OH529" s="504">
        <f t="shared" si="10948"/>
        <v>0</v>
      </c>
      <c r="OI529" s="500">
        <f t="shared" si="10949"/>
        <v>0</v>
      </c>
      <c r="OL529" s="665"/>
      <c r="OM529" s="666"/>
      <c r="ON529" s="667"/>
      <c r="OO529" s="668"/>
      <c r="OP529" s="669"/>
      <c r="OQ529" s="691"/>
      <c r="OR529" s="1326"/>
      <c r="OS529" s="497" t="e">
        <f t="shared" si="10950"/>
        <v>#N/A</v>
      </c>
      <c r="OT529" s="497" t="e">
        <f t="shared" si="10951"/>
        <v>#N/A</v>
      </c>
      <c r="OU529" s="498" t="e">
        <f t="shared" si="10952"/>
        <v>#N/A</v>
      </c>
      <c r="OV529" s="498">
        <f t="shared" si="10953"/>
        <v>0</v>
      </c>
      <c r="OW529" s="498">
        <f t="shared" si="10954"/>
        <v>0</v>
      </c>
      <c r="OX529" s="498" t="e">
        <f t="shared" si="10955"/>
        <v>#N/A</v>
      </c>
      <c r="OY529" s="504">
        <f t="shared" si="10956"/>
        <v>0</v>
      </c>
      <c r="OZ529" s="500">
        <f t="shared" si="10957"/>
        <v>0</v>
      </c>
      <c r="PC529" s="665"/>
      <c r="PD529" s="666"/>
      <c r="PE529" s="667"/>
      <c r="PF529" s="668"/>
      <c r="PG529" s="669"/>
      <c r="PH529" s="691"/>
      <c r="PI529" s="1326"/>
      <c r="PJ529" s="497" t="e">
        <f t="shared" si="10958"/>
        <v>#N/A</v>
      </c>
      <c r="PK529" s="497" t="e">
        <f t="shared" si="10959"/>
        <v>#N/A</v>
      </c>
      <c r="PL529" s="498" t="e">
        <f t="shared" si="10960"/>
        <v>#N/A</v>
      </c>
      <c r="PM529" s="498">
        <f t="shared" si="10961"/>
        <v>0</v>
      </c>
      <c r="PN529" s="498">
        <f t="shared" si="10962"/>
        <v>0</v>
      </c>
      <c r="PO529" s="498" t="e">
        <f t="shared" si="10963"/>
        <v>#N/A</v>
      </c>
      <c r="PP529" s="504">
        <f t="shared" si="10964"/>
        <v>0</v>
      </c>
      <c r="PQ529" s="500">
        <f t="shared" si="10965"/>
        <v>0</v>
      </c>
      <c r="PT529" s="665"/>
      <c r="PU529" s="666"/>
      <c r="PV529" s="667"/>
      <c r="PW529" s="668"/>
      <c r="PX529" s="669"/>
      <c r="PY529" s="691"/>
      <c r="PZ529" s="1326"/>
      <c r="QA529" s="497" t="e">
        <f t="shared" si="10966"/>
        <v>#N/A</v>
      </c>
      <c r="QB529" s="497" t="e">
        <f t="shared" si="10967"/>
        <v>#N/A</v>
      </c>
      <c r="QC529" s="498" t="e">
        <f t="shared" si="10968"/>
        <v>#N/A</v>
      </c>
      <c r="QD529" s="498">
        <f t="shared" si="10969"/>
        <v>0</v>
      </c>
      <c r="QE529" s="498">
        <f t="shared" si="10970"/>
        <v>0</v>
      </c>
      <c r="QF529" s="498" t="e">
        <f t="shared" si="10971"/>
        <v>#N/A</v>
      </c>
      <c r="QG529" s="504">
        <f t="shared" si="10972"/>
        <v>0</v>
      </c>
      <c r="QH529" s="500">
        <f t="shared" si="10973"/>
        <v>0</v>
      </c>
      <c r="QK529" s="665"/>
      <c r="QL529" s="666"/>
      <c r="QM529" s="667"/>
      <c r="QN529" s="668"/>
      <c r="QO529" s="669"/>
      <c r="QP529" s="691"/>
      <c r="QQ529" s="1326"/>
      <c r="QR529" s="497" t="e">
        <f t="shared" si="10974"/>
        <v>#N/A</v>
      </c>
      <c r="QS529" s="497" t="e">
        <f t="shared" si="10975"/>
        <v>#N/A</v>
      </c>
      <c r="QT529" s="498" t="e">
        <f t="shared" si="10976"/>
        <v>#N/A</v>
      </c>
      <c r="QU529" s="498">
        <f t="shared" si="10977"/>
        <v>0</v>
      </c>
      <c r="QV529" s="498">
        <f t="shared" si="10978"/>
        <v>0</v>
      </c>
      <c r="QW529" s="498" t="e">
        <f t="shared" si="10979"/>
        <v>#N/A</v>
      </c>
      <c r="QX529" s="504">
        <f t="shared" si="10980"/>
        <v>0</v>
      </c>
      <c r="QY529" s="500">
        <f t="shared" si="10981"/>
        <v>0</v>
      </c>
      <c r="RB529" s="428"/>
      <c r="RC529" s="436"/>
      <c r="RD529" s="440"/>
      <c r="RE529" s="406"/>
      <c r="RF529" s="438"/>
      <c r="RG529" s="439"/>
      <c r="RH529" s="439"/>
      <c r="RI529" s="497"/>
      <c r="RJ529" s="497"/>
      <c r="RK529" s="501"/>
      <c r="RL529" s="501"/>
      <c r="RM529" s="501"/>
      <c r="RN529" s="501"/>
      <c r="RO529" s="505"/>
      <c r="RP529" s="503"/>
      <c r="RS529" s="428"/>
      <c r="RT529" s="436"/>
      <c r="RU529" s="440"/>
      <c r="RV529" s="406"/>
      <c r="RW529" s="438"/>
      <c r="RX529" s="439"/>
      <c r="RY529" s="439"/>
      <c r="RZ529" s="497"/>
      <c r="SA529" s="497"/>
      <c r="SB529" s="501"/>
      <c r="SC529" s="501"/>
      <c r="SD529" s="501"/>
      <c r="SE529" s="501"/>
      <c r="SF529" s="505"/>
      <c r="SG529" s="503"/>
      <c r="SJ529" s="428"/>
      <c r="SK529" s="436"/>
      <c r="SL529" s="440"/>
      <c r="SM529" s="406"/>
      <c r="SN529" s="438"/>
      <c r="SO529" s="439"/>
      <c r="SP529" s="439"/>
      <c r="SQ529" s="497"/>
      <c r="SR529" s="497"/>
      <c r="SS529" s="501"/>
      <c r="ST529" s="501"/>
      <c r="SU529" s="501"/>
      <c r="SV529" s="501"/>
      <c r="SW529" s="505"/>
      <c r="SX529" s="503"/>
    </row>
    <row r="530" spans="2:518" ht="18.75" hidden="1" customHeight="1" thickTop="1" thickBot="1">
      <c r="B530" s="577"/>
      <c r="C530" s="578"/>
      <c r="D530" s="579"/>
      <c r="E530" s="580"/>
      <c r="F530" s="581"/>
      <c r="G530" s="585"/>
      <c r="H530" s="595"/>
      <c r="K530" s="577"/>
      <c r="L530" s="767"/>
      <c r="M530" s="579"/>
      <c r="N530" s="580"/>
      <c r="O530" s="581"/>
      <c r="P530" s="585"/>
      <c r="Q530" s="1326"/>
      <c r="R530" s="497"/>
      <c r="S530" s="497"/>
      <c r="T530" s="498"/>
      <c r="U530" s="498"/>
      <c r="V530" s="498"/>
      <c r="W530" s="498"/>
      <c r="X530" s="504"/>
      <c r="Y530" s="500"/>
      <c r="Z530" s="486"/>
      <c r="AA530" s="486"/>
      <c r="AB530" s="577"/>
      <c r="AC530" s="767"/>
      <c r="AD530" s="579"/>
      <c r="AE530" s="580"/>
      <c r="AF530" s="581"/>
      <c r="AG530" s="585"/>
      <c r="AH530" s="1326"/>
      <c r="AI530" s="497"/>
      <c r="AJ530" s="497"/>
      <c r="AK530" s="498"/>
      <c r="AL530" s="498"/>
      <c r="AM530" s="498"/>
      <c r="AN530" s="498"/>
      <c r="AO530" s="504"/>
      <c r="AP530" s="500"/>
      <c r="AQ530" s="486"/>
      <c r="AR530" s="486"/>
      <c r="AS530" s="577"/>
      <c r="AT530" s="767"/>
      <c r="AU530" s="579"/>
      <c r="AV530" s="580"/>
      <c r="AW530" s="581"/>
      <c r="AX530" s="585"/>
      <c r="AY530" s="1326"/>
      <c r="AZ530" s="497"/>
      <c r="BA530" s="497"/>
      <c r="BB530" s="498"/>
      <c r="BC530" s="498"/>
      <c r="BD530" s="498"/>
      <c r="BE530" s="498"/>
      <c r="BF530" s="504"/>
      <c r="BG530" s="500"/>
      <c r="BJ530" s="577"/>
      <c r="BK530" s="767"/>
      <c r="BL530" s="579"/>
      <c r="BM530" s="580"/>
      <c r="BN530" s="581"/>
      <c r="BO530" s="585"/>
      <c r="BP530" s="1326"/>
      <c r="BQ530" s="497"/>
      <c r="BR530" s="497"/>
      <c r="BS530" s="498"/>
      <c r="BT530" s="498"/>
      <c r="BU530" s="498"/>
      <c r="BV530" s="498"/>
      <c r="BW530" s="504"/>
      <c r="BX530" s="500"/>
      <c r="CA530" s="577"/>
      <c r="CB530" s="767"/>
      <c r="CC530" s="579"/>
      <c r="CD530" s="580"/>
      <c r="CE530" s="581"/>
      <c r="CF530" s="585"/>
      <c r="CG530" s="1326"/>
      <c r="CH530" s="497"/>
      <c r="CI530" s="497"/>
      <c r="CJ530" s="498"/>
      <c r="CK530" s="498"/>
      <c r="CL530" s="498"/>
      <c r="CM530" s="498"/>
      <c r="CN530" s="504"/>
      <c r="CO530" s="500"/>
      <c r="CR530" s="577"/>
      <c r="CS530" s="767"/>
      <c r="CT530" s="579"/>
      <c r="CU530" s="580"/>
      <c r="CV530" s="581"/>
      <c r="CW530" s="585"/>
      <c r="CX530" s="1326"/>
      <c r="CY530" s="497"/>
      <c r="CZ530" s="497"/>
      <c r="DA530" s="498"/>
      <c r="DB530" s="498"/>
      <c r="DC530" s="498"/>
      <c r="DD530" s="498"/>
      <c r="DE530" s="504"/>
      <c r="DF530" s="500"/>
      <c r="DI530" s="577"/>
      <c r="DJ530" s="767"/>
      <c r="DK530" s="579"/>
      <c r="DL530" s="580"/>
      <c r="DM530" s="581"/>
      <c r="DN530" s="585"/>
      <c r="DO530" s="1326"/>
      <c r="DP530" s="497"/>
      <c r="DQ530" s="497"/>
      <c r="DR530" s="498"/>
      <c r="DS530" s="498"/>
      <c r="DT530" s="498"/>
      <c r="DU530" s="498"/>
      <c r="DV530" s="504"/>
      <c r="DW530" s="500"/>
      <c r="DZ530" s="577"/>
      <c r="EA530" s="767"/>
      <c r="EB530" s="579"/>
      <c r="EC530" s="580"/>
      <c r="ED530" s="581"/>
      <c r="EE530" s="585"/>
      <c r="EF530" s="1326"/>
      <c r="EG530" s="497"/>
      <c r="EH530" s="497"/>
      <c r="EI530" s="498"/>
      <c r="EJ530" s="498"/>
      <c r="EK530" s="498"/>
      <c r="EL530" s="498"/>
      <c r="EM530" s="504"/>
      <c r="EN530" s="500"/>
      <c r="EQ530" s="665"/>
      <c r="ER530" s="666"/>
      <c r="ES530" s="667"/>
      <c r="ET530" s="668"/>
      <c r="EU530" s="669"/>
      <c r="EV530" s="691"/>
      <c r="EW530" s="1326"/>
      <c r="EX530" s="497" t="e">
        <f t="shared" si="10830"/>
        <v>#N/A</v>
      </c>
      <c r="EY530" s="497" t="e">
        <f t="shared" si="10831"/>
        <v>#N/A</v>
      </c>
      <c r="EZ530" s="498" t="e">
        <f t="shared" si="10832"/>
        <v>#N/A</v>
      </c>
      <c r="FA530" s="498">
        <f t="shared" si="10833"/>
        <v>0</v>
      </c>
      <c r="FB530" s="498">
        <f t="shared" si="10834"/>
        <v>0</v>
      </c>
      <c r="FC530" s="498" t="e">
        <f t="shared" si="10835"/>
        <v>#N/A</v>
      </c>
      <c r="FD530" s="504">
        <f t="shared" si="10836"/>
        <v>0</v>
      </c>
      <c r="FE530" s="500">
        <f t="shared" si="10837"/>
        <v>0</v>
      </c>
      <c r="FH530" s="665"/>
      <c r="FI530" s="666"/>
      <c r="FJ530" s="667"/>
      <c r="FK530" s="668"/>
      <c r="FL530" s="669"/>
      <c r="FM530" s="691"/>
      <c r="FN530" s="1326"/>
      <c r="FO530" s="497" t="e">
        <f t="shared" si="10838"/>
        <v>#N/A</v>
      </c>
      <c r="FP530" s="497" t="e">
        <f t="shared" si="10839"/>
        <v>#N/A</v>
      </c>
      <c r="FQ530" s="498" t="e">
        <f t="shared" si="10840"/>
        <v>#N/A</v>
      </c>
      <c r="FR530" s="498">
        <f t="shared" si="10841"/>
        <v>0</v>
      </c>
      <c r="FS530" s="498">
        <f t="shared" si="10842"/>
        <v>0</v>
      </c>
      <c r="FT530" s="498" t="e">
        <f t="shared" si="10843"/>
        <v>#N/A</v>
      </c>
      <c r="FU530" s="504">
        <f t="shared" si="10844"/>
        <v>0</v>
      </c>
      <c r="FV530" s="500">
        <f t="shared" si="10845"/>
        <v>0</v>
      </c>
      <c r="FY530" s="665"/>
      <c r="FZ530" s="666"/>
      <c r="GA530" s="667"/>
      <c r="GB530" s="668"/>
      <c r="GC530" s="669"/>
      <c r="GD530" s="691"/>
      <c r="GE530" s="1326"/>
      <c r="GF530" s="497" t="e">
        <f t="shared" si="10846"/>
        <v>#N/A</v>
      </c>
      <c r="GG530" s="497" t="e">
        <f t="shared" si="10847"/>
        <v>#N/A</v>
      </c>
      <c r="GH530" s="498" t="e">
        <f t="shared" si="10848"/>
        <v>#N/A</v>
      </c>
      <c r="GI530" s="498">
        <f t="shared" si="10849"/>
        <v>0</v>
      </c>
      <c r="GJ530" s="498">
        <f t="shared" si="10850"/>
        <v>0</v>
      </c>
      <c r="GK530" s="498" t="e">
        <f t="shared" si="10851"/>
        <v>#N/A</v>
      </c>
      <c r="GL530" s="504">
        <f t="shared" si="10852"/>
        <v>0</v>
      </c>
      <c r="GM530" s="500">
        <f t="shared" si="10853"/>
        <v>0</v>
      </c>
      <c r="GP530" s="665"/>
      <c r="GQ530" s="666"/>
      <c r="GR530" s="667"/>
      <c r="GS530" s="668"/>
      <c r="GT530" s="669"/>
      <c r="GU530" s="691"/>
      <c r="GV530" s="1326"/>
      <c r="GW530" s="497" t="e">
        <f t="shared" si="10854"/>
        <v>#N/A</v>
      </c>
      <c r="GX530" s="497" t="e">
        <f t="shared" si="10855"/>
        <v>#N/A</v>
      </c>
      <c r="GY530" s="498" t="e">
        <f t="shared" si="10856"/>
        <v>#N/A</v>
      </c>
      <c r="GZ530" s="498">
        <f t="shared" si="10857"/>
        <v>0</v>
      </c>
      <c r="HA530" s="498">
        <f t="shared" si="10858"/>
        <v>0</v>
      </c>
      <c r="HB530" s="498" t="e">
        <f t="shared" si="10859"/>
        <v>#N/A</v>
      </c>
      <c r="HC530" s="504">
        <f t="shared" si="10860"/>
        <v>0</v>
      </c>
      <c r="HD530" s="500">
        <f t="shared" si="10861"/>
        <v>0</v>
      </c>
      <c r="HG530" s="665"/>
      <c r="HH530" s="666"/>
      <c r="HI530" s="667"/>
      <c r="HJ530" s="668"/>
      <c r="HK530" s="669"/>
      <c r="HL530" s="691"/>
      <c r="HM530" s="1326"/>
      <c r="HN530" s="497" t="e">
        <f t="shared" si="10862"/>
        <v>#N/A</v>
      </c>
      <c r="HO530" s="497" t="e">
        <f t="shared" si="10863"/>
        <v>#N/A</v>
      </c>
      <c r="HP530" s="498" t="e">
        <f t="shared" si="10864"/>
        <v>#N/A</v>
      </c>
      <c r="HQ530" s="498">
        <f t="shared" si="10865"/>
        <v>0</v>
      </c>
      <c r="HR530" s="498">
        <f t="shared" si="10866"/>
        <v>0</v>
      </c>
      <c r="HS530" s="498" t="e">
        <f t="shared" si="10867"/>
        <v>#N/A</v>
      </c>
      <c r="HT530" s="504">
        <f t="shared" si="10868"/>
        <v>0</v>
      </c>
      <c r="HU530" s="500">
        <f t="shared" si="10869"/>
        <v>0</v>
      </c>
      <c r="HX530" s="665"/>
      <c r="HY530" s="666"/>
      <c r="HZ530" s="667"/>
      <c r="IA530" s="668"/>
      <c r="IB530" s="669"/>
      <c r="IC530" s="691"/>
      <c r="ID530" s="1326"/>
      <c r="IE530" s="497" t="e">
        <f t="shared" si="10870"/>
        <v>#N/A</v>
      </c>
      <c r="IF530" s="497" t="e">
        <f t="shared" si="10871"/>
        <v>#N/A</v>
      </c>
      <c r="IG530" s="498" t="e">
        <f t="shared" si="10872"/>
        <v>#N/A</v>
      </c>
      <c r="IH530" s="498">
        <f t="shared" si="10873"/>
        <v>0</v>
      </c>
      <c r="II530" s="498">
        <f t="shared" si="10874"/>
        <v>0</v>
      </c>
      <c r="IJ530" s="498" t="e">
        <f t="shared" si="10875"/>
        <v>#N/A</v>
      </c>
      <c r="IK530" s="504">
        <f t="shared" si="10876"/>
        <v>0</v>
      </c>
      <c r="IL530" s="500">
        <f t="shared" si="10877"/>
        <v>0</v>
      </c>
      <c r="IO530" s="665"/>
      <c r="IP530" s="666"/>
      <c r="IQ530" s="667"/>
      <c r="IR530" s="668"/>
      <c r="IS530" s="669"/>
      <c r="IT530" s="691"/>
      <c r="IU530" s="1326"/>
      <c r="IV530" s="497" t="e">
        <f t="shared" si="10878"/>
        <v>#N/A</v>
      </c>
      <c r="IW530" s="497" t="e">
        <f t="shared" si="10879"/>
        <v>#N/A</v>
      </c>
      <c r="IX530" s="498" t="e">
        <f t="shared" si="10880"/>
        <v>#N/A</v>
      </c>
      <c r="IY530" s="498">
        <f t="shared" si="10881"/>
        <v>0</v>
      </c>
      <c r="IZ530" s="498">
        <f t="shared" si="10882"/>
        <v>0</v>
      </c>
      <c r="JA530" s="498" t="e">
        <f t="shared" si="10883"/>
        <v>#N/A</v>
      </c>
      <c r="JB530" s="504">
        <f t="shared" si="10884"/>
        <v>0</v>
      </c>
      <c r="JC530" s="500">
        <f t="shared" si="10885"/>
        <v>0</v>
      </c>
      <c r="JF530" s="665"/>
      <c r="JG530" s="666"/>
      <c r="JH530" s="667"/>
      <c r="JI530" s="668"/>
      <c r="JJ530" s="669"/>
      <c r="JK530" s="691"/>
      <c r="JL530" s="1326"/>
      <c r="JM530" s="497" t="e">
        <f t="shared" si="10886"/>
        <v>#N/A</v>
      </c>
      <c r="JN530" s="497" t="e">
        <f t="shared" si="10887"/>
        <v>#N/A</v>
      </c>
      <c r="JO530" s="498" t="e">
        <f t="shared" si="10888"/>
        <v>#N/A</v>
      </c>
      <c r="JP530" s="498">
        <f t="shared" si="10889"/>
        <v>0</v>
      </c>
      <c r="JQ530" s="498">
        <f t="shared" si="10890"/>
        <v>0</v>
      </c>
      <c r="JR530" s="498" t="e">
        <f t="shared" si="10891"/>
        <v>#N/A</v>
      </c>
      <c r="JS530" s="504">
        <f t="shared" si="10892"/>
        <v>0</v>
      </c>
      <c r="JT530" s="500">
        <f t="shared" si="10893"/>
        <v>0</v>
      </c>
      <c r="JW530" s="665"/>
      <c r="JX530" s="666"/>
      <c r="JY530" s="667"/>
      <c r="JZ530" s="668"/>
      <c r="KA530" s="669"/>
      <c r="KB530" s="691"/>
      <c r="KC530" s="1326"/>
      <c r="KD530" s="497" t="e">
        <f t="shared" si="10894"/>
        <v>#N/A</v>
      </c>
      <c r="KE530" s="497" t="e">
        <f t="shared" si="10895"/>
        <v>#N/A</v>
      </c>
      <c r="KF530" s="498" t="e">
        <f t="shared" si="10896"/>
        <v>#N/A</v>
      </c>
      <c r="KG530" s="498">
        <f t="shared" si="10897"/>
        <v>0</v>
      </c>
      <c r="KH530" s="498">
        <f t="shared" si="10898"/>
        <v>0</v>
      </c>
      <c r="KI530" s="498" t="e">
        <f t="shared" si="10899"/>
        <v>#N/A</v>
      </c>
      <c r="KJ530" s="504">
        <f t="shared" si="10900"/>
        <v>0</v>
      </c>
      <c r="KK530" s="500">
        <f t="shared" si="10901"/>
        <v>0</v>
      </c>
      <c r="KN530" s="665"/>
      <c r="KO530" s="666"/>
      <c r="KP530" s="667"/>
      <c r="KQ530" s="668"/>
      <c r="KR530" s="669"/>
      <c r="KS530" s="691"/>
      <c r="KT530" s="1326"/>
      <c r="KU530" s="497" t="e">
        <f t="shared" si="10902"/>
        <v>#N/A</v>
      </c>
      <c r="KV530" s="497" t="e">
        <f t="shared" si="10903"/>
        <v>#N/A</v>
      </c>
      <c r="KW530" s="498" t="e">
        <f t="shared" si="10904"/>
        <v>#N/A</v>
      </c>
      <c r="KX530" s="498">
        <f t="shared" si="10905"/>
        <v>0</v>
      </c>
      <c r="KY530" s="498">
        <f t="shared" si="10906"/>
        <v>0</v>
      </c>
      <c r="KZ530" s="498" t="e">
        <f t="shared" si="10907"/>
        <v>#N/A</v>
      </c>
      <c r="LA530" s="504">
        <f t="shared" si="10908"/>
        <v>0</v>
      </c>
      <c r="LB530" s="500">
        <f t="shared" si="10909"/>
        <v>0</v>
      </c>
      <c r="LE530" s="665"/>
      <c r="LF530" s="666"/>
      <c r="LG530" s="667"/>
      <c r="LH530" s="668"/>
      <c r="LI530" s="669"/>
      <c r="LJ530" s="691"/>
      <c r="LK530" s="1326"/>
      <c r="LL530" s="497" t="e">
        <f t="shared" si="10910"/>
        <v>#N/A</v>
      </c>
      <c r="LM530" s="497" t="e">
        <f t="shared" si="10911"/>
        <v>#N/A</v>
      </c>
      <c r="LN530" s="498" t="e">
        <f t="shared" si="10912"/>
        <v>#N/A</v>
      </c>
      <c r="LO530" s="498">
        <f t="shared" si="10913"/>
        <v>0</v>
      </c>
      <c r="LP530" s="498">
        <f t="shared" si="10914"/>
        <v>0</v>
      </c>
      <c r="LQ530" s="498" t="e">
        <f t="shared" si="10915"/>
        <v>#N/A</v>
      </c>
      <c r="LR530" s="504">
        <f t="shared" si="10916"/>
        <v>0</v>
      </c>
      <c r="LS530" s="500">
        <f t="shared" si="10917"/>
        <v>0</v>
      </c>
      <c r="LV530" s="665"/>
      <c r="LW530" s="666"/>
      <c r="LX530" s="667"/>
      <c r="LY530" s="668"/>
      <c r="LZ530" s="669"/>
      <c r="MA530" s="691"/>
      <c r="MB530" s="1326"/>
      <c r="MC530" s="497" t="e">
        <f t="shared" si="10918"/>
        <v>#N/A</v>
      </c>
      <c r="MD530" s="497" t="e">
        <f t="shared" si="10919"/>
        <v>#N/A</v>
      </c>
      <c r="ME530" s="498" t="e">
        <f t="shared" si="10920"/>
        <v>#N/A</v>
      </c>
      <c r="MF530" s="498">
        <f t="shared" si="10921"/>
        <v>0</v>
      </c>
      <c r="MG530" s="498">
        <f t="shared" si="10922"/>
        <v>0</v>
      </c>
      <c r="MH530" s="498" t="e">
        <f t="shared" si="10923"/>
        <v>#N/A</v>
      </c>
      <c r="MI530" s="504">
        <f t="shared" si="10924"/>
        <v>0</v>
      </c>
      <c r="MJ530" s="500">
        <f t="shared" si="10925"/>
        <v>0</v>
      </c>
      <c r="MM530" s="665"/>
      <c r="MN530" s="666"/>
      <c r="MO530" s="667"/>
      <c r="MP530" s="668"/>
      <c r="MQ530" s="669"/>
      <c r="MR530" s="691"/>
      <c r="MS530" s="1326"/>
      <c r="MT530" s="497" t="e">
        <f t="shared" si="10926"/>
        <v>#N/A</v>
      </c>
      <c r="MU530" s="497" t="e">
        <f t="shared" si="10927"/>
        <v>#N/A</v>
      </c>
      <c r="MV530" s="498" t="e">
        <f t="shared" si="10928"/>
        <v>#N/A</v>
      </c>
      <c r="MW530" s="498">
        <f t="shared" si="10929"/>
        <v>0</v>
      </c>
      <c r="MX530" s="498">
        <f t="shared" si="10930"/>
        <v>0</v>
      </c>
      <c r="MY530" s="498" t="e">
        <f t="shared" si="10931"/>
        <v>#N/A</v>
      </c>
      <c r="MZ530" s="504">
        <f t="shared" si="10932"/>
        <v>0</v>
      </c>
      <c r="NA530" s="500">
        <f t="shared" si="10933"/>
        <v>0</v>
      </c>
      <c r="ND530" s="665"/>
      <c r="NE530" s="666"/>
      <c r="NF530" s="667"/>
      <c r="NG530" s="668"/>
      <c r="NH530" s="669"/>
      <c r="NI530" s="691"/>
      <c r="NJ530" s="1326"/>
      <c r="NK530" s="497" t="e">
        <f t="shared" si="10934"/>
        <v>#N/A</v>
      </c>
      <c r="NL530" s="497" t="e">
        <f t="shared" si="10935"/>
        <v>#N/A</v>
      </c>
      <c r="NM530" s="498" t="e">
        <f t="shared" si="10936"/>
        <v>#N/A</v>
      </c>
      <c r="NN530" s="498">
        <f t="shared" si="10937"/>
        <v>0</v>
      </c>
      <c r="NO530" s="498">
        <f t="shared" si="10938"/>
        <v>0</v>
      </c>
      <c r="NP530" s="498" t="e">
        <f t="shared" si="10939"/>
        <v>#N/A</v>
      </c>
      <c r="NQ530" s="504">
        <f t="shared" si="10940"/>
        <v>0</v>
      </c>
      <c r="NR530" s="500">
        <f t="shared" si="10941"/>
        <v>0</v>
      </c>
      <c r="NU530" s="665"/>
      <c r="NV530" s="666"/>
      <c r="NW530" s="667"/>
      <c r="NX530" s="668"/>
      <c r="NY530" s="669"/>
      <c r="NZ530" s="691"/>
      <c r="OA530" s="1326"/>
      <c r="OB530" s="497" t="e">
        <f t="shared" si="10942"/>
        <v>#N/A</v>
      </c>
      <c r="OC530" s="497" t="e">
        <f t="shared" si="10943"/>
        <v>#N/A</v>
      </c>
      <c r="OD530" s="498" t="e">
        <f t="shared" si="10944"/>
        <v>#N/A</v>
      </c>
      <c r="OE530" s="498">
        <f t="shared" si="10945"/>
        <v>0</v>
      </c>
      <c r="OF530" s="498">
        <f t="shared" si="10946"/>
        <v>0</v>
      </c>
      <c r="OG530" s="498" t="e">
        <f t="shared" si="10947"/>
        <v>#N/A</v>
      </c>
      <c r="OH530" s="504">
        <f t="shared" si="10948"/>
        <v>0</v>
      </c>
      <c r="OI530" s="500">
        <f t="shared" si="10949"/>
        <v>0</v>
      </c>
      <c r="OL530" s="665"/>
      <c r="OM530" s="666"/>
      <c r="ON530" s="667"/>
      <c r="OO530" s="668"/>
      <c r="OP530" s="669"/>
      <c r="OQ530" s="691"/>
      <c r="OR530" s="1326"/>
      <c r="OS530" s="497" t="e">
        <f t="shared" si="10950"/>
        <v>#N/A</v>
      </c>
      <c r="OT530" s="497" t="e">
        <f t="shared" si="10951"/>
        <v>#N/A</v>
      </c>
      <c r="OU530" s="498" t="e">
        <f t="shared" si="10952"/>
        <v>#N/A</v>
      </c>
      <c r="OV530" s="498">
        <f t="shared" si="10953"/>
        <v>0</v>
      </c>
      <c r="OW530" s="498">
        <f t="shared" si="10954"/>
        <v>0</v>
      </c>
      <c r="OX530" s="498" t="e">
        <f t="shared" si="10955"/>
        <v>#N/A</v>
      </c>
      <c r="OY530" s="504">
        <f t="shared" si="10956"/>
        <v>0</v>
      </c>
      <c r="OZ530" s="500">
        <f t="shared" si="10957"/>
        <v>0</v>
      </c>
      <c r="PC530" s="665"/>
      <c r="PD530" s="666"/>
      <c r="PE530" s="667"/>
      <c r="PF530" s="668"/>
      <c r="PG530" s="669"/>
      <c r="PH530" s="691"/>
      <c r="PI530" s="1326"/>
      <c r="PJ530" s="497" t="e">
        <f t="shared" si="10958"/>
        <v>#N/A</v>
      </c>
      <c r="PK530" s="497" t="e">
        <f t="shared" si="10959"/>
        <v>#N/A</v>
      </c>
      <c r="PL530" s="498" t="e">
        <f t="shared" si="10960"/>
        <v>#N/A</v>
      </c>
      <c r="PM530" s="498">
        <f t="shared" si="10961"/>
        <v>0</v>
      </c>
      <c r="PN530" s="498">
        <f t="shared" si="10962"/>
        <v>0</v>
      </c>
      <c r="PO530" s="498" t="e">
        <f t="shared" si="10963"/>
        <v>#N/A</v>
      </c>
      <c r="PP530" s="504">
        <f t="shared" si="10964"/>
        <v>0</v>
      </c>
      <c r="PQ530" s="500">
        <f t="shared" si="10965"/>
        <v>0</v>
      </c>
      <c r="PT530" s="665"/>
      <c r="PU530" s="666"/>
      <c r="PV530" s="667"/>
      <c r="PW530" s="668"/>
      <c r="PX530" s="669"/>
      <c r="PY530" s="691"/>
      <c r="PZ530" s="1326"/>
      <c r="QA530" s="497" t="e">
        <f t="shared" si="10966"/>
        <v>#N/A</v>
      </c>
      <c r="QB530" s="497" t="e">
        <f t="shared" si="10967"/>
        <v>#N/A</v>
      </c>
      <c r="QC530" s="498" t="e">
        <f t="shared" si="10968"/>
        <v>#N/A</v>
      </c>
      <c r="QD530" s="498">
        <f t="shared" si="10969"/>
        <v>0</v>
      </c>
      <c r="QE530" s="498">
        <f t="shared" si="10970"/>
        <v>0</v>
      </c>
      <c r="QF530" s="498" t="e">
        <f t="shared" si="10971"/>
        <v>#N/A</v>
      </c>
      <c r="QG530" s="504">
        <f t="shared" si="10972"/>
        <v>0</v>
      </c>
      <c r="QH530" s="500">
        <f t="shared" si="10973"/>
        <v>0</v>
      </c>
      <c r="QK530" s="665"/>
      <c r="QL530" s="666"/>
      <c r="QM530" s="667"/>
      <c r="QN530" s="668"/>
      <c r="QO530" s="669"/>
      <c r="QP530" s="691"/>
      <c r="QQ530" s="1326"/>
      <c r="QR530" s="497" t="e">
        <f t="shared" si="10974"/>
        <v>#N/A</v>
      </c>
      <c r="QS530" s="497" t="e">
        <f t="shared" si="10975"/>
        <v>#N/A</v>
      </c>
      <c r="QT530" s="498" t="e">
        <f t="shared" si="10976"/>
        <v>#N/A</v>
      </c>
      <c r="QU530" s="498">
        <f t="shared" si="10977"/>
        <v>0</v>
      </c>
      <c r="QV530" s="498">
        <f t="shared" si="10978"/>
        <v>0</v>
      </c>
      <c r="QW530" s="498" t="e">
        <f t="shared" si="10979"/>
        <v>#N/A</v>
      </c>
      <c r="QX530" s="504">
        <f t="shared" si="10980"/>
        <v>0</v>
      </c>
      <c r="QY530" s="500">
        <f t="shared" si="10981"/>
        <v>0</v>
      </c>
      <c r="RB530" s="428"/>
      <c r="RC530" s="436"/>
      <c r="RD530" s="440"/>
      <c r="RE530" s="406"/>
      <c r="RF530" s="438"/>
      <c r="RG530" s="439"/>
      <c r="RH530" s="439"/>
      <c r="RI530" s="497"/>
      <c r="RJ530" s="497"/>
      <c r="RK530" s="501"/>
      <c r="RL530" s="501"/>
      <c r="RM530" s="501"/>
      <c r="RN530" s="501"/>
      <c r="RO530" s="505"/>
      <c r="RP530" s="503"/>
      <c r="RS530" s="428"/>
      <c r="RT530" s="436"/>
      <c r="RU530" s="440"/>
      <c r="RV530" s="406"/>
      <c r="RW530" s="438"/>
      <c r="RX530" s="439"/>
      <c r="RY530" s="439"/>
      <c r="RZ530" s="497"/>
      <c r="SA530" s="497"/>
      <c r="SB530" s="501"/>
      <c r="SC530" s="501"/>
      <c r="SD530" s="501"/>
      <c r="SE530" s="501"/>
      <c r="SF530" s="505"/>
      <c r="SG530" s="503"/>
      <c r="SJ530" s="428"/>
      <c r="SK530" s="436"/>
      <c r="SL530" s="440"/>
      <c r="SM530" s="406"/>
      <c r="SN530" s="438"/>
      <c r="SO530" s="439"/>
      <c r="SP530" s="439"/>
      <c r="SQ530" s="497"/>
      <c r="SR530" s="497"/>
      <c r="SS530" s="501"/>
      <c r="ST530" s="501"/>
      <c r="SU530" s="501"/>
      <c r="SV530" s="501"/>
      <c r="SW530" s="505"/>
      <c r="SX530" s="503"/>
    </row>
    <row r="531" spans="2:518" ht="18.75" hidden="1" customHeight="1" thickTop="1" thickBot="1">
      <c r="B531" s="577"/>
      <c r="C531" s="578"/>
      <c r="D531" s="579"/>
      <c r="E531" s="580"/>
      <c r="F531" s="581"/>
      <c r="G531" s="585"/>
      <c r="H531" s="595"/>
      <c r="K531" s="577"/>
      <c r="L531" s="767"/>
      <c r="M531" s="579"/>
      <c r="N531" s="580"/>
      <c r="O531" s="581"/>
      <c r="P531" s="585"/>
      <c r="Q531" s="1326"/>
      <c r="R531" s="497"/>
      <c r="S531" s="497"/>
      <c r="T531" s="498"/>
      <c r="U531" s="498"/>
      <c r="V531" s="498"/>
      <c r="W531" s="498"/>
      <c r="X531" s="504"/>
      <c r="Y531" s="500"/>
      <c r="Z531" s="486"/>
      <c r="AA531" s="486"/>
      <c r="AB531" s="577"/>
      <c r="AC531" s="767"/>
      <c r="AD531" s="579"/>
      <c r="AE531" s="580"/>
      <c r="AF531" s="581"/>
      <c r="AG531" s="585"/>
      <c r="AH531" s="1326"/>
      <c r="AI531" s="497"/>
      <c r="AJ531" s="497"/>
      <c r="AK531" s="498"/>
      <c r="AL531" s="498"/>
      <c r="AM531" s="498"/>
      <c r="AN531" s="498"/>
      <c r="AO531" s="504"/>
      <c r="AP531" s="500"/>
      <c r="AQ531" s="486"/>
      <c r="AR531" s="486"/>
      <c r="AS531" s="577"/>
      <c r="AT531" s="767"/>
      <c r="AU531" s="579"/>
      <c r="AV531" s="580"/>
      <c r="AW531" s="581"/>
      <c r="AX531" s="585"/>
      <c r="AY531" s="1326"/>
      <c r="AZ531" s="497"/>
      <c r="BA531" s="497"/>
      <c r="BB531" s="498"/>
      <c r="BC531" s="498"/>
      <c r="BD531" s="498"/>
      <c r="BE531" s="498"/>
      <c r="BF531" s="504"/>
      <c r="BG531" s="500"/>
      <c r="BJ531" s="577"/>
      <c r="BK531" s="767"/>
      <c r="BL531" s="579"/>
      <c r="BM531" s="580"/>
      <c r="BN531" s="581"/>
      <c r="BO531" s="585"/>
      <c r="BP531" s="1326"/>
      <c r="BQ531" s="497"/>
      <c r="BR531" s="497"/>
      <c r="BS531" s="498"/>
      <c r="BT531" s="498"/>
      <c r="BU531" s="498"/>
      <c r="BV531" s="498"/>
      <c r="BW531" s="504"/>
      <c r="BX531" s="500"/>
      <c r="CA531" s="577"/>
      <c r="CB531" s="767"/>
      <c r="CC531" s="579"/>
      <c r="CD531" s="580"/>
      <c r="CE531" s="581"/>
      <c r="CF531" s="585"/>
      <c r="CG531" s="1326"/>
      <c r="CH531" s="497"/>
      <c r="CI531" s="497"/>
      <c r="CJ531" s="498"/>
      <c r="CK531" s="498"/>
      <c r="CL531" s="498"/>
      <c r="CM531" s="498"/>
      <c r="CN531" s="504"/>
      <c r="CO531" s="500"/>
      <c r="CR531" s="577"/>
      <c r="CS531" s="767"/>
      <c r="CT531" s="579"/>
      <c r="CU531" s="580"/>
      <c r="CV531" s="581"/>
      <c r="CW531" s="585"/>
      <c r="CX531" s="1326"/>
      <c r="CY531" s="497"/>
      <c r="CZ531" s="497"/>
      <c r="DA531" s="498"/>
      <c r="DB531" s="498"/>
      <c r="DC531" s="498"/>
      <c r="DD531" s="498"/>
      <c r="DE531" s="504"/>
      <c r="DF531" s="500"/>
      <c r="DI531" s="577"/>
      <c r="DJ531" s="767"/>
      <c r="DK531" s="579"/>
      <c r="DL531" s="580"/>
      <c r="DM531" s="581"/>
      <c r="DN531" s="585"/>
      <c r="DO531" s="1326"/>
      <c r="DP531" s="497"/>
      <c r="DQ531" s="497"/>
      <c r="DR531" s="498"/>
      <c r="DS531" s="498"/>
      <c r="DT531" s="498"/>
      <c r="DU531" s="498"/>
      <c r="DV531" s="504"/>
      <c r="DW531" s="500"/>
      <c r="DZ531" s="577"/>
      <c r="EA531" s="767"/>
      <c r="EB531" s="579"/>
      <c r="EC531" s="580"/>
      <c r="ED531" s="581"/>
      <c r="EE531" s="585"/>
      <c r="EF531" s="1326"/>
      <c r="EG531" s="497"/>
      <c r="EH531" s="497"/>
      <c r="EI531" s="498"/>
      <c r="EJ531" s="498"/>
      <c r="EK531" s="498"/>
      <c r="EL531" s="498"/>
      <c r="EM531" s="504"/>
      <c r="EN531" s="500"/>
      <c r="EQ531" s="665"/>
      <c r="ER531" s="666"/>
      <c r="ES531" s="667"/>
      <c r="ET531" s="668"/>
      <c r="EU531" s="669"/>
      <c r="EV531" s="691"/>
      <c r="EW531" s="1326"/>
      <c r="EX531" s="497" t="e">
        <f t="shared" si="10830"/>
        <v>#N/A</v>
      </c>
      <c r="EY531" s="497" t="e">
        <f t="shared" si="10831"/>
        <v>#N/A</v>
      </c>
      <c r="EZ531" s="498" t="e">
        <f t="shared" si="10832"/>
        <v>#N/A</v>
      </c>
      <c r="FA531" s="498">
        <f t="shared" si="10833"/>
        <v>0</v>
      </c>
      <c r="FB531" s="498">
        <f t="shared" si="10834"/>
        <v>0</v>
      </c>
      <c r="FC531" s="498" t="e">
        <f t="shared" si="10835"/>
        <v>#N/A</v>
      </c>
      <c r="FD531" s="504">
        <f t="shared" si="10836"/>
        <v>0</v>
      </c>
      <c r="FE531" s="500">
        <f t="shared" si="10837"/>
        <v>0</v>
      </c>
      <c r="FH531" s="665"/>
      <c r="FI531" s="666"/>
      <c r="FJ531" s="667"/>
      <c r="FK531" s="668"/>
      <c r="FL531" s="669"/>
      <c r="FM531" s="691"/>
      <c r="FN531" s="1326"/>
      <c r="FO531" s="497" t="e">
        <f t="shared" si="10838"/>
        <v>#N/A</v>
      </c>
      <c r="FP531" s="497" t="e">
        <f t="shared" si="10839"/>
        <v>#N/A</v>
      </c>
      <c r="FQ531" s="498" t="e">
        <f t="shared" si="10840"/>
        <v>#N/A</v>
      </c>
      <c r="FR531" s="498">
        <f t="shared" si="10841"/>
        <v>0</v>
      </c>
      <c r="FS531" s="498">
        <f t="shared" si="10842"/>
        <v>0</v>
      </c>
      <c r="FT531" s="498" t="e">
        <f t="shared" si="10843"/>
        <v>#N/A</v>
      </c>
      <c r="FU531" s="504">
        <f t="shared" si="10844"/>
        <v>0</v>
      </c>
      <c r="FV531" s="500">
        <f t="shared" si="10845"/>
        <v>0</v>
      </c>
      <c r="FY531" s="665"/>
      <c r="FZ531" s="666"/>
      <c r="GA531" s="667"/>
      <c r="GB531" s="668"/>
      <c r="GC531" s="669"/>
      <c r="GD531" s="691"/>
      <c r="GE531" s="1326"/>
      <c r="GF531" s="497" t="e">
        <f t="shared" si="10846"/>
        <v>#N/A</v>
      </c>
      <c r="GG531" s="497" t="e">
        <f t="shared" si="10847"/>
        <v>#N/A</v>
      </c>
      <c r="GH531" s="498" t="e">
        <f t="shared" si="10848"/>
        <v>#N/A</v>
      </c>
      <c r="GI531" s="498">
        <f t="shared" si="10849"/>
        <v>0</v>
      </c>
      <c r="GJ531" s="498">
        <f t="shared" si="10850"/>
        <v>0</v>
      </c>
      <c r="GK531" s="498" t="e">
        <f t="shared" si="10851"/>
        <v>#N/A</v>
      </c>
      <c r="GL531" s="504">
        <f t="shared" si="10852"/>
        <v>0</v>
      </c>
      <c r="GM531" s="500">
        <f t="shared" si="10853"/>
        <v>0</v>
      </c>
      <c r="GP531" s="665"/>
      <c r="GQ531" s="666"/>
      <c r="GR531" s="667"/>
      <c r="GS531" s="668"/>
      <c r="GT531" s="669"/>
      <c r="GU531" s="691"/>
      <c r="GV531" s="1326"/>
      <c r="GW531" s="497" t="e">
        <f t="shared" si="10854"/>
        <v>#N/A</v>
      </c>
      <c r="GX531" s="497" t="e">
        <f t="shared" si="10855"/>
        <v>#N/A</v>
      </c>
      <c r="GY531" s="498" t="e">
        <f t="shared" si="10856"/>
        <v>#N/A</v>
      </c>
      <c r="GZ531" s="498">
        <f t="shared" si="10857"/>
        <v>0</v>
      </c>
      <c r="HA531" s="498">
        <f t="shared" si="10858"/>
        <v>0</v>
      </c>
      <c r="HB531" s="498" t="e">
        <f t="shared" si="10859"/>
        <v>#N/A</v>
      </c>
      <c r="HC531" s="504">
        <f t="shared" si="10860"/>
        <v>0</v>
      </c>
      <c r="HD531" s="500">
        <f t="shared" si="10861"/>
        <v>0</v>
      </c>
      <c r="HG531" s="665"/>
      <c r="HH531" s="666"/>
      <c r="HI531" s="667"/>
      <c r="HJ531" s="668"/>
      <c r="HK531" s="669"/>
      <c r="HL531" s="691"/>
      <c r="HM531" s="1326"/>
      <c r="HN531" s="497" t="e">
        <f t="shared" si="10862"/>
        <v>#N/A</v>
      </c>
      <c r="HO531" s="497" t="e">
        <f t="shared" si="10863"/>
        <v>#N/A</v>
      </c>
      <c r="HP531" s="498" t="e">
        <f t="shared" si="10864"/>
        <v>#N/A</v>
      </c>
      <c r="HQ531" s="498">
        <f t="shared" si="10865"/>
        <v>0</v>
      </c>
      <c r="HR531" s="498">
        <f t="shared" si="10866"/>
        <v>0</v>
      </c>
      <c r="HS531" s="498" t="e">
        <f t="shared" si="10867"/>
        <v>#N/A</v>
      </c>
      <c r="HT531" s="504">
        <f t="shared" si="10868"/>
        <v>0</v>
      </c>
      <c r="HU531" s="500">
        <f t="shared" si="10869"/>
        <v>0</v>
      </c>
      <c r="HX531" s="665"/>
      <c r="HY531" s="666"/>
      <c r="HZ531" s="667"/>
      <c r="IA531" s="668"/>
      <c r="IB531" s="669"/>
      <c r="IC531" s="691"/>
      <c r="ID531" s="1326"/>
      <c r="IE531" s="497" t="e">
        <f t="shared" si="10870"/>
        <v>#N/A</v>
      </c>
      <c r="IF531" s="497" t="e">
        <f t="shared" si="10871"/>
        <v>#N/A</v>
      </c>
      <c r="IG531" s="498" t="e">
        <f t="shared" si="10872"/>
        <v>#N/A</v>
      </c>
      <c r="IH531" s="498">
        <f t="shared" si="10873"/>
        <v>0</v>
      </c>
      <c r="II531" s="498">
        <f t="shared" si="10874"/>
        <v>0</v>
      </c>
      <c r="IJ531" s="498" t="e">
        <f t="shared" si="10875"/>
        <v>#N/A</v>
      </c>
      <c r="IK531" s="504">
        <f t="shared" si="10876"/>
        <v>0</v>
      </c>
      <c r="IL531" s="500">
        <f t="shared" si="10877"/>
        <v>0</v>
      </c>
      <c r="IO531" s="665"/>
      <c r="IP531" s="666"/>
      <c r="IQ531" s="667"/>
      <c r="IR531" s="668"/>
      <c r="IS531" s="669"/>
      <c r="IT531" s="691"/>
      <c r="IU531" s="1326"/>
      <c r="IV531" s="497" t="e">
        <f t="shared" si="10878"/>
        <v>#N/A</v>
      </c>
      <c r="IW531" s="497" t="e">
        <f t="shared" si="10879"/>
        <v>#N/A</v>
      </c>
      <c r="IX531" s="498" t="e">
        <f t="shared" si="10880"/>
        <v>#N/A</v>
      </c>
      <c r="IY531" s="498">
        <f t="shared" si="10881"/>
        <v>0</v>
      </c>
      <c r="IZ531" s="498">
        <f t="shared" si="10882"/>
        <v>0</v>
      </c>
      <c r="JA531" s="498" t="e">
        <f t="shared" si="10883"/>
        <v>#N/A</v>
      </c>
      <c r="JB531" s="504">
        <f t="shared" si="10884"/>
        <v>0</v>
      </c>
      <c r="JC531" s="500">
        <f t="shared" si="10885"/>
        <v>0</v>
      </c>
      <c r="JF531" s="665"/>
      <c r="JG531" s="666"/>
      <c r="JH531" s="667"/>
      <c r="JI531" s="668"/>
      <c r="JJ531" s="669"/>
      <c r="JK531" s="691"/>
      <c r="JL531" s="1326"/>
      <c r="JM531" s="497" t="e">
        <f t="shared" si="10886"/>
        <v>#N/A</v>
      </c>
      <c r="JN531" s="497" t="e">
        <f t="shared" si="10887"/>
        <v>#N/A</v>
      </c>
      <c r="JO531" s="498" t="e">
        <f t="shared" si="10888"/>
        <v>#N/A</v>
      </c>
      <c r="JP531" s="498">
        <f t="shared" si="10889"/>
        <v>0</v>
      </c>
      <c r="JQ531" s="498">
        <f t="shared" si="10890"/>
        <v>0</v>
      </c>
      <c r="JR531" s="498" t="e">
        <f t="shared" si="10891"/>
        <v>#N/A</v>
      </c>
      <c r="JS531" s="504">
        <f t="shared" si="10892"/>
        <v>0</v>
      </c>
      <c r="JT531" s="500">
        <f t="shared" si="10893"/>
        <v>0</v>
      </c>
      <c r="JW531" s="665"/>
      <c r="JX531" s="666"/>
      <c r="JY531" s="667"/>
      <c r="JZ531" s="668"/>
      <c r="KA531" s="669"/>
      <c r="KB531" s="691"/>
      <c r="KC531" s="1326"/>
      <c r="KD531" s="497" t="e">
        <f t="shared" si="10894"/>
        <v>#N/A</v>
      </c>
      <c r="KE531" s="497" t="e">
        <f t="shared" si="10895"/>
        <v>#N/A</v>
      </c>
      <c r="KF531" s="498" t="e">
        <f t="shared" si="10896"/>
        <v>#N/A</v>
      </c>
      <c r="KG531" s="498">
        <f t="shared" si="10897"/>
        <v>0</v>
      </c>
      <c r="KH531" s="498">
        <f t="shared" si="10898"/>
        <v>0</v>
      </c>
      <c r="KI531" s="498" t="e">
        <f t="shared" si="10899"/>
        <v>#N/A</v>
      </c>
      <c r="KJ531" s="504">
        <f t="shared" si="10900"/>
        <v>0</v>
      </c>
      <c r="KK531" s="500">
        <f t="shared" si="10901"/>
        <v>0</v>
      </c>
      <c r="KN531" s="665"/>
      <c r="KO531" s="666"/>
      <c r="KP531" s="667"/>
      <c r="KQ531" s="668"/>
      <c r="KR531" s="669"/>
      <c r="KS531" s="691"/>
      <c r="KT531" s="1326"/>
      <c r="KU531" s="497" t="e">
        <f t="shared" si="10902"/>
        <v>#N/A</v>
      </c>
      <c r="KV531" s="497" t="e">
        <f t="shared" si="10903"/>
        <v>#N/A</v>
      </c>
      <c r="KW531" s="498" t="e">
        <f t="shared" si="10904"/>
        <v>#N/A</v>
      </c>
      <c r="KX531" s="498">
        <f t="shared" si="10905"/>
        <v>0</v>
      </c>
      <c r="KY531" s="498">
        <f t="shared" si="10906"/>
        <v>0</v>
      </c>
      <c r="KZ531" s="498" t="e">
        <f t="shared" si="10907"/>
        <v>#N/A</v>
      </c>
      <c r="LA531" s="504">
        <f t="shared" si="10908"/>
        <v>0</v>
      </c>
      <c r="LB531" s="500">
        <f t="shared" si="10909"/>
        <v>0</v>
      </c>
      <c r="LE531" s="665"/>
      <c r="LF531" s="666"/>
      <c r="LG531" s="667"/>
      <c r="LH531" s="668"/>
      <c r="LI531" s="669"/>
      <c r="LJ531" s="691"/>
      <c r="LK531" s="1326"/>
      <c r="LL531" s="497" t="e">
        <f t="shared" si="10910"/>
        <v>#N/A</v>
      </c>
      <c r="LM531" s="497" t="e">
        <f t="shared" si="10911"/>
        <v>#N/A</v>
      </c>
      <c r="LN531" s="498" t="e">
        <f t="shared" si="10912"/>
        <v>#N/A</v>
      </c>
      <c r="LO531" s="498">
        <f t="shared" si="10913"/>
        <v>0</v>
      </c>
      <c r="LP531" s="498">
        <f t="shared" si="10914"/>
        <v>0</v>
      </c>
      <c r="LQ531" s="498" t="e">
        <f t="shared" si="10915"/>
        <v>#N/A</v>
      </c>
      <c r="LR531" s="504">
        <f t="shared" si="10916"/>
        <v>0</v>
      </c>
      <c r="LS531" s="500">
        <f t="shared" si="10917"/>
        <v>0</v>
      </c>
      <c r="LV531" s="665"/>
      <c r="LW531" s="666"/>
      <c r="LX531" s="667"/>
      <c r="LY531" s="668"/>
      <c r="LZ531" s="669"/>
      <c r="MA531" s="691"/>
      <c r="MB531" s="1326"/>
      <c r="MC531" s="497" t="e">
        <f t="shared" si="10918"/>
        <v>#N/A</v>
      </c>
      <c r="MD531" s="497" t="e">
        <f t="shared" si="10919"/>
        <v>#N/A</v>
      </c>
      <c r="ME531" s="498" t="e">
        <f t="shared" si="10920"/>
        <v>#N/A</v>
      </c>
      <c r="MF531" s="498">
        <f t="shared" si="10921"/>
        <v>0</v>
      </c>
      <c r="MG531" s="498">
        <f t="shared" si="10922"/>
        <v>0</v>
      </c>
      <c r="MH531" s="498" t="e">
        <f t="shared" si="10923"/>
        <v>#N/A</v>
      </c>
      <c r="MI531" s="504">
        <f t="shared" si="10924"/>
        <v>0</v>
      </c>
      <c r="MJ531" s="500">
        <f t="shared" si="10925"/>
        <v>0</v>
      </c>
      <c r="MM531" s="665"/>
      <c r="MN531" s="666"/>
      <c r="MO531" s="667"/>
      <c r="MP531" s="668"/>
      <c r="MQ531" s="669"/>
      <c r="MR531" s="691"/>
      <c r="MS531" s="1326"/>
      <c r="MT531" s="497" t="e">
        <f t="shared" si="10926"/>
        <v>#N/A</v>
      </c>
      <c r="MU531" s="497" t="e">
        <f t="shared" si="10927"/>
        <v>#N/A</v>
      </c>
      <c r="MV531" s="498" t="e">
        <f t="shared" si="10928"/>
        <v>#N/A</v>
      </c>
      <c r="MW531" s="498">
        <f t="shared" si="10929"/>
        <v>0</v>
      </c>
      <c r="MX531" s="498">
        <f t="shared" si="10930"/>
        <v>0</v>
      </c>
      <c r="MY531" s="498" t="e">
        <f t="shared" si="10931"/>
        <v>#N/A</v>
      </c>
      <c r="MZ531" s="504">
        <f t="shared" si="10932"/>
        <v>0</v>
      </c>
      <c r="NA531" s="500">
        <f t="shared" si="10933"/>
        <v>0</v>
      </c>
      <c r="ND531" s="665"/>
      <c r="NE531" s="666"/>
      <c r="NF531" s="667"/>
      <c r="NG531" s="668"/>
      <c r="NH531" s="669"/>
      <c r="NI531" s="691"/>
      <c r="NJ531" s="1326"/>
      <c r="NK531" s="497" t="e">
        <f t="shared" si="10934"/>
        <v>#N/A</v>
      </c>
      <c r="NL531" s="497" t="e">
        <f t="shared" si="10935"/>
        <v>#N/A</v>
      </c>
      <c r="NM531" s="498" t="e">
        <f t="shared" si="10936"/>
        <v>#N/A</v>
      </c>
      <c r="NN531" s="498">
        <f t="shared" si="10937"/>
        <v>0</v>
      </c>
      <c r="NO531" s="498">
        <f t="shared" si="10938"/>
        <v>0</v>
      </c>
      <c r="NP531" s="498" t="e">
        <f t="shared" si="10939"/>
        <v>#N/A</v>
      </c>
      <c r="NQ531" s="504">
        <f t="shared" si="10940"/>
        <v>0</v>
      </c>
      <c r="NR531" s="500">
        <f t="shared" si="10941"/>
        <v>0</v>
      </c>
      <c r="NU531" s="665"/>
      <c r="NV531" s="666"/>
      <c r="NW531" s="667"/>
      <c r="NX531" s="668"/>
      <c r="NY531" s="669"/>
      <c r="NZ531" s="691"/>
      <c r="OA531" s="1326"/>
      <c r="OB531" s="497" t="e">
        <f t="shared" si="10942"/>
        <v>#N/A</v>
      </c>
      <c r="OC531" s="497" t="e">
        <f t="shared" si="10943"/>
        <v>#N/A</v>
      </c>
      <c r="OD531" s="498" t="e">
        <f t="shared" si="10944"/>
        <v>#N/A</v>
      </c>
      <c r="OE531" s="498">
        <f t="shared" si="10945"/>
        <v>0</v>
      </c>
      <c r="OF531" s="498">
        <f t="shared" si="10946"/>
        <v>0</v>
      </c>
      <c r="OG531" s="498" t="e">
        <f t="shared" si="10947"/>
        <v>#N/A</v>
      </c>
      <c r="OH531" s="504">
        <f t="shared" si="10948"/>
        <v>0</v>
      </c>
      <c r="OI531" s="500">
        <f t="shared" si="10949"/>
        <v>0</v>
      </c>
      <c r="OL531" s="665"/>
      <c r="OM531" s="666"/>
      <c r="ON531" s="667"/>
      <c r="OO531" s="668"/>
      <c r="OP531" s="669"/>
      <c r="OQ531" s="691"/>
      <c r="OR531" s="1326"/>
      <c r="OS531" s="497" t="e">
        <f t="shared" si="10950"/>
        <v>#N/A</v>
      </c>
      <c r="OT531" s="497" t="e">
        <f t="shared" si="10951"/>
        <v>#N/A</v>
      </c>
      <c r="OU531" s="498" t="e">
        <f t="shared" si="10952"/>
        <v>#N/A</v>
      </c>
      <c r="OV531" s="498">
        <f t="shared" si="10953"/>
        <v>0</v>
      </c>
      <c r="OW531" s="498">
        <f t="shared" si="10954"/>
        <v>0</v>
      </c>
      <c r="OX531" s="498" t="e">
        <f t="shared" si="10955"/>
        <v>#N/A</v>
      </c>
      <c r="OY531" s="504">
        <f t="shared" si="10956"/>
        <v>0</v>
      </c>
      <c r="OZ531" s="500">
        <f t="shared" si="10957"/>
        <v>0</v>
      </c>
      <c r="PC531" s="665"/>
      <c r="PD531" s="666"/>
      <c r="PE531" s="667"/>
      <c r="PF531" s="668"/>
      <c r="PG531" s="669"/>
      <c r="PH531" s="691"/>
      <c r="PI531" s="1326"/>
      <c r="PJ531" s="497" t="e">
        <f t="shared" si="10958"/>
        <v>#N/A</v>
      </c>
      <c r="PK531" s="497" t="e">
        <f t="shared" si="10959"/>
        <v>#N/A</v>
      </c>
      <c r="PL531" s="498" t="e">
        <f t="shared" si="10960"/>
        <v>#N/A</v>
      </c>
      <c r="PM531" s="498">
        <f t="shared" si="10961"/>
        <v>0</v>
      </c>
      <c r="PN531" s="498">
        <f t="shared" si="10962"/>
        <v>0</v>
      </c>
      <c r="PO531" s="498" t="e">
        <f t="shared" si="10963"/>
        <v>#N/A</v>
      </c>
      <c r="PP531" s="504">
        <f t="shared" si="10964"/>
        <v>0</v>
      </c>
      <c r="PQ531" s="500">
        <f t="shared" si="10965"/>
        <v>0</v>
      </c>
      <c r="PT531" s="665"/>
      <c r="PU531" s="666"/>
      <c r="PV531" s="667"/>
      <c r="PW531" s="668"/>
      <c r="PX531" s="669"/>
      <c r="PY531" s="691"/>
      <c r="PZ531" s="1326"/>
      <c r="QA531" s="497" t="e">
        <f t="shared" si="10966"/>
        <v>#N/A</v>
      </c>
      <c r="QB531" s="497" t="e">
        <f t="shared" si="10967"/>
        <v>#N/A</v>
      </c>
      <c r="QC531" s="498" t="e">
        <f t="shared" si="10968"/>
        <v>#N/A</v>
      </c>
      <c r="QD531" s="498">
        <f t="shared" si="10969"/>
        <v>0</v>
      </c>
      <c r="QE531" s="498">
        <f t="shared" si="10970"/>
        <v>0</v>
      </c>
      <c r="QF531" s="498" t="e">
        <f t="shared" si="10971"/>
        <v>#N/A</v>
      </c>
      <c r="QG531" s="504">
        <f t="shared" si="10972"/>
        <v>0</v>
      </c>
      <c r="QH531" s="500">
        <f t="shared" si="10973"/>
        <v>0</v>
      </c>
      <c r="QK531" s="665"/>
      <c r="QL531" s="666"/>
      <c r="QM531" s="667"/>
      <c r="QN531" s="668"/>
      <c r="QO531" s="669"/>
      <c r="QP531" s="691"/>
      <c r="QQ531" s="1326"/>
      <c r="QR531" s="497" t="e">
        <f t="shared" si="10974"/>
        <v>#N/A</v>
      </c>
      <c r="QS531" s="497" t="e">
        <f t="shared" si="10975"/>
        <v>#N/A</v>
      </c>
      <c r="QT531" s="498" t="e">
        <f t="shared" si="10976"/>
        <v>#N/A</v>
      </c>
      <c r="QU531" s="498">
        <f t="shared" si="10977"/>
        <v>0</v>
      </c>
      <c r="QV531" s="498">
        <f t="shared" si="10978"/>
        <v>0</v>
      </c>
      <c r="QW531" s="498" t="e">
        <f t="shared" si="10979"/>
        <v>#N/A</v>
      </c>
      <c r="QX531" s="504">
        <f t="shared" si="10980"/>
        <v>0</v>
      </c>
      <c r="QY531" s="500">
        <f t="shared" si="10981"/>
        <v>0</v>
      </c>
      <c r="RB531" s="428"/>
      <c r="RC531" s="436"/>
      <c r="RD531" s="440"/>
      <c r="RE531" s="406"/>
      <c r="RF531" s="438"/>
      <c r="RG531" s="439"/>
      <c r="RH531" s="439"/>
      <c r="RI531" s="497"/>
      <c r="RJ531" s="497"/>
      <c r="RK531" s="501"/>
      <c r="RL531" s="501"/>
      <c r="RM531" s="501"/>
      <c r="RN531" s="501"/>
      <c r="RO531" s="505"/>
      <c r="RP531" s="503"/>
      <c r="RS531" s="428"/>
      <c r="RT531" s="436"/>
      <c r="RU531" s="440"/>
      <c r="RV531" s="406"/>
      <c r="RW531" s="438"/>
      <c r="RX531" s="439"/>
      <c r="RY531" s="439"/>
      <c r="RZ531" s="497"/>
      <c r="SA531" s="497"/>
      <c r="SB531" s="501"/>
      <c r="SC531" s="501"/>
      <c r="SD531" s="501"/>
      <c r="SE531" s="501"/>
      <c r="SF531" s="505"/>
      <c r="SG531" s="503"/>
      <c r="SJ531" s="428"/>
      <c r="SK531" s="436"/>
      <c r="SL531" s="440"/>
      <c r="SM531" s="406"/>
      <c r="SN531" s="438"/>
      <c r="SO531" s="439"/>
      <c r="SP531" s="439"/>
      <c r="SQ531" s="497"/>
      <c r="SR531" s="497"/>
      <c r="SS531" s="501"/>
      <c r="ST531" s="501"/>
      <c r="SU531" s="501"/>
      <c r="SV531" s="501"/>
      <c r="SW531" s="505"/>
      <c r="SX531" s="503"/>
    </row>
    <row r="532" spans="2:518" ht="18.75" hidden="1" customHeight="1" thickTop="1" thickBot="1">
      <c r="B532" s="577"/>
      <c r="C532" s="578"/>
      <c r="D532" s="579"/>
      <c r="E532" s="580"/>
      <c r="F532" s="581"/>
      <c r="G532" s="585"/>
      <c r="H532" s="595"/>
      <c r="K532" s="577"/>
      <c r="L532" s="767"/>
      <c r="M532" s="579"/>
      <c r="N532" s="580"/>
      <c r="O532" s="581"/>
      <c r="P532" s="585"/>
      <c r="Q532" s="1326"/>
      <c r="R532" s="497"/>
      <c r="S532" s="497"/>
      <c r="T532" s="498"/>
      <c r="U532" s="498"/>
      <c r="V532" s="498"/>
      <c r="W532" s="498"/>
      <c r="X532" s="504"/>
      <c r="Y532" s="500"/>
      <c r="Z532" s="486"/>
      <c r="AA532" s="486"/>
      <c r="AB532" s="577"/>
      <c r="AC532" s="767"/>
      <c r="AD532" s="579"/>
      <c r="AE532" s="580"/>
      <c r="AF532" s="581"/>
      <c r="AG532" s="585"/>
      <c r="AH532" s="1326"/>
      <c r="AI532" s="497"/>
      <c r="AJ532" s="497"/>
      <c r="AK532" s="498"/>
      <c r="AL532" s="498"/>
      <c r="AM532" s="498"/>
      <c r="AN532" s="498"/>
      <c r="AO532" s="504"/>
      <c r="AP532" s="500"/>
      <c r="AQ532" s="486"/>
      <c r="AR532" s="486"/>
      <c r="AS532" s="577"/>
      <c r="AT532" s="767"/>
      <c r="AU532" s="579"/>
      <c r="AV532" s="580"/>
      <c r="AW532" s="581"/>
      <c r="AX532" s="585"/>
      <c r="AY532" s="1326"/>
      <c r="AZ532" s="497"/>
      <c r="BA532" s="497"/>
      <c r="BB532" s="498"/>
      <c r="BC532" s="498"/>
      <c r="BD532" s="498"/>
      <c r="BE532" s="498"/>
      <c r="BF532" s="504"/>
      <c r="BG532" s="500"/>
      <c r="BJ532" s="577"/>
      <c r="BK532" s="767"/>
      <c r="BL532" s="579"/>
      <c r="BM532" s="580"/>
      <c r="BN532" s="581"/>
      <c r="BO532" s="585"/>
      <c r="BP532" s="1326"/>
      <c r="BQ532" s="497"/>
      <c r="BR532" s="497"/>
      <c r="BS532" s="498"/>
      <c r="BT532" s="498"/>
      <c r="BU532" s="498"/>
      <c r="BV532" s="498"/>
      <c r="BW532" s="504"/>
      <c r="BX532" s="500"/>
      <c r="CA532" s="577"/>
      <c r="CB532" s="767"/>
      <c r="CC532" s="579"/>
      <c r="CD532" s="580"/>
      <c r="CE532" s="581"/>
      <c r="CF532" s="585"/>
      <c r="CG532" s="1326"/>
      <c r="CH532" s="497"/>
      <c r="CI532" s="497"/>
      <c r="CJ532" s="498"/>
      <c r="CK532" s="498"/>
      <c r="CL532" s="498"/>
      <c r="CM532" s="498"/>
      <c r="CN532" s="504"/>
      <c r="CO532" s="500"/>
      <c r="CR532" s="577"/>
      <c r="CS532" s="767"/>
      <c r="CT532" s="579"/>
      <c r="CU532" s="580"/>
      <c r="CV532" s="581"/>
      <c r="CW532" s="585"/>
      <c r="CX532" s="1326"/>
      <c r="CY532" s="497"/>
      <c r="CZ532" s="497"/>
      <c r="DA532" s="498"/>
      <c r="DB532" s="498"/>
      <c r="DC532" s="498"/>
      <c r="DD532" s="498"/>
      <c r="DE532" s="504"/>
      <c r="DF532" s="500"/>
      <c r="DI532" s="577"/>
      <c r="DJ532" s="767"/>
      <c r="DK532" s="579"/>
      <c r="DL532" s="580"/>
      <c r="DM532" s="581"/>
      <c r="DN532" s="585"/>
      <c r="DO532" s="1326"/>
      <c r="DP532" s="497"/>
      <c r="DQ532" s="497"/>
      <c r="DR532" s="498"/>
      <c r="DS532" s="498"/>
      <c r="DT532" s="498"/>
      <c r="DU532" s="498"/>
      <c r="DV532" s="504"/>
      <c r="DW532" s="500"/>
      <c r="DZ532" s="577"/>
      <c r="EA532" s="767"/>
      <c r="EB532" s="579"/>
      <c r="EC532" s="580"/>
      <c r="ED532" s="581"/>
      <c r="EE532" s="585"/>
      <c r="EF532" s="1326"/>
      <c r="EG532" s="497"/>
      <c r="EH532" s="497"/>
      <c r="EI532" s="498"/>
      <c r="EJ532" s="498"/>
      <c r="EK532" s="498"/>
      <c r="EL532" s="498"/>
      <c r="EM532" s="504"/>
      <c r="EN532" s="500"/>
      <c r="EQ532" s="665"/>
      <c r="ER532" s="666"/>
      <c r="ES532" s="667"/>
      <c r="ET532" s="668"/>
      <c r="EU532" s="669"/>
      <c r="EV532" s="691"/>
      <c r="EW532" s="1326"/>
      <c r="EX532" s="497" t="e">
        <f t="shared" si="10830"/>
        <v>#N/A</v>
      </c>
      <c r="EY532" s="497" t="e">
        <f t="shared" si="10831"/>
        <v>#N/A</v>
      </c>
      <c r="EZ532" s="498" t="e">
        <f t="shared" si="10832"/>
        <v>#N/A</v>
      </c>
      <c r="FA532" s="498">
        <f t="shared" si="10833"/>
        <v>0</v>
      </c>
      <c r="FB532" s="498">
        <f t="shared" si="10834"/>
        <v>0</v>
      </c>
      <c r="FC532" s="498" t="e">
        <f t="shared" si="10835"/>
        <v>#N/A</v>
      </c>
      <c r="FD532" s="504">
        <f t="shared" si="10836"/>
        <v>0</v>
      </c>
      <c r="FE532" s="500">
        <f t="shared" si="10837"/>
        <v>0</v>
      </c>
      <c r="FH532" s="665"/>
      <c r="FI532" s="666"/>
      <c r="FJ532" s="667"/>
      <c r="FK532" s="668"/>
      <c r="FL532" s="669"/>
      <c r="FM532" s="691"/>
      <c r="FN532" s="1326"/>
      <c r="FO532" s="497" t="e">
        <f t="shared" si="10838"/>
        <v>#N/A</v>
      </c>
      <c r="FP532" s="497" t="e">
        <f t="shared" si="10839"/>
        <v>#N/A</v>
      </c>
      <c r="FQ532" s="498" t="e">
        <f t="shared" si="10840"/>
        <v>#N/A</v>
      </c>
      <c r="FR532" s="498">
        <f t="shared" si="10841"/>
        <v>0</v>
      </c>
      <c r="FS532" s="498">
        <f t="shared" si="10842"/>
        <v>0</v>
      </c>
      <c r="FT532" s="498" t="e">
        <f t="shared" si="10843"/>
        <v>#N/A</v>
      </c>
      <c r="FU532" s="504">
        <f t="shared" si="10844"/>
        <v>0</v>
      </c>
      <c r="FV532" s="500">
        <f t="shared" si="10845"/>
        <v>0</v>
      </c>
      <c r="FY532" s="665"/>
      <c r="FZ532" s="666"/>
      <c r="GA532" s="667"/>
      <c r="GB532" s="668"/>
      <c r="GC532" s="669"/>
      <c r="GD532" s="691"/>
      <c r="GE532" s="1326"/>
      <c r="GF532" s="497" t="e">
        <f t="shared" si="10846"/>
        <v>#N/A</v>
      </c>
      <c r="GG532" s="497" t="e">
        <f t="shared" si="10847"/>
        <v>#N/A</v>
      </c>
      <c r="GH532" s="498" t="e">
        <f t="shared" si="10848"/>
        <v>#N/A</v>
      </c>
      <c r="GI532" s="498">
        <f t="shared" si="10849"/>
        <v>0</v>
      </c>
      <c r="GJ532" s="498">
        <f t="shared" si="10850"/>
        <v>0</v>
      </c>
      <c r="GK532" s="498" t="e">
        <f t="shared" si="10851"/>
        <v>#N/A</v>
      </c>
      <c r="GL532" s="504">
        <f t="shared" si="10852"/>
        <v>0</v>
      </c>
      <c r="GM532" s="500">
        <f t="shared" si="10853"/>
        <v>0</v>
      </c>
      <c r="GP532" s="665"/>
      <c r="GQ532" s="666"/>
      <c r="GR532" s="667"/>
      <c r="GS532" s="668"/>
      <c r="GT532" s="669"/>
      <c r="GU532" s="691"/>
      <c r="GV532" s="1326"/>
      <c r="GW532" s="497" t="e">
        <f t="shared" si="10854"/>
        <v>#N/A</v>
      </c>
      <c r="GX532" s="497" t="e">
        <f t="shared" si="10855"/>
        <v>#N/A</v>
      </c>
      <c r="GY532" s="498" t="e">
        <f t="shared" si="10856"/>
        <v>#N/A</v>
      </c>
      <c r="GZ532" s="498">
        <f t="shared" si="10857"/>
        <v>0</v>
      </c>
      <c r="HA532" s="498">
        <f t="shared" si="10858"/>
        <v>0</v>
      </c>
      <c r="HB532" s="498" t="e">
        <f t="shared" si="10859"/>
        <v>#N/A</v>
      </c>
      <c r="HC532" s="504">
        <f t="shared" si="10860"/>
        <v>0</v>
      </c>
      <c r="HD532" s="500">
        <f t="shared" si="10861"/>
        <v>0</v>
      </c>
      <c r="HG532" s="665"/>
      <c r="HH532" s="666"/>
      <c r="HI532" s="667"/>
      <c r="HJ532" s="668"/>
      <c r="HK532" s="669"/>
      <c r="HL532" s="691"/>
      <c r="HM532" s="1326"/>
      <c r="HN532" s="497" t="e">
        <f t="shared" si="10862"/>
        <v>#N/A</v>
      </c>
      <c r="HO532" s="497" t="e">
        <f t="shared" si="10863"/>
        <v>#N/A</v>
      </c>
      <c r="HP532" s="498" t="e">
        <f t="shared" si="10864"/>
        <v>#N/A</v>
      </c>
      <c r="HQ532" s="498">
        <f t="shared" si="10865"/>
        <v>0</v>
      </c>
      <c r="HR532" s="498">
        <f t="shared" si="10866"/>
        <v>0</v>
      </c>
      <c r="HS532" s="498" t="e">
        <f t="shared" si="10867"/>
        <v>#N/A</v>
      </c>
      <c r="HT532" s="504">
        <f t="shared" si="10868"/>
        <v>0</v>
      </c>
      <c r="HU532" s="500">
        <f t="shared" si="10869"/>
        <v>0</v>
      </c>
      <c r="HX532" s="665"/>
      <c r="HY532" s="666"/>
      <c r="HZ532" s="667"/>
      <c r="IA532" s="668"/>
      <c r="IB532" s="669"/>
      <c r="IC532" s="691"/>
      <c r="ID532" s="1326"/>
      <c r="IE532" s="497" t="e">
        <f t="shared" si="10870"/>
        <v>#N/A</v>
      </c>
      <c r="IF532" s="497" t="e">
        <f t="shared" si="10871"/>
        <v>#N/A</v>
      </c>
      <c r="IG532" s="498" t="e">
        <f t="shared" si="10872"/>
        <v>#N/A</v>
      </c>
      <c r="IH532" s="498">
        <f t="shared" si="10873"/>
        <v>0</v>
      </c>
      <c r="II532" s="498">
        <f t="shared" si="10874"/>
        <v>0</v>
      </c>
      <c r="IJ532" s="498" t="e">
        <f t="shared" si="10875"/>
        <v>#N/A</v>
      </c>
      <c r="IK532" s="504">
        <f t="shared" si="10876"/>
        <v>0</v>
      </c>
      <c r="IL532" s="500">
        <f t="shared" si="10877"/>
        <v>0</v>
      </c>
      <c r="IO532" s="665"/>
      <c r="IP532" s="666"/>
      <c r="IQ532" s="667"/>
      <c r="IR532" s="668"/>
      <c r="IS532" s="669"/>
      <c r="IT532" s="691"/>
      <c r="IU532" s="1326"/>
      <c r="IV532" s="497" t="e">
        <f t="shared" si="10878"/>
        <v>#N/A</v>
      </c>
      <c r="IW532" s="497" t="e">
        <f t="shared" si="10879"/>
        <v>#N/A</v>
      </c>
      <c r="IX532" s="498" t="e">
        <f t="shared" si="10880"/>
        <v>#N/A</v>
      </c>
      <c r="IY532" s="498">
        <f t="shared" si="10881"/>
        <v>0</v>
      </c>
      <c r="IZ532" s="498">
        <f t="shared" si="10882"/>
        <v>0</v>
      </c>
      <c r="JA532" s="498" t="e">
        <f t="shared" si="10883"/>
        <v>#N/A</v>
      </c>
      <c r="JB532" s="504">
        <f t="shared" si="10884"/>
        <v>0</v>
      </c>
      <c r="JC532" s="500">
        <f t="shared" si="10885"/>
        <v>0</v>
      </c>
      <c r="JF532" s="665"/>
      <c r="JG532" s="666"/>
      <c r="JH532" s="667"/>
      <c r="JI532" s="668"/>
      <c r="JJ532" s="669"/>
      <c r="JK532" s="691"/>
      <c r="JL532" s="1326"/>
      <c r="JM532" s="497" t="e">
        <f t="shared" si="10886"/>
        <v>#N/A</v>
      </c>
      <c r="JN532" s="497" t="e">
        <f t="shared" si="10887"/>
        <v>#N/A</v>
      </c>
      <c r="JO532" s="498" t="e">
        <f t="shared" si="10888"/>
        <v>#N/A</v>
      </c>
      <c r="JP532" s="498">
        <f t="shared" si="10889"/>
        <v>0</v>
      </c>
      <c r="JQ532" s="498">
        <f t="shared" si="10890"/>
        <v>0</v>
      </c>
      <c r="JR532" s="498" t="e">
        <f t="shared" si="10891"/>
        <v>#N/A</v>
      </c>
      <c r="JS532" s="504">
        <f t="shared" si="10892"/>
        <v>0</v>
      </c>
      <c r="JT532" s="500">
        <f t="shared" si="10893"/>
        <v>0</v>
      </c>
      <c r="JW532" s="665"/>
      <c r="JX532" s="666"/>
      <c r="JY532" s="667"/>
      <c r="JZ532" s="668"/>
      <c r="KA532" s="669"/>
      <c r="KB532" s="691"/>
      <c r="KC532" s="1326"/>
      <c r="KD532" s="497" t="e">
        <f t="shared" si="10894"/>
        <v>#N/A</v>
      </c>
      <c r="KE532" s="497" t="e">
        <f t="shared" si="10895"/>
        <v>#N/A</v>
      </c>
      <c r="KF532" s="498" t="e">
        <f t="shared" si="10896"/>
        <v>#N/A</v>
      </c>
      <c r="KG532" s="498">
        <f t="shared" si="10897"/>
        <v>0</v>
      </c>
      <c r="KH532" s="498">
        <f t="shared" si="10898"/>
        <v>0</v>
      </c>
      <c r="KI532" s="498" t="e">
        <f t="shared" si="10899"/>
        <v>#N/A</v>
      </c>
      <c r="KJ532" s="504">
        <f t="shared" si="10900"/>
        <v>0</v>
      </c>
      <c r="KK532" s="500">
        <f t="shared" si="10901"/>
        <v>0</v>
      </c>
      <c r="KN532" s="665"/>
      <c r="KO532" s="666"/>
      <c r="KP532" s="667"/>
      <c r="KQ532" s="668"/>
      <c r="KR532" s="669"/>
      <c r="KS532" s="691"/>
      <c r="KT532" s="1326"/>
      <c r="KU532" s="497" t="e">
        <f t="shared" si="10902"/>
        <v>#N/A</v>
      </c>
      <c r="KV532" s="497" t="e">
        <f t="shared" si="10903"/>
        <v>#N/A</v>
      </c>
      <c r="KW532" s="498" t="e">
        <f t="shared" si="10904"/>
        <v>#N/A</v>
      </c>
      <c r="KX532" s="498">
        <f t="shared" si="10905"/>
        <v>0</v>
      </c>
      <c r="KY532" s="498">
        <f t="shared" si="10906"/>
        <v>0</v>
      </c>
      <c r="KZ532" s="498" t="e">
        <f t="shared" si="10907"/>
        <v>#N/A</v>
      </c>
      <c r="LA532" s="504">
        <f t="shared" si="10908"/>
        <v>0</v>
      </c>
      <c r="LB532" s="500">
        <f t="shared" si="10909"/>
        <v>0</v>
      </c>
      <c r="LE532" s="665"/>
      <c r="LF532" s="666"/>
      <c r="LG532" s="667"/>
      <c r="LH532" s="668"/>
      <c r="LI532" s="669"/>
      <c r="LJ532" s="691"/>
      <c r="LK532" s="1326"/>
      <c r="LL532" s="497" t="e">
        <f t="shared" si="10910"/>
        <v>#N/A</v>
      </c>
      <c r="LM532" s="497" t="e">
        <f t="shared" si="10911"/>
        <v>#N/A</v>
      </c>
      <c r="LN532" s="498" t="e">
        <f t="shared" si="10912"/>
        <v>#N/A</v>
      </c>
      <c r="LO532" s="498">
        <f t="shared" si="10913"/>
        <v>0</v>
      </c>
      <c r="LP532" s="498">
        <f t="shared" si="10914"/>
        <v>0</v>
      </c>
      <c r="LQ532" s="498" t="e">
        <f t="shared" si="10915"/>
        <v>#N/A</v>
      </c>
      <c r="LR532" s="504">
        <f t="shared" si="10916"/>
        <v>0</v>
      </c>
      <c r="LS532" s="500">
        <f t="shared" si="10917"/>
        <v>0</v>
      </c>
      <c r="LV532" s="665"/>
      <c r="LW532" s="666"/>
      <c r="LX532" s="667"/>
      <c r="LY532" s="668"/>
      <c r="LZ532" s="669"/>
      <c r="MA532" s="691"/>
      <c r="MB532" s="1326"/>
      <c r="MC532" s="497" t="e">
        <f t="shared" si="10918"/>
        <v>#N/A</v>
      </c>
      <c r="MD532" s="497" t="e">
        <f t="shared" si="10919"/>
        <v>#N/A</v>
      </c>
      <c r="ME532" s="498" t="e">
        <f t="shared" si="10920"/>
        <v>#N/A</v>
      </c>
      <c r="MF532" s="498">
        <f t="shared" si="10921"/>
        <v>0</v>
      </c>
      <c r="MG532" s="498">
        <f t="shared" si="10922"/>
        <v>0</v>
      </c>
      <c r="MH532" s="498" t="e">
        <f t="shared" si="10923"/>
        <v>#N/A</v>
      </c>
      <c r="MI532" s="504">
        <f t="shared" si="10924"/>
        <v>0</v>
      </c>
      <c r="MJ532" s="500">
        <f t="shared" si="10925"/>
        <v>0</v>
      </c>
      <c r="MM532" s="665"/>
      <c r="MN532" s="666"/>
      <c r="MO532" s="667"/>
      <c r="MP532" s="668"/>
      <c r="MQ532" s="669"/>
      <c r="MR532" s="691"/>
      <c r="MS532" s="1326"/>
      <c r="MT532" s="497" t="e">
        <f t="shared" si="10926"/>
        <v>#N/A</v>
      </c>
      <c r="MU532" s="497" t="e">
        <f t="shared" si="10927"/>
        <v>#N/A</v>
      </c>
      <c r="MV532" s="498" t="e">
        <f t="shared" si="10928"/>
        <v>#N/A</v>
      </c>
      <c r="MW532" s="498">
        <f t="shared" si="10929"/>
        <v>0</v>
      </c>
      <c r="MX532" s="498">
        <f t="shared" si="10930"/>
        <v>0</v>
      </c>
      <c r="MY532" s="498" t="e">
        <f t="shared" si="10931"/>
        <v>#N/A</v>
      </c>
      <c r="MZ532" s="504">
        <f t="shared" si="10932"/>
        <v>0</v>
      </c>
      <c r="NA532" s="500">
        <f t="shared" si="10933"/>
        <v>0</v>
      </c>
      <c r="ND532" s="665"/>
      <c r="NE532" s="666"/>
      <c r="NF532" s="667"/>
      <c r="NG532" s="668"/>
      <c r="NH532" s="669"/>
      <c r="NI532" s="691"/>
      <c r="NJ532" s="1326"/>
      <c r="NK532" s="497" t="e">
        <f t="shared" si="10934"/>
        <v>#N/A</v>
      </c>
      <c r="NL532" s="497" t="e">
        <f t="shared" si="10935"/>
        <v>#N/A</v>
      </c>
      <c r="NM532" s="498" t="e">
        <f t="shared" si="10936"/>
        <v>#N/A</v>
      </c>
      <c r="NN532" s="498">
        <f t="shared" si="10937"/>
        <v>0</v>
      </c>
      <c r="NO532" s="498">
        <f t="shared" si="10938"/>
        <v>0</v>
      </c>
      <c r="NP532" s="498" t="e">
        <f t="shared" si="10939"/>
        <v>#N/A</v>
      </c>
      <c r="NQ532" s="504">
        <f t="shared" si="10940"/>
        <v>0</v>
      </c>
      <c r="NR532" s="500">
        <f t="shared" si="10941"/>
        <v>0</v>
      </c>
      <c r="NU532" s="665"/>
      <c r="NV532" s="666"/>
      <c r="NW532" s="667"/>
      <c r="NX532" s="668"/>
      <c r="NY532" s="669"/>
      <c r="NZ532" s="691"/>
      <c r="OA532" s="1326"/>
      <c r="OB532" s="497" t="e">
        <f t="shared" si="10942"/>
        <v>#N/A</v>
      </c>
      <c r="OC532" s="497" t="e">
        <f t="shared" si="10943"/>
        <v>#N/A</v>
      </c>
      <c r="OD532" s="498" t="e">
        <f t="shared" si="10944"/>
        <v>#N/A</v>
      </c>
      <c r="OE532" s="498">
        <f t="shared" si="10945"/>
        <v>0</v>
      </c>
      <c r="OF532" s="498">
        <f t="shared" si="10946"/>
        <v>0</v>
      </c>
      <c r="OG532" s="498" t="e">
        <f t="shared" si="10947"/>
        <v>#N/A</v>
      </c>
      <c r="OH532" s="504">
        <f t="shared" si="10948"/>
        <v>0</v>
      </c>
      <c r="OI532" s="500">
        <f t="shared" si="10949"/>
        <v>0</v>
      </c>
      <c r="OL532" s="665"/>
      <c r="OM532" s="666"/>
      <c r="ON532" s="667"/>
      <c r="OO532" s="668"/>
      <c r="OP532" s="669"/>
      <c r="OQ532" s="691"/>
      <c r="OR532" s="1326"/>
      <c r="OS532" s="497" t="e">
        <f t="shared" si="10950"/>
        <v>#N/A</v>
      </c>
      <c r="OT532" s="497" t="e">
        <f t="shared" si="10951"/>
        <v>#N/A</v>
      </c>
      <c r="OU532" s="498" t="e">
        <f t="shared" si="10952"/>
        <v>#N/A</v>
      </c>
      <c r="OV532" s="498">
        <f t="shared" si="10953"/>
        <v>0</v>
      </c>
      <c r="OW532" s="498">
        <f t="shared" si="10954"/>
        <v>0</v>
      </c>
      <c r="OX532" s="498" t="e">
        <f t="shared" si="10955"/>
        <v>#N/A</v>
      </c>
      <c r="OY532" s="504">
        <f t="shared" si="10956"/>
        <v>0</v>
      </c>
      <c r="OZ532" s="500">
        <f t="shared" si="10957"/>
        <v>0</v>
      </c>
      <c r="PC532" s="665"/>
      <c r="PD532" s="666"/>
      <c r="PE532" s="667"/>
      <c r="PF532" s="668"/>
      <c r="PG532" s="669"/>
      <c r="PH532" s="691"/>
      <c r="PI532" s="1326"/>
      <c r="PJ532" s="497" t="e">
        <f t="shared" si="10958"/>
        <v>#N/A</v>
      </c>
      <c r="PK532" s="497" t="e">
        <f t="shared" si="10959"/>
        <v>#N/A</v>
      </c>
      <c r="PL532" s="498" t="e">
        <f t="shared" si="10960"/>
        <v>#N/A</v>
      </c>
      <c r="PM532" s="498">
        <f t="shared" si="10961"/>
        <v>0</v>
      </c>
      <c r="PN532" s="498">
        <f t="shared" si="10962"/>
        <v>0</v>
      </c>
      <c r="PO532" s="498" t="e">
        <f t="shared" si="10963"/>
        <v>#N/A</v>
      </c>
      <c r="PP532" s="504">
        <f t="shared" si="10964"/>
        <v>0</v>
      </c>
      <c r="PQ532" s="500">
        <f t="shared" si="10965"/>
        <v>0</v>
      </c>
      <c r="PT532" s="665"/>
      <c r="PU532" s="666"/>
      <c r="PV532" s="667"/>
      <c r="PW532" s="668"/>
      <c r="PX532" s="669"/>
      <c r="PY532" s="691"/>
      <c r="PZ532" s="1326"/>
      <c r="QA532" s="497" t="e">
        <f t="shared" si="10966"/>
        <v>#N/A</v>
      </c>
      <c r="QB532" s="497" t="e">
        <f t="shared" si="10967"/>
        <v>#N/A</v>
      </c>
      <c r="QC532" s="498" t="e">
        <f t="shared" si="10968"/>
        <v>#N/A</v>
      </c>
      <c r="QD532" s="498">
        <f t="shared" si="10969"/>
        <v>0</v>
      </c>
      <c r="QE532" s="498">
        <f t="shared" si="10970"/>
        <v>0</v>
      </c>
      <c r="QF532" s="498" t="e">
        <f t="shared" si="10971"/>
        <v>#N/A</v>
      </c>
      <c r="QG532" s="504">
        <f t="shared" si="10972"/>
        <v>0</v>
      </c>
      <c r="QH532" s="500">
        <f t="shared" si="10973"/>
        <v>0</v>
      </c>
      <c r="QK532" s="665"/>
      <c r="QL532" s="666"/>
      <c r="QM532" s="667"/>
      <c r="QN532" s="668"/>
      <c r="QO532" s="669"/>
      <c r="QP532" s="691"/>
      <c r="QQ532" s="1326"/>
      <c r="QR532" s="497" t="e">
        <f t="shared" si="10974"/>
        <v>#N/A</v>
      </c>
      <c r="QS532" s="497" t="e">
        <f t="shared" si="10975"/>
        <v>#N/A</v>
      </c>
      <c r="QT532" s="498" t="e">
        <f t="shared" si="10976"/>
        <v>#N/A</v>
      </c>
      <c r="QU532" s="498">
        <f t="shared" si="10977"/>
        <v>0</v>
      </c>
      <c r="QV532" s="498">
        <f t="shared" si="10978"/>
        <v>0</v>
      </c>
      <c r="QW532" s="498" t="e">
        <f t="shared" si="10979"/>
        <v>#N/A</v>
      </c>
      <c r="QX532" s="504">
        <f t="shared" si="10980"/>
        <v>0</v>
      </c>
      <c r="QY532" s="500">
        <f t="shared" si="10981"/>
        <v>0</v>
      </c>
      <c r="RB532" s="428"/>
      <c r="RC532" s="436"/>
      <c r="RD532" s="440"/>
      <c r="RE532" s="406"/>
      <c r="RF532" s="438"/>
      <c r="RG532" s="439"/>
      <c r="RH532" s="439"/>
      <c r="RI532" s="497"/>
      <c r="RJ532" s="497"/>
      <c r="RK532" s="501"/>
      <c r="RL532" s="501"/>
      <c r="RM532" s="501"/>
      <c r="RN532" s="501"/>
      <c r="RO532" s="505"/>
      <c r="RP532" s="503"/>
      <c r="RS532" s="428"/>
      <c r="RT532" s="436"/>
      <c r="RU532" s="440"/>
      <c r="RV532" s="406"/>
      <c r="RW532" s="438"/>
      <c r="RX532" s="439"/>
      <c r="RY532" s="439"/>
      <c r="RZ532" s="497"/>
      <c r="SA532" s="497"/>
      <c r="SB532" s="501"/>
      <c r="SC532" s="501"/>
      <c r="SD532" s="501"/>
      <c r="SE532" s="501"/>
      <c r="SF532" s="505"/>
      <c r="SG532" s="503"/>
      <c r="SJ532" s="428"/>
      <c r="SK532" s="436"/>
      <c r="SL532" s="440"/>
      <c r="SM532" s="406"/>
      <c r="SN532" s="438"/>
      <c r="SO532" s="439"/>
      <c r="SP532" s="439"/>
      <c r="SQ532" s="497"/>
      <c r="SR532" s="497"/>
      <c r="SS532" s="501"/>
      <c r="ST532" s="501"/>
      <c r="SU532" s="501"/>
      <c r="SV532" s="501"/>
      <c r="SW532" s="505"/>
      <c r="SX532" s="503"/>
    </row>
    <row r="533" spans="2:518" ht="18.75" hidden="1" customHeight="1" thickTop="1" thickBot="1">
      <c r="B533" s="577"/>
      <c r="C533" s="578"/>
      <c r="D533" s="579"/>
      <c r="E533" s="580"/>
      <c r="F533" s="581"/>
      <c r="G533" s="585"/>
      <c r="H533" s="595"/>
      <c r="K533" s="577"/>
      <c r="L533" s="767"/>
      <c r="M533" s="579"/>
      <c r="N533" s="580"/>
      <c r="O533" s="581"/>
      <c r="P533" s="585"/>
      <c r="Q533" s="1326"/>
      <c r="R533" s="497"/>
      <c r="S533" s="497"/>
      <c r="T533" s="498"/>
      <c r="U533" s="498"/>
      <c r="V533" s="498"/>
      <c r="W533" s="498"/>
      <c r="X533" s="504"/>
      <c r="Y533" s="500"/>
      <c r="Z533" s="486"/>
      <c r="AA533" s="486"/>
      <c r="AB533" s="577"/>
      <c r="AC533" s="767"/>
      <c r="AD533" s="579"/>
      <c r="AE533" s="580"/>
      <c r="AF533" s="581"/>
      <c r="AG533" s="585"/>
      <c r="AH533" s="1326"/>
      <c r="AI533" s="497"/>
      <c r="AJ533" s="497"/>
      <c r="AK533" s="498"/>
      <c r="AL533" s="498"/>
      <c r="AM533" s="498"/>
      <c r="AN533" s="498"/>
      <c r="AO533" s="504"/>
      <c r="AP533" s="500"/>
      <c r="AQ533" s="486"/>
      <c r="AR533" s="486"/>
      <c r="AS533" s="577"/>
      <c r="AT533" s="767"/>
      <c r="AU533" s="579"/>
      <c r="AV533" s="580"/>
      <c r="AW533" s="581"/>
      <c r="AX533" s="585"/>
      <c r="AY533" s="1326"/>
      <c r="AZ533" s="497"/>
      <c r="BA533" s="497"/>
      <c r="BB533" s="498"/>
      <c r="BC533" s="498"/>
      <c r="BD533" s="498"/>
      <c r="BE533" s="498"/>
      <c r="BF533" s="504"/>
      <c r="BG533" s="500"/>
      <c r="BJ533" s="577"/>
      <c r="BK533" s="767"/>
      <c r="BL533" s="579"/>
      <c r="BM533" s="580"/>
      <c r="BN533" s="581"/>
      <c r="BO533" s="585"/>
      <c r="BP533" s="1326"/>
      <c r="BQ533" s="497"/>
      <c r="BR533" s="497"/>
      <c r="BS533" s="498"/>
      <c r="BT533" s="498"/>
      <c r="BU533" s="498"/>
      <c r="BV533" s="498"/>
      <c r="BW533" s="504"/>
      <c r="BX533" s="500"/>
      <c r="CA533" s="577"/>
      <c r="CB533" s="767"/>
      <c r="CC533" s="579"/>
      <c r="CD533" s="580"/>
      <c r="CE533" s="581"/>
      <c r="CF533" s="585"/>
      <c r="CG533" s="1326"/>
      <c r="CH533" s="497"/>
      <c r="CI533" s="497"/>
      <c r="CJ533" s="498"/>
      <c r="CK533" s="498"/>
      <c r="CL533" s="498"/>
      <c r="CM533" s="498"/>
      <c r="CN533" s="504"/>
      <c r="CO533" s="500"/>
      <c r="CR533" s="577"/>
      <c r="CS533" s="767"/>
      <c r="CT533" s="579"/>
      <c r="CU533" s="580"/>
      <c r="CV533" s="581"/>
      <c r="CW533" s="585"/>
      <c r="CX533" s="1326"/>
      <c r="CY533" s="497"/>
      <c r="CZ533" s="497"/>
      <c r="DA533" s="498"/>
      <c r="DB533" s="498"/>
      <c r="DC533" s="498"/>
      <c r="DD533" s="498"/>
      <c r="DE533" s="504"/>
      <c r="DF533" s="500"/>
      <c r="DI533" s="577"/>
      <c r="DJ533" s="767"/>
      <c r="DK533" s="579"/>
      <c r="DL533" s="580"/>
      <c r="DM533" s="581"/>
      <c r="DN533" s="585"/>
      <c r="DO533" s="1326"/>
      <c r="DP533" s="497"/>
      <c r="DQ533" s="497"/>
      <c r="DR533" s="498"/>
      <c r="DS533" s="498"/>
      <c r="DT533" s="498"/>
      <c r="DU533" s="498"/>
      <c r="DV533" s="504"/>
      <c r="DW533" s="500"/>
      <c r="DZ533" s="577"/>
      <c r="EA533" s="767"/>
      <c r="EB533" s="579"/>
      <c r="EC533" s="580"/>
      <c r="ED533" s="581"/>
      <c r="EE533" s="585"/>
      <c r="EF533" s="1326"/>
      <c r="EG533" s="497"/>
      <c r="EH533" s="497"/>
      <c r="EI533" s="498"/>
      <c r="EJ533" s="498"/>
      <c r="EK533" s="498"/>
      <c r="EL533" s="498"/>
      <c r="EM533" s="504"/>
      <c r="EN533" s="500"/>
      <c r="EQ533" s="665"/>
      <c r="ER533" s="666"/>
      <c r="ES533" s="667"/>
      <c r="ET533" s="668"/>
      <c r="EU533" s="669"/>
      <c r="EV533" s="691"/>
      <c r="EW533" s="1326"/>
      <c r="EX533" s="497" t="e">
        <f t="shared" si="10830"/>
        <v>#N/A</v>
      </c>
      <c r="EY533" s="497" t="e">
        <f t="shared" si="10831"/>
        <v>#N/A</v>
      </c>
      <c r="EZ533" s="498" t="e">
        <f t="shared" si="10832"/>
        <v>#N/A</v>
      </c>
      <c r="FA533" s="498">
        <f t="shared" si="10833"/>
        <v>0</v>
      </c>
      <c r="FB533" s="498">
        <f t="shared" si="10834"/>
        <v>0</v>
      </c>
      <c r="FC533" s="498" t="e">
        <f t="shared" si="10835"/>
        <v>#N/A</v>
      </c>
      <c r="FD533" s="504">
        <f t="shared" si="10836"/>
        <v>0</v>
      </c>
      <c r="FE533" s="500">
        <f t="shared" si="10837"/>
        <v>0</v>
      </c>
      <c r="FH533" s="665"/>
      <c r="FI533" s="666"/>
      <c r="FJ533" s="667"/>
      <c r="FK533" s="668"/>
      <c r="FL533" s="669"/>
      <c r="FM533" s="691"/>
      <c r="FN533" s="1326"/>
      <c r="FO533" s="497" t="e">
        <f t="shared" si="10838"/>
        <v>#N/A</v>
      </c>
      <c r="FP533" s="497" t="e">
        <f t="shared" si="10839"/>
        <v>#N/A</v>
      </c>
      <c r="FQ533" s="498" t="e">
        <f t="shared" si="10840"/>
        <v>#N/A</v>
      </c>
      <c r="FR533" s="498">
        <f t="shared" si="10841"/>
        <v>0</v>
      </c>
      <c r="FS533" s="498">
        <f t="shared" si="10842"/>
        <v>0</v>
      </c>
      <c r="FT533" s="498" t="e">
        <f t="shared" si="10843"/>
        <v>#N/A</v>
      </c>
      <c r="FU533" s="504">
        <f t="shared" si="10844"/>
        <v>0</v>
      </c>
      <c r="FV533" s="500">
        <f t="shared" si="10845"/>
        <v>0</v>
      </c>
      <c r="FY533" s="665"/>
      <c r="FZ533" s="666"/>
      <c r="GA533" s="667"/>
      <c r="GB533" s="668"/>
      <c r="GC533" s="669"/>
      <c r="GD533" s="691"/>
      <c r="GE533" s="1326"/>
      <c r="GF533" s="497" t="e">
        <f t="shared" si="10846"/>
        <v>#N/A</v>
      </c>
      <c r="GG533" s="497" t="e">
        <f t="shared" si="10847"/>
        <v>#N/A</v>
      </c>
      <c r="GH533" s="498" t="e">
        <f t="shared" si="10848"/>
        <v>#N/A</v>
      </c>
      <c r="GI533" s="498">
        <f t="shared" si="10849"/>
        <v>0</v>
      </c>
      <c r="GJ533" s="498">
        <f t="shared" si="10850"/>
        <v>0</v>
      </c>
      <c r="GK533" s="498" t="e">
        <f t="shared" si="10851"/>
        <v>#N/A</v>
      </c>
      <c r="GL533" s="504">
        <f t="shared" si="10852"/>
        <v>0</v>
      </c>
      <c r="GM533" s="500">
        <f t="shared" si="10853"/>
        <v>0</v>
      </c>
      <c r="GP533" s="665"/>
      <c r="GQ533" s="666"/>
      <c r="GR533" s="667"/>
      <c r="GS533" s="668"/>
      <c r="GT533" s="669"/>
      <c r="GU533" s="691"/>
      <c r="GV533" s="1326"/>
      <c r="GW533" s="497" t="e">
        <f t="shared" si="10854"/>
        <v>#N/A</v>
      </c>
      <c r="GX533" s="497" t="e">
        <f t="shared" si="10855"/>
        <v>#N/A</v>
      </c>
      <c r="GY533" s="498" t="e">
        <f t="shared" si="10856"/>
        <v>#N/A</v>
      </c>
      <c r="GZ533" s="498">
        <f t="shared" si="10857"/>
        <v>0</v>
      </c>
      <c r="HA533" s="498">
        <f t="shared" si="10858"/>
        <v>0</v>
      </c>
      <c r="HB533" s="498" t="e">
        <f t="shared" si="10859"/>
        <v>#N/A</v>
      </c>
      <c r="HC533" s="504">
        <f t="shared" si="10860"/>
        <v>0</v>
      </c>
      <c r="HD533" s="500">
        <f t="shared" si="10861"/>
        <v>0</v>
      </c>
      <c r="HG533" s="665"/>
      <c r="HH533" s="666"/>
      <c r="HI533" s="667"/>
      <c r="HJ533" s="668"/>
      <c r="HK533" s="669"/>
      <c r="HL533" s="691"/>
      <c r="HM533" s="1326"/>
      <c r="HN533" s="497" t="e">
        <f t="shared" si="10862"/>
        <v>#N/A</v>
      </c>
      <c r="HO533" s="497" t="e">
        <f t="shared" si="10863"/>
        <v>#N/A</v>
      </c>
      <c r="HP533" s="498" t="e">
        <f t="shared" si="10864"/>
        <v>#N/A</v>
      </c>
      <c r="HQ533" s="498">
        <f t="shared" si="10865"/>
        <v>0</v>
      </c>
      <c r="HR533" s="498">
        <f t="shared" si="10866"/>
        <v>0</v>
      </c>
      <c r="HS533" s="498" t="e">
        <f t="shared" si="10867"/>
        <v>#N/A</v>
      </c>
      <c r="HT533" s="504">
        <f t="shared" si="10868"/>
        <v>0</v>
      </c>
      <c r="HU533" s="500">
        <f t="shared" si="10869"/>
        <v>0</v>
      </c>
      <c r="HX533" s="665"/>
      <c r="HY533" s="666"/>
      <c r="HZ533" s="667"/>
      <c r="IA533" s="668"/>
      <c r="IB533" s="669"/>
      <c r="IC533" s="691"/>
      <c r="ID533" s="1326"/>
      <c r="IE533" s="497" t="e">
        <f t="shared" si="10870"/>
        <v>#N/A</v>
      </c>
      <c r="IF533" s="497" t="e">
        <f t="shared" si="10871"/>
        <v>#N/A</v>
      </c>
      <c r="IG533" s="498" t="e">
        <f t="shared" si="10872"/>
        <v>#N/A</v>
      </c>
      <c r="IH533" s="498">
        <f t="shared" si="10873"/>
        <v>0</v>
      </c>
      <c r="II533" s="498">
        <f t="shared" si="10874"/>
        <v>0</v>
      </c>
      <c r="IJ533" s="498" t="e">
        <f t="shared" si="10875"/>
        <v>#N/A</v>
      </c>
      <c r="IK533" s="504">
        <f t="shared" si="10876"/>
        <v>0</v>
      </c>
      <c r="IL533" s="500">
        <f t="shared" si="10877"/>
        <v>0</v>
      </c>
      <c r="IO533" s="665"/>
      <c r="IP533" s="666"/>
      <c r="IQ533" s="667"/>
      <c r="IR533" s="668"/>
      <c r="IS533" s="669"/>
      <c r="IT533" s="691"/>
      <c r="IU533" s="1326"/>
      <c r="IV533" s="497" t="e">
        <f t="shared" si="10878"/>
        <v>#N/A</v>
      </c>
      <c r="IW533" s="497" t="e">
        <f t="shared" si="10879"/>
        <v>#N/A</v>
      </c>
      <c r="IX533" s="498" t="e">
        <f t="shared" si="10880"/>
        <v>#N/A</v>
      </c>
      <c r="IY533" s="498">
        <f t="shared" si="10881"/>
        <v>0</v>
      </c>
      <c r="IZ533" s="498">
        <f t="shared" si="10882"/>
        <v>0</v>
      </c>
      <c r="JA533" s="498" t="e">
        <f t="shared" si="10883"/>
        <v>#N/A</v>
      </c>
      <c r="JB533" s="504">
        <f t="shared" si="10884"/>
        <v>0</v>
      </c>
      <c r="JC533" s="500">
        <f t="shared" si="10885"/>
        <v>0</v>
      </c>
      <c r="JF533" s="665"/>
      <c r="JG533" s="666"/>
      <c r="JH533" s="667"/>
      <c r="JI533" s="668"/>
      <c r="JJ533" s="669"/>
      <c r="JK533" s="691"/>
      <c r="JL533" s="1326"/>
      <c r="JM533" s="497" t="e">
        <f t="shared" si="10886"/>
        <v>#N/A</v>
      </c>
      <c r="JN533" s="497" t="e">
        <f t="shared" si="10887"/>
        <v>#N/A</v>
      </c>
      <c r="JO533" s="498" t="e">
        <f t="shared" si="10888"/>
        <v>#N/A</v>
      </c>
      <c r="JP533" s="498">
        <f t="shared" si="10889"/>
        <v>0</v>
      </c>
      <c r="JQ533" s="498">
        <f t="shared" si="10890"/>
        <v>0</v>
      </c>
      <c r="JR533" s="498" t="e">
        <f t="shared" si="10891"/>
        <v>#N/A</v>
      </c>
      <c r="JS533" s="504">
        <f t="shared" si="10892"/>
        <v>0</v>
      </c>
      <c r="JT533" s="500">
        <f t="shared" si="10893"/>
        <v>0</v>
      </c>
      <c r="JW533" s="665"/>
      <c r="JX533" s="666"/>
      <c r="JY533" s="667"/>
      <c r="JZ533" s="668"/>
      <c r="KA533" s="669"/>
      <c r="KB533" s="691"/>
      <c r="KC533" s="1326"/>
      <c r="KD533" s="497" t="e">
        <f t="shared" si="10894"/>
        <v>#N/A</v>
      </c>
      <c r="KE533" s="497" t="e">
        <f t="shared" si="10895"/>
        <v>#N/A</v>
      </c>
      <c r="KF533" s="498" t="e">
        <f t="shared" si="10896"/>
        <v>#N/A</v>
      </c>
      <c r="KG533" s="498">
        <f t="shared" si="10897"/>
        <v>0</v>
      </c>
      <c r="KH533" s="498">
        <f t="shared" si="10898"/>
        <v>0</v>
      </c>
      <c r="KI533" s="498" t="e">
        <f t="shared" si="10899"/>
        <v>#N/A</v>
      </c>
      <c r="KJ533" s="504">
        <f t="shared" si="10900"/>
        <v>0</v>
      </c>
      <c r="KK533" s="500">
        <f t="shared" si="10901"/>
        <v>0</v>
      </c>
      <c r="KN533" s="665"/>
      <c r="KO533" s="666"/>
      <c r="KP533" s="667"/>
      <c r="KQ533" s="668"/>
      <c r="KR533" s="669"/>
      <c r="KS533" s="691"/>
      <c r="KT533" s="1326"/>
      <c r="KU533" s="497" t="e">
        <f t="shared" si="10902"/>
        <v>#N/A</v>
      </c>
      <c r="KV533" s="497" t="e">
        <f t="shared" si="10903"/>
        <v>#N/A</v>
      </c>
      <c r="KW533" s="498" t="e">
        <f t="shared" si="10904"/>
        <v>#N/A</v>
      </c>
      <c r="KX533" s="498">
        <f t="shared" si="10905"/>
        <v>0</v>
      </c>
      <c r="KY533" s="498">
        <f t="shared" si="10906"/>
        <v>0</v>
      </c>
      <c r="KZ533" s="498" t="e">
        <f t="shared" si="10907"/>
        <v>#N/A</v>
      </c>
      <c r="LA533" s="504">
        <f t="shared" si="10908"/>
        <v>0</v>
      </c>
      <c r="LB533" s="500">
        <f t="shared" si="10909"/>
        <v>0</v>
      </c>
      <c r="LE533" s="665"/>
      <c r="LF533" s="666"/>
      <c r="LG533" s="667"/>
      <c r="LH533" s="668"/>
      <c r="LI533" s="669"/>
      <c r="LJ533" s="691"/>
      <c r="LK533" s="1326"/>
      <c r="LL533" s="497" t="e">
        <f t="shared" si="10910"/>
        <v>#N/A</v>
      </c>
      <c r="LM533" s="497" t="e">
        <f t="shared" si="10911"/>
        <v>#N/A</v>
      </c>
      <c r="LN533" s="498" t="e">
        <f t="shared" si="10912"/>
        <v>#N/A</v>
      </c>
      <c r="LO533" s="498">
        <f t="shared" si="10913"/>
        <v>0</v>
      </c>
      <c r="LP533" s="498">
        <f t="shared" si="10914"/>
        <v>0</v>
      </c>
      <c r="LQ533" s="498" t="e">
        <f t="shared" si="10915"/>
        <v>#N/A</v>
      </c>
      <c r="LR533" s="504">
        <f t="shared" si="10916"/>
        <v>0</v>
      </c>
      <c r="LS533" s="500">
        <f t="shared" si="10917"/>
        <v>0</v>
      </c>
      <c r="LV533" s="665"/>
      <c r="LW533" s="666"/>
      <c r="LX533" s="667"/>
      <c r="LY533" s="668"/>
      <c r="LZ533" s="669"/>
      <c r="MA533" s="691"/>
      <c r="MB533" s="1326"/>
      <c r="MC533" s="497" t="e">
        <f t="shared" si="10918"/>
        <v>#N/A</v>
      </c>
      <c r="MD533" s="497" t="e">
        <f t="shared" si="10919"/>
        <v>#N/A</v>
      </c>
      <c r="ME533" s="498" t="e">
        <f t="shared" si="10920"/>
        <v>#N/A</v>
      </c>
      <c r="MF533" s="498">
        <f t="shared" si="10921"/>
        <v>0</v>
      </c>
      <c r="MG533" s="498">
        <f t="shared" si="10922"/>
        <v>0</v>
      </c>
      <c r="MH533" s="498" t="e">
        <f t="shared" si="10923"/>
        <v>#N/A</v>
      </c>
      <c r="MI533" s="504">
        <f t="shared" si="10924"/>
        <v>0</v>
      </c>
      <c r="MJ533" s="500">
        <f t="shared" si="10925"/>
        <v>0</v>
      </c>
      <c r="MM533" s="665"/>
      <c r="MN533" s="666"/>
      <c r="MO533" s="667"/>
      <c r="MP533" s="668"/>
      <c r="MQ533" s="669"/>
      <c r="MR533" s="691"/>
      <c r="MS533" s="1326"/>
      <c r="MT533" s="497" t="e">
        <f t="shared" si="10926"/>
        <v>#N/A</v>
      </c>
      <c r="MU533" s="497" t="e">
        <f t="shared" si="10927"/>
        <v>#N/A</v>
      </c>
      <c r="MV533" s="498" t="e">
        <f t="shared" si="10928"/>
        <v>#N/A</v>
      </c>
      <c r="MW533" s="498">
        <f t="shared" si="10929"/>
        <v>0</v>
      </c>
      <c r="MX533" s="498">
        <f t="shared" si="10930"/>
        <v>0</v>
      </c>
      <c r="MY533" s="498" t="e">
        <f t="shared" si="10931"/>
        <v>#N/A</v>
      </c>
      <c r="MZ533" s="504">
        <f t="shared" si="10932"/>
        <v>0</v>
      </c>
      <c r="NA533" s="500">
        <f t="shared" si="10933"/>
        <v>0</v>
      </c>
      <c r="ND533" s="665"/>
      <c r="NE533" s="666"/>
      <c r="NF533" s="667"/>
      <c r="NG533" s="668"/>
      <c r="NH533" s="669"/>
      <c r="NI533" s="691"/>
      <c r="NJ533" s="1326"/>
      <c r="NK533" s="497" t="e">
        <f t="shared" si="10934"/>
        <v>#N/A</v>
      </c>
      <c r="NL533" s="497" t="e">
        <f t="shared" si="10935"/>
        <v>#N/A</v>
      </c>
      <c r="NM533" s="498" t="e">
        <f t="shared" si="10936"/>
        <v>#N/A</v>
      </c>
      <c r="NN533" s="498">
        <f t="shared" si="10937"/>
        <v>0</v>
      </c>
      <c r="NO533" s="498">
        <f t="shared" si="10938"/>
        <v>0</v>
      </c>
      <c r="NP533" s="498" t="e">
        <f t="shared" si="10939"/>
        <v>#N/A</v>
      </c>
      <c r="NQ533" s="504">
        <f t="shared" si="10940"/>
        <v>0</v>
      </c>
      <c r="NR533" s="500">
        <f t="shared" si="10941"/>
        <v>0</v>
      </c>
      <c r="NU533" s="665"/>
      <c r="NV533" s="666"/>
      <c r="NW533" s="667"/>
      <c r="NX533" s="668"/>
      <c r="NY533" s="669"/>
      <c r="NZ533" s="691"/>
      <c r="OA533" s="1326"/>
      <c r="OB533" s="497" t="e">
        <f t="shared" si="10942"/>
        <v>#N/A</v>
      </c>
      <c r="OC533" s="497" t="e">
        <f t="shared" si="10943"/>
        <v>#N/A</v>
      </c>
      <c r="OD533" s="498" t="e">
        <f t="shared" si="10944"/>
        <v>#N/A</v>
      </c>
      <c r="OE533" s="498">
        <f t="shared" si="10945"/>
        <v>0</v>
      </c>
      <c r="OF533" s="498">
        <f t="shared" si="10946"/>
        <v>0</v>
      </c>
      <c r="OG533" s="498" t="e">
        <f t="shared" si="10947"/>
        <v>#N/A</v>
      </c>
      <c r="OH533" s="504">
        <f t="shared" si="10948"/>
        <v>0</v>
      </c>
      <c r="OI533" s="500">
        <f t="shared" si="10949"/>
        <v>0</v>
      </c>
      <c r="OL533" s="665"/>
      <c r="OM533" s="666"/>
      <c r="ON533" s="667"/>
      <c r="OO533" s="668"/>
      <c r="OP533" s="669"/>
      <c r="OQ533" s="691"/>
      <c r="OR533" s="1326"/>
      <c r="OS533" s="497" t="e">
        <f t="shared" si="10950"/>
        <v>#N/A</v>
      </c>
      <c r="OT533" s="497" t="e">
        <f t="shared" si="10951"/>
        <v>#N/A</v>
      </c>
      <c r="OU533" s="498" t="e">
        <f t="shared" si="10952"/>
        <v>#N/A</v>
      </c>
      <c r="OV533" s="498">
        <f t="shared" si="10953"/>
        <v>0</v>
      </c>
      <c r="OW533" s="498">
        <f t="shared" si="10954"/>
        <v>0</v>
      </c>
      <c r="OX533" s="498" t="e">
        <f t="shared" si="10955"/>
        <v>#N/A</v>
      </c>
      <c r="OY533" s="504">
        <f t="shared" si="10956"/>
        <v>0</v>
      </c>
      <c r="OZ533" s="500">
        <f t="shared" si="10957"/>
        <v>0</v>
      </c>
      <c r="PC533" s="665"/>
      <c r="PD533" s="666"/>
      <c r="PE533" s="667"/>
      <c r="PF533" s="668"/>
      <c r="PG533" s="669"/>
      <c r="PH533" s="691"/>
      <c r="PI533" s="1326"/>
      <c r="PJ533" s="497" t="e">
        <f t="shared" si="10958"/>
        <v>#N/A</v>
      </c>
      <c r="PK533" s="497" t="e">
        <f t="shared" si="10959"/>
        <v>#N/A</v>
      </c>
      <c r="PL533" s="498" t="e">
        <f t="shared" si="10960"/>
        <v>#N/A</v>
      </c>
      <c r="PM533" s="498">
        <f t="shared" si="10961"/>
        <v>0</v>
      </c>
      <c r="PN533" s="498">
        <f t="shared" si="10962"/>
        <v>0</v>
      </c>
      <c r="PO533" s="498" t="e">
        <f t="shared" si="10963"/>
        <v>#N/A</v>
      </c>
      <c r="PP533" s="504">
        <f t="shared" si="10964"/>
        <v>0</v>
      </c>
      <c r="PQ533" s="500">
        <f t="shared" si="10965"/>
        <v>0</v>
      </c>
      <c r="PT533" s="665"/>
      <c r="PU533" s="666"/>
      <c r="PV533" s="667"/>
      <c r="PW533" s="668"/>
      <c r="PX533" s="669"/>
      <c r="PY533" s="691"/>
      <c r="PZ533" s="1326"/>
      <c r="QA533" s="497" t="e">
        <f t="shared" si="10966"/>
        <v>#N/A</v>
      </c>
      <c r="QB533" s="497" t="e">
        <f t="shared" si="10967"/>
        <v>#N/A</v>
      </c>
      <c r="QC533" s="498" t="e">
        <f t="shared" si="10968"/>
        <v>#N/A</v>
      </c>
      <c r="QD533" s="498">
        <f t="shared" si="10969"/>
        <v>0</v>
      </c>
      <c r="QE533" s="498">
        <f t="shared" si="10970"/>
        <v>0</v>
      </c>
      <c r="QF533" s="498" t="e">
        <f t="shared" si="10971"/>
        <v>#N/A</v>
      </c>
      <c r="QG533" s="504">
        <f t="shared" si="10972"/>
        <v>0</v>
      </c>
      <c r="QH533" s="500">
        <f t="shared" si="10973"/>
        <v>0</v>
      </c>
      <c r="QK533" s="665"/>
      <c r="QL533" s="666"/>
      <c r="QM533" s="667"/>
      <c r="QN533" s="668"/>
      <c r="QO533" s="669"/>
      <c r="QP533" s="691"/>
      <c r="QQ533" s="1326"/>
      <c r="QR533" s="497" t="e">
        <f t="shared" si="10974"/>
        <v>#N/A</v>
      </c>
      <c r="QS533" s="497" t="e">
        <f t="shared" si="10975"/>
        <v>#N/A</v>
      </c>
      <c r="QT533" s="498" t="e">
        <f t="shared" si="10976"/>
        <v>#N/A</v>
      </c>
      <c r="QU533" s="498">
        <f t="shared" si="10977"/>
        <v>0</v>
      </c>
      <c r="QV533" s="498">
        <f t="shared" si="10978"/>
        <v>0</v>
      </c>
      <c r="QW533" s="498" t="e">
        <f t="shared" si="10979"/>
        <v>#N/A</v>
      </c>
      <c r="QX533" s="504">
        <f t="shared" si="10980"/>
        <v>0</v>
      </c>
      <c r="QY533" s="500">
        <f t="shared" si="10981"/>
        <v>0</v>
      </c>
      <c r="RB533" s="428"/>
      <c r="RC533" s="436"/>
      <c r="RD533" s="440"/>
      <c r="RE533" s="406"/>
      <c r="RF533" s="438"/>
      <c r="RG533" s="439"/>
      <c r="RH533" s="439"/>
      <c r="RI533" s="497"/>
      <c r="RJ533" s="497"/>
      <c r="RK533" s="501"/>
      <c r="RL533" s="501"/>
      <c r="RM533" s="501"/>
      <c r="RN533" s="501"/>
      <c r="RO533" s="505"/>
      <c r="RP533" s="503"/>
      <c r="RS533" s="428"/>
      <c r="RT533" s="436"/>
      <c r="RU533" s="440"/>
      <c r="RV533" s="406"/>
      <c r="RW533" s="438"/>
      <c r="RX533" s="439"/>
      <c r="RY533" s="439"/>
      <c r="RZ533" s="497"/>
      <c r="SA533" s="497"/>
      <c r="SB533" s="501"/>
      <c r="SC533" s="501"/>
      <c r="SD533" s="501"/>
      <c r="SE533" s="501"/>
      <c r="SF533" s="505"/>
      <c r="SG533" s="503"/>
      <c r="SJ533" s="428"/>
      <c r="SK533" s="436"/>
      <c r="SL533" s="440"/>
      <c r="SM533" s="406"/>
      <c r="SN533" s="438"/>
      <c r="SO533" s="439"/>
      <c r="SP533" s="439"/>
      <c r="SQ533" s="497"/>
      <c r="SR533" s="497"/>
      <c r="SS533" s="501"/>
      <c r="ST533" s="501"/>
      <c r="SU533" s="501"/>
      <c r="SV533" s="501"/>
      <c r="SW533" s="505"/>
      <c r="SX533" s="503"/>
    </row>
    <row r="534" spans="2:518" ht="18.75" hidden="1" customHeight="1" thickTop="1" thickBot="1">
      <c r="B534" s="577"/>
      <c r="C534" s="578"/>
      <c r="D534" s="579"/>
      <c r="E534" s="580"/>
      <c r="F534" s="581"/>
      <c r="G534" s="585"/>
      <c r="H534" s="595"/>
      <c r="K534" s="577"/>
      <c r="L534" s="767"/>
      <c r="M534" s="579"/>
      <c r="N534" s="580"/>
      <c r="O534" s="581"/>
      <c r="P534" s="585"/>
      <c r="Q534" s="1326"/>
      <c r="R534" s="497"/>
      <c r="S534" s="497"/>
      <c r="T534" s="498"/>
      <c r="U534" s="498"/>
      <c r="V534" s="498"/>
      <c r="W534" s="498"/>
      <c r="X534" s="504"/>
      <c r="Y534" s="500"/>
      <c r="Z534" s="486"/>
      <c r="AA534" s="486"/>
      <c r="AB534" s="577"/>
      <c r="AC534" s="767"/>
      <c r="AD534" s="579"/>
      <c r="AE534" s="580"/>
      <c r="AF534" s="581"/>
      <c r="AG534" s="585"/>
      <c r="AH534" s="1326"/>
      <c r="AI534" s="497"/>
      <c r="AJ534" s="497"/>
      <c r="AK534" s="498"/>
      <c r="AL534" s="498"/>
      <c r="AM534" s="498"/>
      <c r="AN534" s="498"/>
      <c r="AO534" s="504"/>
      <c r="AP534" s="500"/>
      <c r="AQ534" s="486"/>
      <c r="AR534" s="486"/>
      <c r="AS534" s="577"/>
      <c r="AT534" s="767"/>
      <c r="AU534" s="579"/>
      <c r="AV534" s="580"/>
      <c r="AW534" s="581"/>
      <c r="AX534" s="585"/>
      <c r="AY534" s="1326"/>
      <c r="AZ534" s="497"/>
      <c r="BA534" s="497"/>
      <c r="BB534" s="498"/>
      <c r="BC534" s="498"/>
      <c r="BD534" s="498"/>
      <c r="BE534" s="498"/>
      <c r="BF534" s="504"/>
      <c r="BG534" s="500"/>
      <c r="BJ534" s="577"/>
      <c r="BK534" s="767"/>
      <c r="BL534" s="579"/>
      <c r="BM534" s="580"/>
      <c r="BN534" s="581"/>
      <c r="BO534" s="585"/>
      <c r="BP534" s="1326"/>
      <c r="BQ534" s="497"/>
      <c r="BR534" s="497"/>
      <c r="BS534" s="498"/>
      <c r="BT534" s="498"/>
      <c r="BU534" s="498"/>
      <c r="BV534" s="498"/>
      <c r="BW534" s="504"/>
      <c r="BX534" s="500"/>
      <c r="CA534" s="577"/>
      <c r="CB534" s="767"/>
      <c r="CC534" s="579"/>
      <c r="CD534" s="580"/>
      <c r="CE534" s="581"/>
      <c r="CF534" s="585"/>
      <c r="CG534" s="1326"/>
      <c r="CH534" s="497"/>
      <c r="CI534" s="497"/>
      <c r="CJ534" s="498"/>
      <c r="CK534" s="498"/>
      <c r="CL534" s="498"/>
      <c r="CM534" s="498"/>
      <c r="CN534" s="504"/>
      <c r="CO534" s="500"/>
      <c r="CR534" s="577"/>
      <c r="CS534" s="767"/>
      <c r="CT534" s="579"/>
      <c r="CU534" s="580"/>
      <c r="CV534" s="581"/>
      <c r="CW534" s="585"/>
      <c r="CX534" s="1326"/>
      <c r="CY534" s="497"/>
      <c r="CZ534" s="497"/>
      <c r="DA534" s="498"/>
      <c r="DB534" s="498"/>
      <c r="DC534" s="498"/>
      <c r="DD534" s="498"/>
      <c r="DE534" s="504"/>
      <c r="DF534" s="500"/>
      <c r="DI534" s="577"/>
      <c r="DJ534" s="767"/>
      <c r="DK534" s="579"/>
      <c r="DL534" s="580"/>
      <c r="DM534" s="581"/>
      <c r="DN534" s="585"/>
      <c r="DO534" s="1326"/>
      <c r="DP534" s="497"/>
      <c r="DQ534" s="497"/>
      <c r="DR534" s="498"/>
      <c r="DS534" s="498"/>
      <c r="DT534" s="498"/>
      <c r="DU534" s="498"/>
      <c r="DV534" s="504"/>
      <c r="DW534" s="500"/>
      <c r="DZ534" s="577"/>
      <c r="EA534" s="767"/>
      <c r="EB534" s="579"/>
      <c r="EC534" s="580"/>
      <c r="ED534" s="581"/>
      <c r="EE534" s="585"/>
      <c r="EF534" s="1326"/>
      <c r="EG534" s="497"/>
      <c r="EH534" s="497"/>
      <c r="EI534" s="498"/>
      <c r="EJ534" s="498"/>
      <c r="EK534" s="498"/>
      <c r="EL534" s="498"/>
      <c r="EM534" s="504"/>
      <c r="EN534" s="500"/>
      <c r="EQ534" s="665"/>
      <c r="ER534" s="666"/>
      <c r="ES534" s="667"/>
      <c r="ET534" s="668"/>
      <c r="EU534" s="669"/>
      <c r="EV534" s="691"/>
      <c r="EW534" s="1326"/>
      <c r="EX534" s="497" t="e">
        <f t="shared" si="10830"/>
        <v>#N/A</v>
      </c>
      <c r="EY534" s="497" t="e">
        <f t="shared" si="10831"/>
        <v>#N/A</v>
      </c>
      <c r="EZ534" s="498" t="e">
        <f t="shared" si="10832"/>
        <v>#N/A</v>
      </c>
      <c r="FA534" s="498">
        <f t="shared" si="10833"/>
        <v>0</v>
      </c>
      <c r="FB534" s="498">
        <f t="shared" si="10834"/>
        <v>0</v>
      </c>
      <c r="FC534" s="498" t="e">
        <f t="shared" si="10835"/>
        <v>#N/A</v>
      </c>
      <c r="FD534" s="504">
        <f t="shared" si="10836"/>
        <v>0</v>
      </c>
      <c r="FE534" s="500">
        <f t="shared" si="10837"/>
        <v>0</v>
      </c>
      <c r="FH534" s="665"/>
      <c r="FI534" s="666"/>
      <c r="FJ534" s="667"/>
      <c r="FK534" s="668"/>
      <c r="FL534" s="669"/>
      <c r="FM534" s="691"/>
      <c r="FN534" s="1326"/>
      <c r="FO534" s="497" t="e">
        <f t="shared" si="10838"/>
        <v>#N/A</v>
      </c>
      <c r="FP534" s="497" t="e">
        <f t="shared" si="10839"/>
        <v>#N/A</v>
      </c>
      <c r="FQ534" s="498" t="e">
        <f t="shared" si="10840"/>
        <v>#N/A</v>
      </c>
      <c r="FR534" s="498">
        <f t="shared" si="10841"/>
        <v>0</v>
      </c>
      <c r="FS534" s="498">
        <f t="shared" si="10842"/>
        <v>0</v>
      </c>
      <c r="FT534" s="498" t="e">
        <f t="shared" si="10843"/>
        <v>#N/A</v>
      </c>
      <c r="FU534" s="504">
        <f t="shared" si="10844"/>
        <v>0</v>
      </c>
      <c r="FV534" s="500">
        <f t="shared" si="10845"/>
        <v>0</v>
      </c>
      <c r="FY534" s="665"/>
      <c r="FZ534" s="666"/>
      <c r="GA534" s="667"/>
      <c r="GB534" s="668"/>
      <c r="GC534" s="669"/>
      <c r="GD534" s="691"/>
      <c r="GE534" s="1326"/>
      <c r="GF534" s="497" t="e">
        <f t="shared" si="10846"/>
        <v>#N/A</v>
      </c>
      <c r="GG534" s="497" t="e">
        <f t="shared" si="10847"/>
        <v>#N/A</v>
      </c>
      <c r="GH534" s="498" t="e">
        <f t="shared" si="10848"/>
        <v>#N/A</v>
      </c>
      <c r="GI534" s="498">
        <f t="shared" si="10849"/>
        <v>0</v>
      </c>
      <c r="GJ534" s="498">
        <f t="shared" si="10850"/>
        <v>0</v>
      </c>
      <c r="GK534" s="498" t="e">
        <f t="shared" si="10851"/>
        <v>#N/A</v>
      </c>
      <c r="GL534" s="504">
        <f t="shared" si="10852"/>
        <v>0</v>
      </c>
      <c r="GM534" s="500">
        <f t="shared" si="10853"/>
        <v>0</v>
      </c>
      <c r="GP534" s="665"/>
      <c r="GQ534" s="666"/>
      <c r="GR534" s="667"/>
      <c r="GS534" s="668"/>
      <c r="GT534" s="669"/>
      <c r="GU534" s="691"/>
      <c r="GV534" s="1326"/>
      <c r="GW534" s="497" t="e">
        <f t="shared" si="10854"/>
        <v>#N/A</v>
      </c>
      <c r="GX534" s="497" t="e">
        <f t="shared" si="10855"/>
        <v>#N/A</v>
      </c>
      <c r="GY534" s="498" t="e">
        <f t="shared" si="10856"/>
        <v>#N/A</v>
      </c>
      <c r="GZ534" s="498">
        <f t="shared" si="10857"/>
        <v>0</v>
      </c>
      <c r="HA534" s="498">
        <f t="shared" si="10858"/>
        <v>0</v>
      </c>
      <c r="HB534" s="498" t="e">
        <f t="shared" si="10859"/>
        <v>#N/A</v>
      </c>
      <c r="HC534" s="504">
        <f t="shared" si="10860"/>
        <v>0</v>
      </c>
      <c r="HD534" s="500">
        <f t="shared" si="10861"/>
        <v>0</v>
      </c>
      <c r="HG534" s="665"/>
      <c r="HH534" s="666"/>
      <c r="HI534" s="667"/>
      <c r="HJ534" s="668"/>
      <c r="HK534" s="669"/>
      <c r="HL534" s="691"/>
      <c r="HM534" s="1326"/>
      <c r="HN534" s="497" t="e">
        <f t="shared" si="10862"/>
        <v>#N/A</v>
      </c>
      <c r="HO534" s="497" t="e">
        <f t="shared" si="10863"/>
        <v>#N/A</v>
      </c>
      <c r="HP534" s="498" t="e">
        <f t="shared" si="10864"/>
        <v>#N/A</v>
      </c>
      <c r="HQ534" s="498">
        <f t="shared" si="10865"/>
        <v>0</v>
      </c>
      <c r="HR534" s="498">
        <f t="shared" si="10866"/>
        <v>0</v>
      </c>
      <c r="HS534" s="498" t="e">
        <f t="shared" si="10867"/>
        <v>#N/A</v>
      </c>
      <c r="HT534" s="504">
        <f t="shared" si="10868"/>
        <v>0</v>
      </c>
      <c r="HU534" s="500">
        <f t="shared" si="10869"/>
        <v>0</v>
      </c>
      <c r="HX534" s="665"/>
      <c r="HY534" s="666"/>
      <c r="HZ534" s="667"/>
      <c r="IA534" s="668"/>
      <c r="IB534" s="669"/>
      <c r="IC534" s="691"/>
      <c r="ID534" s="1326"/>
      <c r="IE534" s="497" t="e">
        <f t="shared" si="10870"/>
        <v>#N/A</v>
      </c>
      <c r="IF534" s="497" t="e">
        <f t="shared" si="10871"/>
        <v>#N/A</v>
      </c>
      <c r="IG534" s="498" t="e">
        <f t="shared" si="10872"/>
        <v>#N/A</v>
      </c>
      <c r="IH534" s="498">
        <f t="shared" si="10873"/>
        <v>0</v>
      </c>
      <c r="II534" s="498">
        <f t="shared" si="10874"/>
        <v>0</v>
      </c>
      <c r="IJ534" s="498" t="e">
        <f t="shared" si="10875"/>
        <v>#N/A</v>
      </c>
      <c r="IK534" s="504">
        <f t="shared" si="10876"/>
        <v>0</v>
      </c>
      <c r="IL534" s="500">
        <f t="shared" si="10877"/>
        <v>0</v>
      </c>
      <c r="IO534" s="665"/>
      <c r="IP534" s="666"/>
      <c r="IQ534" s="667"/>
      <c r="IR534" s="668"/>
      <c r="IS534" s="669"/>
      <c r="IT534" s="691"/>
      <c r="IU534" s="1326"/>
      <c r="IV534" s="497" t="e">
        <f t="shared" si="10878"/>
        <v>#N/A</v>
      </c>
      <c r="IW534" s="497" t="e">
        <f t="shared" si="10879"/>
        <v>#N/A</v>
      </c>
      <c r="IX534" s="498" t="e">
        <f t="shared" si="10880"/>
        <v>#N/A</v>
      </c>
      <c r="IY534" s="498">
        <f t="shared" si="10881"/>
        <v>0</v>
      </c>
      <c r="IZ534" s="498">
        <f t="shared" si="10882"/>
        <v>0</v>
      </c>
      <c r="JA534" s="498" t="e">
        <f t="shared" si="10883"/>
        <v>#N/A</v>
      </c>
      <c r="JB534" s="504">
        <f t="shared" si="10884"/>
        <v>0</v>
      </c>
      <c r="JC534" s="500">
        <f t="shared" si="10885"/>
        <v>0</v>
      </c>
      <c r="JF534" s="665"/>
      <c r="JG534" s="666"/>
      <c r="JH534" s="667"/>
      <c r="JI534" s="668"/>
      <c r="JJ534" s="669"/>
      <c r="JK534" s="691"/>
      <c r="JL534" s="1326"/>
      <c r="JM534" s="497" t="e">
        <f t="shared" si="10886"/>
        <v>#N/A</v>
      </c>
      <c r="JN534" s="497" t="e">
        <f t="shared" si="10887"/>
        <v>#N/A</v>
      </c>
      <c r="JO534" s="498" t="e">
        <f t="shared" si="10888"/>
        <v>#N/A</v>
      </c>
      <c r="JP534" s="498">
        <f t="shared" si="10889"/>
        <v>0</v>
      </c>
      <c r="JQ534" s="498">
        <f t="shared" si="10890"/>
        <v>0</v>
      </c>
      <c r="JR534" s="498" t="e">
        <f t="shared" si="10891"/>
        <v>#N/A</v>
      </c>
      <c r="JS534" s="504">
        <f t="shared" si="10892"/>
        <v>0</v>
      </c>
      <c r="JT534" s="500">
        <f t="shared" si="10893"/>
        <v>0</v>
      </c>
      <c r="JW534" s="665"/>
      <c r="JX534" s="666"/>
      <c r="JY534" s="667"/>
      <c r="JZ534" s="668"/>
      <c r="KA534" s="669"/>
      <c r="KB534" s="691"/>
      <c r="KC534" s="1326"/>
      <c r="KD534" s="497" t="e">
        <f t="shared" si="10894"/>
        <v>#N/A</v>
      </c>
      <c r="KE534" s="497" t="e">
        <f t="shared" si="10895"/>
        <v>#N/A</v>
      </c>
      <c r="KF534" s="498" t="e">
        <f t="shared" si="10896"/>
        <v>#N/A</v>
      </c>
      <c r="KG534" s="498">
        <f t="shared" si="10897"/>
        <v>0</v>
      </c>
      <c r="KH534" s="498">
        <f t="shared" si="10898"/>
        <v>0</v>
      </c>
      <c r="KI534" s="498" t="e">
        <f t="shared" si="10899"/>
        <v>#N/A</v>
      </c>
      <c r="KJ534" s="504">
        <f t="shared" si="10900"/>
        <v>0</v>
      </c>
      <c r="KK534" s="500">
        <f t="shared" si="10901"/>
        <v>0</v>
      </c>
      <c r="KN534" s="665"/>
      <c r="KO534" s="666"/>
      <c r="KP534" s="667"/>
      <c r="KQ534" s="668"/>
      <c r="KR534" s="669"/>
      <c r="KS534" s="691"/>
      <c r="KT534" s="1326"/>
      <c r="KU534" s="497" t="e">
        <f t="shared" si="10902"/>
        <v>#N/A</v>
      </c>
      <c r="KV534" s="497" t="e">
        <f t="shared" si="10903"/>
        <v>#N/A</v>
      </c>
      <c r="KW534" s="498" t="e">
        <f t="shared" si="10904"/>
        <v>#N/A</v>
      </c>
      <c r="KX534" s="498">
        <f t="shared" si="10905"/>
        <v>0</v>
      </c>
      <c r="KY534" s="498">
        <f t="shared" si="10906"/>
        <v>0</v>
      </c>
      <c r="KZ534" s="498" t="e">
        <f t="shared" si="10907"/>
        <v>#N/A</v>
      </c>
      <c r="LA534" s="504">
        <f t="shared" si="10908"/>
        <v>0</v>
      </c>
      <c r="LB534" s="500">
        <f t="shared" si="10909"/>
        <v>0</v>
      </c>
      <c r="LE534" s="665"/>
      <c r="LF534" s="666"/>
      <c r="LG534" s="667"/>
      <c r="LH534" s="668"/>
      <c r="LI534" s="669"/>
      <c r="LJ534" s="691"/>
      <c r="LK534" s="1326"/>
      <c r="LL534" s="497" t="e">
        <f t="shared" si="10910"/>
        <v>#N/A</v>
      </c>
      <c r="LM534" s="497" t="e">
        <f t="shared" si="10911"/>
        <v>#N/A</v>
      </c>
      <c r="LN534" s="498" t="e">
        <f t="shared" si="10912"/>
        <v>#N/A</v>
      </c>
      <c r="LO534" s="498">
        <f t="shared" si="10913"/>
        <v>0</v>
      </c>
      <c r="LP534" s="498">
        <f t="shared" si="10914"/>
        <v>0</v>
      </c>
      <c r="LQ534" s="498" t="e">
        <f t="shared" si="10915"/>
        <v>#N/A</v>
      </c>
      <c r="LR534" s="504">
        <f t="shared" si="10916"/>
        <v>0</v>
      </c>
      <c r="LS534" s="500">
        <f t="shared" si="10917"/>
        <v>0</v>
      </c>
      <c r="LV534" s="665"/>
      <c r="LW534" s="666"/>
      <c r="LX534" s="667"/>
      <c r="LY534" s="668"/>
      <c r="LZ534" s="669"/>
      <c r="MA534" s="691"/>
      <c r="MB534" s="1326"/>
      <c r="MC534" s="497" t="e">
        <f t="shared" si="10918"/>
        <v>#N/A</v>
      </c>
      <c r="MD534" s="497" t="e">
        <f t="shared" si="10919"/>
        <v>#N/A</v>
      </c>
      <c r="ME534" s="498" t="e">
        <f t="shared" si="10920"/>
        <v>#N/A</v>
      </c>
      <c r="MF534" s="498">
        <f t="shared" si="10921"/>
        <v>0</v>
      </c>
      <c r="MG534" s="498">
        <f t="shared" si="10922"/>
        <v>0</v>
      </c>
      <c r="MH534" s="498" t="e">
        <f t="shared" si="10923"/>
        <v>#N/A</v>
      </c>
      <c r="MI534" s="504">
        <f t="shared" si="10924"/>
        <v>0</v>
      </c>
      <c r="MJ534" s="500">
        <f t="shared" si="10925"/>
        <v>0</v>
      </c>
      <c r="MM534" s="665"/>
      <c r="MN534" s="666"/>
      <c r="MO534" s="667"/>
      <c r="MP534" s="668"/>
      <c r="MQ534" s="669"/>
      <c r="MR534" s="691"/>
      <c r="MS534" s="1326"/>
      <c r="MT534" s="497" t="e">
        <f t="shared" si="10926"/>
        <v>#N/A</v>
      </c>
      <c r="MU534" s="497" t="e">
        <f t="shared" si="10927"/>
        <v>#N/A</v>
      </c>
      <c r="MV534" s="498" t="e">
        <f t="shared" si="10928"/>
        <v>#N/A</v>
      </c>
      <c r="MW534" s="498">
        <f t="shared" si="10929"/>
        <v>0</v>
      </c>
      <c r="MX534" s="498">
        <f t="shared" si="10930"/>
        <v>0</v>
      </c>
      <c r="MY534" s="498" t="e">
        <f t="shared" si="10931"/>
        <v>#N/A</v>
      </c>
      <c r="MZ534" s="504">
        <f t="shared" si="10932"/>
        <v>0</v>
      </c>
      <c r="NA534" s="500">
        <f t="shared" si="10933"/>
        <v>0</v>
      </c>
      <c r="ND534" s="665"/>
      <c r="NE534" s="666"/>
      <c r="NF534" s="667"/>
      <c r="NG534" s="668"/>
      <c r="NH534" s="669"/>
      <c r="NI534" s="691"/>
      <c r="NJ534" s="1326"/>
      <c r="NK534" s="497" t="e">
        <f t="shared" si="10934"/>
        <v>#N/A</v>
      </c>
      <c r="NL534" s="497" t="e">
        <f t="shared" si="10935"/>
        <v>#N/A</v>
      </c>
      <c r="NM534" s="498" t="e">
        <f t="shared" si="10936"/>
        <v>#N/A</v>
      </c>
      <c r="NN534" s="498">
        <f t="shared" si="10937"/>
        <v>0</v>
      </c>
      <c r="NO534" s="498">
        <f t="shared" si="10938"/>
        <v>0</v>
      </c>
      <c r="NP534" s="498" t="e">
        <f t="shared" si="10939"/>
        <v>#N/A</v>
      </c>
      <c r="NQ534" s="504">
        <f t="shared" si="10940"/>
        <v>0</v>
      </c>
      <c r="NR534" s="500">
        <f t="shared" si="10941"/>
        <v>0</v>
      </c>
      <c r="NU534" s="665"/>
      <c r="NV534" s="666"/>
      <c r="NW534" s="667"/>
      <c r="NX534" s="668"/>
      <c r="NY534" s="669"/>
      <c r="NZ534" s="691"/>
      <c r="OA534" s="1326"/>
      <c r="OB534" s="497" t="e">
        <f t="shared" si="10942"/>
        <v>#N/A</v>
      </c>
      <c r="OC534" s="497" t="e">
        <f t="shared" si="10943"/>
        <v>#N/A</v>
      </c>
      <c r="OD534" s="498" t="e">
        <f t="shared" si="10944"/>
        <v>#N/A</v>
      </c>
      <c r="OE534" s="498">
        <f t="shared" si="10945"/>
        <v>0</v>
      </c>
      <c r="OF534" s="498">
        <f t="shared" si="10946"/>
        <v>0</v>
      </c>
      <c r="OG534" s="498" t="e">
        <f t="shared" si="10947"/>
        <v>#N/A</v>
      </c>
      <c r="OH534" s="504">
        <f t="shared" si="10948"/>
        <v>0</v>
      </c>
      <c r="OI534" s="500">
        <f t="shared" si="10949"/>
        <v>0</v>
      </c>
      <c r="OL534" s="665"/>
      <c r="OM534" s="666"/>
      <c r="ON534" s="667"/>
      <c r="OO534" s="668"/>
      <c r="OP534" s="669"/>
      <c r="OQ534" s="691"/>
      <c r="OR534" s="1326"/>
      <c r="OS534" s="497" t="e">
        <f t="shared" si="10950"/>
        <v>#N/A</v>
      </c>
      <c r="OT534" s="497" t="e">
        <f t="shared" si="10951"/>
        <v>#N/A</v>
      </c>
      <c r="OU534" s="498" t="e">
        <f t="shared" si="10952"/>
        <v>#N/A</v>
      </c>
      <c r="OV534" s="498">
        <f t="shared" si="10953"/>
        <v>0</v>
      </c>
      <c r="OW534" s="498">
        <f t="shared" si="10954"/>
        <v>0</v>
      </c>
      <c r="OX534" s="498" t="e">
        <f t="shared" si="10955"/>
        <v>#N/A</v>
      </c>
      <c r="OY534" s="504">
        <f t="shared" si="10956"/>
        <v>0</v>
      </c>
      <c r="OZ534" s="500">
        <f t="shared" si="10957"/>
        <v>0</v>
      </c>
      <c r="PC534" s="665"/>
      <c r="PD534" s="666"/>
      <c r="PE534" s="667"/>
      <c r="PF534" s="668"/>
      <c r="PG534" s="669"/>
      <c r="PH534" s="691"/>
      <c r="PI534" s="1326"/>
      <c r="PJ534" s="497" t="e">
        <f t="shared" si="10958"/>
        <v>#N/A</v>
      </c>
      <c r="PK534" s="497" t="e">
        <f t="shared" si="10959"/>
        <v>#N/A</v>
      </c>
      <c r="PL534" s="498" t="e">
        <f t="shared" si="10960"/>
        <v>#N/A</v>
      </c>
      <c r="PM534" s="498">
        <f t="shared" si="10961"/>
        <v>0</v>
      </c>
      <c r="PN534" s="498">
        <f t="shared" si="10962"/>
        <v>0</v>
      </c>
      <c r="PO534" s="498" t="e">
        <f t="shared" si="10963"/>
        <v>#N/A</v>
      </c>
      <c r="PP534" s="504">
        <f t="shared" si="10964"/>
        <v>0</v>
      </c>
      <c r="PQ534" s="500">
        <f t="shared" si="10965"/>
        <v>0</v>
      </c>
      <c r="PT534" s="665"/>
      <c r="PU534" s="666"/>
      <c r="PV534" s="667"/>
      <c r="PW534" s="668"/>
      <c r="PX534" s="669"/>
      <c r="PY534" s="691"/>
      <c r="PZ534" s="1326"/>
      <c r="QA534" s="497" t="e">
        <f t="shared" si="10966"/>
        <v>#N/A</v>
      </c>
      <c r="QB534" s="497" t="e">
        <f t="shared" si="10967"/>
        <v>#N/A</v>
      </c>
      <c r="QC534" s="498" t="e">
        <f t="shared" si="10968"/>
        <v>#N/A</v>
      </c>
      <c r="QD534" s="498">
        <f t="shared" si="10969"/>
        <v>0</v>
      </c>
      <c r="QE534" s="498">
        <f t="shared" si="10970"/>
        <v>0</v>
      </c>
      <c r="QF534" s="498" t="e">
        <f t="shared" si="10971"/>
        <v>#N/A</v>
      </c>
      <c r="QG534" s="504">
        <f t="shared" si="10972"/>
        <v>0</v>
      </c>
      <c r="QH534" s="500">
        <f t="shared" si="10973"/>
        <v>0</v>
      </c>
      <c r="QK534" s="665"/>
      <c r="QL534" s="666"/>
      <c r="QM534" s="667"/>
      <c r="QN534" s="668"/>
      <c r="QO534" s="669"/>
      <c r="QP534" s="691"/>
      <c r="QQ534" s="1326"/>
      <c r="QR534" s="497" t="e">
        <f t="shared" si="10974"/>
        <v>#N/A</v>
      </c>
      <c r="QS534" s="497" t="e">
        <f t="shared" si="10975"/>
        <v>#N/A</v>
      </c>
      <c r="QT534" s="498" t="e">
        <f t="shared" si="10976"/>
        <v>#N/A</v>
      </c>
      <c r="QU534" s="498">
        <f t="shared" si="10977"/>
        <v>0</v>
      </c>
      <c r="QV534" s="498">
        <f t="shared" si="10978"/>
        <v>0</v>
      </c>
      <c r="QW534" s="498" t="e">
        <f t="shared" si="10979"/>
        <v>#N/A</v>
      </c>
      <c r="QX534" s="504">
        <f t="shared" si="10980"/>
        <v>0</v>
      </c>
      <c r="QY534" s="500">
        <f t="shared" si="10981"/>
        <v>0</v>
      </c>
      <c r="RB534" s="428"/>
      <c r="RC534" s="436"/>
      <c r="RD534" s="440"/>
      <c r="RE534" s="406"/>
      <c r="RF534" s="438"/>
      <c r="RG534" s="439"/>
      <c r="RH534" s="439"/>
      <c r="RI534" s="497"/>
      <c r="RJ534" s="497"/>
      <c r="RK534" s="501"/>
      <c r="RL534" s="501"/>
      <c r="RM534" s="501"/>
      <c r="RN534" s="501"/>
      <c r="RO534" s="505"/>
      <c r="RP534" s="503"/>
      <c r="RS534" s="428"/>
      <c r="RT534" s="436"/>
      <c r="RU534" s="440"/>
      <c r="RV534" s="406"/>
      <c r="RW534" s="438"/>
      <c r="RX534" s="439"/>
      <c r="RY534" s="439"/>
      <c r="RZ534" s="497"/>
      <c r="SA534" s="497"/>
      <c r="SB534" s="501"/>
      <c r="SC534" s="501"/>
      <c r="SD534" s="501"/>
      <c r="SE534" s="501"/>
      <c r="SF534" s="505"/>
      <c r="SG534" s="503"/>
      <c r="SJ534" s="428"/>
      <c r="SK534" s="436"/>
      <c r="SL534" s="440"/>
      <c r="SM534" s="406"/>
      <c r="SN534" s="438"/>
      <c r="SO534" s="439"/>
      <c r="SP534" s="439"/>
      <c r="SQ534" s="497"/>
      <c r="SR534" s="497"/>
      <c r="SS534" s="501"/>
      <c r="ST534" s="501"/>
      <c r="SU534" s="501"/>
      <c r="SV534" s="501"/>
      <c r="SW534" s="505"/>
      <c r="SX534" s="503"/>
    </row>
    <row r="535" spans="2:518" ht="30" hidden="1" customHeight="1" thickTop="1" thickBot="1">
      <c r="B535" s="577"/>
      <c r="C535" s="578"/>
      <c r="D535" s="579"/>
      <c r="E535" s="580"/>
      <c r="F535" s="581"/>
      <c r="G535" s="585"/>
      <c r="H535" s="595"/>
      <c r="K535" s="577"/>
      <c r="L535" s="767"/>
      <c r="M535" s="579"/>
      <c r="N535" s="580"/>
      <c r="O535" s="581"/>
      <c r="P535" s="585"/>
      <c r="Q535" s="1326"/>
      <c r="R535" s="497"/>
      <c r="S535" s="497"/>
      <c r="T535" s="498"/>
      <c r="U535" s="498"/>
      <c r="V535" s="498"/>
      <c r="W535" s="498"/>
      <c r="X535" s="504"/>
      <c r="Y535" s="500"/>
      <c r="Z535" s="486"/>
      <c r="AA535" s="486"/>
      <c r="AB535" s="577"/>
      <c r="AC535" s="767"/>
      <c r="AD535" s="579"/>
      <c r="AE535" s="580"/>
      <c r="AF535" s="581"/>
      <c r="AG535" s="585"/>
      <c r="AH535" s="1326"/>
      <c r="AI535" s="497"/>
      <c r="AJ535" s="497"/>
      <c r="AK535" s="498"/>
      <c r="AL535" s="498"/>
      <c r="AM535" s="498"/>
      <c r="AN535" s="498"/>
      <c r="AO535" s="504"/>
      <c r="AP535" s="500"/>
      <c r="AQ535" s="486"/>
      <c r="AR535" s="486"/>
      <c r="AS535" s="577"/>
      <c r="AT535" s="767"/>
      <c r="AU535" s="579"/>
      <c r="AV535" s="580"/>
      <c r="AW535" s="581"/>
      <c r="AX535" s="585"/>
      <c r="AY535" s="1326"/>
      <c r="AZ535" s="497"/>
      <c r="BA535" s="497"/>
      <c r="BB535" s="498"/>
      <c r="BC535" s="498"/>
      <c r="BD535" s="498"/>
      <c r="BE535" s="498"/>
      <c r="BF535" s="504"/>
      <c r="BG535" s="500"/>
      <c r="BJ535" s="577"/>
      <c r="BK535" s="767"/>
      <c r="BL535" s="579"/>
      <c r="BM535" s="580"/>
      <c r="BN535" s="581"/>
      <c r="BO535" s="585"/>
      <c r="BP535" s="1326"/>
      <c r="BQ535" s="497"/>
      <c r="BR535" s="497"/>
      <c r="BS535" s="498"/>
      <c r="BT535" s="498"/>
      <c r="BU535" s="498"/>
      <c r="BV535" s="498"/>
      <c r="BW535" s="504"/>
      <c r="BX535" s="500"/>
      <c r="CA535" s="577"/>
      <c r="CB535" s="767"/>
      <c r="CC535" s="579"/>
      <c r="CD535" s="580"/>
      <c r="CE535" s="581"/>
      <c r="CF535" s="585"/>
      <c r="CG535" s="1326"/>
      <c r="CH535" s="497"/>
      <c r="CI535" s="497"/>
      <c r="CJ535" s="498"/>
      <c r="CK535" s="498"/>
      <c r="CL535" s="498"/>
      <c r="CM535" s="498"/>
      <c r="CN535" s="504"/>
      <c r="CO535" s="500"/>
      <c r="CR535" s="577"/>
      <c r="CS535" s="767"/>
      <c r="CT535" s="579"/>
      <c r="CU535" s="580"/>
      <c r="CV535" s="581"/>
      <c r="CW535" s="585"/>
      <c r="CX535" s="1326"/>
      <c r="CY535" s="497"/>
      <c r="CZ535" s="497"/>
      <c r="DA535" s="498"/>
      <c r="DB535" s="498"/>
      <c r="DC535" s="498"/>
      <c r="DD535" s="498"/>
      <c r="DE535" s="504"/>
      <c r="DF535" s="500"/>
      <c r="DI535" s="577"/>
      <c r="DJ535" s="767"/>
      <c r="DK535" s="579"/>
      <c r="DL535" s="580"/>
      <c r="DM535" s="581"/>
      <c r="DN535" s="585"/>
      <c r="DO535" s="1326"/>
      <c r="DP535" s="497"/>
      <c r="DQ535" s="497"/>
      <c r="DR535" s="498"/>
      <c r="DS535" s="498"/>
      <c r="DT535" s="498"/>
      <c r="DU535" s="498"/>
      <c r="DV535" s="504"/>
      <c r="DW535" s="500"/>
      <c r="DZ535" s="577"/>
      <c r="EA535" s="767"/>
      <c r="EB535" s="579"/>
      <c r="EC535" s="580"/>
      <c r="ED535" s="581"/>
      <c r="EE535" s="585"/>
      <c r="EF535" s="1326"/>
      <c r="EG535" s="497"/>
      <c r="EH535" s="497"/>
      <c r="EI535" s="498"/>
      <c r="EJ535" s="498"/>
      <c r="EK535" s="498"/>
      <c r="EL535" s="498"/>
      <c r="EM535" s="504"/>
      <c r="EN535" s="500"/>
      <c r="EQ535" s="665"/>
      <c r="ER535" s="666"/>
      <c r="ES535" s="667"/>
      <c r="ET535" s="668"/>
      <c r="EU535" s="669"/>
      <c r="EV535" s="691"/>
      <c r="EW535" s="1326"/>
      <c r="EX535" s="497" t="e">
        <f t="shared" si="10830"/>
        <v>#N/A</v>
      </c>
      <c r="EY535" s="497" t="e">
        <f t="shared" si="10831"/>
        <v>#N/A</v>
      </c>
      <c r="EZ535" s="498" t="e">
        <f t="shared" si="10832"/>
        <v>#N/A</v>
      </c>
      <c r="FA535" s="498">
        <f t="shared" si="10833"/>
        <v>0</v>
      </c>
      <c r="FB535" s="498">
        <f t="shared" si="10834"/>
        <v>0</v>
      </c>
      <c r="FC535" s="498" t="e">
        <f t="shared" si="10835"/>
        <v>#N/A</v>
      </c>
      <c r="FD535" s="504">
        <f t="shared" si="10836"/>
        <v>0</v>
      </c>
      <c r="FE535" s="500">
        <f t="shared" si="10837"/>
        <v>0</v>
      </c>
      <c r="FH535" s="665"/>
      <c r="FI535" s="666"/>
      <c r="FJ535" s="667"/>
      <c r="FK535" s="668"/>
      <c r="FL535" s="669"/>
      <c r="FM535" s="691"/>
      <c r="FN535" s="1326"/>
      <c r="FO535" s="497" t="e">
        <f t="shared" si="10838"/>
        <v>#N/A</v>
      </c>
      <c r="FP535" s="497" t="e">
        <f t="shared" si="10839"/>
        <v>#N/A</v>
      </c>
      <c r="FQ535" s="498" t="e">
        <f t="shared" si="10840"/>
        <v>#N/A</v>
      </c>
      <c r="FR535" s="498">
        <f t="shared" si="10841"/>
        <v>0</v>
      </c>
      <c r="FS535" s="498">
        <f t="shared" si="10842"/>
        <v>0</v>
      </c>
      <c r="FT535" s="498" t="e">
        <f t="shared" si="10843"/>
        <v>#N/A</v>
      </c>
      <c r="FU535" s="504">
        <f t="shared" si="10844"/>
        <v>0</v>
      </c>
      <c r="FV535" s="500">
        <f t="shared" si="10845"/>
        <v>0</v>
      </c>
      <c r="FY535" s="665"/>
      <c r="FZ535" s="666"/>
      <c r="GA535" s="667"/>
      <c r="GB535" s="668"/>
      <c r="GC535" s="669"/>
      <c r="GD535" s="691"/>
      <c r="GE535" s="1326"/>
      <c r="GF535" s="497" t="e">
        <f t="shared" si="10846"/>
        <v>#N/A</v>
      </c>
      <c r="GG535" s="497" t="e">
        <f t="shared" si="10847"/>
        <v>#N/A</v>
      </c>
      <c r="GH535" s="498" t="e">
        <f t="shared" si="10848"/>
        <v>#N/A</v>
      </c>
      <c r="GI535" s="498">
        <f t="shared" si="10849"/>
        <v>0</v>
      </c>
      <c r="GJ535" s="498">
        <f t="shared" si="10850"/>
        <v>0</v>
      </c>
      <c r="GK535" s="498" t="e">
        <f t="shared" si="10851"/>
        <v>#N/A</v>
      </c>
      <c r="GL535" s="504">
        <f t="shared" si="10852"/>
        <v>0</v>
      </c>
      <c r="GM535" s="500">
        <f t="shared" si="10853"/>
        <v>0</v>
      </c>
      <c r="GP535" s="665"/>
      <c r="GQ535" s="666"/>
      <c r="GR535" s="667"/>
      <c r="GS535" s="668"/>
      <c r="GT535" s="669"/>
      <c r="GU535" s="691"/>
      <c r="GV535" s="1326"/>
      <c r="GW535" s="497" t="e">
        <f t="shared" si="10854"/>
        <v>#N/A</v>
      </c>
      <c r="GX535" s="497" t="e">
        <f t="shared" si="10855"/>
        <v>#N/A</v>
      </c>
      <c r="GY535" s="498" t="e">
        <f t="shared" si="10856"/>
        <v>#N/A</v>
      </c>
      <c r="GZ535" s="498">
        <f t="shared" si="10857"/>
        <v>0</v>
      </c>
      <c r="HA535" s="498">
        <f t="shared" si="10858"/>
        <v>0</v>
      </c>
      <c r="HB535" s="498" t="e">
        <f t="shared" si="10859"/>
        <v>#N/A</v>
      </c>
      <c r="HC535" s="504">
        <f t="shared" si="10860"/>
        <v>0</v>
      </c>
      <c r="HD535" s="500">
        <f t="shared" si="10861"/>
        <v>0</v>
      </c>
      <c r="HG535" s="665"/>
      <c r="HH535" s="666"/>
      <c r="HI535" s="667"/>
      <c r="HJ535" s="668"/>
      <c r="HK535" s="669"/>
      <c r="HL535" s="691"/>
      <c r="HM535" s="1326"/>
      <c r="HN535" s="497" t="e">
        <f t="shared" si="10862"/>
        <v>#N/A</v>
      </c>
      <c r="HO535" s="497" t="e">
        <f t="shared" si="10863"/>
        <v>#N/A</v>
      </c>
      <c r="HP535" s="498" t="e">
        <f t="shared" si="10864"/>
        <v>#N/A</v>
      </c>
      <c r="HQ535" s="498">
        <f t="shared" si="10865"/>
        <v>0</v>
      </c>
      <c r="HR535" s="498">
        <f t="shared" si="10866"/>
        <v>0</v>
      </c>
      <c r="HS535" s="498" t="e">
        <f t="shared" si="10867"/>
        <v>#N/A</v>
      </c>
      <c r="HT535" s="504">
        <f t="shared" si="10868"/>
        <v>0</v>
      </c>
      <c r="HU535" s="500">
        <f t="shared" si="10869"/>
        <v>0</v>
      </c>
      <c r="HX535" s="665"/>
      <c r="HY535" s="666"/>
      <c r="HZ535" s="667"/>
      <c r="IA535" s="668"/>
      <c r="IB535" s="669"/>
      <c r="IC535" s="691"/>
      <c r="ID535" s="1326"/>
      <c r="IE535" s="497" t="e">
        <f t="shared" si="10870"/>
        <v>#N/A</v>
      </c>
      <c r="IF535" s="497" t="e">
        <f t="shared" si="10871"/>
        <v>#N/A</v>
      </c>
      <c r="IG535" s="498" t="e">
        <f t="shared" si="10872"/>
        <v>#N/A</v>
      </c>
      <c r="IH535" s="498">
        <f t="shared" si="10873"/>
        <v>0</v>
      </c>
      <c r="II535" s="498">
        <f t="shared" si="10874"/>
        <v>0</v>
      </c>
      <c r="IJ535" s="498" t="e">
        <f t="shared" si="10875"/>
        <v>#N/A</v>
      </c>
      <c r="IK535" s="504">
        <f t="shared" si="10876"/>
        <v>0</v>
      </c>
      <c r="IL535" s="500">
        <f t="shared" si="10877"/>
        <v>0</v>
      </c>
      <c r="IO535" s="665"/>
      <c r="IP535" s="666"/>
      <c r="IQ535" s="667"/>
      <c r="IR535" s="668"/>
      <c r="IS535" s="669"/>
      <c r="IT535" s="691"/>
      <c r="IU535" s="1326"/>
      <c r="IV535" s="497" t="e">
        <f t="shared" si="10878"/>
        <v>#N/A</v>
      </c>
      <c r="IW535" s="497" t="e">
        <f t="shared" si="10879"/>
        <v>#N/A</v>
      </c>
      <c r="IX535" s="498" t="e">
        <f t="shared" si="10880"/>
        <v>#N/A</v>
      </c>
      <c r="IY535" s="498">
        <f t="shared" si="10881"/>
        <v>0</v>
      </c>
      <c r="IZ535" s="498">
        <f t="shared" si="10882"/>
        <v>0</v>
      </c>
      <c r="JA535" s="498" t="e">
        <f t="shared" si="10883"/>
        <v>#N/A</v>
      </c>
      <c r="JB535" s="504">
        <f t="shared" si="10884"/>
        <v>0</v>
      </c>
      <c r="JC535" s="500">
        <f t="shared" si="10885"/>
        <v>0</v>
      </c>
      <c r="JF535" s="665"/>
      <c r="JG535" s="666"/>
      <c r="JH535" s="667"/>
      <c r="JI535" s="668"/>
      <c r="JJ535" s="669"/>
      <c r="JK535" s="691"/>
      <c r="JL535" s="1326"/>
      <c r="JM535" s="497" t="e">
        <f t="shared" si="10886"/>
        <v>#N/A</v>
      </c>
      <c r="JN535" s="497" t="e">
        <f t="shared" si="10887"/>
        <v>#N/A</v>
      </c>
      <c r="JO535" s="498" t="e">
        <f t="shared" si="10888"/>
        <v>#N/A</v>
      </c>
      <c r="JP535" s="498">
        <f t="shared" si="10889"/>
        <v>0</v>
      </c>
      <c r="JQ535" s="498">
        <f t="shared" si="10890"/>
        <v>0</v>
      </c>
      <c r="JR535" s="498" t="e">
        <f t="shared" si="10891"/>
        <v>#N/A</v>
      </c>
      <c r="JS535" s="504">
        <f t="shared" si="10892"/>
        <v>0</v>
      </c>
      <c r="JT535" s="500">
        <f t="shared" si="10893"/>
        <v>0</v>
      </c>
      <c r="JW535" s="665"/>
      <c r="JX535" s="666"/>
      <c r="JY535" s="667"/>
      <c r="JZ535" s="668"/>
      <c r="KA535" s="669"/>
      <c r="KB535" s="691"/>
      <c r="KC535" s="1326"/>
      <c r="KD535" s="497" t="e">
        <f t="shared" si="10894"/>
        <v>#N/A</v>
      </c>
      <c r="KE535" s="497" t="e">
        <f t="shared" si="10895"/>
        <v>#N/A</v>
      </c>
      <c r="KF535" s="498" t="e">
        <f t="shared" si="10896"/>
        <v>#N/A</v>
      </c>
      <c r="KG535" s="498">
        <f t="shared" si="10897"/>
        <v>0</v>
      </c>
      <c r="KH535" s="498">
        <f t="shared" si="10898"/>
        <v>0</v>
      </c>
      <c r="KI535" s="498" t="e">
        <f t="shared" si="10899"/>
        <v>#N/A</v>
      </c>
      <c r="KJ535" s="504">
        <f t="shared" si="10900"/>
        <v>0</v>
      </c>
      <c r="KK535" s="500">
        <f t="shared" si="10901"/>
        <v>0</v>
      </c>
      <c r="KN535" s="665"/>
      <c r="KO535" s="666"/>
      <c r="KP535" s="667"/>
      <c r="KQ535" s="668"/>
      <c r="KR535" s="669"/>
      <c r="KS535" s="691"/>
      <c r="KT535" s="1326"/>
      <c r="KU535" s="497" t="e">
        <f t="shared" si="10902"/>
        <v>#N/A</v>
      </c>
      <c r="KV535" s="497" t="e">
        <f t="shared" si="10903"/>
        <v>#N/A</v>
      </c>
      <c r="KW535" s="498" t="e">
        <f t="shared" si="10904"/>
        <v>#N/A</v>
      </c>
      <c r="KX535" s="498">
        <f t="shared" si="10905"/>
        <v>0</v>
      </c>
      <c r="KY535" s="498">
        <f t="shared" si="10906"/>
        <v>0</v>
      </c>
      <c r="KZ535" s="498" t="e">
        <f t="shared" si="10907"/>
        <v>#N/A</v>
      </c>
      <c r="LA535" s="504">
        <f t="shared" si="10908"/>
        <v>0</v>
      </c>
      <c r="LB535" s="500">
        <f t="shared" si="10909"/>
        <v>0</v>
      </c>
      <c r="LE535" s="665"/>
      <c r="LF535" s="666"/>
      <c r="LG535" s="667"/>
      <c r="LH535" s="668"/>
      <c r="LI535" s="669"/>
      <c r="LJ535" s="691"/>
      <c r="LK535" s="1326"/>
      <c r="LL535" s="497" t="e">
        <f t="shared" si="10910"/>
        <v>#N/A</v>
      </c>
      <c r="LM535" s="497" t="e">
        <f t="shared" si="10911"/>
        <v>#N/A</v>
      </c>
      <c r="LN535" s="498" t="e">
        <f t="shared" si="10912"/>
        <v>#N/A</v>
      </c>
      <c r="LO535" s="498">
        <f t="shared" si="10913"/>
        <v>0</v>
      </c>
      <c r="LP535" s="498">
        <f t="shared" si="10914"/>
        <v>0</v>
      </c>
      <c r="LQ535" s="498" t="e">
        <f t="shared" si="10915"/>
        <v>#N/A</v>
      </c>
      <c r="LR535" s="504">
        <f t="shared" si="10916"/>
        <v>0</v>
      </c>
      <c r="LS535" s="500">
        <f t="shared" si="10917"/>
        <v>0</v>
      </c>
      <c r="LV535" s="665"/>
      <c r="LW535" s="666"/>
      <c r="LX535" s="667"/>
      <c r="LY535" s="668"/>
      <c r="LZ535" s="669"/>
      <c r="MA535" s="691"/>
      <c r="MB535" s="1326"/>
      <c r="MC535" s="497" t="e">
        <f t="shared" si="10918"/>
        <v>#N/A</v>
      </c>
      <c r="MD535" s="497" t="e">
        <f t="shared" si="10919"/>
        <v>#N/A</v>
      </c>
      <c r="ME535" s="498" t="e">
        <f t="shared" si="10920"/>
        <v>#N/A</v>
      </c>
      <c r="MF535" s="498">
        <f t="shared" si="10921"/>
        <v>0</v>
      </c>
      <c r="MG535" s="498">
        <f t="shared" si="10922"/>
        <v>0</v>
      </c>
      <c r="MH535" s="498" t="e">
        <f t="shared" si="10923"/>
        <v>#N/A</v>
      </c>
      <c r="MI535" s="504">
        <f t="shared" si="10924"/>
        <v>0</v>
      </c>
      <c r="MJ535" s="500">
        <f t="shared" si="10925"/>
        <v>0</v>
      </c>
      <c r="MM535" s="665"/>
      <c r="MN535" s="666"/>
      <c r="MO535" s="667"/>
      <c r="MP535" s="668"/>
      <c r="MQ535" s="669"/>
      <c r="MR535" s="691"/>
      <c r="MS535" s="1326"/>
      <c r="MT535" s="497" t="e">
        <f t="shared" si="10926"/>
        <v>#N/A</v>
      </c>
      <c r="MU535" s="497" t="e">
        <f t="shared" si="10927"/>
        <v>#N/A</v>
      </c>
      <c r="MV535" s="498" t="e">
        <f t="shared" si="10928"/>
        <v>#N/A</v>
      </c>
      <c r="MW535" s="498">
        <f t="shared" si="10929"/>
        <v>0</v>
      </c>
      <c r="MX535" s="498">
        <f t="shared" si="10930"/>
        <v>0</v>
      </c>
      <c r="MY535" s="498" t="e">
        <f t="shared" si="10931"/>
        <v>#N/A</v>
      </c>
      <c r="MZ535" s="504">
        <f t="shared" si="10932"/>
        <v>0</v>
      </c>
      <c r="NA535" s="500">
        <f t="shared" si="10933"/>
        <v>0</v>
      </c>
      <c r="ND535" s="665"/>
      <c r="NE535" s="666"/>
      <c r="NF535" s="667"/>
      <c r="NG535" s="668"/>
      <c r="NH535" s="669"/>
      <c r="NI535" s="691"/>
      <c r="NJ535" s="1326"/>
      <c r="NK535" s="497" t="e">
        <f t="shared" si="10934"/>
        <v>#N/A</v>
      </c>
      <c r="NL535" s="497" t="e">
        <f t="shared" si="10935"/>
        <v>#N/A</v>
      </c>
      <c r="NM535" s="498" t="e">
        <f t="shared" si="10936"/>
        <v>#N/A</v>
      </c>
      <c r="NN535" s="498">
        <f t="shared" si="10937"/>
        <v>0</v>
      </c>
      <c r="NO535" s="498">
        <f t="shared" si="10938"/>
        <v>0</v>
      </c>
      <c r="NP535" s="498" t="e">
        <f t="shared" si="10939"/>
        <v>#N/A</v>
      </c>
      <c r="NQ535" s="504">
        <f t="shared" si="10940"/>
        <v>0</v>
      </c>
      <c r="NR535" s="500">
        <f t="shared" si="10941"/>
        <v>0</v>
      </c>
      <c r="NU535" s="665"/>
      <c r="NV535" s="666"/>
      <c r="NW535" s="667"/>
      <c r="NX535" s="668"/>
      <c r="NY535" s="669"/>
      <c r="NZ535" s="691"/>
      <c r="OA535" s="1326"/>
      <c r="OB535" s="497" t="e">
        <f t="shared" si="10942"/>
        <v>#N/A</v>
      </c>
      <c r="OC535" s="497" t="e">
        <f t="shared" si="10943"/>
        <v>#N/A</v>
      </c>
      <c r="OD535" s="498" t="e">
        <f t="shared" si="10944"/>
        <v>#N/A</v>
      </c>
      <c r="OE535" s="498">
        <f t="shared" si="10945"/>
        <v>0</v>
      </c>
      <c r="OF535" s="498">
        <f t="shared" si="10946"/>
        <v>0</v>
      </c>
      <c r="OG535" s="498" t="e">
        <f t="shared" si="10947"/>
        <v>#N/A</v>
      </c>
      <c r="OH535" s="504">
        <f t="shared" si="10948"/>
        <v>0</v>
      </c>
      <c r="OI535" s="500">
        <f t="shared" si="10949"/>
        <v>0</v>
      </c>
      <c r="OL535" s="665"/>
      <c r="OM535" s="666"/>
      <c r="ON535" s="667"/>
      <c r="OO535" s="668"/>
      <c r="OP535" s="669"/>
      <c r="OQ535" s="691"/>
      <c r="OR535" s="1326"/>
      <c r="OS535" s="497" t="e">
        <f t="shared" si="10950"/>
        <v>#N/A</v>
      </c>
      <c r="OT535" s="497" t="e">
        <f t="shared" si="10951"/>
        <v>#N/A</v>
      </c>
      <c r="OU535" s="498" t="e">
        <f t="shared" si="10952"/>
        <v>#N/A</v>
      </c>
      <c r="OV535" s="498">
        <f t="shared" si="10953"/>
        <v>0</v>
      </c>
      <c r="OW535" s="498">
        <f t="shared" si="10954"/>
        <v>0</v>
      </c>
      <c r="OX535" s="498" t="e">
        <f t="shared" si="10955"/>
        <v>#N/A</v>
      </c>
      <c r="OY535" s="504">
        <f t="shared" si="10956"/>
        <v>0</v>
      </c>
      <c r="OZ535" s="500">
        <f t="shared" si="10957"/>
        <v>0</v>
      </c>
      <c r="PC535" s="665"/>
      <c r="PD535" s="666"/>
      <c r="PE535" s="667"/>
      <c r="PF535" s="668"/>
      <c r="PG535" s="669"/>
      <c r="PH535" s="691"/>
      <c r="PI535" s="1326"/>
      <c r="PJ535" s="497" t="e">
        <f t="shared" si="10958"/>
        <v>#N/A</v>
      </c>
      <c r="PK535" s="497" t="e">
        <f t="shared" si="10959"/>
        <v>#N/A</v>
      </c>
      <c r="PL535" s="498" t="e">
        <f t="shared" si="10960"/>
        <v>#N/A</v>
      </c>
      <c r="PM535" s="498">
        <f t="shared" si="10961"/>
        <v>0</v>
      </c>
      <c r="PN535" s="498">
        <f t="shared" si="10962"/>
        <v>0</v>
      </c>
      <c r="PO535" s="498" t="e">
        <f t="shared" si="10963"/>
        <v>#N/A</v>
      </c>
      <c r="PP535" s="504">
        <f t="shared" si="10964"/>
        <v>0</v>
      </c>
      <c r="PQ535" s="500">
        <f t="shared" si="10965"/>
        <v>0</v>
      </c>
      <c r="PT535" s="665"/>
      <c r="PU535" s="666"/>
      <c r="PV535" s="667"/>
      <c r="PW535" s="668"/>
      <c r="PX535" s="669"/>
      <c r="PY535" s="691"/>
      <c r="PZ535" s="1326"/>
      <c r="QA535" s="497" t="e">
        <f t="shared" si="10966"/>
        <v>#N/A</v>
      </c>
      <c r="QB535" s="497" t="e">
        <f t="shared" si="10967"/>
        <v>#N/A</v>
      </c>
      <c r="QC535" s="498" t="e">
        <f t="shared" si="10968"/>
        <v>#N/A</v>
      </c>
      <c r="QD535" s="498">
        <f t="shared" si="10969"/>
        <v>0</v>
      </c>
      <c r="QE535" s="498">
        <f t="shared" si="10970"/>
        <v>0</v>
      </c>
      <c r="QF535" s="498" t="e">
        <f t="shared" si="10971"/>
        <v>#N/A</v>
      </c>
      <c r="QG535" s="504">
        <f t="shared" si="10972"/>
        <v>0</v>
      </c>
      <c r="QH535" s="500">
        <f t="shared" si="10973"/>
        <v>0</v>
      </c>
      <c r="QK535" s="665"/>
      <c r="QL535" s="666"/>
      <c r="QM535" s="667"/>
      <c r="QN535" s="668"/>
      <c r="QO535" s="669"/>
      <c r="QP535" s="691"/>
      <c r="QQ535" s="1326"/>
      <c r="QR535" s="497" t="e">
        <f t="shared" si="10974"/>
        <v>#N/A</v>
      </c>
      <c r="QS535" s="497" t="e">
        <f t="shared" si="10975"/>
        <v>#N/A</v>
      </c>
      <c r="QT535" s="498" t="e">
        <f t="shared" si="10976"/>
        <v>#N/A</v>
      </c>
      <c r="QU535" s="498">
        <f t="shared" si="10977"/>
        <v>0</v>
      </c>
      <c r="QV535" s="498">
        <f t="shared" si="10978"/>
        <v>0</v>
      </c>
      <c r="QW535" s="498" t="e">
        <f t="shared" si="10979"/>
        <v>#N/A</v>
      </c>
      <c r="QX535" s="504">
        <f t="shared" si="10980"/>
        <v>0</v>
      </c>
      <c r="QY535" s="500">
        <f t="shared" si="10981"/>
        <v>0</v>
      </c>
      <c r="RB535" s="428"/>
      <c r="RC535" s="404"/>
      <c r="RD535" s="440"/>
      <c r="RE535" s="406"/>
      <c r="RF535" s="438"/>
      <c r="RG535" s="439"/>
      <c r="RH535" s="439"/>
      <c r="RI535" s="497" t="e">
        <f t="shared" si="8032"/>
        <v>#N/A</v>
      </c>
      <c r="RJ535" s="497" t="e">
        <f t="shared" si="8033"/>
        <v>#N/A</v>
      </c>
      <c r="RK535" s="498" t="e">
        <f t="shared" si="8034"/>
        <v>#N/A</v>
      </c>
      <c r="RL535" s="498">
        <f t="shared" si="8035"/>
        <v>0</v>
      </c>
      <c r="RM535" s="498">
        <f t="shared" si="8036"/>
        <v>0</v>
      </c>
      <c r="RN535" s="498" t="e">
        <f t="shared" si="8037"/>
        <v>#N/A</v>
      </c>
      <c r="RO535" s="504">
        <f t="shared" si="8038"/>
        <v>0</v>
      </c>
      <c r="RP535" s="500">
        <f t="shared" si="8039"/>
        <v>0</v>
      </c>
      <c r="RS535" s="428"/>
      <c r="RT535" s="404"/>
      <c r="RU535" s="440"/>
      <c r="RV535" s="406"/>
      <c r="RW535" s="438"/>
      <c r="RX535" s="439"/>
      <c r="RY535" s="439"/>
      <c r="RZ535" s="497" t="e">
        <f t="shared" si="8040"/>
        <v>#N/A</v>
      </c>
      <c r="SA535" s="497" t="e">
        <f t="shared" si="8041"/>
        <v>#N/A</v>
      </c>
      <c r="SB535" s="498" t="e">
        <f t="shared" si="8042"/>
        <v>#N/A</v>
      </c>
      <c r="SC535" s="498">
        <f t="shared" si="8043"/>
        <v>0</v>
      </c>
      <c r="SD535" s="498">
        <f t="shared" si="8044"/>
        <v>0</v>
      </c>
      <c r="SE535" s="498" t="e">
        <f t="shared" si="8045"/>
        <v>#N/A</v>
      </c>
      <c r="SF535" s="504">
        <f t="shared" si="8046"/>
        <v>0</v>
      </c>
      <c r="SG535" s="500">
        <f t="shared" si="8047"/>
        <v>0</v>
      </c>
      <c r="SJ535" s="428"/>
      <c r="SK535" s="404"/>
      <c r="SL535" s="440"/>
      <c r="SM535" s="406"/>
      <c r="SN535" s="438"/>
      <c r="SO535" s="439"/>
      <c r="SP535" s="439"/>
      <c r="SQ535" s="497" t="e">
        <f t="shared" si="8048"/>
        <v>#N/A</v>
      </c>
      <c r="SR535" s="497" t="e">
        <f t="shared" si="8049"/>
        <v>#N/A</v>
      </c>
      <c r="SS535" s="498" t="e">
        <f t="shared" si="8050"/>
        <v>#N/A</v>
      </c>
      <c r="ST535" s="498">
        <f t="shared" si="8051"/>
        <v>0</v>
      </c>
      <c r="SU535" s="498">
        <f t="shared" si="8052"/>
        <v>0</v>
      </c>
      <c r="SV535" s="498" t="e">
        <f t="shared" si="8053"/>
        <v>#N/A</v>
      </c>
      <c r="SW535" s="504">
        <f t="shared" si="8054"/>
        <v>0</v>
      </c>
      <c r="SX535" s="500">
        <f t="shared" si="8055"/>
        <v>0</v>
      </c>
    </row>
    <row r="536" spans="2:518" ht="40.5" hidden="1" customHeight="1" thickTop="1" thickBot="1">
      <c r="B536" s="577"/>
      <c r="C536" s="578"/>
      <c r="D536" s="579"/>
      <c r="E536" s="580"/>
      <c r="F536" s="581"/>
      <c r="G536" s="585"/>
      <c r="H536" s="595"/>
      <c r="K536" s="577"/>
      <c r="L536" s="767"/>
      <c r="M536" s="579"/>
      <c r="N536" s="580"/>
      <c r="O536" s="581"/>
      <c r="P536" s="585"/>
      <c r="Q536" s="1326"/>
      <c r="R536" s="497"/>
      <c r="S536" s="497"/>
      <c r="T536" s="498"/>
      <c r="U536" s="498"/>
      <c r="V536" s="498"/>
      <c r="W536" s="498"/>
      <c r="X536" s="504"/>
      <c r="Y536" s="500"/>
      <c r="Z536" s="486"/>
      <c r="AA536" s="486"/>
      <c r="AB536" s="577"/>
      <c r="AC536" s="767"/>
      <c r="AD536" s="579"/>
      <c r="AE536" s="580"/>
      <c r="AF536" s="581"/>
      <c r="AG536" s="585"/>
      <c r="AH536" s="1326"/>
      <c r="AI536" s="497"/>
      <c r="AJ536" s="497"/>
      <c r="AK536" s="498"/>
      <c r="AL536" s="498"/>
      <c r="AM536" s="498"/>
      <c r="AN536" s="498"/>
      <c r="AO536" s="504"/>
      <c r="AP536" s="500"/>
      <c r="AQ536" s="486"/>
      <c r="AR536" s="486"/>
      <c r="AS536" s="577"/>
      <c r="AT536" s="767"/>
      <c r="AU536" s="579"/>
      <c r="AV536" s="580"/>
      <c r="AW536" s="581"/>
      <c r="AX536" s="585"/>
      <c r="AY536" s="1326"/>
      <c r="AZ536" s="497"/>
      <c r="BA536" s="497"/>
      <c r="BB536" s="498"/>
      <c r="BC536" s="498"/>
      <c r="BD536" s="498"/>
      <c r="BE536" s="498"/>
      <c r="BF536" s="504"/>
      <c r="BG536" s="500"/>
      <c r="BJ536" s="577"/>
      <c r="BK536" s="767"/>
      <c r="BL536" s="579"/>
      <c r="BM536" s="580"/>
      <c r="BN536" s="581"/>
      <c r="BO536" s="585"/>
      <c r="BP536" s="1326"/>
      <c r="BQ536" s="497"/>
      <c r="BR536" s="497"/>
      <c r="BS536" s="498"/>
      <c r="BT536" s="498"/>
      <c r="BU536" s="498"/>
      <c r="BV536" s="498"/>
      <c r="BW536" s="504"/>
      <c r="BX536" s="500"/>
      <c r="CA536" s="577"/>
      <c r="CB536" s="767"/>
      <c r="CC536" s="579"/>
      <c r="CD536" s="580"/>
      <c r="CE536" s="581"/>
      <c r="CF536" s="585"/>
      <c r="CG536" s="1326"/>
      <c r="CH536" s="497"/>
      <c r="CI536" s="497"/>
      <c r="CJ536" s="498"/>
      <c r="CK536" s="498"/>
      <c r="CL536" s="498"/>
      <c r="CM536" s="498"/>
      <c r="CN536" s="504"/>
      <c r="CO536" s="500"/>
      <c r="CR536" s="577"/>
      <c r="CS536" s="767"/>
      <c r="CT536" s="579"/>
      <c r="CU536" s="580"/>
      <c r="CV536" s="581"/>
      <c r="CW536" s="585"/>
      <c r="CX536" s="1326"/>
      <c r="CY536" s="497"/>
      <c r="CZ536" s="497"/>
      <c r="DA536" s="498"/>
      <c r="DB536" s="498"/>
      <c r="DC536" s="498"/>
      <c r="DD536" s="498"/>
      <c r="DE536" s="504"/>
      <c r="DF536" s="500"/>
      <c r="DI536" s="577"/>
      <c r="DJ536" s="767"/>
      <c r="DK536" s="579"/>
      <c r="DL536" s="580"/>
      <c r="DM536" s="581"/>
      <c r="DN536" s="585"/>
      <c r="DO536" s="1326"/>
      <c r="DP536" s="497"/>
      <c r="DQ536" s="497"/>
      <c r="DR536" s="498"/>
      <c r="DS536" s="498"/>
      <c r="DT536" s="498"/>
      <c r="DU536" s="498"/>
      <c r="DV536" s="504"/>
      <c r="DW536" s="500"/>
      <c r="DZ536" s="577"/>
      <c r="EA536" s="767"/>
      <c r="EB536" s="579"/>
      <c r="EC536" s="580"/>
      <c r="ED536" s="581"/>
      <c r="EE536" s="585"/>
      <c r="EF536" s="1326"/>
      <c r="EG536" s="497"/>
      <c r="EH536" s="497"/>
      <c r="EI536" s="498"/>
      <c r="EJ536" s="498"/>
      <c r="EK536" s="498"/>
      <c r="EL536" s="498"/>
      <c r="EM536" s="504"/>
      <c r="EN536" s="500"/>
      <c r="EQ536" s="665"/>
      <c r="ER536" s="666"/>
      <c r="ES536" s="667"/>
      <c r="ET536" s="668"/>
      <c r="EU536" s="669"/>
      <c r="EV536" s="691"/>
      <c r="EW536" s="1326"/>
      <c r="EX536" s="497" t="e">
        <f t="shared" si="10830"/>
        <v>#N/A</v>
      </c>
      <c r="EY536" s="497" t="e">
        <f t="shared" si="10831"/>
        <v>#N/A</v>
      </c>
      <c r="EZ536" s="498" t="e">
        <f t="shared" si="10832"/>
        <v>#N/A</v>
      </c>
      <c r="FA536" s="498">
        <f>IF(EU536=0,0,1)</f>
        <v>0</v>
      </c>
      <c r="FB536" s="498">
        <f>IF(EV536=0,0,1)</f>
        <v>0</v>
      </c>
      <c r="FC536" s="498" t="e">
        <f>PRODUCT(EX536:FB536)</f>
        <v>#N/A</v>
      </c>
      <c r="FD536" s="504">
        <f>ROUND(EV536,0)</f>
        <v>0</v>
      </c>
      <c r="FE536" s="500">
        <f>EV536-FD536</f>
        <v>0</v>
      </c>
      <c r="FH536" s="665"/>
      <c r="FI536" s="666"/>
      <c r="FJ536" s="667"/>
      <c r="FK536" s="668"/>
      <c r="FL536" s="669"/>
      <c r="FM536" s="691"/>
      <c r="FN536" s="1326"/>
      <c r="FO536" s="497" t="e">
        <f t="shared" si="10838"/>
        <v>#N/A</v>
      </c>
      <c r="FP536" s="497" t="e">
        <f t="shared" si="10839"/>
        <v>#N/A</v>
      </c>
      <c r="FQ536" s="498" t="e">
        <f t="shared" si="10840"/>
        <v>#N/A</v>
      </c>
      <c r="FR536" s="498">
        <f>IF(FL536=0,0,1)</f>
        <v>0</v>
      </c>
      <c r="FS536" s="498">
        <f>IF(FM536=0,0,1)</f>
        <v>0</v>
      </c>
      <c r="FT536" s="498" t="e">
        <f>PRODUCT(FO536:FS536)</f>
        <v>#N/A</v>
      </c>
      <c r="FU536" s="504">
        <f>ROUND(FM536,0)</f>
        <v>0</v>
      </c>
      <c r="FV536" s="500">
        <f>FM536-FU536</f>
        <v>0</v>
      </c>
      <c r="FY536" s="665"/>
      <c r="FZ536" s="666"/>
      <c r="GA536" s="667"/>
      <c r="GB536" s="668"/>
      <c r="GC536" s="669"/>
      <c r="GD536" s="691"/>
      <c r="GE536" s="1326"/>
      <c r="GF536" s="497" t="e">
        <f t="shared" si="10846"/>
        <v>#N/A</v>
      </c>
      <c r="GG536" s="497" t="e">
        <f t="shared" si="10847"/>
        <v>#N/A</v>
      </c>
      <c r="GH536" s="498" t="e">
        <f t="shared" si="10848"/>
        <v>#N/A</v>
      </c>
      <c r="GI536" s="498">
        <f>IF(GC536=0,0,1)</f>
        <v>0</v>
      </c>
      <c r="GJ536" s="498">
        <f>IF(GD536=0,0,1)</f>
        <v>0</v>
      </c>
      <c r="GK536" s="498" t="e">
        <f>PRODUCT(GF536:GJ536)</f>
        <v>#N/A</v>
      </c>
      <c r="GL536" s="504">
        <f>ROUND(GD536,0)</f>
        <v>0</v>
      </c>
      <c r="GM536" s="500">
        <f>GD536-GL536</f>
        <v>0</v>
      </c>
      <c r="GP536" s="665"/>
      <c r="GQ536" s="666"/>
      <c r="GR536" s="667"/>
      <c r="GS536" s="668"/>
      <c r="GT536" s="669"/>
      <c r="GU536" s="691"/>
      <c r="GV536" s="1326"/>
      <c r="GW536" s="497" t="e">
        <f t="shared" si="10854"/>
        <v>#N/A</v>
      </c>
      <c r="GX536" s="497" t="e">
        <f t="shared" si="10855"/>
        <v>#N/A</v>
      </c>
      <c r="GY536" s="498" t="e">
        <f t="shared" si="10856"/>
        <v>#N/A</v>
      </c>
      <c r="GZ536" s="498">
        <f>IF(GT536=0,0,1)</f>
        <v>0</v>
      </c>
      <c r="HA536" s="498">
        <f>IF(GU536=0,0,1)</f>
        <v>0</v>
      </c>
      <c r="HB536" s="498" t="e">
        <f>PRODUCT(GW536:HA536)</f>
        <v>#N/A</v>
      </c>
      <c r="HC536" s="504">
        <f>ROUND(GU536,0)</f>
        <v>0</v>
      </c>
      <c r="HD536" s="500">
        <f>GU536-HC536</f>
        <v>0</v>
      </c>
      <c r="HG536" s="665"/>
      <c r="HH536" s="666"/>
      <c r="HI536" s="667"/>
      <c r="HJ536" s="668"/>
      <c r="HK536" s="669"/>
      <c r="HL536" s="691"/>
      <c r="HM536" s="1326"/>
      <c r="HN536" s="497" t="e">
        <f t="shared" si="10862"/>
        <v>#N/A</v>
      </c>
      <c r="HO536" s="497" t="e">
        <f t="shared" si="10863"/>
        <v>#N/A</v>
      </c>
      <c r="HP536" s="498" t="e">
        <f t="shared" si="10864"/>
        <v>#N/A</v>
      </c>
      <c r="HQ536" s="498">
        <f>IF(HK536=0,0,1)</f>
        <v>0</v>
      </c>
      <c r="HR536" s="498">
        <f>IF(HL536=0,0,1)</f>
        <v>0</v>
      </c>
      <c r="HS536" s="498" t="e">
        <f>PRODUCT(HN536:HR536)</f>
        <v>#N/A</v>
      </c>
      <c r="HT536" s="504">
        <f>ROUND(HL536,0)</f>
        <v>0</v>
      </c>
      <c r="HU536" s="500">
        <f>HL536-HT536</f>
        <v>0</v>
      </c>
      <c r="HX536" s="665"/>
      <c r="HY536" s="666"/>
      <c r="HZ536" s="667"/>
      <c r="IA536" s="668"/>
      <c r="IB536" s="669"/>
      <c r="IC536" s="691"/>
      <c r="ID536" s="1326"/>
      <c r="IE536" s="497" t="e">
        <f t="shared" si="10870"/>
        <v>#N/A</v>
      </c>
      <c r="IF536" s="497" t="e">
        <f t="shared" si="10871"/>
        <v>#N/A</v>
      </c>
      <c r="IG536" s="498" t="e">
        <f t="shared" si="10872"/>
        <v>#N/A</v>
      </c>
      <c r="IH536" s="498">
        <f>IF(IB536=0,0,1)</f>
        <v>0</v>
      </c>
      <c r="II536" s="498">
        <f>IF(IC536=0,0,1)</f>
        <v>0</v>
      </c>
      <c r="IJ536" s="498" t="e">
        <f>PRODUCT(IE536:II536)</f>
        <v>#N/A</v>
      </c>
      <c r="IK536" s="504">
        <f>ROUND(IC536,0)</f>
        <v>0</v>
      </c>
      <c r="IL536" s="500">
        <f>IC536-IK536</f>
        <v>0</v>
      </c>
      <c r="IO536" s="665"/>
      <c r="IP536" s="666"/>
      <c r="IQ536" s="667"/>
      <c r="IR536" s="668"/>
      <c r="IS536" s="669"/>
      <c r="IT536" s="691"/>
      <c r="IU536" s="1326"/>
      <c r="IV536" s="497" t="e">
        <f t="shared" si="10878"/>
        <v>#N/A</v>
      </c>
      <c r="IW536" s="497" t="e">
        <f t="shared" si="10879"/>
        <v>#N/A</v>
      </c>
      <c r="IX536" s="498" t="e">
        <f t="shared" si="10880"/>
        <v>#N/A</v>
      </c>
      <c r="IY536" s="498">
        <f>IF(IS536=0,0,1)</f>
        <v>0</v>
      </c>
      <c r="IZ536" s="498">
        <f>IF(IT536=0,0,1)</f>
        <v>0</v>
      </c>
      <c r="JA536" s="498" t="e">
        <f>PRODUCT(IV536:IZ536)</f>
        <v>#N/A</v>
      </c>
      <c r="JB536" s="504">
        <f>ROUND(IT536,0)</f>
        <v>0</v>
      </c>
      <c r="JC536" s="500">
        <f>IT536-JB536</f>
        <v>0</v>
      </c>
      <c r="JF536" s="665"/>
      <c r="JG536" s="666"/>
      <c r="JH536" s="667"/>
      <c r="JI536" s="668"/>
      <c r="JJ536" s="669"/>
      <c r="JK536" s="691"/>
      <c r="JL536" s="1326"/>
      <c r="JM536" s="497" t="e">
        <f t="shared" si="10886"/>
        <v>#N/A</v>
      </c>
      <c r="JN536" s="497" t="e">
        <f t="shared" si="10887"/>
        <v>#N/A</v>
      </c>
      <c r="JO536" s="498" t="e">
        <f t="shared" si="10888"/>
        <v>#N/A</v>
      </c>
      <c r="JP536" s="498">
        <f>IF(JJ536=0,0,1)</f>
        <v>0</v>
      </c>
      <c r="JQ536" s="498">
        <f>IF(JK536=0,0,1)</f>
        <v>0</v>
      </c>
      <c r="JR536" s="498" t="e">
        <f>PRODUCT(JM536:JQ536)</f>
        <v>#N/A</v>
      </c>
      <c r="JS536" s="504">
        <f>ROUND(JK536,0)</f>
        <v>0</v>
      </c>
      <c r="JT536" s="500">
        <f>JK536-JS536</f>
        <v>0</v>
      </c>
      <c r="JW536" s="665"/>
      <c r="JX536" s="666"/>
      <c r="JY536" s="667"/>
      <c r="JZ536" s="668"/>
      <c r="KA536" s="669"/>
      <c r="KB536" s="691"/>
      <c r="KC536" s="1326"/>
      <c r="KD536" s="497" t="e">
        <f t="shared" si="10894"/>
        <v>#N/A</v>
      </c>
      <c r="KE536" s="497" t="e">
        <f t="shared" si="10895"/>
        <v>#N/A</v>
      </c>
      <c r="KF536" s="498" t="e">
        <f t="shared" si="10896"/>
        <v>#N/A</v>
      </c>
      <c r="KG536" s="498">
        <f>IF(KA536=0,0,1)</f>
        <v>0</v>
      </c>
      <c r="KH536" s="498">
        <f>IF(KB536=0,0,1)</f>
        <v>0</v>
      </c>
      <c r="KI536" s="498" t="e">
        <f>PRODUCT(KD536:KH536)</f>
        <v>#N/A</v>
      </c>
      <c r="KJ536" s="504">
        <f>ROUND(KB536,0)</f>
        <v>0</v>
      </c>
      <c r="KK536" s="500">
        <f>KB536-KJ536</f>
        <v>0</v>
      </c>
      <c r="KN536" s="665"/>
      <c r="KO536" s="666"/>
      <c r="KP536" s="667"/>
      <c r="KQ536" s="668"/>
      <c r="KR536" s="669"/>
      <c r="KS536" s="691"/>
      <c r="KT536" s="1326"/>
      <c r="KU536" s="497" t="e">
        <f t="shared" si="10902"/>
        <v>#N/A</v>
      </c>
      <c r="KV536" s="497" t="e">
        <f t="shared" si="10903"/>
        <v>#N/A</v>
      </c>
      <c r="KW536" s="498" t="e">
        <f t="shared" si="10904"/>
        <v>#N/A</v>
      </c>
      <c r="KX536" s="498">
        <f>IF(KR536=0,0,1)</f>
        <v>0</v>
      </c>
      <c r="KY536" s="498">
        <f>IF(KS536=0,0,1)</f>
        <v>0</v>
      </c>
      <c r="KZ536" s="498" t="e">
        <f>PRODUCT(KU536:KY536)</f>
        <v>#N/A</v>
      </c>
      <c r="LA536" s="504">
        <f>ROUND(KS536,0)</f>
        <v>0</v>
      </c>
      <c r="LB536" s="500">
        <f>KS536-LA536</f>
        <v>0</v>
      </c>
      <c r="LE536" s="665"/>
      <c r="LF536" s="666"/>
      <c r="LG536" s="667"/>
      <c r="LH536" s="668"/>
      <c r="LI536" s="669"/>
      <c r="LJ536" s="691"/>
      <c r="LK536" s="1326"/>
      <c r="LL536" s="497" t="e">
        <f t="shared" si="10910"/>
        <v>#N/A</v>
      </c>
      <c r="LM536" s="497" t="e">
        <f t="shared" si="10911"/>
        <v>#N/A</v>
      </c>
      <c r="LN536" s="498" t="e">
        <f t="shared" si="10912"/>
        <v>#N/A</v>
      </c>
      <c r="LO536" s="498">
        <f>IF(LI536=0,0,1)</f>
        <v>0</v>
      </c>
      <c r="LP536" s="498">
        <f>IF(LJ536=0,0,1)</f>
        <v>0</v>
      </c>
      <c r="LQ536" s="498" t="e">
        <f>PRODUCT(LL536:LP536)</f>
        <v>#N/A</v>
      </c>
      <c r="LR536" s="504">
        <f>ROUND(LJ536,0)</f>
        <v>0</v>
      </c>
      <c r="LS536" s="500">
        <f>LJ536-LR536</f>
        <v>0</v>
      </c>
      <c r="LV536" s="665"/>
      <c r="LW536" s="666"/>
      <c r="LX536" s="667"/>
      <c r="LY536" s="668"/>
      <c r="LZ536" s="669"/>
      <c r="MA536" s="691"/>
      <c r="MB536" s="1326"/>
      <c r="MC536" s="497" t="e">
        <f t="shared" si="10918"/>
        <v>#N/A</v>
      </c>
      <c r="MD536" s="497" t="e">
        <f t="shared" si="10919"/>
        <v>#N/A</v>
      </c>
      <c r="ME536" s="498" t="e">
        <f t="shared" si="10920"/>
        <v>#N/A</v>
      </c>
      <c r="MF536" s="498">
        <f>IF(LZ536=0,0,1)</f>
        <v>0</v>
      </c>
      <c r="MG536" s="498">
        <f>IF(MA536=0,0,1)</f>
        <v>0</v>
      </c>
      <c r="MH536" s="498" t="e">
        <f>PRODUCT(MC536:MG536)</f>
        <v>#N/A</v>
      </c>
      <c r="MI536" s="504">
        <f>ROUND(MA536,0)</f>
        <v>0</v>
      </c>
      <c r="MJ536" s="500">
        <f>MA536-MI536</f>
        <v>0</v>
      </c>
      <c r="MM536" s="665"/>
      <c r="MN536" s="666"/>
      <c r="MO536" s="667"/>
      <c r="MP536" s="668"/>
      <c r="MQ536" s="669"/>
      <c r="MR536" s="691"/>
      <c r="MS536" s="1326"/>
      <c r="MT536" s="497" t="e">
        <f t="shared" si="10926"/>
        <v>#N/A</v>
      </c>
      <c r="MU536" s="497" t="e">
        <f t="shared" si="10927"/>
        <v>#N/A</v>
      </c>
      <c r="MV536" s="498" t="e">
        <f t="shared" si="10928"/>
        <v>#N/A</v>
      </c>
      <c r="MW536" s="498">
        <f>IF(MQ536=0,0,1)</f>
        <v>0</v>
      </c>
      <c r="MX536" s="498">
        <f>IF(MR536=0,0,1)</f>
        <v>0</v>
      </c>
      <c r="MY536" s="498" t="e">
        <f>PRODUCT(MT536:MX536)</f>
        <v>#N/A</v>
      </c>
      <c r="MZ536" s="504">
        <f>ROUND(MR536,0)</f>
        <v>0</v>
      </c>
      <c r="NA536" s="500">
        <f>MR536-MZ536</f>
        <v>0</v>
      </c>
      <c r="ND536" s="665"/>
      <c r="NE536" s="666"/>
      <c r="NF536" s="667"/>
      <c r="NG536" s="668"/>
      <c r="NH536" s="669"/>
      <c r="NI536" s="691"/>
      <c r="NJ536" s="1326"/>
      <c r="NK536" s="497" t="e">
        <f t="shared" si="10934"/>
        <v>#N/A</v>
      </c>
      <c r="NL536" s="497" t="e">
        <f t="shared" si="10935"/>
        <v>#N/A</v>
      </c>
      <c r="NM536" s="498" t="e">
        <f t="shared" si="10936"/>
        <v>#N/A</v>
      </c>
      <c r="NN536" s="498">
        <f>IF(NH536=0,0,1)</f>
        <v>0</v>
      </c>
      <c r="NO536" s="498">
        <f>IF(NI536=0,0,1)</f>
        <v>0</v>
      </c>
      <c r="NP536" s="498" t="e">
        <f>PRODUCT(NK536:NO536)</f>
        <v>#N/A</v>
      </c>
      <c r="NQ536" s="504">
        <f>ROUND(NI536,0)</f>
        <v>0</v>
      </c>
      <c r="NR536" s="500">
        <f>NI536-NQ536</f>
        <v>0</v>
      </c>
      <c r="NU536" s="665"/>
      <c r="NV536" s="666"/>
      <c r="NW536" s="667"/>
      <c r="NX536" s="668"/>
      <c r="NY536" s="669"/>
      <c r="NZ536" s="691"/>
      <c r="OA536" s="1326"/>
      <c r="OB536" s="497" t="e">
        <f t="shared" si="10942"/>
        <v>#N/A</v>
      </c>
      <c r="OC536" s="497" t="e">
        <f t="shared" si="10943"/>
        <v>#N/A</v>
      </c>
      <c r="OD536" s="498" t="e">
        <f t="shared" si="10944"/>
        <v>#N/A</v>
      </c>
      <c r="OE536" s="498">
        <f>IF(NY536=0,0,1)</f>
        <v>0</v>
      </c>
      <c r="OF536" s="498">
        <f>IF(NZ536=0,0,1)</f>
        <v>0</v>
      </c>
      <c r="OG536" s="498" t="e">
        <f>PRODUCT(OB536:OF536)</f>
        <v>#N/A</v>
      </c>
      <c r="OH536" s="504">
        <f>ROUND(NZ536,0)</f>
        <v>0</v>
      </c>
      <c r="OI536" s="500">
        <f>NZ536-OH536</f>
        <v>0</v>
      </c>
      <c r="OL536" s="665"/>
      <c r="OM536" s="666"/>
      <c r="ON536" s="667"/>
      <c r="OO536" s="668"/>
      <c r="OP536" s="669"/>
      <c r="OQ536" s="691"/>
      <c r="OR536" s="1326"/>
      <c r="OS536" s="497" t="e">
        <f t="shared" si="10950"/>
        <v>#N/A</v>
      </c>
      <c r="OT536" s="497" t="e">
        <f t="shared" si="10951"/>
        <v>#N/A</v>
      </c>
      <c r="OU536" s="498" t="e">
        <f t="shared" si="10952"/>
        <v>#N/A</v>
      </c>
      <c r="OV536" s="498">
        <f>IF(OP536=0,0,1)</f>
        <v>0</v>
      </c>
      <c r="OW536" s="498">
        <f>IF(OQ536=0,0,1)</f>
        <v>0</v>
      </c>
      <c r="OX536" s="498" t="e">
        <f>PRODUCT(OS536:OW536)</f>
        <v>#N/A</v>
      </c>
      <c r="OY536" s="504">
        <f>ROUND(OQ536,0)</f>
        <v>0</v>
      </c>
      <c r="OZ536" s="500">
        <f>OQ536-OY536</f>
        <v>0</v>
      </c>
      <c r="PC536" s="665"/>
      <c r="PD536" s="666"/>
      <c r="PE536" s="667"/>
      <c r="PF536" s="668"/>
      <c r="PG536" s="669"/>
      <c r="PH536" s="691"/>
      <c r="PI536" s="1326"/>
      <c r="PJ536" s="497" t="e">
        <f t="shared" si="10958"/>
        <v>#N/A</v>
      </c>
      <c r="PK536" s="497" t="e">
        <f t="shared" si="10959"/>
        <v>#N/A</v>
      </c>
      <c r="PL536" s="498" t="e">
        <f t="shared" si="10960"/>
        <v>#N/A</v>
      </c>
      <c r="PM536" s="498">
        <f>IF(PG536=0,0,1)</f>
        <v>0</v>
      </c>
      <c r="PN536" s="498">
        <f>IF(PH536=0,0,1)</f>
        <v>0</v>
      </c>
      <c r="PO536" s="498" t="e">
        <f>PRODUCT(PJ536:PN536)</f>
        <v>#N/A</v>
      </c>
      <c r="PP536" s="504">
        <f>ROUND(PH536,0)</f>
        <v>0</v>
      </c>
      <c r="PQ536" s="500">
        <f>PH536-PP536</f>
        <v>0</v>
      </c>
      <c r="PT536" s="665"/>
      <c r="PU536" s="666"/>
      <c r="PV536" s="667"/>
      <c r="PW536" s="668"/>
      <c r="PX536" s="669"/>
      <c r="PY536" s="691"/>
      <c r="PZ536" s="1326"/>
      <c r="QA536" s="497" t="e">
        <f t="shared" si="10966"/>
        <v>#N/A</v>
      </c>
      <c r="QB536" s="497" t="e">
        <f t="shared" si="10967"/>
        <v>#N/A</v>
      </c>
      <c r="QC536" s="498" t="e">
        <f t="shared" si="10968"/>
        <v>#N/A</v>
      </c>
      <c r="QD536" s="498">
        <f>IF(PX536=0,0,1)</f>
        <v>0</v>
      </c>
      <c r="QE536" s="498">
        <f>IF(PY536=0,0,1)</f>
        <v>0</v>
      </c>
      <c r="QF536" s="498" t="e">
        <f>PRODUCT(QA536:QE536)</f>
        <v>#N/A</v>
      </c>
      <c r="QG536" s="504">
        <f>ROUND(PY536,0)</f>
        <v>0</v>
      </c>
      <c r="QH536" s="500">
        <f>PY536-QG536</f>
        <v>0</v>
      </c>
      <c r="QK536" s="665"/>
      <c r="QL536" s="666"/>
      <c r="QM536" s="667"/>
      <c r="QN536" s="668"/>
      <c r="QO536" s="669"/>
      <c r="QP536" s="691"/>
      <c r="QQ536" s="1326"/>
      <c r="QR536" s="497" t="e">
        <f t="shared" si="10974"/>
        <v>#N/A</v>
      </c>
      <c r="QS536" s="497" t="e">
        <f t="shared" si="10975"/>
        <v>#N/A</v>
      </c>
      <c r="QT536" s="498" t="e">
        <f t="shared" si="10976"/>
        <v>#N/A</v>
      </c>
      <c r="QU536" s="498">
        <f>IF(QO536=0,0,1)</f>
        <v>0</v>
      </c>
      <c r="QV536" s="498">
        <f>IF(QP536=0,0,1)</f>
        <v>0</v>
      </c>
      <c r="QW536" s="498" t="e">
        <f>PRODUCT(QR536:QV536)</f>
        <v>#N/A</v>
      </c>
      <c r="QX536" s="504">
        <f>ROUND(QP536,0)</f>
        <v>0</v>
      </c>
      <c r="QY536" s="500">
        <f>QP536-QX536</f>
        <v>0</v>
      </c>
      <c r="RB536" s="431"/>
      <c r="RC536" s="404"/>
      <c r="RD536" s="440"/>
      <c r="RE536" s="406"/>
      <c r="RF536" s="416"/>
      <c r="RG536" s="392"/>
      <c r="RH536" s="392"/>
      <c r="RI536" s="497" t="e">
        <f t="shared" si="8032"/>
        <v>#N/A</v>
      </c>
      <c r="RJ536" s="497" t="e">
        <f t="shared" si="8033"/>
        <v>#N/A</v>
      </c>
      <c r="RK536" s="498" t="e">
        <f t="shared" si="8034"/>
        <v>#N/A</v>
      </c>
      <c r="RL536" s="498">
        <f t="shared" si="8035"/>
        <v>0</v>
      </c>
      <c r="RM536" s="498">
        <f t="shared" si="8036"/>
        <v>0</v>
      </c>
      <c r="RN536" s="498" t="e">
        <f t="shared" si="8037"/>
        <v>#N/A</v>
      </c>
      <c r="RO536" s="504">
        <f t="shared" si="8038"/>
        <v>0</v>
      </c>
      <c r="RP536" s="500">
        <f t="shared" si="8039"/>
        <v>0</v>
      </c>
      <c r="RS536" s="431"/>
      <c r="RT536" s="404"/>
      <c r="RU536" s="440"/>
      <c r="RV536" s="406"/>
      <c r="RW536" s="416"/>
      <c r="RX536" s="392"/>
      <c r="RY536" s="392"/>
      <c r="RZ536" s="497" t="e">
        <f t="shared" si="8040"/>
        <v>#N/A</v>
      </c>
      <c r="SA536" s="497" t="e">
        <f t="shared" si="8041"/>
        <v>#N/A</v>
      </c>
      <c r="SB536" s="498" t="e">
        <f t="shared" si="8042"/>
        <v>#N/A</v>
      </c>
      <c r="SC536" s="498">
        <f t="shared" si="8043"/>
        <v>0</v>
      </c>
      <c r="SD536" s="498">
        <f t="shared" si="8044"/>
        <v>0</v>
      </c>
      <c r="SE536" s="498" t="e">
        <f t="shared" si="8045"/>
        <v>#N/A</v>
      </c>
      <c r="SF536" s="504">
        <f t="shared" si="8046"/>
        <v>0</v>
      </c>
      <c r="SG536" s="500">
        <f t="shared" si="8047"/>
        <v>0</v>
      </c>
      <c r="SJ536" s="431"/>
      <c r="SK536" s="404"/>
      <c r="SL536" s="440"/>
      <c r="SM536" s="406"/>
      <c r="SN536" s="416"/>
      <c r="SO536" s="392"/>
      <c r="SP536" s="392"/>
      <c r="SQ536" s="497" t="e">
        <f t="shared" si="8048"/>
        <v>#N/A</v>
      </c>
      <c r="SR536" s="497" t="e">
        <f t="shared" si="8049"/>
        <v>#N/A</v>
      </c>
      <c r="SS536" s="498" t="e">
        <f t="shared" si="8050"/>
        <v>#N/A</v>
      </c>
      <c r="ST536" s="498">
        <f t="shared" si="8051"/>
        <v>0</v>
      </c>
      <c r="SU536" s="498">
        <f t="shared" si="8052"/>
        <v>0</v>
      </c>
      <c r="SV536" s="498" t="e">
        <f t="shared" si="8053"/>
        <v>#N/A</v>
      </c>
      <c r="SW536" s="504">
        <f t="shared" si="8054"/>
        <v>0</v>
      </c>
      <c r="SX536" s="500">
        <f t="shared" si="8055"/>
        <v>0</v>
      </c>
    </row>
    <row r="537" spans="2:518" ht="32.25" hidden="1" customHeight="1" thickTop="1" thickBot="1">
      <c r="B537" s="577"/>
      <c r="C537" s="578"/>
      <c r="D537" s="579"/>
      <c r="E537" s="580"/>
      <c r="F537" s="581"/>
      <c r="G537" s="585"/>
      <c r="H537" s="595"/>
      <c r="K537" s="577"/>
      <c r="L537" s="767"/>
      <c r="M537" s="579"/>
      <c r="N537" s="580"/>
      <c r="O537" s="581"/>
      <c r="P537" s="585"/>
      <c r="Q537" s="1326"/>
      <c r="R537" s="497"/>
      <c r="S537" s="497"/>
      <c r="T537" s="498"/>
      <c r="U537" s="498"/>
      <c r="V537" s="498"/>
      <c r="W537" s="498"/>
      <c r="X537" s="504"/>
      <c r="Y537" s="500"/>
      <c r="Z537" s="486"/>
      <c r="AA537" s="486"/>
      <c r="AB537" s="577"/>
      <c r="AC537" s="767"/>
      <c r="AD537" s="579"/>
      <c r="AE537" s="580"/>
      <c r="AF537" s="581"/>
      <c r="AG537" s="585"/>
      <c r="AH537" s="1326"/>
      <c r="AI537" s="497"/>
      <c r="AJ537" s="497"/>
      <c r="AK537" s="498"/>
      <c r="AL537" s="498"/>
      <c r="AM537" s="498"/>
      <c r="AN537" s="498"/>
      <c r="AO537" s="504"/>
      <c r="AP537" s="500"/>
      <c r="AQ537" s="486"/>
      <c r="AR537" s="486"/>
      <c r="AS537" s="577"/>
      <c r="AT537" s="767"/>
      <c r="AU537" s="579"/>
      <c r="AV537" s="580"/>
      <c r="AW537" s="581"/>
      <c r="AX537" s="585"/>
      <c r="AY537" s="1326"/>
      <c r="AZ537" s="497"/>
      <c r="BA537" s="497"/>
      <c r="BB537" s="498"/>
      <c r="BC537" s="498"/>
      <c r="BD537" s="498"/>
      <c r="BE537" s="498"/>
      <c r="BF537" s="504"/>
      <c r="BG537" s="500"/>
      <c r="BJ537" s="577"/>
      <c r="BK537" s="767"/>
      <c r="BL537" s="579"/>
      <c r="BM537" s="580"/>
      <c r="BN537" s="581"/>
      <c r="BO537" s="585"/>
      <c r="BP537" s="1326"/>
      <c r="BQ537" s="497"/>
      <c r="BR537" s="497"/>
      <c r="BS537" s="498"/>
      <c r="BT537" s="498"/>
      <c r="BU537" s="498"/>
      <c r="BV537" s="498"/>
      <c r="BW537" s="504"/>
      <c r="BX537" s="500"/>
      <c r="CA537" s="577"/>
      <c r="CB537" s="767"/>
      <c r="CC537" s="579"/>
      <c r="CD537" s="580"/>
      <c r="CE537" s="581"/>
      <c r="CF537" s="585"/>
      <c r="CG537" s="1326"/>
      <c r="CH537" s="497"/>
      <c r="CI537" s="497"/>
      <c r="CJ537" s="498"/>
      <c r="CK537" s="498"/>
      <c r="CL537" s="498"/>
      <c r="CM537" s="498"/>
      <c r="CN537" s="504"/>
      <c r="CO537" s="500"/>
      <c r="CR537" s="577"/>
      <c r="CS537" s="767"/>
      <c r="CT537" s="579"/>
      <c r="CU537" s="580"/>
      <c r="CV537" s="581"/>
      <c r="CW537" s="585"/>
      <c r="CX537" s="1326"/>
      <c r="CY537" s="497"/>
      <c r="CZ537" s="497"/>
      <c r="DA537" s="498"/>
      <c r="DB537" s="498"/>
      <c r="DC537" s="498"/>
      <c r="DD537" s="498"/>
      <c r="DE537" s="504"/>
      <c r="DF537" s="500"/>
      <c r="DI537" s="577"/>
      <c r="DJ537" s="767"/>
      <c r="DK537" s="579"/>
      <c r="DL537" s="580"/>
      <c r="DM537" s="581"/>
      <c r="DN537" s="585"/>
      <c r="DO537" s="1326"/>
      <c r="DP537" s="497"/>
      <c r="DQ537" s="497"/>
      <c r="DR537" s="498"/>
      <c r="DS537" s="498"/>
      <c r="DT537" s="498"/>
      <c r="DU537" s="498"/>
      <c r="DV537" s="504"/>
      <c r="DW537" s="500"/>
      <c r="DZ537" s="577"/>
      <c r="EA537" s="767"/>
      <c r="EB537" s="579"/>
      <c r="EC537" s="580"/>
      <c r="ED537" s="581"/>
      <c r="EE537" s="585"/>
      <c r="EF537" s="1326"/>
      <c r="EG537" s="497"/>
      <c r="EH537" s="497"/>
      <c r="EI537" s="498"/>
      <c r="EJ537" s="498"/>
      <c r="EK537" s="498"/>
      <c r="EL537" s="498"/>
      <c r="EM537" s="504"/>
      <c r="EN537" s="500"/>
      <c r="EQ537" s="665"/>
      <c r="ER537" s="666"/>
      <c r="ES537" s="667"/>
      <c r="ET537" s="668"/>
      <c r="EU537" s="669"/>
      <c r="EV537" s="691"/>
      <c r="EW537" s="1326"/>
      <c r="EX537" s="497"/>
      <c r="EY537" s="497"/>
      <c r="EZ537" s="498"/>
      <c r="FA537" s="498"/>
      <c r="FB537" s="498"/>
      <c r="FC537" s="498"/>
      <c r="FD537" s="504"/>
      <c r="FE537" s="500"/>
      <c r="FH537" s="665"/>
      <c r="FI537" s="666"/>
      <c r="FJ537" s="667"/>
      <c r="FK537" s="668"/>
      <c r="FL537" s="669"/>
      <c r="FM537" s="691"/>
      <c r="FN537" s="1326"/>
      <c r="FO537" s="497"/>
      <c r="FP537" s="497"/>
      <c r="FQ537" s="498"/>
      <c r="FR537" s="498"/>
      <c r="FS537" s="498"/>
      <c r="FT537" s="498"/>
      <c r="FU537" s="504"/>
      <c r="FV537" s="500"/>
      <c r="FY537" s="665"/>
      <c r="FZ537" s="666"/>
      <c r="GA537" s="667"/>
      <c r="GB537" s="668"/>
      <c r="GC537" s="669"/>
      <c r="GD537" s="691"/>
      <c r="GE537" s="1326"/>
      <c r="GF537" s="497"/>
      <c r="GG537" s="497"/>
      <c r="GH537" s="498"/>
      <c r="GI537" s="498"/>
      <c r="GJ537" s="498"/>
      <c r="GK537" s="498"/>
      <c r="GL537" s="504"/>
      <c r="GM537" s="500"/>
      <c r="GP537" s="665"/>
      <c r="GQ537" s="666"/>
      <c r="GR537" s="667"/>
      <c r="GS537" s="668"/>
      <c r="GT537" s="669"/>
      <c r="GU537" s="691"/>
      <c r="GV537" s="1326"/>
      <c r="GW537" s="497"/>
      <c r="GX537" s="497"/>
      <c r="GY537" s="498"/>
      <c r="GZ537" s="498"/>
      <c r="HA537" s="498"/>
      <c r="HB537" s="498"/>
      <c r="HC537" s="504"/>
      <c r="HD537" s="500"/>
      <c r="HG537" s="665"/>
      <c r="HH537" s="666"/>
      <c r="HI537" s="667"/>
      <c r="HJ537" s="668"/>
      <c r="HK537" s="669"/>
      <c r="HL537" s="691"/>
      <c r="HM537" s="1326"/>
      <c r="HN537" s="497"/>
      <c r="HO537" s="497"/>
      <c r="HP537" s="498"/>
      <c r="HQ537" s="498"/>
      <c r="HR537" s="498"/>
      <c r="HS537" s="498"/>
      <c r="HT537" s="504"/>
      <c r="HU537" s="500"/>
      <c r="HX537" s="665"/>
      <c r="HY537" s="666"/>
      <c r="HZ537" s="667"/>
      <c r="IA537" s="668"/>
      <c r="IB537" s="669"/>
      <c r="IC537" s="691"/>
      <c r="ID537" s="1326"/>
      <c r="IE537" s="497"/>
      <c r="IF537" s="497"/>
      <c r="IG537" s="498"/>
      <c r="IH537" s="498"/>
      <c r="II537" s="498"/>
      <c r="IJ537" s="498"/>
      <c r="IK537" s="504"/>
      <c r="IL537" s="500"/>
      <c r="IO537" s="665"/>
      <c r="IP537" s="666"/>
      <c r="IQ537" s="667"/>
      <c r="IR537" s="668"/>
      <c r="IS537" s="669"/>
      <c r="IT537" s="691"/>
      <c r="IU537" s="1326"/>
      <c r="IV537" s="497"/>
      <c r="IW537" s="497"/>
      <c r="IX537" s="498"/>
      <c r="IY537" s="498"/>
      <c r="IZ537" s="498"/>
      <c r="JA537" s="498"/>
      <c r="JB537" s="504"/>
      <c r="JC537" s="500"/>
      <c r="JF537" s="665"/>
      <c r="JG537" s="666"/>
      <c r="JH537" s="667"/>
      <c r="JI537" s="668"/>
      <c r="JJ537" s="669"/>
      <c r="JK537" s="691"/>
      <c r="JL537" s="1326"/>
      <c r="JM537" s="497"/>
      <c r="JN537" s="497"/>
      <c r="JO537" s="498"/>
      <c r="JP537" s="498"/>
      <c r="JQ537" s="498"/>
      <c r="JR537" s="498"/>
      <c r="JS537" s="504"/>
      <c r="JT537" s="500"/>
      <c r="JW537" s="665"/>
      <c r="JX537" s="666"/>
      <c r="JY537" s="667"/>
      <c r="JZ537" s="668"/>
      <c r="KA537" s="669"/>
      <c r="KB537" s="691"/>
      <c r="KC537" s="1326"/>
      <c r="KD537" s="497"/>
      <c r="KE537" s="497"/>
      <c r="KF537" s="498"/>
      <c r="KG537" s="498"/>
      <c r="KH537" s="498"/>
      <c r="KI537" s="498"/>
      <c r="KJ537" s="504"/>
      <c r="KK537" s="500"/>
      <c r="KN537" s="665"/>
      <c r="KO537" s="666"/>
      <c r="KP537" s="667"/>
      <c r="KQ537" s="668"/>
      <c r="KR537" s="669"/>
      <c r="KS537" s="691"/>
      <c r="KT537" s="1326"/>
      <c r="KU537" s="497"/>
      <c r="KV537" s="497"/>
      <c r="KW537" s="498"/>
      <c r="KX537" s="498"/>
      <c r="KY537" s="498"/>
      <c r="KZ537" s="498"/>
      <c r="LA537" s="504"/>
      <c r="LB537" s="500"/>
      <c r="LE537" s="665"/>
      <c r="LF537" s="666"/>
      <c r="LG537" s="667"/>
      <c r="LH537" s="668"/>
      <c r="LI537" s="669"/>
      <c r="LJ537" s="691"/>
      <c r="LK537" s="1326"/>
      <c r="LL537" s="497"/>
      <c r="LM537" s="497"/>
      <c r="LN537" s="498"/>
      <c r="LO537" s="498"/>
      <c r="LP537" s="498"/>
      <c r="LQ537" s="498"/>
      <c r="LR537" s="504"/>
      <c r="LS537" s="500"/>
      <c r="LV537" s="665"/>
      <c r="LW537" s="666"/>
      <c r="LX537" s="667"/>
      <c r="LY537" s="668"/>
      <c r="LZ537" s="669"/>
      <c r="MA537" s="691"/>
      <c r="MB537" s="1326"/>
      <c r="MC537" s="497"/>
      <c r="MD537" s="497"/>
      <c r="ME537" s="498"/>
      <c r="MF537" s="498"/>
      <c r="MG537" s="498"/>
      <c r="MH537" s="498"/>
      <c r="MI537" s="504"/>
      <c r="MJ537" s="500"/>
      <c r="MM537" s="665"/>
      <c r="MN537" s="666"/>
      <c r="MO537" s="667"/>
      <c r="MP537" s="668"/>
      <c r="MQ537" s="669"/>
      <c r="MR537" s="691"/>
      <c r="MS537" s="1326"/>
      <c r="MT537" s="497"/>
      <c r="MU537" s="497"/>
      <c r="MV537" s="498"/>
      <c r="MW537" s="498"/>
      <c r="MX537" s="498"/>
      <c r="MY537" s="498"/>
      <c r="MZ537" s="504"/>
      <c r="NA537" s="500"/>
      <c r="ND537" s="665"/>
      <c r="NE537" s="666"/>
      <c r="NF537" s="667"/>
      <c r="NG537" s="668"/>
      <c r="NH537" s="669"/>
      <c r="NI537" s="691"/>
      <c r="NJ537" s="1326"/>
      <c r="NK537" s="497"/>
      <c r="NL537" s="497"/>
      <c r="NM537" s="498"/>
      <c r="NN537" s="498"/>
      <c r="NO537" s="498"/>
      <c r="NP537" s="498"/>
      <c r="NQ537" s="504"/>
      <c r="NR537" s="500"/>
      <c r="NU537" s="665"/>
      <c r="NV537" s="666"/>
      <c r="NW537" s="667"/>
      <c r="NX537" s="668"/>
      <c r="NY537" s="669"/>
      <c r="NZ537" s="691"/>
      <c r="OA537" s="1326"/>
      <c r="OB537" s="497"/>
      <c r="OC537" s="497"/>
      <c r="OD537" s="498"/>
      <c r="OE537" s="498"/>
      <c r="OF537" s="498"/>
      <c r="OG537" s="498"/>
      <c r="OH537" s="504"/>
      <c r="OI537" s="500"/>
      <c r="OL537" s="665"/>
      <c r="OM537" s="666"/>
      <c r="ON537" s="667"/>
      <c r="OO537" s="668"/>
      <c r="OP537" s="669"/>
      <c r="OQ537" s="691"/>
      <c r="OR537" s="1326"/>
      <c r="OS537" s="497"/>
      <c r="OT537" s="497"/>
      <c r="OU537" s="498"/>
      <c r="OV537" s="498"/>
      <c r="OW537" s="498"/>
      <c r="OX537" s="498"/>
      <c r="OY537" s="504"/>
      <c r="OZ537" s="500"/>
      <c r="PC537" s="665"/>
      <c r="PD537" s="666"/>
      <c r="PE537" s="667"/>
      <c r="PF537" s="668"/>
      <c r="PG537" s="669"/>
      <c r="PH537" s="691"/>
      <c r="PI537" s="1326"/>
      <c r="PJ537" s="497"/>
      <c r="PK537" s="497"/>
      <c r="PL537" s="498"/>
      <c r="PM537" s="498"/>
      <c r="PN537" s="498"/>
      <c r="PO537" s="498"/>
      <c r="PP537" s="504"/>
      <c r="PQ537" s="500"/>
      <c r="PT537" s="665"/>
      <c r="PU537" s="666"/>
      <c r="PV537" s="667"/>
      <c r="PW537" s="668"/>
      <c r="PX537" s="669"/>
      <c r="PY537" s="691"/>
      <c r="PZ537" s="1326"/>
      <c r="QA537" s="497"/>
      <c r="QB537" s="497"/>
      <c r="QC537" s="498"/>
      <c r="QD537" s="498"/>
      <c r="QE537" s="498"/>
      <c r="QF537" s="498"/>
      <c r="QG537" s="504"/>
      <c r="QH537" s="500"/>
      <c r="QK537" s="665"/>
      <c r="QL537" s="666"/>
      <c r="QM537" s="667"/>
      <c r="QN537" s="668"/>
      <c r="QO537" s="669"/>
      <c r="QP537" s="691"/>
      <c r="QQ537" s="1326"/>
      <c r="QR537" s="497"/>
      <c r="QS537" s="497"/>
      <c r="QT537" s="498"/>
      <c r="QU537" s="498"/>
      <c r="QV537" s="498"/>
      <c r="QW537" s="498"/>
      <c r="QX537" s="504"/>
      <c r="QY537" s="500"/>
      <c r="RB537" s="442"/>
      <c r="RC537" s="436"/>
      <c r="RD537" s="443"/>
      <c r="RE537" s="406"/>
      <c r="RF537" s="438"/>
      <c r="RG537" s="439"/>
      <c r="RH537" s="439"/>
      <c r="RI537" s="497"/>
      <c r="RJ537" s="497"/>
      <c r="RK537" s="498"/>
      <c r="RL537" s="498"/>
      <c r="RM537" s="498"/>
      <c r="RN537" s="498"/>
      <c r="RO537" s="504"/>
      <c r="RP537" s="500"/>
      <c r="RS537" s="442"/>
      <c r="RT537" s="436"/>
      <c r="RU537" s="443"/>
      <c r="RV537" s="406"/>
      <c r="RW537" s="438"/>
      <c r="RX537" s="439"/>
      <c r="RY537" s="439"/>
      <c r="RZ537" s="497"/>
      <c r="SA537" s="497"/>
      <c r="SB537" s="498"/>
      <c r="SC537" s="498"/>
      <c r="SD537" s="498"/>
      <c r="SE537" s="498"/>
      <c r="SF537" s="504"/>
      <c r="SG537" s="500"/>
      <c r="SJ537" s="442"/>
      <c r="SK537" s="436"/>
      <c r="SL537" s="443"/>
      <c r="SM537" s="406"/>
      <c r="SN537" s="438"/>
      <c r="SO537" s="439"/>
      <c r="SP537" s="439"/>
      <c r="SQ537" s="497"/>
      <c r="SR537" s="497"/>
      <c r="SS537" s="498"/>
      <c r="ST537" s="498"/>
      <c r="SU537" s="498"/>
      <c r="SV537" s="498"/>
      <c r="SW537" s="504"/>
      <c r="SX537" s="500"/>
    </row>
    <row r="538" spans="2:518" ht="35.25" hidden="1" customHeight="1" thickTop="1" thickBot="1">
      <c r="B538" s="577"/>
      <c r="C538" s="578"/>
      <c r="D538" s="579"/>
      <c r="E538" s="580"/>
      <c r="F538" s="581"/>
      <c r="G538" s="585"/>
      <c r="H538" s="595"/>
      <c r="K538" s="577"/>
      <c r="L538" s="767"/>
      <c r="M538" s="579"/>
      <c r="N538" s="580"/>
      <c r="O538" s="581"/>
      <c r="P538" s="585"/>
      <c r="Q538" s="1326"/>
      <c r="R538" s="497"/>
      <c r="S538" s="497"/>
      <c r="T538" s="498"/>
      <c r="U538" s="498"/>
      <c r="V538" s="498"/>
      <c r="W538" s="498"/>
      <c r="X538" s="504"/>
      <c r="Y538" s="500"/>
      <c r="Z538" s="486"/>
      <c r="AA538" s="486"/>
      <c r="AB538" s="577"/>
      <c r="AC538" s="767"/>
      <c r="AD538" s="579"/>
      <c r="AE538" s="580"/>
      <c r="AF538" s="581"/>
      <c r="AG538" s="585"/>
      <c r="AH538" s="1326"/>
      <c r="AI538" s="497"/>
      <c r="AJ538" s="497"/>
      <c r="AK538" s="498"/>
      <c r="AL538" s="498"/>
      <c r="AM538" s="498"/>
      <c r="AN538" s="498"/>
      <c r="AO538" s="504"/>
      <c r="AP538" s="500"/>
      <c r="AQ538" s="486"/>
      <c r="AR538" s="486"/>
      <c r="AS538" s="577"/>
      <c r="AT538" s="767"/>
      <c r="AU538" s="579"/>
      <c r="AV538" s="580"/>
      <c r="AW538" s="581"/>
      <c r="AX538" s="585"/>
      <c r="AY538" s="1326"/>
      <c r="AZ538" s="497"/>
      <c r="BA538" s="497"/>
      <c r="BB538" s="498"/>
      <c r="BC538" s="498"/>
      <c r="BD538" s="498"/>
      <c r="BE538" s="498"/>
      <c r="BF538" s="504"/>
      <c r="BG538" s="500"/>
      <c r="BJ538" s="577"/>
      <c r="BK538" s="767"/>
      <c r="BL538" s="579"/>
      <c r="BM538" s="580"/>
      <c r="BN538" s="581"/>
      <c r="BO538" s="585"/>
      <c r="BP538" s="1326"/>
      <c r="BQ538" s="497"/>
      <c r="BR538" s="497"/>
      <c r="BS538" s="498"/>
      <c r="BT538" s="498"/>
      <c r="BU538" s="498"/>
      <c r="BV538" s="498"/>
      <c r="BW538" s="504"/>
      <c r="BX538" s="500"/>
      <c r="CA538" s="577"/>
      <c r="CB538" s="767"/>
      <c r="CC538" s="579"/>
      <c r="CD538" s="580"/>
      <c r="CE538" s="581"/>
      <c r="CF538" s="585"/>
      <c r="CG538" s="1326"/>
      <c r="CH538" s="497"/>
      <c r="CI538" s="497"/>
      <c r="CJ538" s="498"/>
      <c r="CK538" s="498"/>
      <c r="CL538" s="498"/>
      <c r="CM538" s="498"/>
      <c r="CN538" s="504"/>
      <c r="CO538" s="500"/>
      <c r="CR538" s="577"/>
      <c r="CS538" s="767"/>
      <c r="CT538" s="579"/>
      <c r="CU538" s="580"/>
      <c r="CV538" s="581"/>
      <c r="CW538" s="585"/>
      <c r="CX538" s="1326"/>
      <c r="CY538" s="497"/>
      <c r="CZ538" s="497"/>
      <c r="DA538" s="498"/>
      <c r="DB538" s="498"/>
      <c r="DC538" s="498"/>
      <c r="DD538" s="498"/>
      <c r="DE538" s="504"/>
      <c r="DF538" s="500"/>
      <c r="DI538" s="577"/>
      <c r="DJ538" s="767"/>
      <c r="DK538" s="579"/>
      <c r="DL538" s="580"/>
      <c r="DM538" s="581"/>
      <c r="DN538" s="585"/>
      <c r="DO538" s="1326"/>
      <c r="DP538" s="497"/>
      <c r="DQ538" s="497"/>
      <c r="DR538" s="498"/>
      <c r="DS538" s="498"/>
      <c r="DT538" s="498"/>
      <c r="DU538" s="498"/>
      <c r="DV538" s="504"/>
      <c r="DW538" s="500"/>
      <c r="DZ538" s="577"/>
      <c r="EA538" s="767"/>
      <c r="EB538" s="579"/>
      <c r="EC538" s="580"/>
      <c r="ED538" s="581"/>
      <c r="EE538" s="585"/>
      <c r="EF538" s="1326"/>
      <c r="EG538" s="497"/>
      <c r="EH538" s="497"/>
      <c r="EI538" s="498"/>
      <c r="EJ538" s="498"/>
      <c r="EK538" s="498"/>
      <c r="EL538" s="498"/>
      <c r="EM538" s="504"/>
      <c r="EN538" s="500"/>
      <c r="EQ538" s="665"/>
      <c r="ER538" s="666"/>
      <c r="ES538" s="667"/>
      <c r="ET538" s="668"/>
      <c r="EU538" s="669"/>
      <c r="EV538" s="691"/>
      <c r="EW538" s="1326"/>
      <c r="EX538" s="497" t="e">
        <f>IF(EXACT(VLOOKUP(EQ538,OFERTA_0,2,FALSE),ER538),1,0)</f>
        <v>#N/A</v>
      </c>
      <c r="EY538" s="497" t="e">
        <f>IF(EXACT(VLOOKUP(EQ538,OFERTA_0,3,FALSE),ES538),1,0)</f>
        <v>#N/A</v>
      </c>
      <c r="EZ538" s="498" t="e">
        <f>IF(EXACT(VLOOKUP(EQ538,OFERTA_0,4,FALSE),ET538),1,0)</f>
        <v>#N/A</v>
      </c>
      <c r="FA538" s="498">
        <f>IF(EU538=0,0,1)</f>
        <v>0</v>
      </c>
      <c r="FB538" s="498">
        <f>IF(EV538=0,0,1)</f>
        <v>0</v>
      </c>
      <c r="FC538" s="498" t="e">
        <f>PRODUCT(EX538:FB538)</f>
        <v>#N/A</v>
      </c>
      <c r="FD538" s="504">
        <f>ROUND(EV538,0)</f>
        <v>0</v>
      </c>
      <c r="FE538" s="500">
        <f>EV538-FD538</f>
        <v>0</v>
      </c>
      <c r="FH538" s="665"/>
      <c r="FI538" s="666"/>
      <c r="FJ538" s="667"/>
      <c r="FK538" s="668"/>
      <c r="FL538" s="669"/>
      <c r="FM538" s="691"/>
      <c r="FN538" s="1326"/>
      <c r="FO538" s="497" t="e">
        <f>IF(EXACT(VLOOKUP(FH538,OFERTA_0,2,FALSE),FI538),1,0)</f>
        <v>#N/A</v>
      </c>
      <c r="FP538" s="497" t="e">
        <f>IF(EXACT(VLOOKUP(FH538,OFERTA_0,3,FALSE),FJ538),1,0)</f>
        <v>#N/A</v>
      </c>
      <c r="FQ538" s="498" t="e">
        <f>IF(EXACT(VLOOKUP(FH538,OFERTA_0,4,FALSE),FK538),1,0)</f>
        <v>#N/A</v>
      </c>
      <c r="FR538" s="498">
        <f>IF(FL538=0,0,1)</f>
        <v>0</v>
      </c>
      <c r="FS538" s="498">
        <f>IF(FM538=0,0,1)</f>
        <v>0</v>
      </c>
      <c r="FT538" s="498" t="e">
        <f>PRODUCT(FO538:FS538)</f>
        <v>#N/A</v>
      </c>
      <c r="FU538" s="504">
        <f>ROUND(FM538,0)</f>
        <v>0</v>
      </c>
      <c r="FV538" s="500">
        <f>FM538-FU538</f>
        <v>0</v>
      </c>
      <c r="FY538" s="665"/>
      <c r="FZ538" s="666"/>
      <c r="GA538" s="667"/>
      <c r="GB538" s="668"/>
      <c r="GC538" s="669"/>
      <c r="GD538" s="691"/>
      <c r="GE538" s="1326"/>
      <c r="GF538" s="497" t="e">
        <f>IF(EXACT(VLOOKUP(FY538,OFERTA_0,2,FALSE),FZ538),1,0)</f>
        <v>#N/A</v>
      </c>
      <c r="GG538" s="497" t="e">
        <f>IF(EXACT(VLOOKUP(FY538,OFERTA_0,3,FALSE),GA538),1,0)</f>
        <v>#N/A</v>
      </c>
      <c r="GH538" s="498" t="e">
        <f>IF(EXACT(VLOOKUP(FY538,OFERTA_0,4,FALSE),GB538),1,0)</f>
        <v>#N/A</v>
      </c>
      <c r="GI538" s="498">
        <f>IF(GC538=0,0,1)</f>
        <v>0</v>
      </c>
      <c r="GJ538" s="498">
        <f>IF(GD538=0,0,1)</f>
        <v>0</v>
      </c>
      <c r="GK538" s="498" t="e">
        <f>PRODUCT(GF538:GJ538)</f>
        <v>#N/A</v>
      </c>
      <c r="GL538" s="504">
        <f>ROUND(GD538,0)</f>
        <v>0</v>
      </c>
      <c r="GM538" s="500">
        <f>GD538-GL538</f>
        <v>0</v>
      </c>
      <c r="GP538" s="665"/>
      <c r="GQ538" s="666"/>
      <c r="GR538" s="667"/>
      <c r="GS538" s="668"/>
      <c r="GT538" s="669"/>
      <c r="GU538" s="691"/>
      <c r="GV538" s="1326"/>
      <c r="GW538" s="497" t="e">
        <f>IF(EXACT(VLOOKUP(GP538,OFERTA_0,2,FALSE),GQ538),1,0)</f>
        <v>#N/A</v>
      </c>
      <c r="GX538" s="497" t="e">
        <f>IF(EXACT(VLOOKUP(GP538,OFERTA_0,3,FALSE),GR538),1,0)</f>
        <v>#N/A</v>
      </c>
      <c r="GY538" s="498" t="e">
        <f>IF(EXACT(VLOOKUP(GP538,OFERTA_0,4,FALSE),GS538),1,0)</f>
        <v>#N/A</v>
      </c>
      <c r="GZ538" s="498">
        <f>IF(GT538=0,0,1)</f>
        <v>0</v>
      </c>
      <c r="HA538" s="498">
        <f>IF(GU538=0,0,1)</f>
        <v>0</v>
      </c>
      <c r="HB538" s="498" t="e">
        <f>PRODUCT(GW538:HA538)</f>
        <v>#N/A</v>
      </c>
      <c r="HC538" s="504">
        <f>ROUND(GU538,0)</f>
        <v>0</v>
      </c>
      <c r="HD538" s="500">
        <f>GU538-HC538</f>
        <v>0</v>
      </c>
      <c r="HG538" s="665"/>
      <c r="HH538" s="666"/>
      <c r="HI538" s="667"/>
      <c r="HJ538" s="668"/>
      <c r="HK538" s="669"/>
      <c r="HL538" s="691"/>
      <c r="HM538" s="1326"/>
      <c r="HN538" s="497" t="e">
        <f>IF(EXACT(VLOOKUP(HG538,OFERTA_0,2,FALSE),HH538),1,0)</f>
        <v>#N/A</v>
      </c>
      <c r="HO538" s="497" t="e">
        <f>IF(EXACT(VLOOKUP(HG538,OFERTA_0,3,FALSE),HI538),1,0)</f>
        <v>#N/A</v>
      </c>
      <c r="HP538" s="498" t="e">
        <f>IF(EXACT(VLOOKUP(HG538,OFERTA_0,4,FALSE),HJ538),1,0)</f>
        <v>#N/A</v>
      </c>
      <c r="HQ538" s="498">
        <f>IF(HK538=0,0,1)</f>
        <v>0</v>
      </c>
      <c r="HR538" s="498">
        <f>IF(HL538=0,0,1)</f>
        <v>0</v>
      </c>
      <c r="HS538" s="498" t="e">
        <f>PRODUCT(HN538:HR538)</f>
        <v>#N/A</v>
      </c>
      <c r="HT538" s="504">
        <f>ROUND(HL538,0)</f>
        <v>0</v>
      </c>
      <c r="HU538" s="500">
        <f>HL538-HT538</f>
        <v>0</v>
      </c>
      <c r="HX538" s="665"/>
      <c r="HY538" s="666"/>
      <c r="HZ538" s="667"/>
      <c r="IA538" s="668"/>
      <c r="IB538" s="669"/>
      <c r="IC538" s="691"/>
      <c r="ID538" s="1326"/>
      <c r="IE538" s="497" t="e">
        <f>IF(EXACT(VLOOKUP(HX538,OFERTA_0,2,FALSE),HY538),1,0)</f>
        <v>#N/A</v>
      </c>
      <c r="IF538" s="497" t="e">
        <f>IF(EXACT(VLOOKUP(HX538,OFERTA_0,3,FALSE),HZ538),1,0)</f>
        <v>#N/A</v>
      </c>
      <c r="IG538" s="498" t="e">
        <f>IF(EXACT(VLOOKUP(HX538,OFERTA_0,4,FALSE),IA538),1,0)</f>
        <v>#N/A</v>
      </c>
      <c r="IH538" s="498">
        <f>IF(IB538=0,0,1)</f>
        <v>0</v>
      </c>
      <c r="II538" s="498">
        <f>IF(IC538=0,0,1)</f>
        <v>0</v>
      </c>
      <c r="IJ538" s="498" t="e">
        <f>PRODUCT(IE538:II538)</f>
        <v>#N/A</v>
      </c>
      <c r="IK538" s="504">
        <f>ROUND(IC538,0)</f>
        <v>0</v>
      </c>
      <c r="IL538" s="500">
        <f>IC538-IK538</f>
        <v>0</v>
      </c>
      <c r="IO538" s="665"/>
      <c r="IP538" s="666"/>
      <c r="IQ538" s="667"/>
      <c r="IR538" s="668"/>
      <c r="IS538" s="669"/>
      <c r="IT538" s="691"/>
      <c r="IU538" s="1326"/>
      <c r="IV538" s="497" t="e">
        <f>IF(EXACT(VLOOKUP(IO538,OFERTA_0,2,FALSE),IP538),1,0)</f>
        <v>#N/A</v>
      </c>
      <c r="IW538" s="497" t="e">
        <f>IF(EXACT(VLOOKUP(IO538,OFERTA_0,3,FALSE),IQ538),1,0)</f>
        <v>#N/A</v>
      </c>
      <c r="IX538" s="498" t="e">
        <f>IF(EXACT(VLOOKUP(IO538,OFERTA_0,4,FALSE),IR538),1,0)</f>
        <v>#N/A</v>
      </c>
      <c r="IY538" s="498">
        <f>IF(IS538=0,0,1)</f>
        <v>0</v>
      </c>
      <c r="IZ538" s="498">
        <f>IF(IT538=0,0,1)</f>
        <v>0</v>
      </c>
      <c r="JA538" s="498" t="e">
        <f>PRODUCT(IV538:IZ538)</f>
        <v>#N/A</v>
      </c>
      <c r="JB538" s="504">
        <f>ROUND(IT538,0)</f>
        <v>0</v>
      </c>
      <c r="JC538" s="500">
        <f>IT538-JB538</f>
        <v>0</v>
      </c>
      <c r="JF538" s="665"/>
      <c r="JG538" s="666"/>
      <c r="JH538" s="667"/>
      <c r="JI538" s="668"/>
      <c r="JJ538" s="669"/>
      <c r="JK538" s="691"/>
      <c r="JL538" s="1326"/>
      <c r="JM538" s="497" t="e">
        <f>IF(EXACT(VLOOKUP(JF538,OFERTA_0,2,FALSE),JG538),1,0)</f>
        <v>#N/A</v>
      </c>
      <c r="JN538" s="497" t="e">
        <f>IF(EXACT(VLOOKUP(JF538,OFERTA_0,3,FALSE),JH538),1,0)</f>
        <v>#N/A</v>
      </c>
      <c r="JO538" s="498" t="e">
        <f>IF(EXACT(VLOOKUP(JF538,OFERTA_0,4,FALSE),JI538),1,0)</f>
        <v>#N/A</v>
      </c>
      <c r="JP538" s="498">
        <f>IF(JJ538=0,0,1)</f>
        <v>0</v>
      </c>
      <c r="JQ538" s="498">
        <f>IF(JK538=0,0,1)</f>
        <v>0</v>
      </c>
      <c r="JR538" s="498" t="e">
        <f>PRODUCT(JM538:JQ538)</f>
        <v>#N/A</v>
      </c>
      <c r="JS538" s="504">
        <f>ROUND(JK538,0)</f>
        <v>0</v>
      </c>
      <c r="JT538" s="500">
        <f>JK538-JS538</f>
        <v>0</v>
      </c>
      <c r="JW538" s="665"/>
      <c r="JX538" s="666"/>
      <c r="JY538" s="667"/>
      <c r="JZ538" s="668"/>
      <c r="KA538" s="669"/>
      <c r="KB538" s="691"/>
      <c r="KC538" s="1326"/>
      <c r="KD538" s="497" t="e">
        <f>IF(EXACT(VLOOKUP(JW538,OFERTA_0,2,FALSE),JX538),1,0)</f>
        <v>#N/A</v>
      </c>
      <c r="KE538" s="497" t="e">
        <f>IF(EXACT(VLOOKUP(JW538,OFERTA_0,3,FALSE),JY538),1,0)</f>
        <v>#N/A</v>
      </c>
      <c r="KF538" s="498" t="e">
        <f>IF(EXACT(VLOOKUP(JW538,OFERTA_0,4,FALSE),JZ538),1,0)</f>
        <v>#N/A</v>
      </c>
      <c r="KG538" s="498">
        <f>IF(KA538=0,0,1)</f>
        <v>0</v>
      </c>
      <c r="KH538" s="498">
        <f>IF(KB538=0,0,1)</f>
        <v>0</v>
      </c>
      <c r="KI538" s="498" t="e">
        <f>PRODUCT(KD538:KH538)</f>
        <v>#N/A</v>
      </c>
      <c r="KJ538" s="504">
        <f>ROUND(KB538,0)</f>
        <v>0</v>
      </c>
      <c r="KK538" s="500">
        <f>KB538-KJ538</f>
        <v>0</v>
      </c>
      <c r="KN538" s="665"/>
      <c r="KO538" s="666"/>
      <c r="KP538" s="667"/>
      <c r="KQ538" s="668"/>
      <c r="KR538" s="669"/>
      <c r="KS538" s="691"/>
      <c r="KT538" s="1326"/>
      <c r="KU538" s="497" t="e">
        <f>IF(EXACT(VLOOKUP(KN538,OFERTA_0,2,FALSE),KO538),1,0)</f>
        <v>#N/A</v>
      </c>
      <c r="KV538" s="497" t="e">
        <f>IF(EXACT(VLOOKUP(KN538,OFERTA_0,3,FALSE),KP538),1,0)</f>
        <v>#N/A</v>
      </c>
      <c r="KW538" s="498" t="e">
        <f>IF(EXACT(VLOOKUP(KN538,OFERTA_0,4,FALSE),KQ538),1,0)</f>
        <v>#N/A</v>
      </c>
      <c r="KX538" s="498">
        <f>IF(KR538=0,0,1)</f>
        <v>0</v>
      </c>
      <c r="KY538" s="498">
        <f>IF(KS538=0,0,1)</f>
        <v>0</v>
      </c>
      <c r="KZ538" s="498" t="e">
        <f>PRODUCT(KU538:KY538)</f>
        <v>#N/A</v>
      </c>
      <c r="LA538" s="504">
        <f>ROUND(KS538,0)</f>
        <v>0</v>
      </c>
      <c r="LB538" s="500">
        <f>KS538-LA538</f>
        <v>0</v>
      </c>
      <c r="LE538" s="665"/>
      <c r="LF538" s="666"/>
      <c r="LG538" s="667"/>
      <c r="LH538" s="668"/>
      <c r="LI538" s="669"/>
      <c r="LJ538" s="691"/>
      <c r="LK538" s="1326"/>
      <c r="LL538" s="497" t="e">
        <f>IF(EXACT(VLOOKUP(LE538,OFERTA_0,2,FALSE),LF538),1,0)</f>
        <v>#N/A</v>
      </c>
      <c r="LM538" s="497" t="e">
        <f>IF(EXACT(VLOOKUP(LE538,OFERTA_0,3,FALSE),LG538),1,0)</f>
        <v>#N/A</v>
      </c>
      <c r="LN538" s="498" t="e">
        <f>IF(EXACT(VLOOKUP(LE538,OFERTA_0,4,FALSE),LH538),1,0)</f>
        <v>#N/A</v>
      </c>
      <c r="LO538" s="498">
        <f>IF(LI538=0,0,1)</f>
        <v>0</v>
      </c>
      <c r="LP538" s="498">
        <f>IF(LJ538=0,0,1)</f>
        <v>0</v>
      </c>
      <c r="LQ538" s="498" t="e">
        <f>PRODUCT(LL538:LP538)</f>
        <v>#N/A</v>
      </c>
      <c r="LR538" s="504">
        <f>ROUND(LJ538,0)</f>
        <v>0</v>
      </c>
      <c r="LS538" s="500">
        <f>LJ538-LR538</f>
        <v>0</v>
      </c>
      <c r="LV538" s="665"/>
      <c r="LW538" s="666"/>
      <c r="LX538" s="667"/>
      <c r="LY538" s="668"/>
      <c r="LZ538" s="669"/>
      <c r="MA538" s="691"/>
      <c r="MB538" s="1326"/>
      <c r="MC538" s="497" t="e">
        <f>IF(EXACT(VLOOKUP(LV538,OFERTA_0,2,FALSE),LW538),1,0)</f>
        <v>#N/A</v>
      </c>
      <c r="MD538" s="497" t="e">
        <f>IF(EXACT(VLOOKUP(LV538,OFERTA_0,3,FALSE),LX538),1,0)</f>
        <v>#N/A</v>
      </c>
      <c r="ME538" s="498" t="e">
        <f>IF(EXACT(VLOOKUP(LV538,OFERTA_0,4,FALSE),LY538),1,0)</f>
        <v>#N/A</v>
      </c>
      <c r="MF538" s="498">
        <f>IF(LZ538=0,0,1)</f>
        <v>0</v>
      </c>
      <c r="MG538" s="498">
        <f>IF(MA538=0,0,1)</f>
        <v>0</v>
      </c>
      <c r="MH538" s="498" t="e">
        <f>PRODUCT(MC538:MG538)</f>
        <v>#N/A</v>
      </c>
      <c r="MI538" s="504">
        <f>ROUND(MA538,0)</f>
        <v>0</v>
      </c>
      <c r="MJ538" s="500">
        <f>MA538-MI538</f>
        <v>0</v>
      </c>
      <c r="MM538" s="665"/>
      <c r="MN538" s="666"/>
      <c r="MO538" s="667"/>
      <c r="MP538" s="668"/>
      <c r="MQ538" s="669"/>
      <c r="MR538" s="691"/>
      <c r="MS538" s="1326"/>
      <c r="MT538" s="497" t="e">
        <f>IF(EXACT(VLOOKUP(MM538,OFERTA_0,2,FALSE),MN538),1,0)</f>
        <v>#N/A</v>
      </c>
      <c r="MU538" s="497" t="e">
        <f>IF(EXACT(VLOOKUP(MM538,OFERTA_0,3,FALSE),MO538),1,0)</f>
        <v>#N/A</v>
      </c>
      <c r="MV538" s="498" t="e">
        <f>IF(EXACT(VLOOKUP(MM538,OFERTA_0,4,FALSE),MP538),1,0)</f>
        <v>#N/A</v>
      </c>
      <c r="MW538" s="498">
        <f>IF(MQ538=0,0,1)</f>
        <v>0</v>
      </c>
      <c r="MX538" s="498">
        <f>IF(MR538=0,0,1)</f>
        <v>0</v>
      </c>
      <c r="MY538" s="498" t="e">
        <f>PRODUCT(MT538:MX538)</f>
        <v>#N/A</v>
      </c>
      <c r="MZ538" s="504">
        <f>ROUND(MR538,0)</f>
        <v>0</v>
      </c>
      <c r="NA538" s="500">
        <f>MR538-MZ538</f>
        <v>0</v>
      </c>
      <c r="ND538" s="665"/>
      <c r="NE538" s="666"/>
      <c r="NF538" s="667"/>
      <c r="NG538" s="668"/>
      <c r="NH538" s="669"/>
      <c r="NI538" s="691"/>
      <c r="NJ538" s="1326"/>
      <c r="NK538" s="497" t="e">
        <f>IF(EXACT(VLOOKUP(ND538,OFERTA_0,2,FALSE),NE538),1,0)</f>
        <v>#N/A</v>
      </c>
      <c r="NL538" s="497" t="e">
        <f>IF(EXACT(VLOOKUP(ND538,OFERTA_0,3,FALSE),NF538),1,0)</f>
        <v>#N/A</v>
      </c>
      <c r="NM538" s="498" t="e">
        <f>IF(EXACT(VLOOKUP(ND538,OFERTA_0,4,FALSE),NG538),1,0)</f>
        <v>#N/A</v>
      </c>
      <c r="NN538" s="498">
        <f>IF(NH538=0,0,1)</f>
        <v>0</v>
      </c>
      <c r="NO538" s="498">
        <f>IF(NI538=0,0,1)</f>
        <v>0</v>
      </c>
      <c r="NP538" s="498" t="e">
        <f>PRODUCT(NK538:NO538)</f>
        <v>#N/A</v>
      </c>
      <c r="NQ538" s="504">
        <f>ROUND(NI538,0)</f>
        <v>0</v>
      </c>
      <c r="NR538" s="500">
        <f>NI538-NQ538</f>
        <v>0</v>
      </c>
      <c r="NU538" s="665"/>
      <c r="NV538" s="666"/>
      <c r="NW538" s="667"/>
      <c r="NX538" s="668"/>
      <c r="NY538" s="669"/>
      <c r="NZ538" s="691"/>
      <c r="OA538" s="1326"/>
      <c r="OB538" s="497" t="e">
        <f>IF(EXACT(VLOOKUP(NU538,OFERTA_0,2,FALSE),NV538),1,0)</f>
        <v>#N/A</v>
      </c>
      <c r="OC538" s="497" t="e">
        <f>IF(EXACT(VLOOKUP(NU538,OFERTA_0,3,FALSE),NW538),1,0)</f>
        <v>#N/A</v>
      </c>
      <c r="OD538" s="498" t="e">
        <f>IF(EXACT(VLOOKUP(NU538,OFERTA_0,4,FALSE),NX538),1,0)</f>
        <v>#N/A</v>
      </c>
      <c r="OE538" s="498">
        <f>IF(NY538=0,0,1)</f>
        <v>0</v>
      </c>
      <c r="OF538" s="498">
        <f>IF(NZ538=0,0,1)</f>
        <v>0</v>
      </c>
      <c r="OG538" s="498" t="e">
        <f>PRODUCT(OB538:OF538)</f>
        <v>#N/A</v>
      </c>
      <c r="OH538" s="504">
        <f>ROUND(NZ538,0)</f>
        <v>0</v>
      </c>
      <c r="OI538" s="500">
        <f>NZ538-OH538</f>
        <v>0</v>
      </c>
      <c r="OL538" s="665"/>
      <c r="OM538" s="666"/>
      <c r="ON538" s="667"/>
      <c r="OO538" s="668"/>
      <c r="OP538" s="669"/>
      <c r="OQ538" s="691"/>
      <c r="OR538" s="1326"/>
      <c r="OS538" s="497" t="e">
        <f>IF(EXACT(VLOOKUP(OL538,OFERTA_0,2,FALSE),OM538),1,0)</f>
        <v>#N/A</v>
      </c>
      <c r="OT538" s="497" t="e">
        <f>IF(EXACT(VLOOKUP(OL538,OFERTA_0,3,FALSE),ON538),1,0)</f>
        <v>#N/A</v>
      </c>
      <c r="OU538" s="498" t="e">
        <f>IF(EXACT(VLOOKUP(OL538,OFERTA_0,4,FALSE),OO538),1,0)</f>
        <v>#N/A</v>
      </c>
      <c r="OV538" s="498">
        <f>IF(OP538=0,0,1)</f>
        <v>0</v>
      </c>
      <c r="OW538" s="498">
        <f>IF(OQ538=0,0,1)</f>
        <v>0</v>
      </c>
      <c r="OX538" s="498" t="e">
        <f>PRODUCT(OS538:OW538)</f>
        <v>#N/A</v>
      </c>
      <c r="OY538" s="504">
        <f>ROUND(OQ538,0)</f>
        <v>0</v>
      </c>
      <c r="OZ538" s="500">
        <f>OQ538-OY538</f>
        <v>0</v>
      </c>
      <c r="PC538" s="665"/>
      <c r="PD538" s="666"/>
      <c r="PE538" s="667"/>
      <c r="PF538" s="668"/>
      <c r="PG538" s="669"/>
      <c r="PH538" s="691"/>
      <c r="PI538" s="1326"/>
      <c r="PJ538" s="497" t="e">
        <f>IF(EXACT(VLOOKUP(PC538,OFERTA_0,2,FALSE),PD538),1,0)</f>
        <v>#N/A</v>
      </c>
      <c r="PK538" s="497" t="e">
        <f>IF(EXACT(VLOOKUP(PC538,OFERTA_0,3,FALSE),PE538),1,0)</f>
        <v>#N/A</v>
      </c>
      <c r="PL538" s="498" t="e">
        <f>IF(EXACT(VLOOKUP(PC538,OFERTA_0,4,FALSE),PF538),1,0)</f>
        <v>#N/A</v>
      </c>
      <c r="PM538" s="498">
        <f>IF(PG538=0,0,1)</f>
        <v>0</v>
      </c>
      <c r="PN538" s="498">
        <f>IF(PH538=0,0,1)</f>
        <v>0</v>
      </c>
      <c r="PO538" s="498" t="e">
        <f>PRODUCT(PJ538:PN538)</f>
        <v>#N/A</v>
      </c>
      <c r="PP538" s="504">
        <f>ROUND(PH538,0)</f>
        <v>0</v>
      </c>
      <c r="PQ538" s="500">
        <f>PH538-PP538</f>
        <v>0</v>
      </c>
      <c r="PT538" s="665"/>
      <c r="PU538" s="666"/>
      <c r="PV538" s="667"/>
      <c r="PW538" s="668"/>
      <c r="PX538" s="669"/>
      <c r="PY538" s="691"/>
      <c r="PZ538" s="1326"/>
      <c r="QA538" s="497" t="e">
        <f>IF(EXACT(VLOOKUP(PT538,OFERTA_0,2,FALSE),PU538),1,0)</f>
        <v>#N/A</v>
      </c>
      <c r="QB538" s="497" t="e">
        <f>IF(EXACT(VLOOKUP(PT538,OFERTA_0,3,FALSE),PV538),1,0)</f>
        <v>#N/A</v>
      </c>
      <c r="QC538" s="498" t="e">
        <f>IF(EXACT(VLOOKUP(PT538,OFERTA_0,4,FALSE),PW538),1,0)</f>
        <v>#N/A</v>
      </c>
      <c r="QD538" s="498">
        <f>IF(PX538=0,0,1)</f>
        <v>0</v>
      </c>
      <c r="QE538" s="498">
        <f>IF(PY538=0,0,1)</f>
        <v>0</v>
      </c>
      <c r="QF538" s="498" t="e">
        <f>PRODUCT(QA538:QE538)</f>
        <v>#N/A</v>
      </c>
      <c r="QG538" s="504">
        <f>ROUND(PY538,0)</f>
        <v>0</v>
      </c>
      <c r="QH538" s="500">
        <f>PY538-QG538</f>
        <v>0</v>
      </c>
      <c r="QK538" s="665"/>
      <c r="QL538" s="666"/>
      <c r="QM538" s="667"/>
      <c r="QN538" s="668"/>
      <c r="QO538" s="669"/>
      <c r="QP538" s="691"/>
      <c r="QQ538" s="1326"/>
      <c r="QR538" s="497" t="e">
        <f>IF(EXACT(VLOOKUP(QK538,OFERTA_0,2,FALSE),QL538),1,0)</f>
        <v>#N/A</v>
      </c>
      <c r="QS538" s="497" t="e">
        <f>IF(EXACT(VLOOKUP(QK538,OFERTA_0,3,FALSE),QM538),1,0)</f>
        <v>#N/A</v>
      </c>
      <c r="QT538" s="498" t="e">
        <f>IF(EXACT(VLOOKUP(QK538,OFERTA_0,4,FALSE),QN538),1,0)</f>
        <v>#N/A</v>
      </c>
      <c r="QU538" s="498">
        <f>IF(QO538=0,0,1)</f>
        <v>0</v>
      </c>
      <c r="QV538" s="498">
        <f>IF(QP538=0,0,1)</f>
        <v>0</v>
      </c>
      <c r="QW538" s="498" t="e">
        <f>PRODUCT(QR538:QV538)</f>
        <v>#N/A</v>
      </c>
      <c r="QX538" s="504">
        <f>ROUND(QP538,0)</f>
        <v>0</v>
      </c>
      <c r="QY538" s="500">
        <f>QP538-QX538</f>
        <v>0</v>
      </c>
      <c r="RB538" s="446"/>
      <c r="RC538" s="404"/>
      <c r="RD538" s="443"/>
      <c r="RE538" s="406"/>
      <c r="RF538" s="416"/>
      <c r="RG538" s="392"/>
      <c r="RH538" s="392"/>
      <c r="RI538" s="497" t="e">
        <f>IF(EXACT(VLOOKUP(RB538,OFERTA_0,2,FALSE),RC538),1,0)</f>
        <v>#N/A</v>
      </c>
      <c r="RJ538" s="497" t="e">
        <f>IF(EXACT(VLOOKUP(RB538,OFERTA_0,3,FALSE),RD538),1,0)</f>
        <v>#N/A</v>
      </c>
      <c r="RK538" s="498" t="e">
        <f>IF(EXACT(VLOOKUP(RB538,OFERTA_0,4,FALSE),RE538),1,0)</f>
        <v>#N/A</v>
      </c>
      <c r="RL538" s="498">
        <f t="shared" ref="RL538:RM542" si="10982">IF(RF538=0,0,1)</f>
        <v>0</v>
      </c>
      <c r="RM538" s="498">
        <f t="shared" si="10982"/>
        <v>0</v>
      </c>
      <c r="RN538" s="498" t="e">
        <f>PRODUCT(RI538:RM538)</f>
        <v>#N/A</v>
      </c>
      <c r="RO538" s="504">
        <f>ROUND(RG538,0)</f>
        <v>0</v>
      </c>
      <c r="RP538" s="500">
        <f>RG538-RO538</f>
        <v>0</v>
      </c>
      <c r="RS538" s="446"/>
      <c r="RT538" s="404"/>
      <c r="RU538" s="443"/>
      <c r="RV538" s="406"/>
      <c r="RW538" s="416"/>
      <c r="RX538" s="392"/>
      <c r="RY538" s="392"/>
      <c r="RZ538" s="497" t="e">
        <f>IF(EXACT(VLOOKUP(RS538,OFERTA_0,2,FALSE),RT538),1,0)</f>
        <v>#N/A</v>
      </c>
      <c r="SA538" s="497" t="e">
        <f>IF(EXACT(VLOOKUP(RS538,OFERTA_0,3,FALSE),RU538),1,0)</f>
        <v>#N/A</v>
      </c>
      <c r="SB538" s="498" t="e">
        <f>IF(EXACT(VLOOKUP(RS538,OFERTA_0,4,FALSE),RV538),1,0)</f>
        <v>#N/A</v>
      </c>
      <c r="SC538" s="498">
        <f t="shared" ref="SC538:SD542" si="10983">IF(RW538=0,0,1)</f>
        <v>0</v>
      </c>
      <c r="SD538" s="498">
        <f t="shared" si="10983"/>
        <v>0</v>
      </c>
      <c r="SE538" s="498" t="e">
        <f>PRODUCT(RZ538:SD538)</f>
        <v>#N/A</v>
      </c>
      <c r="SF538" s="504">
        <f>ROUND(RX538,0)</f>
        <v>0</v>
      </c>
      <c r="SG538" s="500">
        <f>RX538-SF538</f>
        <v>0</v>
      </c>
      <c r="SJ538" s="446"/>
      <c r="SK538" s="404"/>
      <c r="SL538" s="443"/>
      <c r="SM538" s="406"/>
      <c r="SN538" s="416"/>
      <c r="SO538" s="392"/>
      <c r="SP538" s="392"/>
      <c r="SQ538" s="497" t="e">
        <f>IF(EXACT(VLOOKUP(SJ538,OFERTA_0,2,FALSE),SK538),1,0)</f>
        <v>#N/A</v>
      </c>
      <c r="SR538" s="497" t="e">
        <f>IF(EXACT(VLOOKUP(SJ538,OFERTA_0,3,FALSE),SL538),1,0)</f>
        <v>#N/A</v>
      </c>
      <c r="SS538" s="498" t="e">
        <f>IF(EXACT(VLOOKUP(SJ538,OFERTA_0,4,FALSE),SM538),1,0)</f>
        <v>#N/A</v>
      </c>
      <c r="ST538" s="498">
        <f t="shared" ref="ST538:SU542" si="10984">IF(SN538=0,0,1)</f>
        <v>0</v>
      </c>
      <c r="SU538" s="498">
        <f t="shared" si="10984"/>
        <v>0</v>
      </c>
      <c r="SV538" s="498" t="e">
        <f>PRODUCT(SQ538:SU538)</f>
        <v>#N/A</v>
      </c>
      <c r="SW538" s="504">
        <f>ROUND(SO538,0)</f>
        <v>0</v>
      </c>
      <c r="SX538" s="500">
        <f>SO538-SW538</f>
        <v>0</v>
      </c>
    </row>
    <row r="539" spans="2:518" ht="24.75" hidden="1" customHeight="1" thickTop="1" thickBot="1">
      <c r="B539" s="577"/>
      <c r="C539" s="578"/>
      <c r="D539" s="579"/>
      <c r="E539" s="580"/>
      <c r="F539" s="581"/>
      <c r="G539" s="585"/>
      <c r="H539" s="595"/>
      <c r="K539" s="577"/>
      <c r="L539" s="767"/>
      <c r="M539" s="579"/>
      <c r="N539" s="580"/>
      <c r="O539" s="581"/>
      <c r="P539" s="585"/>
      <c r="Q539" s="1326"/>
      <c r="R539" s="497"/>
      <c r="S539" s="497"/>
      <c r="T539" s="498"/>
      <c r="U539" s="498"/>
      <c r="V539" s="498"/>
      <c r="W539" s="498"/>
      <c r="X539" s="504"/>
      <c r="Y539" s="500"/>
      <c r="Z539" s="486"/>
      <c r="AA539" s="486"/>
      <c r="AB539" s="577"/>
      <c r="AC539" s="767"/>
      <c r="AD539" s="579"/>
      <c r="AE539" s="580"/>
      <c r="AF539" s="581"/>
      <c r="AG539" s="585"/>
      <c r="AH539" s="1326"/>
      <c r="AI539" s="497"/>
      <c r="AJ539" s="497"/>
      <c r="AK539" s="498"/>
      <c r="AL539" s="498"/>
      <c r="AM539" s="498"/>
      <c r="AN539" s="498"/>
      <c r="AO539" s="504"/>
      <c r="AP539" s="500"/>
      <c r="AQ539" s="486"/>
      <c r="AR539" s="486"/>
      <c r="AS539" s="577"/>
      <c r="AT539" s="767"/>
      <c r="AU539" s="579"/>
      <c r="AV539" s="580"/>
      <c r="AW539" s="581"/>
      <c r="AX539" s="585"/>
      <c r="AY539" s="1326"/>
      <c r="AZ539" s="497"/>
      <c r="BA539" s="497"/>
      <c r="BB539" s="498"/>
      <c r="BC539" s="498"/>
      <c r="BD539" s="498"/>
      <c r="BE539" s="498"/>
      <c r="BF539" s="504"/>
      <c r="BG539" s="500"/>
      <c r="BJ539" s="577"/>
      <c r="BK539" s="767"/>
      <c r="BL539" s="579"/>
      <c r="BM539" s="580"/>
      <c r="BN539" s="581"/>
      <c r="BO539" s="585"/>
      <c r="BP539" s="1326"/>
      <c r="BQ539" s="497"/>
      <c r="BR539" s="497"/>
      <c r="BS539" s="498"/>
      <c r="BT539" s="498"/>
      <c r="BU539" s="498"/>
      <c r="BV539" s="498"/>
      <c r="BW539" s="504"/>
      <c r="BX539" s="500"/>
      <c r="CA539" s="577"/>
      <c r="CB539" s="767"/>
      <c r="CC539" s="579"/>
      <c r="CD539" s="580"/>
      <c r="CE539" s="581"/>
      <c r="CF539" s="585"/>
      <c r="CG539" s="1326"/>
      <c r="CH539" s="497"/>
      <c r="CI539" s="497"/>
      <c r="CJ539" s="498"/>
      <c r="CK539" s="498"/>
      <c r="CL539" s="498"/>
      <c r="CM539" s="498"/>
      <c r="CN539" s="504"/>
      <c r="CO539" s="500"/>
      <c r="CR539" s="577"/>
      <c r="CS539" s="767"/>
      <c r="CT539" s="579"/>
      <c r="CU539" s="580"/>
      <c r="CV539" s="581"/>
      <c r="CW539" s="585"/>
      <c r="CX539" s="1326"/>
      <c r="CY539" s="497"/>
      <c r="CZ539" s="497"/>
      <c r="DA539" s="498"/>
      <c r="DB539" s="498"/>
      <c r="DC539" s="498"/>
      <c r="DD539" s="498"/>
      <c r="DE539" s="504"/>
      <c r="DF539" s="500"/>
      <c r="DI539" s="577"/>
      <c r="DJ539" s="767"/>
      <c r="DK539" s="579"/>
      <c r="DL539" s="580"/>
      <c r="DM539" s="581"/>
      <c r="DN539" s="585"/>
      <c r="DO539" s="1326"/>
      <c r="DP539" s="497"/>
      <c r="DQ539" s="497"/>
      <c r="DR539" s="498"/>
      <c r="DS539" s="498"/>
      <c r="DT539" s="498"/>
      <c r="DU539" s="498"/>
      <c r="DV539" s="504"/>
      <c r="DW539" s="500"/>
      <c r="DZ539" s="577"/>
      <c r="EA539" s="767"/>
      <c r="EB539" s="579"/>
      <c r="EC539" s="580"/>
      <c r="ED539" s="581"/>
      <c r="EE539" s="585"/>
      <c r="EF539" s="1326"/>
      <c r="EG539" s="497"/>
      <c r="EH539" s="497"/>
      <c r="EI539" s="498"/>
      <c r="EJ539" s="498"/>
      <c r="EK539" s="498"/>
      <c r="EL539" s="498"/>
      <c r="EM539" s="504"/>
      <c r="EN539" s="500"/>
      <c r="EQ539" s="665"/>
      <c r="ER539" s="666"/>
      <c r="ES539" s="667"/>
      <c r="ET539" s="668"/>
      <c r="EU539" s="669"/>
      <c r="EV539" s="691"/>
      <c r="EW539" s="1326"/>
      <c r="EX539" s="497" t="e">
        <f>IF(EXACT(VLOOKUP(EQ539,OFERTA_0,2,FALSE),ER539),1,0)</f>
        <v>#N/A</v>
      </c>
      <c r="EY539" s="497" t="e">
        <f>IF(EXACT(VLOOKUP(EQ539,OFERTA_0,3,FALSE),ES539),1,0)</f>
        <v>#N/A</v>
      </c>
      <c r="EZ539" s="498" t="e">
        <f>IF(EXACT(VLOOKUP(EQ539,OFERTA_0,4,FALSE),ET539),1,0)</f>
        <v>#N/A</v>
      </c>
      <c r="FA539" s="498">
        <f>IF(EU539=0,0,1)</f>
        <v>0</v>
      </c>
      <c r="FB539" s="498">
        <f>IF(EV539=0,0,1)</f>
        <v>0</v>
      </c>
      <c r="FC539" s="498" t="e">
        <f>PRODUCT(EX539:FB539)</f>
        <v>#N/A</v>
      </c>
      <c r="FD539" s="504">
        <f>ROUND(EV539,0)</f>
        <v>0</v>
      </c>
      <c r="FE539" s="500">
        <f>EV539-FD539</f>
        <v>0</v>
      </c>
      <c r="FH539" s="665"/>
      <c r="FI539" s="666"/>
      <c r="FJ539" s="667"/>
      <c r="FK539" s="668"/>
      <c r="FL539" s="669"/>
      <c r="FM539" s="691"/>
      <c r="FN539" s="1326"/>
      <c r="FO539" s="497" t="e">
        <f>IF(EXACT(VLOOKUP(FH539,OFERTA_0,2,FALSE),FI539),1,0)</f>
        <v>#N/A</v>
      </c>
      <c r="FP539" s="497" t="e">
        <f>IF(EXACT(VLOOKUP(FH539,OFERTA_0,3,FALSE),FJ539),1,0)</f>
        <v>#N/A</v>
      </c>
      <c r="FQ539" s="498" t="e">
        <f>IF(EXACT(VLOOKUP(FH539,OFERTA_0,4,FALSE),FK539),1,0)</f>
        <v>#N/A</v>
      </c>
      <c r="FR539" s="498">
        <f>IF(FL539=0,0,1)</f>
        <v>0</v>
      </c>
      <c r="FS539" s="498">
        <f>IF(FM539=0,0,1)</f>
        <v>0</v>
      </c>
      <c r="FT539" s="498" t="e">
        <f>PRODUCT(FO539:FS539)</f>
        <v>#N/A</v>
      </c>
      <c r="FU539" s="504">
        <f>ROUND(FM539,0)</f>
        <v>0</v>
      </c>
      <c r="FV539" s="500">
        <f>FM539-FU539</f>
        <v>0</v>
      </c>
      <c r="FY539" s="665"/>
      <c r="FZ539" s="666"/>
      <c r="GA539" s="667"/>
      <c r="GB539" s="668"/>
      <c r="GC539" s="669"/>
      <c r="GD539" s="691"/>
      <c r="GE539" s="1326"/>
      <c r="GF539" s="497" t="e">
        <f>IF(EXACT(VLOOKUP(FY539,OFERTA_0,2,FALSE),FZ539),1,0)</f>
        <v>#N/A</v>
      </c>
      <c r="GG539" s="497" t="e">
        <f>IF(EXACT(VLOOKUP(FY539,OFERTA_0,3,FALSE),GA539),1,0)</f>
        <v>#N/A</v>
      </c>
      <c r="GH539" s="498" t="e">
        <f>IF(EXACT(VLOOKUP(FY539,OFERTA_0,4,FALSE),GB539),1,0)</f>
        <v>#N/A</v>
      </c>
      <c r="GI539" s="498">
        <f>IF(GC539=0,0,1)</f>
        <v>0</v>
      </c>
      <c r="GJ539" s="498">
        <f>IF(GD539=0,0,1)</f>
        <v>0</v>
      </c>
      <c r="GK539" s="498" t="e">
        <f>PRODUCT(GF539:GJ539)</f>
        <v>#N/A</v>
      </c>
      <c r="GL539" s="504">
        <f>ROUND(GD539,0)</f>
        <v>0</v>
      </c>
      <c r="GM539" s="500">
        <f>GD539-GL539</f>
        <v>0</v>
      </c>
      <c r="GP539" s="665"/>
      <c r="GQ539" s="666"/>
      <c r="GR539" s="667"/>
      <c r="GS539" s="668"/>
      <c r="GT539" s="669"/>
      <c r="GU539" s="691"/>
      <c r="GV539" s="1326"/>
      <c r="GW539" s="497" t="e">
        <f>IF(EXACT(VLOOKUP(GP539,OFERTA_0,2,FALSE),GQ539),1,0)</f>
        <v>#N/A</v>
      </c>
      <c r="GX539" s="497" t="e">
        <f>IF(EXACT(VLOOKUP(GP539,OFERTA_0,3,FALSE),GR539),1,0)</f>
        <v>#N/A</v>
      </c>
      <c r="GY539" s="498" t="e">
        <f>IF(EXACT(VLOOKUP(GP539,OFERTA_0,4,FALSE),GS539),1,0)</f>
        <v>#N/A</v>
      </c>
      <c r="GZ539" s="498">
        <f>IF(GT539=0,0,1)</f>
        <v>0</v>
      </c>
      <c r="HA539" s="498">
        <f>IF(GU539=0,0,1)</f>
        <v>0</v>
      </c>
      <c r="HB539" s="498" t="e">
        <f>PRODUCT(GW539:HA539)</f>
        <v>#N/A</v>
      </c>
      <c r="HC539" s="504">
        <f>ROUND(GU539,0)</f>
        <v>0</v>
      </c>
      <c r="HD539" s="500">
        <f>GU539-HC539</f>
        <v>0</v>
      </c>
      <c r="HG539" s="665"/>
      <c r="HH539" s="666"/>
      <c r="HI539" s="667"/>
      <c r="HJ539" s="668"/>
      <c r="HK539" s="669"/>
      <c r="HL539" s="691"/>
      <c r="HM539" s="1326"/>
      <c r="HN539" s="497" t="e">
        <f>IF(EXACT(VLOOKUP(HG539,OFERTA_0,2,FALSE),HH539),1,0)</f>
        <v>#N/A</v>
      </c>
      <c r="HO539" s="497" t="e">
        <f>IF(EXACT(VLOOKUP(HG539,OFERTA_0,3,FALSE),HI539),1,0)</f>
        <v>#N/A</v>
      </c>
      <c r="HP539" s="498" t="e">
        <f>IF(EXACT(VLOOKUP(HG539,OFERTA_0,4,FALSE),HJ539),1,0)</f>
        <v>#N/A</v>
      </c>
      <c r="HQ539" s="498">
        <f>IF(HK539=0,0,1)</f>
        <v>0</v>
      </c>
      <c r="HR539" s="498">
        <f>IF(HL539=0,0,1)</f>
        <v>0</v>
      </c>
      <c r="HS539" s="498" t="e">
        <f>PRODUCT(HN539:HR539)</f>
        <v>#N/A</v>
      </c>
      <c r="HT539" s="504">
        <f>ROUND(HL539,0)</f>
        <v>0</v>
      </c>
      <c r="HU539" s="500">
        <f>HL539-HT539</f>
        <v>0</v>
      </c>
      <c r="HX539" s="665"/>
      <c r="HY539" s="666"/>
      <c r="HZ539" s="667"/>
      <c r="IA539" s="668"/>
      <c r="IB539" s="669"/>
      <c r="IC539" s="691"/>
      <c r="ID539" s="1326"/>
      <c r="IE539" s="497" t="e">
        <f>IF(EXACT(VLOOKUP(HX539,OFERTA_0,2,FALSE),HY539),1,0)</f>
        <v>#N/A</v>
      </c>
      <c r="IF539" s="497" t="e">
        <f>IF(EXACT(VLOOKUP(HX539,OFERTA_0,3,FALSE),HZ539),1,0)</f>
        <v>#N/A</v>
      </c>
      <c r="IG539" s="498" t="e">
        <f>IF(EXACT(VLOOKUP(HX539,OFERTA_0,4,FALSE),IA539),1,0)</f>
        <v>#N/A</v>
      </c>
      <c r="IH539" s="498">
        <f>IF(IB539=0,0,1)</f>
        <v>0</v>
      </c>
      <c r="II539" s="498">
        <f>IF(IC539=0,0,1)</f>
        <v>0</v>
      </c>
      <c r="IJ539" s="498" t="e">
        <f>PRODUCT(IE539:II539)</f>
        <v>#N/A</v>
      </c>
      <c r="IK539" s="504">
        <f>ROUND(IC539,0)</f>
        <v>0</v>
      </c>
      <c r="IL539" s="500">
        <f>IC539-IK539</f>
        <v>0</v>
      </c>
      <c r="IO539" s="665"/>
      <c r="IP539" s="666"/>
      <c r="IQ539" s="667"/>
      <c r="IR539" s="668"/>
      <c r="IS539" s="669"/>
      <c r="IT539" s="691"/>
      <c r="IU539" s="1326"/>
      <c r="IV539" s="497" t="e">
        <f>IF(EXACT(VLOOKUP(IO539,OFERTA_0,2,FALSE),IP539),1,0)</f>
        <v>#N/A</v>
      </c>
      <c r="IW539" s="497" t="e">
        <f>IF(EXACT(VLOOKUP(IO539,OFERTA_0,3,FALSE),IQ539),1,0)</f>
        <v>#N/A</v>
      </c>
      <c r="IX539" s="498" t="e">
        <f>IF(EXACT(VLOOKUP(IO539,OFERTA_0,4,FALSE),IR539),1,0)</f>
        <v>#N/A</v>
      </c>
      <c r="IY539" s="498">
        <f>IF(IS539=0,0,1)</f>
        <v>0</v>
      </c>
      <c r="IZ539" s="498">
        <f>IF(IT539=0,0,1)</f>
        <v>0</v>
      </c>
      <c r="JA539" s="498" t="e">
        <f>PRODUCT(IV539:IZ539)</f>
        <v>#N/A</v>
      </c>
      <c r="JB539" s="504">
        <f>ROUND(IT539,0)</f>
        <v>0</v>
      </c>
      <c r="JC539" s="500">
        <f>IT539-JB539</f>
        <v>0</v>
      </c>
      <c r="JF539" s="665"/>
      <c r="JG539" s="666"/>
      <c r="JH539" s="667"/>
      <c r="JI539" s="668"/>
      <c r="JJ539" s="669"/>
      <c r="JK539" s="691"/>
      <c r="JL539" s="1326"/>
      <c r="JM539" s="497" t="e">
        <f>IF(EXACT(VLOOKUP(JF539,OFERTA_0,2,FALSE),JG539),1,0)</f>
        <v>#N/A</v>
      </c>
      <c r="JN539" s="497" t="e">
        <f>IF(EXACT(VLOOKUP(JF539,OFERTA_0,3,FALSE),JH539),1,0)</f>
        <v>#N/A</v>
      </c>
      <c r="JO539" s="498" t="e">
        <f>IF(EXACT(VLOOKUP(JF539,OFERTA_0,4,FALSE),JI539),1,0)</f>
        <v>#N/A</v>
      </c>
      <c r="JP539" s="498">
        <f>IF(JJ539=0,0,1)</f>
        <v>0</v>
      </c>
      <c r="JQ539" s="498">
        <f>IF(JK539=0,0,1)</f>
        <v>0</v>
      </c>
      <c r="JR539" s="498" t="e">
        <f>PRODUCT(JM539:JQ539)</f>
        <v>#N/A</v>
      </c>
      <c r="JS539" s="504">
        <f>ROUND(JK539,0)</f>
        <v>0</v>
      </c>
      <c r="JT539" s="500">
        <f>JK539-JS539</f>
        <v>0</v>
      </c>
      <c r="JW539" s="665"/>
      <c r="JX539" s="666"/>
      <c r="JY539" s="667"/>
      <c r="JZ539" s="668"/>
      <c r="KA539" s="669"/>
      <c r="KB539" s="691"/>
      <c r="KC539" s="1326"/>
      <c r="KD539" s="497" t="e">
        <f>IF(EXACT(VLOOKUP(JW539,OFERTA_0,2,FALSE),JX539),1,0)</f>
        <v>#N/A</v>
      </c>
      <c r="KE539" s="497" t="e">
        <f>IF(EXACT(VLOOKUP(JW539,OFERTA_0,3,FALSE),JY539),1,0)</f>
        <v>#N/A</v>
      </c>
      <c r="KF539" s="498" t="e">
        <f>IF(EXACT(VLOOKUP(JW539,OFERTA_0,4,FALSE),JZ539),1,0)</f>
        <v>#N/A</v>
      </c>
      <c r="KG539" s="498">
        <f>IF(KA539=0,0,1)</f>
        <v>0</v>
      </c>
      <c r="KH539" s="498">
        <f>IF(KB539=0,0,1)</f>
        <v>0</v>
      </c>
      <c r="KI539" s="498" t="e">
        <f>PRODUCT(KD539:KH539)</f>
        <v>#N/A</v>
      </c>
      <c r="KJ539" s="504">
        <f>ROUND(KB539,0)</f>
        <v>0</v>
      </c>
      <c r="KK539" s="500">
        <f>KB539-KJ539</f>
        <v>0</v>
      </c>
      <c r="KN539" s="665"/>
      <c r="KO539" s="666"/>
      <c r="KP539" s="667"/>
      <c r="KQ539" s="668"/>
      <c r="KR539" s="669"/>
      <c r="KS539" s="691"/>
      <c r="KT539" s="1326"/>
      <c r="KU539" s="497" t="e">
        <f>IF(EXACT(VLOOKUP(KN539,OFERTA_0,2,FALSE),KO539),1,0)</f>
        <v>#N/A</v>
      </c>
      <c r="KV539" s="497" t="e">
        <f>IF(EXACT(VLOOKUP(KN539,OFERTA_0,3,FALSE),KP539),1,0)</f>
        <v>#N/A</v>
      </c>
      <c r="KW539" s="498" t="e">
        <f>IF(EXACT(VLOOKUP(KN539,OFERTA_0,4,FALSE),KQ539),1,0)</f>
        <v>#N/A</v>
      </c>
      <c r="KX539" s="498">
        <f>IF(KR539=0,0,1)</f>
        <v>0</v>
      </c>
      <c r="KY539" s="498">
        <f>IF(KS539=0,0,1)</f>
        <v>0</v>
      </c>
      <c r="KZ539" s="498" t="e">
        <f>PRODUCT(KU539:KY539)</f>
        <v>#N/A</v>
      </c>
      <c r="LA539" s="504">
        <f>ROUND(KS539,0)</f>
        <v>0</v>
      </c>
      <c r="LB539" s="500">
        <f>KS539-LA539</f>
        <v>0</v>
      </c>
      <c r="LE539" s="665"/>
      <c r="LF539" s="666"/>
      <c r="LG539" s="667"/>
      <c r="LH539" s="668"/>
      <c r="LI539" s="669"/>
      <c r="LJ539" s="691"/>
      <c r="LK539" s="1326"/>
      <c r="LL539" s="497" t="e">
        <f>IF(EXACT(VLOOKUP(LE539,OFERTA_0,2,FALSE),LF539),1,0)</f>
        <v>#N/A</v>
      </c>
      <c r="LM539" s="497" t="e">
        <f>IF(EXACT(VLOOKUP(LE539,OFERTA_0,3,FALSE),LG539),1,0)</f>
        <v>#N/A</v>
      </c>
      <c r="LN539" s="498" t="e">
        <f>IF(EXACT(VLOOKUP(LE539,OFERTA_0,4,FALSE),LH539),1,0)</f>
        <v>#N/A</v>
      </c>
      <c r="LO539" s="498">
        <f>IF(LI539=0,0,1)</f>
        <v>0</v>
      </c>
      <c r="LP539" s="498">
        <f>IF(LJ539=0,0,1)</f>
        <v>0</v>
      </c>
      <c r="LQ539" s="498" t="e">
        <f>PRODUCT(LL539:LP539)</f>
        <v>#N/A</v>
      </c>
      <c r="LR539" s="504">
        <f>ROUND(LJ539,0)</f>
        <v>0</v>
      </c>
      <c r="LS539" s="500">
        <f>LJ539-LR539</f>
        <v>0</v>
      </c>
      <c r="LV539" s="665"/>
      <c r="LW539" s="666"/>
      <c r="LX539" s="667"/>
      <c r="LY539" s="668"/>
      <c r="LZ539" s="669"/>
      <c r="MA539" s="691"/>
      <c r="MB539" s="1326"/>
      <c r="MC539" s="497" t="e">
        <f>IF(EXACT(VLOOKUP(LV539,OFERTA_0,2,FALSE),LW539),1,0)</f>
        <v>#N/A</v>
      </c>
      <c r="MD539" s="497" t="e">
        <f>IF(EXACT(VLOOKUP(LV539,OFERTA_0,3,FALSE),LX539),1,0)</f>
        <v>#N/A</v>
      </c>
      <c r="ME539" s="498" t="e">
        <f>IF(EXACT(VLOOKUP(LV539,OFERTA_0,4,FALSE),LY539),1,0)</f>
        <v>#N/A</v>
      </c>
      <c r="MF539" s="498">
        <f>IF(LZ539=0,0,1)</f>
        <v>0</v>
      </c>
      <c r="MG539" s="498">
        <f>IF(MA539=0,0,1)</f>
        <v>0</v>
      </c>
      <c r="MH539" s="498" t="e">
        <f>PRODUCT(MC539:MG539)</f>
        <v>#N/A</v>
      </c>
      <c r="MI539" s="504">
        <f>ROUND(MA539,0)</f>
        <v>0</v>
      </c>
      <c r="MJ539" s="500">
        <f>MA539-MI539</f>
        <v>0</v>
      </c>
      <c r="MM539" s="665"/>
      <c r="MN539" s="666"/>
      <c r="MO539" s="667"/>
      <c r="MP539" s="668"/>
      <c r="MQ539" s="669"/>
      <c r="MR539" s="691"/>
      <c r="MS539" s="1326"/>
      <c r="MT539" s="497" t="e">
        <f>IF(EXACT(VLOOKUP(MM539,OFERTA_0,2,FALSE),MN539),1,0)</f>
        <v>#N/A</v>
      </c>
      <c r="MU539" s="497" t="e">
        <f>IF(EXACT(VLOOKUP(MM539,OFERTA_0,3,FALSE),MO539),1,0)</f>
        <v>#N/A</v>
      </c>
      <c r="MV539" s="498" t="e">
        <f>IF(EXACT(VLOOKUP(MM539,OFERTA_0,4,FALSE),MP539),1,0)</f>
        <v>#N/A</v>
      </c>
      <c r="MW539" s="498">
        <f>IF(MQ539=0,0,1)</f>
        <v>0</v>
      </c>
      <c r="MX539" s="498">
        <f>IF(MR539=0,0,1)</f>
        <v>0</v>
      </c>
      <c r="MY539" s="498" t="e">
        <f>PRODUCT(MT539:MX539)</f>
        <v>#N/A</v>
      </c>
      <c r="MZ539" s="504">
        <f>ROUND(MR539,0)</f>
        <v>0</v>
      </c>
      <c r="NA539" s="500">
        <f>MR539-MZ539</f>
        <v>0</v>
      </c>
      <c r="ND539" s="665"/>
      <c r="NE539" s="666"/>
      <c r="NF539" s="667"/>
      <c r="NG539" s="668"/>
      <c r="NH539" s="669"/>
      <c r="NI539" s="691"/>
      <c r="NJ539" s="1326"/>
      <c r="NK539" s="497" t="e">
        <f>IF(EXACT(VLOOKUP(ND539,OFERTA_0,2,FALSE),NE539),1,0)</f>
        <v>#N/A</v>
      </c>
      <c r="NL539" s="497" t="e">
        <f>IF(EXACT(VLOOKUP(ND539,OFERTA_0,3,FALSE),NF539),1,0)</f>
        <v>#N/A</v>
      </c>
      <c r="NM539" s="498" t="e">
        <f>IF(EXACT(VLOOKUP(ND539,OFERTA_0,4,FALSE),NG539),1,0)</f>
        <v>#N/A</v>
      </c>
      <c r="NN539" s="498">
        <f>IF(NH539=0,0,1)</f>
        <v>0</v>
      </c>
      <c r="NO539" s="498">
        <f>IF(NI539=0,0,1)</f>
        <v>0</v>
      </c>
      <c r="NP539" s="498" t="e">
        <f>PRODUCT(NK539:NO539)</f>
        <v>#N/A</v>
      </c>
      <c r="NQ539" s="504">
        <f>ROUND(NI539,0)</f>
        <v>0</v>
      </c>
      <c r="NR539" s="500">
        <f>NI539-NQ539</f>
        <v>0</v>
      </c>
      <c r="NU539" s="665"/>
      <c r="NV539" s="666"/>
      <c r="NW539" s="667"/>
      <c r="NX539" s="668"/>
      <c r="NY539" s="669"/>
      <c r="NZ539" s="691"/>
      <c r="OA539" s="1326"/>
      <c r="OB539" s="497" t="e">
        <f>IF(EXACT(VLOOKUP(NU539,OFERTA_0,2,FALSE),NV539),1,0)</f>
        <v>#N/A</v>
      </c>
      <c r="OC539" s="497" t="e">
        <f>IF(EXACT(VLOOKUP(NU539,OFERTA_0,3,FALSE),NW539),1,0)</f>
        <v>#N/A</v>
      </c>
      <c r="OD539" s="498" t="e">
        <f>IF(EXACT(VLOOKUP(NU539,OFERTA_0,4,FALSE),NX539),1,0)</f>
        <v>#N/A</v>
      </c>
      <c r="OE539" s="498">
        <f>IF(NY539=0,0,1)</f>
        <v>0</v>
      </c>
      <c r="OF539" s="498">
        <f>IF(NZ539=0,0,1)</f>
        <v>0</v>
      </c>
      <c r="OG539" s="498" t="e">
        <f>PRODUCT(OB539:OF539)</f>
        <v>#N/A</v>
      </c>
      <c r="OH539" s="504">
        <f>ROUND(NZ539,0)</f>
        <v>0</v>
      </c>
      <c r="OI539" s="500">
        <f>NZ539-OH539</f>
        <v>0</v>
      </c>
      <c r="OL539" s="665"/>
      <c r="OM539" s="666"/>
      <c r="ON539" s="667"/>
      <c r="OO539" s="668"/>
      <c r="OP539" s="669"/>
      <c r="OQ539" s="691"/>
      <c r="OR539" s="1326"/>
      <c r="OS539" s="497" t="e">
        <f>IF(EXACT(VLOOKUP(OL539,OFERTA_0,2,FALSE),OM539),1,0)</f>
        <v>#N/A</v>
      </c>
      <c r="OT539" s="497" t="e">
        <f>IF(EXACT(VLOOKUP(OL539,OFERTA_0,3,FALSE),ON539),1,0)</f>
        <v>#N/A</v>
      </c>
      <c r="OU539" s="498" t="e">
        <f>IF(EXACT(VLOOKUP(OL539,OFERTA_0,4,FALSE),OO539),1,0)</f>
        <v>#N/A</v>
      </c>
      <c r="OV539" s="498">
        <f>IF(OP539=0,0,1)</f>
        <v>0</v>
      </c>
      <c r="OW539" s="498">
        <f>IF(OQ539=0,0,1)</f>
        <v>0</v>
      </c>
      <c r="OX539" s="498" t="e">
        <f>PRODUCT(OS539:OW539)</f>
        <v>#N/A</v>
      </c>
      <c r="OY539" s="504">
        <f>ROUND(OQ539,0)</f>
        <v>0</v>
      </c>
      <c r="OZ539" s="500">
        <f>OQ539-OY539</f>
        <v>0</v>
      </c>
      <c r="PC539" s="665"/>
      <c r="PD539" s="666"/>
      <c r="PE539" s="667"/>
      <c r="PF539" s="668"/>
      <c r="PG539" s="669"/>
      <c r="PH539" s="691"/>
      <c r="PI539" s="1326"/>
      <c r="PJ539" s="497" t="e">
        <f>IF(EXACT(VLOOKUP(PC539,OFERTA_0,2,FALSE),PD539),1,0)</f>
        <v>#N/A</v>
      </c>
      <c r="PK539" s="497" t="e">
        <f>IF(EXACT(VLOOKUP(PC539,OFERTA_0,3,FALSE),PE539),1,0)</f>
        <v>#N/A</v>
      </c>
      <c r="PL539" s="498" t="e">
        <f>IF(EXACT(VLOOKUP(PC539,OFERTA_0,4,FALSE),PF539),1,0)</f>
        <v>#N/A</v>
      </c>
      <c r="PM539" s="498">
        <f>IF(PG539=0,0,1)</f>
        <v>0</v>
      </c>
      <c r="PN539" s="498">
        <f>IF(PH539=0,0,1)</f>
        <v>0</v>
      </c>
      <c r="PO539" s="498" t="e">
        <f>PRODUCT(PJ539:PN539)</f>
        <v>#N/A</v>
      </c>
      <c r="PP539" s="504">
        <f>ROUND(PH539,0)</f>
        <v>0</v>
      </c>
      <c r="PQ539" s="500">
        <f>PH539-PP539</f>
        <v>0</v>
      </c>
      <c r="PT539" s="665"/>
      <c r="PU539" s="666"/>
      <c r="PV539" s="667"/>
      <c r="PW539" s="668"/>
      <c r="PX539" s="669"/>
      <c r="PY539" s="691"/>
      <c r="PZ539" s="1326"/>
      <c r="QA539" s="497" t="e">
        <f>IF(EXACT(VLOOKUP(PT539,OFERTA_0,2,FALSE),PU539),1,0)</f>
        <v>#N/A</v>
      </c>
      <c r="QB539" s="497" t="e">
        <f>IF(EXACT(VLOOKUP(PT539,OFERTA_0,3,FALSE),PV539),1,0)</f>
        <v>#N/A</v>
      </c>
      <c r="QC539" s="498" t="e">
        <f>IF(EXACT(VLOOKUP(PT539,OFERTA_0,4,FALSE),PW539),1,0)</f>
        <v>#N/A</v>
      </c>
      <c r="QD539" s="498">
        <f>IF(PX539=0,0,1)</f>
        <v>0</v>
      </c>
      <c r="QE539" s="498">
        <f>IF(PY539=0,0,1)</f>
        <v>0</v>
      </c>
      <c r="QF539" s="498" t="e">
        <f>PRODUCT(QA539:QE539)</f>
        <v>#N/A</v>
      </c>
      <c r="QG539" s="504">
        <f>ROUND(PY539,0)</f>
        <v>0</v>
      </c>
      <c r="QH539" s="500">
        <f>PY539-QG539</f>
        <v>0</v>
      </c>
      <c r="QK539" s="665"/>
      <c r="QL539" s="666"/>
      <c r="QM539" s="667"/>
      <c r="QN539" s="668"/>
      <c r="QO539" s="669"/>
      <c r="QP539" s="691"/>
      <c r="QQ539" s="1326"/>
      <c r="QR539" s="497" t="e">
        <f>IF(EXACT(VLOOKUP(QK539,OFERTA_0,2,FALSE),QL539),1,0)</f>
        <v>#N/A</v>
      </c>
      <c r="QS539" s="497" t="e">
        <f>IF(EXACT(VLOOKUP(QK539,OFERTA_0,3,FALSE),QM539),1,0)</f>
        <v>#N/A</v>
      </c>
      <c r="QT539" s="498" t="e">
        <f>IF(EXACT(VLOOKUP(QK539,OFERTA_0,4,FALSE),QN539),1,0)</f>
        <v>#N/A</v>
      </c>
      <c r="QU539" s="498">
        <f>IF(QO539=0,0,1)</f>
        <v>0</v>
      </c>
      <c r="QV539" s="498">
        <f>IF(QP539=0,0,1)</f>
        <v>0</v>
      </c>
      <c r="QW539" s="498" t="e">
        <f>PRODUCT(QR539:QV539)</f>
        <v>#N/A</v>
      </c>
      <c r="QX539" s="504">
        <f>ROUND(QP539,0)</f>
        <v>0</v>
      </c>
      <c r="QY539" s="500">
        <f>QP539-QX539</f>
        <v>0</v>
      </c>
      <c r="RB539" s="446"/>
      <c r="RC539" s="404"/>
      <c r="RD539" s="443"/>
      <c r="RE539" s="406"/>
      <c r="RF539" s="416"/>
      <c r="RG539" s="392"/>
      <c r="RH539" s="392"/>
      <c r="RI539" s="497" t="e">
        <f>IF(EXACT(VLOOKUP(RB539,OFERTA_0,2,FALSE),RC539),1,0)</f>
        <v>#N/A</v>
      </c>
      <c r="RJ539" s="497" t="e">
        <f>IF(EXACT(VLOOKUP(RB539,OFERTA_0,3,FALSE),RD539),1,0)</f>
        <v>#N/A</v>
      </c>
      <c r="RK539" s="498" t="e">
        <f>IF(EXACT(VLOOKUP(RB539,OFERTA_0,4,FALSE),RE539),1,0)</f>
        <v>#N/A</v>
      </c>
      <c r="RL539" s="498">
        <f t="shared" si="10982"/>
        <v>0</v>
      </c>
      <c r="RM539" s="498">
        <f t="shared" si="10982"/>
        <v>0</v>
      </c>
      <c r="RN539" s="498" t="e">
        <f>PRODUCT(RI539:RM539)</f>
        <v>#N/A</v>
      </c>
      <c r="RO539" s="504">
        <f>ROUND(RG539,0)</f>
        <v>0</v>
      </c>
      <c r="RP539" s="500">
        <f>RG539-RO539</f>
        <v>0</v>
      </c>
      <c r="RS539" s="446"/>
      <c r="RT539" s="404"/>
      <c r="RU539" s="443"/>
      <c r="RV539" s="406"/>
      <c r="RW539" s="416"/>
      <c r="RX539" s="392"/>
      <c r="RY539" s="392"/>
      <c r="RZ539" s="497" t="e">
        <f>IF(EXACT(VLOOKUP(RS539,OFERTA_0,2,FALSE),RT539),1,0)</f>
        <v>#N/A</v>
      </c>
      <c r="SA539" s="497" t="e">
        <f>IF(EXACT(VLOOKUP(RS539,OFERTA_0,3,FALSE),RU539),1,0)</f>
        <v>#N/A</v>
      </c>
      <c r="SB539" s="498" t="e">
        <f>IF(EXACT(VLOOKUP(RS539,OFERTA_0,4,FALSE),RV539),1,0)</f>
        <v>#N/A</v>
      </c>
      <c r="SC539" s="498">
        <f t="shared" si="10983"/>
        <v>0</v>
      </c>
      <c r="SD539" s="498">
        <f t="shared" si="10983"/>
        <v>0</v>
      </c>
      <c r="SE539" s="498" t="e">
        <f>PRODUCT(RZ539:SD539)</f>
        <v>#N/A</v>
      </c>
      <c r="SF539" s="504">
        <f>ROUND(RX539,0)</f>
        <v>0</v>
      </c>
      <c r="SG539" s="500">
        <f>RX539-SF539</f>
        <v>0</v>
      </c>
      <c r="SJ539" s="446"/>
      <c r="SK539" s="404"/>
      <c r="SL539" s="443"/>
      <c r="SM539" s="406"/>
      <c r="SN539" s="416"/>
      <c r="SO539" s="392"/>
      <c r="SP539" s="392"/>
      <c r="SQ539" s="497" t="e">
        <f>IF(EXACT(VLOOKUP(SJ539,OFERTA_0,2,FALSE),SK539),1,0)</f>
        <v>#N/A</v>
      </c>
      <c r="SR539" s="497" t="e">
        <f>IF(EXACT(VLOOKUP(SJ539,OFERTA_0,3,FALSE),SL539),1,0)</f>
        <v>#N/A</v>
      </c>
      <c r="SS539" s="498" t="e">
        <f>IF(EXACT(VLOOKUP(SJ539,OFERTA_0,4,FALSE),SM539),1,0)</f>
        <v>#N/A</v>
      </c>
      <c r="ST539" s="498">
        <f t="shared" si="10984"/>
        <v>0</v>
      </c>
      <c r="SU539" s="498">
        <f t="shared" si="10984"/>
        <v>0</v>
      </c>
      <c r="SV539" s="498" t="e">
        <f>PRODUCT(SQ539:SU539)</f>
        <v>#N/A</v>
      </c>
      <c r="SW539" s="504">
        <f>ROUND(SO539,0)</f>
        <v>0</v>
      </c>
      <c r="SX539" s="500">
        <f>SO539-SW539</f>
        <v>0</v>
      </c>
    </row>
    <row r="540" spans="2:518" ht="16.5" hidden="1" customHeight="1" thickTop="1" thickBot="1">
      <c r="B540" s="577"/>
      <c r="C540" s="578"/>
      <c r="D540" s="579"/>
      <c r="E540" s="580"/>
      <c r="F540" s="581"/>
      <c r="G540" s="585"/>
      <c r="H540" s="595"/>
      <c r="K540" s="577"/>
      <c r="L540" s="767"/>
      <c r="M540" s="579"/>
      <c r="N540" s="580"/>
      <c r="O540" s="581"/>
      <c r="P540" s="585"/>
      <c r="Q540" s="1326"/>
      <c r="R540" s="497"/>
      <c r="S540" s="497"/>
      <c r="T540" s="498"/>
      <c r="U540" s="498"/>
      <c r="V540" s="498"/>
      <c r="W540" s="498"/>
      <c r="X540" s="504"/>
      <c r="Y540" s="500"/>
      <c r="Z540" s="486"/>
      <c r="AA540" s="486"/>
      <c r="AB540" s="577"/>
      <c r="AC540" s="767"/>
      <c r="AD540" s="579"/>
      <c r="AE540" s="580"/>
      <c r="AF540" s="581"/>
      <c r="AG540" s="585"/>
      <c r="AH540" s="1326"/>
      <c r="AI540" s="497"/>
      <c r="AJ540" s="497"/>
      <c r="AK540" s="498"/>
      <c r="AL540" s="498"/>
      <c r="AM540" s="498"/>
      <c r="AN540" s="498"/>
      <c r="AO540" s="504"/>
      <c r="AP540" s="500"/>
      <c r="AQ540" s="486"/>
      <c r="AR540" s="486"/>
      <c r="AS540" s="577"/>
      <c r="AT540" s="767"/>
      <c r="AU540" s="579"/>
      <c r="AV540" s="580"/>
      <c r="AW540" s="581"/>
      <c r="AX540" s="585"/>
      <c r="AY540" s="1326"/>
      <c r="AZ540" s="497"/>
      <c r="BA540" s="497"/>
      <c r="BB540" s="498"/>
      <c r="BC540" s="498"/>
      <c r="BD540" s="498"/>
      <c r="BE540" s="498"/>
      <c r="BF540" s="504"/>
      <c r="BG540" s="500"/>
      <c r="BJ540" s="577"/>
      <c r="BK540" s="767"/>
      <c r="BL540" s="579"/>
      <c r="BM540" s="580"/>
      <c r="BN540" s="581"/>
      <c r="BO540" s="585"/>
      <c r="BP540" s="1326"/>
      <c r="BQ540" s="497"/>
      <c r="BR540" s="497"/>
      <c r="BS540" s="498"/>
      <c r="BT540" s="498"/>
      <c r="BU540" s="498"/>
      <c r="BV540" s="498"/>
      <c r="BW540" s="504"/>
      <c r="BX540" s="500"/>
      <c r="CA540" s="577"/>
      <c r="CB540" s="767"/>
      <c r="CC540" s="579"/>
      <c r="CD540" s="580"/>
      <c r="CE540" s="581"/>
      <c r="CF540" s="585"/>
      <c r="CG540" s="1326"/>
      <c r="CH540" s="497"/>
      <c r="CI540" s="497"/>
      <c r="CJ540" s="498"/>
      <c r="CK540" s="498"/>
      <c r="CL540" s="498"/>
      <c r="CM540" s="498"/>
      <c r="CN540" s="504"/>
      <c r="CO540" s="500"/>
      <c r="CR540" s="577"/>
      <c r="CS540" s="767"/>
      <c r="CT540" s="579"/>
      <c r="CU540" s="580"/>
      <c r="CV540" s="581"/>
      <c r="CW540" s="585"/>
      <c r="CX540" s="1326"/>
      <c r="CY540" s="497"/>
      <c r="CZ540" s="497"/>
      <c r="DA540" s="498"/>
      <c r="DB540" s="498"/>
      <c r="DC540" s="498"/>
      <c r="DD540" s="498"/>
      <c r="DE540" s="504"/>
      <c r="DF540" s="500"/>
      <c r="DI540" s="577"/>
      <c r="DJ540" s="767"/>
      <c r="DK540" s="579"/>
      <c r="DL540" s="580"/>
      <c r="DM540" s="581"/>
      <c r="DN540" s="585"/>
      <c r="DO540" s="1326"/>
      <c r="DP540" s="497"/>
      <c r="DQ540" s="497"/>
      <c r="DR540" s="498"/>
      <c r="DS540" s="498"/>
      <c r="DT540" s="498"/>
      <c r="DU540" s="498"/>
      <c r="DV540" s="504"/>
      <c r="DW540" s="500"/>
      <c r="DZ540" s="577"/>
      <c r="EA540" s="767"/>
      <c r="EB540" s="579"/>
      <c r="EC540" s="580"/>
      <c r="ED540" s="581"/>
      <c r="EE540" s="585"/>
      <c r="EF540" s="1326"/>
      <c r="EG540" s="497"/>
      <c r="EH540" s="497"/>
      <c r="EI540" s="498"/>
      <c r="EJ540" s="498"/>
      <c r="EK540" s="498"/>
      <c r="EL540" s="498"/>
      <c r="EM540" s="504"/>
      <c r="EN540" s="500"/>
      <c r="EQ540" s="665"/>
      <c r="ER540" s="666"/>
      <c r="ES540" s="667"/>
      <c r="ET540" s="668"/>
      <c r="EU540" s="669"/>
      <c r="EV540" s="691"/>
      <c r="EW540" s="1326"/>
      <c r="EX540" s="497"/>
      <c r="EY540" s="497"/>
      <c r="EZ540" s="498"/>
      <c r="FA540" s="498"/>
      <c r="FB540" s="498"/>
      <c r="FC540" s="498"/>
      <c r="FD540" s="504"/>
      <c r="FE540" s="500"/>
      <c r="FH540" s="665"/>
      <c r="FI540" s="666"/>
      <c r="FJ540" s="667"/>
      <c r="FK540" s="668"/>
      <c r="FL540" s="669"/>
      <c r="FM540" s="691"/>
      <c r="FN540" s="1326"/>
      <c r="FO540" s="497"/>
      <c r="FP540" s="497"/>
      <c r="FQ540" s="498"/>
      <c r="FR540" s="498"/>
      <c r="FS540" s="498"/>
      <c r="FT540" s="498"/>
      <c r="FU540" s="504"/>
      <c r="FV540" s="500"/>
      <c r="FY540" s="665"/>
      <c r="FZ540" s="666"/>
      <c r="GA540" s="667"/>
      <c r="GB540" s="668"/>
      <c r="GC540" s="669"/>
      <c r="GD540" s="691"/>
      <c r="GE540" s="1326"/>
      <c r="GF540" s="497"/>
      <c r="GG540" s="497"/>
      <c r="GH540" s="498"/>
      <c r="GI540" s="498"/>
      <c r="GJ540" s="498"/>
      <c r="GK540" s="498"/>
      <c r="GL540" s="504"/>
      <c r="GM540" s="500"/>
      <c r="GP540" s="665"/>
      <c r="GQ540" s="666"/>
      <c r="GR540" s="667"/>
      <c r="GS540" s="668"/>
      <c r="GT540" s="669"/>
      <c r="GU540" s="691"/>
      <c r="GV540" s="1326"/>
      <c r="GW540" s="497"/>
      <c r="GX540" s="497"/>
      <c r="GY540" s="498"/>
      <c r="GZ540" s="498"/>
      <c r="HA540" s="498"/>
      <c r="HB540" s="498"/>
      <c r="HC540" s="504"/>
      <c r="HD540" s="500"/>
      <c r="HG540" s="665"/>
      <c r="HH540" s="666"/>
      <c r="HI540" s="667"/>
      <c r="HJ540" s="668"/>
      <c r="HK540" s="669"/>
      <c r="HL540" s="691"/>
      <c r="HM540" s="1326"/>
      <c r="HN540" s="497"/>
      <c r="HO540" s="497"/>
      <c r="HP540" s="498"/>
      <c r="HQ540" s="498"/>
      <c r="HR540" s="498"/>
      <c r="HS540" s="498"/>
      <c r="HT540" s="504"/>
      <c r="HU540" s="500"/>
      <c r="HX540" s="665"/>
      <c r="HY540" s="666"/>
      <c r="HZ540" s="667"/>
      <c r="IA540" s="668"/>
      <c r="IB540" s="669"/>
      <c r="IC540" s="691"/>
      <c r="ID540" s="1326"/>
      <c r="IE540" s="497"/>
      <c r="IF540" s="497"/>
      <c r="IG540" s="498"/>
      <c r="IH540" s="498"/>
      <c r="II540" s="498"/>
      <c r="IJ540" s="498"/>
      <c r="IK540" s="504"/>
      <c r="IL540" s="500"/>
      <c r="IO540" s="665"/>
      <c r="IP540" s="666"/>
      <c r="IQ540" s="667"/>
      <c r="IR540" s="668"/>
      <c r="IS540" s="669"/>
      <c r="IT540" s="691"/>
      <c r="IU540" s="1326"/>
      <c r="IV540" s="497"/>
      <c r="IW540" s="497"/>
      <c r="IX540" s="498"/>
      <c r="IY540" s="498"/>
      <c r="IZ540" s="498"/>
      <c r="JA540" s="498"/>
      <c r="JB540" s="504"/>
      <c r="JC540" s="500"/>
      <c r="JF540" s="665"/>
      <c r="JG540" s="666"/>
      <c r="JH540" s="667"/>
      <c r="JI540" s="668"/>
      <c r="JJ540" s="669"/>
      <c r="JK540" s="691"/>
      <c r="JL540" s="1326"/>
      <c r="JM540" s="497"/>
      <c r="JN540" s="497"/>
      <c r="JO540" s="498"/>
      <c r="JP540" s="498"/>
      <c r="JQ540" s="498"/>
      <c r="JR540" s="498"/>
      <c r="JS540" s="504"/>
      <c r="JT540" s="500"/>
      <c r="JW540" s="665"/>
      <c r="JX540" s="666"/>
      <c r="JY540" s="667"/>
      <c r="JZ540" s="668"/>
      <c r="KA540" s="669"/>
      <c r="KB540" s="691"/>
      <c r="KC540" s="1326"/>
      <c r="KD540" s="497"/>
      <c r="KE540" s="497"/>
      <c r="KF540" s="498"/>
      <c r="KG540" s="498"/>
      <c r="KH540" s="498"/>
      <c r="KI540" s="498"/>
      <c r="KJ540" s="504"/>
      <c r="KK540" s="500"/>
      <c r="KN540" s="665"/>
      <c r="KO540" s="666"/>
      <c r="KP540" s="667"/>
      <c r="KQ540" s="668"/>
      <c r="KR540" s="669"/>
      <c r="KS540" s="691"/>
      <c r="KT540" s="1326"/>
      <c r="KU540" s="497"/>
      <c r="KV540" s="497"/>
      <c r="KW540" s="498"/>
      <c r="KX540" s="498"/>
      <c r="KY540" s="498"/>
      <c r="KZ540" s="498"/>
      <c r="LA540" s="504"/>
      <c r="LB540" s="500"/>
      <c r="LE540" s="665"/>
      <c r="LF540" s="666"/>
      <c r="LG540" s="667"/>
      <c r="LH540" s="668"/>
      <c r="LI540" s="669"/>
      <c r="LJ540" s="691"/>
      <c r="LK540" s="1326"/>
      <c r="LL540" s="497"/>
      <c r="LM540" s="497"/>
      <c r="LN540" s="498"/>
      <c r="LO540" s="498"/>
      <c r="LP540" s="498"/>
      <c r="LQ540" s="498"/>
      <c r="LR540" s="504"/>
      <c r="LS540" s="500"/>
      <c r="LV540" s="665"/>
      <c r="LW540" s="666"/>
      <c r="LX540" s="667"/>
      <c r="LY540" s="668"/>
      <c r="LZ540" s="669"/>
      <c r="MA540" s="691"/>
      <c r="MB540" s="1326"/>
      <c r="MC540" s="497"/>
      <c r="MD540" s="497"/>
      <c r="ME540" s="498"/>
      <c r="MF540" s="498"/>
      <c r="MG540" s="498"/>
      <c r="MH540" s="498"/>
      <c r="MI540" s="504"/>
      <c r="MJ540" s="500"/>
      <c r="MM540" s="665"/>
      <c r="MN540" s="666"/>
      <c r="MO540" s="667"/>
      <c r="MP540" s="668"/>
      <c r="MQ540" s="669"/>
      <c r="MR540" s="691"/>
      <c r="MS540" s="1326"/>
      <c r="MT540" s="497"/>
      <c r="MU540" s="497"/>
      <c r="MV540" s="498"/>
      <c r="MW540" s="498"/>
      <c r="MX540" s="498"/>
      <c r="MY540" s="498"/>
      <c r="MZ540" s="504"/>
      <c r="NA540" s="500"/>
      <c r="ND540" s="665"/>
      <c r="NE540" s="666"/>
      <c r="NF540" s="667"/>
      <c r="NG540" s="668"/>
      <c r="NH540" s="669"/>
      <c r="NI540" s="691"/>
      <c r="NJ540" s="1326"/>
      <c r="NK540" s="497"/>
      <c r="NL540" s="497"/>
      <c r="NM540" s="498"/>
      <c r="NN540" s="498"/>
      <c r="NO540" s="498"/>
      <c r="NP540" s="498"/>
      <c r="NQ540" s="504"/>
      <c r="NR540" s="500"/>
      <c r="NU540" s="665"/>
      <c r="NV540" s="666"/>
      <c r="NW540" s="667"/>
      <c r="NX540" s="668"/>
      <c r="NY540" s="669"/>
      <c r="NZ540" s="691"/>
      <c r="OA540" s="1326"/>
      <c r="OB540" s="497"/>
      <c r="OC540" s="497"/>
      <c r="OD540" s="498"/>
      <c r="OE540" s="498"/>
      <c r="OF540" s="498"/>
      <c r="OG540" s="498"/>
      <c r="OH540" s="504"/>
      <c r="OI540" s="500"/>
      <c r="OL540" s="665"/>
      <c r="OM540" s="666"/>
      <c r="ON540" s="667"/>
      <c r="OO540" s="668"/>
      <c r="OP540" s="669"/>
      <c r="OQ540" s="691"/>
      <c r="OR540" s="1326"/>
      <c r="OS540" s="497"/>
      <c r="OT540" s="497"/>
      <c r="OU540" s="498"/>
      <c r="OV540" s="498"/>
      <c r="OW540" s="498"/>
      <c r="OX540" s="498"/>
      <c r="OY540" s="504"/>
      <c r="OZ540" s="500"/>
      <c r="PC540" s="665"/>
      <c r="PD540" s="666"/>
      <c r="PE540" s="667"/>
      <c r="PF540" s="668"/>
      <c r="PG540" s="669"/>
      <c r="PH540" s="691"/>
      <c r="PI540" s="1326"/>
      <c r="PJ540" s="497"/>
      <c r="PK540" s="497"/>
      <c r="PL540" s="498"/>
      <c r="PM540" s="498"/>
      <c r="PN540" s="498"/>
      <c r="PO540" s="498"/>
      <c r="PP540" s="504"/>
      <c r="PQ540" s="500"/>
      <c r="PT540" s="665"/>
      <c r="PU540" s="666"/>
      <c r="PV540" s="667"/>
      <c r="PW540" s="668"/>
      <c r="PX540" s="669"/>
      <c r="PY540" s="691"/>
      <c r="PZ540" s="1326"/>
      <c r="QA540" s="497"/>
      <c r="QB540" s="497"/>
      <c r="QC540" s="498"/>
      <c r="QD540" s="498"/>
      <c r="QE540" s="498"/>
      <c r="QF540" s="498"/>
      <c r="QG540" s="504"/>
      <c r="QH540" s="500"/>
      <c r="QK540" s="665"/>
      <c r="QL540" s="666"/>
      <c r="QM540" s="667"/>
      <c r="QN540" s="668"/>
      <c r="QO540" s="669"/>
      <c r="QP540" s="691"/>
      <c r="QQ540" s="1326"/>
      <c r="QR540" s="497"/>
      <c r="QS540" s="497"/>
      <c r="QT540" s="498"/>
      <c r="QU540" s="498"/>
      <c r="QV540" s="498"/>
      <c r="QW540" s="498"/>
      <c r="QX540" s="504"/>
      <c r="QY540" s="500"/>
      <c r="RB540" s="446"/>
      <c r="RC540" s="404"/>
      <c r="RD540" s="443"/>
      <c r="RE540" s="406"/>
      <c r="RF540" s="416"/>
      <c r="RG540" s="392"/>
      <c r="RH540" s="392"/>
      <c r="RI540" s="497" t="e">
        <f>IF(EXACT(VLOOKUP(RB540,OFERTA_0,2,FALSE),RC540),1,0)</f>
        <v>#N/A</v>
      </c>
      <c r="RJ540" s="497" t="e">
        <f>IF(EXACT(VLOOKUP(RB540,OFERTA_0,3,FALSE),RD540),1,0)</f>
        <v>#N/A</v>
      </c>
      <c r="RK540" s="498" t="e">
        <f>IF(EXACT(VLOOKUP(RB540,OFERTA_0,4,FALSE),RE540),1,0)</f>
        <v>#N/A</v>
      </c>
      <c r="RL540" s="498">
        <f t="shared" si="10982"/>
        <v>0</v>
      </c>
      <c r="RM540" s="498">
        <f t="shared" si="10982"/>
        <v>0</v>
      </c>
      <c r="RN540" s="498" t="e">
        <f>PRODUCT(RI540:RM540)</f>
        <v>#N/A</v>
      </c>
      <c r="RO540" s="504">
        <f>ROUND(RG540,0)</f>
        <v>0</v>
      </c>
      <c r="RP540" s="500">
        <f>RG540-RO540</f>
        <v>0</v>
      </c>
      <c r="RS540" s="446"/>
      <c r="RT540" s="404"/>
      <c r="RU540" s="443"/>
      <c r="RV540" s="406"/>
      <c r="RW540" s="416"/>
      <c r="RX540" s="392"/>
      <c r="RY540" s="392"/>
      <c r="RZ540" s="497" t="e">
        <f>IF(EXACT(VLOOKUP(RS540,OFERTA_0,2,FALSE),RT540),1,0)</f>
        <v>#N/A</v>
      </c>
      <c r="SA540" s="497" t="e">
        <f>IF(EXACT(VLOOKUP(RS540,OFERTA_0,3,FALSE),RU540),1,0)</f>
        <v>#N/A</v>
      </c>
      <c r="SB540" s="498" t="e">
        <f>IF(EXACT(VLOOKUP(RS540,OFERTA_0,4,FALSE),RV540),1,0)</f>
        <v>#N/A</v>
      </c>
      <c r="SC540" s="498">
        <f t="shared" si="10983"/>
        <v>0</v>
      </c>
      <c r="SD540" s="498">
        <f t="shared" si="10983"/>
        <v>0</v>
      </c>
      <c r="SE540" s="498" t="e">
        <f>PRODUCT(RZ540:SD540)</f>
        <v>#N/A</v>
      </c>
      <c r="SF540" s="504">
        <f>ROUND(RX540,0)</f>
        <v>0</v>
      </c>
      <c r="SG540" s="500">
        <f>RX540-SF540</f>
        <v>0</v>
      </c>
      <c r="SJ540" s="446"/>
      <c r="SK540" s="404"/>
      <c r="SL540" s="443"/>
      <c r="SM540" s="406"/>
      <c r="SN540" s="416"/>
      <c r="SO540" s="392"/>
      <c r="SP540" s="392"/>
      <c r="SQ540" s="497" t="e">
        <f>IF(EXACT(VLOOKUP(SJ540,OFERTA_0,2,FALSE),SK540),1,0)</f>
        <v>#N/A</v>
      </c>
      <c r="SR540" s="497" t="e">
        <f>IF(EXACT(VLOOKUP(SJ540,OFERTA_0,3,FALSE),SL540),1,0)</f>
        <v>#N/A</v>
      </c>
      <c r="SS540" s="498" t="e">
        <f>IF(EXACT(VLOOKUP(SJ540,OFERTA_0,4,FALSE),SM540),1,0)</f>
        <v>#N/A</v>
      </c>
      <c r="ST540" s="498">
        <f t="shared" si="10984"/>
        <v>0</v>
      </c>
      <c r="SU540" s="498">
        <f t="shared" si="10984"/>
        <v>0</v>
      </c>
      <c r="SV540" s="498" t="e">
        <f>PRODUCT(SQ540:SU540)</f>
        <v>#N/A</v>
      </c>
      <c r="SW540" s="504">
        <f>ROUND(SO540,0)</f>
        <v>0</v>
      </c>
      <c r="SX540" s="500">
        <f>SO540-SW540</f>
        <v>0</v>
      </c>
    </row>
    <row r="541" spans="2:518" ht="41.25" hidden="1" customHeight="1" thickTop="1" thickBot="1">
      <c r="B541" s="577"/>
      <c r="C541" s="578"/>
      <c r="D541" s="579"/>
      <c r="E541" s="580"/>
      <c r="F541" s="581"/>
      <c r="G541" s="585"/>
      <c r="H541" s="595"/>
      <c r="K541" s="577"/>
      <c r="L541" s="767"/>
      <c r="M541" s="579"/>
      <c r="N541" s="580"/>
      <c r="O541" s="581"/>
      <c r="P541" s="585"/>
      <c r="Q541" s="1326"/>
      <c r="R541" s="497"/>
      <c r="S541" s="497"/>
      <c r="T541" s="498"/>
      <c r="U541" s="498"/>
      <c r="V541" s="498"/>
      <c r="W541" s="498"/>
      <c r="X541" s="504"/>
      <c r="Y541" s="500"/>
      <c r="Z541" s="486"/>
      <c r="AA541" s="486"/>
      <c r="AB541" s="577"/>
      <c r="AC541" s="767"/>
      <c r="AD541" s="579"/>
      <c r="AE541" s="580"/>
      <c r="AF541" s="581"/>
      <c r="AG541" s="585"/>
      <c r="AH541" s="1326"/>
      <c r="AI541" s="497"/>
      <c r="AJ541" s="497"/>
      <c r="AK541" s="498"/>
      <c r="AL541" s="498"/>
      <c r="AM541" s="498"/>
      <c r="AN541" s="498"/>
      <c r="AO541" s="504"/>
      <c r="AP541" s="500"/>
      <c r="AQ541" s="486"/>
      <c r="AR541" s="486"/>
      <c r="AS541" s="577"/>
      <c r="AT541" s="767"/>
      <c r="AU541" s="579"/>
      <c r="AV541" s="580"/>
      <c r="AW541" s="581"/>
      <c r="AX541" s="585"/>
      <c r="AY541" s="1326"/>
      <c r="AZ541" s="497"/>
      <c r="BA541" s="497"/>
      <c r="BB541" s="498"/>
      <c r="BC541" s="498"/>
      <c r="BD541" s="498"/>
      <c r="BE541" s="498"/>
      <c r="BF541" s="504"/>
      <c r="BG541" s="500"/>
      <c r="BJ541" s="577"/>
      <c r="BK541" s="767"/>
      <c r="BL541" s="579"/>
      <c r="BM541" s="580"/>
      <c r="BN541" s="581"/>
      <c r="BO541" s="585"/>
      <c r="BP541" s="1326"/>
      <c r="BQ541" s="497"/>
      <c r="BR541" s="497"/>
      <c r="BS541" s="498"/>
      <c r="BT541" s="498"/>
      <c r="BU541" s="498"/>
      <c r="BV541" s="498"/>
      <c r="BW541" s="504"/>
      <c r="BX541" s="500"/>
      <c r="CA541" s="577"/>
      <c r="CB541" s="767"/>
      <c r="CC541" s="579"/>
      <c r="CD541" s="580"/>
      <c r="CE541" s="581"/>
      <c r="CF541" s="585"/>
      <c r="CG541" s="1326"/>
      <c r="CH541" s="497"/>
      <c r="CI541" s="497"/>
      <c r="CJ541" s="498"/>
      <c r="CK541" s="498"/>
      <c r="CL541" s="498"/>
      <c r="CM541" s="498"/>
      <c r="CN541" s="504"/>
      <c r="CO541" s="500"/>
      <c r="CR541" s="577"/>
      <c r="CS541" s="767"/>
      <c r="CT541" s="579"/>
      <c r="CU541" s="580"/>
      <c r="CV541" s="581"/>
      <c r="CW541" s="585"/>
      <c r="CX541" s="1326"/>
      <c r="CY541" s="497"/>
      <c r="CZ541" s="497"/>
      <c r="DA541" s="498"/>
      <c r="DB541" s="498"/>
      <c r="DC541" s="498"/>
      <c r="DD541" s="498"/>
      <c r="DE541" s="504"/>
      <c r="DF541" s="500"/>
      <c r="DI541" s="577"/>
      <c r="DJ541" s="767"/>
      <c r="DK541" s="579"/>
      <c r="DL541" s="580"/>
      <c r="DM541" s="581"/>
      <c r="DN541" s="585"/>
      <c r="DO541" s="1326"/>
      <c r="DP541" s="497"/>
      <c r="DQ541" s="497"/>
      <c r="DR541" s="498"/>
      <c r="DS541" s="498"/>
      <c r="DT541" s="498"/>
      <c r="DU541" s="498"/>
      <c r="DV541" s="504"/>
      <c r="DW541" s="500"/>
      <c r="DZ541" s="577"/>
      <c r="EA541" s="767"/>
      <c r="EB541" s="579"/>
      <c r="EC541" s="580"/>
      <c r="ED541" s="581"/>
      <c r="EE541" s="585"/>
      <c r="EF541" s="1326"/>
      <c r="EG541" s="497"/>
      <c r="EH541" s="497"/>
      <c r="EI541" s="498"/>
      <c r="EJ541" s="498"/>
      <c r="EK541" s="498"/>
      <c r="EL541" s="498"/>
      <c r="EM541" s="504"/>
      <c r="EN541" s="500"/>
      <c r="EQ541" s="665"/>
      <c r="ER541" s="666"/>
      <c r="ES541" s="667"/>
      <c r="ET541" s="668"/>
      <c r="EU541" s="669"/>
      <c r="EV541" s="691"/>
      <c r="EW541" s="1326"/>
      <c r="EX541" s="497" t="e">
        <f>IF(EXACT(VLOOKUP(EQ541,OFERTA_0,2,FALSE),ER541),1,0)</f>
        <v>#N/A</v>
      </c>
      <c r="EY541" s="497" t="e">
        <f>IF(EXACT(VLOOKUP(EQ541,OFERTA_0,3,FALSE),ES541),1,0)</f>
        <v>#N/A</v>
      </c>
      <c r="EZ541" s="498" t="e">
        <f>IF(EXACT(VLOOKUP(EQ541,OFERTA_0,4,FALSE),ET541),1,0)</f>
        <v>#N/A</v>
      </c>
      <c r="FA541" s="498">
        <f>IF(EU541=0,0,1)</f>
        <v>0</v>
      </c>
      <c r="FB541" s="498">
        <f>IF(EV541=0,0,1)</f>
        <v>0</v>
      </c>
      <c r="FC541" s="498" t="e">
        <f>PRODUCT(EX541:FB541)</f>
        <v>#N/A</v>
      </c>
      <c r="FD541" s="504">
        <f>ROUND(EV541,0)</f>
        <v>0</v>
      </c>
      <c r="FE541" s="500">
        <f>EV541-FD541</f>
        <v>0</v>
      </c>
      <c r="FH541" s="665"/>
      <c r="FI541" s="666"/>
      <c r="FJ541" s="667"/>
      <c r="FK541" s="668"/>
      <c r="FL541" s="669"/>
      <c r="FM541" s="691"/>
      <c r="FN541" s="1326"/>
      <c r="FO541" s="497" t="e">
        <f>IF(EXACT(VLOOKUP(FH541,OFERTA_0,2,FALSE),FI541),1,0)</f>
        <v>#N/A</v>
      </c>
      <c r="FP541" s="497" t="e">
        <f>IF(EXACT(VLOOKUP(FH541,OFERTA_0,3,FALSE),FJ541),1,0)</f>
        <v>#N/A</v>
      </c>
      <c r="FQ541" s="498" t="e">
        <f>IF(EXACT(VLOOKUP(FH541,OFERTA_0,4,FALSE),FK541),1,0)</f>
        <v>#N/A</v>
      </c>
      <c r="FR541" s="498">
        <f>IF(FL541=0,0,1)</f>
        <v>0</v>
      </c>
      <c r="FS541" s="498">
        <f>IF(FM541=0,0,1)</f>
        <v>0</v>
      </c>
      <c r="FT541" s="498" t="e">
        <f>PRODUCT(FO541:FS541)</f>
        <v>#N/A</v>
      </c>
      <c r="FU541" s="504">
        <f>ROUND(FM541,0)</f>
        <v>0</v>
      </c>
      <c r="FV541" s="500">
        <f>FM541-FU541</f>
        <v>0</v>
      </c>
      <c r="FY541" s="665"/>
      <c r="FZ541" s="666"/>
      <c r="GA541" s="667"/>
      <c r="GB541" s="668"/>
      <c r="GC541" s="669"/>
      <c r="GD541" s="691"/>
      <c r="GE541" s="1326"/>
      <c r="GF541" s="497" t="e">
        <f>IF(EXACT(VLOOKUP(FY541,OFERTA_0,2,FALSE),FZ541),1,0)</f>
        <v>#N/A</v>
      </c>
      <c r="GG541" s="497" t="e">
        <f>IF(EXACT(VLOOKUP(FY541,OFERTA_0,3,FALSE),GA541),1,0)</f>
        <v>#N/A</v>
      </c>
      <c r="GH541" s="498" t="e">
        <f>IF(EXACT(VLOOKUP(FY541,OFERTA_0,4,FALSE),GB541),1,0)</f>
        <v>#N/A</v>
      </c>
      <c r="GI541" s="498">
        <f>IF(GC541=0,0,1)</f>
        <v>0</v>
      </c>
      <c r="GJ541" s="498">
        <f>IF(GD541=0,0,1)</f>
        <v>0</v>
      </c>
      <c r="GK541" s="498" t="e">
        <f>PRODUCT(GF541:GJ541)</f>
        <v>#N/A</v>
      </c>
      <c r="GL541" s="504">
        <f>ROUND(GD541,0)</f>
        <v>0</v>
      </c>
      <c r="GM541" s="500">
        <f>GD541-GL541</f>
        <v>0</v>
      </c>
      <c r="GP541" s="665"/>
      <c r="GQ541" s="666"/>
      <c r="GR541" s="667"/>
      <c r="GS541" s="668"/>
      <c r="GT541" s="669"/>
      <c r="GU541" s="691"/>
      <c r="GV541" s="1326"/>
      <c r="GW541" s="497" t="e">
        <f>IF(EXACT(VLOOKUP(GP541,OFERTA_0,2,FALSE),GQ541),1,0)</f>
        <v>#N/A</v>
      </c>
      <c r="GX541" s="497" t="e">
        <f>IF(EXACT(VLOOKUP(GP541,OFERTA_0,3,FALSE),GR541),1,0)</f>
        <v>#N/A</v>
      </c>
      <c r="GY541" s="498" t="e">
        <f>IF(EXACT(VLOOKUP(GP541,OFERTA_0,4,FALSE),GS541),1,0)</f>
        <v>#N/A</v>
      </c>
      <c r="GZ541" s="498">
        <f>IF(GT541=0,0,1)</f>
        <v>0</v>
      </c>
      <c r="HA541" s="498">
        <f>IF(GU541=0,0,1)</f>
        <v>0</v>
      </c>
      <c r="HB541" s="498" t="e">
        <f>PRODUCT(GW541:HA541)</f>
        <v>#N/A</v>
      </c>
      <c r="HC541" s="504">
        <f>ROUND(GU541,0)</f>
        <v>0</v>
      </c>
      <c r="HD541" s="500">
        <f>GU541-HC541</f>
        <v>0</v>
      </c>
      <c r="HG541" s="665"/>
      <c r="HH541" s="666"/>
      <c r="HI541" s="667"/>
      <c r="HJ541" s="668"/>
      <c r="HK541" s="669"/>
      <c r="HL541" s="691"/>
      <c r="HM541" s="1326"/>
      <c r="HN541" s="497" t="e">
        <f>IF(EXACT(VLOOKUP(HG541,OFERTA_0,2,FALSE),HH541),1,0)</f>
        <v>#N/A</v>
      </c>
      <c r="HO541" s="497" t="e">
        <f>IF(EXACT(VLOOKUP(HG541,OFERTA_0,3,FALSE),HI541),1,0)</f>
        <v>#N/A</v>
      </c>
      <c r="HP541" s="498" t="e">
        <f>IF(EXACT(VLOOKUP(HG541,OFERTA_0,4,FALSE),HJ541),1,0)</f>
        <v>#N/A</v>
      </c>
      <c r="HQ541" s="498">
        <f>IF(HK541=0,0,1)</f>
        <v>0</v>
      </c>
      <c r="HR541" s="498">
        <f>IF(HL541=0,0,1)</f>
        <v>0</v>
      </c>
      <c r="HS541" s="498" t="e">
        <f>PRODUCT(HN541:HR541)</f>
        <v>#N/A</v>
      </c>
      <c r="HT541" s="504">
        <f>ROUND(HL541,0)</f>
        <v>0</v>
      </c>
      <c r="HU541" s="500">
        <f>HL541-HT541</f>
        <v>0</v>
      </c>
      <c r="HX541" s="665"/>
      <c r="HY541" s="666"/>
      <c r="HZ541" s="667"/>
      <c r="IA541" s="668"/>
      <c r="IB541" s="669"/>
      <c r="IC541" s="691"/>
      <c r="ID541" s="1326"/>
      <c r="IE541" s="497" t="e">
        <f>IF(EXACT(VLOOKUP(HX541,OFERTA_0,2,FALSE),HY541),1,0)</f>
        <v>#N/A</v>
      </c>
      <c r="IF541" s="497" t="e">
        <f>IF(EXACT(VLOOKUP(HX541,OFERTA_0,3,FALSE),HZ541),1,0)</f>
        <v>#N/A</v>
      </c>
      <c r="IG541" s="498" t="e">
        <f>IF(EXACT(VLOOKUP(HX541,OFERTA_0,4,FALSE),IA541),1,0)</f>
        <v>#N/A</v>
      </c>
      <c r="IH541" s="498">
        <f>IF(IB541=0,0,1)</f>
        <v>0</v>
      </c>
      <c r="II541" s="498">
        <f>IF(IC541=0,0,1)</f>
        <v>0</v>
      </c>
      <c r="IJ541" s="498" t="e">
        <f>PRODUCT(IE541:II541)</f>
        <v>#N/A</v>
      </c>
      <c r="IK541" s="504">
        <f>ROUND(IC541,0)</f>
        <v>0</v>
      </c>
      <c r="IL541" s="500">
        <f>IC541-IK541</f>
        <v>0</v>
      </c>
      <c r="IO541" s="665"/>
      <c r="IP541" s="666"/>
      <c r="IQ541" s="667"/>
      <c r="IR541" s="668"/>
      <c r="IS541" s="669"/>
      <c r="IT541" s="691"/>
      <c r="IU541" s="1326"/>
      <c r="IV541" s="497" t="e">
        <f>IF(EXACT(VLOOKUP(IO541,OFERTA_0,2,FALSE),IP541),1,0)</f>
        <v>#N/A</v>
      </c>
      <c r="IW541" s="497" t="e">
        <f>IF(EXACT(VLOOKUP(IO541,OFERTA_0,3,FALSE),IQ541),1,0)</f>
        <v>#N/A</v>
      </c>
      <c r="IX541" s="498" t="e">
        <f>IF(EXACT(VLOOKUP(IO541,OFERTA_0,4,FALSE),IR541),1,0)</f>
        <v>#N/A</v>
      </c>
      <c r="IY541" s="498">
        <f>IF(IS541=0,0,1)</f>
        <v>0</v>
      </c>
      <c r="IZ541" s="498">
        <f>IF(IT541=0,0,1)</f>
        <v>0</v>
      </c>
      <c r="JA541" s="498" t="e">
        <f>PRODUCT(IV541:IZ541)</f>
        <v>#N/A</v>
      </c>
      <c r="JB541" s="504">
        <f>ROUND(IT541,0)</f>
        <v>0</v>
      </c>
      <c r="JC541" s="500">
        <f>IT541-JB541</f>
        <v>0</v>
      </c>
      <c r="JF541" s="665"/>
      <c r="JG541" s="666"/>
      <c r="JH541" s="667"/>
      <c r="JI541" s="668"/>
      <c r="JJ541" s="669"/>
      <c r="JK541" s="691"/>
      <c r="JL541" s="1326"/>
      <c r="JM541" s="497" t="e">
        <f>IF(EXACT(VLOOKUP(JF541,OFERTA_0,2,FALSE),JG541),1,0)</f>
        <v>#N/A</v>
      </c>
      <c r="JN541" s="497" t="e">
        <f>IF(EXACT(VLOOKUP(JF541,OFERTA_0,3,FALSE),JH541),1,0)</f>
        <v>#N/A</v>
      </c>
      <c r="JO541" s="498" t="e">
        <f>IF(EXACT(VLOOKUP(JF541,OFERTA_0,4,FALSE),JI541),1,0)</f>
        <v>#N/A</v>
      </c>
      <c r="JP541" s="498">
        <f>IF(JJ541=0,0,1)</f>
        <v>0</v>
      </c>
      <c r="JQ541" s="498">
        <f>IF(JK541=0,0,1)</f>
        <v>0</v>
      </c>
      <c r="JR541" s="498" t="e">
        <f>PRODUCT(JM541:JQ541)</f>
        <v>#N/A</v>
      </c>
      <c r="JS541" s="504">
        <f>ROUND(JK541,0)</f>
        <v>0</v>
      </c>
      <c r="JT541" s="500">
        <f>JK541-JS541</f>
        <v>0</v>
      </c>
      <c r="JW541" s="665"/>
      <c r="JX541" s="666"/>
      <c r="JY541" s="667"/>
      <c r="JZ541" s="668"/>
      <c r="KA541" s="669"/>
      <c r="KB541" s="691"/>
      <c r="KC541" s="1326"/>
      <c r="KD541" s="497" t="e">
        <f>IF(EXACT(VLOOKUP(JW541,OFERTA_0,2,FALSE),JX541),1,0)</f>
        <v>#N/A</v>
      </c>
      <c r="KE541" s="497" t="e">
        <f>IF(EXACT(VLOOKUP(JW541,OFERTA_0,3,FALSE),JY541),1,0)</f>
        <v>#N/A</v>
      </c>
      <c r="KF541" s="498" t="e">
        <f>IF(EXACT(VLOOKUP(JW541,OFERTA_0,4,FALSE),JZ541),1,0)</f>
        <v>#N/A</v>
      </c>
      <c r="KG541" s="498">
        <f>IF(KA541=0,0,1)</f>
        <v>0</v>
      </c>
      <c r="KH541" s="498">
        <f>IF(KB541=0,0,1)</f>
        <v>0</v>
      </c>
      <c r="KI541" s="498" t="e">
        <f>PRODUCT(KD541:KH541)</f>
        <v>#N/A</v>
      </c>
      <c r="KJ541" s="504">
        <f>ROUND(KB541,0)</f>
        <v>0</v>
      </c>
      <c r="KK541" s="500">
        <f>KB541-KJ541</f>
        <v>0</v>
      </c>
      <c r="KN541" s="665"/>
      <c r="KO541" s="666"/>
      <c r="KP541" s="667"/>
      <c r="KQ541" s="668"/>
      <c r="KR541" s="669"/>
      <c r="KS541" s="691"/>
      <c r="KT541" s="1326"/>
      <c r="KU541" s="497" t="e">
        <f>IF(EXACT(VLOOKUP(KN541,OFERTA_0,2,FALSE),KO541),1,0)</f>
        <v>#N/A</v>
      </c>
      <c r="KV541" s="497" t="e">
        <f>IF(EXACT(VLOOKUP(KN541,OFERTA_0,3,FALSE),KP541),1,0)</f>
        <v>#N/A</v>
      </c>
      <c r="KW541" s="498" t="e">
        <f>IF(EXACT(VLOOKUP(KN541,OFERTA_0,4,FALSE),KQ541),1,0)</f>
        <v>#N/A</v>
      </c>
      <c r="KX541" s="498">
        <f>IF(KR541=0,0,1)</f>
        <v>0</v>
      </c>
      <c r="KY541" s="498">
        <f>IF(KS541=0,0,1)</f>
        <v>0</v>
      </c>
      <c r="KZ541" s="498" t="e">
        <f>PRODUCT(KU541:KY541)</f>
        <v>#N/A</v>
      </c>
      <c r="LA541" s="504">
        <f>ROUND(KS541,0)</f>
        <v>0</v>
      </c>
      <c r="LB541" s="500">
        <f>KS541-LA541</f>
        <v>0</v>
      </c>
      <c r="LE541" s="665"/>
      <c r="LF541" s="666"/>
      <c r="LG541" s="667"/>
      <c r="LH541" s="668"/>
      <c r="LI541" s="669"/>
      <c r="LJ541" s="691"/>
      <c r="LK541" s="1326"/>
      <c r="LL541" s="497" t="e">
        <f>IF(EXACT(VLOOKUP(LE541,OFERTA_0,2,FALSE),LF541),1,0)</f>
        <v>#N/A</v>
      </c>
      <c r="LM541" s="497" t="e">
        <f>IF(EXACT(VLOOKUP(LE541,OFERTA_0,3,FALSE),LG541),1,0)</f>
        <v>#N/A</v>
      </c>
      <c r="LN541" s="498" t="e">
        <f>IF(EXACT(VLOOKUP(LE541,OFERTA_0,4,FALSE),LH541),1,0)</f>
        <v>#N/A</v>
      </c>
      <c r="LO541" s="498">
        <f>IF(LI541=0,0,1)</f>
        <v>0</v>
      </c>
      <c r="LP541" s="498">
        <f>IF(LJ541=0,0,1)</f>
        <v>0</v>
      </c>
      <c r="LQ541" s="498" t="e">
        <f>PRODUCT(LL541:LP541)</f>
        <v>#N/A</v>
      </c>
      <c r="LR541" s="504">
        <f>ROUND(LJ541,0)</f>
        <v>0</v>
      </c>
      <c r="LS541" s="500">
        <f>LJ541-LR541</f>
        <v>0</v>
      </c>
      <c r="LV541" s="665"/>
      <c r="LW541" s="666"/>
      <c r="LX541" s="667"/>
      <c r="LY541" s="668"/>
      <c r="LZ541" s="669"/>
      <c r="MA541" s="691"/>
      <c r="MB541" s="1326"/>
      <c r="MC541" s="497" t="e">
        <f>IF(EXACT(VLOOKUP(LV541,OFERTA_0,2,FALSE),LW541),1,0)</f>
        <v>#N/A</v>
      </c>
      <c r="MD541" s="497" t="e">
        <f>IF(EXACT(VLOOKUP(LV541,OFERTA_0,3,FALSE),LX541),1,0)</f>
        <v>#N/A</v>
      </c>
      <c r="ME541" s="498" t="e">
        <f>IF(EXACT(VLOOKUP(LV541,OFERTA_0,4,FALSE),LY541),1,0)</f>
        <v>#N/A</v>
      </c>
      <c r="MF541" s="498">
        <f>IF(LZ541=0,0,1)</f>
        <v>0</v>
      </c>
      <c r="MG541" s="498">
        <f>IF(MA541=0,0,1)</f>
        <v>0</v>
      </c>
      <c r="MH541" s="498" t="e">
        <f>PRODUCT(MC541:MG541)</f>
        <v>#N/A</v>
      </c>
      <c r="MI541" s="504">
        <f>ROUND(MA541,0)</f>
        <v>0</v>
      </c>
      <c r="MJ541" s="500">
        <f>MA541-MI541</f>
        <v>0</v>
      </c>
      <c r="MM541" s="665"/>
      <c r="MN541" s="666"/>
      <c r="MO541" s="667"/>
      <c r="MP541" s="668"/>
      <c r="MQ541" s="669"/>
      <c r="MR541" s="691"/>
      <c r="MS541" s="1326"/>
      <c r="MT541" s="497" t="e">
        <f>IF(EXACT(VLOOKUP(MM541,OFERTA_0,2,FALSE),MN541),1,0)</f>
        <v>#N/A</v>
      </c>
      <c r="MU541" s="497" t="e">
        <f>IF(EXACT(VLOOKUP(MM541,OFERTA_0,3,FALSE),MO541),1,0)</f>
        <v>#N/A</v>
      </c>
      <c r="MV541" s="498" t="e">
        <f>IF(EXACT(VLOOKUP(MM541,OFERTA_0,4,FALSE),MP541),1,0)</f>
        <v>#N/A</v>
      </c>
      <c r="MW541" s="498">
        <f>IF(MQ541=0,0,1)</f>
        <v>0</v>
      </c>
      <c r="MX541" s="498">
        <f>IF(MR541=0,0,1)</f>
        <v>0</v>
      </c>
      <c r="MY541" s="498" t="e">
        <f>PRODUCT(MT541:MX541)</f>
        <v>#N/A</v>
      </c>
      <c r="MZ541" s="504">
        <f>ROUND(MR541,0)</f>
        <v>0</v>
      </c>
      <c r="NA541" s="500">
        <f>MR541-MZ541</f>
        <v>0</v>
      </c>
      <c r="ND541" s="665"/>
      <c r="NE541" s="666"/>
      <c r="NF541" s="667"/>
      <c r="NG541" s="668"/>
      <c r="NH541" s="669"/>
      <c r="NI541" s="691"/>
      <c r="NJ541" s="1326"/>
      <c r="NK541" s="497" t="e">
        <f>IF(EXACT(VLOOKUP(ND541,OFERTA_0,2,FALSE),NE541),1,0)</f>
        <v>#N/A</v>
      </c>
      <c r="NL541" s="497" t="e">
        <f>IF(EXACT(VLOOKUP(ND541,OFERTA_0,3,FALSE),NF541),1,0)</f>
        <v>#N/A</v>
      </c>
      <c r="NM541" s="498" t="e">
        <f>IF(EXACT(VLOOKUP(ND541,OFERTA_0,4,FALSE),NG541),1,0)</f>
        <v>#N/A</v>
      </c>
      <c r="NN541" s="498">
        <f>IF(NH541=0,0,1)</f>
        <v>0</v>
      </c>
      <c r="NO541" s="498">
        <f>IF(NI541=0,0,1)</f>
        <v>0</v>
      </c>
      <c r="NP541" s="498" t="e">
        <f>PRODUCT(NK541:NO541)</f>
        <v>#N/A</v>
      </c>
      <c r="NQ541" s="504">
        <f>ROUND(NI541,0)</f>
        <v>0</v>
      </c>
      <c r="NR541" s="500">
        <f>NI541-NQ541</f>
        <v>0</v>
      </c>
      <c r="NU541" s="665"/>
      <c r="NV541" s="666"/>
      <c r="NW541" s="667"/>
      <c r="NX541" s="668"/>
      <c r="NY541" s="669"/>
      <c r="NZ541" s="691"/>
      <c r="OA541" s="1326"/>
      <c r="OB541" s="497" t="e">
        <f>IF(EXACT(VLOOKUP(NU541,OFERTA_0,2,FALSE),NV541),1,0)</f>
        <v>#N/A</v>
      </c>
      <c r="OC541" s="497" t="e">
        <f>IF(EXACT(VLOOKUP(NU541,OFERTA_0,3,FALSE),NW541),1,0)</f>
        <v>#N/A</v>
      </c>
      <c r="OD541" s="498" t="e">
        <f>IF(EXACT(VLOOKUP(NU541,OFERTA_0,4,FALSE),NX541),1,0)</f>
        <v>#N/A</v>
      </c>
      <c r="OE541" s="498">
        <f>IF(NY541=0,0,1)</f>
        <v>0</v>
      </c>
      <c r="OF541" s="498">
        <f>IF(NZ541=0,0,1)</f>
        <v>0</v>
      </c>
      <c r="OG541" s="498" t="e">
        <f>PRODUCT(OB541:OF541)</f>
        <v>#N/A</v>
      </c>
      <c r="OH541" s="504">
        <f>ROUND(NZ541,0)</f>
        <v>0</v>
      </c>
      <c r="OI541" s="500">
        <f>NZ541-OH541</f>
        <v>0</v>
      </c>
      <c r="OL541" s="665"/>
      <c r="OM541" s="666"/>
      <c r="ON541" s="667"/>
      <c r="OO541" s="668"/>
      <c r="OP541" s="669"/>
      <c r="OQ541" s="691"/>
      <c r="OR541" s="1326"/>
      <c r="OS541" s="497" t="e">
        <f>IF(EXACT(VLOOKUP(OL541,OFERTA_0,2,FALSE),OM541),1,0)</f>
        <v>#N/A</v>
      </c>
      <c r="OT541" s="497" t="e">
        <f>IF(EXACT(VLOOKUP(OL541,OFERTA_0,3,FALSE),ON541),1,0)</f>
        <v>#N/A</v>
      </c>
      <c r="OU541" s="498" t="e">
        <f>IF(EXACT(VLOOKUP(OL541,OFERTA_0,4,FALSE),OO541),1,0)</f>
        <v>#N/A</v>
      </c>
      <c r="OV541" s="498">
        <f>IF(OP541=0,0,1)</f>
        <v>0</v>
      </c>
      <c r="OW541" s="498">
        <f>IF(OQ541=0,0,1)</f>
        <v>0</v>
      </c>
      <c r="OX541" s="498" t="e">
        <f>PRODUCT(OS541:OW541)</f>
        <v>#N/A</v>
      </c>
      <c r="OY541" s="504">
        <f>ROUND(OQ541,0)</f>
        <v>0</v>
      </c>
      <c r="OZ541" s="500">
        <f>OQ541-OY541</f>
        <v>0</v>
      </c>
      <c r="PC541" s="665"/>
      <c r="PD541" s="666"/>
      <c r="PE541" s="667"/>
      <c r="PF541" s="668"/>
      <c r="PG541" s="669"/>
      <c r="PH541" s="691"/>
      <c r="PI541" s="1326"/>
      <c r="PJ541" s="497" t="e">
        <f>IF(EXACT(VLOOKUP(PC541,OFERTA_0,2,FALSE),PD541),1,0)</f>
        <v>#N/A</v>
      </c>
      <c r="PK541" s="497" t="e">
        <f>IF(EXACT(VLOOKUP(PC541,OFERTA_0,3,FALSE),PE541),1,0)</f>
        <v>#N/A</v>
      </c>
      <c r="PL541" s="498" t="e">
        <f>IF(EXACT(VLOOKUP(PC541,OFERTA_0,4,FALSE),PF541),1,0)</f>
        <v>#N/A</v>
      </c>
      <c r="PM541" s="498">
        <f>IF(PG541=0,0,1)</f>
        <v>0</v>
      </c>
      <c r="PN541" s="498">
        <f>IF(PH541=0,0,1)</f>
        <v>0</v>
      </c>
      <c r="PO541" s="498" t="e">
        <f>PRODUCT(PJ541:PN541)</f>
        <v>#N/A</v>
      </c>
      <c r="PP541" s="504">
        <f>ROUND(PH541,0)</f>
        <v>0</v>
      </c>
      <c r="PQ541" s="500">
        <f>PH541-PP541</f>
        <v>0</v>
      </c>
      <c r="PT541" s="665"/>
      <c r="PU541" s="666"/>
      <c r="PV541" s="667"/>
      <c r="PW541" s="668"/>
      <c r="PX541" s="669"/>
      <c r="PY541" s="691"/>
      <c r="PZ541" s="1326"/>
      <c r="QA541" s="497" t="e">
        <f>IF(EXACT(VLOOKUP(PT541,OFERTA_0,2,FALSE),PU541),1,0)</f>
        <v>#N/A</v>
      </c>
      <c r="QB541" s="497" t="e">
        <f>IF(EXACT(VLOOKUP(PT541,OFERTA_0,3,FALSE),PV541),1,0)</f>
        <v>#N/A</v>
      </c>
      <c r="QC541" s="498" t="e">
        <f>IF(EXACT(VLOOKUP(PT541,OFERTA_0,4,FALSE),PW541),1,0)</f>
        <v>#N/A</v>
      </c>
      <c r="QD541" s="498">
        <f>IF(PX541=0,0,1)</f>
        <v>0</v>
      </c>
      <c r="QE541" s="498">
        <f>IF(PY541=0,0,1)</f>
        <v>0</v>
      </c>
      <c r="QF541" s="498" t="e">
        <f>PRODUCT(QA541:QE541)</f>
        <v>#N/A</v>
      </c>
      <c r="QG541" s="504">
        <f>ROUND(PY541,0)</f>
        <v>0</v>
      </c>
      <c r="QH541" s="500">
        <f>PY541-QG541</f>
        <v>0</v>
      </c>
      <c r="QK541" s="665"/>
      <c r="QL541" s="666"/>
      <c r="QM541" s="667"/>
      <c r="QN541" s="668"/>
      <c r="QO541" s="669"/>
      <c r="QP541" s="691"/>
      <c r="QQ541" s="1326"/>
      <c r="QR541" s="497" t="e">
        <f>IF(EXACT(VLOOKUP(QK541,OFERTA_0,2,FALSE),QL541),1,0)</f>
        <v>#N/A</v>
      </c>
      <c r="QS541" s="497" t="e">
        <f>IF(EXACT(VLOOKUP(QK541,OFERTA_0,3,FALSE),QM541),1,0)</f>
        <v>#N/A</v>
      </c>
      <c r="QT541" s="498" t="e">
        <f>IF(EXACT(VLOOKUP(QK541,OFERTA_0,4,FALSE),QN541),1,0)</f>
        <v>#N/A</v>
      </c>
      <c r="QU541" s="498">
        <f>IF(QO541=0,0,1)</f>
        <v>0</v>
      </c>
      <c r="QV541" s="498">
        <f>IF(QP541=0,0,1)</f>
        <v>0</v>
      </c>
      <c r="QW541" s="498" t="e">
        <f>PRODUCT(QR541:QV541)</f>
        <v>#N/A</v>
      </c>
      <c r="QX541" s="504">
        <f>ROUND(QP541,0)</f>
        <v>0</v>
      </c>
      <c r="QY541" s="500">
        <f>QP541-QX541</f>
        <v>0</v>
      </c>
      <c r="RB541" s="446"/>
      <c r="RC541" s="404"/>
      <c r="RD541" s="443"/>
      <c r="RE541" s="406"/>
      <c r="RF541" s="416"/>
      <c r="RG541" s="392"/>
      <c r="RH541" s="392"/>
      <c r="RI541" s="497" t="e">
        <f>IF(EXACT(VLOOKUP(RB541,OFERTA_0,2,FALSE),RC541),1,0)</f>
        <v>#N/A</v>
      </c>
      <c r="RJ541" s="497" t="e">
        <f>IF(EXACT(VLOOKUP(RB541,OFERTA_0,3,FALSE),RD541),1,0)</f>
        <v>#N/A</v>
      </c>
      <c r="RK541" s="498" t="e">
        <f>IF(EXACT(VLOOKUP(RB541,OFERTA_0,4,FALSE),RE541),1,0)</f>
        <v>#N/A</v>
      </c>
      <c r="RL541" s="498">
        <f t="shared" si="10982"/>
        <v>0</v>
      </c>
      <c r="RM541" s="498">
        <f t="shared" si="10982"/>
        <v>0</v>
      </c>
      <c r="RN541" s="498" t="e">
        <f>PRODUCT(RI541:RM541)</f>
        <v>#N/A</v>
      </c>
      <c r="RO541" s="504">
        <f>ROUND(RG541,0)</f>
        <v>0</v>
      </c>
      <c r="RP541" s="500">
        <f>RG541-RO541</f>
        <v>0</v>
      </c>
      <c r="RS541" s="446"/>
      <c r="RT541" s="404"/>
      <c r="RU541" s="443"/>
      <c r="RV541" s="406"/>
      <c r="RW541" s="416"/>
      <c r="RX541" s="392"/>
      <c r="RY541" s="392"/>
      <c r="RZ541" s="497" t="e">
        <f>IF(EXACT(VLOOKUP(RS541,OFERTA_0,2,FALSE),RT541),1,0)</f>
        <v>#N/A</v>
      </c>
      <c r="SA541" s="497" t="e">
        <f>IF(EXACT(VLOOKUP(RS541,OFERTA_0,3,FALSE),RU541),1,0)</f>
        <v>#N/A</v>
      </c>
      <c r="SB541" s="498" t="e">
        <f>IF(EXACT(VLOOKUP(RS541,OFERTA_0,4,FALSE),RV541),1,0)</f>
        <v>#N/A</v>
      </c>
      <c r="SC541" s="498">
        <f t="shared" si="10983"/>
        <v>0</v>
      </c>
      <c r="SD541" s="498">
        <f t="shared" si="10983"/>
        <v>0</v>
      </c>
      <c r="SE541" s="498" t="e">
        <f>PRODUCT(RZ541:SD541)</f>
        <v>#N/A</v>
      </c>
      <c r="SF541" s="504">
        <f>ROUND(RX541,0)</f>
        <v>0</v>
      </c>
      <c r="SG541" s="500">
        <f>RX541-SF541</f>
        <v>0</v>
      </c>
      <c r="SJ541" s="446"/>
      <c r="SK541" s="404"/>
      <c r="SL541" s="443"/>
      <c r="SM541" s="406"/>
      <c r="SN541" s="416"/>
      <c r="SO541" s="392"/>
      <c r="SP541" s="392"/>
      <c r="SQ541" s="497" t="e">
        <f>IF(EXACT(VLOOKUP(SJ541,OFERTA_0,2,FALSE),SK541),1,0)</f>
        <v>#N/A</v>
      </c>
      <c r="SR541" s="497" t="e">
        <f>IF(EXACT(VLOOKUP(SJ541,OFERTA_0,3,FALSE),SL541),1,0)</f>
        <v>#N/A</v>
      </c>
      <c r="SS541" s="498" t="e">
        <f>IF(EXACT(VLOOKUP(SJ541,OFERTA_0,4,FALSE),SM541),1,0)</f>
        <v>#N/A</v>
      </c>
      <c r="ST541" s="498">
        <f t="shared" si="10984"/>
        <v>0</v>
      </c>
      <c r="SU541" s="498">
        <f t="shared" si="10984"/>
        <v>0</v>
      </c>
      <c r="SV541" s="498" t="e">
        <f>PRODUCT(SQ541:SU541)</f>
        <v>#N/A</v>
      </c>
      <c r="SW541" s="504">
        <f>ROUND(SO541,0)</f>
        <v>0</v>
      </c>
      <c r="SX541" s="500">
        <f>SO541-SW541</f>
        <v>0</v>
      </c>
    </row>
    <row r="542" spans="2:518" ht="24" hidden="1" customHeight="1" thickTop="1" thickBot="1">
      <c r="B542" s="577"/>
      <c r="C542" s="578"/>
      <c r="D542" s="579"/>
      <c r="E542" s="580"/>
      <c r="F542" s="581"/>
      <c r="G542" s="585"/>
      <c r="H542" s="595"/>
      <c r="K542" s="577"/>
      <c r="L542" s="767"/>
      <c r="M542" s="579"/>
      <c r="N542" s="580"/>
      <c r="O542" s="581"/>
      <c r="P542" s="585"/>
      <c r="Q542" s="1326"/>
      <c r="R542" s="497"/>
      <c r="S542" s="497"/>
      <c r="T542" s="498"/>
      <c r="U542" s="498"/>
      <c r="V542" s="498"/>
      <c r="W542" s="498"/>
      <c r="X542" s="504"/>
      <c r="Y542" s="500"/>
      <c r="Z542" s="486"/>
      <c r="AA542" s="486"/>
      <c r="AB542" s="577"/>
      <c r="AC542" s="767"/>
      <c r="AD542" s="579"/>
      <c r="AE542" s="580"/>
      <c r="AF542" s="581"/>
      <c r="AG542" s="585"/>
      <c r="AH542" s="1326"/>
      <c r="AI542" s="497"/>
      <c r="AJ542" s="497"/>
      <c r="AK542" s="498"/>
      <c r="AL542" s="498"/>
      <c r="AM542" s="498"/>
      <c r="AN542" s="498"/>
      <c r="AO542" s="504"/>
      <c r="AP542" s="500"/>
      <c r="AQ542" s="486"/>
      <c r="AR542" s="486"/>
      <c r="AS542" s="577"/>
      <c r="AT542" s="767"/>
      <c r="AU542" s="579"/>
      <c r="AV542" s="580"/>
      <c r="AW542" s="581"/>
      <c r="AX542" s="585"/>
      <c r="AY542" s="1326"/>
      <c r="AZ542" s="497"/>
      <c r="BA542" s="497"/>
      <c r="BB542" s="498"/>
      <c r="BC542" s="498"/>
      <c r="BD542" s="498"/>
      <c r="BE542" s="498"/>
      <c r="BF542" s="504"/>
      <c r="BG542" s="500"/>
      <c r="BJ542" s="577"/>
      <c r="BK542" s="767"/>
      <c r="BL542" s="579"/>
      <c r="BM542" s="580"/>
      <c r="BN542" s="581"/>
      <c r="BO542" s="585"/>
      <c r="BP542" s="1326"/>
      <c r="BQ542" s="497"/>
      <c r="BR542" s="497"/>
      <c r="BS542" s="498"/>
      <c r="BT542" s="498"/>
      <c r="BU542" s="498"/>
      <c r="BV542" s="498"/>
      <c r="BW542" s="504"/>
      <c r="BX542" s="500"/>
      <c r="CA542" s="577"/>
      <c r="CB542" s="767"/>
      <c r="CC542" s="579"/>
      <c r="CD542" s="580"/>
      <c r="CE542" s="581"/>
      <c r="CF542" s="585"/>
      <c r="CG542" s="1326"/>
      <c r="CH542" s="497"/>
      <c r="CI542" s="497"/>
      <c r="CJ542" s="498"/>
      <c r="CK542" s="498"/>
      <c r="CL542" s="498"/>
      <c r="CM542" s="498"/>
      <c r="CN542" s="504"/>
      <c r="CO542" s="500"/>
      <c r="CR542" s="577"/>
      <c r="CS542" s="767"/>
      <c r="CT542" s="579"/>
      <c r="CU542" s="580"/>
      <c r="CV542" s="581"/>
      <c r="CW542" s="585"/>
      <c r="CX542" s="1326"/>
      <c r="CY542" s="497"/>
      <c r="CZ542" s="497"/>
      <c r="DA542" s="498"/>
      <c r="DB542" s="498"/>
      <c r="DC542" s="498"/>
      <c r="DD542" s="498"/>
      <c r="DE542" s="504"/>
      <c r="DF542" s="500"/>
      <c r="DI542" s="577"/>
      <c r="DJ542" s="767"/>
      <c r="DK542" s="579"/>
      <c r="DL542" s="580"/>
      <c r="DM542" s="581"/>
      <c r="DN542" s="585"/>
      <c r="DO542" s="1326"/>
      <c r="DP542" s="497"/>
      <c r="DQ542" s="497"/>
      <c r="DR542" s="498"/>
      <c r="DS542" s="498"/>
      <c r="DT542" s="498"/>
      <c r="DU542" s="498"/>
      <c r="DV542" s="504"/>
      <c r="DW542" s="500"/>
      <c r="DZ542" s="577"/>
      <c r="EA542" s="767"/>
      <c r="EB542" s="579"/>
      <c r="EC542" s="580"/>
      <c r="ED542" s="581"/>
      <c r="EE542" s="585"/>
      <c r="EF542" s="1326"/>
      <c r="EG542" s="497"/>
      <c r="EH542" s="497"/>
      <c r="EI542" s="498"/>
      <c r="EJ542" s="498"/>
      <c r="EK542" s="498"/>
      <c r="EL542" s="498"/>
      <c r="EM542" s="504"/>
      <c r="EN542" s="500"/>
      <c r="EQ542" s="665"/>
      <c r="ER542" s="666"/>
      <c r="ES542" s="667"/>
      <c r="ET542" s="668"/>
      <c r="EU542" s="669"/>
      <c r="EV542" s="691"/>
      <c r="EW542" s="1326"/>
      <c r="EX542" s="497"/>
      <c r="EY542" s="497"/>
      <c r="EZ542" s="498"/>
      <c r="FA542" s="498"/>
      <c r="FB542" s="498"/>
      <c r="FC542" s="498"/>
      <c r="FD542" s="504"/>
      <c r="FE542" s="500"/>
      <c r="FH542" s="665"/>
      <c r="FI542" s="666"/>
      <c r="FJ542" s="667"/>
      <c r="FK542" s="668"/>
      <c r="FL542" s="669"/>
      <c r="FM542" s="691"/>
      <c r="FN542" s="1326"/>
      <c r="FO542" s="497"/>
      <c r="FP542" s="497"/>
      <c r="FQ542" s="498"/>
      <c r="FR542" s="498"/>
      <c r="FS542" s="498"/>
      <c r="FT542" s="498"/>
      <c r="FU542" s="504"/>
      <c r="FV542" s="500"/>
      <c r="FY542" s="665"/>
      <c r="FZ542" s="666"/>
      <c r="GA542" s="667"/>
      <c r="GB542" s="668"/>
      <c r="GC542" s="669"/>
      <c r="GD542" s="691"/>
      <c r="GE542" s="1326"/>
      <c r="GF542" s="497"/>
      <c r="GG542" s="497"/>
      <c r="GH542" s="498"/>
      <c r="GI542" s="498"/>
      <c r="GJ542" s="498"/>
      <c r="GK542" s="498"/>
      <c r="GL542" s="504"/>
      <c r="GM542" s="500"/>
      <c r="GP542" s="665"/>
      <c r="GQ542" s="666"/>
      <c r="GR542" s="667"/>
      <c r="GS542" s="668"/>
      <c r="GT542" s="669"/>
      <c r="GU542" s="691"/>
      <c r="GV542" s="1326"/>
      <c r="GW542" s="497"/>
      <c r="GX542" s="497"/>
      <c r="GY542" s="498"/>
      <c r="GZ542" s="498"/>
      <c r="HA542" s="498"/>
      <c r="HB542" s="498"/>
      <c r="HC542" s="504"/>
      <c r="HD542" s="500"/>
      <c r="HG542" s="665"/>
      <c r="HH542" s="666"/>
      <c r="HI542" s="667"/>
      <c r="HJ542" s="668"/>
      <c r="HK542" s="669"/>
      <c r="HL542" s="691"/>
      <c r="HM542" s="1326"/>
      <c r="HN542" s="497"/>
      <c r="HO542" s="497"/>
      <c r="HP542" s="498"/>
      <c r="HQ542" s="498"/>
      <c r="HR542" s="498"/>
      <c r="HS542" s="498"/>
      <c r="HT542" s="504"/>
      <c r="HU542" s="500"/>
      <c r="HX542" s="665"/>
      <c r="HY542" s="666"/>
      <c r="HZ542" s="667"/>
      <c r="IA542" s="668"/>
      <c r="IB542" s="669"/>
      <c r="IC542" s="691"/>
      <c r="ID542" s="1326"/>
      <c r="IE542" s="497"/>
      <c r="IF542" s="497"/>
      <c r="IG542" s="498"/>
      <c r="IH542" s="498"/>
      <c r="II542" s="498"/>
      <c r="IJ542" s="498"/>
      <c r="IK542" s="504"/>
      <c r="IL542" s="500"/>
      <c r="IO542" s="665"/>
      <c r="IP542" s="666"/>
      <c r="IQ542" s="667"/>
      <c r="IR542" s="668"/>
      <c r="IS542" s="669"/>
      <c r="IT542" s="691"/>
      <c r="IU542" s="1326"/>
      <c r="IV542" s="497"/>
      <c r="IW542" s="497"/>
      <c r="IX542" s="498"/>
      <c r="IY542" s="498"/>
      <c r="IZ542" s="498"/>
      <c r="JA542" s="498"/>
      <c r="JB542" s="504"/>
      <c r="JC542" s="500"/>
      <c r="JF542" s="665"/>
      <c r="JG542" s="666"/>
      <c r="JH542" s="667"/>
      <c r="JI542" s="668"/>
      <c r="JJ542" s="669"/>
      <c r="JK542" s="691"/>
      <c r="JL542" s="1326"/>
      <c r="JM542" s="497"/>
      <c r="JN542" s="497"/>
      <c r="JO542" s="498"/>
      <c r="JP542" s="498"/>
      <c r="JQ542" s="498"/>
      <c r="JR542" s="498"/>
      <c r="JS542" s="504"/>
      <c r="JT542" s="500"/>
      <c r="JW542" s="665"/>
      <c r="JX542" s="666"/>
      <c r="JY542" s="667"/>
      <c r="JZ542" s="668"/>
      <c r="KA542" s="669"/>
      <c r="KB542" s="691"/>
      <c r="KC542" s="1326"/>
      <c r="KD542" s="497"/>
      <c r="KE542" s="497"/>
      <c r="KF542" s="498"/>
      <c r="KG542" s="498"/>
      <c r="KH542" s="498"/>
      <c r="KI542" s="498"/>
      <c r="KJ542" s="504"/>
      <c r="KK542" s="500"/>
      <c r="KN542" s="665"/>
      <c r="KO542" s="666"/>
      <c r="KP542" s="667"/>
      <c r="KQ542" s="668"/>
      <c r="KR542" s="669"/>
      <c r="KS542" s="691"/>
      <c r="KT542" s="1326"/>
      <c r="KU542" s="497"/>
      <c r="KV542" s="497"/>
      <c r="KW542" s="498"/>
      <c r="KX542" s="498"/>
      <c r="KY542" s="498"/>
      <c r="KZ542" s="498"/>
      <c r="LA542" s="504"/>
      <c r="LB542" s="500"/>
      <c r="LE542" s="665"/>
      <c r="LF542" s="666"/>
      <c r="LG542" s="667"/>
      <c r="LH542" s="668"/>
      <c r="LI542" s="669"/>
      <c r="LJ542" s="691"/>
      <c r="LK542" s="1326"/>
      <c r="LL542" s="497"/>
      <c r="LM542" s="497"/>
      <c r="LN542" s="498"/>
      <c r="LO542" s="498"/>
      <c r="LP542" s="498"/>
      <c r="LQ542" s="498"/>
      <c r="LR542" s="504"/>
      <c r="LS542" s="500"/>
      <c r="LV542" s="665"/>
      <c r="LW542" s="666"/>
      <c r="LX542" s="667"/>
      <c r="LY542" s="668"/>
      <c r="LZ542" s="669"/>
      <c r="MA542" s="691"/>
      <c r="MB542" s="1326"/>
      <c r="MC542" s="497"/>
      <c r="MD542" s="497"/>
      <c r="ME542" s="498"/>
      <c r="MF542" s="498"/>
      <c r="MG542" s="498"/>
      <c r="MH542" s="498"/>
      <c r="MI542" s="504"/>
      <c r="MJ542" s="500"/>
      <c r="MM542" s="665"/>
      <c r="MN542" s="666"/>
      <c r="MO542" s="667"/>
      <c r="MP542" s="668"/>
      <c r="MQ542" s="669"/>
      <c r="MR542" s="691"/>
      <c r="MS542" s="1326"/>
      <c r="MT542" s="497"/>
      <c r="MU542" s="497"/>
      <c r="MV542" s="498"/>
      <c r="MW542" s="498"/>
      <c r="MX542" s="498"/>
      <c r="MY542" s="498"/>
      <c r="MZ542" s="504"/>
      <c r="NA542" s="500"/>
      <c r="ND542" s="665"/>
      <c r="NE542" s="666"/>
      <c r="NF542" s="667"/>
      <c r="NG542" s="668"/>
      <c r="NH542" s="669"/>
      <c r="NI542" s="691"/>
      <c r="NJ542" s="1326"/>
      <c r="NK542" s="497"/>
      <c r="NL542" s="497"/>
      <c r="NM542" s="498"/>
      <c r="NN542" s="498"/>
      <c r="NO542" s="498"/>
      <c r="NP542" s="498"/>
      <c r="NQ542" s="504"/>
      <c r="NR542" s="500"/>
      <c r="NU542" s="665"/>
      <c r="NV542" s="666"/>
      <c r="NW542" s="667"/>
      <c r="NX542" s="668"/>
      <c r="NY542" s="669"/>
      <c r="NZ542" s="691"/>
      <c r="OA542" s="1326"/>
      <c r="OB542" s="497"/>
      <c r="OC542" s="497"/>
      <c r="OD542" s="498"/>
      <c r="OE542" s="498"/>
      <c r="OF542" s="498"/>
      <c r="OG542" s="498"/>
      <c r="OH542" s="504"/>
      <c r="OI542" s="500"/>
      <c r="OL542" s="665"/>
      <c r="OM542" s="666"/>
      <c r="ON542" s="667"/>
      <c r="OO542" s="668"/>
      <c r="OP542" s="669"/>
      <c r="OQ542" s="691"/>
      <c r="OR542" s="1326"/>
      <c r="OS542" s="497"/>
      <c r="OT542" s="497"/>
      <c r="OU542" s="498"/>
      <c r="OV542" s="498"/>
      <c r="OW542" s="498"/>
      <c r="OX542" s="498"/>
      <c r="OY542" s="504"/>
      <c r="OZ542" s="500"/>
      <c r="PC542" s="665"/>
      <c r="PD542" s="666"/>
      <c r="PE542" s="667"/>
      <c r="PF542" s="668"/>
      <c r="PG542" s="669"/>
      <c r="PH542" s="691"/>
      <c r="PI542" s="1326"/>
      <c r="PJ542" s="497"/>
      <c r="PK542" s="497"/>
      <c r="PL542" s="498"/>
      <c r="PM542" s="498"/>
      <c r="PN542" s="498"/>
      <c r="PO542" s="498"/>
      <c r="PP542" s="504"/>
      <c r="PQ542" s="500"/>
      <c r="PT542" s="665"/>
      <c r="PU542" s="666"/>
      <c r="PV542" s="667"/>
      <c r="PW542" s="668"/>
      <c r="PX542" s="669"/>
      <c r="PY542" s="691"/>
      <c r="PZ542" s="1326"/>
      <c r="QA542" s="497"/>
      <c r="QB542" s="497"/>
      <c r="QC542" s="498"/>
      <c r="QD542" s="498"/>
      <c r="QE542" s="498"/>
      <c r="QF542" s="498"/>
      <c r="QG542" s="504"/>
      <c r="QH542" s="500"/>
      <c r="QK542" s="665"/>
      <c r="QL542" s="666"/>
      <c r="QM542" s="667"/>
      <c r="QN542" s="668"/>
      <c r="QO542" s="669"/>
      <c r="QP542" s="691"/>
      <c r="QQ542" s="1326"/>
      <c r="QR542" s="497"/>
      <c r="QS542" s="497"/>
      <c r="QT542" s="498"/>
      <c r="QU542" s="498"/>
      <c r="QV542" s="498"/>
      <c r="QW542" s="498"/>
      <c r="QX542" s="504"/>
      <c r="QY542" s="500"/>
      <c r="RB542" s="446"/>
      <c r="RC542" s="404"/>
      <c r="RD542" s="443"/>
      <c r="RE542" s="406"/>
      <c r="RF542" s="416"/>
      <c r="RG542" s="392"/>
      <c r="RH542" s="392"/>
      <c r="RI542" s="497" t="e">
        <f>IF(EXACT(VLOOKUP(RB542,OFERTA_0,2,FALSE),RC542),1,0)</f>
        <v>#N/A</v>
      </c>
      <c r="RJ542" s="497" t="e">
        <f>IF(EXACT(VLOOKUP(RB542,OFERTA_0,3,FALSE),RD542),1,0)</f>
        <v>#N/A</v>
      </c>
      <c r="RK542" s="498" t="e">
        <f>IF(EXACT(VLOOKUP(RB542,OFERTA_0,4,FALSE),RE542),1,0)</f>
        <v>#N/A</v>
      </c>
      <c r="RL542" s="498">
        <f t="shared" si="10982"/>
        <v>0</v>
      </c>
      <c r="RM542" s="498">
        <f t="shared" si="10982"/>
        <v>0</v>
      </c>
      <c r="RN542" s="498" t="e">
        <f>PRODUCT(RI542:RM542)</f>
        <v>#N/A</v>
      </c>
      <c r="RO542" s="504">
        <f>ROUND(RG542,0)</f>
        <v>0</v>
      </c>
      <c r="RP542" s="500">
        <f>RG542-RO542</f>
        <v>0</v>
      </c>
      <c r="RS542" s="446"/>
      <c r="RT542" s="404"/>
      <c r="RU542" s="443"/>
      <c r="RV542" s="406"/>
      <c r="RW542" s="416"/>
      <c r="RX542" s="392"/>
      <c r="RY542" s="392"/>
      <c r="RZ542" s="497" t="e">
        <f>IF(EXACT(VLOOKUP(RS542,OFERTA_0,2,FALSE),RT542),1,0)</f>
        <v>#N/A</v>
      </c>
      <c r="SA542" s="497" t="e">
        <f>IF(EXACT(VLOOKUP(RS542,OFERTA_0,3,FALSE),RU542),1,0)</f>
        <v>#N/A</v>
      </c>
      <c r="SB542" s="498" t="e">
        <f>IF(EXACT(VLOOKUP(RS542,OFERTA_0,4,FALSE),RV542),1,0)</f>
        <v>#N/A</v>
      </c>
      <c r="SC542" s="498">
        <f t="shared" si="10983"/>
        <v>0</v>
      </c>
      <c r="SD542" s="498">
        <f t="shared" si="10983"/>
        <v>0</v>
      </c>
      <c r="SE542" s="498" t="e">
        <f>PRODUCT(RZ542:SD542)</f>
        <v>#N/A</v>
      </c>
      <c r="SF542" s="504">
        <f>ROUND(RX542,0)</f>
        <v>0</v>
      </c>
      <c r="SG542" s="500">
        <f>RX542-SF542</f>
        <v>0</v>
      </c>
      <c r="SJ542" s="446"/>
      <c r="SK542" s="404"/>
      <c r="SL542" s="443"/>
      <c r="SM542" s="406"/>
      <c r="SN542" s="416"/>
      <c r="SO542" s="392"/>
      <c r="SP542" s="392"/>
      <c r="SQ542" s="497" t="e">
        <f>IF(EXACT(VLOOKUP(SJ542,OFERTA_0,2,FALSE),SK542),1,0)</f>
        <v>#N/A</v>
      </c>
      <c r="SR542" s="497" t="e">
        <f>IF(EXACT(VLOOKUP(SJ542,OFERTA_0,3,FALSE),SL542),1,0)</f>
        <v>#N/A</v>
      </c>
      <c r="SS542" s="498" t="e">
        <f>IF(EXACT(VLOOKUP(SJ542,OFERTA_0,4,FALSE),SM542),1,0)</f>
        <v>#N/A</v>
      </c>
      <c r="ST542" s="498">
        <f t="shared" si="10984"/>
        <v>0</v>
      </c>
      <c r="SU542" s="498">
        <f t="shared" si="10984"/>
        <v>0</v>
      </c>
      <c r="SV542" s="498" t="e">
        <f>PRODUCT(SQ542:SU542)</f>
        <v>#N/A</v>
      </c>
      <c r="SW542" s="504">
        <f>ROUND(SO542,0)</f>
        <v>0</v>
      </c>
      <c r="SX542" s="500">
        <f>SO542-SW542</f>
        <v>0</v>
      </c>
    </row>
    <row r="543" spans="2:518" ht="44.25" hidden="1" customHeight="1" thickTop="1" thickBot="1">
      <c r="B543" s="577"/>
      <c r="C543" s="578"/>
      <c r="D543" s="579"/>
      <c r="E543" s="580"/>
      <c r="F543" s="581"/>
      <c r="G543" s="585"/>
      <c r="H543" s="595"/>
      <c r="K543" s="577"/>
      <c r="L543" s="767"/>
      <c r="M543" s="579"/>
      <c r="N543" s="580"/>
      <c r="O543" s="581"/>
      <c r="P543" s="585"/>
      <c r="Q543" s="1326"/>
      <c r="R543" s="497"/>
      <c r="S543" s="497"/>
      <c r="T543" s="498"/>
      <c r="U543" s="498"/>
      <c r="V543" s="498"/>
      <c r="W543" s="498"/>
      <c r="X543" s="504"/>
      <c r="Y543" s="500"/>
      <c r="Z543" s="486"/>
      <c r="AA543" s="486"/>
      <c r="AB543" s="577"/>
      <c r="AC543" s="767"/>
      <c r="AD543" s="579"/>
      <c r="AE543" s="580"/>
      <c r="AF543" s="581"/>
      <c r="AG543" s="585"/>
      <c r="AH543" s="1326"/>
      <c r="AI543" s="497"/>
      <c r="AJ543" s="497"/>
      <c r="AK543" s="498"/>
      <c r="AL543" s="498"/>
      <c r="AM543" s="498"/>
      <c r="AN543" s="498"/>
      <c r="AO543" s="504"/>
      <c r="AP543" s="500"/>
      <c r="AQ543" s="486"/>
      <c r="AR543" s="486"/>
      <c r="AS543" s="577"/>
      <c r="AT543" s="767"/>
      <c r="AU543" s="579"/>
      <c r="AV543" s="580"/>
      <c r="AW543" s="581"/>
      <c r="AX543" s="585"/>
      <c r="AY543" s="1326"/>
      <c r="AZ543" s="497"/>
      <c r="BA543" s="497"/>
      <c r="BB543" s="498"/>
      <c r="BC543" s="498"/>
      <c r="BD543" s="498"/>
      <c r="BE543" s="498"/>
      <c r="BF543" s="504"/>
      <c r="BG543" s="500"/>
      <c r="BJ543" s="577"/>
      <c r="BK543" s="767"/>
      <c r="BL543" s="579"/>
      <c r="BM543" s="580"/>
      <c r="BN543" s="581"/>
      <c r="BO543" s="585"/>
      <c r="BP543" s="1326"/>
      <c r="BQ543" s="497"/>
      <c r="BR543" s="497"/>
      <c r="BS543" s="498"/>
      <c r="BT543" s="498"/>
      <c r="BU543" s="498"/>
      <c r="BV543" s="498"/>
      <c r="BW543" s="504"/>
      <c r="BX543" s="500"/>
      <c r="CA543" s="577"/>
      <c r="CB543" s="767"/>
      <c r="CC543" s="579"/>
      <c r="CD543" s="580"/>
      <c r="CE543" s="581"/>
      <c r="CF543" s="585"/>
      <c r="CG543" s="1326"/>
      <c r="CH543" s="497"/>
      <c r="CI543" s="497"/>
      <c r="CJ543" s="498"/>
      <c r="CK543" s="498"/>
      <c r="CL543" s="498"/>
      <c r="CM543" s="498"/>
      <c r="CN543" s="504"/>
      <c r="CO543" s="500"/>
      <c r="CR543" s="577"/>
      <c r="CS543" s="767"/>
      <c r="CT543" s="579"/>
      <c r="CU543" s="580"/>
      <c r="CV543" s="581"/>
      <c r="CW543" s="585"/>
      <c r="CX543" s="1326"/>
      <c r="CY543" s="497"/>
      <c r="CZ543" s="497"/>
      <c r="DA543" s="498"/>
      <c r="DB543" s="498"/>
      <c r="DC543" s="498"/>
      <c r="DD543" s="498"/>
      <c r="DE543" s="504"/>
      <c r="DF543" s="500"/>
      <c r="DI543" s="577"/>
      <c r="DJ543" s="767"/>
      <c r="DK543" s="579"/>
      <c r="DL543" s="580"/>
      <c r="DM543" s="581"/>
      <c r="DN543" s="585"/>
      <c r="DO543" s="1326"/>
      <c r="DP543" s="497"/>
      <c r="DQ543" s="497"/>
      <c r="DR543" s="498"/>
      <c r="DS543" s="498"/>
      <c r="DT543" s="498"/>
      <c r="DU543" s="498"/>
      <c r="DV543" s="504"/>
      <c r="DW543" s="500"/>
      <c r="DZ543" s="577"/>
      <c r="EA543" s="767"/>
      <c r="EB543" s="579"/>
      <c r="EC543" s="580"/>
      <c r="ED543" s="581"/>
      <c r="EE543" s="585"/>
      <c r="EF543" s="1326"/>
      <c r="EG543" s="497"/>
      <c r="EH543" s="497"/>
      <c r="EI543" s="498"/>
      <c r="EJ543" s="498"/>
      <c r="EK543" s="498"/>
      <c r="EL543" s="498"/>
      <c r="EM543" s="504"/>
      <c r="EN543" s="500"/>
      <c r="EQ543" s="665"/>
      <c r="ER543" s="666"/>
      <c r="ES543" s="667"/>
      <c r="ET543" s="668"/>
      <c r="EU543" s="669"/>
      <c r="EV543" s="691"/>
      <c r="EW543" s="1326"/>
      <c r="EX543" s="497" t="e">
        <f>IF(EXACT(VLOOKUP(EQ543,OFERTA_0,2,FALSE),ER543),1,0)</f>
        <v>#N/A</v>
      </c>
      <c r="EY543" s="497" t="e">
        <f>IF(EXACT(VLOOKUP(EQ543,OFERTA_0,3,FALSE),ES543),1,0)</f>
        <v>#N/A</v>
      </c>
      <c r="EZ543" s="498" t="e">
        <f>IF(EXACT(VLOOKUP(EQ543,OFERTA_0,4,FALSE),ET543),1,0)</f>
        <v>#N/A</v>
      </c>
      <c r="FA543" s="498">
        <f>IF(EU543=0,0,1)</f>
        <v>0</v>
      </c>
      <c r="FB543" s="498">
        <f>IF(EV543=0,0,1)</f>
        <v>0</v>
      </c>
      <c r="FC543" s="498" t="e">
        <f>PRODUCT(EX543:FB543)</f>
        <v>#N/A</v>
      </c>
      <c r="FD543" s="504">
        <f>ROUND(EV543,0)</f>
        <v>0</v>
      </c>
      <c r="FE543" s="500">
        <f>EV543-FD543</f>
        <v>0</v>
      </c>
      <c r="FH543" s="665"/>
      <c r="FI543" s="666"/>
      <c r="FJ543" s="667"/>
      <c r="FK543" s="668"/>
      <c r="FL543" s="669"/>
      <c r="FM543" s="691"/>
      <c r="FN543" s="1326"/>
      <c r="FO543" s="497" t="e">
        <f>IF(EXACT(VLOOKUP(FH543,OFERTA_0,2,FALSE),FI543),1,0)</f>
        <v>#N/A</v>
      </c>
      <c r="FP543" s="497" t="e">
        <f>IF(EXACT(VLOOKUP(FH543,OFERTA_0,3,FALSE),FJ543),1,0)</f>
        <v>#N/A</v>
      </c>
      <c r="FQ543" s="498" t="e">
        <f>IF(EXACT(VLOOKUP(FH543,OFERTA_0,4,FALSE),FK543),1,0)</f>
        <v>#N/A</v>
      </c>
      <c r="FR543" s="498">
        <f>IF(FL543=0,0,1)</f>
        <v>0</v>
      </c>
      <c r="FS543" s="498">
        <f>IF(FM543=0,0,1)</f>
        <v>0</v>
      </c>
      <c r="FT543" s="498" t="e">
        <f>PRODUCT(FO543:FS543)</f>
        <v>#N/A</v>
      </c>
      <c r="FU543" s="504">
        <f>ROUND(FM543,0)</f>
        <v>0</v>
      </c>
      <c r="FV543" s="500">
        <f>FM543-FU543</f>
        <v>0</v>
      </c>
      <c r="FY543" s="665"/>
      <c r="FZ543" s="666"/>
      <c r="GA543" s="667"/>
      <c r="GB543" s="668"/>
      <c r="GC543" s="669"/>
      <c r="GD543" s="691"/>
      <c r="GE543" s="1326"/>
      <c r="GF543" s="497" t="e">
        <f>IF(EXACT(VLOOKUP(FY543,OFERTA_0,2,FALSE),FZ543),1,0)</f>
        <v>#N/A</v>
      </c>
      <c r="GG543" s="497" t="e">
        <f>IF(EXACT(VLOOKUP(FY543,OFERTA_0,3,FALSE),GA543),1,0)</f>
        <v>#N/A</v>
      </c>
      <c r="GH543" s="498" t="e">
        <f>IF(EXACT(VLOOKUP(FY543,OFERTA_0,4,FALSE),GB543),1,0)</f>
        <v>#N/A</v>
      </c>
      <c r="GI543" s="498">
        <f>IF(GC543=0,0,1)</f>
        <v>0</v>
      </c>
      <c r="GJ543" s="498">
        <f>IF(GD543=0,0,1)</f>
        <v>0</v>
      </c>
      <c r="GK543" s="498" t="e">
        <f>PRODUCT(GF543:GJ543)</f>
        <v>#N/A</v>
      </c>
      <c r="GL543" s="504">
        <f>ROUND(GD543,0)</f>
        <v>0</v>
      </c>
      <c r="GM543" s="500">
        <f>GD543-GL543</f>
        <v>0</v>
      </c>
      <c r="GP543" s="665"/>
      <c r="GQ543" s="666"/>
      <c r="GR543" s="667"/>
      <c r="GS543" s="668"/>
      <c r="GT543" s="669"/>
      <c r="GU543" s="691"/>
      <c r="GV543" s="1326"/>
      <c r="GW543" s="497" t="e">
        <f>IF(EXACT(VLOOKUP(GP543,OFERTA_0,2,FALSE),GQ543),1,0)</f>
        <v>#N/A</v>
      </c>
      <c r="GX543" s="497" t="e">
        <f>IF(EXACT(VLOOKUP(GP543,OFERTA_0,3,FALSE),GR543),1,0)</f>
        <v>#N/A</v>
      </c>
      <c r="GY543" s="498" t="e">
        <f>IF(EXACT(VLOOKUP(GP543,OFERTA_0,4,FALSE),GS543),1,0)</f>
        <v>#N/A</v>
      </c>
      <c r="GZ543" s="498">
        <f>IF(GT543=0,0,1)</f>
        <v>0</v>
      </c>
      <c r="HA543" s="498">
        <f>IF(GU543=0,0,1)</f>
        <v>0</v>
      </c>
      <c r="HB543" s="498" t="e">
        <f>PRODUCT(GW543:HA543)</f>
        <v>#N/A</v>
      </c>
      <c r="HC543" s="504">
        <f>ROUND(GU543,0)</f>
        <v>0</v>
      </c>
      <c r="HD543" s="500">
        <f>GU543-HC543</f>
        <v>0</v>
      </c>
      <c r="HG543" s="665"/>
      <c r="HH543" s="666"/>
      <c r="HI543" s="667"/>
      <c r="HJ543" s="668"/>
      <c r="HK543" s="669"/>
      <c r="HL543" s="691"/>
      <c r="HM543" s="1326"/>
      <c r="HN543" s="497" t="e">
        <f>IF(EXACT(VLOOKUP(HG543,OFERTA_0,2,FALSE),HH543),1,0)</f>
        <v>#N/A</v>
      </c>
      <c r="HO543" s="497" t="e">
        <f>IF(EXACT(VLOOKUP(HG543,OFERTA_0,3,FALSE),HI543),1,0)</f>
        <v>#N/A</v>
      </c>
      <c r="HP543" s="498" t="e">
        <f>IF(EXACT(VLOOKUP(HG543,OFERTA_0,4,FALSE),HJ543),1,0)</f>
        <v>#N/A</v>
      </c>
      <c r="HQ543" s="498">
        <f>IF(HK543=0,0,1)</f>
        <v>0</v>
      </c>
      <c r="HR543" s="498">
        <f>IF(HL543=0,0,1)</f>
        <v>0</v>
      </c>
      <c r="HS543" s="498" t="e">
        <f>PRODUCT(HN543:HR543)</f>
        <v>#N/A</v>
      </c>
      <c r="HT543" s="504">
        <f>ROUND(HL543,0)</f>
        <v>0</v>
      </c>
      <c r="HU543" s="500">
        <f>HL543-HT543</f>
        <v>0</v>
      </c>
      <c r="HX543" s="665"/>
      <c r="HY543" s="666"/>
      <c r="HZ543" s="667"/>
      <c r="IA543" s="668"/>
      <c r="IB543" s="669"/>
      <c r="IC543" s="691"/>
      <c r="ID543" s="1326"/>
      <c r="IE543" s="497" t="e">
        <f>IF(EXACT(VLOOKUP(HX543,OFERTA_0,2,FALSE),HY543),1,0)</f>
        <v>#N/A</v>
      </c>
      <c r="IF543" s="497" t="e">
        <f>IF(EXACT(VLOOKUP(HX543,OFERTA_0,3,FALSE),HZ543),1,0)</f>
        <v>#N/A</v>
      </c>
      <c r="IG543" s="498" t="e">
        <f>IF(EXACT(VLOOKUP(HX543,OFERTA_0,4,FALSE),IA543),1,0)</f>
        <v>#N/A</v>
      </c>
      <c r="IH543" s="498">
        <f>IF(IB543=0,0,1)</f>
        <v>0</v>
      </c>
      <c r="II543" s="498">
        <f>IF(IC543=0,0,1)</f>
        <v>0</v>
      </c>
      <c r="IJ543" s="498" t="e">
        <f>PRODUCT(IE543:II543)</f>
        <v>#N/A</v>
      </c>
      <c r="IK543" s="504">
        <f>ROUND(IC543,0)</f>
        <v>0</v>
      </c>
      <c r="IL543" s="500">
        <f>IC543-IK543</f>
        <v>0</v>
      </c>
      <c r="IO543" s="665"/>
      <c r="IP543" s="666"/>
      <c r="IQ543" s="667"/>
      <c r="IR543" s="668"/>
      <c r="IS543" s="669"/>
      <c r="IT543" s="691"/>
      <c r="IU543" s="1326"/>
      <c r="IV543" s="497" t="e">
        <f>IF(EXACT(VLOOKUP(IO543,OFERTA_0,2,FALSE),IP543),1,0)</f>
        <v>#N/A</v>
      </c>
      <c r="IW543" s="497" t="e">
        <f>IF(EXACT(VLOOKUP(IO543,OFERTA_0,3,FALSE),IQ543),1,0)</f>
        <v>#N/A</v>
      </c>
      <c r="IX543" s="498" t="e">
        <f>IF(EXACT(VLOOKUP(IO543,OFERTA_0,4,FALSE),IR543),1,0)</f>
        <v>#N/A</v>
      </c>
      <c r="IY543" s="498">
        <f>IF(IS543=0,0,1)</f>
        <v>0</v>
      </c>
      <c r="IZ543" s="498">
        <f>IF(IT543=0,0,1)</f>
        <v>0</v>
      </c>
      <c r="JA543" s="498" t="e">
        <f>PRODUCT(IV543:IZ543)</f>
        <v>#N/A</v>
      </c>
      <c r="JB543" s="504">
        <f>ROUND(IT543,0)</f>
        <v>0</v>
      </c>
      <c r="JC543" s="500">
        <f>IT543-JB543</f>
        <v>0</v>
      </c>
      <c r="JF543" s="665"/>
      <c r="JG543" s="666"/>
      <c r="JH543" s="667"/>
      <c r="JI543" s="668"/>
      <c r="JJ543" s="669"/>
      <c r="JK543" s="691"/>
      <c r="JL543" s="1326"/>
      <c r="JM543" s="497" t="e">
        <f>IF(EXACT(VLOOKUP(JF543,OFERTA_0,2,FALSE),JG543),1,0)</f>
        <v>#N/A</v>
      </c>
      <c r="JN543" s="497" t="e">
        <f>IF(EXACT(VLOOKUP(JF543,OFERTA_0,3,FALSE),JH543),1,0)</f>
        <v>#N/A</v>
      </c>
      <c r="JO543" s="498" t="e">
        <f>IF(EXACT(VLOOKUP(JF543,OFERTA_0,4,FALSE),JI543),1,0)</f>
        <v>#N/A</v>
      </c>
      <c r="JP543" s="498">
        <f>IF(JJ543=0,0,1)</f>
        <v>0</v>
      </c>
      <c r="JQ543" s="498">
        <f>IF(JK543=0,0,1)</f>
        <v>0</v>
      </c>
      <c r="JR543" s="498" t="e">
        <f>PRODUCT(JM543:JQ543)</f>
        <v>#N/A</v>
      </c>
      <c r="JS543" s="504">
        <f>ROUND(JK543,0)</f>
        <v>0</v>
      </c>
      <c r="JT543" s="500">
        <f>JK543-JS543</f>
        <v>0</v>
      </c>
      <c r="JW543" s="665"/>
      <c r="JX543" s="666"/>
      <c r="JY543" s="667"/>
      <c r="JZ543" s="668"/>
      <c r="KA543" s="669"/>
      <c r="KB543" s="691"/>
      <c r="KC543" s="1326"/>
      <c r="KD543" s="497" t="e">
        <f>IF(EXACT(VLOOKUP(JW543,OFERTA_0,2,FALSE),JX543),1,0)</f>
        <v>#N/A</v>
      </c>
      <c r="KE543" s="497" t="e">
        <f>IF(EXACT(VLOOKUP(JW543,OFERTA_0,3,FALSE),JY543),1,0)</f>
        <v>#N/A</v>
      </c>
      <c r="KF543" s="498" t="e">
        <f>IF(EXACT(VLOOKUP(JW543,OFERTA_0,4,FALSE),JZ543),1,0)</f>
        <v>#N/A</v>
      </c>
      <c r="KG543" s="498">
        <f>IF(KA543=0,0,1)</f>
        <v>0</v>
      </c>
      <c r="KH543" s="498">
        <f>IF(KB543=0,0,1)</f>
        <v>0</v>
      </c>
      <c r="KI543" s="498" t="e">
        <f>PRODUCT(KD543:KH543)</f>
        <v>#N/A</v>
      </c>
      <c r="KJ543" s="504">
        <f>ROUND(KB543,0)</f>
        <v>0</v>
      </c>
      <c r="KK543" s="500">
        <f>KB543-KJ543</f>
        <v>0</v>
      </c>
      <c r="KN543" s="665"/>
      <c r="KO543" s="666"/>
      <c r="KP543" s="667"/>
      <c r="KQ543" s="668"/>
      <c r="KR543" s="669"/>
      <c r="KS543" s="691"/>
      <c r="KT543" s="1326"/>
      <c r="KU543" s="497" t="e">
        <f>IF(EXACT(VLOOKUP(KN543,OFERTA_0,2,FALSE),KO543),1,0)</f>
        <v>#N/A</v>
      </c>
      <c r="KV543" s="497" t="e">
        <f>IF(EXACT(VLOOKUP(KN543,OFERTA_0,3,FALSE),KP543),1,0)</f>
        <v>#N/A</v>
      </c>
      <c r="KW543" s="498" t="e">
        <f>IF(EXACT(VLOOKUP(KN543,OFERTA_0,4,FALSE),KQ543),1,0)</f>
        <v>#N/A</v>
      </c>
      <c r="KX543" s="498">
        <f>IF(KR543=0,0,1)</f>
        <v>0</v>
      </c>
      <c r="KY543" s="498">
        <f>IF(KS543=0,0,1)</f>
        <v>0</v>
      </c>
      <c r="KZ543" s="498" t="e">
        <f>PRODUCT(KU543:KY543)</f>
        <v>#N/A</v>
      </c>
      <c r="LA543" s="504">
        <f>ROUND(KS543,0)</f>
        <v>0</v>
      </c>
      <c r="LB543" s="500">
        <f>KS543-LA543</f>
        <v>0</v>
      </c>
      <c r="LE543" s="665"/>
      <c r="LF543" s="666"/>
      <c r="LG543" s="667"/>
      <c r="LH543" s="668"/>
      <c r="LI543" s="669"/>
      <c r="LJ543" s="691"/>
      <c r="LK543" s="1326"/>
      <c r="LL543" s="497" t="e">
        <f>IF(EXACT(VLOOKUP(LE543,OFERTA_0,2,FALSE),LF543),1,0)</f>
        <v>#N/A</v>
      </c>
      <c r="LM543" s="497" t="e">
        <f>IF(EXACT(VLOOKUP(LE543,OFERTA_0,3,FALSE),LG543),1,0)</f>
        <v>#N/A</v>
      </c>
      <c r="LN543" s="498" t="e">
        <f>IF(EXACT(VLOOKUP(LE543,OFERTA_0,4,FALSE),LH543),1,0)</f>
        <v>#N/A</v>
      </c>
      <c r="LO543" s="498">
        <f>IF(LI543=0,0,1)</f>
        <v>0</v>
      </c>
      <c r="LP543" s="498">
        <f>IF(LJ543=0,0,1)</f>
        <v>0</v>
      </c>
      <c r="LQ543" s="498" t="e">
        <f>PRODUCT(LL543:LP543)</f>
        <v>#N/A</v>
      </c>
      <c r="LR543" s="504">
        <f>ROUND(LJ543,0)</f>
        <v>0</v>
      </c>
      <c r="LS543" s="500">
        <f>LJ543-LR543</f>
        <v>0</v>
      </c>
      <c r="LV543" s="665"/>
      <c r="LW543" s="666"/>
      <c r="LX543" s="667"/>
      <c r="LY543" s="668"/>
      <c r="LZ543" s="669"/>
      <c r="MA543" s="691"/>
      <c r="MB543" s="1326"/>
      <c r="MC543" s="497" t="e">
        <f>IF(EXACT(VLOOKUP(LV543,OFERTA_0,2,FALSE),LW543),1,0)</f>
        <v>#N/A</v>
      </c>
      <c r="MD543" s="497" t="e">
        <f>IF(EXACT(VLOOKUP(LV543,OFERTA_0,3,FALSE),LX543),1,0)</f>
        <v>#N/A</v>
      </c>
      <c r="ME543" s="498" t="e">
        <f>IF(EXACT(VLOOKUP(LV543,OFERTA_0,4,FALSE),LY543),1,0)</f>
        <v>#N/A</v>
      </c>
      <c r="MF543" s="498">
        <f>IF(LZ543=0,0,1)</f>
        <v>0</v>
      </c>
      <c r="MG543" s="498">
        <f>IF(MA543=0,0,1)</f>
        <v>0</v>
      </c>
      <c r="MH543" s="498" t="e">
        <f>PRODUCT(MC543:MG543)</f>
        <v>#N/A</v>
      </c>
      <c r="MI543" s="504">
        <f>ROUND(MA543,0)</f>
        <v>0</v>
      </c>
      <c r="MJ543" s="500">
        <f>MA543-MI543</f>
        <v>0</v>
      </c>
      <c r="MM543" s="665"/>
      <c r="MN543" s="666"/>
      <c r="MO543" s="667"/>
      <c r="MP543" s="668"/>
      <c r="MQ543" s="669"/>
      <c r="MR543" s="691"/>
      <c r="MS543" s="1326"/>
      <c r="MT543" s="497" t="e">
        <f>IF(EXACT(VLOOKUP(MM543,OFERTA_0,2,FALSE),MN543),1,0)</f>
        <v>#N/A</v>
      </c>
      <c r="MU543" s="497" t="e">
        <f>IF(EXACT(VLOOKUP(MM543,OFERTA_0,3,FALSE),MO543),1,0)</f>
        <v>#N/A</v>
      </c>
      <c r="MV543" s="498" t="e">
        <f>IF(EXACT(VLOOKUP(MM543,OFERTA_0,4,FALSE),MP543),1,0)</f>
        <v>#N/A</v>
      </c>
      <c r="MW543" s="498">
        <f>IF(MQ543=0,0,1)</f>
        <v>0</v>
      </c>
      <c r="MX543" s="498">
        <f>IF(MR543=0,0,1)</f>
        <v>0</v>
      </c>
      <c r="MY543" s="498" t="e">
        <f>PRODUCT(MT543:MX543)</f>
        <v>#N/A</v>
      </c>
      <c r="MZ543" s="504">
        <f>ROUND(MR543,0)</f>
        <v>0</v>
      </c>
      <c r="NA543" s="500">
        <f>MR543-MZ543</f>
        <v>0</v>
      </c>
      <c r="ND543" s="665"/>
      <c r="NE543" s="666"/>
      <c r="NF543" s="667"/>
      <c r="NG543" s="668"/>
      <c r="NH543" s="669"/>
      <c r="NI543" s="691"/>
      <c r="NJ543" s="1326"/>
      <c r="NK543" s="497" t="e">
        <f>IF(EXACT(VLOOKUP(ND543,OFERTA_0,2,FALSE),NE543),1,0)</f>
        <v>#N/A</v>
      </c>
      <c r="NL543" s="497" t="e">
        <f>IF(EXACT(VLOOKUP(ND543,OFERTA_0,3,FALSE),NF543),1,0)</f>
        <v>#N/A</v>
      </c>
      <c r="NM543" s="498" t="e">
        <f>IF(EXACT(VLOOKUP(ND543,OFERTA_0,4,FALSE),NG543),1,0)</f>
        <v>#N/A</v>
      </c>
      <c r="NN543" s="498">
        <f>IF(NH543=0,0,1)</f>
        <v>0</v>
      </c>
      <c r="NO543" s="498">
        <f>IF(NI543=0,0,1)</f>
        <v>0</v>
      </c>
      <c r="NP543" s="498" t="e">
        <f>PRODUCT(NK543:NO543)</f>
        <v>#N/A</v>
      </c>
      <c r="NQ543" s="504">
        <f>ROUND(NI543,0)</f>
        <v>0</v>
      </c>
      <c r="NR543" s="500">
        <f>NI543-NQ543</f>
        <v>0</v>
      </c>
      <c r="NU543" s="665"/>
      <c r="NV543" s="666"/>
      <c r="NW543" s="667"/>
      <c r="NX543" s="668"/>
      <c r="NY543" s="669"/>
      <c r="NZ543" s="691"/>
      <c r="OA543" s="1326"/>
      <c r="OB543" s="497" t="e">
        <f>IF(EXACT(VLOOKUP(NU543,OFERTA_0,2,FALSE),NV543),1,0)</f>
        <v>#N/A</v>
      </c>
      <c r="OC543" s="497" t="e">
        <f>IF(EXACT(VLOOKUP(NU543,OFERTA_0,3,FALSE),NW543),1,0)</f>
        <v>#N/A</v>
      </c>
      <c r="OD543" s="498" t="e">
        <f>IF(EXACT(VLOOKUP(NU543,OFERTA_0,4,FALSE),NX543),1,0)</f>
        <v>#N/A</v>
      </c>
      <c r="OE543" s="498">
        <f>IF(NY543=0,0,1)</f>
        <v>0</v>
      </c>
      <c r="OF543" s="498">
        <f>IF(NZ543=0,0,1)</f>
        <v>0</v>
      </c>
      <c r="OG543" s="498" t="e">
        <f>PRODUCT(OB543:OF543)</f>
        <v>#N/A</v>
      </c>
      <c r="OH543" s="504">
        <f>ROUND(NZ543,0)</f>
        <v>0</v>
      </c>
      <c r="OI543" s="500">
        <f>NZ543-OH543</f>
        <v>0</v>
      </c>
      <c r="OL543" s="665"/>
      <c r="OM543" s="666"/>
      <c r="ON543" s="667"/>
      <c r="OO543" s="668"/>
      <c r="OP543" s="669"/>
      <c r="OQ543" s="691"/>
      <c r="OR543" s="1326"/>
      <c r="OS543" s="497" t="e">
        <f>IF(EXACT(VLOOKUP(OL543,OFERTA_0,2,FALSE),OM543),1,0)</f>
        <v>#N/A</v>
      </c>
      <c r="OT543" s="497" t="e">
        <f>IF(EXACT(VLOOKUP(OL543,OFERTA_0,3,FALSE),ON543),1,0)</f>
        <v>#N/A</v>
      </c>
      <c r="OU543" s="498" t="e">
        <f>IF(EXACT(VLOOKUP(OL543,OFERTA_0,4,FALSE),OO543),1,0)</f>
        <v>#N/A</v>
      </c>
      <c r="OV543" s="498">
        <f>IF(OP543=0,0,1)</f>
        <v>0</v>
      </c>
      <c r="OW543" s="498">
        <f>IF(OQ543=0,0,1)</f>
        <v>0</v>
      </c>
      <c r="OX543" s="498" t="e">
        <f>PRODUCT(OS543:OW543)</f>
        <v>#N/A</v>
      </c>
      <c r="OY543" s="504">
        <f>ROUND(OQ543,0)</f>
        <v>0</v>
      </c>
      <c r="OZ543" s="500">
        <f>OQ543-OY543</f>
        <v>0</v>
      </c>
      <c r="PC543" s="665"/>
      <c r="PD543" s="666"/>
      <c r="PE543" s="667"/>
      <c r="PF543" s="668"/>
      <c r="PG543" s="669"/>
      <c r="PH543" s="691"/>
      <c r="PI543" s="1326"/>
      <c r="PJ543" s="497" t="e">
        <f>IF(EXACT(VLOOKUP(PC543,OFERTA_0,2,FALSE),PD543),1,0)</f>
        <v>#N/A</v>
      </c>
      <c r="PK543" s="497" t="e">
        <f>IF(EXACT(VLOOKUP(PC543,OFERTA_0,3,FALSE),PE543),1,0)</f>
        <v>#N/A</v>
      </c>
      <c r="PL543" s="498" t="e">
        <f>IF(EXACT(VLOOKUP(PC543,OFERTA_0,4,FALSE),PF543),1,0)</f>
        <v>#N/A</v>
      </c>
      <c r="PM543" s="498">
        <f>IF(PG543=0,0,1)</f>
        <v>0</v>
      </c>
      <c r="PN543" s="498">
        <f>IF(PH543=0,0,1)</f>
        <v>0</v>
      </c>
      <c r="PO543" s="498" t="e">
        <f>PRODUCT(PJ543:PN543)</f>
        <v>#N/A</v>
      </c>
      <c r="PP543" s="504">
        <f>ROUND(PH543,0)</f>
        <v>0</v>
      </c>
      <c r="PQ543" s="500">
        <f>PH543-PP543</f>
        <v>0</v>
      </c>
      <c r="PT543" s="665"/>
      <c r="PU543" s="666"/>
      <c r="PV543" s="667"/>
      <c r="PW543" s="668"/>
      <c r="PX543" s="669"/>
      <c r="PY543" s="691"/>
      <c r="PZ543" s="1326"/>
      <c r="QA543" s="497" t="e">
        <f>IF(EXACT(VLOOKUP(PT543,OFERTA_0,2,FALSE),PU543),1,0)</f>
        <v>#N/A</v>
      </c>
      <c r="QB543" s="497" t="e">
        <f>IF(EXACT(VLOOKUP(PT543,OFERTA_0,3,FALSE),PV543),1,0)</f>
        <v>#N/A</v>
      </c>
      <c r="QC543" s="498" t="e">
        <f>IF(EXACT(VLOOKUP(PT543,OFERTA_0,4,FALSE),PW543),1,0)</f>
        <v>#N/A</v>
      </c>
      <c r="QD543" s="498">
        <f>IF(PX543=0,0,1)</f>
        <v>0</v>
      </c>
      <c r="QE543" s="498">
        <f>IF(PY543=0,0,1)</f>
        <v>0</v>
      </c>
      <c r="QF543" s="498" t="e">
        <f>PRODUCT(QA543:QE543)</f>
        <v>#N/A</v>
      </c>
      <c r="QG543" s="504">
        <f>ROUND(PY543,0)</f>
        <v>0</v>
      </c>
      <c r="QH543" s="500">
        <f>PY543-QG543</f>
        <v>0</v>
      </c>
      <c r="QK543" s="665"/>
      <c r="QL543" s="666"/>
      <c r="QM543" s="667"/>
      <c r="QN543" s="668"/>
      <c r="QO543" s="669"/>
      <c r="QP543" s="691"/>
      <c r="QQ543" s="1326"/>
      <c r="QR543" s="497" t="e">
        <f>IF(EXACT(VLOOKUP(QK543,OFERTA_0,2,FALSE),QL543),1,0)</f>
        <v>#N/A</v>
      </c>
      <c r="QS543" s="497" t="e">
        <f>IF(EXACT(VLOOKUP(QK543,OFERTA_0,3,FALSE),QM543),1,0)</f>
        <v>#N/A</v>
      </c>
      <c r="QT543" s="498" t="e">
        <f>IF(EXACT(VLOOKUP(QK543,OFERTA_0,4,FALSE),QN543),1,0)</f>
        <v>#N/A</v>
      </c>
      <c r="QU543" s="498">
        <f>IF(QO543=0,0,1)</f>
        <v>0</v>
      </c>
      <c r="QV543" s="498">
        <f>IF(QP543=0,0,1)</f>
        <v>0</v>
      </c>
      <c r="QW543" s="498" t="e">
        <f>PRODUCT(QR543:QV543)</f>
        <v>#N/A</v>
      </c>
      <c r="QX543" s="504">
        <f>ROUND(QP543,0)</f>
        <v>0</v>
      </c>
      <c r="QY543" s="500">
        <f>QP543-QX543</f>
        <v>0</v>
      </c>
      <c r="RB543" s="447"/>
      <c r="RC543" s="448"/>
      <c r="RD543" s="449"/>
      <c r="RE543" s="450"/>
      <c r="RF543" s="451"/>
      <c r="RG543" s="237"/>
      <c r="RH543" s="237"/>
      <c r="RI543" s="497"/>
      <c r="RJ543" s="497"/>
      <c r="RK543" s="498"/>
      <c r="RL543" s="498"/>
      <c r="RM543" s="498"/>
      <c r="RN543" s="498"/>
      <c r="RO543" s="504"/>
      <c r="RP543" s="500"/>
      <c r="RS543" s="447"/>
      <c r="RT543" s="448"/>
      <c r="RU543" s="449"/>
      <c r="RV543" s="450"/>
      <c r="RW543" s="451"/>
      <c r="RX543" s="237"/>
      <c r="RY543" s="237"/>
      <c r="RZ543" s="497"/>
      <c r="SA543" s="497"/>
      <c r="SB543" s="498"/>
      <c r="SC543" s="498"/>
      <c r="SD543" s="498"/>
      <c r="SE543" s="498"/>
      <c r="SF543" s="504"/>
      <c r="SG543" s="500"/>
      <c r="SJ543" s="447"/>
      <c r="SK543" s="448"/>
      <c r="SL543" s="449"/>
      <c r="SM543" s="450"/>
      <c r="SN543" s="451"/>
      <c r="SO543" s="237"/>
      <c r="SP543" s="237"/>
      <c r="SQ543" s="497"/>
      <c r="SR543" s="497"/>
      <c r="SS543" s="498"/>
      <c r="ST543" s="498"/>
      <c r="SU543" s="498"/>
      <c r="SV543" s="498"/>
      <c r="SW543" s="504"/>
      <c r="SX543" s="500"/>
    </row>
    <row r="544" spans="2:518" ht="17.25" hidden="1" customHeight="1" thickTop="1" thickBot="1">
      <c r="B544" s="630"/>
      <c r="C544" s="631"/>
      <c r="D544" s="632"/>
      <c r="E544" s="633"/>
      <c r="F544" s="634"/>
      <c r="G544" s="635"/>
      <c r="H544" s="644"/>
      <c r="K544" s="577"/>
      <c r="L544" s="767"/>
      <c r="M544" s="579"/>
      <c r="N544" s="580"/>
      <c r="O544" s="581"/>
      <c r="P544" s="585"/>
      <c r="Q544" s="1328"/>
      <c r="U544" s="477"/>
      <c r="V544" s="477"/>
      <c r="W544" s="477"/>
      <c r="X544" s="477"/>
      <c r="Y544" s="477"/>
      <c r="Z544" s="486"/>
      <c r="AA544" s="486"/>
      <c r="AB544" s="577"/>
      <c r="AC544" s="767"/>
      <c r="AD544" s="579"/>
      <c r="AE544" s="580"/>
      <c r="AF544" s="581"/>
      <c r="AG544" s="585"/>
      <c r="AH544" s="1328"/>
      <c r="AL544" s="477"/>
      <c r="AM544" s="477"/>
      <c r="AN544" s="477"/>
      <c r="AO544" s="477"/>
      <c r="AP544" s="477"/>
      <c r="AQ544" s="486"/>
      <c r="AR544" s="486"/>
      <c r="AS544" s="577"/>
      <c r="AT544" s="767"/>
      <c r="AU544" s="579"/>
      <c r="AV544" s="580"/>
      <c r="AW544" s="581"/>
      <c r="AX544" s="585"/>
      <c r="AY544" s="1328"/>
      <c r="BC544" s="477"/>
      <c r="BD544" s="477"/>
      <c r="BE544" s="477"/>
      <c r="BF544" s="477"/>
      <c r="BG544" s="477"/>
      <c r="BJ544" s="577"/>
      <c r="BK544" s="767"/>
      <c r="BL544" s="579"/>
      <c r="BM544" s="580"/>
      <c r="BN544" s="581"/>
      <c r="BO544" s="585"/>
      <c r="BP544" s="1328"/>
      <c r="BT544" s="477"/>
      <c r="BU544" s="477"/>
      <c r="BV544" s="477"/>
      <c r="BW544" s="477"/>
      <c r="BX544" s="477"/>
      <c r="CA544" s="577"/>
      <c r="CB544" s="767"/>
      <c r="CC544" s="579"/>
      <c r="CD544" s="580"/>
      <c r="CE544" s="581"/>
      <c r="CF544" s="585"/>
      <c r="CG544" s="1328"/>
      <c r="CK544" s="477"/>
      <c r="CL544" s="477"/>
      <c r="CM544" s="477"/>
      <c r="CN544" s="477"/>
      <c r="CO544" s="477"/>
      <c r="CR544" s="577"/>
      <c r="CS544" s="767"/>
      <c r="CT544" s="579"/>
      <c r="CU544" s="580"/>
      <c r="CV544" s="581"/>
      <c r="CW544" s="585"/>
      <c r="CX544" s="1328"/>
      <c r="DB544" s="477"/>
      <c r="DC544" s="477"/>
      <c r="DD544" s="477"/>
      <c r="DE544" s="477"/>
      <c r="DF544" s="477"/>
      <c r="DI544" s="577"/>
      <c r="DJ544" s="767"/>
      <c r="DK544" s="579"/>
      <c r="DL544" s="580"/>
      <c r="DM544" s="581"/>
      <c r="DN544" s="585"/>
      <c r="DO544" s="1328"/>
      <c r="DS544" s="477"/>
      <c r="DT544" s="477"/>
      <c r="DU544" s="477"/>
      <c r="DV544" s="477"/>
      <c r="DW544" s="477"/>
      <c r="DZ544" s="577"/>
      <c r="EA544" s="767"/>
      <c r="EB544" s="579"/>
      <c r="EC544" s="580"/>
      <c r="ED544" s="581"/>
      <c r="EE544" s="585"/>
      <c r="EF544" s="1328"/>
      <c r="EJ544" s="477"/>
      <c r="EK544" s="477"/>
      <c r="EL544" s="477"/>
      <c r="EM544" s="477"/>
      <c r="EN544" s="477"/>
      <c r="EQ544" s="665"/>
      <c r="ER544" s="666"/>
      <c r="ES544" s="667"/>
      <c r="ET544" s="668"/>
      <c r="EU544" s="669"/>
      <c r="EV544" s="691"/>
      <c r="EW544" s="1328"/>
      <c r="FA544" s="477"/>
      <c r="FB544" s="477"/>
      <c r="FC544" s="477"/>
      <c r="FD544" s="477"/>
      <c r="FE544" s="477"/>
      <c r="FH544" s="665"/>
      <c r="FI544" s="666"/>
      <c r="FJ544" s="667"/>
      <c r="FK544" s="668"/>
      <c r="FL544" s="669"/>
      <c r="FM544" s="691"/>
      <c r="FN544" s="1328"/>
      <c r="FR544" s="477"/>
      <c r="FS544" s="477"/>
      <c r="FT544" s="477"/>
      <c r="FU544" s="477"/>
      <c r="FV544" s="477"/>
      <c r="FY544" s="665"/>
      <c r="FZ544" s="666"/>
      <c r="GA544" s="667"/>
      <c r="GB544" s="668"/>
      <c r="GC544" s="669"/>
      <c r="GD544" s="691"/>
      <c r="GE544" s="1328"/>
      <c r="GI544" s="477"/>
      <c r="GJ544" s="477"/>
      <c r="GK544" s="477"/>
      <c r="GL544" s="477"/>
      <c r="GM544" s="477"/>
      <c r="GP544" s="665"/>
      <c r="GQ544" s="666"/>
      <c r="GR544" s="667"/>
      <c r="GS544" s="668"/>
      <c r="GT544" s="669"/>
      <c r="GU544" s="691"/>
      <c r="GV544" s="1328"/>
      <c r="GZ544" s="477"/>
      <c r="HA544" s="477"/>
      <c r="HB544" s="477"/>
      <c r="HC544" s="477"/>
      <c r="HD544" s="477"/>
      <c r="HG544" s="665"/>
      <c r="HH544" s="666"/>
      <c r="HI544" s="667"/>
      <c r="HJ544" s="668"/>
      <c r="HK544" s="669"/>
      <c r="HL544" s="691"/>
      <c r="HM544" s="1328"/>
      <c r="HQ544" s="477"/>
      <c r="HR544" s="477"/>
      <c r="HS544" s="477"/>
      <c r="HT544" s="477"/>
      <c r="HU544" s="477"/>
      <c r="HX544" s="665"/>
      <c r="HY544" s="666"/>
      <c r="HZ544" s="667"/>
      <c r="IA544" s="668"/>
      <c r="IB544" s="669"/>
      <c r="IC544" s="691"/>
      <c r="ID544" s="1328"/>
      <c r="IH544" s="477"/>
      <c r="II544" s="477"/>
      <c r="IJ544" s="477"/>
      <c r="IK544" s="477"/>
      <c r="IL544" s="477"/>
      <c r="IO544" s="665"/>
      <c r="IP544" s="666"/>
      <c r="IQ544" s="667"/>
      <c r="IR544" s="668"/>
      <c r="IS544" s="669"/>
      <c r="IT544" s="691"/>
      <c r="IU544" s="1328"/>
      <c r="IY544" s="477"/>
      <c r="IZ544" s="477"/>
      <c r="JA544" s="477"/>
      <c r="JB544" s="477"/>
      <c r="JC544" s="477"/>
      <c r="JF544" s="665"/>
      <c r="JG544" s="666"/>
      <c r="JH544" s="667"/>
      <c r="JI544" s="668"/>
      <c r="JJ544" s="669"/>
      <c r="JK544" s="691"/>
      <c r="JL544" s="1328"/>
      <c r="JP544" s="477"/>
      <c r="JQ544" s="477"/>
      <c r="JR544" s="477"/>
      <c r="JS544" s="477"/>
      <c r="JT544" s="477"/>
      <c r="JW544" s="665"/>
      <c r="JX544" s="666"/>
      <c r="JY544" s="667"/>
      <c r="JZ544" s="668"/>
      <c r="KA544" s="669"/>
      <c r="KB544" s="691"/>
      <c r="KC544" s="1328"/>
      <c r="KG544" s="477"/>
      <c r="KH544" s="477"/>
      <c r="KI544" s="477"/>
      <c r="KJ544" s="477"/>
      <c r="KK544" s="477"/>
      <c r="KN544" s="665"/>
      <c r="KO544" s="666"/>
      <c r="KP544" s="667"/>
      <c r="KQ544" s="668"/>
      <c r="KR544" s="669"/>
      <c r="KS544" s="691"/>
      <c r="KT544" s="1328"/>
      <c r="KX544" s="477"/>
      <c r="KY544" s="477"/>
      <c r="KZ544" s="477"/>
      <c r="LA544" s="477"/>
      <c r="LB544" s="477"/>
      <c r="LE544" s="665"/>
      <c r="LF544" s="666"/>
      <c r="LG544" s="667"/>
      <c r="LH544" s="668"/>
      <c r="LI544" s="669"/>
      <c r="LJ544" s="691"/>
      <c r="LK544" s="1328"/>
      <c r="LO544" s="477"/>
      <c r="LP544" s="477"/>
      <c r="LQ544" s="477"/>
      <c r="LR544" s="477"/>
      <c r="LS544" s="477"/>
      <c r="LV544" s="665"/>
      <c r="LW544" s="666"/>
      <c r="LX544" s="667"/>
      <c r="LY544" s="668"/>
      <c r="LZ544" s="669"/>
      <c r="MA544" s="691"/>
      <c r="MB544" s="1328"/>
      <c r="MF544" s="477"/>
      <c r="MG544" s="477"/>
      <c r="MH544" s="477"/>
      <c r="MI544" s="477"/>
      <c r="MJ544" s="477"/>
      <c r="MM544" s="665"/>
      <c r="MN544" s="666"/>
      <c r="MO544" s="667"/>
      <c r="MP544" s="668"/>
      <c r="MQ544" s="669"/>
      <c r="MR544" s="691"/>
      <c r="MS544" s="1328"/>
      <c r="MW544" s="477"/>
      <c r="MX544" s="477"/>
      <c r="MY544" s="477"/>
      <c r="MZ544" s="477"/>
      <c r="NA544" s="477"/>
      <c r="ND544" s="665"/>
      <c r="NE544" s="666"/>
      <c r="NF544" s="667"/>
      <c r="NG544" s="668"/>
      <c r="NH544" s="669"/>
      <c r="NI544" s="691"/>
      <c r="NJ544" s="1328"/>
      <c r="NN544" s="477"/>
      <c r="NO544" s="477"/>
      <c r="NP544" s="477"/>
      <c r="NQ544" s="477"/>
      <c r="NR544" s="477"/>
      <c r="NU544" s="665"/>
      <c r="NV544" s="666"/>
      <c r="NW544" s="667"/>
      <c r="NX544" s="668"/>
      <c r="NY544" s="669"/>
      <c r="NZ544" s="691"/>
      <c r="OA544" s="1328"/>
      <c r="OE544" s="477"/>
      <c r="OF544" s="477"/>
      <c r="OG544" s="477"/>
      <c r="OH544" s="477"/>
      <c r="OI544" s="477"/>
      <c r="OL544" s="665"/>
      <c r="OM544" s="666"/>
      <c r="ON544" s="667"/>
      <c r="OO544" s="668"/>
      <c r="OP544" s="669"/>
      <c r="OQ544" s="691"/>
      <c r="OR544" s="1328"/>
      <c r="OV544" s="477"/>
      <c r="OW544" s="477"/>
      <c r="OX544" s="477"/>
      <c r="OY544" s="477"/>
      <c r="OZ544" s="477"/>
      <c r="PC544" s="665"/>
      <c r="PD544" s="666"/>
      <c r="PE544" s="667"/>
      <c r="PF544" s="668"/>
      <c r="PG544" s="669"/>
      <c r="PH544" s="691"/>
      <c r="PI544" s="1328"/>
      <c r="PM544" s="477"/>
      <c r="PN544" s="477"/>
      <c r="PO544" s="477"/>
      <c r="PP544" s="477"/>
      <c r="PQ544" s="477"/>
      <c r="PT544" s="665"/>
      <c r="PU544" s="666"/>
      <c r="PV544" s="667"/>
      <c r="PW544" s="668"/>
      <c r="PX544" s="669"/>
      <c r="PY544" s="691"/>
      <c r="PZ544" s="1328"/>
      <c r="QD544" s="477"/>
      <c r="QE544" s="477"/>
      <c r="QF544" s="477"/>
      <c r="QG544" s="477"/>
      <c r="QH544" s="477"/>
      <c r="QK544" s="665"/>
      <c r="QL544" s="666"/>
      <c r="QM544" s="667"/>
      <c r="QN544" s="668"/>
      <c r="QO544" s="669"/>
      <c r="QP544" s="691"/>
      <c r="QQ544" s="1328"/>
      <c r="QU544" s="477"/>
      <c r="QV544" s="477"/>
      <c r="QW544" s="477"/>
      <c r="QX544" s="477"/>
      <c r="QY544" s="477"/>
      <c r="RB544" s="1352"/>
      <c r="RC544" s="1353"/>
      <c r="RD544" s="1353"/>
      <c r="RE544" s="1354"/>
      <c r="RF544" s="452"/>
      <c r="RG544" s="281"/>
      <c r="RH544" s="281"/>
      <c r="RI544" s="478"/>
      <c r="RJ544" s="478"/>
      <c r="RK544" s="478"/>
      <c r="RS544" s="1352"/>
      <c r="RT544" s="1353"/>
      <c r="RU544" s="1353"/>
      <c r="RV544" s="1354"/>
      <c r="RW544" s="452"/>
      <c r="RX544" s="281"/>
      <c r="RY544" s="281"/>
      <c r="RZ544" s="478"/>
      <c r="SA544" s="478"/>
      <c r="SB544" s="478"/>
      <c r="SJ544" s="1352"/>
      <c r="SK544" s="1353"/>
      <c r="SL544" s="1353"/>
      <c r="SM544" s="1354"/>
      <c r="SN544" s="452"/>
      <c r="SO544" s="281"/>
      <c r="SP544" s="281"/>
      <c r="SQ544" s="478"/>
      <c r="SR544" s="478"/>
      <c r="SS544" s="478"/>
    </row>
    <row r="545" spans="1:518" ht="23.25" customHeight="1" thickTop="1" thickBot="1">
      <c r="B545" s="1332" t="s">
        <v>307</v>
      </c>
      <c r="C545" s="1333"/>
      <c r="D545" s="1333"/>
      <c r="E545" s="1333"/>
      <c r="F545" s="636"/>
      <c r="G545" s="637">
        <f>G13+G151+G212+G241+G250+G294+G379</f>
        <v>0</v>
      </c>
      <c r="H545" s="638">
        <f>H13+H151+H212+H241+H250+H294+H379</f>
        <v>0</v>
      </c>
      <c r="K545" s="1329" t="s">
        <v>322</v>
      </c>
      <c r="L545" s="1330"/>
      <c r="M545" s="1330"/>
      <c r="N545" s="1331"/>
      <c r="O545" s="761"/>
      <c r="P545" s="762">
        <f>+Q165+Q146+Q125+Q96+Q60</f>
        <v>143473038</v>
      </c>
      <c r="Q545" s="763"/>
      <c r="U545" s="477"/>
      <c r="V545" s="477"/>
      <c r="W545" s="477"/>
      <c r="X545" s="477"/>
      <c r="Y545" s="477"/>
      <c r="Z545" s="486"/>
      <c r="AA545" s="486"/>
      <c r="AB545" s="1329" t="s">
        <v>322</v>
      </c>
      <c r="AC545" s="1330"/>
      <c r="AD545" s="1330"/>
      <c r="AE545" s="1331"/>
      <c r="AF545" s="761"/>
      <c r="AG545" s="762">
        <f>+AH165+AH146+AH125+AH96+AH60</f>
        <v>144480860</v>
      </c>
      <c r="AH545" s="763"/>
      <c r="AL545" s="477"/>
      <c r="AM545" s="477"/>
      <c r="AN545" s="477"/>
      <c r="AO545" s="477"/>
      <c r="AP545" s="477"/>
      <c r="AQ545" s="486"/>
      <c r="AR545" s="486"/>
      <c r="AS545" s="1329" t="s">
        <v>322</v>
      </c>
      <c r="AT545" s="1330"/>
      <c r="AU545" s="1330"/>
      <c r="AV545" s="1331"/>
      <c r="AW545" s="761"/>
      <c r="AX545" s="762">
        <f>+AY165+AY146+AY125+AY96+AY60</f>
        <v>143817991</v>
      </c>
      <c r="AY545" s="763"/>
      <c r="BC545" s="477"/>
      <c r="BD545" s="477"/>
      <c r="BE545" s="477"/>
      <c r="BF545" s="477"/>
      <c r="BG545" s="477"/>
      <c r="BJ545" s="1329" t="s">
        <v>322</v>
      </c>
      <c r="BK545" s="1330"/>
      <c r="BL545" s="1330"/>
      <c r="BM545" s="1331"/>
      <c r="BN545" s="761"/>
      <c r="BO545" s="762">
        <f>+BP165+BP146+BP125+BP96+BP60</f>
        <v>146740484</v>
      </c>
      <c r="BP545" s="763"/>
      <c r="BT545" s="477"/>
      <c r="BU545" s="477"/>
      <c r="BV545" s="477"/>
      <c r="BW545" s="477"/>
      <c r="BX545" s="477"/>
      <c r="CA545" s="1329" t="s">
        <v>322</v>
      </c>
      <c r="CB545" s="1330"/>
      <c r="CC545" s="1330"/>
      <c r="CD545" s="1331"/>
      <c r="CE545" s="761"/>
      <c r="CF545" s="762">
        <f>+CG165+CG146+CG125+CG96+CG60</f>
        <v>144951111</v>
      </c>
      <c r="CG545" s="763"/>
      <c r="CK545" s="477"/>
      <c r="CL545" s="477"/>
      <c r="CM545" s="477"/>
      <c r="CN545" s="477"/>
      <c r="CO545" s="477"/>
      <c r="CR545" s="1329" t="s">
        <v>322</v>
      </c>
      <c r="CS545" s="1330"/>
      <c r="CT545" s="1330"/>
      <c r="CU545" s="1331"/>
      <c r="CV545" s="761"/>
      <c r="CW545" s="762">
        <f>+CX165+CX146+CX125+CX96+CX60</f>
        <v>144746330</v>
      </c>
      <c r="CX545" s="763"/>
      <c r="DB545" s="477"/>
      <c r="DC545" s="477"/>
      <c r="DD545" s="477"/>
      <c r="DE545" s="477"/>
      <c r="DF545" s="477"/>
      <c r="DI545" s="1329" t="s">
        <v>322</v>
      </c>
      <c r="DJ545" s="1330"/>
      <c r="DK545" s="1330"/>
      <c r="DL545" s="1331"/>
      <c r="DM545" s="761"/>
      <c r="DN545" s="762">
        <f>+DO165+DO146+DO125+DO96+DO60</f>
        <v>145544700</v>
      </c>
      <c r="DO545" s="763"/>
      <c r="DS545" s="477"/>
      <c r="DT545" s="477"/>
      <c r="DU545" s="477"/>
      <c r="DV545" s="477"/>
      <c r="DW545" s="477"/>
      <c r="DZ545" s="1329" t="s">
        <v>322</v>
      </c>
      <c r="EA545" s="1330"/>
      <c r="EB545" s="1330"/>
      <c r="EC545" s="1331"/>
      <c r="ED545" s="761"/>
      <c r="EE545" s="762">
        <f>+EF165+EF146+EF125+EF96+EF60</f>
        <v>144870989</v>
      </c>
      <c r="EF545" s="763"/>
      <c r="EJ545" s="477"/>
      <c r="EK545" s="477"/>
      <c r="EL545" s="477"/>
      <c r="EM545" s="477"/>
      <c r="EN545" s="477"/>
      <c r="EQ545" s="1329" t="s">
        <v>322</v>
      </c>
      <c r="ER545" s="1330"/>
      <c r="ES545" s="1330"/>
      <c r="ET545" s="1331"/>
      <c r="EU545" s="761"/>
      <c r="EV545" s="762">
        <f>EV13+EV151+EV212+EV241+EV250+EV294+EV379</f>
        <v>0</v>
      </c>
      <c r="EW545" s="763">
        <f>EW13+EW151+EW212+EW241+EW250+EW294+EW379</f>
        <v>0</v>
      </c>
      <c r="FA545" s="477"/>
      <c r="FB545" s="477"/>
      <c r="FC545" s="477"/>
      <c r="FD545" s="477"/>
      <c r="FE545" s="477"/>
      <c r="FH545" s="1329" t="s">
        <v>322</v>
      </c>
      <c r="FI545" s="1330"/>
      <c r="FJ545" s="1330"/>
      <c r="FK545" s="1331"/>
      <c r="FL545" s="761"/>
      <c r="FM545" s="762">
        <f>FM13+FM151+FM212+FM241+FM250+FM294+FM379</f>
        <v>0</v>
      </c>
      <c r="FN545" s="763">
        <f>FN13+FN151+FN212+FN241+FN250+FN294+FN379</f>
        <v>0</v>
      </c>
      <c r="FR545" s="477"/>
      <c r="FS545" s="477"/>
      <c r="FT545" s="477"/>
      <c r="FU545" s="477"/>
      <c r="FV545" s="477"/>
      <c r="FY545" s="1329" t="s">
        <v>322</v>
      </c>
      <c r="FZ545" s="1330"/>
      <c r="GA545" s="1330"/>
      <c r="GB545" s="1331"/>
      <c r="GC545" s="761"/>
      <c r="GD545" s="762">
        <f>GD13+GD151+GD212+GD241+GD250+GD294+GD379</f>
        <v>0</v>
      </c>
      <c r="GE545" s="763">
        <f>GE13+GE151+GE212+GE241+GE250+GE294+GE379</f>
        <v>0</v>
      </c>
      <c r="GI545" s="477"/>
      <c r="GJ545" s="477"/>
      <c r="GK545" s="477"/>
      <c r="GL545" s="477"/>
      <c r="GM545" s="477"/>
      <c r="GP545" s="1329" t="s">
        <v>322</v>
      </c>
      <c r="GQ545" s="1330"/>
      <c r="GR545" s="1330"/>
      <c r="GS545" s="1331"/>
      <c r="GT545" s="761"/>
      <c r="GU545" s="762">
        <f>GU13+GU151+GU212+GU241+GU250+GU294+GU379</f>
        <v>0</v>
      </c>
      <c r="GV545" s="763">
        <f>GV13+GV151+GV212+GV241+GV250+GV294+GV379</f>
        <v>0</v>
      </c>
      <c r="GZ545" s="477"/>
      <c r="HA545" s="477"/>
      <c r="HB545" s="477"/>
      <c r="HC545" s="477"/>
      <c r="HD545" s="477"/>
      <c r="HG545" s="1329" t="s">
        <v>322</v>
      </c>
      <c r="HH545" s="1330"/>
      <c r="HI545" s="1330"/>
      <c r="HJ545" s="1331"/>
      <c r="HK545" s="761"/>
      <c r="HL545" s="762">
        <f>HL13+HL151+HL212+HL241+HL250+HL294+HL379</f>
        <v>0</v>
      </c>
      <c r="HM545" s="763">
        <f>HM13+HM151+HM212+HM241+HM250+HM294+HM379</f>
        <v>0</v>
      </c>
      <c r="HQ545" s="477"/>
      <c r="HR545" s="477"/>
      <c r="HS545" s="477"/>
      <c r="HT545" s="477"/>
      <c r="HU545" s="477"/>
      <c r="HX545" s="1329" t="s">
        <v>322</v>
      </c>
      <c r="HY545" s="1330"/>
      <c r="HZ545" s="1330"/>
      <c r="IA545" s="1331"/>
      <c r="IB545" s="761"/>
      <c r="IC545" s="762">
        <f>IC13+IC151+IC212+IC241+IC250+IC294+IC379</f>
        <v>0</v>
      </c>
      <c r="ID545" s="763">
        <f>ID13+ID151+ID212+ID241+ID250+ID294+ID379</f>
        <v>0</v>
      </c>
      <c r="IH545" s="477"/>
      <c r="II545" s="477"/>
      <c r="IJ545" s="477"/>
      <c r="IK545" s="477"/>
      <c r="IL545" s="477"/>
      <c r="IO545" s="1329" t="s">
        <v>322</v>
      </c>
      <c r="IP545" s="1330"/>
      <c r="IQ545" s="1330"/>
      <c r="IR545" s="1331"/>
      <c r="IS545" s="761"/>
      <c r="IT545" s="762">
        <f>IT13+IT151+IT212+IT241+IT250+IT294+IT379</f>
        <v>0</v>
      </c>
      <c r="IU545" s="763">
        <f>IU13+IU151+IU212+IU241+IU250+IU294+IU379</f>
        <v>0</v>
      </c>
      <c r="IY545" s="477"/>
      <c r="IZ545" s="477"/>
      <c r="JA545" s="477"/>
      <c r="JB545" s="477"/>
      <c r="JC545" s="477"/>
      <c r="JF545" s="1329" t="s">
        <v>322</v>
      </c>
      <c r="JG545" s="1330"/>
      <c r="JH545" s="1330"/>
      <c r="JI545" s="1331"/>
      <c r="JJ545" s="761"/>
      <c r="JK545" s="762">
        <f>JK13+JK151+JK212+JK241+JK250+JK294+JK379</f>
        <v>0</v>
      </c>
      <c r="JL545" s="763">
        <f>JL13+JL151+JL212+JL241+JL250+JL294+JL379</f>
        <v>0</v>
      </c>
      <c r="JP545" s="477"/>
      <c r="JQ545" s="477"/>
      <c r="JR545" s="477"/>
      <c r="JS545" s="477"/>
      <c r="JT545" s="477"/>
      <c r="JW545" s="1329" t="s">
        <v>322</v>
      </c>
      <c r="JX545" s="1330"/>
      <c r="JY545" s="1330"/>
      <c r="JZ545" s="1331"/>
      <c r="KA545" s="761"/>
      <c r="KB545" s="762">
        <f>KB13+KB151+KB212+KB241+KB250+KB294+KB379</f>
        <v>0</v>
      </c>
      <c r="KC545" s="763">
        <f>KC13+KC151+KC212+KC241+KC250+KC294+KC379</f>
        <v>0</v>
      </c>
      <c r="KG545" s="477"/>
      <c r="KH545" s="477"/>
      <c r="KI545" s="477"/>
      <c r="KJ545" s="477"/>
      <c r="KK545" s="477"/>
      <c r="KN545" s="1329" t="s">
        <v>322</v>
      </c>
      <c r="KO545" s="1330"/>
      <c r="KP545" s="1330"/>
      <c r="KQ545" s="1331"/>
      <c r="KR545" s="761"/>
      <c r="KS545" s="762">
        <f>KS13+KS151+KS212+KS241+KS250+KS294+KS379</f>
        <v>0</v>
      </c>
      <c r="KT545" s="763">
        <f>KT13+KT151+KT212+KT241+KT250+KT294+KT379</f>
        <v>0</v>
      </c>
      <c r="KX545" s="477"/>
      <c r="KY545" s="477"/>
      <c r="KZ545" s="477"/>
      <c r="LA545" s="477"/>
      <c r="LB545" s="477"/>
      <c r="LE545" s="1329" t="s">
        <v>322</v>
      </c>
      <c r="LF545" s="1330"/>
      <c r="LG545" s="1330"/>
      <c r="LH545" s="1331"/>
      <c r="LI545" s="761"/>
      <c r="LJ545" s="762">
        <f>LJ13+LJ151+LJ212+LJ241+LJ250+LJ294+LJ379</f>
        <v>0</v>
      </c>
      <c r="LK545" s="763">
        <f>LK13+LK151+LK212+LK241+LK250+LK294+LK379</f>
        <v>0</v>
      </c>
      <c r="LO545" s="477"/>
      <c r="LP545" s="477"/>
      <c r="LQ545" s="477"/>
      <c r="LR545" s="477"/>
      <c r="LS545" s="477"/>
      <c r="LV545" s="1329" t="s">
        <v>322</v>
      </c>
      <c r="LW545" s="1330"/>
      <c r="LX545" s="1330"/>
      <c r="LY545" s="1331"/>
      <c r="LZ545" s="761"/>
      <c r="MA545" s="762">
        <f>MA13+MA151+MA212+MA241+MA250+MA294+MA379</f>
        <v>0</v>
      </c>
      <c r="MB545" s="763">
        <f>MB13+MB151+MB212+MB241+MB250+MB294+MB379</f>
        <v>0</v>
      </c>
      <c r="MF545" s="477"/>
      <c r="MG545" s="477"/>
      <c r="MH545" s="477"/>
      <c r="MI545" s="477"/>
      <c r="MJ545" s="477"/>
      <c r="MM545" s="1329" t="s">
        <v>322</v>
      </c>
      <c r="MN545" s="1330"/>
      <c r="MO545" s="1330"/>
      <c r="MP545" s="1331"/>
      <c r="MQ545" s="761"/>
      <c r="MR545" s="762">
        <f>MR13+MR151+MR212+MR241+MR250+MR294+MR379</f>
        <v>0</v>
      </c>
      <c r="MS545" s="763">
        <f>MS13+MS151+MS212+MS241+MS250+MS294+MS379</f>
        <v>0</v>
      </c>
      <c r="MW545" s="477"/>
      <c r="MX545" s="477"/>
      <c r="MY545" s="477"/>
      <c r="MZ545" s="477"/>
      <c r="NA545" s="477"/>
      <c r="ND545" s="1329" t="s">
        <v>322</v>
      </c>
      <c r="NE545" s="1330"/>
      <c r="NF545" s="1330"/>
      <c r="NG545" s="1331"/>
      <c r="NH545" s="761"/>
      <c r="NI545" s="762">
        <f>NI13+NI151+NI212+NI241+NI250+NI294+NI379</f>
        <v>0</v>
      </c>
      <c r="NJ545" s="763">
        <f>NJ13+NJ151+NJ212+NJ241+NJ250+NJ294+NJ379</f>
        <v>0</v>
      </c>
      <c r="NN545" s="477"/>
      <c r="NO545" s="477"/>
      <c r="NP545" s="477"/>
      <c r="NQ545" s="477"/>
      <c r="NR545" s="477"/>
      <c r="NU545" s="1329" t="s">
        <v>322</v>
      </c>
      <c r="NV545" s="1330"/>
      <c r="NW545" s="1330"/>
      <c r="NX545" s="1331"/>
      <c r="NY545" s="761"/>
      <c r="NZ545" s="762">
        <f>NZ13+NZ151+NZ212+NZ241+NZ250+NZ294+NZ379</f>
        <v>0</v>
      </c>
      <c r="OA545" s="763">
        <f>OA13+OA151+OA212+OA241+OA250+OA294+OA379</f>
        <v>0</v>
      </c>
      <c r="OE545" s="477"/>
      <c r="OF545" s="477"/>
      <c r="OG545" s="477"/>
      <c r="OH545" s="477"/>
      <c r="OI545" s="477"/>
      <c r="OL545" s="1329" t="s">
        <v>322</v>
      </c>
      <c r="OM545" s="1330"/>
      <c r="ON545" s="1330"/>
      <c r="OO545" s="1331"/>
      <c r="OP545" s="761"/>
      <c r="OQ545" s="762">
        <f>OQ13+OQ151+OQ212+OQ241+OQ250+OQ294+OQ379</f>
        <v>0</v>
      </c>
      <c r="OR545" s="763">
        <f>OR13+OR151+OR212+OR241+OR250+OR294+OR379</f>
        <v>0</v>
      </c>
      <c r="OV545" s="477"/>
      <c r="OW545" s="477"/>
      <c r="OX545" s="477"/>
      <c r="OY545" s="477"/>
      <c r="OZ545" s="477"/>
      <c r="PC545" s="1329" t="s">
        <v>322</v>
      </c>
      <c r="PD545" s="1330"/>
      <c r="PE545" s="1330"/>
      <c r="PF545" s="1331"/>
      <c r="PG545" s="761"/>
      <c r="PH545" s="762">
        <f>PH13+PH151+PH212+PH241+PH250+PH294+PH379</f>
        <v>0</v>
      </c>
      <c r="PI545" s="763">
        <f>PI13+PI151+PI212+PI241+PI250+PI294+PI379</f>
        <v>0</v>
      </c>
      <c r="PM545" s="477"/>
      <c r="PN545" s="477"/>
      <c r="PO545" s="477"/>
      <c r="PP545" s="477"/>
      <c r="PQ545" s="477"/>
      <c r="PT545" s="1329" t="s">
        <v>322</v>
      </c>
      <c r="PU545" s="1330"/>
      <c r="PV545" s="1330"/>
      <c r="PW545" s="1331"/>
      <c r="PX545" s="761"/>
      <c r="PY545" s="762">
        <f>PY13+PY151+PY212+PY241+PY250+PY294+PY379</f>
        <v>0</v>
      </c>
      <c r="PZ545" s="763">
        <f>PZ13+PZ151+PZ212+PZ241+PZ250+PZ294+PZ379</f>
        <v>0</v>
      </c>
      <c r="QD545" s="477"/>
      <c r="QE545" s="477"/>
      <c r="QF545" s="477"/>
      <c r="QG545" s="477"/>
      <c r="QH545" s="477"/>
      <c r="QK545" s="1329" t="s">
        <v>322</v>
      </c>
      <c r="QL545" s="1330"/>
      <c r="QM545" s="1330"/>
      <c r="QN545" s="1331"/>
      <c r="QO545" s="761"/>
      <c r="QP545" s="762">
        <f>QP13+QP151+QP212+QP241+QP250+QP294+QP379</f>
        <v>0</v>
      </c>
      <c r="QQ545" s="763">
        <f>QQ13+QQ151+QQ212+QQ241+QQ250+QQ294+QQ379</f>
        <v>0</v>
      </c>
      <c r="QU545" s="477"/>
      <c r="QV545" s="477"/>
      <c r="QW545" s="477"/>
      <c r="QX545" s="477"/>
      <c r="QY545" s="477"/>
      <c r="RB545" s="453"/>
      <c r="RC545" s="454"/>
      <c r="RD545" s="454"/>
      <c r="RE545" s="455"/>
      <c r="RF545" s="456"/>
      <c r="RG545" s="299"/>
      <c r="RH545" s="300"/>
      <c r="RI545" s="478"/>
      <c r="RJ545" s="478"/>
      <c r="RK545" s="478"/>
      <c r="RS545" s="453"/>
      <c r="RT545" s="454"/>
      <c r="RU545" s="454"/>
      <c r="RV545" s="455"/>
      <c r="RW545" s="456"/>
      <c r="RX545" s="299"/>
      <c r="RY545" s="300"/>
      <c r="RZ545" s="478"/>
      <c r="SA545" s="478"/>
      <c r="SB545" s="478"/>
      <c r="SJ545" s="453"/>
      <c r="SK545" s="454"/>
      <c r="SL545" s="454"/>
      <c r="SM545" s="455"/>
      <c r="SN545" s="456"/>
      <c r="SO545" s="299"/>
      <c r="SP545" s="300"/>
      <c r="SQ545" s="478"/>
      <c r="SR545" s="478"/>
      <c r="SS545" s="478"/>
    </row>
    <row r="546" spans="1:518" ht="25.5" customHeight="1">
      <c r="B546" s="1332" t="s">
        <v>157</v>
      </c>
      <c r="C546" s="1333"/>
      <c r="D546" s="1333"/>
      <c r="E546" s="1333"/>
      <c r="F546" s="625"/>
      <c r="G546" s="626">
        <f>F546*G545</f>
        <v>0</v>
      </c>
      <c r="H546" s="639"/>
      <c r="K546" s="1332" t="s">
        <v>157</v>
      </c>
      <c r="L546" s="1333"/>
      <c r="M546" s="1333"/>
      <c r="N546" s="1333"/>
      <c r="O546" s="1019">
        <v>0.1</v>
      </c>
      <c r="P546" s="626">
        <f>O546*P545</f>
        <v>14347303.800000001</v>
      </c>
      <c r="Q546" s="639"/>
      <c r="U546" s="477"/>
      <c r="V546" s="477"/>
      <c r="W546" s="477"/>
      <c r="X546" s="477"/>
      <c r="Y546" s="477"/>
      <c r="Z546" s="486"/>
      <c r="AA546" s="486"/>
      <c r="AB546" s="1332" t="s">
        <v>157</v>
      </c>
      <c r="AC546" s="1333"/>
      <c r="AD546" s="1333"/>
      <c r="AE546" s="1333"/>
      <c r="AF546" s="1019">
        <v>9.9500000000000005E-2</v>
      </c>
      <c r="AG546" s="626">
        <f>AF546*AG545</f>
        <v>14375845.57</v>
      </c>
      <c r="AH546" s="639"/>
      <c r="AL546" s="477"/>
      <c r="AM546" s="477"/>
      <c r="AN546" s="477"/>
      <c r="AO546" s="477"/>
      <c r="AP546" s="477"/>
      <c r="AQ546" s="486"/>
      <c r="AR546" s="486"/>
      <c r="AS546" s="1332" t="s">
        <v>157</v>
      </c>
      <c r="AT546" s="1333"/>
      <c r="AU546" s="1333"/>
      <c r="AV546" s="1333"/>
      <c r="AW546" s="1019">
        <v>0.12</v>
      </c>
      <c r="AX546" s="626">
        <f>AW546*AX545</f>
        <v>17258158.919999998</v>
      </c>
      <c r="AY546" s="639"/>
      <c r="BC546" s="477"/>
      <c r="BD546" s="477"/>
      <c r="BE546" s="477"/>
      <c r="BF546" s="477"/>
      <c r="BG546" s="477"/>
      <c r="BJ546" s="1332" t="s">
        <v>157</v>
      </c>
      <c r="BK546" s="1333"/>
      <c r="BL546" s="1333"/>
      <c r="BM546" s="1333"/>
      <c r="BN546" s="1019">
        <v>0.1</v>
      </c>
      <c r="BO546" s="626">
        <f>BN546*BO545</f>
        <v>14674048.4</v>
      </c>
      <c r="BP546" s="639"/>
      <c r="BT546" s="477"/>
      <c r="BU546" s="477"/>
      <c r="BV546" s="477"/>
      <c r="BW546" s="477"/>
      <c r="BX546" s="477"/>
      <c r="CA546" s="1332" t="s">
        <v>157</v>
      </c>
      <c r="CB546" s="1333"/>
      <c r="CC546" s="1333"/>
      <c r="CD546" s="1333"/>
      <c r="CE546" s="1019">
        <v>0.121</v>
      </c>
      <c r="CF546" s="626">
        <f>CE546*CF545</f>
        <v>17539084.430999998</v>
      </c>
      <c r="CG546" s="639"/>
      <c r="CK546" s="477"/>
      <c r="CL546" s="477"/>
      <c r="CM546" s="477"/>
      <c r="CN546" s="477"/>
      <c r="CO546" s="477"/>
      <c r="CR546" s="1332" t="s">
        <v>157</v>
      </c>
      <c r="CS546" s="1333"/>
      <c r="CT546" s="1333"/>
      <c r="CU546" s="1333"/>
      <c r="CV546" s="1019">
        <v>0.12</v>
      </c>
      <c r="CW546" s="626">
        <f>CV546*CW545</f>
        <v>17369559.599999998</v>
      </c>
      <c r="CX546" s="639"/>
      <c r="DB546" s="477"/>
      <c r="DC546" s="477"/>
      <c r="DD546" s="477"/>
      <c r="DE546" s="477"/>
      <c r="DF546" s="477"/>
      <c r="DI546" s="1332" t="s">
        <v>157</v>
      </c>
      <c r="DJ546" s="1333"/>
      <c r="DK546" s="1333"/>
      <c r="DL546" s="1333"/>
      <c r="DM546" s="1019">
        <v>0.1</v>
      </c>
      <c r="DN546" s="626">
        <f>DM546*DN545</f>
        <v>14554470</v>
      </c>
      <c r="DO546" s="639"/>
      <c r="DS546" s="477"/>
      <c r="DT546" s="477"/>
      <c r="DU546" s="477"/>
      <c r="DV546" s="477"/>
      <c r="DW546" s="477"/>
      <c r="DZ546" s="1332" t="s">
        <v>157</v>
      </c>
      <c r="EA546" s="1333"/>
      <c r="EB546" s="1333"/>
      <c r="EC546" s="1333"/>
      <c r="ED546" s="1019">
        <v>0.1205</v>
      </c>
      <c r="EE546" s="626">
        <f>ED546*EE545</f>
        <v>17456954.1745</v>
      </c>
      <c r="EF546" s="639"/>
      <c r="EJ546" s="477"/>
      <c r="EK546" s="477"/>
      <c r="EL546" s="477"/>
      <c r="EM546" s="477"/>
      <c r="EN546" s="477"/>
      <c r="EQ546" s="1332" t="s">
        <v>157</v>
      </c>
      <c r="ER546" s="1333"/>
      <c r="ES546" s="1333"/>
      <c r="ET546" s="1333"/>
      <c r="EU546" s="625"/>
      <c r="EV546" s="626">
        <f>EU546*EV545</f>
        <v>0</v>
      </c>
      <c r="EW546" s="639"/>
      <c r="FA546" s="477"/>
      <c r="FB546" s="477"/>
      <c r="FC546" s="477"/>
      <c r="FD546" s="477"/>
      <c r="FE546" s="477"/>
      <c r="FH546" s="1332" t="s">
        <v>157</v>
      </c>
      <c r="FI546" s="1333"/>
      <c r="FJ546" s="1333"/>
      <c r="FK546" s="1333"/>
      <c r="FL546" s="625"/>
      <c r="FM546" s="626">
        <f>FL546*FM545</f>
        <v>0</v>
      </c>
      <c r="FN546" s="639"/>
      <c r="FR546" s="477"/>
      <c r="FS546" s="477"/>
      <c r="FT546" s="477"/>
      <c r="FU546" s="477"/>
      <c r="FV546" s="477"/>
      <c r="FY546" s="1332" t="s">
        <v>157</v>
      </c>
      <c r="FZ546" s="1333"/>
      <c r="GA546" s="1333"/>
      <c r="GB546" s="1333"/>
      <c r="GC546" s="625"/>
      <c r="GD546" s="626">
        <f>GC546*GD545</f>
        <v>0</v>
      </c>
      <c r="GE546" s="639"/>
      <c r="GI546" s="477"/>
      <c r="GJ546" s="477"/>
      <c r="GK546" s="477"/>
      <c r="GL546" s="477"/>
      <c r="GM546" s="477"/>
      <c r="GP546" s="1332" t="s">
        <v>157</v>
      </c>
      <c r="GQ546" s="1333"/>
      <c r="GR546" s="1333"/>
      <c r="GS546" s="1333"/>
      <c r="GT546" s="625"/>
      <c r="GU546" s="626">
        <f>GT546*GU545</f>
        <v>0</v>
      </c>
      <c r="GV546" s="639"/>
      <c r="GZ546" s="477"/>
      <c r="HA546" s="477"/>
      <c r="HB546" s="477"/>
      <c r="HC546" s="477"/>
      <c r="HD546" s="477"/>
      <c r="HG546" s="1332" t="s">
        <v>157</v>
      </c>
      <c r="HH546" s="1333"/>
      <c r="HI546" s="1333"/>
      <c r="HJ546" s="1333"/>
      <c r="HK546" s="625"/>
      <c r="HL546" s="626">
        <f>HK546*HL545</f>
        <v>0</v>
      </c>
      <c r="HM546" s="639"/>
      <c r="HQ546" s="477"/>
      <c r="HR546" s="477"/>
      <c r="HS546" s="477"/>
      <c r="HT546" s="477"/>
      <c r="HU546" s="477"/>
      <c r="HX546" s="1332" t="s">
        <v>157</v>
      </c>
      <c r="HY546" s="1333"/>
      <c r="HZ546" s="1333"/>
      <c r="IA546" s="1333"/>
      <c r="IB546" s="625"/>
      <c r="IC546" s="626">
        <f>IB546*IC545</f>
        <v>0</v>
      </c>
      <c r="ID546" s="639"/>
      <c r="IH546" s="477"/>
      <c r="II546" s="477"/>
      <c r="IJ546" s="477"/>
      <c r="IK546" s="477"/>
      <c r="IL546" s="477"/>
      <c r="IO546" s="1332" t="s">
        <v>157</v>
      </c>
      <c r="IP546" s="1333"/>
      <c r="IQ546" s="1333"/>
      <c r="IR546" s="1333"/>
      <c r="IS546" s="625"/>
      <c r="IT546" s="626">
        <f>IS546*IT545</f>
        <v>0</v>
      </c>
      <c r="IU546" s="639"/>
      <c r="IY546" s="477"/>
      <c r="IZ546" s="477"/>
      <c r="JA546" s="477"/>
      <c r="JB546" s="477"/>
      <c r="JC546" s="477"/>
      <c r="JF546" s="1332" t="s">
        <v>157</v>
      </c>
      <c r="JG546" s="1333"/>
      <c r="JH546" s="1333"/>
      <c r="JI546" s="1333"/>
      <c r="JJ546" s="625"/>
      <c r="JK546" s="626">
        <f>JJ546*JK545</f>
        <v>0</v>
      </c>
      <c r="JL546" s="639"/>
      <c r="JP546" s="477"/>
      <c r="JQ546" s="477"/>
      <c r="JR546" s="477"/>
      <c r="JS546" s="477"/>
      <c r="JT546" s="477"/>
      <c r="JW546" s="1332" t="s">
        <v>157</v>
      </c>
      <c r="JX546" s="1333"/>
      <c r="JY546" s="1333"/>
      <c r="JZ546" s="1333"/>
      <c r="KA546" s="625"/>
      <c r="KB546" s="626">
        <f>KA546*KB545</f>
        <v>0</v>
      </c>
      <c r="KC546" s="639"/>
      <c r="KG546" s="477"/>
      <c r="KH546" s="477"/>
      <c r="KI546" s="477"/>
      <c r="KJ546" s="477"/>
      <c r="KK546" s="477"/>
      <c r="KN546" s="1332" t="s">
        <v>157</v>
      </c>
      <c r="KO546" s="1333"/>
      <c r="KP546" s="1333"/>
      <c r="KQ546" s="1333"/>
      <c r="KR546" s="625"/>
      <c r="KS546" s="626">
        <f>KR546*KS545</f>
        <v>0</v>
      </c>
      <c r="KT546" s="639"/>
      <c r="KX546" s="477"/>
      <c r="KY546" s="477"/>
      <c r="KZ546" s="477"/>
      <c r="LA546" s="477"/>
      <c r="LB546" s="477"/>
      <c r="LE546" s="1332" t="s">
        <v>157</v>
      </c>
      <c r="LF546" s="1333"/>
      <c r="LG546" s="1333"/>
      <c r="LH546" s="1333"/>
      <c r="LI546" s="625"/>
      <c r="LJ546" s="626">
        <f>LI546*LJ545</f>
        <v>0</v>
      </c>
      <c r="LK546" s="639"/>
      <c r="LO546" s="477"/>
      <c r="LP546" s="477"/>
      <c r="LQ546" s="477"/>
      <c r="LR546" s="477"/>
      <c r="LS546" s="477"/>
      <c r="LV546" s="1332" t="s">
        <v>157</v>
      </c>
      <c r="LW546" s="1333"/>
      <c r="LX546" s="1333"/>
      <c r="LY546" s="1333"/>
      <c r="LZ546" s="625"/>
      <c r="MA546" s="626">
        <f>LZ546*MA545</f>
        <v>0</v>
      </c>
      <c r="MB546" s="639"/>
      <c r="MF546" s="477"/>
      <c r="MG546" s="477"/>
      <c r="MH546" s="477"/>
      <c r="MI546" s="477"/>
      <c r="MJ546" s="477"/>
      <c r="MM546" s="1332" t="s">
        <v>157</v>
      </c>
      <c r="MN546" s="1333"/>
      <c r="MO546" s="1333"/>
      <c r="MP546" s="1333"/>
      <c r="MQ546" s="625"/>
      <c r="MR546" s="626">
        <f>MQ546*MR545</f>
        <v>0</v>
      </c>
      <c r="MS546" s="639"/>
      <c r="MW546" s="477"/>
      <c r="MX546" s="477"/>
      <c r="MY546" s="477"/>
      <c r="MZ546" s="477"/>
      <c r="NA546" s="477"/>
      <c r="ND546" s="1332" t="s">
        <v>157</v>
      </c>
      <c r="NE546" s="1333"/>
      <c r="NF546" s="1333"/>
      <c r="NG546" s="1333"/>
      <c r="NH546" s="625"/>
      <c r="NI546" s="626">
        <f>NH546*NI545</f>
        <v>0</v>
      </c>
      <c r="NJ546" s="639"/>
      <c r="NN546" s="477"/>
      <c r="NO546" s="477"/>
      <c r="NP546" s="477"/>
      <c r="NQ546" s="477"/>
      <c r="NR546" s="477"/>
      <c r="NU546" s="1332" t="s">
        <v>157</v>
      </c>
      <c r="NV546" s="1333"/>
      <c r="NW546" s="1333"/>
      <c r="NX546" s="1333"/>
      <c r="NY546" s="625"/>
      <c r="NZ546" s="626">
        <f>NY546*NZ545</f>
        <v>0</v>
      </c>
      <c r="OA546" s="639"/>
      <c r="OE546" s="477"/>
      <c r="OF546" s="477"/>
      <c r="OG546" s="477"/>
      <c r="OH546" s="477"/>
      <c r="OI546" s="477"/>
      <c r="OL546" s="1332" t="s">
        <v>157</v>
      </c>
      <c r="OM546" s="1333"/>
      <c r="ON546" s="1333"/>
      <c r="OO546" s="1333"/>
      <c r="OP546" s="625"/>
      <c r="OQ546" s="626">
        <f>OP546*OQ545</f>
        <v>0</v>
      </c>
      <c r="OR546" s="639"/>
      <c r="OV546" s="477"/>
      <c r="OW546" s="477"/>
      <c r="OX546" s="477"/>
      <c r="OY546" s="477"/>
      <c r="OZ546" s="477"/>
      <c r="PC546" s="1332" t="s">
        <v>157</v>
      </c>
      <c r="PD546" s="1333"/>
      <c r="PE546" s="1333"/>
      <c r="PF546" s="1333"/>
      <c r="PG546" s="625"/>
      <c r="PH546" s="626">
        <f>PG546*PH545</f>
        <v>0</v>
      </c>
      <c r="PI546" s="639"/>
      <c r="PM546" s="477"/>
      <c r="PN546" s="477"/>
      <c r="PO546" s="477"/>
      <c r="PP546" s="477"/>
      <c r="PQ546" s="477"/>
      <c r="PT546" s="1332" t="s">
        <v>157</v>
      </c>
      <c r="PU546" s="1333"/>
      <c r="PV546" s="1333"/>
      <c r="PW546" s="1333"/>
      <c r="PX546" s="625"/>
      <c r="PY546" s="626">
        <f>PX546*PY545</f>
        <v>0</v>
      </c>
      <c r="PZ546" s="639"/>
      <c r="QD546" s="477"/>
      <c r="QE546" s="477"/>
      <c r="QF546" s="477"/>
      <c r="QG546" s="477"/>
      <c r="QH546" s="477"/>
      <c r="QK546" s="1332" t="s">
        <v>157</v>
      </c>
      <c r="QL546" s="1333"/>
      <c r="QM546" s="1333"/>
      <c r="QN546" s="1333"/>
      <c r="QO546" s="625"/>
      <c r="QP546" s="626">
        <f>QO546*QP545</f>
        <v>0</v>
      </c>
      <c r="QQ546" s="639"/>
      <c r="QU546" s="477"/>
      <c r="QV546" s="477"/>
      <c r="QW546" s="477"/>
      <c r="QX546" s="477"/>
      <c r="QY546" s="477"/>
      <c r="RB546" s="1355"/>
      <c r="RC546" s="1356"/>
      <c r="RD546" s="1356"/>
      <c r="RE546" s="1357"/>
      <c r="RF546" s="457"/>
      <c r="RG546" s="458"/>
      <c r="RH546" s="459"/>
      <c r="RI546" s="478"/>
      <c r="RJ546" s="478"/>
      <c r="RK546" s="478"/>
      <c r="RS546" s="1355"/>
      <c r="RT546" s="1356"/>
      <c r="RU546" s="1356"/>
      <c r="RV546" s="1357"/>
      <c r="RW546" s="457"/>
      <c r="RX546" s="458"/>
      <c r="RY546" s="459"/>
      <c r="RZ546" s="478"/>
      <c r="SA546" s="478"/>
      <c r="SB546" s="478"/>
      <c r="SJ546" s="1355"/>
      <c r="SK546" s="1356"/>
      <c r="SL546" s="1356"/>
      <c r="SM546" s="1357"/>
      <c r="SN546" s="457"/>
      <c r="SO546" s="458"/>
      <c r="SP546" s="459"/>
      <c r="SQ546" s="478"/>
      <c r="SR546" s="478"/>
      <c r="SS546" s="478"/>
    </row>
    <row r="547" spans="1:518" ht="30.75" customHeight="1">
      <c r="B547" s="1332" t="s">
        <v>158</v>
      </c>
      <c r="C547" s="1333"/>
      <c r="D547" s="1333"/>
      <c r="E547" s="1333"/>
      <c r="F547" s="625"/>
      <c r="G547" s="627">
        <f>F547*G545</f>
        <v>0</v>
      </c>
      <c r="H547" s="640"/>
      <c r="I547" s="506"/>
      <c r="J547" s="485"/>
      <c r="K547" s="1332" t="s">
        <v>158</v>
      </c>
      <c r="L547" s="1333"/>
      <c r="M547" s="1333"/>
      <c r="N547" s="1333"/>
      <c r="O547" s="1020">
        <v>0.02</v>
      </c>
      <c r="P547" s="627">
        <f>O547*P545</f>
        <v>2869460.7600000002</v>
      </c>
      <c r="Q547" s="640"/>
      <c r="U547" s="477"/>
      <c r="V547" s="477"/>
      <c r="W547" s="477"/>
      <c r="X547" s="507" t="s">
        <v>93</v>
      </c>
      <c r="Y547" s="508">
        <f>SUM(Y14:Y543)</f>
        <v>0</v>
      </c>
      <c r="AB547" s="1332" t="s">
        <v>158</v>
      </c>
      <c r="AC547" s="1333"/>
      <c r="AD547" s="1333"/>
      <c r="AE547" s="1333"/>
      <c r="AF547" s="1020">
        <v>0.05</v>
      </c>
      <c r="AG547" s="627">
        <f>AF547*AG545</f>
        <v>7224043</v>
      </c>
      <c r="AH547" s="640"/>
      <c r="AL547" s="477"/>
      <c r="AM547" s="477"/>
      <c r="AN547" s="477"/>
      <c r="AO547" s="507" t="s">
        <v>93</v>
      </c>
      <c r="AP547" s="508">
        <f>SUM(AP14:AP543)</f>
        <v>0</v>
      </c>
      <c r="AS547" s="1332" t="s">
        <v>158</v>
      </c>
      <c r="AT547" s="1333"/>
      <c r="AU547" s="1333"/>
      <c r="AV547" s="1333"/>
      <c r="AW547" s="1020">
        <v>0.02</v>
      </c>
      <c r="AX547" s="627">
        <f>AW547*AX545</f>
        <v>2876359.82</v>
      </c>
      <c r="AY547" s="640"/>
      <c r="BC547" s="477"/>
      <c r="BD547" s="477"/>
      <c r="BE547" s="477"/>
      <c r="BF547" s="507" t="s">
        <v>93</v>
      </c>
      <c r="BG547" s="508">
        <f>SUM(BG14:BG543)</f>
        <v>0</v>
      </c>
      <c r="BJ547" s="1332" t="s">
        <v>158</v>
      </c>
      <c r="BK547" s="1333"/>
      <c r="BL547" s="1333"/>
      <c r="BM547" s="1333"/>
      <c r="BN547" s="1020">
        <v>0.05</v>
      </c>
      <c r="BO547" s="627">
        <f>BN547*BO545</f>
        <v>7337024.2000000002</v>
      </c>
      <c r="BP547" s="640"/>
      <c r="BT547" s="477"/>
      <c r="BU547" s="477"/>
      <c r="BV547" s="477"/>
      <c r="BW547" s="507" t="s">
        <v>93</v>
      </c>
      <c r="BX547" s="508">
        <f>SUM(BX14:BX543)</f>
        <v>0</v>
      </c>
      <c r="CA547" s="1332" t="s">
        <v>158</v>
      </c>
      <c r="CB547" s="1333"/>
      <c r="CC547" s="1333"/>
      <c r="CD547" s="1333"/>
      <c r="CE547" s="1020">
        <v>0.03</v>
      </c>
      <c r="CF547" s="627">
        <f>CE547*CF545</f>
        <v>4348533.33</v>
      </c>
      <c r="CG547" s="640"/>
      <c r="CK547" s="477"/>
      <c r="CL547" s="477"/>
      <c r="CM547" s="477"/>
      <c r="CN547" s="507" t="s">
        <v>93</v>
      </c>
      <c r="CO547" s="508">
        <f>SUM(CO14:CO543)</f>
        <v>0</v>
      </c>
      <c r="CR547" s="1332" t="s">
        <v>158</v>
      </c>
      <c r="CS547" s="1333"/>
      <c r="CT547" s="1333"/>
      <c r="CU547" s="1333"/>
      <c r="CV547" s="1020">
        <v>0.03</v>
      </c>
      <c r="CW547" s="627">
        <f>CV547*CW545</f>
        <v>4342389.8999999994</v>
      </c>
      <c r="CX547" s="640"/>
      <c r="DB547" s="477"/>
      <c r="DC547" s="477"/>
      <c r="DD547" s="477"/>
      <c r="DE547" s="507" t="s">
        <v>93</v>
      </c>
      <c r="DF547" s="508">
        <f>SUM(DF14:DF543)</f>
        <v>0</v>
      </c>
      <c r="DI547" s="1332" t="s">
        <v>158</v>
      </c>
      <c r="DJ547" s="1333"/>
      <c r="DK547" s="1333"/>
      <c r="DL547" s="1333"/>
      <c r="DM547" s="1020">
        <v>0.05</v>
      </c>
      <c r="DN547" s="627">
        <f>DM547*DN545</f>
        <v>7277235</v>
      </c>
      <c r="DO547" s="640"/>
      <c r="DS547" s="477"/>
      <c r="DT547" s="477"/>
      <c r="DU547" s="477"/>
      <c r="DV547" s="507" t="s">
        <v>93</v>
      </c>
      <c r="DW547" s="508">
        <f>SUM(DW14:DW543)</f>
        <v>0</v>
      </c>
      <c r="DZ547" s="1332" t="s">
        <v>158</v>
      </c>
      <c r="EA547" s="1333"/>
      <c r="EB547" s="1333"/>
      <c r="EC547" s="1333"/>
      <c r="ED547" s="1020">
        <v>0.03</v>
      </c>
      <c r="EE547" s="627">
        <f>ED547*EE545</f>
        <v>4346129.67</v>
      </c>
      <c r="EF547" s="640"/>
      <c r="EJ547" s="477"/>
      <c r="EK547" s="477"/>
      <c r="EL547" s="477"/>
      <c r="EM547" s="507" t="s">
        <v>93</v>
      </c>
      <c r="EN547" s="508">
        <f>SUM(EN14:EN543)</f>
        <v>0</v>
      </c>
      <c r="EQ547" s="1332" t="s">
        <v>158</v>
      </c>
      <c r="ER547" s="1333"/>
      <c r="ES547" s="1333"/>
      <c r="ET547" s="1333"/>
      <c r="EU547" s="625"/>
      <c r="EV547" s="627">
        <f>EU547*EV545</f>
        <v>0</v>
      </c>
      <c r="EW547" s="640"/>
      <c r="FA547" s="477"/>
      <c r="FB547" s="477"/>
      <c r="FC547" s="477"/>
      <c r="FD547" s="507" t="s">
        <v>93</v>
      </c>
      <c r="FE547" s="508">
        <f>SUM(FE14:FE543)</f>
        <v>0</v>
      </c>
      <c r="FH547" s="1332" t="s">
        <v>158</v>
      </c>
      <c r="FI547" s="1333"/>
      <c r="FJ547" s="1333"/>
      <c r="FK547" s="1333"/>
      <c r="FL547" s="625"/>
      <c r="FM547" s="627">
        <f>FL547*FM545</f>
        <v>0</v>
      </c>
      <c r="FN547" s="640"/>
      <c r="FR547" s="477"/>
      <c r="FS547" s="477"/>
      <c r="FT547" s="477"/>
      <c r="FU547" s="507" t="s">
        <v>93</v>
      </c>
      <c r="FV547" s="508">
        <f>SUM(FV14:FV543)</f>
        <v>0</v>
      </c>
      <c r="FY547" s="1332" t="s">
        <v>158</v>
      </c>
      <c r="FZ547" s="1333"/>
      <c r="GA547" s="1333"/>
      <c r="GB547" s="1333"/>
      <c r="GC547" s="625"/>
      <c r="GD547" s="627">
        <f>GC547*GD545</f>
        <v>0</v>
      </c>
      <c r="GE547" s="640"/>
      <c r="GI547" s="477"/>
      <c r="GJ547" s="477"/>
      <c r="GK547" s="477"/>
      <c r="GL547" s="507" t="s">
        <v>93</v>
      </c>
      <c r="GM547" s="508">
        <f>SUM(GM14:GM543)</f>
        <v>0</v>
      </c>
      <c r="GP547" s="1332" t="s">
        <v>158</v>
      </c>
      <c r="GQ547" s="1333"/>
      <c r="GR547" s="1333"/>
      <c r="GS547" s="1333"/>
      <c r="GT547" s="625"/>
      <c r="GU547" s="627">
        <f>GT547*GU545</f>
        <v>0</v>
      </c>
      <c r="GV547" s="640"/>
      <c r="GZ547" s="477"/>
      <c r="HA547" s="477"/>
      <c r="HB547" s="477"/>
      <c r="HC547" s="507" t="s">
        <v>93</v>
      </c>
      <c r="HD547" s="508">
        <f>SUM(HD14:HD543)</f>
        <v>0</v>
      </c>
      <c r="HG547" s="1332" t="s">
        <v>158</v>
      </c>
      <c r="HH547" s="1333"/>
      <c r="HI547" s="1333"/>
      <c r="HJ547" s="1333"/>
      <c r="HK547" s="625"/>
      <c r="HL547" s="627">
        <f>HK547*HL545</f>
        <v>0</v>
      </c>
      <c r="HM547" s="640"/>
      <c r="HQ547" s="477"/>
      <c r="HR547" s="477"/>
      <c r="HS547" s="477"/>
      <c r="HT547" s="507" t="s">
        <v>93</v>
      </c>
      <c r="HU547" s="508">
        <f>SUM(HU14:HU543)</f>
        <v>0</v>
      </c>
      <c r="HX547" s="1332" t="s">
        <v>158</v>
      </c>
      <c r="HY547" s="1333"/>
      <c r="HZ547" s="1333"/>
      <c r="IA547" s="1333"/>
      <c r="IB547" s="625"/>
      <c r="IC547" s="627">
        <f>IB547*IC545</f>
        <v>0</v>
      </c>
      <c r="ID547" s="640"/>
      <c r="IH547" s="477"/>
      <c r="II547" s="477"/>
      <c r="IJ547" s="477"/>
      <c r="IK547" s="507" t="s">
        <v>93</v>
      </c>
      <c r="IL547" s="508">
        <f>SUM(IL14:IL543)</f>
        <v>0</v>
      </c>
      <c r="IO547" s="1332" t="s">
        <v>158</v>
      </c>
      <c r="IP547" s="1333"/>
      <c r="IQ547" s="1333"/>
      <c r="IR547" s="1333"/>
      <c r="IS547" s="625"/>
      <c r="IT547" s="627">
        <f>IS547*IT545</f>
        <v>0</v>
      </c>
      <c r="IU547" s="640"/>
      <c r="IY547" s="477"/>
      <c r="IZ547" s="477"/>
      <c r="JA547" s="477"/>
      <c r="JB547" s="507" t="s">
        <v>93</v>
      </c>
      <c r="JC547" s="508">
        <f>SUM(JC14:JC543)</f>
        <v>0</v>
      </c>
      <c r="JF547" s="1332" t="s">
        <v>158</v>
      </c>
      <c r="JG547" s="1333"/>
      <c r="JH547" s="1333"/>
      <c r="JI547" s="1333"/>
      <c r="JJ547" s="625"/>
      <c r="JK547" s="627">
        <f>JJ547*JK545</f>
        <v>0</v>
      </c>
      <c r="JL547" s="640"/>
      <c r="JP547" s="477"/>
      <c r="JQ547" s="477"/>
      <c r="JR547" s="477"/>
      <c r="JS547" s="507" t="s">
        <v>93</v>
      </c>
      <c r="JT547" s="508">
        <f>SUM(JT14:JT543)</f>
        <v>0</v>
      </c>
      <c r="JW547" s="1332" t="s">
        <v>158</v>
      </c>
      <c r="JX547" s="1333"/>
      <c r="JY547" s="1333"/>
      <c r="JZ547" s="1333"/>
      <c r="KA547" s="625"/>
      <c r="KB547" s="627">
        <f>KA547*KB545</f>
        <v>0</v>
      </c>
      <c r="KC547" s="640"/>
      <c r="KG547" s="477"/>
      <c r="KH547" s="477"/>
      <c r="KI547" s="477"/>
      <c r="KJ547" s="507" t="s">
        <v>93</v>
      </c>
      <c r="KK547" s="508">
        <f>SUM(KK14:KK543)</f>
        <v>0</v>
      </c>
      <c r="KN547" s="1332" t="s">
        <v>158</v>
      </c>
      <c r="KO547" s="1333"/>
      <c r="KP547" s="1333"/>
      <c r="KQ547" s="1333"/>
      <c r="KR547" s="625"/>
      <c r="KS547" s="627">
        <f>KR547*KS545</f>
        <v>0</v>
      </c>
      <c r="KT547" s="640"/>
      <c r="KX547" s="477"/>
      <c r="KY547" s="477"/>
      <c r="KZ547" s="477"/>
      <c r="LA547" s="507" t="s">
        <v>93</v>
      </c>
      <c r="LB547" s="508">
        <f>SUM(LB14:LB543)</f>
        <v>0</v>
      </c>
      <c r="LE547" s="1332" t="s">
        <v>158</v>
      </c>
      <c r="LF547" s="1333"/>
      <c r="LG547" s="1333"/>
      <c r="LH547" s="1333"/>
      <c r="LI547" s="625"/>
      <c r="LJ547" s="627">
        <f>LI547*LJ545</f>
        <v>0</v>
      </c>
      <c r="LK547" s="640"/>
      <c r="LO547" s="477"/>
      <c r="LP547" s="477"/>
      <c r="LQ547" s="477"/>
      <c r="LR547" s="507" t="s">
        <v>93</v>
      </c>
      <c r="LS547" s="508">
        <f>SUM(LS14:LS543)</f>
        <v>0</v>
      </c>
      <c r="LV547" s="1332" t="s">
        <v>158</v>
      </c>
      <c r="LW547" s="1333"/>
      <c r="LX547" s="1333"/>
      <c r="LY547" s="1333"/>
      <c r="LZ547" s="625"/>
      <c r="MA547" s="627">
        <f>LZ547*MA545</f>
        <v>0</v>
      </c>
      <c r="MB547" s="640"/>
      <c r="MF547" s="477"/>
      <c r="MG547" s="477"/>
      <c r="MH547" s="477"/>
      <c r="MI547" s="507" t="s">
        <v>93</v>
      </c>
      <c r="MJ547" s="508">
        <f>SUM(MJ14:MJ543)</f>
        <v>0</v>
      </c>
      <c r="MM547" s="1332" t="s">
        <v>158</v>
      </c>
      <c r="MN547" s="1333"/>
      <c r="MO547" s="1333"/>
      <c r="MP547" s="1333"/>
      <c r="MQ547" s="625"/>
      <c r="MR547" s="627">
        <f>MQ547*MR545</f>
        <v>0</v>
      </c>
      <c r="MS547" s="640"/>
      <c r="MW547" s="477"/>
      <c r="MX547" s="477"/>
      <c r="MY547" s="477"/>
      <c r="MZ547" s="507" t="s">
        <v>93</v>
      </c>
      <c r="NA547" s="508">
        <f>SUM(NA14:NA543)</f>
        <v>0</v>
      </c>
      <c r="ND547" s="1332" t="s">
        <v>158</v>
      </c>
      <c r="NE547" s="1333"/>
      <c r="NF547" s="1333"/>
      <c r="NG547" s="1333"/>
      <c r="NH547" s="625"/>
      <c r="NI547" s="627">
        <f>NH547*NI545</f>
        <v>0</v>
      </c>
      <c r="NJ547" s="640"/>
      <c r="NN547" s="477"/>
      <c r="NO547" s="477"/>
      <c r="NP547" s="477"/>
      <c r="NQ547" s="507" t="s">
        <v>93</v>
      </c>
      <c r="NR547" s="508">
        <f>SUM(NR14:NR543)</f>
        <v>0</v>
      </c>
      <c r="NU547" s="1332" t="s">
        <v>158</v>
      </c>
      <c r="NV547" s="1333"/>
      <c r="NW547" s="1333"/>
      <c r="NX547" s="1333"/>
      <c r="NY547" s="625"/>
      <c r="NZ547" s="627">
        <f>NY547*NZ545</f>
        <v>0</v>
      </c>
      <c r="OA547" s="640"/>
      <c r="OE547" s="477"/>
      <c r="OF547" s="477"/>
      <c r="OG547" s="477"/>
      <c r="OH547" s="507" t="s">
        <v>93</v>
      </c>
      <c r="OI547" s="508">
        <f>SUM(OI14:OI543)</f>
        <v>0</v>
      </c>
      <c r="OL547" s="1332" t="s">
        <v>158</v>
      </c>
      <c r="OM547" s="1333"/>
      <c r="ON547" s="1333"/>
      <c r="OO547" s="1333"/>
      <c r="OP547" s="625"/>
      <c r="OQ547" s="627">
        <f>OP547*OQ545</f>
        <v>0</v>
      </c>
      <c r="OR547" s="640"/>
      <c r="OV547" s="477"/>
      <c r="OW547" s="477"/>
      <c r="OX547" s="477"/>
      <c r="OY547" s="507" t="s">
        <v>93</v>
      </c>
      <c r="OZ547" s="508">
        <f>SUM(OZ14:OZ543)</f>
        <v>0</v>
      </c>
      <c r="PC547" s="1332" t="s">
        <v>158</v>
      </c>
      <c r="PD547" s="1333"/>
      <c r="PE547" s="1333"/>
      <c r="PF547" s="1333"/>
      <c r="PG547" s="625"/>
      <c r="PH547" s="627">
        <f>PG547*PH545</f>
        <v>0</v>
      </c>
      <c r="PI547" s="640"/>
      <c r="PM547" s="477"/>
      <c r="PN547" s="477"/>
      <c r="PO547" s="477"/>
      <c r="PP547" s="507" t="s">
        <v>93</v>
      </c>
      <c r="PQ547" s="508">
        <f>SUM(PQ14:PQ543)</f>
        <v>0</v>
      </c>
      <c r="PT547" s="1332" t="s">
        <v>158</v>
      </c>
      <c r="PU547" s="1333"/>
      <c r="PV547" s="1333"/>
      <c r="PW547" s="1333"/>
      <c r="PX547" s="625"/>
      <c r="PY547" s="627">
        <f>PX547*PY545</f>
        <v>0</v>
      </c>
      <c r="PZ547" s="640"/>
      <c r="QD547" s="477"/>
      <c r="QE547" s="477"/>
      <c r="QF547" s="477"/>
      <c r="QG547" s="507" t="s">
        <v>93</v>
      </c>
      <c r="QH547" s="508">
        <f>SUM(QH14:QH543)</f>
        <v>0</v>
      </c>
      <c r="QK547" s="1332" t="s">
        <v>158</v>
      </c>
      <c r="QL547" s="1333"/>
      <c r="QM547" s="1333"/>
      <c r="QN547" s="1333"/>
      <c r="QO547" s="625"/>
      <c r="QP547" s="627">
        <f>QO547*QP545</f>
        <v>0</v>
      </c>
      <c r="QQ547" s="640"/>
      <c r="QU547" s="477"/>
      <c r="QV547" s="477"/>
      <c r="QW547" s="477"/>
      <c r="QX547" s="507" t="s">
        <v>93</v>
      </c>
      <c r="QY547" s="508">
        <f>SUM(QY14:QY543)</f>
        <v>0</v>
      </c>
      <c r="RB547" s="1358"/>
      <c r="RC547" s="1359"/>
      <c r="RD547" s="1359"/>
      <c r="RE547" s="1360"/>
      <c r="RF547" s="460"/>
      <c r="RG547" s="461"/>
      <c r="RH547" s="462"/>
      <c r="RI547" s="478"/>
      <c r="RJ547" s="478"/>
      <c r="RK547" s="478"/>
      <c r="RO547" s="507" t="s">
        <v>93</v>
      </c>
      <c r="RP547" s="508">
        <f>SUM(RP12:RP544)</f>
        <v>0</v>
      </c>
      <c r="RS547" s="1358"/>
      <c r="RT547" s="1359"/>
      <c r="RU547" s="1359"/>
      <c r="RV547" s="1360"/>
      <c r="RW547" s="460"/>
      <c r="RX547" s="461"/>
      <c r="RY547" s="462"/>
      <c r="RZ547" s="478"/>
      <c r="SA547" s="478"/>
      <c r="SB547" s="478"/>
      <c r="SF547" s="507" t="s">
        <v>93</v>
      </c>
      <c r="SG547" s="508">
        <f>SUM(SG12:SG544)</f>
        <v>0</v>
      </c>
      <c r="SJ547" s="1358"/>
      <c r="SK547" s="1359"/>
      <c r="SL547" s="1359"/>
      <c r="SM547" s="1360"/>
      <c r="SN547" s="460"/>
      <c r="SO547" s="461"/>
      <c r="SP547" s="462"/>
      <c r="SQ547" s="478"/>
      <c r="SR547" s="478"/>
      <c r="SS547" s="478"/>
      <c r="SW547" s="507" t="s">
        <v>93</v>
      </c>
      <c r="SX547" s="508">
        <f>SUM(SX12:SX544)</f>
        <v>0</v>
      </c>
    </row>
    <row r="548" spans="1:518" ht="21.75" customHeight="1" thickBot="1">
      <c r="B548" s="1338" t="s">
        <v>159</v>
      </c>
      <c r="C548" s="1339"/>
      <c r="D548" s="1339"/>
      <c r="E548" s="1339"/>
      <c r="F548" s="628">
        <v>0.19</v>
      </c>
      <c r="G548" s="629">
        <f>F548*G547</f>
        <v>0</v>
      </c>
      <c r="H548" s="640"/>
      <c r="K548" s="1338" t="s">
        <v>159</v>
      </c>
      <c r="L548" s="1339"/>
      <c r="M548" s="1339"/>
      <c r="N548" s="1339"/>
      <c r="O548" s="628">
        <v>0.19</v>
      </c>
      <c r="P548" s="629">
        <f>O548*P547</f>
        <v>545197.54440000001</v>
      </c>
      <c r="Q548" s="640"/>
      <c r="U548" s="477"/>
      <c r="V548" s="477"/>
      <c r="W548" s="477"/>
      <c r="X548" s="1334" t="s">
        <v>94</v>
      </c>
      <c r="Y548" s="1336">
        <f>IFERROR((Y547/P545),0)</f>
        <v>0</v>
      </c>
      <c r="AB548" s="1338" t="s">
        <v>159</v>
      </c>
      <c r="AC548" s="1339"/>
      <c r="AD548" s="1339"/>
      <c r="AE548" s="1339"/>
      <c r="AF548" s="628">
        <v>0.19</v>
      </c>
      <c r="AG548" s="629">
        <f>AF548*AG547</f>
        <v>1372568.17</v>
      </c>
      <c r="AH548" s="640"/>
      <c r="AL548" s="477"/>
      <c r="AM548" s="477"/>
      <c r="AN548" s="477"/>
      <c r="AO548" s="1334" t="s">
        <v>94</v>
      </c>
      <c r="AP548" s="1336">
        <f>IFERROR((AP547/AG545),0)</f>
        <v>0</v>
      </c>
      <c r="AS548" s="1338" t="s">
        <v>159</v>
      </c>
      <c r="AT548" s="1339"/>
      <c r="AU548" s="1339"/>
      <c r="AV548" s="1339"/>
      <c r="AW548" s="628">
        <v>0.19</v>
      </c>
      <c r="AX548" s="629">
        <f>AW548*AX547</f>
        <v>546508.36580000003</v>
      </c>
      <c r="AY548" s="640"/>
      <c r="BC548" s="477"/>
      <c r="BD548" s="477"/>
      <c r="BE548" s="477"/>
      <c r="BF548" s="1334" t="s">
        <v>94</v>
      </c>
      <c r="BG548" s="1336">
        <f>IFERROR((BG547/AX545),0)</f>
        <v>0</v>
      </c>
      <c r="BJ548" s="1338" t="s">
        <v>159</v>
      </c>
      <c r="BK548" s="1339"/>
      <c r="BL548" s="1339"/>
      <c r="BM548" s="1339"/>
      <c r="BN548" s="628">
        <v>0.19</v>
      </c>
      <c r="BO548" s="629">
        <f>BN548*BO547</f>
        <v>1394034.598</v>
      </c>
      <c r="BP548" s="640"/>
      <c r="BT548" s="477"/>
      <c r="BU548" s="477"/>
      <c r="BV548" s="477"/>
      <c r="BW548" s="1334" t="s">
        <v>94</v>
      </c>
      <c r="BX548" s="1336">
        <f>IFERROR((BX547/BO545),0)</f>
        <v>0</v>
      </c>
      <c r="CA548" s="1338" t="s">
        <v>159</v>
      </c>
      <c r="CB548" s="1339"/>
      <c r="CC548" s="1339"/>
      <c r="CD548" s="1339"/>
      <c r="CE548" s="628">
        <v>0.19</v>
      </c>
      <c r="CF548" s="629">
        <f>CE548*CF547</f>
        <v>826221.33270000003</v>
      </c>
      <c r="CG548" s="640"/>
      <c r="CK548" s="477"/>
      <c r="CL548" s="477"/>
      <c r="CM548" s="477"/>
      <c r="CN548" s="1334" t="s">
        <v>94</v>
      </c>
      <c r="CO548" s="1336">
        <f>IFERROR((CO547/CF545),0)</f>
        <v>0</v>
      </c>
      <c r="CR548" s="1338" t="s">
        <v>159</v>
      </c>
      <c r="CS548" s="1339"/>
      <c r="CT548" s="1339"/>
      <c r="CU548" s="1339"/>
      <c r="CV548" s="628">
        <v>0.19</v>
      </c>
      <c r="CW548" s="629">
        <f>CV548*CW547</f>
        <v>825054.08099999989</v>
      </c>
      <c r="CX548" s="640"/>
      <c r="DB548" s="477"/>
      <c r="DC548" s="477"/>
      <c r="DD548" s="477"/>
      <c r="DE548" s="1334" t="s">
        <v>94</v>
      </c>
      <c r="DF548" s="1336">
        <f>IFERROR((DF547/CW545),0)</f>
        <v>0</v>
      </c>
      <c r="DI548" s="1338" t="s">
        <v>159</v>
      </c>
      <c r="DJ548" s="1339"/>
      <c r="DK548" s="1339"/>
      <c r="DL548" s="1339"/>
      <c r="DM548" s="628">
        <v>0.19</v>
      </c>
      <c r="DN548" s="629">
        <f>DM548*DN547</f>
        <v>1382674.65</v>
      </c>
      <c r="DO548" s="640"/>
      <c r="DS548" s="477"/>
      <c r="DT548" s="477"/>
      <c r="DU548" s="477"/>
      <c r="DV548" s="1334" t="s">
        <v>94</v>
      </c>
      <c r="DW548" s="1336">
        <f>IFERROR((DW547/DN545),0)</f>
        <v>0</v>
      </c>
      <c r="DZ548" s="1338" t="s">
        <v>159</v>
      </c>
      <c r="EA548" s="1339"/>
      <c r="EB548" s="1339"/>
      <c r="EC548" s="1339"/>
      <c r="ED548" s="628">
        <v>0.19</v>
      </c>
      <c r="EE548" s="629">
        <f>ED548*EE547</f>
        <v>825764.63729999994</v>
      </c>
      <c r="EF548" s="640"/>
      <c r="EJ548" s="477"/>
      <c r="EK548" s="477"/>
      <c r="EL548" s="477"/>
      <c r="EM548" s="1334" t="s">
        <v>94</v>
      </c>
      <c r="EN548" s="1336">
        <f>IFERROR((EN547/EE545),0)</f>
        <v>0</v>
      </c>
      <c r="EQ548" s="1338" t="s">
        <v>159</v>
      </c>
      <c r="ER548" s="1339"/>
      <c r="ES548" s="1339"/>
      <c r="ET548" s="1339"/>
      <c r="EU548" s="628">
        <v>0.19</v>
      </c>
      <c r="EV548" s="629">
        <f>EU548*EV547</f>
        <v>0</v>
      </c>
      <c r="EW548" s="640"/>
      <c r="FA548" s="477"/>
      <c r="FB548" s="477"/>
      <c r="FC548" s="477"/>
      <c r="FD548" s="1334" t="s">
        <v>94</v>
      </c>
      <c r="FE548" s="1336">
        <f>IFERROR((FE547/#REF!),0)</f>
        <v>0</v>
      </c>
      <c r="FH548" s="1338" t="s">
        <v>159</v>
      </c>
      <c r="FI548" s="1339"/>
      <c r="FJ548" s="1339"/>
      <c r="FK548" s="1339"/>
      <c r="FL548" s="628">
        <v>0.19</v>
      </c>
      <c r="FM548" s="629">
        <f>FL548*FM547</f>
        <v>0</v>
      </c>
      <c r="FN548" s="640"/>
      <c r="FR548" s="477"/>
      <c r="FS548" s="477"/>
      <c r="FT548" s="477"/>
      <c r="FU548" s="1334" t="s">
        <v>94</v>
      </c>
      <c r="FV548" s="1336">
        <f>IFERROR((FV547/#REF!),0)</f>
        <v>0</v>
      </c>
      <c r="FY548" s="1338" t="s">
        <v>159</v>
      </c>
      <c r="FZ548" s="1339"/>
      <c r="GA548" s="1339"/>
      <c r="GB548" s="1339"/>
      <c r="GC548" s="628">
        <v>0.19</v>
      </c>
      <c r="GD548" s="629">
        <f>GC548*GD547</f>
        <v>0</v>
      </c>
      <c r="GE548" s="640"/>
      <c r="GI548" s="477"/>
      <c r="GJ548" s="477"/>
      <c r="GK548" s="477"/>
      <c r="GL548" s="1334" t="s">
        <v>94</v>
      </c>
      <c r="GM548" s="1336">
        <f>IFERROR((GM547/#REF!),0)</f>
        <v>0</v>
      </c>
      <c r="GP548" s="1338" t="s">
        <v>159</v>
      </c>
      <c r="GQ548" s="1339"/>
      <c r="GR548" s="1339"/>
      <c r="GS548" s="1339"/>
      <c r="GT548" s="628">
        <v>0.19</v>
      </c>
      <c r="GU548" s="629">
        <f>GT548*GU547</f>
        <v>0</v>
      </c>
      <c r="GV548" s="640"/>
      <c r="GZ548" s="477"/>
      <c r="HA548" s="477"/>
      <c r="HB548" s="477"/>
      <c r="HC548" s="1334" t="s">
        <v>94</v>
      </c>
      <c r="HD548" s="1336">
        <f>IFERROR((HD547/#REF!),0)</f>
        <v>0</v>
      </c>
      <c r="HG548" s="1338" t="s">
        <v>159</v>
      </c>
      <c r="HH548" s="1339"/>
      <c r="HI548" s="1339"/>
      <c r="HJ548" s="1339"/>
      <c r="HK548" s="628">
        <v>0.19</v>
      </c>
      <c r="HL548" s="629">
        <f>HK548*HL547</f>
        <v>0</v>
      </c>
      <c r="HM548" s="640"/>
      <c r="HQ548" s="477"/>
      <c r="HR548" s="477"/>
      <c r="HS548" s="477"/>
      <c r="HT548" s="1334" t="s">
        <v>94</v>
      </c>
      <c r="HU548" s="1336">
        <f>IFERROR((HU547/#REF!),0)</f>
        <v>0</v>
      </c>
      <c r="HX548" s="1338" t="s">
        <v>159</v>
      </c>
      <c r="HY548" s="1339"/>
      <c r="HZ548" s="1339"/>
      <c r="IA548" s="1339"/>
      <c r="IB548" s="628">
        <v>0.19</v>
      </c>
      <c r="IC548" s="629">
        <f>IB548*IC547</f>
        <v>0</v>
      </c>
      <c r="ID548" s="640"/>
      <c r="IH548" s="477"/>
      <c r="II548" s="477"/>
      <c r="IJ548" s="477"/>
      <c r="IK548" s="1334" t="s">
        <v>94</v>
      </c>
      <c r="IL548" s="1336">
        <f>IFERROR((IL547/#REF!),0)</f>
        <v>0</v>
      </c>
      <c r="IO548" s="1338" t="s">
        <v>159</v>
      </c>
      <c r="IP548" s="1339"/>
      <c r="IQ548" s="1339"/>
      <c r="IR548" s="1339"/>
      <c r="IS548" s="628">
        <v>0.19</v>
      </c>
      <c r="IT548" s="629">
        <f>IS548*IT547</f>
        <v>0</v>
      </c>
      <c r="IU548" s="640"/>
      <c r="IY548" s="477"/>
      <c r="IZ548" s="477"/>
      <c r="JA548" s="477"/>
      <c r="JB548" s="1334" t="s">
        <v>94</v>
      </c>
      <c r="JC548" s="1336">
        <f>IFERROR((JC547/#REF!),0)</f>
        <v>0</v>
      </c>
      <c r="JF548" s="1338" t="s">
        <v>159</v>
      </c>
      <c r="JG548" s="1339"/>
      <c r="JH548" s="1339"/>
      <c r="JI548" s="1339"/>
      <c r="JJ548" s="628">
        <v>0.19</v>
      </c>
      <c r="JK548" s="629">
        <f>JJ548*JK547</f>
        <v>0</v>
      </c>
      <c r="JL548" s="640"/>
      <c r="JP548" s="477"/>
      <c r="JQ548" s="477"/>
      <c r="JR548" s="477"/>
      <c r="JS548" s="1334" t="s">
        <v>94</v>
      </c>
      <c r="JT548" s="1336">
        <f>IFERROR((JT547/#REF!),0)</f>
        <v>0</v>
      </c>
      <c r="JW548" s="1338" t="s">
        <v>159</v>
      </c>
      <c r="JX548" s="1339"/>
      <c r="JY548" s="1339"/>
      <c r="JZ548" s="1339"/>
      <c r="KA548" s="628">
        <v>0.19</v>
      </c>
      <c r="KB548" s="629">
        <f>KA548*KB547</f>
        <v>0</v>
      </c>
      <c r="KC548" s="640"/>
      <c r="KG548" s="477"/>
      <c r="KH548" s="477"/>
      <c r="KI548" s="477"/>
      <c r="KJ548" s="1334" t="s">
        <v>94</v>
      </c>
      <c r="KK548" s="1336">
        <f>IFERROR((KK547/#REF!),0)</f>
        <v>0</v>
      </c>
      <c r="KN548" s="1338" t="s">
        <v>159</v>
      </c>
      <c r="KO548" s="1339"/>
      <c r="KP548" s="1339"/>
      <c r="KQ548" s="1339"/>
      <c r="KR548" s="628">
        <v>0.19</v>
      </c>
      <c r="KS548" s="629">
        <f>KR548*KS547</f>
        <v>0</v>
      </c>
      <c r="KT548" s="640"/>
      <c r="KX548" s="477"/>
      <c r="KY548" s="477"/>
      <c r="KZ548" s="477"/>
      <c r="LA548" s="1334" t="s">
        <v>94</v>
      </c>
      <c r="LB548" s="1336">
        <f>IFERROR((LB547/#REF!),0)</f>
        <v>0</v>
      </c>
      <c r="LE548" s="1338" t="s">
        <v>159</v>
      </c>
      <c r="LF548" s="1339"/>
      <c r="LG548" s="1339"/>
      <c r="LH548" s="1339"/>
      <c r="LI548" s="628">
        <v>0.19</v>
      </c>
      <c r="LJ548" s="629">
        <f>LI548*LJ547</f>
        <v>0</v>
      </c>
      <c r="LK548" s="640"/>
      <c r="LO548" s="477"/>
      <c r="LP548" s="477"/>
      <c r="LQ548" s="477"/>
      <c r="LR548" s="1334" t="s">
        <v>94</v>
      </c>
      <c r="LS548" s="1336">
        <f>IFERROR((LS547/#REF!),0)</f>
        <v>0</v>
      </c>
      <c r="LV548" s="1338" t="s">
        <v>159</v>
      </c>
      <c r="LW548" s="1339"/>
      <c r="LX548" s="1339"/>
      <c r="LY548" s="1339"/>
      <c r="LZ548" s="628">
        <v>0.19</v>
      </c>
      <c r="MA548" s="629">
        <f>LZ548*MA547</f>
        <v>0</v>
      </c>
      <c r="MB548" s="640"/>
      <c r="MF548" s="477"/>
      <c r="MG548" s="477"/>
      <c r="MH548" s="477"/>
      <c r="MI548" s="1334" t="s">
        <v>94</v>
      </c>
      <c r="MJ548" s="1336">
        <f>IFERROR((MJ547/#REF!),0)</f>
        <v>0</v>
      </c>
      <c r="MM548" s="1338" t="s">
        <v>159</v>
      </c>
      <c r="MN548" s="1339"/>
      <c r="MO548" s="1339"/>
      <c r="MP548" s="1339"/>
      <c r="MQ548" s="628">
        <v>0.19</v>
      </c>
      <c r="MR548" s="629">
        <f>MQ548*MR547</f>
        <v>0</v>
      </c>
      <c r="MS548" s="640"/>
      <c r="MW548" s="477"/>
      <c r="MX548" s="477"/>
      <c r="MY548" s="477"/>
      <c r="MZ548" s="1334" t="s">
        <v>94</v>
      </c>
      <c r="NA548" s="1336">
        <f>IFERROR((NA547/#REF!),0)</f>
        <v>0</v>
      </c>
      <c r="ND548" s="1338" t="s">
        <v>159</v>
      </c>
      <c r="NE548" s="1339"/>
      <c r="NF548" s="1339"/>
      <c r="NG548" s="1339"/>
      <c r="NH548" s="628">
        <v>0.19</v>
      </c>
      <c r="NI548" s="629">
        <f>NH548*NI547</f>
        <v>0</v>
      </c>
      <c r="NJ548" s="640"/>
      <c r="NN548" s="477"/>
      <c r="NO548" s="477"/>
      <c r="NP548" s="477"/>
      <c r="NQ548" s="1334" t="s">
        <v>94</v>
      </c>
      <c r="NR548" s="1336">
        <f>IFERROR((NR547/#REF!),0)</f>
        <v>0</v>
      </c>
      <c r="NU548" s="1338" t="s">
        <v>159</v>
      </c>
      <c r="NV548" s="1339"/>
      <c r="NW548" s="1339"/>
      <c r="NX548" s="1339"/>
      <c r="NY548" s="628">
        <v>0.19</v>
      </c>
      <c r="NZ548" s="629">
        <f>NY548*NZ547</f>
        <v>0</v>
      </c>
      <c r="OA548" s="640"/>
      <c r="OE548" s="477"/>
      <c r="OF548" s="477"/>
      <c r="OG548" s="477"/>
      <c r="OH548" s="1334" t="s">
        <v>94</v>
      </c>
      <c r="OI548" s="1336">
        <f>IFERROR((OI547/#REF!),0)</f>
        <v>0</v>
      </c>
      <c r="OL548" s="1338" t="s">
        <v>159</v>
      </c>
      <c r="OM548" s="1339"/>
      <c r="ON548" s="1339"/>
      <c r="OO548" s="1339"/>
      <c r="OP548" s="628">
        <v>0.19</v>
      </c>
      <c r="OQ548" s="629">
        <f>OP548*OQ547</f>
        <v>0</v>
      </c>
      <c r="OR548" s="640"/>
      <c r="OV548" s="477"/>
      <c r="OW548" s="477"/>
      <c r="OX548" s="477"/>
      <c r="OY548" s="1334" t="s">
        <v>94</v>
      </c>
      <c r="OZ548" s="1336">
        <f>IFERROR((OZ547/#REF!),0)</f>
        <v>0</v>
      </c>
      <c r="PC548" s="1338" t="s">
        <v>159</v>
      </c>
      <c r="PD548" s="1339"/>
      <c r="PE548" s="1339"/>
      <c r="PF548" s="1339"/>
      <c r="PG548" s="628">
        <v>0.19</v>
      </c>
      <c r="PH548" s="629">
        <f>PG548*PH547</f>
        <v>0</v>
      </c>
      <c r="PI548" s="640"/>
      <c r="PM548" s="477"/>
      <c r="PN548" s="477"/>
      <c r="PO548" s="477"/>
      <c r="PP548" s="1334" t="s">
        <v>94</v>
      </c>
      <c r="PQ548" s="1336">
        <f>IFERROR((PQ547/#REF!),0)</f>
        <v>0</v>
      </c>
      <c r="PT548" s="1338" t="s">
        <v>159</v>
      </c>
      <c r="PU548" s="1339"/>
      <c r="PV548" s="1339"/>
      <c r="PW548" s="1339"/>
      <c r="PX548" s="628">
        <v>0.19</v>
      </c>
      <c r="PY548" s="629">
        <f>PX548*PY547</f>
        <v>0</v>
      </c>
      <c r="PZ548" s="640"/>
      <c r="QD548" s="477"/>
      <c r="QE548" s="477"/>
      <c r="QF548" s="477"/>
      <c r="QG548" s="1334" t="s">
        <v>94</v>
      </c>
      <c r="QH548" s="1336">
        <f>IFERROR((QH547/#REF!),0)</f>
        <v>0</v>
      </c>
      <c r="QK548" s="1338" t="s">
        <v>159</v>
      </c>
      <c r="QL548" s="1339"/>
      <c r="QM548" s="1339"/>
      <c r="QN548" s="1339"/>
      <c r="QO548" s="628">
        <v>0.19</v>
      </c>
      <c r="QP548" s="629">
        <f>QO548*QP547</f>
        <v>0</v>
      </c>
      <c r="QQ548" s="640"/>
      <c r="QU548" s="477"/>
      <c r="QV548" s="477"/>
      <c r="QW548" s="477"/>
      <c r="QX548" s="1334" t="s">
        <v>94</v>
      </c>
      <c r="QY548" s="1336">
        <f>IFERROR((QY547/#REF!),0)</f>
        <v>0</v>
      </c>
      <c r="RB548" s="1349"/>
      <c r="RC548" s="1350"/>
      <c r="RD548" s="1350"/>
      <c r="RE548" s="1351"/>
      <c r="RF548" s="463"/>
      <c r="RG548" s="464"/>
      <c r="RH548" s="462"/>
      <c r="RI548" s="478"/>
      <c r="RJ548" s="478"/>
      <c r="RK548" s="478"/>
      <c r="RO548" s="1334" t="s">
        <v>94</v>
      </c>
      <c r="RP548" s="1336">
        <f>IFERROR((RP547/RG547),0)</f>
        <v>0</v>
      </c>
      <c r="RS548" s="1349"/>
      <c r="RT548" s="1350"/>
      <c r="RU548" s="1350"/>
      <c r="RV548" s="1351"/>
      <c r="RW548" s="463"/>
      <c r="RX548" s="464"/>
      <c r="RY548" s="462"/>
      <c r="RZ548" s="478"/>
      <c r="SA548" s="478"/>
      <c r="SB548" s="478"/>
      <c r="SF548" s="1334" t="s">
        <v>94</v>
      </c>
      <c r="SG548" s="1336">
        <f>IFERROR((SG547/RX547),0)</f>
        <v>0</v>
      </c>
      <c r="SJ548" s="1349"/>
      <c r="SK548" s="1350"/>
      <c r="SL548" s="1350"/>
      <c r="SM548" s="1351"/>
      <c r="SN548" s="463"/>
      <c r="SO548" s="464"/>
      <c r="SP548" s="462"/>
      <c r="SQ548" s="478"/>
      <c r="SR548" s="478"/>
      <c r="SS548" s="478"/>
      <c r="SW548" s="1334" t="s">
        <v>94</v>
      </c>
      <c r="SX548" s="1336">
        <f>IFERROR((SX547/SO547),0)</f>
        <v>0</v>
      </c>
    </row>
    <row r="549" spans="1:518" ht="30.75" customHeight="1" thickBot="1">
      <c r="B549" s="1340" t="s">
        <v>107</v>
      </c>
      <c r="C549" s="1341"/>
      <c r="D549" s="1341"/>
      <c r="E549" s="1341"/>
      <c r="F549" s="641"/>
      <c r="G549" s="642">
        <f>SUM(G545:G548)</f>
        <v>0</v>
      </c>
      <c r="H549" s="643"/>
      <c r="K549" s="1340" t="s">
        <v>107</v>
      </c>
      <c r="L549" s="1341"/>
      <c r="M549" s="1341"/>
      <c r="N549" s="1341"/>
      <c r="O549" s="641"/>
      <c r="P549" s="642">
        <f>SUM(P545:P548)</f>
        <v>161235000.10440001</v>
      </c>
      <c r="Q549" s="643"/>
      <c r="U549" s="477"/>
      <c r="V549" s="477"/>
      <c r="W549" s="477"/>
      <c r="X549" s="1335"/>
      <c r="Y549" s="1337"/>
      <c r="AB549" s="1340" t="s">
        <v>107</v>
      </c>
      <c r="AC549" s="1341"/>
      <c r="AD549" s="1341"/>
      <c r="AE549" s="1341"/>
      <c r="AF549" s="641"/>
      <c r="AG549" s="642">
        <f>SUM(AG545:AG548)</f>
        <v>167453316.73999998</v>
      </c>
      <c r="AH549" s="643"/>
      <c r="AL549" s="477"/>
      <c r="AM549" s="477"/>
      <c r="AN549" s="477"/>
      <c r="AO549" s="1335"/>
      <c r="AP549" s="1337"/>
      <c r="AS549" s="1340" t="s">
        <v>107</v>
      </c>
      <c r="AT549" s="1341"/>
      <c r="AU549" s="1341"/>
      <c r="AV549" s="1341"/>
      <c r="AW549" s="641"/>
      <c r="AX549" s="642">
        <f>SUM(AX545:AX548)</f>
        <v>164499018.10579997</v>
      </c>
      <c r="AY549" s="643"/>
      <c r="BC549" s="477"/>
      <c r="BD549" s="477"/>
      <c r="BE549" s="477"/>
      <c r="BF549" s="1335"/>
      <c r="BG549" s="1337"/>
      <c r="BJ549" s="1340" t="s">
        <v>107</v>
      </c>
      <c r="BK549" s="1341"/>
      <c r="BL549" s="1341"/>
      <c r="BM549" s="1341"/>
      <c r="BN549" s="641"/>
      <c r="BO549" s="642">
        <f>SUM(BO545:BO548)</f>
        <v>170145591.19799998</v>
      </c>
      <c r="BP549" s="643"/>
      <c r="BT549" s="477"/>
      <c r="BU549" s="477"/>
      <c r="BV549" s="477"/>
      <c r="BW549" s="1335"/>
      <c r="BX549" s="1337"/>
      <c r="CA549" s="1340" t="s">
        <v>107</v>
      </c>
      <c r="CB549" s="1341"/>
      <c r="CC549" s="1341"/>
      <c r="CD549" s="1341"/>
      <c r="CE549" s="641"/>
      <c r="CF549" s="642">
        <f>SUM(CF545:CF548)</f>
        <v>167664950.09370002</v>
      </c>
      <c r="CG549" s="643"/>
      <c r="CK549" s="477"/>
      <c r="CL549" s="477"/>
      <c r="CM549" s="477"/>
      <c r="CN549" s="1335"/>
      <c r="CO549" s="1337"/>
      <c r="CR549" s="1340" t="s">
        <v>107</v>
      </c>
      <c r="CS549" s="1341"/>
      <c r="CT549" s="1341"/>
      <c r="CU549" s="1341"/>
      <c r="CV549" s="641"/>
      <c r="CW549" s="642">
        <f>SUM(CW545:CW548)</f>
        <v>167283333.581</v>
      </c>
      <c r="CX549" s="643"/>
      <c r="DB549" s="477"/>
      <c r="DC549" s="477"/>
      <c r="DD549" s="477"/>
      <c r="DE549" s="1335"/>
      <c r="DF549" s="1337"/>
      <c r="DI549" s="1340" t="s">
        <v>107</v>
      </c>
      <c r="DJ549" s="1341"/>
      <c r="DK549" s="1341"/>
      <c r="DL549" s="1341"/>
      <c r="DM549" s="641"/>
      <c r="DN549" s="642">
        <f>SUM(DN545:DN548)</f>
        <v>168759079.65000001</v>
      </c>
      <c r="DO549" s="643"/>
      <c r="DS549" s="477"/>
      <c r="DT549" s="477"/>
      <c r="DU549" s="477"/>
      <c r="DV549" s="1335"/>
      <c r="DW549" s="1337"/>
      <c r="DZ549" s="1340" t="s">
        <v>107</v>
      </c>
      <c r="EA549" s="1341"/>
      <c r="EB549" s="1341"/>
      <c r="EC549" s="1341"/>
      <c r="ED549" s="641"/>
      <c r="EE549" s="642">
        <f>SUM(EE545:EE548)</f>
        <v>167499837.48179999</v>
      </c>
      <c r="EF549" s="643"/>
      <c r="EJ549" s="477"/>
      <c r="EK549" s="477"/>
      <c r="EL549" s="477"/>
      <c r="EM549" s="1335"/>
      <c r="EN549" s="1337"/>
      <c r="EQ549" s="1340" t="s">
        <v>107</v>
      </c>
      <c r="ER549" s="1341"/>
      <c r="ES549" s="1341"/>
      <c r="ET549" s="1341"/>
      <c r="EU549" s="641"/>
      <c r="EV549" s="642">
        <f>SUM(EV545:EV548)</f>
        <v>0</v>
      </c>
      <c r="EW549" s="643"/>
      <c r="FA549" s="477"/>
      <c r="FB549" s="477"/>
      <c r="FC549" s="477"/>
      <c r="FD549" s="1335"/>
      <c r="FE549" s="1337"/>
      <c r="FH549" s="1340" t="s">
        <v>107</v>
      </c>
      <c r="FI549" s="1341"/>
      <c r="FJ549" s="1341"/>
      <c r="FK549" s="1341"/>
      <c r="FL549" s="641"/>
      <c r="FM549" s="642">
        <f>SUM(FM545:FM548)</f>
        <v>0</v>
      </c>
      <c r="FN549" s="643"/>
      <c r="FR549" s="477"/>
      <c r="FS549" s="477"/>
      <c r="FT549" s="477"/>
      <c r="FU549" s="1335"/>
      <c r="FV549" s="1337"/>
      <c r="FY549" s="1340" t="s">
        <v>107</v>
      </c>
      <c r="FZ549" s="1341"/>
      <c r="GA549" s="1341"/>
      <c r="GB549" s="1341"/>
      <c r="GC549" s="641"/>
      <c r="GD549" s="642">
        <f>SUM(GD545:GD548)</f>
        <v>0</v>
      </c>
      <c r="GE549" s="643"/>
      <c r="GI549" s="477"/>
      <c r="GJ549" s="477"/>
      <c r="GK549" s="477"/>
      <c r="GL549" s="1335"/>
      <c r="GM549" s="1337"/>
      <c r="GP549" s="1340" t="s">
        <v>107</v>
      </c>
      <c r="GQ549" s="1341"/>
      <c r="GR549" s="1341"/>
      <c r="GS549" s="1341"/>
      <c r="GT549" s="641"/>
      <c r="GU549" s="642">
        <f>SUM(GU545:GU548)</f>
        <v>0</v>
      </c>
      <c r="GV549" s="643"/>
      <c r="GZ549" s="477"/>
      <c r="HA549" s="477"/>
      <c r="HB549" s="477"/>
      <c r="HC549" s="1335"/>
      <c r="HD549" s="1337"/>
      <c r="HG549" s="1340" t="s">
        <v>107</v>
      </c>
      <c r="HH549" s="1341"/>
      <c r="HI549" s="1341"/>
      <c r="HJ549" s="1341"/>
      <c r="HK549" s="641"/>
      <c r="HL549" s="642">
        <f>SUM(HL545:HL548)</f>
        <v>0</v>
      </c>
      <c r="HM549" s="643"/>
      <c r="HQ549" s="477"/>
      <c r="HR549" s="477"/>
      <c r="HS549" s="477"/>
      <c r="HT549" s="1335"/>
      <c r="HU549" s="1337"/>
      <c r="HX549" s="1340" t="s">
        <v>107</v>
      </c>
      <c r="HY549" s="1341"/>
      <c r="HZ549" s="1341"/>
      <c r="IA549" s="1341"/>
      <c r="IB549" s="641"/>
      <c r="IC549" s="642">
        <f>SUM(IC545:IC548)</f>
        <v>0</v>
      </c>
      <c r="ID549" s="643"/>
      <c r="IH549" s="477"/>
      <c r="II549" s="477"/>
      <c r="IJ549" s="477"/>
      <c r="IK549" s="1335"/>
      <c r="IL549" s="1337"/>
      <c r="IO549" s="1340" t="s">
        <v>107</v>
      </c>
      <c r="IP549" s="1341"/>
      <c r="IQ549" s="1341"/>
      <c r="IR549" s="1341"/>
      <c r="IS549" s="641"/>
      <c r="IT549" s="642">
        <f>SUM(IT545:IT548)</f>
        <v>0</v>
      </c>
      <c r="IU549" s="643"/>
      <c r="IY549" s="477"/>
      <c r="IZ549" s="477"/>
      <c r="JA549" s="477"/>
      <c r="JB549" s="1335"/>
      <c r="JC549" s="1337"/>
      <c r="JF549" s="1340" t="s">
        <v>107</v>
      </c>
      <c r="JG549" s="1341"/>
      <c r="JH549" s="1341"/>
      <c r="JI549" s="1341"/>
      <c r="JJ549" s="641"/>
      <c r="JK549" s="642">
        <f>SUM(JK545:JK548)</f>
        <v>0</v>
      </c>
      <c r="JL549" s="643"/>
      <c r="JP549" s="477"/>
      <c r="JQ549" s="477"/>
      <c r="JR549" s="477"/>
      <c r="JS549" s="1335"/>
      <c r="JT549" s="1337"/>
      <c r="JW549" s="1340" t="s">
        <v>107</v>
      </c>
      <c r="JX549" s="1341"/>
      <c r="JY549" s="1341"/>
      <c r="JZ549" s="1341"/>
      <c r="KA549" s="641"/>
      <c r="KB549" s="642">
        <f>SUM(KB545:KB548)</f>
        <v>0</v>
      </c>
      <c r="KC549" s="643"/>
      <c r="KG549" s="477"/>
      <c r="KH549" s="477"/>
      <c r="KI549" s="477"/>
      <c r="KJ549" s="1335"/>
      <c r="KK549" s="1337"/>
      <c r="KN549" s="1340" t="s">
        <v>107</v>
      </c>
      <c r="KO549" s="1341"/>
      <c r="KP549" s="1341"/>
      <c r="KQ549" s="1341"/>
      <c r="KR549" s="641"/>
      <c r="KS549" s="642">
        <f>SUM(KS545:KS548)</f>
        <v>0</v>
      </c>
      <c r="KT549" s="643"/>
      <c r="KX549" s="477"/>
      <c r="KY549" s="477"/>
      <c r="KZ549" s="477"/>
      <c r="LA549" s="1335"/>
      <c r="LB549" s="1337"/>
      <c r="LE549" s="1340" t="s">
        <v>107</v>
      </c>
      <c r="LF549" s="1341"/>
      <c r="LG549" s="1341"/>
      <c r="LH549" s="1341"/>
      <c r="LI549" s="641"/>
      <c r="LJ549" s="642">
        <f>SUM(LJ545:LJ548)</f>
        <v>0</v>
      </c>
      <c r="LK549" s="643"/>
      <c r="LO549" s="477"/>
      <c r="LP549" s="477"/>
      <c r="LQ549" s="477"/>
      <c r="LR549" s="1335"/>
      <c r="LS549" s="1337"/>
      <c r="LV549" s="1340" t="s">
        <v>107</v>
      </c>
      <c r="LW549" s="1341"/>
      <c r="LX549" s="1341"/>
      <c r="LY549" s="1341"/>
      <c r="LZ549" s="641"/>
      <c r="MA549" s="642">
        <f>SUM(MA545:MA548)</f>
        <v>0</v>
      </c>
      <c r="MB549" s="643"/>
      <c r="MF549" s="477"/>
      <c r="MG549" s="477"/>
      <c r="MH549" s="477"/>
      <c r="MI549" s="1335"/>
      <c r="MJ549" s="1337"/>
      <c r="MM549" s="1340" t="s">
        <v>107</v>
      </c>
      <c r="MN549" s="1341"/>
      <c r="MO549" s="1341"/>
      <c r="MP549" s="1341"/>
      <c r="MQ549" s="641"/>
      <c r="MR549" s="642">
        <f>SUM(MR545:MR548)</f>
        <v>0</v>
      </c>
      <c r="MS549" s="643"/>
      <c r="MW549" s="477"/>
      <c r="MX549" s="477"/>
      <c r="MY549" s="477"/>
      <c r="MZ549" s="1335"/>
      <c r="NA549" s="1337"/>
      <c r="ND549" s="1340" t="s">
        <v>107</v>
      </c>
      <c r="NE549" s="1341"/>
      <c r="NF549" s="1341"/>
      <c r="NG549" s="1341"/>
      <c r="NH549" s="641"/>
      <c r="NI549" s="642">
        <f>SUM(NI545:NI548)</f>
        <v>0</v>
      </c>
      <c r="NJ549" s="643"/>
      <c r="NN549" s="477"/>
      <c r="NO549" s="477"/>
      <c r="NP549" s="477"/>
      <c r="NQ549" s="1335"/>
      <c r="NR549" s="1337"/>
      <c r="NU549" s="1340" t="s">
        <v>107</v>
      </c>
      <c r="NV549" s="1341"/>
      <c r="NW549" s="1341"/>
      <c r="NX549" s="1341"/>
      <c r="NY549" s="641"/>
      <c r="NZ549" s="642">
        <f>SUM(NZ545:NZ548)</f>
        <v>0</v>
      </c>
      <c r="OA549" s="643"/>
      <c r="OE549" s="477"/>
      <c r="OF549" s="477"/>
      <c r="OG549" s="477"/>
      <c r="OH549" s="1335"/>
      <c r="OI549" s="1337"/>
      <c r="OL549" s="1340" t="s">
        <v>107</v>
      </c>
      <c r="OM549" s="1341"/>
      <c r="ON549" s="1341"/>
      <c r="OO549" s="1341"/>
      <c r="OP549" s="641"/>
      <c r="OQ549" s="642">
        <f>SUM(OQ545:OQ548)</f>
        <v>0</v>
      </c>
      <c r="OR549" s="643"/>
      <c r="OV549" s="477"/>
      <c r="OW549" s="477"/>
      <c r="OX549" s="477"/>
      <c r="OY549" s="1335"/>
      <c r="OZ549" s="1337"/>
      <c r="PC549" s="1340" t="s">
        <v>107</v>
      </c>
      <c r="PD549" s="1341"/>
      <c r="PE549" s="1341"/>
      <c r="PF549" s="1341"/>
      <c r="PG549" s="641"/>
      <c r="PH549" s="642">
        <f>SUM(PH545:PH548)</f>
        <v>0</v>
      </c>
      <c r="PI549" s="643"/>
      <c r="PM549" s="477"/>
      <c r="PN549" s="477"/>
      <c r="PO549" s="477"/>
      <c r="PP549" s="1335"/>
      <c r="PQ549" s="1337"/>
      <c r="PT549" s="1340" t="s">
        <v>107</v>
      </c>
      <c r="PU549" s="1341"/>
      <c r="PV549" s="1341"/>
      <c r="PW549" s="1341"/>
      <c r="PX549" s="641"/>
      <c r="PY549" s="642">
        <f>SUM(PY545:PY548)</f>
        <v>0</v>
      </c>
      <c r="PZ549" s="643"/>
      <c r="QD549" s="477"/>
      <c r="QE549" s="477"/>
      <c r="QF549" s="477"/>
      <c r="QG549" s="1335"/>
      <c r="QH549" s="1337"/>
      <c r="QK549" s="1340" t="s">
        <v>107</v>
      </c>
      <c r="QL549" s="1341"/>
      <c r="QM549" s="1341"/>
      <c r="QN549" s="1341"/>
      <c r="QO549" s="641"/>
      <c r="QP549" s="642">
        <f>SUM(QP545:QP548)</f>
        <v>0</v>
      </c>
      <c r="QQ549" s="643"/>
      <c r="QU549" s="477"/>
      <c r="QV549" s="477"/>
      <c r="QW549" s="477"/>
      <c r="QX549" s="1335"/>
      <c r="QY549" s="1337"/>
      <c r="RB549" s="1368"/>
      <c r="RC549" s="1369"/>
      <c r="RD549" s="1369"/>
      <c r="RE549" s="1370"/>
      <c r="RF549" s="282"/>
      <c r="RG549" s="283"/>
      <c r="RH549" s="284"/>
      <c r="RI549" s="478"/>
      <c r="RJ549" s="478"/>
      <c r="RK549" s="478"/>
      <c r="RO549" s="1335"/>
      <c r="RP549" s="1337"/>
      <c r="RS549" s="1368"/>
      <c r="RT549" s="1369"/>
      <c r="RU549" s="1369"/>
      <c r="RV549" s="1370"/>
      <c r="RW549" s="282"/>
      <c r="RX549" s="283"/>
      <c r="RY549" s="284"/>
      <c r="RZ549" s="478"/>
      <c r="SA549" s="478"/>
      <c r="SB549" s="478"/>
      <c r="SF549" s="1335"/>
      <c r="SG549" s="1337"/>
      <c r="SJ549" s="1368"/>
      <c r="SK549" s="1369"/>
      <c r="SL549" s="1369"/>
      <c r="SM549" s="1370"/>
      <c r="SN549" s="282"/>
      <c r="SO549" s="283"/>
      <c r="SP549" s="284"/>
      <c r="SQ549" s="478"/>
      <c r="SR549" s="478"/>
      <c r="SS549" s="478"/>
      <c r="SW549" s="1335"/>
      <c r="SX549" s="1337"/>
    </row>
    <row r="550" spans="1:518" ht="15.75">
      <c r="B550" s="509"/>
      <c r="C550" s="509"/>
      <c r="D550" s="509"/>
      <c r="E550" s="509"/>
      <c r="F550" s="509"/>
      <c r="G550" s="509"/>
      <c r="H550" s="509"/>
      <c r="I550" s="509"/>
      <c r="J550" s="509"/>
      <c r="K550" s="509"/>
      <c r="L550" s="509"/>
      <c r="M550" s="509"/>
      <c r="N550" s="509"/>
      <c r="O550" s="509"/>
      <c r="P550" s="509"/>
      <c r="Q550" s="510"/>
      <c r="R550" s="510"/>
      <c r="S550" s="510"/>
      <c r="T550" s="510"/>
      <c r="U550" s="510"/>
      <c r="V550" s="510"/>
      <c r="W550" s="510"/>
      <c r="X550" s="510"/>
      <c r="Y550" s="510"/>
      <c r="Z550" s="510"/>
      <c r="AA550" s="510"/>
      <c r="AB550" s="509"/>
      <c r="AC550" s="509"/>
      <c r="AD550" s="509"/>
      <c r="AE550" s="509"/>
      <c r="AF550" s="509"/>
      <c r="AG550" s="509"/>
      <c r="AH550" s="510"/>
      <c r="AI550" s="510"/>
      <c r="AJ550" s="510"/>
      <c r="AK550" s="510"/>
      <c r="AL550" s="510"/>
      <c r="AM550" s="510"/>
      <c r="AN550" s="510"/>
      <c r="AO550" s="510"/>
      <c r="AP550" s="510"/>
      <c r="AS550" s="509"/>
      <c r="AT550" s="509"/>
      <c r="AU550" s="509"/>
      <c r="AV550" s="509"/>
      <c r="AW550" s="509"/>
      <c r="AX550" s="509"/>
      <c r="AY550" s="510"/>
      <c r="AZ550" s="510"/>
      <c r="BA550" s="510"/>
      <c r="BB550" s="510"/>
      <c r="BC550" s="510"/>
      <c r="BD550" s="510"/>
      <c r="BE550" s="510"/>
      <c r="BF550" s="510"/>
      <c r="BG550" s="510"/>
      <c r="BJ550" s="509"/>
      <c r="BK550" s="509"/>
      <c r="BL550" s="509"/>
      <c r="BM550" s="509"/>
      <c r="BN550" s="509"/>
      <c r="BO550" s="509"/>
      <c r="BP550" s="510"/>
      <c r="BQ550" s="510"/>
      <c r="BR550" s="510"/>
      <c r="BS550" s="510"/>
      <c r="BT550" s="510"/>
      <c r="BU550" s="510"/>
      <c r="BV550" s="510"/>
      <c r="BW550" s="510"/>
      <c r="BX550" s="510"/>
      <c r="CA550" s="509"/>
      <c r="CB550" s="509"/>
      <c r="CC550" s="509"/>
      <c r="CD550" s="509"/>
      <c r="CE550" s="509"/>
      <c r="CF550" s="509"/>
      <c r="CG550" s="510"/>
      <c r="CH550" s="510"/>
      <c r="CI550" s="510"/>
      <c r="CJ550" s="510"/>
      <c r="CK550" s="510"/>
      <c r="CL550" s="510"/>
      <c r="CM550" s="510"/>
      <c r="CN550" s="510"/>
      <c r="CO550" s="510"/>
      <c r="CR550" s="509"/>
      <c r="CS550" s="509"/>
      <c r="CT550" s="509"/>
      <c r="CU550" s="509"/>
      <c r="CV550" s="509"/>
      <c r="CW550" s="509"/>
      <c r="CX550" s="510"/>
      <c r="CY550" s="510"/>
      <c r="CZ550" s="510"/>
      <c r="DA550" s="510"/>
      <c r="DB550" s="510"/>
      <c r="DC550" s="510"/>
      <c r="DD550" s="510"/>
      <c r="DE550" s="510"/>
      <c r="DF550" s="510"/>
      <c r="DI550" s="509"/>
      <c r="DJ550" s="509"/>
      <c r="DK550" s="509"/>
      <c r="DL550" s="509"/>
      <c r="DM550" s="509"/>
      <c r="DN550" s="509"/>
      <c r="DO550" s="510"/>
      <c r="DP550" s="510"/>
      <c r="DQ550" s="510"/>
      <c r="DR550" s="510"/>
      <c r="DS550" s="510"/>
      <c r="DT550" s="510"/>
      <c r="DU550" s="510"/>
      <c r="DV550" s="510"/>
      <c r="DW550" s="510"/>
      <c r="DZ550" s="509"/>
      <c r="EA550" s="509"/>
      <c r="EB550" s="509"/>
      <c r="EC550" s="509"/>
      <c r="ED550" s="509"/>
      <c r="EE550" s="509"/>
      <c r="EF550" s="510"/>
      <c r="EG550" s="510"/>
      <c r="EH550" s="510"/>
      <c r="EI550" s="510"/>
      <c r="EJ550" s="510"/>
      <c r="EK550" s="510"/>
      <c r="EL550" s="510"/>
      <c r="EM550" s="510"/>
      <c r="EN550" s="510"/>
      <c r="EQ550" s="509"/>
      <c r="ER550" s="509"/>
      <c r="ES550" s="509"/>
      <c r="ET550" s="509"/>
      <c r="EU550" s="509"/>
      <c r="EV550" s="509"/>
      <c r="EW550" s="510"/>
      <c r="EX550" s="510"/>
      <c r="EY550" s="510"/>
      <c r="EZ550" s="510"/>
      <c r="FA550" s="510"/>
      <c r="FB550" s="510"/>
      <c r="FC550" s="510"/>
      <c r="FD550" s="510"/>
      <c r="FE550" s="510"/>
      <c r="FH550" s="509"/>
      <c r="FI550" s="509"/>
      <c r="FJ550" s="509"/>
      <c r="FK550" s="509"/>
      <c r="FL550" s="509"/>
      <c r="FM550" s="509"/>
      <c r="FN550" s="510"/>
      <c r="FO550" s="510"/>
      <c r="FP550" s="510"/>
      <c r="FQ550" s="510"/>
      <c r="FR550" s="510"/>
      <c r="FS550" s="510"/>
      <c r="FT550" s="510"/>
      <c r="FU550" s="510"/>
      <c r="FV550" s="510"/>
      <c r="FY550" s="509"/>
      <c r="FZ550" s="509"/>
      <c r="GA550" s="509"/>
      <c r="GB550" s="509"/>
      <c r="GC550" s="509"/>
      <c r="GD550" s="509"/>
      <c r="GE550" s="510"/>
      <c r="GF550" s="510"/>
      <c r="GG550" s="510"/>
      <c r="GH550" s="510"/>
      <c r="GI550" s="510"/>
      <c r="GJ550" s="510"/>
      <c r="GK550" s="510"/>
      <c r="GL550" s="510"/>
      <c r="GM550" s="510"/>
      <c r="GP550" s="509"/>
      <c r="GQ550" s="509"/>
      <c r="GR550" s="509"/>
      <c r="GS550" s="509"/>
      <c r="GT550" s="509"/>
      <c r="GU550" s="509"/>
      <c r="GV550" s="510"/>
      <c r="GW550" s="510"/>
      <c r="GX550" s="510"/>
      <c r="GY550" s="510"/>
      <c r="GZ550" s="510"/>
      <c r="HA550" s="510"/>
      <c r="HB550" s="510"/>
      <c r="HC550" s="510"/>
      <c r="HD550" s="510"/>
      <c r="HG550" s="509"/>
      <c r="HH550" s="509"/>
      <c r="HI550" s="509"/>
      <c r="HJ550" s="509"/>
      <c r="HK550" s="509"/>
      <c r="HL550" s="509"/>
      <c r="HM550" s="510"/>
      <c r="HN550" s="510"/>
      <c r="HO550" s="510"/>
      <c r="HP550" s="510"/>
      <c r="HQ550" s="510"/>
      <c r="HR550" s="510"/>
      <c r="HS550" s="510"/>
      <c r="HT550" s="510"/>
      <c r="HU550" s="510"/>
      <c r="HX550" s="509"/>
      <c r="HY550" s="509"/>
      <c r="HZ550" s="509"/>
      <c r="IA550" s="509"/>
      <c r="IB550" s="509"/>
      <c r="IC550" s="509"/>
      <c r="ID550" s="510"/>
      <c r="IE550" s="510"/>
      <c r="IF550" s="510"/>
      <c r="IG550" s="510"/>
      <c r="IH550" s="510"/>
      <c r="II550" s="510"/>
      <c r="IJ550" s="510"/>
      <c r="IK550" s="510"/>
      <c r="IL550" s="510"/>
      <c r="IO550" s="509"/>
      <c r="IP550" s="509"/>
      <c r="IQ550" s="509"/>
      <c r="IR550" s="509"/>
      <c r="IS550" s="509"/>
      <c r="IT550" s="509"/>
      <c r="IU550" s="510"/>
      <c r="IV550" s="510"/>
      <c r="IW550" s="510"/>
      <c r="IX550" s="510"/>
      <c r="IY550" s="510"/>
      <c r="IZ550" s="510"/>
      <c r="JA550" s="510"/>
      <c r="JB550" s="510"/>
      <c r="JC550" s="510"/>
      <c r="JF550" s="509"/>
      <c r="JG550" s="509"/>
      <c r="JH550" s="509"/>
      <c r="JI550" s="509"/>
      <c r="JJ550" s="509"/>
      <c r="JK550" s="509"/>
      <c r="JL550" s="510"/>
      <c r="JM550" s="510"/>
      <c r="JN550" s="510"/>
      <c r="JO550" s="510"/>
      <c r="JP550" s="510"/>
      <c r="JQ550" s="510"/>
      <c r="JR550" s="510"/>
      <c r="JS550" s="510"/>
      <c r="JT550" s="510"/>
      <c r="JW550" s="509"/>
      <c r="JX550" s="509"/>
      <c r="JY550" s="509"/>
      <c r="JZ550" s="509"/>
      <c r="KA550" s="509"/>
      <c r="KB550" s="509"/>
      <c r="KC550" s="510"/>
      <c r="KD550" s="510"/>
      <c r="KE550" s="510"/>
      <c r="KF550" s="510"/>
      <c r="KG550" s="510"/>
      <c r="KH550" s="510"/>
      <c r="KI550" s="510"/>
      <c r="KJ550" s="510"/>
      <c r="KK550" s="510"/>
      <c r="KN550" s="509"/>
      <c r="KO550" s="509"/>
      <c r="KP550" s="509"/>
      <c r="KQ550" s="509"/>
      <c r="KR550" s="509"/>
      <c r="KS550" s="509"/>
      <c r="KT550" s="510"/>
      <c r="KU550" s="510"/>
      <c r="KV550" s="510"/>
      <c r="KW550" s="510"/>
      <c r="KX550" s="510"/>
      <c r="KY550" s="510"/>
      <c r="KZ550" s="510"/>
      <c r="LA550" s="510"/>
      <c r="LB550" s="510"/>
      <c r="LE550" s="509"/>
      <c r="LF550" s="509"/>
      <c r="LG550" s="509"/>
      <c r="LH550" s="509"/>
      <c r="LI550" s="509"/>
      <c r="LJ550" s="509"/>
      <c r="LK550" s="510"/>
      <c r="LL550" s="510"/>
      <c r="LM550" s="510"/>
      <c r="LN550" s="510"/>
      <c r="LO550" s="510"/>
      <c r="LP550" s="510"/>
      <c r="LQ550" s="510"/>
      <c r="LR550" s="510"/>
      <c r="LS550" s="510"/>
      <c r="LV550" s="509"/>
      <c r="LW550" s="509"/>
      <c r="LX550" s="509"/>
      <c r="LY550" s="509"/>
      <c r="LZ550" s="509"/>
      <c r="MA550" s="509"/>
      <c r="MB550" s="510"/>
      <c r="MC550" s="510"/>
      <c r="MD550" s="510"/>
      <c r="ME550" s="510"/>
      <c r="MF550" s="510"/>
      <c r="MG550" s="510"/>
      <c r="MH550" s="510"/>
      <c r="MI550" s="510"/>
      <c r="MJ550" s="510"/>
      <c r="MM550" s="509"/>
      <c r="MN550" s="509"/>
      <c r="MO550" s="509"/>
      <c r="MP550" s="509"/>
      <c r="MQ550" s="509"/>
      <c r="MR550" s="509"/>
      <c r="MS550" s="510"/>
      <c r="MT550" s="510"/>
      <c r="MU550" s="510"/>
      <c r="MV550" s="510"/>
      <c r="MW550" s="510"/>
      <c r="MX550" s="510"/>
      <c r="MY550" s="510"/>
      <c r="MZ550" s="510"/>
      <c r="NA550" s="510"/>
      <c r="ND550" s="509"/>
      <c r="NE550" s="509"/>
      <c r="NF550" s="509"/>
      <c r="NG550" s="509"/>
      <c r="NH550" s="509"/>
      <c r="NI550" s="509"/>
      <c r="NJ550" s="510"/>
      <c r="NK550" s="510"/>
      <c r="NL550" s="510"/>
      <c r="NM550" s="510"/>
      <c r="NN550" s="510"/>
      <c r="NO550" s="510"/>
      <c r="NP550" s="510"/>
      <c r="NQ550" s="510"/>
      <c r="NR550" s="510"/>
      <c r="NU550" s="509"/>
      <c r="NV550" s="509"/>
      <c r="NW550" s="509"/>
      <c r="NX550" s="509"/>
      <c r="NY550" s="509"/>
      <c r="NZ550" s="509"/>
      <c r="OA550" s="510"/>
      <c r="OB550" s="510"/>
      <c r="OC550" s="510"/>
      <c r="OD550" s="510"/>
      <c r="OE550" s="510"/>
      <c r="OF550" s="510"/>
      <c r="OG550" s="510"/>
      <c r="OH550" s="510"/>
      <c r="OI550" s="510"/>
      <c r="OL550" s="509"/>
      <c r="OM550" s="509"/>
      <c r="ON550" s="509"/>
      <c r="OO550" s="509"/>
      <c r="OP550" s="509"/>
      <c r="OQ550" s="509"/>
      <c r="OR550" s="510"/>
      <c r="OS550" s="510"/>
      <c r="OT550" s="510"/>
      <c r="OU550" s="510"/>
      <c r="OV550" s="510"/>
      <c r="OW550" s="510"/>
      <c r="OX550" s="510"/>
      <c r="OY550" s="510"/>
      <c r="OZ550" s="510"/>
      <c r="PC550" s="509"/>
      <c r="PD550" s="509"/>
      <c r="PE550" s="509"/>
      <c r="PF550" s="509"/>
      <c r="PG550" s="509"/>
      <c r="PH550" s="509"/>
      <c r="PI550" s="510"/>
      <c r="PJ550" s="510"/>
      <c r="PK550" s="510"/>
      <c r="PL550" s="510"/>
      <c r="PM550" s="510"/>
      <c r="PN550" s="510"/>
      <c r="PO550" s="510"/>
      <c r="PP550" s="510"/>
      <c r="PQ550" s="510"/>
      <c r="PT550" s="509"/>
      <c r="PU550" s="509"/>
      <c r="PV550" s="509"/>
      <c r="PW550" s="509"/>
      <c r="PX550" s="509"/>
      <c r="PY550" s="509"/>
      <c r="PZ550" s="510"/>
      <c r="QA550" s="510"/>
      <c r="QB550" s="510"/>
      <c r="QC550" s="510"/>
      <c r="QD550" s="510"/>
      <c r="QE550" s="510"/>
      <c r="QF550" s="510"/>
      <c r="QG550" s="510"/>
      <c r="QH550" s="510"/>
      <c r="QK550" s="509"/>
      <c r="QL550" s="509"/>
      <c r="QM550" s="509"/>
      <c r="QN550" s="509"/>
      <c r="QO550" s="509"/>
      <c r="QP550" s="509"/>
      <c r="QQ550" s="510"/>
      <c r="QR550" s="510"/>
      <c r="QS550" s="510"/>
      <c r="QT550" s="510"/>
      <c r="QU550" s="510"/>
      <c r="QV550" s="510"/>
      <c r="QW550" s="510"/>
      <c r="QX550" s="510"/>
      <c r="QY550" s="510"/>
      <c r="RB550" s="509"/>
      <c r="RC550" s="511"/>
      <c r="RD550" s="511"/>
      <c r="RE550" s="511"/>
      <c r="RF550" s="511"/>
      <c r="RG550" s="511"/>
      <c r="RH550" s="485"/>
      <c r="RI550" s="478"/>
      <c r="RJ550" s="478"/>
      <c r="RK550" s="478"/>
      <c r="RL550" s="478"/>
      <c r="RM550" s="478"/>
      <c r="RN550" s="478"/>
      <c r="RO550" s="478"/>
      <c r="RP550" s="478"/>
      <c r="RS550" s="509"/>
      <c r="RT550" s="511"/>
      <c r="RU550" s="511"/>
      <c r="RV550" s="511"/>
      <c r="RW550" s="511"/>
      <c r="RX550" s="511"/>
      <c r="RY550" s="485"/>
      <c r="RZ550" s="478"/>
      <c r="SA550" s="478"/>
      <c r="SB550" s="478"/>
      <c r="SC550" s="478"/>
      <c r="SD550" s="478"/>
      <c r="SE550" s="478"/>
      <c r="SF550" s="478"/>
      <c r="SG550" s="478"/>
      <c r="SJ550" s="509"/>
      <c r="SK550" s="511"/>
      <c r="SL550" s="511"/>
      <c r="SM550" s="511"/>
      <c r="SN550" s="511"/>
      <c r="SO550" s="511"/>
      <c r="SP550" s="485"/>
      <c r="SQ550" s="478"/>
      <c r="SR550" s="478"/>
      <c r="SS550" s="478"/>
      <c r="ST550" s="478"/>
      <c r="SU550" s="478"/>
      <c r="SV550" s="478"/>
      <c r="SW550" s="478"/>
      <c r="SX550" s="478"/>
    </row>
    <row r="551" spans="1:518" ht="16.5" thickBot="1">
      <c r="H551" s="485"/>
      <c r="N551" s="512" t="s">
        <v>110</v>
      </c>
      <c r="O551" s="513">
        <f>O546+O547</f>
        <v>0.12000000000000001</v>
      </c>
      <c r="Q551" s="485"/>
      <c r="AE551" s="512" t="s">
        <v>110</v>
      </c>
      <c r="AF551" s="513">
        <f>AF546+AF547</f>
        <v>0.14950000000000002</v>
      </c>
      <c r="AH551" s="485"/>
      <c r="AV551" s="512" t="s">
        <v>110</v>
      </c>
      <c r="AW551" s="513">
        <f>AW546+AW547</f>
        <v>0.13999999999999999</v>
      </c>
      <c r="AY551" s="485"/>
      <c r="BM551" s="512" t="s">
        <v>110</v>
      </c>
      <c r="BN551" s="513">
        <f>BN546+BN547</f>
        <v>0.15000000000000002</v>
      </c>
      <c r="BP551" s="485"/>
      <c r="CD551" s="512" t="s">
        <v>110</v>
      </c>
      <c r="CE551" s="513">
        <f>CE546+CE547</f>
        <v>0.151</v>
      </c>
      <c r="CG551" s="485"/>
      <c r="CU551" s="512" t="s">
        <v>110</v>
      </c>
      <c r="CV551" s="513">
        <f>CV546+CV547</f>
        <v>0.15</v>
      </c>
      <c r="CX551" s="485"/>
      <c r="DL551" s="512" t="s">
        <v>110</v>
      </c>
      <c r="DM551" s="513">
        <f>DM546+DM547</f>
        <v>0.15000000000000002</v>
      </c>
      <c r="DO551" s="485"/>
      <c r="EC551" s="512" t="s">
        <v>110</v>
      </c>
      <c r="ED551" s="513">
        <f>ED546+ED547</f>
        <v>0.15049999999999999</v>
      </c>
      <c r="EF551" s="485"/>
      <c r="ET551" s="512" t="s">
        <v>110</v>
      </c>
      <c r="EU551" s="513">
        <f>EU546+EU547</f>
        <v>0</v>
      </c>
      <c r="EW551" s="485"/>
      <c r="FK551" s="512" t="s">
        <v>110</v>
      </c>
      <c r="FL551" s="513">
        <f>FL546+FL547</f>
        <v>0</v>
      </c>
      <c r="FN551" s="485"/>
      <c r="GB551" s="512" t="s">
        <v>110</v>
      </c>
      <c r="GC551" s="513">
        <f>GC546+GC547</f>
        <v>0</v>
      </c>
      <c r="GE551" s="485"/>
      <c r="GS551" s="512" t="s">
        <v>110</v>
      </c>
      <c r="GT551" s="513">
        <f>GT546+GT547</f>
        <v>0</v>
      </c>
      <c r="GV551" s="485"/>
      <c r="HJ551" s="512" t="s">
        <v>110</v>
      </c>
      <c r="HK551" s="513">
        <f>HK546+HK547</f>
        <v>0</v>
      </c>
      <c r="HM551" s="485"/>
      <c r="IA551" s="512" t="s">
        <v>110</v>
      </c>
      <c r="IB551" s="513">
        <f>IB546+IB547</f>
        <v>0</v>
      </c>
      <c r="ID551" s="485"/>
      <c r="IR551" s="512" t="s">
        <v>110</v>
      </c>
      <c r="IS551" s="513">
        <f>IS546+IS547</f>
        <v>0</v>
      </c>
      <c r="IU551" s="485"/>
      <c r="JI551" s="512" t="s">
        <v>110</v>
      </c>
      <c r="JJ551" s="513">
        <f>JJ546+JJ547</f>
        <v>0</v>
      </c>
      <c r="JL551" s="485"/>
      <c r="JZ551" s="512" t="s">
        <v>110</v>
      </c>
      <c r="KA551" s="513">
        <f>KA546+KA547</f>
        <v>0</v>
      </c>
      <c r="KC551" s="485"/>
      <c r="KQ551" s="512" t="s">
        <v>110</v>
      </c>
      <c r="KR551" s="513">
        <f>KR546+KR547</f>
        <v>0</v>
      </c>
      <c r="KT551" s="485"/>
      <c r="LH551" s="512" t="s">
        <v>110</v>
      </c>
      <c r="LI551" s="513">
        <f>LI546+LI547</f>
        <v>0</v>
      </c>
      <c r="LK551" s="485"/>
      <c r="LY551" s="512" t="s">
        <v>110</v>
      </c>
      <c r="LZ551" s="513">
        <f>LZ546+LZ547</f>
        <v>0</v>
      </c>
      <c r="MB551" s="485"/>
      <c r="MP551" s="512" t="s">
        <v>110</v>
      </c>
      <c r="MQ551" s="513">
        <f>MQ546+MQ547</f>
        <v>0</v>
      </c>
      <c r="MS551" s="485"/>
      <c r="NG551" s="512" t="s">
        <v>110</v>
      </c>
      <c r="NH551" s="513">
        <f>NH546+NH547</f>
        <v>0</v>
      </c>
      <c r="NJ551" s="485"/>
      <c r="NX551" s="512" t="s">
        <v>110</v>
      </c>
      <c r="NY551" s="513">
        <f>NY546+NY547</f>
        <v>0</v>
      </c>
      <c r="OA551" s="485"/>
      <c r="OO551" s="512" t="s">
        <v>110</v>
      </c>
      <c r="OP551" s="513">
        <f>OP546+OP547</f>
        <v>0</v>
      </c>
      <c r="OR551" s="485"/>
      <c r="PF551" s="512" t="s">
        <v>110</v>
      </c>
      <c r="PG551" s="513">
        <f>PG546+PG547</f>
        <v>0</v>
      </c>
      <c r="PI551" s="485"/>
      <c r="PW551" s="512" t="s">
        <v>110</v>
      </c>
      <c r="PX551" s="513">
        <f>PX546+PX547</f>
        <v>0</v>
      </c>
      <c r="PZ551" s="485"/>
      <c r="QN551" s="512" t="s">
        <v>110</v>
      </c>
      <c r="QO551" s="513">
        <f>QO546+QO547</f>
        <v>0</v>
      </c>
      <c r="QQ551" s="485"/>
      <c r="RE551" s="512" t="s">
        <v>110</v>
      </c>
      <c r="RF551" s="513">
        <f>RF546+RF547</f>
        <v>0</v>
      </c>
      <c r="RH551" s="485"/>
      <c r="RI551" s="478"/>
      <c r="RJ551" s="478"/>
      <c r="RK551" s="478"/>
      <c r="RL551" s="478"/>
      <c r="RM551" s="478"/>
      <c r="RN551" s="478"/>
      <c r="RO551" s="478"/>
      <c r="RP551" s="478"/>
      <c r="RV551" s="512" t="s">
        <v>110</v>
      </c>
      <c r="RW551" s="513">
        <f>RW546+RW547</f>
        <v>0</v>
      </c>
      <c r="RY551" s="485"/>
      <c r="RZ551" s="478"/>
      <c r="SA551" s="478"/>
      <c r="SB551" s="478"/>
      <c r="SC551" s="478"/>
      <c r="SD551" s="478"/>
      <c r="SE551" s="478"/>
      <c r="SF551" s="478"/>
      <c r="SG551" s="478"/>
      <c r="SM551" s="512" t="s">
        <v>110</v>
      </c>
      <c r="SN551" s="513">
        <f>SN546+SN547</f>
        <v>0</v>
      </c>
      <c r="SP551" s="485"/>
      <c r="SQ551" s="478"/>
      <c r="SR551" s="478"/>
      <c r="SS551" s="478"/>
      <c r="ST551" s="478"/>
      <c r="SU551" s="478"/>
      <c r="SV551" s="478"/>
      <c r="SW551" s="478"/>
      <c r="SX551" s="478"/>
    </row>
    <row r="552" spans="1:518" ht="16.5" thickBot="1">
      <c r="F552" s="1405" t="s">
        <v>127</v>
      </c>
      <c r="G552" s="1406"/>
      <c r="H552" s="485"/>
      <c r="I552" s="485"/>
      <c r="K552" s="1361" t="str">
        <f>M2</f>
        <v>Luis Carlos Parra Velásquez</v>
      </c>
      <c r="L552" s="1362"/>
      <c r="M552" s="1362"/>
      <c r="N552" s="1362"/>
      <c r="O552" s="1362"/>
      <c r="P552" s="1363"/>
      <c r="AB552" s="1361" t="str">
        <f>AD2</f>
        <v>Ka S.A.</v>
      </c>
      <c r="AC552" s="1362"/>
      <c r="AD552" s="1362"/>
      <c r="AE552" s="1362"/>
      <c r="AF552" s="1362"/>
      <c r="AG552" s="1363"/>
      <c r="AS552" s="1361" t="str">
        <f>AU2</f>
        <v>Construcciones y valores construvalores S.A.S</v>
      </c>
      <c r="AT552" s="1362"/>
      <c r="AU552" s="1362"/>
      <c r="AV552" s="1362"/>
      <c r="AW552" s="1362"/>
      <c r="AX552" s="1363"/>
      <c r="BJ552" s="1361" t="str">
        <f>BL2</f>
        <v>Enetel S.A.S</v>
      </c>
      <c r="BK552" s="1362"/>
      <c r="BL552" s="1362"/>
      <c r="BM552" s="1362"/>
      <c r="BN552" s="1362"/>
      <c r="BO552" s="1363"/>
      <c r="CA552" s="1361" t="str">
        <f>CC2</f>
        <v>Eduar Alfonso Montiel Peralta</v>
      </c>
      <c r="CB552" s="1362"/>
      <c r="CC552" s="1362"/>
      <c r="CD552" s="1362"/>
      <c r="CE552" s="1362"/>
      <c r="CF552" s="1363"/>
      <c r="CR552" s="1361" t="str">
        <f>CT2</f>
        <v>Equipos e ingeniería del caribe S.A.S</v>
      </c>
      <c r="CS552" s="1362"/>
      <c r="CT552" s="1362"/>
      <c r="CU552" s="1362"/>
      <c r="CV552" s="1362"/>
      <c r="CW552" s="1363"/>
      <c r="DI552" s="1361" t="str">
        <f>DK2</f>
        <v>WILLIAMS.CO SAS</v>
      </c>
      <c r="DJ552" s="1362"/>
      <c r="DK552" s="1362"/>
      <c r="DL552" s="1362"/>
      <c r="DM552" s="1362"/>
      <c r="DN552" s="1363"/>
      <c r="DZ552" s="1361" t="str">
        <f>EB2</f>
        <v>Luis Enrique Oyola Quintero</v>
      </c>
      <c r="EA552" s="1362"/>
      <c r="EB552" s="1362"/>
      <c r="EC552" s="1362"/>
      <c r="ED552" s="1362"/>
      <c r="EE552" s="1363"/>
      <c r="EQ552" s="1361" t="str">
        <f>ES2</f>
        <v>O9</v>
      </c>
      <c r="ER552" s="1362"/>
      <c r="ES552" s="1362"/>
      <c r="ET552" s="1362"/>
      <c r="EU552" s="1362"/>
      <c r="EV552" s="1363"/>
      <c r="FH552" s="1361" t="str">
        <f>FJ2</f>
        <v>O10</v>
      </c>
      <c r="FI552" s="1362"/>
      <c r="FJ552" s="1362"/>
      <c r="FK552" s="1362"/>
      <c r="FL552" s="1362"/>
      <c r="FM552" s="1363"/>
      <c r="FY552" s="1361" t="str">
        <f>GA2</f>
        <v>O11</v>
      </c>
      <c r="FZ552" s="1362"/>
      <c r="GA552" s="1362"/>
      <c r="GB552" s="1362"/>
      <c r="GC552" s="1362"/>
      <c r="GD552" s="1363"/>
      <c r="GP552" s="1361" t="str">
        <f>GR2</f>
        <v>O12</v>
      </c>
      <c r="GQ552" s="1362"/>
      <c r="GR552" s="1362"/>
      <c r="GS552" s="1362"/>
      <c r="GT552" s="1362"/>
      <c r="GU552" s="1363"/>
      <c r="HG552" s="1361" t="str">
        <f>HI2</f>
        <v>O13</v>
      </c>
      <c r="HH552" s="1362"/>
      <c r="HI552" s="1362"/>
      <c r="HJ552" s="1362"/>
      <c r="HK552" s="1362"/>
      <c r="HL552" s="1363"/>
      <c r="HX552" s="1361" t="str">
        <f>HZ2</f>
        <v>O14</v>
      </c>
      <c r="HY552" s="1362"/>
      <c r="HZ552" s="1362"/>
      <c r="IA552" s="1362"/>
      <c r="IB552" s="1362"/>
      <c r="IC552" s="1363"/>
      <c r="IO552" s="1361" t="str">
        <f>IQ2</f>
        <v>O15</v>
      </c>
      <c r="IP552" s="1362"/>
      <c r="IQ552" s="1362"/>
      <c r="IR552" s="1362"/>
      <c r="IS552" s="1362"/>
      <c r="IT552" s="1363"/>
      <c r="JF552" s="1361" t="str">
        <f>JH2</f>
        <v>O16</v>
      </c>
      <c r="JG552" s="1362"/>
      <c r="JH552" s="1362"/>
      <c r="JI552" s="1362"/>
      <c r="JJ552" s="1362"/>
      <c r="JK552" s="1363"/>
      <c r="JW552" s="1361" t="str">
        <f>JY2</f>
        <v>O17</v>
      </c>
      <c r="JX552" s="1362"/>
      <c r="JY552" s="1362"/>
      <c r="JZ552" s="1362"/>
      <c r="KA552" s="1362"/>
      <c r="KB552" s="1363"/>
      <c r="KN552" s="1361" t="str">
        <f>KP2</f>
        <v>O18</v>
      </c>
      <c r="KO552" s="1362"/>
      <c r="KP552" s="1362"/>
      <c r="KQ552" s="1362"/>
      <c r="KR552" s="1362"/>
      <c r="KS552" s="1363"/>
      <c r="LE552" s="1361" t="str">
        <f>LG2</f>
        <v>O19</v>
      </c>
      <c r="LF552" s="1362"/>
      <c r="LG552" s="1362"/>
      <c r="LH552" s="1362"/>
      <c r="LI552" s="1362"/>
      <c r="LJ552" s="1363"/>
      <c r="LV552" s="1361" t="str">
        <f>LX2</f>
        <v>O20</v>
      </c>
      <c r="LW552" s="1362"/>
      <c r="LX552" s="1362"/>
      <c r="LY552" s="1362"/>
      <c r="LZ552" s="1362"/>
      <c r="MA552" s="1363"/>
      <c r="MM552" s="1361" t="str">
        <f>MO2</f>
        <v>O21</v>
      </c>
      <c r="MN552" s="1362"/>
      <c r="MO552" s="1362"/>
      <c r="MP552" s="1362"/>
      <c r="MQ552" s="1362"/>
      <c r="MR552" s="1363"/>
      <c r="ND552" s="1361" t="str">
        <f>NF2</f>
        <v>O22</v>
      </c>
      <c r="NE552" s="1362"/>
      <c r="NF552" s="1362"/>
      <c r="NG552" s="1362"/>
      <c r="NH552" s="1362"/>
      <c r="NI552" s="1363"/>
      <c r="NU552" s="1361" t="str">
        <f>NW2</f>
        <v>O23</v>
      </c>
      <c r="NV552" s="1362"/>
      <c r="NW552" s="1362"/>
      <c r="NX552" s="1362"/>
      <c r="NY552" s="1362"/>
      <c r="NZ552" s="1363"/>
      <c r="OL552" s="1361" t="str">
        <f>ON2</f>
        <v>O24</v>
      </c>
      <c r="OM552" s="1362"/>
      <c r="ON552" s="1362"/>
      <c r="OO552" s="1362"/>
      <c r="OP552" s="1362"/>
      <c r="OQ552" s="1363"/>
      <c r="PC552" s="1361" t="str">
        <f>PE2</f>
        <v>O25</v>
      </c>
      <c r="PD552" s="1362"/>
      <c r="PE552" s="1362"/>
      <c r="PF552" s="1362"/>
      <c r="PG552" s="1362"/>
      <c r="PH552" s="1363"/>
      <c r="PT552" s="1361" t="str">
        <f>PV2</f>
        <v>O26</v>
      </c>
      <c r="PU552" s="1362"/>
      <c r="PV552" s="1362"/>
      <c r="PW552" s="1362"/>
      <c r="PX552" s="1362"/>
      <c r="PY552" s="1363"/>
      <c r="QK552" s="1361" t="str">
        <f>QM2</f>
        <v>O27</v>
      </c>
      <c r="QL552" s="1362"/>
      <c r="QM552" s="1362"/>
      <c r="QN552" s="1362"/>
      <c r="QO552" s="1362"/>
      <c r="QP552" s="1363"/>
      <c r="RB552" s="1361" t="str">
        <f>RD2</f>
        <v>O28</v>
      </c>
      <c r="RC552" s="1362"/>
      <c r="RD552" s="1362"/>
      <c r="RE552" s="1362"/>
      <c r="RF552" s="1362"/>
      <c r="RG552" s="1363"/>
      <c r="RH552" s="485"/>
      <c r="RI552" s="478"/>
      <c r="RJ552" s="478"/>
      <c r="RK552" s="478"/>
      <c r="RL552" s="478"/>
      <c r="RM552" s="478"/>
      <c r="RN552" s="478"/>
      <c r="RO552" s="478"/>
      <c r="RP552" s="478"/>
      <c r="RS552" s="1361" t="str">
        <f>RU2</f>
        <v>O29</v>
      </c>
      <c r="RT552" s="1362"/>
      <c r="RU552" s="1362"/>
      <c r="RV552" s="1362"/>
      <c r="RW552" s="1362"/>
      <c r="RX552" s="1363"/>
      <c r="RY552" s="485"/>
      <c r="RZ552" s="478"/>
      <c r="SA552" s="478"/>
      <c r="SB552" s="478"/>
      <c r="SC552" s="478"/>
      <c r="SD552" s="478"/>
      <c r="SE552" s="478"/>
      <c r="SF552" s="478"/>
      <c r="SG552" s="478"/>
      <c r="SJ552" s="1361" t="str">
        <f>SL2</f>
        <v>O30</v>
      </c>
      <c r="SK552" s="1362"/>
      <c r="SL552" s="1362"/>
      <c r="SM552" s="1362"/>
      <c r="SN552" s="1362"/>
      <c r="SO552" s="1363"/>
      <c r="SP552" s="485"/>
      <c r="SQ552" s="478"/>
      <c r="SR552" s="478"/>
      <c r="SS552" s="478"/>
      <c r="ST552" s="478"/>
      <c r="SU552" s="478"/>
      <c r="SV552" s="478"/>
      <c r="SW552" s="478"/>
      <c r="SX552" s="478"/>
    </row>
    <row r="553" spans="1:518" ht="16.5" thickBot="1">
      <c r="B553" s="511"/>
      <c r="F553" s="514" t="s">
        <v>114</v>
      </c>
      <c r="G553" s="514" t="s">
        <v>128</v>
      </c>
      <c r="H553" s="485"/>
      <c r="I553" s="485"/>
      <c r="K553" s="1346" t="str">
        <f>+IF(S553*U553*W553*Y553=1,"OK","NO HABILITADO")</f>
        <v>OK</v>
      </c>
      <c r="L553" s="1347"/>
      <c r="M553" s="1347"/>
      <c r="N553" s="1347"/>
      <c r="O553" s="1347"/>
      <c r="P553" s="1348"/>
      <c r="S553" s="515">
        <f>IF(O551&gt;'10. EVALUACIÓN'!$D$10,0,1)</f>
        <v>1</v>
      </c>
      <c r="U553" s="515">
        <f>IF(P545&gt;'10. EVALUACIÓN'!$D$9,0,1)</f>
        <v>1</v>
      </c>
      <c r="W553" s="515">
        <f>PRODUCT(W12:W543)</f>
        <v>1</v>
      </c>
      <c r="Y553" s="515">
        <f>IF(Y548&gt;0.5,0,1)</f>
        <v>1</v>
      </c>
      <c r="AB553" s="1346" t="str">
        <f>+IF(AJ553*AL553*AN553*AP553=1,"OK","NO HABILITADO")</f>
        <v>NO HABILITADO</v>
      </c>
      <c r="AC553" s="1347"/>
      <c r="AD553" s="1347"/>
      <c r="AE553" s="1347"/>
      <c r="AF553" s="1347"/>
      <c r="AG553" s="1348"/>
      <c r="AJ553" s="515">
        <f>IF(AF551&gt;'10. EVALUACIÓN'!$D$10,0,1)</f>
        <v>1</v>
      </c>
      <c r="AL553" s="515">
        <f>IF(AG545&gt;'10. EVALUACIÓN'!$D$9,0,1)</f>
        <v>1</v>
      </c>
      <c r="AN553" s="515">
        <f>PRODUCT(AN12:AN543)</f>
        <v>0</v>
      </c>
      <c r="AP553" s="515">
        <f>IF(AP548&gt;0.5,0,1)</f>
        <v>1</v>
      </c>
      <c r="AS553" s="1346" t="str">
        <f>+IF(BA553*BC553*BE553*BG553=1,"OK","NO HABILITADO")</f>
        <v>OK</v>
      </c>
      <c r="AT553" s="1347"/>
      <c r="AU553" s="1347"/>
      <c r="AV553" s="1347"/>
      <c r="AW553" s="1347"/>
      <c r="AX553" s="1348"/>
      <c r="BA553" s="515">
        <f>IF(AW551&gt;'10. EVALUACIÓN'!$D$10,0,1)</f>
        <v>1</v>
      </c>
      <c r="BC553" s="515">
        <f>IF(AX545&gt;'10. EVALUACIÓN'!$D$9,0,1)</f>
        <v>1</v>
      </c>
      <c r="BE553" s="515">
        <f>PRODUCT(BE12:BE543)</f>
        <v>1</v>
      </c>
      <c r="BG553" s="515">
        <f>IF(BG548&gt;0.5,0,1)</f>
        <v>1</v>
      </c>
      <c r="BJ553" s="1346" t="str">
        <f>+IF(BR553*BT553*BV553*BX553=1,"OK","NO HABILITADO")</f>
        <v>NO HABILITADO</v>
      </c>
      <c r="BK553" s="1347"/>
      <c r="BL553" s="1347"/>
      <c r="BM553" s="1347"/>
      <c r="BN553" s="1347"/>
      <c r="BO553" s="1348"/>
      <c r="BR553" s="515">
        <f>IF(BN551&gt;'10. EVALUACIÓN'!$D$10,0,1)</f>
        <v>1</v>
      </c>
      <c r="BT553" s="515">
        <f>IF(BO545&gt;'10. EVALUACIÓN'!$D$9,0,1)</f>
        <v>1</v>
      </c>
      <c r="BV553" s="515">
        <f>PRODUCT(BV12:BV543)</f>
        <v>0</v>
      </c>
      <c r="BX553" s="515">
        <f>IF(BX548&gt;0.5,0,1)</f>
        <v>1</v>
      </c>
      <c r="CA553" s="1346" t="str">
        <f>+IF(CI553*CK553*CM553*CO553=1,"OK","NO HABILITADO")</f>
        <v>OK</v>
      </c>
      <c r="CB553" s="1347"/>
      <c r="CC553" s="1347"/>
      <c r="CD553" s="1347"/>
      <c r="CE553" s="1347"/>
      <c r="CF553" s="1348"/>
      <c r="CI553" s="515">
        <f>IF(CE551&gt;'10. EVALUACIÓN'!$D$10,0,1)</f>
        <v>1</v>
      </c>
      <c r="CK553" s="515">
        <f>IF(CF545&gt;'10. EVALUACIÓN'!$D$9,0,1)</f>
        <v>1</v>
      </c>
      <c r="CM553" s="515">
        <f>PRODUCT(CM12:CM543)</f>
        <v>1</v>
      </c>
      <c r="CO553" s="515">
        <f>IF(CO548&gt;0.5,0,1)</f>
        <v>1</v>
      </c>
      <c r="CR553" s="1346" t="str">
        <f>+IF(CZ553*DB553*DD553*DF553=1,"OK","NO HABILITADO")</f>
        <v>OK</v>
      </c>
      <c r="CS553" s="1347"/>
      <c r="CT553" s="1347"/>
      <c r="CU553" s="1347"/>
      <c r="CV553" s="1347"/>
      <c r="CW553" s="1348"/>
      <c r="CZ553" s="515">
        <f>IF(CV551&gt;'10. EVALUACIÓN'!$D$10,0,1)</f>
        <v>1</v>
      </c>
      <c r="DB553" s="515">
        <f>IF(CW545&gt;'10. EVALUACIÓN'!$D$9,0,1)</f>
        <v>1</v>
      </c>
      <c r="DD553" s="515">
        <f>PRODUCT(DD12:DD543)</f>
        <v>1</v>
      </c>
      <c r="DF553" s="515">
        <f>IF(DF548&gt;0.5,0,1)</f>
        <v>1</v>
      </c>
      <c r="DI553" s="1346" t="str">
        <f>+IF(DQ553*DS553*DU553*DW553=1,"OK","NO HABILITADO")</f>
        <v>OK</v>
      </c>
      <c r="DJ553" s="1347"/>
      <c r="DK553" s="1347"/>
      <c r="DL553" s="1347"/>
      <c r="DM553" s="1347"/>
      <c r="DN553" s="1348"/>
      <c r="DQ553" s="515">
        <f>IF(DM551&gt;'10. EVALUACIÓN'!$D$10,0,1)</f>
        <v>1</v>
      </c>
      <c r="DS553" s="515">
        <f>IF(DN545&gt;'10. EVALUACIÓN'!$D$9,0,1)</f>
        <v>1</v>
      </c>
      <c r="DU553" s="515">
        <f>PRODUCT(DU12:DU543)</f>
        <v>1</v>
      </c>
      <c r="DW553" s="515">
        <f>IF(DW548&gt;0.5,0,1)</f>
        <v>1</v>
      </c>
      <c r="DZ553" s="1346" t="str">
        <f>+IF(EH553*EJ553*EL553*EN553=1,"OK","NO HABILITADO")</f>
        <v>OK</v>
      </c>
      <c r="EA553" s="1347"/>
      <c r="EB553" s="1347"/>
      <c r="EC553" s="1347"/>
      <c r="ED553" s="1347"/>
      <c r="EE553" s="1348"/>
      <c r="EH553" s="515">
        <f>IF(ED551&gt;'10. EVALUACIÓN'!$D$10,0,1)</f>
        <v>1</v>
      </c>
      <c r="EJ553" s="515">
        <f>IF(EE545&gt;'10. EVALUACIÓN'!$D$9,0,1)</f>
        <v>1</v>
      </c>
      <c r="EL553" s="515">
        <f>PRODUCT(EL12:EL543)</f>
        <v>1</v>
      </c>
      <c r="EN553" s="515">
        <f>IF(EN548&gt;0.5,0,1)</f>
        <v>1</v>
      </c>
      <c r="EQ553" s="1346" t="e">
        <f>+IF(EY553*FA553*FC553*FE553=1,"OK","NO HABILITADO")</f>
        <v>#N/A</v>
      </c>
      <c r="ER553" s="1347"/>
      <c r="ES553" s="1347"/>
      <c r="ET553" s="1347"/>
      <c r="EU553" s="1347"/>
      <c r="EV553" s="1348"/>
      <c r="EY553" s="515">
        <f>IF(EU551&gt;'10. EVALUACIÓN'!$D$10,0,1)</f>
        <v>1</v>
      </c>
      <c r="FA553" s="515">
        <f>IF(EV545&gt;'10. EVALUACIÓN'!$D$9,0,1)</f>
        <v>1</v>
      </c>
      <c r="FC553" s="515" t="e">
        <f>PRODUCT(FC12:FC543)</f>
        <v>#N/A</v>
      </c>
      <c r="FE553" s="515">
        <f>IF(FE548&gt;0.5,0,1)</f>
        <v>1</v>
      </c>
      <c r="FH553" s="1346" t="e">
        <f>+IF(FP553*FR553*FT553*FV553=1,"OK","NO HABILITADO")</f>
        <v>#N/A</v>
      </c>
      <c r="FI553" s="1347"/>
      <c r="FJ553" s="1347"/>
      <c r="FK553" s="1347"/>
      <c r="FL553" s="1347"/>
      <c r="FM553" s="1348"/>
      <c r="FP553" s="515">
        <f>IF(FL551&gt;'10. EVALUACIÓN'!$D$10,0,1)</f>
        <v>1</v>
      </c>
      <c r="FR553" s="515">
        <f>IF(FM545&gt;'10. EVALUACIÓN'!$D$9,0,1)</f>
        <v>1</v>
      </c>
      <c r="FT553" s="515" t="e">
        <f>PRODUCT(FT12:FT543)</f>
        <v>#N/A</v>
      </c>
      <c r="FV553" s="515">
        <f>IF(FV548&gt;0.5,0,1)</f>
        <v>1</v>
      </c>
      <c r="FY553" s="1346" t="e">
        <f>+IF(GG553*GI553*GK553*GM553=1,"OK","NO HABILITADO")</f>
        <v>#N/A</v>
      </c>
      <c r="FZ553" s="1347"/>
      <c r="GA553" s="1347"/>
      <c r="GB553" s="1347"/>
      <c r="GC553" s="1347"/>
      <c r="GD553" s="1348"/>
      <c r="GG553" s="515">
        <f>IF(GC551&gt;'10. EVALUACIÓN'!$D$10,0,1)</f>
        <v>1</v>
      </c>
      <c r="GI553" s="515">
        <f>IF(GD545&gt;'10. EVALUACIÓN'!$D$9,0,1)</f>
        <v>1</v>
      </c>
      <c r="GK553" s="515" t="e">
        <f>PRODUCT(GK12:GK543)</f>
        <v>#N/A</v>
      </c>
      <c r="GM553" s="515">
        <f>IF(GM548&gt;0.5,0,1)</f>
        <v>1</v>
      </c>
      <c r="GP553" s="1346" t="e">
        <f>+IF(GX553*GZ553*HB553*HD553=1,"OK","NO HABILITADO")</f>
        <v>#N/A</v>
      </c>
      <c r="GQ553" s="1347"/>
      <c r="GR553" s="1347"/>
      <c r="GS553" s="1347"/>
      <c r="GT553" s="1347"/>
      <c r="GU553" s="1348"/>
      <c r="GX553" s="515">
        <f>IF(GT551&gt;'10. EVALUACIÓN'!$D$10,0,1)</f>
        <v>1</v>
      </c>
      <c r="GZ553" s="515">
        <f>IF(GU545&gt;'10. EVALUACIÓN'!$D$9,0,1)</f>
        <v>1</v>
      </c>
      <c r="HB553" s="515" t="e">
        <f>PRODUCT(HB12:HB543)</f>
        <v>#N/A</v>
      </c>
      <c r="HD553" s="515">
        <f>IF(HD548&gt;0.5,0,1)</f>
        <v>1</v>
      </c>
      <c r="HG553" s="1346" t="e">
        <f>+IF(HO553*HQ553*HS553*HU553=1,"OK","NO HABILITADO")</f>
        <v>#N/A</v>
      </c>
      <c r="HH553" s="1347"/>
      <c r="HI553" s="1347"/>
      <c r="HJ553" s="1347"/>
      <c r="HK553" s="1347"/>
      <c r="HL553" s="1348"/>
      <c r="HO553" s="515">
        <f>IF(HK551&gt;'10. EVALUACIÓN'!$D$10,0,1)</f>
        <v>1</v>
      </c>
      <c r="HQ553" s="515">
        <f>IF(HL545&gt;'10. EVALUACIÓN'!$D$9,0,1)</f>
        <v>1</v>
      </c>
      <c r="HS553" s="515" t="e">
        <f>PRODUCT(HS12:HS543)</f>
        <v>#N/A</v>
      </c>
      <c r="HU553" s="515">
        <f>IF(HU548&gt;0.5,0,1)</f>
        <v>1</v>
      </c>
      <c r="HX553" s="1346" t="e">
        <f>+IF(IF553*IH553*IJ553*IL553=1,"OK","NO HABILITADO")</f>
        <v>#N/A</v>
      </c>
      <c r="HY553" s="1347"/>
      <c r="HZ553" s="1347"/>
      <c r="IA553" s="1347"/>
      <c r="IB553" s="1347"/>
      <c r="IC553" s="1348"/>
      <c r="IF553" s="515">
        <f>IF(IB551&gt;'10. EVALUACIÓN'!$D$10,0,1)</f>
        <v>1</v>
      </c>
      <c r="IH553" s="515">
        <f>IF(IC545&gt;'10. EVALUACIÓN'!$D$9,0,1)</f>
        <v>1</v>
      </c>
      <c r="IJ553" s="515" t="e">
        <f>PRODUCT(IJ12:IJ543)</f>
        <v>#N/A</v>
      </c>
      <c r="IL553" s="515">
        <f>IF(IL548&gt;0.5,0,1)</f>
        <v>1</v>
      </c>
      <c r="IO553" s="1346" t="e">
        <f>+IF(IW553*IY553*JA553*JC553=1,"OK","NO HABILITADO")</f>
        <v>#N/A</v>
      </c>
      <c r="IP553" s="1347"/>
      <c r="IQ553" s="1347"/>
      <c r="IR553" s="1347"/>
      <c r="IS553" s="1347"/>
      <c r="IT553" s="1348"/>
      <c r="IW553" s="515">
        <f>IF(IS551&gt;'10. EVALUACIÓN'!$D$10,0,1)</f>
        <v>1</v>
      </c>
      <c r="IY553" s="515">
        <f>IF(IT545&gt;'10. EVALUACIÓN'!$D$9,0,1)</f>
        <v>1</v>
      </c>
      <c r="JA553" s="515" t="e">
        <f>PRODUCT(JA12:JA543)</f>
        <v>#N/A</v>
      </c>
      <c r="JC553" s="515">
        <f>IF(JC548&gt;0.5,0,1)</f>
        <v>1</v>
      </c>
      <c r="JF553" s="1346" t="e">
        <f>+IF(JN553*JP553*JR553*JT553=1,"OK","NO HABILITADO")</f>
        <v>#N/A</v>
      </c>
      <c r="JG553" s="1347"/>
      <c r="JH553" s="1347"/>
      <c r="JI553" s="1347"/>
      <c r="JJ553" s="1347"/>
      <c r="JK553" s="1348"/>
      <c r="JN553" s="515">
        <f>IF(JJ551&gt;'10. EVALUACIÓN'!$D$10,0,1)</f>
        <v>1</v>
      </c>
      <c r="JP553" s="515">
        <f>IF(JK545&gt;'10. EVALUACIÓN'!$D$9,0,1)</f>
        <v>1</v>
      </c>
      <c r="JR553" s="515" t="e">
        <f>PRODUCT(JR12:JR543)</f>
        <v>#N/A</v>
      </c>
      <c r="JT553" s="515">
        <f>IF(JT548&gt;0.5,0,1)</f>
        <v>1</v>
      </c>
      <c r="JW553" s="1346" t="e">
        <f>+IF(KE553*KG553*KI553*KK553=1,"OK","NO HABILITADO")</f>
        <v>#N/A</v>
      </c>
      <c r="JX553" s="1347"/>
      <c r="JY553" s="1347"/>
      <c r="JZ553" s="1347"/>
      <c r="KA553" s="1347"/>
      <c r="KB553" s="1348"/>
      <c r="KE553" s="515">
        <f>IF(KA551&gt;'10. EVALUACIÓN'!$D$10,0,1)</f>
        <v>1</v>
      </c>
      <c r="KG553" s="515">
        <f>IF(KB545&gt;'10. EVALUACIÓN'!$D$9,0,1)</f>
        <v>1</v>
      </c>
      <c r="KI553" s="515" t="e">
        <f>PRODUCT(KI12:KI543)</f>
        <v>#N/A</v>
      </c>
      <c r="KK553" s="515">
        <f>IF(KK548&gt;0.5,0,1)</f>
        <v>1</v>
      </c>
      <c r="KN553" s="1346" t="e">
        <f>+IF(KV553*KX553*KZ553*LB553=1,"OK","NO HABILITADO")</f>
        <v>#N/A</v>
      </c>
      <c r="KO553" s="1347"/>
      <c r="KP553" s="1347"/>
      <c r="KQ553" s="1347"/>
      <c r="KR553" s="1347"/>
      <c r="KS553" s="1348"/>
      <c r="KV553" s="515">
        <f>IF(KR551&gt;'10. EVALUACIÓN'!$D$10,0,1)</f>
        <v>1</v>
      </c>
      <c r="KX553" s="515">
        <f>IF(KS545&gt;'10. EVALUACIÓN'!$D$9,0,1)</f>
        <v>1</v>
      </c>
      <c r="KZ553" s="515" t="e">
        <f>PRODUCT(KZ12:KZ543)</f>
        <v>#N/A</v>
      </c>
      <c r="LB553" s="515">
        <f>IF(LB548&gt;0.5,0,1)</f>
        <v>1</v>
      </c>
      <c r="LE553" s="1346" t="e">
        <f>+IF(LM553*LO553*LQ553*LS553=1,"OK","NO HABILITADO")</f>
        <v>#N/A</v>
      </c>
      <c r="LF553" s="1347"/>
      <c r="LG553" s="1347"/>
      <c r="LH553" s="1347"/>
      <c r="LI553" s="1347"/>
      <c r="LJ553" s="1348"/>
      <c r="LM553" s="515">
        <f>IF(LI551&gt;'10. EVALUACIÓN'!$D$10,0,1)</f>
        <v>1</v>
      </c>
      <c r="LO553" s="515">
        <f>IF(LJ545&gt;'10. EVALUACIÓN'!$D$9,0,1)</f>
        <v>1</v>
      </c>
      <c r="LQ553" s="515" t="e">
        <f>PRODUCT(LQ12:LQ543)</f>
        <v>#N/A</v>
      </c>
      <c r="LS553" s="515">
        <f>IF(LS548&gt;0.5,0,1)</f>
        <v>1</v>
      </c>
      <c r="LV553" s="1346" t="e">
        <f>+IF(MD553*MF553*MH553*MJ553=1,"OK","NO HABILITADO")</f>
        <v>#N/A</v>
      </c>
      <c r="LW553" s="1347"/>
      <c r="LX553" s="1347"/>
      <c r="LY553" s="1347"/>
      <c r="LZ553" s="1347"/>
      <c r="MA553" s="1348"/>
      <c r="MD553" s="515">
        <f>IF(LZ551&gt;'10. EVALUACIÓN'!$D$10,0,1)</f>
        <v>1</v>
      </c>
      <c r="MF553" s="515">
        <f>IF(MA545&gt;'10. EVALUACIÓN'!$D$9,0,1)</f>
        <v>1</v>
      </c>
      <c r="MH553" s="515" t="e">
        <f>PRODUCT(MH12:MH543)</f>
        <v>#N/A</v>
      </c>
      <c r="MJ553" s="515">
        <f>IF(MJ548&gt;0.5,0,1)</f>
        <v>1</v>
      </c>
      <c r="MM553" s="1346" t="e">
        <f>+IF(MU553*MW553*MY553*NA553=1,"OK","NO HABILITADO")</f>
        <v>#N/A</v>
      </c>
      <c r="MN553" s="1347"/>
      <c r="MO553" s="1347"/>
      <c r="MP553" s="1347"/>
      <c r="MQ553" s="1347"/>
      <c r="MR553" s="1348"/>
      <c r="MU553" s="515">
        <f>IF(MQ551&gt;'10. EVALUACIÓN'!$D$10,0,1)</f>
        <v>1</v>
      </c>
      <c r="MW553" s="515">
        <f>IF(MR545&gt;'10. EVALUACIÓN'!$D$9,0,1)</f>
        <v>1</v>
      </c>
      <c r="MY553" s="515" t="e">
        <f>PRODUCT(MY12:MY543)</f>
        <v>#N/A</v>
      </c>
      <c r="NA553" s="515">
        <f>IF(NA548&gt;0.5,0,1)</f>
        <v>1</v>
      </c>
      <c r="ND553" s="1346" t="e">
        <f>+IF(NL553*NN553*NP553*NR553=1,"OK","NO HABILITADO")</f>
        <v>#N/A</v>
      </c>
      <c r="NE553" s="1347"/>
      <c r="NF553" s="1347"/>
      <c r="NG553" s="1347"/>
      <c r="NH553" s="1347"/>
      <c r="NI553" s="1348"/>
      <c r="NL553" s="515">
        <f>IF(NH551&gt;'10. EVALUACIÓN'!$D$10,0,1)</f>
        <v>1</v>
      </c>
      <c r="NN553" s="515">
        <f>IF(NI545&gt;'10. EVALUACIÓN'!$D$9,0,1)</f>
        <v>1</v>
      </c>
      <c r="NP553" s="515" t="e">
        <f>PRODUCT(NP12:NP543)</f>
        <v>#N/A</v>
      </c>
      <c r="NR553" s="515">
        <f>IF(NR548&gt;0.5,0,1)</f>
        <v>1</v>
      </c>
      <c r="NU553" s="1346" t="e">
        <f>+IF(OC553*OE553*OG553*OI553=1,"OK","NO HABILITADO")</f>
        <v>#N/A</v>
      </c>
      <c r="NV553" s="1347"/>
      <c r="NW553" s="1347"/>
      <c r="NX553" s="1347"/>
      <c r="NY553" s="1347"/>
      <c r="NZ553" s="1348"/>
      <c r="OC553" s="515">
        <f>IF(NY551&gt;'10. EVALUACIÓN'!$D$10,0,1)</f>
        <v>1</v>
      </c>
      <c r="OE553" s="515">
        <f>IF(NZ545&gt;'10. EVALUACIÓN'!$D$9,0,1)</f>
        <v>1</v>
      </c>
      <c r="OG553" s="515" t="e">
        <f>PRODUCT(OG12:OG543)</f>
        <v>#N/A</v>
      </c>
      <c r="OI553" s="515">
        <f>IF(OI548&gt;0.5,0,1)</f>
        <v>1</v>
      </c>
      <c r="OL553" s="1346" t="e">
        <f>+IF(OT553*OV553*OX553*OZ553=1,"OK","NO HABILITADO")</f>
        <v>#N/A</v>
      </c>
      <c r="OM553" s="1347"/>
      <c r="ON553" s="1347"/>
      <c r="OO553" s="1347"/>
      <c r="OP553" s="1347"/>
      <c r="OQ553" s="1348"/>
      <c r="OT553" s="515">
        <f>IF(OP551&gt;'10. EVALUACIÓN'!$D$10,0,1)</f>
        <v>1</v>
      </c>
      <c r="OV553" s="515">
        <f>IF(OQ545&gt;'10. EVALUACIÓN'!$D$9,0,1)</f>
        <v>1</v>
      </c>
      <c r="OX553" s="515" t="e">
        <f>PRODUCT(OX12:OX543)</f>
        <v>#N/A</v>
      </c>
      <c r="OZ553" s="515">
        <f>IF(OZ548&gt;0.5,0,1)</f>
        <v>1</v>
      </c>
      <c r="PC553" s="1346" t="e">
        <f>+IF(PK553*PM553*PO553*PQ553=1,"OK","NO HABILITADO")</f>
        <v>#N/A</v>
      </c>
      <c r="PD553" s="1347"/>
      <c r="PE553" s="1347"/>
      <c r="PF553" s="1347"/>
      <c r="PG553" s="1347"/>
      <c r="PH553" s="1348"/>
      <c r="PK553" s="515">
        <f>IF(PG551&gt;'10. EVALUACIÓN'!$D$10,0,1)</f>
        <v>1</v>
      </c>
      <c r="PM553" s="515">
        <f>IF(PH545&gt;'10. EVALUACIÓN'!$D$9,0,1)</f>
        <v>1</v>
      </c>
      <c r="PO553" s="515" t="e">
        <f>PRODUCT(PO12:PO543)</f>
        <v>#N/A</v>
      </c>
      <c r="PQ553" s="515">
        <f>IF(PQ548&gt;0.5,0,1)</f>
        <v>1</v>
      </c>
      <c r="PT553" s="1346" t="e">
        <f>+IF(QB553*QD553*QF553*QH553=1,"OK","NO HABILITADO")</f>
        <v>#N/A</v>
      </c>
      <c r="PU553" s="1347"/>
      <c r="PV553" s="1347"/>
      <c r="PW553" s="1347"/>
      <c r="PX553" s="1347"/>
      <c r="PY553" s="1348"/>
      <c r="QB553" s="515">
        <f>IF(PX551&gt;'10. EVALUACIÓN'!$D$10,0,1)</f>
        <v>1</v>
      </c>
      <c r="QD553" s="515">
        <f>IF(PY545&gt;'10. EVALUACIÓN'!$D$9,0,1)</f>
        <v>1</v>
      </c>
      <c r="QF553" s="515" t="e">
        <f>PRODUCT(QF12:QF543)</f>
        <v>#N/A</v>
      </c>
      <c r="QH553" s="515">
        <f>IF(QH548&gt;0.5,0,1)</f>
        <v>1</v>
      </c>
      <c r="QK553" s="1346" t="e">
        <f>+IF(QS553*QU553*QW553*QY553=1,"OK","NO HABILITADO")</f>
        <v>#N/A</v>
      </c>
      <c r="QL553" s="1347"/>
      <c r="QM553" s="1347"/>
      <c r="QN553" s="1347"/>
      <c r="QO553" s="1347"/>
      <c r="QP553" s="1348"/>
      <c r="QS553" s="515">
        <f>IF(QO551&gt;'10. EVALUACIÓN'!$D$10,0,1)</f>
        <v>1</v>
      </c>
      <c r="QU553" s="515">
        <f>IF(QP545&gt;'10. EVALUACIÓN'!$D$9,0,1)</f>
        <v>1</v>
      </c>
      <c r="QW553" s="515" t="e">
        <f>PRODUCT(QW12:QW543)</f>
        <v>#N/A</v>
      </c>
      <c r="QY553" s="515">
        <f>IF(QY548&gt;0.5,0,1)</f>
        <v>1</v>
      </c>
      <c r="RB553" s="1346" t="e">
        <f>+IF(RJ553*RL553*RN553*RP553=1,"OK","NO HABILITADO")</f>
        <v>#N/A</v>
      </c>
      <c r="RC553" s="1347"/>
      <c r="RD553" s="1347"/>
      <c r="RE553" s="1347"/>
      <c r="RF553" s="1347"/>
      <c r="RG553" s="1348"/>
      <c r="RI553" s="478"/>
      <c r="RJ553" s="515">
        <f>IF(RF551&gt;'10. EVALUACIÓN'!$C$10,0,1)</f>
        <v>1</v>
      </c>
      <c r="RK553" s="478"/>
      <c r="RL553" s="515">
        <f>IF(RG544&gt;'10. EVALUACIÓN'!$C$9,0,1)</f>
        <v>1</v>
      </c>
      <c r="RM553" s="478"/>
      <c r="RN553" s="515" t="e">
        <f>PRODUCT(RN348:RN543)</f>
        <v>#N/A</v>
      </c>
      <c r="RO553" s="478"/>
      <c r="RP553" s="515">
        <f>IF(RP548&gt;0.5,0,1)</f>
        <v>1</v>
      </c>
      <c r="RS553" s="1346" t="e">
        <f>+IF(SA553*SC553*SE553*SG553=1,"OK","NO HABILITADO")</f>
        <v>#N/A</v>
      </c>
      <c r="RT553" s="1347"/>
      <c r="RU553" s="1347"/>
      <c r="RV553" s="1347"/>
      <c r="RW553" s="1347"/>
      <c r="RX553" s="1348"/>
      <c r="RZ553" s="478"/>
      <c r="SA553" s="515">
        <f>IF(RW551&gt;'10. EVALUACIÓN'!$C$10,0,1)</f>
        <v>1</v>
      </c>
      <c r="SB553" s="478"/>
      <c r="SC553" s="515">
        <f>IF(RX544&gt;'10. EVALUACIÓN'!$C$9,0,1)</f>
        <v>1</v>
      </c>
      <c r="SD553" s="478"/>
      <c r="SE553" s="515" t="e">
        <f>PRODUCT(SE348:SE543)</f>
        <v>#N/A</v>
      </c>
      <c r="SF553" s="478"/>
      <c r="SG553" s="515">
        <f>IF(SG548&gt;0.5,0,1)</f>
        <v>1</v>
      </c>
      <c r="SJ553" s="1346" t="e">
        <f>+IF(SR553*ST553*SV553*SX553=1,"OK","NO HABILITADO")</f>
        <v>#N/A</v>
      </c>
      <c r="SK553" s="1347"/>
      <c r="SL553" s="1347"/>
      <c r="SM553" s="1347"/>
      <c r="SN553" s="1347"/>
      <c r="SO553" s="1348"/>
      <c r="SQ553" s="478"/>
      <c r="SR553" s="515">
        <f>IF(SN551&gt;'10. EVALUACIÓN'!$C$10,0,1)</f>
        <v>1</v>
      </c>
      <c r="SS553" s="478"/>
      <c r="ST553" s="515">
        <f>IF(SO544&gt;'10. EVALUACIÓN'!$C$9,0,1)</f>
        <v>1</v>
      </c>
      <c r="SU553" s="478"/>
      <c r="SV553" s="515" t="e">
        <f>PRODUCT(SV348:SV543)</f>
        <v>#N/A</v>
      </c>
      <c r="SW553" s="478"/>
      <c r="SX553" s="515">
        <f>IF(SX548&gt;0.5,0,1)</f>
        <v>1</v>
      </c>
    </row>
    <row r="554" spans="1:518" ht="27" customHeight="1">
      <c r="F554" s="514">
        <v>16</v>
      </c>
      <c r="G554" s="514">
        <v>17</v>
      </c>
      <c r="H554" s="485"/>
      <c r="I554" s="485"/>
      <c r="RI554" s="478"/>
      <c r="RJ554" s="478"/>
      <c r="RK554" s="478"/>
      <c r="RL554" s="478"/>
      <c r="RM554" s="478"/>
      <c r="RN554" s="478"/>
      <c r="RO554" s="478"/>
      <c r="RP554" s="478"/>
      <c r="RZ554" s="478"/>
      <c r="SA554" s="478"/>
      <c r="SB554" s="478"/>
      <c r="SC554" s="478"/>
      <c r="SD554" s="478"/>
      <c r="SE554" s="478"/>
      <c r="SF554" s="478"/>
      <c r="SG554" s="478"/>
      <c r="SQ554" s="478"/>
      <c r="SR554" s="478"/>
      <c r="SS554" s="478"/>
      <c r="ST554" s="478"/>
      <c r="SU554" s="478"/>
      <c r="SV554" s="478"/>
      <c r="SW554" s="478"/>
      <c r="SX554" s="478"/>
    </row>
    <row r="555" spans="1:518" s="516" customFormat="1" ht="12.75" customHeight="1">
      <c r="A555" s="477"/>
      <c r="B555" s="477"/>
      <c r="C555" s="477"/>
      <c r="D555" s="477"/>
      <c r="E555" s="477"/>
      <c r="F555" s="477"/>
      <c r="G555" s="477"/>
      <c r="S555" s="1345" t="s">
        <v>164</v>
      </c>
      <c r="U555" s="1345" t="s">
        <v>165</v>
      </c>
      <c r="W555" s="1345" t="s">
        <v>166</v>
      </c>
      <c r="Y555" s="1345" t="s">
        <v>167</v>
      </c>
      <c r="AJ555" s="1345" t="s">
        <v>164</v>
      </c>
      <c r="AL555" s="1345" t="s">
        <v>165</v>
      </c>
      <c r="AN555" s="1345" t="s">
        <v>166</v>
      </c>
      <c r="AP555" s="1345" t="s">
        <v>167</v>
      </c>
      <c r="BA555" s="1345" t="s">
        <v>164</v>
      </c>
      <c r="BC555" s="1345" t="s">
        <v>165</v>
      </c>
      <c r="BE555" s="1345" t="s">
        <v>166</v>
      </c>
      <c r="BG555" s="1345" t="s">
        <v>167</v>
      </c>
      <c r="BR555" s="1345" t="s">
        <v>164</v>
      </c>
      <c r="BT555" s="1345" t="s">
        <v>165</v>
      </c>
      <c r="BV555" s="1345" t="s">
        <v>166</v>
      </c>
      <c r="BX555" s="1345" t="s">
        <v>167</v>
      </c>
      <c r="CI555" s="1345" t="s">
        <v>164</v>
      </c>
      <c r="CK555" s="1345" t="s">
        <v>165</v>
      </c>
      <c r="CM555" s="1345" t="s">
        <v>166</v>
      </c>
      <c r="CO555" s="1345" t="s">
        <v>167</v>
      </c>
      <c r="CZ555" s="1345" t="s">
        <v>164</v>
      </c>
      <c r="DB555" s="1345" t="s">
        <v>165</v>
      </c>
      <c r="DD555" s="1345" t="s">
        <v>166</v>
      </c>
      <c r="DF555" s="1345" t="s">
        <v>167</v>
      </c>
      <c r="DQ555" s="1345" t="s">
        <v>164</v>
      </c>
      <c r="DS555" s="1345" t="s">
        <v>165</v>
      </c>
      <c r="DU555" s="1345" t="s">
        <v>166</v>
      </c>
      <c r="DW555" s="1345" t="s">
        <v>167</v>
      </c>
      <c r="EH555" s="1345" t="s">
        <v>164</v>
      </c>
      <c r="EJ555" s="1345" t="s">
        <v>165</v>
      </c>
      <c r="EL555" s="1345" t="s">
        <v>166</v>
      </c>
      <c r="EN555" s="1345" t="s">
        <v>167</v>
      </c>
      <c r="EY555" s="1345" t="s">
        <v>164</v>
      </c>
      <c r="FA555" s="1345" t="s">
        <v>165</v>
      </c>
      <c r="FC555" s="1345" t="s">
        <v>166</v>
      </c>
      <c r="FE555" s="1345" t="s">
        <v>167</v>
      </c>
      <c r="FP555" s="1345" t="s">
        <v>164</v>
      </c>
      <c r="FR555" s="1345" t="s">
        <v>165</v>
      </c>
      <c r="FT555" s="1345" t="s">
        <v>166</v>
      </c>
      <c r="FV555" s="1345" t="s">
        <v>167</v>
      </c>
      <c r="GG555" s="1345" t="s">
        <v>164</v>
      </c>
      <c r="GI555" s="1345" t="s">
        <v>165</v>
      </c>
      <c r="GK555" s="1345" t="s">
        <v>166</v>
      </c>
      <c r="GM555" s="1345" t="s">
        <v>167</v>
      </c>
      <c r="GX555" s="1345" t="s">
        <v>164</v>
      </c>
      <c r="GZ555" s="1345" t="s">
        <v>165</v>
      </c>
      <c r="HB555" s="1345" t="s">
        <v>166</v>
      </c>
      <c r="HD555" s="1345" t="s">
        <v>167</v>
      </c>
      <c r="HO555" s="1345" t="s">
        <v>164</v>
      </c>
      <c r="HQ555" s="1345" t="s">
        <v>165</v>
      </c>
      <c r="HS555" s="1345" t="s">
        <v>166</v>
      </c>
      <c r="HU555" s="1345" t="s">
        <v>167</v>
      </c>
      <c r="IF555" s="1345" t="s">
        <v>164</v>
      </c>
      <c r="IH555" s="1345" t="s">
        <v>165</v>
      </c>
      <c r="IJ555" s="1345" t="s">
        <v>166</v>
      </c>
      <c r="IL555" s="1345" t="s">
        <v>167</v>
      </c>
      <c r="IW555" s="1345" t="s">
        <v>164</v>
      </c>
      <c r="IY555" s="1345" t="s">
        <v>165</v>
      </c>
      <c r="JA555" s="1345" t="s">
        <v>166</v>
      </c>
      <c r="JC555" s="1345" t="s">
        <v>167</v>
      </c>
      <c r="JN555" s="1345" t="s">
        <v>164</v>
      </c>
      <c r="JP555" s="1345" t="s">
        <v>165</v>
      </c>
      <c r="JR555" s="1345" t="s">
        <v>166</v>
      </c>
      <c r="JT555" s="1345" t="s">
        <v>167</v>
      </c>
      <c r="KE555" s="1345" t="s">
        <v>164</v>
      </c>
      <c r="KG555" s="1345" t="s">
        <v>165</v>
      </c>
      <c r="KI555" s="1345" t="s">
        <v>166</v>
      </c>
      <c r="KK555" s="1345" t="s">
        <v>167</v>
      </c>
      <c r="KV555" s="1345" t="s">
        <v>164</v>
      </c>
      <c r="KX555" s="1345" t="s">
        <v>165</v>
      </c>
      <c r="KZ555" s="1345" t="s">
        <v>166</v>
      </c>
      <c r="LB555" s="1345" t="s">
        <v>167</v>
      </c>
      <c r="LM555" s="1345" t="s">
        <v>164</v>
      </c>
      <c r="LO555" s="1345" t="s">
        <v>165</v>
      </c>
      <c r="LQ555" s="1345" t="s">
        <v>166</v>
      </c>
      <c r="LS555" s="1345" t="s">
        <v>167</v>
      </c>
      <c r="MD555" s="1345" t="s">
        <v>164</v>
      </c>
      <c r="MF555" s="1345" t="s">
        <v>165</v>
      </c>
      <c r="MH555" s="1345" t="s">
        <v>166</v>
      </c>
      <c r="MJ555" s="1345" t="s">
        <v>167</v>
      </c>
      <c r="MU555" s="1345" t="s">
        <v>164</v>
      </c>
      <c r="MW555" s="1345" t="s">
        <v>165</v>
      </c>
      <c r="MY555" s="1345" t="s">
        <v>166</v>
      </c>
      <c r="NA555" s="1345" t="s">
        <v>167</v>
      </c>
      <c r="NL555" s="1345" t="s">
        <v>164</v>
      </c>
      <c r="NN555" s="1345" t="s">
        <v>165</v>
      </c>
      <c r="NP555" s="1345" t="s">
        <v>166</v>
      </c>
      <c r="NR555" s="1345" t="s">
        <v>167</v>
      </c>
      <c r="OC555" s="1345" t="s">
        <v>164</v>
      </c>
      <c r="OE555" s="1345" t="s">
        <v>165</v>
      </c>
      <c r="OG555" s="1345" t="s">
        <v>166</v>
      </c>
      <c r="OI555" s="1345" t="s">
        <v>167</v>
      </c>
      <c r="OT555" s="1345" t="s">
        <v>164</v>
      </c>
      <c r="OV555" s="1345" t="s">
        <v>165</v>
      </c>
      <c r="OX555" s="1345" t="s">
        <v>166</v>
      </c>
      <c r="OZ555" s="1345" t="s">
        <v>167</v>
      </c>
      <c r="PK555" s="1345" t="s">
        <v>164</v>
      </c>
      <c r="PM555" s="1345" t="s">
        <v>165</v>
      </c>
      <c r="PO555" s="1345" t="s">
        <v>166</v>
      </c>
      <c r="PQ555" s="1345" t="s">
        <v>167</v>
      </c>
      <c r="QB555" s="1345" t="s">
        <v>164</v>
      </c>
      <c r="QD555" s="1345" t="s">
        <v>165</v>
      </c>
      <c r="QF555" s="1345" t="s">
        <v>166</v>
      </c>
      <c r="QH555" s="1345" t="s">
        <v>167</v>
      </c>
      <c r="QS555" s="1345" t="s">
        <v>164</v>
      </c>
      <c r="QU555" s="1345" t="s">
        <v>165</v>
      </c>
      <c r="QW555" s="1345" t="s">
        <v>166</v>
      </c>
      <c r="QY555" s="1345" t="s">
        <v>167</v>
      </c>
      <c r="RJ555" s="1345" t="s">
        <v>164</v>
      </c>
      <c r="RL555" s="1345" t="s">
        <v>165</v>
      </c>
      <c r="RN555" s="1345" t="s">
        <v>166</v>
      </c>
      <c r="RP555" s="1345" t="s">
        <v>167</v>
      </c>
      <c r="SA555" s="1345" t="s">
        <v>164</v>
      </c>
      <c r="SC555" s="1345" t="s">
        <v>165</v>
      </c>
      <c r="SE555" s="1345" t="s">
        <v>166</v>
      </c>
      <c r="SG555" s="1345" t="s">
        <v>167</v>
      </c>
      <c r="SR555" s="1345" t="s">
        <v>164</v>
      </c>
      <c r="ST555" s="1345" t="s">
        <v>165</v>
      </c>
      <c r="SV555" s="1345" t="s">
        <v>166</v>
      </c>
      <c r="SX555" s="1345" t="s">
        <v>167</v>
      </c>
    </row>
    <row r="556" spans="1:518" s="516" customFormat="1" ht="30" customHeight="1">
      <c r="A556" s="517"/>
      <c r="B556" s="1404" t="s">
        <v>120</v>
      </c>
      <c r="C556" s="1404"/>
      <c r="D556" s="518" t="s">
        <v>98</v>
      </c>
      <c r="E556" s="517"/>
      <c r="F556" s="518" t="s">
        <v>3</v>
      </c>
      <c r="G556" s="519" t="s">
        <v>112</v>
      </c>
      <c r="S556" s="1345"/>
      <c r="U556" s="1345"/>
      <c r="W556" s="1345"/>
      <c r="Y556" s="1345"/>
      <c r="AJ556" s="1345"/>
      <c r="AL556" s="1345"/>
      <c r="AN556" s="1345"/>
      <c r="AP556" s="1345"/>
      <c r="BA556" s="1345"/>
      <c r="BC556" s="1345"/>
      <c r="BE556" s="1345"/>
      <c r="BG556" s="1345"/>
      <c r="BR556" s="1345"/>
      <c r="BT556" s="1345"/>
      <c r="BV556" s="1345"/>
      <c r="BX556" s="1345"/>
      <c r="CI556" s="1345"/>
      <c r="CK556" s="1345"/>
      <c r="CM556" s="1345"/>
      <c r="CO556" s="1345"/>
      <c r="CZ556" s="1345"/>
      <c r="DB556" s="1345"/>
      <c r="DD556" s="1345"/>
      <c r="DF556" s="1345"/>
      <c r="DQ556" s="1345"/>
      <c r="DS556" s="1345"/>
      <c r="DU556" s="1345"/>
      <c r="DW556" s="1345"/>
      <c r="EH556" s="1345"/>
      <c r="EJ556" s="1345"/>
      <c r="EL556" s="1345"/>
      <c r="EN556" s="1345"/>
      <c r="EY556" s="1345"/>
      <c r="FA556" s="1345"/>
      <c r="FC556" s="1345"/>
      <c r="FE556" s="1345"/>
      <c r="FP556" s="1345"/>
      <c r="FR556" s="1345"/>
      <c r="FT556" s="1345"/>
      <c r="FV556" s="1345"/>
      <c r="GG556" s="1345"/>
      <c r="GI556" s="1345"/>
      <c r="GK556" s="1345"/>
      <c r="GM556" s="1345"/>
      <c r="GX556" s="1345"/>
      <c r="GZ556" s="1345"/>
      <c r="HB556" s="1345"/>
      <c r="HD556" s="1345"/>
      <c r="HO556" s="1345"/>
      <c r="HQ556" s="1345"/>
      <c r="HS556" s="1345"/>
      <c r="HU556" s="1345"/>
      <c r="IF556" s="1345"/>
      <c r="IH556" s="1345"/>
      <c r="IJ556" s="1345"/>
      <c r="IL556" s="1345"/>
      <c r="IW556" s="1345"/>
      <c r="IY556" s="1345"/>
      <c r="JA556" s="1345"/>
      <c r="JC556" s="1345"/>
      <c r="JN556" s="1345"/>
      <c r="JP556" s="1345"/>
      <c r="JR556" s="1345"/>
      <c r="JT556" s="1345"/>
      <c r="KE556" s="1345"/>
      <c r="KG556" s="1345"/>
      <c r="KI556" s="1345"/>
      <c r="KK556" s="1345"/>
      <c r="KV556" s="1345"/>
      <c r="KX556" s="1345"/>
      <c r="KZ556" s="1345"/>
      <c r="LB556" s="1345"/>
      <c r="LM556" s="1345"/>
      <c r="LO556" s="1345"/>
      <c r="LQ556" s="1345"/>
      <c r="LS556" s="1345"/>
      <c r="MD556" s="1345"/>
      <c r="MF556" s="1345"/>
      <c r="MH556" s="1345"/>
      <c r="MJ556" s="1345"/>
      <c r="MU556" s="1345"/>
      <c r="MW556" s="1345"/>
      <c r="MY556" s="1345"/>
      <c r="NA556" s="1345"/>
      <c r="NL556" s="1345"/>
      <c r="NN556" s="1345"/>
      <c r="NP556" s="1345"/>
      <c r="NR556" s="1345"/>
      <c r="OC556" s="1345"/>
      <c r="OE556" s="1345"/>
      <c r="OG556" s="1345"/>
      <c r="OI556" s="1345"/>
      <c r="OT556" s="1345"/>
      <c r="OV556" s="1345"/>
      <c r="OX556" s="1345"/>
      <c r="OZ556" s="1345"/>
      <c r="PK556" s="1345"/>
      <c r="PM556" s="1345"/>
      <c r="PO556" s="1345"/>
      <c r="PQ556" s="1345"/>
      <c r="QB556" s="1345"/>
      <c r="QD556" s="1345"/>
      <c r="QF556" s="1345"/>
      <c r="QH556" s="1345"/>
      <c r="QS556" s="1345"/>
      <c r="QU556" s="1345"/>
      <c r="QW556" s="1345"/>
      <c r="QY556" s="1345"/>
      <c r="RJ556" s="1345"/>
      <c r="RL556" s="1345"/>
      <c r="RN556" s="1345"/>
      <c r="RP556" s="1345"/>
      <c r="SA556" s="1345"/>
      <c r="SC556" s="1345"/>
      <c r="SE556" s="1345"/>
      <c r="SG556" s="1345"/>
      <c r="SR556" s="1345"/>
      <c r="ST556" s="1345"/>
      <c r="SV556" s="1345"/>
      <c r="SX556" s="1345"/>
    </row>
    <row r="557" spans="1:518" s="516" customFormat="1" ht="30" customHeight="1">
      <c r="A557" s="517"/>
      <c r="B557" s="514">
        <v>1</v>
      </c>
      <c r="C557" s="514" t="str">
        <f t="shared" ref="C557:C570" si="10985">VLOOKUP(B557,LISTA_OFERENTES,2,FALSE)</f>
        <v>Luis Carlos Parra Velásquez</v>
      </c>
      <c r="D557" s="514" t="str">
        <f>IF(HLOOKUP(C557,EST_EXP,2,FALSE)="OK","H","NH")</f>
        <v>H</v>
      </c>
      <c r="E557" s="517"/>
      <c r="F557" s="514">
        <v>1</v>
      </c>
      <c r="G557" s="520">
        <f ca="1">INDIRECT(H557,TRUE)</f>
        <v>143473038</v>
      </c>
      <c r="H557" s="521" t="str">
        <f>ADDRESS(545,I557,1,1)</f>
        <v>$P$545</v>
      </c>
      <c r="I557" s="521">
        <f>F554</f>
        <v>16</v>
      </c>
      <c r="S557" s="1345"/>
      <c r="U557" s="1345"/>
      <c r="W557" s="1345"/>
      <c r="Y557" s="1345"/>
      <c r="AJ557" s="1345"/>
      <c r="AL557" s="1345"/>
      <c r="AN557" s="1345"/>
      <c r="AP557" s="1345"/>
      <c r="BA557" s="1345"/>
      <c r="BC557" s="1345"/>
      <c r="BE557" s="1345"/>
      <c r="BG557" s="1345"/>
      <c r="BR557" s="1345"/>
      <c r="BT557" s="1345"/>
      <c r="BV557" s="1345"/>
      <c r="BX557" s="1345"/>
      <c r="CI557" s="1345"/>
      <c r="CK557" s="1345"/>
      <c r="CM557" s="1345"/>
      <c r="CO557" s="1345"/>
      <c r="CZ557" s="1345"/>
      <c r="DB557" s="1345"/>
      <c r="DD557" s="1345"/>
      <c r="DF557" s="1345"/>
      <c r="DQ557" s="1345"/>
      <c r="DS557" s="1345"/>
      <c r="DU557" s="1345"/>
      <c r="DW557" s="1345"/>
      <c r="EH557" s="1345"/>
      <c r="EJ557" s="1345"/>
      <c r="EL557" s="1345"/>
      <c r="EN557" s="1345"/>
      <c r="EY557" s="1345"/>
      <c r="FA557" s="1345"/>
      <c r="FC557" s="1345"/>
      <c r="FE557" s="1345"/>
      <c r="FP557" s="1345"/>
      <c r="FR557" s="1345"/>
      <c r="FT557" s="1345"/>
      <c r="FV557" s="1345"/>
      <c r="GG557" s="1345"/>
      <c r="GI557" s="1345"/>
      <c r="GK557" s="1345"/>
      <c r="GM557" s="1345"/>
      <c r="GX557" s="1345"/>
      <c r="GZ557" s="1345"/>
      <c r="HB557" s="1345"/>
      <c r="HD557" s="1345"/>
      <c r="HO557" s="1345"/>
      <c r="HQ557" s="1345"/>
      <c r="HS557" s="1345"/>
      <c r="HU557" s="1345"/>
      <c r="IF557" s="1345"/>
      <c r="IH557" s="1345"/>
      <c r="IJ557" s="1345"/>
      <c r="IL557" s="1345"/>
      <c r="IW557" s="1345"/>
      <c r="IY557" s="1345"/>
      <c r="JA557" s="1345"/>
      <c r="JC557" s="1345"/>
      <c r="JN557" s="1345"/>
      <c r="JP557" s="1345"/>
      <c r="JR557" s="1345"/>
      <c r="JT557" s="1345"/>
      <c r="KE557" s="1345"/>
      <c r="KG557" s="1345"/>
      <c r="KI557" s="1345"/>
      <c r="KK557" s="1345"/>
      <c r="KV557" s="1345"/>
      <c r="KX557" s="1345"/>
      <c r="KZ557" s="1345"/>
      <c r="LB557" s="1345"/>
      <c r="LM557" s="1345"/>
      <c r="LO557" s="1345"/>
      <c r="LQ557" s="1345"/>
      <c r="LS557" s="1345"/>
      <c r="MD557" s="1345"/>
      <c r="MF557" s="1345"/>
      <c r="MH557" s="1345"/>
      <c r="MJ557" s="1345"/>
      <c r="MU557" s="1345"/>
      <c r="MW557" s="1345"/>
      <c r="MY557" s="1345"/>
      <c r="NA557" s="1345"/>
      <c r="NL557" s="1345"/>
      <c r="NN557" s="1345"/>
      <c r="NP557" s="1345"/>
      <c r="NR557" s="1345"/>
      <c r="OC557" s="1345"/>
      <c r="OE557" s="1345"/>
      <c r="OG557" s="1345"/>
      <c r="OI557" s="1345"/>
      <c r="OT557" s="1345"/>
      <c r="OV557" s="1345"/>
      <c r="OX557" s="1345"/>
      <c r="OZ557" s="1345"/>
      <c r="PK557" s="1345"/>
      <c r="PM557" s="1345"/>
      <c r="PO557" s="1345"/>
      <c r="PQ557" s="1345"/>
      <c r="QB557" s="1345"/>
      <c r="QD557" s="1345"/>
      <c r="QF557" s="1345"/>
      <c r="QH557" s="1345"/>
      <c r="QS557" s="1345"/>
      <c r="QU557" s="1345"/>
      <c r="QW557" s="1345"/>
      <c r="QY557" s="1345"/>
      <c r="RJ557" s="1345"/>
      <c r="RL557" s="1345"/>
      <c r="RN557" s="1345"/>
      <c r="RP557" s="1345"/>
      <c r="SA557" s="1345"/>
      <c r="SC557" s="1345"/>
      <c r="SE557" s="1345"/>
      <c r="SG557" s="1345"/>
      <c r="SR557" s="1345"/>
      <c r="ST557" s="1345"/>
      <c r="SV557" s="1345"/>
      <c r="SX557" s="1345"/>
    </row>
    <row r="558" spans="1:518" s="516" customFormat="1" ht="30" customHeight="1">
      <c r="A558" s="517"/>
      <c r="B558" s="514">
        <v>2</v>
      </c>
      <c r="C558" s="514" t="str">
        <f t="shared" si="10985"/>
        <v>Ka S.A.</v>
      </c>
      <c r="D558" s="514" t="str">
        <f t="shared" ref="D558:D586" si="10986">IF(HLOOKUP(C558,EST_EXP,2,FALSE)="OK","H","NH")</f>
        <v>NH</v>
      </c>
      <c r="E558" s="517"/>
      <c r="F558" s="514">
        <v>2</v>
      </c>
      <c r="G558" s="520">
        <f t="shared" ref="G558:G570" ca="1" si="10987">INDIRECT(H558,TRUE)</f>
        <v>144480860</v>
      </c>
      <c r="H558" s="521" t="str">
        <f t="shared" ref="H558:H586" si="10988">ADDRESS(545,I558,1,1)</f>
        <v>$AG$545</v>
      </c>
      <c r="I558" s="521">
        <f>$I557+$G$554</f>
        <v>33</v>
      </c>
      <c r="S558" s="1345"/>
      <c r="U558" s="1345"/>
      <c r="W558" s="1345"/>
      <c r="Y558" s="1345"/>
      <c r="AJ558" s="1345"/>
      <c r="AL558" s="1345"/>
      <c r="AN558" s="1345"/>
      <c r="AP558" s="1345"/>
      <c r="BA558" s="1345"/>
      <c r="BC558" s="1345"/>
      <c r="BE558" s="1345"/>
      <c r="BG558" s="1345"/>
      <c r="BR558" s="1345"/>
      <c r="BT558" s="1345"/>
      <c r="BV558" s="1345"/>
      <c r="BX558" s="1345"/>
      <c r="CI558" s="1345"/>
      <c r="CK558" s="1345"/>
      <c r="CM558" s="1345"/>
      <c r="CO558" s="1345"/>
      <c r="CZ558" s="1345"/>
      <c r="DB558" s="1345"/>
      <c r="DD558" s="1345"/>
      <c r="DF558" s="1345"/>
      <c r="DQ558" s="1345"/>
      <c r="DS558" s="1345"/>
      <c r="DU558" s="1345"/>
      <c r="DW558" s="1345"/>
      <c r="EH558" s="1345"/>
      <c r="EJ558" s="1345"/>
      <c r="EL558" s="1345"/>
      <c r="EN558" s="1345"/>
      <c r="EY558" s="1345"/>
      <c r="FA558" s="1345"/>
      <c r="FC558" s="1345"/>
      <c r="FE558" s="1345"/>
      <c r="FP558" s="1345"/>
      <c r="FR558" s="1345"/>
      <c r="FT558" s="1345"/>
      <c r="FV558" s="1345"/>
      <c r="GG558" s="1345"/>
      <c r="GI558" s="1345"/>
      <c r="GK558" s="1345"/>
      <c r="GM558" s="1345"/>
      <c r="GX558" s="1345"/>
      <c r="GZ558" s="1345"/>
      <c r="HB558" s="1345"/>
      <c r="HD558" s="1345"/>
      <c r="HO558" s="1345"/>
      <c r="HQ558" s="1345"/>
      <c r="HS558" s="1345"/>
      <c r="HU558" s="1345"/>
      <c r="IF558" s="1345"/>
      <c r="IH558" s="1345"/>
      <c r="IJ558" s="1345"/>
      <c r="IL558" s="1345"/>
      <c r="IW558" s="1345"/>
      <c r="IY558" s="1345"/>
      <c r="JA558" s="1345"/>
      <c r="JC558" s="1345"/>
      <c r="JN558" s="1345"/>
      <c r="JP558" s="1345"/>
      <c r="JR558" s="1345"/>
      <c r="JT558" s="1345"/>
      <c r="KE558" s="1345"/>
      <c r="KG558" s="1345"/>
      <c r="KI558" s="1345"/>
      <c r="KK558" s="1345"/>
      <c r="KV558" s="1345"/>
      <c r="KX558" s="1345"/>
      <c r="KZ558" s="1345"/>
      <c r="LB558" s="1345"/>
      <c r="LM558" s="1345"/>
      <c r="LO558" s="1345"/>
      <c r="LQ558" s="1345"/>
      <c r="LS558" s="1345"/>
      <c r="MD558" s="1345"/>
      <c r="MF558" s="1345"/>
      <c r="MH558" s="1345"/>
      <c r="MJ558" s="1345"/>
      <c r="MU558" s="1345"/>
      <c r="MW558" s="1345"/>
      <c r="MY558" s="1345"/>
      <c r="NA558" s="1345"/>
      <c r="NL558" s="1345"/>
      <c r="NN558" s="1345"/>
      <c r="NP558" s="1345"/>
      <c r="NR558" s="1345"/>
      <c r="OC558" s="1345"/>
      <c r="OE558" s="1345"/>
      <c r="OG558" s="1345"/>
      <c r="OI558" s="1345"/>
      <c r="OT558" s="1345"/>
      <c r="OV558" s="1345"/>
      <c r="OX558" s="1345"/>
      <c r="OZ558" s="1345"/>
      <c r="PK558" s="1345"/>
      <c r="PM558" s="1345"/>
      <c r="PO558" s="1345"/>
      <c r="PQ558" s="1345"/>
      <c r="QB558" s="1345"/>
      <c r="QD558" s="1345"/>
      <c r="QF558" s="1345"/>
      <c r="QH558" s="1345"/>
      <c r="QS558" s="1345"/>
      <c r="QU558" s="1345"/>
      <c r="QW558" s="1345"/>
      <c r="QY558" s="1345"/>
      <c r="RJ558" s="1345"/>
      <c r="RL558" s="1345"/>
      <c r="RN558" s="1345"/>
      <c r="RP558" s="1345"/>
      <c r="SA558" s="1345"/>
      <c r="SC558" s="1345"/>
      <c r="SE558" s="1345"/>
      <c r="SG558" s="1345"/>
      <c r="SR558" s="1345"/>
      <c r="ST558" s="1345"/>
      <c r="SV558" s="1345"/>
      <c r="SX558" s="1345"/>
    </row>
    <row r="559" spans="1:518" s="516" customFormat="1" ht="30" customHeight="1">
      <c r="A559" s="517"/>
      <c r="B559" s="514">
        <v>3</v>
      </c>
      <c r="C559" s="514" t="str">
        <f t="shared" si="10985"/>
        <v>Construcciones y valores construvalores S.A.S</v>
      </c>
      <c r="D559" s="514" t="str">
        <f t="shared" si="10986"/>
        <v>H</v>
      </c>
      <c r="E559" s="517"/>
      <c r="F559" s="514">
        <v>3</v>
      </c>
      <c r="G559" s="520">
        <f t="shared" ca="1" si="10987"/>
        <v>143817991</v>
      </c>
      <c r="H559" s="521" t="str">
        <f t="shared" si="10988"/>
        <v>$AX$545</v>
      </c>
      <c r="I559" s="521">
        <f t="shared" ref="I559:I586" si="10989">$I558+$G$554</f>
        <v>50</v>
      </c>
      <c r="S559" s="1345"/>
      <c r="U559" s="1345"/>
      <c r="W559" s="1345"/>
      <c r="Y559" s="1345"/>
      <c r="AJ559" s="1345"/>
      <c r="AL559" s="1345"/>
      <c r="AN559" s="1345"/>
      <c r="AP559" s="1345"/>
      <c r="BA559" s="1345"/>
      <c r="BC559" s="1345"/>
      <c r="BE559" s="1345"/>
      <c r="BG559" s="1345"/>
      <c r="BR559" s="1345"/>
      <c r="BT559" s="1345"/>
      <c r="BV559" s="1345"/>
      <c r="BX559" s="1345"/>
      <c r="CI559" s="1345"/>
      <c r="CK559" s="1345"/>
      <c r="CM559" s="1345"/>
      <c r="CO559" s="1345"/>
      <c r="CZ559" s="1345"/>
      <c r="DB559" s="1345"/>
      <c r="DD559" s="1345"/>
      <c r="DF559" s="1345"/>
      <c r="DQ559" s="1345"/>
      <c r="DS559" s="1345"/>
      <c r="DU559" s="1345"/>
      <c r="DW559" s="1345"/>
      <c r="EH559" s="1345"/>
      <c r="EJ559" s="1345"/>
      <c r="EL559" s="1345"/>
      <c r="EN559" s="1345"/>
      <c r="EY559" s="1345"/>
      <c r="FA559" s="1345"/>
      <c r="FC559" s="1345"/>
      <c r="FE559" s="1345"/>
      <c r="FP559" s="1345"/>
      <c r="FR559" s="1345"/>
      <c r="FT559" s="1345"/>
      <c r="FV559" s="1345"/>
      <c r="GG559" s="1345"/>
      <c r="GI559" s="1345"/>
      <c r="GK559" s="1345"/>
      <c r="GM559" s="1345"/>
      <c r="GX559" s="1345"/>
      <c r="GZ559" s="1345"/>
      <c r="HB559" s="1345"/>
      <c r="HD559" s="1345"/>
      <c r="HO559" s="1345"/>
      <c r="HQ559" s="1345"/>
      <c r="HS559" s="1345"/>
      <c r="HU559" s="1345"/>
      <c r="IF559" s="1345"/>
      <c r="IH559" s="1345"/>
      <c r="IJ559" s="1345"/>
      <c r="IL559" s="1345"/>
      <c r="IW559" s="1345"/>
      <c r="IY559" s="1345"/>
      <c r="JA559" s="1345"/>
      <c r="JC559" s="1345"/>
      <c r="JN559" s="1345"/>
      <c r="JP559" s="1345"/>
      <c r="JR559" s="1345"/>
      <c r="JT559" s="1345"/>
      <c r="KE559" s="1345"/>
      <c r="KG559" s="1345"/>
      <c r="KI559" s="1345"/>
      <c r="KK559" s="1345"/>
      <c r="KV559" s="1345"/>
      <c r="KX559" s="1345"/>
      <c r="KZ559" s="1345"/>
      <c r="LB559" s="1345"/>
      <c r="LM559" s="1345"/>
      <c r="LO559" s="1345"/>
      <c r="LQ559" s="1345"/>
      <c r="LS559" s="1345"/>
      <c r="MD559" s="1345"/>
      <c r="MF559" s="1345"/>
      <c r="MH559" s="1345"/>
      <c r="MJ559" s="1345"/>
      <c r="MU559" s="1345"/>
      <c r="MW559" s="1345"/>
      <c r="MY559" s="1345"/>
      <c r="NA559" s="1345"/>
      <c r="NL559" s="1345"/>
      <c r="NN559" s="1345"/>
      <c r="NP559" s="1345"/>
      <c r="NR559" s="1345"/>
      <c r="OC559" s="1345"/>
      <c r="OE559" s="1345"/>
      <c r="OG559" s="1345"/>
      <c r="OI559" s="1345"/>
      <c r="OT559" s="1345"/>
      <c r="OV559" s="1345"/>
      <c r="OX559" s="1345"/>
      <c r="OZ559" s="1345"/>
      <c r="PK559" s="1345"/>
      <c r="PM559" s="1345"/>
      <c r="PO559" s="1345"/>
      <c r="PQ559" s="1345"/>
      <c r="QB559" s="1345"/>
      <c r="QD559" s="1345"/>
      <c r="QF559" s="1345"/>
      <c r="QH559" s="1345"/>
      <c r="QS559" s="1345"/>
      <c r="QU559" s="1345"/>
      <c r="QW559" s="1345"/>
      <c r="QY559" s="1345"/>
      <c r="RJ559" s="1345"/>
      <c r="RL559" s="1345"/>
      <c r="RN559" s="1345"/>
      <c r="RP559" s="1345"/>
      <c r="SA559" s="1345"/>
      <c r="SC559" s="1345"/>
      <c r="SE559" s="1345"/>
      <c r="SG559" s="1345"/>
      <c r="SR559" s="1345"/>
      <c r="ST559" s="1345"/>
      <c r="SV559" s="1345"/>
      <c r="SX559" s="1345"/>
    </row>
    <row r="560" spans="1:518" s="516" customFormat="1" ht="30" customHeight="1">
      <c r="A560" s="517"/>
      <c r="B560" s="514">
        <v>4</v>
      </c>
      <c r="C560" s="514" t="str">
        <f t="shared" si="10985"/>
        <v>Enetel S.A.S</v>
      </c>
      <c r="D560" s="514" t="str">
        <f t="shared" si="10986"/>
        <v>NH</v>
      </c>
      <c r="E560" s="517"/>
      <c r="F560" s="514">
        <v>4</v>
      </c>
      <c r="G560" s="520">
        <f t="shared" ca="1" si="10987"/>
        <v>146740484</v>
      </c>
      <c r="H560" s="521" t="str">
        <f t="shared" si="10988"/>
        <v>$BO$545</v>
      </c>
      <c r="I560" s="521">
        <f t="shared" si="10989"/>
        <v>67</v>
      </c>
      <c r="S560" s="1345"/>
      <c r="U560" s="1345"/>
      <c r="W560" s="1345"/>
      <c r="Y560" s="1345"/>
      <c r="AJ560" s="1345"/>
      <c r="AL560" s="1345"/>
      <c r="AN560" s="1345"/>
      <c r="AP560" s="1345"/>
      <c r="BA560" s="1345"/>
      <c r="BC560" s="1345"/>
      <c r="BE560" s="1345"/>
      <c r="BG560" s="1345"/>
      <c r="BR560" s="1345"/>
      <c r="BT560" s="1345"/>
      <c r="BV560" s="1345"/>
      <c r="BX560" s="1345"/>
      <c r="CI560" s="1345"/>
      <c r="CK560" s="1345"/>
      <c r="CM560" s="1345"/>
      <c r="CO560" s="1345"/>
      <c r="CZ560" s="1345"/>
      <c r="DB560" s="1345"/>
      <c r="DD560" s="1345"/>
      <c r="DF560" s="1345"/>
      <c r="DQ560" s="1345"/>
      <c r="DS560" s="1345"/>
      <c r="DU560" s="1345"/>
      <c r="DW560" s="1345"/>
      <c r="EH560" s="1345"/>
      <c r="EJ560" s="1345"/>
      <c r="EL560" s="1345"/>
      <c r="EN560" s="1345"/>
      <c r="EY560" s="1345"/>
      <c r="FA560" s="1345"/>
      <c r="FC560" s="1345"/>
      <c r="FE560" s="1345"/>
      <c r="FP560" s="1345"/>
      <c r="FR560" s="1345"/>
      <c r="FT560" s="1345"/>
      <c r="FV560" s="1345"/>
      <c r="GG560" s="1345"/>
      <c r="GI560" s="1345"/>
      <c r="GK560" s="1345"/>
      <c r="GM560" s="1345"/>
      <c r="GX560" s="1345"/>
      <c r="GZ560" s="1345"/>
      <c r="HB560" s="1345"/>
      <c r="HD560" s="1345"/>
      <c r="HO560" s="1345"/>
      <c r="HQ560" s="1345"/>
      <c r="HS560" s="1345"/>
      <c r="HU560" s="1345"/>
      <c r="IF560" s="1345"/>
      <c r="IH560" s="1345"/>
      <c r="IJ560" s="1345"/>
      <c r="IL560" s="1345"/>
      <c r="IW560" s="1345"/>
      <c r="IY560" s="1345"/>
      <c r="JA560" s="1345"/>
      <c r="JC560" s="1345"/>
      <c r="JN560" s="1345"/>
      <c r="JP560" s="1345"/>
      <c r="JR560" s="1345"/>
      <c r="JT560" s="1345"/>
      <c r="KE560" s="1345"/>
      <c r="KG560" s="1345"/>
      <c r="KI560" s="1345"/>
      <c r="KK560" s="1345"/>
      <c r="KV560" s="1345"/>
      <c r="KX560" s="1345"/>
      <c r="KZ560" s="1345"/>
      <c r="LB560" s="1345"/>
      <c r="LM560" s="1345"/>
      <c r="LO560" s="1345"/>
      <c r="LQ560" s="1345"/>
      <c r="LS560" s="1345"/>
      <c r="MD560" s="1345"/>
      <c r="MF560" s="1345"/>
      <c r="MH560" s="1345"/>
      <c r="MJ560" s="1345"/>
      <c r="MU560" s="1345"/>
      <c r="MW560" s="1345"/>
      <c r="MY560" s="1345"/>
      <c r="NA560" s="1345"/>
      <c r="NL560" s="1345"/>
      <c r="NN560" s="1345"/>
      <c r="NP560" s="1345"/>
      <c r="NR560" s="1345"/>
      <c r="OC560" s="1345"/>
      <c r="OE560" s="1345"/>
      <c r="OG560" s="1345"/>
      <c r="OI560" s="1345"/>
      <c r="OT560" s="1345"/>
      <c r="OV560" s="1345"/>
      <c r="OX560" s="1345"/>
      <c r="OZ560" s="1345"/>
      <c r="PK560" s="1345"/>
      <c r="PM560" s="1345"/>
      <c r="PO560" s="1345"/>
      <c r="PQ560" s="1345"/>
      <c r="QB560" s="1345"/>
      <c r="QD560" s="1345"/>
      <c r="QF560" s="1345"/>
      <c r="QH560" s="1345"/>
      <c r="QS560" s="1345"/>
      <c r="QU560" s="1345"/>
      <c r="QW560" s="1345"/>
      <c r="QY560" s="1345"/>
      <c r="RJ560" s="1345"/>
      <c r="RL560" s="1345"/>
      <c r="RN560" s="1345"/>
      <c r="RP560" s="1345"/>
      <c r="SA560" s="1345"/>
      <c r="SC560" s="1345"/>
      <c r="SE560" s="1345"/>
      <c r="SG560" s="1345"/>
      <c r="SR560" s="1345"/>
      <c r="ST560" s="1345"/>
      <c r="SV560" s="1345"/>
      <c r="SX560" s="1345"/>
    </row>
    <row r="561" spans="1:9" s="516" customFormat="1" ht="30" customHeight="1">
      <c r="A561" s="517"/>
      <c r="B561" s="514">
        <v>5</v>
      </c>
      <c r="C561" s="514" t="str">
        <f t="shared" si="10985"/>
        <v>Eduar Alfonso Montiel Peralta</v>
      </c>
      <c r="D561" s="514" t="str">
        <f t="shared" si="10986"/>
        <v>H</v>
      </c>
      <c r="E561" s="517"/>
      <c r="F561" s="514">
        <v>5</v>
      </c>
      <c r="G561" s="520">
        <f t="shared" ca="1" si="10987"/>
        <v>144951111</v>
      </c>
      <c r="H561" s="521" t="str">
        <f t="shared" si="10988"/>
        <v>$CF$545</v>
      </c>
      <c r="I561" s="521">
        <f t="shared" si="10989"/>
        <v>84</v>
      </c>
    </row>
    <row r="562" spans="1:9" s="516" customFormat="1" ht="30" customHeight="1">
      <c r="A562" s="517"/>
      <c r="B562" s="514">
        <v>6</v>
      </c>
      <c r="C562" s="514" t="str">
        <f t="shared" si="10985"/>
        <v>Equipos e ingeniería del caribe S.A.S</v>
      </c>
      <c r="D562" s="514" t="str">
        <f t="shared" si="10986"/>
        <v>H</v>
      </c>
      <c r="E562" s="517"/>
      <c r="F562" s="514">
        <v>6</v>
      </c>
      <c r="G562" s="520">
        <f t="shared" ca="1" si="10987"/>
        <v>144746330</v>
      </c>
      <c r="H562" s="521" t="str">
        <f t="shared" si="10988"/>
        <v>$CW$545</v>
      </c>
      <c r="I562" s="521">
        <f t="shared" si="10989"/>
        <v>101</v>
      </c>
    </row>
    <row r="563" spans="1:9" s="516" customFormat="1" ht="30" customHeight="1">
      <c r="A563" s="517"/>
      <c r="B563" s="514">
        <v>7</v>
      </c>
      <c r="C563" s="514" t="str">
        <f t="shared" si="10985"/>
        <v>WILLIAMS.CO SAS</v>
      </c>
      <c r="D563" s="514" t="str">
        <f t="shared" si="10986"/>
        <v>H</v>
      </c>
      <c r="E563" s="517"/>
      <c r="F563" s="514">
        <v>7</v>
      </c>
      <c r="G563" s="520">
        <f t="shared" ca="1" si="10987"/>
        <v>145544700</v>
      </c>
      <c r="H563" s="521" t="str">
        <f t="shared" si="10988"/>
        <v>$DN$545</v>
      </c>
      <c r="I563" s="521">
        <f t="shared" si="10989"/>
        <v>118</v>
      </c>
    </row>
    <row r="564" spans="1:9" s="516" customFormat="1" ht="30" customHeight="1">
      <c r="A564" s="517"/>
      <c r="B564" s="514">
        <v>8</v>
      </c>
      <c r="C564" s="514" t="str">
        <f t="shared" si="10985"/>
        <v>Luis Enrique Oyola Quintero</v>
      </c>
      <c r="D564" s="514" t="str">
        <f t="shared" si="10986"/>
        <v>H</v>
      </c>
      <c r="E564" s="517"/>
      <c r="F564" s="514">
        <v>8</v>
      </c>
      <c r="G564" s="520">
        <f t="shared" ca="1" si="10987"/>
        <v>144870989</v>
      </c>
      <c r="H564" s="521" t="str">
        <f t="shared" si="10988"/>
        <v>$EE$545</v>
      </c>
      <c r="I564" s="521">
        <f t="shared" si="10989"/>
        <v>135</v>
      </c>
    </row>
    <row r="565" spans="1:9" s="516" customFormat="1" ht="30" hidden="1" customHeight="1">
      <c r="A565" s="517"/>
      <c r="B565" s="514">
        <v>9</v>
      </c>
      <c r="C565" s="514" t="str">
        <f t="shared" si="10985"/>
        <v>O9</v>
      </c>
      <c r="D565" s="514" t="e">
        <f t="shared" si="10986"/>
        <v>#N/A</v>
      </c>
      <c r="E565" s="517"/>
      <c r="F565" s="514">
        <v>9</v>
      </c>
      <c r="G565" s="520">
        <f t="shared" ca="1" si="10987"/>
        <v>0</v>
      </c>
      <c r="H565" s="521" t="str">
        <f t="shared" si="10988"/>
        <v>$EV$545</v>
      </c>
      <c r="I565" s="521">
        <f t="shared" si="10989"/>
        <v>152</v>
      </c>
    </row>
    <row r="566" spans="1:9" s="516" customFormat="1" ht="30" hidden="1" customHeight="1">
      <c r="A566" s="517"/>
      <c r="B566" s="514">
        <v>10</v>
      </c>
      <c r="C566" s="514" t="str">
        <f t="shared" si="10985"/>
        <v>O10</v>
      </c>
      <c r="D566" s="514" t="e">
        <f t="shared" si="10986"/>
        <v>#N/A</v>
      </c>
      <c r="E566" s="517"/>
      <c r="F566" s="514">
        <v>10</v>
      </c>
      <c r="G566" s="520">
        <f t="shared" ca="1" si="10987"/>
        <v>0</v>
      </c>
      <c r="H566" s="521" t="str">
        <f t="shared" si="10988"/>
        <v>$FM$545</v>
      </c>
      <c r="I566" s="521">
        <f t="shared" si="10989"/>
        <v>169</v>
      </c>
    </row>
    <row r="567" spans="1:9" s="516" customFormat="1" ht="30" hidden="1" customHeight="1">
      <c r="A567" s="517"/>
      <c r="B567" s="514">
        <v>11</v>
      </c>
      <c r="C567" s="514" t="str">
        <f t="shared" si="10985"/>
        <v>O11</v>
      </c>
      <c r="D567" s="514" t="e">
        <f t="shared" si="10986"/>
        <v>#N/A</v>
      </c>
      <c r="E567" s="517"/>
      <c r="F567" s="514">
        <v>11</v>
      </c>
      <c r="G567" s="520">
        <f t="shared" ca="1" si="10987"/>
        <v>0</v>
      </c>
      <c r="H567" s="521" t="str">
        <f t="shared" si="10988"/>
        <v>$GD$545</v>
      </c>
      <c r="I567" s="521">
        <f t="shared" si="10989"/>
        <v>186</v>
      </c>
    </row>
    <row r="568" spans="1:9" s="516" customFormat="1" ht="30" hidden="1" customHeight="1">
      <c r="A568" s="517"/>
      <c r="B568" s="514">
        <v>12</v>
      </c>
      <c r="C568" s="514" t="str">
        <f t="shared" si="10985"/>
        <v>O12</v>
      </c>
      <c r="D568" s="514" t="e">
        <f t="shared" si="10986"/>
        <v>#N/A</v>
      </c>
      <c r="E568" s="517"/>
      <c r="F568" s="514">
        <v>12</v>
      </c>
      <c r="G568" s="520">
        <f t="shared" ca="1" si="10987"/>
        <v>0</v>
      </c>
      <c r="H568" s="521" t="str">
        <f t="shared" si="10988"/>
        <v>$GU$545</v>
      </c>
      <c r="I568" s="521">
        <f t="shared" si="10989"/>
        <v>203</v>
      </c>
    </row>
    <row r="569" spans="1:9" s="516" customFormat="1" ht="30" hidden="1" customHeight="1">
      <c r="A569" s="517"/>
      <c r="B569" s="514">
        <v>13</v>
      </c>
      <c r="C569" s="514" t="str">
        <f t="shared" si="10985"/>
        <v>O13</v>
      </c>
      <c r="D569" s="514" t="e">
        <f t="shared" si="10986"/>
        <v>#N/A</v>
      </c>
      <c r="E569" s="517"/>
      <c r="F569" s="514">
        <v>13</v>
      </c>
      <c r="G569" s="520">
        <f t="shared" ca="1" si="10987"/>
        <v>0</v>
      </c>
      <c r="H569" s="521" t="str">
        <f t="shared" si="10988"/>
        <v>$HL$545</v>
      </c>
      <c r="I569" s="521">
        <f t="shared" si="10989"/>
        <v>220</v>
      </c>
    </row>
    <row r="570" spans="1:9" s="516" customFormat="1" ht="30" hidden="1" customHeight="1">
      <c r="A570" s="517"/>
      <c r="B570" s="514">
        <v>14</v>
      </c>
      <c r="C570" s="514" t="str">
        <f t="shared" si="10985"/>
        <v>O14</v>
      </c>
      <c r="D570" s="514" t="e">
        <f t="shared" si="10986"/>
        <v>#N/A</v>
      </c>
      <c r="E570" s="517"/>
      <c r="F570" s="514">
        <v>14</v>
      </c>
      <c r="G570" s="520">
        <f t="shared" ca="1" si="10987"/>
        <v>0</v>
      </c>
      <c r="H570" s="521" t="str">
        <f t="shared" si="10988"/>
        <v>$IC$545</v>
      </c>
      <c r="I570" s="521">
        <f t="shared" si="10989"/>
        <v>237</v>
      </c>
    </row>
    <row r="571" spans="1:9" s="516" customFormat="1" ht="30" hidden="1" customHeight="1">
      <c r="A571" s="517"/>
      <c r="B571" s="514">
        <v>15</v>
      </c>
      <c r="C571" s="514" t="str">
        <f t="shared" ref="C571:C586" si="10990">VLOOKUP(B571,LISTA_OFERENTES,2,FALSE)</f>
        <v>O15</v>
      </c>
      <c r="D571" s="514" t="e">
        <f t="shared" si="10986"/>
        <v>#N/A</v>
      </c>
      <c r="E571" s="517"/>
      <c r="F571" s="514">
        <v>15</v>
      </c>
      <c r="G571" s="520">
        <f ca="1">INDIRECT(H571,TRUE)</f>
        <v>0</v>
      </c>
      <c r="H571" s="521" t="str">
        <f t="shared" si="10988"/>
        <v>$IT$545</v>
      </c>
      <c r="I571" s="521">
        <f t="shared" si="10989"/>
        <v>254</v>
      </c>
    </row>
    <row r="572" spans="1:9" s="516" customFormat="1" ht="30" hidden="1" customHeight="1">
      <c r="A572" s="517"/>
      <c r="B572" s="514">
        <v>16</v>
      </c>
      <c r="C572" s="514" t="str">
        <f t="shared" si="10990"/>
        <v>O16</v>
      </c>
      <c r="D572" s="514" t="e">
        <f t="shared" si="10986"/>
        <v>#N/A</v>
      </c>
      <c r="E572" s="517"/>
      <c r="F572" s="514">
        <v>16</v>
      </c>
      <c r="G572" s="520">
        <f ca="1">INDIRECT(H572,TRUE)</f>
        <v>0</v>
      </c>
      <c r="H572" s="521" t="str">
        <f t="shared" si="10988"/>
        <v>$JK$545</v>
      </c>
      <c r="I572" s="521">
        <f t="shared" si="10989"/>
        <v>271</v>
      </c>
    </row>
    <row r="573" spans="1:9" s="516" customFormat="1" ht="30" hidden="1" customHeight="1">
      <c r="A573" s="517"/>
      <c r="B573" s="514">
        <v>17</v>
      </c>
      <c r="C573" s="514" t="str">
        <f t="shared" si="10990"/>
        <v>O17</v>
      </c>
      <c r="D573" s="514" t="e">
        <f t="shared" si="10986"/>
        <v>#N/A</v>
      </c>
      <c r="E573" s="517"/>
      <c r="F573" s="514">
        <v>17</v>
      </c>
      <c r="G573" s="520">
        <f t="shared" ref="G573:G586" ca="1" si="10991">INDIRECT(H573,TRUE)</f>
        <v>0</v>
      </c>
      <c r="H573" s="521" t="str">
        <f t="shared" si="10988"/>
        <v>$KB$545</v>
      </c>
      <c r="I573" s="521">
        <f t="shared" si="10989"/>
        <v>288</v>
      </c>
    </row>
    <row r="574" spans="1:9" s="516" customFormat="1" ht="30" hidden="1" customHeight="1">
      <c r="A574" s="517"/>
      <c r="B574" s="514">
        <v>18</v>
      </c>
      <c r="C574" s="514" t="str">
        <f t="shared" si="10990"/>
        <v>O18</v>
      </c>
      <c r="D574" s="514" t="e">
        <f t="shared" si="10986"/>
        <v>#N/A</v>
      </c>
      <c r="E574" s="517"/>
      <c r="F574" s="514">
        <v>18</v>
      </c>
      <c r="G574" s="520">
        <f t="shared" ca="1" si="10991"/>
        <v>0</v>
      </c>
      <c r="H574" s="521" t="str">
        <f t="shared" si="10988"/>
        <v>$KS$545</v>
      </c>
      <c r="I574" s="521">
        <f t="shared" si="10989"/>
        <v>305</v>
      </c>
    </row>
    <row r="575" spans="1:9" s="516" customFormat="1" ht="30" hidden="1" customHeight="1">
      <c r="A575" s="517"/>
      <c r="B575" s="514">
        <v>19</v>
      </c>
      <c r="C575" s="514" t="str">
        <f t="shared" si="10990"/>
        <v>O19</v>
      </c>
      <c r="D575" s="514" t="e">
        <f t="shared" si="10986"/>
        <v>#N/A</v>
      </c>
      <c r="E575" s="517"/>
      <c r="F575" s="514">
        <v>19</v>
      </c>
      <c r="G575" s="520">
        <f t="shared" ca="1" si="10991"/>
        <v>0</v>
      </c>
      <c r="H575" s="521" t="str">
        <f t="shared" si="10988"/>
        <v>$LJ$545</v>
      </c>
      <c r="I575" s="521">
        <f t="shared" si="10989"/>
        <v>322</v>
      </c>
    </row>
    <row r="576" spans="1:9" s="516" customFormat="1" ht="30" hidden="1" customHeight="1">
      <c r="A576" s="517"/>
      <c r="B576" s="514">
        <v>20</v>
      </c>
      <c r="C576" s="514" t="str">
        <f t="shared" si="10990"/>
        <v>O20</v>
      </c>
      <c r="D576" s="514" t="e">
        <f t="shared" si="10986"/>
        <v>#N/A</v>
      </c>
      <c r="E576" s="517"/>
      <c r="F576" s="514">
        <v>20</v>
      </c>
      <c r="G576" s="520">
        <f t="shared" ca="1" si="10991"/>
        <v>0</v>
      </c>
      <c r="H576" s="521" t="str">
        <f t="shared" si="10988"/>
        <v>$MA$545</v>
      </c>
      <c r="I576" s="521">
        <f t="shared" si="10989"/>
        <v>339</v>
      </c>
    </row>
    <row r="577" spans="1:9" s="516" customFormat="1" ht="30" hidden="1" customHeight="1">
      <c r="A577" s="517"/>
      <c r="B577" s="514">
        <v>21</v>
      </c>
      <c r="C577" s="514" t="str">
        <f t="shared" si="10990"/>
        <v>O21</v>
      </c>
      <c r="D577" s="514" t="e">
        <f t="shared" si="10986"/>
        <v>#N/A</v>
      </c>
      <c r="E577" s="517"/>
      <c r="F577" s="514">
        <v>21</v>
      </c>
      <c r="G577" s="520">
        <f t="shared" ca="1" si="10991"/>
        <v>0</v>
      </c>
      <c r="H577" s="521" t="str">
        <f t="shared" si="10988"/>
        <v>$MR$545</v>
      </c>
      <c r="I577" s="521">
        <f t="shared" si="10989"/>
        <v>356</v>
      </c>
    </row>
    <row r="578" spans="1:9" s="516" customFormat="1" ht="30" hidden="1" customHeight="1">
      <c r="A578" s="517"/>
      <c r="B578" s="514">
        <v>22</v>
      </c>
      <c r="C578" s="514" t="str">
        <f t="shared" si="10990"/>
        <v>O22</v>
      </c>
      <c r="D578" s="514" t="e">
        <f t="shared" si="10986"/>
        <v>#N/A</v>
      </c>
      <c r="E578" s="517"/>
      <c r="F578" s="514">
        <v>22</v>
      </c>
      <c r="G578" s="520">
        <f t="shared" ca="1" si="10991"/>
        <v>0</v>
      </c>
      <c r="H578" s="521" t="str">
        <f t="shared" si="10988"/>
        <v>$NI$545</v>
      </c>
      <c r="I578" s="521">
        <f t="shared" si="10989"/>
        <v>373</v>
      </c>
    </row>
    <row r="579" spans="1:9" s="516" customFormat="1" ht="30" hidden="1" customHeight="1">
      <c r="A579" s="517"/>
      <c r="B579" s="514">
        <v>23</v>
      </c>
      <c r="C579" s="514" t="str">
        <f t="shared" si="10990"/>
        <v>O23</v>
      </c>
      <c r="D579" s="514" t="e">
        <f t="shared" si="10986"/>
        <v>#N/A</v>
      </c>
      <c r="E579" s="517"/>
      <c r="F579" s="514">
        <v>23</v>
      </c>
      <c r="G579" s="520">
        <f t="shared" ca="1" si="10991"/>
        <v>0</v>
      </c>
      <c r="H579" s="521" t="str">
        <f t="shared" si="10988"/>
        <v>$NZ$545</v>
      </c>
      <c r="I579" s="521">
        <f t="shared" si="10989"/>
        <v>390</v>
      </c>
    </row>
    <row r="580" spans="1:9" s="516" customFormat="1" ht="30" hidden="1" customHeight="1">
      <c r="A580" s="517"/>
      <c r="B580" s="514">
        <v>24</v>
      </c>
      <c r="C580" s="514" t="str">
        <f t="shared" si="10990"/>
        <v>O24</v>
      </c>
      <c r="D580" s="514" t="e">
        <f t="shared" si="10986"/>
        <v>#N/A</v>
      </c>
      <c r="E580" s="517"/>
      <c r="F580" s="514">
        <v>24</v>
      </c>
      <c r="G580" s="520">
        <f t="shared" ca="1" si="10991"/>
        <v>0</v>
      </c>
      <c r="H580" s="521" t="str">
        <f t="shared" si="10988"/>
        <v>$OQ$545</v>
      </c>
      <c r="I580" s="521">
        <f t="shared" si="10989"/>
        <v>407</v>
      </c>
    </row>
    <row r="581" spans="1:9" s="516" customFormat="1" ht="30" hidden="1" customHeight="1">
      <c r="A581" s="517"/>
      <c r="B581" s="514">
        <v>25</v>
      </c>
      <c r="C581" s="514" t="str">
        <f t="shared" si="10990"/>
        <v>O25</v>
      </c>
      <c r="D581" s="514" t="e">
        <f t="shared" si="10986"/>
        <v>#N/A</v>
      </c>
      <c r="E581" s="517"/>
      <c r="F581" s="514">
        <v>25</v>
      </c>
      <c r="G581" s="520">
        <f t="shared" ca="1" si="10991"/>
        <v>0</v>
      </c>
      <c r="H581" s="521" t="str">
        <f t="shared" si="10988"/>
        <v>$PH$545</v>
      </c>
      <c r="I581" s="521">
        <f t="shared" si="10989"/>
        <v>424</v>
      </c>
    </row>
    <row r="582" spans="1:9" s="516" customFormat="1" ht="30" hidden="1" customHeight="1">
      <c r="A582" s="517"/>
      <c r="B582" s="514">
        <v>26</v>
      </c>
      <c r="C582" s="514" t="str">
        <f t="shared" si="10990"/>
        <v>O26</v>
      </c>
      <c r="D582" s="514" t="e">
        <f t="shared" si="10986"/>
        <v>#N/A</v>
      </c>
      <c r="E582" s="517"/>
      <c r="F582" s="514">
        <v>26</v>
      </c>
      <c r="G582" s="520">
        <f t="shared" ca="1" si="10991"/>
        <v>0</v>
      </c>
      <c r="H582" s="521" t="str">
        <f t="shared" si="10988"/>
        <v>$PY$545</v>
      </c>
      <c r="I582" s="521">
        <f t="shared" si="10989"/>
        <v>441</v>
      </c>
    </row>
    <row r="583" spans="1:9" s="516" customFormat="1" ht="30" hidden="1" customHeight="1">
      <c r="A583" s="517"/>
      <c r="B583" s="514">
        <v>27</v>
      </c>
      <c r="C583" s="514" t="str">
        <f t="shared" si="10990"/>
        <v>O27</v>
      </c>
      <c r="D583" s="514" t="e">
        <f t="shared" si="10986"/>
        <v>#N/A</v>
      </c>
      <c r="E583" s="517"/>
      <c r="F583" s="514">
        <v>27</v>
      </c>
      <c r="G583" s="520">
        <f t="shared" ca="1" si="10991"/>
        <v>0</v>
      </c>
      <c r="H583" s="521" t="str">
        <f t="shared" si="10988"/>
        <v>$QP$545</v>
      </c>
      <c r="I583" s="521">
        <f t="shared" si="10989"/>
        <v>458</v>
      </c>
    </row>
    <row r="584" spans="1:9" s="516" customFormat="1" ht="30" hidden="1" customHeight="1">
      <c r="A584" s="517"/>
      <c r="B584" s="514">
        <v>28</v>
      </c>
      <c r="C584" s="514" t="str">
        <f t="shared" si="10990"/>
        <v>O28</v>
      </c>
      <c r="D584" s="514" t="e">
        <f t="shared" si="10986"/>
        <v>#N/A</v>
      </c>
      <c r="E584" s="517"/>
      <c r="F584" s="514">
        <v>28</v>
      </c>
      <c r="G584" s="520">
        <f t="shared" ca="1" si="10991"/>
        <v>0</v>
      </c>
      <c r="H584" s="521" t="str">
        <f t="shared" si="10988"/>
        <v>$RG$545</v>
      </c>
      <c r="I584" s="521">
        <f t="shared" si="10989"/>
        <v>475</v>
      </c>
    </row>
    <row r="585" spans="1:9" s="516" customFormat="1" ht="30" hidden="1" customHeight="1">
      <c r="A585" s="517"/>
      <c r="B585" s="514">
        <v>29</v>
      </c>
      <c r="C585" s="514" t="str">
        <f t="shared" si="10990"/>
        <v>O29</v>
      </c>
      <c r="D585" s="514" t="e">
        <f t="shared" si="10986"/>
        <v>#N/A</v>
      </c>
      <c r="E585" s="517"/>
      <c r="F585" s="514">
        <v>29</v>
      </c>
      <c r="G585" s="520">
        <f t="shared" ca="1" si="10991"/>
        <v>0</v>
      </c>
      <c r="H585" s="521" t="str">
        <f t="shared" si="10988"/>
        <v>$RX$545</v>
      </c>
      <c r="I585" s="521">
        <f t="shared" si="10989"/>
        <v>492</v>
      </c>
    </row>
    <row r="586" spans="1:9" s="516" customFormat="1" ht="30" hidden="1" customHeight="1">
      <c r="A586" s="517"/>
      <c r="B586" s="514">
        <v>30</v>
      </c>
      <c r="C586" s="514" t="str">
        <f t="shared" si="10990"/>
        <v>O30</v>
      </c>
      <c r="D586" s="514" t="e">
        <f t="shared" si="10986"/>
        <v>#N/A</v>
      </c>
      <c r="E586" s="517"/>
      <c r="F586" s="514">
        <v>30</v>
      </c>
      <c r="G586" s="520">
        <f t="shared" ca="1" si="10991"/>
        <v>0</v>
      </c>
      <c r="H586" s="521" t="str">
        <f t="shared" si="10988"/>
        <v>$SO$545</v>
      </c>
      <c r="I586" s="521">
        <f t="shared" si="10989"/>
        <v>509</v>
      </c>
    </row>
    <row r="587" spans="1:9" s="516" customFormat="1">
      <c r="A587" s="477"/>
      <c r="B587" s="477"/>
      <c r="C587" s="477"/>
      <c r="D587" s="477"/>
      <c r="E587" s="477"/>
      <c r="F587" s="477"/>
      <c r="G587" s="477"/>
    </row>
    <row r="588" spans="1:9" s="516" customFormat="1">
      <c r="A588" s="477"/>
      <c r="B588" s="477"/>
      <c r="C588" s="477"/>
      <c r="D588" s="477"/>
      <c r="E588" s="477"/>
      <c r="F588" s="477"/>
      <c r="G588" s="477"/>
    </row>
    <row r="590" spans="1:9">
      <c r="F590" s="1405" t="s">
        <v>116</v>
      </c>
      <c r="G590" s="1406"/>
    </row>
    <row r="591" spans="1:9">
      <c r="F591" s="514" t="s">
        <v>114</v>
      </c>
      <c r="G591" s="514" t="s">
        <v>113</v>
      </c>
    </row>
    <row r="592" spans="1:9">
      <c r="F592" s="522">
        <v>15</v>
      </c>
      <c r="G592" s="522">
        <v>17</v>
      </c>
    </row>
    <row r="594" spans="6:9">
      <c r="F594" s="518" t="s">
        <v>3</v>
      </c>
      <c r="G594" s="519" t="s">
        <v>117</v>
      </c>
    </row>
    <row r="595" spans="6:9">
      <c r="F595" s="514">
        <v>1</v>
      </c>
      <c r="G595" s="523">
        <f ca="1">INDIRECT(H595,TRUE)</f>
        <v>0.12000000000000001</v>
      </c>
      <c r="H595" s="521" t="str">
        <f>ADDRESS(551,I595,1,1)</f>
        <v>$O$551</v>
      </c>
      <c r="I595" s="521">
        <f>F592</f>
        <v>15</v>
      </c>
    </row>
    <row r="596" spans="6:9">
      <c r="F596" s="514">
        <v>2</v>
      </c>
      <c r="G596" s="523">
        <f t="shared" ref="G596:G610" ca="1" si="10992">INDIRECT(H596,TRUE)</f>
        <v>0.14950000000000002</v>
      </c>
      <c r="H596" s="521" t="str">
        <f t="shared" ref="H596:H624" si="10993">ADDRESS(551,I596,1,1)</f>
        <v>$AF$551</v>
      </c>
      <c r="I596" s="521">
        <f>$I595+$G$592</f>
        <v>32</v>
      </c>
    </row>
    <row r="597" spans="6:9">
      <c r="F597" s="514">
        <v>3</v>
      </c>
      <c r="G597" s="523">
        <f t="shared" ca="1" si="10992"/>
        <v>0.13999999999999999</v>
      </c>
      <c r="H597" s="521" t="str">
        <f t="shared" si="10993"/>
        <v>$AW$551</v>
      </c>
      <c r="I597" s="521">
        <f t="shared" ref="I597:I624" si="10994">$I596+$G$592</f>
        <v>49</v>
      </c>
    </row>
    <row r="598" spans="6:9">
      <c r="F598" s="514">
        <v>4</v>
      </c>
      <c r="G598" s="523">
        <f t="shared" ca="1" si="10992"/>
        <v>0.15000000000000002</v>
      </c>
      <c r="H598" s="521" t="str">
        <f t="shared" si="10993"/>
        <v>$BN$551</v>
      </c>
      <c r="I598" s="521">
        <f t="shared" si="10994"/>
        <v>66</v>
      </c>
    </row>
    <row r="599" spans="6:9">
      <c r="F599" s="514">
        <v>5</v>
      </c>
      <c r="G599" s="523">
        <f t="shared" ca="1" si="10992"/>
        <v>0.151</v>
      </c>
      <c r="H599" s="521" t="str">
        <f t="shared" si="10993"/>
        <v>$CE$551</v>
      </c>
      <c r="I599" s="521">
        <f t="shared" si="10994"/>
        <v>83</v>
      </c>
    </row>
    <row r="600" spans="6:9">
      <c r="F600" s="514">
        <v>6</v>
      </c>
      <c r="G600" s="523">
        <f t="shared" ca="1" si="10992"/>
        <v>0.15</v>
      </c>
      <c r="H600" s="521" t="str">
        <f t="shared" si="10993"/>
        <v>$CV$551</v>
      </c>
      <c r="I600" s="521">
        <f t="shared" si="10994"/>
        <v>100</v>
      </c>
    </row>
    <row r="601" spans="6:9" ht="15" customHeight="1">
      <c r="F601" s="514">
        <v>7</v>
      </c>
      <c r="G601" s="523">
        <f t="shared" ca="1" si="10992"/>
        <v>0.15000000000000002</v>
      </c>
      <c r="H601" s="521" t="str">
        <f t="shared" si="10993"/>
        <v>$DM$551</v>
      </c>
      <c r="I601" s="521">
        <f t="shared" si="10994"/>
        <v>117</v>
      </c>
    </row>
    <row r="602" spans="6:9" ht="15" customHeight="1">
      <c r="F602" s="514">
        <v>8</v>
      </c>
      <c r="G602" s="523">
        <f t="shared" ca="1" si="10992"/>
        <v>0.15049999999999999</v>
      </c>
      <c r="H602" s="521" t="str">
        <f t="shared" si="10993"/>
        <v>$ED$551</v>
      </c>
      <c r="I602" s="521">
        <f t="shared" si="10994"/>
        <v>134</v>
      </c>
    </row>
    <row r="603" spans="6:9" ht="15" hidden="1" customHeight="1">
      <c r="F603" s="514">
        <v>9</v>
      </c>
      <c r="G603" s="523">
        <f t="shared" ca="1" si="10992"/>
        <v>0</v>
      </c>
      <c r="H603" s="521" t="str">
        <f t="shared" si="10993"/>
        <v>$EU$551</v>
      </c>
      <c r="I603" s="521">
        <f t="shared" si="10994"/>
        <v>151</v>
      </c>
    </row>
    <row r="604" spans="6:9" ht="15" hidden="1" customHeight="1">
      <c r="F604" s="514">
        <v>10</v>
      </c>
      <c r="G604" s="523">
        <f t="shared" ca="1" si="10992"/>
        <v>0</v>
      </c>
      <c r="H604" s="521" t="str">
        <f t="shared" si="10993"/>
        <v>$FL$551</v>
      </c>
      <c r="I604" s="521">
        <f t="shared" si="10994"/>
        <v>168</v>
      </c>
    </row>
    <row r="605" spans="6:9" ht="15" hidden="1" customHeight="1">
      <c r="F605" s="514">
        <v>11</v>
      </c>
      <c r="G605" s="523">
        <f t="shared" ca="1" si="10992"/>
        <v>0</v>
      </c>
      <c r="H605" s="521" t="str">
        <f t="shared" si="10993"/>
        <v>$GC$551</v>
      </c>
      <c r="I605" s="521">
        <f t="shared" si="10994"/>
        <v>185</v>
      </c>
    </row>
    <row r="606" spans="6:9" ht="15" hidden="1" customHeight="1">
      <c r="F606" s="514">
        <v>12</v>
      </c>
      <c r="G606" s="523">
        <f t="shared" ca="1" si="10992"/>
        <v>0</v>
      </c>
      <c r="H606" s="521" t="str">
        <f t="shared" si="10993"/>
        <v>$GT$551</v>
      </c>
      <c r="I606" s="521">
        <f t="shared" si="10994"/>
        <v>202</v>
      </c>
    </row>
    <row r="607" spans="6:9" ht="15" hidden="1" customHeight="1">
      <c r="F607" s="514">
        <v>13</v>
      </c>
      <c r="G607" s="523">
        <f t="shared" ca="1" si="10992"/>
        <v>0</v>
      </c>
      <c r="H607" s="521" t="str">
        <f t="shared" si="10993"/>
        <v>$HK$551</v>
      </c>
      <c r="I607" s="521">
        <f t="shared" si="10994"/>
        <v>219</v>
      </c>
    </row>
    <row r="608" spans="6:9" ht="15" hidden="1" customHeight="1">
      <c r="F608" s="514">
        <v>14</v>
      </c>
      <c r="G608" s="523">
        <f t="shared" ca="1" si="10992"/>
        <v>0</v>
      </c>
      <c r="H608" s="521" t="str">
        <f t="shared" si="10993"/>
        <v>$IB$551</v>
      </c>
      <c r="I608" s="521">
        <f t="shared" si="10994"/>
        <v>236</v>
      </c>
    </row>
    <row r="609" spans="6:9" ht="15" hidden="1" customHeight="1">
      <c r="F609" s="514">
        <v>15</v>
      </c>
      <c r="G609" s="523">
        <f t="shared" ca="1" si="10992"/>
        <v>0</v>
      </c>
      <c r="H609" s="521" t="str">
        <f t="shared" si="10993"/>
        <v>$IS$551</v>
      </c>
      <c r="I609" s="521">
        <f t="shared" si="10994"/>
        <v>253</v>
      </c>
    </row>
    <row r="610" spans="6:9" ht="15" hidden="1" customHeight="1">
      <c r="F610" s="514">
        <v>16</v>
      </c>
      <c r="G610" s="523">
        <f t="shared" ca="1" si="10992"/>
        <v>0</v>
      </c>
      <c r="H610" s="521" t="str">
        <f t="shared" si="10993"/>
        <v>$JJ$551</v>
      </c>
      <c r="I610" s="521">
        <f t="shared" si="10994"/>
        <v>270</v>
      </c>
    </row>
    <row r="611" spans="6:9" ht="15" hidden="1" customHeight="1">
      <c r="F611" s="514">
        <v>17</v>
      </c>
      <c r="G611" s="523">
        <f t="shared" ref="G611:G624" ca="1" si="10995">INDIRECT(H611,TRUE)</f>
        <v>0</v>
      </c>
      <c r="H611" s="521" t="str">
        <f t="shared" si="10993"/>
        <v>$KA$551</v>
      </c>
      <c r="I611" s="521">
        <f t="shared" si="10994"/>
        <v>287</v>
      </c>
    </row>
    <row r="612" spans="6:9" ht="15" hidden="1" customHeight="1">
      <c r="F612" s="514">
        <v>18</v>
      </c>
      <c r="G612" s="523">
        <f t="shared" ca="1" si="10995"/>
        <v>0</v>
      </c>
      <c r="H612" s="521" t="str">
        <f t="shared" si="10993"/>
        <v>$KR$551</v>
      </c>
      <c r="I612" s="521">
        <f t="shared" si="10994"/>
        <v>304</v>
      </c>
    </row>
    <row r="613" spans="6:9" ht="15" hidden="1" customHeight="1">
      <c r="F613" s="514">
        <v>19</v>
      </c>
      <c r="G613" s="523">
        <f t="shared" ca="1" si="10995"/>
        <v>0</v>
      </c>
      <c r="H613" s="521" t="str">
        <f t="shared" si="10993"/>
        <v>$LI$551</v>
      </c>
      <c r="I613" s="521">
        <f t="shared" si="10994"/>
        <v>321</v>
      </c>
    </row>
    <row r="614" spans="6:9" ht="15" hidden="1" customHeight="1">
      <c r="F614" s="514">
        <v>20</v>
      </c>
      <c r="G614" s="523">
        <f t="shared" ca="1" si="10995"/>
        <v>0</v>
      </c>
      <c r="H614" s="521" t="str">
        <f t="shared" si="10993"/>
        <v>$LZ$551</v>
      </c>
      <c r="I614" s="521">
        <f t="shared" si="10994"/>
        <v>338</v>
      </c>
    </row>
    <row r="615" spans="6:9" ht="15" hidden="1" customHeight="1">
      <c r="F615" s="514">
        <v>21</v>
      </c>
      <c r="G615" s="523">
        <f t="shared" ca="1" si="10995"/>
        <v>0</v>
      </c>
      <c r="H615" s="521" t="str">
        <f t="shared" si="10993"/>
        <v>$MQ$551</v>
      </c>
      <c r="I615" s="521">
        <f t="shared" si="10994"/>
        <v>355</v>
      </c>
    </row>
    <row r="616" spans="6:9" ht="15" hidden="1" customHeight="1">
      <c r="F616" s="514">
        <v>22</v>
      </c>
      <c r="G616" s="523">
        <f t="shared" ca="1" si="10995"/>
        <v>0</v>
      </c>
      <c r="H616" s="521" t="str">
        <f t="shared" si="10993"/>
        <v>$NH$551</v>
      </c>
      <c r="I616" s="521">
        <f t="shared" si="10994"/>
        <v>372</v>
      </c>
    </row>
    <row r="617" spans="6:9" ht="15" hidden="1" customHeight="1">
      <c r="F617" s="514">
        <v>23</v>
      </c>
      <c r="G617" s="523">
        <f t="shared" ca="1" si="10995"/>
        <v>0</v>
      </c>
      <c r="H617" s="521" t="str">
        <f t="shared" si="10993"/>
        <v>$NY$551</v>
      </c>
      <c r="I617" s="521">
        <f t="shared" si="10994"/>
        <v>389</v>
      </c>
    </row>
    <row r="618" spans="6:9" ht="15" hidden="1" customHeight="1">
      <c r="F618" s="514">
        <v>24</v>
      </c>
      <c r="G618" s="523">
        <f t="shared" ca="1" si="10995"/>
        <v>0</v>
      </c>
      <c r="H618" s="521" t="str">
        <f t="shared" si="10993"/>
        <v>$OP$551</v>
      </c>
      <c r="I618" s="521">
        <f t="shared" si="10994"/>
        <v>406</v>
      </c>
    </row>
    <row r="619" spans="6:9" ht="12.75" hidden="1" customHeight="1">
      <c r="F619" s="514">
        <v>25</v>
      </c>
      <c r="G619" s="523">
        <f t="shared" ca="1" si="10995"/>
        <v>0</v>
      </c>
      <c r="H619" s="521" t="str">
        <f t="shared" si="10993"/>
        <v>$PG$551</v>
      </c>
      <c r="I619" s="521">
        <f t="shared" si="10994"/>
        <v>423</v>
      </c>
    </row>
    <row r="620" spans="6:9" ht="12.75" hidden="1" customHeight="1">
      <c r="F620" s="514">
        <v>26</v>
      </c>
      <c r="G620" s="523">
        <f t="shared" ca="1" si="10995"/>
        <v>0</v>
      </c>
      <c r="H620" s="521" t="str">
        <f t="shared" si="10993"/>
        <v>$PX$551</v>
      </c>
      <c r="I620" s="521">
        <f t="shared" si="10994"/>
        <v>440</v>
      </c>
    </row>
    <row r="621" spans="6:9" ht="12.75" hidden="1" customHeight="1">
      <c r="F621" s="514">
        <v>27</v>
      </c>
      <c r="G621" s="523">
        <f t="shared" ca="1" si="10995"/>
        <v>0</v>
      </c>
      <c r="H621" s="521" t="str">
        <f t="shared" si="10993"/>
        <v>$QO$551</v>
      </c>
      <c r="I621" s="521">
        <f t="shared" si="10994"/>
        <v>457</v>
      </c>
    </row>
    <row r="622" spans="6:9" ht="12.75" hidden="1" customHeight="1">
      <c r="F622" s="514">
        <v>28</v>
      </c>
      <c r="G622" s="523">
        <f t="shared" ca="1" si="10995"/>
        <v>0</v>
      </c>
      <c r="H622" s="521" t="str">
        <f t="shared" si="10993"/>
        <v>$RF$551</v>
      </c>
      <c r="I622" s="521">
        <f t="shared" si="10994"/>
        <v>474</v>
      </c>
    </row>
    <row r="623" spans="6:9" ht="12.75" hidden="1" customHeight="1">
      <c r="F623" s="514">
        <v>29</v>
      </c>
      <c r="G623" s="523">
        <f t="shared" ca="1" si="10995"/>
        <v>0</v>
      </c>
      <c r="H623" s="521" t="str">
        <f t="shared" si="10993"/>
        <v>$RW$551</v>
      </c>
      <c r="I623" s="521">
        <f t="shared" si="10994"/>
        <v>491</v>
      </c>
    </row>
    <row r="624" spans="6:9" ht="12.75" hidden="1" customHeight="1">
      <c r="F624" s="514">
        <v>30</v>
      </c>
      <c r="G624" s="523">
        <f t="shared" ca="1" si="10995"/>
        <v>0</v>
      </c>
      <c r="H624" s="521" t="str">
        <f t="shared" si="10993"/>
        <v>$SN$551</v>
      </c>
      <c r="I624" s="521">
        <f t="shared" si="10994"/>
        <v>508</v>
      </c>
    </row>
    <row r="625" ht="15" customHeight="1"/>
    <row r="626" ht="15" customHeight="1"/>
  </sheetData>
  <sheetProtection algorithmName="SHA-512" hashValue="xNDpWIvuxYZYBXTRb1W88+MLY0KNNEtxznEvu3A2bPMzvWU9Oqu+89Q+m8Mgcz3b92IprnaHqejYKocR24MuHA==" saltValue="quYSI/aARfyUpRXlLKRzlg==" spinCount="100000" sheet="1" objects="1" scenarios="1"/>
  <mergeCells count="1527">
    <mergeCell ref="IO553:IT553"/>
    <mergeCell ref="IO552:IT552"/>
    <mergeCell ref="IO549:IR549"/>
    <mergeCell ref="B545:E545"/>
    <mergeCell ref="K545:N545"/>
    <mergeCell ref="GE262:GE265"/>
    <mergeCell ref="GE267:GE282"/>
    <mergeCell ref="GE284:GE286"/>
    <mergeCell ref="GE288:GE293"/>
    <mergeCell ref="GE296:GE317"/>
    <mergeCell ref="GE319:GE360"/>
    <mergeCell ref="GE362:GE372"/>
    <mergeCell ref="GE374:GE376"/>
    <mergeCell ref="GE381:GE499"/>
    <mergeCell ref="IU262:IU265"/>
    <mergeCell ref="IU267:IU282"/>
    <mergeCell ref="IU284:IU286"/>
    <mergeCell ref="IU288:IU293"/>
    <mergeCell ref="IU296:IU317"/>
    <mergeCell ref="IU319:IU360"/>
    <mergeCell ref="HG553:HL553"/>
    <mergeCell ref="HG552:HL552"/>
    <mergeCell ref="GP553:GU553"/>
    <mergeCell ref="GP552:GU552"/>
    <mergeCell ref="FY549:GB549"/>
    <mergeCell ref="EQ553:EV553"/>
    <mergeCell ref="EQ552:EV552"/>
    <mergeCell ref="FD548:FD549"/>
    <mergeCell ref="FE548:FE549"/>
    <mergeCell ref="DV548:DV549"/>
    <mergeCell ref="DW548:DW549"/>
    <mergeCell ref="DI553:DN553"/>
    <mergeCell ref="HC548:HC549"/>
    <mergeCell ref="HD548:HD549"/>
    <mergeCell ref="GL548:GL549"/>
    <mergeCell ref="HG548:HJ548"/>
    <mergeCell ref="HG549:HJ549"/>
    <mergeCell ref="GP548:GS548"/>
    <mergeCell ref="F590:G590"/>
    <mergeCell ref="HX553:IC553"/>
    <mergeCell ref="HX552:IC552"/>
    <mergeCell ref="CR553:CW553"/>
    <mergeCell ref="CR552:CW552"/>
    <mergeCell ref="BF548:BF549"/>
    <mergeCell ref="BG548:BG549"/>
    <mergeCell ref="BX548:BX549"/>
    <mergeCell ref="BJ549:BM549"/>
    <mergeCell ref="BW548:BW549"/>
    <mergeCell ref="AS553:AX553"/>
    <mergeCell ref="AS552:AX552"/>
    <mergeCell ref="X548:X549"/>
    <mergeCell ref="DZ553:EE553"/>
    <mergeCell ref="DZ552:EE552"/>
    <mergeCell ref="CN548:CN549"/>
    <mergeCell ref="CO548:CO549"/>
    <mergeCell ref="CR548:CU548"/>
    <mergeCell ref="FH553:FM553"/>
    <mergeCell ref="FH552:FM552"/>
    <mergeCell ref="K553:P553"/>
    <mergeCell ref="K549:N549"/>
    <mergeCell ref="S555:S560"/>
    <mergeCell ref="U555:U560"/>
    <mergeCell ref="W555:W560"/>
    <mergeCell ref="Y555:Y560"/>
    <mergeCell ref="AJ555:AJ560"/>
    <mergeCell ref="AL555:AL560"/>
    <mergeCell ref="AN555:AN560"/>
    <mergeCell ref="AP555:AP560"/>
    <mergeCell ref="BA555:BA560"/>
    <mergeCell ref="BC555:BC560"/>
    <mergeCell ref="DI546:DL546"/>
    <mergeCell ref="DI548:DL548"/>
    <mergeCell ref="DI549:DL549"/>
    <mergeCell ref="EQ549:ET549"/>
    <mergeCell ref="BE555:BE560"/>
    <mergeCell ref="BG555:BG560"/>
    <mergeCell ref="BJ553:BO553"/>
    <mergeCell ref="CA553:CF553"/>
    <mergeCell ref="CA552:CF552"/>
    <mergeCell ref="BJ552:BO552"/>
    <mergeCell ref="BR555:BR560"/>
    <mergeCell ref="BT555:BT560"/>
    <mergeCell ref="BV555:BV560"/>
    <mergeCell ref="BX555:BX560"/>
    <mergeCell ref="DI552:DN552"/>
    <mergeCell ref="DE548:DE549"/>
    <mergeCell ref="DF548:DF549"/>
    <mergeCell ref="FY546:GB546"/>
    <mergeCell ref="FY553:GD553"/>
    <mergeCell ref="FY552:GD552"/>
    <mergeCell ref="DZ548:EC548"/>
    <mergeCell ref="DZ549:EC549"/>
    <mergeCell ref="DZ546:EC546"/>
    <mergeCell ref="EM548:EM549"/>
    <mergeCell ref="EN548:EN549"/>
    <mergeCell ref="EQ548:ET548"/>
    <mergeCell ref="FU548:FU549"/>
    <mergeCell ref="FV548:FV549"/>
    <mergeCell ref="FY548:GB548"/>
    <mergeCell ref="FY547:GB547"/>
    <mergeCell ref="EQ546:ET546"/>
    <mergeCell ref="FE555:FE560"/>
    <mergeCell ref="FP555:FP560"/>
    <mergeCell ref="FR555:FR560"/>
    <mergeCell ref="FT555:FT560"/>
    <mergeCell ref="B556:C556"/>
    <mergeCell ref="K552:P552"/>
    <mergeCell ref="F552:G552"/>
    <mergeCell ref="AS548:AV548"/>
    <mergeCell ref="AS549:AV549"/>
    <mergeCell ref="GP546:GS546"/>
    <mergeCell ref="AB546:AE546"/>
    <mergeCell ref="GM548:GM549"/>
    <mergeCell ref="GP549:GS549"/>
    <mergeCell ref="CR549:CU549"/>
    <mergeCell ref="FH549:FK549"/>
    <mergeCell ref="B548:E548"/>
    <mergeCell ref="B549:E549"/>
    <mergeCell ref="K548:N548"/>
    <mergeCell ref="AB553:AG553"/>
    <mergeCell ref="AB552:AG552"/>
    <mergeCell ref="Y548:Y549"/>
    <mergeCell ref="AO548:AO549"/>
    <mergeCell ref="AB548:AE548"/>
    <mergeCell ref="AB549:AE549"/>
    <mergeCell ref="AP548:AP549"/>
    <mergeCell ref="CZ555:CZ560"/>
    <mergeCell ref="FH548:FK548"/>
    <mergeCell ref="FH546:FK546"/>
    <mergeCell ref="DZ547:EC547"/>
    <mergeCell ref="EQ547:ET547"/>
    <mergeCell ref="FH547:FK547"/>
    <mergeCell ref="CI555:CI560"/>
    <mergeCell ref="CK555:CK560"/>
    <mergeCell ref="CM555:CM560"/>
    <mergeCell ref="CO555:CO560"/>
    <mergeCell ref="CA549:CD549"/>
    <mergeCell ref="CO4:CO9"/>
    <mergeCell ref="DI547:DL547"/>
    <mergeCell ref="CR546:CU546"/>
    <mergeCell ref="FP4:FP9"/>
    <mergeCell ref="GE501:GE544"/>
    <mergeCell ref="EW15:EW17"/>
    <mergeCell ref="EW19:EW28"/>
    <mergeCell ref="EW30:EW50"/>
    <mergeCell ref="EW52:EW53"/>
    <mergeCell ref="FY545:GB545"/>
    <mergeCell ref="ES5:EW7"/>
    <mergeCell ref="FJ8:FJ9"/>
    <mergeCell ref="FK8:FN9"/>
    <mergeCell ref="ES8:ES9"/>
    <mergeCell ref="ET8:EW9"/>
    <mergeCell ref="FA4:FA9"/>
    <mergeCell ref="FB4:FB9"/>
    <mergeCell ref="DO381:DO499"/>
    <mergeCell ref="DO501:DO544"/>
    <mergeCell ref="DI545:DL545"/>
    <mergeCell ref="DK8:DK9"/>
    <mergeCell ref="CR547:CU547"/>
    <mergeCell ref="CR4:CS9"/>
    <mergeCell ref="EW84:EW93"/>
    <mergeCell ref="EW95:EW133"/>
    <mergeCell ref="EW135:EW150"/>
    <mergeCell ref="EW153:EW176"/>
    <mergeCell ref="EW178:EW211"/>
    <mergeCell ref="EW214:EW222"/>
    <mergeCell ref="EW226:EW234"/>
    <mergeCell ref="EW238:EW240"/>
    <mergeCell ref="EW243:EW249"/>
    <mergeCell ref="DS4:DS9"/>
    <mergeCell ref="DT4:DT9"/>
    <mergeCell ref="DU4:DU9"/>
    <mergeCell ref="DV4:DV9"/>
    <mergeCell ref="IV4:IV9"/>
    <mergeCell ref="IW4:IW9"/>
    <mergeCell ref="IX4:IX9"/>
    <mergeCell ref="IY4:IY9"/>
    <mergeCell ref="IZ4:IZ9"/>
    <mergeCell ref="IO546:IR546"/>
    <mergeCell ref="HX546:IA546"/>
    <mergeCell ref="ID15:ID17"/>
    <mergeCell ref="ID19:ID28"/>
    <mergeCell ref="ID30:ID50"/>
    <mergeCell ref="ID52:ID53"/>
    <mergeCell ref="ID55:ID63"/>
    <mergeCell ref="ID65:ID73"/>
    <mergeCell ref="ID75:ID82"/>
    <mergeCell ref="EX4:EX9"/>
    <mergeCell ref="EY4:EY9"/>
    <mergeCell ref="EZ4:EZ9"/>
    <mergeCell ref="FN55:FN63"/>
    <mergeCell ref="FN65:FN73"/>
    <mergeCell ref="FN75:FN82"/>
    <mergeCell ref="EQ4:ER9"/>
    <mergeCell ref="HN4:HN9"/>
    <mergeCell ref="HO4:HO9"/>
    <mergeCell ref="GL4:GL9"/>
    <mergeCell ref="GW4:GW9"/>
    <mergeCell ref="GX4:GX9"/>
    <mergeCell ref="GY4:GY9"/>
    <mergeCell ref="GZ4:GZ9"/>
    <mergeCell ref="AB4:AC9"/>
    <mergeCell ref="AU4:AY4"/>
    <mergeCell ref="AU5:AY7"/>
    <mergeCell ref="CU8:CX9"/>
    <mergeCell ref="GP4:GQ9"/>
    <mergeCell ref="GF4:GF9"/>
    <mergeCell ref="GG4:GG9"/>
    <mergeCell ref="EJ4:EJ9"/>
    <mergeCell ref="EK4:EK9"/>
    <mergeCell ref="EL4:EL9"/>
    <mergeCell ref="DW4:DW9"/>
    <mergeCell ref="DZ4:EA9"/>
    <mergeCell ref="EB4:EF4"/>
    <mergeCell ref="EB5:EF7"/>
    <mergeCell ref="EB8:EB9"/>
    <mergeCell ref="EC8:EF9"/>
    <mergeCell ref="DO374:DO376"/>
    <mergeCell ref="ES4:EW4"/>
    <mergeCell ref="FC4:FC9"/>
    <mergeCell ref="FD4:FD9"/>
    <mergeCell ref="FE4:FE9"/>
    <mergeCell ref="FO4:FO9"/>
    <mergeCell ref="EG4:EG9"/>
    <mergeCell ref="EH4:EH9"/>
    <mergeCell ref="FT4:FT9"/>
    <mergeCell ref="FU4:FU9"/>
    <mergeCell ref="FV4:FV9"/>
    <mergeCell ref="FY4:FZ9"/>
    <mergeCell ref="FS4:FS9"/>
    <mergeCell ref="FH4:FI9"/>
    <mergeCell ref="FJ4:FN4"/>
    <mergeCell ref="GB8:GE9"/>
    <mergeCell ref="HC4:HC9"/>
    <mergeCell ref="HI4:HM4"/>
    <mergeCell ref="GR8:GR9"/>
    <mergeCell ref="FQ4:FQ9"/>
    <mergeCell ref="FR4:FR9"/>
    <mergeCell ref="HJ8:HM9"/>
    <mergeCell ref="GR4:GV4"/>
    <mergeCell ref="GR5:GV7"/>
    <mergeCell ref="GK4:GK9"/>
    <mergeCell ref="HD4:HD9"/>
    <mergeCell ref="GR2:GU3"/>
    <mergeCell ref="HY2:HY3"/>
    <mergeCell ref="FY2:FY3"/>
    <mergeCell ref="FZ2:FZ3"/>
    <mergeCell ref="GA2:GD3"/>
    <mergeCell ref="GP2:GP3"/>
    <mergeCell ref="GQ2:GQ3"/>
    <mergeCell ref="GA4:GE4"/>
    <mergeCell ref="GA5:GE7"/>
    <mergeCell ref="GA8:GA9"/>
    <mergeCell ref="GS8:GV9"/>
    <mergeCell ref="HU4:HU9"/>
    <mergeCell ref="HA4:HA9"/>
    <mergeCell ref="HB4:HB9"/>
    <mergeCell ref="GM4:GM9"/>
    <mergeCell ref="ER2:ER3"/>
    <mergeCell ref="ES2:EV3"/>
    <mergeCell ref="FH2:FH3"/>
    <mergeCell ref="FI2:FI3"/>
    <mergeCell ref="FJ2:FM3"/>
    <mergeCell ref="DK2:DN3"/>
    <mergeCell ref="DZ2:DZ3"/>
    <mergeCell ref="EA2:EA3"/>
    <mergeCell ref="EB2:EE3"/>
    <mergeCell ref="EQ2:EQ3"/>
    <mergeCell ref="K2:K3"/>
    <mergeCell ref="EI4:EI9"/>
    <mergeCell ref="L2:L3"/>
    <mergeCell ref="M2:P3"/>
    <mergeCell ref="AB2:AB3"/>
    <mergeCell ref="AC2:AC3"/>
    <mergeCell ref="CR2:CR3"/>
    <mergeCell ref="AD2:AG3"/>
    <mergeCell ref="AS2:AS3"/>
    <mergeCell ref="AT2:AT3"/>
    <mergeCell ref="AU2:AX3"/>
    <mergeCell ref="BJ2:BJ3"/>
    <mergeCell ref="DA4:DA9"/>
    <mergeCell ref="DB4:DB9"/>
    <mergeCell ref="DC4:DC9"/>
    <mergeCell ref="DD4:DD9"/>
    <mergeCell ref="DE4:DE9"/>
    <mergeCell ref="DF4:DF9"/>
    <mergeCell ref="DP4:DP9"/>
    <mergeCell ref="DI4:DJ9"/>
    <mergeCell ref="DK4:DO4"/>
    <mergeCell ref="DK5:DO7"/>
    <mergeCell ref="CS2:CS3"/>
    <mergeCell ref="CT2:CW3"/>
    <mergeCell ref="DI2:DI3"/>
    <mergeCell ref="DJ2:DJ3"/>
    <mergeCell ref="BK2:BK3"/>
    <mergeCell ref="BL2:BO3"/>
    <mergeCell ref="CA2:CA3"/>
    <mergeCell ref="CB2:CB3"/>
    <mergeCell ref="CC2:CF3"/>
    <mergeCell ref="HZ2:IC3"/>
    <mergeCell ref="IO2:IO3"/>
    <mergeCell ref="IJ4:IJ9"/>
    <mergeCell ref="IK4:IK9"/>
    <mergeCell ref="HG2:HG3"/>
    <mergeCell ref="HH2:HH3"/>
    <mergeCell ref="HI2:HL3"/>
    <mergeCell ref="HX2:HX3"/>
    <mergeCell ref="HG4:HH9"/>
    <mergeCell ref="HI5:HM7"/>
    <mergeCell ref="HI8:HI9"/>
    <mergeCell ref="HQ4:HQ9"/>
    <mergeCell ref="HR4:HR9"/>
    <mergeCell ref="HS4:HS9"/>
    <mergeCell ref="HT4:HT9"/>
    <mergeCell ref="EM4:EM9"/>
    <mergeCell ref="EN4:EN9"/>
    <mergeCell ref="CH4:CH9"/>
    <mergeCell ref="CI4:CI9"/>
    <mergeCell ref="CY4:CY9"/>
    <mergeCell ref="CZ4:CZ9"/>
    <mergeCell ref="DQ4:DQ9"/>
    <mergeCell ref="DR4:DR9"/>
    <mergeCell ref="DL8:DO9"/>
    <mergeCell ref="GP547:GS547"/>
    <mergeCell ref="AS546:AV546"/>
    <mergeCell ref="BJ546:BM546"/>
    <mergeCell ref="CA546:CD546"/>
    <mergeCell ref="CT4:CX4"/>
    <mergeCell ref="CT5:CX7"/>
    <mergeCell ref="CT8:CT9"/>
    <mergeCell ref="FJ5:FN7"/>
    <mergeCell ref="GH4:GH9"/>
    <mergeCell ref="GI4:GI9"/>
    <mergeCell ref="GJ4:GJ9"/>
    <mergeCell ref="CJ4:CJ9"/>
    <mergeCell ref="CK4:CK9"/>
    <mergeCell ref="CL4:CL9"/>
    <mergeCell ref="CM4:CM9"/>
    <mergeCell ref="CN4:CN9"/>
    <mergeCell ref="CA4:CB9"/>
    <mergeCell ref="CC4:CG4"/>
    <mergeCell ref="CC5:CG7"/>
    <mergeCell ref="CC8:CC9"/>
    <mergeCell ref="CD8:CG9"/>
    <mergeCell ref="AY178:AY211"/>
    <mergeCell ref="AY214:AY222"/>
    <mergeCell ref="AY226:AY234"/>
    <mergeCell ref="AY238:AY240"/>
    <mergeCell ref="AY243:AY249"/>
    <mergeCell ref="AY252:AY260"/>
    <mergeCell ref="CG267:CG282"/>
    <mergeCell ref="BS4:BS9"/>
    <mergeCell ref="BT4:BT9"/>
    <mergeCell ref="CA547:CD547"/>
    <mergeCell ref="D8:D9"/>
    <mergeCell ref="E8:H9"/>
    <mergeCell ref="K547:N547"/>
    <mergeCell ref="B547:E547"/>
    <mergeCell ref="BJ547:BM547"/>
    <mergeCell ref="M4:Q4"/>
    <mergeCell ref="M5:Q7"/>
    <mergeCell ref="M8:M9"/>
    <mergeCell ref="N8:Q9"/>
    <mergeCell ref="R4:R9"/>
    <mergeCell ref="S4:S9"/>
    <mergeCell ref="T4:T9"/>
    <mergeCell ref="U4:U9"/>
    <mergeCell ref="V4:V9"/>
    <mergeCell ref="W4:W9"/>
    <mergeCell ref="X4:X9"/>
    <mergeCell ref="Y4:Y9"/>
    <mergeCell ref="B546:E546"/>
    <mergeCell ref="AD4:AH4"/>
    <mergeCell ref="AD5:AH7"/>
    <mergeCell ref="AD8:AD9"/>
    <mergeCell ref="AE8:AH9"/>
    <mergeCell ref="K546:N546"/>
    <mergeCell ref="AU8:AU9"/>
    <mergeCell ref="AV8:AY9"/>
    <mergeCell ref="AS4:AT9"/>
    <mergeCell ref="BM8:BP9"/>
    <mergeCell ref="AB547:AE547"/>
    <mergeCell ref="AS547:AV547"/>
    <mergeCell ref="AI4:AI9"/>
    <mergeCell ref="Q243:Q249"/>
    <mergeCell ref="Q252:Q260"/>
    <mergeCell ref="BA4:BA9"/>
    <mergeCell ref="BB4:BB9"/>
    <mergeCell ref="BC4:BC9"/>
    <mergeCell ref="BD4:BD9"/>
    <mergeCell ref="BE4:BE9"/>
    <mergeCell ref="BF4:BF9"/>
    <mergeCell ref="BG4:BG9"/>
    <mergeCell ref="BQ4:BQ9"/>
    <mergeCell ref="BR4:BR9"/>
    <mergeCell ref="AJ4:AJ9"/>
    <mergeCell ref="AK4:AK9"/>
    <mergeCell ref="AL4:AL9"/>
    <mergeCell ref="AM4:AM9"/>
    <mergeCell ref="AN4:AN9"/>
    <mergeCell ref="AO4:AO9"/>
    <mergeCell ref="AP4:AP9"/>
    <mergeCell ref="AZ4:AZ9"/>
    <mergeCell ref="BJ4:BK9"/>
    <mergeCell ref="BL4:BP4"/>
    <mergeCell ref="BL5:BP7"/>
    <mergeCell ref="K4:L9"/>
    <mergeCell ref="B4:C9"/>
    <mergeCell ref="D4:H4"/>
    <mergeCell ref="D5:H7"/>
    <mergeCell ref="HZ4:ID4"/>
    <mergeCell ref="HZ5:ID7"/>
    <mergeCell ref="HZ8:HZ9"/>
    <mergeCell ref="IA8:ID9"/>
    <mergeCell ref="IQ2:IT3"/>
    <mergeCell ref="IO4:IP9"/>
    <mergeCell ref="HX4:HY9"/>
    <mergeCell ref="HX547:IA547"/>
    <mergeCell ref="GV15:GV17"/>
    <mergeCell ref="GV19:GV28"/>
    <mergeCell ref="GV30:GV50"/>
    <mergeCell ref="GV52:GV53"/>
    <mergeCell ref="GV55:GV63"/>
    <mergeCell ref="GV65:GV73"/>
    <mergeCell ref="GV75:GV82"/>
    <mergeCell ref="GV84:GV93"/>
    <mergeCell ref="GV95:GV133"/>
    <mergeCell ref="GV135:GV150"/>
    <mergeCell ref="GV153:GV176"/>
    <mergeCell ref="GV178:GV211"/>
    <mergeCell ref="IL4:IL9"/>
    <mergeCell ref="IE4:IE9"/>
    <mergeCell ref="IF4:IF9"/>
    <mergeCell ref="IG4:IG9"/>
    <mergeCell ref="II4:II9"/>
    <mergeCell ref="IH4:IH9"/>
    <mergeCell ref="HP4:HP9"/>
    <mergeCell ref="HG546:HJ546"/>
    <mergeCell ref="JL214:JL222"/>
    <mergeCell ref="JL226:JL234"/>
    <mergeCell ref="JL238:JL240"/>
    <mergeCell ref="JL243:JL249"/>
    <mergeCell ref="JL252:JL260"/>
    <mergeCell ref="JL262:JL265"/>
    <mergeCell ref="JL267:JL282"/>
    <mergeCell ref="JL284:JL286"/>
    <mergeCell ref="JL288:JL293"/>
    <mergeCell ref="JL296:JL317"/>
    <mergeCell ref="JL319:JL360"/>
    <mergeCell ref="JL362:JL372"/>
    <mergeCell ref="IP2:IP3"/>
    <mergeCell ref="IO547:IR547"/>
    <mergeCell ref="JF547:JI547"/>
    <mergeCell ref="JH5:JL7"/>
    <mergeCell ref="JH8:JH9"/>
    <mergeCell ref="JF2:JF3"/>
    <mergeCell ref="JG2:JG3"/>
    <mergeCell ref="JL75:JL82"/>
    <mergeCell ref="JL84:JL93"/>
    <mergeCell ref="JL95:JL133"/>
    <mergeCell ref="JL135:JL150"/>
    <mergeCell ref="JL153:JL176"/>
    <mergeCell ref="JL178:JL211"/>
    <mergeCell ref="IU15:IU17"/>
    <mergeCell ref="IU19:IU28"/>
    <mergeCell ref="IU30:IU50"/>
    <mergeCell ref="IU52:IU53"/>
    <mergeCell ref="IU55:IU63"/>
    <mergeCell ref="IU65:IU73"/>
    <mergeCell ref="IU75:IU82"/>
    <mergeCell ref="BU4:BU9"/>
    <mergeCell ref="BL8:BL9"/>
    <mergeCell ref="BP178:BP211"/>
    <mergeCell ref="BP214:BP222"/>
    <mergeCell ref="BP226:BP234"/>
    <mergeCell ref="BP238:BP240"/>
    <mergeCell ref="BP243:BP249"/>
    <mergeCell ref="BP252:BP260"/>
    <mergeCell ref="BP262:BP265"/>
    <mergeCell ref="BP267:BP282"/>
    <mergeCell ref="BP284:BP286"/>
    <mergeCell ref="BP288:BP293"/>
    <mergeCell ref="BP296:BP317"/>
    <mergeCell ref="BP319:BP360"/>
    <mergeCell ref="BP362:BP372"/>
    <mergeCell ref="BP374:BP376"/>
    <mergeCell ref="CA548:CD548"/>
    <mergeCell ref="BJ548:BM548"/>
    <mergeCell ref="BP381:BP499"/>
    <mergeCell ref="BP501:BP544"/>
    <mergeCell ref="BJ545:BM545"/>
    <mergeCell ref="CA545:CD545"/>
    <mergeCell ref="BW4:BW9"/>
    <mergeCell ref="BX4:BX9"/>
    <mergeCell ref="BV4:BV9"/>
    <mergeCell ref="HB555:HB560"/>
    <mergeCell ref="HD555:HD560"/>
    <mergeCell ref="EL555:EL560"/>
    <mergeCell ref="EN555:EN560"/>
    <mergeCell ref="EY555:EY560"/>
    <mergeCell ref="FA555:FA560"/>
    <mergeCell ref="JW2:JW3"/>
    <mergeCell ref="JH2:JK3"/>
    <mergeCell ref="JF4:JG9"/>
    <mergeCell ref="JH4:JL4"/>
    <mergeCell ref="JF546:JI546"/>
    <mergeCell ref="JA4:JA9"/>
    <mergeCell ref="JB4:JB9"/>
    <mergeCell ref="JC4:JC9"/>
    <mergeCell ref="JI8:JL9"/>
    <mergeCell ref="DB555:DB560"/>
    <mergeCell ref="DD555:DD560"/>
    <mergeCell ref="DF555:DF560"/>
    <mergeCell ref="DQ555:DQ560"/>
    <mergeCell ref="DS555:DS560"/>
    <mergeCell ref="DU555:DU560"/>
    <mergeCell ref="DW555:DW560"/>
    <mergeCell ref="EH555:EH560"/>
    <mergeCell ref="EJ555:EJ560"/>
    <mergeCell ref="FV555:FV560"/>
    <mergeCell ref="GG555:GG560"/>
    <mergeCell ref="JW4:JX9"/>
    <mergeCell ref="JW546:JZ546"/>
    <mergeCell ref="JW547:JZ547"/>
    <mergeCell ref="JM4:JM9"/>
    <mergeCell ref="JN4:JN9"/>
    <mergeCell ref="FC555:FC560"/>
    <mergeCell ref="KI555:KI560"/>
    <mergeCell ref="KK555:KK560"/>
    <mergeCell ref="IY555:IY560"/>
    <mergeCell ref="JA555:JA560"/>
    <mergeCell ref="JC555:JC560"/>
    <mergeCell ref="JN555:JN560"/>
    <mergeCell ref="JP555:JP560"/>
    <mergeCell ref="JR555:JR560"/>
    <mergeCell ref="JT555:JT560"/>
    <mergeCell ref="KE555:KE560"/>
    <mergeCell ref="KG555:KG560"/>
    <mergeCell ref="HO555:HO560"/>
    <mergeCell ref="HQ555:HQ560"/>
    <mergeCell ref="HS555:HS560"/>
    <mergeCell ref="HU555:HU560"/>
    <mergeCell ref="IF555:IF560"/>
    <mergeCell ref="IH555:IH560"/>
    <mergeCell ref="IJ555:IJ560"/>
    <mergeCell ref="IL555:IL560"/>
    <mergeCell ref="IW555:IW560"/>
    <mergeCell ref="IU84:IU93"/>
    <mergeCell ref="IU95:IU133"/>
    <mergeCell ref="IU135:IU150"/>
    <mergeCell ref="IU153:IU176"/>
    <mergeCell ref="IU178:IU211"/>
    <mergeCell ref="GI555:GI560"/>
    <mergeCell ref="GK555:GK560"/>
    <mergeCell ref="GM555:GM560"/>
    <mergeCell ref="GX555:GX560"/>
    <mergeCell ref="JY5:KC7"/>
    <mergeCell ref="JY8:JY9"/>
    <mergeCell ref="JZ8:KC9"/>
    <mergeCell ref="GZ555:GZ560"/>
    <mergeCell ref="JO4:JO9"/>
    <mergeCell ref="JP4:JP9"/>
    <mergeCell ref="JQ4:JQ9"/>
    <mergeCell ref="JR4:JR9"/>
    <mergeCell ref="JS4:JS9"/>
    <mergeCell ref="JT4:JT9"/>
    <mergeCell ref="IQ5:IU7"/>
    <mergeCell ref="IQ8:IQ9"/>
    <mergeCell ref="IR8:IU9"/>
    <mergeCell ref="KC252:KC260"/>
    <mergeCell ref="KC262:KC265"/>
    <mergeCell ref="IQ4:IU4"/>
    <mergeCell ref="JL65:JL73"/>
    <mergeCell ref="JF552:JK552"/>
    <mergeCell ref="JF553:JK553"/>
    <mergeCell ref="JW552:KB552"/>
    <mergeCell ref="JW553:KB553"/>
    <mergeCell ref="JW548:JZ548"/>
    <mergeCell ref="KC267:KC282"/>
    <mergeCell ref="KN2:KN3"/>
    <mergeCell ref="KO2:KO3"/>
    <mergeCell ref="KP2:KS3"/>
    <mergeCell ref="KD4:KD9"/>
    <mergeCell ref="KE4:KE9"/>
    <mergeCell ref="KF4:KF9"/>
    <mergeCell ref="KG4:KG9"/>
    <mergeCell ref="KH4:KH9"/>
    <mergeCell ref="KI4:KI9"/>
    <mergeCell ref="KJ4:KJ9"/>
    <mergeCell ref="KK4:KK9"/>
    <mergeCell ref="KN4:KO9"/>
    <mergeCell ref="KP4:KT4"/>
    <mergeCell ref="KP5:KT7"/>
    <mergeCell ref="KP8:KP9"/>
    <mergeCell ref="KQ8:KT9"/>
    <mergeCell ref="JX2:JX3"/>
    <mergeCell ref="JY2:KB3"/>
    <mergeCell ref="JY4:KC4"/>
    <mergeCell ref="KU4:KU9"/>
    <mergeCell ref="KV4:KV9"/>
    <mergeCell ref="KW4:KW9"/>
    <mergeCell ref="KX4:KX9"/>
    <mergeCell ref="KY4:KY9"/>
    <mergeCell ref="KZ4:KZ9"/>
    <mergeCell ref="LA4:LA9"/>
    <mergeCell ref="MC4:MC9"/>
    <mergeCell ref="MD4:MD9"/>
    <mergeCell ref="LS4:LS9"/>
    <mergeCell ref="LV4:LW9"/>
    <mergeCell ref="LX4:MB4"/>
    <mergeCell ref="LB4:LB9"/>
    <mergeCell ref="LE546:LH546"/>
    <mergeCell ref="LV546:LY546"/>
    <mergeCell ref="KT15:KT17"/>
    <mergeCell ref="KT19:KT28"/>
    <mergeCell ref="KT30:KT50"/>
    <mergeCell ref="KT52:KT53"/>
    <mergeCell ref="KT55:KT63"/>
    <mergeCell ref="KT65:KT73"/>
    <mergeCell ref="KT75:KT82"/>
    <mergeCell ref="KT84:KT93"/>
    <mergeCell ref="KT95:KT133"/>
    <mergeCell ref="KT135:KT150"/>
    <mergeCell ref="KT153:KT176"/>
    <mergeCell ref="KT178:KT211"/>
    <mergeCell ref="KT214:KT222"/>
    <mergeCell ref="LK19:LK28"/>
    <mergeCell ref="LK30:LK50"/>
    <mergeCell ref="LK52:LK53"/>
    <mergeCell ref="LK55:LK63"/>
    <mergeCell ref="KC284:KC286"/>
    <mergeCell ref="KC288:KC293"/>
    <mergeCell ref="KC296:KC317"/>
    <mergeCell ref="KC319:KC360"/>
    <mergeCell ref="KC362:KC372"/>
    <mergeCell ref="MB296:MB317"/>
    <mergeCell ref="MB319:MB360"/>
    <mergeCell ref="MB362:MB372"/>
    <mergeCell ref="MB374:MB376"/>
    <mergeCell ref="MB381:MB499"/>
    <mergeCell ref="LV549:LY549"/>
    <mergeCell ref="LE547:LH547"/>
    <mergeCell ref="LV547:LY547"/>
    <mergeCell ref="KJ548:KJ549"/>
    <mergeCell ref="KK548:KK549"/>
    <mergeCell ref="JW549:JZ549"/>
    <mergeCell ref="KT362:KT372"/>
    <mergeCell ref="KT374:KT376"/>
    <mergeCell ref="LE545:LH545"/>
    <mergeCell ref="KN552:KS552"/>
    <mergeCell ref="KT381:KT499"/>
    <mergeCell ref="KT501:KT544"/>
    <mergeCell ref="KN545:KQ545"/>
    <mergeCell ref="JT548:JT549"/>
    <mergeCell ref="JF549:JI549"/>
    <mergeCell ref="LE2:LE3"/>
    <mergeCell ref="LF2:LF3"/>
    <mergeCell ref="LG2:LJ3"/>
    <mergeCell ref="LV2:LV3"/>
    <mergeCell ref="LW2:LW3"/>
    <mergeCell ref="LX2:MA3"/>
    <mergeCell ref="LE4:LF9"/>
    <mergeCell ref="LG4:LK4"/>
    <mergeCell ref="LL4:LL9"/>
    <mergeCell ref="LM4:LM9"/>
    <mergeCell ref="LN4:LN9"/>
    <mergeCell ref="LO4:LO9"/>
    <mergeCell ref="LP4:LP9"/>
    <mergeCell ref="LQ4:LQ9"/>
    <mergeCell ref="LG5:LK7"/>
    <mergeCell ref="LX5:MB7"/>
    <mergeCell ref="LG8:LG9"/>
    <mergeCell ref="LH8:LK9"/>
    <mergeCell ref="LX8:LX9"/>
    <mergeCell ref="LY8:MB9"/>
    <mergeCell ref="LR4:LR9"/>
    <mergeCell ref="KC381:KC499"/>
    <mergeCell ref="KC501:KC544"/>
    <mergeCell ref="JW545:JZ545"/>
    <mergeCell ref="KC374:KC376"/>
    <mergeCell ref="KC243:KC249"/>
    <mergeCell ref="MM546:MP546"/>
    <mergeCell ref="ND546:NG546"/>
    <mergeCell ref="ND547:NG547"/>
    <mergeCell ref="MM549:MP549"/>
    <mergeCell ref="MM547:MP547"/>
    <mergeCell ref="MM2:MM3"/>
    <mergeCell ref="MN2:MN3"/>
    <mergeCell ref="NE2:NE3"/>
    <mergeCell ref="MO2:MR3"/>
    <mergeCell ref="ND2:ND3"/>
    <mergeCell ref="LE552:LJ552"/>
    <mergeCell ref="LV552:MA552"/>
    <mergeCell ref="KN553:KS553"/>
    <mergeCell ref="LE553:LJ553"/>
    <mergeCell ref="LV553:MA553"/>
    <mergeCell ref="KV555:KV560"/>
    <mergeCell ref="KX555:KX560"/>
    <mergeCell ref="KZ555:KZ560"/>
    <mergeCell ref="LB555:LB560"/>
    <mergeCell ref="LM555:LM560"/>
    <mergeCell ref="LO555:LO560"/>
    <mergeCell ref="LQ555:LQ560"/>
    <mergeCell ref="LS555:LS560"/>
    <mergeCell ref="KN548:KQ548"/>
    <mergeCell ref="LA548:LA549"/>
    <mergeCell ref="LB548:LB549"/>
    <mergeCell ref="LE548:LH548"/>
    <mergeCell ref="LR548:LR549"/>
    <mergeCell ref="LS548:LS549"/>
    <mergeCell ref="LV548:LY548"/>
    <mergeCell ref="KN549:KQ549"/>
    <mergeCell ref="LE549:LH549"/>
    <mergeCell ref="MD555:MD560"/>
    <mergeCell ref="MF555:MF560"/>
    <mergeCell ref="MH555:MH560"/>
    <mergeCell ref="MJ555:MJ560"/>
    <mergeCell ref="MM553:MR553"/>
    <mergeCell ref="ND553:NI553"/>
    <mergeCell ref="MH4:MH9"/>
    <mergeCell ref="MI4:MI9"/>
    <mergeCell ref="MJ4:MJ9"/>
    <mergeCell ref="ME4:ME9"/>
    <mergeCell ref="MF4:MF9"/>
    <mergeCell ref="MG4:MG9"/>
    <mergeCell ref="MO5:MS7"/>
    <mergeCell ref="MO8:MO9"/>
    <mergeCell ref="MP8:MS9"/>
    <mergeCell ref="NA4:NA9"/>
    <mergeCell ref="ND4:NE9"/>
    <mergeCell ref="MW4:MW9"/>
    <mergeCell ref="MX4:MX9"/>
    <mergeCell ref="MI548:MI549"/>
    <mergeCell ref="MJ548:MJ549"/>
    <mergeCell ref="MM552:MR552"/>
    <mergeCell ref="ND552:NI552"/>
    <mergeCell ref="MM548:MP548"/>
    <mergeCell ref="MZ548:MZ549"/>
    <mergeCell ref="MM4:MN9"/>
    <mergeCell ref="MO4:MS4"/>
    <mergeCell ref="MT4:MT9"/>
    <mergeCell ref="MU4:MU9"/>
    <mergeCell ref="MV4:MV9"/>
    <mergeCell ref="MY4:MY9"/>
    <mergeCell ref="MZ4:MZ9"/>
    <mergeCell ref="NU2:NU3"/>
    <mergeCell ref="NV2:NV3"/>
    <mergeCell ref="NW2:NZ3"/>
    <mergeCell ref="NF4:NJ4"/>
    <mergeCell ref="NK4:NK9"/>
    <mergeCell ref="NL4:NL9"/>
    <mergeCell ref="NM4:NM9"/>
    <mergeCell ref="NN4:NN9"/>
    <mergeCell ref="NO4:NO9"/>
    <mergeCell ref="NP4:NP9"/>
    <mergeCell ref="NQ4:NQ9"/>
    <mergeCell ref="NR4:NR9"/>
    <mergeCell ref="NF5:NJ7"/>
    <mergeCell ref="NW5:OA7"/>
    <mergeCell ref="NF8:NF9"/>
    <mergeCell ref="NG8:NJ9"/>
    <mergeCell ref="NW8:NW9"/>
    <mergeCell ref="NX8:OA9"/>
    <mergeCell ref="NU4:NV9"/>
    <mergeCell ref="NW4:OA4"/>
    <mergeCell ref="NF2:NI3"/>
    <mergeCell ref="NU553:NZ553"/>
    <mergeCell ref="MU555:MU560"/>
    <mergeCell ref="MW555:MW560"/>
    <mergeCell ref="MY555:MY560"/>
    <mergeCell ref="NA555:NA560"/>
    <mergeCell ref="NL555:NL560"/>
    <mergeCell ref="NN555:NN560"/>
    <mergeCell ref="NP555:NP560"/>
    <mergeCell ref="NR555:NR560"/>
    <mergeCell ref="NQ548:NQ549"/>
    <mergeCell ref="NR548:NR549"/>
    <mergeCell ref="NU548:NX548"/>
    <mergeCell ref="ND549:NG549"/>
    <mergeCell ref="NU549:NX549"/>
    <mergeCell ref="NU546:NX546"/>
    <mergeCell ref="NU547:NX547"/>
    <mergeCell ref="NU552:NZ552"/>
    <mergeCell ref="NA548:NA549"/>
    <mergeCell ref="ND548:NG548"/>
    <mergeCell ref="PE2:PH3"/>
    <mergeCell ref="OL546:OO546"/>
    <mergeCell ref="PC546:PF546"/>
    <mergeCell ref="PC2:PC3"/>
    <mergeCell ref="PD2:PD3"/>
    <mergeCell ref="PT547:PW547"/>
    <mergeCell ref="OB4:OB9"/>
    <mergeCell ref="OC4:OC9"/>
    <mergeCell ref="OD4:OD9"/>
    <mergeCell ref="OE4:OE9"/>
    <mergeCell ref="OF4:OF9"/>
    <mergeCell ref="OL2:OL3"/>
    <mergeCell ref="OM2:OM3"/>
    <mergeCell ref="ON2:OQ3"/>
    <mergeCell ref="PT2:PT3"/>
    <mergeCell ref="PU2:PU3"/>
    <mergeCell ref="PV2:PY3"/>
    <mergeCell ref="OI4:OI9"/>
    <mergeCell ref="OG4:OG9"/>
    <mergeCell ref="OH4:OH9"/>
    <mergeCell ref="ON5:OR7"/>
    <mergeCell ref="ON8:ON9"/>
    <mergeCell ref="OO8:OR9"/>
    <mergeCell ref="OZ4:OZ9"/>
    <mergeCell ref="PC4:PD9"/>
    <mergeCell ref="OX4:OX9"/>
    <mergeCell ref="OY4:OY9"/>
    <mergeCell ref="PT546:PW546"/>
    <mergeCell ref="PI262:PI265"/>
    <mergeCell ref="PI267:PI282"/>
    <mergeCell ref="PI284:PI286"/>
    <mergeCell ref="PI288:PI293"/>
    <mergeCell ref="OL547:OO547"/>
    <mergeCell ref="PC547:PF547"/>
    <mergeCell ref="OH548:OH549"/>
    <mergeCell ref="OI548:OI549"/>
    <mergeCell ref="OL548:OO548"/>
    <mergeCell ref="OY548:OY549"/>
    <mergeCell ref="OL4:OM9"/>
    <mergeCell ref="ON4:OR4"/>
    <mergeCell ref="OS4:OS9"/>
    <mergeCell ref="OT4:OT9"/>
    <mergeCell ref="OU4:OU9"/>
    <mergeCell ref="OV4:OV9"/>
    <mergeCell ref="OW4:OW9"/>
    <mergeCell ref="OR252:OR260"/>
    <mergeCell ref="OR262:OR265"/>
    <mergeCell ref="OR267:OR282"/>
    <mergeCell ref="OR284:OR286"/>
    <mergeCell ref="OR288:OR293"/>
    <mergeCell ref="OR296:OR317"/>
    <mergeCell ref="OR319:OR360"/>
    <mergeCell ref="PE4:PI4"/>
    <mergeCell ref="PC552:PH552"/>
    <mergeCell ref="PT552:PY552"/>
    <mergeCell ref="OZ548:OZ549"/>
    <mergeCell ref="PC548:PF548"/>
    <mergeCell ref="QB555:QB560"/>
    <mergeCell ref="QD555:QD560"/>
    <mergeCell ref="QF555:QF560"/>
    <mergeCell ref="QH555:QH560"/>
    <mergeCell ref="PT553:PY553"/>
    <mergeCell ref="OC555:OC560"/>
    <mergeCell ref="OE555:OE560"/>
    <mergeCell ref="OG555:OG560"/>
    <mergeCell ref="OI555:OI560"/>
    <mergeCell ref="OL553:OQ553"/>
    <mergeCell ref="PC553:PH553"/>
    <mergeCell ref="OT555:OT560"/>
    <mergeCell ref="OV555:OV560"/>
    <mergeCell ref="OX555:OX560"/>
    <mergeCell ref="OZ555:OZ560"/>
    <mergeCell ref="PT548:PW548"/>
    <mergeCell ref="PP548:PP549"/>
    <mergeCell ref="PQ548:PQ549"/>
    <mergeCell ref="SJ2:SJ3"/>
    <mergeCell ref="SK2:SK3"/>
    <mergeCell ref="SL2:SO3"/>
    <mergeCell ref="SJ4:SK9"/>
    <mergeCell ref="SL4:SP4"/>
    <mergeCell ref="QK547:QN547"/>
    <mergeCell ref="RB547:RE547"/>
    <mergeCell ref="RS547:RV547"/>
    <mergeCell ref="RO548:RO549"/>
    <mergeCell ref="QM2:QP3"/>
    <mergeCell ref="RB2:RB3"/>
    <mergeCell ref="RC2:RC3"/>
    <mergeCell ref="QK548:QN548"/>
    <mergeCell ref="QX548:QX549"/>
    <mergeCell ref="QY548:QY549"/>
    <mergeCell ref="RB548:RE548"/>
    <mergeCell ref="QK4:QL9"/>
    <mergeCell ref="QM4:QQ4"/>
    <mergeCell ref="QR4:QR9"/>
    <mergeCell ref="QS4:QS9"/>
    <mergeCell ref="QT4:QT9"/>
    <mergeCell ref="QU4:QU9"/>
    <mergeCell ref="QV4:QV9"/>
    <mergeCell ref="RD2:RG3"/>
    <mergeCell ref="RB544:RE544"/>
    <mergeCell ref="QK549:QN549"/>
    <mergeCell ref="RB549:RE549"/>
    <mergeCell ref="QK2:QK3"/>
    <mergeCell ref="QL2:QL3"/>
    <mergeCell ref="RS2:RS3"/>
    <mergeCell ref="RT2:RT3"/>
    <mergeCell ref="RU2:RX3"/>
    <mergeCell ref="SW4:SW9"/>
    <mergeCell ref="SX4:SX9"/>
    <mergeCell ref="SL5:SP7"/>
    <mergeCell ref="SL8:SL9"/>
    <mergeCell ref="SM8:SP9"/>
    <mergeCell ref="RL4:RL9"/>
    <mergeCell ref="RM4:RM9"/>
    <mergeCell ref="RN4:RN9"/>
    <mergeCell ref="RO4:RO9"/>
    <mergeCell ref="RP4:RP9"/>
    <mergeCell ref="RD5:RH7"/>
    <mergeCell ref="RU5:RY7"/>
    <mergeCell ref="RD8:RD9"/>
    <mergeCell ref="RE8:RH9"/>
    <mergeCell ref="RU8:RU9"/>
    <mergeCell ref="RV8:RY9"/>
    <mergeCell ref="RS4:RT9"/>
    <mergeCell ref="RU4:RY4"/>
    <mergeCell ref="RD4:RH4"/>
    <mergeCell ref="RI4:RI9"/>
    <mergeCell ref="RJ4:RJ9"/>
    <mergeCell ref="RK4:RK9"/>
    <mergeCell ref="SG4:SG9"/>
    <mergeCell ref="RZ4:RZ9"/>
    <mergeCell ref="SA4:SA9"/>
    <mergeCell ref="SB4:SB9"/>
    <mergeCell ref="SC4:SC9"/>
    <mergeCell ref="SD4:SD9"/>
    <mergeCell ref="SE4:SE9"/>
    <mergeCell ref="SF4:SF9"/>
    <mergeCell ref="PJ4:PJ9"/>
    <mergeCell ref="PK4:PK9"/>
    <mergeCell ref="PL4:PL9"/>
    <mergeCell ref="PM4:PM9"/>
    <mergeCell ref="PN4:PN9"/>
    <mergeCell ref="PO4:PO9"/>
    <mergeCell ref="PP4:PP9"/>
    <mergeCell ref="PQ4:PQ9"/>
    <mergeCell ref="PE5:PI7"/>
    <mergeCell ref="PV5:PZ7"/>
    <mergeCell ref="PE8:PE9"/>
    <mergeCell ref="PF8:PI9"/>
    <mergeCell ref="RB4:RC9"/>
    <mergeCell ref="QW4:QW9"/>
    <mergeCell ref="QX4:QX9"/>
    <mergeCell ref="QA4:QA9"/>
    <mergeCell ref="QB4:QB9"/>
    <mergeCell ref="QC4:QC9"/>
    <mergeCell ref="QD4:QD9"/>
    <mergeCell ref="QE4:QE9"/>
    <mergeCell ref="QF4:QF9"/>
    <mergeCell ref="QG4:QG9"/>
    <mergeCell ref="QH4:QH9"/>
    <mergeCell ref="QM5:QQ7"/>
    <mergeCell ref="QM8:QM9"/>
    <mergeCell ref="QN8:QQ9"/>
    <mergeCell ref="QY4:QY9"/>
    <mergeCell ref="PW8:PZ9"/>
    <mergeCell ref="PT4:PU9"/>
    <mergeCell ref="PV4:PZ4"/>
    <mergeCell ref="PV8:PV9"/>
    <mergeCell ref="SW548:SW549"/>
    <mergeCell ref="SX548:SX549"/>
    <mergeCell ref="PZ15:PZ17"/>
    <mergeCell ref="PZ19:PZ28"/>
    <mergeCell ref="PZ30:PZ50"/>
    <mergeCell ref="PZ52:PZ53"/>
    <mergeCell ref="PZ55:PZ63"/>
    <mergeCell ref="PZ65:PZ73"/>
    <mergeCell ref="PZ75:PZ82"/>
    <mergeCell ref="PZ84:PZ93"/>
    <mergeCell ref="PZ95:PZ133"/>
    <mergeCell ref="PZ135:PZ150"/>
    <mergeCell ref="PZ153:PZ176"/>
    <mergeCell ref="PZ178:PZ211"/>
    <mergeCell ref="PZ214:PZ222"/>
    <mergeCell ref="PZ226:PZ234"/>
    <mergeCell ref="PZ238:PZ240"/>
    <mergeCell ref="SF548:SF549"/>
    <mergeCell ref="SG548:SG549"/>
    <mergeCell ref="SJ549:SM549"/>
    <mergeCell ref="QG548:QG549"/>
    <mergeCell ref="QH548:QH549"/>
    <mergeCell ref="PZ374:PZ376"/>
    <mergeCell ref="PZ381:PZ499"/>
    <mergeCell ref="PZ501:PZ544"/>
    <mergeCell ref="PZ243:PZ249"/>
    <mergeCell ref="PZ252:PZ260"/>
    <mergeCell ref="PZ262:PZ265"/>
    <mergeCell ref="PZ267:PZ282"/>
    <mergeCell ref="PZ284:PZ286"/>
    <mergeCell ref="PZ288:PZ293"/>
    <mergeCell ref="PZ296:PZ317"/>
    <mergeCell ref="SR555:SR560"/>
    <mergeCell ref="ST555:ST560"/>
    <mergeCell ref="SV555:SV560"/>
    <mergeCell ref="SQ4:SQ9"/>
    <mergeCell ref="SR4:SR9"/>
    <mergeCell ref="SS4:SS9"/>
    <mergeCell ref="ST4:ST9"/>
    <mergeCell ref="SU4:SU9"/>
    <mergeCell ref="SV4:SV9"/>
    <mergeCell ref="QK553:QP553"/>
    <mergeCell ref="SX555:SX560"/>
    <mergeCell ref="QS555:QS560"/>
    <mergeCell ref="QU555:QU560"/>
    <mergeCell ref="QW555:QW560"/>
    <mergeCell ref="QY555:QY560"/>
    <mergeCell ref="RJ555:RJ560"/>
    <mergeCell ref="RL555:RL560"/>
    <mergeCell ref="RN555:RN560"/>
    <mergeCell ref="RP555:RP560"/>
    <mergeCell ref="SA555:SA560"/>
    <mergeCell ref="RS549:RV549"/>
    <mergeCell ref="QK552:QP552"/>
    <mergeCell ref="RB552:RG552"/>
    <mergeCell ref="RS552:RX552"/>
    <mergeCell ref="RS553:RX553"/>
    <mergeCell ref="RP548:RP549"/>
    <mergeCell ref="QQ267:QQ282"/>
    <mergeCell ref="QQ284:QQ286"/>
    <mergeCell ref="QQ288:QQ293"/>
    <mergeCell ref="QQ296:QQ317"/>
    <mergeCell ref="QQ319:QQ360"/>
    <mergeCell ref="QQ362:QQ372"/>
    <mergeCell ref="RD362:RG362"/>
    <mergeCell ref="SG555:SG560"/>
    <mergeCell ref="SJ553:SO553"/>
    <mergeCell ref="RB553:RG553"/>
    <mergeCell ref="RS548:RV548"/>
    <mergeCell ref="SC555:SC560"/>
    <mergeCell ref="SE555:SE560"/>
    <mergeCell ref="SL362:SO362"/>
    <mergeCell ref="SJ544:SM544"/>
    <mergeCell ref="SJ546:SM546"/>
    <mergeCell ref="SJ547:SM547"/>
    <mergeCell ref="SJ548:SM548"/>
    <mergeCell ref="PK555:PK560"/>
    <mergeCell ref="PM555:PM560"/>
    <mergeCell ref="PO555:PO560"/>
    <mergeCell ref="PQ555:PQ560"/>
    <mergeCell ref="OL549:OO549"/>
    <mergeCell ref="PC549:PF549"/>
    <mergeCell ref="OR362:OR372"/>
    <mergeCell ref="OR374:OR376"/>
    <mergeCell ref="OR381:OR499"/>
    <mergeCell ref="OR501:OR544"/>
    <mergeCell ref="OL545:OO545"/>
    <mergeCell ref="PC545:PF545"/>
    <mergeCell ref="SJ552:SO552"/>
    <mergeCell ref="RU362:RX362"/>
    <mergeCell ref="RS544:RV544"/>
    <mergeCell ref="QK546:QN546"/>
    <mergeCell ref="RB546:RE546"/>
    <mergeCell ref="RS546:RV546"/>
    <mergeCell ref="PT549:PW549"/>
    <mergeCell ref="OL552:OQ552"/>
    <mergeCell ref="HG547:HJ547"/>
    <mergeCell ref="JB548:JB549"/>
    <mergeCell ref="JC548:JC549"/>
    <mergeCell ref="IK548:IK549"/>
    <mergeCell ref="IL548:IL549"/>
    <mergeCell ref="HX548:IA548"/>
    <mergeCell ref="HU548:HU549"/>
    <mergeCell ref="HX549:IA549"/>
    <mergeCell ref="ID381:ID499"/>
    <mergeCell ref="ID501:ID544"/>
    <mergeCell ref="HX545:IA545"/>
    <mergeCell ref="IU362:IU372"/>
    <mergeCell ref="IU374:IU376"/>
    <mergeCell ref="IU381:IU499"/>
    <mergeCell ref="IU501:IU544"/>
    <mergeCell ref="KN546:KQ546"/>
    <mergeCell ref="KN547:KQ547"/>
    <mergeCell ref="HT548:HT549"/>
    <mergeCell ref="HM362:HM372"/>
    <mergeCell ref="HM374:HM376"/>
    <mergeCell ref="HM381:HM499"/>
    <mergeCell ref="HM501:HM544"/>
    <mergeCell ref="HG545:HJ545"/>
    <mergeCell ref="JF548:JI548"/>
    <mergeCell ref="JS548:JS549"/>
    <mergeCell ref="ID374:ID376"/>
    <mergeCell ref="JL374:JL376"/>
    <mergeCell ref="JL381:JL499"/>
    <mergeCell ref="JL501:JL544"/>
    <mergeCell ref="JF545:JI545"/>
    <mergeCell ref="IO548:IR548"/>
    <mergeCell ref="ID362:ID372"/>
    <mergeCell ref="Q262:Q265"/>
    <mergeCell ref="Q267:Q282"/>
    <mergeCell ref="Q284:Q286"/>
    <mergeCell ref="Q288:Q293"/>
    <mergeCell ref="Q296:Q317"/>
    <mergeCell ref="Q319:Q360"/>
    <mergeCell ref="Q362:Q372"/>
    <mergeCell ref="Q374:Q376"/>
    <mergeCell ref="Q381:Q499"/>
    <mergeCell ref="Q501:Q544"/>
    <mergeCell ref="AH178:AH211"/>
    <mergeCell ref="AH214:AH222"/>
    <mergeCell ref="AH226:AH234"/>
    <mergeCell ref="AH238:AH240"/>
    <mergeCell ref="AH243:AH249"/>
    <mergeCell ref="AH252:AH260"/>
    <mergeCell ref="AH262:AH265"/>
    <mergeCell ref="AH267:AH282"/>
    <mergeCell ref="AH284:AH286"/>
    <mergeCell ref="AH501:AH544"/>
    <mergeCell ref="Q178:Q211"/>
    <mergeCell ref="Q214:Q222"/>
    <mergeCell ref="Q226:Q234"/>
    <mergeCell ref="Q238:Q240"/>
    <mergeCell ref="AB545:AE545"/>
    <mergeCell ref="AY262:AY265"/>
    <mergeCell ref="AY267:AY282"/>
    <mergeCell ref="AY284:AY286"/>
    <mergeCell ref="AY288:AY293"/>
    <mergeCell ref="AY296:AY317"/>
    <mergeCell ref="AY319:AY360"/>
    <mergeCell ref="AY362:AY372"/>
    <mergeCell ref="AY374:AY376"/>
    <mergeCell ref="AY381:AY499"/>
    <mergeCell ref="AY501:AY544"/>
    <mergeCell ref="AS545:AV545"/>
    <mergeCell ref="AH319:AH360"/>
    <mergeCell ref="AH362:AH372"/>
    <mergeCell ref="AH374:AH376"/>
    <mergeCell ref="AH381:AH499"/>
    <mergeCell ref="AH288:AH293"/>
    <mergeCell ref="AH296:AH317"/>
    <mergeCell ref="CX238:CX240"/>
    <mergeCell ref="CX243:CX249"/>
    <mergeCell ref="CX252:CX260"/>
    <mergeCell ref="CX262:CX265"/>
    <mergeCell ref="CX267:CX282"/>
    <mergeCell ref="CX284:CX286"/>
    <mergeCell ref="CX288:CX293"/>
    <mergeCell ref="CX296:CX317"/>
    <mergeCell ref="CX319:CX360"/>
    <mergeCell ref="CX362:CX372"/>
    <mergeCell ref="CX374:CX376"/>
    <mergeCell ref="CX381:CX499"/>
    <mergeCell ref="CX501:CX544"/>
    <mergeCell ref="CR545:CU545"/>
    <mergeCell ref="CG284:CG286"/>
    <mergeCell ref="CG288:CG293"/>
    <mergeCell ref="CG296:CG317"/>
    <mergeCell ref="CG319:CG360"/>
    <mergeCell ref="CG362:CG372"/>
    <mergeCell ref="CG374:CG376"/>
    <mergeCell ref="CG381:CG499"/>
    <mergeCell ref="CG501:CG544"/>
    <mergeCell ref="CG238:CG240"/>
    <mergeCell ref="CG243:CG249"/>
    <mergeCell ref="CG252:CG260"/>
    <mergeCell ref="CG262:CG265"/>
    <mergeCell ref="CG178:CG211"/>
    <mergeCell ref="CG214:CG222"/>
    <mergeCell ref="CG226:CG234"/>
    <mergeCell ref="DO178:DO211"/>
    <mergeCell ref="DO214:DO222"/>
    <mergeCell ref="DO226:DO234"/>
    <mergeCell ref="DO238:DO240"/>
    <mergeCell ref="DO243:DO249"/>
    <mergeCell ref="DO252:DO260"/>
    <mergeCell ref="DO262:DO265"/>
    <mergeCell ref="DO267:DO282"/>
    <mergeCell ref="DO284:DO286"/>
    <mergeCell ref="DO288:DO293"/>
    <mergeCell ref="DO296:DO317"/>
    <mergeCell ref="DO319:DO360"/>
    <mergeCell ref="DO362:DO372"/>
    <mergeCell ref="EF178:EF211"/>
    <mergeCell ref="EF214:EF222"/>
    <mergeCell ref="EF226:EF234"/>
    <mergeCell ref="EF238:EF240"/>
    <mergeCell ref="EF243:EF249"/>
    <mergeCell ref="EF252:EF260"/>
    <mergeCell ref="EF262:EF265"/>
    <mergeCell ref="EF267:EF282"/>
    <mergeCell ref="EF284:EF286"/>
    <mergeCell ref="EF288:EF293"/>
    <mergeCell ref="EF296:EF317"/>
    <mergeCell ref="EF319:EF360"/>
    <mergeCell ref="EF362:EF372"/>
    <mergeCell ref="CX178:CX211"/>
    <mergeCell ref="CX214:CX222"/>
    <mergeCell ref="CX226:CX234"/>
    <mergeCell ref="GE135:GE150"/>
    <mergeCell ref="GE153:GE176"/>
    <mergeCell ref="GE15:GE17"/>
    <mergeCell ref="GE19:GE28"/>
    <mergeCell ref="GE30:GE50"/>
    <mergeCell ref="EW55:EW63"/>
    <mergeCell ref="EW65:EW73"/>
    <mergeCell ref="EW75:EW82"/>
    <mergeCell ref="EF374:EF376"/>
    <mergeCell ref="EF381:EF499"/>
    <mergeCell ref="EF501:EF544"/>
    <mergeCell ref="DZ545:EC545"/>
    <mergeCell ref="EW262:EW265"/>
    <mergeCell ref="EW267:EW282"/>
    <mergeCell ref="EW284:EW286"/>
    <mergeCell ref="EW288:EW293"/>
    <mergeCell ref="EW296:EW317"/>
    <mergeCell ref="EW374:EW376"/>
    <mergeCell ref="EW381:EW499"/>
    <mergeCell ref="EW501:EW544"/>
    <mergeCell ref="EQ545:ET545"/>
    <mergeCell ref="EW319:EW360"/>
    <mergeCell ref="EW362:EW372"/>
    <mergeCell ref="EW252:EW260"/>
    <mergeCell ref="HM214:HM222"/>
    <mergeCell ref="HM226:HM234"/>
    <mergeCell ref="HM238:HM240"/>
    <mergeCell ref="HM243:HM249"/>
    <mergeCell ref="HM252:HM260"/>
    <mergeCell ref="FH545:FK545"/>
    <mergeCell ref="GE178:GE211"/>
    <mergeCell ref="GE214:GE222"/>
    <mergeCell ref="GE226:GE234"/>
    <mergeCell ref="GE238:GE240"/>
    <mergeCell ref="GE243:GE249"/>
    <mergeCell ref="GE252:GE260"/>
    <mergeCell ref="FN15:FN17"/>
    <mergeCell ref="FN19:FN28"/>
    <mergeCell ref="FN30:FN50"/>
    <mergeCell ref="FN52:FN53"/>
    <mergeCell ref="FN84:FN93"/>
    <mergeCell ref="FN95:FN133"/>
    <mergeCell ref="FN135:FN150"/>
    <mergeCell ref="FN153:FN176"/>
    <mergeCell ref="FN178:FN211"/>
    <mergeCell ref="FN214:FN222"/>
    <mergeCell ref="FN226:FN234"/>
    <mergeCell ref="FN238:FN240"/>
    <mergeCell ref="FN243:FN249"/>
    <mergeCell ref="FN252:FN260"/>
    <mergeCell ref="FN262:FN265"/>
    <mergeCell ref="FN267:FN282"/>
    <mergeCell ref="FN284:FN286"/>
    <mergeCell ref="FN288:FN293"/>
    <mergeCell ref="GE84:GE93"/>
    <mergeCell ref="GE95:GE133"/>
    <mergeCell ref="GV284:GV286"/>
    <mergeCell ref="GV288:GV293"/>
    <mergeCell ref="GV296:GV317"/>
    <mergeCell ref="GV319:GV360"/>
    <mergeCell ref="GE52:GE53"/>
    <mergeCell ref="GE55:GE63"/>
    <mergeCell ref="GE65:GE73"/>
    <mergeCell ref="GE75:GE82"/>
    <mergeCell ref="FN296:FN317"/>
    <mergeCell ref="FN319:FN360"/>
    <mergeCell ref="FN362:FN372"/>
    <mergeCell ref="FN374:FN376"/>
    <mergeCell ref="FN381:FN499"/>
    <mergeCell ref="FN501:FN544"/>
    <mergeCell ref="GV501:GV544"/>
    <mergeCell ref="GP545:GS545"/>
    <mergeCell ref="HM262:HM265"/>
    <mergeCell ref="HM267:HM282"/>
    <mergeCell ref="HM284:HM286"/>
    <mergeCell ref="GV362:GV372"/>
    <mergeCell ref="GV374:GV376"/>
    <mergeCell ref="GV381:GV499"/>
    <mergeCell ref="GV214:GV222"/>
    <mergeCell ref="GV226:GV234"/>
    <mergeCell ref="GV238:GV240"/>
    <mergeCell ref="GV243:GV249"/>
    <mergeCell ref="GV252:GV260"/>
    <mergeCell ref="GV262:GV265"/>
    <mergeCell ref="GV267:GV282"/>
    <mergeCell ref="HM52:HM53"/>
    <mergeCell ref="HM55:HM63"/>
    <mergeCell ref="HM65:HM73"/>
    <mergeCell ref="IU214:IU222"/>
    <mergeCell ref="IU226:IU234"/>
    <mergeCell ref="IU238:IU240"/>
    <mergeCell ref="IU243:IU249"/>
    <mergeCell ref="IU252:IU260"/>
    <mergeCell ref="IO545:IR545"/>
    <mergeCell ref="JL15:JL17"/>
    <mergeCell ref="JL19:JL28"/>
    <mergeCell ref="JL30:JL50"/>
    <mergeCell ref="JL52:JL53"/>
    <mergeCell ref="JL55:JL63"/>
    <mergeCell ref="ID84:ID93"/>
    <mergeCell ref="ID95:ID133"/>
    <mergeCell ref="ID135:ID150"/>
    <mergeCell ref="ID153:ID176"/>
    <mergeCell ref="HM288:HM293"/>
    <mergeCell ref="HM296:HM317"/>
    <mergeCell ref="HM319:HM360"/>
    <mergeCell ref="ID238:ID240"/>
    <mergeCell ref="ID243:ID249"/>
    <mergeCell ref="ID252:ID260"/>
    <mergeCell ref="ID262:ID265"/>
    <mergeCell ref="ID319:ID360"/>
    <mergeCell ref="HM15:HM17"/>
    <mergeCell ref="HM19:HM28"/>
    <mergeCell ref="HM30:HM50"/>
    <mergeCell ref="HM75:HM82"/>
    <mergeCell ref="HM84:HM93"/>
    <mergeCell ref="HM95:HM133"/>
    <mergeCell ref="HM135:HM150"/>
    <mergeCell ref="HM153:HM176"/>
    <mergeCell ref="HM178:HM211"/>
    <mergeCell ref="KC65:KC73"/>
    <mergeCell ref="KC75:KC82"/>
    <mergeCell ref="KC84:KC93"/>
    <mergeCell ref="KC95:KC133"/>
    <mergeCell ref="KC135:KC150"/>
    <mergeCell ref="KC153:KC176"/>
    <mergeCell ref="KC178:KC211"/>
    <mergeCell ref="KC214:KC222"/>
    <mergeCell ref="KC226:KC234"/>
    <mergeCell ref="ID178:ID211"/>
    <mergeCell ref="ID214:ID222"/>
    <mergeCell ref="ID226:ID234"/>
    <mergeCell ref="KT319:KT360"/>
    <mergeCell ref="KC15:KC17"/>
    <mergeCell ref="KC19:KC28"/>
    <mergeCell ref="KC30:KC50"/>
    <mergeCell ref="KC52:KC53"/>
    <mergeCell ref="KC55:KC63"/>
    <mergeCell ref="KC238:KC240"/>
    <mergeCell ref="KT226:KT234"/>
    <mergeCell ref="KT238:KT240"/>
    <mergeCell ref="KT243:KT249"/>
    <mergeCell ref="KT252:KT260"/>
    <mergeCell ref="KT262:KT265"/>
    <mergeCell ref="KT267:KT282"/>
    <mergeCell ref="KT284:KT286"/>
    <mergeCell ref="KT288:KT293"/>
    <mergeCell ref="KT296:KT317"/>
    <mergeCell ref="ID267:ID282"/>
    <mergeCell ref="ID284:ID286"/>
    <mergeCell ref="ID288:ID293"/>
    <mergeCell ref="ID296:ID317"/>
    <mergeCell ref="LK65:LK73"/>
    <mergeCell ref="LK75:LK82"/>
    <mergeCell ref="LK84:LK93"/>
    <mergeCell ref="LK95:LK133"/>
    <mergeCell ref="LK135:LK150"/>
    <mergeCell ref="LK153:LK176"/>
    <mergeCell ref="LK178:LK211"/>
    <mergeCell ref="LK214:LK222"/>
    <mergeCell ref="LK226:LK234"/>
    <mergeCell ref="LK238:LK240"/>
    <mergeCell ref="LK243:LK249"/>
    <mergeCell ref="LK252:LK260"/>
    <mergeCell ref="MB135:MB150"/>
    <mergeCell ref="MB153:MB176"/>
    <mergeCell ref="MB178:MB211"/>
    <mergeCell ref="MB214:MB222"/>
    <mergeCell ref="MB226:MB234"/>
    <mergeCell ref="MB238:MB240"/>
    <mergeCell ref="MB243:MB249"/>
    <mergeCell ref="MB252:MB260"/>
    <mergeCell ref="MB262:MB265"/>
    <mergeCell ref="MB267:MB282"/>
    <mergeCell ref="MB284:MB286"/>
    <mergeCell ref="MB288:MB293"/>
    <mergeCell ref="LK15:LK17"/>
    <mergeCell ref="MS288:MS293"/>
    <mergeCell ref="MS296:MS317"/>
    <mergeCell ref="MS319:MS360"/>
    <mergeCell ref="MS362:MS372"/>
    <mergeCell ref="MS374:MS376"/>
    <mergeCell ref="MS381:MS499"/>
    <mergeCell ref="MS501:MS544"/>
    <mergeCell ref="MM545:MP545"/>
    <mergeCell ref="LK262:LK265"/>
    <mergeCell ref="LK267:LK282"/>
    <mergeCell ref="LK284:LK286"/>
    <mergeCell ref="LK288:LK293"/>
    <mergeCell ref="LK296:LK317"/>
    <mergeCell ref="LK319:LK360"/>
    <mergeCell ref="LK362:LK372"/>
    <mergeCell ref="LK374:LK376"/>
    <mergeCell ref="LK381:LK499"/>
    <mergeCell ref="LK501:LK544"/>
    <mergeCell ref="MB15:MB17"/>
    <mergeCell ref="MB19:MB28"/>
    <mergeCell ref="MB30:MB50"/>
    <mergeCell ref="MB52:MB53"/>
    <mergeCell ref="MB55:MB63"/>
    <mergeCell ref="MB65:MB73"/>
    <mergeCell ref="MB75:MB82"/>
    <mergeCell ref="MB84:MB93"/>
    <mergeCell ref="MB95:MB133"/>
    <mergeCell ref="NJ15:NJ17"/>
    <mergeCell ref="NJ19:NJ28"/>
    <mergeCell ref="NJ30:NJ50"/>
    <mergeCell ref="NJ52:NJ53"/>
    <mergeCell ref="NJ55:NJ63"/>
    <mergeCell ref="NJ214:NJ222"/>
    <mergeCell ref="NJ226:NJ234"/>
    <mergeCell ref="NJ238:NJ240"/>
    <mergeCell ref="NJ243:NJ249"/>
    <mergeCell ref="NJ252:NJ260"/>
    <mergeCell ref="MB501:MB544"/>
    <mergeCell ref="LV545:LY545"/>
    <mergeCell ref="MS15:MS17"/>
    <mergeCell ref="MS19:MS28"/>
    <mergeCell ref="MS30:MS50"/>
    <mergeCell ref="MS52:MS53"/>
    <mergeCell ref="MS55:MS63"/>
    <mergeCell ref="MS65:MS73"/>
    <mergeCell ref="MS75:MS82"/>
    <mergeCell ref="MS84:MS93"/>
    <mergeCell ref="MS95:MS133"/>
    <mergeCell ref="MS135:MS150"/>
    <mergeCell ref="MS153:MS176"/>
    <mergeCell ref="MS178:MS211"/>
    <mergeCell ref="MS214:MS222"/>
    <mergeCell ref="MS226:MS234"/>
    <mergeCell ref="MS238:MS240"/>
    <mergeCell ref="MS243:MS249"/>
    <mergeCell ref="MS252:MS260"/>
    <mergeCell ref="MS262:MS265"/>
    <mergeCell ref="MS267:MS282"/>
    <mergeCell ref="MS284:MS286"/>
    <mergeCell ref="NJ65:NJ73"/>
    <mergeCell ref="NJ75:NJ82"/>
    <mergeCell ref="NJ84:NJ93"/>
    <mergeCell ref="NJ95:NJ133"/>
    <mergeCell ref="NJ135:NJ150"/>
    <mergeCell ref="NJ153:NJ176"/>
    <mergeCell ref="NJ178:NJ211"/>
    <mergeCell ref="ND545:NG545"/>
    <mergeCell ref="OA15:OA17"/>
    <mergeCell ref="OA19:OA28"/>
    <mergeCell ref="OA30:OA50"/>
    <mergeCell ref="OA52:OA53"/>
    <mergeCell ref="OA55:OA63"/>
    <mergeCell ref="OA65:OA73"/>
    <mergeCell ref="OA75:OA82"/>
    <mergeCell ref="OA84:OA93"/>
    <mergeCell ref="OA95:OA133"/>
    <mergeCell ref="OA135:OA150"/>
    <mergeCell ref="OA153:OA176"/>
    <mergeCell ref="OA178:OA211"/>
    <mergeCell ref="OA214:OA222"/>
    <mergeCell ref="OA226:OA234"/>
    <mergeCell ref="OA238:OA240"/>
    <mergeCell ref="OA243:OA249"/>
    <mergeCell ref="OA252:OA260"/>
    <mergeCell ref="OA262:OA265"/>
    <mergeCell ref="OA267:OA282"/>
    <mergeCell ref="OA284:OA286"/>
    <mergeCell ref="OA288:OA293"/>
    <mergeCell ref="OA296:OA317"/>
    <mergeCell ref="OA319:OA360"/>
    <mergeCell ref="OA362:OA372"/>
    <mergeCell ref="PT545:PW545"/>
    <mergeCell ref="PI15:PI17"/>
    <mergeCell ref="PI19:PI28"/>
    <mergeCell ref="PI30:PI50"/>
    <mergeCell ref="QQ374:QQ376"/>
    <mergeCell ref="QQ381:QQ499"/>
    <mergeCell ref="QQ501:QQ544"/>
    <mergeCell ref="QK545:QN545"/>
    <mergeCell ref="QQ15:QQ17"/>
    <mergeCell ref="QQ19:QQ28"/>
    <mergeCell ref="QQ30:QQ50"/>
    <mergeCell ref="NJ319:NJ360"/>
    <mergeCell ref="NJ362:NJ372"/>
    <mergeCell ref="NJ374:NJ376"/>
    <mergeCell ref="NJ381:NJ499"/>
    <mergeCell ref="NJ501:NJ544"/>
    <mergeCell ref="NJ262:NJ265"/>
    <mergeCell ref="NJ267:NJ282"/>
    <mergeCell ref="NJ284:NJ286"/>
    <mergeCell ref="NJ288:NJ293"/>
    <mergeCell ref="NJ296:NJ317"/>
    <mergeCell ref="PI52:PI53"/>
    <mergeCell ref="PI55:PI63"/>
    <mergeCell ref="PI65:PI73"/>
    <mergeCell ref="PI75:PI82"/>
    <mergeCell ref="PI84:PI93"/>
    <mergeCell ref="PI95:PI133"/>
    <mergeCell ref="PI135:PI150"/>
    <mergeCell ref="PI153:PI176"/>
    <mergeCell ref="PI178:PI211"/>
    <mergeCell ref="PI214:PI222"/>
    <mergeCell ref="PI226:PI234"/>
    <mergeCell ref="NU545:NX545"/>
    <mergeCell ref="OR15:OR17"/>
    <mergeCell ref="OR19:OR28"/>
    <mergeCell ref="OR30:OR50"/>
    <mergeCell ref="OR52:OR53"/>
    <mergeCell ref="OR55:OR63"/>
    <mergeCell ref="OR65:OR73"/>
    <mergeCell ref="OR75:OR82"/>
    <mergeCell ref="OR84:OR93"/>
    <mergeCell ref="OR95:OR133"/>
    <mergeCell ref="OR135:OR150"/>
    <mergeCell ref="OR153:OR176"/>
    <mergeCell ref="OR178:OR211"/>
    <mergeCell ref="OR214:OR222"/>
    <mergeCell ref="OR226:OR234"/>
    <mergeCell ref="OR238:OR240"/>
    <mergeCell ref="OR243:OR249"/>
    <mergeCell ref="OA501:OA544"/>
    <mergeCell ref="OA374:OA376"/>
    <mergeCell ref="OA381:OA499"/>
    <mergeCell ref="QQ52:QQ53"/>
    <mergeCell ref="QQ55:QQ63"/>
    <mergeCell ref="QQ65:QQ73"/>
    <mergeCell ref="QQ75:QQ82"/>
    <mergeCell ref="QQ84:QQ93"/>
    <mergeCell ref="QQ95:QQ133"/>
    <mergeCell ref="QQ135:QQ150"/>
    <mergeCell ref="QQ153:QQ176"/>
    <mergeCell ref="QQ178:QQ211"/>
    <mergeCell ref="PI296:PI317"/>
    <mergeCell ref="PI319:PI360"/>
    <mergeCell ref="PI362:PI372"/>
    <mergeCell ref="PI374:PI376"/>
    <mergeCell ref="PI381:PI499"/>
    <mergeCell ref="PI501:PI544"/>
    <mergeCell ref="QQ214:QQ222"/>
    <mergeCell ref="QQ226:QQ234"/>
    <mergeCell ref="QQ238:QQ240"/>
    <mergeCell ref="QQ243:QQ249"/>
    <mergeCell ref="QQ252:QQ260"/>
    <mergeCell ref="QQ262:QQ265"/>
    <mergeCell ref="PZ319:PZ360"/>
    <mergeCell ref="PZ362:PZ372"/>
    <mergeCell ref="PI238:PI240"/>
    <mergeCell ref="PI243:PI249"/>
    <mergeCell ref="PI252:PI260"/>
  </mergeCells>
  <conditionalFormatting sqref="R348:W350 R356:W356 R366:W367 R372:W372 R370:W370 R352:W353 R358:W358 R393:W398 R400:W400 R402:W403 R536:W539 R12:W12 RI12:RN543 RZ12:SE543 SQ12:SV543 R405:W405 R410:W410 R419:W420 R422:W422 R429:W429 R438:W438 R450:W450 R459:W459 R465:W465 R468:W469 R471:W471 R475:W475 R483:W483 R490:W490 R493:W493 R497:W497 R500:W501 R506:W506 R511:W511 R513:W513 R519:W519 R521:W521 R525:W525 R527:W527">
    <cfRule type="cellIs" dxfId="11880" priority="34733" operator="equal">
      <formula>0</formula>
    </cfRule>
    <cfRule type="cellIs" dxfId="11879" priority="34734" operator="equal">
      <formula>1</formula>
    </cfRule>
  </conditionalFormatting>
  <conditionalFormatting sqref="K553">
    <cfRule type="cellIs" dxfId="11878" priority="34547" operator="equal">
      <formula>"OK"</formula>
    </cfRule>
    <cfRule type="cellIs" dxfId="11877" priority="34548" operator="equal">
      <formula>"NO HABILITADO"</formula>
    </cfRule>
  </conditionalFormatting>
  <conditionalFormatting sqref="D557">
    <cfRule type="cellIs" dxfId="11876" priority="32979" operator="equal">
      <formula>"NH"</formula>
    </cfRule>
    <cfRule type="cellIs" dxfId="11875" priority="32980" operator="equal">
      <formula>"H"</formula>
    </cfRule>
  </conditionalFormatting>
  <conditionalFormatting sqref="D558:D586">
    <cfRule type="cellIs" dxfId="11874" priority="32977" operator="equal">
      <formula>"NH"</formula>
    </cfRule>
    <cfRule type="cellIs" dxfId="11873" priority="32978" operator="equal">
      <formula>"H"</formula>
    </cfRule>
  </conditionalFormatting>
  <conditionalFormatting sqref="Y553">
    <cfRule type="cellIs" dxfId="11872" priority="32527" operator="equal">
      <formula>0</formula>
    </cfRule>
    <cfRule type="cellIs" dxfId="11871" priority="32528" operator="equal">
      <formula>1</formula>
    </cfRule>
  </conditionalFormatting>
  <conditionalFormatting sqref="W553">
    <cfRule type="cellIs" dxfId="11870" priority="32525" operator="equal">
      <formula>0</formula>
    </cfRule>
    <cfRule type="cellIs" dxfId="11869" priority="32526" operator="equal">
      <formula>1</formula>
    </cfRule>
  </conditionalFormatting>
  <conditionalFormatting sqref="U553">
    <cfRule type="cellIs" dxfId="11868" priority="32523" operator="equal">
      <formula>0</formula>
    </cfRule>
    <cfRule type="cellIs" dxfId="11867" priority="32524" operator="equal">
      <formula>1</formula>
    </cfRule>
  </conditionalFormatting>
  <conditionalFormatting sqref="S553">
    <cfRule type="cellIs" dxfId="11866" priority="32521" operator="equal">
      <formula>0</formula>
    </cfRule>
    <cfRule type="cellIs" dxfId="11865" priority="32522" operator="equal">
      <formula>1</formula>
    </cfRule>
  </conditionalFormatting>
  <conditionalFormatting sqref="RB553">
    <cfRule type="cellIs" dxfId="11864" priority="32217" operator="equal">
      <formula>"OK"</formula>
    </cfRule>
    <cfRule type="cellIs" dxfId="11863" priority="32218" operator="equal">
      <formula>"NO HABILITADO"</formula>
    </cfRule>
  </conditionalFormatting>
  <conditionalFormatting sqref="RS553">
    <cfRule type="cellIs" dxfId="11862" priority="32215" operator="equal">
      <formula>"OK"</formula>
    </cfRule>
    <cfRule type="cellIs" dxfId="11861" priority="32216" operator="equal">
      <formula>"NO HABILITADO"</formula>
    </cfRule>
  </conditionalFormatting>
  <conditionalFormatting sqref="RP553">
    <cfRule type="cellIs" dxfId="11860" priority="32205" operator="equal">
      <formula>0</formula>
    </cfRule>
    <cfRule type="cellIs" dxfId="11859" priority="32206" operator="equal">
      <formula>1</formula>
    </cfRule>
  </conditionalFormatting>
  <conditionalFormatting sqref="RN553">
    <cfRule type="cellIs" dxfId="11858" priority="32203" operator="equal">
      <formula>0</formula>
    </cfRule>
    <cfRule type="cellIs" dxfId="11857" priority="32204" operator="equal">
      <formula>1</formula>
    </cfRule>
  </conditionalFormatting>
  <conditionalFormatting sqref="RL553">
    <cfRule type="cellIs" dxfId="11856" priority="32201" operator="equal">
      <formula>0</formula>
    </cfRule>
    <cfRule type="cellIs" dxfId="11855" priority="32202" operator="equal">
      <formula>1</formula>
    </cfRule>
  </conditionalFormatting>
  <conditionalFormatting sqref="RJ553">
    <cfRule type="cellIs" dxfId="11854" priority="32199" operator="equal">
      <formula>0</formula>
    </cfRule>
    <cfRule type="cellIs" dxfId="11853" priority="32200" operator="equal">
      <formula>1</formula>
    </cfRule>
  </conditionalFormatting>
  <conditionalFormatting sqref="SG553">
    <cfRule type="cellIs" dxfId="11852" priority="32197" operator="equal">
      <formula>0</formula>
    </cfRule>
    <cfRule type="cellIs" dxfId="11851" priority="32198" operator="equal">
      <formula>1</formula>
    </cfRule>
  </conditionalFormatting>
  <conditionalFormatting sqref="SE553">
    <cfRule type="cellIs" dxfId="11850" priority="32195" operator="equal">
      <formula>0</formula>
    </cfRule>
    <cfRule type="cellIs" dxfId="11849" priority="32196" operator="equal">
      <formula>1</formula>
    </cfRule>
  </conditionalFormatting>
  <conditionalFormatting sqref="SC553">
    <cfRule type="cellIs" dxfId="11848" priority="32193" operator="equal">
      <formula>0</formula>
    </cfRule>
    <cfRule type="cellIs" dxfId="11847" priority="32194" operator="equal">
      <formula>1</formula>
    </cfRule>
  </conditionalFormatting>
  <conditionalFormatting sqref="SA553">
    <cfRule type="cellIs" dxfId="11846" priority="32191" operator="equal">
      <formula>0</formula>
    </cfRule>
    <cfRule type="cellIs" dxfId="11845" priority="32192" operator="equal">
      <formula>1</formula>
    </cfRule>
  </conditionalFormatting>
  <conditionalFormatting sqref="SJ553">
    <cfRule type="cellIs" dxfId="11844" priority="32183" operator="equal">
      <formula>"OK"</formula>
    </cfRule>
    <cfRule type="cellIs" dxfId="11843" priority="32184" operator="equal">
      <formula>"NO HABILITADO"</formula>
    </cfRule>
  </conditionalFormatting>
  <conditionalFormatting sqref="SX553">
    <cfRule type="cellIs" dxfId="11842" priority="32181" operator="equal">
      <formula>0</formula>
    </cfRule>
    <cfRule type="cellIs" dxfId="11841" priority="32182" operator="equal">
      <formula>1</formula>
    </cfRule>
  </conditionalFormatting>
  <conditionalFormatting sqref="SV553">
    <cfRule type="cellIs" dxfId="11840" priority="32179" operator="equal">
      <formula>0</formula>
    </cfRule>
    <cfRule type="cellIs" dxfId="11839" priority="32180" operator="equal">
      <formula>1</formula>
    </cfRule>
  </conditionalFormatting>
  <conditionalFormatting sqref="ST553">
    <cfRule type="cellIs" dxfId="11838" priority="32177" operator="equal">
      <formula>0</formula>
    </cfRule>
    <cfRule type="cellIs" dxfId="11837" priority="32178" operator="equal">
      <formula>1</formula>
    </cfRule>
  </conditionalFormatting>
  <conditionalFormatting sqref="SR553">
    <cfRule type="cellIs" dxfId="11836" priority="32175" operator="equal">
      <formula>0</formula>
    </cfRule>
    <cfRule type="cellIs" dxfId="11835" priority="32176" operator="equal">
      <formula>1</formula>
    </cfRule>
  </conditionalFormatting>
  <conditionalFormatting sqref="R166:W169">
    <cfRule type="cellIs" dxfId="11834" priority="32149" operator="equal">
      <formula>0</formula>
    </cfRule>
    <cfRule type="cellIs" dxfId="11833" priority="32150" operator="equal">
      <formula>1</formula>
    </cfRule>
  </conditionalFormatting>
  <conditionalFormatting sqref="R173:W174">
    <cfRule type="cellIs" dxfId="11832" priority="32147" operator="equal">
      <formula>0</formula>
    </cfRule>
    <cfRule type="cellIs" dxfId="11831" priority="32148" operator="equal">
      <formula>1</formula>
    </cfRule>
  </conditionalFormatting>
  <conditionalFormatting sqref="R181:W184">
    <cfRule type="cellIs" dxfId="11830" priority="32145" operator="equal">
      <formula>0</formula>
    </cfRule>
    <cfRule type="cellIs" dxfId="11829" priority="32146" operator="equal">
      <formula>1</formula>
    </cfRule>
  </conditionalFormatting>
  <conditionalFormatting sqref="R187:W188">
    <cfRule type="cellIs" dxfId="11828" priority="32143" operator="equal">
      <formula>0</formula>
    </cfRule>
    <cfRule type="cellIs" dxfId="11827" priority="32144" operator="equal">
      <formula>1</formula>
    </cfRule>
  </conditionalFormatting>
  <conditionalFormatting sqref="R190:W193">
    <cfRule type="cellIs" dxfId="11826" priority="32141" operator="equal">
      <formula>0</formula>
    </cfRule>
    <cfRule type="cellIs" dxfId="11825" priority="32142" operator="equal">
      <formula>1</formula>
    </cfRule>
  </conditionalFormatting>
  <conditionalFormatting sqref="R195:W195">
    <cfRule type="cellIs" dxfId="11824" priority="32139" operator="equal">
      <formula>0</formula>
    </cfRule>
    <cfRule type="cellIs" dxfId="11823" priority="32140" operator="equal">
      <formula>1</formula>
    </cfRule>
  </conditionalFormatting>
  <conditionalFormatting sqref="R197:W197">
    <cfRule type="cellIs" dxfId="11822" priority="32137" operator="equal">
      <formula>0</formula>
    </cfRule>
    <cfRule type="cellIs" dxfId="11821" priority="32138" operator="equal">
      <formula>1</formula>
    </cfRule>
  </conditionalFormatting>
  <conditionalFormatting sqref="R202:W205">
    <cfRule type="cellIs" dxfId="11820" priority="32133" operator="equal">
      <formula>0</formula>
    </cfRule>
    <cfRule type="cellIs" dxfId="11819" priority="32134" operator="equal">
      <formula>1</formula>
    </cfRule>
  </conditionalFormatting>
  <conditionalFormatting sqref="R208:W211">
    <cfRule type="cellIs" dxfId="11818" priority="32131" operator="equal">
      <formula>0</formula>
    </cfRule>
    <cfRule type="cellIs" dxfId="11817" priority="32132" operator="equal">
      <formula>1</formula>
    </cfRule>
  </conditionalFormatting>
  <conditionalFormatting sqref="R216:W219 R222:W222 R226:W234 R224:W224 R236:W236">
    <cfRule type="cellIs" dxfId="11816" priority="32129" operator="equal">
      <formula>0</formula>
    </cfRule>
    <cfRule type="cellIs" dxfId="11815" priority="32130" operator="equal">
      <formula>1</formula>
    </cfRule>
  </conditionalFormatting>
  <conditionalFormatting sqref="R238:W238 R240:W240 R244:W249 R252:W252">
    <cfRule type="cellIs" dxfId="11814" priority="32127" operator="equal">
      <formula>0</formula>
    </cfRule>
    <cfRule type="cellIs" dxfId="11813" priority="32128" operator="equal">
      <formula>1</formula>
    </cfRule>
  </conditionalFormatting>
  <conditionalFormatting sqref="R255:W258">
    <cfRule type="cellIs" dxfId="11812" priority="32125" operator="equal">
      <formula>0</formula>
    </cfRule>
    <cfRule type="cellIs" dxfId="11811" priority="32126" operator="equal">
      <formula>1</formula>
    </cfRule>
  </conditionalFormatting>
  <conditionalFormatting sqref="R272:W280">
    <cfRule type="cellIs" dxfId="11810" priority="32119" operator="equal">
      <formula>0</formula>
    </cfRule>
    <cfRule type="cellIs" dxfId="11809" priority="32120" operator="equal">
      <formula>1</formula>
    </cfRule>
  </conditionalFormatting>
  <conditionalFormatting sqref="R284:W286 R304:W308 R311:W311 R288:W293 R298:W298 R301:W301 R314:W317">
    <cfRule type="cellIs" dxfId="11808" priority="32117" operator="equal">
      <formula>0</formula>
    </cfRule>
    <cfRule type="cellIs" dxfId="11807" priority="32118" operator="equal">
      <formula>1</formula>
    </cfRule>
  </conditionalFormatting>
  <conditionalFormatting sqref="R320:W330 R333:W336">
    <cfRule type="cellIs" dxfId="11806" priority="32115" operator="equal">
      <formula>0</formula>
    </cfRule>
    <cfRule type="cellIs" dxfId="11805" priority="32116" operator="equal">
      <formula>1</formula>
    </cfRule>
  </conditionalFormatting>
  <conditionalFormatting sqref="R342:W342">
    <cfRule type="cellIs" dxfId="11804" priority="32111" operator="equal">
      <formula>0</formula>
    </cfRule>
    <cfRule type="cellIs" dxfId="11803" priority="32112" operator="equal">
      <formula>1</formula>
    </cfRule>
  </conditionalFormatting>
  <conditionalFormatting sqref="R354:W354">
    <cfRule type="cellIs" dxfId="11802" priority="32103" operator="equal">
      <formula>0</formula>
    </cfRule>
    <cfRule type="cellIs" dxfId="11801" priority="32104" operator="equal">
      <formula>1</formula>
    </cfRule>
  </conditionalFormatting>
  <conditionalFormatting sqref="R359:W359">
    <cfRule type="cellIs" dxfId="11800" priority="32101" operator="equal">
      <formula>0</formula>
    </cfRule>
    <cfRule type="cellIs" dxfId="11799" priority="32102" operator="equal">
      <formula>1</formula>
    </cfRule>
  </conditionalFormatting>
  <conditionalFormatting sqref="R364:W365">
    <cfRule type="cellIs" dxfId="11798" priority="32099" operator="equal">
      <formula>0</formula>
    </cfRule>
    <cfRule type="cellIs" dxfId="11797" priority="32100" operator="equal">
      <formula>1</formula>
    </cfRule>
  </conditionalFormatting>
  <conditionalFormatting sqref="R540:W540">
    <cfRule type="cellIs" dxfId="11796" priority="32093" operator="equal">
      <formula>0</formula>
    </cfRule>
    <cfRule type="cellIs" dxfId="11795" priority="32094" operator="equal">
      <formula>1</formula>
    </cfRule>
  </conditionalFormatting>
  <conditionalFormatting sqref="R543:W543">
    <cfRule type="cellIs" dxfId="11794" priority="27703" operator="equal">
      <formula>0</formula>
    </cfRule>
    <cfRule type="cellIs" dxfId="11793" priority="27704" operator="equal">
      <formula>1</formula>
    </cfRule>
  </conditionalFormatting>
  <conditionalFormatting sqref="R91:W91">
    <cfRule type="cellIs" dxfId="11792" priority="27837" operator="equal">
      <formula>0</formula>
    </cfRule>
    <cfRule type="cellIs" dxfId="11791" priority="27838" operator="equal">
      <formula>1</formula>
    </cfRule>
  </conditionalFormatting>
  <conditionalFormatting sqref="R170:W170">
    <cfRule type="cellIs" dxfId="11790" priority="27803" operator="equal">
      <formula>0</formula>
    </cfRule>
    <cfRule type="cellIs" dxfId="11789" priority="27804" operator="equal">
      <formula>1</formula>
    </cfRule>
  </conditionalFormatting>
  <conditionalFormatting sqref="R172:W172">
    <cfRule type="cellIs" dxfId="11788" priority="27801" operator="equal">
      <formula>0</formula>
    </cfRule>
    <cfRule type="cellIs" dxfId="11787" priority="27802" operator="equal">
      <formula>1</formula>
    </cfRule>
  </conditionalFormatting>
  <conditionalFormatting sqref="R179:W179">
    <cfRule type="cellIs" dxfId="11786" priority="27797" operator="equal">
      <formula>0</formula>
    </cfRule>
    <cfRule type="cellIs" dxfId="11785" priority="27798" operator="equal">
      <formula>1</formula>
    </cfRule>
  </conditionalFormatting>
  <conditionalFormatting sqref="R194:W194">
    <cfRule type="cellIs" dxfId="11784" priority="27795" operator="equal">
      <formula>0</formula>
    </cfRule>
    <cfRule type="cellIs" dxfId="11783" priority="27796" operator="equal">
      <formula>1</formula>
    </cfRule>
  </conditionalFormatting>
  <conditionalFormatting sqref="R196:W196">
    <cfRule type="cellIs" dxfId="11782" priority="27793" operator="equal">
      <formula>0</formula>
    </cfRule>
    <cfRule type="cellIs" dxfId="11781" priority="27794" operator="equal">
      <formula>1</formula>
    </cfRule>
  </conditionalFormatting>
  <conditionalFormatting sqref="R198:W198">
    <cfRule type="cellIs" dxfId="11780" priority="27791" operator="equal">
      <formula>0</formula>
    </cfRule>
    <cfRule type="cellIs" dxfId="11779" priority="27792" operator="equal">
      <formula>1</formula>
    </cfRule>
  </conditionalFormatting>
  <conditionalFormatting sqref="R206:W206">
    <cfRule type="cellIs" dxfId="11778" priority="27785" operator="equal">
      <formula>0</formula>
    </cfRule>
    <cfRule type="cellIs" dxfId="11777" priority="27786" operator="equal">
      <formula>1</formula>
    </cfRule>
  </conditionalFormatting>
  <conditionalFormatting sqref="R214:W215">
    <cfRule type="cellIs" dxfId="11776" priority="27783" operator="equal">
      <formula>0</formula>
    </cfRule>
    <cfRule type="cellIs" dxfId="11775" priority="27784" operator="equal">
      <formula>1</formula>
    </cfRule>
  </conditionalFormatting>
  <conditionalFormatting sqref="R225:W225">
    <cfRule type="cellIs" dxfId="11774" priority="27777" operator="equal">
      <formula>0</formula>
    </cfRule>
    <cfRule type="cellIs" dxfId="11773" priority="27778" operator="equal">
      <formula>1</formula>
    </cfRule>
  </conditionalFormatting>
  <conditionalFormatting sqref="R253:W254">
    <cfRule type="cellIs" dxfId="11772" priority="27771" operator="equal">
      <formula>0</formula>
    </cfRule>
    <cfRule type="cellIs" dxfId="11771" priority="27772" operator="equal">
      <formula>1</formula>
    </cfRule>
  </conditionalFormatting>
  <conditionalFormatting sqref="R261:W261">
    <cfRule type="cellIs" dxfId="11770" priority="27769" operator="equal">
      <formula>0</formula>
    </cfRule>
    <cfRule type="cellIs" dxfId="11769" priority="27770" operator="equal">
      <formula>1</formula>
    </cfRule>
  </conditionalFormatting>
  <conditionalFormatting sqref="R264:W265 R268:W271">
    <cfRule type="cellIs" dxfId="11768" priority="27767" operator="equal">
      <formula>0</formula>
    </cfRule>
    <cfRule type="cellIs" dxfId="11767" priority="27768" operator="equal">
      <formula>1</formula>
    </cfRule>
  </conditionalFormatting>
  <conditionalFormatting sqref="R283:W283">
    <cfRule type="cellIs" dxfId="11766" priority="27759" operator="equal">
      <formula>0</formula>
    </cfRule>
    <cfRule type="cellIs" dxfId="11765" priority="27760" operator="equal">
      <formula>1</formula>
    </cfRule>
  </conditionalFormatting>
  <conditionalFormatting sqref="R337:W338">
    <cfRule type="cellIs" dxfId="11764" priority="27745" operator="equal">
      <formula>0</formula>
    </cfRule>
    <cfRule type="cellIs" dxfId="11763" priority="27746" operator="equal">
      <formula>1</formula>
    </cfRule>
  </conditionalFormatting>
  <conditionalFormatting sqref="R340:W341">
    <cfRule type="cellIs" dxfId="11762" priority="27741" operator="equal">
      <formula>0</formula>
    </cfRule>
    <cfRule type="cellIs" dxfId="11761" priority="27742" operator="equal">
      <formula>1</formula>
    </cfRule>
  </conditionalFormatting>
  <conditionalFormatting sqref="R346:W347">
    <cfRule type="cellIs" dxfId="11760" priority="27737" operator="equal">
      <formula>0</formula>
    </cfRule>
    <cfRule type="cellIs" dxfId="11759" priority="27738" operator="equal">
      <formula>1</formula>
    </cfRule>
  </conditionalFormatting>
  <conditionalFormatting sqref="R351:W351">
    <cfRule type="cellIs" dxfId="11758" priority="27735" operator="equal">
      <formula>0</formula>
    </cfRule>
    <cfRule type="cellIs" dxfId="11757" priority="27736" operator="equal">
      <formula>1</formula>
    </cfRule>
  </conditionalFormatting>
  <conditionalFormatting sqref="R355:W355">
    <cfRule type="cellIs" dxfId="11756" priority="27733" operator="equal">
      <formula>0</formula>
    </cfRule>
    <cfRule type="cellIs" dxfId="11755" priority="27734" operator="equal">
      <formula>1</formula>
    </cfRule>
  </conditionalFormatting>
  <conditionalFormatting sqref="R363:W363">
    <cfRule type="cellIs" dxfId="11754" priority="27727" operator="equal">
      <formula>0</formula>
    </cfRule>
    <cfRule type="cellIs" dxfId="11753" priority="27728" operator="equal">
      <formula>1</formula>
    </cfRule>
  </conditionalFormatting>
  <conditionalFormatting sqref="R368:W368">
    <cfRule type="cellIs" dxfId="11752" priority="27725" operator="equal">
      <formula>0</formula>
    </cfRule>
    <cfRule type="cellIs" dxfId="11751" priority="27726" operator="equal">
      <formula>1</formula>
    </cfRule>
  </conditionalFormatting>
  <conditionalFormatting sqref="R382:W384">
    <cfRule type="cellIs" dxfId="11750" priority="27715" operator="equal">
      <formula>0</formula>
    </cfRule>
    <cfRule type="cellIs" dxfId="11749" priority="27716" operator="equal">
      <formula>1</formula>
    </cfRule>
  </conditionalFormatting>
  <conditionalFormatting sqref="R386:W386 R388:W391">
    <cfRule type="cellIs" dxfId="11748" priority="27713" operator="equal">
      <formula>0</formula>
    </cfRule>
    <cfRule type="cellIs" dxfId="11747" priority="27714" operator="equal">
      <formula>1</formula>
    </cfRule>
  </conditionalFormatting>
  <conditionalFormatting sqref="R541:W541">
    <cfRule type="cellIs" dxfId="11746" priority="27705" operator="equal">
      <formula>0</formula>
    </cfRule>
    <cfRule type="cellIs" dxfId="11745" priority="27706" operator="equal">
      <formula>1</formula>
    </cfRule>
  </conditionalFormatting>
  <conditionalFormatting sqref="R542:W542">
    <cfRule type="cellIs" dxfId="11744" priority="21893" operator="equal">
      <formula>0</formula>
    </cfRule>
    <cfRule type="cellIs" dxfId="11743" priority="21894" operator="equal">
      <formula>1</formula>
    </cfRule>
  </conditionalFormatting>
  <conditionalFormatting sqref="HN340:HS341">
    <cfRule type="cellIs" dxfId="11742" priority="10139" operator="equal">
      <formula>0</formula>
    </cfRule>
    <cfRule type="cellIs" dxfId="11741" priority="10140" operator="equal">
      <formula>1</formula>
    </cfRule>
  </conditionalFormatting>
  <conditionalFormatting sqref="HN351:HS351">
    <cfRule type="cellIs" dxfId="11740" priority="10135" operator="equal">
      <formula>0</formula>
    </cfRule>
    <cfRule type="cellIs" dxfId="11739" priority="10136" operator="equal">
      <formula>1</formula>
    </cfRule>
  </conditionalFormatting>
  <conditionalFormatting sqref="HN355:HS355">
    <cfRule type="cellIs" dxfId="11738" priority="10133" operator="equal">
      <formula>0</formula>
    </cfRule>
    <cfRule type="cellIs" dxfId="11737" priority="10134" operator="equal">
      <formula>1</formula>
    </cfRule>
  </conditionalFormatting>
  <conditionalFormatting sqref="HN363:HS363">
    <cfRule type="cellIs" dxfId="11736" priority="10131" operator="equal">
      <formula>0</formula>
    </cfRule>
    <cfRule type="cellIs" dxfId="11735" priority="10132" operator="equal">
      <formula>1</formula>
    </cfRule>
  </conditionalFormatting>
  <conditionalFormatting sqref="HN368:HS368">
    <cfRule type="cellIs" dxfId="11734" priority="10129" operator="equal">
      <formula>0</formula>
    </cfRule>
    <cfRule type="cellIs" dxfId="11733" priority="10130" operator="equal">
      <formula>1</formula>
    </cfRule>
  </conditionalFormatting>
  <conditionalFormatting sqref="HN382:HS384">
    <cfRule type="cellIs" dxfId="11732" priority="10127" operator="equal">
      <formula>0</formula>
    </cfRule>
    <cfRule type="cellIs" dxfId="11731" priority="10128" operator="equal">
      <formula>1</formula>
    </cfRule>
  </conditionalFormatting>
  <conditionalFormatting sqref="HN386:HS386 HN388:HS391">
    <cfRule type="cellIs" dxfId="11730" priority="10125" operator="equal">
      <formula>0</formula>
    </cfRule>
    <cfRule type="cellIs" dxfId="11729" priority="10126" operator="equal">
      <formula>1</formula>
    </cfRule>
  </conditionalFormatting>
  <conditionalFormatting sqref="HN541:HS541">
    <cfRule type="cellIs" dxfId="11728" priority="10123" operator="equal">
      <formula>0</formula>
    </cfRule>
    <cfRule type="cellIs" dxfId="11727" priority="10124" operator="equal">
      <formula>1</formula>
    </cfRule>
  </conditionalFormatting>
  <conditionalFormatting sqref="HN543:HS543">
    <cfRule type="cellIs" dxfId="11726" priority="10121" operator="equal">
      <formula>0</formula>
    </cfRule>
    <cfRule type="cellIs" dxfId="11725" priority="10122" operator="equal">
      <formula>1</formula>
    </cfRule>
  </conditionalFormatting>
  <conditionalFormatting sqref="HN542:HS542">
    <cfRule type="cellIs" dxfId="11724" priority="10119" operator="equal">
      <formula>0</formula>
    </cfRule>
    <cfRule type="cellIs" dxfId="11723" priority="10120" operator="equal">
      <formula>1</formula>
    </cfRule>
  </conditionalFormatting>
  <conditionalFormatting sqref="HN17:HS17">
    <cfRule type="cellIs" dxfId="11722" priority="10117" operator="equal">
      <formula>0</formula>
    </cfRule>
    <cfRule type="cellIs" dxfId="11721" priority="10118" operator="equal">
      <formula>1</formula>
    </cfRule>
  </conditionalFormatting>
  <conditionalFormatting sqref="HN19:HS19">
    <cfRule type="cellIs" dxfId="11720" priority="10115" operator="equal">
      <formula>0</formula>
    </cfRule>
    <cfRule type="cellIs" dxfId="11719" priority="10116" operator="equal">
      <formula>1</formula>
    </cfRule>
  </conditionalFormatting>
  <conditionalFormatting sqref="HN21:HS21">
    <cfRule type="cellIs" dxfId="11718" priority="10113" operator="equal">
      <formula>0</formula>
    </cfRule>
    <cfRule type="cellIs" dxfId="11717" priority="10114" operator="equal">
      <formula>1</formula>
    </cfRule>
  </conditionalFormatting>
  <conditionalFormatting sqref="HN29:HS29">
    <cfRule type="cellIs" dxfId="11716" priority="10111" operator="equal">
      <formula>0</formula>
    </cfRule>
    <cfRule type="cellIs" dxfId="11715" priority="10112" operator="equal">
      <formula>1</formula>
    </cfRule>
  </conditionalFormatting>
  <conditionalFormatting sqref="HN30:HS30">
    <cfRule type="cellIs" dxfId="11714" priority="10109" operator="equal">
      <formula>0</formula>
    </cfRule>
    <cfRule type="cellIs" dxfId="11713" priority="10110" operator="equal">
      <formula>1</formula>
    </cfRule>
  </conditionalFormatting>
  <conditionalFormatting sqref="HN31:HS31">
    <cfRule type="cellIs" dxfId="11712" priority="10107" operator="equal">
      <formula>0</formula>
    </cfRule>
    <cfRule type="cellIs" dxfId="11711" priority="10108" operator="equal">
      <formula>1</formula>
    </cfRule>
  </conditionalFormatting>
  <conditionalFormatting sqref="HN33:HS33">
    <cfRule type="cellIs" dxfId="11710" priority="10105" operator="equal">
      <formula>0</formula>
    </cfRule>
    <cfRule type="cellIs" dxfId="11709" priority="10106" operator="equal">
      <formula>1</formula>
    </cfRule>
  </conditionalFormatting>
  <conditionalFormatting sqref="HN35:HS35">
    <cfRule type="cellIs" dxfId="11708" priority="10103" operator="equal">
      <formula>0</formula>
    </cfRule>
    <cfRule type="cellIs" dxfId="11707" priority="10104" operator="equal">
      <formula>1</formula>
    </cfRule>
  </conditionalFormatting>
  <conditionalFormatting sqref="HN36:HS36">
    <cfRule type="cellIs" dxfId="11706" priority="10101" operator="equal">
      <formula>0</formula>
    </cfRule>
    <cfRule type="cellIs" dxfId="11705" priority="10102" operator="equal">
      <formula>1</formula>
    </cfRule>
  </conditionalFormatting>
  <conditionalFormatting sqref="HN42:HS42">
    <cfRule type="cellIs" dxfId="11704" priority="10099" operator="equal">
      <formula>0</formula>
    </cfRule>
    <cfRule type="cellIs" dxfId="11703" priority="10100" operator="equal">
      <formula>1</formula>
    </cfRule>
  </conditionalFormatting>
  <conditionalFormatting sqref="HN49:HS49">
    <cfRule type="cellIs" dxfId="11702" priority="10097" operator="equal">
      <formula>0</formula>
    </cfRule>
    <cfRule type="cellIs" dxfId="11701" priority="10098" operator="equal">
      <formula>1</formula>
    </cfRule>
  </conditionalFormatting>
  <conditionalFormatting sqref="HN51:HS51">
    <cfRule type="cellIs" dxfId="11700" priority="10095" operator="equal">
      <formula>0</formula>
    </cfRule>
    <cfRule type="cellIs" dxfId="11699" priority="10096" operator="equal">
      <formula>1</formula>
    </cfRule>
  </conditionalFormatting>
  <conditionalFormatting sqref="HN55:HS55">
    <cfRule type="cellIs" dxfId="11698" priority="10093" operator="equal">
      <formula>0</formula>
    </cfRule>
    <cfRule type="cellIs" dxfId="11697" priority="10094" operator="equal">
      <formula>1</formula>
    </cfRule>
  </conditionalFormatting>
  <conditionalFormatting sqref="HN57:HS57">
    <cfRule type="cellIs" dxfId="11696" priority="10091" operator="equal">
      <formula>0</formula>
    </cfRule>
    <cfRule type="cellIs" dxfId="11695" priority="10092" operator="equal">
      <formula>1</formula>
    </cfRule>
  </conditionalFormatting>
  <conditionalFormatting sqref="HN62:HS62">
    <cfRule type="cellIs" dxfId="11694" priority="10089" operator="equal">
      <formula>0</formula>
    </cfRule>
    <cfRule type="cellIs" dxfId="11693" priority="10090" operator="equal">
      <formula>1</formula>
    </cfRule>
  </conditionalFormatting>
  <conditionalFormatting sqref="HN66:HS66">
    <cfRule type="cellIs" dxfId="11692" priority="10087" operator="equal">
      <formula>0</formula>
    </cfRule>
    <cfRule type="cellIs" dxfId="11691" priority="10088" operator="equal">
      <formula>1</formula>
    </cfRule>
  </conditionalFormatting>
  <conditionalFormatting sqref="HN69:HS69">
    <cfRule type="cellIs" dxfId="11690" priority="10085" operator="equal">
      <formula>0</formula>
    </cfRule>
    <cfRule type="cellIs" dxfId="11689" priority="10086" operator="equal">
      <formula>1</formula>
    </cfRule>
  </conditionalFormatting>
  <conditionalFormatting sqref="HN68:HS68">
    <cfRule type="cellIs" dxfId="11688" priority="10083" operator="equal">
      <formula>0</formula>
    </cfRule>
    <cfRule type="cellIs" dxfId="11687" priority="10084" operator="equal">
      <formula>1</formula>
    </cfRule>
  </conditionalFormatting>
  <conditionalFormatting sqref="HN73:HS73">
    <cfRule type="cellIs" dxfId="11686" priority="10081" operator="equal">
      <formula>0</formula>
    </cfRule>
    <cfRule type="cellIs" dxfId="11685" priority="10082" operator="equal">
      <formula>1</formula>
    </cfRule>
  </conditionalFormatting>
  <conditionalFormatting sqref="HN74:HS74">
    <cfRule type="cellIs" dxfId="11684" priority="10079" operator="equal">
      <formula>0</formula>
    </cfRule>
    <cfRule type="cellIs" dxfId="11683" priority="10080" operator="equal">
      <formula>1</formula>
    </cfRule>
  </conditionalFormatting>
  <conditionalFormatting sqref="HN80:HS80">
    <cfRule type="cellIs" dxfId="11682" priority="10077" operator="equal">
      <formula>0</formula>
    </cfRule>
    <cfRule type="cellIs" dxfId="11681" priority="10078" operator="equal">
      <formula>1</formula>
    </cfRule>
  </conditionalFormatting>
  <conditionalFormatting sqref="HN83:HS83">
    <cfRule type="cellIs" dxfId="11680" priority="10075" operator="equal">
      <formula>0</formula>
    </cfRule>
    <cfRule type="cellIs" dxfId="11679" priority="10076" operator="equal">
      <formula>1</formula>
    </cfRule>
  </conditionalFormatting>
  <conditionalFormatting sqref="HN84:HS84">
    <cfRule type="cellIs" dxfId="11678" priority="10073" operator="equal">
      <formula>0</formula>
    </cfRule>
    <cfRule type="cellIs" dxfId="11677" priority="10074" operator="equal">
      <formula>1</formula>
    </cfRule>
  </conditionalFormatting>
  <conditionalFormatting sqref="HN92:HS92">
    <cfRule type="cellIs" dxfId="11676" priority="10071" operator="equal">
      <formula>0</formula>
    </cfRule>
    <cfRule type="cellIs" dxfId="11675" priority="10072" operator="equal">
      <formula>1</formula>
    </cfRule>
  </conditionalFormatting>
  <conditionalFormatting sqref="HN94:HS94">
    <cfRule type="cellIs" dxfId="11674" priority="10067" operator="equal">
      <formula>0</formula>
    </cfRule>
    <cfRule type="cellIs" dxfId="11673" priority="10068" operator="equal">
      <formula>1</formula>
    </cfRule>
  </conditionalFormatting>
  <conditionalFormatting sqref="HN93:HS93">
    <cfRule type="cellIs" dxfId="11672" priority="10069" operator="equal">
      <formula>0</formula>
    </cfRule>
    <cfRule type="cellIs" dxfId="11671" priority="10070" operator="equal">
      <formula>1</formula>
    </cfRule>
  </conditionalFormatting>
  <conditionalFormatting sqref="HN95:HS95">
    <cfRule type="cellIs" dxfId="11670" priority="10065" operator="equal">
      <formula>0</formula>
    </cfRule>
    <cfRule type="cellIs" dxfId="11669" priority="10066" operator="equal">
      <formula>1</formula>
    </cfRule>
  </conditionalFormatting>
  <conditionalFormatting sqref="HN96:HS96">
    <cfRule type="cellIs" dxfId="11668" priority="10063" operator="equal">
      <formula>0</formula>
    </cfRule>
    <cfRule type="cellIs" dxfId="11667" priority="10064" operator="equal">
      <formula>1</formula>
    </cfRule>
  </conditionalFormatting>
  <conditionalFormatting sqref="HN97:HS97">
    <cfRule type="cellIs" dxfId="11666" priority="10061" operator="equal">
      <formula>0</formula>
    </cfRule>
    <cfRule type="cellIs" dxfId="11665" priority="10062" operator="equal">
      <formula>1</formula>
    </cfRule>
  </conditionalFormatting>
  <conditionalFormatting sqref="HN99:HS99">
    <cfRule type="cellIs" dxfId="11664" priority="10059" operator="equal">
      <formula>0</formula>
    </cfRule>
    <cfRule type="cellIs" dxfId="11663" priority="10060" operator="equal">
      <formula>1</formula>
    </cfRule>
  </conditionalFormatting>
  <conditionalFormatting sqref="HN100:HS100">
    <cfRule type="cellIs" dxfId="11662" priority="10057" operator="equal">
      <formula>0</formula>
    </cfRule>
    <cfRule type="cellIs" dxfId="11661" priority="10058" operator="equal">
      <formula>1</formula>
    </cfRule>
  </conditionalFormatting>
  <conditionalFormatting sqref="HN102:HS102">
    <cfRule type="cellIs" dxfId="11660" priority="10055" operator="equal">
      <formula>0</formula>
    </cfRule>
    <cfRule type="cellIs" dxfId="11659" priority="10056" operator="equal">
      <formula>1</formula>
    </cfRule>
  </conditionalFormatting>
  <conditionalFormatting sqref="HN460:HS464">
    <cfRule type="cellIs" dxfId="11658" priority="9899" operator="equal">
      <formula>0</formula>
    </cfRule>
    <cfRule type="cellIs" dxfId="11657" priority="9900" operator="equal">
      <formula>1</formula>
    </cfRule>
  </conditionalFormatting>
  <conditionalFormatting sqref="HN106:HS106">
    <cfRule type="cellIs" dxfId="11656" priority="10053" operator="equal">
      <formula>0</formula>
    </cfRule>
    <cfRule type="cellIs" dxfId="11655" priority="10054" operator="equal">
      <formula>1</formula>
    </cfRule>
  </conditionalFormatting>
  <conditionalFormatting sqref="HN108:HS108">
    <cfRule type="cellIs" dxfId="11654" priority="10051" operator="equal">
      <formula>0</formula>
    </cfRule>
    <cfRule type="cellIs" dxfId="11653" priority="10052" operator="equal">
      <formula>1</formula>
    </cfRule>
  </conditionalFormatting>
  <conditionalFormatting sqref="HN107:HS107">
    <cfRule type="cellIs" dxfId="11652" priority="10049" operator="equal">
      <formula>0</formula>
    </cfRule>
    <cfRule type="cellIs" dxfId="11651" priority="10050" operator="equal">
      <formula>1</formula>
    </cfRule>
  </conditionalFormatting>
  <conditionalFormatting sqref="HN113:HS113">
    <cfRule type="cellIs" dxfId="11650" priority="10047" operator="equal">
      <formula>0</formula>
    </cfRule>
    <cfRule type="cellIs" dxfId="11649" priority="10048" operator="equal">
      <formula>1</formula>
    </cfRule>
  </conditionalFormatting>
  <conditionalFormatting sqref="HN115:HS115">
    <cfRule type="cellIs" dxfId="11648" priority="10045" operator="equal">
      <formula>0</formula>
    </cfRule>
    <cfRule type="cellIs" dxfId="11647" priority="10046" operator="equal">
      <formula>1</formula>
    </cfRule>
  </conditionalFormatting>
  <conditionalFormatting sqref="HN118:HS118">
    <cfRule type="cellIs" dxfId="11646" priority="10043" operator="equal">
      <formula>0</formula>
    </cfRule>
    <cfRule type="cellIs" dxfId="11645" priority="10044" operator="equal">
      <formula>1</formula>
    </cfRule>
  </conditionalFormatting>
  <conditionalFormatting sqref="HN122:HS123">
    <cfRule type="cellIs" dxfId="11644" priority="10041" operator="equal">
      <formula>0</formula>
    </cfRule>
    <cfRule type="cellIs" dxfId="11643" priority="10042" operator="equal">
      <formula>1</formula>
    </cfRule>
  </conditionalFormatting>
  <conditionalFormatting sqref="HN127:HS127">
    <cfRule type="cellIs" dxfId="11642" priority="10039" operator="equal">
      <formula>0</formula>
    </cfRule>
    <cfRule type="cellIs" dxfId="11641" priority="10040" operator="equal">
      <formula>1</formula>
    </cfRule>
  </conditionalFormatting>
  <conditionalFormatting sqref="HN134:HS134">
    <cfRule type="cellIs" dxfId="11640" priority="10037" operator="equal">
      <formula>0</formula>
    </cfRule>
    <cfRule type="cellIs" dxfId="11639" priority="10038" operator="equal">
      <formula>1</formula>
    </cfRule>
  </conditionalFormatting>
  <conditionalFormatting sqref="HN137:HS137">
    <cfRule type="cellIs" dxfId="11638" priority="10035" operator="equal">
      <formula>0</formula>
    </cfRule>
    <cfRule type="cellIs" dxfId="11637" priority="10036" operator="equal">
      <formula>1</formula>
    </cfRule>
  </conditionalFormatting>
  <conditionalFormatting sqref="HN138:HS138">
    <cfRule type="cellIs" dxfId="11636" priority="10033" operator="equal">
      <formula>0</formula>
    </cfRule>
    <cfRule type="cellIs" dxfId="11635" priority="10034" operator="equal">
      <formula>1</formula>
    </cfRule>
  </conditionalFormatting>
  <conditionalFormatting sqref="HN136:HS136">
    <cfRule type="cellIs" dxfId="11634" priority="10031" operator="equal">
      <formula>0</formula>
    </cfRule>
    <cfRule type="cellIs" dxfId="11633" priority="10032" operator="equal">
      <formula>1</formula>
    </cfRule>
  </conditionalFormatting>
  <conditionalFormatting sqref="HN143:HS143">
    <cfRule type="cellIs" dxfId="11632" priority="10029" operator="equal">
      <formula>0</formula>
    </cfRule>
    <cfRule type="cellIs" dxfId="11631" priority="10030" operator="equal">
      <formula>1</formula>
    </cfRule>
  </conditionalFormatting>
  <conditionalFormatting sqref="HN146:HS146">
    <cfRule type="cellIs" dxfId="11630" priority="10027" operator="equal">
      <formula>0</formula>
    </cfRule>
    <cfRule type="cellIs" dxfId="11629" priority="10028" operator="equal">
      <formula>1</formula>
    </cfRule>
  </conditionalFormatting>
  <conditionalFormatting sqref="HN151:HS153">
    <cfRule type="cellIs" dxfId="11628" priority="10025" operator="equal">
      <formula>0</formula>
    </cfRule>
    <cfRule type="cellIs" dxfId="11627" priority="10026" operator="equal">
      <formula>1</formula>
    </cfRule>
  </conditionalFormatting>
  <conditionalFormatting sqref="HN156:HS156">
    <cfRule type="cellIs" dxfId="11626" priority="10023" operator="equal">
      <formula>0</formula>
    </cfRule>
    <cfRule type="cellIs" dxfId="11625" priority="10024" operator="equal">
      <formula>1</formula>
    </cfRule>
  </conditionalFormatting>
  <conditionalFormatting sqref="HN158:HS158">
    <cfRule type="cellIs" dxfId="11624" priority="10021" operator="equal">
      <formula>0</formula>
    </cfRule>
    <cfRule type="cellIs" dxfId="11623" priority="10022" operator="equal">
      <formula>1</formula>
    </cfRule>
  </conditionalFormatting>
  <conditionalFormatting sqref="HN171:HS171">
    <cfRule type="cellIs" dxfId="11622" priority="10019" operator="equal">
      <formula>0</formula>
    </cfRule>
    <cfRule type="cellIs" dxfId="11621" priority="10020" operator="equal">
      <formula>1</formula>
    </cfRule>
  </conditionalFormatting>
  <conditionalFormatting sqref="HN175:HS175">
    <cfRule type="cellIs" dxfId="11620" priority="10017" operator="equal">
      <formula>0</formula>
    </cfRule>
    <cfRule type="cellIs" dxfId="11619" priority="10018" operator="equal">
      <formula>1</formula>
    </cfRule>
  </conditionalFormatting>
  <conditionalFormatting sqref="HN176:HS176">
    <cfRule type="cellIs" dxfId="11618" priority="10015" operator="equal">
      <formula>0</formula>
    </cfRule>
    <cfRule type="cellIs" dxfId="11617" priority="10016" operator="equal">
      <formula>1</formula>
    </cfRule>
  </conditionalFormatting>
  <conditionalFormatting sqref="HN177:HS178">
    <cfRule type="cellIs" dxfId="11616" priority="10013" operator="equal">
      <formula>0</formula>
    </cfRule>
    <cfRule type="cellIs" dxfId="11615" priority="10014" operator="equal">
      <formula>1</formula>
    </cfRule>
  </conditionalFormatting>
  <conditionalFormatting sqref="HN180:HS180">
    <cfRule type="cellIs" dxfId="11614" priority="10011" operator="equal">
      <formula>0</formula>
    </cfRule>
    <cfRule type="cellIs" dxfId="11613" priority="10012" operator="equal">
      <formula>1</formula>
    </cfRule>
  </conditionalFormatting>
  <conditionalFormatting sqref="HN185:HS185">
    <cfRule type="cellIs" dxfId="11612" priority="10009" operator="equal">
      <formula>0</formula>
    </cfRule>
    <cfRule type="cellIs" dxfId="11611" priority="10010" operator="equal">
      <formula>1</formula>
    </cfRule>
  </conditionalFormatting>
  <conditionalFormatting sqref="HN186:HS186">
    <cfRule type="cellIs" dxfId="11610" priority="10007" operator="equal">
      <formula>0</formula>
    </cfRule>
    <cfRule type="cellIs" dxfId="11609" priority="10008" operator="equal">
      <formula>1</formula>
    </cfRule>
  </conditionalFormatting>
  <conditionalFormatting sqref="HN189:HS189">
    <cfRule type="cellIs" dxfId="11608" priority="10005" operator="equal">
      <formula>0</formula>
    </cfRule>
    <cfRule type="cellIs" dxfId="11607" priority="10006" operator="equal">
      <formula>1</formula>
    </cfRule>
  </conditionalFormatting>
  <conditionalFormatting sqref="HN199:HS201">
    <cfRule type="cellIs" dxfId="11606" priority="10003" operator="equal">
      <formula>0</formula>
    </cfRule>
    <cfRule type="cellIs" dxfId="11605" priority="10004" operator="equal">
      <formula>1</formula>
    </cfRule>
  </conditionalFormatting>
  <conditionalFormatting sqref="HN207:HS207">
    <cfRule type="cellIs" dxfId="11604" priority="10001" operator="equal">
      <formula>0</formula>
    </cfRule>
    <cfRule type="cellIs" dxfId="11603" priority="10002" operator="equal">
      <formula>1</formula>
    </cfRule>
  </conditionalFormatting>
  <conditionalFormatting sqref="HN212:HS213">
    <cfRule type="cellIs" dxfId="11602" priority="9999" operator="equal">
      <formula>0</formula>
    </cfRule>
    <cfRule type="cellIs" dxfId="11601" priority="10000" operator="equal">
      <formula>1</formula>
    </cfRule>
  </conditionalFormatting>
  <conditionalFormatting sqref="HN220:HS221">
    <cfRule type="cellIs" dxfId="11600" priority="9997" operator="equal">
      <formula>0</formula>
    </cfRule>
    <cfRule type="cellIs" dxfId="11599" priority="9998" operator="equal">
      <formula>1</formula>
    </cfRule>
  </conditionalFormatting>
  <conditionalFormatting sqref="HN223:HS223">
    <cfRule type="cellIs" dxfId="11598" priority="9995" operator="equal">
      <formula>0</formula>
    </cfRule>
    <cfRule type="cellIs" dxfId="11597" priority="9996" operator="equal">
      <formula>1</formula>
    </cfRule>
  </conditionalFormatting>
  <conditionalFormatting sqref="HN235:HS235">
    <cfRule type="cellIs" dxfId="11596" priority="9993" operator="equal">
      <formula>0</formula>
    </cfRule>
    <cfRule type="cellIs" dxfId="11595" priority="9994" operator="equal">
      <formula>1</formula>
    </cfRule>
  </conditionalFormatting>
  <conditionalFormatting sqref="HN237:HS237">
    <cfRule type="cellIs" dxfId="11594" priority="9991" operator="equal">
      <formula>0</formula>
    </cfRule>
    <cfRule type="cellIs" dxfId="11593" priority="9992" operator="equal">
      <formula>1</formula>
    </cfRule>
  </conditionalFormatting>
  <conditionalFormatting sqref="HN239:HS239">
    <cfRule type="cellIs" dxfId="11592" priority="9989" operator="equal">
      <formula>0</formula>
    </cfRule>
    <cfRule type="cellIs" dxfId="11591" priority="9990" operator="equal">
      <formula>1</formula>
    </cfRule>
  </conditionalFormatting>
  <conditionalFormatting sqref="HN241:HS242">
    <cfRule type="cellIs" dxfId="11590" priority="9987" operator="equal">
      <formula>0</formula>
    </cfRule>
    <cfRule type="cellIs" dxfId="11589" priority="9988" operator="equal">
      <formula>1</formula>
    </cfRule>
  </conditionalFormatting>
  <conditionalFormatting sqref="HN250:HS250">
    <cfRule type="cellIs" dxfId="11588" priority="9985" operator="equal">
      <formula>0</formula>
    </cfRule>
    <cfRule type="cellIs" dxfId="11587" priority="9986" operator="equal">
      <formula>1</formula>
    </cfRule>
  </conditionalFormatting>
  <conditionalFormatting sqref="HN251:HS251">
    <cfRule type="cellIs" dxfId="11586" priority="9983" operator="equal">
      <formula>0</formula>
    </cfRule>
    <cfRule type="cellIs" dxfId="11585" priority="9984" operator="equal">
      <formula>1</formula>
    </cfRule>
  </conditionalFormatting>
  <conditionalFormatting sqref="HN259:HS260">
    <cfRule type="cellIs" dxfId="11584" priority="9981" operator="equal">
      <formula>0</formula>
    </cfRule>
    <cfRule type="cellIs" dxfId="11583" priority="9982" operator="equal">
      <formula>1</formula>
    </cfRule>
  </conditionalFormatting>
  <conditionalFormatting sqref="HN262:HS263">
    <cfRule type="cellIs" dxfId="11582" priority="9979" operator="equal">
      <formula>0</formula>
    </cfRule>
    <cfRule type="cellIs" dxfId="11581" priority="9980" operator="equal">
      <formula>1</formula>
    </cfRule>
  </conditionalFormatting>
  <conditionalFormatting sqref="HN266:HS266">
    <cfRule type="cellIs" dxfId="11580" priority="9977" operator="equal">
      <formula>0</formula>
    </cfRule>
    <cfRule type="cellIs" dxfId="11579" priority="9978" operator="equal">
      <formula>1</formula>
    </cfRule>
  </conditionalFormatting>
  <conditionalFormatting sqref="HN281:HS282">
    <cfRule type="cellIs" dxfId="11578" priority="9975" operator="equal">
      <formula>0</formula>
    </cfRule>
    <cfRule type="cellIs" dxfId="11577" priority="9976" operator="equal">
      <formula>1</formula>
    </cfRule>
  </conditionalFormatting>
  <conditionalFormatting sqref="HN287:HS287">
    <cfRule type="cellIs" dxfId="11576" priority="9973" operator="equal">
      <formula>0</formula>
    </cfRule>
    <cfRule type="cellIs" dxfId="11575" priority="9974" operator="equal">
      <formula>1</formula>
    </cfRule>
  </conditionalFormatting>
  <conditionalFormatting sqref="HN294:HS296">
    <cfRule type="cellIs" dxfId="11574" priority="9971" operator="equal">
      <formula>0</formula>
    </cfRule>
    <cfRule type="cellIs" dxfId="11573" priority="9972" operator="equal">
      <formula>1</formula>
    </cfRule>
  </conditionalFormatting>
  <conditionalFormatting sqref="HN299:HS299">
    <cfRule type="cellIs" dxfId="11572" priority="9969" operator="equal">
      <formula>0</formula>
    </cfRule>
    <cfRule type="cellIs" dxfId="11571" priority="9970" operator="equal">
      <formula>1</formula>
    </cfRule>
  </conditionalFormatting>
  <conditionalFormatting sqref="HN302:HS303">
    <cfRule type="cellIs" dxfId="11570" priority="9967" operator="equal">
      <formula>0</formula>
    </cfRule>
    <cfRule type="cellIs" dxfId="11569" priority="9968" operator="equal">
      <formula>1</formula>
    </cfRule>
  </conditionalFormatting>
  <conditionalFormatting sqref="HN309:HS309">
    <cfRule type="cellIs" dxfId="11568" priority="9965" operator="equal">
      <formula>0</formula>
    </cfRule>
    <cfRule type="cellIs" dxfId="11567" priority="9966" operator="equal">
      <formula>1</formula>
    </cfRule>
  </conditionalFormatting>
  <conditionalFormatting sqref="HN310:HS310">
    <cfRule type="cellIs" dxfId="11566" priority="9963" operator="equal">
      <formula>0</formula>
    </cfRule>
    <cfRule type="cellIs" dxfId="11565" priority="9964" operator="equal">
      <formula>1</formula>
    </cfRule>
  </conditionalFormatting>
  <conditionalFormatting sqref="HN312:HS312">
    <cfRule type="cellIs" dxfId="11564" priority="9961" operator="equal">
      <formula>0</formula>
    </cfRule>
    <cfRule type="cellIs" dxfId="11563" priority="9962" operator="equal">
      <formula>1</formula>
    </cfRule>
  </conditionalFormatting>
  <conditionalFormatting sqref="HN318:HS318">
    <cfRule type="cellIs" dxfId="11562" priority="9959" operator="equal">
      <formula>0</formula>
    </cfRule>
    <cfRule type="cellIs" dxfId="11561" priority="9960" operator="equal">
      <formula>1</formula>
    </cfRule>
  </conditionalFormatting>
  <conditionalFormatting sqref="HN331:HS332">
    <cfRule type="cellIs" dxfId="11560" priority="9957" operator="equal">
      <formula>0</formula>
    </cfRule>
    <cfRule type="cellIs" dxfId="11559" priority="9958" operator="equal">
      <formula>1</formula>
    </cfRule>
  </conditionalFormatting>
  <conditionalFormatting sqref="HN339:HS339">
    <cfRule type="cellIs" dxfId="11558" priority="9955" operator="equal">
      <formula>0</formula>
    </cfRule>
    <cfRule type="cellIs" dxfId="11557" priority="9956" operator="equal">
      <formula>1</formula>
    </cfRule>
  </conditionalFormatting>
  <conditionalFormatting sqref="HN343:HS345">
    <cfRule type="cellIs" dxfId="11556" priority="9953" operator="equal">
      <formula>0</formula>
    </cfRule>
    <cfRule type="cellIs" dxfId="11555" priority="9954" operator="equal">
      <formula>1</formula>
    </cfRule>
  </conditionalFormatting>
  <conditionalFormatting sqref="HN357:HS357">
    <cfRule type="cellIs" dxfId="11554" priority="9951" operator="equal">
      <formula>0</formula>
    </cfRule>
    <cfRule type="cellIs" dxfId="11553" priority="9952" operator="equal">
      <formula>1</formula>
    </cfRule>
  </conditionalFormatting>
  <conditionalFormatting sqref="HN360:HS360">
    <cfRule type="cellIs" dxfId="11552" priority="9949" operator="equal">
      <formula>0</formula>
    </cfRule>
    <cfRule type="cellIs" dxfId="11551" priority="9950" operator="equal">
      <formula>1</formula>
    </cfRule>
  </conditionalFormatting>
  <conditionalFormatting sqref="HN361:HS361">
    <cfRule type="cellIs" dxfId="11550" priority="9947" operator="equal">
      <formula>0</formula>
    </cfRule>
    <cfRule type="cellIs" dxfId="11549" priority="9948" operator="equal">
      <formula>1</formula>
    </cfRule>
  </conditionalFormatting>
  <conditionalFormatting sqref="HN369:HS369">
    <cfRule type="cellIs" dxfId="11548" priority="9945" operator="equal">
      <formula>0</formula>
    </cfRule>
    <cfRule type="cellIs" dxfId="11547" priority="9946" operator="equal">
      <formula>1</formula>
    </cfRule>
  </conditionalFormatting>
  <conditionalFormatting sqref="HN371:HS371">
    <cfRule type="cellIs" dxfId="11546" priority="9943" operator="equal">
      <formula>0</formula>
    </cfRule>
    <cfRule type="cellIs" dxfId="11545" priority="9944" operator="equal">
      <formula>1</formula>
    </cfRule>
  </conditionalFormatting>
  <conditionalFormatting sqref="HN373:HS373">
    <cfRule type="cellIs" dxfId="11544" priority="9941" operator="equal">
      <formula>0</formula>
    </cfRule>
    <cfRule type="cellIs" dxfId="11543" priority="9942" operator="equal">
      <formula>1</formula>
    </cfRule>
  </conditionalFormatting>
  <conditionalFormatting sqref="HN377:HS377">
    <cfRule type="cellIs" dxfId="11542" priority="9939" operator="equal">
      <formula>0</formula>
    </cfRule>
    <cfRule type="cellIs" dxfId="11541" priority="9940" operator="equal">
      <formula>1</formula>
    </cfRule>
  </conditionalFormatting>
  <conditionalFormatting sqref="HN379:HS379">
    <cfRule type="cellIs" dxfId="11540" priority="9937" operator="equal">
      <formula>0</formula>
    </cfRule>
    <cfRule type="cellIs" dxfId="11539" priority="9938" operator="equal">
      <formula>1</formula>
    </cfRule>
  </conditionalFormatting>
  <conditionalFormatting sqref="HN380:HS380">
    <cfRule type="cellIs" dxfId="11538" priority="9935" operator="equal">
      <formula>0</formula>
    </cfRule>
    <cfRule type="cellIs" dxfId="11537" priority="9936" operator="equal">
      <formula>1</formula>
    </cfRule>
  </conditionalFormatting>
  <conditionalFormatting sqref="HN381:HS381">
    <cfRule type="cellIs" dxfId="11536" priority="9933" operator="equal">
      <formula>0</formula>
    </cfRule>
    <cfRule type="cellIs" dxfId="11535" priority="9934" operator="equal">
      <formula>1</formula>
    </cfRule>
  </conditionalFormatting>
  <conditionalFormatting sqref="HN375:HS376">
    <cfRule type="cellIs" dxfId="11534" priority="9931" operator="equal">
      <formula>0</formula>
    </cfRule>
    <cfRule type="cellIs" dxfId="11533" priority="9932" operator="equal">
      <formula>1</formula>
    </cfRule>
  </conditionalFormatting>
  <conditionalFormatting sqref="HN378:HS378">
    <cfRule type="cellIs" dxfId="11532" priority="9929" operator="equal">
      <formula>0</formula>
    </cfRule>
    <cfRule type="cellIs" dxfId="11531" priority="9930" operator="equal">
      <formula>1</formula>
    </cfRule>
  </conditionalFormatting>
  <conditionalFormatting sqref="HN385:HS385">
    <cfRule type="cellIs" dxfId="11530" priority="9927" operator="equal">
      <formula>0</formula>
    </cfRule>
    <cfRule type="cellIs" dxfId="11529" priority="9928" operator="equal">
      <formula>1</formula>
    </cfRule>
  </conditionalFormatting>
  <conditionalFormatting sqref="HN387:HS387">
    <cfRule type="cellIs" dxfId="11528" priority="9925" operator="equal">
      <formula>0</formula>
    </cfRule>
    <cfRule type="cellIs" dxfId="11527" priority="9926" operator="equal">
      <formula>1</formula>
    </cfRule>
  </conditionalFormatting>
  <conditionalFormatting sqref="HN392:HS392">
    <cfRule type="cellIs" dxfId="11526" priority="9923" operator="equal">
      <formula>0</formula>
    </cfRule>
    <cfRule type="cellIs" dxfId="11525" priority="9924" operator="equal">
      <formula>1</formula>
    </cfRule>
  </conditionalFormatting>
  <conditionalFormatting sqref="HN399:HS399">
    <cfRule type="cellIs" dxfId="11524" priority="9921" operator="equal">
      <formula>0</formula>
    </cfRule>
    <cfRule type="cellIs" dxfId="11523" priority="9922" operator="equal">
      <formula>1</formula>
    </cfRule>
  </conditionalFormatting>
  <conditionalFormatting sqref="HN401:HS401">
    <cfRule type="cellIs" dxfId="11522" priority="9919" operator="equal">
      <formula>0</formula>
    </cfRule>
    <cfRule type="cellIs" dxfId="11521" priority="9920" operator="equal">
      <formula>1</formula>
    </cfRule>
  </conditionalFormatting>
  <conditionalFormatting sqref="HN404:HS404">
    <cfRule type="cellIs" dxfId="11520" priority="9917" operator="equal">
      <formula>0</formula>
    </cfRule>
    <cfRule type="cellIs" dxfId="11519" priority="9918" operator="equal">
      <formula>1</formula>
    </cfRule>
  </conditionalFormatting>
  <conditionalFormatting sqref="HN406:HS406">
    <cfRule type="cellIs" dxfId="11518" priority="9915" operator="equal">
      <formula>0</formula>
    </cfRule>
    <cfRule type="cellIs" dxfId="11517" priority="9916" operator="equal">
      <formula>1</formula>
    </cfRule>
  </conditionalFormatting>
  <conditionalFormatting sqref="HN407:HS409">
    <cfRule type="cellIs" dxfId="11516" priority="9913" operator="equal">
      <formula>0</formula>
    </cfRule>
    <cfRule type="cellIs" dxfId="11515" priority="9914" operator="equal">
      <formula>1</formula>
    </cfRule>
  </conditionalFormatting>
  <conditionalFormatting sqref="HN411:HS418">
    <cfRule type="cellIs" dxfId="11514" priority="9911" operator="equal">
      <formula>0</formula>
    </cfRule>
    <cfRule type="cellIs" dxfId="11513" priority="9912" operator="equal">
      <formula>1</formula>
    </cfRule>
  </conditionalFormatting>
  <conditionalFormatting sqref="HN421:HS421">
    <cfRule type="cellIs" dxfId="11512" priority="9909" operator="equal">
      <formula>0</formula>
    </cfRule>
    <cfRule type="cellIs" dxfId="11511" priority="9910" operator="equal">
      <formula>1</formula>
    </cfRule>
  </conditionalFormatting>
  <conditionalFormatting sqref="HN423:HS428">
    <cfRule type="cellIs" dxfId="11510" priority="9907" operator="equal">
      <formula>0</formula>
    </cfRule>
    <cfRule type="cellIs" dxfId="11509" priority="9908" operator="equal">
      <formula>1</formula>
    </cfRule>
  </conditionalFormatting>
  <conditionalFormatting sqref="HN430:HS437">
    <cfRule type="cellIs" dxfId="11508" priority="9905" operator="equal">
      <formula>0</formula>
    </cfRule>
    <cfRule type="cellIs" dxfId="11507" priority="9906" operator="equal">
      <formula>1</formula>
    </cfRule>
  </conditionalFormatting>
  <conditionalFormatting sqref="HN439:HS449">
    <cfRule type="cellIs" dxfId="11506" priority="9903" operator="equal">
      <formula>0</formula>
    </cfRule>
    <cfRule type="cellIs" dxfId="11505" priority="9904" operator="equal">
      <formula>1</formula>
    </cfRule>
  </conditionalFormatting>
  <conditionalFormatting sqref="HN451:HS458">
    <cfRule type="cellIs" dxfId="11504" priority="9901" operator="equal">
      <formula>0</formula>
    </cfRule>
    <cfRule type="cellIs" dxfId="11503" priority="9902" operator="equal">
      <formula>1</formula>
    </cfRule>
  </conditionalFormatting>
  <conditionalFormatting sqref="HN466:HS467">
    <cfRule type="cellIs" dxfId="11502" priority="9897" operator="equal">
      <formula>0</formula>
    </cfRule>
    <cfRule type="cellIs" dxfId="11501" priority="9898" operator="equal">
      <formula>1</formula>
    </cfRule>
  </conditionalFormatting>
  <conditionalFormatting sqref="GW470:HB470">
    <cfRule type="cellIs" dxfId="11500" priority="10347" operator="equal">
      <formula>0</formula>
    </cfRule>
    <cfRule type="cellIs" dxfId="11499" priority="10348" operator="equal">
      <formula>1</formula>
    </cfRule>
  </conditionalFormatting>
  <conditionalFormatting sqref="GW476:HB482">
    <cfRule type="cellIs" dxfId="11498" priority="10343" operator="equal">
      <formula>0</formula>
    </cfRule>
    <cfRule type="cellIs" dxfId="11497" priority="10344" operator="equal">
      <formula>1</formula>
    </cfRule>
  </conditionalFormatting>
  <conditionalFormatting sqref="GW484:HB489">
    <cfRule type="cellIs" dxfId="11496" priority="10341" operator="equal">
      <formula>0</formula>
    </cfRule>
    <cfRule type="cellIs" dxfId="11495" priority="10342" operator="equal">
      <formula>1</formula>
    </cfRule>
  </conditionalFormatting>
  <conditionalFormatting sqref="GW491:HB492">
    <cfRule type="cellIs" dxfId="11494" priority="10339" operator="equal">
      <formula>0</formula>
    </cfRule>
    <cfRule type="cellIs" dxfId="11493" priority="10340" operator="equal">
      <formula>1</formula>
    </cfRule>
  </conditionalFormatting>
  <conditionalFormatting sqref="GW494:HB496">
    <cfRule type="cellIs" dxfId="11492" priority="10337" operator="equal">
      <formula>0</formula>
    </cfRule>
    <cfRule type="cellIs" dxfId="11491" priority="10338" operator="equal">
      <formula>1</formula>
    </cfRule>
  </conditionalFormatting>
  <conditionalFormatting sqref="GW498:HB498">
    <cfRule type="cellIs" dxfId="11490" priority="10335" operator="equal">
      <formula>0</formula>
    </cfRule>
    <cfRule type="cellIs" dxfId="11489" priority="10336" operator="equal">
      <formula>1</formula>
    </cfRule>
  </conditionalFormatting>
  <conditionalFormatting sqref="GW499:HB499">
    <cfRule type="cellIs" dxfId="11488" priority="10333" operator="equal">
      <formula>0</formula>
    </cfRule>
    <cfRule type="cellIs" dxfId="11487" priority="10334" operator="equal">
      <formula>1</formula>
    </cfRule>
  </conditionalFormatting>
  <conditionalFormatting sqref="GW502:HB504">
    <cfRule type="cellIs" dxfId="11486" priority="10331" operator="equal">
      <formula>0</formula>
    </cfRule>
    <cfRule type="cellIs" dxfId="11485" priority="10332" operator="equal">
      <formula>1</formula>
    </cfRule>
  </conditionalFormatting>
  <conditionalFormatting sqref="GW507:HB510">
    <cfRule type="cellIs" dxfId="11484" priority="10329" operator="equal">
      <formula>0</formula>
    </cfRule>
    <cfRule type="cellIs" dxfId="11483" priority="10330" operator="equal">
      <formula>1</formula>
    </cfRule>
  </conditionalFormatting>
  <conditionalFormatting sqref="GW512:HB512">
    <cfRule type="cellIs" dxfId="11482" priority="10327" operator="equal">
      <formula>0</formula>
    </cfRule>
    <cfRule type="cellIs" dxfId="11481" priority="10328" operator="equal">
      <formula>1</formula>
    </cfRule>
  </conditionalFormatting>
  <conditionalFormatting sqref="GW514:HB518">
    <cfRule type="cellIs" dxfId="11480" priority="10325" operator="equal">
      <formula>0</formula>
    </cfRule>
    <cfRule type="cellIs" dxfId="11479" priority="10326" operator="equal">
      <formula>1</formula>
    </cfRule>
  </conditionalFormatting>
  <conditionalFormatting sqref="GW520:HB520">
    <cfRule type="cellIs" dxfId="11478" priority="10323" operator="equal">
      <formula>0</formula>
    </cfRule>
    <cfRule type="cellIs" dxfId="11477" priority="10324" operator="equal">
      <formula>1</formula>
    </cfRule>
  </conditionalFormatting>
  <conditionalFormatting sqref="GW522:HB524">
    <cfRule type="cellIs" dxfId="11476" priority="10321" operator="equal">
      <formula>0</formula>
    </cfRule>
    <cfRule type="cellIs" dxfId="11475" priority="10322" operator="equal">
      <formula>1</formula>
    </cfRule>
  </conditionalFormatting>
  <conditionalFormatting sqref="GW526:HB526">
    <cfRule type="cellIs" dxfId="11474" priority="10319" operator="equal">
      <formula>0</formula>
    </cfRule>
    <cfRule type="cellIs" dxfId="11473" priority="10320" operator="equal">
      <formula>1</formula>
    </cfRule>
  </conditionalFormatting>
  <conditionalFormatting sqref="GW528:HB535">
    <cfRule type="cellIs" dxfId="11472" priority="10317" operator="equal">
      <formula>0</formula>
    </cfRule>
    <cfRule type="cellIs" dxfId="11471" priority="10318" operator="equal">
      <formula>1</formula>
    </cfRule>
  </conditionalFormatting>
  <conditionalFormatting sqref="GW43:HB43">
    <cfRule type="cellIs" dxfId="11470" priority="10315" operator="equal">
      <formula>0</formula>
    </cfRule>
    <cfRule type="cellIs" dxfId="11469" priority="10316" operator="equal">
      <formula>1</formula>
    </cfRule>
  </conditionalFormatting>
  <conditionalFormatting sqref="GW267:HB267">
    <cfRule type="cellIs" dxfId="11468" priority="10313" operator="equal">
      <formula>0</formula>
    </cfRule>
    <cfRule type="cellIs" dxfId="11467" priority="10314" operator="equal">
      <formula>1</formula>
    </cfRule>
  </conditionalFormatting>
  <conditionalFormatting sqref="GW374:HB374">
    <cfRule type="cellIs" dxfId="11466" priority="10311" operator="equal">
      <formula>0</formula>
    </cfRule>
    <cfRule type="cellIs" dxfId="11465" priority="10312" operator="equal">
      <formula>1</formula>
    </cfRule>
  </conditionalFormatting>
  <conditionalFormatting sqref="GW362:HB362">
    <cfRule type="cellIs" dxfId="11464" priority="10309" operator="equal">
      <formula>0</formula>
    </cfRule>
    <cfRule type="cellIs" dxfId="11463" priority="10310" operator="equal">
      <formula>1</formula>
    </cfRule>
  </conditionalFormatting>
  <conditionalFormatting sqref="GW319:HB319">
    <cfRule type="cellIs" dxfId="11462" priority="10307" operator="equal">
      <formula>0</formula>
    </cfRule>
    <cfRule type="cellIs" dxfId="11461" priority="10308" operator="equal">
      <formula>1</formula>
    </cfRule>
  </conditionalFormatting>
  <conditionalFormatting sqref="GW313:HB313">
    <cfRule type="cellIs" dxfId="11460" priority="10305" operator="equal">
      <formula>0</formula>
    </cfRule>
    <cfRule type="cellIs" dxfId="11459" priority="10306" operator="equal">
      <formula>1</formula>
    </cfRule>
  </conditionalFormatting>
  <conditionalFormatting sqref="GW300:HB300">
    <cfRule type="cellIs" dxfId="11458" priority="10303" operator="equal">
      <formula>0</formula>
    </cfRule>
    <cfRule type="cellIs" dxfId="11457" priority="10304" operator="equal">
      <formula>1</formula>
    </cfRule>
  </conditionalFormatting>
  <conditionalFormatting sqref="GW297:HB297">
    <cfRule type="cellIs" dxfId="11456" priority="10301" operator="equal">
      <formula>0</formula>
    </cfRule>
    <cfRule type="cellIs" dxfId="11455" priority="10302" operator="equal">
      <formula>1</formula>
    </cfRule>
  </conditionalFormatting>
  <conditionalFormatting sqref="GW243:HB243">
    <cfRule type="cellIs" dxfId="11454" priority="10299" operator="equal">
      <formula>0</formula>
    </cfRule>
    <cfRule type="cellIs" dxfId="11453" priority="10300" operator="equal">
      <formula>1</formula>
    </cfRule>
  </conditionalFormatting>
  <conditionalFormatting sqref="GW110:HB110">
    <cfRule type="cellIs" dxfId="11452" priority="10297" operator="equal">
      <formula>0</formula>
    </cfRule>
    <cfRule type="cellIs" dxfId="11451" priority="10298" operator="equal">
      <formula>1</formula>
    </cfRule>
  </conditionalFormatting>
  <conditionalFormatting sqref="GW52:HB52">
    <cfRule type="cellIs" dxfId="11450" priority="10295" operator="equal">
      <formula>0</formula>
    </cfRule>
    <cfRule type="cellIs" dxfId="11449" priority="10296" operator="equal">
      <formula>1</formula>
    </cfRule>
  </conditionalFormatting>
  <conditionalFormatting sqref="GW53:HB53">
    <cfRule type="cellIs" dxfId="11448" priority="10293" operator="equal">
      <formula>0</formula>
    </cfRule>
    <cfRule type="cellIs" dxfId="11447" priority="10294" operator="equal">
      <formula>1</formula>
    </cfRule>
  </conditionalFormatting>
  <conditionalFormatting sqref="GW38:HB38">
    <cfRule type="cellIs" dxfId="11446" priority="10291" operator="equal">
      <formula>0</formula>
    </cfRule>
    <cfRule type="cellIs" dxfId="11445" priority="10292" operator="equal">
      <formula>1</formula>
    </cfRule>
  </conditionalFormatting>
  <conditionalFormatting sqref="GW505:HB505">
    <cfRule type="cellIs" dxfId="11444" priority="10289" operator="equal">
      <formula>0</formula>
    </cfRule>
    <cfRule type="cellIs" dxfId="11443" priority="10290" operator="equal">
      <formula>1</formula>
    </cfRule>
  </conditionalFormatting>
  <conditionalFormatting sqref="HN54:HS54 HN348:HS350 HN356:HS356 HN366:HS367 HN372:HS372 HN370:HS370 HN64:HS65 HN70:HS70 HN75:HS75 HN78:HS78 HN87:HS87 HN109:HS109 HN124:HS124 HN132:HS132 HN135:HS135 HN147:HS147 HN352:HS353 HN358:HS358 HN393:HS398 HN400:HS400 HN402:HS403 HN536:HS539 HN12:HS13 HN405:HS405 HN410:HS410 HN419:HS420 HN422:HS422 HN429:HS429 HN438:HS438 HN450:HS450 HN459:HS459 HN465:HS465 HN468:HS469 HN471:HS471 HN475:HS475 HN483:HS483 HN490:HS490 HN493:HS493 HN497:HS497 HN500:HS501 HN506:HS506 HN511:HS511 HN513:HS513 HN519:HS519 HN521:HS521 HN525:HS525 HN527:HS527">
    <cfRule type="cellIs" dxfId="11442" priority="10287" operator="equal">
      <formula>0</formula>
    </cfRule>
    <cfRule type="cellIs" dxfId="11441" priority="10288" operator="equal">
      <formula>1</formula>
    </cfRule>
  </conditionalFormatting>
  <conditionalFormatting sqref="HU553">
    <cfRule type="cellIs" dxfId="11440" priority="10283" operator="equal">
      <formula>0</formula>
    </cfRule>
    <cfRule type="cellIs" dxfId="11439" priority="10284" operator="equal">
      <formula>1</formula>
    </cfRule>
  </conditionalFormatting>
  <conditionalFormatting sqref="HS553">
    <cfRule type="cellIs" dxfId="11438" priority="10281" operator="equal">
      <formula>0</formula>
    </cfRule>
    <cfRule type="cellIs" dxfId="11437" priority="10282" operator="equal">
      <formula>1</formula>
    </cfRule>
  </conditionalFormatting>
  <conditionalFormatting sqref="HQ553">
    <cfRule type="cellIs" dxfId="11436" priority="10279" operator="equal">
      <formula>0</formula>
    </cfRule>
    <cfRule type="cellIs" dxfId="11435" priority="10280" operator="equal">
      <formula>1</formula>
    </cfRule>
  </conditionalFormatting>
  <conditionalFormatting sqref="HN16:HS16">
    <cfRule type="cellIs" dxfId="11434" priority="10275" operator="equal">
      <formula>0</formula>
    </cfRule>
    <cfRule type="cellIs" dxfId="11433" priority="10276" operator="equal">
      <formula>1</formula>
    </cfRule>
  </conditionalFormatting>
  <conditionalFormatting sqref="HO553">
    <cfRule type="cellIs" dxfId="11432" priority="10277" operator="equal">
      <formula>0</formula>
    </cfRule>
    <cfRule type="cellIs" dxfId="11431" priority="10278" operator="equal">
      <formula>1</formula>
    </cfRule>
  </conditionalFormatting>
  <conditionalFormatting sqref="HN20:HS20 HN22:HS28">
    <cfRule type="cellIs" dxfId="11430" priority="10273" operator="equal">
      <formula>0</formula>
    </cfRule>
    <cfRule type="cellIs" dxfId="11429" priority="10274" operator="equal">
      <formula>1</formula>
    </cfRule>
  </conditionalFormatting>
  <conditionalFormatting sqref="HN34:HS34 HN37:HS37 HN39:HS40">
    <cfRule type="cellIs" dxfId="11428" priority="10271" operator="equal">
      <formula>0</formula>
    </cfRule>
    <cfRule type="cellIs" dxfId="11427" priority="10272" operator="equal">
      <formula>1</formula>
    </cfRule>
  </conditionalFormatting>
  <conditionalFormatting sqref="HN44:HS48 HN50:HS50">
    <cfRule type="cellIs" dxfId="11426" priority="10269" operator="equal">
      <formula>0</formula>
    </cfRule>
    <cfRule type="cellIs" dxfId="11425" priority="10270" operator="equal">
      <formula>1</formula>
    </cfRule>
  </conditionalFormatting>
  <conditionalFormatting sqref="HN56:HS56">
    <cfRule type="cellIs" dxfId="11424" priority="10267" operator="equal">
      <formula>0</formula>
    </cfRule>
    <cfRule type="cellIs" dxfId="11423" priority="10268" operator="equal">
      <formula>1</formula>
    </cfRule>
  </conditionalFormatting>
  <conditionalFormatting sqref="HN58:HS58">
    <cfRule type="cellIs" dxfId="11422" priority="10265" operator="equal">
      <formula>0</formula>
    </cfRule>
    <cfRule type="cellIs" dxfId="11421" priority="10266" operator="equal">
      <formula>1</formula>
    </cfRule>
  </conditionalFormatting>
  <conditionalFormatting sqref="HN59:HS59">
    <cfRule type="cellIs" dxfId="11420" priority="10263" operator="equal">
      <formula>0</formula>
    </cfRule>
    <cfRule type="cellIs" dxfId="11419" priority="10264" operator="equal">
      <formula>1</formula>
    </cfRule>
  </conditionalFormatting>
  <conditionalFormatting sqref="HN154:HS155 HN159:HS161 HN157:HS157">
    <cfRule type="cellIs" dxfId="11418" priority="10261" operator="equal">
      <formula>0</formula>
    </cfRule>
    <cfRule type="cellIs" dxfId="11417" priority="10262" operator="equal">
      <formula>1</formula>
    </cfRule>
  </conditionalFormatting>
  <conditionalFormatting sqref="HN163:HS163">
    <cfRule type="cellIs" dxfId="11416" priority="10259" operator="equal">
      <formula>0</formula>
    </cfRule>
    <cfRule type="cellIs" dxfId="11415" priority="10260" operator="equal">
      <formula>1</formula>
    </cfRule>
  </conditionalFormatting>
  <conditionalFormatting sqref="HN164:HS169">
    <cfRule type="cellIs" dxfId="11414" priority="10257" operator="equal">
      <formula>0</formula>
    </cfRule>
    <cfRule type="cellIs" dxfId="11413" priority="10258" operator="equal">
      <formula>1</formula>
    </cfRule>
  </conditionalFormatting>
  <conditionalFormatting sqref="HN173:HS174">
    <cfRule type="cellIs" dxfId="11412" priority="10255" operator="equal">
      <formula>0</formula>
    </cfRule>
    <cfRule type="cellIs" dxfId="11411" priority="10256" operator="equal">
      <formula>1</formula>
    </cfRule>
  </conditionalFormatting>
  <conditionalFormatting sqref="HN181:HS184">
    <cfRule type="cellIs" dxfId="11410" priority="10253" operator="equal">
      <formula>0</formula>
    </cfRule>
    <cfRule type="cellIs" dxfId="11409" priority="10254" operator="equal">
      <formula>1</formula>
    </cfRule>
  </conditionalFormatting>
  <conditionalFormatting sqref="HN187:HS188">
    <cfRule type="cellIs" dxfId="11408" priority="10251" operator="equal">
      <formula>0</formula>
    </cfRule>
    <cfRule type="cellIs" dxfId="11407" priority="10252" operator="equal">
      <formula>1</formula>
    </cfRule>
  </conditionalFormatting>
  <conditionalFormatting sqref="HN190:HS193">
    <cfRule type="cellIs" dxfId="11406" priority="10249" operator="equal">
      <formula>0</formula>
    </cfRule>
    <cfRule type="cellIs" dxfId="11405" priority="10250" operator="equal">
      <formula>1</formula>
    </cfRule>
  </conditionalFormatting>
  <conditionalFormatting sqref="HN195:HS195">
    <cfRule type="cellIs" dxfId="11404" priority="10247" operator="equal">
      <formula>0</formula>
    </cfRule>
    <cfRule type="cellIs" dxfId="11403" priority="10248" operator="equal">
      <formula>1</formula>
    </cfRule>
  </conditionalFormatting>
  <conditionalFormatting sqref="HN197:HS197">
    <cfRule type="cellIs" dxfId="11402" priority="10245" operator="equal">
      <formula>0</formula>
    </cfRule>
    <cfRule type="cellIs" dxfId="11401" priority="10246" operator="equal">
      <formula>1</formula>
    </cfRule>
  </conditionalFormatting>
  <conditionalFormatting sqref="HN202:HS205">
    <cfRule type="cellIs" dxfId="11400" priority="10243" operator="equal">
      <formula>0</formula>
    </cfRule>
    <cfRule type="cellIs" dxfId="11399" priority="10244" operator="equal">
      <formula>1</formula>
    </cfRule>
  </conditionalFormatting>
  <conditionalFormatting sqref="HN208:HS211">
    <cfRule type="cellIs" dxfId="11398" priority="10241" operator="equal">
      <formula>0</formula>
    </cfRule>
    <cfRule type="cellIs" dxfId="11397" priority="10242" operator="equal">
      <formula>1</formula>
    </cfRule>
  </conditionalFormatting>
  <conditionalFormatting sqref="HN216:HS219 HN222:HS222 HN226:HS234 HN224:HS224 HN236:HS236">
    <cfRule type="cellIs" dxfId="11396" priority="10239" operator="equal">
      <formula>0</formula>
    </cfRule>
    <cfRule type="cellIs" dxfId="11395" priority="10240" operator="equal">
      <formula>1</formula>
    </cfRule>
  </conditionalFormatting>
  <conditionalFormatting sqref="HN238:HS238 HN240:HS240 HN244:HS249 HN252:HS252">
    <cfRule type="cellIs" dxfId="11394" priority="10237" operator="equal">
      <formula>0</formula>
    </cfRule>
    <cfRule type="cellIs" dxfId="11393" priority="10238" operator="equal">
      <formula>1</formula>
    </cfRule>
  </conditionalFormatting>
  <conditionalFormatting sqref="HN255:HS258">
    <cfRule type="cellIs" dxfId="11392" priority="10235" operator="equal">
      <formula>0</formula>
    </cfRule>
    <cfRule type="cellIs" dxfId="11391" priority="10236" operator="equal">
      <formula>1</formula>
    </cfRule>
  </conditionalFormatting>
  <conditionalFormatting sqref="HN272:HS280">
    <cfRule type="cellIs" dxfId="11390" priority="10233" operator="equal">
      <formula>0</formula>
    </cfRule>
    <cfRule type="cellIs" dxfId="11389" priority="10234" operator="equal">
      <formula>1</formula>
    </cfRule>
  </conditionalFormatting>
  <conditionalFormatting sqref="HN284:HS286 HN304:HS308 HN311:HS311 HN288:HS293 HN298:HS298 HN301:HS301 HN314:HS317">
    <cfRule type="cellIs" dxfId="11388" priority="10231" operator="equal">
      <formula>0</formula>
    </cfRule>
    <cfRule type="cellIs" dxfId="11387" priority="10232" operator="equal">
      <formula>1</formula>
    </cfRule>
  </conditionalFormatting>
  <conditionalFormatting sqref="HN320:HS330 HN333:HS336">
    <cfRule type="cellIs" dxfId="11386" priority="10229" operator="equal">
      <formula>0</formula>
    </cfRule>
    <cfRule type="cellIs" dxfId="11385" priority="10230" operator="equal">
      <formula>1</formula>
    </cfRule>
  </conditionalFormatting>
  <conditionalFormatting sqref="HN342:HS342">
    <cfRule type="cellIs" dxfId="11384" priority="10227" operator="equal">
      <formula>0</formula>
    </cfRule>
    <cfRule type="cellIs" dxfId="11383" priority="10228" operator="equal">
      <formula>1</formula>
    </cfRule>
  </conditionalFormatting>
  <conditionalFormatting sqref="HN354:HS354">
    <cfRule type="cellIs" dxfId="11382" priority="10225" operator="equal">
      <formula>0</formula>
    </cfRule>
    <cfRule type="cellIs" dxfId="11381" priority="10226" operator="equal">
      <formula>1</formula>
    </cfRule>
  </conditionalFormatting>
  <conditionalFormatting sqref="HN359:HS359">
    <cfRule type="cellIs" dxfId="11380" priority="10223" operator="equal">
      <formula>0</formula>
    </cfRule>
    <cfRule type="cellIs" dxfId="11379" priority="10224" operator="equal">
      <formula>1</formula>
    </cfRule>
  </conditionalFormatting>
  <conditionalFormatting sqref="HN364:HS365">
    <cfRule type="cellIs" dxfId="11378" priority="10221" operator="equal">
      <formula>0</formula>
    </cfRule>
    <cfRule type="cellIs" dxfId="11377" priority="10222" operator="equal">
      <formula>1</formula>
    </cfRule>
  </conditionalFormatting>
  <conditionalFormatting sqref="HN540:HS540">
    <cfRule type="cellIs" dxfId="11376" priority="10219" operator="equal">
      <formula>0</formula>
    </cfRule>
    <cfRule type="cellIs" dxfId="11375" priority="10220" operator="equal">
      <formula>1</formula>
    </cfRule>
  </conditionalFormatting>
  <conditionalFormatting sqref="HN14:HS15">
    <cfRule type="cellIs" dxfId="11374" priority="10217" operator="equal">
      <formula>0</formula>
    </cfRule>
    <cfRule type="cellIs" dxfId="11373" priority="10218" operator="equal">
      <formula>1</formula>
    </cfRule>
  </conditionalFormatting>
  <conditionalFormatting sqref="HN18:HS18">
    <cfRule type="cellIs" dxfId="11372" priority="10215" operator="equal">
      <formula>0</formula>
    </cfRule>
    <cfRule type="cellIs" dxfId="11371" priority="10216" operator="equal">
      <formula>1</formula>
    </cfRule>
  </conditionalFormatting>
  <conditionalFormatting sqref="HN32:HS32">
    <cfRule type="cellIs" dxfId="11370" priority="10213" operator="equal">
      <formula>0</formula>
    </cfRule>
    <cfRule type="cellIs" dxfId="11369" priority="10214" operator="equal">
      <formula>1</formula>
    </cfRule>
  </conditionalFormatting>
  <conditionalFormatting sqref="HN41:HS41">
    <cfRule type="cellIs" dxfId="11368" priority="10211" operator="equal">
      <formula>0</formula>
    </cfRule>
    <cfRule type="cellIs" dxfId="11367" priority="10212" operator="equal">
      <formula>1</formula>
    </cfRule>
  </conditionalFormatting>
  <conditionalFormatting sqref="HN60:HS61">
    <cfRule type="cellIs" dxfId="11366" priority="10209" operator="equal">
      <formula>0</formula>
    </cfRule>
    <cfRule type="cellIs" dxfId="11365" priority="10210" operator="equal">
      <formula>1</formula>
    </cfRule>
  </conditionalFormatting>
  <conditionalFormatting sqref="HN63:HS63">
    <cfRule type="cellIs" dxfId="11364" priority="10207" operator="equal">
      <formula>0</formula>
    </cfRule>
    <cfRule type="cellIs" dxfId="11363" priority="10208" operator="equal">
      <formula>1</formula>
    </cfRule>
  </conditionalFormatting>
  <conditionalFormatting sqref="HN67:HS67">
    <cfRule type="cellIs" dxfId="11362" priority="10205" operator="equal">
      <formula>0</formula>
    </cfRule>
    <cfRule type="cellIs" dxfId="11361" priority="10206" operator="equal">
      <formula>1</formula>
    </cfRule>
  </conditionalFormatting>
  <conditionalFormatting sqref="HN71:HS72">
    <cfRule type="cellIs" dxfId="11360" priority="10203" operator="equal">
      <formula>0</formula>
    </cfRule>
    <cfRule type="cellIs" dxfId="11359" priority="10204" operator="equal">
      <formula>1</formula>
    </cfRule>
  </conditionalFormatting>
  <conditionalFormatting sqref="HN76:HS76">
    <cfRule type="cellIs" dxfId="11358" priority="10201" operator="equal">
      <formula>0</formula>
    </cfRule>
    <cfRule type="cellIs" dxfId="11357" priority="10202" operator="equal">
      <formula>1</formula>
    </cfRule>
  </conditionalFormatting>
  <conditionalFormatting sqref="HN77:HS77">
    <cfRule type="cellIs" dxfId="11356" priority="10199" operator="equal">
      <formula>0</formula>
    </cfRule>
    <cfRule type="cellIs" dxfId="11355" priority="10200" operator="equal">
      <formula>1</formula>
    </cfRule>
  </conditionalFormatting>
  <conditionalFormatting sqref="HN79:HS79">
    <cfRule type="cellIs" dxfId="11354" priority="10197" operator="equal">
      <formula>0</formula>
    </cfRule>
    <cfRule type="cellIs" dxfId="11353" priority="10198" operator="equal">
      <formula>1</formula>
    </cfRule>
  </conditionalFormatting>
  <conditionalFormatting sqref="HN81:HS82 HN85:HS86">
    <cfRule type="cellIs" dxfId="11352" priority="10195" operator="equal">
      <formula>0</formula>
    </cfRule>
    <cfRule type="cellIs" dxfId="11351" priority="10196" operator="equal">
      <formula>1</formula>
    </cfRule>
  </conditionalFormatting>
  <conditionalFormatting sqref="HN88:HS91">
    <cfRule type="cellIs" dxfId="11350" priority="10193" operator="equal">
      <formula>0</formula>
    </cfRule>
    <cfRule type="cellIs" dxfId="11349" priority="10194" operator="equal">
      <formula>1</formula>
    </cfRule>
  </conditionalFormatting>
  <conditionalFormatting sqref="HN98:HS98">
    <cfRule type="cellIs" dxfId="11348" priority="10191" operator="equal">
      <formula>0</formula>
    </cfRule>
    <cfRule type="cellIs" dxfId="11347" priority="10192" operator="equal">
      <formula>1</formula>
    </cfRule>
  </conditionalFormatting>
  <conditionalFormatting sqref="HN101:HS101 HN103:HS105">
    <cfRule type="cellIs" dxfId="11346" priority="10189" operator="equal">
      <formula>0</formula>
    </cfRule>
    <cfRule type="cellIs" dxfId="11345" priority="10190" operator="equal">
      <formula>1</formula>
    </cfRule>
  </conditionalFormatting>
  <conditionalFormatting sqref="HN111:HS112">
    <cfRule type="cellIs" dxfId="11344" priority="10187" operator="equal">
      <formula>0</formula>
    </cfRule>
    <cfRule type="cellIs" dxfId="11343" priority="10188" operator="equal">
      <formula>1</formula>
    </cfRule>
  </conditionalFormatting>
  <conditionalFormatting sqref="HN114:HS114">
    <cfRule type="cellIs" dxfId="11342" priority="10185" operator="equal">
      <formula>0</formula>
    </cfRule>
    <cfRule type="cellIs" dxfId="11341" priority="10186" operator="equal">
      <formula>1</formula>
    </cfRule>
  </conditionalFormatting>
  <conditionalFormatting sqref="HN116:HS117 HN119:HS121">
    <cfRule type="cellIs" dxfId="11340" priority="10183" operator="equal">
      <formula>0</formula>
    </cfRule>
    <cfRule type="cellIs" dxfId="11339" priority="10184" operator="equal">
      <formula>1</formula>
    </cfRule>
  </conditionalFormatting>
  <conditionalFormatting sqref="HN125:HS126">
    <cfRule type="cellIs" dxfId="11338" priority="10181" operator="equal">
      <formula>0</formula>
    </cfRule>
    <cfRule type="cellIs" dxfId="11337" priority="10182" operator="equal">
      <formula>1</formula>
    </cfRule>
  </conditionalFormatting>
  <conditionalFormatting sqref="HN128:HS131">
    <cfRule type="cellIs" dxfId="11336" priority="10179" operator="equal">
      <formula>0</formula>
    </cfRule>
    <cfRule type="cellIs" dxfId="11335" priority="10180" operator="equal">
      <formula>1</formula>
    </cfRule>
  </conditionalFormatting>
  <conditionalFormatting sqref="HN133:HS133">
    <cfRule type="cellIs" dxfId="11334" priority="10177" operator="equal">
      <formula>0</formula>
    </cfRule>
    <cfRule type="cellIs" dxfId="11333" priority="10178" operator="equal">
      <formula>1</formula>
    </cfRule>
  </conditionalFormatting>
  <conditionalFormatting sqref="HN139:HS142">
    <cfRule type="cellIs" dxfId="11332" priority="10175" operator="equal">
      <formula>0</formula>
    </cfRule>
    <cfRule type="cellIs" dxfId="11331" priority="10176" operator="equal">
      <formula>1</formula>
    </cfRule>
  </conditionalFormatting>
  <conditionalFormatting sqref="HN144:HS145">
    <cfRule type="cellIs" dxfId="11330" priority="10173" operator="equal">
      <formula>0</formula>
    </cfRule>
    <cfRule type="cellIs" dxfId="11329" priority="10174" operator="equal">
      <formula>1</formula>
    </cfRule>
  </conditionalFormatting>
  <conditionalFormatting sqref="HN148:HS150">
    <cfRule type="cellIs" dxfId="11328" priority="10171" operator="equal">
      <formula>0</formula>
    </cfRule>
    <cfRule type="cellIs" dxfId="11327" priority="10172" operator="equal">
      <formula>1</formula>
    </cfRule>
  </conditionalFormatting>
  <conditionalFormatting sqref="HN162:HS162">
    <cfRule type="cellIs" dxfId="11326" priority="10169" operator="equal">
      <formula>0</formula>
    </cfRule>
    <cfRule type="cellIs" dxfId="11325" priority="10170" operator="equal">
      <formula>1</formula>
    </cfRule>
  </conditionalFormatting>
  <conditionalFormatting sqref="HN170:HS170">
    <cfRule type="cellIs" dxfId="11324" priority="10167" operator="equal">
      <formula>0</formula>
    </cfRule>
    <cfRule type="cellIs" dxfId="11323" priority="10168" operator="equal">
      <formula>1</formula>
    </cfRule>
  </conditionalFormatting>
  <conditionalFormatting sqref="HN172:HS172">
    <cfRule type="cellIs" dxfId="11322" priority="10165" operator="equal">
      <formula>0</formula>
    </cfRule>
    <cfRule type="cellIs" dxfId="11321" priority="10166" operator="equal">
      <formula>1</formula>
    </cfRule>
  </conditionalFormatting>
  <conditionalFormatting sqref="HN179:HS179">
    <cfRule type="cellIs" dxfId="11320" priority="10163" operator="equal">
      <formula>0</formula>
    </cfRule>
    <cfRule type="cellIs" dxfId="11319" priority="10164" operator="equal">
      <formula>1</formula>
    </cfRule>
  </conditionalFormatting>
  <conditionalFormatting sqref="HN194:HS194">
    <cfRule type="cellIs" dxfId="11318" priority="10161" operator="equal">
      <formula>0</formula>
    </cfRule>
    <cfRule type="cellIs" dxfId="11317" priority="10162" operator="equal">
      <formula>1</formula>
    </cfRule>
  </conditionalFormatting>
  <conditionalFormatting sqref="HN196:HS196">
    <cfRule type="cellIs" dxfId="11316" priority="10159" operator="equal">
      <formula>0</formula>
    </cfRule>
    <cfRule type="cellIs" dxfId="11315" priority="10160" operator="equal">
      <formula>1</formula>
    </cfRule>
  </conditionalFormatting>
  <conditionalFormatting sqref="HN198:HS198">
    <cfRule type="cellIs" dxfId="11314" priority="10157" operator="equal">
      <formula>0</formula>
    </cfRule>
    <cfRule type="cellIs" dxfId="11313" priority="10158" operator="equal">
      <formula>1</formula>
    </cfRule>
  </conditionalFormatting>
  <conditionalFormatting sqref="HN206:HS206">
    <cfRule type="cellIs" dxfId="11312" priority="10155" operator="equal">
      <formula>0</formula>
    </cfRule>
    <cfRule type="cellIs" dxfId="11311" priority="10156" operator="equal">
      <formula>1</formula>
    </cfRule>
  </conditionalFormatting>
  <conditionalFormatting sqref="HN214:HS215">
    <cfRule type="cellIs" dxfId="11310" priority="10153" operator="equal">
      <formula>0</formula>
    </cfRule>
    <cfRule type="cellIs" dxfId="11309" priority="10154" operator="equal">
      <formula>1</formula>
    </cfRule>
  </conditionalFormatting>
  <conditionalFormatting sqref="HN225:HS225">
    <cfRule type="cellIs" dxfId="11308" priority="10151" operator="equal">
      <formula>0</formula>
    </cfRule>
    <cfRule type="cellIs" dxfId="11307" priority="10152" operator="equal">
      <formula>1</formula>
    </cfRule>
  </conditionalFormatting>
  <conditionalFormatting sqref="HN253:HS254">
    <cfRule type="cellIs" dxfId="11306" priority="10149" operator="equal">
      <formula>0</formula>
    </cfRule>
    <cfRule type="cellIs" dxfId="11305" priority="10150" operator="equal">
      <formula>1</formula>
    </cfRule>
  </conditionalFormatting>
  <conditionalFormatting sqref="HN261:HS261">
    <cfRule type="cellIs" dxfId="11304" priority="10147" operator="equal">
      <formula>0</formula>
    </cfRule>
    <cfRule type="cellIs" dxfId="11303" priority="10148" operator="equal">
      <formula>1</formula>
    </cfRule>
  </conditionalFormatting>
  <conditionalFormatting sqref="HN264:HS265 HN268:HS271">
    <cfRule type="cellIs" dxfId="11302" priority="10145" operator="equal">
      <formula>0</formula>
    </cfRule>
    <cfRule type="cellIs" dxfId="11301" priority="10146" operator="equal">
      <formula>1</formula>
    </cfRule>
  </conditionalFormatting>
  <conditionalFormatting sqref="HN283:HS283">
    <cfRule type="cellIs" dxfId="11300" priority="10143" operator="equal">
      <formula>0</formula>
    </cfRule>
    <cfRule type="cellIs" dxfId="11299" priority="10144" operator="equal">
      <formula>1</formula>
    </cfRule>
  </conditionalFormatting>
  <conditionalFormatting sqref="HN337:HS338">
    <cfRule type="cellIs" dxfId="11298" priority="10141" operator="equal">
      <formula>0</formula>
    </cfRule>
    <cfRule type="cellIs" dxfId="11297" priority="10142" operator="equal">
      <formula>1</formula>
    </cfRule>
  </conditionalFormatting>
  <conditionalFormatting sqref="HN346:HS347">
    <cfRule type="cellIs" dxfId="11296" priority="10137" operator="equal">
      <formula>0</formula>
    </cfRule>
    <cfRule type="cellIs" dxfId="11295" priority="10138" operator="equal">
      <formula>1</formula>
    </cfRule>
  </conditionalFormatting>
  <conditionalFormatting sqref="GW35:HB35">
    <cfRule type="cellIs" dxfId="11294" priority="10555" operator="equal">
      <formula>0</formula>
    </cfRule>
    <cfRule type="cellIs" dxfId="11293" priority="10556" operator="equal">
      <formula>1</formula>
    </cfRule>
  </conditionalFormatting>
  <conditionalFormatting sqref="GW42:HB42">
    <cfRule type="cellIs" dxfId="11292" priority="10551" operator="equal">
      <formula>0</formula>
    </cfRule>
    <cfRule type="cellIs" dxfId="11291" priority="10552" operator="equal">
      <formula>1</formula>
    </cfRule>
  </conditionalFormatting>
  <conditionalFormatting sqref="GW49:HB49">
    <cfRule type="cellIs" dxfId="11290" priority="10549" operator="equal">
      <formula>0</formula>
    </cfRule>
    <cfRule type="cellIs" dxfId="11289" priority="10550" operator="equal">
      <formula>1</formula>
    </cfRule>
  </conditionalFormatting>
  <conditionalFormatting sqref="GW51:HB51">
    <cfRule type="cellIs" dxfId="11288" priority="10547" operator="equal">
      <formula>0</formula>
    </cfRule>
    <cfRule type="cellIs" dxfId="11287" priority="10548" operator="equal">
      <formula>1</formula>
    </cfRule>
  </conditionalFormatting>
  <conditionalFormatting sqref="GW55:HB55">
    <cfRule type="cellIs" dxfId="11286" priority="10545" operator="equal">
      <formula>0</formula>
    </cfRule>
    <cfRule type="cellIs" dxfId="11285" priority="10546" operator="equal">
      <formula>1</formula>
    </cfRule>
  </conditionalFormatting>
  <conditionalFormatting sqref="GW57:HB57">
    <cfRule type="cellIs" dxfId="11284" priority="10543" operator="equal">
      <formula>0</formula>
    </cfRule>
    <cfRule type="cellIs" dxfId="11283" priority="10544" operator="equal">
      <formula>1</formula>
    </cfRule>
  </conditionalFormatting>
  <conditionalFormatting sqref="GW62:HB62">
    <cfRule type="cellIs" dxfId="11282" priority="10541" operator="equal">
      <formula>0</formula>
    </cfRule>
    <cfRule type="cellIs" dxfId="11281" priority="10542" operator="equal">
      <formula>1</formula>
    </cfRule>
  </conditionalFormatting>
  <conditionalFormatting sqref="GW66:HB66">
    <cfRule type="cellIs" dxfId="11280" priority="10539" operator="equal">
      <formula>0</formula>
    </cfRule>
    <cfRule type="cellIs" dxfId="11279" priority="10540" operator="equal">
      <formula>1</formula>
    </cfRule>
  </conditionalFormatting>
  <conditionalFormatting sqref="GW69:HB69">
    <cfRule type="cellIs" dxfId="11278" priority="10537" operator="equal">
      <formula>0</formula>
    </cfRule>
    <cfRule type="cellIs" dxfId="11277" priority="10538" operator="equal">
      <formula>1</formula>
    </cfRule>
  </conditionalFormatting>
  <conditionalFormatting sqref="GW68:HB68">
    <cfRule type="cellIs" dxfId="11276" priority="10535" operator="equal">
      <formula>0</formula>
    </cfRule>
    <cfRule type="cellIs" dxfId="11275" priority="10536" operator="equal">
      <formula>1</formula>
    </cfRule>
  </conditionalFormatting>
  <conditionalFormatting sqref="GW73:HB73">
    <cfRule type="cellIs" dxfId="11274" priority="10533" operator="equal">
      <formula>0</formula>
    </cfRule>
    <cfRule type="cellIs" dxfId="11273" priority="10534" operator="equal">
      <formula>1</formula>
    </cfRule>
  </conditionalFormatting>
  <conditionalFormatting sqref="GW74:HB74">
    <cfRule type="cellIs" dxfId="11272" priority="10531" operator="equal">
      <formula>0</formula>
    </cfRule>
    <cfRule type="cellIs" dxfId="11271" priority="10532" operator="equal">
      <formula>1</formula>
    </cfRule>
  </conditionalFormatting>
  <conditionalFormatting sqref="GW80:HB80">
    <cfRule type="cellIs" dxfId="11270" priority="10529" operator="equal">
      <formula>0</formula>
    </cfRule>
    <cfRule type="cellIs" dxfId="11269" priority="10530" operator="equal">
      <formula>1</formula>
    </cfRule>
  </conditionalFormatting>
  <conditionalFormatting sqref="GW83:HB83">
    <cfRule type="cellIs" dxfId="11268" priority="10527" operator="equal">
      <formula>0</formula>
    </cfRule>
    <cfRule type="cellIs" dxfId="11267" priority="10528" operator="equal">
      <formula>1</formula>
    </cfRule>
  </conditionalFormatting>
  <conditionalFormatting sqref="GW84:HB84">
    <cfRule type="cellIs" dxfId="11266" priority="10525" operator="equal">
      <formula>0</formula>
    </cfRule>
    <cfRule type="cellIs" dxfId="11265" priority="10526" operator="equal">
      <formula>1</formula>
    </cfRule>
  </conditionalFormatting>
  <conditionalFormatting sqref="GW92:HB92">
    <cfRule type="cellIs" dxfId="11264" priority="10523" operator="equal">
      <formula>0</formula>
    </cfRule>
    <cfRule type="cellIs" dxfId="11263" priority="10524" operator="equal">
      <formula>1</formula>
    </cfRule>
  </conditionalFormatting>
  <conditionalFormatting sqref="GW93:HB93">
    <cfRule type="cellIs" dxfId="11262" priority="10521" operator="equal">
      <formula>0</formula>
    </cfRule>
    <cfRule type="cellIs" dxfId="11261" priority="10522" operator="equal">
      <formula>1</formula>
    </cfRule>
  </conditionalFormatting>
  <conditionalFormatting sqref="GW94:HB94">
    <cfRule type="cellIs" dxfId="11260" priority="10519" operator="equal">
      <formula>0</formula>
    </cfRule>
    <cfRule type="cellIs" dxfId="11259" priority="10520" operator="equal">
      <formula>1</formula>
    </cfRule>
  </conditionalFormatting>
  <conditionalFormatting sqref="GW95:HB95">
    <cfRule type="cellIs" dxfId="11258" priority="10517" operator="equal">
      <formula>0</formula>
    </cfRule>
    <cfRule type="cellIs" dxfId="11257" priority="10518" operator="equal">
      <formula>1</formula>
    </cfRule>
  </conditionalFormatting>
  <conditionalFormatting sqref="GW96:HB96">
    <cfRule type="cellIs" dxfId="11256" priority="10515" operator="equal">
      <formula>0</formula>
    </cfRule>
    <cfRule type="cellIs" dxfId="11255" priority="10516" operator="equal">
      <formula>1</formula>
    </cfRule>
  </conditionalFormatting>
  <conditionalFormatting sqref="GW97:HB97">
    <cfRule type="cellIs" dxfId="11254" priority="10513" operator="equal">
      <formula>0</formula>
    </cfRule>
    <cfRule type="cellIs" dxfId="11253" priority="10514" operator="equal">
      <formula>1</formula>
    </cfRule>
  </conditionalFormatting>
  <conditionalFormatting sqref="GW99:HB99">
    <cfRule type="cellIs" dxfId="11252" priority="10511" operator="equal">
      <formula>0</formula>
    </cfRule>
    <cfRule type="cellIs" dxfId="11251" priority="10512" operator="equal">
      <formula>1</formula>
    </cfRule>
  </conditionalFormatting>
  <conditionalFormatting sqref="GW100:HB100">
    <cfRule type="cellIs" dxfId="11250" priority="10509" operator="equal">
      <formula>0</formula>
    </cfRule>
    <cfRule type="cellIs" dxfId="11249" priority="10510" operator="equal">
      <formula>1</formula>
    </cfRule>
  </conditionalFormatting>
  <conditionalFormatting sqref="GW102:HB102">
    <cfRule type="cellIs" dxfId="11248" priority="10507" operator="equal">
      <formula>0</formula>
    </cfRule>
    <cfRule type="cellIs" dxfId="11247" priority="10508" operator="equal">
      <formula>1</formula>
    </cfRule>
  </conditionalFormatting>
  <conditionalFormatting sqref="GW106:HB106">
    <cfRule type="cellIs" dxfId="11246" priority="10505" operator="equal">
      <formula>0</formula>
    </cfRule>
    <cfRule type="cellIs" dxfId="11245" priority="10506" operator="equal">
      <formula>1</formula>
    </cfRule>
  </conditionalFormatting>
  <conditionalFormatting sqref="GW108:HB108">
    <cfRule type="cellIs" dxfId="11244" priority="10503" operator="equal">
      <formula>0</formula>
    </cfRule>
    <cfRule type="cellIs" dxfId="11243" priority="10504" operator="equal">
      <formula>1</formula>
    </cfRule>
  </conditionalFormatting>
  <conditionalFormatting sqref="GW107:HB107">
    <cfRule type="cellIs" dxfId="11242" priority="10501" operator="equal">
      <formula>0</formula>
    </cfRule>
    <cfRule type="cellIs" dxfId="11241" priority="10502" operator="equal">
      <formula>1</formula>
    </cfRule>
  </conditionalFormatting>
  <conditionalFormatting sqref="GW113:HB113">
    <cfRule type="cellIs" dxfId="11240" priority="10499" operator="equal">
      <formula>0</formula>
    </cfRule>
    <cfRule type="cellIs" dxfId="11239" priority="10500" operator="equal">
      <formula>1</formula>
    </cfRule>
  </conditionalFormatting>
  <conditionalFormatting sqref="GW115:HB115">
    <cfRule type="cellIs" dxfId="11238" priority="10497" operator="equal">
      <formula>0</formula>
    </cfRule>
    <cfRule type="cellIs" dxfId="11237" priority="10498" operator="equal">
      <formula>1</formula>
    </cfRule>
  </conditionalFormatting>
  <conditionalFormatting sqref="GW118:HB118">
    <cfRule type="cellIs" dxfId="11236" priority="10495" operator="equal">
      <formula>0</formula>
    </cfRule>
    <cfRule type="cellIs" dxfId="11235" priority="10496" operator="equal">
      <formula>1</formula>
    </cfRule>
  </conditionalFormatting>
  <conditionalFormatting sqref="GW122:HB123">
    <cfRule type="cellIs" dxfId="11234" priority="10493" operator="equal">
      <formula>0</formula>
    </cfRule>
    <cfRule type="cellIs" dxfId="11233" priority="10494" operator="equal">
      <formula>1</formula>
    </cfRule>
  </conditionalFormatting>
  <conditionalFormatting sqref="GW127:HB127">
    <cfRule type="cellIs" dxfId="11232" priority="10491" operator="equal">
      <formula>0</formula>
    </cfRule>
    <cfRule type="cellIs" dxfId="11231" priority="10492" operator="equal">
      <formula>1</formula>
    </cfRule>
  </conditionalFormatting>
  <conditionalFormatting sqref="GW134:HB134">
    <cfRule type="cellIs" dxfId="11230" priority="10489" operator="equal">
      <formula>0</formula>
    </cfRule>
    <cfRule type="cellIs" dxfId="11229" priority="10490" operator="equal">
      <formula>1</formula>
    </cfRule>
  </conditionalFormatting>
  <conditionalFormatting sqref="GW137:HB137">
    <cfRule type="cellIs" dxfId="11228" priority="10487" operator="equal">
      <formula>0</formula>
    </cfRule>
    <cfRule type="cellIs" dxfId="11227" priority="10488" operator="equal">
      <formula>1</formula>
    </cfRule>
  </conditionalFormatting>
  <conditionalFormatting sqref="GW136:HB136">
    <cfRule type="cellIs" dxfId="11226" priority="10483" operator="equal">
      <formula>0</formula>
    </cfRule>
    <cfRule type="cellIs" dxfId="11225" priority="10484" operator="equal">
      <formula>1</formula>
    </cfRule>
  </conditionalFormatting>
  <conditionalFormatting sqref="GW138:HB138">
    <cfRule type="cellIs" dxfId="11224" priority="10485" operator="equal">
      <formula>0</formula>
    </cfRule>
    <cfRule type="cellIs" dxfId="11223" priority="10486" operator="equal">
      <formula>1</formula>
    </cfRule>
  </conditionalFormatting>
  <conditionalFormatting sqref="GW143:HB143">
    <cfRule type="cellIs" dxfId="11222" priority="10481" operator="equal">
      <formula>0</formula>
    </cfRule>
    <cfRule type="cellIs" dxfId="11221" priority="10482" operator="equal">
      <formula>1</formula>
    </cfRule>
  </conditionalFormatting>
  <conditionalFormatting sqref="GW146:HB146">
    <cfRule type="cellIs" dxfId="11220" priority="10479" operator="equal">
      <formula>0</formula>
    </cfRule>
    <cfRule type="cellIs" dxfId="11219" priority="10480" operator="equal">
      <formula>1</formula>
    </cfRule>
  </conditionalFormatting>
  <conditionalFormatting sqref="GW151:HB153">
    <cfRule type="cellIs" dxfId="11218" priority="10477" operator="equal">
      <formula>0</formula>
    </cfRule>
    <cfRule type="cellIs" dxfId="11217" priority="10478" operator="equal">
      <formula>1</formula>
    </cfRule>
  </conditionalFormatting>
  <conditionalFormatting sqref="GW156:HB156">
    <cfRule type="cellIs" dxfId="11216" priority="10475" operator="equal">
      <formula>0</formula>
    </cfRule>
    <cfRule type="cellIs" dxfId="11215" priority="10476" operator="equal">
      <formula>1</formula>
    </cfRule>
  </conditionalFormatting>
  <conditionalFormatting sqref="GW158:HB158">
    <cfRule type="cellIs" dxfId="11214" priority="10473" operator="equal">
      <formula>0</formula>
    </cfRule>
    <cfRule type="cellIs" dxfId="11213" priority="10474" operator="equal">
      <formula>1</formula>
    </cfRule>
  </conditionalFormatting>
  <conditionalFormatting sqref="GW171:HB171">
    <cfRule type="cellIs" dxfId="11212" priority="10471" operator="equal">
      <formula>0</formula>
    </cfRule>
    <cfRule type="cellIs" dxfId="11211" priority="10472" operator="equal">
      <formula>1</formula>
    </cfRule>
  </conditionalFormatting>
  <conditionalFormatting sqref="GW175:HB175">
    <cfRule type="cellIs" dxfId="11210" priority="10469" operator="equal">
      <formula>0</formula>
    </cfRule>
    <cfRule type="cellIs" dxfId="11209" priority="10470" operator="equal">
      <formula>1</formula>
    </cfRule>
  </conditionalFormatting>
  <conditionalFormatting sqref="GW176:HB176">
    <cfRule type="cellIs" dxfId="11208" priority="10467" operator="equal">
      <formula>0</formula>
    </cfRule>
    <cfRule type="cellIs" dxfId="11207" priority="10468" operator="equal">
      <formula>1</formula>
    </cfRule>
  </conditionalFormatting>
  <conditionalFormatting sqref="GW177:HB178">
    <cfRule type="cellIs" dxfId="11206" priority="10465" operator="equal">
      <formula>0</formula>
    </cfRule>
    <cfRule type="cellIs" dxfId="11205" priority="10466" operator="equal">
      <formula>1</formula>
    </cfRule>
  </conditionalFormatting>
  <conditionalFormatting sqref="GW180:HB180">
    <cfRule type="cellIs" dxfId="11204" priority="10463" operator="equal">
      <formula>0</formula>
    </cfRule>
    <cfRule type="cellIs" dxfId="11203" priority="10464" operator="equal">
      <formula>1</formula>
    </cfRule>
  </conditionalFormatting>
  <conditionalFormatting sqref="GW185:HB185">
    <cfRule type="cellIs" dxfId="11202" priority="10461" operator="equal">
      <formula>0</formula>
    </cfRule>
    <cfRule type="cellIs" dxfId="11201" priority="10462" operator="equal">
      <formula>1</formula>
    </cfRule>
  </conditionalFormatting>
  <conditionalFormatting sqref="GW186:HB186">
    <cfRule type="cellIs" dxfId="11200" priority="10459" operator="equal">
      <formula>0</formula>
    </cfRule>
    <cfRule type="cellIs" dxfId="11199" priority="10460" operator="equal">
      <formula>1</formula>
    </cfRule>
  </conditionalFormatting>
  <conditionalFormatting sqref="GW189:HB189">
    <cfRule type="cellIs" dxfId="11198" priority="10457" operator="equal">
      <formula>0</formula>
    </cfRule>
    <cfRule type="cellIs" dxfId="11197" priority="10458" operator="equal">
      <formula>1</formula>
    </cfRule>
  </conditionalFormatting>
  <conditionalFormatting sqref="GW199:HB201">
    <cfRule type="cellIs" dxfId="11196" priority="10455" operator="equal">
      <formula>0</formula>
    </cfRule>
    <cfRule type="cellIs" dxfId="11195" priority="10456" operator="equal">
      <formula>1</formula>
    </cfRule>
  </conditionalFormatting>
  <conditionalFormatting sqref="GW207:HB207">
    <cfRule type="cellIs" dxfId="11194" priority="10453" operator="equal">
      <formula>0</formula>
    </cfRule>
    <cfRule type="cellIs" dxfId="11193" priority="10454" operator="equal">
      <formula>1</formula>
    </cfRule>
  </conditionalFormatting>
  <conditionalFormatting sqref="GW212:HB213">
    <cfRule type="cellIs" dxfId="11192" priority="10451" operator="equal">
      <formula>0</formula>
    </cfRule>
    <cfRule type="cellIs" dxfId="11191" priority="10452" operator="equal">
      <formula>1</formula>
    </cfRule>
  </conditionalFormatting>
  <conditionalFormatting sqref="GW220:HB221">
    <cfRule type="cellIs" dxfId="11190" priority="10449" operator="equal">
      <formula>0</formula>
    </cfRule>
    <cfRule type="cellIs" dxfId="11189" priority="10450" operator="equal">
      <formula>1</formula>
    </cfRule>
  </conditionalFormatting>
  <conditionalFormatting sqref="GW223:HB223">
    <cfRule type="cellIs" dxfId="11188" priority="10447" operator="equal">
      <formula>0</formula>
    </cfRule>
    <cfRule type="cellIs" dxfId="11187" priority="10448" operator="equal">
      <formula>1</formula>
    </cfRule>
  </conditionalFormatting>
  <conditionalFormatting sqref="GW235:HB235">
    <cfRule type="cellIs" dxfId="11186" priority="10445" operator="equal">
      <formula>0</formula>
    </cfRule>
    <cfRule type="cellIs" dxfId="11185" priority="10446" operator="equal">
      <formula>1</formula>
    </cfRule>
  </conditionalFormatting>
  <conditionalFormatting sqref="GW237:HB237">
    <cfRule type="cellIs" dxfId="11184" priority="10443" operator="equal">
      <formula>0</formula>
    </cfRule>
    <cfRule type="cellIs" dxfId="11183" priority="10444" operator="equal">
      <formula>1</formula>
    </cfRule>
  </conditionalFormatting>
  <conditionalFormatting sqref="GW239:HB239">
    <cfRule type="cellIs" dxfId="11182" priority="10441" operator="equal">
      <formula>0</formula>
    </cfRule>
    <cfRule type="cellIs" dxfId="11181" priority="10442" operator="equal">
      <formula>1</formula>
    </cfRule>
  </conditionalFormatting>
  <conditionalFormatting sqref="GW241:HB242">
    <cfRule type="cellIs" dxfId="11180" priority="10439" operator="equal">
      <formula>0</formula>
    </cfRule>
    <cfRule type="cellIs" dxfId="11179" priority="10440" operator="equal">
      <formula>1</formula>
    </cfRule>
  </conditionalFormatting>
  <conditionalFormatting sqref="GW250:HB250">
    <cfRule type="cellIs" dxfId="11178" priority="10437" operator="equal">
      <formula>0</formula>
    </cfRule>
    <cfRule type="cellIs" dxfId="11177" priority="10438" operator="equal">
      <formula>1</formula>
    </cfRule>
  </conditionalFormatting>
  <conditionalFormatting sqref="GW251:HB251">
    <cfRule type="cellIs" dxfId="11176" priority="10435" operator="equal">
      <formula>0</formula>
    </cfRule>
    <cfRule type="cellIs" dxfId="11175" priority="10436" operator="equal">
      <formula>1</formula>
    </cfRule>
  </conditionalFormatting>
  <conditionalFormatting sqref="GW259:HB260">
    <cfRule type="cellIs" dxfId="11174" priority="10433" operator="equal">
      <formula>0</formula>
    </cfRule>
    <cfRule type="cellIs" dxfId="11173" priority="10434" operator="equal">
      <formula>1</formula>
    </cfRule>
  </conditionalFormatting>
  <conditionalFormatting sqref="GW262:HB263">
    <cfRule type="cellIs" dxfId="11172" priority="10431" operator="equal">
      <formula>0</formula>
    </cfRule>
    <cfRule type="cellIs" dxfId="11171" priority="10432" operator="equal">
      <formula>1</formula>
    </cfRule>
  </conditionalFormatting>
  <conditionalFormatting sqref="GW266:HB266">
    <cfRule type="cellIs" dxfId="11170" priority="10429" operator="equal">
      <formula>0</formula>
    </cfRule>
    <cfRule type="cellIs" dxfId="11169" priority="10430" operator="equal">
      <formula>1</formula>
    </cfRule>
  </conditionalFormatting>
  <conditionalFormatting sqref="GW281:HB282">
    <cfRule type="cellIs" dxfId="11168" priority="10427" operator="equal">
      <formula>0</formula>
    </cfRule>
    <cfRule type="cellIs" dxfId="11167" priority="10428" operator="equal">
      <formula>1</formula>
    </cfRule>
  </conditionalFormatting>
  <conditionalFormatting sqref="GW287:HB287">
    <cfRule type="cellIs" dxfId="11166" priority="10425" operator="equal">
      <formula>0</formula>
    </cfRule>
    <cfRule type="cellIs" dxfId="11165" priority="10426" operator="equal">
      <formula>1</formula>
    </cfRule>
  </conditionalFormatting>
  <conditionalFormatting sqref="GW294:HB296">
    <cfRule type="cellIs" dxfId="11164" priority="10423" operator="equal">
      <formula>0</formula>
    </cfRule>
    <cfRule type="cellIs" dxfId="11163" priority="10424" operator="equal">
      <formula>1</formula>
    </cfRule>
  </conditionalFormatting>
  <conditionalFormatting sqref="GW299:HB299">
    <cfRule type="cellIs" dxfId="11162" priority="10421" operator="equal">
      <formula>0</formula>
    </cfRule>
    <cfRule type="cellIs" dxfId="11161" priority="10422" operator="equal">
      <formula>1</formula>
    </cfRule>
  </conditionalFormatting>
  <conditionalFormatting sqref="GW302:HB303">
    <cfRule type="cellIs" dxfId="11160" priority="10419" operator="equal">
      <formula>0</formula>
    </cfRule>
    <cfRule type="cellIs" dxfId="11159" priority="10420" operator="equal">
      <formula>1</formula>
    </cfRule>
  </conditionalFormatting>
  <conditionalFormatting sqref="GW309:HB309">
    <cfRule type="cellIs" dxfId="11158" priority="10417" operator="equal">
      <formula>0</formula>
    </cfRule>
    <cfRule type="cellIs" dxfId="11157" priority="10418" operator="equal">
      <formula>1</formula>
    </cfRule>
  </conditionalFormatting>
  <conditionalFormatting sqref="GW310:HB310">
    <cfRule type="cellIs" dxfId="11156" priority="10415" operator="equal">
      <formula>0</formula>
    </cfRule>
    <cfRule type="cellIs" dxfId="11155" priority="10416" operator="equal">
      <formula>1</formula>
    </cfRule>
  </conditionalFormatting>
  <conditionalFormatting sqref="GW312:HB312">
    <cfRule type="cellIs" dxfId="11154" priority="10413" operator="equal">
      <formula>0</formula>
    </cfRule>
    <cfRule type="cellIs" dxfId="11153" priority="10414" operator="equal">
      <formula>1</formula>
    </cfRule>
  </conditionalFormatting>
  <conditionalFormatting sqref="GW318:HB318">
    <cfRule type="cellIs" dxfId="11152" priority="10411" operator="equal">
      <formula>0</formula>
    </cfRule>
    <cfRule type="cellIs" dxfId="11151" priority="10412" operator="equal">
      <formula>1</formula>
    </cfRule>
  </conditionalFormatting>
  <conditionalFormatting sqref="GW331:HB332">
    <cfRule type="cellIs" dxfId="11150" priority="10409" operator="equal">
      <formula>0</formula>
    </cfRule>
    <cfRule type="cellIs" dxfId="11149" priority="10410" operator="equal">
      <formula>1</formula>
    </cfRule>
  </conditionalFormatting>
  <conditionalFormatting sqref="GW339:HB339">
    <cfRule type="cellIs" dxfId="11148" priority="10407" operator="equal">
      <formula>0</formula>
    </cfRule>
    <cfRule type="cellIs" dxfId="11147" priority="10408" operator="equal">
      <formula>1</formula>
    </cfRule>
  </conditionalFormatting>
  <conditionalFormatting sqref="GW343:HB345">
    <cfRule type="cellIs" dxfId="11146" priority="10405" operator="equal">
      <formula>0</formula>
    </cfRule>
    <cfRule type="cellIs" dxfId="11145" priority="10406" operator="equal">
      <formula>1</formula>
    </cfRule>
  </conditionalFormatting>
  <conditionalFormatting sqref="GW357:HB357">
    <cfRule type="cellIs" dxfId="11144" priority="10403" operator="equal">
      <formula>0</formula>
    </cfRule>
    <cfRule type="cellIs" dxfId="11143" priority="10404" operator="equal">
      <formula>1</formula>
    </cfRule>
  </conditionalFormatting>
  <conditionalFormatting sqref="GW360:HB360">
    <cfRule type="cellIs" dxfId="11142" priority="10401" operator="equal">
      <formula>0</formula>
    </cfRule>
    <cfRule type="cellIs" dxfId="11141" priority="10402" operator="equal">
      <formula>1</formula>
    </cfRule>
  </conditionalFormatting>
  <conditionalFormatting sqref="GW361:HB361">
    <cfRule type="cellIs" dxfId="11140" priority="10399" operator="equal">
      <formula>0</formula>
    </cfRule>
    <cfRule type="cellIs" dxfId="11139" priority="10400" operator="equal">
      <formula>1</formula>
    </cfRule>
  </conditionalFormatting>
  <conditionalFormatting sqref="GW369:HB369">
    <cfRule type="cellIs" dxfId="11138" priority="10397" operator="equal">
      <formula>0</formula>
    </cfRule>
    <cfRule type="cellIs" dxfId="11137" priority="10398" operator="equal">
      <formula>1</formula>
    </cfRule>
  </conditionalFormatting>
  <conditionalFormatting sqref="GW371:HB371">
    <cfRule type="cellIs" dxfId="11136" priority="10395" operator="equal">
      <formula>0</formula>
    </cfRule>
    <cfRule type="cellIs" dxfId="11135" priority="10396" operator="equal">
      <formula>1</formula>
    </cfRule>
  </conditionalFormatting>
  <conditionalFormatting sqref="GW373:HB373">
    <cfRule type="cellIs" dxfId="11134" priority="10393" operator="equal">
      <formula>0</formula>
    </cfRule>
    <cfRule type="cellIs" dxfId="11133" priority="10394" operator="equal">
      <formula>1</formula>
    </cfRule>
  </conditionalFormatting>
  <conditionalFormatting sqref="GW377:HB377">
    <cfRule type="cellIs" dxfId="11132" priority="10391" operator="equal">
      <formula>0</formula>
    </cfRule>
    <cfRule type="cellIs" dxfId="11131" priority="10392" operator="equal">
      <formula>1</formula>
    </cfRule>
  </conditionalFormatting>
  <conditionalFormatting sqref="GW379:HB379">
    <cfRule type="cellIs" dxfId="11130" priority="10389" operator="equal">
      <formula>0</formula>
    </cfRule>
    <cfRule type="cellIs" dxfId="11129" priority="10390" operator="equal">
      <formula>1</formula>
    </cfRule>
  </conditionalFormatting>
  <conditionalFormatting sqref="GW380:HB380">
    <cfRule type="cellIs" dxfId="11128" priority="10387" operator="equal">
      <formula>0</formula>
    </cfRule>
    <cfRule type="cellIs" dxfId="11127" priority="10388" operator="equal">
      <formula>1</formula>
    </cfRule>
  </conditionalFormatting>
  <conditionalFormatting sqref="GW381:HB381">
    <cfRule type="cellIs" dxfId="11126" priority="10385" operator="equal">
      <formula>0</formula>
    </cfRule>
    <cfRule type="cellIs" dxfId="11125" priority="10386" operator="equal">
      <formula>1</formula>
    </cfRule>
  </conditionalFormatting>
  <conditionalFormatting sqref="GW375:HB376">
    <cfRule type="cellIs" dxfId="11124" priority="10383" operator="equal">
      <formula>0</formula>
    </cfRule>
    <cfRule type="cellIs" dxfId="11123" priority="10384" operator="equal">
      <formula>1</formula>
    </cfRule>
  </conditionalFormatting>
  <conditionalFormatting sqref="GW378:HB378">
    <cfRule type="cellIs" dxfId="11122" priority="10381" operator="equal">
      <formula>0</formula>
    </cfRule>
    <cfRule type="cellIs" dxfId="11121" priority="10382" operator="equal">
      <formula>1</formula>
    </cfRule>
  </conditionalFormatting>
  <conditionalFormatting sqref="GW385:HB385">
    <cfRule type="cellIs" dxfId="11120" priority="10379" operator="equal">
      <formula>0</formula>
    </cfRule>
    <cfRule type="cellIs" dxfId="11119" priority="10380" operator="equal">
      <formula>1</formula>
    </cfRule>
  </conditionalFormatting>
  <conditionalFormatting sqref="GW387:HB387">
    <cfRule type="cellIs" dxfId="11118" priority="10377" operator="equal">
      <formula>0</formula>
    </cfRule>
    <cfRule type="cellIs" dxfId="11117" priority="10378" operator="equal">
      <formula>1</formula>
    </cfRule>
  </conditionalFormatting>
  <conditionalFormatting sqref="GW392:HB392">
    <cfRule type="cellIs" dxfId="11116" priority="10375" operator="equal">
      <formula>0</formula>
    </cfRule>
    <cfRule type="cellIs" dxfId="11115" priority="10376" operator="equal">
      <formula>1</formula>
    </cfRule>
  </conditionalFormatting>
  <conditionalFormatting sqref="GW399:HB399">
    <cfRule type="cellIs" dxfId="11114" priority="10373" operator="equal">
      <formula>0</formula>
    </cfRule>
    <cfRule type="cellIs" dxfId="11113" priority="10374" operator="equal">
      <formula>1</formula>
    </cfRule>
  </conditionalFormatting>
  <conditionalFormatting sqref="GW401:HB401">
    <cfRule type="cellIs" dxfId="11112" priority="10371" operator="equal">
      <formula>0</formula>
    </cfRule>
    <cfRule type="cellIs" dxfId="11111" priority="10372" operator="equal">
      <formula>1</formula>
    </cfRule>
  </conditionalFormatting>
  <conditionalFormatting sqref="GW404:HB404">
    <cfRule type="cellIs" dxfId="11110" priority="10369" operator="equal">
      <formula>0</formula>
    </cfRule>
    <cfRule type="cellIs" dxfId="11109" priority="10370" operator="equal">
      <formula>1</formula>
    </cfRule>
  </conditionalFormatting>
  <conditionalFormatting sqref="GW406:HB406">
    <cfRule type="cellIs" dxfId="11108" priority="10367" operator="equal">
      <formula>0</formula>
    </cfRule>
    <cfRule type="cellIs" dxfId="11107" priority="10368" operator="equal">
      <formula>1</formula>
    </cfRule>
  </conditionalFormatting>
  <conditionalFormatting sqref="GW407:HB409">
    <cfRule type="cellIs" dxfId="11106" priority="10365" operator="equal">
      <formula>0</formula>
    </cfRule>
    <cfRule type="cellIs" dxfId="11105" priority="10366" operator="equal">
      <formula>1</formula>
    </cfRule>
  </conditionalFormatting>
  <conditionalFormatting sqref="GW411:HB418">
    <cfRule type="cellIs" dxfId="11104" priority="10363" operator="equal">
      <formula>0</formula>
    </cfRule>
    <cfRule type="cellIs" dxfId="11103" priority="10364" operator="equal">
      <formula>1</formula>
    </cfRule>
  </conditionalFormatting>
  <conditionalFormatting sqref="GW421:HB421">
    <cfRule type="cellIs" dxfId="11102" priority="10361" operator="equal">
      <formula>0</formula>
    </cfRule>
    <cfRule type="cellIs" dxfId="11101" priority="10362" operator="equal">
      <formula>1</formula>
    </cfRule>
  </conditionalFormatting>
  <conditionalFormatting sqref="GW423:HB428">
    <cfRule type="cellIs" dxfId="11100" priority="10359" operator="equal">
      <formula>0</formula>
    </cfRule>
    <cfRule type="cellIs" dxfId="11099" priority="10360" operator="equal">
      <formula>1</formula>
    </cfRule>
  </conditionalFormatting>
  <conditionalFormatting sqref="GW430:HB437">
    <cfRule type="cellIs" dxfId="11098" priority="10357" operator="equal">
      <formula>0</formula>
    </cfRule>
    <cfRule type="cellIs" dxfId="11097" priority="10358" operator="equal">
      <formula>1</formula>
    </cfRule>
  </conditionalFormatting>
  <conditionalFormatting sqref="GW439:HB449">
    <cfRule type="cellIs" dxfId="11096" priority="10355" operator="equal">
      <formula>0</formula>
    </cfRule>
    <cfRule type="cellIs" dxfId="11095" priority="10356" operator="equal">
      <formula>1</formula>
    </cfRule>
  </conditionalFormatting>
  <conditionalFormatting sqref="GW451:HB458">
    <cfRule type="cellIs" dxfId="11094" priority="10353" operator="equal">
      <formula>0</formula>
    </cfRule>
    <cfRule type="cellIs" dxfId="11093" priority="10354" operator="equal">
      <formula>1</formula>
    </cfRule>
  </conditionalFormatting>
  <conditionalFormatting sqref="GW460:HB464">
    <cfRule type="cellIs" dxfId="11092" priority="10351" operator="equal">
      <formula>0</formula>
    </cfRule>
    <cfRule type="cellIs" dxfId="11091" priority="10352" operator="equal">
      <formula>1</formula>
    </cfRule>
  </conditionalFormatting>
  <conditionalFormatting sqref="GW466:HB467">
    <cfRule type="cellIs" dxfId="11090" priority="10349" operator="equal">
      <formula>0</formula>
    </cfRule>
    <cfRule type="cellIs" dxfId="11089" priority="10350" operator="equal">
      <formula>1</formula>
    </cfRule>
  </conditionalFormatting>
  <conditionalFormatting sqref="GW472:HB474">
    <cfRule type="cellIs" dxfId="11088" priority="10345" operator="equal">
      <formula>0</formula>
    </cfRule>
    <cfRule type="cellIs" dxfId="11087" priority="10346" operator="equal">
      <formula>1</formula>
    </cfRule>
  </conditionalFormatting>
  <conditionalFormatting sqref="GF374:GK374">
    <cfRule type="cellIs" dxfId="11086" priority="10763" operator="equal">
      <formula>0</formula>
    </cfRule>
    <cfRule type="cellIs" dxfId="11085" priority="10764" operator="equal">
      <formula>1</formula>
    </cfRule>
  </conditionalFormatting>
  <conditionalFormatting sqref="GF319:GK319">
    <cfRule type="cellIs" dxfId="11084" priority="10759" operator="equal">
      <formula>0</formula>
    </cfRule>
    <cfRule type="cellIs" dxfId="11083" priority="10760" operator="equal">
      <formula>1</formula>
    </cfRule>
  </conditionalFormatting>
  <conditionalFormatting sqref="GF313:GK313">
    <cfRule type="cellIs" dxfId="11082" priority="10757" operator="equal">
      <formula>0</formula>
    </cfRule>
    <cfRule type="cellIs" dxfId="11081" priority="10758" operator="equal">
      <formula>1</formula>
    </cfRule>
  </conditionalFormatting>
  <conditionalFormatting sqref="GF300:GK300">
    <cfRule type="cellIs" dxfId="11080" priority="10755" operator="equal">
      <formula>0</formula>
    </cfRule>
    <cfRule type="cellIs" dxfId="11079" priority="10756" operator="equal">
      <formula>1</formula>
    </cfRule>
  </conditionalFormatting>
  <conditionalFormatting sqref="GF297:GK297">
    <cfRule type="cellIs" dxfId="11078" priority="10753" operator="equal">
      <formula>0</formula>
    </cfRule>
    <cfRule type="cellIs" dxfId="11077" priority="10754" operator="equal">
      <formula>1</formula>
    </cfRule>
  </conditionalFormatting>
  <conditionalFormatting sqref="GF243:GK243">
    <cfRule type="cellIs" dxfId="11076" priority="10751" operator="equal">
      <formula>0</formula>
    </cfRule>
    <cfRule type="cellIs" dxfId="11075" priority="10752" operator="equal">
      <formula>1</formula>
    </cfRule>
  </conditionalFormatting>
  <conditionalFormatting sqref="GF110:GK110">
    <cfRule type="cellIs" dxfId="11074" priority="10749" operator="equal">
      <formula>0</formula>
    </cfRule>
    <cfRule type="cellIs" dxfId="11073" priority="10750" operator="equal">
      <formula>1</formula>
    </cfRule>
  </conditionalFormatting>
  <conditionalFormatting sqref="GF52:GK52">
    <cfRule type="cellIs" dxfId="11072" priority="10747" operator="equal">
      <formula>0</formula>
    </cfRule>
    <cfRule type="cellIs" dxfId="11071" priority="10748" operator="equal">
      <formula>1</formula>
    </cfRule>
  </conditionalFormatting>
  <conditionalFormatting sqref="GF53:GK53">
    <cfRule type="cellIs" dxfId="11070" priority="10745" operator="equal">
      <formula>0</formula>
    </cfRule>
    <cfRule type="cellIs" dxfId="11069" priority="10746" operator="equal">
      <formula>1</formula>
    </cfRule>
  </conditionalFormatting>
  <conditionalFormatting sqref="GF38:GK38">
    <cfRule type="cellIs" dxfId="11068" priority="10743" operator="equal">
      <formula>0</formula>
    </cfRule>
    <cfRule type="cellIs" dxfId="11067" priority="10744" operator="equal">
      <formula>1</formula>
    </cfRule>
  </conditionalFormatting>
  <conditionalFormatting sqref="GF505:GK505">
    <cfRule type="cellIs" dxfId="11066" priority="10741" operator="equal">
      <formula>0</formula>
    </cfRule>
    <cfRule type="cellIs" dxfId="11065" priority="10742" operator="equal">
      <formula>1</formula>
    </cfRule>
  </conditionalFormatting>
  <conditionalFormatting sqref="GW54:HB54 GW348:HB350 GW356:HB356 GW366:HB367 GW372:HB372 GW370:HB370 GW64:HB65 GW70:HB70 GW75:HB75 GW78:HB78 GW87:HB87 GW109:HB109 GW124:HB124 GW132:HB132 GW135:HB135 GW147:HB147 GW352:HB353 GW358:HB358 GW393:HB398 GW400:HB400 GW402:HB403 GW536:HB539 GW12:HB13 GW405:HB405 GW410:HB410 GW419:HB420 GW422:HB422 GW429:HB429 GW438:HB438 GW450:HB450 GW459:HB459 GW465:HB465 GW468:HB469 GW471:HB471 GW475:HB475 GW483:HB483 GW490:HB490 GW493:HB493 GW497:HB497 GW500:HB501 GW506:HB506 GW511:HB511 GW513:HB513 GW519:HB519 GW521:HB521 GW525:HB525 GW527:HB527">
    <cfRule type="cellIs" dxfId="11064" priority="10739" operator="equal">
      <formula>0</formula>
    </cfRule>
    <cfRule type="cellIs" dxfId="11063" priority="10740" operator="equal">
      <formula>1</formula>
    </cfRule>
  </conditionalFormatting>
  <conditionalFormatting sqref="HD553">
    <cfRule type="cellIs" dxfId="11062" priority="10735" operator="equal">
      <formula>0</formula>
    </cfRule>
    <cfRule type="cellIs" dxfId="11061" priority="10736" operator="equal">
      <formula>1</formula>
    </cfRule>
  </conditionalFormatting>
  <conditionalFormatting sqref="HB553">
    <cfRule type="cellIs" dxfId="11060" priority="10733" operator="equal">
      <formula>0</formula>
    </cfRule>
    <cfRule type="cellIs" dxfId="11059" priority="10734" operator="equal">
      <formula>1</formula>
    </cfRule>
  </conditionalFormatting>
  <conditionalFormatting sqref="GZ553">
    <cfRule type="cellIs" dxfId="11058" priority="10731" operator="equal">
      <formula>0</formula>
    </cfRule>
    <cfRule type="cellIs" dxfId="11057" priority="10732" operator="equal">
      <formula>1</formula>
    </cfRule>
  </conditionalFormatting>
  <conditionalFormatting sqref="GX553">
    <cfRule type="cellIs" dxfId="11056" priority="10729" operator="equal">
      <formula>0</formula>
    </cfRule>
    <cfRule type="cellIs" dxfId="11055" priority="10730" operator="equal">
      <formula>1</formula>
    </cfRule>
  </conditionalFormatting>
  <conditionalFormatting sqref="GW16:HB16">
    <cfRule type="cellIs" dxfId="11054" priority="10727" operator="equal">
      <formula>0</formula>
    </cfRule>
    <cfRule type="cellIs" dxfId="11053" priority="10728" operator="equal">
      <formula>1</formula>
    </cfRule>
  </conditionalFormatting>
  <conditionalFormatting sqref="GW20:HB20 GW22:HB28">
    <cfRule type="cellIs" dxfId="11052" priority="10725" operator="equal">
      <formula>0</formula>
    </cfRule>
    <cfRule type="cellIs" dxfId="11051" priority="10726" operator="equal">
      <formula>1</formula>
    </cfRule>
  </conditionalFormatting>
  <conditionalFormatting sqref="GW34:HB34 GW37:HB37 GW39:HB40">
    <cfRule type="cellIs" dxfId="11050" priority="10723" operator="equal">
      <formula>0</formula>
    </cfRule>
    <cfRule type="cellIs" dxfId="11049" priority="10724" operator="equal">
      <formula>1</formula>
    </cfRule>
  </conditionalFormatting>
  <conditionalFormatting sqref="GW44:HB48 GW50:HB50">
    <cfRule type="cellIs" dxfId="11048" priority="10721" operator="equal">
      <formula>0</formula>
    </cfRule>
    <cfRule type="cellIs" dxfId="11047" priority="10722" operator="equal">
      <formula>1</formula>
    </cfRule>
  </conditionalFormatting>
  <conditionalFormatting sqref="GW56:HB56">
    <cfRule type="cellIs" dxfId="11046" priority="10719" operator="equal">
      <formula>0</formula>
    </cfRule>
    <cfRule type="cellIs" dxfId="11045" priority="10720" operator="equal">
      <formula>1</formula>
    </cfRule>
  </conditionalFormatting>
  <conditionalFormatting sqref="GW58:HB58">
    <cfRule type="cellIs" dxfId="11044" priority="10717" operator="equal">
      <formula>0</formula>
    </cfRule>
    <cfRule type="cellIs" dxfId="11043" priority="10718" operator="equal">
      <formula>1</formula>
    </cfRule>
  </conditionalFormatting>
  <conditionalFormatting sqref="GW59:HB59">
    <cfRule type="cellIs" dxfId="11042" priority="10715" operator="equal">
      <formula>0</formula>
    </cfRule>
    <cfRule type="cellIs" dxfId="11041" priority="10716" operator="equal">
      <formula>1</formula>
    </cfRule>
  </conditionalFormatting>
  <conditionalFormatting sqref="GW154:HB155 GW159:HB161 GW157:HB157">
    <cfRule type="cellIs" dxfId="11040" priority="10713" operator="equal">
      <formula>0</formula>
    </cfRule>
    <cfRule type="cellIs" dxfId="11039" priority="10714" operator="equal">
      <formula>1</formula>
    </cfRule>
  </conditionalFormatting>
  <conditionalFormatting sqref="GW163:HB163">
    <cfRule type="cellIs" dxfId="11038" priority="10711" operator="equal">
      <formula>0</formula>
    </cfRule>
    <cfRule type="cellIs" dxfId="11037" priority="10712" operator="equal">
      <formula>1</formula>
    </cfRule>
  </conditionalFormatting>
  <conditionalFormatting sqref="GW164:HB169">
    <cfRule type="cellIs" dxfId="11036" priority="10709" operator="equal">
      <formula>0</formula>
    </cfRule>
    <cfRule type="cellIs" dxfId="11035" priority="10710" operator="equal">
      <formula>1</formula>
    </cfRule>
  </conditionalFormatting>
  <conditionalFormatting sqref="GW173:HB174">
    <cfRule type="cellIs" dxfId="11034" priority="10707" operator="equal">
      <formula>0</formula>
    </cfRule>
    <cfRule type="cellIs" dxfId="11033" priority="10708" operator="equal">
      <formula>1</formula>
    </cfRule>
  </conditionalFormatting>
  <conditionalFormatting sqref="GW181:HB184">
    <cfRule type="cellIs" dxfId="11032" priority="10705" operator="equal">
      <formula>0</formula>
    </cfRule>
    <cfRule type="cellIs" dxfId="11031" priority="10706" operator="equal">
      <formula>1</formula>
    </cfRule>
  </conditionalFormatting>
  <conditionalFormatting sqref="GW187:HB188">
    <cfRule type="cellIs" dxfId="11030" priority="10703" operator="equal">
      <formula>0</formula>
    </cfRule>
    <cfRule type="cellIs" dxfId="11029" priority="10704" operator="equal">
      <formula>1</formula>
    </cfRule>
  </conditionalFormatting>
  <conditionalFormatting sqref="GW190:HB193">
    <cfRule type="cellIs" dxfId="11028" priority="10701" operator="equal">
      <formula>0</formula>
    </cfRule>
    <cfRule type="cellIs" dxfId="11027" priority="10702" operator="equal">
      <formula>1</formula>
    </cfRule>
  </conditionalFormatting>
  <conditionalFormatting sqref="GW195:HB195">
    <cfRule type="cellIs" dxfId="11026" priority="10699" operator="equal">
      <formula>0</formula>
    </cfRule>
    <cfRule type="cellIs" dxfId="11025" priority="10700" operator="equal">
      <formula>1</formula>
    </cfRule>
  </conditionalFormatting>
  <conditionalFormatting sqref="GW197:HB197">
    <cfRule type="cellIs" dxfId="11024" priority="10697" operator="equal">
      <formula>0</formula>
    </cfRule>
    <cfRule type="cellIs" dxfId="11023" priority="10698" operator="equal">
      <formula>1</formula>
    </cfRule>
  </conditionalFormatting>
  <conditionalFormatting sqref="GW202:HB205">
    <cfRule type="cellIs" dxfId="11022" priority="10695" operator="equal">
      <formula>0</formula>
    </cfRule>
    <cfRule type="cellIs" dxfId="11021" priority="10696" operator="equal">
      <formula>1</formula>
    </cfRule>
  </conditionalFormatting>
  <conditionalFormatting sqref="GW216:HB219 GW222:HB222 GW226:HB234 GW224:HB224 GW236:HB236">
    <cfRule type="cellIs" dxfId="11020" priority="10691" operator="equal">
      <formula>0</formula>
    </cfRule>
    <cfRule type="cellIs" dxfId="11019" priority="10692" operator="equal">
      <formula>1</formula>
    </cfRule>
  </conditionalFormatting>
  <conditionalFormatting sqref="GW208:HB211">
    <cfRule type="cellIs" dxfId="11018" priority="10693" operator="equal">
      <formula>0</formula>
    </cfRule>
    <cfRule type="cellIs" dxfId="11017" priority="10694" operator="equal">
      <formula>1</formula>
    </cfRule>
  </conditionalFormatting>
  <conditionalFormatting sqref="GW238:HB238 GW240:HB240 GW244:HB249 GW252:HB252">
    <cfRule type="cellIs" dxfId="11016" priority="10689" operator="equal">
      <formula>0</formula>
    </cfRule>
    <cfRule type="cellIs" dxfId="11015" priority="10690" operator="equal">
      <formula>1</formula>
    </cfRule>
  </conditionalFormatting>
  <conditionalFormatting sqref="GW255:HB258">
    <cfRule type="cellIs" dxfId="11014" priority="10687" operator="equal">
      <formula>0</formula>
    </cfRule>
    <cfRule type="cellIs" dxfId="11013" priority="10688" operator="equal">
      <formula>1</formula>
    </cfRule>
  </conditionalFormatting>
  <conditionalFormatting sqref="GW272:HB280">
    <cfRule type="cellIs" dxfId="11012" priority="10685" operator="equal">
      <formula>0</formula>
    </cfRule>
    <cfRule type="cellIs" dxfId="11011" priority="10686" operator="equal">
      <formula>1</formula>
    </cfRule>
  </conditionalFormatting>
  <conditionalFormatting sqref="GW284:HB286 GW304:HB308 GW311:HB311 GW288:HB293 GW298:HB298 GW301:HB301 GW314:HB317">
    <cfRule type="cellIs" dxfId="11010" priority="10683" operator="equal">
      <formula>0</formula>
    </cfRule>
    <cfRule type="cellIs" dxfId="11009" priority="10684" operator="equal">
      <formula>1</formula>
    </cfRule>
  </conditionalFormatting>
  <conditionalFormatting sqref="GW320:HB330 GW333:HB336">
    <cfRule type="cellIs" dxfId="11008" priority="10681" operator="equal">
      <formula>0</formula>
    </cfRule>
    <cfRule type="cellIs" dxfId="11007" priority="10682" operator="equal">
      <formula>1</formula>
    </cfRule>
  </conditionalFormatting>
  <conditionalFormatting sqref="GW342:HB342">
    <cfRule type="cellIs" dxfId="11006" priority="10679" operator="equal">
      <formula>0</formula>
    </cfRule>
    <cfRule type="cellIs" dxfId="11005" priority="10680" operator="equal">
      <formula>1</formula>
    </cfRule>
  </conditionalFormatting>
  <conditionalFormatting sqref="GW354:HB354">
    <cfRule type="cellIs" dxfId="11004" priority="10677" operator="equal">
      <formula>0</formula>
    </cfRule>
    <cfRule type="cellIs" dxfId="11003" priority="10678" operator="equal">
      <formula>1</formula>
    </cfRule>
  </conditionalFormatting>
  <conditionalFormatting sqref="GW359:HB359">
    <cfRule type="cellIs" dxfId="11002" priority="10675" operator="equal">
      <formula>0</formula>
    </cfRule>
    <cfRule type="cellIs" dxfId="11001" priority="10676" operator="equal">
      <formula>1</formula>
    </cfRule>
  </conditionalFormatting>
  <conditionalFormatting sqref="GW364:HB365">
    <cfRule type="cellIs" dxfId="11000" priority="10673" operator="equal">
      <formula>0</formula>
    </cfRule>
    <cfRule type="cellIs" dxfId="10999" priority="10674" operator="equal">
      <formula>1</formula>
    </cfRule>
  </conditionalFormatting>
  <conditionalFormatting sqref="GW540:HB540">
    <cfRule type="cellIs" dxfId="10998" priority="10671" operator="equal">
      <formula>0</formula>
    </cfRule>
    <cfRule type="cellIs" dxfId="10997" priority="10672" operator="equal">
      <formula>1</formula>
    </cfRule>
  </conditionalFormatting>
  <conditionalFormatting sqref="GW14:HB15">
    <cfRule type="cellIs" dxfId="10996" priority="10669" operator="equal">
      <formula>0</formula>
    </cfRule>
    <cfRule type="cellIs" dxfId="10995" priority="10670" operator="equal">
      <formula>1</formula>
    </cfRule>
  </conditionalFormatting>
  <conditionalFormatting sqref="GW18:HB18">
    <cfRule type="cellIs" dxfId="10994" priority="10667" operator="equal">
      <formula>0</formula>
    </cfRule>
    <cfRule type="cellIs" dxfId="10993" priority="10668" operator="equal">
      <formula>1</formula>
    </cfRule>
  </conditionalFormatting>
  <conditionalFormatting sqref="GW32:HB32">
    <cfRule type="cellIs" dxfId="10992" priority="10665" operator="equal">
      <formula>0</formula>
    </cfRule>
    <cfRule type="cellIs" dxfId="10991" priority="10666" operator="equal">
      <formula>1</formula>
    </cfRule>
  </conditionalFormatting>
  <conditionalFormatting sqref="GW41:HB41">
    <cfRule type="cellIs" dxfId="10990" priority="10663" operator="equal">
      <formula>0</formula>
    </cfRule>
    <cfRule type="cellIs" dxfId="10989" priority="10664" operator="equal">
      <formula>1</formula>
    </cfRule>
  </conditionalFormatting>
  <conditionalFormatting sqref="GW60:HB61">
    <cfRule type="cellIs" dxfId="10988" priority="10661" operator="equal">
      <formula>0</formula>
    </cfRule>
    <cfRule type="cellIs" dxfId="10987" priority="10662" operator="equal">
      <formula>1</formula>
    </cfRule>
  </conditionalFormatting>
  <conditionalFormatting sqref="GW63:HB63">
    <cfRule type="cellIs" dxfId="10986" priority="10659" operator="equal">
      <formula>0</formula>
    </cfRule>
    <cfRule type="cellIs" dxfId="10985" priority="10660" operator="equal">
      <formula>1</formula>
    </cfRule>
  </conditionalFormatting>
  <conditionalFormatting sqref="GW67:HB67">
    <cfRule type="cellIs" dxfId="10984" priority="10657" operator="equal">
      <formula>0</formula>
    </cfRule>
    <cfRule type="cellIs" dxfId="10983" priority="10658" operator="equal">
      <formula>1</formula>
    </cfRule>
  </conditionalFormatting>
  <conditionalFormatting sqref="GW71:HB72">
    <cfRule type="cellIs" dxfId="10982" priority="10655" operator="equal">
      <formula>0</formula>
    </cfRule>
    <cfRule type="cellIs" dxfId="10981" priority="10656" operator="equal">
      <formula>1</formula>
    </cfRule>
  </conditionalFormatting>
  <conditionalFormatting sqref="GW76:HB76">
    <cfRule type="cellIs" dxfId="10980" priority="10653" operator="equal">
      <formula>0</formula>
    </cfRule>
    <cfRule type="cellIs" dxfId="10979" priority="10654" operator="equal">
      <formula>1</formula>
    </cfRule>
  </conditionalFormatting>
  <conditionalFormatting sqref="GW77:HB77">
    <cfRule type="cellIs" dxfId="10978" priority="10651" operator="equal">
      <formula>0</formula>
    </cfRule>
    <cfRule type="cellIs" dxfId="10977" priority="10652" operator="equal">
      <formula>1</formula>
    </cfRule>
  </conditionalFormatting>
  <conditionalFormatting sqref="GW79:HB79">
    <cfRule type="cellIs" dxfId="10976" priority="10649" operator="equal">
      <formula>0</formula>
    </cfRule>
    <cfRule type="cellIs" dxfId="10975" priority="10650" operator="equal">
      <formula>1</formula>
    </cfRule>
  </conditionalFormatting>
  <conditionalFormatting sqref="GW81:HB82 GW85:HB86">
    <cfRule type="cellIs" dxfId="10974" priority="10647" operator="equal">
      <formula>0</formula>
    </cfRule>
    <cfRule type="cellIs" dxfId="10973" priority="10648" operator="equal">
      <formula>1</formula>
    </cfRule>
  </conditionalFormatting>
  <conditionalFormatting sqref="GW88:HB91">
    <cfRule type="cellIs" dxfId="10972" priority="10645" operator="equal">
      <formula>0</formula>
    </cfRule>
    <cfRule type="cellIs" dxfId="10971" priority="10646" operator="equal">
      <formula>1</formula>
    </cfRule>
  </conditionalFormatting>
  <conditionalFormatting sqref="GW98:HB98">
    <cfRule type="cellIs" dxfId="10970" priority="10643" operator="equal">
      <formula>0</formula>
    </cfRule>
    <cfRule type="cellIs" dxfId="10969" priority="10644" operator="equal">
      <formula>1</formula>
    </cfRule>
  </conditionalFormatting>
  <conditionalFormatting sqref="GW101:HB101 GW103:HB105">
    <cfRule type="cellIs" dxfId="10968" priority="10641" operator="equal">
      <formula>0</formula>
    </cfRule>
    <cfRule type="cellIs" dxfId="10967" priority="10642" operator="equal">
      <formula>1</formula>
    </cfRule>
  </conditionalFormatting>
  <conditionalFormatting sqref="GW111:HB112">
    <cfRule type="cellIs" dxfId="10966" priority="10639" operator="equal">
      <formula>0</formula>
    </cfRule>
    <cfRule type="cellIs" dxfId="10965" priority="10640" operator="equal">
      <formula>1</formula>
    </cfRule>
  </conditionalFormatting>
  <conditionalFormatting sqref="GW114:HB114">
    <cfRule type="cellIs" dxfId="10964" priority="10637" operator="equal">
      <formula>0</formula>
    </cfRule>
    <cfRule type="cellIs" dxfId="10963" priority="10638" operator="equal">
      <formula>1</formula>
    </cfRule>
  </conditionalFormatting>
  <conditionalFormatting sqref="GW116:HB117 GW119:HB121">
    <cfRule type="cellIs" dxfId="10962" priority="10635" operator="equal">
      <formula>0</formula>
    </cfRule>
    <cfRule type="cellIs" dxfId="10961" priority="10636" operator="equal">
      <formula>1</formula>
    </cfRule>
  </conditionalFormatting>
  <conditionalFormatting sqref="GW125:HB126">
    <cfRule type="cellIs" dxfId="10960" priority="10633" operator="equal">
      <formula>0</formula>
    </cfRule>
    <cfRule type="cellIs" dxfId="10959" priority="10634" operator="equal">
      <formula>1</formula>
    </cfRule>
  </conditionalFormatting>
  <conditionalFormatting sqref="GW128:HB131">
    <cfRule type="cellIs" dxfId="10958" priority="10631" operator="equal">
      <formula>0</formula>
    </cfRule>
    <cfRule type="cellIs" dxfId="10957" priority="10632" operator="equal">
      <formula>1</formula>
    </cfRule>
  </conditionalFormatting>
  <conditionalFormatting sqref="GW133:HB133">
    <cfRule type="cellIs" dxfId="10956" priority="10629" operator="equal">
      <formula>0</formula>
    </cfRule>
    <cfRule type="cellIs" dxfId="10955" priority="10630" operator="equal">
      <formula>1</formula>
    </cfRule>
  </conditionalFormatting>
  <conditionalFormatting sqref="GW139:HB142">
    <cfRule type="cellIs" dxfId="10954" priority="10627" operator="equal">
      <formula>0</formula>
    </cfRule>
    <cfRule type="cellIs" dxfId="10953" priority="10628" operator="equal">
      <formula>1</formula>
    </cfRule>
  </conditionalFormatting>
  <conditionalFormatting sqref="GW144:HB145">
    <cfRule type="cellIs" dxfId="10952" priority="10625" operator="equal">
      <formula>0</formula>
    </cfRule>
    <cfRule type="cellIs" dxfId="10951" priority="10626" operator="equal">
      <formula>1</formula>
    </cfRule>
  </conditionalFormatting>
  <conditionalFormatting sqref="GW148:HB150">
    <cfRule type="cellIs" dxfId="10950" priority="10623" operator="equal">
      <formula>0</formula>
    </cfRule>
    <cfRule type="cellIs" dxfId="10949" priority="10624" operator="equal">
      <formula>1</formula>
    </cfRule>
  </conditionalFormatting>
  <conditionalFormatting sqref="GW162:HB162">
    <cfRule type="cellIs" dxfId="10948" priority="10621" operator="equal">
      <formula>0</formula>
    </cfRule>
    <cfRule type="cellIs" dxfId="10947" priority="10622" operator="equal">
      <formula>1</formula>
    </cfRule>
  </conditionalFormatting>
  <conditionalFormatting sqref="GW170:HB170">
    <cfRule type="cellIs" dxfId="10946" priority="10619" operator="equal">
      <formula>0</formula>
    </cfRule>
    <cfRule type="cellIs" dxfId="10945" priority="10620" operator="equal">
      <formula>1</formula>
    </cfRule>
  </conditionalFormatting>
  <conditionalFormatting sqref="GW172:HB172">
    <cfRule type="cellIs" dxfId="10944" priority="10617" operator="equal">
      <formula>0</formula>
    </cfRule>
    <cfRule type="cellIs" dxfId="10943" priority="10618" operator="equal">
      <formula>1</formula>
    </cfRule>
  </conditionalFormatting>
  <conditionalFormatting sqref="GW179:HB179">
    <cfRule type="cellIs" dxfId="10942" priority="10615" operator="equal">
      <formula>0</formula>
    </cfRule>
    <cfRule type="cellIs" dxfId="10941" priority="10616" operator="equal">
      <formula>1</formula>
    </cfRule>
  </conditionalFormatting>
  <conditionalFormatting sqref="GW194:HB194">
    <cfRule type="cellIs" dxfId="10940" priority="10613" operator="equal">
      <formula>0</formula>
    </cfRule>
    <cfRule type="cellIs" dxfId="10939" priority="10614" operator="equal">
      <formula>1</formula>
    </cfRule>
  </conditionalFormatting>
  <conditionalFormatting sqref="GW196:HB196">
    <cfRule type="cellIs" dxfId="10938" priority="10611" operator="equal">
      <formula>0</formula>
    </cfRule>
    <cfRule type="cellIs" dxfId="10937" priority="10612" operator="equal">
      <formula>1</formula>
    </cfRule>
  </conditionalFormatting>
  <conditionalFormatting sqref="GW198:HB198">
    <cfRule type="cellIs" dxfId="10936" priority="10609" operator="equal">
      <formula>0</formula>
    </cfRule>
    <cfRule type="cellIs" dxfId="10935" priority="10610" operator="equal">
      <formula>1</formula>
    </cfRule>
  </conditionalFormatting>
  <conditionalFormatting sqref="GW206:HB206">
    <cfRule type="cellIs" dxfId="10934" priority="10607" operator="equal">
      <formula>0</formula>
    </cfRule>
    <cfRule type="cellIs" dxfId="10933" priority="10608" operator="equal">
      <formula>1</formula>
    </cfRule>
  </conditionalFormatting>
  <conditionalFormatting sqref="GW214:HB215">
    <cfRule type="cellIs" dxfId="10932" priority="10605" operator="equal">
      <formula>0</formula>
    </cfRule>
    <cfRule type="cellIs" dxfId="10931" priority="10606" operator="equal">
      <formula>1</formula>
    </cfRule>
  </conditionalFormatting>
  <conditionalFormatting sqref="GW225:HB225">
    <cfRule type="cellIs" dxfId="10930" priority="10603" operator="equal">
      <formula>0</formula>
    </cfRule>
    <cfRule type="cellIs" dxfId="10929" priority="10604" operator="equal">
      <formula>1</formula>
    </cfRule>
  </conditionalFormatting>
  <conditionalFormatting sqref="GW253:HB254">
    <cfRule type="cellIs" dxfId="10928" priority="10601" operator="equal">
      <formula>0</formula>
    </cfRule>
    <cfRule type="cellIs" dxfId="10927" priority="10602" operator="equal">
      <formula>1</formula>
    </cfRule>
  </conditionalFormatting>
  <conditionalFormatting sqref="GW261:HB261">
    <cfRule type="cellIs" dxfId="10926" priority="10599" operator="equal">
      <formula>0</formula>
    </cfRule>
    <cfRule type="cellIs" dxfId="10925" priority="10600" operator="equal">
      <formula>1</formula>
    </cfRule>
  </conditionalFormatting>
  <conditionalFormatting sqref="GW264:HB265 GW268:HB271">
    <cfRule type="cellIs" dxfId="10924" priority="10597" operator="equal">
      <formula>0</formula>
    </cfRule>
    <cfRule type="cellIs" dxfId="10923" priority="10598" operator="equal">
      <formula>1</formula>
    </cfRule>
  </conditionalFormatting>
  <conditionalFormatting sqref="GW283:HB283">
    <cfRule type="cellIs" dxfId="10922" priority="10595" operator="equal">
      <formula>0</formula>
    </cfRule>
    <cfRule type="cellIs" dxfId="10921" priority="10596" operator="equal">
      <formula>1</formula>
    </cfRule>
  </conditionalFormatting>
  <conditionalFormatting sqref="GW337:HB338">
    <cfRule type="cellIs" dxfId="10920" priority="10593" operator="equal">
      <formula>0</formula>
    </cfRule>
    <cfRule type="cellIs" dxfId="10919" priority="10594" operator="equal">
      <formula>1</formula>
    </cfRule>
  </conditionalFormatting>
  <conditionalFormatting sqref="GW340:HB341">
    <cfRule type="cellIs" dxfId="10918" priority="10591" operator="equal">
      <formula>0</formula>
    </cfRule>
    <cfRule type="cellIs" dxfId="10917" priority="10592" operator="equal">
      <formula>1</formula>
    </cfRule>
  </conditionalFormatting>
  <conditionalFormatting sqref="GW346:HB347">
    <cfRule type="cellIs" dxfId="10916" priority="10589" operator="equal">
      <formula>0</formula>
    </cfRule>
    <cfRule type="cellIs" dxfId="10915" priority="10590" operator="equal">
      <formula>1</formula>
    </cfRule>
  </conditionalFormatting>
  <conditionalFormatting sqref="GW351:HB351">
    <cfRule type="cellIs" dxfId="10914" priority="10587" operator="equal">
      <formula>0</formula>
    </cfRule>
    <cfRule type="cellIs" dxfId="10913" priority="10588" operator="equal">
      <formula>1</formula>
    </cfRule>
  </conditionalFormatting>
  <conditionalFormatting sqref="GW355:HB355">
    <cfRule type="cellIs" dxfId="10912" priority="10585" operator="equal">
      <formula>0</formula>
    </cfRule>
    <cfRule type="cellIs" dxfId="10911" priority="10586" operator="equal">
      <formula>1</formula>
    </cfRule>
  </conditionalFormatting>
  <conditionalFormatting sqref="GW363:HB363">
    <cfRule type="cellIs" dxfId="10910" priority="10583" operator="equal">
      <formula>0</formula>
    </cfRule>
    <cfRule type="cellIs" dxfId="10909" priority="10584" operator="equal">
      <formula>1</formula>
    </cfRule>
  </conditionalFormatting>
  <conditionalFormatting sqref="GW368:HB368">
    <cfRule type="cellIs" dxfId="10908" priority="10581" operator="equal">
      <formula>0</formula>
    </cfRule>
    <cfRule type="cellIs" dxfId="10907" priority="10582" operator="equal">
      <formula>1</formula>
    </cfRule>
  </conditionalFormatting>
  <conditionalFormatting sqref="GW382:HB384">
    <cfRule type="cellIs" dxfId="10906" priority="10579" operator="equal">
      <formula>0</formula>
    </cfRule>
    <cfRule type="cellIs" dxfId="10905" priority="10580" operator="equal">
      <formula>1</formula>
    </cfRule>
  </conditionalFormatting>
  <conditionalFormatting sqref="GW386:HB386 GW388:HB391">
    <cfRule type="cellIs" dxfId="10904" priority="10577" operator="equal">
      <formula>0</formula>
    </cfRule>
    <cfRule type="cellIs" dxfId="10903" priority="10578" operator="equal">
      <formula>1</formula>
    </cfRule>
  </conditionalFormatting>
  <conditionalFormatting sqref="GW541:HB541">
    <cfRule type="cellIs" dxfId="10902" priority="10575" operator="equal">
      <formula>0</formula>
    </cfRule>
    <cfRule type="cellIs" dxfId="10901" priority="10576" operator="equal">
      <formula>1</formula>
    </cfRule>
  </conditionalFormatting>
  <conditionalFormatting sqref="GW543:HB543">
    <cfRule type="cellIs" dxfId="10900" priority="10573" operator="equal">
      <formula>0</formula>
    </cfRule>
    <cfRule type="cellIs" dxfId="10899" priority="10574" operator="equal">
      <formula>1</formula>
    </cfRule>
  </conditionalFormatting>
  <conditionalFormatting sqref="GW542:HB542">
    <cfRule type="cellIs" dxfId="10898" priority="10571" operator="equal">
      <formula>0</formula>
    </cfRule>
    <cfRule type="cellIs" dxfId="10897" priority="10572" operator="equal">
      <formula>1</formula>
    </cfRule>
  </conditionalFormatting>
  <conditionalFormatting sqref="GW17:HB17">
    <cfRule type="cellIs" dxfId="10896" priority="10569" operator="equal">
      <formula>0</formula>
    </cfRule>
    <cfRule type="cellIs" dxfId="10895" priority="10570" operator="equal">
      <formula>1</formula>
    </cfRule>
  </conditionalFormatting>
  <conditionalFormatting sqref="GW19:HB19">
    <cfRule type="cellIs" dxfId="10894" priority="10567" operator="equal">
      <formula>0</formula>
    </cfRule>
    <cfRule type="cellIs" dxfId="10893" priority="10568" operator="equal">
      <formula>1</formula>
    </cfRule>
  </conditionalFormatting>
  <conditionalFormatting sqref="GW21:HB21">
    <cfRule type="cellIs" dxfId="10892" priority="10565" operator="equal">
      <formula>0</formula>
    </cfRule>
    <cfRule type="cellIs" dxfId="10891" priority="10566" operator="equal">
      <formula>1</formula>
    </cfRule>
  </conditionalFormatting>
  <conditionalFormatting sqref="GW29:HB29">
    <cfRule type="cellIs" dxfId="10890" priority="10563" operator="equal">
      <formula>0</formula>
    </cfRule>
    <cfRule type="cellIs" dxfId="10889" priority="10564" operator="equal">
      <formula>1</formula>
    </cfRule>
  </conditionalFormatting>
  <conditionalFormatting sqref="GW30:HB30">
    <cfRule type="cellIs" dxfId="10888" priority="10561" operator="equal">
      <formula>0</formula>
    </cfRule>
    <cfRule type="cellIs" dxfId="10887" priority="10562" operator="equal">
      <formula>1</formula>
    </cfRule>
  </conditionalFormatting>
  <conditionalFormatting sqref="GW31:HB31">
    <cfRule type="cellIs" dxfId="10886" priority="10559" operator="equal">
      <formula>0</formula>
    </cfRule>
    <cfRule type="cellIs" dxfId="10885" priority="10560" operator="equal">
      <formula>1</formula>
    </cfRule>
  </conditionalFormatting>
  <conditionalFormatting sqref="GW33:HB33">
    <cfRule type="cellIs" dxfId="10884" priority="10557" operator="equal">
      <formula>0</formula>
    </cfRule>
    <cfRule type="cellIs" dxfId="10883" priority="10558" operator="equal">
      <formula>1</formula>
    </cfRule>
  </conditionalFormatting>
  <conditionalFormatting sqref="GW36:HB36">
    <cfRule type="cellIs" dxfId="10882" priority="10553" operator="equal">
      <formula>0</formula>
    </cfRule>
    <cfRule type="cellIs" dxfId="10881" priority="10554" operator="equal">
      <formula>1</formula>
    </cfRule>
  </conditionalFormatting>
  <conditionalFormatting sqref="GF94:GK94">
    <cfRule type="cellIs" dxfId="10880" priority="10971" operator="equal">
      <formula>0</formula>
    </cfRule>
    <cfRule type="cellIs" dxfId="10879" priority="10972" operator="equal">
      <formula>1</formula>
    </cfRule>
  </conditionalFormatting>
  <conditionalFormatting sqref="GF96:GK96">
    <cfRule type="cellIs" dxfId="10878" priority="10967" operator="equal">
      <formula>0</formula>
    </cfRule>
    <cfRule type="cellIs" dxfId="10877" priority="10968" operator="equal">
      <formula>1</formula>
    </cfRule>
  </conditionalFormatting>
  <conditionalFormatting sqref="GF97:GK97">
    <cfRule type="cellIs" dxfId="10876" priority="10965" operator="equal">
      <formula>0</formula>
    </cfRule>
    <cfRule type="cellIs" dxfId="10875" priority="10966" operator="equal">
      <formula>1</formula>
    </cfRule>
  </conditionalFormatting>
  <conditionalFormatting sqref="GF99:GK99">
    <cfRule type="cellIs" dxfId="10874" priority="10963" operator="equal">
      <formula>0</formula>
    </cfRule>
    <cfRule type="cellIs" dxfId="10873" priority="10964" operator="equal">
      <formula>1</formula>
    </cfRule>
  </conditionalFormatting>
  <conditionalFormatting sqref="GF100:GK100">
    <cfRule type="cellIs" dxfId="10872" priority="10961" operator="equal">
      <formula>0</formula>
    </cfRule>
    <cfRule type="cellIs" dxfId="10871" priority="10962" operator="equal">
      <formula>1</formula>
    </cfRule>
  </conditionalFormatting>
  <conditionalFormatting sqref="GF102:GK102">
    <cfRule type="cellIs" dxfId="10870" priority="10959" operator="equal">
      <formula>0</formula>
    </cfRule>
    <cfRule type="cellIs" dxfId="10869" priority="10960" operator="equal">
      <formula>1</formula>
    </cfRule>
  </conditionalFormatting>
  <conditionalFormatting sqref="GF106:GK106">
    <cfRule type="cellIs" dxfId="10868" priority="10957" operator="equal">
      <formula>0</formula>
    </cfRule>
    <cfRule type="cellIs" dxfId="10867" priority="10958" operator="equal">
      <formula>1</formula>
    </cfRule>
  </conditionalFormatting>
  <conditionalFormatting sqref="GF108:GK108">
    <cfRule type="cellIs" dxfId="10866" priority="10955" operator="equal">
      <formula>0</formula>
    </cfRule>
    <cfRule type="cellIs" dxfId="10865" priority="10956" operator="equal">
      <formula>1</formula>
    </cfRule>
  </conditionalFormatting>
  <conditionalFormatting sqref="GF107:GK107">
    <cfRule type="cellIs" dxfId="10864" priority="10953" operator="equal">
      <formula>0</formula>
    </cfRule>
    <cfRule type="cellIs" dxfId="10863" priority="10954" operator="equal">
      <formula>1</formula>
    </cfRule>
  </conditionalFormatting>
  <conditionalFormatting sqref="GF113:GK113">
    <cfRule type="cellIs" dxfId="10862" priority="10951" operator="equal">
      <formula>0</formula>
    </cfRule>
    <cfRule type="cellIs" dxfId="10861" priority="10952" operator="equal">
      <formula>1</formula>
    </cfRule>
  </conditionalFormatting>
  <conditionalFormatting sqref="GF115:GK115">
    <cfRule type="cellIs" dxfId="10860" priority="10949" operator="equal">
      <formula>0</formula>
    </cfRule>
    <cfRule type="cellIs" dxfId="10859" priority="10950" operator="equal">
      <formula>1</formula>
    </cfRule>
  </conditionalFormatting>
  <conditionalFormatting sqref="GF118:GK118">
    <cfRule type="cellIs" dxfId="10858" priority="10947" operator="equal">
      <formula>0</formula>
    </cfRule>
    <cfRule type="cellIs" dxfId="10857" priority="10948" operator="equal">
      <formula>1</formula>
    </cfRule>
  </conditionalFormatting>
  <conditionalFormatting sqref="GF122:GK123">
    <cfRule type="cellIs" dxfId="10856" priority="10945" operator="equal">
      <formula>0</formula>
    </cfRule>
    <cfRule type="cellIs" dxfId="10855" priority="10946" operator="equal">
      <formula>1</formula>
    </cfRule>
  </conditionalFormatting>
  <conditionalFormatting sqref="GF127:GK127">
    <cfRule type="cellIs" dxfId="10854" priority="10943" operator="equal">
      <formula>0</formula>
    </cfRule>
    <cfRule type="cellIs" dxfId="10853" priority="10944" operator="equal">
      <formula>1</formula>
    </cfRule>
  </conditionalFormatting>
  <conditionalFormatting sqref="GF134:GK134">
    <cfRule type="cellIs" dxfId="10852" priority="10941" operator="equal">
      <formula>0</formula>
    </cfRule>
    <cfRule type="cellIs" dxfId="10851" priority="10942" operator="equal">
      <formula>1</formula>
    </cfRule>
  </conditionalFormatting>
  <conditionalFormatting sqref="GF137:GK137">
    <cfRule type="cellIs" dxfId="10850" priority="10939" operator="equal">
      <formula>0</formula>
    </cfRule>
    <cfRule type="cellIs" dxfId="10849" priority="10940" operator="equal">
      <formula>1</formula>
    </cfRule>
  </conditionalFormatting>
  <conditionalFormatting sqref="GF138:GK138">
    <cfRule type="cellIs" dxfId="10848" priority="10937" operator="equal">
      <formula>0</formula>
    </cfRule>
    <cfRule type="cellIs" dxfId="10847" priority="10938" operator="equal">
      <formula>1</formula>
    </cfRule>
  </conditionalFormatting>
  <conditionalFormatting sqref="GF136:GK136">
    <cfRule type="cellIs" dxfId="10846" priority="10935" operator="equal">
      <formula>0</formula>
    </cfRule>
    <cfRule type="cellIs" dxfId="10845" priority="10936" operator="equal">
      <formula>1</formula>
    </cfRule>
  </conditionalFormatting>
  <conditionalFormatting sqref="GF143:GK143">
    <cfRule type="cellIs" dxfId="10844" priority="10933" operator="equal">
      <formula>0</formula>
    </cfRule>
    <cfRule type="cellIs" dxfId="10843" priority="10934" operator="equal">
      <formula>1</formula>
    </cfRule>
  </conditionalFormatting>
  <conditionalFormatting sqref="GF146:GK146">
    <cfRule type="cellIs" dxfId="10842" priority="10931" operator="equal">
      <formula>0</formula>
    </cfRule>
    <cfRule type="cellIs" dxfId="10841" priority="10932" operator="equal">
      <formula>1</formula>
    </cfRule>
  </conditionalFormatting>
  <conditionalFormatting sqref="GF151:GK153">
    <cfRule type="cellIs" dxfId="10840" priority="10929" operator="equal">
      <formula>0</formula>
    </cfRule>
    <cfRule type="cellIs" dxfId="10839" priority="10930" operator="equal">
      <formula>1</formula>
    </cfRule>
  </conditionalFormatting>
  <conditionalFormatting sqref="GF156:GK156">
    <cfRule type="cellIs" dxfId="10838" priority="10927" operator="equal">
      <formula>0</formula>
    </cfRule>
    <cfRule type="cellIs" dxfId="10837" priority="10928" operator="equal">
      <formula>1</formula>
    </cfRule>
  </conditionalFormatting>
  <conditionalFormatting sqref="GF158:GK158">
    <cfRule type="cellIs" dxfId="10836" priority="10925" operator="equal">
      <formula>0</formula>
    </cfRule>
    <cfRule type="cellIs" dxfId="10835" priority="10926" operator="equal">
      <formula>1</formula>
    </cfRule>
  </conditionalFormatting>
  <conditionalFormatting sqref="GF171:GK171">
    <cfRule type="cellIs" dxfId="10834" priority="10923" operator="equal">
      <formula>0</formula>
    </cfRule>
    <cfRule type="cellIs" dxfId="10833" priority="10924" operator="equal">
      <formula>1</formula>
    </cfRule>
  </conditionalFormatting>
  <conditionalFormatting sqref="GF175:GK175">
    <cfRule type="cellIs" dxfId="10832" priority="10921" operator="equal">
      <formula>0</formula>
    </cfRule>
    <cfRule type="cellIs" dxfId="10831" priority="10922" operator="equal">
      <formula>1</formula>
    </cfRule>
  </conditionalFormatting>
  <conditionalFormatting sqref="GF176:GK176">
    <cfRule type="cellIs" dxfId="10830" priority="10919" operator="equal">
      <formula>0</formula>
    </cfRule>
    <cfRule type="cellIs" dxfId="10829" priority="10920" operator="equal">
      <formula>1</formula>
    </cfRule>
  </conditionalFormatting>
  <conditionalFormatting sqref="GF177:GK178">
    <cfRule type="cellIs" dxfId="10828" priority="10917" operator="equal">
      <formula>0</formula>
    </cfRule>
    <cfRule type="cellIs" dxfId="10827" priority="10918" operator="equal">
      <formula>1</formula>
    </cfRule>
  </conditionalFormatting>
  <conditionalFormatting sqref="GF180:GK180">
    <cfRule type="cellIs" dxfId="10826" priority="10915" operator="equal">
      <formula>0</formula>
    </cfRule>
    <cfRule type="cellIs" dxfId="10825" priority="10916" operator="equal">
      <formula>1</formula>
    </cfRule>
  </conditionalFormatting>
  <conditionalFormatting sqref="GF185:GK185">
    <cfRule type="cellIs" dxfId="10824" priority="10913" operator="equal">
      <formula>0</formula>
    </cfRule>
    <cfRule type="cellIs" dxfId="10823" priority="10914" operator="equal">
      <formula>1</formula>
    </cfRule>
  </conditionalFormatting>
  <conditionalFormatting sqref="GF186:GK186">
    <cfRule type="cellIs" dxfId="10822" priority="10911" operator="equal">
      <formula>0</formula>
    </cfRule>
    <cfRule type="cellIs" dxfId="10821" priority="10912" operator="equal">
      <formula>1</formula>
    </cfRule>
  </conditionalFormatting>
  <conditionalFormatting sqref="GF189:GK189">
    <cfRule type="cellIs" dxfId="10820" priority="10909" operator="equal">
      <formula>0</formula>
    </cfRule>
    <cfRule type="cellIs" dxfId="10819" priority="10910" operator="equal">
      <formula>1</formula>
    </cfRule>
  </conditionalFormatting>
  <conditionalFormatting sqref="GF199:GK201">
    <cfRule type="cellIs" dxfId="10818" priority="10907" operator="equal">
      <formula>0</formula>
    </cfRule>
    <cfRule type="cellIs" dxfId="10817" priority="10908" operator="equal">
      <formula>1</formula>
    </cfRule>
  </conditionalFormatting>
  <conditionalFormatting sqref="GF207:GK207">
    <cfRule type="cellIs" dxfId="10816" priority="10905" operator="equal">
      <formula>0</formula>
    </cfRule>
    <cfRule type="cellIs" dxfId="10815" priority="10906" operator="equal">
      <formula>1</formula>
    </cfRule>
  </conditionalFormatting>
  <conditionalFormatting sqref="GF212:GK213">
    <cfRule type="cellIs" dxfId="10814" priority="10903" operator="equal">
      <formula>0</formula>
    </cfRule>
    <cfRule type="cellIs" dxfId="10813" priority="10904" operator="equal">
      <formula>1</formula>
    </cfRule>
  </conditionalFormatting>
  <conditionalFormatting sqref="GF223:GK223">
    <cfRule type="cellIs" dxfId="10812" priority="10899" operator="equal">
      <formula>0</formula>
    </cfRule>
    <cfRule type="cellIs" dxfId="10811" priority="10900" operator="equal">
      <formula>1</formula>
    </cfRule>
  </conditionalFormatting>
  <conditionalFormatting sqref="GF220:GK221">
    <cfRule type="cellIs" dxfId="10810" priority="10901" operator="equal">
      <formula>0</formula>
    </cfRule>
    <cfRule type="cellIs" dxfId="10809" priority="10902" operator="equal">
      <formula>1</formula>
    </cfRule>
  </conditionalFormatting>
  <conditionalFormatting sqref="GF235:GK235">
    <cfRule type="cellIs" dxfId="10808" priority="10897" operator="equal">
      <formula>0</formula>
    </cfRule>
    <cfRule type="cellIs" dxfId="10807" priority="10898" operator="equal">
      <formula>1</formula>
    </cfRule>
  </conditionalFormatting>
  <conditionalFormatting sqref="GF237:GK237">
    <cfRule type="cellIs" dxfId="10806" priority="10895" operator="equal">
      <formula>0</formula>
    </cfRule>
    <cfRule type="cellIs" dxfId="10805" priority="10896" operator="equal">
      <formula>1</formula>
    </cfRule>
  </conditionalFormatting>
  <conditionalFormatting sqref="GF239:GK239">
    <cfRule type="cellIs" dxfId="10804" priority="10893" operator="equal">
      <formula>0</formula>
    </cfRule>
    <cfRule type="cellIs" dxfId="10803" priority="10894" operator="equal">
      <formula>1</formula>
    </cfRule>
  </conditionalFormatting>
  <conditionalFormatting sqref="GF241:GK242">
    <cfRule type="cellIs" dxfId="10802" priority="10891" operator="equal">
      <formula>0</formula>
    </cfRule>
    <cfRule type="cellIs" dxfId="10801" priority="10892" operator="equal">
      <formula>1</formula>
    </cfRule>
  </conditionalFormatting>
  <conditionalFormatting sqref="GF250:GK250">
    <cfRule type="cellIs" dxfId="10800" priority="10889" operator="equal">
      <formula>0</formula>
    </cfRule>
    <cfRule type="cellIs" dxfId="10799" priority="10890" operator="equal">
      <formula>1</formula>
    </cfRule>
  </conditionalFormatting>
  <conditionalFormatting sqref="GF251:GK251">
    <cfRule type="cellIs" dxfId="10798" priority="10887" operator="equal">
      <formula>0</formula>
    </cfRule>
    <cfRule type="cellIs" dxfId="10797" priority="10888" operator="equal">
      <formula>1</formula>
    </cfRule>
  </conditionalFormatting>
  <conditionalFormatting sqref="GF259:GK260">
    <cfRule type="cellIs" dxfId="10796" priority="10885" operator="equal">
      <formula>0</formula>
    </cfRule>
    <cfRule type="cellIs" dxfId="10795" priority="10886" operator="equal">
      <formula>1</formula>
    </cfRule>
  </conditionalFormatting>
  <conditionalFormatting sqref="GF262:GK263">
    <cfRule type="cellIs" dxfId="10794" priority="10883" operator="equal">
      <formula>0</formula>
    </cfRule>
    <cfRule type="cellIs" dxfId="10793" priority="10884" operator="equal">
      <formula>1</formula>
    </cfRule>
  </conditionalFormatting>
  <conditionalFormatting sqref="GF266:GK266">
    <cfRule type="cellIs" dxfId="10792" priority="10881" operator="equal">
      <formula>0</formula>
    </cfRule>
    <cfRule type="cellIs" dxfId="10791" priority="10882" operator="equal">
      <formula>1</formula>
    </cfRule>
  </conditionalFormatting>
  <conditionalFormatting sqref="GF281:GK282">
    <cfRule type="cellIs" dxfId="10790" priority="10879" operator="equal">
      <formula>0</formula>
    </cfRule>
    <cfRule type="cellIs" dxfId="10789" priority="10880" operator="equal">
      <formula>1</formula>
    </cfRule>
  </conditionalFormatting>
  <conditionalFormatting sqref="GF287:GK287">
    <cfRule type="cellIs" dxfId="10788" priority="10877" operator="equal">
      <formula>0</formula>
    </cfRule>
    <cfRule type="cellIs" dxfId="10787" priority="10878" operator="equal">
      <formula>1</formula>
    </cfRule>
  </conditionalFormatting>
  <conditionalFormatting sqref="GF294:GK296">
    <cfRule type="cellIs" dxfId="10786" priority="10875" operator="equal">
      <formula>0</formula>
    </cfRule>
    <cfRule type="cellIs" dxfId="10785" priority="10876" operator="equal">
      <formula>1</formula>
    </cfRule>
  </conditionalFormatting>
  <conditionalFormatting sqref="GF299:GK299">
    <cfRule type="cellIs" dxfId="10784" priority="10873" operator="equal">
      <formula>0</formula>
    </cfRule>
    <cfRule type="cellIs" dxfId="10783" priority="10874" operator="equal">
      <formula>1</formula>
    </cfRule>
  </conditionalFormatting>
  <conditionalFormatting sqref="GF302:GK303">
    <cfRule type="cellIs" dxfId="10782" priority="10871" operator="equal">
      <formula>0</formula>
    </cfRule>
    <cfRule type="cellIs" dxfId="10781" priority="10872" operator="equal">
      <formula>1</formula>
    </cfRule>
  </conditionalFormatting>
  <conditionalFormatting sqref="GF309:GK309">
    <cfRule type="cellIs" dxfId="10780" priority="10869" operator="equal">
      <formula>0</formula>
    </cfRule>
    <cfRule type="cellIs" dxfId="10779" priority="10870" operator="equal">
      <formula>1</formula>
    </cfRule>
  </conditionalFormatting>
  <conditionalFormatting sqref="GF310:GK310">
    <cfRule type="cellIs" dxfId="10778" priority="10867" operator="equal">
      <formula>0</formula>
    </cfRule>
    <cfRule type="cellIs" dxfId="10777" priority="10868" operator="equal">
      <formula>1</formula>
    </cfRule>
  </conditionalFormatting>
  <conditionalFormatting sqref="GF312:GK312">
    <cfRule type="cellIs" dxfId="10776" priority="10865" operator="equal">
      <formula>0</formula>
    </cfRule>
    <cfRule type="cellIs" dxfId="10775" priority="10866" operator="equal">
      <formula>1</formula>
    </cfRule>
  </conditionalFormatting>
  <conditionalFormatting sqref="GF318:GK318">
    <cfRule type="cellIs" dxfId="10774" priority="10863" operator="equal">
      <formula>0</formula>
    </cfRule>
    <cfRule type="cellIs" dxfId="10773" priority="10864" operator="equal">
      <formula>1</formula>
    </cfRule>
  </conditionalFormatting>
  <conditionalFormatting sqref="GF331:GK332">
    <cfRule type="cellIs" dxfId="10772" priority="10861" operator="equal">
      <formula>0</formula>
    </cfRule>
    <cfRule type="cellIs" dxfId="10771" priority="10862" operator="equal">
      <formula>1</formula>
    </cfRule>
  </conditionalFormatting>
  <conditionalFormatting sqref="GF339:GK339">
    <cfRule type="cellIs" dxfId="10770" priority="10859" operator="equal">
      <formula>0</formula>
    </cfRule>
    <cfRule type="cellIs" dxfId="10769" priority="10860" operator="equal">
      <formula>1</formula>
    </cfRule>
  </conditionalFormatting>
  <conditionalFormatting sqref="GF343:GK345">
    <cfRule type="cellIs" dxfId="10768" priority="10857" operator="equal">
      <formula>0</formula>
    </cfRule>
    <cfRule type="cellIs" dxfId="10767" priority="10858" operator="equal">
      <formula>1</formula>
    </cfRule>
  </conditionalFormatting>
  <conditionalFormatting sqref="GF357:GK357">
    <cfRule type="cellIs" dxfId="10766" priority="10855" operator="equal">
      <formula>0</formula>
    </cfRule>
    <cfRule type="cellIs" dxfId="10765" priority="10856" operator="equal">
      <formula>1</formula>
    </cfRule>
  </conditionalFormatting>
  <conditionalFormatting sqref="GF360:GK360">
    <cfRule type="cellIs" dxfId="10764" priority="10853" operator="equal">
      <formula>0</formula>
    </cfRule>
    <cfRule type="cellIs" dxfId="10763" priority="10854" operator="equal">
      <formula>1</formula>
    </cfRule>
  </conditionalFormatting>
  <conditionalFormatting sqref="GF361:GK361">
    <cfRule type="cellIs" dxfId="10762" priority="10851" operator="equal">
      <formula>0</formula>
    </cfRule>
    <cfRule type="cellIs" dxfId="10761" priority="10852" operator="equal">
      <formula>1</formula>
    </cfRule>
  </conditionalFormatting>
  <conditionalFormatting sqref="GF369:GK369">
    <cfRule type="cellIs" dxfId="10760" priority="10849" operator="equal">
      <formula>0</formula>
    </cfRule>
    <cfRule type="cellIs" dxfId="10759" priority="10850" operator="equal">
      <formula>1</formula>
    </cfRule>
  </conditionalFormatting>
  <conditionalFormatting sqref="GF371:GK371">
    <cfRule type="cellIs" dxfId="10758" priority="10847" operator="equal">
      <formula>0</formula>
    </cfRule>
    <cfRule type="cellIs" dxfId="10757" priority="10848" operator="equal">
      <formula>1</formula>
    </cfRule>
  </conditionalFormatting>
  <conditionalFormatting sqref="GF373:GK373">
    <cfRule type="cellIs" dxfId="10756" priority="10845" operator="equal">
      <formula>0</formula>
    </cfRule>
    <cfRule type="cellIs" dxfId="10755" priority="10846" operator="equal">
      <formula>1</formula>
    </cfRule>
  </conditionalFormatting>
  <conditionalFormatting sqref="GF377:GK377">
    <cfRule type="cellIs" dxfId="10754" priority="10843" operator="equal">
      <formula>0</formula>
    </cfRule>
    <cfRule type="cellIs" dxfId="10753" priority="10844" operator="equal">
      <formula>1</formula>
    </cfRule>
  </conditionalFormatting>
  <conditionalFormatting sqref="GF379:GK379">
    <cfRule type="cellIs" dxfId="10752" priority="10841" operator="equal">
      <formula>0</formula>
    </cfRule>
    <cfRule type="cellIs" dxfId="10751" priority="10842" operator="equal">
      <formula>1</formula>
    </cfRule>
  </conditionalFormatting>
  <conditionalFormatting sqref="GF380:GK380">
    <cfRule type="cellIs" dxfId="10750" priority="10839" operator="equal">
      <formula>0</formula>
    </cfRule>
    <cfRule type="cellIs" dxfId="10749" priority="10840" operator="equal">
      <formula>1</formula>
    </cfRule>
  </conditionalFormatting>
  <conditionalFormatting sqref="GF381:GK381">
    <cfRule type="cellIs" dxfId="10748" priority="10837" operator="equal">
      <formula>0</formula>
    </cfRule>
    <cfRule type="cellIs" dxfId="10747" priority="10838" operator="equal">
      <formula>1</formula>
    </cfRule>
  </conditionalFormatting>
  <conditionalFormatting sqref="GF375:GK376">
    <cfRule type="cellIs" dxfId="10746" priority="10835" operator="equal">
      <formula>0</formula>
    </cfRule>
    <cfRule type="cellIs" dxfId="10745" priority="10836" operator="equal">
      <formula>1</formula>
    </cfRule>
  </conditionalFormatting>
  <conditionalFormatting sqref="GF378:GK378">
    <cfRule type="cellIs" dxfId="10744" priority="10833" operator="equal">
      <formula>0</formula>
    </cfRule>
    <cfRule type="cellIs" dxfId="10743" priority="10834" operator="equal">
      <formula>1</formula>
    </cfRule>
  </conditionalFormatting>
  <conditionalFormatting sqref="GF385:GK385">
    <cfRule type="cellIs" dxfId="10742" priority="10831" operator="equal">
      <formula>0</formula>
    </cfRule>
    <cfRule type="cellIs" dxfId="10741" priority="10832" operator="equal">
      <formula>1</formula>
    </cfRule>
  </conditionalFormatting>
  <conditionalFormatting sqref="GF387:GK387">
    <cfRule type="cellIs" dxfId="10740" priority="10829" operator="equal">
      <formula>0</formula>
    </cfRule>
    <cfRule type="cellIs" dxfId="10739" priority="10830" operator="equal">
      <formula>1</formula>
    </cfRule>
  </conditionalFormatting>
  <conditionalFormatting sqref="GF392:GK392">
    <cfRule type="cellIs" dxfId="10738" priority="10827" operator="equal">
      <formula>0</formula>
    </cfRule>
    <cfRule type="cellIs" dxfId="10737" priority="10828" operator="equal">
      <formula>1</formula>
    </cfRule>
  </conditionalFormatting>
  <conditionalFormatting sqref="GF399:GK399">
    <cfRule type="cellIs" dxfId="10736" priority="10825" operator="equal">
      <formula>0</formula>
    </cfRule>
    <cfRule type="cellIs" dxfId="10735" priority="10826" operator="equal">
      <formula>1</formula>
    </cfRule>
  </conditionalFormatting>
  <conditionalFormatting sqref="GF401:GK401">
    <cfRule type="cellIs" dxfId="10734" priority="10823" operator="equal">
      <formula>0</formula>
    </cfRule>
    <cfRule type="cellIs" dxfId="10733" priority="10824" operator="equal">
      <formula>1</formula>
    </cfRule>
  </conditionalFormatting>
  <conditionalFormatting sqref="GF404:GK404">
    <cfRule type="cellIs" dxfId="10732" priority="10821" operator="equal">
      <formula>0</formula>
    </cfRule>
    <cfRule type="cellIs" dxfId="10731" priority="10822" operator="equal">
      <formula>1</formula>
    </cfRule>
  </conditionalFormatting>
  <conditionalFormatting sqref="GF406:GK406">
    <cfRule type="cellIs" dxfId="10730" priority="10819" operator="equal">
      <formula>0</formula>
    </cfRule>
    <cfRule type="cellIs" dxfId="10729" priority="10820" operator="equal">
      <formula>1</formula>
    </cfRule>
  </conditionalFormatting>
  <conditionalFormatting sqref="GF407:GK409">
    <cfRule type="cellIs" dxfId="10728" priority="10817" operator="equal">
      <formula>0</formula>
    </cfRule>
    <cfRule type="cellIs" dxfId="10727" priority="10818" operator="equal">
      <formula>1</formula>
    </cfRule>
  </conditionalFormatting>
  <conditionalFormatting sqref="GF411:GK418">
    <cfRule type="cellIs" dxfId="10726" priority="10815" operator="equal">
      <formula>0</formula>
    </cfRule>
    <cfRule type="cellIs" dxfId="10725" priority="10816" operator="equal">
      <formula>1</formula>
    </cfRule>
  </conditionalFormatting>
  <conditionalFormatting sqref="GF421:GK421">
    <cfRule type="cellIs" dxfId="10724" priority="10813" operator="equal">
      <formula>0</formula>
    </cfRule>
    <cfRule type="cellIs" dxfId="10723" priority="10814" operator="equal">
      <formula>1</formula>
    </cfRule>
  </conditionalFormatting>
  <conditionalFormatting sqref="GF423:GK428">
    <cfRule type="cellIs" dxfId="10722" priority="10811" operator="equal">
      <formula>0</formula>
    </cfRule>
    <cfRule type="cellIs" dxfId="10721" priority="10812" operator="equal">
      <formula>1</formula>
    </cfRule>
  </conditionalFormatting>
  <conditionalFormatting sqref="GF430:GK437">
    <cfRule type="cellIs" dxfId="10720" priority="10809" operator="equal">
      <formula>0</formula>
    </cfRule>
    <cfRule type="cellIs" dxfId="10719" priority="10810" operator="equal">
      <formula>1</formula>
    </cfRule>
  </conditionalFormatting>
  <conditionalFormatting sqref="GF439:GK449">
    <cfRule type="cellIs" dxfId="10718" priority="10807" operator="equal">
      <formula>0</formula>
    </cfRule>
    <cfRule type="cellIs" dxfId="10717" priority="10808" operator="equal">
      <formula>1</formula>
    </cfRule>
  </conditionalFormatting>
  <conditionalFormatting sqref="GF451:GK458">
    <cfRule type="cellIs" dxfId="10716" priority="10805" operator="equal">
      <formula>0</formula>
    </cfRule>
    <cfRule type="cellIs" dxfId="10715" priority="10806" operator="equal">
      <formula>1</formula>
    </cfRule>
  </conditionalFormatting>
  <conditionalFormatting sqref="GF460:GK464">
    <cfRule type="cellIs" dxfId="10714" priority="10803" operator="equal">
      <formula>0</formula>
    </cfRule>
    <cfRule type="cellIs" dxfId="10713" priority="10804" operator="equal">
      <formula>1</formula>
    </cfRule>
  </conditionalFormatting>
  <conditionalFormatting sqref="GF466:GK467">
    <cfRule type="cellIs" dxfId="10712" priority="10801" operator="equal">
      <formula>0</formula>
    </cfRule>
    <cfRule type="cellIs" dxfId="10711" priority="10802" operator="equal">
      <formula>1</formula>
    </cfRule>
  </conditionalFormatting>
  <conditionalFormatting sqref="GF470:GK470">
    <cfRule type="cellIs" dxfId="10710" priority="10799" operator="equal">
      <formula>0</formula>
    </cfRule>
    <cfRule type="cellIs" dxfId="10709" priority="10800" operator="equal">
      <formula>1</formula>
    </cfRule>
  </conditionalFormatting>
  <conditionalFormatting sqref="GF472:GK474">
    <cfRule type="cellIs" dxfId="10708" priority="10797" operator="equal">
      <formula>0</formula>
    </cfRule>
    <cfRule type="cellIs" dxfId="10707" priority="10798" operator="equal">
      <formula>1</formula>
    </cfRule>
  </conditionalFormatting>
  <conditionalFormatting sqref="GF476:GK482">
    <cfRule type="cellIs" dxfId="10706" priority="10795" operator="equal">
      <formula>0</formula>
    </cfRule>
    <cfRule type="cellIs" dxfId="10705" priority="10796" operator="equal">
      <formula>1</formula>
    </cfRule>
  </conditionalFormatting>
  <conditionalFormatting sqref="GF484:GK489">
    <cfRule type="cellIs" dxfId="10704" priority="10793" operator="equal">
      <formula>0</formula>
    </cfRule>
    <cfRule type="cellIs" dxfId="10703" priority="10794" operator="equal">
      <formula>1</formula>
    </cfRule>
  </conditionalFormatting>
  <conditionalFormatting sqref="GF491:GK492">
    <cfRule type="cellIs" dxfId="10702" priority="10791" operator="equal">
      <formula>0</formula>
    </cfRule>
    <cfRule type="cellIs" dxfId="10701" priority="10792" operator="equal">
      <formula>1</formula>
    </cfRule>
  </conditionalFormatting>
  <conditionalFormatting sqref="GF494:GK496">
    <cfRule type="cellIs" dxfId="10700" priority="10789" operator="equal">
      <formula>0</formula>
    </cfRule>
    <cfRule type="cellIs" dxfId="10699" priority="10790" operator="equal">
      <formula>1</formula>
    </cfRule>
  </conditionalFormatting>
  <conditionalFormatting sqref="GF498:GK498">
    <cfRule type="cellIs" dxfId="10698" priority="10787" operator="equal">
      <formula>0</formula>
    </cfRule>
    <cfRule type="cellIs" dxfId="10697" priority="10788" operator="equal">
      <formula>1</formula>
    </cfRule>
  </conditionalFormatting>
  <conditionalFormatting sqref="GF499:GK499">
    <cfRule type="cellIs" dxfId="10696" priority="10785" operator="equal">
      <formula>0</formula>
    </cfRule>
    <cfRule type="cellIs" dxfId="10695" priority="10786" operator="equal">
      <formula>1</formula>
    </cfRule>
  </conditionalFormatting>
  <conditionalFormatting sqref="GF502:GK504">
    <cfRule type="cellIs" dxfId="10694" priority="10783" operator="equal">
      <formula>0</formula>
    </cfRule>
    <cfRule type="cellIs" dxfId="10693" priority="10784" operator="equal">
      <formula>1</formula>
    </cfRule>
  </conditionalFormatting>
  <conditionalFormatting sqref="GF507:GK510">
    <cfRule type="cellIs" dxfId="10692" priority="10781" operator="equal">
      <formula>0</formula>
    </cfRule>
    <cfRule type="cellIs" dxfId="10691" priority="10782" operator="equal">
      <formula>1</formula>
    </cfRule>
  </conditionalFormatting>
  <conditionalFormatting sqref="GF512:GK512">
    <cfRule type="cellIs" dxfId="10690" priority="10779" operator="equal">
      <formula>0</formula>
    </cfRule>
    <cfRule type="cellIs" dxfId="10689" priority="10780" operator="equal">
      <formula>1</formula>
    </cfRule>
  </conditionalFormatting>
  <conditionalFormatting sqref="GF514:GK518">
    <cfRule type="cellIs" dxfId="10688" priority="10777" operator="equal">
      <formula>0</formula>
    </cfRule>
    <cfRule type="cellIs" dxfId="10687" priority="10778" operator="equal">
      <formula>1</formula>
    </cfRule>
  </conditionalFormatting>
  <conditionalFormatting sqref="GF520:GK520">
    <cfRule type="cellIs" dxfId="10686" priority="10775" operator="equal">
      <formula>0</formula>
    </cfRule>
    <cfRule type="cellIs" dxfId="10685" priority="10776" operator="equal">
      <formula>1</formula>
    </cfRule>
  </conditionalFormatting>
  <conditionalFormatting sqref="GF522:GK524">
    <cfRule type="cellIs" dxfId="10684" priority="10773" operator="equal">
      <formula>0</formula>
    </cfRule>
    <cfRule type="cellIs" dxfId="10683" priority="10774" operator="equal">
      <formula>1</formula>
    </cfRule>
  </conditionalFormatting>
  <conditionalFormatting sqref="GF526:GK526">
    <cfRule type="cellIs" dxfId="10682" priority="10771" operator="equal">
      <formula>0</formula>
    </cfRule>
    <cfRule type="cellIs" dxfId="10681" priority="10772" operator="equal">
      <formula>1</formula>
    </cfRule>
  </conditionalFormatting>
  <conditionalFormatting sqref="GF528:GK535">
    <cfRule type="cellIs" dxfId="10680" priority="10769" operator="equal">
      <formula>0</formula>
    </cfRule>
    <cfRule type="cellIs" dxfId="10679" priority="10770" operator="equal">
      <formula>1</formula>
    </cfRule>
  </conditionalFormatting>
  <conditionalFormatting sqref="GF43:GK43">
    <cfRule type="cellIs" dxfId="10678" priority="10767" operator="equal">
      <formula>0</formula>
    </cfRule>
    <cfRule type="cellIs" dxfId="10677" priority="10768" operator="equal">
      <formula>1</formula>
    </cfRule>
  </conditionalFormatting>
  <conditionalFormatting sqref="GF267:GK267">
    <cfRule type="cellIs" dxfId="10676" priority="10765" operator="equal">
      <formula>0</formula>
    </cfRule>
    <cfRule type="cellIs" dxfId="10675" priority="10766" operator="equal">
      <formula>1</formula>
    </cfRule>
  </conditionalFormatting>
  <conditionalFormatting sqref="GF362:GK362">
    <cfRule type="cellIs" dxfId="10674" priority="10761" operator="equal">
      <formula>0</formula>
    </cfRule>
    <cfRule type="cellIs" dxfId="10673" priority="10762" operator="equal">
      <formula>1</formula>
    </cfRule>
  </conditionalFormatting>
  <conditionalFormatting sqref="GF16:GK16">
    <cfRule type="cellIs" dxfId="10672" priority="11179" operator="equal">
      <formula>0</formula>
    </cfRule>
    <cfRule type="cellIs" dxfId="10671" priority="11180" operator="equal">
      <formula>1</formula>
    </cfRule>
  </conditionalFormatting>
  <conditionalFormatting sqref="GF34:GK34 GF37:GK37 GF39:GK40">
    <cfRule type="cellIs" dxfId="10670" priority="11175" operator="equal">
      <formula>0</formula>
    </cfRule>
    <cfRule type="cellIs" dxfId="10669" priority="11176" operator="equal">
      <formula>1</formula>
    </cfRule>
  </conditionalFormatting>
  <conditionalFormatting sqref="GF44:GK48 GF50:GK50">
    <cfRule type="cellIs" dxfId="10668" priority="11173" operator="equal">
      <formula>0</formula>
    </cfRule>
    <cfRule type="cellIs" dxfId="10667" priority="11174" operator="equal">
      <formula>1</formula>
    </cfRule>
  </conditionalFormatting>
  <conditionalFormatting sqref="GF56:GK56">
    <cfRule type="cellIs" dxfId="10666" priority="11171" operator="equal">
      <formula>0</formula>
    </cfRule>
    <cfRule type="cellIs" dxfId="10665" priority="11172" operator="equal">
      <formula>1</formula>
    </cfRule>
  </conditionalFormatting>
  <conditionalFormatting sqref="GF58:GK58">
    <cfRule type="cellIs" dxfId="10664" priority="11169" operator="equal">
      <formula>0</formula>
    </cfRule>
    <cfRule type="cellIs" dxfId="10663" priority="11170" operator="equal">
      <formula>1</formula>
    </cfRule>
  </conditionalFormatting>
  <conditionalFormatting sqref="GF59:GK59">
    <cfRule type="cellIs" dxfId="10662" priority="11167" operator="equal">
      <formula>0</formula>
    </cfRule>
    <cfRule type="cellIs" dxfId="10661" priority="11168" operator="equal">
      <formula>1</formula>
    </cfRule>
  </conditionalFormatting>
  <conditionalFormatting sqref="GF154:GK155 GF159:GK161 GF157:GK157">
    <cfRule type="cellIs" dxfId="10660" priority="11165" operator="equal">
      <formula>0</formula>
    </cfRule>
    <cfRule type="cellIs" dxfId="10659" priority="11166" operator="equal">
      <formula>1</formula>
    </cfRule>
  </conditionalFormatting>
  <conditionalFormatting sqref="GF163:GK163">
    <cfRule type="cellIs" dxfId="10658" priority="11163" operator="equal">
      <formula>0</formula>
    </cfRule>
    <cfRule type="cellIs" dxfId="10657" priority="11164" operator="equal">
      <formula>1</formula>
    </cfRule>
  </conditionalFormatting>
  <conditionalFormatting sqref="GF164:GK169">
    <cfRule type="cellIs" dxfId="10656" priority="11161" operator="equal">
      <formula>0</formula>
    </cfRule>
    <cfRule type="cellIs" dxfId="10655" priority="11162" operator="equal">
      <formula>1</formula>
    </cfRule>
  </conditionalFormatting>
  <conditionalFormatting sqref="GF173:GK174">
    <cfRule type="cellIs" dxfId="10654" priority="11159" operator="equal">
      <formula>0</formula>
    </cfRule>
    <cfRule type="cellIs" dxfId="10653" priority="11160" operator="equal">
      <formula>1</formula>
    </cfRule>
  </conditionalFormatting>
  <conditionalFormatting sqref="GF181:GK184">
    <cfRule type="cellIs" dxfId="10652" priority="11157" operator="equal">
      <formula>0</formula>
    </cfRule>
    <cfRule type="cellIs" dxfId="10651" priority="11158" operator="equal">
      <formula>1</formula>
    </cfRule>
  </conditionalFormatting>
  <conditionalFormatting sqref="GF187:GK188">
    <cfRule type="cellIs" dxfId="10650" priority="11155" operator="equal">
      <formula>0</formula>
    </cfRule>
    <cfRule type="cellIs" dxfId="10649" priority="11156" operator="equal">
      <formula>1</formula>
    </cfRule>
  </conditionalFormatting>
  <conditionalFormatting sqref="GF190:GK193">
    <cfRule type="cellIs" dxfId="10648" priority="11153" operator="equal">
      <formula>0</formula>
    </cfRule>
    <cfRule type="cellIs" dxfId="10647" priority="11154" operator="equal">
      <formula>1</formula>
    </cfRule>
  </conditionalFormatting>
  <conditionalFormatting sqref="GF195:GK195">
    <cfRule type="cellIs" dxfId="10646" priority="11151" operator="equal">
      <formula>0</formula>
    </cfRule>
    <cfRule type="cellIs" dxfId="10645" priority="11152" operator="equal">
      <formula>1</formula>
    </cfRule>
  </conditionalFormatting>
  <conditionalFormatting sqref="GF197:GK197">
    <cfRule type="cellIs" dxfId="10644" priority="11149" operator="equal">
      <formula>0</formula>
    </cfRule>
    <cfRule type="cellIs" dxfId="10643" priority="11150" operator="equal">
      <formula>1</formula>
    </cfRule>
  </conditionalFormatting>
  <conditionalFormatting sqref="GF202:GK205">
    <cfRule type="cellIs" dxfId="10642" priority="11147" operator="equal">
      <formula>0</formula>
    </cfRule>
    <cfRule type="cellIs" dxfId="10641" priority="11148" operator="equal">
      <formula>1</formula>
    </cfRule>
  </conditionalFormatting>
  <conditionalFormatting sqref="GF208:GK211">
    <cfRule type="cellIs" dxfId="10640" priority="11145" operator="equal">
      <formula>0</formula>
    </cfRule>
    <cfRule type="cellIs" dxfId="10639" priority="11146" operator="equal">
      <formula>1</formula>
    </cfRule>
  </conditionalFormatting>
  <conditionalFormatting sqref="GF216:GK219 GF222:GK222 GF226:GK234 GF224:GK224 GF236:GK236">
    <cfRule type="cellIs" dxfId="10638" priority="11143" operator="equal">
      <formula>0</formula>
    </cfRule>
    <cfRule type="cellIs" dxfId="10637" priority="11144" operator="equal">
      <formula>1</formula>
    </cfRule>
  </conditionalFormatting>
  <conditionalFormatting sqref="GF238:GK238 GF240:GK240 GF244:GK249 GF252:GK252">
    <cfRule type="cellIs" dxfId="10636" priority="11141" operator="equal">
      <formula>0</formula>
    </cfRule>
    <cfRule type="cellIs" dxfId="10635" priority="11142" operator="equal">
      <formula>1</formula>
    </cfRule>
  </conditionalFormatting>
  <conditionalFormatting sqref="GF255:GK258">
    <cfRule type="cellIs" dxfId="10634" priority="11139" operator="equal">
      <formula>0</formula>
    </cfRule>
    <cfRule type="cellIs" dxfId="10633" priority="11140" operator="equal">
      <formula>1</formula>
    </cfRule>
  </conditionalFormatting>
  <conditionalFormatting sqref="GF272:GK280">
    <cfRule type="cellIs" dxfId="10632" priority="11137" operator="equal">
      <formula>0</formula>
    </cfRule>
    <cfRule type="cellIs" dxfId="10631" priority="11138" operator="equal">
      <formula>1</formula>
    </cfRule>
  </conditionalFormatting>
  <conditionalFormatting sqref="GF284:GK286 GF304:GK308 GF311:GK311 GF288:GK293 GF298:GK298 GF301:GK301 GF314:GK317">
    <cfRule type="cellIs" dxfId="10630" priority="11135" operator="equal">
      <formula>0</formula>
    </cfRule>
    <cfRule type="cellIs" dxfId="10629" priority="11136" operator="equal">
      <formula>1</formula>
    </cfRule>
  </conditionalFormatting>
  <conditionalFormatting sqref="GF320:GK330 GF333:GK336">
    <cfRule type="cellIs" dxfId="10628" priority="11133" operator="equal">
      <formula>0</formula>
    </cfRule>
    <cfRule type="cellIs" dxfId="10627" priority="11134" operator="equal">
      <formula>1</formula>
    </cfRule>
  </conditionalFormatting>
  <conditionalFormatting sqref="GF342:GK342">
    <cfRule type="cellIs" dxfId="10626" priority="11131" operator="equal">
      <formula>0</formula>
    </cfRule>
    <cfRule type="cellIs" dxfId="10625" priority="11132" operator="equal">
      <formula>1</formula>
    </cfRule>
  </conditionalFormatting>
  <conditionalFormatting sqref="GF354:GK354">
    <cfRule type="cellIs" dxfId="10624" priority="11129" operator="equal">
      <formula>0</formula>
    </cfRule>
    <cfRule type="cellIs" dxfId="10623" priority="11130" operator="equal">
      <formula>1</formula>
    </cfRule>
  </conditionalFormatting>
  <conditionalFormatting sqref="GF359:GK359">
    <cfRule type="cellIs" dxfId="10622" priority="11127" operator="equal">
      <formula>0</formula>
    </cfRule>
    <cfRule type="cellIs" dxfId="10621" priority="11128" operator="equal">
      <formula>1</formula>
    </cfRule>
  </conditionalFormatting>
  <conditionalFormatting sqref="GF364:GK365">
    <cfRule type="cellIs" dxfId="10620" priority="11125" operator="equal">
      <formula>0</formula>
    </cfRule>
    <cfRule type="cellIs" dxfId="10619" priority="11126" operator="equal">
      <formula>1</formula>
    </cfRule>
  </conditionalFormatting>
  <conditionalFormatting sqref="GF540:GK540">
    <cfRule type="cellIs" dxfId="10618" priority="11123" operator="equal">
      <formula>0</formula>
    </cfRule>
    <cfRule type="cellIs" dxfId="10617" priority="11124" operator="equal">
      <formula>1</formula>
    </cfRule>
  </conditionalFormatting>
  <conditionalFormatting sqref="GF14:GK15">
    <cfRule type="cellIs" dxfId="10616" priority="11121" operator="equal">
      <formula>0</formula>
    </cfRule>
    <cfRule type="cellIs" dxfId="10615" priority="11122" operator="equal">
      <formula>1</formula>
    </cfRule>
  </conditionalFormatting>
  <conditionalFormatting sqref="GF18:GK18">
    <cfRule type="cellIs" dxfId="10614" priority="11119" operator="equal">
      <formula>0</formula>
    </cfRule>
    <cfRule type="cellIs" dxfId="10613" priority="11120" operator="equal">
      <formula>1</formula>
    </cfRule>
  </conditionalFormatting>
  <conditionalFormatting sqref="GF32:GK32">
    <cfRule type="cellIs" dxfId="10612" priority="11117" operator="equal">
      <formula>0</formula>
    </cfRule>
    <cfRule type="cellIs" dxfId="10611" priority="11118" operator="equal">
      <formula>1</formula>
    </cfRule>
  </conditionalFormatting>
  <conditionalFormatting sqref="GF41:GK41">
    <cfRule type="cellIs" dxfId="10610" priority="11115" operator="equal">
      <formula>0</formula>
    </cfRule>
    <cfRule type="cellIs" dxfId="10609" priority="11116" operator="equal">
      <formula>1</formula>
    </cfRule>
  </conditionalFormatting>
  <conditionalFormatting sqref="GF60:GK61">
    <cfRule type="cellIs" dxfId="10608" priority="11113" operator="equal">
      <formula>0</formula>
    </cfRule>
    <cfRule type="cellIs" dxfId="10607" priority="11114" operator="equal">
      <formula>1</formula>
    </cfRule>
  </conditionalFormatting>
  <conditionalFormatting sqref="GF63:GK63">
    <cfRule type="cellIs" dxfId="10606" priority="11111" operator="equal">
      <formula>0</formula>
    </cfRule>
    <cfRule type="cellIs" dxfId="10605" priority="11112" operator="equal">
      <formula>1</formula>
    </cfRule>
  </conditionalFormatting>
  <conditionalFormatting sqref="GF71:GK72">
    <cfRule type="cellIs" dxfId="10604" priority="11107" operator="equal">
      <formula>0</formula>
    </cfRule>
    <cfRule type="cellIs" dxfId="10603" priority="11108" operator="equal">
      <formula>1</formula>
    </cfRule>
  </conditionalFormatting>
  <conditionalFormatting sqref="GF67:GK67">
    <cfRule type="cellIs" dxfId="10602" priority="11109" operator="equal">
      <formula>0</formula>
    </cfRule>
    <cfRule type="cellIs" dxfId="10601" priority="11110" operator="equal">
      <formula>1</formula>
    </cfRule>
  </conditionalFormatting>
  <conditionalFormatting sqref="GF76:GK76">
    <cfRule type="cellIs" dxfId="10600" priority="11105" operator="equal">
      <formula>0</formula>
    </cfRule>
    <cfRule type="cellIs" dxfId="10599" priority="11106" operator="equal">
      <formula>1</formula>
    </cfRule>
  </conditionalFormatting>
  <conditionalFormatting sqref="GF77:GK77">
    <cfRule type="cellIs" dxfId="10598" priority="11103" operator="equal">
      <formula>0</formula>
    </cfRule>
    <cfRule type="cellIs" dxfId="10597" priority="11104" operator="equal">
      <formula>1</formula>
    </cfRule>
  </conditionalFormatting>
  <conditionalFormatting sqref="GF79:GK79">
    <cfRule type="cellIs" dxfId="10596" priority="11101" operator="equal">
      <formula>0</formula>
    </cfRule>
    <cfRule type="cellIs" dxfId="10595" priority="11102" operator="equal">
      <formula>1</formula>
    </cfRule>
  </conditionalFormatting>
  <conditionalFormatting sqref="GF81:GK82 GF85:GK86">
    <cfRule type="cellIs" dxfId="10594" priority="11099" operator="equal">
      <formula>0</formula>
    </cfRule>
    <cfRule type="cellIs" dxfId="10593" priority="11100" operator="equal">
      <formula>1</formula>
    </cfRule>
  </conditionalFormatting>
  <conditionalFormatting sqref="GF88:GK91">
    <cfRule type="cellIs" dxfId="10592" priority="11097" operator="equal">
      <formula>0</formula>
    </cfRule>
    <cfRule type="cellIs" dxfId="10591" priority="11098" operator="equal">
      <formula>1</formula>
    </cfRule>
  </conditionalFormatting>
  <conditionalFormatting sqref="GF98:GK98">
    <cfRule type="cellIs" dxfId="10590" priority="11095" operator="equal">
      <formula>0</formula>
    </cfRule>
    <cfRule type="cellIs" dxfId="10589" priority="11096" operator="equal">
      <formula>1</formula>
    </cfRule>
  </conditionalFormatting>
  <conditionalFormatting sqref="GF101:GK101 GF103:GK105">
    <cfRule type="cellIs" dxfId="10588" priority="11093" operator="equal">
      <formula>0</formula>
    </cfRule>
    <cfRule type="cellIs" dxfId="10587" priority="11094" operator="equal">
      <formula>1</formula>
    </cfRule>
  </conditionalFormatting>
  <conditionalFormatting sqref="GF111:GK112">
    <cfRule type="cellIs" dxfId="10586" priority="11091" operator="equal">
      <formula>0</formula>
    </cfRule>
    <cfRule type="cellIs" dxfId="10585" priority="11092" operator="equal">
      <formula>1</formula>
    </cfRule>
  </conditionalFormatting>
  <conditionalFormatting sqref="GF114:GK114">
    <cfRule type="cellIs" dxfId="10584" priority="11089" operator="equal">
      <formula>0</formula>
    </cfRule>
    <cfRule type="cellIs" dxfId="10583" priority="11090" operator="equal">
      <formula>1</formula>
    </cfRule>
  </conditionalFormatting>
  <conditionalFormatting sqref="GF116:GK117 GF119:GK121">
    <cfRule type="cellIs" dxfId="10582" priority="11087" operator="equal">
      <formula>0</formula>
    </cfRule>
    <cfRule type="cellIs" dxfId="10581" priority="11088" operator="equal">
      <formula>1</formula>
    </cfRule>
  </conditionalFormatting>
  <conditionalFormatting sqref="GF125:GK126">
    <cfRule type="cellIs" dxfId="10580" priority="11085" operator="equal">
      <formula>0</formula>
    </cfRule>
    <cfRule type="cellIs" dxfId="10579" priority="11086" operator="equal">
      <formula>1</formula>
    </cfRule>
  </conditionalFormatting>
  <conditionalFormatting sqref="GF128:GK131">
    <cfRule type="cellIs" dxfId="10578" priority="11083" operator="equal">
      <formula>0</formula>
    </cfRule>
    <cfRule type="cellIs" dxfId="10577" priority="11084" operator="equal">
      <formula>1</formula>
    </cfRule>
  </conditionalFormatting>
  <conditionalFormatting sqref="GF133:GK133">
    <cfRule type="cellIs" dxfId="10576" priority="11081" operator="equal">
      <formula>0</formula>
    </cfRule>
    <cfRule type="cellIs" dxfId="10575" priority="11082" operator="equal">
      <formula>1</formula>
    </cfRule>
  </conditionalFormatting>
  <conditionalFormatting sqref="GF139:GK142">
    <cfRule type="cellIs" dxfId="10574" priority="11079" operator="equal">
      <formula>0</formula>
    </cfRule>
    <cfRule type="cellIs" dxfId="10573" priority="11080" operator="equal">
      <formula>1</formula>
    </cfRule>
  </conditionalFormatting>
  <conditionalFormatting sqref="GF144:GK145">
    <cfRule type="cellIs" dxfId="10572" priority="11077" operator="equal">
      <formula>0</formula>
    </cfRule>
    <cfRule type="cellIs" dxfId="10571" priority="11078" operator="equal">
      <formula>1</formula>
    </cfRule>
  </conditionalFormatting>
  <conditionalFormatting sqref="GF148:GK150">
    <cfRule type="cellIs" dxfId="10570" priority="11075" operator="equal">
      <formula>0</formula>
    </cfRule>
    <cfRule type="cellIs" dxfId="10569" priority="11076" operator="equal">
      <formula>1</formula>
    </cfRule>
  </conditionalFormatting>
  <conditionalFormatting sqref="GF162:GK162">
    <cfRule type="cellIs" dxfId="10568" priority="11073" operator="equal">
      <formula>0</formula>
    </cfRule>
    <cfRule type="cellIs" dxfId="10567" priority="11074" operator="equal">
      <formula>1</formula>
    </cfRule>
  </conditionalFormatting>
  <conditionalFormatting sqref="GF170:GK170">
    <cfRule type="cellIs" dxfId="10566" priority="11071" operator="equal">
      <formula>0</formula>
    </cfRule>
    <cfRule type="cellIs" dxfId="10565" priority="11072" operator="equal">
      <formula>1</formula>
    </cfRule>
  </conditionalFormatting>
  <conditionalFormatting sqref="GF172:GK172">
    <cfRule type="cellIs" dxfId="10564" priority="11069" operator="equal">
      <formula>0</formula>
    </cfRule>
    <cfRule type="cellIs" dxfId="10563" priority="11070" operator="equal">
      <formula>1</formula>
    </cfRule>
  </conditionalFormatting>
  <conditionalFormatting sqref="GF179:GK179">
    <cfRule type="cellIs" dxfId="10562" priority="11067" operator="equal">
      <formula>0</formula>
    </cfRule>
    <cfRule type="cellIs" dxfId="10561" priority="11068" operator="equal">
      <formula>1</formula>
    </cfRule>
  </conditionalFormatting>
  <conditionalFormatting sqref="GF194:GK194">
    <cfRule type="cellIs" dxfId="10560" priority="11065" operator="equal">
      <formula>0</formula>
    </cfRule>
    <cfRule type="cellIs" dxfId="10559" priority="11066" operator="equal">
      <formula>1</formula>
    </cfRule>
  </conditionalFormatting>
  <conditionalFormatting sqref="GF196:GK196">
    <cfRule type="cellIs" dxfId="10558" priority="11063" operator="equal">
      <formula>0</formula>
    </cfRule>
    <cfRule type="cellIs" dxfId="10557" priority="11064" operator="equal">
      <formula>1</formula>
    </cfRule>
  </conditionalFormatting>
  <conditionalFormatting sqref="GF198:GK198">
    <cfRule type="cellIs" dxfId="10556" priority="11061" operator="equal">
      <formula>0</formula>
    </cfRule>
    <cfRule type="cellIs" dxfId="10555" priority="11062" operator="equal">
      <formula>1</formula>
    </cfRule>
  </conditionalFormatting>
  <conditionalFormatting sqref="GF206:GK206">
    <cfRule type="cellIs" dxfId="10554" priority="11059" operator="equal">
      <formula>0</formula>
    </cfRule>
    <cfRule type="cellIs" dxfId="10553" priority="11060" operator="equal">
      <formula>1</formula>
    </cfRule>
  </conditionalFormatting>
  <conditionalFormatting sqref="GF214:GK215">
    <cfRule type="cellIs" dxfId="10552" priority="11057" operator="equal">
      <formula>0</formula>
    </cfRule>
    <cfRule type="cellIs" dxfId="10551" priority="11058" operator="equal">
      <formula>1</formula>
    </cfRule>
  </conditionalFormatting>
  <conditionalFormatting sqref="GF225:GK225">
    <cfRule type="cellIs" dxfId="10550" priority="11055" operator="equal">
      <formula>0</formula>
    </cfRule>
    <cfRule type="cellIs" dxfId="10549" priority="11056" operator="equal">
      <formula>1</formula>
    </cfRule>
  </conditionalFormatting>
  <conditionalFormatting sqref="GF253:GK254">
    <cfRule type="cellIs" dxfId="10548" priority="11053" operator="equal">
      <formula>0</formula>
    </cfRule>
    <cfRule type="cellIs" dxfId="10547" priority="11054" operator="equal">
      <formula>1</formula>
    </cfRule>
  </conditionalFormatting>
  <conditionalFormatting sqref="GF261:GK261">
    <cfRule type="cellIs" dxfId="10546" priority="11051" operator="equal">
      <formula>0</formula>
    </cfRule>
    <cfRule type="cellIs" dxfId="10545" priority="11052" operator="equal">
      <formula>1</formula>
    </cfRule>
  </conditionalFormatting>
  <conditionalFormatting sqref="GF264:GK265 GF268:GK271">
    <cfRule type="cellIs" dxfId="10544" priority="11049" operator="equal">
      <formula>0</formula>
    </cfRule>
    <cfRule type="cellIs" dxfId="10543" priority="11050" operator="equal">
      <formula>1</formula>
    </cfRule>
  </conditionalFormatting>
  <conditionalFormatting sqref="GF283:GK283">
    <cfRule type="cellIs" dxfId="10542" priority="11047" operator="equal">
      <formula>0</formula>
    </cfRule>
    <cfRule type="cellIs" dxfId="10541" priority="11048" operator="equal">
      <formula>1</formula>
    </cfRule>
  </conditionalFormatting>
  <conditionalFormatting sqref="GF337:GK338">
    <cfRule type="cellIs" dxfId="10540" priority="11045" operator="equal">
      <formula>0</formula>
    </cfRule>
    <cfRule type="cellIs" dxfId="10539" priority="11046" operator="equal">
      <formula>1</formula>
    </cfRule>
  </conditionalFormatting>
  <conditionalFormatting sqref="GF340:GK341">
    <cfRule type="cellIs" dxfId="10538" priority="11043" operator="equal">
      <formula>0</formula>
    </cfRule>
    <cfRule type="cellIs" dxfId="10537" priority="11044" operator="equal">
      <formula>1</formula>
    </cfRule>
  </conditionalFormatting>
  <conditionalFormatting sqref="GF346:GK347">
    <cfRule type="cellIs" dxfId="10536" priority="11041" operator="equal">
      <formula>0</formula>
    </cfRule>
    <cfRule type="cellIs" dxfId="10535" priority="11042" operator="equal">
      <formula>1</formula>
    </cfRule>
  </conditionalFormatting>
  <conditionalFormatting sqref="GF351:GK351">
    <cfRule type="cellIs" dxfId="10534" priority="11039" operator="equal">
      <formula>0</formula>
    </cfRule>
    <cfRule type="cellIs" dxfId="10533" priority="11040" operator="equal">
      <formula>1</formula>
    </cfRule>
  </conditionalFormatting>
  <conditionalFormatting sqref="GF355:GK355">
    <cfRule type="cellIs" dxfId="10532" priority="11037" operator="equal">
      <formula>0</formula>
    </cfRule>
    <cfRule type="cellIs" dxfId="10531" priority="11038" operator="equal">
      <formula>1</formula>
    </cfRule>
  </conditionalFormatting>
  <conditionalFormatting sqref="GF363:GK363">
    <cfRule type="cellIs" dxfId="10530" priority="11035" operator="equal">
      <formula>0</formula>
    </cfRule>
    <cfRule type="cellIs" dxfId="10529" priority="11036" operator="equal">
      <formula>1</formula>
    </cfRule>
  </conditionalFormatting>
  <conditionalFormatting sqref="GF368:GK368">
    <cfRule type="cellIs" dxfId="10528" priority="11033" operator="equal">
      <formula>0</formula>
    </cfRule>
    <cfRule type="cellIs" dxfId="10527" priority="11034" operator="equal">
      <formula>1</formula>
    </cfRule>
  </conditionalFormatting>
  <conditionalFormatting sqref="GF382:GK384">
    <cfRule type="cellIs" dxfId="10526" priority="11031" operator="equal">
      <formula>0</formula>
    </cfRule>
    <cfRule type="cellIs" dxfId="10525" priority="11032" operator="equal">
      <formula>1</formula>
    </cfRule>
  </conditionalFormatting>
  <conditionalFormatting sqref="GF386:GK386 GF388:GK391">
    <cfRule type="cellIs" dxfId="10524" priority="11029" operator="equal">
      <formula>0</formula>
    </cfRule>
    <cfRule type="cellIs" dxfId="10523" priority="11030" operator="equal">
      <formula>1</formula>
    </cfRule>
  </conditionalFormatting>
  <conditionalFormatting sqref="GF541:GK541">
    <cfRule type="cellIs" dxfId="10522" priority="11027" operator="equal">
      <formula>0</formula>
    </cfRule>
    <cfRule type="cellIs" dxfId="10521" priority="11028" operator="equal">
      <formula>1</formula>
    </cfRule>
  </conditionalFormatting>
  <conditionalFormatting sqref="GF543:GK543">
    <cfRule type="cellIs" dxfId="10520" priority="11025" operator="equal">
      <formula>0</formula>
    </cfRule>
    <cfRule type="cellIs" dxfId="10519" priority="11026" operator="equal">
      <formula>1</formula>
    </cfRule>
  </conditionalFormatting>
  <conditionalFormatting sqref="GF542:GK542">
    <cfRule type="cellIs" dxfId="10518" priority="11023" operator="equal">
      <formula>0</formula>
    </cfRule>
    <cfRule type="cellIs" dxfId="10517" priority="11024" operator="equal">
      <formula>1</formula>
    </cfRule>
  </conditionalFormatting>
  <conditionalFormatting sqref="GF17:GK17">
    <cfRule type="cellIs" dxfId="10516" priority="11021" operator="equal">
      <formula>0</formula>
    </cfRule>
    <cfRule type="cellIs" dxfId="10515" priority="11022" operator="equal">
      <formula>1</formula>
    </cfRule>
  </conditionalFormatting>
  <conditionalFormatting sqref="GF19:GK19">
    <cfRule type="cellIs" dxfId="10514" priority="11019" operator="equal">
      <formula>0</formula>
    </cfRule>
    <cfRule type="cellIs" dxfId="10513" priority="11020" operator="equal">
      <formula>1</formula>
    </cfRule>
  </conditionalFormatting>
  <conditionalFormatting sqref="GF21:GK21">
    <cfRule type="cellIs" dxfId="10512" priority="11017" operator="equal">
      <formula>0</formula>
    </cfRule>
    <cfRule type="cellIs" dxfId="10511" priority="11018" operator="equal">
      <formula>1</formula>
    </cfRule>
  </conditionalFormatting>
  <conditionalFormatting sqref="GF29:GK29">
    <cfRule type="cellIs" dxfId="10510" priority="11015" operator="equal">
      <formula>0</formula>
    </cfRule>
    <cfRule type="cellIs" dxfId="10509" priority="11016" operator="equal">
      <formula>1</formula>
    </cfRule>
  </conditionalFormatting>
  <conditionalFormatting sqref="GF30:GK30">
    <cfRule type="cellIs" dxfId="10508" priority="11013" operator="equal">
      <formula>0</formula>
    </cfRule>
    <cfRule type="cellIs" dxfId="10507" priority="11014" operator="equal">
      <formula>1</formula>
    </cfRule>
  </conditionalFormatting>
  <conditionalFormatting sqref="GF31:GK31">
    <cfRule type="cellIs" dxfId="10506" priority="11011" operator="equal">
      <formula>0</formula>
    </cfRule>
    <cfRule type="cellIs" dxfId="10505" priority="11012" operator="equal">
      <formula>1</formula>
    </cfRule>
  </conditionalFormatting>
  <conditionalFormatting sqref="GF33:GK33">
    <cfRule type="cellIs" dxfId="10504" priority="11009" operator="equal">
      <formula>0</formula>
    </cfRule>
    <cfRule type="cellIs" dxfId="10503" priority="11010" operator="equal">
      <formula>1</formula>
    </cfRule>
  </conditionalFormatting>
  <conditionalFormatting sqref="GF35:GK35">
    <cfRule type="cellIs" dxfId="10502" priority="11007" operator="equal">
      <formula>0</formula>
    </cfRule>
    <cfRule type="cellIs" dxfId="10501" priority="11008" operator="equal">
      <formula>1</formula>
    </cfRule>
  </conditionalFormatting>
  <conditionalFormatting sqref="GF36:GK36">
    <cfRule type="cellIs" dxfId="10500" priority="11005" operator="equal">
      <formula>0</formula>
    </cfRule>
    <cfRule type="cellIs" dxfId="10499" priority="11006" operator="equal">
      <formula>1</formula>
    </cfRule>
  </conditionalFormatting>
  <conditionalFormatting sqref="GF42:GK42">
    <cfRule type="cellIs" dxfId="10498" priority="11003" operator="equal">
      <formula>0</formula>
    </cfRule>
    <cfRule type="cellIs" dxfId="10497" priority="11004" operator="equal">
      <formula>1</formula>
    </cfRule>
  </conditionalFormatting>
  <conditionalFormatting sqref="GF49:GK49">
    <cfRule type="cellIs" dxfId="10496" priority="11001" operator="equal">
      <formula>0</formula>
    </cfRule>
    <cfRule type="cellIs" dxfId="10495" priority="11002" operator="equal">
      <formula>1</formula>
    </cfRule>
  </conditionalFormatting>
  <conditionalFormatting sqref="GF51:GK51">
    <cfRule type="cellIs" dxfId="10494" priority="10999" operator="equal">
      <formula>0</formula>
    </cfRule>
    <cfRule type="cellIs" dxfId="10493" priority="11000" operator="equal">
      <formula>1</formula>
    </cfRule>
  </conditionalFormatting>
  <conditionalFormatting sqref="GF55:GK55">
    <cfRule type="cellIs" dxfId="10492" priority="10997" operator="equal">
      <formula>0</formula>
    </cfRule>
    <cfRule type="cellIs" dxfId="10491" priority="10998" operator="equal">
      <formula>1</formula>
    </cfRule>
  </conditionalFormatting>
  <conditionalFormatting sqref="GF57:GK57">
    <cfRule type="cellIs" dxfId="10490" priority="10995" operator="equal">
      <formula>0</formula>
    </cfRule>
    <cfRule type="cellIs" dxfId="10489" priority="10996" operator="equal">
      <formula>1</formula>
    </cfRule>
  </conditionalFormatting>
  <conditionalFormatting sqref="GF62:GK62">
    <cfRule type="cellIs" dxfId="10488" priority="10993" operator="equal">
      <formula>0</formula>
    </cfRule>
    <cfRule type="cellIs" dxfId="10487" priority="10994" operator="equal">
      <formula>1</formula>
    </cfRule>
  </conditionalFormatting>
  <conditionalFormatting sqref="GF66:GK66">
    <cfRule type="cellIs" dxfId="10486" priority="10991" operator="equal">
      <formula>0</formula>
    </cfRule>
    <cfRule type="cellIs" dxfId="10485" priority="10992" operator="equal">
      <formula>1</formula>
    </cfRule>
  </conditionalFormatting>
  <conditionalFormatting sqref="GF69:GK69">
    <cfRule type="cellIs" dxfId="10484" priority="10989" operator="equal">
      <formula>0</formula>
    </cfRule>
    <cfRule type="cellIs" dxfId="10483" priority="10990" operator="equal">
      <formula>1</formula>
    </cfRule>
  </conditionalFormatting>
  <conditionalFormatting sqref="GF68:GK68">
    <cfRule type="cellIs" dxfId="10482" priority="10987" operator="equal">
      <formula>0</formula>
    </cfRule>
    <cfRule type="cellIs" dxfId="10481" priority="10988" operator="equal">
      <formula>1</formula>
    </cfRule>
  </conditionalFormatting>
  <conditionalFormatting sqref="GF73:GK73">
    <cfRule type="cellIs" dxfId="10480" priority="10985" operator="equal">
      <formula>0</formula>
    </cfRule>
    <cfRule type="cellIs" dxfId="10479" priority="10986" operator="equal">
      <formula>1</formula>
    </cfRule>
  </conditionalFormatting>
  <conditionalFormatting sqref="GF74:GK74">
    <cfRule type="cellIs" dxfId="10478" priority="10983" operator="equal">
      <formula>0</formula>
    </cfRule>
    <cfRule type="cellIs" dxfId="10477" priority="10984" operator="equal">
      <formula>1</formula>
    </cfRule>
  </conditionalFormatting>
  <conditionalFormatting sqref="GF80:GK80">
    <cfRule type="cellIs" dxfId="10476" priority="10981" operator="equal">
      <formula>0</formula>
    </cfRule>
    <cfRule type="cellIs" dxfId="10475" priority="10982" operator="equal">
      <formula>1</formula>
    </cfRule>
  </conditionalFormatting>
  <conditionalFormatting sqref="GF83:GK83">
    <cfRule type="cellIs" dxfId="10474" priority="10979" operator="equal">
      <formula>0</formula>
    </cfRule>
    <cfRule type="cellIs" dxfId="10473" priority="10980" operator="equal">
      <formula>1</formula>
    </cfRule>
  </conditionalFormatting>
  <conditionalFormatting sqref="GF84:GK84">
    <cfRule type="cellIs" dxfId="10472" priority="10977" operator="equal">
      <formula>0</formula>
    </cfRule>
    <cfRule type="cellIs" dxfId="10471" priority="10978" operator="equal">
      <formula>1</formula>
    </cfRule>
  </conditionalFormatting>
  <conditionalFormatting sqref="GF92:GK92">
    <cfRule type="cellIs" dxfId="10470" priority="10975" operator="equal">
      <formula>0</formula>
    </cfRule>
    <cfRule type="cellIs" dxfId="10469" priority="10976" operator="equal">
      <formula>1</formula>
    </cfRule>
  </conditionalFormatting>
  <conditionalFormatting sqref="GF93:GK93">
    <cfRule type="cellIs" dxfId="10468" priority="10973" operator="equal">
      <formula>0</formula>
    </cfRule>
    <cfRule type="cellIs" dxfId="10467" priority="10974" operator="equal">
      <formula>1</formula>
    </cfRule>
  </conditionalFormatting>
  <conditionalFormatting sqref="GF95:GK95">
    <cfRule type="cellIs" dxfId="10466" priority="10969" operator="equal">
      <formula>0</formula>
    </cfRule>
    <cfRule type="cellIs" dxfId="10465" priority="10970" operator="equal">
      <formula>1</formula>
    </cfRule>
  </conditionalFormatting>
  <conditionalFormatting sqref="FO136:FT136">
    <cfRule type="cellIs" dxfId="10464" priority="11387" operator="equal">
      <formula>0</formula>
    </cfRule>
    <cfRule type="cellIs" dxfId="10463" priority="11388" operator="equal">
      <formula>1</formula>
    </cfRule>
  </conditionalFormatting>
  <conditionalFormatting sqref="FO146:FT146">
    <cfRule type="cellIs" dxfId="10462" priority="11383" operator="equal">
      <formula>0</formula>
    </cfRule>
    <cfRule type="cellIs" dxfId="10461" priority="11384" operator="equal">
      <formula>1</formula>
    </cfRule>
  </conditionalFormatting>
  <conditionalFormatting sqref="FO151:FT153">
    <cfRule type="cellIs" dxfId="10460" priority="11381" operator="equal">
      <formula>0</formula>
    </cfRule>
    <cfRule type="cellIs" dxfId="10459" priority="11382" operator="equal">
      <formula>1</formula>
    </cfRule>
  </conditionalFormatting>
  <conditionalFormatting sqref="FO156:FT156">
    <cfRule type="cellIs" dxfId="10458" priority="11379" operator="equal">
      <formula>0</formula>
    </cfRule>
    <cfRule type="cellIs" dxfId="10457" priority="11380" operator="equal">
      <formula>1</formula>
    </cfRule>
  </conditionalFormatting>
  <conditionalFormatting sqref="FO158:FT158">
    <cfRule type="cellIs" dxfId="10456" priority="11377" operator="equal">
      <formula>0</formula>
    </cfRule>
    <cfRule type="cellIs" dxfId="10455" priority="11378" operator="equal">
      <formula>1</formula>
    </cfRule>
  </conditionalFormatting>
  <conditionalFormatting sqref="FO171:FT171">
    <cfRule type="cellIs" dxfId="10454" priority="11375" operator="equal">
      <formula>0</formula>
    </cfRule>
    <cfRule type="cellIs" dxfId="10453" priority="11376" operator="equal">
      <formula>1</formula>
    </cfRule>
  </conditionalFormatting>
  <conditionalFormatting sqref="FO175:FT175">
    <cfRule type="cellIs" dxfId="10452" priority="11373" operator="equal">
      <formula>0</formula>
    </cfRule>
    <cfRule type="cellIs" dxfId="10451" priority="11374" operator="equal">
      <formula>1</formula>
    </cfRule>
  </conditionalFormatting>
  <conditionalFormatting sqref="FO176:FT176">
    <cfRule type="cellIs" dxfId="10450" priority="11371" operator="equal">
      <formula>0</formula>
    </cfRule>
    <cfRule type="cellIs" dxfId="10449" priority="11372" operator="equal">
      <formula>1</formula>
    </cfRule>
  </conditionalFormatting>
  <conditionalFormatting sqref="FO177:FT178">
    <cfRule type="cellIs" dxfId="10448" priority="11369" operator="equal">
      <formula>0</formula>
    </cfRule>
    <cfRule type="cellIs" dxfId="10447" priority="11370" operator="equal">
      <formula>1</formula>
    </cfRule>
  </conditionalFormatting>
  <conditionalFormatting sqref="FO180:FT180">
    <cfRule type="cellIs" dxfId="10446" priority="11367" operator="equal">
      <formula>0</formula>
    </cfRule>
    <cfRule type="cellIs" dxfId="10445" priority="11368" operator="equal">
      <formula>1</formula>
    </cfRule>
  </conditionalFormatting>
  <conditionalFormatting sqref="FO185:FT185">
    <cfRule type="cellIs" dxfId="10444" priority="11365" operator="equal">
      <formula>0</formula>
    </cfRule>
    <cfRule type="cellIs" dxfId="10443" priority="11366" operator="equal">
      <formula>1</formula>
    </cfRule>
  </conditionalFormatting>
  <conditionalFormatting sqref="FO186:FT186">
    <cfRule type="cellIs" dxfId="10442" priority="11363" operator="equal">
      <formula>0</formula>
    </cfRule>
    <cfRule type="cellIs" dxfId="10441" priority="11364" operator="equal">
      <formula>1</formula>
    </cfRule>
  </conditionalFormatting>
  <conditionalFormatting sqref="FO189:FT189">
    <cfRule type="cellIs" dxfId="10440" priority="11361" operator="equal">
      <formula>0</formula>
    </cfRule>
    <cfRule type="cellIs" dxfId="10439" priority="11362" operator="equal">
      <formula>1</formula>
    </cfRule>
  </conditionalFormatting>
  <conditionalFormatting sqref="FO199:FT201">
    <cfRule type="cellIs" dxfId="10438" priority="11359" operator="equal">
      <formula>0</formula>
    </cfRule>
    <cfRule type="cellIs" dxfId="10437" priority="11360" operator="equal">
      <formula>1</formula>
    </cfRule>
  </conditionalFormatting>
  <conditionalFormatting sqref="FO207:FT207">
    <cfRule type="cellIs" dxfId="10436" priority="11357" operator="equal">
      <formula>0</formula>
    </cfRule>
    <cfRule type="cellIs" dxfId="10435" priority="11358" operator="equal">
      <formula>1</formula>
    </cfRule>
  </conditionalFormatting>
  <conditionalFormatting sqref="FO212:FT213">
    <cfRule type="cellIs" dxfId="10434" priority="11355" operator="equal">
      <formula>0</formula>
    </cfRule>
    <cfRule type="cellIs" dxfId="10433" priority="11356" operator="equal">
      <formula>1</formula>
    </cfRule>
  </conditionalFormatting>
  <conditionalFormatting sqref="FO220:FT221">
    <cfRule type="cellIs" dxfId="10432" priority="11353" operator="equal">
      <formula>0</formula>
    </cfRule>
    <cfRule type="cellIs" dxfId="10431" priority="11354" operator="equal">
      <formula>1</formula>
    </cfRule>
  </conditionalFormatting>
  <conditionalFormatting sqref="FO223:FT223">
    <cfRule type="cellIs" dxfId="10430" priority="11351" operator="equal">
      <formula>0</formula>
    </cfRule>
    <cfRule type="cellIs" dxfId="10429" priority="11352" operator="equal">
      <formula>1</formula>
    </cfRule>
  </conditionalFormatting>
  <conditionalFormatting sqref="FO235:FT235">
    <cfRule type="cellIs" dxfId="10428" priority="11349" operator="equal">
      <formula>0</formula>
    </cfRule>
    <cfRule type="cellIs" dxfId="10427" priority="11350" operator="equal">
      <formula>1</formula>
    </cfRule>
  </conditionalFormatting>
  <conditionalFormatting sqref="FO237:FT237">
    <cfRule type="cellIs" dxfId="10426" priority="11347" operator="equal">
      <formula>0</formula>
    </cfRule>
    <cfRule type="cellIs" dxfId="10425" priority="11348" operator="equal">
      <formula>1</formula>
    </cfRule>
  </conditionalFormatting>
  <conditionalFormatting sqref="FO239:FT239">
    <cfRule type="cellIs" dxfId="10424" priority="11345" operator="equal">
      <formula>0</formula>
    </cfRule>
    <cfRule type="cellIs" dxfId="10423" priority="11346" operator="equal">
      <formula>1</formula>
    </cfRule>
  </conditionalFormatting>
  <conditionalFormatting sqref="FO241:FT242">
    <cfRule type="cellIs" dxfId="10422" priority="11343" operator="equal">
      <formula>0</formula>
    </cfRule>
    <cfRule type="cellIs" dxfId="10421" priority="11344" operator="equal">
      <formula>1</formula>
    </cfRule>
  </conditionalFormatting>
  <conditionalFormatting sqref="FO250:FT250">
    <cfRule type="cellIs" dxfId="10420" priority="11341" operator="equal">
      <formula>0</formula>
    </cfRule>
    <cfRule type="cellIs" dxfId="10419" priority="11342" operator="equal">
      <formula>1</formula>
    </cfRule>
  </conditionalFormatting>
  <conditionalFormatting sqref="FO251:FT251">
    <cfRule type="cellIs" dxfId="10418" priority="11339" operator="equal">
      <formula>0</formula>
    </cfRule>
    <cfRule type="cellIs" dxfId="10417" priority="11340" operator="equal">
      <formula>1</formula>
    </cfRule>
  </conditionalFormatting>
  <conditionalFormatting sqref="FO259:FT260">
    <cfRule type="cellIs" dxfId="10416" priority="11337" operator="equal">
      <formula>0</formula>
    </cfRule>
    <cfRule type="cellIs" dxfId="10415" priority="11338" operator="equal">
      <formula>1</formula>
    </cfRule>
  </conditionalFormatting>
  <conditionalFormatting sqref="FO262:FT263">
    <cfRule type="cellIs" dxfId="10414" priority="11335" operator="equal">
      <formula>0</formula>
    </cfRule>
    <cfRule type="cellIs" dxfId="10413" priority="11336" operator="equal">
      <formula>1</formula>
    </cfRule>
  </conditionalFormatting>
  <conditionalFormatting sqref="FO266:FT266">
    <cfRule type="cellIs" dxfId="10412" priority="11333" operator="equal">
      <formula>0</formula>
    </cfRule>
    <cfRule type="cellIs" dxfId="10411" priority="11334" operator="equal">
      <formula>1</formula>
    </cfRule>
  </conditionalFormatting>
  <conditionalFormatting sqref="FO281:FT282">
    <cfRule type="cellIs" dxfId="10410" priority="11331" operator="equal">
      <formula>0</formula>
    </cfRule>
    <cfRule type="cellIs" dxfId="10409" priority="11332" operator="equal">
      <formula>1</formula>
    </cfRule>
  </conditionalFormatting>
  <conditionalFormatting sqref="FO287:FT287">
    <cfRule type="cellIs" dxfId="10408" priority="11329" operator="equal">
      <formula>0</formula>
    </cfRule>
    <cfRule type="cellIs" dxfId="10407" priority="11330" operator="equal">
      <formula>1</formula>
    </cfRule>
  </conditionalFormatting>
  <conditionalFormatting sqref="FO294:FT296">
    <cfRule type="cellIs" dxfId="10406" priority="11327" operator="equal">
      <formula>0</formula>
    </cfRule>
    <cfRule type="cellIs" dxfId="10405" priority="11328" operator="equal">
      <formula>1</formula>
    </cfRule>
  </conditionalFormatting>
  <conditionalFormatting sqref="FO299:FT299">
    <cfRule type="cellIs" dxfId="10404" priority="11325" operator="equal">
      <formula>0</formula>
    </cfRule>
    <cfRule type="cellIs" dxfId="10403" priority="11326" operator="equal">
      <formula>1</formula>
    </cfRule>
  </conditionalFormatting>
  <conditionalFormatting sqref="FO302:FT303">
    <cfRule type="cellIs" dxfId="10402" priority="11323" operator="equal">
      <formula>0</formula>
    </cfRule>
    <cfRule type="cellIs" dxfId="10401" priority="11324" operator="equal">
      <formula>1</formula>
    </cfRule>
  </conditionalFormatting>
  <conditionalFormatting sqref="FO309:FT309">
    <cfRule type="cellIs" dxfId="10400" priority="11321" operator="equal">
      <formula>0</formula>
    </cfRule>
    <cfRule type="cellIs" dxfId="10399" priority="11322" operator="equal">
      <formula>1</formula>
    </cfRule>
  </conditionalFormatting>
  <conditionalFormatting sqref="FO310:FT310">
    <cfRule type="cellIs" dxfId="10398" priority="11319" operator="equal">
      <formula>0</formula>
    </cfRule>
    <cfRule type="cellIs" dxfId="10397" priority="11320" operator="equal">
      <formula>1</formula>
    </cfRule>
  </conditionalFormatting>
  <conditionalFormatting sqref="FO318:FT318">
    <cfRule type="cellIs" dxfId="10396" priority="11315" operator="equal">
      <formula>0</formula>
    </cfRule>
    <cfRule type="cellIs" dxfId="10395" priority="11316" operator="equal">
      <formula>1</formula>
    </cfRule>
  </conditionalFormatting>
  <conditionalFormatting sqref="FO312:FT312">
    <cfRule type="cellIs" dxfId="10394" priority="11317" operator="equal">
      <formula>0</formula>
    </cfRule>
    <cfRule type="cellIs" dxfId="10393" priority="11318" operator="equal">
      <formula>1</formula>
    </cfRule>
  </conditionalFormatting>
  <conditionalFormatting sqref="FO331:FT332">
    <cfRule type="cellIs" dxfId="10392" priority="11313" operator="equal">
      <formula>0</formula>
    </cfRule>
    <cfRule type="cellIs" dxfId="10391" priority="11314" operator="equal">
      <formula>1</formula>
    </cfRule>
  </conditionalFormatting>
  <conditionalFormatting sqref="FO339:FT339">
    <cfRule type="cellIs" dxfId="10390" priority="11311" operator="equal">
      <formula>0</formula>
    </cfRule>
    <cfRule type="cellIs" dxfId="10389" priority="11312" operator="equal">
      <formula>1</formula>
    </cfRule>
  </conditionalFormatting>
  <conditionalFormatting sqref="FO343:FT345">
    <cfRule type="cellIs" dxfId="10388" priority="11309" operator="equal">
      <formula>0</formula>
    </cfRule>
    <cfRule type="cellIs" dxfId="10387" priority="11310" operator="equal">
      <formula>1</formula>
    </cfRule>
  </conditionalFormatting>
  <conditionalFormatting sqref="FO357:FT357">
    <cfRule type="cellIs" dxfId="10386" priority="11307" operator="equal">
      <formula>0</formula>
    </cfRule>
    <cfRule type="cellIs" dxfId="10385" priority="11308" operator="equal">
      <formula>1</formula>
    </cfRule>
  </conditionalFormatting>
  <conditionalFormatting sqref="FO360:FT360">
    <cfRule type="cellIs" dxfId="10384" priority="11305" operator="equal">
      <formula>0</formula>
    </cfRule>
    <cfRule type="cellIs" dxfId="10383" priority="11306" operator="equal">
      <formula>1</formula>
    </cfRule>
  </conditionalFormatting>
  <conditionalFormatting sqref="FO361:FT361">
    <cfRule type="cellIs" dxfId="10382" priority="11303" operator="equal">
      <formula>0</formula>
    </cfRule>
    <cfRule type="cellIs" dxfId="10381" priority="11304" operator="equal">
      <formula>1</formula>
    </cfRule>
  </conditionalFormatting>
  <conditionalFormatting sqref="FO369:FT369">
    <cfRule type="cellIs" dxfId="10380" priority="11301" operator="equal">
      <formula>0</formula>
    </cfRule>
    <cfRule type="cellIs" dxfId="10379" priority="11302" operator="equal">
      <formula>1</formula>
    </cfRule>
  </conditionalFormatting>
  <conditionalFormatting sqref="FO371:FT371">
    <cfRule type="cellIs" dxfId="10378" priority="11299" operator="equal">
      <formula>0</formula>
    </cfRule>
    <cfRule type="cellIs" dxfId="10377" priority="11300" operator="equal">
      <formula>1</formula>
    </cfRule>
  </conditionalFormatting>
  <conditionalFormatting sqref="FO373:FT373">
    <cfRule type="cellIs" dxfId="10376" priority="11297" operator="equal">
      <formula>0</formula>
    </cfRule>
    <cfRule type="cellIs" dxfId="10375" priority="11298" operator="equal">
      <formula>1</formula>
    </cfRule>
  </conditionalFormatting>
  <conditionalFormatting sqref="FO377:FT377">
    <cfRule type="cellIs" dxfId="10374" priority="11295" operator="equal">
      <formula>0</formula>
    </cfRule>
    <cfRule type="cellIs" dxfId="10373" priority="11296" operator="equal">
      <formula>1</formula>
    </cfRule>
  </conditionalFormatting>
  <conditionalFormatting sqref="FO379:FT379">
    <cfRule type="cellIs" dxfId="10372" priority="11293" operator="equal">
      <formula>0</formula>
    </cfRule>
    <cfRule type="cellIs" dxfId="10371" priority="11294" operator="equal">
      <formula>1</formula>
    </cfRule>
  </conditionalFormatting>
  <conditionalFormatting sqref="FO380:FT380">
    <cfRule type="cellIs" dxfId="10370" priority="11291" operator="equal">
      <formula>0</formula>
    </cfRule>
    <cfRule type="cellIs" dxfId="10369" priority="11292" operator="equal">
      <formula>1</formula>
    </cfRule>
  </conditionalFormatting>
  <conditionalFormatting sqref="FO381:FT381">
    <cfRule type="cellIs" dxfId="10368" priority="11289" operator="equal">
      <formula>0</formula>
    </cfRule>
    <cfRule type="cellIs" dxfId="10367" priority="11290" operator="equal">
      <formula>1</formula>
    </cfRule>
  </conditionalFormatting>
  <conditionalFormatting sqref="FO375:FT376">
    <cfRule type="cellIs" dxfId="10366" priority="11287" operator="equal">
      <formula>0</formula>
    </cfRule>
    <cfRule type="cellIs" dxfId="10365" priority="11288" operator="equal">
      <formula>1</formula>
    </cfRule>
  </conditionalFormatting>
  <conditionalFormatting sqref="FO378:FT378">
    <cfRule type="cellIs" dxfId="10364" priority="11285" operator="equal">
      <formula>0</formula>
    </cfRule>
    <cfRule type="cellIs" dxfId="10363" priority="11286" operator="equal">
      <formula>1</formula>
    </cfRule>
  </conditionalFormatting>
  <conditionalFormatting sqref="FO385:FT385">
    <cfRule type="cellIs" dxfId="10362" priority="11283" operator="equal">
      <formula>0</formula>
    </cfRule>
    <cfRule type="cellIs" dxfId="10361" priority="11284" operator="equal">
      <formula>1</formula>
    </cfRule>
  </conditionalFormatting>
  <conditionalFormatting sqref="FO387:FT387">
    <cfRule type="cellIs" dxfId="10360" priority="11281" operator="equal">
      <formula>0</formula>
    </cfRule>
    <cfRule type="cellIs" dxfId="10359" priority="11282" operator="equal">
      <formula>1</formula>
    </cfRule>
  </conditionalFormatting>
  <conditionalFormatting sqref="FO392:FT392">
    <cfRule type="cellIs" dxfId="10358" priority="11279" operator="equal">
      <formula>0</formula>
    </cfRule>
    <cfRule type="cellIs" dxfId="10357" priority="11280" operator="equal">
      <formula>1</formula>
    </cfRule>
  </conditionalFormatting>
  <conditionalFormatting sqref="FO399:FT399">
    <cfRule type="cellIs" dxfId="10356" priority="11277" operator="equal">
      <formula>0</formula>
    </cfRule>
    <cfRule type="cellIs" dxfId="10355" priority="11278" operator="equal">
      <formula>1</formula>
    </cfRule>
  </conditionalFormatting>
  <conditionalFormatting sqref="FO401:FT401">
    <cfRule type="cellIs" dxfId="10354" priority="11275" operator="equal">
      <formula>0</formula>
    </cfRule>
    <cfRule type="cellIs" dxfId="10353" priority="11276" operator="equal">
      <formula>1</formula>
    </cfRule>
  </conditionalFormatting>
  <conditionalFormatting sqref="FO404:FT404">
    <cfRule type="cellIs" dxfId="10352" priority="11273" operator="equal">
      <formula>0</formula>
    </cfRule>
    <cfRule type="cellIs" dxfId="10351" priority="11274" operator="equal">
      <formula>1</formula>
    </cfRule>
  </conditionalFormatting>
  <conditionalFormatting sqref="FO406:FT406">
    <cfRule type="cellIs" dxfId="10350" priority="11271" operator="equal">
      <formula>0</formula>
    </cfRule>
    <cfRule type="cellIs" dxfId="10349" priority="11272" operator="equal">
      <formula>1</formula>
    </cfRule>
  </conditionalFormatting>
  <conditionalFormatting sqref="FO407:FT409">
    <cfRule type="cellIs" dxfId="10348" priority="11269" operator="equal">
      <formula>0</formula>
    </cfRule>
    <cfRule type="cellIs" dxfId="10347" priority="11270" operator="equal">
      <formula>1</formula>
    </cfRule>
  </conditionalFormatting>
  <conditionalFormatting sqref="FO411:FT418">
    <cfRule type="cellIs" dxfId="10346" priority="11267" operator="equal">
      <formula>0</formula>
    </cfRule>
    <cfRule type="cellIs" dxfId="10345" priority="11268" operator="equal">
      <formula>1</formula>
    </cfRule>
  </conditionalFormatting>
  <conditionalFormatting sqref="FO421:FT421">
    <cfRule type="cellIs" dxfId="10344" priority="11265" operator="equal">
      <formula>0</formula>
    </cfRule>
    <cfRule type="cellIs" dxfId="10343" priority="11266" operator="equal">
      <formula>1</formula>
    </cfRule>
  </conditionalFormatting>
  <conditionalFormatting sqref="FO423:FT428">
    <cfRule type="cellIs" dxfId="10342" priority="11263" operator="equal">
      <formula>0</formula>
    </cfRule>
    <cfRule type="cellIs" dxfId="10341" priority="11264" operator="equal">
      <formula>1</formula>
    </cfRule>
  </conditionalFormatting>
  <conditionalFormatting sqref="FO430:FT437">
    <cfRule type="cellIs" dxfId="10340" priority="11261" operator="equal">
      <formula>0</formula>
    </cfRule>
    <cfRule type="cellIs" dxfId="10339" priority="11262" operator="equal">
      <formula>1</formula>
    </cfRule>
  </conditionalFormatting>
  <conditionalFormatting sqref="FO439:FT449">
    <cfRule type="cellIs" dxfId="10338" priority="11259" operator="equal">
      <formula>0</formula>
    </cfRule>
    <cfRule type="cellIs" dxfId="10337" priority="11260" operator="equal">
      <formula>1</formula>
    </cfRule>
  </conditionalFormatting>
  <conditionalFormatting sqref="FO451:FT458">
    <cfRule type="cellIs" dxfId="10336" priority="11257" operator="equal">
      <formula>0</formula>
    </cfRule>
    <cfRule type="cellIs" dxfId="10335" priority="11258" operator="equal">
      <formula>1</formula>
    </cfRule>
  </conditionalFormatting>
  <conditionalFormatting sqref="FO460:FT464">
    <cfRule type="cellIs" dxfId="10334" priority="11255" operator="equal">
      <formula>0</formula>
    </cfRule>
    <cfRule type="cellIs" dxfId="10333" priority="11256" operator="equal">
      <formula>1</formula>
    </cfRule>
  </conditionalFormatting>
  <conditionalFormatting sqref="FO466:FT467">
    <cfRule type="cellIs" dxfId="10332" priority="11253" operator="equal">
      <formula>0</formula>
    </cfRule>
    <cfRule type="cellIs" dxfId="10331" priority="11254" operator="equal">
      <formula>1</formula>
    </cfRule>
  </conditionalFormatting>
  <conditionalFormatting sqref="FO470:FT470">
    <cfRule type="cellIs" dxfId="10330" priority="11251" operator="equal">
      <formula>0</formula>
    </cfRule>
    <cfRule type="cellIs" dxfId="10329" priority="11252" operator="equal">
      <formula>1</formula>
    </cfRule>
  </conditionalFormatting>
  <conditionalFormatting sqref="FO472:FT474">
    <cfRule type="cellIs" dxfId="10328" priority="11249" operator="equal">
      <formula>0</formula>
    </cfRule>
    <cfRule type="cellIs" dxfId="10327" priority="11250" operator="equal">
      <formula>1</formula>
    </cfRule>
  </conditionalFormatting>
  <conditionalFormatting sqref="FO476:FT482">
    <cfRule type="cellIs" dxfId="10326" priority="11247" operator="equal">
      <formula>0</formula>
    </cfRule>
    <cfRule type="cellIs" dxfId="10325" priority="11248" operator="equal">
      <formula>1</formula>
    </cfRule>
  </conditionalFormatting>
  <conditionalFormatting sqref="FO484:FT489">
    <cfRule type="cellIs" dxfId="10324" priority="11245" operator="equal">
      <formula>0</formula>
    </cfRule>
    <cfRule type="cellIs" dxfId="10323" priority="11246" operator="equal">
      <formula>1</formula>
    </cfRule>
  </conditionalFormatting>
  <conditionalFormatting sqref="FO491:FT492">
    <cfRule type="cellIs" dxfId="10322" priority="11243" operator="equal">
      <formula>0</formula>
    </cfRule>
    <cfRule type="cellIs" dxfId="10321" priority="11244" operator="equal">
      <formula>1</formula>
    </cfRule>
  </conditionalFormatting>
  <conditionalFormatting sqref="FO494:FT496">
    <cfRule type="cellIs" dxfId="10320" priority="11241" operator="equal">
      <formula>0</formula>
    </cfRule>
    <cfRule type="cellIs" dxfId="10319" priority="11242" operator="equal">
      <formula>1</formula>
    </cfRule>
  </conditionalFormatting>
  <conditionalFormatting sqref="FO498:FT498">
    <cfRule type="cellIs" dxfId="10318" priority="11239" operator="equal">
      <formula>0</formula>
    </cfRule>
    <cfRule type="cellIs" dxfId="10317" priority="11240" operator="equal">
      <formula>1</formula>
    </cfRule>
  </conditionalFormatting>
  <conditionalFormatting sqref="FO499:FT499">
    <cfRule type="cellIs" dxfId="10316" priority="11237" operator="equal">
      <formula>0</formula>
    </cfRule>
    <cfRule type="cellIs" dxfId="10315" priority="11238" operator="equal">
      <formula>1</formula>
    </cfRule>
  </conditionalFormatting>
  <conditionalFormatting sqref="FO502:FT504">
    <cfRule type="cellIs" dxfId="10314" priority="11235" operator="equal">
      <formula>0</formula>
    </cfRule>
    <cfRule type="cellIs" dxfId="10313" priority="11236" operator="equal">
      <formula>1</formula>
    </cfRule>
  </conditionalFormatting>
  <conditionalFormatting sqref="FO507:FT510">
    <cfRule type="cellIs" dxfId="10312" priority="11233" operator="equal">
      <formula>0</formula>
    </cfRule>
    <cfRule type="cellIs" dxfId="10311" priority="11234" operator="equal">
      <formula>1</formula>
    </cfRule>
  </conditionalFormatting>
  <conditionalFormatting sqref="FO512:FT512">
    <cfRule type="cellIs" dxfId="10310" priority="11231" operator="equal">
      <formula>0</formula>
    </cfRule>
    <cfRule type="cellIs" dxfId="10309" priority="11232" operator="equal">
      <formula>1</formula>
    </cfRule>
  </conditionalFormatting>
  <conditionalFormatting sqref="FO514:FT518">
    <cfRule type="cellIs" dxfId="10308" priority="11229" operator="equal">
      <formula>0</formula>
    </cfRule>
    <cfRule type="cellIs" dxfId="10307" priority="11230" operator="equal">
      <formula>1</formula>
    </cfRule>
  </conditionalFormatting>
  <conditionalFormatting sqref="FO520:FT520">
    <cfRule type="cellIs" dxfId="10306" priority="11227" operator="equal">
      <formula>0</formula>
    </cfRule>
    <cfRule type="cellIs" dxfId="10305" priority="11228" operator="equal">
      <formula>1</formula>
    </cfRule>
  </conditionalFormatting>
  <conditionalFormatting sqref="FO522:FT524">
    <cfRule type="cellIs" dxfId="10304" priority="11225" operator="equal">
      <formula>0</formula>
    </cfRule>
    <cfRule type="cellIs" dxfId="10303" priority="11226" operator="equal">
      <formula>1</formula>
    </cfRule>
  </conditionalFormatting>
  <conditionalFormatting sqref="FO526:FT526">
    <cfRule type="cellIs" dxfId="10302" priority="11223" operator="equal">
      <formula>0</formula>
    </cfRule>
    <cfRule type="cellIs" dxfId="10301" priority="11224" operator="equal">
      <formula>1</formula>
    </cfRule>
  </conditionalFormatting>
  <conditionalFormatting sqref="FO528:FT535">
    <cfRule type="cellIs" dxfId="10300" priority="11221" operator="equal">
      <formula>0</formula>
    </cfRule>
    <cfRule type="cellIs" dxfId="10299" priority="11222" operator="equal">
      <formula>1</formula>
    </cfRule>
  </conditionalFormatting>
  <conditionalFormatting sqref="FO43:FT43">
    <cfRule type="cellIs" dxfId="10298" priority="11219" operator="equal">
      <formula>0</formula>
    </cfRule>
    <cfRule type="cellIs" dxfId="10297" priority="11220" operator="equal">
      <formula>1</formula>
    </cfRule>
  </conditionalFormatting>
  <conditionalFormatting sqref="FO267:FT267">
    <cfRule type="cellIs" dxfId="10296" priority="11217" operator="equal">
      <formula>0</formula>
    </cfRule>
    <cfRule type="cellIs" dxfId="10295" priority="11218" operator="equal">
      <formula>1</formula>
    </cfRule>
  </conditionalFormatting>
  <conditionalFormatting sqref="FO374:FT374">
    <cfRule type="cellIs" dxfId="10294" priority="11215" operator="equal">
      <formula>0</formula>
    </cfRule>
    <cfRule type="cellIs" dxfId="10293" priority="11216" operator="equal">
      <formula>1</formula>
    </cfRule>
  </conditionalFormatting>
  <conditionalFormatting sqref="FO362:FT362">
    <cfRule type="cellIs" dxfId="10292" priority="11213" operator="equal">
      <formula>0</formula>
    </cfRule>
    <cfRule type="cellIs" dxfId="10291" priority="11214" operator="equal">
      <formula>1</formula>
    </cfRule>
  </conditionalFormatting>
  <conditionalFormatting sqref="FO319:FT319">
    <cfRule type="cellIs" dxfId="10290" priority="11211" operator="equal">
      <formula>0</formula>
    </cfRule>
    <cfRule type="cellIs" dxfId="10289" priority="11212" operator="equal">
      <formula>1</formula>
    </cfRule>
  </conditionalFormatting>
  <conditionalFormatting sqref="FO313:FT313">
    <cfRule type="cellIs" dxfId="10288" priority="11209" operator="equal">
      <formula>0</formula>
    </cfRule>
    <cfRule type="cellIs" dxfId="10287" priority="11210" operator="equal">
      <formula>1</formula>
    </cfRule>
  </conditionalFormatting>
  <conditionalFormatting sqref="FO300:FT300">
    <cfRule type="cellIs" dxfId="10286" priority="11207" operator="equal">
      <formula>0</formula>
    </cfRule>
    <cfRule type="cellIs" dxfId="10285" priority="11208" operator="equal">
      <formula>1</formula>
    </cfRule>
  </conditionalFormatting>
  <conditionalFormatting sqref="FO297:FT297">
    <cfRule type="cellIs" dxfId="10284" priority="11205" operator="equal">
      <formula>0</formula>
    </cfRule>
    <cfRule type="cellIs" dxfId="10283" priority="11206" operator="equal">
      <formula>1</formula>
    </cfRule>
  </conditionalFormatting>
  <conditionalFormatting sqref="FO243:FT243">
    <cfRule type="cellIs" dxfId="10282" priority="11203" operator="equal">
      <formula>0</formula>
    </cfRule>
    <cfRule type="cellIs" dxfId="10281" priority="11204" operator="equal">
      <formula>1</formula>
    </cfRule>
  </conditionalFormatting>
  <conditionalFormatting sqref="FO110:FT110">
    <cfRule type="cellIs" dxfId="10280" priority="11201" operator="equal">
      <formula>0</formula>
    </cfRule>
    <cfRule type="cellIs" dxfId="10279" priority="11202" operator="equal">
      <formula>1</formula>
    </cfRule>
  </conditionalFormatting>
  <conditionalFormatting sqref="FO52:FT52">
    <cfRule type="cellIs" dxfId="10278" priority="11199" operator="equal">
      <formula>0</formula>
    </cfRule>
    <cfRule type="cellIs" dxfId="10277" priority="11200" operator="equal">
      <formula>1</formula>
    </cfRule>
  </conditionalFormatting>
  <conditionalFormatting sqref="FO53:FT53">
    <cfRule type="cellIs" dxfId="10276" priority="11197" operator="equal">
      <formula>0</formula>
    </cfRule>
    <cfRule type="cellIs" dxfId="10275" priority="11198" operator="equal">
      <formula>1</formula>
    </cfRule>
  </conditionalFormatting>
  <conditionalFormatting sqref="FO38:FT38">
    <cfRule type="cellIs" dxfId="10274" priority="11195" operator="equal">
      <formula>0</formula>
    </cfRule>
    <cfRule type="cellIs" dxfId="10273" priority="11196" operator="equal">
      <formula>1</formula>
    </cfRule>
  </conditionalFormatting>
  <conditionalFormatting sqref="FO505:FT505">
    <cfRule type="cellIs" dxfId="10272" priority="11193" operator="equal">
      <formula>0</formula>
    </cfRule>
    <cfRule type="cellIs" dxfId="10271" priority="11194" operator="equal">
      <formula>1</formula>
    </cfRule>
  </conditionalFormatting>
  <conditionalFormatting sqref="GF54:GK54 GF348:GK350 GF356:GK356 GF366:GK367 GF372:GK372 GF370:GK370 GF64:GK65 GF70:GK70 GF75:GK75 GF78:GK78 GF87:GK87 GF109:GK109 GF124:GK124 GF132:GK132 GF135:GK135 GF147:GK147 GF352:GK353 GF358:GK358 GF393:GK398 GF400:GK400 GF402:GK403 GF536:GK539 GF12:GK13 GF405:GK405 GF410:GK410 GF419:GK420 GF422:GK422 GF429:GK429 GF438:GK438 GF450:GK450 GF459:GK459 GF465:GK465 GF468:GK469 GF471:GK471 GF475:GK475 GF483:GK483 GF490:GK490 GF493:GK493 GF497:GK497 GF500:GK501 GF506:GK506 GF511:GK511 GF513:GK513 GF519:GK519 GF521:GK521 GF525:GK525 GF527:GK527">
    <cfRule type="cellIs" dxfId="10270" priority="11191" operator="equal">
      <formula>0</formula>
    </cfRule>
    <cfRule type="cellIs" dxfId="10269" priority="11192" operator="equal">
      <formula>1</formula>
    </cfRule>
  </conditionalFormatting>
  <conditionalFormatting sqref="GM553">
    <cfRule type="cellIs" dxfId="10268" priority="11187" operator="equal">
      <formula>0</formula>
    </cfRule>
    <cfRule type="cellIs" dxfId="10267" priority="11188" operator="equal">
      <formula>1</formula>
    </cfRule>
  </conditionalFormatting>
  <conditionalFormatting sqref="GK553">
    <cfRule type="cellIs" dxfId="10266" priority="11185" operator="equal">
      <formula>0</formula>
    </cfRule>
    <cfRule type="cellIs" dxfId="10265" priority="11186" operator="equal">
      <formula>1</formula>
    </cfRule>
  </conditionalFormatting>
  <conditionalFormatting sqref="GI553">
    <cfRule type="cellIs" dxfId="10264" priority="11183" operator="equal">
      <formula>0</formula>
    </cfRule>
    <cfRule type="cellIs" dxfId="10263" priority="11184" operator="equal">
      <formula>1</formula>
    </cfRule>
  </conditionalFormatting>
  <conditionalFormatting sqref="GG553">
    <cfRule type="cellIs" dxfId="10262" priority="11181" operator="equal">
      <formula>0</formula>
    </cfRule>
    <cfRule type="cellIs" dxfId="10261" priority="11182" operator="equal">
      <formula>1</formula>
    </cfRule>
  </conditionalFormatting>
  <conditionalFormatting sqref="GF20:GK20 GF22:GK28">
    <cfRule type="cellIs" dxfId="10260" priority="11177" operator="equal">
      <formula>0</formula>
    </cfRule>
    <cfRule type="cellIs" dxfId="10259" priority="11178" operator="equal">
      <formula>1</formula>
    </cfRule>
  </conditionalFormatting>
  <conditionalFormatting sqref="FO216:FT219 FO222:FT222 FO226:FT234 FO224:FT224 FO236:FT236">
    <cfRule type="cellIs" dxfId="10258" priority="11595" operator="equal">
      <formula>0</formula>
    </cfRule>
    <cfRule type="cellIs" dxfId="10257" priority="11596" operator="equal">
      <formula>1</formula>
    </cfRule>
  </conditionalFormatting>
  <conditionalFormatting sqref="FO255:FT258">
    <cfRule type="cellIs" dxfId="10256" priority="11591" operator="equal">
      <formula>0</formula>
    </cfRule>
    <cfRule type="cellIs" dxfId="10255" priority="11592" operator="equal">
      <formula>1</formula>
    </cfRule>
  </conditionalFormatting>
  <conditionalFormatting sqref="FO272:FT280">
    <cfRule type="cellIs" dxfId="10254" priority="11589" operator="equal">
      <formula>0</formula>
    </cfRule>
    <cfRule type="cellIs" dxfId="10253" priority="11590" operator="equal">
      <formula>1</formula>
    </cfRule>
  </conditionalFormatting>
  <conditionalFormatting sqref="FO284:FT286 FO304:FT308 FO311:FT311 FO288:FT293 FO298:FT298 FO301:FT301 FO314:FT317">
    <cfRule type="cellIs" dxfId="10252" priority="11587" operator="equal">
      <formula>0</formula>
    </cfRule>
    <cfRule type="cellIs" dxfId="10251" priority="11588" operator="equal">
      <formula>1</formula>
    </cfRule>
  </conditionalFormatting>
  <conditionalFormatting sqref="FO320:FT330 FO333:FT336">
    <cfRule type="cellIs" dxfId="10250" priority="11585" operator="equal">
      <formula>0</formula>
    </cfRule>
    <cfRule type="cellIs" dxfId="10249" priority="11586" operator="equal">
      <formula>1</formula>
    </cfRule>
  </conditionalFormatting>
  <conditionalFormatting sqref="FO342:FT342">
    <cfRule type="cellIs" dxfId="10248" priority="11583" operator="equal">
      <formula>0</formula>
    </cfRule>
    <cfRule type="cellIs" dxfId="10247" priority="11584" operator="equal">
      <formula>1</formula>
    </cfRule>
  </conditionalFormatting>
  <conditionalFormatting sqref="FO354:FT354">
    <cfRule type="cellIs" dxfId="10246" priority="11581" operator="equal">
      <formula>0</formula>
    </cfRule>
    <cfRule type="cellIs" dxfId="10245" priority="11582" operator="equal">
      <formula>1</formula>
    </cfRule>
  </conditionalFormatting>
  <conditionalFormatting sqref="FO359:FT359">
    <cfRule type="cellIs" dxfId="10244" priority="11579" operator="equal">
      <formula>0</formula>
    </cfRule>
    <cfRule type="cellIs" dxfId="10243" priority="11580" operator="equal">
      <formula>1</formula>
    </cfRule>
  </conditionalFormatting>
  <conditionalFormatting sqref="FO364:FT365">
    <cfRule type="cellIs" dxfId="10242" priority="11577" operator="equal">
      <formula>0</formula>
    </cfRule>
    <cfRule type="cellIs" dxfId="10241" priority="11578" operator="equal">
      <formula>1</formula>
    </cfRule>
  </conditionalFormatting>
  <conditionalFormatting sqref="FO540:FT540">
    <cfRule type="cellIs" dxfId="10240" priority="11575" operator="equal">
      <formula>0</formula>
    </cfRule>
    <cfRule type="cellIs" dxfId="10239" priority="11576" operator="equal">
      <formula>1</formula>
    </cfRule>
  </conditionalFormatting>
  <conditionalFormatting sqref="FO14:FT15">
    <cfRule type="cellIs" dxfId="10238" priority="11573" operator="equal">
      <formula>0</formula>
    </cfRule>
    <cfRule type="cellIs" dxfId="10237" priority="11574" operator="equal">
      <formula>1</formula>
    </cfRule>
  </conditionalFormatting>
  <conditionalFormatting sqref="FO18:FT18">
    <cfRule type="cellIs" dxfId="10236" priority="11571" operator="equal">
      <formula>0</formula>
    </cfRule>
    <cfRule type="cellIs" dxfId="10235" priority="11572" operator="equal">
      <formula>1</formula>
    </cfRule>
  </conditionalFormatting>
  <conditionalFormatting sqref="FO32:FT32">
    <cfRule type="cellIs" dxfId="10234" priority="11569" operator="equal">
      <formula>0</formula>
    </cfRule>
    <cfRule type="cellIs" dxfId="10233" priority="11570" operator="equal">
      <formula>1</formula>
    </cfRule>
  </conditionalFormatting>
  <conditionalFormatting sqref="FO41:FT41">
    <cfRule type="cellIs" dxfId="10232" priority="11567" operator="equal">
      <formula>0</formula>
    </cfRule>
    <cfRule type="cellIs" dxfId="10231" priority="11568" operator="equal">
      <formula>1</formula>
    </cfRule>
  </conditionalFormatting>
  <conditionalFormatting sqref="FO60:FT61">
    <cfRule type="cellIs" dxfId="10230" priority="11565" operator="equal">
      <formula>0</formula>
    </cfRule>
    <cfRule type="cellIs" dxfId="10229" priority="11566" operator="equal">
      <formula>1</formula>
    </cfRule>
  </conditionalFormatting>
  <conditionalFormatting sqref="FO63:FT63">
    <cfRule type="cellIs" dxfId="10228" priority="11563" operator="equal">
      <formula>0</formula>
    </cfRule>
    <cfRule type="cellIs" dxfId="10227" priority="11564" operator="equal">
      <formula>1</formula>
    </cfRule>
  </conditionalFormatting>
  <conditionalFormatting sqref="FO67:FT67">
    <cfRule type="cellIs" dxfId="10226" priority="11561" operator="equal">
      <formula>0</formula>
    </cfRule>
    <cfRule type="cellIs" dxfId="10225" priority="11562" operator="equal">
      <formula>1</formula>
    </cfRule>
  </conditionalFormatting>
  <conditionalFormatting sqref="FO71:FT72">
    <cfRule type="cellIs" dxfId="10224" priority="11559" operator="equal">
      <formula>0</formula>
    </cfRule>
    <cfRule type="cellIs" dxfId="10223" priority="11560" operator="equal">
      <formula>1</formula>
    </cfRule>
  </conditionalFormatting>
  <conditionalFormatting sqref="FO76:FT76">
    <cfRule type="cellIs" dxfId="10222" priority="11557" operator="equal">
      <formula>0</formula>
    </cfRule>
    <cfRule type="cellIs" dxfId="10221" priority="11558" operator="equal">
      <formula>1</formula>
    </cfRule>
  </conditionalFormatting>
  <conditionalFormatting sqref="FO77:FT77">
    <cfRule type="cellIs" dxfId="10220" priority="11555" operator="equal">
      <formula>0</formula>
    </cfRule>
    <cfRule type="cellIs" dxfId="10219" priority="11556" operator="equal">
      <formula>1</formula>
    </cfRule>
  </conditionalFormatting>
  <conditionalFormatting sqref="FO79:FT79">
    <cfRule type="cellIs" dxfId="10218" priority="11553" operator="equal">
      <formula>0</formula>
    </cfRule>
    <cfRule type="cellIs" dxfId="10217" priority="11554" operator="equal">
      <formula>1</formula>
    </cfRule>
  </conditionalFormatting>
  <conditionalFormatting sqref="FO81:FT82 FO85:FT86">
    <cfRule type="cellIs" dxfId="10216" priority="11551" operator="equal">
      <formula>0</formula>
    </cfRule>
    <cfRule type="cellIs" dxfId="10215" priority="11552" operator="equal">
      <formula>1</formula>
    </cfRule>
  </conditionalFormatting>
  <conditionalFormatting sqref="FO88:FT91">
    <cfRule type="cellIs" dxfId="10214" priority="11549" operator="equal">
      <formula>0</formula>
    </cfRule>
    <cfRule type="cellIs" dxfId="10213" priority="11550" operator="equal">
      <formula>1</formula>
    </cfRule>
  </conditionalFormatting>
  <conditionalFormatting sqref="FO98:FT98">
    <cfRule type="cellIs" dxfId="10212" priority="11547" operator="equal">
      <formula>0</formula>
    </cfRule>
    <cfRule type="cellIs" dxfId="10211" priority="11548" operator="equal">
      <formula>1</formula>
    </cfRule>
  </conditionalFormatting>
  <conditionalFormatting sqref="FO101:FT101 FO103:FT105">
    <cfRule type="cellIs" dxfId="10210" priority="11545" operator="equal">
      <formula>0</formula>
    </cfRule>
    <cfRule type="cellIs" dxfId="10209" priority="11546" operator="equal">
      <formula>1</formula>
    </cfRule>
  </conditionalFormatting>
  <conditionalFormatting sqref="FO111:FT112">
    <cfRule type="cellIs" dxfId="10208" priority="11543" operator="equal">
      <formula>0</formula>
    </cfRule>
    <cfRule type="cellIs" dxfId="10207" priority="11544" operator="equal">
      <formula>1</formula>
    </cfRule>
  </conditionalFormatting>
  <conditionalFormatting sqref="FO114:FT114">
    <cfRule type="cellIs" dxfId="10206" priority="11541" operator="equal">
      <formula>0</formula>
    </cfRule>
    <cfRule type="cellIs" dxfId="10205" priority="11542" operator="equal">
      <formula>1</formula>
    </cfRule>
  </conditionalFormatting>
  <conditionalFormatting sqref="FO116:FT117 FO119:FT121">
    <cfRule type="cellIs" dxfId="10204" priority="11539" operator="equal">
      <formula>0</formula>
    </cfRule>
    <cfRule type="cellIs" dxfId="10203" priority="11540" operator="equal">
      <formula>1</formula>
    </cfRule>
  </conditionalFormatting>
  <conditionalFormatting sqref="FO125:FT126">
    <cfRule type="cellIs" dxfId="10202" priority="11537" operator="equal">
      <formula>0</formula>
    </cfRule>
    <cfRule type="cellIs" dxfId="10201" priority="11538" operator="equal">
      <formula>1</formula>
    </cfRule>
  </conditionalFormatting>
  <conditionalFormatting sqref="FO128:FT131">
    <cfRule type="cellIs" dxfId="10200" priority="11535" operator="equal">
      <formula>0</formula>
    </cfRule>
    <cfRule type="cellIs" dxfId="10199" priority="11536" operator="equal">
      <formula>1</formula>
    </cfRule>
  </conditionalFormatting>
  <conditionalFormatting sqref="FO133:FT133">
    <cfRule type="cellIs" dxfId="10198" priority="11533" operator="equal">
      <formula>0</formula>
    </cfRule>
    <cfRule type="cellIs" dxfId="10197" priority="11534" operator="equal">
      <formula>1</formula>
    </cfRule>
  </conditionalFormatting>
  <conditionalFormatting sqref="FO139:FT142">
    <cfRule type="cellIs" dxfId="10196" priority="11531" operator="equal">
      <formula>0</formula>
    </cfRule>
    <cfRule type="cellIs" dxfId="10195" priority="11532" operator="equal">
      <formula>1</formula>
    </cfRule>
  </conditionalFormatting>
  <conditionalFormatting sqref="FO144:FT145">
    <cfRule type="cellIs" dxfId="10194" priority="11529" operator="equal">
      <formula>0</formula>
    </cfRule>
    <cfRule type="cellIs" dxfId="10193" priority="11530" operator="equal">
      <formula>1</formula>
    </cfRule>
  </conditionalFormatting>
  <conditionalFormatting sqref="FO148:FT150">
    <cfRule type="cellIs" dxfId="10192" priority="11527" operator="equal">
      <formula>0</formula>
    </cfRule>
    <cfRule type="cellIs" dxfId="10191" priority="11528" operator="equal">
      <formula>1</formula>
    </cfRule>
  </conditionalFormatting>
  <conditionalFormatting sqref="FO170:FT170">
    <cfRule type="cellIs" dxfId="10190" priority="11523" operator="equal">
      <formula>0</formula>
    </cfRule>
    <cfRule type="cellIs" dxfId="10189" priority="11524" operator="equal">
      <formula>1</formula>
    </cfRule>
  </conditionalFormatting>
  <conditionalFormatting sqref="FO162:FT162">
    <cfRule type="cellIs" dxfId="10188" priority="11525" operator="equal">
      <formula>0</formula>
    </cfRule>
    <cfRule type="cellIs" dxfId="10187" priority="11526" operator="equal">
      <formula>1</formula>
    </cfRule>
  </conditionalFormatting>
  <conditionalFormatting sqref="FO172:FT172">
    <cfRule type="cellIs" dxfId="10186" priority="11521" operator="equal">
      <formula>0</formula>
    </cfRule>
    <cfRule type="cellIs" dxfId="10185" priority="11522" operator="equal">
      <formula>1</formula>
    </cfRule>
  </conditionalFormatting>
  <conditionalFormatting sqref="FO179:FT179">
    <cfRule type="cellIs" dxfId="10184" priority="11519" operator="equal">
      <formula>0</formula>
    </cfRule>
    <cfRule type="cellIs" dxfId="10183" priority="11520" operator="equal">
      <formula>1</formula>
    </cfRule>
  </conditionalFormatting>
  <conditionalFormatting sqref="FO194:FT194">
    <cfRule type="cellIs" dxfId="10182" priority="11517" operator="equal">
      <formula>0</formula>
    </cfRule>
    <cfRule type="cellIs" dxfId="10181" priority="11518" operator="equal">
      <formula>1</formula>
    </cfRule>
  </conditionalFormatting>
  <conditionalFormatting sqref="FO196:FT196">
    <cfRule type="cellIs" dxfId="10180" priority="11515" operator="equal">
      <formula>0</formula>
    </cfRule>
    <cfRule type="cellIs" dxfId="10179" priority="11516" operator="equal">
      <formula>1</formula>
    </cfRule>
  </conditionalFormatting>
  <conditionalFormatting sqref="FO198:FT198">
    <cfRule type="cellIs" dxfId="10178" priority="11513" operator="equal">
      <formula>0</formula>
    </cfRule>
    <cfRule type="cellIs" dxfId="10177" priority="11514" operator="equal">
      <formula>1</formula>
    </cfRule>
  </conditionalFormatting>
  <conditionalFormatting sqref="FO206:FT206">
    <cfRule type="cellIs" dxfId="10176" priority="11511" operator="equal">
      <formula>0</formula>
    </cfRule>
    <cfRule type="cellIs" dxfId="10175" priority="11512" operator="equal">
      <formula>1</formula>
    </cfRule>
  </conditionalFormatting>
  <conditionalFormatting sqref="FO214:FT215">
    <cfRule type="cellIs" dxfId="10174" priority="11509" operator="equal">
      <formula>0</formula>
    </cfRule>
    <cfRule type="cellIs" dxfId="10173" priority="11510" operator="equal">
      <formula>1</formula>
    </cfRule>
  </conditionalFormatting>
  <conditionalFormatting sqref="FO225:FT225">
    <cfRule type="cellIs" dxfId="10172" priority="11507" operator="equal">
      <formula>0</formula>
    </cfRule>
    <cfRule type="cellIs" dxfId="10171" priority="11508" operator="equal">
      <formula>1</formula>
    </cfRule>
  </conditionalFormatting>
  <conditionalFormatting sqref="FO253:FT254">
    <cfRule type="cellIs" dxfId="10170" priority="11505" operator="equal">
      <formula>0</formula>
    </cfRule>
    <cfRule type="cellIs" dxfId="10169" priority="11506" operator="equal">
      <formula>1</formula>
    </cfRule>
  </conditionalFormatting>
  <conditionalFormatting sqref="FO261:FT261">
    <cfRule type="cellIs" dxfId="10168" priority="11503" operator="equal">
      <formula>0</formula>
    </cfRule>
    <cfRule type="cellIs" dxfId="10167" priority="11504" operator="equal">
      <formula>1</formula>
    </cfRule>
  </conditionalFormatting>
  <conditionalFormatting sqref="FO264:FT265 FO268:FT271">
    <cfRule type="cellIs" dxfId="10166" priority="11501" operator="equal">
      <formula>0</formula>
    </cfRule>
    <cfRule type="cellIs" dxfId="10165" priority="11502" operator="equal">
      <formula>1</formula>
    </cfRule>
  </conditionalFormatting>
  <conditionalFormatting sqref="FO283:FT283">
    <cfRule type="cellIs" dxfId="10164" priority="11499" operator="equal">
      <formula>0</formula>
    </cfRule>
    <cfRule type="cellIs" dxfId="10163" priority="11500" operator="equal">
      <formula>1</formula>
    </cfRule>
  </conditionalFormatting>
  <conditionalFormatting sqref="FO337:FT338">
    <cfRule type="cellIs" dxfId="10162" priority="11497" operator="equal">
      <formula>0</formula>
    </cfRule>
    <cfRule type="cellIs" dxfId="10161" priority="11498" operator="equal">
      <formula>1</formula>
    </cfRule>
  </conditionalFormatting>
  <conditionalFormatting sqref="FO340:FT341">
    <cfRule type="cellIs" dxfId="10160" priority="11495" operator="equal">
      <formula>0</formula>
    </cfRule>
    <cfRule type="cellIs" dxfId="10159" priority="11496" operator="equal">
      <formula>1</formula>
    </cfRule>
  </conditionalFormatting>
  <conditionalFormatting sqref="FO346:FT347">
    <cfRule type="cellIs" dxfId="10158" priority="11493" operator="equal">
      <formula>0</formula>
    </cfRule>
    <cfRule type="cellIs" dxfId="10157" priority="11494" operator="equal">
      <formula>1</formula>
    </cfRule>
  </conditionalFormatting>
  <conditionalFormatting sqref="FO351:FT351">
    <cfRule type="cellIs" dxfId="10156" priority="11491" operator="equal">
      <formula>0</formula>
    </cfRule>
    <cfRule type="cellIs" dxfId="10155" priority="11492" operator="equal">
      <formula>1</formula>
    </cfRule>
  </conditionalFormatting>
  <conditionalFormatting sqref="FO355:FT355">
    <cfRule type="cellIs" dxfId="10154" priority="11489" operator="equal">
      <formula>0</formula>
    </cfRule>
    <cfRule type="cellIs" dxfId="10153" priority="11490" operator="equal">
      <formula>1</formula>
    </cfRule>
  </conditionalFormatting>
  <conditionalFormatting sqref="FO363:FT363">
    <cfRule type="cellIs" dxfId="10152" priority="11487" operator="equal">
      <formula>0</formula>
    </cfRule>
    <cfRule type="cellIs" dxfId="10151" priority="11488" operator="equal">
      <formula>1</formula>
    </cfRule>
  </conditionalFormatting>
  <conditionalFormatting sqref="FO368:FT368">
    <cfRule type="cellIs" dxfId="10150" priority="11485" operator="equal">
      <formula>0</formula>
    </cfRule>
    <cfRule type="cellIs" dxfId="10149" priority="11486" operator="equal">
      <formula>1</formula>
    </cfRule>
  </conditionalFormatting>
  <conditionalFormatting sqref="FO382:FT384">
    <cfRule type="cellIs" dxfId="10148" priority="11483" operator="equal">
      <formula>0</formula>
    </cfRule>
    <cfRule type="cellIs" dxfId="10147" priority="11484" operator="equal">
      <formula>1</formula>
    </cfRule>
  </conditionalFormatting>
  <conditionalFormatting sqref="FO386:FT386 FO388:FT391">
    <cfRule type="cellIs" dxfId="10146" priority="11481" operator="equal">
      <formula>0</formula>
    </cfRule>
    <cfRule type="cellIs" dxfId="10145" priority="11482" operator="equal">
      <formula>1</formula>
    </cfRule>
  </conditionalFormatting>
  <conditionalFormatting sqref="FO541:FT541">
    <cfRule type="cellIs" dxfId="10144" priority="11479" operator="equal">
      <formula>0</formula>
    </cfRule>
    <cfRule type="cellIs" dxfId="10143" priority="11480" operator="equal">
      <formula>1</formula>
    </cfRule>
  </conditionalFormatting>
  <conditionalFormatting sqref="FO543:FT543">
    <cfRule type="cellIs" dxfId="10142" priority="11477" operator="equal">
      <formula>0</formula>
    </cfRule>
    <cfRule type="cellIs" dxfId="10141" priority="11478" operator="equal">
      <formula>1</formula>
    </cfRule>
  </conditionalFormatting>
  <conditionalFormatting sqref="FO542:FT542">
    <cfRule type="cellIs" dxfId="10140" priority="11475" operator="equal">
      <formula>0</formula>
    </cfRule>
    <cfRule type="cellIs" dxfId="10139" priority="11476" operator="equal">
      <formula>1</formula>
    </cfRule>
  </conditionalFormatting>
  <conditionalFormatting sqref="FO17:FT17">
    <cfRule type="cellIs" dxfId="10138" priority="11473" operator="equal">
      <formula>0</formula>
    </cfRule>
    <cfRule type="cellIs" dxfId="10137" priority="11474" operator="equal">
      <formula>1</formula>
    </cfRule>
  </conditionalFormatting>
  <conditionalFormatting sqref="FO19:FT19">
    <cfRule type="cellIs" dxfId="10136" priority="11471" operator="equal">
      <formula>0</formula>
    </cfRule>
    <cfRule type="cellIs" dxfId="10135" priority="11472" operator="equal">
      <formula>1</formula>
    </cfRule>
  </conditionalFormatting>
  <conditionalFormatting sqref="FO21:FT21">
    <cfRule type="cellIs" dxfId="10134" priority="11469" operator="equal">
      <formula>0</formula>
    </cfRule>
    <cfRule type="cellIs" dxfId="10133" priority="11470" operator="equal">
      <formula>1</formula>
    </cfRule>
  </conditionalFormatting>
  <conditionalFormatting sqref="FO29:FT29">
    <cfRule type="cellIs" dxfId="10132" priority="11467" operator="equal">
      <formula>0</formula>
    </cfRule>
    <cfRule type="cellIs" dxfId="10131" priority="11468" operator="equal">
      <formula>1</formula>
    </cfRule>
  </conditionalFormatting>
  <conditionalFormatting sqref="FO30:FT30">
    <cfRule type="cellIs" dxfId="10130" priority="11465" operator="equal">
      <formula>0</formula>
    </cfRule>
    <cfRule type="cellIs" dxfId="10129" priority="11466" operator="equal">
      <formula>1</formula>
    </cfRule>
  </conditionalFormatting>
  <conditionalFormatting sqref="FO31:FT31">
    <cfRule type="cellIs" dxfId="10128" priority="11463" operator="equal">
      <formula>0</formula>
    </cfRule>
    <cfRule type="cellIs" dxfId="10127" priority="11464" operator="equal">
      <formula>1</formula>
    </cfRule>
  </conditionalFormatting>
  <conditionalFormatting sqref="FO33:FT33">
    <cfRule type="cellIs" dxfId="10126" priority="11461" operator="equal">
      <formula>0</formula>
    </cfRule>
    <cfRule type="cellIs" dxfId="10125" priority="11462" operator="equal">
      <formula>1</formula>
    </cfRule>
  </conditionalFormatting>
  <conditionalFormatting sqref="FO35:FT35">
    <cfRule type="cellIs" dxfId="10124" priority="11459" operator="equal">
      <formula>0</formula>
    </cfRule>
    <cfRule type="cellIs" dxfId="10123" priority="11460" operator="equal">
      <formula>1</formula>
    </cfRule>
  </conditionalFormatting>
  <conditionalFormatting sqref="FO36:FT36">
    <cfRule type="cellIs" dxfId="10122" priority="11457" operator="equal">
      <formula>0</formula>
    </cfRule>
    <cfRule type="cellIs" dxfId="10121" priority="11458" operator="equal">
      <formula>1</formula>
    </cfRule>
  </conditionalFormatting>
  <conditionalFormatting sqref="FO42:FT42">
    <cfRule type="cellIs" dxfId="10120" priority="11455" operator="equal">
      <formula>0</formula>
    </cfRule>
    <cfRule type="cellIs" dxfId="10119" priority="11456" operator="equal">
      <formula>1</formula>
    </cfRule>
  </conditionalFormatting>
  <conditionalFormatting sqref="FO49:FT49">
    <cfRule type="cellIs" dxfId="10118" priority="11453" operator="equal">
      <formula>0</formula>
    </cfRule>
    <cfRule type="cellIs" dxfId="10117" priority="11454" operator="equal">
      <formula>1</formula>
    </cfRule>
  </conditionalFormatting>
  <conditionalFormatting sqref="FO51:FT51">
    <cfRule type="cellIs" dxfId="10116" priority="11451" operator="equal">
      <formula>0</formula>
    </cfRule>
    <cfRule type="cellIs" dxfId="10115" priority="11452" operator="equal">
      <formula>1</formula>
    </cfRule>
  </conditionalFormatting>
  <conditionalFormatting sqref="FO55:FT55">
    <cfRule type="cellIs" dxfId="10114" priority="11449" operator="equal">
      <formula>0</formula>
    </cfRule>
    <cfRule type="cellIs" dxfId="10113" priority="11450" operator="equal">
      <formula>1</formula>
    </cfRule>
  </conditionalFormatting>
  <conditionalFormatting sqref="FO57:FT57">
    <cfRule type="cellIs" dxfId="10112" priority="11447" operator="equal">
      <formula>0</formula>
    </cfRule>
    <cfRule type="cellIs" dxfId="10111" priority="11448" operator="equal">
      <formula>1</formula>
    </cfRule>
  </conditionalFormatting>
  <conditionalFormatting sqref="FO62:FT62">
    <cfRule type="cellIs" dxfId="10110" priority="11445" operator="equal">
      <formula>0</formula>
    </cfRule>
    <cfRule type="cellIs" dxfId="10109" priority="11446" operator="equal">
      <formula>1</formula>
    </cfRule>
  </conditionalFormatting>
  <conditionalFormatting sqref="FO66:FT66">
    <cfRule type="cellIs" dxfId="10108" priority="11443" operator="equal">
      <formula>0</formula>
    </cfRule>
    <cfRule type="cellIs" dxfId="10107" priority="11444" operator="equal">
      <formula>1</formula>
    </cfRule>
  </conditionalFormatting>
  <conditionalFormatting sqref="FO69:FT69">
    <cfRule type="cellIs" dxfId="10106" priority="11441" operator="equal">
      <formula>0</formula>
    </cfRule>
    <cfRule type="cellIs" dxfId="10105" priority="11442" operator="equal">
      <formula>1</formula>
    </cfRule>
  </conditionalFormatting>
  <conditionalFormatting sqref="FO68:FT68">
    <cfRule type="cellIs" dxfId="10104" priority="11439" operator="equal">
      <formula>0</formula>
    </cfRule>
    <cfRule type="cellIs" dxfId="10103" priority="11440" operator="equal">
      <formula>1</formula>
    </cfRule>
  </conditionalFormatting>
  <conditionalFormatting sqref="FO73:FT73">
    <cfRule type="cellIs" dxfId="10102" priority="11437" operator="equal">
      <formula>0</formula>
    </cfRule>
    <cfRule type="cellIs" dxfId="10101" priority="11438" operator="equal">
      <formula>1</formula>
    </cfRule>
  </conditionalFormatting>
  <conditionalFormatting sqref="FO74:FT74">
    <cfRule type="cellIs" dxfId="10100" priority="11435" operator="equal">
      <formula>0</formula>
    </cfRule>
    <cfRule type="cellIs" dxfId="10099" priority="11436" operator="equal">
      <formula>1</formula>
    </cfRule>
  </conditionalFormatting>
  <conditionalFormatting sqref="FO80:FT80">
    <cfRule type="cellIs" dxfId="10098" priority="11433" operator="equal">
      <formula>0</formula>
    </cfRule>
    <cfRule type="cellIs" dxfId="10097" priority="11434" operator="equal">
      <formula>1</formula>
    </cfRule>
  </conditionalFormatting>
  <conditionalFormatting sqref="FO83:FT83">
    <cfRule type="cellIs" dxfId="10096" priority="11431" operator="equal">
      <formula>0</formula>
    </cfRule>
    <cfRule type="cellIs" dxfId="10095" priority="11432" operator="equal">
      <formula>1</formula>
    </cfRule>
  </conditionalFormatting>
  <conditionalFormatting sqref="FO84:FT84">
    <cfRule type="cellIs" dxfId="10094" priority="11429" operator="equal">
      <formula>0</formula>
    </cfRule>
    <cfRule type="cellIs" dxfId="10093" priority="11430" operator="equal">
      <formula>1</formula>
    </cfRule>
  </conditionalFormatting>
  <conditionalFormatting sqref="FO92:FT92">
    <cfRule type="cellIs" dxfId="10092" priority="11427" operator="equal">
      <formula>0</formula>
    </cfRule>
    <cfRule type="cellIs" dxfId="10091" priority="11428" operator="equal">
      <formula>1</formula>
    </cfRule>
  </conditionalFormatting>
  <conditionalFormatting sqref="FO93:FT93">
    <cfRule type="cellIs" dxfId="10090" priority="11425" operator="equal">
      <formula>0</formula>
    </cfRule>
    <cfRule type="cellIs" dxfId="10089" priority="11426" operator="equal">
      <formula>1</formula>
    </cfRule>
  </conditionalFormatting>
  <conditionalFormatting sqref="FO94:FT94">
    <cfRule type="cellIs" dxfId="10088" priority="11423" operator="equal">
      <formula>0</formula>
    </cfRule>
    <cfRule type="cellIs" dxfId="10087" priority="11424" operator="equal">
      <formula>1</formula>
    </cfRule>
  </conditionalFormatting>
  <conditionalFormatting sqref="FO95:FT95">
    <cfRule type="cellIs" dxfId="10086" priority="11421" operator="equal">
      <formula>0</formula>
    </cfRule>
    <cfRule type="cellIs" dxfId="10085" priority="11422" operator="equal">
      <formula>1</formula>
    </cfRule>
  </conditionalFormatting>
  <conditionalFormatting sqref="FO96:FT96">
    <cfRule type="cellIs" dxfId="10084" priority="11419" operator="equal">
      <formula>0</formula>
    </cfRule>
    <cfRule type="cellIs" dxfId="10083" priority="11420" operator="equal">
      <formula>1</formula>
    </cfRule>
  </conditionalFormatting>
  <conditionalFormatting sqref="FO97:FT97">
    <cfRule type="cellIs" dxfId="10082" priority="11417" operator="equal">
      <formula>0</formula>
    </cfRule>
    <cfRule type="cellIs" dxfId="10081" priority="11418" operator="equal">
      <formula>1</formula>
    </cfRule>
  </conditionalFormatting>
  <conditionalFormatting sqref="FO99:FT99">
    <cfRule type="cellIs" dxfId="10080" priority="11415" operator="equal">
      <formula>0</formula>
    </cfRule>
    <cfRule type="cellIs" dxfId="10079" priority="11416" operator="equal">
      <formula>1</formula>
    </cfRule>
  </conditionalFormatting>
  <conditionalFormatting sqref="FO100:FT100">
    <cfRule type="cellIs" dxfId="10078" priority="11413" operator="equal">
      <formula>0</formula>
    </cfRule>
    <cfRule type="cellIs" dxfId="10077" priority="11414" operator="equal">
      <formula>1</formula>
    </cfRule>
  </conditionalFormatting>
  <conditionalFormatting sqref="FO102:FT102">
    <cfRule type="cellIs" dxfId="10076" priority="11411" operator="equal">
      <formula>0</formula>
    </cfRule>
    <cfRule type="cellIs" dxfId="10075" priority="11412" operator="equal">
      <formula>1</formula>
    </cfRule>
  </conditionalFormatting>
  <conditionalFormatting sqref="FO106:FT106">
    <cfRule type="cellIs" dxfId="10074" priority="11409" operator="equal">
      <formula>0</formula>
    </cfRule>
    <cfRule type="cellIs" dxfId="10073" priority="11410" operator="equal">
      <formula>1</formula>
    </cfRule>
  </conditionalFormatting>
  <conditionalFormatting sqref="FO108:FT108">
    <cfRule type="cellIs" dxfId="10072" priority="11407" operator="equal">
      <formula>0</formula>
    </cfRule>
    <cfRule type="cellIs" dxfId="10071" priority="11408" operator="equal">
      <formula>1</formula>
    </cfRule>
  </conditionalFormatting>
  <conditionalFormatting sqref="FO107:FT107">
    <cfRule type="cellIs" dxfId="10070" priority="11405" operator="equal">
      <formula>0</formula>
    </cfRule>
    <cfRule type="cellIs" dxfId="10069" priority="11406" operator="equal">
      <formula>1</formula>
    </cfRule>
  </conditionalFormatting>
  <conditionalFormatting sqref="FO113:FT113">
    <cfRule type="cellIs" dxfId="10068" priority="11403" operator="equal">
      <formula>0</formula>
    </cfRule>
    <cfRule type="cellIs" dxfId="10067" priority="11404" operator="equal">
      <formula>1</formula>
    </cfRule>
  </conditionalFormatting>
  <conditionalFormatting sqref="FO115:FT115">
    <cfRule type="cellIs" dxfId="10066" priority="11401" operator="equal">
      <formula>0</formula>
    </cfRule>
    <cfRule type="cellIs" dxfId="10065" priority="11402" operator="equal">
      <formula>1</formula>
    </cfRule>
  </conditionalFormatting>
  <conditionalFormatting sqref="FO118:FT118">
    <cfRule type="cellIs" dxfId="10064" priority="11399" operator="equal">
      <formula>0</formula>
    </cfRule>
    <cfRule type="cellIs" dxfId="10063" priority="11400" operator="equal">
      <formula>1</formula>
    </cfRule>
  </conditionalFormatting>
  <conditionalFormatting sqref="FO122:FT123">
    <cfRule type="cellIs" dxfId="10062" priority="11397" operator="equal">
      <formula>0</formula>
    </cfRule>
    <cfRule type="cellIs" dxfId="10061" priority="11398" operator="equal">
      <formula>1</formula>
    </cfRule>
  </conditionalFormatting>
  <conditionalFormatting sqref="FO127:FT127">
    <cfRule type="cellIs" dxfId="10060" priority="11395" operator="equal">
      <formula>0</formula>
    </cfRule>
    <cfRule type="cellIs" dxfId="10059" priority="11396" operator="equal">
      <formula>1</formula>
    </cfRule>
  </conditionalFormatting>
  <conditionalFormatting sqref="FO134:FT134">
    <cfRule type="cellIs" dxfId="10058" priority="11393" operator="equal">
      <formula>0</formula>
    </cfRule>
    <cfRule type="cellIs" dxfId="10057" priority="11394" operator="equal">
      <formula>1</formula>
    </cfRule>
  </conditionalFormatting>
  <conditionalFormatting sqref="FO137:FT137">
    <cfRule type="cellIs" dxfId="10056" priority="11391" operator="equal">
      <formula>0</formula>
    </cfRule>
    <cfRule type="cellIs" dxfId="10055" priority="11392" operator="equal">
      <formula>1</formula>
    </cfRule>
  </conditionalFormatting>
  <conditionalFormatting sqref="FO138:FT138">
    <cfRule type="cellIs" dxfId="10054" priority="11389" operator="equal">
      <formula>0</formula>
    </cfRule>
    <cfRule type="cellIs" dxfId="10053" priority="11390" operator="equal">
      <formula>1</formula>
    </cfRule>
  </conditionalFormatting>
  <conditionalFormatting sqref="FO143:FT143">
    <cfRule type="cellIs" dxfId="10052" priority="11385" operator="equal">
      <formula>0</formula>
    </cfRule>
    <cfRule type="cellIs" dxfId="10051" priority="11386" operator="equal">
      <formula>1</formula>
    </cfRule>
  </conditionalFormatting>
  <conditionalFormatting sqref="EX223:FC223">
    <cfRule type="cellIs" dxfId="10050" priority="11803" operator="equal">
      <formula>0</formula>
    </cfRule>
    <cfRule type="cellIs" dxfId="10049" priority="11804" operator="equal">
      <formula>1</formula>
    </cfRule>
  </conditionalFormatting>
  <conditionalFormatting sqref="EX237:FC237">
    <cfRule type="cellIs" dxfId="10048" priority="11799" operator="equal">
      <formula>0</formula>
    </cfRule>
    <cfRule type="cellIs" dxfId="10047" priority="11800" operator="equal">
      <formula>1</formula>
    </cfRule>
  </conditionalFormatting>
  <conditionalFormatting sqref="EX239:FC239">
    <cfRule type="cellIs" dxfId="10046" priority="11797" operator="equal">
      <formula>0</formula>
    </cfRule>
    <cfRule type="cellIs" dxfId="10045" priority="11798" operator="equal">
      <formula>1</formula>
    </cfRule>
  </conditionalFormatting>
  <conditionalFormatting sqref="EX241:FC242">
    <cfRule type="cellIs" dxfId="10044" priority="11795" operator="equal">
      <formula>0</formula>
    </cfRule>
    <cfRule type="cellIs" dxfId="10043" priority="11796" operator="equal">
      <formula>1</formula>
    </cfRule>
  </conditionalFormatting>
  <conditionalFormatting sqref="EX250:FC250">
    <cfRule type="cellIs" dxfId="10042" priority="11793" operator="equal">
      <formula>0</formula>
    </cfRule>
    <cfRule type="cellIs" dxfId="10041" priority="11794" operator="equal">
      <formula>1</formula>
    </cfRule>
  </conditionalFormatting>
  <conditionalFormatting sqref="EX251:FC251">
    <cfRule type="cellIs" dxfId="10040" priority="11791" operator="equal">
      <formula>0</formula>
    </cfRule>
    <cfRule type="cellIs" dxfId="10039" priority="11792" operator="equal">
      <formula>1</formula>
    </cfRule>
  </conditionalFormatting>
  <conditionalFormatting sqref="EX259:FC260">
    <cfRule type="cellIs" dxfId="10038" priority="11789" operator="equal">
      <formula>0</formula>
    </cfRule>
    <cfRule type="cellIs" dxfId="10037" priority="11790" operator="equal">
      <formula>1</formula>
    </cfRule>
  </conditionalFormatting>
  <conditionalFormatting sqref="EX262:FC263">
    <cfRule type="cellIs" dxfId="10036" priority="11787" operator="equal">
      <formula>0</formula>
    </cfRule>
    <cfRule type="cellIs" dxfId="10035" priority="11788" operator="equal">
      <formula>1</formula>
    </cfRule>
  </conditionalFormatting>
  <conditionalFormatting sqref="EX266:FC266">
    <cfRule type="cellIs" dxfId="10034" priority="11785" operator="equal">
      <formula>0</formula>
    </cfRule>
    <cfRule type="cellIs" dxfId="10033" priority="11786" operator="equal">
      <formula>1</formula>
    </cfRule>
  </conditionalFormatting>
  <conditionalFormatting sqref="EX281:FC282">
    <cfRule type="cellIs" dxfId="10032" priority="11783" operator="equal">
      <formula>0</formula>
    </cfRule>
    <cfRule type="cellIs" dxfId="10031" priority="11784" operator="equal">
      <formula>1</formula>
    </cfRule>
  </conditionalFormatting>
  <conditionalFormatting sqref="EX287:FC287">
    <cfRule type="cellIs" dxfId="10030" priority="11781" operator="equal">
      <formula>0</formula>
    </cfRule>
    <cfRule type="cellIs" dxfId="10029" priority="11782" operator="equal">
      <formula>1</formula>
    </cfRule>
  </conditionalFormatting>
  <conditionalFormatting sqref="EX294:FC296">
    <cfRule type="cellIs" dxfId="10028" priority="11779" operator="equal">
      <formula>0</formula>
    </cfRule>
    <cfRule type="cellIs" dxfId="10027" priority="11780" operator="equal">
      <formula>1</formula>
    </cfRule>
  </conditionalFormatting>
  <conditionalFormatting sqref="EX299:FC299">
    <cfRule type="cellIs" dxfId="10026" priority="11777" operator="equal">
      <formula>0</formula>
    </cfRule>
    <cfRule type="cellIs" dxfId="10025" priority="11778" operator="equal">
      <formula>1</formula>
    </cfRule>
  </conditionalFormatting>
  <conditionalFormatting sqref="EX302:FC303">
    <cfRule type="cellIs" dxfId="10024" priority="11775" operator="equal">
      <formula>0</formula>
    </cfRule>
    <cfRule type="cellIs" dxfId="10023" priority="11776" operator="equal">
      <formula>1</formula>
    </cfRule>
  </conditionalFormatting>
  <conditionalFormatting sqref="EX309:FC309">
    <cfRule type="cellIs" dxfId="10022" priority="11773" operator="equal">
      <formula>0</formula>
    </cfRule>
    <cfRule type="cellIs" dxfId="10021" priority="11774" operator="equal">
      <formula>1</formula>
    </cfRule>
  </conditionalFormatting>
  <conditionalFormatting sqref="EX310:FC310">
    <cfRule type="cellIs" dxfId="10020" priority="11771" operator="equal">
      <formula>0</formula>
    </cfRule>
    <cfRule type="cellIs" dxfId="10019" priority="11772" operator="equal">
      <formula>1</formula>
    </cfRule>
  </conditionalFormatting>
  <conditionalFormatting sqref="EX312:FC312">
    <cfRule type="cellIs" dxfId="10018" priority="11769" operator="equal">
      <formula>0</formula>
    </cfRule>
    <cfRule type="cellIs" dxfId="10017" priority="11770" operator="equal">
      <formula>1</formula>
    </cfRule>
  </conditionalFormatting>
  <conditionalFormatting sqref="EX318:FC318">
    <cfRule type="cellIs" dxfId="10016" priority="11767" operator="equal">
      <formula>0</formula>
    </cfRule>
    <cfRule type="cellIs" dxfId="10015" priority="11768" operator="equal">
      <formula>1</formula>
    </cfRule>
  </conditionalFormatting>
  <conditionalFormatting sqref="EX331:FC332">
    <cfRule type="cellIs" dxfId="10014" priority="11765" operator="equal">
      <formula>0</formula>
    </cfRule>
    <cfRule type="cellIs" dxfId="10013" priority="11766" operator="equal">
      <formula>1</formula>
    </cfRule>
  </conditionalFormatting>
  <conditionalFormatting sqref="EX339:FC339">
    <cfRule type="cellIs" dxfId="10012" priority="11763" operator="equal">
      <formula>0</formula>
    </cfRule>
    <cfRule type="cellIs" dxfId="10011" priority="11764" operator="equal">
      <formula>1</formula>
    </cfRule>
  </conditionalFormatting>
  <conditionalFormatting sqref="EX343:FC345">
    <cfRule type="cellIs" dxfId="10010" priority="11761" operator="equal">
      <formula>0</formula>
    </cfRule>
    <cfRule type="cellIs" dxfId="10009" priority="11762" operator="equal">
      <formula>1</formula>
    </cfRule>
  </conditionalFormatting>
  <conditionalFormatting sqref="EX357:FC357">
    <cfRule type="cellIs" dxfId="10008" priority="11759" operator="equal">
      <formula>0</formula>
    </cfRule>
    <cfRule type="cellIs" dxfId="10007" priority="11760" operator="equal">
      <formula>1</formula>
    </cfRule>
  </conditionalFormatting>
  <conditionalFormatting sqref="EX360:FC360">
    <cfRule type="cellIs" dxfId="10006" priority="11757" operator="equal">
      <formula>0</formula>
    </cfRule>
    <cfRule type="cellIs" dxfId="10005" priority="11758" operator="equal">
      <formula>1</formula>
    </cfRule>
  </conditionalFormatting>
  <conditionalFormatting sqref="EX361:FC361">
    <cfRule type="cellIs" dxfId="10004" priority="11755" operator="equal">
      <formula>0</formula>
    </cfRule>
    <cfRule type="cellIs" dxfId="10003" priority="11756" operator="equal">
      <formula>1</formula>
    </cfRule>
  </conditionalFormatting>
  <conditionalFormatting sqref="EX369:FC369">
    <cfRule type="cellIs" dxfId="10002" priority="11753" operator="equal">
      <formula>0</formula>
    </cfRule>
    <cfRule type="cellIs" dxfId="10001" priority="11754" operator="equal">
      <formula>1</formula>
    </cfRule>
  </conditionalFormatting>
  <conditionalFormatting sqref="EX371:FC371">
    <cfRule type="cellIs" dxfId="10000" priority="11751" operator="equal">
      <formula>0</formula>
    </cfRule>
    <cfRule type="cellIs" dxfId="9999" priority="11752" operator="equal">
      <formula>1</formula>
    </cfRule>
  </conditionalFormatting>
  <conditionalFormatting sqref="EX373:FC373">
    <cfRule type="cellIs" dxfId="9998" priority="11749" operator="equal">
      <formula>0</formula>
    </cfRule>
    <cfRule type="cellIs" dxfId="9997" priority="11750" operator="equal">
      <formula>1</formula>
    </cfRule>
  </conditionalFormatting>
  <conditionalFormatting sqref="EX377:FC377">
    <cfRule type="cellIs" dxfId="9996" priority="11747" operator="equal">
      <formula>0</formula>
    </cfRule>
    <cfRule type="cellIs" dxfId="9995" priority="11748" operator="equal">
      <formula>1</formula>
    </cfRule>
  </conditionalFormatting>
  <conditionalFormatting sqref="EX379:FC379">
    <cfRule type="cellIs" dxfId="9994" priority="11745" operator="equal">
      <formula>0</formula>
    </cfRule>
    <cfRule type="cellIs" dxfId="9993" priority="11746" operator="equal">
      <formula>1</formula>
    </cfRule>
  </conditionalFormatting>
  <conditionalFormatting sqref="EX380:FC380">
    <cfRule type="cellIs" dxfId="9992" priority="11743" operator="equal">
      <formula>0</formula>
    </cfRule>
    <cfRule type="cellIs" dxfId="9991" priority="11744" operator="equal">
      <formula>1</formula>
    </cfRule>
  </conditionalFormatting>
  <conditionalFormatting sqref="EX381:FC381">
    <cfRule type="cellIs" dxfId="9990" priority="11741" operator="equal">
      <formula>0</formula>
    </cfRule>
    <cfRule type="cellIs" dxfId="9989" priority="11742" operator="equal">
      <formula>1</formula>
    </cfRule>
  </conditionalFormatting>
  <conditionalFormatting sqref="EX375:FC376">
    <cfRule type="cellIs" dxfId="9988" priority="11739" operator="equal">
      <formula>0</formula>
    </cfRule>
    <cfRule type="cellIs" dxfId="9987" priority="11740" operator="equal">
      <formula>1</formula>
    </cfRule>
  </conditionalFormatting>
  <conditionalFormatting sqref="EX378:FC378">
    <cfRule type="cellIs" dxfId="9986" priority="11737" operator="equal">
      <formula>0</formula>
    </cfRule>
    <cfRule type="cellIs" dxfId="9985" priority="11738" operator="equal">
      <formula>1</formula>
    </cfRule>
  </conditionalFormatting>
  <conditionalFormatting sqref="EX385:FC385">
    <cfRule type="cellIs" dxfId="9984" priority="11735" operator="equal">
      <formula>0</formula>
    </cfRule>
    <cfRule type="cellIs" dxfId="9983" priority="11736" operator="equal">
      <formula>1</formula>
    </cfRule>
  </conditionalFormatting>
  <conditionalFormatting sqref="EX392:FC392">
    <cfRule type="cellIs" dxfId="9982" priority="11731" operator="equal">
      <formula>0</formula>
    </cfRule>
    <cfRule type="cellIs" dxfId="9981" priority="11732" operator="equal">
      <formula>1</formula>
    </cfRule>
  </conditionalFormatting>
  <conditionalFormatting sqref="EX387:FC387">
    <cfRule type="cellIs" dxfId="9980" priority="11733" operator="equal">
      <formula>0</formula>
    </cfRule>
    <cfRule type="cellIs" dxfId="9979" priority="11734" operator="equal">
      <formula>1</formula>
    </cfRule>
  </conditionalFormatting>
  <conditionalFormatting sqref="EX399:FC399">
    <cfRule type="cellIs" dxfId="9978" priority="11729" operator="equal">
      <formula>0</formula>
    </cfRule>
    <cfRule type="cellIs" dxfId="9977" priority="11730" operator="equal">
      <formula>1</formula>
    </cfRule>
  </conditionalFormatting>
  <conditionalFormatting sqref="EX401:FC401">
    <cfRule type="cellIs" dxfId="9976" priority="11727" operator="equal">
      <formula>0</formula>
    </cfRule>
    <cfRule type="cellIs" dxfId="9975" priority="11728" operator="equal">
      <formula>1</formula>
    </cfRule>
  </conditionalFormatting>
  <conditionalFormatting sqref="EX404:FC404">
    <cfRule type="cellIs" dxfId="9974" priority="11725" operator="equal">
      <formula>0</formula>
    </cfRule>
    <cfRule type="cellIs" dxfId="9973" priority="11726" operator="equal">
      <formula>1</formula>
    </cfRule>
  </conditionalFormatting>
  <conditionalFormatting sqref="EX406:FC406">
    <cfRule type="cellIs" dxfId="9972" priority="11723" operator="equal">
      <formula>0</formula>
    </cfRule>
    <cfRule type="cellIs" dxfId="9971" priority="11724" operator="equal">
      <formula>1</formula>
    </cfRule>
  </conditionalFormatting>
  <conditionalFormatting sqref="EX407:FC409">
    <cfRule type="cellIs" dxfId="9970" priority="11721" operator="equal">
      <formula>0</formula>
    </cfRule>
    <cfRule type="cellIs" dxfId="9969" priority="11722" operator="equal">
      <formula>1</formula>
    </cfRule>
  </conditionalFormatting>
  <conditionalFormatting sqref="EX411:FC418">
    <cfRule type="cellIs" dxfId="9968" priority="11719" operator="equal">
      <formula>0</formula>
    </cfRule>
    <cfRule type="cellIs" dxfId="9967" priority="11720" operator="equal">
      <formula>1</formula>
    </cfRule>
  </conditionalFormatting>
  <conditionalFormatting sqref="EX421:FC421">
    <cfRule type="cellIs" dxfId="9966" priority="11717" operator="equal">
      <formula>0</formula>
    </cfRule>
    <cfRule type="cellIs" dxfId="9965" priority="11718" operator="equal">
      <formula>1</formula>
    </cfRule>
  </conditionalFormatting>
  <conditionalFormatting sqref="EX423:FC428">
    <cfRule type="cellIs" dxfId="9964" priority="11715" operator="equal">
      <formula>0</formula>
    </cfRule>
    <cfRule type="cellIs" dxfId="9963" priority="11716" operator="equal">
      <formula>1</formula>
    </cfRule>
  </conditionalFormatting>
  <conditionalFormatting sqref="EX430:FC437">
    <cfRule type="cellIs" dxfId="9962" priority="11713" operator="equal">
      <formula>0</formula>
    </cfRule>
    <cfRule type="cellIs" dxfId="9961" priority="11714" operator="equal">
      <formula>1</formula>
    </cfRule>
  </conditionalFormatting>
  <conditionalFormatting sqref="EX439:FC449">
    <cfRule type="cellIs" dxfId="9960" priority="11711" operator="equal">
      <formula>0</formula>
    </cfRule>
    <cfRule type="cellIs" dxfId="9959" priority="11712" operator="equal">
      <formula>1</formula>
    </cfRule>
  </conditionalFormatting>
  <conditionalFormatting sqref="EX451:FC458">
    <cfRule type="cellIs" dxfId="9958" priority="11709" operator="equal">
      <formula>0</formula>
    </cfRule>
    <cfRule type="cellIs" dxfId="9957" priority="11710" operator="equal">
      <formula>1</formula>
    </cfRule>
  </conditionalFormatting>
  <conditionalFormatting sqref="EX460:FC464">
    <cfRule type="cellIs" dxfId="9956" priority="11707" operator="equal">
      <formula>0</formula>
    </cfRule>
    <cfRule type="cellIs" dxfId="9955" priority="11708" operator="equal">
      <formula>1</formula>
    </cfRule>
  </conditionalFormatting>
  <conditionalFormatting sqref="EX466:FC467">
    <cfRule type="cellIs" dxfId="9954" priority="11705" operator="equal">
      <formula>0</formula>
    </cfRule>
    <cfRule type="cellIs" dxfId="9953" priority="11706" operator="equal">
      <formula>1</formula>
    </cfRule>
  </conditionalFormatting>
  <conditionalFormatting sqref="EX470:FC470">
    <cfRule type="cellIs" dxfId="9952" priority="11703" operator="equal">
      <formula>0</formula>
    </cfRule>
    <cfRule type="cellIs" dxfId="9951" priority="11704" operator="equal">
      <formula>1</formula>
    </cfRule>
  </conditionalFormatting>
  <conditionalFormatting sqref="EX472:FC474">
    <cfRule type="cellIs" dxfId="9950" priority="11701" operator="equal">
      <formula>0</formula>
    </cfRule>
    <cfRule type="cellIs" dxfId="9949" priority="11702" operator="equal">
      <formula>1</formula>
    </cfRule>
  </conditionalFormatting>
  <conditionalFormatting sqref="EX476:FC482">
    <cfRule type="cellIs" dxfId="9948" priority="11699" operator="equal">
      <formula>0</formula>
    </cfRule>
    <cfRule type="cellIs" dxfId="9947" priority="11700" operator="equal">
      <formula>1</formula>
    </cfRule>
  </conditionalFormatting>
  <conditionalFormatting sqref="EX484:FC489">
    <cfRule type="cellIs" dxfId="9946" priority="11697" operator="equal">
      <formula>0</formula>
    </cfRule>
    <cfRule type="cellIs" dxfId="9945" priority="11698" operator="equal">
      <formula>1</formula>
    </cfRule>
  </conditionalFormatting>
  <conditionalFormatting sqref="EX491:FC492">
    <cfRule type="cellIs" dxfId="9944" priority="11695" operator="equal">
      <formula>0</formula>
    </cfRule>
    <cfRule type="cellIs" dxfId="9943" priority="11696" operator="equal">
      <formula>1</formula>
    </cfRule>
  </conditionalFormatting>
  <conditionalFormatting sqref="EX494:FC496">
    <cfRule type="cellIs" dxfId="9942" priority="11693" operator="equal">
      <formula>0</formula>
    </cfRule>
    <cfRule type="cellIs" dxfId="9941" priority="11694" operator="equal">
      <formula>1</formula>
    </cfRule>
  </conditionalFormatting>
  <conditionalFormatting sqref="EX498:FC498">
    <cfRule type="cellIs" dxfId="9940" priority="11691" operator="equal">
      <formula>0</formula>
    </cfRule>
    <cfRule type="cellIs" dxfId="9939" priority="11692" operator="equal">
      <formula>1</formula>
    </cfRule>
  </conditionalFormatting>
  <conditionalFormatting sqref="EX499:FC499">
    <cfRule type="cellIs" dxfId="9938" priority="11689" operator="equal">
      <formula>0</formula>
    </cfRule>
    <cfRule type="cellIs" dxfId="9937" priority="11690" operator="equal">
      <formula>1</formula>
    </cfRule>
  </conditionalFormatting>
  <conditionalFormatting sqref="EX502:FC504">
    <cfRule type="cellIs" dxfId="9936" priority="11687" operator="equal">
      <formula>0</formula>
    </cfRule>
    <cfRule type="cellIs" dxfId="9935" priority="11688" operator="equal">
      <formula>1</formula>
    </cfRule>
  </conditionalFormatting>
  <conditionalFormatting sqref="EX507:FC510">
    <cfRule type="cellIs" dxfId="9934" priority="11685" operator="equal">
      <formula>0</formula>
    </cfRule>
    <cfRule type="cellIs" dxfId="9933" priority="11686" operator="equal">
      <formula>1</formula>
    </cfRule>
  </conditionalFormatting>
  <conditionalFormatting sqref="EX512:FC512">
    <cfRule type="cellIs" dxfId="9932" priority="11683" operator="equal">
      <formula>0</formula>
    </cfRule>
    <cfRule type="cellIs" dxfId="9931" priority="11684" operator="equal">
      <formula>1</formula>
    </cfRule>
  </conditionalFormatting>
  <conditionalFormatting sqref="EX514:FC518">
    <cfRule type="cellIs" dxfId="9930" priority="11681" operator="equal">
      <formula>0</formula>
    </cfRule>
    <cfRule type="cellIs" dxfId="9929" priority="11682" operator="equal">
      <formula>1</formula>
    </cfRule>
  </conditionalFormatting>
  <conditionalFormatting sqref="EX520:FC520">
    <cfRule type="cellIs" dxfId="9928" priority="11679" operator="equal">
      <formula>0</formula>
    </cfRule>
    <cfRule type="cellIs" dxfId="9927" priority="11680" operator="equal">
      <formula>1</formula>
    </cfRule>
  </conditionalFormatting>
  <conditionalFormatting sqref="EX522:FC524">
    <cfRule type="cellIs" dxfId="9926" priority="11677" operator="equal">
      <formula>0</formula>
    </cfRule>
    <cfRule type="cellIs" dxfId="9925" priority="11678" operator="equal">
      <formula>1</formula>
    </cfRule>
  </conditionalFormatting>
  <conditionalFormatting sqref="EX526:FC526">
    <cfRule type="cellIs" dxfId="9924" priority="11675" operator="equal">
      <formula>0</formula>
    </cfRule>
    <cfRule type="cellIs" dxfId="9923" priority="11676" operator="equal">
      <formula>1</formula>
    </cfRule>
  </conditionalFormatting>
  <conditionalFormatting sqref="EX528:FC535">
    <cfRule type="cellIs" dxfId="9922" priority="11673" operator="equal">
      <formula>0</formula>
    </cfRule>
    <cfRule type="cellIs" dxfId="9921" priority="11674" operator="equal">
      <formula>1</formula>
    </cfRule>
  </conditionalFormatting>
  <conditionalFormatting sqref="EX43:FC43">
    <cfRule type="cellIs" dxfId="9920" priority="11671" operator="equal">
      <formula>0</formula>
    </cfRule>
    <cfRule type="cellIs" dxfId="9919" priority="11672" operator="equal">
      <formula>1</formula>
    </cfRule>
  </conditionalFormatting>
  <conditionalFormatting sqref="EX267:FC267">
    <cfRule type="cellIs" dxfId="9918" priority="11669" operator="equal">
      <formula>0</formula>
    </cfRule>
    <cfRule type="cellIs" dxfId="9917" priority="11670" operator="equal">
      <formula>1</formula>
    </cfRule>
  </conditionalFormatting>
  <conditionalFormatting sqref="EX374:FC374">
    <cfRule type="cellIs" dxfId="9916" priority="11667" operator="equal">
      <formula>0</formula>
    </cfRule>
    <cfRule type="cellIs" dxfId="9915" priority="11668" operator="equal">
      <formula>1</formula>
    </cfRule>
  </conditionalFormatting>
  <conditionalFormatting sqref="EX362:FC362">
    <cfRule type="cellIs" dxfId="9914" priority="11665" operator="equal">
      <formula>0</formula>
    </cfRule>
    <cfRule type="cellIs" dxfId="9913" priority="11666" operator="equal">
      <formula>1</formula>
    </cfRule>
  </conditionalFormatting>
  <conditionalFormatting sqref="EX319:FC319">
    <cfRule type="cellIs" dxfId="9912" priority="11663" operator="equal">
      <formula>0</formula>
    </cfRule>
    <cfRule type="cellIs" dxfId="9911" priority="11664" operator="equal">
      <formula>1</formula>
    </cfRule>
  </conditionalFormatting>
  <conditionalFormatting sqref="EX313:FC313">
    <cfRule type="cellIs" dxfId="9910" priority="11661" operator="equal">
      <formula>0</formula>
    </cfRule>
    <cfRule type="cellIs" dxfId="9909" priority="11662" operator="equal">
      <formula>1</formula>
    </cfRule>
  </conditionalFormatting>
  <conditionalFormatting sqref="EX300:FC300">
    <cfRule type="cellIs" dxfId="9908" priority="11659" operator="equal">
      <formula>0</formula>
    </cfRule>
    <cfRule type="cellIs" dxfId="9907" priority="11660" operator="equal">
      <formula>1</formula>
    </cfRule>
  </conditionalFormatting>
  <conditionalFormatting sqref="EX297:FC297">
    <cfRule type="cellIs" dxfId="9906" priority="11657" operator="equal">
      <formula>0</formula>
    </cfRule>
    <cfRule type="cellIs" dxfId="9905" priority="11658" operator="equal">
      <formula>1</formula>
    </cfRule>
  </conditionalFormatting>
  <conditionalFormatting sqref="EX243:FC243">
    <cfRule type="cellIs" dxfId="9904" priority="11655" operator="equal">
      <formula>0</formula>
    </cfRule>
    <cfRule type="cellIs" dxfId="9903" priority="11656" operator="equal">
      <formula>1</formula>
    </cfRule>
  </conditionalFormatting>
  <conditionalFormatting sqref="EX110:FC110">
    <cfRule type="cellIs" dxfId="9902" priority="11653" operator="equal">
      <formula>0</formula>
    </cfRule>
    <cfRule type="cellIs" dxfId="9901" priority="11654" operator="equal">
      <formula>1</formula>
    </cfRule>
  </conditionalFormatting>
  <conditionalFormatting sqref="EX52:FC52">
    <cfRule type="cellIs" dxfId="9900" priority="11651" operator="equal">
      <formula>0</formula>
    </cfRule>
    <cfRule type="cellIs" dxfId="9899" priority="11652" operator="equal">
      <formula>1</formula>
    </cfRule>
  </conditionalFormatting>
  <conditionalFormatting sqref="EX53:FC53">
    <cfRule type="cellIs" dxfId="9898" priority="11649" operator="equal">
      <formula>0</formula>
    </cfRule>
    <cfRule type="cellIs" dxfId="9897" priority="11650" operator="equal">
      <formula>1</formula>
    </cfRule>
  </conditionalFormatting>
  <conditionalFormatting sqref="EX38:FC38">
    <cfRule type="cellIs" dxfId="9896" priority="11647" operator="equal">
      <formula>0</formula>
    </cfRule>
    <cfRule type="cellIs" dxfId="9895" priority="11648" operator="equal">
      <formula>1</formula>
    </cfRule>
  </conditionalFormatting>
  <conditionalFormatting sqref="EX505:FC505">
    <cfRule type="cellIs" dxfId="9894" priority="11645" operator="equal">
      <formula>0</formula>
    </cfRule>
    <cfRule type="cellIs" dxfId="9893" priority="11646" operator="equal">
      <formula>1</formula>
    </cfRule>
  </conditionalFormatting>
  <conditionalFormatting sqref="FO54:FT54 FO348:FT350 FO356:FT356 FO366:FT367 FO372:FT372 FO370:FT370 FO64:FT65 FO70:FT70 FO75:FT75 FO78:FT78 FO87:FT87 FO109:FT109 FO124:FT124 FO132:FT132 FO135:FT135 FO147:FT147 FO352:FT353 FO358:FT358 FO393:FT398 FO400:FT400 FO402:FT403 FO536:FT539 FO12:FT13 FO405:FT405 FO410:FT410 FO419:FT420 FO422:FT422 FO429:FT429 FO438:FT438 FO450:FT450 FO459:FT459 FO465:FT465 FO468:FT469 FO471:FT471 FO475:FT475 FO483:FT483 FO490:FT490 FO493:FT493 FO497:FT497 FO500:FT501 FO506:FT506 FO511:FT511 FO513:FT513 FO519:FT519 FO521:FT521 FO525:FT525 FO527:FT527">
    <cfRule type="cellIs" dxfId="9892" priority="11643" operator="equal">
      <formula>0</formula>
    </cfRule>
    <cfRule type="cellIs" dxfId="9891" priority="11644" operator="equal">
      <formula>1</formula>
    </cfRule>
  </conditionalFormatting>
  <conditionalFormatting sqref="FV553">
    <cfRule type="cellIs" dxfId="9890" priority="11639" operator="equal">
      <formula>0</formula>
    </cfRule>
    <cfRule type="cellIs" dxfId="9889" priority="11640" operator="equal">
      <formula>1</formula>
    </cfRule>
  </conditionalFormatting>
  <conditionalFormatting sqref="FT553">
    <cfRule type="cellIs" dxfId="9888" priority="11637" operator="equal">
      <formula>0</formula>
    </cfRule>
    <cfRule type="cellIs" dxfId="9887" priority="11638" operator="equal">
      <formula>1</formula>
    </cfRule>
  </conditionalFormatting>
  <conditionalFormatting sqref="FR553">
    <cfRule type="cellIs" dxfId="9886" priority="11635" operator="equal">
      <formula>0</formula>
    </cfRule>
    <cfRule type="cellIs" dxfId="9885" priority="11636" operator="equal">
      <formula>1</formula>
    </cfRule>
  </conditionalFormatting>
  <conditionalFormatting sqref="FP553">
    <cfRule type="cellIs" dxfId="9884" priority="11633" operator="equal">
      <formula>0</formula>
    </cfRule>
    <cfRule type="cellIs" dxfId="9883" priority="11634" operator="equal">
      <formula>1</formula>
    </cfRule>
  </conditionalFormatting>
  <conditionalFormatting sqref="FO16:FT16">
    <cfRule type="cellIs" dxfId="9882" priority="11631" operator="equal">
      <formula>0</formula>
    </cfRule>
    <cfRule type="cellIs" dxfId="9881" priority="11632" operator="equal">
      <formula>1</formula>
    </cfRule>
  </conditionalFormatting>
  <conditionalFormatting sqref="FO20:FT20 FO22:FT28">
    <cfRule type="cellIs" dxfId="9880" priority="11629" operator="equal">
      <formula>0</formula>
    </cfRule>
    <cfRule type="cellIs" dxfId="9879" priority="11630" operator="equal">
      <formula>1</formula>
    </cfRule>
  </conditionalFormatting>
  <conditionalFormatting sqref="FO34:FT34 FO37:FT37 FO39:FT40">
    <cfRule type="cellIs" dxfId="9878" priority="11627" operator="equal">
      <formula>0</formula>
    </cfRule>
    <cfRule type="cellIs" dxfId="9877" priority="11628" operator="equal">
      <formula>1</formula>
    </cfRule>
  </conditionalFormatting>
  <conditionalFormatting sqref="FO44:FT48 FO50:FT50">
    <cfRule type="cellIs" dxfId="9876" priority="11625" operator="equal">
      <formula>0</formula>
    </cfRule>
    <cfRule type="cellIs" dxfId="9875" priority="11626" operator="equal">
      <formula>1</formula>
    </cfRule>
  </conditionalFormatting>
  <conditionalFormatting sqref="FO56:FT56">
    <cfRule type="cellIs" dxfId="9874" priority="11623" operator="equal">
      <formula>0</formula>
    </cfRule>
    <cfRule type="cellIs" dxfId="9873" priority="11624" operator="equal">
      <formula>1</formula>
    </cfRule>
  </conditionalFormatting>
  <conditionalFormatting sqref="FO58:FT58">
    <cfRule type="cellIs" dxfId="9872" priority="11621" operator="equal">
      <formula>0</formula>
    </cfRule>
    <cfRule type="cellIs" dxfId="9871" priority="11622" operator="equal">
      <formula>1</formula>
    </cfRule>
  </conditionalFormatting>
  <conditionalFormatting sqref="FO59:FT59">
    <cfRule type="cellIs" dxfId="9870" priority="11619" operator="equal">
      <formula>0</formula>
    </cfRule>
    <cfRule type="cellIs" dxfId="9869" priority="11620" operator="equal">
      <formula>1</formula>
    </cfRule>
  </conditionalFormatting>
  <conditionalFormatting sqref="FO154:FT155 FO159:FT161 FO157:FT157">
    <cfRule type="cellIs" dxfId="9868" priority="11617" operator="equal">
      <formula>0</formula>
    </cfRule>
    <cfRule type="cellIs" dxfId="9867" priority="11618" operator="equal">
      <formula>1</formula>
    </cfRule>
  </conditionalFormatting>
  <conditionalFormatting sqref="FO163:FT163">
    <cfRule type="cellIs" dxfId="9866" priority="11615" operator="equal">
      <formula>0</formula>
    </cfRule>
    <cfRule type="cellIs" dxfId="9865" priority="11616" operator="equal">
      <formula>1</formula>
    </cfRule>
  </conditionalFormatting>
  <conditionalFormatting sqref="FO164:FT169">
    <cfRule type="cellIs" dxfId="9864" priority="11613" operator="equal">
      <formula>0</formula>
    </cfRule>
    <cfRule type="cellIs" dxfId="9863" priority="11614" operator="equal">
      <formula>1</formula>
    </cfRule>
  </conditionalFormatting>
  <conditionalFormatting sqref="FO173:FT174">
    <cfRule type="cellIs" dxfId="9862" priority="11611" operator="equal">
      <formula>0</formula>
    </cfRule>
    <cfRule type="cellIs" dxfId="9861" priority="11612" operator="equal">
      <formula>1</formula>
    </cfRule>
  </conditionalFormatting>
  <conditionalFormatting sqref="FO181:FT184">
    <cfRule type="cellIs" dxfId="9860" priority="11609" operator="equal">
      <formula>0</formula>
    </cfRule>
    <cfRule type="cellIs" dxfId="9859" priority="11610" operator="equal">
      <formula>1</formula>
    </cfRule>
  </conditionalFormatting>
  <conditionalFormatting sqref="FO187:FT188">
    <cfRule type="cellIs" dxfId="9858" priority="11607" operator="equal">
      <formula>0</formula>
    </cfRule>
    <cfRule type="cellIs" dxfId="9857" priority="11608" operator="equal">
      <formula>1</formula>
    </cfRule>
  </conditionalFormatting>
  <conditionalFormatting sqref="FO190:FT193">
    <cfRule type="cellIs" dxfId="9856" priority="11605" operator="equal">
      <formula>0</formula>
    </cfRule>
    <cfRule type="cellIs" dxfId="9855" priority="11606" operator="equal">
      <formula>1</formula>
    </cfRule>
  </conditionalFormatting>
  <conditionalFormatting sqref="FO195:FT195">
    <cfRule type="cellIs" dxfId="9854" priority="11603" operator="equal">
      <formula>0</formula>
    </cfRule>
    <cfRule type="cellIs" dxfId="9853" priority="11604" operator="equal">
      <formula>1</formula>
    </cfRule>
  </conditionalFormatting>
  <conditionalFormatting sqref="FO197:FT197">
    <cfRule type="cellIs" dxfId="9852" priority="11601" operator="equal">
      <formula>0</formula>
    </cfRule>
    <cfRule type="cellIs" dxfId="9851" priority="11602" operator="equal">
      <formula>1</formula>
    </cfRule>
  </conditionalFormatting>
  <conditionalFormatting sqref="FO202:FT205">
    <cfRule type="cellIs" dxfId="9850" priority="11599" operator="equal">
      <formula>0</formula>
    </cfRule>
    <cfRule type="cellIs" dxfId="9849" priority="11600" operator="equal">
      <formula>1</formula>
    </cfRule>
  </conditionalFormatting>
  <conditionalFormatting sqref="FO208:FT211">
    <cfRule type="cellIs" dxfId="9848" priority="11597" operator="equal">
      <formula>0</formula>
    </cfRule>
    <cfRule type="cellIs" dxfId="9847" priority="11598" operator="equal">
      <formula>1</formula>
    </cfRule>
  </conditionalFormatting>
  <conditionalFormatting sqref="FO238:FT238 FO240:FT240 FO244:FT249 FO252:FT252">
    <cfRule type="cellIs" dxfId="9846" priority="11593" operator="equal">
      <formula>0</formula>
    </cfRule>
    <cfRule type="cellIs" dxfId="9845" priority="11594" operator="equal">
      <formula>1</formula>
    </cfRule>
  </conditionalFormatting>
  <conditionalFormatting sqref="EX71:FC72">
    <cfRule type="cellIs" dxfId="9844" priority="12011" operator="equal">
      <formula>0</formula>
    </cfRule>
    <cfRule type="cellIs" dxfId="9843" priority="12012" operator="equal">
      <formula>1</formula>
    </cfRule>
  </conditionalFormatting>
  <conditionalFormatting sqref="EX77:FC77">
    <cfRule type="cellIs" dxfId="9842" priority="12007" operator="equal">
      <formula>0</formula>
    </cfRule>
    <cfRule type="cellIs" dxfId="9841" priority="12008" operator="equal">
      <formula>1</formula>
    </cfRule>
  </conditionalFormatting>
  <conditionalFormatting sqref="EX79:FC79">
    <cfRule type="cellIs" dxfId="9840" priority="12005" operator="equal">
      <formula>0</formula>
    </cfRule>
    <cfRule type="cellIs" dxfId="9839" priority="12006" operator="equal">
      <formula>1</formula>
    </cfRule>
  </conditionalFormatting>
  <conditionalFormatting sqref="EX81:FC82 EX85:FC86">
    <cfRule type="cellIs" dxfId="9838" priority="12003" operator="equal">
      <formula>0</formula>
    </cfRule>
    <cfRule type="cellIs" dxfId="9837" priority="12004" operator="equal">
      <formula>1</formula>
    </cfRule>
  </conditionalFormatting>
  <conditionalFormatting sqref="EX88:FC91">
    <cfRule type="cellIs" dxfId="9836" priority="12001" operator="equal">
      <formula>0</formula>
    </cfRule>
    <cfRule type="cellIs" dxfId="9835" priority="12002" operator="equal">
      <formula>1</formula>
    </cfRule>
  </conditionalFormatting>
  <conditionalFormatting sqref="EX98:FC98">
    <cfRule type="cellIs" dxfId="9834" priority="11999" operator="equal">
      <formula>0</formula>
    </cfRule>
    <cfRule type="cellIs" dxfId="9833" priority="12000" operator="equal">
      <formula>1</formula>
    </cfRule>
  </conditionalFormatting>
  <conditionalFormatting sqref="EX101:FC101 EX103:FC105">
    <cfRule type="cellIs" dxfId="9832" priority="11997" operator="equal">
      <formula>0</formula>
    </cfRule>
    <cfRule type="cellIs" dxfId="9831" priority="11998" operator="equal">
      <formula>1</formula>
    </cfRule>
  </conditionalFormatting>
  <conditionalFormatting sqref="EX111:FC112">
    <cfRule type="cellIs" dxfId="9830" priority="11995" operator="equal">
      <formula>0</formula>
    </cfRule>
    <cfRule type="cellIs" dxfId="9829" priority="11996" operator="equal">
      <formula>1</formula>
    </cfRule>
  </conditionalFormatting>
  <conditionalFormatting sqref="EX114:FC114">
    <cfRule type="cellIs" dxfId="9828" priority="11993" operator="equal">
      <formula>0</formula>
    </cfRule>
    <cfRule type="cellIs" dxfId="9827" priority="11994" operator="equal">
      <formula>1</formula>
    </cfRule>
  </conditionalFormatting>
  <conditionalFormatting sqref="EX116:FC117 EX119:FC121">
    <cfRule type="cellIs" dxfId="9826" priority="11991" operator="equal">
      <formula>0</formula>
    </cfRule>
    <cfRule type="cellIs" dxfId="9825" priority="11992" operator="equal">
      <formula>1</formula>
    </cfRule>
  </conditionalFormatting>
  <conditionalFormatting sqref="EX125:FC126">
    <cfRule type="cellIs" dxfId="9824" priority="11989" operator="equal">
      <formula>0</formula>
    </cfRule>
    <cfRule type="cellIs" dxfId="9823" priority="11990" operator="equal">
      <formula>1</formula>
    </cfRule>
  </conditionalFormatting>
  <conditionalFormatting sqref="EX128:FC131">
    <cfRule type="cellIs" dxfId="9822" priority="11987" operator="equal">
      <formula>0</formula>
    </cfRule>
    <cfRule type="cellIs" dxfId="9821" priority="11988" operator="equal">
      <formula>1</formula>
    </cfRule>
  </conditionalFormatting>
  <conditionalFormatting sqref="EX133:FC133">
    <cfRule type="cellIs" dxfId="9820" priority="11985" operator="equal">
      <formula>0</formula>
    </cfRule>
    <cfRule type="cellIs" dxfId="9819" priority="11986" operator="equal">
      <formula>1</formula>
    </cfRule>
  </conditionalFormatting>
  <conditionalFormatting sqref="EX139:FC142">
    <cfRule type="cellIs" dxfId="9818" priority="11983" operator="equal">
      <formula>0</formula>
    </cfRule>
    <cfRule type="cellIs" dxfId="9817" priority="11984" operator="equal">
      <formula>1</formula>
    </cfRule>
  </conditionalFormatting>
  <conditionalFormatting sqref="EX144:FC145">
    <cfRule type="cellIs" dxfId="9816" priority="11981" operator="equal">
      <formula>0</formula>
    </cfRule>
    <cfRule type="cellIs" dxfId="9815" priority="11982" operator="equal">
      <formula>1</formula>
    </cfRule>
  </conditionalFormatting>
  <conditionalFormatting sqref="EX148:FC150">
    <cfRule type="cellIs" dxfId="9814" priority="11979" operator="equal">
      <formula>0</formula>
    </cfRule>
    <cfRule type="cellIs" dxfId="9813" priority="11980" operator="equal">
      <formula>1</formula>
    </cfRule>
  </conditionalFormatting>
  <conditionalFormatting sqref="EX162:FC162">
    <cfRule type="cellIs" dxfId="9812" priority="11977" operator="equal">
      <formula>0</formula>
    </cfRule>
    <cfRule type="cellIs" dxfId="9811" priority="11978" operator="equal">
      <formula>1</formula>
    </cfRule>
  </conditionalFormatting>
  <conditionalFormatting sqref="EX170:FC170">
    <cfRule type="cellIs" dxfId="9810" priority="11975" operator="equal">
      <formula>0</formula>
    </cfRule>
    <cfRule type="cellIs" dxfId="9809" priority="11976" operator="equal">
      <formula>1</formula>
    </cfRule>
  </conditionalFormatting>
  <conditionalFormatting sqref="EX172:FC172">
    <cfRule type="cellIs" dxfId="9808" priority="11973" operator="equal">
      <formula>0</formula>
    </cfRule>
    <cfRule type="cellIs" dxfId="9807" priority="11974" operator="equal">
      <formula>1</formula>
    </cfRule>
  </conditionalFormatting>
  <conditionalFormatting sqref="EX179:FC179">
    <cfRule type="cellIs" dxfId="9806" priority="11971" operator="equal">
      <formula>0</formula>
    </cfRule>
    <cfRule type="cellIs" dxfId="9805" priority="11972" operator="equal">
      <formula>1</formula>
    </cfRule>
  </conditionalFormatting>
  <conditionalFormatting sqref="EX194:FC194">
    <cfRule type="cellIs" dxfId="9804" priority="11969" operator="equal">
      <formula>0</formula>
    </cfRule>
    <cfRule type="cellIs" dxfId="9803" priority="11970" operator="equal">
      <formula>1</formula>
    </cfRule>
  </conditionalFormatting>
  <conditionalFormatting sqref="EX196:FC196">
    <cfRule type="cellIs" dxfId="9802" priority="11967" operator="equal">
      <formula>0</formula>
    </cfRule>
    <cfRule type="cellIs" dxfId="9801" priority="11968" operator="equal">
      <formula>1</formula>
    </cfRule>
  </conditionalFormatting>
  <conditionalFormatting sqref="EX198:FC198">
    <cfRule type="cellIs" dxfId="9800" priority="11965" operator="equal">
      <formula>0</formula>
    </cfRule>
    <cfRule type="cellIs" dxfId="9799" priority="11966" operator="equal">
      <formula>1</formula>
    </cfRule>
  </conditionalFormatting>
  <conditionalFormatting sqref="EX206:FC206">
    <cfRule type="cellIs" dxfId="9798" priority="11963" operator="equal">
      <formula>0</formula>
    </cfRule>
    <cfRule type="cellIs" dxfId="9797" priority="11964" operator="equal">
      <formula>1</formula>
    </cfRule>
  </conditionalFormatting>
  <conditionalFormatting sqref="EX214:FC215">
    <cfRule type="cellIs" dxfId="9796" priority="11961" operator="equal">
      <formula>0</formula>
    </cfRule>
    <cfRule type="cellIs" dxfId="9795" priority="11962" operator="equal">
      <formula>1</formula>
    </cfRule>
  </conditionalFormatting>
  <conditionalFormatting sqref="EX225:FC225">
    <cfRule type="cellIs" dxfId="9794" priority="11959" operator="equal">
      <formula>0</formula>
    </cfRule>
    <cfRule type="cellIs" dxfId="9793" priority="11960" operator="equal">
      <formula>1</formula>
    </cfRule>
  </conditionalFormatting>
  <conditionalFormatting sqref="EX253:FC254">
    <cfRule type="cellIs" dxfId="9792" priority="11957" operator="equal">
      <formula>0</formula>
    </cfRule>
    <cfRule type="cellIs" dxfId="9791" priority="11958" operator="equal">
      <formula>1</formula>
    </cfRule>
  </conditionalFormatting>
  <conditionalFormatting sqref="EX261:FC261">
    <cfRule type="cellIs" dxfId="9790" priority="11955" operator="equal">
      <formula>0</formula>
    </cfRule>
    <cfRule type="cellIs" dxfId="9789" priority="11956" operator="equal">
      <formula>1</formula>
    </cfRule>
  </conditionalFormatting>
  <conditionalFormatting sqref="EX264:FC265 EX268:FC271">
    <cfRule type="cellIs" dxfId="9788" priority="11953" operator="equal">
      <formula>0</formula>
    </cfRule>
    <cfRule type="cellIs" dxfId="9787" priority="11954" operator="equal">
      <formula>1</formula>
    </cfRule>
  </conditionalFormatting>
  <conditionalFormatting sqref="EX283:FC283">
    <cfRule type="cellIs" dxfId="9786" priority="11951" operator="equal">
      <formula>0</formula>
    </cfRule>
    <cfRule type="cellIs" dxfId="9785" priority="11952" operator="equal">
      <formula>1</formula>
    </cfRule>
  </conditionalFormatting>
  <conditionalFormatting sqref="EX337:FC338">
    <cfRule type="cellIs" dxfId="9784" priority="11949" operator="equal">
      <formula>0</formula>
    </cfRule>
    <cfRule type="cellIs" dxfId="9783" priority="11950" operator="equal">
      <formula>1</formula>
    </cfRule>
  </conditionalFormatting>
  <conditionalFormatting sqref="EX340:FC341">
    <cfRule type="cellIs" dxfId="9782" priority="11947" operator="equal">
      <formula>0</formula>
    </cfRule>
    <cfRule type="cellIs" dxfId="9781" priority="11948" operator="equal">
      <formula>1</formula>
    </cfRule>
  </conditionalFormatting>
  <conditionalFormatting sqref="EX346:FC347">
    <cfRule type="cellIs" dxfId="9780" priority="11945" operator="equal">
      <formula>0</formula>
    </cfRule>
    <cfRule type="cellIs" dxfId="9779" priority="11946" operator="equal">
      <formula>1</formula>
    </cfRule>
  </conditionalFormatting>
  <conditionalFormatting sqref="EX351:FC351">
    <cfRule type="cellIs" dxfId="9778" priority="11943" operator="equal">
      <formula>0</formula>
    </cfRule>
    <cfRule type="cellIs" dxfId="9777" priority="11944" operator="equal">
      <formula>1</formula>
    </cfRule>
  </conditionalFormatting>
  <conditionalFormatting sqref="EX363:FC363">
    <cfRule type="cellIs" dxfId="9776" priority="11939" operator="equal">
      <formula>0</formula>
    </cfRule>
    <cfRule type="cellIs" dxfId="9775" priority="11940" operator="equal">
      <formula>1</formula>
    </cfRule>
  </conditionalFormatting>
  <conditionalFormatting sqref="EX355:FC355">
    <cfRule type="cellIs" dxfId="9774" priority="11941" operator="equal">
      <formula>0</formula>
    </cfRule>
    <cfRule type="cellIs" dxfId="9773" priority="11942" operator="equal">
      <formula>1</formula>
    </cfRule>
  </conditionalFormatting>
  <conditionalFormatting sqref="EX368:FC368">
    <cfRule type="cellIs" dxfId="9772" priority="11937" operator="equal">
      <formula>0</formula>
    </cfRule>
    <cfRule type="cellIs" dxfId="9771" priority="11938" operator="equal">
      <formula>1</formula>
    </cfRule>
  </conditionalFormatting>
  <conditionalFormatting sqref="EX382:FC384">
    <cfRule type="cellIs" dxfId="9770" priority="11935" operator="equal">
      <formula>0</formula>
    </cfRule>
    <cfRule type="cellIs" dxfId="9769" priority="11936" operator="equal">
      <formula>1</formula>
    </cfRule>
  </conditionalFormatting>
  <conditionalFormatting sqref="EX386:FC386 EX388:FC391">
    <cfRule type="cellIs" dxfId="9768" priority="11933" operator="equal">
      <formula>0</formula>
    </cfRule>
    <cfRule type="cellIs" dxfId="9767" priority="11934" operator="equal">
      <formula>1</formula>
    </cfRule>
  </conditionalFormatting>
  <conditionalFormatting sqref="EX541:FC541">
    <cfRule type="cellIs" dxfId="9766" priority="11931" operator="equal">
      <formula>0</formula>
    </cfRule>
    <cfRule type="cellIs" dxfId="9765" priority="11932" operator="equal">
      <formula>1</formula>
    </cfRule>
  </conditionalFormatting>
  <conditionalFormatting sqref="EX543:FC543">
    <cfRule type="cellIs" dxfId="9764" priority="11929" operator="equal">
      <formula>0</formula>
    </cfRule>
    <cfRule type="cellIs" dxfId="9763" priority="11930" operator="equal">
      <formula>1</formula>
    </cfRule>
  </conditionalFormatting>
  <conditionalFormatting sqref="EX542:FC542">
    <cfRule type="cellIs" dxfId="9762" priority="11927" operator="equal">
      <formula>0</formula>
    </cfRule>
    <cfRule type="cellIs" dxfId="9761" priority="11928" operator="equal">
      <formula>1</formula>
    </cfRule>
  </conditionalFormatting>
  <conditionalFormatting sqref="EX17:FC17">
    <cfRule type="cellIs" dxfId="9760" priority="11925" operator="equal">
      <formula>0</formula>
    </cfRule>
    <cfRule type="cellIs" dxfId="9759" priority="11926" operator="equal">
      <formula>1</formula>
    </cfRule>
  </conditionalFormatting>
  <conditionalFormatting sqref="EX19:FC19">
    <cfRule type="cellIs" dxfId="9758" priority="11923" operator="equal">
      <formula>0</formula>
    </cfRule>
    <cfRule type="cellIs" dxfId="9757" priority="11924" operator="equal">
      <formula>1</formula>
    </cfRule>
  </conditionalFormatting>
  <conditionalFormatting sqref="EX21:FC21">
    <cfRule type="cellIs" dxfId="9756" priority="11921" operator="equal">
      <formula>0</formula>
    </cfRule>
    <cfRule type="cellIs" dxfId="9755" priority="11922" operator="equal">
      <formula>1</formula>
    </cfRule>
  </conditionalFormatting>
  <conditionalFormatting sqref="EX29:FC29">
    <cfRule type="cellIs" dxfId="9754" priority="11919" operator="equal">
      <formula>0</formula>
    </cfRule>
    <cfRule type="cellIs" dxfId="9753" priority="11920" operator="equal">
      <formula>1</formula>
    </cfRule>
  </conditionalFormatting>
  <conditionalFormatting sqref="EX30:FC30">
    <cfRule type="cellIs" dxfId="9752" priority="11917" operator="equal">
      <formula>0</formula>
    </cfRule>
    <cfRule type="cellIs" dxfId="9751" priority="11918" operator="equal">
      <formula>1</formula>
    </cfRule>
  </conditionalFormatting>
  <conditionalFormatting sqref="EX31:FC31">
    <cfRule type="cellIs" dxfId="9750" priority="11915" operator="equal">
      <formula>0</formula>
    </cfRule>
    <cfRule type="cellIs" dxfId="9749" priority="11916" operator="equal">
      <formula>1</formula>
    </cfRule>
  </conditionalFormatting>
  <conditionalFormatting sqref="EX33:FC33">
    <cfRule type="cellIs" dxfId="9748" priority="11913" operator="equal">
      <formula>0</formula>
    </cfRule>
    <cfRule type="cellIs" dxfId="9747" priority="11914" operator="equal">
      <formula>1</formula>
    </cfRule>
  </conditionalFormatting>
  <conditionalFormatting sqref="EX35:FC35">
    <cfRule type="cellIs" dxfId="9746" priority="11911" operator="equal">
      <formula>0</formula>
    </cfRule>
    <cfRule type="cellIs" dxfId="9745" priority="11912" operator="equal">
      <formula>1</formula>
    </cfRule>
  </conditionalFormatting>
  <conditionalFormatting sqref="EX36:FC36">
    <cfRule type="cellIs" dxfId="9744" priority="11909" operator="equal">
      <formula>0</formula>
    </cfRule>
    <cfRule type="cellIs" dxfId="9743" priority="11910" operator="equal">
      <formula>1</formula>
    </cfRule>
  </conditionalFormatting>
  <conditionalFormatting sqref="EX42:FC42">
    <cfRule type="cellIs" dxfId="9742" priority="11907" operator="equal">
      <formula>0</formula>
    </cfRule>
    <cfRule type="cellIs" dxfId="9741" priority="11908" operator="equal">
      <formula>1</formula>
    </cfRule>
  </conditionalFormatting>
  <conditionalFormatting sqref="EX49:FC49">
    <cfRule type="cellIs" dxfId="9740" priority="11905" operator="equal">
      <formula>0</formula>
    </cfRule>
    <cfRule type="cellIs" dxfId="9739" priority="11906" operator="equal">
      <formula>1</formula>
    </cfRule>
  </conditionalFormatting>
  <conditionalFormatting sqref="EX51:FC51">
    <cfRule type="cellIs" dxfId="9738" priority="11903" operator="equal">
      <formula>0</formula>
    </cfRule>
    <cfRule type="cellIs" dxfId="9737" priority="11904" operator="equal">
      <formula>1</formula>
    </cfRule>
  </conditionalFormatting>
  <conditionalFormatting sqref="EX55:FC55">
    <cfRule type="cellIs" dxfId="9736" priority="11901" operator="equal">
      <formula>0</formula>
    </cfRule>
    <cfRule type="cellIs" dxfId="9735" priority="11902" operator="equal">
      <formula>1</formula>
    </cfRule>
  </conditionalFormatting>
  <conditionalFormatting sqref="EX57:FC57">
    <cfRule type="cellIs" dxfId="9734" priority="11899" operator="equal">
      <formula>0</formula>
    </cfRule>
    <cfRule type="cellIs" dxfId="9733" priority="11900" operator="equal">
      <formula>1</formula>
    </cfRule>
  </conditionalFormatting>
  <conditionalFormatting sqref="EX62:FC62">
    <cfRule type="cellIs" dxfId="9732" priority="11897" operator="equal">
      <formula>0</formula>
    </cfRule>
    <cfRule type="cellIs" dxfId="9731" priority="11898" operator="equal">
      <formula>1</formula>
    </cfRule>
  </conditionalFormatting>
  <conditionalFormatting sqref="EX66:FC66">
    <cfRule type="cellIs" dxfId="9730" priority="11895" operator="equal">
      <formula>0</formula>
    </cfRule>
    <cfRule type="cellIs" dxfId="9729" priority="11896" operator="equal">
      <formula>1</formula>
    </cfRule>
  </conditionalFormatting>
  <conditionalFormatting sqref="EX69:FC69">
    <cfRule type="cellIs" dxfId="9728" priority="11893" operator="equal">
      <formula>0</formula>
    </cfRule>
    <cfRule type="cellIs" dxfId="9727" priority="11894" operator="equal">
      <formula>1</formula>
    </cfRule>
  </conditionalFormatting>
  <conditionalFormatting sqref="EX68:FC68">
    <cfRule type="cellIs" dxfId="9726" priority="11891" operator="equal">
      <formula>0</formula>
    </cfRule>
    <cfRule type="cellIs" dxfId="9725" priority="11892" operator="equal">
      <formula>1</formula>
    </cfRule>
  </conditionalFormatting>
  <conditionalFormatting sqref="EX73:FC73">
    <cfRule type="cellIs" dxfId="9724" priority="11889" operator="equal">
      <formula>0</formula>
    </cfRule>
    <cfRule type="cellIs" dxfId="9723" priority="11890" operator="equal">
      <formula>1</formula>
    </cfRule>
  </conditionalFormatting>
  <conditionalFormatting sqref="EX74:FC74">
    <cfRule type="cellIs" dxfId="9722" priority="11887" operator="equal">
      <formula>0</formula>
    </cfRule>
    <cfRule type="cellIs" dxfId="9721" priority="11888" operator="equal">
      <formula>1</formula>
    </cfRule>
  </conditionalFormatting>
  <conditionalFormatting sqref="EX80:FC80">
    <cfRule type="cellIs" dxfId="9720" priority="11885" operator="equal">
      <formula>0</formula>
    </cfRule>
    <cfRule type="cellIs" dxfId="9719" priority="11886" operator="equal">
      <formula>1</formula>
    </cfRule>
  </conditionalFormatting>
  <conditionalFormatting sqref="EX83:FC83">
    <cfRule type="cellIs" dxfId="9718" priority="11883" operator="equal">
      <formula>0</formula>
    </cfRule>
    <cfRule type="cellIs" dxfId="9717" priority="11884" operator="equal">
      <formula>1</formula>
    </cfRule>
  </conditionalFormatting>
  <conditionalFormatting sqref="EX84:FC84">
    <cfRule type="cellIs" dxfId="9716" priority="11881" operator="equal">
      <formula>0</formula>
    </cfRule>
    <cfRule type="cellIs" dxfId="9715" priority="11882" operator="equal">
      <formula>1</formula>
    </cfRule>
  </conditionalFormatting>
  <conditionalFormatting sqref="EX92:FC92">
    <cfRule type="cellIs" dxfId="9714" priority="11879" operator="equal">
      <formula>0</formula>
    </cfRule>
    <cfRule type="cellIs" dxfId="9713" priority="11880" operator="equal">
      <formula>1</formula>
    </cfRule>
  </conditionalFormatting>
  <conditionalFormatting sqref="EX93:FC93">
    <cfRule type="cellIs" dxfId="9712" priority="11877" operator="equal">
      <formula>0</formula>
    </cfRule>
    <cfRule type="cellIs" dxfId="9711" priority="11878" operator="equal">
      <formula>1</formula>
    </cfRule>
  </conditionalFormatting>
  <conditionalFormatting sqref="EX94:FC94">
    <cfRule type="cellIs" dxfId="9710" priority="11875" operator="equal">
      <formula>0</formula>
    </cfRule>
    <cfRule type="cellIs" dxfId="9709" priority="11876" operator="equal">
      <formula>1</formula>
    </cfRule>
  </conditionalFormatting>
  <conditionalFormatting sqref="EX95:FC95">
    <cfRule type="cellIs" dxfId="9708" priority="11873" operator="equal">
      <formula>0</formula>
    </cfRule>
    <cfRule type="cellIs" dxfId="9707" priority="11874" operator="equal">
      <formula>1</formula>
    </cfRule>
  </conditionalFormatting>
  <conditionalFormatting sqref="EX96:FC96">
    <cfRule type="cellIs" dxfId="9706" priority="11871" operator="equal">
      <formula>0</formula>
    </cfRule>
    <cfRule type="cellIs" dxfId="9705" priority="11872" operator="equal">
      <formula>1</formula>
    </cfRule>
  </conditionalFormatting>
  <conditionalFormatting sqref="EX97:FC97">
    <cfRule type="cellIs" dxfId="9704" priority="11869" operator="equal">
      <formula>0</formula>
    </cfRule>
    <cfRule type="cellIs" dxfId="9703" priority="11870" operator="equal">
      <formula>1</formula>
    </cfRule>
  </conditionalFormatting>
  <conditionalFormatting sqref="EX99:FC99">
    <cfRule type="cellIs" dxfId="9702" priority="11867" operator="equal">
      <formula>0</formula>
    </cfRule>
    <cfRule type="cellIs" dxfId="9701" priority="11868" operator="equal">
      <formula>1</formula>
    </cfRule>
  </conditionalFormatting>
  <conditionalFormatting sqref="EX100:FC100">
    <cfRule type="cellIs" dxfId="9700" priority="11865" operator="equal">
      <formula>0</formula>
    </cfRule>
    <cfRule type="cellIs" dxfId="9699" priority="11866" operator="equal">
      <formula>1</formula>
    </cfRule>
  </conditionalFormatting>
  <conditionalFormatting sqref="EX102:FC102">
    <cfRule type="cellIs" dxfId="9698" priority="11863" operator="equal">
      <formula>0</formula>
    </cfRule>
    <cfRule type="cellIs" dxfId="9697" priority="11864" operator="equal">
      <formula>1</formula>
    </cfRule>
  </conditionalFormatting>
  <conditionalFormatting sqref="EX106:FC106">
    <cfRule type="cellIs" dxfId="9696" priority="11861" operator="equal">
      <formula>0</formula>
    </cfRule>
    <cfRule type="cellIs" dxfId="9695" priority="11862" operator="equal">
      <formula>1</formula>
    </cfRule>
  </conditionalFormatting>
  <conditionalFormatting sqref="EX108:FC108">
    <cfRule type="cellIs" dxfId="9694" priority="11859" operator="equal">
      <formula>0</formula>
    </cfRule>
    <cfRule type="cellIs" dxfId="9693" priority="11860" operator="equal">
      <formula>1</formula>
    </cfRule>
  </conditionalFormatting>
  <conditionalFormatting sqref="EX107:FC107">
    <cfRule type="cellIs" dxfId="9692" priority="11857" operator="equal">
      <formula>0</formula>
    </cfRule>
    <cfRule type="cellIs" dxfId="9691" priority="11858" operator="equal">
      <formula>1</formula>
    </cfRule>
  </conditionalFormatting>
  <conditionalFormatting sqref="EX113:FC113">
    <cfRule type="cellIs" dxfId="9690" priority="11855" operator="equal">
      <formula>0</formula>
    </cfRule>
    <cfRule type="cellIs" dxfId="9689" priority="11856" operator="equal">
      <formula>1</formula>
    </cfRule>
  </conditionalFormatting>
  <conditionalFormatting sqref="EX115:FC115">
    <cfRule type="cellIs" dxfId="9688" priority="11853" operator="equal">
      <formula>0</formula>
    </cfRule>
    <cfRule type="cellIs" dxfId="9687" priority="11854" operator="equal">
      <formula>1</formula>
    </cfRule>
  </conditionalFormatting>
  <conditionalFormatting sqref="EX118:FC118">
    <cfRule type="cellIs" dxfId="9686" priority="11851" operator="equal">
      <formula>0</formula>
    </cfRule>
    <cfRule type="cellIs" dxfId="9685" priority="11852" operator="equal">
      <formula>1</formula>
    </cfRule>
  </conditionalFormatting>
  <conditionalFormatting sqref="EX122:FC123">
    <cfRule type="cellIs" dxfId="9684" priority="11849" operator="equal">
      <formula>0</formula>
    </cfRule>
    <cfRule type="cellIs" dxfId="9683" priority="11850" operator="equal">
      <formula>1</formula>
    </cfRule>
  </conditionalFormatting>
  <conditionalFormatting sqref="EX127:FC127">
    <cfRule type="cellIs" dxfId="9682" priority="11847" operator="equal">
      <formula>0</formula>
    </cfRule>
    <cfRule type="cellIs" dxfId="9681" priority="11848" operator="equal">
      <formula>1</formula>
    </cfRule>
  </conditionalFormatting>
  <conditionalFormatting sqref="EX134:FC134">
    <cfRule type="cellIs" dxfId="9680" priority="11845" operator="equal">
      <formula>0</formula>
    </cfRule>
    <cfRule type="cellIs" dxfId="9679" priority="11846" operator="equal">
      <formula>1</formula>
    </cfRule>
  </conditionalFormatting>
  <conditionalFormatting sqref="EX137:FC137">
    <cfRule type="cellIs" dxfId="9678" priority="11843" operator="equal">
      <formula>0</formula>
    </cfRule>
    <cfRule type="cellIs" dxfId="9677" priority="11844" operator="equal">
      <formula>1</formula>
    </cfRule>
  </conditionalFormatting>
  <conditionalFormatting sqref="EX138:FC138">
    <cfRule type="cellIs" dxfId="9676" priority="11841" operator="equal">
      <formula>0</formula>
    </cfRule>
    <cfRule type="cellIs" dxfId="9675" priority="11842" operator="equal">
      <formula>1</formula>
    </cfRule>
  </conditionalFormatting>
  <conditionalFormatting sqref="EX136:FC136">
    <cfRule type="cellIs" dxfId="9674" priority="11839" operator="equal">
      <formula>0</formula>
    </cfRule>
    <cfRule type="cellIs" dxfId="9673" priority="11840" operator="equal">
      <formula>1</formula>
    </cfRule>
  </conditionalFormatting>
  <conditionalFormatting sqref="EX143:FC143">
    <cfRule type="cellIs" dxfId="9672" priority="11837" operator="equal">
      <formula>0</formula>
    </cfRule>
    <cfRule type="cellIs" dxfId="9671" priority="11838" operator="equal">
      <formula>1</formula>
    </cfRule>
  </conditionalFormatting>
  <conditionalFormatting sqref="EX146:FC146">
    <cfRule type="cellIs" dxfId="9670" priority="11835" operator="equal">
      <formula>0</formula>
    </cfRule>
    <cfRule type="cellIs" dxfId="9669" priority="11836" operator="equal">
      <formula>1</formula>
    </cfRule>
  </conditionalFormatting>
  <conditionalFormatting sqref="EX151:FC153">
    <cfRule type="cellIs" dxfId="9668" priority="11833" operator="equal">
      <formula>0</formula>
    </cfRule>
    <cfRule type="cellIs" dxfId="9667" priority="11834" operator="equal">
      <formula>1</formula>
    </cfRule>
  </conditionalFormatting>
  <conditionalFormatting sqref="EX156:FC156">
    <cfRule type="cellIs" dxfId="9666" priority="11831" operator="equal">
      <formula>0</formula>
    </cfRule>
    <cfRule type="cellIs" dxfId="9665" priority="11832" operator="equal">
      <formula>1</formula>
    </cfRule>
  </conditionalFormatting>
  <conditionalFormatting sqref="EX158:FC158">
    <cfRule type="cellIs" dxfId="9664" priority="11829" operator="equal">
      <formula>0</formula>
    </cfRule>
    <cfRule type="cellIs" dxfId="9663" priority="11830" operator="equal">
      <formula>1</formula>
    </cfRule>
  </conditionalFormatting>
  <conditionalFormatting sqref="EX171:FC171">
    <cfRule type="cellIs" dxfId="9662" priority="11827" operator="equal">
      <formula>0</formula>
    </cfRule>
    <cfRule type="cellIs" dxfId="9661" priority="11828" operator="equal">
      <formula>1</formula>
    </cfRule>
  </conditionalFormatting>
  <conditionalFormatting sqref="EX175:FC175">
    <cfRule type="cellIs" dxfId="9660" priority="11825" operator="equal">
      <formula>0</formula>
    </cfRule>
    <cfRule type="cellIs" dxfId="9659" priority="11826" operator="equal">
      <formula>1</formula>
    </cfRule>
  </conditionalFormatting>
  <conditionalFormatting sqref="EX176:FC176">
    <cfRule type="cellIs" dxfId="9658" priority="11823" operator="equal">
      <formula>0</formula>
    </cfRule>
    <cfRule type="cellIs" dxfId="9657" priority="11824" operator="equal">
      <formula>1</formula>
    </cfRule>
  </conditionalFormatting>
  <conditionalFormatting sqref="EX177:FC178">
    <cfRule type="cellIs" dxfId="9656" priority="11821" operator="equal">
      <formula>0</formula>
    </cfRule>
    <cfRule type="cellIs" dxfId="9655" priority="11822" operator="equal">
      <formula>1</formula>
    </cfRule>
  </conditionalFormatting>
  <conditionalFormatting sqref="EX180:FC180">
    <cfRule type="cellIs" dxfId="9654" priority="11819" operator="equal">
      <formula>0</formula>
    </cfRule>
    <cfRule type="cellIs" dxfId="9653" priority="11820" operator="equal">
      <formula>1</formula>
    </cfRule>
  </conditionalFormatting>
  <conditionalFormatting sqref="EX185:FC185">
    <cfRule type="cellIs" dxfId="9652" priority="11817" operator="equal">
      <formula>0</formula>
    </cfRule>
    <cfRule type="cellIs" dxfId="9651" priority="11818" operator="equal">
      <formula>1</formula>
    </cfRule>
  </conditionalFormatting>
  <conditionalFormatting sqref="EX186:FC186">
    <cfRule type="cellIs" dxfId="9650" priority="11815" operator="equal">
      <formula>0</formula>
    </cfRule>
    <cfRule type="cellIs" dxfId="9649" priority="11816" operator="equal">
      <formula>1</formula>
    </cfRule>
  </conditionalFormatting>
  <conditionalFormatting sqref="EX189:FC189">
    <cfRule type="cellIs" dxfId="9648" priority="11813" operator="equal">
      <formula>0</formula>
    </cfRule>
    <cfRule type="cellIs" dxfId="9647" priority="11814" operator="equal">
      <formula>1</formula>
    </cfRule>
  </conditionalFormatting>
  <conditionalFormatting sqref="EX199:FC201">
    <cfRule type="cellIs" dxfId="9646" priority="11811" operator="equal">
      <formula>0</formula>
    </cfRule>
    <cfRule type="cellIs" dxfId="9645" priority="11812" operator="equal">
      <formula>1</formula>
    </cfRule>
  </conditionalFormatting>
  <conditionalFormatting sqref="EX207:FC207">
    <cfRule type="cellIs" dxfId="9644" priority="11809" operator="equal">
      <formula>0</formula>
    </cfRule>
    <cfRule type="cellIs" dxfId="9643" priority="11810" operator="equal">
      <formula>1</formula>
    </cfRule>
  </conditionalFormatting>
  <conditionalFormatting sqref="EX212:FC213">
    <cfRule type="cellIs" dxfId="9642" priority="11807" operator="equal">
      <formula>0</formula>
    </cfRule>
    <cfRule type="cellIs" dxfId="9641" priority="11808" operator="equal">
      <formula>1</formula>
    </cfRule>
  </conditionalFormatting>
  <conditionalFormatting sqref="EX220:FC221">
    <cfRule type="cellIs" dxfId="9640" priority="11805" operator="equal">
      <formula>0</formula>
    </cfRule>
    <cfRule type="cellIs" dxfId="9639" priority="11806" operator="equal">
      <formula>1</formula>
    </cfRule>
  </conditionalFormatting>
  <conditionalFormatting sqref="EX235:FC235">
    <cfRule type="cellIs" dxfId="9638" priority="11801" operator="equal">
      <formula>0</formula>
    </cfRule>
    <cfRule type="cellIs" dxfId="9637" priority="11802" operator="equal">
      <formula>1</formula>
    </cfRule>
  </conditionalFormatting>
  <conditionalFormatting sqref="EX54:FC54 EX348:FC350 EX356:FC356 EX366:FC367 EX372:FC372 EX370:FC370 EX64:FC65 EX70:FC70 EX75:FC75 EX78:FC78 EX87:FC87 EX109:FC109 EX124:FC124 EX132:FC132 EX135:FC135 EX147:FC147 EX352:FC353 EX358:FC358 EX393:FC398 EX400:FC400 EX402:FC403 EX536:FC539 EX12:FC13 EX405:FC405 EX410:FC410 EX419:FC420 EX422:FC422 EX429:FC429 EX438:FC438 EX450:FC450 EX459:FC459 EX465:FC465 EX468:FC469 EX471:FC471 EX475:FC475 EX483:FC483 EX490:FC490 EX493:FC493 EX497:FC497 EX500:FC501 EX506:FC506 EX511:FC511 EX513:FC513 EX519:FC519 EX521:FC521 EX525:FC525 EX527:FC527">
    <cfRule type="cellIs" dxfId="9636" priority="12095" operator="equal">
      <formula>0</formula>
    </cfRule>
    <cfRule type="cellIs" dxfId="9635" priority="12096" operator="equal">
      <formula>1</formula>
    </cfRule>
  </conditionalFormatting>
  <conditionalFormatting sqref="FE553">
    <cfRule type="cellIs" dxfId="9634" priority="12091" operator="equal">
      <formula>0</formula>
    </cfRule>
    <cfRule type="cellIs" dxfId="9633" priority="12092" operator="equal">
      <formula>1</formula>
    </cfRule>
  </conditionalFormatting>
  <conditionalFormatting sqref="FC553">
    <cfRule type="cellIs" dxfId="9632" priority="12089" operator="equal">
      <formula>0</formula>
    </cfRule>
    <cfRule type="cellIs" dxfId="9631" priority="12090" operator="equal">
      <formula>1</formula>
    </cfRule>
  </conditionalFormatting>
  <conditionalFormatting sqref="FA553">
    <cfRule type="cellIs" dxfId="9630" priority="12087" operator="equal">
      <formula>0</formula>
    </cfRule>
    <cfRule type="cellIs" dxfId="9629" priority="12088" operator="equal">
      <formula>1</formula>
    </cfRule>
  </conditionalFormatting>
  <conditionalFormatting sqref="EY553">
    <cfRule type="cellIs" dxfId="9628" priority="12085" operator="equal">
      <formula>0</formula>
    </cfRule>
    <cfRule type="cellIs" dxfId="9627" priority="12086" operator="equal">
      <formula>1</formula>
    </cfRule>
  </conditionalFormatting>
  <conditionalFormatting sqref="EX16:FC16">
    <cfRule type="cellIs" dxfId="9626" priority="12083" operator="equal">
      <formula>0</formula>
    </cfRule>
    <cfRule type="cellIs" dxfId="9625" priority="12084" operator="equal">
      <formula>1</formula>
    </cfRule>
  </conditionalFormatting>
  <conditionalFormatting sqref="EX20:FC20 EX22:FC28">
    <cfRule type="cellIs" dxfId="9624" priority="12081" operator="equal">
      <formula>0</formula>
    </cfRule>
    <cfRule type="cellIs" dxfId="9623" priority="12082" operator="equal">
      <formula>1</formula>
    </cfRule>
  </conditionalFormatting>
  <conditionalFormatting sqref="EX34:FC34 EX37:FC37 EX39:FC40">
    <cfRule type="cellIs" dxfId="9622" priority="12079" operator="equal">
      <formula>0</formula>
    </cfRule>
    <cfRule type="cellIs" dxfId="9621" priority="12080" operator="equal">
      <formula>1</formula>
    </cfRule>
  </conditionalFormatting>
  <conditionalFormatting sqref="EX44:FC48 EX50:FC50">
    <cfRule type="cellIs" dxfId="9620" priority="12077" operator="equal">
      <formula>0</formula>
    </cfRule>
    <cfRule type="cellIs" dxfId="9619" priority="12078" operator="equal">
      <formula>1</formula>
    </cfRule>
  </conditionalFormatting>
  <conditionalFormatting sqref="EX56:FC56">
    <cfRule type="cellIs" dxfId="9618" priority="12075" operator="equal">
      <formula>0</formula>
    </cfRule>
    <cfRule type="cellIs" dxfId="9617" priority="12076" operator="equal">
      <formula>1</formula>
    </cfRule>
  </conditionalFormatting>
  <conditionalFormatting sqref="EX58:FC58">
    <cfRule type="cellIs" dxfId="9616" priority="12073" operator="equal">
      <formula>0</formula>
    </cfRule>
    <cfRule type="cellIs" dxfId="9615" priority="12074" operator="equal">
      <formula>1</formula>
    </cfRule>
  </conditionalFormatting>
  <conditionalFormatting sqref="EX59:FC59">
    <cfRule type="cellIs" dxfId="9614" priority="12071" operator="equal">
      <formula>0</formula>
    </cfRule>
    <cfRule type="cellIs" dxfId="9613" priority="12072" operator="equal">
      <formula>1</formula>
    </cfRule>
  </conditionalFormatting>
  <conditionalFormatting sqref="EX154:FC155 EX159:FC161 EX157:FC157">
    <cfRule type="cellIs" dxfId="9612" priority="12069" operator="equal">
      <formula>0</formula>
    </cfRule>
    <cfRule type="cellIs" dxfId="9611" priority="12070" operator="equal">
      <formula>1</formula>
    </cfRule>
  </conditionalFormatting>
  <conditionalFormatting sqref="EX163:FC163">
    <cfRule type="cellIs" dxfId="9610" priority="12067" operator="equal">
      <formula>0</formula>
    </cfRule>
    <cfRule type="cellIs" dxfId="9609" priority="12068" operator="equal">
      <formula>1</formula>
    </cfRule>
  </conditionalFormatting>
  <conditionalFormatting sqref="EX164:FC169">
    <cfRule type="cellIs" dxfId="9608" priority="12065" operator="equal">
      <formula>0</formula>
    </cfRule>
    <cfRule type="cellIs" dxfId="9607" priority="12066" operator="equal">
      <formula>1</formula>
    </cfRule>
  </conditionalFormatting>
  <conditionalFormatting sqref="EX173:FC174">
    <cfRule type="cellIs" dxfId="9606" priority="12063" operator="equal">
      <formula>0</formula>
    </cfRule>
    <cfRule type="cellIs" dxfId="9605" priority="12064" operator="equal">
      <formula>1</formula>
    </cfRule>
  </conditionalFormatting>
  <conditionalFormatting sqref="EX181:FC184">
    <cfRule type="cellIs" dxfId="9604" priority="12061" operator="equal">
      <formula>0</formula>
    </cfRule>
    <cfRule type="cellIs" dxfId="9603" priority="12062" operator="equal">
      <formula>1</formula>
    </cfRule>
  </conditionalFormatting>
  <conditionalFormatting sqref="EX187:FC188">
    <cfRule type="cellIs" dxfId="9602" priority="12059" operator="equal">
      <formula>0</formula>
    </cfRule>
    <cfRule type="cellIs" dxfId="9601" priority="12060" operator="equal">
      <formula>1</formula>
    </cfRule>
  </conditionalFormatting>
  <conditionalFormatting sqref="EX190:FC193">
    <cfRule type="cellIs" dxfId="9600" priority="12057" operator="equal">
      <formula>0</formula>
    </cfRule>
    <cfRule type="cellIs" dxfId="9599" priority="12058" operator="equal">
      <formula>1</formula>
    </cfRule>
  </conditionalFormatting>
  <conditionalFormatting sqref="EX195:FC195">
    <cfRule type="cellIs" dxfId="9598" priority="12055" operator="equal">
      <formula>0</formula>
    </cfRule>
    <cfRule type="cellIs" dxfId="9597" priority="12056" operator="equal">
      <formula>1</formula>
    </cfRule>
  </conditionalFormatting>
  <conditionalFormatting sqref="EX197:FC197">
    <cfRule type="cellIs" dxfId="9596" priority="12053" operator="equal">
      <formula>0</formula>
    </cfRule>
    <cfRule type="cellIs" dxfId="9595" priority="12054" operator="equal">
      <formula>1</formula>
    </cfRule>
  </conditionalFormatting>
  <conditionalFormatting sqref="EX202:FC205">
    <cfRule type="cellIs" dxfId="9594" priority="12051" operator="equal">
      <formula>0</formula>
    </cfRule>
    <cfRule type="cellIs" dxfId="9593" priority="12052" operator="equal">
      <formula>1</formula>
    </cfRule>
  </conditionalFormatting>
  <conditionalFormatting sqref="EX208:FC211">
    <cfRule type="cellIs" dxfId="9592" priority="12049" operator="equal">
      <formula>0</formula>
    </cfRule>
    <cfRule type="cellIs" dxfId="9591" priority="12050" operator="equal">
      <formula>1</formula>
    </cfRule>
  </conditionalFormatting>
  <conditionalFormatting sqref="EX216:FC219 EX222:FC222 EX226:FC234 EX224:FC224 EX236:FC236">
    <cfRule type="cellIs" dxfId="9590" priority="12047" operator="equal">
      <formula>0</formula>
    </cfRule>
    <cfRule type="cellIs" dxfId="9589" priority="12048" operator="equal">
      <formula>1</formula>
    </cfRule>
  </conditionalFormatting>
  <conditionalFormatting sqref="EX238:FC238 EX240:FC240 EX244:FC249 EX252:FC252">
    <cfRule type="cellIs" dxfId="9588" priority="12045" operator="equal">
      <formula>0</formula>
    </cfRule>
    <cfRule type="cellIs" dxfId="9587" priority="12046" operator="equal">
      <formula>1</formula>
    </cfRule>
  </conditionalFormatting>
  <conditionalFormatting sqref="EX255:FC258">
    <cfRule type="cellIs" dxfId="9586" priority="12043" operator="equal">
      <formula>0</formula>
    </cfRule>
    <cfRule type="cellIs" dxfId="9585" priority="12044" operator="equal">
      <formula>1</formula>
    </cfRule>
  </conditionalFormatting>
  <conditionalFormatting sqref="EX272:FC280">
    <cfRule type="cellIs" dxfId="9584" priority="12041" operator="equal">
      <formula>0</formula>
    </cfRule>
    <cfRule type="cellIs" dxfId="9583" priority="12042" operator="equal">
      <formula>1</formula>
    </cfRule>
  </conditionalFormatting>
  <conditionalFormatting sqref="EX284:FC286 EX304:FC308 EX311:FC311 EX288:FC293 EX298:FC298 EX301:FC301 EX314:FC317">
    <cfRule type="cellIs" dxfId="9582" priority="12039" operator="equal">
      <formula>0</formula>
    </cfRule>
    <cfRule type="cellIs" dxfId="9581" priority="12040" operator="equal">
      <formula>1</formula>
    </cfRule>
  </conditionalFormatting>
  <conditionalFormatting sqref="EX320:FC330 EX333:FC336">
    <cfRule type="cellIs" dxfId="9580" priority="12037" operator="equal">
      <formula>0</formula>
    </cfRule>
    <cfRule type="cellIs" dxfId="9579" priority="12038" operator="equal">
      <formula>1</formula>
    </cfRule>
  </conditionalFormatting>
  <conditionalFormatting sqref="EX342:FC342">
    <cfRule type="cellIs" dxfId="9578" priority="12035" operator="equal">
      <formula>0</formula>
    </cfRule>
    <cfRule type="cellIs" dxfId="9577" priority="12036" operator="equal">
      <formula>1</formula>
    </cfRule>
  </conditionalFormatting>
  <conditionalFormatting sqref="EX354:FC354">
    <cfRule type="cellIs" dxfId="9576" priority="12033" operator="equal">
      <formula>0</formula>
    </cfRule>
    <cfRule type="cellIs" dxfId="9575" priority="12034" operator="equal">
      <formula>1</formula>
    </cfRule>
  </conditionalFormatting>
  <conditionalFormatting sqref="EX359:FC359">
    <cfRule type="cellIs" dxfId="9574" priority="12031" operator="equal">
      <formula>0</formula>
    </cfRule>
    <cfRule type="cellIs" dxfId="9573" priority="12032" operator="equal">
      <formula>1</formula>
    </cfRule>
  </conditionalFormatting>
  <conditionalFormatting sqref="EX364:FC365">
    <cfRule type="cellIs" dxfId="9572" priority="12029" operator="equal">
      <formula>0</formula>
    </cfRule>
    <cfRule type="cellIs" dxfId="9571" priority="12030" operator="equal">
      <formula>1</formula>
    </cfRule>
  </conditionalFormatting>
  <conditionalFormatting sqref="EX540:FC540">
    <cfRule type="cellIs" dxfId="9570" priority="12027" operator="equal">
      <formula>0</formula>
    </cfRule>
    <cfRule type="cellIs" dxfId="9569" priority="12028" operator="equal">
      <formula>1</formula>
    </cfRule>
  </conditionalFormatting>
  <conditionalFormatting sqref="EX14:FC15">
    <cfRule type="cellIs" dxfId="9568" priority="12025" operator="equal">
      <formula>0</formula>
    </cfRule>
    <cfRule type="cellIs" dxfId="9567" priority="12026" operator="equal">
      <formula>1</formula>
    </cfRule>
  </conditionalFormatting>
  <conditionalFormatting sqref="EX18:FC18">
    <cfRule type="cellIs" dxfId="9566" priority="12023" operator="equal">
      <formula>0</formula>
    </cfRule>
    <cfRule type="cellIs" dxfId="9565" priority="12024" operator="equal">
      <formula>1</formula>
    </cfRule>
  </conditionalFormatting>
  <conditionalFormatting sqref="EX32:FC32">
    <cfRule type="cellIs" dxfId="9564" priority="12021" operator="equal">
      <formula>0</formula>
    </cfRule>
    <cfRule type="cellIs" dxfId="9563" priority="12022" operator="equal">
      <formula>1</formula>
    </cfRule>
  </conditionalFormatting>
  <conditionalFormatting sqref="EX41:FC41">
    <cfRule type="cellIs" dxfId="9562" priority="12019" operator="equal">
      <formula>0</formula>
    </cfRule>
    <cfRule type="cellIs" dxfId="9561" priority="12020" operator="equal">
      <formula>1</formula>
    </cfRule>
  </conditionalFormatting>
  <conditionalFormatting sqref="EX60:FC61">
    <cfRule type="cellIs" dxfId="9560" priority="12017" operator="equal">
      <formula>0</formula>
    </cfRule>
    <cfRule type="cellIs" dxfId="9559" priority="12018" operator="equal">
      <formula>1</formula>
    </cfRule>
  </conditionalFormatting>
  <conditionalFormatting sqref="EX63:FC63">
    <cfRule type="cellIs" dxfId="9558" priority="12015" operator="equal">
      <formula>0</formula>
    </cfRule>
    <cfRule type="cellIs" dxfId="9557" priority="12016" operator="equal">
      <formula>1</formula>
    </cfRule>
  </conditionalFormatting>
  <conditionalFormatting sqref="EX67:FC67">
    <cfRule type="cellIs" dxfId="9556" priority="12013" operator="equal">
      <formula>0</formula>
    </cfRule>
    <cfRule type="cellIs" dxfId="9555" priority="12014" operator="equal">
      <formula>1</formula>
    </cfRule>
  </conditionalFormatting>
  <conditionalFormatting sqref="EX76:FC76">
    <cfRule type="cellIs" dxfId="9554" priority="12009" operator="equal">
      <formula>0</formula>
    </cfRule>
    <cfRule type="cellIs" dxfId="9553" priority="12010" operator="equal">
      <formula>1</formula>
    </cfRule>
  </conditionalFormatting>
  <conditionalFormatting sqref="R406:W406">
    <cfRule type="cellIs" dxfId="9552" priority="15339" operator="equal">
      <formula>0</formula>
    </cfRule>
    <cfRule type="cellIs" dxfId="9551" priority="15340" operator="equal">
      <formula>1</formula>
    </cfRule>
  </conditionalFormatting>
  <conditionalFormatting sqref="R411:W418">
    <cfRule type="cellIs" dxfId="9550" priority="15335" operator="equal">
      <formula>0</formula>
    </cfRule>
    <cfRule type="cellIs" dxfId="9549" priority="15336" operator="equal">
      <formula>1</formula>
    </cfRule>
  </conditionalFormatting>
  <conditionalFormatting sqref="R421:W421">
    <cfRule type="cellIs" dxfId="9548" priority="15333" operator="equal">
      <formula>0</formula>
    </cfRule>
    <cfRule type="cellIs" dxfId="9547" priority="15334" operator="equal">
      <formula>1</formula>
    </cfRule>
  </conditionalFormatting>
  <conditionalFormatting sqref="R423:W428">
    <cfRule type="cellIs" dxfId="9546" priority="15331" operator="equal">
      <formula>0</formula>
    </cfRule>
    <cfRule type="cellIs" dxfId="9545" priority="15332" operator="equal">
      <formula>1</formula>
    </cfRule>
  </conditionalFormatting>
  <conditionalFormatting sqref="R430:W437">
    <cfRule type="cellIs" dxfId="9544" priority="15329" operator="equal">
      <formula>0</formula>
    </cfRule>
    <cfRule type="cellIs" dxfId="9543" priority="15330" operator="equal">
      <formula>1</formula>
    </cfRule>
  </conditionalFormatting>
  <conditionalFormatting sqref="R439:W449">
    <cfRule type="cellIs" dxfId="9542" priority="15327" operator="equal">
      <formula>0</formula>
    </cfRule>
    <cfRule type="cellIs" dxfId="9541" priority="15328" operator="equal">
      <formula>1</formula>
    </cfRule>
  </conditionalFormatting>
  <conditionalFormatting sqref="R451:W458">
    <cfRule type="cellIs" dxfId="9540" priority="15325" operator="equal">
      <formula>0</formula>
    </cfRule>
    <cfRule type="cellIs" dxfId="9539" priority="15326" operator="equal">
      <formula>1</formula>
    </cfRule>
  </conditionalFormatting>
  <conditionalFormatting sqref="R460:W464">
    <cfRule type="cellIs" dxfId="9538" priority="15323" operator="equal">
      <formula>0</formula>
    </cfRule>
    <cfRule type="cellIs" dxfId="9537" priority="15324" operator="equal">
      <formula>1</formula>
    </cfRule>
  </conditionalFormatting>
  <conditionalFormatting sqref="R466:W467">
    <cfRule type="cellIs" dxfId="9536" priority="15321" operator="equal">
      <formula>0</formula>
    </cfRule>
    <cfRule type="cellIs" dxfId="9535" priority="15322" operator="equal">
      <formula>1</formula>
    </cfRule>
  </conditionalFormatting>
  <conditionalFormatting sqref="R470:W470">
    <cfRule type="cellIs" dxfId="9534" priority="15319" operator="equal">
      <formula>0</formula>
    </cfRule>
    <cfRule type="cellIs" dxfId="9533" priority="15320" operator="equal">
      <formula>1</formula>
    </cfRule>
  </conditionalFormatting>
  <conditionalFormatting sqref="R472:W474">
    <cfRule type="cellIs" dxfId="9532" priority="15317" operator="equal">
      <formula>0</formula>
    </cfRule>
    <cfRule type="cellIs" dxfId="9531" priority="15318" operator="equal">
      <formula>1</formula>
    </cfRule>
  </conditionalFormatting>
  <conditionalFormatting sqref="R476:W482">
    <cfRule type="cellIs" dxfId="9530" priority="15315" operator="equal">
      <formula>0</formula>
    </cfRule>
    <cfRule type="cellIs" dxfId="9529" priority="15316" operator="equal">
      <formula>1</formula>
    </cfRule>
  </conditionalFormatting>
  <conditionalFormatting sqref="R484:W489">
    <cfRule type="cellIs" dxfId="9528" priority="15313" operator="equal">
      <formula>0</formula>
    </cfRule>
    <cfRule type="cellIs" dxfId="9527" priority="15314" operator="equal">
      <formula>1</formula>
    </cfRule>
  </conditionalFormatting>
  <conditionalFormatting sqref="R491:W492">
    <cfRule type="cellIs" dxfId="9526" priority="15311" operator="equal">
      <formula>0</formula>
    </cfRule>
    <cfRule type="cellIs" dxfId="9525" priority="15312" operator="equal">
      <formula>1</formula>
    </cfRule>
  </conditionalFormatting>
  <conditionalFormatting sqref="R494:W496">
    <cfRule type="cellIs" dxfId="9524" priority="15309" operator="equal">
      <formula>0</formula>
    </cfRule>
    <cfRule type="cellIs" dxfId="9523" priority="15310" operator="equal">
      <formula>1</formula>
    </cfRule>
  </conditionalFormatting>
  <conditionalFormatting sqref="R498:W498">
    <cfRule type="cellIs" dxfId="9522" priority="15307" operator="equal">
      <formula>0</formula>
    </cfRule>
    <cfRule type="cellIs" dxfId="9521" priority="15308" operator="equal">
      <formula>1</formula>
    </cfRule>
  </conditionalFormatting>
  <conditionalFormatting sqref="R499:W499">
    <cfRule type="cellIs" dxfId="9520" priority="15305" operator="equal">
      <formula>0</formula>
    </cfRule>
    <cfRule type="cellIs" dxfId="9519" priority="15306" operator="equal">
      <formula>1</formula>
    </cfRule>
  </conditionalFormatting>
  <conditionalFormatting sqref="R502:W504">
    <cfRule type="cellIs" dxfId="9518" priority="15303" operator="equal">
      <formula>0</formula>
    </cfRule>
    <cfRule type="cellIs" dxfId="9517" priority="15304" operator="equal">
      <formula>1</formula>
    </cfRule>
  </conditionalFormatting>
  <conditionalFormatting sqref="R507:W510">
    <cfRule type="cellIs" dxfId="9516" priority="15301" operator="equal">
      <formula>0</formula>
    </cfRule>
    <cfRule type="cellIs" dxfId="9515" priority="15302" operator="equal">
      <formula>1</formula>
    </cfRule>
  </conditionalFormatting>
  <conditionalFormatting sqref="R512:W512">
    <cfRule type="cellIs" dxfId="9514" priority="15299" operator="equal">
      <formula>0</formula>
    </cfRule>
    <cfRule type="cellIs" dxfId="9513" priority="15300" operator="equal">
      <formula>1</formula>
    </cfRule>
  </conditionalFormatting>
  <conditionalFormatting sqref="R514:W518">
    <cfRule type="cellIs" dxfId="9512" priority="15297" operator="equal">
      <formula>0</formula>
    </cfRule>
    <cfRule type="cellIs" dxfId="9511" priority="15298" operator="equal">
      <formula>1</formula>
    </cfRule>
  </conditionalFormatting>
  <conditionalFormatting sqref="R520:W520">
    <cfRule type="cellIs" dxfId="9510" priority="15295" operator="equal">
      <formula>0</formula>
    </cfRule>
    <cfRule type="cellIs" dxfId="9509" priority="15296" operator="equal">
      <formula>1</formula>
    </cfRule>
  </conditionalFormatting>
  <conditionalFormatting sqref="R522:W524">
    <cfRule type="cellIs" dxfId="9508" priority="15293" operator="equal">
      <formula>0</formula>
    </cfRule>
    <cfRule type="cellIs" dxfId="9507" priority="15294" operator="equal">
      <formula>1</formula>
    </cfRule>
  </conditionalFormatting>
  <conditionalFormatting sqref="R526:W526">
    <cfRule type="cellIs" dxfId="9506" priority="15291" operator="equal">
      <formula>0</formula>
    </cfRule>
    <cfRule type="cellIs" dxfId="9505" priority="15292" operator="equal">
      <formula>1</formula>
    </cfRule>
  </conditionalFormatting>
  <conditionalFormatting sqref="R528:W535">
    <cfRule type="cellIs" dxfId="9504" priority="15289" operator="equal">
      <formula>0</formula>
    </cfRule>
    <cfRule type="cellIs" dxfId="9503" priority="15290" operator="equal">
      <formula>1</formula>
    </cfRule>
  </conditionalFormatting>
  <conditionalFormatting sqref="R267:W267">
    <cfRule type="cellIs" dxfId="9502" priority="15285" operator="equal">
      <formula>0</formula>
    </cfRule>
    <cfRule type="cellIs" dxfId="9501" priority="15286" operator="equal">
      <formula>1</formula>
    </cfRule>
  </conditionalFormatting>
  <conditionalFormatting sqref="R374:W374">
    <cfRule type="cellIs" dxfId="9500" priority="15283" operator="equal">
      <formula>0</formula>
    </cfRule>
    <cfRule type="cellIs" dxfId="9499" priority="15284" operator="equal">
      <formula>1</formula>
    </cfRule>
  </conditionalFormatting>
  <conditionalFormatting sqref="R362:W362">
    <cfRule type="cellIs" dxfId="9498" priority="15281" operator="equal">
      <formula>0</formula>
    </cfRule>
    <cfRule type="cellIs" dxfId="9497" priority="15282" operator="equal">
      <formula>1</formula>
    </cfRule>
  </conditionalFormatting>
  <conditionalFormatting sqref="R319:W319">
    <cfRule type="cellIs" dxfId="9496" priority="15279" operator="equal">
      <formula>0</formula>
    </cfRule>
    <cfRule type="cellIs" dxfId="9495" priority="15280" operator="equal">
      <formula>1</formula>
    </cfRule>
  </conditionalFormatting>
  <conditionalFormatting sqref="R313:W313">
    <cfRule type="cellIs" dxfId="9494" priority="15277" operator="equal">
      <formula>0</formula>
    </cfRule>
    <cfRule type="cellIs" dxfId="9493" priority="15278" operator="equal">
      <formula>1</formula>
    </cfRule>
  </conditionalFormatting>
  <conditionalFormatting sqref="R300:W300">
    <cfRule type="cellIs" dxfId="9492" priority="15275" operator="equal">
      <formula>0</formula>
    </cfRule>
    <cfRule type="cellIs" dxfId="9491" priority="15276" operator="equal">
      <formula>1</formula>
    </cfRule>
  </conditionalFormatting>
  <conditionalFormatting sqref="R297:W297">
    <cfRule type="cellIs" dxfId="9490" priority="15273" operator="equal">
      <formula>0</formula>
    </cfRule>
    <cfRule type="cellIs" dxfId="9489" priority="15274" operator="equal">
      <formula>1</formula>
    </cfRule>
  </conditionalFormatting>
  <conditionalFormatting sqref="R243:W243">
    <cfRule type="cellIs" dxfId="9488" priority="15271" operator="equal">
      <formula>0</formula>
    </cfRule>
    <cfRule type="cellIs" dxfId="9487" priority="15272" operator="equal">
      <formula>1</formula>
    </cfRule>
  </conditionalFormatting>
  <conditionalFormatting sqref="R505:W505">
    <cfRule type="cellIs" dxfId="9486" priority="15261" operator="equal">
      <formula>0</formula>
    </cfRule>
    <cfRule type="cellIs" dxfId="9485" priority="15262" operator="equal">
      <formula>1</formula>
    </cfRule>
  </conditionalFormatting>
  <conditionalFormatting sqref="QR36:QW36">
    <cfRule type="cellIs" dxfId="9484" priority="3773" operator="equal">
      <formula>0</formula>
    </cfRule>
    <cfRule type="cellIs" dxfId="9483" priority="3774" operator="equal">
      <formula>1</formula>
    </cfRule>
  </conditionalFormatting>
  <conditionalFormatting sqref="R171:W171">
    <cfRule type="cellIs" dxfId="9482" priority="15443" operator="equal">
      <formula>0</formula>
    </cfRule>
    <cfRule type="cellIs" dxfId="9481" priority="15444" operator="equal">
      <formula>1</formula>
    </cfRule>
  </conditionalFormatting>
  <conditionalFormatting sqref="R175:W175">
    <cfRule type="cellIs" dxfId="9480" priority="15441" operator="equal">
      <formula>0</formula>
    </cfRule>
    <cfRule type="cellIs" dxfId="9479" priority="15442" operator="equal">
      <formula>1</formula>
    </cfRule>
  </conditionalFormatting>
  <conditionalFormatting sqref="R176:W176">
    <cfRule type="cellIs" dxfId="9478" priority="15439" operator="equal">
      <formula>0</formula>
    </cfRule>
    <cfRule type="cellIs" dxfId="9477" priority="15440" operator="equal">
      <formula>1</formula>
    </cfRule>
  </conditionalFormatting>
  <conditionalFormatting sqref="R177:W178">
    <cfRule type="cellIs" dxfId="9476" priority="15437" operator="equal">
      <formula>0</formula>
    </cfRule>
    <cfRule type="cellIs" dxfId="9475" priority="15438" operator="equal">
      <formula>1</formula>
    </cfRule>
  </conditionalFormatting>
  <conditionalFormatting sqref="R180:W180">
    <cfRule type="cellIs" dxfId="9474" priority="15435" operator="equal">
      <formula>0</formula>
    </cfRule>
    <cfRule type="cellIs" dxfId="9473" priority="15436" operator="equal">
      <formula>1</formula>
    </cfRule>
  </conditionalFormatting>
  <conditionalFormatting sqref="R185:W185">
    <cfRule type="cellIs" dxfId="9472" priority="15433" operator="equal">
      <formula>0</formula>
    </cfRule>
    <cfRule type="cellIs" dxfId="9471" priority="15434" operator="equal">
      <formula>1</formula>
    </cfRule>
  </conditionalFormatting>
  <conditionalFormatting sqref="R186:W186">
    <cfRule type="cellIs" dxfId="9470" priority="15431" operator="equal">
      <formula>0</formula>
    </cfRule>
    <cfRule type="cellIs" dxfId="9469" priority="15432" operator="equal">
      <formula>1</formula>
    </cfRule>
  </conditionalFormatting>
  <conditionalFormatting sqref="R189:W189">
    <cfRule type="cellIs" dxfId="9468" priority="15429" operator="equal">
      <formula>0</formula>
    </cfRule>
    <cfRule type="cellIs" dxfId="9467" priority="15430" operator="equal">
      <formula>1</formula>
    </cfRule>
  </conditionalFormatting>
  <conditionalFormatting sqref="R199:W201">
    <cfRule type="cellIs" dxfId="9466" priority="15427" operator="equal">
      <formula>0</formula>
    </cfRule>
    <cfRule type="cellIs" dxfId="9465" priority="15428" operator="equal">
      <formula>1</formula>
    </cfRule>
  </conditionalFormatting>
  <conditionalFormatting sqref="R207:W207">
    <cfRule type="cellIs" dxfId="9464" priority="15425" operator="equal">
      <formula>0</formula>
    </cfRule>
    <cfRule type="cellIs" dxfId="9463" priority="15426" operator="equal">
      <formula>1</formula>
    </cfRule>
  </conditionalFormatting>
  <conditionalFormatting sqref="R212:W213">
    <cfRule type="cellIs" dxfId="9462" priority="15423" operator="equal">
      <formula>0</formula>
    </cfRule>
    <cfRule type="cellIs" dxfId="9461" priority="15424" operator="equal">
      <formula>1</formula>
    </cfRule>
  </conditionalFormatting>
  <conditionalFormatting sqref="R220:W221">
    <cfRule type="cellIs" dxfId="9460" priority="15421" operator="equal">
      <formula>0</formula>
    </cfRule>
    <cfRule type="cellIs" dxfId="9459" priority="15422" operator="equal">
      <formula>1</formula>
    </cfRule>
  </conditionalFormatting>
  <conditionalFormatting sqref="R223:W223">
    <cfRule type="cellIs" dxfId="9458" priority="15419" operator="equal">
      <formula>0</formula>
    </cfRule>
    <cfRule type="cellIs" dxfId="9457" priority="15420" operator="equal">
      <formula>1</formula>
    </cfRule>
  </conditionalFormatting>
  <conditionalFormatting sqref="R235:W235">
    <cfRule type="cellIs" dxfId="9456" priority="15417" operator="equal">
      <formula>0</formula>
    </cfRule>
    <cfRule type="cellIs" dxfId="9455" priority="15418" operator="equal">
      <formula>1</formula>
    </cfRule>
  </conditionalFormatting>
  <conditionalFormatting sqref="R237:W237">
    <cfRule type="cellIs" dxfId="9454" priority="15415" operator="equal">
      <formula>0</formula>
    </cfRule>
    <cfRule type="cellIs" dxfId="9453" priority="15416" operator="equal">
      <formula>1</formula>
    </cfRule>
  </conditionalFormatting>
  <conditionalFormatting sqref="R239:W239">
    <cfRule type="cellIs" dxfId="9452" priority="15413" operator="equal">
      <formula>0</formula>
    </cfRule>
    <cfRule type="cellIs" dxfId="9451" priority="15414" operator="equal">
      <formula>1</formula>
    </cfRule>
  </conditionalFormatting>
  <conditionalFormatting sqref="R241:W242">
    <cfRule type="cellIs" dxfId="9450" priority="15411" operator="equal">
      <formula>0</formula>
    </cfRule>
    <cfRule type="cellIs" dxfId="9449" priority="15412" operator="equal">
      <formula>1</formula>
    </cfRule>
  </conditionalFormatting>
  <conditionalFormatting sqref="R250:W250">
    <cfRule type="cellIs" dxfId="9448" priority="15409" operator="equal">
      <formula>0</formula>
    </cfRule>
    <cfRule type="cellIs" dxfId="9447" priority="15410" operator="equal">
      <formula>1</formula>
    </cfRule>
  </conditionalFormatting>
  <conditionalFormatting sqref="R251:W251">
    <cfRule type="cellIs" dxfId="9446" priority="15407" operator="equal">
      <formula>0</formula>
    </cfRule>
    <cfRule type="cellIs" dxfId="9445" priority="15408" operator="equal">
      <formula>1</formula>
    </cfRule>
  </conditionalFormatting>
  <conditionalFormatting sqref="R259:W260">
    <cfRule type="cellIs" dxfId="9444" priority="15405" operator="equal">
      <formula>0</formula>
    </cfRule>
    <cfRule type="cellIs" dxfId="9443" priority="15406" operator="equal">
      <formula>1</formula>
    </cfRule>
  </conditionalFormatting>
  <conditionalFormatting sqref="R262:W263">
    <cfRule type="cellIs" dxfId="9442" priority="15403" operator="equal">
      <formula>0</formula>
    </cfRule>
    <cfRule type="cellIs" dxfId="9441" priority="15404" operator="equal">
      <formula>1</formula>
    </cfRule>
  </conditionalFormatting>
  <conditionalFormatting sqref="R266:W266">
    <cfRule type="cellIs" dxfId="9440" priority="15401" operator="equal">
      <formula>0</formula>
    </cfRule>
    <cfRule type="cellIs" dxfId="9439" priority="15402" operator="equal">
      <formula>1</formula>
    </cfRule>
  </conditionalFormatting>
  <conditionalFormatting sqref="R281:W282">
    <cfRule type="cellIs" dxfId="9438" priority="15399" operator="equal">
      <formula>0</formula>
    </cfRule>
    <cfRule type="cellIs" dxfId="9437" priority="15400" operator="equal">
      <formula>1</formula>
    </cfRule>
  </conditionalFormatting>
  <conditionalFormatting sqref="R287:W287">
    <cfRule type="cellIs" dxfId="9436" priority="15397" operator="equal">
      <formula>0</formula>
    </cfRule>
    <cfRule type="cellIs" dxfId="9435" priority="15398" operator="equal">
      <formula>1</formula>
    </cfRule>
  </conditionalFormatting>
  <conditionalFormatting sqref="R294:W296">
    <cfRule type="cellIs" dxfId="9434" priority="15395" operator="equal">
      <formula>0</formula>
    </cfRule>
    <cfRule type="cellIs" dxfId="9433" priority="15396" operator="equal">
      <formula>1</formula>
    </cfRule>
  </conditionalFormatting>
  <conditionalFormatting sqref="R299:W299">
    <cfRule type="cellIs" dxfId="9432" priority="15393" operator="equal">
      <formula>0</formula>
    </cfRule>
    <cfRule type="cellIs" dxfId="9431" priority="15394" operator="equal">
      <formula>1</formula>
    </cfRule>
  </conditionalFormatting>
  <conditionalFormatting sqref="R302:W303">
    <cfRule type="cellIs" dxfId="9430" priority="15391" operator="equal">
      <formula>0</formula>
    </cfRule>
    <cfRule type="cellIs" dxfId="9429" priority="15392" operator="equal">
      <formula>1</formula>
    </cfRule>
  </conditionalFormatting>
  <conditionalFormatting sqref="R309:W309">
    <cfRule type="cellIs" dxfId="9428" priority="15389" operator="equal">
      <formula>0</formula>
    </cfRule>
    <cfRule type="cellIs" dxfId="9427" priority="15390" operator="equal">
      <formula>1</formula>
    </cfRule>
  </conditionalFormatting>
  <conditionalFormatting sqref="R310:W310">
    <cfRule type="cellIs" dxfId="9426" priority="15387" operator="equal">
      <formula>0</formula>
    </cfRule>
    <cfRule type="cellIs" dxfId="9425" priority="15388" operator="equal">
      <formula>1</formula>
    </cfRule>
  </conditionalFormatting>
  <conditionalFormatting sqref="R312:W312">
    <cfRule type="cellIs" dxfId="9424" priority="15385" operator="equal">
      <formula>0</formula>
    </cfRule>
    <cfRule type="cellIs" dxfId="9423" priority="15386" operator="equal">
      <formula>1</formula>
    </cfRule>
  </conditionalFormatting>
  <conditionalFormatting sqref="R318:W318">
    <cfRule type="cellIs" dxfId="9422" priority="15383" operator="equal">
      <formula>0</formula>
    </cfRule>
    <cfRule type="cellIs" dxfId="9421" priority="15384" operator="equal">
      <formula>1</formula>
    </cfRule>
  </conditionalFormatting>
  <conditionalFormatting sqref="R331:W332">
    <cfRule type="cellIs" dxfId="9420" priority="15381" operator="equal">
      <formula>0</formula>
    </cfRule>
    <cfRule type="cellIs" dxfId="9419" priority="15382" operator="equal">
      <formula>1</formula>
    </cfRule>
  </conditionalFormatting>
  <conditionalFormatting sqref="R339:W339">
    <cfRule type="cellIs" dxfId="9418" priority="15379" operator="equal">
      <formula>0</formula>
    </cfRule>
    <cfRule type="cellIs" dxfId="9417" priority="15380" operator="equal">
      <formula>1</formula>
    </cfRule>
  </conditionalFormatting>
  <conditionalFormatting sqref="R343:W345">
    <cfRule type="cellIs" dxfId="9416" priority="15377" operator="equal">
      <formula>0</formula>
    </cfRule>
    <cfRule type="cellIs" dxfId="9415" priority="15378" operator="equal">
      <formula>1</formula>
    </cfRule>
  </conditionalFormatting>
  <conditionalFormatting sqref="R357:W357">
    <cfRule type="cellIs" dxfId="9414" priority="15375" operator="equal">
      <formula>0</formula>
    </cfRule>
    <cfRule type="cellIs" dxfId="9413" priority="15376" operator="equal">
      <formula>1</formula>
    </cfRule>
  </conditionalFormatting>
  <conditionalFormatting sqref="R360:W360">
    <cfRule type="cellIs" dxfId="9412" priority="15373" operator="equal">
      <formula>0</formula>
    </cfRule>
    <cfRule type="cellIs" dxfId="9411" priority="15374" operator="equal">
      <formula>1</formula>
    </cfRule>
  </conditionalFormatting>
  <conditionalFormatting sqref="R361:W361">
    <cfRule type="cellIs" dxfId="9410" priority="15371" operator="equal">
      <formula>0</formula>
    </cfRule>
    <cfRule type="cellIs" dxfId="9409" priority="15372" operator="equal">
      <formula>1</formula>
    </cfRule>
  </conditionalFormatting>
  <conditionalFormatting sqref="R369:W369">
    <cfRule type="cellIs" dxfId="9408" priority="15369" operator="equal">
      <formula>0</formula>
    </cfRule>
    <cfRule type="cellIs" dxfId="9407" priority="15370" operator="equal">
      <formula>1</formula>
    </cfRule>
  </conditionalFormatting>
  <conditionalFormatting sqref="R371:W371">
    <cfRule type="cellIs" dxfId="9406" priority="15367" operator="equal">
      <formula>0</formula>
    </cfRule>
    <cfRule type="cellIs" dxfId="9405" priority="15368" operator="equal">
      <formula>1</formula>
    </cfRule>
  </conditionalFormatting>
  <conditionalFormatting sqref="R373:W373">
    <cfRule type="cellIs" dxfId="9404" priority="15365" operator="equal">
      <formula>0</formula>
    </cfRule>
    <cfRule type="cellIs" dxfId="9403" priority="15366" operator="equal">
      <formula>1</formula>
    </cfRule>
  </conditionalFormatting>
  <conditionalFormatting sqref="R377:W377">
    <cfRule type="cellIs" dxfId="9402" priority="15363" operator="equal">
      <formula>0</formula>
    </cfRule>
    <cfRule type="cellIs" dxfId="9401" priority="15364" operator="equal">
      <formula>1</formula>
    </cfRule>
  </conditionalFormatting>
  <conditionalFormatting sqref="R379:W379">
    <cfRule type="cellIs" dxfId="9400" priority="15361" operator="equal">
      <formula>0</formula>
    </cfRule>
    <cfRule type="cellIs" dxfId="9399" priority="15362" operator="equal">
      <formula>1</formula>
    </cfRule>
  </conditionalFormatting>
  <conditionalFormatting sqref="R380:W380">
    <cfRule type="cellIs" dxfId="9398" priority="15359" operator="equal">
      <formula>0</formula>
    </cfRule>
    <cfRule type="cellIs" dxfId="9397" priority="15360" operator="equal">
      <formula>1</formula>
    </cfRule>
  </conditionalFormatting>
  <conditionalFormatting sqref="R381:W381">
    <cfRule type="cellIs" dxfId="9396" priority="15357" operator="equal">
      <formula>0</formula>
    </cfRule>
    <cfRule type="cellIs" dxfId="9395" priority="15358" operator="equal">
      <formula>1</formula>
    </cfRule>
  </conditionalFormatting>
  <conditionalFormatting sqref="R375:W376">
    <cfRule type="cellIs" dxfId="9394" priority="15355" operator="equal">
      <formula>0</formula>
    </cfRule>
    <cfRule type="cellIs" dxfId="9393" priority="15356" operator="equal">
      <formula>1</formula>
    </cfRule>
  </conditionalFormatting>
  <conditionalFormatting sqref="R378:W378">
    <cfRule type="cellIs" dxfId="9392" priority="15353" operator="equal">
      <formula>0</formula>
    </cfRule>
    <cfRule type="cellIs" dxfId="9391" priority="15354" operator="equal">
      <formula>1</formula>
    </cfRule>
  </conditionalFormatting>
  <conditionalFormatting sqref="R385:W385">
    <cfRule type="cellIs" dxfId="9390" priority="15351" operator="equal">
      <formula>0</formula>
    </cfRule>
    <cfRule type="cellIs" dxfId="9389" priority="15352" operator="equal">
      <formula>1</formula>
    </cfRule>
  </conditionalFormatting>
  <conditionalFormatting sqref="R387:W387">
    <cfRule type="cellIs" dxfId="9388" priority="15349" operator="equal">
      <formula>0</formula>
    </cfRule>
    <cfRule type="cellIs" dxfId="9387" priority="15350" operator="equal">
      <formula>1</formula>
    </cfRule>
  </conditionalFormatting>
  <conditionalFormatting sqref="R392:W392">
    <cfRule type="cellIs" dxfId="9386" priority="15347" operator="equal">
      <formula>0</formula>
    </cfRule>
    <cfRule type="cellIs" dxfId="9385" priority="15348" operator="equal">
      <formula>1</formula>
    </cfRule>
  </conditionalFormatting>
  <conditionalFormatting sqref="R399:W399">
    <cfRule type="cellIs" dxfId="9384" priority="15345" operator="equal">
      <formula>0</formula>
    </cfRule>
    <cfRule type="cellIs" dxfId="9383" priority="15346" operator="equal">
      <formula>1</formula>
    </cfRule>
  </conditionalFormatting>
  <conditionalFormatting sqref="R401:W401">
    <cfRule type="cellIs" dxfId="9382" priority="15343" operator="equal">
      <formula>0</formula>
    </cfRule>
    <cfRule type="cellIs" dxfId="9381" priority="15344" operator="equal">
      <formula>1</formula>
    </cfRule>
  </conditionalFormatting>
  <conditionalFormatting sqref="R404:W404">
    <cfRule type="cellIs" dxfId="9380" priority="15341" operator="equal">
      <formula>0</formula>
    </cfRule>
    <cfRule type="cellIs" dxfId="9379" priority="15342" operator="equal">
      <formula>1</formula>
    </cfRule>
  </conditionalFormatting>
  <conditionalFormatting sqref="R407:W409">
    <cfRule type="cellIs" dxfId="9378" priority="15337" operator="equal">
      <formula>0</formula>
    </cfRule>
    <cfRule type="cellIs" dxfId="9377" priority="15338" operator="equal">
      <formula>1</formula>
    </cfRule>
  </conditionalFormatting>
  <conditionalFormatting sqref="EQ553">
    <cfRule type="cellIs" dxfId="9376" priority="12093" operator="equal">
      <formula>"OK"</formula>
    </cfRule>
    <cfRule type="cellIs" dxfId="9375" priority="12094" operator="equal">
      <formula>"NO HABILITADO"</formula>
    </cfRule>
  </conditionalFormatting>
  <conditionalFormatting sqref="FH553">
    <cfRule type="cellIs" dxfId="9374" priority="11641" operator="equal">
      <formula>"OK"</formula>
    </cfRule>
    <cfRule type="cellIs" dxfId="9373" priority="11642" operator="equal">
      <formula>"NO HABILITADO"</formula>
    </cfRule>
  </conditionalFormatting>
  <conditionalFormatting sqref="FY553">
    <cfRule type="cellIs" dxfId="9372" priority="11189" operator="equal">
      <formula>"OK"</formula>
    </cfRule>
    <cfRule type="cellIs" dxfId="9371" priority="11190" operator="equal">
      <formula>"NO HABILITADO"</formula>
    </cfRule>
  </conditionalFormatting>
  <conditionalFormatting sqref="GP553">
    <cfRule type="cellIs" dxfId="9370" priority="10737" operator="equal">
      <formula>"OK"</formula>
    </cfRule>
    <cfRule type="cellIs" dxfId="9369" priority="10738" operator="equal">
      <formula>"NO HABILITADO"</formula>
    </cfRule>
  </conditionalFormatting>
  <conditionalFormatting sqref="HG553">
    <cfRule type="cellIs" dxfId="9368" priority="10285" operator="equal">
      <formula>"OK"</formula>
    </cfRule>
    <cfRule type="cellIs" dxfId="9367" priority="10286" operator="equal">
      <formula>"NO HABILITADO"</formula>
    </cfRule>
  </conditionalFormatting>
  <conditionalFormatting sqref="HN470:HS470">
    <cfRule type="cellIs" dxfId="9366" priority="9895" operator="equal">
      <formula>0</formula>
    </cfRule>
    <cfRule type="cellIs" dxfId="9365" priority="9896" operator="equal">
      <formula>1</formula>
    </cfRule>
  </conditionalFormatting>
  <conditionalFormatting sqref="HN472:HS474">
    <cfRule type="cellIs" dxfId="9364" priority="9893" operator="equal">
      <formula>0</formula>
    </cfRule>
    <cfRule type="cellIs" dxfId="9363" priority="9894" operator="equal">
      <formula>1</formula>
    </cfRule>
  </conditionalFormatting>
  <conditionalFormatting sqref="HN476:HS482">
    <cfRule type="cellIs" dxfId="9362" priority="9891" operator="equal">
      <formula>0</formula>
    </cfRule>
    <cfRule type="cellIs" dxfId="9361" priority="9892" operator="equal">
      <formula>1</formula>
    </cfRule>
  </conditionalFormatting>
  <conditionalFormatting sqref="HN484:HS489">
    <cfRule type="cellIs" dxfId="9360" priority="9889" operator="equal">
      <formula>0</formula>
    </cfRule>
    <cfRule type="cellIs" dxfId="9359" priority="9890" operator="equal">
      <formula>1</formula>
    </cfRule>
  </conditionalFormatting>
  <conditionalFormatting sqref="HN491:HS492">
    <cfRule type="cellIs" dxfId="9358" priority="9887" operator="equal">
      <formula>0</formula>
    </cfRule>
    <cfRule type="cellIs" dxfId="9357" priority="9888" operator="equal">
      <formula>1</formula>
    </cfRule>
  </conditionalFormatting>
  <conditionalFormatting sqref="HN494:HS496">
    <cfRule type="cellIs" dxfId="9356" priority="9885" operator="equal">
      <formula>0</formula>
    </cfRule>
    <cfRule type="cellIs" dxfId="9355" priority="9886" operator="equal">
      <formula>1</formula>
    </cfRule>
  </conditionalFormatting>
  <conditionalFormatting sqref="HN498:HS498">
    <cfRule type="cellIs" dxfId="9354" priority="9883" operator="equal">
      <formula>0</formula>
    </cfRule>
    <cfRule type="cellIs" dxfId="9353" priority="9884" operator="equal">
      <formula>1</formula>
    </cfRule>
  </conditionalFormatting>
  <conditionalFormatting sqref="HN499:HS499">
    <cfRule type="cellIs" dxfId="9352" priority="9881" operator="equal">
      <formula>0</formula>
    </cfRule>
    <cfRule type="cellIs" dxfId="9351" priority="9882" operator="equal">
      <formula>1</formula>
    </cfRule>
  </conditionalFormatting>
  <conditionalFormatting sqref="HN502:HS504">
    <cfRule type="cellIs" dxfId="9350" priority="9879" operator="equal">
      <formula>0</formula>
    </cfRule>
    <cfRule type="cellIs" dxfId="9349" priority="9880" operator="equal">
      <formula>1</formula>
    </cfRule>
  </conditionalFormatting>
  <conditionalFormatting sqref="HN507:HS510">
    <cfRule type="cellIs" dxfId="9348" priority="9877" operator="equal">
      <formula>0</formula>
    </cfRule>
    <cfRule type="cellIs" dxfId="9347" priority="9878" operator="equal">
      <formula>1</formula>
    </cfRule>
  </conditionalFormatting>
  <conditionalFormatting sqref="HN512:HS512">
    <cfRule type="cellIs" dxfId="9346" priority="9875" operator="equal">
      <formula>0</formula>
    </cfRule>
    <cfRule type="cellIs" dxfId="9345" priority="9876" operator="equal">
      <formula>1</formula>
    </cfRule>
  </conditionalFormatting>
  <conditionalFormatting sqref="HN514:HS518">
    <cfRule type="cellIs" dxfId="9344" priority="9873" operator="equal">
      <formula>0</formula>
    </cfRule>
    <cfRule type="cellIs" dxfId="9343" priority="9874" operator="equal">
      <formula>1</formula>
    </cfRule>
  </conditionalFormatting>
  <conditionalFormatting sqref="HN520:HS520">
    <cfRule type="cellIs" dxfId="9342" priority="9871" operator="equal">
      <formula>0</formula>
    </cfRule>
    <cfRule type="cellIs" dxfId="9341" priority="9872" operator="equal">
      <formula>1</formula>
    </cfRule>
  </conditionalFormatting>
  <conditionalFormatting sqref="HN522:HS524">
    <cfRule type="cellIs" dxfId="9340" priority="9869" operator="equal">
      <formula>0</formula>
    </cfRule>
    <cfRule type="cellIs" dxfId="9339" priority="9870" operator="equal">
      <formula>1</formula>
    </cfRule>
  </conditionalFormatting>
  <conditionalFormatting sqref="HN526:HS526">
    <cfRule type="cellIs" dxfId="9338" priority="9867" operator="equal">
      <formula>0</formula>
    </cfRule>
    <cfRule type="cellIs" dxfId="9337" priority="9868" operator="equal">
      <formula>1</formula>
    </cfRule>
  </conditionalFormatting>
  <conditionalFormatting sqref="HN528:HS535">
    <cfRule type="cellIs" dxfId="9336" priority="9865" operator="equal">
      <formula>0</formula>
    </cfRule>
    <cfRule type="cellIs" dxfId="9335" priority="9866" operator="equal">
      <formula>1</formula>
    </cfRule>
  </conditionalFormatting>
  <conditionalFormatting sqref="HN43:HS43">
    <cfRule type="cellIs" dxfId="9334" priority="9863" operator="equal">
      <formula>0</formula>
    </cfRule>
    <cfRule type="cellIs" dxfId="9333" priority="9864" operator="equal">
      <formula>1</formula>
    </cfRule>
  </conditionalFormatting>
  <conditionalFormatting sqref="HN267:HS267">
    <cfRule type="cellIs" dxfId="9332" priority="9861" operator="equal">
      <formula>0</formula>
    </cfRule>
    <cfRule type="cellIs" dxfId="9331" priority="9862" operator="equal">
      <formula>1</formula>
    </cfRule>
  </conditionalFormatting>
  <conditionalFormatting sqref="HN374:HS374">
    <cfRule type="cellIs" dxfId="9330" priority="9859" operator="equal">
      <formula>0</formula>
    </cfRule>
    <cfRule type="cellIs" dxfId="9329" priority="9860" operator="equal">
      <formula>1</formula>
    </cfRule>
  </conditionalFormatting>
  <conditionalFormatting sqref="HN362:HS362">
    <cfRule type="cellIs" dxfId="9328" priority="9857" operator="equal">
      <formula>0</formula>
    </cfRule>
    <cfRule type="cellIs" dxfId="9327" priority="9858" operator="equal">
      <formula>1</formula>
    </cfRule>
  </conditionalFormatting>
  <conditionalFormatting sqref="HN319:HS319">
    <cfRule type="cellIs" dxfId="9326" priority="9855" operator="equal">
      <formula>0</formula>
    </cfRule>
    <cfRule type="cellIs" dxfId="9325" priority="9856" operator="equal">
      <formula>1</formula>
    </cfRule>
  </conditionalFormatting>
  <conditionalFormatting sqref="HN313:HS313">
    <cfRule type="cellIs" dxfId="9324" priority="9853" operator="equal">
      <formula>0</formula>
    </cfRule>
    <cfRule type="cellIs" dxfId="9323" priority="9854" operator="equal">
      <formula>1</formula>
    </cfRule>
  </conditionalFormatting>
  <conditionalFormatting sqref="HN300:HS300">
    <cfRule type="cellIs" dxfId="9322" priority="9851" operator="equal">
      <formula>0</formula>
    </cfRule>
    <cfRule type="cellIs" dxfId="9321" priority="9852" operator="equal">
      <formula>1</formula>
    </cfRule>
  </conditionalFormatting>
  <conditionalFormatting sqref="HN297:HS297">
    <cfRule type="cellIs" dxfId="9320" priority="9849" operator="equal">
      <formula>0</formula>
    </cfRule>
    <cfRule type="cellIs" dxfId="9319" priority="9850" operator="equal">
      <formula>1</formula>
    </cfRule>
  </conditionalFormatting>
  <conditionalFormatting sqref="HN243:HS243">
    <cfRule type="cellIs" dxfId="9318" priority="9847" operator="equal">
      <formula>0</formula>
    </cfRule>
    <cfRule type="cellIs" dxfId="9317" priority="9848" operator="equal">
      <formula>1</formula>
    </cfRule>
  </conditionalFormatting>
  <conditionalFormatting sqref="HN110:HS110">
    <cfRule type="cellIs" dxfId="9316" priority="9845" operator="equal">
      <formula>0</formula>
    </cfRule>
    <cfRule type="cellIs" dxfId="9315" priority="9846" operator="equal">
      <formula>1</formula>
    </cfRule>
  </conditionalFormatting>
  <conditionalFormatting sqref="HN52:HS52">
    <cfRule type="cellIs" dxfId="9314" priority="9843" operator="equal">
      <formula>0</formula>
    </cfRule>
    <cfRule type="cellIs" dxfId="9313" priority="9844" operator="equal">
      <formula>1</formula>
    </cfRule>
  </conditionalFormatting>
  <conditionalFormatting sqref="HN53:HS53">
    <cfRule type="cellIs" dxfId="9312" priority="9841" operator="equal">
      <formula>0</formula>
    </cfRule>
    <cfRule type="cellIs" dxfId="9311" priority="9842" operator="equal">
      <formula>1</formula>
    </cfRule>
  </conditionalFormatting>
  <conditionalFormatting sqref="HN38:HS38">
    <cfRule type="cellIs" dxfId="9310" priority="9839" operator="equal">
      <formula>0</formula>
    </cfRule>
    <cfRule type="cellIs" dxfId="9309" priority="9840" operator="equal">
      <formula>1</formula>
    </cfRule>
  </conditionalFormatting>
  <conditionalFormatting sqref="HN505:HS505">
    <cfRule type="cellIs" dxfId="9308" priority="9837" operator="equal">
      <formula>0</formula>
    </cfRule>
    <cfRule type="cellIs" dxfId="9307" priority="9838" operator="equal">
      <formula>1</formula>
    </cfRule>
  </conditionalFormatting>
  <conditionalFormatting sqref="IE54:IJ54 IE348:IJ350 IE356:IJ356 IE366:IJ367 IE372:IJ372 IE370:IJ370 IE64:IJ65 IE70:IJ70 IE75:IJ75 IE78:IJ78 IE87:IJ87 IE109:IJ109 IE124:IJ124 IE132:IJ132 IE135:IJ135 IE147:IJ147 IE352:IJ353 IE358:IJ358 IE393:IJ398 IE400:IJ400 IE402:IJ403 IE536:IJ539 IE12:IJ13 IE405:IJ405 IE410:IJ410 IE419:IJ420 IE422:IJ422 IE429:IJ429 IE438:IJ438 IE450:IJ450 IE459:IJ459 IE465:IJ465 IE468:IJ469 IE471:IJ471 IE475:IJ475 IE483:IJ483 IE490:IJ490 IE493:IJ493 IE497:IJ497 IE500:IJ501 IE506:IJ506 IE511:IJ511 IE513:IJ513 IE519:IJ519 IE521:IJ521 IE525:IJ525 IE527:IJ527">
    <cfRule type="cellIs" dxfId="9306" priority="9835" operator="equal">
      <formula>0</formula>
    </cfRule>
    <cfRule type="cellIs" dxfId="9305" priority="9836" operator="equal">
      <formula>1</formula>
    </cfRule>
  </conditionalFormatting>
  <conditionalFormatting sqref="HX553">
    <cfRule type="cellIs" dxfId="9304" priority="9833" operator="equal">
      <formula>"OK"</formula>
    </cfRule>
    <cfRule type="cellIs" dxfId="9303" priority="9834" operator="equal">
      <formula>"NO HABILITADO"</formula>
    </cfRule>
  </conditionalFormatting>
  <conditionalFormatting sqref="IL553">
    <cfRule type="cellIs" dxfId="9302" priority="9831" operator="equal">
      <formula>0</formula>
    </cfRule>
    <cfRule type="cellIs" dxfId="9301" priority="9832" operator="equal">
      <formula>1</formula>
    </cfRule>
  </conditionalFormatting>
  <conditionalFormatting sqref="IJ553">
    <cfRule type="cellIs" dxfId="9300" priority="9829" operator="equal">
      <formula>0</formula>
    </cfRule>
    <cfRule type="cellIs" dxfId="9299" priority="9830" operator="equal">
      <formula>1</formula>
    </cfRule>
  </conditionalFormatting>
  <conditionalFormatting sqref="IH553">
    <cfRule type="cellIs" dxfId="9298" priority="9827" operator="equal">
      <formula>0</formula>
    </cfRule>
    <cfRule type="cellIs" dxfId="9297" priority="9828" operator="equal">
      <formula>1</formula>
    </cfRule>
  </conditionalFormatting>
  <conditionalFormatting sqref="IF553">
    <cfRule type="cellIs" dxfId="9296" priority="9825" operator="equal">
      <formula>0</formula>
    </cfRule>
    <cfRule type="cellIs" dxfId="9295" priority="9826" operator="equal">
      <formula>1</formula>
    </cfRule>
  </conditionalFormatting>
  <conditionalFormatting sqref="IE16:IJ16">
    <cfRule type="cellIs" dxfId="9294" priority="9823" operator="equal">
      <formula>0</formula>
    </cfRule>
    <cfRule type="cellIs" dxfId="9293" priority="9824" operator="equal">
      <formula>1</formula>
    </cfRule>
  </conditionalFormatting>
  <conditionalFormatting sqref="IE20:IJ20 IE22:IJ28">
    <cfRule type="cellIs" dxfId="9292" priority="9821" operator="equal">
      <formula>0</formula>
    </cfRule>
    <cfRule type="cellIs" dxfId="9291" priority="9822" operator="equal">
      <formula>1</formula>
    </cfRule>
  </conditionalFormatting>
  <conditionalFormatting sqref="IE34:IJ34 IE37:IJ37 IE39:IJ40">
    <cfRule type="cellIs" dxfId="9290" priority="9819" operator="equal">
      <formula>0</formula>
    </cfRule>
    <cfRule type="cellIs" dxfId="9289" priority="9820" operator="equal">
      <formula>1</formula>
    </cfRule>
  </conditionalFormatting>
  <conditionalFormatting sqref="IE44:IJ48 IE50:IJ50">
    <cfRule type="cellIs" dxfId="9288" priority="9817" operator="equal">
      <formula>0</formula>
    </cfRule>
    <cfRule type="cellIs" dxfId="9287" priority="9818" operator="equal">
      <formula>1</formula>
    </cfRule>
  </conditionalFormatting>
  <conditionalFormatting sqref="IE56:IJ56">
    <cfRule type="cellIs" dxfId="9286" priority="9815" operator="equal">
      <formula>0</formula>
    </cfRule>
    <cfRule type="cellIs" dxfId="9285" priority="9816" operator="equal">
      <formula>1</formula>
    </cfRule>
  </conditionalFormatting>
  <conditionalFormatting sqref="IE58:IJ58">
    <cfRule type="cellIs" dxfId="9284" priority="9813" operator="equal">
      <formula>0</formula>
    </cfRule>
    <cfRule type="cellIs" dxfId="9283" priority="9814" operator="equal">
      <formula>1</formula>
    </cfRule>
  </conditionalFormatting>
  <conditionalFormatting sqref="IE59:IJ59">
    <cfRule type="cellIs" dxfId="9282" priority="9811" operator="equal">
      <formula>0</formula>
    </cfRule>
    <cfRule type="cellIs" dxfId="9281" priority="9812" operator="equal">
      <formula>1</formula>
    </cfRule>
  </conditionalFormatting>
  <conditionalFormatting sqref="IE154:IJ155 IE159:IJ161 IE157:IJ157">
    <cfRule type="cellIs" dxfId="9280" priority="9809" operator="equal">
      <formula>0</formula>
    </cfRule>
    <cfRule type="cellIs" dxfId="9279" priority="9810" operator="equal">
      <formula>1</formula>
    </cfRule>
  </conditionalFormatting>
  <conditionalFormatting sqref="IE163:IJ163">
    <cfRule type="cellIs" dxfId="9278" priority="9807" operator="equal">
      <formula>0</formula>
    </cfRule>
    <cfRule type="cellIs" dxfId="9277" priority="9808" operator="equal">
      <formula>1</formula>
    </cfRule>
  </conditionalFormatting>
  <conditionalFormatting sqref="IE164:IJ169">
    <cfRule type="cellIs" dxfId="9276" priority="9805" operator="equal">
      <formula>0</formula>
    </cfRule>
    <cfRule type="cellIs" dxfId="9275" priority="9806" operator="equal">
      <formula>1</formula>
    </cfRule>
  </conditionalFormatting>
  <conditionalFormatting sqref="IE173:IJ174">
    <cfRule type="cellIs" dxfId="9274" priority="9803" operator="equal">
      <formula>0</formula>
    </cfRule>
    <cfRule type="cellIs" dxfId="9273" priority="9804" operator="equal">
      <formula>1</formula>
    </cfRule>
  </conditionalFormatting>
  <conditionalFormatting sqref="IE181:IJ184">
    <cfRule type="cellIs" dxfId="9272" priority="9801" operator="equal">
      <formula>0</formula>
    </cfRule>
    <cfRule type="cellIs" dxfId="9271" priority="9802" operator="equal">
      <formula>1</formula>
    </cfRule>
  </conditionalFormatting>
  <conditionalFormatting sqref="IE187:IJ188">
    <cfRule type="cellIs" dxfId="9270" priority="9799" operator="equal">
      <formula>0</formula>
    </cfRule>
    <cfRule type="cellIs" dxfId="9269" priority="9800" operator="equal">
      <formula>1</formula>
    </cfRule>
  </conditionalFormatting>
  <conditionalFormatting sqref="IE190:IJ193">
    <cfRule type="cellIs" dxfId="9268" priority="9797" operator="equal">
      <formula>0</formula>
    </cfRule>
    <cfRule type="cellIs" dxfId="9267" priority="9798" operator="equal">
      <formula>1</formula>
    </cfRule>
  </conditionalFormatting>
  <conditionalFormatting sqref="IE195:IJ195">
    <cfRule type="cellIs" dxfId="9266" priority="9795" operator="equal">
      <formula>0</formula>
    </cfRule>
    <cfRule type="cellIs" dxfId="9265" priority="9796" operator="equal">
      <formula>1</formula>
    </cfRule>
  </conditionalFormatting>
  <conditionalFormatting sqref="IE197:IJ197">
    <cfRule type="cellIs" dxfId="9264" priority="9793" operator="equal">
      <formula>0</formula>
    </cfRule>
    <cfRule type="cellIs" dxfId="9263" priority="9794" operator="equal">
      <formula>1</formula>
    </cfRule>
  </conditionalFormatting>
  <conditionalFormatting sqref="IE202:IJ205">
    <cfRule type="cellIs" dxfId="9262" priority="9791" operator="equal">
      <formula>0</formula>
    </cfRule>
    <cfRule type="cellIs" dxfId="9261" priority="9792" operator="equal">
      <formula>1</formula>
    </cfRule>
  </conditionalFormatting>
  <conditionalFormatting sqref="IE208:IJ211">
    <cfRule type="cellIs" dxfId="9260" priority="9789" operator="equal">
      <formula>0</formula>
    </cfRule>
    <cfRule type="cellIs" dxfId="9259" priority="9790" operator="equal">
      <formula>1</formula>
    </cfRule>
  </conditionalFormatting>
  <conditionalFormatting sqref="IE216:IJ219 IE222:IJ222 IE226:IJ234 IE224:IJ224 IE236:IJ236">
    <cfRule type="cellIs" dxfId="9258" priority="9787" operator="equal">
      <formula>0</formula>
    </cfRule>
    <cfRule type="cellIs" dxfId="9257" priority="9788" operator="equal">
      <formula>1</formula>
    </cfRule>
  </conditionalFormatting>
  <conditionalFormatting sqref="IE238:IJ238 IE240:IJ240 IE244:IJ249 IE252:IJ252">
    <cfRule type="cellIs" dxfId="9256" priority="9785" operator="equal">
      <formula>0</formula>
    </cfRule>
    <cfRule type="cellIs" dxfId="9255" priority="9786" operator="equal">
      <formula>1</formula>
    </cfRule>
  </conditionalFormatting>
  <conditionalFormatting sqref="IE255:IJ258">
    <cfRule type="cellIs" dxfId="9254" priority="9783" operator="equal">
      <formula>0</formula>
    </cfRule>
    <cfRule type="cellIs" dxfId="9253" priority="9784" operator="equal">
      <formula>1</formula>
    </cfRule>
  </conditionalFormatting>
  <conditionalFormatting sqref="IE272:IJ280">
    <cfRule type="cellIs" dxfId="9252" priority="9781" operator="equal">
      <formula>0</formula>
    </cfRule>
    <cfRule type="cellIs" dxfId="9251" priority="9782" operator="equal">
      <formula>1</formula>
    </cfRule>
  </conditionalFormatting>
  <conditionalFormatting sqref="IE284:IJ286 IE304:IJ308 IE311:IJ311 IE288:IJ293 IE298:IJ298 IE301:IJ301 IE314:IJ317">
    <cfRule type="cellIs" dxfId="9250" priority="9779" operator="equal">
      <formula>0</formula>
    </cfRule>
    <cfRule type="cellIs" dxfId="9249" priority="9780" operator="equal">
      <formula>1</formula>
    </cfRule>
  </conditionalFormatting>
  <conditionalFormatting sqref="IE320:IJ330 IE333:IJ336">
    <cfRule type="cellIs" dxfId="9248" priority="9777" operator="equal">
      <formula>0</formula>
    </cfRule>
    <cfRule type="cellIs" dxfId="9247" priority="9778" operator="equal">
      <formula>1</formula>
    </cfRule>
  </conditionalFormatting>
  <conditionalFormatting sqref="IE342:IJ342">
    <cfRule type="cellIs" dxfId="9246" priority="9775" operator="equal">
      <formula>0</formula>
    </cfRule>
    <cfRule type="cellIs" dxfId="9245" priority="9776" operator="equal">
      <formula>1</formula>
    </cfRule>
  </conditionalFormatting>
  <conditionalFormatting sqref="IE354:IJ354">
    <cfRule type="cellIs" dxfId="9244" priority="9773" operator="equal">
      <formula>0</formula>
    </cfRule>
    <cfRule type="cellIs" dxfId="9243" priority="9774" operator="equal">
      <formula>1</formula>
    </cfRule>
  </conditionalFormatting>
  <conditionalFormatting sqref="IE359:IJ359">
    <cfRule type="cellIs" dxfId="9242" priority="9771" operator="equal">
      <formula>0</formula>
    </cfRule>
    <cfRule type="cellIs" dxfId="9241" priority="9772" operator="equal">
      <formula>1</formula>
    </cfRule>
  </conditionalFormatting>
  <conditionalFormatting sqref="IE364:IJ365">
    <cfRule type="cellIs" dxfId="9240" priority="9769" operator="equal">
      <formula>0</formula>
    </cfRule>
    <cfRule type="cellIs" dxfId="9239" priority="9770" operator="equal">
      <formula>1</formula>
    </cfRule>
  </conditionalFormatting>
  <conditionalFormatting sqref="IE540:IJ540">
    <cfRule type="cellIs" dxfId="9238" priority="9767" operator="equal">
      <formula>0</formula>
    </cfRule>
    <cfRule type="cellIs" dxfId="9237" priority="9768" operator="equal">
      <formula>1</formula>
    </cfRule>
  </conditionalFormatting>
  <conditionalFormatting sqref="IE14:IJ15">
    <cfRule type="cellIs" dxfId="9236" priority="9765" operator="equal">
      <formula>0</formula>
    </cfRule>
    <cfRule type="cellIs" dxfId="9235" priority="9766" operator="equal">
      <formula>1</formula>
    </cfRule>
  </conditionalFormatting>
  <conditionalFormatting sqref="IE18:IJ18">
    <cfRule type="cellIs" dxfId="9234" priority="9763" operator="equal">
      <formula>0</formula>
    </cfRule>
    <cfRule type="cellIs" dxfId="9233" priority="9764" operator="equal">
      <formula>1</formula>
    </cfRule>
  </conditionalFormatting>
  <conditionalFormatting sqref="IE32:IJ32">
    <cfRule type="cellIs" dxfId="9232" priority="9761" operator="equal">
      <formula>0</formula>
    </cfRule>
    <cfRule type="cellIs" dxfId="9231" priority="9762" operator="equal">
      <formula>1</formula>
    </cfRule>
  </conditionalFormatting>
  <conditionalFormatting sqref="IE41:IJ41">
    <cfRule type="cellIs" dxfId="9230" priority="9759" operator="equal">
      <formula>0</formula>
    </cfRule>
    <cfRule type="cellIs" dxfId="9229" priority="9760" operator="equal">
      <formula>1</formula>
    </cfRule>
  </conditionalFormatting>
  <conditionalFormatting sqref="IE543:IJ543">
    <cfRule type="cellIs" dxfId="9228" priority="9669" operator="equal">
      <formula>0</formula>
    </cfRule>
    <cfRule type="cellIs" dxfId="9227" priority="9670" operator="equal">
      <formula>1</formula>
    </cfRule>
  </conditionalFormatting>
  <conditionalFormatting sqref="IE60:IJ61">
    <cfRule type="cellIs" dxfId="9226" priority="9757" operator="equal">
      <formula>0</formula>
    </cfRule>
    <cfRule type="cellIs" dxfId="9225" priority="9758" operator="equal">
      <formula>1</formula>
    </cfRule>
  </conditionalFormatting>
  <conditionalFormatting sqref="IE63:IJ63">
    <cfRule type="cellIs" dxfId="9224" priority="9755" operator="equal">
      <formula>0</formula>
    </cfRule>
    <cfRule type="cellIs" dxfId="9223" priority="9756" operator="equal">
      <formula>1</formula>
    </cfRule>
  </conditionalFormatting>
  <conditionalFormatting sqref="IE67:IJ67">
    <cfRule type="cellIs" dxfId="9222" priority="9753" operator="equal">
      <formula>0</formula>
    </cfRule>
    <cfRule type="cellIs" dxfId="9221" priority="9754" operator="equal">
      <formula>1</formula>
    </cfRule>
  </conditionalFormatting>
  <conditionalFormatting sqref="IE71:IJ72">
    <cfRule type="cellIs" dxfId="9220" priority="9751" operator="equal">
      <formula>0</formula>
    </cfRule>
    <cfRule type="cellIs" dxfId="9219" priority="9752" operator="equal">
      <formula>1</formula>
    </cfRule>
  </conditionalFormatting>
  <conditionalFormatting sqref="IE76:IJ76">
    <cfRule type="cellIs" dxfId="9218" priority="9749" operator="equal">
      <formula>0</formula>
    </cfRule>
    <cfRule type="cellIs" dxfId="9217" priority="9750" operator="equal">
      <formula>1</formula>
    </cfRule>
  </conditionalFormatting>
  <conditionalFormatting sqref="IE77:IJ77">
    <cfRule type="cellIs" dxfId="9216" priority="9747" operator="equal">
      <formula>0</formula>
    </cfRule>
    <cfRule type="cellIs" dxfId="9215" priority="9748" operator="equal">
      <formula>1</formula>
    </cfRule>
  </conditionalFormatting>
  <conditionalFormatting sqref="IE79:IJ79">
    <cfRule type="cellIs" dxfId="9214" priority="9745" operator="equal">
      <formula>0</formula>
    </cfRule>
    <cfRule type="cellIs" dxfId="9213" priority="9746" operator="equal">
      <formula>1</formula>
    </cfRule>
  </conditionalFormatting>
  <conditionalFormatting sqref="IE81:IJ82 IE85:IJ86">
    <cfRule type="cellIs" dxfId="9212" priority="9743" operator="equal">
      <formula>0</formula>
    </cfRule>
    <cfRule type="cellIs" dxfId="9211" priority="9744" operator="equal">
      <formula>1</formula>
    </cfRule>
  </conditionalFormatting>
  <conditionalFormatting sqref="IE88:IJ91">
    <cfRule type="cellIs" dxfId="9210" priority="9741" operator="equal">
      <formula>0</formula>
    </cfRule>
    <cfRule type="cellIs" dxfId="9209" priority="9742" operator="equal">
      <formula>1</formula>
    </cfRule>
  </conditionalFormatting>
  <conditionalFormatting sqref="IE98:IJ98">
    <cfRule type="cellIs" dxfId="9208" priority="9739" operator="equal">
      <formula>0</formula>
    </cfRule>
    <cfRule type="cellIs" dxfId="9207" priority="9740" operator="equal">
      <formula>1</formula>
    </cfRule>
  </conditionalFormatting>
  <conditionalFormatting sqref="IE101:IJ101 IE103:IJ105">
    <cfRule type="cellIs" dxfId="9206" priority="9737" operator="equal">
      <formula>0</formula>
    </cfRule>
    <cfRule type="cellIs" dxfId="9205" priority="9738" operator="equal">
      <formula>1</formula>
    </cfRule>
  </conditionalFormatting>
  <conditionalFormatting sqref="IE111:IJ112">
    <cfRule type="cellIs" dxfId="9204" priority="9735" operator="equal">
      <formula>0</formula>
    </cfRule>
    <cfRule type="cellIs" dxfId="9203" priority="9736" operator="equal">
      <formula>1</formula>
    </cfRule>
  </conditionalFormatting>
  <conditionalFormatting sqref="IE114:IJ114">
    <cfRule type="cellIs" dxfId="9202" priority="9733" operator="equal">
      <formula>0</formula>
    </cfRule>
    <cfRule type="cellIs" dxfId="9201" priority="9734" operator="equal">
      <formula>1</formula>
    </cfRule>
  </conditionalFormatting>
  <conditionalFormatting sqref="IE116:IJ117 IE119:IJ121">
    <cfRule type="cellIs" dxfId="9200" priority="9731" operator="equal">
      <formula>0</formula>
    </cfRule>
    <cfRule type="cellIs" dxfId="9199" priority="9732" operator="equal">
      <formula>1</formula>
    </cfRule>
  </conditionalFormatting>
  <conditionalFormatting sqref="IE125:IJ126">
    <cfRule type="cellIs" dxfId="9198" priority="9729" operator="equal">
      <formula>0</formula>
    </cfRule>
    <cfRule type="cellIs" dxfId="9197" priority="9730" operator="equal">
      <formula>1</formula>
    </cfRule>
  </conditionalFormatting>
  <conditionalFormatting sqref="IE128:IJ131">
    <cfRule type="cellIs" dxfId="9196" priority="9727" operator="equal">
      <formula>0</formula>
    </cfRule>
    <cfRule type="cellIs" dxfId="9195" priority="9728" operator="equal">
      <formula>1</formula>
    </cfRule>
  </conditionalFormatting>
  <conditionalFormatting sqref="IE133:IJ133">
    <cfRule type="cellIs" dxfId="9194" priority="9725" operator="equal">
      <formula>0</formula>
    </cfRule>
    <cfRule type="cellIs" dxfId="9193" priority="9726" operator="equal">
      <formula>1</formula>
    </cfRule>
  </conditionalFormatting>
  <conditionalFormatting sqref="IE139:IJ142">
    <cfRule type="cellIs" dxfId="9192" priority="9723" operator="equal">
      <formula>0</formula>
    </cfRule>
    <cfRule type="cellIs" dxfId="9191" priority="9724" operator="equal">
      <formula>1</formula>
    </cfRule>
  </conditionalFormatting>
  <conditionalFormatting sqref="IE144:IJ145">
    <cfRule type="cellIs" dxfId="9190" priority="9721" operator="equal">
      <formula>0</formula>
    </cfRule>
    <cfRule type="cellIs" dxfId="9189" priority="9722" operator="equal">
      <formula>1</formula>
    </cfRule>
  </conditionalFormatting>
  <conditionalFormatting sqref="IE148:IJ150">
    <cfRule type="cellIs" dxfId="9188" priority="9719" operator="equal">
      <formula>0</formula>
    </cfRule>
    <cfRule type="cellIs" dxfId="9187" priority="9720" operator="equal">
      <formula>1</formula>
    </cfRule>
  </conditionalFormatting>
  <conditionalFormatting sqref="IE162:IJ162">
    <cfRule type="cellIs" dxfId="9186" priority="9717" operator="equal">
      <formula>0</formula>
    </cfRule>
    <cfRule type="cellIs" dxfId="9185" priority="9718" operator="equal">
      <formula>1</formula>
    </cfRule>
  </conditionalFormatting>
  <conditionalFormatting sqref="IE170:IJ170">
    <cfRule type="cellIs" dxfId="9184" priority="9715" operator="equal">
      <formula>0</formula>
    </cfRule>
    <cfRule type="cellIs" dxfId="9183" priority="9716" operator="equal">
      <formula>1</formula>
    </cfRule>
  </conditionalFormatting>
  <conditionalFormatting sqref="IE172:IJ172">
    <cfRule type="cellIs" dxfId="9182" priority="9713" operator="equal">
      <formula>0</formula>
    </cfRule>
    <cfRule type="cellIs" dxfId="9181" priority="9714" operator="equal">
      <formula>1</formula>
    </cfRule>
  </conditionalFormatting>
  <conditionalFormatting sqref="IE179:IJ179">
    <cfRule type="cellIs" dxfId="9180" priority="9711" operator="equal">
      <formula>0</formula>
    </cfRule>
    <cfRule type="cellIs" dxfId="9179" priority="9712" operator="equal">
      <formula>1</formula>
    </cfRule>
  </conditionalFormatting>
  <conditionalFormatting sqref="IE194:IJ194">
    <cfRule type="cellIs" dxfId="9178" priority="9709" operator="equal">
      <formula>0</formula>
    </cfRule>
    <cfRule type="cellIs" dxfId="9177" priority="9710" operator="equal">
      <formula>1</formula>
    </cfRule>
  </conditionalFormatting>
  <conditionalFormatting sqref="IE196:IJ196">
    <cfRule type="cellIs" dxfId="9176" priority="9707" operator="equal">
      <formula>0</formula>
    </cfRule>
    <cfRule type="cellIs" dxfId="9175" priority="9708" operator="equal">
      <formula>1</formula>
    </cfRule>
  </conditionalFormatting>
  <conditionalFormatting sqref="IE198:IJ198">
    <cfRule type="cellIs" dxfId="9174" priority="9705" operator="equal">
      <formula>0</formula>
    </cfRule>
    <cfRule type="cellIs" dxfId="9173" priority="9706" operator="equal">
      <formula>1</formula>
    </cfRule>
  </conditionalFormatting>
  <conditionalFormatting sqref="IE206:IJ206">
    <cfRule type="cellIs" dxfId="9172" priority="9703" operator="equal">
      <formula>0</formula>
    </cfRule>
    <cfRule type="cellIs" dxfId="9171" priority="9704" operator="equal">
      <formula>1</formula>
    </cfRule>
  </conditionalFormatting>
  <conditionalFormatting sqref="IE214:IJ215">
    <cfRule type="cellIs" dxfId="9170" priority="9701" operator="equal">
      <formula>0</formula>
    </cfRule>
    <cfRule type="cellIs" dxfId="9169" priority="9702" operator="equal">
      <formula>1</formula>
    </cfRule>
  </conditionalFormatting>
  <conditionalFormatting sqref="IE225:IJ225">
    <cfRule type="cellIs" dxfId="9168" priority="9699" operator="equal">
      <formula>0</formula>
    </cfRule>
    <cfRule type="cellIs" dxfId="9167" priority="9700" operator="equal">
      <formula>1</formula>
    </cfRule>
  </conditionalFormatting>
  <conditionalFormatting sqref="IE253:IJ254">
    <cfRule type="cellIs" dxfId="9166" priority="9697" operator="equal">
      <formula>0</formula>
    </cfRule>
    <cfRule type="cellIs" dxfId="9165" priority="9698" operator="equal">
      <formula>1</formula>
    </cfRule>
  </conditionalFormatting>
  <conditionalFormatting sqref="IE261:IJ261">
    <cfRule type="cellIs" dxfId="9164" priority="9695" operator="equal">
      <formula>0</formula>
    </cfRule>
    <cfRule type="cellIs" dxfId="9163" priority="9696" operator="equal">
      <formula>1</formula>
    </cfRule>
  </conditionalFormatting>
  <conditionalFormatting sqref="IE264:IJ265 IE268:IJ271">
    <cfRule type="cellIs" dxfId="9162" priority="9693" operator="equal">
      <formula>0</formula>
    </cfRule>
    <cfRule type="cellIs" dxfId="9161" priority="9694" operator="equal">
      <formula>1</formula>
    </cfRule>
  </conditionalFormatting>
  <conditionalFormatting sqref="IE283:IJ283">
    <cfRule type="cellIs" dxfId="9160" priority="9691" operator="equal">
      <formula>0</formula>
    </cfRule>
    <cfRule type="cellIs" dxfId="9159" priority="9692" operator="equal">
      <formula>1</formula>
    </cfRule>
  </conditionalFormatting>
  <conditionalFormatting sqref="IE337:IJ338">
    <cfRule type="cellIs" dxfId="9158" priority="9689" operator="equal">
      <formula>0</formula>
    </cfRule>
    <cfRule type="cellIs" dxfId="9157" priority="9690" operator="equal">
      <formula>1</formula>
    </cfRule>
  </conditionalFormatting>
  <conditionalFormatting sqref="IE340:IJ341">
    <cfRule type="cellIs" dxfId="9156" priority="9687" operator="equal">
      <formula>0</formula>
    </cfRule>
    <cfRule type="cellIs" dxfId="9155" priority="9688" operator="equal">
      <formula>1</formula>
    </cfRule>
  </conditionalFormatting>
  <conditionalFormatting sqref="IE346:IJ347">
    <cfRule type="cellIs" dxfId="9154" priority="9685" operator="equal">
      <formula>0</formula>
    </cfRule>
    <cfRule type="cellIs" dxfId="9153" priority="9686" operator="equal">
      <formula>1</formula>
    </cfRule>
  </conditionalFormatting>
  <conditionalFormatting sqref="IE351:IJ351">
    <cfRule type="cellIs" dxfId="9152" priority="9683" operator="equal">
      <formula>0</formula>
    </cfRule>
    <cfRule type="cellIs" dxfId="9151" priority="9684" operator="equal">
      <formula>1</formula>
    </cfRule>
  </conditionalFormatting>
  <conditionalFormatting sqref="IE355:IJ355">
    <cfRule type="cellIs" dxfId="9150" priority="9681" operator="equal">
      <formula>0</formula>
    </cfRule>
    <cfRule type="cellIs" dxfId="9149" priority="9682" operator="equal">
      <formula>1</formula>
    </cfRule>
  </conditionalFormatting>
  <conditionalFormatting sqref="IE363:IJ363">
    <cfRule type="cellIs" dxfId="9148" priority="9679" operator="equal">
      <formula>0</formula>
    </cfRule>
    <cfRule type="cellIs" dxfId="9147" priority="9680" operator="equal">
      <formula>1</formula>
    </cfRule>
  </conditionalFormatting>
  <conditionalFormatting sqref="IE368:IJ368">
    <cfRule type="cellIs" dxfId="9146" priority="9677" operator="equal">
      <formula>0</formula>
    </cfRule>
    <cfRule type="cellIs" dxfId="9145" priority="9678" operator="equal">
      <formula>1</formula>
    </cfRule>
  </conditionalFormatting>
  <conditionalFormatting sqref="IE382:IJ384">
    <cfRule type="cellIs" dxfId="9144" priority="9675" operator="equal">
      <formula>0</formula>
    </cfRule>
    <cfRule type="cellIs" dxfId="9143" priority="9676" operator="equal">
      <formula>1</formula>
    </cfRule>
  </conditionalFormatting>
  <conditionalFormatting sqref="IE386:IJ386 IE388:IJ391">
    <cfRule type="cellIs" dxfId="9142" priority="9673" operator="equal">
      <formula>0</formula>
    </cfRule>
    <cfRule type="cellIs" dxfId="9141" priority="9674" operator="equal">
      <formula>1</formula>
    </cfRule>
  </conditionalFormatting>
  <conditionalFormatting sqref="IE541:IJ541">
    <cfRule type="cellIs" dxfId="9140" priority="9671" operator="equal">
      <formula>0</formula>
    </cfRule>
    <cfRule type="cellIs" dxfId="9139" priority="9672" operator="equal">
      <formula>1</formula>
    </cfRule>
  </conditionalFormatting>
  <conditionalFormatting sqref="IE542:IJ542">
    <cfRule type="cellIs" dxfId="9138" priority="9667" operator="equal">
      <formula>0</formula>
    </cfRule>
    <cfRule type="cellIs" dxfId="9137" priority="9668" operator="equal">
      <formula>1</formula>
    </cfRule>
  </conditionalFormatting>
  <conditionalFormatting sqref="IE17:IJ17">
    <cfRule type="cellIs" dxfId="9136" priority="9665" operator="equal">
      <formula>0</formula>
    </cfRule>
    <cfRule type="cellIs" dxfId="9135" priority="9666" operator="equal">
      <formula>1</formula>
    </cfRule>
  </conditionalFormatting>
  <conditionalFormatting sqref="IE19:IJ19">
    <cfRule type="cellIs" dxfId="9134" priority="9663" operator="equal">
      <formula>0</formula>
    </cfRule>
    <cfRule type="cellIs" dxfId="9133" priority="9664" operator="equal">
      <formula>1</formula>
    </cfRule>
  </conditionalFormatting>
  <conditionalFormatting sqref="IE21:IJ21">
    <cfRule type="cellIs" dxfId="9132" priority="9661" operator="equal">
      <formula>0</formula>
    </cfRule>
    <cfRule type="cellIs" dxfId="9131" priority="9662" operator="equal">
      <formula>1</formula>
    </cfRule>
  </conditionalFormatting>
  <conditionalFormatting sqref="IE29:IJ29">
    <cfRule type="cellIs" dxfId="9130" priority="9659" operator="equal">
      <formula>0</formula>
    </cfRule>
    <cfRule type="cellIs" dxfId="9129" priority="9660" operator="equal">
      <formula>1</formula>
    </cfRule>
  </conditionalFormatting>
  <conditionalFormatting sqref="IE30:IJ30">
    <cfRule type="cellIs" dxfId="9128" priority="9657" operator="equal">
      <formula>0</formula>
    </cfRule>
    <cfRule type="cellIs" dxfId="9127" priority="9658" operator="equal">
      <formula>1</formula>
    </cfRule>
  </conditionalFormatting>
  <conditionalFormatting sqref="IE31:IJ31">
    <cfRule type="cellIs" dxfId="9126" priority="9655" operator="equal">
      <formula>0</formula>
    </cfRule>
    <cfRule type="cellIs" dxfId="9125" priority="9656" operator="equal">
      <formula>1</formula>
    </cfRule>
  </conditionalFormatting>
  <conditionalFormatting sqref="IE33:IJ33">
    <cfRule type="cellIs" dxfId="9124" priority="9653" operator="equal">
      <formula>0</formula>
    </cfRule>
    <cfRule type="cellIs" dxfId="9123" priority="9654" operator="equal">
      <formula>1</formula>
    </cfRule>
  </conditionalFormatting>
  <conditionalFormatting sqref="IE35:IJ35">
    <cfRule type="cellIs" dxfId="9122" priority="9651" operator="equal">
      <formula>0</formula>
    </cfRule>
    <cfRule type="cellIs" dxfId="9121" priority="9652" operator="equal">
      <formula>1</formula>
    </cfRule>
  </conditionalFormatting>
  <conditionalFormatting sqref="IE36:IJ36">
    <cfRule type="cellIs" dxfId="9120" priority="9649" operator="equal">
      <formula>0</formula>
    </cfRule>
    <cfRule type="cellIs" dxfId="9119" priority="9650" operator="equal">
      <formula>1</formula>
    </cfRule>
  </conditionalFormatting>
  <conditionalFormatting sqref="IE42:IJ42">
    <cfRule type="cellIs" dxfId="9118" priority="9647" operator="equal">
      <formula>0</formula>
    </cfRule>
    <cfRule type="cellIs" dxfId="9117" priority="9648" operator="equal">
      <formula>1</formula>
    </cfRule>
  </conditionalFormatting>
  <conditionalFormatting sqref="IE49:IJ49">
    <cfRule type="cellIs" dxfId="9116" priority="9645" operator="equal">
      <formula>0</formula>
    </cfRule>
    <cfRule type="cellIs" dxfId="9115" priority="9646" operator="equal">
      <formula>1</formula>
    </cfRule>
  </conditionalFormatting>
  <conditionalFormatting sqref="IE51:IJ51">
    <cfRule type="cellIs" dxfId="9114" priority="9643" operator="equal">
      <formula>0</formula>
    </cfRule>
    <cfRule type="cellIs" dxfId="9113" priority="9644" operator="equal">
      <formula>1</formula>
    </cfRule>
  </conditionalFormatting>
  <conditionalFormatting sqref="IE55:IJ55">
    <cfRule type="cellIs" dxfId="9112" priority="9641" operator="equal">
      <formula>0</formula>
    </cfRule>
    <cfRule type="cellIs" dxfId="9111" priority="9642" operator="equal">
      <formula>1</formula>
    </cfRule>
  </conditionalFormatting>
  <conditionalFormatting sqref="IE57:IJ57">
    <cfRule type="cellIs" dxfId="9110" priority="9639" operator="equal">
      <formula>0</formula>
    </cfRule>
    <cfRule type="cellIs" dxfId="9109" priority="9640" operator="equal">
      <formula>1</formula>
    </cfRule>
  </conditionalFormatting>
  <conditionalFormatting sqref="IE62:IJ62">
    <cfRule type="cellIs" dxfId="9108" priority="9637" operator="equal">
      <formula>0</formula>
    </cfRule>
    <cfRule type="cellIs" dxfId="9107" priority="9638" operator="equal">
      <formula>1</formula>
    </cfRule>
  </conditionalFormatting>
  <conditionalFormatting sqref="IE66:IJ66">
    <cfRule type="cellIs" dxfId="9106" priority="9635" operator="equal">
      <formula>0</formula>
    </cfRule>
    <cfRule type="cellIs" dxfId="9105" priority="9636" operator="equal">
      <formula>1</formula>
    </cfRule>
  </conditionalFormatting>
  <conditionalFormatting sqref="IE69:IJ69">
    <cfRule type="cellIs" dxfId="9104" priority="9633" operator="equal">
      <formula>0</formula>
    </cfRule>
    <cfRule type="cellIs" dxfId="9103" priority="9634" operator="equal">
      <formula>1</formula>
    </cfRule>
  </conditionalFormatting>
  <conditionalFormatting sqref="IE68:IJ68">
    <cfRule type="cellIs" dxfId="9102" priority="9631" operator="equal">
      <formula>0</formula>
    </cfRule>
    <cfRule type="cellIs" dxfId="9101" priority="9632" operator="equal">
      <formula>1</formula>
    </cfRule>
  </conditionalFormatting>
  <conditionalFormatting sqref="IE73:IJ73">
    <cfRule type="cellIs" dxfId="9100" priority="9629" operator="equal">
      <formula>0</formula>
    </cfRule>
    <cfRule type="cellIs" dxfId="9099" priority="9630" operator="equal">
      <formula>1</formula>
    </cfRule>
  </conditionalFormatting>
  <conditionalFormatting sqref="IE74:IJ74">
    <cfRule type="cellIs" dxfId="9098" priority="9627" operator="equal">
      <formula>0</formula>
    </cfRule>
    <cfRule type="cellIs" dxfId="9097" priority="9628" operator="equal">
      <formula>1</formula>
    </cfRule>
  </conditionalFormatting>
  <conditionalFormatting sqref="IE80:IJ80">
    <cfRule type="cellIs" dxfId="9096" priority="9625" operator="equal">
      <formula>0</formula>
    </cfRule>
    <cfRule type="cellIs" dxfId="9095" priority="9626" operator="equal">
      <formula>1</formula>
    </cfRule>
  </conditionalFormatting>
  <conditionalFormatting sqref="IE83:IJ83">
    <cfRule type="cellIs" dxfId="9094" priority="9623" operator="equal">
      <formula>0</formula>
    </cfRule>
    <cfRule type="cellIs" dxfId="9093" priority="9624" operator="equal">
      <formula>1</formula>
    </cfRule>
  </conditionalFormatting>
  <conditionalFormatting sqref="IE84:IJ84">
    <cfRule type="cellIs" dxfId="9092" priority="9621" operator="equal">
      <formula>0</formula>
    </cfRule>
    <cfRule type="cellIs" dxfId="9091" priority="9622" operator="equal">
      <formula>1</formula>
    </cfRule>
  </conditionalFormatting>
  <conditionalFormatting sqref="IE92:IJ92">
    <cfRule type="cellIs" dxfId="9090" priority="9619" operator="equal">
      <formula>0</formula>
    </cfRule>
    <cfRule type="cellIs" dxfId="9089" priority="9620" operator="equal">
      <formula>1</formula>
    </cfRule>
  </conditionalFormatting>
  <conditionalFormatting sqref="IE93:IJ93">
    <cfRule type="cellIs" dxfId="9088" priority="9617" operator="equal">
      <formula>0</formula>
    </cfRule>
    <cfRule type="cellIs" dxfId="9087" priority="9618" operator="equal">
      <formula>1</formula>
    </cfRule>
  </conditionalFormatting>
  <conditionalFormatting sqref="IE94:IJ94">
    <cfRule type="cellIs" dxfId="9086" priority="9615" operator="equal">
      <formula>0</formula>
    </cfRule>
    <cfRule type="cellIs" dxfId="9085" priority="9616" operator="equal">
      <formula>1</formula>
    </cfRule>
  </conditionalFormatting>
  <conditionalFormatting sqref="IE95:IJ95">
    <cfRule type="cellIs" dxfId="9084" priority="9613" operator="equal">
      <formula>0</formula>
    </cfRule>
    <cfRule type="cellIs" dxfId="9083" priority="9614" operator="equal">
      <formula>1</formula>
    </cfRule>
  </conditionalFormatting>
  <conditionalFormatting sqref="IE96:IJ96">
    <cfRule type="cellIs" dxfId="9082" priority="9611" operator="equal">
      <formula>0</formula>
    </cfRule>
    <cfRule type="cellIs" dxfId="9081" priority="9612" operator="equal">
      <formula>1</formula>
    </cfRule>
  </conditionalFormatting>
  <conditionalFormatting sqref="IE97:IJ97">
    <cfRule type="cellIs" dxfId="9080" priority="9609" operator="equal">
      <formula>0</formula>
    </cfRule>
    <cfRule type="cellIs" dxfId="9079" priority="9610" operator="equal">
      <formula>1</formula>
    </cfRule>
  </conditionalFormatting>
  <conditionalFormatting sqref="IE99:IJ99">
    <cfRule type="cellIs" dxfId="9078" priority="9607" operator="equal">
      <formula>0</formula>
    </cfRule>
    <cfRule type="cellIs" dxfId="9077" priority="9608" operator="equal">
      <formula>1</formula>
    </cfRule>
  </conditionalFormatting>
  <conditionalFormatting sqref="IE100:IJ100">
    <cfRule type="cellIs" dxfId="9076" priority="9605" operator="equal">
      <formula>0</formula>
    </cfRule>
    <cfRule type="cellIs" dxfId="9075" priority="9606" operator="equal">
      <formula>1</formula>
    </cfRule>
  </conditionalFormatting>
  <conditionalFormatting sqref="IE102:IJ102">
    <cfRule type="cellIs" dxfId="9074" priority="9603" operator="equal">
      <formula>0</formula>
    </cfRule>
    <cfRule type="cellIs" dxfId="9073" priority="9604" operator="equal">
      <formula>1</formula>
    </cfRule>
  </conditionalFormatting>
  <conditionalFormatting sqref="IE106:IJ106">
    <cfRule type="cellIs" dxfId="9072" priority="9601" operator="equal">
      <formula>0</formula>
    </cfRule>
    <cfRule type="cellIs" dxfId="9071" priority="9602" operator="equal">
      <formula>1</formula>
    </cfRule>
  </conditionalFormatting>
  <conditionalFormatting sqref="IE108:IJ108">
    <cfRule type="cellIs" dxfId="9070" priority="9599" operator="equal">
      <formula>0</formula>
    </cfRule>
    <cfRule type="cellIs" dxfId="9069" priority="9600" operator="equal">
      <formula>1</formula>
    </cfRule>
  </conditionalFormatting>
  <conditionalFormatting sqref="IE107:IJ107">
    <cfRule type="cellIs" dxfId="9068" priority="9597" operator="equal">
      <formula>0</formula>
    </cfRule>
    <cfRule type="cellIs" dxfId="9067" priority="9598" operator="equal">
      <formula>1</formula>
    </cfRule>
  </conditionalFormatting>
  <conditionalFormatting sqref="IE113:IJ113">
    <cfRule type="cellIs" dxfId="9066" priority="9595" operator="equal">
      <formula>0</formula>
    </cfRule>
    <cfRule type="cellIs" dxfId="9065" priority="9596" operator="equal">
      <formula>1</formula>
    </cfRule>
  </conditionalFormatting>
  <conditionalFormatting sqref="IE115:IJ115">
    <cfRule type="cellIs" dxfId="9064" priority="9593" operator="equal">
      <formula>0</formula>
    </cfRule>
    <cfRule type="cellIs" dxfId="9063" priority="9594" operator="equal">
      <formula>1</formula>
    </cfRule>
  </conditionalFormatting>
  <conditionalFormatting sqref="IE118:IJ118">
    <cfRule type="cellIs" dxfId="9062" priority="9591" operator="equal">
      <formula>0</formula>
    </cfRule>
    <cfRule type="cellIs" dxfId="9061" priority="9592" operator="equal">
      <formula>1</formula>
    </cfRule>
  </conditionalFormatting>
  <conditionalFormatting sqref="IE122:IJ123">
    <cfRule type="cellIs" dxfId="9060" priority="9589" operator="equal">
      <formula>0</formula>
    </cfRule>
    <cfRule type="cellIs" dxfId="9059" priority="9590" operator="equal">
      <formula>1</formula>
    </cfRule>
  </conditionalFormatting>
  <conditionalFormatting sqref="IE127:IJ127">
    <cfRule type="cellIs" dxfId="9058" priority="9587" operator="equal">
      <formula>0</formula>
    </cfRule>
    <cfRule type="cellIs" dxfId="9057" priority="9588" operator="equal">
      <formula>1</formula>
    </cfRule>
  </conditionalFormatting>
  <conditionalFormatting sqref="IE134:IJ134">
    <cfRule type="cellIs" dxfId="9056" priority="9585" operator="equal">
      <formula>0</formula>
    </cfRule>
    <cfRule type="cellIs" dxfId="9055" priority="9586" operator="equal">
      <formula>1</formula>
    </cfRule>
  </conditionalFormatting>
  <conditionalFormatting sqref="IE137:IJ137">
    <cfRule type="cellIs" dxfId="9054" priority="9583" operator="equal">
      <formula>0</formula>
    </cfRule>
    <cfRule type="cellIs" dxfId="9053" priority="9584" operator="equal">
      <formula>1</formula>
    </cfRule>
  </conditionalFormatting>
  <conditionalFormatting sqref="IE138:IJ138">
    <cfRule type="cellIs" dxfId="9052" priority="9581" operator="equal">
      <formula>0</formula>
    </cfRule>
    <cfRule type="cellIs" dxfId="9051" priority="9582" operator="equal">
      <formula>1</formula>
    </cfRule>
  </conditionalFormatting>
  <conditionalFormatting sqref="IE136:IJ136">
    <cfRule type="cellIs" dxfId="9050" priority="9579" operator="equal">
      <formula>0</formula>
    </cfRule>
    <cfRule type="cellIs" dxfId="9049" priority="9580" operator="equal">
      <formula>1</formula>
    </cfRule>
  </conditionalFormatting>
  <conditionalFormatting sqref="IE143:IJ143">
    <cfRule type="cellIs" dxfId="9048" priority="9577" operator="equal">
      <formula>0</formula>
    </cfRule>
    <cfRule type="cellIs" dxfId="9047" priority="9578" operator="equal">
      <formula>1</formula>
    </cfRule>
  </conditionalFormatting>
  <conditionalFormatting sqref="IE146:IJ146">
    <cfRule type="cellIs" dxfId="9046" priority="9575" operator="equal">
      <formula>0</formula>
    </cfRule>
    <cfRule type="cellIs" dxfId="9045" priority="9576" operator="equal">
      <formula>1</formula>
    </cfRule>
  </conditionalFormatting>
  <conditionalFormatting sqref="IE151:IJ153">
    <cfRule type="cellIs" dxfId="9044" priority="9573" operator="equal">
      <formula>0</formula>
    </cfRule>
    <cfRule type="cellIs" dxfId="9043" priority="9574" operator="equal">
      <formula>1</formula>
    </cfRule>
  </conditionalFormatting>
  <conditionalFormatting sqref="IE156:IJ156">
    <cfRule type="cellIs" dxfId="9042" priority="9571" operator="equal">
      <formula>0</formula>
    </cfRule>
    <cfRule type="cellIs" dxfId="9041" priority="9572" operator="equal">
      <formula>1</formula>
    </cfRule>
  </conditionalFormatting>
  <conditionalFormatting sqref="IE158:IJ158">
    <cfRule type="cellIs" dxfId="9040" priority="9569" operator="equal">
      <formula>0</formula>
    </cfRule>
    <cfRule type="cellIs" dxfId="9039" priority="9570" operator="equal">
      <formula>1</formula>
    </cfRule>
  </conditionalFormatting>
  <conditionalFormatting sqref="IE171:IJ171">
    <cfRule type="cellIs" dxfId="9038" priority="9567" operator="equal">
      <formula>0</formula>
    </cfRule>
    <cfRule type="cellIs" dxfId="9037" priority="9568" operator="equal">
      <formula>1</formula>
    </cfRule>
  </conditionalFormatting>
  <conditionalFormatting sqref="IE175:IJ175">
    <cfRule type="cellIs" dxfId="9036" priority="9565" operator="equal">
      <formula>0</formula>
    </cfRule>
    <cfRule type="cellIs" dxfId="9035" priority="9566" operator="equal">
      <formula>1</formula>
    </cfRule>
  </conditionalFormatting>
  <conditionalFormatting sqref="IE176:IJ176">
    <cfRule type="cellIs" dxfId="9034" priority="9563" operator="equal">
      <formula>0</formula>
    </cfRule>
    <cfRule type="cellIs" dxfId="9033" priority="9564" operator="equal">
      <formula>1</formula>
    </cfRule>
  </conditionalFormatting>
  <conditionalFormatting sqref="IE177:IJ178">
    <cfRule type="cellIs" dxfId="9032" priority="9561" operator="equal">
      <formula>0</formula>
    </cfRule>
    <cfRule type="cellIs" dxfId="9031" priority="9562" operator="equal">
      <formula>1</formula>
    </cfRule>
  </conditionalFormatting>
  <conditionalFormatting sqref="IE180:IJ180">
    <cfRule type="cellIs" dxfId="9030" priority="9559" operator="equal">
      <formula>0</formula>
    </cfRule>
    <cfRule type="cellIs" dxfId="9029" priority="9560" operator="equal">
      <formula>1</formula>
    </cfRule>
  </conditionalFormatting>
  <conditionalFormatting sqref="IE185:IJ185">
    <cfRule type="cellIs" dxfId="9028" priority="9557" operator="equal">
      <formula>0</formula>
    </cfRule>
    <cfRule type="cellIs" dxfId="9027" priority="9558" operator="equal">
      <formula>1</formula>
    </cfRule>
  </conditionalFormatting>
  <conditionalFormatting sqref="IE186:IJ186">
    <cfRule type="cellIs" dxfId="9026" priority="9555" operator="equal">
      <formula>0</formula>
    </cfRule>
    <cfRule type="cellIs" dxfId="9025" priority="9556" operator="equal">
      <formula>1</formula>
    </cfRule>
  </conditionalFormatting>
  <conditionalFormatting sqref="IE189:IJ189">
    <cfRule type="cellIs" dxfId="9024" priority="9553" operator="equal">
      <formula>0</formula>
    </cfRule>
    <cfRule type="cellIs" dxfId="9023" priority="9554" operator="equal">
      <formula>1</formula>
    </cfRule>
  </conditionalFormatting>
  <conditionalFormatting sqref="IE199:IJ201">
    <cfRule type="cellIs" dxfId="9022" priority="9551" operator="equal">
      <formula>0</formula>
    </cfRule>
    <cfRule type="cellIs" dxfId="9021" priority="9552" operator="equal">
      <formula>1</formula>
    </cfRule>
  </conditionalFormatting>
  <conditionalFormatting sqref="IE207:IJ207">
    <cfRule type="cellIs" dxfId="9020" priority="9549" operator="equal">
      <formula>0</formula>
    </cfRule>
    <cfRule type="cellIs" dxfId="9019" priority="9550" operator="equal">
      <formula>1</formula>
    </cfRule>
  </conditionalFormatting>
  <conditionalFormatting sqref="IE212:IJ213">
    <cfRule type="cellIs" dxfId="9018" priority="9547" operator="equal">
      <formula>0</formula>
    </cfRule>
    <cfRule type="cellIs" dxfId="9017" priority="9548" operator="equal">
      <formula>1</formula>
    </cfRule>
  </conditionalFormatting>
  <conditionalFormatting sqref="IE220:IJ221">
    <cfRule type="cellIs" dxfId="9016" priority="9545" operator="equal">
      <formula>0</formula>
    </cfRule>
    <cfRule type="cellIs" dxfId="9015" priority="9546" operator="equal">
      <formula>1</formula>
    </cfRule>
  </conditionalFormatting>
  <conditionalFormatting sqref="IE223:IJ223">
    <cfRule type="cellIs" dxfId="9014" priority="9543" operator="equal">
      <formula>0</formula>
    </cfRule>
    <cfRule type="cellIs" dxfId="9013" priority="9544" operator="equal">
      <formula>1</formula>
    </cfRule>
  </conditionalFormatting>
  <conditionalFormatting sqref="IE235:IJ235">
    <cfRule type="cellIs" dxfId="9012" priority="9541" operator="equal">
      <formula>0</formula>
    </cfRule>
    <cfRule type="cellIs" dxfId="9011" priority="9542" operator="equal">
      <formula>1</formula>
    </cfRule>
  </conditionalFormatting>
  <conditionalFormatting sqref="IE237:IJ237">
    <cfRule type="cellIs" dxfId="9010" priority="9539" operator="equal">
      <formula>0</formula>
    </cfRule>
    <cfRule type="cellIs" dxfId="9009" priority="9540" operator="equal">
      <formula>1</formula>
    </cfRule>
  </conditionalFormatting>
  <conditionalFormatting sqref="IE239:IJ239">
    <cfRule type="cellIs" dxfId="9008" priority="9537" operator="equal">
      <formula>0</formula>
    </cfRule>
    <cfRule type="cellIs" dxfId="9007" priority="9538" operator="equal">
      <formula>1</formula>
    </cfRule>
  </conditionalFormatting>
  <conditionalFormatting sqref="IE241:IJ242">
    <cfRule type="cellIs" dxfId="9006" priority="9535" operator="equal">
      <formula>0</formula>
    </cfRule>
    <cfRule type="cellIs" dxfId="9005" priority="9536" operator="equal">
      <formula>1</formula>
    </cfRule>
  </conditionalFormatting>
  <conditionalFormatting sqref="IE250:IJ250">
    <cfRule type="cellIs" dxfId="9004" priority="9533" operator="equal">
      <formula>0</formula>
    </cfRule>
    <cfRule type="cellIs" dxfId="9003" priority="9534" operator="equal">
      <formula>1</formula>
    </cfRule>
  </conditionalFormatting>
  <conditionalFormatting sqref="IE251:IJ251">
    <cfRule type="cellIs" dxfId="9002" priority="9531" operator="equal">
      <formula>0</formula>
    </cfRule>
    <cfRule type="cellIs" dxfId="9001" priority="9532" operator="equal">
      <formula>1</formula>
    </cfRule>
  </conditionalFormatting>
  <conditionalFormatting sqref="IE259:IJ260">
    <cfRule type="cellIs" dxfId="9000" priority="9529" operator="equal">
      <formula>0</formula>
    </cfRule>
    <cfRule type="cellIs" dxfId="8999" priority="9530" operator="equal">
      <formula>1</formula>
    </cfRule>
  </conditionalFormatting>
  <conditionalFormatting sqref="IE262:IJ263">
    <cfRule type="cellIs" dxfId="8998" priority="9527" operator="equal">
      <formula>0</formula>
    </cfRule>
    <cfRule type="cellIs" dxfId="8997" priority="9528" operator="equal">
      <formula>1</formula>
    </cfRule>
  </conditionalFormatting>
  <conditionalFormatting sqref="IE266:IJ266">
    <cfRule type="cellIs" dxfId="8996" priority="9525" operator="equal">
      <formula>0</formula>
    </cfRule>
    <cfRule type="cellIs" dxfId="8995" priority="9526" operator="equal">
      <formula>1</formula>
    </cfRule>
  </conditionalFormatting>
  <conditionalFormatting sqref="IE281:IJ282">
    <cfRule type="cellIs" dxfId="8994" priority="9523" operator="equal">
      <formula>0</formula>
    </cfRule>
    <cfRule type="cellIs" dxfId="8993" priority="9524" operator="equal">
      <formula>1</formula>
    </cfRule>
  </conditionalFormatting>
  <conditionalFormatting sqref="IE287:IJ287">
    <cfRule type="cellIs" dxfId="8992" priority="9521" operator="equal">
      <formula>0</formula>
    </cfRule>
    <cfRule type="cellIs" dxfId="8991" priority="9522" operator="equal">
      <formula>1</formula>
    </cfRule>
  </conditionalFormatting>
  <conditionalFormatting sqref="IE294:IJ296">
    <cfRule type="cellIs" dxfId="8990" priority="9519" operator="equal">
      <formula>0</formula>
    </cfRule>
    <cfRule type="cellIs" dxfId="8989" priority="9520" operator="equal">
      <formula>1</formula>
    </cfRule>
  </conditionalFormatting>
  <conditionalFormatting sqref="IE299:IJ299">
    <cfRule type="cellIs" dxfId="8988" priority="9517" operator="equal">
      <formula>0</formula>
    </cfRule>
    <cfRule type="cellIs" dxfId="8987" priority="9518" operator="equal">
      <formula>1</formula>
    </cfRule>
  </conditionalFormatting>
  <conditionalFormatting sqref="IE302:IJ303">
    <cfRule type="cellIs" dxfId="8986" priority="9515" operator="equal">
      <formula>0</formula>
    </cfRule>
    <cfRule type="cellIs" dxfId="8985" priority="9516" operator="equal">
      <formula>1</formula>
    </cfRule>
  </conditionalFormatting>
  <conditionalFormatting sqref="IE309:IJ309">
    <cfRule type="cellIs" dxfId="8984" priority="9513" operator="equal">
      <formula>0</formula>
    </cfRule>
    <cfRule type="cellIs" dxfId="8983" priority="9514" operator="equal">
      <formula>1</formula>
    </cfRule>
  </conditionalFormatting>
  <conditionalFormatting sqref="IE310:IJ310">
    <cfRule type="cellIs" dxfId="8982" priority="9511" operator="equal">
      <formula>0</formula>
    </cfRule>
    <cfRule type="cellIs" dxfId="8981" priority="9512" operator="equal">
      <formula>1</formula>
    </cfRule>
  </conditionalFormatting>
  <conditionalFormatting sqref="IE312:IJ312">
    <cfRule type="cellIs" dxfId="8980" priority="9509" operator="equal">
      <formula>0</formula>
    </cfRule>
    <cfRule type="cellIs" dxfId="8979" priority="9510" operator="equal">
      <formula>1</formula>
    </cfRule>
  </conditionalFormatting>
  <conditionalFormatting sqref="IE318:IJ318">
    <cfRule type="cellIs" dxfId="8978" priority="9507" operator="equal">
      <formula>0</formula>
    </cfRule>
    <cfRule type="cellIs" dxfId="8977" priority="9508" operator="equal">
      <formula>1</formula>
    </cfRule>
  </conditionalFormatting>
  <conditionalFormatting sqref="IE331:IJ332">
    <cfRule type="cellIs" dxfId="8976" priority="9505" operator="equal">
      <formula>0</formula>
    </cfRule>
    <cfRule type="cellIs" dxfId="8975" priority="9506" operator="equal">
      <formula>1</formula>
    </cfRule>
  </conditionalFormatting>
  <conditionalFormatting sqref="IE339:IJ339">
    <cfRule type="cellIs" dxfId="8974" priority="9503" operator="equal">
      <formula>0</formula>
    </cfRule>
    <cfRule type="cellIs" dxfId="8973" priority="9504" operator="equal">
      <formula>1</formula>
    </cfRule>
  </conditionalFormatting>
  <conditionalFormatting sqref="IE343:IJ345">
    <cfRule type="cellIs" dxfId="8972" priority="9501" operator="equal">
      <formula>0</formula>
    </cfRule>
    <cfRule type="cellIs" dxfId="8971" priority="9502" operator="equal">
      <formula>1</formula>
    </cfRule>
  </conditionalFormatting>
  <conditionalFormatting sqref="IE357:IJ357">
    <cfRule type="cellIs" dxfId="8970" priority="9499" operator="equal">
      <formula>0</formula>
    </cfRule>
    <cfRule type="cellIs" dxfId="8969" priority="9500" operator="equal">
      <formula>1</formula>
    </cfRule>
  </conditionalFormatting>
  <conditionalFormatting sqref="IE360:IJ360">
    <cfRule type="cellIs" dxfId="8968" priority="9497" operator="equal">
      <formula>0</formula>
    </cfRule>
    <cfRule type="cellIs" dxfId="8967" priority="9498" operator="equal">
      <formula>1</formula>
    </cfRule>
  </conditionalFormatting>
  <conditionalFormatting sqref="IE361:IJ361">
    <cfRule type="cellIs" dxfId="8966" priority="9495" operator="equal">
      <formula>0</formula>
    </cfRule>
    <cfRule type="cellIs" dxfId="8965" priority="9496" operator="equal">
      <formula>1</formula>
    </cfRule>
  </conditionalFormatting>
  <conditionalFormatting sqref="IE369:IJ369">
    <cfRule type="cellIs" dxfId="8964" priority="9493" operator="equal">
      <formula>0</formula>
    </cfRule>
    <cfRule type="cellIs" dxfId="8963" priority="9494" operator="equal">
      <formula>1</formula>
    </cfRule>
  </conditionalFormatting>
  <conditionalFormatting sqref="IE371:IJ371">
    <cfRule type="cellIs" dxfId="8962" priority="9491" operator="equal">
      <formula>0</formula>
    </cfRule>
    <cfRule type="cellIs" dxfId="8961" priority="9492" operator="equal">
      <formula>1</formula>
    </cfRule>
  </conditionalFormatting>
  <conditionalFormatting sqref="IE373:IJ373">
    <cfRule type="cellIs" dxfId="8960" priority="9489" operator="equal">
      <formula>0</formula>
    </cfRule>
    <cfRule type="cellIs" dxfId="8959" priority="9490" operator="equal">
      <formula>1</formula>
    </cfRule>
  </conditionalFormatting>
  <conditionalFormatting sqref="IE377:IJ377">
    <cfRule type="cellIs" dxfId="8958" priority="9487" operator="equal">
      <formula>0</formula>
    </cfRule>
    <cfRule type="cellIs" dxfId="8957" priority="9488" operator="equal">
      <formula>1</formula>
    </cfRule>
  </conditionalFormatting>
  <conditionalFormatting sqref="IE379:IJ379">
    <cfRule type="cellIs" dxfId="8956" priority="9485" operator="equal">
      <formula>0</formula>
    </cfRule>
    <cfRule type="cellIs" dxfId="8955" priority="9486" operator="equal">
      <formula>1</formula>
    </cfRule>
  </conditionalFormatting>
  <conditionalFormatting sqref="IE380:IJ380">
    <cfRule type="cellIs" dxfId="8954" priority="9483" operator="equal">
      <formula>0</formula>
    </cfRule>
    <cfRule type="cellIs" dxfId="8953" priority="9484" operator="equal">
      <formula>1</formula>
    </cfRule>
  </conditionalFormatting>
  <conditionalFormatting sqref="IE381:IJ381">
    <cfRule type="cellIs" dxfId="8952" priority="9481" operator="equal">
      <formula>0</formula>
    </cfRule>
    <cfRule type="cellIs" dxfId="8951" priority="9482" operator="equal">
      <formula>1</formula>
    </cfRule>
  </conditionalFormatting>
  <conditionalFormatting sqref="IE375:IJ376">
    <cfRule type="cellIs" dxfId="8950" priority="9479" operator="equal">
      <formula>0</formula>
    </cfRule>
    <cfRule type="cellIs" dxfId="8949" priority="9480" operator="equal">
      <formula>1</formula>
    </cfRule>
  </conditionalFormatting>
  <conditionalFormatting sqref="IE378:IJ378">
    <cfRule type="cellIs" dxfId="8948" priority="9477" operator="equal">
      <formula>0</formula>
    </cfRule>
    <cfRule type="cellIs" dxfId="8947" priority="9478" operator="equal">
      <formula>1</formula>
    </cfRule>
  </conditionalFormatting>
  <conditionalFormatting sqref="IE385:IJ385">
    <cfRule type="cellIs" dxfId="8946" priority="9475" operator="equal">
      <formula>0</formula>
    </cfRule>
    <cfRule type="cellIs" dxfId="8945" priority="9476" operator="equal">
      <formula>1</formula>
    </cfRule>
  </conditionalFormatting>
  <conditionalFormatting sqref="IE387:IJ387">
    <cfRule type="cellIs" dxfId="8944" priority="9473" operator="equal">
      <formula>0</formula>
    </cfRule>
    <cfRule type="cellIs" dxfId="8943" priority="9474" operator="equal">
      <formula>1</formula>
    </cfRule>
  </conditionalFormatting>
  <conditionalFormatting sqref="IE392:IJ392">
    <cfRule type="cellIs" dxfId="8942" priority="9471" operator="equal">
      <formula>0</formula>
    </cfRule>
    <cfRule type="cellIs" dxfId="8941" priority="9472" operator="equal">
      <formula>1</formula>
    </cfRule>
  </conditionalFormatting>
  <conditionalFormatting sqref="IE399:IJ399">
    <cfRule type="cellIs" dxfId="8940" priority="9469" operator="equal">
      <formula>0</formula>
    </cfRule>
    <cfRule type="cellIs" dxfId="8939" priority="9470" operator="equal">
      <formula>1</formula>
    </cfRule>
  </conditionalFormatting>
  <conditionalFormatting sqref="IE401:IJ401">
    <cfRule type="cellIs" dxfId="8938" priority="9467" operator="equal">
      <formula>0</formula>
    </cfRule>
    <cfRule type="cellIs" dxfId="8937" priority="9468" operator="equal">
      <formula>1</formula>
    </cfRule>
  </conditionalFormatting>
  <conditionalFormatting sqref="IE404:IJ404">
    <cfRule type="cellIs" dxfId="8936" priority="9465" operator="equal">
      <formula>0</formula>
    </cfRule>
    <cfRule type="cellIs" dxfId="8935" priority="9466" operator="equal">
      <formula>1</formula>
    </cfRule>
  </conditionalFormatting>
  <conditionalFormatting sqref="IE406:IJ406">
    <cfRule type="cellIs" dxfId="8934" priority="9463" operator="equal">
      <formula>0</formula>
    </cfRule>
    <cfRule type="cellIs" dxfId="8933" priority="9464" operator="equal">
      <formula>1</formula>
    </cfRule>
  </conditionalFormatting>
  <conditionalFormatting sqref="IE407:IJ409">
    <cfRule type="cellIs" dxfId="8932" priority="9461" operator="equal">
      <formula>0</formula>
    </cfRule>
    <cfRule type="cellIs" dxfId="8931" priority="9462" operator="equal">
      <formula>1</formula>
    </cfRule>
  </conditionalFormatting>
  <conditionalFormatting sqref="IE411:IJ418">
    <cfRule type="cellIs" dxfId="8930" priority="9459" operator="equal">
      <formula>0</formula>
    </cfRule>
    <cfRule type="cellIs" dxfId="8929" priority="9460" operator="equal">
      <formula>1</formula>
    </cfRule>
  </conditionalFormatting>
  <conditionalFormatting sqref="IE421:IJ421">
    <cfRule type="cellIs" dxfId="8928" priority="9457" operator="equal">
      <formula>0</formula>
    </cfRule>
    <cfRule type="cellIs" dxfId="8927" priority="9458" operator="equal">
      <formula>1</formula>
    </cfRule>
  </conditionalFormatting>
  <conditionalFormatting sqref="IE423:IJ428">
    <cfRule type="cellIs" dxfId="8926" priority="9455" operator="equal">
      <formula>0</formula>
    </cfRule>
    <cfRule type="cellIs" dxfId="8925" priority="9456" operator="equal">
      <formula>1</formula>
    </cfRule>
  </conditionalFormatting>
  <conditionalFormatting sqref="IE430:IJ437">
    <cfRule type="cellIs" dxfId="8924" priority="9453" operator="equal">
      <formula>0</formula>
    </cfRule>
    <cfRule type="cellIs" dxfId="8923" priority="9454" operator="equal">
      <formula>1</formula>
    </cfRule>
  </conditionalFormatting>
  <conditionalFormatting sqref="IE439:IJ449">
    <cfRule type="cellIs" dxfId="8922" priority="9451" operator="equal">
      <formula>0</formula>
    </cfRule>
    <cfRule type="cellIs" dxfId="8921" priority="9452" operator="equal">
      <formula>1</formula>
    </cfRule>
  </conditionalFormatting>
  <conditionalFormatting sqref="IE451:IJ458">
    <cfRule type="cellIs" dxfId="8920" priority="9449" operator="equal">
      <formula>0</formula>
    </cfRule>
    <cfRule type="cellIs" dxfId="8919" priority="9450" operator="equal">
      <formula>1</formula>
    </cfRule>
  </conditionalFormatting>
  <conditionalFormatting sqref="IE460:IJ464">
    <cfRule type="cellIs" dxfId="8918" priority="9447" operator="equal">
      <formula>0</formula>
    </cfRule>
    <cfRule type="cellIs" dxfId="8917" priority="9448" operator="equal">
      <formula>1</formula>
    </cfRule>
  </conditionalFormatting>
  <conditionalFormatting sqref="IE466:IJ467">
    <cfRule type="cellIs" dxfId="8916" priority="9445" operator="equal">
      <formula>0</formula>
    </cfRule>
    <cfRule type="cellIs" dxfId="8915" priority="9446" operator="equal">
      <formula>1</formula>
    </cfRule>
  </conditionalFormatting>
  <conditionalFormatting sqref="IE470:IJ470">
    <cfRule type="cellIs" dxfId="8914" priority="9443" operator="equal">
      <formula>0</formula>
    </cfRule>
    <cfRule type="cellIs" dxfId="8913" priority="9444" operator="equal">
      <formula>1</formula>
    </cfRule>
  </conditionalFormatting>
  <conditionalFormatting sqref="IE472:IJ474">
    <cfRule type="cellIs" dxfId="8912" priority="9441" operator="equal">
      <formula>0</formula>
    </cfRule>
    <cfRule type="cellIs" dxfId="8911" priority="9442" operator="equal">
      <formula>1</formula>
    </cfRule>
  </conditionalFormatting>
  <conditionalFormatting sqref="IE476:IJ482">
    <cfRule type="cellIs" dxfId="8910" priority="9439" operator="equal">
      <formula>0</formula>
    </cfRule>
    <cfRule type="cellIs" dxfId="8909" priority="9440" operator="equal">
      <formula>1</formula>
    </cfRule>
  </conditionalFormatting>
  <conditionalFormatting sqref="IE484:IJ489">
    <cfRule type="cellIs" dxfId="8908" priority="9437" operator="equal">
      <formula>0</formula>
    </cfRule>
    <cfRule type="cellIs" dxfId="8907" priority="9438" operator="equal">
      <formula>1</formula>
    </cfRule>
  </conditionalFormatting>
  <conditionalFormatting sqref="IE491:IJ492">
    <cfRule type="cellIs" dxfId="8906" priority="9435" operator="equal">
      <formula>0</formula>
    </cfRule>
    <cfRule type="cellIs" dxfId="8905" priority="9436" operator="equal">
      <formula>1</formula>
    </cfRule>
  </conditionalFormatting>
  <conditionalFormatting sqref="IE494:IJ496">
    <cfRule type="cellIs" dxfId="8904" priority="9433" operator="equal">
      <formula>0</formula>
    </cfRule>
    <cfRule type="cellIs" dxfId="8903" priority="9434" operator="equal">
      <formula>1</formula>
    </cfRule>
  </conditionalFormatting>
  <conditionalFormatting sqref="IE498:IJ498">
    <cfRule type="cellIs" dxfId="8902" priority="9431" operator="equal">
      <formula>0</formula>
    </cfRule>
    <cfRule type="cellIs" dxfId="8901" priority="9432" operator="equal">
      <formula>1</formula>
    </cfRule>
  </conditionalFormatting>
  <conditionalFormatting sqref="IE499:IJ499">
    <cfRule type="cellIs" dxfId="8900" priority="9429" operator="equal">
      <formula>0</formula>
    </cfRule>
    <cfRule type="cellIs" dxfId="8899" priority="9430" operator="equal">
      <formula>1</formula>
    </cfRule>
  </conditionalFormatting>
  <conditionalFormatting sqref="IE502:IJ504">
    <cfRule type="cellIs" dxfId="8898" priority="9427" operator="equal">
      <formula>0</formula>
    </cfRule>
    <cfRule type="cellIs" dxfId="8897" priority="9428" operator="equal">
      <formula>1</formula>
    </cfRule>
  </conditionalFormatting>
  <conditionalFormatting sqref="IE507:IJ510">
    <cfRule type="cellIs" dxfId="8896" priority="9425" operator="equal">
      <formula>0</formula>
    </cfRule>
    <cfRule type="cellIs" dxfId="8895" priority="9426" operator="equal">
      <formula>1</formula>
    </cfRule>
  </conditionalFormatting>
  <conditionalFormatting sqref="IE512:IJ512">
    <cfRule type="cellIs" dxfId="8894" priority="9423" operator="equal">
      <formula>0</formula>
    </cfRule>
    <cfRule type="cellIs" dxfId="8893" priority="9424" operator="equal">
      <formula>1</formula>
    </cfRule>
  </conditionalFormatting>
  <conditionalFormatting sqref="IE514:IJ518">
    <cfRule type="cellIs" dxfId="8892" priority="9421" operator="equal">
      <formula>0</formula>
    </cfRule>
    <cfRule type="cellIs" dxfId="8891" priority="9422" operator="equal">
      <formula>1</formula>
    </cfRule>
  </conditionalFormatting>
  <conditionalFormatting sqref="IE520:IJ520">
    <cfRule type="cellIs" dxfId="8890" priority="9419" operator="equal">
      <formula>0</formula>
    </cfRule>
    <cfRule type="cellIs" dxfId="8889" priority="9420" operator="equal">
      <formula>1</formula>
    </cfRule>
  </conditionalFormatting>
  <conditionalFormatting sqref="IE522:IJ524">
    <cfRule type="cellIs" dxfId="8888" priority="9417" operator="equal">
      <formula>0</formula>
    </cfRule>
    <cfRule type="cellIs" dxfId="8887" priority="9418" operator="equal">
      <formula>1</formula>
    </cfRule>
  </conditionalFormatting>
  <conditionalFormatting sqref="IE526:IJ526">
    <cfRule type="cellIs" dxfId="8886" priority="9415" operator="equal">
      <formula>0</formula>
    </cfRule>
    <cfRule type="cellIs" dxfId="8885" priority="9416" operator="equal">
      <formula>1</formula>
    </cfRule>
  </conditionalFormatting>
  <conditionalFormatting sqref="IE528:IJ535">
    <cfRule type="cellIs" dxfId="8884" priority="9413" operator="equal">
      <formula>0</formula>
    </cfRule>
    <cfRule type="cellIs" dxfId="8883" priority="9414" operator="equal">
      <formula>1</formula>
    </cfRule>
  </conditionalFormatting>
  <conditionalFormatting sqref="IE43:IJ43">
    <cfRule type="cellIs" dxfId="8882" priority="9411" operator="equal">
      <formula>0</formula>
    </cfRule>
    <cfRule type="cellIs" dxfId="8881" priority="9412" operator="equal">
      <formula>1</formula>
    </cfRule>
  </conditionalFormatting>
  <conditionalFormatting sqref="IE267:IJ267">
    <cfRule type="cellIs" dxfId="8880" priority="9409" operator="equal">
      <formula>0</formula>
    </cfRule>
    <cfRule type="cellIs" dxfId="8879" priority="9410" operator="equal">
      <formula>1</formula>
    </cfRule>
  </conditionalFormatting>
  <conditionalFormatting sqref="IE374:IJ374">
    <cfRule type="cellIs" dxfId="8878" priority="9407" operator="equal">
      <formula>0</formula>
    </cfRule>
    <cfRule type="cellIs" dxfId="8877" priority="9408" operator="equal">
      <formula>1</formula>
    </cfRule>
  </conditionalFormatting>
  <conditionalFormatting sqref="IE362:IJ362">
    <cfRule type="cellIs" dxfId="8876" priority="9405" operator="equal">
      <formula>0</formula>
    </cfRule>
    <cfRule type="cellIs" dxfId="8875" priority="9406" operator="equal">
      <formula>1</formula>
    </cfRule>
  </conditionalFormatting>
  <conditionalFormatting sqref="IE319:IJ319">
    <cfRule type="cellIs" dxfId="8874" priority="9403" operator="equal">
      <formula>0</formula>
    </cfRule>
    <cfRule type="cellIs" dxfId="8873" priority="9404" operator="equal">
      <formula>1</formula>
    </cfRule>
  </conditionalFormatting>
  <conditionalFormatting sqref="IE313:IJ313">
    <cfRule type="cellIs" dxfId="8872" priority="9401" operator="equal">
      <formula>0</formula>
    </cfRule>
    <cfRule type="cellIs" dxfId="8871" priority="9402" operator="equal">
      <formula>1</formula>
    </cfRule>
  </conditionalFormatting>
  <conditionalFormatting sqref="IE300:IJ300">
    <cfRule type="cellIs" dxfId="8870" priority="9399" operator="equal">
      <formula>0</formula>
    </cfRule>
    <cfRule type="cellIs" dxfId="8869" priority="9400" operator="equal">
      <formula>1</formula>
    </cfRule>
  </conditionalFormatting>
  <conditionalFormatting sqref="IE297:IJ297">
    <cfRule type="cellIs" dxfId="8868" priority="9397" operator="equal">
      <formula>0</formula>
    </cfRule>
    <cfRule type="cellIs" dxfId="8867" priority="9398" operator="equal">
      <formula>1</formula>
    </cfRule>
  </conditionalFormatting>
  <conditionalFormatting sqref="IE243:IJ243">
    <cfRule type="cellIs" dxfId="8866" priority="9395" operator="equal">
      <formula>0</formula>
    </cfRule>
    <cfRule type="cellIs" dxfId="8865" priority="9396" operator="equal">
      <formula>1</formula>
    </cfRule>
  </conditionalFormatting>
  <conditionalFormatting sqref="IE110:IJ110">
    <cfRule type="cellIs" dxfId="8864" priority="9393" operator="equal">
      <formula>0</formula>
    </cfRule>
    <cfRule type="cellIs" dxfId="8863" priority="9394" operator="equal">
      <formula>1</formula>
    </cfRule>
  </conditionalFormatting>
  <conditionalFormatting sqref="IE52:IJ52">
    <cfRule type="cellIs" dxfId="8862" priority="9391" operator="equal">
      <formula>0</formula>
    </cfRule>
    <cfRule type="cellIs" dxfId="8861" priority="9392" operator="equal">
      <formula>1</formula>
    </cfRule>
  </conditionalFormatting>
  <conditionalFormatting sqref="IE53:IJ53">
    <cfRule type="cellIs" dxfId="8860" priority="9389" operator="equal">
      <formula>0</formula>
    </cfRule>
    <cfRule type="cellIs" dxfId="8859" priority="9390" operator="equal">
      <formula>1</formula>
    </cfRule>
  </conditionalFormatting>
  <conditionalFormatting sqref="IE38:IJ38">
    <cfRule type="cellIs" dxfId="8858" priority="9387" operator="equal">
      <formula>0</formula>
    </cfRule>
    <cfRule type="cellIs" dxfId="8857" priority="9388" operator="equal">
      <formula>1</formula>
    </cfRule>
  </conditionalFormatting>
  <conditionalFormatting sqref="IE505:IJ505">
    <cfRule type="cellIs" dxfId="8856" priority="9385" operator="equal">
      <formula>0</formula>
    </cfRule>
    <cfRule type="cellIs" dxfId="8855" priority="9386" operator="equal">
      <formula>1</formula>
    </cfRule>
  </conditionalFormatting>
  <conditionalFormatting sqref="IV54:JA54 IV348:JA350 IV356:JA356 IV366:JA367 IV372:JA372 IV370:JA370 IV64:JA65 IV70:JA70 IV75:JA75 IV78:JA78 IV87:JA87 IV109:JA109 IV124:JA124 IV132:JA132 IV135:JA135 IV147:JA147 IV352:JA353 IV358:JA358 IV393:JA398 IV400:JA400 IV402:JA403 IV536:JA539 IV12:JA13 IV405:JA405 IV410:JA410 IV419:JA420 IV422:JA422 IV429:JA429 IV438:JA438 IV450:JA450 IV459:JA459 IV465:JA465 IV468:JA469 IV471:JA471 IV475:JA475 IV483:JA483 IV490:JA490 IV493:JA493 IV497:JA497 IV500:JA501 IV506:JA506 IV511:JA511 IV513:JA513 IV519:JA519 IV521:JA521 IV525:JA525 IV527:JA527">
    <cfRule type="cellIs" dxfId="8854" priority="9383" operator="equal">
      <formula>0</formula>
    </cfRule>
    <cfRule type="cellIs" dxfId="8853" priority="9384" operator="equal">
      <formula>1</formula>
    </cfRule>
  </conditionalFormatting>
  <conditionalFormatting sqref="IO553">
    <cfRule type="cellIs" dxfId="8852" priority="9381" operator="equal">
      <formula>"OK"</formula>
    </cfRule>
    <cfRule type="cellIs" dxfId="8851" priority="9382" operator="equal">
      <formula>"NO HABILITADO"</formula>
    </cfRule>
  </conditionalFormatting>
  <conditionalFormatting sqref="JC553">
    <cfRule type="cellIs" dxfId="8850" priority="9379" operator="equal">
      <formula>0</formula>
    </cfRule>
    <cfRule type="cellIs" dxfId="8849" priority="9380" operator="equal">
      <formula>1</formula>
    </cfRule>
  </conditionalFormatting>
  <conditionalFormatting sqref="JA553">
    <cfRule type="cellIs" dxfId="8848" priority="9377" operator="equal">
      <formula>0</formula>
    </cfRule>
    <cfRule type="cellIs" dxfId="8847" priority="9378" operator="equal">
      <formula>1</formula>
    </cfRule>
  </conditionalFormatting>
  <conditionalFormatting sqref="IY553">
    <cfRule type="cellIs" dxfId="8846" priority="9375" operator="equal">
      <formula>0</formula>
    </cfRule>
    <cfRule type="cellIs" dxfId="8845" priority="9376" operator="equal">
      <formula>1</formula>
    </cfRule>
  </conditionalFormatting>
  <conditionalFormatting sqref="IW553">
    <cfRule type="cellIs" dxfId="8844" priority="9373" operator="equal">
      <formula>0</formula>
    </cfRule>
    <cfRule type="cellIs" dxfId="8843" priority="9374" operator="equal">
      <formula>1</formula>
    </cfRule>
  </conditionalFormatting>
  <conditionalFormatting sqref="IV16:JA16">
    <cfRule type="cellIs" dxfId="8842" priority="9371" operator="equal">
      <formula>0</formula>
    </cfRule>
    <cfRule type="cellIs" dxfId="8841" priority="9372" operator="equal">
      <formula>1</formula>
    </cfRule>
  </conditionalFormatting>
  <conditionalFormatting sqref="IV20:JA20 IV22:JA28">
    <cfRule type="cellIs" dxfId="8840" priority="9369" operator="equal">
      <formula>0</formula>
    </cfRule>
    <cfRule type="cellIs" dxfId="8839" priority="9370" operator="equal">
      <formula>1</formula>
    </cfRule>
  </conditionalFormatting>
  <conditionalFormatting sqref="IV34:JA34 IV37:JA37 IV39:JA40">
    <cfRule type="cellIs" dxfId="8838" priority="9367" operator="equal">
      <formula>0</formula>
    </cfRule>
    <cfRule type="cellIs" dxfId="8837" priority="9368" operator="equal">
      <formula>1</formula>
    </cfRule>
  </conditionalFormatting>
  <conditionalFormatting sqref="IV44:JA48 IV50:JA50">
    <cfRule type="cellIs" dxfId="8836" priority="9365" operator="equal">
      <formula>0</formula>
    </cfRule>
    <cfRule type="cellIs" dxfId="8835" priority="9366" operator="equal">
      <formula>1</formula>
    </cfRule>
  </conditionalFormatting>
  <conditionalFormatting sqref="IV56:JA56">
    <cfRule type="cellIs" dxfId="8834" priority="9363" operator="equal">
      <formula>0</formula>
    </cfRule>
    <cfRule type="cellIs" dxfId="8833" priority="9364" operator="equal">
      <formula>1</formula>
    </cfRule>
  </conditionalFormatting>
  <conditionalFormatting sqref="IV58:JA58">
    <cfRule type="cellIs" dxfId="8832" priority="9361" operator="equal">
      <formula>0</formula>
    </cfRule>
    <cfRule type="cellIs" dxfId="8831" priority="9362" operator="equal">
      <formula>1</formula>
    </cfRule>
  </conditionalFormatting>
  <conditionalFormatting sqref="IV59:JA59">
    <cfRule type="cellIs" dxfId="8830" priority="9359" operator="equal">
      <formula>0</formula>
    </cfRule>
    <cfRule type="cellIs" dxfId="8829" priority="9360" operator="equal">
      <formula>1</formula>
    </cfRule>
  </conditionalFormatting>
  <conditionalFormatting sqref="IV154:JA155 IV159:JA161 IV157:JA157">
    <cfRule type="cellIs" dxfId="8828" priority="9357" operator="equal">
      <formula>0</formula>
    </cfRule>
    <cfRule type="cellIs" dxfId="8827" priority="9358" operator="equal">
      <formula>1</formula>
    </cfRule>
  </conditionalFormatting>
  <conditionalFormatting sqref="IV163:JA163">
    <cfRule type="cellIs" dxfId="8826" priority="9355" operator="equal">
      <formula>0</formula>
    </cfRule>
    <cfRule type="cellIs" dxfId="8825" priority="9356" operator="equal">
      <formula>1</formula>
    </cfRule>
  </conditionalFormatting>
  <conditionalFormatting sqref="IV164:JA169">
    <cfRule type="cellIs" dxfId="8824" priority="9353" operator="equal">
      <formula>0</formula>
    </cfRule>
    <cfRule type="cellIs" dxfId="8823" priority="9354" operator="equal">
      <formula>1</formula>
    </cfRule>
  </conditionalFormatting>
  <conditionalFormatting sqref="IV173:JA174">
    <cfRule type="cellIs" dxfId="8822" priority="9351" operator="equal">
      <formula>0</formula>
    </cfRule>
    <cfRule type="cellIs" dxfId="8821" priority="9352" operator="equal">
      <formula>1</formula>
    </cfRule>
  </conditionalFormatting>
  <conditionalFormatting sqref="IV181:JA184">
    <cfRule type="cellIs" dxfId="8820" priority="9349" operator="equal">
      <formula>0</formula>
    </cfRule>
    <cfRule type="cellIs" dxfId="8819" priority="9350" operator="equal">
      <formula>1</formula>
    </cfRule>
  </conditionalFormatting>
  <conditionalFormatting sqref="IV187:JA188">
    <cfRule type="cellIs" dxfId="8818" priority="9347" operator="equal">
      <formula>0</formula>
    </cfRule>
    <cfRule type="cellIs" dxfId="8817" priority="9348" operator="equal">
      <formula>1</formula>
    </cfRule>
  </conditionalFormatting>
  <conditionalFormatting sqref="IV190:JA193">
    <cfRule type="cellIs" dxfId="8816" priority="9345" operator="equal">
      <formula>0</formula>
    </cfRule>
    <cfRule type="cellIs" dxfId="8815" priority="9346" operator="equal">
      <formula>1</formula>
    </cfRule>
  </conditionalFormatting>
  <conditionalFormatting sqref="IV195:JA195">
    <cfRule type="cellIs" dxfId="8814" priority="9343" operator="equal">
      <formula>0</formula>
    </cfRule>
    <cfRule type="cellIs" dxfId="8813" priority="9344" operator="equal">
      <formula>1</formula>
    </cfRule>
  </conditionalFormatting>
  <conditionalFormatting sqref="IV197:JA197">
    <cfRule type="cellIs" dxfId="8812" priority="9341" operator="equal">
      <formula>0</formula>
    </cfRule>
    <cfRule type="cellIs" dxfId="8811" priority="9342" operator="equal">
      <formula>1</formula>
    </cfRule>
  </conditionalFormatting>
  <conditionalFormatting sqref="IV202:JA205">
    <cfRule type="cellIs" dxfId="8810" priority="9339" operator="equal">
      <formula>0</formula>
    </cfRule>
    <cfRule type="cellIs" dxfId="8809" priority="9340" operator="equal">
      <formula>1</formula>
    </cfRule>
  </conditionalFormatting>
  <conditionalFormatting sqref="IV208:JA211">
    <cfRule type="cellIs" dxfId="8808" priority="9337" operator="equal">
      <formula>0</formula>
    </cfRule>
    <cfRule type="cellIs" dxfId="8807" priority="9338" operator="equal">
      <formula>1</formula>
    </cfRule>
  </conditionalFormatting>
  <conditionalFormatting sqref="IV216:JA219 IV222:JA222 IV226:JA234 IV224:JA224 IV236:JA236">
    <cfRule type="cellIs" dxfId="8806" priority="9335" operator="equal">
      <formula>0</formula>
    </cfRule>
    <cfRule type="cellIs" dxfId="8805" priority="9336" operator="equal">
      <formula>1</formula>
    </cfRule>
  </conditionalFormatting>
  <conditionalFormatting sqref="IV238:JA238 IV240:JA240 IV244:JA249 IV252:JA252">
    <cfRule type="cellIs" dxfId="8804" priority="9333" operator="equal">
      <formula>0</formula>
    </cfRule>
    <cfRule type="cellIs" dxfId="8803" priority="9334" operator="equal">
      <formula>1</formula>
    </cfRule>
  </conditionalFormatting>
  <conditionalFormatting sqref="IV255:JA258">
    <cfRule type="cellIs" dxfId="8802" priority="9331" operator="equal">
      <formula>0</formula>
    </cfRule>
    <cfRule type="cellIs" dxfId="8801" priority="9332" operator="equal">
      <formula>1</formula>
    </cfRule>
  </conditionalFormatting>
  <conditionalFormatting sqref="IV272:JA280">
    <cfRule type="cellIs" dxfId="8800" priority="9329" operator="equal">
      <formula>0</formula>
    </cfRule>
    <cfRule type="cellIs" dxfId="8799" priority="9330" operator="equal">
      <formula>1</formula>
    </cfRule>
  </conditionalFormatting>
  <conditionalFormatting sqref="IV284:JA286 IV304:JA308 IV311:JA311 IV288:JA293 IV298:JA298 IV301:JA301 IV314:JA317">
    <cfRule type="cellIs" dxfId="8798" priority="9327" operator="equal">
      <formula>0</formula>
    </cfRule>
    <cfRule type="cellIs" dxfId="8797" priority="9328" operator="equal">
      <formula>1</formula>
    </cfRule>
  </conditionalFormatting>
  <conditionalFormatting sqref="IV320:JA330 IV333:JA336">
    <cfRule type="cellIs" dxfId="8796" priority="9325" operator="equal">
      <formula>0</formula>
    </cfRule>
    <cfRule type="cellIs" dxfId="8795" priority="9326" operator="equal">
      <formula>1</formula>
    </cfRule>
  </conditionalFormatting>
  <conditionalFormatting sqref="IV342:JA342">
    <cfRule type="cellIs" dxfId="8794" priority="9323" operator="equal">
      <formula>0</formula>
    </cfRule>
    <cfRule type="cellIs" dxfId="8793" priority="9324" operator="equal">
      <formula>1</formula>
    </cfRule>
  </conditionalFormatting>
  <conditionalFormatting sqref="IV354:JA354">
    <cfRule type="cellIs" dxfId="8792" priority="9321" operator="equal">
      <formula>0</formula>
    </cfRule>
    <cfRule type="cellIs" dxfId="8791" priority="9322" operator="equal">
      <formula>1</formula>
    </cfRule>
  </conditionalFormatting>
  <conditionalFormatting sqref="IV359:JA359">
    <cfRule type="cellIs" dxfId="8790" priority="9319" operator="equal">
      <formula>0</formula>
    </cfRule>
    <cfRule type="cellIs" dxfId="8789" priority="9320" operator="equal">
      <formula>1</formula>
    </cfRule>
  </conditionalFormatting>
  <conditionalFormatting sqref="IV364:JA365">
    <cfRule type="cellIs" dxfId="8788" priority="9317" operator="equal">
      <formula>0</formula>
    </cfRule>
    <cfRule type="cellIs" dxfId="8787" priority="9318" operator="equal">
      <formula>1</formula>
    </cfRule>
  </conditionalFormatting>
  <conditionalFormatting sqref="IV540:JA540">
    <cfRule type="cellIs" dxfId="8786" priority="9315" operator="equal">
      <formula>0</formula>
    </cfRule>
    <cfRule type="cellIs" dxfId="8785" priority="9316" operator="equal">
      <formula>1</formula>
    </cfRule>
  </conditionalFormatting>
  <conditionalFormatting sqref="IV14:JA15">
    <cfRule type="cellIs" dxfId="8784" priority="9313" operator="equal">
      <formula>0</formula>
    </cfRule>
    <cfRule type="cellIs" dxfId="8783" priority="9314" operator="equal">
      <formula>1</formula>
    </cfRule>
  </conditionalFormatting>
  <conditionalFormatting sqref="IV18:JA18">
    <cfRule type="cellIs" dxfId="8782" priority="9311" operator="equal">
      <formula>0</formula>
    </cfRule>
    <cfRule type="cellIs" dxfId="8781" priority="9312" operator="equal">
      <formula>1</formula>
    </cfRule>
  </conditionalFormatting>
  <conditionalFormatting sqref="IV32:JA32">
    <cfRule type="cellIs" dxfId="8780" priority="9309" operator="equal">
      <formula>0</formula>
    </cfRule>
    <cfRule type="cellIs" dxfId="8779" priority="9310" operator="equal">
      <formula>1</formula>
    </cfRule>
  </conditionalFormatting>
  <conditionalFormatting sqref="IV41:JA41">
    <cfRule type="cellIs" dxfId="8778" priority="9307" operator="equal">
      <formula>0</formula>
    </cfRule>
    <cfRule type="cellIs" dxfId="8777" priority="9308" operator="equal">
      <formula>1</formula>
    </cfRule>
  </conditionalFormatting>
  <conditionalFormatting sqref="IV543:JA543">
    <cfRule type="cellIs" dxfId="8776" priority="9217" operator="equal">
      <formula>0</formula>
    </cfRule>
    <cfRule type="cellIs" dxfId="8775" priority="9218" operator="equal">
      <formula>1</formula>
    </cfRule>
  </conditionalFormatting>
  <conditionalFormatting sqref="IV60:JA61">
    <cfRule type="cellIs" dxfId="8774" priority="9305" operator="equal">
      <formula>0</formula>
    </cfRule>
    <cfRule type="cellIs" dxfId="8773" priority="9306" operator="equal">
      <formula>1</formula>
    </cfRule>
  </conditionalFormatting>
  <conditionalFormatting sqref="IV63:JA63">
    <cfRule type="cellIs" dxfId="8772" priority="9303" operator="equal">
      <formula>0</formula>
    </cfRule>
    <cfRule type="cellIs" dxfId="8771" priority="9304" operator="equal">
      <formula>1</formula>
    </cfRule>
  </conditionalFormatting>
  <conditionalFormatting sqref="IV67:JA67">
    <cfRule type="cellIs" dxfId="8770" priority="9301" operator="equal">
      <formula>0</formula>
    </cfRule>
    <cfRule type="cellIs" dxfId="8769" priority="9302" operator="equal">
      <formula>1</formula>
    </cfRule>
  </conditionalFormatting>
  <conditionalFormatting sqref="IV71:JA72">
    <cfRule type="cellIs" dxfId="8768" priority="9299" operator="equal">
      <formula>0</formula>
    </cfRule>
    <cfRule type="cellIs" dxfId="8767" priority="9300" operator="equal">
      <formula>1</formula>
    </cfRule>
  </conditionalFormatting>
  <conditionalFormatting sqref="IV76:JA76">
    <cfRule type="cellIs" dxfId="8766" priority="9297" operator="equal">
      <formula>0</formula>
    </cfRule>
    <cfRule type="cellIs" dxfId="8765" priority="9298" operator="equal">
      <formula>1</formula>
    </cfRule>
  </conditionalFormatting>
  <conditionalFormatting sqref="IV77:JA77">
    <cfRule type="cellIs" dxfId="8764" priority="9295" operator="equal">
      <formula>0</formula>
    </cfRule>
    <cfRule type="cellIs" dxfId="8763" priority="9296" operator="equal">
      <formula>1</formula>
    </cfRule>
  </conditionalFormatting>
  <conditionalFormatting sqref="IV79:JA79">
    <cfRule type="cellIs" dxfId="8762" priority="9293" operator="equal">
      <formula>0</formula>
    </cfRule>
    <cfRule type="cellIs" dxfId="8761" priority="9294" operator="equal">
      <formula>1</formula>
    </cfRule>
  </conditionalFormatting>
  <conditionalFormatting sqref="IV81:JA82 IV85:JA86">
    <cfRule type="cellIs" dxfId="8760" priority="9291" operator="equal">
      <formula>0</formula>
    </cfRule>
    <cfRule type="cellIs" dxfId="8759" priority="9292" operator="equal">
      <formula>1</formula>
    </cfRule>
  </conditionalFormatting>
  <conditionalFormatting sqref="IV88:JA91">
    <cfRule type="cellIs" dxfId="8758" priority="9289" operator="equal">
      <formula>0</formula>
    </cfRule>
    <cfRule type="cellIs" dxfId="8757" priority="9290" operator="equal">
      <formula>1</formula>
    </cfRule>
  </conditionalFormatting>
  <conditionalFormatting sqref="IV98:JA98">
    <cfRule type="cellIs" dxfId="8756" priority="9287" operator="equal">
      <formula>0</formula>
    </cfRule>
    <cfRule type="cellIs" dxfId="8755" priority="9288" operator="equal">
      <formula>1</formula>
    </cfRule>
  </conditionalFormatting>
  <conditionalFormatting sqref="IV101:JA101 IV103:JA105">
    <cfRule type="cellIs" dxfId="8754" priority="9285" operator="equal">
      <formula>0</formula>
    </cfRule>
    <cfRule type="cellIs" dxfId="8753" priority="9286" operator="equal">
      <formula>1</formula>
    </cfRule>
  </conditionalFormatting>
  <conditionalFormatting sqref="IV111:JA112">
    <cfRule type="cellIs" dxfId="8752" priority="9283" operator="equal">
      <formula>0</formula>
    </cfRule>
    <cfRule type="cellIs" dxfId="8751" priority="9284" operator="equal">
      <formula>1</formula>
    </cfRule>
  </conditionalFormatting>
  <conditionalFormatting sqref="IV114:JA114">
    <cfRule type="cellIs" dxfId="8750" priority="9281" operator="equal">
      <formula>0</formula>
    </cfRule>
    <cfRule type="cellIs" dxfId="8749" priority="9282" operator="equal">
      <formula>1</formula>
    </cfRule>
  </conditionalFormatting>
  <conditionalFormatting sqref="IV116:JA117 IV119:JA121">
    <cfRule type="cellIs" dxfId="8748" priority="9279" operator="equal">
      <formula>0</formula>
    </cfRule>
    <cfRule type="cellIs" dxfId="8747" priority="9280" operator="equal">
      <formula>1</formula>
    </cfRule>
  </conditionalFormatting>
  <conditionalFormatting sqref="IV125:JA126">
    <cfRule type="cellIs" dxfId="8746" priority="9277" operator="equal">
      <formula>0</formula>
    </cfRule>
    <cfRule type="cellIs" dxfId="8745" priority="9278" operator="equal">
      <formula>1</formula>
    </cfRule>
  </conditionalFormatting>
  <conditionalFormatting sqref="IV128:JA131">
    <cfRule type="cellIs" dxfId="8744" priority="9275" operator="equal">
      <formula>0</formula>
    </cfRule>
    <cfRule type="cellIs" dxfId="8743" priority="9276" operator="equal">
      <formula>1</formula>
    </cfRule>
  </conditionalFormatting>
  <conditionalFormatting sqref="IV133:JA133">
    <cfRule type="cellIs" dxfId="8742" priority="9273" operator="equal">
      <formula>0</formula>
    </cfRule>
    <cfRule type="cellIs" dxfId="8741" priority="9274" operator="equal">
      <formula>1</formula>
    </cfRule>
  </conditionalFormatting>
  <conditionalFormatting sqref="IV139:JA142">
    <cfRule type="cellIs" dxfId="8740" priority="9271" operator="equal">
      <formula>0</formula>
    </cfRule>
    <cfRule type="cellIs" dxfId="8739" priority="9272" operator="equal">
      <formula>1</formula>
    </cfRule>
  </conditionalFormatting>
  <conditionalFormatting sqref="IV144:JA145">
    <cfRule type="cellIs" dxfId="8738" priority="9269" operator="equal">
      <formula>0</formula>
    </cfRule>
    <cfRule type="cellIs" dxfId="8737" priority="9270" operator="equal">
      <formula>1</formula>
    </cfRule>
  </conditionalFormatting>
  <conditionalFormatting sqref="IV148:JA150">
    <cfRule type="cellIs" dxfId="8736" priority="9267" operator="equal">
      <formula>0</formula>
    </cfRule>
    <cfRule type="cellIs" dxfId="8735" priority="9268" operator="equal">
      <formula>1</formula>
    </cfRule>
  </conditionalFormatting>
  <conditionalFormatting sqref="IV162:JA162">
    <cfRule type="cellIs" dxfId="8734" priority="9265" operator="equal">
      <formula>0</formula>
    </cfRule>
    <cfRule type="cellIs" dxfId="8733" priority="9266" operator="equal">
      <formula>1</formula>
    </cfRule>
  </conditionalFormatting>
  <conditionalFormatting sqref="IV170:JA170">
    <cfRule type="cellIs" dxfId="8732" priority="9263" operator="equal">
      <formula>0</formula>
    </cfRule>
    <cfRule type="cellIs" dxfId="8731" priority="9264" operator="equal">
      <formula>1</formula>
    </cfRule>
  </conditionalFormatting>
  <conditionalFormatting sqref="IV172:JA172">
    <cfRule type="cellIs" dxfId="8730" priority="9261" operator="equal">
      <formula>0</formula>
    </cfRule>
    <cfRule type="cellIs" dxfId="8729" priority="9262" operator="equal">
      <formula>1</formula>
    </cfRule>
  </conditionalFormatting>
  <conditionalFormatting sqref="IV179:JA179">
    <cfRule type="cellIs" dxfId="8728" priority="9259" operator="equal">
      <formula>0</formula>
    </cfRule>
    <cfRule type="cellIs" dxfId="8727" priority="9260" operator="equal">
      <formula>1</formula>
    </cfRule>
  </conditionalFormatting>
  <conditionalFormatting sqref="IV194:JA194">
    <cfRule type="cellIs" dxfId="8726" priority="9257" operator="equal">
      <formula>0</formula>
    </cfRule>
    <cfRule type="cellIs" dxfId="8725" priority="9258" operator="equal">
      <formula>1</formula>
    </cfRule>
  </conditionalFormatting>
  <conditionalFormatting sqref="IV196:JA196">
    <cfRule type="cellIs" dxfId="8724" priority="9255" operator="equal">
      <formula>0</formula>
    </cfRule>
    <cfRule type="cellIs" dxfId="8723" priority="9256" operator="equal">
      <formula>1</formula>
    </cfRule>
  </conditionalFormatting>
  <conditionalFormatting sqref="IV198:JA198">
    <cfRule type="cellIs" dxfId="8722" priority="9253" operator="equal">
      <formula>0</formula>
    </cfRule>
    <cfRule type="cellIs" dxfId="8721" priority="9254" operator="equal">
      <formula>1</formula>
    </cfRule>
  </conditionalFormatting>
  <conditionalFormatting sqref="IV206:JA206">
    <cfRule type="cellIs" dxfId="8720" priority="9251" operator="equal">
      <formula>0</formula>
    </cfRule>
    <cfRule type="cellIs" dxfId="8719" priority="9252" operator="equal">
      <formula>1</formula>
    </cfRule>
  </conditionalFormatting>
  <conditionalFormatting sqref="IV214:JA215">
    <cfRule type="cellIs" dxfId="8718" priority="9249" operator="equal">
      <formula>0</formula>
    </cfRule>
    <cfRule type="cellIs" dxfId="8717" priority="9250" operator="equal">
      <formula>1</formula>
    </cfRule>
  </conditionalFormatting>
  <conditionalFormatting sqref="IV225:JA225">
    <cfRule type="cellIs" dxfId="8716" priority="9247" operator="equal">
      <formula>0</formula>
    </cfRule>
    <cfRule type="cellIs" dxfId="8715" priority="9248" operator="equal">
      <formula>1</formula>
    </cfRule>
  </conditionalFormatting>
  <conditionalFormatting sqref="IV253:JA254">
    <cfRule type="cellIs" dxfId="8714" priority="9245" operator="equal">
      <formula>0</formula>
    </cfRule>
    <cfRule type="cellIs" dxfId="8713" priority="9246" operator="equal">
      <formula>1</formula>
    </cfRule>
  </conditionalFormatting>
  <conditionalFormatting sqref="IV261:JA261">
    <cfRule type="cellIs" dxfId="8712" priority="9243" operator="equal">
      <formula>0</formula>
    </cfRule>
    <cfRule type="cellIs" dxfId="8711" priority="9244" operator="equal">
      <formula>1</formula>
    </cfRule>
  </conditionalFormatting>
  <conditionalFormatting sqref="IV264:JA265 IV268:JA271">
    <cfRule type="cellIs" dxfId="8710" priority="9241" operator="equal">
      <formula>0</formula>
    </cfRule>
    <cfRule type="cellIs" dxfId="8709" priority="9242" operator="equal">
      <formula>1</formula>
    </cfRule>
  </conditionalFormatting>
  <conditionalFormatting sqref="IV283:JA283">
    <cfRule type="cellIs" dxfId="8708" priority="9239" operator="equal">
      <formula>0</formula>
    </cfRule>
    <cfRule type="cellIs" dxfId="8707" priority="9240" operator="equal">
      <formula>1</formula>
    </cfRule>
  </conditionalFormatting>
  <conditionalFormatting sqref="IV337:JA338">
    <cfRule type="cellIs" dxfId="8706" priority="9237" operator="equal">
      <formula>0</formula>
    </cfRule>
    <cfRule type="cellIs" dxfId="8705" priority="9238" operator="equal">
      <formula>1</formula>
    </cfRule>
  </conditionalFormatting>
  <conditionalFormatting sqref="IV340:JA341">
    <cfRule type="cellIs" dxfId="8704" priority="9235" operator="equal">
      <formula>0</formula>
    </cfRule>
    <cfRule type="cellIs" dxfId="8703" priority="9236" operator="equal">
      <formula>1</formula>
    </cfRule>
  </conditionalFormatting>
  <conditionalFormatting sqref="IV346:JA347">
    <cfRule type="cellIs" dxfId="8702" priority="9233" operator="equal">
      <formula>0</formula>
    </cfRule>
    <cfRule type="cellIs" dxfId="8701" priority="9234" operator="equal">
      <formula>1</formula>
    </cfRule>
  </conditionalFormatting>
  <conditionalFormatting sqref="IV351:JA351">
    <cfRule type="cellIs" dxfId="8700" priority="9231" operator="equal">
      <formula>0</formula>
    </cfRule>
    <cfRule type="cellIs" dxfId="8699" priority="9232" operator="equal">
      <formula>1</formula>
    </cfRule>
  </conditionalFormatting>
  <conditionalFormatting sqref="IV355:JA355">
    <cfRule type="cellIs" dxfId="8698" priority="9229" operator="equal">
      <formula>0</formula>
    </cfRule>
    <cfRule type="cellIs" dxfId="8697" priority="9230" operator="equal">
      <formula>1</formula>
    </cfRule>
  </conditionalFormatting>
  <conditionalFormatting sqref="IV363:JA363">
    <cfRule type="cellIs" dxfId="8696" priority="9227" operator="equal">
      <formula>0</formula>
    </cfRule>
    <cfRule type="cellIs" dxfId="8695" priority="9228" operator="equal">
      <formula>1</formula>
    </cfRule>
  </conditionalFormatting>
  <conditionalFormatting sqref="IV368:JA368">
    <cfRule type="cellIs" dxfId="8694" priority="9225" operator="equal">
      <formula>0</formula>
    </cfRule>
    <cfRule type="cellIs" dxfId="8693" priority="9226" operator="equal">
      <formula>1</formula>
    </cfRule>
  </conditionalFormatting>
  <conditionalFormatting sqref="IV382:JA384">
    <cfRule type="cellIs" dxfId="8692" priority="9223" operator="equal">
      <formula>0</formula>
    </cfRule>
    <cfRule type="cellIs" dxfId="8691" priority="9224" operator="equal">
      <formula>1</formula>
    </cfRule>
  </conditionalFormatting>
  <conditionalFormatting sqref="IV386:JA386 IV388:JA391">
    <cfRule type="cellIs" dxfId="8690" priority="9221" operator="equal">
      <formula>0</formula>
    </cfRule>
    <cfRule type="cellIs" dxfId="8689" priority="9222" operator="equal">
      <formula>1</formula>
    </cfRule>
  </conditionalFormatting>
  <conditionalFormatting sqref="IV541:JA541">
    <cfRule type="cellIs" dxfId="8688" priority="9219" operator="equal">
      <formula>0</formula>
    </cfRule>
    <cfRule type="cellIs" dxfId="8687" priority="9220" operator="equal">
      <formula>1</formula>
    </cfRule>
  </conditionalFormatting>
  <conditionalFormatting sqref="IV542:JA542">
    <cfRule type="cellIs" dxfId="8686" priority="9215" operator="equal">
      <formula>0</formula>
    </cfRule>
    <cfRule type="cellIs" dxfId="8685" priority="9216" operator="equal">
      <formula>1</formula>
    </cfRule>
  </conditionalFormatting>
  <conditionalFormatting sqref="IV17:JA17">
    <cfRule type="cellIs" dxfId="8684" priority="9213" operator="equal">
      <formula>0</formula>
    </cfRule>
    <cfRule type="cellIs" dxfId="8683" priority="9214" operator="equal">
      <formula>1</formula>
    </cfRule>
  </conditionalFormatting>
  <conditionalFormatting sqref="IV19:JA19">
    <cfRule type="cellIs" dxfId="8682" priority="9211" operator="equal">
      <formula>0</formula>
    </cfRule>
    <cfRule type="cellIs" dxfId="8681" priority="9212" operator="equal">
      <formula>1</formula>
    </cfRule>
  </conditionalFormatting>
  <conditionalFormatting sqref="IV21:JA21">
    <cfRule type="cellIs" dxfId="8680" priority="9209" operator="equal">
      <formula>0</formula>
    </cfRule>
    <cfRule type="cellIs" dxfId="8679" priority="9210" operator="equal">
      <formula>1</formula>
    </cfRule>
  </conditionalFormatting>
  <conditionalFormatting sqref="IV29:JA29">
    <cfRule type="cellIs" dxfId="8678" priority="9207" operator="equal">
      <formula>0</formula>
    </cfRule>
    <cfRule type="cellIs" dxfId="8677" priority="9208" operator="equal">
      <formula>1</formula>
    </cfRule>
  </conditionalFormatting>
  <conditionalFormatting sqref="IV30:JA30">
    <cfRule type="cellIs" dxfId="8676" priority="9205" operator="equal">
      <formula>0</formula>
    </cfRule>
    <cfRule type="cellIs" dxfId="8675" priority="9206" operator="equal">
      <formula>1</formula>
    </cfRule>
  </conditionalFormatting>
  <conditionalFormatting sqref="IV31:JA31">
    <cfRule type="cellIs" dxfId="8674" priority="9203" operator="equal">
      <formula>0</formula>
    </cfRule>
    <cfRule type="cellIs" dxfId="8673" priority="9204" operator="equal">
      <formula>1</formula>
    </cfRule>
  </conditionalFormatting>
  <conditionalFormatting sqref="IV33:JA33">
    <cfRule type="cellIs" dxfId="8672" priority="9201" operator="equal">
      <formula>0</formula>
    </cfRule>
    <cfRule type="cellIs" dxfId="8671" priority="9202" operator="equal">
      <formula>1</formula>
    </cfRule>
  </conditionalFormatting>
  <conditionalFormatting sqref="IV35:JA35">
    <cfRule type="cellIs" dxfId="8670" priority="9199" operator="equal">
      <formula>0</formula>
    </cfRule>
    <cfRule type="cellIs" dxfId="8669" priority="9200" operator="equal">
      <formula>1</formula>
    </cfRule>
  </conditionalFormatting>
  <conditionalFormatting sqref="IV36:JA36">
    <cfRule type="cellIs" dxfId="8668" priority="9197" operator="equal">
      <formula>0</formula>
    </cfRule>
    <cfRule type="cellIs" dxfId="8667" priority="9198" operator="equal">
      <formula>1</formula>
    </cfRule>
  </conditionalFormatting>
  <conditionalFormatting sqref="IV42:JA42">
    <cfRule type="cellIs" dxfId="8666" priority="9195" operator="equal">
      <formula>0</formula>
    </cfRule>
    <cfRule type="cellIs" dxfId="8665" priority="9196" operator="equal">
      <formula>1</formula>
    </cfRule>
  </conditionalFormatting>
  <conditionalFormatting sqref="IV49:JA49">
    <cfRule type="cellIs" dxfId="8664" priority="9193" operator="equal">
      <formula>0</formula>
    </cfRule>
    <cfRule type="cellIs" dxfId="8663" priority="9194" operator="equal">
      <formula>1</formula>
    </cfRule>
  </conditionalFormatting>
  <conditionalFormatting sqref="IV51:JA51">
    <cfRule type="cellIs" dxfId="8662" priority="9191" operator="equal">
      <formula>0</formula>
    </cfRule>
    <cfRule type="cellIs" dxfId="8661" priority="9192" operator="equal">
      <formula>1</formula>
    </cfRule>
  </conditionalFormatting>
  <conditionalFormatting sqref="IV55:JA55">
    <cfRule type="cellIs" dxfId="8660" priority="9189" operator="equal">
      <formula>0</formula>
    </cfRule>
    <cfRule type="cellIs" dxfId="8659" priority="9190" operator="equal">
      <formula>1</formula>
    </cfRule>
  </conditionalFormatting>
  <conditionalFormatting sqref="IV57:JA57">
    <cfRule type="cellIs" dxfId="8658" priority="9187" operator="equal">
      <formula>0</formula>
    </cfRule>
    <cfRule type="cellIs" dxfId="8657" priority="9188" operator="equal">
      <formula>1</formula>
    </cfRule>
  </conditionalFormatting>
  <conditionalFormatting sqref="IV62:JA62">
    <cfRule type="cellIs" dxfId="8656" priority="9185" operator="equal">
      <formula>0</formula>
    </cfRule>
    <cfRule type="cellIs" dxfId="8655" priority="9186" operator="equal">
      <formula>1</formula>
    </cfRule>
  </conditionalFormatting>
  <conditionalFormatting sqref="IV66:JA66">
    <cfRule type="cellIs" dxfId="8654" priority="9183" operator="equal">
      <formula>0</formula>
    </cfRule>
    <cfRule type="cellIs" dxfId="8653" priority="9184" operator="equal">
      <formula>1</formula>
    </cfRule>
  </conditionalFormatting>
  <conditionalFormatting sqref="IV69:JA69">
    <cfRule type="cellIs" dxfId="8652" priority="9181" operator="equal">
      <formula>0</formula>
    </cfRule>
    <cfRule type="cellIs" dxfId="8651" priority="9182" operator="equal">
      <formula>1</formula>
    </cfRule>
  </conditionalFormatting>
  <conditionalFormatting sqref="IV68:JA68">
    <cfRule type="cellIs" dxfId="8650" priority="9179" operator="equal">
      <formula>0</formula>
    </cfRule>
    <cfRule type="cellIs" dxfId="8649" priority="9180" operator="equal">
      <formula>1</formula>
    </cfRule>
  </conditionalFormatting>
  <conditionalFormatting sqref="IV73:JA73">
    <cfRule type="cellIs" dxfId="8648" priority="9177" operator="equal">
      <formula>0</formula>
    </cfRule>
    <cfRule type="cellIs" dxfId="8647" priority="9178" operator="equal">
      <formula>1</formula>
    </cfRule>
  </conditionalFormatting>
  <conditionalFormatting sqref="IV74:JA74">
    <cfRule type="cellIs" dxfId="8646" priority="9175" operator="equal">
      <formula>0</formula>
    </cfRule>
    <cfRule type="cellIs" dxfId="8645" priority="9176" operator="equal">
      <formula>1</formula>
    </cfRule>
  </conditionalFormatting>
  <conditionalFormatting sqref="IV80:JA80">
    <cfRule type="cellIs" dxfId="8644" priority="9173" operator="equal">
      <formula>0</formula>
    </cfRule>
    <cfRule type="cellIs" dxfId="8643" priority="9174" operator="equal">
      <formula>1</formula>
    </cfRule>
  </conditionalFormatting>
  <conditionalFormatting sqref="IV83:JA83">
    <cfRule type="cellIs" dxfId="8642" priority="9171" operator="equal">
      <formula>0</formula>
    </cfRule>
    <cfRule type="cellIs" dxfId="8641" priority="9172" operator="equal">
      <formula>1</formula>
    </cfRule>
  </conditionalFormatting>
  <conditionalFormatting sqref="IV84:JA84">
    <cfRule type="cellIs" dxfId="8640" priority="9169" operator="equal">
      <formula>0</formula>
    </cfRule>
    <cfRule type="cellIs" dxfId="8639" priority="9170" operator="equal">
      <formula>1</formula>
    </cfRule>
  </conditionalFormatting>
  <conditionalFormatting sqref="IV92:JA92">
    <cfRule type="cellIs" dxfId="8638" priority="9167" operator="equal">
      <formula>0</formula>
    </cfRule>
    <cfRule type="cellIs" dxfId="8637" priority="9168" operator="equal">
      <formula>1</formula>
    </cfRule>
  </conditionalFormatting>
  <conditionalFormatting sqref="IV93:JA93">
    <cfRule type="cellIs" dxfId="8636" priority="9165" operator="equal">
      <formula>0</formula>
    </cfRule>
    <cfRule type="cellIs" dxfId="8635" priority="9166" operator="equal">
      <formula>1</formula>
    </cfRule>
  </conditionalFormatting>
  <conditionalFormatting sqref="IV94:JA94">
    <cfRule type="cellIs" dxfId="8634" priority="9163" operator="equal">
      <formula>0</formula>
    </cfRule>
    <cfRule type="cellIs" dxfId="8633" priority="9164" operator="equal">
      <formula>1</formula>
    </cfRule>
  </conditionalFormatting>
  <conditionalFormatting sqref="IV95:JA95">
    <cfRule type="cellIs" dxfId="8632" priority="9161" operator="equal">
      <formula>0</formula>
    </cfRule>
    <cfRule type="cellIs" dxfId="8631" priority="9162" operator="equal">
      <formula>1</formula>
    </cfRule>
  </conditionalFormatting>
  <conditionalFormatting sqref="IV96:JA96">
    <cfRule type="cellIs" dxfId="8630" priority="9159" operator="equal">
      <formula>0</formula>
    </cfRule>
    <cfRule type="cellIs" dxfId="8629" priority="9160" operator="equal">
      <formula>1</formula>
    </cfRule>
  </conditionalFormatting>
  <conditionalFormatting sqref="IV97:JA97">
    <cfRule type="cellIs" dxfId="8628" priority="9157" operator="equal">
      <formula>0</formula>
    </cfRule>
    <cfRule type="cellIs" dxfId="8627" priority="9158" operator="equal">
      <formula>1</formula>
    </cfRule>
  </conditionalFormatting>
  <conditionalFormatting sqref="IV99:JA99">
    <cfRule type="cellIs" dxfId="8626" priority="9155" operator="equal">
      <formula>0</formula>
    </cfRule>
    <cfRule type="cellIs" dxfId="8625" priority="9156" operator="equal">
      <formula>1</formula>
    </cfRule>
  </conditionalFormatting>
  <conditionalFormatting sqref="IV100:JA100">
    <cfRule type="cellIs" dxfId="8624" priority="9153" operator="equal">
      <formula>0</formula>
    </cfRule>
    <cfRule type="cellIs" dxfId="8623" priority="9154" operator="equal">
      <formula>1</formula>
    </cfRule>
  </conditionalFormatting>
  <conditionalFormatting sqref="IV102:JA102">
    <cfRule type="cellIs" dxfId="8622" priority="9151" operator="equal">
      <formula>0</formula>
    </cfRule>
    <cfRule type="cellIs" dxfId="8621" priority="9152" operator="equal">
      <formula>1</formula>
    </cfRule>
  </conditionalFormatting>
  <conditionalFormatting sqref="IV106:JA106">
    <cfRule type="cellIs" dxfId="8620" priority="9149" operator="equal">
      <formula>0</formula>
    </cfRule>
    <cfRule type="cellIs" dxfId="8619" priority="9150" operator="equal">
      <formula>1</formula>
    </cfRule>
  </conditionalFormatting>
  <conditionalFormatting sqref="IV108:JA108">
    <cfRule type="cellIs" dxfId="8618" priority="9147" operator="equal">
      <formula>0</formula>
    </cfRule>
    <cfRule type="cellIs" dxfId="8617" priority="9148" operator="equal">
      <formula>1</formula>
    </cfRule>
  </conditionalFormatting>
  <conditionalFormatting sqref="IV107:JA107">
    <cfRule type="cellIs" dxfId="8616" priority="9145" operator="equal">
      <formula>0</formula>
    </cfRule>
    <cfRule type="cellIs" dxfId="8615" priority="9146" operator="equal">
      <formula>1</formula>
    </cfRule>
  </conditionalFormatting>
  <conditionalFormatting sqref="IV113:JA113">
    <cfRule type="cellIs" dxfId="8614" priority="9143" operator="equal">
      <formula>0</formula>
    </cfRule>
    <cfRule type="cellIs" dxfId="8613" priority="9144" operator="equal">
      <formula>1</formula>
    </cfRule>
  </conditionalFormatting>
  <conditionalFormatting sqref="IV115:JA115">
    <cfRule type="cellIs" dxfId="8612" priority="9141" operator="equal">
      <formula>0</formula>
    </cfRule>
    <cfRule type="cellIs" dxfId="8611" priority="9142" operator="equal">
      <formula>1</formula>
    </cfRule>
  </conditionalFormatting>
  <conditionalFormatting sqref="IV118:JA118">
    <cfRule type="cellIs" dxfId="8610" priority="9139" operator="equal">
      <formula>0</formula>
    </cfRule>
    <cfRule type="cellIs" dxfId="8609" priority="9140" operator="equal">
      <formula>1</formula>
    </cfRule>
  </conditionalFormatting>
  <conditionalFormatting sqref="IV122:JA123">
    <cfRule type="cellIs" dxfId="8608" priority="9137" operator="equal">
      <formula>0</formula>
    </cfRule>
    <cfRule type="cellIs" dxfId="8607" priority="9138" operator="equal">
      <formula>1</formula>
    </cfRule>
  </conditionalFormatting>
  <conditionalFormatting sqref="IV127:JA127">
    <cfRule type="cellIs" dxfId="8606" priority="9135" operator="equal">
      <formula>0</formula>
    </cfRule>
    <cfRule type="cellIs" dxfId="8605" priority="9136" operator="equal">
      <formula>1</formula>
    </cfRule>
  </conditionalFormatting>
  <conditionalFormatting sqref="IV134:JA134">
    <cfRule type="cellIs" dxfId="8604" priority="9133" operator="equal">
      <formula>0</formula>
    </cfRule>
    <cfRule type="cellIs" dxfId="8603" priority="9134" operator="equal">
      <formula>1</formula>
    </cfRule>
  </conditionalFormatting>
  <conditionalFormatting sqref="IV137:JA137">
    <cfRule type="cellIs" dxfId="8602" priority="9131" operator="equal">
      <formula>0</formula>
    </cfRule>
    <cfRule type="cellIs" dxfId="8601" priority="9132" operator="equal">
      <formula>1</formula>
    </cfRule>
  </conditionalFormatting>
  <conditionalFormatting sqref="IV138:JA138">
    <cfRule type="cellIs" dxfId="8600" priority="9129" operator="equal">
      <formula>0</formula>
    </cfRule>
    <cfRule type="cellIs" dxfId="8599" priority="9130" operator="equal">
      <formula>1</formula>
    </cfRule>
  </conditionalFormatting>
  <conditionalFormatting sqref="IV136:JA136">
    <cfRule type="cellIs" dxfId="8598" priority="9127" operator="equal">
      <formula>0</formula>
    </cfRule>
    <cfRule type="cellIs" dxfId="8597" priority="9128" operator="equal">
      <formula>1</formula>
    </cfRule>
  </conditionalFormatting>
  <conditionalFormatting sqref="IV143:JA143">
    <cfRule type="cellIs" dxfId="8596" priority="9125" operator="equal">
      <formula>0</formula>
    </cfRule>
    <cfRule type="cellIs" dxfId="8595" priority="9126" operator="equal">
      <formula>1</formula>
    </cfRule>
  </conditionalFormatting>
  <conditionalFormatting sqref="IV146:JA146">
    <cfRule type="cellIs" dxfId="8594" priority="9123" operator="equal">
      <formula>0</formula>
    </cfRule>
    <cfRule type="cellIs" dxfId="8593" priority="9124" operator="equal">
      <formula>1</formula>
    </cfRule>
  </conditionalFormatting>
  <conditionalFormatting sqref="IV151:JA153">
    <cfRule type="cellIs" dxfId="8592" priority="9121" operator="equal">
      <formula>0</formula>
    </cfRule>
    <cfRule type="cellIs" dxfId="8591" priority="9122" operator="equal">
      <formula>1</formula>
    </cfRule>
  </conditionalFormatting>
  <conditionalFormatting sqref="IV156:JA156">
    <cfRule type="cellIs" dxfId="8590" priority="9119" operator="equal">
      <formula>0</formula>
    </cfRule>
    <cfRule type="cellIs" dxfId="8589" priority="9120" operator="equal">
      <formula>1</formula>
    </cfRule>
  </conditionalFormatting>
  <conditionalFormatting sqref="IV158:JA158">
    <cfRule type="cellIs" dxfId="8588" priority="9117" operator="equal">
      <formula>0</formula>
    </cfRule>
    <cfRule type="cellIs" dxfId="8587" priority="9118" operator="equal">
      <formula>1</formula>
    </cfRule>
  </conditionalFormatting>
  <conditionalFormatting sqref="IV171:JA171">
    <cfRule type="cellIs" dxfId="8586" priority="9115" operator="equal">
      <formula>0</formula>
    </cfRule>
    <cfRule type="cellIs" dxfId="8585" priority="9116" operator="equal">
      <formula>1</formula>
    </cfRule>
  </conditionalFormatting>
  <conditionalFormatting sqref="IV175:JA175">
    <cfRule type="cellIs" dxfId="8584" priority="9113" operator="equal">
      <formula>0</formula>
    </cfRule>
    <cfRule type="cellIs" dxfId="8583" priority="9114" operator="equal">
      <formula>1</formula>
    </cfRule>
  </conditionalFormatting>
  <conditionalFormatting sqref="IV176:JA176">
    <cfRule type="cellIs" dxfId="8582" priority="9111" operator="equal">
      <formula>0</formula>
    </cfRule>
    <cfRule type="cellIs" dxfId="8581" priority="9112" operator="equal">
      <formula>1</formula>
    </cfRule>
  </conditionalFormatting>
  <conditionalFormatting sqref="IV177:JA178">
    <cfRule type="cellIs" dxfId="8580" priority="9109" operator="equal">
      <formula>0</formula>
    </cfRule>
    <cfRule type="cellIs" dxfId="8579" priority="9110" operator="equal">
      <formula>1</formula>
    </cfRule>
  </conditionalFormatting>
  <conditionalFormatting sqref="IV180:JA180">
    <cfRule type="cellIs" dxfId="8578" priority="9107" operator="equal">
      <formula>0</formula>
    </cfRule>
    <cfRule type="cellIs" dxfId="8577" priority="9108" operator="equal">
      <formula>1</formula>
    </cfRule>
  </conditionalFormatting>
  <conditionalFormatting sqref="IV185:JA185">
    <cfRule type="cellIs" dxfId="8576" priority="9105" operator="equal">
      <formula>0</formula>
    </cfRule>
    <cfRule type="cellIs" dxfId="8575" priority="9106" operator="equal">
      <formula>1</formula>
    </cfRule>
  </conditionalFormatting>
  <conditionalFormatting sqref="IV186:JA186">
    <cfRule type="cellIs" dxfId="8574" priority="9103" operator="equal">
      <formula>0</formula>
    </cfRule>
    <cfRule type="cellIs" dxfId="8573" priority="9104" operator="equal">
      <formula>1</formula>
    </cfRule>
  </conditionalFormatting>
  <conditionalFormatting sqref="IV189:JA189">
    <cfRule type="cellIs" dxfId="8572" priority="9101" operator="equal">
      <formula>0</formula>
    </cfRule>
    <cfRule type="cellIs" dxfId="8571" priority="9102" operator="equal">
      <formula>1</formula>
    </cfRule>
  </conditionalFormatting>
  <conditionalFormatting sqref="IV199:JA201">
    <cfRule type="cellIs" dxfId="8570" priority="9099" operator="equal">
      <formula>0</formula>
    </cfRule>
    <cfRule type="cellIs" dxfId="8569" priority="9100" operator="equal">
      <formula>1</formula>
    </cfRule>
  </conditionalFormatting>
  <conditionalFormatting sqref="IV207:JA207">
    <cfRule type="cellIs" dxfId="8568" priority="9097" operator="equal">
      <formula>0</formula>
    </cfRule>
    <cfRule type="cellIs" dxfId="8567" priority="9098" operator="equal">
      <formula>1</formula>
    </cfRule>
  </conditionalFormatting>
  <conditionalFormatting sqref="IV212:JA213">
    <cfRule type="cellIs" dxfId="8566" priority="9095" operator="equal">
      <formula>0</formula>
    </cfRule>
    <cfRule type="cellIs" dxfId="8565" priority="9096" operator="equal">
      <formula>1</formula>
    </cfRule>
  </conditionalFormatting>
  <conditionalFormatting sqref="IV220:JA221">
    <cfRule type="cellIs" dxfId="8564" priority="9093" operator="equal">
      <formula>0</formula>
    </cfRule>
    <cfRule type="cellIs" dxfId="8563" priority="9094" operator="equal">
      <formula>1</formula>
    </cfRule>
  </conditionalFormatting>
  <conditionalFormatting sqref="IV223:JA223">
    <cfRule type="cellIs" dxfId="8562" priority="9091" operator="equal">
      <formula>0</formula>
    </cfRule>
    <cfRule type="cellIs" dxfId="8561" priority="9092" operator="equal">
      <formula>1</formula>
    </cfRule>
  </conditionalFormatting>
  <conditionalFormatting sqref="IV235:JA235">
    <cfRule type="cellIs" dxfId="8560" priority="9089" operator="equal">
      <formula>0</formula>
    </cfRule>
    <cfRule type="cellIs" dxfId="8559" priority="9090" operator="equal">
      <formula>1</formula>
    </cfRule>
  </conditionalFormatting>
  <conditionalFormatting sqref="IV237:JA237">
    <cfRule type="cellIs" dxfId="8558" priority="9087" operator="equal">
      <formula>0</formula>
    </cfRule>
    <cfRule type="cellIs" dxfId="8557" priority="9088" operator="equal">
      <formula>1</formula>
    </cfRule>
  </conditionalFormatting>
  <conditionalFormatting sqref="IV239:JA239">
    <cfRule type="cellIs" dxfId="8556" priority="9085" operator="equal">
      <formula>0</formula>
    </cfRule>
    <cfRule type="cellIs" dxfId="8555" priority="9086" operator="equal">
      <formula>1</formula>
    </cfRule>
  </conditionalFormatting>
  <conditionalFormatting sqref="IV241:JA242">
    <cfRule type="cellIs" dxfId="8554" priority="9083" operator="equal">
      <formula>0</formula>
    </cfRule>
    <cfRule type="cellIs" dxfId="8553" priority="9084" operator="equal">
      <formula>1</formula>
    </cfRule>
  </conditionalFormatting>
  <conditionalFormatting sqref="IV250:JA250">
    <cfRule type="cellIs" dxfId="8552" priority="9081" operator="equal">
      <formula>0</formula>
    </cfRule>
    <cfRule type="cellIs" dxfId="8551" priority="9082" operator="equal">
      <formula>1</formula>
    </cfRule>
  </conditionalFormatting>
  <conditionalFormatting sqref="IV251:JA251">
    <cfRule type="cellIs" dxfId="8550" priority="9079" operator="equal">
      <formula>0</formula>
    </cfRule>
    <cfRule type="cellIs" dxfId="8549" priority="9080" operator="equal">
      <formula>1</formula>
    </cfRule>
  </conditionalFormatting>
  <conditionalFormatting sqref="IV259:JA260">
    <cfRule type="cellIs" dxfId="8548" priority="9077" operator="equal">
      <formula>0</formula>
    </cfRule>
    <cfRule type="cellIs" dxfId="8547" priority="9078" operator="equal">
      <formula>1</formula>
    </cfRule>
  </conditionalFormatting>
  <conditionalFormatting sqref="IV262:JA263">
    <cfRule type="cellIs" dxfId="8546" priority="9075" operator="equal">
      <formula>0</formula>
    </cfRule>
    <cfRule type="cellIs" dxfId="8545" priority="9076" operator="equal">
      <formula>1</formula>
    </cfRule>
  </conditionalFormatting>
  <conditionalFormatting sqref="IV266:JA266">
    <cfRule type="cellIs" dxfId="8544" priority="9073" operator="equal">
      <formula>0</formula>
    </cfRule>
    <cfRule type="cellIs" dxfId="8543" priority="9074" operator="equal">
      <formula>1</formula>
    </cfRule>
  </conditionalFormatting>
  <conditionalFormatting sqref="IV281:JA282">
    <cfRule type="cellIs" dxfId="8542" priority="9071" operator="equal">
      <formula>0</formula>
    </cfRule>
    <cfRule type="cellIs" dxfId="8541" priority="9072" operator="equal">
      <formula>1</formula>
    </cfRule>
  </conditionalFormatting>
  <conditionalFormatting sqref="IV287:JA287">
    <cfRule type="cellIs" dxfId="8540" priority="9069" operator="equal">
      <formula>0</formula>
    </cfRule>
    <cfRule type="cellIs" dxfId="8539" priority="9070" operator="equal">
      <formula>1</formula>
    </cfRule>
  </conditionalFormatting>
  <conditionalFormatting sqref="IV294:JA296">
    <cfRule type="cellIs" dxfId="8538" priority="9067" operator="equal">
      <formula>0</formula>
    </cfRule>
    <cfRule type="cellIs" dxfId="8537" priority="9068" operator="equal">
      <formula>1</formula>
    </cfRule>
  </conditionalFormatting>
  <conditionalFormatting sqref="IV299:JA299">
    <cfRule type="cellIs" dxfId="8536" priority="9065" operator="equal">
      <formula>0</formula>
    </cfRule>
    <cfRule type="cellIs" dxfId="8535" priority="9066" operator="equal">
      <formula>1</formula>
    </cfRule>
  </conditionalFormatting>
  <conditionalFormatting sqref="IV302:JA303">
    <cfRule type="cellIs" dxfId="8534" priority="9063" operator="equal">
      <formula>0</formula>
    </cfRule>
    <cfRule type="cellIs" dxfId="8533" priority="9064" operator="equal">
      <formula>1</formula>
    </cfRule>
  </conditionalFormatting>
  <conditionalFormatting sqref="IV309:JA309">
    <cfRule type="cellIs" dxfId="8532" priority="9061" operator="equal">
      <formula>0</formula>
    </cfRule>
    <cfRule type="cellIs" dxfId="8531" priority="9062" operator="equal">
      <formula>1</formula>
    </cfRule>
  </conditionalFormatting>
  <conditionalFormatting sqref="IV310:JA310">
    <cfRule type="cellIs" dxfId="8530" priority="9059" operator="equal">
      <formula>0</formula>
    </cfRule>
    <cfRule type="cellIs" dxfId="8529" priority="9060" operator="equal">
      <formula>1</formula>
    </cfRule>
  </conditionalFormatting>
  <conditionalFormatting sqref="IV312:JA312">
    <cfRule type="cellIs" dxfId="8528" priority="9057" operator="equal">
      <formula>0</formula>
    </cfRule>
    <cfRule type="cellIs" dxfId="8527" priority="9058" operator="equal">
      <formula>1</formula>
    </cfRule>
  </conditionalFormatting>
  <conditionalFormatting sqref="IV318:JA318">
    <cfRule type="cellIs" dxfId="8526" priority="9055" operator="equal">
      <formula>0</formula>
    </cfRule>
    <cfRule type="cellIs" dxfId="8525" priority="9056" operator="equal">
      <formula>1</formula>
    </cfRule>
  </conditionalFormatting>
  <conditionalFormatting sqref="IV331:JA332">
    <cfRule type="cellIs" dxfId="8524" priority="9053" operator="equal">
      <formula>0</formula>
    </cfRule>
    <cfRule type="cellIs" dxfId="8523" priority="9054" operator="equal">
      <formula>1</formula>
    </cfRule>
  </conditionalFormatting>
  <conditionalFormatting sqref="IV339:JA339">
    <cfRule type="cellIs" dxfId="8522" priority="9051" operator="equal">
      <formula>0</formula>
    </cfRule>
    <cfRule type="cellIs" dxfId="8521" priority="9052" operator="equal">
      <formula>1</formula>
    </cfRule>
  </conditionalFormatting>
  <conditionalFormatting sqref="IV343:JA345">
    <cfRule type="cellIs" dxfId="8520" priority="9049" operator="equal">
      <formula>0</formula>
    </cfRule>
    <cfRule type="cellIs" dxfId="8519" priority="9050" operator="equal">
      <formula>1</formula>
    </cfRule>
  </conditionalFormatting>
  <conditionalFormatting sqref="IV357:JA357">
    <cfRule type="cellIs" dxfId="8518" priority="9047" operator="equal">
      <formula>0</formula>
    </cfRule>
    <cfRule type="cellIs" dxfId="8517" priority="9048" operator="equal">
      <formula>1</formula>
    </cfRule>
  </conditionalFormatting>
  <conditionalFormatting sqref="IV360:JA360">
    <cfRule type="cellIs" dxfId="8516" priority="9045" operator="equal">
      <formula>0</formula>
    </cfRule>
    <cfRule type="cellIs" dxfId="8515" priority="9046" operator="equal">
      <formula>1</formula>
    </cfRule>
  </conditionalFormatting>
  <conditionalFormatting sqref="IV361:JA361">
    <cfRule type="cellIs" dxfId="8514" priority="9043" operator="equal">
      <formula>0</formula>
    </cfRule>
    <cfRule type="cellIs" dxfId="8513" priority="9044" operator="equal">
      <formula>1</formula>
    </cfRule>
  </conditionalFormatting>
  <conditionalFormatting sqref="IV369:JA369">
    <cfRule type="cellIs" dxfId="8512" priority="9041" operator="equal">
      <formula>0</formula>
    </cfRule>
    <cfRule type="cellIs" dxfId="8511" priority="9042" operator="equal">
      <formula>1</formula>
    </cfRule>
  </conditionalFormatting>
  <conditionalFormatting sqref="IV371:JA371">
    <cfRule type="cellIs" dxfId="8510" priority="9039" operator="equal">
      <formula>0</formula>
    </cfRule>
    <cfRule type="cellIs" dxfId="8509" priority="9040" operator="equal">
      <formula>1</formula>
    </cfRule>
  </conditionalFormatting>
  <conditionalFormatting sqref="IV373:JA373">
    <cfRule type="cellIs" dxfId="8508" priority="9037" operator="equal">
      <formula>0</formula>
    </cfRule>
    <cfRule type="cellIs" dxfId="8507" priority="9038" operator="equal">
      <formula>1</formula>
    </cfRule>
  </conditionalFormatting>
  <conditionalFormatting sqref="IV377:JA377">
    <cfRule type="cellIs" dxfId="8506" priority="9035" operator="equal">
      <formula>0</formula>
    </cfRule>
    <cfRule type="cellIs" dxfId="8505" priority="9036" operator="equal">
      <formula>1</formula>
    </cfRule>
  </conditionalFormatting>
  <conditionalFormatting sqref="IV379:JA379">
    <cfRule type="cellIs" dxfId="8504" priority="9033" operator="equal">
      <formula>0</formula>
    </cfRule>
    <cfRule type="cellIs" dxfId="8503" priority="9034" operator="equal">
      <formula>1</formula>
    </cfRule>
  </conditionalFormatting>
  <conditionalFormatting sqref="IV380:JA380">
    <cfRule type="cellIs" dxfId="8502" priority="9031" operator="equal">
      <formula>0</formula>
    </cfRule>
    <cfRule type="cellIs" dxfId="8501" priority="9032" operator="equal">
      <formula>1</formula>
    </cfRule>
  </conditionalFormatting>
  <conditionalFormatting sqref="IV381:JA381">
    <cfRule type="cellIs" dxfId="8500" priority="9029" operator="equal">
      <formula>0</formula>
    </cfRule>
    <cfRule type="cellIs" dxfId="8499" priority="9030" operator="equal">
      <formula>1</formula>
    </cfRule>
  </conditionalFormatting>
  <conditionalFormatting sqref="IV375:JA376">
    <cfRule type="cellIs" dxfId="8498" priority="9027" operator="equal">
      <formula>0</formula>
    </cfRule>
    <cfRule type="cellIs" dxfId="8497" priority="9028" operator="equal">
      <formula>1</formula>
    </cfRule>
  </conditionalFormatting>
  <conditionalFormatting sqref="IV378:JA378">
    <cfRule type="cellIs" dxfId="8496" priority="9025" operator="equal">
      <formula>0</formula>
    </cfRule>
    <cfRule type="cellIs" dxfId="8495" priority="9026" operator="equal">
      <formula>1</formula>
    </cfRule>
  </conditionalFormatting>
  <conditionalFormatting sqref="IV385:JA385">
    <cfRule type="cellIs" dxfId="8494" priority="9023" operator="equal">
      <formula>0</formula>
    </cfRule>
    <cfRule type="cellIs" dxfId="8493" priority="9024" operator="equal">
      <formula>1</formula>
    </cfRule>
  </conditionalFormatting>
  <conditionalFormatting sqref="IV387:JA387">
    <cfRule type="cellIs" dxfId="8492" priority="9021" operator="equal">
      <formula>0</formula>
    </cfRule>
    <cfRule type="cellIs" dxfId="8491" priority="9022" operator="equal">
      <formula>1</formula>
    </cfRule>
  </conditionalFormatting>
  <conditionalFormatting sqref="IV392:JA392">
    <cfRule type="cellIs" dxfId="8490" priority="9019" operator="equal">
      <formula>0</formula>
    </cfRule>
    <cfRule type="cellIs" dxfId="8489" priority="9020" operator="equal">
      <formula>1</formula>
    </cfRule>
  </conditionalFormatting>
  <conditionalFormatting sqref="IV399:JA399">
    <cfRule type="cellIs" dxfId="8488" priority="9017" operator="equal">
      <formula>0</formula>
    </cfRule>
    <cfRule type="cellIs" dxfId="8487" priority="9018" operator="equal">
      <formula>1</formula>
    </cfRule>
  </conditionalFormatting>
  <conditionalFormatting sqref="IV401:JA401">
    <cfRule type="cellIs" dxfId="8486" priority="9015" operator="equal">
      <formula>0</formula>
    </cfRule>
    <cfRule type="cellIs" dxfId="8485" priority="9016" operator="equal">
      <formula>1</formula>
    </cfRule>
  </conditionalFormatting>
  <conditionalFormatting sqref="IV404:JA404">
    <cfRule type="cellIs" dxfId="8484" priority="9013" operator="equal">
      <formula>0</formula>
    </cfRule>
    <cfRule type="cellIs" dxfId="8483" priority="9014" operator="equal">
      <formula>1</formula>
    </cfRule>
  </conditionalFormatting>
  <conditionalFormatting sqref="IV406:JA406">
    <cfRule type="cellIs" dxfId="8482" priority="9011" operator="equal">
      <formula>0</formula>
    </cfRule>
    <cfRule type="cellIs" dxfId="8481" priority="9012" operator="equal">
      <formula>1</formula>
    </cfRule>
  </conditionalFormatting>
  <conditionalFormatting sqref="IV407:JA409">
    <cfRule type="cellIs" dxfId="8480" priority="9009" operator="equal">
      <formula>0</formula>
    </cfRule>
    <cfRule type="cellIs" dxfId="8479" priority="9010" operator="equal">
      <formula>1</formula>
    </cfRule>
  </conditionalFormatting>
  <conditionalFormatting sqref="IV411:JA418">
    <cfRule type="cellIs" dxfId="8478" priority="9007" operator="equal">
      <formula>0</formula>
    </cfRule>
    <cfRule type="cellIs" dxfId="8477" priority="9008" operator="equal">
      <formula>1</formula>
    </cfRule>
  </conditionalFormatting>
  <conditionalFormatting sqref="IV421:JA421">
    <cfRule type="cellIs" dxfId="8476" priority="9005" operator="equal">
      <formula>0</formula>
    </cfRule>
    <cfRule type="cellIs" dxfId="8475" priority="9006" operator="equal">
      <formula>1</formula>
    </cfRule>
  </conditionalFormatting>
  <conditionalFormatting sqref="IV423:JA428">
    <cfRule type="cellIs" dxfId="8474" priority="9003" operator="equal">
      <formula>0</formula>
    </cfRule>
    <cfRule type="cellIs" dxfId="8473" priority="9004" operator="equal">
      <formula>1</formula>
    </cfRule>
  </conditionalFormatting>
  <conditionalFormatting sqref="IV430:JA437">
    <cfRule type="cellIs" dxfId="8472" priority="9001" operator="equal">
      <formula>0</formula>
    </cfRule>
    <cfRule type="cellIs" dxfId="8471" priority="9002" operator="equal">
      <formula>1</formula>
    </cfRule>
  </conditionalFormatting>
  <conditionalFormatting sqref="IV439:JA449">
    <cfRule type="cellIs" dxfId="8470" priority="8999" operator="equal">
      <formula>0</formula>
    </cfRule>
    <cfRule type="cellIs" dxfId="8469" priority="9000" operator="equal">
      <formula>1</formula>
    </cfRule>
  </conditionalFormatting>
  <conditionalFormatting sqref="IV451:JA458">
    <cfRule type="cellIs" dxfId="8468" priority="8997" operator="equal">
      <formula>0</formula>
    </cfRule>
    <cfRule type="cellIs" dxfId="8467" priority="8998" operator="equal">
      <formula>1</formula>
    </cfRule>
  </conditionalFormatting>
  <conditionalFormatting sqref="IV460:JA464">
    <cfRule type="cellIs" dxfId="8466" priority="8995" operator="equal">
      <formula>0</formula>
    </cfRule>
    <cfRule type="cellIs" dxfId="8465" priority="8996" operator="equal">
      <formula>1</formula>
    </cfRule>
  </conditionalFormatting>
  <conditionalFormatting sqref="IV466:JA467">
    <cfRule type="cellIs" dxfId="8464" priority="8993" operator="equal">
      <formula>0</formula>
    </cfRule>
    <cfRule type="cellIs" dxfId="8463" priority="8994" operator="equal">
      <formula>1</formula>
    </cfRule>
  </conditionalFormatting>
  <conditionalFormatting sqref="IV470:JA470">
    <cfRule type="cellIs" dxfId="8462" priority="8991" operator="equal">
      <formula>0</formula>
    </cfRule>
    <cfRule type="cellIs" dxfId="8461" priority="8992" operator="equal">
      <formula>1</formula>
    </cfRule>
  </conditionalFormatting>
  <conditionalFormatting sqref="IV472:JA474">
    <cfRule type="cellIs" dxfId="8460" priority="8989" operator="equal">
      <formula>0</formula>
    </cfRule>
    <cfRule type="cellIs" dxfId="8459" priority="8990" operator="equal">
      <formula>1</formula>
    </cfRule>
  </conditionalFormatting>
  <conditionalFormatting sqref="IV476:JA482">
    <cfRule type="cellIs" dxfId="8458" priority="8987" operator="equal">
      <formula>0</formula>
    </cfRule>
    <cfRule type="cellIs" dxfId="8457" priority="8988" operator="equal">
      <formula>1</formula>
    </cfRule>
  </conditionalFormatting>
  <conditionalFormatting sqref="IV484:JA489">
    <cfRule type="cellIs" dxfId="8456" priority="8985" operator="equal">
      <formula>0</formula>
    </cfRule>
    <cfRule type="cellIs" dxfId="8455" priority="8986" operator="equal">
      <formula>1</formula>
    </cfRule>
  </conditionalFormatting>
  <conditionalFormatting sqref="IV491:JA492">
    <cfRule type="cellIs" dxfId="8454" priority="8983" operator="equal">
      <formula>0</formula>
    </cfRule>
    <cfRule type="cellIs" dxfId="8453" priority="8984" operator="equal">
      <formula>1</formula>
    </cfRule>
  </conditionalFormatting>
  <conditionalFormatting sqref="IV494:JA496">
    <cfRule type="cellIs" dxfId="8452" priority="8981" operator="equal">
      <formula>0</formula>
    </cfRule>
    <cfRule type="cellIs" dxfId="8451" priority="8982" operator="equal">
      <formula>1</formula>
    </cfRule>
  </conditionalFormatting>
  <conditionalFormatting sqref="IV498:JA498">
    <cfRule type="cellIs" dxfId="8450" priority="8979" operator="equal">
      <formula>0</formula>
    </cfRule>
    <cfRule type="cellIs" dxfId="8449" priority="8980" operator="equal">
      <formula>1</formula>
    </cfRule>
  </conditionalFormatting>
  <conditionalFormatting sqref="IV499:JA499">
    <cfRule type="cellIs" dxfId="8448" priority="8977" operator="equal">
      <formula>0</formula>
    </cfRule>
    <cfRule type="cellIs" dxfId="8447" priority="8978" operator="equal">
      <formula>1</formula>
    </cfRule>
  </conditionalFormatting>
  <conditionalFormatting sqref="IV502:JA504">
    <cfRule type="cellIs" dxfId="8446" priority="8975" operator="equal">
      <formula>0</formula>
    </cfRule>
    <cfRule type="cellIs" dxfId="8445" priority="8976" operator="equal">
      <formula>1</formula>
    </cfRule>
  </conditionalFormatting>
  <conditionalFormatting sqref="IV507:JA510">
    <cfRule type="cellIs" dxfId="8444" priority="8973" operator="equal">
      <formula>0</formula>
    </cfRule>
    <cfRule type="cellIs" dxfId="8443" priority="8974" operator="equal">
      <formula>1</formula>
    </cfRule>
  </conditionalFormatting>
  <conditionalFormatting sqref="IV512:JA512">
    <cfRule type="cellIs" dxfId="8442" priority="8971" operator="equal">
      <formula>0</formula>
    </cfRule>
    <cfRule type="cellIs" dxfId="8441" priority="8972" operator="equal">
      <formula>1</formula>
    </cfRule>
  </conditionalFormatting>
  <conditionalFormatting sqref="IV514:JA518">
    <cfRule type="cellIs" dxfId="8440" priority="8969" operator="equal">
      <formula>0</formula>
    </cfRule>
    <cfRule type="cellIs" dxfId="8439" priority="8970" operator="equal">
      <formula>1</formula>
    </cfRule>
  </conditionalFormatting>
  <conditionalFormatting sqref="IV520:JA520">
    <cfRule type="cellIs" dxfId="8438" priority="8967" operator="equal">
      <formula>0</formula>
    </cfRule>
    <cfRule type="cellIs" dxfId="8437" priority="8968" operator="equal">
      <formula>1</formula>
    </cfRule>
  </conditionalFormatting>
  <conditionalFormatting sqref="IV522:JA524">
    <cfRule type="cellIs" dxfId="8436" priority="8965" operator="equal">
      <formula>0</formula>
    </cfRule>
    <cfRule type="cellIs" dxfId="8435" priority="8966" operator="equal">
      <formula>1</formula>
    </cfRule>
  </conditionalFormatting>
  <conditionalFormatting sqref="IV526:JA526">
    <cfRule type="cellIs" dxfId="8434" priority="8963" operator="equal">
      <formula>0</formula>
    </cfRule>
    <cfRule type="cellIs" dxfId="8433" priority="8964" operator="equal">
      <formula>1</formula>
    </cfRule>
  </conditionalFormatting>
  <conditionalFormatting sqref="IV528:JA535">
    <cfRule type="cellIs" dxfId="8432" priority="8961" operator="equal">
      <formula>0</formula>
    </cfRule>
    <cfRule type="cellIs" dxfId="8431" priority="8962" operator="equal">
      <formula>1</formula>
    </cfRule>
  </conditionalFormatting>
  <conditionalFormatting sqref="IV43:JA43">
    <cfRule type="cellIs" dxfId="8430" priority="8959" operator="equal">
      <formula>0</formula>
    </cfRule>
    <cfRule type="cellIs" dxfId="8429" priority="8960" operator="equal">
      <formula>1</formula>
    </cfRule>
  </conditionalFormatting>
  <conditionalFormatting sqref="IV267:JA267">
    <cfRule type="cellIs" dxfId="8428" priority="8957" operator="equal">
      <formula>0</formula>
    </cfRule>
    <cfRule type="cellIs" dxfId="8427" priority="8958" operator="equal">
      <formula>1</formula>
    </cfRule>
  </conditionalFormatting>
  <conditionalFormatting sqref="IV374:JA374">
    <cfRule type="cellIs" dxfId="8426" priority="8955" operator="equal">
      <formula>0</formula>
    </cfRule>
    <cfRule type="cellIs" dxfId="8425" priority="8956" operator="equal">
      <formula>1</formula>
    </cfRule>
  </conditionalFormatting>
  <conditionalFormatting sqref="IV362:JA362">
    <cfRule type="cellIs" dxfId="8424" priority="8953" operator="equal">
      <formula>0</formula>
    </cfRule>
    <cfRule type="cellIs" dxfId="8423" priority="8954" operator="equal">
      <formula>1</formula>
    </cfRule>
  </conditionalFormatting>
  <conditionalFormatting sqref="IV319:JA319">
    <cfRule type="cellIs" dxfId="8422" priority="8951" operator="equal">
      <formula>0</formula>
    </cfRule>
    <cfRule type="cellIs" dxfId="8421" priority="8952" operator="equal">
      <formula>1</formula>
    </cfRule>
  </conditionalFormatting>
  <conditionalFormatting sqref="IV313:JA313">
    <cfRule type="cellIs" dxfId="8420" priority="8949" operator="equal">
      <formula>0</formula>
    </cfRule>
    <cfRule type="cellIs" dxfId="8419" priority="8950" operator="equal">
      <formula>1</formula>
    </cfRule>
  </conditionalFormatting>
  <conditionalFormatting sqref="IV300:JA300">
    <cfRule type="cellIs" dxfId="8418" priority="8947" operator="equal">
      <formula>0</formula>
    </cfRule>
    <cfRule type="cellIs" dxfId="8417" priority="8948" operator="equal">
      <formula>1</formula>
    </cfRule>
  </conditionalFormatting>
  <conditionalFormatting sqref="IV297:JA297">
    <cfRule type="cellIs" dxfId="8416" priority="8945" operator="equal">
      <formula>0</formula>
    </cfRule>
    <cfRule type="cellIs" dxfId="8415" priority="8946" operator="equal">
      <formula>1</formula>
    </cfRule>
  </conditionalFormatting>
  <conditionalFormatting sqref="IV243:JA243">
    <cfRule type="cellIs" dxfId="8414" priority="8943" operator="equal">
      <formula>0</formula>
    </cfRule>
    <cfRule type="cellIs" dxfId="8413" priority="8944" operator="equal">
      <formula>1</formula>
    </cfRule>
  </conditionalFormatting>
  <conditionalFormatting sqref="IV110:JA110">
    <cfRule type="cellIs" dxfId="8412" priority="8941" operator="equal">
      <formula>0</formula>
    </cfRule>
    <cfRule type="cellIs" dxfId="8411" priority="8942" operator="equal">
      <formula>1</formula>
    </cfRule>
  </conditionalFormatting>
  <conditionalFormatting sqref="IV52:JA52">
    <cfRule type="cellIs" dxfId="8410" priority="8939" operator="equal">
      <formula>0</formula>
    </cfRule>
    <cfRule type="cellIs" dxfId="8409" priority="8940" operator="equal">
      <formula>1</formula>
    </cfRule>
  </conditionalFormatting>
  <conditionalFormatting sqref="IV53:JA53">
    <cfRule type="cellIs" dxfId="8408" priority="8937" operator="equal">
      <formula>0</formula>
    </cfRule>
    <cfRule type="cellIs" dxfId="8407" priority="8938" operator="equal">
      <formula>1</formula>
    </cfRule>
  </conditionalFormatting>
  <conditionalFormatting sqref="IV38:JA38">
    <cfRule type="cellIs" dxfId="8406" priority="8935" operator="equal">
      <formula>0</formula>
    </cfRule>
    <cfRule type="cellIs" dxfId="8405" priority="8936" operator="equal">
      <formula>1</formula>
    </cfRule>
  </conditionalFormatting>
  <conditionalFormatting sqref="IV505:JA505">
    <cfRule type="cellIs" dxfId="8404" priority="8933" operator="equal">
      <formula>0</formula>
    </cfRule>
    <cfRule type="cellIs" dxfId="8403" priority="8934" operator="equal">
      <formula>1</formula>
    </cfRule>
  </conditionalFormatting>
  <conditionalFormatting sqref="JM54:JR54 JM348:JR350 JM356:JR356 JM366:JR367 JM372:JR372 JM370:JR370 JM64:JR65 JM70:JR70 JM75:JR75 JM78:JR78 JM87:JR87 JM109:JR109 JM124:JR124 JM132:JR132 JM135:JR135 JM147:JR147 JM352:JR353 JM358:JR358 JM393:JR398 JM400:JR400 JM402:JR403 JM536:JR539 JM12:JR13 JM405:JR405 JM410:JR410 JM419:JR420 JM422:JR422 JM429:JR429 JM438:JR438 JM450:JR450 JM459:JR459 JM465:JR465 JM468:JR469 JM471:JR471 JM475:JR475 JM483:JR483 JM490:JR490 JM493:JR493 JM497:JR497 JM500:JR501 JM506:JR506 JM511:JR511 JM513:JR513 JM519:JR519 JM521:JR521 JM525:JR525 JM527:JR527">
    <cfRule type="cellIs" dxfId="8402" priority="8931" operator="equal">
      <formula>0</formula>
    </cfRule>
    <cfRule type="cellIs" dxfId="8401" priority="8932" operator="equal">
      <formula>1</formula>
    </cfRule>
  </conditionalFormatting>
  <conditionalFormatting sqref="JF553">
    <cfRule type="cellIs" dxfId="8400" priority="8929" operator="equal">
      <formula>"OK"</formula>
    </cfRule>
    <cfRule type="cellIs" dxfId="8399" priority="8930" operator="equal">
      <formula>"NO HABILITADO"</formula>
    </cfRule>
  </conditionalFormatting>
  <conditionalFormatting sqref="JT553">
    <cfRule type="cellIs" dxfId="8398" priority="8927" operator="equal">
      <formula>0</formula>
    </cfRule>
    <cfRule type="cellIs" dxfId="8397" priority="8928" operator="equal">
      <formula>1</formula>
    </cfRule>
  </conditionalFormatting>
  <conditionalFormatting sqref="JR553">
    <cfRule type="cellIs" dxfId="8396" priority="8925" operator="equal">
      <formula>0</formula>
    </cfRule>
    <cfRule type="cellIs" dxfId="8395" priority="8926" operator="equal">
      <formula>1</formula>
    </cfRule>
  </conditionalFormatting>
  <conditionalFormatting sqref="JP553">
    <cfRule type="cellIs" dxfId="8394" priority="8923" operator="equal">
      <formula>0</formula>
    </cfRule>
    <cfRule type="cellIs" dxfId="8393" priority="8924" operator="equal">
      <formula>1</formula>
    </cfRule>
  </conditionalFormatting>
  <conditionalFormatting sqref="JN553">
    <cfRule type="cellIs" dxfId="8392" priority="8921" operator="equal">
      <formula>0</formula>
    </cfRule>
    <cfRule type="cellIs" dxfId="8391" priority="8922" operator="equal">
      <formula>1</formula>
    </cfRule>
  </conditionalFormatting>
  <conditionalFormatting sqref="JM16:JR16">
    <cfRule type="cellIs" dxfId="8390" priority="8919" operator="equal">
      <formula>0</formula>
    </cfRule>
    <cfRule type="cellIs" dxfId="8389" priority="8920" operator="equal">
      <formula>1</formula>
    </cfRule>
  </conditionalFormatting>
  <conditionalFormatting sqref="JM20:JR20 JM22:JR28">
    <cfRule type="cellIs" dxfId="8388" priority="8917" operator="equal">
      <formula>0</formula>
    </cfRule>
    <cfRule type="cellIs" dxfId="8387" priority="8918" operator="equal">
      <formula>1</formula>
    </cfRule>
  </conditionalFormatting>
  <conditionalFormatting sqref="JM34:JR34 JM37:JR37 JM39:JR40">
    <cfRule type="cellIs" dxfId="8386" priority="8915" operator="equal">
      <formula>0</formula>
    </cfRule>
    <cfRule type="cellIs" dxfId="8385" priority="8916" operator="equal">
      <formula>1</formula>
    </cfRule>
  </conditionalFormatting>
  <conditionalFormatting sqref="JM44:JR48 JM50:JR50">
    <cfRule type="cellIs" dxfId="8384" priority="8913" operator="equal">
      <formula>0</formula>
    </cfRule>
    <cfRule type="cellIs" dxfId="8383" priority="8914" operator="equal">
      <formula>1</formula>
    </cfRule>
  </conditionalFormatting>
  <conditionalFormatting sqref="JM56:JR56">
    <cfRule type="cellIs" dxfId="8382" priority="8911" operator="equal">
      <formula>0</formula>
    </cfRule>
    <cfRule type="cellIs" dxfId="8381" priority="8912" operator="equal">
      <formula>1</formula>
    </cfRule>
  </conditionalFormatting>
  <conditionalFormatting sqref="JM58:JR58">
    <cfRule type="cellIs" dxfId="8380" priority="8909" operator="equal">
      <formula>0</formula>
    </cfRule>
    <cfRule type="cellIs" dxfId="8379" priority="8910" operator="equal">
      <formula>1</formula>
    </cfRule>
  </conditionalFormatting>
  <conditionalFormatting sqref="JM59:JR59">
    <cfRule type="cellIs" dxfId="8378" priority="8907" operator="equal">
      <formula>0</formula>
    </cfRule>
    <cfRule type="cellIs" dxfId="8377" priority="8908" operator="equal">
      <formula>1</formula>
    </cfRule>
  </conditionalFormatting>
  <conditionalFormatting sqref="JM154:JR155 JM159:JR161 JM157:JR157">
    <cfRule type="cellIs" dxfId="8376" priority="8905" operator="equal">
      <formula>0</formula>
    </cfRule>
    <cfRule type="cellIs" dxfId="8375" priority="8906" operator="equal">
      <formula>1</formula>
    </cfRule>
  </conditionalFormatting>
  <conditionalFormatting sqref="JM163:JR163">
    <cfRule type="cellIs" dxfId="8374" priority="8903" operator="equal">
      <formula>0</formula>
    </cfRule>
    <cfRule type="cellIs" dxfId="8373" priority="8904" operator="equal">
      <formula>1</formula>
    </cfRule>
  </conditionalFormatting>
  <conditionalFormatting sqref="JM164:JR169">
    <cfRule type="cellIs" dxfId="8372" priority="8901" operator="equal">
      <formula>0</formula>
    </cfRule>
    <cfRule type="cellIs" dxfId="8371" priority="8902" operator="equal">
      <formula>1</formula>
    </cfRule>
  </conditionalFormatting>
  <conditionalFormatting sqref="JM173:JR174">
    <cfRule type="cellIs" dxfId="8370" priority="8899" operator="equal">
      <formula>0</formula>
    </cfRule>
    <cfRule type="cellIs" dxfId="8369" priority="8900" operator="equal">
      <formula>1</formula>
    </cfRule>
  </conditionalFormatting>
  <conditionalFormatting sqref="JM181:JR184">
    <cfRule type="cellIs" dxfId="8368" priority="8897" operator="equal">
      <formula>0</formula>
    </cfRule>
    <cfRule type="cellIs" dxfId="8367" priority="8898" operator="equal">
      <formula>1</formula>
    </cfRule>
  </conditionalFormatting>
  <conditionalFormatting sqref="JM187:JR188">
    <cfRule type="cellIs" dxfId="8366" priority="8895" operator="equal">
      <formula>0</formula>
    </cfRule>
    <cfRule type="cellIs" dxfId="8365" priority="8896" operator="equal">
      <formula>1</formula>
    </cfRule>
  </conditionalFormatting>
  <conditionalFormatting sqref="JM190:JR193">
    <cfRule type="cellIs" dxfId="8364" priority="8893" operator="equal">
      <formula>0</formula>
    </cfRule>
    <cfRule type="cellIs" dxfId="8363" priority="8894" operator="equal">
      <formula>1</formula>
    </cfRule>
  </conditionalFormatting>
  <conditionalFormatting sqref="JM195:JR195">
    <cfRule type="cellIs" dxfId="8362" priority="8891" operator="equal">
      <formula>0</formula>
    </cfRule>
    <cfRule type="cellIs" dxfId="8361" priority="8892" operator="equal">
      <formula>1</formula>
    </cfRule>
  </conditionalFormatting>
  <conditionalFormatting sqref="JM197:JR197">
    <cfRule type="cellIs" dxfId="8360" priority="8889" operator="equal">
      <formula>0</formula>
    </cfRule>
    <cfRule type="cellIs" dxfId="8359" priority="8890" operator="equal">
      <formula>1</formula>
    </cfRule>
  </conditionalFormatting>
  <conditionalFormatting sqref="JM202:JR205">
    <cfRule type="cellIs" dxfId="8358" priority="8887" operator="equal">
      <formula>0</formula>
    </cfRule>
    <cfRule type="cellIs" dxfId="8357" priority="8888" operator="equal">
      <formula>1</formula>
    </cfRule>
  </conditionalFormatting>
  <conditionalFormatting sqref="JM208:JR211">
    <cfRule type="cellIs" dxfId="8356" priority="8885" operator="equal">
      <formula>0</formula>
    </cfRule>
    <cfRule type="cellIs" dxfId="8355" priority="8886" operator="equal">
      <formula>1</formula>
    </cfRule>
  </conditionalFormatting>
  <conditionalFormatting sqref="JM216:JR219 JM222:JR222 JM226:JR234 JM224:JR224 JM236:JR236">
    <cfRule type="cellIs" dxfId="8354" priority="8883" operator="equal">
      <formula>0</formula>
    </cfRule>
    <cfRule type="cellIs" dxfId="8353" priority="8884" operator="equal">
      <formula>1</formula>
    </cfRule>
  </conditionalFormatting>
  <conditionalFormatting sqref="JM238:JR238 JM240:JR240 JM244:JR249 JM252:JR252">
    <cfRule type="cellIs" dxfId="8352" priority="8881" operator="equal">
      <formula>0</formula>
    </cfRule>
    <cfRule type="cellIs" dxfId="8351" priority="8882" operator="equal">
      <formula>1</formula>
    </cfRule>
  </conditionalFormatting>
  <conditionalFormatting sqref="JM255:JR258">
    <cfRule type="cellIs" dxfId="8350" priority="8879" operator="equal">
      <formula>0</formula>
    </cfRule>
    <cfRule type="cellIs" dxfId="8349" priority="8880" operator="equal">
      <formula>1</formula>
    </cfRule>
  </conditionalFormatting>
  <conditionalFormatting sqref="JM272:JR280">
    <cfRule type="cellIs" dxfId="8348" priority="8877" operator="equal">
      <formula>0</formula>
    </cfRule>
    <cfRule type="cellIs" dxfId="8347" priority="8878" operator="equal">
      <formula>1</formula>
    </cfRule>
  </conditionalFormatting>
  <conditionalFormatting sqref="JM284:JR286 JM304:JR308 JM311:JR311 JM288:JR293 JM298:JR298 JM301:JR301 JM314:JR317">
    <cfRule type="cellIs" dxfId="8346" priority="8875" operator="equal">
      <formula>0</formula>
    </cfRule>
    <cfRule type="cellIs" dxfId="8345" priority="8876" operator="equal">
      <formula>1</formula>
    </cfRule>
  </conditionalFormatting>
  <conditionalFormatting sqref="JM320:JR330 JM333:JR336">
    <cfRule type="cellIs" dxfId="8344" priority="8873" operator="equal">
      <formula>0</formula>
    </cfRule>
    <cfRule type="cellIs" dxfId="8343" priority="8874" operator="equal">
      <formula>1</formula>
    </cfRule>
  </conditionalFormatting>
  <conditionalFormatting sqref="JM342:JR342">
    <cfRule type="cellIs" dxfId="8342" priority="8871" operator="equal">
      <formula>0</formula>
    </cfRule>
    <cfRule type="cellIs" dxfId="8341" priority="8872" operator="equal">
      <formula>1</formula>
    </cfRule>
  </conditionalFormatting>
  <conditionalFormatting sqref="JM354:JR354">
    <cfRule type="cellIs" dxfId="8340" priority="8869" operator="equal">
      <formula>0</formula>
    </cfRule>
    <cfRule type="cellIs" dxfId="8339" priority="8870" operator="equal">
      <formula>1</formula>
    </cfRule>
  </conditionalFormatting>
  <conditionalFormatting sqref="JM359:JR359">
    <cfRule type="cellIs" dxfId="8338" priority="8867" operator="equal">
      <formula>0</formula>
    </cfRule>
    <cfRule type="cellIs" dxfId="8337" priority="8868" operator="equal">
      <formula>1</formula>
    </cfRule>
  </conditionalFormatting>
  <conditionalFormatting sqref="JM364:JR365">
    <cfRule type="cellIs" dxfId="8336" priority="8865" operator="equal">
      <formula>0</formula>
    </cfRule>
    <cfRule type="cellIs" dxfId="8335" priority="8866" operator="equal">
      <formula>1</formula>
    </cfRule>
  </conditionalFormatting>
  <conditionalFormatting sqref="JM540:JR540">
    <cfRule type="cellIs" dxfId="8334" priority="8863" operator="equal">
      <formula>0</formula>
    </cfRule>
    <cfRule type="cellIs" dxfId="8333" priority="8864" operator="equal">
      <formula>1</formula>
    </cfRule>
  </conditionalFormatting>
  <conditionalFormatting sqref="JM14:JR15">
    <cfRule type="cellIs" dxfId="8332" priority="8861" operator="equal">
      <formula>0</formula>
    </cfRule>
    <cfRule type="cellIs" dxfId="8331" priority="8862" operator="equal">
      <formula>1</formula>
    </cfRule>
  </conditionalFormatting>
  <conditionalFormatting sqref="JM18:JR18">
    <cfRule type="cellIs" dxfId="8330" priority="8859" operator="equal">
      <formula>0</formula>
    </cfRule>
    <cfRule type="cellIs" dxfId="8329" priority="8860" operator="equal">
      <formula>1</formula>
    </cfRule>
  </conditionalFormatting>
  <conditionalFormatting sqref="JM32:JR32">
    <cfRule type="cellIs" dxfId="8328" priority="8857" operator="equal">
      <formula>0</formula>
    </cfRule>
    <cfRule type="cellIs" dxfId="8327" priority="8858" operator="equal">
      <formula>1</formula>
    </cfRule>
  </conditionalFormatting>
  <conditionalFormatting sqref="JM41:JR41">
    <cfRule type="cellIs" dxfId="8326" priority="8855" operator="equal">
      <formula>0</formula>
    </cfRule>
    <cfRule type="cellIs" dxfId="8325" priority="8856" operator="equal">
      <formula>1</formula>
    </cfRule>
  </conditionalFormatting>
  <conditionalFormatting sqref="JM543:JR543">
    <cfRule type="cellIs" dxfId="8324" priority="8765" operator="equal">
      <formula>0</formula>
    </cfRule>
    <cfRule type="cellIs" dxfId="8323" priority="8766" operator="equal">
      <formula>1</formula>
    </cfRule>
  </conditionalFormatting>
  <conditionalFormatting sqref="JM60:JR61">
    <cfRule type="cellIs" dxfId="8322" priority="8853" operator="equal">
      <formula>0</formula>
    </cfRule>
    <cfRule type="cellIs" dxfId="8321" priority="8854" operator="equal">
      <formula>1</formula>
    </cfRule>
  </conditionalFormatting>
  <conditionalFormatting sqref="JM63:JR63">
    <cfRule type="cellIs" dxfId="8320" priority="8851" operator="equal">
      <formula>0</formula>
    </cfRule>
    <cfRule type="cellIs" dxfId="8319" priority="8852" operator="equal">
      <formula>1</formula>
    </cfRule>
  </conditionalFormatting>
  <conditionalFormatting sqref="JM67:JR67">
    <cfRule type="cellIs" dxfId="8318" priority="8849" operator="equal">
      <formula>0</formula>
    </cfRule>
    <cfRule type="cellIs" dxfId="8317" priority="8850" operator="equal">
      <formula>1</formula>
    </cfRule>
  </conditionalFormatting>
  <conditionalFormatting sqref="JM71:JR72">
    <cfRule type="cellIs" dxfId="8316" priority="8847" operator="equal">
      <formula>0</formula>
    </cfRule>
    <cfRule type="cellIs" dxfId="8315" priority="8848" operator="equal">
      <formula>1</formula>
    </cfRule>
  </conditionalFormatting>
  <conditionalFormatting sqref="JM76:JR76">
    <cfRule type="cellIs" dxfId="8314" priority="8845" operator="equal">
      <formula>0</formula>
    </cfRule>
    <cfRule type="cellIs" dxfId="8313" priority="8846" operator="equal">
      <formula>1</formula>
    </cfRule>
  </conditionalFormatting>
  <conditionalFormatting sqref="JM77:JR77">
    <cfRule type="cellIs" dxfId="8312" priority="8843" operator="equal">
      <formula>0</formula>
    </cfRule>
    <cfRule type="cellIs" dxfId="8311" priority="8844" operator="equal">
      <formula>1</formula>
    </cfRule>
  </conditionalFormatting>
  <conditionalFormatting sqref="JM79:JR79">
    <cfRule type="cellIs" dxfId="8310" priority="8841" operator="equal">
      <formula>0</formula>
    </cfRule>
    <cfRule type="cellIs" dxfId="8309" priority="8842" operator="equal">
      <formula>1</formula>
    </cfRule>
  </conditionalFormatting>
  <conditionalFormatting sqref="JM81:JR82 JM85:JR86">
    <cfRule type="cellIs" dxfId="8308" priority="8839" operator="equal">
      <formula>0</formula>
    </cfRule>
    <cfRule type="cellIs" dxfId="8307" priority="8840" operator="equal">
      <formula>1</formula>
    </cfRule>
  </conditionalFormatting>
  <conditionalFormatting sqref="JM88:JR91">
    <cfRule type="cellIs" dxfId="8306" priority="8837" operator="equal">
      <formula>0</formula>
    </cfRule>
    <cfRule type="cellIs" dxfId="8305" priority="8838" operator="equal">
      <formula>1</formula>
    </cfRule>
  </conditionalFormatting>
  <conditionalFormatting sqref="JM98:JR98">
    <cfRule type="cellIs" dxfId="8304" priority="8835" operator="equal">
      <formula>0</formula>
    </cfRule>
    <cfRule type="cellIs" dxfId="8303" priority="8836" operator="equal">
      <formula>1</formula>
    </cfRule>
  </conditionalFormatting>
  <conditionalFormatting sqref="JM101:JR101 JM103:JR105">
    <cfRule type="cellIs" dxfId="8302" priority="8833" operator="equal">
      <formula>0</formula>
    </cfRule>
    <cfRule type="cellIs" dxfId="8301" priority="8834" operator="equal">
      <formula>1</formula>
    </cfRule>
  </conditionalFormatting>
  <conditionalFormatting sqref="JM111:JR112">
    <cfRule type="cellIs" dxfId="8300" priority="8831" operator="equal">
      <formula>0</formula>
    </cfRule>
    <cfRule type="cellIs" dxfId="8299" priority="8832" operator="equal">
      <formula>1</formula>
    </cfRule>
  </conditionalFormatting>
  <conditionalFormatting sqref="JM114:JR114">
    <cfRule type="cellIs" dxfId="8298" priority="8829" operator="equal">
      <formula>0</formula>
    </cfRule>
    <cfRule type="cellIs" dxfId="8297" priority="8830" operator="equal">
      <formula>1</formula>
    </cfRule>
  </conditionalFormatting>
  <conditionalFormatting sqref="JM116:JR117 JM119:JR121">
    <cfRule type="cellIs" dxfId="8296" priority="8827" operator="equal">
      <formula>0</formula>
    </cfRule>
    <cfRule type="cellIs" dxfId="8295" priority="8828" operator="equal">
      <formula>1</formula>
    </cfRule>
  </conditionalFormatting>
  <conditionalFormatting sqref="JM125:JR126">
    <cfRule type="cellIs" dxfId="8294" priority="8825" operator="equal">
      <formula>0</formula>
    </cfRule>
    <cfRule type="cellIs" dxfId="8293" priority="8826" operator="equal">
      <formula>1</formula>
    </cfRule>
  </conditionalFormatting>
  <conditionalFormatting sqref="JM128:JR131">
    <cfRule type="cellIs" dxfId="8292" priority="8823" operator="equal">
      <formula>0</formula>
    </cfRule>
    <cfRule type="cellIs" dxfId="8291" priority="8824" operator="equal">
      <formula>1</formula>
    </cfRule>
  </conditionalFormatting>
  <conditionalFormatting sqref="JM133:JR133">
    <cfRule type="cellIs" dxfId="8290" priority="8821" operator="equal">
      <formula>0</formula>
    </cfRule>
    <cfRule type="cellIs" dxfId="8289" priority="8822" operator="equal">
      <formula>1</formula>
    </cfRule>
  </conditionalFormatting>
  <conditionalFormatting sqref="JM139:JR142">
    <cfRule type="cellIs" dxfId="8288" priority="8819" operator="equal">
      <formula>0</formula>
    </cfRule>
    <cfRule type="cellIs" dxfId="8287" priority="8820" operator="equal">
      <formula>1</formula>
    </cfRule>
  </conditionalFormatting>
  <conditionalFormatting sqref="JM144:JR145">
    <cfRule type="cellIs" dxfId="8286" priority="8817" operator="equal">
      <formula>0</formula>
    </cfRule>
    <cfRule type="cellIs" dxfId="8285" priority="8818" operator="equal">
      <formula>1</formula>
    </cfRule>
  </conditionalFormatting>
  <conditionalFormatting sqref="JM148:JR150">
    <cfRule type="cellIs" dxfId="8284" priority="8815" operator="equal">
      <formula>0</formula>
    </cfRule>
    <cfRule type="cellIs" dxfId="8283" priority="8816" operator="equal">
      <formula>1</formula>
    </cfRule>
  </conditionalFormatting>
  <conditionalFormatting sqref="JM162:JR162">
    <cfRule type="cellIs" dxfId="8282" priority="8813" operator="equal">
      <formula>0</formula>
    </cfRule>
    <cfRule type="cellIs" dxfId="8281" priority="8814" operator="equal">
      <formula>1</formula>
    </cfRule>
  </conditionalFormatting>
  <conditionalFormatting sqref="JM170:JR170">
    <cfRule type="cellIs" dxfId="8280" priority="8811" operator="equal">
      <formula>0</formula>
    </cfRule>
    <cfRule type="cellIs" dxfId="8279" priority="8812" operator="equal">
      <formula>1</formula>
    </cfRule>
  </conditionalFormatting>
  <conditionalFormatting sqref="JM172:JR172">
    <cfRule type="cellIs" dxfId="8278" priority="8809" operator="equal">
      <formula>0</formula>
    </cfRule>
    <cfRule type="cellIs" dxfId="8277" priority="8810" operator="equal">
      <formula>1</formula>
    </cfRule>
  </conditionalFormatting>
  <conditionalFormatting sqref="JM179:JR179">
    <cfRule type="cellIs" dxfId="8276" priority="8807" operator="equal">
      <formula>0</formula>
    </cfRule>
    <cfRule type="cellIs" dxfId="8275" priority="8808" operator="equal">
      <formula>1</formula>
    </cfRule>
  </conditionalFormatting>
  <conditionalFormatting sqref="JM194:JR194">
    <cfRule type="cellIs" dxfId="8274" priority="8805" operator="equal">
      <formula>0</formula>
    </cfRule>
    <cfRule type="cellIs" dxfId="8273" priority="8806" operator="equal">
      <formula>1</formula>
    </cfRule>
  </conditionalFormatting>
  <conditionalFormatting sqref="JM196:JR196">
    <cfRule type="cellIs" dxfId="8272" priority="8803" operator="equal">
      <formula>0</formula>
    </cfRule>
    <cfRule type="cellIs" dxfId="8271" priority="8804" operator="equal">
      <formula>1</formula>
    </cfRule>
  </conditionalFormatting>
  <conditionalFormatting sqref="JM198:JR198">
    <cfRule type="cellIs" dxfId="8270" priority="8801" operator="equal">
      <formula>0</formula>
    </cfRule>
    <cfRule type="cellIs" dxfId="8269" priority="8802" operator="equal">
      <formula>1</formula>
    </cfRule>
  </conditionalFormatting>
  <conditionalFormatting sqref="JM206:JR206">
    <cfRule type="cellIs" dxfId="8268" priority="8799" operator="equal">
      <formula>0</formula>
    </cfRule>
    <cfRule type="cellIs" dxfId="8267" priority="8800" operator="equal">
      <formula>1</formula>
    </cfRule>
  </conditionalFormatting>
  <conditionalFormatting sqref="JM214:JR215">
    <cfRule type="cellIs" dxfId="8266" priority="8797" operator="equal">
      <formula>0</formula>
    </cfRule>
    <cfRule type="cellIs" dxfId="8265" priority="8798" operator="equal">
      <formula>1</formula>
    </cfRule>
  </conditionalFormatting>
  <conditionalFormatting sqref="JM225:JR225">
    <cfRule type="cellIs" dxfId="8264" priority="8795" operator="equal">
      <formula>0</formula>
    </cfRule>
    <cfRule type="cellIs" dxfId="8263" priority="8796" operator="equal">
      <formula>1</formula>
    </cfRule>
  </conditionalFormatting>
  <conditionalFormatting sqref="JM253:JR254">
    <cfRule type="cellIs" dxfId="8262" priority="8793" operator="equal">
      <formula>0</formula>
    </cfRule>
    <cfRule type="cellIs" dxfId="8261" priority="8794" operator="equal">
      <formula>1</formula>
    </cfRule>
  </conditionalFormatting>
  <conditionalFormatting sqref="JM261:JR261">
    <cfRule type="cellIs" dxfId="8260" priority="8791" operator="equal">
      <formula>0</formula>
    </cfRule>
    <cfRule type="cellIs" dxfId="8259" priority="8792" operator="equal">
      <formula>1</formula>
    </cfRule>
  </conditionalFormatting>
  <conditionalFormatting sqref="JM264:JR265 JM268:JR271">
    <cfRule type="cellIs" dxfId="8258" priority="8789" operator="equal">
      <formula>0</formula>
    </cfRule>
    <cfRule type="cellIs" dxfId="8257" priority="8790" operator="equal">
      <formula>1</formula>
    </cfRule>
  </conditionalFormatting>
  <conditionalFormatting sqref="JM283:JR283">
    <cfRule type="cellIs" dxfId="8256" priority="8787" operator="equal">
      <formula>0</formula>
    </cfRule>
    <cfRule type="cellIs" dxfId="8255" priority="8788" operator="equal">
      <formula>1</formula>
    </cfRule>
  </conditionalFormatting>
  <conditionalFormatting sqref="JM337:JR338">
    <cfRule type="cellIs" dxfId="8254" priority="8785" operator="equal">
      <formula>0</formula>
    </cfRule>
    <cfRule type="cellIs" dxfId="8253" priority="8786" operator="equal">
      <formula>1</formula>
    </cfRule>
  </conditionalFormatting>
  <conditionalFormatting sqref="JM340:JR341">
    <cfRule type="cellIs" dxfId="8252" priority="8783" operator="equal">
      <formula>0</formula>
    </cfRule>
    <cfRule type="cellIs" dxfId="8251" priority="8784" operator="equal">
      <formula>1</formula>
    </cfRule>
  </conditionalFormatting>
  <conditionalFormatting sqref="JM346:JR347">
    <cfRule type="cellIs" dxfId="8250" priority="8781" operator="equal">
      <formula>0</formula>
    </cfRule>
    <cfRule type="cellIs" dxfId="8249" priority="8782" operator="equal">
      <formula>1</formula>
    </cfRule>
  </conditionalFormatting>
  <conditionalFormatting sqref="JM351:JR351">
    <cfRule type="cellIs" dxfId="8248" priority="8779" operator="equal">
      <formula>0</formula>
    </cfRule>
    <cfRule type="cellIs" dxfId="8247" priority="8780" operator="equal">
      <formula>1</formula>
    </cfRule>
  </conditionalFormatting>
  <conditionalFormatting sqref="JM355:JR355">
    <cfRule type="cellIs" dxfId="8246" priority="8777" operator="equal">
      <formula>0</formula>
    </cfRule>
    <cfRule type="cellIs" dxfId="8245" priority="8778" operator="equal">
      <formula>1</formula>
    </cfRule>
  </conditionalFormatting>
  <conditionalFormatting sqref="JM363:JR363">
    <cfRule type="cellIs" dxfId="8244" priority="8775" operator="equal">
      <formula>0</formula>
    </cfRule>
    <cfRule type="cellIs" dxfId="8243" priority="8776" operator="equal">
      <formula>1</formula>
    </cfRule>
  </conditionalFormatting>
  <conditionalFormatting sqref="JM368:JR368">
    <cfRule type="cellIs" dxfId="8242" priority="8773" operator="equal">
      <formula>0</formula>
    </cfRule>
    <cfRule type="cellIs" dxfId="8241" priority="8774" operator="equal">
      <formula>1</formula>
    </cfRule>
  </conditionalFormatting>
  <conditionalFormatting sqref="JM382:JR384">
    <cfRule type="cellIs" dxfId="8240" priority="8771" operator="equal">
      <formula>0</formula>
    </cfRule>
    <cfRule type="cellIs" dxfId="8239" priority="8772" operator="equal">
      <formula>1</formula>
    </cfRule>
  </conditionalFormatting>
  <conditionalFormatting sqref="JM386:JR386 JM388:JR391">
    <cfRule type="cellIs" dxfId="8238" priority="8769" operator="equal">
      <formula>0</formula>
    </cfRule>
    <cfRule type="cellIs" dxfId="8237" priority="8770" operator="equal">
      <formula>1</formula>
    </cfRule>
  </conditionalFormatting>
  <conditionalFormatting sqref="JM541:JR541">
    <cfRule type="cellIs" dxfId="8236" priority="8767" operator="equal">
      <formula>0</formula>
    </cfRule>
    <cfRule type="cellIs" dxfId="8235" priority="8768" operator="equal">
      <formula>1</formula>
    </cfRule>
  </conditionalFormatting>
  <conditionalFormatting sqref="JM542:JR542">
    <cfRule type="cellIs" dxfId="8234" priority="8763" operator="equal">
      <formula>0</formula>
    </cfRule>
    <cfRule type="cellIs" dxfId="8233" priority="8764" operator="equal">
      <formula>1</formula>
    </cfRule>
  </conditionalFormatting>
  <conditionalFormatting sqref="JM17:JR17">
    <cfRule type="cellIs" dxfId="8232" priority="8761" operator="equal">
      <formula>0</formula>
    </cfRule>
    <cfRule type="cellIs" dxfId="8231" priority="8762" operator="equal">
      <formula>1</formula>
    </cfRule>
  </conditionalFormatting>
  <conditionalFormatting sqref="JM19:JR19">
    <cfRule type="cellIs" dxfId="8230" priority="8759" operator="equal">
      <formula>0</formula>
    </cfRule>
    <cfRule type="cellIs" dxfId="8229" priority="8760" operator="equal">
      <formula>1</formula>
    </cfRule>
  </conditionalFormatting>
  <conditionalFormatting sqref="JM21:JR21">
    <cfRule type="cellIs" dxfId="8228" priority="8757" operator="equal">
      <formula>0</formula>
    </cfRule>
    <cfRule type="cellIs" dxfId="8227" priority="8758" operator="equal">
      <formula>1</formula>
    </cfRule>
  </conditionalFormatting>
  <conditionalFormatting sqref="JM29:JR29">
    <cfRule type="cellIs" dxfId="8226" priority="8755" operator="equal">
      <formula>0</formula>
    </cfRule>
    <cfRule type="cellIs" dxfId="8225" priority="8756" operator="equal">
      <formula>1</formula>
    </cfRule>
  </conditionalFormatting>
  <conditionalFormatting sqref="JM30:JR30">
    <cfRule type="cellIs" dxfId="8224" priority="8753" operator="equal">
      <formula>0</formula>
    </cfRule>
    <cfRule type="cellIs" dxfId="8223" priority="8754" operator="equal">
      <formula>1</formula>
    </cfRule>
  </conditionalFormatting>
  <conditionalFormatting sqref="JM31:JR31">
    <cfRule type="cellIs" dxfId="8222" priority="8751" operator="equal">
      <formula>0</formula>
    </cfRule>
    <cfRule type="cellIs" dxfId="8221" priority="8752" operator="equal">
      <formula>1</formula>
    </cfRule>
  </conditionalFormatting>
  <conditionalFormatting sqref="JM33:JR33">
    <cfRule type="cellIs" dxfId="8220" priority="8749" operator="equal">
      <formula>0</formula>
    </cfRule>
    <cfRule type="cellIs" dxfId="8219" priority="8750" operator="equal">
      <formula>1</formula>
    </cfRule>
  </conditionalFormatting>
  <conditionalFormatting sqref="JM35:JR35">
    <cfRule type="cellIs" dxfId="8218" priority="8747" operator="equal">
      <formula>0</formula>
    </cfRule>
    <cfRule type="cellIs" dxfId="8217" priority="8748" operator="equal">
      <formula>1</formula>
    </cfRule>
  </conditionalFormatting>
  <conditionalFormatting sqref="JM36:JR36">
    <cfRule type="cellIs" dxfId="8216" priority="8745" operator="equal">
      <formula>0</formula>
    </cfRule>
    <cfRule type="cellIs" dxfId="8215" priority="8746" operator="equal">
      <formula>1</formula>
    </cfRule>
  </conditionalFormatting>
  <conditionalFormatting sqref="JM42:JR42">
    <cfRule type="cellIs" dxfId="8214" priority="8743" operator="equal">
      <formula>0</formula>
    </cfRule>
    <cfRule type="cellIs" dxfId="8213" priority="8744" operator="equal">
      <formula>1</formula>
    </cfRule>
  </conditionalFormatting>
  <conditionalFormatting sqref="JM49:JR49">
    <cfRule type="cellIs" dxfId="8212" priority="8741" operator="equal">
      <formula>0</formula>
    </cfRule>
    <cfRule type="cellIs" dxfId="8211" priority="8742" operator="equal">
      <formula>1</formula>
    </cfRule>
  </conditionalFormatting>
  <conditionalFormatting sqref="JM51:JR51">
    <cfRule type="cellIs" dxfId="8210" priority="8739" operator="equal">
      <formula>0</formula>
    </cfRule>
    <cfRule type="cellIs" dxfId="8209" priority="8740" operator="equal">
      <formula>1</formula>
    </cfRule>
  </conditionalFormatting>
  <conditionalFormatting sqref="JM55:JR55">
    <cfRule type="cellIs" dxfId="8208" priority="8737" operator="equal">
      <formula>0</formula>
    </cfRule>
    <cfRule type="cellIs" dxfId="8207" priority="8738" operator="equal">
      <formula>1</formula>
    </cfRule>
  </conditionalFormatting>
  <conditionalFormatting sqref="JM57:JR57">
    <cfRule type="cellIs" dxfId="8206" priority="8735" operator="equal">
      <formula>0</formula>
    </cfRule>
    <cfRule type="cellIs" dxfId="8205" priority="8736" operator="equal">
      <formula>1</formula>
    </cfRule>
  </conditionalFormatting>
  <conditionalFormatting sqref="JM62:JR62">
    <cfRule type="cellIs" dxfId="8204" priority="8733" operator="equal">
      <formula>0</formula>
    </cfRule>
    <cfRule type="cellIs" dxfId="8203" priority="8734" operator="equal">
      <formula>1</formula>
    </cfRule>
  </conditionalFormatting>
  <conditionalFormatting sqref="JM66:JR66">
    <cfRule type="cellIs" dxfId="8202" priority="8731" operator="equal">
      <formula>0</formula>
    </cfRule>
    <cfRule type="cellIs" dxfId="8201" priority="8732" operator="equal">
      <formula>1</formula>
    </cfRule>
  </conditionalFormatting>
  <conditionalFormatting sqref="JM69:JR69">
    <cfRule type="cellIs" dxfId="8200" priority="8729" operator="equal">
      <formula>0</formula>
    </cfRule>
    <cfRule type="cellIs" dxfId="8199" priority="8730" operator="equal">
      <formula>1</formula>
    </cfRule>
  </conditionalFormatting>
  <conditionalFormatting sqref="JM68:JR68">
    <cfRule type="cellIs" dxfId="8198" priority="8727" operator="equal">
      <formula>0</formula>
    </cfRule>
    <cfRule type="cellIs" dxfId="8197" priority="8728" operator="equal">
      <formula>1</formula>
    </cfRule>
  </conditionalFormatting>
  <conditionalFormatting sqref="JM73:JR73">
    <cfRule type="cellIs" dxfId="8196" priority="8725" operator="equal">
      <formula>0</formula>
    </cfRule>
    <cfRule type="cellIs" dxfId="8195" priority="8726" operator="equal">
      <formula>1</formula>
    </cfRule>
  </conditionalFormatting>
  <conditionalFormatting sqref="JM74:JR74">
    <cfRule type="cellIs" dxfId="8194" priority="8723" operator="equal">
      <formula>0</formula>
    </cfRule>
    <cfRule type="cellIs" dxfId="8193" priority="8724" operator="equal">
      <formula>1</formula>
    </cfRule>
  </conditionalFormatting>
  <conditionalFormatting sqref="JM80:JR80">
    <cfRule type="cellIs" dxfId="8192" priority="8721" operator="equal">
      <formula>0</formula>
    </cfRule>
    <cfRule type="cellIs" dxfId="8191" priority="8722" operator="equal">
      <formula>1</formula>
    </cfRule>
  </conditionalFormatting>
  <conditionalFormatting sqref="JM83:JR83">
    <cfRule type="cellIs" dxfId="8190" priority="8719" operator="equal">
      <formula>0</formula>
    </cfRule>
    <cfRule type="cellIs" dxfId="8189" priority="8720" operator="equal">
      <formula>1</formula>
    </cfRule>
  </conditionalFormatting>
  <conditionalFormatting sqref="JM84:JR84">
    <cfRule type="cellIs" dxfId="8188" priority="8717" operator="equal">
      <formula>0</formula>
    </cfRule>
    <cfRule type="cellIs" dxfId="8187" priority="8718" operator="equal">
      <formula>1</formula>
    </cfRule>
  </conditionalFormatting>
  <conditionalFormatting sqref="JM92:JR92">
    <cfRule type="cellIs" dxfId="8186" priority="8715" operator="equal">
      <formula>0</formula>
    </cfRule>
    <cfRule type="cellIs" dxfId="8185" priority="8716" operator="equal">
      <formula>1</formula>
    </cfRule>
  </conditionalFormatting>
  <conditionalFormatting sqref="JM93:JR93">
    <cfRule type="cellIs" dxfId="8184" priority="8713" operator="equal">
      <formula>0</formula>
    </cfRule>
    <cfRule type="cellIs" dxfId="8183" priority="8714" operator="equal">
      <formula>1</formula>
    </cfRule>
  </conditionalFormatting>
  <conditionalFormatting sqref="JM94:JR94">
    <cfRule type="cellIs" dxfId="8182" priority="8711" operator="equal">
      <formula>0</formula>
    </cfRule>
    <cfRule type="cellIs" dxfId="8181" priority="8712" operator="equal">
      <formula>1</formula>
    </cfRule>
  </conditionalFormatting>
  <conditionalFormatting sqref="JM95:JR95">
    <cfRule type="cellIs" dxfId="8180" priority="8709" operator="equal">
      <formula>0</formula>
    </cfRule>
    <cfRule type="cellIs" dxfId="8179" priority="8710" operator="equal">
      <formula>1</formula>
    </cfRule>
  </conditionalFormatting>
  <conditionalFormatting sqref="JM96:JR96">
    <cfRule type="cellIs" dxfId="8178" priority="8707" operator="equal">
      <formula>0</formula>
    </cfRule>
    <cfRule type="cellIs" dxfId="8177" priority="8708" operator="equal">
      <formula>1</formula>
    </cfRule>
  </conditionalFormatting>
  <conditionalFormatting sqref="JM97:JR97">
    <cfRule type="cellIs" dxfId="8176" priority="8705" operator="equal">
      <formula>0</formula>
    </cfRule>
    <cfRule type="cellIs" dxfId="8175" priority="8706" operator="equal">
      <formula>1</formula>
    </cfRule>
  </conditionalFormatting>
  <conditionalFormatting sqref="JM99:JR99">
    <cfRule type="cellIs" dxfId="8174" priority="8703" operator="equal">
      <formula>0</formula>
    </cfRule>
    <cfRule type="cellIs" dxfId="8173" priority="8704" operator="equal">
      <formula>1</formula>
    </cfRule>
  </conditionalFormatting>
  <conditionalFormatting sqref="JM100:JR100">
    <cfRule type="cellIs" dxfId="8172" priority="8701" operator="equal">
      <formula>0</formula>
    </cfRule>
    <cfRule type="cellIs" dxfId="8171" priority="8702" operator="equal">
      <formula>1</formula>
    </cfRule>
  </conditionalFormatting>
  <conditionalFormatting sqref="JM102:JR102">
    <cfRule type="cellIs" dxfId="8170" priority="8699" operator="equal">
      <formula>0</formula>
    </cfRule>
    <cfRule type="cellIs" dxfId="8169" priority="8700" operator="equal">
      <formula>1</formula>
    </cfRule>
  </conditionalFormatting>
  <conditionalFormatting sqref="JM106:JR106">
    <cfRule type="cellIs" dxfId="8168" priority="8697" operator="equal">
      <formula>0</formula>
    </cfRule>
    <cfRule type="cellIs" dxfId="8167" priority="8698" operator="equal">
      <formula>1</formula>
    </cfRule>
  </conditionalFormatting>
  <conditionalFormatting sqref="JM108:JR108">
    <cfRule type="cellIs" dxfId="8166" priority="8695" operator="equal">
      <formula>0</formula>
    </cfRule>
    <cfRule type="cellIs" dxfId="8165" priority="8696" operator="equal">
      <formula>1</formula>
    </cfRule>
  </conditionalFormatting>
  <conditionalFormatting sqref="JM107:JR107">
    <cfRule type="cellIs" dxfId="8164" priority="8693" operator="equal">
      <formula>0</formula>
    </cfRule>
    <cfRule type="cellIs" dxfId="8163" priority="8694" operator="equal">
      <formula>1</formula>
    </cfRule>
  </conditionalFormatting>
  <conditionalFormatting sqref="JM113:JR113">
    <cfRule type="cellIs" dxfId="8162" priority="8691" operator="equal">
      <formula>0</formula>
    </cfRule>
    <cfRule type="cellIs" dxfId="8161" priority="8692" operator="equal">
      <formula>1</formula>
    </cfRule>
  </conditionalFormatting>
  <conditionalFormatting sqref="JM115:JR115">
    <cfRule type="cellIs" dxfId="8160" priority="8689" operator="equal">
      <formula>0</formula>
    </cfRule>
    <cfRule type="cellIs" dxfId="8159" priority="8690" operator="equal">
      <formula>1</formula>
    </cfRule>
  </conditionalFormatting>
  <conditionalFormatting sqref="JM118:JR118">
    <cfRule type="cellIs" dxfId="8158" priority="8687" operator="equal">
      <formula>0</formula>
    </cfRule>
    <cfRule type="cellIs" dxfId="8157" priority="8688" operator="equal">
      <formula>1</formula>
    </cfRule>
  </conditionalFormatting>
  <conditionalFormatting sqref="JM122:JR123">
    <cfRule type="cellIs" dxfId="8156" priority="8685" operator="equal">
      <formula>0</formula>
    </cfRule>
    <cfRule type="cellIs" dxfId="8155" priority="8686" operator="equal">
      <formula>1</formula>
    </cfRule>
  </conditionalFormatting>
  <conditionalFormatting sqref="JM127:JR127">
    <cfRule type="cellIs" dxfId="8154" priority="8683" operator="equal">
      <formula>0</formula>
    </cfRule>
    <cfRule type="cellIs" dxfId="8153" priority="8684" operator="equal">
      <formula>1</formula>
    </cfRule>
  </conditionalFormatting>
  <conditionalFormatting sqref="JM134:JR134">
    <cfRule type="cellIs" dxfId="8152" priority="8681" operator="equal">
      <formula>0</formula>
    </cfRule>
    <cfRule type="cellIs" dxfId="8151" priority="8682" operator="equal">
      <formula>1</formula>
    </cfRule>
  </conditionalFormatting>
  <conditionalFormatting sqref="JM137:JR137">
    <cfRule type="cellIs" dxfId="8150" priority="8679" operator="equal">
      <formula>0</formula>
    </cfRule>
    <cfRule type="cellIs" dxfId="8149" priority="8680" operator="equal">
      <formula>1</formula>
    </cfRule>
  </conditionalFormatting>
  <conditionalFormatting sqref="JM138:JR138">
    <cfRule type="cellIs" dxfId="8148" priority="8677" operator="equal">
      <formula>0</formula>
    </cfRule>
    <cfRule type="cellIs" dxfId="8147" priority="8678" operator="equal">
      <formula>1</formula>
    </cfRule>
  </conditionalFormatting>
  <conditionalFormatting sqref="JM136:JR136">
    <cfRule type="cellIs" dxfId="8146" priority="8675" operator="equal">
      <formula>0</formula>
    </cfRule>
    <cfRule type="cellIs" dxfId="8145" priority="8676" operator="equal">
      <formula>1</formula>
    </cfRule>
  </conditionalFormatting>
  <conditionalFormatting sqref="JM143:JR143">
    <cfRule type="cellIs" dxfId="8144" priority="8673" operator="equal">
      <formula>0</formula>
    </cfRule>
    <cfRule type="cellIs" dxfId="8143" priority="8674" operator="equal">
      <formula>1</formula>
    </cfRule>
  </conditionalFormatting>
  <conditionalFormatting sqref="JM146:JR146">
    <cfRule type="cellIs" dxfId="8142" priority="8671" operator="equal">
      <formula>0</formula>
    </cfRule>
    <cfRule type="cellIs" dxfId="8141" priority="8672" operator="equal">
      <formula>1</formula>
    </cfRule>
  </conditionalFormatting>
  <conditionalFormatting sqref="JM151:JR153">
    <cfRule type="cellIs" dxfId="8140" priority="8669" operator="equal">
      <formula>0</formula>
    </cfRule>
    <cfRule type="cellIs" dxfId="8139" priority="8670" operator="equal">
      <formula>1</formula>
    </cfRule>
  </conditionalFormatting>
  <conditionalFormatting sqref="JM156:JR156">
    <cfRule type="cellIs" dxfId="8138" priority="8667" operator="equal">
      <formula>0</formula>
    </cfRule>
    <cfRule type="cellIs" dxfId="8137" priority="8668" operator="equal">
      <formula>1</formula>
    </cfRule>
  </conditionalFormatting>
  <conditionalFormatting sqref="JM158:JR158">
    <cfRule type="cellIs" dxfId="8136" priority="8665" operator="equal">
      <formula>0</formula>
    </cfRule>
    <cfRule type="cellIs" dxfId="8135" priority="8666" operator="equal">
      <formula>1</formula>
    </cfRule>
  </conditionalFormatting>
  <conditionalFormatting sqref="JM171:JR171">
    <cfRule type="cellIs" dxfId="8134" priority="8663" operator="equal">
      <formula>0</formula>
    </cfRule>
    <cfRule type="cellIs" dxfId="8133" priority="8664" operator="equal">
      <formula>1</formula>
    </cfRule>
  </conditionalFormatting>
  <conditionalFormatting sqref="JM175:JR175">
    <cfRule type="cellIs" dxfId="8132" priority="8661" operator="equal">
      <formula>0</formula>
    </cfRule>
    <cfRule type="cellIs" dxfId="8131" priority="8662" operator="equal">
      <formula>1</formula>
    </cfRule>
  </conditionalFormatting>
  <conditionalFormatting sqref="JM176:JR176">
    <cfRule type="cellIs" dxfId="8130" priority="8659" operator="equal">
      <formula>0</formula>
    </cfRule>
    <cfRule type="cellIs" dxfId="8129" priority="8660" operator="equal">
      <formula>1</formula>
    </cfRule>
  </conditionalFormatting>
  <conditionalFormatting sqref="JM177:JR178">
    <cfRule type="cellIs" dxfId="8128" priority="8657" operator="equal">
      <formula>0</formula>
    </cfRule>
    <cfRule type="cellIs" dxfId="8127" priority="8658" operator="equal">
      <formula>1</formula>
    </cfRule>
  </conditionalFormatting>
  <conditionalFormatting sqref="JM180:JR180">
    <cfRule type="cellIs" dxfId="8126" priority="8655" operator="equal">
      <formula>0</formula>
    </cfRule>
    <cfRule type="cellIs" dxfId="8125" priority="8656" operator="equal">
      <formula>1</formula>
    </cfRule>
  </conditionalFormatting>
  <conditionalFormatting sqref="JM185:JR185">
    <cfRule type="cellIs" dxfId="8124" priority="8653" operator="equal">
      <formula>0</formula>
    </cfRule>
    <cfRule type="cellIs" dxfId="8123" priority="8654" operator="equal">
      <formula>1</formula>
    </cfRule>
  </conditionalFormatting>
  <conditionalFormatting sqref="JM186:JR186">
    <cfRule type="cellIs" dxfId="8122" priority="8651" operator="equal">
      <formula>0</formula>
    </cfRule>
    <cfRule type="cellIs" dxfId="8121" priority="8652" operator="equal">
      <formula>1</formula>
    </cfRule>
  </conditionalFormatting>
  <conditionalFormatting sqref="JM189:JR189">
    <cfRule type="cellIs" dxfId="8120" priority="8649" operator="equal">
      <formula>0</formula>
    </cfRule>
    <cfRule type="cellIs" dxfId="8119" priority="8650" operator="equal">
      <formula>1</formula>
    </cfRule>
  </conditionalFormatting>
  <conditionalFormatting sqref="JM199:JR201">
    <cfRule type="cellIs" dxfId="8118" priority="8647" operator="equal">
      <formula>0</formula>
    </cfRule>
    <cfRule type="cellIs" dxfId="8117" priority="8648" operator="equal">
      <formula>1</formula>
    </cfRule>
  </conditionalFormatting>
  <conditionalFormatting sqref="JM207:JR207">
    <cfRule type="cellIs" dxfId="8116" priority="8645" operator="equal">
      <formula>0</formula>
    </cfRule>
    <cfRule type="cellIs" dxfId="8115" priority="8646" operator="equal">
      <formula>1</formula>
    </cfRule>
  </conditionalFormatting>
  <conditionalFormatting sqref="JM212:JR213">
    <cfRule type="cellIs" dxfId="8114" priority="8643" operator="equal">
      <formula>0</formula>
    </cfRule>
    <cfRule type="cellIs" dxfId="8113" priority="8644" operator="equal">
      <formula>1</formula>
    </cfRule>
  </conditionalFormatting>
  <conditionalFormatting sqref="JM220:JR221">
    <cfRule type="cellIs" dxfId="8112" priority="8641" operator="equal">
      <formula>0</formula>
    </cfRule>
    <cfRule type="cellIs" dxfId="8111" priority="8642" operator="equal">
      <formula>1</formula>
    </cfRule>
  </conditionalFormatting>
  <conditionalFormatting sqref="JM223:JR223">
    <cfRule type="cellIs" dxfId="8110" priority="8639" operator="equal">
      <formula>0</formula>
    </cfRule>
    <cfRule type="cellIs" dxfId="8109" priority="8640" operator="equal">
      <formula>1</formula>
    </cfRule>
  </conditionalFormatting>
  <conditionalFormatting sqref="JM235:JR235">
    <cfRule type="cellIs" dxfId="8108" priority="8637" operator="equal">
      <formula>0</formula>
    </cfRule>
    <cfRule type="cellIs" dxfId="8107" priority="8638" operator="equal">
      <formula>1</formula>
    </cfRule>
  </conditionalFormatting>
  <conditionalFormatting sqref="JM237:JR237">
    <cfRule type="cellIs" dxfId="8106" priority="8635" operator="equal">
      <formula>0</formula>
    </cfRule>
    <cfRule type="cellIs" dxfId="8105" priority="8636" operator="equal">
      <formula>1</formula>
    </cfRule>
  </conditionalFormatting>
  <conditionalFormatting sqref="JM239:JR239">
    <cfRule type="cellIs" dxfId="8104" priority="8633" operator="equal">
      <formula>0</formula>
    </cfRule>
    <cfRule type="cellIs" dxfId="8103" priority="8634" operator="equal">
      <formula>1</formula>
    </cfRule>
  </conditionalFormatting>
  <conditionalFormatting sqref="JM241:JR242">
    <cfRule type="cellIs" dxfId="8102" priority="8631" operator="equal">
      <formula>0</formula>
    </cfRule>
    <cfRule type="cellIs" dxfId="8101" priority="8632" operator="equal">
      <formula>1</formula>
    </cfRule>
  </conditionalFormatting>
  <conditionalFormatting sqref="JM250:JR250">
    <cfRule type="cellIs" dxfId="8100" priority="8629" operator="equal">
      <formula>0</formula>
    </cfRule>
    <cfRule type="cellIs" dxfId="8099" priority="8630" operator="equal">
      <formula>1</formula>
    </cfRule>
  </conditionalFormatting>
  <conditionalFormatting sqref="JM251:JR251">
    <cfRule type="cellIs" dxfId="8098" priority="8627" operator="equal">
      <formula>0</formula>
    </cfRule>
    <cfRule type="cellIs" dxfId="8097" priority="8628" operator="equal">
      <formula>1</formula>
    </cfRule>
  </conditionalFormatting>
  <conditionalFormatting sqref="JM259:JR260">
    <cfRule type="cellIs" dxfId="8096" priority="8625" operator="equal">
      <formula>0</formula>
    </cfRule>
    <cfRule type="cellIs" dxfId="8095" priority="8626" operator="equal">
      <formula>1</formula>
    </cfRule>
  </conditionalFormatting>
  <conditionalFormatting sqref="JM262:JR263">
    <cfRule type="cellIs" dxfId="8094" priority="8623" operator="equal">
      <formula>0</formula>
    </cfRule>
    <cfRule type="cellIs" dxfId="8093" priority="8624" operator="equal">
      <formula>1</formula>
    </cfRule>
  </conditionalFormatting>
  <conditionalFormatting sqref="JM266:JR266">
    <cfRule type="cellIs" dxfId="8092" priority="8621" operator="equal">
      <formula>0</formula>
    </cfRule>
    <cfRule type="cellIs" dxfId="8091" priority="8622" operator="equal">
      <formula>1</formula>
    </cfRule>
  </conditionalFormatting>
  <conditionalFormatting sqref="JM281:JR282">
    <cfRule type="cellIs" dxfId="8090" priority="8619" operator="equal">
      <formula>0</formula>
    </cfRule>
    <cfRule type="cellIs" dxfId="8089" priority="8620" operator="equal">
      <formula>1</formula>
    </cfRule>
  </conditionalFormatting>
  <conditionalFormatting sqref="JM287:JR287">
    <cfRule type="cellIs" dxfId="8088" priority="8617" operator="equal">
      <formula>0</formula>
    </cfRule>
    <cfRule type="cellIs" dxfId="8087" priority="8618" operator="equal">
      <formula>1</formula>
    </cfRule>
  </conditionalFormatting>
  <conditionalFormatting sqref="JM294:JR296">
    <cfRule type="cellIs" dxfId="8086" priority="8615" operator="equal">
      <formula>0</formula>
    </cfRule>
    <cfRule type="cellIs" dxfId="8085" priority="8616" operator="equal">
      <formula>1</formula>
    </cfRule>
  </conditionalFormatting>
  <conditionalFormatting sqref="JM299:JR299">
    <cfRule type="cellIs" dxfId="8084" priority="8613" operator="equal">
      <formula>0</formula>
    </cfRule>
    <cfRule type="cellIs" dxfId="8083" priority="8614" operator="equal">
      <formula>1</formula>
    </cfRule>
  </conditionalFormatting>
  <conditionalFormatting sqref="JM302:JR303">
    <cfRule type="cellIs" dxfId="8082" priority="8611" operator="equal">
      <formula>0</formula>
    </cfRule>
    <cfRule type="cellIs" dxfId="8081" priority="8612" operator="equal">
      <formula>1</formula>
    </cfRule>
  </conditionalFormatting>
  <conditionalFormatting sqref="JM309:JR309">
    <cfRule type="cellIs" dxfId="8080" priority="8609" operator="equal">
      <formula>0</formula>
    </cfRule>
    <cfRule type="cellIs" dxfId="8079" priority="8610" operator="equal">
      <formula>1</formula>
    </cfRule>
  </conditionalFormatting>
  <conditionalFormatting sqref="JM310:JR310">
    <cfRule type="cellIs" dxfId="8078" priority="8607" operator="equal">
      <formula>0</formula>
    </cfRule>
    <cfRule type="cellIs" dxfId="8077" priority="8608" operator="equal">
      <formula>1</formula>
    </cfRule>
  </conditionalFormatting>
  <conditionalFormatting sqref="JM312:JR312">
    <cfRule type="cellIs" dxfId="8076" priority="8605" operator="equal">
      <formula>0</formula>
    </cfRule>
    <cfRule type="cellIs" dxfId="8075" priority="8606" operator="equal">
      <formula>1</formula>
    </cfRule>
  </conditionalFormatting>
  <conditionalFormatting sqref="JM318:JR318">
    <cfRule type="cellIs" dxfId="8074" priority="8603" operator="equal">
      <formula>0</formula>
    </cfRule>
    <cfRule type="cellIs" dxfId="8073" priority="8604" operator="equal">
      <formula>1</formula>
    </cfRule>
  </conditionalFormatting>
  <conditionalFormatting sqref="JM331:JR332">
    <cfRule type="cellIs" dxfId="8072" priority="8601" operator="equal">
      <formula>0</formula>
    </cfRule>
    <cfRule type="cellIs" dxfId="8071" priority="8602" operator="equal">
      <formula>1</formula>
    </cfRule>
  </conditionalFormatting>
  <conditionalFormatting sqref="JM339:JR339">
    <cfRule type="cellIs" dxfId="8070" priority="8599" operator="equal">
      <formula>0</formula>
    </cfRule>
    <cfRule type="cellIs" dxfId="8069" priority="8600" operator="equal">
      <formula>1</formula>
    </cfRule>
  </conditionalFormatting>
  <conditionalFormatting sqref="JM343:JR345">
    <cfRule type="cellIs" dxfId="8068" priority="8597" operator="equal">
      <formula>0</formula>
    </cfRule>
    <cfRule type="cellIs" dxfId="8067" priority="8598" operator="equal">
      <formula>1</formula>
    </cfRule>
  </conditionalFormatting>
  <conditionalFormatting sqref="JM357:JR357">
    <cfRule type="cellIs" dxfId="8066" priority="8595" operator="equal">
      <formula>0</formula>
    </cfRule>
    <cfRule type="cellIs" dxfId="8065" priority="8596" operator="equal">
      <formula>1</formula>
    </cfRule>
  </conditionalFormatting>
  <conditionalFormatting sqref="JM360:JR360">
    <cfRule type="cellIs" dxfId="8064" priority="8593" operator="equal">
      <formula>0</formula>
    </cfRule>
    <cfRule type="cellIs" dxfId="8063" priority="8594" operator="equal">
      <formula>1</formula>
    </cfRule>
  </conditionalFormatting>
  <conditionalFormatting sqref="JM361:JR361">
    <cfRule type="cellIs" dxfId="8062" priority="8591" operator="equal">
      <formula>0</formula>
    </cfRule>
    <cfRule type="cellIs" dxfId="8061" priority="8592" operator="equal">
      <formula>1</formula>
    </cfRule>
  </conditionalFormatting>
  <conditionalFormatting sqref="JM369:JR369">
    <cfRule type="cellIs" dxfId="8060" priority="8589" operator="equal">
      <formula>0</formula>
    </cfRule>
    <cfRule type="cellIs" dxfId="8059" priority="8590" operator="equal">
      <formula>1</formula>
    </cfRule>
  </conditionalFormatting>
  <conditionalFormatting sqref="JM371:JR371">
    <cfRule type="cellIs" dxfId="8058" priority="8587" operator="equal">
      <formula>0</formula>
    </cfRule>
    <cfRule type="cellIs" dxfId="8057" priority="8588" operator="equal">
      <formula>1</formula>
    </cfRule>
  </conditionalFormatting>
  <conditionalFormatting sqref="JM373:JR373">
    <cfRule type="cellIs" dxfId="8056" priority="8585" operator="equal">
      <formula>0</formula>
    </cfRule>
    <cfRule type="cellIs" dxfId="8055" priority="8586" operator="equal">
      <formula>1</formula>
    </cfRule>
  </conditionalFormatting>
  <conditionalFormatting sqref="JM377:JR377">
    <cfRule type="cellIs" dxfId="8054" priority="8583" operator="equal">
      <formula>0</formula>
    </cfRule>
    <cfRule type="cellIs" dxfId="8053" priority="8584" operator="equal">
      <formula>1</formula>
    </cfRule>
  </conditionalFormatting>
  <conditionalFormatting sqref="JM379:JR379">
    <cfRule type="cellIs" dxfId="8052" priority="8581" operator="equal">
      <formula>0</formula>
    </cfRule>
    <cfRule type="cellIs" dxfId="8051" priority="8582" operator="equal">
      <formula>1</formula>
    </cfRule>
  </conditionalFormatting>
  <conditionalFormatting sqref="JM380:JR380">
    <cfRule type="cellIs" dxfId="8050" priority="8579" operator="equal">
      <formula>0</formula>
    </cfRule>
    <cfRule type="cellIs" dxfId="8049" priority="8580" operator="equal">
      <formula>1</formula>
    </cfRule>
  </conditionalFormatting>
  <conditionalFormatting sqref="JM381:JR381">
    <cfRule type="cellIs" dxfId="8048" priority="8577" operator="equal">
      <formula>0</formula>
    </cfRule>
    <cfRule type="cellIs" dxfId="8047" priority="8578" operator="equal">
      <formula>1</formula>
    </cfRule>
  </conditionalFormatting>
  <conditionalFormatting sqref="JM375:JR376">
    <cfRule type="cellIs" dxfId="8046" priority="8575" operator="equal">
      <formula>0</formula>
    </cfRule>
    <cfRule type="cellIs" dxfId="8045" priority="8576" operator="equal">
      <formula>1</formula>
    </cfRule>
  </conditionalFormatting>
  <conditionalFormatting sqref="JM378:JR378">
    <cfRule type="cellIs" dxfId="8044" priority="8573" operator="equal">
      <formula>0</formula>
    </cfRule>
    <cfRule type="cellIs" dxfId="8043" priority="8574" operator="equal">
      <formula>1</formula>
    </cfRule>
  </conditionalFormatting>
  <conditionalFormatting sqref="JM385:JR385">
    <cfRule type="cellIs" dxfId="8042" priority="8571" operator="equal">
      <formula>0</formula>
    </cfRule>
    <cfRule type="cellIs" dxfId="8041" priority="8572" operator="equal">
      <formula>1</formula>
    </cfRule>
  </conditionalFormatting>
  <conditionalFormatting sqref="JM387:JR387">
    <cfRule type="cellIs" dxfId="8040" priority="8569" operator="equal">
      <formula>0</formula>
    </cfRule>
    <cfRule type="cellIs" dxfId="8039" priority="8570" operator="equal">
      <formula>1</formula>
    </cfRule>
  </conditionalFormatting>
  <conditionalFormatting sqref="JM392:JR392">
    <cfRule type="cellIs" dxfId="8038" priority="8567" operator="equal">
      <formula>0</formula>
    </cfRule>
    <cfRule type="cellIs" dxfId="8037" priority="8568" operator="equal">
      <formula>1</formula>
    </cfRule>
  </conditionalFormatting>
  <conditionalFormatting sqref="JM399:JR399">
    <cfRule type="cellIs" dxfId="8036" priority="8565" operator="equal">
      <formula>0</formula>
    </cfRule>
    <cfRule type="cellIs" dxfId="8035" priority="8566" operator="equal">
      <formula>1</formula>
    </cfRule>
  </conditionalFormatting>
  <conditionalFormatting sqref="JM401:JR401">
    <cfRule type="cellIs" dxfId="8034" priority="8563" operator="equal">
      <formula>0</formula>
    </cfRule>
    <cfRule type="cellIs" dxfId="8033" priority="8564" operator="equal">
      <formula>1</formula>
    </cfRule>
  </conditionalFormatting>
  <conditionalFormatting sqref="JM404:JR404">
    <cfRule type="cellIs" dxfId="8032" priority="8561" operator="equal">
      <formula>0</formula>
    </cfRule>
    <cfRule type="cellIs" dxfId="8031" priority="8562" operator="equal">
      <formula>1</formula>
    </cfRule>
  </conditionalFormatting>
  <conditionalFormatting sqref="JM406:JR406">
    <cfRule type="cellIs" dxfId="8030" priority="8559" operator="equal">
      <formula>0</formula>
    </cfRule>
    <cfRule type="cellIs" dxfId="8029" priority="8560" operator="equal">
      <formula>1</formula>
    </cfRule>
  </conditionalFormatting>
  <conditionalFormatting sqref="JM407:JR409">
    <cfRule type="cellIs" dxfId="8028" priority="8557" operator="equal">
      <formula>0</formula>
    </cfRule>
    <cfRule type="cellIs" dxfId="8027" priority="8558" operator="equal">
      <formula>1</formula>
    </cfRule>
  </conditionalFormatting>
  <conditionalFormatting sqref="JM411:JR418">
    <cfRule type="cellIs" dxfId="8026" priority="8555" operator="equal">
      <formula>0</formula>
    </cfRule>
    <cfRule type="cellIs" dxfId="8025" priority="8556" operator="equal">
      <formula>1</formula>
    </cfRule>
  </conditionalFormatting>
  <conditionalFormatting sqref="JM421:JR421">
    <cfRule type="cellIs" dxfId="8024" priority="8553" operator="equal">
      <formula>0</formula>
    </cfRule>
    <cfRule type="cellIs" dxfId="8023" priority="8554" operator="equal">
      <formula>1</formula>
    </cfRule>
  </conditionalFormatting>
  <conditionalFormatting sqref="JM423:JR428">
    <cfRule type="cellIs" dxfId="8022" priority="8551" operator="equal">
      <formula>0</formula>
    </cfRule>
    <cfRule type="cellIs" dxfId="8021" priority="8552" operator="equal">
      <formula>1</formula>
    </cfRule>
  </conditionalFormatting>
  <conditionalFormatting sqref="JM430:JR437">
    <cfRule type="cellIs" dxfId="8020" priority="8549" operator="equal">
      <formula>0</formula>
    </cfRule>
    <cfRule type="cellIs" dxfId="8019" priority="8550" operator="equal">
      <formula>1</formula>
    </cfRule>
  </conditionalFormatting>
  <conditionalFormatting sqref="JM439:JR449">
    <cfRule type="cellIs" dxfId="8018" priority="8547" operator="equal">
      <formula>0</formula>
    </cfRule>
    <cfRule type="cellIs" dxfId="8017" priority="8548" operator="equal">
      <formula>1</formula>
    </cfRule>
  </conditionalFormatting>
  <conditionalFormatting sqref="JM451:JR458">
    <cfRule type="cellIs" dxfId="8016" priority="8545" operator="equal">
      <formula>0</formula>
    </cfRule>
    <cfRule type="cellIs" dxfId="8015" priority="8546" operator="equal">
      <formula>1</formula>
    </cfRule>
  </conditionalFormatting>
  <conditionalFormatting sqref="JM460:JR464">
    <cfRule type="cellIs" dxfId="8014" priority="8543" operator="equal">
      <formula>0</formula>
    </cfRule>
    <cfRule type="cellIs" dxfId="8013" priority="8544" operator="equal">
      <formula>1</formula>
    </cfRule>
  </conditionalFormatting>
  <conditionalFormatting sqref="JM466:JR467">
    <cfRule type="cellIs" dxfId="8012" priority="8541" operator="equal">
      <formula>0</formula>
    </cfRule>
    <cfRule type="cellIs" dxfId="8011" priority="8542" operator="equal">
      <formula>1</formula>
    </cfRule>
  </conditionalFormatting>
  <conditionalFormatting sqref="JM470:JR470">
    <cfRule type="cellIs" dxfId="8010" priority="8539" operator="equal">
      <formula>0</formula>
    </cfRule>
    <cfRule type="cellIs" dxfId="8009" priority="8540" operator="equal">
      <formula>1</formula>
    </cfRule>
  </conditionalFormatting>
  <conditionalFormatting sqref="JM472:JR474">
    <cfRule type="cellIs" dxfId="8008" priority="8537" operator="equal">
      <formula>0</formula>
    </cfRule>
    <cfRule type="cellIs" dxfId="8007" priority="8538" operator="equal">
      <formula>1</formula>
    </cfRule>
  </conditionalFormatting>
  <conditionalFormatting sqref="JM476:JR482">
    <cfRule type="cellIs" dxfId="8006" priority="8535" operator="equal">
      <formula>0</formula>
    </cfRule>
    <cfRule type="cellIs" dxfId="8005" priority="8536" operator="equal">
      <formula>1</formula>
    </cfRule>
  </conditionalFormatting>
  <conditionalFormatting sqref="JM484:JR489">
    <cfRule type="cellIs" dxfId="8004" priority="8533" operator="equal">
      <formula>0</formula>
    </cfRule>
    <cfRule type="cellIs" dxfId="8003" priority="8534" operator="equal">
      <formula>1</formula>
    </cfRule>
  </conditionalFormatting>
  <conditionalFormatting sqref="JM491:JR492">
    <cfRule type="cellIs" dxfId="8002" priority="8531" operator="equal">
      <formula>0</formula>
    </cfRule>
    <cfRule type="cellIs" dxfId="8001" priority="8532" operator="equal">
      <formula>1</formula>
    </cfRule>
  </conditionalFormatting>
  <conditionalFormatting sqref="JM494:JR496">
    <cfRule type="cellIs" dxfId="8000" priority="8529" operator="equal">
      <formula>0</formula>
    </cfRule>
    <cfRule type="cellIs" dxfId="7999" priority="8530" operator="equal">
      <formula>1</formula>
    </cfRule>
  </conditionalFormatting>
  <conditionalFormatting sqref="JM498:JR498">
    <cfRule type="cellIs" dxfId="7998" priority="8527" operator="equal">
      <formula>0</formula>
    </cfRule>
    <cfRule type="cellIs" dxfId="7997" priority="8528" operator="equal">
      <formula>1</formula>
    </cfRule>
  </conditionalFormatting>
  <conditionalFormatting sqref="JM499:JR499">
    <cfRule type="cellIs" dxfId="7996" priority="8525" operator="equal">
      <formula>0</formula>
    </cfRule>
    <cfRule type="cellIs" dxfId="7995" priority="8526" operator="equal">
      <formula>1</formula>
    </cfRule>
  </conditionalFormatting>
  <conditionalFormatting sqref="JM502:JR504">
    <cfRule type="cellIs" dxfId="7994" priority="8523" operator="equal">
      <formula>0</formula>
    </cfRule>
    <cfRule type="cellIs" dxfId="7993" priority="8524" operator="equal">
      <formula>1</formula>
    </cfRule>
  </conditionalFormatting>
  <conditionalFormatting sqref="JM507:JR510">
    <cfRule type="cellIs" dxfId="7992" priority="8521" operator="equal">
      <formula>0</formula>
    </cfRule>
    <cfRule type="cellIs" dxfId="7991" priority="8522" operator="equal">
      <formula>1</formula>
    </cfRule>
  </conditionalFormatting>
  <conditionalFormatting sqref="JM512:JR512">
    <cfRule type="cellIs" dxfId="7990" priority="8519" operator="equal">
      <formula>0</formula>
    </cfRule>
    <cfRule type="cellIs" dxfId="7989" priority="8520" operator="equal">
      <formula>1</formula>
    </cfRule>
  </conditionalFormatting>
  <conditionalFormatting sqref="JM514:JR518">
    <cfRule type="cellIs" dxfId="7988" priority="8517" operator="equal">
      <formula>0</formula>
    </cfRule>
    <cfRule type="cellIs" dxfId="7987" priority="8518" operator="equal">
      <formula>1</formula>
    </cfRule>
  </conditionalFormatting>
  <conditionalFormatting sqref="JM520:JR520">
    <cfRule type="cellIs" dxfId="7986" priority="8515" operator="equal">
      <formula>0</formula>
    </cfRule>
    <cfRule type="cellIs" dxfId="7985" priority="8516" operator="equal">
      <formula>1</formula>
    </cfRule>
  </conditionalFormatting>
  <conditionalFormatting sqref="JM522:JR524">
    <cfRule type="cellIs" dxfId="7984" priority="8513" operator="equal">
      <formula>0</formula>
    </cfRule>
    <cfRule type="cellIs" dxfId="7983" priority="8514" operator="equal">
      <formula>1</formula>
    </cfRule>
  </conditionalFormatting>
  <conditionalFormatting sqref="JM526:JR526">
    <cfRule type="cellIs" dxfId="7982" priority="8511" operator="equal">
      <formula>0</formula>
    </cfRule>
    <cfRule type="cellIs" dxfId="7981" priority="8512" operator="equal">
      <formula>1</formula>
    </cfRule>
  </conditionalFormatting>
  <conditionalFormatting sqref="JM528:JR535">
    <cfRule type="cellIs" dxfId="7980" priority="8509" operator="equal">
      <formula>0</formula>
    </cfRule>
    <cfRule type="cellIs" dxfId="7979" priority="8510" operator="equal">
      <formula>1</formula>
    </cfRule>
  </conditionalFormatting>
  <conditionalFormatting sqref="JM43:JR43">
    <cfRule type="cellIs" dxfId="7978" priority="8507" operator="equal">
      <formula>0</formula>
    </cfRule>
    <cfRule type="cellIs" dxfId="7977" priority="8508" operator="equal">
      <formula>1</formula>
    </cfRule>
  </conditionalFormatting>
  <conditionalFormatting sqref="JM267:JR267">
    <cfRule type="cellIs" dxfId="7976" priority="8505" operator="equal">
      <formula>0</formula>
    </cfRule>
    <cfRule type="cellIs" dxfId="7975" priority="8506" operator="equal">
      <formula>1</formula>
    </cfRule>
  </conditionalFormatting>
  <conditionalFormatting sqref="JM374:JR374">
    <cfRule type="cellIs" dxfId="7974" priority="8503" operator="equal">
      <formula>0</formula>
    </cfRule>
    <cfRule type="cellIs" dxfId="7973" priority="8504" operator="equal">
      <formula>1</formula>
    </cfRule>
  </conditionalFormatting>
  <conditionalFormatting sqref="JM362:JR362">
    <cfRule type="cellIs" dxfId="7972" priority="8501" operator="equal">
      <formula>0</formula>
    </cfRule>
    <cfRule type="cellIs" dxfId="7971" priority="8502" operator="equal">
      <formula>1</formula>
    </cfRule>
  </conditionalFormatting>
  <conditionalFormatting sqref="JM319:JR319">
    <cfRule type="cellIs" dxfId="7970" priority="8499" operator="equal">
      <formula>0</formula>
    </cfRule>
    <cfRule type="cellIs" dxfId="7969" priority="8500" operator="equal">
      <formula>1</formula>
    </cfRule>
  </conditionalFormatting>
  <conditionalFormatting sqref="JM313:JR313">
    <cfRule type="cellIs" dxfId="7968" priority="8497" operator="equal">
      <formula>0</formula>
    </cfRule>
    <cfRule type="cellIs" dxfId="7967" priority="8498" operator="equal">
      <formula>1</formula>
    </cfRule>
  </conditionalFormatting>
  <conditionalFormatting sqref="JM300:JR300">
    <cfRule type="cellIs" dxfId="7966" priority="8495" operator="equal">
      <formula>0</formula>
    </cfRule>
    <cfRule type="cellIs" dxfId="7965" priority="8496" operator="equal">
      <formula>1</formula>
    </cfRule>
  </conditionalFormatting>
  <conditionalFormatting sqref="JM297:JR297">
    <cfRule type="cellIs" dxfId="7964" priority="8493" operator="equal">
      <formula>0</formula>
    </cfRule>
    <cfRule type="cellIs" dxfId="7963" priority="8494" operator="equal">
      <formula>1</formula>
    </cfRule>
  </conditionalFormatting>
  <conditionalFormatting sqref="JM243:JR243">
    <cfRule type="cellIs" dxfId="7962" priority="8491" operator="equal">
      <formula>0</formula>
    </cfRule>
    <cfRule type="cellIs" dxfId="7961" priority="8492" operator="equal">
      <formula>1</formula>
    </cfRule>
  </conditionalFormatting>
  <conditionalFormatting sqref="JM110:JR110">
    <cfRule type="cellIs" dxfId="7960" priority="8489" operator="equal">
      <formula>0</formula>
    </cfRule>
    <cfRule type="cellIs" dxfId="7959" priority="8490" operator="equal">
      <formula>1</formula>
    </cfRule>
  </conditionalFormatting>
  <conditionalFormatting sqref="JM52:JR52">
    <cfRule type="cellIs" dxfId="7958" priority="8487" operator="equal">
      <formula>0</formula>
    </cfRule>
    <cfRule type="cellIs" dxfId="7957" priority="8488" operator="equal">
      <formula>1</formula>
    </cfRule>
  </conditionalFormatting>
  <conditionalFormatting sqref="JM53:JR53">
    <cfRule type="cellIs" dxfId="7956" priority="8485" operator="equal">
      <formula>0</formula>
    </cfRule>
    <cfRule type="cellIs" dxfId="7955" priority="8486" operator="equal">
      <formula>1</formula>
    </cfRule>
  </conditionalFormatting>
  <conditionalFormatting sqref="JM38:JR38">
    <cfRule type="cellIs" dxfId="7954" priority="8483" operator="equal">
      <formula>0</formula>
    </cfRule>
    <cfRule type="cellIs" dxfId="7953" priority="8484" operator="equal">
      <formula>1</formula>
    </cfRule>
  </conditionalFormatting>
  <conditionalFormatting sqref="JM505:JR505">
    <cfRule type="cellIs" dxfId="7952" priority="8481" operator="equal">
      <formula>0</formula>
    </cfRule>
    <cfRule type="cellIs" dxfId="7951" priority="8482" operator="equal">
      <formula>1</formula>
    </cfRule>
  </conditionalFormatting>
  <conditionalFormatting sqref="KD54:KI54 KD348:KI350 KD356:KI356 KD366:KI367 KD372:KI372 KD370:KI370 KD64:KI65 KD70:KI70 KD75:KI75 KD78:KI78 KD87:KI87 KD109:KI109 KD124:KI124 KD132:KI132 KD135:KI135 KD147:KI147 KD352:KI353 KD358:KI358 KD393:KI398 KD400:KI400 KD402:KI403 KD536:KI539 KD12:KI13 KD405:KI405 KD410:KI410 KD419:KI420 KD422:KI422 KD429:KI429 KD438:KI438 KD450:KI450 KD459:KI459 KD465:KI465 KD468:KI469 KD471:KI471 KD475:KI475 KD483:KI483 KD490:KI490 KD493:KI493 KD497:KI497 KD500:KI501 KD506:KI506 KD511:KI511 KD513:KI513 KD519:KI519 KD521:KI521 KD525:KI525 KD527:KI527">
    <cfRule type="cellIs" dxfId="7950" priority="8479" operator="equal">
      <formula>0</formula>
    </cfRule>
    <cfRule type="cellIs" dxfId="7949" priority="8480" operator="equal">
      <formula>1</formula>
    </cfRule>
  </conditionalFormatting>
  <conditionalFormatting sqref="JW553">
    <cfRule type="cellIs" dxfId="7948" priority="8477" operator="equal">
      <formula>"OK"</formula>
    </cfRule>
    <cfRule type="cellIs" dxfId="7947" priority="8478" operator="equal">
      <formula>"NO HABILITADO"</formula>
    </cfRule>
  </conditionalFormatting>
  <conditionalFormatting sqref="KK553">
    <cfRule type="cellIs" dxfId="7946" priority="8475" operator="equal">
      <formula>0</formula>
    </cfRule>
    <cfRule type="cellIs" dxfId="7945" priority="8476" operator="equal">
      <formula>1</formula>
    </cfRule>
  </conditionalFormatting>
  <conditionalFormatting sqref="KI553">
    <cfRule type="cellIs" dxfId="7944" priority="8473" operator="equal">
      <formula>0</formula>
    </cfRule>
    <cfRule type="cellIs" dxfId="7943" priority="8474" operator="equal">
      <formula>1</formula>
    </cfRule>
  </conditionalFormatting>
  <conditionalFormatting sqref="KG553">
    <cfRule type="cellIs" dxfId="7942" priority="8471" operator="equal">
      <formula>0</formula>
    </cfRule>
    <cfRule type="cellIs" dxfId="7941" priority="8472" operator="equal">
      <formula>1</formula>
    </cfRule>
  </conditionalFormatting>
  <conditionalFormatting sqref="KE553">
    <cfRule type="cellIs" dxfId="7940" priority="8469" operator="equal">
      <formula>0</formula>
    </cfRule>
    <cfRule type="cellIs" dxfId="7939" priority="8470" operator="equal">
      <formula>1</formula>
    </cfRule>
  </conditionalFormatting>
  <conditionalFormatting sqref="KD16:KI16">
    <cfRule type="cellIs" dxfId="7938" priority="8467" operator="equal">
      <formula>0</formula>
    </cfRule>
    <cfRule type="cellIs" dxfId="7937" priority="8468" operator="equal">
      <formula>1</formula>
    </cfRule>
  </conditionalFormatting>
  <conditionalFormatting sqref="KD20:KI20 KD22:KI28">
    <cfRule type="cellIs" dxfId="7936" priority="8465" operator="equal">
      <formula>0</formula>
    </cfRule>
    <cfRule type="cellIs" dxfId="7935" priority="8466" operator="equal">
      <formula>1</formula>
    </cfRule>
  </conditionalFormatting>
  <conditionalFormatting sqref="KD34:KI34 KD37:KI37 KD39:KI40">
    <cfRule type="cellIs" dxfId="7934" priority="8463" operator="equal">
      <formula>0</formula>
    </cfRule>
    <cfRule type="cellIs" dxfId="7933" priority="8464" operator="equal">
      <formula>1</formula>
    </cfRule>
  </conditionalFormatting>
  <conditionalFormatting sqref="KD44:KI48 KD50:KI50">
    <cfRule type="cellIs" dxfId="7932" priority="8461" operator="equal">
      <formula>0</formula>
    </cfRule>
    <cfRule type="cellIs" dxfId="7931" priority="8462" operator="equal">
      <formula>1</formula>
    </cfRule>
  </conditionalFormatting>
  <conditionalFormatting sqref="KD56:KI56">
    <cfRule type="cellIs" dxfId="7930" priority="8459" operator="equal">
      <formula>0</formula>
    </cfRule>
    <cfRule type="cellIs" dxfId="7929" priority="8460" operator="equal">
      <formula>1</formula>
    </cfRule>
  </conditionalFormatting>
  <conditionalFormatting sqref="KD58:KI58">
    <cfRule type="cellIs" dxfId="7928" priority="8457" operator="equal">
      <formula>0</formula>
    </cfRule>
    <cfRule type="cellIs" dxfId="7927" priority="8458" operator="equal">
      <formula>1</formula>
    </cfRule>
  </conditionalFormatting>
  <conditionalFormatting sqref="KD59:KI59">
    <cfRule type="cellIs" dxfId="7926" priority="8455" operator="equal">
      <formula>0</formula>
    </cfRule>
    <cfRule type="cellIs" dxfId="7925" priority="8456" operator="equal">
      <formula>1</formula>
    </cfRule>
  </conditionalFormatting>
  <conditionalFormatting sqref="KD154:KI155 KD159:KI161 KD157:KI157">
    <cfRule type="cellIs" dxfId="7924" priority="8453" operator="equal">
      <formula>0</formula>
    </cfRule>
    <cfRule type="cellIs" dxfId="7923" priority="8454" operator="equal">
      <formula>1</formula>
    </cfRule>
  </conditionalFormatting>
  <conditionalFormatting sqref="KD163:KI163">
    <cfRule type="cellIs" dxfId="7922" priority="8451" operator="equal">
      <formula>0</formula>
    </cfRule>
    <cfRule type="cellIs" dxfId="7921" priority="8452" operator="equal">
      <formula>1</formula>
    </cfRule>
  </conditionalFormatting>
  <conditionalFormatting sqref="KD164:KI169">
    <cfRule type="cellIs" dxfId="7920" priority="8449" operator="equal">
      <formula>0</formula>
    </cfRule>
    <cfRule type="cellIs" dxfId="7919" priority="8450" operator="equal">
      <formula>1</formula>
    </cfRule>
  </conditionalFormatting>
  <conditionalFormatting sqref="KD173:KI174">
    <cfRule type="cellIs" dxfId="7918" priority="8447" operator="equal">
      <formula>0</formula>
    </cfRule>
    <cfRule type="cellIs" dxfId="7917" priority="8448" operator="equal">
      <formula>1</formula>
    </cfRule>
  </conditionalFormatting>
  <conditionalFormatting sqref="KD181:KI184">
    <cfRule type="cellIs" dxfId="7916" priority="8445" operator="equal">
      <formula>0</formula>
    </cfRule>
    <cfRule type="cellIs" dxfId="7915" priority="8446" operator="equal">
      <formula>1</formula>
    </cfRule>
  </conditionalFormatting>
  <conditionalFormatting sqref="KD187:KI188">
    <cfRule type="cellIs" dxfId="7914" priority="8443" operator="equal">
      <formula>0</formula>
    </cfRule>
    <cfRule type="cellIs" dxfId="7913" priority="8444" operator="equal">
      <formula>1</formula>
    </cfRule>
  </conditionalFormatting>
  <conditionalFormatting sqref="KD190:KI193">
    <cfRule type="cellIs" dxfId="7912" priority="8441" operator="equal">
      <formula>0</formula>
    </cfRule>
    <cfRule type="cellIs" dxfId="7911" priority="8442" operator="equal">
      <formula>1</formula>
    </cfRule>
  </conditionalFormatting>
  <conditionalFormatting sqref="KD195:KI195">
    <cfRule type="cellIs" dxfId="7910" priority="8439" operator="equal">
      <formula>0</formula>
    </cfRule>
    <cfRule type="cellIs" dxfId="7909" priority="8440" operator="equal">
      <formula>1</formula>
    </cfRule>
  </conditionalFormatting>
  <conditionalFormatting sqref="KD197:KI197">
    <cfRule type="cellIs" dxfId="7908" priority="8437" operator="equal">
      <formula>0</formula>
    </cfRule>
    <cfRule type="cellIs" dxfId="7907" priority="8438" operator="equal">
      <formula>1</formula>
    </cfRule>
  </conditionalFormatting>
  <conditionalFormatting sqref="KD202:KI205">
    <cfRule type="cellIs" dxfId="7906" priority="8435" operator="equal">
      <formula>0</formula>
    </cfRule>
    <cfRule type="cellIs" dxfId="7905" priority="8436" operator="equal">
      <formula>1</formula>
    </cfRule>
  </conditionalFormatting>
  <conditionalFormatting sqref="KD208:KI211">
    <cfRule type="cellIs" dxfId="7904" priority="8433" operator="equal">
      <formula>0</formula>
    </cfRule>
    <cfRule type="cellIs" dxfId="7903" priority="8434" operator="equal">
      <formula>1</formula>
    </cfRule>
  </conditionalFormatting>
  <conditionalFormatting sqref="KD216:KI219 KD222:KI222 KD226:KI234 KD224:KI224 KD236:KI236">
    <cfRule type="cellIs" dxfId="7902" priority="8431" operator="equal">
      <formula>0</formula>
    </cfRule>
    <cfRule type="cellIs" dxfId="7901" priority="8432" operator="equal">
      <formula>1</formula>
    </cfRule>
  </conditionalFormatting>
  <conditionalFormatting sqref="KD238:KI238 KD240:KI240 KD244:KI249 KD252:KI252">
    <cfRule type="cellIs" dxfId="7900" priority="8429" operator="equal">
      <formula>0</formula>
    </cfRule>
    <cfRule type="cellIs" dxfId="7899" priority="8430" operator="equal">
      <formula>1</formula>
    </cfRule>
  </conditionalFormatting>
  <conditionalFormatting sqref="KD255:KI258">
    <cfRule type="cellIs" dxfId="7898" priority="8427" operator="equal">
      <formula>0</formula>
    </cfRule>
    <cfRule type="cellIs" dxfId="7897" priority="8428" operator="equal">
      <formula>1</formula>
    </cfRule>
  </conditionalFormatting>
  <conditionalFormatting sqref="KD272:KI280">
    <cfRule type="cellIs" dxfId="7896" priority="8425" operator="equal">
      <formula>0</formula>
    </cfRule>
    <cfRule type="cellIs" dxfId="7895" priority="8426" operator="equal">
      <formula>1</formula>
    </cfRule>
  </conditionalFormatting>
  <conditionalFormatting sqref="KD284:KI286 KD304:KI308 KD311:KI311 KD288:KI293 KD298:KI298 KD301:KI301 KD314:KI317">
    <cfRule type="cellIs" dxfId="7894" priority="8423" operator="equal">
      <formula>0</formula>
    </cfRule>
    <cfRule type="cellIs" dxfId="7893" priority="8424" operator="equal">
      <formula>1</formula>
    </cfRule>
  </conditionalFormatting>
  <conditionalFormatting sqref="KD320:KI330 KD333:KI336">
    <cfRule type="cellIs" dxfId="7892" priority="8421" operator="equal">
      <formula>0</formula>
    </cfRule>
    <cfRule type="cellIs" dxfId="7891" priority="8422" operator="equal">
      <formula>1</formula>
    </cfRule>
  </conditionalFormatting>
  <conditionalFormatting sqref="KD342:KI342">
    <cfRule type="cellIs" dxfId="7890" priority="8419" operator="equal">
      <formula>0</formula>
    </cfRule>
    <cfRule type="cellIs" dxfId="7889" priority="8420" operator="equal">
      <formula>1</formula>
    </cfRule>
  </conditionalFormatting>
  <conditionalFormatting sqref="KD354:KI354">
    <cfRule type="cellIs" dxfId="7888" priority="8417" operator="equal">
      <formula>0</formula>
    </cfRule>
    <cfRule type="cellIs" dxfId="7887" priority="8418" operator="equal">
      <formula>1</formula>
    </cfRule>
  </conditionalFormatting>
  <conditionalFormatting sqref="KD359:KI359">
    <cfRule type="cellIs" dxfId="7886" priority="8415" operator="equal">
      <formula>0</formula>
    </cfRule>
    <cfRule type="cellIs" dxfId="7885" priority="8416" operator="equal">
      <formula>1</formula>
    </cfRule>
  </conditionalFormatting>
  <conditionalFormatting sqref="KD364:KI365">
    <cfRule type="cellIs" dxfId="7884" priority="8413" operator="equal">
      <formula>0</formula>
    </cfRule>
    <cfRule type="cellIs" dxfId="7883" priority="8414" operator="equal">
      <formula>1</formula>
    </cfRule>
  </conditionalFormatting>
  <conditionalFormatting sqref="KD540:KI540">
    <cfRule type="cellIs" dxfId="7882" priority="8411" operator="equal">
      <formula>0</formula>
    </cfRule>
    <cfRule type="cellIs" dxfId="7881" priority="8412" operator="equal">
      <formula>1</formula>
    </cfRule>
  </conditionalFormatting>
  <conditionalFormatting sqref="KD14:KI15">
    <cfRule type="cellIs" dxfId="7880" priority="8409" operator="equal">
      <formula>0</formula>
    </cfRule>
    <cfRule type="cellIs" dxfId="7879" priority="8410" operator="equal">
      <formula>1</formula>
    </cfRule>
  </conditionalFormatting>
  <conditionalFormatting sqref="KD18:KI18">
    <cfRule type="cellIs" dxfId="7878" priority="8407" operator="equal">
      <formula>0</formula>
    </cfRule>
    <cfRule type="cellIs" dxfId="7877" priority="8408" operator="equal">
      <formula>1</formula>
    </cfRule>
  </conditionalFormatting>
  <conditionalFormatting sqref="KD32:KI32">
    <cfRule type="cellIs" dxfId="7876" priority="8405" operator="equal">
      <formula>0</formula>
    </cfRule>
    <cfRule type="cellIs" dxfId="7875" priority="8406" operator="equal">
      <formula>1</formula>
    </cfRule>
  </conditionalFormatting>
  <conditionalFormatting sqref="KD41:KI41">
    <cfRule type="cellIs" dxfId="7874" priority="8403" operator="equal">
      <formula>0</formula>
    </cfRule>
    <cfRule type="cellIs" dxfId="7873" priority="8404" operator="equal">
      <formula>1</formula>
    </cfRule>
  </conditionalFormatting>
  <conditionalFormatting sqref="KD543:KI543">
    <cfRule type="cellIs" dxfId="7872" priority="8313" operator="equal">
      <formula>0</formula>
    </cfRule>
    <cfRule type="cellIs" dxfId="7871" priority="8314" operator="equal">
      <formula>1</formula>
    </cfRule>
  </conditionalFormatting>
  <conditionalFormatting sqref="KD60:KI61">
    <cfRule type="cellIs" dxfId="7870" priority="8401" operator="equal">
      <formula>0</formula>
    </cfRule>
    <cfRule type="cellIs" dxfId="7869" priority="8402" operator="equal">
      <formula>1</formula>
    </cfRule>
  </conditionalFormatting>
  <conditionalFormatting sqref="KD63:KI63">
    <cfRule type="cellIs" dxfId="7868" priority="8399" operator="equal">
      <formula>0</formula>
    </cfRule>
    <cfRule type="cellIs" dxfId="7867" priority="8400" operator="equal">
      <formula>1</formula>
    </cfRule>
  </conditionalFormatting>
  <conditionalFormatting sqref="KD67:KI67">
    <cfRule type="cellIs" dxfId="7866" priority="8397" operator="equal">
      <formula>0</formula>
    </cfRule>
    <cfRule type="cellIs" dxfId="7865" priority="8398" operator="equal">
      <formula>1</formula>
    </cfRule>
  </conditionalFormatting>
  <conditionalFormatting sqref="KD71:KI72">
    <cfRule type="cellIs" dxfId="7864" priority="8395" operator="equal">
      <formula>0</formula>
    </cfRule>
    <cfRule type="cellIs" dxfId="7863" priority="8396" operator="equal">
      <formula>1</formula>
    </cfRule>
  </conditionalFormatting>
  <conditionalFormatting sqref="KD76:KI76">
    <cfRule type="cellIs" dxfId="7862" priority="8393" operator="equal">
      <formula>0</formula>
    </cfRule>
    <cfRule type="cellIs" dxfId="7861" priority="8394" operator="equal">
      <formula>1</formula>
    </cfRule>
  </conditionalFormatting>
  <conditionalFormatting sqref="KD77:KI77">
    <cfRule type="cellIs" dxfId="7860" priority="8391" operator="equal">
      <formula>0</formula>
    </cfRule>
    <cfRule type="cellIs" dxfId="7859" priority="8392" operator="equal">
      <formula>1</formula>
    </cfRule>
  </conditionalFormatting>
  <conditionalFormatting sqref="KD79:KI79">
    <cfRule type="cellIs" dxfId="7858" priority="8389" operator="equal">
      <formula>0</formula>
    </cfRule>
    <cfRule type="cellIs" dxfId="7857" priority="8390" operator="equal">
      <formula>1</formula>
    </cfRule>
  </conditionalFormatting>
  <conditionalFormatting sqref="KD81:KI82 KD85:KI86">
    <cfRule type="cellIs" dxfId="7856" priority="8387" operator="equal">
      <formula>0</formula>
    </cfRule>
    <cfRule type="cellIs" dxfId="7855" priority="8388" operator="equal">
      <formula>1</formula>
    </cfRule>
  </conditionalFormatting>
  <conditionalFormatting sqref="KD88:KI91">
    <cfRule type="cellIs" dxfId="7854" priority="8385" operator="equal">
      <formula>0</formula>
    </cfRule>
    <cfRule type="cellIs" dxfId="7853" priority="8386" operator="equal">
      <formula>1</formula>
    </cfRule>
  </conditionalFormatting>
  <conditionalFormatting sqref="KD98:KI98">
    <cfRule type="cellIs" dxfId="7852" priority="8383" operator="equal">
      <formula>0</formula>
    </cfRule>
    <cfRule type="cellIs" dxfId="7851" priority="8384" operator="equal">
      <formula>1</formula>
    </cfRule>
  </conditionalFormatting>
  <conditionalFormatting sqref="KD101:KI101 KD103:KI105">
    <cfRule type="cellIs" dxfId="7850" priority="8381" operator="equal">
      <formula>0</formula>
    </cfRule>
    <cfRule type="cellIs" dxfId="7849" priority="8382" operator="equal">
      <formula>1</formula>
    </cfRule>
  </conditionalFormatting>
  <conditionalFormatting sqref="KD111:KI112">
    <cfRule type="cellIs" dxfId="7848" priority="8379" operator="equal">
      <formula>0</formula>
    </cfRule>
    <cfRule type="cellIs" dxfId="7847" priority="8380" operator="equal">
      <formula>1</formula>
    </cfRule>
  </conditionalFormatting>
  <conditionalFormatting sqref="KD114:KI114">
    <cfRule type="cellIs" dxfId="7846" priority="8377" operator="equal">
      <formula>0</formula>
    </cfRule>
    <cfRule type="cellIs" dxfId="7845" priority="8378" operator="equal">
      <formula>1</formula>
    </cfRule>
  </conditionalFormatting>
  <conditionalFormatting sqref="KD116:KI117 KD119:KI121">
    <cfRule type="cellIs" dxfId="7844" priority="8375" operator="equal">
      <formula>0</formula>
    </cfRule>
    <cfRule type="cellIs" dxfId="7843" priority="8376" operator="equal">
      <formula>1</formula>
    </cfRule>
  </conditionalFormatting>
  <conditionalFormatting sqref="KD125:KI126">
    <cfRule type="cellIs" dxfId="7842" priority="8373" operator="equal">
      <formula>0</formula>
    </cfRule>
    <cfRule type="cellIs" dxfId="7841" priority="8374" operator="equal">
      <formula>1</formula>
    </cfRule>
  </conditionalFormatting>
  <conditionalFormatting sqref="KD128:KI131">
    <cfRule type="cellIs" dxfId="7840" priority="8371" operator="equal">
      <formula>0</formula>
    </cfRule>
    <cfRule type="cellIs" dxfId="7839" priority="8372" operator="equal">
      <formula>1</formula>
    </cfRule>
  </conditionalFormatting>
  <conditionalFormatting sqref="KD133:KI133">
    <cfRule type="cellIs" dxfId="7838" priority="8369" operator="equal">
      <formula>0</formula>
    </cfRule>
    <cfRule type="cellIs" dxfId="7837" priority="8370" operator="equal">
      <formula>1</formula>
    </cfRule>
  </conditionalFormatting>
  <conditionalFormatting sqref="KD139:KI142">
    <cfRule type="cellIs" dxfId="7836" priority="8367" operator="equal">
      <formula>0</formula>
    </cfRule>
    <cfRule type="cellIs" dxfId="7835" priority="8368" operator="equal">
      <formula>1</formula>
    </cfRule>
  </conditionalFormatting>
  <conditionalFormatting sqref="KD144:KI145">
    <cfRule type="cellIs" dxfId="7834" priority="8365" operator="equal">
      <formula>0</formula>
    </cfRule>
    <cfRule type="cellIs" dxfId="7833" priority="8366" operator="equal">
      <formula>1</formula>
    </cfRule>
  </conditionalFormatting>
  <conditionalFormatting sqref="KD148:KI150">
    <cfRule type="cellIs" dxfId="7832" priority="8363" operator="equal">
      <formula>0</formula>
    </cfRule>
    <cfRule type="cellIs" dxfId="7831" priority="8364" operator="equal">
      <formula>1</formula>
    </cfRule>
  </conditionalFormatting>
  <conditionalFormatting sqref="KD162:KI162">
    <cfRule type="cellIs" dxfId="7830" priority="8361" operator="equal">
      <formula>0</formula>
    </cfRule>
    <cfRule type="cellIs" dxfId="7829" priority="8362" operator="equal">
      <formula>1</formula>
    </cfRule>
  </conditionalFormatting>
  <conditionalFormatting sqref="KD170:KI170">
    <cfRule type="cellIs" dxfId="7828" priority="8359" operator="equal">
      <formula>0</formula>
    </cfRule>
    <cfRule type="cellIs" dxfId="7827" priority="8360" operator="equal">
      <formula>1</formula>
    </cfRule>
  </conditionalFormatting>
  <conditionalFormatting sqref="KD172:KI172">
    <cfRule type="cellIs" dxfId="7826" priority="8357" operator="equal">
      <formula>0</formula>
    </cfRule>
    <cfRule type="cellIs" dxfId="7825" priority="8358" operator="equal">
      <formula>1</formula>
    </cfRule>
  </conditionalFormatting>
  <conditionalFormatting sqref="KD179:KI179">
    <cfRule type="cellIs" dxfId="7824" priority="8355" operator="equal">
      <formula>0</formula>
    </cfRule>
    <cfRule type="cellIs" dxfId="7823" priority="8356" operator="equal">
      <formula>1</formula>
    </cfRule>
  </conditionalFormatting>
  <conditionalFormatting sqref="KD194:KI194">
    <cfRule type="cellIs" dxfId="7822" priority="8353" operator="equal">
      <formula>0</formula>
    </cfRule>
    <cfRule type="cellIs" dxfId="7821" priority="8354" operator="equal">
      <formula>1</formula>
    </cfRule>
  </conditionalFormatting>
  <conditionalFormatting sqref="KD196:KI196">
    <cfRule type="cellIs" dxfId="7820" priority="8351" operator="equal">
      <formula>0</formula>
    </cfRule>
    <cfRule type="cellIs" dxfId="7819" priority="8352" operator="equal">
      <formula>1</formula>
    </cfRule>
  </conditionalFormatting>
  <conditionalFormatting sqref="KD198:KI198">
    <cfRule type="cellIs" dxfId="7818" priority="8349" operator="equal">
      <formula>0</formula>
    </cfRule>
    <cfRule type="cellIs" dxfId="7817" priority="8350" operator="equal">
      <formula>1</formula>
    </cfRule>
  </conditionalFormatting>
  <conditionalFormatting sqref="KD206:KI206">
    <cfRule type="cellIs" dxfId="7816" priority="8347" operator="equal">
      <formula>0</formula>
    </cfRule>
    <cfRule type="cellIs" dxfId="7815" priority="8348" operator="equal">
      <formula>1</formula>
    </cfRule>
  </conditionalFormatting>
  <conditionalFormatting sqref="KD214:KI215">
    <cfRule type="cellIs" dxfId="7814" priority="8345" operator="equal">
      <formula>0</formula>
    </cfRule>
    <cfRule type="cellIs" dxfId="7813" priority="8346" operator="equal">
      <formula>1</formula>
    </cfRule>
  </conditionalFormatting>
  <conditionalFormatting sqref="KD225:KI225">
    <cfRule type="cellIs" dxfId="7812" priority="8343" operator="equal">
      <formula>0</formula>
    </cfRule>
    <cfRule type="cellIs" dxfId="7811" priority="8344" operator="equal">
      <formula>1</formula>
    </cfRule>
  </conditionalFormatting>
  <conditionalFormatting sqref="KD253:KI254">
    <cfRule type="cellIs" dxfId="7810" priority="8341" operator="equal">
      <formula>0</formula>
    </cfRule>
    <cfRule type="cellIs" dxfId="7809" priority="8342" operator="equal">
      <formula>1</formula>
    </cfRule>
  </conditionalFormatting>
  <conditionalFormatting sqref="KD261:KI261">
    <cfRule type="cellIs" dxfId="7808" priority="8339" operator="equal">
      <formula>0</formula>
    </cfRule>
    <cfRule type="cellIs" dxfId="7807" priority="8340" operator="equal">
      <formula>1</formula>
    </cfRule>
  </conditionalFormatting>
  <conditionalFormatting sqref="KD264:KI265 KD268:KI271">
    <cfRule type="cellIs" dxfId="7806" priority="8337" operator="equal">
      <formula>0</formula>
    </cfRule>
    <cfRule type="cellIs" dxfId="7805" priority="8338" operator="equal">
      <formula>1</formula>
    </cfRule>
  </conditionalFormatting>
  <conditionalFormatting sqref="KD283:KI283">
    <cfRule type="cellIs" dxfId="7804" priority="8335" operator="equal">
      <formula>0</formula>
    </cfRule>
    <cfRule type="cellIs" dxfId="7803" priority="8336" operator="equal">
      <formula>1</formula>
    </cfRule>
  </conditionalFormatting>
  <conditionalFormatting sqref="KD337:KI338">
    <cfRule type="cellIs" dxfId="7802" priority="8333" operator="equal">
      <formula>0</formula>
    </cfRule>
    <cfRule type="cellIs" dxfId="7801" priority="8334" operator="equal">
      <formula>1</formula>
    </cfRule>
  </conditionalFormatting>
  <conditionalFormatting sqref="KD340:KI341">
    <cfRule type="cellIs" dxfId="7800" priority="8331" operator="equal">
      <formula>0</formula>
    </cfRule>
    <cfRule type="cellIs" dxfId="7799" priority="8332" operator="equal">
      <formula>1</formula>
    </cfRule>
  </conditionalFormatting>
  <conditionalFormatting sqref="KD346:KI347">
    <cfRule type="cellIs" dxfId="7798" priority="8329" operator="equal">
      <formula>0</formula>
    </cfRule>
    <cfRule type="cellIs" dxfId="7797" priority="8330" operator="equal">
      <formula>1</formula>
    </cfRule>
  </conditionalFormatting>
  <conditionalFormatting sqref="KD351:KI351">
    <cfRule type="cellIs" dxfId="7796" priority="8327" operator="equal">
      <formula>0</formula>
    </cfRule>
    <cfRule type="cellIs" dxfId="7795" priority="8328" operator="equal">
      <formula>1</formula>
    </cfRule>
  </conditionalFormatting>
  <conditionalFormatting sqref="KD355:KI355">
    <cfRule type="cellIs" dxfId="7794" priority="8325" operator="equal">
      <formula>0</formula>
    </cfRule>
    <cfRule type="cellIs" dxfId="7793" priority="8326" operator="equal">
      <formula>1</formula>
    </cfRule>
  </conditionalFormatting>
  <conditionalFormatting sqref="KD363:KI363">
    <cfRule type="cellIs" dxfId="7792" priority="8323" operator="equal">
      <formula>0</formula>
    </cfRule>
    <cfRule type="cellIs" dxfId="7791" priority="8324" operator="equal">
      <formula>1</formula>
    </cfRule>
  </conditionalFormatting>
  <conditionalFormatting sqref="KD368:KI368">
    <cfRule type="cellIs" dxfId="7790" priority="8321" operator="equal">
      <formula>0</formula>
    </cfRule>
    <cfRule type="cellIs" dxfId="7789" priority="8322" operator="equal">
      <formula>1</formula>
    </cfRule>
  </conditionalFormatting>
  <conditionalFormatting sqref="KD382:KI384">
    <cfRule type="cellIs" dxfId="7788" priority="8319" operator="equal">
      <formula>0</formula>
    </cfRule>
    <cfRule type="cellIs" dxfId="7787" priority="8320" operator="equal">
      <formula>1</formula>
    </cfRule>
  </conditionalFormatting>
  <conditionalFormatting sqref="KD386:KI386 KD388:KI391">
    <cfRule type="cellIs" dxfId="7786" priority="8317" operator="equal">
      <formula>0</formula>
    </cfRule>
    <cfRule type="cellIs" dxfId="7785" priority="8318" operator="equal">
      <formula>1</formula>
    </cfRule>
  </conditionalFormatting>
  <conditionalFormatting sqref="KD541:KI541">
    <cfRule type="cellIs" dxfId="7784" priority="8315" operator="equal">
      <formula>0</formula>
    </cfRule>
    <cfRule type="cellIs" dxfId="7783" priority="8316" operator="equal">
      <formula>1</formula>
    </cfRule>
  </conditionalFormatting>
  <conditionalFormatting sqref="KD542:KI542">
    <cfRule type="cellIs" dxfId="7782" priority="8311" operator="equal">
      <formula>0</formula>
    </cfRule>
    <cfRule type="cellIs" dxfId="7781" priority="8312" operator="equal">
      <formula>1</formula>
    </cfRule>
  </conditionalFormatting>
  <conditionalFormatting sqref="KD17:KI17">
    <cfRule type="cellIs" dxfId="7780" priority="8309" operator="equal">
      <formula>0</formula>
    </cfRule>
    <cfRule type="cellIs" dxfId="7779" priority="8310" operator="equal">
      <formula>1</formula>
    </cfRule>
  </conditionalFormatting>
  <conditionalFormatting sqref="KD19:KI19">
    <cfRule type="cellIs" dxfId="7778" priority="8307" operator="equal">
      <formula>0</formula>
    </cfRule>
    <cfRule type="cellIs" dxfId="7777" priority="8308" operator="equal">
      <formula>1</formula>
    </cfRule>
  </conditionalFormatting>
  <conditionalFormatting sqref="KD21:KI21">
    <cfRule type="cellIs" dxfId="7776" priority="8305" operator="equal">
      <formula>0</formula>
    </cfRule>
    <cfRule type="cellIs" dxfId="7775" priority="8306" operator="equal">
      <formula>1</formula>
    </cfRule>
  </conditionalFormatting>
  <conditionalFormatting sqref="KD29:KI29">
    <cfRule type="cellIs" dxfId="7774" priority="8303" operator="equal">
      <formula>0</formula>
    </cfRule>
    <cfRule type="cellIs" dxfId="7773" priority="8304" operator="equal">
      <formula>1</formula>
    </cfRule>
  </conditionalFormatting>
  <conditionalFormatting sqref="KD30:KI30">
    <cfRule type="cellIs" dxfId="7772" priority="8301" operator="equal">
      <formula>0</formula>
    </cfRule>
    <cfRule type="cellIs" dxfId="7771" priority="8302" operator="equal">
      <formula>1</formula>
    </cfRule>
  </conditionalFormatting>
  <conditionalFormatting sqref="KD31:KI31">
    <cfRule type="cellIs" dxfId="7770" priority="8299" operator="equal">
      <formula>0</formula>
    </cfRule>
    <cfRule type="cellIs" dxfId="7769" priority="8300" operator="equal">
      <formula>1</formula>
    </cfRule>
  </conditionalFormatting>
  <conditionalFormatting sqref="KD33:KI33">
    <cfRule type="cellIs" dxfId="7768" priority="8297" operator="equal">
      <formula>0</formula>
    </cfRule>
    <cfRule type="cellIs" dxfId="7767" priority="8298" operator="equal">
      <formula>1</formula>
    </cfRule>
  </conditionalFormatting>
  <conditionalFormatting sqref="KD35:KI35">
    <cfRule type="cellIs" dxfId="7766" priority="8295" operator="equal">
      <formula>0</formula>
    </cfRule>
    <cfRule type="cellIs" dxfId="7765" priority="8296" operator="equal">
      <formula>1</formula>
    </cfRule>
  </conditionalFormatting>
  <conditionalFormatting sqref="KD36:KI36">
    <cfRule type="cellIs" dxfId="7764" priority="8293" operator="equal">
      <formula>0</formula>
    </cfRule>
    <cfRule type="cellIs" dxfId="7763" priority="8294" operator="equal">
      <formula>1</formula>
    </cfRule>
  </conditionalFormatting>
  <conditionalFormatting sqref="KD42:KI42">
    <cfRule type="cellIs" dxfId="7762" priority="8291" operator="equal">
      <formula>0</formula>
    </cfRule>
    <cfRule type="cellIs" dxfId="7761" priority="8292" operator="equal">
      <formula>1</formula>
    </cfRule>
  </conditionalFormatting>
  <conditionalFormatting sqref="KD49:KI49">
    <cfRule type="cellIs" dxfId="7760" priority="8289" operator="equal">
      <formula>0</formula>
    </cfRule>
    <cfRule type="cellIs" dxfId="7759" priority="8290" operator="equal">
      <formula>1</formula>
    </cfRule>
  </conditionalFormatting>
  <conditionalFormatting sqref="KD51:KI51">
    <cfRule type="cellIs" dxfId="7758" priority="8287" operator="equal">
      <formula>0</formula>
    </cfRule>
    <cfRule type="cellIs" dxfId="7757" priority="8288" operator="equal">
      <formula>1</formula>
    </cfRule>
  </conditionalFormatting>
  <conditionalFormatting sqref="KD55:KI55">
    <cfRule type="cellIs" dxfId="7756" priority="8285" operator="equal">
      <formula>0</formula>
    </cfRule>
    <cfRule type="cellIs" dxfId="7755" priority="8286" operator="equal">
      <formula>1</formula>
    </cfRule>
  </conditionalFormatting>
  <conditionalFormatting sqref="KD57:KI57">
    <cfRule type="cellIs" dxfId="7754" priority="8283" operator="equal">
      <formula>0</formula>
    </cfRule>
    <cfRule type="cellIs" dxfId="7753" priority="8284" operator="equal">
      <formula>1</formula>
    </cfRule>
  </conditionalFormatting>
  <conditionalFormatting sqref="KD62:KI62">
    <cfRule type="cellIs" dxfId="7752" priority="8281" operator="equal">
      <formula>0</formula>
    </cfRule>
    <cfRule type="cellIs" dxfId="7751" priority="8282" operator="equal">
      <formula>1</formula>
    </cfRule>
  </conditionalFormatting>
  <conditionalFormatting sqref="KD66:KI66">
    <cfRule type="cellIs" dxfId="7750" priority="8279" operator="equal">
      <formula>0</formula>
    </cfRule>
    <cfRule type="cellIs" dxfId="7749" priority="8280" operator="equal">
      <formula>1</formula>
    </cfRule>
  </conditionalFormatting>
  <conditionalFormatting sqref="KD69:KI69">
    <cfRule type="cellIs" dxfId="7748" priority="8277" operator="equal">
      <formula>0</formula>
    </cfRule>
    <cfRule type="cellIs" dxfId="7747" priority="8278" operator="equal">
      <formula>1</formula>
    </cfRule>
  </conditionalFormatting>
  <conditionalFormatting sqref="KD68:KI68">
    <cfRule type="cellIs" dxfId="7746" priority="8275" operator="equal">
      <formula>0</formula>
    </cfRule>
    <cfRule type="cellIs" dxfId="7745" priority="8276" operator="equal">
      <formula>1</formula>
    </cfRule>
  </conditionalFormatting>
  <conditionalFormatting sqref="KD73:KI73">
    <cfRule type="cellIs" dxfId="7744" priority="8273" operator="equal">
      <formula>0</formula>
    </cfRule>
    <cfRule type="cellIs" dxfId="7743" priority="8274" operator="equal">
      <formula>1</formula>
    </cfRule>
  </conditionalFormatting>
  <conditionalFormatting sqref="KD74:KI74">
    <cfRule type="cellIs" dxfId="7742" priority="8271" operator="equal">
      <formula>0</formula>
    </cfRule>
    <cfRule type="cellIs" dxfId="7741" priority="8272" operator="equal">
      <formula>1</formula>
    </cfRule>
  </conditionalFormatting>
  <conditionalFormatting sqref="KD80:KI80">
    <cfRule type="cellIs" dxfId="7740" priority="8269" operator="equal">
      <formula>0</formula>
    </cfRule>
    <cfRule type="cellIs" dxfId="7739" priority="8270" operator="equal">
      <formula>1</formula>
    </cfRule>
  </conditionalFormatting>
  <conditionalFormatting sqref="KD83:KI83">
    <cfRule type="cellIs" dxfId="7738" priority="8267" operator="equal">
      <formula>0</formula>
    </cfRule>
    <cfRule type="cellIs" dxfId="7737" priority="8268" operator="equal">
      <formula>1</formula>
    </cfRule>
  </conditionalFormatting>
  <conditionalFormatting sqref="KD84:KI84">
    <cfRule type="cellIs" dxfId="7736" priority="8265" operator="equal">
      <formula>0</formula>
    </cfRule>
    <cfRule type="cellIs" dxfId="7735" priority="8266" operator="equal">
      <formula>1</formula>
    </cfRule>
  </conditionalFormatting>
  <conditionalFormatting sqref="KD92:KI92">
    <cfRule type="cellIs" dxfId="7734" priority="8263" operator="equal">
      <formula>0</formula>
    </cfRule>
    <cfRule type="cellIs" dxfId="7733" priority="8264" operator="equal">
      <formula>1</formula>
    </cfRule>
  </conditionalFormatting>
  <conditionalFormatting sqref="KD93:KI93">
    <cfRule type="cellIs" dxfId="7732" priority="8261" operator="equal">
      <formula>0</formula>
    </cfRule>
    <cfRule type="cellIs" dxfId="7731" priority="8262" operator="equal">
      <formula>1</formula>
    </cfRule>
  </conditionalFormatting>
  <conditionalFormatting sqref="KD94:KI94">
    <cfRule type="cellIs" dxfId="7730" priority="8259" operator="equal">
      <formula>0</formula>
    </cfRule>
    <cfRule type="cellIs" dxfId="7729" priority="8260" operator="equal">
      <formula>1</formula>
    </cfRule>
  </conditionalFormatting>
  <conditionalFormatting sqref="KD95:KI95">
    <cfRule type="cellIs" dxfId="7728" priority="8257" operator="equal">
      <formula>0</formula>
    </cfRule>
    <cfRule type="cellIs" dxfId="7727" priority="8258" operator="equal">
      <formula>1</formula>
    </cfRule>
  </conditionalFormatting>
  <conditionalFormatting sqref="KD96:KI96">
    <cfRule type="cellIs" dxfId="7726" priority="8255" operator="equal">
      <formula>0</formula>
    </cfRule>
    <cfRule type="cellIs" dxfId="7725" priority="8256" operator="equal">
      <formula>1</formula>
    </cfRule>
  </conditionalFormatting>
  <conditionalFormatting sqref="KD97:KI97">
    <cfRule type="cellIs" dxfId="7724" priority="8253" operator="equal">
      <formula>0</formula>
    </cfRule>
    <cfRule type="cellIs" dxfId="7723" priority="8254" operator="equal">
      <formula>1</formula>
    </cfRule>
  </conditionalFormatting>
  <conditionalFormatting sqref="KD99:KI99">
    <cfRule type="cellIs" dxfId="7722" priority="8251" operator="equal">
      <formula>0</formula>
    </cfRule>
    <cfRule type="cellIs" dxfId="7721" priority="8252" operator="equal">
      <formula>1</formula>
    </cfRule>
  </conditionalFormatting>
  <conditionalFormatting sqref="KD100:KI100">
    <cfRule type="cellIs" dxfId="7720" priority="8249" operator="equal">
      <formula>0</formula>
    </cfRule>
    <cfRule type="cellIs" dxfId="7719" priority="8250" operator="equal">
      <formula>1</formula>
    </cfRule>
  </conditionalFormatting>
  <conditionalFormatting sqref="KD102:KI102">
    <cfRule type="cellIs" dxfId="7718" priority="8247" operator="equal">
      <formula>0</formula>
    </cfRule>
    <cfRule type="cellIs" dxfId="7717" priority="8248" operator="equal">
      <formula>1</formula>
    </cfRule>
  </conditionalFormatting>
  <conditionalFormatting sqref="KD106:KI106">
    <cfRule type="cellIs" dxfId="7716" priority="8245" operator="equal">
      <formula>0</formula>
    </cfRule>
    <cfRule type="cellIs" dxfId="7715" priority="8246" operator="equal">
      <formula>1</formula>
    </cfRule>
  </conditionalFormatting>
  <conditionalFormatting sqref="KD108:KI108">
    <cfRule type="cellIs" dxfId="7714" priority="8243" operator="equal">
      <formula>0</formula>
    </cfRule>
    <cfRule type="cellIs" dxfId="7713" priority="8244" operator="equal">
      <formula>1</formula>
    </cfRule>
  </conditionalFormatting>
  <conditionalFormatting sqref="KD107:KI107">
    <cfRule type="cellIs" dxfId="7712" priority="8241" operator="equal">
      <formula>0</formula>
    </cfRule>
    <cfRule type="cellIs" dxfId="7711" priority="8242" operator="equal">
      <formula>1</formula>
    </cfRule>
  </conditionalFormatting>
  <conditionalFormatting sqref="KD113:KI113">
    <cfRule type="cellIs" dxfId="7710" priority="8239" operator="equal">
      <formula>0</formula>
    </cfRule>
    <cfRule type="cellIs" dxfId="7709" priority="8240" operator="equal">
      <formula>1</formula>
    </cfRule>
  </conditionalFormatting>
  <conditionalFormatting sqref="KD115:KI115">
    <cfRule type="cellIs" dxfId="7708" priority="8237" operator="equal">
      <formula>0</formula>
    </cfRule>
    <cfRule type="cellIs" dxfId="7707" priority="8238" operator="equal">
      <formula>1</formula>
    </cfRule>
  </conditionalFormatting>
  <conditionalFormatting sqref="KD118:KI118">
    <cfRule type="cellIs" dxfId="7706" priority="8235" operator="equal">
      <formula>0</formula>
    </cfRule>
    <cfRule type="cellIs" dxfId="7705" priority="8236" operator="equal">
      <formula>1</formula>
    </cfRule>
  </conditionalFormatting>
  <conditionalFormatting sqref="KD122:KI123">
    <cfRule type="cellIs" dxfId="7704" priority="8233" operator="equal">
      <formula>0</formula>
    </cfRule>
    <cfRule type="cellIs" dxfId="7703" priority="8234" operator="equal">
      <formula>1</formula>
    </cfRule>
  </conditionalFormatting>
  <conditionalFormatting sqref="KD127:KI127">
    <cfRule type="cellIs" dxfId="7702" priority="8231" operator="equal">
      <formula>0</formula>
    </cfRule>
    <cfRule type="cellIs" dxfId="7701" priority="8232" operator="equal">
      <formula>1</formula>
    </cfRule>
  </conditionalFormatting>
  <conditionalFormatting sqref="KD134:KI134">
    <cfRule type="cellIs" dxfId="7700" priority="8229" operator="equal">
      <formula>0</formula>
    </cfRule>
    <cfRule type="cellIs" dxfId="7699" priority="8230" operator="equal">
      <formula>1</formula>
    </cfRule>
  </conditionalFormatting>
  <conditionalFormatting sqref="KD137:KI137">
    <cfRule type="cellIs" dxfId="7698" priority="8227" operator="equal">
      <formula>0</formula>
    </cfRule>
    <cfRule type="cellIs" dxfId="7697" priority="8228" operator="equal">
      <formula>1</formula>
    </cfRule>
  </conditionalFormatting>
  <conditionalFormatting sqref="KD138:KI138">
    <cfRule type="cellIs" dxfId="7696" priority="8225" operator="equal">
      <formula>0</formula>
    </cfRule>
    <cfRule type="cellIs" dxfId="7695" priority="8226" operator="equal">
      <formula>1</formula>
    </cfRule>
  </conditionalFormatting>
  <conditionalFormatting sqref="KD136:KI136">
    <cfRule type="cellIs" dxfId="7694" priority="8223" operator="equal">
      <formula>0</formula>
    </cfRule>
    <cfRule type="cellIs" dxfId="7693" priority="8224" operator="equal">
      <formula>1</formula>
    </cfRule>
  </conditionalFormatting>
  <conditionalFormatting sqref="KD143:KI143">
    <cfRule type="cellIs" dxfId="7692" priority="8221" operator="equal">
      <formula>0</formula>
    </cfRule>
    <cfRule type="cellIs" dxfId="7691" priority="8222" operator="equal">
      <formula>1</formula>
    </cfRule>
  </conditionalFormatting>
  <conditionalFormatting sqref="KD146:KI146">
    <cfRule type="cellIs" dxfId="7690" priority="8219" operator="equal">
      <formula>0</formula>
    </cfRule>
    <cfRule type="cellIs" dxfId="7689" priority="8220" operator="equal">
      <formula>1</formula>
    </cfRule>
  </conditionalFormatting>
  <conditionalFormatting sqref="KD151:KI153">
    <cfRule type="cellIs" dxfId="7688" priority="8217" operator="equal">
      <formula>0</formula>
    </cfRule>
    <cfRule type="cellIs" dxfId="7687" priority="8218" operator="equal">
      <formula>1</formula>
    </cfRule>
  </conditionalFormatting>
  <conditionalFormatting sqref="KD156:KI156">
    <cfRule type="cellIs" dxfId="7686" priority="8215" operator="equal">
      <formula>0</formula>
    </cfRule>
    <cfRule type="cellIs" dxfId="7685" priority="8216" operator="equal">
      <formula>1</formula>
    </cfRule>
  </conditionalFormatting>
  <conditionalFormatting sqref="KD158:KI158">
    <cfRule type="cellIs" dxfId="7684" priority="8213" operator="equal">
      <formula>0</formula>
    </cfRule>
    <cfRule type="cellIs" dxfId="7683" priority="8214" operator="equal">
      <formula>1</formula>
    </cfRule>
  </conditionalFormatting>
  <conditionalFormatting sqref="KD171:KI171">
    <cfRule type="cellIs" dxfId="7682" priority="8211" operator="equal">
      <formula>0</formula>
    </cfRule>
    <cfRule type="cellIs" dxfId="7681" priority="8212" operator="equal">
      <formula>1</formula>
    </cfRule>
  </conditionalFormatting>
  <conditionalFormatting sqref="KD175:KI175">
    <cfRule type="cellIs" dxfId="7680" priority="8209" operator="equal">
      <formula>0</formula>
    </cfRule>
    <cfRule type="cellIs" dxfId="7679" priority="8210" operator="equal">
      <formula>1</formula>
    </cfRule>
  </conditionalFormatting>
  <conditionalFormatting sqref="KD176:KI176">
    <cfRule type="cellIs" dxfId="7678" priority="8207" operator="equal">
      <formula>0</formula>
    </cfRule>
    <cfRule type="cellIs" dxfId="7677" priority="8208" operator="equal">
      <formula>1</formula>
    </cfRule>
  </conditionalFormatting>
  <conditionalFormatting sqref="KD177:KI178">
    <cfRule type="cellIs" dxfId="7676" priority="8205" operator="equal">
      <formula>0</formula>
    </cfRule>
    <cfRule type="cellIs" dxfId="7675" priority="8206" operator="equal">
      <formula>1</formula>
    </cfRule>
  </conditionalFormatting>
  <conditionalFormatting sqref="KD180:KI180">
    <cfRule type="cellIs" dxfId="7674" priority="8203" operator="equal">
      <formula>0</formula>
    </cfRule>
    <cfRule type="cellIs" dxfId="7673" priority="8204" operator="equal">
      <formula>1</formula>
    </cfRule>
  </conditionalFormatting>
  <conditionalFormatting sqref="KD185:KI185">
    <cfRule type="cellIs" dxfId="7672" priority="8201" operator="equal">
      <formula>0</formula>
    </cfRule>
    <cfRule type="cellIs" dxfId="7671" priority="8202" operator="equal">
      <formula>1</formula>
    </cfRule>
  </conditionalFormatting>
  <conditionalFormatting sqref="KD186:KI186">
    <cfRule type="cellIs" dxfId="7670" priority="8199" operator="equal">
      <formula>0</formula>
    </cfRule>
    <cfRule type="cellIs" dxfId="7669" priority="8200" operator="equal">
      <formula>1</formula>
    </cfRule>
  </conditionalFormatting>
  <conditionalFormatting sqref="KD189:KI189">
    <cfRule type="cellIs" dxfId="7668" priority="8197" operator="equal">
      <formula>0</formula>
    </cfRule>
    <cfRule type="cellIs" dxfId="7667" priority="8198" operator="equal">
      <formula>1</formula>
    </cfRule>
  </conditionalFormatting>
  <conditionalFormatting sqref="KD199:KI201">
    <cfRule type="cellIs" dxfId="7666" priority="8195" operator="equal">
      <formula>0</formula>
    </cfRule>
    <cfRule type="cellIs" dxfId="7665" priority="8196" operator="equal">
      <formula>1</formula>
    </cfRule>
  </conditionalFormatting>
  <conditionalFormatting sqref="KD207:KI207">
    <cfRule type="cellIs" dxfId="7664" priority="8193" operator="equal">
      <formula>0</formula>
    </cfRule>
    <cfRule type="cellIs" dxfId="7663" priority="8194" operator="equal">
      <formula>1</formula>
    </cfRule>
  </conditionalFormatting>
  <conditionalFormatting sqref="KD212:KI213">
    <cfRule type="cellIs" dxfId="7662" priority="8191" operator="equal">
      <formula>0</formula>
    </cfRule>
    <cfRule type="cellIs" dxfId="7661" priority="8192" operator="equal">
      <formula>1</formula>
    </cfRule>
  </conditionalFormatting>
  <conditionalFormatting sqref="KD220:KI221">
    <cfRule type="cellIs" dxfId="7660" priority="8189" operator="equal">
      <formula>0</formula>
    </cfRule>
    <cfRule type="cellIs" dxfId="7659" priority="8190" operator="equal">
      <formula>1</formula>
    </cfRule>
  </conditionalFormatting>
  <conditionalFormatting sqref="KD223:KI223">
    <cfRule type="cellIs" dxfId="7658" priority="8187" operator="equal">
      <formula>0</formula>
    </cfRule>
    <cfRule type="cellIs" dxfId="7657" priority="8188" operator="equal">
      <formula>1</formula>
    </cfRule>
  </conditionalFormatting>
  <conditionalFormatting sqref="KD235:KI235">
    <cfRule type="cellIs" dxfId="7656" priority="8185" operator="equal">
      <formula>0</formula>
    </cfRule>
    <cfRule type="cellIs" dxfId="7655" priority="8186" operator="equal">
      <formula>1</formula>
    </cfRule>
  </conditionalFormatting>
  <conditionalFormatting sqref="KD237:KI237">
    <cfRule type="cellIs" dxfId="7654" priority="8183" operator="equal">
      <formula>0</formula>
    </cfRule>
    <cfRule type="cellIs" dxfId="7653" priority="8184" operator="equal">
      <formula>1</formula>
    </cfRule>
  </conditionalFormatting>
  <conditionalFormatting sqref="KD239:KI239">
    <cfRule type="cellIs" dxfId="7652" priority="8181" operator="equal">
      <formula>0</formula>
    </cfRule>
    <cfRule type="cellIs" dxfId="7651" priority="8182" operator="equal">
      <formula>1</formula>
    </cfRule>
  </conditionalFormatting>
  <conditionalFormatting sqref="KD241:KI242">
    <cfRule type="cellIs" dxfId="7650" priority="8179" operator="equal">
      <formula>0</formula>
    </cfRule>
    <cfRule type="cellIs" dxfId="7649" priority="8180" operator="equal">
      <formula>1</formula>
    </cfRule>
  </conditionalFormatting>
  <conditionalFormatting sqref="KD250:KI250">
    <cfRule type="cellIs" dxfId="7648" priority="8177" operator="equal">
      <formula>0</formula>
    </cfRule>
    <cfRule type="cellIs" dxfId="7647" priority="8178" operator="equal">
      <formula>1</formula>
    </cfRule>
  </conditionalFormatting>
  <conditionalFormatting sqref="KD251:KI251">
    <cfRule type="cellIs" dxfId="7646" priority="8175" operator="equal">
      <formula>0</formula>
    </cfRule>
    <cfRule type="cellIs" dxfId="7645" priority="8176" operator="equal">
      <formula>1</formula>
    </cfRule>
  </conditionalFormatting>
  <conditionalFormatting sqref="KD259:KI260">
    <cfRule type="cellIs" dxfId="7644" priority="8173" operator="equal">
      <formula>0</formula>
    </cfRule>
    <cfRule type="cellIs" dxfId="7643" priority="8174" operator="equal">
      <formula>1</formula>
    </cfRule>
  </conditionalFormatting>
  <conditionalFormatting sqref="KD262:KI263">
    <cfRule type="cellIs" dxfId="7642" priority="8171" operator="equal">
      <formula>0</formula>
    </cfRule>
    <cfRule type="cellIs" dxfId="7641" priority="8172" operator="equal">
      <formula>1</formula>
    </cfRule>
  </conditionalFormatting>
  <conditionalFormatting sqref="KD266:KI266">
    <cfRule type="cellIs" dxfId="7640" priority="8169" operator="equal">
      <formula>0</formula>
    </cfRule>
    <cfRule type="cellIs" dxfId="7639" priority="8170" operator="equal">
      <formula>1</formula>
    </cfRule>
  </conditionalFormatting>
  <conditionalFormatting sqref="KD281:KI282">
    <cfRule type="cellIs" dxfId="7638" priority="8167" operator="equal">
      <formula>0</formula>
    </cfRule>
    <cfRule type="cellIs" dxfId="7637" priority="8168" operator="equal">
      <formula>1</formula>
    </cfRule>
  </conditionalFormatting>
  <conditionalFormatting sqref="KD287:KI287">
    <cfRule type="cellIs" dxfId="7636" priority="8165" operator="equal">
      <formula>0</formula>
    </cfRule>
    <cfRule type="cellIs" dxfId="7635" priority="8166" operator="equal">
      <formula>1</formula>
    </cfRule>
  </conditionalFormatting>
  <conditionalFormatting sqref="KD294:KI296">
    <cfRule type="cellIs" dxfId="7634" priority="8163" operator="equal">
      <formula>0</formula>
    </cfRule>
    <cfRule type="cellIs" dxfId="7633" priority="8164" operator="equal">
      <formula>1</formula>
    </cfRule>
  </conditionalFormatting>
  <conditionalFormatting sqref="KD299:KI299">
    <cfRule type="cellIs" dxfId="7632" priority="8161" operator="equal">
      <formula>0</formula>
    </cfRule>
    <cfRule type="cellIs" dxfId="7631" priority="8162" operator="equal">
      <formula>1</formula>
    </cfRule>
  </conditionalFormatting>
  <conditionalFormatting sqref="KD302:KI303">
    <cfRule type="cellIs" dxfId="7630" priority="8159" operator="equal">
      <formula>0</formula>
    </cfRule>
    <cfRule type="cellIs" dxfId="7629" priority="8160" operator="equal">
      <formula>1</formula>
    </cfRule>
  </conditionalFormatting>
  <conditionalFormatting sqref="KD309:KI309">
    <cfRule type="cellIs" dxfId="7628" priority="8157" operator="equal">
      <formula>0</formula>
    </cfRule>
    <cfRule type="cellIs" dxfId="7627" priority="8158" operator="equal">
      <formula>1</formula>
    </cfRule>
  </conditionalFormatting>
  <conditionalFormatting sqref="KD310:KI310">
    <cfRule type="cellIs" dxfId="7626" priority="8155" operator="equal">
      <formula>0</formula>
    </cfRule>
    <cfRule type="cellIs" dxfId="7625" priority="8156" operator="equal">
      <formula>1</formula>
    </cfRule>
  </conditionalFormatting>
  <conditionalFormatting sqref="KD312:KI312">
    <cfRule type="cellIs" dxfId="7624" priority="8153" operator="equal">
      <formula>0</formula>
    </cfRule>
    <cfRule type="cellIs" dxfId="7623" priority="8154" operator="equal">
      <formula>1</formula>
    </cfRule>
  </conditionalFormatting>
  <conditionalFormatting sqref="KD318:KI318">
    <cfRule type="cellIs" dxfId="7622" priority="8151" operator="equal">
      <formula>0</formula>
    </cfRule>
    <cfRule type="cellIs" dxfId="7621" priority="8152" operator="equal">
      <formula>1</formula>
    </cfRule>
  </conditionalFormatting>
  <conditionalFormatting sqref="KD331:KI332">
    <cfRule type="cellIs" dxfId="7620" priority="8149" operator="equal">
      <formula>0</formula>
    </cfRule>
    <cfRule type="cellIs" dxfId="7619" priority="8150" operator="equal">
      <formula>1</formula>
    </cfRule>
  </conditionalFormatting>
  <conditionalFormatting sqref="KD339:KI339">
    <cfRule type="cellIs" dxfId="7618" priority="8147" operator="equal">
      <formula>0</formula>
    </cfRule>
    <cfRule type="cellIs" dxfId="7617" priority="8148" operator="equal">
      <formula>1</formula>
    </cfRule>
  </conditionalFormatting>
  <conditionalFormatting sqref="KD343:KI345">
    <cfRule type="cellIs" dxfId="7616" priority="8145" operator="equal">
      <formula>0</formula>
    </cfRule>
    <cfRule type="cellIs" dxfId="7615" priority="8146" operator="equal">
      <formula>1</formula>
    </cfRule>
  </conditionalFormatting>
  <conditionalFormatting sqref="KD357:KI357">
    <cfRule type="cellIs" dxfId="7614" priority="8143" operator="equal">
      <formula>0</formula>
    </cfRule>
    <cfRule type="cellIs" dxfId="7613" priority="8144" operator="equal">
      <formula>1</formula>
    </cfRule>
  </conditionalFormatting>
  <conditionalFormatting sqref="KD360:KI360">
    <cfRule type="cellIs" dxfId="7612" priority="8141" operator="equal">
      <formula>0</formula>
    </cfRule>
    <cfRule type="cellIs" dxfId="7611" priority="8142" operator="equal">
      <formula>1</formula>
    </cfRule>
  </conditionalFormatting>
  <conditionalFormatting sqref="KD361:KI361">
    <cfRule type="cellIs" dxfId="7610" priority="8139" operator="equal">
      <formula>0</formula>
    </cfRule>
    <cfRule type="cellIs" dxfId="7609" priority="8140" operator="equal">
      <formula>1</formula>
    </cfRule>
  </conditionalFormatting>
  <conditionalFormatting sqref="KD369:KI369">
    <cfRule type="cellIs" dxfId="7608" priority="8137" operator="equal">
      <formula>0</formula>
    </cfRule>
    <cfRule type="cellIs" dxfId="7607" priority="8138" operator="equal">
      <formula>1</formula>
    </cfRule>
  </conditionalFormatting>
  <conditionalFormatting sqref="KD371:KI371">
    <cfRule type="cellIs" dxfId="7606" priority="8135" operator="equal">
      <formula>0</formula>
    </cfRule>
    <cfRule type="cellIs" dxfId="7605" priority="8136" operator="equal">
      <formula>1</formula>
    </cfRule>
  </conditionalFormatting>
  <conditionalFormatting sqref="KD373:KI373">
    <cfRule type="cellIs" dxfId="7604" priority="8133" operator="equal">
      <formula>0</formula>
    </cfRule>
    <cfRule type="cellIs" dxfId="7603" priority="8134" operator="equal">
      <formula>1</formula>
    </cfRule>
  </conditionalFormatting>
  <conditionalFormatting sqref="KD377:KI377">
    <cfRule type="cellIs" dxfId="7602" priority="8131" operator="equal">
      <formula>0</formula>
    </cfRule>
    <cfRule type="cellIs" dxfId="7601" priority="8132" operator="equal">
      <formula>1</formula>
    </cfRule>
  </conditionalFormatting>
  <conditionalFormatting sqref="KD379:KI379">
    <cfRule type="cellIs" dxfId="7600" priority="8129" operator="equal">
      <formula>0</formula>
    </cfRule>
    <cfRule type="cellIs" dxfId="7599" priority="8130" operator="equal">
      <formula>1</formula>
    </cfRule>
  </conditionalFormatting>
  <conditionalFormatting sqref="KD380:KI380">
    <cfRule type="cellIs" dxfId="7598" priority="8127" operator="equal">
      <formula>0</formula>
    </cfRule>
    <cfRule type="cellIs" dxfId="7597" priority="8128" operator="equal">
      <formula>1</formula>
    </cfRule>
  </conditionalFormatting>
  <conditionalFormatting sqref="KD381:KI381">
    <cfRule type="cellIs" dxfId="7596" priority="8125" operator="equal">
      <formula>0</formula>
    </cfRule>
    <cfRule type="cellIs" dxfId="7595" priority="8126" operator="equal">
      <formula>1</formula>
    </cfRule>
  </conditionalFormatting>
  <conditionalFormatting sqref="KD375:KI376">
    <cfRule type="cellIs" dxfId="7594" priority="8123" operator="equal">
      <formula>0</formula>
    </cfRule>
    <cfRule type="cellIs" dxfId="7593" priority="8124" operator="equal">
      <formula>1</formula>
    </cfRule>
  </conditionalFormatting>
  <conditionalFormatting sqref="KD378:KI378">
    <cfRule type="cellIs" dxfId="7592" priority="8121" operator="equal">
      <formula>0</formula>
    </cfRule>
    <cfRule type="cellIs" dxfId="7591" priority="8122" operator="equal">
      <formula>1</formula>
    </cfRule>
  </conditionalFormatting>
  <conditionalFormatting sqref="KD385:KI385">
    <cfRule type="cellIs" dxfId="7590" priority="8119" operator="equal">
      <formula>0</formula>
    </cfRule>
    <cfRule type="cellIs" dxfId="7589" priority="8120" operator="equal">
      <formula>1</formula>
    </cfRule>
  </conditionalFormatting>
  <conditionalFormatting sqref="KD387:KI387">
    <cfRule type="cellIs" dxfId="7588" priority="8117" operator="equal">
      <formula>0</formula>
    </cfRule>
    <cfRule type="cellIs" dxfId="7587" priority="8118" operator="equal">
      <formula>1</formula>
    </cfRule>
  </conditionalFormatting>
  <conditionalFormatting sqref="KD392:KI392">
    <cfRule type="cellIs" dxfId="7586" priority="8115" operator="equal">
      <formula>0</formula>
    </cfRule>
    <cfRule type="cellIs" dxfId="7585" priority="8116" operator="equal">
      <formula>1</formula>
    </cfRule>
  </conditionalFormatting>
  <conditionalFormatting sqref="KD399:KI399">
    <cfRule type="cellIs" dxfId="7584" priority="8113" operator="equal">
      <formula>0</formula>
    </cfRule>
    <cfRule type="cellIs" dxfId="7583" priority="8114" operator="equal">
      <formula>1</formula>
    </cfRule>
  </conditionalFormatting>
  <conditionalFormatting sqref="KD401:KI401">
    <cfRule type="cellIs" dxfId="7582" priority="8111" operator="equal">
      <formula>0</formula>
    </cfRule>
    <cfRule type="cellIs" dxfId="7581" priority="8112" operator="equal">
      <formula>1</formula>
    </cfRule>
  </conditionalFormatting>
  <conditionalFormatting sqref="KD404:KI404">
    <cfRule type="cellIs" dxfId="7580" priority="8109" operator="equal">
      <formula>0</formula>
    </cfRule>
    <cfRule type="cellIs" dxfId="7579" priority="8110" operator="equal">
      <formula>1</formula>
    </cfRule>
  </conditionalFormatting>
  <conditionalFormatting sqref="KD406:KI406">
    <cfRule type="cellIs" dxfId="7578" priority="8107" operator="equal">
      <formula>0</formula>
    </cfRule>
    <cfRule type="cellIs" dxfId="7577" priority="8108" operator="equal">
      <formula>1</formula>
    </cfRule>
  </conditionalFormatting>
  <conditionalFormatting sqref="KD407:KI409">
    <cfRule type="cellIs" dxfId="7576" priority="8105" operator="equal">
      <formula>0</formula>
    </cfRule>
    <cfRule type="cellIs" dxfId="7575" priority="8106" operator="equal">
      <formula>1</formula>
    </cfRule>
  </conditionalFormatting>
  <conditionalFormatting sqref="KD411:KI418">
    <cfRule type="cellIs" dxfId="7574" priority="8103" operator="equal">
      <formula>0</formula>
    </cfRule>
    <cfRule type="cellIs" dxfId="7573" priority="8104" operator="equal">
      <formula>1</formula>
    </cfRule>
  </conditionalFormatting>
  <conditionalFormatting sqref="KD421:KI421">
    <cfRule type="cellIs" dxfId="7572" priority="8101" operator="equal">
      <formula>0</formula>
    </cfRule>
    <cfRule type="cellIs" dxfId="7571" priority="8102" operator="equal">
      <formula>1</formula>
    </cfRule>
  </conditionalFormatting>
  <conditionalFormatting sqref="KD423:KI428">
    <cfRule type="cellIs" dxfId="7570" priority="8099" operator="equal">
      <formula>0</formula>
    </cfRule>
    <cfRule type="cellIs" dxfId="7569" priority="8100" operator="equal">
      <formula>1</formula>
    </cfRule>
  </conditionalFormatting>
  <conditionalFormatting sqref="KD430:KI437">
    <cfRule type="cellIs" dxfId="7568" priority="8097" operator="equal">
      <formula>0</formula>
    </cfRule>
    <cfRule type="cellIs" dxfId="7567" priority="8098" operator="equal">
      <formula>1</formula>
    </cfRule>
  </conditionalFormatting>
  <conditionalFormatting sqref="KD439:KI449">
    <cfRule type="cellIs" dxfId="7566" priority="8095" operator="equal">
      <formula>0</formula>
    </cfRule>
    <cfRule type="cellIs" dxfId="7565" priority="8096" operator="equal">
      <formula>1</formula>
    </cfRule>
  </conditionalFormatting>
  <conditionalFormatting sqref="KD451:KI458">
    <cfRule type="cellIs" dxfId="7564" priority="8093" operator="equal">
      <formula>0</formula>
    </cfRule>
    <cfRule type="cellIs" dxfId="7563" priority="8094" operator="equal">
      <formula>1</formula>
    </cfRule>
  </conditionalFormatting>
  <conditionalFormatting sqref="KD460:KI464">
    <cfRule type="cellIs" dxfId="7562" priority="8091" operator="equal">
      <formula>0</formula>
    </cfRule>
    <cfRule type="cellIs" dxfId="7561" priority="8092" operator="equal">
      <formula>1</formula>
    </cfRule>
  </conditionalFormatting>
  <conditionalFormatting sqref="KD466:KI467">
    <cfRule type="cellIs" dxfId="7560" priority="8089" operator="equal">
      <formula>0</formula>
    </cfRule>
    <cfRule type="cellIs" dxfId="7559" priority="8090" operator="equal">
      <formula>1</formula>
    </cfRule>
  </conditionalFormatting>
  <conditionalFormatting sqref="KD470:KI470">
    <cfRule type="cellIs" dxfId="7558" priority="8087" operator="equal">
      <formula>0</formula>
    </cfRule>
    <cfRule type="cellIs" dxfId="7557" priority="8088" operator="equal">
      <formula>1</formula>
    </cfRule>
  </conditionalFormatting>
  <conditionalFormatting sqref="KD472:KI474">
    <cfRule type="cellIs" dxfId="7556" priority="8085" operator="equal">
      <formula>0</formula>
    </cfRule>
    <cfRule type="cellIs" dxfId="7555" priority="8086" operator="equal">
      <formula>1</formula>
    </cfRule>
  </conditionalFormatting>
  <conditionalFormatting sqref="KD476:KI482">
    <cfRule type="cellIs" dxfId="7554" priority="8083" operator="equal">
      <formula>0</formula>
    </cfRule>
    <cfRule type="cellIs" dxfId="7553" priority="8084" operator="equal">
      <formula>1</formula>
    </cfRule>
  </conditionalFormatting>
  <conditionalFormatting sqref="KD484:KI489">
    <cfRule type="cellIs" dxfId="7552" priority="8081" operator="equal">
      <formula>0</formula>
    </cfRule>
    <cfRule type="cellIs" dxfId="7551" priority="8082" operator="equal">
      <formula>1</formula>
    </cfRule>
  </conditionalFormatting>
  <conditionalFormatting sqref="KD491:KI492">
    <cfRule type="cellIs" dxfId="7550" priority="8079" operator="equal">
      <formula>0</formula>
    </cfRule>
    <cfRule type="cellIs" dxfId="7549" priority="8080" operator="equal">
      <formula>1</formula>
    </cfRule>
  </conditionalFormatting>
  <conditionalFormatting sqref="KD494:KI496">
    <cfRule type="cellIs" dxfId="7548" priority="8077" operator="equal">
      <formula>0</formula>
    </cfRule>
    <cfRule type="cellIs" dxfId="7547" priority="8078" operator="equal">
      <formula>1</formula>
    </cfRule>
  </conditionalFormatting>
  <conditionalFormatting sqref="KD498:KI498">
    <cfRule type="cellIs" dxfId="7546" priority="8075" operator="equal">
      <formula>0</formula>
    </cfRule>
    <cfRule type="cellIs" dxfId="7545" priority="8076" operator="equal">
      <formula>1</formula>
    </cfRule>
  </conditionalFormatting>
  <conditionalFormatting sqref="KD499:KI499">
    <cfRule type="cellIs" dxfId="7544" priority="8073" operator="equal">
      <formula>0</formula>
    </cfRule>
    <cfRule type="cellIs" dxfId="7543" priority="8074" operator="equal">
      <formula>1</formula>
    </cfRule>
  </conditionalFormatting>
  <conditionalFormatting sqref="KD502:KI504">
    <cfRule type="cellIs" dxfId="7542" priority="8071" operator="equal">
      <formula>0</formula>
    </cfRule>
    <cfRule type="cellIs" dxfId="7541" priority="8072" operator="equal">
      <formula>1</formula>
    </cfRule>
  </conditionalFormatting>
  <conditionalFormatting sqref="KD507:KI510">
    <cfRule type="cellIs" dxfId="7540" priority="8069" operator="equal">
      <formula>0</formula>
    </cfRule>
    <cfRule type="cellIs" dxfId="7539" priority="8070" operator="equal">
      <formula>1</formula>
    </cfRule>
  </conditionalFormatting>
  <conditionalFormatting sqref="KD512:KI512">
    <cfRule type="cellIs" dxfId="7538" priority="8067" operator="equal">
      <formula>0</formula>
    </cfRule>
    <cfRule type="cellIs" dxfId="7537" priority="8068" operator="equal">
      <formula>1</formula>
    </cfRule>
  </conditionalFormatting>
  <conditionalFormatting sqref="KD514:KI518">
    <cfRule type="cellIs" dxfId="7536" priority="8065" operator="equal">
      <formula>0</formula>
    </cfRule>
    <cfRule type="cellIs" dxfId="7535" priority="8066" operator="equal">
      <formula>1</formula>
    </cfRule>
  </conditionalFormatting>
  <conditionalFormatting sqref="KD520:KI520">
    <cfRule type="cellIs" dxfId="7534" priority="8063" operator="equal">
      <formula>0</formula>
    </cfRule>
    <cfRule type="cellIs" dxfId="7533" priority="8064" operator="equal">
      <formula>1</formula>
    </cfRule>
  </conditionalFormatting>
  <conditionalFormatting sqref="KD522:KI524">
    <cfRule type="cellIs" dxfId="7532" priority="8061" operator="equal">
      <formula>0</formula>
    </cfRule>
    <cfRule type="cellIs" dxfId="7531" priority="8062" operator="equal">
      <formula>1</formula>
    </cfRule>
  </conditionalFormatting>
  <conditionalFormatting sqref="KD526:KI526">
    <cfRule type="cellIs" dxfId="7530" priority="8059" operator="equal">
      <formula>0</formula>
    </cfRule>
    <cfRule type="cellIs" dxfId="7529" priority="8060" operator="equal">
      <formula>1</formula>
    </cfRule>
  </conditionalFormatting>
  <conditionalFormatting sqref="KD528:KI535">
    <cfRule type="cellIs" dxfId="7528" priority="8057" operator="equal">
      <formula>0</formula>
    </cfRule>
    <cfRule type="cellIs" dxfId="7527" priority="8058" operator="equal">
      <formula>1</formula>
    </cfRule>
  </conditionalFormatting>
  <conditionalFormatting sqref="KD43:KI43">
    <cfRule type="cellIs" dxfId="7526" priority="8055" operator="equal">
      <formula>0</formula>
    </cfRule>
    <cfRule type="cellIs" dxfId="7525" priority="8056" operator="equal">
      <formula>1</formula>
    </cfRule>
  </conditionalFormatting>
  <conditionalFormatting sqref="KD267:KI267">
    <cfRule type="cellIs" dxfId="7524" priority="8053" operator="equal">
      <formula>0</formula>
    </cfRule>
    <cfRule type="cellIs" dxfId="7523" priority="8054" operator="equal">
      <formula>1</formula>
    </cfRule>
  </conditionalFormatting>
  <conditionalFormatting sqref="KD374:KI374">
    <cfRule type="cellIs" dxfId="7522" priority="8051" operator="equal">
      <formula>0</formula>
    </cfRule>
    <cfRule type="cellIs" dxfId="7521" priority="8052" operator="equal">
      <formula>1</formula>
    </cfRule>
  </conditionalFormatting>
  <conditionalFormatting sqref="KD362:KI362">
    <cfRule type="cellIs" dxfId="7520" priority="8049" operator="equal">
      <formula>0</formula>
    </cfRule>
    <cfRule type="cellIs" dxfId="7519" priority="8050" operator="equal">
      <formula>1</formula>
    </cfRule>
  </conditionalFormatting>
  <conditionalFormatting sqref="KD319:KI319">
    <cfRule type="cellIs" dxfId="7518" priority="8047" operator="equal">
      <formula>0</formula>
    </cfRule>
    <cfRule type="cellIs" dxfId="7517" priority="8048" operator="equal">
      <formula>1</formula>
    </cfRule>
  </conditionalFormatting>
  <conditionalFormatting sqref="KD313:KI313">
    <cfRule type="cellIs" dxfId="7516" priority="8045" operator="equal">
      <formula>0</formula>
    </cfRule>
    <cfRule type="cellIs" dxfId="7515" priority="8046" operator="equal">
      <formula>1</formula>
    </cfRule>
  </conditionalFormatting>
  <conditionalFormatting sqref="KD300:KI300">
    <cfRule type="cellIs" dxfId="7514" priority="8043" operator="equal">
      <formula>0</formula>
    </cfRule>
    <cfRule type="cellIs" dxfId="7513" priority="8044" operator="equal">
      <formula>1</formula>
    </cfRule>
  </conditionalFormatting>
  <conditionalFormatting sqref="KD297:KI297">
    <cfRule type="cellIs" dxfId="7512" priority="8041" operator="equal">
      <formula>0</formula>
    </cfRule>
    <cfRule type="cellIs" dxfId="7511" priority="8042" operator="equal">
      <formula>1</formula>
    </cfRule>
  </conditionalFormatting>
  <conditionalFormatting sqref="KD243:KI243">
    <cfRule type="cellIs" dxfId="7510" priority="8039" operator="equal">
      <formula>0</formula>
    </cfRule>
    <cfRule type="cellIs" dxfId="7509" priority="8040" operator="equal">
      <formula>1</formula>
    </cfRule>
  </conditionalFormatting>
  <conditionalFormatting sqref="KD110:KI110">
    <cfRule type="cellIs" dxfId="7508" priority="8037" operator="equal">
      <formula>0</formula>
    </cfRule>
    <cfRule type="cellIs" dxfId="7507" priority="8038" operator="equal">
      <formula>1</formula>
    </cfRule>
  </conditionalFormatting>
  <conditionalFormatting sqref="KD52:KI52">
    <cfRule type="cellIs" dxfId="7506" priority="8035" operator="equal">
      <formula>0</formula>
    </cfRule>
    <cfRule type="cellIs" dxfId="7505" priority="8036" operator="equal">
      <formula>1</formula>
    </cfRule>
  </conditionalFormatting>
  <conditionalFormatting sqref="KD53:KI53">
    <cfRule type="cellIs" dxfId="7504" priority="8033" operator="equal">
      <formula>0</formula>
    </cfRule>
    <cfRule type="cellIs" dxfId="7503" priority="8034" operator="equal">
      <formula>1</formula>
    </cfRule>
  </conditionalFormatting>
  <conditionalFormatting sqref="KD38:KI38">
    <cfRule type="cellIs" dxfId="7502" priority="8031" operator="equal">
      <formula>0</formula>
    </cfRule>
    <cfRule type="cellIs" dxfId="7501" priority="8032" operator="equal">
      <formula>1</formula>
    </cfRule>
  </conditionalFormatting>
  <conditionalFormatting sqref="KD505:KI505">
    <cfRule type="cellIs" dxfId="7500" priority="8029" operator="equal">
      <formula>0</formula>
    </cfRule>
    <cfRule type="cellIs" dxfId="7499" priority="8030" operator="equal">
      <formula>1</formula>
    </cfRule>
  </conditionalFormatting>
  <conditionalFormatting sqref="KU54:KZ54 KU348:KZ350 KU356:KZ356 KU366:KZ367 KU372:KZ372 KU370:KZ370 KU64:KZ65 KU70:KZ70 KU75:KZ75 KU78:KZ78 KU87:KZ87 KU109:KZ109 KU124:KZ124 KU132:KZ132 KU135:KZ135 KU147:KZ147 KU352:KZ353 KU358:KZ358 KU393:KZ398 KU400:KZ400 KU402:KZ403 KU536:KZ539 KU12:KZ13 KU405:KZ405 KU410:KZ410 KU419:KZ420 KU422:KZ422 KU429:KZ429 KU438:KZ438 KU450:KZ450 KU459:KZ459 KU465:KZ465 KU468:KZ469 KU471:KZ471 KU475:KZ475 KU483:KZ483 KU490:KZ490 KU493:KZ493 KU497:KZ497 KU500:KZ501 KU506:KZ506 KU511:KZ511 KU513:KZ513 KU519:KZ519 KU521:KZ521 KU525:KZ525 KU527:KZ527">
    <cfRule type="cellIs" dxfId="7498" priority="8027" operator="equal">
      <formula>0</formula>
    </cfRule>
    <cfRule type="cellIs" dxfId="7497" priority="8028" operator="equal">
      <formula>1</formula>
    </cfRule>
  </conditionalFormatting>
  <conditionalFormatting sqref="KN553">
    <cfRule type="cellIs" dxfId="7496" priority="8025" operator="equal">
      <formula>"OK"</formula>
    </cfRule>
    <cfRule type="cellIs" dxfId="7495" priority="8026" operator="equal">
      <formula>"NO HABILITADO"</formula>
    </cfRule>
  </conditionalFormatting>
  <conditionalFormatting sqref="LB553">
    <cfRule type="cellIs" dxfId="7494" priority="8023" operator="equal">
      <formula>0</formula>
    </cfRule>
    <cfRule type="cellIs" dxfId="7493" priority="8024" operator="equal">
      <formula>1</formula>
    </cfRule>
  </conditionalFormatting>
  <conditionalFormatting sqref="KZ553">
    <cfRule type="cellIs" dxfId="7492" priority="8021" operator="equal">
      <formula>0</formula>
    </cfRule>
    <cfRule type="cellIs" dxfId="7491" priority="8022" operator="equal">
      <formula>1</formula>
    </cfRule>
  </conditionalFormatting>
  <conditionalFormatting sqref="KX553">
    <cfRule type="cellIs" dxfId="7490" priority="8019" operator="equal">
      <formula>0</formula>
    </cfRule>
    <cfRule type="cellIs" dxfId="7489" priority="8020" operator="equal">
      <formula>1</formula>
    </cfRule>
  </conditionalFormatting>
  <conditionalFormatting sqref="KV553">
    <cfRule type="cellIs" dxfId="7488" priority="8017" operator="equal">
      <formula>0</formula>
    </cfRule>
    <cfRule type="cellIs" dxfId="7487" priority="8018" operator="equal">
      <formula>1</formula>
    </cfRule>
  </conditionalFormatting>
  <conditionalFormatting sqref="KU16:KZ16">
    <cfRule type="cellIs" dxfId="7486" priority="8015" operator="equal">
      <formula>0</formula>
    </cfRule>
    <cfRule type="cellIs" dxfId="7485" priority="8016" operator="equal">
      <formula>1</formula>
    </cfRule>
  </conditionalFormatting>
  <conditionalFormatting sqref="KU20:KZ20 KU22:KZ28">
    <cfRule type="cellIs" dxfId="7484" priority="8013" operator="equal">
      <formula>0</formula>
    </cfRule>
    <cfRule type="cellIs" dxfId="7483" priority="8014" operator="equal">
      <formula>1</formula>
    </cfRule>
  </conditionalFormatting>
  <conditionalFormatting sqref="KU34:KZ34 KU37:KZ37 KU39:KZ40">
    <cfRule type="cellIs" dxfId="7482" priority="8011" operator="equal">
      <formula>0</formula>
    </cfRule>
    <cfRule type="cellIs" dxfId="7481" priority="8012" operator="equal">
      <formula>1</formula>
    </cfRule>
  </conditionalFormatting>
  <conditionalFormatting sqref="KU44:KZ48 KU50:KZ50">
    <cfRule type="cellIs" dxfId="7480" priority="8009" operator="equal">
      <formula>0</formula>
    </cfRule>
    <cfRule type="cellIs" dxfId="7479" priority="8010" operator="equal">
      <formula>1</formula>
    </cfRule>
  </conditionalFormatting>
  <conditionalFormatting sqref="KU56:KZ56">
    <cfRule type="cellIs" dxfId="7478" priority="8007" operator="equal">
      <formula>0</formula>
    </cfRule>
    <cfRule type="cellIs" dxfId="7477" priority="8008" operator="equal">
      <formula>1</formula>
    </cfRule>
  </conditionalFormatting>
  <conditionalFormatting sqref="KU58:KZ58">
    <cfRule type="cellIs" dxfId="7476" priority="8005" operator="equal">
      <formula>0</formula>
    </cfRule>
    <cfRule type="cellIs" dxfId="7475" priority="8006" operator="equal">
      <formula>1</formula>
    </cfRule>
  </conditionalFormatting>
  <conditionalFormatting sqref="KU59:KZ59">
    <cfRule type="cellIs" dxfId="7474" priority="8003" operator="equal">
      <formula>0</formula>
    </cfRule>
    <cfRule type="cellIs" dxfId="7473" priority="8004" operator="equal">
      <formula>1</formula>
    </cfRule>
  </conditionalFormatting>
  <conditionalFormatting sqref="KU154:KZ155 KU159:KZ161 KU157:KZ157">
    <cfRule type="cellIs" dxfId="7472" priority="8001" operator="equal">
      <formula>0</formula>
    </cfRule>
    <cfRule type="cellIs" dxfId="7471" priority="8002" operator="equal">
      <formula>1</formula>
    </cfRule>
  </conditionalFormatting>
  <conditionalFormatting sqref="KU163:KZ163">
    <cfRule type="cellIs" dxfId="7470" priority="7999" operator="equal">
      <formula>0</formula>
    </cfRule>
    <cfRule type="cellIs" dxfId="7469" priority="8000" operator="equal">
      <formula>1</formula>
    </cfRule>
  </conditionalFormatting>
  <conditionalFormatting sqref="KU164:KZ169">
    <cfRule type="cellIs" dxfId="7468" priority="7997" operator="equal">
      <formula>0</formula>
    </cfRule>
    <cfRule type="cellIs" dxfId="7467" priority="7998" operator="equal">
      <formula>1</formula>
    </cfRule>
  </conditionalFormatting>
  <conditionalFormatting sqref="KU173:KZ174">
    <cfRule type="cellIs" dxfId="7466" priority="7995" operator="equal">
      <formula>0</formula>
    </cfRule>
    <cfRule type="cellIs" dxfId="7465" priority="7996" operator="equal">
      <formula>1</formula>
    </cfRule>
  </conditionalFormatting>
  <conditionalFormatting sqref="KU181:KZ184">
    <cfRule type="cellIs" dxfId="7464" priority="7993" operator="equal">
      <formula>0</formula>
    </cfRule>
    <cfRule type="cellIs" dxfId="7463" priority="7994" operator="equal">
      <formula>1</formula>
    </cfRule>
  </conditionalFormatting>
  <conditionalFormatting sqref="KU187:KZ188">
    <cfRule type="cellIs" dxfId="7462" priority="7991" operator="equal">
      <formula>0</formula>
    </cfRule>
    <cfRule type="cellIs" dxfId="7461" priority="7992" operator="equal">
      <formula>1</formula>
    </cfRule>
  </conditionalFormatting>
  <conditionalFormatting sqref="KU190:KZ193">
    <cfRule type="cellIs" dxfId="7460" priority="7989" operator="equal">
      <formula>0</formula>
    </cfRule>
    <cfRule type="cellIs" dxfId="7459" priority="7990" operator="equal">
      <formula>1</formula>
    </cfRule>
  </conditionalFormatting>
  <conditionalFormatting sqref="KU195:KZ195">
    <cfRule type="cellIs" dxfId="7458" priority="7987" operator="equal">
      <formula>0</formula>
    </cfRule>
    <cfRule type="cellIs" dxfId="7457" priority="7988" operator="equal">
      <formula>1</formula>
    </cfRule>
  </conditionalFormatting>
  <conditionalFormatting sqref="KU197:KZ197">
    <cfRule type="cellIs" dxfId="7456" priority="7985" operator="equal">
      <formula>0</formula>
    </cfRule>
    <cfRule type="cellIs" dxfId="7455" priority="7986" operator="equal">
      <formula>1</formula>
    </cfRule>
  </conditionalFormatting>
  <conditionalFormatting sqref="KU202:KZ205">
    <cfRule type="cellIs" dxfId="7454" priority="7983" operator="equal">
      <formula>0</formula>
    </cfRule>
    <cfRule type="cellIs" dxfId="7453" priority="7984" operator="equal">
      <formula>1</formula>
    </cfRule>
  </conditionalFormatting>
  <conditionalFormatting sqref="KU208:KZ211">
    <cfRule type="cellIs" dxfId="7452" priority="7981" operator="equal">
      <formula>0</formula>
    </cfRule>
    <cfRule type="cellIs" dxfId="7451" priority="7982" operator="equal">
      <formula>1</formula>
    </cfRule>
  </conditionalFormatting>
  <conditionalFormatting sqref="KU216:KZ219 KU222:KZ222 KU226:KZ234 KU224:KZ224 KU236:KZ236">
    <cfRule type="cellIs" dxfId="7450" priority="7979" operator="equal">
      <formula>0</formula>
    </cfRule>
    <cfRule type="cellIs" dxfId="7449" priority="7980" operator="equal">
      <formula>1</formula>
    </cfRule>
  </conditionalFormatting>
  <conditionalFormatting sqref="KU238:KZ238 KU240:KZ240 KU244:KZ249 KU252:KZ252">
    <cfRule type="cellIs" dxfId="7448" priority="7977" operator="equal">
      <formula>0</formula>
    </cfRule>
    <cfRule type="cellIs" dxfId="7447" priority="7978" operator="equal">
      <formula>1</formula>
    </cfRule>
  </conditionalFormatting>
  <conditionalFormatting sqref="KU255:KZ258">
    <cfRule type="cellIs" dxfId="7446" priority="7975" operator="equal">
      <formula>0</formula>
    </cfRule>
    <cfRule type="cellIs" dxfId="7445" priority="7976" operator="equal">
      <formula>1</formula>
    </cfRule>
  </conditionalFormatting>
  <conditionalFormatting sqref="KU272:KZ280">
    <cfRule type="cellIs" dxfId="7444" priority="7973" operator="equal">
      <formula>0</formula>
    </cfRule>
    <cfRule type="cellIs" dxfId="7443" priority="7974" operator="equal">
      <formula>1</formula>
    </cfRule>
  </conditionalFormatting>
  <conditionalFormatting sqref="KU284:KZ286 KU304:KZ308 KU311:KZ311 KU288:KZ293 KU298:KZ298 KU301:KZ301 KU314:KZ317">
    <cfRule type="cellIs" dxfId="7442" priority="7971" operator="equal">
      <formula>0</formula>
    </cfRule>
    <cfRule type="cellIs" dxfId="7441" priority="7972" operator="equal">
      <formula>1</formula>
    </cfRule>
  </conditionalFormatting>
  <conditionalFormatting sqref="KU320:KZ330 KU333:KZ336">
    <cfRule type="cellIs" dxfId="7440" priority="7969" operator="equal">
      <formula>0</formula>
    </cfRule>
    <cfRule type="cellIs" dxfId="7439" priority="7970" operator="equal">
      <formula>1</formula>
    </cfRule>
  </conditionalFormatting>
  <conditionalFormatting sqref="KU342:KZ342">
    <cfRule type="cellIs" dxfId="7438" priority="7967" operator="equal">
      <formula>0</formula>
    </cfRule>
    <cfRule type="cellIs" dxfId="7437" priority="7968" operator="equal">
      <formula>1</formula>
    </cfRule>
  </conditionalFormatting>
  <conditionalFormatting sqref="KU354:KZ354">
    <cfRule type="cellIs" dxfId="7436" priority="7965" operator="equal">
      <formula>0</formula>
    </cfRule>
    <cfRule type="cellIs" dxfId="7435" priority="7966" operator="equal">
      <formula>1</formula>
    </cfRule>
  </conditionalFormatting>
  <conditionalFormatting sqref="KU359:KZ359">
    <cfRule type="cellIs" dxfId="7434" priority="7963" operator="equal">
      <formula>0</formula>
    </cfRule>
    <cfRule type="cellIs" dxfId="7433" priority="7964" operator="equal">
      <formula>1</formula>
    </cfRule>
  </conditionalFormatting>
  <conditionalFormatting sqref="KU364:KZ365">
    <cfRule type="cellIs" dxfId="7432" priority="7961" operator="equal">
      <formula>0</formula>
    </cfRule>
    <cfRule type="cellIs" dxfId="7431" priority="7962" operator="equal">
      <formula>1</formula>
    </cfRule>
  </conditionalFormatting>
  <conditionalFormatting sqref="KU540:KZ540">
    <cfRule type="cellIs" dxfId="7430" priority="7959" operator="equal">
      <formula>0</formula>
    </cfRule>
    <cfRule type="cellIs" dxfId="7429" priority="7960" operator="equal">
      <formula>1</formula>
    </cfRule>
  </conditionalFormatting>
  <conditionalFormatting sqref="KU14:KZ15">
    <cfRule type="cellIs" dxfId="7428" priority="7957" operator="equal">
      <formula>0</formula>
    </cfRule>
    <cfRule type="cellIs" dxfId="7427" priority="7958" operator="equal">
      <formula>1</formula>
    </cfRule>
  </conditionalFormatting>
  <conditionalFormatting sqref="KU18:KZ18">
    <cfRule type="cellIs" dxfId="7426" priority="7955" operator="equal">
      <formula>0</formula>
    </cfRule>
    <cfRule type="cellIs" dxfId="7425" priority="7956" operator="equal">
      <formula>1</formula>
    </cfRule>
  </conditionalFormatting>
  <conditionalFormatting sqref="KU32:KZ32">
    <cfRule type="cellIs" dxfId="7424" priority="7953" operator="equal">
      <formula>0</formula>
    </cfRule>
    <cfRule type="cellIs" dxfId="7423" priority="7954" operator="equal">
      <formula>1</formula>
    </cfRule>
  </conditionalFormatting>
  <conditionalFormatting sqref="KU41:KZ41">
    <cfRule type="cellIs" dxfId="7422" priority="7951" operator="equal">
      <formula>0</formula>
    </cfRule>
    <cfRule type="cellIs" dxfId="7421" priority="7952" operator="equal">
      <formula>1</formula>
    </cfRule>
  </conditionalFormatting>
  <conditionalFormatting sqref="KU543:KZ543">
    <cfRule type="cellIs" dxfId="7420" priority="7861" operator="equal">
      <formula>0</formula>
    </cfRule>
    <cfRule type="cellIs" dxfId="7419" priority="7862" operator="equal">
      <formula>1</formula>
    </cfRule>
  </conditionalFormatting>
  <conditionalFormatting sqref="KU60:KZ61">
    <cfRule type="cellIs" dxfId="7418" priority="7949" operator="equal">
      <formula>0</formula>
    </cfRule>
    <cfRule type="cellIs" dxfId="7417" priority="7950" operator="equal">
      <formula>1</formula>
    </cfRule>
  </conditionalFormatting>
  <conditionalFormatting sqref="KU63:KZ63">
    <cfRule type="cellIs" dxfId="7416" priority="7947" operator="equal">
      <formula>0</formula>
    </cfRule>
    <cfRule type="cellIs" dxfId="7415" priority="7948" operator="equal">
      <formula>1</formula>
    </cfRule>
  </conditionalFormatting>
  <conditionalFormatting sqref="KU67:KZ67">
    <cfRule type="cellIs" dxfId="7414" priority="7945" operator="equal">
      <formula>0</formula>
    </cfRule>
    <cfRule type="cellIs" dxfId="7413" priority="7946" operator="equal">
      <formula>1</formula>
    </cfRule>
  </conditionalFormatting>
  <conditionalFormatting sqref="KU71:KZ72">
    <cfRule type="cellIs" dxfId="7412" priority="7943" operator="equal">
      <formula>0</formula>
    </cfRule>
    <cfRule type="cellIs" dxfId="7411" priority="7944" operator="equal">
      <formula>1</formula>
    </cfRule>
  </conditionalFormatting>
  <conditionalFormatting sqref="KU76:KZ76">
    <cfRule type="cellIs" dxfId="7410" priority="7941" operator="equal">
      <formula>0</formula>
    </cfRule>
    <cfRule type="cellIs" dxfId="7409" priority="7942" operator="equal">
      <formula>1</formula>
    </cfRule>
  </conditionalFormatting>
  <conditionalFormatting sqref="KU77:KZ77">
    <cfRule type="cellIs" dxfId="7408" priority="7939" operator="equal">
      <formula>0</formula>
    </cfRule>
    <cfRule type="cellIs" dxfId="7407" priority="7940" operator="equal">
      <formula>1</formula>
    </cfRule>
  </conditionalFormatting>
  <conditionalFormatting sqref="KU79:KZ79">
    <cfRule type="cellIs" dxfId="7406" priority="7937" operator="equal">
      <formula>0</formula>
    </cfRule>
    <cfRule type="cellIs" dxfId="7405" priority="7938" operator="equal">
      <formula>1</formula>
    </cfRule>
  </conditionalFormatting>
  <conditionalFormatting sqref="KU81:KZ82 KU85:KZ86">
    <cfRule type="cellIs" dxfId="7404" priority="7935" operator="equal">
      <formula>0</formula>
    </cfRule>
    <cfRule type="cellIs" dxfId="7403" priority="7936" operator="equal">
      <formula>1</formula>
    </cfRule>
  </conditionalFormatting>
  <conditionalFormatting sqref="KU88:KZ91">
    <cfRule type="cellIs" dxfId="7402" priority="7933" operator="equal">
      <formula>0</formula>
    </cfRule>
    <cfRule type="cellIs" dxfId="7401" priority="7934" operator="equal">
      <formula>1</formula>
    </cfRule>
  </conditionalFormatting>
  <conditionalFormatting sqref="KU98:KZ98">
    <cfRule type="cellIs" dxfId="7400" priority="7931" operator="equal">
      <formula>0</formula>
    </cfRule>
    <cfRule type="cellIs" dxfId="7399" priority="7932" operator="equal">
      <formula>1</formula>
    </cfRule>
  </conditionalFormatting>
  <conditionalFormatting sqref="KU101:KZ101 KU103:KZ105">
    <cfRule type="cellIs" dxfId="7398" priority="7929" operator="equal">
      <formula>0</formula>
    </cfRule>
    <cfRule type="cellIs" dxfId="7397" priority="7930" operator="equal">
      <formula>1</formula>
    </cfRule>
  </conditionalFormatting>
  <conditionalFormatting sqref="KU111:KZ112">
    <cfRule type="cellIs" dxfId="7396" priority="7927" operator="equal">
      <formula>0</formula>
    </cfRule>
    <cfRule type="cellIs" dxfId="7395" priority="7928" operator="equal">
      <formula>1</formula>
    </cfRule>
  </conditionalFormatting>
  <conditionalFormatting sqref="KU114:KZ114">
    <cfRule type="cellIs" dxfId="7394" priority="7925" operator="equal">
      <formula>0</formula>
    </cfRule>
    <cfRule type="cellIs" dxfId="7393" priority="7926" operator="equal">
      <formula>1</formula>
    </cfRule>
  </conditionalFormatting>
  <conditionalFormatting sqref="KU116:KZ117 KU119:KZ121">
    <cfRule type="cellIs" dxfId="7392" priority="7923" operator="equal">
      <formula>0</formula>
    </cfRule>
    <cfRule type="cellIs" dxfId="7391" priority="7924" operator="equal">
      <formula>1</formula>
    </cfRule>
  </conditionalFormatting>
  <conditionalFormatting sqref="KU125:KZ126">
    <cfRule type="cellIs" dxfId="7390" priority="7921" operator="equal">
      <formula>0</formula>
    </cfRule>
    <cfRule type="cellIs" dxfId="7389" priority="7922" operator="equal">
      <formula>1</formula>
    </cfRule>
  </conditionalFormatting>
  <conditionalFormatting sqref="KU128:KZ131">
    <cfRule type="cellIs" dxfId="7388" priority="7919" operator="equal">
      <formula>0</formula>
    </cfRule>
    <cfRule type="cellIs" dxfId="7387" priority="7920" operator="equal">
      <formula>1</formula>
    </cfRule>
  </conditionalFormatting>
  <conditionalFormatting sqref="KU133:KZ133">
    <cfRule type="cellIs" dxfId="7386" priority="7917" operator="equal">
      <formula>0</formula>
    </cfRule>
    <cfRule type="cellIs" dxfId="7385" priority="7918" operator="equal">
      <formula>1</formula>
    </cfRule>
  </conditionalFormatting>
  <conditionalFormatting sqref="KU139:KZ142">
    <cfRule type="cellIs" dxfId="7384" priority="7915" operator="equal">
      <formula>0</formula>
    </cfRule>
    <cfRule type="cellIs" dxfId="7383" priority="7916" operator="equal">
      <formula>1</formula>
    </cfRule>
  </conditionalFormatting>
  <conditionalFormatting sqref="KU144:KZ145">
    <cfRule type="cellIs" dxfId="7382" priority="7913" operator="equal">
      <formula>0</formula>
    </cfRule>
    <cfRule type="cellIs" dxfId="7381" priority="7914" operator="equal">
      <formula>1</formula>
    </cfRule>
  </conditionalFormatting>
  <conditionalFormatting sqref="KU148:KZ150">
    <cfRule type="cellIs" dxfId="7380" priority="7911" operator="equal">
      <formula>0</formula>
    </cfRule>
    <cfRule type="cellIs" dxfId="7379" priority="7912" operator="equal">
      <formula>1</formula>
    </cfRule>
  </conditionalFormatting>
  <conditionalFormatting sqref="KU162:KZ162">
    <cfRule type="cellIs" dxfId="7378" priority="7909" operator="equal">
      <formula>0</formula>
    </cfRule>
    <cfRule type="cellIs" dxfId="7377" priority="7910" operator="equal">
      <formula>1</formula>
    </cfRule>
  </conditionalFormatting>
  <conditionalFormatting sqref="KU170:KZ170">
    <cfRule type="cellIs" dxfId="7376" priority="7907" operator="equal">
      <formula>0</formula>
    </cfRule>
    <cfRule type="cellIs" dxfId="7375" priority="7908" operator="equal">
      <formula>1</formula>
    </cfRule>
  </conditionalFormatting>
  <conditionalFormatting sqref="KU172:KZ172">
    <cfRule type="cellIs" dxfId="7374" priority="7905" operator="equal">
      <formula>0</formula>
    </cfRule>
    <cfRule type="cellIs" dxfId="7373" priority="7906" operator="equal">
      <formula>1</formula>
    </cfRule>
  </conditionalFormatting>
  <conditionalFormatting sqref="KU179:KZ179">
    <cfRule type="cellIs" dxfId="7372" priority="7903" operator="equal">
      <formula>0</formula>
    </cfRule>
    <cfRule type="cellIs" dxfId="7371" priority="7904" operator="equal">
      <formula>1</formula>
    </cfRule>
  </conditionalFormatting>
  <conditionalFormatting sqref="KU194:KZ194">
    <cfRule type="cellIs" dxfId="7370" priority="7901" operator="equal">
      <formula>0</formula>
    </cfRule>
    <cfRule type="cellIs" dxfId="7369" priority="7902" operator="equal">
      <formula>1</formula>
    </cfRule>
  </conditionalFormatting>
  <conditionalFormatting sqref="KU196:KZ196">
    <cfRule type="cellIs" dxfId="7368" priority="7899" operator="equal">
      <formula>0</formula>
    </cfRule>
    <cfRule type="cellIs" dxfId="7367" priority="7900" operator="equal">
      <formula>1</formula>
    </cfRule>
  </conditionalFormatting>
  <conditionalFormatting sqref="KU198:KZ198">
    <cfRule type="cellIs" dxfId="7366" priority="7897" operator="equal">
      <formula>0</formula>
    </cfRule>
    <cfRule type="cellIs" dxfId="7365" priority="7898" operator="equal">
      <formula>1</formula>
    </cfRule>
  </conditionalFormatting>
  <conditionalFormatting sqref="KU206:KZ206">
    <cfRule type="cellIs" dxfId="7364" priority="7895" operator="equal">
      <formula>0</formula>
    </cfRule>
    <cfRule type="cellIs" dxfId="7363" priority="7896" operator="equal">
      <formula>1</formula>
    </cfRule>
  </conditionalFormatting>
  <conditionalFormatting sqref="KU214:KZ215">
    <cfRule type="cellIs" dxfId="7362" priority="7893" operator="equal">
      <formula>0</formula>
    </cfRule>
    <cfRule type="cellIs" dxfId="7361" priority="7894" operator="equal">
      <formula>1</formula>
    </cfRule>
  </conditionalFormatting>
  <conditionalFormatting sqref="KU225:KZ225">
    <cfRule type="cellIs" dxfId="7360" priority="7891" operator="equal">
      <formula>0</formula>
    </cfRule>
    <cfRule type="cellIs" dxfId="7359" priority="7892" operator="equal">
      <formula>1</formula>
    </cfRule>
  </conditionalFormatting>
  <conditionalFormatting sqref="KU253:KZ254">
    <cfRule type="cellIs" dxfId="7358" priority="7889" operator="equal">
      <formula>0</formula>
    </cfRule>
    <cfRule type="cellIs" dxfId="7357" priority="7890" operator="equal">
      <formula>1</formula>
    </cfRule>
  </conditionalFormatting>
  <conditionalFormatting sqref="KU261:KZ261">
    <cfRule type="cellIs" dxfId="7356" priority="7887" operator="equal">
      <formula>0</formula>
    </cfRule>
    <cfRule type="cellIs" dxfId="7355" priority="7888" operator="equal">
      <formula>1</formula>
    </cfRule>
  </conditionalFormatting>
  <conditionalFormatting sqref="KU264:KZ265 KU268:KZ271">
    <cfRule type="cellIs" dxfId="7354" priority="7885" operator="equal">
      <formula>0</formula>
    </cfRule>
    <cfRule type="cellIs" dxfId="7353" priority="7886" operator="equal">
      <formula>1</formula>
    </cfRule>
  </conditionalFormatting>
  <conditionalFormatting sqref="KU283:KZ283">
    <cfRule type="cellIs" dxfId="7352" priority="7883" operator="equal">
      <formula>0</formula>
    </cfRule>
    <cfRule type="cellIs" dxfId="7351" priority="7884" operator="equal">
      <formula>1</formula>
    </cfRule>
  </conditionalFormatting>
  <conditionalFormatting sqref="KU337:KZ338">
    <cfRule type="cellIs" dxfId="7350" priority="7881" operator="equal">
      <formula>0</formula>
    </cfRule>
    <cfRule type="cellIs" dxfId="7349" priority="7882" operator="equal">
      <formula>1</formula>
    </cfRule>
  </conditionalFormatting>
  <conditionalFormatting sqref="KU340:KZ341">
    <cfRule type="cellIs" dxfId="7348" priority="7879" operator="equal">
      <formula>0</formula>
    </cfRule>
    <cfRule type="cellIs" dxfId="7347" priority="7880" operator="equal">
      <formula>1</formula>
    </cfRule>
  </conditionalFormatting>
  <conditionalFormatting sqref="KU346:KZ347">
    <cfRule type="cellIs" dxfId="7346" priority="7877" operator="equal">
      <formula>0</formula>
    </cfRule>
    <cfRule type="cellIs" dxfId="7345" priority="7878" operator="equal">
      <formula>1</formula>
    </cfRule>
  </conditionalFormatting>
  <conditionalFormatting sqref="KU351:KZ351">
    <cfRule type="cellIs" dxfId="7344" priority="7875" operator="equal">
      <formula>0</formula>
    </cfRule>
    <cfRule type="cellIs" dxfId="7343" priority="7876" operator="equal">
      <formula>1</formula>
    </cfRule>
  </conditionalFormatting>
  <conditionalFormatting sqref="KU355:KZ355">
    <cfRule type="cellIs" dxfId="7342" priority="7873" operator="equal">
      <formula>0</formula>
    </cfRule>
    <cfRule type="cellIs" dxfId="7341" priority="7874" operator="equal">
      <formula>1</formula>
    </cfRule>
  </conditionalFormatting>
  <conditionalFormatting sqref="KU363:KZ363">
    <cfRule type="cellIs" dxfId="7340" priority="7871" operator="equal">
      <formula>0</formula>
    </cfRule>
    <cfRule type="cellIs" dxfId="7339" priority="7872" operator="equal">
      <formula>1</formula>
    </cfRule>
  </conditionalFormatting>
  <conditionalFormatting sqref="KU368:KZ368">
    <cfRule type="cellIs" dxfId="7338" priority="7869" operator="equal">
      <formula>0</formula>
    </cfRule>
    <cfRule type="cellIs" dxfId="7337" priority="7870" operator="equal">
      <formula>1</formula>
    </cfRule>
  </conditionalFormatting>
  <conditionalFormatting sqref="KU382:KZ384">
    <cfRule type="cellIs" dxfId="7336" priority="7867" operator="equal">
      <formula>0</formula>
    </cfRule>
    <cfRule type="cellIs" dxfId="7335" priority="7868" operator="equal">
      <formula>1</formula>
    </cfRule>
  </conditionalFormatting>
  <conditionalFormatting sqref="KU386:KZ386 KU388:KZ391">
    <cfRule type="cellIs" dxfId="7334" priority="7865" operator="equal">
      <formula>0</formula>
    </cfRule>
    <cfRule type="cellIs" dxfId="7333" priority="7866" operator="equal">
      <formula>1</formula>
    </cfRule>
  </conditionalFormatting>
  <conditionalFormatting sqref="KU541:KZ541">
    <cfRule type="cellIs" dxfId="7332" priority="7863" operator="equal">
      <formula>0</formula>
    </cfRule>
    <cfRule type="cellIs" dxfId="7331" priority="7864" operator="equal">
      <formula>1</formula>
    </cfRule>
  </conditionalFormatting>
  <conditionalFormatting sqref="KU542:KZ542">
    <cfRule type="cellIs" dxfId="7330" priority="7859" operator="equal">
      <formula>0</formula>
    </cfRule>
    <cfRule type="cellIs" dxfId="7329" priority="7860" operator="equal">
      <formula>1</formula>
    </cfRule>
  </conditionalFormatting>
  <conditionalFormatting sqref="KU17:KZ17">
    <cfRule type="cellIs" dxfId="7328" priority="7857" operator="equal">
      <formula>0</formula>
    </cfRule>
    <cfRule type="cellIs" dxfId="7327" priority="7858" operator="equal">
      <formula>1</formula>
    </cfRule>
  </conditionalFormatting>
  <conditionalFormatting sqref="KU19:KZ19">
    <cfRule type="cellIs" dxfId="7326" priority="7855" operator="equal">
      <formula>0</formula>
    </cfRule>
    <cfRule type="cellIs" dxfId="7325" priority="7856" operator="equal">
      <formula>1</formula>
    </cfRule>
  </conditionalFormatting>
  <conditionalFormatting sqref="KU21:KZ21">
    <cfRule type="cellIs" dxfId="7324" priority="7853" operator="equal">
      <formula>0</formula>
    </cfRule>
    <cfRule type="cellIs" dxfId="7323" priority="7854" operator="equal">
      <formula>1</formula>
    </cfRule>
  </conditionalFormatting>
  <conditionalFormatting sqref="KU29:KZ29">
    <cfRule type="cellIs" dxfId="7322" priority="7851" operator="equal">
      <formula>0</formula>
    </cfRule>
    <cfRule type="cellIs" dxfId="7321" priority="7852" operator="equal">
      <formula>1</formula>
    </cfRule>
  </conditionalFormatting>
  <conditionalFormatting sqref="KU30:KZ30">
    <cfRule type="cellIs" dxfId="7320" priority="7849" operator="equal">
      <formula>0</formula>
    </cfRule>
    <cfRule type="cellIs" dxfId="7319" priority="7850" operator="equal">
      <formula>1</formula>
    </cfRule>
  </conditionalFormatting>
  <conditionalFormatting sqref="KU31:KZ31">
    <cfRule type="cellIs" dxfId="7318" priority="7847" operator="equal">
      <formula>0</formula>
    </cfRule>
    <cfRule type="cellIs" dxfId="7317" priority="7848" operator="equal">
      <formula>1</formula>
    </cfRule>
  </conditionalFormatting>
  <conditionalFormatting sqref="KU33:KZ33">
    <cfRule type="cellIs" dxfId="7316" priority="7845" operator="equal">
      <formula>0</formula>
    </cfRule>
    <cfRule type="cellIs" dxfId="7315" priority="7846" operator="equal">
      <formula>1</formula>
    </cfRule>
  </conditionalFormatting>
  <conditionalFormatting sqref="KU35:KZ35">
    <cfRule type="cellIs" dxfId="7314" priority="7843" operator="equal">
      <formula>0</formula>
    </cfRule>
    <cfRule type="cellIs" dxfId="7313" priority="7844" operator="equal">
      <formula>1</formula>
    </cfRule>
  </conditionalFormatting>
  <conditionalFormatting sqref="KU36:KZ36">
    <cfRule type="cellIs" dxfId="7312" priority="7841" operator="equal">
      <formula>0</formula>
    </cfRule>
    <cfRule type="cellIs" dxfId="7311" priority="7842" operator="equal">
      <formula>1</formula>
    </cfRule>
  </conditionalFormatting>
  <conditionalFormatting sqref="KU42:KZ42">
    <cfRule type="cellIs" dxfId="7310" priority="7839" operator="equal">
      <formula>0</formula>
    </cfRule>
    <cfRule type="cellIs" dxfId="7309" priority="7840" operator="equal">
      <formula>1</formula>
    </cfRule>
  </conditionalFormatting>
  <conditionalFormatting sqref="KU49:KZ49">
    <cfRule type="cellIs" dxfId="7308" priority="7837" operator="equal">
      <formula>0</formula>
    </cfRule>
    <cfRule type="cellIs" dxfId="7307" priority="7838" operator="equal">
      <formula>1</formula>
    </cfRule>
  </conditionalFormatting>
  <conditionalFormatting sqref="KU51:KZ51">
    <cfRule type="cellIs" dxfId="7306" priority="7835" operator="equal">
      <formula>0</formula>
    </cfRule>
    <cfRule type="cellIs" dxfId="7305" priority="7836" operator="equal">
      <formula>1</formula>
    </cfRule>
  </conditionalFormatting>
  <conditionalFormatting sqref="KU55:KZ55">
    <cfRule type="cellIs" dxfId="7304" priority="7833" operator="equal">
      <formula>0</formula>
    </cfRule>
    <cfRule type="cellIs" dxfId="7303" priority="7834" operator="equal">
      <formula>1</formula>
    </cfRule>
  </conditionalFormatting>
  <conditionalFormatting sqref="KU57:KZ57">
    <cfRule type="cellIs" dxfId="7302" priority="7831" operator="equal">
      <formula>0</formula>
    </cfRule>
    <cfRule type="cellIs" dxfId="7301" priority="7832" operator="equal">
      <formula>1</formula>
    </cfRule>
  </conditionalFormatting>
  <conditionalFormatting sqref="KU62:KZ62">
    <cfRule type="cellIs" dxfId="7300" priority="7829" operator="equal">
      <formula>0</formula>
    </cfRule>
    <cfRule type="cellIs" dxfId="7299" priority="7830" operator="equal">
      <formula>1</formula>
    </cfRule>
  </conditionalFormatting>
  <conditionalFormatting sqref="KU66:KZ66">
    <cfRule type="cellIs" dxfId="7298" priority="7827" operator="equal">
      <formula>0</formula>
    </cfRule>
    <cfRule type="cellIs" dxfId="7297" priority="7828" operator="equal">
      <formula>1</formula>
    </cfRule>
  </conditionalFormatting>
  <conditionalFormatting sqref="KU69:KZ69">
    <cfRule type="cellIs" dxfId="7296" priority="7825" operator="equal">
      <formula>0</formula>
    </cfRule>
    <cfRule type="cellIs" dxfId="7295" priority="7826" operator="equal">
      <formula>1</formula>
    </cfRule>
  </conditionalFormatting>
  <conditionalFormatting sqref="KU68:KZ68">
    <cfRule type="cellIs" dxfId="7294" priority="7823" operator="equal">
      <formula>0</formula>
    </cfRule>
    <cfRule type="cellIs" dxfId="7293" priority="7824" operator="equal">
      <formula>1</formula>
    </cfRule>
  </conditionalFormatting>
  <conditionalFormatting sqref="KU73:KZ73">
    <cfRule type="cellIs" dxfId="7292" priority="7821" operator="equal">
      <formula>0</formula>
    </cfRule>
    <cfRule type="cellIs" dxfId="7291" priority="7822" operator="equal">
      <formula>1</formula>
    </cfRule>
  </conditionalFormatting>
  <conditionalFormatting sqref="KU74:KZ74">
    <cfRule type="cellIs" dxfId="7290" priority="7819" operator="equal">
      <formula>0</formula>
    </cfRule>
    <cfRule type="cellIs" dxfId="7289" priority="7820" operator="equal">
      <formula>1</formula>
    </cfRule>
  </conditionalFormatting>
  <conditionalFormatting sqref="KU80:KZ80">
    <cfRule type="cellIs" dxfId="7288" priority="7817" operator="equal">
      <formula>0</formula>
    </cfRule>
    <cfRule type="cellIs" dxfId="7287" priority="7818" operator="equal">
      <formula>1</formula>
    </cfRule>
  </conditionalFormatting>
  <conditionalFormatting sqref="KU83:KZ83">
    <cfRule type="cellIs" dxfId="7286" priority="7815" operator="equal">
      <formula>0</formula>
    </cfRule>
    <cfRule type="cellIs" dxfId="7285" priority="7816" operator="equal">
      <formula>1</formula>
    </cfRule>
  </conditionalFormatting>
  <conditionalFormatting sqref="KU84:KZ84">
    <cfRule type="cellIs" dxfId="7284" priority="7813" operator="equal">
      <formula>0</formula>
    </cfRule>
    <cfRule type="cellIs" dxfId="7283" priority="7814" operator="equal">
      <formula>1</formula>
    </cfRule>
  </conditionalFormatting>
  <conditionalFormatting sqref="KU92:KZ92">
    <cfRule type="cellIs" dxfId="7282" priority="7811" operator="equal">
      <formula>0</formula>
    </cfRule>
    <cfRule type="cellIs" dxfId="7281" priority="7812" operator="equal">
      <formula>1</formula>
    </cfRule>
  </conditionalFormatting>
  <conditionalFormatting sqref="KU93:KZ93">
    <cfRule type="cellIs" dxfId="7280" priority="7809" operator="equal">
      <formula>0</formula>
    </cfRule>
    <cfRule type="cellIs" dxfId="7279" priority="7810" operator="equal">
      <formula>1</formula>
    </cfRule>
  </conditionalFormatting>
  <conditionalFormatting sqref="KU94:KZ94">
    <cfRule type="cellIs" dxfId="7278" priority="7807" operator="equal">
      <formula>0</formula>
    </cfRule>
    <cfRule type="cellIs" dxfId="7277" priority="7808" operator="equal">
      <formula>1</formula>
    </cfRule>
  </conditionalFormatting>
  <conditionalFormatting sqref="KU95:KZ95">
    <cfRule type="cellIs" dxfId="7276" priority="7805" operator="equal">
      <formula>0</formula>
    </cfRule>
    <cfRule type="cellIs" dxfId="7275" priority="7806" operator="equal">
      <formula>1</formula>
    </cfRule>
  </conditionalFormatting>
  <conditionalFormatting sqref="KU96:KZ96">
    <cfRule type="cellIs" dxfId="7274" priority="7803" operator="equal">
      <formula>0</formula>
    </cfRule>
    <cfRule type="cellIs" dxfId="7273" priority="7804" operator="equal">
      <formula>1</formula>
    </cfRule>
  </conditionalFormatting>
  <conditionalFormatting sqref="KU97:KZ97">
    <cfRule type="cellIs" dxfId="7272" priority="7801" operator="equal">
      <formula>0</formula>
    </cfRule>
    <cfRule type="cellIs" dxfId="7271" priority="7802" operator="equal">
      <formula>1</formula>
    </cfRule>
  </conditionalFormatting>
  <conditionalFormatting sqref="KU99:KZ99">
    <cfRule type="cellIs" dxfId="7270" priority="7799" operator="equal">
      <formula>0</formula>
    </cfRule>
    <cfRule type="cellIs" dxfId="7269" priority="7800" operator="equal">
      <formula>1</formula>
    </cfRule>
  </conditionalFormatting>
  <conditionalFormatting sqref="KU100:KZ100">
    <cfRule type="cellIs" dxfId="7268" priority="7797" operator="equal">
      <formula>0</formula>
    </cfRule>
    <cfRule type="cellIs" dxfId="7267" priority="7798" operator="equal">
      <formula>1</formula>
    </cfRule>
  </conditionalFormatting>
  <conditionalFormatting sqref="KU102:KZ102">
    <cfRule type="cellIs" dxfId="7266" priority="7795" operator="equal">
      <formula>0</formula>
    </cfRule>
    <cfRule type="cellIs" dxfId="7265" priority="7796" operator="equal">
      <formula>1</formula>
    </cfRule>
  </conditionalFormatting>
  <conditionalFormatting sqref="KU106:KZ106">
    <cfRule type="cellIs" dxfId="7264" priority="7793" operator="equal">
      <formula>0</formula>
    </cfRule>
    <cfRule type="cellIs" dxfId="7263" priority="7794" operator="equal">
      <formula>1</formula>
    </cfRule>
  </conditionalFormatting>
  <conditionalFormatting sqref="KU108:KZ108">
    <cfRule type="cellIs" dxfId="7262" priority="7791" operator="equal">
      <formula>0</formula>
    </cfRule>
    <cfRule type="cellIs" dxfId="7261" priority="7792" operator="equal">
      <formula>1</formula>
    </cfRule>
  </conditionalFormatting>
  <conditionalFormatting sqref="KU107:KZ107">
    <cfRule type="cellIs" dxfId="7260" priority="7789" operator="equal">
      <formula>0</formula>
    </cfRule>
    <cfRule type="cellIs" dxfId="7259" priority="7790" operator="equal">
      <formula>1</formula>
    </cfRule>
  </conditionalFormatting>
  <conditionalFormatting sqref="KU113:KZ113">
    <cfRule type="cellIs" dxfId="7258" priority="7787" operator="equal">
      <formula>0</formula>
    </cfRule>
    <cfRule type="cellIs" dxfId="7257" priority="7788" operator="equal">
      <formula>1</formula>
    </cfRule>
  </conditionalFormatting>
  <conditionalFormatting sqref="KU115:KZ115">
    <cfRule type="cellIs" dxfId="7256" priority="7785" operator="equal">
      <formula>0</formula>
    </cfRule>
    <cfRule type="cellIs" dxfId="7255" priority="7786" operator="equal">
      <formula>1</formula>
    </cfRule>
  </conditionalFormatting>
  <conditionalFormatting sqref="KU118:KZ118">
    <cfRule type="cellIs" dxfId="7254" priority="7783" operator="equal">
      <formula>0</formula>
    </cfRule>
    <cfRule type="cellIs" dxfId="7253" priority="7784" operator="equal">
      <formula>1</formula>
    </cfRule>
  </conditionalFormatting>
  <conditionalFormatting sqref="KU122:KZ123">
    <cfRule type="cellIs" dxfId="7252" priority="7781" operator="equal">
      <formula>0</formula>
    </cfRule>
    <cfRule type="cellIs" dxfId="7251" priority="7782" operator="equal">
      <formula>1</formula>
    </cfRule>
  </conditionalFormatting>
  <conditionalFormatting sqref="KU127:KZ127">
    <cfRule type="cellIs" dxfId="7250" priority="7779" operator="equal">
      <formula>0</formula>
    </cfRule>
    <cfRule type="cellIs" dxfId="7249" priority="7780" operator="equal">
      <formula>1</formula>
    </cfRule>
  </conditionalFormatting>
  <conditionalFormatting sqref="KU134:KZ134">
    <cfRule type="cellIs" dxfId="7248" priority="7777" operator="equal">
      <formula>0</formula>
    </cfRule>
    <cfRule type="cellIs" dxfId="7247" priority="7778" operator="equal">
      <formula>1</formula>
    </cfRule>
  </conditionalFormatting>
  <conditionalFormatting sqref="KU137:KZ137">
    <cfRule type="cellIs" dxfId="7246" priority="7775" operator="equal">
      <formula>0</formula>
    </cfRule>
    <cfRule type="cellIs" dxfId="7245" priority="7776" operator="equal">
      <formula>1</formula>
    </cfRule>
  </conditionalFormatting>
  <conditionalFormatting sqref="KU138:KZ138">
    <cfRule type="cellIs" dxfId="7244" priority="7773" operator="equal">
      <formula>0</formula>
    </cfRule>
    <cfRule type="cellIs" dxfId="7243" priority="7774" operator="equal">
      <formula>1</formula>
    </cfRule>
  </conditionalFormatting>
  <conditionalFormatting sqref="KU136:KZ136">
    <cfRule type="cellIs" dxfId="7242" priority="7771" operator="equal">
      <formula>0</formula>
    </cfRule>
    <cfRule type="cellIs" dxfId="7241" priority="7772" operator="equal">
      <formula>1</formula>
    </cfRule>
  </conditionalFormatting>
  <conditionalFormatting sqref="KU143:KZ143">
    <cfRule type="cellIs" dxfId="7240" priority="7769" operator="equal">
      <formula>0</formula>
    </cfRule>
    <cfRule type="cellIs" dxfId="7239" priority="7770" operator="equal">
      <formula>1</formula>
    </cfRule>
  </conditionalFormatting>
  <conditionalFormatting sqref="KU146:KZ146">
    <cfRule type="cellIs" dxfId="7238" priority="7767" operator="equal">
      <formula>0</formula>
    </cfRule>
    <cfRule type="cellIs" dxfId="7237" priority="7768" operator="equal">
      <formula>1</formula>
    </cfRule>
  </conditionalFormatting>
  <conditionalFormatting sqref="KU151:KZ153">
    <cfRule type="cellIs" dxfId="7236" priority="7765" operator="equal">
      <formula>0</formula>
    </cfRule>
    <cfRule type="cellIs" dxfId="7235" priority="7766" operator="equal">
      <formula>1</formula>
    </cfRule>
  </conditionalFormatting>
  <conditionalFormatting sqref="KU156:KZ156">
    <cfRule type="cellIs" dxfId="7234" priority="7763" operator="equal">
      <formula>0</formula>
    </cfRule>
    <cfRule type="cellIs" dxfId="7233" priority="7764" operator="equal">
      <formula>1</formula>
    </cfRule>
  </conditionalFormatting>
  <conditionalFormatting sqref="KU158:KZ158">
    <cfRule type="cellIs" dxfId="7232" priority="7761" operator="equal">
      <formula>0</formula>
    </cfRule>
    <cfRule type="cellIs" dxfId="7231" priority="7762" operator="equal">
      <formula>1</formula>
    </cfRule>
  </conditionalFormatting>
  <conditionalFormatting sqref="KU171:KZ171">
    <cfRule type="cellIs" dxfId="7230" priority="7759" operator="equal">
      <formula>0</formula>
    </cfRule>
    <cfRule type="cellIs" dxfId="7229" priority="7760" operator="equal">
      <formula>1</formula>
    </cfRule>
  </conditionalFormatting>
  <conditionalFormatting sqref="KU175:KZ175">
    <cfRule type="cellIs" dxfId="7228" priority="7757" operator="equal">
      <formula>0</formula>
    </cfRule>
    <cfRule type="cellIs" dxfId="7227" priority="7758" operator="equal">
      <formula>1</formula>
    </cfRule>
  </conditionalFormatting>
  <conditionalFormatting sqref="KU176:KZ176">
    <cfRule type="cellIs" dxfId="7226" priority="7755" operator="equal">
      <formula>0</formula>
    </cfRule>
    <cfRule type="cellIs" dxfId="7225" priority="7756" operator="equal">
      <formula>1</formula>
    </cfRule>
  </conditionalFormatting>
  <conditionalFormatting sqref="KU177:KZ178">
    <cfRule type="cellIs" dxfId="7224" priority="7753" operator="equal">
      <formula>0</formula>
    </cfRule>
    <cfRule type="cellIs" dxfId="7223" priority="7754" operator="equal">
      <formula>1</formula>
    </cfRule>
  </conditionalFormatting>
  <conditionalFormatting sqref="KU180:KZ180">
    <cfRule type="cellIs" dxfId="7222" priority="7751" operator="equal">
      <formula>0</formula>
    </cfRule>
    <cfRule type="cellIs" dxfId="7221" priority="7752" operator="equal">
      <formula>1</formula>
    </cfRule>
  </conditionalFormatting>
  <conditionalFormatting sqref="KU185:KZ185">
    <cfRule type="cellIs" dxfId="7220" priority="7749" operator="equal">
      <formula>0</formula>
    </cfRule>
    <cfRule type="cellIs" dxfId="7219" priority="7750" operator="equal">
      <formula>1</formula>
    </cfRule>
  </conditionalFormatting>
  <conditionalFormatting sqref="KU186:KZ186">
    <cfRule type="cellIs" dxfId="7218" priority="7747" operator="equal">
      <formula>0</formula>
    </cfRule>
    <cfRule type="cellIs" dxfId="7217" priority="7748" operator="equal">
      <formula>1</formula>
    </cfRule>
  </conditionalFormatting>
  <conditionalFormatting sqref="KU189:KZ189">
    <cfRule type="cellIs" dxfId="7216" priority="7745" operator="equal">
      <formula>0</formula>
    </cfRule>
    <cfRule type="cellIs" dxfId="7215" priority="7746" operator="equal">
      <formula>1</formula>
    </cfRule>
  </conditionalFormatting>
  <conditionalFormatting sqref="KU199:KZ201">
    <cfRule type="cellIs" dxfId="7214" priority="7743" operator="equal">
      <formula>0</formula>
    </cfRule>
    <cfRule type="cellIs" dxfId="7213" priority="7744" operator="equal">
      <formula>1</formula>
    </cfRule>
  </conditionalFormatting>
  <conditionalFormatting sqref="KU207:KZ207">
    <cfRule type="cellIs" dxfId="7212" priority="7741" operator="equal">
      <formula>0</formula>
    </cfRule>
    <cfRule type="cellIs" dxfId="7211" priority="7742" operator="equal">
      <formula>1</formula>
    </cfRule>
  </conditionalFormatting>
  <conditionalFormatting sqref="KU212:KZ213">
    <cfRule type="cellIs" dxfId="7210" priority="7739" operator="equal">
      <formula>0</formula>
    </cfRule>
    <cfRule type="cellIs" dxfId="7209" priority="7740" operator="equal">
      <formula>1</formula>
    </cfRule>
  </conditionalFormatting>
  <conditionalFormatting sqref="KU220:KZ221">
    <cfRule type="cellIs" dxfId="7208" priority="7737" operator="equal">
      <formula>0</formula>
    </cfRule>
    <cfRule type="cellIs" dxfId="7207" priority="7738" operator="equal">
      <formula>1</formula>
    </cfRule>
  </conditionalFormatting>
  <conditionalFormatting sqref="KU223:KZ223">
    <cfRule type="cellIs" dxfId="7206" priority="7735" operator="equal">
      <formula>0</formula>
    </cfRule>
    <cfRule type="cellIs" dxfId="7205" priority="7736" operator="equal">
      <formula>1</formula>
    </cfRule>
  </conditionalFormatting>
  <conditionalFormatting sqref="KU235:KZ235">
    <cfRule type="cellIs" dxfId="7204" priority="7733" operator="equal">
      <formula>0</formula>
    </cfRule>
    <cfRule type="cellIs" dxfId="7203" priority="7734" operator="equal">
      <formula>1</formula>
    </cfRule>
  </conditionalFormatting>
  <conditionalFormatting sqref="KU237:KZ237">
    <cfRule type="cellIs" dxfId="7202" priority="7731" operator="equal">
      <formula>0</formula>
    </cfRule>
    <cfRule type="cellIs" dxfId="7201" priority="7732" operator="equal">
      <formula>1</formula>
    </cfRule>
  </conditionalFormatting>
  <conditionalFormatting sqref="KU239:KZ239">
    <cfRule type="cellIs" dxfId="7200" priority="7729" operator="equal">
      <formula>0</formula>
    </cfRule>
    <cfRule type="cellIs" dxfId="7199" priority="7730" operator="equal">
      <formula>1</formula>
    </cfRule>
  </conditionalFormatting>
  <conditionalFormatting sqref="KU241:KZ242">
    <cfRule type="cellIs" dxfId="7198" priority="7727" operator="equal">
      <formula>0</formula>
    </cfRule>
    <cfRule type="cellIs" dxfId="7197" priority="7728" operator="equal">
      <formula>1</formula>
    </cfRule>
  </conditionalFormatting>
  <conditionalFormatting sqref="KU250:KZ250">
    <cfRule type="cellIs" dxfId="7196" priority="7725" operator="equal">
      <formula>0</formula>
    </cfRule>
    <cfRule type="cellIs" dxfId="7195" priority="7726" operator="equal">
      <formula>1</formula>
    </cfRule>
  </conditionalFormatting>
  <conditionalFormatting sqref="KU251:KZ251">
    <cfRule type="cellIs" dxfId="7194" priority="7723" operator="equal">
      <formula>0</formula>
    </cfRule>
    <cfRule type="cellIs" dxfId="7193" priority="7724" operator="equal">
      <formula>1</formula>
    </cfRule>
  </conditionalFormatting>
  <conditionalFormatting sqref="KU259:KZ260">
    <cfRule type="cellIs" dxfId="7192" priority="7721" operator="equal">
      <formula>0</formula>
    </cfRule>
    <cfRule type="cellIs" dxfId="7191" priority="7722" operator="equal">
      <formula>1</formula>
    </cfRule>
  </conditionalFormatting>
  <conditionalFormatting sqref="KU262:KZ263">
    <cfRule type="cellIs" dxfId="7190" priority="7719" operator="equal">
      <formula>0</formula>
    </cfRule>
    <cfRule type="cellIs" dxfId="7189" priority="7720" operator="equal">
      <formula>1</formula>
    </cfRule>
  </conditionalFormatting>
  <conditionalFormatting sqref="KU266:KZ266">
    <cfRule type="cellIs" dxfId="7188" priority="7717" operator="equal">
      <formula>0</formula>
    </cfRule>
    <cfRule type="cellIs" dxfId="7187" priority="7718" operator="equal">
      <formula>1</formula>
    </cfRule>
  </conditionalFormatting>
  <conditionalFormatting sqref="KU281:KZ282">
    <cfRule type="cellIs" dxfId="7186" priority="7715" operator="equal">
      <formula>0</formula>
    </cfRule>
    <cfRule type="cellIs" dxfId="7185" priority="7716" operator="equal">
      <formula>1</formula>
    </cfRule>
  </conditionalFormatting>
  <conditionalFormatting sqref="KU287:KZ287">
    <cfRule type="cellIs" dxfId="7184" priority="7713" operator="equal">
      <formula>0</formula>
    </cfRule>
    <cfRule type="cellIs" dxfId="7183" priority="7714" operator="equal">
      <formula>1</formula>
    </cfRule>
  </conditionalFormatting>
  <conditionalFormatting sqref="KU294:KZ296">
    <cfRule type="cellIs" dxfId="7182" priority="7711" operator="equal">
      <formula>0</formula>
    </cfRule>
    <cfRule type="cellIs" dxfId="7181" priority="7712" operator="equal">
      <formula>1</formula>
    </cfRule>
  </conditionalFormatting>
  <conditionalFormatting sqref="KU299:KZ299">
    <cfRule type="cellIs" dxfId="7180" priority="7709" operator="equal">
      <formula>0</formula>
    </cfRule>
    <cfRule type="cellIs" dxfId="7179" priority="7710" operator="equal">
      <formula>1</formula>
    </cfRule>
  </conditionalFormatting>
  <conditionalFormatting sqref="KU302:KZ303">
    <cfRule type="cellIs" dxfId="7178" priority="7707" operator="equal">
      <formula>0</formula>
    </cfRule>
    <cfRule type="cellIs" dxfId="7177" priority="7708" operator="equal">
      <formula>1</formula>
    </cfRule>
  </conditionalFormatting>
  <conditionalFormatting sqref="KU309:KZ309">
    <cfRule type="cellIs" dxfId="7176" priority="7705" operator="equal">
      <formula>0</formula>
    </cfRule>
    <cfRule type="cellIs" dxfId="7175" priority="7706" operator="equal">
      <formula>1</formula>
    </cfRule>
  </conditionalFormatting>
  <conditionalFormatting sqref="KU310:KZ310">
    <cfRule type="cellIs" dxfId="7174" priority="7703" operator="equal">
      <formula>0</formula>
    </cfRule>
    <cfRule type="cellIs" dxfId="7173" priority="7704" operator="equal">
      <formula>1</formula>
    </cfRule>
  </conditionalFormatting>
  <conditionalFormatting sqref="KU312:KZ312">
    <cfRule type="cellIs" dxfId="7172" priority="7701" operator="equal">
      <formula>0</formula>
    </cfRule>
    <cfRule type="cellIs" dxfId="7171" priority="7702" operator="equal">
      <formula>1</formula>
    </cfRule>
  </conditionalFormatting>
  <conditionalFormatting sqref="KU318:KZ318">
    <cfRule type="cellIs" dxfId="7170" priority="7699" operator="equal">
      <formula>0</formula>
    </cfRule>
    <cfRule type="cellIs" dxfId="7169" priority="7700" operator="equal">
      <formula>1</formula>
    </cfRule>
  </conditionalFormatting>
  <conditionalFormatting sqref="KU331:KZ332">
    <cfRule type="cellIs" dxfId="7168" priority="7697" operator="equal">
      <formula>0</formula>
    </cfRule>
    <cfRule type="cellIs" dxfId="7167" priority="7698" operator="equal">
      <formula>1</formula>
    </cfRule>
  </conditionalFormatting>
  <conditionalFormatting sqref="KU339:KZ339">
    <cfRule type="cellIs" dxfId="7166" priority="7695" operator="equal">
      <formula>0</formula>
    </cfRule>
    <cfRule type="cellIs" dxfId="7165" priority="7696" operator="equal">
      <formula>1</formula>
    </cfRule>
  </conditionalFormatting>
  <conditionalFormatting sqref="KU343:KZ345">
    <cfRule type="cellIs" dxfId="7164" priority="7693" operator="equal">
      <formula>0</formula>
    </cfRule>
    <cfRule type="cellIs" dxfId="7163" priority="7694" operator="equal">
      <formula>1</formula>
    </cfRule>
  </conditionalFormatting>
  <conditionalFormatting sqref="KU357:KZ357">
    <cfRule type="cellIs" dxfId="7162" priority="7691" operator="equal">
      <formula>0</formula>
    </cfRule>
    <cfRule type="cellIs" dxfId="7161" priority="7692" operator="equal">
      <formula>1</formula>
    </cfRule>
  </conditionalFormatting>
  <conditionalFormatting sqref="KU360:KZ360">
    <cfRule type="cellIs" dxfId="7160" priority="7689" operator="equal">
      <formula>0</formula>
    </cfRule>
    <cfRule type="cellIs" dxfId="7159" priority="7690" operator="equal">
      <formula>1</formula>
    </cfRule>
  </conditionalFormatting>
  <conditionalFormatting sqref="KU361:KZ361">
    <cfRule type="cellIs" dxfId="7158" priority="7687" operator="equal">
      <formula>0</formula>
    </cfRule>
    <cfRule type="cellIs" dxfId="7157" priority="7688" operator="equal">
      <formula>1</formula>
    </cfRule>
  </conditionalFormatting>
  <conditionalFormatting sqref="KU369:KZ369">
    <cfRule type="cellIs" dxfId="7156" priority="7685" operator="equal">
      <formula>0</formula>
    </cfRule>
    <cfRule type="cellIs" dxfId="7155" priority="7686" operator="equal">
      <formula>1</formula>
    </cfRule>
  </conditionalFormatting>
  <conditionalFormatting sqref="KU371:KZ371">
    <cfRule type="cellIs" dxfId="7154" priority="7683" operator="equal">
      <formula>0</formula>
    </cfRule>
    <cfRule type="cellIs" dxfId="7153" priority="7684" operator="equal">
      <formula>1</formula>
    </cfRule>
  </conditionalFormatting>
  <conditionalFormatting sqref="KU373:KZ373">
    <cfRule type="cellIs" dxfId="7152" priority="7681" operator="equal">
      <formula>0</formula>
    </cfRule>
    <cfRule type="cellIs" dxfId="7151" priority="7682" operator="equal">
      <formula>1</formula>
    </cfRule>
  </conditionalFormatting>
  <conditionalFormatting sqref="KU377:KZ377">
    <cfRule type="cellIs" dxfId="7150" priority="7679" operator="equal">
      <formula>0</formula>
    </cfRule>
    <cfRule type="cellIs" dxfId="7149" priority="7680" operator="equal">
      <formula>1</formula>
    </cfRule>
  </conditionalFormatting>
  <conditionalFormatting sqref="KU379:KZ379">
    <cfRule type="cellIs" dxfId="7148" priority="7677" operator="equal">
      <formula>0</formula>
    </cfRule>
    <cfRule type="cellIs" dxfId="7147" priority="7678" operator="equal">
      <formula>1</formula>
    </cfRule>
  </conditionalFormatting>
  <conditionalFormatting sqref="KU380:KZ380">
    <cfRule type="cellIs" dxfId="7146" priority="7675" operator="equal">
      <formula>0</formula>
    </cfRule>
    <cfRule type="cellIs" dxfId="7145" priority="7676" operator="equal">
      <formula>1</formula>
    </cfRule>
  </conditionalFormatting>
  <conditionalFormatting sqref="KU381:KZ381">
    <cfRule type="cellIs" dxfId="7144" priority="7673" operator="equal">
      <formula>0</formula>
    </cfRule>
    <cfRule type="cellIs" dxfId="7143" priority="7674" operator="equal">
      <formula>1</formula>
    </cfRule>
  </conditionalFormatting>
  <conditionalFormatting sqref="KU375:KZ376">
    <cfRule type="cellIs" dxfId="7142" priority="7671" operator="equal">
      <formula>0</formula>
    </cfRule>
    <cfRule type="cellIs" dxfId="7141" priority="7672" operator="equal">
      <formula>1</formula>
    </cfRule>
  </conditionalFormatting>
  <conditionalFormatting sqref="KU378:KZ378">
    <cfRule type="cellIs" dxfId="7140" priority="7669" operator="equal">
      <formula>0</formula>
    </cfRule>
    <cfRule type="cellIs" dxfId="7139" priority="7670" operator="equal">
      <formula>1</formula>
    </cfRule>
  </conditionalFormatting>
  <conditionalFormatting sqref="KU385:KZ385">
    <cfRule type="cellIs" dxfId="7138" priority="7667" operator="equal">
      <formula>0</formula>
    </cfRule>
    <cfRule type="cellIs" dxfId="7137" priority="7668" operator="equal">
      <formula>1</formula>
    </cfRule>
  </conditionalFormatting>
  <conditionalFormatting sqref="KU387:KZ387">
    <cfRule type="cellIs" dxfId="7136" priority="7665" operator="equal">
      <formula>0</formula>
    </cfRule>
    <cfRule type="cellIs" dxfId="7135" priority="7666" operator="equal">
      <formula>1</formula>
    </cfRule>
  </conditionalFormatting>
  <conditionalFormatting sqref="KU392:KZ392">
    <cfRule type="cellIs" dxfId="7134" priority="7663" operator="equal">
      <formula>0</formula>
    </cfRule>
    <cfRule type="cellIs" dxfId="7133" priority="7664" operator="equal">
      <formula>1</formula>
    </cfRule>
  </conditionalFormatting>
  <conditionalFormatting sqref="KU399:KZ399">
    <cfRule type="cellIs" dxfId="7132" priority="7661" operator="equal">
      <formula>0</formula>
    </cfRule>
    <cfRule type="cellIs" dxfId="7131" priority="7662" operator="equal">
      <formula>1</formula>
    </cfRule>
  </conditionalFormatting>
  <conditionalFormatting sqref="KU401:KZ401">
    <cfRule type="cellIs" dxfId="7130" priority="7659" operator="equal">
      <formula>0</formula>
    </cfRule>
    <cfRule type="cellIs" dxfId="7129" priority="7660" operator="equal">
      <formula>1</formula>
    </cfRule>
  </conditionalFormatting>
  <conditionalFormatting sqref="KU404:KZ404">
    <cfRule type="cellIs" dxfId="7128" priority="7657" operator="equal">
      <formula>0</formula>
    </cfRule>
    <cfRule type="cellIs" dxfId="7127" priority="7658" operator="equal">
      <formula>1</formula>
    </cfRule>
  </conditionalFormatting>
  <conditionalFormatting sqref="KU406:KZ406">
    <cfRule type="cellIs" dxfId="7126" priority="7655" operator="equal">
      <formula>0</formula>
    </cfRule>
    <cfRule type="cellIs" dxfId="7125" priority="7656" operator="equal">
      <formula>1</formula>
    </cfRule>
  </conditionalFormatting>
  <conditionalFormatting sqref="KU407:KZ409">
    <cfRule type="cellIs" dxfId="7124" priority="7653" operator="equal">
      <formula>0</formula>
    </cfRule>
    <cfRule type="cellIs" dxfId="7123" priority="7654" operator="equal">
      <formula>1</formula>
    </cfRule>
  </conditionalFormatting>
  <conditionalFormatting sqref="KU411:KZ418">
    <cfRule type="cellIs" dxfId="7122" priority="7651" operator="equal">
      <formula>0</formula>
    </cfRule>
    <cfRule type="cellIs" dxfId="7121" priority="7652" operator="equal">
      <formula>1</formula>
    </cfRule>
  </conditionalFormatting>
  <conditionalFormatting sqref="KU421:KZ421">
    <cfRule type="cellIs" dxfId="7120" priority="7649" operator="equal">
      <formula>0</formula>
    </cfRule>
    <cfRule type="cellIs" dxfId="7119" priority="7650" operator="equal">
      <formula>1</formula>
    </cfRule>
  </conditionalFormatting>
  <conditionalFormatting sqref="KU423:KZ428">
    <cfRule type="cellIs" dxfId="7118" priority="7647" operator="equal">
      <formula>0</formula>
    </cfRule>
    <cfRule type="cellIs" dxfId="7117" priority="7648" operator="equal">
      <formula>1</formula>
    </cfRule>
  </conditionalFormatting>
  <conditionalFormatting sqref="KU430:KZ437">
    <cfRule type="cellIs" dxfId="7116" priority="7645" operator="equal">
      <formula>0</formula>
    </cfRule>
    <cfRule type="cellIs" dxfId="7115" priority="7646" operator="equal">
      <formula>1</formula>
    </cfRule>
  </conditionalFormatting>
  <conditionalFormatting sqref="KU439:KZ449">
    <cfRule type="cellIs" dxfId="7114" priority="7643" operator="equal">
      <formula>0</formula>
    </cfRule>
    <cfRule type="cellIs" dxfId="7113" priority="7644" operator="equal">
      <formula>1</formula>
    </cfRule>
  </conditionalFormatting>
  <conditionalFormatting sqref="KU451:KZ458">
    <cfRule type="cellIs" dxfId="7112" priority="7641" operator="equal">
      <formula>0</formula>
    </cfRule>
    <cfRule type="cellIs" dxfId="7111" priority="7642" operator="equal">
      <formula>1</formula>
    </cfRule>
  </conditionalFormatting>
  <conditionalFormatting sqref="KU460:KZ464">
    <cfRule type="cellIs" dxfId="7110" priority="7639" operator="equal">
      <formula>0</formula>
    </cfRule>
    <cfRule type="cellIs" dxfId="7109" priority="7640" operator="equal">
      <formula>1</formula>
    </cfRule>
  </conditionalFormatting>
  <conditionalFormatting sqref="KU466:KZ467">
    <cfRule type="cellIs" dxfId="7108" priority="7637" operator="equal">
      <formula>0</formula>
    </cfRule>
    <cfRule type="cellIs" dxfId="7107" priority="7638" operator="equal">
      <formula>1</formula>
    </cfRule>
  </conditionalFormatting>
  <conditionalFormatting sqref="KU470:KZ470">
    <cfRule type="cellIs" dxfId="7106" priority="7635" operator="equal">
      <formula>0</formula>
    </cfRule>
    <cfRule type="cellIs" dxfId="7105" priority="7636" operator="equal">
      <formula>1</formula>
    </cfRule>
  </conditionalFormatting>
  <conditionalFormatting sqref="KU472:KZ474">
    <cfRule type="cellIs" dxfId="7104" priority="7633" operator="equal">
      <formula>0</formula>
    </cfRule>
    <cfRule type="cellIs" dxfId="7103" priority="7634" operator="equal">
      <formula>1</formula>
    </cfRule>
  </conditionalFormatting>
  <conditionalFormatting sqref="KU476:KZ482">
    <cfRule type="cellIs" dxfId="7102" priority="7631" operator="equal">
      <formula>0</formula>
    </cfRule>
    <cfRule type="cellIs" dxfId="7101" priority="7632" operator="equal">
      <formula>1</formula>
    </cfRule>
  </conditionalFormatting>
  <conditionalFormatting sqref="KU484:KZ489">
    <cfRule type="cellIs" dxfId="7100" priority="7629" operator="equal">
      <formula>0</formula>
    </cfRule>
    <cfRule type="cellIs" dxfId="7099" priority="7630" operator="equal">
      <formula>1</formula>
    </cfRule>
  </conditionalFormatting>
  <conditionalFormatting sqref="KU491:KZ492">
    <cfRule type="cellIs" dxfId="7098" priority="7627" operator="equal">
      <formula>0</formula>
    </cfRule>
    <cfRule type="cellIs" dxfId="7097" priority="7628" operator="equal">
      <formula>1</formula>
    </cfRule>
  </conditionalFormatting>
  <conditionalFormatting sqref="KU494:KZ496">
    <cfRule type="cellIs" dxfId="7096" priority="7625" operator="equal">
      <formula>0</formula>
    </cfRule>
    <cfRule type="cellIs" dxfId="7095" priority="7626" operator="equal">
      <formula>1</formula>
    </cfRule>
  </conditionalFormatting>
  <conditionalFormatting sqref="KU498:KZ498">
    <cfRule type="cellIs" dxfId="7094" priority="7623" operator="equal">
      <formula>0</formula>
    </cfRule>
    <cfRule type="cellIs" dxfId="7093" priority="7624" operator="equal">
      <formula>1</formula>
    </cfRule>
  </conditionalFormatting>
  <conditionalFormatting sqref="KU499:KZ499">
    <cfRule type="cellIs" dxfId="7092" priority="7621" operator="equal">
      <formula>0</formula>
    </cfRule>
    <cfRule type="cellIs" dxfId="7091" priority="7622" operator="equal">
      <formula>1</formula>
    </cfRule>
  </conditionalFormatting>
  <conditionalFormatting sqref="KU502:KZ504">
    <cfRule type="cellIs" dxfId="7090" priority="7619" operator="equal">
      <formula>0</formula>
    </cfRule>
    <cfRule type="cellIs" dxfId="7089" priority="7620" operator="equal">
      <formula>1</formula>
    </cfRule>
  </conditionalFormatting>
  <conditionalFormatting sqref="KU507:KZ510">
    <cfRule type="cellIs" dxfId="7088" priority="7617" operator="equal">
      <formula>0</formula>
    </cfRule>
    <cfRule type="cellIs" dxfId="7087" priority="7618" operator="equal">
      <formula>1</formula>
    </cfRule>
  </conditionalFormatting>
  <conditionalFormatting sqref="KU512:KZ512">
    <cfRule type="cellIs" dxfId="7086" priority="7615" operator="equal">
      <formula>0</formula>
    </cfRule>
    <cfRule type="cellIs" dxfId="7085" priority="7616" operator="equal">
      <formula>1</formula>
    </cfRule>
  </conditionalFormatting>
  <conditionalFormatting sqref="KU514:KZ518">
    <cfRule type="cellIs" dxfId="7084" priority="7613" operator="equal">
      <formula>0</formula>
    </cfRule>
    <cfRule type="cellIs" dxfId="7083" priority="7614" operator="equal">
      <formula>1</formula>
    </cfRule>
  </conditionalFormatting>
  <conditionalFormatting sqref="KU520:KZ520">
    <cfRule type="cellIs" dxfId="7082" priority="7611" operator="equal">
      <formula>0</formula>
    </cfRule>
    <cfRule type="cellIs" dxfId="7081" priority="7612" operator="equal">
      <formula>1</formula>
    </cfRule>
  </conditionalFormatting>
  <conditionalFormatting sqref="KU522:KZ524">
    <cfRule type="cellIs" dxfId="7080" priority="7609" operator="equal">
      <formula>0</formula>
    </cfRule>
    <cfRule type="cellIs" dxfId="7079" priority="7610" operator="equal">
      <formula>1</formula>
    </cfRule>
  </conditionalFormatting>
  <conditionalFormatting sqref="KU526:KZ526">
    <cfRule type="cellIs" dxfId="7078" priority="7607" operator="equal">
      <formula>0</formula>
    </cfRule>
    <cfRule type="cellIs" dxfId="7077" priority="7608" operator="equal">
      <formula>1</formula>
    </cfRule>
  </conditionalFormatting>
  <conditionalFormatting sqref="KU528:KZ535">
    <cfRule type="cellIs" dxfId="7076" priority="7605" operator="equal">
      <formula>0</formula>
    </cfRule>
    <cfRule type="cellIs" dxfId="7075" priority="7606" operator="equal">
      <formula>1</formula>
    </cfRule>
  </conditionalFormatting>
  <conditionalFormatting sqref="KU43:KZ43">
    <cfRule type="cellIs" dxfId="7074" priority="7603" operator="equal">
      <formula>0</formula>
    </cfRule>
    <cfRule type="cellIs" dxfId="7073" priority="7604" operator="equal">
      <formula>1</formula>
    </cfRule>
  </conditionalFormatting>
  <conditionalFormatting sqref="KU267:KZ267">
    <cfRule type="cellIs" dxfId="7072" priority="7601" operator="equal">
      <formula>0</formula>
    </cfRule>
    <cfRule type="cellIs" dxfId="7071" priority="7602" operator="equal">
      <formula>1</formula>
    </cfRule>
  </conditionalFormatting>
  <conditionalFormatting sqref="KU374:KZ374">
    <cfRule type="cellIs" dxfId="7070" priority="7599" operator="equal">
      <formula>0</formula>
    </cfRule>
    <cfRule type="cellIs" dxfId="7069" priority="7600" operator="equal">
      <formula>1</formula>
    </cfRule>
  </conditionalFormatting>
  <conditionalFormatting sqref="KU362:KZ362">
    <cfRule type="cellIs" dxfId="7068" priority="7597" operator="equal">
      <formula>0</formula>
    </cfRule>
    <cfRule type="cellIs" dxfId="7067" priority="7598" operator="equal">
      <formula>1</formula>
    </cfRule>
  </conditionalFormatting>
  <conditionalFormatting sqref="KU319:KZ319">
    <cfRule type="cellIs" dxfId="7066" priority="7595" operator="equal">
      <formula>0</formula>
    </cfRule>
    <cfRule type="cellIs" dxfId="7065" priority="7596" operator="equal">
      <formula>1</formula>
    </cfRule>
  </conditionalFormatting>
  <conditionalFormatting sqref="KU313:KZ313">
    <cfRule type="cellIs" dxfId="7064" priority="7593" operator="equal">
      <formula>0</formula>
    </cfRule>
    <cfRule type="cellIs" dxfId="7063" priority="7594" operator="equal">
      <formula>1</formula>
    </cfRule>
  </conditionalFormatting>
  <conditionalFormatting sqref="KU300:KZ300">
    <cfRule type="cellIs" dxfId="7062" priority="7591" operator="equal">
      <formula>0</formula>
    </cfRule>
    <cfRule type="cellIs" dxfId="7061" priority="7592" operator="equal">
      <formula>1</formula>
    </cfRule>
  </conditionalFormatting>
  <conditionalFormatting sqref="KU297:KZ297">
    <cfRule type="cellIs" dxfId="7060" priority="7589" operator="equal">
      <formula>0</formula>
    </cfRule>
    <cfRule type="cellIs" dxfId="7059" priority="7590" operator="equal">
      <formula>1</formula>
    </cfRule>
  </conditionalFormatting>
  <conditionalFormatting sqref="KU243:KZ243">
    <cfRule type="cellIs" dxfId="7058" priority="7587" operator="equal">
      <formula>0</formula>
    </cfRule>
    <cfRule type="cellIs" dxfId="7057" priority="7588" operator="equal">
      <formula>1</formula>
    </cfRule>
  </conditionalFormatting>
  <conditionalFormatting sqref="KU110:KZ110">
    <cfRule type="cellIs" dxfId="7056" priority="7585" operator="equal">
      <formula>0</formula>
    </cfRule>
    <cfRule type="cellIs" dxfId="7055" priority="7586" operator="equal">
      <formula>1</formula>
    </cfRule>
  </conditionalFormatting>
  <conditionalFormatting sqref="KU52:KZ52">
    <cfRule type="cellIs" dxfId="7054" priority="7583" operator="equal">
      <formula>0</formula>
    </cfRule>
    <cfRule type="cellIs" dxfId="7053" priority="7584" operator="equal">
      <formula>1</formula>
    </cfRule>
  </conditionalFormatting>
  <conditionalFormatting sqref="KU53:KZ53">
    <cfRule type="cellIs" dxfId="7052" priority="7581" operator="equal">
      <formula>0</formula>
    </cfRule>
    <cfRule type="cellIs" dxfId="7051" priority="7582" operator="equal">
      <formula>1</formula>
    </cfRule>
  </conditionalFormatting>
  <conditionalFormatting sqref="KU38:KZ38">
    <cfRule type="cellIs" dxfId="7050" priority="7579" operator="equal">
      <formula>0</formula>
    </cfRule>
    <cfRule type="cellIs" dxfId="7049" priority="7580" operator="equal">
      <formula>1</formula>
    </cfRule>
  </conditionalFormatting>
  <conditionalFormatting sqref="KU505:KZ505">
    <cfRule type="cellIs" dxfId="7048" priority="7577" operator="equal">
      <formula>0</formula>
    </cfRule>
    <cfRule type="cellIs" dxfId="7047" priority="7578" operator="equal">
      <formula>1</formula>
    </cfRule>
  </conditionalFormatting>
  <conditionalFormatting sqref="LL54:LQ54 LL348:LQ350 LL356:LQ356 LL366:LQ367 LL372:LQ372 LL370:LQ370 LL64:LQ65 LL70:LQ70 LL75:LQ75 LL78:LQ78 LL87:LQ87 LL109:LQ109 LL124:LQ124 LL132:LQ132 LL135:LQ135 LL147:LQ147 LL352:LQ353 LL358:LQ358 LL393:LQ398 LL400:LQ400 LL402:LQ403 LL536:LQ539 LL12:LQ13 LL405:LQ405 LL410:LQ410 LL419:LQ420 LL422:LQ422 LL429:LQ429 LL438:LQ438 LL450:LQ450 LL459:LQ459 LL465:LQ465 LL468:LQ469 LL471:LQ471 LL475:LQ475 LL483:LQ483 LL490:LQ490 LL493:LQ493 LL497:LQ497 LL500:LQ501 LL506:LQ506 LL511:LQ511 LL513:LQ513 LL519:LQ519 LL521:LQ521 LL525:LQ525 LL527:LQ527">
    <cfRule type="cellIs" dxfId="7046" priority="7575" operator="equal">
      <formula>0</formula>
    </cfRule>
    <cfRule type="cellIs" dxfId="7045" priority="7576" operator="equal">
      <formula>1</formula>
    </cfRule>
  </conditionalFormatting>
  <conditionalFormatting sqref="LE553">
    <cfRule type="cellIs" dxfId="7044" priority="7573" operator="equal">
      <formula>"OK"</formula>
    </cfRule>
    <cfRule type="cellIs" dxfId="7043" priority="7574" operator="equal">
      <formula>"NO HABILITADO"</formula>
    </cfRule>
  </conditionalFormatting>
  <conditionalFormatting sqref="LS553">
    <cfRule type="cellIs" dxfId="7042" priority="7571" operator="equal">
      <formula>0</formula>
    </cfRule>
    <cfRule type="cellIs" dxfId="7041" priority="7572" operator="equal">
      <formula>1</formula>
    </cfRule>
  </conditionalFormatting>
  <conditionalFormatting sqref="LQ553">
    <cfRule type="cellIs" dxfId="7040" priority="7569" operator="equal">
      <formula>0</formula>
    </cfRule>
    <cfRule type="cellIs" dxfId="7039" priority="7570" operator="equal">
      <formula>1</formula>
    </cfRule>
  </conditionalFormatting>
  <conditionalFormatting sqref="LO553">
    <cfRule type="cellIs" dxfId="7038" priority="7567" operator="equal">
      <formula>0</formula>
    </cfRule>
    <cfRule type="cellIs" dxfId="7037" priority="7568" operator="equal">
      <formula>1</formula>
    </cfRule>
  </conditionalFormatting>
  <conditionalFormatting sqref="LM553">
    <cfRule type="cellIs" dxfId="7036" priority="7565" operator="equal">
      <formula>0</formula>
    </cfRule>
    <cfRule type="cellIs" dxfId="7035" priority="7566" operator="equal">
      <formula>1</formula>
    </cfRule>
  </conditionalFormatting>
  <conditionalFormatting sqref="LL16:LQ16">
    <cfRule type="cellIs" dxfId="7034" priority="7563" operator="equal">
      <formula>0</formula>
    </cfRule>
    <cfRule type="cellIs" dxfId="7033" priority="7564" operator="equal">
      <formula>1</formula>
    </cfRule>
  </conditionalFormatting>
  <conditionalFormatting sqref="LL20:LQ20 LL22:LQ28">
    <cfRule type="cellIs" dxfId="7032" priority="7561" operator="equal">
      <formula>0</formula>
    </cfRule>
    <cfRule type="cellIs" dxfId="7031" priority="7562" operator="equal">
      <formula>1</formula>
    </cfRule>
  </conditionalFormatting>
  <conditionalFormatting sqref="LL34:LQ34 LL37:LQ37 LL39:LQ40">
    <cfRule type="cellIs" dxfId="7030" priority="7559" operator="equal">
      <formula>0</formula>
    </cfRule>
    <cfRule type="cellIs" dxfId="7029" priority="7560" operator="equal">
      <formula>1</formula>
    </cfRule>
  </conditionalFormatting>
  <conditionalFormatting sqref="LL44:LQ48 LL50:LQ50">
    <cfRule type="cellIs" dxfId="7028" priority="7557" operator="equal">
      <formula>0</formula>
    </cfRule>
    <cfRule type="cellIs" dxfId="7027" priority="7558" operator="equal">
      <formula>1</formula>
    </cfRule>
  </conditionalFormatting>
  <conditionalFormatting sqref="LL56:LQ56">
    <cfRule type="cellIs" dxfId="7026" priority="7555" operator="equal">
      <formula>0</formula>
    </cfRule>
    <cfRule type="cellIs" dxfId="7025" priority="7556" operator="equal">
      <formula>1</formula>
    </cfRule>
  </conditionalFormatting>
  <conditionalFormatting sqref="LL58:LQ58">
    <cfRule type="cellIs" dxfId="7024" priority="7553" operator="equal">
      <formula>0</formula>
    </cfRule>
    <cfRule type="cellIs" dxfId="7023" priority="7554" operator="equal">
      <formula>1</formula>
    </cfRule>
  </conditionalFormatting>
  <conditionalFormatting sqref="LL59:LQ59">
    <cfRule type="cellIs" dxfId="7022" priority="7551" operator="equal">
      <formula>0</formula>
    </cfRule>
    <cfRule type="cellIs" dxfId="7021" priority="7552" operator="equal">
      <formula>1</formula>
    </cfRule>
  </conditionalFormatting>
  <conditionalFormatting sqref="LL154:LQ155 LL159:LQ161 LL157:LQ157">
    <cfRule type="cellIs" dxfId="7020" priority="7549" operator="equal">
      <formula>0</formula>
    </cfRule>
    <cfRule type="cellIs" dxfId="7019" priority="7550" operator="equal">
      <formula>1</formula>
    </cfRule>
  </conditionalFormatting>
  <conditionalFormatting sqref="LL163:LQ163">
    <cfRule type="cellIs" dxfId="7018" priority="7547" operator="equal">
      <formula>0</formula>
    </cfRule>
    <cfRule type="cellIs" dxfId="7017" priority="7548" operator="equal">
      <formula>1</formula>
    </cfRule>
  </conditionalFormatting>
  <conditionalFormatting sqref="LL164:LQ169">
    <cfRule type="cellIs" dxfId="7016" priority="7545" operator="equal">
      <formula>0</formula>
    </cfRule>
    <cfRule type="cellIs" dxfId="7015" priority="7546" operator="equal">
      <formula>1</formula>
    </cfRule>
  </conditionalFormatting>
  <conditionalFormatting sqref="LL173:LQ174">
    <cfRule type="cellIs" dxfId="7014" priority="7543" operator="equal">
      <formula>0</formula>
    </cfRule>
    <cfRule type="cellIs" dxfId="7013" priority="7544" operator="equal">
      <formula>1</formula>
    </cfRule>
  </conditionalFormatting>
  <conditionalFormatting sqref="LL181:LQ184">
    <cfRule type="cellIs" dxfId="7012" priority="7541" operator="equal">
      <formula>0</formula>
    </cfRule>
    <cfRule type="cellIs" dxfId="7011" priority="7542" operator="equal">
      <formula>1</formula>
    </cfRule>
  </conditionalFormatting>
  <conditionalFormatting sqref="LL187:LQ188">
    <cfRule type="cellIs" dxfId="7010" priority="7539" operator="equal">
      <formula>0</formula>
    </cfRule>
    <cfRule type="cellIs" dxfId="7009" priority="7540" operator="equal">
      <formula>1</formula>
    </cfRule>
  </conditionalFormatting>
  <conditionalFormatting sqref="LL190:LQ193">
    <cfRule type="cellIs" dxfId="7008" priority="7537" operator="equal">
      <formula>0</formula>
    </cfRule>
    <cfRule type="cellIs" dxfId="7007" priority="7538" operator="equal">
      <formula>1</formula>
    </cfRule>
  </conditionalFormatting>
  <conditionalFormatting sqref="LL195:LQ195">
    <cfRule type="cellIs" dxfId="7006" priority="7535" operator="equal">
      <formula>0</formula>
    </cfRule>
    <cfRule type="cellIs" dxfId="7005" priority="7536" operator="equal">
      <formula>1</formula>
    </cfRule>
  </conditionalFormatting>
  <conditionalFormatting sqref="LL197:LQ197">
    <cfRule type="cellIs" dxfId="7004" priority="7533" operator="equal">
      <formula>0</formula>
    </cfRule>
    <cfRule type="cellIs" dxfId="7003" priority="7534" operator="equal">
      <formula>1</formula>
    </cfRule>
  </conditionalFormatting>
  <conditionalFormatting sqref="LL202:LQ205">
    <cfRule type="cellIs" dxfId="7002" priority="7531" operator="equal">
      <formula>0</formula>
    </cfRule>
    <cfRule type="cellIs" dxfId="7001" priority="7532" operator="equal">
      <formula>1</formula>
    </cfRule>
  </conditionalFormatting>
  <conditionalFormatting sqref="LL208:LQ211">
    <cfRule type="cellIs" dxfId="7000" priority="7529" operator="equal">
      <formula>0</formula>
    </cfRule>
    <cfRule type="cellIs" dxfId="6999" priority="7530" operator="equal">
      <formula>1</formula>
    </cfRule>
  </conditionalFormatting>
  <conditionalFormatting sqref="LL216:LQ219 LL222:LQ222 LL226:LQ234 LL224:LQ224 LL236:LQ236">
    <cfRule type="cellIs" dxfId="6998" priority="7527" operator="equal">
      <formula>0</formula>
    </cfRule>
    <cfRule type="cellIs" dxfId="6997" priority="7528" operator="equal">
      <formula>1</formula>
    </cfRule>
  </conditionalFormatting>
  <conditionalFormatting sqref="LL238:LQ238 LL240:LQ240 LL244:LQ249 LL252:LQ252">
    <cfRule type="cellIs" dxfId="6996" priority="7525" operator="equal">
      <formula>0</formula>
    </cfRule>
    <cfRule type="cellIs" dxfId="6995" priority="7526" operator="equal">
      <formula>1</formula>
    </cfRule>
  </conditionalFormatting>
  <conditionalFormatting sqref="LL255:LQ258">
    <cfRule type="cellIs" dxfId="6994" priority="7523" operator="equal">
      <formula>0</formula>
    </cfRule>
    <cfRule type="cellIs" dxfId="6993" priority="7524" operator="equal">
      <formula>1</formula>
    </cfRule>
  </conditionalFormatting>
  <conditionalFormatting sqref="LL272:LQ280">
    <cfRule type="cellIs" dxfId="6992" priority="7521" operator="equal">
      <formula>0</formula>
    </cfRule>
    <cfRule type="cellIs" dxfId="6991" priority="7522" operator="equal">
      <formula>1</formula>
    </cfRule>
  </conditionalFormatting>
  <conditionalFormatting sqref="LL284:LQ286 LL304:LQ308 LL311:LQ311 LL288:LQ293 LL298:LQ298 LL301:LQ301 LL314:LQ317">
    <cfRule type="cellIs" dxfId="6990" priority="7519" operator="equal">
      <formula>0</formula>
    </cfRule>
    <cfRule type="cellIs" dxfId="6989" priority="7520" operator="equal">
      <formula>1</formula>
    </cfRule>
  </conditionalFormatting>
  <conditionalFormatting sqref="LL320:LQ330 LL333:LQ336">
    <cfRule type="cellIs" dxfId="6988" priority="7517" operator="equal">
      <formula>0</formula>
    </cfRule>
    <cfRule type="cellIs" dxfId="6987" priority="7518" operator="equal">
      <formula>1</formula>
    </cfRule>
  </conditionalFormatting>
  <conditionalFormatting sqref="LL342:LQ342">
    <cfRule type="cellIs" dxfId="6986" priority="7515" operator="equal">
      <formula>0</formula>
    </cfRule>
    <cfRule type="cellIs" dxfId="6985" priority="7516" operator="equal">
      <formula>1</formula>
    </cfRule>
  </conditionalFormatting>
  <conditionalFormatting sqref="LL354:LQ354">
    <cfRule type="cellIs" dxfId="6984" priority="7513" operator="equal">
      <formula>0</formula>
    </cfRule>
    <cfRule type="cellIs" dxfId="6983" priority="7514" operator="equal">
      <formula>1</formula>
    </cfRule>
  </conditionalFormatting>
  <conditionalFormatting sqref="LL359:LQ359">
    <cfRule type="cellIs" dxfId="6982" priority="7511" operator="equal">
      <formula>0</formula>
    </cfRule>
    <cfRule type="cellIs" dxfId="6981" priority="7512" operator="equal">
      <formula>1</formula>
    </cfRule>
  </conditionalFormatting>
  <conditionalFormatting sqref="LL364:LQ365">
    <cfRule type="cellIs" dxfId="6980" priority="7509" operator="equal">
      <formula>0</formula>
    </cfRule>
    <cfRule type="cellIs" dxfId="6979" priority="7510" operator="equal">
      <formula>1</formula>
    </cfRule>
  </conditionalFormatting>
  <conditionalFormatting sqref="LL540:LQ540">
    <cfRule type="cellIs" dxfId="6978" priority="7507" operator="equal">
      <formula>0</formula>
    </cfRule>
    <cfRule type="cellIs" dxfId="6977" priority="7508" operator="equal">
      <formula>1</formula>
    </cfRule>
  </conditionalFormatting>
  <conditionalFormatting sqref="LL14:LQ15">
    <cfRule type="cellIs" dxfId="6976" priority="7505" operator="equal">
      <formula>0</formula>
    </cfRule>
    <cfRule type="cellIs" dxfId="6975" priority="7506" operator="equal">
      <formula>1</formula>
    </cfRule>
  </conditionalFormatting>
  <conditionalFormatting sqref="LL18:LQ18">
    <cfRule type="cellIs" dxfId="6974" priority="7503" operator="equal">
      <formula>0</formula>
    </cfRule>
    <cfRule type="cellIs" dxfId="6973" priority="7504" operator="equal">
      <formula>1</formula>
    </cfRule>
  </conditionalFormatting>
  <conditionalFormatting sqref="LL32:LQ32">
    <cfRule type="cellIs" dxfId="6972" priority="7501" operator="equal">
      <formula>0</formula>
    </cfRule>
    <cfRule type="cellIs" dxfId="6971" priority="7502" operator="equal">
      <formula>1</formula>
    </cfRule>
  </conditionalFormatting>
  <conditionalFormatting sqref="LL41:LQ41">
    <cfRule type="cellIs" dxfId="6970" priority="7499" operator="equal">
      <formula>0</formula>
    </cfRule>
    <cfRule type="cellIs" dxfId="6969" priority="7500" operator="equal">
      <formula>1</formula>
    </cfRule>
  </conditionalFormatting>
  <conditionalFormatting sqref="LL543:LQ543">
    <cfRule type="cellIs" dxfId="6968" priority="7409" operator="equal">
      <formula>0</formula>
    </cfRule>
    <cfRule type="cellIs" dxfId="6967" priority="7410" operator="equal">
      <formula>1</formula>
    </cfRule>
  </conditionalFormatting>
  <conditionalFormatting sqref="LL60:LQ61">
    <cfRule type="cellIs" dxfId="6966" priority="7497" operator="equal">
      <formula>0</formula>
    </cfRule>
    <cfRule type="cellIs" dxfId="6965" priority="7498" operator="equal">
      <formula>1</formula>
    </cfRule>
  </conditionalFormatting>
  <conditionalFormatting sqref="LL63:LQ63">
    <cfRule type="cellIs" dxfId="6964" priority="7495" operator="equal">
      <formula>0</formula>
    </cfRule>
    <cfRule type="cellIs" dxfId="6963" priority="7496" operator="equal">
      <formula>1</formula>
    </cfRule>
  </conditionalFormatting>
  <conditionalFormatting sqref="LL67:LQ67">
    <cfRule type="cellIs" dxfId="6962" priority="7493" operator="equal">
      <formula>0</formula>
    </cfRule>
    <cfRule type="cellIs" dxfId="6961" priority="7494" operator="equal">
      <formula>1</formula>
    </cfRule>
  </conditionalFormatting>
  <conditionalFormatting sqref="LL71:LQ72">
    <cfRule type="cellIs" dxfId="6960" priority="7491" operator="equal">
      <formula>0</formula>
    </cfRule>
    <cfRule type="cellIs" dxfId="6959" priority="7492" operator="equal">
      <formula>1</formula>
    </cfRule>
  </conditionalFormatting>
  <conditionalFormatting sqref="LL76:LQ76">
    <cfRule type="cellIs" dxfId="6958" priority="7489" operator="equal">
      <formula>0</formula>
    </cfRule>
    <cfRule type="cellIs" dxfId="6957" priority="7490" operator="equal">
      <formula>1</formula>
    </cfRule>
  </conditionalFormatting>
  <conditionalFormatting sqref="LL77:LQ77">
    <cfRule type="cellIs" dxfId="6956" priority="7487" operator="equal">
      <formula>0</formula>
    </cfRule>
    <cfRule type="cellIs" dxfId="6955" priority="7488" operator="equal">
      <formula>1</formula>
    </cfRule>
  </conditionalFormatting>
  <conditionalFormatting sqref="LL79:LQ79">
    <cfRule type="cellIs" dxfId="6954" priority="7485" operator="equal">
      <formula>0</formula>
    </cfRule>
    <cfRule type="cellIs" dxfId="6953" priority="7486" operator="equal">
      <formula>1</formula>
    </cfRule>
  </conditionalFormatting>
  <conditionalFormatting sqref="LL81:LQ82 LL85:LQ86">
    <cfRule type="cellIs" dxfId="6952" priority="7483" operator="equal">
      <formula>0</formula>
    </cfRule>
    <cfRule type="cellIs" dxfId="6951" priority="7484" operator="equal">
      <formula>1</formula>
    </cfRule>
  </conditionalFormatting>
  <conditionalFormatting sqref="LL88:LQ91">
    <cfRule type="cellIs" dxfId="6950" priority="7481" operator="equal">
      <formula>0</formula>
    </cfRule>
    <cfRule type="cellIs" dxfId="6949" priority="7482" operator="equal">
      <formula>1</formula>
    </cfRule>
  </conditionalFormatting>
  <conditionalFormatting sqref="LL98:LQ98">
    <cfRule type="cellIs" dxfId="6948" priority="7479" operator="equal">
      <formula>0</formula>
    </cfRule>
    <cfRule type="cellIs" dxfId="6947" priority="7480" operator="equal">
      <formula>1</formula>
    </cfRule>
  </conditionalFormatting>
  <conditionalFormatting sqref="LL101:LQ101 LL103:LQ105">
    <cfRule type="cellIs" dxfId="6946" priority="7477" operator="equal">
      <formula>0</formula>
    </cfRule>
    <cfRule type="cellIs" dxfId="6945" priority="7478" operator="equal">
      <formula>1</formula>
    </cfRule>
  </conditionalFormatting>
  <conditionalFormatting sqref="LL111:LQ112">
    <cfRule type="cellIs" dxfId="6944" priority="7475" operator="equal">
      <formula>0</formula>
    </cfRule>
    <cfRule type="cellIs" dxfId="6943" priority="7476" operator="equal">
      <formula>1</formula>
    </cfRule>
  </conditionalFormatting>
  <conditionalFormatting sqref="LL114:LQ114">
    <cfRule type="cellIs" dxfId="6942" priority="7473" operator="equal">
      <formula>0</formula>
    </cfRule>
    <cfRule type="cellIs" dxfId="6941" priority="7474" operator="equal">
      <formula>1</formula>
    </cfRule>
  </conditionalFormatting>
  <conditionalFormatting sqref="LL116:LQ117 LL119:LQ121">
    <cfRule type="cellIs" dxfId="6940" priority="7471" operator="equal">
      <formula>0</formula>
    </cfRule>
    <cfRule type="cellIs" dxfId="6939" priority="7472" operator="equal">
      <formula>1</formula>
    </cfRule>
  </conditionalFormatting>
  <conditionalFormatting sqref="LL125:LQ126">
    <cfRule type="cellIs" dxfId="6938" priority="7469" operator="equal">
      <formula>0</formula>
    </cfRule>
    <cfRule type="cellIs" dxfId="6937" priority="7470" operator="equal">
      <formula>1</formula>
    </cfRule>
  </conditionalFormatting>
  <conditionalFormatting sqref="LL128:LQ131">
    <cfRule type="cellIs" dxfId="6936" priority="7467" operator="equal">
      <formula>0</formula>
    </cfRule>
    <cfRule type="cellIs" dxfId="6935" priority="7468" operator="equal">
      <formula>1</formula>
    </cfRule>
  </conditionalFormatting>
  <conditionalFormatting sqref="LL133:LQ133">
    <cfRule type="cellIs" dxfId="6934" priority="7465" operator="equal">
      <formula>0</formula>
    </cfRule>
    <cfRule type="cellIs" dxfId="6933" priority="7466" operator="equal">
      <formula>1</formula>
    </cfRule>
  </conditionalFormatting>
  <conditionalFormatting sqref="LL139:LQ142">
    <cfRule type="cellIs" dxfId="6932" priority="7463" operator="equal">
      <formula>0</formula>
    </cfRule>
    <cfRule type="cellIs" dxfId="6931" priority="7464" operator="equal">
      <formula>1</formula>
    </cfRule>
  </conditionalFormatting>
  <conditionalFormatting sqref="LL144:LQ145">
    <cfRule type="cellIs" dxfId="6930" priority="7461" operator="equal">
      <formula>0</formula>
    </cfRule>
    <cfRule type="cellIs" dxfId="6929" priority="7462" operator="equal">
      <formula>1</formula>
    </cfRule>
  </conditionalFormatting>
  <conditionalFormatting sqref="LL148:LQ150">
    <cfRule type="cellIs" dxfId="6928" priority="7459" operator="equal">
      <formula>0</formula>
    </cfRule>
    <cfRule type="cellIs" dxfId="6927" priority="7460" operator="equal">
      <formula>1</formula>
    </cfRule>
  </conditionalFormatting>
  <conditionalFormatting sqref="LL162:LQ162">
    <cfRule type="cellIs" dxfId="6926" priority="7457" operator="equal">
      <formula>0</formula>
    </cfRule>
    <cfRule type="cellIs" dxfId="6925" priority="7458" operator="equal">
      <formula>1</formula>
    </cfRule>
  </conditionalFormatting>
  <conditionalFormatting sqref="LL170:LQ170">
    <cfRule type="cellIs" dxfId="6924" priority="7455" operator="equal">
      <formula>0</formula>
    </cfRule>
    <cfRule type="cellIs" dxfId="6923" priority="7456" operator="equal">
      <formula>1</formula>
    </cfRule>
  </conditionalFormatting>
  <conditionalFormatting sqref="LL172:LQ172">
    <cfRule type="cellIs" dxfId="6922" priority="7453" operator="equal">
      <formula>0</formula>
    </cfRule>
    <cfRule type="cellIs" dxfId="6921" priority="7454" operator="equal">
      <formula>1</formula>
    </cfRule>
  </conditionalFormatting>
  <conditionalFormatting sqref="LL179:LQ179">
    <cfRule type="cellIs" dxfId="6920" priority="7451" operator="equal">
      <formula>0</formula>
    </cfRule>
    <cfRule type="cellIs" dxfId="6919" priority="7452" operator="equal">
      <formula>1</formula>
    </cfRule>
  </conditionalFormatting>
  <conditionalFormatting sqref="LL194:LQ194">
    <cfRule type="cellIs" dxfId="6918" priority="7449" operator="equal">
      <formula>0</formula>
    </cfRule>
    <cfRule type="cellIs" dxfId="6917" priority="7450" operator="equal">
      <formula>1</formula>
    </cfRule>
  </conditionalFormatting>
  <conditionalFormatting sqref="LL196:LQ196">
    <cfRule type="cellIs" dxfId="6916" priority="7447" operator="equal">
      <formula>0</formula>
    </cfRule>
    <cfRule type="cellIs" dxfId="6915" priority="7448" operator="equal">
      <formula>1</formula>
    </cfRule>
  </conditionalFormatting>
  <conditionalFormatting sqref="LL198:LQ198">
    <cfRule type="cellIs" dxfId="6914" priority="7445" operator="equal">
      <formula>0</formula>
    </cfRule>
    <cfRule type="cellIs" dxfId="6913" priority="7446" operator="equal">
      <formula>1</formula>
    </cfRule>
  </conditionalFormatting>
  <conditionalFormatting sqref="LL206:LQ206">
    <cfRule type="cellIs" dxfId="6912" priority="7443" operator="equal">
      <formula>0</formula>
    </cfRule>
    <cfRule type="cellIs" dxfId="6911" priority="7444" operator="equal">
      <formula>1</formula>
    </cfRule>
  </conditionalFormatting>
  <conditionalFormatting sqref="LL214:LQ215">
    <cfRule type="cellIs" dxfId="6910" priority="7441" operator="equal">
      <formula>0</formula>
    </cfRule>
    <cfRule type="cellIs" dxfId="6909" priority="7442" operator="equal">
      <formula>1</formula>
    </cfRule>
  </conditionalFormatting>
  <conditionalFormatting sqref="LL225:LQ225">
    <cfRule type="cellIs" dxfId="6908" priority="7439" operator="equal">
      <formula>0</formula>
    </cfRule>
    <cfRule type="cellIs" dxfId="6907" priority="7440" operator="equal">
      <formula>1</formula>
    </cfRule>
  </conditionalFormatting>
  <conditionalFormatting sqref="LL253:LQ254">
    <cfRule type="cellIs" dxfId="6906" priority="7437" operator="equal">
      <formula>0</formula>
    </cfRule>
    <cfRule type="cellIs" dxfId="6905" priority="7438" operator="equal">
      <formula>1</formula>
    </cfRule>
  </conditionalFormatting>
  <conditionalFormatting sqref="LL261:LQ261">
    <cfRule type="cellIs" dxfId="6904" priority="7435" operator="equal">
      <formula>0</formula>
    </cfRule>
    <cfRule type="cellIs" dxfId="6903" priority="7436" operator="equal">
      <formula>1</formula>
    </cfRule>
  </conditionalFormatting>
  <conditionalFormatting sqref="LL264:LQ265 LL268:LQ271">
    <cfRule type="cellIs" dxfId="6902" priority="7433" operator="equal">
      <formula>0</formula>
    </cfRule>
    <cfRule type="cellIs" dxfId="6901" priority="7434" operator="equal">
      <formula>1</formula>
    </cfRule>
  </conditionalFormatting>
  <conditionalFormatting sqref="LL283:LQ283">
    <cfRule type="cellIs" dxfId="6900" priority="7431" operator="equal">
      <formula>0</formula>
    </cfRule>
    <cfRule type="cellIs" dxfId="6899" priority="7432" operator="equal">
      <formula>1</formula>
    </cfRule>
  </conditionalFormatting>
  <conditionalFormatting sqref="LL337:LQ338">
    <cfRule type="cellIs" dxfId="6898" priority="7429" operator="equal">
      <formula>0</formula>
    </cfRule>
    <cfRule type="cellIs" dxfId="6897" priority="7430" operator="equal">
      <formula>1</formula>
    </cfRule>
  </conditionalFormatting>
  <conditionalFormatting sqref="LL340:LQ341">
    <cfRule type="cellIs" dxfId="6896" priority="7427" operator="equal">
      <formula>0</formula>
    </cfRule>
    <cfRule type="cellIs" dxfId="6895" priority="7428" operator="equal">
      <formula>1</formula>
    </cfRule>
  </conditionalFormatting>
  <conditionalFormatting sqref="LL346:LQ347">
    <cfRule type="cellIs" dxfId="6894" priority="7425" operator="equal">
      <formula>0</formula>
    </cfRule>
    <cfRule type="cellIs" dxfId="6893" priority="7426" operator="equal">
      <formula>1</formula>
    </cfRule>
  </conditionalFormatting>
  <conditionalFormatting sqref="LL351:LQ351">
    <cfRule type="cellIs" dxfId="6892" priority="7423" operator="equal">
      <formula>0</formula>
    </cfRule>
    <cfRule type="cellIs" dxfId="6891" priority="7424" operator="equal">
      <formula>1</formula>
    </cfRule>
  </conditionalFormatting>
  <conditionalFormatting sqref="LL355:LQ355">
    <cfRule type="cellIs" dxfId="6890" priority="7421" operator="equal">
      <formula>0</formula>
    </cfRule>
    <cfRule type="cellIs" dxfId="6889" priority="7422" operator="equal">
      <formula>1</formula>
    </cfRule>
  </conditionalFormatting>
  <conditionalFormatting sqref="LL363:LQ363">
    <cfRule type="cellIs" dxfId="6888" priority="7419" operator="equal">
      <formula>0</formula>
    </cfRule>
    <cfRule type="cellIs" dxfId="6887" priority="7420" operator="equal">
      <formula>1</formula>
    </cfRule>
  </conditionalFormatting>
  <conditionalFormatting sqref="LL368:LQ368">
    <cfRule type="cellIs" dxfId="6886" priority="7417" operator="equal">
      <formula>0</formula>
    </cfRule>
    <cfRule type="cellIs" dxfId="6885" priority="7418" operator="equal">
      <formula>1</formula>
    </cfRule>
  </conditionalFormatting>
  <conditionalFormatting sqref="LL382:LQ384">
    <cfRule type="cellIs" dxfId="6884" priority="7415" operator="equal">
      <formula>0</formula>
    </cfRule>
    <cfRule type="cellIs" dxfId="6883" priority="7416" operator="equal">
      <formula>1</formula>
    </cfRule>
  </conditionalFormatting>
  <conditionalFormatting sqref="LL386:LQ386 LL388:LQ391">
    <cfRule type="cellIs" dxfId="6882" priority="7413" operator="equal">
      <formula>0</formula>
    </cfRule>
    <cfRule type="cellIs" dxfId="6881" priority="7414" operator="equal">
      <formula>1</formula>
    </cfRule>
  </conditionalFormatting>
  <conditionalFormatting sqref="LL541:LQ541">
    <cfRule type="cellIs" dxfId="6880" priority="7411" operator="equal">
      <formula>0</formula>
    </cfRule>
    <cfRule type="cellIs" dxfId="6879" priority="7412" operator="equal">
      <formula>1</formula>
    </cfRule>
  </conditionalFormatting>
  <conditionalFormatting sqref="LL542:LQ542">
    <cfRule type="cellIs" dxfId="6878" priority="7407" operator="equal">
      <formula>0</formula>
    </cfRule>
    <cfRule type="cellIs" dxfId="6877" priority="7408" operator="equal">
      <formula>1</formula>
    </cfRule>
  </conditionalFormatting>
  <conditionalFormatting sqref="LL17:LQ17">
    <cfRule type="cellIs" dxfId="6876" priority="7405" operator="equal">
      <formula>0</formula>
    </cfRule>
    <cfRule type="cellIs" dxfId="6875" priority="7406" operator="equal">
      <formula>1</formula>
    </cfRule>
  </conditionalFormatting>
  <conditionalFormatting sqref="LL19:LQ19">
    <cfRule type="cellIs" dxfId="6874" priority="7403" operator="equal">
      <formula>0</formula>
    </cfRule>
    <cfRule type="cellIs" dxfId="6873" priority="7404" operator="equal">
      <formula>1</formula>
    </cfRule>
  </conditionalFormatting>
  <conditionalFormatting sqref="LL21:LQ21">
    <cfRule type="cellIs" dxfId="6872" priority="7401" operator="equal">
      <formula>0</formula>
    </cfRule>
    <cfRule type="cellIs" dxfId="6871" priority="7402" operator="equal">
      <formula>1</formula>
    </cfRule>
  </conditionalFormatting>
  <conditionalFormatting sqref="LL29:LQ29">
    <cfRule type="cellIs" dxfId="6870" priority="7399" operator="equal">
      <formula>0</formula>
    </cfRule>
    <cfRule type="cellIs" dxfId="6869" priority="7400" operator="equal">
      <formula>1</formula>
    </cfRule>
  </conditionalFormatting>
  <conditionalFormatting sqref="LL30:LQ30">
    <cfRule type="cellIs" dxfId="6868" priority="7397" operator="equal">
      <formula>0</formula>
    </cfRule>
    <cfRule type="cellIs" dxfId="6867" priority="7398" operator="equal">
      <formula>1</formula>
    </cfRule>
  </conditionalFormatting>
  <conditionalFormatting sqref="LL31:LQ31">
    <cfRule type="cellIs" dxfId="6866" priority="7395" operator="equal">
      <formula>0</formula>
    </cfRule>
    <cfRule type="cellIs" dxfId="6865" priority="7396" operator="equal">
      <formula>1</formula>
    </cfRule>
  </conditionalFormatting>
  <conditionalFormatting sqref="LL33:LQ33">
    <cfRule type="cellIs" dxfId="6864" priority="7393" operator="equal">
      <formula>0</formula>
    </cfRule>
    <cfRule type="cellIs" dxfId="6863" priority="7394" operator="equal">
      <formula>1</formula>
    </cfRule>
  </conditionalFormatting>
  <conditionalFormatting sqref="LL35:LQ35">
    <cfRule type="cellIs" dxfId="6862" priority="7391" operator="equal">
      <formula>0</formula>
    </cfRule>
    <cfRule type="cellIs" dxfId="6861" priority="7392" operator="equal">
      <formula>1</formula>
    </cfRule>
  </conditionalFormatting>
  <conditionalFormatting sqref="LL36:LQ36">
    <cfRule type="cellIs" dxfId="6860" priority="7389" operator="equal">
      <formula>0</formula>
    </cfRule>
    <cfRule type="cellIs" dxfId="6859" priority="7390" operator="equal">
      <formula>1</formula>
    </cfRule>
  </conditionalFormatting>
  <conditionalFormatting sqref="LL42:LQ42">
    <cfRule type="cellIs" dxfId="6858" priority="7387" operator="equal">
      <formula>0</formula>
    </cfRule>
    <cfRule type="cellIs" dxfId="6857" priority="7388" operator="equal">
      <formula>1</formula>
    </cfRule>
  </conditionalFormatting>
  <conditionalFormatting sqref="LL49:LQ49">
    <cfRule type="cellIs" dxfId="6856" priority="7385" operator="equal">
      <formula>0</formula>
    </cfRule>
    <cfRule type="cellIs" dxfId="6855" priority="7386" operator="equal">
      <formula>1</formula>
    </cfRule>
  </conditionalFormatting>
  <conditionalFormatting sqref="LL51:LQ51">
    <cfRule type="cellIs" dxfId="6854" priority="7383" operator="equal">
      <formula>0</formula>
    </cfRule>
    <cfRule type="cellIs" dxfId="6853" priority="7384" operator="equal">
      <formula>1</formula>
    </cfRule>
  </conditionalFormatting>
  <conditionalFormatting sqref="LL55:LQ55">
    <cfRule type="cellIs" dxfId="6852" priority="7381" operator="equal">
      <formula>0</formula>
    </cfRule>
    <cfRule type="cellIs" dxfId="6851" priority="7382" operator="equal">
      <formula>1</formula>
    </cfRule>
  </conditionalFormatting>
  <conditionalFormatting sqref="LL57:LQ57">
    <cfRule type="cellIs" dxfId="6850" priority="7379" operator="equal">
      <formula>0</formula>
    </cfRule>
    <cfRule type="cellIs" dxfId="6849" priority="7380" operator="equal">
      <formula>1</formula>
    </cfRule>
  </conditionalFormatting>
  <conditionalFormatting sqref="LL62:LQ62">
    <cfRule type="cellIs" dxfId="6848" priority="7377" operator="equal">
      <formula>0</formula>
    </cfRule>
    <cfRule type="cellIs" dxfId="6847" priority="7378" operator="equal">
      <formula>1</formula>
    </cfRule>
  </conditionalFormatting>
  <conditionalFormatting sqref="LL66:LQ66">
    <cfRule type="cellIs" dxfId="6846" priority="7375" operator="equal">
      <formula>0</formula>
    </cfRule>
    <cfRule type="cellIs" dxfId="6845" priority="7376" operator="equal">
      <formula>1</formula>
    </cfRule>
  </conditionalFormatting>
  <conditionalFormatting sqref="LL69:LQ69">
    <cfRule type="cellIs" dxfId="6844" priority="7373" operator="equal">
      <formula>0</formula>
    </cfRule>
    <cfRule type="cellIs" dxfId="6843" priority="7374" operator="equal">
      <formula>1</formula>
    </cfRule>
  </conditionalFormatting>
  <conditionalFormatting sqref="LL68:LQ68">
    <cfRule type="cellIs" dxfId="6842" priority="7371" operator="equal">
      <formula>0</formula>
    </cfRule>
    <cfRule type="cellIs" dxfId="6841" priority="7372" operator="equal">
      <formula>1</formula>
    </cfRule>
  </conditionalFormatting>
  <conditionalFormatting sqref="LL73:LQ73">
    <cfRule type="cellIs" dxfId="6840" priority="7369" operator="equal">
      <formula>0</formula>
    </cfRule>
    <cfRule type="cellIs" dxfId="6839" priority="7370" operator="equal">
      <formula>1</formula>
    </cfRule>
  </conditionalFormatting>
  <conditionalFormatting sqref="LL74:LQ74">
    <cfRule type="cellIs" dxfId="6838" priority="7367" operator="equal">
      <formula>0</formula>
    </cfRule>
    <cfRule type="cellIs" dxfId="6837" priority="7368" operator="equal">
      <formula>1</formula>
    </cfRule>
  </conditionalFormatting>
  <conditionalFormatting sqref="LL80:LQ80">
    <cfRule type="cellIs" dxfId="6836" priority="7365" operator="equal">
      <formula>0</formula>
    </cfRule>
    <cfRule type="cellIs" dxfId="6835" priority="7366" operator="equal">
      <formula>1</formula>
    </cfRule>
  </conditionalFormatting>
  <conditionalFormatting sqref="LL83:LQ83">
    <cfRule type="cellIs" dxfId="6834" priority="7363" operator="equal">
      <formula>0</formula>
    </cfRule>
    <cfRule type="cellIs" dxfId="6833" priority="7364" operator="equal">
      <formula>1</formula>
    </cfRule>
  </conditionalFormatting>
  <conditionalFormatting sqref="LL84:LQ84">
    <cfRule type="cellIs" dxfId="6832" priority="7361" operator="equal">
      <formula>0</formula>
    </cfRule>
    <cfRule type="cellIs" dxfId="6831" priority="7362" operator="equal">
      <formula>1</formula>
    </cfRule>
  </conditionalFormatting>
  <conditionalFormatting sqref="LL92:LQ92">
    <cfRule type="cellIs" dxfId="6830" priority="7359" operator="equal">
      <formula>0</formula>
    </cfRule>
    <cfRule type="cellIs" dxfId="6829" priority="7360" operator="equal">
      <formula>1</formula>
    </cfRule>
  </conditionalFormatting>
  <conditionalFormatting sqref="LL93:LQ93">
    <cfRule type="cellIs" dxfId="6828" priority="7357" operator="equal">
      <formula>0</formula>
    </cfRule>
    <cfRule type="cellIs" dxfId="6827" priority="7358" operator="equal">
      <formula>1</formula>
    </cfRule>
  </conditionalFormatting>
  <conditionalFormatting sqref="LL94:LQ94">
    <cfRule type="cellIs" dxfId="6826" priority="7355" operator="equal">
      <formula>0</formula>
    </cfRule>
    <cfRule type="cellIs" dxfId="6825" priority="7356" operator="equal">
      <formula>1</formula>
    </cfRule>
  </conditionalFormatting>
  <conditionalFormatting sqref="LL95:LQ95">
    <cfRule type="cellIs" dxfId="6824" priority="7353" operator="equal">
      <formula>0</formula>
    </cfRule>
    <cfRule type="cellIs" dxfId="6823" priority="7354" operator="equal">
      <formula>1</formula>
    </cfRule>
  </conditionalFormatting>
  <conditionalFormatting sqref="LL96:LQ96">
    <cfRule type="cellIs" dxfId="6822" priority="7351" operator="equal">
      <formula>0</formula>
    </cfRule>
    <cfRule type="cellIs" dxfId="6821" priority="7352" operator="equal">
      <formula>1</formula>
    </cfRule>
  </conditionalFormatting>
  <conditionalFormatting sqref="LL97:LQ97">
    <cfRule type="cellIs" dxfId="6820" priority="7349" operator="equal">
      <formula>0</formula>
    </cfRule>
    <cfRule type="cellIs" dxfId="6819" priority="7350" operator="equal">
      <formula>1</formula>
    </cfRule>
  </conditionalFormatting>
  <conditionalFormatting sqref="LL99:LQ99">
    <cfRule type="cellIs" dxfId="6818" priority="7347" operator="equal">
      <formula>0</formula>
    </cfRule>
    <cfRule type="cellIs" dxfId="6817" priority="7348" operator="equal">
      <formula>1</formula>
    </cfRule>
  </conditionalFormatting>
  <conditionalFormatting sqref="LL100:LQ100">
    <cfRule type="cellIs" dxfId="6816" priority="7345" operator="equal">
      <formula>0</formula>
    </cfRule>
    <cfRule type="cellIs" dxfId="6815" priority="7346" operator="equal">
      <formula>1</formula>
    </cfRule>
  </conditionalFormatting>
  <conditionalFormatting sqref="LL102:LQ102">
    <cfRule type="cellIs" dxfId="6814" priority="7343" operator="equal">
      <formula>0</formula>
    </cfRule>
    <cfRule type="cellIs" dxfId="6813" priority="7344" operator="equal">
      <formula>1</formula>
    </cfRule>
  </conditionalFormatting>
  <conditionalFormatting sqref="LL106:LQ106">
    <cfRule type="cellIs" dxfId="6812" priority="7341" operator="equal">
      <formula>0</formula>
    </cfRule>
    <cfRule type="cellIs" dxfId="6811" priority="7342" operator="equal">
      <formula>1</formula>
    </cfRule>
  </conditionalFormatting>
  <conditionalFormatting sqref="LL108:LQ108">
    <cfRule type="cellIs" dxfId="6810" priority="7339" operator="equal">
      <formula>0</formula>
    </cfRule>
    <cfRule type="cellIs" dxfId="6809" priority="7340" operator="equal">
      <formula>1</formula>
    </cfRule>
  </conditionalFormatting>
  <conditionalFormatting sqref="LL107:LQ107">
    <cfRule type="cellIs" dxfId="6808" priority="7337" operator="equal">
      <formula>0</formula>
    </cfRule>
    <cfRule type="cellIs" dxfId="6807" priority="7338" operator="equal">
      <formula>1</formula>
    </cfRule>
  </conditionalFormatting>
  <conditionalFormatting sqref="LL113:LQ113">
    <cfRule type="cellIs" dxfId="6806" priority="7335" operator="equal">
      <formula>0</formula>
    </cfRule>
    <cfRule type="cellIs" dxfId="6805" priority="7336" operator="equal">
      <formula>1</formula>
    </cfRule>
  </conditionalFormatting>
  <conditionalFormatting sqref="LL115:LQ115">
    <cfRule type="cellIs" dxfId="6804" priority="7333" operator="equal">
      <formula>0</formula>
    </cfRule>
    <cfRule type="cellIs" dxfId="6803" priority="7334" operator="equal">
      <formula>1</formula>
    </cfRule>
  </conditionalFormatting>
  <conditionalFormatting sqref="LL118:LQ118">
    <cfRule type="cellIs" dxfId="6802" priority="7331" operator="equal">
      <formula>0</formula>
    </cfRule>
    <cfRule type="cellIs" dxfId="6801" priority="7332" operator="equal">
      <formula>1</formula>
    </cfRule>
  </conditionalFormatting>
  <conditionalFormatting sqref="LL122:LQ123">
    <cfRule type="cellIs" dxfId="6800" priority="7329" operator="equal">
      <formula>0</formula>
    </cfRule>
    <cfRule type="cellIs" dxfId="6799" priority="7330" operator="equal">
      <formula>1</formula>
    </cfRule>
  </conditionalFormatting>
  <conditionalFormatting sqref="LL127:LQ127">
    <cfRule type="cellIs" dxfId="6798" priority="7327" operator="equal">
      <formula>0</formula>
    </cfRule>
    <cfRule type="cellIs" dxfId="6797" priority="7328" operator="equal">
      <formula>1</formula>
    </cfRule>
  </conditionalFormatting>
  <conditionalFormatting sqref="LL134:LQ134">
    <cfRule type="cellIs" dxfId="6796" priority="7325" operator="equal">
      <formula>0</formula>
    </cfRule>
    <cfRule type="cellIs" dxfId="6795" priority="7326" operator="equal">
      <formula>1</formula>
    </cfRule>
  </conditionalFormatting>
  <conditionalFormatting sqref="LL137:LQ137">
    <cfRule type="cellIs" dxfId="6794" priority="7323" operator="equal">
      <formula>0</formula>
    </cfRule>
    <cfRule type="cellIs" dxfId="6793" priority="7324" operator="equal">
      <formula>1</formula>
    </cfRule>
  </conditionalFormatting>
  <conditionalFormatting sqref="LL138:LQ138">
    <cfRule type="cellIs" dxfId="6792" priority="7321" operator="equal">
      <formula>0</formula>
    </cfRule>
    <cfRule type="cellIs" dxfId="6791" priority="7322" operator="equal">
      <formula>1</formula>
    </cfRule>
  </conditionalFormatting>
  <conditionalFormatting sqref="LL136:LQ136">
    <cfRule type="cellIs" dxfId="6790" priority="7319" operator="equal">
      <formula>0</formula>
    </cfRule>
    <cfRule type="cellIs" dxfId="6789" priority="7320" operator="equal">
      <formula>1</formula>
    </cfRule>
  </conditionalFormatting>
  <conditionalFormatting sqref="LL143:LQ143">
    <cfRule type="cellIs" dxfId="6788" priority="7317" operator="equal">
      <formula>0</formula>
    </cfRule>
    <cfRule type="cellIs" dxfId="6787" priority="7318" operator="equal">
      <formula>1</formula>
    </cfRule>
  </conditionalFormatting>
  <conditionalFormatting sqref="LL146:LQ146">
    <cfRule type="cellIs" dxfId="6786" priority="7315" operator="equal">
      <formula>0</formula>
    </cfRule>
    <cfRule type="cellIs" dxfId="6785" priority="7316" operator="equal">
      <formula>1</formula>
    </cfRule>
  </conditionalFormatting>
  <conditionalFormatting sqref="LL151:LQ153">
    <cfRule type="cellIs" dxfId="6784" priority="7313" operator="equal">
      <formula>0</formula>
    </cfRule>
    <cfRule type="cellIs" dxfId="6783" priority="7314" operator="equal">
      <formula>1</formula>
    </cfRule>
  </conditionalFormatting>
  <conditionalFormatting sqref="LL156:LQ156">
    <cfRule type="cellIs" dxfId="6782" priority="7311" operator="equal">
      <formula>0</formula>
    </cfRule>
    <cfRule type="cellIs" dxfId="6781" priority="7312" operator="equal">
      <formula>1</formula>
    </cfRule>
  </conditionalFormatting>
  <conditionalFormatting sqref="LL158:LQ158">
    <cfRule type="cellIs" dxfId="6780" priority="7309" operator="equal">
      <formula>0</formula>
    </cfRule>
    <cfRule type="cellIs" dxfId="6779" priority="7310" operator="equal">
      <formula>1</formula>
    </cfRule>
  </conditionalFormatting>
  <conditionalFormatting sqref="LL171:LQ171">
    <cfRule type="cellIs" dxfId="6778" priority="7307" operator="equal">
      <formula>0</formula>
    </cfRule>
    <cfRule type="cellIs" dxfId="6777" priority="7308" operator="equal">
      <formula>1</formula>
    </cfRule>
  </conditionalFormatting>
  <conditionalFormatting sqref="LL175:LQ175">
    <cfRule type="cellIs" dxfId="6776" priority="7305" operator="equal">
      <formula>0</formula>
    </cfRule>
    <cfRule type="cellIs" dxfId="6775" priority="7306" operator="equal">
      <formula>1</formula>
    </cfRule>
  </conditionalFormatting>
  <conditionalFormatting sqref="LL176:LQ176">
    <cfRule type="cellIs" dxfId="6774" priority="7303" operator="equal">
      <formula>0</formula>
    </cfRule>
    <cfRule type="cellIs" dxfId="6773" priority="7304" operator="equal">
      <formula>1</formula>
    </cfRule>
  </conditionalFormatting>
  <conditionalFormatting sqref="LL177:LQ178">
    <cfRule type="cellIs" dxfId="6772" priority="7301" operator="equal">
      <formula>0</formula>
    </cfRule>
    <cfRule type="cellIs" dxfId="6771" priority="7302" operator="equal">
      <formula>1</formula>
    </cfRule>
  </conditionalFormatting>
  <conditionalFormatting sqref="LL180:LQ180">
    <cfRule type="cellIs" dxfId="6770" priority="7299" operator="equal">
      <formula>0</formula>
    </cfRule>
    <cfRule type="cellIs" dxfId="6769" priority="7300" operator="equal">
      <formula>1</formula>
    </cfRule>
  </conditionalFormatting>
  <conditionalFormatting sqref="LL185:LQ185">
    <cfRule type="cellIs" dxfId="6768" priority="7297" operator="equal">
      <formula>0</formula>
    </cfRule>
    <cfRule type="cellIs" dxfId="6767" priority="7298" operator="equal">
      <formula>1</formula>
    </cfRule>
  </conditionalFormatting>
  <conditionalFormatting sqref="LL186:LQ186">
    <cfRule type="cellIs" dxfId="6766" priority="7295" operator="equal">
      <formula>0</formula>
    </cfRule>
    <cfRule type="cellIs" dxfId="6765" priority="7296" operator="equal">
      <formula>1</formula>
    </cfRule>
  </conditionalFormatting>
  <conditionalFormatting sqref="LL189:LQ189">
    <cfRule type="cellIs" dxfId="6764" priority="7293" operator="equal">
      <formula>0</formula>
    </cfRule>
    <cfRule type="cellIs" dxfId="6763" priority="7294" operator="equal">
      <formula>1</formula>
    </cfRule>
  </conditionalFormatting>
  <conditionalFormatting sqref="LL199:LQ201">
    <cfRule type="cellIs" dxfId="6762" priority="7291" operator="equal">
      <formula>0</formula>
    </cfRule>
    <cfRule type="cellIs" dxfId="6761" priority="7292" operator="equal">
      <formula>1</formula>
    </cfRule>
  </conditionalFormatting>
  <conditionalFormatting sqref="LL207:LQ207">
    <cfRule type="cellIs" dxfId="6760" priority="7289" operator="equal">
      <formula>0</formula>
    </cfRule>
    <cfRule type="cellIs" dxfId="6759" priority="7290" operator="equal">
      <formula>1</formula>
    </cfRule>
  </conditionalFormatting>
  <conditionalFormatting sqref="LL212:LQ213">
    <cfRule type="cellIs" dxfId="6758" priority="7287" operator="equal">
      <formula>0</formula>
    </cfRule>
    <cfRule type="cellIs" dxfId="6757" priority="7288" operator="equal">
      <formula>1</formula>
    </cfRule>
  </conditionalFormatting>
  <conditionalFormatting sqref="LL220:LQ221">
    <cfRule type="cellIs" dxfId="6756" priority="7285" operator="equal">
      <formula>0</formula>
    </cfRule>
    <cfRule type="cellIs" dxfId="6755" priority="7286" operator="equal">
      <formula>1</formula>
    </cfRule>
  </conditionalFormatting>
  <conditionalFormatting sqref="LL223:LQ223">
    <cfRule type="cellIs" dxfId="6754" priority="7283" operator="equal">
      <formula>0</formula>
    </cfRule>
    <cfRule type="cellIs" dxfId="6753" priority="7284" operator="equal">
      <formula>1</formula>
    </cfRule>
  </conditionalFormatting>
  <conditionalFormatting sqref="LL235:LQ235">
    <cfRule type="cellIs" dxfId="6752" priority="7281" operator="equal">
      <formula>0</formula>
    </cfRule>
    <cfRule type="cellIs" dxfId="6751" priority="7282" operator="equal">
      <formula>1</formula>
    </cfRule>
  </conditionalFormatting>
  <conditionalFormatting sqref="LL237:LQ237">
    <cfRule type="cellIs" dxfId="6750" priority="7279" operator="equal">
      <formula>0</formula>
    </cfRule>
    <cfRule type="cellIs" dxfId="6749" priority="7280" operator="equal">
      <formula>1</formula>
    </cfRule>
  </conditionalFormatting>
  <conditionalFormatting sqref="LL239:LQ239">
    <cfRule type="cellIs" dxfId="6748" priority="7277" operator="equal">
      <formula>0</formula>
    </cfRule>
    <cfRule type="cellIs" dxfId="6747" priority="7278" operator="equal">
      <formula>1</formula>
    </cfRule>
  </conditionalFormatting>
  <conditionalFormatting sqref="LL241:LQ242">
    <cfRule type="cellIs" dxfId="6746" priority="7275" operator="equal">
      <formula>0</formula>
    </cfRule>
    <cfRule type="cellIs" dxfId="6745" priority="7276" operator="equal">
      <formula>1</formula>
    </cfRule>
  </conditionalFormatting>
  <conditionalFormatting sqref="LL250:LQ250">
    <cfRule type="cellIs" dxfId="6744" priority="7273" operator="equal">
      <formula>0</formula>
    </cfRule>
    <cfRule type="cellIs" dxfId="6743" priority="7274" operator="equal">
      <formula>1</formula>
    </cfRule>
  </conditionalFormatting>
  <conditionalFormatting sqref="LL251:LQ251">
    <cfRule type="cellIs" dxfId="6742" priority="7271" operator="equal">
      <formula>0</formula>
    </cfRule>
    <cfRule type="cellIs" dxfId="6741" priority="7272" operator="equal">
      <formula>1</formula>
    </cfRule>
  </conditionalFormatting>
  <conditionalFormatting sqref="LL259:LQ260">
    <cfRule type="cellIs" dxfId="6740" priority="7269" operator="equal">
      <formula>0</formula>
    </cfRule>
    <cfRule type="cellIs" dxfId="6739" priority="7270" operator="equal">
      <formula>1</formula>
    </cfRule>
  </conditionalFormatting>
  <conditionalFormatting sqref="LL262:LQ263">
    <cfRule type="cellIs" dxfId="6738" priority="7267" operator="equal">
      <formula>0</formula>
    </cfRule>
    <cfRule type="cellIs" dxfId="6737" priority="7268" operator="equal">
      <formula>1</formula>
    </cfRule>
  </conditionalFormatting>
  <conditionalFormatting sqref="LL266:LQ266">
    <cfRule type="cellIs" dxfId="6736" priority="7265" operator="equal">
      <formula>0</formula>
    </cfRule>
    <cfRule type="cellIs" dxfId="6735" priority="7266" operator="equal">
      <formula>1</formula>
    </cfRule>
  </conditionalFormatting>
  <conditionalFormatting sqref="LL281:LQ282">
    <cfRule type="cellIs" dxfId="6734" priority="7263" operator="equal">
      <formula>0</formula>
    </cfRule>
    <cfRule type="cellIs" dxfId="6733" priority="7264" operator="equal">
      <formula>1</formula>
    </cfRule>
  </conditionalFormatting>
  <conditionalFormatting sqref="LL287:LQ287">
    <cfRule type="cellIs" dxfId="6732" priority="7261" operator="equal">
      <formula>0</formula>
    </cfRule>
    <cfRule type="cellIs" dxfId="6731" priority="7262" operator="equal">
      <formula>1</formula>
    </cfRule>
  </conditionalFormatting>
  <conditionalFormatting sqref="LL294:LQ296">
    <cfRule type="cellIs" dxfId="6730" priority="7259" operator="equal">
      <formula>0</formula>
    </cfRule>
    <cfRule type="cellIs" dxfId="6729" priority="7260" operator="equal">
      <formula>1</formula>
    </cfRule>
  </conditionalFormatting>
  <conditionalFormatting sqref="LL299:LQ299">
    <cfRule type="cellIs" dxfId="6728" priority="7257" operator="equal">
      <formula>0</formula>
    </cfRule>
    <cfRule type="cellIs" dxfId="6727" priority="7258" operator="equal">
      <formula>1</formula>
    </cfRule>
  </conditionalFormatting>
  <conditionalFormatting sqref="LL302:LQ303">
    <cfRule type="cellIs" dxfId="6726" priority="7255" operator="equal">
      <formula>0</formula>
    </cfRule>
    <cfRule type="cellIs" dxfId="6725" priority="7256" operator="equal">
      <formula>1</formula>
    </cfRule>
  </conditionalFormatting>
  <conditionalFormatting sqref="LL309:LQ309">
    <cfRule type="cellIs" dxfId="6724" priority="7253" operator="equal">
      <formula>0</formula>
    </cfRule>
    <cfRule type="cellIs" dxfId="6723" priority="7254" operator="equal">
      <formula>1</formula>
    </cfRule>
  </conditionalFormatting>
  <conditionalFormatting sqref="LL310:LQ310">
    <cfRule type="cellIs" dxfId="6722" priority="7251" operator="equal">
      <formula>0</formula>
    </cfRule>
    <cfRule type="cellIs" dxfId="6721" priority="7252" operator="equal">
      <formula>1</formula>
    </cfRule>
  </conditionalFormatting>
  <conditionalFormatting sqref="LL312:LQ312">
    <cfRule type="cellIs" dxfId="6720" priority="7249" operator="equal">
      <formula>0</formula>
    </cfRule>
    <cfRule type="cellIs" dxfId="6719" priority="7250" operator="equal">
      <formula>1</formula>
    </cfRule>
  </conditionalFormatting>
  <conditionalFormatting sqref="LL318:LQ318">
    <cfRule type="cellIs" dxfId="6718" priority="7247" operator="equal">
      <formula>0</formula>
    </cfRule>
    <cfRule type="cellIs" dxfId="6717" priority="7248" operator="equal">
      <formula>1</formula>
    </cfRule>
  </conditionalFormatting>
  <conditionalFormatting sqref="LL331:LQ332">
    <cfRule type="cellIs" dxfId="6716" priority="7245" operator="equal">
      <formula>0</formula>
    </cfRule>
    <cfRule type="cellIs" dxfId="6715" priority="7246" operator="equal">
      <formula>1</formula>
    </cfRule>
  </conditionalFormatting>
  <conditionalFormatting sqref="LL339:LQ339">
    <cfRule type="cellIs" dxfId="6714" priority="7243" operator="equal">
      <formula>0</formula>
    </cfRule>
    <cfRule type="cellIs" dxfId="6713" priority="7244" operator="equal">
      <formula>1</formula>
    </cfRule>
  </conditionalFormatting>
  <conditionalFormatting sqref="LL343:LQ345">
    <cfRule type="cellIs" dxfId="6712" priority="7241" operator="equal">
      <formula>0</formula>
    </cfRule>
    <cfRule type="cellIs" dxfId="6711" priority="7242" operator="equal">
      <formula>1</formula>
    </cfRule>
  </conditionalFormatting>
  <conditionalFormatting sqref="LL357:LQ357">
    <cfRule type="cellIs" dxfId="6710" priority="7239" operator="equal">
      <formula>0</formula>
    </cfRule>
    <cfRule type="cellIs" dxfId="6709" priority="7240" operator="equal">
      <formula>1</formula>
    </cfRule>
  </conditionalFormatting>
  <conditionalFormatting sqref="LL360:LQ360">
    <cfRule type="cellIs" dxfId="6708" priority="7237" operator="equal">
      <formula>0</formula>
    </cfRule>
    <cfRule type="cellIs" dxfId="6707" priority="7238" operator="equal">
      <formula>1</formula>
    </cfRule>
  </conditionalFormatting>
  <conditionalFormatting sqref="LL361:LQ361">
    <cfRule type="cellIs" dxfId="6706" priority="7235" operator="equal">
      <formula>0</formula>
    </cfRule>
    <cfRule type="cellIs" dxfId="6705" priority="7236" operator="equal">
      <formula>1</formula>
    </cfRule>
  </conditionalFormatting>
  <conditionalFormatting sqref="LL369:LQ369">
    <cfRule type="cellIs" dxfId="6704" priority="7233" operator="equal">
      <formula>0</formula>
    </cfRule>
    <cfRule type="cellIs" dxfId="6703" priority="7234" operator="equal">
      <formula>1</formula>
    </cfRule>
  </conditionalFormatting>
  <conditionalFormatting sqref="LL371:LQ371">
    <cfRule type="cellIs" dxfId="6702" priority="7231" operator="equal">
      <formula>0</formula>
    </cfRule>
    <cfRule type="cellIs" dxfId="6701" priority="7232" operator="equal">
      <formula>1</formula>
    </cfRule>
  </conditionalFormatting>
  <conditionalFormatting sqref="LL373:LQ373">
    <cfRule type="cellIs" dxfId="6700" priority="7229" operator="equal">
      <formula>0</formula>
    </cfRule>
    <cfRule type="cellIs" dxfId="6699" priority="7230" operator="equal">
      <formula>1</formula>
    </cfRule>
  </conditionalFormatting>
  <conditionalFormatting sqref="LL377:LQ377">
    <cfRule type="cellIs" dxfId="6698" priority="7227" operator="equal">
      <formula>0</formula>
    </cfRule>
    <cfRule type="cellIs" dxfId="6697" priority="7228" operator="equal">
      <formula>1</formula>
    </cfRule>
  </conditionalFormatting>
  <conditionalFormatting sqref="LL379:LQ379">
    <cfRule type="cellIs" dxfId="6696" priority="7225" operator="equal">
      <formula>0</formula>
    </cfRule>
    <cfRule type="cellIs" dxfId="6695" priority="7226" operator="equal">
      <formula>1</formula>
    </cfRule>
  </conditionalFormatting>
  <conditionalFormatting sqref="LL380:LQ380">
    <cfRule type="cellIs" dxfId="6694" priority="7223" operator="equal">
      <formula>0</formula>
    </cfRule>
    <cfRule type="cellIs" dxfId="6693" priority="7224" operator="equal">
      <formula>1</formula>
    </cfRule>
  </conditionalFormatting>
  <conditionalFormatting sqref="LL381:LQ381">
    <cfRule type="cellIs" dxfId="6692" priority="7221" operator="equal">
      <formula>0</formula>
    </cfRule>
    <cfRule type="cellIs" dxfId="6691" priority="7222" operator="equal">
      <formula>1</formula>
    </cfRule>
  </conditionalFormatting>
  <conditionalFormatting sqref="LL375:LQ376">
    <cfRule type="cellIs" dxfId="6690" priority="7219" operator="equal">
      <formula>0</formula>
    </cfRule>
    <cfRule type="cellIs" dxfId="6689" priority="7220" operator="equal">
      <formula>1</formula>
    </cfRule>
  </conditionalFormatting>
  <conditionalFormatting sqref="LL378:LQ378">
    <cfRule type="cellIs" dxfId="6688" priority="7217" operator="equal">
      <formula>0</formula>
    </cfRule>
    <cfRule type="cellIs" dxfId="6687" priority="7218" operator="equal">
      <formula>1</formula>
    </cfRule>
  </conditionalFormatting>
  <conditionalFormatting sqref="LL385:LQ385">
    <cfRule type="cellIs" dxfId="6686" priority="7215" operator="equal">
      <formula>0</formula>
    </cfRule>
    <cfRule type="cellIs" dxfId="6685" priority="7216" operator="equal">
      <formula>1</formula>
    </cfRule>
  </conditionalFormatting>
  <conditionalFormatting sqref="LL387:LQ387">
    <cfRule type="cellIs" dxfId="6684" priority="7213" operator="equal">
      <formula>0</formula>
    </cfRule>
    <cfRule type="cellIs" dxfId="6683" priority="7214" operator="equal">
      <formula>1</formula>
    </cfRule>
  </conditionalFormatting>
  <conditionalFormatting sqref="LL392:LQ392">
    <cfRule type="cellIs" dxfId="6682" priority="7211" operator="equal">
      <formula>0</formula>
    </cfRule>
    <cfRule type="cellIs" dxfId="6681" priority="7212" operator="equal">
      <formula>1</formula>
    </cfRule>
  </conditionalFormatting>
  <conditionalFormatting sqref="LL399:LQ399">
    <cfRule type="cellIs" dxfId="6680" priority="7209" operator="equal">
      <formula>0</formula>
    </cfRule>
    <cfRule type="cellIs" dxfId="6679" priority="7210" operator="equal">
      <formula>1</formula>
    </cfRule>
  </conditionalFormatting>
  <conditionalFormatting sqref="LL401:LQ401">
    <cfRule type="cellIs" dxfId="6678" priority="7207" operator="equal">
      <formula>0</formula>
    </cfRule>
    <cfRule type="cellIs" dxfId="6677" priority="7208" operator="equal">
      <formula>1</formula>
    </cfRule>
  </conditionalFormatting>
  <conditionalFormatting sqref="LL404:LQ404">
    <cfRule type="cellIs" dxfId="6676" priority="7205" operator="equal">
      <formula>0</formula>
    </cfRule>
    <cfRule type="cellIs" dxfId="6675" priority="7206" operator="equal">
      <formula>1</formula>
    </cfRule>
  </conditionalFormatting>
  <conditionalFormatting sqref="LL406:LQ406">
    <cfRule type="cellIs" dxfId="6674" priority="7203" operator="equal">
      <formula>0</formula>
    </cfRule>
    <cfRule type="cellIs" dxfId="6673" priority="7204" operator="equal">
      <formula>1</formula>
    </cfRule>
  </conditionalFormatting>
  <conditionalFormatting sqref="LL407:LQ409">
    <cfRule type="cellIs" dxfId="6672" priority="7201" operator="equal">
      <formula>0</formula>
    </cfRule>
    <cfRule type="cellIs" dxfId="6671" priority="7202" operator="equal">
      <formula>1</formula>
    </cfRule>
  </conditionalFormatting>
  <conditionalFormatting sqref="LL411:LQ418">
    <cfRule type="cellIs" dxfId="6670" priority="7199" operator="equal">
      <formula>0</formula>
    </cfRule>
    <cfRule type="cellIs" dxfId="6669" priority="7200" operator="equal">
      <formula>1</formula>
    </cfRule>
  </conditionalFormatting>
  <conditionalFormatting sqref="LL421:LQ421">
    <cfRule type="cellIs" dxfId="6668" priority="7197" operator="equal">
      <formula>0</formula>
    </cfRule>
    <cfRule type="cellIs" dxfId="6667" priority="7198" operator="equal">
      <formula>1</formula>
    </cfRule>
  </conditionalFormatting>
  <conditionalFormatting sqref="LL423:LQ428">
    <cfRule type="cellIs" dxfId="6666" priority="7195" operator="equal">
      <formula>0</formula>
    </cfRule>
    <cfRule type="cellIs" dxfId="6665" priority="7196" operator="equal">
      <formula>1</formula>
    </cfRule>
  </conditionalFormatting>
  <conditionalFormatting sqref="LL430:LQ437">
    <cfRule type="cellIs" dxfId="6664" priority="7193" operator="equal">
      <formula>0</formula>
    </cfRule>
    <cfRule type="cellIs" dxfId="6663" priority="7194" operator="equal">
      <formula>1</formula>
    </cfRule>
  </conditionalFormatting>
  <conditionalFormatting sqref="LL439:LQ449">
    <cfRule type="cellIs" dxfId="6662" priority="7191" operator="equal">
      <formula>0</formula>
    </cfRule>
    <cfRule type="cellIs" dxfId="6661" priority="7192" operator="equal">
      <formula>1</formula>
    </cfRule>
  </conditionalFormatting>
  <conditionalFormatting sqref="LL451:LQ458">
    <cfRule type="cellIs" dxfId="6660" priority="7189" operator="equal">
      <formula>0</formula>
    </cfRule>
    <cfRule type="cellIs" dxfId="6659" priority="7190" operator="equal">
      <formula>1</formula>
    </cfRule>
  </conditionalFormatting>
  <conditionalFormatting sqref="LL460:LQ464">
    <cfRule type="cellIs" dxfId="6658" priority="7187" operator="equal">
      <formula>0</formula>
    </cfRule>
    <cfRule type="cellIs" dxfId="6657" priority="7188" operator="equal">
      <formula>1</formula>
    </cfRule>
  </conditionalFormatting>
  <conditionalFormatting sqref="LL466:LQ467">
    <cfRule type="cellIs" dxfId="6656" priority="7185" operator="equal">
      <formula>0</formula>
    </cfRule>
    <cfRule type="cellIs" dxfId="6655" priority="7186" operator="equal">
      <formula>1</formula>
    </cfRule>
  </conditionalFormatting>
  <conditionalFormatting sqref="LL470:LQ470">
    <cfRule type="cellIs" dxfId="6654" priority="7183" operator="equal">
      <formula>0</formula>
    </cfRule>
    <cfRule type="cellIs" dxfId="6653" priority="7184" operator="equal">
      <formula>1</formula>
    </cfRule>
  </conditionalFormatting>
  <conditionalFormatting sqref="LL472:LQ474">
    <cfRule type="cellIs" dxfId="6652" priority="7181" operator="equal">
      <formula>0</formula>
    </cfRule>
    <cfRule type="cellIs" dxfId="6651" priority="7182" operator="equal">
      <formula>1</formula>
    </cfRule>
  </conditionalFormatting>
  <conditionalFormatting sqref="LL476:LQ482">
    <cfRule type="cellIs" dxfId="6650" priority="7179" operator="equal">
      <formula>0</formula>
    </cfRule>
    <cfRule type="cellIs" dxfId="6649" priority="7180" operator="equal">
      <formula>1</formula>
    </cfRule>
  </conditionalFormatting>
  <conditionalFormatting sqref="LL484:LQ489">
    <cfRule type="cellIs" dxfId="6648" priority="7177" operator="equal">
      <formula>0</formula>
    </cfRule>
    <cfRule type="cellIs" dxfId="6647" priority="7178" operator="equal">
      <formula>1</formula>
    </cfRule>
  </conditionalFormatting>
  <conditionalFormatting sqref="LL491:LQ492">
    <cfRule type="cellIs" dxfId="6646" priority="7175" operator="equal">
      <formula>0</formula>
    </cfRule>
    <cfRule type="cellIs" dxfId="6645" priority="7176" operator="equal">
      <formula>1</formula>
    </cfRule>
  </conditionalFormatting>
  <conditionalFormatting sqref="LL494:LQ496">
    <cfRule type="cellIs" dxfId="6644" priority="7173" operator="equal">
      <formula>0</formula>
    </cfRule>
    <cfRule type="cellIs" dxfId="6643" priority="7174" operator="equal">
      <formula>1</formula>
    </cfRule>
  </conditionalFormatting>
  <conditionalFormatting sqref="LL498:LQ498">
    <cfRule type="cellIs" dxfId="6642" priority="7171" operator="equal">
      <formula>0</formula>
    </cfRule>
    <cfRule type="cellIs" dxfId="6641" priority="7172" operator="equal">
      <formula>1</formula>
    </cfRule>
  </conditionalFormatting>
  <conditionalFormatting sqref="LL499:LQ499">
    <cfRule type="cellIs" dxfId="6640" priority="7169" operator="equal">
      <formula>0</formula>
    </cfRule>
    <cfRule type="cellIs" dxfId="6639" priority="7170" operator="equal">
      <formula>1</formula>
    </cfRule>
  </conditionalFormatting>
  <conditionalFormatting sqref="LL502:LQ504">
    <cfRule type="cellIs" dxfId="6638" priority="7167" operator="equal">
      <formula>0</formula>
    </cfRule>
    <cfRule type="cellIs" dxfId="6637" priority="7168" operator="equal">
      <formula>1</formula>
    </cfRule>
  </conditionalFormatting>
  <conditionalFormatting sqref="LL507:LQ510">
    <cfRule type="cellIs" dxfId="6636" priority="7165" operator="equal">
      <formula>0</formula>
    </cfRule>
    <cfRule type="cellIs" dxfId="6635" priority="7166" operator="equal">
      <formula>1</formula>
    </cfRule>
  </conditionalFormatting>
  <conditionalFormatting sqref="LL512:LQ512">
    <cfRule type="cellIs" dxfId="6634" priority="7163" operator="equal">
      <formula>0</formula>
    </cfRule>
    <cfRule type="cellIs" dxfId="6633" priority="7164" operator="equal">
      <formula>1</formula>
    </cfRule>
  </conditionalFormatting>
  <conditionalFormatting sqref="LL514:LQ518">
    <cfRule type="cellIs" dxfId="6632" priority="7161" operator="equal">
      <formula>0</formula>
    </cfRule>
    <cfRule type="cellIs" dxfId="6631" priority="7162" operator="equal">
      <formula>1</formula>
    </cfRule>
  </conditionalFormatting>
  <conditionalFormatting sqref="LL520:LQ520">
    <cfRule type="cellIs" dxfId="6630" priority="7159" operator="equal">
      <formula>0</formula>
    </cfRule>
    <cfRule type="cellIs" dxfId="6629" priority="7160" operator="equal">
      <formula>1</formula>
    </cfRule>
  </conditionalFormatting>
  <conditionalFormatting sqref="LL522:LQ524">
    <cfRule type="cellIs" dxfId="6628" priority="7157" operator="equal">
      <formula>0</formula>
    </cfRule>
    <cfRule type="cellIs" dxfId="6627" priority="7158" operator="equal">
      <formula>1</formula>
    </cfRule>
  </conditionalFormatting>
  <conditionalFormatting sqref="LL526:LQ526">
    <cfRule type="cellIs" dxfId="6626" priority="7155" operator="equal">
      <formula>0</formula>
    </cfRule>
    <cfRule type="cellIs" dxfId="6625" priority="7156" operator="equal">
      <formula>1</formula>
    </cfRule>
  </conditionalFormatting>
  <conditionalFormatting sqref="LL528:LQ535">
    <cfRule type="cellIs" dxfId="6624" priority="7153" operator="equal">
      <formula>0</formula>
    </cfRule>
    <cfRule type="cellIs" dxfId="6623" priority="7154" operator="equal">
      <formula>1</formula>
    </cfRule>
  </conditionalFormatting>
  <conditionalFormatting sqref="LL43:LQ43">
    <cfRule type="cellIs" dxfId="6622" priority="7151" operator="equal">
      <formula>0</formula>
    </cfRule>
    <cfRule type="cellIs" dxfId="6621" priority="7152" operator="equal">
      <formula>1</formula>
    </cfRule>
  </conditionalFormatting>
  <conditionalFormatting sqref="LL267:LQ267">
    <cfRule type="cellIs" dxfId="6620" priority="7149" operator="equal">
      <formula>0</formula>
    </cfRule>
    <cfRule type="cellIs" dxfId="6619" priority="7150" operator="equal">
      <formula>1</formula>
    </cfRule>
  </conditionalFormatting>
  <conditionalFormatting sqref="LL374:LQ374">
    <cfRule type="cellIs" dxfId="6618" priority="7147" operator="equal">
      <formula>0</formula>
    </cfRule>
    <cfRule type="cellIs" dxfId="6617" priority="7148" operator="equal">
      <formula>1</formula>
    </cfRule>
  </conditionalFormatting>
  <conditionalFormatting sqref="LL362:LQ362">
    <cfRule type="cellIs" dxfId="6616" priority="7145" operator="equal">
      <formula>0</formula>
    </cfRule>
    <cfRule type="cellIs" dxfId="6615" priority="7146" operator="equal">
      <formula>1</formula>
    </cfRule>
  </conditionalFormatting>
  <conditionalFormatting sqref="LL319:LQ319">
    <cfRule type="cellIs" dxfId="6614" priority="7143" operator="equal">
      <formula>0</formula>
    </cfRule>
    <cfRule type="cellIs" dxfId="6613" priority="7144" operator="equal">
      <formula>1</formula>
    </cfRule>
  </conditionalFormatting>
  <conditionalFormatting sqref="LL313:LQ313">
    <cfRule type="cellIs" dxfId="6612" priority="7141" operator="equal">
      <formula>0</formula>
    </cfRule>
    <cfRule type="cellIs" dxfId="6611" priority="7142" operator="equal">
      <formula>1</formula>
    </cfRule>
  </conditionalFormatting>
  <conditionalFormatting sqref="LL300:LQ300">
    <cfRule type="cellIs" dxfId="6610" priority="7139" operator="equal">
      <formula>0</formula>
    </cfRule>
    <cfRule type="cellIs" dxfId="6609" priority="7140" operator="equal">
      <formula>1</formula>
    </cfRule>
  </conditionalFormatting>
  <conditionalFormatting sqref="LL297:LQ297">
    <cfRule type="cellIs" dxfId="6608" priority="7137" operator="equal">
      <formula>0</formula>
    </cfRule>
    <cfRule type="cellIs" dxfId="6607" priority="7138" operator="equal">
      <formula>1</formula>
    </cfRule>
  </conditionalFormatting>
  <conditionalFormatting sqref="LL243:LQ243">
    <cfRule type="cellIs" dxfId="6606" priority="7135" operator="equal">
      <formula>0</formula>
    </cfRule>
    <cfRule type="cellIs" dxfId="6605" priority="7136" operator="equal">
      <formula>1</formula>
    </cfRule>
  </conditionalFormatting>
  <conditionalFormatting sqref="LL110:LQ110">
    <cfRule type="cellIs" dxfId="6604" priority="7133" operator="equal">
      <formula>0</formula>
    </cfRule>
    <cfRule type="cellIs" dxfId="6603" priority="7134" operator="equal">
      <formula>1</formula>
    </cfRule>
  </conditionalFormatting>
  <conditionalFormatting sqref="LL52:LQ52">
    <cfRule type="cellIs" dxfId="6602" priority="7131" operator="equal">
      <formula>0</formula>
    </cfRule>
    <cfRule type="cellIs" dxfId="6601" priority="7132" operator="equal">
      <formula>1</formula>
    </cfRule>
  </conditionalFormatting>
  <conditionalFormatting sqref="LL53:LQ53">
    <cfRule type="cellIs" dxfId="6600" priority="7129" operator="equal">
      <formula>0</formula>
    </cfRule>
    <cfRule type="cellIs" dxfId="6599" priority="7130" operator="equal">
      <formula>1</formula>
    </cfRule>
  </conditionalFormatting>
  <conditionalFormatting sqref="LL38:LQ38">
    <cfRule type="cellIs" dxfId="6598" priority="7127" operator="equal">
      <formula>0</formula>
    </cfRule>
    <cfRule type="cellIs" dxfId="6597" priority="7128" operator="equal">
      <formula>1</formula>
    </cfRule>
  </conditionalFormatting>
  <conditionalFormatting sqref="LL505:LQ505">
    <cfRule type="cellIs" dxfId="6596" priority="7125" operator="equal">
      <formula>0</formula>
    </cfRule>
    <cfRule type="cellIs" dxfId="6595" priority="7126" operator="equal">
      <formula>1</formula>
    </cfRule>
  </conditionalFormatting>
  <conditionalFormatting sqref="MC54:MH54 MC348:MH350 MC356:MH356 MC366:MH367 MC372:MH372 MC370:MH370 MC64:MH65 MC70:MH70 MC75:MH75 MC78:MH78 MC87:MH87 MC109:MH109 MC124:MH124 MC132:MH132 MC135:MH135 MC147:MH147 MC352:MH353 MC358:MH358 MC393:MH398 MC400:MH400 MC402:MH403 MC536:MH539 MC12:MH13 MC405:MH405 MC410:MH410 MC419:MH420 MC422:MH422 MC429:MH429 MC438:MH438 MC450:MH450 MC459:MH459 MC465:MH465 MC468:MH469 MC471:MH471 MC475:MH475 MC483:MH483 MC490:MH490 MC493:MH493 MC497:MH497 MC500:MH501 MC506:MH506 MC511:MH511 MC513:MH513 MC519:MH519 MC521:MH521 MC525:MH525 MC527:MH527">
    <cfRule type="cellIs" dxfId="6594" priority="7123" operator="equal">
      <formula>0</formula>
    </cfRule>
    <cfRule type="cellIs" dxfId="6593" priority="7124" operator="equal">
      <formula>1</formula>
    </cfRule>
  </conditionalFormatting>
  <conditionalFormatting sqref="LV553">
    <cfRule type="cellIs" dxfId="6592" priority="7121" operator="equal">
      <formula>"OK"</formula>
    </cfRule>
    <cfRule type="cellIs" dxfId="6591" priority="7122" operator="equal">
      <formula>"NO HABILITADO"</formula>
    </cfRule>
  </conditionalFormatting>
  <conditionalFormatting sqref="MJ553">
    <cfRule type="cellIs" dxfId="6590" priority="7119" operator="equal">
      <formula>0</formula>
    </cfRule>
    <cfRule type="cellIs" dxfId="6589" priority="7120" operator="equal">
      <formula>1</formula>
    </cfRule>
  </conditionalFormatting>
  <conditionalFormatting sqref="MH553">
    <cfRule type="cellIs" dxfId="6588" priority="7117" operator="equal">
      <formula>0</formula>
    </cfRule>
    <cfRule type="cellIs" dxfId="6587" priority="7118" operator="equal">
      <formula>1</formula>
    </cfRule>
  </conditionalFormatting>
  <conditionalFormatting sqref="MF553">
    <cfRule type="cellIs" dxfId="6586" priority="7115" operator="equal">
      <formula>0</formula>
    </cfRule>
    <cfRule type="cellIs" dxfId="6585" priority="7116" operator="equal">
      <formula>1</formula>
    </cfRule>
  </conditionalFormatting>
  <conditionalFormatting sqref="MD553">
    <cfRule type="cellIs" dxfId="6584" priority="7113" operator="equal">
      <formula>0</formula>
    </cfRule>
    <cfRule type="cellIs" dxfId="6583" priority="7114" operator="equal">
      <formula>1</formula>
    </cfRule>
  </conditionalFormatting>
  <conditionalFormatting sqref="MC16:MH16">
    <cfRule type="cellIs" dxfId="6582" priority="7111" operator="equal">
      <formula>0</formula>
    </cfRule>
    <cfRule type="cellIs" dxfId="6581" priority="7112" operator="equal">
      <formula>1</formula>
    </cfRule>
  </conditionalFormatting>
  <conditionalFormatting sqref="MC20:MH20 MC22:MH28">
    <cfRule type="cellIs" dxfId="6580" priority="7109" operator="equal">
      <formula>0</formula>
    </cfRule>
    <cfRule type="cellIs" dxfId="6579" priority="7110" operator="equal">
      <formula>1</formula>
    </cfRule>
  </conditionalFormatting>
  <conditionalFormatting sqref="MC34:MH34 MC37:MH37 MC39:MH40">
    <cfRule type="cellIs" dxfId="6578" priority="7107" operator="equal">
      <formula>0</formula>
    </cfRule>
    <cfRule type="cellIs" dxfId="6577" priority="7108" operator="equal">
      <formula>1</formula>
    </cfRule>
  </conditionalFormatting>
  <conditionalFormatting sqref="MC44:MH48 MC50:MH50">
    <cfRule type="cellIs" dxfId="6576" priority="7105" operator="equal">
      <formula>0</formula>
    </cfRule>
    <cfRule type="cellIs" dxfId="6575" priority="7106" operator="equal">
      <formula>1</formula>
    </cfRule>
  </conditionalFormatting>
  <conditionalFormatting sqref="MC56:MH56">
    <cfRule type="cellIs" dxfId="6574" priority="7103" operator="equal">
      <formula>0</formula>
    </cfRule>
    <cfRule type="cellIs" dxfId="6573" priority="7104" operator="equal">
      <formula>1</formula>
    </cfRule>
  </conditionalFormatting>
  <conditionalFormatting sqref="MC58:MH58">
    <cfRule type="cellIs" dxfId="6572" priority="7101" operator="equal">
      <formula>0</formula>
    </cfRule>
    <cfRule type="cellIs" dxfId="6571" priority="7102" operator="equal">
      <formula>1</formula>
    </cfRule>
  </conditionalFormatting>
  <conditionalFormatting sqref="MC59:MH59">
    <cfRule type="cellIs" dxfId="6570" priority="7099" operator="equal">
      <formula>0</formula>
    </cfRule>
    <cfRule type="cellIs" dxfId="6569" priority="7100" operator="equal">
      <formula>1</formula>
    </cfRule>
  </conditionalFormatting>
  <conditionalFormatting sqref="MC154:MH155 MC159:MH161 MC157:MH157">
    <cfRule type="cellIs" dxfId="6568" priority="7097" operator="equal">
      <formula>0</formula>
    </cfRule>
    <cfRule type="cellIs" dxfId="6567" priority="7098" operator="equal">
      <formula>1</formula>
    </cfRule>
  </conditionalFormatting>
  <conditionalFormatting sqref="MC163:MH163">
    <cfRule type="cellIs" dxfId="6566" priority="7095" operator="equal">
      <formula>0</formula>
    </cfRule>
    <cfRule type="cellIs" dxfId="6565" priority="7096" operator="equal">
      <formula>1</formula>
    </cfRule>
  </conditionalFormatting>
  <conditionalFormatting sqref="MC164:MH169">
    <cfRule type="cellIs" dxfId="6564" priority="7093" operator="equal">
      <formula>0</formula>
    </cfRule>
    <cfRule type="cellIs" dxfId="6563" priority="7094" operator="equal">
      <formula>1</formula>
    </cfRule>
  </conditionalFormatting>
  <conditionalFormatting sqref="MC173:MH174">
    <cfRule type="cellIs" dxfId="6562" priority="7091" operator="equal">
      <formula>0</formula>
    </cfRule>
    <cfRule type="cellIs" dxfId="6561" priority="7092" operator="equal">
      <formula>1</formula>
    </cfRule>
  </conditionalFormatting>
  <conditionalFormatting sqref="MC181:MH184">
    <cfRule type="cellIs" dxfId="6560" priority="7089" operator="equal">
      <formula>0</formula>
    </cfRule>
    <cfRule type="cellIs" dxfId="6559" priority="7090" operator="equal">
      <formula>1</formula>
    </cfRule>
  </conditionalFormatting>
  <conditionalFormatting sqref="MC187:MH188">
    <cfRule type="cellIs" dxfId="6558" priority="7087" operator="equal">
      <formula>0</formula>
    </cfRule>
    <cfRule type="cellIs" dxfId="6557" priority="7088" operator="equal">
      <formula>1</formula>
    </cfRule>
  </conditionalFormatting>
  <conditionalFormatting sqref="MC190:MH193">
    <cfRule type="cellIs" dxfId="6556" priority="7085" operator="equal">
      <formula>0</formula>
    </cfRule>
    <cfRule type="cellIs" dxfId="6555" priority="7086" operator="equal">
      <formula>1</formula>
    </cfRule>
  </conditionalFormatting>
  <conditionalFormatting sqref="MC195:MH195">
    <cfRule type="cellIs" dxfId="6554" priority="7083" operator="equal">
      <formula>0</formula>
    </cfRule>
    <cfRule type="cellIs" dxfId="6553" priority="7084" operator="equal">
      <formula>1</formula>
    </cfRule>
  </conditionalFormatting>
  <conditionalFormatting sqref="MC197:MH197">
    <cfRule type="cellIs" dxfId="6552" priority="7081" operator="equal">
      <formula>0</formula>
    </cfRule>
    <cfRule type="cellIs" dxfId="6551" priority="7082" operator="equal">
      <formula>1</formula>
    </cfRule>
  </conditionalFormatting>
  <conditionalFormatting sqref="MC202:MH205">
    <cfRule type="cellIs" dxfId="6550" priority="7079" operator="equal">
      <formula>0</formula>
    </cfRule>
    <cfRule type="cellIs" dxfId="6549" priority="7080" operator="equal">
      <formula>1</formula>
    </cfRule>
  </conditionalFormatting>
  <conditionalFormatting sqref="MC208:MH211">
    <cfRule type="cellIs" dxfId="6548" priority="7077" operator="equal">
      <formula>0</formula>
    </cfRule>
    <cfRule type="cellIs" dxfId="6547" priority="7078" operator="equal">
      <formula>1</formula>
    </cfRule>
  </conditionalFormatting>
  <conditionalFormatting sqref="MC216:MH219 MC222:MH222 MC226:MH234 MC224:MH224 MC236:MH236">
    <cfRule type="cellIs" dxfId="6546" priority="7075" operator="equal">
      <formula>0</formula>
    </cfRule>
    <cfRule type="cellIs" dxfId="6545" priority="7076" operator="equal">
      <formula>1</formula>
    </cfRule>
  </conditionalFormatting>
  <conditionalFormatting sqref="MC238:MH238 MC240:MH240 MC244:MH249 MC252:MH252">
    <cfRule type="cellIs" dxfId="6544" priority="7073" operator="equal">
      <formula>0</formula>
    </cfRule>
    <cfRule type="cellIs" dxfId="6543" priority="7074" operator="equal">
      <formula>1</formula>
    </cfRule>
  </conditionalFormatting>
  <conditionalFormatting sqref="MC255:MH258">
    <cfRule type="cellIs" dxfId="6542" priority="7071" operator="equal">
      <formula>0</formula>
    </cfRule>
    <cfRule type="cellIs" dxfId="6541" priority="7072" operator="equal">
      <formula>1</formula>
    </cfRule>
  </conditionalFormatting>
  <conditionalFormatting sqref="MC272:MH280">
    <cfRule type="cellIs" dxfId="6540" priority="7069" operator="equal">
      <formula>0</formula>
    </cfRule>
    <cfRule type="cellIs" dxfId="6539" priority="7070" operator="equal">
      <formula>1</formula>
    </cfRule>
  </conditionalFormatting>
  <conditionalFormatting sqref="MC284:MH286 MC304:MH308 MC311:MH311 MC288:MH293 MC298:MH298 MC301:MH301 MC314:MH317">
    <cfRule type="cellIs" dxfId="6538" priority="7067" operator="equal">
      <formula>0</formula>
    </cfRule>
    <cfRule type="cellIs" dxfId="6537" priority="7068" operator="equal">
      <formula>1</formula>
    </cfRule>
  </conditionalFormatting>
  <conditionalFormatting sqref="MC320:MH330 MC333:MH336">
    <cfRule type="cellIs" dxfId="6536" priority="7065" operator="equal">
      <formula>0</formula>
    </cfRule>
    <cfRule type="cellIs" dxfId="6535" priority="7066" operator="equal">
      <formula>1</formula>
    </cfRule>
  </conditionalFormatting>
  <conditionalFormatting sqref="MC342:MH342">
    <cfRule type="cellIs" dxfId="6534" priority="7063" operator="equal">
      <formula>0</formula>
    </cfRule>
    <cfRule type="cellIs" dxfId="6533" priority="7064" operator="equal">
      <formula>1</formula>
    </cfRule>
  </conditionalFormatting>
  <conditionalFormatting sqref="MC354:MH354">
    <cfRule type="cellIs" dxfId="6532" priority="7061" operator="equal">
      <formula>0</formula>
    </cfRule>
    <cfRule type="cellIs" dxfId="6531" priority="7062" operator="equal">
      <formula>1</formula>
    </cfRule>
  </conditionalFormatting>
  <conditionalFormatting sqref="MC359:MH359">
    <cfRule type="cellIs" dxfId="6530" priority="7059" operator="equal">
      <formula>0</formula>
    </cfRule>
    <cfRule type="cellIs" dxfId="6529" priority="7060" operator="equal">
      <formula>1</formula>
    </cfRule>
  </conditionalFormatting>
  <conditionalFormatting sqref="MC364:MH365">
    <cfRule type="cellIs" dxfId="6528" priority="7057" operator="equal">
      <formula>0</formula>
    </cfRule>
    <cfRule type="cellIs" dxfId="6527" priority="7058" operator="equal">
      <formula>1</formula>
    </cfRule>
  </conditionalFormatting>
  <conditionalFormatting sqref="MC540:MH540">
    <cfRule type="cellIs" dxfId="6526" priority="7055" operator="equal">
      <formula>0</formula>
    </cfRule>
    <cfRule type="cellIs" dxfId="6525" priority="7056" operator="equal">
      <formula>1</formula>
    </cfRule>
  </conditionalFormatting>
  <conditionalFormatting sqref="MC14:MH15">
    <cfRule type="cellIs" dxfId="6524" priority="7053" operator="equal">
      <formula>0</formula>
    </cfRule>
    <cfRule type="cellIs" dxfId="6523" priority="7054" operator="equal">
      <formula>1</formula>
    </cfRule>
  </conditionalFormatting>
  <conditionalFormatting sqref="MC18:MH18">
    <cfRule type="cellIs" dxfId="6522" priority="7051" operator="equal">
      <formula>0</formula>
    </cfRule>
    <cfRule type="cellIs" dxfId="6521" priority="7052" operator="equal">
      <formula>1</formula>
    </cfRule>
  </conditionalFormatting>
  <conditionalFormatting sqref="MC32:MH32">
    <cfRule type="cellIs" dxfId="6520" priority="7049" operator="equal">
      <formula>0</formula>
    </cfRule>
    <cfRule type="cellIs" dxfId="6519" priority="7050" operator="equal">
      <formula>1</formula>
    </cfRule>
  </conditionalFormatting>
  <conditionalFormatting sqref="MC41:MH41">
    <cfRule type="cellIs" dxfId="6518" priority="7047" operator="equal">
      <formula>0</formula>
    </cfRule>
    <cfRule type="cellIs" dxfId="6517" priority="7048" operator="equal">
      <formula>1</formula>
    </cfRule>
  </conditionalFormatting>
  <conditionalFormatting sqref="MC543:MH543">
    <cfRule type="cellIs" dxfId="6516" priority="6957" operator="equal">
      <formula>0</formula>
    </cfRule>
    <cfRule type="cellIs" dxfId="6515" priority="6958" operator="equal">
      <formula>1</formula>
    </cfRule>
  </conditionalFormatting>
  <conditionalFormatting sqref="MC60:MH61">
    <cfRule type="cellIs" dxfId="6514" priority="7045" operator="equal">
      <formula>0</formula>
    </cfRule>
    <cfRule type="cellIs" dxfId="6513" priority="7046" operator="equal">
      <formula>1</formula>
    </cfRule>
  </conditionalFormatting>
  <conditionalFormatting sqref="MC63:MH63">
    <cfRule type="cellIs" dxfId="6512" priority="7043" operator="equal">
      <formula>0</formula>
    </cfRule>
    <cfRule type="cellIs" dxfId="6511" priority="7044" operator="equal">
      <formula>1</formula>
    </cfRule>
  </conditionalFormatting>
  <conditionalFormatting sqref="MC67:MH67">
    <cfRule type="cellIs" dxfId="6510" priority="7041" operator="equal">
      <formula>0</formula>
    </cfRule>
    <cfRule type="cellIs" dxfId="6509" priority="7042" operator="equal">
      <formula>1</formula>
    </cfRule>
  </conditionalFormatting>
  <conditionalFormatting sqref="MC71:MH72">
    <cfRule type="cellIs" dxfId="6508" priority="7039" operator="equal">
      <formula>0</formula>
    </cfRule>
    <cfRule type="cellIs" dxfId="6507" priority="7040" operator="equal">
      <formula>1</formula>
    </cfRule>
  </conditionalFormatting>
  <conditionalFormatting sqref="MC76:MH76">
    <cfRule type="cellIs" dxfId="6506" priority="7037" operator="equal">
      <formula>0</formula>
    </cfRule>
    <cfRule type="cellIs" dxfId="6505" priority="7038" operator="equal">
      <formula>1</formula>
    </cfRule>
  </conditionalFormatting>
  <conditionalFormatting sqref="MC77:MH77">
    <cfRule type="cellIs" dxfId="6504" priority="7035" operator="equal">
      <formula>0</formula>
    </cfRule>
    <cfRule type="cellIs" dxfId="6503" priority="7036" operator="equal">
      <formula>1</formula>
    </cfRule>
  </conditionalFormatting>
  <conditionalFormatting sqref="MC79:MH79">
    <cfRule type="cellIs" dxfId="6502" priority="7033" operator="equal">
      <formula>0</formula>
    </cfRule>
    <cfRule type="cellIs" dxfId="6501" priority="7034" operator="equal">
      <formula>1</formula>
    </cfRule>
  </conditionalFormatting>
  <conditionalFormatting sqref="MC81:MH82 MC85:MH86">
    <cfRule type="cellIs" dxfId="6500" priority="7031" operator="equal">
      <formula>0</formula>
    </cfRule>
    <cfRule type="cellIs" dxfId="6499" priority="7032" operator="equal">
      <formula>1</formula>
    </cfRule>
  </conditionalFormatting>
  <conditionalFormatting sqref="MC88:MH91">
    <cfRule type="cellIs" dxfId="6498" priority="7029" operator="equal">
      <formula>0</formula>
    </cfRule>
    <cfRule type="cellIs" dxfId="6497" priority="7030" operator="equal">
      <formula>1</formula>
    </cfRule>
  </conditionalFormatting>
  <conditionalFormatting sqref="MC98:MH98">
    <cfRule type="cellIs" dxfId="6496" priority="7027" operator="equal">
      <formula>0</formula>
    </cfRule>
    <cfRule type="cellIs" dxfId="6495" priority="7028" operator="equal">
      <formula>1</formula>
    </cfRule>
  </conditionalFormatting>
  <conditionalFormatting sqref="MC101:MH101 MC103:MH105">
    <cfRule type="cellIs" dxfId="6494" priority="7025" operator="equal">
      <formula>0</formula>
    </cfRule>
    <cfRule type="cellIs" dxfId="6493" priority="7026" operator="equal">
      <formula>1</formula>
    </cfRule>
  </conditionalFormatting>
  <conditionalFormatting sqref="MC111:MH112">
    <cfRule type="cellIs" dxfId="6492" priority="7023" operator="equal">
      <formula>0</formula>
    </cfRule>
    <cfRule type="cellIs" dxfId="6491" priority="7024" operator="equal">
      <formula>1</formula>
    </cfRule>
  </conditionalFormatting>
  <conditionalFormatting sqref="MC114:MH114">
    <cfRule type="cellIs" dxfId="6490" priority="7021" operator="equal">
      <formula>0</formula>
    </cfRule>
    <cfRule type="cellIs" dxfId="6489" priority="7022" operator="equal">
      <formula>1</formula>
    </cfRule>
  </conditionalFormatting>
  <conditionalFormatting sqref="MC116:MH117 MC119:MH121">
    <cfRule type="cellIs" dxfId="6488" priority="7019" operator="equal">
      <formula>0</formula>
    </cfRule>
    <cfRule type="cellIs" dxfId="6487" priority="7020" operator="equal">
      <formula>1</formula>
    </cfRule>
  </conditionalFormatting>
  <conditionalFormatting sqref="MC125:MH126">
    <cfRule type="cellIs" dxfId="6486" priority="7017" operator="equal">
      <formula>0</formula>
    </cfRule>
    <cfRule type="cellIs" dxfId="6485" priority="7018" operator="equal">
      <formula>1</formula>
    </cfRule>
  </conditionalFormatting>
  <conditionalFormatting sqref="MC128:MH131">
    <cfRule type="cellIs" dxfId="6484" priority="7015" operator="equal">
      <formula>0</formula>
    </cfRule>
    <cfRule type="cellIs" dxfId="6483" priority="7016" operator="equal">
      <formula>1</formula>
    </cfRule>
  </conditionalFormatting>
  <conditionalFormatting sqref="MC133:MH133">
    <cfRule type="cellIs" dxfId="6482" priority="7013" operator="equal">
      <formula>0</formula>
    </cfRule>
    <cfRule type="cellIs" dxfId="6481" priority="7014" operator="equal">
      <formula>1</formula>
    </cfRule>
  </conditionalFormatting>
  <conditionalFormatting sqref="MC139:MH142">
    <cfRule type="cellIs" dxfId="6480" priority="7011" operator="equal">
      <formula>0</formula>
    </cfRule>
    <cfRule type="cellIs" dxfId="6479" priority="7012" operator="equal">
      <formula>1</formula>
    </cfRule>
  </conditionalFormatting>
  <conditionalFormatting sqref="MC144:MH145">
    <cfRule type="cellIs" dxfId="6478" priority="7009" operator="equal">
      <formula>0</formula>
    </cfRule>
    <cfRule type="cellIs" dxfId="6477" priority="7010" operator="equal">
      <formula>1</formula>
    </cfRule>
  </conditionalFormatting>
  <conditionalFormatting sqref="MC148:MH150">
    <cfRule type="cellIs" dxfId="6476" priority="7007" operator="equal">
      <formula>0</formula>
    </cfRule>
    <cfRule type="cellIs" dxfId="6475" priority="7008" operator="equal">
      <formula>1</formula>
    </cfRule>
  </conditionalFormatting>
  <conditionalFormatting sqref="MC162:MH162">
    <cfRule type="cellIs" dxfId="6474" priority="7005" operator="equal">
      <formula>0</formula>
    </cfRule>
    <cfRule type="cellIs" dxfId="6473" priority="7006" operator="equal">
      <formula>1</formula>
    </cfRule>
  </conditionalFormatting>
  <conditionalFormatting sqref="MC170:MH170">
    <cfRule type="cellIs" dxfId="6472" priority="7003" operator="equal">
      <formula>0</formula>
    </cfRule>
    <cfRule type="cellIs" dxfId="6471" priority="7004" operator="equal">
      <formula>1</formula>
    </cfRule>
  </conditionalFormatting>
  <conditionalFormatting sqref="MC172:MH172">
    <cfRule type="cellIs" dxfId="6470" priority="7001" operator="equal">
      <formula>0</formula>
    </cfRule>
    <cfRule type="cellIs" dxfId="6469" priority="7002" operator="equal">
      <formula>1</formula>
    </cfRule>
  </conditionalFormatting>
  <conditionalFormatting sqref="MC179:MH179">
    <cfRule type="cellIs" dxfId="6468" priority="6999" operator="equal">
      <formula>0</formula>
    </cfRule>
    <cfRule type="cellIs" dxfId="6467" priority="7000" operator="equal">
      <formula>1</formula>
    </cfRule>
  </conditionalFormatting>
  <conditionalFormatting sqref="MC194:MH194">
    <cfRule type="cellIs" dxfId="6466" priority="6997" operator="equal">
      <formula>0</formula>
    </cfRule>
    <cfRule type="cellIs" dxfId="6465" priority="6998" operator="equal">
      <formula>1</formula>
    </cfRule>
  </conditionalFormatting>
  <conditionalFormatting sqref="MC196:MH196">
    <cfRule type="cellIs" dxfId="6464" priority="6995" operator="equal">
      <formula>0</formula>
    </cfRule>
    <cfRule type="cellIs" dxfId="6463" priority="6996" operator="equal">
      <formula>1</formula>
    </cfRule>
  </conditionalFormatting>
  <conditionalFormatting sqref="MC198:MH198">
    <cfRule type="cellIs" dxfId="6462" priority="6993" operator="equal">
      <formula>0</formula>
    </cfRule>
    <cfRule type="cellIs" dxfId="6461" priority="6994" operator="equal">
      <formula>1</formula>
    </cfRule>
  </conditionalFormatting>
  <conditionalFormatting sqref="MC206:MH206">
    <cfRule type="cellIs" dxfId="6460" priority="6991" operator="equal">
      <formula>0</formula>
    </cfRule>
    <cfRule type="cellIs" dxfId="6459" priority="6992" operator="equal">
      <formula>1</formula>
    </cfRule>
  </conditionalFormatting>
  <conditionalFormatting sqref="MC214:MH215">
    <cfRule type="cellIs" dxfId="6458" priority="6989" operator="equal">
      <formula>0</formula>
    </cfRule>
    <cfRule type="cellIs" dxfId="6457" priority="6990" operator="equal">
      <formula>1</formula>
    </cfRule>
  </conditionalFormatting>
  <conditionalFormatting sqref="MC225:MH225">
    <cfRule type="cellIs" dxfId="6456" priority="6987" operator="equal">
      <formula>0</formula>
    </cfRule>
    <cfRule type="cellIs" dxfId="6455" priority="6988" operator="equal">
      <formula>1</formula>
    </cfRule>
  </conditionalFormatting>
  <conditionalFormatting sqref="MC253:MH254">
    <cfRule type="cellIs" dxfId="6454" priority="6985" operator="equal">
      <formula>0</formula>
    </cfRule>
    <cfRule type="cellIs" dxfId="6453" priority="6986" operator="equal">
      <formula>1</formula>
    </cfRule>
  </conditionalFormatting>
  <conditionalFormatting sqref="MC261:MH261">
    <cfRule type="cellIs" dxfId="6452" priority="6983" operator="equal">
      <formula>0</formula>
    </cfRule>
    <cfRule type="cellIs" dxfId="6451" priority="6984" operator="equal">
      <formula>1</formula>
    </cfRule>
  </conditionalFormatting>
  <conditionalFormatting sqref="MC264:MH265 MC268:MH271">
    <cfRule type="cellIs" dxfId="6450" priority="6981" operator="equal">
      <formula>0</formula>
    </cfRule>
    <cfRule type="cellIs" dxfId="6449" priority="6982" operator="equal">
      <formula>1</formula>
    </cfRule>
  </conditionalFormatting>
  <conditionalFormatting sqref="MC283:MH283">
    <cfRule type="cellIs" dxfId="6448" priority="6979" operator="equal">
      <formula>0</formula>
    </cfRule>
    <cfRule type="cellIs" dxfId="6447" priority="6980" operator="equal">
      <formula>1</formula>
    </cfRule>
  </conditionalFormatting>
  <conditionalFormatting sqref="MC337:MH338">
    <cfRule type="cellIs" dxfId="6446" priority="6977" operator="equal">
      <formula>0</formula>
    </cfRule>
    <cfRule type="cellIs" dxfId="6445" priority="6978" operator="equal">
      <formula>1</formula>
    </cfRule>
  </conditionalFormatting>
  <conditionalFormatting sqref="MC340:MH341">
    <cfRule type="cellIs" dxfId="6444" priority="6975" operator="equal">
      <formula>0</formula>
    </cfRule>
    <cfRule type="cellIs" dxfId="6443" priority="6976" operator="equal">
      <formula>1</formula>
    </cfRule>
  </conditionalFormatting>
  <conditionalFormatting sqref="MC346:MH347">
    <cfRule type="cellIs" dxfId="6442" priority="6973" operator="equal">
      <formula>0</formula>
    </cfRule>
    <cfRule type="cellIs" dxfId="6441" priority="6974" operator="equal">
      <formula>1</formula>
    </cfRule>
  </conditionalFormatting>
  <conditionalFormatting sqref="MC351:MH351">
    <cfRule type="cellIs" dxfId="6440" priority="6971" operator="equal">
      <formula>0</formula>
    </cfRule>
    <cfRule type="cellIs" dxfId="6439" priority="6972" operator="equal">
      <formula>1</formula>
    </cfRule>
  </conditionalFormatting>
  <conditionalFormatting sqref="MC355:MH355">
    <cfRule type="cellIs" dxfId="6438" priority="6969" operator="equal">
      <formula>0</formula>
    </cfRule>
    <cfRule type="cellIs" dxfId="6437" priority="6970" operator="equal">
      <formula>1</formula>
    </cfRule>
  </conditionalFormatting>
  <conditionalFormatting sqref="MC363:MH363">
    <cfRule type="cellIs" dxfId="6436" priority="6967" operator="equal">
      <formula>0</formula>
    </cfRule>
    <cfRule type="cellIs" dxfId="6435" priority="6968" operator="equal">
      <formula>1</formula>
    </cfRule>
  </conditionalFormatting>
  <conditionalFormatting sqref="MC368:MH368">
    <cfRule type="cellIs" dxfId="6434" priority="6965" operator="equal">
      <formula>0</formula>
    </cfRule>
    <cfRule type="cellIs" dxfId="6433" priority="6966" operator="equal">
      <formula>1</formula>
    </cfRule>
  </conditionalFormatting>
  <conditionalFormatting sqref="MC382:MH384">
    <cfRule type="cellIs" dxfId="6432" priority="6963" operator="equal">
      <formula>0</formula>
    </cfRule>
    <cfRule type="cellIs" dxfId="6431" priority="6964" operator="equal">
      <formula>1</formula>
    </cfRule>
  </conditionalFormatting>
  <conditionalFormatting sqref="MC386:MH386 MC388:MH391">
    <cfRule type="cellIs" dxfId="6430" priority="6961" operator="equal">
      <formula>0</formula>
    </cfRule>
    <cfRule type="cellIs" dxfId="6429" priority="6962" operator="equal">
      <formula>1</formula>
    </cfRule>
  </conditionalFormatting>
  <conditionalFormatting sqref="MC541:MH541">
    <cfRule type="cellIs" dxfId="6428" priority="6959" operator="equal">
      <formula>0</formula>
    </cfRule>
    <cfRule type="cellIs" dxfId="6427" priority="6960" operator="equal">
      <formula>1</formula>
    </cfRule>
  </conditionalFormatting>
  <conditionalFormatting sqref="MC542:MH542">
    <cfRule type="cellIs" dxfId="6426" priority="6955" operator="equal">
      <formula>0</formula>
    </cfRule>
    <cfRule type="cellIs" dxfId="6425" priority="6956" operator="equal">
      <formula>1</formula>
    </cfRule>
  </conditionalFormatting>
  <conditionalFormatting sqref="MC17:MH17">
    <cfRule type="cellIs" dxfId="6424" priority="6953" operator="equal">
      <formula>0</formula>
    </cfRule>
    <cfRule type="cellIs" dxfId="6423" priority="6954" operator="equal">
      <formula>1</formula>
    </cfRule>
  </conditionalFormatting>
  <conditionalFormatting sqref="MC19:MH19">
    <cfRule type="cellIs" dxfId="6422" priority="6951" operator="equal">
      <formula>0</formula>
    </cfRule>
    <cfRule type="cellIs" dxfId="6421" priority="6952" operator="equal">
      <formula>1</formula>
    </cfRule>
  </conditionalFormatting>
  <conditionalFormatting sqref="MC21:MH21">
    <cfRule type="cellIs" dxfId="6420" priority="6949" operator="equal">
      <formula>0</formula>
    </cfRule>
    <cfRule type="cellIs" dxfId="6419" priority="6950" operator="equal">
      <formula>1</formula>
    </cfRule>
  </conditionalFormatting>
  <conditionalFormatting sqref="MC29:MH29">
    <cfRule type="cellIs" dxfId="6418" priority="6947" operator="equal">
      <formula>0</formula>
    </cfRule>
    <cfRule type="cellIs" dxfId="6417" priority="6948" operator="equal">
      <formula>1</formula>
    </cfRule>
  </conditionalFormatting>
  <conditionalFormatting sqref="MC30:MH30">
    <cfRule type="cellIs" dxfId="6416" priority="6945" operator="equal">
      <formula>0</formula>
    </cfRule>
    <cfRule type="cellIs" dxfId="6415" priority="6946" operator="equal">
      <formula>1</formula>
    </cfRule>
  </conditionalFormatting>
  <conditionalFormatting sqref="MC31:MH31">
    <cfRule type="cellIs" dxfId="6414" priority="6943" operator="equal">
      <formula>0</formula>
    </cfRule>
    <cfRule type="cellIs" dxfId="6413" priority="6944" operator="equal">
      <formula>1</formula>
    </cfRule>
  </conditionalFormatting>
  <conditionalFormatting sqref="MC33:MH33">
    <cfRule type="cellIs" dxfId="6412" priority="6941" operator="equal">
      <formula>0</formula>
    </cfRule>
    <cfRule type="cellIs" dxfId="6411" priority="6942" operator="equal">
      <formula>1</formula>
    </cfRule>
  </conditionalFormatting>
  <conditionalFormatting sqref="MC35:MH35">
    <cfRule type="cellIs" dxfId="6410" priority="6939" operator="equal">
      <formula>0</formula>
    </cfRule>
    <cfRule type="cellIs" dxfId="6409" priority="6940" operator="equal">
      <formula>1</formula>
    </cfRule>
  </conditionalFormatting>
  <conditionalFormatting sqref="MC36:MH36">
    <cfRule type="cellIs" dxfId="6408" priority="6937" operator="equal">
      <formula>0</formula>
    </cfRule>
    <cfRule type="cellIs" dxfId="6407" priority="6938" operator="equal">
      <formula>1</formula>
    </cfRule>
  </conditionalFormatting>
  <conditionalFormatting sqref="MC42:MH42">
    <cfRule type="cellIs" dxfId="6406" priority="6935" operator="equal">
      <formula>0</formula>
    </cfRule>
    <cfRule type="cellIs" dxfId="6405" priority="6936" operator="equal">
      <formula>1</formula>
    </cfRule>
  </conditionalFormatting>
  <conditionalFormatting sqref="MC49:MH49">
    <cfRule type="cellIs" dxfId="6404" priority="6933" operator="equal">
      <formula>0</formula>
    </cfRule>
    <cfRule type="cellIs" dxfId="6403" priority="6934" operator="equal">
      <formula>1</formula>
    </cfRule>
  </conditionalFormatting>
  <conditionalFormatting sqref="MC51:MH51">
    <cfRule type="cellIs" dxfId="6402" priority="6931" operator="equal">
      <formula>0</formula>
    </cfRule>
    <cfRule type="cellIs" dxfId="6401" priority="6932" operator="equal">
      <formula>1</formula>
    </cfRule>
  </conditionalFormatting>
  <conditionalFormatting sqref="MC55:MH55">
    <cfRule type="cellIs" dxfId="6400" priority="6929" operator="equal">
      <formula>0</formula>
    </cfRule>
    <cfRule type="cellIs" dxfId="6399" priority="6930" operator="equal">
      <formula>1</formula>
    </cfRule>
  </conditionalFormatting>
  <conditionalFormatting sqref="MC57:MH57">
    <cfRule type="cellIs" dxfId="6398" priority="6927" operator="equal">
      <formula>0</formula>
    </cfRule>
    <cfRule type="cellIs" dxfId="6397" priority="6928" operator="equal">
      <formula>1</formula>
    </cfRule>
  </conditionalFormatting>
  <conditionalFormatting sqref="MC62:MH62">
    <cfRule type="cellIs" dxfId="6396" priority="6925" operator="equal">
      <formula>0</formula>
    </cfRule>
    <cfRule type="cellIs" dxfId="6395" priority="6926" operator="equal">
      <formula>1</formula>
    </cfRule>
  </conditionalFormatting>
  <conditionalFormatting sqref="MC66:MH66">
    <cfRule type="cellIs" dxfId="6394" priority="6923" operator="equal">
      <formula>0</formula>
    </cfRule>
    <cfRule type="cellIs" dxfId="6393" priority="6924" operator="equal">
      <formula>1</formula>
    </cfRule>
  </conditionalFormatting>
  <conditionalFormatting sqref="MC69:MH69">
    <cfRule type="cellIs" dxfId="6392" priority="6921" operator="equal">
      <formula>0</formula>
    </cfRule>
    <cfRule type="cellIs" dxfId="6391" priority="6922" operator="equal">
      <formula>1</formula>
    </cfRule>
  </conditionalFormatting>
  <conditionalFormatting sqref="MC68:MH68">
    <cfRule type="cellIs" dxfId="6390" priority="6919" operator="equal">
      <formula>0</formula>
    </cfRule>
    <cfRule type="cellIs" dxfId="6389" priority="6920" operator="equal">
      <formula>1</formula>
    </cfRule>
  </conditionalFormatting>
  <conditionalFormatting sqref="MC73:MH73">
    <cfRule type="cellIs" dxfId="6388" priority="6917" operator="equal">
      <formula>0</formula>
    </cfRule>
    <cfRule type="cellIs" dxfId="6387" priority="6918" operator="equal">
      <formula>1</formula>
    </cfRule>
  </conditionalFormatting>
  <conditionalFormatting sqref="MC74:MH74">
    <cfRule type="cellIs" dxfId="6386" priority="6915" operator="equal">
      <formula>0</formula>
    </cfRule>
    <cfRule type="cellIs" dxfId="6385" priority="6916" operator="equal">
      <formula>1</formula>
    </cfRule>
  </conditionalFormatting>
  <conditionalFormatting sqref="MC80:MH80">
    <cfRule type="cellIs" dxfId="6384" priority="6913" operator="equal">
      <formula>0</formula>
    </cfRule>
    <cfRule type="cellIs" dxfId="6383" priority="6914" operator="equal">
      <formula>1</formula>
    </cfRule>
  </conditionalFormatting>
  <conditionalFormatting sqref="MC83:MH83">
    <cfRule type="cellIs" dxfId="6382" priority="6911" operator="equal">
      <formula>0</formula>
    </cfRule>
    <cfRule type="cellIs" dxfId="6381" priority="6912" operator="equal">
      <formula>1</formula>
    </cfRule>
  </conditionalFormatting>
  <conditionalFormatting sqref="MC84:MH84">
    <cfRule type="cellIs" dxfId="6380" priority="6909" operator="equal">
      <formula>0</formula>
    </cfRule>
    <cfRule type="cellIs" dxfId="6379" priority="6910" operator="equal">
      <formula>1</formula>
    </cfRule>
  </conditionalFormatting>
  <conditionalFormatting sqref="MC92:MH92">
    <cfRule type="cellIs" dxfId="6378" priority="6907" operator="equal">
      <formula>0</formula>
    </cfRule>
    <cfRule type="cellIs" dxfId="6377" priority="6908" operator="equal">
      <formula>1</formula>
    </cfRule>
  </conditionalFormatting>
  <conditionalFormatting sqref="MC93:MH93">
    <cfRule type="cellIs" dxfId="6376" priority="6905" operator="equal">
      <formula>0</formula>
    </cfRule>
    <cfRule type="cellIs" dxfId="6375" priority="6906" operator="equal">
      <formula>1</formula>
    </cfRule>
  </conditionalFormatting>
  <conditionalFormatting sqref="MC94:MH94">
    <cfRule type="cellIs" dxfId="6374" priority="6903" operator="equal">
      <formula>0</formula>
    </cfRule>
    <cfRule type="cellIs" dxfId="6373" priority="6904" operator="equal">
      <formula>1</formula>
    </cfRule>
  </conditionalFormatting>
  <conditionalFormatting sqref="MC95:MH95">
    <cfRule type="cellIs" dxfId="6372" priority="6901" operator="equal">
      <formula>0</formula>
    </cfRule>
    <cfRule type="cellIs" dxfId="6371" priority="6902" operator="equal">
      <formula>1</formula>
    </cfRule>
  </conditionalFormatting>
  <conditionalFormatting sqref="MC96:MH96">
    <cfRule type="cellIs" dxfId="6370" priority="6899" operator="equal">
      <formula>0</formula>
    </cfRule>
    <cfRule type="cellIs" dxfId="6369" priority="6900" operator="equal">
      <formula>1</formula>
    </cfRule>
  </conditionalFormatting>
  <conditionalFormatting sqref="MC97:MH97">
    <cfRule type="cellIs" dxfId="6368" priority="6897" operator="equal">
      <formula>0</formula>
    </cfRule>
    <cfRule type="cellIs" dxfId="6367" priority="6898" operator="equal">
      <formula>1</formula>
    </cfRule>
  </conditionalFormatting>
  <conditionalFormatting sqref="MC99:MH99">
    <cfRule type="cellIs" dxfId="6366" priority="6895" operator="equal">
      <formula>0</formula>
    </cfRule>
    <cfRule type="cellIs" dxfId="6365" priority="6896" operator="equal">
      <formula>1</formula>
    </cfRule>
  </conditionalFormatting>
  <conditionalFormatting sqref="MC100:MH100">
    <cfRule type="cellIs" dxfId="6364" priority="6893" operator="equal">
      <formula>0</formula>
    </cfRule>
    <cfRule type="cellIs" dxfId="6363" priority="6894" operator="equal">
      <formula>1</formula>
    </cfRule>
  </conditionalFormatting>
  <conditionalFormatting sqref="MC102:MH102">
    <cfRule type="cellIs" dxfId="6362" priority="6891" operator="equal">
      <formula>0</formula>
    </cfRule>
    <cfRule type="cellIs" dxfId="6361" priority="6892" operator="equal">
      <formula>1</formula>
    </cfRule>
  </conditionalFormatting>
  <conditionalFormatting sqref="MC106:MH106">
    <cfRule type="cellIs" dxfId="6360" priority="6889" operator="equal">
      <formula>0</formula>
    </cfRule>
    <cfRule type="cellIs" dxfId="6359" priority="6890" operator="equal">
      <formula>1</formula>
    </cfRule>
  </conditionalFormatting>
  <conditionalFormatting sqref="MC108:MH108">
    <cfRule type="cellIs" dxfId="6358" priority="6887" operator="equal">
      <formula>0</formula>
    </cfRule>
    <cfRule type="cellIs" dxfId="6357" priority="6888" operator="equal">
      <formula>1</formula>
    </cfRule>
  </conditionalFormatting>
  <conditionalFormatting sqref="MC107:MH107">
    <cfRule type="cellIs" dxfId="6356" priority="6885" operator="equal">
      <formula>0</formula>
    </cfRule>
    <cfRule type="cellIs" dxfId="6355" priority="6886" operator="equal">
      <formula>1</formula>
    </cfRule>
  </conditionalFormatting>
  <conditionalFormatting sqref="MC113:MH113">
    <cfRule type="cellIs" dxfId="6354" priority="6883" operator="equal">
      <formula>0</formula>
    </cfRule>
    <cfRule type="cellIs" dxfId="6353" priority="6884" operator="equal">
      <formula>1</formula>
    </cfRule>
  </conditionalFormatting>
  <conditionalFormatting sqref="MC115:MH115">
    <cfRule type="cellIs" dxfId="6352" priority="6881" operator="equal">
      <formula>0</formula>
    </cfRule>
    <cfRule type="cellIs" dxfId="6351" priority="6882" operator="equal">
      <formula>1</formula>
    </cfRule>
  </conditionalFormatting>
  <conditionalFormatting sqref="MC118:MH118">
    <cfRule type="cellIs" dxfId="6350" priority="6879" operator="equal">
      <formula>0</formula>
    </cfRule>
    <cfRule type="cellIs" dxfId="6349" priority="6880" operator="equal">
      <formula>1</formula>
    </cfRule>
  </conditionalFormatting>
  <conditionalFormatting sqref="MC122:MH123">
    <cfRule type="cellIs" dxfId="6348" priority="6877" operator="equal">
      <formula>0</formula>
    </cfRule>
    <cfRule type="cellIs" dxfId="6347" priority="6878" operator="equal">
      <formula>1</formula>
    </cfRule>
  </conditionalFormatting>
  <conditionalFormatting sqref="MC127:MH127">
    <cfRule type="cellIs" dxfId="6346" priority="6875" operator="equal">
      <formula>0</formula>
    </cfRule>
    <cfRule type="cellIs" dxfId="6345" priority="6876" operator="equal">
      <formula>1</formula>
    </cfRule>
  </conditionalFormatting>
  <conditionalFormatting sqref="MC134:MH134">
    <cfRule type="cellIs" dxfId="6344" priority="6873" operator="equal">
      <formula>0</formula>
    </cfRule>
    <cfRule type="cellIs" dxfId="6343" priority="6874" operator="equal">
      <formula>1</formula>
    </cfRule>
  </conditionalFormatting>
  <conditionalFormatting sqref="MC137:MH137">
    <cfRule type="cellIs" dxfId="6342" priority="6871" operator="equal">
      <formula>0</formula>
    </cfRule>
    <cfRule type="cellIs" dxfId="6341" priority="6872" operator="equal">
      <formula>1</formula>
    </cfRule>
  </conditionalFormatting>
  <conditionalFormatting sqref="MC138:MH138">
    <cfRule type="cellIs" dxfId="6340" priority="6869" operator="equal">
      <formula>0</formula>
    </cfRule>
    <cfRule type="cellIs" dxfId="6339" priority="6870" operator="equal">
      <formula>1</formula>
    </cfRule>
  </conditionalFormatting>
  <conditionalFormatting sqref="MC136:MH136">
    <cfRule type="cellIs" dxfId="6338" priority="6867" operator="equal">
      <formula>0</formula>
    </cfRule>
    <cfRule type="cellIs" dxfId="6337" priority="6868" operator="equal">
      <formula>1</formula>
    </cfRule>
  </conditionalFormatting>
  <conditionalFormatting sqref="MC143:MH143">
    <cfRule type="cellIs" dxfId="6336" priority="6865" operator="equal">
      <formula>0</formula>
    </cfRule>
    <cfRule type="cellIs" dxfId="6335" priority="6866" operator="equal">
      <formula>1</formula>
    </cfRule>
  </conditionalFormatting>
  <conditionalFormatting sqref="MC146:MH146">
    <cfRule type="cellIs" dxfId="6334" priority="6863" operator="equal">
      <formula>0</formula>
    </cfRule>
    <cfRule type="cellIs" dxfId="6333" priority="6864" operator="equal">
      <formula>1</formula>
    </cfRule>
  </conditionalFormatting>
  <conditionalFormatting sqref="MC151:MH153">
    <cfRule type="cellIs" dxfId="6332" priority="6861" operator="equal">
      <formula>0</formula>
    </cfRule>
    <cfRule type="cellIs" dxfId="6331" priority="6862" operator="equal">
      <formula>1</formula>
    </cfRule>
  </conditionalFormatting>
  <conditionalFormatting sqref="MC156:MH156">
    <cfRule type="cellIs" dxfId="6330" priority="6859" operator="equal">
      <formula>0</formula>
    </cfRule>
    <cfRule type="cellIs" dxfId="6329" priority="6860" operator="equal">
      <formula>1</formula>
    </cfRule>
  </conditionalFormatting>
  <conditionalFormatting sqref="MC158:MH158">
    <cfRule type="cellIs" dxfId="6328" priority="6857" operator="equal">
      <formula>0</formula>
    </cfRule>
    <cfRule type="cellIs" dxfId="6327" priority="6858" operator="equal">
      <formula>1</formula>
    </cfRule>
  </conditionalFormatting>
  <conditionalFormatting sqref="MC171:MH171">
    <cfRule type="cellIs" dxfId="6326" priority="6855" operator="equal">
      <formula>0</formula>
    </cfRule>
    <cfRule type="cellIs" dxfId="6325" priority="6856" operator="equal">
      <formula>1</formula>
    </cfRule>
  </conditionalFormatting>
  <conditionalFormatting sqref="MC175:MH175">
    <cfRule type="cellIs" dxfId="6324" priority="6853" operator="equal">
      <formula>0</formula>
    </cfRule>
    <cfRule type="cellIs" dxfId="6323" priority="6854" operator="equal">
      <formula>1</formula>
    </cfRule>
  </conditionalFormatting>
  <conditionalFormatting sqref="MC176:MH176">
    <cfRule type="cellIs" dxfId="6322" priority="6851" operator="equal">
      <formula>0</formula>
    </cfRule>
    <cfRule type="cellIs" dxfId="6321" priority="6852" operator="equal">
      <formula>1</formula>
    </cfRule>
  </conditionalFormatting>
  <conditionalFormatting sqref="MC177:MH178">
    <cfRule type="cellIs" dxfId="6320" priority="6849" operator="equal">
      <formula>0</formula>
    </cfRule>
    <cfRule type="cellIs" dxfId="6319" priority="6850" operator="equal">
      <formula>1</formula>
    </cfRule>
  </conditionalFormatting>
  <conditionalFormatting sqref="MC180:MH180">
    <cfRule type="cellIs" dxfId="6318" priority="6847" operator="equal">
      <formula>0</formula>
    </cfRule>
    <cfRule type="cellIs" dxfId="6317" priority="6848" operator="equal">
      <formula>1</formula>
    </cfRule>
  </conditionalFormatting>
  <conditionalFormatting sqref="MC185:MH185">
    <cfRule type="cellIs" dxfId="6316" priority="6845" operator="equal">
      <formula>0</formula>
    </cfRule>
    <cfRule type="cellIs" dxfId="6315" priority="6846" operator="equal">
      <formula>1</formula>
    </cfRule>
  </conditionalFormatting>
  <conditionalFormatting sqref="MC186:MH186">
    <cfRule type="cellIs" dxfId="6314" priority="6843" operator="equal">
      <formula>0</formula>
    </cfRule>
    <cfRule type="cellIs" dxfId="6313" priority="6844" operator="equal">
      <formula>1</formula>
    </cfRule>
  </conditionalFormatting>
  <conditionalFormatting sqref="MC189:MH189">
    <cfRule type="cellIs" dxfId="6312" priority="6841" operator="equal">
      <formula>0</formula>
    </cfRule>
    <cfRule type="cellIs" dxfId="6311" priority="6842" operator="equal">
      <formula>1</formula>
    </cfRule>
  </conditionalFormatting>
  <conditionalFormatting sqref="MC199:MH201">
    <cfRule type="cellIs" dxfId="6310" priority="6839" operator="equal">
      <formula>0</formula>
    </cfRule>
    <cfRule type="cellIs" dxfId="6309" priority="6840" operator="equal">
      <formula>1</formula>
    </cfRule>
  </conditionalFormatting>
  <conditionalFormatting sqref="MC207:MH207">
    <cfRule type="cellIs" dxfId="6308" priority="6837" operator="equal">
      <formula>0</formula>
    </cfRule>
    <cfRule type="cellIs" dxfId="6307" priority="6838" operator="equal">
      <formula>1</formula>
    </cfRule>
  </conditionalFormatting>
  <conditionalFormatting sqref="MC212:MH213">
    <cfRule type="cellIs" dxfId="6306" priority="6835" operator="equal">
      <formula>0</formula>
    </cfRule>
    <cfRule type="cellIs" dxfId="6305" priority="6836" operator="equal">
      <formula>1</formula>
    </cfRule>
  </conditionalFormatting>
  <conditionalFormatting sqref="MC220:MH221">
    <cfRule type="cellIs" dxfId="6304" priority="6833" operator="equal">
      <formula>0</formula>
    </cfRule>
    <cfRule type="cellIs" dxfId="6303" priority="6834" operator="equal">
      <formula>1</formula>
    </cfRule>
  </conditionalFormatting>
  <conditionalFormatting sqref="MC223:MH223">
    <cfRule type="cellIs" dxfId="6302" priority="6831" operator="equal">
      <formula>0</formula>
    </cfRule>
    <cfRule type="cellIs" dxfId="6301" priority="6832" operator="equal">
      <formula>1</formula>
    </cfRule>
  </conditionalFormatting>
  <conditionalFormatting sqref="MC235:MH235">
    <cfRule type="cellIs" dxfId="6300" priority="6829" operator="equal">
      <formula>0</formula>
    </cfRule>
    <cfRule type="cellIs" dxfId="6299" priority="6830" operator="equal">
      <formula>1</formula>
    </cfRule>
  </conditionalFormatting>
  <conditionalFormatting sqref="MC237:MH237">
    <cfRule type="cellIs" dxfId="6298" priority="6827" operator="equal">
      <formula>0</formula>
    </cfRule>
    <cfRule type="cellIs" dxfId="6297" priority="6828" operator="equal">
      <formula>1</formula>
    </cfRule>
  </conditionalFormatting>
  <conditionalFormatting sqref="MC239:MH239">
    <cfRule type="cellIs" dxfId="6296" priority="6825" operator="equal">
      <formula>0</formula>
    </cfRule>
    <cfRule type="cellIs" dxfId="6295" priority="6826" operator="equal">
      <formula>1</formula>
    </cfRule>
  </conditionalFormatting>
  <conditionalFormatting sqref="MC241:MH242">
    <cfRule type="cellIs" dxfId="6294" priority="6823" operator="equal">
      <formula>0</formula>
    </cfRule>
    <cfRule type="cellIs" dxfId="6293" priority="6824" operator="equal">
      <formula>1</formula>
    </cfRule>
  </conditionalFormatting>
  <conditionalFormatting sqref="MC250:MH250">
    <cfRule type="cellIs" dxfId="6292" priority="6821" operator="equal">
      <formula>0</formula>
    </cfRule>
    <cfRule type="cellIs" dxfId="6291" priority="6822" operator="equal">
      <formula>1</formula>
    </cfRule>
  </conditionalFormatting>
  <conditionalFormatting sqref="MC251:MH251">
    <cfRule type="cellIs" dxfId="6290" priority="6819" operator="equal">
      <formula>0</formula>
    </cfRule>
    <cfRule type="cellIs" dxfId="6289" priority="6820" operator="equal">
      <formula>1</formula>
    </cfRule>
  </conditionalFormatting>
  <conditionalFormatting sqref="MC259:MH260">
    <cfRule type="cellIs" dxfId="6288" priority="6817" operator="equal">
      <formula>0</formula>
    </cfRule>
    <cfRule type="cellIs" dxfId="6287" priority="6818" operator="equal">
      <formula>1</formula>
    </cfRule>
  </conditionalFormatting>
  <conditionalFormatting sqref="MC262:MH263">
    <cfRule type="cellIs" dxfId="6286" priority="6815" operator="equal">
      <formula>0</formula>
    </cfRule>
    <cfRule type="cellIs" dxfId="6285" priority="6816" operator="equal">
      <formula>1</formula>
    </cfRule>
  </conditionalFormatting>
  <conditionalFormatting sqref="MC266:MH266">
    <cfRule type="cellIs" dxfId="6284" priority="6813" operator="equal">
      <formula>0</formula>
    </cfRule>
    <cfRule type="cellIs" dxfId="6283" priority="6814" operator="equal">
      <formula>1</formula>
    </cfRule>
  </conditionalFormatting>
  <conditionalFormatting sqref="MC281:MH282">
    <cfRule type="cellIs" dxfId="6282" priority="6811" operator="equal">
      <formula>0</formula>
    </cfRule>
    <cfRule type="cellIs" dxfId="6281" priority="6812" operator="equal">
      <formula>1</formula>
    </cfRule>
  </conditionalFormatting>
  <conditionalFormatting sqref="MC287:MH287">
    <cfRule type="cellIs" dxfId="6280" priority="6809" operator="equal">
      <formula>0</formula>
    </cfRule>
    <cfRule type="cellIs" dxfId="6279" priority="6810" operator="equal">
      <formula>1</formula>
    </cfRule>
  </conditionalFormatting>
  <conditionalFormatting sqref="MC294:MH296">
    <cfRule type="cellIs" dxfId="6278" priority="6807" operator="equal">
      <formula>0</formula>
    </cfRule>
    <cfRule type="cellIs" dxfId="6277" priority="6808" operator="equal">
      <formula>1</formula>
    </cfRule>
  </conditionalFormatting>
  <conditionalFormatting sqref="MC299:MH299">
    <cfRule type="cellIs" dxfId="6276" priority="6805" operator="equal">
      <formula>0</formula>
    </cfRule>
    <cfRule type="cellIs" dxfId="6275" priority="6806" operator="equal">
      <formula>1</formula>
    </cfRule>
  </conditionalFormatting>
  <conditionalFormatting sqref="MC302:MH303">
    <cfRule type="cellIs" dxfId="6274" priority="6803" operator="equal">
      <formula>0</formula>
    </cfRule>
    <cfRule type="cellIs" dxfId="6273" priority="6804" operator="equal">
      <formula>1</formula>
    </cfRule>
  </conditionalFormatting>
  <conditionalFormatting sqref="MC309:MH309">
    <cfRule type="cellIs" dxfId="6272" priority="6801" operator="equal">
      <formula>0</formula>
    </cfRule>
    <cfRule type="cellIs" dxfId="6271" priority="6802" operator="equal">
      <formula>1</formula>
    </cfRule>
  </conditionalFormatting>
  <conditionalFormatting sqref="MC310:MH310">
    <cfRule type="cellIs" dxfId="6270" priority="6799" operator="equal">
      <formula>0</formula>
    </cfRule>
    <cfRule type="cellIs" dxfId="6269" priority="6800" operator="equal">
      <formula>1</formula>
    </cfRule>
  </conditionalFormatting>
  <conditionalFormatting sqref="MC312:MH312">
    <cfRule type="cellIs" dxfId="6268" priority="6797" operator="equal">
      <formula>0</formula>
    </cfRule>
    <cfRule type="cellIs" dxfId="6267" priority="6798" operator="equal">
      <formula>1</formula>
    </cfRule>
  </conditionalFormatting>
  <conditionalFormatting sqref="MC318:MH318">
    <cfRule type="cellIs" dxfId="6266" priority="6795" operator="equal">
      <formula>0</formula>
    </cfRule>
    <cfRule type="cellIs" dxfId="6265" priority="6796" operator="equal">
      <formula>1</formula>
    </cfRule>
  </conditionalFormatting>
  <conditionalFormatting sqref="MC331:MH332">
    <cfRule type="cellIs" dxfId="6264" priority="6793" operator="equal">
      <formula>0</formula>
    </cfRule>
    <cfRule type="cellIs" dxfId="6263" priority="6794" operator="equal">
      <formula>1</formula>
    </cfRule>
  </conditionalFormatting>
  <conditionalFormatting sqref="MC339:MH339">
    <cfRule type="cellIs" dxfId="6262" priority="6791" operator="equal">
      <formula>0</formula>
    </cfRule>
    <cfRule type="cellIs" dxfId="6261" priority="6792" operator="equal">
      <formula>1</formula>
    </cfRule>
  </conditionalFormatting>
  <conditionalFormatting sqref="MC343:MH345">
    <cfRule type="cellIs" dxfId="6260" priority="6789" operator="equal">
      <formula>0</formula>
    </cfRule>
    <cfRule type="cellIs" dxfId="6259" priority="6790" operator="equal">
      <formula>1</formula>
    </cfRule>
  </conditionalFormatting>
  <conditionalFormatting sqref="MC357:MH357">
    <cfRule type="cellIs" dxfId="6258" priority="6787" operator="equal">
      <formula>0</formula>
    </cfRule>
    <cfRule type="cellIs" dxfId="6257" priority="6788" operator="equal">
      <formula>1</formula>
    </cfRule>
  </conditionalFormatting>
  <conditionalFormatting sqref="MC360:MH360">
    <cfRule type="cellIs" dxfId="6256" priority="6785" operator="equal">
      <formula>0</formula>
    </cfRule>
    <cfRule type="cellIs" dxfId="6255" priority="6786" operator="equal">
      <formula>1</formula>
    </cfRule>
  </conditionalFormatting>
  <conditionalFormatting sqref="MC361:MH361">
    <cfRule type="cellIs" dxfId="6254" priority="6783" operator="equal">
      <formula>0</formula>
    </cfRule>
    <cfRule type="cellIs" dxfId="6253" priority="6784" operator="equal">
      <formula>1</formula>
    </cfRule>
  </conditionalFormatting>
  <conditionalFormatting sqref="MC369:MH369">
    <cfRule type="cellIs" dxfId="6252" priority="6781" operator="equal">
      <formula>0</formula>
    </cfRule>
    <cfRule type="cellIs" dxfId="6251" priority="6782" operator="equal">
      <formula>1</formula>
    </cfRule>
  </conditionalFormatting>
  <conditionalFormatting sqref="MC371:MH371">
    <cfRule type="cellIs" dxfId="6250" priority="6779" operator="equal">
      <formula>0</formula>
    </cfRule>
    <cfRule type="cellIs" dxfId="6249" priority="6780" operator="equal">
      <formula>1</formula>
    </cfRule>
  </conditionalFormatting>
  <conditionalFormatting sqref="MC373:MH373">
    <cfRule type="cellIs" dxfId="6248" priority="6777" operator="equal">
      <formula>0</formula>
    </cfRule>
    <cfRule type="cellIs" dxfId="6247" priority="6778" operator="equal">
      <formula>1</formula>
    </cfRule>
  </conditionalFormatting>
  <conditionalFormatting sqref="MC377:MH377">
    <cfRule type="cellIs" dxfId="6246" priority="6775" operator="equal">
      <formula>0</formula>
    </cfRule>
    <cfRule type="cellIs" dxfId="6245" priority="6776" operator="equal">
      <formula>1</formula>
    </cfRule>
  </conditionalFormatting>
  <conditionalFormatting sqref="MC379:MH379">
    <cfRule type="cellIs" dxfId="6244" priority="6773" operator="equal">
      <formula>0</formula>
    </cfRule>
    <cfRule type="cellIs" dxfId="6243" priority="6774" operator="equal">
      <formula>1</formula>
    </cfRule>
  </conditionalFormatting>
  <conditionalFormatting sqref="MC380:MH380">
    <cfRule type="cellIs" dxfId="6242" priority="6771" operator="equal">
      <formula>0</formula>
    </cfRule>
    <cfRule type="cellIs" dxfId="6241" priority="6772" operator="equal">
      <formula>1</formula>
    </cfRule>
  </conditionalFormatting>
  <conditionalFormatting sqref="MC381:MH381">
    <cfRule type="cellIs" dxfId="6240" priority="6769" operator="equal">
      <formula>0</formula>
    </cfRule>
    <cfRule type="cellIs" dxfId="6239" priority="6770" operator="equal">
      <formula>1</formula>
    </cfRule>
  </conditionalFormatting>
  <conditionalFormatting sqref="MC375:MH376">
    <cfRule type="cellIs" dxfId="6238" priority="6767" operator="equal">
      <formula>0</formula>
    </cfRule>
    <cfRule type="cellIs" dxfId="6237" priority="6768" operator="equal">
      <formula>1</formula>
    </cfRule>
  </conditionalFormatting>
  <conditionalFormatting sqref="MC378:MH378">
    <cfRule type="cellIs" dxfId="6236" priority="6765" operator="equal">
      <formula>0</formula>
    </cfRule>
    <cfRule type="cellIs" dxfId="6235" priority="6766" operator="equal">
      <formula>1</formula>
    </cfRule>
  </conditionalFormatting>
  <conditionalFormatting sqref="MC385:MH385">
    <cfRule type="cellIs" dxfId="6234" priority="6763" operator="equal">
      <formula>0</formula>
    </cfRule>
    <cfRule type="cellIs" dxfId="6233" priority="6764" operator="equal">
      <formula>1</formula>
    </cfRule>
  </conditionalFormatting>
  <conditionalFormatting sqref="MC387:MH387">
    <cfRule type="cellIs" dxfId="6232" priority="6761" operator="equal">
      <formula>0</formula>
    </cfRule>
    <cfRule type="cellIs" dxfId="6231" priority="6762" operator="equal">
      <formula>1</formula>
    </cfRule>
  </conditionalFormatting>
  <conditionalFormatting sqref="MC392:MH392">
    <cfRule type="cellIs" dxfId="6230" priority="6759" operator="equal">
      <formula>0</formula>
    </cfRule>
    <cfRule type="cellIs" dxfId="6229" priority="6760" operator="equal">
      <formula>1</formula>
    </cfRule>
  </conditionalFormatting>
  <conditionalFormatting sqref="MC399:MH399">
    <cfRule type="cellIs" dxfId="6228" priority="6757" operator="equal">
      <formula>0</formula>
    </cfRule>
    <cfRule type="cellIs" dxfId="6227" priority="6758" operator="equal">
      <formula>1</formula>
    </cfRule>
  </conditionalFormatting>
  <conditionalFormatting sqref="MC401:MH401">
    <cfRule type="cellIs" dxfId="6226" priority="6755" operator="equal">
      <formula>0</formula>
    </cfRule>
    <cfRule type="cellIs" dxfId="6225" priority="6756" operator="equal">
      <formula>1</formula>
    </cfRule>
  </conditionalFormatting>
  <conditionalFormatting sqref="MC404:MH404">
    <cfRule type="cellIs" dxfId="6224" priority="6753" operator="equal">
      <formula>0</formula>
    </cfRule>
    <cfRule type="cellIs" dxfId="6223" priority="6754" operator="equal">
      <formula>1</formula>
    </cfRule>
  </conditionalFormatting>
  <conditionalFormatting sqref="MC406:MH406">
    <cfRule type="cellIs" dxfId="6222" priority="6751" operator="equal">
      <formula>0</formula>
    </cfRule>
    <cfRule type="cellIs" dxfId="6221" priority="6752" operator="equal">
      <formula>1</formula>
    </cfRule>
  </conditionalFormatting>
  <conditionalFormatting sqref="MC407:MH409">
    <cfRule type="cellIs" dxfId="6220" priority="6749" operator="equal">
      <formula>0</formula>
    </cfRule>
    <cfRule type="cellIs" dxfId="6219" priority="6750" operator="equal">
      <formula>1</formula>
    </cfRule>
  </conditionalFormatting>
  <conditionalFormatting sqref="MC411:MH418">
    <cfRule type="cellIs" dxfId="6218" priority="6747" operator="equal">
      <formula>0</formula>
    </cfRule>
    <cfRule type="cellIs" dxfId="6217" priority="6748" operator="equal">
      <formula>1</formula>
    </cfRule>
  </conditionalFormatting>
  <conditionalFormatting sqref="MC421:MH421">
    <cfRule type="cellIs" dxfId="6216" priority="6745" operator="equal">
      <formula>0</formula>
    </cfRule>
    <cfRule type="cellIs" dxfId="6215" priority="6746" operator="equal">
      <formula>1</formula>
    </cfRule>
  </conditionalFormatting>
  <conditionalFormatting sqref="MC423:MH428">
    <cfRule type="cellIs" dxfId="6214" priority="6743" operator="equal">
      <formula>0</formula>
    </cfRule>
    <cfRule type="cellIs" dxfId="6213" priority="6744" operator="equal">
      <formula>1</formula>
    </cfRule>
  </conditionalFormatting>
  <conditionalFormatting sqref="MC430:MH437">
    <cfRule type="cellIs" dxfId="6212" priority="6741" operator="equal">
      <formula>0</formula>
    </cfRule>
    <cfRule type="cellIs" dxfId="6211" priority="6742" operator="equal">
      <formula>1</formula>
    </cfRule>
  </conditionalFormatting>
  <conditionalFormatting sqref="MC439:MH449">
    <cfRule type="cellIs" dxfId="6210" priority="6739" operator="equal">
      <formula>0</formula>
    </cfRule>
    <cfRule type="cellIs" dxfId="6209" priority="6740" operator="equal">
      <formula>1</formula>
    </cfRule>
  </conditionalFormatting>
  <conditionalFormatting sqref="MC451:MH458">
    <cfRule type="cellIs" dxfId="6208" priority="6737" operator="equal">
      <formula>0</formula>
    </cfRule>
    <cfRule type="cellIs" dxfId="6207" priority="6738" operator="equal">
      <formula>1</formula>
    </cfRule>
  </conditionalFormatting>
  <conditionalFormatting sqref="MC460:MH464">
    <cfRule type="cellIs" dxfId="6206" priority="6735" operator="equal">
      <formula>0</formula>
    </cfRule>
    <cfRule type="cellIs" dxfId="6205" priority="6736" operator="equal">
      <formula>1</formula>
    </cfRule>
  </conditionalFormatting>
  <conditionalFormatting sqref="MC466:MH467">
    <cfRule type="cellIs" dxfId="6204" priority="6733" operator="equal">
      <formula>0</formula>
    </cfRule>
    <cfRule type="cellIs" dxfId="6203" priority="6734" operator="equal">
      <formula>1</formula>
    </cfRule>
  </conditionalFormatting>
  <conditionalFormatting sqref="MC470:MH470">
    <cfRule type="cellIs" dxfId="6202" priority="6731" operator="equal">
      <formula>0</formula>
    </cfRule>
    <cfRule type="cellIs" dxfId="6201" priority="6732" operator="equal">
      <formula>1</formula>
    </cfRule>
  </conditionalFormatting>
  <conditionalFormatting sqref="MC472:MH474">
    <cfRule type="cellIs" dxfId="6200" priority="6729" operator="equal">
      <formula>0</formula>
    </cfRule>
    <cfRule type="cellIs" dxfId="6199" priority="6730" operator="equal">
      <formula>1</formula>
    </cfRule>
  </conditionalFormatting>
  <conditionalFormatting sqref="MC476:MH482">
    <cfRule type="cellIs" dxfId="6198" priority="6727" operator="equal">
      <formula>0</formula>
    </cfRule>
    <cfRule type="cellIs" dxfId="6197" priority="6728" operator="equal">
      <formula>1</formula>
    </cfRule>
  </conditionalFormatting>
  <conditionalFormatting sqref="MC484:MH489">
    <cfRule type="cellIs" dxfId="6196" priority="6725" operator="equal">
      <formula>0</formula>
    </cfRule>
    <cfRule type="cellIs" dxfId="6195" priority="6726" operator="equal">
      <formula>1</formula>
    </cfRule>
  </conditionalFormatting>
  <conditionalFormatting sqref="MC491:MH492">
    <cfRule type="cellIs" dxfId="6194" priority="6723" operator="equal">
      <formula>0</formula>
    </cfRule>
    <cfRule type="cellIs" dxfId="6193" priority="6724" operator="equal">
      <formula>1</formula>
    </cfRule>
  </conditionalFormatting>
  <conditionalFormatting sqref="MC494:MH496">
    <cfRule type="cellIs" dxfId="6192" priority="6721" operator="equal">
      <formula>0</formula>
    </cfRule>
    <cfRule type="cellIs" dxfId="6191" priority="6722" operator="equal">
      <formula>1</formula>
    </cfRule>
  </conditionalFormatting>
  <conditionalFormatting sqref="MC498:MH498">
    <cfRule type="cellIs" dxfId="6190" priority="6719" operator="equal">
      <formula>0</formula>
    </cfRule>
    <cfRule type="cellIs" dxfId="6189" priority="6720" operator="equal">
      <formula>1</formula>
    </cfRule>
  </conditionalFormatting>
  <conditionalFormatting sqref="MC499:MH499">
    <cfRule type="cellIs" dxfId="6188" priority="6717" operator="equal">
      <formula>0</formula>
    </cfRule>
    <cfRule type="cellIs" dxfId="6187" priority="6718" operator="equal">
      <formula>1</formula>
    </cfRule>
  </conditionalFormatting>
  <conditionalFormatting sqref="MC502:MH504">
    <cfRule type="cellIs" dxfId="6186" priority="6715" operator="equal">
      <formula>0</formula>
    </cfRule>
    <cfRule type="cellIs" dxfId="6185" priority="6716" operator="equal">
      <formula>1</formula>
    </cfRule>
  </conditionalFormatting>
  <conditionalFormatting sqref="MC507:MH510">
    <cfRule type="cellIs" dxfId="6184" priority="6713" operator="equal">
      <formula>0</formula>
    </cfRule>
    <cfRule type="cellIs" dxfId="6183" priority="6714" operator="equal">
      <formula>1</formula>
    </cfRule>
  </conditionalFormatting>
  <conditionalFormatting sqref="MC512:MH512">
    <cfRule type="cellIs" dxfId="6182" priority="6711" operator="equal">
      <formula>0</formula>
    </cfRule>
    <cfRule type="cellIs" dxfId="6181" priority="6712" operator="equal">
      <formula>1</formula>
    </cfRule>
  </conditionalFormatting>
  <conditionalFormatting sqref="MC514:MH518">
    <cfRule type="cellIs" dxfId="6180" priority="6709" operator="equal">
      <formula>0</formula>
    </cfRule>
    <cfRule type="cellIs" dxfId="6179" priority="6710" operator="equal">
      <formula>1</formula>
    </cfRule>
  </conditionalFormatting>
  <conditionalFormatting sqref="MC520:MH520">
    <cfRule type="cellIs" dxfId="6178" priority="6707" operator="equal">
      <formula>0</formula>
    </cfRule>
    <cfRule type="cellIs" dxfId="6177" priority="6708" operator="equal">
      <formula>1</formula>
    </cfRule>
  </conditionalFormatting>
  <conditionalFormatting sqref="MC522:MH524">
    <cfRule type="cellIs" dxfId="6176" priority="6705" operator="equal">
      <formula>0</formula>
    </cfRule>
    <cfRule type="cellIs" dxfId="6175" priority="6706" operator="equal">
      <formula>1</formula>
    </cfRule>
  </conditionalFormatting>
  <conditionalFormatting sqref="MC526:MH526">
    <cfRule type="cellIs" dxfId="6174" priority="6703" operator="equal">
      <formula>0</formula>
    </cfRule>
    <cfRule type="cellIs" dxfId="6173" priority="6704" operator="equal">
      <formula>1</formula>
    </cfRule>
  </conditionalFormatting>
  <conditionalFormatting sqref="MC528:MH535">
    <cfRule type="cellIs" dxfId="6172" priority="6701" operator="equal">
      <formula>0</formula>
    </cfRule>
    <cfRule type="cellIs" dxfId="6171" priority="6702" operator="equal">
      <formula>1</formula>
    </cfRule>
  </conditionalFormatting>
  <conditionalFormatting sqref="MC43:MH43">
    <cfRule type="cellIs" dxfId="6170" priority="6699" operator="equal">
      <formula>0</formula>
    </cfRule>
    <cfRule type="cellIs" dxfId="6169" priority="6700" operator="equal">
      <formula>1</formula>
    </cfRule>
  </conditionalFormatting>
  <conditionalFormatting sqref="MC267:MH267">
    <cfRule type="cellIs" dxfId="6168" priority="6697" operator="equal">
      <formula>0</formula>
    </cfRule>
    <cfRule type="cellIs" dxfId="6167" priority="6698" operator="equal">
      <formula>1</formula>
    </cfRule>
  </conditionalFormatting>
  <conditionalFormatting sqref="MC374:MH374">
    <cfRule type="cellIs" dxfId="6166" priority="6695" operator="equal">
      <formula>0</formula>
    </cfRule>
    <cfRule type="cellIs" dxfId="6165" priority="6696" operator="equal">
      <formula>1</formula>
    </cfRule>
  </conditionalFormatting>
  <conditionalFormatting sqref="MC362:MH362">
    <cfRule type="cellIs" dxfId="6164" priority="6693" operator="equal">
      <formula>0</formula>
    </cfRule>
    <cfRule type="cellIs" dxfId="6163" priority="6694" operator="equal">
      <formula>1</formula>
    </cfRule>
  </conditionalFormatting>
  <conditionalFormatting sqref="MC319:MH319">
    <cfRule type="cellIs" dxfId="6162" priority="6691" operator="equal">
      <formula>0</formula>
    </cfRule>
    <cfRule type="cellIs" dxfId="6161" priority="6692" operator="equal">
      <formula>1</formula>
    </cfRule>
  </conditionalFormatting>
  <conditionalFormatting sqref="MC313:MH313">
    <cfRule type="cellIs" dxfId="6160" priority="6689" operator="equal">
      <formula>0</formula>
    </cfRule>
    <cfRule type="cellIs" dxfId="6159" priority="6690" operator="equal">
      <formula>1</formula>
    </cfRule>
  </conditionalFormatting>
  <conditionalFormatting sqref="MC300:MH300">
    <cfRule type="cellIs" dxfId="6158" priority="6687" operator="equal">
      <formula>0</formula>
    </cfRule>
    <cfRule type="cellIs" dxfId="6157" priority="6688" operator="equal">
      <formula>1</formula>
    </cfRule>
  </conditionalFormatting>
  <conditionalFormatting sqref="MC297:MH297">
    <cfRule type="cellIs" dxfId="6156" priority="6685" operator="equal">
      <formula>0</formula>
    </cfRule>
    <cfRule type="cellIs" dxfId="6155" priority="6686" operator="equal">
      <formula>1</formula>
    </cfRule>
  </conditionalFormatting>
  <conditionalFormatting sqref="MC243:MH243">
    <cfRule type="cellIs" dxfId="6154" priority="6683" operator="equal">
      <formula>0</formula>
    </cfRule>
    <cfRule type="cellIs" dxfId="6153" priority="6684" operator="equal">
      <formula>1</formula>
    </cfRule>
  </conditionalFormatting>
  <conditionalFormatting sqref="MC110:MH110">
    <cfRule type="cellIs" dxfId="6152" priority="6681" operator="equal">
      <formula>0</formula>
    </cfRule>
    <cfRule type="cellIs" dxfId="6151" priority="6682" operator="equal">
      <formula>1</formula>
    </cfRule>
  </conditionalFormatting>
  <conditionalFormatting sqref="MC52:MH52">
    <cfRule type="cellIs" dxfId="6150" priority="6679" operator="equal">
      <formula>0</formula>
    </cfRule>
    <cfRule type="cellIs" dxfId="6149" priority="6680" operator="equal">
      <formula>1</formula>
    </cfRule>
  </conditionalFormatting>
  <conditionalFormatting sqref="MC53:MH53">
    <cfRule type="cellIs" dxfId="6148" priority="6677" operator="equal">
      <formula>0</formula>
    </cfRule>
    <cfRule type="cellIs" dxfId="6147" priority="6678" operator="equal">
      <formula>1</formula>
    </cfRule>
  </conditionalFormatting>
  <conditionalFormatting sqref="MC38:MH38">
    <cfRule type="cellIs" dxfId="6146" priority="6675" operator="equal">
      <formula>0</formula>
    </cfRule>
    <cfRule type="cellIs" dxfId="6145" priority="6676" operator="equal">
      <formula>1</formula>
    </cfRule>
  </conditionalFormatting>
  <conditionalFormatting sqref="MC505:MH505">
    <cfRule type="cellIs" dxfId="6144" priority="6673" operator="equal">
      <formula>0</formula>
    </cfRule>
    <cfRule type="cellIs" dxfId="6143" priority="6674" operator="equal">
      <formula>1</formula>
    </cfRule>
  </conditionalFormatting>
  <conditionalFormatting sqref="MT54:MY54 MT348:MY350 MT356:MY356 MT366:MY367 MT372:MY372 MT370:MY370 MT64:MY65 MT70:MY70 MT75:MY75 MT78:MY78 MT87:MY87 MT109:MY109 MT124:MY124 MT132:MY132 MT135:MY135 MT147:MY147 MT352:MY353 MT358:MY358 MT393:MY398 MT400:MY400 MT402:MY403 MT536:MY539 MT12:MY13 MT405:MY405 MT410:MY410 MT419:MY420 MT422:MY422 MT429:MY429 MT438:MY438 MT450:MY450 MT459:MY459 MT465:MY465 MT468:MY469 MT471:MY471 MT475:MY475 MT483:MY483 MT490:MY490 MT493:MY493 MT497:MY497 MT500:MY501 MT506:MY506 MT511:MY511 MT513:MY513 MT519:MY519 MT521:MY521 MT525:MY525 MT527:MY527">
    <cfRule type="cellIs" dxfId="6142" priority="6671" operator="equal">
      <formula>0</formula>
    </cfRule>
    <cfRule type="cellIs" dxfId="6141" priority="6672" operator="equal">
      <formula>1</formula>
    </cfRule>
  </conditionalFormatting>
  <conditionalFormatting sqref="MM553">
    <cfRule type="cellIs" dxfId="6140" priority="6669" operator="equal">
      <formula>"OK"</formula>
    </cfRule>
    <cfRule type="cellIs" dxfId="6139" priority="6670" operator="equal">
      <formula>"NO HABILITADO"</formula>
    </cfRule>
  </conditionalFormatting>
  <conditionalFormatting sqref="NA553">
    <cfRule type="cellIs" dxfId="6138" priority="6667" operator="equal">
      <formula>0</formula>
    </cfRule>
    <cfRule type="cellIs" dxfId="6137" priority="6668" operator="equal">
      <formula>1</formula>
    </cfRule>
  </conditionalFormatting>
  <conditionalFormatting sqref="MY553">
    <cfRule type="cellIs" dxfId="6136" priority="6665" operator="equal">
      <formula>0</formula>
    </cfRule>
    <cfRule type="cellIs" dxfId="6135" priority="6666" operator="equal">
      <formula>1</formula>
    </cfRule>
  </conditionalFormatting>
  <conditionalFormatting sqref="MW553">
    <cfRule type="cellIs" dxfId="6134" priority="6663" operator="equal">
      <formula>0</formula>
    </cfRule>
    <cfRule type="cellIs" dxfId="6133" priority="6664" operator="equal">
      <formula>1</formula>
    </cfRule>
  </conditionalFormatting>
  <conditionalFormatting sqref="MU553">
    <cfRule type="cellIs" dxfId="6132" priority="6661" operator="equal">
      <formula>0</formula>
    </cfRule>
    <cfRule type="cellIs" dxfId="6131" priority="6662" operator="equal">
      <formula>1</formula>
    </cfRule>
  </conditionalFormatting>
  <conditionalFormatting sqref="MT16:MY16">
    <cfRule type="cellIs" dxfId="6130" priority="6659" operator="equal">
      <formula>0</formula>
    </cfRule>
    <cfRule type="cellIs" dxfId="6129" priority="6660" operator="equal">
      <formula>1</formula>
    </cfRule>
  </conditionalFormatting>
  <conditionalFormatting sqref="MT20:MY20 MT22:MY28">
    <cfRule type="cellIs" dxfId="6128" priority="6657" operator="equal">
      <formula>0</formula>
    </cfRule>
    <cfRule type="cellIs" dxfId="6127" priority="6658" operator="equal">
      <formula>1</formula>
    </cfRule>
  </conditionalFormatting>
  <conditionalFormatting sqref="MT34:MY34 MT37:MY37 MT39:MY40">
    <cfRule type="cellIs" dxfId="6126" priority="6655" operator="equal">
      <formula>0</formula>
    </cfRule>
    <cfRule type="cellIs" dxfId="6125" priority="6656" operator="equal">
      <formula>1</formula>
    </cfRule>
  </conditionalFormatting>
  <conditionalFormatting sqref="MT44:MY48 MT50:MY50">
    <cfRule type="cellIs" dxfId="6124" priority="6653" operator="equal">
      <formula>0</formula>
    </cfRule>
    <cfRule type="cellIs" dxfId="6123" priority="6654" operator="equal">
      <formula>1</formula>
    </cfRule>
  </conditionalFormatting>
  <conditionalFormatting sqref="MT56:MY56">
    <cfRule type="cellIs" dxfId="6122" priority="6651" operator="equal">
      <formula>0</formula>
    </cfRule>
    <cfRule type="cellIs" dxfId="6121" priority="6652" operator="equal">
      <formula>1</formula>
    </cfRule>
  </conditionalFormatting>
  <conditionalFormatting sqref="MT58:MY58">
    <cfRule type="cellIs" dxfId="6120" priority="6649" operator="equal">
      <formula>0</formula>
    </cfRule>
    <cfRule type="cellIs" dxfId="6119" priority="6650" operator="equal">
      <formula>1</formula>
    </cfRule>
  </conditionalFormatting>
  <conditionalFormatting sqref="MT59:MY59">
    <cfRule type="cellIs" dxfId="6118" priority="6647" operator="equal">
      <formula>0</formula>
    </cfRule>
    <cfRule type="cellIs" dxfId="6117" priority="6648" operator="equal">
      <formula>1</formula>
    </cfRule>
  </conditionalFormatting>
  <conditionalFormatting sqref="MT154:MY155 MT159:MY161 MT157:MY157">
    <cfRule type="cellIs" dxfId="6116" priority="6645" operator="equal">
      <formula>0</formula>
    </cfRule>
    <cfRule type="cellIs" dxfId="6115" priority="6646" operator="equal">
      <formula>1</formula>
    </cfRule>
  </conditionalFormatting>
  <conditionalFormatting sqref="MT163:MY163">
    <cfRule type="cellIs" dxfId="6114" priority="6643" operator="equal">
      <formula>0</formula>
    </cfRule>
    <cfRule type="cellIs" dxfId="6113" priority="6644" operator="equal">
      <formula>1</formula>
    </cfRule>
  </conditionalFormatting>
  <conditionalFormatting sqref="MT164:MY169">
    <cfRule type="cellIs" dxfId="6112" priority="6641" operator="equal">
      <formula>0</formula>
    </cfRule>
    <cfRule type="cellIs" dxfId="6111" priority="6642" operator="equal">
      <formula>1</formula>
    </cfRule>
  </conditionalFormatting>
  <conditionalFormatting sqref="MT173:MY174">
    <cfRule type="cellIs" dxfId="6110" priority="6639" operator="equal">
      <formula>0</formula>
    </cfRule>
    <cfRule type="cellIs" dxfId="6109" priority="6640" operator="equal">
      <formula>1</formula>
    </cfRule>
  </conditionalFormatting>
  <conditionalFormatting sqref="MT181:MY184">
    <cfRule type="cellIs" dxfId="6108" priority="6637" operator="equal">
      <formula>0</formula>
    </cfRule>
    <cfRule type="cellIs" dxfId="6107" priority="6638" operator="equal">
      <formula>1</formula>
    </cfRule>
  </conditionalFormatting>
  <conditionalFormatting sqref="MT187:MY188">
    <cfRule type="cellIs" dxfId="6106" priority="6635" operator="equal">
      <formula>0</formula>
    </cfRule>
    <cfRule type="cellIs" dxfId="6105" priority="6636" operator="equal">
      <formula>1</formula>
    </cfRule>
  </conditionalFormatting>
  <conditionalFormatting sqref="MT190:MY193">
    <cfRule type="cellIs" dxfId="6104" priority="6633" operator="equal">
      <formula>0</formula>
    </cfRule>
    <cfRule type="cellIs" dxfId="6103" priority="6634" operator="equal">
      <formula>1</formula>
    </cfRule>
  </conditionalFormatting>
  <conditionalFormatting sqref="MT195:MY195">
    <cfRule type="cellIs" dxfId="6102" priority="6631" operator="equal">
      <formula>0</formula>
    </cfRule>
    <cfRule type="cellIs" dxfId="6101" priority="6632" operator="equal">
      <formula>1</formula>
    </cfRule>
  </conditionalFormatting>
  <conditionalFormatting sqref="MT197:MY197">
    <cfRule type="cellIs" dxfId="6100" priority="6629" operator="equal">
      <formula>0</formula>
    </cfRule>
    <cfRule type="cellIs" dxfId="6099" priority="6630" operator="equal">
      <formula>1</formula>
    </cfRule>
  </conditionalFormatting>
  <conditionalFormatting sqref="MT202:MY205">
    <cfRule type="cellIs" dxfId="6098" priority="6627" operator="equal">
      <formula>0</formula>
    </cfRule>
    <cfRule type="cellIs" dxfId="6097" priority="6628" operator="equal">
      <formula>1</formula>
    </cfRule>
  </conditionalFormatting>
  <conditionalFormatting sqref="MT208:MY211">
    <cfRule type="cellIs" dxfId="6096" priority="6625" operator="equal">
      <formula>0</formula>
    </cfRule>
    <cfRule type="cellIs" dxfId="6095" priority="6626" operator="equal">
      <formula>1</formula>
    </cfRule>
  </conditionalFormatting>
  <conditionalFormatting sqref="MT216:MY219 MT222:MY222 MT226:MY234 MT224:MY224 MT236:MY236">
    <cfRule type="cellIs" dxfId="6094" priority="6623" operator="equal">
      <formula>0</formula>
    </cfRule>
    <cfRule type="cellIs" dxfId="6093" priority="6624" operator="equal">
      <formula>1</formula>
    </cfRule>
  </conditionalFormatting>
  <conditionalFormatting sqref="MT238:MY238 MT240:MY240 MT244:MY249 MT252:MY252">
    <cfRule type="cellIs" dxfId="6092" priority="6621" operator="equal">
      <formula>0</formula>
    </cfRule>
    <cfRule type="cellIs" dxfId="6091" priority="6622" operator="equal">
      <formula>1</formula>
    </cfRule>
  </conditionalFormatting>
  <conditionalFormatting sqref="MT255:MY258">
    <cfRule type="cellIs" dxfId="6090" priority="6619" operator="equal">
      <formula>0</formula>
    </cfRule>
    <cfRule type="cellIs" dxfId="6089" priority="6620" operator="equal">
      <formula>1</formula>
    </cfRule>
  </conditionalFormatting>
  <conditionalFormatting sqref="MT272:MY280">
    <cfRule type="cellIs" dxfId="6088" priority="6617" operator="equal">
      <formula>0</formula>
    </cfRule>
    <cfRule type="cellIs" dxfId="6087" priority="6618" operator="equal">
      <formula>1</formula>
    </cfRule>
  </conditionalFormatting>
  <conditionalFormatting sqref="MT284:MY286 MT304:MY308 MT311:MY311 MT288:MY293 MT298:MY298 MT301:MY301 MT314:MY317">
    <cfRule type="cellIs" dxfId="6086" priority="6615" operator="equal">
      <formula>0</formula>
    </cfRule>
    <cfRule type="cellIs" dxfId="6085" priority="6616" operator="equal">
      <formula>1</formula>
    </cfRule>
  </conditionalFormatting>
  <conditionalFormatting sqref="MT320:MY330 MT333:MY336">
    <cfRule type="cellIs" dxfId="6084" priority="6613" operator="equal">
      <formula>0</formula>
    </cfRule>
    <cfRule type="cellIs" dxfId="6083" priority="6614" operator="equal">
      <formula>1</formula>
    </cfRule>
  </conditionalFormatting>
  <conditionalFormatting sqref="MT342:MY342">
    <cfRule type="cellIs" dxfId="6082" priority="6611" operator="equal">
      <formula>0</formula>
    </cfRule>
    <cfRule type="cellIs" dxfId="6081" priority="6612" operator="equal">
      <formula>1</formula>
    </cfRule>
  </conditionalFormatting>
  <conditionalFormatting sqref="MT354:MY354">
    <cfRule type="cellIs" dxfId="6080" priority="6609" operator="equal">
      <formula>0</formula>
    </cfRule>
    <cfRule type="cellIs" dxfId="6079" priority="6610" operator="equal">
      <formula>1</formula>
    </cfRule>
  </conditionalFormatting>
  <conditionalFormatting sqref="MT359:MY359">
    <cfRule type="cellIs" dxfId="6078" priority="6607" operator="equal">
      <formula>0</formula>
    </cfRule>
    <cfRule type="cellIs" dxfId="6077" priority="6608" operator="equal">
      <formula>1</formula>
    </cfRule>
  </conditionalFormatting>
  <conditionalFormatting sqref="MT364:MY365">
    <cfRule type="cellIs" dxfId="6076" priority="6605" operator="equal">
      <formula>0</formula>
    </cfRule>
    <cfRule type="cellIs" dxfId="6075" priority="6606" operator="equal">
      <formula>1</formula>
    </cfRule>
  </conditionalFormatting>
  <conditionalFormatting sqref="MT540:MY540">
    <cfRule type="cellIs" dxfId="6074" priority="6603" operator="equal">
      <formula>0</formula>
    </cfRule>
    <cfRule type="cellIs" dxfId="6073" priority="6604" operator="equal">
      <formula>1</formula>
    </cfRule>
  </conditionalFormatting>
  <conditionalFormatting sqref="MT14:MY15">
    <cfRule type="cellIs" dxfId="6072" priority="6601" operator="equal">
      <formula>0</formula>
    </cfRule>
    <cfRule type="cellIs" dxfId="6071" priority="6602" operator="equal">
      <formula>1</formula>
    </cfRule>
  </conditionalFormatting>
  <conditionalFormatting sqref="MT18:MY18">
    <cfRule type="cellIs" dxfId="6070" priority="6599" operator="equal">
      <formula>0</formula>
    </cfRule>
    <cfRule type="cellIs" dxfId="6069" priority="6600" operator="equal">
      <formula>1</formula>
    </cfRule>
  </conditionalFormatting>
  <conditionalFormatting sqref="MT32:MY32">
    <cfRule type="cellIs" dxfId="6068" priority="6597" operator="equal">
      <formula>0</formula>
    </cfRule>
    <cfRule type="cellIs" dxfId="6067" priority="6598" operator="equal">
      <formula>1</formula>
    </cfRule>
  </conditionalFormatting>
  <conditionalFormatting sqref="MT41:MY41">
    <cfRule type="cellIs" dxfId="6066" priority="6595" operator="equal">
      <formula>0</formula>
    </cfRule>
    <cfRule type="cellIs" dxfId="6065" priority="6596" operator="equal">
      <formula>1</formula>
    </cfRule>
  </conditionalFormatting>
  <conditionalFormatting sqref="MT543:MY543">
    <cfRule type="cellIs" dxfId="6064" priority="6505" operator="equal">
      <formula>0</formula>
    </cfRule>
    <cfRule type="cellIs" dxfId="6063" priority="6506" operator="equal">
      <formula>1</formula>
    </cfRule>
  </conditionalFormatting>
  <conditionalFormatting sqref="MT60:MY61">
    <cfRule type="cellIs" dxfId="6062" priority="6593" operator="equal">
      <formula>0</formula>
    </cfRule>
    <cfRule type="cellIs" dxfId="6061" priority="6594" operator="equal">
      <formula>1</formula>
    </cfRule>
  </conditionalFormatting>
  <conditionalFormatting sqref="MT63:MY63">
    <cfRule type="cellIs" dxfId="6060" priority="6591" operator="equal">
      <formula>0</formula>
    </cfRule>
    <cfRule type="cellIs" dxfId="6059" priority="6592" operator="equal">
      <formula>1</formula>
    </cfRule>
  </conditionalFormatting>
  <conditionalFormatting sqref="MT67:MY67">
    <cfRule type="cellIs" dxfId="6058" priority="6589" operator="equal">
      <formula>0</formula>
    </cfRule>
    <cfRule type="cellIs" dxfId="6057" priority="6590" operator="equal">
      <formula>1</formula>
    </cfRule>
  </conditionalFormatting>
  <conditionalFormatting sqref="MT71:MY72">
    <cfRule type="cellIs" dxfId="6056" priority="6587" operator="equal">
      <formula>0</formula>
    </cfRule>
    <cfRule type="cellIs" dxfId="6055" priority="6588" operator="equal">
      <formula>1</formula>
    </cfRule>
  </conditionalFormatting>
  <conditionalFormatting sqref="MT76:MY76">
    <cfRule type="cellIs" dxfId="6054" priority="6585" operator="equal">
      <formula>0</formula>
    </cfRule>
    <cfRule type="cellIs" dxfId="6053" priority="6586" operator="equal">
      <formula>1</formula>
    </cfRule>
  </conditionalFormatting>
  <conditionalFormatting sqref="MT77:MY77">
    <cfRule type="cellIs" dxfId="6052" priority="6583" operator="equal">
      <formula>0</formula>
    </cfRule>
    <cfRule type="cellIs" dxfId="6051" priority="6584" operator="equal">
      <formula>1</formula>
    </cfRule>
  </conditionalFormatting>
  <conditionalFormatting sqref="MT79:MY79">
    <cfRule type="cellIs" dxfId="6050" priority="6581" operator="equal">
      <formula>0</formula>
    </cfRule>
    <cfRule type="cellIs" dxfId="6049" priority="6582" operator="equal">
      <formula>1</formula>
    </cfRule>
  </conditionalFormatting>
  <conditionalFormatting sqref="MT81:MY82 MT85:MY86">
    <cfRule type="cellIs" dxfId="6048" priority="6579" operator="equal">
      <formula>0</formula>
    </cfRule>
    <cfRule type="cellIs" dxfId="6047" priority="6580" operator="equal">
      <formula>1</formula>
    </cfRule>
  </conditionalFormatting>
  <conditionalFormatting sqref="MT88:MY91">
    <cfRule type="cellIs" dxfId="6046" priority="6577" operator="equal">
      <formula>0</formula>
    </cfRule>
    <cfRule type="cellIs" dxfId="6045" priority="6578" operator="equal">
      <formula>1</formula>
    </cfRule>
  </conditionalFormatting>
  <conditionalFormatting sqref="MT98:MY98">
    <cfRule type="cellIs" dxfId="6044" priority="6575" operator="equal">
      <formula>0</formula>
    </cfRule>
    <cfRule type="cellIs" dxfId="6043" priority="6576" operator="equal">
      <formula>1</formula>
    </cfRule>
  </conditionalFormatting>
  <conditionalFormatting sqref="MT101:MY101 MT103:MY105">
    <cfRule type="cellIs" dxfId="6042" priority="6573" operator="equal">
      <formula>0</formula>
    </cfRule>
    <cfRule type="cellIs" dxfId="6041" priority="6574" operator="equal">
      <formula>1</formula>
    </cfRule>
  </conditionalFormatting>
  <conditionalFormatting sqref="MT111:MY112">
    <cfRule type="cellIs" dxfId="6040" priority="6571" operator="equal">
      <formula>0</formula>
    </cfRule>
    <cfRule type="cellIs" dxfId="6039" priority="6572" operator="equal">
      <formula>1</formula>
    </cfRule>
  </conditionalFormatting>
  <conditionalFormatting sqref="MT114:MY114">
    <cfRule type="cellIs" dxfId="6038" priority="6569" operator="equal">
      <formula>0</formula>
    </cfRule>
    <cfRule type="cellIs" dxfId="6037" priority="6570" operator="equal">
      <formula>1</formula>
    </cfRule>
  </conditionalFormatting>
  <conditionalFormatting sqref="MT116:MY117 MT119:MY121">
    <cfRule type="cellIs" dxfId="6036" priority="6567" operator="equal">
      <formula>0</formula>
    </cfRule>
    <cfRule type="cellIs" dxfId="6035" priority="6568" operator="equal">
      <formula>1</formula>
    </cfRule>
  </conditionalFormatting>
  <conditionalFormatting sqref="MT125:MY126">
    <cfRule type="cellIs" dxfId="6034" priority="6565" operator="equal">
      <formula>0</formula>
    </cfRule>
    <cfRule type="cellIs" dxfId="6033" priority="6566" operator="equal">
      <formula>1</formula>
    </cfRule>
  </conditionalFormatting>
  <conditionalFormatting sqref="MT128:MY131">
    <cfRule type="cellIs" dxfId="6032" priority="6563" operator="equal">
      <formula>0</formula>
    </cfRule>
    <cfRule type="cellIs" dxfId="6031" priority="6564" operator="equal">
      <formula>1</formula>
    </cfRule>
  </conditionalFormatting>
  <conditionalFormatting sqref="MT133:MY133">
    <cfRule type="cellIs" dxfId="6030" priority="6561" operator="equal">
      <formula>0</formula>
    </cfRule>
    <cfRule type="cellIs" dxfId="6029" priority="6562" operator="equal">
      <formula>1</formula>
    </cfRule>
  </conditionalFormatting>
  <conditionalFormatting sqref="MT139:MY142">
    <cfRule type="cellIs" dxfId="6028" priority="6559" operator="equal">
      <formula>0</formula>
    </cfRule>
    <cfRule type="cellIs" dxfId="6027" priority="6560" operator="equal">
      <formula>1</formula>
    </cfRule>
  </conditionalFormatting>
  <conditionalFormatting sqref="MT144:MY145">
    <cfRule type="cellIs" dxfId="6026" priority="6557" operator="equal">
      <formula>0</formula>
    </cfRule>
    <cfRule type="cellIs" dxfId="6025" priority="6558" operator="equal">
      <formula>1</formula>
    </cfRule>
  </conditionalFormatting>
  <conditionalFormatting sqref="MT148:MY150">
    <cfRule type="cellIs" dxfId="6024" priority="6555" operator="equal">
      <formula>0</formula>
    </cfRule>
    <cfRule type="cellIs" dxfId="6023" priority="6556" operator="equal">
      <formula>1</formula>
    </cfRule>
  </conditionalFormatting>
  <conditionalFormatting sqref="MT162:MY162">
    <cfRule type="cellIs" dxfId="6022" priority="6553" operator="equal">
      <formula>0</formula>
    </cfRule>
    <cfRule type="cellIs" dxfId="6021" priority="6554" operator="equal">
      <formula>1</formula>
    </cfRule>
  </conditionalFormatting>
  <conditionalFormatting sqref="MT170:MY170">
    <cfRule type="cellIs" dxfId="6020" priority="6551" operator="equal">
      <formula>0</formula>
    </cfRule>
    <cfRule type="cellIs" dxfId="6019" priority="6552" operator="equal">
      <formula>1</formula>
    </cfRule>
  </conditionalFormatting>
  <conditionalFormatting sqref="MT172:MY172">
    <cfRule type="cellIs" dxfId="6018" priority="6549" operator="equal">
      <formula>0</formula>
    </cfRule>
    <cfRule type="cellIs" dxfId="6017" priority="6550" operator="equal">
      <formula>1</formula>
    </cfRule>
  </conditionalFormatting>
  <conditionalFormatting sqref="MT179:MY179">
    <cfRule type="cellIs" dxfId="6016" priority="6547" operator="equal">
      <formula>0</formula>
    </cfRule>
    <cfRule type="cellIs" dxfId="6015" priority="6548" operator="equal">
      <formula>1</formula>
    </cfRule>
  </conditionalFormatting>
  <conditionalFormatting sqref="MT194:MY194">
    <cfRule type="cellIs" dxfId="6014" priority="6545" operator="equal">
      <formula>0</formula>
    </cfRule>
    <cfRule type="cellIs" dxfId="6013" priority="6546" operator="equal">
      <formula>1</formula>
    </cfRule>
  </conditionalFormatting>
  <conditionalFormatting sqref="MT196:MY196">
    <cfRule type="cellIs" dxfId="6012" priority="6543" operator="equal">
      <formula>0</formula>
    </cfRule>
    <cfRule type="cellIs" dxfId="6011" priority="6544" operator="equal">
      <formula>1</formula>
    </cfRule>
  </conditionalFormatting>
  <conditionalFormatting sqref="MT198:MY198">
    <cfRule type="cellIs" dxfId="6010" priority="6541" operator="equal">
      <formula>0</formula>
    </cfRule>
    <cfRule type="cellIs" dxfId="6009" priority="6542" operator="equal">
      <formula>1</formula>
    </cfRule>
  </conditionalFormatting>
  <conditionalFormatting sqref="MT206:MY206">
    <cfRule type="cellIs" dxfId="6008" priority="6539" operator="equal">
      <formula>0</formula>
    </cfRule>
    <cfRule type="cellIs" dxfId="6007" priority="6540" operator="equal">
      <formula>1</formula>
    </cfRule>
  </conditionalFormatting>
  <conditionalFormatting sqref="MT214:MY215">
    <cfRule type="cellIs" dxfId="6006" priority="6537" operator="equal">
      <formula>0</formula>
    </cfRule>
    <cfRule type="cellIs" dxfId="6005" priority="6538" operator="equal">
      <formula>1</formula>
    </cfRule>
  </conditionalFormatting>
  <conditionalFormatting sqref="MT225:MY225">
    <cfRule type="cellIs" dxfId="6004" priority="6535" operator="equal">
      <formula>0</formula>
    </cfRule>
    <cfRule type="cellIs" dxfId="6003" priority="6536" operator="equal">
      <formula>1</formula>
    </cfRule>
  </conditionalFormatting>
  <conditionalFormatting sqref="MT253:MY254">
    <cfRule type="cellIs" dxfId="6002" priority="6533" operator="equal">
      <formula>0</formula>
    </cfRule>
    <cfRule type="cellIs" dxfId="6001" priority="6534" operator="equal">
      <formula>1</formula>
    </cfRule>
  </conditionalFormatting>
  <conditionalFormatting sqref="MT261:MY261">
    <cfRule type="cellIs" dxfId="6000" priority="6531" operator="equal">
      <formula>0</formula>
    </cfRule>
    <cfRule type="cellIs" dxfId="5999" priority="6532" operator="equal">
      <formula>1</formula>
    </cfRule>
  </conditionalFormatting>
  <conditionalFormatting sqref="MT264:MY265 MT268:MY271">
    <cfRule type="cellIs" dxfId="5998" priority="6529" operator="equal">
      <formula>0</formula>
    </cfRule>
    <cfRule type="cellIs" dxfId="5997" priority="6530" operator="equal">
      <formula>1</formula>
    </cfRule>
  </conditionalFormatting>
  <conditionalFormatting sqref="MT283:MY283">
    <cfRule type="cellIs" dxfId="5996" priority="6527" operator="equal">
      <formula>0</formula>
    </cfRule>
    <cfRule type="cellIs" dxfId="5995" priority="6528" operator="equal">
      <formula>1</formula>
    </cfRule>
  </conditionalFormatting>
  <conditionalFormatting sqref="MT337:MY338">
    <cfRule type="cellIs" dxfId="5994" priority="6525" operator="equal">
      <formula>0</formula>
    </cfRule>
    <cfRule type="cellIs" dxfId="5993" priority="6526" operator="equal">
      <formula>1</formula>
    </cfRule>
  </conditionalFormatting>
  <conditionalFormatting sqref="MT340:MY341">
    <cfRule type="cellIs" dxfId="5992" priority="6523" operator="equal">
      <formula>0</formula>
    </cfRule>
    <cfRule type="cellIs" dxfId="5991" priority="6524" operator="equal">
      <formula>1</formula>
    </cfRule>
  </conditionalFormatting>
  <conditionalFormatting sqref="MT346:MY347">
    <cfRule type="cellIs" dxfId="5990" priority="6521" operator="equal">
      <formula>0</formula>
    </cfRule>
    <cfRule type="cellIs" dxfId="5989" priority="6522" operator="equal">
      <formula>1</formula>
    </cfRule>
  </conditionalFormatting>
  <conditionalFormatting sqref="MT351:MY351">
    <cfRule type="cellIs" dxfId="5988" priority="6519" operator="equal">
      <formula>0</formula>
    </cfRule>
    <cfRule type="cellIs" dxfId="5987" priority="6520" operator="equal">
      <formula>1</formula>
    </cfRule>
  </conditionalFormatting>
  <conditionalFormatting sqref="MT355:MY355">
    <cfRule type="cellIs" dxfId="5986" priority="6517" operator="equal">
      <formula>0</formula>
    </cfRule>
    <cfRule type="cellIs" dxfId="5985" priority="6518" operator="equal">
      <formula>1</formula>
    </cfRule>
  </conditionalFormatting>
  <conditionalFormatting sqref="MT363:MY363">
    <cfRule type="cellIs" dxfId="5984" priority="6515" operator="equal">
      <formula>0</formula>
    </cfRule>
    <cfRule type="cellIs" dxfId="5983" priority="6516" operator="equal">
      <formula>1</formula>
    </cfRule>
  </conditionalFormatting>
  <conditionalFormatting sqref="MT368:MY368">
    <cfRule type="cellIs" dxfId="5982" priority="6513" operator="equal">
      <formula>0</formula>
    </cfRule>
    <cfRule type="cellIs" dxfId="5981" priority="6514" operator="equal">
      <formula>1</formula>
    </cfRule>
  </conditionalFormatting>
  <conditionalFormatting sqref="MT382:MY384">
    <cfRule type="cellIs" dxfId="5980" priority="6511" operator="equal">
      <formula>0</formula>
    </cfRule>
    <cfRule type="cellIs" dxfId="5979" priority="6512" operator="equal">
      <formula>1</formula>
    </cfRule>
  </conditionalFormatting>
  <conditionalFormatting sqref="MT386:MY386 MT388:MY391">
    <cfRule type="cellIs" dxfId="5978" priority="6509" operator="equal">
      <formula>0</formula>
    </cfRule>
    <cfRule type="cellIs" dxfId="5977" priority="6510" operator="equal">
      <formula>1</formula>
    </cfRule>
  </conditionalFormatting>
  <conditionalFormatting sqref="MT541:MY541">
    <cfRule type="cellIs" dxfId="5976" priority="6507" operator="equal">
      <formula>0</formula>
    </cfRule>
    <cfRule type="cellIs" dxfId="5975" priority="6508" operator="equal">
      <formula>1</formula>
    </cfRule>
  </conditionalFormatting>
  <conditionalFormatting sqref="MT542:MY542">
    <cfRule type="cellIs" dxfId="5974" priority="6503" operator="equal">
      <formula>0</formula>
    </cfRule>
    <cfRule type="cellIs" dxfId="5973" priority="6504" operator="equal">
      <formula>1</formula>
    </cfRule>
  </conditionalFormatting>
  <conditionalFormatting sqref="MT17:MY17">
    <cfRule type="cellIs" dxfId="5972" priority="6501" operator="equal">
      <formula>0</formula>
    </cfRule>
    <cfRule type="cellIs" dxfId="5971" priority="6502" operator="equal">
      <formula>1</formula>
    </cfRule>
  </conditionalFormatting>
  <conditionalFormatting sqref="MT19:MY19">
    <cfRule type="cellIs" dxfId="5970" priority="6499" operator="equal">
      <formula>0</formula>
    </cfRule>
    <cfRule type="cellIs" dxfId="5969" priority="6500" operator="equal">
      <formula>1</formula>
    </cfRule>
  </conditionalFormatting>
  <conditionalFormatting sqref="MT21:MY21">
    <cfRule type="cellIs" dxfId="5968" priority="6497" operator="equal">
      <formula>0</formula>
    </cfRule>
    <cfRule type="cellIs" dxfId="5967" priority="6498" operator="equal">
      <formula>1</formula>
    </cfRule>
  </conditionalFormatting>
  <conditionalFormatting sqref="MT29:MY29">
    <cfRule type="cellIs" dxfId="5966" priority="6495" operator="equal">
      <formula>0</formula>
    </cfRule>
    <cfRule type="cellIs" dxfId="5965" priority="6496" operator="equal">
      <formula>1</formula>
    </cfRule>
  </conditionalFormatting>
  <conditionalFormatting sqref="MT30:MY30">
    <cfRule type="cellIs" dxfId="5964" priority="6493" operator="equal">
      <formula>0</formula>
    </cfRule>
    <cfRule type="cellIs" dxfId="5963" priority="6494" operator="equal">
      <formula>1</formula>
    </cfRule>
  </conditionalFormatting>
  <conditionalFormatting sqref="MT31:MY31">
    <cfRule type="cellIs" dxfId="5962" priority="6491" operator="equal">
      <formula>0</formula>
    </cfRule>
    <cfRule type="cellIs" dxfId="5961" priority="6492" operator="equal">
      <formula>1</formula>
    </cfRule>
  </conditionalFormatting>
  <conditionalFormatting sqref="MT33:MY33">
    <cfRule type="cellIs" dxfId="5960" priority="6489" operator="equal">
      <formula>0</formula>
    </cfRule>
    <cfRule type="cellIs" dxfId="5959" priority="6490" operator="equal">
      <formula>1</formula>
    </cfRule>
  </conditionalFormatting>
  <conditionalFormatting sqref="MT35:MY35">
    <cfRule type="cellIs" dxfId="5958" priority="6487" operator="equal">
      <formula>0</formula>
    </cfRule>
    <cfRule type="cellIs" dxfId="5957" priority="6488" operator="equal">
      <formula>1</formula>
    </cfRule>
  </conditionalFormatting>
  <conditionalFormatting sqref="MT36:MY36">
    <cfRule type="cellIs" dxfId="5956" priority="6485" operator="equal">
      <formula>0</formula>
    </cfRule>
    <cfRule type="cellIs" dxfId="5955" priority="6486" operator="equal">
      <formula>1</formula>
    </cfRule>
  </conditionalFormatting>
  <conditionalFormatting sqref="MT42:MY42">
    <cfRule type="cellIs" dxfId="5954" priority="6483" operator="equal">
      <formula>0</formula>
    </cfRule>
    <cfRule type="cellIs" dxfId="5953" priority="6484" operator="equal">
      <formula>1</formula>
    </cfRule>
  </conditionalFormatting>
  <conditionalFormatting sqref="MT49:MY49">
    <cfRule type="cellIs" dxfId="5952" priority="6481" operator="equal">
      <formula>0</formula>
    </cfRule>
    <cfRule type="cellIs" dxfId="5951" priority="6482" operator="equal">
      <formula>1</formula>
    </cfRule>
  </conditionalFormatting>
  <conditionalFormatting sqref="MT51:MY51">
    <cfRule type="cellIs" dxfId="5950" priority="6479" operator="equal">
      <formula>0</formula>
    </cfRule>
    <cfRule type="cellIs" dxfId="5949" priority="6480" operator="equal">
      <formula>1</formula>
    </cfRule>
  </conditionalFormatting>
  <conditionalFormatting sqref="MT55:MY55">
    <cfRule type="cellIs" dxfId="5948" priority="6477" operator="equal">
      <formula>0</formula>
    </cfRule>
    <cfRule type="cellIs" dxfId="5947" priority="6478" operator="equal">
      <formula>1</formula>
    </cfRule>
  </conditionalFormatting>
  <conditionalFormatting sqref="MT57:MY57">
    <cfRule type="cellIs" dxfId="5946" priority="6475" operator="equal">
      <formula>0</formula>
    </cfRule>
    <cfRule type="cellIs" dxfId="5945" priority="6476" operator="equal">
      <formula>1</formula>
    </cfRule>
  </conditionalFormatting>
  <conditionalFormatting sqref="MT62:MY62">
    <cfRule type="cellIs" dxfId="5944" priority="6473" operator="equal">
      <formula>0</formula>
    </cfRule>
    <cfRule type="cellIs" dxfId="5943" priority="6474" operator="equal">
      <formula>1</formula>
    </cfRule>
  </conditionalFormatting>
  <conditionalFormatting sqref="MT66:MY66">
    <cfRule type="cellIs" dxfId="5942" priority="6471" operator="equal">
      <formula>0</formula>
    </cfRule>
    <cfRule type="cellIs" dxfId="5941" priority="6472" operator="equal">
      <formula>1</formula>
    </cfRule>
  </conditionalFormatting>
  <conditionalFormatting sqref="MT69:MY69">
    <cfRule type="cellIs" dxfId="5940" priority="6469" operator="equal">
      <formula>0</formula>
    </cfRule>
    <cfRule type="cellIs" dxfId="5939" priority="6470" operator="equal">
      <formula>1</formula>
    </cfRule>
  </conditionalFormatting>
  <conditionalFormatting sqref="MT68:MY68">
    <cfRule type="cellIs" dxfId="5938" priority="6467" operator="equal">
      <formula>0</formula>
    </cfRule>
    <cfRule type="cellIs" dxfId="5937" priority="6468" operator="equal">
      <formula>1</formula>
    </cfRule>
  </conditionalFormatting>
  <conditionalFormatting sqref="MT73:MY73">
    <cfRule type="cellIs" dxfId="5936" priority="6465" operator="equal">
      <formula>0</formula>
    </cfRule>
    <cfRule type="cellIs" dxfId="5935" priority="6466" operator="equal">
      <formula>1</formula>
    </cfRule>
  </conditionalFormatting>
  <conditionalFormatting sqref="MT74:MY74">
    <cfRule type="cellIs" dxfId="5934" priority="6463" operator="equal">
      <formula>0</formula>
    </cfRule>
    <cfRule type="cellIs" dxfId="5933" priority="6464" operator="equal">
      <formula>1</formula>
    </cfRule>
  </conditionalFormatting>
  <conditionalFormatting sqref="MT80:MY80">
    <cfRule type="cellIs" dxfId="5932" priority="6461" operator="equal">
      <formula>0</formula>
    </cfRule>
    <cfRule type="cellIs" dxfId="5931" priority="6462" operator="equal">
      <formula>1</formula>
    </cfRule>
  </conditionalFormatting>
  <conditionalFormatting sqref="MT83:MY83">
    <cfRule type="cellIs" dxfId="5930" priority="6459" operator="equal">
      <formula>0</formula>
    </cfRule>
    <cfRule type="cellIs" dxfId="5929" priority="6460" operator="equal">
      <formula>1</formula>
    </cfRule>
  </conditionalFormatting>
  <conditionalFormatting sqref="MT84:MY84">
    <cfRule type="cellIs" dxfId="5928" priority="6457" operator="equal">
      <formula>0</formula>
    </cfRule>
    <cfRule type="cellIs" dxfId="5927" priority="6458" operator="equal">
      <formula>1</formula>
    </cfRule>
  </conditionalFormatting>
  <conditionalFormatting sqref="MT92:MY92">
    <cfRule type="cellIs" dxfId="5926" priority="6455" operator="equal">
      <formula>0</formula>
    </cfRule>
    <cfRule type="cellIs" dxfId="5925" priority="6456" operator="equal">
      <formula>1</formula>
    </cfRule>
  </conditionalFormatting>
  <conditionalFormatting sqref="MT93:MY93">
    <cfRule type="cellIs" dxfId="5924" priority="6453" operator="equal">
      <formula>0</formula>
    </cfRule>
    <cfRule type="cellIs" dxfId="5923" priority="6454" operator="equal">
      <formula>1</formula>
    </cfRule>
  </conditionalFormatting>
  <conditionalFormatting sqref="MT94:MY94">
    <cfRule type="cellIs" dxfId="5922" priority="6451" operator="equal">
      <formula>0</formula>
    </cfRule>
    <cfRule type="cellIs" dxfId="5921" priority="6452" operator="equal">
      <formula>1</formula>
    </cfRule>
  </conditionalFormatting>
  <conditionalFormatting sqref="MT95:MY95">
    <cfRule type="cellIs" dxfId="5920" priority="6449" operator="equal">
      <formula>0</formula>
    </cfRule>
    <cfRule type="cellIs" dxfId="5919" priority="6450" operator="equal">
      <formula>1</formula>
    </cfRule>
  </conditionalFormatting>
  <conditionalFormatting sqref="MT96:MY96">
    <cfRule type="cellIs" dxfId="5918" priority="6447" operator="equal">
      <formula>0</formula>
    </cfRule>
    <cfRule type="cellIs" dxfId="5917" priority="6448" operator="equal">
      <formula>1</formula>
    </cfRule>
  </conditionalFormatting>
  <conditionalFormatting sqref="MT97:MY97">
    <cfRule type="cellIs" dxfId="5916" priority="6445" operator="equal">
      <formula>0</formula>
    </cfRule>
    <cfRule type="cellIs" dxfId="5915" priority="6446" operator="equal">
      <formula>1</formula>
    </cfRule>
  </conditionalFormatting>
  <conditionalFormatting sqref="MT99:MY99">
    <cfRule type="cellIs" dxfId="5914" priority="6443" operator="equal">
      <formula>0</formula>
    </cfRule>
    <cfRule type="cellIs" dxfId="5913" priority="6444" operator="equal">
      <formula>1</formula>
    </cfRule>
  </conditionalFormatting>
  <conditionalFormatting sqref="MT100:MY100">
    <cfRule type="cellIs" dxfId="5912" priority="6441" operator="equal">
      <formula>0</formula>
    </cfRule>
    <cfRule type="cellIs" dxfId="5911" priority="6442" operator="equal">
      <formula>1</formula>
    </cfRule>
  </conditionalFormatting>
  <conditionalFormatting sqref="MT102:MY102">
    <cfRule type="cellIs" dxfId="5910" priority="6439" operator="equal">
      <formula>0</formula>
    </cfRule>
    <cfRule type="cellIs" dxfId="5909" priority="6440" operator="equal">
      <formula>1</formula>
    </cfRule>
  </conditionalFormatting>
  <conditionalFormatting sqref="MT106:MY106">
    <cfRule type="cellIs" dxfId="5908" priority="6437" operator="equal">
      <formula>0</formula>
    </cfRule>
    <cfRule type="cellIs" dxfId="5907" priority="6438" operator="equal">
      <formula>1</formula>
    </cfRule>
  </conditionalFormatting>
  <conditionalFormatting sqref="MT108:MY108">
    <cfRule type="cellIs" dxfId="5906" priority="6435" operator="equal">
      <formula>0</formula>
    </cfRule>
    <cfRule type="cellIs" dxfId="5905" priority="6436" operator="equal">
      <formula>1</formula>
    </cfRule>
  </conditionalFormatting>
  <conditionalFormatting sqref="MT107:MY107">
    <cfRule type="cellIs" dxfId="5904" priority="6433" operator="equal">
      <formula>0</formula>
    </cfRule>
    <cfRule type="cellIs" dxfId="5903" priority="6434" operator="equal">
      <formula>1</formula>
    </cfRule>
  </conditionalFormatting>
  <conditionalFormatting sqref="MT113:MY113">
    <cfRule type="cellIs" dxfId="5902" priority="6431" operator="equal">
      <formula>0</formula>
    </cfRule>
    <cfRule type="cellIs" dxfId="5901" priority="6432" operator="equal">
      <formula>1</formula>
    </cfRule>
  </conditionalFormatting>
  <conditionalFormatting sqref="MT115:MY115">
    <cfRule type="cellIs" dxfId="5900" priority="6429" operator="equal">
      <formula>0</formula>
    </cfRule>
    <cfRule type="cellIs" dxfId="5899" priority="6430" operator="equal">
      <formula>1</formula>
    </cfRule>
  </conditionalFormatting>
  <conditionalFormatting sqref="MT118:MY118">
    <cfRule type="cellIs" dxfId="5898" priority="6427" operator="equal">
      <formula>0</formula>
    </cfRule>
    <cfRule type="cellIs" dxfId="5897" priority="6428" operator="equal">
      <formula>1</formula>
    </cfRule>
  </conditionalFormatting>
  <conditionalFormatting sqref="MT122:MY123">
    <cfRule type="cellIs" dxfId="5896" priority="6425" operator="equal">
      <formula>0</formula>
    </cfRule>
    <cfRule type="cellIs" dxfId="5895" priority="6426" operator="equal">
      <formula>1</formula>
    </cfRule>
  </conditionalFormatting>
  <conditionalFormatting sqref="MT127:MY127">
    <cfRule type="cellIs" dxfId="5894" priority="6423" operator="equal">
      <formula>0</formula>
    </cfRule>
    <cfRule type="cellIs" dxfId="5893" priority="6424" operator="equal">
      <formula>1</formula>
    </cfRule>
  </conditionalFormatting>
  <conditionalFormatting sqref="MT134:MY134">
    <cfRule type="cellIs" dxfId="5892" priority="6421" operator="equal">
      <formula>0</formula>
    </cfRule>
    <cfRule type="cellIs" dxfId="5891" priority="6422" operator="equal">
      <formula>1</formula>
    </cfRule>
  </conditionalFormatting>
  <conditionalFormatting sqref="MT137:MY137">
    <cfRule type="cellIs" dxfId="5890" priority="6419" operator="equal">
      <formula>0</formula>
    </cfRule>
    <cfRule type="cellIs" dxfId="5889" priority="6420" operator="equal">
      <formula>1</formula>
    </cfRule>
  </conditionalFormatting>
  <conditionalFormatting sqref="MT138:MY138">
    <cfRule type="cellIs" dxfId="5888" priority="6417" operator="equal">
      <formula>0</formula>
    </cfRule>
    <cfRule type="cellIs" dxfId="5887" priority="6418" operator="equal">
      <formula>1</formula>
    </cfRule>
  </conditionalFormatting>
  <conditionalFormatting sqref="MT136:MY136">
    <cfRule type="cellIs" dxfId="5886" priority="6415" operator="equal">
      <formula>0</formula>
    </cfRule>
    <cfRule type="cellIs" dxfId="5885" priority="6416" operator="equal">
      <formula>1</formula>
    </cfRule>
  </conditionalFormatting>
  <conditionalFormatting sqref="MT143:MY143">
    <cfRule type="cellIs" dxfId="5884" priority="6413" operator="equal">
      <formula>0</formula>
    </cfRule>
    <cfRule type="cellIs" dxfId="5883" priority="6414" operator="equal">
      <formula>1</formula>
    </cfRule>
  </conditionalFormatting>
  <conditionalFormatting sqref="MT146:MY146">
    <cfRule type="cellIs" dxfId="5882" priority="6411" operator="equal">
      <formula>0</formula>
    </cfRule>
    <cfRule type="cellIs" dxfId="5881" priority="6412" operator="equal">
      <formula>1</formula>
    </cfRule>
  </conditionalFormatting>
  <conditionalFormatting sqref="MT151:MY153">
    <cfRule type="cellIs" dxfId="5880" priority="6409" operator="equal">
      <formula>0</formula>
    </cfRule>
    <cfRule type="cellIs" dxfId="5879" priority="6410" operator="equal">
      <formula>1</formula>
    </cfRule>
  </conditionalFormatting>
  <conditionalFormatting sqref="MT156:MY156">
    <cfRule type="cellIs" dxfId="5878" priority="6407" operator="equal">
      <formula>0</formula>
    </cfRule>
    <cfRule type="cellIs" dxfId="5877" priority="6408" operator="equal">
      <formula>1</formula>
    </cfRule>
  </conditionalFormatting>
  <conditionalFormatting sqref="MT158:MY158">
    <cfRule type="cellIs" dxfId="5876" priority="6405" operator="equal">
      <formula>0</formula>
    </cfRule>
    <cfRule type="cellIs" dxfId="5875" priority="6406" operator="equal">
      <formula>1</formula>
    </cfRule>
  </conditionalFormatting>
  <conditionalFormatting sqref="MT171:MY171">
    <cfRule type="cellIs" dxfId="5874" priority="6403" operator="equal">
      <formula>0</formula>
    </cfRule>
    <cfRule type="cellIs" dxfId="5873" priority="6404" operator="equal">
      <formula>1</formula>
    </cfRule>
  </conditionalFormatting>
  <conditionalFormatting sqref="MT175:MY175">
    <cfRule type="cellIs" dxfId="5872" priority="6401" operator="equal">
      <formula>0</formula>
    </cfRule>
    <cfRule type="cellIs" dxfId="5871" priority="6402" operator="equal">
      <formula>1</formula>
    </cfRule>
  </conditionalFormatting>
  <conditionalFormatting sqref="MT176:MY176">
    <cfRule type="cellIs" dxfId="5870" priority="6399" operator="equal">
      <formula>0</formula>
    </cfRule>
    <cfRule type="cellIs" dxfId="5869" priority="6400" operator="equal">
      <formula>1</formula>
    </cfRule>
  </conditionalFormatting>
  <conditionalFormatting sqref="MT177:MY178">
    <cfRule type="cellIs" dxfId="5868" priority="6397" operator="equal">
      <formula>0</formula>
    </cfRule>
    <cfRule type="cellIs" dxfId="5867" priority="6398" operator="equal">
      <formula>1</formula>
    </cfRule>
  </conditionalFormatting>
  <conditionalFormatting sqref="MT180:MY180">
    <cfRule type="cellIs" dxfId="5866" priority="6395" operator="equal">
      <formula>0</formula>
    </cfRule>
    <cfRule type="cellIs" dxfId="5865" priority="6396" operator="equal">
      <formula>1</formula>
    </cfRule>
  </conditionalFormatting>
  <conditionalFormatting sqref="MT185:MY185">
    <cfRule type="cellIs" dxfId="5864" priority="6393" operator="equal">
      <formula>0</formula>
    </cfRule>
    <cfRule type="cellIs" dxfId="5863" priority="6394" operator="equal">
      <formula>1</formula>
    </cfRule>
  </conditionalFormatting>
  <conditionalFormatting sqref="MT186:MY186">
    <cfRule type="cellIs" dxfId="5862" priority="6391" operator="equal">
      <formula>0</formula>
    </cfRule>
    <cfRule type="cellIs" dxfId="5861" priority="6392" operator="equal">
      <formula>1</formula>
    </cfRule>
  </conditionalFormatting>
  <conditionalFormatting sqref="MT189:MY189">
    <cfRule type="cellIs" dxfId="5860" priority="6389" operator="equal">
      <formula>0</formula>
    </cfRule>
    <cfRule type="cellIs" dxfId="5859" priority="6390" operator="equal">
      <formula>1</formula>
    </cfRule>
  </conditionalFormatting>
  <conditionalFormatting sqref="MT199:MY201">
    <cfRule type="cellIs" dxfId="5858" priority="6387" operator="equal">
      <formula>0</formula>
    </cfRule>
    <cfRule type="cellIs" dxfId="5857" priority="6388" operator="equal">
      <formula>1</formula>
    </cfRule>
  </conditionalFormatting>
  <conditionalFormatting sqref="MT207:MY207">
    <cfRule type="cellIs" dxfId="5856" priority="6385" operator="equal">
      <formula>0</formula>
    </cfRule>
    <cfRule type="cellIs" dxfId="5855" priority="6386" operator="equal">
      <formula>1</formula>
    </cfRule>
  </conditionalFormatting>
  <conditionalFormatting sqref="MT212:MY213">
    <cfRule type="cellIs" dxfId="5854" priority="6383" operator="equal">
      <formula>0</formula>
    </cfRule>
    <cfRule type="cellIs" dxfId="5853" priority="6384" operator="equal">
      <formula>1</formula>
    </cfRule>
  </conditionalFormatting>
  <conditionalFormatting sqref="MT220:MY221">
    <cfRule type="cellIs" dxfId="5852" priority="6381" operator="equal">
      <formula>0</formula>
    </cfRule>
    <cfRule type="cellIs" dxfId="5851" priority="6382" operator="equal">
      <formula>1</formula>
    </cfRule>
  </conditionalFormatting>
  <conditionalFormatting sqref="MT223:MY223">
    <cfRule type="cellIs" dxfId="5850" priority="6379" operator="equal">
      <formula>0</formula>
    </cfRule>
    <cfRule type="cellIs" dxfId="5849" priority="6380" operator="equal">
      <formula>1</formula>
    </cfRule>
  </conditionalFormatting>
  <conditionalFormatting sqref="MT235:MY235">
    <cfRule type="cellIs" dxfId="5848" priority="6377" operator="equal">
      <formula>0</formula>
    </cfRule>
    <cfRule type="cellIs" dxfId="5847" priority="6378" operator="equal">
      <formula>1</formula>
    </cfRule>
  </conditionalFormatting>
  <conditionalFormatting sqref="MT237:MY237">
    <cfRule type="cellIs" dxfId="5846" priority="6375" operator="equal">
      <formula>0</formula>
    </cfRule>
    <cfRule type="cellIs" dxfId="5845" priority="6376" operator="equal">
      <formula>1</formula>
    </cfRule>
  </conditionalFormatting>
  <conditionalFormatting sqref="MT239:MY239">
    <cfRule type="cellIs" dxfId="5844" priority="6373" operator="equal">
      <formula>0</formula>
    </cfRule>
    <cfRule type="cellIs" dxfId="5843" priority="6374" operator="equal">
      <formula>1</formula>
    </cfRule>
  </conditionalFormatting>
  <conditionalFormatting sqref="MT241:MY242">
    <cfRule type="cellIs" dxfId="5842" priority="6371" operator="equal">
      <formula>0</formula>
    </cfRule>
    <cfRule type="cellIs" dxfId="5841" priority="6372" operator="equal">
      <formula>1</formula>
    </cfRule>
  </conditionalFormatting>
  <conditionalFormatting sqref="MT250:MY250">
    <cfRule type="cellIs" dxfId="5840" priority="6369" operator="equal">
      <formula>0</formula>
    </cfRule>
    <cfRule type="cellIs" dxfId="5839" priority="6370" operator="equal">
      <formula>1</formula>
    </cfRule>
  </conditionalFormatting>
  <conditionalFormatting sqref="MT251:MY251">
    <cfRule type="cellIs" dxfId="5838" priority="6367" operator="equal">
      <formula>0</formula>
    </cfRule>
    <cfRule type="cellIs" dxfId="5837" priority="6368" operator="equal">
      <formula>1</formula>
    </cfRule>
  </conditionalFormatting>
  <conditionalFormatting sqref="MT259:MY260">
    <cfRule type="cellIs" dxfId="5836" priority="6365" operator="equal">
      <formula>0</formula>
    </cfRule>
    <cfRule type="cellIs" dxfId="5835" priority="6366" operator="equal">
      <formula>1</formula>
    </cfRule>
  </conditionalFormatting>
  <conditionalFormatting sqref="MT262:MY263">
    <cfRule type="cellIs" dxfId="5834" priority="6363" operator="equal">
      <formula>0</formula>
    </cfRule>
    <cfRule type="cellIs" dxfId="5833" priority="6364" operator="equal">
      <formula>1</formula>
    </cfRule>
  </conditionalFormatting>
  <conditionalFormatting sqref="MT266:MY266">
    <cfRule type="cellIs" dxfId="5832" priority="6361" operator="equal">
      <formula>0</formula>
    </cfRule>
    <cfRule type="cellIs" dxfId="5831" priority="6362" operator="equal">
      <formula>1</formula>
    </cfRule>
  </conditionalFormatting>
  <conditionalFormatting sqref="MT281:MY282">
    <cfRule type="cellIs" dxfId="5830" priority="6359" operator="equal">
      <formula>0</formula>
    </cfRule>
    <cfRule type="cellIs" dxfId="5829" priority="6360" operator="equal">
      <formula>1</formula>
    </cfRule>
  </conditionalFormatting>
  <conditionalFormatting sqref="MT287:MY287">
    <cfRule type="cellIs" dxfId="5828" priority="6357" operator="equal">
      <formula>0</formula>
    </cfRule>
    <cfRule type="cellIs" dxfId="5827" priority="6358" operator="equal">
      <formula>1</formula>
    </cfRule>
  </conditionalFormatting>
  <conditionalFormatting sqref="MT294:MY296">
    <cfRule type="cellIs" dxfId="5826" priority="6355" operator="equal">
      <formula>0</formula>
    </cfRule>
    <cfRule type="cellIs" dxfId="5825" priority="6356" operator="equal">
      <formula>1</formula>
    </cfRule>
  </conditionalFormatting>
  <conditionalFormatting sqref="MT299:MY299">
    <cfRule type="cellIs" dxfId="5824" priority="6353" operator="equal">
      <formula>0</formula>
    </cfRule>
    <cfRule type="cellIs" dxfId="5823" priority="6354" operator="equal">
      <formula>1</formula>
    </cfRule>
  </conditionalFormatting>
  <conditionalFormatting sqref="MT302:MY303">
    <cfRule type="cellIs" dxfId="5822" priority="6351" operator="equal">
      <formula>0</formula>
    </cfRule>
    <cfRule type="cellIs" dxfId="5821" priority="6352" operator="equal">
      <formula>1</formula>
    </cfRule>
  </conditionalFormatting>
  <conditionalFormatting sqref="MT309:MY309">
    <cfRule type="cellIs" dxfId="5820" priority="6349" operator="equal">
      <formula>0</formula>
    </cfRule>
    <cfRule type="cellIs" dxfId="5819" priority="6350" operator="equal">
      <formula>1</formula>
    </cfRule>
  </conditionalFormatting>
  <conditionalFormatting sqref="MT310:MY310">
    <cfRule type="cellIs" dxfId="5818" priority="6347" operator="equal">
      <formula>0</formula>
    </cfRule>
    <cfRule type="cellIs" dxfId="5817" priority="6348" operator="equal">
      <formula>1</formula>
    </cfRule>
  </conditionalFormatting>
  <conditionalFormatting sqref="MT312:MY312">
    <cfRule type="cellIs" dxfId="5816" priority="6345" operator="equal">
      <formula>0</formula>
    </cfRule>
    <cfRule type="cellIs" dxfId="5815" priority="6346" operator="equal">
      <formula>1</formula>
    </cfRule>
  </conditionalFormatting>
  <conditionalFormatting sqref="MT318:MY318">
    <cfRule type="cellIs" dxfId="5814" priority="6343" operator="equal">
      <formula>0</formula>
    </cfRule>
    <cfRule type="cellIs" dxfId="5813" priority="6344" operator="equal">
      <formula>1</formula>
    </cfRule>
  </conditionalFormatting>
  <conditionalFormatting sqref="MT331:MY332">
    <cfRule type="cellIs" dxfId="5812" priority="6341" operator="equal">
      <formula>0</formula>
    </cfRule>
    <cfRule type="cellIs" dxfId="5811" priority="6342" operator="equal">
      <formula>1</formula>
    </cfRule>
  </conditionalFormatting>
  <conditionalFormatting sqref="MT339:MY339">
    <cfRule type="cellIs" dxfId="5810" priority="6339" operator="equal">
      <formula>0</formula>
    </cfRule>
    <cfRule type="cellIs" dxfId="5809" priority="6340" operator="equal">
      <formula>1</formula>
    </cfRule>
  </conditionalFormatting>
  <conditionalFormatting sqref="MT343:MY345">
    <cfRule type="cellIs" dxfId="5808" priority="6337" operator="equal">
      <formula>0</formula>
    </cfRule>
    <cfRule type="cellIs" dxfId="5807" priority="6338" operator="equal">
      <formula>1</formula>
    </cfRule>
  </conditionalFormatting>
  <conditionalFormatting sqref="MT357:MY357">
    <cfRule type="cellIs" dxfId="5806" priority="6335" operator="equal">
      <formula>0</formula>
    </cfRule>
    <cfRule type="cellIs" dxfId="5805" priority="6336" operator="equal">
      <formula>1</formula>
    </cfRule>
  </conditionalFormatting>
  <conditionalFormatting sqref="MT360:MY360">
    <cfRule type="cellIs" dxfId="5804" priority="6333" operator="equal">
      <formula>0</formula>
    </cfRule>
    <cfRule type="cellIs" dxfId="5803" priority="6334" operator="equal">
      <formula>1</formula>
    </cfRule>
  </conditionalFormatting>
  <conditionalFormatting sqref="MT361:MY361">
    <cfRule type="cellIs" dxfId="5802" priority="6331" operator="equal">
      <formula>0</formula>
    </cfRule>
    <cfRule type="cellIs" dxfId="5801" priority="6332" operator="equal">
      <formula>1</formula>
    </cfRule>
  </conditionalFormatting>
  <conditionalFormatting sqref="MT369:MY369">
    <cfRule type="cellIs" dxfId="5800" priority="6329" operator="equal">
      <formula>0</formula>
    </cfRule>
    <cfRule type="cellIs" dxfId="5799" priority="6330" operator="equal">
      <formula>1</formula>
    </cfRule>
  </conditionalFormatting>
  <conditionalFormatting sqref="MT371:MY371">
    <cfRule type="cellIs" dxfId="5798" priority="6327" operator="equal">
      <formula>0</formula>
    </cfRule>
    <cfRule type="cellIs" dxfId="5797" priority="6328" operator="equal">
      <formula>1</formula>
    </cfRule>
  </conditionalFormatting>
  <conditionalFormatting sqref="MT373:MY373">
    <cfRule type="cellIs" dxfId="5796" priority="6325" operator="equal">
      <formula>0</formula>
    </cfRule>
    <cfRule type="cellIs" dxfId="5795" priority="6326" operator="equal">
      <formula>1</formula>
    </cfRule>
  </conditionalFormatting>
  <conditionalFormatting sqref="MT377:MY377">
    <cfRule type="cellIs" dxfId="5794" priority="6323" operator="equal">
      <formula>0</formula>
    </cfRule>
    <cfRule type="cellIs" dxfId="5793" priority="6324" operator="equal">
      <formula>1</formula>
    </cfRule>
  </conditionalFormatting>
  <conditionalFormatting sqref="MT379:MY379">
    <cfRule type="cellIs" dxfId="5792" priority="6321" operator="equal">
      <formula>0</formula>
    </cfRule>
    <cfRule type="cellIs" dxfId="5791" priority="6322" operator="equal">
      <formula>1</formula>
    </cfRule>
  </conditionalFormatting>
  <conditionalFormatting sqref="MT380:MY380">
    <cfRule type="cellIs" dxfId="5790" priority="6319" operator="equal">
      <formula>0</formula>
    </cfRule>
    <cfRule type="cellIs" dxfId="5789" priority="6320" operator="equal">
      <formula>1</formula>
    </cfRule>
  </conditionalFormatting>
  <conditionalFormatting sqref="MT381:MY381">
    <cfRule type="cellIs" dxfId="5788" priority="6317" operator="equal">
      <formula>0</formula>
    </cfRule>
    <cfRule type="cellIs" dxfId="5787" priority="6318" operator="equal">
      <formula>1</formula>
    </cfRule>
  </conditionalFormatting>
  <conditionalFormatting sqref="MT375:MY376">
    <cfRule type="cellIs" dxfId="5786" priority="6315" operator="equal">
      <formula>0</formula>
    </cfRule>
    <cfRule type="cellIs" dxfId="5785" priority="6316" operator="equal">
      <formula>1</formula>
    </cfRule>
  </conditionalFormatting>
  <conditionalFormatting sqref="MT378:MY378">
    <cfRule type="cellIs" dxfId="5784" priority="6313" operator="equal">
      <formula>0</formula>
    </cfRule>
    <cfRule type="cellIs" dxfId="5783" priority="6314" operator="equal">
      <formula>1</formula>
    </cfRule>
  </conditionalFormatting>
  <conditionalFormatting sqref="MT385:MY385">
    <cfRule type="cellIs" dxfId="5782" priority="6311" operator="equal">
      <formula>0</formula>
    </cfRule>
    <cfRule type="cellIs" dxfId="5781" priority="6312" operator="equal">
      <formula>1</formula>
    </cfRule>
  </conditionalFormatting>
  <conditionalFormatting sqref="MT387:MY387">
    <cfRule type="cellIs" dxfId="5780" priority="6309" operator="equal">
      <formula>0</formula>
    </cfRule>
    <cfRule type="cellIs" dxfId="5779" priority="6310" operator="equal">
      <formula>1</formula>
    </cfRule>
  </conditionalFormatting>
  <conditionalFormatting sqref="MT392:MY392">
    <cfRule type="cellIs" dxfId="5778" priority="6307" operator="equal">
      <formula>0</formula>
    </cfRule>
    <cfRule type="cellIs" dxfId="5777" priority="6308" operator="equal">
      <formula>1</formula>
    </cfRule>
  </conditionalFormatting>
  <conditionalFormatting sqref="MT399:MY399">
    <cfRule type="cellIs" dxfId="5776" priority="6305" operator="equal">
      <formula>0</formula>
    </cfRule>
    <cfRule type="cellIs" dxfId="5775" priority="6306" operator="equal">
      <formula>1</formula>
    </cfRule>
  </conditionalFormatting>
  <conditionalFormatting sqref="MT401:MY401">
    <cfRule type="cellIs" dxfId="5774" priority="6303" operator="equal">
      <formula>0</formula>
    </cfRule>
    <cfRule type="cellIs" dxfId="5773" priority="6304" operator="equal">
      <formula>1</formula>
    </cfRule>
  </conditionalFormatting>
  <conditionalFormatting sqref="MT404:MY404">
    <cfRule type="cellIs" dxfId="5772" priority="6301" operator="equal">
      <formula>0</formula>
    </cfRule>
    <cfRule type="cellIs" dxfId="5771" priority="6302" operator="equal">
      <formula>1</formula>
    </cfRule>
  </conditionalFormatting>
  <conditionalFormatting sqref="MT406:MY406">
    <cfRule type="cellIs" dxfId="5770" priority="6299" operator="equal">
      <formula>0</formula>
    </cfRule>
    <cfRule type="cellIs" dxfId="5769" priority="6300" operator="equal">
      <formula>1</formula>
    </cfRule>
  </conditionalFormatting>
  <conditionalFormatting sqref="MT407:MY409">
    <cfRule type="cellIs" dxfId="5768" priority="6297" operator="equal">
      <formula>0</formula>
    </cfRule>
    <cfRule type="cellIs" dxfId="5767" priority="6298" operator="equal">
      <formula>1</formula>
    </cfRule>
  </conditionalFormatting>
  <conditionalFormatting sqref="MT411:MY418">
    <cfRule type="cellIs" dxfId="5766" priority="6295" operator="equal">
      <formula>0</formula>
    </cfRule>
    <cfRule type="cellIs" dxfId="5765" priority="6296" operator="equal">
      <formula>1</formula>
    </cfRule>
  </conditionalFormatting>
  <conditionalFormatting sqref="MT421:MY421">
    <cfRule type="cellIs" dxfId="5764" priority="6293" operator="equal">
      <formula>0</formula>
    </cfRule>
    <cfRule type="cellIs" dxfId="5763" priority="6294" operator="equal">
      <formula>1</formula>
    </cfRule>
  </conditionalFormatting>
  <conditionalFormatting sqref="MT423:MY428">
    <cfRule type="cellIs" dxfId="5762" priority="6291" operator="equal">
      <formula>0</formula>
    </cfRule>
    <cfRule type="cellIs" dxfId="5761" priority="6292" operator="equal">
      <formula>1</formula>
    </cfRule>
  </conditionalFormatting>
  <conditionalFormatting sqref="MT430:MY437">
    <cfRule type="cellIs" dxfId="5760" priority="6289" operator="equal">
      <formula>0</formula>
    </cfRule>
    <cfRule type="cellIs" dxfId="5759" priority="6290" operator="equal">
      <formula>1</formula>
    </cfRule>
  </conditionalFormatting>
  <conditionalFormatting sqref="MT439:MY449">
    <cfRule type="cellIs" dxfId="5758" priority="6287" operator="equal">
      <formula>0</formula>
    </cfRule>
    <cfRule type="cellIs" dxfId="5757" priority="6288" operator="equal">
      <formula>1</formula>
    </cfRule>
  </conditionalFormatting>
  <conditionalFormatting sqref="MT451:MY458">
    <cfRule type="cellIs" dxfId="5756" priority="6285" operator="equal">
      <formula>0</formula>
    </cfRule>
    <cfRule type="cellIs" dxfId="5755" priority="6286" operator="equal">
      <formula>1</formula>
    </cfRule>
  </conditionalFormatting>
  <conditionalFormatting sqref="MT460:MY464">
    <cfRule type="cellIs" dxfId="5754" priority="6283" operator="equal">
      <formula>0</formula>
    </cfRule>
    <cfRule type="cellIs" dxfId="5753" priority="6284" operator="equal">
      <formula>1</formula>
    </cfRule>
  </conditionalFormatting>
  <conditionalFormatting sqref="MT466:MY467">
    <cfRule type="cellIs" dxfId="5752" priority="6281" operator="equal">
      <formula>0</formula>
    </cfRule>
    <cfRule type="cellIs" dxfId="5751" priority="6282" operator="equal">
      <formula>1</formula>
    </cfRule>
  </conditionalFormatting>
  <conditionalFormatting sqref="MT470:MY470">
    <cfRule type="cellIs" dxfId="5750" priority="6279" operator="equal">
      <formula>0</formula>
    </cfRule>
    <cfRule type="cellIs" dxfId="5749" priority="6280" operator="equal">
      <formula>1</formula>
    </cfRule>
  </conditionalFormatting>
  <conditionalFormatting sqref="MT472:MY474">
    <cfRule type="cellIs" dxfId="5748" priority="6277" operator="equal">
      <formula>0</formula>
    </cfRule>
    <cfRule type="cellIs" dxfId="5747" priority="6278" operator="equal">
      <formula>1</formula>
    </cfRule>
  </conditionalFormatting>
  <conditionalFormatting sqref="MT476:MY482">
    <cfRule type="cellIs" dxfId="5746" priority="6275" operator="equal">
      <formula>0</formula>
    </cfRule>
    <cfRule type="cellIs" dxfId="5745" priority="6276" operator="equal">
      <formula>1</formula>
    </cfRule>
  </conditionalFormatting>
  <conditionalFormatting sqref="MT484:MY489">
    <cfRule type="cellIs" dxfId="5744" priority="6273" operator="equal">
      <formula>0</formula>
    </cfRule>
    <cfRule type="cellIs" dxfId="5743" priority="6274" operator="equal">
      <formula>1</formula>
    </cfRule>
  </conditionalFormatting>
  <conditionalFormatting sqref="MT491:MY492">
    <cfRule type="cellIs" dxfId="5742" priority="6271" operator="equal">
      <formula>0</formula>
    </cfRule>
    <cfRule type="cellIs" dxfId="5741" priority="6272" operator="equal">
      <formula>1</formula>
    </cfRule>
  </conditionalFormatting>
  <conditionalFormatting sqref="MT494:MY496">
    <cfRule type="cellIs" dxfId="5740" priority="6269" operator="equal">
      <formula>0</formula>
    </cfRule>
    <cfRule type="cellIs" dxfId="5739" priority="6270" operator="equal">
      <formula>1</formula>
    </cfRule>
  </conditionalFormatting>
  <conditionalFormatting sqref="MT498:MY498">
    <cfRule type="cellIs" dxfId="5738" priority="6267" operator="equal">
      <formula>0</formula>
    </cfRule>
    <cfRule type="cellIs" dxfId="5737" priority="6268" operator="equal">
      <formula>1</formula>
    </cfRule>
  </conditionalFormatting>
  <conditionalFormatting sqref="MT499:MY499">
    <cfRule type="cellIs" dxfId="5736" priority="6265" operator="equal">
      <formula>0</formula>
    </cfRule>
    <cfRule type="cellIs" dxfId="5735" priority="6266" operator="equal">
      <formula>1</formula>
    </cfRule>
  </conditionalFormatting>
  <conditionalFormatting sqref="MT502:MY504">
    <cfRule type="cellIs" dxfId="5734" priority="6263" operator="equal">
      <formula>0</formula>
    </cfRule>
    <cfRule type="cellIs" dxfId="5733" priority="6264" operator="equal">
      <formula>1</formula>
    </cfRule>
  </conditionalFormatting>
  <conditionalFormatting sqref="MT507:MY510">
    <cfRule type="cellIs" dxfId="5732" priority="6261" operator="equal">
      <formula>0</formula>
    </cfRule>
    <cfRule type="cellIs" dxfId="5731" priority="6262" operator="equal">
      <formula>1</formula>
    </cfRule>
  </conditionalFormatting>
  <conditionalFormatting sqref="MT512:MY512">
    <cfRule type="cellIs" dxfId="5730" priority="6259" operator="equal">
      <formula>0</formula>
    </cfRule>
    <cfRule type="cellIs" dxfId="5729" priority="6260" operator="equal">
      <formula>1</formula>
    </cfRule>
  </conditionalFormatting>
  <conditionalFormatting sqref="MT514:MY518">
    <cfRule type="cellIs" dxfId="5728" priority="6257" operator="equal">
      <formula>0</formula>
    </cfRule>
    <cfRule type="cellIs" dxfId="5727" priority="6258" operator="equal">
      <formula>1</formula>
    </cfRule>
  </conditionalFormatting>
  <conditionalFormatting sqref="MT520:MY520">
    <cfRule type="cellIs" dxfId="5726" priority="6255" operator="equal">
      <formula>0</formula>
    </cfRule>
    <cfRule type="cellIs" dxfId="5725" priority="6256" operator="equal">
      <formula>1</formula>
    </cfRule>
  </conditionalFormatting>
  <conditionalFormatting sqref="MT522:MY524">
    <cfRule type="cellIs" dxfId="5724" priority="6253" operator="equal">
      <formula>0</formula>
    </cfRule>
    <cfRule type="cellIs" dxfId="5723" priority="6254" operator="equal">
      <formula>1</formula>
    </cfRule>
  </conditionalFormatting>
  <conditionalFormatting sqref="MT526:MY526">
    <cfRule type="cellIs" dxfId="5722" priority="6251" operator="equal">
      <formula>0</formula>
    </cfRule>
    <cfRule type="cellIs" dxfId="5721" priority="6252" operator="equal">
      <formula>1</formula>
    </cfRule>
  </conditionalFormatting>
  <conditionalFormatting sqref="MT528:MY535">
    <cfRule type="cellIs" dxfId="5720" priority="6249" operator="equal">
      <formula>0</formula>
    </cfRule>
    <cfRule type="cellIs" dxfId="5719" priority="6250" operator="equal">
      <formula>1</formula>
    </cfRule>
  </conditionalFormatting>
  <conditionalFormatting sqref="MT43:MY43">
    <cfRule type="cellIs" dxfId="5718" priority="6247" operator="equal">
      <formula>0</formula>
    </cfRule>
    <cfRule type="cellIs" dxfId="5717" priority="6248" operator="equal">
      <formula>1</formula>
    </cfRule>
  </conditionalFormatting>
  <conditionalFormatting sqref="MT267:MY267">
    <cfRule type="cellIs" dxfId="5716" priority="6245" operator="equal">
      <formula>0</formula>
    </cfRule>
    <cfRule type="cellIs" dxfId="5715" priority="6246" operator="equal">
      <formula>1</formula>
    </cfRule>
  </conditionalFormatting>
  <conditionalFormatting sqref="MT374:MY374">
    <cfRule type="cellIs" dxfId="5714" priority="6243" operator="equal">
      <formula>0</formula>
    </cfRule>
    <cfRule type="cellIs" dxfId="5713" priority="6244" operator="equal">
      <formula>1</formula>
    </cfRule>
  </conditionalFormatting>
  <conditionalFormatting sqref="MT362:MY362">
    <cfRule type="cellIs" dxfId="5712" priority="6241" operator="equal">
      <formula>0</formula>
    </cfRule>
    <cfRule type="cellIs" dxfId="5711" priority="6242" operator="equal">
      <formula>1</formula>
    </cfRule>
  </conditionalFormatting>
  <conditionalFormatting sqref="MT319:MY319">
    <cfRule type="cellIs" dxfId="5710" priority="6239" operator="equal">
      <formula>0</formula>
    </cfRule>
    <cfRule type="cellIs" dxfId="5709" priority="6240" operator="equal">
      <formula>1</formula>
    </cfRule>
  </conditionalFormatting>
  <conditionalFormatting sqref="MT313:MY313">
    <cfRule type="cellIs" dxfId="5708" priority="6237" operator="equal">
      <formula>0</formula>
    </cfRule>
    <cfRule type="cellIs" dxfId="5707" priority="6238" operator="equal">
      <formula>1</formula>
    </cfRule>
  </conditionalFormatting>
  <conditionalFormatting sqref="MT300:MY300">
    <cfRule type="cellIs" dxfId="5706" priority="6235" operator="equal">
      <formula>0</formula>
    </cfRule>
    <cfRule type="cellIs" dxfId="5705" priority="6236" operator="equal">
      <formula>1</formula>
    </cfRule>
  </conditionalFormatting>
  <conditionalFormatting sqref="MT297:MY297">
    <cfRule type="cellIs" dxfId="5704" priority="6233" operator="equal">
      <formula>0</formula>
    </cfRule>
    <cfRule type="cellIs" dxfId="5703" priority="6234" operator="equal">
      <formula>1</formula>
    </cfRule>
  </conditionalFormatting>
  <conditionalFormatting sqref="MT243:MY243">
    <cfRule type="cellIs" dxfId="5702" priority="6231" operator="equal">
      <formula>0</formula>
    </cfRule>
    <cfRule type="cellIs" dxfId="5701" priority="6232" operator="equal">
      <formula>1</formula>
    </cfRule>
  </conditionalFormatting>
  <conditionalFormatting sqref="MT110:MY110">
    <cfRule type="cellIs" dxfId="5700" priority="6229" operator="equal">
      <formula>0</formula>
    </cfRule>
    <cfRule type="cellIs" dxfId="5699" priority="6230" operator="equal">
      <formula>1</formula>
    </cfRule>
  </conditionalFormatting>
  <conditionalFormatting sqref="MT52:MY52">
    <cfRule type="cellIs" dxfId="5698" priority="6227" operator="equal">
      <formula>0</formula>
    </cfRule>
    <cfRule type="cellIs" dxfId="5697" priority="6228" operator="equal">
      <formula>1</formula>
    </cfRule>
  </conditionalFormatting>
  <conditionalFormatting sqref="MT53:MY53">
    <cfRule type="cellIs" dxfId="5696" priority="6225" operator="equal">
      <formula>0</formula>
    </cfRule>
    <cfRule type="cellIs" dxfId="5695" priority="6226" operator="equal">
      <formula>1</formula>
    </cfRule>
  </conditionalFormatting>
  <conditionalFormatting sqref="MT38:MY38">
    <cfRule type="cellIs" dxfId="5694" priority="6223" operator="equal">
      <formula>0</formula>
    </cfRule>
    <cfRule type="cellIs" dxfId="5693" priority="6224" operator="equal">
      <formula>1</formula>
    </cfRule>
  </conditionalFormatting>
  <conditionalFormatting sqref="MT505:MY505">
    <cfRule type="cellIs" dxfId="5692" priority="6221" operator="equal">
      <formula>0</formula>
    </cfRule>
    <cfRule type="cellIs" dxfId="5691" priority="6222" operator="equal">
      <formula>1</formula>
    </cfRule>
  </conditionalFormatting>
  <conditionalFormatting sqref="NK54:NP54 NK348:NP350 NK356:NP356 NK366:NP367 NK372:NP372 NK370:NP370 NK64:NP65 NK70:NP70 NK75:NP75 NK78:NP78 NK87:NP87 NK109:NP109 NK124:NP124 NK132:NP132 NK135:NP135 NK147:NP147 NK352:NP353 NK358:NP358 NK393:NP398 NK400:NP400 NK402:NP403 NK536:NP539 NK12:NP13 NK405:NP405 NK410:NP410 NK419:NP420 NK422:NP422 NK429:NP429 NK438:NP438 NK450:NP450 NK459:NP459 NK465:NP465 NK468:NP469 NK471:NP471 NK475:NP475 NK483:NP483 NK490:NP490 NK493:NP493 NK497:NP497 NK500:NP501 NK506:NP506 NK511:NP511 NK513:NP513 NK519:NP519 NK521:NP521 NK525:NP525 NK527:NP527">
    <cfRule type="cellIs" dxfId="5690" priority="6219" operator="equal">
      <formula>0</formula>
    </cfRule>
    <cfRule type="cellIs" dxfId="5689" priority="6220" operator="equal">
      <formula>1</formula>
    </cfRule>
  </conditionalFormatting>
  <conditionalFormatting sqref="ND553">
    <cfRule type="cellIs" dxfId="5688" priority="6217" operator="equal">
      <formula>"OK"</formula>
    </cfRule>
    <cfRule type="cellIs" dxfId="5687" priority="6218" operator="equal">
      <formula>"NO HABILITADO"</formula>
    </cfRule>
  </conditionalFormatting>
  <conditionalFormatting sqref="NR553">
    <cfRule type="cellIs" dxfId="5686" priority="6215" operator="equal">
      <formula>0</formula>
    </cfRule>
    <cfRule type="cellIs" dxfId="5685" priority="6216" operator="equal">
      <formula>1</formula>
    </cfRule>
  </conditionalFormatting>
  <conditionalFormatting sqref="NP553">
    <cfRule type="cellIs" dxfId="5684" priority="6213" operator="equal">
      <formula>0</formula>
    </cfRule>
    <cfRule type="cellIs" dxfId="5683" priority="6214" operator="equal">
      <formula>1</formula>
    </cfRule>
  </conditionalFormatting>
  <conditionalFormatting sqref="NN553">
    <cfRule type="cellIs" dxfId="5682" priority="6211" operator="equal">
      <formula>0</formula>
    </cfRule>
    <cfRule type="cellIs" dxfId="5681" priority="6212" operator="equal">
      <formula>1</formula>
    </cfRule>
  </conditionalFormatting>
  <conditionalFormatting sqref="NL553">
    <cfRule type="cellIs" dxfId="5680" priority="6209" operator="equal">
      <formula>0</formula>
    </cfRule>
    <cfRule type="cellIs" dxfId="5679" priority="6210" operator="equal">
      <formula>1</formula>
    </cfRule>
  </conditionalFormatting>
  <conditionalFormatting sqref="NK16:NP16">
    <cfRule type="cellIs" dxfId="5678" priority="6207" operator="equal">
      <formula>0</formula>
    </cfRule>
    <cfRule type="cellIs" dxfId="5677" priority="6208" operator="equal">
      <formula>1</formula>
    </cfRule>
  </conditionalFormatting>
  <conditionalFormatting sqref="NK20:NP20 NK22:NP28">
    <cfRule type="cellIs" dxfId="5676" priority="6205" operator="equal">
      <formula>0</formula>
    </cfRule>
    <cfRule type="cellIs" dxfId="5675" priority="6206" operator="equal">
      <formula>1</formula>
    </cfRule>
  </conditionalFormatting>
  <conditionalFormatting sqref="NK34:NP34 NK37:NP37 NK39:NP40">
    <cfRule type="cellIs" dxfId="5674" priority="6203" operator="equal">
      <formula>0</formula>
    </cfRule>
    <cfRule type="cellIs" dxfId="5673" priority="6204" operator="equal">
      <formula>1</formula>
    </cfRule>
  </conditionalFormatting>
  <conditionalFormatting sqref="NK44:NP48 NK50:NP50">
    <cfRule type="cellIs" dxfId="5672" priority="6201" operator="equal">
      <formula>0</formula>
    </cfRule>
    <cfRule type="cellIs" dxfId="5671" priority="6202" operator="equal">
      <formula>1</formula>
    </cfRule>
  </conditionalFormatting>
  <conditionalFormatting sqref="NK56:NP56">
    <cfRule type="cellIs" dxfId="5670" priority="6199" operator="equal">
      <formula>0</formula>
    </cfRule>
    <cfRule type="cellIs" dxfId="5669" priority="6200" operator="equal">
      <formula>1</formula>
    </cfRule>
  </conditionalFormatting>
  <conditionalFormatting sqref="NK58:NP58">
    <cfRule type="cellIs" dxfId="5668" priority="6197" operator="equal">
      <formula>0</formula>
    </cfRule>
    <cfRule type="cellIs" dxfId="5667" priority="6198" operator="equal">
      <formula>1</formula>
    </cfRule>
  </conditionalFormatting>
  <conditionalFormatting sqref="NK59:NP59">
    <cfRule type="cellIs" dxfId="5666" priority="6195" operator="equal">
      <formula>0</formula>
    </cfRule>
    <cfRule type="cellIs" dxfId="5665" priority="6196" operator="equal">
      <formula>1</formula>
    </cfRule>
  </conditionalFormatting>
  <conditionalFormatting sqref="NK154:NP155 NK159:NP161 NK157:NP157">
    <cfRule type="cellIs" dxfId="5664" priority="6193" operator="equal">
      <formula>0</formula>
    </cfRule>
    <cfRule type="cellIs" dxfId="5663" priority="6194" operator="equal">
      <formula>1</formula>
    </cfRule>
  </conditionalFormatting>
  <conditionalFormatting sqref="NK163:NP163">
    <cfRule type="cellIs" dxfId="5662" priority="6191" operator="equal">
      <formula>0</formula>
    </cfRule>
    <cfRule type="cellIs" dxfId="5661" priority="6192" operator="equal">
      <formula>1</formula>
    </cfRule>
  </conditionalFormatting>
  <conditionalFormatting sqref="NK164:NP169">
    <cfRule type="cellIs" dxfId="5660" priority="6189" operator="equal">
      <formula>0</formula>
    </cfRule>
    <cfRule type="cellIs" dxfId="5659" priority="6190" operator="equal">
      <formula>1</formula>
    </cfRule>
  </conditionalFormatting>
  <conditionalFormatting sqref="NK173:NP174">
    <cfRule type="cellIs" dxfId="5658" priority="6187" operator="equal">
      <formula>0</formula>
    </cfRule>
    <cfRule type="cellIs" dxfId="5657" priority="6188" operator="equal">
      <formula>1</formula>
    </cfRule>
  </conditionalFormatting>
  <conditionalFormatting sqref="NK181:NP184">
    <cfRule type="cellIs" dxfId="5656" priority="6185" operator="equal">
      <formula>0</formula>
    </cfRule>
    <cfRule type="cellIs" dxfId="5655" priority="6186" operator="equal">
      <formula>1</formula>
    </cfRule>
  </conditionalFormatting>
  <conditionalFormatting sqref="NK187:NP188">
    <cfRule type="cellIs" dxfId="5654" priority="6183" operator="equal">
      <formula>0</formula>
    </cfRule>
    <cfRule type="cellIs" dxfId="5653" priority="6184" operator="equal">
      <formula>1</formula>
    </cfRule>
  </conditionalFormatting>
  <conditionalFormatting sqref="NK190:NP193">
    <cfRule type="cellIs" dxfId="5652" priority="6181" operator="equal">
      <formula>0</formula>
    </cfRule>
    <cfRule type="cellIs" dxfId="5651" priority="6182" operator="equal">
      <formula>1</formula>
    </cfRule>
  </conditionalFormatting>
  <conditionalFormatting sqref="NK195:NP195">
    <cfRule type="cellIs" dxfId="5650" priority="6179" operator="equal">
      <formula>0</formula>
    </cfRule>
    <cfRule type="cellIs" dxfId="5649" priority="6180" operator="equal">
      <formula>1</formula>
    </cfRule>
  </conditionalFormatting>
  <conditionalFormatting sqref="NK197:NP197">
    <cfRule type="cellIs" dxfId="5648" priority="6177" operator="equal">
      <formula>0</formula>
    </cfRule>
    <cfRule type="cellIs" dxfId="5647" priority="6178" operator="equal">
      <formula>1</formula>
    </cfRule>
  </conditionalFormatting>
  <conditionalFormatting sqref="NK202:NP205">
    <cfRule type="cellIs" dxfId="5646" priority="6175" operator="equal">
      <formula>0</formula>
    </cfRule>
    <cfRule type="cellIs" dxfId="5645" priority="6176" operator="equal">
      <formula>1</formula>
    </cfRule>
  </conditionalFormatting>
  <conditionalFormatting sqref="NK208:NP211">
    <cfRule type="cellIs" dxfId="5644" priority="6173" operator="equal">
      <formula>0</formula>
    </cfRule>
    <cfRule type="cellIs" dxfId="5643" priority="6174" operator="equal">
      <formula>1</formula>
    </cfRule>
  </conditionalFormatting>
  <conditionalFormatting sqref="NK216:NP219 NK222:NP222 NK226:NP234 NK224:NP224 NK236:NP236">
    <cfRule type="cellIs" dxfId="5642" priority="6171" operator="equal">
      <formula>0</formula>
    </cfRule>
    <cfRule type="cellIs" dxfId="5641" priority="6172" operator="equal">
      <formula>1</formula>
    </cfRule>
  </conditionalFormatting>
  <conditionalFormatting sqref="NK238:NP238 NK240:NP240 NK244:NP249 NK252:NP252">
    <cfRule type="cellIs" dxfId="5640" priority="6169" operator="equal">
      <formula>0</formula>
    </cfRule>
    <cfRule type="cellIs" dxfId="5639" priority="6170" operator="equal">
      <formula>1</formula>
    </cfRule>
  </conditionalFormatting>
  <conditionalFormatting sqref="NK255:NP258">
    <cfRule type="cellIs" dxfId="5638" priority="6167" operator="equal">
      <formula>0</formula>
    </cfRule>
    <cfRule type="cellIs" dxfId="5637" priority="6168" operator="equal">
      <formula>1</formula>
    </cfRule>
  </conditionalFormatting>
  <conditionalFormatting sqref="NK272:NP280">
    <cfRule type="cellIs" dxfId="5636" priority="6165" operator="equal">
      <formula>0</formula>
    </cfRule>
    <cfRule type="cellIs" dxfId="5635" priority="6166" operator="equal">
      <formula>1</formula>
    </cfRule>
  </conditionalFormatting>
  <conditionalFormatting sqref="NK284:NP286 NK304:NP308 NK311:NP311 NK288:NP293 NK298:NP298 NK301:NP301 NK314:NP317">
    <cfRule type="cellIs" dxfId="5634" priority="6163" operator="equal">
      <formula>0</formula>
    </cfRule>
    <cfRule type="cellIs" dxfId="5633" priority="6164" operator="equal">
      <formula>1</formula>
    </cfRule>
  </conditionalFormatting>
  <conditionalFormatting sqref="NK320:NP330 NK333:NP336">
    <cfRule type="cellIs" dxfId="5632" priority="6161" operator="equal">
      <formula>0</formula>
    </cfRule>
    <cfRule type="cellIs" dxfId="5631" priority="6162" operator="equal">
      <formula>1</formula>
    </cfRule>
  </conditionalFormatting>
  <conditionalFormatting sqref="NK342:NP342">
    <cfRule type="cellIs" dxfId="5630" priority="6159" operator="equal">
      <formula>0</formula>
    </cfRule>
    <cfRule type="cellIs" dxfId="5629" priority="6160" operator="equal">
      <formula>1</formula>
    </cfRule>
  </conditionalFormatting>
  <conditionalFormatting sqref="NK354:NP354">
    <cfRule type="cellIs" dxfId="5628" priority="6157" operator="equal">
      <formula>0</formula>
    </cfRule>
    <cfRule type="cellIs" dxfId="5627" priority="6158" operator="equal">
      <formula>1</formula>
    </cfRule>
  </conditionalFormatting>
  <conditionalFormatting sqref="NK359:NP359">
    <cfRule type="cellIs" dxfId="5626" priority="6155" operator="equal">
      <formula>0</formula>
    </cfRule>
    <cfRule type="cellIs" dxfId="5625" priority="6156" operator="equal">
      <formula>1</formula>
    </cfRule>
  </conditionalFormatting>
  <conditionalFormatting sqref="NK364:NP365">
    <cfRule type="cellIs" dxfId="5624" priority="6153" operator="equal">
      <formula>0</formula>
    </cfRule>
    <cfRule type="cellIs" dxfId="5623" priority="6154" operator="equal">
      <formula>1</formula>
    </cfRule>
  </conditionalFormatting>
  <conditionalFormatting sqref="NK540:NP540">
    <cfRule type="cellIs" dxfId="5622" priority="6151" operator="equal">
      <formula>0</formula>
    </cfRule>
    <cfRule type="cellIs" dxfId="5621" priority="6152" operator="equal">
      <formula>1</formula>
    </cfRule>
  </conditionalFormatting>
  <conditionalFormatting sqref="NK14:NP15">
    <cfRule type="cellIs" dxfId="5620" priority="6149" operator="equal">
      <formula>0</formula>
    </cfRule>
    <cfRule type="cellIs" dxfId="5619" priority="6150" operator="equal">
      <formula>1</formula>
    </cfRule>
  </conditionalFormatting>
  <conditionalFormatting sqref="NK18:NP18">
    <cfRule type="cellIs" dxfId="5618" priority="6147" operator="equal">
      <formula>0</formula>
    </cfRule>
    <cfRule type="cellIs" dxfId="5617" priority="6148" operator="equal">
      <formula>1</formula>
    </cfRule>
  </conditionalFormatting>
  <conditionalFormatting sqref="NK32:NP32">
    <cfRule type="cellIs" dxfId="5616" priority="6145" operator="equal">
      <formula>0</formula>
    </cfRule>
    <cfRule type="cellIs" dxfId="5615" priority="6146" operator="equal">
      <formula>1</formula>
    </cfRule>
  </conditionalFormatting>
  <conditionalFormatting sqref="NK41:NP41">
    <cfRule type="cellIs" dxfId="5614" priority="6143" operator="equal">
      <formula>0</formula>
    </cfRule>
    <cfRule type="cellIs" dxfId="5613" priority="6144" operator="equal">
      <formula>1</formula>
    </cfRule>
  </conditionalFormatting>
  <conditionalFormatting sqref="NK543:NP543">
    <cfRule type="cellIs" dxfId="5612" priority="6053" operator="equal">
      <formula>0</formula>
    </cfRule>
    <cfRule type="cellIs" dxfId="5611" priority="6054" operator="equal">
      <formula>1</formula>
    </cfRule>
  </conditionalFormatting>
  <conditionalFormatting sqref="NK60:NP61">
    <cfRule type="cellIs" dxfId="5610" priority="6141" operator="equal">
      <formula>0</formula>
    </cfRule>
    <cfRule type="cellIs" dxfId="5609" priority="6142" operator="equal">
      <formula>1</formula>
    </cfRule>
  </conditionalFormatting>
  <conditionalFormatting sqref="NK63:NP63">
    <cfRule type="cellIs" dxfId="5608" priority="6139" operator="equal">
      <formula>0</formula>
    </cfRule>
    <cfRule type="cellIs" dxfId="5607" priority="6140" operator="equal">
      <formula>1</formula>
    </cfRule>
  </conditionalFormatting>
  <conditionalFormatting sqref="NK67:NP67">
    <cfRule type="cellIs" dxfId="5606" priority="6137" operator="equal">
      <formula>0</formula>
    </cfRule>
    <cfRule type="cellIs" dxfId="5605" priority="6138" operator="equal">
      <formula>1</formula>
    </cfRule>
  </conditionalFormatting>
  <conditionalFormatting sqref="NK71:NP72">
    <cfRule type="cellIs" dxfId="5604" priority="6135" operator="equal">
      <formula>0</formula>
    </cfRule>
    <cfRule type="cellIs" dxfId="5603" priority="6136" operator="equal">
      <formula>1</formula>
    </cfRule>
  </conditionalFormatting>
  <conditionalFormatting sqref="NK76:NP76">
    <cfRule type="cellIs" dxfId="5602" priority="6133" operator="equal">
      <formula>0</formula>
    </cfRule>
    <cfRule type="cellIs" dxfId="5601" priority="6134" operator="equal">
      <formula>1</formula>
    </cfRule>
  </conditionalFormatting>
  <conditionalFormatting sqref="NK77:NP77">
    <cfRule type="cellIs" dxfId="5600" priority="6131" operator="equal">
      <formula>0</formula>
    </cfRule>
    <cfRule type="cellIs" dxfId="5599" priority="6132" operator="equal">
      <formula>1</formula>
    </cfRule>
  </conditionalFormatting>
  <conditionalFormatting sqref="NK79:NP79">
    <cfRule type="cellIs" dxfId="5598" priority="6129" operator="equal">
      <formula>0</formula>
    </cfRule>
    <cfRule type="cellIs" dxfId="5597" priority="6130" operator="equal">
      <formula>1</formula>
    </cfRule>
  </conditionalFormatting>
  <conditionalFormatting sqref="NK81:NP82 NK85:NP86">
    <cfRule type="cellIs" dxfId="5596" priority="6127" operator="equal">
      <formula>0</formula>
    </cfRule>
    <cfRule type="cellIs" dxfId="5595" priority="6128" operator="equal">
      <formula>1</formula>
    </cfRule>
  </conditionalFormatting>
  <conditionalFormatting sqref="NK88:NP91">
    <cfRule type="cellIs" dxfId="5594" priority="6125" operator="equal">
      <formula>0</formula>
    </cfRule>
    <cfRule type="cellIs" dxfId="5593" priority="6126" operator="equal">
      <formula>1</formula>
    </cfRule>
  </conditionalFormatting>
  <conditionalFormatting sqref="NK98:NP98">
    <cfRule type="cellIs" dxfId="5592" priority="6123" operator="equal">
      <formula>0</formula>
    </cfRule>
    <cfRule type="cellIs" dxfId="5591" priority="6124" operator="equal">
      <formula>1</formula>
    </cfRule>
  </conditionalFormatting>
  <conditionalFormatting sqref="NK101:NP101 NK103:NP105">
    <cfRule type="cellIs" dxfId="5590" priority="6121" operator="equal">
      <formula>0</formula>
    </cfRule>
    <cfRule type="cellIs" dxfId="5589" priority="6122" operator="equal">
      <formula>1</formula>
    </cfRule>
  </conditionalFormatting>
  <conditionalFormatting sqref="NK111:NP112">
    <cfRule type="cellIs" dxfId="5588" priority="6119" operator="equal">
      <formula>0</formula>
    </cfRule>
    <cfRule type="cellIs" dxfId="5587" priority="6120" operator="equal">
      <formula>1</formula>
    </cfRule>
  </conditionalFormatting>
  <conditionalFormatting sqref="NK114:NP114">
    <cfRule type="cellIs" dxfId="5586" priority="6117" operator="equal">
      <formula>0</formula>
    </cfRule>
    <cfRule type="cellIs" dxfId="5585" priority="6118" operator="equal">
      <formula>1</formula>
    </cfRule>
  </conditionalFormatting>
  <conditionalFormatting sqref="NK116:NP117 NK119:NP121">
    <cfRule type="cellIs" dxfId="5584" priority="6115" operator="equal">
      <formula>0</formula>
    </cfRule>
    <cfRule type="cellIs" dxfId="5583" priority="6116" operator="equal">
      <formula>1</formula>
    </cfRule>
  </conditionalFormatting>
  <conditionalFormatting sqref="NK125:NP126">
    <cfRule type="cellIs" dxfId="5582" priority="6113" operator="equal">
      <formula>0</formula>
    </cfRule>
    <cfRule type="cellIs" dxfId="5581" priority="6114" operator="equal">
      <formula>1</formula>
    </cfRule>
  </conditionalFormatting>
  <conditionalFormatting sqref="NK128:NP131">
    <cfRule type="cellIs" dxfId="5580" priority="6111" operator="equal">
      <formula>0</formula>
    </cfRule>
    <cfRule type="cellIs" dxfId="5579" priority="6112" operator="equal">
      <formula>1</formula>
    </cfRule>
  </conditionalFormatting>
  <conditionalFormatting sqref="NK133:NP133">
    <cfRule type="cellIs" dxfId="5578" priority="6109" operator="equal">
      <formula>0</formula>
    </cfRule>
    <cfRule type="cellIs" dxfId="5577" priority="6110" operator="equal">
      <formula>1</formula>
    </cfRule>
  </conditionalFormatting>
  <conditionalFormatting sqref="NK139:NP142">
    <cfRule type="cellIs" dxfId="5576" priority="6107" operator="equal">
      <formula>0</formula>
    </cfRule>
    <cfRule type="cellIs" dxfId="5575" priority="6108" operator="equal">
      <formula>1</formula>
    </cfRule>
  </conditionalFormatting>
  <conditionalFormatting sqref="NK144:NP145">
    <cfRule type="cellIs" dxfId="5574" priority="6105" operator="equal">
      <formula>0</formula>
    </cfRule>
    <cfRule type="cellIs" dxfId="5573" priority="6106" operator="equal">
      <formula>1</formula>
    </cfRule>
  </conditionalFormatting>
  <conditionalFormatting sqref="NK148:NP150">
    <cfRule type="cellIs" dxfId="5572" priority="6103" operator="equal">
      <formula>0</formula>
    </cfRule>
    <cfRule type="cellIs" dxfId="5571" priority="6104" operator="equal">
      <formula>1</formula>
    </cfRule>
  </conditionalFormatting>
  <conditionalFormatting sqref="NK162:NP162">
    <cfRule type="cellIs" dxfId="5570" priority="6101" operator="equal">
      <formula>0</formula>
    </cfRule>
    <cfRule type="cellIs" dxfId="5569" priority="6102" operator="equal">
      <formula>1</formula>
    </cfRule>
  </conditionalFormatting>
  <conditionalFormatting sqref="NK170:NP170">
    <cfRule type="cellIs" dxfId="5568" priority="6099" operator="equal">
      <formula>0</formula>
    </cfRule>
    <cfRule type="cellIs" dxfId="5567" priority="6100" operator="equal">
      <formula>1</formula>
    </cfRule>
  </conditionalFormatting>
  <conditionalFormatting sqref="NK172:NP172">
    <cfRule type="cellIs" dxfId="5566" priority="6097" operator="equal">
      <formula>0</formula>
    </cfRule>
    <cfRule type="cellIs" dxfId="5565" priority="6098" operator="equal">
      <formula>1</formula>
    </cfRule>
  </conditionalFormatting>
  <conditionalFormatting sqref="NK179:NP179">
    <cfRule type="cellIs" dxfId="5564" priority="6095" operator="equal">
      <formula>0</formula>
    </cfRule>
    <cfRule type="cellIs" dxfId="5563" priority="6096" operator="equal">
      <formula>1</formula>
    </cfRule>
  </conditionalFormatting>
  <conditionalFormatting sqref="NK194:NP194">
    <cfRule type="cellIs" dxfId="5562" priority="6093" operator="equal">
      <formula>0</formula>
    </cfRule>
    <cfRule type="cellIs" dxfId="5561" priority="6094" operator="equal">
      <formula>1</formula>
    </cfRule>
  </conditionalFormatting>
  <conditionalFormatting sqref="NK196:NP196">
    <cfRule type="cellIs" dxfId="5560" priority="6091" operator="equal">
      <formula>0</formula>
    </cfRule>
    <cfRule type="cellIs" dxfId="5559" priority="6092" operator="equal">
      <formula>1</formula>
    </cfRule>
  </conditionalFormatting>
  <conditionalFormatting sqref="NK198:NP198">
    <cfRule type="cellIs" dxfId="5558" priority="6089" operator="equal">
      <formula>0</formula>
    </cfRule>
    <cfRule type="cellIs" dxfId="5557" priority="6090" operator="equal">
      <formula>1</formula>
    </cfRule>
  </conditionalFormatting>
  <conditionalFormatting sqref="NK206:NP206">
    <cfRule type="cellIs" dxfId="5556" priority="6087" operator="equal">
      <formula>0</formula>
    </cfRule>
    <cfRule type="cellIs" dxfId="5555" priority="6088" operator="equal">
      <formula>1</formula>
    </cfRule>
  </conditionalFormatting>
  <conditionalFormatting sqref="NK214:NP215">
    <cfRule type="cellIs" dxfId="5554" priority="6085" operator="equal">
      <formula>0</formula>
    </cfRule>
    <cfRule type="cellIs" dxfId="5553" priority="6086" operator="equal">
      <formula>1</formula>
    </cfRule>
  </conditionalFormatting>
  <conditionalFormatting sqref="NK225:NP225">
    <cfRule type="cellIs" dxfId="5552" priority="6083" operator="equal">
      <formula>0</formula>
    </cfRule>
    <cfRule type="cellIs" dxfId="5551" priority="6084" operator="equal">
      <formula>1</formula>
    </cfRule>
  </conditionalFormatting>
  <conditionalFormatting sqref="NK253:NP254">
    <cfRule type="cellIs" dxfId="5550" priority="6081" operator="equal">
      <formula>0</formula>
    </cfRule>
    <cfRule type="cellIs" dxfId="5549" priority="6082" operator="equal">
      <formula>1</formula>
    </cfRule>
  </conditionalFormatting>
  <conditionalFormatting sqref="NK261:NP261">
    <cfRule type="cellIs" dxfId="5548" priority="6079" operator="equal">
      <formula>0</formula>
    </cfRule>
    <cfRule type="cellIs" dxfId="5547" priority="6080" operator="equal">
      <formula>1</formula>
    </cfRule>
  </conditionalFormatting>
  <conditionalFormatting sqref="NK264:NP265 NK268:NP271">
    <cfRule type="cellIs" dxfId="5546" priority="6077" operator="equal">
      <formula>0</formula>
    </cfRule>
    <cfRule type="cellIs" dxfId="5545" priority="6078" operator="equal">
      <formula>1</formula>
    </cfRule>
  </conditionalFormatting>
  <conditionalFormatting sqref="NK283:NP283">
    <cfRule type="cellIs" dxfId="5544" priority="6075" operator="equal">
      <formula>0</formula>
    </cfRule>
    <cfRule type="cellIs" dxfId="5543" priority="6076" operator="equal">
      <formula>1</formula>
    </cfRule>
  </conditionalFormatting>
  <conditionalFormatting sqref="NK337:NP338">
    <cfRule type="cellIs" dxfId="5542" priority="6073" operator="equal">
      <formula>0</formula>
    </cfRule>
    <cfRule type="cellIs" dxfId="5541" priority="6074" operator="equal">
      <formula>1</formula>
    </cfRule>
  </conditionalFormatting>
  <conditionalFormatting sqref="NK340:NP341">
    <cfRule type="cellIs" dxfId="5540" priority="6071" operator="equal">
      <formula>0</formula>
    </cfRule>
    <cfRule type="cellIs" dxfId="5539" priority="6072" operator="equal">
      <formula>1</formula>
    </cfRule>
  </conditionalFormatting>
  <conditionalFormatting sqref="NK346:NP347">
    <cfRule type="cellIs" dxfId="5538" priority="6069" operator="equal">
      <formula>0</formula>
    </cfRule>
    <cfRule type="cellIs" dxfId="5537" priority="6070" operator="equal">
      <formula>1</formula>
    </cfRule>
  </conditionalFormatting>
  <conditionalFormatting sqref="NK351:NP351">
    <cfRule type="cellIs" dxfId="5536" priority="6067" operator="equal">
      <formula>0</formula>
    </cfRule>
    <cfRule type="cellIs" dxfId="5535" priority="6068" operator="equal">
      <formula>1</formula>
    </cfRule>
  </conditionalFormatting>
  <conditionalFormatting sqref="NK355:NP355">
    <cfRule type="cellIs" dxfId="5534" priority="6065" operator="equal">
      <formula>0</formula>
    </cfRule>
    <cfRule type="cellIs" dxfId="5533" priority="6066" operator="equal">
      <formula>1</formula>
    </cfRule>
  </conditionalFormatting>
  <conditionalFormatting sqref="NK363:NP363">
    <cfRule type="cellIs" dxfId="5532" priority="6063" operator="equal">
      <formula>0</formula>
    </cfRule>
    <cfRule type="cellIs" dxfId="5531" priority="6064" operator="equal">
      <formula>1</formula>
    </cfRule>
  </conditionalFormatting>
  <conditionalFormatting sqref="NK368:NP368">
    <cfRule type="cellIs" dxfId="5530" priority="6061" operator="equal">
      <formula>0</formula>
    </cfRule>
    <cfRule type="cellIs" dxfId="5529" priority="6062" operator="equal">
      <formula>1</formula>
    </cfRule>
  </conditionalFormatting>
  <conditionalFormatting sqref="NK382:NP384">
    <cfRule type="cellIs" dxfId="5528" priority="6059" operator="equal">
      <formula>0</formula>
    </cfRule>
    <cfRule type="cellIs" dxfId="5527" priority="6060" operator="equal">
      <formula>1</formula>
    </cfRule>
  </conditionalFormatting>
  <conditionalFormatting sqref="NK386:NP386 NK388:NP391">
    <cfRule type="cellIs" dxfId="5526" priority="6057" operator="equal">
      <formula>0</formula>
    </cfRule>
    <cfRule type="cellIs" dxfId="5525" priority="6058" operator="equal">
      <formula>1</formula>
    </cfRule>
  </conditionalFormatting>
  <conditionalFormatting sqref="NK541:NP541">
    <cfRule type="cellIs" dxfId="5524" priority="6055" operator="equal">
      <formula>0</formula>
    </cfRule>
    <cfRule type="cellIs" dxfId="5523" priority="6056" operator="equal">
      <formula>1</formula>
    </cfRule>
  </conditionalFormatting>
  <conditionalFormatting sqref="NK542:NP542">
    <cfRule type="cellIs" dxfId="5522" priority="6051" operator="equal">
      <formula>0</formula>
    </cfRule>
    <cfRule type="cellIs" dxfId="5521" priority="6052" operator="equal">
      <formula>1</formula>
    </cfRule>
  </conditionalFormatting>
  <conditionalFormatting sqref="NK17:NP17">
    <cfRule type="cellIs" dxfId="5520" priority="6049" operator="equal">
      <formula>0</formula>
    </cfRule>
    <cfRule type="cellIs" dxfId="5519" priority="6050" operator="equal">
      <formula>1</formula>
    </cfRule>
  </conditionalFormatting>
  <conditionalFormatting sqref="NK19:NP19">
    <cfRule type="cellIs" dxfId="5518" priority="6047" operator="equal">
      <formula>0</formula>
    </cfRule>
    <cfRule type="cellIs" dxfId="5517" priority="6048" operator="equal">
      <formula>1</formula>
    </cfRule>
  </conditionalFormatting>
  <conditionalFormatting sqref="NK21:NP21">
    <cfRule type="cellIs" dxfId="5516" priority="6045" operator="equal">
      <formula>0</formula>
    </cfRule>
    <cfRule type="cellIs" dxfId="5515" priority="6046" operator="equal">
      <formula>1</formula>
    </cfRule>
  </conditionalFormatting>
  <conditionalFormatting sqref="NK29:NP29">
    <cfRule type="cellIs" dxfId="5514" priority="6043" operator="equal">
      <formula>0</formula>
    </cfRule>
    <cfRule type="cellIs" dxfId="5513" priority="6044" operator="equal">
      <formula>1</formula>
    </cfRule>
  </conditionalFormatting>
  <conditionalFormatting sqref="NK30:NP30">
    <cfRule type="cellIs" dxfId="5512" priority="6041" operator="equal">
      <formula>0</formula>
    </cfRule>
    <cfRule type="cellIs" dxfId="5511" priority="6042" operator="equal">
      <formula>1</formula>
    </cfRule>
  </conditionalFormatting>
  <conditionalFormatting sqref="NK31:NP31">
    <cfRule type="cellIs" dxfId="5510" priority="6039" operator="equal">
      <formula>0</formula>
    </cfRule>
    <cfRule type="cellIs" dxfId="5509" priority="6040" operator="equal">
      <formula>1</formula>
    </cfRule>
  </conditionalFormatting>
  <conditionalFormatting sqref="NK33:NP33">
    <cfRule type="cellIs" dxfId="5508" priority="6037" operator="equal">
      <formula>0</formula>
    </cfRule>
    <cfRule type="cellIs" dxfId="5507" priority="6038" operator="equal">
      <formula>1</formula>
    </cfRule>
  </conditionalFormatting>
  <conditionalFormatting sqref="NK35:NP35">
    <cfRule type="cellIs" dxfId="5506" priority="6035" operator="equal">
      <formula>0</formula>
    </cfRule>
    <cfRule type="cellIs" dxfId="5505" priority="6036" operator="equal">
      <formula>1</formula>
    </cfRule>
  </conditionalFormatting>
  <conditionalFormatting sqref="NK36:NP36">
    <cfRule type="cellIs" dxfId="5504" priority="6033" operator="equal">
      <formula>0</formula>
    </cfRule>
    <cfRule type="cellIs" dxfId="5503" priority="6034" operator="equal">
      <formula>1</formula>
    </cfRule>
  </conditionalFormatting>
  <conditionalFormatting sqref="NK42:NP42">
    <cfRule type="cellIs" dxfId="5502" priority="6031" operator="equal">
      <formula>0</formula>
    </cfRule>
    <cfRule type="cellIs" dxfId="5501" priority="6032" operator="equal">
      <formula>1</formula>
    </cfRule>
  </conditionalFormatting>
  <conditionalFormatting sqref="NK49:NP49">
    <cfRule type="cellIs" dxfId="5500" priority="6029" operator="equal">
      <formula>0</formula>
    </cfRule>
    <cfRule type="cellIs" dxfId="5499" priority="6030" operator="equal">
      <formula>1</formula>
    </cfRule>
  </conditionalFormatting>
  <conditionalFormatting sqref="NK51:NP51">
    <cfRule type="cellIs" dxfId="5498" priority="6027" operator="equal">
      <formula>0</formula>
    </cfRule>
    <cfRule type="cellIs" dxfId="5497" priority="6028" operator="equal">
      <formula>1</formula>
    </cfRule>
  </conditionalFormatting>
  <conditionalFormatting sqref="NK55:NP55">
    <cfRule type="cellIs" dxfId="5496" priority="6025" operator="equal">
      <formula>0</formula>
    </cfRule>
    <cfRule type="cellIs" dxfId="5495" priority="6026" operator="equal">
      <formula>1</formula>
    </cfRule>
  </conditionalFormatting>
  <conditionalFormatting sqref="NK57:NP57">
    <cfRule type="cellIs" dxfId="5494" priority="6023" operator="equal">
      <formula>0</formula>
    </cfRule>
    <cfRule type="cellIs" dxfId="5493" priority="6024" operator="equal">
      <formula>1</formula>
    </cfRule>
  </conditionalFormatting>
  <conditionalFormatting sqref="NK62:NP62">
    <cfRule type="cellIs" dxfId="5492" priority="6021" operator="equal">
      <formula>0</formula>
    </cfRule>
    <cfRule type="cellIs" dxfId="5491" priority="6022" operator="equal">
      <formula>1</formula>
    </cfRule>
  </conditionalFormatting>
  <conditionalFormatting sqref="NK66:NP66">
    <cfRule type="cellIs" dxfId="5490" priority="6019" operator="equal">
      <formula>0</formula>
    </cfRule>
    <cfRule type="cellIs" dxfId="5489" priority="6020" operator="equal">
      <formula>1</formula>
    </cfRule>
  </conditionalFormatting>
  <conditionalFormatting sqref="NK69:NP69">
    <cfRule type="cellIs" dxfId="5488" priority="6017" operator="equal">
      <formula>0</formula>
    </cfRule>
    <cfRule type="cellIs" dxfId="5487" priority="6018" operator="equal">
      <formula>1</formula>
    </cfRule>
  </conditionalFormatting>
  <conditionalFormatting sqref="NK68:NP68">
    <cfRule type="cellIs" dxfId="5486" priority="6015" operator="equal">
      <formula>0</formula>
    </cfRule>
    <cfRule type="cellIs" dxfId="5485" priority="6016" operator="equal">
      <formula>1</formula>
    </cfRule>
  </conditionalFormatting>
  <conditionalFormatting sqref="NK73:NP73">
    <cfRule type="cellIs" dxfId="5484" priority="6013" operator="equal">
      <formula>0</formula>
    </cfRule>
    <cfRule type="cellIs" dxfId="5483" priority="6014" operator="equal">
      <formula>1</formula>
    </cfRule>
  </conditionalFormatting>
  <conditionalFormatting sqref="NK74:NP74">
    <cfRule type="cellIs" dxfId="5482" priority="6011" operator="equal">
      <formula>0</formula>
    </cfRule>
    <cfRule type="cellIs" dxfId="5481" priority="6012" operator="equal">
      <formula>1</formula>
    </cfRule>
  </conditionalFormatting>
  <conditionalFormatting sqref="NK80:NP80">
    <cfRule type="cellIs" dxfId="5480" priority="6009" operator="equal">
      <formula>0</formula>
    </cfRule>
    <cfRule type="cellIs" dxfId="5479" priority="6010" operator="equal">
      <formula>1</formula>
    </cfRule>
  </conditionalFormatting>
  <conditionalFormatting sqref="NK83:NP83">
    <cfRule type="cellIs" dxfId="5478" priority="6007" operator="equal">
      <formula>0</formula>
    </cfRule>
    <cfRule type="cellIs" dxfId="5477" priority="6008" operator="equal">
      <formula>1</formula>
    </cfRule>
  </conditionalFormatting>
  <conditionalFormatting sqref="NK84:NP84">
    <cfRule type="cellIs" dxfId="5476" priority="6005" operator="equal">
      <formula>0</formula>
    </cfRule>
    <cfRule type="cellIs" dxfId="5475" priority="6006" operator="equal">
      <formula>1</formula>
    </cfRule>
  </conditionalFormatting>
  <conditionalFormatting sqref="NK92:NP92">
    <cfRule type="cellIs" dxfId="5474" priority="6003" operator="equal">
      <formula>0</formula>
    </cfRule>
    <cfRule type="cellIs" dxfId="5473" priority="6004" operator="equal">
      <formula>1</formula>
    </cfRule>
  </conditionalFormatting>
  <conditionalFormatting sqref="NK93:NP93">
    <cfRule type="cellIs" dxfId="5472" priority="6001" operator="equal">
      <formula>0</formula>
    </cfRule>
    <cfRule type="cellIs" dxfId="5471" priority="6002" operator="equal">
      <formula>1</formula>
    </cfRule>
  </conditionalFormatting>
  <conditionalFormatting sqref="NK94:NP94">
    <cfRule type="cellIs" dxfId="5470" priority="5999" operator="equal">
      <formula>0</formula>
    </cfRule>
    <cfRule type="cellIs" dxfId="5469" priority="6000" operator="equal">
      <formula>1</formula>
    </cfRule>
  </conditionalFormatting>
  <conditionalFormatting sqref="NK95:NP95">
    <cfRule type="cellIs" dxfId="5468" priority="5997" operator="equal">
      <formula>0</formula>
    </cfRule>
    <cfRule type="cellIs" dxfId="5467" priority="5998" operator="equal">
      <formula>1</formula>
    </cfRule>
  </conditionalFormatting>
  <conditionalFormatting sqref="NK96:NP96">
    <cfRule type="cellIs" dxfId="5466" priority="5995" operator="equal">
      <formula>0</formula>
    </cfRule>
    <cfRule type="cellIs" dxfId="5465" priority="5996" operator="equal">
      <formula>1</formula>
    </cfRule>
  </conditionalFormatting>
  <conditionalFormatting sqref="NK97:NP97">
    <cfRule type="cellIs" dxfId="5464" priority="5993" operator="equal">
      <formula>0</formula>
    </cfRule>
    <cfRule type="cellIs" dxfId="5463" priority="5994" operator="equal">
      <formula>1</formula>
    </cfRule>
  </conditionalFormatting>
  <conditionalFormatting sqref="NK99:NP99">
    <cfRule type="cellIs" dxfId="5462" priority="5991" operator="equal">
      <formula>0</formula>
    </cfRule>
    <cfRule type="cellIs" dxfId="5461" priority="5992" operator="equal">
      <formula>1</formula>
    </cfRule>
  </conditionalFormatting>
  <conditionalFormatting sqref="NK100:NP100">
    <cfRule type="cellIs" dxfId="5460" priority="5989" operator="equal">
      <formula>0</formula>
    </cfRule>
    <cfRule type="cellIs" dxfId="5459" priority="5990" operator="equal">
      <formula>1</formula>
    </cfRule>
  </conditionalFormatting>
  <conditionalFormatting sqref="NK102:NP102">
    <cfRule type="cellIs" dxfId="5458" priority="5987" operator="equal">
      <formula>0</formula>
    </cfRule>
    <cfRule type="cellIs" dxfId="5457" priority="5988" operator="equal">
      <formula>1</formula>
    </cfRule>
  </conditionalFormatting>
  <conditionalFormatting sqref="NK106:NP106">
    <cfRule type="cellIs" dxfId="5456" priority="5985" operator="equal">
      <formula>0</formula>
    </cfRule>
    <cfRule type="cellIs" dxfId="5455" priority="5986" operator="equal">
      <formula>1</formula>
    </cfRule>
  </conditionalFormatting>
  <conditionalFormatting sqref="NK108:NP108">
    <cfRule type="cellIs" dxfId="5454" priority="5983" operator="equal">
      <formula>0</formula>
    </cfRule>
    <cfRule type="cellIs" dxfId="5453" priority="5984" operator="equal">
      <formula>1</formula>
    </cfRule>
  </conditionalFormatting>
  <conditionalFormatting sqref="NK107:NP107">
    <cfRule type="cellIs" dxfId="5452" priority="5981" operator="equal">
      <formula>0</formula>
    </cfRule>
    <cfRule type="cellIs" dxfId="5451" priority="5982" operator="equal">
      <formula>1</formula>
    </cfRule>
  </conditionalFormatting>
  <conditionalFormatting sqref="NK113:NP113">
    <cfRule type="cellIs" dxfId="5450" priority="5979" operator="equal">
      <formula>0</formula>
    </cfRule>
    <cfRule type="cellIs" dxfId="5449" priority="5980" operator="equal">
      <formula>1</formula>
    </cfRule>
  </conditionalFormatting>
  <conditionalFormatting sqref="NK115:NP115">
    <cfRule type="cellIs" dxfId="5448" priority="5977" operator="equal">
      <formula>0</formula>
    </cfRule>
    <cfRule type="cellIs" dxfId="5447" priority="5978" operator="equal">
      <formula>1</formula>
    </cfRule>
  </conditionalFormatting>
  <conditionalFormatting sqref="NK118:NP118">
    <cfRule type="cellIs" dxfId="5446" priority="5975" operator="equal">
      <formula>0</formula>
    </cfRule>
    <cfRule type="cellIs" dxfId="5445" priority="5976" operator="equal">
      <formula>1</formula>
    </cfRule>
  </conditionalFormatting>
  <conditionalFormatting sqref="NK122:NP123">
    <cfRule type="cellIs" dxfId="5444" priority="5973" operator="equal">
      <formula>0</formula>
    </cfRule>
    <cfRule type="cellIs" dxfId="5443" priority="5974" operator="equal">
      <formula>1</formula>
    </cfRule>
  </conditionalFormatting>
  <conditionalFormatting sqref="NK127:NP127">
    <cfRule type="cellIs" dxfId="5442" priority="5971" operator="equal">
      <formula>0</formula>
    </cfRule>
    <cfRule type="cellIs" dxfId="5441" priority="5972" operator="equal">
      <formula>1</formula>
    </cfRule>
  </conditionalFormatting>
  <conditionalFormatting sqref="NK134:NP134">
    <cfRule type="cellIs" dxfId="5440" priority="5969" operator="equal">
      <formula>0</formula>
    </cfRule>
    <cfRule type="cellIs" dxfId="5439" priority="5970" operator="equal">
      <formula>1</formula>
    </cfRule>
  </conditionalFormatting>
  <conditionalFormatting sqref="NK137:NP137">
    <cfRule type="cellIs" dxfId="5438" priority="5967" operator="equal">
      <formula>0</formula>
    </cfRule>
    <cfRule type="cellIs" dxfId="5437" priority="5968" operator="equal">
      <formula>1</formula>
    </cfRule>
  </conditionalFormatting>
  <conditionalFormatting sqref="NK138:NP138">
    <cfRule type="cellIs" dxfId="5436" priority="5965" operator="equal">
      <formula>0</formula>
    </cfRule>
    <cfRule type="cellIs" dxfId="5435" priority="5966" operator="equal">
      <formula>1</formula>
    </cfRule>
  </conditionalFormatting>
  <conditionalFormatting sqref="NK136:NP136">
    <cfRule type="cellIs" dxfId="5434" priority="5963" operator="equal">
      <formula>0</formula>
    </cfRule>
    <cfRule type="cellIs" dxfId="5433" priority="5964" operator="equal">
      <formula>1</formula>
    </cfRule>
  </conditionalFormatting>
  <conditionalFormatting sqref="NK143:NP143">
    <cfRule type="cellIs" dxfId="5432" priority="5961" operator="equal">
      <formula>0</formula>
    </cfRule>
    <cfRule type="cellIs" dxfId="5431" priority="5962" operator="equal">
      <formula>1</formula>
    </cfRule>
  </conditionalFormatting>
  <conditionalFormatting sqref="NK146:NP146">
    <cfRule type="cellIs" dxfId="5430" priority="5959" operator="equal">
      <formula>0</formula>
    </cfRule>
    <cfRule type="cellIs" dxfId="5429" priority="5960" operator="equal">
      <formula>1</formula>
    </cfRule>
  </conditionalFormatting>
  <conditionalFormatting sqref="NK151:NP153">
    <cfRule type="cellIs" dxfId="5428" priority="5957" operator="equal">
      <formula>0</formula>
    </cfRule>
    <cfRule type="cellIs" dxfId="5427" priority="5958" operator="equal">
      <formula>1</formula>
    </cfRule>
  </conditionalFormatting>
  <conditionalFormatting sqref="NK156:NP156">
    <cfRule type="cellIs" dxfId="5426" priority="5955" operator="equal">
      <formula>0</formula>
    </cfRule>
    <cfRule type="cellIs" dxfId="5425" priority="5956" operator="equal">
      <formula>1</formula>
    </cfRule>
  </conditionalFormatting>
  <conditionalFormatting sqref="NK158:NP158">
    <cfRule type="cellIs" dxfId="5424" priority="5953" operator="equal">
      <formula>0</formula>
    </cfRule>
    <cfRule type="cellIs" dxfId="5423" priority="5954" operator="equal">
      <formula>1</formula>
    </cfRule>
  </conditionalFormatting>
  <conditionalFormatting sqref="NK171:NP171">
    <cfRule type="cellIs" dxfId="5422" priority="5951" operator="equal">
      <formula>0</formula>
    </cfRule>
    <cfRule type="cellIs" dxfId="5421" priority="5952" operator="equal">
      <formula>1</formula>
    </cfRule>
  </conditionalFormatting>
  <conditionalFormatting sqref="NK175:NP175">
    <cfRule type="cellIs" dxfId="5420" priority="5949" operator="equal">
      <formula>0</formula>
    </cfRule>
    <cfRule type="cellIs" dxfId="5419" priority="5950" operator="equal">
      <formula>1</formula>
    </cfRule>
  </conditionalFormatting>
  <conditionalFormatting sqref="NK176:NP176">
    <cfRule type="cellIs" dxfId="5418" priority="5947" operator="equal">
      <formula>0</formula>
    </cfRule>
    <cfRule type="cellIs" dxfId="5417" priority="5948" operator="equal">
      <formula>1</formula>
    </cfRule>
  </conditionalFormatting>
  <conditionalFormatting sqref="NK177:NP178">
    <cfRule type="cellIs" dxfId="5416" priority="5945" operator="equal">
      <formula>0</formula>
    </cfRule>
    <cfRule type="cellIs" dxfId="5415" priority="5946" operator="equal">
      <formula>1</formula>
    </cfRule>
  </conditionalFormatting>
  <conditionalFormatting sqref="NK180:NP180">
    <cfRule type="cellIs" dxfId="5414" priority="5943" operator="equal">
      <formula>0</formula>
    </cfRule>
    <cfRule type="cellIs" dxfId="5413" priority="5944" operator="equal">
      <formula>1</formula>
    </cfRule>
  </conditionalFormatting>
  <conditionalFormatting sqref="NK185:NP185">
    <cfRule type="cellIs" dxfId="5412" priority="5941" operator="equal">
      <formula>0</formula>
    </cfRule>
    <cfRule type="cellIs" dxfId="5411" priority="5942" operator="equal">
      <formula>1</formula>
    </cfRule>
  </conditionalFormatting>
  <conditionalFormatting sqref="NK186:NP186">
    <cfRule type="cellIs" dxfId="5410" priority="5939" operator="equal">
      <formula>0</formula>
    </cfRule>
    <cfRule type="cellIs" dxfId="5409" priority="5940" operator="equal">
      <formula>1</formula>
    </cfRule>
  </conditionalFormatting>
  <conditionalFormatting sqref="NK189:NP189">
    <cfRule type="cellIs" dxfId="5408" priority="5937" operator="equal">
      <formula>0</formula>
    </cfRule>
    <cfRule type="cellIs" dxfId="5407" priority="5938" operator="equal">
      <formula>1</formula>
    </cfRule>
  </conditionalFormatting>
  <conditionalFormatting sqref="NK199:NP201">
    <cfRule type="cellIs" dxfId="5406" priority="5935" operator="equal">
      <formula>0</formula>
    </cfRule>
    <cfRule type="cellIs" dxfId="5405" priority="5936" operator="equal">
      <formula>1</formula>
    </cfRule>
  </conditionalFormatting>
  <conditionalFormatting sqref="NK207:NP207">
    <cfRule type="cellIs" dxfId="5404" priority="5933" operator="equal">
      <formula>0</formula>
    </cfRule>
    <cfRule type="cellIs" dxfId="5403" priority="5934" operator="equal">
      <formula>1</formula>
    </cfRule>
  </conditionalFormatting>
  <conditionalFormatting sqref="NK212:NP213">
    <cfRule type="cellIs" dxfId="5402" priority="5931" operator="equal">
      <formula>0</formula>
    </cfRule>
    <cfRule type="cellIs" dxfId="5401" priority="5932" operator="equal">
      <formula>1</formula>
    </cfRule>
  </conditionalFormatting>
  <conditionalFormatting sqref="NK220:NP221">
    <cfRule type="cellIs" dxfId="5400" priority="5929" operator="equal">
      <formula>0</formula>
    </cfRule>
    <cfRule type="cellIs" dxfId="5399" priority="5930" operator="equal">
      <formula>1</formula>
    </cfRule>
  </conditionalFormatting>
  <conditionalFormatting sqref="NK223:NP223">
    <cfRule type="cellIs" dxfId="5398" priority="5927" operator="equal">
      <formula>0</formula>
    </cfRule>
    <cfRule type="cellIs" dxfId="5397" priority="5928" operator="equal">
      <formula>1</formula>
    </cfRule>
  </conditionalFormatting>
  <conditionalFormatting sqref="NK235:NP235">
    <cfRule type="cellIs" dxfId="5396" priority="5925" operator="equal">
      <formula>0</formula>
    </cfRule>
    <cfRule type="cellIs" dxfId="5395" priority="5926" operator="equal">
      <formula>1</formula>
    </cfRule>
  </conditionalFormatting>
  <conditionalFormatting sqref="NK237:NP237">
    <cfRule type="cellIs" dxfId="5394" priority="5923" operator="equal">
      <formula>0</formula>
    </cfRule>
    <cfRule type="cellIs" dxfId="5393" priority="5924" operator="equal">
      <formula>1</formula>
    </cfRule>
  </conditionalFormatting>
  <conditionalFormatting sqref="NK239:NP239">
    <cfRule type="cellIs" dxfId="5392" priority="5921" operator="equal">
      <formula>0</formula>
    </cfRule>
    <cfRule type="cellIs" dxfId="5391" priority="5922" operator="equal">
      <formula>1</formula>
    </cfRule>
  </conditionalFormatting>
  <conditionalFormatting sqref="NK241:NP242">
    <cfRule type="cellIs" dxfId="5390" priority="5919" operator="equal">
      <formula>0</formula>
    </cfRule>
    <cfRule type="cellIs" dxfId="5389" priority="5920" operator="equal">
      <formula>1</formula>
    </cfRule>
  </conditionalFormatting>
  <conditionalFormatting sqref="NK250:NP250">
    <cfRule type="cellIs" dxfId="5388" priority="5917" operator="equal">
      <formula>0</formula>
    </cfRule>
    <cfRule type="cellIs" dxfId="5387" priority="5918" operator="equal">
      <formula>1</formula>
    </cfRule>
  </conditionalFormatting>
  <conditionalFormatting sqref="NK251:NP251">
    <cfRule type="cellIs" dxfId="5386" priority="5915" operator="equal">
      <formula>0</formula>
    </cfRule>
    <cfRule type="cellIs" dxfId="5385" priority="5916" operator="equal">
      <formula>1</formula>
    </cfRule>
  </conditionalFormatting>
  <conditionalFormatting sqref="NK259:NP260">
    <cfRule type="cellIs" dxfId="5384" priority="5913" operator="equal">
      <formula>0</formula>
    </cfRule>
    <cfRule type="cellIs" dxfId="5383" priority="5914" operator="equal">
      <formula>1</formula>
    </cfRule>
  </conditionalFormatting>
  <conditionalFormatting sqref="NK262:NP263">
    <cfRule type="cellIs" dxfId="5382" priority="5911" operator="equal">
      <formula>0</formula>
    </cfRule>
    <cfRule type="cellIs" dxfId="5381" priority="5912" operator="equal">
      <formula>1</formula>
    </cfRule>
  </conditionalFormatting>
  <conditionalFormatting sqref="NK266:NP266">
    <cfRule type="cellIs" dxfId="5380" priority="5909" operator="equal">
      <formula>0</formula>
    </cfRule>
    <cfRule type="cellIs" dxfId="5379" priority="5910" operator="equal">
      <formula>1</formula>
    </cfRule>
  </conditionalFormatting>
  <conditionalFormatting sqref="NK281:NP282">
    <cfRule type="cellIs" dxfId="5378" priority="5907" operator="equal">
      <formula>0</formula>
    </cfRule>
    <cfRule type="cellIs" dxfId="5377" priority="5908" operator="equal">
      <formula>1</formula>
    </cfRule>
  </conditionalFormatting>
  <conditionalFormatting sqref="NK287:NP287">
    <cfRule type="cellIs" dxfId="5376" priority="5905" operator="equal">
      <formula>0</formula>
    </cfRule>
    <cfRule type="cellIs" dxfId="5375" priority="5906" operator="equal">
      <formula>1</formula>
    </cfRule>
  </conditionalFormatting>
  <conditionalFormatting sqref="NK294:NP296">
    <cfRule type="cellIs" dxfId="5374" priority="5903" operator="equal">
      <formula>0</formula>
    </cfRule>
    <cfRule type="cellIs" dxfId="5373" priority="5904" operator="equal">
      <formula>1</formula>
    </cfRule>
  </conditionalFormatting>
  <conditionalFormatting sqref="NK299:NP299">
    <cfRule type="cellIs" dxfId="5372" priority="5901" operator="equal">
      <formula>0</formula>
    </cfRule>
    <cfRule type="cellIs" dxfId="5371" priority="5902" operator="equal">
      <formula>1</formula>
    </cfRule>
  </conditionalFormatting>
  <conditionalFormatting sqref="NK302:NP303">
    <cfRule type="cellIs" dxfId="5370" priority="5899" operator="equal">
      <formula>0</formula>
    </cfRule>
    <cfRule type="cellIs" dxfId="5369" priority="5900" operator="equal">
      <formula>1</formula>
    </cfRule>
  </conditionalFormatting>
  <conditionalFormatting sqref="NK309:NP309">
    <cfRule type="cellIs" dxfId="5368" priority="5897" operator="equal">
      <formula>0</formula>
    </cfRule>
    <cfRule type="cellIs" dxfId="5367" priority="5898" operator="equal">
      <formula>1</formula>
    </cfRule>
  </conditionalFormatting>
  <conditionalFormatting sqref="NK310:NP310">
    <cfRule type="cellIs" dxfId="5366" priority="5895" operator="equal">
      <formula>0</formula>
    </cfRule>
    <cfRule type="cellIs" dxfId="5365" priority="5896" operator="equal">
      <formula>1</formula>
    </cfRule>
  </conditionalFormatting>
  <conditionalFormatting sqref="NK312:NP312">
    <cfRule type="cellIs" dxfId="5364" priority="5893" operator="equal">
      <formula>0</formula>
    </cfRule>
    <cfRule type="cellIs" dxfId="5363" priority="5894" operator="equal">
      <formula>1</formula>
    </cfRule>
  </conditionalFormatting>
  <conditionalFormatting sqref="NK318:NP318">
    <cfRule type="cellIs" dxfId="5362" priority="5891" operator="equal">
      <formula>0</formula>
    </cfRule>
    <cfRule type="cellIs" dxfId="5361" priority="5892" operator="equal">
      <formula>1</formula>
    </cfRule>
  </conditionalFormatting>
  <conditionalFormatting sqref="NK331:NP332">
    <cfRule type="cellIs" dxfId="5360" priority="5889" operator="equal">
      <formula>0</formula>
    </cfRule>
    <cfRule type="cellIs" dxfId="5359" priority="5890" operator="equal">
      <formula>1</formula>
    </cfRule>
  </conditionalFormatting>
  <conditionalFormatting sqref="NK339:NP339">
    <cfRule type="cellIs" dxfId="5358" priority="5887" operator="equal">
      <formula>0</formula>
    </cfRule>
    <cfRule type="cellIs" dxfId="5357" priority="5888" operator="equal">
      <formula>1</formula>
    </cfRule>
  </conditionalFormatting>
  <conditionalFormatting sqref="NK343:NP345">
    <cfRule type="cellIs" dxfId="5356" priority="5885" operator="equal">
      <formula>0</formula>
    </cfRule>
    <cfRule type="cellIs" dxfId="5355" priority="5886" operator="equal">
      <formula>1</formula>
    </cfRule>
  </conditionalFormatting>
  <conditionalFormatting sqref="NK357:NP357">
    <cfRule type="cellIs" dxfId="5354" priority="5883" operator="equal">
      <formula>0</formula>
    </cfRule>
    <cfRule type="cellIs" dxfId="5353" priority="5884" operator="equal">
      <formula>1</formula>
    </cfRule>
  </conditionalFormatting>
  <conditionalFormatting sqref="NK360:NP360">
    <cfRule type="cellIs" dxfId="5352" priority="5881" operator="equal">
      <formula>0</formula>
    </cfRule>
    <cfRule type="cellIs" dxfId="5351" priority="5882" operator="equal">
      <formula>1</formula>
    </cfRule>
  </conditionalFormatting>
  <conditionalFormatting sqref="NK361:NP361">
    <cfRule type="cellIs" dxfId="5350" priority="5879" operator="equal">
      <formula>0</formula>
    </cfRule>
    <cfRule type="cellIs" dxfId="5349" priority="5880" operator="equal">
      <formula>1</formula>
    </cfRule>
  </conditionalFormatting>
  <conditionalFormatting sqref="NK369:NP369">
    <cfRule type="cellIs" dxfId="5348" priority="5877" operator="equal">
      <formula>0</formula>
    </cfRule>
    <cfRule type="cellIs" dxfId="5347" priority="5878" operator="equal">
      <formula>1</formula>
    </cfRule>
  </conditionalFormatting>
  <conditionalFormatting sqref="NK371:NP371">
    <cfRule type="cellIs" dxfId="5346" priority="5875" operator="equal">
      <formula>0</formula>
    </cfRule>
    <cfRule type="cellIs" dxfId="5345" priority="5876" operator="equal">
      <formula>1</formula>
    </cfRule>
  </conditionalFormatting>
  <conditionalFormatting sqref="NK373:NP373">
    <cfRule type="cellIs" dxfId="5344" priority="5873" operator="equal">
      <formula>0</formula>
    </cfRule>
    <cfRule type="cellIs" dxfId="5343" priority="5874" operator="equal">
      <formula>1</formula>
    </cfRule>
  </conditionalFormatting>
  <conditionalFormatting sqref="NK377:NP377">
    <cfRule type="cellIs" dxfId="5342" priority="5871" operator="equal">
      <formula>0</formula>
    </cfRule>
    <cfRule type="cellIs" dxfId="5341" priority="5872" operator="equal">
      <formula>1</formula>
    </cfRule>
  </conditionalFormatting>
  <conditionalFormatting sqref="NK379:NP379">
    <cfRule type="cellIs" dxfId="5340" priority="5869" operator="equal">
      <formula>0</formula>
    </cfRule>
    <cfRule type="cellIs" dxfId="5339" priority="5870" operator="equal">
      <formula>1</formula>
    </cfRule>
  </conditionalFormatting>
  <conditionalFormatting sqref="NK380:NP380">
    <cfRule type="cellIs" dxfId="5338" priority="5867" operator="equal">
      <formula>0</formula>
    </cfRule>
    <cfRule type="cellIs" dxfId="5337" priority="5868" operator="equal">
      <formula>1</formula>
    </cfRule>
  </conditionalFormatting>
  <conditionalFormatting sqref="NK381:NP381">
    <cfRule type="cellIs" dxfId="5336" priority="5865" operator="equal">
      <formula>0</formula>
    </cfRule>
    <cfRule type="cellIs" dxfId="5335" priority="5866" operator="equal">
      <formula>1</formula>
    </cfRule>
  </conditionalFormatting>
  <conditionalFormatting sqref="NK375:NP376">
    <cfRule type="cellIs" dxfId="5334" priority="5863" operator="equal">
      <formula>0</formula>
    </cfRule>
    <cfRule type="cellIs" dxfId="5333" priority="5864" operator="equal">
      <formula>1</formula>
    </cfRule>
  </conditionalFormatting>
  <conditionalFormatting sqref="NK378:NP378">
    <cfRule type="cellIs" dxfId="5332" priority="5861" operator="equal">
      <formula>0</formula>
    </cfRule>
    <cfRule type="cellIs" dxfId="5331" priority="5862" operator="equal">
      <formula>1</formula>
    </cfRule>
  </conditionalFormatting>
  <conditionalFormatting sqref="NK385:NP385">
    <cfRule type="cellIs" dxfId="5330" priority="5859" operator="equal">
      <formula>0</formula>
    </cfRule>
    <cfRule type="cellIs" dxfId="5329" priority="5860" operator="equal">
      <formula>1</formula>
    </cfRule>
  </conditionalFormatting>
  <conditionalFormatting sqref="NK387:NP387">
    <cfRule type="cellIs" dxfId="5328" priority="5857" operator="equal">
      <formula>0</formula>
    </cfRule>
    <cfRule type="cellIs" dxfId="5327" priority="5858" operator="equal">
      <formula>1</formula>
    </cfRule>
  </conditionalFormatting>
  <conditionalFormatting sqref="NK392:NP392">
    <cfRule type="cellIs" dxfId="5326" priority="5855" operator="equal">
      <formula>0</formula>
    </cfRule>
    <cfRule type="cellIs" dxfId="5325" priority="5856" operator="equal">
      <formula>1</formula>
    </cfRule>
  </conditionalFormatting>
  <conditionalFormatting sqref="NK399:NP399">
    <cfRule type="cellIs" dxfId="5324" priority="5853" operator="equal">
      <formula>0</formula>
    </cfRule>
    <cfRule type="cellIs" dxfId="5323" priority="5854" operator="equal">
      <formula>1</formula>
    </cfRule>
  </conditionalFormatting>
  <conditionalFormatting sqref="NK401:NP401">
    <cfRule type="cellIs" dxfId="5322" priority="5851" operator="equal">
      <formula>0</formula>
    </cfRule>
    <cfRule type="cellIs" dxfId="5321" priority="5852" operator="equal">
      <formula>1</formula>
    </cfRule>
  </conditionalFormatting>
  <conditionalFormatting sqref="NK404:NP404">
    <cfRule type="cellIs" dxfId="5320" priority="5849" operator="equal">
      <formula>0</formula>
    </cfRule>
    <cfRule type="cellIs" dxfId="5319" priority="5850" operator="equal">
      <formula>1</formula>
    </cfRule>
  </conditionalFormatting>
  <conditionalFormatting sqref="NK406:NP406">
    <cfRule type="cellIs" dxfId="5318" priority="5847" operator="equal">
      <formula>0</formula>
    </cfRule>
    <cfRule type="cellIs" dxfId="5317" priority="5848" operator="equal">
      <formula>1</formula>
    </cfRule>
  </conditionalFormatting>
  <conditionalFormatting sqref="NK407:NP409">
    <cfRule type="cellIs" dxfId="5316" priority="5845" operator="equal">
      <formula>0</formula>
    </cfRule>
    <cfRule type="cellIs" dxfId="5315" priority="5846" operator="equal">
      <formula>1</formula>
    </cfRule>
  </conditionalFormatting>
  <conditionalFormatting sqref="NK411:NP418">
    <cfRule type="cellIs" dxfId="5314" priority="5843" operator="equal">
      <formula>0</formula>
    </cfRule>
    <cfRule type="cellIs" dxfId="5313" priority="5844" operator="equal">
      <formula>1</formula>
    </cfRule>
  </conditionalFormatting>
  <conditionalFormatting sqref="NK421:NP421">
    <cfRule type="cellIs" dxfId="5312" priority="5841" operator="equal">
      <formula>0</formula>
    </cfRule>
    <cfRule type="cellIs" dxfId="5311" priority="5842" operator="equal">
      <formula>1</formula>
    </cfRule>
  </conditionalFormatting>
  <conditionalFormatting sqref="NK423:NP428">
    <cfRule type="cellIs" dxfId="5310" priority="5839" operator="equal">
      <formula>0</formula>
    </cfRule>
    <cfRule type="cellIs" dxfId="5309" priority="5840" operator="equal">
      <formula>1</formula>
    </cfRule>
  </conditionalFormatting>
  <conditionalFormatting sqref="NK430:NP437">
    <cfRule type="cellIs" dxfId="5308" priority="5837" operator="equal">
      <formula>0</formula>
    </cfRule>
    <cfRule type="cellIs" dxfId="5307" priority="5838" operator="equal">
      <formula>1</formula>
    </cfRule>
  </conditionalFormatting>
  <conditionalFormatting sqref="NK439:NP449">
    <cfRule type="cellIs" dxfId="5306" priority="5835" operator="equal">
      <formula>0</formula>
    </cfRule>
    <cfRule type="cellIs" dxfId="5305" priority="5836" operator="equal">
      <formula>1</formula>
    </cfRule>
  </conditionalFormatting>
  <conditionalFormatting sqref="NK451:NP458">
    <cfRule type="cellIs" dxfId="5304" priority="5833" operator="equal">
      <formula>0</formula>
    </cfRule>
    <cfRule type="cellIs" dxfId="5303" priority="5834" operator="equal">
      <formula>1</formula>
    </cfRule>
  </conditionalFormatting>
  <conditionalFormatting sqref="NK460:NP464">
    <cfRule type="cellIs" dxfId="5302" priority="5831" operator="equal">
      <formula>0</formula>
    </cfRule>
    <cfRule type="cellIs" dxfId="5301" priority="5832" operator="equal">
      <formula>1</formula>
    </cfRule>
  </conditionalFormatting>
  <conditionalFormatting sqref="NK466:NP467">
    <cfRule type="cellIs" dxfId="5300" priority="5829" operator="equal">
      <formula>0</formula>
    </cfRule>
    <cfRule type="cellIs" dxfId="5299" priority="5830" operator="equal">
      <formula>1</formula>
    </cfRule>
  </conditionalFormatting>
  <conditionalFormatting sqref="NK470:NP470">
    <cfRule type="cellIs" dxfId="5298" priority="5827" operator="equal">
      <formula>0</formula>
    </cfRule>
    <cfRule type="cellIs" dxfId="5297" priority="5828" operator="equal">
      <formula>1</formula>
    </cfRule>
  </conditionalFormatting>
  <conditionalFormatting sqref="NK472:NP474">
    <cfRule type="cellIs" dxfId="5296" priority="5825" operator="equal">
      <formula>0</formula>
    </cfRule>
    <cfRule type="cellIs" dxfId="5295" priority="5826" operator="equal">
      <formula>1</formula>
    </cfRule>
  </conditionalFormatting>
  <conditionalFormatting sqref="NK476:NP482">
    <cfRule type="cellIs" dxfId="5294" priority="5823" operator="equal">
      <formula>0</formula>
    </cfRule>
    <cfRule type="cellIs" dxfId="5293" priority="5824" operator="equal">
      <formula>1</formula>
    </cfRule>
  </conditionalFormatting>
  <conditionalFormatting sqref="NK484:NP489">
    <cfRule type="cellIs" dxfId="5292" priority="5821" operator="equal">
      <formula>0</formula>
    </cfRule>
    <cfRule type="cellIs" dxfId="5291" priority="5822" operator="equal">
      <formula>1</formula>
    </cfRule>
  </conditionalFormatting>
  <conditionalFormatting sqref="NK491:NP492">
    <cfRule type="cellIs" dxfId="5290" priority="5819" operator="equal">
      <formula>0</formula>
    </cfRule>
    <cfRule type="cellIs" dxfId="5289" priority="5820" operator="equal">
      <formula>1</formula>
    </cfRule>
  </conditionalFormatting>
  <conditionalFormatting sqref="NK494:NP496">
    <cfRule type="cellIs" dxfId="5288" priority="5817" operator="equal">
      <formula>0</formula>
    </cfRule>
    <cfRule type="cellIs" dxfId="5287" priority="5818" operator="equal">
      <formula>1</formula>
    </cfRule>
  </conditionalFormatting>
  <conditionalFormatting sqref="NK498:NP498">
    <cfRule type="cellIs" dxfId="5286" priority="5815" operator="equal">
      <formula>0</formula>
    </cfRule>
    <cfRule type="cellIs" dxfId="5285" priority="5816" operator="equal">
      <formula>1</formula>
    </cfRule>
  </conditionalFormatting>
  <conditionalFormatting sqref="NK499:NP499">
    <cfRule type="cellIs" dxfId="5284" priority="5813" operator="equal">
      <formula>0</formula>
    </cfRule>
    <cfRule type="cellIs" dxfId="5283" priority="5814" operator="equal">
      <formula>1</formula>
    </cfRule>
  </conditionalFormatting>
  <conditionalFormatting sqref="NK502:NP504">
    <cfRule type="cellIs" dxfId="5282" priority="5811" operator="equal">
      <formula>0</formula>
    </cfRule>
    <cfRule type="cellIs" dxfId="5281" priority="5812" operator="equal">
      <formula>1</formula>
    </cfRule>
  </conditionalFormatting>
  <conditionalFormatting sqref="NK507:NP510">
    <cfRule type="cellIs" dxfId="5280" priority="5809" operator="equal">
      <formula>0</formula>
    </cfRule>
    <cfRule type="cellIs" dxfId="5279" priority="5810" operator="equal">
      <formula>1</formula>
    </cfRule>
  </conditionalFormatting>
  <conditionalFormatting sqref="NK512:NP512">
    <cfRule type="cellIs" dxfId="5278" priority="5807" operator="equal">
      <formula>0</formula>
    </cfRule>
    <cfRule type="cellIs" dxfId="5277" priority="5808" operator="equal">
      <formula>1</formula>
    </cfRule>
  </conditionalFormatting>
  <conditionalFormatting sqref="NK514:NP518">
    <cfRule type="cellIs" dxfId="5276" priority="5805" operator="equal">
      <formula>0</formula>
    </cfRule>
    <cfRule type="cellIs" dxfId="5275" priority="5806" operator="equal">
      <formula>1</formula>
    </cfRule>
  </conditionalFormatting>
  <conditionalFormatting sqref="NK520:NP520">
    <cfRule type="cellIs" dxfId="5274" priority="5803" operator="equal">
      <formula>0</formula>
    </cfRule>
    <cfRule type="cellIs" dxfId="5273" priority="5804" operator="equal">
      <formula>1</formula>
    </cfRule>
  </conditionalFormatting>
  <conditionalFormatting sqref="NK522:NP524">
    <cfRule type="cellIs" dxfId="5272" priority="5801" operator="equal">
      <formula>0</formula>
    </cfRule>
    <cfRule type="cellIs" dxfId="5271" priority="5802" operator="equal">
      <formula>1</formula>
    </cfRule>
  </conditionalFormatting>
  <conditionalFormatting sqref="NK526:NP526">
    <cfRule type="cellIs" dxfId="5270" priority="5799" operator="equal">
      <formula>0</formula>
    </cfRule>
    <cfRule type="cellIs" dxfId="5269" priority="5800" operator="equal">
      <formula>1</formula>
    </cfRule>
  </conditionalFormatting>
  <conditionalFormatting sqref="NK528:NP535">
    <cfRule type="cellIs" dxfId="5268" priority="5797" operator="equal">
      <formula>0</formula>
    </cfRule>
    <cfRule type="cellIs" dxfId="5267" priority="5798" operator="equal">
      <formula>1</formula>
    </cfRule>
  </conditionalFormatting>
  <conditionalFormatting sqref="NK43:NP43">
    <cfRule type="cellIs" dxfId="5266" priority="5795" operator="equal">
      <formula>0</formula>
    </cfRule>
    <cfRule type="cellIs" dxfId="5265" priority="5796" operator="equal">
      <formula>1</formula>
    </cfRule>
  </conditionalFormatting>
  <conditionalFormatting sqref="NK267:NP267">
    <cfRule type="cellIs" dxfId="5264" priority="5793" operator="equal">
      <formula>0</formula>
    </cfRule>
    <cfRule type="cellIs" dxfId="5263" priority="5794" operator="equal">
      <formula>1</formula>
    </cfRule>
  </conditionalFormatting>
  <conditionalFormatting sqref="NK374:NP374">
    <cfRule type="cellIs" dxfId="5262" priority="5791" operator="equal">
      <formula>0</formula>
    </cfRule>
    <cfRule type="cellIs" dxfId="5261" priority="5792" operator="equal">
      <formula>1</formula>
    </cfRule>
  </conditionalFormatting>
  <conditionalFormatting sqref="NK362:NP362">
    <cfRule type="cellIs" dxfId="5260" priority="5789" operator="equal">
      <formula>0</formula>
    </cfRule>
    <cfRule type="cellIs" dxfId="5259" priority="5790" operator="equal">
      <formula>1</formula>
    </cfRule>
  </conditionalFormatting>
  <conditionalFormatting sqref="NK319:NP319">
    <cfRule type="cellIs" dxfId="5258" priority="5787" operator="equal">
      <formula>0</formula>
    </cfRule>
    <cfRule type="cellIs" dxfId="5257" priority="5788" operator="equal">
      <formula>1</formula>
    </cfRule>
  </conditionalFormatting>
  <conditionalFormatting sqref="NK313:NP313">
    <cfRule type="cellIs" dxfId="5256" priority="5785" operator="equal">
      <formula>0</formula>
    </cfRule>
    <cfRule type="cellIs" dxfId="5255" priority="5786" operator="equal">
      <formula>1</formula>
    </cfRule>
  </conditionalFormatting>
  <conditionalFormatting sqref="NK300:NP300">
    <cfRule type="cellIs" dxfId="5254" priority="5783" operator="equal">
      <formula>0</formula>
    </cfRule>
    <cfRule type="cellIs" dxfId="5253" priority="5784" operator="equal">
      <formula>1</formula>
    </cfRule>
  </conditionalFormatting>
  <conditionalFormatting sqref="NK297:NP297">
    <cfRule type="cellIs" dxfId="5252" priority="5781" operator="equal">
      <formula>0</formula>
    </cfRule>
    <cfRule type="cellIs" dxfId="5251" priority="5782" operator="equal">
      <formula>1</formula>
    </cfRule>
  </conditionalFormatting>
  <conditionalFormatting sqref="NK243:NP243">
    <cfRule type="cellIs" dxfId="5250" priority="5779" operator="equal">
      <formula>0</formula>
    </cfRule>
    <cfRule type="cellIs" dxfId="5249" priority="5780" operator="equal">
      <formula>1</formula>
    </cfRule>
  </conditionalFormatting>
  <conditionalFormatting sqref="NK110:NP110">
    <cfRule type="cellIs" dxfId="5248" priority="5777" operator="equal">
      <formula>0</formula>
    </cfRule>
    <cfRule type="cellIs" dxfId="5247" priority="5778" operator="equal">
      <formula>1</formula>
    </cfRule>
  </conditionalFormatting>
  <conditionalFormatting sqref="NK52:NP52">
    <cfRule type="cellIs" dxfId="5246" priority="5775" operator="equal">
      <formula>0</formula>
    </cfRule>
    <cfRule type="cellIs" dxfId="5245" priority="5776" operator="equal">
      <formula>1</formula>
    </cfRule>
  </conditionalFormatting>
  <conditionalFormatting sqref="NK53:NP53">
    <cfRule type="cellIs" dxfId="5244" priority="5773" operator="equal">
      <formula>0</formula>
    </cfRule>
    <cfRule type="cellIs" dxfId="5243" priority="5774" operator="equal">
      <formula>1</formula>
    </cfRule>
  </conditionalFormatting>
  <conditionalFormatting sqref="NK38:NP38">
    <cfRule type="cellIs" dxfId="5242" priority="5771" operator="equal">
      <formula>0</formula>
    </cfRule>
    <cfRule type="cellIs" dxfId="5241" priority="5772" operator="equal">
      <formula>1</formula>
    </cfRule>
  </conditionalFormatting>
  <conditionalFormatting sqref="NK505:NP505">
    <cfRule type="cellIs" dxfId="5240" priority="5769" operator="equal">
      <formula>0</formula>
    </cfRule>
    <cfRule type="cellIs" dxfId="5239" priority="5770" operator="equal">
      <formula>1</formula>
    </cfRule>
  </conditionalFormatting>
  <conditionalFormatting sqref="OB54:OG54 OB348:OG350 OB356:OG356 OB366:OG367 OB372:OG372 OB370:OG370 OB64:OG65 OB70:OG70 OB75:OG75 OB78:OG78 OB87:OG87 OB109:OG109 OB124:OG124 OB132:OG132 OB135:OG135 OB147:OG147 OB352:OG353 OB358:OG358 OB393:OG398 OB400:OG400 OB402:OG403 OB536:OG539 OB12:OG13 OB405:OG405 OB410:OG410 OB419:OG420 OB422:OG422 OB429:OG429 OB438:OG438 OB450:OG450 OB459:OG459 OB465:OG465 OB468:OG469 OB471:OG471 OB475:OG475 OB483:OG483 OB490:OG490 OB493:OG493 OB497:OG497 OB500:OG501 OB506:OG506 OB511:OG511 OB513:OG513 OB519:OG519 OB521:OG521 OB525:OG525 OB527:OG527">
    <cfRule type="cellIs" dxfId="5238" priority="5767" operator="equal">
      <formula>0</formula>
    </cfRule>
    <cfRule type="cellIs" dxfId="5237" priority="5768" operator="equal">
      <formula>1</formula>
    </cfRule>
  </conditionalFormatting>
  <conditionalFormatting sqref="NU553">
    <cfRule type="cellIs" dxfId="5236" priority="5765" operator="equal">
      <formula>"OK"</formula>
    </cfRule>
    <cfRule type="cellIs" dxfId="5235" priority="5766" operator="equal">
      <formula>"NO HABILITADO"</formula>
    </cfRule>
  </conditionalFormatting>
  <conditionalFormatting sqref="OI553">
    <cfRule type="cellIs" dxfId="5234" priority="5763" operator="equal">
      <formula>0</formula>
    </cfRule>
    <cfRule type="cellIs" dxfId="5233" priority="5764" operator="equal">
      <formula>1</formula>
    </cfRule>
  </conditionalFormatting>
  <conditionalFormatting sqref="OG553">
    <cfRule type="cellIs" dxfId="5232" priority="5761" operator="equal">
      <formula>0</formula>
    </cfRule>
    <cfRule type="cellIs" dxfId="5231" priority="5762" operator="equal">
      <formula>1</formula>
    </cfRule>
  </conditionalFormatting>
  <conditionalFormatting sqref="OE553">
    <cfRule type="cellIs" dxfId="5230" priority="5759" operator="equal">
      <formula>0</formula>
    </cfRule>
    <cfRule type="cellIs" dxfId="5229" priority="5760" operator="equal">
      <formula>1</formula>
    </cfRule>
  </conditionalFormatting>
  <conditionalFormatting sqref="OC553">
    <cfRule type="cellIs" dxfId="5228" priority="5757" operator="equal">
      <formula>0</formula>
    </cfRule>
    <cfRule type="cellIs" dxfId="5227" priority="5758" operator="equal">
      <formula>1</formula>
    </cfRule>
  </conditionalFormatting>
  <conditionalFormatting sqref="OB16:OG16">
    <cfRule type="cellIs" dxfId="5226" priority="5755" operator="equal">
      <formula>0</formula>
    </cfRule>
    <cfRule type="cellIs" dxfId="5225" priority="5756" operator="equal">
      <formula>1</formula>
    </cfRule>
  </conditionalFormatting>
  <conditionalFormatting sqref="OB20:OG20 OB22:OG28">
    <cfRule type="cellIs" dxfId="5224" priority="5753" operator="equal">
      <formula>0</formula>
    </cfRule>
    <cfRule type="cellIs" dxfId="5223" priority="5754" operator="equal">
      <formula>1</formula>
    </cfRule>
  </conditionalFormatting>
  <conditionalFormatting sqref="OB34:OG34 OB37:OG37 OB39:OG40">
    <cfRule type="cellIs" dxfId="5222" priority="5751" operator="equal">
      <formula>0</formula>
    </cfRule>
    <cfRule type="cellIs" dxfId="5221" priority="5752" operator="equal">
      <formula>1</formula>
    </cfRule>
  </conditionalFormatting>
  <conditionalFormatting sqref="OB44:OG48 OB50:OG50">
    <cfRule type="cellIs" dxfId="5220" priority="5749" operator="equal">
      <formula>0</formula>
    </cfRule>
    <cfRule type="cellIs" dxfId="5219" priority="5750" operator="equal">
      <formula>1</formula>
    </cfRule>
  </conditionalFormatting>
  <conditionalFormatting sqref="OB56:OG56">
    <cfRule type="cellIs" dxfId="5218" priority="5747" operator="equal">
      <formula>0</formula>
    </cfRule>
    <cfRule type="cellIs" dxfId="5217" priority="5748" operator="equal">
      <formula>1</formula>
    </cfRule>
  </conditionalFormatting>
  <conditionalFormatting sqref="OB58:OG58">
    <cfRule type="cellIs" dxfId="5216" priority="5745" operator="equal">
      <formula>0</formula>
    </cfRule>
    <cfRule type="cellIs" dxfId="5215" priority="5746" operator="equal">
      <formula>1</formula>
    </cfRule>
  </conditionalFormatting>
  <conditionalFormatting sqref="OB59:OG59">
    <cfRule type="cellIs" dxfId="5214" priority="5743" operator="equal">
      <formula>0</formula>
    </cfRule>
    <cfRule type="cellIs" dxfId="5213" priority="5744" operator="equal">
      <formula>1</formula>
    </cfRule>
  </conditionalFormatting>
  <conditionalFormatting sqref="OB154:OG155 OB159:OG161 OB157:OG157">
    <cfRule type="cellIs" dxfId="5212" priority="5741" operator="equal">
      <formula>0</formula>
    </cfRule>
    <cfRule type="cellIs" dxfId="5211" priority="5742" operator="equal">
      <formula>1</formula>
    </cfRule>
  </conditionalFormatting>
  <conditionalFormatting sqref="OB163:OG163">
    <cfRule type="cellIs" dxfId="5210" priority="5739" operator="equal">
      <formula>0</formula>
    </cfRule>
    <cfRule type="cellIs" dxfId="5209" priority="5740" operator="equal">
      <formula>1</formula>
    </cfRule>
  </conditionalFormatting>
  <conditionalFormatting sqref="OB164:OG169">
    <cfRule type="cellIs" dxfId="5208" priority="5737" operator="equal">
      <formula>0</formula>
    </cfRule>
    <cfRule type="cellIs" dxfId="5207" priority="5738" operator="equal">
      <formula>1</formula>
    </cfRule>
  </conditionalFormatting>
  <conditionalFormatting sqref="OB173:OG174">
    <cfRule type="cellIs" dxfId="5206" priority="5735" operator="equal">
      <formula>0</formula>
    </cfRule>
    <cfRule type="cellIs" dxfId="5205" priority="5736" operator="equal">
      <formula>1</formula>
    </cfRule>
  </conditionalFormatting>
  <conditionalFormatting sqref="OB181:OG184">
    <cfRule type="cellIs" dxfId="5204" priority="5733" operator="equal">
      <formula>0</formula>
    </cfRule>
    <cfRule type="cellIs" dxfId="5203" priority="5734" operator="equal">
      <formula>1</formula>
    </cfRule>
  </conditionalFormatting>
  <conditionalFormatting sqref="OB187:OG188">
    <cfRule type="cellIs" dxfId="5202" priority="5731" operator="equal">
      <formula>0</formula>
    </cfRule>
    <cfRule type="cellIs" dxfId="5201" priority="5732" operator="equal">
      <formula>1</formula>
    </cfRule>
  </conditionalFormatting>
  <conditionalFormatting sqref="OB190:OG193">
    <cfRule type="cellIs" dxfId="5200" priority="5729" operator="equal">
      <formula>0</formula>
    </cfRule>
    <cfRule type="cellIs" dxfId="5199" priority="5730" operator="equal">
      <formula>1</formula>
    </cfRule>
  </conditionalFormatting>
  <conditionalFormatting sqref="OB195:OG195">
    <cfRule type="cellIs" dxfId="5198" priority="5727" operator="equal">
      <formula>0</formula>
    </cfRule>
    <cfRule type="cellIs" dxfId="5197" priority="5728" operator="equal">
      <formula>1</formula>
    </cfRule>
  </conditionalFormatting>
  <conditionalFormatting sqref="OB197:OG197">
    <cfRule type="cellIs" dxfId="5196" priority="5725" operator="equal">
      <formula>0</formula>
    </cfRule>
    <cfRule type="cellIs" dxfId="5195" priority="5726" operator="equal">
      <formula>1</formula>
    </cfRule>
  </conditionalFormatting>
  <conditionalFormatting sqref="OB202:OG205">
    <cfRule type="cellIs" dxfId="5194" priority="5723" operator="equal">
      <formula>0</formula>
    </cfRule>
    <cfRule type="cellIs" dxfId="5193" priority="5724" operator="equal">
      <formula>1</formula>
    </cfRule>
  </conditionalFormatting>
  <conditionalFormatting sqref="OB208:OG211">
    <cfRule type="cellIs" dxfId="5192" priority="5721" operator="equal">
      <formula>0</formula>
    </cfRule>
    <cfRule type="cellIs" dxfId="5191" priority="5722" operator="equal">
      <formula>1</formula>
    </cfRule>
  </conditionalFormatting>
  <conditionalFormatting sqref="OB216:OG219 OB222:OG222 OB226:OG234 OB224:OG224 OB236:OG236">
    <cfRule type="cellIs" dxfId="5190" priority="5719" operator="equal">
      <formula>0</formula>
    </cfRule>
    <cfRule type="cellIs" dxfId="5189" priority="5720" operator="equal">
      <formula>1</formula>
    </cfRule>
  </conditionalFormatting>
  <conditionalFormatting sqref="OB238:OG238 OB240:OG240 OB244:OG249 OB252:OG252">
    <cfRule type="cellIs" dxfId="5188" priority="5717" operator="equal">
      <formula>0</formula>
    </cfRule>
    <cfRule type="cellIs" dxfId="5187" priority="5718" operator="equal">
      <formula>1</formula>
    </cfRule>
  </conditionalFormatting>
  <conditionalFormatting sqref="OB255:OG258">
    <cfRule type="cellIs" dxfId="5186" priority="5715" operator="equal">
      <formula>0</formula>
    </cfRule>
    <cfRule type="cellIs" dxfId="5185" priority="5716" operator="equal">
      <formula>1</formula>
    </cfRule>
  </conditionalFormatting>
  <conditionalFormatting sqref="OB272:OG280">
    <cfRule type="cellIs" dxfId="5184" priority="5713" operator="equal">
      <formula>0</formula>
    </cfRule>
    <cfRule type="cellIs" dxfId="5183" priority="5714" operator="equal">
      <formula>1</formula>
    </cfRule>
  </conditionalFormatting>
  <conditionalFormatting sqref="OB284:OG286 OB304:OG308 OB311:OG311 OB288:OG293 OB298:OG298 OB301:OG301 OB314:OG317">
    <cfRule type="cellIs" dxfId="5182" priority="5711" operator="equal">
      <formula>0</formula>
    </cfRule>
    <cfRule type="cellIs" dxfId="5181" priority="5712" operator="equal">
      <formula>1</formula>
    </cfRule>
  </conditionalFormatting>
  <conditionalFormatting sqref="OB320:OG330 OB333:OG336">
    <cfRule type="cellIs" dxfId="5180" priority="5709" operator="equal">
      <formula>0</formula>
    </cfRule>
    <cfRule type="cellIs" dxfId="5179" priority="5710" operator="equal">
      <formula>1</formula>
    </cfRule>
  </conditionalFormatting>
  <conditionalFormatting sqref="OB342:OG342">
    <cfRule type="cellIs" dxfId="5178" priority="5707" operator="equal">
      <formula>0</formula>
    </cfRule>
    <cfRule type="cellIs" dxfId="5177" priority="5708" operator="equal">
      <formula>1</formula>
    </cfRule>
  </conditionalFormatting>
  <conditionalFormatting sqref="OB354:OG354">
    <cfRule type="cellIs" dxfId="5176" priority="5705" operator="equal">
      <formula>0</formula>
    </cfRule>
    <cfRule type="cellIs" dxfId="5175" priority="5706" operator="equal">
      <formula>1</formula>
    </cfRule>
  </conditionalFormatting>
  <conditionalFormatting sqref="OB359:OG359">
    <cfRule type="cellIs" dxfId="5174" priority="5703" operator="equal">
      <formula>0</formula>
    </cfRule>
    <cfRule type="cellIs" dxfId="5173" priority="5704" operator="equal">
      <formula>1</formula>
    </cfRule>
  </conditionalFormatting>
  <conditionalFormatting sqref="OB364:OG365">
    <cfRule type="cellIs" dxfId="5172" priority="5701" operator="equal">
      <formula>0</formula>
    </cfRule>
    <cfRule type="cellIs" dxfId="5171" priority="5702" operator="equal">
      <formula>1</formula>
    </cfRule>
  </conditionalFormatting>
  <conditionalFormatting sqref="OB540:OG540">
    <cfRule type="cellIs" dxfId="5170" priority="5699" operator="equal">
      <formula>0</formula>
    </cfRule>
    <cfRule type="cellIs" dxfId="5169" priority="5700" operator="equal">
      <formula>1</formula>
    </cfRule>
  </conditionalFormatting>
  <conditionalFormatting sqref="OB14:OG15">
    <cfRule type="cellIs" dxfId="5168" priority="5697" operator="equal">
      <formula>0</formula>
    </cfRule>
    <cfRule type="cellIs" dxfId="5167" priority="5698" operator="equal">
      <formula>1</formula>
    </cfRule>
  </conditionalFormatting>
  <conditionalFormatting sqref="OB18:OG18">
    <cfRule type="cellIs" dxfId="5166" priority="5695" operator="equal">
      <formula>0</formula>
    </cfRule>
    <cfRule type="cellIs" dxfId="5165" priority="5696" operator="equal">
      <formula>1</formula>
    </cfRule>
  </conditionalFormatting>
  <conditionalFormatting sqref="OB32:OG32">
    <cfRule type="cellIs" dxfId="5164" priority="5693" operator="equal">
      <formula>0</formula>
    </cfRule>
    <cfRule type="cellIs" dxfId="5163" priority="5694" operator="equal">
      <formula>1</formula>
    </cfRule>
  </conditionalFormatting>
  <conditionalFormatting sqref="OB41:OG41">
    <cfRule type="cellIs" dxfId="5162" priority="5691" operator="equal">
      <formula>0</formula>
    </cfRule>
    <cfRule type="cellIs" dxfId="5161" priority="5692" operator="equal">
      <formula>1</formula>
    </cfRule>
  </conditionalFormatting>
  <conditionalFormatting sqref="OB543:OG543">
    <cfRule type="cellIs" dxfId="5160" priority="5601" operator="equal">
      <formula>0</formula>
    </cfRule>
    <cfRule type="cellIs" dxfId="5159" priority="5602" operator="equal">
      <formula>1</formula>
    </cfRule>
  </conditionalFormatting>
  <conditionalFormatting sqref="OB60:OG61">
    <cfRule type="cellIs" dxfId="5158" priority="5689" operator="equal">
      <formula>0</formula>
    </cfRule>
    <cfRule type="cellIs" dxfId="5157" priority="5690" operator="equal">
      <formula>1</formula>
    </cfRule>
  </conditionalFormatting>
  <conditionalFormatting sqref="OB63:OG63">
    <cfRule type="cellIs" dxfId="5156" priority="5687" operator="equal">
      <formula>0</formula>
    </cfRule>
    <cfRule type="cellIs" dxfId="5155" priority="5688" operator="equal">
      <formula>1</formula>
    </cfRule>
  </conditionalFormatting>
  <conditionalFormatting sqref="OB67:OG67">
    <cfRule type="cellIs" dxfId="5154" priority="5685" operator="equal">
      <formula>0</formula>
    </cfRule>
    <cfRule type="cellIs" dxfId="5153" priority="5686" operator="equal">
      <formula>1</formula>
    </cfRule>
  </conditionalFormatting>
  <conditionalFormatting sqref="OB71:OG72">
    <cfRule type="cellIs" dxfId="5152" priority="5683" operator="equal">
      <formula>0</formula>
    </cfRule>
    <cfRule type="cellIs" dxfId="5151" priority="5684" operator="equal">
      <formula>1</formula>
    </cfRule>
  </conditionalFormatting>
  <conditionalFormatting sqref="OB76:OG76">
    <cfRule type="cellIs" dxfId="5150" priority="5681" operator="equal">
      <formula>0</formula>
    </cfRule>
    <cfRule type="cellIs" dxfId="5149" priority="5682" operator="equal">
      <formula>1</formula>
    </cfRule>
  </conditionalFormatting>
  <conditionalFormatting sqref="OB77:OG77">
    <cfRule type="cellIs" dxfId="5148" priority="5679" operator="equal">
      <formula>0</formula>
    </cfRule>
    <cfRule type="cellIs" dxfId="5147" priority="5680" operator="equal">
      <formula>1</formula>
    </cfRule>
  </conditionalFormatting>
  <conditionalFormatting sqref="OB79:OG79">
    <cfRule type="cellIs" dxfId="5146" priority="5677" operator="equal">
      <formula>0</formula>
    </cfRule>
    <cfRule type="cellIs" dxfId="5145" priority="5678" operator="equal">
      <formula>1</formula>
    </cfRule>
  </conditionalFormatting>
  <conditionalFormatting sqref="OB81:OG82 OB85:OG86">
    <cfRule type="cellIs" dxfId="5144" priority="5675" operator="equal">
      <formula>0</formula>
    </cfRule>
    <cfRule type="cellIs" dxfId="5143" priority="5676" operator="equal">
      <formula>1</formula>
    </cfRule>
  </conditionalFormatting>
  <conditionalFormatting sqref="OB88:OG91">
    <cfRule type="cellIs" dxfId="5142" priority="5673" operator="equal">
      <formula>0</formula>
    </cfRule>
    <cfRule type="cellIs" dxfId="5141" priority="5674" operator="equal">
      <formula>1</formula>
    </cfRule>
  </conditionalFormatting>
  <conditionalFormatting sqref="OB98:OG98">
    <cfRule type="cellIs" dxfId="5140" priority="5671" operator="equal">
      <formula>0</formula>
    </cfRule>
    <cfRule type="cellIs" dxfId="5139" priority="5672" operator="equal">
      <formula>1</formula>
    </cfRule>
  </conditionalFormatting>
  <conditionalFormatting sqref="OB101:OG101 OB103:OG105">
    <cfRule type="cellIs" dxfId="5138" priority="5669" operator="equal">
      <formula>0</formula>
    </cfRule>
    <cfRule type="cellIs" dxfId="5137" priority="5670" operator="equal">
      <formula>1</formula>
    </cfRule>
  </conditionalFormatting>
  <conditionalFormatting sqref="OB111:OG112">
    <cfRule type="cellIs" dxfId="5136" priority="5667" operator="equal">
      <formula>0</formula>
    </cfRule>
    <cfRule type="cellIs" dxfId="5135" priority="5668" operator="equal">
      <formula>1</formula>
    </cfRule>
  </conditionalFormatting>
  <conditionalFormatting sqref="OB114:OG114">
    <cfRule type="cellIs" dxfId="5134" priority="5665" operator="equal">
      <formula>0</formula>
    </cfRule>
    <cfRule type="cellIs" dxfId="5133" priority="5666" operator="equal">
      <formula>1</formula>
    </cfRule>
  </conditionalFormatting>
  <conditionalFormatting sqref="OB116:OG117 OB119:OG121">
    <cfRule type="cellIs" dxfId="5132" priority="5663" operator="equal">
      <formula>0</formula>
    </cfRule>
    <cfRule type="cellIs" dxfId="5131" priority="5664" operator="equal">
      <formula>1</formula>
    </cfRule>
  </conditionalFormatting>
  <conditionalFormatting sqref="OB125:OG126">
    <cfRule type="cellIs" dxfId="5130" priority="5661" operator="equal">
      <formula>0</formula>
    </cfRule>
    <cfRule type="cellIs" dxfId="5129" priority="5662" operator="equal">
      <formula>1</formula>
    </cfRule>
  </conditionalFormatting>
  <conditionalFormatting sqref="OB128:OG131">
    <cfRule type="cellIs" dxfId="5128" priority="5659" operator="equal">
      <formula>0</formula>
    </cfRule>
    <cfRule type="cellIs" dxfId="5127" priority="5660" operator="equal">
      <formula>1</formula>
    </cfRule>
  </conditionalFormatting>
  <conditionalFormatting sqref="OB133:OG133">
    <cfRule type="cellIs" dxfId="5126" priority="5657" operator="equal">
      <formula>0</formula>
    </cfRule>
    <cfRule type="cellIs" dxfId="5125" priority="5658" operator="equal">
      <formula>1</formula>
    </cfRule>
  </conditionalFormatting>
  <conditionalFormatting sqref="OB139:OG142">
    <cfRule type="cellIs" dxfId="5124" priority="5655" operator="equal">
      <formula>0</formula>
    </cfRule>
    <cfRule type="cellIs" dxfId="5123" priority="5656" operator="equal">
      <formula>1</formula>
    </cfRule>
  </conditionalFormatting>
  <conditionalFormatting sqref="OB144:OG145">
    <cfRule type="cellIs" dxfId="5122" priority="5653" operator="equal">
      <formula>0</formula>
    </cfRule>
    <cfRule type="cellIs" dxfId="5121" priority="5654" operator="equal">
      <formula>1</formula>
    </cfRule>
  </conditionalFormatting>
  <conditionalFormatting sqref="OB148:OG150">
    <cfRule type="cellIs" dxfId="5120" priority="5651" operator="equal">
      <formula>0</formula>
    </cfRule>
    <cfRule type="cellIs" dxfId="5119" priority="5652" operator="equal">
      <formula>1</formula>
    </cfRule>
  </conditionalFormatting>
  <conditionalFormatting sqref="OB162:OG162">
    <cfRule type="cellIs" dxfId="5118" priority="5649" operator="equal">
      <formula>0</formula>
    </cfRule>
    <cfRule type="cellIs" dxfId="5117" priority="5650" operator="equal">
      <formula>1</formula>
    </cfRule>
  </conditionalFormatting>
  <conditionalFormatting sqref="OB170:OG170">
    <cfRule type="cellIs" dxfId="5116" priority="5647" operator="equal">
      <formula>0</formula>
    </cfRule>
    <cfRule type="cellIs" dxfId="5115" priority="5648" operator="equal">
      <formula>1</formula>
    </cfRule>
  </conditionalFormatting>
  <conditionalFormatting sqref="OB172:OG172">
    <cfRule type="cellIs" dxfId="5114" priority="5645" operator="equal">
      <formula>0</formula>
    </cfRule>
    <cfRule type="cellIs" dxfId="5113" priority="5646" operator="equal">
      <formula>1</formula>
    </cfRule>
  </conditionalFormatting>
  <conditionalFormatting sqref="OB179:OG179">
    <cfRule type="cellIs" dxfId="5112" priority="5643" operator="equal">
      <formula>0</formula>
    </cfRule>
    <cfRule type="cellIs" dxfId="5111" priority="5644" operator="equal">
      <formula>1</formula>
    </cfRule>
  </conditionalFormatting>
  <conditionalFormatting sqref="OB194:OG194">
    <cfRule type="cellIs" dxfId="5110" priority="5641" operator="equal">
      <formula>0</formula>
    </cfRule>
    <cfRule type="cellIs" dxfId="5109" priority="5642" operator="equal">
      <formula>1</formula>
    </cfRule>
  </conditionalFormatting>
  <conditionalFormatting sqref="OB196:OG196">
    <cfRule type="cellIs" dxfId="5108" priority="5639" operator="equal">
      <formula>0</formula>
    </cfRule>
    <cfRule type="cellIs" dxfId="5107" priority="5640" operator="equal">
      <formula>1</formula>
    </cfRule>
  </conditionalFormatting>
  <conditionalFormatting sqref="OB198:OG198">
    <cfRule type="cellIs" dxfId="5106" priority="5637" operator="equal">
      <formula>0</formula>
    </cfRule>
    <cfRule type="cellIs" dxfId="5105" priority="5638" operator="equal">
      <formula>1</formula>
    </cfRule>
  </conditionalFormatting>
  <conditionalFormatting sqref="OB206:OG206">
    <cfRule type="cellIs" dxfId="5104" priority="5635" operator="equal">
      <formula>0</formula>
    </cfRule>
    <cfRule type="cellIs" dxfId="5103" priority="5636" operator="equal">
      <formula>1</formula>
    </cfRule>
  </conditionalFormatting>
  <conditionalFormatting sqref="OB214:OG215">
    <cfRule type="cellIs" dxfId="5102" priority="5633" operator="equal">
      <formula>0</formula>
    </cfRule>
    <cfRule type="cellIs" dxfId="5101" priority="5634" operator="equal">
      <formula>1</formula>
    </cfRule>
  </conditionalFormatting>
  <conditionalFormatting sqref="OB225:OG225">
    <cfRule type="cellIs" dxfId="5100" priority="5631" operator="equal">
      <formula>0</formula>
    </cfRule>
    <cfRule type="cellIs" dxfId="5099" priority="5632" operator="equal">
      <formula>1</formula>
    </cfRule>
  </conditionalFormatting>
  <conditionalFormatting sqref="OB253:OG254">
    <cfRule type="cellIs" dxfId="5098" priority="5629" operator="equal">
      <formula>0</formula>
    </cfRule>
    <cfRule type="cellIs" dxfId="5097" priority="5630" operator="equal">
      <formula>1</formula>
    </cfRule>
  </conditionalFormatting>
  <conditionalFormatting sqref="OB261:OG261">
    <cfRule type="cellIs" dxfId="5096" priority="5627" operator="equal">
      <formula>0</formula>
    </cfRule>
    <cfRule type="cellIs" dxfId="5095" priority="5628" operator="equal">
      <formula>1</formula>
    </cfRule>
  </conditionalFormatting>
  <conditionalFormatting sqref="OB264:OG265 OB268:OG271">
    <cfRule type="cellIs" dxfId="5094" priority="5625" operator="equal">
      <formula>0</formula>
    </cfRule>
    <cfRule type="cellIs" dxfId="5093" priority="5626" operator="equal">
      <formula>1</formula>
    </cfRule>
  </conditionalFormatting>
  <conditionalFormatting sqref="OB283:OG283">
    <cfRule type="cellIs" dxfId="5092" priority="5623" operator="equal">
      <formula>0</formula>
    </cfRule>
    <cfRule type="cellIs" dxfId="5091" priority="5624" operator="equal">
      <formula>1</formula>
    </cfRule>
  </conditionalFormatting>
  <conditionalFormatting sqref="OB337:OG338">
    <cfRule type="cellIs" dxfId="5090" priority="5621" operator="equal">
      <formula>0</formula>
    </cfRule>
    <cfRule type="cellIs" dxfId="5089" priority="5622" operator="equal">
      <formula>1</formula>
    </cfRule>
  </conditionalFormatting>
  <conditionalFormatting sqref="OB340:OG341">
    <cfRule type="cellIs" dxfId="5088" priority="5619" operator="equal">
      <formula>0</formula>
    </cfRule>
    <cfRule type="cellIs" dxfId="5087" priority="5620" operator="equal">
      <formula>1</formula>
    </cfRule>
  </conditionalFormatting>
  <conditionalFormatting sqref="OB346:OG347">
    <cfRule type="cellIs" dxfId="5086" priority="5617" operator="equal">
      <formula>0</formula>
    </cfRule>
    <cfRule type="cellIs" dxfId="5085" priority="5618" operator="equal">
      <formula>1</formula>
    </cfRule>
  </conditionalFormatting>
  <conditionalFormatting sqref="OB351:OG351">
    <cfRule type="cellIs" dxfId="5084" priority="5615" operator="equal">
      <formula>0</formula>
    </cfRule>
    <cfRule type="cellIs" dxfId="5083" priority="5616" operator="equal">
      <formula>1</formula>
    </cfRule>
  </conditionalFormatting>
  <conditionalFormatting sqref="OB355:OG355">
    <cfRule type="cellIs" dxfId="5082" priority="5613" operator="equal">
      <formula>0</formula>
    </cfRule>
    <cfRule type="cellIs" dxfId="5081" priority="5614" operator="equal">
      <formula>1</formula>
    </cfRule>
  </conditionalFormatting>
  <conditionalFormatting sqref="OB363:OG363">
    <cfRule type="cellIs" dxfId="5080" priority="5611" operator="equal">
      <formula>0</formula>
    </cfRule>
    <cfRule type="cellIs" dxfId="5079" priority="5612" operator="equal">
      <formula>1</formula>
    </cfRule>
  </conditionalFormatting>
  <conditionalFormatting sqref="OB368:OG368">
    <cfRule type="cellIs" dxfId="5078" priority="5609" operator="equal">
      <formula>0</formula>
    </cfRule>
    <cfRule type="cellIs" dxfId="5077" priority="5610" operator="equal">
      <formula>1</formula>
    </cfRule>
  </conditionalFormatting>
  <conditionalFormatting sqref="OB382:OG384">
    <cfRule type="cellIs" dxfId="5076" priority="5607" operator="equal">
      <formula>0</formula>
    </cfRule>
    <cfRule type="cellIs" dxfId="5075" priority="5608" operator="equal">
      <formula>1</formula>
    </cfRule>
  </conditionalFormatting>
  <conditionalFormatting sqref="OB386:OG386 OB388:OG391">
    <cfRule type="cellIs" dxfId="5074" priority="5605" operator="equal">
      <formula>0</formula>
    </cfRule>
    <cfRule type="cellIs" dxfId="5073" priority="5606" operator="equal">
      <formula>1</formula>
    </cfRule>
  </conditionalFormatting>
  <conditionalFormatting sqref="OB541:OG541">
    <cfRule type="cellIs" dxfId="5072" priority="5603" operator="equal">
      <formula>0</formula>
    </cfRule>
    <cfRule type="cellIs" dxfId="5071" priority="5604" operator="equal">
      <formula>1</formula>
    </cfRule>
  </conditionalFormatting>
  <conditionalFormatting sqref="OB542:OG542">
    <cfRule type="cellIs" dxfId="5070" priority="5599" operator="equal">
      <formula>0</formula>
    </cfRule>
    <cfRule type="cellIs" dxfId="5069" priority="5600" operator="equal">
      <formula>1</formula>
    </cfRule>
  </conditionalFormatting>
  <conditionalFormatting sqref="OB17:OG17">
    <cfRule type="cellIs" dxfId="5068" priority="5597" operator="equal">
      <formula>0</formula>
    </cfRule>
    <cfRule type="cellIs" dxfId="5067" priority="5598" operator="equal">
      <formula>1</formula>
    </cfRule>
  </conditionalFormatting>
  <conditionalFormatting sqref="OB19:OG19">
    <cfRule type="cellIs" dxfId="5066" priority="5595" operator="equal">
      <formula>0</formula>
    </cfRule>
    <cfRule type="cellIs" dxfId="5065" priority="5596" operator="equal">
      <formula>1</formula>
    </cfRule>
  </conditionalFormatting>
  <conditionalFormatting sqref="OB21:OG21">
    <cfRule type="cellIs" dxfId="5064" priority="5593" operator="equal">
      <formula>0</formula>
    </cfRule>
    <cfRule type="cellIs" dxfId="5063" priority="5594" operator="equal">
      <formula>1</formula>
    </cfRule>
  </conditionalFormatting>
  <conditionalFormatting sqref="OB29:OG29">
    <cfRule type="cellIs" dxfId="5062" priority="5591" operator="equal">
      <formula>0</formula>
    </cfRule>
    <cfRule type="cellIs" dxfId="5061" priority="5592" operator="equal">
      <formula>1</formula>
    </cfRule>
  </conditionalFormatting>
  <conditionalFormatting sqref="OB30:OG30">
    <cfRule type="cellIs" dxfId="5060" priority="5589" operator="equal">
      <formula>0</formula>
    </cfRule>
    <cfRule type="cellIs" dxfId="5059" priority="5590" operator="equal">
      <formula>1</formula>
    </cfRule>
  </conditionalFormatting>
  <conditionalFormatting sqref="OB31:OG31">
    <cfRule type="cellIs" dxfId="5058" priority="5587" operator="equal">
      <formula>0</formula>
    </cfRule>
    <cfRule type="cellIs" dxfId="5057" priority="5588" operator="equal">
      <formula>1</formula>
    </cfRule>
  </conditionalFormatting>
  <conditionalFormatting sqref="OB33:OG33">
    <cfRule type="cellIs" dxfId="5056" priority="5585" operator="equal">
      <formula>0</formula>
    </cfRule>
    <cfRule type="cellIs" dxfId="5055" priority="5586" operator="equal">
      <formula>1</formula>
    </cfRule>
  </conditionalFormatting>
  <conditionalFormatting sqref="OB35:OG35">
    <cfRule type="cellIs" dxfId="5054" priority="5583" operator="equal">
      <formula>0</formula>
    </cfRule>
    <cfRule type="cellIs" dxfId="5053" priority="5584" operator="equal">
      <formula>1</formula>
    </cfRule>
  </conditionalFormatting>
  <conditionalFormatting sqref="OB36:OG36">
    <cfRule type="cellIs" dxfId="5052" priority="5581" operator="equal">
      <formula>0</formula>
    </cfRule>
    <cfRule type="cellIs" dxfId="5051" priority="5582" operator="equal">
      <formula>1</formula>
    </cfRule>
  </conditionalFormatting>
  <conditionalFormatting sqref="OB42:OG42">
    <cfRule type="cellIs" dxfId="5050" priority="5579" operator="equal">
      <formula>0</formula>
    </cfRule>
    <cfRule type="cellIs" dxfId="5049" priority="5580" operator="equal">
      <formula>1</formula>
    </cfRule>
  </conditionalFormatting>
  <conditionalFormatting sqref="OB49:OG49">
    <cfRule type="cellIs" dxfId="5048" priority="5577" operator="equal">
      <formula>0</formula>
    </cfRule>
    <cfRule type="cellIs" dxfId="5047" priority="5578" operator="equal">
      <formula>1</formula>
    </cfRule>
  </conditionalFormatting>
  <conditionalFormatting sqref="OB51:OG51">
    <cfRule type="cellIs" dxfId="5046" priority="5575" operator="equal">
      <formula>0</formula>
    </cfRule>
    <cfRule type="cellIs" dxfId="5045" priority="5576" operator="equal">
      <formula>1</formula>
    </cfRule>
  </conditionalFormatting>
  <conditionalFormatting sqref="OB55:OG55">
    <cfRule type="cellIs" dxfId="5044" priority="5573" operator="equal">
      <formula>0</formula>
    </cfRule>
    <cfRule type="cellIs" dxfId="5043" priority="5574" operator="equal">
      <formula>1</formula>
    </cfRule>
  </conditionalFormatting>
  <conditionalFormatting sqref="OB57:OG57">
    <cfRule type="cellIs" dxfId="5042" priority="5571" operator="equal">
      <formula>0</formula>
    </cfRule>
    <cfRule type="cellIs" dxfId="5041" priority="5572" operator="equal">
      <formula>1</formula>
    </cfRule>
  </conditionalFormatting>
  <conditionalFormatting sqref="OB62:OG62">
    <cfRule type="cellIs" dxfId="5040" priority="5569" operator="equal">
      <formula>0</formula>
    </cfRule>
    <cfRule type="cellIs" dxfId="5039" priority="5570" operator="equal">
      <formula>1</formula>
    </cfRule>
  </conditionalFormatting>
  <conditionalFormatting sqref="OB66:OG66">
    <cfRule type="cellIs" dxfId="5038" priority="5567" operator="equal">
      <formula>0</formula>
    </cfRule>
    <cfRule type="cellIs" dxfId="5037" priority="5568" operator="equal">
      <formula>1</formula>
    </cfRule>
  </conditionalFormatting>
  <conditionalFormatting sqref="OB69:OG69">
    <cfRule type="cellIs" dxfId="5036" priority="5565" operator="equal">
      <formula>0</formula>
    </cfRule>
    <cfRule type="cellIs" dxfId="5035" priority="5566" operator="equal">
      <formula>1</formula>
    </cfRule>
  </conditionalFormatting>
  <conditionalFormatting sqref="OB68:OG68">
    <cfRule type="cellIs" dxfId="5034" priority="5563" operator="equal">
      <formula>0</formula>
    </cfRule>
    <cfRule type="cellIs" dxfId="5033" priority="5564" operator="equal">
      <formula>1</formula>
    </cfRule>
  </conditionalFormatting>
  <conditionalFormatting sqref="OB73:OG73">
    <cfRule type="cellIs" dxfId="5032" priority="5561" operator="equal">
      <formula>0</formula>
    </cfRule>
    <cfRule type="cellIs" dxfId="5031" priority="5562" operator="equal">
      <formula>1</formula>
    </cfRule>
  </conditionalFormatting>
  <conditionalFormatting sqref="OB74:OG74">
    <cfRule type="cellIs" dxfId="5030" priority="5559" operator="equal">
      <formula>0</formula>
    </cfRule>
    <cfRule type="cellIs" dxfId="5029" priority="5560" operator="equal">
      <formula>1</formula>
    </cfRule>
  </conditionalFormatting>
  <conditionalFormatting sqref="OB80:OG80">
    <cfRule type="cellIs" dxfId="5028" priority="5557" operator="equal">
      <formula>0</formula>
    </cfRule>
    <cfRule type="cellIs" dxfId="5027" priority="5558" operator="equal">
      <formula>1</formula>
    </cfRule>
  </conditionalFormatting>
  <conditionalFormatting sqref="OB83:OG83">
    <cfRule type="cellIs" dxfId="5026" priority="5555" operator="equal">
      <formula>0</formula>
    </cfRule>
    <cfRule type="cellIs" dxfId="5025" priority="5556" operator="equal">
      <formula>1</formula>
    </cfRule>
  </conditionalFormatting>
  <conditionalFormatting sqref="OB84:OG84">
    <cfRule type="cellIs" dxfId="5024" priority="5553" operator="equal">
      <formula>0</formula>
    </cfRule>
    <cfRule type="cellIs" dxfId="5023" priority="5554" operator="equal">
      <formula>1</formula>
    </cfRule>
  </conditionalFormatting>
  <conditionalFormatting sqref="OB92:OG92">
    <cfRule type="cellIs" dxfId="5022" priority="5551" operator="equal">
      <formula>0</formula>
    </cfRule>
    <cfRule type="cellIs" dxfId="5021" priority="5552" operator="equal">
      <formula>1</formula>
    </cfRule>
  </conditionalFormatting>
  <conditionalFormatting sqref="OB93:OG93">
    <cfRule type="cellIs" dxfId="5020" priority="5549" operator="equal">
      <formula>0</formula>
    </cfRule>
    <cfRule type="cellIs" dxfId="5019" priority="5550" operator="equal">
      <formula>1</formula>
    </cfRule>
  </conditionalFormatting>
  <conditionalFormatting sqref="OB94:OG94">
    <cfRule type="cellIs" dxfId="5018" priority="5547" operator="equal">
      <formula>0</formula>
    </cfRule>
    <cfRule type="cellIs" dxfId="5017" priority="5548" operator="equal">
      <formula>1</formula>
    </cfRule>
  </conditionalFormatting>
  <conditionalFormatting sqref="OB95:OG95">
    <cfRule type="cellIs" dxfId="5016" priority="5545" operator="equal">
      <formula>0</formula>
    </cfRule>
    <cfRule type="cellIs" dxfId="5015" priority="5546" operator="equal">
      <formula>1</formula>
    </cfRule>
  </conditionalFormatting>
  <conditionalFormatting sqref="OB96:OG96">
    <cfRule type="cellIs" dxfId="5014" priority="5543" operator="equal">
      <formula>0</formula>
    </cfRule>
    <cfRule type="cellIs" dxfId="5013" priority="5544" operator="equal">
      <formula>1</formula>
    </cfRule>
  </conditionalFormatting>
  <conditionalFormatting sqref="OB97:OG97">
    <cfRule type="cellIs" dxfId="5012" priority="5541" operator="equal">
      <formula>0</formula>
    </cfRule>
    <cfRule type="cellIs" dxfId="5011" priority="5542" operator="equal">
      <formula>1</formula>
    </cfRule>
  </conditionalFormatting>
  <conditionalFormatting sqref="OB99:OG99">
    <cfRule type="cellIs" dxfId="5010" priority="5539" operator="equal">
      <formula>0</formula>
    </cfRule>
    <cfRule type="cellIs" dxfId="5009" priority="5540" operator="equal">
      <formula>1</formula>
    </cfRule>
  </conditionalFormatting>
  <conditionalFormatting sqref="OB100:OG100">
    <cfRule type="cellIs" dxfId="5008" priority="5537" operator="equal">
      <formula>0</formula>
    </cfRule>
    <cfRule type="cellIs" dxfId="5007" priority="5538" operator="equal">
      <formula>1</formula>
    </cfRule>
  </conditionalFormatting>
  <conditionalFormatting sqref="OB102:OG102">
    <cfRule type="cellIs" dxfId="5006" priority="5535" operator="equal">
      <formula>0</formula>
    </cfRule>
    <cfRule type="cellIs" dxfId="5005" priority="5536" operator="equal">
      <formula>1</formula>
    </cfRule>
  </conditionalFormatting>
  <conditionalFormatting sqref="OB106:OG106">
    <cfRule type="cellIs" dxfId="5004" priority="5533" operator="equal">
      <formula>0</formula>
    </cfRule>
    <cfRule type="cellIs" dxfId="5003" priority="5534" operator="equal">
      <formula>1</formula>
    </cfRule>
  </conditionalFormatting>
  <conditionalFormatting sqref="OB108:OG108">
    <cfRule type="cellIs" dxfId="5002" priority="5531" operator="equal">
      <formula>0</formula>
    </cfRule>
    <cfRule type="cellIs" dxfId="5001" priority="5532" operator="equal">
      <formula>1</formula>
    </cfRule>
  </conditionalFormatting>
  <conditionalFormatting sqref="OB107:OG107">
    <cfRule type="cellIs" dxfId="5000" priority="5529" operator="equal">
      <formula>0</formula>
    </cfRule>
    <cfRule type="cellIs" dxfId="4999" priority="5530" operator="equal">
      <formula>1</formula>
    </cfRule>
  </conditionalFormatting>
  <conditionalFormatting sqref="OB113:OG113">
    <cfRule type="cellIs" dxfId="4998" priority="5527" operator="equal">
      <formula>0</formula>
    </cfRule>
    <cfRule type="cellIs" dxfId="4997" priority="5528" operator="equal">
      <formula>1</formula>
    </cfRule>
  </conditionalFormatting>
  <conditionalFormatting sqref="OB115:OG115">
    <cfRule type="cellIs" dxfId="4996" priority="5525" operator="equal">
      <formula>0</formula>
    </cfRule>
    <cfRule type="cellIs" dxfId="4995" priority="5526" operator="equal">
      <formula>1</formula>
    </cfRule>
  </conditionalFormatting>
  <conditionalFormatting sqref="OB118:OG118">
    <cfRule type="cellIs" dxfId="4994" priority="5523" operator="equal">
      <formula>0</formula>
    </cfRule>
    <cfRule type="cellIs" dxfId="4993" priority="5524" operator="equal">
      <formula>1</formula>
    </cfRule>
  </conditionalFormatting>
  <conditionalFormatting sqref="OB122:OG123">
    <cfRule type="cellIs" dxfId="4992" priority="5521" operator="equal">
      <formula>0</formula>
    </cfRule>
    <cfRule type="cellIs" dxfId="4991" priority="5522" operator="equal">
      <formula>1</formula>
    </cfRule>
  </conditionalFormatting>
  <conditionalFormatting sqref="OB127:OG127">
    <cfRule type="cellIs" dxfId="4990" priority="5519" operator="equal">
      <formula>0</formula>
    </cfRule>
    <cfRule type="cellIs" dxfId="4989" priority="5520" operator="equal">
      <formula>1</formula>
    </cfRule>
  </conditionalFormatting>
  <conditionalFormatting sqref="OB134:OG134">
    <cfRule type="cellIs" dxfId="4988" priority="5517" operator="equal">
      <formula>0</formula>
    </cfRule>
    <cfRule type="cellIs" dxfId="4987" priority="5518" operator="equal">
      <formula>1</formula>
    </cfRule>
  </conditionalFormatting>
  <conditionalFormatting sqref="OB137:OG137">
    <cfRule type="cellIs" dxfId="4986" priority="5515" operator="equal">
      <formula>0</formula>
    </cfRule>
    <cfRule type="cellIs" dxfId="4985" priority="5516" operator="equal">
      <formula>1</formula>
    </cfRule>
  </conditionalFormatting>
  <conditionalFormatting sqref="OB138:OG138">
    <cfRule type="cellIs" dxfId="4984" priority="5513" operator="equal">
      <formula>0</formula>
    </cfRule>
    <cfRule type="cellIs" dxfId="4983" priority="5514" operator="equal">
      <formula>1</formula>
    </cfRule>
  </conditionalFormatting>
  <conditionalFormatting sqref="OB136:OG136">
    <cfRule type="cellIs" dxfId="4982" priority="5511" operator="equal">
      <formula>0</formula>
    </cfRule>
    <cfRule type="cellIs" dxfId="4981" priority="5512" operator="equal">
      <formula>1</formula>
    </cfRule>
  </conditionalFormatting>
  <conditionalFormatting sqref="OB143:OG143">
    <cfRule type="cellIs" dxfId="4980" priority="5509" operator="equal">
      <formula>0</formula>
    </cfRule>
    <cfRule type="cellIs" dxfId="4979" priority="5510" operator="equal">
      <formula>1</formula>
    </cfRule>
  </conditionalFormatting>
  <conditionalFormatting sqref="OB146:OG146">
    <cfRule type="cellIs" dxfId="4978" priority="5507" operator="equal">
      <formula>0</formula>
    </cfRule>
    <cfRule type="cellIs" dxfId="4977" priority="5508" operator="equal">
      <formula>1</formula>
    </cfRule>
  </conditionalFormatting>
  <conditionalFormatting sqref="OB151:OG153">
    <cfRule type="cellIs" dxfId="4976" priority="5505" operator="equal">
      <formula>0</formula>
    </cfRule>
    <cfRule type="cellIs" dxfId="4975" priority="5506" operator="equal">
      <formula>1</formula>
    </cfRule>
  </conditionalFormatting>
  <conditionalFormatting sqref="OB156:OG156">
    <cfRule type="cellIs" dxfId="4974" priority="5503" operator="equal">
      <formula>0</formula>
    </cfRule>
    <cfRule type="cellIs" dxfId="4973" priority="5504" operator="equal">
      <formula>1</formula>
    </cfRule>
  </conditionalFormatting>
  <conditionalFormatting sqref="OB158:OG158">
    <cfRule type="cellIs" dxfId="4972" priority="5501" operator="equal">
      <formula>0</formula>
    </cfRule>
    <cfRule type="cellIs" dxfId="4971" priority="5502" operator="equal">
      <formula>1</formula>
    </cfRule>
  </conditionalFormatting>
  <conditionalFormatting sqref="OB171:OG171">
    <cfRule type="cellIs" dxfId="4970" priority="5499" operator="equal">
      <formula>0</formula>
    </cfRule>
    <cfRule type="cellIs" dxfId="4969" priority="5500" operator="equal">
      <formula>1</formula>
    </cfRule>
  </conditionalFormatting>
  <conditionalFormatting sqref="OB175:OG175">
    <cfRule type="cellIs" dxfId="4968" priority="5497" operator="equal">
      <formula>0</formula>
    </cfRule>
    <cfRule type="cellIs" dxfId="4967" priority="5498" operator="equal">
      <formula>1</formula>
    </cfRule>
  </conditionalFormatting>
  <conditionalFormatting sqref="OB176:OG176">
    <cfRule type="cellIs" dxfId="4966" priority="5495" operator="equal">
      <formula>0</formula>
    </cfRule>
    <cfRule type="cellIs" dxfId="4965" priority="5496" operator="equal">
      <formula>1</formula>
    </cfRule>
  </conditionalFormatting>
  <conditionalFormatting sqref="OB177:OG178">
    <cfRule type="cellIs" dxfId="4964" priority="5493" operator="equal">
      <formula>0</formula>
    </cfRule>
    <cfRule type="cellIs" dxfId="4963" priority="5494" operator="equal">
      <formula>1</formula>
    </cfRule>
  </conditionalFormatting>
  <conditionalFormatting sqref="OB180:OG180">
    <cfRule type="cellIs" dxfId="4962" priority="5491" operator="equal">
      <formula>0</formula>
    </cfRule>
    <cfRule type="cellIs" dxfId="4961" priority="5492" operator="equal">
      <formula>1</formula>
    </cfRule>
  </conditionalFormatting>
  <conditionalFormatting sqref="OB185:OG185">
    <cfRule type="cellIs" dxfId="4960" priority="5489" operator="equal">
      <formula>0</formula>
    </cfRule>
    <cfRule type="cellIs" dxfId="4959" priority="5490" operator="equal">
      <formula>1</formula>
    </cfRule>
  </conditionalFormatting>
  <conditionalFormatting sqref="OB186:OG186">
    <cfRule type="cellIs" dxfId="4958" priority="5487" operator="equal">
      <formula>0</formula>
    </cfRule>
    <cfRule type="cellIs" dxfId="4957" priority="5488" operator="equal">
      <formula>1</formula>
    </cfRule>
  </conditionalFormatting>
  <conditionalFormatting sqref="OB189:OG189">
    <cfRule type="cellIs" dxfId="4956" priority="5485" operator="equal">
      <formula>0</formula>
    </cfRule>
    <cfRule type="cellIs" dxfId="4955" priority="5486" operator="equal">
      <formula>1</formula>
    </cfRule>
  </conditionalFormatting>
  <conditionalFormatting sqref="OB199:OG201">
    <cfRule type="cellIs" dxfId="4954" priority="5483" operator="equal">
      <formula>0</formula>
    </cfRule>
    <cfRule type="cellIs" dxfId="4953" priority="5484" operator="equal">
      <formula>1</formula>
    </cfRule>
  </conditionalFormatting>
  <conditionalFormatting sqref="OB207:OG207">
    <cfRule type="cellIs" dxfId="4952" priority="5481" operator="equal">
      <formula>0</formula>
    </cfRule>
    <cfRule type="cellIs" dxfId="4951" priority="5482" operator="equal">
      <formula>1</formula>
    </cfRule>
  </conditionalFormatting>
  <conditionalFormatting sqref="OB212:OG213">
    <cfRule type="cellIs" dxfId="4950" priority="5479" operator="equal">
      <formula>0</formula>
    </cfRule>
    <cfRule type="cellIs" dxfId="4949" priority="5480" operator="equal">
      <formula>1</formula>
    </cfRule>
  </conditionalFormatting>
  <conditionalFormatting sqref="OB220:OG221">
    <cfRule type="cellIs" dxfId="4948" priority="5477" operator="equal">
      <formula>0</formula>
    </cfRule>
    <cfRule type="cellIs" dxfId="4947" priority="5478" operator="equal">
      <formula>1</formula>
    </cfRule>
  </conditionalFormatting>
  <conditionalFormatting sqref="OB223:OG223">
    <cfRule type="cellIs" dxfId="4946" priority="5475" operator="equal">
      <formula>0</formula>
    </cfRule>
    <cfRule type="cellIs" dxfId="4945" priority="5476" operator="equal">
      <formula>1</formula>
    </cfRule>
  </conditionalFormatting>
  <conditionalFormatting sqref="OB235:OG235">
    <cfRule type="cellIs" dxfId="4944" priority="5473" operator="equal">
      <formula>0</formula>
    </cfRule>
    <cfRule type="cellIs" dxfId="4943" priority="5474" operator="equal">
      <formula>1</formula>
    </cfRule>
  </conditionalFormatting>
  <conditionalFormatting sqref="OB237:OG237">
    <cfRule type="cellIs" dxfId="4942" priority="5471" operator="equal">
      <formula>0</formula>
    </cfRule>
    <cfRule type="cellIs" dxfId="4941" priority="5472" operator="equal">
      <formula>1</formula>
    </cfRule>
  </conditionalFormatting>
  <conditionalFormatting sqref="OB239:OG239">
    <cfRule type="cellIs" dxfId="4940" priority="5469" operator="equal">
      <formula>0</formula>
    </cfRule>
    <cfRule type="cellIs" dxfId="4939" priority="5470" operator="equal">
      <formula>1</formula>
    </cfRule>
  </conditionalFormatting>
  <conditionalFormatting sqref="OB241:OG242">
    <cfRule type="cellIs" dxfId="4938" priority="5467" operator="equal">
      <formula>0</formula>
    </cfRule>
    <cfRule type="cellIs" dxfId="4937" priority="5468" operator="equal">
      <formula>1</formula>
    </cfRule>
  </conditionalFormatting>
  <conditionalFormatting sqref="OB250:OG250">
    <cfRule type="cellIs" dxfId="4936" priority="5465" operator="equal">
      <formula>0</formula>
    </cfRule>
    <cfRule type="cellIs" dxfId="4935" priority="5466" operator="equal">
      <formula>1</formula>
    </cfRule>
  </conditionalFormatting>
  <conditionalFormatting sqref="OB251:OG251">
    <cfRule type="cellIs" dxfId="4934" priority="5463" operator="equal">
      <formula>0</formula>
    </cfRule>
    <cfRule type="cellIs" dxfId="4933" priority="5464" operator="equal">
      <formula>1</formula>
    </cfRule>
  </conditionalFormatting>
  <conditionalFormatting sqref="OB259:OG260">
    <cfRule type="cellIs" dxfId="4932" priority="5461" operator="equal">
      <formula>0</formula>
    </cfRule>
    <cfRule type="cellIs" dxfId="4931" priority="5462" operator="equal">
      <formula>1</formula>
    </cfRule>
  </conditionalFormatting>
  <conditionalFormatting sqref="OB262:OG263">
    <cfRule type="cellIs" dxfId="4930" priority="5459" operator="equal">
      <formula>0</formula>
    </cfRule>
    <cfRule type="cellIs" dxfId="4929" priority="5460" operator="equal">
      <formula>1</formula>
    </cfRule>
  </conditionalFormatting>
  <conditionalFormatting sqref="OB266:OG266">
    <cfRule type="cellIs" dxfId="4928" priority="5457" operator="equal">
      <formula>0</formula>
    </cfRule>
    <cfRule type="cellIs" dxfId="4927" priority="5458" operator="equal">
      <formula>1</formula>
    </cfRule>
  </conditionalFormatting>
  <conditionalFormatting sqref="OB281:OG282">
    <cfRule type="cellIs" dxfId="4926" priority="5455" operator="equal">
      <formula>0</formula>
    </cfRule>
    <cfRule type="cellIs" dxfId="4925" priority="5456" operator="equal">
      <formula>1</formula>
    </cfRule>
  </conditionalFormatting>
  <conditionalFormatting sqref="OB287:OG287">
    <cfRule type="cellIs" dxfId="4924" priority="5453" operator="equal">
      <formula>0</formula>
    </cfRule>
    <cfRule type="cellIs" dxfId="4923" priority="5454" operator="equal">
      <formula>1</formula>
    </cfRule>
  </conditionalFormatting>
  <conditionalFormatting sqref="OB294:OG296">
    <cfRule type="cellIs" dxfId="4922" priority="5451" operator="equal">
      <formula>0</formula>
    </cfRule>
    <cfRule type="cellIs" dxfId="4921" priority="5452" operator="equal">
      <formula>1</formula>
    </cfRule>
  </conditionalFormatting>
  <conditionalFormatting sqref="OB299:OG299">
    <cfRule type="cellIs" dxfId="4920" priority="5449" operator="equal">
      <formula>0</formula>
    </cfRule>
    <cfRule type="cellIs" dxfId="4919" priority="5450" operator="equal">
      <formula>1</formula>
    </cfRule>
  </conditionalFormatting>
  <conditionalFormatting sqref="OB302:OG303">
    <cfRule type="cellIs" dxfId="4918" priority="5447" operator="equal">
      <formula>0</formula>
    </cfRule>
    <cfRule type="cellIs" dxfId="4917" priority="5448" operator="equal">
      <formula>1</formula>
    </cfRule>
  </conditionalFormatting>
  <conditionalFormatting sqref="OB309:OG309">
    <cfRule type="cellIs" dxfId="4916" priority="5445" operator="equal">
      <formula>0</formula>
    </cfRule>
    <cfRule type="cellIs" dxfId="4915" priority="5446" operator="equal">
      <formula>1</formula>
    </cfRule>
  </conditionalFormatting>
  <conditionalFormatting sqref="OB310:OG310">
    <cfRule type="cellIs" dxfId="4914" priority="5443" operator="equal">
      <formula>0</formula>
    </cfRule>
    <cfRule type="cellIs" dxfId="4913" priority="5444" operator="equal">
      <formula>1</formula>
    </cfRule>
  </conditionalFormatting>
  <conditionalFormatting sqref="OB312:OG312">
    <cfRule type="cellIs" dxfId="4912" priority="5441" operator="equal">
      <formula>0</formula>
    </cfRule>
    <cfRule type="cellIs" dxfId="4911" priority="5442" operator="equal">
      <formula>1</formula>
    </cfRule>
  </conditionalFormatting>
  <conditionalFormatting sqref="OB318:OG318">
    <cfRule type="cellIs" dxfId="4910" priority="5439" operator="equal">
      <formula>0</formula>
    </cfRule>
    <cfRule type="cellIs" dxfId="4909" priority="5440" operator="equal">
      <formula>1</formula>
    </cfRule>
  </conditionalFormatting>
  <conditionalFormatting sqref="OB331:OG332">
    <cfRule type="cellIs" dxfId="4908" priority="5437" operator="equal">
      <formula>0</formula>
    </cfRule>
    <cfRule type="cellIs" dxfId="4907" priority="5438" operator="equal">
      <formula>1</formula>
    </cfRule>
  </conditionalFormatting>
  <conditionalFormatting sqref="OB339:OG339">
    <cfRule type="cellIs" dxfId="4906" priority="5435" operator="equal">
      <formula>0</formula>
    </cfRule>
    <cfRule type="cellIs" dxfId="4905" priority="5436" operator="equal">
      <formula>1</formula>
    </cfRule>
  </conditionalFormatting>
  <conditionalFormatting sqref="OB343:OG345">
    <cfRule type="cellIs" dxfId="4904" priority="5433" operator="equal">
      <formula>0</formula>
    </cfRule>
    <cfRule type="cellIs" dxfId="4903" priority="5434" operator="equal">
      <formula>1</formula>
    </cfRule>
  </conditionalFormatting>
  <conditionalFormatting sqref="OB357:OG357">
    <cfRule type="cellIs" dxfId="4902" priority="5431" operator="equal">
      <formula>0</formula>
    </cfRule>
    <cfRule type="cellIs" dxfId="4901" priority="5432" operator="equal">
      <formula>1</formula>
    </cfRule>
  </conditionalFormatting>
  <conditionalFormatting sqref="OB360:OG360">
    <cfRule type="cellIs" dxfId="4900" priority="5429" operator="equal">
      <formula>0</formula>
    </cfRule>
    <cfRule type="cellIs" dxfId="4899" priority="5430" operator="equal">
      <formula>1</formula>
    </cfRule>
  </conditionalFormatting>
  <conditionalFormatting sqref="OB361:OG361">
    <cfRule type="cellIs" dxfId="4898" priority="5427" operator="equal">
      <formula>0</formula>
    </cfRule>
    <cfRule type="cellIs" dxfId="4897" priority="5428" operator="equal">
      <formula>1</formula>
    </cfRule>
  </conditionalFormatting>
  <conditionalFormatting sqref="OB369:OG369">
    <cfRule type="cellIs" dxfId="4896" priority="5425" operator="equal">
      <formula>0</formula>
    </cfRule>
    <cfRule type="cellIs" dxfId="4895" priority="5426" operator="equal">
      <formula>1</formula>
    </cfRule>
  </conditionalFormatting>
  <conditionalFormatting sqref="OB371:OG371">
    <cfRule type="cellIs" dxfId="4894" priority="5423" operator="equal">
      <formula>0</formula>
    </cfRule>
    <cfRule type="cellIs" dxfId="4893" priority="5424" operator="equal">
      <formula>1</formula>
    </cfRule>
  </conditionalFormatting>
  <conditionalFormatting sqref="OB373:OG373">
    <cfRule type="cellIs" dxfId="4892" priority="5421" operator="equal">
      <formula>0</formula>
    </cfRule>
    <cfRule type="cellIs" dxfId="4891" priority="5422" operator="equal">
      <formula>1</formula>
    </cfRule>
  </conditionalFormatting>
  <conditionalFormatting sqref="OB377:OG377">
    <cfRule type="cellIs" dxfId="4890" priority="5419" operator="equal">
      <formula>0</formula>
    </cfRule>
    <cfRule type="cellIs" dxfId="4889" priority="5420" operator="equal">
      <formula>1</formula>
    </cfRule>
  </conditionalFormatting>
  <conditionalFormatting sqref="OB379:OG379">
    <cfRule type="cellIs" dxfId="4888" priority="5417" operator="equal">
      <formula>0</formula>
    </cfRule>
    <cfRule type="cellIs" dxfId="4887" priority="5418" operator="equal">
      <formula>1</formula>
    </cfRule>
  </conditionalFormatting>
  <conditionalFormatting sqref="OB380:OG380">
    <cfRule type="cellIs" dxfId="4886" priority="5415" operator="equal">
      <formula>0</formula>
    </cfRule>
    <cfRule type="cellIs" dxfId="4885" priority="5416" operator="equal">
      <formula>1</formula>
    </cfRule>
  </conditionalFormatting>
  <conditionalFormatting sqref="OB381:OG381">
    <cfRule type="cellIs" dxfId="4884" priority="5413" operator="equal">
      <formula>0</formula>
    </cfRule>
    <cfRule type="cellIs" dxfId="4883" priority="5414" operator="equal">
      <formula>1</formula>
    </cfRule>
  </conditionalFormatting>
  <conditionalFormatting sqref="OB375:OG376">
    <cfRule type="cellIs" dxfId="4882" priority="5411" operator="equal">
      <formula>0</formula>
    </cfRule>
    <cfRule type="cellIs" dxfId="4881" priority="5412" operator="equal">
      <formula>1</formula>
    </cfRule>
  </conditionalFormatting>
  <conditionalFormatting sqref="OB378:OG378">
    <cfRule type="cellIs" dxfId="4880" priority="5409" operator="equal">
      <formula>0</formula>
    </cfRule>
    <cfRule type="cellIs" dxfId="4879" priority="5410" operator="equal">
      <formula>1</formula>
    </cfRule>
  </conditionalFormatting>
  <conditionalFormatting sqref="OB385:OG385">
    <cfRule type="cellIs" dxfId="4878" priority="5407" operator="equal">
      <formula>0</formula>
    </cfRule>
    <cfRule type="cellIs" dxfId="4877" priority="5408" operator="equal">
      <formula>1</formula>
    </cfRule>
  </conditionalFormatting>
  <conditionalFormatting sqref="OB387:OG387">
    <cfRule type="cellIs" dxfId="4876" priority="5405" operator="equal">
      <formula>0</formula>
    </cfRule>
    <cfRule type="cellIs" dxfId="4875" priority="5406" operator="equal">
      <formula>1</formula>
    </cfRule>
  </conditionalFormatting>
  <conditionalFormatting sqref="OB392:OG392">
    <cfRule type="cellIs" dxfId="4874" priority="5403" operator="equal">
      <formula>0</formula>
    </cfRule>
    <cfRule type="cellIs" dxfId="4873" priority="5404" operator="equal">
      <formula>1</formula>
    </cfRule>
  </conditionalFormatting>
  <conditionalFormatting sqref="OB399:OG399">
    <cfRule type="cellIs" dxfId="4872" priority="5401" operator="equal">
      <formula>0</formula>
    </cfRule>
    <cfRule type="cellIs" dxfId="4871" priority="5402" operator="equal">
      <formula>1</formula>
    </cfRule>
  </conditionalFormatting>
  <conditionalFormatting sqref="OB401:OG401">
    <cfRule type="cellIs" dxfId="4870" priority="5399" operator="equal">
      <formula>0</formula>
    </cfRule>
    <cfRule type="cellIs" dxfId="4869" priority="5400" operator="equal">
      <formula>1</formula>
    </cfRule>
  </conditionalFormatting>
  <conditionalFormatting sqref="OB404:OG404">
    <cfRule type="cellIs" dxfId="4868" priority="5397" operator="equal">
      <formula>0</formula>
    </cfRule>
    <cfRule type="cellIs" dxfId="4867" priority="5398" operator="equal">
      <formula>1</formula>
    </cfRule>
  </conditionalFormatting>
  <conditionalFormatting sqref="OB406:OG406">
    <cfRule type="cellIs" dxfId="4866" priority="5395" operator="equal">
      <formula>0</formula>
    </cfRule>
    <cfRule type="cellIs" dxfId="4865" priority="5396" operator="equal">
      <formula>1</formula>
    </cfRule>
  </conditionalFormatting>
  <conditionalFormatting sqref="OB407:OG409">
    <cfRule type="cellIs" dxfId="4864" priority="5393" operator="equal">
      <formula>0</formula>
    </cfRule>
    <cfRule type="cellIs" dxfId="4863" priority="5394" operator="equal">
      <formula>1</formula>
    </cfRule>
  </conditionalFormatting>
  <conditionalFormatting sqref="OB411:OG418">
    <cfRule type="cellIs" dxfId="4862" priority="5391" operator="equal">
      <formula>0</formula>
    </cfRule>
    <cfRule type="cellIs" dxfId="4861" priority="5392" operator="equal">
      <formula>1</formula>
    </cfRule>
  </conditionalFormatting>
  <conditionalFormatting sqref="OB421:OG421">
    <cfRule type="cellIs" dxfId="4860" priority="5389" operator="equal">
      <formula>0</formula>
    </cfRule>
    <cfRule type="cellIs" dxfId="4859" priority="5390" operator="equal">
      <formula>1</formula>
    </cfRule>
  </conditionalFormatting>
  <conditionalFormatting sqref="OB423:OG428">
    <cfRule type="cellIs" dxfId="4858" priority="5387" operator="equal">
      <formula>0</formula>
    </cfRule>
    <cfRule type="cellIs" dxfId="4857" priority="5388" operator="equal">
      <formula>1</formula>
    </cfRule>
  </conditionalFormatting>
  <conditionalFormatting sqref="OB430:OG437">
    <cfRule type="cellIs" dxfId="4856" priority="5385" operator="equal">
      <formula>0</formula>
    </cfRule>
    <cfRule type="cellIs" dxfId="4855" priority="5386" operator="equal">
      <formula>1</formula>
    </cfRule>
  </conditionalFormatting>
  <conditionalFormatting sqref="OB439:OG449">
    <cfRule type="cellIs" dxfId="4854" priority="5383" operator="equal">
      <formula>0</formula>
    </cfRule>
    <cfRule type="cellIs" dxfId="4853" priority="5384" operator="equal">
      <formula>1</formula>
    </cfRule>
  </conditionalFormatting>
  <conditionalFormatting sqref="OB451:OG458">
    <cfRule type="cellIs" dxfId="4852" priority="5381" operator="equal">
      <formula>0</formula>
    </cfRule>
    <cfRule type="cellIs" dxfId="4851" priority="5382" operator="equal">
      <formula>1</formula>
    </cfRule>
  </conditionalFormatting>
  <conditionalFormatting sqref="OB460:OG464">
    <cfRule type="cellIs" dxfId="4850" priority="5379" operator="equal">
      <formula>0</formula>
    </cfRule>
    <cfRule type="cellIs" dxfId="4849" priority="5380" operator="equal">
      <formula>1</formula>
    </cfRule>
  </conditionalFormatting>
  <conditionalFormatting sqref="OB466:OG467">
    <cfRule type="cellIs" dxfId="4848" priority="5377" operator="equal">
      <formula>0</formula>
    </cfRule>
    <cfRule type="cellIs" dxfId="4847" priority="5378" operator="equal">
      <formula>1</formula>
    </cfRule>
  </conditionalFormatting>
  <conditionalFormatting sqref="OB470:OG470">
    <cfRule type="cellIs" dxfId="4846" priority="5375" operator="equal">
      <formula>0</formula>
    </cfRule>
    <cfRule type="cellIs" dxfId="4845" priority="5376" operator="equal">
      <formula>1</formula>
    </cfRule>
  </conditionalFormatting>
  <conditionalFormatting sqref="OB472:OG474">
    <cfRule type="cellIs" dxfId="4844" priority="5373" operator="equal">
      <formula>0</formula>
    </cfRule>
    <cfRule type="cellIs" dxfId="4843" priority="5374" operator="equal">
      <formula>1</formula>
    </cfRule>
  </conditionalFormatting>
  <conditionalFormatting sqref="OB476:OG482">
    <cfRule type="cellIs" dxfId="4842" priority="5371" operator="equal">
      <formula>0</formula>
    </cfRule>
    <cfRule type="cellIs" dxfId="4841" priority="5372" operator="equal">
      <formula>1</formula>
    </cfRule>
  </conditionalFormatting>
  <conditionalFormatting sqref="OB484:OG489">
    <cfRule type="cellIs" dxfId="4840" priority="5369" operator="equal">
      <formula>0</formula>
    </cfRule>
    <cfRule type="cellIs" dxfId="4839" priority="5370" operator="equal">
      <formula>1</formula>
    </cfRule>
  </conditionalFormatting>
  <conditionalFormatting sqref="OB491:OG492">
    <cfRule type="cellIs" dxfId="4838" priority="5367" operator="equal">
      <formula>0</formula>
    </cfRule>
    <cfRule type="cellIs" dxfId="4837" priority="5368" operator="equal">
      <formula>1</formula>
    </cfRule>
  </conditionalFormatting>
  <conditionalFormatting sqref="OB494:OG496">
    <cfRule type="cellIs" dxfId="4836" priority="5365" operator="equal">
      <formula>0</formula>
    </cfRule>
    <cfRule type="cellIs" dxfId="4835" priority="5366" operator="equal">
      <formula>1</formula>
    </cfRule>
  </conditionalFormatting>
  <conditionalFormatting sqref="OB498:OG498">
    <cfRule type="cellIs" dxfId="4834" priority="5363" operator="equal">
      <formula>0</formula>
    </cfRule>
    <cfRule type="cellIs" dxfId="4833" priority="5364" operator="equal">
      <formula>1</formula>
    </cfRule>
  </conditionalFormatting>
  <conditionalFormatting sqref="OB499:OG499">
    <cfRule type="cellIs" dxfId="4832" priority="5361" operator="equal">
      <formula>0</formula>
    </cfRule>
    <cfRule type="cellIs" dxfId="4831" priority="5362" operator="equal">
      <formula>1</formula>
    </cfRule>
  </conditionalFormatting>
  <conditionalFormatting sqref="OB502:OG504">
    <cfRule type="cellIs" dxfId="4830" priority="5359" operator="equal">
      <formula>0</formula>
    </cfRule>
    <cfRule type="cellIs" dxfId="4829" priority="5360" operator="equal">
      <formula>1</formula>
    </cfRule>
  </conditionalFormatting>
  <conditionalFormatting sqref="OB507:OG510">
    <cfRule type="cellIs" dxfId="4828" priority="5357" operator="equal">
      <formula>0</formula>
    </cfRule>
    <cfRule type="cellIs" dxfId="4827" priority="5358" operator="equal">
      <formula>1</formula>
    </cfRule>
  </conditionalFormatting>
  <conditionalFormatting sqref="OB512:OG512">
    <cfRule type="cellIs" dxfId="4826" priority="5355" operator="equal">
      <formula>0</formula>
    </cfRule>
    <cfRule type="cellIs" dxfId="4825" priority="5356" operator="equal">
      <formula>1</formula>
    </cfRule>
  </conditionalFormatting>
  <conditionalFormatting sqref="OB514:OG518">
    <cfRule type="cellIs" dxfId="4824" priority="5353" operator="equal">
      <formula>0</formula>
    </cfRule>
    <cfRule type="cellIs" dxfId="4823" priority="5354" operator="equal">
      <formula>1</formula>
    </cfRule>
  </conditionalFormatting>
  <conditionalFormatting sqref="OB520:OG520">
    <cfRule type="cellIs" dxfId="4822" priority="5351" operator="equal">
      <formula>0</formula>
    </cfRule>
    <cfRule type="cellIs" dxfId="4821" priority="5352" operator="equal">
      <formula>1</formula>
    </cfRule>
  </conditionalFormatting>
  <conditionalFormatting sqref="OB522:OG524">
    <cfRule type="cellIs" dxfId="4820" priority="5349" operator="equal">
      <formula>0</formula>
    </cfRule>
    <cfRule type="cellIs" dxfId="4819" priority="5350" operator="equal">
      <formula>1</formula>
    </cfRule>
  </conditionalFormatting>
  <conditionalFormatting sqref="OB526:OG526">
    <cfRule type="cellIs" dxfId="4818" priority="5347" operator="equal">
      <formula>0</formula>
    </cfRule>
    <cfRule type="cellIs" dxfId="4817" priority="5348" operator="equal">
      <formula>1</formula>
    </cfRule>
  </conditionalFormatting>
  <conditionalFormatting sqref="OB528:OG535">
    <cfRule type="cellIs" dxfId="4816" priority="5345" operator="equal">
      <formula>0</formula>
    </cfRule>
    <cfRule type="cellIs" dxfId="4815" priority="5346" operator="equal">
      <formula>1</formula>
    </cfRule>
  </conditionalFormatting>
  <conditionalFormatting sqref="OB43:OG43">
    <cfRule type="cellIs" dxfId="4814" priority="5343" operator="equal">
      <formula>0</formula>
    </cfRule>
    <cfRule type="cellIs" dxfId="4813" priority="5344" operator="equal">
      <formula>1</formula>
    </cfRule>
  </conditionalFormatting>
  <conditionalFormatting sqref="OB267:OG267">
    <cfRule type="cellIs" dxfId="4812" priority="5341" operator="equal">
      <formula>0</formula>
    </cfRule>
    <cfRule type="cellIs" dxfId="4811" priority="5342" operator="equal">
      <formula>1</formula>
    </cfRule>
  </conditionalFormatting>
  <conditionalFormatting sqref="OB374:OG374">
    <cfRule type="cellIs" dxfId="4810" priority="5339" operator="equal">
      <formula>0</formula>
    </cfRule>
    <cfRule type="cellIs" dxfId="4809" priority="5340" operator="equal">
      <formula>1</formula>
    </cfRule>
  </conditionalFormatting>
  <conditionalFormatting sqref="OB362:OG362">
    <cfRule type="cellIs" dxfId="4808" priority="5337" operator="equal">
      <formula>0</formula>
    </cfRule>
    <cfRule type="cellIs" dxfId="4807" priority="5338" operator="equal">
      <formula>1</formula>
    </cfRule>
  </conditionalFormatting>
  <conditionalFormatting sqref="OB319:OG319">
    <cfRule type="cellIs" dxfId="4806" priority="5335" operator="equal">
      <formula>0</formula>
    </cfRule>
    <cfRule type="cellIs" dxfId="4805" priority="5336" operator="equal">
      <formula>1</formula>
    </cfRule>
  </conditionalFormatting>
  <conditionalFormatting sqref="OB313:OG313">
    <cfRule type="cellIs" dxfId="4804" priority="5333" operator="equal">
      <formula>0</formula>
    </cfRule>
    <cfRule type="cellIs" dxfId="4803" priority="5334" operator="equal">
      <formula>1</formula>
    </cfRule>
  </conditionalFormatting>
  <conditionalFormatting sqref="OB300:OG300">
    <cfRule type="cellIs" dxfId="4802" priority="5331" operator="equal">
      <formula>0</formula>
    </cfRule>
    <cfRule type="cellIs" dxfId="4801" priority="5332" operator="equal">
      <formula>1</formula>
    </cfRule>
  </conditionalFormatting>
  <conditionalFormatting sqref="OB297:OG297">
    <cfRule type="cellIs" dxfId="4800" priority="5329" operator="equal">
      <formula>0</formula>
    </cfRule>
    <cfRule type="cellIs" dxfId="4799" priority="5330" operator="equal">
      <formula>1</formula>
    </cfRule>
  </conditionalFormatting>
  <conditionalFormatting sqref="OB243:OG243">
    <cfRule type="cellIs" dxfId="4798" priority="5327" operator="equal">
      <formula>0</formula>
    </cfRule>
    <cfRule type="cellIs" dxfId="4797" priority="5328" operator="equal">
      <formula>1</formula>
    </cfRule>
  </conditionalFormatting>
  <conditionalFormatting sqref="OB110:OG110">
    <cfRule type="cellIs" dxfId="4796" priority="5325" operator="equal">
      <formula>0</formula>
    </cfRule>
    <cfRule type="cellIs" dxfId="4795" priority="5326" operator="equal">
      <formula>1</formula>
    </cfRule>
  </conditionalFormatting>
  <conditionalFormatting sqref="OB52:OG52">
    <cfRule type="cellIs" dxfId="4794" priority="5323" operator="equal">
      <formula>0</formula>
    </cfRule>
    <cfRule type="cellIs" dxfId="4793" priority="5324" operator="equal">
      <formula>1</formula>
    </cfRule>
  </conditionalFormatting>
  <conditionalFormatting sqref="OB53:OG53">
    <cfRule type="cellIs" dxfId="4792" priority="5321" operator="equal">
      <formula>0</formula>
    </cfRule>
    <cfRule type="cellIs" dxfId="4791" priority="5322" operator="equal">
      <formula>1</formula>
    </cfRule>
  </conditionalFormatting>
  <conditionalFormatting sqref="OB38:OG38">
    <cfRule type="cellIs" dxfId="4790" priority="5319" operator="equal">
      <formula>0</formula>
    </cfRule>
    <cfRule type="cellIs" dxfId="4789" priority="5320" operator="equal">
      <formula>1</formula>
    </cfRule>
  </conditionalFormatting>
  <conditionalFormatting sqref="OB505:OG505">
    <cfRule type="cellIs" dxfId="4788" priority="5317" operator="equal">
      <formula>0</formula>
    </cfRule>
    <cfRule type="cellIs" dxfId="4787" priority="5318" operator="equal">
      <formula>1</formula>
    </cfRule>
  </conditionalFormatting>
  <conditionalFormatting sqref="OS54:OX54 OS348:OX350 OS356:OX356 OS366:OX367 OS372:OX372 OS370:OX370 OS64:OX65 OS70:OX70 OS75:OX75 OS78:OX78 OS87:OX87 OS109:OX109 OS124:OX124 OS132:OX132 OS135:OX135 OS147:OX147 OS352:OX353 OS358:OX358 OS393:OX398 OS400:OX400 OS402:OX403 OS536:OX539 OS12:OX13 OS405:OX405 OS410:OX410 OS419:OX420 OS422:OX422 OS429:OX429 OS438:OX438 OS450:OX450 OS459:OX459 OS465:OX465 OS468:OX469 OS471:OX471 OS475:OX475 OS483:OX483 OS490:OX490 OS493:OX493 OS497:OX497 OS500:OX501 OS506:OX506 OS511:OX511 OS513:OX513 OS519:OX519 OS521:OX521 OS525:OX525 OS527:OX527">
    <cfRule type="cellIs" dxfId="4786" priority="5315" operator="equal">
      <formula>0</formula>
    </cfRule>
    <cfRule type="cellIs" dxfId="4785" priority="5316" operator="equal">
      <formula>1</formula>
    </cfRule>
  </conditionalFormatting>
  <conditionalFormatting sqref="OL553">
    <cfRule type="cellIs" dxfId="4784" priority="5313" operator="equal">
      <formula>"OK"</formula>
    </cfRule>
    <cfRule type="cellIs" dxfId="4783" priority="5314" operator="equal">
      <formula>"NO HABILITADO"</formula>
    </cfRule>
  </conditionalFormatting>
  <conditionalFormatting sqref="OZ553">
    <cfRule type="cellIs" dxfId="4782" priority="5311" operator="equal">
      <formula>0</formula>
    </cfRule>
    <cfRule type="cellIs" dxfId="4781" priority="5312" operator="equal">
      <formula>1</formula>
    </cfRule>
  </conditionalFormatting>
  <conditionalFormatting sqref="OX553">
    <cfRule type="cellIs" dxfId="4780" priority="5309" operator="equal">
      <formula>0</formula>
    </cfRule>
    <cfRule type="cellIs" dxfId="4779" priority="5310" operator="equal">
      <formula>1</formula>
    </cfRule>
  </conditionalFormatting>
  <conditionalFormatting sqref="OV553">
    <cfRule type="cellIs" dxfId="4778" priority="5307" operator="equal">
      <formula>0</formula>
    </cfRule>
    <cfRule type="cellIs" dxfId="4777" priority="5308" operator="equal">
      <formula>1</formula>
    </cfRule>
  </conditionalFormatting>
  <conditionalFormatting sqref="OT553">
    <cfRule type="cellIs" dxfId="4776" priority="5305" operator="equal">
      <formula>0</formula>
    </cfRule>
    <cfRule type="cellIs" dxfId="4775" priority="5306" operator="equal">
      <formula>1</formula>
    </cfRule>
  </conditionalFormatting>
  <conditionalFormatting sqref="OS16:OX16">
    <cfRule type="cellIs" dxfId="4774" priority="5303" operator="equal">
      <formula>0</formula>
    </cfRule>
    <cfRule type="cellIs" dxfId="4773" priority="5304" operator="equal">
      <formula>1</formula>
    </cfRule>
  </conditionalFormatting>
  <conditionalFormatting sqref="OS20:OX20 OS22:OX28">
    <cfRule type="cellIs" dxfId="4772" priority="5301" operator="equal">
      <formula>0</formula>
    </cfRule>
    <cfRule type="cellIs" dxfId="4771" priority="5302" operator="equal">
      <formula>1</formula>
    </cfRule>
  </conditionalFormatting>
  <conditionalFormatting sqref="OS34:OX34 OS37:OX37 OS39:OX40">
    <cfRule type="cellIs" dxfId="4770" priority="5299" operator="equal">
      <formula>0</formula>
    </cfRule>
    <cfRule type="cellIs" dxfId="4769" priority="5300" operator="equal">
      <formula>1</formula>
    </cfRule>
  </conditionalFormatting>
  <conditionalFormatting sqref="OS44:OX48 OS50:OX50">
    <cfRule type="cellIs" dxfId="4768" priority="5297" operator="equal">
      <formula>0</formula>
    </cfRule>
    <cfRule type="cellIs" dxfId="4767" priority="5298" operator="equal">
      <formula>1</formula>
    </cfRule>
  </conditionalFormatting>
  <conditionalFormatting sqref="OS56:OX56">
    <cfRule type="cellIs" dxfId="4766" priority="5295" operator="equal">
      <formula>0</formula>
    </cfRule>
    <cfRule type="cellIs" dxfId="4765" priority="5296" operator="equal">
      <formula>1</formula>
    </cfRule>
  </conditionalFormatting>
  <conditionalFormatting sqref="OS58:OX58">
    <cfRule type="cellIs" dxfId="4764" priority="5293" operator="equal">
      <formula>0</formula>
    </cfRule>
    <cfRule type="cellIs" dxfId="4763" priority="5294" operator="equal">
      <formula>1</formula>
    </cfRule>
  </conditionalFormatting>
  <conditionalFormatting sqref="OS59:OX59">
    <cfRule type="cellIs" dxfId="4762" priority="5291" operator="equal">
      <formula>0</formula>
    </cfRule>
    <cfRule type="cellIs" dxfId="4761" priority="5292" operator="equal">
      <formula>1</formula>
    </cfRule>
  </conditionalFormatting>
  <conditionalFormatting sqref="OS154:OX155 OS159:OX161 OS157:OX157">
    <cfRule type="cellIs" dxfId="4760" priority="5289" operator="equal">
      <formula>0</formula>
    </cfRule>
    <cfRule type="cellIs" dxfId="4759" priority="5290" operator="equal">
      <formula>1</formula>
    </cfRule>
  </conditionalFormatting>
  <conditionalFormatting sqref="OS163:OX163">
    <cfRule type="cellIs" dxfId="4758" priority="5287" operator="equal">
      <formula>0</formula>
    </cfRule>
    <cfRule type="cellIs" dxfId="4757" priority="5288" operator="equal">
      <formula>1</formula>
    </cfRule>
  </conditionalFormatting>
  <conditionalFormatting sqref="OS164:OX169">
    <cfRule type="cellIs" dxfId="4756" priority="5285" operator="equal">
      <formula>0</formula>
    </cfRule>
    <cfRule type="cellIs" dxfId="4755" priority="5286" operator="equal">
      <formula>1</formula>
    </cfRule>
  </conditionalFormatting>
  <conditionalFormatting sqref="OS173:OX174">
    <cfRule type="cellIs" dxfId="4754" priority="5283" operator="equal">
      <formula>0</formula>
    </cfRule>
    <cfRule type="cellIs" dxfId="4753" priority="5284" operator="equal">
      <formula>1</formula>
    </cfRule>
  </conditionalFormatting>
  <conditionalFormatting sqref="OS181:OX184">
    <cfRule type="cellIs" dxfId="4752" priority="5281" operator="equal">
      <formula>0</formula>
    </cfRule>
    <cfRule type="cellIs" dxfId="4751" priority="5282" operator="equal">
      <formula>1</formula>
    </cfRule>
  </conditionalFormatting>
  <conditionalFormatting sqref="OS187:OX188">
    <cfRule type="cellIs" dxfId="4750" priority="5279" operator="equal">
      <formula>0</formula>
    </cfRule>
    <cfRule type="cellIs" dxfId="4749" priority="5280" operator="equal">
      <formula>1</formula>
    </cfRule>
  </conditionalFormatting>
  <conditionalFormatting sqref="OS190:OX193">
    <cfRule type="cellIs" dxfId="4748" priority="5277" operator="equal">
      <formula>0</formula>
    </cfRule>
    <cfRule type="cellIs" dxfId="4747" priority="5278" operator="equal">
      <formula>1</formula>
    </cfRule>
  </conditionalFormatting>
  <conditionalFormatting sqref="OS195:OX195">
    <cfRule type="cellIs" dxfId="4746" priority="5275" operator="equal">
      <formula>0</formula>
    </cfRule>
    <cfRule type="cellIs" dxfId="4745" priority="5276" operator="equal">
      <formula>1</formula>
    </cfRule>
  </conditionalFormatting>
  <conditionalFormatting sqref="OS197:OX197">
    <cfRule type="cellIs" dxfId="4744" priority="5273" operator="equal">
      <formula>0</formula>
    </cfRule>
    <cfRule type="cellIs" dxfId="4743" priority="5274" operator="equal">
      <formula>1</formula>
    </cfRule>
  </conditionalFormatting>
  <conditionalFormatting sqref="OS202:OX205">
    <cfRule type="cellIs" dxfId="4742" priority="5271" operator="equal">
      <formula>0</formula>
    </cfRule>
    <cfRule type="cellIs" dxfId="4741" priority="5272" operator="equal">
      <formula>1</formula>
    </cfRule>
  </conditionalFormatting>
  <conditionalFormatting sqref="OS208:OX211">
    <cfRule type="cellIs" dxfId="4740" priority="5269" operator="equal">
      <formula>0</formula>
    </cfRule>
    <cfRule type="cellIs" dxfId="4739" priority="5270" operator="equal">
      <formula>1</formula>
    </cfRule>
  </conditionalFormatting>
  <conditionalFormatting sqref="OS216:OX219 OS222:OX222 OS226:OX234 OS224:OX224 OS236:OX236">
    <cfRule type="cellIs" dxfId="4738" priority="5267" operator="equal">
      <formula>0</formula>
    </cfRule>
    <cfRule type="cellIs" dxfId="4737" priority="5268" operator="equal">
      <formula>1</formula>
    </cfRule>
  </conditionalFormatting>
  <conditionalFormatting sqref="OS238:OX238 OS240:OX240 OS244:OX249 OS252:OX252">
    <cfRule type="cellIs" dxfId="4736" priority="5265" operator="equal">
      <formula>0</formula>
    </cfRule>
    <cfRule type="cellIs" dxfId="4735" priority="5266" operator="equal">
      <formula>1</formula>
    </cfRule>
  </conditionalFormatting>
  <conditionalFormatting sqref="OS255:OX258">
    <cfRule type="cellIs" dxfId="4734" priority="5263" operator="equal">
      <formula>0</formula>
    </cfRule>
    <cfRule type="cellIs" dxfId="4733" priority="5264" operator="equal">
      <formula>1</formula>
    </cfRule>
  </conditionalFormatting>
  <conditionalFormatting sqref="OS272:OX280">
    <cfRule type="cellIs" dxfId="4732" priority="5261" operator="equal">
      <formula>0</formula>
    </cfRule>
    <cfRule type="cellIs" dxfId="4731" priority="5262" operator="equal">
      <formula>1</formula>
    </cfRule>
  </conditionalFormatting>
  <conditionalFormatting sqref="OS284:OX286 OS304:OX308 OS311:OX311 OS288:OX293 OS298:OX298 OS301:OX301 OS314:OX317">
    <cfRule type="cellIs" dxfId="4730" priority="5259" operator="equal">
      <formula>0</formula>
    </cfRule>
    <cfRule type="cellIs" dxfId="4729" priority="5260" operator="equal">
      <formula>1</formula>
    </cfRule>
  </conditionalFormatting>
  <conditionalFormatting sqref="OS320:OX330 OS333:OX336">
    <cfRule type="cellIs" dxfId="4728" priority="5257" operator="equal">
      <formula>0</formula>
    </cfRule>
    <cfRule type="cellIs" dxfId="4727" priority="5258" operator="equal">
      <formula>1</formula>
    </cfRule>
  </conditionalFormatting>
  <conditionalFormatting sqref="OS342:OX342">
    <cfRule type="cellIs" dxfId="4726" priority="5255" operator="equal">
      <formula>0</formula>
    </cfRule>
    <cfRule type="cellIs" dxfId="4725" priority="5256" operator="equal">
      <formula>1</formula>
    </cfRule>
  </conditionalFormatting>
  <conditionalFormatting sqref="OS354:OX354">
    <cfRule type="cellIs" dxfId="4724" priority="5253" operator="equal">
      <formula>0</formula>
    </cfRule>
    <cfRule type="cellIs" dxfId="4723" priority="5254" operator="equal">
      <formula>1</formula>
    </cfRule>
  </conditionalFormatting>
  <conditionalFormatting sqref="OS359:OX359">
    <cfRule type="cellIs" dxfId="4722" priority="5251" operator="equal">
      <formula>0</formula>
    </cfRule>
    <cfRule type="cellIs" dxfId="4721" priority="5252" operator="equal">
      <formula>1</formula>
    </cfRule>
  </conditionalFormatting>
  <conditionalFormatting sqref="OS364:OX365">
    <cfRule type="cellIs" dxfId="4720" priority="5249" operator="equal">
      <formula>0</formula>
    </cfRule>
    <cfRule type="cellIs" dxfId="4719" priority="5250" operator="equal">
      <formula>1</formula>
    </cfRule>
  </conditionalFormatting>
  <conditionalFormatting sqref="OS540:OX540">
    <cfRule type="cellIs" dxfId="4718" priority="5247" operator="equal">
      <formula>0</formula>
    </cfRule>
    <cfRule type="cellIs" dxfId="4717" priority="5248" operator="equal">
      <formula>1</formula>
    </cfRule>
  </conditionalFormatting>
  <conditionalFormatting sqref="OS14:OX15">
    <cfRule type="cellIs" dxfId="4716" priority="5245" operator="equal">
      <formula>0</formula>
    </cfRule>
    <cfRule type="cellIs" dxfId="4715" priority="5246" operator="equal">
      <formula>1</formula>
    </cfRule>
  </conditionalFormatting>
  <conditionalFormatting sqref="OS18:OX18">
    <cfRule type="cellIs" dxfId="4714" priority="5243" operator="equal">
      <formula>0</formula>
    </cfRule>
    <cfRule type="cellIs" dxfId="4713" priority="5244" operator="equal">
      <formula>1</formula>
    </cfRule>
  </conditionalFormatting>
  <conditionalFormatting sqref="OS32:OX32">
    <cfRule type="cellIs" dxfId="4712" priority="5241" operator="equal">
      <formula>0</formula>
    </cfRule>
    <cfRule type="cellIs" dxfId="4711" priority="5242" operator="equal">
      <formula>1</formula>
    </cfRule>
  </conditionalFormatting>
  <conditionalFormatting sqref="OS41:OX41">
    <cfRule type="cellIs" dxfId="4710" priority="5239" operator="equal">
      <formula>0</formula>
    </cfRule>
    <cfRule type="cellIs" dxfId="4709" priority="5240" operator="equal">
      <formula>1</formula>
    </cfRule>
  </conditionalFormatting>
  <conditionalFormatting sqref="OS543:OX543">
    <cfRule type="cellIs" dxfId="4708" priority="5149" operator="equal">
      <formula>0</formula>
    </cfRule>
    <cfRule type="cellIs" dxfId="4707" priority="5150" operator="equal">
      <formula>1</formula>
    </cfRule>
  </conditionalFormatting>
  <conditionalFormatting sqref="OS60:OX61">
    <cfRule type="cellIs" dxfId="4706" priority="5237" operator="equal">
      <formula>0</formula>
    </cfRule>
    <cfRule type="cellIs" dxfId="4705" priority="5238" operator="equal">
      <formula>1</formula>
    </cfRule>
  </conditionalFormatting>
  <conditionalFormatting sqref="OS63:OX63">
    <cfRule type="cellIs" dxfId="4704" priority="5235" operator="equal">
      <formula>0</formula>
    </cfRule>
    <cfRule type="cellIs" dxfId="4703" priority="5236" operator="equal">
      <formula>1</formula>
    </cfRule>
  </conditionalFormatting>
  <conditionalFormatting sqref="OS67:OX67">
    <cfRule type="cellIs" dxfId="4702" priority="5233" operator="equal">
      <formula>0</formula>
    </cfRule>
    <cfRule type="cellIs" dxfId="4701" priority="5234" operator="equal">
      <formula>1</formula>
    </cfRule>
  </conditionalFormatting>
  <conditionalFormatting sqref="OS71:OX72">
    <cfRule type="cellIs" dxfId="4700" priority="5231" operator="equal">
      <formula>0</formula>
    </cfRule>
    <cfRule type="cellIs" dxfId="4699" priority="5232" operator="equal">
      <formula>1</formula>
    </cfRule>
  </conditionalFormatting>
  <conditionalFormatting sqref="OS76:OX76">
    <cfRule type="cellIs" dxfId="4698" priority="5229" operator="equal">
      <formula>0</formula>
    </cfRule>
    <cfRule type="cellIs" dxfId="4697" priority="5230" operator="equal">
      <formula>1</formula>
    </cfRule>
  </conditionalFormatting>
  <conditionalFormatting sqref="OS77:OX77">
    <cfRule type="cellIs" dxfId="4696" priority="5227" operator="equal">
      <formula>0</formula>
    </cfRule>
    <cfRule type="cellIs" dxfId="4695" priority="5228" operator="equal">
      <formula>1</formula>
    </cfRule>
  </conditionalFormatting>
  <conditionalFormatting sqref="OS79:OX79">
    <cfRule type="cellIs" dxfId="4694" priority="5225" operator="equal">
      <formula>0</formula>
    </cfRule>
    <cfRule type="cellIs" dxfId="4693" priority="5226" operator="equal">
      <formula>1</formula>
    </cfRule>
  </conditionalFormatting>
  <conditionalFormatting sqref="OS81:OX82 OS85:OX86">
    <cfRule type="cellIs" dxfId="4692" priority="5223" operator="equal">
      <formula>0</formula>
    </cfRule>
    <cfRule type="cellIs" dxfId="4691" priority="5224" operator="equal">
      <formula>1</formula>
    </cfRule>
  </conditionalFormatting>
  <conditionalFormatting sqref="OS88:OX91">
    <cfRule type="cellIs" dxfId="4690" priority="5221" operator="equal">
      <formula>0</formula>
    </cfRule>
    <cfRule type="cellIs" dxfId="4689" priority="5222" operator="equal">
      <formula>1</formula>
    </cfRule>
  </conditionalFormatting>
  <conditionalFormatting sqref="OS98:OX98">
    <cfRule type="cellIs" dxfId="4688" priority="5219" operator="equal">
      <formula>0</formula>
    </cfRule>
    <cfRule type="cellIs" dxfId="4687" priority="5220" operator="equal">
      <formula>1</formula>
    </cfRule>
  </conditionalFormatting>
  <conditionalFormatting sqref="OS101:OX101 OS103:OX105">
    <cfRule type="cellIs" dxfId="4686" priority="5217" operator="equal">
      <formula>0</formula>
    </cfRule>
    <cfRule type="cellIs" dxfId="4685" priority="5218" operator="equal">
      <formula>1</formula>
    </cfRule>
  </conditionalFormatting>
  <conditionalFormatting sqref="OS111:OX112">
    <cfRule type="cellIs" dxfId="4684" priority="5215" operator="equal">
      <formula>0</formula>
    </cfRule>
    <cfRule type="cellIs" dxfId="4683" priority="5216" operator="equal">
      <formula>1</formula>
    </cfRule>
  </conditionalFormatting>
  <conditionalFormatting sqref="OS114:OX114">
    <cfRule type="cellIs" dxfId="4682" priority="5213" operator="equal">
      <formula>0</formula>
    </cfRule>
    <cfRule type="cellIs" dxfId="4681" priority="5214" operator="equal">
      <formula>1</formula>
    </cfRule>
  </conditionalFormatting>
  <conditionalFormatting sqref="OS116:OX117 OS119:OX121">
    <cfRule type="cellIs" dxfId="4680" priority="5211" operator="equal">
      <formula>0</formula>
    </cfRule>
    <cfRule type="cellIs" dxfId="4679" priority="5212" operator="equal">
      <formula>1</formula>
    </cfRule>
  </conditionalFormatting>
  <conditionalFormatting sqref="OS125:OX126">
    <cfRule type="cellIs" dxfId="4678" priority="5209" operator="equal">
      <formula>0</formula>
    </cfRule>
    <cfRule type="cellIs" dxfId="4677" priority="5210" operator="equal">
      <formula>1</formula>
    </cfRule>
  </conditionalFormatting>
  <conditionalFormatting sqref="OS128:OX131">
    <cfRule type="cellIs" dxfId="4676" priority="5207" operator="equal">
      <formula>0</formula>
    </cfRule>
    <cfRule type="cellIs" dxfId="4675" priority="5208" operator="equal">
      <formula>1</formula>
    </cfRule>
  </conditionalFormatting>
  <conditionalFormatting sqref="OS133:OX133">
    <cfRule type="cellIs" dxfId="4674" priority="5205" operator="equal">
      <formula>0</formula>
    </cfRule>
    <cfRule type="cellIs" dxfId="4673" priority="5206" operator="equal">
      <formula>1</formula>
    </cfRule>
  </conditionalFormatting>
  <conditionalFormatting sqref="OS139:OX142">
    <cfRule type="cellIs" dxfId="4672" priority="5203" operator="equal">
      <formula>0</formula>
    </cfRule>
    <cfRule type="cellIs" dxfId="4671" priority="5204" operator="equal">
      <formula>1</formula>
    </cfRule>
  </conditionalFormatting>
  <conditionalFormatting sqref="OS144:OX145">
    <cfRule type="cellIs" dxfId="4670" priority="5201" operator="equal">
      <formula>0</formula>
    </cfRule>
    <cfRule type="cellIs" dxfId="4669" priority="5202" operator="equal">
      <formula>1</formula>
    </cfRule>
  </conditionalFormatting>
  <conditionalFormatting sqref="OS148:OX150">
    <cfRule type="cellIs" dxfId="4668" priority="5199" operator="equal">
      <formula>0</formula>
    </cfRule>
    <cfRule type="cellIs" dxfId="4667" priority="5200" operator="equal">
      <formula>1</formula>
    </cfRule>
  </conditionalFormatting>
  <conditionalFormatting sqref="OS162:OX162">
    <cfRule type="cellIs" dxfId="4666" priority="5197" operator="equal">
      <formula>0</formula>
    </cfRule>
    <cfRule type="cellIs" dxfId="4665" priority="5198" operator="equal">
      <formula>1</formula>
    </cfRule>
  </conditionalFormatting>
  <conditionalFormatting sqref="OS170:OX170">
    <cfRule type="cellIs" dxfId="4664" priority="5195" operator="equal">
      <formula>0</formula>
    </cfRule>
    <cfRule type="cellIs" dxfId="4663" priority="5196" operator="equal">
      <formula>1</formula>
    </cfRule>
  </conditionalFormatting>
  <conditionalFormatting sqref="OS172:OX172">
    <cfRule type="cellIs" dxfId="4662" priority="5193" operator="equal">
      <formula>0</formula>
    </cfRule>
    <cfRule type="cellIs" dxfId="4661" priority="5194" operator="equal">
      <formula>1</formula>
    </cfRule>
  </conditionalFormatting>
  <conditionalFormatting sqref="OS179:OX179">
    <cfRule type="cellIs" dxfId="4660" priority="5191" operator="equal">
      <formula>0</formula>
    </cfRule>
    <cfRule type="cellIs" dxfId="4659" priority="5192" operator="equal">
      <formula>1</formula>
    </cfRule>
  </conditionalFormatting>
  <conditionalFormatting sqref="OS194:OX194">
    <cfRule type="cellIs" dxfId="4658" priority="5189" operator="equal">
      <formula>0</formula>
    </cfRule>
    <cfRule type="cellIs" dxfId="4657" priority="5190" operator="equal">
      <formula>1</formula>
    </cfRule>
  </conditionalFormatting>
  <conditionalFormatting sqref="OS196:OX196">
    <cfRule type="cellIs" dxfId="4656" priority="5187" operator="equal">
      <formula>0</formula>
    </cfRule>
    <cfRule type="cellIs" dxfId="4655" priority="5188" operator="equal">
      <formula>1</formula>
    </cfRule>
  </conditionalFormatting>
  <conditionalFormatting sqref="OS198:OX198">
    <cfRule type="cellIs" dxfId="4654" priority="5185" operator="equal">
      <formula>0</formula>
    </cfRule>
    <cfRule type="cellIs" dxfId="4653" priority="5186" operator="equal">
      <formula>1</formula>
    </cfRule>
  </conditionalFormatting>
  <conditionalFormatting sqref="OS206:OX206">
    <cfRule type="cellIs" dxfId="4652" priority="5183" operator="equal">
      <formula>0</formula>
    </cfRule>
    <cfRule type="cellIs" dxfId="4651" priority="5184" operator="equal">
      <formula>1</formula>
    </cfRule>
  </conditionalFormatting>
  <conditionalFormatting sqref="OS214:OX215">
    <cfRule type="cellIs" dxfId="4650" priority="5181" operator="equal">
      <formula>0</formula>
    </cfRule>
    <cfRule type="cellIs" dxfId="4649" priority="5182" operator="equal">
      <formula>1</formula>
    </cfRule>
  </conditionalFormatting>
  <conditionalFormatting sqref="OS225:OX225">
    <cfRule type="cellIs" dxfId="4648" priority="5179" operator="equal">
      <formula>0</formula>
    </cfRule>
    <cfRule type="cellIs" dxfId="4647" priority="5180" operator="equal">
      <formula>1</formula>
    </cfRule>
  </conditionalFormatting>
  <conditionalFormatting sqref="OS253:OX254">
    <cfRule type="cellIs" dxfId="4646" priority="5177" operator="equal">
      <formula>0</formula>
    </cfRule>
    <cfRule type="cellIs" dxfId="4645" priority="5178" operator="equal">
      <formula>1</formula>
    </cfRule>
  </conditionalFormatting>
  <conditionalFormatting sqref="OS261:OX261">
    <cfRule type="cellIs" dxfId="4644" priority="5175" operator="equal">
      <formula>0</formula>
    </cfRule>
    <cfRule type="cellIs" dxfId="4643" priority="5176" operator="equal">
      <formula>1</formula>
    </cfRule>
  </conditionalFormatting>
  <conditionalFormatting sqref="OS264:OX265 OS268:OX271">
    <cfRule type="cellIs" dxfId="4642" priority="5173" operator="equal">
      <formula>0</formula>
    </cfRule>
    <cfRule type="cellIs" dxfId="4641" priority="5174" operator="equal">
      <formula>1</formula>
    </cfRule>
  </conditionalFormatting>
  <conditionalFormatting sqref="OS283:OX283">
    <cfRule type="cellIs" dxfId="4640" priority="5171" operator="equal">
      <formula>0</formula>
    </cfRule>
    <cfRule type="cellIs" dxfId="4639" priority="5172" operator="equal">
      <formula>1</formula>
    </cfRule>
  </conditionalFormatting>
  <conditionalFormatting sqref="OS337:OX338">
    <cfRule type="cellIs" dxfId="4638" priority="5169" operator="equal">
      <formula>0</formula>
    </cfRule>
    <cfRule type="cellIs" dxfId="4637" priority="5170" operator="equal">
      <formula>1</formula>
    </cfRule>
  </conditionalFormatting>
  <conditionalFormatting sqref="OS340:OX341">
    <cfRule type="cellIs" dxfId="4636" priority="5167" operator="equal">
      <formula>0</formula>
    </cfRule>
    <cfRule type="cellIs" dxfId="4635" priority="5168" operator="equal">
      <formula>1</formula>
    </cfRule>
  </conditionalFormatting>
  <conditionalFormatting sqref="OS346:OX347">
    <cfRule type="cellIs" dxfId="4634" priority="5165" operator="equal">
      <formula>0</formula>
    </cfRule>
    <cfRule type="cellIs" dxfId="4633" priority="5166" operator="equal">
      <formula>1</formula>
    </cfRule>
  </conditionalFormatting>
  <conditionalFormatting sqref="OS351:OX351">
    <cfRule type="cellIs" dxfId="4632" priority="5163" operator="equal">
      <formula>0</formula>
    </cfRule>
    <cfRule type="cellIs" dxfId="4631" priority="5164" operator="equal">
      <formula>1</formula>
    </cfRule>
  </conditionalFormatting>
  <conditionalFormatting sqref="OS355:OX355">
    <cfRule type="cellIs" dxfId="4630" priority="5161" operator="equal">
      <formula>0</formula>
    </cfRule>
    <cfRule type="cellIs" dxfId="4629" priority="5162" operator="equal">
      <formula>1</formula>
    </cfRule>
  </conditionalFormatting>
  <conditionalFormatting sqref="OS363:OX363">
    <cfRule type="cellIs" dxfId="4628" priority="5159" operator="equal">
      <formula>0</formula>
    </cfRule>
    <cfRule type="cellIs" dxfId="4627" priority="5160" operator="equal">
      <formula>1</formula>
    </cfRule>
  </conditionalFormatting>
  <conditionalFormatting sqref="OS368:OX368">
    <cfRule type="cellIs" dxfId="4626" priority="5157" operator="equal">
      <formula>0</formula>
    </cfRule>
    <cfRule type="cellIs" dxfId="4625" priority="5158" operator="equal">
      <formula>1</formula>
    </cfRule>
  </conditionalFormatting>
  <conditionalFormatting sqref="OS382:OX384">
    <cfRule type="cellIs" dxfId="4624" priority="5155" operator="equal">
      <formula>0</formula>
    </cfRule>
    <cfRule type="cellIs" dxfId="4623" priority="5156" operator="equal">
      <formula>1</formula>
    </cfRule>
  </conditionalFormatting>
  <conditionalFormatting sqref="OS386:OX386 OS388:OX391">
    <cfRule type="cellIs" dxfId="4622" priority="5153" operator="equal">
      <formula>0</formula>
    </cfRule>
    <cfRule type="cellIs" dxfId="4621" priority="5154" operator="equal">
      <formula>1</formula>
    </cfRule>
  </conditionalFormatting>
  <conditionalFormatting sqref="OS541:OX541">
    <cfRule type="cellIs" dxfId="4620" priority="5151" operator="equal">
      <formula>0</formula>
    </cfRule>
    <cfRule type="cellIs" dxfId="4619" priority="5152" operator="equal">
      <formula>1</formula>
    </cfRule>
  </conditionalFormatting>
  <conditionalFormatting sqref="OS542:OX542">
    <cfRule type="cellIs" dxfId="4618" priority="5147" operator="equal">
      <formula>0</formula>
    </cfRule>
    <cfRule type="cellIs" dxfId="4617" priority="5148" operator="equal">
      <formula>1</formula>
    </cfRule>
  </conditionalFormatting>
  <conditionalFormatting sqref="OS17:OX17">
    <cfRule type="cellIs" dxfId="4616" priority="5145" operator="equal">
      <formula>0</formula>
    </cfRule>
    <cfRule type="cellIs" dxfId="4615" priority="5146" operator="equal">
      <formula>1</formula>
    </cfRule>
  </conditionalFormatting>
  <conditionalFormatting sqref="OS19:OX19">
    <cfRule type="cellIs" dxfId="4614" priority="5143" operator="equal">
      <formula>0</formula>
    </cfRule>
    <cfRule type="cellIs" dxfId="4613" priority="5144" operator="equal">
      <formula>1</formula>
    </cfRule>
  </conditionalFormatting>
  <conditionalFormatting sqref="OS21:OX21">
    <cfRule type="cellIs" dxfId="4612" priority="5141" operator="equal">
      <formula>0</formula>
    </cfRule>
    <cfRule type="cellIs" dxfId="4611" priority="5142" operator="equal">
      <formula>1</formula>
    </cfRule>
  </conditionalFormatting>
  <conditionalFormatting sqref="OS29:OX29">
    <cfRule type="cellIs" dxfId="4610" priority="5139" operator="equal">
      <formula>0</formula>
    </cfRule>
    <cfRule type="cellIs" dxfId="4609" priority="5140" operator="equal">
      <formula>1</formula>
    </cfRule>
  </conditionalFormatting>
  <conditionalFormatting sqref="OS30:OX30">
    <cfRule type="cellIs" dxfId="4608" priority="5137" operator="equal">
      <formula>0</formula>
    </cfRule>
    <cfRule type="cellIs" dxfId="4607" priority="5138" operator="equal">
      <formula>1</formula>
    </cfRule>
  </conditionalFormatting>
  <conditionalFormatting sqref="OS31:OX31">
    <cfRule type="cellIs" dxfId="4606" priority="5135" operator="equal">
      <formula>0</formula>
    </cfRule>
    <cfRule type="cellIs" dxfId="4605" priority="5136" operator="equal">
      <formula>1</formula>
    </cfRule>
  </conditionalFormatting>
  <conditionalFormatting sqref="OS33:OX33">
    <cfRule type="cellIs" dxfId="4604" priority="5133" operator="equal">
      <formula>0</formula>
    </cfRule>
    <cfRule type="cellIs" dxfId="4603" priority="5134" operator="equal">
      <formula>1</formula>
    </cfRule>
  </conditionalFormatting>
  <conditionalFormatting sqref="OS35:OX35">
    <cfRule type="cellIs" dxfId="4602" priority="5131" operator="equal">
      <formula>0</formula>
    </cfRule>
    <cfRule type="cellIs" dxfId="4601" priority="5132" operator="equal">
      <formula>1</formula>
    </cfRule>
  </conditionalFormatting>
  <conditionalFormatting sqref="OS36:OX36">
    <cfRule type="cellIs" dxfId="4600" priority="5129" operator="equal">
      <formula>0</formula>
    </cfRule>
    <cfRule type="cellIs" dxfId="4599" priority="5130" operator="equal">
      <formula>1</formula>
    </cfRule>
  </conditionalFormatting>
  <conditionalFormatting sqref="OS42:OX42">
    <cfRule type="cellIs" dxfId="4598" priority="5127" operator="equal">
      <formula>0</formula>
    </cfRule>
    <cfRule type="cellIs" dxfId="4597" priority="5128" operator="equal">
      <formula>1</formula>
    </cfRule>
  </conditionalFormatting>
  <conditionalFormatting sqref="OS49:OX49">
    <cfRule type="cellIs" dxfId="4596" priority="5125" operator="equal">
      <formula>0</formula>
    </cfRule>
    <cfRule type="cellIs" dxfId="4595" priority="5126" operator="equal">
      <formula>1</formula>
    </cfRule>
  </conditionalFormatting>
  <conditionalFormatting sqref="OS51:OX51">
    <cfRule type="cellIs" dxfId="4594" priority="5123" operator="equal">
      <formula>0</formula>
    </cfRule>
    <cfRule type="cellIs" dxfId="4593" priority="5124" operator="equal">
      <formula>1</formula>
    </cfRule>
  </conditionalFormatting>
  <conditionalFormatting sqref="OS55:OX55">
    <cfRule type="cellIs" dxfId="4592" priority="5121" operator="equal">
      <formula>0</formula>
    </cfRule>
    <cfRule type="cellIs" dxfId="4591" priority="5122" operator="equal">
      <formula>1</formula>
    </cfRule>
  </conditionalFormatting>
  <conditionalFormatting sqref="OS57:OX57">
    <cfRule type="cellIs" dxfId="4590" priority="5119" operator="equal">
      <formula>0</formula>
    </cfRule>
    <cfRule type="cellIs" dxfId="4589" priority="5120" operator="equal">
      <formula>1</formula>
    </cfRule>
  </conditionalFormatting>
  <conditionalFormatting sqref="OS62:OX62">
    <cfRule type="cellIs" dxfId="4588" priority="5117" operator="equal">
      <formula>0</formula>
    </cfRule>
    <cfRule type="cellIs" dxfId="4587" priority="5118" operator="equal">
      <formula>1</formula>
    </cfRule>
  </conditionalFormatting>
  <conditionalFormatting sqref="OS66:OX66">
    <cfRule type="cellIs" dxfId="4586" priority="5115" operator="equal">
      <formula>0</formula>
    </cfRule>
    <cfRule type="cellIs" dxfId="4585" priority="5116" operator="equal">
      <formula>1</formula>
    </cfRule>
  </conditionalFormatting>
  <conditionalFormatting sqref="OS69:OX69">
    <cfRule type="cellIs" dxfId="4584" priority="5113" operator="equal">
      <formula>0</formula>
    </cfRule>
    <cfRule type="cellIs" dxfId="4583" priority="5114" operator="equal">
      <formula>1</formula>
    </cfRule>
  </conditionalFormatting>
  <conditionalFormatting sqref="OS68:OX68">
    <cfRule type="cellIs" dxfId="4582" priority="5111" operator="equal">
      <formula>0</formula>
    </cfRule>
    <cfRule type="cellIs" dxfId="4581" priority="5112" operator="equal">
      <formula>1</formula>
    </cfRule>
  </conditionalFormatting>
  <conditionalFormatting sqref="OS73:OX73">
    <cfRule type="cellIs" dxfId="4580" priority="5109" operator="equal">
      <formula>0</formula>
    </cfRule>
    <cfRule type="cellIs" dxfId="4579" priority="5110" operator="equal">
      <formula>1</formula>
    </cfRule>
  </conditionalFormatting>
  <conditionalFormatting sqref="OS74:OX74">
    <cfRule type="cellIs" dxfId="4578" priority="5107" operator="equal">
      <formula>0</formula>
    </cfRule>
    <cfRule type="cellIs" dxfId="4577" priority="5108" operator="equal">
      <formula>1</formula>
    </cfRule>
  </conditionalFormatting>
  <conditionalFormatting sqref="OS80:OX80">
    <cfRule type="cellIs" dxfId="4576" priority="5105" operator="equal">
      <formula>0</formula>
    </cfRule>
    <cfRule type="cellIs" dxfId="4575" priority="5106" operator="equal">
      <formula>1</formula>
    </cfRule>
  </conditionalFormatting>
  <conditionalFormatting sqref="OS83:OX83">
    <cfRule type="cellIs" dxfId="4574" priority="5103" operator="equal">
      <formula>0</formula>
    </cfRule>
    <cfRule type="cellIs" dxfId="4573" priority="5104" operator="equal">
      <formula>1</formula>
    </cfRule>
  </conditionalFormatting>
  <conditionalFormatting sqref="OS84:OX84">
    <cfRule type="cellIs" dxfId="4572" priority="5101" operator="equal">
      <formula>0</formula>
    </cfRule>
    <cfRule type="cellIs" dxfId="4571" priority="5102" operator="equal">
      <formula>1</formula>
    </cfRule>
  </conditionalFormatting>
  <conditionalFormatting sqref="OS92:OX92">
    <cfRule type="cellIs" dxfId="4570" priority="5099" operator="equal">
      <formula>0</formula>
    </cfRule>
    <cfRule type="cellIs" dxfId="4569" priority="5100" operator="equal">
      <formula>1</formula>
    </cfRule>
  </conditionalFormatting>
  <conditionalFormatting sqref="OS93:OX93">
    <cfRule type="cellIs" dxfId="4568" priority="5097" operator="equal">
      <formula>0</formula>
    </cfRule>
    <cfRule type="cellIs" dxfId="4567" priority="5098" operator="equal">
      <formula>1</formula>
    </cfRule>
  </conditionalFormatting>
  <conditionalFormatting sqref="OS94:OX94">
    <cfRule type="cellIs" dxfId="4566" priority="5095" operator="equal">
      <formula>0</formula>
    </cfRule>
    <cfRule type="cellIs" dxfId="4565" priority="5096" operator="equal">
      <formula>1</formula>
    </cfRule>
  </conditionalFormatting>
  <conditionalFormatting sqref="OS95:OX95">
    <cfRule type="cellIs" dxfId="4564" priority="5093" operator="equal">
      <formula>0</formula>
    </cfRule>
    <cfRule type="cellIs" dxfId="4563" priority="5094" operator="equal">
      <formula>1</formula>
    </cfRule>
  </conditionalFormatting>
  <conditionalFormatting sqref="OS96:OX96">
    <cfRule type="cellIs" dxfId="4562" priority="5091" operator="equal">
      <formula>0</formula>
    </cfRule>
    <cfRule type="cellIs" dxfId="4561" priority="5092" operator="equal">
      <formula>1</formula>
    </cfRule>
  </conditionalFormatting>
  <conditionalFormatting sqref="OS97:OX97">
    <cfRule type="cellIs" dxfId="4560" priority="5089" operator="equal">
      <formula>0</formula>
    </cfRule>
    <cfRule type="cellIs" dxfId="4559" priority="5090" operator="equal">
      <formula>1</formula>
    </cfRule>
  </conditionalFormatting>
  <conditionalFormatting sqref="OS99:OX99">
    <cfRule type="cellIs" dxfId="4558" priority="5087" operator="equal">
      <formula>0</formula>
    </cfRule>
    <cfRule type="cellIs" dxfId="4557" priority="5088" operator="equal">
      <formula>1</formula>
    </cfRule>
  </conditionalFormatting>
  <conditionalFormatting sqref="OS100:OX100">
    <cfRule type="cellIs" dxfId="4556" priority="5085" operator="equal">
      <formula>0</formula>
    </cfRule>
    <cfRule type="cellIs" dxfId="4555" priority="5086" operator="equal">
      <formula>1</formula>
    </cfRule>
  </conditionalFormatting>
  <conditionalFormatting sqref="OS102:OX102">
    <cfRule type="cellIs" dxfId="4554" priority="5083" operator="equal">
      <formula>0</formula>
    </cfRule>
    <cfRule type="cellIs" dxfId="4553" priority="5084" operator="equal">
      <formula>1</formula>
    </cfRule>
  </conditionalFormatting>
  <conditionalFormatting sqref="OS106:OX106">
    <cfRule type="cellIs" dxfId="4552" priority="5081" operator="equal">
      <formula>0</formula>
    </cfRule>
    <cfRule type="cellIs" dxfId="4551" priority="5082" operator="equal">
      <formula>1</formula>
    </cfRule>
  </conditionalFormatting>
  <conditionalFormatting sqref="OS108:OX108">
    <cfRule type="cellIs" dxfId="4550" priority="5079" operator="equal">
      <formula>0</formula>
    </cfRule>
    <cfRule type="cellIs" dxfId="4549" priority="5080" operator="equal">
      <formula>1</formula>
    </cfRule>
  </conditionalFormatting>
  <conditionalFormatting sqref="OS107:OX107">
    <cfRule type="cellIs" dxfId="4548" priority="5077" operator="equal">
      <formula>0</formula>
    </cfRule>
    <cfRule type="cellIs" dxfId="4547" priority="5078" operator="equal">
      <formula>1</formula>
    </cfRule>
  </conditionalFormatting>
  <conditionalFormatting sqref="OS113:OX113">
    <cfRule type="cellIs" dxfId="4546" priority="5075" operator="equal">
      <formula>0</formula>
    </cfRule>
    <cfRule type="cellIs" dxfId="4545" priority="5076" operator="equal">
      <formula>1</formula>
    </cfRule>
  </conditionalFormatting>
  <conditionalFormatting sqref="OS115:OX115">
    <cfRule type="cellIs" dxfId="4544" priority="5073" operator="equal">
      <formula>0</formula>
    </cfRule>
    <cfRule type="cellIs" dxfId="4543" priority="5074" operator="equal">
      <formula>1</formula>
    </cfRule>
  </conditionalFormatting>
  <conditionalFormatting sqref="OS118:OX118">
    <cfRule type="cellIs" dxfId="4542" priority="5071" operator="equal">
      <formula>0</formula>
    </cfRule>
    <cfRule type="cellIs" dxfId="4541" priority="5072" operator="equal">
      <formula>1</formula>
    </cfRule>
  </conditionalFormatting>
  <conditionalFormatting sqref="OS122:OX123">
    <cfRule type="cellIs" dxfId="4540" priority="5069" operator="equal">
      <formula>0</formula>
    </cfRule>
    <cfRule type="cellIs" dxfId="4539" priority="5070" operator="equal">
      <formula>1</formula>
    </cfRule>
  </conditionalFormatting>
  <conditionalFormatting sqref="OS127:OX127">
    <cfRule type="cellIs" dxfId="4538" priority="5067" operator="equal">
      <formula>0</formula>
    </cfRule>
    <cfRule type="cellIs" dxfId="4537" priority="5068" operator="equal">
      <formula>1</formula>
    </cfRule>
  </conditionalFormatting>
  <conditionalFormatting sqref="OS134:OX134">
    <cfRule type="cellIs" dxfId="4536" priority="5065" operator="equal">
      <formula>0</formula>
    </cfRule>
    <cfRule type="cellIs" dxfId="4535" priority="5066" operator="equal">
      <formula>1</formula>
    </cfRule>
  </conditionalFormatting>
  <conditionalFormatting sqref="OS137:OX137">
    <cfRule type="cellIs" dxfId="4534" priority="5063" operator="equal">
      <formula>0</formula>
    </cfRule>
    <cfRule type="cellIs" dxfId="4533" priority="5064" operator="equal">
      <formula>1</formula>
    </cfRule>
  </conditionalFormatting>
  <conditionalFormatting sqref="OS138:OX138">
    <cfRule type="cellIs" dxfId="4532" priority="5061" operator="equal">
      <formula>0</formula>
    </cfRule>
    <cfRule type="cellIs" dxfId="4531" priority="5062" operator="equal">
      <formula>1</formula>
    </cfRule>
  </conditionalFormatting>
  <conditionalFormatting sqref="OS136:OX136">
    <cfRule type="cellIs" dxfId="4530" priority="5059" operator="equal">
      <formula>0</formula>
    </cfRule>
    <cfRule type="cellIs" dxfId="4529" priority="5060" operator="equal">
      <formula>1</formula>
    </cfRule>
  </conditionalFormatting>
  <conditionalFormatting sqref="OS143:OX143">
    <cfRule type="cellIs" dxfId="4528" priority="5057" operator="equal">
      <formula>0</formula>
    </cfRule>
    <cfRule type="cellIs" dxfId="4527" priority="5058" operator="equal">
      <formula>1</formula>
    </cfRule>
  </conditionalFormatting>
  <conditionalFormatting sqref="OS146:OX146">
    <cfRule type="cellIs" dxfId="4526" priority="5055" operator="equal">
      <formula>0</formula>
    </cfRule>
    <cfRule type="cellIs" dxfId="4525" priority="5056" operator="equal">
      <formula>1</formula>
    </cfRule>
  </conditionalFormatting>
  <conditionalFormatting sqref="OS151:OX153">
    <cfRule type="cellIs" dxfId="4524" priority="5053" operator="equal">
      <formula>0</formula>
    </cfRule>
    <cfRule type="cellIs" dxfId="4523" priority="5054" operator="equal">
      <formula>1</formula>
    </cfRule>
  </conditionalFormatting>
  <conditionalFormatting sqref="OS156:OX156">
    <cfRule type="cellIs" dxfId="4522" priority="5051" operator="equal">
      <formula>0</formula>
    </cfRule>
    <cfRule type="cellIs" dxfId="4521" priority="5052" operator="equal">
      <formula>1</formula>
    </cfRule>
  </conditionalFormatting>
  <conditionalFormatting sqref="OS158:OX158">
    <cfRule type="cellIs" dxfId="4520" priority="5049" operator="equal">
      <formula>0</formula>
    </cfRule>
    <cfRule type="cellIs" dxfId="4519" priority="5050" operator="equal">
      <formula>1</formula>
    </cfRule>
  </conditionalFormatting>
  <conditionalFormatting sqref="OS171:OX171">
    <cfRule type="cellIs" dxfId="4518" priority="5047" operator="equal">
      <formula>0</formula>
    </cfRule>
    <cfRule type="cellIs" dxfId="4517" priority="5048" operator="equal">
      <formula>1</formula>
    </cfRule>
  </conditionalFormatting>
  <conditionalFormatting sqref="OS175:OX175">
    <cfRule type="cellIs" dxfId="4516" priority="5045" operator="equal">
      <formula>0</formula>
    </cfRule>
    <cfRule type="cellIs" dxfId="4515" priority="5046" operator="equal">
      <formula>1</formula>
    </cfRule>
  </conditionalFormatting>
  <conditionalFormatting sqref="OS176:OX176">
    <cfRule type="cellIs" dxfId="4514" priority="5043" operator="equal">
      <formula>0</formula>
    </cfRule>
    <cfRule type="cellIs" dxfId="4513" priority="5044" operator="equal">
      <formula>1</formula>
    </cfRule>
  </conditionalFormatting>
  <conditionalFormatting sqref="OS177:OX178">
    <cfRule type="cellIs" dxfId="4512" priority="5041" operator="equal">
      <formula>0</formula>
    </cfRule>
    <cfRule type="cellIs" dxfId="4511" priority="5042" operator="equal">
      <formula>1</formula>
    </cfRule>
  </conditionalFormatting>
  <conditionalFormatting sqref="OS180:OX180">
    <cfRule type="cellIs" dxfId="4510" priority="5039" operator="equal">
      <formula>0</formula>
    </cfRule>
    <cfRule type="cellIs" dxfId="4509" priority="5040" operator="equal">
      <formula>1</formula>
    </cfRule>
  </conditionalFormatting>
  <conditionalFormatting sqref="OS185:OX185">
    <cfRule type="cellIs" dxfId="4508" priority="5037" operator="equal">
      <formula>0</formula>
    </cfRule>
    <cfRule type="cellIs" dxfId="4507" priority="5038" operator="equal">
      <formula>1</formula>
    </cfRule>
  </conditionalFormatting>
  <conditionalFormatting sqref="OS186:OX186">
    <cfRule type="cellIs" dxfId="4506" priority="5035" operator="equal">
      <formula>0</formula>
    </cfRule>
    <cfRule type="cellIs" dxfId="4505" priority="5036" operator="equal">
      <formula>1</formula>
    </cfRule>
  </conditionalFormatting>
  <conditionalFormatting sqref="OS189:OX189">
    <cfRule type="cellIs" dxfId="4504" priority="5033" operator="equal">
      <formula>0</formula>
    </cfRule>
    <cfRule type="cellIs" dxfId="4503" priority="5034" operator="equal">
      <formula>1</formula>
    </cfRule>
  </conditionalFormatting>
  <conditionalFormatting sqref="OS199:OX201">
    <cfRule type="cellIs" dxfId="4502" priority="5031" operator="equal">
      <formula>0</formula>
    </cfRule>
    <cfRule type="cellIs" dxfId="4501" priority="5032" operator="equal">
      <formula>1</formula>
    </cfRule>
  </conditionalFormatting>
  <conditionalFormatting sqref="OS207:OX207">
    <cfRule type="cellIs" dxfId="4500" priority="5029" operator="equal">
      <formula>0</formula>
    </cfRule>
    <cfRule type="cellIs" dxfId="4499" priority="5030" operator="equal">
      <formula>1</formula>
    </cfRule>
  </conditionalFormatting>
  <conditionalFormatting sqref="OS212:OX213">
    <cfRule type="cellIs" dxfId="4498" priority="5027" operator="equal">
      <formula>0</formula>
    </cfRule>
    <cfRule type="cellIs" dxfId="4497" priority="5028" operator="equal">
      <formula>1</formula>
    </cfRule>
  </conditionalFormatting>
  <conditionalFormatting sqref="OS220:OX221">
    <cfRule type="cellIs" dxfId="4496" priority="5025" operator="equal">
      <formula>0</formula>
    </cfRule>
    <cfRule type="cellIs" dxfId="4495" priority="5026" operator="equal">
      <formula>1</formula>
    </cfRule>
  </conditionalFormatting>
  <conditionalFormatting sqref="OS223:OX223">
    <cfRule type="cellIs" dxfId="4494" priority="5023" operator="equal">
      <formula>0</formula>
    </cfRule>
    <cfRule type="cellIs" dxfId="4493" priority="5024" operator="equal">
      <formula>1</formula>
    </cfRule>
  </conditionalFormatting>
  <conditionalFormatting sqref="OS235:OX235">
    <cfRule type="cellIs" dxfId="4492" priority="5021" operator="equal">
      <formula>0</formula>
    </cfRule>
    <cfRule type="cellIs" dxfId="4491" priority="5022" operator="equal">
      <formula>1</formula>
    </cfRule>
  </conditionalFormatting>
  <conditionalFormatting sqref="OS237:OX237">
    <cfRule type="cellIs" dxfId="4490" priority="5019" operator="equal">
      <formula>0</formula>
    </cfRule>
    <cfRule type="cellIs" dxfId="4489" priority="5020" operator="equal">
      <formula>1</formula>
    </cfRule>
  </conditionalFormatting>
  <conditionalFormatting sqref="OS239:OX239">
    <cfRule type="cellIs" dxfId="4488" priority="5017" operator="equal">
      <formula>0</formula>
    </cfRule>
    <cfRule type="cellIs" dxfId="4487" priority="5018" operator="equal">
      <formula>1</formula>
    </cfRule>
  </conditionalFormatting>
  <conditionalFormatting sqref="OS241:OX242">
    <cfRule type="cellIs" dxfId="4486" priority="5015" operator="equal">
      <formula>0</formula>
    </cfRule>
    <cfRule type="cellIs" dxfId="4485" priority="5016" operator="equal">
      <formula>1</formula>
    </cfRule>
  </conditionalFormatting>
  <conditionalFormatting sqref="OS250:OX250">
    <cfRule type="cellIs" dxfId="4484" priority="5013" operator="equal">
      <formula>0</formula>
    </cfRule>
    <cfRule type="cellIs" dxfId="4483" priority="5014" operator="equal">
      <formula>1</formula>
    </cfRule>
  </conditionalFormatting>
  <conditionalFormatting sqref="OS251:OX251">
    <cfRule type="cellIs" dxfId="4482" priority="5011" operator="equal">
      <formula>0</formula>
    </cfRule>
    <cfRule type="cellIs" dxfId="4481" priority="5012" operator="equal">
      <formula>1</formula>
    </cfRule>
  </conditionalFormatting>
  <conditionalFormatting sqref="OS259:OX260">
    <cfRule type="cellIs" dxfId="4480" priority="5009" operator="equal">
      <formula>0</formula>
    </cfRule>
    <cfRule type="cellIs" dxfId="4479" priority="5010" operator="equal">
      <formula>1</formula>
    </cfRule>
  </conditionalFormatting>
  <conditionalFormatting sqref="OS262:OX263">
    <cfRule type="cellIs" dxfId="4478" priority="5007" operator="equal">
      <formula>0</formula>
    </cfRule>
    <cfRule type="cellIs" dxfId="4477" priority="5008" operator="equal">
      <formula>1</formula>
    </cfRule>
  </conditionalFormatting>
  <conditionalFormatting sqref="OS266:OX266">
    <cfRule type="cellIs" dxfId="4476" priority="5005" operator="equal">
      <formula>0</formula>
    </cfRule>
    <cfRule type="cellIs" dxfId="4475" priority="5006" operator="equal">
      <formula>1</formula>
    </cfRule>
  </conditionalFormatting>
  <conditionalFormatting sqref="OS281:OX282">
    <cfRule type="cellIs" dxfId="4474" priority="5003" operator="equal">
      <formula>0</formula>
    </cfRule>
    <cfRule type="cellIs" dxfId="4473" priority="5004" operator="equal">
      <formula>1</formula>
    </cfRule>
  </conditionalFormatting>
  <conditionalFormatting sqref="OS287:OX287">
    <cfRule type="cellIs" dxfId="4472" priority="5001" operator="equal">
      <formula>0</formula>
    </cfRule>
    <cfRule type="cellIs" dxfId="4471" priority="5002" operator="equal">
      <formula>1</formula>
    </cfRule>
  </conditionalFormatting>
  <conditionalFormatting sqref="OS294:OX296">
    <cfRule type="cellIs" dxfId="4470" priority="4999" operator="equal">
      <formula>0</formula>
    </cfRule>
    <cfRule type="cellIs" dxfId="4469" priority="5000" operator="equal">
      <formula>1</formula>
    </cfRule>
  </conditionalFormatting>
  <conditionalFormatting sqref="OS299:OX299">
    <cfRule type="cellIs" dxfId="4468" priority="4997" operator="equal">
      <formula>0</formula>
    </cfRule>
    <cfRule type="cellIs" dxfId="4467" priority="4998" operator="equal">
      <formula>1</formula>
    </cfRule>
  </conditionalFormatting>
  <conditionalFormatting sqref="OS302:OX303">
    <cfRule type="cellIs" dxfId="4466" priority="4995" operator="equal">
      <formula>0</formula>
    </cfRule>
    <cfRule type="cellIs" dxfId="4465" priority="4996" operator="equal">
      <formula>1</formula>
    </cfRule>
  </conditionalFormatting>
  <conditionalFormatting sqref="OS309:OX309">
    <cfRule type="cellIs" dxfId="4464" priority="4993" operator="equal">
      <formula>0</formula>
    </cfRule>
    <cfRule type="cellIs" dxfId="4463" priority="4994" operator="equal">
      <formula>1</formula>
    </cfRule>
  </conditionalFormatting>
  <conditionalFormatting sqref="OS310:OX310">
    <cfRule type="cellIs" dxfId="4462" priority="4991" operator="equal">
      <formula>0</formula>
    </cfRule>
    <cfRule type="cellIs" dxfId="4461" priority="4992" operator="equal">
      <formula>1</formula>
    </cfRule>
  </conditionalFormatting>
  <conditionalFormatting sqref="OS312:OX312">
    <cfRule type="cellIs" dxfId="4460" priority="4989" operator="equal">
      <formula>0</formula>
    </cfRule>
    <cfRule type="cellIs" dxfId="4459" priority="4990" operator="equal">
      <formula>1</formula>
    </cfRule>
  </conditionalFormatting>
  <conditionalFormatting sqref="OS318:OX318">
    <cfRule type="cellIs" dxfId="4458" priority="4987" operator="equal">
      <formula>0</formula>
    </cfRule>
    <cfRule type="cellIs" dxfId="4457" priority="4988" operator="equal">
      <formula>1</formula>
    </cfRule>
  </conditionalFormatting>
  <conditionalFormatting sqref="OS331:OX332">
    <cfRule type="cellIs" dxfId="4456" priority="4985" operator="equal">
      <formula>0</formula>
    </cfRule>
    <cfRule type="cellIs" dxfId="4455" priority="4986" operator="equal">
      <formula>1</formula>
    </cfRule>
  </conditionalFormatting>
  <conditionalFormatting sqref="OS339:OX339">
    <cfRule type="cellIs" dxfId="4454" priority="4983" operator="equal">
      <formula>0</formula>
    </cfRule>
    <cfRule type="cellIs" dxfId="4453" priority="4984" operator="equal">
      <formula>1</formula>
    </cfRule>
  </conditionalFormatting>
  <conditionalFormatting sqref="OS343:OX345">
    <cfRule type="cellIs" dxfId="4452" priority="4981" operator="equal">
      <formula>0</formula>
    </cfRule>
    <cfRule type="cellIs" dxfId="4451" priority="4982" operator="equal">
      <formula>1</formula>
    </cfRule>
  </conditionalFormatting>
  <conditionalFormatting sqref="OS357:OX357">
    <cfRule type="cellIs" dxfId="4450" priority="4979" operator="equal">
      <formula>0</formula>
    </cfRule>
    <cfRule type="cellIs" dxfId="4449" priority="4980" operator="equal">
      <formula>1</formula>
    </cfRule>
  </conditionalFormatting>
  <conditionalFormatting sqref="OS360:OX360">
    <cfRule type="cellIs" dxfId="4448" priority="4977" operator="equal">
      <formula>0</formula>
    </cfRule>
    <cfRule type="cellIs" dxfId="4447" priority="4978" operator="equal">
      <formula>1</formula>
    </cfRule>
  </conditionalFormatting>
  <conditionalFormatting sqref="OS361:OX361">
    <cfRule type="cellIs" dxfId="4446" priority="4975" operator="equal">
      <formula>0</formula>
    </cfRule>
    <cfRule type="cellIs" dxfId="4445" priority="4976" operator="equal">
      <formula>1</formula>
    </cfRule>
  </conditionalFormatting>
  <conditionalFormatting sqref="OS369:OX369">
    <cfRule type="cellIs" dxfId="4444" priority="4973" operator="equal">
      <formula>0</formula>
    </cfRule>
    <cfRule type="cellIs" dxfId="4443" priority="4974" operator="equal">
      <formula>1</formula>
    </cfRule>
  </conditionalFormatting>
  <conditionalFormatting sqref="OS371:OX371">
    <cfRule type="cellIs" dxfId="4442" priority="4971" operator="equal">
      <formula>0</formula>
    </cfRule>
    <cfRule type="cellIs" dxfId="4441" priority="4972" operator="equal">
      <formula>1</formula>
    </cfRule>
  </conditionalFormatting>
  <conditionalFormatting sqref="OS373:OX373">
    <cfRule type="cellIs" dxfId="4440" priority="4969" operator="equal">
      <formula>0</formula>
    </cfRule>
    <cfRule type="cellIs" dxfId="4439" priority="4970" operator="equal">
      <formula>1</formula>
    </cfRule>
  </conditionalFormatting>
  <conditionalFormatting sqref="OS377:OX377">
    <cfRule type="cellIs" dxfId="4438" priority="4967" operator="equal">
      <formula>0</formula>
    </cfRule>
    <cfRule type="cellIs" dxfId="4437" priority="4968" operator="equal">
      <formula>1</formula>
    </cfRule>
  </conditionalFormatting>
  <conditionalFormatting sqref="OS379:OX379">
    <cfRule type="cellIs" dxfId="4436" priority="4965" operator="equal">
      <formula>0</formula>
    </cfRule>
    <cfRule type="cellIs" dxfId="4435" priority="4966" operator="equal">
      <formula>1</formula>
    </cfRule>
  </conditionalFormatting>
  <conditionalFormatting sqref="OS380:OX380">
    <cfRule type="cellIs" dxfId="4434" priority="4963" operator="equal">
      <formula>0</formula>
    </cfRule>
    <cfRule type="cellIs" dxfId="4433" priority="4964" operator="equal">
      <formula>1</formula>
    </cfRule>
  </conditionalFormatting>
  <conditionalFormatting sqref="OS381:OX381">
    <cfRule type="cellIs" dxfId="4432" priority="4961" operator="equal">
      <formula>0</formula>
    </cfRule>
    <cfRule type="cellIs" dxfId="4431" priority="4962" operator="equal">
      <formula>1</formula>
    </cfRule>
  </conditionalFormatting>
  <conditionalFormatting sqref="OS375:OX376">
    <cfRule type="cellIs" dxfId="4430" priority="4959" operator="equal">
      <formula>0</formula>
    </cfRule>
    <cfRule type="cellIs" dxfId="4429" priority="4960" operator="equal">
      <formula>1</formula>
    </cfRule>
  </conditionalFormatting>
  <conditionalFormatting sqref="OS378:OX378">
    <cfRule type="cellIs" dxfId="4428" priority="4957" operator="equal">
      <formula>0</formula>
    </cfRule>
    <cfRule type="cellIs" dxfId="4427" priority="4958" operator="equal">
      <formula>1</formula>
    </cfRule>
  </conditionalFormatting>
  <conditionalFormatting sqref="OS385:OX385">
    <cfRule type="cellIs" dxfId="4426" priority="4955" operator="equal">
      <formula>0</formula>
    </cfRule>
    <cfRule type="cellIs" dxfId="4425" priority="4956" operator="equal">
      <formula>1</formula>
    </cfRule>
  </conditionalFormatting>
  <conditionalFormatting sqref="OS387:OX387">
    <cfRule type="cellIs" dxfId="4424" priority="4953" operator="equal">
      <formula>0</formula>
    </cfRule>
    <cfRule type="cellIs" dxfId="4423" priority="4954" operator="equal">
      <formula>1</formula>
    </cfRule>
  </conditionalFormatting>
  <conditionalFormatting sqref="OS392:OX392">
    <cfRule type="cellIs" dxfId="4422" priority="4951" operator="equal">
      <formula>0</formula>
    </cfRule>
    <cfRule type="cellIs" dxfId="4421" priority="4952" operator="equal">
      <formula>1</formula>
    </cfRule>
  </conditionalFormatting>
  <conditionalFormatting sqref="OS399:OX399">
    <cfRule type="cellIs" dxfId="4420" priority="4949" operator="equal">
      <formula>0</formula>
    </cfRule>
    <cfRule type="cellIs" dxfId="4419" priority="4950" operator="equal">
      <formula>1</formula>
    </cfRule>
  </conditionalFormatting>
  <conditionalFormatting sqref="OS401:OX401">
    <cfRule type="cellIs" dxfId="4418" priority="4947" operator="equal">
      <formula>0</formula>
    </cfRule>
    <cfRule type="cellIs" dxfId="4417" priority="4948" operator="equal">
      <formula>1</formula>
    </cfRule>
  </conditionalFormatting>
  <conditionalFormatting sqref="OS404:OX404">
    <cfRule type="cellIs" dxfId="4416" priority="4945" operator="equal">
      <formula>0</formula>
    </cfRule>
    <cfRule type="cellIs" dxfId="4415" priority="4946" operator="equal">
      <formula>1</formula>
    </cfRule>
  </conditionalFormatting>
  <conditionalFormatting sqref="OS406:OX406">
    <cfRule type="cellIs" dxfId="4414" priority="4943" operator="equal">
      <formula>0</formula>
    </cfRule>
    <cfRule type="cellIs" dxfId="4413" priority="4944" operator="equal">
      <formula>1</formula>
    </cfRule>
  </conditionalFormatting>
  <conditionalFormatting sqref="OS407:OX409">
    <cfRule type="cellIs" dxfId="4412" priority="4941" operator="equal">
      <formula>0</formula>
    </cfRule>
    <cfRule type="cellIs" dxfId="4411" priority="4942" operator="equal">
      <formula>1</formula>
    </cfRule>
  </conditionalFormatting>
  <conditionalFormatting sqref="OS411:OX418">
    <cfRule type="cellIs" dxfId="4410" priority="4939" operator="equal">
      <formula>0</formula>
    </cfRule>
    <cfRule type="cellIs" dxfId="4409" priority="4940" operator="equal">
      <formula>1</formula>
    </cfRule>
  </conditionalFormatting>
  <conditionalFormatting sqref="OS421:OX421">
    <cfRule type="cellIs" dxfId="4408" priority="4937" operator="equal">
      <formula>0</formula>
    </cfRule>
    <cfRule type="cellIs" dxfId="4407" priority="4938" operator="equal">
      <formula>1</formula>
    </cfRule>
  </conditionalFormatting>
  <conditionalFormatting sqref="OS423:OX428">
    <cfRule type="cellIs" dxfId="4406" priority="4935" operator="equal">
      <formula>0</formula>
    </cfRule>
    <cfRule type="cellIs" dxfId="4405" priority="4936" operator="equal">
      <formula>1</formula>
    </cfRule>
  </conditionalFormatting>
  <conditionalFormatting sqref="OS430:OX437">
    <cfRule type="cellIs" dxfId="4404" priority="4933" operator="equal">
      <formula>0</formula>
    </cfRule>
    <cfRule type="cellIs" dxfId="4403" priority="4934" operator="equal">
      <formula>1</formula>
    </cfRule>
  </conditionalFormatting>
  <conditionalFormatting sqref="OS439:OX449">
    <cfRule type="cellIs" dxfId="4402" priority="4931" operator="equal">
      <formula>0</formula>
    </cfRule>
    <cfRule type="cellIs" dxfId="4401" priority="4932" operator="equal">
      <formula>1</formula>
    </cfRule>
  </conditionalFormatting>
  <conditionalFormatting sqref="OS451:OX458">
    <cfRule type="cellIs" dxfId="4400" priority="4929" operator="equal">
      <formula>0</formula>
    </cfRule>
    <cfRule type="cellIs" dxfId="4399" priority="4930" operator="equal">
      <formula>1</formula>
    </cfRule>
  </conditionalFormatting>
  <conditionalFormatting sqref="OS460:OX464">
    <cfRule type="cellIs" dxfId="4398" priority="4927" operator="equal">
      <formula>0</formula>
    </cfRule>
    <cfRule type="cellIs" dxfId="4397" priority="4928" operator="equal">
      <formula>1</formula>
    </cfRule>
  </conditionalFormatting>
  <conditionalFormatting sqref="OS466:OX467">
    <cfRule type="cellIs" dxfId="4396" priority="4925" operator="equal">
      <formula>0</formula>
    </cfRule>
    <cfRule type="cellIs" dxfId="4395" priority="4926" operator="equal">
      <formula>1</formula>
    </cfRule>
  </conditionalFormatting>
  <conditionalFormatting sqref="OS470:OX470">
    <cfRule type="cellIs" dxfId="4394" priority="4923" operator="equal">
      <formula>0</formula>
    </cfRule>
    <cfRule type="cellIs" dxfId="4393" priority="4924" operator="equal">
      <formula>1</formula>
    </cfRule>
  </conditionalFormatting>
  <conditionalFormatting sqref="OS472:OX474">
    <cfRule type="cellIs" dxfId="4392" priority="4921" operator="equal">
      <formula>0</formula>
    </cfRule>
    <cfRule type="cellIs" dxfId="4391" priority="4922" operator="equal">
      <formula>1</formula>
    </cfRule>
  </conditionalFormatting>
  <conditionalFormatting sqref="OS476:OX482">
    <cfRule type="cellIs" dxfId="4390" priority="4919" operator="equal">
      <formula>0</formula>
    </cfRule>
    <cfRule type="cellIs" dxfId="4389" priority="4920" operator="equal">
      <formula>1</formula>
    </cfRule>
  </conditionalFormatting>
  <conditionalFormatting sqref="OS484:OX489">
    <cfRule type="cellIs" dxfId="4388" priority="4917" operator="equal">
      <formula>0</formula>
    </cfRule>
    <cfRule type="cellIs" dxfId="4387" priority="4918" operator="equal">
      <formula>1</formula>
    </cfRule>
  </conditionalFormatting>
  <conditionalFormatting sqref="OS491:OX492">
    <cfRule type="cellIs" dxfId="4386" priority="4915" operator="equal">
      <formula>0</formula>
    </cfRule>
    <cfRule type="cellIs" dxfId="4385" priority="4916" operator="equal">
      <formula>1</formula>
    </cfRule>
  </conditionalFormatting>
  <conditionalFormatting sqref="OS494:OX496">
    <cfRule type="cellIs" dxfId="4384" priority="4913" operator="equal">
      <formula>0</formula>
    </cfRule>
    <cfRule type="cellIs" dxfId="4383" priority="4914" operator="equal">
      <formula>1</formula>
    </cfRule>
  </conditionalFormatting>
  <conditionalFormatting sqref="OS498:OX498">
    <cfRule type="cellIs" dxfId="4382" priority="4911" operator="equal">
      <formula>0</formula>
    </cfRule>
    <cfRule type="cellIs" dxfId="4381" priority="4912" operator="equal">
      <formula>1</formula>
    </cfRule>
  </conditionalFormatting>
  <conditionalFormatting sqref="OS499:OX499">
    <cfRule type="cellIs" dxfId="4380" priority="4909" operator="equal">
      <formula>0</formula>
    </cfRule>
    <cfRule type="cellIs" dxfId="4379" priority="4910" operator="equal">
      <formula>1</formula>
    </cfRule>
  </conditionalFormatting>
  <conditionalFormatting sqref="OS502:OX504">
    <cfRule type="cellIs" dxfId="4378" priority="4907" operator="equal">
      <formula>0</formula>
    </cfRule>
    <cfRule type="cellIs" dxfId="4377" priority="4908" operator="equal">
      <formula>1</formula>
    </cfRule>
  </conditionalFormatting>
  <conditionalFormatting sqref="OS507:OX510">
    <cfRule type="cellIs" dxfId="4376" priority="4905" operator="equal">
      <formula>0</formula>
    </cfRule>
    <cfRule type="cellIs" dxfId="4375" priority="4906" operator="equal">
      <formula>1</formula>
    </cfRule>
  </conditionalFormatting>
  <conditionalFormatting sqref="OS512:OX512">
    <cfRule type="cellIs" dxfId="4374" priority="4903" operator="equal">
      <formula>0</formula>
    </cfRule>
    <cfRule type="cellIs" dxfId="4373" priority="4904" operator="equal">
      <formula>1</formula>
    </cfRule>
  </conditionalFormatting>
  <conditionalFormatting sqref="OS514:OX518">
    <cfRule type="cellIs" dxfId="4372" priority="4901" operator="equal">
      <formula>0</formula>
    </cfRule>
    <cfRule type="cellIs" dxfId="4371" priority="4902" operator="equal">
      <formula>1</formula>
    </cfRule>
  </conditionalFormatting>
  <conditionalFormatting sqref="OS520:OX520">
    <cfRule type="cellIs" dxfId="4370" priority="4899" operator="equal">
      <formula>0</formula>
    </cfRule>
    <cfRule type="cellIs" dxfId="4369" priority="4900" operator="equal">
      <formula>1</formula>
    </cfRule>
  </conditionalFormatting>
  <conditionalFormatting sqref="OS522:OX524">
    <cfRule type="cellIs" dxfId="4368" priority="4897" operator="equal">
      <formula>0</formula>
    </cfRule>
    <cfRule type="cellIs" dxfId="4367" priority="4898" operator="equal">
      <formula>1</formula>
    </cfRule>
  </conditionalFormatting>
  <conditionalFormatting sqref="OS526:OX526">
    <cfRule type="cellIs" dxfId="4366" priority="4895" operator="equal">
      <formula>0</formula>
    </cfRule>
    <cfRule type="cellIs" dxfId="4365" priority="4896" operator="equal">
      <formula>1</formula>
    </cfRule>
  </conditionalFormatting>
  <conditionalFormatting sqref="OS528:OX535">
    <cfRule type="cellIs" dxfId="4364" priority="4893" operator="equal">
      <formula>0</formula>
    </cfRule>
    <cfRule type="cellIs" dxfId="4363" priority="4894" operator="equal">
      <formula>1</formula>
    </cfRule>
  </conditionalFormatting>
  <conditionalFormatting sqref="OS43:OX43">
    <cfRule type="cellIs" dxfId="4362" priority="4891" operator="equal">
      <formula>0</formula>
    </cfRule>
    <cfRule type="cellIs" dxfId="4361" priority="4892" operator="equal">
      <formula>1</formula>
    </cfRule>
  </conditionalFormatting>
  <conditionalFormatting sqref="OS267:OX267">
    <cfRule type="cellIs" dxfId="4360" priority="4889" operator="equal">
      <formula>0</formula>
    </cfRule>
    <cfRule type="cellIs" dxfId="4359" priority="4890" operator="equal">
      <formula>1</formula>
    </cfRule>
  </conditionalFormatting>
  <conditionalFormatting sqref="OS374:OX374">
    <cfRule type="cellIs" dxfId="4358" priority="4887" operator="equal">
      <formula>0</formula>
    </cfRule>
    <cfRule type="cellIs" dxfId="4357" priority="4888" operator="equal">
      <formula>1</formula>
    </cfRule>
  </conditionalFormatting>
  <conditionalFormatting sqref="OS362:OX362">
    <cfRule type="cellIs" dxfId="4356" priority="4885" operator="equal">
      <formula>0</formula>
    </cfRule>
    <cfRule type="cellIs" dxfId="4355" priority="4886" operator="equal">
      <formula>1</formula>
    </cfRule>
  </conditionalFormatting>
  <conditionalFormatting sqref="OS319:OX319">
    <cfRule type="cellIs" dxfId="4354" priority="4883" operator="equal">
      <formula>0</formula>
    </cfRule>
    <cfRule type="cellIs" dxfId="4353" priority="4884" operator="equal">
      <formula>1</formula>
    </cfRule>
  </conditionalFormatting>
  <conditionalFormatting sqref="OS313:OX313">
    <cfRule type="cellIs" dxfId="4352" priority="4881" operator="equal">
      <formula>0</formula>
    </cfRule>
    <cfRule type="cellIs" dxfId="4351" priority="4882" operator="equal">
      <formula>1</formula>
    </cfRule>
  </conditionalFormatting>
  <conditionalFormatting sqref="OS300:OX300">
    <cfRule type="cellIs" dxfId="4350" priority="4879" operator="equal">
      <formula>0</formula>
    </cfRule>
    <cfRule type="cellIs" dxfId="4349" priority="4880" operator="equal">
      <formula>1</formula>
    </cfRule>
  </conditionalFormatting>
  <conditionalFormatting sqref="OS297:OX297">
    <cfRule type="cellIs" dxfId="4348" priority="4877" operator="equal">
      <formula>0</formula>
    </cfRule>
    <cfRule type="cellIs" dxfId="4347" priority="4878" operator="equal">
      <formula>1</formula>
    </cfRule>
  </conditionalFormatting>
  <conditionalFormatting sqref="OS243:OX243">
    <cfRule type="cellIs" dxfId="4346" priority="4875" operator="equal">
      <formula>0</formula>
    </cfRule>
    <cfRule type="cellIs" dxfId="4345" priority="4876" operator="equal">
      <formula>1</formula>
    </cfRule>
  </conditionalFormatting>
  <conditionalFormatting sqref="OS110:OX110">
    <cfRule type="cellIs" dxfId="4344" priority="4873" operator="equal">
      <formula>0</formula>
    </cfRule>
    <cfRule type="cellIs" dxfId="4343" priority="4874" operator="equal">
      <formula>1</formula>
    </cfRule>
  </conditionalFormatting>
  <conditionalFormatting sqref="OS52:OX52">
    <cfRule type="cellIs" dxfId="4342" priority="4871" operator="equal">
      <formula>0</formula>
    </cfRule>
    <cfRule type="cellIs" dxfId="4341" priority="4872" operator="equal">
      <formula>1</formula>
    </cfRule>
  </conditionalFormatting>
  <conditionalFormatting sqref="OS53:OX53">
    <cfRule type="cellIs" dxfId="4340" priority="4869" operator="equal">
      <formula>0</formula>
    </cfRule>
    <cfRule type="cellIs" dxfId="4339" priority="4870" operator="equal">
      <formula>1</formula>
    </cfRule>
  </conditionalFormatting>
  <conditionalFormatting sqref="OS38:OX38">
    <cfRule type="cellIs" dxfId="4338" priority="4867" operator="equal">
      <formula>0</formula>
    </cfRule>
    <cfRule type="cellIs" dxfId="4337" priority="4868" operator="equal">
      <formula>1</formula>
    </cfRule>
  </conditionalFormatting>
  <conditionalFormatting sqref="OS505:OX505">
    <cfRule type="cellIs" dxfId="4336" priority="4865" operator="equal">
      <formula>0</formula>
    </cfRule>
    <cfRule type="cellIs" dxfId="4335" priority="4866" operator="equal">
      <formula>1</formula>
    </cfRule>
  </conditionalFormatting>
  <conditionalFormatting sqref="PJ54:PO54 PJ348:PO350 PJ356:PO356 PJ366:PO367 PJ372:PO372 PJ370:PO370 PJ64:PO65 PJ70:PO70 PJ75:PO75 PJ78:PO78 PJ87:PO87 PJ109:PO109 PJ124:PO124 PJ132:PO132 PJ135:PO135 PJ147:PO147 PJ352:PO353 PJ358:PO358 PJ393:PO398 PJ400:PO400 PJ402:PO403 PJ536:PO539 PJ12:PO13 PJ405:PO405 PJ410:PO410 PJ419:PO420 PJ422:PO422 PJ429:PO429 PJ438:PO438 PJ450:PO450 PJ459:PO459 PJ465:PO465 PJ468:PO469 PJ471:PO471 PJ475:PO475 PJ483:PO483 PJ490:PO490 PJ493:PO493 PJ497:PO497 PJ500:PO501 PJ506:PO506 PJ511:PO511 PJ513:PO513 PJ519:PO519 PJ521:PO521 PJ525:PO525 PJ527:PO527">
    <cfRule type="cellIs" dxfId="4334" priority="4863" operator="equal">
      <formula>0</formula>
    </cfRule>
    <cfRule type="cellIs" dxfId="4333" priority="4864" operator="equal">
      <formula>1</formula>
    </cfRule>
  </conditionalFormatting>
  <conditionalFormatting sqref="PC553">
    <cfRule type="cellIs" dxfId="4332" priority="4861" operator="equal">
      <formula>"OK"</formula>
    </cfRule>
    <cfRule type="cellIs" dxfId="4331" priority="4862" operator="equal">
      <formula>"NO HABILITADO"</formula>
    </cfRule>
  </conditionalFormatting>
  <conditionalFormatting sqref="PQ553">
    <cfRule type="cellIs" dxfId="4330" priority="4859" operator="equal">
      <formula>0</formula>
    </cfRule>
    <cfRule type="cellIs" dxfId="4329" priority="4860" operator="equal">
      <formula>1</formula>
    </cfRule>
  </conditionalFormatting>
  <conditionalFormatting sqref="PO553">
    <cfRule type="cellIs" dxfId="4328" priority="4857" operator="equal">
      <formula>0</formula>
    </cfRule>
    <cfRule type="cellIs" dxfId="4327" priority="4858" operator="equal">
      <formula>1</formula>
    </cfRule>
  </conditionalFormatting>
  <conditionalFormatting sqref="PM553">
    <cfRule type="cellIs" dxfId="4326" priority="4855" operator="equal">
      <formula>0</formula>
    </cfRule>
    <cfRule type="cellIs" dxfId="4325" priority="4856" operator="equal">
      <formula>1</formula>
    </cfRule>
  </conditionalFormatting>
  <conditionalFormatting sqref="PK553">
    <cfRule type="cellIs" dxfId="4324" priority="4853" operator="equal">
      <formula>0</formula>
    </cfRule>
    <cfRule type="cellIs" dxfId="4323" priority="4854" operator="equal">
      <formula>1</formula>
    </cfRule>
  </conditionalFormatting>
  <conditionalFormatting sqref="PJ16:PO16">
    <cfRule type="cellIs" dxfId="4322" priority="4851" operator="equal">
      <formula>0</formula>
    </cfRule>
    <cfRule type="cellIs" dxfId="4321" priority="4852" operator="equal">
      <formula>1</formula>
    </cfRule>
  </conditionalFormatting>
  <conditionalFormatting sqref="PJ20:PO20 PJ22:PO28">
    <cfRule type="cellIs" dxfId="4320" priority="4849" operator="equal">
      <formula>0</formula>
    </cfRule>
    <cfRule type="cellIs" dxfId="4319" priority="4850" operator="equal">
      <formula>1</formula>
    </cfRule>
  </conditionalFormatting>
  <conditionalFormatting sqref="PJ34:PO34 PJ37:PO37 PJ39:PO40">
    <cfRule type="cellIs" dxfId="4318" priority="4847" operator="equal">
      <formula>0</formula>
    </cfRule>
    <cfRule type="cellIs" dxfId="4317" priority="4848" operator="equal">
      <formula>1</formula>
    </cfRule>
  </conditionalFormatting>
  <conditionalFormatting sqref="PJ44:PO48 PJ50:PO50">
    <cfRule type="cellIs" dxfId="4316" priority="4845" operator="equal">
      <formula>0</formula>
    </cfRule>
    <cfRule type="cellIs" dxfId="4315" priority="4846" operator="equal">
      <formula>1</formula>
    </cfRule>
  </conditionalFormatting>
  <conditionalFormatting sqref="PJ56:PO56">
    <cfRule type="cellIs" dxfId="4314" priority="4843" operator="equal">
      <formula>0</formula>
    </cfRule>
    <cfRule type="cellIs" dxfId="4313" priority="4844" operator="equal">
      <formula>1</formula>
    </cfRule>
  </conditionalFormatting>
  <conditionalFormatting sqref="PJ58:PO58">
    <cfRule type="cellIs" dxfId="4312" priority="4841" operator="equal">
      <formula>0</formula>
    </cfRule>
    <cfRule type="cellIs" dxfId="4311" priority="4842" operator="equal">
      <formula>1</formula>
    </cfRule>
  </conditionalFormatting>
  <conditionalFormatting sqref="PJ59:PO59">
    <cfRule type="cellIs" dxfId="4310" priority="4839" operator="equal">
      <formula>0</formula>
    </cfRule>
    <cfRule type="cellIs" dxfId="4309" priority="4840" operator="equal">
      <formula>1</formula>
    </cfRule>
  </conditionalFormatting>
  <conditionalFormatting sqref="PJ154:PO155 PJ159:PO161 PJ157:PO157">
    <cfRule type="cellIs" dxfId="4308" priority="4837" operator="equal">
      <formula>0</formula>
    </cfRule>
    <cfRule type="cellIs" dxfId="4307" priority="4838" operator="equal">
      <formula>1</formula>
    </cfRule>
  </conditionalFormatting>
  <conditionalFormatting sqref="PJ163:PO163">
    <cfRule type="cellIs" dxfId="4306" priority="4835" operator="equal">
      <formula>0</formula>
    </cfRule>
    <cfRule type="cellIs" dxfId="4305" priority="4836" operator="equal">
      <formula>1</formula>
    </cfRule>
  </conditionalFormatting>
  <conditionalFormatting sqref="PJ164:PO169">
    <cfRule type="cellIs" dxfId="4304" priority="4833" operator="equal">
      <formula>0</formula>
    </cfRule>
    <cfRule type="cellIs" dxfId="4303" priority="4834" operator="equal">
      <formula>1</formula>
    </cfRule>
  </conditionalFormatting>
  <conditionalFormatting sqref="PJ173:PO174">
    <cfRule type="cellIs" dxfId="4302" priority="4831" operator="equal">
      <formula>0</formula>
    </cfRule>
    <cfRule type="cellIs" dxfId="4301" priority="4832" operator="equal">
      <formula>1</formula>
    </cfRule>
  </conditionalFormatting>
  <conditionalFormatting sqref="PJ181:PO184">
    <cfRule type="cellIs" dxfId="4300" priority="4829" operator="equal">
      <formula>0</formula>
    </cfRule>
    <cfRule type="cellIs" dxfId="4299" priority="4830" operator="equal">
      <formula>1</formula>
    </cfRule>
  </conditionalFormatting>
  <conditionalFormatting sqref="PJ187:PO188">
    <cfRule type="cellIs" dxfId="4298" priority="4827" operator="equal">
      <formula>0</formula>
    </cfRule>
    <cfRule type="cellIs" dxfId="4297" priority="4828" operator="equal">
      <formula>1</formula>
    </cfRule>
  </conditionalFormatting>
  <conditionalFormatting sqref="PJ190:PO193">
    <cfRule type="cellIs" dxfId="4296" priority="4825" operator="equal">
      <formula>0</formula>
    </cfRule>
    <cfRule type="cellIs" dxfId="4295" priority="4826" operator="equal">
      <formula>1</formula>
    </cfRule>
  </conditionalFormatting>
  <conditionalFormatting sqref="PJ195:PO195">
    <cfRule type="cellIs" dxfId="4294" priority="4823" operator="equal">
      <formula>0</formula>
    </cfRule>
    <cfRule type="cellIs" dxfId="4293" priority="4824" operator="equal">
      <formula>1</formula>
    </cfRule>
  </conditionalFormatting>
  <conditionalFormatting sqref="PJ197:PO197">
    <cfRule type="cellIs" dxfId="4292" priority="4821" operator="equal">
      <formula>0</formula>
    </cfRule>
    <cfRule type="cellIs" dxfId="4291" priority="4822" operator="equal">
      <formula>1</formula>
    </cfRule>
  </conditionalFormatting>
  <conditionalFormatting sqref="PJ202:PO205">
    <cfRule type="cellIs" dxfId="4290" priority="4819" operator="equal">
      <formula>0</formula>
    </cfRule>
    <cfRule type="cellIs" dxfId="4289" priority="4820" operator="equal">
      <formula>1</formula>
    </cfRule>
  </conditionalFormatting>
  <conditionalFormatting sqref="PJ208:PO211">
    <cfRule type="cellIs" dxfId="4288" priority="4817" operator="equal">
      <formula>0</formula>
    </cfRule>
    <cfRule type="cellIs" dxfId="4287" priority="4818" operator="equal">
      <formula>1</formula>
    </cfRule>
  </conditionalFormatting>
  <conditionalFormatting sqref="PJ216:PO219 PJ222:PO222 PJ226:PO234 PJ224:PO224 PJ236:PO236">
    <cfRule type="cellIs" dxfId="4286" priority="4815" operator="equal">
      <formula>0</formula>
    </cfRule>
    <cfRule type="cellIs" dxfId="4285" priority="4816" operator="equal">
      <formula>1</formula>
    </cfRule>
  </conditionalFormatting>
  <conditionalFormatting sqref="PJ238:PO238 PJ240:PO240 PJ244:PO249 PJ252:PO252">
    <cfRule type="cellIs" dxfId="4284" priority="4813" operator="equal">
      <formula>0</formula>
    </cfRule>
    <cfRule type="cellIs" dxfId="4283" priority="4814" operator="equal">
      <formula>1</formula>
    </cfRule>
  </conditionalFormatting>
  <conditionalFormatting sqref="PJ255:PO258">
    <cfRule type="cellIs" dxfId="4282" priority="4811" operator="equal">
      <formula>0</formula>
    </cfRule>
    <cfRule type="cellIs" dxfId="4281" priority="4812" operator="equal">
      <formula>1</formula>
    </cfRule>
  </conditionalFormatting>
  <conditionalFormatting sqref="PJ272:PO280">
    <cfRule type="cellIs" dxfId="4280" priority="4809" operator="equal">
      <formula>0</formula>
    </cfRule>
    <cfRule type="cellIs" dxfId="4279" priority="4810" operator="equal">
      <formula>1</formula>
    </cfRule>
  </conditionalFormatting>
  <conditionalFormatting sqref="PJ284:PO286 PJ304:PO308 PJ311:PO311 PJ288:PO293 PJ298:PO298 PJ301:PO301 PJ314:PO317">
    <cfRule type="cellIs" dxfId="4278" priority="4807" operator="equal">
      <formula>0</formula>
    </cfRule>
    <cfRule type="cellIs" dxfId="4277" priority="4808" operator="equal">
      <formula>1</formula>
    </cfRule>
  </conditionalFormatting>
  <conditionalFormatting sqref="PJ320:PO330 PJ333:PO336">
    <cfRule type="cellIs" dxfId="4276" priority="4805" operator="equal">
      <formula>0</formula>
    </cfRule>
    <cfRule type="cellIs" dxfId="4275" priority="4806" operator="equal">
      <formula>1</formula>
    </cfRule>
  </conditionalFormatting>
  <conditionalFormatting sqref="PJ342:PO342">
    <cfRule type="cellIs" dxfId="4274" priority="4803" operator="equal">
      <formula>0</formula>
    </cfRule>
    <cfRule type="cellIs" dxfId="4273" priority="4804" operator="equal">
      <formula>1</formula>
    </cfRule>
  </conditionalFormatting>
  <conditionalFormatting sqref="PJ354:PO354">
    <cfRule type="cellIs" dxfId="4272" priority="4801" operator="equal">
      <formula>0</formula>
    </cfRule>
    <cfRule type="cellIs" dxfId="4271" priority="4802" operator="equal">
      <formula>1</formula>
    </cfRule>
  </conditionalFormatting>
  <conditionalFormatting sqref="PJ359:PO359">
    <cfRule type="cellIs" dxfId="4270" priority="4799" operator="equal">
      <formula>0</formula>
    </cfRule>
    <cfRule type="cellIs" dxfId="4269" priority="4800" operator="equal">
      <formula>1</formula>
    </cfRule>
  </conditionalFormatting>
  <conditionalFormatting sqref="PJ364:PO365">
    <cfRule type="cellIs" dxfId="4268" priority="4797" operator="equal">
      <formula>0</formula>
    </cfRule>
    <cfRule type="cellIs" dxfId="4267" priority="4798" operator="equal">
      <formula>1</formula>
    </cfRule>
  </conditionalFormatting>
  <conditionalFormatting sqref="PJ540:PO540">
    <cfRule type="cellIs" dxfId="4266" priority="4795" operator="equal">
      <formula>0</formula>
    </cfRule>
    <cfRule type="cellIs" dxfId="4265" priority="4796" operator="equal">
      <formula>1</formula>
    </cfRule>
  </conditionalFormatting>
  <conditionalFormatting sqref="PJ14:PO15">
    <cfRule type="cellIs" dxfId="4264" priority="4793" operator="equal">
      <formula>0</formula>
    </cfRule>
    <cfRule type="cellIs" dxfId="4263" priority="4794" operator="equal">
      <formula>1</formula>
    </cfRule>
  </conditionalFormatting>
  <conditionalFormatting sqref="PJ18:PO18">
    <cfRule type="cellIs" dxfId="4262" priority="4791" operator="equal">
      <formula>0</formula>
    </cfRule>
    <cfRule type="cellIs" dxfId="4261" priority="4792" operator="equal">
      <formula>1</formula>
    </cfRule>
  </conditionalFormatting>
  <conditionalFormatting sqref="PJ32:PO32">
    <cfRule type="cellIs" dxfId="4260" priority="4789" operator="equal">
      <formula>0</formula>
    </cfRule>
    <cfRule type="cellIs" dxfId="4259" priority="4790" operator="equal">
      <formula>1</formula>
    </cfRule>
  </conditionalFormatting>
  <conditionalFormatting sqref="PJ41:PO41">
    <cfRule type="cellIs" dxfId="4258" priority="4787" operator="equal">
      <formula>0</formula>
    </cfRule>
    <cfRule type="cellIs" dxfId="4257" priority="4788" operator="equal">
      <formula>1</formula>
    </cfRule>
  </conditionalFormatting>
  <conditionalFormatting sqref="PJ543:PO543">
    <cfRule type="cellIs" dxfId="4256" priority="4697" operator="equal">
      <formula>0</formula>
    </cfRule>
    <cfRule type="cellIs" dxfId="4255" priority="4698" operator="equal">
      <formula>1</formula>
    </cfRule>
  </conditionalFormatting>
  <conditionalFormatting sqref="PJ60:PO61">
    <cfRule type="cellIs" dxfId="4254" priority="4785" operator="equal">
      <formula>0</formula>
    </cfRule>
    <cfRule type="cellIs" dxfId="4253" priority="4786" operator="equal">
      <formula>1</formula>
    </cfRule>
  </conditionalFormatting>
  <conditionalFormatting sqref="PJ63:PO63">
    <cfRule type="cellIs" dxfId="4252" priority="4783" operator="equal">
      <formula>0</formula>
    </cfRule>
    <cfRule type="cellIs" dxfId="4251" priority="4784" operator="equal">
      <formula>1</formula>
    </cfRule>
  </conditionalFormatting>
  <conditionalFormatting sqref="PJ67:PO67">
    <cfRule type="cellIs" dxfId="4250" priority="4781" operator="equal">
      <formula>0</formula>
    </cfRule>
    <cfRule type="cellIs" dxfId="4249" priority="4782" operator="equal">
      <formula>1</formula>
    </cfRule>
  </conditionalFormatting>
  <conditionalFormatting sqref="PJ71:PO72">
    <cfRule type="cellIs" dxfId="4248" priority="4779" operator="equal">
      <formula>0</formula>
    </cfRule>
    <cfRule type="cellIs" dxfId="4247" priority="4780" operator="equal">
      <formula>1</formula>
    </cfRule>
  </conditionalFormatting>
  <conditionalFormatting sqref="PJ76:PO76">
    <cfRule type="cellIs" dxfId="4246" priority="4777" operator="equal">
      <formula>0</formula>
    </cfRule>
    <cfRule type="cellIs" dxfId="4245" priority="4778" operator="equal">
      <formula>1</formula>
    </cfRule>
  </conditionalFormatting>
  <conditionalFormatting sqref="PJ77:PO77">
    <cfRule type="cellIs" dxfId="4244" priority="4775" operator="equal">
      <formula>0</formula>
    </cfRule>
    <cfRule type="cellIs" dxfId="4243" priority="4776" operator="equal">
      <formula>1</formula>
    </cfRule>
  </conditionalFormatting>
  <conditionalFormatting sqref="PJ79:PO79">
    <cfRule type="cellIs" dxfId="4242" priority="4773" operator="equal">
      <formula>0</formula>
    </cfRule>
    <cfRule type="cellIs" dxfId="4241" priority="4774" operator="equal">
      <formula>1</formula>
    </cfRule>
  </conditionalFormatting>
  <conditionalFormatting sqref="PJ81:PO82 PJ85:PO86">
    <cfRule type="cellIs" dxfId="4240" priority="4771" operator="equal">
      <formula>0</formula>
    </cfRule>
    <cfRule type="cellIs" dxfId="4239" priority="4772" operator="equal">
      <formula>1</formula>
    </cfRule>
  </conditionalFormatting>
  <conditionalFormatting sqref="PJ88:PO91">
    <cfRule type="cellIs" dxfId="4238" priority="4769" operator="equal">
      <formula>0</formula>
    </cfRule>
    <cfRule type="cellIs" dxfId="4237" priority="4770" operator="equal">
      <formula>1</formula>
    </cfRule>
  </conditionalFormatting>
  <conditionalFormatting sqref="PJ98:PO98">
    <cfRule type="cellIs" dxfId="4236" priority="4767" operator="equal">
      <formula>0</formula>
    </cfRule>
    <cfRule type="cellIs" dxfId="4235" priority="4768" operator="equal">
      <formula>1</formula>
    </cfRule>
  </conditionalFormatting>
  <conditionalFormatting sqref="PJ101:PO101 PJ103:PO105">
    <cfRule type="cellIs" dxfId="4234" priority="4765" operator="equal">
      <formula>0</formula>
    </cfRule>
    <cfRule type="cellIs" dxfId="4233" priority="4766" operator="equal">
      <formula>1</formula>
    </cfRule>
  </conditionalFormatting>
  <conditionalFormatting sqref="PJ111:PO112">
    <cfRule type="cellIs" dxfId="4232" priority="4763" operator="equal">
      <formula>0</formula>
    </cfRule>
    <cfRule type="cellIs" dxfId="4231" priority="4764" operator="equal">
      <formula>1</formula>
    </cfRule>
  </conditionalFormatting>
  <conditionalFormatting sqref="PJ114:PO114">
    <cfRule type="cellIs" dxfId="4230" priority="4761" operator="equal">
      <formula>0</formula>
    </cfRule>
    <cfRule type="cellIs" dxfId="4229" priority="4762" operator="equal">
      <formula>1</formula>
    </cfRule>
  </conditionalFormatting>
  <conditionalFormatting sqref="PJ116:PO117 PJ119:PO121">
    <cfRule type="cellIs" dxfId="4228" priority="4759" operator="equal">
      <formula>0</formula>
    </cfRule>
    <cfRule type="cellIs" dxfId="4227" priority="4760" operator="equal">
      <formula>1</formula>
    </cfRule>
  </conditionalFormatting>
  <conditionalFormatting sqref="PJ125:PO126">
    <cfRule type="cellIs" dxfId="4226" priority="4757" operator="equal">
      <formula>0</formula>
    </cfRule>
    <cfRule type="cellIs" dxfId="4225" priority="4758" operator="equal">
      <formula>1</formula>
    </cfRule>
  </conditionalFormatting>
  <conditionalFormatting sqref="PJ128:PO131">
    <cfRule type="cellIs" dxfId="4224" priority="4755" operator="equal">
      <formula>0</formula>
    </cfRule>
    <cfRule type="cellIs" dxfId="4223" priority="4756" operator="equal">
      <formula>1</formula>
    </cfRule>
  </conditionalFormatting>
  <conditionalFormatting sqref="PJ133:PO133">
    <cfRule type="cellIs" dxfId="4222" priority="4753" operator="equal">
      <formula>0</formula>
    </cfRule>
    <cfRule type="cellIs" dxfId="4221" priority="4754" operator="equal">
      <formula>1</formula>
    </cfRule>
  </conditionalFormatting>
  <conditionalFormatting sqref="PJ139:PO142">
    <cfRule type="cellIs" dxfId="4220" priority="4751" operator="equal">
      <formula>0</formula>
    </cfRule>
    <cfRule type="cellIs" dxfId="4219" priority="4752" operator="equal">
      <formula>1</formula>
    </cfRule>
  </conditionalFormatting>
  <conditionalFormatting sqref="PJ144:PO145">
    <cfRule type="cellIs" dxfId="4218" priority="4749" operator="equal">
      <formula>0</formula>
    </cfRule>
    <cfRule type="cellIs" dxfId="4217" priority="4750" operator="equal">
      <formula>1</formula>
    </cfRule>
  </conditionalFormatting>
  <conditionalFormatting sqref="PJ148:PO150">
    <cfRule type="cellIs" dxfId="4216" priority="4747" operator="equal">
      <formula>0</formula>
    </cfRule>
    <cfRule type="cellIs" dxfId="4215" priority="4748" operator="equal">
      <formula>1</formula>
    </cfRule>
  </conditionalFormatting>
  <conditionalFormatting sqref="PJ162:PO162">
    <cfRule type="cellIs" dxfId="4214" priority="4745" operator="equal">
      <formula>0</formula>
    </cfRule>
    <cfRule type="cellIs" dxfId="4213" priority="4746" operator="equal">
      <formula>1</formula>
    </cfRule>
  </conditionalFormatting>
  <conditionalFormatting sqref="PJ170:PO170">
    <cfRule type="cellIs" dxfId="4212" priority="4743" operator="equal">
      <formula>0</formula>
    </cfRule>
    <cfRule type="cellIs" dxfId="4211" priority="4744" operator="equal">
      <formula>1</formula>
    </cfRule>
  </conditionalFormatting>
  <conditionalFormatting sqref="PJ172:PO172">
    <cfRule type="cellIs" dxfId="4210" priority="4741" operator="equal">
      <formula>0</formula>
    </cfRule>
    <cfRule type="cellIs" dxfId="4209" priority="4742" operator="equal">
      <formula>1</formula>
    </cfRule>
  </conditionalFormatting>
  <conditionalFormatting sqref="PJ179:PO179">
    <cfRule type="cellIs" dxfId="4208" priority="4739" operator="equal">
      <formula>0</formula>
    </cfRule>
    <cfRule type="cellIs" dxfId="4207" priority="4740" operator="equal">
      <formula>1</formula>
    </cfRule>
  </conditionalFormatting>
  <conditionalFormatting sqref="PJ194:PO194">
    <cfRule type="cellIs" dxfId="4206" priority="4737" operator="equal">
      <formula>0</formula>
    </cfRule>
    <cfRule type="cellIs" dxfId="4205" priority="4738" operator="equal">
      <formula>1</formula>
    </cfRule>
  </conditionalFormatting>
  <conditionalFormatting sqref="PJ196:PO196">
    <cfRule type="cellIs" dxfId="4204" priority="4735" operator="equal">
      <formula>0</formula>
    </cfRule>
    <cfRule type="cellIs" dxfId="4203" priority="4736" operator="equal">
      <formula>1</formula>
    </cfRule>
  </conditionalFormatting>
  <conditionalFormatting sqref="PJ198:PO198">
    <cfRule type="cellIs" dxfId="4202" priority="4733" operator="equal">
      <formula>0</formula>
    </cfRule>
    <cfRule type="cellIs" dxfId="4201" priority="4734" operator="equal">
      <formula>1</formula>
    </cfRule>
  </conditionalFormatting>
  <conditionalFormatting sqref="PJ206:PO206">
    <cfRule type="cellIs" dxfId="4200" priority="4731" operator="equal">
      <formula>0</formula>
    </cfRule>
    <cfRule type="cellIs" dxfId="4199" priority="4732" operator="equal">
      <formula>1</formula>
    </cfRule>
  </conditionalFormatting>
  <conditionalFormatting sqref="PJ214:PO215">
    <cfRule type="cellIs" dxfId="4198" priority="4729" operator="equal">
      <formula>0</formula>
    </cfRule>
    <cfRule type="cellIs" dxfId="4197" priority="4730" operator="equal">
      <formula>1</formula>
    </cfRule>
  </conditionalFormatting>
  <conditionalFormatting sqref="PJ225:PO225">
    <cfRule type="cellIs" dxfId="4196" priority="4727" operator="equal">
      <formula>0</formula>
    </cfRule>
    <cfRule type="cellIs" dxfId="4195" priority="4728" operator="equal">
      <formula>1</formula>
    </cfRule>
  </conditionalFormatting>
  <conditionalFormatting sqref="PJ253:PO254">
    <cfRule type="cellIs" dxfId="4194" priority="4725" operator="equal">
      <formula>0</formula>
    </cfRule>
    <cfRule type="cellIs" dxfId="4193" priority="4726" operator="equal">
      <formula>1</formula>
    </cfRule>
  </conditionalFormatting>
  <conditionalFormatting sqref="PJ261:PO261">
    <cfRule type="cellIs" dxfId="4192" priority="4723" operator="equal">
      <formula>0</formula>
    </cfRule>
    <cfRule type="cellIs" dxfId="4191" priority="4724" operator="equal">
      <formula>1</formula>
    </cfRule>
  </conditionalFormatting>
  <conditionalFormatting sqref="PJ264:PO265 PJ268:PO271">
    <cfRule type="cellIs" dxfId="4190" priority="4721" operator="equal">
      <formula>0</formula>
    </cfRule>
    <cfRule type="cellIs" dxfId="4189" priority="4722" operator="equal">
      <formula>1</formula>
    </cfRule>
  </conditionalFormatting>
  <conditionalFormatting sqref="PJ283:PO283">
    <cfRule type="cellIs" dxfId="4188" priority="4719" operator="equal">
      <formula>0</formula>
    </cfRule>
    <cfRule type="cellIs" dxfId="4187" priority="4720" operator="equal">
      <formula>1</formula>
    </cfRule>
  </conditionalFormatting>
  <conditionalFormatting sqref="PJ337:PO338">
    <cfRule type="cellIs" dxfId="4186" priority="4717" operator="equal">
      <formula>0</formula>
    </cfRule>
    <cfRule type="cellIs" dxfId="4185" priority="4718" operator="equal">
      <formula>1</formula>
    </cfRule>
  </conditionalFormatting>
  <conditionalFormatting sqref="PJ340:PO341">
    <cfRule type="cellIs" dxfId="4184" priority="4715" operator="equal">
      <formula>0</formula>
    </cfRule>
    <cfRule type="cellIs" dxfId="4183" priority="4716" operator="equal">
      <formula>1</formula>
    </cfRule>
  </conditionalFormatting>
  <conditionalFormatting sqref="PJ346:PO347">
    <cfRule type="cellIs" dxfId="4182" priority="4713" operator="equal">
      <formula>0</formula>
    </cfRule>
    <cfRule type="cellIs" dxfId="4181" priority="4714" operator="equal">
      <formula>1</formula>
    </cfRule>
  </conditionalFormatting>
  <conditionalFormatting sqref="PJ351:PO351">
    <cfRule type="cellIs" dxfId="4180" priority="4711" operator="equal">
      <formula>0</formula>
    </cfRule>
    <cfRule type="cellIs" dxfId="4179" priority="4712" operator="equal">
      <formula>1</formula>
    </cfRule>
  </conditionalFormatting>
  <conditionalFormatting sqref="PJ355:PO355">
    <cfRule type="cellIs" dxfId="4178" priority="4709" operator="equal">
      <formula>0</formula>
    </cfRule>
    <cfRule type="cellIs" dxfId="4177" priority="4710" operator="equal">
      <formula>1</formula>
    </cfRule>
  </conditionalFormatting>
  <conditionalFormatting sqref="PJ363:PO363">
    <cfRule type="cellIs" dxfId="4176" priority="4707" operator="equal">
      <formula>0</formula>
    </cfRule>
    <cfRule type="cellIs" dxfId="4175" priority="4708" operator="equal">
      <formula>1</formula>
    </cfRule>
  </conditionalFormatting>
  <conditionalFormatting sqref="PJ368:PO368">
    <cfRule type="cellIs" dxfId="4174" priority="4705" operator="equal">
      <formula>0</formula>
    </cfRule>
    <cfRule type="cellIs" dxfId="4173" priority="4706" operator="equal">
      <formula>1</formula>
    </cfRule>
  </conditionalFormatting>
  <conditionalFormatting sqref="PJ382:PO384">
    <cfRule type="cellIs" dxfId="4172" priority="4703" operator="equal">
      <formula>0</formula>
    </cfRule>
    <cfRule type="cellIs" dxfId="4171" priority="4704" operator="equal">
      <formula>1</formula>
    </cfRule>
  </conditionalFormatting>
  <conditionalFormatting sqref="PJ386:PO386 PJ388:PO391">
    <cfRule type="cellIs" dxfId="4170" priority="4701" operator="equal">
      <formula>0</formula>
    </cfRule>
    <cfRule type="cellIs" dxfId="4169" priority="4702" operator="equal">
      <formula>1</formula>
    </cfRule>
  </conditionalFormatting>
  <conditionalFormatting sqref="PJ541:PO541">
    <cfRule type="cellIs" dxfId="4168" priority="4699" operator="equal">
      <formula>0</formula>
    </cfRule>
    <cfRule type="cellIs" dxfId="4167" priority="4700" operator="equal">
      <formula>1</formula>
    </cfRule>
  </conditionalFormatting>
  <conditionalFormatting sqref="PJ542:PO542">
    <cfRule type="cellIs" dxfId="4166" priority="4695" operator="equal">
      <formula>0</formula>
    </cfRule>
    <cfRule type="cellIs" dxfId="4165" priority="4696" operator="equal">
      <formula>1</formula>
    </cfRule>
  </conditionalFormatting>
  <conditionalFormatting sqref="PJ17:PO17">
    <cfRule type="cellIs" dxfId="4164" priority="4693" operator="equal">
      <formula>0</formula>
    </cfRule>
    <cfRule type="cellIs" dxfId="4163" priority="4694" operator="equal">
      <formula>1</formula>
    </cfRule>
  </conditionalFormatting>
  <conditionalFormatting sqref="PJ19:PO19">
    <cfRule type="cellIs" dxfId="4162" priority="4691" operator="equal">
      <formula>0</formula>
    </cfRule>
    <cfRule type="cellIs" dxfId="4161" priority="4692" operator="equal">
      <formula>1</formula>
    </cfRule>
  </conditionalFormatting>
  <conditionalFormatting sqref="PJ21:PO21">
    <cfRule type="cellIs" dxfId="4160" priority="4689" operator="equal">
      <formula>0</formula>
    </cfRule>
    <cfRule type="cellIs" dxfId="4159" priority="4690" operator="equal">
      <formula>1</formula>
    </cfRule>
  </conditionalFormatting>
  <conditionalFormatting sqref="PJ29:PO29">
    <cfRule type="cellIs" dxfId="4158" priority="4687" operator="equal">
      <formula>0</formula>
    </cfRule>
    <cfRule type="cellIs" dxfId="4157" priority="4688" operator="equal">
      <formula>1</formula>
    </cfRule>
  </conditionalFormatting>
  <conditionalFormatting sqref="PJ30:PO30">
    <cfRule type="cellIs" dxfId="4156" priority="4685" operator="equal">
      <formula>0</formula>
    </cfRule>
    <cfRule type="cellIs" dxfId="4155" priority="4686" operator="equal">
      <formula>1</formula>
    </cfRule>
  </conditionalFormatting>
  <conditionalFormatting sqref="PJ31:PO31">
    <cfRule type="cellIs" dxfId="4154" priority="4683" operator="equal">
      <formula>0</formula>
    </cfRule>
    <cfRule type="cellIs" dxfId="4153" priority="4684" operator="equal">
      <formula>1</formula>
    </cfRule>
  </conditionalFormatting>
  <conditionalFormatting sqref="PJ33:PO33">
    <cfRule type="cellIs" dxfId="4152" priority="4681" operator="equal">
      <formula>0</formula>
    </cfRule>
    <cfRule type="cellIs" dxfId="4151" priority="4682" operator="equal">
      <formula>1</formula>
    </cfRule>
  </conditionalFormatting>
  <conditionalFormatting sqref="PJ35:PO35">
    <cfRule type="cellIs" dxfId="4150" priority="4679" operator="equal">
      <formula>0</formula>
    </cfRule>
    <cfRule type="cellIs" dxfId="4149" priority="4680" operator="equal">
      <formula>1</formula>
    </cfRule>
  </conditionalFormatting>
  <conditionalFormatting sqref="PJ36:PO36">
    <cfRule type="cellIs" dxfId="4148" priority="4677" operator="equal">
      <formula>0</formula>
    </cfRule>
    <cfRule type="cellIs" dxfId="4147" priority="4678" operator="equal">
      <formula>1</formula>
    </cfRule>
  </conditionalFormatting>
  <conditionalFormatting sqref="PJ42:PO42">
    <cfRule type="cellIs" dxfId="4146" priority="4675" operator="equal">
      <formula>0</formula>
    </cfRule>
    <cfRule type="cellIs" dxfId="4145" priority="4676" operator="equal">
      <formula>1</formula>
    </cfRule>
  </conditionalFormatting>
  <conditionalFormatting sqref="PJ49:PO49">
    <cfRule type="cellIs" dxfId="4144" priority="4673" operator="equal">
      <formula>0</formula>
    </cfRule>
    <cfRule type="cellIs" dxfId="4143" priority="4674" operator="equal">
      <formula>1</formula>
    </cfRule>
  </conditionalFormatting>
  <conditionalFormatting sqref="PJ51:PO51">
    <cfRule type="cellIs" dxfId="4142" priority="4671" operator="equal">
      <formula>0</formula>
    </cfRule>
    <cfRule type="cellIs" dxfId="4141" priority="4672" operator="equal">
      <formula>1</formula>
    </cfRule>
  </conditionalFormatting>
  <conditionalFormatting sqref="PJ55:PO55">
    <cfRule type="cellIs" dxfId="4140" priority="4669" operator="equal">
      <formula>0</formula>
    </cfRule>
    <cfRule type="cellIs" dxfId="4139" priority="4670" operator="equal">
      <formula>1</formula>
    </cfRule>
  </conditionalFormatting>
  <conditionalFormatting sqref="PJ57:PO57">
    <cfRule type="cellIs" dxfId="4138" priority="4667" operator="equal">
      <formula>0</formula>
    </cfRule>
    <cfRule type="cellIs" dxfId="4137" priority="4668" operator="equal">
      <formula>1</formula>
    </cfRule>
  </conditionalFormatting>
  <conditionalFormatting sqref="PJ62:PO62">
    <cfRule type="cellIs" dxfId="4136" priority="4665" operator="equal">
      <formula>0</formula>
    </cfRule>
    <cfRule type="cellIs" dxfId="4135" priority="4666" operator="equal">
      <formula>1</formula>
    </cfRule>
  </conditionalFormatting>
  <conditionalFormatting sqref="PJ66:PO66">
    <cfRule type="cellIs" dxfId="4134" priority="4663" operator="equal">
      <formula>0</formula>
    </cfRule>
    <cfRule type="cellIs" dxfId="4133" priority="4664" operator="equal">
      <formula>1</formula>
    </cfRule>
  </conditionalFormatting>
  <conditionalFormatting sqref="PJ69:PO69">
    <cfRule type="cellIs" dxfId="4132" priority="4661" operator="equal">
      <formula>0</formula>
    </cfRule>
    <cfRule type="cellIs" dxfId="4131" priority="4662" operator="equal">
      <formula>1</formula>
    </cfRule>
  </conditionalFormatting>
  <conditionalFormatting sqref="PJ68:PO68">
    <cfRule type="cellIs" dxfId="4130" priority="4659" operator="equal">
      <formula>0</formula>
    </cfRule>
    <cfRule type="cellIs" dxfId="4129" priority="4660" operator="equal">
      <formula>1</formula>
    </cfRule>
  </conditionalFormatting>
  <conditionalFormatting sqref="PJ73:PO73">
    <cfRule type="cellIs" dxfId="4128" priority="4657" operator="equal">
      <formula>0</formula>
    </cfRule>
    <cfRule type="cellIs" dxfId="4127" priority="4658" operator="equal">
      <formula>1</formula>
    </cfRule>
  </conditionalFormatting>
  <conditionalFormatting sqref="PJ74:PO74">
    <cfRule type="cellIs" dxfId="4126" priority="4655" operator="equal">
      <formula>0</formula>
    </cfRule>
    <cfRule type="cellIs" dxfId="4125" priority="4656" operator="equal">
      <formula>1</formula>
    </cfRule>
  </conditionalFormatting>
  <conditionalFormatting sqref="PJ80:PO80">
    <cfRule type="cellIs" dxfId="4124" priority="4653" operator="equal">
      <formula>0</formula>
    </cfRule>
    <cfRule type="cellIs" dxfId="4123" priority="4654" operator="equal">
      <formula>1</formula>
    </cfRule>
  </conditionalFormatting>
  <conditionalFormatting sqref="PJ83:PO83">
    <cfRule type="cellIs" dxfId="4122" priority="4651" operator="equal">
      <formula>0</formula>
    </cfRule>
    <cfRule type="cellIs" dxfId="4121" priority="4652" operator="equal">
      <formula>1</formula>
    </cfRule>
  </conditionalFormatting>
  <conditionalFormatting sqref="PJ84:PO84">
    <cfRule type="cellIs" dxfId="4120" priority="4649" operator="equal">
      <formula>0</formula>
    </cfRule>
    <cfRule type="cellIs" dxfId="4119" priority="4650" operator="equal">
      <formula>1</formula>
    </cfRule>
  </conditionalFormatting>
  <conditionalFormatting sqref="PJ92:PO92">
    <cfRule type="cellIs" dxfId="4118" priority="4647" operator="equal">
      <formula>0</formula>
    </cfRule>
    <cfRule type="cellIs" dxfId="4117" priority="4648" operator="equal">
      <formula>1</formula>
    </cfRule>
  </conditionalFormatting>
  <conditionalFormatting sqref="PJ93:PO93">
    <cfRule type="cellIs" dxfId="4116" priority="4645" operator="equal">
      <formula>0</formula>
    </cfRule>
    <cfRule type="cellIs" dxfId="4115" priority="4646" operator="equal">
      <formula>1</formula>
    </cfRule>
  </conditionalFormatting>
  <conditionalFormatting sqref="PJ94:PO94">
    <cfRule type="cellIs" dxfId="4114" priority="4643" operator="equal">
      <formula>0</formula>
    </cfRule>
    <cfRule type="cellIs" dxfId="4113" priority="4644" operator="equal">
      <formula>1</formula>
    </cfRule>
  </conditionalFormatting>
  <conditionalFormatting sqref="PJ95:PO95">
    <cfRule type="cellIs" dxfId="4112" priority="4641" operator="equal">
      <formula>0</formula>
    </cfRule>
    <cfRule type="cellIs" dxfId="4111" priority="4642" operator="equal">
      <formula>1</formula>
    </cfRule>
  </conditionalFormatting>
  <conditionalFormatting sqref="PJ96:PO96">
    <cfRule type="cellIs" dxfId="4110" priority="4639" operator="equal">
      <formula>0</formula>
    </cfRule>
    <cfRule type="cellIs" dxfId="4109" priority="4640" operator="equal">
      <formula>1</formula>
    </cfRule>
  </conditionalFormatting>
  <conditionalFormatting sqref="PJ97:PO97">
    <cfRule type="cellIs" dxfId="4108" priority="4637" operator="equal">
      <formula>0</formula>
    </cfRule>
    <cfRule type="cellIs" dxfId="4107" priority="4638" operator="equal">
      <formula>1</formula>
    </cfRule>
  </conditionalFormatting>
  <conditionalFormatting sqref="PJ99:PO99">
    <cfRule type="cellIs" dxfId="4106" priority="4635" operator="equal">
      <formula>0</formula>
    </cfRule>
    <cfRule type="cellIs" dxfId="4105" priority="4636" operator="equal">
      <formula>1</formula>
    </cfRule>
  </conditionalFormatting>
  <conditionalFormatting sqref="PJ100:PO100">
    <cfRule type="cellIs" dxfId="4104" priority="4633" operator="equal">
      <formula>0</formula>
    </cfRule>
    <cfRule type="cellIs" dxfId="4103" priority="4634" operator="equal">
      <formula>1</formula>
    </cfRule>
  </conditionalFormatting>
  <conditionalFormatting sqref="PJ102:PO102">
    <cfRule type="cellIs" dxfId="4102" priority="4631" operator="equal">
      <formula>0</formula>
    </cfRule>
    <cfRule type="cellIs" dxfId="4101" priority="4632" operator="equal">
      <formula>1</formula>
    </cfRule>
  </conditionalFormatting>
  <conditionalFormatting sqref="PJ106:PO106">
    <cfRule type="cellIs" dxfId="4100" priority="4629" operator="equal">
      <formula>0</formula>
    </cfRule>
    <cfRule type="cellIs" dxfId="4099" priority="4630" operator="equal">
      <formula>1</formula>
    </cfRule>
  </conditionalFormatting>
  <conditionalFormatting sqref="PJ108:PO108">
    <cfRule type="cellIs" dxfId="4098" priority="4627" operator="equal">
      <formula>0</formula>
    </cfRule>
    <cfRule type="cellIs" dxfId="4097" priority="4628" operator="equal">
      <formula>1</formula>
    </cfRule>
  </conditionalFormatting>
  <conditionalFormatting sqref="PJ107:PO107">
    <cfRule type="cellIs" dxfId="4096" priority="4625" operator="equal">
      <formula>0</formula>
    </cfRule>
    <cfRule type="cellIs" dxfId="4095" priority="4626" operator="equal">
      <formula>1</formula>
    </cfRule>
  </conditionalFormatting>
  <conditionalFormatting sqref="PJ113:PO113">
    <cfRule type="cellIs" dxfId="4094" priority="4623" operator="equal">
      <formula>0</formula>
    </cfRule>
    <cfRule type="cellIs" dxfId="4093" priority="4624" operator="equal">
      <formula>1</formula>
    </cfRule>
  </conditionalFormatting>
  <conditionalFormatting sqref="PJ115:PO115">
    <cfRule type="cellIs" dxfId="4092" priority="4621" operator="equal">
      <formula>0</formula>
    </cfRule>
    <cfRule type="cellIs" dxfId="4091" priority="4622" operator="equal">
      <formula>1</formula>
    </cfRule>
  </conditionalFormatting>
  <conditionalFormatting sqref="PJ118:PO118">
    <cfRule type="cellIs" dxfId="4090" priority="4619" operator="equal">
      <formula>0</formula>
    </cfRule>
    <cfRule type="cellIs" dxfId="4089" priority="4620" operator="equal">
      <formula>1</formula>
    </cfRule>
  </conditionalFormatting>
  <conditionalFormatting sqref="PJ122:PO123">
    <cfRule type="cellIs" dxfId="4088" priority="4617" operator="equal">
      <formula>0</formula>
    </cfRule>
    <cfRule type="cellIs" dxfId="4087" priority="4618" operator="equal">
      <formula>1</formula>
    </cfRule>
  </conditionalFormatting>
  <conditionalFormatting sqref="PJ127:PO127">
    <cfRule type="cellIs" dxfId="4086" priority="4615" operator="equal">
      <formula>0</formula>
    </cfRule>
    <cfRule type="cellIs" dxfId="4085" priority="4616" operator="equal">
      <formula>1</formula>
    </cfRule>
  </conditionalFormatting>
  <conditionalFormatting sqref="PJ134:PO134">
    <cfRule type="cellIs" dxfId="4084" priority="4613" operator="equal">
      <formula>0</formula>
    </cfRule>
    <cfRule type="cellIs" dxfId="4083" priority="4614" operator="equal">
      <formula>1</formula>
    </cfRule>
  </conditionalFormatting>
  <conditionalFormatting sqref="PJ137:PO137">
    <cfRule type="cellIs" dxfId="4082" priority="4611" operator="equal">
      <formula>0</formula>
    </cfRule>
    <cfRule type="cellIs" dxfId="4081" priority="4612" operator="equal">
      <formula>1</formula>
    </cfRule>
  </conditionalFormatting>
  <conditionalFormatting sqref="PJ138:PO138">
    <cfRule type="cellIs" dxfId="4080" priority="4609" operator="equal">
      <formula>0</formula>
    </cfRule>
    <cfRule type="cellIs" dxfId="4079" priority="4610" operator="equal">
      <formula>1</formula>
    </cfRule>
  </conditionalFormatting>
  <conditionalFormatting sqref="PJ136:PO136">
    <cfRule type="cellIs" dxfId="4078" priority="4607" operator="equal">
      <formula>0</formula>
    </cfRule>
    <cfRule type="cellIs" dxfId="4077" priority="4608" operator="equal">
      <formula>1</formula>
    </cfRule>
  </conditionalFormatting>
  <conditionalFormatting sqref="PJ143:PO143">
    <cfRule type="cellIs" dxfId="4076" priority="4605" operator="equal">
      <formula>0</formula>
    </cfRule>
    <cfRule type="cellIs" dxfId="4075" priority="4606" operator="equal">
      <formula>1</formula>
    </cfRule>
  </conditionalFormatting>
  <conditionalFormatting sqref="PJ146:PO146">
    <cfRule type="cellIs" dxfId="4074" priority="4603" operator="equal">
      <formula>0</formula>
    </cfRule>
    <cfRule type="cellIs" dxfId="4073" priority="4604" operator="equal">
      <formula>1</formula>
    </cfRule>
  </conditionalFormatting>
  <conditionalFormatting sqref="PJ151:PO153">
    <cfRule type="cellIs" dxfId="4072" priority="4601" operator="equal">
      <formula>0</formula>
    </cfRule>
    <cfRule type="cellIs" dxfId="4071" priority="4602" operator="equal">
      <formula>1</formula>
    </cfRule>
  </conditionalFormatting>
  <conditionalFormatting sqref="PJ156:PO156">
    <cfRule type="cellIs" dxfId="4070" priority="4599" operator="equal">
      <formula>0</formula>
    </cfRule>
    <cfRule type="cellIs" dxfId="4069" priority="4600" operator="equal">
      <formula>1</formula>
    </cfRule>
  </conditionalFormatting>
  <conditionalFormatting sqref="PJ158:PO158">
    <cfRule type="cellIs" dxfId="4068" priority="4597" operator="equal">
      <formula>0</formula>
    </cfRule>
    <cfRule type="cellIs" dxfId="4067" priority="4598" operator="equal">
      <formula>1</formula>
    </cfRule>
  </conditionalFormatting>
  <conditionalFormatting sqref="PJ171:PO171">
    <cfRule type="cellIs" dxfId="4066" priority="4595" operator="equal">
      <formula>0</formula>
    </cfRule>
    <cfRule type="cellIs" dxfId="4065" priority="4596" operator="equal">
      <formula>1</formula>
    </cfRule>
  </conditionalFormatting>
  <conditionalFormatting sqref="PJ175:PO175">
    <cfRule type="cellIs" dxfId="4064" priority="4593" operator="equal">
      <formula>0</formula>
    </cfRule>
    <cfRule type="cellIs" dxfId="4063" priority="4594" operator="equal">
      <formula>1</formula>
    </cfRule>
  </conditionalFormatting>
  <conditionalFormatting sqref="PJ176:PO176">
    <cfRule type="cellIs" dxfId="4062" priority="4591" operator="equal">
      <formula>0</formula>
    </cfRule>
    <cfRule type="cellIs" dxfId="4061" priority="4592" operator="equal">
      <formula>1</formula>
    </cfRule>
  </conditionalFormatting>
  <conditionalFormatting sqref="PJ177:PO178">
    <cfRule type="cellIs" dxfId="4060" priority="4589" operator="equal">
      <formula>0</formula>
    </cfRule>
    <cfRule type="cellIs" dxfId="4059" priority="4590" operator="equal">
      <formula>1</formula>
    </cfRule>
  </conditionalFormatting>
  <conditionalFormatting sqref="PJ180:PO180">
    <cfRule type="cellIs" dxfId="4058" priority="4587" operator="equal">
      <formula>0</formula>
    </cfRule>
    <cfRule type="cellIs" dxfId="4057" priority="4588" operator="equal">
      <formula>1</formula>
    </cfRule>
  </conditionalFormatting>
  <conditionalFormatting sqref="PJ185:PO185">
    <cfRule type="cellIs" dxfId="4056" priority="4585" operator="equal">
      <formula>0</formula>
    </cfRule>
    <cfRule type="cellIs" dxfId="4055" priority="4586" operator="equal">
      <formula>1</formula>
    </cfRule>
  </conditionalFormatting>
  <conditionalFormatting sqref="PJ186:PO186">
    <cfRule type="cellIs" dxfId="4054" priority="4583" operator="equal">
      <formula>0</formula>
    </cfRule>
    <cfRule type="cellIs" dxfId="4053" priority="4584" operator="equal">
      <formula>1</formula>
    </cfRule>
  </conditionalFormatting>
  <conditionalFormatting sqref="PJ189:PO189">
    <cfRule type="cellIs" dxfId="4052" priority="4581" operator="equal">
      <formula>0</formula>
    </cfRule>
    <cfRule type="cellIs" dxfId="4051" priority="4582" operator="equal">
      <formula>1</formula>
    </cfRule>
  </conditionalFormatting>
  <conditionalFormatting sqref="PJ199:PO201">
    <cfRule type="cellIs" dxfId="4050" priority="4579" operator="equal">
      <formula>0</formula>
    </cfRule>
    <cfRule type="cellIs" dxfId="4049" priority="4580" operator="equal">
      <formula>1</formula>
    </cfRule>
  </conditionalFormatting>
  <conditionalFormatting sqref="PJ207:PO207">
    <cfRule type="cellIs" dxfId="4048" priority="4577" operator="equal">
      <formula>0</formula>
    </cfRule>
    <cfRule type="cellIs" dxfId="4047" priority="4578" operator="equal">
      <formula>1</formula>
    </cfRule>
  </conditionalFormatting>
  <conditionalFormatting sqref="PJ212:PO213">
    <cfRule type="cellIs" dxfId="4046" priority="4575" operator="equal">
      <formula>0</formula>
    </cfRule>
    <cfRule type="cellIs" dxfId="4045" priority="4576" operator="equal">
      <formula>1</formula>
    </cfRule>
  </conditionalFormatting>
  <conditionalFormatting sqref="PJ220:PO221">
    <cfRule type="cellIs" dxfId="4044" priority="4573" operator="equal">
      <formula>0</formula>
    </cfRule>
    <cfRule type="cellIs" dxfId="4043" priority="4574" operator="equal">
      <formula>1</formula>
    </cfRule>
  </conditionalFormatting>
  <conditionalFormatting sqref="PJ223:PO223">
    <cfRule type="cellIs" dxfId="4042" priority="4571" operator="equal">
      <formula>0</formula>
    </cfRule>
    <cfRule type="cellIs" dxfId="4041" priority="4572" operator="equal">
      <formula>1</formula>
    </cfRule>
  </conditionalFormatting>
  <conditionalFormatting sqref="PJ235:PO235">
    <cfRule type="cellIs" dxfId="4040" priority="4569" operator="equal">
      <formula>0</formula>
    </cfRule>
    <cfRule type="cellIs" dxfId="4039" priority="4570" operator="equal">
      <formula>1</formula>
    </cfRule>
  </conditionalFormatting>
  <conditionalFormatting sqref="PJ237:PO237">
    <cfRule type="cellIs" dxfId="4038" priority="4567" operator="equal">
      <formula>0</formula>
    </cfRule>
    <cfRule type="cellIs" dxfId="4037" priority="4568" operator="equal">
      <formula>1</formula>
    </cfRule>
  </conditionalFormatting>
  <conditionalFormatting sqref="PJ239:PO239">
    <cfRule type="cellIs" dxfId="4036" priority="4565" operator="equal">
      <formula>0</formula>
    </cfRule>
    <cfRule type="cellIs" dxfId="4035" priority="4566" operator="equal">
      <formula>1</formula>
    </cfRule>
  </conditionalFormatting>
  <conditionalFormatting sqref="PJ241:PO242">
    <cfRule type="cellIs" dxfId="4034" priority="4563" operator="equal">
      <formula>0</formula>
    </cfRule>
    <cfRule type="cellIs" dxfId="4033" priority="4564" operator="equal">
      <formula>1</formula>
    </cfRule>
  </conditionalFormatting>
  <conditionalFormatting sqref="PJ250:PO250">
    <cfRule type="cellIs" dxfId="4032" priority="4561" operator="equal">
      <formula>0</formula>
    </cfRule>
    <cfRule type="cellIs" dxfId="4031" priority="4562" operator="equal">
      <formula>1</formula>
    </cfRule>
  </conditionalFormatting>
  <conditionalFormatting sqref="PJ251:PO251">
    <cfRule type="cellIs" dxfId="4030" priority="4559" operator="equal">
      <formula>0</formula>
    </cfRule>
    <cfRule type="cellIs" dxfId="4029" priority="4560" operator="equal">
      <formula>1</formula>
    </cfRule>
  </conditionalFormatting>
  <conditionalFormatting sqref="PJ259:PO260">
    <cfRule type="cellIs" dxfId="4028" priority="4557" operator="equal">
      <formula>0</formula>
    </cfRule>
    <cfRule type="cellIs" dxfId="4027" priority="4558" operator="equal">
      <formula>1</formula>
    </cfRule>
  </conditionalFormatting>
  <conditionalFormatting sqref="PJ262:PO263">
    <cfRule type="cellIs" dxfId="4026" priority="4555" operator="equal">
      <formula>0</formula>
    </cfRule>
    <cfRule type="cellIs" dxfId="4025" priority="4556" operator="equal">
      <formula>1</formula>
    </cfRule>
  </conditionalFormatting>
  <conditionalFormatting sqref="PJ266:PO266">
    <cfRule type="cellIs" dxfId="4024" priority="4553" operator="equal">
      <formula>0</formula>
    </cfRule>
    <cfRule type="cellIs" dxfId="4023" priority="4554" operator="equal">
      <formula>1</formula>
    </cfRule>
  </conditionalFormatting>
  <conditionalFormatting sqref="PJ281:PO282">
    <cfRule type="cellIs" dxfId="4022" priority="4551" operator="equal">
      <formula>0</formula>
    </cfRule>
    <cfRule type="cellIs" dxfId="4021" priority="4552" operator="equal">
      <formula>1</formula>
    </cfRule>
  </conditionalFormatting>
  <conditionalFormatting sqref="PJ287:PO287">
    <cfRule type="cellIs" dxfId="4020" priority="4549" operator="equal">
      <formula>0</formula>
    </cfRule>
    <cfRule type="cellIs" dxfId="4019" priority="4550" operator="equal">
      <formula>1</formula>
    </cfRule>
  </conditionalFormatting>
  <conditionalFormatting sqref="PJ294:PO296">
    <cfRule type="cellIs" dxfId="4018" priority="4547" operator="equal">
      <formula>0</formula>
    </cfRule>
    <cfRule type="cellIs" dxfId="4017" priority="4548" operator="equal">
      <formula>1</formula>
    </cfRule>
  </conditionalFormatting>
  <conditionalFormatting sqref="PJ299:PO299">
    <cfRule type="cellIs" dxfId="4016" priority="4545" operator="equal">
      <formula>0</formula>
    </cfRule>
    <cfRule type="cellIs" dxfId="4015" priority="4546" operator="equal">
      <formula>1</formula>
    </cfRule>
  </conditionalFormatting>
  <conditionalFormatting sqref="PJ302:PO303">
    <cfRule type="cellIs" dxfId="4014" priority="4543" operator="equal">
      <formula>0</formula>
    </cfRule>
    <cfRule type="cellIs" dxfId="4013" priority="4544" operator="equal">
      <formula>1</formula>
    </cfRule>
  </conditionalFormatting>
  <conditionalFormatting sqref="PJ309:PO309">
    <cfRule type="cellIs" dxfId="4012" priority="4541" operator="equal">
      <formula>0</formula>
    </cfRule>
    <cfRule type="cellIs" dxfId="4011" priority="4542" operator="equal">
      <formula>1</formula>
    </cfRule>
  </conditionalFormatting>
  <conditionalFormatting sqref="PJ310:PO310">
    <cfRule type="cellIs" dxfId="4010" priority="4539" operator="equal">
      <formula>0</formula>
    </cfRule>
    <cfRule type="cellIs" dxfId="4009" priority="4540" operator="equal">
      <formula>1</formula>
    </cfRule>
  </conditionalFormatting>
  <conditionalFormatting sqref="PJ312:PO312">
    <cfRule type="cellIs" dxfId="4008" priority="4537" operator="equal">
      <formula>0</formula>
    </cfRule>
    <cfRule type="cellIs" dxfId="4007" priority="4538" operator="equal">
      <formula>1</formula>
    </cfRule>
  </conditionalFormatting>
  <conditionalFormatting sqref="PJ318:PO318">
    <cfRule type="cellIs" dxfId="4006" priority="4535" operator="equal">
      <formula>0</formula>
    </cfRule>
    <cfRule type="cellIs" dxfId="4005" priority="4536" operator="equal">
      <formula>1</formula>
    </cfRule>
  </conditionalFormatting>
  <conditionalFormatting sqref="PJ331:PO332">
    <cfRule type="cellIs" dxfId="4004" priority="4533" operator="equal">
      <formula>0</formula>
    </cfRule>
    <cfRule type="cellIs" dxfId="4003" priority="4534" operator="equal">
      <formula>1</formula>
    </cfRule>
  </conditionalFormatting>
  <conditionalFormatting sqref="PJ339:PO339">
    <cfRule type="cellIs" dxfId="4002" priority="4531" operator="equal">
      <formula>0</formula>
    </cfRule>
    <cfRule type="cellIs" dxfId="4001" priority="4532" operator="equal">
      <formula>1</formula>
    </cfRule>
  </conditionalFormatting>
  <conditionalFormatting sqref="PJ343:PO345">
    <cfRule type="cellIs" dxfId="4000" priority="4529" operator="equal">
      <formula>0</formula>
    </cfRule>
    <cfRule type="cellIs" dxfId="3999" priority="4530" operator="equal">
      <formula>1</formula>
    </cfRule>
  </conditionalFormatting>
  <conditionalFormatting sqref="PJ357:PO357">
    <cfRule type="cellIs" dxfId="3998" priority="4527" operator="equal">
      <formula>0</formula>
    </cfRule>
    <cfRule type="cellIs" dxfId="3997" priority="4528" operator="equal">
      <formula>1</formula>
    </cfRule>
  </conditionalFormatting>
  <conditionalFormatting sqref="PJ360:PO360">
    <cfRule type="cellIs" dxfId="3996" priority="4525" operator="equal">
      <formula>0</formula>
    </cfRule>
    <cfRule type="cellIs" dxfId="3995" priority="4526" operator="equal">
      <formula>1</formula>
    </cfRule>
  </conditionalFormatting>
  <conditionalFormatting sqref="PJ361:PO361">
    <cfRule type="cellIs" dxfId="3994" priority="4523" operator="equal">
      <formula>0</formula>
    </cfRule>
    <cfRule type="cellIs" dxfId="3993" priority="4524" operator="equal">
      <formula>1</formula>
    </cfRule>
  </conditionalFormatting>
  <conditionalFormatting sqref="PJ369:PO369">
    <cfRule type="cellIs" dxfId="3992" priority="4521" operator="equal">
      <formula>0</formula>
    </cfRule>
    <cfRule type="cellIs" dxfId="3991" priority="4522" operator="equal">
      <formula>1</formula>
    </cfRule>
  </conditionalFormatting>
  <conditionalFormatting sqref="PJ371:PO371">
    <cfRule type="cellIs" dxfId="3990" priority="4519" operator="equal">
      <formula>0</formula>
    </cfRule>
    <cfRule type="cellIs" dxfId="3989" priority="4520" operator="equal">
      <formula>1</formula>
    </cfRule>
  </conditionalFormatting>
  <conditionalFormatting sqref="PJ373:PO373">
    <cfRule type="cellIs" dxfId="3988" priority="4517" operator="equal">
      <formula>0</formula>
    </cfRule>
    <cfRule type="cellIs" dxfId="3987" priority="4518" operator="equal">
      <formula>1</formula>
    </cfRule>
  </conditionalFormatting>
  <conditionalFormatting sqref="PJ377:PO377">
    <cfRule type="cellIs" dxfId="3986" priority="4515" operator="equal">
      <formula>0</formula>
    </cfRule>
    <cfRule type="cellIs" dxfId="3985" priority="4516" operator="equal">
      <formula>1</formula>
    </cfRule>
  </conditionalFormatting>
  <conditionalFormatting sqref="PJ379:PO379">
    <cfRule type="cellIs" dxfId="3984" priority="4513" operator="equal">
      <formula>0</formula>
    </cfRule>
    <cfRule type="cellIs" dxfId="3983" priority="4514" operator="equal">
      <formula>1</formula>
    </cfRule>
  </conditionalFormatting>
  <conditionalFormatting sqref="PJ380:PO380">
    <cfRule type="cellIs" dxfId="3982" priority="4511" operator="equal">
      <formula>0</formula>
    </cfRule>
    <cfRule type="cellIs" dxfId="3981" priority="4512" operator="equal">
      <formula>1</formula>
    </cfRule>
  </conditionalFormatting>
  <conditionalFormatting sqref="PJ381:PO381">
    <cfRule type="cellIs" dxfId="3980" priority="4509" operator="equal">
      <formula>0</formula>
    </cfRule>
    <cfRule type="cellIs" dxfId="3979" priority="4510" operator="equal">
      <formula>1</formula>
    </cfRule>
  </conditionalFormatting>
  <conditionalFormatting sqref="PJ375:PO376">
    <cfRule type="cellIs" dxfId="3978" priority="4507" operator="equal">
      <formula>0</formula>
    </cfRule>
    <cfRule type="cellIs" dxfId="3977" priority="4508" operator="equal">
      <formula>1</formula>
    </cfRule>
  </conditionalFormatting>
  <conditionalFormatting sqref="PJ378:PO378">
    <cfRule type="cellIs" dxfId="3976" priority="4505" operator="equal">
      <formula>0</formula>
    </cfRule>
    <cfRule type="cellIs" dxfId="3975" priority="4506" operator="equal">
      <formula>1</formula>
    </cfRule>
  </conditionalFormatting>
  <conditionalFormatting sqref="PJ385:PO385">
    <cfRule type="cellIs" dxfId="3974" priority="4503" operator="equal">
      <formula>0</formula>
    </cfRule>
    <cfRule type="cellIs" dxfId="3973" priority="4504" operator="equal">
      <formula>1</formula>
    </cfRule>
  </conditionalFormatting>
  <conditionalFormatting sqref="PJ387:PO387">
    <cfRule type="cellIs" dxfId="3972" priority="4501" operator="equal">
      <formula>0</formula>
    </cfRule>
    <cfRule type="cellIs" dxfId="3971" priority="4502" operator="equal">
      <formula>1</formula>
    </cfRule>
  </conditionalFormatting>
  <conditionalFormatting sqref="PJ392:PO392">
    <cfRule type="cellIs" dxfId="3970" priority="4499" operator="equal">
      <formula>0</formula>
    </cfRule>
    <cfRule type="cellIs" dxfId="3969" priority="4500" operator="equal">
      <formula>1</formula>
    </cfRule>
  </conditionalFormatting>
  <conditionalFormatting sqref="PJ399:PO399">
    <cfRule type="cellIs" dxfId="3968" priority="4497" operator="equal">
      <formula>0</formula>
    </cfRule>
    <cfRule type="cellIs" dxfId="3967" priority="4498" operator="equal">
      <formula>1</formula>
    </cfRule>
  </conditionalFormatting>
  <conditionalFormatting sqref="PJ401:PO401">
    <cfRule type="cellIs" dxfId="3966" priority="4495" operator="equal">
      <formula>0</formula>
    </cfRule>
    <cfRule type="cellIs" dxfId="3965" priority="4496" operator="equal">
      <formula>1</formula>
    </cfRule>
  </conditionalFormatting>
  <conditionalFormatting sqref="PJ404:PO404">
    <cfRule type="cellIs" dxfId="3964" priority="4493" operator="equal">
      <formula>0</formula>
    </cfRule>
    <cfRule type="cellIs" dxfId="3963" priority="4494" operator="equal">
      <formula>1</formula>
    </cfRule>
  </conditionalFormatting>
  <conditionalFormatting sqref="PJ406:PO406">
    <cfRule type="cellIs" dxfId="3962" priority="4491" operator="equal">
      <formula>0</formula>
    </cfRule>
    <cfRule type="cellIs" dxfId="3961" priority="4492" operator="equal">
      <formula>1</formula>
    </cfRule>
  </conditionalFormatting>
  <conditionalFormatting sqref="PJ407:PO409">
    <cfRule type="cellIs" dxfId="3960" priority="4489" operator="equal">
      <formula>0</formula>
    </cfRule>
    <cfRule type="cellIs" dxfId="3959" priority="4490" operator="equal">
      <formula>1</formula>
    </cfRule>
  </conditionalFormatting>
  <conditionalFormatting sqref="PJ411:PO418">
    <cfRule type="cellIs" dxfId="3958" priority="4487" operator="equal">
      <formula>0</formula>
    </cfRule>
    <cfRule type="cellIs" dxfId="3957" priority="4488" operator="equal">
      <formula>1</formula>
    </cfRule>
  </conditionalFormatting>
  <conditionalFormatting sqref="PJ421:PO421">
    <cfRule type="cellIs" dxfId="3956" priority="4485" operator="equal">
      <formula>0</formula>
    </cfRule>
    <cfRule type="cellIs" dxfId="3955" priority="4486" operator="equal">
      <formula>1</formula>
    </cfRule>
  </conditionalFormatting>
  <conditionalFormatting sqref="PJ423:PO428">
    <cfRule type="cellIs" dxfId="3954" priority="4483" operator="equal">
      <formula>0</formula>
    </cfRule>
    <cfRule type="cellIs" dxfId="3953" priority="4484" operator="equal">
      <formula>1</formula>
    </cfRule>
  </conditionalFormatting>
  <conditionalFormatting sqref="PJ430:PO437">
    <cfRule type="cellIs" dxfId="3952" priority="4481" operator="equal">
      <formula>0</formula>
    </cfRule>
    <cfRule type="cellIs" dxfId="3951" priority="4482" operator="equal">
      <formula>1</formula>
    </cfRule>
  </conditionalFormatting>
  <conditionalFormatting sqref="PJ439:PO449">
    <cfRule type="cellIs" dxfId="3950" priority="4479" operator="equal">
      <formula>0</formula>
    </cfRule>
    <cfRule type="cellIs" dxfId="3949" priority="4480" operator="equal">
      <formula>1</formula>
    </cfRule>
  </conditionalFormatting>
  <conditionalFormatting sqref="PJ451:PO458">
    <cfRule type="cellIs" dxfId="3948" priority="4477" operator="equal">
      <formula>0</formula>
    </cfRule>
    <cfRule type="cellIs" dxfId="3947" priority="4478" operator="equal">
      <formula>1</formula>
    </cfRule>
  </conditionalFormatting>
  <conditionalFormatting sqref="PJ460:PO464">
    <cfRule type="cellIs" dxfId="3946" priority="4475" operator="equal">
      <formula>0</formula>
    </cfRule>
    <cfRule type="cellIs" dxfId="3945" priority="4476" operator="equal">
      <formula>1</formula>
    </cfRule>
  </conditionalFormatting>
  <conditionalFormatting sqref="PJ466:PO467">
    <cfRule type="cellIs" dxfId="3944" priority="4473" operator="equal">
      <formula>0</formula>
    </cfRule>
    <cfRule type="cellIs" dxfId="3943" priority="4474" operator="equal">
      <formula>1</formula>
    </cfRule>
  </conditionalFormatting>
  <conditionalFormatting sqref="PJ470:PO470">
    <cfRule type="cellIs" dxfId="3942" priority="4471" operator="equal">
      <formula>0</formula>
    </cfRule>
    <cfRule type="cellIs" dxfId="3941" priority="4472" operator="equal">
      <formula>1</formula>
    </cfRule>
  </conditionalFormatting>
  <conditionalFormatting sqref="PJ472:PO474">
    <cfRule type="cellIs" dxfId="3940" priority="4469" operator="equal">
      <formula>0</formula>
    </cfRule>
    <cfRule type="cellIs" dxfId="3939" priority="4470" operator="equal">
      <formula>1</formula>
    </cfRule>
  </conditionalFormatting>
  <conditionalFormatting sqref="PJ476:PO482">
    <cfRule type="cellIs" dxfId="3938" priority="4467" operator="equal">
      <formula>0</formula>
    </cfRule>
    <cfRule type="cellIs" dxfId="3937" priority="4468" operator="equal">
      <formula>1</formula>
    </cfRule>
  </conditionalFormatting>
  <conditionalFormatting sqref="PJ484:PO489">
    <cfRule type="cellIs" dxfId="3936" priority="4465" operator="equal">
      <formula>0</formula>
    </cfRule>
    <cfRule type="cellIs" dxfId="3935" priority="4466" operator="equal">
      <formula>1</formula>
    </cfRule>
  </conditionalFormatting>
  <conditionalFormatting sqref="PJ491:PO492">
    <cfRule type="cellIs" dxfId="3934" priority="4463" operator="equal">
      <formula>0</formula>
    </cfRule>
    <cfRule type="cellIs" dxfId="3933" priority="4464" operator="equal">
      <formula>1</formula>
    </cfRule>
  </conditionalFormatting>
  <conditionalFormatting sqref="PJ494:PO496">
    <cfRule type="cellIs" dxfId="3932" priority="4461" operator="equal">
      <formula>0</formula>
    </cfRule>
    <cfRule type="cellIs" dxfId="3931" priority="4462" operator="equal">
      <formula>1</formula>
    </cfRule>
  </conditionalFormatting>
  <conditionalFormatting sqref="PJ498:PO498">
    <cfRule type="cellIs" dxfId="3930" priority="4459" operator="equal">
      <formula>0</formula>
    </cfRule>
    <cfRule type="cellIs" dxfId="3929" priority="4460" operator="equal">
      <formula>1</formula>
    </cfRule>
  </conditionalFormatting>
  <conditionalFormatting sqref="PJ499:PO499">
    <cfRule type="cellIs" dxfId="3928" priority="4457" operator="equal">
      <formula>0</formula>
    </cfRule>
    <cfRule type="cellIs" dxfId="3927" priority="4458" operator="equal">
      <formula>1</formula>
    </cfRule>
  </conditionalFormatting>
  <conditionalFormatting sqref="PJ502:PO504">
    <cfRule type="cellIs" dxfId="3926" priority="4455" operator="equal">
      <formula>0</formula>
    </cfRule>
    <cfRule type="cellIs" dxfId="3925" priority="4456" operator="equal">
      <formula>1</formula>
    </cfRule>
  </conditionalFormatting>
  <conditionalFormatting sqref="PJ507:PO510">
    <cfRule type="cellIs" dxfId="3924" priority="4453" operator="equal">
      <formula>0</formula>
    </cfRule>
    <cfRule type="cellIs" dxfId="3923" priority="4454" operator="equal">
      <formula>1</formula>
    </cfRule>
  </conditionalFormatting>
  <conditionalFormatting sqref="PJ512:PO512">
    <cfRule type="cellIs" dxfId="3922" priority="4451" operator="equal">
      <formula>0</formula>
    </cfRule>
    <cfRule type="cellIs" dxfId="3921" priority="4452" operator="equal">
      <formula>1</formula>
    </cfRule>
  </conditionalFormatting>
  <conditionalFormatting sqref="PJ514:PO518">
    <cfRule type="cellIs" dxfId="3920" priority="4449" operator="equal">
      <formula>0</formula>
    </cfRule>
    <cfRule type="cellIs" dxfId="3919" priority="4450" operator="equal">
      <formula>1</formula>
    </cfRule>
  </conditionalFormatting>
  <conditionalFormatting sqref="PJ520:PO520">
    <cfRule type="cellIs" dxfId="3918" priority="4447" operator="equal">
      <formula>0</formula>
    </cfRule>
    <cfRule type="cellIs" dxfId="3917" priority="4448" operator="equal">
      <formula>1</formula>
    </cfRule>
  </conditionalFormatting>
  <conditionalFormatting sqref="PJ522:PO524">
    <cfRule type="cellIs" dxfId="3916" priority="4445" operator="equal">
      <formula>0</formula>
    </cfRule>
    <cfRule type="cellIs" dxfId="3915" priority="4446" operator="equal">
      <formula>1</formula>
    </cfRule>
  </conditionalFormatting>
  <conditionalFormatting sqref="PJ526:PO526">
    <cfRule type="cellIs" dxfId="3914" priority="4443" operator="equal">
      <formula>0</formula>
    </cfRule>
    <cfRule type="cellIs" dxfId="3913" priority="4444" operator="equal">
      <formula>1</formula>
    </cfRule>
  </conditionalFormatting>
  <conditionalFormatting sqref="PJ528:PO535">
    <cfRule type="cellIs" dxfId="3912" priority="4441" operator="equal">
      <formula>0</formula>
    </cfRule>
    <cfRule type="cellIs" dxfId="3911" priority="4442" operator="equal">
      <formula>1</formula>
    </cfRule>
  </conditionalFormatting>
  <conditionalFormatting sqref="PJ43:PO43">
    <cfRule type="cellIs" dxfId="3910" priority="4439" operator="equal">
      <formula>0</formula>
    </cfRule>
    <cfRule type="cellIs" dxfId="3909" priority="4440" operator="equal">
      <formula>1</formula>
    </cfRule>
  </conditionalFormatting>
  <conditionalFormatting sqref="PJ267:PO267">
    <cfRule type="cellIs" dxfId="3908" priority="4437" operator="equal">
      <formula>0</formula>
    </cfRule>
    <cfRule type="cellIs" dxfId="3907" priority="4438" operator="equal">
      <formula>1</formula>
    </cfRule>
  </conditionalFormatting>
  <conditionalFormatting sqref="PJ374:PO374">
    <cfRule type="cellIs" dxfId="3906" priority="4435" operator="equal">
      <formula>0</formula>
    </cfRule>
    <cfRule type="cellIs" dxfId="3905" priority="4436" operator="equal">
      <formula>1</formula>
    </cfRule>
  </conditionalFormatting>
  <conditionalFormatting sqref="PJ362:PO362">
    <cfRule type="cellIs" dxfId="3904" priority="4433" operator="equal">
      <formula>0</formula>
    </cfRule>
    <cfRule type="cellIs" dxfId="3903" priority="4434" operator="equal">
      <formula>1</formula>
    </cfRule>
  </conditionalFormatting>
  <conditionalFormatting sqref="PJ319:PO319">
    <cfRule type="cellIs" dxfId="3902" priority="4431" operator="equal">
      <formula>0</formula>
    </cfRule>
    <cfRule type="cellIs" dxfId="3901" priority="4432" operator="equal">
      <formula>1</formula>
    </cfRule>
  </conditionalFormatting>
  <conditionalFormatting sqref="PJ313:PO313">
    <cfRule type="cellIs" dxfId="3900" priority="4429" operator="equal">
      <formula>0</formula>
    </cfRule>
    <cfRule type="cellIs" dxfId="3899" priority="4430" operator="equal">
      <formula>1</formula>
    </cfRule>
  </conditionalFormatting>
  <conditionalFormatting sqref="PJ300:PO300">
    <cfRule type="cellIs" dxfId="3898" priority="4427" operator="equal">
      <formula>0</formula>
    </cfRule>
    <cfRule type="cellIs" dxfId="3897" priority="4428" operator="equal">
      <formula>1</formula>
    </cfRule>
  </conditionalFormatting>
  <conditionalFormatting sqref="PJ297:PO297">
    <cfRule type="cellIs" dxfId="3896" priority="4425" operator="equal">
      <formula>0</formula>
    </cfRule>
    <cfRule type="cellIs" dxfId="3895" priority="4426" operator="equal">
      <formula>1</formula>
    </cfRule>
  </conditionalFormatting>
  <conditionalFormatting sqref="PJ243:PO243">
    <cfRule type="cellIs" dxfId="3894" priority="4423" operator="equal">
      <formula>0</formula>
    </cfRule>
    <cfRule type="cellIs" dxfId="3893" priority="4424" operator="equal">
      <formula>1</formula>
    </cfRule>
  </conditionalFormatting>
  <conditionalFormatting sqref="PJ110:PO110">
    <cfRule type="cellIs" dxfId="3892" priority="4421" operator="equal">
      <formula>0</formula>
    </cfRule>
    <cfRule type="cellIs" dxfId="3891" priority="4422" operator="equal">
      <formula>1</formula>
    </cfRule>
  </conditionalFormatting>
  <conditionalFormatting sqref="PJ52:PO52">
    <cfRule type="cellIs" dxfId="3890" priority="4419" operator="equal">
      <formula>0</formula>
    </cfRule>
    <cfRule type="cellIs" dxfId="3889" priority="4420" operator="equal">
      <formula>1</formula>
    </cfRule>
  </conditionalFormatting>
  <conditionalFormatting sqref="PJ53:PO53">
    <cfRule type="cellIs" dxfId="3888" priority="4417" operator="equal">
      <formula>0</formula>
    </cfRule>
    <cfRule type="cellIs" dxfId="3887" priority="4418" operator="equal">
      <formula>1</formula>
    </cfRule>
  </conditionalFormatting>
  <conditionalFormatting sqref="PJ38:PO38">
    <cfRule type="cellIs" dxfId="3886" priority="4415" operator="equal">
      <formula>0</formula>
    </cfRule>
    <cfRule type="cellIs" dxfId="3885" priority="4416" operator="equal">
      <formula>1</formula>
    </cfRule>
  </conditionalFormatting>
  <conditionalFormatting sqref="PJ505:PO505">
    <cfRule type="cellIs" dxfId="3884" priority="4413" operator="equal">
      <formula>0</formula>
    </cfRule>
    <cfRule type="cellIs" dxfId="3883" priority="4414" operator="equal">
      <formula>1</formula>
    </cfRule>
  </conditionalFormatting>
  <conditionalFormatting sqref="QA54:QF54 QA348:QF350 QA356:QF356 QA366:QF367 QA372:QF372 QA370:QF370 QA64:QF65 QA70:QF70 QA75:QF75 QA78:QF78 QA87:QF87 QA109:QF109 QA124:QF124 QA132:QF132 QA135:QF135 QA147:QF147 QA352:QF353 QA358:QF358 QA393:QF398 QA400:QF400 QA402:QF403 QA536:QF539 QA12:QF13 QA405:QF405 QA410:QF410 QA419:QF420 QA422:QF422 QA429:QF429 QA438:QF438 QA450:QF450 QA459:QF459 QA465:QF465 QA468:QF469 QA471:QF471 QA475:QF475 QA483:QF483 QA490:QF490 QA493:QF493 QA497:QF497 QA500:QF501 QA506:QF506 QA511:QF511 QA513:QF513 QA519:QF519 QA521:QF521 QA525:QF525 QA527:QF527">
    <cfRule type="cellIs" dxfId="3882" priority="4411" operator="equal">
      <formula>0</formula>
    </cfRule>
    <cfRule type="cellIs" dxfId="3881" priority="4412" operator="equal">
      <formula>1</formula>
    </cfRule>
  </conditionalFormatting>
  <conditionalFormatting sqref="PT553">
    <cfRule type="cellIs" dxfId="3880" priority="4409" operator="equal">
      <formula>"OK"</formula>
    </cfRule>
    <cfRule type="cellIs" dxfId="3879" priority="4410" operator="equal">
      <formula>"NO HABILITADO"</formula>
    </cfRule>
  </conditionalFormatting>
  <conditionalFormatting sqref="QH553">
    <cfRule type="cellIs" dxfId="3878" priority="4407" operator="equal">
      <formula>0</formula>
    </cfRule>
    <cfRule type="cellIs" dxfId="3877" priority="4408" operator="equal">
      <formula>1</formula>
    </cfRule>
  </conditionalFormatting>
  <conditionalFormatting sqref="QF553">
    <cfRule type="cellIs" dxfId="3876" priority="4405" operator="equal">
      <formula>0</formula>
    </cfRule>
    <cfRule type="cellIs" dxfId="3875" priority="4406" operator="equal">
      <formula>1</formula>
    </cfRule>
  </conditionalFormatting>
  <conditionalFormatting sqref="QD553">
    <cfRule type="cellIs" dxfId="3874" priority="4403" operator="equal">
      <formula>0</formula>
    </cfRule>
    <cfRule type="cellIs" dxfId="3873" priority="4404" operator="equal">
      <formula>1</formula>
    </cfRule>
  </conditionalFormatting>
  <conditionalFormatting sqref="QB553">
    <cfRule type="cellIs" dxfId="3872" priority="4401" operator="equal">
      <formula>0</formula>
    </cfRule>
    <cfRule type="cellIs" dxfId="3871" priority="4402" operator="equal">
      <formula>1</formula>
    </cfRule>
  </conditionalFormatting>
  <conditionalFormatting sqref="QA16:QF16">
    <cfRule type="cellIs" dxfId="3870" priority="4399" operator="equal">
      <formula>0</formula>
    </cfRule>
    <cfRule type="cellIs" dxfId="3869" priority="4400" operator="equal">
      <formula>1</formula>
    </cfRule>
  </conditionalFormatting>
  <conditionalFormatting sqref="QA20:QF20 QA22:QF28">
    <cfRule type="cellIs" dxfId="3868" priority="4397" operator="equal">
      <formula>0</formula>
    </cfRule>
    <cfRule type="cellIs" dxfId="3867" priority="4398" operator="equal">
      <formula>1</formula>
    </cfRule>
  </conditionalFormatting>
  <conditionalFormatting sqref="QA34:QF34 QA37:QF37 QA39:QF40">
    <cfRule type="cellIs" dxfId="3866" priority="4395" operator="equal">
      <formula>0</formula>
    </cfRule>
    <cfRule type="cellIs" dxfId="3865" priority="4396" operator="equal">
      <formula>1</formula>
    </cfRule>
  </conditionalFormatting>
  <conditionalFormatting sqref="QA44:QF48 QA50:QF50">
    <cfRule type="cellIs" dxfId="3864" priority="4393" operator="equal">
      <formula>0</formula>
    </cfRule>
    <cfRule type="cellIs" dxfId="3863" priority="4394" operator="equal">
      <formula>1</formula>
    </cfRule>
  </conditionalFormatting>
  <conditionalFormatting sqref="QA56:QF56">
    <cfRule type="cellIs" dxfId="3862" priority="4391" operator="equal">
      <formula>0</formula>
    </cfRule>
    <cfRule type="cellIs" dxfId="3861" priority="4392" operator="equal">
      <formula>1</formula>
    </cfRule>
  </conditionalFormatting>
  <conditionalFormatting sqref="QA58:QF58">
    <cfRule type="cellIs" dxfId="3860" priority="4389" operator="equal">
      <formula>0</formula>
    </cfRule>
    <cfRule type="cellIs" dxfId="3859" priority="4390" operator="equal">
      <formula>1</formula>
    </cfRule>
  </conditionalFormatting>
  <conditionalFormatting sqref="QA59:QF59">
    <cfRule type="cellIs" dxfId="3858" priority="4387" operator="equal">
      <formula>0</formula>
    </cfRule>
    <cfRule type="cellIs" dxfId="3857" priority="4388" operator="equal">
      <formula>1</formula>
    </cfRule>
  </conditionalFormatting>
  <conditionalFormatting sqref="QA154:QF155 QA159:QF161 QA157:QF157">
    <cfRule type="cellIs" dxfId="3856" priority="4385" operator="equal">
      <formula>0</formula>
    </cfRule>
    <cfRule type="cellIs" dxfId="3855" priority="4386" operator="equal">
      <formula>1</formula>
    </cfRule>
  </conditionalFormatting>
  <conditionalFormatting sqref="QA163:QF163">
    <cfRule type="cellIs" dxfId="3854" priority="4383" operator="equal">
      <formula>0</formula>
    </cfRule>
    <cfRule type="cellIs" dxfId="3853" priority="4384" operator="equal">
      <formula>1</formula>
    </cfRule>
  </conditionalFormatting>
  <conditionalFormatting sqref="QA164:QF169">
    <cfRule type="cellIs" dxfId="3852" priority="4381" operator="equal">
      <formula>0</formula>
    </cfRule>
    <cfRule type="cellIs" dxfId="3851" priority="4382" operator="equal">
      <formula>1</formula>
    </cfRule>
  </conditionalFormatting>
  <conditionalFormatting sqref="QA173:QF174">
    <cfRule type="cellIs" dxfId="3850" priority="4379" operator="equal">
      <formula>0</formula>
    </cfRule>
    <cfRule type="cellIs" dxfId="3849" priority="4380" operator="equal">
      <formula>1</formula>
    </cfRule>
  </conditionalFormatting>
  <conditionalFormatting sqref="QA181:QF184">
    <cfRule type="cellIs" dxfId="3848" priority="4377" operator="equal">
      <formula>0</formula>
    </cfRule>
    <cfRule type="cellIs" dxfId="3847" priority="4378" operator="equal">
      <formula>1</formula>
    </cfRule>
  </conditionalFormatting>
  <conditionalFormatting sqref="QA187:QF188">
    <cfRule type="cellIs" dxfId="3846" priority="4375" operator="equal">
      <formula>0</formula>
    </cfRule>
    <cfRule type="cellIs" dxfId="3845" priority="4376" operator="equal">
      <formula>1</formula>
    </cfRule>
  </conditionalFormatting>
  <conditionalFormatting sqref="QA190:QF193">
    <cfRule type="cellIs" dxfId="3844" priority="4373" operator="equal">
      <formula>0</formula>
    </cfRule>
    <cfRule type="cellIs" dxfId="3843" priority="4374" operator="equal">
      <formula>1</formula>
    </cfRule>
  </conditionalFormatting>
  <conditionalFormatting sqref="QA195:QF195">
    <cfRule type="cellIs" dxfId="3842" priority="4371" operator="equal">
      <formula>0</formula>
    </cfRule>
    <cfRule type="cellIs" dxfId="3841" priority="4372" operator="equal">
      <formula>1</formula>
    </cfRule>
  </conditionalFormatting>
  <conditionalFormatting sqref="QA197:QF197">
    <cfRule type="cellIs" dxfId="3840" priority="4369" operator="equal">
      <formula>0</formula>
    </cfRule>
    <cfRule type="cellIs" dxfId="3839" priority="4370" operator="equal">
      <formula>1</formula>
    </cfRule>
  </conditionalFormatting>
  <conditionalFormatting sqref="QA202:QF205">
    <cfRule type="cellIs" dxfId="3838" priority="4367" operator="equal">
      <formula>0</formula>
    </cfRule>
    <cfRule type="cellIs" dxfId="3837" priority="4368" operator="equal">
      <formula>1</formula>
    </cfRule>
  </conditionalFormatting>
  <conditionalFormatting sqref="QA208:QF211">
    <cfRule type="cellIs" dxfId="3836" priority="4365" operator="equal">
      <formula>0</formula>
    </cfRule>
    <cfRule type="cellIs" dxfId="3835" priority="4366" operator="equal">
      <formula>1</formula>
    </cfRule>
  </conditionalFormatting>
  <conditionalFormatting sqref="QA216:QF219 QA222:QF222 QA226:QF234 QA224:QF224 QA236:QF236">
    <cfRule type="cellIs" dxfId="3834" priority="4363" operator="equal">
      <formula>0</formula>
    </cfRule>
    <cfRule type="cellIs" dxfId="3833" priority="4364" operator="equal">
      <formula>1</formula>
    </cfRule>
  </conditionalFormatting>
  <conditionalFormatting sqref="QA238:QF238 QA240:QF240 QA244:QF249 QA252:QF252">
    <cfRule type="cellIs" dxfId="3832" priority="4361" operator="equal">
      <formula>0</formula>
    </cfRule>
    <cfRule type="cellIs" dxfId="3831" priority="4362" operator="equal">
      <formula>1</formula>
    </cfRule>
  </conditionalFormatting>
  <conditionalFormatting sqref="QA255:QF258">
    <cfRule type="cellIs" dxfId="3830" priority="4359" operator="equal">
      <formula>0</formula>
    </cfRule>
    <cfRule type="cellIs" dxfId="3829" priority="4360" operator="equal">
      <formula>1</formula>
    </cfRule>
  </conditionalFormatting>
  <conditionalFormatting sqref="QA272:QF280">
    <cfRule type="cellIs" dxfId="3828" priority="4357" operator="equal">
      <formula>0</formula>
    </cfRule>
    <cfRule type="cellIs" dxfId="3827" priority="4358" operator="equal">
      <formula>1</formula>
    </cfRule>
  </conditionalFormatting>
  <conditionalFormatting sqref="QA284:QF286 QA304:QF308 QA311:QF311 QA288:QF293 QA298:QF298 QA301:QF301 QA314:QF317">
    <cfRule type="cellIs" dxfId="3826" priority="4355" operator="equal">
      <formula>0</formula>
    </cfRule>
    <cfRule type="cellIs" dxfId="3825" priority="4356" operator="equal">
      <formula>1</formula>
    </cfRule>
  </conditionalFormatting>
  <conditionalFormatting sqref="QA320:QF330 QA333:QF336">
    <cfRule type="cellIs" dxfId="3824" priority="4353" operator="equal">
      <formula>0</formula>
    </cfRule>
    <cfRule type="cellIs" dxfId="3823" priority="4354" operator="equal">
      <formula>1</formula>
    </cfRule>
  </conditionalFormatting>
  <conditionalFormatting sqref="QA342:QF342">
    <cfRule type="cellIs" dxfId="3822" priority="4351" operator="equal">
      <formula>0</formula>
    </cfRule>
    <cfRule type="cellIs" dxfId="3821" priority="4352" operator="equal">
      <formula>1</formula>
    </cfRule>
  </conditionalFormatting>
  <conditionalFormatting sqref="QA354:QF354">
    <cfRule type="cellIs" dxfId="3820" priority="4349" operator="equal">
      <formula>0</formula>
    </cfRule>
    <cfRule type="cellIs" dxfId="3819" priority="4350" operator="equal">
      <formula>1</formula>
    </cfRule>
  </conditionalFormatting>
  <conditionalFormatting sqref="QA359:QF359">
    <cfRule type="cellIs" dxfId="3818" priority="4347" operator="equal">
      <formula>0</formula>
    </cfRule>
    <cfRule type="cellIs" dxfId="3817" priority="4348" operator="equal">
      <formula>1</formula>
    </cfRule>
  </conditionalFormatting>
  <conditionalFormatting sqref="QA364:QF365">
    <cfRule type="cellIs" dxfId="3816" priority="4345" operator="equal">
      <formula>0</formula>
    </cfRule>
    <cfRule type="cellIs" dxfId="3815" priority="4346" operator="equal">
      <formula>1</formula>
    </cfRule>
  </conditionalFormatting>
  <conditionalFormatting sqref="QA540:QF540">
    <cfRule type="cellIs" dxfId="3814" priority="4343" operator="equal">
      <formula>0</formula>
    </cfRule>
    <cfRule type="cellIs" dxfId="3813" priority="4344" operator="equal">
      <formula>1</formula>
    </cfRule>
  </conditionalFormatting>
  <conditionalFormatting sqref="QA14:QF15">
    <cfRule type="cellIs" dxfId="3812" priority="4341" operator="equal">
      <formula>0</formula>
    </cfRule>
    <cfRule type="cellIs" dxfId="3811" priority="4342" operator="equal">
      <formula>1</formula>
    </cfRule>
  </conditionalFormatting>
  <conditionalFormatting sqref="QA18:QF18">
    <cfRule type="cellIs" dxfId="3810" priority="4339" operator="equal">
      <formula>0</formula>
    </cfRule>
    <cfRule type="cellIs" dxfId="3809" priority="4340" operator="equal">
      <formula>1</formula>
    </cfRule>
  </conditionalFormatting>
  <conditionalFormatting sqref="QA32:QF32">
    <cfRule type="cellIs" dxfId="3808" priority="4337" operator="equal">
      <formula>0</formula>
    </cfRule>
    <cfRule type="cellIs" dxfId="3807" priority="4338" operator="equal">
      <formula>1</formula>
    </cfRule>
  </conditionalFormatting>
  <conditionalFormatting sqref="QA41:QF41">
    <cfRule type="cellIs" dxfId="3806" priority="4335" operator="equal">
      <formula>0</formula>
    </cfRule>
    <cfRule type="cellIs" dxfId="3805" priority="4336" operator="equal">
      <formula>1</formula>
    </cfRule>
  </conditionalFormatting>
  <conditionalFormatting sqref="QA543:QF543">
    <cfRule type="cellIs" dxfId="3804" priority="4245" operator="equal">
      <formula>0</formula>
    </cfRule>
    <cfRule type="cellIs" dxfId="3803" priority="4246" operator="equal">
      <formula>1</formula>
    </cfRule>
  </conditionalFormatting>
  <conditionalFormatting sqref="QA60:QF61">
    <cfRule type="cellIs" dxfId="3802" priority="4333" operator="equal">
      <formula>0</formula>
    </cfRule>
    <cfRule type="cellIs" dxfId="3801" priority="4334" operator="equal">
      <formula>1</formula>
    </cfRule>
  </conditionalFormatting>
  <conditionalFormatting sqref="QA63:QF63">
    <cfRule type="cellIs" dxfId="3800" priority="4331" operator="equal">
      <formula>0</formula>
    </cfRule>
    <cfRule type="cellIs" dxfId="3799" priority="4332" operator="equal">
      <formula>1</formula>
    </cfRule>
  </conditionalFormatting>
  <conditionalFormatting sqref="QA67:QF67">
    <cfRule type="cellIs" dxfId="3798" priority="4329" operator="equal">
      <formula>0</formula>
    </cfRule>
    <cfRule type="cellIs" dxfId="3797" priority="4330" operator="equal">
      <formula>1</formula>
    </cfRule>
  </conditionalFormatting>
  <conditionalFormatting sqref="QA71:QF72">
    <cfRule type="cellIs" dxfId="3796" priority="4327" operator="equal">
      <formula>0</formula>
    </cfRule>
    <cfRule type="cellIs" dxfId="3795" priority="4328" operator="equal">
      <formula>1</formula>
    </cfRule>
  </conditionalFormatting>
  <conditionalFormatting sqref="QA76:QF76">
    <cfRule type="cellIs" dxfId="3794" priority="4325" operator="equal">
      <formula>0</formula>
    </cfRule>
    <cfRule type="cellIs" dxfId="3793" priority="4326" operator="equal">
      <formula>1</formula>
    </cfRule>
  </conditionalFormatting>
  <conditionalFormatting sqref="QA77:QF77">
    <cfRule type="cellIs" dxfId="3792" priority="4323" operator="equal">
      <formula>0</formula>
    </cfRule>
    <cfRule type="cellIs" dxfId="3791" priority="4324" operator="equal">
      <formula>1</formula>
    </cfRule>
  </conditionalFormatting>
  <conditionalFormatting sqref="QA79:QF79">
    <cfRule type="cellIs" dxfId="3790" priority="4321" operator="equal">
      <formula>0</formula>
    </cfRule>
    <cfRule type="cellIs" dxfId="3789" priority="4322" operator="equal">
      <formula>1</formula>
    </cfRule>
  </conditionalFormatting>
  <conditionalFormatting sqref="QA81:QF82 QA85:QF86">
    <cfRule type="cellIs" dxfId="3788" priority="4319" operator="equal">
      <formula>0</formula>
    </cfRule>
    <cfRule type="cellIs" dxfId="3787" priority="4320" operator="equal">
      <formula>1</formula>
    </cfRule>
  </conditionalFormatting>
  <conditionalFormatting sqref="QA88:QF91">
    <cfRule type="cellIs" dxfId="3786" priority="4317" operator="equal">
      <formula>0</formula>
    </cfRule>
    <cfRule type="cellIs" dxfId="3785" priority="4318" operator="equal">
      <formula>1</formula>
    </cfRule>
  </conditionalFormatting>
  <conditionalFormatting sqref="QA98:QF98">
    <cfRule type="cellIs" dxfId="3784" priority="4315" operator="equal">
      <formula>0</formula>
    </cfRule>
    <cfRule type="cellIs" dxfId="3783" priority="4316" operator="equal">
      <formula>1</formula>
    </cfRule>
  </conditionalFormatting>
  <conditionalFormatting sqref="QA101:QF101 QA103:QF105">
    <cfRule type="cellIs" dxfId="3782" priority="4313" operator="equal">
      <formula>0</formula>
    </cfRule>
    <cfRule type="cellIs" dxfId="3781" priority="4314" operator="equal">
      <formula>1</formula>
    </cfRule>
  </conditionalFormatting>
  <conditionalFormatting sqref="QA111:QF112">
    <cfRule type="cellIs" dxfId="3780" priority="4311" operator="equal">
      <formula>0</formula>
    </cfRule>
    <cfRule type="cellIs" dxfId="3779" priority="4312" operator="equal">
      <formula>1</formula>
    </cfRule>
  </conditionalFormatting>
  <conditionalFormatting sqref="QA114:QF114">
    <cfRule type="cellIs" dxfId="3778" priority="4309" operator="equal">
      <formula>0</formula>
    </cfRule>
    <cfRule type="cellIs" dxfId="3777" priority="4310" operator="equal">
      <formula>1</formula>
    </cfRule>
  </conditionalFormatting>
  <conditionalFormatting sqref="QA116:QF117 QA119:QF121">
    <cfRule type="cellIs" dxfId="3776" priority="4307" operator="equal">
      <formula>0</formula>
    </cfRule>
    <cfRule type="cellIs" dxfId="3775" priority="4308" operator="equal">
      <formula>1</formula>
    </cfRule>
  </conditionalFormatting>
  <conditionalFormatting sqref="QA125:QF126">
    <cfRule type="cellIs" dxfId="3774" priority="4305" operator="equal">
      <formula>0</formula>
    </cfRule>
    <cfRule type="cellIs" dxfId="3773" priority="4306" operator="equal">
      <formula>1</formula>
    </cfRule>
  </conditionalFormatting>
  <conditionalFormatting sqref="QA128:QF131">
    <cfRule type="cellIs" dxfId="3772" priority="4303" operator="equal">
      <formula>0</formula>
    </cfRule>
    <cfRule type="cellIs" dxfId="3771" priority="4304" operator="equal">
      <formula>1</formula>
    </cfRule>
  </conditionalFormatting>
  <conditionalFormatting sqref="QA133:QF133">
    <cfRule type="cellIs" dxfId="3770" priority="4301" operator="equal">
      <formula>0</formula>
    </cfRule>
    <cfRule type="cellIs" dxfId="3769" priority="4302" operator="equal">
      <formula>1</formula>
    </cfRule>
  </conditionalFormatting>
  <conditionalFormatting sqref="QA139:QF142">
    <cfRule type="cellIs" dxfId="3768" priority="4299" operator="equal">
      <formula>0</formula>
    </cfRule>
    <cfRule type="cellIs" dxfId="3767" priority="4300" operator="equal">
      <formula>1</formula>
    </cfRule>
  </conditionalFormatting>
  <conditionalFormatting sqref="QA144:QF145">
    <cfRule type="cellIs" dxfId="3766" priority="4297" operator="equal">
      <formula>0</formula>
    </cfRule>
    <cfRule type="cellIs" dxfId="3765" priority="4298" operator="equal">
      <formula>1</formula>
    </cfRule>
  </conditionalFormatting>
  <conditionalFormatting sqref="QA148:QF150">
    <cfRule type="cellIs" dxfId="3764" priority="4295" operator="equal">
      <formula>0</formula>
    </cfRule>
    <cfRule type="cellIs" dxfId="3763" priority="4296" operator="equal">
      <formula>1</formula>
    </cfRule>
  </conditionalFormatting>
  <conditionalFormatting sqref="QA162:QF162">
    <cfRule type="cellIs" dxfId="3762" priority="4293" operator="equal">
      <formula>0</formula>
    </cfRule>
    <cfRule type="cellIs" dxfId="3761" priority="4294" operator="equal">
      <formula>1</formula>
    </cfRule>
  </conditionalFormatting>
  <conditionalFormatting sqref="QA170:QF170">
    <cfRule type="cellIs" dxfId="3760" priority="4291" operator="equal">
      <formula>0</formula>
    </cfRule>
    <cfRule type="cellIs" dxfId="3759" priority="4292" operator="equal">
      <formula>1</formula>
    </cfRule>
  </conditionalFormatting>
  <conditionalFormatting sqref="QA172:QF172">
    <cfRule type="cellIs" dxfId="3758" priority="4289" operator="equal">
      <formula>0</formula>
    </cfRule>
    <cfRule type="cellIs" dxfId="3757" priority="4290" operator="equal">
      <formula>1</formula>
    </cfRule>
  </conditionalFormatting>
  <conditionalFormatting sqref="QA179:QF179">
    <cfRule type="cellIs" dxfId="3756" priority="4287" operator="equal">
      <formula>0</formula>
    </cfRule>
    <cfRule type="cellIs" dxfId="3755" priority="4288" operator="equal">
      <formula>1</formula>
    </cfRule>
  </conditionalFormatting>
  <conditionalFormatting sqref="QA194:QF194">
    <cfRule type="cellIs" dxfId="3754" priority="4285" operator="equal">
      <formula>0</formula>
    </cfRule>
    <cfRule type="cellIs" dxfId="3753" priority="4286" operator="equal">
      <formula>1</formula>
    </cfRule>
  </conditionalFormatting>
  <conditionalFormatting sqref="QA196:QF196">
    <cfRule type="cellIs" dxfId="3752" priority="4283" operator="equal">
      <formula>0</formula>
    </cfRule>
    <cfRule type="cellIs" dxfId="3751" priority="4284" operator="equal">
      <formula>1</formula>
    </cfRule>
  </conditionalFormatting>
  <conditionalFormatting sqref="QA198:QF198">
    <cfRule type="cellIs" dxfId="3750" priority="4281" operator="equal">
      <formula>0</formula>
    </cfRule>
    <cfRule type="cellIs" dxfId="3749" priority="4282" operator="equal">
      <formula>1</formula>
    </cfRule>
  </conditionalFormatting>
  <conditionalFormatting sqref="QA206:QF206">
    <cfRule type="cellIs" dxfId="3748" priority="4279" operator="equal">
      <formula>0</formula>
    </cfRule>
    <cfRule type="cellIs" dxfId="3747" priority="4280" operator="equal">
      <formula>1</formula>
    </cfRule>
  </conditionalFormatting>
  <conditionalFormatting sqref="QA214:QF215">
    <cfRule type="cellIs" dxfId="3746" priority="4277" operator="equal">
      <formula>0</formula>
    </cfRule>
    <cfRule type="cellIs" dxfId="3745" priority="4278" operator="equal">
      <formula>1</formula>
    </cfRule>
  </conditionalFormatting>
  <conditionalFormatting sqref="QA225:QF225">
    <cfRule type="cellIs" dxfId="3744" priority="4275" operator="equal">
      <formula>0</formula>
    </cfRule>
    <cfRule type="cellIs" dxfId="3743" priority="4276" operator="equal">
      <formula>1</formula>
    </cfRule>
  </conditionalFormatting>
  <conditionalFormatting sqref="QA253:QF254">
    <cfRule type="cellIs" dxfId="3742" priority="4273" operator="equal">
      <formula>0</formula>
    </cfRule>
    <cfRule type="cellIs" dxfId="3741" priority="4274" operator="equal">
      <formula>1</formula>
    </cfRule>
  </conditionalFormatting>
  <conditionalFormatting sqref="QA261:QF261">
    <cfRule type="cellIs" dxfId="3740" priority="4271" operator="equal">
      <formula>0</formula>
    </cfRule>
    <cfRule type="cellIs" dxfId="3739" priority="4272" operator="equal">
      <formula>1</formula>
    </cfRule>
  </conditionalFormatting>
  <conditionalFormatting sqref="QA264:QF265 QA268:QF271">
    <cfRule type="cellIs" dxfId="3738" priority="4269" operator="equal">
      <formula>0</formula>
    </cfRule>
    <cfRule type="cellIs" dxfId="3737" priority="4270" operator="equal">
      <formula>1</formula>
    </cfRule>
  </conditionalFormatting>
  <conditionalFormatting sqref="QA283:QF283">
    <cfRule type="cellIs" dxfId="3736" priority="4267" operator="equal">
      <formula>0</formula>
    </cfRule>
    <cfRule type="cellIs" dxfId="3735" priority="4268" operator="equal">
      <formula>1</formula>
    </cfRule>
  </conditionalFormatting>
  <conditionalFormatting sqref="QA337:QF338">
    <cfRule type="cellIs" dxfId="3734" priority="4265" operator="equal">
      <formula>0</formula>
    </cfRule>
    <cfRule type="cellIs" dxfId="3733" priority="4266" operator="equal">
      <formula>1</formula>
    </cfRule>
  </conditionalFormatting>
  <conditionalFormatting sqref="QA340:QF341">
    <cfRule type="cellIs" dxfId="3732" priority="4263" operator="equal">
      <formula>0</formula>
    </cfRule>
    <cfRule type="cellIs" dxfId="3731" priority="4264" operator="equal">
      <formula>1</formula>
    </cfRule>
  </conditionalFormatting>
  <conditionalFormatting sqref="QA346:QF347">
    <cfRule type="cellIs" dxfId="3730" priority="4261" operator="equal">
      <formula>0</formula>
    </cfRule>
    <cfRule type="cellIs" dxfId="3729" priority="4262" operator="equal">
      <formula>1</formula>
    </cfRule>
  </conditionalFormatting>
  <conditionalFormatting sqref="QA351:QF351">
    <cfRule type="cellIs" dxfId="3728" priority="4259" operator="equal">
      <formula>0</formula>
    </cfRule>
    <cfRule type="cellIs" dxfId="3727" priority="4260" operator="equal">
      <formula>1</formula>
    </cfRule>
  </conditionalFormatting>
  <conditionalFormatting sqref="QA355:QF355">
    <cfRule type="cellIs" dxfId="3726" priority="4257" operator="equal">
      <formula>0</formula>
    </cfRule>
    <cfRule type="cellIs" dxfId="3725" priority="4258" operator="equal">
      <formula>1</formula>
    </cfRule>
  </conditionalFormatting>
  <conditionalFormatting sqref="QA363:QF363">
    <cfRule type="cellIs" dxfId="3724" priority="4255" operator="equal">
      <formula>0</formula>
    </cfRule>
    <cfRule type="cellIs" dxfId="3723" priority="4256" operator="equal">
      <formula>1</formula>
    </cfRule>
  </conditionalFormatting>
  <conditionalFormatting sqref="QA368:QF368">
    <cfRule type="cellIs" dxfId="3722" priority="4253" operator="equal">
      <formula>0</formula>
    </cfRule>
    <cfRule type="cellIs" dxfId="3721" priority="4254" operator="equal">
      <formula>1</formula>
    </cfRule>
  </conditionalFormatting>
  <conditionalFormatting sqref="QA382:QF384">
    <cfRule type="cellIs" dxfId="3720" priority="4251" operator="equal">
      <formula>0</formula>
    </cfRule>
    <cfRule type="cellIs" dxfId="3719" priority="4252" operator="equal">
      <formula>1</formula>
    </cfRule>
  </conditionalFormatting>
  <conditionalFormatting sqref="QA386:QF386 QA388:QF391">
    <cfRule type="cellIs" dxfId="3718" priority="4249" operator="equal">
      <formula>0</formula>
    </cfRule>
    <cfRule type="cellIs" dxfId="3717" priority="4250" operator="equal">
      <formula>1</formula>
    </cfRule>
  </conditionalFormatting>
  <conditionalFormatting sqref="QA541:QF541">
    <cfRule type="cellIs" dxfId="3716" priority="4247" operator="equal">
      <formula>0</formula>
    </cfRule>
    <cfRule type="cellIs" dxfId="3715" priority="4248" operator="equal">
      <formula>1</formula>
    </cfRule>
  </conditionalFormatting>
  <conditionalFormatting sqref="QA542:QF542">
    <cfRule type="cellIs" dxfId="3714" priority="4243" operator="equal">
      <formula>0</formula>
    </cfRule>
    <cfRule type="cellIs" dxfId="3713" priority="4244" operator="equal">
      <formula>1</formula>
    </cfRule>
  </conditionalFormatting>
  <conditionalFormatting sqref="QA17:QF17">
    <cfRule type="cellIs" dxfId="3712" priority="4241" operator="equal">
      <formula>0</formula>
    </cfRule>
    <cfRule type="cellIs" dxfId="3711" priority="4242" operator="equal">
      <formula>1</formula>
    </cfRule>
  </conditionalFormatting>
  <conditionalFormatting sqref="QA19:QF19">
    <cfRule type="cellIs" dxfId="3710" priority="4239" operator="equal">
      <formula>0</formula>
    </cfRule>
    <cfRule type="cellIs" dxfId="3709" priority="4240" operator="equal">
      <formula>1</formula>
    </cfRule>
  </conditionalFormatting>
  <conditionalFormatting sqref="QA21:QF21">
    <cfRule type="cellIs" dxfId="3708" priority="4237" operator="equal">
      <formula>0</formula>
    </cfRule>
    <cfRule type="cellIs" dxfId="3707" priority="4238" operator="equal">
      <formula>1</formula>
    </cfRule>
  </conditionalFormatting>
  <conditionalFormatting sqref="QA29:QF29">
    <cfRule type="cellIs" dxfId="3706" priority="4235" operator="equal">
      <formula>0</formula>
    </cfRule>
    <cfRule type="cellIs" dxfId="3705" priority="4236" operator="equal">
      <formula>1</formula>
    </cfRule>
  </conditionalFormatting>
  <conditionalFormatting sqref="QA30:QF30">
    <cfRule type="cellIs" dxfId="3704" priority="4233" operator="equal">
      <formula>0</formula>
    </cfRule>
    <cfRule type="cellIs" dxfId="3703" priority="4234" operator="equal">
      <formula>1</formula>
    </cfRule>
  </conditionalFormatting>
  <conditionalFormatting sqref="QA31:QF31">
    <cfRule type="cellIs" dxfId="3702" priority="4231" operator="equal">
      <formula>0</formula>
    </cfRule>
    <cfRule type="cellIs" dxfId="3701" priority="4232" operator="equal">
      <formula>1</formula>
    </cfRule>
  </conditionalFormatting>
  <conditionalFormatting sqref="QA33:QF33">
    <cfRule type="cellIs" dxfId="3700" priority="4229" operator="equal">
      <formula>0</formula>
    </cfRule>
    <cfRule type="cellIs" dxfId="3699" priority="4230" operator="equal">
      <formula>1</formula>
    </cfRule>
  </conditionalFormatting>
  <conditionalFormatting sqref="QA35:QF35">
    <cfRule type="cellIs" dxfId="3698" priority="4227" operator="equal">
      <formula>0</formula>
    </cfRule>
    <cfRule type="cellIs" dxfId="3697" priority="4228" operator="equal">
      <formula>1</formula>
    </cfRule>
  </conditionalFormatting>
  <conditionalFormatting sqref="QA36:QF36">
    <cfRule type="cellIs" dxfId="3696" priority="4225" operator="equal">
      <formula>0</formula>
    </cfRule>
    <cfRule type="cellIs" dxfId="3695" priority="4226" operator="equal">
      <formula>1</formula>
    </cfRule>
  </conditionalFormatting>
  <conditionalFormatting sqref="QA42:QF42">
    <cfRule type="cellIs" dxfId="3694" priority="4223" operator="equal">
      <formula>0</formula>
    </cfRule>
    <cfRule type="cellIs" dxfId="3693" priority="4224" operator="equal">
      <formula>1</formula>
    </cfRule>
  </conditionalFormatting>
  <conditionalFormatting sqref="QA49:QF49">
    <cfRule type="cellIs" dxfId="3692" priority="4221" operator="equal">
      <formula>0</formula>
    </cfRule>
    <cfRule type="cellIs" dxfId="3691" priority="4222" operator="equal">
      <formula>1</formula>
    </cfRule>
  </conditionalFormatting>
  <conditionalFormatting sqref="QA51:QF51">
    <cfRule type="cellIs" dxfId="3690" priority="4219" operator="equal">
      <formula>0</formula>
    </cfRule>
    <cfRule type="cellIs" dxfId="3689" priority="4220" operator="equal">
      <formula>1</formula>
    </cfRule>
  </conditionalFormatting>
  <conditionalFormatting sqref="QA55:QF55">
    <cfRule type="cellIs" dxfId="3688" priority="4217" operator="equal">
      <formula>0</formula>
    </cfRule>
    <cfRule type="cellIs" dxfId="3687" priority="4218" operator="equal">
      <formula>1</formula>
    </cfRule>
  </conditionalFormatting>
  <conditionalFormatting sqref="QA57:QF57">
    <cfRule type="cellIs" dxfId="3686" priority="4215" operator="equal">
      <formula>0</formula>
    </cfRule>
    <cfRule type="cellIs" dxfId="3685" priority="4216" operator="equal">
      <formula>1</formula>
    </cfRule>
  </conditionalFormatting>
  <conditionalFormatting sqref="QA62:QF62">
    <cfRule type="cellIs" dxfId="3684" priority="4213" operator="equal">
      <formula>0</formula>
    </cfRule>
    <cfRule type="cellIs" dxfId="3683" priority="4214" operator="equal">
      <formula>1</formula>
    </cfRule>
  </conditionalFormatting>
  <conditionalFormatting sqref="QA66:QF66">
    <cfRule type="cellIs" dxfId="3682" priority="4211" operator="equal">
      <formula>0</formula>
    </cfRule>
    <cfRule type="cellIs" dxfId="3681" priority="4212" operator="equal">
      <formula>1</formula>
    </cfRule>
  </conditionalFormatting>
  <conditionalFormatting sqref="QA69:QF69">
    <cfRule type="cellIs" dxfId="3680" priority="4209" operator="equal">
      <formula>0</formula>
    </cfRule>
    <cfRule type="cellIs" dxfId="3679" priority="4210" operator="equal">
      <formula>1</formula>
    </cfRule>
  </conditionalFormatting>
  <conditionalFormatting sqref="QA68:QF68">
    <cfRule type="cellIs" dxfId="3678" priority="4207" operator="equal">
      <formula>0</formula>
    </cfRule>
    <cfRule type="cellIs" dxfId="3677" priority="4208" operator="equal">
      <formula>1</formula>
    </cfRule>
  </conditionalFormatting>
  <conditionalFormatting sqref="QA73:QF73">
    <cfRule type="cellIs" dxfId="3676" priority="4205" operator="equal">
      <formula>0</formula>
    </cfRule>
    <cfRule type="cellIs" dxfId="3675" priority="4206" operator="equal">
      <formula>1</formula>
    </cfRule>
  </conditionalFormatting>
  <conditionalFormatting sqref="QA74:QF74">
    <cfRule type="cellIs" dxfId="3674" priority="4203" operator="equal">
      <formula>0</formula>
    </cfRule>
    <cfRule type="cellIs" dxfId="3673" priority="4204" operator="equal">
      <formula>1</formula>
    </cfRule>
  </conditionalFormatting>
  <conditionalFormatting sqref="QA80:QF80">
    <cfRule type="cellIs" dxfId="3672" priority="4201" operator="equal">
      <formula>0</formula>
    </cfRule>
    <cfRule type="cellIs" dxfId="3671" priority="4202" operator="equal">
      <formula>1</formula>
    </cfRule>
  </conditionalFormatting>
  <conditionalFormatting sqref="QA83:QF83">
    <cfRule type="cellIs" dxfId="3670" priority="4199" operator="equal">
      <formula>0</formula>
    </cfRule>
    <cfRule type="cellIs" dxfId="3669" priority="4200" operator="equal">
      <formula>1</formula>
    </cfRule>
  </conditionalFormatting>
  <conditionalFormatting sqref="QA84:QF84">
    <cfRule type="cellIs" dxfId="3668" priority="4197" operator="equal">
      <formula>0</formula>
    </cfRule>
    <cfRule type="cellIs" dxfId="3667" priority="4198" operator="equal">
      <formula>1</formula>
    </cfRule>
  </conditionalFormatting>
  <conditionalFormatting sqref="QA92:QF92">
    <cfRule type="cellIs" dxfId="3666" priority="4195" operator="equal">
      <formula>0</formula>
    </cfRule>
    <cfRule type="cellIs" dxfId="3665" priority="4196" operator="equal">
      <formula>1</formula>
    </cfRule>
  </conditionalFormatting>
  <conditionalFormatting sqref="QA93:QF93">
    <cfRule type="cellIs" dxfId="3664" priority="4193" operator="equal">
      <formula>0</formula>
    </cfRule>
    <cfRule type="cellIs" dxfId="3663" priority="4194" operator="equal">
      <formula>1</formula>
    </cfRule>
  </conditionalFormatting>
  <conditionalFormatting sqref="QA94:QF94">
    <cfRule type="cellIs" dxfId="3662" priority="4191" operator="equal">
      <formula>0</formula>
    </cfRule>
    <cfRule type="cellIs" dxfId="3661" priority="4192" operator="equal">
      <formula>1</formula>
    </cfRule>
  </conditionalFormatting>
  <conditionalFormatting sqref="QA95:QF95">
    <cfRule type="cellIs" dxfId="3660" priority="4189" operator="equal">
      <formula>0</formula>
    </cfRule>
    <cfRule type="cellIs" dxfId="3659" priority="4190" operator="equal">
      <formula>1</formula>
    </cfRule>
  </conditionalFormatting>
  <conditionalFormatting sqref="QA96:QF96">
    <cfRule type="cellIs" dxfId="3658" priority="4187" operator="equal">
      <formula>0</formula>
    </cfRule>
    <cfRule type="cellIs" dxfId="3657" priority="4188" operator="equal">
      <formula>1</formula>
    </cfRule>
  </conditionalFormatting>
  <conditionalFormatting sqref="QA97:QF97">
    <cfRule type="cellIs" dxfId="3656" priority="4185" operator="equal">
      <formula>0</formula>
    </cfRule>
    <cfRule type="cellIs" dxfId="3655" priority="4186" operator="equal">
      <formula>1</formula>
    </cfRule>
  </conditionalFormatting>
  <conditionalFormatting sqref="QA99:QF99">
    <cfRule type="cellIs" dxfId="3654" priority="4183" operator="equal">
      <formula>0</formula>
    </cfRule>
    <cfRule type="cellIs" dxfId="3653" priority="4184" operator="equal">
      <formula>1</formula>
    </cfRule>
  </conditionalFormatting>
  <conditionalFormatting sqref="QA100:QF100">
    <cfRule type="cellIs" dxfId="3652" priority="4181" operator="equal">
      <formula>0</formula>
    </cfRule>
    <cfRule type="cellIs" dxfId="3651" priority="4182" operator="equal">
      <formula>1</formula>
    </cfRule>
  </conditionalFormatting>
  <conditionalFormatting sqref="QA102:QF102">
    <cfRule type="cellIs" dxfId="3650" priority="4179" operator="equal">
      <formula>0</formula>
    </cfRule>
    <cfRule type="cellIs" dxfId="3649" priority="4180" operator="equal">
      <formula>1</formula>
    </cfRule>
  </conditionalFormatting>
  <conditionalFormatting sqref="QA106:QF106">
    <cfRule type="cellIs" dxfId="3648" priority="4177" operator="equal">
      <formula>0</formula>
    </cfRule>
    <cfRule type="cellIs" dxfId="3647" priority="4178" operator="equal">
      <formula>1</formula>
    </cfRule>
  </conditionalFormatting>
  <conditionalFormatting sqref="QA108:QF108">
    <cfRule type="cellIs" dxfId="3646" priority="4175" operator="equal">
      <formula>0</formula>
    </cfRule>
    <cfRule type="cellIs" dxfId="3645" priority="4176" operator="equal">
      <formula>1</formula>
    </cfRule>
  </conditionalFormatting>
  <conditionalFormatting sqref="QA107:QF107">
    <cfRule type="cellIs" dxfId="3644" priority="4173" operator="equal">
      <formula>0</formula>
    </cfRule>
    <cfRule type="cellIs" dxfId="3643" priority="4174" operator="equal">
      <formula>1</formula>
    </cfRule>
  </conditionalFormatting>
  <conditionalFormatting sqref="QA113:QF113">
    <cfRule type="cellIs" dxfId="3642" priority="4171" operator="equal">
      <formula>0</formula>
    </cfRule>
    <cfRule type="cellIs" dxfId="3641" priority="4172" operator="equal">
      <formula>1</formula>
    </cfRule>
  </conditionalFormatting>
  <conditionalFormatting sqref="QA115:QF115">
    <cfRule type="cellIs" dxfId="3640" priority="4169" operator="equal">
      <formula>0</formula>
    </cfRule>
    <cfRule type="cellIs" dxfId="3639" priority="4170" operator="equal">
      <formula>1</formula>
    </cfRule>
  </conditionalFormatting>
  <conditionalFormatting sqref="QA118:QF118">
    <cfRule type="cellIs" dxfId="3638" priority="4167" operator="equal">
      <formula>0</formula>
    </cfRule>
    <cfRule type="cellIs" dxfId="3637" priority="4168" operator="equal">
      <formula>1</formula>
    </cfRule>
  </conditionalFormatting>
  <conditionalFormatting sqref="QA122:QF123">
    <cfRule type="cellIs" dxfId="3636" priority="4165" operator="equal">
      <formula>0</formula>
    </cfRule>
    <cfRule type="cellIs" dxfId="3635" priority="4166" operator="equal">
      <formula>1</formula>
    </cfRule>
  </conditionalFormatting>
  <conditionalFormatting sqref="QA127:QF127">
    <cfRule type="cellIs" dxfId="3634" priority="4163" operator="equal">
      <formula>0</formula>
    </cfRule>
    <cfRule type="cellIs" dxfId="3633" priority="4164" operator="equal">
      <formula>1</formula>
    </cfRule>
  </conditionalFormatting>
  <conditionalFormatting sqref="QA134:QF134">
    <cfRule type="cellIs" dxfId="3632" priority="4161" operator="equal">
      <formula>0</formula>
    </cfRule>
    <cfRule type="cellIs" dxfId="3631" priority="4162" operator="equal">
      <formula>1</formula>
    </cfRule>
  </conditionalFormatting>
  <conditionalFormatting sqref="QA137:QF137">
    <cfRule type="cellIs" dxfId="3630" priority="4159" operator="equal">
      <formula>0</formula>
    </cfRule>
    <cfRule type="cellIs" dxfId="3629" priority="4160" operator="equal">
      <formula>1</formula>
    </cfRule>
  </conditionalFormatting>
  <conditionalFormatting sqref="QA138:QF138">
    <cfRule type="cellIs" dxfId="3628" priority="4157" operator="equal">
      <formula>0</formula>
    </cfRule>
    <cfRule type="cellIs" dxfId="3627" priority="4158" operator="equal">
      <formula>1</formula>
    </cfRule>
  </conditionalFormatting>
  <conditionalFormatting sqref="QA136:QF136">
    <cfRule type="cellIs" dxfId="3626" priority="4155" operator="equal">
      <formula>0</formula>
    </cfRule>
    <cfRule type="cellIs" dxfId="3625" priority="4156" operator="equal">
      <formula>1</formula>
    </cfRule>
  </conditionalFormatting>
  <conditionalFormatting sqref="QA143:QF143">
    <cfRule type="cellIs" dxfId="3624" priority="4153" operator="equal">
      <formula>0</formula>
    </cfRule>
    <cfRule type="cellIs" dxfId="3623" priority="4154" operator="equal">
      <formula>1</formula>
    </cfRule>
  </conditionalFormatting>
  <conditionalFormatting sqref="QA146:QF146">
    <cfRule type="cellIs" dxfId="3622" priority="4151" operator="equal">
      <formula>0</formula>
    </cfRule>
    <cfRule type="cellIs" dxfId="3621" priority="4152" operator="equal">
      <formula>1</formula>
    </cfRule>
  </conditionalFormatting>
  <conditionalFormatting sqref="QA151:QF153">
    <cfRule type="cellIs" dxfId="3620" priority="4149" operator="equal">
      <formula>0</formula>
    </cfRule>
    <cfRule type="cellIs" dxfId="3619" priority="4150" operator="equal">
      <formula>1</formula>
    </cfRule>
  </conditionalFormatting>
  <conditionalFormatting sqref="QA156:QF156">
    <cfRule type="cellIs" dxfId="3618" priority="4147" operator="equal">
      <formula>0</formula>
    </cfRule>
    <cfRule type="cellIs" dxfId="3617" priority="4148" operator="equal">
      <formula>1</formula>
    </cfRule>
  </conditionalFormatting>
  <conditionalFormatting sqref="QA158:QF158">
    <cfRule type="cellIs" dxfId="3616" priority="4145" operator="equal">
      <formula>0</formula>
    </cfRule>
    <cfRule type="cellIs" dxfId="3615" priority="4146" operator="equal">
      <formula>1</formula>
    </cfRule>
  </conditionalFormatting>
  <conditionalFormatting sqref="QA171:QF171">
    <cfRule type="cellIs" dxfId="3614" priority="4143" operator="equal">
      <formula>0</formula>
    </cfRule>
    <cfRule type="cellIs" dxfId="3613" priority="4144" operator="equal">
      <formula>1</formula>
    </cfRule>
  </conditionalFormatting>
  <conditionalFormatting sqref="QA175:QF175">
    <cfRule type="cellIs" dxfId="3612" priority="4141" operator="equal">
      <formula>0</formula>
    </cfRule>
    <cfRule type="cellIs" dxfId="3611" priority="4142" operator="equal">
      <formula>1</formula>
    </cfRule>
  </conditionalFormatting>
  <conditionalFormatting sqref="QA176:QF176">
    <cfRule type="cellIs" dxfId="3610" priority="4139" operator="equal">
      <formula>0</formula>
    </cfRule>
    <cfRule type="cellIs" dxfId="3609" priority="4140" operator="equal">
      <formula>1</formula>
    </cfRule>
  </conditionalFormatting>
  <conditionalFormatting sqref="QA177:QF178">
    <cfRule type="cellIs" dxfId="3608" priority="4137" operator="equal">
      <formula>0</formula>
    </cfRule>
    <cfRule type="cellIs" dxfId="3607" priority="4138" operator="equal">
      <formula>1</formula>
    </cfRule>
  </conditionalFormatting>
  <conditionalFormatting sqref="QA180:QF180">
    <cfRule type="cellIs" dxfId="3606" priority="4135" operator="equal">
      <formula>0</formula>
    </cfRule>
    <cfRule type="cellIs" dxfId="3605" priority="4136" operator="equal">
      <formula>1</formula>
    </cfRule>
  </conditionalFormatting>
  <conditionalFormatting sqref="QA185:QF185">
    <cfRule type="cellIs" dxfId="3604" priority="4133" operator="equal">
      <formula>0</formula>
    </cfRule>
    <cfRule type="cellIs" dxfId="3603" priority="4134" operator="equal">
      <formula>1</formula>
    </cfRule>
  </conditionalFormatting>
  <conditionalFormatting sqref="QA186:QF186">
    <cfRule type="cellIs" dxfId="3602" priority="4131" operator="equal">
      <formula>0</formula>
    </cfRule>
    <cfRule type="cellIs" dxfId="3601" priority="4132" operator="equal">
      <formula>1</formula>
    </cfRule>
  </conditionalFormatting>
  <conditionalFormatting sqref="QA189:QF189">
    <cfRule type="cellIs" dxfId="3600" priority="4129" operator="equal">
      <formula>0</formula>
    </cfRule>
    <cfRule type="cellIs" dxfId="3599" priority="4130" operator="equal">
      <formula>1</formula>
    </cfRule>
  </conditionalFormatting>
  <conditionalFormatting sqref="QA199:QF201">
    <cfRule type="cellIs" dxfId="3598" priority="4127" operator="equal">
      <formula>0</formula>
    </cfRule>
    <cfRule type="cellIs" dxfId="3597" priority="4128" operator="equal">
      <formula>1</formula>
    </cfRule>
  </conditionalFormatting>
  <conditionalFormatting sqref="QA207:QF207">
    <cfRule type="cellIs" dxfId="3596" priority="4125" operator="equal">
      <formula>0</formula>
    </cfRule>
    <cfRule type="cellIs" dxfId="3595" priority="4126" operator="equal">
      <formula>1</formula>
    </cfRule>
  </conditionalFormatting>
  <conditionalFormatting sqref="QA212:QF213">
    <cfRule type="cellIs" dxfId="3594" priority="4123" operator="equal">
      <formula>0</formula>
    </cfRule>
    <cfRule type="cellIs" dxfId="3593" priority="4124" operator="equal">
      <formula>1</formula>
    </cfRule>
  </conditionalFormatting>
  <conditionalFormatting sqref="QA220:QF221">
    <cfRule type="cellIs" dxfId="3592" priority="4121" operator="equal">
      <formula>0</formula>
    </cfRule>
    <cfRule type="cellIs" dxfId="3591" priority="4122" operator="equal">
      <formula>1</formula>
    </cfRule>
  </conditionalFormatting>
  <conditionalFormatting sqref="QA223:QF223">
    <cfRule type="cellIs" dxfId="3590" priority="4119" operator="equal">
      <formula>0</formula>
    </cfRule>
    <cfRule type="cellIs" dxfId="3589" priority="4120" operator="equal">
      <formula>1</formula>
    </cfRule>
  </conditionalFormatting>
  <conditionalFormatting sqref="QA235:QF235">
    <cfRule type="cellIs" dxfId="3588" priority="4117" operator="equal">
      <formula>0</formula>
    </cfRule>
    <cfRule type="cellIs" dxfId="3587" priority="4118" operator="equal">
      <formula>1</formula>
    </cfRule>
  </conditionalFormatting>
  <conditionalFormatting sqref="QA237:QF237">
    <cfRule type="cellIs" dxfId="3586" priority="4115" operator="equal">
      <formula>0</formula>
    </cfRule>
    <cfRule type="cellIs" dxfId="3585" priority="4116" operator="equal">
      <formula>1</formula>
    </cfRule>
  </conditionalFormatting>
  <conditionalFormatting sqref="QA239:QF239">
    <cfRule type="cellIs" dxfId="3584" priority="4113" operator="equal">
      <formula>0</formula>
    </cfRule>
    <cfRule type="cellIs" dxfId="3583" priority="4114" operator="equal">
      <formula>1</formula>
    </cfRule>
  </conditionalFormatting>
  <conditionalFormatting sqref="QA241:QF242">
    <cfRule type="cellIs" dxfId="3582" priority="4111" operator="equal">
      <formula>0</formula>
    </cfRule>
    <cfRule type="cellIs" dxfId="3581" priority="4112" operator="equal">
      <formula>1</formula>
    </cfRule>
  </conditionalFormatting>
  <conditionalFormatting sqref="QA250:QF250">
    <cfRule type="cellIs" dxfId="3580" priority="4109" operator="equal">
      <formula>0</formula>
    </cfRule>
    <cfRule type="cellIs" dxfId="3579" priority="4110" operator="equal">
      <formula>1</formula>
    </cfRule>
  </conditionalFormatting>
  <conditionalFormatting sqref="QA251:QF251">
    <cfRule type="cellIs" dxfId="3578" priority="4107" operator="equal">
      <formula>0</formula>
    </cfRule>
    <cfRule type="cellIs" dxfId="3577" priority="4108" operator="equal">
      <formula>1</formula>
    </cfRule>
  </conditionalFormatting>
  <conditionalFormatting sqref="QA259:QF260">
    <cfRule type="cellIs" dxfId="3576" priority="4105" operator="equal">
      <formula>0</formula>
    </cfRule>
    <cfRule type="cellIs" dxfId="3575" priority="4106" operator="equal">
      <formula>1</formula>
    </cfRule>
  </conditionalFormatting>
  <conditionalFormatting sqref="QA262:QF263">
    <cfRule type="cellIs" dxfId="3574" priority="4103" operator="equal">
      <formula>0</formula>
    </cfRule>
    <cfRule type="cellIs" dxfId="3573" priority="4104" operator="equal">
      <formula>1</formula>
    </cfRule>
  </conditionalFormatting>
  <conditionalFormatting sqref="QA266:QF266">
    <cfRule type="cellIs" dxfId="3572" priority="4101" operator="equal">
      <formula>0</formula>
    </cfRule>
    <cfRule type="cellIs" dxfId="3571" priority="4102" operator="equal">
      <formula>1</formula>
    </cfRule>
  </conditionalFormatting>
  <conditionalFormatting sqref="QA281:QF282">
    <cfRule type="cellIs" dxfId="3570" priority="4099" operator="equal">
      <formula>0</formula>
    </cfRule>
    <cfRule type="cellIs" dxfId="3569" priority="4100" operator="equal">
      <formula>1</formula>
    </cfRule>
  </conditionalFormatting>
  <conditionalFormatting sqref="QA287:QF287">
    <cfRule type="cellIs" dxfId="3568" priority="4097" operator="equal">
      <formula>0</formula>
    </cfRule>
    <cfRule type="cellIs" dxfId="3567" priority="4098" operator="equal">
      <formula>1</formula>
    </cfRule>
  </conditionalFormatting>
  <conditionalFormatting sqref="QA294:QF296">
    <cfRule type="cellIs" dxfId="3566" priority="4095" operator="equal">
      <formula>0</formula>
    </cfRule>
    <cfRule type="cellIs" dxfId="3565" priority="4096" operator="equal">
      <formula>1</formula>
    </cfRule>
  </conditionalFormatting>
  <conditionalFormatting sqref="QA299:QF299">
    <cfRule type="cellIs" dxfId="3564" priority="4093" operator="equal">
      <formula>0</formula>
    </cfRule>
    <cfRule type="cellIs" dxfId="3563" priority="4094" operator="equal">
      <formula>1</formula>
    </cfRule>
  </conditionalFormatting>
  <conditionalFormatting sqref="QA302:QF303">
    <cfRule type="cellIs" dxfId="3562" priority="4091" operator="equal">
      <formula>0</formula>
    </cfRule>
    <cfRule type="cellIs" dxfId="3561" priority="4092" operator="equal">
      <formula>1</formula>
    </cfRule>
  </conditionalFormatting>
  <conditionalFormatting sqref="QA309:QF309">
    <cfRule type="cellIs" dxfId="3560" priority="4089" operator="equal">
      <formula>0</formula>
    </cfRule>
    <cfRule type="cellIs" dxfId="3559" priority="4090" operator="equal">
      <formula>1</formula>
    </cfRule>
  </conditionalFormatting>
  <conditionalFormatting sqref="QA310:QF310">
    <cfRule type="cellIs" dxfId="3558" priority="4087" operator="equal">
      <formula>0</formula>
    </cfRule>
    <cfRule type="cellIs" dxfId="3557" priority="4088" operator="equal">
      <formula>1</formula>
    </cfRule>
  </conditionalFormatting>
  <conditionalFormatting sqref="QA312:QF312">
    <cfRule type="cellIs" dxfId="3556" priority="4085" operator="equal">
      <formula>0</formula>
    </cfRule>
    <cfRule type="cellIs" dxfId="3555" priority="4086" operator="equal">
      <formula>1</formula>
    </cfRule>
  </conditionalFormatting>
  <conditionalFormatting sqref="QA318:QF318">
    <cfRule type="cellIs" dxfId="3554" priority="4083" operator="equal">
      <formula>0</formula>
    </cfRule>
    <cfRule type="cellIs" dxfId="3553" priority="4084" operator="equal">
      <formula>1</formula>
    </cfRule>
  </conditionalFormatting>
  <conditionalFormatting sqref="QA331:QF332">
    <cfRule type="cellIs" dxfId="3552" priority="4081" operator="equal">
      <formula>0</formula>
    </cfRule>
    <cfRule type="cellIs" dxfId="3551" priority="4082" operator="equal">
      <formula>1</formula>
    </cfRule>
  </conditionalFormatting>
  <conditionalFormatting sqref="QA339:QF339">
    <cfRule type="cellIs" dxfId="3550" priority="4079" operator="equal">
      <formula>0</formula>
    </cfRule>
    <cfRule type="cellIs" dxfId="3549" priority="4080" operator="equal">
      <formula>1</formula>
    </cfRule>
  </conditionalFormatting>
  <conditionalFormatting sqref="QA343:QF345">
    <cfRule type="cellIs" dxfId="3548" priority="4077" operator="equal">
      <formula>0</formula>
    </cfRule>
    <cfRule type="cellIs" dxfId="3547" priority="4078" operator="equal">
      <formula>1</formula>
    </cfRule>
  </conditionalFormatting>
  <conditionalFormatting sqref="QA357:QF357">
    <cfRule type="cellIs" dxfId="3546" priority="4075" operator="equal">
      <formula>0</formula>
    </cfRule>
    <cfRule type="cellIs" dxfId="3545" priority="4076" operator="equal">
      <formula>1</formula>
    </cfRule>
  </conditionalFormatting>
  <conditionalFormatting sqref="QA360:QF360">
    <cfRule type="cellIs" dxfId="3544" priority="4073" operator="equal">
      <formula>0</formula>
    </cfRule>
    <cfRule type="cellIs" dxfId="3543" priority="4074" operator="equal">
      <formula>1</formula>
    </cfRule>
  </conditionalFormatting>
  <conditionalFormatting sqref="QA361:QF361">
    <cfRule type="cellIs" dxfId="3542" priority="4071" operator="equal">
      <formula>0</formula>
    </cfRule>
    <cfRule type="cellIs" dxfId="3541" priority="4072" operator="equal">
      <formula>1</formula>
    </cfRule>
  </conditionalFormatting>
  <conditionalFormatting sqref="QA369:QF369">
    <cfRule type="cellIs" dxfId="3540" priority="4069" operator="equal">
      <formula>0</formula>
    </cfRule>
    <cfRule type="cellIs" dxfId="3539" priority="4070" operator="equal">
      <formula>1</formula>
    </cfRule>
  </conditionalFormatting>
  <conditionalFormatting sqref="QA371:QF371">
    <cfRule type="cellIs" dxfId="3538" priority="4067" operator="equal">
      <formula>0</formula>
    </cfRule>
    <cfRule type="cellIs" dxfId="3537" priority="4068" operator="equal">
      <formula>1</formula>
    </cfRule>
  </conditionalFormatting>
  <conditionalFormatting sqref="QA373:QF373">
    <cfRule type="cellIs" dxfId="3536" priority="4065" operator="equal">
      <formula>0</formula>
    </cfRule>
    <cfRule type="cellIs" dxfId="3535" priority="4066" operator="equal">
      <formula>1</formula>
    </cfRule>
  </conditionalFormatting>
  <conditionalFormatting sqref="QA377:QF377">
    <cfRule type="cellIs" dxfId="3534" priority="4063" operator="equal">
      <formula>0</formula>
    </cfRule>
    <cfRule type="cellIs" dxfId="3533" priority="4064" operator="equal">
      <formula>1</formula>
    </cfRule>
  </conditionalFormatting>
  <conditionalFormatting sqref="QA379:QF379">
    <cfRule type="cellIs" dxfId="3532" priority="4061" operator="equal">
      <formula>0</formula>
    </cfRule>
    <cfRule type="cellIs" dxfId="3531" priority="4062" operator="equal">
      <formula>1</formula>
    </cfRule>
  </conditionalFormatting>
  <conditionalFormatting sqref="QA380:QF380">
    <cfRule type="cellIs" dxfId="3530" priority="4059" operator="equal">
      <formula>0</formula>
    </cfRule>
    <cfRule type="cellIs" dxfId="3529" priority="4060" operator="equal">
      <formula>1</formula>
    </cfRule>
  </conditionalFormatting>
  <conditionalFormatting sqref="QA381:QF381">
    <cfRule type="cellIs" dxfId="3528" priority="4057" operator="equal">
      <formula>0</formula>
    </cfRule>
    <cfRule type="cellIs" dxfId="3527" priority="4058" operator="equal">
      <formula>1</formula>
    </cfRule>
  </conditionalFormatting>
  <conditionalFormatting sqref="QA375:QF376">
    <cfRule type="cellIs" dxfId="3526" priority="4055" operator="equal">
      <formula>0</formula>
    </cfRule>
    <cfRule type="cellIs" dxfId="3525" priority="4056" operator="equal">
      <formula>1</formula>
    </cfRule>
  </conditionalFormatting>
  <conditionalFormatting sqref="QA378:QF378">
    <cfRule type="cellIs" dxfId="3524" priority="4053" operator="equal">
      <formula>0</formula>
    </cfRule>
    <cfRule type="cellIs" dxfId="3523" priority="4054" operator="equal">
      <formula>1</formula>
    </cfRule>
  </conditionalFormatting>
  <conditionalFormatting sqref="QA385:QF385">
    <cfRule type="cellIs" dxfId="3522" priority="4051" operator="equal">
      <formula>0</formula>
    </cfRule>
    <cfRule type="cellIs" dxfId="3521" priority="4052" operator="equal">
      <formula>1</formula>
    </cfRule>
  </conditionalFormatting>
  <conditionalFormatting sqref="QA387:QF387">
    <cfRule type="cellIs" dxfId="3520" priority="4049" operator="equal">
      <formula>0</formula>
    </cfRule>
    <cfRule type="cellIs" dxfId="3519" priority="4050" operator="equal">
      <formula>1</formula>
    </cfRule>
  </conditionalFormatting>
  <conditionalFormatting sqref="QA392:QF392">
    <cfRule type="cellIs" dxfId="3518" priority="4047" operator="equal">
      <formula>0</formula>
    </cfRule>
    <cfRule type="cellIs" dxfId="3517" priority="4048" operator="equal">
      <formula>1</formula>
    </cfRule>
  </conditionalFormatting>
  <conditionalFormatting sqref="QA399:QF399">
    <cfRule type="cellIs" dxfId="3516" priority="4045" operator="equal">
      <formula>0</formula>
    </cfRule>
    <cfRule type="cellIs" dxfId="3515" priority="4046" operator="equal">
      <formula>1</formula>
    </cfRule>
  </conditionalFormatting>
  <conditionalFormatting sqref="QA401:QF401">
    <cfRule type="cellIs" dxfId="3514" priority="4043" operator="equal">
      <formula>0</formula>
    </cfRule>
    <cfRule type="cellIs" dxfId="3513" priority="4044" operator="equal">
      <formula>1</formula>
    </cfRule>
  </conditionalFormatting>
  <conditionalFormatting sqref="QA404:QF404">
    <cfRule type="cellIs" dxfId="3512" priority="4041" operator="equal">
      <formula>0</formula>
    </cfRule>
    <cfRule type="cellIs" dxfId="3511" priority="4042" operator="equal">
      <formula>1</formula>
    </cfRule>
  </conditionalFormatting>
  <conditionalFormatting sqref="QA406:QF406">
    <cfRule type="cellIs" dxfId="3510" priority="4039" operator="equal">
      <formula>0</formula>
    </cfRule>
    <cfRule type="cellIs" dxfId="3509" priority="4040" operator="equal">
      <formula>1</formula>
    </cfRule>
  </conditionalFormatting>
  <conditionalFormatting sqref="QA407:QF409">
    <cfRule type="cellIs" dxfId="3508" priority="4037" operator="equal">
      <formula>0</formula>
    </cfRule>
    <cfRule type="cellIs" dxfId="3507" priority="4038" operator="equal">
      <formula>1</formula>
    </cfRule>
  </conditionalFormatting>
  <conditionalFormatting sqref="QA411:QF418">
    <cfRule type="cellIs" dxfId="3506" priority="4035" operator="equal">
      <formula>0</formula>
    </cfRule>
    <cfRule type="cellIs" dxfId="3505" priority="4036" operator="equal">
      <formula>1</formula>
    </cfRule>
  </conditionalFormatting>
  <conditionalFormatting sqref="QA421:QF421">
    <cfRule type="cellIs" dxfId="3504" priority="4033" operator="equal">
      <formula>0</formula>
    </cfRule>
    <cfRule type="cellIs" dxfId="3503" priority="4034" operator="equal">
      <formula>1</formula>
    </cfRule>
  </conditionalFormatting>
  <conditionalFormatting sqref="QA423:QF428">
    <cfRule type="cellIs" dxfId="3502" priority="4031" operator="equal">
      <formula>0</formula>
    </cfRule>
    <cfRule type="cellIs" dxfId="3501" priority="4032" operator="equal">
      <formula>1</formula>
    </cfRule>
  </conditionalFormatting>
  <conditionalFormatting sqref="QA430:QF437">
    <cfRule type="cellIs" dxfId="3500" priority="4029" operator="equal">
      <formula>0</formula>
    </cfRule>
    <cfRule type="cellIs" dxfId="3499" priority="4030" operator="equal">
      <formula>1</formula>
    </cfRule>
  </conditionalFormatting>
  <conditionalFormatting sqref="QA439:QF449">
    <cfRule type="cellIs" dxfId="3498" priority="4027" operator="equal">
      <formula>0</formula>
    </cfRule>
    <cfRule type="cellIs" dxfId="3497" priority="4028" operator="equal">
      <formula>1</formula>
    </cfRule>
  </conditionalFormatting>
  <conditionalFormatting sqref="QA451:QF458">
    <cfRule type="cellIs" dxfId="3496" priority="4025" operator="equal">
      <formula>0</formula>
    </cfRule>
    <cfRule type="cellIs" dxfId="3495" priority="4026" operator="equal">
      <formula>1</formula>
    </cfRule>
  </conditionalFormatting>
  <conditionalFormatting sqref="QA460:QF464">
    <cfRule type="cellIs" dxfId="3494" priority="4023" operator="equal">
      <formula>0</formula>
    </cfRule>
    <cfRule type="cellIs" dxfId="3493" priority="4024" operator="equal">
      <formula>1</formula>
    </cfRule>
  </conditionalFormatting>
  <conditionalFormatting sqref="QA466:QF467">
    <cfRule type="cellIs" dxfId="3492" priority="4021" operator="equal">
      <formula>0</formula>
    </cfRule>
    <cfRule type="cellIs" dxfId="3491" priority="4022" operator="equal">
      <formula>1</formula>
    </cfRule>
  </conditionalFormatting>
  <conditionalFormatting sqref="QA470:QF470">
    <cfRule type="cellIs" dxfId="3490" priority="4019" operator="equal">
      <formula>0</formula>
    </cfRule>
    <cfRule type="cellIs" dxfId="3489" priority="4020" operator="equal">
      <formula>1</formula>
    </cfRule>
  </conditionalFormatting>
  <conditionalFormatting sqref="QA472:QF474">
    <cfRule type="cellIs" dxfId="3488" priority="4017" operator="equal">
      <formula>0</formula>
    </cfRule>
    <cfRule type="cellIs" dxfId="3487" priority="4018" operator="equal">
      <formula>1</formula>
    </cfRule>
  </conditionalFormatting>
  <conditionalFormatting sqref="QA476:QF482">
    <cfRule type="cellIs" dxfId="3486" priority="4015" operator="equal">
      <formula>0</formula>
    </cfRule>
    <cfRule type="cellIs" dxfId="3485" priority="4016" operator="equal">
      <formula>1</formula>
    </cfRule>
  </conditionalFormatting>
  <conditionalFormatting sqref="QA484:QF489">
    <cfRule type="cellIs" dxfId="3484" priority="4013" operator="equal">
      <formula>0</formula>
    </cfRule>
    <cfRule type="cellIs" dxfId="3483" priority="4014" operator="equal">
      <formula>1</formula>
    </cfRule>
  </conditionalFormatting>
  <conditionalFormatting sqref="QA491:QF492">
    <cfRule type="cellIs" dxfId="3482" priority="4011" operator="equal">
      <formula>0</formula>
    </cfRule>
    <cfRule type="cellIs" dxfId="3481" priority="4012" operator="equal">
      <formula>1</formula>
    </cfRule>
  </conditionalFormatting>
  <conditionalFormatting sqref="QA494:QF496">
    <cfRule type="cellIs" dxfId="3480" priority="4009" operator="equal">
      <formula>0</formula>
    </cfRule>
    <cfRule type="cellIs" dxfId="3479" priority="4010" operator="equal">
      <formula>1</formula>
    </cfRule>
  </conditionalFormatting>
  <conditionalFormatting sqref="QA498:QF498">
    <cfRule type="cellIs" dxfId="3478" priority="4007" operator="equal">
      <formula>0</formula>
    </cfRule>
    <cfRule type="cellIs" dxfId="3477" priority="4008" operator="equal">
      <formula>1</formula>
    </cfRule>
  </conditionalFormatting>
  <conditionalFormatting sqref="QA499:QF499">
    <cfRule type="cellIs" dxfId="3476" priority="4005" operator="equal">
      <formula>0</formula>
    </cfRule>
    <cfRule type="cellIs" dxfId="3475" priority="4006" operator="equal">
      <formula>1</formula>
    </cfRule>
  </conditionalFormatting>
  <conditionalFormatting sqref="QA502:QF504">
    <cfRule type="cellIs" dxfId="3474" priority="4003" operator="equal">
      <formula>0</formula>
    </cfRule>
    <cfRule type="cellIs" dxfId="3473" priority="4004" operator="equal">
      <formula>1</formula>
    </cfRule>
  </conditionalFormatting>
  <conditionalFormatting sqref="QA507:QF510">
    <cfRule type="cellIs" dxfId="3472" priority="4001" operator="equal">
      <formula>0</formula>
    </cfRule>
    <cfRule type="cellIs" dxfId="3471" priority="4002" operator="equal">
      <formula>1</formula>
    </cfRule>
  </conditionalFormatting>
  <conditionalFormatting sqref="QA512:QF512">
    <cfRule type="cellIs" dxfId="3470" priority="3999" operator="equal">
      <formula>0</formula>
    </cfRule>
    <cfRule type="cellIs" dxfId="3469" priority="4000" operator="equal">
      <formula>1</formula>
    </cfRule>
  </conditionalFormatting>
  <conditionalFormatting sqref="QA514:QF518">
    <cfRule type="cellIs" dxfId="3468" priority="3997" operator="equal">
      <formula>0</formula>
    </cfRule>
    <cfRule type="cellIs" dxfId="3467" priority="3998" operator="equal">
      <formula>1</formula>
    </cfRule>
  </conditionalFormatting>
  <conditionalFormatting sqref="QA520:QF520">
    <cfRule type="cellIs" dxfId="3466" priority="3995" operator="equal">
      <formula>0</formula>
    </cfRule>
    <cfRule type="cellIs" dxfId="3465" priority="3996" operator="equal">
      <formula>1</formula>
    </cfRule>
  </conditionalFormatting>
  <conditionalFormatting sqref="QA522:QF524">
    <cfRule type="cellIs" dxfId="3464" priority="3993" operator="equal">
      <formula>0</formula>
    </cfRule>
    <cfRule type="cellIs" dxfId="3463" priority="3994" operator="equal">
      <formula>1</formula>
    </cfRule>
  </conditionalFormatting>
  <conditionalFormatting sqref="QA526:QF526">
    <cfRule type="cellIs" dxfId="3462" priority="3991" operator="equal">
      <formula>0</formula>
    </cfRule>
    <cfRule type="cellIs" dxfId="3461" priority="3992" operator="equal">
      <formula>1</formula>
    </cfRule>
  </conditionalFormatting>
  <conditionalFormatting sqref="QA528:QF535">
    <cfRule type="cellIs" dxfId="3460" priority="3989" operator="equal">
      <formula>0</formula>
    </cfRule>
    <cfRule type="cellIs" dxfId="3459" priority="3990" operator="equal">
      <formula>1</formula>
    </cfRule>
  </conditionalFormatting>
  <conditionalFormatting sqref="QA43:QF43">
    <cfRule type="cellIs" dxfId="3458" priority="3987" operator="equal">
      <formula>0</formula>
    </cfRule>
    <cfRule type="cellIs" dxfId="3457" priority="3988" operator="equal">
      <formula>1</formula>
    </cfRule>
  </conditionalFormatting>
  <conditionalFormatting sqref="QA267:QF267">
    <cfRule type="cellIs" dxfId="3456" priority="3985" operator="equal">
      <formula>0</formula>
    </cfRule>
    <cfRule type="cellIs" dxfId="3455" priority="3986" operator="equal">
      <formula>1</formula>
    </cfRule>
  </conditionalFormatting>
  <conditionalFormatting sqref="QA374:QF374">
    <cfRule type="cellIs" dxfId="3454" priority="3983" operator="equal">
      <formula>0</formula>
    </cfRule>
    <cfRule type="cellIs" dxfId="3453" priority="3984" operator="equal">
      <formula>1</formula>
    </cfRule>
  </conditionalFormatting>
  <conditionalFormatting sqref="QA362:QF362">
    <cfRule type="cellIs" dxfId="3452" priority="3981" operator="equal">
      <formula>0</formula>
    </cfRule>
    <cfRule type="cellIs" dxfId="3451" priority="3982" operator="equal">
      <formula>1</formula>
    </cfRule>
  </conditionalFormatting>
  <conditionalFormatting sqref="QA319:QF319">
    <cfRule type="cellIs" dxfId="3450" priority="3979" operator="equal">
      <formula>0</formula>
    </cfRule>
    <cfRule type="cellIs" dxfId="3449" priority="3980" operator="equal">
      <formula>1</formula>
    </cfRule>
  </conditionalFormatting>
  <conditionalFormatting sqref="QA313:QF313">
    <cfRule type="cellIs" dxfId="3448" priority="3977" operator="equal">
      <formula>0</formula>
    </cfRule>
    <cfRule type="cellIs" dxfId="3447" priority="3978" operator="equal">
      <formula>1</formula>
    </cfRule>
  </conditionalFormatting>
  <conditionalFormatting sqref="QA300:QF300">
    <cfRule type="cellIs" dxfId="3446" priority="3975" operator="equal">
      <formula>0</formula>
    </cfRule>
    <cfRule type="cellIs" dxfId="3445" priority="3976" operator="equal">
      <formula>1</formula>
    </cfRule>
  </conditionalFormatting>
  <conditionalFormatting sqref="QA297:QF297">
    <cfRule type="cellIs" dxfId="3444" priority="3973" operator="equal">
      <formula>0</formula>
    </cfRule>
    <cfRule type="cellIs" dxfId="3443" priority="3974" operator="equal">
      <formula>1</formula>
    </cfRule>
  </conditionalFormatting>
  <conditionalFormatting sqref="QA243:QF243">
    <cfRule type="cellIs" dxfId="3442" priority="3971" operator="equal">
      <formula>0</formula>
    </cfRule>
    <cfRule type="cellIs" dxfId="3441" priority="3972" operator="equal">
      <formula>1</formula>
    </cfRule>
  </conditionalFormatting>
  <conditionalFormatting sqref="QA110:QF110">
    <cfRule type="cellIs" dxfId="3440" priority="3969" operator="equal">
      <formula>0</formula>
    </cfRule>
    <cfRule type="cellIs" dxfId="3439" priority="3970" operator="equal">
      <formula>1</formula>
    </cfRule>
  </conditionalFormatting>
  <conditionalFormatting sqref="QA52:QF52">
    <cfRule type="cellIs" dxfId="3438" priority="3967" operator="equal">
      <formula>0</formula>
    </cfRule>
    <cfRule type="cellIs" dxfId="3437" priority="3968" operator="equal">
      <formula>1</formula>
    </cfRule>
  </conditionalFormatting>
  <conditionalFormatting sqref="QA53:QF53">
    <cfRule type="cellIs" dxfId="3436" priority="3965" operator="equal">
      <formula>0</formula>
    </cfRule>
    <cfRule type="cellIs" dxfId="3435" priority="3966" operator="equal">
      <formula>1</formula>
    </cfRule>
  </conditionalFormatting>
  <conditionalFormatting sqref="QA38:QF38">
    <cfRule type="cellIs" dxfId="3434" priority="3963" operator="equal">
      <formula>0</formula>
    </cfRule>
    <cfRule type="cellIs" dxfId="3433" priority="3964" operator="equal">
      <formula>1</formula>
    </cfRule>
  </conditionalFormatting>
  <conditionalFormatting sqref="QA505:QF505">
    <cfRule type="cellIs" dxfId="3432" priority="3961" operator="equal">
      <formula>0</formula>
    </cfRule>
    <cfRule type="cellIs" dxfId="3431" priority="3962" operator="equal">
      <formula>1</formula>
    </cfRule>
  </conditionalFormatting>
  <conditionalFormatting sqref="QR54:QW54 QR348:QW350 QR356:QW356 QR366:QW367 QR372:QW372 QR370:QW370 QR64:QW65 QR70:QW70 QR75:QW75 QR78:QW78 QR87:QW87 QR109:QW109 QR124:QW124 QR132:QW132 QR135:QW135 QR147:QW147 QR352:QW353 QR358:QW358 QR393:QW398 QR400:QW400 QR402:QW403 QR536:QW539 QR12:QW13 QR405:QW405 QR410:QW410 QR419:QW420 QR422:QW422 QR429:QW429 QR438:QW438 QR450:QW450 QR459:QW459 QR465:QW465 QR468:QW469 QR471:QW471 QR475:QW475 QR483:QW483 QR490:QW490 QR493:QW493 QR497:QW497 QR500:QW501 QR506:QW506 QR511:QW511 QR513:QW513 QR519:QW519 QR521:QW521 QR525:QW525 QR527:QW527">
    <cfRule type="cellIs" dxfId="3430" priority="3959" operator="equal">
      <formula>0</formula>
    </cfRule>
    <cfRule type="cellIs" dxfId="3429" priority="3960" operator="equal">
      <formula>1</formula>
    </cfRule>
  </conditionalFormatting>
  <conditionalFormatting sqref="QK553">
    <cfRule type="cellIs" dxfId="3428" priority="3957" operator="equal">
      <formula>"OK"</formula>
    </cfRule>
    <cfRule type="cellIs" dxfId="3427" priority="3958" operator="equal">
      <formula>"NO HABILITADO"</formula>
    </cfRule>
  </conditionalFormatting>
  <conditionalFormatting sqref="QY553">
    <cfRule type="cellIs" dxfId="3426" priority="3955" operator="equal">
      <formula>0</formula>
    </cfRule>
    <cfRule type="cellIs" dxfId="3425" priority="3956" operator="equal">
      <formula>1</formula>
    </cfRule>
  </conditionalFormatting>
  <conditionalFormatting sqref="QW553">
    <cfRule type="cellIs" dxfId="3424" priority="3953" operator="equal">
      <formula>0</formula>
    </cfRule>
    <cfRule type="cellIs" dxfId="3423" priority="3954" operator="equal">
      <formula>1</formula>
    </cfRule>
  </conditionalFormatting>
  <conditionalFormatting sqref="QU553">
    <cfRule type="cellIs" dxfId="3422" priority="3951" operator="equal">
      <formula>0</formula>
    </cfRule>
    <cfRule type="cellIs" dxfId="3421" priority="3952" operator="equal">
      <formula>1</formula>
    </cfRule>
  </conditionalFormatting>
  <conditionalFormatting sqref="QS553">
    <cfRule type="cellIs" dxfId="3420" priority="3949" operator="equal">
      <formula>0</formula>
    </cfRule>
    <cfRule type="cellIs" dxfId="3419" priority="3950" operator="equal">
      <formula>1</formula>
    </cfRule>
  </conditionalFormatting>
  <conditionalFormatting sqref="QR16:QW16">
    <cfRule type="cellIs" dxfId="3418" priority="3947" operator="equal">
      <formula>0</formula>
    </cfRule>
    <cfRule type="cellIs" dxfId="3417" priority="3948" operator="equal">
      <formula>1</formula>
    </cfRule>
  </conditionalFormatting>
  <conditionalFormatting sqref="QR20:QW20 QR22:QW28">
    <cfRule type="cellIs" dxfId="3416" priority="3945" operator="equal">
      <formula>0</formula>
    </cfRule>
    <cfRule type="cellIs" dxfId="3415" priority="3946" operator="equal">
      <formula>1</formula>
    </cfRule>
  </conditionalFormatting>
  <conditionalFormatting sqref="QR34:QW34 QR37:QW37 QR39:QW40">
    <cfRule type="cellIs" dxfId="3414" priority="3943" operator="equal">
      <formula>0</formula>
    </cfRule>
    <cfRule type="cellIs" dxfId="3413" priority="3944" operator="equal">
      <formula>1</formula>
    </cfRule>
  </conditionalFormatting>
  <conditionalFormatting sqref="QR44:QW48 QR50:QW50">
    <cfRule type="cellIs" dxfId="3412" priority="3941" operator="equal">
      <formula>0</formula>
    </cfRule>
    <cfRule type="cellIs" dxfId="3411" priority="3942" operator="equal">
      <formula>1</formula>
    </cfRule>
  </conditionalFormatting>
  <conditionalFormatting sqref="QR56:QW56">
    <cfRule type="cellIs" dxfId="3410" priority="3939" operator="equal">
      <formula>0</formula>
    </cfRule>
    <cfRule type="cellIs" dxfId="3409" priority="3940" operator="equal">
      <formula>1</formula>
    </cfRule>
  </conditionalFormatting>
  <conditionalFormatting sqref="QR58:QW58">
    <cfRule type="cellIs" dxfId="3408" priority="3937" operator="equal">
      <formula>0</formula>
    </cfRule>
    <cfRule type="cellIs" dxfId="3407" priority="3938" operator="equal">
      <formula>1</formula>
    </cfRule>
  </conditionalFormatting>
  <conditionalFormatting sqref="QR59:QW59">
    <cfRule type="cellIs" dxfId="3406" priority="3935" operator="equal">
      <formula>0</formula>
    </cfRule>
    <cfRule type="cellIs" dxfId="3405" priority="3936" operator="equal">
      <formula>1</formula>
    </cfRule>
  </conditionalFormatting>
  <conditionalFormatting sqref="QR154:QW155 QR159:QW161 QR157:QW157">
    <cfRule type="cellIs" dxfId="3404" priority="3933" operator="equal">
      <formula>0</formula>
    </cfRule>
    <cfRule type="cellIs" dxfId="3403" priority="3934" operator="equal">
      <formula>1</formula>
    </cfRule>
  </conditionalFormatting>
  <conditionalFormatting sqref="QR163:QW163">
    <cfRule type="cellIs" dxfId="3402" priority="3931" operator="equal">
      <formula>0</formula>
    </cfRule>
    <cfRule type="cellIs" dxfId="3401" priority="3932" operator="equal">
      <formula>1</formula>
    </cfRule>
  </conditionalFormatting>
  <conditionalFormatting sqref="QR164:QW169">
    <cfRule type="cellIs" dxfId="3400" priority="3929" operator="equal">
      <formula>0</formula>
    </cfRule>
    <cfRule type="cellIs" dxfId="3399" priority="3930" operator="equal">
      <formula>1</formula>
    </cfRule>
  </conditionalFormatting>
  <conditionalFormatting sqref="QR173:QW174">
    <cfRule type="cellIs" dxfId="3398" priority="3927" operator="equal">
      <formula>0</formula>
    </cfRule>
    <cfRule type="cellIs" dxfId="3397" priority="3928" operator="equal">
      <formula>1</formula>
    </cfRule>
  </conditionalFormatting>
  <conditionalFormatting sqref="QR181:QW184">
    <cfRule type="cellIs" dxfId="3396" priority="3925" operator="equal">
      <formula>0</formula>
    </cfRule>
    <cfRule type="cellIs" dxfId="3395" priority="3926" operator="equal">
      <formula>1</formula>
    </cfRule>
  </conditionalFormatting>
  <conditionalFormatting sqref="QR187:QW188">
    <cfRule type="cellIs" dxfId="3394" priority="3923" operator="equal">
      <formula>0</formula>
    </cfRule>
    <cfRule type="cellIs" dxfId="3393" priority="3924" operator="equal">
      <formula>1</formula>
    </cfRule>
  </conditionalFormatting>
  <conditionalFormatting sqref="QR190:QW193">
    <cfRule type="cellIs" dxfId="3392" priority="3921" operator="equal">
      <formula>0</formula>
    </cfRule>
    <cfRule type="cellIs" dxfId="3391" priority="3922" operator="equal">
      <formula>1</formula>
    </cfRule>
  </conditionalFormatting>
  <conditionalFormatting sqref="QR195:QW195">
    <cfRule type="cellIs" dxfId="3390" priority="3919" operator="equal">
      <formula>0</formula>
    </cfRule>
    <cfRule type="cellIs" dxfId="3389" priority="3920" operator="equal">
      <formula>1</formula>
    </cfRule>
  </conditionalFormatting>
  <conditionalFormatting sqref="QR197:QW197">
    <cfRule type="cellIs" dxfId="3388" priority="3917" operator="equal">
      <formula>0</formula>
    </cfRule>
    <cfRule type="cellIs" dxfId="3387" priority="3918" operator="equal">
      <formula>1</formula>
    </cfRule>
  </conditionalFormatting>
  <conditionalFormatting sqref="QR202:QW205">
    <cfRule type="cellIs" dxfId="3386" priority="3915" operator="equal">
      <formula>0</formula>
    </cfRule>
    <cfRule type="cellIs" dxfId="3385" priority="3916" operator="equal">
      <formula>1</formula>
    </cfRule>
  </conditionalFormatting>
  <conditionalFormatting sqref="QR208:QW211">
    <cfRule type="cellIs" dxfId="3384" priority="3913" operator="equal">
      <formula>0</formula>
    </cfRule>
    <cfRule type="cellIs" dxfId="3383" priority="3914" operator="equal">
      <formula>1</formula>
    </cfRule>
  </conditionalFormatting>
  <conditionalFormatting sqref="QR216:QW219 QR222:QW222 QR226:QW234 QR224:QW224 QR236:QW236">
    <cfRule type="cellIs" dxfId="3382" priority="3911" operator="equal">
      <formula>0</formula>
    </cfRule>
    <cfRule type="cellIs" dxfId="3381" priority="3912" operator="equal">
      <formula>1</formula>
    </cfRule>
  </conditionalFormatting>
  <conditionalFormatting sqref="QR238:QW238 QR240:QW240 QR244:QW249 QR252:QW252">
    <cfRule type="cellIs" dxfId="3380" priority="3909" operator="equal">
      <formula>0</formula>
    </cfRule>
    <cfRule type="cellIs" dxfId="3379" priority="3910" operator="equal">
      <formula>1</formula>
    </cfRule>
  </conditionalFormatting>
  <conditionalFormatting sqref="QR255:QW258">
    <cfRule type="cellIs" dxfId="3378" priority="3907" operator="equal">
      <formula>0</formula>
    </cfRule>
    <cfRule type="cellIs" dxfId="3377" priority="3908" operator="equal">
      <formula>1</formula>
    </cfRule>
  </conditionalFormatting>
  <conditionalFormatting sqref="QR272:QW280">
    <cfRule type="cellIs" dxfId="3376" priority="3905" operator="equal">
      <formula>0</formula>
    </cfRule>
    <cfRule type="cellIs" dxfId="3375" priority="3906" operator="equal">
      <formula>1</formula>
    </cfRule>
  </conditionalFormatting>
  <conditionalFormatting sqref="QR284:QW286 QR304:QW308 QR311:QW311 QR288:QW293 QR298:QW298 QR301:QW301 QR314:QW317">
    <cfRule type="cellIs" dxfId="3374" priority="3903" operator="equal">
      <formula>0</formula>
    </cfRule>
    <cfRule type="cellIs" dxfId="3373" priority="3904" operator="equal">
      <formula>1</formula>
    </cfRule>
  </conditionalFormatting>
  <conditionalFormatting sqref="QR320:QW330 QR333:QW336">
    <cfRule type="cellIs" dxfId="3372" priority="3901" operator="equal">
      <formula>0</formula>
    </cfRule>
    <cfRule type="cellIs" dxfId="3371" priority="3902" operator="equal">
      <formula>1</formula>
    </cfRule>
  </conditionalFormatting>
  <conditionalFormatting sqref="QR342:QW342">
    <cfRule type="cellIs" dxfId="3370" priority="3899" operator="equal">
      <formula>0</formula>
    </cfRule>
    <cfRule type="cellIs" dxfId="3369" priority="3900" operator="equal">
      <formula>1</formula>
    </cfRule>
  </conditionalFormatting>
  <conditionalFormatting sqref="QR354:QW354">
    <cfRule type="cellIs" dxfId="3368" priority="3897" operator="equal">
      <formula>0</formula>
    </cfRule>
    <cfRule type="cellIs" dxfId="3367" priority="3898" operator="equal">
      <formula>1</formula>
    </cfRule>
  </conditionalFormatting>
  <conditionalFormatting sqref="QR359:QW359">
    <cfRule type="cellIs" dxfId="3366" priority="3895" operator="equal">
      <formula>0</formula>
    </cfRule>
    <cfRule type="cellIs" dxfId="3365" priority="3896" operator="equal">
      <formula>1</formula>
    </cfRule>
  </conditionalFormatting>
  <conditionalFormatting sqref="QR364:QW365">
    <cfRule type="cellIs" dxfId="3364" priority="3893" operator="equal">
      <formula>0</formula>
    </cfRule>
    <cfRule type="cellIs" dxfId="3363" priority="3894" operator="equal">
      <formula>1</formula>
    </cfRule>
  </conditionalFormatting>
  <conditionalFormatting sqref="QR540:QW540">
    <cfRule type="cellIs" dxfId="3362" priority="3891" operator="equal">
      <formula>0</formula>
    </cfRule>
    <cfRule type="cellIs" dxfId="3361" priority="3892" operator="equal">
      <formula>1</formula>
    </cfRule>
  </conditionalFormatting>
  <conditionalFormatting sqref="QR14:QW15">
    <cfRule type="cellIs" dxfId="3360" priority="3889" operator="equal">
      <formula>0</formula>
    </cfRule>
    <cfRule type="cellIs" dxfId="3359" priority="3890" operator="equal">
      <formula>1</formula>
    </cfRule>
  </conditionalFormatting>
  <conditionalFormatting sqref="QR18:QW18">
    <cfRule type="cellIs" dxfId="3358" priority="3887" operator="equal">
      <formula>0</formula>
    </cfRule>
    <cfRule type="cellIs" dxfId="3357" priority="3888" operator="equal">
      <formula>1</formula>
    </cfRule>
  </conditionalFormatting>
  <conditionalFormatting sqref="QR32:QW32">
    <cfRule type="cellIs" dxfId="3356" priority="3885" operator="equal">
      <formula>0</formula>
    </cfRule>
    <cfRule type="cellIs" dxfId="3355" priority="3886" operator="equal">
      <formula>1</formula>
    </cfRule>
  </conditionalFormatting>
  <conditionalFormatting sqref="QR41:QW41">
    <cfRule type="cellIs" dxfId="3354" priority="3883" operator="equal">
      <formula>0</formula>
    </cfRule>
    <cfRule type="cellIs" dxfId="3353" priority="3884" operator="equal">
      <formula>1</formula>
    </cfRule>
  </conditionalFormatting>
  <conditionalFormatting sqref="QR543:QW543">
    <cfRule type="cellIs" dxfId="3352" priority="3793" operator="equal">
      <formula>0</formula>
    </cfRule>
    <cfRule type="cellIs" dxfId="3351" priority="3794" operator="equal">
      <formula>1</formula>
    </cfRule>
  </conditionalFormatting>
  <conditionalFormatting sqref="QR60:QW61">
    <cfRule type="cellIs" dxfId="3350" priority="3881" operator="equal">
      <formula>0</formula>
    </cfRule>
    <cfRule type="cellIs" dxfId="3349" priority="3882" operator="equal">
      <formula>1</formula>
    </cfRule>
  </conditionalFormatting>
  <conditionalFormatting sqref="QR63:QW63">
    <cfRule type="cellIs" dxfId="3348" priority="3879" operator="equal">
      <formula>0</formula>
    </cfRule>
    <cfRule type="cellIs" dxfId="3347" priority="3880" operator="equal">
      <formula>1</formula>
    </cfRule>
  </conditionalFormatting>
  <conditionalFormatting sqref="QR67:QW67">
    <cfRule type="cellIs" dxfId="3346" priority="3877" operator="equal">
      <formula>0</formula>
    </cfRule>
    <cfRule type="cellIs" dxfId="3345" priority="3878" operator="equal">
      <formula>1</formula>
    </cfRule>
  </conditionalFormatting>
  <conditionalFormatting sqref="QR71:QW72">
    <cfRule type="cellIs" dxfId="3344" priority="3875" operator="equal">
      <formula>0</formula>
    </cfRule>
    <cfRule type="cellIs" dxfId="3343" priority="3876" operator="equal">
      <formula>1</formula>
    </cfRule>
  </conditionalFormatting>
  <conditionalFormatting sqref="QR76:QW76">
    <cfRule type="cellIs" dxfId="3342" priority="3873" operator="equal">
      <formula>0</formula>
    </cfRule>
    <cfRule type="cellIs" dxfId="3341" priority="3874" operator="equal">
      <formula>1</formula>
    </cfRule>
  </conditionalFormatting>
  <conditionalFormatting sqref="QR77:QW77">
    <cfRule type="cellIs" dxfId="3340" priority="3871" operator="equal">
      <formula>0</formula>
    </cfRule>
    <cfRule type="cellIs" dxfId="3339" priority="3872" operator="equal">
      <formula>1</formula>
    </cfRule>
  </conditionalFormatting>
  <conditionalFormatting sqref="QR79:QW79">
    <cfRule type="cellIs" dxfId="3338" priority="3869" operator="equal">
      <formula>0</formula>
    </cfRule>
    <cfRule type="cellIs" dxfId="3337" priority="3870" operator="equal">
      <formula>1</formula>
    </cfRule>
  </conditionalFormatting>
  <conditionalFormatting sqref="QR81:QW82 QR85:QW86">
    <cfRule type="cellIs" dxfId="3336" priority="3867" operator="equal">
      <formula>0</formula>
    </cfRule>
    <cfRule type="cellIs" dxfId="3335" priority="3868" operator="equal">
      <formula>1</formula>
    </cfRule>
  </conditionalFormatting>
  <conditionalFormatting sqref="QR88:QW91">
    <cfRule type="cellIs" dxfId="3334" priority="3865" operator="equal">
      <formula>0</formula>
    </cfRule>
    <cfRule type="cellIs" dxfId="3333" priority="3866" operator="equal">
      <formula>1</formula>
    </cfRule>
  </conditionalFormatting>
  <conditionalFormatting sqref="QR98:QW98">
    <cfRule type="cellIs" dxfId="3332" priority="3863" operator="equal">
      <formula>0</formula>
    </cfRule>
    <cfRule type="cellIs" dxfId="3331" priority="3864" operator="equal">
      <formula>1</formula>
    </cfRule>
  </conditionalFormatting>
  <conditionalFormatting sqref="QR101:QW101 QR103:QW105">
    <cfRule type="cellIs" dxfId="3330" priority="3861" operator="equal">
      <formula>0</formula>
    </cfRule>
    <cfRule type="cellIs" dxfId="3329" priority="3862" operator="equal">
      <formula>1</formula>
    </cfRule>
  </conditionalFormatting>
  <conditionalFormatting sqref="QR111:QW112">
    <cfRule type="cellIs" dxfId="3328" priority="3859" operator="equal">
      <formula>0</formula>
    </cfRule>
    <cfRule type="cellIs" dxfId="3327" priority="3860" operator="equal">
      <formula>1</formula>
    </cfRule>
  </conditionalFormatting>
  <conditionalFormatting sqref="QR114:QW114">
    <cfRule type="cellIs" dxfId="3326" priority="3857" operator="equal">
      <formula>0</formula>
    </cfRule>
    <cfRule type="cellIs" dxfId="3325" priority="3858" operator="equal">
      <formula>1</formula>
    </cfRule>
  </conditionalFormatting>
  <conditionalFormatting sqref="QR116:QW117 QR119:QW121">
    <cfRule type="cellIs" dxfId="3324" priority="3855" operator="equal">
      <formula>0</formula>
    </cfRule>
    <cfRule type="cellIs" dxfId="3323" priority="3856" operator="equal">
      <formula>1</formula>
    </cfRule>
  </conditionalFormatting>
  <conditionalFormatting sqref="QR125:QW126">
    <cfRule type="cellIs" dxfId="3322" priority="3853" operator="equal">
      <formula>0</formula>
    </cfRule>
    <cfRule type="cellIs" dxfId="3321" priority="3854" operator="equal">
      <formula>1</formula>
    </cfRule>
  </conditionalFormatting>
  <conditionalFormatting sqref="QR128:QW131">
    <cfRule type="cellIs" dxfId="3320" priority="3851" operator="equal">
      <formula>0</formula>
    </cfRule>
    <cfRule type="cellIs" dxfId="3319" priority="3852" operator="equal">
      <formula>1</formula>
    </cfRule>
  </conditionalFormatting>
  <conditionalFormatting sqref="QR133:QW133">
    <cfRule type="cellIs" dxfId="3318" priority="3849" operator="equal">
      <formula>0</formula>
    </cfRule>
    <cfRule type="cellIs" dxfId="3317" priority="3850" operator="equal">
      <formula>1</formula>
    </cfRule>
  </conditionalFormatting>
  <conditionalFormatting sqref="QR139:QW142">
    <cfRule type="cellIs" dxfId="3316" priority="3847" operator="equal">
      <formula>0</formula>
    </cfRule>
    <cfRule type="cellIs" dxfId="3315" priority="3848" operator="equal">
      <formula>1</formula>
    </cfRule>
  </conditionalFormatting>
  <conditionalFormatting sqref="QR144:QW145">
    <cfRule type="cellIs" dxfId="3314" priority="3845" operator="equal">
      <formula>0</formula>
    </cfRule>
    <cfRule type="cellIs" dxfId="3313" priority="3846" operator="equal">
      <formula>1</formula>
    </cfRule>
  </conditionalFormatting>
  <conditionalFormatting sqref="QR148:QW150">
    <cfRule type="cellIs" dxfId="3312" priority="3843" operator="equal">
      <formula>0</formula>
    </cfRule>
    <cfRule type="cellIs" dxfId="3311" priority="3844" operator="equal">
      <formula>1</formula>
    </cfRule>
  </conditionalFormatting>
  <conditionalFormatting sqref="QR162:QW162">
    <cfRule type="cellIs" dxfId="3310" priority="3841" operator="equal">
      <formula>0</formula>
    </cfRule>
    <cfRule type="cellIs" dxfId="3309" priority="3842" operator="equal">
      <formula>1</formula>
    </cfRule>
  </conditionalFormatting>
  <conditionalFormatting sqref="QR170:QW170">
    <cfRule type="cellIs" dxfId="3308" priority="3839" operator="equal">
      <formula>0</formula>
    </cfRule>
    <cfRule type="cellIs" dxfId="3307" priority="3840" operator="equal">
      <formula>1</formula>
    </cfRule>
  </conditionalFormatting>
  <conditionalFormatting sqref="QR172:QW172">
    <cfRule type="cellIs" dxfId="3306" priority="3837" operator="equal">
      <formula>0</formula>
    </cfRule>
    <cfRule type="cellIs" dxfId="3305" priority="3838" operator="equal">
      <formula>1</formula>
    </cfRule>
  </conditionalFormatting>
  <conditionalFormatting sqref="QR179:QW179">
    <cfRule type="cellIs" dxfId="3304" priority="3835" operator="equal">
      <formula>0</formula>
    </cfRule>
    <cfRule type="cellIs" dxfId="3303" priority="3836" operator="equal">
      <formula>1</formula>
    </cfRule>
  </conditionalFormatting>
  <conditionalFormatting sqref="QR194:QW194">
    <cfRule type="cellIs" dxfId="3302" priority="3833" operator="equal">
      <formula>0</formula>
    </cfRule>
    <cfRule type="cellIs" dxfId="3301" priority="3834" operator="equal">
      <formula>1</formula>
    </cfRule>
  </conditionalFormatting>
  <conditionalFormatting sqref="QR196:QW196">
    <cfRule type="cellIs" dxfId="3300" priority="3831" operator="equal">
      <formula>0</formula>
    </cfRule>
    <cfRule type="cellIs" dxfId="3299" priority="3832" operator="equal">
      <formula>1</formula>
    </cfRule>
  </conditionalFormatting>
  <conditionalFormatting sqref="QR198:QW198">
    <cfRule type="cellIs" dxfId="3298" priority="3829" operator="equal">
      <formula>0</formula>
    </cfRule>
    <cfRule type="cellIs" dxfId="3297" priority="3830" operator="equal">
      <formula>1</formula>
    </cfRule>
  </conditionalFormatting>
  <conditionalFormatting sqref="QR206:QW206">
    <cfRule type="cellIs" dxfId="3296" priority="3827" operator="equal">
      <formula>0</formula>
    </cfRule>
    <cfRule type="cellIs" dxfId="3295" priority="3828" operator="equal">
      <formula>1</formula>
    </cfRule>
  </conditionalFormatting>
  <conditionalFormatting sqref="QR214:QW215">
    <cfRule type="cellIs" dxfId="3294" priority="3825" operator="equal">
      <formula>0</formula>
    </cfRule>
    <cfRule type="cellIs" dxfId="3293" priority="3826" operator="equal">
      <formula>1</formula>
    </cfRule>
  </conditionalFormatting>
  <conditionalFormatting sqref="QR225:QW225">
    <cfRule type="cellIs" dxfId="3292" priority="3823" operator="equal">
      <formula>0</formula>
    </cfRule>
    <cfRule type="cellIs" dxfId="3291" priority="3824" operator="equal">
      <formula>1</formula>
    </cfRule>
  </conditionalFormatting>
  <conditionalFormatting sqref="QR253:QW254">
    <cfRule type="cellIs" dxfId="3290" priority="3821" operator="equal">
      <formula>0</formula>
    </cfRule>
    <cfRule type="cellIs" dxfId="3289" priority="3822" operator="equal">
      <formula>1</formula>
    </cfRule>
  </conditionalFormatting>
  <conditionalFormatting sqref="QR261:QW261">
    <cfRule type="cellIs" dxfId="3288" priority="3819" operator="equal">
      <formula>0</formula>
    </cfRule>
    <cfRule type="cellIs" dxfId="3287" priority="3820" operator="equal">
      <formula>1</formula>
    </cfRule>
  </conditionalFormatting>
  <conditionalFormatting sqref="QR264:QW265 QR268:QW271">
    <cfRule type="cellIs" dxfId="3286" priority="3817" operator="equal">
      <formula>0</formula>
    </cfRule>
    <cfRule type="cellIs" dxfId="3285" priority="3818" operator="equal">
      <formula>1</formula>
    </cfRule>
  </conditionalFormatting>
  <conditionalFormatting sqref="QR283:QW283">
    <cfRule type="cellIs" dxfId="3284" priority="3815" operator="equal">
      <formula>0</formula>
    </cfRule>
    <cfRule type="cellIs" dxfId="3283" priority="3816" operator="equal">
      <formula>1</formula>
    </cfRule>
  </conditionalFormatting>
  <conditionalFormatting sqref="QR337:QW338">
    <cfRule type="cellIs" dxfId="3282" priority="3813" operator="equal">
      <formula>0</formula>
    </cfRule>
    <cfRule type="cellIs" dxfId="3281" priority="3814" operator="equal">
      <formula>1</formula>
    </cfRule>
  </conditionalFormatting>
  <conditionalFormatting sqref="QR340:QW341">
    <cfRule type="cellIs" dxfId="3280" priority="3811" operator="equal">
      <formula>0</formula>
    </cfRule>
    <cfRule type="cellIs" dxfId="3279" priority="3812" operator="equal">
      <formula>1</formula>
    </cfRule>
  </conditionalFormatting>
  <conditionalFormatting sqref="QR346:QW347">
    <cfRule type="cellIs" dxfId="3278" priority="3809" operator="equal">
      <formula>0</formula>
    </cfRule>
    <cfRule type="cellIs" dxfId="3277" priority="3810" operator="equal">
      <formula>1</formula>
    </cfRule>
  </conditionalFormatting>
  <conditionalFormatting sqref="QR351:QW351">
    <cfRule type="cellIs" dxfId="3276" priority="3807" operator="equal">
      <formula>0</formula>
    </cfRule>
    <cfRule type="cellIs" dxfId="3275" priority="3808" operator="equal">
      <formula>1</formula>
    </cfRule>
  </conditionalFormatting>
  <conditionalFormatting sqref="QR355:QW355">
    <cfRule type="cellIs" dxfId="3274" priority="3805" operator="equal">
      <formula>0</formula>
    </cfRule>
    <cfRule type="cellIs" dxfId="3273" priority="3806" operator="equal">
      <formula>1</formula>
    </cfRule>
  </conditionalFormatting>
  <conditionalFormatting sqref="QR363:QW363">
    <cfRule type="cellIs" dxfId="3272" priority="3803" operator="equal">
      <formula>0</formula>
    </cfRule>
    <cfRule type="cellIs" dxfId="3271" priority="3804" operator="equal">
      <formula>1</formula>
    </cfRule>
  </conditionalFormatting>
  <conditionalFormatting sqref="QR368:QW368">
    <cfRule type="cellIs" dxfId="3270" priority="3801" operator="equal">
      <formula>0</formula>
    </cfRule>
    <cfRule type="cellIs" dxfId="3269" priority="3802" operator="equal">
      <formula>1</formula>
    </cfRule>
  </conditionalFormatting>
  <conditionalFormatting sqref="QR382:QW384">
    <cfRule type="cellIs" dxfId="3268" priority="3799" operator="equal">
      <formula>0</formula>
    </cfRule>
    <cfRule type="cellIs" dxfId="3267" priority="3800" operator="equal">
      <formula>1</formula>
    </cfRule>
  </conditionalFormatting>
  <conditionalFormatting sqref="QR386:QW386 QR388:QW391">
    <cfRule type="cellIs" dxfId="3266" priority="3797" operator="equal">
      <formula>0</formula>
    </cfRule>
    <cfRule type="cellIs" dxfId="3265" priority="3798" operator="equal">
      <formula>1</formula>
    </cfRule>
  </conditionalFormatting>
  <conditionalFormatting sqref="QR541:QW541">
    <cfRule type="cellIs" dxfId="3264" priority="3795" operator="equal">
      <formula>0</formula>
    </cfRule>
    <cfRule type="cellIs" dxfId="3263" priority="3796" operator="equal">
      <formula>1</formula>
    </cfRule>
  </conditionalFormatting>
  <conditionalFormatting sqref="QR542:QW542">
    <cfRule type="cellIs" dxfId="3262" priority="3791" operator="equal">
      <formula>0</formula>
    </cfRule>
    <cfRule type="cellIs" dxfId="3261" priority="3792" operator="equal">
      <formula>1</formula>
    </cfRule>
  </conditionalFormatting>
  <conditionalFormatting sqref="QR17:QW17">
    <cfRule type="cellIs" dxfId="3260" priority="3789" operator="equal">
      <formula>0</formula>
    </cfRule>
    <cfRule type="cellIs" dxfId="3259" priority="3790" operator="equal">
      <formula>1</formula>
    </cfRule>
  </conditionalFormatting>
  <conditionalFormatting sqref="QR19:QW19">
    <cfRule type="cellIs" dxfId="3258" priority="3787" operator="equal">
      <formula>0</formula>
    </cfRule>
    <cfRule type="cellIs" dxfId="3257" priority="3788" operator="equal">
      <formula>1</formula>
    </cfRule>
  </conditionalFormatting>
  <conditionalFormatting sqref="QR21:QW21">
    <cfRule type="cellIs" dxfId="3256" priority="3785" operator="equal">
      <formula>0</formula>
    </cfRule>
    <cfRule type="cellIs" dxfId="3255" priority="3786" operator="equal">
      <formula>1</formula>
    </cfRule>
  </conditionalFormatting>
  <conditionalFormatting sqref="QR29:QW29">
    <cfRule type="cellIs" dxfId="3254" priority="3783" operator="equal">
      <formula>0</formula>
    </cfRule>
    <cfRule type="cellIs" dxfId="3253" priority="3784" operator="equal">
      <formula>1</formula>
    </cfRule>
  </conditionalFormatting>
  <conditionalFormatting sqref="QR30:QW30">
    <cfRule type="cellIs" dxfId="3252" priority="3781" operator="equal">
      <formula>0</formula>
    </cfRule>
    <cfRule type="cellIs" dxfId="3251" priority="3782" operator="equal">
      <formula>1</formula>
    </cfRule>
  </conditionalFormatting>
  <conditionalFormatting sqref="QR31:QW31">
    <cfRule type="cellIs" dxfId="3250" priority="3779" operator="equal">
      <formula>0</formula>
    </cfRule>
    <cfRule type="cellIs" dxfId="3249" priority="3780" operator="equal">
      <formula>1</formula>
    </cfRule>
  </conditionalFormatting>
  <conditionalFormatting sqref="QR33:QW33">
    <cfRule type="cellIs" dxfId="3248" priority="3777" operator="equal">
      <formula>0</formula>
    </cfRule>
    <cfRule type="cellIs" dxfId="3247" priority="3778" operator="equal">
      <formula>1</formula>
    </cfRule>
  </conditionalFormatting>
  <conditionalFormatting sqref="QR35:QW35">
    <cfRule type="cellIs" dxfId="3246" priority="3775" operator="equal">
      <formula>0</formula>
    </cfRule>
    <cfRule type="cellIs" dxfId="3245" priority="3776" operator="equal">
      <formula>1</formula>
    </cfRule>
  </conditionalFormatting>
  <conditionalFormatting sqref="QR42:QW42">
    <cfRule type="cellIs" dxfId="3244" priority="3771" operator="equal">
      <formula>0</formula>
    </cfRule>
    <cfRule type="cellIs" dxfId="3243" priority="3772" operator="equal">
      <formula>1</formula>
    </cfRule>
  </conditionalFormatting>
  <conditionalFormatting sqref="QR49:QW49">
    <cfRule type="cellIs" dxfId="3242" priority="3769" operator="equal">
      <formula>0</formula>
    </cfRule>
    <cfRule type="cellIs" dxfId="3241" priority="3770" operator="equal">
      <formula>1</formula>
    </cfRule>
  </conditionalFormatting>
  <conditionalFormatting sqref="QR51:QW51">
    <cfRule type="cellIs" dxfId="3240" priority="3767" operator="equal">
      <formula>0</formula>
    </cfRule>
    <cfRule type="cellIs" dxfId="3239" priority="3768" operator="equal">
      <formula>1</formula>
    </cfRule>
  </conditionalFormatting>
  <conditionalFormatting sqref="QR55:QW55">
    <cfRule type="cellIs" dxfId="3238" priority="3765" operator="equal">
      <formula>0</formula>
    </cfRule>
    <cfRule type="cellIs" dxfId="3237" priority="3766" operator="equal">
      <formula>1</formula>
    </cfRule>
  </conditionalFormatting>
  <conditionalFormatting sqref="QR57:QW57">
    <cfRule type="cellIs" dxfId="3236" priority="3763" operator="equal">
      <formula>0</formula>
    </cfRule>
    <cfRule type="cellIs" dxfId="3235" priority="3764" operator="equal">
      <formula>1</formula>
    </cfRule>
  </conditionalFormatting>
  <conditionalFormatting sqref="QR62:QW62">
    <cfRule type="cellIs" dxfId="3234" priority="3761" operator="equal">
      <formula>0</formula>
    </cfRule>
    <cfRule type="cellIs" dxfId="3233" priority="3762" operator="equal">
      <formula>1</formula>
    </cfRule>
  </conditionalFormatting>
  <conditionalFormatting sqref="QR66:QW66">
    <cfRule type="cellIs" dxfId="3232" priority="3759" operator="equal">
      <formula>0</formula>
    </cfRule>
    <cfRule type="cellIs" dxfId="3231" priority="3760" operator="equal">
      <formula>1</formula>
    </cfRule>
  </conditionalFormatting>
  <conditionalFormatting sqref="QR69:QW69">
    <cfRule type="cellIs" dxfId="3230" priority="3757" operator="equal">
      <formula>0</formula>
    </cfRule>
    <cfRule type="cellIs" dxfId="3229" priority="3758" operator="equal">
      <formula>1</formula>
    </cfRule>
  </conditionalFormatting>
  <conditionalFormatting sqref="QR68:QW68">
    <cfRule type="cellIs" dxfId="3228" priority="3755" operator="equal">
      <formula>0</formula>
    </cfRule>
    <cfRule type="cellIs" dxfId="3227" priority="3756" operator="equal">
      <formula>1</formula>
    </cfRule>
  </conditionalFormatting>
  <conditionalFormatting sqref="QR73:QW73">
    <cfRule type="cellIs" dxfId="3226" priority="3753" operator="equal">
      <formula>0</formula>
    </cfRule>
    <cfRule type="cellIs" dxfId="3225" priority="3754" operator="equal">
      <formula>1</formula>
    </cfRule>
  </conditionalFormatting>
  <conditionalFormatting sqref="QR74:QW74">
    <cfRule type="cellIs" dxfId="3224" priority="3751" operator="equal">
      <formula>0</formula>
    </cfRule>
    <cfRule type="cellIs" dxfId="3223" priority="3752" operator="equal">
      <formula>1</formula>
    </cfRule>
  </conditionalFormatting>
  <conditionalFormatting sqref="QR80:QW80">
    <cfRule type="cellIs" dxfId="3222" priority="3749" operator="equal">
      <formula>0</formula>
    </cfRule>
    <cfRule type="cellIs" dxfId="3221" priority="3750" operator="equal">
      <formula>1</formula>
    </cfRule>
  </conditionalFormatting>
  <conditionalFormatting sqref="QR83:QW83">
    <cfRule type="cellIs" dxfId="3220" priority="3747" operator="equal">
      <formula>0</formula>
    </cfRule>
    <cfRule type="cellIs" dxfId="3219" priority="3748" operator="equal">
      <formula>1</formula>
    </cfRule>
  </conditionalFormatting>
  <conditionalFormatting sqref="QR84:QW84">
    <cfRule type="cellIs" dxfId="3218" priority="3745" operator="equal">
      <formula>0</formula>
    </cfRule>
    <cfRule type="cellIs" dxfId="3217" priority="3746" operator="equal">
      <formula>1</formula>
    </cfRule>
  </conditionalFormatting>
  <conditionalFormatting sqref="QR92:QW92">
    <cfRule type="cellIs" dxfId="3216" priority="3743" operator="equal">
      <formula>0</formula>
    </cfRule>
    <cfRule type="cellIs" dxfId="3215" priority="3744" operator="equal">
      <formula>1</formula>
    </cfRule>
  </conditionalFormatting>
  <conditionalFormatting sqref="QR93:QW93">
    <cfRule type="cellIs" dxfId="3214" priority="3741" operator="equal">
      <formula>0</formula>
    </cfRule>
    <cfRule type="cellIs" dxfId="3213" priority="3742" operator="equal">
      <formula>1</formula>
    </cfRule>
  </conditionalFormatting>
  <conditionalFormatting sqref="QR94:QW94">
    <cfRule type="cellIs" dxfId="3212" priority="3739" operator="equal">
      <formula>0</formula>
    </cfRule>
    <cfRule type="cellIs" dxfId="3211" priority="3740" operator="equal">
      <formula>1</formula>
    </cfRule>
  </conditionalFormatting>
  <conditionalFormatting sqref="QR95:QW95">
    <cfRule type="cellIs" dxfId="3210" priority="3737" operator="equal">
      <formula>0</formula>
    </cfRule>
    <cfRule type="cellIs" dxfId="3209" priority="3738" operator="equal">
      <formula>1</formula>
    </cfRule>
  </conditionalFormatting>
  <conditionalFormatting sqref="QR96:QW96">
    <cfRule type="cellIs" dxfId="3208" priority="3735" operator="equal">
      <formula>0</formula>
    </cfRule>
    <cfRule type="cellIs" dxfId="3207" priority="3736" operator="equal">
      <formula>1</formula>
    </cfRule>
  </conditionalFormatting>
  <conditionalFormatting sqref="QR97:QW97">
    <cfRule type="cellIs" dxfId="3206" priority="3733" operator="equal">
      <formula>0</formula>
    </cfRule>
    <cfRule type="cellIs" dxfId="3205" priority="3734" operator="equal">
      <formula>1</formula>
    </cfRule>
  </conditionalFormatting>
  <conditionalFormatting sqref="QR99:QW99">
    <cfRule type="cellIs" dxfId="3204" priority="3731" operator="equal">
      <formula>0</formula>
    </cfRule>
    <cfRule type="cellIs" dxfId="3203" priority="3732" operator="equal">
      <formula>1</formula>
    </cfRule>
  </conditionalFormatting>
  <conditionalFormatting sqref="QR100:QW100">
    <cfRule type="cellIs" dxfId="3202" priority="3729" operator="equal">
      <formula>0</formula>
    </cfRule>
    <cfRule type="cellIs" dxfId="3201" priority="3730" operator="equal">
      <formula>1</formula>
    </cfRule>
  </conditionalFormatting>
  <conditionalFormatting sqref="QR102:QW102">
    <cfRule type="cellIs" dxfId="3200" priority="3727" operator="equal">
      <formula>0</formula>
    </cfRule>
    <cfRule type="cellIs" dxfId="3199" priority="3728" operator="equal">
      <formula>1</formula>
    </cfRule>
  </conditionalFormatting>
  <conditionalFormatting sqref="QR106:QW106">
    <cfRule type="cellIs" dxfId="3198" priority="3725" operator="equal">
      <formula>0</formula>
    </cfRule>
    <cfRule type="cellIs" dxfId="3197" priority="3726" operator="equal">
      <formula>1</formula>
    </cfRule>
  </conditionalFormatting>
  <conditionalFormatting sqref="QR108:QW108">
    <cfRule type="cellIs" dxfId="3196" priority="3723" operator="equal">
      <formula>0</formula>
    </cfRule>
    <cfRule type="cellIs" dxfId="3195" priority="3724" operator="equal">
      <formula>1</formula>
    </cfRule>
  </conditionalFormatting>
  <conditionalFormatting sqref="QR107:QW107">
    <cfRule type="cellIs" dxfId="3194" priority="3721" operator="equal">
      <formula>0</formula>
    </cfRule>
    <cfRule type="cellIs" dxfId="3193" priority="3722" operator="equal">
      <formula>1</formula>
    </cfRule>
  </conditionalFormatting>
  <conditionalFormatting sqref="QR113:QW113">
    <cfRule type="cellIs" dxfId="3192" priority="3719" operator="equal">
      <formula>0</formula>
    </cfRule>
    <cfRule type="cellIs" dxfId="3191" priority="3720" operator="equal">
      <formula>1</formula>
    </cfRule>
  </conditionalFormatting>
  <conditionalFormatting sqref="QR115:QW115">
    <cfRule type="cellIs" dxfId="3190" priority="3717" operator="equal">
      <formula>0</formula>
    </cfRule>
    <cfRule type="cellIs" dxfId="3189" priority="3718" operator="equal">
      <formula>1</formula>
    </cfRule>
  </conditionalFormatting>
  <conditionalFormatting sqref="QR118:QW118">
    <cfRule type="cellIs" dxfId="3188" priority="3715" operator="equal">
      <formula>0</formula>
    </cfRule>
    <cfRule type="cellIs" dxfId="3187" priority="3716" operator="equal">
      <formula>1</formula>
    </cfRule>
  </conditionalFormatting>
  <conditionalFormatting sqref="QR122:QW123">
    <cfRule type="cellIs" dxfId="3186" priority="3713" operator="equal">
      <formula>0</formula>
    </cfRule>
    <cfRule type="cellIs" dxfId="3185" priority="3714" operator="equal">
      <formula>1</formula>
    </cfRule>
  </conditionalFormatting>
  <conditionalFormatting sqref="QR127:QW127">
    <cfRule type="cellIs" dxfId="3184" priority="3711" operator="equal">
      <formula>0</formula>
    </cfRule>
    <cfRule type="cellIs" dxfId="3183" priority="3712" operator="equal">
      <formula>1</formula>
    </cfRule>
  </conditionalFormatting>
  <conditionalFormatting sqref="QR134:QW134">
    <cfRule type="cellIs" dxfId="3182" priority="3709" operator="equal">
      <formula>0</formula>
    </cfRule>
    <cfRule type="cellIs" dxfId="3181" priority="3710" operator="equal">
      <formula>1</formula>
    </cfRule>
  </conditionalFormatting>
  <conditionalFormatting sqref="QR137:QW137">
    <cfRule type="cellIs" dxfId="3180" priority="3707" operator="equal">
      <formula>0</formula>
    </cfRule>
    <cfRule type="cellIs" dxfId="3179" priority="3708" operator="equal">
      <formula>1</formula>
    </cfRule>
  </conditionalFormatting>
  <conditionalFormatting sqref="QR138:QW138">
    <cfRule type="cellIs" dxfId="3178" priority="3705" operator="equal">
      <formula>0</formula>
    </cfRule>
    <cfRule type="cellIs" dxfId="3177" priority="3706" operator="equal">
      <formula>1</formula>
    </cfRule>
  </conditionalFormatting>
  <conditionalFormatting sqref="QR136:QW136">
    <cfRule type="cellIs" dxfId="3176" priority="3703" operator="equal">
      <formula>0</formula>
    </cfRule>
    <cfRule type="cellIs" dxfId="3175" priority="3704" operator="equal">
      <formula>1</formula>
    </cfRule>
  </conditionalFormatting>
  <conditionalFormatting sqref="QR143:QW143">
    <cfRule type="cellIs" dxfId="3174" priority="3701" operator="equal">
      <formula>0</formula>
    </cfRule>
    <cfRule type="cellIs" dxfId="3173" priority="3702" operator="equal">
      <formula>1</formula>
    </cfRule>
  </conditionalFormatting>
  <conditionalFormatting sqref="QR146:QW146">
    <cfRule type="cellIs" dxfId="3172" priority="3699" operator="equal">
      <formula>0</formula>
    </cfRule>
    <cfRule type="cellIs" dxfId="3171" priority="3700" operator="equal">
      <formula>1</formula>
    </cfRule>
  </conditionalFormatting>
  <conditionalFormatting sqref="QR151:QW153">
    <cfRule type="cellIs" dxfId="3170" priority="3697" operator="equal">
      <formula>0</formula>
    </cfRule>
    <cfRule type="cellIs" dxfId="3169" priority="3698" operator="equal">
      <formula>1</formula>
    </cfRule>
  </conditionalFormatting>
  <conditionalFormatting sqref="QR156:QW156">
    <cfRule type="cellIs" dxfId="3168" priority="3695" operator="equal">
      <formula>0</formula>
    </cfRule>
    <cfRule type="cellIs" dxfId="3167" priority="3696" operator="equal">
      <formula>1</formula>
    </cfRule>
  </conditionalFormatting>
  <conditionalFormatting sqref="QR158:QW158">
    <cfRule type="cellIs" dxfId="3166" priority="3693" operator="equal">
      <formula>0</formula>
    </cfRule>
    <cfRule type="cellIs" dxfId="3165" priority="3694" operator="equal">
      <formula>1</formula>
    </cfRule>
  </conditionalFormatting>
  <conditionalFormatting sqref="QR171:QW171">
    <cfRule type="cellIs" dxfId="3164" priority="3691" operator="equal">
      <formula>0</formula>
    </cfRule>
    <cfRule type="cellIs" dxfId="3163" priority="3692" operator="equal">
      <formula>1</formula>
    </cfRule>
  </conditionalFormatting>
  <conditionalFormatting sqref="QR175:QW175">
    <cfRule type="cellIs" dxfId="3162" priority="3689" operator="equal">
      <formula>0</formula>
    </cfRule>
    <cfRule type="cellIs" dxfId="3161" priority="3690" operator="equal">
      <formula>1</formula>
    </cfRule>
  </conditionalFormatting>
  <conditionalFormatting sqref="QR176:QW176">
    <cfRule type="cellIs" dxfId="3160" priority="3687" operator="equal">
      <formula>0</formula>
    </cfRule>
    <cfRule type="cellIs" dxfId="3159" priority="3688" operator="equal">
      <formula>1</formula>
    </cfRule>
  </conditionalFormatting>
  <conditionalFormatting sqref="QR177:QW178">
    <cfRule type="cellIs" dxfId="3158" priority="3685" operator="equal">
      <formula>0</formula>
    </cfRule>
    <cfRule type="cellIs" dxfId="3157" priority="3686" operator="equal">
      <formula>1</formula>
    </cfRule>
  </conditionalFormatting>
  <conditionalFormatting sqref="QR180:QW180">
    <cfRule type="cellIs" dxfId="3156" priority="3683" operator="equal">
      <formula>0</formula>
    </cfRule>
    <cfRule type="cellIs" dxfId="3155" priority="3684" operator="equal">
      <formula>1</formula>
    </cfRule>
  </conditionalFormatting>
  <conditionalFormatting sqref="QR185:QW185">
    <cfRule type="cellIs" dxfId="3154" priority="3681" operator="equal">
      <formula>0</formula>
    </cfRule>
    <cfRule type="cellIs" dxfId="3153" priority="3682" operator="equal">
      <formula>1</formula>
    </cfRule>
  </conditionalFormatting>
  <conditionalFormatting sqref="QR186:QW186">
    <cfRule type="cellIs" dxfId="3152" priority="3679" operator="equal">
      <formula>0</formula>
    </cfRule>
    <cfRule type="cellIs" dxfId="3151" priority="3680" operator="equal">
      <formula>1</formula>
    </cfRule>
  </conditionalFormatting>
  <conditionalFormatting sqref="QR189:QW189">
    <cfRule type="cellIs" dxfId="3150" priority="3677" operator="equal">
      <formula>0</formula>
    </cfRule>
    <cfRule type="cellIs" dxfId="3149" priority="3678" operator="equal">
      <formula>1</formula>
    </cfRule>
  </conditionalFormatting>
  <conditionalFormatting sqref="QR199:QW201">
    <cfRule type="cellIs" dxfId="3148" priority="3675" operator="equal">
      <formula>0</formula>
    </cfRule>
    <cfRule type="cellIs" dxfId="3147" priority="3676" operator="equal">
      <formula>1</formula>
    </cfRule>
  </conditionalFormatting>
  <conditionalFormatting sqref="QR207:QW207">
    <cfRule type="cellIs" dxfId="3146" priority="3673" operator="equal">
      <formula>0</formula>
    </cfRule>
    <cfRule type="cellIs" dxfId="3145" priority="3674" operator="equal">
      <formula>1</formula>
    </cfRule>
  </conditionalFormatting>
  <conditionalFormatting sqref="QR212:QW213">
    <cfRule type="cellIs" dxfId="3144" priority="3671" operator="equal">
      <formula>0</formula>
    </cfRule>
    <cfRule type="cellIs" dxfId="3143" priority="3672" operator="equal">
      <formula>1</formula>
    </cfRule>
  </conditionalFormatting>
  <conditionalFormatting sqref="QR220:QW221">
    <cfRule type="cellIs" dxfId="3142" priority="3669" operator="equal">
      <formula>0</formula>
    </cfRule>
    <cfRule type="cellIs" dxfId="3141" priority="3670" operator="equal">
      <formula>1</formula>
    </cfRule>
  </conditionalFormatting>
  <conditionalFormatting sqref="QR223:QW223">
    <cfRule type="cellIs" dxfId="3140" priority="3667" operator="equal">
      <formula>0</formula>
    </cfRule>
    <cfRule type="cellIs" dxfId="3139" priority="3668" operator="equal">
      <formula>1</formula>
    </cfRule>
  </conditionalFormatting>
  <conditionalFormatting sqref="QR235:QW235">
    <cfRule type="cellIs" dxfId="3138" priority="3665" operator="equal">
      <formula>0</formula>
    </cfRule>
    <cfRule type="cellIs" dxfId="3137" priority="3666" operator="equal">
      <formula>1</formula>
    </cfRule>
  </conditionalFormatting>
  <conditionalFormatting sqref="QR237:QW237">
    <cfRule type="cellIs" dxfId="3136" priority="3663" operator="equal">
      <formula>0</formula>
    </cfRule>
    <cfRule type="cellIs" dxfId="3135" priority="3664" operator="equal">
      <formula>1</formula>
    </cfRule>
  </conditionalFormatting>
  <conditionalFormatting sqref="QR239:QW239">
    <cfRule type="cellIs" dxfId="3134" priority="3661" operator="equal">
      <formula>0</formula>
    </cfRule>
    <cfRule type="cellIs" dxfId="3133" priority="3662" operator="equal">
      <formula>1</formula>
    </cfRule>
  </conditionalFormatting>
  <conditionalFormatting sqref="QR241:QW242">
    <cfRule type="cellIs" dxfId="3132" priority="3659" operator="equal">
      <formula>0</formula>
    </cfRule>
    <cfRule type="cellIs" dxfId="3131" priority="3660" operator="equal">
      <formula>1</formula>
    </cfRule>
  </conditionalFormatting>
  <conditionalFormatting sqref="QR250:QW250">
    <cfRule type="cellIs" dxfId="3130" priority="3657" operator="equal">
      <formula>0</formula>
    </cfRule>
    <cfRule type="cellIs" dxfId="3129" priority="3658" operator="equal">
      <formula>1</formula>
    </cfRule>
  </conditionalFormatting>
  <conditionalFormatting sqref="QR251:QW251">
    <cfRule type="cellIs" dxfId="3128" priority="3655" operator="equal">
      <formula>0</formula>
    </cfRule>
    <cfRule type="cellIs" dxfId="3127" priority="3656" operator="equal">
      <formula>1</formula>
    </cfRule>
  </conditionalFormatting>
  <conditionalFormatting sqref="QR259:QW260">
    <cfRule type="cellIs" dxfId="3126" priority="3653" operator="equal">
      <formula>0</formula>
    </cfRule>
    <cfRule type="cellIs" dxfId="3125" priority="3654" operator="equal">
      <formula>1</formula>
    </cfRule>
  </conditionalFormatting>
  <conditionalFormatting sqref="QR262:QW263">
    <cfRule type="cellIs" dxfId="3124" priority="3651" operator="equal">
      <formula>0</formula>
    </cfRule>
    <cfRule type="cellIs" dxfId="3123" priority="3652" operator="equal">
      <formula>1</formula>
    </cfRule>
  </conditionalFormatting>
  <conditionalFormatting sqref="QR266:QW266">
    <cfRule type="cellIs" dxfId="3122" priority="3649" operator="equal">
      <formula>0</formula>
    </cfRule>
    <cfRule type="cellIs" dxfId="3121" priority="3650" operator="equal">
      <formula>1</formula>
    </cfRule>
  </conditionalFormatting>
  <conditionalFormatting sqref="QR281:QW282">
    <cfRule type="cellIs" dxfId="3120" priority="3647" operator="equal">
      <formula>0</formula>
    </cfRule>
    <cfRule type="cellIs" dxfId="3119" priority="3648" operator="equal">
      <formula>1</formula>
    </cfRule>
  </conditionalFormatting>
  <conditionalFormatting sqref="QR287:QW287">
    <cfRule type="cellIs" dxfId="3118" priority="3645" operator="equal">
      <formula>0</formula>
    </cfRule>
    <cfRule type="cellIs" dxfId="3117" priority="3646" operator="equal">
      <formula>1</formula>
    </cfRule>
  </conditionalFormatting>
  <conditionalFormatting sqref="QR294:QW296">
    <cfRule type="cellIs" dxfId="3116" priority="3643" operator="equal">
      <formula>0</formula>
    </cfRule>
    <cfRule type="cellIs" dxfId="3115" priority="3644" operator="equal">
      <formula>1</formula>
    </cfRule>
  </conditionalFormatting>
  <conditionalFormatting sqref="QR299:QW299">
    <cfRule type="cellIs" dxfId="3114" priority="3641" operator="equal">
      <formula>0</formula>
    </cfRule>
    <cfRule type="cellIs" dxfId="3113" priority="3642" operator="equal">
      <formula>1</formula>
    </cfRule>
  </conditionalFormatting>
  <conditionalFormatting sqref="QR302:QW303">
    <cfRule type="cellIs" dxfId="3112" priority="3639" operator="equal">
      <formula>0</formula>
    </cfRule>
    <cfRule type="cellIs" dxfId="3111" priority="3640" operator="equal">
      <formula>1</formula>
    </cfRule>
  </conditionalFormatting>
  <conditionalFormatting sqref="QR309:QW309">
    <cfRule type="cellIs" dxfId="3110" priority="3637" operator="equal">
      <formula>0</formula>
    </cfRule>
    <cfRule type="cellIs" dxfId="3109" priority="3638" operator="equal">
      <formula>1</formula>
    </cfRule>
  </conditionalFormatting>
  <conditionalFormatting sqref="QR310:QW310">
    <cfRule type="cellIs" dxfId="3108" priority="3635" operator="equal">
      <formula>0</formula>
    </cfRule>
    <cfRule type="cellIs" dxfId="3107" priority="3636" operator="equal">
      <formula>1</formula>
    </cfRule>
  </conditionalFormatting>
  <conditionalFormatting sqref="QR312:QW312">
    <cfRule type="cellIs" dxfId="3106" priority="3633" operator="equal">
      <formula>0</formula>
    </cfRule>
    <cfRule type="cellIs" dxfId="3105" priority="3634" operator="equal">
      <formula>1</formula>
    </cfRule>
  </conditionalFormatting>
  <conditionalFormatting sqref="QR318:QW318">
    <cfRule type="cellIs" dxfId="3104" priority="3631" operator="equal">
      <formula>0</formula>
    </cfRule>
    <cfRule type="cellIs" dxfId="3103" priority="3632" operator="equal">
      <formula>1</formula>
    </cfRule>
  </conditionalFormatting>
  <conditionalFormatting sqref="QR331:QW332">
    <cfRule type="cellIs" dxfId="3102" priority="3629" operator="equal">
      <formula>0</formula>
    </cfRule>
    <cfRule type="cellIs" dxfId="3101" priority="3630" operator="equal">
      <formula>1</formula>
    </cfRule>
  </conditionalFormatting>
  <conditionalFormatting sqref="QR339:QW339">
    <cfRule type="cellIs" dxfId="3100" priority="3627" operator="equal">
      <formula>0</formula>
    </cfRule>
    <cfRule type="cellIs" dxfId="3099" priority="3628" operator="equal">
      <formula>1</formula>
    </cfRule>
  </conditionalFormatting>
  <conditionalFormatting sqref="QR343:QW345">
    <cfRule type="cellIs" dxfId="3098" priority="3625" operator="equal">
      <formula>0</formula>
    </cfRule>
    <cfRule type="cellIs" dxfId="3097" priority="3626" operator="equal">
      <formula>1</formula>
    </cfRule>
  </conditionalFormatting>
  <conditionalFormatting sqref="QR357:QW357">
    <cfRule type="cellIs" dxfId="3096" priority="3623" operator="equal">
      <formula>0</formula>
    </cfRule>
    <cfRule type="cellIs" dxfId="3095" priority="3624" operator="equal">
      <formula>1</formula>
    </cfRule>
  </conditionalFormatting>
  <conditionalFormatting sqref="QR360:QW360">
    <cfRule type="cellIs" dxfId="3094" priority="3621" operator="equal">
      <formula>0</formula>
    </cfRule>
    <cfRule type="cellIs" dxfId="3093" priority="3622" operator="equal">
      <formula>1</formula>
    </cfRule>
  </conditionalFormatting>
  <conditionalFormatting sqref="QR361:QW361">
    <cfRule type="cellIs" dxfId="3092" priority="3619" operator="equal">
      <formula>0</formula>
    </cfRule>
    <cfRule type="cellIs" dxfId="3091" priority="3620" operator="equal">
      <formula>1</formula>
    </cfRule>
  </conditionalFormatting>
  <conditionalFormatting sqref="QR369:QW369">
    <cfRule type="cellIs" dxfId="3090" priority="3617" operator="equal">
      <formula>0</formula>
    </cfRule>
    <cfRule type="cellIs" dxfId="3089" priority="3618" operator="equal">
      <formula>1</formula>
    </cfRule>
  </conditionalFormatting>
  <conditionalFormatting sqref="QR371:QW371">
    <cfRule type="cellIs" dxfId="3088" priority="3615" operator="equal">
      <formula>0</formula>
    </cfRule>
    <cfRule type="cellIs" dxfId="3087" priority="3616" operator="equal">
      <formula>1</formula>
    </cfRule>
  </conditionalFormatting>
  <conditionalFormatting sqref="QR373:QW373">
    <cfRule type="cellIs" dxfId="3086" priority="3613" operator="equal">
      <formula>0</formula>
    </cfRule>
    <cfRule type="cellIs" dxfId="3085" priority="3614" operator="equal">
      <formula>1</formula>
    </cfRule>
  </conditionalFormatting>
  <conditionalFormatting sqref="QR377:QW377">
    <cfRule type="cellIs" dxfId="3084" priority="3611" operator="equal">
      <formula>0</formula>
    </cfRule>
    <cfRule type="cellIs" dxfId="3083" priority="3612" operator="equal">
      <formula>1</formula>
    </cfRule>
  </conditionalFormatting>
  <conditionalFormatting sqref="QR379:QW379">
    <cfRule type="cellIs" dxfId="3082" priority="3609" operator="equal">
      <formula>0</formula>
    </cfRule>
    <cfRule type="cellIs" dxfId="3081" priority="3610" operator="equal">
      <formula>1</formula>
    </cfRule>
  </conditionalFormatting>
  <conditionalFormatting sqref="QR380:QW380">
    <cfRule type="cellIs" dxfId="3080" priority="3607" operator="equal">
      <formula>0</formula>
    </cfRule>
    <cfRule type="cellIs" dxfId="3079" priority="3608" operator="equal">
      <formula>1</formula>
    </cfRule>
  </conditionalFormatting>
  <conditionalFormatting sqref="QR381:QW381">
    <cfRule type="cellIs" dxfId="3078" priority="3605" operator="equal">
      <formula>0</formula>
    </cfRule>
    <cfRule type="cellIs" dxfId="3077" priority="3606" operator="equal">
      <formula>1</formula>
    </cfRule>
  </conditionalFormatting>
  <conditionalFormatting sqref="QR375:QW376">
    <cfRule type="cellIs" dxfId="3076" priority="3603" operator="equal">
      <formula>0</formula>
    </cfRule>
    <cfRule type="cellIs" dxfId="3075" priority="3604" operator="equal">
      <formula>1</formula>
    </cfRule>
  </conditionalFormatting>
  <conditionalFormatting sqref="QR378:QW378">
    <cfRule type="cellIs" dxfId="3074" priority="3601" operator="equal">
      <formula>0</formula>
    </cfRule>
    <cfRule type="cellIs" dxfId="3073" priority="3602" operator="equal">
      <formula>1</formula>
    </cfRule>
  </conditionalFormatting>
  <conditionalFormatting sqref="QR385:QW385">
    <cfRule type="cellIs" dxfId="3072" priority="3599" operator="equal">
      <formula>0</formula>
    </cfRule>
    <cfRule type="cellIs" dxfId="3071" priority="3600" operator="equal">
      <formula>1</formula>
    </cfRule>
  </conditionalFormatting>
  <conditionalFormatting sqref="QR387:QW387">
    <cfRule type="cellIs" dxfId="3070" priority="3597" operator="equal">
      <formula>0</formula>
    </cfRule>
    <cfRule type="cellIs" dxfId="3069" priority="3598" operator="equal">
      <formula>1</formula>
    </cfRule>
  </conditionalFormatting>
  <conditionalFormatting sqref="QR392:QW392">
    <cfRule type="cellIs" dxfId="3068" priority="3595" operator="equal">
      <formula>0</formula>
    </cfRule>
    <cfRule type="cellIs" dxfId="3067" priority="3596" operator="equal">
      <formula>1</formula>
    </cfRule>
  </conditionalFormatting>
  <conditionalFormatting sqref="QR399:QW399">
    <cfRule type="cellIs" dxfId="3066" priority="3593" operator="equal">
      <formula>0</formula>
    </cfRule>
    <cfRule type="cellIs" dxfId="3065" priority="3594" operator="equal">
      <formula>1</formula>
    </cfRule>
  </conditionalFormatting>
  <conditionalFormatting sqref="QR401:QW401">
    <cfRule type="cellIs" dxfId="3064" priority="3591" operator="equal">
      <formula>0</formula>
    </cfRule>
    <cfRule type="cellIs" dxfId="3063" priority="3592" operator="equal">
      <formula>1</formula>
    </cfRule>
  </conditionalFormatting>
  <conditionalFormatting sqref="QR404:QW404">
    <cfRule type="cellIs" dxfId="3062" priority="3589" operator="equal">
      <formula>0</formula>
    </cfRule>
    <cfRule type="cellIs" dxfId="3061" priority="3590" operator="equal">
      <formula>1</formula>
    </cfRule>
  </conditionalFormatting>
  <conditionalFormatting sqref="QR406:QW406">
    <cfRule type="cellIs" dxfId="3060" priority="3587" operator="equal">
      <formula>0</formula>
    </cfRule>
    <cfRule type="cellIs" dxfId="3059" priority="3588" operator="equal">
      <formula>1</formula>
    </cfRule>
  </conditionalFormatting>
  <conditionalFormatting sqref="QR407:QW409">
    <cfRule type="cellIs" dxfId="3058" priority="3585" operator="equal">
      <formula>0</formula>
    </cfRule>
    <cfRule type="cellIs" dxfId="3057" priority="3586" operator="equal">
      <formula>1</formula>
    </cfRule>
  </conditionalFormatting>
  <conditionalFormatting sqref="QR411:QW418">
    <cfRule type="cellIs" dxfId="3056" priority="3583" operator="equal">
      <formula>0</formula>
    </cfRule>
    <cfRule type="cellIs" dxfId="3055" priority="3584" operator="equal">
      <formula>1</formula>
    </cfRule>
  </conditionalFormatting>
  <conditionalFormatting sqref="QR421:QW421">
    <cfRule type="cellIs" dxfId="3054" priority="3581" operator="equal">
      <formula>0</formula>
    </cfRule>
    <cfRule type="cellIs" dxfId="3053" priority="3582" operator="equal">
      <formula>1</formula>
    </cfRule>
  </conditionalFormatting>
  <conditionalFormatting sqref="QR423:QW428">
    <cfRule type="cellIs" dxfId="3052" priority="3579" operator="equal">
      <formula>0</formula>
    </cfRule>
    <cfRule type="cellIs" dxfId="3051" priority="3580" operator="equal">
      <formula>1</formula>
    </cfRule>
  </conditionalFormatting>
  <conditionalFormatting sqref="QR430:QW437">
    <cfRule type="cellIs" dxfId="3050" priority="3577" operator="equal">
      <formula>0</formula>
    </cfRule>
    <cfRule type="cellIs" dxfId="3049" priority="3578" operator="equal">
      <formula>1</formula>
    </cfRule>
  </conditionalFormatting>
  <conditionalFormatting sqref="QR439:QW449">
    <cfRule type="cellIs" dxfId="3048" priority="3575" operator="equal">
      <formula>0</formula>
    </cfRule>
    <cfRule type="cellIs" dxfId="3047" priority="3576" operator="equal">
      <formula>1</formula>
    </cfRule>
  </conditionalFormatting>
  <conditionalFormatting sqref="QR451:QW458">
    <cfRule type="cellIs" dxfId="3046" priority="3573" operator="equal">
      <formula>0</formula>
    </cfRule>
    <cfRule type="cellIs" dxfId="3045" priority="3574" operator="equal">
      <formula>1</formula>
    </cfRule>
  </conditionalFormatting>
  <conditionalFormatting sqref="QR460:QW464">
    <cfRule type="cellIs" dxfId="3044" priority="3571" operator="equal">
      <formula>0</formula>
    </cfRule>
    <cfRule type="cellIs" dxfId="3043" priority="3572" operator="equal">
      <formula>1</formula>
    </cfRule>
  </conditionalFormatting>
  <conditionalFormatting sqref="QR466:QW467">
    <cfRule type="cellIs" dxfId="3042" priority="3569" operator="equal">
      <formula>0</formula>
    </cfRule>
    <cfRule type="cellIs" dxfId="3041" priority="3570" operator="equal">
      <formula>1</formula>
    </cfRule>
  </conditionalFormatting>
  <conditionalFormatting sqref="QR470:QW470">
    <cfRule type="cellIs" dxfId="3040" priority="3567" operator="equal">
      <formula>0</formula>
    </cfRule>
    <cfRule type="cellIs" dxfId="3039" priority="3568" operator="equal">
      <formula>1</formula>
    </cfRule>
  </conditionalFormatting>
  <conditionalFormatting sqref="QR472:QW474">
    <cfRule type="cellIs" dxfId="3038" priority="3565" operator="equal">
      <formula>0</formula>
    </cfRule>
    <cfRule type="cellIs" dxfId="3037" priority="3566" operator="equal">
      <formula>1</formula>
    </cfRule>
  </conditionalFormatting>
  <conditionalFormatting sqref="QR476:QW482">
    <cfRule type="cellIs" dxfId="3036" priority="3563" operator="equal">
      <formula>0</formula>
    </cfRule>
    <cfRule type="cellIs" dxfId="3035" priority="3564" operator="equal">
      <formula>1</formula>
    </cfRule>
  </conditionalFormatting>
  <conditionalFormatting sqref="QR484:QW489">
    <cfRule type="cellIs" dxfId="3034" priority="3561" operator="equal">
      <formula>0</formula>
    </cfRule>
    <cfRule type="cellIs" dxfId="3033" priority="3562" operator="equal">
      <formula>1</formula>
    </cfRule>
  </conditionalFormatting>
  <conditionalFormatting sqref="QR491:QW492">
    <cfRule type="cellIs" dxfId="3032" priority="3559" operator="equal">
      <formula>0</formula>
    </cfRule>
    <cfRule type="cellIs" dxfId="3031" priority="3560" operator="equal">
      <formula>1</formula>
    </cfRule>
  </conditionalFormatting>
  <conditionalFormatting sqref="QR494:QW496">
    <cfRule type="cellIs" dxfId="3030" priority="3557" operator="equal">
      <formula>0</formula>
    </cfRule>
    <cfRule type="cellIs" dxfId="3029" priority="3558" operator="equal">
      <formula>1</formula>
    </cfRule>
  </conditionalFormatting>
  <conditionalFormatting sqref="QR498:QW498">
    <cfRule type="cellIs" dxfId="3028" priority="3555" operator="equal">
      <formula>0</formula>
    </cfRule>
    <cfRule type="cellIs" dxfId="3027" priority="3556" operator="equal">
      <formula>1</formula>
    </cfRule>
  </conditionalFormatting>
  <conditionalFormatting sqref="QR499:QW499">
    <cfRule type="cellIs" dxfId="3026" priority="3553" operator="equal">
      <formula>0</formula>
    </cfRule>
    <cfRule type="cellIs" dxfId="3025" priority="3554" operator="equal">
      <formula>1</formula>
    </cfRule>
  </conditionalFormatting>
  <conditionalFormatting sqref="QR502:QW504">
    <cfRule type="cellIs" dxfId="3024" priority="3551" operator="equal">
      <formula>0</formula>
    </cfRule>
    <cfRule type="cellIs" dxfId="3023" priority="3552" operator="equal">
      <formula>1</formula>
    </cfRule>
  </conditionalFormatting>
  <conditionalFormatting sqref="QR507:QW510">
    <cfRule type="cellIs" dxfId="3022" priority="3549" operator="equal">
      <formula>0</formula>
    </cfRule>
    <cfRule type="cellIs" dxfId="3021" priority="3550" operator="equal">
      <formula>1</formula>
    </cfRule>
  </conditionalFormatting>
  <conditionalFormatting sqref="QR512:QW512">
    <cfRule type="cellIs" dxfId="3020" priority="3547" operator="equal">
      <formula>0</formula>
    </cfRule>
    <cfRule type="cellIs" dxfId="3019" priority="3548" operator="equal">
      <formula>1</formula>
    </cfRule>
  </conditionalFormatting>
  <conditionalFormatting sqref="QR514:QW518">
    <cfRule type="cellIs" dxfId="3018" priority="3545" operator="equal">
      <formula>0</formula>
    </cfRule>
    <cfRule type="cellIs" dxfId="3017" priority="3546" operator="equal">
      <formula>1</formula>
    </cfRule>
  </conditionalFormatting>
  <conditionalFormatting sqref="QR520:QW520">
    <cfRule type="cellIs" dxfId="3016" priority="3543" operator="equal">
      <formula>0</formula>
    </cfRule>
    <cfRule type="cellIs" dxfId="3015" priority="3544" operator="equal">
      <formula>1</formula>
    </cfRule>
  </conditionalFormatting>
  <conditionalFormatting sqref="QR522:QW524">
    <cfRule type="cellIs" dxfId="3014" priority="3541" operator="equal">
      <formula>0</formula>
    </cfRule>
    <cfRule type="cellIs" dxfId="3013" priority="3542" operator="equal">
      <formula>1</formula>
    </cfRule>
  </conditionalFormatting>
  <conditionalFormatting sqref="QR526:QW526">
    <cfRule type="cellIs" dxfId="3012" priority="3539" operator="equal">
      <formula>0</formula>
    </cfRule>
    <cfRule type="cellIs" dxfId="3011" priority="3540" operator="equal">
      <formula>1</formula>
    </cfRule>
  </conditionalFormatting>
  <conditionalFormatting sqref="QR528:QW535">
    <cfRule type="cellIs" dxfId="3010" priority="3537" operator="equal">
      <formula>0</formula>
    </cfRule>
    <cfRule type="cellIs" dxfId="3009" priority="3538" operator="equal">
      <formula>1</formula>
    </cfRule>
  </conditionalFormatting>
  <conditionalFormatting sqref="QR43:QW43">
    <cfRule type="cellIs" dxfId="3008" priority="3535" operator="equal">
      <formula>0</formula>
    </cfRule>
    <cfRule type="cellIs" dxfId="3007" priority="3536" operator="equal">
      <formula>1</formula>
    </cfRule>
  </conditionalFormatting>
  <conditionalFormatting sqref="QR267:QW267">
    <cfRule type="cellIs" dxfId="3006" priority="3533" operator="equal">
      <formula>0</formula>
    </cfRule>
    <cfRule type="cellIs" dxfId="3005" priority="3534" operator="equal">
      <formula>1</formula>
    </cfRule>
  </conditionalFormatting>
  <conditionalFormatting sqref="QR374:QW374">
    <cfRule type="cellIs" dxfId="3004" priority="3531" operator="equal">
      <formula>0</formula>
    </cfRule>
    <cfRule type="cellIs" dxfId="3003" priority="3532" operator="equal">
      <formula>1</formula>
    </cfRule>
  </conditionalFormatting>
  <conditionalFormatting sqref="QR362:QW362">
    <cfRule type="cellIs" dxfId="3002" priority="3529" operator="equal">
      <formula>0</formula>
    </cfRule>
    <cfRule type="cellIs" dxfId="3001" priority="3530" operator="equal">
      <formula>1</formula>
    </cfRule>
  </conditionalFormatting>
  <conditionalFormatting sqref="QR319:QW319">
    <cfRule type="cellIs" dxfId="3000" priority="3527" operator="equal">
      <formula>0</formula>
    </cfRule>
    <cfRule type="cellIs" dxfId="2999" priority="3528" operator="equal">
      <formula>1</formula>
    </cfRule>
  </conditionalFormatting>
  <conditionalFormatting sqref="QR313:QW313">
    <cfRule type="cellIs" dxfId="2998" priority="3525" operator="equal">
      <formula>0</formula>
    </cfRule>
    <cfRule type="cellIs" dxfId="2997" priority="3526" operator="equal">
      <formula>1</formula>
    </cfRule>
  </conditionalFormatting>
  <conditionalFormatting sqref="QR300:QW300">
    <cfRule type="cellIs" dxfId="2996" priority="3523" operator="equal">
      <formula>0</formula>
    </cfRule>
    <cfRule type="cellIs" dxfId="2995" priority="3524" operator="equal">
      <formula>1</formula>
    </cfRule>
  </conditionalFormatting>
  <conditionalFormatting sqref="QR297:QW297">
    <cfRule type="cellIs" dxfId="2994" priority="3521" operator="equal">
      <formula>0</formula>
    </cfRule>
    <cfRule type="cellIs" dxfId="2993" priority="3522" operator="equal">
      <formula>1</formula>
    </cfRule>
  </conditionalFormatting>
  <conditionalFormatting sqref="QR243:QW243">
    <cfRule type="cellIs" dxfId="2992" priority="3519" operator="equal">
      <formula>0</formula>
    </cfRule>
    <cfRule type="cellIs" dxfId="2991" priority="3520" operator="equal">
      <formula>1</formula>
    </cfRule>
  </conditionalFormatting>
  <conditionalFormatting sqref="QR110:QW110">
    <cfRule type="cellIs" dxfId="2990" priority="3517" operator="equal">
      <formula>0</formula>
    </cfRule>
    <cfRule type="cellIs" dxfId="2989" priority="3518" operator="equal">
      <formula>1</formula>
    </cfRule>
  </conditionalFormatting>
  <conditionalFormatting sqref="QR52:QW52">
    <cfRule type="cellIs" dxfId="2988" priority="3515" operator="equal">
      <formula>0</formula>
    </cfRule>
    <cfRule type="cellIs" dxfId="2987" priority="3516" operator="equal">
      <formula>1</formula>
    </cfRule>
  </conditionalFormatting>
  <conditionalFormatting sqref="QR53:QW53">
    <cfRule type="cellIs" dxfId="2986" priority="3513" operator="equal">
      <formula>0</formula>
    </cfRule>
    <cfRule type="cellIs" dxfId="2985" priority="3514" operator="equal">
      <formula>1</formula>
    </cfRule>
  </conditionalFormatting>
  <conditionalFormatting sqref="QR38:QW38">
    <cfRule type="cellIs" dxfId="2984" priority="3511" operator="equal">
      <formula>0</formula>
    </cfRule>
    <cfRule type="cellIs" dxfId="2983" priority="3512" operator="equal">
      <formula>1</formula>
    </cfRule>
  </conditionalFormatting>
  <conditionalFormatting sqref="QR505:QW505">
    <cfRule type="cellIs" dxfId="2982" priority="3509" operator="equal">
      <formula>0</formula>
    </cfRule>
    <cfRule type="cellIs" dxfId="2981" priority="3510" operator="equal">
      <formula>1</formula>
    </cfRule>
  </conditionalFormatting>
  <conditionalFormatting sqref="R13:W14">
    <cfRule type="cellIs" dxfId="2980" priority="3507" operator="equal">
      <formula>0</formula>
    </cfRule>
    <cfRule type="cellIs" dxfId="2979" priority="3508" operator="equal">
      <formula>1</formula>
    </cfRule>
  </conditionalFormatting>
  <conditionalFormatting sqref="R15:W15">
    <cfRule type="cellIs" dxfId="2978" priority="3505" operator="equal">
      <formula>0</formula>
    </cfRule>
    <cfRule type="cellIs" dxfId="2977" priority="3506" operator="equal">
      <formula>1</formula>
    </cfRule>
  </conditionalFormatting>
  <conditionalFormatting sqref="R18:W18">
    <cfRule type="cellIs" dxfId="2976" priority="3503" operator="equal">
      <formula>0</formula>
    </cfRule>
    <cfRule type="cellIs" dxfId="2975" priority="3504" operator="equal">
      <formula>1</formula>
    </cfRule>
  </conditionalFormatting>
  <conditionalFormatting sqref="R26:W26">
    <cfRule type="cellIs" dxfId="2974" priority="3499" operator="equal">
      <formula>0</formula>
    </cfRule>
    <cfRule type="cellIs" dxfId="2973" priority="3500" operator="equal">
      <formula>1</formula>
    </cfRule>
  </conditionalFormatting>
  <conditionalFormatting sqref="R29:W29">
    <cfRule type="cellIs" dxfId="2972" priority="3495" operator="equal">
      <formula>0</formula>
    </cfRule>
    <cfRule type="cellIs" dxfId="2971" priority="3496" operator="equal">
      <formula>1</formula>
    </cfRule>
  </conditionalFormatting>
  <conditionalFormatting sqref="R31:W31">
    <cfRule type="cellIs" dxfId="2970" priority="3493" operator="equal">
      <formula>0</formula>
    </cfRule>
    <cfRule type="cellIs" dxfId="2969" priority="3494" operator="equal">
      <formula>1</formula>
    </cfRule>
  </conditionalFormatting>
  <conditionalFormatting sqref="R36:W36">
    <cfRule type="cellIs" dxfId="2968" priority="3491" operator="equal">
      <formula>0</formula>
    </cfRule>
    <cfRule type="cellIs" dxfId="2967" priority="3492" operator="equal">
      <formula>1</formula>
    </cfRule>
  </conditionalFormatting>
  <conditionalFormatting sqref="R40:W40">
    <cfRule type="cellIs" dxfId="2966" priority="3489" operator="equal">
      <formula>0</formula>
    </cfRule>
    <cfRule type="cellIs" dxfId="2965" priority="3490" operator="equal">
      <formula>1</formula>
    </cfRule>
  </conditionalFormatting>
  <conditionalFormatting sqref="R50:W50">
    <cfRule type="cellIs" dxfId="2964" priority="3487" operator="equal">
      <formula>0</formula>
    </cfRule>
    <cfRule type="cellIs" dxfId="2963" priority="3488" operator="equal">
      <formula>1</formula>
    </cfRule>
  </conditionalFormatting>
  <conditionalFormatting sqref="R60:W62">
    <cfRule type="cellIs" dxfId="2962" priority="3485" operator="equal">
      <formula>0</formula>
    </cfRule>
    <cfRule type="cellIs" dxfId="2961" priority="3486" operator="equal">
      <formula>1</formula>
    </cfRule>
  </conditionalFormatting>
  <conditionalFormatting sqref="R67:W67">
    <cfRule type="cellIs" dxfId="2960" priority="3483" operator="equal">
      <formula>0</formula>
    </cfRule>
    <cfRule type="cellIs" dxfId="2959" priority="3484" operator="equal">
      <formula>1</formula>
    </cfRule>
  </conditionalFormatting>
  <conditionalFormatting sqref="R76:W76">
    <cfRule type="cellIs" dxfId="2958" priority="3481" operator="equal">
      <formula>0</formula>
    </cfRule>
    <cfRule type="cellIs" dxfId="2957" priority="3482" operator="equal">
      <formula>1</formula>
    </cfRule>
  </conditionalFormatting>
  <conditionalFormatting sqref="R80:W80">
    <cfRule type="cellIs" dxfId="2956" priority="3479" operator="equal">
      <formula>0</formula>
    </cfRule>
    <cfRule type="cellIs" dxfId="2955" priority="3480" operator="equal">
      <formula>1</formula>
    </cfRule>
  </conditionalFormatting>
  <conditionalFormatting sqref="R93:W93">
    <cfRule type="cellIs" dxfId="2954" priority="3477" operator="equal">
      <formula>0</formula>
    </cfRule>
    <cfRule type="cellIs" dxfId="2953" priority="3478" operator="equal">
      <formula>1</formula>
    </cfRule>
  </conditionalFormatting>
  <conditionalFormatting sqref="R96:W98">
    <cfRule type="cellIs" dxfId="2952" priority="3475" operator="equal">
      <formula>0</formula>
    </cfRule>
    <cfRule type="cellIs" dxfId="2951" priority="3476" operator="equal">
      <formula>1</formula>
    </cfRule>
  </conditionalFormatting>
  <conditionalFormatting sqref="R104:W104">
    <cfRule type="cellIs" dxfId="2950" priority="3473" operator="equal">
      <formula>0</formula>
    </cfRule>
    <cfRule type="cellIs" dxfId="2949" priority="3474" operator="equal">
      <formula>1</formula>
    </cfRule>
  </conditionalFormatting>
  <conditionalFormatting sqref="R108:W108">
    <cfRule type="cellIs" dxfId="2948" priority="3471" operator="equal">
      <formula>0</formula>
    </cfRule>
    <cfRule type="cellIs" dxfId="2947" priority="3472" operator="equal">
      <formula>1</formula>
    </cfRule>
  </conditionalFormatting>
  <conditionalFormatting sqref="R110:W110">
    <cfRule type="cellIs" dxfId="2946" priority="3469" operator="equal">
      <formula>0</formula>
    </cfRule>
    <cfRule type="cellIs" dxfId="2945" priority="3470" operator="equal">
      <formula>1</formula>
    </cfRule>
  </conditionalFormatting>
  <conditionalFormatting sqref="R113:W113">
    <cfRule type="cellIs" dxfId="2944" priority="3467" operator="equal">
      <formula>0</formula>
    </cfRule>
    <cfRule type="cellIs" dxfId="2943" priority="3468" operator="equal">
      <formula>1</formula>
    </cfRule>
  </conditionalFormatting>
  <conditionalFormatting sqref="R115:W115">
    <cfRule type="cellIs" dxfId="2942" priority="3465" operator="equal">
      <formula>0</formula>
    </cfRule>
    <cfRule type="cellIs" dxfId="2941" priority="3466" operator="equal">
      <formula>1</formula>
    </cfRule>
  </conditionalFormatting>
  <conditionalFormatting sqref="R117:W117">
    <cfRule type="cellIs" dxfId="2940" priority="3463" operator="equal">
      <formula>0</formula>
    </cfRule>
    <cfRule type="cellIs" dxfId="2939" priority="3464" operator="equal">
      <formula>1</formula>
    </cfRule>
  </conditionalFormatting>
  <conditionalFormatting sqref="R119:W119">
    <cfRule type="cellIs" dxfId="2938" priority="3461" operator="equal">
      <formula>0</formula>
    </cfRule>
    <cfRule type="cellIs" dxfId="2937" priority="3462" operator="equal">
      <formula>1</formula>
    </cfRule>
  </conditionalFormatting>
  <conditionalFormatting sqref="R123:W123">
    <cfRule type="cellIs" dxfId="2936" priority="3459" operator="equal">
      <formula>0</formula>
    </cfRule>
    <cfRule type="cellIs" dxfId="2935" priority="3460" operator="equal">
      <formula>1</formula>
    </cfRule>
  </conditionalFormatting>
  <conditionalFormatting sqref="R125:W127">
    <cfRule type="cellIs" dxfId="2934" priority="3457" operator="equal">
      <formula>0</formula>
    </cfRule>
    <cfRule type="cellIs" dxfId="2933" priority="3458" operator="equal">
      <formula>1</formula>
    </cfRule>
  </conditionalFormatting>
  <conditionalFormatting sqref="R139:W139">
    <cfRule type="cellIs" dxfId="2932" priority="3455" operator="equal">
      <formula>0</formula>
    </cfRule>
    <cfRule type="cellIs" dxfId="2931" priority="3456" operator="equal">
      <formula>1</formula>
    </cfRule>
  </conditionalFormatting>
  <conditionalFormatting sqref="R144:W144">
    <cfRule type="cellIs" dxfId="2930" priority="3453" operator="equal">
      <formula>0</formula>
    </cfRule>
    <cfRule type="cellIs" dxfId="2929" priority="3454" operator="equal">
      <formula>1</formula>
    </cfRule>
  </conditionalFormatting>
  <conditionalFormatting sqref="R146:W148">
    <cfRule type="cellIs" dxfId="2928" priority="3451" operator="equal">
      <formula>0</formula>
    </cfRule>
    <cfRule type="cellIs" dxfId="2927" priority="3452" operator="equal">
      <formula>1</formula>
    </cfRule>
  </conditionalFormatting>
  <conditionalFormatting sqref="R159:W159">
    <cfRule type="cellIs" dxfId="2926" priority="3449" operator="equal">
      <formula>0</formula>
    </cfRule>
    <cfRule type="cellIs" dxfId="2925" priority="3450" operator="equal">
      <formula>1</formula>
    </cfRule>
  </conditionalFormatting>
  <conditionalFormatting sqref="R161:W161">
    <cfRule type="cellIs" dxfId="2924" priority="3447" operator="equal">
      <formula>0</formula>
    </cfRule>
    <cfRule type="cellIs" dxfId="2923" priority="3448" operator="equal">
      <formula>1</formula>
    </cfRule>
  </conditionalFormatting>
  <conditionalFormatting sqref="R165:W165">
    <cfRule type="cellIs" dxfId="2922" priority="3445" operator="equal">
      <formula>0</formula>
    </cfRule>
    <cfRule type="cellIs" dxfId="2921" priority="3446" operator="equal">
      <formula>1</formula>
    </cfRule>
  </conditionalFormatting>
  <conditionalFormatting sqref="R90:W90">
    <cfRule type="cellIs" dxfId="2920" priority="3413" operator="equal">
      <formula>0</formula>
    </cfRule>
    <cfRule type="cellIs" dxfId="2919" priority="3414" operator="equal">
      <formula>1</formula>
    </cfRule>
  </conditionalFormatting>
  <conditionalFormatting sqref="R163:W163">
    <cfRule type="cellIs" dxfId="2918" priority="3389" operator="equal">
      <formula>0</formula>
    </cfRule>
    <cfRule type="cellIs" dxfId="2917" priority="3390" operator="equal">
      <formula>1</formula>
    </cfRule>
  </conditionalFormatting>
  <conditionalFormatting sqref="R16:W17">
    <cfRule type="cellIs" dxfId="2916" priority="2905" operator="equal">
      <formula>0</formula>
    </cfRule>
    <cfRule type="cellIs" dxfId="2915" priority="2906" operator="equal">
      <formula>1</formula>
    </cfRule>
  </conditionalFormatting>
  <conditionalFormatting sqref="R19:W25">
    <cfRule type="cellIs" dxfId="2914" priority="2903" operator="equal">
      <formula>0</formula>
    </cfRule>
    <cfRule type="cellIs" dxfId="2913" priority="2904" operator="equal">
      <formula>1</formula>
    </cfRule>
  </conditionalFormatting>
  <conditionalFormatting sqref="R27:W28">
    <cfRule type="cellIs" dxfId="2912" priority="2901" operator="equal">
      <formula>0</formula>
    </cfRule>
    <cfRule type="cellIs" dxfId="2911" priority="2902" operator="equal">
      <formula>1</formula>
    </cfRule>
  </conditionalFormatting>
  <conditionalFormatting sqref="R30:W30">
    <cfRule type="cellIs" dxfId="2910" priority="2899" operator="equal">
      <formula>0</formula>
    </cfRule>
    <cfRule type="cellIs" dxfId="2909" priority="2900" operator="equal">
      <formula>1</formula>
    </cfRule>
  </conditionalFormatting>
  <conditionalFormatting sqref="R32:W35">
    <cfRule type="cellIs" dxfId="2908" priority="2897" operator="equal">
      <formula>0</formula>
    </cfRule>
    <cfRule type="cellIs" dxfId="2907" priority="2898" operator="equal">
      <formula>1</formula>
    </cfRule>
  </conditionalFormatting>
  <conditionalFormatting sqref="R37:W39">
    <cfRule type="cellIs" dxfId="2906" priority="2895" operator="equal">
      <formula>0</formula>
    </cfRule>
    <cfRule type="cellIs" dxfId="2905" priority="2896" operator="equal">
      <formula>1</formula>
    </cfRule>
  </conditionalFormatting>
  <conditionalFormatting sqref="R41:W49">
    <cfRule type="cellIs" dxfId="2904" priority="2893" operator="equal">
      <formula>0</formula>
    </cfRule>
    <cfRule type="cellIs" dxfId="2903" priority="2894" operator="equal">
      <formula>1</formula>
    </cfRule>
  </conditionalFormatting>
  <conditionalFormatting sqref="R51:W59">
    <cfRule type="cellIs" dxfId="2902" priority="2891" operator="equal">
      <formula>0</formula>
    </cfRule>
    <cfRule type="cellIs" dxfId="2901" priority="2892" operator="equal">
      <formula>1</formula>
    </cfRule>
  </conditionalFormatting>
  <conditionalFormatting sqref="R63:W66">
    <cfRule type="cellIs" dxfId="2900" priority="2889" operator="equal">
      <formula>0</formula>
    </cfRule>
    <cfRule type="cellIs" dxfId="2899" priority="2890" operator="equal">
      <formula>1</formula>
    </cfRule>
  </conditionalFormatting>
  <conditionalFormatting sqref="R68:W75">
    <cfRule type="cellIs" dxfId="2898" priority="2887" operator="equal">
      <formula>0</formula>
    </cfRule>
    <cfRule type="cellIs" dxfId="2897" priority="2888" operator="equal">
      <formula>1</formula>
    </cfRule>
  </conditionalFormatting>
  <conditionalFormatting sqref="R77:W79">
    <cfRule type="cellIs" dxfId="2896" priority="2885" operator="equal">
      <formula>0</formula>
    </cfRule>
    <cfRule type="cellIs" dxfId="2895" priority="2886" operator="equal">
      <formula>1</formula>
    </cfRule>
  </conditionalFormatting>
  <conditionalFormatting sqref="R81:W89">
    <cfRule type="cellIs" dxfId="2894" priority="2883" operator="equal">
      <formula>0</formula>
    </cfRule>
    <cfRule type="cellIs" dxfId="2893" priority="2884" operator="equal">
      <formula>1</formula>
    </cfRule>
  </conditionalFormatting>
  <conditionalFormatting sqref="R92:W92">
    <cfRule type="cellIs" dxfId="2892" priority="2881" operator="equal">
      <formula>0</formula>
    </cfRule>
    <cfRule type="cellIs" dxfId="2891" priority="2882" operator="equal">
      <formula>1</formula>
    </cfRule>
  </conditionalFormatting>
  <conditionalFormatting sqref="R94:W94">
    <cfRule type="cellIs" dxfId="2890" priority="2879" operator="equal">
      <formula>0</formula>
    </cfRule>
    <cfRule type="cellIs" dxfId="2889" priority="2880" operator="equal">
      <formula>1</formula>
    </cfRule>
  </conditionalFormatting>
  <conditionalFormatting sqref="R95:W95">
    <cfRule type="cellIs" dxfId="2888" priority="2877" operator="equal">
      <formula>0</formula>
    </cfRule>
    <cfRule type="cellIs" dxfId="2887" priority="2878" operator="equal">
      <formula>1</formula>
    </cfRule>
  </conditionalFormatting>
  <conditionalFormatting sqref="R99:W103">
    <cfRule type="cellIs" dxfId="2886" priority="2875" operator="equal">
      <formula>0</formula>
    </cfRule>
    <cfRule type="cellIs" dxfId="2885" priority="2876" operator="equal">
      <formula>1</formula>
    </cfRule>
  </conditionalFormatting>
  <conditionalFormatting sqref="R105:W107">
    <cfRule type="cellIs" dxfId="2884" priority="2873" operator="equal">
      <formula>0</formula>
    </cfRule>
    <cfRule type="cellIs" dxfId="2883" priority="2874" operator="equal">
      <formula>1</formula>
    </cfRule>
  </conditionalFormatting>
  <conditionalFormatting sqref="R109:W109">
    <cfRule type="cellIs" dxfId="2882" priority="2871" operator="equal">
      <formula>0</formula>
    </cfRule>
    <cfRule type="cellIs" dxfId="2881" priority="2872" operator="equal">
      <formula>1</formula>
    </cfRule>
  </conditionalFormatting>
  <conditionalFormatting sqref="R111:W112">
    <cfRule type="cellIs" dxfId="2880" priority="2869" operator="equal">
      <formula>0</formula>
    </cfRule>
    <cfRule type="cellIs" dxfId="2879" priority="2870" operator="equal">
      <formula>1</formula>
    </cfRule>
  </conditionalFormatting>
  <conditionalFormatting sqref="R114:W114">
    <cfRule type="cellIs" dxfId="2878" priority="2867" operator="equal">
      <formula>0</formula>
    </cfRule>
    <cfRule type="cellIs" dxfId="2877" priority="2868" operator="equal">
      <formula>1</formula>
    </cfRule>
  </conditionalFormatting>
  <conditionalFormatting sqref="R116:W116">
    <cfRule type="cellIs" dxfId="2876" priority="2865" operator="equal">
      <formula>0</formula>
    </cfRule>
    <cfRule type="cellIs" dxfId="2875" priority="2866" operator="equal">
      <formula>1</formula>
    </cfRule>
  </conditionalFormatting>
  <conditionalFormatting sqref="R118:W118">
    <cfRule type="cellIs" dxfId="2874" priority="2863" operator="equal">
      <formula>0</formula>
    </cfRule>
    <cfRule type="cellIs" dxfId="2873" priority="2864" operator="equal">
      <formula>1</formula>
    </cfRule>
  </conditionalFormatting>
  <conditionalFormatting sqref="R120:W120">
    <cfRule type="cellIs" dxfId="2872" priority="2861" operator="equal">
      <formula>0</formula>
    </cfRule>
    <cfRule type="cellIs" dxfId="2871" priority="2862" operator="equal">
      <formula>1</formula>
    </cfRule>
  </conditionalFormatting>
  <conditionalFormatting sqref="R121:W122">
    <cfRule type="cellIs" dxfId="2870" priority="2859" operator="equal">
      <formula>0</formula>
    </cfRule>
    <cfRule type="cellIs" dxfId="2869" priority="2860" operator="equal">
      <formula>1</formula>
    </cfRule>
  </conditionalFormatting>
  <conditionalFormatting sqref="R124:W124">
    <cfRule type="cellIs" dxfId="2868" priority="2857" operator="equal">
      <formula>0</formula>
    </cfRule>
    <cfRule type="cellIs" dxfId="2867" priority="2858" operator="equal">
      <formula>1</formula>
    </cfRule>
  </conditionalFormatting>
  <conditionalFormatting sqref="R128:W138">
    <cfRule type="cellIs" dxfId="2866" priority="2855" operator="equal">
      <formula>0</formula>
    </cfRule>
    <cfRule type="cellIs" dxfId="2865" priority="2856" operator="equal">
      <formula>1</formula>
    </cfRule>
  </conditionalFormatting>
  <conditionalFormatting sqref="R140:W143">
    <cfRule type="cellIs" dxfId="2864" priority="2853" operator="equal">
      <formula>0</formula>
    </cfRule>
    <cfRule type="cellIs" dxfId="2863" priority="2854" operator="equal">
      <formula>1</formula>
    </cfRule>
  </conditionalFormatting>
  <conditionalFormatting sqref="R145:W145">
    <cfRule type="cellIs" dxfId="2862" priority="2851" operator="equal">
      <formula>0</formula>
    </cfRule>
    <cfRule type="cellIs" dxfId="2861" priority="2852" operator="equal">
      <formula>1</formula>
    </cfRule>
  </conditionalFormatting>
  <conditionalFormatting sqref="R149:W158">
    <cfRule type="cellIs" dxfId="2860" priority="2849" operator="equal">
      <formula>0</formula>
    </cfRule>
    <cfRule type="cellIs" dxfId="2859" priority="2850" operator="equal">
      <formula>1</formula>
    </cfRule>
  </conditionalFormatting>
  <conditionalFormatting sqref="R160:W160">
    <cfRule type="cellIs" dxfId="2858" priority="2847" operator="equal">
      <formula>0</formula>
    </cfRule>
    <cfRule type="cellIs" dxfId="2857" priority="2848" operator="equal">
      <formula>1</formula>
    </cfRule>
  </conditionalFormatting>
  <conditionalFormatting sqref="R162:W162">
    <cfRule type="cellIs" dxfId="2856" priority="2845" operator="equal">
      <formula>0</formula>
    </cfRule>
    <cfRule type="cellIs" dxfId="2855" priority="2846" operator="equal">
      <formula>1</formula>
    </cfRule>
  </conditionalFormatting>
  <conditionalFormatting sqref="R164:W164">
    <cfRule type="cellIs" dxfId="2854" priority="2843" operator="equal">
      <formula>0</formula>
    </cfRule>
    <cfRule type="cellIs" dxfId="2853" priority="2844" operator="equal">
      <formula>1</formula>
    </cfRule>
  </conditionalFormatting>
  <conditionalFormatting sqref="AI348:AN350 AI356:AN356 AI366:AN367 AI372:AN372 AI370:AN370 AI352:AN353 AI358:AN358 AI393:AN398 AI400:AN400 AI402:AN403 AI536:AN539 AI12:AN12 AI405:AN405 AI410:AN410 AI419:AN420 AI422:AN422 AI429:AN429 AI438:AN438 AI450:AN450 AI459:AN459 AI465:AN465 AI468:AN469 AI471:AN471 AI475:AN475 AI483:AN483 AI490:AN490 AI493:AN493 AI497:AN497 AI500:AN501 AI506:AN506 AI511:AN511 AI513:AN513 AI519:AN519 AI521:AN521 AI525:AN525 AI527:AN527">
    <cfRule type="cellIs" dxfId="2852" priority="2841" operator="equal">
      <formula>0</formula>
    </cfRule>
    <cfRule type="cellIs" dxfId="2851" priority="2842" operator="equal">
      <formula>1</formula>
    </cfRule>
  </conditionalFormatting>
  <conditionalFormatting sqref="AB553">
    <cfRule type="cellIs" dxfId="2850" priority="2839" operator="equal">
      <formula>"OK"</formula>
    </cfRule>
    <cfRule type="cellIs" dxfId="2849" priority="2840" operator="equal">
      <formula>"NO HABILITADO"</formula>
    </cfRule>
  </conditionalFormatting>
  <conditionalFormatting sqref="AP553">
    <cfRule type="cellIs" dxfId="2848" priority="2837" operator="equal">
      <formula>0</formula>
    </cfRule>
    <cfRule type="cellIs" dxfId="2847" priority="2838" operator="equal">
      <formula>1</formula>
    </cfRule>
  </conditionalFormatting>
  <conditionalFormatting sqref="AN553">
    <cfRule type="cellIs" dxfId="2846" priority="2835" operator="equal">
      <formula>0</formula>
    </cfRule>
    <cfRule type="cellIs" dxfId="2845" priority="2836" operator="equal">
      <formula>1</formula>
    </cfRule>
  </conditionalFormatting>
  <conditionalFormatting sqref="AL553">
    <cfRule type="cellIs" dxfId="2844" priority="2833" operator="equal">
      <formula>0</formula>
    </cfRule>
    <cfRule type="cellIs" dxfId="2843" priority="2834" operator="equal">
      <formula>1</formula>
    </cfRule>
  </conditionalFormatting>
  <conditionalFormatting sqref="AJ553">
    <cfRule type="cellIs" dxfId="2842" priority="2831" operator="equal">
      <formula>0</formula>
    </cfRule>
    <cfRule type="cellIs" dxfId="2841" priority="2832" operator="equal">
      <formula>1</formula>
    </cfRule>
  </conditionalFormatting>
  <conditionalFormatting sqref="AI166:AN169">
    <cfRule type="cellIs" dxfId="2840" priority="2829" operator="equal">
      <formula>0</formula>
    </cfRule>
    <cfRule type="cellIs" dxfId="2839" priority="2830" operator="equal">
      <formula>1</formula>
    </cfRule>
  </conditionalFormatting>
  <conditionalFormatting sqref="AI173:AN174">
    <cfRule type="cellIs" dxfId="2838" priority="2827" operator="equal">
      <formula>0</formula>
    </cfRule>
    <cfRule type="cellIs" dxfId="2837" priority="2828" operator="equal">
      <formula>1</formula>
    </cfRule>
  </conditionalFormatting>
  <conditionalFormatting sqref="AI181:AN184">
    <cfRule type="cellIs" dxfId="2836" priority="2825" operator="equal">
      <formula>0</formula>
    </cfRule>
    <cfRule type="cellIs" dxfId="2835" priority="2826" operator="equal">
      <formula>1</formula>
    </cfRule>
  </conditionalFormatting>
  <conditionalFormatting sqref="AI187:AN188">
    <cfRule type="cellIs" dxfId="2834" priority="2823" operator="equal">
      <formula>0</formula>
    </cfRule>
    <cfRule type="cellIs" dxfId="2833" priority="2824" operator="equal">
      <formula>1</formula>
    </cfRule>
  </conditionalFormatting>
  <conditionalFormatting sqref="AI190:AN193">
    <cfRule type="cellIs" dxfId="2832" priority="2821" operator="equal">
      <formula>0</formula>
    </cfRule>
    <cfRule type="cellIs" dxfId="2831" priority="2822" operator="equal">
      <formula>1</formula>
    </cfRule>
  </conditionalFormatting>
  <conditionalFormatting sqref="AI195:AN195">
    <cfRule type="cellIs" dxfId="2830" priority="2819" operator="equal">
      <formula>0</formula>
    </cfRule>
    <cfRule type="cellIs" dxfId="2829" priority="2820" operator="equal">
      <formula>1</formula>
    </cfRule>
  </conditionalFormatting>
  <conditionalFormatting sqref="AI197:AN197">
    <cfRule type="cellIs" dxfId="2828" priority="2817" operator="equal">
      <formula>0</formula>
    </cfRule>
    <cfRule type="cellIs" dxfId="2827" priority="2818" operator="equal">
      <formula>1</formula>
    </cfRule>
  </conditionalFormatting>
  <conditionalFormatting sqref="AI202:AN205">
    <cfRule type="cellIs" dxfId="2826" priority="2815" operator="equal">
      <formula>0</formula>
    </cfRule>
    <cfRule type="cellIs" dxfId="2825" priority="2816" operator="equal">
      <formula>1</formula>
    </cfRule>
  </conditionalFormatting>
  <conditionalFormatting sqref="AI208:AN211">
    <cfRule type="cellIs" dxfId="2824" priority="2813" operator="equal">
      <formula>0</formula>
    </cfRule>
    <cfRule type="cellIs" dxfId="2823" priority="2814" operator="equal">
      <formula>1</formula>
    </cfRule>
  </conditionalFormatting>
  <conditionalFormatting sqref="AI216:AN219 AI222:AN222 AI226:AN234 AI224:AN224 AI236:AN236">
    <cfRule type="cellIs" dxfId="2822" priority="2811" operator="equal">
      <formula>0</formula>
    </cfRule>
    <cfRule type="cellIs" dxfId="2821" priority="2812" operator="equal">
      <formula>1</formula>
    </cfRule>
  </conditionalFormatting>
  <conditionalFormatting sqref="AI238:AN238 AI240:AN240 AI244:AN249 AI252:AN252">
    <cfRule type="cellIs" dxfId="2820" priority="2809" operator="equal">
      <formula>0</formula>
    </cfRule>
    <cfRule type="cellIs" dxfId="2819" priority="2810" operator="equal">
      <formula>1</formula>
    </cfRule>
  </conditionalFormatting>
  <conditionalFormatting sqref="AI255:AN258">
    <cfRule type="cellIs" dxfId="2818" priority="2807" operator="equal">
      <formula>0</formula>
    </cfRule>
    <cfRule type="cellIs" dxfId="2817" priority="2808" operator="equal">
      <formula>1</formula>
    </cfRule>
  </conditionalFormatting>
  <conditionalFormatting sqref="AI272:AN280">
    <cfRule type="cellIs" dxfId="2816" priority="2805" operator="equal">
      <formula>0</formula>
    </cfRule>
    <cfRule type="cellIs" dxfId="2815" priority="2806" operator="equal">
      <formula>1</formula>
    </cfRule>
  </conditionalFormatting>
  <conditionalFormatting sqref="AI284:AN286 AI304:AN308 AI311:AN311 AI288:AN293 AI298:AN298 AI301:AN301 AI314:AN317">
    <cfRule type="cellIs" dxfId="2814" priority="2803" operator="equal">
      <formula>0</formula>
    </cfRule>
    <cfRule type="cellIs" dxfId="2813" priority="2804" operator="equal">
      <formula>1</formula>
    </cfRule>
  </conditionalFormatting>
  <conditionalFormatting sqref="AI320:AN330 AI333:AN336">
    <cfRule type="cellIs" dxfId="2812" priority="2801" operator="equal">
      <formula>0</formula>
    </cfRule>
    <cfRule type="cellIs" dxfId="2811" priority="2802" operator="equal">
      <formula>1</formula>
    </cfRule>
  </conditionalFormatting>
  <conditionalFormatting sqref="AI342:AN342">
    <cfRule type="cellIs" dxfId="2810" priority="2799" operator="equal">
      <formula>0</formula>
    </cfRule>
    <cfRule type="cellIs" dxfId="2809" priority="2800" operator="equal">
      <formula>1</formula>
    </cfRule>
  </conditionalFormatting>
  <conditionalFormatting sqref="AI354:AN354">
    <cfRule type="cellIs" dxfId="2808" priority="2797" operator="equal">
      <formula>0</formula>
    </cfRule>
    <cfRule type="cellIs" dxfId="2807" priority="2798" operator="equal">
      <formula>1</formula>
    </cfRule>
  </conditionalFormatting>
  <conditionalFormatting sqref="AI359:AN359">
    <cfRule type="cellIs" dxfId="2806" priority="2795" operator="equal">
      <formula>0</formula>
    </cfRule>
    <cfRule type="cellIs" dxfId="2805" priority="2796" operator="equal">
      <formula>1</formula>
    </cfRule>
  </conditionalFormatting>
  <conditionalFormatting sqref="AI364:AN365">
    <cfRule type="cellIs" dxfId="2804" priority="2793" operator="equal">
      <formula>0</formula>
    </cfRule>
    <cfRule type="cellIs" dxfId="2803" priority="2794" operator="equal">
      <formula>1</formula>
    </cfRule>
  </conditionalFormatting>
  <conditionalFormatting sqref="AI540:AN540">
    <cfRule type="cellIs" dxfId="2802" priority="2791" operator="equal">
      <formula>0</formula>
    </cfRule>
    <cfRule type="cellIs" dxfId="2801" priority="2792" operator="equal">
      <formula>1</formula>
    </cfRule>
  </conditionalFormatting>
  <conditionalFormatting sqref="AI543:AN543">
    <cfRule type="cellIs" dxfId="2800" priority="2741" operator="equal">
      <formula>0</formula>
    </cfRule>
    <cfRule type="cellIs" dxfId="2799" priority="2742" operator="equal">
      <formula>1</formula>
    </cfRule>
  </conditionalFormatting>
  <conditionalFormatting sqref="AI91:AN91">
    <cfRule type="cellIs" dxfId="2798" priority="2789" operator="equal">
      <formula>0</formula>
    </cfRule>
    <cfRule type="cellIs" dxfId="2797" priority="2790" operator="equal">
      <formula>1</formula>
    </cfRule>
  </conditionalFormatting>
  <conditionalFormatting sqref="AI170:AN170">
    <cfRule type="cellIs" dxfId="2796" priority="2787" operator="equal">
      <formula>0</formula>
    </cfRule>
    <cfRule type="cellIs" dxfId="2795" priority="2788" operator="equal">
      <formula>1</formula>
    </cfRule>
  </conditionalFormatting>
  <conditionalFormatting sqref="AI172:AN172">
    <cfRule type="cellIs" dxfId="2794" priority="2785" operator="equal">
      <formula>0</formula>
    </cfRule>
    <cfRule type="cellIs" dxfId="2793" priority="2786" operator="equal">
      <formula>1</formula>
    </cfRule>
  </conditionalFormatting>
  <conditionalFormatting sqref="AI179:AN179">
    <cfRule type="cellIs" dxfId="2792" priority="2783" operator="equal">
      <formula>0</formula>
    </cfRule>
    <cfRule type="cellIs" dxfId="2791" priority="2784" operator="equal">
      <formula>1</formula>
    </cfRule>
  </conditionalFormatting>
  <conditionalFormatting sqref="AI194:AN194">
    <cfRule type="cellIs" dxfId="2790" priority="2781" operator="equal">
      <formula>0</formula>
    </cfRule>
    <cfRule type="cellIs" dxfId="2789" priority="2782" operator="equal">
      <formula>1</formula>
    </cfRule>
  </conditionalFormatting>
  <conditionalFormatting sqref="AI196:AN196">
    <cfRule type="cellIs" dxfId="2788" priority="2779" operator="equal">
      <formula>0</formula>
    </cfRule>
    <cfRule type="cellIs" dxfId="2787" priority="2780" operator="equal">
      <formula>1</formula>
    </cfRule>
  </conditionalFormatting>
  <conditionalFormatting sqref="AI198:AN198">
    <cfRule type="cellIs" dxfId="2786" priority="2777" operator="equal">
      <formula>0</formula>
    </cfRule>
    <cfRule type="cellIs" dxfId="2785" priority="2778" operator="equal">
      <formula>1</formula>
    </cfRule>
  </conditionalFormatting>
  <conditionalFormatting sqref="AI206:AN206">
    <cfRule type="cellIs" dxfId="2784" priority="2775" operator="equal">
      <formula>0</formula>
    </cfRule>
    <cfRule type="cellIs" dxfId="2783" priority="2776" operator="equal">
      <formula>1</formula>
    </cfRule>
  </conditionalFormatting>
  <conditionalFormatting sqref="AI214:AN215">
    <cfRule type="cellIs" dxfId="2782" priority="2773" operator="equal">
      <formula>0</formula>
    </cfRule>
    <cfRule type="cellIs" dxfId="2781" priority="2774" operator="equal">
      <formula>1</formula>
    </cfRule>
  </conditionalFormatting>
  <conditionalFormatting sqref="AI225:AN225">
    <cfRule type="cellIs" dxfId="2780" priority="2771" operator="equal">
      <formula>0</formula>
    </cfRule>
    <cfRule type="cellIs" dxfId="2779" priority="2772" operator="equal">
      <formula>1</formula>
    </cfRule>
  </conditionalFormatting>
  <conditionalFormatting sqref="AI253:AN254">
    <cfRule type="cellIs" dxfId="2778" priority="2769" operator="equal">
      <formula>0</formula>
    </cfRule>
    <cfRule type="cellIs" dxfId="2777" priority="2770" operator="equal">
      <formula>1</formula>
    </cfRule>
  </conditionalFormatting>
  <conditionalFormatting sqref="AI261:AN261">
    <cfRule type="cellIs" dxfId="2776" priority="2767" operator="equal">
      <formula>0</formula>
    </cfRule>
    <cfRule type="cellIs" dxfId="2775" priority="2768" operator="equal">
      <formula>1</formula>
    </cfRule>
  </conditionalFormatting>
  <conditionalFormatting sqref="AI264:AN265 AI268:AN271">
    <cfRule type="cellIs" dxfId="2774" priority="2765" operator="equal">
      <formula>0</formula>
    </cfRule>
    <cfRule type="cellIs" dxfId="2773" priority="2766" operator="equal">
      <formula>1</formula>
    </cfRule>
  </conditionalFormatting>
  <conditionalFormatting sqref="AI283:AN283">
    <cfRule type="cellIs" dxfId="2772" priority="2763" operator="equal">
      <formula>0</formula>
    </cfRule>
    <cfRule type="cellIs" dxfId="2771" priority="2764" operator="equal">
      <formula>1</formula>
    </cfRule>
  </conditionalFormatting>
  <conditionalFormatting sqref="AI337:AN338">
    <cfRule type="cellIs" dxfId="2770" priority="2761" operator="equal">
      <formula>0</formula>
    </cfRule>
    <cfRule type="cellIs" dxfId="2769" priority="2762" operator="equal">
      <formula>1</formula>
    </cfRule>
  </conditionalFormatting>
  <conditionalFormatting sqref="AI340:AN341">
    <cfRule type="cellIs" dxfId="2768" priority="2759" operator="equal">
      <formula>0</formula>
    </cfRule>
    <cfRule type="cellIs" dxfId="2767" priority="2760" operator="equal">
      <formula>1</formula>
    </cfRule>
  </conditionalFormatting>
  <conditionalFormatting sqref="AI346:AN347">
    <cfRule type="cellIs" dxfId="2766" priority="2757" operator="equal">
      <formula>0</formula>
    </cfRule>
    <cfRule type="cellIs" dxfId="2765" priority="2758" operator="equal">
      <formula>1</formula>
    </cfRule>
  </conditionalFormatting>
  <conditionalFormatting sqref="AI351:AN351">
    <cfRule type="cellIs" dxfId="2764" priority="2755" operator="equal">
      <formula>0</formula>
    </cfRule>
    <cfRule type="cellIs" dxfId="2763" priority="2756" operator="equal">
      <formula>1</formula>
    </cfRule>
  </conditionalFormatting>
  <conditionalFormatting sqref="AI355:AN355">
    <cfRule type="cellIs" dxfId="2762" priority="2753" operator="equal">
      <formula>0</formula>
    </cfRule>
    <cfRule type="cellIs" dxfId="2761" priority="2754" operator="equal">
      <formula>1</formula>
    </cfRule>
  </conditionalFormatting>
  <conditionalFormatting sqref="AI363:AN363">
    <cfRule type="cellIs" dxfId="2760" priority="2751" operator="equal">
      <formula>0</formula>
    </cfRule>
    <cfRule type="cellIs" dxfId="2759" priority="2752" operator="equal">
      <formula>1</formula>
    </cfRule>
  </conditionalFormatting>
  <conditionalFormatting sqref="AI368:AN368">
    <cfRule type="cellIs" dxfId="2758" priority="2749" operator="equal">
      <formula>0</formula>
    </cfRule>
    <cfRule type="cellIs" dxfId="2757" priority="2750" operator="equal">
      <formula>1</formula>
    </cfRule>
  </conditionalFormatting>
  <conditionalFormatting sqref="AI382:AN384">
    <cfRule type="cellIs" dxfId="2756" priority="2747" operator="equal">
      <formula>0</formula>
    </cfRule>
    <cfRule type="cellIs" dxfId="2755" priority="2748" operator="equal">
      <formula>1</formula>
    </cfRule>
  </conditionalFormatting>
  <conditionalFormatting sqref="AI386:AN386 AI388:AN391">
    <cfRule type="cellIs" dxfId="2754" priority="2745" operator="equal">
      <formula>0</formula>
    </cfRule>
    <cfRule type="cellIs" dxfId="2753" priority="2746" operator="equal">
      <formula>1</formula>
    </cfRule>
  </conditionalFormatting>
  <conditionalFormatting sqref="AI541:AN541">
    <cfRule type="cellIs" dxfId="2752" priority="2743" operator="equal">
      <formula>0</formula>
    </cfRule>
    <cfRule type="cellIs" dxfId="2751" priority="2744" operator="equal">
      <formula>1</formula>
    </cfRule>
  </conditionalFormatting>
  <conditionalFormatting sqref="AI542:AN542">
    <cfRule type="cellIs" dxfId="2750" priority="2739" operator="equal">
      <formula>0</formula>
    </cfRule>
    <cfRule type="cellIs" dxfId="2749" priority="2740" operator="equal">
      <formula>1</formula>
    </cfRule>
  </conditionalFormatting>
  <conditionalFormatting sqref="AI406:AN406">
    <cfRule type="cellIs" dxfId="2748" priority="2633" operator="equal">
      <formula>0</formula>
    </cfRule>
    <cfRule type="cellIs" dxfId="2747" priority="2634" operator="equal">
      <formula>1</formula>
    </cfRule>
  </conditionalFormatting>
  <conditionalFormatting sqref="AI411:AN418">
    <cfRule type="cellIs" dxfId="2746" priority="2629" operator="equal">
      <formula>0</formula>
    </cfRule>
    <cfRule type="cellIs" dxfId="2745" priority="2630" operator="equal">
      <formula>1</formula>
    </cfRule>
  </conditionalFormatting>
  <conditionalFormatting sqref="AI421:AN421">
    <cfRule type="cellIs" dxfId="2744" priority="2627" operator="equal">
      <formula>0</formula>
    </cfRule>
    <cfRule type="cellIs" dxfId="2743" priority="2628" operator="equal">
      <formula>1</formula>
    </cfRule>
  </conditionalFormatting>
  <conditionalFormatting sqref="AI423:AN428">
    <cfRule type="cellIs" dxfId="2742" priority="2625" operator="equal">
      <formula>0</formula>
    </cfRule>
    <cfRule type="cellIs" dxfId="2741" priority="2626" operator="equal">
      <formula>1</formula>
    </cfRule>
  </conditionalFormatting>
  <conditionalFormatting sqref="AI430:AN437">
    <cfRule type="cellIs" dxfId="2740" priority="2623" operator="equal">
      <formula>0</formula>
    </cfRule>
    <cfRule type="cellIs" dxfId="2739" priority="2624" operator="equal">
      <formula>1</formula>
    </cfRule>
  </conditionalFormatting>
  <conditionalFormatting sqref="AI439:AN449">
    <cfRule type="cellIs" dxfId="2738" priority="2621" operator="equal">
      <formula>0</formula>
    </cfRule>
    <cfRule type="cellIs" dxfId="2737" priority="2622" operator="equal">
      <formula>1</formula>
    </cfRule>
  </conditionalFormatting>
  <conditionalFormatting sqref="AI451:AN458">
    <cfRule type="cellIs" dxfId="2736" priority="2619" operator="equal">
      <formula>0</formula>
    </cfRule>
    <cfRule type="cellIs" dxfId="2735" priority="2620" operator="equal">
      <formula>1</formula>
    </cfRule>
  </conditionalFormatting>
  <conditionalFormatting sqref="AI460:AN464">
    <cfRule type="cellIs" dxfId="2734" priority="2617" operator="equal">
      <formula>0</formula>
    </cfRule>
    <cfRule type="cellIs" dxfId="2733" priority="2618" operator="equal">
      <formula>1</formula>
    </cfRule>
  </conditionalFormatting>
  <conditionalFormatting sqref="AI466:AN467">
    <cfRule type="cellIs" dxfId="2732" priority="2615" operator="equal">
      <formula>0</formula>
    </cfRule>
    <cfRule type="cellIs" dxfId="2731" priority="2616" operator="equal">
      <formula>1</formula>
    </cfRule>
  </conditionalFormatting>
  <conditionalFormatting sqref="AI470:AN470">
    <cfRule type="cellIs" dxfId="2730" priority="2613" operator="equal">
      <formula>0</formula>
    </cfRule>
    <cfRule type="cellIs" dxfId="2729" priority="2614" operator="equal">
      <formula>1</formula>
    </cfRule>
  </conditionalFormatting>
  <conditionalFormatting sqref="AI472:AN474">
    <cfRule type="cellIs" dxfId="2728" priority="2611" operator="equal">
      <formula>0</formula>
    </cfRule>
    <cfRule type="cellIs" dxfId="2727" priority="2612" operator="equal">
      <formula>1</formula>
    </cfRule>
  </conditionalFormatting>
  <conditionalFormatting sqref="AI476:AN482">
    <cfRule type="cellIs" dxfId="2726" priority="2609" operator="equal">
      <formula>0</formula>
    </cfRule>
    <cfRule type="cellIs" dxfId="2725" priority="2610" operator="equal">
      <formula>1</formula>
    </cfRule>
  </conditionalFormatting>
  <conditionalFormatting sqref="AI484:AN489">
    <cfRule type="cellIs" dxfId="2724" priority="2607" operator="equal">
      <formula>0</formula>
    </cfRule>
    <cfRule type="cellIs" dxfId="2723" priority="2608" operator="equal">
      <formula>1</formula>
    </cfRule>
  </conditionalFormatting>
  <conditionalFormatting sqref="AI491:AN492">
    <cfRule type="cellIs" dxfId="2722" priority="2605" operator="equal">
      <formula>0</formula>
    </cfRule>
    <cfRule type="cellIs" dxfId="2721" priority="2606" operator="equal">
      <formula>1</formula>
    </cfRule>
  </conditionalFormatting>
  <conditionalFormatting sqref="AI494:AN496">
    <cfRule type="cellIs" dxfId="2720" priority="2603" operator="equal">
      <formula>0</formula>
    </cfRule>
    <cfRule type="cellIs" dxfId="2719" priority="2604" operator="equal">
      <formula>1</formula>
    </cfRule>
  </conditionalFormatting>
  <conditionalFormatting sqref="AI498:AN498">
    <cfRule type="cellIs" dxfId="2718" priority="2601" operator="equal">
      <formula>0</formula>
    </cfRule>
    <cfRule type="cellIs" dxfId="2717" priority="2602" operator="equal">
      <formula>1</formula>
    </cfRule>
  </conditionalFormatting>
  <conditionalFormatting sqref="AI499:AN499">
    <cfRule type="cellIs" dxfId="2716" priority="2599" operator="equal">
      <formula>0</formula>
    </cfRule>
    <cfRule type="cellIs" dxfId="2715" priority="2600" operator="equal">
      <formula>1</formula>
    </cfRule>
  </conditionalFormatting>
  <conditionalFormatting sqref="AI502:AN504">
    <cfRule type="cellIs" dxfId="2714" priority="2597" operator="equal">
      <formula>0</formula>
    </cfRule>
    <cfRule type="cellIs" dxfId="2713" priority="2598" operator="equal">
      <formula>1</formula>
    </cfRule>
  </conditionalFormatting>
  <conditionalFormatting sqref="AI507:AN510">
    <cfRule type="cellIs" dxfId="2712" priority="2595" operator="equal">
      <formula>0</formula>
    </cfRule>
    <cfRule type="cellIs" dxfId="2711" priority="2596" operator="equal">
      <formula>1</formula>
    </cfRule>
  </conditionalFormatting>
  <conditionalFormatting sqref="AI512:AN512">
    <cfRule type="cellIs" dxfId="2710" priority="2593" operator="equal">
      <formula>0</formula>
    </cfRule>
    <cfRule type="cellIs" dxfId="2709" priority="2594" operator="equal">
      <formula>1</formula>
    </cfRule>
  </conditionalFormatting>
  <conditionalFormatting sqref="AI514:AN518">
    <cfRule type="cellIs" dxfId="2708" priority="2591" operator="equal">
      <formula>0</formula>
    </cfRule>
    <cfRule type="cellIs" dxfId="2707" priority="2592" operator="equal">
      <formula>1</formula>
    </cfRule>
  </conditionalFormatting>
  <conditionalFormatting sqref="AI520:AN520">
    <cfRule type="cellIs" dxfId="2706" priority="2589" operator="equal">
      <formula>0</formula>
    </cfRule>
    <cfRule type="cellIs" dxfId="2705" priority="2590" operator="equal">
      <formula>1</formula>
    </cfRule>
  </conditionalFormatting>
  <conditionalFormatting sqref="AI522:AN524">
    <cfRule type="cellIs" dxfId="2704" priority="2587" operator="equal">
      <formula>0</formula>
    </cfRule>
    <cfRule type="cellIs" dxfId="2703" priority="2588" operator="equal">
      <formula>1</formula>
    </cfRule>
  </conditionalFormatting>
  <conditionalFormatting sqref="AI526:AN526">
    <cfRule type="cellIs" dxfId="2702" priority="2585" operator="equal">
      <formula>0</formula>
    </cfRule>
    <cfRule type="cellIs" dxfId="2701" priority="2586" operator="equal">
      <formula>1</formula>
    </cfRule>
  </conditionalFormatting>
  <conditionalFormatting sqref="AI528:AN535">
    <cfRule type="cellIs" dxfId="2700" priority="2583" operator="equal">
      <formula>0</formula>
    </cfRule>
    <cfRule type="cellIs" dxfId="2699" priority="2584" operator="equal">
      <formula>1</formula>
    </cfRule>
  </conditionalFormatting>
  <conditionalFormatting sqref="AI267:AN267">
    <cfRule type="cellIs" dxfId="2698" priority="2581" operator="equal">
      <formula>0</formula>
    </cfRule>
    <cfRule type="cellIs" dxfId="2697" priority="2582" operator="equal">
      <formula>1</formula>
    </cfRule>
  </conditionalFormatting>
  <conditionalFormatting sqref="AI374:AN374">
    <cfRule type="cellIs" dxfId="2696" priority="2579" operator="equal">
      <formula>0</formula>
    </cfRule>
    <cfRule type="cellIs" dxfId="2695" priority="2580" operator="equal">
      <formula>1</formula>
    </cfRule>
  </conditionalFormatting>
  <conditionalFormatting sqref="AI362:AN362">
    <cfRule type="cellIs" dxfId="2694" priority="2577" operator="equal">
      <formula>0</formula>
    </cfRule>
    <cfRule type="cellIs" dxfId="2693" priority="2578" operator="equal">
      <formula>1</formula>
    </cfRule>
  </conditionalFormatting>
  <conditionalFormatting sqref="AI319:AN319">
    <cfRule type="cellIs" dxfId="2692" priority="2575" operator="equal">
      <formula>0</formula>
    </cfRule>
    <cfRule type="cellIs" dxfId="2691" priority="2576" operator="equal">
      <formula>1</formula>
    </cfRule>
  </conditionalFormatting>
  <conditionalFormatting sqref="AI313:AN313">
    <cfRule type="cellIs" dxfId="2690" priority="2573" operator="equal">
      <formula>0</formula>
    </cfRule>
    <cfRule type="cellIs" dxfId="2689" priority="2574" operator="equal">
      <formula>1</formula>
    </cfRule>
  </conditionalFormatting>
  <conditionalFormatting sqref="AI300:AN300">
    <cfRule type="cellIs" dxfId="2688" priority="2571" operator="equal">
      <formula>0</formula>
    </cfRule>
    <cfRule type="cellIs" dxfId="2687" priority="2572" operator="equal">
      <formula>1</formula>
    </cfRule>
  </conditionalFormatting>
  <conditionalFormatting sqref="AI297:AN297">
    <cfRule type="cellIs" dxfId="2686" priority="2569" operator="equal">
      <formula>0</formula>
    </cfRule>
    <cfRule type="cellIs" dxfId="2685" priority="2570" operator="equal">
      <formula>1</formula>
    </cfRule>
  </conditionalFormatting>
  <conditionalFormatting sqref="AI243:AN243">
    <cfRule type="cellIs" dxfId="2684" priority="2567" operator="equal">
      <formula>0</formula>
    </cfRule>
    <cfRule type="cellIs" dxfId="2683" priority="2568" operator="equal">
      <formula>1</formula>
    </cfRule>
  </conditionalFormatting>
  <conditionalFormatting sqref="AI505:AN505">
    <cfRule type="cellIs" dxfId="2682" priority="2565" operator="equal">
      <formula>0</formula>
    </cfRule>
    <cfRule type="cellIs" dxfId="2681" priority="2566" operator="equal">
      <formula>1</formula>
    </cfRule>
  </conditionalFormatting>
  <conditionalFormatting sqref="AI171:AN171">
    <cfRule type="cellIs" dxfId="2680" priority="2737" operator="equal">
      <formula>0</formula>
    </cfRule>
    <cfRule type="cellIs" dxfId="2679" priority="2738" operator="equal">
      <formula>1</formula>
    </cfRule>
  </conditionalFormatting>
  <conditionalFormatting sqref="AI175:AN175">
    <cfRule type="cellIs" dxfId="2678" priority="2735" operator="equal">
      <formula>0</formula>
    </cfRule>
    <cfRule type="cellIs" dxfId="2677" priority="2736" operator="equal">
      <formula>1</formula>
    </cfRule>
  </conditionalFormatting>
  <conditionalFormatting sqref="AI176:AN176">
    <cfRule type="cellIs" dxfId="2676" priority="2733" operator="equal">
      <formula>0</formula>
    </cfRule>
    <cfRule type="cellIs" dxfId="2675" priority="2734" operator="equal">
      <formula>1</formula>
    </cfRule>
  </conditionalFormatting>
  <conditionalFormatting sqref="AI177:AN178">
    <cfRule type="cellIs" dxfId="2674" priority="2731" operator="equal">
      <formula>0</formula>
    </cfRule>
    <cfRule type="cellIs" dxfId="2673" priority="2732" operator="equal">
      <formula>1</formula>
    </cfRule>
  </conditionalFormatting>
  <conditionalFormatting sqref="AI180:AN180">
    <cfRule type="cellIs" dxfId="2672" priority="2729" operator="equal">
      <formula>0</formula>
    </cfRule>
    <cfRule type="cellIs" dxfId="2671" priority="2730" operator="equal">
      <formula>1</formula>
    </cfRule>
  </conditionalFormatting>
  <conditionalFormatting sqref="AI185:AN185">
    <cfRule type="cellIs" dxfId="2670" priority="2727" operator="equal">
      <formula>0</formula>
    </cfRule>
    <cfRule type="cellIs" dxfId="2669" priority="2728" operator="equal">
      <formula>1</formula>
    </cfRule>
  </conditionalFormatting>
  <conditionalFormatting sqref="AI186:AN186">
    <cfRule type="cellIs" dxfId="2668" priority="2725" operator="equal">
      <formula>0</formula>
    </cfRule>
    <cfRule type="cellIs" dxfId="2667" priority="2726" operator="equal">
      <formula>1</formula>
    </cfRule>
  </conditionalFormatting>
  <conditionalFormatting sqref="AI189:AN189">
    <cfRule type="cellIs" dxfId="2666" priority="2723" operator="equal">
      <formula>0</formula>
    </cfRule>
    <cfRule type="cellIs" dxfId="2665" priority="2724" operator="equal">
      <formula>1</formula>
    </cfRule>
  </conditionalFormatting>
  <conditionalFormatting sqref="AI199:AN201">
    <cfRule type="cellIs" dxfId="2664" priority="2721" operator="equal">
      <formula>0</formula>
    </cfRule>
    <cfRule type="cellIs" dxfId="2663" priority="2722" operator="equal">
      <formula>1</formula>
    </cfRule>
  </conditionalFormatting>
  <conditionalFormatting sqref="AI207:AN207">
    <cfRule type="cellIs" dxfId="2662" priority="2719" operator="equal">
      <formula>0</formula>
    </cfRule>
    <cfRule type="cellIs" dxfId="2661" priority="2720" operator="equal">
      <formula>1</formula>
    </cfRule>
  </conditionalFormatting>
  <conditionalFormatting sqref="AI212:AN213">
    <cfRule type="cellIs" dxfId="2660" priority="2717" operator="equal">
      <formula>0</formula>
    </cfRule>
    <cfRule type="cellIs" dxfId="2659" priority="2718" operator="equal">
      <formula>1</formula>
    </cfRule>
  </conditionalFormatting>
  <conditionalFormatting sqref="AI220:AN221">
    <cfRule type="cellIs" dxfId="2658" priority="2715" operator="equal">
      <formula>0</formula>
    </cfRule>
    <cfRule type="cellIs" dxfId="2657" priority="2716" operator="equal">
      <formula>1</formula>
    </cfRule>
  </conditionalFormatting>
  <conditionalFormatting sqref="AI223:AN223">
    <cfRule type="cellIs" dxfId="2656" priority="2713" operator="equal">
      <formula>0</formula>
    </cfRule>
    <cfRule type="cellIs" dxfId="2655" priority="2714" operator="equal">
      <formula>1</formula>
    </cfRule>
  </conditionalFormatting>
  <conditionalFormatting sqref="AI235:AN235">
    <cfRule type="cellIs" dxfId="2654" priority="2711" operator="equal">
      <formula>0</formula>
    </cfRule>
    <cfRule type="cellIs" dxfId="2653" priority="2712" operator="equal">
      <formula>1</formula>
    </cfRule>
  </conditionalFormatting>
  <conditionalFormatting sqref="AI237:AN237">
    <cfRule type="cellIs" dxfId="2652" priority="2709" operator="equal">
      <formula>0</formula>
    </cfRule>
    <cfRule type="cellIs" dxfId="2651" priority="2710" operator="equal">
      <formula>1</formula>
    </cfRule>
  </conditionalFormatting>
  <conditionalFormatting sqref="AI239:AN239">
    <cfRule type="cellIs" dxfId="2650" priority="2707" operator="equal">
      <formula>0</formula>
    </cfRule>
    <cfRule type="cellIs" dxfId="2649" priority="2708" operator="equal">
      <formula>1</formula>
    </cfRule>
  </conditionalFormatting>
  <conditionalFormatting sqref="AI241:AN242">
    <cfRule type="cellIs" dxfId="2648" priority="2705" operator="equal">
      <formula>0</formula>
    </cfRule>
    <cfRule type="cellIs" dxfId="2647" priority="2706" operator="equal">
      <formula>1</formula>
    </cfRule>
  </conditionalFormatting>
  <conditionalFormatting sqref="AI250:AN250">
    <cfRule type="cellIs" dxfId="2646" priority="2703" operator="equal">
      <formula>0</formula>
    </cfRule>
    <cfRule type="cellIs" dxfId="2645" priority="2704" operator="equal">
      <formula>1</formula>
    </cfRule>
  </conditionalFormatting>
  <conditionalFormatting sqref="AI251:AN251">
    <cfRule type="cellIs" dxfId="2644" priority="2701" operator="equal">
      <formula>0</formula>
    </cfRule>
    <cfRule type="cellIs" dxfId="2643" priority="2702" operator="equal">
      <formula>1</formula>
    </cfRule>
  </conditionalFormatting>
  <conditionalFormatting sqref="AI259:AN260">
    <cfRule type="cellIs" dxfId="2642" priority="2699" operator="equal">
      <formula>0</formula>
    </cfRule>
    <cfRule type="cellIs" dxfId="2641" priority="2700" operator="equal">
      <formula>1</formula>
    </cfRule>
  </conditionalFormatting>
  <conditionalFormatting sqref="AI262:AN263">
    <cfRule type="cellIs" dxfId="2640" priority="2697" operator="equal">
      <formula>0</formula>
    </cfRule>
    <cfRule type="cellIs" dxfId="2639" priority="2698" operator="equal">
      <formula>1</formula>
    </cfRule>
  </conditionalFormatting>
  <conditionalFormatting sqref="AI266:AN266">
    <cfRule type="cellIs" dxfId="2638" priority="2695" operator="equal">
      <formula>0</formula>
    </cfRule>
    <cfRule type="cellIs" dxfId="2637" priority="2696" operator="equal">
      <formula>1</formula>
    </cfRule>
  </conditionalFormatting>
  <conditionalFormatting sqref="AI281:AN282">
    <cfRule type="cellIs" dxfId="2636" priority="2693" operator="equal">
      <formula>0</formula>
    </cfRule>
    <cfRule type="cellIs" dxfId="2635" priority="2694" operator="equal">
      <formula>1</formula>
    </cfRule>
  </conditionalFormatting>
  <conditionalFormatting sqref="AI287:AN287">
    <cfRule type="cellIs" dxfId="2634" priority="2691" operator="equal">
      <formula>0</formula>
    </cfRule>
    <cfRule type="cellIs" dxfId="2633" priority="2692" operator="equal">
      <formula>1</formula>
    </cfRule>
  </conditionalFormatting>
  <conditionalFormatting sqref="AI294:AN296">
    <cfRule type="cellIs" dxfId="2632" priority="2689" operator="equal">
      <formula>0</formula>
    </cfRule>
    <cfRule type="cellIs" dxfId="2631" priority="2690" operator="equal">
      <formula>1</formula>
    </cfRule>
  </conditionalFormatting>
  <conditionalFormatting sqref="AI299:AN299">
    <cfRule type="cellIs" dxfId="2630" priority="2687" operator="equal">
      <formula>0</formula>
    </cfRule>
    <cfRule type="cellIs" dxfId="2629" priority="2688" operator="equal">
      <formula>1</formula>
    </cfRule>
  </conditionalFormatting>
  <conditionalFormatting sqref="AI302:AN303">
    <cfRule type="cellIs" dxfId="2628" priority="2685" operator="equal">
      <formula>0</formula>
    </cfRule>
    <cfRule type="cellIs" dxfId="2627" priority="2686" operator="equal">
      <formula>1</formula>
    </cfRule>
  </conditionalFormatting>
  <conditionalFormatting sqref="AI309:AN309">
    <cfRule type="cellIs" dxfId="2626" priority="2683" operator="equal">
      <formula>0</formula>
    </cfRule>
    <cfRule type="cellIs" dxfId="2625" priority="2684" operator="equal">
      <formula>1</formula>
    </cfRule>
  </conditionalFormatting>
  <conditionalFormatting sqref="AI310:AN310">
    <cfRule type="cellIs" dxfId="2624" priority="2681" operator="equal">
      <formula>0</formula>
    </cfRule>
    <cfRule type="cellIs" dxfId="2623" priority="2682" operator="equal">
      <formula>1</formula>
    </cfRule>
  </conditionalFormatting>
  <conditionalFormatting sqref="AI312:AN312">
    <cfRule type="cellIs" dxfId="2622" priority="2679" operator="equal">
      <formula>0</formula>
    </cfRule>
    <cfRule type="cellIs" dxfId="2621" priority="2680" operator="equal">
      <formula>1</formula>
    </cfRule>
  </conditionalFormatting>
  <conditionalFormatting sqref="AI318:AN318">
    <cfRule type="cellIs" dxfId="2620" priority="2677" operator="equal">
      <formula>0</formula>
    </cfRule>
    <cfRule type="cellIs" dxfId="2619" priority="2678" operator="equal">
      <formula>1</formula>
    </cfRule>
  </conditionalFormatting>
  <conditionalFormatting sqref="AI331:AN332">
    <cfRule type="cellIs" dxfId="2618" priority="2675" operator="equal">
      <formula>0</formula>
    </cfRule>
    <cfRule type="cellIs" dxfId="2617" priority="2676" operator="equal">
      <formula>1</formula>
    </cfRule>
  </conditionalFormatting>
  <conditionalFormatting sqref="AI339:AN339">
    <cfRule type="cellIs" dxfId="2616" priority="2673" operator="equal">
      <formula>0</formula>
    </cfRule>
    <cfRule type="cellIs" dxfId="2615" priority="2674" operator="equal">
      <formula>1</formula>
    </cfRule>
  </conditionalFormatting>
  <conditionalFormatting sqref="AI343:AN345">
    <cfRule type="cellIs" dxfId="2614" priority="2671" operator="equal">
      <formula>0</formula>
    </cfRule>
    <cfRule type="cellIs" dxfId="2613" priority="2672" operator="equal">
      <formula>1</formula>
    </cfRule>
  </conditionalFormatting>
  <conditionalFormatting sqref="AI357:AN357">
    <cfRule type="cellIs" dxfId="2612" priority="2669" operator="equal">
      <formula>0</formula>
    </cfRule>
    <cfRule type="cellIs" dxfId="2611" priority="2670" operator="equal">
      <formula>1</formula>
    </cfRule>
  </conditionalFormatting>
  <conditionalFormatting sqref="AI360:AN360">
    <cfRule type="cellIs" dxfId="2610" priority="2667" operator="equal">
      <formula>0</formula>
    </cfRule>
    <cfRule type="cellIs" dxfId="2609" priority="2668" operator="equal">
      <formula>1</formula>
    </cfRule>
  </conditionalFormatting>
  <conditionalFormatting sqref="AI361:AN361">
    <cfRule type="cellIs" dxfId="2608" priority="2665" operator="equal">
      <formula>0</formula>
    </cfRule>
    <cfRule type="cellIs" dxfId="2607" priority="2666" operator="equal">
      <formula>1</formula>
    </cfRule>
  </conditionalFormatting>
  <conditionalFormatting sqref="AI369:AN369">
    <cfRule type="cellIs" dxfId="2606" priority="2663" operator="equal">
      <formula>0</formula>
    </cfRule>
    <cfRule type="cellIs" dxfId="2605" priority="2664" operator="equal">
      <formula>1</formula>
    </cfRule>
  </conditionalFormatting>
  <conditionalFormatting sqref="AI371:AN371">
    <cfRule type="cellIs" dxfId="2604" priority="2661" operator="equal">
      <formula>0</formula>
    </cfRule>
    <cfRule type="cellIs" dxfId="2603" priority="2662" operator="equal">
      <formula>1</formula>
    </cfRule>
  </conditionalFormatting>
  <conditionalFormatting sqref="AI373:AN373">
    <cfRule type="cellIs" dxfId="2602" priority="2659" operator="equal">
      <formula>0</formula>
    </cfRule>
    <cfRule type="cellIs" dxfId="2601" priority="2660" operator="equal">
      <formula>1</formula>
    </cfRule>
  </conditionalFormatting>
  <conditionalFormatting sqref="AI377:AN377">
    <cfRule type="cellIs" dxfId="2600" priority="2657" operator="equal">
      <formula>0</formula>
    </cfRule>
    <cfRule type="cellIs" dxfId="2599" priority="2658" operator="equal">
      <formula>1</formula>
    </cfRule>
  </conditionalFormatting>
  <conditionalFormatting sqref="AI379:AN379">
    <cfRule type="cellIs" dxfId="2598" priority="2655" operator="equal">
      <formula>0</formula>
    </cfRule>
    <cfRule type="cellIs" dxfId="2597" priority="2656" operator="equal">
      <formula>1</formula>
    </cfRule>
  </conditionalFormatting>
  <conditionalFormatting sqref="AI380:AN380">
    <cfRule type="cellIs" dxfId="2596" priority="2653" operator="equal">
      <formula>0</formula>
    </cfRule>
    <cfRule type="cellIs" dxfId="2595" priority="2654" operator="equal">
      <formula>1</formula>
    </cfRule>
  </conditionalFormatting>
  <conditionalFormatting sqref="AI381:AN381">
    <cfRule type="cellIs" dxfId="2594" priority="2651" operator="equal">
      <formula>0</formula>
    </cfRule>
    <cfRule type="cellIs" dxfId="2593" priority="2652" operator="equal">
      <formula>1</formula>
    </cfRule>
  </conditionalFormatting>
  <conditionalFormatting sqref="AI375:AN376">
    <cfRule type="cellIs" dxfId="2592" priority="2649" operator="equal">
      <formula>0</formula>
    </cfRule>
    <cfRule type="cellIs" dxfId="2591" priority="2650" operator="equal">
      <formula>1</formula>
    </cfRule>
  </conditionalFormatting>
  <conditionalFormatting sqref="AI378:AN378">
    <cfRule type="cellIs" dxfId="2590" priority="2647" operator="equal">
      <formula>0</formula>
    </cfRule>
    <cfRule type="cellIs" dxfId="2589" priority="2648" operator="equal">
      <formula>1</formula>
    </cfRule>
  </conditionalFormatting>
  <conditionalFormatting sqref="AI385:AN385">
    <cfRule type="cellIs" dxfId="2588" priority="2645" operator="equal">
      <formula>0</formula>
    </cfRule>
    <cfRule type="cellIs" dxfId="2587" priority="2646" operator="equal">
      <formula>1</formula>
    </cfRule>
  </conditionalFormatting>
  <conditionalFormatting sqref="AI387:AN387">
    <cfRule type="cellIs" dxfId="2586" priority="2643" operator="equal">
      <formula>0</formula>
    </cfRule>
    <cfRule type="cellIs" dxfId="2585" priority="2644" operator="equal">
      <formula>1</formula>
    </cfRule>
  </conditionalFormatting>
  <conditionalFormatting sqref="AI392:AN392">
    <cfRule type="cellIs" dxfId="2584" priority="2641" operator="equal">
      <formula>0</formula>
    </cfRule>
    <cfRule type="cellIs" dxfId="2583" priority="2642" operator="equal">
      <formula>1</formula>
    </cfRule>
  </conditionalFormatting>
  <conditionalFormatting sqref="AI399:AN399">
    <cfRule type="cellIs" dxfId="2582" priority="2639" operator="equal">
      <formula>0</formula>
    </cfRule>
    <cfRule type="cellIs" dxfId="2581" priority="2640" operator="equal">
      <formula>1</formula>
    </cfRule>
  </conditionalFormatting>
  <conditionalFormatting sqref="AI401:AN401">
    <cfRule type="cellIs" dxfId="2580" priority="2637" operator="equal">
      <formula>0</formula>
    </cfRule>
    <cfRule type="cellIs" dxfId="2579" priority="2638" operator="equal">
      <formula>1</formula>
    </cfRule>
  </conditionalFormatting>
  <conditionalFormatting sqref="AI404:AN404">
    <cfRule type="cellIs" dxfId="2578" priority="2635" operator="equal">
      <formula>0</formula>
    </cfRule>
    <cfRule type="cellIs" dxfId="2577" priority="2636" operator="equal">
      <formula>1</formula>
    </cfRule>
  </conditionalFormatting>
  <conditionalFormatting sqref="AI407:AN409">
    <cfRule type="cellIs" dxfId="2576" priority="2631" operator="equal">
      <formula>0</formula>
    </cfRule>
    <cfRule type="cellIs" dxfId="2575" priority="2632" operator="equal">
      <formula>1</formula>
    </cfRule>
  </conditionalFormatting>
  <conditionalFormatting sqref="AI13:AN14">
    <cfRule type="cellIs" dxfId="2574" priority="2563" operator="equal">
      <formula>0</formula>
    </cfRule>
    <cfRule type="cellIs" dxfId="2573" priority="2564" operator="equal">
      <formula>1</formula>
    </cfRule>
  </conditionalFormatting>
  <conditionalFormatting sqref="AI15:AN15">
    <cfRule type="cellIs" dxfId="2572" priority="2561" operator="equal">
      <formula>0</formula>
    </cfRule>
    <cfRule type="cellIs" dxfId="2571" priority="2562" operator="equal">
      <formula>1</formula>
    </cfRule>
  </conditionalFormatting>
  <conditionalFormatting sqref="AI18:AN18">
    <cfRule type="cellIs" dxfId="2570" priority="2559" operator="equal">
      <formula>0</formula>
    </cfRule>
    <cfRule type="cellIs" dxfId="2569" priority="2560" operator="equal">
      <formula>1</formula>
    </cfRule>
  </conditionalFormatting>
  <conditionalFormatting sqref="AI26:AN26">
    <cfRule type="cellIs" dxfId="2568" priority="2557" operator="equal">
      <formula>0</formula>
    </cfRule>
    <cfRule type="cellIs" dxfId="2567" priority="2558" operator="equal">
      <formula>1</formula>
    </cfRule>
  </conditionalFormatting>
  <conditionalFormatting sqref="AI29:AN29">
    <cfRule type="cellIs" dxfId="2566" priority="2555" operator="equal">
      <formula>0</formula>
    </cfRule>
    <cfRule type="cellIs" dxfId="2565" priority="2556" operator="equal">
      <formula>1</formula>
    </cfRule>
  </conditionalFormatting>
  <conditionalFormatting sqref="AI31:AN31">
    <cfRule type="cellIs" dxfId="2564" priority="2553" operator="equal">
      <formula>0</formula>
    </cfRule>
    <cfRule type="cellIs" dxfId="2563" priority="2554" operator="equal">
      <formula>1</formula>
    </cfRule>
  </conditionalFormatting>
  <conditionalFormatting sqref="AI36:AN36">
    <cfRule type="cellIs" dxfId="2562" priority="2551" operator="equal">
      <formula>0</formula>
    </cfRule>
    <cfRule type="cellIs" dxfId="2561" priority="2552" operator="equal">
      <formula>1</formula>
    </cfRule>
  </conditionalFormatting>
  <conditionalFormatting sqref="AI40:AN40">
    <cfRule type="cellIs" dxfId="2560" priority="2549" operator="equal">
      <formula>0</formula>
    </cfRule>
    <cfRule type="cellIs" dxfId="2559" priority="2550" operator="equal">
      <formula>1</formula>
    </cfRule>
  </conditionalFormatting>
  <conditionalFormatting sqref="AI50:AN50">
    <cfRule type="cellIs" dxfId="2558" priority="2547" operator="equal">
      <formula>0</formula>
    </cfRule>
    <cfRule type="cellIs" dxfId="2557" priority="2548" operator="equal">
      <formula>1</formula>
    </cfRule>
  </conditionalFormatting>
  <conditionalFormatting sqref="AI60:AN62">
    <cfRule type="cellIs" dxfId="2556" priority="2545" operator="equal">
      <formula>0</formula>
    </cfRule>
    <cfRule type="cellIs" dxfId="2555" priority="2546" operator="equal">
      <formula>1</formula>
    </cfRule>
  </conditionalFormatting>
  <conditionalFormatting sqref="AI67:AN67">
    <cfRule type="cellIs" dxfId="2554" priority="2543" operator="equal">
      <formula>0</formula>
    </cfRule>
    <cfRule type="cellIs" dxfId="2553" priority="2544" operator="equal">
      <formula>1</formula>
    </cfRule>
  </conditionalFormatting>
  <conditionalFormatting sqref="AI76:AN76">
    <cfRule type="cellIs" dxfId="2552" priority="2541" operator="equal">
      <formula>0</formula>
    </cfRule>
    <cfRule type="cellIs" dxfId="2551" priority="2542" operator="equal">
      <formula>1</formula>
    </cfRule>
  </conditionalFormatting>
  <conditionalFormatting sqref="AI80:AN80">
    <cfRule type="cellIs" dxfId="2550" priority="2539" operator="equal">
      <formula>0</formula>
    </cfRule>
    <cfRule type="cellIs" dxfId="2549" priority="2540" operator="equal">
      <formula>1</formula>
    </cfRule>
  </conditionalFormatting>
  <conditionalFormatting sqref="AI93:AN93">
    <cfRule type="cellIs" dxfId="2548" priority="2537" operator="equal">
      <formula>0</formula>
    </cfRule>
    <cfRule type="cellIs" dxfId="2547" priority="2538" operator="equal">
      <formula>1</formula>
    </cfRule>
  </conditionalFormatting>
  <conditionalFormatting sqref="AI96:AN98">
    <cfRule type="cellIs" dxfId="2546" priority="2535" operator="equal">
      <formula>0</formula>
    </cfRule>
    <cfRule type="cellIs" dxfId="2545" priority="2536" operator="equal">
      <formula>1</formula>
    </cfRule>
  </conditionalFormatting>
  <conditionalFormatting sqref="AI104:AN104">
    <cfRule type="cellIs" dxfId="2544" priority="2533" operator="equal">
      <formula>0</formula>
    </cfRule>
    <cfRule type="cellIs" dxfId="2543" priority="2534" operator="equal">
      <formula>1</formula>
    </cfRule>
  </conditionalFormatting>
  <conditionalFormatting sqref="AI108:AN108">
    <cfRule type="cellIs" dxfId="2542" priority="2531" operator="equal">
      <formula>0</formula>
    </cfRule>
    <cfRule type="cellIs" dxfId="2541" priority="2532" operator="equal">
      <formula>1</formula>
    </cfRule>
  </conditionalFormatting>
  <conditionalFormatting sqref="AI110:AN110">
    <cfRule type="cellIs" dxfId="2540" priority="2529" operator="equal">
      <formula>0</formula>
    </cfRule>
    <cfRule type="cellIs" dxfId="2539" priority="2530" operator="equal">
      <formula>1</formula>
    </cfRule>
  </conditionalFormatting>
  <conditionalFormatting sqref="AI113:AN113">
    <cfRule type="cellIs" dxfId="2538" priority="2527" operator="equal">
      <formula>0</formula>
    </cfRule>
    <cfRule type="cellIs" dxfId="2537" priority="2528" operator="equal">
      <formula>1</formula>
    </cfRule>
  </conditionalFormatting>
  <conditionalFormatting sqref="AI115:AN115">
    <cfRule type="cellIs" dxfId="2536" priority="2525" operator="equal">
      <formula>0</formula>
    </cfRule>
    <cfRule type="cellIs" dxfId="2535" priority="2526" operator="equal">
      <formula>1</formula>
    </cfRule>
  </conditionalFormatting>
  <conditionalFormatting sqref="AI117:AN117">
    <cfRule type="cellIs" dxfId="2534" priority="2523" operator="equal">
      <formula>0</formula>
    </cfRule>
    <cfRule type="cellIs" dxfId="2533" priority="2524" operator="equal">
      <formula>1</formula>
    </cfRule>
  </conditionalFormatting>
  <conditionalFormatting sqref="AI119:AN119">
    <cfRule type="cellIs" dxfId="2532" priority="2521" operator="equal">
      <formula>0</formula>
    </cfRule>
    <cfRule type="cellIs" dxfId="2531" priority="2522" operator="equal">
      <formula>1</formula>
    </cfRule>
  </conditionalFormatting>
  <conditionalFormatting sqref="AI123:AN123">
    <cfRule type="cellIs" dxfId="2530" priority="2519" operator="equal">
      <formula>0</formula>
    </cfRule>
    <cfRule type="cellIs" dxfId="2529" priority="2520" operator="equal">
      <formula>1</formula>
    </cfRule>
  </conditionalFormatting>
  <conditionalFormatting sqref="AI125:AN127">
    <cfRule type="cellIs" dxfId="2528" priority="2517" operator="equal">
      <formula>0</formula>
    </cfRule>
    <cfRule type="cellIs" dxfId="2527" priority="2518" operator="equal">
      <formula>1</formula>
    </cfRule>
  </conditionalFormatting>
  <conditionalFormatting sqref="AI139:AN139">
    <cfRule type="cellIs" dxfId="2526" priority="2515" operator="equal">
      <formula>0</formula>
    </cfRule>
    <cfRule type="cellIs" dxfId="2525" priority="2516" operator="equal">
      <formula>1</formula>
    </cfRule>
  </conditionalFormatting>
  <conditionalFormatting sqref="AI144:AN144">
    <cfRule type="cellIs" dxfId="2524" priority="2513" operator="equal">
      <formula>0</formula>
    </cfRule>
    <cfRule type="cellIs" dxfId="2523" priority="2514" operator="equal">
      <formula>1</formula>
    </cfRule>
  </conditionalFormatting>
  <conditionalFormatting sqref="AI146:AN148">
    <cfRule type="cellIs" dxfId="2522" priority="2511" operator="equal">
      <formula>0</formula>
    </cfRule>
    <cfRule type="cellIs" dxfId="2521" priority="2512" operator="equal">
      <formula>1</formula>
    </cfRule>
  </conditionalFormatting>
  <conditionalFormatting sqref="AI159:AN159">
    <cfRule type="cellIs" dxfId="2520" priority="2509" operator="equal">
      <formula>0</formula>
    </cfRule>
    <cfRule type="cellIs" dxfId="2519" priority="2510" operator="equal">
      <formula>1</formula>
    </cfRule>
  </conditionalFormatting>
  <conditionalFormatting sqref="AI161:AN161">
    <cfRule type="cellIs" dxfId="2518" priority="2507" operator="equal">
      <formula>0</formula>
    </cfRule>
    <cfRule type="cellIs" dxfId="2517" priority="2508" operator="equal">
      <formula>1</formula>
    </cfRule>
  </conditionalFormatting>
  <conditionalFormatting sqref="AI165:AN165">
    <cfRule type="cellIs" dxfId="2516" priority="2505" operator="equal">
      <formula>0</formula>
    </cfRule>
    <cfRule type="cellIs" dxfId="2515" priority="2506" operator="equal">
      <formula>1</formula>
    </cfRule>
  </conditionalFormatting>
  <conditionalFormatting sqref="AI90:AN90">
    <cfRule type="cellIs" dxfId="2514" priority="2503" operator="equal">
      <formula>0</formula>
    </cfRule>
    <cfRule type="cellIs" dxfId="2513" priority="2504" operator="equal">
      <formula>1</formula>
    </cfRule>
  </conditionalFormatting>
  <conditionalFormatting sqref="AI163:AN163">
    <cfRule type="cellIs" dxfId="2512" priority="2501" operator="equal">
      <formula>0</formula>
    </cfRule>
    <cfRule type="cellIs" dxfId="2511" priority="2502" operator="equal">
      <formula>1</formula>
    </cfRule>
  </conditionalFormatting>
  <conditionalFormatting sqref="AI16:AN17">
    <cfRule type="cellIs" dxfId="2510" priority="2499" operator="equal">
      <formula>0</formula>
    </cfRule>
    <cfRule type="cellIs" dxfId="2509" priority="2500" operator="equal">
      <formula>1</formula>
    </cfRule>
  </conditionalFormatting>
  <conditionalFormatting sqref="AI19:AN25">
    <cfRule type="cellIs" dxfId="2508" priority="2497" operator="equal">
      <formula>0</formula>
    </cfRule>
    <cfRule type="cellIs" dxfId="2507" priority="2498" operator="equal">
      <formula>1</formula>
    </cfRule>
  </conditionalFormatting>
  <conditionalFormatting sqref="AI27:AN28">
    <cfRule type="cellIs" dxfId="2506" priority="2495" operator="equal">
      <formula>0</formula>
    </cfRule>
    <cfRule type="cellIs" dxfId="2505" priority="2496" operator="equal">
      <formula>1</formula>
    </cfRule>
  </conditionalFormatting>
  <conditionalFormatting sqref="AI30:AN30">
    <cfRule type="cellIs" dxfId="2504" priority="2493" operator="equal">
      <formula>0</formula>
    </cfRule>
    <cfRule type="cellIs" dxfId="2503" priority="2494" operator="equal">
      <formula>1</formula>
    </cfRule>
  </conditionalFormatting>
  <conditionalFormatting sqref="AI32:AN35">
    <cfRule type="cellIs" dxfId="2502" priority="2491" operator="equal">
      <formula>0</formula>
    </cfRule>
    <cfRule type="cellIs" dxfId="2501" priority="2492" operator="equal">
      <formula>1</formula>
    </cfRule>
  </conditionalFormatting>
  <conditionalFormatting sqref="AI37:AN39">
    <cfRule type="cellIs" dxfId="2500" priority="2489" operator="equal">
      <formula>0</formula>
    </cfRule>
    <cfRule type="cellIs" dxfId="2499" priority="2490" operator="equal">
      <formula>1</formula>
    </cfRule>
  </conditionalFormatting>
  <conditionalFormatting sqref="AI41:AN49">
    <cfRule type="cellIs" dxfId="2498" priority="2487" operator="equal">
      <formula>0</formula>
    </cfRule>
    <cfRule type="cellIs" dxfId="2497" priority="2488" operator="equal">
      <formula>1</formula>
    </cfRule>
  </conditionalFormatting>
  <conditionalFormatting sqref="AI51:AN59">
    <cfRule type="cellIs" dxfId="2496" priority="2485" operator="equal">
      <formula>0</formula>
    </cfRule>
    <cfRule type="cellIs" dxfId="2495" priority="2486" operator="equal">
      <formula>1</formula>
    </cfRule>
  </conditionalFormatting>
  <conditionalFormatting sqref="AI63:AN66">
    <cfRule type="cellIs" dxfId="2494" priority="2483" operator="equal">
      <formula>0</formula>
    </cfRule>
    <cfRule type="cellIs" dxfId="2493" priority="2484" operator="equal">
      <formula>1</formula>
    </cfRule>
  </conditionalFormatting>
  <conditionalFormatting sqref="AI68:AN75">
    <cfRule type="cellIs" dxfId="2492" priority="2481" operator="equal">
      <formula>0</formula>
    </cfRule>
    <cfRule type="cellIs" dxfId="2491" priority="2482" operator="equal">
      <formula>1</formula>
    </cfRule>
  </conditionalFormatting>
  <conditionalFormatting sqref="AI77:AN79">
    <cfRule type="cellIs" dxfId="2490" priority="2479" operator="equal">
      <formula>0</formula>
    </cfRule>
    <cfRule type="cellIs" dxfId="2489" priority="2480" operator="equal">
      <formula>1</formula>
    </cfRule>
  </conditionalFormatting>
  <conditionalFormatting sqref="AI81:AN89">
    <cfRule type="cellIs" dxfId="2488" priority="2477" operator="equal">
      <formula>0</formula>
    </cfRule>
    <cfRule type="cellIs" dxfId="2487" priority="2478" operator="equal">
      <formula>1</formula>
    </cfRule>
  </conditionalFormatting>
  <conditionalFormatting sqref="AI92:AN92">
    <cfRule type="cellIs" dxfId="2486" priority="2475" operator="equal">
      <formula>0</formula>
    </cfRule>
    <cfRule type="cellIs" dxfId="2485" priority="2476" operator="equal">
      <formula>1</formula>
    </cfRule>
  </conditionalFormatting>
  <conditionalFormatting sqref="AI94:AN94">
    <cfRule type="cellIs" dxfId="2484" priority="2473" operator="equal">
      <formula>0</formula>
    </cfRule>
    <cfRule type="cellIs" dxfId="2483" priority="2474" operator="equal">
      <formula>1</formula>
    </cfRule>
  </conditionalFormatting>
  <conditionalFormatting sqref="AI95:AN95">
    <cfRule type="cellIs" dxfId="2482" priority="2471" operator="equal">
      <formula>0</formula>
    </cfRule>
    <cfRule type="cellIs" dxfId="2481" priority="2472" operator="equal">
      <formula>1</formula>
    </cfRule>
  </conditionalFormatting>
  <conditionalFormatting sqref="AI99:AN103">
    <cfRule type="cellIs" dxfId="2480" priority="2469" operator="equal">
      <formula>0</formula>
    </cfRule>
    <cfRule type="cellIs" dxfId="2479" priority="2470" operator="equal">
      <formula>1</formula>
    </cfRule>
  </conditionalFormatting>
  <conditionalFormatting sqref="AI105:AN107">
    <cfRule type="cellIs" dxfId="2478" priority="2467" operator="equal">
      <formula>0</formula>
    </cfRule>
    <cfRule type="cellIs" dxfId="2477" priority="2468" operator="equal">
      <formula>1</formula>
    </cfRule>
  </conditionalFormatting>
  <conditionalFormatting sqref="AI109:AN109">
    <cfRule type="cellIs" dxfId="2476" priority="2465" operator="equal">
      <formula>0</formula>
    </cfRule>
    <cfRule type="cellIs" dxfId="2475" priority="2466" operator="equal">
      <formula>1</formula>
    </cfRule>
  </conditionalFormatting>
  <conditionalFormatting sqref="AI111:AN112">
    <cfRule type="cellIs" dxfId="2474" priority="2463" operator="equal">
      <formula>0</formula>
    </cfRule>
    <cfRule type="cellIs" dxfId="2473" priority="2464" operator="equal">
      <formula>1</formula>
    </cfRule>
  </conditionalFormatting>
  <conditionalFormatting sqref="AI114:AN114">
    <cfRule type="cellIs" dxfId="2472" priority="2461" operator="equal">
      <formula>0</formula>
    </cfRule>
    <cfRule type="cellIs" dxfId="2471" priority="2462" operator="equal">
      <formula>1</formula>
    </cfRule>
  </conditionalFormatting>
  <conditionalFormatting sqref="AI116:AN116">
    <cfRule type="cellIs" dxfId="2470" priority="2459" operator="equal">
      <formula>0</formula>
    </cfRule>
    <cfRule type="cellIs" dxfId="2469" priority="2460" operator="equal">
      <formula>1</formula>
    </cfRule>
  </conditionalFormatting>
  <conditionalFormatting sqref="AI118:AN118">
    <cfRule type="cellIs" dxfId="2468" priority="2457" operator="equal">
      <formula>0</formula>
    </cfRule>
    <cfRule type="cellIs" dxfId="2467" priority="2458" operator="equal">
      <formula>1</formula>
    </cfRule>
  </conditionalFormatting>
  <conditionalFormatting sqref="AI120:AN120">
    <cfRule type="cellIs" dxfId="2466" priority="2455" operator="equal">
      <formula>0</formula>
    </cfRule>
    <cfRule type="cellIs" dxfId="2465" priority="2456" operator="equal">
      <formula>1</formula>
    </cfRule>
  </conditionalFormatting>
  <conditionalFormatting sqref="AI121:AN122">
    <cfRule type="cellIs" dxfId="2464" priority="2453" operator="equal">
      <formula>0</formula>
    </cfRule>
    <cfRule type="cellIs" dxfId="2463" priority="2454" operator="equal">
      <formula>1</formula>
    </cfRule>
  </conditionalFormatting>
  <conditionalFormatting sqref="AI124:AN124">
    <cfRule type="cellIs" dxfId="2462" priority="2451" operator="equal">
      <formula>0</formula>
    </cfRule>
    <cfRule type="cellIs" dxfId="2461" priority="2452" operator="equal">
      <formula>1</formula>
    </cfRule>
  </conditionalFormatting>
  <conditionalFormatting sqref="AI128:AN138">
    <cfRule type="cellIs" dxfId="2460" priority="2449" operator="equal">
      <formula>0</formula>
    </cfRule>
    <cfRule type="cellIs" dxfId="2459" priority="2450" operator="equal">
      <formula>1</formula>
    </cfRule>
  </conditionalFormatting>
  <conditionalFormatting sqref="AI140:AN143">
    <cfRule type="cellIs" dxfId="2458" priority="2447" operator="equal">
      <formula>0</formula>
    </cfRule>
    <cfRule type="cellIs" dxfId="2457" priority="2448" operator="equal">
      <formula>1</formula>
    </cfRule>
  </conditionalFormatting>
  <conditionalFormatting sqref="AI145:AN145">
    <cfRule type="cellIs" dxfId="2456" priority="2445" operator="equal">
      <formula>0</formula>
    </cfRule>
    <cfRule type="cellIs" dxfId="2455" priority="2446" operator="equal">
      <formula>1</formula>
    </cfRule>
  </conditionalFormatting>
  <conditionalFormatting sqref="AI149:AN158">
    <cfRule type="cellIs" dxfId="2454" priority="2443" operator="equal">
      <formula>0</formula>
    </cfRule>
    <cfRule type="cellIs" dxfId="2453" priority="2444" operator="equal">
      <formula>1</formula>
    </cfRule>
  </conditionalFormatting>
  <conditionalFormatting sqref="AI160:AN160">
    <cfRule type="cellIs" dxfId="2452" priority="2441" operator="equal">
      <formula>0</formula>
    </cfRule>
    <cfRule type="cellIs" dxfId="2451" priority="2442" operator="equal">
      <formula>1</formula>
    </cfRule>
  </conditionalFormatting>
  <conditionalFormatting sqref="AI162:AN162">
    <cfRule type="cellIs" dxfId="2450" priority="2439" operator="equal">
      <formula>0</formula>
    </cfRule>
    <cfRule type="cellIs" dxfId="2449" priority="2440" operator="equal">
      <formula>1</formula>
    </cfRule>
  </conditionalFormatting>
  <conditionalFormatting sqref="AI164:AN164">
    <cfRule type="cellIs" dxfId="2448" priority="2437" operator="equal">
      <formula>0</formula>
    </cfRule>
    <cfRule type="cellIs" dxfId="2447" priority="2438" operator="equal">
      <formula>1</formula>
    </cfRule>
  </conditionalFormatting>
  <conditionalFormatting sqref="AZ348:BE350 AZ356:BE356 AZ366:BE367 AZ372:BE372 AZ370:BE370 AZ352:BE353 AZ358:BE358 AZ393:BE398 AZ400:BE400 AZ402:BE403 AZ536:BE539 AZ12:BE12 AZ405:BE405 AZ410:BE410 AZ419:BE420 AZ422:BE422 AZ429:BE429 AZ438:BE438 AZ450:BE450 AZ459:BE459 AZ465:BE465 AZ468:BE469 AZ471:BE471 AZ475:BE475 AZ483:BE483 AZ490:BE490 AZ493:BE493 AZ497:BE497 AZ500:BE501 AZ506:BE506 AZ511:BE511 AZ513:BE513 AZ519:BE519 AZ521:BE521 AZ525:BE525 AZ527:BE527">
    <cfRule type="cellIs" dxfId="2446" priority="2435" operator="equal">
      <formula>0</formula>
    </cfRule>
    <cfRule type="cellIs" dxfId="2445" priority="2436" operator="equal">
      <formula>1</formula>
    </cfRule>
  </conditionalFormatting>
  <conditionalFormatting sqref="AS553">
    <cfRule type="cellIs" dxfId="2444" priority="2433" operator="equal">
      <formula>"OK"</formula>
    </cfRule>
    <cfRule type="cellIs" dxfId="2443" priority="2434" operator="equal">
      <formula>"NO HABILITADO"</formula>
    </cfRule>
  </conditionalFormatting>
  <conditionalFormatting sqref="BG553">
    <cfRule type="cellIs" dxfId="2442" priority="2431" operator="equal">
      <formula>0</formula>
    </cfRule>
    <cfRule type="cellIs" dxfId="2441" priority="2432" operator="equal">
      <formula>1</formula>
    </cfRule>
  </conditionalFormatting>
  <conditionalFormatting sqref="BE553">
    <cfRule type="cellIs" dxfId="2440" priority="2429" operator="equal">
      <formula>0</formula>
    </cfRule>
    <cfRule type="cellIs" dxfId="2439" priority="2430" operator="equal">
      <formula>1</formula>
    </cfRule>
  </conditionalFormatting>
  <conditionalFormatting sqref="BC553">
    <cfRule type="cellIs" dxfId="2438" priority="2427" operator="equal">
      <formula>0</formula>
    </cfRule>
    <cfRule type="cellIs" dxfId="2437" priority="2428" operator="equal">
      <formula>1</formula>
    </cfRule>
  </conditionalFormatting>
  <conditionalFormatting sqref="BA553">
    <cfRule type="cellIs" dxfId="2436" priority="2425" operator="equal">
      <formula>0</formula>
    </cfRule>
    <cfRule type="cellIs" dxfId="2435" priority="2426" operator="equal">
      <formula>1</formula>
    </cfRule>
  </conditionalFormatting>
  <conditionalFormatting sqref="AZ166:BE169">
    <cfRule type="cellIs" dxfId="2434" priority="2423" operator="equal">
      <formula>0</formula>
    </cfRule>
    <cfRule type="cellIs" dxfId="2433" priority="2424" operator="equal">
      <formula>1</formula>
    </cfRule>
  </conditionalFormatting>
  <conditionalFormatting sqref="AZ173:BE174">
    <cfRule type="cellIs" dxfId="2432" priority="2421" operator="equal">
      <formula>0</formula>
    </cfRule>
    <cfRule type="cellIs" dxfId="2431" priority="2422" operator="equal">
      <formula>1</formula>
    </cfRule>
  </conditionalFormatting>
  <conditionalFormatting sqref="AZ181:BE184">
    <cfRule type="cellIs" dxfId="2430" priority="2419" operator="equal">
      <formula>0</formula>
    </cfRule>
    <cfRule type="cellIs" dxfId="2429" priority="2420" operator="equal">
      <formula>1</formula>
    </cfRule>
  </conditionalFormatting>
  <conditionalFormatting sqref="AZ187:BE188">
    <cfRule type="cellIs" dxfId="2428" priority="2417" operator="equal">
      <formula>0</formula>
    </cfRule>
    <cfRule type="cellIs" dxfId="2427" priority="2418" operator="equal">
      <formula>1</formula>
    </cfRule>
  </conditionalFormatting>
  <conditionalFormatting sqref="AZ190:BE193">
    <cfRule type="cellIs" dxfId="2426" priority="2415" operator="equal">
      <formula>0</formula>
    </cfRule>
    <cfRule type="cellIs" dxfId="2425" priority="2416" operator="equal">
      <formula>1</formula>
    </cfRule>
  </conditionalFormatting>
  <conditionalFormatting sqref="AZ195:BE195">
    <cfRule type="cellIs" dxfId="2424" priority="2413" operator="equal">
      <formula>0</formula>
    </cfRule>
    <cfRule type="cellIs" dxfId="2423" priority="2414" operator="equal">
      <formula>1</formula>
    </cfRule>
  </conditionalFormatting>
  <conditionalFormatting sqref="AZ197:BE197">
    <cfRule type="cellIs" dxfId="2422" priority="2411" operator="equal">
      <formula>0</formula>
    </cfRule>
    <cfRule type="cellIs" dxfId="2421" priority="2412" operator="equal">
      <formula>1</formula>
    </cfRule>
  </conditionalFormatting>
  <conditionalFormatting sqref="AZ202:BE205">
    <cfRule type="cellIs" dxfId="2420" priority="2409" operator="equal">
      <formula>0</formula>
    </cfRule>
    <cfRule type="cellIs" dxfId="2419" priority="2410" operator="equal">
      <formula>1</formula>
    </cfRule>
  </conditionalFormatting>
  <conditionalFormatting sqref="AZ208:BE211">
    <cfRule type="cellIs" dxfId="2418" priority="2407" operator="equal">
      <formula>0</formula>
    </cfRule>
    <cfRule type="cellIs" dxfId="2417" priority="2408" operator="equal">
      <formula>1</formula>
    </cfRule>
  </conditionalFormatting>
  <conditionalFormatting sqref="AZ216:BE219 AZ222:BE222 AZ226:BE234 AZ224:BE224 AZ236:BE236">
    <cfRule type="cellIs" dxfId="2416" priority="2405" operator="equal">
      <formula>0</formula>
    </cfRule>
    <cfRule type="cellIs" dxfId="2415" priority="2406" operator="equal">
      <formula>1</formula>
    </cfRule>
  </conditionalFormatting>
  <conditionalFormatting sqref="AZ238:BE238 AZ240:BE240 AZ244:BE249 AZ252:BE252">
    <cfRule type="cellIs" dxfId="2414" priority="2403" operator="equal">
      <formula>0</formula>
    </cfRule>
    <cfRule type="cellIs" dxfId="2413" priority="2404" operator="equal">
      <formula>1</formula>
    </cfRule>
  </conditionalFormatting>
  <conditionalFormatting sqref="AZ255:BE258">
    <cfRule type="cellIs" dxfId="2412" priority="2401" operator="equal">
      <formula>0</formula>
    </cfRule>
    <cfRule type="cellIs" dxfId="2411" priority="2402" operator="equal">
      <formula>1</formula>
    </cfRule>
  </conditionalFormatting>
  <conditionalFormatting sqref="AZ272:BE280">
    <cfRule type="cellIs" dxfId="2410" priority="2399" operator="equal">
      <formula>0</formula>
    </cfRule>
    <cfRule type="cellIs" dxfId="2409" priority="2400" operator="equal">
      <formula>1</formula>
    </cfRule>
  </conditionalFormatting>
  <conditionalFormatting sqref="AZ284:BE286 AZ304:BE308 AZ311:BE311 AZ288:BE293 AZ298:BE298 AZ301:BE301 AZ314:BE317">
    <cfRule type="cellIs" dxfId="2408" priority="2397" operator="equal">
      <formula>0</formula>
    </cfRule>
    <cfRule type="cellIs" dxfId="2407" priority="2398" operator="equal">
      <formula>1</formula>
    </cfRule>
  </conditionalFormatting>
  <conditionalFormatting sqref="AZ320:BE330 AZ333:BE336">
    <cfRule type="cellIs" dxfId="2406" priority="2395" operator="equal">
      <formula>0</formula>
    </cfRule>
    <cfRule type="cellIs" dxfId="2405" priority="2396" operator="equal">
      <formula>1</formula>
    </cfRule>
  </conditionalFormatting>
  <conditionalFormatting sqref="AZ342:BE342">
    <cfRule type="cellIs" dxfId="2404" priority="2393" operator="equal">
      <formula>0</formula>
    </cfRule>
    <cfRule type="cellIs" dxfId="2403" priority="2394" operator="equal">
      <formula>1</formula>
    </cfRule>
  </conditionalFormatting>
  <conditionalFormatting sqref="AZ354:BE354">
    <cfRule type="cellIs" dxfId="2402" priority="2391" operator="equal">
      <formula>0</formula>
    </cfRule>
    <cfRule type="cellIs" dxfId="2401" priority="2392" operator="equal">
      <formula>1</formula>
    </cfRule>
  </conditionalFormatting>
  <conditionalFormatting sqref="AZ359:BE359">
    <cfRule type="cellIs" dxfId="2400" priority="2389" operator="equal">
      <formula>0</formula>
    </cfRule>
    <cfRule type="cellIs" dxfId="2399" priority="2390" operator="equal">
      <formula>1</formula>
    </cfRule>
  </conditionalFormatting>
  <conditionalFormatting sqref="AZ364:BE365">
    <cfRule type="cellIs" dxfId="2398" priority="2387" operator="equal">
      <formula>0</formula>
    </cfRule>
    <cfRule type="cellIs" dxfId="2397" priority="2388" operator="equal">
      <formula>1</formula>
    </cfRule>
  </conditionalFormatting>
  <conditionalFormatting sqref="AZ540:BE540">
    <cfRule type="cellIs" dxfId="2396" priority="2385" operator="equal">
      <formula>0</formula>
    </cfRule>
    <cfRule type="cellIs" dxfId="2395" priority="2386" operator="equal">
      <formula>1</formula>
    </cfRule>
  </conditionalFormatting>
  <conditionalFormatting sqref="AZ543:BE543">
    <cfRule type="cellIs" dxfId="2394" priority="2335" operator="equal">
      <formula>0</formula>
    </cfRule>
    <cfRule type="cellIs" dxfId="2393" priority="2336" operator="equal">
      <formula>1</formula>
    </cfRule>
  </conditionalFormatting>
  <conditionalFormatting sqref="AZ91:BE91">
    <cfRule type="cellIs" dxfId="2392" priority="2383" operator="equal">
      <formula>0</formula>
    </cfRule>
    <cfRule type="cellIs" dxfId="2391" priority="2384" operator="equal">
      <formula>1</formula>
    </cfRule>
  </conditionalFormatting>
  <conditionalFormatting sqref="AZ170:BE170">
    <cfRule type="cellIs" dxfId="2390" priority="2381" operator="equal">
      <formula>0</formula>
    </cfRule>
    <cfRule type="cellIs" dxfId="2389" priority="2382" operator="equal">
      <formula>1</formula>
    </cfRule>
  </conditionalFormatting>
  <conditionalFormatting sqref="AZ172:BE172">
    <cfRule type="cellIs" dxfId="2388" priority="2379" operator="equal">
      <formula>0</formula>
    </cfRule>
    <cfRule type="cellIs" dxfId="2387" priority="2380" operator="equal">
      <formula>1</formula>
    </cfRule>
  </conditionalFormatting>
  <conditionalFormatting sqref="AZ179:BE179">
    <cfRule type="cellIs" dxfId="2386" priority="2377" operator="equal">
      <formula>0</formula>
    </cfRule>
    <cfRule type="cellIs" dxfId="2385" priority="2378" operator="equal">
      <formula>1</formula>
    </cfRule>
  </conditionalFormatting>
  <conditionalFormatting sqref="AZ194:BE194">
    <cfRule type="cellIs" dxfId="2384" priority="2375" operator="equal">
      <formula>0</formula>
    </cfRule>
    <cfRule type="cellIs" dxfId="2383" priority="2376" operator="equal">
      <formula>1</formula>
    </cfRule>
  </conditionalFormatting>
  <conditionalFormatting sqref="AZ196:BE196">
    <cfRule type="cellIs" dxfId="2382" priority="2373" operator="equal">
      <formula>0</formula>
    </cfRule>
    <cfRule type="cellIs" dxfId="2381" priority="2374" operator="equal">
      <formula>1</formula>
    </cfRule>
  </conditionalFormatting>
  <conditionalFormatting sqref="AZ198:BE198">
    <cfRule type="cellIs" dxfId="2380" priority="2371" operator="equal">
      <formula>0</formula>
    </cfRule>
    <cfRule type="cellIs" dxfId="2379" priority="2372" operator="equal">
      <formula>1</formula>
    </cfRule>
  </conditionalFormatting>
  <conditionalFormatting sqref="AZ206:BE206">
    <cfRule type="cellIs" dxfId="2378" priority="2369" operator="equal">
      <formula>0</formula>
    </cfRule>
    <cfRule type="cellIs" dxfId="2377" priority="2370" operator="equal">
      <formula>1</formula>
    </cfRule>
  </conditionalFormatting>
  <conditionalFormatting sqref="AZ214:BE215">
    <cfRule type="cellIs" dxfId="2376" priority="2367" operator="equal">
      <formula>0</formula>
    </cfRule>
    <cfRule type="cellIs" dxfId="2375" priority="2368" operator="equal">
      <formula>1</formula>
    </cfRule>
  </conditionalFormatting>
  <conditionalFormatting sqref="AZ225:BE225">
    <cfRule type="cellIs" dxfId="2374" priority="2365" operator="equal">
      <formula>0</formula>
    </cfRule>
    <cfRule type="cellIs" dxfId="2373" priority="2366" operator="equal">
      <formula>1</formula>
    </cfRule>
  </conditionalFormatting>
  <conditionalFormatting sqref="AZ253:BE254">
    <cfRule type="cellIs" dxfId="2372" priority="2363" operator="equal">
      <formula>0</formula>
    </cfRule>
    <cfRule type="cellIs" dxfId="2371" priority="2364" operator="equal">
      <formula>1</formula>
    </cfRule>
  </conditionalFormatting>
  <conditionalFormatting sqref="AZ261:BE261">
    <cfRule type="cellIs" dxfId="2370" priority="2361" operator="equal">
      <formula>0</formula>
    </cfRule>
    <cfRule type="cellIs" dxfId="2369" priority="2362" operator="equal">
      <formula>1</formula>
    </cfRule>
  </conditionalFormatting>
  <conditionalFormatting sqref="AZ264:BE265 AZ268:BE271">
    <cfRule type="cellIs" dxfId="2368" priority="2359" operator="equal">
      <formula>0</formula>
    </cfRule>
    <cfRule type="cellIs" dxfId="2367" priority="2360" operator="equal">
      <formula>1</formula>
    </cfRule>
  </conditionalFormatting>
  <conditionalFormatting sqref="AZ283:BE283">
    <cfRule type="cellIs" dxfId="2366" priority="2357" operator="equal">
      <formula>0</formula>
    </cfRule>
    <cfRule type="cellIs" dxfId="2365" priority="2358" operator="equal">
      <formula>1</formula>
    </cfRule>
  </conditionalFormatting>
  <conditionalFormatting sqref="AZ337:BE338">
    <cfRule type="cellIs" dxfId="2364" priority="2355" operator="equal">
      <formula>0</formula>
    </cfRule>
    <cfRule type="cellIs" dxfId="2363" priority="2356" operator="equal">
      <formula>1</formula>
    </cfRule>
  </conditionalFormatting>
  <conditionalFormatting sqref="AZ340:BE341">
    <cfRule type="cellIs" dxfId="2362" priority="2353" operator="equal">
      <formula>0</formula>
    </cfRule>
    <cfRule type="cellIs" dxfId="2361" priority="2354" operator="equal">
      <formula>1</formula>
    </cfRule>
  </conditionalFormatting>
  <conditionalFormatting sqref="AZ346:BE347">
    <cfRule type="cellIs" dxfId="2360" priority="2351" operator="equal">
      <formula>0</formula>
    </cfRule>
    <cfRule type="cellIs" dxfId="2359" priority="2352" operator="equal">
      <formula>1</formula>
    </cfRule>
  </conditionalFormatting>
  <conditionalFormatting sqref="AZ351:BE351">
    <cfRule type="cellIs" dxfId="2358" priority="2349" operator="equal">
      <formula>0</formula>
    </cfRule>
    <cfRule type="cellIs" dxfId="2357" priority="2350" operator="equal">
      <formula>1</formula>
    </cfRule>
  </conditionalFormatting>
  <conditionalFormatting sqref="AZ355:BE355">
    <cfRule type="cellIs" dxfId="2356" priority="2347" operator="equal">
      <formula>0</formula>
    </cfRule>
    <cfRule type="cellIs" dxfId="2355" priority="2348" operator="equal">
      <formula>1</formula>
    </cfRule>
  </conditionalFormatting>
  <conditionalFormatting sqref="AZ363:BE363">
    <cfRule type="cellIs" dxfId="2354" priority="2345" operator="equal">
      <formula>0</formula>
    </cfRule>
    <cfRule type="cellIs" dxfId="2353" priority="2346" operator="equal">
      <formula>1</formula>
    </cfRule>
  </conditionalFormatting>
  <conditionalFormatting sqref="AZ368:BE368">
    <cfRule type="cellIs" dxfId="2352" priority="2343" operator="equal">
      <formula>0</formula>
    </cfRule>
    <cfRule type="cellIs" dxfId="2351" priority="2344" operator="equal">
      <formula>1</formula>
    </cfRule>
  </conditionalFormatting>
  <conditionalFormatting sqref="AZ382:BE384">
    <cfRule type="cellIs" dxfId="2350" priority="2341" operator="equal">
      <formula>0</formula>
    </cfRule>
    <cfRule type="cellIs" dxfId="2349" priority="2342" operator="equal">
      <formula>1</formula>
    </cfRule>
  </conditionalFormatting>
  <conditionalFormatting sqref="AZ386:BE386 AZ388:BE391">
    <cfRule type="cellIs" dxfId="2348" priority="2339" operator="equal">
      <formula>0</formula>
    </cfRule>
    <cfRule type="cellIs" dxfId="2347" priority="2340" operator="equal">
      <formula>1</formula>
    </cfRule>
  </conditionalFormatting>
  <conditionalFormatting sqref="AZ541:BE541">
    <cfRule type="cellIs" dxfId="2346" priority="2337" operator="equal">
      <formula>0</formula>
    </cfRule>
    <cfRule type="cellIs" dxfId="2345" priority="2338" operator="equal">
      <formula>1</formula>
    </cfRule>
  </conditionalFormatting>
  <conditionalFormatting sqref="AZ542:BE542">
    <cfRule type="cellIs" dxfId="2344" priority="2333" operator="equal">
      <formula>0</formula>
    </cfRule>
    <cfRule type="cellIs" dxfId="2343" priority="2334" operator="equal">
      <formula>1</formula>
    </cfRule>
  </conditionalFormatting>
  <conditionalFormatting sqref="AZ406:BE406">
    <cfRule type="cellIs" dxfId="2342" priority="2227" operator="equal">
      <formula>0</formula>
    </cfRule>
    <cfRule type="cellIs" dxfId="2341" priority="2228" operator="equal">
      <formula>1</formula>
    </cfRule>
  </conditionalFormatting>
  <conditionalFormatting sqref="AZ411:BE418">
    <cfRule type="cellIs" dxfId="2340" priority="2223" operator="equal">
      <formula>0</formula>
    </cfRule>
    <cfRule type="cellIs" dxfId="2339" priority="2224" operator="equal">
      <formula>1</formula>
    </cfRule>
  </conditionalFormatting>
  <conditionalFormatting sqref="AZ421:BE421">
    <cfRule type="cellIs" dxfId="2338" priority="2221" operator="equal">
      <formula>0</formula>
    </cfRule>
    <cfRule type="cellIs" dxfId="2337" priority="2222" operator="equal">
      <formula>1</formula>
    </cfRule>
  </conditionalFormatting>
  <conditionalFormatting sqref="AZ423:BE428">
    <cfRule type="cellIs" dxfId="2336" priority="2219" operator="equal">
      <formula>0</formula>
    </cfRule>
    <cfRule type="cellIs" dxfId="2335" priority="2220" operator="equal">
      <formula>1</formula>
    </cfRule>
  </conditionalFormatting>
  <conditionalFormatting sqref="AZ430:BE437">
    <cfRule type="cellIs" dxfId="2334" priority="2217" operator="equal">
      <formula>0</formula>
    </cfRule>
    <cfRule type="cellIs" dxfId="2333" priority="2218" operator="equal">
      <formula>1</formula>
    </cfRule>
  </conditionalFormatting>
  <conditionalFormatting sqref="AZ439:BE449">
    <cfRule type="cellIs" dxfId="2332" priority="2215" operator="equal">
      <formula>0</formula>
    </cfRule>
    <cfRule type="cellIs" dxfId="2331" priority="2216" operator="equal">
      <formula>1</formula>
    </cfRule>
  </conditionalFormatting>
  <conditionalFormatting sqref="AZ451:BE458">
    <cfRule type="cellIs" dxfId="2330" priority="2213" operator="equal">
      <formula>0</formula>
    </cfRule>
    <cfRule type="cellIs" dxfId="2329" priority="2214" operator="equal">
      <formula>1</formula>
    </cfRule>
  </conditionalFormatting>
  <conditionalFormatting sqref="AZ460:BE464">
    <cfRule type="cellIs" dxfId="2328" priority="2211" operator="equal">
      <formula>0</formula>
    </cfRule>
    <cfRule type="cellIs" dxfId="2327" priority="2212" operator="equal">
      <formula>1</formula>
    </cfRule>
  </conditionalFormatting>
  <conditionalFormatting sqref="AZ466:BE467">
    <cfRule type="cellIs" dxfId="2326" priority="2209" operator="equal">
      <formula>0</formula>
    </cfRule>
    <cfRule type="cellIs" dxfId="2325" priority="2210" operator="equal">
      <formula>1</formula>
    </cfRule>
  </conditionalFormatting>
  <conditionalFormatting sqref="AZ470:BE470">
    <cfRule type="cellIs" dxfId="2324" priority="2207" operator="equal">
      <formula>0</formula>
    </cfRule>
    <cfRule type="cellIs" dxfId="2323" priority="2208" operator="equal">
      <formula>1</formula>
    </cfRule>
  </conditionalFormatting>
  <conditionalFormatting sqref="AZ472:BE474">
    <cfRule type="cellIs" dxfId="2322" priority="2205" operator="equal">
      <formula>0</formula>
    </cfRule>
    <cfRule type="cellIs" dxfId="2321" priority="2206" operator="equal">
      <formula>1</formula>
    </cfRule>
  </conditionalFormatting>
  <conditionalFormatting sqref="AZ476:BE482">
    <cfRule type="cellIs" dxfId="2320" priority="2203" operator="equal">
      <formula>0</formula>
    </cfRule>
    <cfRule type="cellIs" dxfId="2319" priority="2204" operator="equal">
      <formula>1</formula>
    </cfRule>
  </conditionalFormatting>
  <conditionalFormatting sqref="AZ484:BE489">
    <cfRule type="cellIs" dxfId="2318" priority="2201" operator="equal">
      <formula>0</formula>
    </cfRule>
    <cfRule type="cellIs" dxfId="2317" priority="2202" operator="equal">
      <formula>1</formula>
    </cfRule>
  </conditionalFormatting>
  <conditionalFormatting sqref="AZ491:BE492">
    <cfRule type="cellIs" dxfId="2316" priority="2199" operator="equal">
      <formula>0</formula>
    </cfRule>
    <cfRule type="cellIs" dxfId="2315" priority="2200" operator="equal">
      <formula>1</formula>
    </cfRule>
  </conditionalFormatting>
  <conditionalFormatting sqref="AZ494:BE496">
    <cfRule type="cellIs" dxfId="2314" priority="2197" operator="equal">
      <formula>0</formula>
    </cfRule>
    <cfRule type="cellIs" dxfId="2313" priority="2198" operator="equal">
      <formula>1</formula>
    </cfRule>
  </conditionalFormatting>
  <conditionalFormatting sqref="AZ498:BE498">
    <cfRule type="cellIs" dxfId="2312" priority="2195" operator="equal">
      <formula>0</formula>
    </cfRule>
    <cfRule type="cellIs" dxfId="2311" priority="2196" operator="equal">
      <formula>1</formula>
    </cfRule>
  </conditionalFormatting>
  <conditionalFormatting sqref="AZ499:BE499">
    <cfRule type="cellIs" dxfId="2310" priority="2193" operator="equal">
      <formula>0</formula>
    </cfRule>
    <cfRule type="cellIs" dxfId="2309" priority="2194" operator="equal">
      <formula>1</formula>
    </cfRule>
  </conditionalFormatting>
  <conditionalFormatting sqref="AZ502:BE504">
    <cfRule type="cellIs" dxfId="2308" priority="2191" operator="equal">
      <formula>0</formula>
    </cfRule>
    <cfRule type="cellIs" dxfId="2307" priority="2192" operator="equal">
      <formula>1</formula>
    </cfRule>
  </conditionalFormatting>
  <conditionalFormatting sqref="AZ507:BE510">
    <cfRule type="cellIs" dxfId="2306" priority="2189" operator="equal">
      <formula>0</formula>
    </cfRule>
    <cfRule type="cellIs" dxfId="2305" priority="2190" operator="equal">
      <formula>1</formula>
    </cfRule>
  </conditionalFormatting>
  <conditionalFormatting sqref="AZ512:BE512">
    <cfRule type="cellIs" dxfId="2304" priority="2187" operator="equal">
      <formula>0</formula>
    </cfRule>
    <cfRule type="cellIs" dxfId="2303" priority="2188" operator="equal">
      <formula>1</formula>
    </cfRule>
  </conditionalFormatting>
  <conditionalFormatting sqref="AZ514:BE518">
    <cfRule type="cellIs" dxfId="2302" priority="2185" operator="equal">
      <formula>0</formula>
    </cfRule>
    <cfRule type="cellIs" dxfId="2301" priority="2186" operator="equal">
      <formula>1</formula>
    </cfRule>
  </conditionalFormatting>
  <conditionalFormatting sqref="AZ520:BE520">
    <cfRule type="cellIs" dxfId="2300" priority="2183" operator="equal">
      <formula>0</formula>
    </cfRule>
    <cfRule type="cellIs" dxfId="2299" priority="2184" operator="equal">
      <formula>1</formula>
    </cfRule>
  </conditionalFormatting>
  <conditionalFormatting sqref="AZ522:BE524">
    <cfRule type="cellIs" dxfId="2298" priority="2181" operator="equal">
      <formula>0</formula>
    </cfRule>
    <cfRule type="cellIs" dxfId="2297" priority="2182" operator="equal">
      <formula>1</formula>
    </cfRule>
  </conditionalFormatting>
  <conditionalFormatting sqref="AZ526:BE526">
    <cfRule type="cellIs" dxfId="2296" priority="2179" operator="equal">
      <formula>0</formula>
    </cfRule>
    <cfRule type="cellIs" dxfId="2295" priority="2180" operator="equal">
      <formula>1</formula>
    </cfRule>
  </conditionalFormatting>
  <conditionalFormatting sqref="AZ528:BE535">
    <cfRule type="cellIs" dxfId="2294" priority="2177" operator="equal">
      <formula>0</formula>
    </cfRule>
    <cfRule type="cellIs" dxfId="2293" priority="2178" operator="equal">
      <formula>1</formula>
    </cfRule>
  </conditionalFormatting>
  <conditionalFormatting sqref="AZ267:BE267">
    <cfRule type="cellIs" dxfId="2292" priority="2175" operator="equal">
      <formula>0</formula>
    </cfRule>
    <cfRule type="cellIs" dxfId="2291" priority="2176" operator="equal">
      <formula>1</formula>
    </cfRule>
  </conditionalFormatting>
  <conditionalFormatting sqref="AZ374:BE374">
    <cfRule type="cellIs" dxfId="2290" priority="2173" operator="equal">
      <formula>0</formula>
    </cfRule>
    <cfRule type="cellIs" dxfId="2289" priority="2174" operator="equal">
      <formula>1</formula>
    </cfRule>
  </conditionalFormatting>
  <conditionalFormatting sqref="AZ362:BE362">
    <cfRule type="cellIs" dxfId="2288" priority="2171" operator="equal">
      <formula>0</formula>
    </cfRule>
    <cfRule type="cellIs" dxfId="2287" priority="2172" operator="equal">
      <formula>1</formula>
    </cfRule>
  </conditionalFormatting>
  <conditionalFormatting sqref="AZ319:BE319">
    <cfRule type="cellIs" dxfId="2286" priority="2169" operator="equal">
      <formula>0</formula>
    </cfRule>
    <cfRule type="cellIs" dxfId="2285" priority="2170" operator="equal">
      <formula>1</formula>
    </cfRule>
  </conditionalFormatting>
  <conditionalFormatting sqref="AZ313:BE313">
    <cfRule type="cellIs" dxfId="2284" priority="2167" operator="equal">
      <formula>0</formula>
    </cfRule>
    <cfRule type="cellIs" dxfId="2283" priority="2168" operator="equal">
      <formula>1</formula>
    </cfRule>
  </conditionalFormatting>
  <conditionalFormatting sqref="AZ300:BE300">
    <cfRule type="cellIs" dxfId="2282" priority="2165" operator="equal">
      <formula>0</formula>
    </cfRule>
    <cfRule type="cellIs" dxfId="2281" priority="2166" operator="equal">
      <formula>1</formula>
    </cfRule>
  </conditionalFormatting>
  <conditionalFormatting sqref="AZ297:BE297">
    <cfRule type="cellIs" dxfId="2280" priority="2163" operator="equal">
      <formula>0</formula>
    </cfRule>
    <cfRule type="cellIs" dxfId="2279" priority="2164" operator="equal">
      <formula>1</formula>
    </cfRule>
  </conditionalFormatting>
  <conditionalFormatting sqref="AZ243:BE243">
    <cfRule type="cellIs" dxfId="2278" priority="2161" operator="equal">
      <formula>0</formula>
    </cfRule>
    <cfRule type="cellIs" dxfId="2277" priority="2162" operator="equal">
      <formula>1</formula>
    </cfRule>
  </conditionalFormatting>
  <conditionalFormatting sqref="AZ505:BE505">
    <cfRule type="cellIs" dxfId="2276" priority="2159" operator="equal">
      <formula>0</formula>
    </cfRule>
    <cfRule type="cellIs" dxfId="2275" priority="2160" operator="equal">
      <formula>1</formula>
    </cfRule>
  </conditionalFormatting>
  <conditionalFormatting sqref="AZ171:BE171">
    <cfRule type="cellIs" dxfId="2274" priority="2331" operator="equal">
      <formula>0</formula>
    </cfRule>
    <cfRule type="cellIs" dxfId="2273" priority="2332" operator="equal">
      <formula>1</formula>
    </cfRule>
  </conditionalFormatting>
  <conditionalFormatting sqref="AZ175:BE175">
    <cfRule type="cellIs" dxfId="2272" priority="2329" operator="equal">
      <formula>0</formula>
    </cfRule>
    <cfRule type="cellIs" dxfId="2271" priority="2330" operator="equal">
      <formula>1</formula>
    </cfRule>
  </conditionalFormatting>
  <conditionalFormatting sqref="AZ176:BE176">
    <cfRule type="cellIs" dxfId="2270" priority="2327" operator="equal">
      <formula>0</formula>
    </cfRule>
    <cfRule type="cellIs" dxfId="2269" priority="2328" operator="equal">
      <formula>1</formula>
    </cfRule>
  </conditionalFormatting>
  <conditionalFormatting sqref="AZ177:BE178">
    <cfRule type="cellIs" dxfId="2268" priority="2325" operator="equal">
      <formula>0</formula>
    </cfRule>
    <cfRule type="cellIs" dxfId="2267" priority="2326" operator="equal">
      <formula>1</formula>
    </cfRule>
  </conditionalFormatting>
  <conditionalFormatting sqref="AZ180:BE180">
    <cfRule type="cellIs" dxfId="2266" priority="2323" operator="equal">
      <formula>0</formula>
    </cfRule>
    <cfRule type="cellIs" dxfId="2265" priority="2324" operator="equal">
      <formula>1</formula>
    </cfRule>
  </conditionalFormatting>
  <conditionalFormatting sqref="AZ185:BE185">
    <cfRule type="cellIs" dxfId="2264" priority="2321" operator="equal">
      <formula>0</formula>
    </cfRule>
    <cfRule type="cellIs" dxfId="2263" priority="2322" operator="equal">
      <formula>1</formula>
    </cfRule>
  </conditionalFormatting>
  <conditionalFormatting sqref="AZ186:BE186">
    <cfRule type="cellIs" dxfId="2262" priority="2319" operator="equal">
      <formula>0</formula>
    </cfRule>
    <cfRule type="cellIs" dxfId="2261" priority="2320" operator="equal">
      <formula>1</formula>
    </cfRule>
  </conditionalFormatting>
  <conditionalFormatting sqref="AZ189:BE189">
    <cfRule type="cellIs" dxfId="2260" priority="2317" operator="equal">
      <formula>0</formula>
    </cfRule>
    <cfRule type="cellIs" dxfId="2259" priority="2318" operator="equal">
      <formula>1</formula>
    </cfRule>
  </conditionalFormatting>
  <conditionalFormatting sqref="AZ199:BE201">
    <cfRule type="cellIs" dxfId="2258" priority="2315" operator="equal">
      <formula>0</formula>
    </cfRule>
    <cfRule type="cellIs" dxfId="2257" priority="2316" operator="equal">
      <formula>1</formula>
    </cfRule>
  </conditionalFormatting>
  <conditionalFormatting sqref="AZ207:BE207">
    <cfRule type="cellIs" dxfId="2256" priority="2313" operator="equal">
      <formula>0</formula>
    </cfRule>
    <cfRule type="cellIs" dxfId="2255" priority="2314" operator="equal">
      <formula>1</formula>
    </cfRule>
  </conditionalFormatting>
  <conditionalFormatting sqref="AZ212:BE213">
    <cfRule type="cellIs" dxfId="2254" priority="2311" operator="equal">
      <formula>0</formula>
    </cfRule>
    <cfRule type="cellIs" dxfId="2253" priority="2312" operator="equal">
      <formula>1</formula>
    </cfRule>
  </conditionalFormatting>
  <conditionalFormatting sqref="AZ220:BE221">
    <cfRule type="cellIs" dxfId="2252" priority="2309" operator="equal">
      <formula>0</formula>
    </cfRule>
    <cfRule type="cellIs" dxfId="2251" priority="2310" operator="equal">
      <formula>1</formula>
    </cfRule>
  </conditionalFormatting>
  <conditionalFormatting sqref="AZ223:BE223">
    <cfRule type="cellIs" dxfId="2250" priority="2307" operator="equal">
      <formula>0</formula>
    </cfRule>
    <cfRule type="cellIs" dxfId="2249" priority="2308" operator="equal">
      <formula>1</formula>
    </cfRule>
  </conditionalFormatting>
  <conditionalFormatting sqref="AZ235:BE235">
    <cfRule type="cellIs" dxfId="2248" priority="2305" operator="equal">
      <formula>0</formula>
    </cfRule>
    <cfRule type="cellIs" dxfId="2247" priority="2306" operator="equal">
      <formula>1</formula>
    </cfRule>
  </conditionalFormatting>
  <conditionalFormatting sqref="AZ237:BE237">
    <cfRule type="cellIs" dxfId="2246" priority="2303" operator="equal">
      <formula>0</formula>
    </cfRule>
    <cfRule type="cellIs" dxfId="2245" priority="2304" operator="equal">
      <formula>1</formula>
    </cfRule>
  </conditionalFormatting>
  <conditionalFormatting sqref="AZ239:BE239">
    <cfRule type="cellIs" dxfId="2244" priority="2301" operator="equal">
      <formula>0</formula>
    </cfRule>
    <cfRule type="cellIs" dxfId="2243" priority="2302" operator="equal">
      <formula>1</formula>
    </cfRule>
  </conditionalFormatting>
  <conditionalFormatting sqref="AZ241:BE242">
    <cfRule type="cellIs" dxfId="2242" priority="2299" operator="equal">
      <formula>0</formula>
    </cfRule>
    <cfRule type="cellIs" dxfId="2241" priority="2300" operator="equal">
      <formula>1</formula>
    </cfRule>
  </conditionalFormatting>
  <conditionalFormatting sqref="AZ250:BE250">
    <cfRule type="cellIs" dxfId="2240" priority="2297" operator="equal">
      <formula>0</formula>
    </cfRule>
    <cfRule type="cellIs" dxfId="2239" priority="2298" operator="equal">
      <formula>1</formula>
    </cfRule>
  </conditionalFormatting>
  <conditionalFormatting sqref="AZ251:BE251">
    <cfRule type="cellIs" dxfId="2238" priority="2295" operator="equal">
      <formula>0</formula>
    </cfRule>
    <cfRule type="cellIs" dxfId="2237" priority="2296" operator="equal">
      <formula>1</formula>
    </cfRule>
  </conditionalFormatting>
  <conditionalFormatting sqref="AZ259:BE260">
    <cfRule type="cellIs" dxfId="2236" priority="2293" operator="equal">
      <formula>0</formula>
    </cfRule>
    <cfRule type="cellIs" dxfId="2235" priority="2294" operator="equal">
      <formula>1</formula>
    </cfRule>
  </conditionalFormatting>
  <conditionalFormatting sqref="AZ262:BE263">
    <cfRule type="cellIs" dxfId="2234" priority="2291" operator="equal">
      <formula>0</formula>
    </cfRule>
    <cfRule type="cellIs" dxfId="2233" priority="2292" operator="equal">
      <formula>1</formula>
    </cfRule>
  </conditionalFormatting>
  <conditionalFormatting sqref="AZ266:BE266">
    <cfRule type="cellIs" dxfId="2232" priority="2289" operator="equal">
      <formula>0</formula>
    </cfRule>
    <cfRule type="cellIs" dxfId="2231" priority="2290" operator="equal">
      <formula>1</formula>
    </cfRule>
  </conditionalFormatting>
  <conditionalFormatting sqref="AZ281:BE282">
    <cfRule type="cellIs" dxfId="2230" priority="2287" operator="equal">
      <formula>0</formula>
    </cfRule>
    <cfRule type="cellIs" dxfId="2229" priority="2288" operator="equal">
      <formula>1</formula>
    </cfRule>
  </conditionalFormatting>
  <conditionalFormatting sqref="AZ287:BE287">
    <cfRule type="cellIs" dxfId="2228" priority="2285" operator="equal">
      <formula>0</formula>
    </cfRule>
    <cfRule type="cellIs" dxfId="2227" priority="2286" operator="equal">
      <formula>1</formula>
    </cfRule>
  </conditionalFormatting>
  <conditionalFormatting sqref="AZ294:BE296">
    <cfRule type="cellIs" dxfId="2226" priority="2283" operator="equal">
      <formula>0</formula>
    </cfRule>
    <cfRule type="cellIs" dxfId="2225" priority="2284" operator="equal">
      <formula>1</formula>
    </cfRule>
  </conditionalFormatting>
  <conditionalFormatting sqref="AZ299:BE299">
    <cfRule type="cellIs" dxfId="2224" priority="2281" operator="equal">
      <formula>0</formula>
    </cfRule>
    <cfRule type="cellIs" dxfId="2223" priority="2282" operator="equal">
      <formula>1</formula>
    </cfRule>
  </conditionalFormatting>
  <conditionalFormatting sqref="AZ302:BE303">
    <cfRule type="cellIs" dxfId="2222" priority="2279" operator="equal">
      <formula>0</formula>
    </cfRule>
    <cfRule type="cellIs" dxfId="2221" priority="2280" operator="equal">
      <formula>1</formula>
    </cfRule>
  </conditionalFormatting>
  <conditionalFormatting sqref="AZ309:BE309">
    <cfRule type="cellIs" dxfId="2220" priority="2277" operator="equal">
      <formula>0</formula>
    </cfRule>
    <cfRule type="cellIs" dxfId="2219" priority="2278" operator="equal">
      <formula>1</formula>
    </cfRule>
  </conditionalFormatting>
  <conditionalFormatting sqref="AZ310:BE310">
    <cfRule type="cellIs" dxfId="2218" priority="2275" operator="equal">
      <formula>0</formula>
    </cfRule>
    <cfRule type="cellIs" dxfId="2217" priority="2276" operator="equal">
      <formula>1</formula>
    </cfRule>
  </conditionalFormatting>
  <conditionalFormatting sqref="AZ312:BE312">
    <cfRule type="cellIs" dxfId="2216" priority="2273" operator="equal">
      <formula>0</formula>
    </cfRule>
    <cfRule type="cellIs" dxfId="2215" priority="2274" operator="equal">
      <formula>1</formula>
    </cfRule>
  </conditionalFormatting>
  <conditionalFormatting sqref="AZ318:BE318">
    <cfRule type="cellIs" dxfId="2214" priority="2271" operator="equal">
      <formula>0</formula>
    </cfRule>
    <cfRule type="cellIs" dxfId="2213" priority="2272" operator="equal">
      <formula>1</formula>
    </cfRule>
  </conditionalFormatting>
  <conditionalFormatting sqref="AZ331:BE332">
    <cfRule type="cellIs" dxfId="2212" priority="2269" operator="equal">
      <formula>0</formula>
    </cfRule>
    <cfRule type="cellIs" dxfId="2211" priority="2270" operator="equal">
      <formula>1</formula>
    </cfRule>
  </conditionalFormatting>
  <conditionalFormatting sqref="AZ339:BE339">
    <cfRule type="cellIs" dxfId="2210" priority="2267" operator="equal">
      <formula>0</formula>
    </cfRule>
    <cfRule type="cellIs" dxfId="2209" priority="2268" operator="equal">
      <formula>1</formula>
    </cfRule>
  </conditionalFormatting>
  <conditionalFormatting sqref="AZ343:BE345">
    <cfRule type="cellIs" dxfId="2208" priority="2265" operator="equal">
      <formula>0</formula>
    </cfRule>
    <cfRule type="cellIs" dxfId="2207" priority="2266" operator="equal">
      <formula>1</formula>
    </cfRule>
  </conditionalFormatting>
  <conditionalFormatting sqref="AZ357:BE357">
    <cfRule type="cellIs" dxfId="2206" priority="2263" operator="equal">
      <formula>0</formula>
    </cfRule>
    <cfRule type="cellIs" dxfId="2205" priority="2264" operator="equal">
      <formula>1</formula>
    </cfRule>
  </conditionalFormatting>
  <conditionalFormatting sqref="AZ360:BE360">
    <cfRule type="cellIs" dxfId="2204" priority="2261" operator="equal">
      <formula>0</formula>
    </cfRule>
    <cfRule type="cellIs" dxfId="2203" priority="2262" operator="equal">
      <formula>1</formula>
    </cfRule>
  </conditionalFormatting>
  <conditionalFormatting sqref="AZ361:BE361">
    <cfRule type="cellIs" dxfId="2202" priority="2259" operator="equal">
      <formula>0</formula>
    </cfRule>
    <cfRule type="cellIs" dxfId="2201" priority="2260" operator="equal">
      <formula>1</formula>
    </cfRule>
  </conditionalFormatting>
  <conditionalFormatting sqref="AZ369:BE369">
    <cfRule type="cellIs" dxfId="2200" priority="2257" operator="equal">
      <formula>0</formula>
    </cfRule>
    <cfRule type="cellIs" dxfId="2199" priority="2258" operator="equal">
      <formula>1</formula>
    </cfRule>
  </conditionalFormatting>
  <conditionalFormatting sqref="AZ371:BE371">
    <cfRule type="cellIs" dxfId="2198" priority="2255" operator="equal">
      <formula>0</formula>
    </cfRule>
    <cfRule type="cellIs" dxfId="2197" priority="2256" operator="equal">
      <formula>1</formula>
    </cfRule>
  </conditionalFormatting>
  <conditionalFormatting sqref="AZ373:BE373">
    <cfRule type="cellIs" dxfId="2196" priority="2253" operator="equal">
      <formula>0</formula>
    </cfRule>
    <cfRule type="cellIs" dxfId="2195" priority="2254" operator="equal">
      <formula>1</formula>
    </cfRule>
  </conditionalFormatting>
  <conditionalFormatting sqref="AZ377:BE377">
    <cfRule type="cellIs" dxfId="2194" priority="2251" operator="equal">
      <formula>0</formula>
    </cfRule>
    <cfRule type="cellIs" dxfId="2193" priority="2252" operator="equal">
      <formula>1</formula>
    </cfRule>
  </conditionalFormatting>
  <conditionalFormatting sqref="AZ379:BE379">
    <cfRule type="cellIs" dxfId="2192" priority="2249" operator="equal">
      <formula>0</formula>
    </cfRule>
    <cfRule type="cellIs" dxfId="2191" priority="2250" operator="equal">
      <formula>1</formula>
    </cfRule>
  </conditionalFormatting>
  <conditionalFormatting sqref="AZ380:BE380">
    <cfRule type="cellIs" dxfId="2190" priority="2247" operator="equal">
      <formula>0</formula>
    </cfRule>
    <cfRule type="cellIs" dxfId="2189" priority="2248" operator="equal">
      <formula>1</formula>
    </cfRule>
  </conditionalFormatting>
  <conditionalFormatting sqref="AZ381:BE381">
    <cfRule type="cellIs" dxfId="2188" priority="2245" operator="equal">
      <formula>0</formula>
    </cfRule>
    <cfRule type="cellIs" dxfId="2187" priority="2246" operator="equal">
      <formula>1</formula>
    </cfRule>
  </conditionalFormatting>
  <conditionalFormatting sqref="AZ375:BE376">
    <cfRule type="cellIs" dxfId="2186" priority="2243" operator="equal">
      <formula>0</formula>
    </cfRule>
    <cfRule type="cellIs" dxfId="2185" priority="2244" operator="equal">
      <formula>1</formula>
    </cfRule>
  </conditionalFormatting>
  <conditionalFormatting sqref="AZ378:BE378">
    <cfRule type="cellIs" dxfId="2184" priority="2241" operator="equal">
      <formula>0</formula>
    </cfRule>
    <cfRule type="cellIs" dxfId="2183" priority="2242" operator="equal">
      <formula>1</formula>
    </cfRule>
  </conditionalFormatting>
  <conditionalFormatting sqref="AZ385:BE385">
    <cfRule type="cellIs" dxfId="2182" priority="2239" operator="equal">
      <formula>0</formula>
    </cfRule>
    <cfRule type="cellIs" dxfId="2181" priority="2240" operator="equal">
      <formula>1</formula>
    </cfRule>
  </conditionalFormatting>
  <conditionalFormatting sqref="AZ387:BE387">
    <cfRule type="cellIs" dxfId="2180" priority="2237" operator="equal">
      <formula>0</formula>
    </cfRule>
    <cfRule type="cellIs" dxfId="2179" priority="2238" operator="equal">
      <formula>1</formula>
    </cfRule>
  </conditionalFormatting>
  <conditionalFormatting sqref="AZ392:BE392">
    <cfRule type="cellIs" dxfId="2178" priority="2235" operator="equal">
      <formula>0</formula>
    </cfRule>
    <cfRule type="cellIs" dxfId="2177" priority="2236" operator="equal">
      <formula>1</formula>
    </cfRule>
  </conditionalFormatting>
  <conditionalFormatting sqref="AZ399:BE399">
    <cfRule type="cellIs" dxfId="2176" priority="2233" operator="equal">
      <formula>0</formula>
    </cfRule>
    <cfRule type="cellIs" dxfId="2175" priority="2234" operator="equal">
      <formula>1</formula>
    </cfRule>
  </conditionalFormatting>
  <conditionalFormatting sqref="AZ401:BE401">
    <cfRule type="cellIs" dxfId="2174" priority="2231" operator="equal">
      <formula>0</formula>
    </cfRule>
    <cfRule type="cellIs" dxfId="2173" priority="2232" operator="equal">
      <formula>1</formula>
    </cfRule>
  </conditionalFormatting>
  <conditionalFormatting sqref="AZ404:BE404">
    <cfRule type="cellIs" dxfId="2172" priority="2229" operator="equal">
      <formula>0</formula>
    </cfRule>
    <cfRule type="cellIs" dxfId="2171" priority="2230" operator="equal">
      <formula>1</formula>
    </cfRule>
  </conditionalFormatting>
  <conditionalFormatting sqref="AZ407:BE409">
    <cfRule type="cellIs" dxfId="2170" priority="2225" operator="equal">
      <formula>0</formula>
    </cfRule>
    <cfRule type="cellIs" dxfId="2169" priority="2226" operator="equal">
      <formula>1</formula>
    </cfRule>
  </conditionalFormatting>
  <conditionalFormatting sqref="AZ13:BE14">
    <cfRule type="cellIs" dxfId="2168" priority="2157" operator="equal">
      <formula>0</formula>
    </cfRule>
    <cfRule type="cellIs" dxfId="2167" priority="2158" operator="equal">
      <formula>1</formula>
    </cfRule>
  </conditionalFormatting>
  <conditionalFormatting sqref="AZ15:BE15">
    <cfRule type="cellIs" dxfId="2166" priority="2155" operator="equal">
      <formula>0</formula>
    </cfRule>
    <cfRule type="cellIs" dxfId="2165" priority="2156" operator="equal">
      <formula>1</formula>
    </cfRule>
  </conditionalFormatting>
  <conditionalFormatting sqref="AZ18:BE18">
    <cfRule type="cellIs" dxfId="2164" priority="2153" operator="equal">
      <formula>0</formula>
    </cfRule>
    <cfRule type="cellIs" dxfId="2163" priority="2154" operator="equal">
      <formula>1</formula>
    </cfRule>
  </conditionalFormatting>
  <conditionalFormatting sqref="AZ26:BE26">
    <cfRule type="cellIs" dxfId="2162" priority="2151" operator="equal">
      <formula>0</formula>
    </cfRule>
    <cfRule type="cellIs" dxfId="2161" priority="2152" operator="equal">
      <formula>1</formula>
    </cfRule>
  </conditionalFormatting>
  <conditionalFormatting sqref="AZ29:BE29">
    <cfRule type="cellIs" dxfId="2160" priority="2149" operator="equal">
      <formula>0</formula>
    </cfRule>
    <cfRule type="cellIs" dxfId="2159" priority="2150" operator="equal">
      <formula>1</formula>
    </cfRule>
  </conditionalFormatting>
  <conditionalFormatting sqref="AZ31:BE31">
    <cfRule type="cellIs" dxfId="2158" priority="2147" operator="equal">
      <formula>0</formula>
    </cfRule>
    <cfRule type="cellIs" dxfId="2157" priority="2148" operator="equal">
      <formula>1</formula>
    </cfRule>
  </conditionalFormatting>
  <conditionalFormatting sqref="AZ36:BE36">
    <cfRule type="cellIs" dxfId="2156" priority="2145" operator="equal">
      <formula>0</formula>
    </cfRule>
    <cfRule type="cellIs" dxfId="2155" priority="2146" operator="equal">
      <formula>1</formula>
    </cfRule>
  </conditionalFormatting>
  <conditionalFormatting sqref="AZ40:BE40">
    <cfRule type="cellIs" dxfId="2154" priority="2143" operator="equal">
      <formula>0</formula>
    </cfRule>
    <cfRule type="cellIs" dxfId="2153" priority="2144" operator="equal">
      <formula>1</formula>
    </cfRule>
  </conditionalFormatting>
  <conditionalFormatting sqref="AZ50:BE50">
    <cfRule type="cellIs" dxfId="2152" priority="2141" operator="equal">
      <formula>0</formula>
    </cfRule>
    <cfRule type="cellIs" dxfId="2151" priority="2142" operator="equal">
      <formula>1</formula>
    </cfRule>
  </conditionalFormatting>
  <conditionalFormatting sqref="AZ60:BE62">
    <cfRule type="cellIs" dxfId="2150" priority="2139" operator="equal">
      <formula>0</formula>
    </cfRule>
    <cfRule type="cellIs" dxfId="2149" priority="2140" operator="equal">
      <formula>1</formula>
    </cfRule>
  </conditionalFormatting>
  <conditionalFormatting sqref="AZ67:BE67">
    <cfRule type="cellIs" dxfId="2148" priority="2137" operator="equal">
      <formula>0</formula>
    </cfRule>
    <cfRule type="cellIs" dxfId="2147" priority="2138" operator="equal">
      <formula>1</formula>
    </cfRule>
  </conditionalFormatting>
  <conditionalFormatting sqref="AZ76:BE76">
    <cfRule type="cellIs" dxfId="2146" priority="2135" operator="equal">
      <formula>0</formula>
    </cfRule>
    <cfRule type="cellIs" dxfId="2145" priority="2136" operator="equal">
      <formula>1</formula>
    </cfRule>
  </conditionalFormatting>
  <conditionalFormatting sqref="AZ80:BE80">
    <cfRule type="cellIs" dxfId="2144" priority="2133" operator="equal">
      <formula>0</formula>
    </cfRule>
    <cfRule type="cellIs" dxfId="2143" priority="2134" operator="equal">
      <formula>1</formula>
    </cfRule>
  </conditionalFormatting>
  <conditionalFormatting sqref="AZ93:BE93">
    <cfRule type="cellIs" dxfId="2142" priority="2131" operator="equal">
      <formula>0</formula>
    </cfRule>
    <cfRule type="cellIs" dxfId="2141" priority="2132" operator="equal">
      <formula>1</formula>
    </cfRule>
  </conditionalFormatting>
  <conditionalFormatting sqref="AZ96:BE98">
    <cfRule type="cellIs" dxfId="2140" priority="2129" operator="equal">
      <formula>0</formula>
    </cfRule>
    <cfRule type="cellIs" dxfId="2139" priority="2130" operator="equal">
      <formula>1</formula>
    </cfRule>
  </conditionalFormatting>
  <conditionalFormatting sqref="AZ104:BE104">
    <cfRule type="cellIs" dxfId="2138" priority="2127" operator="equal">
      <formula>0</formula>
    </cfRule>
    <cfRule type="cellIs" dxfId="2137" priority="2128" operator="equal">
      <formula>1</formula>
    </cfRule>
  </conditionalFormatting>
  <conditionalFormatting sqref="AZ108:BE108">
    <cfRule type="cellIs" dxfId="2136" priority="2125" operator="equal">
      <formula>0</formula>
    </cfRule>
    <cfRule type="cellIs" dxfId="2135" priority="2126" operator="equal">
      <formula>1</formula>
    </cfRule>
  </conditionalFormatting>
  <conditionalFormatting sqref="AZ110:BE110">
    <cfRule type="cellIs" dxfId="2134" priority="2123" operator="equal">
      <formula>0</formula>
    </cfRule>
    <cfRule type="cellIs" dxfId="2133" priority="2124" operator="equal">
      <formula>1</formula>
    </cfRule>
  </conditionalFormatting>
  <conditionalFormatting sqref="AZ113:BE113">
    <cfRule type="cellIs" dxfId="2132" priority="2121" operator="equal">
      <formula>0</formula>
    </cfRule>
    <cfRule type="cellIs" dxfId="2131" priority="2122" operator="equal">
      <formula>1</formula>
    </cfRule>
  </conditionalFormatting>
  <conditionalFormatting sqref="AZ115:BE115">
    <cfRule type="cellIs" dxfId="2130" priority="2119" operator="equal">
      <formula>0</formula>
    </cfRule>
    <cfRule type="cellIs" dxfId="2129" priority="2120" operator="equal">
      <formula>1</formula>
    </cfRule>
  </conditionalFormatting>
  <conditionalFormatting sqref="AZ117:BE117">
    <cfRule type="cellIs" dxfId="2128" priority="2117" operator="equal">
      <formula>0</formula>
    </cfRule>
    <cfRule type="cellIs" dxfId="2127" priority="2118" operator="equal">
      <formula>1</formula>
    </cfRule>
  </conditionalFormatting>
  <conditionalFormatting sqref="AZ119:BE119">
    <cfRule type="cellIs" dxfId="2126" priority="2115" operator="equal">
      <formula>0</formula>
    </cfRule>
    <cfRule type="cellIs" dxfId="2125" priority="2116" operator="equal">
      <formula>1</formula>
    </cfRule>
  </conditionalFormatting>
  <conditionalFormatting sqref="AZ123:BE123">
    <cfRule type="cellIs" dxfId="2124" priority="2113" operator="equal">
      <formula>0</formula>
    </cfRule>
    <cfRule type="cellIs" dxfId="2123" priority="2114" operator="equal">
      <formula>1</formula>
    </cfRule>
  </conditionalFormatting>
  <conditionalFormatting sqref="AZ125:BE127">
    <cfRule type="cellIs" dxfId="2122" priority="2111" operator="equal">
      <formula>0</formula>
    </cfRule>
    <cfRule type="cellIs" dxfId="2121" priority="2112" operator="equal">
      <formula>1</formula>
    </cfRule>
  </conditionalFormatting>
  <conditionalFormatting sqref="AZ139:BE139">
    <cfRule type="cellIs" dxfId="2120" priority="2109" operator="equal">
      <formula>0</formula>
    </cfRule>
    <cfRule type="cellIs" dxfId="2119" priority="2110" operator="equal">
      <formula>1</formula>
    </cfRule>
  </conditionalFormatting>
  <conditionalFormatting sqref="AZ144:BE144">
    <cfRule type="cellIs" dxfId="2118" priority="2107" operator="equal">
      <formula>0</formula>
    </cfRule>
    <cfRule type="cellIs" dxfId="2117" priority="2108" operator="equal">
      <formula>1</formula>
    </cfRule>
  </conditionalFormatting>
  <conditionalFormatting sqref="AZ146:BE148">
    <cfRule type="cellIs" dxfId="2116" priority="2105" operator="equal">
      <formula>0</formula>
    </cfRule>
    <cfRule type="cellIs" dxfId="2115" priority="2106" operator="equal">
      <formula>1</formula>
    </cfRule>
  </conditionalFormatting>
  <conditionalFormatting sqref="AZ159:BE159">
    <cfRule type="cellIs" dxfId="2114" priority="2103" operator="equal">
      <formula>0</formula>
    </cfRule>
    <cfRule type="cellIs" dxfId="2113" priority="2104" operator="equal">
      <formula>1</formula>
    </cfRule>
  </conditionalFormatting>
  <conditionalFormatting sqref="AZ161:BE161">
    <cfRule type="cellIs" dxfId="2112" priority="2101" operator="equal">
      <formula>0</formula>
    </cfRule>
    <cfRule type="cellIs" dxfId="2111" priority="2102" operator="equal">
      <formula>1</formula>
    </cfRule>
  </conditionalFormatting>
  <conditionalFormatting sqref="AZ165:BE165">
    <cfRule type="cellIs" dxfId="2110" priority="2099" operator="equal">
      <formula>0</formula>
    </cfRule>
    <cfRule type="cellIs" dxfId="2109" priority="2100" operator="equal">
      <formula>1</formula>
    </cfRule>
  </conditionalFormatting>
  <conditionalFormatting sqref="AZ90:BE90">
    <cfRule type="cellIs" dxfId="2108" priority="2097" operator="equal">
      <formula>0</formula>
    </cfRule>
    <cfRule type="cellIs" dxfId="2107" priority="2098" operator="equal">
      <formula>1</formula>
    </cfRule>
  </conditionalFormatting>
  <conditionalFormatting sqref="AZ163:BE163">
    <cfRule type="cellIs" dxfId="2106" priority="2095" operator="equal">
      <formula>0</formula>
    </cfRule>
    <cfRule type="cellIs" dxfId="2105" priority="2096" operator="equal">
      <formula>1</formula>
    </cfRule>
  </conditionalFormatting>
  <conditionalFormatting sqref="AZ16:BE17">
    <cfRule type="cellIs" dxfId="2104" priority="2093" operator="equal">
      <formula>0</formula>
    </cfRule>
    <cfRule type="cellIs" dxfId="2103" priority="2094" operator="equal">
      <formula>1</formula>
    </cfRule>
  </conditionalFormatting>
  <conditionalFormatting sqref="AZ19:BE25">
    <cfRule type="cellIs" dxfId="2102" priority="2091" operator="equal">
      <formula>0</formula>
    </cfRule>
    <cfRule type="cellIs" dxfId="2101" priority="2092" operator="equal">
      <formula>1</formula>
    </cfRule>
  </conditionalFormatting>
  <conditionalFormatting sqref="AZ27:BE28">
    <cfRule type="cellIs" dxfId="2100" priority="2089" operator="equal">
      <formula>0</formula>
    </cfRule>
    <cfRule type="cellIs" dxfId="2099" priority="2090" operator="equal">
      <formula>1</formula>
    </cfRule>
  </conditionalFormatting>
  <conditionalFormatting sqref="AZ30:BE30">
    <cfRule type="cellIs" dxfId="2098" priority="2087" operator="equal">
      <formula>0</formula>
    </cfRule>
    <cfRule type="cellIs" dxfId="2097" priority="2088" operator="equal">
      <formula>1</formula>
    </cfRule>
  </conditionalFormatting>
  <conditionalFormatting sqref="AZ32:BE35">
    <cfRule type="cellIs" dxfId="2096" priority="2085" operator="equal">
      <formula>0</formula>
    </cfRule>
    <cfRule type="cellIs" dxfId="2095" priority="2086" operator="equal">
      <formula>1</formula>
    </cfRule>
  </conditionalFormatting>
  <conditionalFormatting sqref="AZ37:BE39">
    <cfRule type="cellIs" dxfId="2094" priority="2083" operator="equal">
      <formula>0</formula>
    </cfRule>
    <cfRule type="cellIs" dxfId="2093" priority="2084" operator="equal">
      <formula>1</formula>
    </cfRule>
  </conditionalFormatting>
  <conditionalFormatting sqref="AZ41:BE49">
    <cfRule type="cellIs" dxfId="2092" priority="2081" operator="equal">
      <formula>0</formula>
    </cfRule>
    <cfRule type="cellIs" dxfId="2091" priority="2082" operator="equal">
      <formula>1</formula>
    </cfRule>
  </conditionalFormatting>
  <conditionalFormatting sqref="AZ51:BE59">
    <cfRule type="cellIs" dxfId="2090" priority="2079" operator="equal">
      <formula>0</formula>
    </cfRule>
    <cfRule type="cellIs" dxfId="2089" priority="2080" operator="equal">
      <formula>1</formula>
    </cfRule>
  </conditionalFormatting>
  <conditionalFormatting sqref="AZ63:BE66">
    <cfRule type="cellIs" dxfId="2088" priority="2077" operator="equal">
      <formula>0</formula>
    </cfRule>
    <cfRule type="cellIs" dxfId="2087" priority="2078" operator="equal">
      <formula>1</formula>
    </cfRule>
  </conditionalFormatting>
  <conditionalFormatting sqref="AZ68:BE75">
    <cfRule type="cellIs" dxfId="2086" priority="2075" operator="equal">
      <formula>0</formula>
    </cfRule>
    <cfRule type="cellIs" dxfId="2085" priority="2076" operator="equal">
      <formula>1</formula>
    </cfRule>
  </conditionalFormatting>
  <conditionalFormatting sqref="AZ77:BE79">
    <cfRule type="cellIs" dxfId="2084" priority="2073" operator="equal">
      <formula>0</formula>
    </cfRule>
    <cfRule type="cellIs" dxfId="2083" priority="2074" operator="equal">
      <formula>1</formula>
    </cfRule>
  </conditionalFormatting>
  <conditionalFormatting sqref="AZ81:BE89">
    <cfRule type="cellIs" dxfId="2082" priority="2071" operator="equal">
      <formula>0</formula>
    </cfRule>
    <cfRule type="cellIs" dxfId="2081" priority="2072" operator="equal">
      <formula>1</formula>
    </cfRule>
  </conditionalFormatting>
  <conditionalFormatting sqref="AZ92:BE92">
    <cfRule type="cellIs" dxfId="2080" priority="2069" operator="equal">
      <formula>0</formula>
    </cfRule>
    <cfRule type="cellIs" dxfId="2079" priority="2070" operator="equal">
      <formula>1</formula>
    </cfRule>
  </conditionalFormatting>
  <conditionalFormatting sqref="AZ94:BE94">
    <cfRule type="cellIs" dxfId="2078" priority="2067" operator="equal">
      <formula>0</formula>
    </cfRule>
    <cfRule type="cellIs" dxfId="2077" priority="2068" operator="equal">
      <formula>1</formula>
    </cfRule>
  </conditionalFormatting>
  <conditionalFormatting sqref="AZ95:BE95">
    <cfRule type="cellIs" dxfId="2076" priority="2065" operator="equal">
      <formula>0</formula>
    </cfRule>
    <cfRule type="cellIs" dxfId="2075" priority="2066" operator="equal">
      <formula>1</formula>
    </cfRule>
  </conditionalFormatting>
  <conditionalFormatting sqref="AZ99:BE103">
    <cfRule type="cellIs" dxfId="2074" priority="2063" operator="equal">
      <formula>0</formula>
    </cfRule>
    <cfRule type="cellIs" dxfId="2073" priority="2064" operator="equal">
      <formula>1</formula>
    </cfRule>
  </conditionalFormatting>
  <conditionalFormatting sqref="AZ105:BE107">
    <cfRule type="cellIs" dxfId="2072" priority="2061" operator="equal">
      <formula>0</formula>
    </cfRule>
    <cfRule type="cellIs" dxfId="2071" priority="2062" operator="equal">
      <formula>1</formula>
    </cfRule>
  </conditionalFormatting>
  <conditionalFormatting sqref="AZ109:BE109">
    <cfRule type="cellIs" dxfId="2070" priority="2059" operator="equal">
      <formula>0</formula>
    </cfRule>
    <cfRule type="cellIs" dxfId="2069" priority="2060" operator="equal">
      <formula>1</formula>
    </cfRule>
  </conditionalFormatting>
  <conditionalFormatting sqref="AZ111:BE112">
    <cfRule type="cellIs" dxfId="2068" priority="2057" operator="equal">
      <formula>0</formula>
    </cfRule>
    <cfRule type="cellIs" dxfId="2067" priority="2058" operator="equal">
      <formula>1</formula>
    </cfRule>
  </conditionalFormatting>
  <conditionalFormatting sqref="AZ114:BE114">
    <cfRule type="cellIs" dxfId="2066" priority="2055" operator="equal">
      <formula>0</formula>
    </cfRule>
    <cfRule type="cellIs" dxfId="2065" priority="2056" operator="equal">
      <formula>1</formula>
    </cfRule>
  </conditionalFormatting>
  <conditionalFormatting sqref="AZ116:BE116">
    <cfRule type="cellIs" dxfId="2064" priority="2053" operator="equal">
      <formula>0</formula>
    </cfRule>
    <cfRule type="cellIs" dxfId="2063" priority="2054" operator="equal">
      <formula>1</formula>
    </cfRule>
  </conditionalFormatting>
  <conditionalFormatting sqref="AZ118:BE118">
    <cfRule type="cellIs" dxfId="2062" priority="2051" operator="equal">
      <formula>0</formula>
    </cfRule>
    <cfRule type="cellIs" dxfId="2061" priority="2052" operator="equal">
      <formula>1</formula>
    </cfRule>
  </conditionalFormatting>
  <conditionalFormatting sqref="AZ120:BE120">
    <cfRule type="cellIs" dxfId="2060" priority="2049" operator="equal">
      <formula>0</formula>
    </cfRule>
    <cfRule type="cellIs" dxfId="2059" priority="2050" operator="equal">
      <formula>1</formula>
    </cfRule>
  </conditionalFormatting>
  <conditionalFormatting sqref="AZ121:BE122">
    <cfRule type="cellIs" dxfId="2058" priority="2047" operator="equal">
      <formula>0</formula>
    </cfRule>
    <cfRule type="cellIs" dxfId="2057" priority="2048" operator="equal">
      <formula>1</formula>
    </cfRule>
  </conditionalFormatting>
  <conditionalFormatting sqref="AZ124:BE124">
    <cfRule type="cellIs" dxfId="2056" priority="2045" operator="equal">
      <formula>0</formula>
    </cfRule>
    <cfRule type="cellIs" dxfId="2055" priority="2046" operator="equal">
      <formula>1</formula>
    </cfRule>
  </conditionalFormatting>
  <conditionalFormatting sqref="AZ128:BE138">
    <cfRule type="cellIs" dxfId="2054" priority="2043" operator="equal">
      <formula>0</formula>
    </cfRule>
    <cfRule type="cellIs" dxfId="2053" priority="2044" operator="equal">
      <formula>1</formula>
    </cfRule>
  </conditionalFormatting>
  <conditionalFormatting sqref="AZ140:BE143">
    <cfRule type="cellIs" dxfId="2052" priority="2041" operator="equal">
      <formula>0</formula>
    </cfRule>
    <cfRule type="cellIs" dxfId="2051" priority="2042" operator="equal">
      <formula>1</formula>
    </cfRule>
  </conditionalFormatting>
  <conditionalFormatting sqref="AZ145:BE145">
    <cfRule type="cellIs" dxfId="2050" priority="2039" operator="equal">
      <formula>0</formula>
    </cfRule>
    <cfRule type="cellIs" dxfId="2049" priority="2040" operator="equal">
      <formula>1</formula>
    </cfRule>
  </conditionalFormatting>
  <conditionalFormatting sqref="AZ149:BE158">
    <cfRule type="cellIs" dxfId="2048" priority="2037" operator="equal">
      <formula>0</formula>
    </cfRule>
    <cfRule type="cellIs" dxfId="2047" priority="2038" operator="equal">
      <formula>1</formula>
    </cfRule>
  </conditionalFormatting>
  <conditionalFormatting sqref="AZ160:BE160">
    <cfRule type="cellIs" dxfId="2046" priority="2035" operator="equal">
      <formula>0</formula>
    </cfRule>
    <cfRule type="cellIs" dxfId="2045" priority="2036" operator="equal">
      <formula>1</formula>
    </cfRule>
  </conditionalFormatting>
  <conditionalFormatting sqref="AZ162:BE162">
    <cfRule type="cellIs" dxfId="2044" priority="2033" operator="equal">
      <formula>0</formula>
    </cfRule>
    <cfRule type="cellIs" dxfId="2043" priority="2034" operator="equal">
      <formula>1</formula>
    </cfRule>
  </conditionalFormatting>
  <conditionalFormatting sqref="AZ164:BE164">
    <cfRule type="cellIs" dxfId="2042" priority="2031" operator="equal">
      <formula>0</formula>
    </cfRule>
    <cfRule type="cellIs" dxfId="2041" priority="2032" operator="equal">
      <formula>1</formula>
    </cfRule>
  </conditionalFormatting>
  <conditionalFormatting sqref="BQ348:BV350 BQ356:BV356 BQ366:BV367 BQ372:BV372 BQ370:BV370 BQ352:BV353 BQ358:BV358 BQ393:BV398 BQ400:BV400 BQ402:BV403 BQ536:BV539 BQ12:BV12 BQ405:BV405 BQ410:BV410 BQ419:BV420 BQ422:BV422 BQ429:BV429 BQ438:BV438 BQ450:BV450 BQ459:BV459 BQ465:BV465 BQ468:BV469 BQ471:BV471 BQ475:BV475 BQ483:BV483 BQ490:BV490 BQ493:BV493 BQ497:BV497 BQ500:BV501 BQ506:BV506 BQ511:BV511 BQ513:BV513 BQ519:BV519 BQ521:BV521 BQ525:BV525 BQ527:BV527">
    <cfRule type="cellIs" dxfId="2040" priority="2029" operator="equal">
      <formula>0</formula>
    </cfRule>
    <cfRule type="cellIs" dxfId="2039" priority="2030" operator="equal">
      <formula>1</formula>
    </cfRule>
  </conditionalFormatting>
  <conditionalFormatting sqref="BJ553">
    <cfRule type="cellIs" dxfId="2038" priority="2027" operator="equal">
      <formula>"OK"</formula>
    </cfRule>
    <cfRule type="cellIs" dxfId="2037" priority="2028" operator="equal">
      <formula>"NO HABILITADO"</formula>
    </cfRule>
  </conditionalFormatting>
  <conditionalFormatting sqref="BX553">
    <cfRule type="cellIs" dxfId="2036" priority="2025" operator="equal">
      <formula>0</formula>
    </cfRule>
    <cfRule type="cellIs" dxfId="2035" priority="2026" operator="equal">
      <formula>1</formula>
    </cfRule>
  </conditionalFormatting>
  <conditionalFormatting sqref="BV553">
    <cfRule type="cellIs" dxfId="2034" priority="2023" operator="equal">
      <formula>0</formula>
    </cfRule>
    <cfRule type="cellIs" dxfId="2033" priority="2024" operator="equal">
      <formula>1</formula>
    </cfRule>
  </conditionalFormatting>
  <conditionalFormatting sqref="BT553">
    <cfRule type="cellIs" dxfId="2032" priority="2021" operator="equal">
      <formula>0</formula>
    </cfRule>
    <cfRule type="cellIs" dxfId="2031" priority="2022" operator="equal">
      <formula>1</formula>
    </cfRule>
  </conditionalFormatting>
  <conditionalFormatting sqref="BR553">
    <cfRule type="cellIs" dxfId="2030" priority="2019" operator="equal">
      <formula>0</formula>
    </cfRule>
    <cfRule type="cellIs" dxfId="2029" priority="2020" operator="equal">
      <formula>1</formula>
    </cfRule>
  </conditionalFormatting>
  <conditionalFormatting sqref="BQ166:BV169">
    <cfRule type="cellIs" dxfId="2028" priority="2017" operator="equal">
      <formula>0</formula>
    </cfRule>
    <cfRule type="cellIs" dxfId="2027" priority="2018" operator="equal">
      <formula>1</formula>
    </cfRule>
  </conditionalFormatting>
  <conditionalFormatting sqref="BQ173:BV174">
    <cfRule type="cellIs" dxfId="2026" priority="2015" operator="equal">
      <formula>0</formula>
    </cfRule>
    <cfRule type="cellIs" dxfId="2025" priority="2016" operator="equal">
      <formula>1</formula>
    </cfRule>
  </conditionalFormatting>
  <conditionalFormatting sqref="BQ181:BV184">
    <cfRule type="cellIs" dxfId="2024" priority="2013" operator="equal">
      <formula>0</formula>
    </cfRule>
    <cfRule type="cellIs" dxfId="2023" priority="2014" operator="equal">
      <formula>1</formula>
    </cfRule>
  </conditionalFormatting>
  <conditionalFormatting sqref="BQ187:BV188">
    <cfRule type="cellIs" dxfId="2022" priority="2011" operator="equal">
      <formula>0</formula>
    </cfRule>
    <cfRule type="cellIs" dxfId="2021" priority="2012" operator="equal">
      <formula>1</formula>
    </cfRule>
  </conditionalFormatting>
  <conditionalFormatting sqref="BQ190:BV193">
    <cfRule type="cellIs" dxfId="2020" priority="2009" operator="equal">
      <formula>0</formula>
    </cfRule>
    <cfRule type="cellIs" dxfId="2019" priority="2010" operator="equal">
      <formula>1</formula>
    </cfRule>
  </conditionalFormatting>
  <conditionalFormatting sqref="BQ195:BV195">
    <cfRule type="cellIs" dxfId="2018" priority="2007" operator="equal">
      <formula>0</formula>
    </cfRule>
    <cfRule type="cellIs" dxfId="2017" priority="2008" operator="equal">
      <formula>1</formula>
    </cfRule>
  </conditionalFormatting>
  <conditionalFormatting sqref="BQ197:BV197">
    <cfRule type="cellIs" dxfId="2016" priority="2005" operator="equal">
      <formula>0</formula>
    </cfRule>
    <cfRule type="cellIs" dxfId="2015" priority="2006" operator="equal">
      <formula>1</formula>
    </cfRule>
  </conditionalFormatting>
  <conditionalFormatting sqref="BQ202:BV205">
    <cfRule type="cellIs" dxfId="2014" priority="2003" operator="equal">
      <formula>0</formula>
    </cfRule>
    <cfRule type="cellIs" dxfId="2013" priority="2004" operator="equal">
      <formula>1</formula>
    </cfRule>
  </conditionalFormatting>
  <conditionalFormatting sqref="BQ208:BV211">
    <cfRule type="cellIs" dxfId="2012" priority="2001" operator="equal">
      <formula>0</formula>
    </cfRule>
    <cfRule type="cellIs" dxfId="2011" priority="2002" operator="equal">
      <formula>1</formula>
    </cfRule>
  </conditionalFormatting>
  <conditionalFormatting sqref="BQ216:BV219 BQ222:BV222 BQ226:BV234 BQ224:BV224 BQ236:BV236">
    <cfRule type="cellIs" dxfId="2010" priority="1999" operator="equal">
      <formula>0</formula>
    </cfRule>
    <cfRule type="cellIs" dxfId="2009" priority="2000" operator="equal">
      <formula>1</formula>
    </cfRule>
  </conditionalFormatting>
  <conditionalFormatting sqref="BQ238:BV238 BQ240:BV240 BQ244:BV249 BQ252:BV252">
    <cfRule type="cellIs" dxfId="2008" priority="1997" operator="equal">
      <formula>0</formula>
    </cfRule>
    <cfRule type="cellIs" dxfId="2007" priority="1998" operator="equal">
      <formula>1</formula>
    </cfRule>
  </conditionalFormatting>
  <conditionalFormatting sqref="BQ255:BV258">
    <cfRule type="cellIs" dxfId="2006" priority="1995" operator="equal">
      <formula>0</formula>
    </cfRule>
    <cfRule type="cellIs" dxfId="2005" priority="1996" operator="equal">
      <formula>1</formula>
    </cfRule>
  </conditionalFormatting>
  <conditionalFormatting sqref="BQ272:BV280">
    <cfRule type="cellIs" dxfId="2004" priority="1993" operator="equal">
      <formula>0</formula>
    </cfRule>
    <cfRule type="cellIs" dxfId="2003" priority="1994" operator="equal">
      <formula>1</formula>
    </cfRule>
  </conditionalFormatting>
  <conditionalFormatting sqref="BQ284:BV286 BQ304:BV308 BQ311:BV311 BQ288:BV293 BQ298:BV298 BQ301:BV301 BQ314:BV317">
    <cfRule type="cellIs" dxfId="2002" priority="1991" operator="equal">
      <formula>0</formula>
    </cfRule>
    <cfRule type="cellIs" dxfId="2001" priority="1992" operator="equal">
      <formula>1</formula>
    </cfRule>
  </conditionalFormatting>
  <conditionalFormatting sqref="BQ320:BV330 BQ333:BV336">
    <cfRule type="cellIs" dxfId="2000" priority="1989" operator="equal">
      <formula>0</formula>
    </cfRule>
    <cfRule type="cellIs" dxfId="1999" priority="1990" operator="equal">
      <formula>1</formula>
    </cfRule>
  </conditionalFormatting>
  <conditionalFormatting sqref="BQ342:BV342">
    <cfRule type="cellIs" dxfId="1998" priority="1987" operator="equal">
      <formula>0</formula>
    </cfRule>
    <cfRule type="cellIs" dxfId="1997" priority="1988" operator="equal">
      <formula>1</formula>
    </cfRule>
  </conditionalFormatting>
  <conditionalFormatting sqref="BQ354:BV354">
    <cfRule type="cellIs" dxfId="1996" priority="1985" operator="equal">
      <formula>0</formula>
    </cfRule>
    <cfRule type="cellIs" dxfId="1995" priority="1986" operator="equal">
      <formula>1</formula>
    </cfRule>
  </conditionalFormatting>
  <conditionalFormatting sqref="BQ359:BV359">
    <cfRule type="cellIs" dxfId="1994" priority="1983" operator="equal">
      <formula>0</formula>
    </cfRule>
    <cfRule type="cellIs" dxfId="1993" priority="1984" operator="equal">
      <formula>1</formula>
    </cfRule>
  </conditionalFormatting>
  <conditionalFormatting sqref="BQ364:BV365">
    <cfRule type="cellIs" dxfId="1992" priority="1981" operator="equal">
      <formula>0</formula>
    </cfRule>
    <cfRule type="cellIs" dxfId="1991" priority="1982" operator="equal">
      <formula>1</formula>
    </cfRule>
  </conditionalFormatting>
  <conditionalFormatting sqref="BQ540:BV540">
    <cfRule type="cellIs" dxfId="1990" priority="1979" operator="equal">
      <formula>0</formula>
    </cfRule>
    <cfRule type="cellIs" dxfId="1989" priority="1980" operator="equal">
      <formula>1</formula>
    </cfRule>
  </conditionalFormatting>
  <conditionalFormatting sqref="BQ543:BV543">
    <cfRule type="cellIs" dxfId="1988" priority="1929" operator="equal">
      <formula>0</formula>
    </cfRule>
    <cfRule type="cellIs" dxfId="1987" priority="1930" operator="equal">
      <formula>1</formula>
    </cfRule>
  </conditionalFormatting>
  <conditionalFormatting sqref="BQ91:BV91">
    <cfRule type="cellIs" dxfId="1986" priority="1977" operator="equal">
      <formula>0</formula>
    </cfRule>
    <cfRule type="cellIs" dxfId="1985" priority="1978" operator="equal">
      <formula>1</formula>
    </cfRule>
  </conditionalFormatting>
  <conditionalFormatting sqref="BQ170:BV170">
    <cfRule type="cellIs" dxfId="1984" priority="1975" operator="equal">
      <formula>0</formula>
    </cfRule>
    <cfRule type="cellIs" dxfId="1983" priority="1976" operator="equal">
      <formula>1</formula>
    </cfRule>
  </conditionalFormatting>
  <conditionalFormatting sqref="BQ172:BV172">
    <cfRule type="cellIs" dxfId="1982" priority="1973" operator="equal">
      <formula>0</formula>
    </cfRule>
    <cfRule type="cellIs" dxfId="1981" priority="1974" operator="equal">
      <formula>1</formula>
    </cfRule>
  </conditionalFormatting>
  <conditionalFormatting sqref="BQ179:BV179">
    <cfRule type="cellIs" dxfId="1980" priority="1971" operator="equal">
      <formula>0</formula>
    </cfRule>
    <cfRule type="cellIs" dxfId="1979" priority="1972" operator="equal">
      <formula>1</formula>
    </cfRule>
  </conditionalFormatting>
  <conditionalFormatting sqref="BQ194:BV194">
    <cfRule type="cellIs" dxfId="1978" priority="1969" operator="equal">
      <formula>0</formula>
    </cfRule>
    <cfRule type="cellIs" dxfId="1977" priority="1970" operator="equal">
      <formula>1</formula>
    </cfRule>
  </conditionalFormatting>
  <conditionalFormatting sqref="BQ196:BV196">
    <cfRule type="cellIs" dxfId="1976" priority="1967" operator="equal">
      <formula>0</formula>
    </cfRule>
    <cfRule type="cellIs" dxfId="1975" priority="1968" operator="equal">
      <formula>1</formula>
    </cfRule>
  </conditionalFormatting>
  <conditionalFormatting sqref="BQ198:BV198">
    <cfRule type="cellIs" dxfId="1974" priority="1965" operator="equal">
      <formula>0</formula>
    </cfRule>
    <cfRule type="cellIs" dxfId="1973" priority="1966" operator="equal">
      <formula>1</formula>
    </cfRule>
  </conditionalFormatting>
  <conditionalFormatting sqref="BQ206:BV206">
    <cfRule type="cellIs" dxfId="1972" priority="1963" operator="equal">
      <formula>0</formula>
    </cfRule>
    <cfRule type="cellIs" dxfId="1971" priority="1964" operator="equal">
      <formula>1</formula>
    </cfRule>
  </conditionalFormatting>
  <conditionalFormatting sqref="BQ214:BV215">
    <cfRule type="cellIs" dxfId="1970" priority="1961" operator="equal">
      <formula>0</formula>
    </cfRule>
    <cfRule type="cellIs" dxfId="1969" priority="1962" operator="equal">
      <formula>1</formula>
    </cfRule>
  </conditionalFormatting>
  <conditionalFormatting sqref="BQ225:BV225">
    <cfRule type="cellIs" dxfId="1968" priority="1959" operator="equal">
      <formula>0</formula>
    </cfRule>
    <cfRule type="cellIs" dxfId="1967" priority="1960" operator="equal">
      <formula>1</formula>
    </cfRule>
  </conditionalFormatting>
  <conditionalFormatting sqref="BQ253:BV254">
    <cfRule type="cellIs" dxfId="1966" priority="1957" operator="equal">
      <formula>0</formula>
    </cfRule>
    <cfRule type="cellIs" dxfId="1965" priority="1958" operator="equal">
      <formula>1</formula>
    </cfRule>
  </conditionalFormatting>
  <conditionalFormatting sqref="BQ261:BV261">
    <cfRule type="cellIs" dxfId="1964" priority="1955" operator="equal">
      <formula>0</formula>
    </cfRule>
    <cfRule type="cellIs" dxfId="1963" priority="1956" operator="equal">
      <formula>1</formula>
    </cfRule>
  </conditionalFormatting>
  <conditionalFormatting sqref="BQ264:BV265 BQ268:BV271">
    <cfRule type="cellIs" dxfId="1962" priority="1953" operator="equal">
      <formula>0</formula>
    </cfRule>
    <cfRule type="cellIs" dxfId="1961" priority="1954" operator="equal">
      <formula>1</formula>
    </cfRule>
  </conditionalFormatting>
  <conditionalFormatting sqref="BQ283:BV283">
    <cfRule type="cellIs" dxfId="1960" priority="1951" operator="equal">
      <formula>0</formula>
    </cfRule>
    <cfRule type="cellIs" dxfId="1959" priority="1952" operator="equal">
      <formula>1</formula>
    </cfRule>
  </conditionalFormatting>
  <conditionalFormatting sqref="BQ337:BV338">
    <cfRule type="cellIs" dxfId="1958" priority="1949" operator="equal">
      <formula>0</formula>
    </cfRule>
    <cfRule type="cellIs" dxfId="1957" priority="1950" operator="equal">
      <formula>1</formula>
    </cfRule>
  </conditionalFormatting>
  <conditionalFormatting sqref="BQ340:BV341">
    <cfRule type="cellIs" dxfId="1956" priority="1947" operator="equal">
      <formula>0</formula>
    </cfRule>
    <cfRule type="cellIs" dxfId="1955" priority="1948" operator="equal">
      <formula>1</formula>
    </cfRule>
  </conditionalFormatting>
  <conditionalFormatting sqref="BQ346:BV347">
    <cfRule type="cellIs" dxfId="1954" priority="1945" operator="equal">
      <formula>0</formula>
    </cfRule>
    <cfRule type="cellIs" dxfId="1953" priority="1946" operator="equal">
      <formula>1</formula>
    </cfRule>
  </conditionalFormatting>
  <conditionalFormatting sqref="BQ351:BV351">
    <cfRule type="cellIs" dxfId="1952" priority="1943" operator="equal">
      <formula>0</formula>
    </cfRule>
    <cfRule type="cellIs" dxfId="1951" priority="1944" operator="equal">
      <formula>1</formula>
    </cfRule>
  </conditionalFormatting>
  <conditionalFormatting sqref="BQ355:BV355">
    <cfRule type="cellIs" dxfId="1950" priority="1941" operator="equal">
      <formula>0</formula>
    </cfRule>
    <cfRule type="cellIs" dxfId="1949" priority="1942" operator="equal">
      <formula>1</formula>
    </cfRule>
  </conditionalFormatting>
  <conditionalFormatting sqref="BQ363:BV363">
    <cfRule type="cellIs" dxfId="1948" priority="1939" operator="equal">
      <formula>0</formula>
    </cfRule>
    <cfRule type="cellIs" dxfId="1947" priority="1940" operator="equal">
      <formula>1</formula>
    </cfRule>
  </conditionalFormatting>
  <conditionalFormatting sqref="BQ368:BV368">
    <cfRule type="cellIs" dxfId="1946" priority="1937" operator="equal">
      <formula>0</formula>
    </cfRule>
    <cfRule type="cellIs" dxfId="1945" priority="1938" operator="equal">
      <formula>1</formula>
    </cfRule>
  </conditionalFormatting>
  <conditionalFormatting sqref="BQ382:BV384">
    <cfRule type="cellIs" dxfId="1944" priority="1935" operator="equal">
      <formula>0</formula>
    </cfRule>
    <cfRule type="cellIs" dxfId="1943" priority="1936" operator="equal">
      <formula>1</formula>
    </cfRule>
  </conditionalFormatting>
  <conditionalFormatting sqref="BQ386:BV386 BQ388:BV391">
    <cfRule type="cellIs" dxfId="1942" priority="1933" operator="equal">
      <formula>0</formula>
    </cfRule>
    <cfRule type="cellIs" dxfId="1941" priority="1934" operator="equal">
      <formula>1</formula>
    </cfRule>
  </conditionalFormatting>
  <conditionalFormatting sqref="BQ541:BV541">
    <cfRule type="cellIs" dxfId="1940" priority="1931" operator="equal">
      <formula>0</formula>
    </cfRule>
    <cfRule type="cellIs" dxfId="1939" priority="1932" operator="equal">
      <formula>1</formula>
    </cfRule>
  </conditionalFormatting>
  <conditionalFormatting sqref="BQ542:BV542">
    <cfRule type="cellIs" dxfId="1938" priority="1927" operator="equal">
      <formula>0</formula>
    </cfRule>
    <cfRule type="cellIs" dxfId="1937" priority="1928" operator="equal">
      <formula>1</formula>
    </cfRule>
  </conditionalFormatting>
  <conditionalFormatting sqref="BQ406:BV406">
    <cfRule type="cellIs" dxfId="1936" priority="1821" operator="equal">
      <formula>0</formula>
    </cfRule>
    <cfRule type="cellIs" dxfId="1935" priority="1822" operator="equal">
      <formula>1</formula>
    </cfRule>
  </conditionalFormatting>
  <conditionalFormatting sqref="BQ411:BV418">
    <cfRule type="cellIs" dxfId="1934" priority="1817" operator="equal">
      <formula>0</formula>
    </cfRule>
    <cfRule type="cellIs" dxfId="1933" priority="1818" operator="equal">
      <formula>1</formula>
    </cfRule>
  </conditionalFormatting>
  <conditionalFormatting sqref="BQ421:BV421">
    <cfRule type="cellIs" dxfId="1932" priority="1815" operator="equal">
      <formula>0</formula>
    </cfRule>
    <cfRule type="cellIs" dxfId="1931" priority="1816" operator="equal">
      <formula>1</formula>
    </cfRule>
  </conditionalFormatting>
  <conditionalFormatting sqref="BQ423:BV428">
    <cfRule type="cellIs" dxfId="1930" priority="1813" operator="equal">
      <formula>0</formula>
    </cfRule>
    <cfRule type="cellIs" dxfId="1929" priority="1814" operator="equal">
      <formula>1</formula>
    </cfRule>
  </conditionalFormatting>
  <conditionalFormatting sqref="BQ430:BV437">
    <cfRule type="cellIs" dxfId="1928" priority="1811" operator="equal">
      <formula>0</formula>
    </cfRule>
    <cfRule type="cellIs" dxfId="1927" priority="1812" operator="equal">
      <formula>1</formula>
    </cfRule>
  </conditionalFormatting>
  <conditionalFormatting sqref="BQ439:BV449">
    <cfRule type="cellIs" dxfId="1926" priority="1809" operator="equal">
      <formula>0</formula>
    </cfRule>
    <cfRule type="cellIs" dxfId="1925" priority="1810" operator="equal">
      <formula>1</formula>
    </cfRule>
  </conditionalFormatting>
  <conditionalFormatting sqref="BQ451:BV458">
    <cfRule type="cellIs" dxfId="1924" priority="1807" operator="equal">
      <formula>0</formula>
    </cfRule>
    <cfRule type="cellIs" dxfId="1923" priority="1808" operator="equal">
      <formula>1</formula>
    </cfRule>
  </conditionalFormatting>
  <conditionalFormatting sqref="BQ460:BV464">
    <cfRule type="cellIs" dxfId="1922" priority="1805" operator="equal">
      <formula>0</formula>
    </cfRule>
    <cfRule type="cellIs" dxfId="1921" priority="1806" operator="equal">
      <formula>1</formula>
    </cfRule>
  </conditionalFormatting>
  <conditionalFormatting sqref="BQ466:BV467">
    <cfRule type="cellIs" dxfId="1920" priority="1803" operator="equal">
      <formula>0</formula>
    </cfRule>
    <cfRule type="cellIs" dxfId="1919" priority="1804" operator="equal">
      <formula>1</formula>
    </cfRule>
  </conditionalFormatting>
  <conditionalFormatting sqref="BQ470:BV470">
    <cfRule type="cellIs" dxfId="1918" priority="1801" operator="equal">
      <formula>0</formula>
    </cfRule>
    <cfRule type="cellIs" dxfId="1917" priority="1802" operator="equal">
      <formula>1</formula>
    </cfRule>
  </conditionalFormatting>
  <conditionalFormatting sqref="BQ472:BV474">
    <cfRule type="cellIs" dxfId="1916" priority="1799" operator="equal">
      <formula>0</formula>
    </cfRule>
    <cfRule type="cellIs" dxfId="1915" priority="1800" operator="equal">
      <formula>1</formula>
    </cfRule>
  </conditionalFormatting>
  <conditionalFormatting sqref="BQ476:BV482">
    <cfRule type="cellIs" dxfId="1914" priority="1797" operator="equal">
      <formula>0</formula>
    </cfRule>
    <cfRule type="cellIs" dxfId="1913" priority="1798" operator="equal">
      <formula>1</formula>
    </cfRule>
  </conditionalFormatting>
  <conditionalFormatting sqref="BQ484:BV489">
    <cfRule type="cellIs" dxfId="1912" priority="1795" operator="equal">
      <formula>0</formula>
    </cfRule>
    <cfRule type="cellIs" dxfId="1911" priority="1796" operator="equal">
      <formula>1</formula>
    </cfRule>
  </conditionalFormatting>
  <conditionalFormatting sqref="BQ491:BV492">
    <cfRule type="cellIs" dxfId="1910" priority="1793" operator="equal">
      <formula>0</formula>
    </cfRule>
    <cfRule type="cellIs" dxfId="1909" priority="1794" operator="equal">
      <formula>1</formula>
    </cfRule>
  </conditionalFormatting>
  <conditionalFormatting sqref="BQ494:BV496">
    <cfRule type="cellIs" dxfId="1908" priority="1791" operator="equal">
      <formula>0</formula>
    </cfRule>
    <cfRule type="cellIs" dxfId="1907" priority="1792" operator="equal">
      <formula>1</formula>
    </cfRule>
  </conditionalFormatting>
  <conditionalFormatting sqref="BQ498:BV498">
    <cfRule type="cellIs" dxfId="1906" priority="1789" operator="equal">
      <formula>0</formula>
    </cfRule>
    <cfRule type="cellIs" dxfId="1905" priority="1790" operator="equal">
      <formula>1</formula>
    </cfRule>
  </conditionalFormatting>
  <conditionalFormatting sqref="BQ499:BV499">
    <cfRule type="cellIs" dxfId="1904" priority="1787" operator="equal">
      <formula>0</formula>
    </cfRule>
    <cfRule type="cellIs" dxfId="1903" priority="1788" operator="equal">
      <formula>1</formula>
    </cfRule>
  </conditionalFormatting>
  <conditionalFormatting sqref="BQ502:BV504">
    <cfRule type="cellIs" dxfId="1902" priority="1785" operator="equal">
      <formula>0</formula>
    </cfRule>
    <cfRule type="cellIs" dxfId="1901" priority="1786" operator="equal">
      <formula>1</formula>
    </cfRule>
  </conditionalFormatting>
  <conditionalFormatting sqref="BQ507:BV510">
    <cfRule type="cellIs" dxfId="1900" priority="1783" operator="equal">
      <formula>0</formula>
    </cfRule>
    <cfRule type="cellIs" dxfId="1899" priority="1784" operator="equal">
      <formula>1</formula>
    </cfRule>
  </conditionalFormatting>
  <conditionalFormatting sqref="BQ512:BV512">
    <cfRule type="cellIs" dxfId="1898" priority="1781" operator="equal">
      <formula>0</formula>
    </cfRule>
    <cfRule type="cellIs" dxfId="1897" priority="1782" operator="equal">
      <formula>1</formula>
    </cfRule>
  </conditionalFormatting>
  <conditionalFormatting sqref="BQ514:BV518">
    <cfRule type="cellIs" dxfId="1896" priority="1779" operator="equal">
      <formula>0</formula>
    </cfRule>
    <cfRule type="cellIs" dxfId="1895" priority="1780" operator="equal">
      <formula>1</formula>
    </cfRule>
  </conditionalFormatting>
  <conditionalFormatting sqref="BQ520:BV520">
    <cfRule type="cellIs" dxfId="1894" priority="1777" operator="equal">
      <formula>0</formula>
    </cfRule>
    <cfRule type="cellIs" dxfId="1893" priority="1778" operator="equal">
      <formula>1</formula>
    </cfRule>
  </conditionalFormatting>
  <conditionalFormatting sqref="BQ522:BV524">
    <cfRule type="cellIs" dxfId="1892" priority="1775" operator="equal">
      <formula>0</formula>
    </cfRule>
    <cfRule type="cellIs" dxfId="1891" priority="1776" operator="equal">
      <formula>1</formula>
    </cfRule>
  </conditionalFormatting>
  <conditionalFormatting sqref="BQ526:BV526">
    <cfRule type="cellIs" dxfId="1890" priority="1773" operator="equal">
      <formula>0</formula>
    </cfRule>
    <cfRule type="cellIs" dxfId="1889" priority="1774" operator="equal">
      <formula>1</formula>
    </cfRule>
  </conditionalFormatting>
  <conditionalFormatting sqref="BQ528:BV535">
    <cfRule type="cellIs" dxfId="1888" priority="1771" operator="equal">
      <formula>0</formula>
    </cfRule>
    <cfRule type="cellIs" dxfId="1887" priority="1772" operator="equal">
      <formula>1</formula>
    </cfRule>
  </conditionalFormatting>
  <conditionalFormatting sqref="BQ267:BV267">
    <cfRule type="cellIs" dxfId="1886" priority="1769" operator="equal">
      <formula>0</formula>
    </cfRule>
    <cfRule type="cellIs" dxfId="1885" priority="1770" operator="equal">
      <formula>1</formula>
    </cfRule>
  </conditionalFormatting>
  <conditionalFormatting sqref="BQ374:BV374">
    <cfRule type="cellIs" dxfId="1884" priority="1767" operator="equal">
      <formula>0</formula>
    </cfRule>
    <cfRule type="cellIs" dxfId="1883" priority="1768" operator="equal">
      <formula>1</formula>
    </cfRule>
  </conditionalFormatting>
  <conditionalFormatting sqref="BQ362:BV362">
    <cfRule type="cellIs" dxfId="1882" priority="1765" operator="equal">
      <formula>0</formula>
    </cfRule>
    <cfRule type="cellIs" dxfId="1881" priority="1766" operator="equal">
      <formula>1</formula>
    </cfRule>
  </conditionalFormatting>
  <conditionalFormatting sqref="BQ319:BV319">
    <cfRule type="cellIs" dxfId="1880" priority="1763" operator="equal">
      <formula>0</formula>
    </cfRule>
    <cfRule type="cellIs" dxfId="1879" priority="1764" operator="equal">
      <formula>1</formula>
    </cfRule>
  </conditionalFormatting>
  <conditionalFormatting sqref="BQ313:BV313">
    <cfRule type="cellIs" dxfId="1878" priority="1761" operator="equal">
      <formula>0</formula>
    </cfRule>
    <cfRule type="cellIs" dxfId="1877" priority="1762" operator="equal">
      <formula>1</formula>
    </cfRule>
  </conditionalFormatting>
  <conditionalFormatting sqref="BQ300:BV300">
    <cfRule type="cellIs" dxfId="1876" priority="1759" operator="equal">
      <formula>0</formula>
    </cfRule>
    <cfRule type="cellIs" dxfId="1875" priority="1760" operator="equal">
      <formula>1</formula>
    </cfRule>
  </conditionalFormatting>
  <conditionalFormatting sqref="BQ297:BV297">
    <cfRule type="cellIs" dxfId="1874" priority="1757" operator="equal">
      <formula>0</formula>
    </cfRule>
    <cfRule type="cellIs" dxfId="1873" priority="1758" operator="equal">
      <formula>1</formula>
    </cfRule>
  </conditionalFormatting>
  <conditionalFormatting sqref="BQ243:BV243">
    <cfRule type="cellIs" dxfId="1872" priority="1755" operator="equal">
      <formula>0</formula>
    </cfRule>
    <cfRule type="cellIs" dxfId="1871" priority="1756" operator="equal">
      <formula>1</formula>
    </cfRule>
  </conditionalFormatting>
  <conditionalFormatting sqref="BQ505:BV505">
    <cfRule type="cellIs" dxfId="1870" priority="1753" operator="equal">
      <formula>0</formula>
    </cfRule>
    <cfRule type="cellIs" dxfId="1869" priority="1754" operator="equal">
      <formula>1</formula>
    </cfRule>
  </conditionalFormatting>
  <conditionalFormatting sqref="BQ171:BV171">
    <cfRule type="cellIs" dxfId="1868" priority="1925" operator="equal">
      <formula>0</formula>
    </cfRule>
    <cfRule type="cellIs" dxfId="1867" priority="1926" operator="equal">
      <formula>1</formula>
    </cfRule>
  </conditionalFormatting>
  <conditionalFormatting sqref="BQ175:BV175">
    <cfRule type="cellIs" dxfId="1866" priority="1923" operator="equal">
      <formula>0</formula>
    </cfRule>
    <cfRule type="cellIs" dxfId="1865" priority="1924" operator="equal">
      <formula>1</formula>
    </cfRule>
  </conditionalFormatting>
  <conditionalFormatting sqref="BQ176:BV176">
    <cfRule type="cellIs" dxfId="1864" priority="1921" operator="equal">
      <formula>0</formula>
    </cfRule>
    <cfRule type="cellIs" dxfId="1863" priority="1922" operator="equal">
      <formula>1</formula>
    </cfRule>
  </conditionalFormatting>
  <conditionalFormatting sqref="BQ177:BV178">
    <cfRule type="cellIs" dxfId="1862" priority="1919" operator="equal">
      <formula>0</formula>
    </cfRule>
    <cfRule type="cellIs" dxfId="1861" priority="1920" operator="equal">
      <formula>1</formula>
    </cfRule>
  </conditionalFormatting>
  <conditionalFormatting sqref="BQ180:BV180">
    <cfRule type="cellIs" dxfId="1860" priority="1917" operator="equal">
      <formula>0</formula>
    </cfRule>
    <cfRule type="cellIs" dxfId="1859" priority="1918" operator="equal">
      <formula>1</formula>
    </cfRule>
  </conditionalFormatting>
  <conditionalFormatting sqref="BQ185:BV185">
    <cfRule type="cellIs" dxfId="1858" priority="1915" operator="equal">
      <formula>0</formula>
    </cfRule>
    <cfRule type="cellIs" dxfId="1857" priority="1916" operator="equal">
      <formula>1</formula>
    </cfRule>
  </conditionalFormatting>
  <conditionalFormatting sqref="BQ186:BV186">
    <cfRule type="cellIs" dxfId="1856" priority="1913" operator="equal">
      <formula>0</formula>
    </cfRule>
    <cfRule type="cellIs" dxfId="1855" priority="1914" operator="equal">
      <formula>1</formula>
    </cfRule>
  </conditionalFormatting>
  <conditionalFormatting sqref="BQ189:BV189">
    <cfRule type="cellIs" dxfId="1854" priority="1911" operator="equal">
      <formula>0</formula>
    </cfRule>
    <cfRule type="cellIs" dxfId="1853" priority="1912" operator="equal">
      <formula>1</formula>
    </cfRule>
  </conditionalFormatting>
  <conditionalFormatting sqref="BQ199:BV201">
    <cfRule type="cellIs" dxfId="1852" priority="1909" operator="equal">
      <formula>0</formula>
    </cfRule>
    <cfRule type="cellIs" dxfId="1851" priority="1910" operator="equal">
      <formula>1</formula>
    </cfRule>
  </conditionalFormatting>
  <conditionalFormatting sqref="BQ207:BV207">
    <cfRule type="cellIs" dxfId="1850" priority="1907" operator="equal">
      <formula>0</formula>
    </cfRule>
    <cfRule type="cellIs" dxfId="1849" priority="1908" operator="equal">
      <formula>1</formula>
    </cfRule>
  </conditionalFormatting>
  <conditionalFormatting sqref="BQ212:BV213">
    <cfRule type="cellIs" dxfId="1848" priority="1905" operator="equal">
      <formula>0</formula>
    </cfRule>
    <cfRule type="cellIs" dxfId="1847" priority="1906" operator="equal">
      <formula>1</formula>
    </cfRule>
  </conditionalFormatting>
  <conditionalFormatting sqref="BQ220:BV221">
    <cfRule type="cellIs" dxfId="1846" priority="1903" operator="equal">
      <formula>0</formula>
    </cfRule>
    <cfRule type="cellIs" dxfId="1845" priority="1904" operator="equal">
      <formula>1</formula>
    </cfRule>
  </conditionalFormatting>
  <conditionalFormatting sqref="BQ223:BV223">
    <cfRule type="cellIs" dxfId="1844" priority="1901" operator="equal">
      <formula>0</formula>
    </cfRule>
    <cfRule type="cellIs" dxfId="1843" priority="1902" operator="equal">
      <formula>1</formula>
    </cfRule>
  </conditionalFormatting>
  <conditionalFormatting sqref="BQ235:BV235">
    <cfRule type="cellIs" dxfId="1842" priority="1899" operator="equal">
      <formula>0</formula>
    </cfRule>
    <cfRule type="cellIs" dxfId="1841" priority="1900" operator="equal">
      <formula>1</formula>
    </cfRule>
  </conditionalFormatting>
  <conditionalFormatting sqref="BQ237:BV237">
    <cfRule type="cellIs" dxfId="1840" priority="1897" operator="equal">
      <formula>0</formula>
    </cfRule>
    <cfRule type="cellIs" dxfId="1839" priority="1898" operator="equal">
      <formula>1</formula>
    </cfRule>
  </conditionalFormatting>
  <conditionalFormatting sqref="BQ239:BV239">
    <cfRule type="cellIs" dxfId="1838" priority="1895" operator="equal">
      <formula>0</formula>
    </cfRule>
    <cfRule type="cellIs" dxfId="1837" priority="1896" operator="equal">
      <formula>1</formula>
    </cfRule>
  </conditionalFormatting>
  <conditionalFormatting sqref="BQ241:BV242">
    <cfRule type="cellIs" dxfId="1836" priority="1893" operator="equal">
      <formula>0</formula>
    </cfRule>
    <cfRule type="cellIs" dxfId="1835" priority="1894" operator="equal">
      <formula>1</formula>
    </cfRule>
  </conditionalFormatting>
  <conditionalFormatting sqref="BQ250:BV250">
    <cfRule type="cellIs" dxfId="1834" priority="1891" operator="equal">
      <formula>0</formula>
    </cfRule>
    <cfRule type="cellIs" dxfId="1833" priority="1892" operator="equal">
      <formula>1</formula>
    </cfRule>
  </conditionalFormatting>
  <conditionalFormatting sqref="BQ251:BV251">
    <cfRule type="cellIs" dxfId="1832" priority="1889" operator="equal">
      <formula>0</formula>
    </cfRule>
    <cfRule type="cellIs" dxfId="1831" priority="1890" operator="equal">
      <formula>1</formula>
    </cfRule>
  </conditionalFormatting>
  <conditionalFormatting sqref="BQ259:BV260">
    <cfRule type="cellIs" dxfId="1830" priority="1887" operator="equal">
      <formula>0</formula>
    </cfRule>
    <cfRule type="cellIs" dxfId="1829" priority="1888" operator="equal">
      <formula>1</formula>
    </cfRule>
  </conditionalFormatting>
  <conditionalFormatting sqref="BQ262:BV263">
    <cfRule type="cellIs" dxfId="1828" priority="1885" operator="equal">
      <formula>0</formula>
    </cfRule>
    <cfRule type="cellIs" dxfId="1827" priority="1886" operator="equal">
      <formula>1</formula>
    </cfRule>
  </conditionalFormatting>
  <conditionalFormatting sqref="BQ266:BV266">
    <cfRule type="cellIs" dxfId="1826" priority="1883" operator="equal">
      <formula>0</formula>
    </cfRule>
    <cfRule type="cellIs" dxfId="1825" priority="1884" operator="equal">
      <formula>1</formula>
    </cfRule>
  </conditionalFormatting>
  <conditionalFormatting sqref="BQ281:BV282">
    <cfRule type="cellIs" dxfId="1824" priority="1881" operator="equal">
      <formula>0</formula>
    </cfRule>
    <cfRule type="cellIs" dxfId="1823" priority="1882" operator="equal">
      <formula>1</formula>
    </cfRule>
  </conditionalFormatting>
  <conditionalFormatting sqref="BQ287:BV287">
    <cfRule type="cellIs" dxfId="1822" priority="1879" operator="equal">
      <formula>0</formula>
    </cfRule>
    <cfRule type="cellIs" dxfId="1821" priority="1880" operator="equal">
      <formula>1</formula>
    </cfRule>
  </conditionalFormatting>
  <conditionalFormatting sqref="BQ294:BV296">
    <cfRule type="cellIs" dxfId="1820" priority="1877" operator="equal">
      <formula>0</formula>
    </cfRule>
    <cfRule type="cellIs" dxfId="1819" priority="1878" operator="equal">
      <formula>1</formula>
    </cfRule>
  </conditionalFormatting>
  <conditionalFormatting sqref="BQ299:BV299">
    <cfRule type="cellIs" dxfId="1818" priority="1875" operator="equal">
      <formula>0</formula>
    </cfRule>
    <cfRule type="cellIs" dxfId="1817" priority="1876" operator="equal">
      <formula>1</formula>
    </cfRule>
  </conditionalFormatting>
  <conditionalFormatting sqref="BQ302:BV303">
    <cfRule type="cellIs" dxfId="1816" priority="1873" operator="equal">
      <formula>0</formula>
    </cfRule>
    <cfRule type="cellIs" dxfId="1815" priority="1874" operator="equal">
      <formula>1</formula>
    </cfRule>
  </conditionalFormatting>
  <conditionalFormatting sqref="BQ309:BV309">
    <cfRule type="cellIs" dxfId="1814" priority="1871" operator="equal">
      <formula>0</formula>
    </cfRule>
    <cfRule type="cellIs" dxfId="1813" priority="1872" operator="equal">
      <formula>1</formula>
    </cfRule>
  </conditionalFormatting>
  <conditionalFormatting sqref="BQ310:BV310">
    <cfRule type="cellIs" dxfId="1812" priority="1869" operator="equal">
      <formula>0</formula>
    </cfRule>
    <cfRule type="cellIs" dxfId="1811" priority="1870" operator="equal">
      <formula>1</formula>
    </cfRule>
  </conditionalFormatting>
  <conditionalFormatting sqref="BQ312:BV312">
    <cfRule type="cellIs" dxfId="1810" priority="1867" operator="equal">
      <formula>0</formula>
    </cfRule>
    <cfRule type="cellIs" dxfId="1809" priority="1868" operator="equal">
      <formula>1</formula>
    </cfRule>
  </conditionalFormatting>
  <conditionalFormatting sqref="BQ318:BV318">
    <cfRule type="cellIs" dxfId="1808" priority="1865" operator="equal">
      <formula>0</formula>
    </cfRule>
    <cfRule type="cellIs" dxfId="1807" priority="1866" operator="equal">
      <formula>1</formula>
    </cfRule>
  </conditionalFormatting>
  <conditionalFormatting sqref="BQ331:BV332">
    <cfRule type="cellIs" dxfId="1806" priority="1863" operator="equal">
      <formula>0</formula>
    </cfRule>
    <cfRule type="cellIs" dxfId="1805" priority="1864" operator="equal">
      <formula>1</formula>
    </cfRule>
  </conditionalFormatting>
  <conditionalFormatting sqref="BQ339:BV339">
    <cfRule type="cellIs" dxfId="1804" priority="1861" operator="equal">
      <formula>0</formula>
    </cfRule>
    <cfRule type="cellIs" dxfId="1803" priority="1862" operator="equal">
      <formula>1</formula>
    </cfRule>
  </conditionalFormatting>
  <conditionalFormatting sqref="BQ343:BV345">
    <cfRule type="cellIs" dxfId="1802" priority="1859" operator="equal">
      <formula>0</formula>
    </cfRule>
    <cfRule type="cellIs" dxfId="1801" priority="1860" operator="equal">
      <formula>1</formula>
    </cfRule>
  </conditionalFormatting>
  <conditionalFormatting sqref="BQ357:BV357">
    <cfRule type="cellIs" dxfId="1800" priority="1857" operator="equal">
      <formula>0</formula>
    </cfRule>
    <cfRule type="cellIs" dxfId="1799" priority="1858" operator="equal">
      <formula>1</formula>
    </cfRule>
  </conditionalFormatting>
  <conditionalFormatting sqref="BQ360:BV360">
    <cfRule type="cellIs" dxfId="1798" priority="1855" operator="equal">
      <formula>0</formula>
    </cfRule>
    <cfRule type="cellIs" dxfId="1797" priority="1856" operator="equal">
      <formula>1</formula>
    </cfRule>
  </conditionalFormatting>
  <conditionalFormatting sqref="BQ361:BV361">
    <cfRule type="cellIs" dxfId="1796" priority="1853" operator="equal">
      <formula>0</formula>
    </cfRule>
    <cfRule type="cellIs" dxfId="1795" priority="1854" operator="equal">
      <formula>1</formula>
    </cfRule>
  </conditionalFormatting>
  <conditionalFormatting sqref="BQ369:BV369">
    <cfRule type="cellIs" dxfId="1794" priority="1851" operator="equal">
      <formula>0</formula>
    </cfRule>
    <cfRule type="cellIs" dxfId="1793" priority="1852" operator="equal">
      <formula>1</formula>
    </cfRule>
  </conditionalFormatting>
  <conditionalFormatting sqref="BQ371:BV371">
    <cfRule type="cellIs" dxfId="1792" priority="1849" operator="equal">
      <formula>0</formula>
    </cfRule>
    <cfRule type="cellIs" dxfId="1791" priority="1850" operator="equal">
      <formula>1</formula>
    </cfRule>
  </conditionalFormatting>
  <conditionalFormatting sqref="BQ373:BV373">
    <cfRule type="cellIs" dxfId="1790" priority="1847" operator="equal">
      <formula>0</formula>
    </cfRule>
    <cfRule type="cellIs" dxfId="1789" priority="1848" operator="equal">
      <formula>1</formula>
    </cfRule>
  </conditionalFormatting>
  <conditionalFormatting sqref="BQ377:BV377">
    <cfRule type="cellIs" dxfId="1788" priority="1845" operator="equal">
      <formula>0</formula>
    </cfRule>
    <cfRule type="cellIs" dxfId="1787" priority="1846" operator="equal">
      <formula>1</formula>
    </cfRule>
  </conditionalFormatting>
  <conditionalFormatting sqref="BQ379:BV379">
    <cfRule type="cellIs" dxfId="1786" priority="1843" operator="equal">
      <formula>0</formula>
    </cfRule>
    <cfRule type="cellIs" dxfId="1785" priority="1844" operator="equal">
      <formula>1</formula>
    </cfRule>
  </conditionalFormatting>
  <conditionalFormatting sqref="BQ380:BV380">
    <cfRule type="cellIs" dxfId="1784" priority="1841" operator="equal">
      <formula>0</formula>
    </cfRule>
    <cfRule type="cellIs" dxfId="1783" priority="1842" operator="equal">
      <formula>1</formula>
    </cfRule>
  </conditionalFormatting>
  <conditionalFormatting sqref="BQ381:BV381">
    <cfRule type="cellIs" dxfId="1782" priority="1839" operator="equal">
      <formula>0</formula>
    </cfRule>
    <cfRule type="cellIs" dxfId="1781" priority="1840" operator="equal">
      <formula>1</formula>
    </cfRule>
  </conditionalFormatting>
  <conditionalFormatting sqref="BQ375:BV376">
    <cfRule type="cellIs" dxfId="1780" priority="1837" operator="equal">
      <formula>0</formula>
    </cfRule>
    <cfRule type="cellIs" dxfId="1779" priority="1838" operator="equal">
      <formula>1</formula>
    </cfRule>
  </conditionalFormatting>
  <conditionalFormatting sqref="BQ378:BV378">
    <cfRule type="cellIs" dxfId="1778" priority="1835" operator="equal">
      <formula>0</formula>
    </cfRule>
    <cfRule type="cellIs" dxfId="1777" priority="1836" operator="equal">
      <formula>1</formula>
    </cfRule>
  </conditionalFormatting>
  <conditionalFormatting sqref="BQ385:BV385">
    <cfRule type="cellIs" dxfId="1776" priority="1833" operator="equal">
      <formula>0</formula>
    </cfRule>
    <cfRule type="cellIs" dxfId="1775" priority="1834" operator="equal">
      <formula>1</formula>
    </cfRule>
  </conditionalFormatting>
  <conditionalFormatting sqref="BQ387:BV387">
    <cfRule type="cellIs" dxfId="1774" priority="1831" operator="equal">
      <formula>0</formula>
    </cfRule>
    <cfRule type="cellIs" dxfId="1773" priority="1832" operator="equal">
      <formula>1</formula>
    </cfRule>
  </conditionalFormatting>
  <conditionalFormatting sqref="BQ392:BV392">
    <cfRule type="cellIs" dxfId="1772" priority="1829" operator="equal">
      <formula>0</formula>
    </cfRule>
    <cfRule type="cellIs" dxfId="1771" priority="1830" operator="equal">
      <formula>1</formula>
    </cfRule>
  </conditionalFormatting>
  <conditionalFormatting sqref="BQ399:BV399">
    <cfRule type="cellIs" dxfId="1770" priority="1827" operator="equal">
      <formula>0</formula>
    </cfRule>
    <cfRule type="cellIs" dxfId="1769" priority="1828" operator="equal">
      <formula>1</formula>
    </cfRule>
  </conditionalFormatting>
  <conditionalFormatting sqref="BQ401:BV401">
    <cfRule type="cellIs" dxfId="1768" priority="1825" operator="equal">
      <formula>0</formula>
    </cfRule>
    <cfRule type="cellIs" dxfId="1767" priority="1826" operator="equal">
      <formula>1</formula>
    </cfRule>
  </conditionalFormatting>
  <conditionalFormatting sqref="BQ404:BV404">
    <cfRule type="cellIs" dxfId="1766" priority="1823" operator="equal">
      <formula>0</formula>
    </cfRule>
    <cfRule type="cellIs" dxfId="1765" priority="1824" operator="equal">
      <formula>1</formula>
    </cfRule>
  </conditionalFormatting>
  <conditionalFormatting sqref="BQ407:BV409">
    <cfRule type="cellIs" dxfId="1764" priority="1819" operator="equal">
      <formula>0</formula>
    </cfRule>
    <cfRule type="cellIs" dxfId="1763" priority="1820" operator="equal">
      <formula>1</formula>
    </cfRule>
  </conditionalFormatting>
  <conditionalFormatting sqref="BQ13:BV14">
    <cfRule type="cellIs" dxfId="1762" priority="1751" operator="equal">
      <formula>0</formula>
    </cfRule>
    <cfRule type="cellIs" dxfId="1761" priority="1752" operator="equal">
      <formula>1</formula>
    </cfRule>
  </conditionalFormatting>
  <conditionalFormatting sqref="BQ15:BV15">
    <cfRule type="cellIs" dxfId="1760" priority="1749" operator="equal">
      <formula>0</formula>
    </cfRule>
    <cfRule type="cellIs" dxfId="1759" priority="1750" operator="equal">
      <formula>1</formula>
    </cfRule>
  </conditionalFormatting>
  <conditionalFormatting sqref="BQ18:BV18">
    <cfRule type="cellIs" dxfId="1758" priority="1747" operator="equal">
      <formula>0</formula>
    </cfRule>
    <cfRule type="cellIs" dxfId="1757" priority="1748" operator="equal">
      <formula>1</formula>
    </cfRule>
  </conditionalFormatting>
  <conditionalFormatting sqref="BQ26:BV26">
    <cfRule type="cellIs" dxfId="1756" priority="1745" operator="equal">
      <formula>0</formula>
    </cfRule>
    <cfRule type="cellIs" dxfId="1755" priority="1746" operator="equal">
      <formula>1</formula>
    </cfRule>
  </conditionalFormatting>
  <conditionalFormatting sqref="BQ29:BV29">
    <cfRule type="cellIs" dxfId="1754" priority="1743" operator="equal">
      <formula>0</formula>
    </cfRule>
    <cfRule type="cellIs" dxfId="1753" priority="1744" operator="equal">
      <formula>1</formula>
    </cfRule>
  </conditionalFormatting>
  <conditionalFormatting sqref="BQ31:BV31">
    <cfRule type="cellIs" dxfId="1752" priority="1741" operator="equal">
      <formula>0</formula>
    </cfRule>
    <cfRule type="cellIs" dxfId="1751" priority="1742" operator="equal">
      <formula>1</formula>
    </cfRule>
  </conditionalFormatting>
  <conditionalFormatting sqref="BQ36:BV36">
    <cfRule type="cellIs" dxfId="1750" priority="1739" operator="equal">
      <formula>0</formula>
    </cfRule>
    <cfRule type="cellIs" dxfId="1749" priority="1740" operator="equal">
      <formula>1</formula>
    </cfRule>
  </conditionalFormatting>
  <conditionalFormatting sqref="BQ40:BV40">
    <cfRule type="cellIs" dxfId="1748" priority="1737" operator="equal">
      <formula>0</formula>
    </cfRule>
    <cfRule type="cellIs" dxfId="1747" priority="1738" operator="equal">
      <formula>1</formula>
    </cfRule>
  </conditionalFormatting>
  <conditionalFormatting sqref="BQ50:BV50">
    <cfRule type="cellIs" dxfId="1746" priority="1735" operator="equal">
      <formula>0</formula>
    </cfRule>
    <cfRule type="cellIs" dxfId="1745" priority="1736" operator="equal">
      <formula>1</formula>
    </cfRule>
  </conditionalFormatting>
  <conditionalFormatting sqref="BQ60:BV62">
    <cfRule type="cellIs" dxfId="1744" priority="1733" operator="equal">
      <formula>0</formula>
    </cfRule>
    <cfRule type="cellIs" dxfId="1743" priority="1734" operator="equal">
      <formula>1</formula>
    </cfRule>
  </conditionalFormatting>
  <conditionalFormatting sqref="BQ67:BV67">
    <cfRule type="cellIs" dxfId="1742" priority="1731" operator="equal">
      <formula>0</formula>
    </cfRule>
    <cfRule type="cellIs" dxfId="1741" priority="1732" operator="equal">
      <formula>1</formula>
    </cfRule>
  </conditionalFormatting>
  <conditionalFormatting sqref="BQ76:BV76">
    <cfRule type="cellIs" dxfId="1740" priority="1729" operator="equal">
      <formula>0</formula>
    </cfRule>
    <cfRule type="cellIs" dxfId="1739" priority="1730" operator="equal">
      <formula>1</formula>
    </cfRule>
  </conditionalFormatting>
  <conditionalFormatting sqref="BQ80:BV80">
    <cfRule type="cellIs" dxfId="1738" priority="1727" operator="equal">
      <formula>0</formula>
    </cfRule>
    <cfRule type="cellIs" dxfId="1737" priority="1728" operator="equal">
      <formula>1</formula>
    </cfRule>
  </conditionalFormatting>
  <conditionalFormatting sqref="BQ93:BV93">
    <cfRule type="cellIs" dxfId="1736" priority="1725" operator="equal">
      <formula>0</formula>
    </cfRule>
    <cfRule type="cellIs" dxfId="1735" priority="1726" operator="equal">
      <formula>1</formula>
    </cfRule>
  </conditionalFormatting>
  <conditionalFormatting sqref="BQ96:BV98">
    <cfRule type="cellIs" dxfId="1734" priority="1723" operator="equal">
      <formula>0</formula>
    </cfRule>
    <cfRule type="cellIs" dxfId="1733" priority="1724" operator="equal">
      <formula>1</formula>
    </cfRule>
  </conditionalFormatting>
  <conditionalFormatting sqref="BQ104:BV104">
    <cfRule type="cellIs" dxfId="1732" priority="1721" operator="equal">
      <formula>0</formula>
    </cfRule>
    <cfRule type="cellIs" dxfId="1731" priority="1722" operator="equal">
      <formula>1</formula>
    </cfRule>
  </conditionalFormatting>
  <conditionalFormatting sqref="BQ108:BV108">
    <cfRule type="cellIs" dxfId="1730" priority="1719" operator="equal">
      <formula>0</formula>
    </cfRule>
    <cfRule type="cellIs" dxfId="1729" priority="1720" operator="equal">
      <formula>1</formula>
    </cfRule>
  </conditionalFormatting>
  <conditionalFormatting sqref="BQ110:BV110">
    <cfRule type="cellIs" dxfId="1728" priority="1717" operator="equal">
      <formula>0</formula>
    </cfRule>
    <cfRule type="cellIs" dxfId="1727" priority="1718" operator="equal">
      <formula>1</formula>
    </cfRule>
  </conditionalFormatting>
  <conditionalFormatting sqref="BQ113:BV113">
    <cfRule type="cellIs" dxfId="1726" priority="1715" operator="equal">
      <formula>0</formula>
    </cfRule>
    <cfRule type="cellIs" dxfId="1725" priority="1716" operator="equal">
      <formula>1</formula>
    </cfRule>
  </conditionalFormatting>
  <conditionalFormatting sqref="BQ115:BV115">
    <cfRule type="cellIs" dxfId="1724" priority="1713" operator="equal">
      <formula>0</formula>
    </cfRule>
    <cfRule type="cellIs" dxfId="1723" priority="1714" operator="equal">
      <formula>1</formula>
    </cfRule>
  </conditionalFormatting>
  <conditionalFormatting sqref="BQ117:BV117">
    <cfRule type="cellIs" dxfId="1722" priority="1711" operator="equal">
      <formula>0</formula>
    </cfRule>
    <cfRule type="cellIs" dxfId="1721" priority="1712" operator="equal">
      <formula>1</formula>
    </cfRule>
  </conditionalFormatting>
  <conditionalFormatting sqref="BQ119:BV119">
    <cfRule type="cellIs" dxfId="1720" priority="1709" operator="equal">
      <formula>0</formula>
    </cfRule>
    <cfRule type="cellIs" dxfId="1719" priority="1710" operator="equal">
      <formula>1</formula>
    </cfRule>
  </conditionalFormatting>
  <conditionalFormatting sqref="BQ123:BV123">
    <cfRule type="cellIs" dxfId="1718" priority="1707" operator="equal">
      <formula>0</formula>
    </cfRule>
    <cfRule type="cellIs" dxfId="1717" priority="1708" operator="equal">
      <formula>1</formula>
    </cfRule>
  </conditionalFormatting>
  <conditionalFormatting sqref="BQ125:BV127">
    <cfRule type="cellIs" dxfId="1716" priority="1705" operator="equal">
      <formula>0</formula>
    </cfRule>
    <cfRule type="cellIs" dxfId="1715" priority="1706" operator="equal">
      <formula>1</formula>
    </cfRule>
  </conditionalFormatting>
  <conditionalFormatting sqref="BQ139:BV139">
    <cfRule type="cellIs" dxfId="1714" priority="1703" operator="equal">
      <formula>0</formula>
    </cfRule>
    <cfRule type="cellIs" dxfId="1713" priority="1704" operator="equal">
      <formula>1</formula>
    </cfRule>
  </conditionalFormatting>
  <conditionalFormatting sqref="BQ144:BV144">
    <cfRule type="cellIs" dxfId="1712" priority="1701" operator="equal">
      <formula>0</formula>
    </cfRule>
    <cfRule type="cellIs" dxfId="1711" priority="1702" operator="equal">
      <formula>1</formula>
    </cfRule>
  </conditionalFormatting>
  <conditionalFormatting sqref="BQ146:BV148">
    <cfRule type="cellIs" dxfId="1710" priority="1699" operator="equal">
      <formula>0</formula>
    </cfRule>
    <cfRule type="cellIs" dxfId="1709" priority="1700" operator="equal">
      <formula>1</formula>
    </cfRule>
  </conditionalFormatting>
  <conditionalFormatting sqref="BQ159:BV159">
    <cfRule type="cellIs" dxfId="1708" priority="1697" operator="equal">
      <formula>0</formula>
    </cfRule>
    <cfRule type="cellIs" dxfId="1707" priority="1698" operator="equal">
      <formula>1</formula>
    </cfRule>
  </conditionalFormatting>
  <conditionalFormatting sqref="BQ161:BV161">
    <cfRule type="cellIs" dxfId="1706" priority="1695" operator="equal">
      <formula>0</formula>
    </cfRule>
    <cfRule type="cellIs" dxfId="1705" priority="1696" operator="equal">
      <formula>1</formula>
    </cfRule>
  </conditionalFormatting>
  <conditionalFormatting sqref="BQ165:BV165">
    <cfRule type="cellIs" dxfId="1704" priority="1693" operator="equal">
      <formula>0</formula>
    </cfRule>
    <cfRule type="cellIs" dxfId="1703" priority="1694" operator="equal">
      <formula>1</formula>
    </cfRule>
  </conditionalFormatting>
  <conditionalFormatting sqref="BQ90:BV90">
    <cfRule type="cellIs" dxfId="1702" priority="1691" operator="equal">
      <formula>0</formula>
    </cfRule>
    <cfRule type="cellIs" dxfId="1701" priority="1692" operator="equal">
      <formula>1</formula>
    </cfRule>
  </conditionalFormatting>
  <conditionalFormatting sqref="BQ163:BV163">
    <cfRule type="cellIs" dxfId="1700" priority="1689" operator="equal">
      <formula>0</formula>
    </cfRule>
    <cfRule type="cellIs" dxfId="1699" priority="1690" operator="equal">
      <formula>1</formula>
    </cfRule>
  </conditionalFormatting>
  <conditionalFormatting sqref="BQ16:BV17">
    <cfRule type="cellIs" dxfId="1698" priority="1687" operator="equal">
      <formula>0</formula>
    </cfRule>
    <cfRule type="cellIs" dxfId="1697" priority="1688" operator="equal">
      <formula>1</formula>
    </cfRule>
  </conditionalFormatting>
  <conditionalFormatting sqref="BQ19:BV25">
    <cfRule type="cellIs" dxfId="1696" priority="1685" operator="equal">
      <formula>0</formula>
    </cfRule>
    <cfRule type="cellIs" dxfId="1695" priority="1686" operator="equal">
      <formula>1</formula>
    </cfRule>
  </conditionalFormatting>
  <conditionalFormatting sqref="BQ27:BV28">
    <cfRule type="cellIs" dxfId="1694" priority="1683" operator="equal">
      <formula>0</formula>
    </cfRule>
    <cfRule type="cellIs" dxfId="1693" priority="1684" operator="equal">
      <formula>1</formula>
    </cfRule>
  </conditionalFormatting>
  <conditionalFormatting sqref="BQ30:BV30">
    <cfRule type="cellIs" dxfId="1692" priority="1681" operator="equal">
      <formula>0</formula>
    </cfRule>
    <cfRule type="cellIs" dxfId="1691" priority="1682" operator="equal">
      <formula>1</formula>
    </cfRule>
  </conditionalFormatting>
  <conditionalFormatting sqref="BQ32:BV35">
    <cfRule type="cellIs" dxfId="1690" priority="1679" operator="equal">
      <formula>0</formula>
    </cfRule>
    <cfRule type="cellIs" dxfId="1689" priority="1680" operator="equal">
      <formula>1</formula>
    </cfRule>
  </conditionalFormatting>
  <conditionalFormatting sqref="BQ37:BV39">
    <cfRule type="cellIs" dxfId="1688" priority="1677" operator="equal">
      <formula>0</formula>
    </cfRule>
    <cfRule type="cellIs" dxfId="1687" priority="1678" operator="equal">
      <formula>1</formula>
    </cfRule>
  </conditionalFormatting>
  <conditionalFormatting sqref="BQ41:BV49">
    <cfRule type="cellIs" dxfId="1686" priority="1675" operator="equal">
      <formula>0</formula>
    </cfRule>
    <cfRule type="cellIs" dxfId="1685" priority="1676" operator="equal">
      <formula>1</formula>
    </cfRule>
  </conditionalFormatting>
  <conditionalFormatting sqref="BQ51:BV59">
    <cfRule type="cellIs" dxfId="1684" priority="1673" operator="equal">
      <formula>0</formula>
    </cfRule>
    <cfRule type="cellIs" dxfId="1683" priority="1674" operator="equal">
      <formula>1</formula>
    </cfRule>
  </conditionalFormatting>
  <conditionalFormatting sqref="BQ63:BV66">
    <cfRule type="cellIs" dxfId="1682" priority="1671" operator="equal">
      <formula>0</formula>
    </cfRule>
    <cfRule type="cellIs" dxfId="1681" priority="1672" operator="equal">
      <formula>1</formula>
    </cfRule>
  </conditionalFormatting>
  <conditionalFormatting sqref="BQ68:BV75">
    <cfRule type="cellIs" dxfId="1680" priority="1669" operator="equal">
      <formula>0</formula>
    </cfRule>
    <cfRule type="cellIs" dxfId="1679" priority="1670" operator="equal">
      <formula>1</formula>
    </cfRule>
  </conditionalFormatting>
  <conditionalFormatting sqref="BQ77:BV79">
    <cfRule type="cellIs" dxfId="1678" priority="1667" operator="equal">
      <formula>0</formula>
    </cfRule>
    <cfRule type="cellIs" dxfId="1677" priority="1668" operator="equal">
      <formula>1</formula>
    </cfRule>
  </conditionalFormatting>
  <conditionalFormatting sqref="BQ81:BV89">
    <cfRule type="cellIs" dxfId="1676" priority="1665" operator="equal">
      <formula>0</formula>
    </cfRule>
    <cfRule type="cellIs" dxfId="1675" priority="1666" operator="equal">
      <formula>1</formula>
    </cfRule>
  </conditionalFormatting>
  <conditionalFormatting sqref="BQ92:BV92">
    <cfRule type="cellIs" dxfId="1674" priority="1663" operator="equal">
      <formula>0</formula>
    </cfRule>
    <cfRule type="cellIs" dxfId="1673" priority="1664" operator="equal">
      <formula>1</formula>
    </cfRule>
  </conditionalFormatting>
  <conditionalFormatting sqref="BQ94:BV94">
    <cfRule type="cellIs" dxfId="1672" priority="1661" operator="equal">
      <formula>0</formula>
    </cfRule>
    <cfRule type="cellIs" dxfId="1671" priority="1662" operator="equal">
      <formula>1</formula>
    </cfRule>
  </conditionalFormatting>
  <conditionalFormatting sqref="BQ95:BV95">
    <cfRule type="cellIs" dxfId="1670" priority="1659" operator="equal">
      <formula>0</formula>
    </cfRule>
    <cfRule type="cellIs" dxfId="1669" priority="1660" operator="equal">
      <formula>1</formula>
    </cfRule>
  </conditionalFormatting>
  <conditionalFormatting sqref="BQ99:BV103">
    <cfRule type="cellIs" dxfId="1668" priority="1657" operator="equal">
      <formula>0</formula>
    </cfRule>
    <cfRule type="cellIs" dxfId="1667" priority="1658" operator="equal">
      <formula>1</formula>
    </cfRule>
  </conditionalFormatting>
  <conditionalFormatting sqref="BQ105:BV107">
    <cfRule type="cellIs" dxfId="1666" priority="1655" operator="equal">
      <formula>0</formula>
    </cfRule>
    <cfRule type="cellIs" dxfId="1665" priority="1656" operator="equal">
      <formula>1</formula>
    </cfRule>
  </conditionalFormatting>
  <conditionalFormatting sqref="BQ109:BV109">
    <cfRule type="cellIs" dxfId="1664" priority="1653" operator="equal">
      <formula>0</formula>
    </cfRule>
    <cfRule type="cellIs" dxfId="1663" priority="1654" operator="equal">
      <formula>1</formula>
    </cfRule>
  </conditionalFormatting>
  <conditionalFormatting sqref="BQ111:BV112">
    <cfRule type="cellIs" dxfId="1662" priority="1651" operator="equal">
      <formula>0</formula>
    </cfRule>
    <cfRule type="cellIs" dxfId="1661" priority="1652" operator="equal">
      <formula>1</formula>
    </cfRule>
  </conditionalFormatting>
  <conditionalFormatting sqref="BQ114:BV114">
    <cfRule type="cellIs" dxfId="1660" priority="1649" operator="equal">
      <formula>0</formula>
    </cfRule>
    <cfRule type="cellIs" dxfId="1659" priority="1650" operator="equal">
      <formula>1</formula>
    </cfRule>
  </conditionalFormatting>
  <conditionalFormatting sqref="BQ116:BV116">
    <cfRule type="cellIs" dxfId="1658" priority="1647" operator="equal">
      <formula>0</formula>
    </cfRule>
    <cfRule type="cellIs" dxfId="1657" priority="1648" operator="equal">
      <formula>1</formula>
    </cfRule>
  </conditionalFormatting>
  <conditionalFormatting sqref="BQ118:BV118">
    <cfRule type="cellIs" dxfId="1656" priority="1645" operator="equal">
      <formula>0</formula>
    </cfRule>
    <cfRule type="cellIs" dxfId="1655" priority="1646" operator="equal">
      <formula>1</formula>
    </cfRule>
  </conditionalFormatting>
  <conditionalFormatting sqref="BQ120:BV120">
    <cfRule type="cellIs" dxfId="1654" priority="1643" operator="equal">
      <formula>0</formula>
    </cfRule>
    <cfRule type="cellIs" dxfId="1653" priority="1644" operator="equal">
      <formula>1</formula>
    </cfRule>
  </conditionalFormatting>
  <conditionalFormatting sqref="BQ121:BV122">
    <cfRule type="cellIs" dxfId="1652" priority="1641" operator="equal">
      <formula>0</formula>
    </cfRule>
    <cfRule type="cellIs" dxfId="1651" priority="1642" operator="equal">
      <formula>1</formula>
    </cfRule>
  </conditionalFormatting>
  <conditionalFormatting sqref="BQ124:BV124">
    <cfRule type="cellIs" dxfId="1650" priority="1639" operator="equal">
      <formula>0</formula>
    </cfRule>
    <cfRule type="cellIs" dxfId="1649" priority="1640" operator="equal">
      <formula>1</formula>
    </cfRule>
  </conditionalFormatting>
  <conditionalFormatting sqref="BQ128:BV138">
    <cfRule type="cellIs" dxfId="1648" priority="1637" operator="equal">
      <formula>0</formula>
    </cfRule>
    <cfRule type="cellIs" dxfId="1647" priority="1638" operator="equal">
      <formula>1</formula>
    </cfRule>
  </conditionalFormatting>
  <conditionalFormatting sqref="BQ140:BV143">
    <cfRule type="cellIs" dxfId="1646" priority="1635" operator="equal">
      <formula>0</formula>
    </cfRule>
    <cfRule type="cellIs" dxfId="1645" priority="1636" operator="equal">
      <formula>1</formula>
    </cfRule>
  </conditionalFormatting>
  <conditionalFormatting sqref="BQ145:BV145">
    <cfRule type="cellIs" dxfId="1644" priority="1633" operator="equal">
      <formula>0</formula>
    </cfRule>
    <cfRule type="cellIs" dxfId="1643" priority="1634" operator="equal">
      <formula>1</formula>
    </cfRule>
  </conditionalFormatting>
  <conditionalFormatting sqref="BQ149:BV158">
    <cfRule type="cellIs" dxfId="1642" priority="1631" operator="equal">
      <formula>0</formula>
    </cfRule>
    <cfRule type="cellIs" dxfId="1641" priority="1632" operator="equal">
      <formula>1</formula>
    </cfRule>
  </conditionalFormatting>
  <conditionalFormatting sqref="BQ160:BV160">
    <cfRule type="cellIs" dxfId="1640" priority="1629" operator="equal">
      <formula>0</formula>
    </cfRule>
    <cfRule type="cellIs" dxfId="1639" priority="1630" operator="equal">
      <formula>1</formula>
    </cfRule>
  </conditionalFormatting>
  <conditionalFormatting sqref="BQ162:BV162">
    <cfRule type="cellIs" dxfId="1638" priority="1627" operator="equal">
      <formula>0</formula>
    </cfRule>
    <cfRule type="cellIs" dxfId="1637" priority="1628" operator="equal">
      <formula>1</formula>
    </cfRule>
  </conditionalFormatting>
  <conditionalFormatting sqref="BQ164:BV164">
    <cfRule type="cellIs" dxfId="1636" priority="1625" operator="equal">
      <formula>0</formula>
    </cfRule>
    <cfRule type="cellIs" dxfId="1635" priority="1626" operator="equal">
      <formula>1</formula>
    </cfRule>
  </conditionalFormatting>
  <conditionalFormatting sqref="CH348:CM350 CH356:CM356 CH366:CM367 CH372:CM372 CH370:CM370 CH352:CM353 CH358:CM358 CH393:CM398 CH400:CM400 CH402:CM403 CH536:CM539 CH12:CM12 CH405:CM405 CH410:CM410 CH419:CM420 CH422:CM422 CH429:CM429 CH438:CM438 CH450:CM450 CH459:CM459 CH465:CM465 CH468:CM469 CH471:CM471 CH475:CM475 CH483:CM483 CH490:CM490 CH493:CM493 CH497:CM497 CH500:CM501 CH506:CM506 CH511:CM511 CH513:CM513 CH519:CM519 CH521:CM521 CH525:CM525 CH527:CM527">
    <cfRule type="cellIs" dxfId="1634" priority="1623" operator="equal">
      <formula>0</formula>
    </cfRule>
    <cfRule type="cellIs" dxfId="1633" priority="1624" operator="equal">
      <formula>1</formula>
    </cfRule>
  </conditionalFormatting>
  <conditionalFormatting sqref="CA553">
    <cfRule type="cellIs" dxfId="1632" priority="1621" operator="equal">
      <formula>"OK"</formula>
    </cfRule>
    <cfRule type="cellIs" dxfId="1631" priority="1622" operator="equal">
      <formula>"NO HABILITADO"</formula>
    </cfRule>
  </conditionalFormatting>
  <conditionalFormatting sqref="CO553">
    <cfRule type="cellIs" dxfId="1630" priority="1619" operator="equal">
      <formula>0</formula>
    </cfRule>
    <cfRule type="cellIs" dxfId="1629" priority="1620" operator="equal">
      <formula>1</formula>
    </cfRule>
  </conditionalFormatting>
  <conditionalFormatting sqref="CM553">
    <cfRule type="cellIs" dxfId="1628" priority="1617" operator="equal">
      <formula>0</formula>
    </cfRule>
    <cfRule type="cellIs" dxfId="1627" priority="1618" operator="equal">
      <formula>1</formula>
    </cfRule>
  </conditionalFormatting>
  <conditionalFormatting sqref="CK553">
    <cfRule type="cellIs" dxfId="1626" priority="1615" operator="equal">
      <formula>0</formula>
    </cfRule>
    <cfRule type="cellIs" dxfId="1625" priority="1616" operator="equal">
      <formula>1</formula>
    </cfRule>
  </conditionalFormatting>
  <conditionalFormatting sqref="CI553">
    <cfRule type="cellIs" dxfId="1624" priority="1613" operator="equal">
      <formula>0</formula>
    </cfRule>
    <cfRule type="cellIs" dxfId="1623" priority="1614" operator="equal">
      <formula>1</formula>
    </cfRule>
  </conditionalFormatting>
  <conditionalFormatting sqref="CH166:CM169">
    <cfRule type="cellIs" dxfId="1622" priority="1611" operator="equal">
      <formula>0</formula>
    </cfRule>
    <cfRule type="cellIs" dxfId="1621" priority="1612" operator="equal">
      <formula>1</formula>
    </cfRule>
  </conditionalFormatting>
  <conditionalFormatting sqref="CH173:CM174">
    <cfRule type="cellIs" dxfId="1620" priority="1609" operator="equal">
      <formula>0</formula>
    </cfRule>
    <cfRule type="cellIs" dxfId="1619" priority="1610" operator="equal">
      <formula>1</formula>
    </cfRule>
  </conditionalFormatting>
  <conditionalFormatting sqref="CH181:CM184">
    <cfRule type="cellIs" dxfId="1618" priority="1607" operator="equal">
      <formula>0</formula>
    </cfRule>
    <cfRule type="cellIs" dxfId="1617" priority="1608" operator="equal">
      <formula>1</formula>
    </cfRule>
  </conditionalFormatting>
  <conditionalFormatting sqref="CH187:CM188">
    <cfRule type="cellIs" dxfId="1616" priority="1605" operator="equal">
      <formula>0</formula>
    </cfRule>
    <cfRule type="cellIs" dxfId="1615" priority="1606" operator="equal">
      <formula>1</formula>
    </cfRule>
  </conditionalFormatting>
  <conditionalFormatting sqref="CH190:CM193">
    <cfRule type="cellIs" dxfId="1614" priority="1603" operator="equal">
      <formula>0</formula>
    </cfRule>
    <cfRule type="cellIs" dxfId="1613" priority="1604" operator="equal">
      <formula>1</formula>
    </cfRule>
  </conditionalFormatting>
  <conditionalFormatting sqref="CH195:CM195">
    <cfRule type="cellIs" dxfId="1612" priority="1601" operator="equal">
      <formula>0</formula>
    </cfRule>
    <cfRule type="cellIs" dxfId="1611" priority="1602" operator="equal">
      <formula>1</formula>
    </cfRule>
  </conditionalFormatting>
  <conditionalFormatting sqref="CH197:CM197">
    <cfRule type="cellIs" dxfId="1610" priority="1599" operator="equal">
      <formula>0</formula>
    </cfRule>
    <cfRule type="cellIs" dxfId="1609" priority="1600" operator="equal">
      <formula>1</formula>
    </cfRule>
  </conditionalFormatting>
  <conditionalFormatting sqref="CH202:CM205">
    <cfRule type="cellIs" dxfId="1608" priority="1597" operator="equal">
      <formula>0</formula>
    </cfRule>
    <cfRule type="cellIs" dxfId="1607" priority="1598" operator="equal">
      <formula>1</formula>
    </cfRule>
  </conditionalFormatting>
  <conditionalFormatting sqref="CH208:CM211">
    <cfRule type="cellIs" dxfId="1606" priority="1595" operator="equal">
      <formula>0</formula>
    </cfRule>
    <cfRule type="cellIs" dxfId="1605" priority="1596" operator="equal">
      <formula>1</formula>
    </cfRule>
  </conditionalFormatting>
  <conditionalFormatting sqref="CH216:CM219 CH222:CM222 CH226:CM234 CH224:CM224 CH236:CM236">
    <cfRule type="cellIs" dxfId="1604" priority="1593" operator="equal">
      <formula>0</formula>
    </cfRule>
    <cfRule type="cellIs" dxfId="1603" priority="1594" operator="equal">
      <formula>1</formula>
    </cfRule>
  </conditionalFormatting>
  <conditionalFormatting sqref="CH238:CM238 CH240:CM240 CH244:CM249 CH252:CM252">
    <cfRule type="cellIs" dxfId="1602" priority="1591" operator="equal">
      <formula>0</formula>
    </cfRule>
    <cfRule type="cellIs" dxfId="1601" priority="1592" operator="equal">
      <formula>1</formula>
    </cfRule>
  </conditionalFormatting>
  <conditionalFormatting sqref="CH255:CM258">
    <cfRule type="cellIs" dxfId="1600" priority="1589" operator="equal">
      <formula>0</formula>
    </cfRule>
    <cfRule type="cellIs" dxfId="1599" priority="1590" operator="equal">
      <formula>1</formula>
    </cfRule>
  </conditionalFormatting>
  <conditionalFormatting sqref="CH272:CM280">
    <cfRule type="cellIs" dxfId="1598" priority="1587" operator="equal">
      <formula>0</formula>
    </cfRule>
    <cfRule type="cellIs" dxfId="1597" priority="1588" operator="equal">
      <formula>1</formula>
    </cfRule>
  </conditionalFormatting>
  <conditionalFormatting sqref="CH284:CM286 CH304:CM308 CH311:CM311 CH288:CM293 CH298:CM298 CH301:CM301 CH314:CM317">
    <cfRule type="cellIs" dxfId="1596" priority="1585" operator="equal">
      <formula>0</formula>
    </cfRule>
    <cfRule type="cellIs" dxfId="1595" priority="1586" operator="equal">
      <formula>1</formula>
    </cfRule>
  </conditionalFormatting>
  <conditionalFormatting sqref="CH320:CM330 CH333:CM336">
    <cfRule type="cellIs" dxfId="1594" priority="1583" operator="equal">
      <formula>0</formula>
    </cfRule>
    <cfRule type="cellIs" dxfId="1593" priority="1584" operator="equal">
      <formula>1</formula>
    </cfRule>
  </conditionalFormatting>
  <conditionalFormatting sqref="CH342:CM342">
    <cfRule type="cellIs" dxfId="1592" priority="1581" operator="equal">
      <formula>0</formula>
    </cfRule>
    <cfRule type="cellIs" dxfId="1591" priority="1582" operator="equal">
      <formula>1</formula>
    </cfRule>
  </conditionalFormatting>
  <conditionalFormatting sqref="CH354:CM354">
    <cfRule type="cellIs" dxfId="1590" priority="1579" operator="equal">
      <formula>0</formula>
    </cfRule>
    <cfRule type="cellIs" dxfId="1589" priority="1580" operator="equal">
      <formula>1</formula>
    </cfRule>
  </conditionalFormatting>
  <conditionalFormatting sqref="CH359:CM359">
    <cfRule type="cellIs" dxfId="1588" priority="1577" operator="equal">
      <formula>0</formula>
    </cfRule>
    <cfRule type="cellIs" dxfId="1587" priority="1578" operator="equal">
      <formula>1</formula>
    </cfRule>
  </conditionalFormatting>
  <conditionalFormatting sqref="CH364:CM365">
    <cfRule type="cellIs" dxfId="1586" priority="1575" operator="equal">
      <formula>0</formula>
    </cfRule>
    <cfRule type="cellIs" dxfId="1585" priority="1576" operator="equal">
      <formula>1</formula>
    </cfRule>
  </conditionalFormatting>
  <conditionalFormatting sqref="CH540:CM540">
    <cfRule type="cellIs" dxfId="1584" priority="1573" operator="equal">
      <formula>0</formula>
    </cfRule>
    <cfRule type="cellIs" dxfId="1583" priority="1574" operator="equal">
      <formula>1</formula>
    </cfRule>
  </conditionalFormatting>
  <conditionalFormatting sqref="CH543:CM543">
    <cfRule type="cellIs" dxfId="1582" priority="1523" operator="equal">
      <formula>0</formula>
    </cfRule>
    <cfRule type="cellIs" dxfId="1581" priority="1524" operator="equal">
      <formula>1</formula>
    </cfRule>
  </conditionalFormatting>
  <conditionalFormatting sqref="CH91:CM91">
    <cfRule type="cellIs" dxfId="1580" priority="1571" operator="equal">
      <formula>0</formula>
    </cfRule>
    <cfRule type="cellIs" dxfId="1579" priority="1572" operator="equal">
      <formula>1</formula>
    </cfRule>
  </conditionalFormatting>
  <conditionalFormatting sqref="CH170:CM170">
    <cfRule type="cellIs" dxfId="1578" priority="1569" operator="equal">
      <formula>0</formula>
    </cfRule>
    <cfRule type="cellIs" dxfId="1577" priority="1570" operator="equal">
      <formula>1</formula>
    </cfRule>
  </conditionalFormatting>
  <conditionalFormatting sqref="CH172:CM172">
    <cfRule type="cellIs" dxfId="1576" priority="1567" operator="equal">
      <formula>0</formula>
    </cfRule>
    <cfRule type="cellIs" dxfId="1575" priority="1568" operator="equal">
      <formula>1</formula>
    </cfRule>
  </conditionalFormatting>
  <conditionalFormatting sqref="CH179:CM179">
    <cfRule type="cellIs" dxfId="1574" priority="1565" operator="equal">
      <formula>0</formula>
    </cfRule>
    <cfRule type="cellIs" dxfId="1573" priority="1566" operator="equal">
      <formula>1</formula>
    </cfRule>
  </conditionalFormatting>
  <conditionalFormatting sqref="CH194:CM194">
    <cfRule type="cellIs" dxfId="1572" priority="1563" operator="equal">
      <formula>0</formula>
    </cfRule>
    <cfRule type="cellIs" dxfId="1571" priority="1564" operator="equal">
      <formula>1</formula>
    </cfRule>
  </conditionalFormatting>
  <conditionalFormatting sqref="CH196:CM196">
    <cfRule type="cellIs" dxfId="1570" priority="1561" operator="equal">
      <formula>0</formula>
    </cfRule>
    <cfRule type="cellIs" dxfId="1569" priority="1562" operator="equal">
      <formula>1</formula>
    </cfRule>
  </conditionalFormatting>
  <conditionalFormatting sqref="CH198:CM198">
    <cfRule type="cellIs" dxfId="1568" priority="1559" operator="equal">
      <formula>0</formula>
    </cfRule>
    <cfRule type="cellIs" dxfId="1567" priority="1560" operator="equal">
      <formula>1</formula>
    </cfRule>
  </conditionalFormatting>
  <conditionalFormatting sqref="CH206:CM206">
    <cfRule type="cellIs" dxfId="1566" priority="1557" operator="equal">
      <formula>0</formula>
    </cfRule>
    <cfRule type="cellIs" dxfId="1565" priority="1558" operator="equal">
      <formula>1</formula>
    </cfRule>
  </conditionalFormatting>
  <conditionalFormatting sqref="CH214:CM215">
    <cfRule type="cellIs" dxfId="1564" priority="1555" operator="equal">
      <formula>0</formula>
    </cfRule>
    <cfRule type="cellIs" dxfId="1563" priority="1556" operator="equal">
      <formula>1</formula>
    </cfRule>
  </conditionalFormatting>
  <conditionalFormatting sqref="CH225:CM225">
    <cfRule type="cellIs" dxfId="1562" priority="1553" operator="equal">
      <formula>0</formula>
    </cfRule>
    <cfRule type="cellIs" dxfId="1561" priority="1554" operator="equal">
      <formula>1</formula>
    </cfRule>
  </conditionalFormatting>
  <conditionalFormatting sqref="CH253:CM254">
    <cfRule type="cellIs" dxfId="1560" priority="1551" operator="equal">
      <formula>0</formula>
    </cfRule>
    <cfRule type="cellIs" dxfId="1559" priority="1552" operator="equal">
      <formula>1</formula>
    </cfRule>
  </conditionalFormatting>
  <conditionalFormatting sqref="CH261:CM261">
    <cfRule type="cellIs" dxfId="1558" priority="1549" operator="equal">
      <formula>0</formula>
    </cfRule>
    <cfRule type="cellIs" dxfId="1557" priority="1550" operator="equal">
      <formula>1</formula>
    </cfRule>
  </conditionalFormatting>
  <conditionalFormatting sqref="CH264:CM265 CH268:CM271">
    <cfRule type="cellIs" dxfId="1556" priority="1547" operator="equal">
      <formula>0</formula>
    </cfRule>
    <cfRule type="cellIs" dxfId="1555" priority="1548" operator="equal">
      <formula>1</formula>
    </cfRule>
  </conditionalFormatting>
  <conditionalFormatting sqref="CH283:CM283">
    <cfRule type="cellIs" dxfId="1554" priority="1545" operator="equal">
      <formula>0</formula>
    </cfRule>
    <cfRule type="cellIs" dxfId="1553" priority="1546" operator="equal">
      <formula>1</formula>
    </cfRule>
  </conditionalFormatting>
  <conditionalFormatting sqref="CH337:CM338">
    <cfRule type="cellIs" dxfId="1552" priority="1543" operator="equal">
      <formula>0</formula>
    </cfRule>
    <cfRule type="cellIs" dxfId="1551" priority="1544" operator="equal">
      <formula>1</formula>
    </cfRule>
  </conditionalFormatting>
  <conditionalFormatting sqref="CH340:CM341">
    <cfRule type="cellIs" dxfId="1550" priority="1541" operator="equal">
      <formula>0</formula>
    </cfRule>
    <cfRule type="cellIs" dxfId="1549" priority="1542" operator="equal">
      <formula>1</formula>
    </cfRule>
  </conditionalFormatting>
  <conditionalFormatting sqref="CH346:CM347">
    <cfRule type="cellIs" dxfId="1548" priority="1539" operator="equal">
      <formula>0</formula>
    </cfRule>
    <cfRule type="cellIs" dxfId="1547" priority="1540" operator="equal">
      <formula>1</formula>
    </cfRule>
  </conditionalFormatting>
  <conditionalFormatting sqref="CH351:CM351">
    <cfRule type="cellIs" dxfId="1546" priority="1537" operator="equal">
      <formula>0</formula>
    </cfRule>
    <cfRule type="cellIs" dxfId="1545" priority="1538" operator="equal">
      <formula>1</formula>
    </cfRule>
  </conditionalFormatting>
  <conditionalFormatting sqref="CH355:CM355">
    <cfRule type="cellIs" dxfId="1544" priority="1535" operator="equal">
      <formula>0</formula>
    </cfRule>
    <cfRule type="cellIs" dxfId="1543" priority="1536" operator="equal">
      <formula>1</formula>
    </cfRule>
  </conditionalFormatting>
  <conditionalFormatting sqref="CH363:CM363">
    <cfRule type="cellIs" dxfId="1542" priority="1533" operator="equal">
      <formula>0</formula>
    </cfRule>
    <cfRule type="cellIs" dxfId="1541" priority="1534" operator="equal">
      <formula>1</formula>
    </cfRule>
  </conditionalFormatting>
  <conditionalFormatting sqref="CH368:CM368">
    <cfRule type="cellIs" dxfId="1540" priority="1531" operator="equal">
      <formula>0</formula>
    </cfRule>
    <cfRule type="cellIs" dxfId="1539" priority="1532" operator="equal">
      <formula>1</formula>
    </cfRule>
  </conditionalFormatting>
  <conditionalFormatting sqref="CH382:CM384">
    <cfRule type="cellIs" dxfId="1538" priority="1529" operator="equal">
      <formula>0</formula>
    </cfRule>
    <cfRule type="cellIs" dxfId="1537" priority="1530" operator="equal">
      <formula>1</formula>
    </cfRule>
  </conditionalFormatting>
  <conditionalFormatting sqref="CH386:CM386 CH388:CM391">
    <cfRule type="cellIs" dxfId="1536" priority="1527" operator="equal">
      <formula>0</formula>
    </cfRule>
    <cfRule type="cellIs" dxfId="1535" priority="1528" operator="equal">
      <formula>1</formula>
    </cfRule>
  </conditionalFormatting>
  <conditionalFormatting sqref="CH541:CM541">
    <cfRule type="cellIs" dxfId="1534" priority="1525" operator="equal">
      <formula>0</formula>
    </cfRule>
    <cfRule type="cellIs" dxfId="1533" priority="1526" operator="equal">
      <formula>1</formula>
    </cfRule>
  </conditionalFormatting>
  <conditionalFormatting sqref="CH542:CM542">
    <cfRule type="cellIs" dxfId="1532" priority="1521" operator="equal">
      <formula>0</formula>
    </cfRule>
    <cfRule type="cellIs" dxfId="1531" priority="1522" operator="equal">
      <formula>1</formula>
    </cfRule>
  </conditionalFormatting>
  <conditionalFormatting sqref="CH406:CM406">
    <cfRule type="cellIs" dxfId="1530" priority="1415" operator="equal">
      <formula>0</formula>
    </cfRule>
    <cfRule type="cellIs" dxfId="1529" priority="1416" operator="equal">
      <formula>1</formula>
    </cfRule>
  </conditionalFormatting>
  <conditionalFormatting sqref="CH411:CM418">
    <cfRule type="cellIs" dxfId="1528" priority="1411" operator="equal">
      <formula>0</formula>
    </cfRule>
    <cfRule type="cellIs" dxfId="1527" priority="1412" operator="equal">
      <formula>1</formula>
    </cfRule>
  </conditionalFormatting>
  <conditionalFormatting sqref="CH421:CM421">
    <cfRule type="cellIs" dxfId="1526" priority="1409" operator="equal">
      <formula>0</formula>
    </cfRule>
    <cfRule type="cellIs" dxfId="1525" priority="1410" operator="equal">
      <formula>1</formula>
    </cfRule>
  </conditionalFormatting>
  <conditionalFormatting sqref="CH423:CM428">
    <cfRule type="cellIs" dxfId="1524" priority="1407" operator="equal">
      <formula>0</formula>
    </cfRule>
    <cfRule type="cellIs" dxfId="1523" priority="1408" operator="equal">
      <formula>1</formula>
    </cfRule>
  </conditionalFormatting>
  <conditionalFormatting sqref="CH430:CM437">
    <cfRule type="cellIs" dxfId="1522" priority="1405" operator="equal">
      <formula>0</formula>
    </cfRule>
    <cfRule type="cellIs" dxfId="1521" priority="1406" operator="equal">
      <formula>1</formula>
    </cfRule>
  </conditionalFormatting>
  <conditionalFormatting sqref="CH439:CM449">
    <cfRule type="cellIs" dxfId="1520" priority="1403" operator="equal">
      <formula>0</formula>
    </cfRule>
    <cfRule type="cellIs" dxfId="1519" priority="1404" operator="equal">
      <formula>1</formula>
    </cfRule>
  </conditionalFormatting>
  <conditionalFormatting sqref="CH451:CM458">
    <cfRule type="cellIs" dxfId="1518" priority="1401" operator="equal">
      <formula>0</formula>
    </cfRule>
    <cfRule type="cellIs" dxfId="1517" priority="1402" operator="equal">
      <formula>1</formula>
    </cfRule>
  </conditionalFormatting>
  <conditionalFormatting sqref="CH460:CM464">
    <cfRule type="cellIs" dxfId="1516" priority="1399" operator="equal">
      <formula>0</formula>
    </cfRule>
    <cfRule type="cellIs" dxfId="1515" priority="1400" operator="equal">
      <formula>1</formula>
    </cfRule>
  </conditionalFormatting>
  <conditionalFormatting sqref="CH466:CM467">
    <cfRule type="cellIs" dxfId="1514" priority="1397" operator="equal">
      <formula>0</formula>
    </cfRule>
    <cfRule type="cellIs" dxfId="1513" priority="1398" operator="equal">
      <formula>1</formula>
    </cfRule>
  </conditionalFormatting>
  <conditionalFormatting sqref="CH470:CM470">
    <cfRule type="cellIs" dxfId="1512" priority="1395" operator="equal">
      <formula>0</formula>
    </cfRule>
    <cfRule type="cellIs" dxfId="1511" priority="1396" operator="equal">
      <formula>1</formula>
    </cfRule>
  </conditionalFormatting>
  <conditionalFormatting sqref="CH472:CM474">
    <cfRule type="cellIs" dxfId="1510" priority="1393" operator="equal">
      <formula>0</formula>
    </cfRule>
    <cfRule type="cellIs" dxfId="1509" priority="1394" operator="equal">
      <formula>1</formula>
    </cfRule>
  </conditionalFormatting>
  <conditionalFormatting sqref="CH476:CM482">
    <cfRule type="cellIs" dxfId="1508" priority="1391" operator="equal">
      <formula>0</formula>
    </cfRule>
    <cfRule type="cellIs" dxfId="1507" priority="1392" operator="equal">
      <formula>1</formula>
    </cfRule>
  </conditionalFormatting>
  <conditionalFormatting sqref="CH484:CM489">
    <cfRule type="cellIs" dxfId="1506" priority="1389" operator="equal">
      <formula>0</formula>
    </cfRule>
    <cfRule type="cellIs" dxfId="1505" priority="1390" operator="equal">
      <formula>1</formula>
    </cfRule>
  </conditionalFormatting>
  <conditionalFormatting sqref="CH491:CM492">
    <cfRule type="cellIs" dxfId="1504" priority="1387" operator="equal">
      <formula>0</formula>
    </cfRule>
    <cfRule type="cellIs" dxfId="1503" priority="1388" operator="equal">
      <formula>1</formula>
    </cfRule>
  </conditionalFormatting>
  <conditionalFormatting sqref="CH494:CM496">
    <cfRule type="cellIs" dxfId="1502" priority="1385" operator="equal">
      <formula>0</formula>
    </cfRule>
    <cfRule type="cellIs" dxfId="1501" priority="1386" operator="equal">
      <formula>1</formula>
    </cfRule>
  </conditionalFormatting>
  <conditionalFormatting sqref="CH498:CM498">
    <cfRule type="cellIs" dxfId="1500" priority="1383" operator="equal">
      <formula>0</formula>
    </cfRule>
    <cfRule type="cellIs" dxfId="1499" priority="1384" operator="equal">
      <formula>1</formula>
    </cfRule>
  </conditionalFormatting>
  <conditionalFormatting sqref="CH499:CM499">
    <cfRule type="cellIs" dxfId="1498" priority="1381" operator="equal">
      <formula>0</formula>
    </cfRule>
    <cfRule type="cellIs" dxfId="1497" priority="1382" operator="equal">
      <formula>1</formula>
    </cfRule>
  </conditionalFormatting>
  <conditionalFormatting sqref="CH502:CM504">
    <cfRule type="cellIs" dxfId="1496" priority="1379" operator="equal">
      <formula>0</formula>
    </cfRule>
    <cfRule type="cellIs" dxfId="1495" priority="1380" operator="equal">
      <formula>1</formula>
    </cfRule>
  </conditionalFormatting>
  <conditionalFormatting sqref="CH507:CM510">
    <cfRule type="cellIs" dxfId="1494" priority="1377" operator="equal">
      <formula>0</formula>
    </cfRule>
    <cfRule type="cellIs" dxfId="1493" priority="1378" operator="equal">
      <formula>1</formula>
    </cfRule>
  </conditionalFormatting>
  <conditionalFormatting sqref="CH512:CM512">
    <cfRule type="cellIs" dxfId="1492" priority="1375" operator="equal">
      <formula>0</formula>
    </cfRule>
    <cfRule type="cellIs" dxfId="1491" priority="1376" operator="equal">
      <formula>1</formula>
    </cfRule>
  </conditionalFormatting>
  <conditionalFormatting sqref="CH514:CM518">
    <cfRule type="cellIs" dxfId="1490" priority="1373" operator="equal">
      <formula>0</formula>
    </cfRule>
    <cfRule type="cellIs" dxfId="1489" priority="1374" operator="equal">
      <formula>1</formula>
    </cfRule>
  </conditionalFormatting>
  <conditionalFormatting sqref="CH520:CM520">
    <cfRule type="cellIs" dxfId="1488" priority="1371" operator="equal">
      <formula>0</formula>
    </cfRule>
    <cfRule type="cellIs" dxfId="1487" priority="1372" operator="equal">
      <formula>1</formula>
    </cfRule>
  </conditionalFormatting>
  <conditionalFormatting sqref="CH522:CM524">
    <cfRule type="cellIs" dxfId="1486" priority="1369" operator="equal">
      <formula>0</formula>
    </cfRule>
    <cfRule type="cellIs" dxfId="1485" priority="1370" operator="equal">
      <formula>1</formula>
    </cfRule>
  </conditionalFormatting>
  <conditionalFormatting sqref="CH526:CM526">
    <cfRule type="cellIs" dxfId="1484" priority="1367" operator="equal">
      <formula>0</formula>
    </cfRule>
    <cfRule type="cellIs" dxfId="1483" priority="1368" operator="equal">
      <formula>1</formula>
    </cfRule>
  </conditionalFormatting>
  <conditionalFormatting sqref="CH528:CM535">
    <cfRule type="cellIs" dxfId="1482" priority="1365" operator="equal">
      <formula>0</formula>
    </cfRule>
    <cfRule type="cellIs" dxfId="1481" priority="1366" operator="equal">
      <formula>1</formula>
    </cfRule>
  </conditionalFormatting>
  <conditionalFormatting sqref="CH267:CM267">
    <cfRule type="cellIs" dxfId="1480" priority="1363" operator="equal">
      <formula>0</formula>
    </cfRule>
    <cfRule type="cellIs" dxfId="1479" priority="1364" operator="equal">
      <formula>1</formula>
    </cfRule>
  </conditionalFormatting>
  <conditionalFormatting sqref="CH374:CM374">
    <cfRule type="cellIs" dxfId="1478" priority="1361" operator="equal">
      <formula>0</formula>
    </cfRule>
    <cfRule type="cellIs" dxfId="1477" priority="1362" operator="equal">
      <formula>1</formula>
    </cfRule>
  </conditionalFormatting>
  <conditionalFormatting sqref="CH362:CM362">
    <cfRule type="cellIs" dxfId="1476" priority="1359" operator="equal">
      <formula>0</formula>
    </cfRule>
    <cfRule type="cellIs" dxfId="1475" priority="1360" operator="equal">
      <formula>1</formula>
    </cfRule>
  </conditionalFormatting>
  <conditionalFormatting sqref="CH319:CM319">
    <cfRule type="cellIs" dxfId="1474" priority="1357" operator="equal">
      <formula>0</formula>
    </cfRule>
    <cfRule type="cellIs" dxfId="1473" priority="1358" operator="equal">
      <formula>1</formula>
    </cfRule>
  </conditionalFormatting>
  <conditionalFormatting sqref="CH313:CM313">
    <cfRule type="cellIs" dxfId="1472" priority="1355" operator="equal">
      <formula>0</formula>
    </cfRule>
    <cfRule type="cellIs" dxfId="1471" priority="1356" operator="equal">
      <formula>1</formula>
    </cfRule>
  </conditionalFormatting>
  <conditionalFormatting sqref="CH300:CM300">
    <cfRule type="cellIs" dxfId="1470" priority="1353" operator="equal">
      <formula>0</formula>
    </cfRule>
    <cfRule type="cellIs" dxfId="1469" priority="1354" operator="equal">
      <formula>1</formula>
    </cfRule>
  </conditionalFormatting>
  <conditionalFormatting sqref="CH297:CM297">
    <cfRule type="cellIs" dxfId="1468" priority="1351" operator="equal">
      <formula>0</formula>
    </cfRule>
    <cfRule type="cellIs" dxfId="1467" priority="1352" operator="equal">
      <formula>1</formula>
    </cfRule>
  </conditionalFormatting>
  <conditionalFormatting sqref="CH243:CM243">
    <cfRule type="cellIs" dxfId="1466" priority="1349" operator="equal">
      <formula>0</formula>
    </cfRule>
    <cfRule type="cellIs" dxfId="1465" priority="1350" operator="equal">
      <formula>1</formula>
    </cfRule>
  </conditionalFormatting>
  <conditionalFormatting sqref="CH505:CM505">
    <cfRule type="cellIs" dxfId="1464" priority="1347" operator="equal">
      <formula>0</formula>
    </cfRule>
    <cfRule type="cellIs" dxfId="1463" priority="1348" operator="equal">
      <formula>1</formula>
    </cfRule>
  </conditionalFormatting>
  <conditionalFormatting sqref="CH171:CM171">
    <cfRule type="cellIs" dxfId="1462" priority="1519" operator="equal">
      <formula>0</formula>
    </cfRule>
    <cfRule type="cellIs" dxfId="1461" priority="1520" operator="equal">
      <formula>1</formula>
    </cfRule>
  </conditionalFormatting>
  <conditionalFormatting sqref="CH175:CM175">
    <cfRule type="cellIs" dxfId="1460" priority="1517" operator="equal">
      <formula>0</formula>
    </cfRule>
    <cfRule type="cellIs" dxfId="1459" priority="1518" operator="equal">
      <formula>1</formula>
    </cfRule>
  </conditionalFormatting>
  <conditionalFormatting sqref="CH176:CM176">
    <cfRule type="cellIs" dxfId="1458" priority="1515" operator="equal">
      <formula>0</formula>
    </cfRule>
    <cfRule type="cellIs" dxfId="1457" priority="1516" operator="equal">
      <formula>1</formula>
    </cfRule>
  </conditionalFormatting>
  <conditionalFormatting sqref="CH177:CM178">
    <cfRule type="cellIs" dxfId="1456" priority="1513" operator="equal">
      <formula>0</formula>
    </cfRule>
    <cfRule type="cellIs" dxfId="1455" priority="1514" operator="equal">
      <formula>1</formula>
    </cfRule>
  </conditionalFormatting>
  <conditionalFormatting sqref="CH180:CM180">
    <cfRule type="cellIs" dxfId="1454" priority="1511" operator="equal">
      <formula>0</formula>
    </cfRule>
    <cfRule type="cellIs" dxfId="1453" priority="1512" operator="equal">
      <formula>1</formula>
    </cfRule>
  </conditionalFormatting>
  <conditionalFormatting sqref="CH185:CM185">
    <cfRule type="cellIs" dxfId="1452" priority="1509" operator="equal">
      <formula>0</formula>
    </cfRule>
    <cfRule type="cellIs" dxfId="1451" priority="1510" operator="equal">
      <formula>1</formula>
    </cfRule>
  </conditionalFormatting>
  <conditionalFormatting sqref="CH186:CM186">
    <cfRule type="cellIs" dxfId="1450" priority="1507" operator="equal">
      <formula>0</formula>
    </cfRule>
    <cfRule type="cellIs" dxfId="1449" priority="1508" operator="equal">
      <formula>1</formula>
    </cfRule>
  </conditionalFormatting>
  <conditionalFormatting sqref="CH189:CM189">
    <cfRule type="cellIs" dxfId="1448" priority="1505" operator="equal">
      <formula>0</formula>
    </cfRule>
    <cfRule type="cellIs" dxfId="1447" priority="1506" operator="equal">
      <formula>1</formula>
    </cfRule>
  </conditionalFormatting>
  <conditionalFormatting sqref="CH199:CM201">
    <cfRule type="cellIs" dxfId="1446" priority="1503" operator="equal">
      <formula>0</formula>
    </cfRule>
    <cfRule type="cellIs" dxfId="1445" priority="1504" operator="equal">
      <formula>1</formula>
    </cfRule>
  </conditionalFormatting>
  <conditionalFormatting sqref="CH207:CM207">
    <cfRule type="cellIs" dxfId="1444" priority="1501" operator="equal">
      <formula>0</formula>
    </cfRule>
    <cfRule type="cellIs" dxfId="1443" priority="1502" operator="equal">
      <formula>1</formula>
    </cfRule>
  </conditionalFormatting>
  <conditionalFormatting sqref="CH212:CM213">
    <cfRule type="cellIs" dxfId="1442" priority="1499" operator="equal">
      <formula>0</formula>
    </cfRule>
    <cfRule type="cellIs" dxfId="1441" priority="1500" operator="equal">
      <formula>1</formula>
    </cfRule>
  </conditionalFormatting>
  <conditionalFormatting sqref="CH220:CM221">
    <cfRule type="cellIs" dxfId="1440" priority="1497" operator="equal">
      <formula>0</formula>
    </cfRule>
    <cfRule type="cellIs" dxfId="1439" priority="1498" operator="equal">
      <formula>1</formula>
    </cfRule>
  </conditionalFormatting>
  <conditionalFormatting sqref="CH223:CM223">
    <cfRule type="cellIs" dxfId="1438" priority="1495" operator="equal">
      <formula>0</formula>
    </cfRule>
    <cfRule type="cellIs" dxfId="1437" priority="1496" operator="equal">
      <formula>1</formula>
    </cfRule>
  </conditionalFormatting>
  <conditionalFormatting sqref="CH235:CM235">
    <cfRule type="cellIs" dxfId="1436" priority="1493" operator="equal">
      <formula>0</formula>
    </cfRule>
    <cfRule type="cellIs" dxfId="1435" priority="1494" operator="equal">
      <formula>1</formula>
    </cfRule>
  </conditionalFormatting>
  <conditionalFormatting sqref="CH237:CM237">
    <cfRule type="cellIs" dxfId="1434" priority="1491" operator="equal">
      <formula>0</formula>
    </cfRule>
    <cfRule type="cellIs" dxfId="1433" priority="1492" operator="equal">
      <formula>1</formula>
    </cfRule>
  </conditionalFormatting>
  <conditionalFormatting sqref="CH239:CM239">
    <cfRule type="cellIs" dxfId="1432" priority="1489" operator="equal">
      <formula>0</formula>
    </cfRule>
    <cfRule type="cellIs" dxfId="1431" priority="1490" operator="equal">
      <formula>1</formula>
    </cfRule>
  </conditionalFormatting>
  <conditionalFormatting sqref="CH241:CM242">
    <cfRule type="cellIs" dxfId="1430" priority="1487" operator="equal">
      <formula>0</formula>
    </cfRule>
    <cfRule type="cellIs" dxfId="1429" priority="1488" operator="equal">
      <formula>1</formula>
    </cfRule>
  </conditionalFormatting>
  <conditionalFormatting sqref="CH250:CM250">
    <cfRule type="cellIs" dxfId="1428" priority="1485" operator="equal">
      <formula>0</formula>
    </cfRule>
    <cfRule type="cellIs" dxfId="1427" priority="1486" operator="equal">
      <formula>1</formula>
    </cfRule>
  </conditionalFormatting>
  <conditionalFormatting sqref="CH251:CM251">
    <cfRule type="cellIs" dxfId="1426" priority="1483" operator="equal">
      <formula>0</formula>
    </cfRule>
    <cfRule type="cellIs" dxfId="1425" priority="1484" operator="equal">
      <formula>1</formula>
    </cfRule>
  </conditionalFormatting>
  <conditionalFormatting sqref="CH259:CM260">
    <cfRule type="cellIs" dxfId="1424" priority="1481" operator="equal">
      <formula>0</formula>
    </cfRule>
    <cfRule type="cellIs" dxfId="1423" priority="1482" operator="equal">
      <formula>1</formula>
    </cfRule>
  </conditionalFormatting>
  <conditionalFormatting sqref="CH262:CM263">
    <cfRule type="cellIs" dxfId="1422" priority="1479" operator="equal">
      <formula>0</formula>
    </cfRule>
    <cfRule type="cellIs" dxfId="1421" priority="1480" operator="equal">
      <formula>1</formula>
    </cfRule>
  </conditionalFormatting>
  <conditionalFormatting sqref="CH266:CM266">
    <cfRule type="cellIs" dxfId="1420" priority="1477" operator="equal">
      <formula>0</formula>
    </cfRule>
    <cfRule type="cellIs" dxfId="1419" priority="1478" operator="equal">
      <formula>1</formula>
    </cfRule>
  </conditionalFormatting>
  <conditionalFormatting sqref="CH281:CM282">
    <cfRule type="cellIs" dxfId="1418" priority="1475" operator="equal">
      <formula>0</formula>
    </cfRule>
    <cfRule type="cellIs" dxfId="1417" priority="1476" operator="equal">
      <formula>1</formula>
    </cfRule>
  </conditionalFormatting>
  <conditionalFormatting sqref="CH287:CM287">
    <cfRule type="cellIs" dxfId="1416" priority="1473" operator="equal">
      <formula>0</formula>
    </cfRule>
    <cfRule type="cellIs" dxfId="1415" priority="1474" operator="equal">
      <formula>1</formula>
    </cfRule>
  </conditionalFormatting>
  <conditionalFormatting sqref="CH294:CM296">
    <cfRule type="cellIs" dxfId="1414" priority="1471" operator="equal">
      <formula>0</formula>
    </cfRule>
    <cfRule type="cellIs" dxfId="1413" priority="1472" operator="equal">
      <formula>1</formula>
    </cfRule>
  </conditionalFormatting>
  <conditionalFormatting sqref="CH299:CM299">
    <cfRule type="cellIs" dxfId="1412" priority="1469" operator="equal">
      <formula>0</formula>
    </cfRule>
    <cfRule type="cellIs" dxfId="1411" priority="1470" operator="equal">
      <formula>1</formula>
    </cfRule>
  </conditionalFormatting>
  <conditionalFormatting sqref="CH302:CM303">
    <cfRule type="cellIs" dxfId="1410" priority="1467" operator="equal">
      <formula>0</formula>
    </cfRule>
    <cfRule type="cellIs" dxfId="1409" priority="1468" operator="equal">
      <formula>1</formula>
    </cfRule>
  </conditionalFormatting>
  <conditionalFormatting sqref="CH309:CM309">
    <cfRule type="cellIs" dxfId="1408" priority="1465" operator="equal">
      <formula>0</formula>
    </cfRule>
    <cfRule type="cellIs" dxfId="1407" priority="1466" operator="equal">
      <formula>1</formula>
    </cfRule>
  </conditionalFormatting>
  <conditionalFormatting sqref="CH310:CM310">
    <cfRule type="cellIs" dxfId="1406" priority="1463" operator="equal">
      <formula>0</formula>
    </cfRule>
    <cfRule type="cellIs" dxfId="1405" priority="1464" operator="equal">
      <formula>1</formula>
    </cfRule>
  </conditionalFormatting>
  <conditionalFormatting sqref="CH312:CM312">
    <cfRule type="cellIs" dxfId="1404" priority="1461" operator="equal">
      <formula>0</formula>
    </cfRule>
    <cfRule type="cellIs" dxfId="1403" priority="1462" operator="equal">
      <formula>1</formula>
    </cfRule>
  </conditionalFormatting>
  <conditionalFormatting sqref="CH318:CM318">
    <cfRule type="cellIs" dxfId="1402" priority="1459" operator="equal">
      <formula>0</formula>
    </cfRule>
    <cfRule type="cellIs" dxfId="1401" priority="1460" operator="equal">
      <formula>1</formula>
    </cfRule>
  </conditionalFormatting>
  <conditionalFormatting sqref="CH331:CM332">
    <cfRule type="cellIs" dxfId="1400" priority="1457" operator="equal">
      <formula>0</formula>
    </cfRule>
    <cfRule type="cellIs" dxfId="1399" priority="1458" operator="equal">
      <formula>1</formula>
    </cfRule>
  </conditionalFormatting>
  <conditionalFormatting sqref="CH339:CM339">
    <cfRule type="cellIs" dxfId="1398" priority="1455" operator="equal">
      <formula>0</formula>
    </cfRule>
    <cfRule type="cellIs" dxfId="1397" priority="1456" operator="equal">
      <formula>1</formula>
    </cfRule>
  </conditionalFormatting>
  <conditionalFormatting sqref="CH343:CM345">
    <cfRule type="cellIs" dxfId="1396" priority="1453" operator="equal">
      <formula>0</formula>
    </cfRule>
    <cfRule type="cellIs" dxfId="1395" priority="1454" operator="equal">
      <formula>1</formula>
    </cfRule>
  </conditionalFormatting>
  <conditionalFormatting sqref="CH357:CM357">
    <cfRule type="cellIs" dxfId="1394" priority="1451" operator="equal">
      <formula>0</formula>
    </cfRule>
    <cfRule type="cellIs" dxfId="1393" priority="1452" operator="equal">
      <formula>1</formula>
    </cfRule>
  </conditionalFormatting>
  <conditionalFormatting sqref="CH360:CM360">
    <cfRule type="cellIs" dxfId="1392" priority="1449" operator="equal">
      <formula>0</formula>
    </cfRule>
    <cfRule type="cellIs" dxfId="1391" priority="1450" operator="equal">
      <formula>1</formula>
    </cfRule>
  </conditionalFormatting>
  <conditionalFormatting sqref="CH361:CM361">
    <cfRule type="cellIs" dxfId="1390" priority="1447" operator="equal">
      <formula>0</formula>
    </cfRule>
    <cfRule type="cellIs" dxfId="1389" priority="1448" operator="equal">
      <formula>1</formula>
    </cfRule>
  </conditionalFormatting>
  <conditionalFormatting sqref="CH369:CM369">
    <cfRule type="cellIs" dxfId="1388" priority="1445" operator="equal">
      <formula>0</formula>
    </cfRule>
    <cfRule type="cellIs" dxfId="1387" priority="1446" operator="equal">
      <formula>1</formula>
    </cfRule>
  </conditionalFormatting>
  <conditionalFormatting sqref="CH371:CM371">
    <cfRule type="cellIs" dxfId="1386" priority="1443" operator="equal">
      <formula>0</formula>
    </cfRule>
    <cfRule type="cellIs" dxfId="1385" priority="1444" operator="equal">
      <formula>1</formula>
    </cfRule>
  </conditionalFormatting>
  <conditionalFormatting sqref="CH373:CM373">
    <cfRule type="cellIs" dxfId="1384" priority="1441" operator="equal">
      <formula>0</formula>
    </cfRule>
    <cfRule type="cellIs" dxfId="1383" priority="1442" operator="equal">
      <formula>1</formula>
    </cfRule>
  </conditionalFormatting>
  <conditionalFormatting sqref="CH377:CM377">
    <cfRule type="cellIs" dxfId="1382" priority="1439" operator="equal">
      <formula>0</formula>
    </cfRule>
    <cfRule type="cellIs" dxfId="1381" priority="1440" operator="equal">
      <formula>1</formula>
    </cfRule>
  </conditionalFormatting>
  <conditionalFormatting sqref="CH379:CM379">
    <cfRule type="cellIs" dxfId="1380" priority="1437" operator="equal">
      <formula>0</formula>
    </cfRule>
    <cfRule type="cellIs" dxfId="1379" priority="1438" operator="equal">
      <formula>1</formula>
    </cfRule>
  </conditionalFormatting>
  <conditionalFormatting sqref="CH380:CM380">
    <cfRule type="cellIs" dxfId="1378" priority="1435" operator="equal">
      <formula>0</formula>
    </cfRule>
    <cfRule type="cellIs" dxfId="1377" priority="1436" operator="equal">
      <formula>1</formula>
    </cfRule>
  </conditionalFormatting>
  <conditionalFormatting sqref="CH381:CM381">
    <cfRule type="cellIs" dxfId="1376" priority="1433" operator="equal">
      <formula>0</formula>
    </cfRule>
    <cfRule type="cellIs" dxfId="1375" priority="1434" operator="equal">
      <formula>1</formula>
    </cfRule>
  </conditionalFormatting>
  <conditionalFormatting sqref="CH375:CM376">
    <cfRule type="cellIs" dxfId="1374" priority="1431" operator="equal">
      <formula>0</formula>
    </cfRule>
    <cfRule type="cellIs" dxfId="1373" priority="1432" operator="equal">
      <formula>1</formula>
    </cfRule>
  </conditionalFormatting>
  <conditionalFormatting sqref="CH378:CM378">
    <cfRule type="cellIs" dxfId="1372" priority="1429" operator="equal">
      <formula>0</formula>
    </cfRule>
    <cfRule type="cellIs" dxfId="1371" priority="1430" operator="equal">
      <formula>1</formula>
    </cfRule>
  </conditionalFormatting>
  <conditionalFormatting sqref="CH385:CM385">
    <cfRule type="cellIs" dxfId="1370" priority="1427" operator="equal">
      <formula>0</formula>
    </cfRule>
    <cfRule type="cellIs" dxfId="1369" priority="1428" operator="equal">
      <formula>1</formula>
    </cfRule>
  </conditionalFormatting>
  <conditionalFormatting sqref="CH387:CM387">
    <cfRule type="cellIs" dxfId="1368" priority="1425" operator="equal">
      <formula>0</formula>
    </cfRule>
    <cfRule type="cellIs" dxfId="1367" priority="1426" operator="equal">
      <formula>1</formula>
    </cfRule>
  </conditionalFormatting>
  <conditionalFormatting sqref="CH392:CM392">
    <cfRule type="cellIs" dxfId="1366" priority="1423" operator="equal">
      <formula>0</formula>
    </cfRule>
    <cfRule type="cellIs" dxfId="1365" priority="1424" operator="equal">
      <formula>1</formula>
    </cfRule>
  </conditionalFormatting>
  <conditionalFormatting sqref="CH399:CM399">
    <cfRule type="cellIs" dxfId="1364" priority="1421" operator="equal">
      <formula>0</formula>
    </cfRule>
    <cfRule type="cellIs" dxfId="1363" priority="1422" operator="equal">
      <formula>1</formula>
    </cfRule>
  </conditionalFormatting>
  <conditionalFormatting sqref="CH401:CM401">
    <cfRule type="cellIs" dxfId="1362" priority="1419" operator="equal">
      <formula>0</formula>
    </cfRule>
    <cfRule type="cellIs" dxfId="1361" priority="1420" operator="equal">
      <formula>1</formula>
    </cfRule>
  </conditionalFormatting>
  <conditionalFormatting sqref="CH404:CM404">
    <cfRule type="cellIs" dxfId="1360" priority="1417" operator="equal">
      <formula>0</formula>
    </cfRule>
    <cfRule type="cellIs" dxfId="1359" priority="1418" operator="equal">
      <formula>1</formula>
    </cfRule>
  </conditionalFormatting>
  <conditionalFormatting sqref="CH407:CM409">
    <cfRule type="cellIs" dxfId="1358" priority="1413" operator="equal">
      <formula>0</formula>
    </cfRule>
    <cfRule type="cellIs" dxfId="1357" priority="1414" operator="equal">
      <formula>1</formula>
    </cfRule>
  </conditionalFormatting>
  <conditionalFormatting sqref="CH13:CM14">
    <cfRule type="cellIs" dxfId="1356" priority="1345" operator="equal">
      <formula>0</formula>
    </cfRule>
    <cfRule type="cellIs" dxfId="1355" priority="1346" operator="equal">
      <formula>1</formula>
    </cfRule>
  </conditionalFormatting>
  <conditionalFormatting sqref="CH15:CM15">
    <cfRule type="cellIs" dxfId="1354" priority="1343" operator="equal">
      <formula>0</formula>
    </cfRule>
    <cfRule type="cellIs" dxfId="1353" priority="1344" operator="equal">
      <formula>1</formula>
    </cfRule>
  </conditionalFormatting>
  <conditionalFormatting sqref="CH18:CM18">
    <cfRule type="cellIs" dxfId="1352" priority="1341" operator="equal">
      <formula>0</formula>
    </cfRule>
    <cfRule type="cellIs" dxfId="1351" priority="1342" operator="equal">
      <formula>1</formula>
    </cfRule>
  </conditionalFormatting>
  <conditionalFormatting sqref="CH26:CM26">
    <cfRule type="cellIs" dxfId="1350" priority="1339" operator="equal">
      <formula>0</formula>
    </cfRule>
    <cfRule type="cellIs" dxfId="1349" priority="1340" operator="equal">
      <formula>1</formula>
    </cfRule>
  </conditionalFormatting>
  <conditionalFormatting sqref="CH29:CM29">
    <cfRule type="cellIs" dxfId="1348" priority="1337" operator="equal">
      <formula>0</formula>
    </cfRule>
    <cfRule type="cellIs" dxfId="1347" priority="1338" operator="equal">
      <formula>1</formula>
    </cfRule>
  </conditionalFormatting>
  <conditionalFormatting sqref="CH31:CM31">
    <cfRule type="cellIs" dxfId="1346" priority="1335" operator="equal">
      <formula>0</formula>
    </cfRule>
    <cfRule type="cellIs" dxfId="1345" priority="1336" operator="equal">
      <formula>1</formula>
    </cfRule>
  </conditionalFormatting>
  <conditionalFormatting sqref="CH36:CM36">
    <cfRule type="cellIs" dxfId="1344" priority="1333" operator="equal">
      <formula>0</formula>
    </cfRule>
    <cfRule type="cellIs" dxfId="1343" priority="1334" operator="equal">
      <formula>1</formula>
    </cfRule>
  </conditionalFormatting>
  <conditionalFormatting sqref="CH40:CM40">
    <cfRule type="cellIs" dxfId="1342" priority="1331" operator="equal">
      <formula>0</formula>
    </cfRule>
    <cfRule type="cellIs" dxfId="1341" priority="1332" operator="equal">
      <formula>1</formula>
    </cfRule>
  </conditionalFormatting>
  <conditionalFormatting sqref="CH50:CM50">
    <cfRule type="cellIs" dxfId="1340" priority="1329" operator="equal">
      <formula>0</formula>
    </cfRule>
    <cfRule type="cellIs" dxfId="1339" priority="1330" operator="equal">
      <formula>1</formula>
    </cfRule>
  </conditionalFormatting>
  <conditionalFormatting sqref="CH60:CM62">
    <cfRule type="cellIs" dxfId="1338" priority="1327" operator="equal">
      <formula>0</formula>
    </cfRule>
    <cfRule type="cellIs" dxfId="1337" priority="1328" operator="equal">
      <formula>1</formula>
    </cfRule>
  </conditionalFormatting>
  <conditionalFormatting sqref="CH67:CM67">
    <cfRule type="cellIs" dxfId="1336" priority="1325" operator="equal">
      <formula>0</formula>
    </cfRule>
    <cfRule type="cellIs" dxfId="1335" priority="1326" operator="equal">
      <formula>1</formula>
    </cfRule>
  </conditionalFormatting>
  <conditionalFormatting sqref="CH76:CM76">
    <cfRule type="cellIs" dxfId="1334" priority="1323" operator="equal">
      <formula>0</formula>
    </cfRule>
    <cfRule type="cellIs" dxfId="1333" priority="1324" operator="equal">
      <formula>1</formula>
    </cfRule>
  </conditionalFormatting>
  <conditionalFormatting sqref="CH80:CM80">
    <cfRule type="cellIs" dxfId="1332" priority="1321" operator="equal">
      <formula>0</formula>
    </cfRule>
    <cfRule type="cellIs" dxfId="1331" priority="1322" operator="equal">
      <formula>1</formula>
    </cfRule>
  </conditionalFormatting>
  <conditionalFormatting sqref="CH93:CM93">
    <cfRule type="cellIs" dxfId="1330" priority="1319" operator="equal">
      <formula>0</formula>
    </cfRule>
    <cfRule type="cellIs" dxfId="1329" priority="1320" operator="equal">
      <formula>1</formula>
    </cfRule>
  </conditionalFormatting>
  <conditionalFormatting sqref="CH96:CM98">
    <cfRule type="cellIs" dxfId="1328" priority="1317" operator="equal">
      <formula>0</formula>
    </cfRule>
    <cfRule type="cellIs" dxfId="1327" priority="1318" operator="equal">
      <formula>1</formula>
    </cfRule>
  </conditionalFormatting>
  <conditionalFormatting sqref="CH104:CM104">
    <cfRule type="cellIs" dxfId="1326" priority="1315" operator="equal">
      <formula>0</formula>
    </cfRule>
    <cfRule type="cellIs" dxfId="1325" priority="1316" operator="equal">
      <formula>1</formula>
    </cfRule>
  </conditionalFormatting>
  <conditionalFormatting sqref="CH108:CM108">
    <cfRule type="cellIs" dxfId="1324" priority="1313" operator="equal">
      <formula>0</formula>
    </cfRule>
    <cfRule type="cellIs" dxfId="1323" priority="1314" operator="equal">
      <formula>1</formula>
    </cfRule>
  </conditionalFormatting>
  <conditionalFormatting sqref="CH110:CM110">
    <cfRule type="cellIs" dxfId="1322" priority="1311" operator="equal">
      <formula>0</formula>
    </cfRule>
    <cfRule type="cellIs" dxfId="1321" priority="1312" operator="equal">
      <formula>1</formula>
    </cfRule>
  </conditionalFormatting>
  <conditionalFormatting sqref="CH113:CM113">
    <cfRule type="cellIs" dxfId="1320" priority="1309" operator="equal">
      <formula>0</formula>
    </cfRule>
    <cfRule type="cellIs" dxfId="1319" priority="1310" operator="equal">
      <formula>1</formula>
    </cfRule>
  </conditionalFormatting>
  <conditionalFormatting sqref="CH115:CM115">
    <cfRule type="cellIs" dxfId="1318" priority="1307" operator="equal">
      <formula>0</formula>
    </cfRule>
    <cfRule type="cellIs" dxfId="1317" priority="1308" operator="equal">
      <formula>1</formula>
    </cfRule>
  </conditionalFormatting>
  <conditionalFormatting sqref="CH117:CM117">
    <cfRule type="cellIs" dxfId="1316" priority="1305" operator="equal">
      <formula>0</formula>
    </cfRule>
    <cfRule type="cellIs" dxfId="1315" priority="1306" operator="equal">
      <formula>1</formula>
    </cfRule>
  </conditionalFormatting>
  <conditionalFormatting sqref="CH119:CM119">
    <cfRule type="cellIs" dxfId="1314" priority="1303" operator="equal">
      <formula>0</formula>
    </cfRule>
    <cfRule type="cellIs" dxfId="1313" priority="1304" operator="equal">
      <formula>1</formula>
    </cfRule>
  </conditionalFormatting>
  <conditionalFormatting sqref="CH123:CM123">
    <cfRule type="cellIs" dxfId="1312" priority="1301" operator="equal">
      <formula>0</formula>
    </cfRule>
    <cfRule type="cellIs" dxfId="1311" priority="1302" operator="equal">
      <formula>1</formula>
    </cfRule>
  </conditionalFormatting>
  <conditionalFormatting sqref="CH125:CM127">
    <cfRule type="cellIs" dxfId="1310" priority="1299" operator="equal">
      <formula>0</formula>
    </cfRule>
    <cfRule type="cellIs" dxfId="1309" priority="1300" operator="equal">
      <formula>1</formula>
    </cfRule>
  </conditionalFormatting>
  <conditionalFormatting sqref="CH139:CM139">
    <cfRule type="cellIs" dxfId="1308" priority="1297" operator="equal">
      <formula>0</formula>
    </cfRule>
    <cfRule type="cellIs" dxfId="1307" priority="1298" operator="equal">
      <formula>1</formula>
    </cfRule>
  </conditionalFormatting>
  <conditionalFormatting sqref="CH144:CM144">
    <cfRule type="cellIs" dxfId="1306" priority="1295" operator="equal">
      <formula>0</formula>
    </cfRule>
    <cfRule type="cellIs" dxfId="1305" priority="1296" operator="equal">
      <formula>1</formula>
    </cfRule>
  </conditionalFormatting>
  <conditionalFormatting sqref="CH146:CM148">
    <cfRule type="cellIs" dxfId="1304" priority="1293" operator="equal">
      <formula>0</formula>
    </cfRule>
    <cfRule type="cellIs" dxfId="1303" priority="1294" operator="equal">
      <formula>1</formula>
    </cfRule>
  </conditionalFormatting>
  <conditionalFormatting sqref="CH159:CM159">
    <cfRule type="cellIs" dxfId="1302" priority="1291" operator="equal">
      <formula>0</formula>
    </cfRule>
    <cfRule type="cellIs" dxfId="1301" priority="1292" operator="equal">
      <formula>1</formula>
    </cfRule>
  </conditionalFormatting>
  <conditionalFormatting sqref="CH161:CM161">
    <cfRule type="cellIs" dxfId="1300" priority="1289" operator="equal">
      <formula>0</formula>
    </cfRule>
    <cfRule type="cellIs" dxfId="1299" priority="1290" operator="equal">
      <formula>1</formula>
    </cfRule>
  </conditionalFormatting>
  <conditionalFormatting sqref="CH165:CM165">
    <cfRule type="cellIs" dxfId="1298" priority="1287" operator="equal">
      <formula>0</formula>
    </cfRule>
    <cfRule type="cellIs" dxfId="1297" priority="1288" operator="equal">
      <formula>1</formula>
    </cfRule>
  </conditionalFormatting>
  <conditionalFormatting sqref="CH90:CM90">
    <cfRule type="cellIs" dxfId="1296" priority="1285" operator="equal">
      <formula>0</formula>
    </cfRule>
    <cfRule type="cellIs" dxfId="1295" priority="1286" operator="equal">
      <formula>1</formula>
    </cfRule>
  </conditionalFormatting>
  <conditionalFormatting sqref="CH163:CM163">
    <cfRule type="cellIs" dxfId="1294" priority="1283" operator="equal">
      <formula>0</formula>
    </cfRule>
    <cfRule type="cellIs" dxfId="1293" priority="1284" operator="equal">
      <formula>1</formula>
    </cfRule>
  </conditionalFormatting>
  <conditionalFormatting sqref="CH16:CM17">
    <cfRule type="cellIs" dxfId="1292" priority="1281" operator="equal">
      <formula>0</formula>
    </cfRule>
    <cfRule type="cellIs" dxfId="1291" priority="1282" operator="equal">
      <formula>1</formula>
    </cfRule>
  </conditionalFormatting>
  <conditionalFormatting sqref="CH19:CM25">
    <cfRule type="cellIs" dxfId="1290" priority="1279" operator="equal">
      <formula>0</formula>
    </cfRule>
    <cfRule type="cellIs" dxfId="1289" priority="1280" operator="equal">
      <formula>1</formula>
    </cfRule>
  </conditionalFormatting>
  <conditionalFormatting sqref="CH27:CM28">
    <cfRule type="cellIs" dxfId="1288" priority="1277" operator="equal">
      <formula>0</formula>
    </cfRule>
    <cfRule type="cellIs" dxfId="1287" priority="1278" operator="equal">
      <formula>1</formula>
    </cfRule>
  </conditionalFormatting>
  <conditionalFormatting sqref="CH30:CM30">
    <cfRule type="cellIs" dxfId="1286" priority="1275" operator="equal">
      <formula>0</formula>
    </cfRule>
    <cfRule type="cellIs" dxfId="1285" priority="1276" operator="equal">
      <formula>1</formula>
    </cfRule>
  </conditionalFormatting>
  <conditionalFormatting sqref="CH32:CM35">
    <cfRule type="cellIs" dxfId="1284" priority="1273" operator="equal">
      <formula>0</formula>
    </cfRule>
    <cfRule type="cellIs" dxfId="1283" priority="1274" operator="equal">
      <formula>1</formula>
    </cfRule>
  </conditionalFormatting>
  <conditionalFormatting sqref="CH37:CM39">
    <cfRule type="cellIs" dxfId="1282" priority="1271" operator="equal">
      <formula>0</formula>
    </cfRule>
    <cfRule type="cellIs" dxfId="1281" priority="1272" operator="equal">
      <formula>1</formula>
    </cfRule>
  </conditionalFormatting>
  <conditionalFormatting sqref="CH41:CM49">
    <cfRule type="cellIs" dxfId="1280" priority="1269" operator="equal">
      <formula>0</formula>
    </cfRule>
    <cfRule type="cellIs" dxfId="1279" priority="1270" operator="equal">
      <formula>1</formula>
    </cfRule>
  </conditionalFormatting>
  <conditionalFormatting sqref="CH51:CM59">
    <cfRule type="cellIs" dxfId="1278" priority="1267" operator="equal">
      <formula>0</formula>
    </cfRule>
    <cfRule type="cellIs" dxfId="1277" priority="1268" operator="equal">
      <formula>1</formula>
    </cfRule>
  </conditionalFormatting>
  <conditionalFormatting sqref="CH63:CM66">
    <cfRule type="cellIs" dxfId="1276" priority="1265" operator="equal">
      <formula>0</formula>
    </cfRule>
    <cfRule type="cellIs" dxfId="1275" priority="1266" operator="equal">
      <formula>1</formula>
    </cfRule>
  </conditionalFormatting>
  <conditionalFormatting sqref="CH68:CM75">
    <cfRule type="cellIs" dxfId="1274" priority="1263" operator="equal">
      <formula>0</formula>
    </cfRule>
    <cfRule type="cellIs" dxfId="1273" priority="1264" operator="equal">
      <formula>1</formula>
    </cfRule>
  </conditionalFormatting>
  <conditionalFormatting sqref="CH77:CM79">
    <cfRule type="cellIs" dxfId="1272" priority="1261" operator="equal">
      <formula>0</formula>
    </cfRule>
    <cfRule type="cellIs" dxfId="1271" priority="1262" operator="equal">
      <formula>1</formula>
    </cfRule>
  </conditionalFormatting>
  <conditionalFormatting sqref="CH81:CM89">
    <cfRule type="cellIs" dxfId="1270" priority="1259" operator="equal">
      <formula>0</formula>
    </cfRule>
    <cfRule type="cellIs" dxfId="1269" priority="1260" operator="equal">
      <formula>1</formula>
    </cfRule>
  </conditionalFormatting>
  <conditionalFormatting sqref="CH92:CM92">
    <cfRule type="cellIs" dxfId="1268" priority="1257" operator="equal">
      <formula>0</formula>
    </cfRule>
    <cfRule type="cellIs" dxfId="1267" priority="1258" operator="equal">
      <formula>1</formula>
    </cfRule>
  </conditionalFormatting>
  <conditionalFormatting sqref="CH94:CM94">
    <cfRule type="cellIs" dxfId="1266" priority="1255" operator="equal">
      <formula>0</formula>
    </cfRule>
    <cfRule type="cellIs" dxfId="1265" priority="1256" operator="equal">
      <formula>1</formula>
    </cfRule>
  </conditionalFormatting>
  <conditionalFormatting sqref="CH95:CM95">
    <cfRule type="cellIs" dxfId="1264" priority="1253" operator="equal">
      <formula>0</formula>
    </cfRule>
    <cfRule type="cellIs" dxfId="1263" priority="1254" operator="equal">
      <formula>1</formula>
    </cfRule>
  </conditionalFormatting>
  <conditionalFormatting sqref="CH99:CM103">
    <cfRule type="cellIs" dxfId="1262" priority="1251" operator="equal">
      <formula>0</formula>
    </cfRule>
    <cfRule type="cellIs" dxfId="1261" priority="1252" operator="equal">
      <formula>1</formula>
    </cfRule>
  </conditionalFormatting>
  <conditionalFormatting sqref="CH105:CM107">
    <cfRule type="cellIs" dxfId="1260" priority="1249" operator="equal">
      <formula>0</formula>
    </cfRule>
    <cfRule type="cellIs" dxfId="1259" priority="1250" operator="equal">
      <formula>1</formula>
    </cfRule>
  </conditionalFormatting>
  <conditionalFormatting sqref="CH109:CM109">
    <cfRule type="cellIs" dxfId="1258" priority="1247" operator="equal">
      <formula>0</formula>
    </cfRule>
    <cfRule type="cellIs" dxfId="1257" priority="1248" operator="equal">
      <formula>1</formula>
    </cfRule>
  </conditionalFormatting>
  <conditionalFormatting sqref="CH111:CM112">
    <cfRule type="cellIs" dxfId="1256" priority="1245" operator="equal">
      <formula>0</formula>
    </cfRule>
    <cfRule type="cellIs" dxfId="1255" priority="1246" operator="equal">
      <formula>1</formula>
    </cfRule>
  </conditionalFormatting>
  <conditionalFormatting sqref="CH114:CM114">
    <cfRule type="cellIs" dxfId="1254" priority="1243" operator="equal">
      <formula>0</formula>
    </cfRule>
    <cfRule type="cellIs" dxfId="1253" priority="1244" operator="equal">
      <formula>1</formula>
    </cfRule>
  </conditionalFormatting>
  <conditionalFormatting sqref="CH116:CM116">
    <cfRule type="cellIs" dxfId="1252" priority="1241" operator="equal">
      <formula>0</formula>
    </cfRule>
    <cfRule type="cellIs" dxfId="1251" priority="1242" operator="equal">
      <formula>1</formula>
    </cfRule>
  </conditionalFormatting>
  <conditionalFormatting sqref="CH118:CM118">
    <cfRule type="cellIs" dxfId="1250" priority="1239" operator="equal">
      <formula>0</formula>
    </cfRule>
    <cfRule type="cellIs" dxfId="1249" priority="1240" operator="equal">
      <formula>1</formula>
    </cfRule>
  </conditionalFormatting>
  <conditionalFormatting sqref="CH120:CM120">
    <cfRule type="cellIs" dxfId="1248" priority="1237" operator="equal">
      <formula>0</formula>
    </cfRule>
    <cfRule type="cellIs" dxfId="1247" priority="1238" operator="equal">
      <formula>1</formula>
    </cfRule>
  </conditionalFormatting>
  <conditionalFormatting sqref="CH121:CM122">
    <cfRule type="cellIs" dxfId="1246" priority="1235" operator="equal">
      <formula>0</formula>
    </cfRule>
    <cfRule type="cellIs" dxfId="1245" priority="1236" operator="equal">
      <formula>1</formula>
    </cfRule>
  </conditionalFormatting>
  <conditionalFormatting sqref="CH124:CM124">
    <cfRule type="cellIs" dxfId="1244" priority="1233" operator="equal">
      <formula>0</formula>
    </cfRule>
    <cfRule type="cellIs" dxfId="1243" priority="1234" operator="equal">
      <formula>1</formula>
    </cfRule>
  </conditionalFormatting>
  <conditionalFormatting sqref="CH128:CM138">
    <cfRule type="cellIs" dxfId="1242" priority="1231" operator="equal">
      <formula>0</formula>
    </cfRule>
    <cfRule type="cellIs" dxfId="1241" priority="1232" operator="equal">
      <formula>1</formula>
    </cfRule>
  </conditionalFormatting>
  <conditionalFormatting sqref="CH140:CM143">
    <cfRule type="cellIs" dxfId="1240" priority="1229" operator="equal">
      <formula>0</formula>
    </cfRule>
    <cfRule type="cellIs" dxfId="1239" priority="1230" operator="equal">
      <formula>1</formula>
    </cfRule>
  </conditionalFormatting>
  <conditionalFormatting sqref="CH145:CM145">
    <cfRule type="cellIs" dxfId="1238" priority="1227" operator="equal">
      <formula>0</formula>
    </cfRule>
    <cfRule type="cellIs" dxfId="1237" priority="1228" operator="equal">
      <formula>1</formula>
    </cfRule>
  </conditionalFormatting>
  <conditionalFormatting sqref="CH149:CM158">
    <cfRule type="cellIs" dxfId="1236" priority="1225" operator="equal">
      <formula>0</formula>
    </cfRule>
    <cfRule type="cellIs" dxfId="1235" priority="1226" operator="equal">
      <formula>1</formula>
    </cfRule>
  </conditionalFormatting>
  <conditionalFormatting sqref="CH160:CM160">
    <cfRule type="cellIs" dxfId="1234" priority="1223" operator="equal">
      <formula>0</formula>
    </cfRule>
    <cfRule type="cellIs" dxfId="1233" priority="1224" operator="equal">
      <formula>1</formula>
    </cfRule>
  </conditionalFormatting>
  <conditionalFormatting sqref="CH162:CM162">
    <cfRule type="cellIs" dxfId="1232" priority="1221" operator="equal">
      <formula>0</formula>
    </cfRule>
    <cfRule type="cellIs" dxfId="1231" priority="1222" operator="equal">
      <formula>1</formula>
    </cfRule>
  </conditionalFormatting>
  <conditionalFormatting sqref="CH164:CM164">
    <cfRule type="cellIs" dxfId="1230" priority="1219" operator="equal">
      <formula>0</formula>
    </cfRule>
    <cfRule type="cellIs" dxfId="1229" priority="1220" operator="equal">
      <formula>1</formula>
    </cfRule>
  </conditionalFormatting>
  <conditionalFormatting sqref="CY348:DD350 CY356:DD356 CY366:DD367 CY372:DD372 CY370:DD370 CY352:DD353 CY358:DD358 CY393:DD398 CY400:DD400 CY402:DD403 CY536:DD539 CY12:DD12 CY405:DD405 CY410:DD410 CY419:DD420 CY422:DD422 CY429:DD429 CY438:DD438 CY450:DD450 CY459:DD459 CY465:DD465 CY468:DD469 CY471:DD471 CY475:DD475 CY483:DD483 CY490:DD490 CY493:DD493 CY497:DD497 CY500:DD501 CY506:DD506 CY511:DD511 CY513:DD513 CY519:DD519 CY521:DD521 CY525:DD525 CY527:DD527">
    <cfRule type="cellIs" dxfId="1228" priority="1217" operator="equal">
      <formula>0</formula>
    </cfRule>
    <cfRule type="cellIs" dxfId="1227" priority="1218" operator="equal">
      <formula>1</formula>
    </cfRule>
  </conditionalFormatting>
  <conditionalFormatting sqref="CR553">
    <cfRule type="cellIs" dxfId="1226" priority="1215" operator="equal">
      <formula>"OK"</formula>
    </cfRule>
    <cfRule type="cellIs" dxfId="1225" priority="1216" operator="equal">
      <formula>"NO HABILITADO"</formula>
    </cfRule>
  </conditionalFormatting>
  <conditionalFormatting sqref="DF553">
    <cfRule type="cellIs" dxfId="1224" priority="1213" operator="equal">
      <formula>0</formula>
    </cfRule>
    <cfRule type="cellIs" dxfId="1223" priority="1214" operator="equal">
      <formula>1</formula>
    </cfRule>
  </conditionalFormatting>
  <conditionalFormatting sqref="DD553">
    <cfRule type="cellIs" dxfId="1222" priority="1211" operator="equal">
      <formula>0</formula>
    </cfRule>
    <cfRule type="cellIs" dxfId="1221" priority="1212" operator="equal">
      <formula>1</formula>
    </cfRule>
  </conditionalFormatting>
  <conditionalFormatting sqref="DB553">
    <cfRule type="cellIs" dxfId="1220" priority="1209" operator="equal">
      <formula>0</formula>
    </cfRule>
    <cfRule type="cellIs" dxfId="1219" priority="1210" operator="equal">
      <formula>1</formula>
    </cfRule>
  </conditionalFormatting>
  <conditionalFormatting sqref="CZ553">
    <cfRule type="cellIs" dxfId="1218" priority="1207" operator="equal">
      <formula>0</formula>
    </cfRule>
    <cfRule type="cellIs" dxfId="1217" priority="1208" operator="equal">
      <formula>1</formula>
    </cfRule>
  </conditionalFormatting>
  <conditionalFormatting sqref="CY166:DD169">
    <cfRule type="cellIs" dxfId="1216" priority="1205" operator="equal">
      <formula>0</formula>
    </cfRule>
    <cfRule type="cellIs" dxfId="1215" priority="1206" operator="equal">
      <formula>1</formula>
    </cfRule>
  </conditionalFormatting>
  <conditionalFormatting sqref="CY173:DD174">
    <cfRule type="cellIs" dxfId="1214" priority="1203" operator="equal">
      <formula>0</formula>
    </cfRule>
    <cfRule type="cellIs" dxfId="1213" priority="1204" operator="equal">
      <formula>1</formula>
    </cfRule>
  </conditionalFormatting>
  <conditionalFormatting sqref="CY181:DD184">
    <cfRule type="cellIs" dxfId="1212" priority="1201" operator="equal">
      <formula>0</formula>
    </cfRule>
    <cfRule type="cellIs" dxfId="1211" priority="1202" operator="equal">
      <formula>1</formula>
    </cfRule>
  </conditionalFormatting>
  <conditionalFormatting sqref="CY187:DD188">
    <cfRule type="cellIs" dxfId="1210" priority="1199" operator="equal">
      <formula>0</formula>
    </cfRule>
    <cfRule type="cellIs" dxfId="1209" priority="1200" operator="equal">
      <formula>1</formula>
    </cfRule>
  </conditionalFormatting>
  <conditionalFormatting sqref="CY190:DD193">
    <cfRule type="cellIs" dxfId="1208" priority="1197" operator="equal">
      <formula>0</formula>
    </cfRule>
    <cfRule type="cellIs" dxfId="1207" priority="1198" operator="equal">
      <formula>1</formula>
    </cfRule>
  </conditionalFormatting>
  <conditionalFormatting sqref="CY195:DD195">
    <cfRule type="cellIs" dxfId="1206" priority="1195" operator="equal">
      <formula>0</formula>
    </cfRule>
    <cfRule type="cellIs" dxfId="1205" priority="1196" operator="equal">
      <formula>1</formula>
    </cfRule>
  </conditionalFormatting>
  <conditionalFormatting sqref="CY197:DD197">
    <cfRule type="cellIs" dxfId="1204" priority="1193" operator="equal">
      <formula>0</formula>
    </cfRule>
    <cfRule type="cellIs" dxfId="1203" priority="1194" operator="equal">
      <formula>1</formula>
    </cfRule>
  </conditionalFormatting>
  <conditionalFormatting sqref="CY202:DD205">
    <cfRule type="cellIs" dxfId="1202" priority="1191" operator="equal">
      <formula>0</formula>
    </cfRule>
    <cfRule type="cellIs" dxfId="1201" priority="1192" operator="equal">
      <formula>1</formula>
    </cfRule>
  </conditionalFormatting>
  <conditionalFormatting sqref="CY208:DD211">
    <cfRule type="cellIs" dxfId="1200" priority="1189" operator="equal">
      <formula>0</formula>
    </cfRule>
    <cfRule type="cellIs" dxfId="1199" priority="1190" operator="equal">
      <formula>1</formula>
    </cfRule>
  </conditionalFormatting>
  <conditionalFormatting sqref="CY216:DD219 CY222:DD222 CY226:DD234 CY224:DD224 CY236:DD236">
    <cfRule type="cellIs" dxfId="1198" priority="1187" operator="equal">
      <formula>0</formula>
    </cfRule>
    <cfRule type="cellIs" dxfId="1197" priority="1188" operator="equal">
      <formula>1</formula>
    </cfRule>
  </conditionalFormatting>
  <conditionalFormatting sqref="CY238:DD238 CY240:DD240 CY244:DD249 CY252:DD252">
    <cfRule type="cellIs" dxfId="1196" priority="1185" operator="equal">
      <formula>0</formula>
    </cfRule>
    <cfRule type="cellIs" dxfId="1195" priority="1186" operator="equal">
      <formula>1</formula>
    </cfRule>
  </conditionalFormatting>
  <conditionalFormatting sqref="CY255:DD258">
    <cfRule type="cellIs" dxfId="1194" priority="1183" operator="equal">
      <formula>0</formula>
    </cfRule>
    <cfRule type="cellIs" dxfId="1193" priority="1184" operator="equal">
      <formula>1</formula>
    </cfRule>
  </conditionalFormatting>
  <conditionalFormatting sqref="CY272:DD280">
    <cfRule type="cellIs" dxfId="1192" priority="1181" operator="equal">
      <formula>0</formula>
    </cfRule>
    <cfRule type="cellIs" dxfId="1191" priority="1182" operator="equal">
      <formula>1</formula>
    </cfRule>
  </conditionalFormatting>
  <conditionalFormatting sqref="CY284:DD286 CY304:DD308 CY311:DD311 CY288:DD293 CY298:DD298 CY301:DD301 CY314:DD317">
    <cfRule type="cellIs" dxfId="1190" priority="1179" operator="equal">
      <formula>0</formula>
    </cfRule>
    <cfRule type="cellIs" dxfId="1189" priority="1180" operator="equal">
      <formula>1</formula>
    </cfRule>
  </conditionalFormatting>
  <conditionalFormatting sqref="CY320:DD330 CY333:DD336">
    <cfRule type="cellIs" dxfId="1188" priority="1177" operator="equal">
      <formula>0</formula>
    </cfRule>
    <cfRule type="cellIs" dxfId="1187" priority="1178" operator="equal">
      <formula>1</formula>
    </cfRule>
  </conditionalFormatting>
  <conditionalFormatting sqref="CY342:DD342">
    <cfRule type="cellIs" dxfId="1186" priority="1175" operator="equal">
      <formula>0</formula>
    </cfRule>
    <cfRule type="cellIs" dxfId="1185" priority="1176" operator="equal">
      <formula>1</formula>
    </cfRule>
  </conditionalFormatting>
  <conditionalFormatting sqref="CY354:DD354">
    <cfRule type="cellIs" dxfId="1184" priority="1173" operator="equal">
      <formula>0</formula>
    </cfRule>
    <cfRule type="cellIs" dxfId="1183" priority="1174" operator="equal">
      <formula>1</formula>
    </cfRule>
  </conditionalFormatting>
  <conditionalFormatting sqref="CY359:DD359">
    <cfRule type="cellIs" dxfId="1182" priority="1171" operator="equal">
      <formula>0</formula>
    </cfRule>
    <cfRule type="cellIs" dxfId="1181" priority="1172" operator="equal">
      <formula>1</formula>
    </cfRule>
  </conditionalFormatting>
  <conditionalFormatting sqref="CY364:DD365">
    <cfRule type="cellIs" dxfId="1180" priority="1169" operator="equal">
      <formula>0</formula>
    </cfRule>
    <cfRule type="cellIs" dxfId="1179" priority="1170" operator="equal">
      <formula>1</formula>
    </cfRule>
  </conditionalFormatting>
  <conditionalFormatting sqref="CY540:DD540">
    <cfRule type="cellIs" dxfId="1178" priority="1167" operator="equal">
      <formula>0</formula>
    </cfRule>
    <cfRule type="cellIs" dxfId="1177" priority="1168" operator="equal">
      <formula>1</formula>
    </cfRule>
  </conditionalFormatting>
  <conditionalFormatting sqref="CY543:DD543">
    <cfRule type="cellIs" dxfId="1176" priority="1117" operator="equal">
      <formula>0</formula>
    </cfRule>
    <cfRule type="cellIs" dxfId="1175" priority="1118" operator="equal">
      <formula>1</formula>
    </cfRule>
  </conditionalFormatting>
  <conditionalFormatting sqref="CY91:DD91">
    <cfRule type="cellIs" dxfId="1174" priority="1165" operator="equal">
      <formula>0</formula>
    </cfRule>
    <cfRule type="cellIs" dxfId="1173" priority="1166" operator="equal">
      <formula>1</formula>
    </cfRule>
  </conditionalFormatting>
  <conditionalFormatting sqref="CY170:DD170">
    <cfRule type="cellIs" dxfId="1172" priority="1163" operator="equal">
      <formula>0</formula>
    </cfRule>
    <cfRule type="cellIs" dxfId="1171" priority="1164" operator="equal">
      <formula>1</formula>
    </cfRule>
  </conditionalFormatting>
  <conditionalFormatting sqref="CY172:DD172">
    <cfRule type="cellIs" dxfId="1170" priority="1161" operator="equal">
      <formula>0</formula>
    </cfRule>
    <cfRule type="cellIs" dxfId="1169" priority="1162" operator="equal">
      <formula>1</formula>
    </cfRule>
  </conditionalFormatting>
  <conditionalFormatting sqref="CY179:DD179">
    <cfRule type="cellIs" dxfId="1168" priority="1159" operator="equal">
      <formula>0</formula>
    </cfRule>
    <cfRule type="cellIs" dxfId="1167" priority="1160" operator="equal">
      <formula>1</formula>
    </cfRule>
  </conditionalFormatting>
  <conditionalFormatting sqref="CY194:DD194">
    <cfRule type="cellIs" dxfId="1166" priority="1157" operator="equal">
      <formula>0</formula>
    </cfRule>
    <cfRule type="cellIs" dxfId="1165" priority="1158" operator="equal">
      <formula>1</formula>
    </cfRule>
  </conditionalFormatting>
  <conditionalFormatting sqref="CY196:DD196">
    <cfRule type="cellIs" dxfId="1164" priority="1155" operator="equal">
      <formula>0</formula>
    </cfRule>
    <cfRule type="cellIs" dxfId="1163" priority="1156" operator="equal">
      <formula>1</formula>
    </cfRule>
  </conditionalFormatting>
  <conditionalFormatting sqref="CY198:DD198">
    <cfRule type="cellIs" dxfId="1162" priority="1153" operator="equal">
      <formula>0</formula>
    </cfRule>
    <cfRule type="cellIs" dxfId="1161" priority="1154" operator="equal">
      <formula>1</formula>
    </cfRule>
  </conditionalFormatting>
  <conditionalFormatting sqref="CY206:DD206">
    <cfRule type="cellIs" dxfId="1160" priority="1151" operator="equal">
      <formula>0</formula>
    </cfRule>
    <cfRule type="cellIs" dxfId="1159" priority="1152" operator="equal">
      <formula>1</formula>
    </cfRule>
  </conditionalFormatting>
  <conditionalFormatting sqref="CY214:DD215">
    <cfRule type="cellIs" dxfId="1158" priority="1149" operator="equal">
      <formula>0</formula>
    </cfRule>
    <cfRule type="cellIs" dxfId="1157" priority="1150" operator="equal">
      <formula>1</formula>
    </cfRule>
  </conditionalFormatting>
  <conditionalFormatting sqref="CY225:DD225">
    <cfRule type="cellIs" dxfId="1156" priority="1147" operator="equal">
      <formula>0</formula>
    </cfRule>
    <cfRule type="cellIs" dxfId="1155" priority="1148" operator="equal">
      <formula>1</formula>
    </cfRule>
  </conditionalFormatting>
  <conditionalFormatting sqref="CY253:DD254">
    <cfRule type="cellIs" dxfId="1154" priority="1145" operator="equal">
      <formula>0</formula>
    </cfRule>
    <cfRule type="cellIs" dxfId="1153" priority="1146" operator="equal">
      <formula>1</formula>
    </cfRule>
  </conditionalFormatting>
  <conditionalFormatting sqref="CY261:DD261">
    <cfRule type="cellIs" dxfId="1152" priority="1143" operator="equal">
      <formula>0</formula>
    </cfRule>
    <cfRule type="cellIs" dxfId="1151" priority="1144" operator="equal">
      <formula>1</formula>
    </cfRule>
  </conditionalFormatting>
  <conditionalFormatting sqref="CY264:DD265 CY268:DD271">
    <cfRule type="cellIs" dxfId="1150" priority="1141" operator="equal">
      <formula>0</formula>
    </cfRule>
    <cfRule type="cellIs" dxfId="1149" priority="1142" operator="equal">
      <formula>1</formula>
    </cfRule>
  </conditionalFormatting>
  <conditionalFormatting sqref="CY283:DD283">
    <cfRule type="cellIs" dxfId="1148" priority="1139" operator="equal">
      <formula>0</formula>
    </cfRule>
    <cfRule type="cellIs" dxfId="1147" priority="1140" operator="equal">
      <formula>1</formula>
    </cfRule>
  </conditionalFormatting>
  <conditionalFormatting sqref="CY337:DD338">
    <cfRule type="cellIs" dxfId="1146" priority="1137" operator="equal">
      <formula>0</formula>
    </cfRule>
    <cfRule type="cellIs" dxfId="1145" priority="1138" operator="equal">
      <formula>1</formula>
    </cfRule>
  </conditionalFormatting>
  <conditionalFormatting sqref="CY340:DD341">
    <cfRule type="cellIs" dxfId="1144" priority="1135" operator="equal">
      <formula>0</formula>
    </cfRule>
    <cfRule type="cellIs" dxfId="1143" priority="1136" operator="equal">
      <formula>1</formula>
    </cfRule>
  </conditionalFormatting>
  <conditionalFormatting sqref="CY346:DD347">
    <cfRule type="cellIs" dxfId="1142" priority="1133" operator="equal">
      <formula>0</formula>
    </cfRule>
    <cfRule type="cellIs" dxfId="1141" priority="1134" operator="equal">
      <formula>1</formula>
    </cfRule>
  </conditionalFormatting>
  <conditionalFormatting sqref="CY351:DD351">
    <cfRule type="cellIs" dxfId="1140" priority="1131" operator="equal">
      <formula>0</formula>
    </cfRule>
    <cfRule type="cellIs" dxfId="1139" priority="1132" operator="equal">
      <formula>1</formula>
    </cfRule>
  </conditionalFormatting>
  <conditionalFormatting sqref="CY355:DD355">
    <cfRule type="cellIs" dxfId="1138" priority="1129" operator="equal">
      <formula>0</formula>
    </cfRule>
    <cfRule type="cellIs" dxfId="1137" priority="1130" operator="equal">
      <formula>1</formula>
    </cfRule>
  </conditionalFormatting>
  <conditionalFormatting sqref="CY363:DD363">
    <cfRule type="cellIs" dxfId="1136" priority="1127" operator="equal">
      <formula>0</formula>
    </cfRule>
    <cfRule type="cellIs" dxfId="1135" priority="1128" operator="equal">
      <formula>1</formula>
    </cfRule>
  </conditionalFormatting>
  <conditionalFormatting sqref="CY368:DD368">
    <cfRule type="cellIs" dxfId="1134" priority="1125" operator="equal">
      <formula>0</formula>
    </cfRule>
    <cfRule type="cellIs" dxfId="1133" priority="1126" operator="equal">
      <formula>1</formula>
    </cfRule>
  </conditionalFormatting>
  <conditionalFormatting sqref="CY382:DD384">
    <cfRule type="cellIs" dxfId="1132" priority="1123" operator="equal">
      <formula>0</formula>
    </cfRule>
    <cfRule type="cellIs" dxfId="1131" priority="1124" operator="equal">
      <formula>1</formula>
    </cfRule>
  </conditionalFormatting>
  <conditionalFormatting sqref="CY386:DD386 CY388:DD391">
    <cfRule type="cellIs" dxfId="1130" priority="1121" operator="equal">
      <formula>0</formula>
    </cfRule>
    <cfRule type="cellIs" dxfId="1129" priority="1122" operator="equal">
      <formula>1</formula>
    </cfRule>
  </conditionalFormatting>
  <conditionalFormatting sqref="CY541:DD541">
    <cfRule type="cellIs" dxfId="1128" priority="1119" operator="equal">
      <formula>0</formula>
    </cfRule>
    <cfRule type="cellIs" dxfId="1127" priority="1120" operator="equal">
      <formula>1</formula>
    </cfRule>
  </conditionalFormatting>
  <conditionalFormatting sqref="CY542:DD542">
    <cfRule type="cellIs" dxfId="1126" priority="1115" operator="equal">
      <formula>0</formula>
    </cfRule>
    <cfRule type="cellIs" dxfId="1125" priority="1116" operator="equal">
      <formula>1</formula>
    </cfRule>
  </conditionalFormatting>
  <conditionalFormatting sqref="CY406:DD406">
    <cfRule type="cellIs" dxfId="1124" priority="1009" operator="equal">
      <formula>0</formula>
    </cfRule>
    <cfRule type="cellIs" dxfId="1123" priority="1010" operator="equal">
      <formula>1</formula>
    </cfRule>
  </conditionalFormatting>
  <conditionalFormatting sqref="CY411:DD418">
    <cfRule type="cellIs" dxfId="1122" priority="1005" operator="equal">
      <formula>0</formula>
    </cfRule>
    <cfRule type="cellIs" dxfId="1121" priority="1006" operator="equal">
      <formula>1</formula>
    </cfRule>
  </conditionalFormatting>
  <conditionalFormatting sqref="CY421:DD421">
    <cfRule type="cellIs" dxfId="1120" priority="1003" operator="equal">
      <formula>0</formula>
    </cfRule>
    <cfRule type="cellIs" dxfId="1119" priority="1004" operator="equal">
      <formula>1</formula>
    </cfRule>
  </conditionalFormatting>
  <conditionalFormatting sqref="CY423:DD428">
    <cfRule type="cellIs" dxfId="1118" priority="1001" operator="equal">
      <formula>0</formula>
    </cfRule>
    <cfRule type="cellIs" dxfId="1117" priority="1002" operator="equal">
      <formula>1</formula>
    </cfRule>
  </conditionalFormatting>
  <conditionalFormatting sqref="CY430:DD437">
    <cfRule type="cellIs" dxfId="1116" priority="999" operator="equal">
      <formula>0</formula>
    </cfRule>
    <cfRule type="cellIs" dxfId="1115" priority="1000" operator="equal">
      <formula>1</formula>
    </cfRule>
  </conditionalFormatting>
  <conditionalFormatting sqref="CY439:DD449">
    <cfRule type="cellIs" dxfId="1114" priority="997" operator="equal">
      <formula>0</formula>
    </cfRule>
    <cfRule type="cellIs" dxfId="1113" priority="998" operator="equal">
      <formula>1</formula>
    </cfRule>
  </conditionalFormatting>
  <conditionalFormatting sqref="CY451:DD458">
    <cfRule type="cellIs" dxfId="1112" priority="995" operator="equal">
      <formula>0</formula>
    </cfRule>
    <cfRule type="cellIs" dxfId="1111" priority="996" operator="equal">
      <formula>1</formula>
    </cfRule>
  </conditionalFormatting>
  <conditionalFormatting sqref="CY460:DD464">
    <cfRule type="cellIs" dxfId="1110" priority="993" operator="equal">
      <formula>0</formula>
    </cfRule>
    <cfRule type="cellIs" dxfId="1109" priority="994" operator="equal">
      <formula>1</formula>
    </cfRule>
  </conditionalFormatting>
  <conditionalFormatting sqref="CY466:DD467">
    <cfRule type="cellIs" dxfId="1108" priority="991" operator="equal">
      <formula>0</formula>
    </cfRule>
    <cfRule type="cellIs" dxfId="1107" priority="992" operator="equal">
      <formula>1</formula>
    </cfRule>
  </conditionalFormatting>
  <conditionalFormatting sqref="CY470:DD470">
    <cfRule type="cellIs" dxfId="1106" priority="989" operator="equal">
      <formula>0</formula>
    </cfRule>
    <cfRule type="cellIs" dxfId="1105" priority="990" operator="equal">
      <formula>1</formula>
    </cfRule>
  </conditionalFormatting>
  <conditionalFormatting sqref="CY472:DD474">
    <cfRule type="cellIs" dxfId="1104" priority="987" operator="equal">
      <formula>0</formula>
    </cfRule>
    <cfRule type="cellIs" dxfId="1103" priority="988" operator="equal">
      <formula>1</formula>
    </cfRule>
  </conditionalFormatting>
  <conditionalFormatting sqref="CY476:DD482">
    <cfRule type="cellIs" dxfId="1102" priority="985" operator="equal">
      <formula>0</formula>
    </cfRule>
    <cfRule type="cellIs" dxfId="1101" priority="986" operator="equal">
      <formula>1</formula>
    </cfRule>
  </conditionalFormatting>
  <conditionalFormatting sqref="CY484:DD489">
    <cfRule type="cellIs" dxfId="1100" priority="983" operator="equal">
      <formula>0</formula>
    </cfRule>
    <cfRule type="cellIs" dxfId="1099" priority="984" operator="equal">
      <formula>1</formula>
    </cfRule>
  </conditionalFormatting>
  <conditionalFormatting sqref="CY491:DD492">
    <cfRule type="cellIs" dxfId="1098" priority="981" operator="equal">
      <formula>0</formula>
    </cfRule>
    <cfRule type="cellIs" dxfId="1097" priority="982" operator="equal">
      <formula>1</formula>
    </cfRule>
  </conditionalFormatting>
  <conditionalFormatting sqref="CY494:DD496">
    <cfRule type="cellIs" dxfId="1096" priority="979" operator="equal">
      <formula>0</formula>
    </cfRule>
    <cfRule type="cellIs" dxfId="1095" priority="980" operator="equal">
      <formula>1</formula>
    </cfRule>
  </conditionalFormatting>
  <conditionalFormatting sqref="CY498:DD498">
    <cfRule type="cellIs" dxfId="1094" priority="977" operator="equal">
      <formula>0</formula>
    </cfRule>
    <cfRule type="cellIs" dxfId="1093" priority="978" operator="equal">
      <formula>1</formula>
    </cfRule>
  </conditionalFormatting>
  <conditionalFormatting sqref="CY499:DD499">
    <cfRule type="cellIs" dxfId="1092" priority="975" operator="equal">
      <formula>0</formula>
    </cfRule>
    <cfRule type="cellIs" dxfId="1091" priority="976" operator="equal">
      <formula>1</formula>
    </cfRule>
  </conditionalFormatting>
  <conditionalFormatting sqref="CY502:DD504">
    <cfRule type="cellIs" dxfId="1090" priority="973" operator="equal">
      <formula>0</formula>
    </cfRule>
    <cfRule type="cellIs" dxfId="1089" priority="974" operator="equal">
      <formula>1</formula>
    </cfRule>
  </conditionalFormatting>
  <conditionalFormatting sqref="CY507:DD510">
    <cfRule type="cellIs" dxfId="1088" priority="971" operator="equal">
      <formula>0</formula>
    </cfRule>
    <cfRule type="cellIs" dxfId="1087" priority="972" operator="equal">
      <formula>1</formula>
    </cfRule>
  </conditionalFormatting>
  <conditionalFormatting sqref="CY512:DD512">
    <cfRule type="cellIs" dxfId="1086" priority="969" operator="equal">
      <formula>0</formula>
    </cfRule>
    <cfRule type="cellIs" dxfId="1085" priority="970" operator="equal">
      <formula>1</formula>
    </cfRule>
  </conditionalFormatting>
  <conditionalFormatting sqref="CY514:DD518">
    <cfRule type="cellIs" dxfId="1084" priority="967" operator="equal">
      <formula>0</formula>
    </cfRule>
    <cfRule type="cellIs" dxfId="1083" priority="968" operator="equal">
      <formula>1</formula>
    </cfRule>
  </conditionalFormatting>
  <conditionalFormatting sqref="CY520:DD520">
    <cfRule type="cellIs" dxfId="1082" priority="965" operator="equal">
      <formula>0</formula>
    </cfRule>
    <cfRule type="cellIs" dxfId="1081" priority="966" operator="equal">
      <formula>1</formula>
    </cfRule>
  </conditionalFormatting>
  <conditionalFormatting sqref="CY522:DD524">
    <cfRule type="cellIs" dxfId="1080" priority="963" operator="equal">
      <formula>0</formula>
    </cfRule>
    <cfRule type="cellIs" dxfId="1079" priority="964" operator="equal">
      <formula>1</formula>
    </cfRule>
  </conditionalFormatting>
  <conditionalFormatting sqref="CY526:DD526">
    <cfRule type="cellIs" dxfId="1078" priority="961" operator="equal">
      <formula>0</formula>
    </cfRule>
    <cfRule type="cellIs" dxfId="1077" priority="962" operator="equal">
      <formula>1</formula>
    </cfRule>
  </conditionalFormatting>
  <conditionalFormatting sqref="CY528:DD535">
    <cfRule type="cellIs" dxfId="1076" priority="959" operator="equal">
      <formula>0</formula>
    </cfRule>
    <cfRule type="cellIs" dxfId="1075" priority="960" operator="equal">
      <formula>1</formula>
    </cfRule>
  </conditionalFormatting>
  <conditionalFormatting sqref="CY267:DD267">
    <cfRule type="cellIs" dxfId="1074" priority="957" operator="equal">
      <formula>0</formula>
    </cfRule>
    <cfRule type="cellIs" dxfId="1073" priority="958" operator="equal">
      <formula>1</formula>
    </cfRule>
  </conditionalFormatting>
  <conditionalFormatting sqref="CY374:DD374">
    <cfRule type="cellIs" dxfId="1072" priority="955" operator="equal">
      <formula>0</formula>
    </cfRule>
    <cfRule type="cellIs" dxfId="1071" priority="956" operator="equal">
      <formula>1</formula>
    </cfRule>
  </conditionalFormatting>
  <conditionalFormatting sqref="CY362:DD362">
    <cfRule type="cellIs" dxfId="1070" priority="953" operator="equal">
      <formula>0</formula>
    </cfRule>
    <cfRule type="cellIs" dxfId="1069" priority="954" operator="equal">
      <formula>1</formula>
    </cfRule>
  </conditionalFormatting>
  <conditionalFormatting sqref="CY319:DD319">
    <cfRule type="cellIs" dxfId="1068" priority="951" operator="equal">
      <formula>0</formula>
    </cfRule>
    <cfRule type="cellIs" dxfId="1067" priority="952" operator="equal">
      <formula>1</formula>
    </cfRule>
  </conditionalFormatting>
  <conditionalFormatting sqref="CY313:DD313">
    <cfRule type="cellIs" dxfId="1066" priority="949" operator="equal">
      <formula>0</formula>
    </cfRule>
    <cfRule type="cellIs" dxfId="1065" priority="950" operator="equal">
      <formula>1</formula>
    </cfRule>
  </conditionalFormatting>
  <conditionalFormatting sqref="CY300:DD300">
    <cfRule type="cellIs" dxfId="1064" priority="947" operator="equal">
      <formula>0</formula>
    </cfRule>
    <cfRule type="cellIs" dxfId="1063" priority="948" operator="equal">
      <formula>1</formula>
    </cfRule>
  </conditionalFormatting>
  <conditionalFormatting sqref="CY297:DD297">
    <cfRule type="cellIs" dxfId="1062" priority="945" operator="equal">
      <formula>0</formula>
    </cfRule>
    <cfRule type="cellIs" dxfId="1061" priority="946" operator="equal">
      <formula>1</formula>
    </cfRule>
  </conditionalFormatting>
  <conditionalFormatting sqref="CY243:DD243">
    <cfRule type="cellIs" dxfId="1060" priority="943" operator="equal">
      <formula>0</formula>
    </cfRule>
    <cfRule type="cellIs" dxfId="1059" priority="944" operator="equal">
      <formula>1</formula>
    </cfRule>
  </conditionalFormatting>
  <conditionalFormatting sqref="CY505:DD505">
    <cfRule type="cellIs" dxfId="1058" priority="941" operator="equal">
      <formula>0</formula>
    </cfRule>
    <cfRule type="cellIs" dxfId="1057" priority="942" operator="equal">
      <formula>1</formula>
    </cfRule>
  </conditionalFormatting>
  <conditionalFormatting sqref="CY171:DD171">
    <cfRule type="cellIs" dxfId="1056" priority="1113" operator="equal">
      <formula>0</formula>
    </cfRule>
    <cfRule type="cellIs" dxfId="1055" priority="1114" operator="equal">
      <formula>1</formula>
    </cfRule>
  </conditionalFormatting>
  <conditionalFormatting sqref="CY175:DD175">
    <cfRule type="cellIs" dxfId="1054" priority="1111" operator="equal">
      <formula>0</formula>
    </cfRule>
    <cfRule type="cellIs" dxfId="1053" priority="1112" operator="equal">
      <formula>1</formula>
    </cfRule>
  </conditionalFormatting>
  <conditionalFormatting sqref="CY176:DD176">
    <cfRule type="cellIs" dxfId="1052" priority="1109" operator="equal">
      <formula>0</formula>
    </cfRule>
    <cfRule type="cellIs" dxfId="1051" priority="1110" operator="equal">
      <formula>1</formula>
    </cfRule>
  </conditionalFormatting>
  <conditionalFormatting sqref="CY177:DD178">
    <cfRule type="cellIs" dxfId="1050" priority="1107" operator="equal">
      <formula>0</formula>
    </cfRule>
    <cfRule type="cellIs" dxfId="1049" priority="1108" operator="equal">
      <formula>1</formula>
    </cfRule>
  </conditionalFormatting>
  <conditionalFormatting sqref="CY180:DD180">
    <cfRule type="cellIs" dxfId="1048" priority="1105" operator="equal">
      <formula>0</formula>
    </cfRule>
    <cfRule type="cellIs" dxfId="1047" priority="1106" operator="equal">
      <formula>1</formula>
    </cfRule>
  </conditionalFormatting>
  <conditionalFormatting sqref="CY185:DD185">
    <cfRule type="cellIs" dxfId="1046" priority="1103" operator="equal">
      <formula>0</formula>
    </cfRule>
    <cfRule type="cellIs" dxfId="1045" priority="1104" operator="equal">
      <formula>1</formula>
    </cfRule>
  </conditionalFormatting>
  <conditionalFormatting sqref="CY186:DD186">
    <cfRule type="cellIs" dxfId="1044" priority="1101" operator="equal">
      <formula>0</formula>
    </cfRule>
    <cfRule type="cellIs" dxfId="1043" priority="1102" operator="equal">
      <formula>1</formula>
    </cfRule>
  </conditionalFormatting>
  <conditionalFormatting sqref="CY189:DD189">
    <cfRule type="cellIs" dxfId="1042" priority="1099" operator="equal">
      <formula>0</formula>
    </cfRule>
    <cfRule type="cellIs" dxfId="1041" priority="1100" operator="equal">
      <formula>1</formula>
    </cfRule>
  </conditionalFormatting>
  <conditionalFormatting sqref="CY199:DD201">
    <cfRule type="cellIs" dxfId="1040" priority="1097" operator="equal">
      <formula>0</formula>
    </cfRule>
    <cfRule type="cellIs" dxfId="1039" priority="1098" operator="equal">
      <formula>1</formula>
    </cfRule>
  </conditionalFormatting>
  <conditionalFormatting sqref="CY207:DD207">
    <cfRule type="cellIs" dxfId="1038" priority="1095" operator="equal">
      <formula>0</formula>
    </cfRule>
    <cfRule type="cellIs" dxfId="1037" priority="1096" operator="equal">
      <formula>1</formula>
    </cfRule>
  </conditionalFormatting>
  <conditionalFormatting sqref="CY212:DD213">
    <cfRule type="cellIs" dxfId="1036" priority="1093" operator="equal">
      <formula>0</formula>
    </cfRule>
    <cfRule type="cellIs" dxfId="1035" priority="1094" operator="equal">
      <formula>1</formula>
    </cfRule>
  </conditionalFormatting>
  <conditionalFormatting sqref="CY220:DD221">
    <cfRule type="cellIs" dxfId="1034" priority="1091" operator="equal">
      <formula>0</formula>
    </cfRule>
    <cfRule type="cellIs" dxfId="1033" priority="1092" operator="equal">
      <formula>1</formula>
    </cfRule>
  </conditionalFormatting>
  <conditionalFormatting sqref="CY223:DD223">
    <cfRule type="cellIs" dxfId="1032" priority="1089" operator="equal">
      <formula>0</formula>
    </cfRule>
    <cfRule type="cellIs" dxfId="1031" priority="1090" operator="equal">
      <formula>1</formula>
    </cfRule>
  </conditionalFormatting>
  <conditionalFormatting sqref="CY235:DD235">
    <cfRule type="cellIs" dxfId="1030" priority="1087" operator="equal">
      <formula>0</formula>
    </cfRule>
    <cfRule type="cellIs" dxfId="1029" priority="1088" operator="equal">
      <formula>1</formula>
    </cfRule>
  </conditionalFormatting>
  <conditionalFormatting sqref="CY237:DD237">
    <cfRule type="cellIs" dxfId="1028" priority="1085" operator="equal">
      <formula>0</formula>
    </cfRule>
    <cfRule type="cellIs" dxfId="1027" priority="1086" operator="equal">
      <formula>1</formula>
    </cfRule>
  </conditionalFormatting>
  <conditionalFormatting sqref="CY239:DD239">
    <cfRule type="cellIs" dxfId="1026" priority="1083" operator="equal">
      <formula>0</formula>
    </cfRule>
    <cfRule type="cellIs" dxfId="1025" priority="1084" operator="equal">
      <formula>1</formula>
    </cfRule>
  </conditionalFormatting>
  <conditionalFormatting sqref="CY241:DD242">
    <cfRule type="cellIs" dxfId="1024" priority="1081" operator="equal">
      <formula>0</formula>
    </cfRule>
    <cfRule type="cellIs" dxfId="1023" priority="1082" operator="equal">
      <formula>1</formula>
    </cfRule>
  </conditionalFormatting>
  <conditionalFormatting sqref="CY250:DD250">
    <cfRule type="cellIs" dxfId="1022" priority="1079" operator="equal">
      <formula>0</formula>
    </cfRule>
    <cfRule type="cellIs" dxfId="1021" priority="1080" operator="equal">
      <formula>1</formula>
    </cfRule>
  </conditionalFormatting>
  <conditionalFormatting sqref="CY251:DD251">
    <cfRule type="cellIs" dxfId="1020" priority="1077" operator="equal">
      <formula>0</formula>
    </cfRule>
    <cfRule type="cellIs" dxfId="1019" priority="1078" operator="equal">
      <formula>1</formula>
    </cfRule>
  </conditionalFormatting>
  <conditionalFormatting sqref="CY259:DD260">
    <cfRule type="cellIs" dxfId="1018" priority="1075" operator="equal">
      <formula>0</formula>
    </cfRule>
    <cfRule type="cellIs" dxfId="1017" priority="1076" operator="equal">
      <formula>1</formula>
    </cfRule>
  </conditionalFormatting>
  <conditionalFormatting sqref="CY262:DD263">
    <cfRule type="cellIs" dxfId="1016" priority="1073" operator="equal">
      <formula>0</formula>
    </cfRule>
    <cfRule type="cellIs" dxfId="1015" priority="1074" operator="equal">
      <formula>1</formula>
    </cfRule>
  </conditionalFormatting>
  <conditionalFormatting sqref="CY266:DD266">
    <cfRule type="cellIs" dxfId="1014" priority="1071" operator="equal">
      <formula>0</formula>
    </cfRule>
    <cfRule type="cellIs" dxfId="1013" priority="1072" operator="equal">
      <formula>1</formula>
    </cfRule>
  </conditionalFormatting>
  <conditionalFormatting sqref="CY281:DD282">
    <cfRule type="cellIs" dxfId="1012" priority="1069" operator="equal">
      <formula>0</formula>
    </cfRule>
    <cfRule type="cellIs" dxfId="1011" priority="1070" operator="equal">
      <formula>1</formula>
    </cfRule>
  </conditionalFormatting>
  <conditionalFormatting sqref="CY287:DD287">
    <cfRule type="cellIs" dxfId="1010" priority="1067" operator="equal">
      <formula>0</formula>
    </cfRule>
    <cfRule type="cellIs" dxfId="1009" priority="1068" operator="equal">
      <formula>1</formula>
    </cfRule>
  </conditionalFormatting>
  <conditionalFormatting sqref="CY294:DD296">
    <cfRule type="cellIs" dxfId="1008" priority="1065" operator="equal">
      <formula>0</formula>
    </cfRule>
    <cfRule type="cellIs" dxfId="1007" priority="1066" operator="equal">
      <formula>1</formula>
    </cfRule>
  </conditionalFormatting>
  <conditionalFormatting sqref="CY299:DD299">
    <cfRule type="cellIs" dxfId="1006" priority="1063" operator="equal">
      <formula>0</formula>
    </cfRule>
    <cfRule type="cellIs" dxfId="1005" priority="1064" operator="equal">
      <formula>1</formula>
    </cfRule>
  </conditionalFormatting>
  <conditionalFormatting sqref="CY302:DD303">
    <cfRule type="cellIs" dxfId="1004" priority="1061" operator="equal">
      <formula>0</formula>
    </cfRule>
    <cfRule type="cellIs" dxfId="1003" priority="1062" operator="equal">
      <formula>1</formula>
    </cfRule>
  </conditionalFormatting>
  <conditionalFormatting sqref="CY309:DD309">
    <cfRule type="cellIs" dxfId="1002" priority="1059" operator="equal">
      <formula>0</formula>
    </cfRule>
    <cfRule type="cellIs" dxfId="1001" priority="1060" operator="equal">
      <formula>1</formula>
    </cfRule>
  </conditionalFormatting>
  <conditionalFormatting sqref="CY310:DD310">
    <cfRule type="cellIs" dxfId="1000" priority="1057" operator="equal">
      <formula>0</formula>
    </cfRule>
    <cfRule type="cellIs" dxfId="999" priority="1058" operator="equal">
      <formula>1</formula>
    </cfRule>
  </conditionalFormatting>
  <conditionalFormatting sqref="CY312:DD312">
    <cfRule type="cellIs" dxfId="998" priority="1055" operator="equal">
      <formula>0</formula>
    </cfRule>
    <cfRule type="cellIs" dxfId="997" priority="1056" operator="equal">
      <formula>1</formula>
    </cfRule>
  </conditionalFormatting>
  <conditionalFormatting sqref="CY318:DD318">
    <cfRule type="cellIs" dxfId="996" priority="1053" operator="equal">
      <formula>0</formula>
    </cfRule>
    <cfRule type="cellIs" dxfId="995" priority="1054" operator="equal">
      <formula>1</formula>
    </cfRule>
  </conditionalFormatting>
  <conditionalFormatting sqref="CY331:DD332">
    <cfRule type="cellIs" dxfId="994" priority="1051" operator="equal">
      <formula>0</formula>
    </cfRule>
    <cfRule type="cellIs" dxfId="993" priority="1052" operator="equal">
      <formula>1</formula>
    </cfRule>
  </conditionalFormatting>
  <conditionalFormatting sqref="CY339:DD339">
    <cfRule type="cellIs" dxfId="992" priority="1049" operator="equal">
      <formula>0</formula>
    </cfRule>
    <cfRule type="cellIs" dxfId="991" priority="1050" operator="equal">
      <formula>1</formula>
    </cfRule>
  </conditionalFormatting>
  <conditionalFormatting sqref="CY343:DD345">
    <cfRule type="cellIs" dxfId="990" priority="1047" operator="equal">
      <formula>0</formula>
    </cfRule>
    <cfRule type="cellIs" dxfId="989" priority="1048" operator="equal">
      <formula>1</formula>
    </cfRule>
  </conditionalFormatting>
  <conditionalFormatting sqref="CY357:DD357">
    <cfRule type="cellIs" dxfId="988" priority="1045" operator="equal">
      <formula>0</formula>
    </cfRule>
    <cfRule type="cellIs" dxfId="987" priority="1046" operator="equal">
      <formula>1</formula>
    </cfRule>
  </conditionalFormatting>
  <conditionalFormatting sqref="CY360:DD360">
    <cfRule type="cellIs" dxfId="986" priority="1043" operator="equal">
      <formula>0</formula>
    </cfRule>
    <cfRule type="cellIs" dxfId="985" priority="1044" operator="equal">
      <formula>1</formula>
    </cfRule>
  </conditionalFormatting>
  <conditionalFormatting sqref="CY361:DD361">
    <cfRule type="cellIs" dxfId="984" priority="1041" operator="equal">
      <formula>0</formula>
    </cfRule>
    <cfRule type="cellIs" dxfId="983" priority="1042" operator="equal">
      <formula>1</formula>
    </cfRule>
  </conditionalFormatting>
  <conditionalFormatting sqref="CY369:DD369">
    <cfRule type="cellIs" dxfId="982" priority="1039" operator="equal">
      <formula>0</formula>
    </cfRule>
    <cfRule type="cellIs" dxfId="981" priority="1040" operator="equal">
      <formula>1</formula>
    </cfRule>
  </conditionalFormatting>
  <conditionalFormatting sqref="CY371:DD371">
    <cfRule type="cellIs" dxfId="980" priority="1037" operator="equal">
      <formula>0</formula>
    </cfRule>
    <cfRule type="cellIs" dxfId="979" priority="1038" operator="equal">
      <formula>1</formula>
    </cfRule>
  </conditionalFormatting>
  <conditionalFormatting sqref="CY373:DD373">
    <cfRule type="cellIs" dxfId="978" priority="1035" operator="equal">
      <formula>0</formula>
    </cfRule>
    <cfRule type="cellIs" dxfId="977" priority="1036" operator="equal">
      <formula>1</formula>
    </cfRule>
  </conditionalFormatting>
  <conditionalFormatting sqref="CY377:DD377">
    <cfRule type="cellIs" dxfId="976" priority="1033" operator="equal">
      <formula>0</formula>
    </cfRule>
    <cfRule type="cellIs" dxfId="975" priority="1034" operator="equal">
      <formula>1</formula>
    </cfRule>
  </conditionalFormatting>
  <conditionalFormatting sqref="CY379:DD379">
    <cfRule type="cellIs" dxfId="974" priority="1031" operator="equal">
      <formula>0</formula>
    </cfRule>
    <cfRule type="cellIs" dxfId="973" priority="1032" operator="equal">
      <formula>1</formula>
    </cfRule>
  </conditionalFormatting>
  <conditionalFormatting sqref="CY380:DD380">
    <cfRule type="cellIs" dxfId="972" priority="1029" operator="equal">
      <formula>0</formula>
    </cfRule>
    <cfRule type="cellIs" dxfId="971" priority="1030" operator="equal">
      <formula>1</formula>
    </cfRule>
  </conditionalFormatting>
  <conditionalFormatting sqref="CY381:DD381">
    <cfRule type="cellIs" dxfId="970" priority="1027" operator="equal">
      <formula>0</formula>
    </cfRule>
    <cfRule type="cellIs" dxfId="969" priority="1028" operator="equal">
      <formula>1</formula>
    </cfRule>
  </conditionalFormatting>
  <conditionalFormatting sqref="CY375:DD376">
    <cfRule type="cellIs" dxfId="968" priority="1025" operator="equal">
      <formula>0</formula>
    </cfRule>
    <cfRule type="cellIs" dxfId="967" priority="1026" operator="equal">
      <formula>1</formula>
    </cfRule>
  </conditionalFormatting>
  <conditionalFormatting sqref="CY378:DD378">
    <cfRule type="cellIs" dxfId="966" priority="1023" operator="equal">
      <formula>0</formula>
    </cfRule>
    <cfRule type="cellIs" dxfId="965" priority="1024" operator="equal">
      <formula>1</formula>
    </cfRule>
  </conditionalFormatting>
  <conditionalFormatting sqref="CY385:DD385">
    <cfRule type="cellIs" dxfId="964" priority="1021" operator="equal">
      <formula>0</formula>
    </cfRule>
    <cfRule type="cellIs" dxfId="963" priority="1022" operator="equal">
      <formula>1</formula>
    </cfRule>
  </conditionalFormatting>
  <conditionalFormatting sqref="CY387:DD387">
    <cfRule type="cellIs" dxfId="962" priority="1019" operator="equal">
      <formula>0</formula>
    </cfRule>
    <cfRule type="cellIs" dxfId="961" priority="1020" operator="equal">
      <formula>1</formula>
    </cfRule>
  </conditionalFormatting>
  <conditionalFormatting sqref="CY392:DD392">
    <cfRule type="cellIs" dxfId="960" priority="1017" operator="equal">
      <formula>0</formula>
    </cfRule>
    <cfRule type="cellIs" dxfId="959" priority="1018" operator="equal">
      <formula>1</formula>
    </cfRule>
  </conditionalFormatting>
  <conditionalFormatting sqref="CY399:DD399">
    <cfRule type="cellIs" dxfId="958" priority="1015" operator="equal">
      <formula>0</formula>
    </cfRule>
    <cfRule type="cellIs" dxfId="957" priority="1016" operator="equal">
      <formula>1</formula>
    </cfRule>
  </conditionalFormatting>
  <conditionalFormatting sqref="CY401:DD401">
    <cfRule type="cellIs" dxfId="956" priority="1013" operator="equal">
      <formula>0</formula>
    </cfRule>
    <cfRule type="cellIs" dxfId="955" priority="1014" operator="equal">
      <formula>1</formula>
    </cfRule>
  </conditionalFormatting>
  <conditionalFormatting sqref="CY404:DD404">
    <cfRule type="cellIs" dxfId="954" priority="1011" operator="equal">
      <formula>0</formula>
    </cfRule>
    <cfRule type="cellIs" dxfId="953" priority="1012" operator="equal">
      <formula>1</formula>
    </cfRule>
  </conditionalFormatting>
  <conditionalFormatting sqref="CY407:DD409">
    <cfRule type="cellIs" dxfId="952" priority="1007" operator="equal">
      <formula>0</formula>
    </cfRule>
    <cfRule type="cellIs" dxfId="951" priority="1008" operator="equal">
      <formula>1</formula>
    </cfRule>
  </conditionalFormatting>
  <conditionalFormatting sqref="CY13:DD14">
    <cfRule type="cellIs" dxfId="950" priority="939" operator="equal">
      <formula>0</formula>
    </cfRule>
    <cfRule type="cellIs" dxfId="949" priority="940" operator="equal">
      <formula>1</formula>
    </cfRule>
  </conditionalFormatting>
  <conditionalFormatting sqref="CY15:DD15">
    <cfRule type="cellIs" dxfId="948" priority="937" operator="equal">
      <formula>0</formula>
    </cfRule>
    <cfRule type="cellIs" dxfId="947" priority="938" operator="equal">
      <formula>1</formula>
    </cfRule>
  </conditionalFormatting>
  <conditionalFormatting sqref="CY18:DD18">
    <cfRule type="cellIs" dxfId="946" priority="935" operator="equal">
      <formula>0</formula>
    </cfRule>
    <cfRule type="cellIs" dxfId="945" priority="936" operator="equal">
      <formula>1</formula>
    </cfRule>
  </conditionalFormatting>
  <conditionalFormatting sqref="CY26:DD26">
    <cfRule type="cellIs" dxfId="944" priority="933" operator="equal">
      <formula>0</formula>
    </cfRule>
    <cfRule type="cellIs" dxfId="943" priority="934" operator="equal">
      <formula>1</formula>
    </cfRule>
  </conditionalFormatting>
  <conditionalFormatting sqref="CY29:DD29">
    <cfRule type="cellIs" dxfId="942" priority="931" operator="equal">
      <formula>0</formula>
    </cfRule>
    <cfRule type="cellIs" dxfId="941" priority="932" operator="equal">
      <formula>1</formula>
    </cfRule>
  </conditionalFormatting>
  <conditionalFormatting sqref="CY31:DD31">
    <cfRule type="cellIs" dxfId="940" priority="929" operator="equal">
      <formula>0</formula>
    </cfRule>
    <cfRule type="cellIs" dxfId="939" priority="930" operator="equal">
      <formula>1</formula>
    </cfRule>
  </conditionalFormatting>
  <conditionalFormatting sqref="CY36:DD36">
    <cfRule type="cellIs" dxfId="938" priority="927" operator="equal">
      <formula>0</formula>
    </cfRule>
    <cfRule type="cellIs" dxfId="937" priority="928" operator="equal">
      <formula>1</formula>
    </cfRule>
  </conditionalFormatting>
  <conditionalFormatting sqref="CY40:DD40">
    <cfRule type="cellIs" dxfId="936" priority="925" operator="equal">
      <formula>0</formula>
    </cfRule>
    <cfRule type="cellIs" dxfId="935" priority="926" operator="equal">
      <formula>1</formula>
    </cfRule>
  </conditionalFormatting>
  <conditionalFormatting sqref="CY50:DD50">
    <cfRule type="cellIs" dxfId="934" priority="923" operator="equal">
      <formula>0</formula>
    </cfRule>
    <cfRule type="cellIs" dxfId="933" priority="924" operator="equal">
      <formula>1</formula>
    </cfRule>
  </conditionalFormatting>
  <conditionalFormatting sqref="CY60:DD62">
    <cfRule type="cellIs" dxfId="932" priority="921" operator="equal">
      <formula>0</formula>
    </cfRule>
    <cfRule type="cellIs" dxfId="931" priority="922" operator="equal">
      <formula>1</formula>
    </cfRule>
  </conditionalFormatting>
  <conditionalFormatting sqref="CY67:DD67">
    <cfRule type="cellIs" dxfId="930" priority="919" operator="equal">
      <formula>0</formula>
    </cfRule>
    <cfRule type="cellIs" dxfId="929" priority="920" operator="equal">
      <formula>1</formula>
    </cfRule>
  </conditionalFormatting>
  <conditionalFormatting sqref="CY76:DD76">
    <cfRule type="cellIs" dxfId="928" priority="917" operator="equal">
      <formula>0</formula>
    </cfRule>
    <cfRule type="cellIs" dxfId="927" priority="918" operator="equal">
      <formula>1</formula>
    </cfRule>
  </conditionalFormatting>
  <conditionalFormatting sqref="CY80:DD80">
    <cfRule type="cellIs" dxfId="926" priority="915" operator="equal">
      <formula>0</formula>
    </cfRule>
    <cfRule type="cellIs" dxfId="925" priority="916" operator="equal">
      <formula>1</formula>
    </cfRule>
  </conditionalFormatting>
  <conditionalFormatting sqref="CY93:DD93">
    <cfRule type="cellIs" dxfId="924" priority="913" operator="equal">
      <formula>0</formula>
    </cfRule>
    <cfRule type="cellIs" dxfId="923" priority="914" operator="equal">
      <formula>1</formula>
    </cfRule>
  </conditionalFormatting>
  <conditionalFormatting sqref="CY96:DD98">
    <cfRule type="cellIs" dxfId="922" priority="911" operator="equal">
      <formula>0</formula>
    </cfRule>
    <cfRule type="cellIs" dxfId="921" priority="912" operator="equal">
      <formula>1</formula>
    </cfRule>
  </conditionalFormatting>
  <conditionalFormatting sqref="CY104:DD104">
    <cfRule type="cellIs" dxfId="920" priority="909" operator="equal">
      <formula>0</formula>
    </cfRule>
    <cfRule type="cellIs" dxfId="919" priority="910" operator="equal">
      <formula>1</formula>
    </cfRule>
  </conditionalFormatting>
  <conditionalFormatting sqref="CY108:DD108">
    <cfRule type="cellIs" dxfId="918" priority="907" operator="equal">
      <formula>0</formula>
    </cfRule>
    <cfRule type="cellIs" dxfId="917" priority="908" operator="equal">
      <formula>1</formula>
    </cfRule>
  </conditionalFormatting>
  <conditionalFormatting sqref="CY110:DD110">
    <cfRule type="cellIs" dxfId="916" priority="905" operator="equal">
      <formula>0</formula>
    </cfRule>
    <cfRule type="cellIs" dxfId="915" priority="906" operator="equal">
      <formula>1</formula>
    </cfRule>
  </conditionalFormatting>
  <conditionalFormatting sqref="CY113:DD113">
    <cfRule type="cellIs" dxfId="914" priority="903" operator="equal">
      <formula>0</formula>
    </cfRule>
    <cfRule type="cellIs" dxfId="913" priority="904" operator="equal">
      <formula>1</formula>
    </cfRule>
  </conditionalFormatting>
  <conditionalFormatting sqref="CY115:DD115">
    <cfRule type="cellIs" dxfId="912" priority="901" operator="equal">
      <formula>0</formula>
    </cfRule>
    <cfRule type="cellIs" dxfId="911" priority="902" operator="equal">
      <formula>1</formula>
    </cfRule>
  </conditionalFormatting>
  <conditionalFormatting sqref="CY117:DD117">
    <cfRule type="cellIs" dxfId="910" priority="899" operator="equal">
      <formula>0</formula>
    </cfRule>
    <cfRule type="cellIs" dxfId="909" priority="900" operator="equal">
      <formula>1</formula>
    </cfRule>
  </conditionalFormatting>
  <conditionalFormatting sqref="CY119:DD119">
    <cfRule type="cellIs" dxfId="908" priority="897" operator="equal">
      <formula>0</formula>
    </cfRule>
    <cfRule type="cellIs" dxfId="907" priority="898" operator="equal">
      <formula>1</formula>
    </cfRule>
  </conditionalFormatting>
  <conditionalFormatting sqref="CY123:DD123">
    <cfRule type="cellIs" dxfId="906" priority="895" operator="equal">
      <formula>0</formula>
    </cfRule>
    <cfRule type="cellIs" dxfId="905" priority="896" operator="equal">
      <formula>1</formula>
    </cfRule>
  </conditionalFormatting>
  <conditionalFormatting sqref="CY125:DD127">
    <cfRule type="cellIs" dxfId="904" priority="893" operator="equal">
      <formula>0</formula>
    </cfRule>
    <cfRule type="cellIs" dxfId="903" priority="894" operator="equal">
      <formula>1</formula>
    </cfRule>
  </conditionalFormatting>
  <conditionalFormatting sqref="CY139:DD139">
    <cfRule type="cellIs" dxfId="902" priority="891" operator="equal">
      <formula>0</formula>
    </cfRule>
    <cfRule type="cellIs" dxfId="901" priority="892" operator="equal">
      <formula>1</formula>
    </cfRule>
  </conditionalFormatting>
  <conditionalFormatting sqref="CY144:DD144">
    <cfRule type="cellIs" dxfId="900" priority="889" operator="equal">
      <formula>0</formula>
    </cfRule>
    <cfRule type="cellIs" dxfId="899" priority="890" operator="equal">
      <formula>1</formula>
    </cfRule>
  </conditionalFormatting>
  <conditionalFormatting sqref="CY146:DD148">
    <cfRule type="cellIs" dxfId="898" priority="887" operator="equal">
      <formula>0</formula>
    </cfRule>
    <cfRule type="cellIs" dxfId="897" priority="888" operator="equal">
      <formula>1</formula>
    </cfRule>
  </conditionalFormatting>
  <conditionalFormatting sqref="CY159:DD159">
    <cfRule type="cellIs" dxfId="896" priority="885" operator="equal">
      <formula>0</formula>
    </cfRule>
    <cfRule type="cellIs" dxfId="895" priority="886" operator="equal">
      <formula>1</formula>
    </cfRule>
  </conditionalFormatting>
  <conditionalFormatting sqref="CY161:DD161">
    <cfRule type="cellIs" dxfId="894" priority="883" operator="equal">
      <formula>0</formula>
    </cfRule>
    <cfRule type="cellIs" dxfId="893" priority="884" operator="equal">
      <formula>1</formula>
    </cfRule>
  </conditionalFormatting>
  <conditionalFormatting sqref="CY165:DD165">
    <cfRule type="cellIs" dxfId="892" priority="881" operator="equal">
      <formula>0</formula>
    </cfRule>
    <cfRule type="cellIs" dxfId="891" priority="882" operator="equal">
      <formula>1</formula>
    </cfRule>
  </conditionalFormatting>
  <conditionalFormatting sqref="CY90:DD90">
    <cfRule type="cellIs" dxfId="890" priority="879" operator="equal">
      <formula>0</formula>
    </cfRule>
    <cfRule type="cellIs" dxfId="889" priority="880" operator="equal">
      <formula>1</formula>
    </cfRule>
  </conditionalFormatting>
  <conditionalFormatting sqref="CY163:DD163">
    <cfRule type="cellIs" dxfId="888" priority="877" operator="equal">
      <formula>0</formula>
    </cfRule>
    <cfRule type="cellIs" dxfId="887" priority="878" operator="equal">
      <formula>1</formula>
    </cfRule>
  </conditionalFormatting>
  <conditionalFormatting sqref="CY16:DD17">
    <cfRule type="cellIs" dxfId="886" priority="875" operator="equal">
      <formula>0</formula>
    </cfRule>
    <cfRule type="cellIs" dxfId="885" priority="876" operator="equal">
      <formula>1</formula>
    </cfRule>
  </conditionalFormatting>
  <conditionalFormatting sqref="CY19:DD25">
    <cfRule type="cellIs" dxfId="884" priority="873" operator="equal">
      <formula>0</formula>
    </cfRule>
    <cfRule type="cellIs" dxfId="883" priority="874" operator="equal">
      <formula>1</formula>
    </cfRule>
  </conditionalFormatting>
  <conditionalFormatting sqref="CY27:DD28">
    <cfRule type="cellIs" dxfId="882" priority="871" operator="equal">
      <formula>0</formula>
    </cfRule>
    <cfRule type="cellIs" dxfId="881" priority="872" operator="equal">
      <formula>1</formula>
    </cfRule>
  </conditionalFormatting>
  <conditionalFormatting sqref="CY30:DD30">
    <cfRule type="cellIs" dxfId="880" priority="869" operator="equal">
      <formula>0</formula>
    </cfRule>
    <cfRule type="cellIs" dxfId="879" priority="870" operator="equal">
      <formula>1</formula>
    </cfRule>
  </conditionalFormatting>
  <conditionalFormatting sqref="CY32:DD35">
    <cfRule type="cellIs" dxfId="878" priority="867" operator="equal">
      <formula>0</formula>
    </cfRule>
    <cfRule type="cellIs" dxfId="877" priority="868" operator="equal">
      <formula>1</formula>
    </cfRule>
  </conditionalFormatting>
  <conditionalFormatting sqref="CY37:DD39">
    <cfRule type="cellIs" dxfId="876" priority="865" operator="equal">
      <formula>0</formula>
    </cfRule>
    <cfRule type="cellIs" dxfId="875" priority="866" operator="equal">
      <formula>1</formula>
    </cfRule>
  </conditionalFormatting>
  <conditionalFormatting sqref="CY41:DD49">
    <cfRule type="cellIs" dxfId="874" priority="863" operator="equal">
      <formula>0</formula>
    </cfRule>
    <cfRule type="cellIs" dxfId="873" priority="864" operator="equal">
      <formula>1</formula>
    </cfRule>
  </conditionalFormatting>
  <conditionalFormatting sqref="CY51:DD59">
    <cfRule type="cellIs" dxfId="872" priority="861" operator="equal">
      <formula>0</formula>
    </cfRule>
    <cfRule type="cellIs" dxfId="871" priority="862" operator="equal">
      <formula>1</formula>
    </cfRule>
  </conditionalFormatting>
  <conditionalFormatting sqref="CY63:DD66">
    <cfRule type="cellIs" dxfId="870" priority="859" operator="equal">
      <formula>0</formula>
    </cfRule>
    <cfRule type="cellIs" dxfId="869" priority="860" operator="equal">
      <formula>1</formula>
    </cfRule>
  </conditionalFormatting>
  <conditionalFormatting sqref="CY68:DD75">
    <cfRule type="cellIs" dxfId="868" priority="857" operator="equal">
      <formula>0</formula>
    </cfRule>
    <cfRule type="cellIs" dxfId="867" priority="858" operator="equal">
      <formula>1</formula>
    </cfRule>
  </conditionalFormatting>
  <conditionalFormatting sqref="CY77:DD79">
    <cfRule type="cellIs" dxfId="866" priority="855" operator="equal">
      <formula>0</formula>
    </cfRule>
    <cfRule type="cellIs" dxfId="865" priority="856" operator="equal">
      <formula>1</formula>
    </cfRule>
  </conditionalFormatting>
  <conditionalFormatting sqref="CY81:DD89">
    <cfRule type="cellIs" dxfId="864" priority="853" operator="equal">
      <formula>0</formula>
    </cfRule>
    <cfRule type="cellIs" dxfId="863" priority="854" operator="equal">
      <formula>1</formula>
    </cfRule>
  </conditionalFormatting>
  <conditionalFormatting sqref="CY92:DD92">
    <cfRule type="cellIs" dxfId="862" priority="851" operator="equal">
      <formula>0</formula>
    </cfRule>
    <cfRule type="cellIs" dxfId="861" priority="852" operator="equal">
      <formula>1</formula>
    </cfRule>
  </conditionalFormatting>
  <conditionalFormatting sqref="CY94:DD94">
    <cfRule type="cellIs" dxfId="860" priority="849" operator="equal">
      <formula>0</formula>
    </cfRule>
    <cfRule type="cellIs" dxfId="859" priority="850" operator="equal">
      <formula>1</formula>
    </cfRule>
  </conditionalFormatting>
  <conditionalFormatting sqref="CY95:DD95">
    <cfRule type="cellIs" dxfId="858" priority="847" operator="equal">
      <formula>0</formula>
    </cfRule>
    <cfRule type="cellIs" dxfId="857" priority="848" operator="equal">
      <formula>1</formula>
    </cfRule>
  </conditionalFormatting>
  <conditionalFormatting sqref="CY99:DD103">
    <cfRule type="cellIs" dxfId="856" priority="845" operator="equal">
      <formula>0</formula>
    </cfRule>
    <cfRule type="cellIs" dxfId="855" priority="846" operator="equal">
      <formula>1</formula>
    </cfRule>
  </conditionalFormatting>
  <conditionalFormatting sqref="CY105:DD107">
    <cfRule type="cellIs" dxfId="854" priority="843" operator="equal">
      <formula>0</formula>
    </cfRule>
    <cfRule type="cellIs" dxfId="853" priority="844" operator="equal">
      <formula>1</formula>
    </cfRule>
  </conditionalFormatting>
  <conditionalFormatting sqref="CY109:DD109">
    <cfRule type="cellIs" dxfId="852" priority="841" operator="equal">
      <formula>0</formula>
    </cfRule>
    <cfRule type="cellIs" dxfId="851" priority="842" operator="equal">
      <formula>1</formula>
    </cfRule>
  </conditionalFormatting>
  <conditionalFormatting sqref="CY111:DD112">
    <cfRule type="cellIs" dxfId="850" priority="839" operator="equal">
      <formula>0</formula>
    </cfRule>
    <cfRule type="cellIs" dxfId="849" priority="840" operator="equal">
      <formula>1</formula>
    </cfRule>
  </conditionalFormatting>
  <conditionalFormatting sqref="CY114:DD114">
    <cfRule type="cellIs" dxfId="848" priority="837" operator="equal">
      <formula>0</formula>
    </cfRule>
    <cfRule type="cellIs" dxfId="847" priority="838" operator="equal">
      <formula>1</formula>
    </cfRule>
  </conditionalFormatting>
  <conditionalFormatting sqref="CY116:DD116">
    <cfRule type="cellIs" dxfId="846" priority="835" operator="equal">
      <formula>0</formula>
    </cfRule>
    <cfRule type="cellIs" dxfId="845" priority="836" operator="equal">
      <formula>1</formula>
    </cfRule>
  </conditionalFormatting>
  <conditionalFormatting sqref="CY118:DD118">
    <cfRule type="cellIs" dxfId="844" priority="833" operator="equal">
      <formula>0</formula>
    </cfRule>
    <cfRule type="cellIs" dxfId="843" priority="834" operator="equal">
      <formula>1</formula>
    </cfRule>
  </conditionalFormatting>
  <conditionalFormatting sqref="CY120:DD120">
    <cfRule type="cellIs" dxfId="842" priority="831" operator="equal">
      <formula>0</formula>
    </cfRule>
    <cfRule type="cellIs" dxfId="841" priority="832" operator="equal">
      <formula>1</formula>
    </cfRule>
  </conditionalFormatting>
  <conditionalFormatting sqref="CY121:DD122">
    <cfRule type="cellIs" dxfId="840" priority="829" operator="equal">
      <formula>0</formula>
    </cfRule>
    <cfRule type="cellIs" dxfId="839" priority="830" operator="equal">
      <formula>1</formula>
    </cfRule>
  </conditionalFormatting>
  <conditionalFormatting sqref="CY124:DD124">
    <cfRule type="cellIs" dxfId="838" priority="827" operator="equal">
      <formula>0</formula>
    </cfRule>
    <cfRule type="cellIs" dxfId="837" priority="828" operator="equal">
      <formula>1</formula>
    </cfRule>
  </conditionalFormatting>
  <conditionalFormatting sqref="CY128:DD138">
    <cfRule type="cellIs" dxfId="836" priority="825" operator="equal">
      <formula>0</formula>
    </cfRule>
    <cfRule type="cellIs" dxfId="835" priority="826" operator="equal">
      <formula>1</formula>
    </cfRule>
  </conditionalFormatting>
  <conditionalFormatting sqref="CY140:DD143">
    <cfRule type="cellIs" dxfId="834" priority="823" operator="equal">
      <formula>0</formula>
    </cfRule>
    <cfRule type="cellIs" dxfId="833" priority="824" operator="equal">
      <formula>1</formula>
    </cfRule>
  </conditionalFormatting>
  <conditionalFormatting sqref="CY145:DD145">
    <cfRule type="cellIs" dxfId="832" priority="821" operator="equal">
      <formula>0</formula>
    </cfRule>
    <cfRule type="cellIs" dxfId="831" priority="822" operator="equal">
      <formula>1</formula>
    </cfRule>
  </conditionalFormatting>
  <conditionalFormatting sqref="CY149:DD158">
    <cfRule type="cellIs" dxfId="830" priority="819" operator="equal">
      <formula>0</formula>
    </cfRule>
    <cfRule type="cellIs" dxfId="829" priority="820" operator="equal">
      <formula>1</formula>
    </cfRule>
  </conditionalFormatting>
  <conditionalFormatting sqref="CY160:DD160">
    <cfRule type="cellIs" dxfId="828" priority="817" operator="equal">
      <formula>0</formula>
    </cfRule>
    <cfRule type="cellIs" dxfId="827" priority="818" operator="equal">
      <formula>1</formula>
    </cfRule>
  </conditionalFormatting>
  <conditionalFormatting sqref="CY162:DD162">
    <cfRule type="cellIs" dxfId="826" priority="815" operator="equal">
      <formula>0</formula>
    </cfRule>
    <cfRule type="cellIs" dxfId="825" priority="816" operator="equal">
      <formula>1</formula>
    </cfRule>
  </conditionalFormatting>
  <conditionalFormatting sqref="CY164:DD164">
    <cfRule type="cellIs" dxfId="824" priority="813" operator="equal">
      <formula>0</formula>
    </cfRule>
    <cfRule type="cellIs" dxfId="823" priority="814" operator="equal">
      <formula>1</formula>
    </cfRule>
  </conditionalFormatting>
  <conditionalFormatting sqref="DP348:DU350 DP356:DU356 DP366:DU367 DP372:DU372 DP370:DU370 DP352:DU353 DP358:DU358 DP393:DU398 DP400:DU400 DP402:DU403 DP536:DU539 DP12:DU12 DP405:DU405 DP410:DU410 DP419:DU420 DP422:DU422 DP429:DU429 DP438:DU438 DP450:DU450 DP459:DU459 DP465:DU465 DP468:DU469 DP471:DU471 DP475:DU475 DP483:DU483 DP490:DU490 DP493:DU493 DP497:DU497 DP500:DU501 DP506:DU506 DP511:DU511 DP513:DU513 DP519:DU519 DP521:DU521 DP525:DU525 DP527:DU527">
    <cfRule type="cellIs" dxfId="822" priority="811" operator="equal">
      <formula>0</formula>
    </cfRule>
    <cfRule type="cellIs" dxfId="821" priority="812" operator="equal">
      <formula>1</formula>
    </cfRule>
  </conditionalFormatting>
  <conditionalFormatting sqref="DI553">
    <cfRule type="cellIs" dxfId="820" priority="809" operator="equal">
      <formula>"OK"</formula>
    </cfRule>
    <cfRule type="cellIs" dxfId="819" priority="810" operator="equal">
      <formula>"NO HABILITADO"</formula>
    </cfRule>
  </conditionalFormatting>
  <conditionalFormatting sqref="DW553">
    <cfRule type="cellIs" dxfId="818" priority="807" operator="equal">
      <formula>0</formula>
    </cfRule>
    <cfRule type="cellIs" dxfId="817" priority="808" operator="equal">
      <formula>1</formula>
    </cfRule>
  </conditionalFormatting>
  <conditionalFormatting sqref="DU553">
    <cfRule type="cellIs" dxfId="816" priority="805" operator="equal">
      <formula>0</formula>
    </cfRule>
    <cfRule type="cellIs" dxfId="815" priority="806" operator="equal">
      <formula>1</formula>
    </cfRule>
  </conditionalFormatting>
  <conditionalFormatting sqref="DS553">
    <cfRule type="cellIs" dxfId="814" priority="803" operator="equal">
      <formula>0</formula>
    </cfRule>
    <cfRule type="cellIs" dxfId="813" priority="804" operator="equal">
      <formula>1</formula>
    </cfRule>
  </conditionalFormatting>
  <conditionalFormatting sqref="DQ553">
    <cfRule type="cellIs" dxfId="812" priority="801" operator="equal">
      <formula>0</formula>
    </cfRule>
    <cfRule type="cellIs" dxfId="811" priority="802" operator="equal">
      <formula>1</formula>
    </cfRule>
  </conditionalFormatting>
  <conditionalFormatting sqref="DP166:DU169">
    <cfRule type="cellIs" dxfId="810" priority="799" operator="equal">
      <formula>0</formula>
    </cfRule>
    <cfRule type="cellIs" dxfId="809" priority="800" operator="equal">
      <formula>1</formula>
    </cfRule>
  </conditionalFormatting>
  <conditionalFormatting sqref="DP173:DU174">
    <cfRule type="cellIs" dxfId="808" priority="797" operator="equal">
      <formula>0</formula>
    </cfRule>
    <cfRule type="cellIs" dxfId="807" priority="798" operator="equal">
      <formula>1</formula>
    </cfRule>
  </conditionalFormatting>
  <conditionalFormatting sqref="DP181:DU184">
    <cfRule type="cellIs" dxfId="806" priority="795" operator="equal">
      <formula>0</formula>
    </cfRule>
    <cfRule type="cellIs" dxfId="805" priority="796" operator="equal">
      <formula>1</formula>
    </cfRule>
  </conditionalFormatting>
  <conditionalFormatting sqref="DP187:DU188">
    <cfRule type="cellIs" dxfId="804" priority="793" operator="equal">
      <formula>0</formula>
    </cfRule>
    <cfRule type="cellIs" dxfId="803" priority="794" operator="equal">
      <formula>1</formula>
    </cfRule>
  </conditionalFormatting>
  <conditionalFormatting sqref="DP190:DU193">
    <cfRule type="cellIs" dxfId="802" priority="791" operator="equal">
      <formula>0</formula>
    </cfRule>
    <cfRule type="cellIs" dxfId="801" priority="792" operator="equal">
      <formula>1</formula>
    </cfRule>
  </conditionalFormatting>
  <conditionalFormatting sqref="DP195:DU195">
    <cfRule type="cellIs" dxfId="800" priority="789" operator="equal">
      <formula>0</formula>
    </cfRule>
    <cfRule type="cellIs" dxfId="799" priority="790" operator="equal">
      <formula>1</formula>
    </cfRule>
  </conditionalFormatting>
  <conditionalFormatting sqref="DP197:DU197">
    <cfRule type="cellIs" dxfId="798" priority="787" operator="equal">
      <formula>0</formula>
    </cfRule>
    <cfRule type="cellIs" dxfId="797" priority="788" operator="equal">
      <formula>1</formula>
    </cfRule>
  </conditionalFormatting>
  <conditionalFormatting sqref="DP202:DU205">
    <cfRule type="cellIs" dxfId="796" priority="785" operator="equal">
      <formula>0</formula>
    </cfRule>
    <cfRule type="cellIs" dxfId="795" priority="786" operator="equal">
      <formula>1</formula>
    </cfRule>
  </conditionalFormatting>
  <conditionalFormatting sqref="DP208:DU211">
    <cfRule type="cellIs" dxfId="794" priority="783" operator="equal">
      <formula>0</formula>
    </cfRule>
    <cfRule type="cellIs" dxfId="793" priority="784" operator="equal">
      <formula>1</formula>
    </cfRule>
  </conditionalFormatting>
  <conditionalFormatting sqref="DP216:DU219 DP222:DU222 DP226:DU234 DP224:DU224 DP236:DU236">
    <cfRule type="cellIs" dxfId="792" priority="781" operator="equal">
      <formula>0</formula>
    </cfRule>
    <cfRule type="cellIs" dxfId="791" priority="782" operator="equal">
      <formula>1</formula>
    </cfRule>
  </conditionalFormatting>
  <conditionalFormatting sqref="DP238:DU238 DP240:DU240 DP244:DU249 DP252:DU252">
    <cfRule type="cellIs" dxfId="790" priority="779" operator="equal">
      <formula>0</formula>
    </cfRule>
    <cfRule type="cellIs" dxfId="789" priority="780" operator="equal">
      <formula>1</formula>
    </cfRule>
  </conditionalFormatting>
  <conditionalFormatting sqref="DP255:DU258">
    <cfRule type="cellIs" dxfId="788" priority="777" operator="equal">
      <formula>0</formula>
    </cfRule>
    <cfRule type="cellIs" dxfId="787" priority="778" operator="equal">
      <formula>1</formula>
    </cfRule>
  </conditionalFormatting>
  <conditionalFormatting sqref="DP272:DU280">
    <cfRule type="cellIs" dxfId="786" priority="775" operator="equal">
      <formula>0</formula>
    </cfRule>
    <cfRule type="cellIs" dxfId="785" priority="776" operator="equal">
      <formula>1</formula>
    </cfRule>
  </conditionalFormatting>
  <conditionalFormatting sqref="DP284:DU286 DP304:DU308 DP311:DU311 DP288:DU293 DP298:DU298 DP301:DU301 DP314:DU317">
    <cfRule type="cellIs" dxfId="784" priority="773" operator="equal">
      <formula>0</formula>
    </cfRule>
    <cfRule type="cellIs" dxfId="783" priority="774" operator="equal">
      <formula>1</formula>
    </cfRule>
  </conditionalFormatting>
  <conditionalFormatting sqref="DP320:DU330 DP333:DU336">
    <cfRule type="cellIs" dxfId="782" priority="771" operator="equal">
      <formula>0</formula>
    </cfRule>
    <cfRule type="cellIs" dxfId="781" priority="772" operator="equal">
      <formula>1</formula>
    </cfRule>
  </conditionalFormatting>
  <conditionalFormatting sqref="DP342:DU342">
    <cfRule type="cellIs" dxfId="780" priority="769" operator="equal">
      <formula>0</formula>
    </cfRule>
    <cfRule type="cellIs" dxfId="779" priority="770" operator="equal">
      <formula>1</formula>
    </cfRule>
  </conditionalFormatting>
  <conditionalFormatting sqref="DP354:DU354">
    <cfRule type="cellIs" dxfId="778" priority="767" operator="equal">
      <formula>0</formula>
    </cfRule>
    <cfRule type="cellIs" dxfId="777" priority="768" operator="equal">
      <formula>1</formula>
    </cfRule>
  </conditionalFormatting>
  <conditionalFormatting sqref="DP359:DU359">
    <cfRule type="cellIs" dxfId="776" priority="765" operator="equal">
      <formula>0</formula>
    </cfRule>
    <cfRule type="cellIs" dxfId="775" priority="766" operator="equal">
      <formula>1</formula>
    </cfRule>
  </conditionalFormatting>
  <conditionalFormatting sqref="DP364:DU365">
    <cfRule type="cellIs" dxfId="774" priority="763" operator="equal">
      <formula>0</formula>
    </cfRule>
    <cfRule type="cellIs" dxfId="773" priority="764" operator="equal">
      <formula>1</formula>
    </cfRule>
  </conditionalFormatting>
  <conditionalFormatting sqref="DP540:DU540">
    <cfRule type="cellIs" dxfId="772" priority="761" operator="equal">
      <formula>0</formula>
    </cfRule>
    <cfRule type="cellIs" dxfId="771" priority="762" operator="equal">
      <formula>1</formula>
    </cfRule>
  </conditionalFormatting>
  <conditionalFormatting sqref="DP543:DU543">
    <cfRule type="cellIs" dxfId="770" priority="711" operator="equal">
      <formula>0</formula>
    </cfRule>
    <cfRule type="cellIs" dxfId="769" priority="712" operator="equal">
      <formula>1</formula>
    </cfRule>
  </conditionalFormatting>
  <conditionalFormatting sqref="DP91:DU91">
    <cfRule type="cellIs" dxfId="768" priority="759" operator="equal">
      <formula>0</formula>
    </cfRule>
    <cfRule type="cellIs" dxfId="767" priority="760" operator="equal">
      <formula>1</formula>
    </cfRule>
  </conditionalFormatting>
  <conditionalFormatting sqref="DP170:DU170">
    <cfRule type="cellIs" dxfId="766" priority="757" operator="equal">
      <formula>0</formula>
    </cfRule>
    <cfRule type="cellIs" dxfId="765" priority="758" operator="equal">
      <formula>1</formula>
    </cfRule>
  </conditionalFormatting>
  <conditionalFormatting sqref="DP172:DU172">
    <cfRule type="cellIs" dxfId="764" priority="755" operator="equal">
      <formula>0</formula>
    </cfRule>
    <cfRule type="cellIs" dxfId="763" priority="756" operator="equal">
      <formula>1</formula>
    </cfRule>
  </conditionalFormatting>
  <conditionalFormatting sqref="DP179:DU179">
    <cfRule type="cellIs" dxfId="762" priority="753" operator="equal">
      <formula>0</formula>
    </cfRule>
    <cfRule type="cellIs" dxfId="761" priority="754" operator="equal">
      <formula>1</formula>
    </cfRule>
  </conditionalFormatting>
  <conditionalFormatting sqref="DP194:DU194">
    <cfRule type="cellIs" dxfId="760" priority="751" operator="equal">
      <formula>0</formula>
    </cfRule>
    <cfRule type="cellIs" dxfId="759" priority="752" operator="equal">
      <formula>1</formula>
    </cfRule>
  </conditionalFormatting>
  <conditionalFormatting sqref="DP196:DU196">
    <cfRule type="cellIs" dxfId="758" priority="749" operator="equal">
      <formula>0</formula>
    </cfRule>
    <cfRule type="cellIs" dxfId="757" priority="750" operator="equal">
      <formula>1</formula>
    </cfRule>
  </conditionalFormatting>
  <conditionalFormatting sqref="DP198:DU198">
    <cfRule type="cellIs" dxfId="756" priority="747" operator="equal">
      <formula>0</formula>
    </cfRule>
    <cfRule type="cellIs" dxfId="755" priority="748" operator="equal">
      <formula>1</formula>
    </cfRule>
  </conditionalFormatting>
  <conditionalFormatting sqref="DP206:DU206">
    <cfRule type="cellIs" dxfId="754" priority="745" operator="equal">
      <formula>0</formula>
    </cfRule>
    <cfRule type="cellIs" dxfId="753" priority="746" operator="equal">
      <formula>1</formula>
    </cfRule>
  </conditionalFormatting>
  <conditionalFormatting sqref="DP214:DU215">
    <cfRule type="cellIs" dxfId="752" priority="743" operator="equal">
      <formula>0</formula>
    </cfRule>
    <cfRule type="cellIs" dxfId="751" priority="744" operator="equal">
      <formula>1</formula>
    </cfRule>
  </conditionalFormatting>
  <conditionalFormatting sqref="DP225:DU225">
    <cfRule type="cellIs" dxfId="750" priority="741" operator="equal">
      <formula>0</formula>
    </cfRule>
    <cfRule type="cellIs" dxfId="749" priority="742" operator="equal">
      <formula>1</formula>
    </cfRule>
  </conditionalFormatting>
  <conditionalFormatting sqref="DP253:DU254">
    <cfRule type="cellIs" dxfId="748" priority="739" operator="equal">
      <formula>0</formula>
    </cfRule>
    <cfRule type="cellIs" dxfId="747" priority="740" operator="equal">
      <formula>1</formula>
    </cfRule>
  </conditionalFormatting>
  <conditionalFormatting sqref="DP261:DU261">
    <cfRule type="cellIs" dxfId="746" priority="737" operator="equal">
      <formula>0</formula>
    </cfRule>
    <cfRule type="cellIs" dxfId="745" priority="738" operator="equal">
      <formula>1</formula>
    </cfRule>
  </conditionalFormatting>
  <conditionalFormatting sqref="DP264:DU265 DP268:DU271">
    <cfRule type="cellIs" dxfId="744" priority="735" operator="equal">
      <formula>0</formula>
    </cfRule>
    <cfRule type="cellIs" dxfId="743" priority="736" operator="equal">
      <formula>1</formula>
    </cfRule>
  </conditionalFormatting>
  <conditionalFormatting sqref="DP283:DU283">
    <cfRule type="cellIs" dxfId="742" priority="733" operator="equal">
      <formula>0</formula>
    </cfRule>
    <cfRule type="cellIs" dxfId="741" priority="734" operator="equal">
      <formula>1</formula>
    </cfRule>
  </conditionalFormatting>
  <conditionalFormatting sqref="DP337:DU338">
    <cfRule type="cellIs" dxfId="740" priority="731" operator="equal">
      <formula>0</formula>
    </cfRule>
    <cfRule type="cellIs" dxfId="739" priority="732" operator="equal">
      <formula>1</formula>
    </cfRule>
  </conditionalFormatting>
  <conditionalFormatting sqref="DP340:DU341">
    <cfRule type="cellIs" dxfId="738" priority="729" operator="equal">
      <formula>0</formula>
    </cfRule>
    <cfRule type="cellIs" dxfId="737" priority="730" operator="equal">
      <formula>1</formula>
    </cfRule>
  </conditionalFormatting>
  <conditionalFormatting sqref="DP346:DU347">
    <cfRule type="cellIs" dxfId="736" priority="727" operator="equal">
      <formula>0</formula>
    </cfRule>
    <cfRule type="cellIs" dxfId="735" priority="728" operator="equal">
      <formula>1</formula>
    </cfRule>
  </conditionalFormatting>
  <conditionalFormatting sqref="DP351:DU351">
    <cfRule type="cellIs" dxfId="734" priority="725" operator="equal">
      <formula>0</formula>
    </cfRule>
    <cfRule type="cellIs" dxfId="733" priority="726" operator="equal">
      <formula>1</formula>
    </cfRule>
  </conditionalFormatting>
  <conditionalFormatting sqref="DP355:DU355">
    <cfRule type="cellIs" dxfId="732" priority="723" operator="equal">
      <formula>0</formula>
    </cfRule>
    <cfRule type="cellIs" dxfId="731" priority="724" operator="equal">
      <formula>1</formula>
    </cfRule>
  </conditionalFormatting>
  <conditionalFormatting sqref="DP363:DU363">
    <cfRule type="cellIs" dxfId="730" priority="721" operator="equal">
      <formula>0</formula>
    </cfRule>
    <cfRule type="cellIs" dxfId="729" priority="722" operator="equal">
      <formula>1</formula>
    </cfRule>
  </conditionalFormatting>
  <conditionalFormatting sqref="DP368:DU368">
    <cfRule type="cellIs" dxfId="728" priority="719" operator="equal">
      <formula>0</formula>
    </cfRule>
    <cfRule type="cellIs" dxfId="727" priority="720" operator="equal">
      <formula>1</formula>
    </cfRule>
  </conditionalFormatting>
  <conditionalFormatting sqref="DP382:DU384">
    <cfRule type="cellIs" dxfId="726" priority="717" operator="equal">
      <formula>0</formula>
    </cfRule>
    <cfRule type="cellIs" dxfId="725" priority="718" operator="equal">
      <formula>1</formula>
    </cfRule>
  </conditionalFormatting>
  <conditionalFormatting sqref="DP386:DU386 DP388:DU391">
    <cfRule type="cellIs" dxfId="724" priority="715" operator="equal">
      <formula>0</formula>
    </cfRule>
    <cfRule type="cellIs" dxfId="723" priority="716" operator="equal">
      <formula>1</formula>
    </cfRule>
  </conditionalFormatting>
  <conditionalFormatting sqref="DP541:DU541">
    <cfRule type="cellIs" dxfId="722" priority="713" operator="equal">
      <formula>0</formula>
    </cfRule>
    <cfRule type="cellIs" dxfId="721" priority="714" operator="equal">
      <formula>1</formula>
    </cfRule>
  </conditionalFormatting>
  <conditionalFormatting sqref="DP542:DU542">
    <cfRule type="cellIs" dxfId="720" priority="709" operator="equal">
      <formula>0</formula>
    </cfRule>
    <cfRule type="cellIs" dxfId="719" priority="710" operator="equal">
      <formula>1</formula>
    </cfRule>
  </conditionalFormatting>
  <conditionalFormatting sqref="DP406:DU406">
    <cfRule type="cellIs" dxfId="718" priority="603" operator="equal">
      <formula>0</formula>
    </cfRule>
    <cfRule type="cellIs" dxfId="717" priority="604" operator="equal">
      <formula>1</formula>
    </cfRule>
  </conditionalFormatting>
  <conditionalFormatting sqref="DP411:DU418">
    <cfRule type="cellIs" dxfId="716" priority="599" operator="equal">
      <formula>0</formula>
    </cfRule>
    <cfRule type="cellIs" dxfId="715" priority="600" operator="equal">
      <formula>1</formula>
    </cfRule>
  </conditionalFormatting>
  <conditionalFormatting sqref="DP421:DU421">
    <cfRule type="cellIs" dxfId="714" priority="597" operator="equal">
      <formula>0</formula>
    </cfRule>
    <cfRule type="cellIs" dxfId="713" priority="598" operator="equal">
      <formula>1</formula>
    </cfRule>
  </conditionalFormatting>
  <conditionalFormatting sqref="DP423:DU428">
    <cfRule type="cellIs" dxfId="712" priority="595" operator="equal">
      <formula>0</formula>
    </cfRule>
    <cfRule type="cellIs" dxfId="711" priority="596" operator="equal">
      <formula>1</formula>
    </cfRule>
  </conditionalFormatting>
  <conditionalFormatting sqref="DP430:DU437">
    <cfRule type="cellIs" dxfId="710" priority="593" operator="equal">
      <formula>0</formula>
    </cfRule>
    <cfRule type="cellIs" dxfId="709" priority="594" operator="equal">
      <formula>1</formula>
    </cfRule>
  </conditionalFormatting>
  <conditionalFormatting sqref="DP439:DU449">
    <cfRule type="cellIs" dxfId="708" priority="591" operator="equal">
      <formula>0</formula>
    </cfRule>
    <cfRule type="cellIs" dxfId="707" priority="592" operator="equal">
      <formula>1</formula>
    </cfRule>
  </conditionalFormatting>
  <conditionalFormatting sqref="DP451:DU458">
    <cfRule type="cellIs" dxfId="706" priority="589" operator="equal">
      <formula>0</formula>
    </cfRule>
    <cfRule type="cellIs" dxfId="705" priority="590" operator="equal">
      <formula>1</formula>
    </cfRule>
  </conditionalFormatting>
  <conditionalFormatting sqref="DP460:DU464">
    <cfRule type="cellIs" dxfId="704" priority="587" operator="equal">
      <formula>0</formula>
    </cfRule>
    <cfRule type="cellIs" dxfId="703" priority="588" operator="equal">
      <formula>1</formula>
    </cfRule>
  </conditionalFormatting>
  <conditionalFormatting sqref="DP466:DU467">
    <cfRule type="cellIs" dxfId="702" priority="585" operator="equal">
      <formula>0</formula>
    </cfRule>
    <cfRule type="cellIs" dxfId="701" priority="586" operator="equal">
      <formula>1</formula>
    </cfRule>
  </conditionalFormatting>
  <conditionalFormatting sqref="DP470:DU470">
    <cfRule type="cellIs" dxfId="700" priority="583" operator="equal">
      <formula>0</formula>
    </cfRule>
    <cfRule type="cellIs" dxfId="699" priority="584" operator="equal">
      <formula>1</formula>
    </cfRule>
  </conditionalFormatting>
  <conditionalFormatting sqref="DP472:DU474">
    <cfRule type="cellIs" dxfId="698" priority="581" operator="equal">
      <formula>0</formula>
    </cfRule>
    <cfRule type="cellIs" dxfId="697" priority="582" operator="equal">
      <formula>1</formula>
    </cfRule>
  </conditionalFormatting>
  <conditionalFormatting sqref="DP476:DU482">
    <cfRule type="cellIs" dxfId="696" priority="579" operator="equal">
      <formula>0</formula>
    </cfRule>
    <cfRule type="cellIs" dxfId="695" priority="580" operator="equal">
      <formula>1</formula>
    </cfRule>
  </conditionalFormatting>
  <conditionalFormatting sqref="DP484:DU489">
    <cfRule type="cellIs" dxfId="694" priority="577" operator="equal">
      <formula>0</formula>
    </cfRule>
    <cfRule type="cellIs" dxfId="693" priority="578" operator="equal">
      <formula>1</formula>
    </cfRule>
  </conditionalFormatting>
  <conditionalFormatting sqref="DP491:DU492">
    <cfRule type="cellIs" dxfId="692" priority="575" operator="equal">
      <formula>0</formula>
    </cfRule>
    <cfRule type="cellIs" dxfId="691" priority="576" operator="equal">
      <formula>1</formula>
    </cfRule>
  </conditionalFormatting>
  <conditionalFormatting sqref="DP494:DU496">
    <cfRule type="cellIs" dxfId="690" priority="573" operator="equal">
      <formula>0</formula>
    </cfRule>
    <cfRule type="cellIs" dxfId="689" priority="574" operator="equal">
      <formula>1</formula>
    </cfRule>
  </conditionalFormatting>
  <conditionalFormatting sqref="DP498:DU498">
    <cfRule type="cellIs" dxfId="688" priority="571" operator="equal">
      <formula>0</formula>
    </cfRule>
    <cfRule type="cellIs" dxfId="687" priority="572" operator="equal">
      <formula>1</formula>
    </cfRule>
  </conditionalFormatting>
  <conditionalFormatting sqref="DP499:DU499">
    <cfRule type="cellIs" dxfId="686" priority="569" operator="equal">
      <formula>0</formula>
    </cfRule>
    <cfRule type="cellIs" dxfId="685" priority="570" operator="equal">
      <formula>1</formula>
    </cfRule>
  </conditionalFormatting>
  <conditionalFormatting sqref="DP502:DU504">
    <cfRule type="cellIs" dxfId="684" priority="567" operator="equal">
      <formula>0</formula>
    </cfRule>
    <cfRule type="cellIs" dxfId="683" priority="568" operator="equal">
      <formula>1</formula>
    </cfRule>
  </conditionalFormatting>
  <conditionalFormatting sqref="DP507:DU510">
    <cfRule type="cellIs" dxfId="682" priority="565" operator="equal">
      <formula>0</formula>
    </cfRule>
    <cfRule type="cellIs" dxfId="681" priority="566" operator="equal">
      <formula>1</formula>
    </cfRule>
  </conditionalFormatting>
  <conditionalFormatting sqref="DP512:DU512">
    <cfRule type="cellIs" dxfId="680" priority="563" operator="equal">
      <formula>0</formula>
    </cfRule>
    <cfRule type="cellIs" dxfId="679" priority="564" operator="equal">
      <formula>1</formula>
    </cfRule>
  </conditionalFormatting>
  <conditionalFormatting sqref="DP514:DU518">
    <cfRule type="cellIs" dxfId="678" priority="561" operator="equal">
      <formula>0</formula>
    </cfRule>
    <cfRule type="cellIs" dxfId="677" priority="562" operator="equal">
      <formula>1</formula>
    </cfRule>
  </conditionalFormatting>
  <conditionalFormatting sqref="DP520:DU520">
    <cfRule type="cellIs" dxfId="676" priority="559" operator="equal">
      <formula>0</formula>
    </cfRule>
    <cfRule type="cellIs" dxfId="675" priority="560" operator="equal">
      <formula>1</formula>
    </cfRule>
  </conditionalFormatting>
  <conditionalFormatting sqref="DP522:DU524">
    <cfRule type="cellIs" dxfId="674" priority="557" operator="equal">
      <formula>0</formula>
    </cfRule>
    <cfRule type="cellIs" dxfId="673" priority="558" operator="equal">
      <formula>1</formula>
    </cfRule>
  </conditionalFormatting>
  <conditionalFormatting sqref="DP526:DU526">
    <cfRule type="cellIs" dxfId="672" priority="555" operator="equal">
      <formula>0</formula>
    </cfRule>
    <cfRule type="cellIs" dxfId="671" priority="556" operator="equal">
      <formula>1</formula>
    </cfRule>
  </conditionalFormatting>
  <conditionalFormatting sqref="DP528:DU535">
    <cfRule type="cellIs" dxfId="670" priority="553" operator="equal">
      <formula>0</formula>
    </cfRule>
    <cfRule type="cellIs" dxfId="669" priority="554" operator="equal">
      <formula>1</formula>
    </cfRule>
  </conditionalFormatting>
  <conditionalFormatting sqref="DP267:DU267">
    <cfRule type="cellIs" dxfId="668" priority="551" operator="equal">
      <formula>0</formula>
    </cfRule>
    <cfRule type="cellIs" dxfId="667" priority="552" operator="equal">
      <formula>1</formula>
    </cfRule>
  </conditionalFormatting>
  <conditionalFormatting sqref="DP374:DU374">
    <cfRule type="cellIs" dxfId="666" priority="549" operator="equal">
      <formula>0</formula>
    </cfRule>
    <cfRule type="cellIs" dxfId="665" priority="550" operator="equal">
      <formula>1</formula>
    </cfRule>
  </conditionalFormatting>
  <conditionalFormatting sqref="DP362:DU362">
    <cfRule type="cellIs" dxfId="664" priority="547" operator="equal">
      <formula>0</formula>
    </cfRule>
    <cfRule type="cellIs" dxfId="663" priority="548" operator="equal">
      <formula>1</formula>
    </cfRule>
  </conditionalFormatting>
  <conditionalFormatting sqref="DP319:DU319">
    <cfRule type="cellIs" dxfId="662" priority="545" operator="equal">
      <formula>0</formula>
    </cfRule>
    <cfRule type="cellIs" dxfId="661" priority="546" operator="equal">
      <formula>1</formula>
    </cfRule>
  </conditionalFormatting>
  <conditionalFormatting sqref="DP313:DU313">
    <cfRule type="cellIs" dxfId="660" priority="543" operator="equal">
      <formula>0</formula>
    </cfRule>
    <cfRule type="cellIs" dxfId="659" priority="544" operator="equal">
      <formula>1</formula>
    </cfRule>
  </conditionalFormatting>
  <conditionalFormatting sqref="DP300:DU300">
    <cfRule type="cellIs" dxfId="658" priority="541" operator="equal">
      <formula>0</formula>
    </cfRule>
    <cfRule type="cellIs" dxfId="657" priority="542" operator="equal">
      <formula>1</formula>
    </cfRule>
  </conditionalFormatting>
  <conditionalFormatting sqref="DP297:DU297">
    <cfRule type="cellIs" dxfId="656" priority="539" operator="equal">
      <formula>0</formula>
    </cfRule>
    <cfRule type="cellIs" dxfId="655" priority="540" operator="equal">
      <formula>1</formula>
    </cfRule>
  </conditionalFormatting>
  <conditionalFormatting sqref="DP243:DU243">
    <cfRule type="cellIs" dxfId="654" priority="537" operator="equal">
      <formula>0</formula>
    </cfRule>
    <cfRule type="cellIs" dxfId="653" priority="538" operator="equal">
      <formula>1</formula>
    </cfRule>
  </conditionalFormatting>
  <conditionalFormatting sqref="DP505:DU505">
    <cfRule type="cellIs" dxfId="652" priority="535" operator="equal">
      <formula>0</formula>
    </cfRule>
    <cfRule type="cellIs" dxfId="651" priority="536" operator="equal">
      <formula>1</formula>
    </cfRule>
  </conditionalFormatting>
  <conditionalFormatting sqref="DP171:DU171">
    <cfRule type="cellIs" dxfId="650" priority="707" operator="equal">
      <formula>0</formula>
    </cfRule>
    <cfRule type="cellIs" dxfId="649" priority="708" operator="equal">
      <formula>1</formula>
    </cfRule>
  </conditionalFormatting>
  <conditionalFormatting sqref="DP175:DU175">
    <cfRule type="cellIs" dxfId="648" priority="705" operator="equal">
      <formula>0</formula>
    </cfRule>
    <cfRule type="cellIs" dxfId="647" priority="706" operator="equal">
      <formula>1</formula>
    </cfRule>
  </conditionalFormatting>
  <conditionalFormatting sqref="DP176:DU176">
    <cfRule type="cellIs" dxfId="646" priority="703" operator="equal">
      <formula>0</formula>
    </cfRule>
    <cfRule type="cellIs" dxfId="645" priority="704" operator="equal">
      <formula>1</formula>
    </cfRule>
  </conditionalFormatting>
  <conditionalFormatting sqref="DP177:DU178">
    <cfRule type="cellIs" dxfId="644" priority="701" operator="equal">
      <formula>0</formula>
    </cfRule>
    <cfRule type="cellIs" dxfId="643" priority="702" operator="equal">
      <formula>1</formula>
    </cfRule>
  </conditionalFormatting>
  <conditionalFormatting sqref="DP180:DU180">
    <cfRule type="cellIs" dxfId="642" priority="699" operator="equal">
      <formula>0</formula>
    </cfRule>
    <cfRule type="cellIs" dxfId="641" priority="700" operator="equal">
      <formula>1</formula>
    </cfRule>
  </conditionalFormatting>
  <conditionalFormatting sqref="DP185:DU185">
    <cfRule type="cellIs" dxfId="640" priority="697" operator="equal">
      <formula>0</formula>
    </cfRule>
    <cfRule type="cellIs" dxfId="639" priority="698" operator="equal">
      <formula>1</formula>
    </cfRule>
  </conditionalFormatting>
  <conditionalFormatting sqref="DP186:DU186">
    <cfRule type="cellIs" dxfId="638" priority="695" operator="equal">
      <formula>0</formula>
    </cfRule>
    <cfRule type="cellIs" dxfId="637" priority="696" operator="equal">
      <formula>1</formula>
    </cfRule>
  </conditionalFormatting>
  <conditionalFormatting sqref="DP189:DU189">
    <cfRule type="cellIs" dxfId="636" priority="693" operator="equal">
      <formula>0</formula>
    </cfRule>
    <cfRule type="cellIs" dxfId="635" priority="694" operator="equal">
      <formula>1</formula>
    </cfRule>
  </conditionalFormatting>
  <conditionalFormatting sqref="DP199:DU201">
    <cfRule type="cellIs" dxfId="634" priority="691" operator="equal">
      <formula>0</formula>
    </cfRule>
    <cfRule type="cellIs" dxfId="633" priority="692" operator="equal">
      <formula>1</formula>
    </cfRule>
  </conditionalFormatting>
  <conditionalFormatting sqref="DP207:DU207">
    <cfRule type="cellIs" dxfId="632" priority="689" operator="equal">
      <formula>0</formula>
    </cfRule>
    <cfRule type="cellIs" dxfId="631" priority="690" operator="equal">
      <formula>1</formula>
    </cfRule>
  </conditionalFormatting>
  <conditionalFormatting sqref="DP212:DU213">
    <cfRule type="cellIs" dxfId="630" priority="687" operator="equal">
      <formula>0</formula>
    </cfRule>
    <cfRule type="cellIs" dxfId="629" priority="688" operator="equal">
      <formula>1</formula>
    </cfRule>
  </conditionalFormatting>
  <conditionalFormatting sqref="DP220:DU221">
    <cfRule type="cellIs" dxfId="628" priority="685" operator="equal">
      <formula>0</formula>
    </cfRule>
    <cfRule type="cellIs" dxfId="627" priority="686" operator="equal">
      <formula>1</formula>
    </cfRule>
  </conditionalFormatting>
  <conditionalFormatting sqref="DP223:DU223">
    <cfRule type="cellIs" dxfId="626" priority="683" operator="equal">
      <formula>0</formula>
    </cfRule>
    <cfRule type="cellIs" dxfId="625" priority="684" operator="equal">
      <formula>1</formula>
    </cfRule>
  </conditionalFormatting>
  <conditionalFormatting sqref="DP235:DU235">
    <cfRule type="cellIs" dxfId="624" priority="681" operator="equal">
      <formula>0</formula>
    </cfRule>
    <cfRule type="cellIs" dxfId="623" priority="682" operator="equal">
      <formula>1</formula>
    </cfRule>
  </conditionalFormatting>
  <conditionalFormatting sqref="DP237:DU237">
    <cfRule type="cellIs" dxfId="622" priority="679" operator="equal">
      <formula>0</formula>
    </cfRule>
    <cfRule type="cellIs" dxfId="621" priority="680" operator="equal">
      <formula>1</formula>
    </cfRule>
  </conditionalFormatting>
  <conditionalFormatting sqref="DP239:DU239">
    <cfRule type="cellIs" dxfId="620" priority="677" operator="equal">
      <formula>0</formula>
    </cfRule>
    <cfRule type="cellIs" dxfId="619" priority="678" operator="equal">
      <formula>1</formula>
    </cfRule>
  </conditionalFormatting>
  <conditionalFormatting sqref="DP241:DU242">
    <cfRule type="cellIs" dxfId="618" priority="675" operator="equal">
      <formula>0</formula>
    </cfRule>
    <cfRule type="cellIs" dxfId="617" priority="676" operator="equal">
      <formula>1</formula>
    </cfRule>
  </conditionalFormatting>
  <conditionalFormatting sqref="DP250:DU250">
    <cfRule type="cellIs" dxfId="616" priority="673" operator="equal">
      <formula>0</formula>
    </cfRule>
    <cfRule type="cellIs" dxfId="615" priority="674" operator="equal">
      <formula>1</formula>
    </cfRule>
  </conditionalFormatting>
  <conditionalFormatting sqref="DP251:DU251">
    <cfRule type="cellIs" dxfId="614" priority="671" operator="equal">
      <formula>0</formula>
    </cfRule>
    <cfRule type="cellIs" dxfId="613" priority="672" operator="equal">
      <formula>1</formula>
    </cfRule>
  </conditionalFormatting>
  <conditionalFormatting sqref="DP259:DU260">
    <cfRule type="cellIs" dxfId="612" priority="669" operator="equal">
      <formula>0</formula>
    </cfRule>
    <cfRule type="cellIs" dxfId="611" priority="670" operator="equal">
      <formula>1</formula>
    </cfRule>
  </conditionalFormatting>
  <conditionalFormatting sqref="DP262:DU263">
    <cfRule type="cellIs" dxfId="610" priority="667" operator="equal">
      <formula>0</formula>
    </cfRule>
    <cfRule type="cellIs" dxfId="609" priority="668" operator="equal">
      <formula>1</formula>
    </cfRule>
  </conditionalFormatting>
  <conditionalFormatting sqref="DP266:DU266">
    <cfRule type="cellIs" dxfId="608" priority="665" operator="equal">
      <formula>0</formula>
    </cfRule>
    <cfRule type="cellIs" dxfId="607" priority="666" operator="equal">
      <formula>1</formula>
    </cfRule>
  </conditionalFormatting>
  <conditionalFormatting sqref="DP281:DU282">
    <cfRule type="cellIs" dxfId="606" priority="663" operator="equal">
      <formula>0</formula>
    </cfRule>
    <cfRule type="cellIs" dxfId="605" priority="664" operator="equal">
      <formula>1</formula>
    </cfRule>
  </conditionalFormatting>
  <conditionalFormatting sqref="DP287:DU287">
    <cfRule type="cellIs" dxfId="604" priority="661" operator="equal">
      <formula>0</formula>
    </cfRule>
    <cfRule type="cellIs" dxfId="603" priority="662" operator="equal">
      <formula>1</formula>
    </cfRule>
  </conditionalFormatting>
  <conditionalFormatting sqref="DP294:DU296">
    <cfRule type="cellIs" dxfId="602" priority="659" operator="equal">
      <formula>0</formula>
    </cfRule>
    <cfRule type="cellIs" dxfId="601" priority="660" operator="equal">
      <formula>1</formula>
    </cfRule>
  </conditionalFormatting>
  <conditionalFormatting sqref="DP299:DU299">
    <cfRule type="cellIs" dxfId="600" priority="657" operator="equal">
      <formula>0</formula>
    </cfRule>
    <cfRule type="cellIs" dxfId="599" priority="658" operator="equal">
      <formula>1</formula>
    </cfRule>
  </conditionalFormatting>
  <conditionalFormatting sqref="DP302:DU303">
    <cfRule type="cellIs" dxfId="598" priority="655" operator="equal">
      <formula>0</formula>
    </cfRule>
    <cfRule type="cellIs" dxfId="597" priority="656" operator="equal">
      <formula>1</formula>
    </cfRule>
  </conditionalFormatting>
  <conditionalFormatting sqref="DP309:DU309">
    <cfRule type="cellIs" dxfId="596" priority="653" operator="equal">
      <formula>0</formula>
    </cfRule>
    <cfRule type="cellIs" dxfId="595" priority="654" operator="equal">
      <formula>1</formula>
    </cfRule>
  </conditionalFormatting>
  <conditionalFormatting sqref="DP310:DU310">
    <cfRule type="cellIs" dxfId="594" priority="651" operator="equal">
      <formula>0</formula>
    </cfRule>
    <cfRule type="cellIs" dxfId="593" priority="652" operator="equal">
      <formula>1</formula>
    </cfRule>
  </conditionalFormatting>
  <conditionalFormatting sqref="DP312:DU312">
    <cfRule type="cellIs" dxfId="592" priority="649" operator="equal">
      <formula>0</formula>
    </cfRule>
    <cfRule type="cellIs" dxfId="591" priority="650" operator="equal">
      <formula>1</formula>
    </cfRule>
  </conditionalFormatting>
  <conditionalFormatting sqref="DP318:DU318">
    <cfRule type="cellIs" dxfId="590" priority="647" operator="equal">
      <formula>0</formula>
    </cfRule>
    <cfRule type="cellIs" dxfId="589" priority="648" operator="equal">
      <formula>1</formula>
    </cfRule>
  </conditionalFormatting>
  <conditionalFormatting sqref="DP331:DU332">
    <cfRule type="cellIs" dxfId="588" priority="645" operator="equal">
      <formula>0</formula>
    </cfRule>
    <cfRule type="cellIs" dxfId="587" priority="646" operator="equal">
      <formula>1</formula>
    </cfRule>
  </conditionalFormatting>
  <conditionalFormatting sqref="DP339:DU339">
    <cfRule type="cellIs" dxfId="586" priority="643" operator="equal">
      <formula>0</formula>
    </cfRule>
    <cfRule type="cellIs" dxfId="585" priority="644" operator="equal">
      <formula>1</formula>
    </cfRule>
  </conditionalFormatting>
  <conditionalFormatting sqref="DP343:DU345">
    <cfRule type="cellIs" dxfId="584" priority="641" operator="equal">
      <formula>0</formula>
    </cfRule>
    <cfRule type="cellIs" dxfId="583" priority="642" operator="equal">
      <formula>1</formula>
    </cfRule>
  </conditionalFormatting>
  <conditionalFormatting sqref="DP357:DU357">
    <cfRule type="cellIs" dxfId="582" priority="639" operator="equal">
      <formula>0</formula>
    </cfRule>
    <cfRule type="cellIs" dxfId="581" priority="640" operator="equal">
      <formula>1</formula>
    </cfRule>
  </conditionalFormatting>
  <conditionalFormatting sqref="DP360:DU360">
    <cfRule type="cellIs" dxfId="580" priority="637" operator="equal">
      <formula>0</formula>
    </cfRule>
    <cfRule type="cellIs" dxfId="579" priority="638" operator="equal">
      <formula>1</formula>
    </cfRule>
  </conditionalFormatting>
  <conditionalFormatting sqref="DP361:DU361">
    <cfRule type="cellIs" dxfId="578" priority="635" operator="equal">
      <formula>0</formula>
    </cfRule>
    <cfRule type="cellIs" dxfId="577" priority="636" operator="equal">
      <formula>1</formula>
    </cfRule>
  </conditionalFormatting>
  <conditionalFormatting sqref="DP369:DU369">
    <cfRule type="cellIs" dxfId="576" priority="633" operator="equal">
      <formula>0</formula>
    </cfRule>
    <cfRule type="cellIs" dxfId="575" priority="634" operator="equal">
      <formula>1</formula>
    </cfRule>
  </conditionalFormatting>
  <conditionalFormatting sqref="DP371:DU371">
    <cfRule type="cellIs" dxfId="574" priority="631" operator="equal">
      <formula>0</formula>
    </cfRule>
    <cfRule type="cellIs" dxfId="573" priority="632" operator="equal">
      <formula>1</formula>
    </cfRule>
  </conditionalFormatting>
  <conditionalFormatting sqref="DP373:DU373">
    <cfRule type="cellIs" dxfId="572" priority="629" operator="equal">
      <formula>0</formula>
    </cfRule>
    <cfRule type="cellIs" dxfId="571" priority="630" operator="equal">
      <formula>1</formula>
    </cfRule>
  </conditionalFormatting>
  <conditionalFormatting sqref="DP377:DU377">
    <cfRule type="cellIs" dxfId="570" priority="627" operator="equal">
      <formula>0</formula>
    </cfRule>
    <cfRule type="cellIs" dxfId="569" priority="628" operator="equal">
      <formula>1</formula>
    </cfRule>
  </conditionalFormatting>
  <conditionalFormatting sqref="DP379:DU379">
    <cfRule type="cellIs" dxfId="568" priority="625" operator="equal">
      <formula>0</formula>
    </cfRule>
    <cfRule type="cellIs" dxfId="567" priority="626" operator="equal">
      <formula>1</formula>
    </cfRule>
  </conditionalFormatting>
  <conditionalFormatting sqref="DP380:DU380">
    <cfRule type="cellIs" dxfId="566" priority="623" operator="equal">
      <formula>0</formula>
    </cfRule>
    <cfRule type="cellIs" dxfId="565" priority="624" operator="equal">
      <formula>1</formula>
    </cfRule>
  </conditionalFormatting>
  <conditionalFormatting sqref="DP381:DU381">
    <cfRule type="cellIs" dxfId="564" priority="621" operator="equal">
      <formula>0</formula>
    </cfRule>
    <cfRule type="cellIs" dxfId="563" priority="622" operator="equal">
      <formula>1</formula>
    </cfRule>
  </conditionalFormatting>
  <conditionalFormatting sqref="DP375:DU376">
    <cfRule type="cellIs" dxfId="562" priority="619" operator="equal">
      <formula>0</formula>
    </cfRule>
    <cfRule type="cellIs" dxfId="561" priority="620" operator="equal">
      <formula>1</formula>
    </cfRule>
  </conditionalFormatting>
  <conditionalFormatting sqref="DP378:DU378">
    <cfRule type="cellIs" dxfId="560" priority="617" operator="equal">
      <formula>0</formula>
    </cfRule>
    <cfRule type="cellIs" dxfId="559" priority="618" operator="equal">
      <formula>1</formula>
    </cfRule>
  </conditionalFormatting>
  <conditionalFormatting sqref="DP385:DU385">
    <cfRule type="cellIs" dxfId="558" priority="615" operator="equal">
      <formula>0</formula>
    </cfRule>
    <cfRule type="cellIs" dxfId="557" priority="616" operator="equal">
      <formula>1</formula>
    </cfRule>
  </conditionalFormatting>
  <conditionalFormatting sqref="DP387:DU387">
    <cfRule type="cellIs" dxfId="556" priority="613" operator="equal">
      <formula>0</formula>
    </cfRule>
    <cfRule type="cellIs" dxfId="555" priority="614" operator="equal">
      <formula>1</formula>
    </cfRule>
  </conditionalFormatting>
  <conditionalFormatting sqref="DP392:DU392">
    <cfRule type="cellIs" dxfId="554" priority="611" operator="equal">
      <formula>0</formula>
    </cfRule>
    <cfRule type="cellIs" dxfId="553" priority="612" operator="equal">
      <formula>1</formula>
    </cfRule>
  </conditionalFormatting>
  <conditionalFormatting sqref="DP399:DU399">
    <cfRule type="cellIs" dxfId="552" priority="609" operator="equal">
      <formula>0</formula>
    </cfRule>
    <cfRule type="cellIs" dxfId="551" priority="610" operator="equal">
      <formula>1</formula>
    </cfRule>
  </conditionalFormatting>
  <conditionalFormatting sqref="DP401:DU401">
    <cfRule type="cellIs" dxfId="550" priority="607" operator="equal">
      <formula>0</formula>
    </cfRule>
    <cfRule type="cellIs" dxfId="549" priority="608" operator="equal">
      <formula>1</formula>
    </cfRule>
  </conditionalFormatting>
  <conditionalFormatting sqref="DP404:DU404">
    <cfRule type="cellIs" dxfId="548" priority="605" operator="equal">
      <formula>0</formula>
    </cfRule>
    <cfRule type="cellIs" dxfId="547" priority="606" operator="equal">
      <formula>1</formula>
    </cfRule>
  </conditionalFormatting>
  <conditionalFormatting sqref="DP407:DU409">
    <cfRule type="cellIs" dxfId="546" priority="601" operator="equal">
      <formula>0</formula>
    </cfRule>
    <cfRule type="cellIs" dxfId="545" priority="602" operator="equal">
      <formula>1</formula>
    </cfRule>
  </conditionalFormatting>
  <conditionalFormatting sqref="DP13:DU14">
    <cfRule type="cellIs" dxfId="544" priority="533" operator="equal">
      <formula>0</formula>
    </cfRule>
    <cfRule type="cellIs" dxfId="543" priority="534" operator="equal">
      <formula>1</formula>
    </cfRule>
  </conditionalFormatting>
  <conditionalFormatting sqref="DP15:DU15">
    <cfRule type="cellIs" dxfId="542" priority="531" operator="equal">
      <formula>0</formula>
    </cfRule>
    <cfRule type="cellIs" dxfId="541" priority="532" operator="equal">
      <formula>1</formula>
    </cfRule>
  </conditionalFormatting>
  <conditionalFormatting sqref="DP18:DU18">
    <cfRule type="cellIs" dxfId="540" priority="529" operator="equal">
      <formula>0</formula>
    </cfRule>
    <cfRule type="cellIs" dxfId="539" priority="530" operator="equal">
      <formula>1</formula>
    </cfRule>
  </conditionalFormatting>
  <conditionalFormatting sqref="DP26:DU26">
    <cfRule type="cellIs" dxfId="538" priority="527" operator="equal">
      <formula>0</formula>
    </cfRule>
    <cfRule type="cellIs" dxfId="537" priority="528" operator="equal">
      <formula>1</formula>
    </cfRule>
  </conditionalFormatting>
  <conditionalFormatting sqref="DP29:DU29">
    <cfRule type="cellIs" dxfId="536" priority="525" operator="equal">
      <formula>0</formula>
    </cfRule>
    <cfRule type="cellIs" dxfId="535" priority="526" operator="equal">
      <formula>1</formula>
    </cfRule>
  </conditionalFormatting>
  <conditionalFormatting sqref="DP31:DU31">
    <cfRule type="cellIs" dxfId="534" priority="523" operator="equal">
      <formula>0</formula>
    </cfRule>
    <cfRule type="cellIs" dxfId="533" priority="524" operator="equal">
      <formula>1</formula>
    </cfRule>
  </conditionalFormatting>
  <conditionalFormatting sqref="DP36:DU36">
    <cfRule type="cellIs" dxfId="532" priority="521" operator="equal">
      <formula>0</formula>
    </cfRule>
    <cfRule type="cellIs" dxfId="531" priority="522" operator="equal">
      <formula>1</formula>
    </cfRule>
  </conditionalFormatting>
  <conditionalFormatting sqref="DP40:DU40">
    <cfRule type="cellIs" dxfId="530" priority="519" operator="equal">
      <formula>0</formula>
    </cfRule>
    <cfRule type="cellIs" dxfId="529" priority="520" operator="equal">
      <formula>1</formula>
    </cfRule>
  </conditionalFormatting>
  <conditionalFormatting sqref="DP50:DU50">
    <cfRule type="cellIs" dxfId="528" priority="517" operator="equal">
      <formula>0</formula>
    </cfRule>
    <cfRule type="cellIs" dxfId="527" priority="518" operator="equal">
      <formula>1</formula>
    </cfRule>
  </conditionalFormatting>
  <conditionalFormatting sqref="DP60:DU62">
    <cfRule type="cellIs" dxfId="526" priority="515" operator="equal">
      <formula>0</formula>
    </cfRule>
    <cfRule type="cellIs" dxfId="525" priority="516" operator="equal">
      <formula>1</formula>
    </cfRule>
  </conditionalFormatting>
  <conditionalFormatting sqref="DP67:DU67">
    <cfRule type="cellIs" dxfId="524" priority="513" operator="equal">
      <formula>0</formula>
    </cfRule>
    <cfRule type="cellIs" dxfId="523" priority="514" operator="equal">
      <formula>1</formula>
    </cfRule>
  </conditionalFormatting>
  <conditionalFormatting sqref="DP76:DU76">
    <cfRule type="cellIs" dxfId="522" priority="511" operator="equal">
      <formula>0</formula>
    </cfRule>
    <cfRule type="cellIs" dxfId="521" priority="512" operator="equal">
      <formula>1</formula>
    </cfRule>
  </conditionalFormatting>
  <conditionalFormatting sqref="DP80:DU80">
    <cfRule type="cellIs" dxfId="520" priority="509" operator="equal">
      <formula>0</formula>
    </cfRule>
    <cfRule type="cellIs" dxfId="519" priority="510" operator="equal">
      <formula>1</formula>
    </cfRule>
  </conditionalFormatting>
  <conditionalFormatting sqref="DP93:DU93">
    <cfRule type="cellIs" dxfId="518" priority="507" operator="equal">
      <formula>0</formula>
    </cfRule>
    <cfRule type="cellIs" dxfId="517" priority="508" operator="equal">
      <formula>1</formula>
    </cfRule>
  </conditionalFormatting>
  <conditionalFormatting sqref="DP96:DU98">
    <cfRule type="cellIs" dxfId="516" priority="505" operator="equal">
      <formula>0</formula>
    </cfRule>
    <cfRule type="cellIs" dxfId="515" priority="506" operator="equal">
      <formula>1</formula>
    </cfRule>
  </conditionalFormatting>
  <conditionalFormatting sqref="DP104:DU104">
    <cfRule type="cellIs" dxfId="514" priority="503" operator="equal">
      <formula>0</formula>
    </cfRule>
    <cfRule type="cellIs" dxfId="513" priority="504" operator="equal">
      <formula>1</formula>
    </cfRule>
  </conditionalFormatting>
  <conditionalFormatting sqref="DP108:DU108">
    <cfRule type="cellIs" dxfId="512" priority="501" operator="equal">
      <formula>0</formula>
    </cfRule>
    <cfRule type="cellIs" dxfId="511" priority="502" operator="equal">
      <formula>1</formula>
    </cfRule>
  </conditionalFormatting>
  <conditionalFormatting sqref="DP110:DU110">
    <cfRule type="cellIs" dxfId="510" priority="499" operator="equal">
      <formula>0</formula>
    </cfRule>
    <cfRule type="cellIs" dxfId="509" priority="500" operator="equal">
      <formula>1</formula>
    </cfRule>
  </conditionalFormatting>
  <conditionalFormatting sqref="DP113:DU113">
    <cfRule type="cellIs" dxfId="508" priority="497" operator="equal">
      <formula>0</formula>
    </cfRule>
    <cfRule type="cellIs" dxfId="507" priority="498" operator="equal">
      <formula>1</formula>
    </cfRule>
  </conditionalFormatting>
  <conditionalFormatting sqref="DP115:DU115">
    <cfRule type="cellIs" dxfId="506" priority="495" operator="equal">
      <formula>0</formula>
    </cfRule>
    <cfRule type="cellIs" dxfId="505" priority="496" operator="equal">
      <formula>1</formula>
    </cfRule>
  </conditionalFormatting>
  <conditionalFormatting sqref="DP117:DU117">
    <cfRule type="cellIs" dxfId="504" priority="493" operator="equal">
      <formula>0</formula>
    </cfRule>
    <cfRule type="cellIs" dxfId="503" priority="494" operator="equal">
      <formula>1</formula>
    </cfRule>
  </conditionalFormatting>
  <conditionalFormatting sqref="DP119:DU119">
    <cfRule type="cellIs" dxfId="502" priority="491" operator="equal">
      <formula>0</formula>
    </cfRule>
    <cfRule type="cellIs" dxfId="501" priority="492" operator="equal">
      <formula>1</formula>
    </cfRule>
  </conditionalFormatting>
  <conditionalFormatting sqref="DP123:DU123">
    <cfRule type="cellIs" dxfId="500" priority="489" operator="equal">
      <formula>0</formula>
    </cfRule>
    <cfRule type="cellIs" dxfId="499" priority="490" operator="equal">
      <formula>1</formula>
    </cfRule>
  </conditionalFormatting>
  <conditionalFormatting sqref="DP125:DU127">
    <cfRule type="cellIs" dxfId="498" priority="487" operator="equal">
      <formula>0</formula>
    </cfRule>
    <cfRule type="cellIs" dxfId="497" priority="488" operator="equal">
      <formula>1</formula>
    </cfRule>
  </conditionalFormatting>
  <conditionalFormatting sqref="DP139:DU139">
    <cfRule type="cellIs" dxfId="496" priority="485" operator="equal">
      <formula>0</formula>
    </cfRule>
    <cfRule type="cellIs" dxfId="495" priority="486" operator="equal">
      <formula>1</formula>
    </cfRule>
  </conditionalFormatting>
  <conditionalFormatting sqref="DP144:DU144">
    <cfRule type="cellIs" dxfId="494" priority="483" operator="equal">
      <formula>0</formula>
    </cfRule>
    <cfRule type="cellIs" dxfId="493" priority="484" operator="equal">
      <formula>1</formula>
    </cfRule>
  </conditionalFormatting>
  <conditionalFormatting sqref="DP146:DU148">
    <cfRule type="cellIs" dxfId="492" priority="481" operator="equal">
      <formula>0</formula>
    </cfRule>
    <cfRule type="cellIs" dxfId="491" priority="482" operator="equal">
      <formula>1</formula>
    </cfRule>
  </conditionalFormatting>
  <conditionalFormatting sqref="DP159:DU159">
    <cfRule type="cellIs" dxfId="490" priority="479" operator="equal">
      <formula>0</formula>
    </cfRule>
    <cfRule type="cellIs" dxfId="489" priority="480" operator="equal">
      <formula>1</formula>
    </cfRule>
  </conditionalFormatting>
  <conditionalFormatting sqref="DP161:DU161">
    <cfRule type="cellIs" dxfId="488" priority="477" operator="equal">
      <formula>0</formula>
    </cfRule>
    <cfRule type="cellIs" dxfId="487" priority="478" operator="equal">
      <formula>1</formula>
    </cfRule>
  </conditionalFormatting>
  <conditionalFormatting sqref="DP165:DU165">
    <cfRule type="cellIs" dxfId="486" priority="475" operator="equal">
      <formula>0</formula>
    </cfRule>
    <cfRule type="cellIs" dxfId="485" priority="476" operator="equal">
      <formula>1</formula>
    </cfRule>
  </conditionalFormatting>
  <conditionalFormatting sqref="DP90:DU90">
    <cfRule type="cellIs" dxfId="484" priority="473" operator="equal">
      <formula>0</formula>
    </cfRule>
    <cfRule type="cellIs" dxfId="483" priority="474" operator="equal">
      <formula>1</formula>
    </cfRule>
  </conditionalFormatting>
  <conditionalFormatting sqref="DP163:DU163">
    <cfRule type="cellIs" dxfId="482" priority="471" operator="equal">
      <formula>0</formula>
    </cfRule>
    <cfRule type="cellIs" dxfId="481" priority="472" operator="equal">
      <formula>1</formula>
    </cfRule>
  </conditionalFormatting>
  <conditionalFormatting sqref="DP16:DU17">
    <cfRule type="cellIs" dxfId="480" priority="469" operator="equal">
      <formula>0</formula>
    </cfRule>
    <cfRule type="cellIs" dxfId="479" priority="470" operator="equal">
      <formula>1</formula>
    </cfRule>
  </conditionalFormatting>
  <conditionalFormatting sqref="DP19:DU25">
    <cfRule type="cellIs" dxfId="478" priority="467" operator="equal">
      <formula>0</formula>
    </cfRule>
    <cfRule type="cellIs" dxfId="477" priority="468" operator="equal">
      <formula>1</formula>
    </cfRule>
  </conditionalFormatting>
  <conditionalFormatting sqref="DP27:DU28">
    <cfRule type="cellIs" dxfId="476" priority="465" operator="equal">
      <formula>0</formula>
    </cfRule>
    <cfRule type="cellIs" dxfId="475" priority="466" operator="equal">
      <formula>1</formula>
    </cfRule>
  </conditionalFormatting>
  <conditionalFormatting sqref="DP30:DU30">
    <cfRule type="cellIs" dxfId="474" priority="463" operator="equal">
      <formula>0</formula>
    </cfRule>
    <cfRule type="cellIs" dxfId="473" priority="464" operator="equal">
      <formula>1</formula>
    </cfRule>
  </conditionalFormatting>
  <conditionalFormatting sqref="DP32:DU35">
    <cfRule type="cellIs" dxfId="472" priority="461" operator="equal">
      <formula>0</formula>
    </cfRule>
    <cfRule type="cellIs" dxfId="471" priority="462" operator="equal">
      <formula>1</formula>
    </cfRule>
  </conditionalFormatting>
  <conditionalFormatting sqref="DP37:DU39">
    <cfRule type="cellIs" dxfId="470" priority="459" operator="equal">
      <formula>0</formula>
    </cfRule>
    <cfRule type="cellIs" dxfId="469" priority="460" operator="equal">
      <formula>1</formula>
    </cfRule>
  </conditionalFormatting>
  <conditionalFormatting sqref="DP41:DU49">
    <cfRule type="cellIs" dxfId="468" priority="457" operator="equal">
      <formula>0</formula>
    </cfRule>
    <cfRule type="cellIs" dxfId="467" priority="458" operator="equal">
      <formula>1</formula>
    </cfRule>
  </conditionalFormatting>
  <conditionalFormatting sqref="DP51:DU59">
    <cfRule type="cellIs" dxfId="466" priority="455" operator="equal">
      <formula>0</formula>
    </cfRule>
    <cfRule type="cellIs" dxfId="465" priority="456" operator="equal">
      <formula>1</formula>
    </cfRule>
  </conditionalFormatting>
  <conditionalFormatting sqref="DP63:DU66">
    <cfRule type="cellIs" dxfId="464" priority="453" operator="equal">
      <formula>0</formula>
    </cfRule>
    <cfRule type="cellIs" dxfId="463" priority="454" operator="equal">
      <formula>1</formula>
    </cfRule>
  </conditionalFormatting>
  <conditionalFormatting sqref="DP68:DU75">
    <cfRule type="cellIs" dxfId="462" priority="451" operator="equal">
      <formula>0</formula>
    </cfRule>
    <cfRule type="cellIs" dxfId="461" priority="452" operator="equal">
      <formula>1</formula>
    </cfRule>
  </conditionalFormatting>
  <conditionalFormatting sqref="DP77:DU79">
    <cfRule type="cellIs" dxfId="460" priority="449" operator="equal">
      <formula>0</formula>
    </cfRule>
    <cfRule type="cellIs" dxfId="459" priority="450" operator="equal">
      <formula>1</formula>
    </cfRule>
  </conditionalFormatting>
  <conditionalFormatting sqref="DP81:DU89">
    <cfRule type="cellIs" dxfId="458" priority="447" operator="equal">
      <formula>0</formula>
    </cfRule>
    <cfRule type="cellIs" dxfId="457" priority="448" operator="equal">
      <formula>1</formula>
    </cfRule>
  </conditionalFormatting>
  <conditionalFormatting sqref="DP92:DU92">
    <cfRule type="cellIs" dxfId="456" priority="445" operator="equal">
      <formula>0</formula>
    </cfRule>
    <cfRule type="cellIs" dxfId="455" priority="446" operator="equal">
      <formula>1</formula>
    </cfRule>
  </conditionalFormatting>
  <conditionalFormatting sqref="DP94:DU94">
    <cfRule type="cellIs" dxfId="454" priority="443" operator="equal">
      <formula>0</formula>
    </cfRule>
    <cfRule type="cellIs" dxfId="453" priority="444" operator="equal">
      <formula>1</formula>
    </cfRule>
  </conditionalFormatting>
  <conditionalFormatting sqref="DP95:DU95">
    <cfRule type="cellIs" dxfId="452" priority="441" operator="equal">
      <formula>0</formula>
    </cfRule>
    <cfRule type="cellIs" dxfId="451" priority="442" operator="equal">
      <formula>1</formula>
    </cfRule>
  </conditionalFormatting>
  <conditionalFormatting sqref="DP99:DU103">
    <cfRule type="cellIs" dxfId="450" priority="439" operator="equal">
      <formula>0</formula>
    </cfRule>
    <cfRule type="cellIs" dxfId="449" priority="440" operator="equal">
      <formula>1</formula>
    </cfRule>
  </conditionalFormatting>
  <conditionalFormatting sqref="DP105:DU107">
    <cfRule type="cellIs" dxfId="448" priority="437" operator="equal">
      <formula>0</formula>
    </cfRule>
    <cfRule type="cellIs" dxfId="447" priority="438" operator="equal">
      <formula>1</formula>
    </cfRule>
  </conditionalFormatting>
  <conditionalFormatting sqref="DP109:DU109">
    <cfRule type="cellIs" dxfId="446" priority="435" operator="equal">
      <formula>0</formula>
    </cfRule>
    <cfRule type="cellIs" dxfId="445" priority="436" operator="equal">
      <formula>1</formula>
    </cfRule>
  </conditionalFormatting>
  <conditionalFormatting sqref="DP111:DU112">
    <cfRule type="cellIs" dxfId="444" priority="433" operator="equal">
      <formula>0</formula>
    </cfRule>
    <cfRule type="cellIs" dxfId="443" priority="434" operator="equal">
      <formula>1</formula>
    </cfRule>
  </conditionalFormatting>
  <conditionalFormatting sqref="DP114:DU114">
    <cfRule type="cellIs" dxfId="442" priority="431" operator="equal">
      <formula>0</formula>
    </cfRule>
    <cfRule type="cellIs" dxfId="441" priority="432" operator="equal">
      <formula>1</formula>
    </cfRule>
  </conditionalFormatting>
  <conditionalFormatting sqref="DP116:DU116">
    <cfRule type="cellIs" dxfId="440" priority="429" operator="equal">
      <formula>0</formula>
    </cfRule>
    <cfRule type="cellIs" dxfId="439" priority="430" operator="equal">
      <formula>1</formula>
    </cfRule>
  </conditionalFormatting>
  <conditionalFormatting sqref="DP118:DU118">
    <cfRule type="cellIs" dxfId="438" priority="427" operator="equal">
      <formula>0</formula>
    </cfRule>
    <cfRule type="cellIs" dxfId="437" priority="428" operator="equal">
      <formula>1</formula>
    </cfRule>
  </conditionalFormatting>
  <conditionalFormatting sqref="DP120:DU120">
    <cfRule type="cellIs" dxfId="436" priority="425" operator="equal">
      <formula>0</formula>
    </cfRule>
    <cfRule type="cellIs" dxfId="435" priority="426" operator="equal">
      <formula>1</formula>
    </cfRule>
  </conditionalFormatting>
  <conditionalFormatting sqref="DP121:DU122">
    <cfRule type="cellIs" dxfId="434" priority="423" operator="equal">
      <formula>0</formula>
    </cfRule>
    <cfRule type="cellIs" dxfId="433" priority="424" operator="equal">
      <formula>1</formula>
    </cfRule>
  </conditionalFormatting>
  <conditionalFormatting sqref="DP124:DU124">
    <cfRule type="cellIs" dxfId="432" priority="421" operator="equal">
      <formula>0</formula>
    </cfRule>
    <cfRule type="cellIs" dxfId="431" priority="422" operator="equal">
      <formula>1</formula>
    </cfRule>
  </conditionalFormatting>
  <conditionalFormatting sqref="DP128:DU138">
    <cfRule type="cellIs" dxfId="430" priority="419" operator="equal">
      <formula>0</formula>
    </cfRule>
    <cfRule type="cellIs" dxfId="429" priority="420" operator="equal">
      <formula>1</formula>
    </cfRule>
  </conditionalFormatting>
  <conditionalFormatting sqref="DP140:DU143">
    <cfRule type="cellIs" dxfId="428" priority="417" operator="equal">
      <formula>0</formula>
    </cfRule>
    <cfRule type="cellIs" dxfId="427" priority="418" operator="equal">
      <formula>1</formula>
    </cfRule>
  </conditionalFormatting>
  <conditionalFormatting sqref="DP145:DU145">
    <cfRule type="cellIs" dxfId="426" priority="415" operator="equal">
      <formula>0</formula>
    </cfRule>
    <cfRule type="cellIs" dxfId="425" priority="416" operator="equal">
      <formula>1</formula>
    </cfRule>
  </conditionalFormatting>
  <conditionalFormatting sqref="DP149:DU158">
    <cfRule type="cellIs" dxfId="424" priority="413" operator="equal">
      <formula>0</formula>
    </cfRule>
    <cfRule type="cellIs" dxfId="423" priority="414" operator="equal">
      <formula>1</formula>
    </cfRule>
  </conditionalFormatting>
  <conditionalFormatting sqref="DP160:DU160">
    <cfRule type="cellIs" dxfId="422" priority="411" operator="equal">
      <formula>0</formula>
    </cfRule>
    <cfRule type="cellIs" dxfId="421" priority="412" operator="equal">
      <formula>1</formula>
    </cfRule>
  </conditionalFormatting>
  <conditionalFormatting sqref="DP162:DU162">
    <cfRule type="cellIs" dxfId="420" priority="409" operator="equal">
      <formula>0</formula>
    </cfRule>
    <cfRule type="cellIs" dxfId="419" priority="410" operator="equal">
      <formula>1</formula>
    </cfRule>
  </conditionalFormatting>
  <conditionalFormatting sqref="DP164:DU164">
    <cfRule type="cellIs" dxfId="418" priority="407" operator="equal">
      <formula>0</formula>
    </cfRule>
    <cfRule type="cellIs" dxfId="417" priority="408" operator="equal">
      <formula>1</formula>
    </cfRule>
  </conditionalFormatting>
  <conditionalFormatting sqref="EG348:EL350 EG356:EL356 EG366:EL367 EG372:EL372 EG370:EL370 EG352:EL353 EG358:EL358 EG393:EL398 EG400:EL400 EG402:EL403 EG536:EL539 EG12:EL12 EG405:EL405 EG410:EL410 EG419:EL420 EG422:EL422 EG429:EL429 EG438:EL438 EG450:EL450 EG459:EL459 EG465:EL465 EG468:EL469 EG471:EL471 EG475:EL475 EG483:EL483 EG490:EL490 EG493:EL493 EG497:EL497 EG500:EL501 EG506:EL506 EG511:EL511 EG513:EL513 EG519:EL519 EG521:EL521 EG525:EL525 EG527:EL527">
    <cfRule type="cellIs" dxfId="416" priority="405" operator="equal">
      <formula>0</formula>
    </cfRule>
    <cfRule type="cellIs" dxfId="415" priority="406" operator="equal">
      <formula>1</formula>
    </cfRule>
  </conditionalFormatting>
  <conditionalFormatting sqref="DZ553">
    <cfRule type="cellIs" dxfId="414" priority="403" operator="equal">
      <formula>"OK"</formula>
    </cfRule>
    <cfRule type="cellIs" dxfId="413" priority="404" operator="equal">
      <formula>"NO HABILITADO"</formula>
    </cfRule>
  </conditionalFormatting>
  <conditionalFormatting sqref="EN553">
    <cfRule type="cellIs" dxfId="412" priority="401" operator="equal">
      <formula>0</formula>
    </cfRule>
    <cfRule type="cellIs" dxfId="411" priority="402" operator="equal">
      <formula>1</formula>
    </cfRule>
  </conditionalFormatting>
  <conditionalFormatting sqref="EL553">
    <cfRule type="cellIs" dxfId="410" priority="399" operator="equal">
      <formula>0</formula>
    </cfRule>
    <cfRule type="cellIs" dxfId="409" priority="400" operator="equal">
      <formula>1</formula>
    </cfRule>
  </conditionalFormatting>
  <conditionalFormatting sqref="EJ553">
    <cfRule type="cellIs" dxfId="408" priority="397" operator="equal">
      <formula>0</formula>
    </cfRule>
    <cfRule type="cellIs" dxfId="407" priority="398" operator="equal">
      <formula>1</formula>
    </cfRule>
  </conditionalFormatting>
  <conditionalFormatting sqref="EH553">
    <cfRule type="cellIs" dxfId="406" priority="395" operator="equal">
      <formula>0</formula>
    </cfRule>
    <cfRule type="cellIs" dxfId="405" priority="396" operator="equal">
      <formula>1</formula>
    </cfRule>
  </conditionalFormatting>
  <conditionalFormatting sqref="EG166:EL169">
    <cfRule type="cellIs" dxfId="404" priority="393" operator="equal">
      <formula>0</formula>
    </cfRule>
    <cfRule type="cellIs" dxfId="403" priority="394" operator="equal">
      <formula>1</formula>
    </cfRule>
  </conditionalFormatting>
  <conditionalFormatting sqref="EG173:EL174">
    <cfRule type="cellIs" dxfId="402" priority="391" operator="equal">
      <formula>0</formula>
    </cfRule>
    <cfRule type="cellIs" dxfId="401" priority="392" operator="equal">
      <formula>1</formula>
    </cfRule>
  </conditionalFormatting>
  <conditionalFormatting sqref="EG181:EL184">
    <cfRule type="cellIs" dxfId="400" priority="389" operator="equal">
      <formula>0</formula>
    </cfRule>
    <cfRule type="cellIs" dxfId="399" priority="390" operator="equal">
      <formula>1</formula>
    </cfRule>
  </conditionalFormatting>
  <conditionalFormatting sqref="EG187:EL188">
    <cfRule type="cellIs" dxfId="398" priority="387" operator="equal">
      <formula>0</formula>
    </cfRule>
    <cfRule type="cellIs" dxfId="397" priority="388" operator="equal">
      <formula>1</formula>
    </cfRule>
  </conditionalFormatting>
  <conditionalFormatting sqref="EG190:EL193">
    <cfRule type="cellIs" dxfId="396" priority="385" operator="equal">
      <formula>0</formula>
    </cfRule>
    <cfRule type="cellIs" dxfId="395" priority="386" operator="equal">
      <formula>1</formula>
    </cfRule>
  </conditionalFormatting>
  <conditionalFormatting sqref="EG195:EL195">
    <cfRule type="cellIs" dxfId="394" priority="383" operator="equal">
      <formula>0</formula>
    </cfRule>
    <cfRule type="cellIs" dxfId="393" priority="384" operator="equal">
      <formula>1</formula>
    </cfRule>
  </conditionalFormatting>
  <conditionalFormatting sqref="EG197:EL197">
    <cfRule type="cellIs" dxfId="392" priority="381" operator="equal">
      <formula>0</formula>
    </cfRule>
    <cfRule type="cellIs" dxfId="391" priority="382" operator="equal">
      <formula>1</formula>
    </cfRule>
  </conditionalFormatting>
  <conditionalFormatting sqref="EG202:EL205">
    <cfRule type="cellIs" dxfId="390" priority="379" operator="equal">
      <formula>0</formula>
    </cfRule>
    <cfRule type="cellIs" dxfId="389" priority="380" operator="equal">
      <formula>1</formula>
    </cfRule>
  </conditionalFormatting>
  <conditionalFormatting sqref="EG208:EL211">
    <cfRule type="cellIs" dxfId="388" priority="377" operator="equal">
      <formula>0</formula>
    </cfRule>
    <cfRule type="cellIs" dxfId="387" priority="378" operator="equal">
      <formula>1</formula>
    </cfRule>
  </conditionalFormatting>
  <conditionalFormatting sqref="EG216:EL219 EG222:EL222 EG226:EL234 EG224:EL224 EG236:EL236">
    <cfRule type="cellIs" dxfId="386" priority="375" operator="equal">
      <formula>0</formula>
    </cfRule>
    <cfRule type="cellIs" dxfId="385" priority="376" operator="equal">
      <formula>1</formula>
    </cfRule>
  </conditionalFormatting>
  <conditionalFormatting sqref="EG238:EL238 EG240:EL240 EG244:EL249 EG252:EL252">
    <cfRule type="cellIs" dxfId="384" priority="373" operator="equal">
      <formula>0</formula>
    </cfRule>
    <cfRule type="cellIs" dxfId="383" priority="374" operator="equal">
      <formula>1</formula>
    </cfRule>
  </conditionalFormatting>
  <conditionalFormatting sqref="EG255:EL258">
    <cfRule type="cellIs" dxfId="382" priority="371" operator="equal">
      <formula>0</formula>
    </cfRule>
    <cfRule type="cellIs" dxfId="381" priority="372" operator="equal">
      <formula>1</formula>
    </cfRule>
  </conditionalFormatting>
  <conditionalFormatting sqref="EG272:EL280">
    <cfRule type="cellIs" dxfId="380" priority="369" operator="equal">
      <formula>0</formula>
    </cfRule>
    <cfRule type="cellIs" dxfId="379" priority="370" operator="equal">
      <formula>1</formula>
    </cfRule>
  </conditionalFormatting>
  <conditionalFormatting sqref="EG284:EL286 EG304:EL308 EG311:EL311 EG288:EL293 EG298:EL298 EG301:EL301 EG314:EL317">
    <cfRule type="cellIs" dxfId="378" priority="367" operator="equal">
      <formula>0</formula>
    </cfRule>
    <cfRule type="cellIs" dxfId="377" priority="368" operator="equal">
      <formula>1</formula>
    </cfRule>
  </conditionalFormatting>
  <conditionalFormatting sqref="EG320:EL330 EG333:EL336">
    <cfRule type="cellIs" dxfId="376" priority="365" operator="equal">
      <formula>0</formula>
    </cfRule>
    <cfRule type="cellIs" dxfId="375" priority="366" operator="equal">
      <formula>1</formula>
    </cfRule>
  </conditionalFormatting>
  <conditionalFormatting sqref="EG342:EL342">
    <cfRule type="cellIs" dxfId="374" priority="363" operator="equal">
      <formula>0</formula>
    </cfRule>
    <cfRule type="cellIs" dxfId="373" priority="364" operator="equal">
      <formula>1</formula>
    </cfRule>
  </conditionalFormatting>
  <conditionalFormatting sqref="EG354:EL354">
    <cfRule type="cellIs" dxfId="372" priority="361" operator="equal">
      <formula>0</formula>
    </cfRule>
    <cfRule type="cellIs" dxfId="371" priority="362" operator="equal">
      <formula>1</formula>
    </cfRule>
  </conditionalFormatting>
  <conditionalFormatting sqref="EG359:EL359">
    <cfRule type="cellIs" dxfId="370" priority="359" operator="equal">
      <formula>0</formula>
    </cfRule>
    <cfRule type="cellIs" dxfId="369" priority="360" operator="equal">
      <formula>1</formula>
    </cfRule>
  </conditionalFormatting>
  <conditionalFormatting sqref="EG364:EL365">
    <cfRule type="cellIs" dxfId="368" priority="357" operator="equal">
      <formula>0</formula>
    </cfRule>
    <cfRule type="cellIs" dxfId="367" priority="358" operator="equal">
      <formula>1</formula>
    </cfRule>
  </conditionalFormatting>
  <conditionalFormatting sqref="EG540:EL540">
    <cfRule type="cellIs" dxfId="366" priority="355" operator="equal">
      <formula>0</formula>
    </cfRule>
    <cfRule type="cellIs" dxfId="365" priority="356" operator="equal">
      <formula>1</formula>
    </cfRule>
  </conditionalFormatting>
  <conditionalFormatting sqref="EG543:EL543">
    <cfRule type="cellIs" dxfId="364" priority="305" operator="equal">
      <formula>0</formula>
    </cfRule>
    <cfRule type="cellIs" dxfId="363" priority="306" operator="equal">
      <formula>1</formula>
    </cfRule>
  </conditionalFormatting>
  <conditionalFormatting sqref="EG91:EL91">
    <cfRule type="cellIs" dxfId="362" priority="353" operator="equal">
      <formula>0</formula>
    </cfRule>
    <cfRule type="cellIs" dxfId="361" priority="354" operator="equal">
      <formula>1</formula>
    </cfRule>
  </conditionalFormatting>
  <conditionalFormatting sqref="EG170:EL170">
    <cfRule type="cellIs" dxfId="360" priority="351" operator="equal">
      <formula>0</formula>
    </cfRule>
    <cfRule type="cellIs" dxfId="359" priority="352" operator="equal">
      <formula>1</formula>
    </cfRule>
  </conditionalFormatting>
  <conditionalFormatting sqref="EG172:EL172">
    <cfRule type="cellIs" dxfId="358" priority="349" operator="equal">
      <formula>0</formula>
    </cfRule>
    <cfRule type="cellIs" dxfId="357" priority="350" operator="equal">
      <formula>1</formula>
    </cfRule>
  </conditionalFormatting>
  <conditionalFormatting sqref="EG179:EL179">
    <cfRule type="cellIs" dxfId="356" priority="347" operator="equal">
      <formula>0</formula>
    </cfRule>
    <cfRule type="cellIs" dxfId="355" priority="348" operator="equal">
      <formula>1</formula>
    </cfRule>
  </conditionalFormatting>
  <conditionalFormatting sqref="EG194:EL194">
    <cfRule type="cellIs" dxfId="354" priority="345" operator="equal">
      <formula>0</formula>
    </cfRule>
    <cfRule type="cellIs" dxfId="353" priority="346" operator="equal">
      <formula>1</formula>
    </cfRule>
  </conditionalFormatting>
  <conditionalFormatting sqref="EG196:EL196">
    <cfRule type="cellIs" dxfId="352" priority="343" operator="equal">
      <formula>0</formula>
    </cfRule>
    <cfRule type="cellIs" dxfId="351" priority="344" operator="equal">
      <formula>1</formula>
    </cfRule>
  </conditionalFormatting>
  <conditionalFormatting sqref="EG198:EL198">
    <cfRule type="cellIs" dxfId="350" priority="341" operator="equal">
      <formula>0</formula>
    </cfRule>
    <cfRule type="cellIs" dxfId="349" priority="342" operator="equal">
      <formula>1</formula>
    </cfRule>
  </conditionalFormatting>
  <conditionalFormatting sqref="EG206:EL206">
    <cfRule type="cellIs" dxfId="348" priority="339" operator="equal">
      <formula>0</formula>
    </cfRule>
    <cfRule type="cellIs" dxfId="347" priority="340" operator="equal">
      <formula>1</formula>
    </cfRule>
  </conditionalFormatting>
  <conditionalFormatting sqref="EG214:EL215">
    <cfRule type="cellIs" dxfId="346" priority="337" operator="equal">
      <formula>0</formula>
    </cfRule>
    <cfRule type="cellIs" dxfId="345" priority="338" operator="equal">
      <formula>1</formula>
    </cfRule>
  </conditionalFormatting>
  <conditionalFormatting sqref="EG225:EL225">
    <cfRule type="cellIs" dxfId="344" priority="335" operator="equal">
      <formula>0</formula>
    </cfRule>
    <cfRule type="cellIs" dxfId="343" priority="336" operator="equal">
      <formula>1</formula>
    </cfRule>
  </conditionalFormatting>
  <conditionalFormatting sqref="EG253:EL254">
    <cfRule type="cellIs" dxfId="342" priority="333" operator="equal">
      <formula>0</formula>
    </cfRule>
    <cfRule type="cellIs" dxfId="341" priority="334" operator="equal">
      <formula>1</formula>
    </cfRule>
  </conditionalFormatting>
  <conditionalFormatting sqref="EG261:EL261">
    <cfRule type="cellIs" dxfId="340" priority="331" operator="equal">
      <formula>0</formula>
    </cfRule>
    <cfRule type="cellIs" dxfId="339" priority="332" operator="equal">
      <formula>1</formula>
    </cfRule>
  </conditionalFormatting>
  <conditionalFormatting sqref="EG264:EL265 EG268:EL271">
    <cfRule type="cellIs" dxfId="338" priority="329" operator="equal">
      <formula>0</formula>
    </cfRule>
    <cfRule type="cellIs" dxfId="337" priority="330" operator="equal">
      <formula>1</formula>
    </cfRule>
  </conditionalFormatting>
  <conditionalFormatting sqref="EG283:EL283">
    <cfRule type="cellIs" dxfId="336" priority="327" operator="equal">
      <formula>0</formula>
    </cfRule>
    <cfRule type="cellIs" dxfId="335" priority="328" operator="equal">
      <formula>1</formula>
    </cfRule>
  </conditionalFormatting>
  <conditionalFormatting sqref="EG337:EL338">
    <cfRule type="cellIs" dxfId="334" priority="325" operator="equal">
      <formula>0</formula>
    </cfRule>
    <cfRule type="cellIs" dxfId="333" priority="326" operator="equal">
      <formula>1</formula>
    </cfRule>
  </conditionalFormatting>
  <conditionalFormatting sqref="EG340:EL341">
    <cfRule type="cellIs" dxfId="332" priority="323" operator="equal">
      <formula>0</formula>
    </cfRule>
    <cfRule type="cellIs" dxfId="331" priority="324" operator="equal">
      <formula>1</formula>
    </cfRule>
  </conditionalFormatting>
  <conditionalFormatting sqref="EG346:EL347">
    <cfRule type="cellIs" dxfId="330" priority="321" operator="equal">
      <formula>0</formula>
    </cfRule>
    <cfRule type="cellIs" dxfId="329" priority="322" operator="equal">
      <formula>1</formula>
    </cfRule>
  </conditionalFormatting>
  <conditionalFormatting sqref="EG351:EL351">
    <cfRule type="cellIs" dxfId="328" priority="319" operator="equal">
      <formula>0</formula>
    </cfRule>
    <cfRule type="cellIs" dxfId="327" priority="320" operator="equal">
      <formula>1</formula>
    </cfRule>
  </conditionalFormatting>
  <conditionalFormatting sqref="EG355:EL355">
    <cfRule type="cellIs" dxfId="326" priority="317" operator="equal">
      <formula>0</formula>
    </cfRule>
    <cfRule type="cellIs" dxfId="325" priority="318" operator="equal">
      <formula>1</formula>
    </cfRule>
  </conditionalFormatting>
  <conditionalFormatting sqref="EG363:EL363">
    <cfRule type="cellIs" dxfId="324" priority="315" operator="equal">
      <formula>0</formula>
    </cfRule>
    <cfRule type="cellIs" dxfId="323" priority="316" operator="equal">
      <formula>1</formula>
    </cfRule>
  </conditionalFormatting>
  <conditionalFormatting sqref="EG368:EL368">
    <cfRule type="cellIs" dxfId="322" priority="313" operator="equal">
      <formula>0</formula>
    </cfRule>
    <cfRule type="cellIs" dxfId="321" priority="314" operator="equal">
      <formula>1</formula>
    </cfRule>
  </conditionalFormatting>
  <conditionalFormatting sqref="EG382:EL384">
    <cfRule type="cellIs" dxfId="320" priority="311" operator="equal">
      <formula>0</formula>
    </cfRule>
    <cfRule type="cellIs" dxfId="319" priority="312" operator="equal">
      <formula>1</formula>
    </cfRule>
  </conditionalFormatting>
  <conditionalFormatting sqref="EG386:EL386 EG388:EL391">
    <cfRule type="cellIs" dxfId="318" priority="309" operator="equal">
      <formula>0</formula>
    </cfRule>
    <cfRule type="cellIs" dxfId="317" priority="310" operator="equal">
      <formula>1</formula>
    </cfRule>
  </conditionalFormatting>
  <conditionalFormatting sqref="EG541:EL541">
    <cfRule type="cellIs" dxfId="316" priority="307" operator="equal">
      <formula>0</formula>
    </cfRule>
    <cfRule type="cellIs" dxfId="315" priority="308" operator="equal">
      <formula>1</formula>
    </cfRule>
  </conditionalFormatting>
  <conditionalFormatting sqref="EG542:EL542">
    <cfRule type="cellIs" dxfId="314" priority="303" operator="equal">
      <formula>0</formula>
    </cfRule>
    <cfRule type="cellIs" dxfId="313" priority="304" operator="equal">
      <formula>1</formula>
    </cfRule>
  </conditionalFormatting>
  <conditionalFormatting sqref="EG406:EL406">
    <cfRule type="cellIs" dxfId="312" priority="197" operator="equal">
      <formula>0</formula>
    </cfRule>
    <cfRule type="cellIs" dxfId="311" priority="198" operator="equal">
      <formula>1</formula>
    </cfRule>
  </conditionalFormatting>
  <conditionalFormatting sqref="EG411:EL418">
    <cfRule type="cellIs" dxfId="310" priority="193" operator="equal">
      <formula>0</formula>
    </cfRule>
    <cfRule type="cellIs" dxfId="309" priority="194" operator="equal">
      <formula>1</formula>
    </cfRule>
  </conditionalFormatting>
  <conditionalFormatting sqref="EG421:EL421">
    <cfRule type="cellIs" dxfId="308" priority="191" operator="equal">
      <formula>0</formula>
    </cfRule>
    <cfRule type="cellIs" dxfId="307" priority="192" operator="equal">
      <formula>1</formula>
    </cfRule>
  </conditionalFormatting>
  <conditionalFormatting sqref="EG423:EL428">
    <cfRule type="cellIs" dxfId="306" priority="189" operator="equal">
      <formula>0</formula>
    </cfRule>
    <cfRule type="cellIs" dxfId="305" priority="190" operator="equal">
      <formula>1</formula>
    </cfRule>
  </conditionalFormatting>
  <conditionalFormatting sqref="EG430:EL437">
    <cfRule type="cellIs" dxfId="304" priority="187" operator="equal">
      <formula>0</formula>
    </cfRule>
    <cfRule type="cellIs" dxfId="303" priority="188" operator="equal">
      <formula>1</formula>
    </cfRule>
  </conditionalFormatting>
  <conditionalFormatting sqref="EG439:EL449">
    <cfRule type="cellIs" dxfId="302" priority="185" operator="equal">
      <formula>0</formula>
    </cfRule>
    <cfRule type="cellIs" dxfId="301" priority="186" operator="equal">
      <formula>1</formula>
    </cfRule>
  </conditionalFormatting>
  <conditionalFormatting sqref="EG451:EL458">
    <cfRule type="cellIs" dxfId="300" priority="183" operator="equal">
      <formula>0</formula>
    </cfRule>
    <cfRule type="cellIs" dxfId="299" priority="184" operator="equal">
      <formula>1</formula>
    </cfRule>
  </conditionalFormatting>
  <conditionalFormatting sqref="EG460:EL464">
    <cfRule type="cellIs" dxfId="298" priority="181" operator="equal">
      <formula>0</formula>
    </cfRule>
    <cfRule type="cellIs" dxfId="297" priority="182" operator="equal">
      <formula>1</formula>
    </cfRule>
  </conditionalFormatting>
  <conditionalFormatting sqref="EG466:EL467">
    <cfRule type="cellIs" dxfId="296" priority="179" operator="equal">
      <formula>0</formula>
    </cfRule>
    <cfRule type="cellIs" dxfId="295" priority="180" operator="equal">
      <formula>1</formula>
    </cfRule>
  </conditionalFormatting>
  <conditionalFormatting sqref="EG470:EL470">
    <cfRule type="cellIs" dxfId="294" priority="177" operator="equal">
      <formula>0</formula>
    </cfRule>
    <cfRule type="cellIs" dxfId="293" priority="178" operator="equal">
      <formula>1</formula>
    </cfRule>
  </conditionalFormatting>
  <conditionalFormatting sqref="EG472:EL474">
    <cfRule type="cellIs" dxfId="292" priority="175" operator="equal">
      <formula>0</formula>
    </cfRule>
    <cfRule type="cellIs" dxfId="291" priority="176" operator="equal">
      <formula>1</formula>
    </cfRule>
  </conditionalFormatting>
  <conditionalFormatting sqref="EG476:EL482">
    <cfRule type="cellIs" dxfId="290" priority="173" operator="equal">
      <formula>0</formula>
    </cfRule>
    <cfRule type="cellIs" dxfId="289" priority="174" operator="equal">
      <formula>1</formula>
    </cfRule>
  </conditionalFormatting>
  <conditionalFormatting sqref="EG484:EL489">
    <cfRule type="cellIs" dxfId="288" priority="171" operator="equal">
      <formula>0</formula>
    </cfRule>
    <cfRule type="cellIs" dxfId="287" priority="172" operator="equal">
      <formula>1</formula>
    </cfRule>
  </conditionalFormatting>
  <conditionalFormatting sqref="EG491:EL492">
    <cfRule type="cellIs" dxfId="286" priority="169" operator="equal">
      <formula>0</formula>
    </cfRule>
    <cfRule type="cellIs" dxfId="285" priority="170" operator="equal">
      <formula>1</formula>
    </cfRule>
  </conditionalFormatting>
  <conditionalFormatting sqref="EG494:EL496">
    <cfRule type="cellIs" dxfId="284" priority="167" operator="equal">
      <formula>0</formula>
    </cfRule>
    <cfRule type="cellIs" dxfId="283" priority="168" operator="equal">
      <formula>1</formula>
    </cfRule>
  </conditionalFormatting>
  <conditionalFormatting sqref="EG498:EL498">
    <cfRule type="cellIs" dxfId="282" priority="165" operator="equal">
      <formula>0</formula>
    </cfRule>
    <cfRule type="cellIs" dxfId="281" priority="166" operator="equal">
      <formula>1</formula>
    </cfRule>
  </conditionalFormatting>
  <conditionalFormatting sqref="EG499:EL499">
    <cfRule type="cellIs" dxfId="280" priority="163" operator="equal">
      <formula>0</formula>
    </cfRule>
    <cfRule type="cellIs" dxfId="279" priority="164" operator="equal">
      <formula>1</formula>
    </cfRule>
  </conditionalFormatting>
  <conditionalFormatting sqref="EG502:EL504">
    <cfRule type="cellIs" dxfId="278" priority="161" operator="equal">
      <formula>0</formula>
    </cfRule>
    <cfRule type="cellIs" dxfId="277" priority="162" operator="equal">
      <formula>1</formula>
    </cfRule>
  </conditionalFormatting>
  <conditionalFormatting sqref="EG507:EL510">
    <cfRule type="cellIs" dxfId="276" priority="159" operator="equal">
      <formula>0</formula>
    </cfRule>
    <cfRule type="cellIs" dxfId="275" priority="160" operator="equal">
      <formula>1</formula>
    </cfRule>
  </conditionalFormatting>
  <conditionalFormatting sqref="EG512:EL512">
    <cfRule type="cellIs" dxfId="274" priority="157" operator="equal">
      <formula>0</formula>
    </cfRule>
    <cfRule type="cellIs" dxfId="273" priority="158" operator="equal">
      <formula>1</formula>
    </cfRule>
  </conditionalFormatting>
  <conditionalFormatting sqref="EG514:EL518">
    <cfRule type="cellIs" dxfId="272" priority="155" operator="equal">
      <formula>0</formula>
    </cfRule>
    <cfRule type="cellIs" dxfId="271" priority="156" operator="equal">
      <formula>1</formula>
    </cfRule>
  </conditionalFormatting>
  <conditionalFormatting sqref="EG520:EL520">
    <cfRule type="cellIs" dxfId="270" priority="153" operator="equal">
      <formula>0</formula>
    </cfRule>
    <cfRule type="cellIs" dxfId="269" priority="154" operator="equal">
      <formula>1</formula>
    </cfRule>
  </conditionalFormatting>
  <conditionalFormatting sqref="EG522:EL524">
    <cfRule type="cellIs" dxfId="268" priority="151" operator="equal">
      <formula>0</formula>
    </cfRule>
    <cfRule type="cellIs" dxfId="267" priority="152" operator="equal">
      <formula>1</formula>
    </cfRule>
  </conditionalFormatting>
  <conditionalFormatting sqref="EG526:EL526">
    <cfRule type="cellIs" dxfId="266" priority="149" operator="equal">
      <formula>0</formula>
    </cfRule>
    <cfRule type="cellIs" dxfId="265" priority="150" operator="equal">
      <formula>1</formula>
    </cfRule>
  </conditionalFormatting>
  <conditionalFormatting sqref="EG528:EL535">
    <cfRule type="cellIs" dxfId="264" priority="147" operator="equal">
      <formula>0</formula>
    </cfRule>
    <cfRule type="cellIs" dxfId="263" priority="148" operator="equal">
      <formula>1</formula>
    </cfRule>
  </conditionalFormatting>
  <conditionalFormatting sqref="EG267:EL267">
    <cfRule type="cellIs" dxfId="262" priority="145" operator="equal">
      <formula>0</formula>
    </cfRule>
    <cfRule type="cellIs" dxfId="261" priority="146" operator="equal">
      <formula>1</formula>
    </cfRule>
  </conditionalFormatting>
  <conditionalFormatting sqref="EG374:EL374">
    <cfRule type="cellIs" dxfId="260" priority="143" operator="equal">
      <formula>0</formula>
    </cfRule>
    <cfRule type="cellIs" dxfId="259" priority="144" operator="equal">
      <formula>1</formula>
    </cfRule>
  </conditionalFormatting>
  <conditionalFormatting sqref="EG362:EL362">
    <cfRule type="cellIs" dxfId="258" priority="141" operator="equal">
      <formula>0</formula>
    </cfRule>
    <cfRule type="cellIs" dxfId="257" priority="142" operator="equal">
      <formula>1</formula>
    </cfRule>
  </conditionalFormatting>
  <conditionalFormatting sqref="EG319:EL319">
    <cfRule type="cellIs" dxfId="256" priority="139" operator="equal">
      <formula>0</formula>
    </cfRule>
    <cfRule type="cellIs" dxfId="255" priority="140" operator="equal">
      <formula>1</formula>
    </cfRule>
  </conditionalFormatting>
  <conditionalFormatting sqref="EG313:EL313">
    <cfRule type="cellIs" dxfId="254" priority="137" operator="equal">
      <formula>0</formula>
    </cfRule>
    <cfRule type="cellIs" dxfId="253" priority="138" operator="equal">
      <formula>1</formula>
    </cfRule>
  </conditionalFormatting>
  <conditionalFormatting sqref="EG300:EL300">
    <cfRule type="cellIs" dxfId="252" priority="135" operator="equal">
      <formula>0</formula>
    </cfRule>
    <cfRule type="cellIs" dxfId="251" priority="136" operator="equal">
      <formula>1</formula>
    </cfRule>
  </conditionalFormatting>
  <conditionalFormatting sqref="EG297:EL297">
    <cfRule type="cellIs" dxfId="250" priority="133" operator="equal">
      <formula>0</formula>
    </cfRule>
    <cfRule type="cellIs" dxfId="249" priority="134" operator="equal">
      <formula>1</formula>
    </cfRule>
  </conditionalFormatting>
  <conditionalFormatting sqref="EG243:EL243">
    <cfRule type="cellIs" dxfId="248" priority="131" operator="equal">
      <formula>0</formula>
    </cfRule>
    <cfRule type="cellIs" dxfId="247" priority="132" operator="equal">
      <formula>1</formula>
    </cfRule>
  </conditionalFormatting>
  <conditionalFormatting sqref="EG505:EL505">
    <cfRule type="cellIs" dxfId="246" priority="129" operator="equal">
      <formula>0</formula>
    </cfRule>
    <cfRule type="cellIs" dxfId="245" priority="130" operator="equal">
      <formula>1</formula>
    </cfRule>
  </conditionalFormatting>
  <conditionalFormatting sqref="EG171:EL171">
    <cfRule type="cellIs" dxfId="244" priority="301" operator="equal">
      <formula>0</formula>
    </cfRule>
    <cfRule type="cellIs" dxfId="243" priority="302" operator="equal">
      <formula>1</formula>
    </cfRule>
  </conditionalFormatting>
  <conditionalFormatting sqref="EG175:EL175">
    <cfRule type="cellIs" dxfId="242" priority="299" operator="equal">
      <formula>0</formula>
    </cfRule>
    <cfRule type="cellIs" dxfId="241" priority="300" operator="equal">
      <formula>1</formula>
    </cfRule>
  </conditionalFormatting>
  <conditionalFormatting sqref="EG176:EL176">
    <cfRule type="cellIs" dxfId="240" priority="297" operator="equal">
      <formula>0</formula>
    </cfRule>
    <cfRule type="cellIs" dxfId="239" priority="298" operator="equal">
      <formula>1</formula>
    </cfRule>
  </conditionalFormatting>
  <conditionalFormatting sqref="EG177:EL178">
    <cfRule type="cellIs" dxfId="238" priority="295" operator="equal">
      <formula>0</formula>
    </cfRule>
    <cfRule type="cellIs" dxfId="237" priority="296" operator="equal">
      <formula>1</formula>
    </cfRule>
  </conditionalFormatting>
  <conditionalFormatting sqref="EG180:EL180">
    <cfRule type="cellIs" dxfId="236" priority="293" operator="equal">
      <formula>0</formula>
    </cfRule>
    <cfRule type="cellIs" dxfId="235" priority="294" operator="equal">
      <formula>1</formula>
    </cfRule>
  </conditionalFormatting>
  <conditionalFormatting sqref="EG185:EL185">
    <cfRule type="cellIs" dxfId="234" priority="291" operator="equal">
      <formula>0</formula>
    </cfRule>
    <cfRule type="cellIs" dxfId="233" priority="292" operator="equal">
      <formula>1</formula>
    </cfRule>
  </conditionalFormatting>
  <conditionalFormatting sqref="EG186:EL186">
    <cfRule type="cellIs" dxfId="232" priority="289" operator="equal">
      <formula>0</formula>
    </cfRule>
    <cfRule type="cellIs" dxfId="231" priority="290" operator="equal">
      <formula>1</formula>
    </cfRule>
  </conditionalFormatting>
  <conditionalFormatting sqref="EG189:EL189">
    <cfRule type="cellIs" dxfId="230" priority="287" operator="equal">
      <formula>0</formula>
    </cfRule>
    <cfRule type="cellIs" dxfId="229" priority="288" operator="equal">
      <formula>1</formula>
    </cfRule>
  </conditionalFormatting>
  <conditionalFormatting sqref="EG199:EL201">
    <cfRule type="cellIs" dxfId="228" priority="285" operator="equal">
      <formula>0</formula>
    </cfRule>
    <cfRule type="cellIs" dxfId="227" priority="286" operator="equal">
      <formula>1</formula>
    </cfRule>
  </conditionalFormatting>
  <conditionalFormatting sqref="EG207:EL207">
    <cfRule type="cellIs" dxfId="226" priority="283" operator="equal">
      <formula>0</formula>
    </cfRule>
    <cfRule type="cellIs" dxfId="225" priority="284" operator="equal">
      <formula>1</formula>
    </cfRule>
  </conditionalFormatting>
  <conditionalFormatting sqref="EG212:EL213">
    <cfRule type="cellIs" dxfId="224" priority="281" operator="equal">
      <formula>0</formula>
    </cfRule>
    <cfRule type="cellIs" dxfId="223" priority="282" operator="equal">
      <formula>1</formula>
    </cfRule>
  </conditionalFormatting>
  <conditionalFormatting sqref="EG220:EL221">
    <cfRule type="cellIs" dxfId="222" priority="279" operator="equal">
      <formula>0</formula>
    </cfRule>
    <cfRule type="cellIs" dxfId="221" priority="280" operator="equal">
      <formula>1</formula>
    </cfRule>
  </conditionalFormatting>
  <conditionalFormatting sqref="EG223:EL223">
    <cfRule type="cellIs" dxfId="220" priority="277" operator="equal">
      <formula>0</formula>
    </cfRule>
    <cfRule type="cellIs" dxfId="219" priority="278" operator="equal">
      <formula>1</formula>
    </cfRule>
  </conditionalFormatting>
  <conditionalFormatting sqref="EG235:EL235">
    <cfRule type="cellIs" dxfId="218" priority="275" operator="equal">
      <formula>0</formula>
    </cfRule>
    <cfRule type="cellIs" dxfId="217" priority="276" operator="equal">
      <formula>1</formula>
    </cfRule>
  </conditionalFormatting>
  <conditionalFormatting sqref="EG237:EL237">
    <cfRule type="cellIs" dxfId="216" priority="273" operator="equal">
      <formula>0</formula>
    </cfRule>
    <cfRule type="cellIs" dxfId="215" priority="274" operator="equal">
      <formula>1</formula>
    </cfRule>
  </conditionalFormatting>
  <conditionalFormatting sqref="EG239:EL239">
    <cfRule type="cellIs" dxfId="214" priority="271" operator="equal">
      <formula>0</formula>
    </cfRule>
    <cfRule type="cellIs" dxfId="213" priority="272" operator="equal">
      <formula>1</formula>
    </cfRule>
  </conditionalFormatting>
  <conditionalFormatting sqref="EG241:EL242">
    <cfRule type="cellIs" dxfId="212" priority="269" operator="equal">
      <formula>0</formula>
    </cfRule>
    <cfRule type="cellIs" dxfId="211" priority="270" operator="equal">
      <formula>1</formula>
    </cfRule>
  </conditionalFormatting>
  <conditionalFormatting sqref="EG250:EL250">
    <cfRule type="cellIs" dxfId="210" priority="267" operator="equal">
      <formula>0</formula>
    </cfRule>
    <cfRule type="cellIs" dxfId="209" priority="268" operator="equal">
      <formula>1</formula>
    </cfRule>
  </conditionalFormatting>
  <conditionalFormatting sqref="EG251:EL251">
    <cfRule type="cellIs" dxfId="208" priority="265" operator="equal">
      <formula>0</formula>
    </cfRule>
    <cfRule type="cellIs" dxfId="207" priority="266" operator="equal">
      <formula>1</formula>
    </cfRule>
  </conditionalFormatting>
  <conditionalFormatting sqref="EG259:EL260">
    <cfRule type="cellIs" dxfId="206" priority="263" operator="equal">
      <formula>0</formula>
    </cfRule>
    <cfRule type="cellIs" dxfId="205" priority="264" operator="equal">
      <formula>1</formula>
    </cfRule>
  </conditionalFormatting>
  <conditionalFormatting sqref="EG262:EL263">
    <cfRule type="cellIs" dxfId="204" priority="261" operator="equal">
      <formula>0</formula>
    </cfRule>
    <cfRule type="cellIs" dxfId="203" priority="262" operator="equal">
      <formula>1</formula>
    </cfRule>
  </conditionalFormatting>
  <conditionalFormatting sqref="EG266:EL266">
    <cfRule type="cellIs" dxfId="202" priority="259" operator="equal">
      <formula>0</formula>
    </cfRule>
    <cfRule type="cellIs" dxfId="201" priority="260" operator="equal">
      <formula>1</formula>
    </cfRule>
  </conditionalFormatting>
  <conditionalFormatting sqref="EG281:EL282">
    <cfRule type="cellIs" dxfId="200" priority="257" operator="equal">
      <formula>0</formula>
    </cfRule>
    <cfRule type="cellIs" dxfId="199" priority="258" operator="equal">
      <formula>1</formula>
    </cfRule>
  </conditionalFormatting>
  <conditionalFormatting sqref="EG287:EL287">
    <cfRule type="cellIs" dxfId="198" priority="255" operator="equal">
      <formula>0</formula>
    </cfRule>
    <cfRule type="cellIs" dxfId="197" priority="256" operator="equal">
      <formula>1</formula>
    </cfRule>
  </conditionalFormatting>
  <conditionalFormatting sqref="EG294:EL296">
    <cfRule type="cellIs" dxfId="196" priority="253" operator="equal">
      <formula>0</formula>
    </cfRule>
    <cfRule type="cellIs" dxfId="195" priority="254" operator="equal">
      <formula>1</formula>
    </cfRule>
  </conditionalFormatting>
  <conditionalFormatting sqref="EG299:EL299">
    <cfRule type="cellIs" dxfId="194" priority="251" operator="equal">
      <formula>0</formula>
    </cfRule>
    <cfRule type="cellIs" dxfId="193" priority="252" operator="equal">
      <formula>1</formula>
    </cfRule>
  </conditionalFormatting>
  <conditionalFormatting sqref="EG302:EL303">
    <cfRule type="cellIs" dxfId="192" priority="249" operator="equal">
      <formula>0</formula>
    </cfRule>
    <cfRule type="cellIs" dxfId="191" priority="250" operator="equal">
      <formula>1</formula>
    </cfRule>
  </conditionalFormatting>
  <conditionalFormatting sqref="EG309:EL309">
    <cfRule type="cellIs" dxfId="190" priority="247" operator="equal">
      <formula>0</formula>
    </cfRule>
    <cfRule type="cellIs" dxfId="189" priority="248" operator="equal">
      <formula>1</formula>
    </cfRule>
  </conditionalFormatting>
  <conditionalFormatting sqref="EG310:EL310">
    <cfRule type="cellIs" dxfId="188" priority="245" operator="equal">
      <formula>0</formula>
    </cfRule>
    <cfRule type="cellIs" dxfId="187" priority="246" operator="equal">
      <formula>1</formula>
    </cfRule>
  </conditionalFormatting>
  <conditionalFormatting sqref="EG312:EL312">
    <cfRule type="cellIs" dxfId="186" priority="243" operator="equal">
      <formula>0</formula>
    </cfRule>
    <cfRule type="cellIs" dxfId="185" priority="244" operator="equal">
      <formula>1</formula>
    </cfRule>
  </conditionalFormatting>
  <conditionalFormatting sqref="EG318:EL318">
    <cfRule type="cellIs" dxfId="184" priority="241" operator="equal">
      <formula>0</formula>
    </cfRule>
    <cfRule type="cellIs" dxfId="183" priority="242" operator="equal">
      <formula>1</formula>
    </cfRule>
  </conditionalFormatting>
  <conditionalFormatting sqref="EG331:EL332">
    <cfRule type="cellIs" dxfId="182" priority="239" operator="equal">
      <formula>0</formula>
    </cfRule>
    <cfRule type="cellIs" dxfId="181" priority="240" operator="equal">
      <formula>1</formula>
    </cfRule>
  </conditionalFormatting>
  <conditionalFormatting sqref="EG339:EL339">
    <cfRule type="cellIs" dxfId="180" priority="237" operator="equal">
      <formula>0</formula>
    </cfRule>
    <cfRule type="cellIs" dxfId="179" priority="238" operator="equal">
      <formula>1</formula>
    </cfRule>
  </conditionalFormatting>
  <conditionalFormatting sqref="EG343:EL345">
    <cfRule type="cellIs" dxfId="178" priority="235" operator="equal">
      <formula>0</formula>
    </cfRule>
    <cfRule type="cellIs" dxfId="177" priority="236" operator="equal">
      <formula>1</formula>
    </cfRule>
  </conditionalFormatting>
  <conditionalFormatting sqref="EG357:EL357">
    <cfRule type="cellIs" dxfId="176" priority="233" operator="equal">
      <formula>0</formula>
    </cfRule>
    <cfRule type="cellIs" dxfId="175" priority="234" operator="equal">
      <formula>1</formula>
    </cfRule>
  </conditionalFormatting>
  <conditionalFormatting sqref="EG360:EL360">
    <cfRule type="cellIs" dxfId="174" priority="231" operator="equal">
      <formula>0</formula>
    </cfRule>
    <cfRule type="cellIs" dxfId="173" priority="232" operator="equal">
      <formula>1</formula>
    </cfRule>
  </conditionalFormatting>
  <conditionalFormatting sqref="EG361:EL361">
    <cfRule type="cellIs" dxfId="172" priority="229" operator="equal">
      <formula>0</formula>
    </cfRule>
    <cfRule type="cellIs" dxfId="171" priority="230" operator="equal">
      <formula>1</formula>
    </cfRule>
  </conditionalFormatting>
  <conditionalFormatting sqref="EG369:EL369">
    <cfRule type="cellIs" dxfId="170" priority="227" operator="equal">
      <formula>0</formula>
    </cfRule>
    <cfRule type="cellIs" dxfId="169" priority="228" operator="equal">
      <formula>1</formula>
    </cfRule>
  </conditionalFormatting>
  <conditionalFormatting sqref="EG371:EL371">
    <cfRule type="cellIs" dxfId="168" priority="225" operator="equal">
      <formula>0</formula>
    </cfRule>
    <cfRule type="cellIs" dxfId="167" priority="226" operator="equal">
      <formula>1</formula>
    </cfRule>
  </conditionalFormatting>
  <conditionalFormatting sqref="EG373:EL373">
    <cfRule type="cellIs" dxfId="166" priority="223" operator="equal">
      <formula>0</formula>
    </cfRule>
    <cfRule type="cellIs" dxfId="165" priority="224" operator="equal">
      <formula>1</formula>
    </cfRule>
  </conditionalFormatting>
  <conditionalFormatting sqref="EG377:EL377">
    <cfRule type="cellIs" dxfId="164" priority="221" operator="equal">
      <formula>0</formula>
    </cfRule>
    <cfRule type="cellIs" dxfId="163" priority="222" operator="equal">
      <formula>1</formula>
    </cfRule>
  </conditionalFormatting>
  <conditionalFormatting sqref="EG379:EL379">
    <cfRule type="cellIs" dxfId="162" priority="219" operator="equal">
      <formula>0</formula>
    </cfRule>
    <cfRule type="cellIs" dxfId="161" priority="220" operator="equal">
      <formula>1</formula>
    </cfRule>
  </conditionalFormatting>
  <conditionalFormatting sqref="EG380:EL380">
    <cfRule type="cellIs" dxfId="160" priority="217" operator="equal">
      <formula>0</formula>
    </cfRule>
    <cfRule type="cellIs" dxfId="159" priority="218" operator="equal">
      <formula>1</formula>
    </cfRule>
  </conditionalFormatting>
  <conditionalFormatting sqref="EG381:EL381">
    <cfRule type="cellIs" dxfId="158" priority="215" operator="equal">
      <formula>0</formula>
    </cfRule>
    <cfRule type="cellIs" dxfId="157" priority="216" operator="equal">
      <formula>1</formula>
    </cfRule>
  </conditionalFormatting>
  <conditionalFormatting sqref="EG375:EL376">
    <cfRule type="cellIs" dxfId="156" priority="213" operator="equal">
      <formula>0</formula>
    </cfRule>
    <cfRule type="cellIs" dxfId="155" priority="214" operator="equal">
      <formula>1</formula>
    </cfRule>
  </conditionalFormatting>
  <conditionalFormatting sqref="EG378:EL378">
    <cfRule type="cellIs" dxfId="154" priority="211" operator="equal">
      <formula>0</formula>
    </cfRule>
    <cfRule type="cellIs" dxfId="153" priority="212" operator="equal">
      <formula>1</formula>
    </cfRule>
  </conditionalFormatting>
  <conditionalFormatting sqref="EG385:EL385">
    <cfRule type="cellIs" dxfId="152" priority="209" operator="equal">
      <formula>0</formula>
    </cfRule>
    <cfRule type="cellIs" dxfId="151" priority="210" operator="equal">
      <formula>1</formula>
    </cfRule>
  </conditionalFormatting>
  <conditionalFormatting sqref="EG387:EL387">
    <cfRule type="cellIs" dxfId="150" priority="207" operator="equal">
      <formula>0</formula>
    </cfRule>
    <cfRule type="cellIs" dxfId="149" priority="208" operator="equal">
      <formula>1</formula>
    </cfRule>
  </conditionalFormatting>
  <conditionalFormatting sqref="EG392:EL392">
    <cfRule type="cellIs" dxfId="148" priority="205" operator="equal">
      <formula>0</formula>
    </cfRule>
    <cfRule type="cellIs" dxfId="147" priority="206" operator="equal">
      <formula>1</formula>
    </cfRule>
  </conditionalFormatting>
  <conditionalFormatting sqref="EG399:EL399">
    <cfRule type="cellIs" dxfId="146" priority="203" operator="equal">
      <formula>0</formula>
    </cfRule>
    <cfRule type="cellIs" dxfId="145" priority="204" operator="equal">
      <formula>1</formula>
    </cfRule>
  </conditionalFormatting>
  <conditionalFormatting sqref="EG401:EL401">
    <cfRule type="cellIs" dxfId="144" priority="201" operator="equal">
      <formula>0</formula>
    </cfRule>
    <cfRule type="cellIs" dxfId="143" priority="202" operator="equal">
      <formula>1</formula>
    </cfRule>
  </conditionalFormatting>
  <conditionalFormatting sqref="EG404:EL404">
    <cfRule type="cellIs" dxfId="142" priority="199" operator="equal">
      <formula>0</formula>
    </cfRule>
    <cfRule type="cellIs" dxfId="141" priority="200" operator="equal">
      <formula>1</formula>
    </cfRule>
  </conditionalFormatting>
  <conditionalFormatting sqref="EG407:EL409">
    <cfRule type="cellIs" dxfId="140" priority="195" operator="equal">
      <formula>0</formula>
    </cfRule>
    <cfRule type="cellIs" dxfId="139" priority="196" operator="equal">
      <formula>1</formula>
    </cfRule>
  </conditionalFormatting>
  <conditionalFormatting sqref="EG13:EL14">
    <cfRule type="cellIs" dxfId="138" priority="127" operator="equal">
      <formula>0</formula>
    </cfRule>
    <cfRule type="cellIs" dxfId="137" priority="128" operator="equal">
      <formula>1</formula>
    </cfRule>
  </conditionalFormatting>
  <conditionalFormatting sqref="EG15:EL15">
    <cfRule type="cellIs" dxfId="136" priority="125" operator="equal">
      <formula>0</formula>
    </cfRule>
    <cfRule type="cellIs" dxfId="135" priority="126" operator="equal">
      <formula>1</formula>
    </cfRule>
  </conditionalFormatting>
  <conditionalFormatting sqref="EG18:EL18">
    <cfRule type="cellIs" dxfId="134" priority="123" operator="equal">
      <formula>0</formula>
    </cfRule>
    <cfRule type="cellIs" dxfId="133" priority="124" operator="equal">
      <formula>1</formula>
    </cfRule>
  </conditionalFormatting>
  <conditionalFormatting sqref="EG26:EL26">
    <cfRule type="cellIs" dxfId="132" priority="121" operator="equal">
      <formula>0</formula>
    </cfRule>
    <cfRule type="cellIs" dxfId="131" priority="122" operator="equal">
      <formula>1</formula>
    </cfRule>
  </conditionalFormatting>
  <conditionalFormatting sqref="EG29:EL29">
    <cfRule type="cellIs" dxfId="130" priority="119" operator="equal">
      <formula>0</formula>
    </cfRule>
    <cfRule type="cellIs" dxfId="129" priority="120" operator="equal">
      <formula>1</formula>
    </cfRule>
  </conditionalFormatting>
  <conditionalFormatting sqref="EG31:EL31">
    <cfRule type="cellIs" dxfId="128" priority="117" operator="equal">
      <formula>0</formula>
    </cfRule>
    <cfRule type="cellIs" dxfId="127" priority="118" operator="equal">
      <formula>1</formula>
    </cfRule>
  </conditionalFormatting>
  <conditionalFormatting sqref="EG36:EL36">
    <cfRule type="cellIs" dxfId="126" priority="115" operator="equal">
      <formula>0</formula>
    </cfRule>
    <cfRule type="cellIs" dxfId="125" priority="116" operator="equal">
      <formula>1</formula>
    </cfRule>
  </conditionalFormatting>
  <conditionalFormatting sqref="EG40:EL40">
    <cfRule type="cellIs" dxfId="124" priority="113" operator="equal">
      <formula>0</formula>
    </cfRule>
    <cfRule type="cellIs" dxfId="123" priority="114" operator="equal">
      <formula>1</formula>
    </cfRule>
  </conditionalFormatting>
  <conditionalFormatting sqref="EG50:EL50">
    <cfRule type="cellIs" dxfId="122" priority="111" operator="equal">
      <formula>0</formula>
    </cfRule>
    <cfRule type="cellIs" dxfId="121" priority="112" operator="equal">
      <formula>1</formula>
    </cfRule>
  </conditionalFormatting>
  <conditionalFormatting sqref="EG60:EL62">
    <cfRule type="cellIs" dxfId="120" priority="109" operator="equal">
      <formula>0</formula>
    </cfRule>
    <cfRule type="cellIs" dxfId="119" priority="110" operator="equal">
      <formula>1</formula>
    </cfRule>
  </conditionalFormatting>
  <conditionalFormatting sqref="EG67:EL67">
    <cfRule type="cellIs" dxfId="118" priority="107" operator="equal">
      <formula>0</formula>
    </cfRule>
    <cfRule type="cellIs" dxfId="117" priority="108" operator="equal">
      <formula>1</formula>
    </cfRule>
  </conditionalFormatting>
  <conditionalFormatting sqref="EG76:EL76">
    <cfRule type="cellIs" dxfId="116" priority="105" operator="equal">
      <formula>0</formula>
    </cfRule>
    <cfRule type="cellIs" dxfId="115" priority="106" operator="equal">
      <formula>1</formula>
    </cfRule>
  </conditionalFormatting>
  <conditionalFormatting sqref="EG80:EL80">
    <cfRule type="cellIs" dxfId="114" priority="103" operator="equal">
      <formula>0</formula>
    </cfRule>
    <cfRule type="cellIs" dxfId="113" priority="104" operator="equal">
      <formula>1</formula>
    </cfRule>
  </conditionalFormatting>
  <conditionalFormatting sqref="EG93:EL93">
    <cfRule type="cellIs" dxfId="112" priority="101" operator="equal">
      <formula>0</formula>
    </cfRule>
    <cfRule type="cellIs" dxfId="111" priority="102" operator="equal">
      <formula>1</formula>
    </cfRule>
  </conditionalFormatting>
  <conditionalFormatting sqref="EG96:EL98">
    <cfRule type="cellIs" dxfId="110" priority="99" operator="equal">
      <formula>0</formula>
    </cfRule>
    <cfRule type="cellIs" dxfId="109" priority="100" operator="equal">
      <formula>1</formula>
    </cfRule>
  </conditionalFormatting>
  <conditionalFormatting sqref="EG104:EL104">
    <cfRule type="cellIs" dxfId="108" priority="97" operator="equal">
      <formula>0</formula>
    </cfRule>
    <cfRule type="cellIs" dxfId="107" priority="98" operator="equal">
      <formula>1</formula>
    </cfRule>
  </conditionalFormatting>
  <conditionalFormatting sqref="EG108:EL108">
    <cfRule type="cellIs" dxfId="106" priority="95" operator="equal">
      <formula>0</formula>
    </cfRule>
    <cfRule type="cellIs" dxfId="105" priority="96" operator="equal">
      <formula>1</formula>
    </cfRule>
  </conditionalFormatting>
  <conditionalFormatting sqref="EG110:EL110">
    <cfRule type="cellIs" dxfId="104" priority="93" operator="equal">
      <formula>0</formula>
    </cfRule>
    <cfRule type="cellIs" dxfId="103" priority="94" operator="equal">
      <formula>1</formula>
    </cfRule>
  </conditionalFormatting>
  <conditionalFormatting sqref="EG113:EL113">
    <cfRule type="cellIs" dxfId="102" priority="91" operator="equal">
      <formula>0</formula>
    </cfRule>
    <cfRule type="cellIs" dxfId="101" priority="92" operator="equal">
      <formula>1</formula>
    </cfRule>
  </conditionalFormatting>
  <conditionalFormatting sqref="EG115:EL115">
    <cfRule type="cellIs" dxfId="100" priority="89" operator="equal">
      <formula>0</formula>
    </cfRule>
    <cfRule type="cellIs" dxfId="99" priority="90" operator="equal">
      <formula>1</formula>
    </cfRule>
  </conditionalFormatting>
  <conditionalFormatting sqref="EG117:EL117">
    <cfRule type="cellIs" dxfId="98" priority="87" operator="equal">
      <formula>0</formula>
    </cfRule>
    <cfRule type="cellIs" dxfId="97" priority="88" operator="equal">
      <formula>1</formula>
    </cfRule>
  </conditionalFormatting>
  <conditionalFormatting sqref="EG119:EL119">
    <cfRule type="cellIs" dxfId="96" priority="85" operator="equal">
      <formula>0</formula>
    </cfRule>
    <cfRule type="cellIs" dxfId="95" priority="86" operator="equal">
      <formula>1</formula>
    </cfRule>
  </conditionalFormatting>
  <conditionalFormatting sqref="EG123:EL123">
    <cfRule type="cellIs" dxfId="94" priority="83" operator="equal">
      <formula>0</formula>
    </cfRule>
    <cfRule type="cellIs" dxfId="93" priority="84" operator="equal">
      <formula>1</formula>
    </cfRule>
  </conditionalFormatting>
  <conditionalFormatting sqref="EG125:EL127">
    <cfRule type="cellIs" dxfId="92" priority="81" operator="equal">
      <formula>0</formula>
    </cfRule>
    <cfRule type="cellIs" dxfId="91" priority="82" operator="equal">
      <formula>1</formula>
    </cfRule>
  </conditionalFormatting>
  <conditionalFormatting sqref="EG139:EL139">
    <cfRule type="cellIs" dxfId="90" priority="79" operator="equal">
      <formula>0</formula>
    </cfRule>
    <cfRule type="cellIs" dxfId="89" priority="80" operator="equal">
      <formula>1</formula>
    </cfRule>
  </conditionalFormatting>
  <conditionalFormatting sqref="EG144:EL144">
    <cfRule type="cellIs" dxfId="88" priority="77" operator="equal">
      <formula>0</formula>
    </cfRule>
    <cfRule type="cellIs" dxfId="87" priority="78" operator="equal">
      <formula>1</formula>
    </cfRule>
  </conditionalFormatting>
  <conditionalFormatting sqref="EG146:EL148">
    <cfRule type="cellIs" dxfId="86" priority="75" operator="equal">
      <formula>0</formula>
    </cfRule>
    <cfRule type="cellIs" dxfId="85" priority="76" operator="equal">
      <formula>1</formula>
    </cfRule>
  </conditionalFormatting>
  <conditionalFormatting sqref="EG159:EL159">
    <cfRule type="cellIs" dxfId="84" priority="73" operator="equal">
      <formula>0</formula>
    </cfRule>
    <cfRule type="cellIs" dxfId="83" priority="74" operator="equal">
      <formula>1</formula>
    </cfRule>
  </conditionalFormatting>
  <conditionalFormatting sqref="EG161:EL161">
    <cfRule type="cellIs" dxfId="82" priority="71" operator="equal">
      <formula>0</formula>
    </cfRule>
    <cfRule type="cellIs" dxfId="81" priority="72" operator="equal">
      <formula>1</formula>
    </cfRule>
  </conditionalFormatting>
  <conditionalFormatting sqref="EG165:EL165">
    <cfRule type="cellIs" dxfId="80" priority="69" operator="equal">
      <formula>0</formula>
    </cfRule>
    <cfRule type="cellIs" dxfId="79" priority="70" operator="equal">
      <formula>1</formula>
    </cfRule>
  </conditionalFormatting>
  <conditionalFormatting sqref="EG90:EL90">
    <cfRule type="cellIs" dxfId="78" priority="67" operator="equal">
      <formula>0</formula>
    </cfRule>
    <cfRule type="cellIs" dxfId="77" priority="68" operator="equal">
      <formula>1</formula>
    </cfRule>
  </conditionalFormatting>
  <conditionalFormatting sqref="EG163:EL163">
    <cfRule type="cellIs" dxfId="76" priority="65" operator="equal">
      <formula>0</formula>
    </cfRule>
    <cfRule type="cellIs" dxfId="75" priority="66" operator="equal">
      <formula>1</formula>
    </cfRule>
  </conditionalFormatting>
  <conditionalFormatting sqref="EG16:EL17">
    <cfRule type="cellIs" dxfId="74" priority="63" operator="equal">
      <formula>0</formula>
    </cfRule>
    <cfRule type="cellIs" dxfId="73" priority="64" operator="equal">
      <formula>1</formula>
    </cfRule>
  </conditionalFormatting>
  <conditionalFormatting sqref="EG19:EL25">
    <cfRule type="cellIs" dxfId="72" priority="61" operator="equal">
      <formula>0</formula>
    </cfRule>
    <cfRule type="cellIs" dxfId="71" priority="62" operator="equal">
      <formula>1</formula>
    </cfRule>
  </conditionalFormatting>
  <conditionalFormatting sqref="EG27:EL28">
    <cfRule type="cellIs" dxfId="70" priority="59" operator="equal">
      <formula>0</formula>
    </cfRule>
    <cfRule type="cellIs" dxfId="69" priority="60" operator="equal">
      <formula>1</formula>
    </cfRule>
  </conditionalFormatting>
  <conditionalFormatting sqref="EG30:EL30">
    <cfRule type="cellIs" dxfId="68" priority="57" operator="equal">
      <formula>0</formula>
    </cfRule>
    <cfRule type="cellIs" dxfId="67" priority="58" operator="equal">
      <formula>1</formula>
    </cfRule>
  </conditionalFormatting>
  <conditionalFormatting sqref="EG32:EL35">
    <cfRule type="cellIs" dxfId="66" priority="55" operator="equal">
      <formula>0</formula>
    </cfRule>
    <cfRule type="cellIs" dxfId="65" priority="56" operator="equal">
      <formula>1</formula>
    </cfRule>
  </conditionalFormatting>
  <conditionalFormatting sqref="EG37:EL39">
    <cfRule type="cellIs" dxfId="64" priority="53" operator="equal">
      <formula>0</formula>
    </cfRule>
    <cfRule type="cellIs" dxfId="63" priority="54" operator="equal">
      <formula>1</formula>
    </cfRule>
  </conditionalFormatting>
  <conditionalFormatting sqref="EG41:EL49">
    <cfRule type="cellIs" dxfId="62" priority="51" operator="equal">
      <formula>0</formula>
    </cfRule>
    <cfRule type="cellIs" dxfId="61" priority="52" operator="equal">
      <formula>1</formula>
    </cfRule>
  </conditionalFormatting>
  <conditionalFormatting sqref="EG51:EL59">
    <cfRule type="cellIs" dxfId="60" priority="49" operator="equal">
      <formula>0</formula>
    </cfRule>
    <cfRule type="cellIs" dxfId="59" priority="50" operator="equal">
      <formula>1</formula>
    </cfRule>
  </conditionalFormatting>
  <conditionalFormatting sqref="EG63:EL66">
    <cfRule type="cellIs" dxfId="58" priority="47" operator="equal">
      <formula>0</formula>
    </cfRule>
    <cfRule type="cellIs" dxfId="57" priority="48" operator="equal">
      <formula>1</formula>
    </cfRule>
  </conditionalFormatting>
  <conditionalFormatting sqref="EG68:EL75">
    <cfRule type="cellIs" dxfId="56" priority="45" operator="equal">
      <formula>0</formula>
    </cfRule>
    <cfRule type="cellIs" dxfId="55" priority="46" operator="equal">
      <formula>1</formula>
    </cfRule>
  </conditionalFormatting>
  <conditionalFormatting sqref="EG77:EL79">
    <cfRule type="cellIs" dxfId="54" priority="43" operator="equal">
      <formula>0</formula>
    </cfRule>
    <cfRule type="cellIs" dxfId="53" priority="44" operator="equal">
      <formula>1</formula>
    </cfRule>
  </conditionalFormatting>
  <conditionalFormatting sqref="EG81:EL89">
    <cfRule type="cellIs" dxfId="52" priority="41" operator="equal">
      <formula>0</formula>
    </cfRule>
    <cfRule type="cellIs" dxfId="51" priority="42" operator="equal">
      <formula>1</formula>
    </cfRule>
  </conditionalFormatting>
  <conditionalFormatting sqref="EG92:EL92">
    <cfRule type="cellIs" dxfId="50" priority="39" operator="equal">
      <formula>0</formula>
    </cfRule>
    <cfRule type="cellIs" dxfId="49" priority="40" operator="equal">
      <formula>1</formula>
    </cfRule>
  </conditionalFormatting>
  <conditionalFormatting sqref="EG94:EL94">
    <cfRule type="cellIs" dxfId="48" priority="37" operator="equal">
      <formula>0</formula>
    </cfRule>
    <cfRule type="cellIs" dxfId="47" priority="38" operator="equal">
      <formula>1</formula>
    </cfRule>
  </conditionalFormatting>
  <conditionalFormatting sqref="EG95:EL95">
    <cfRule type="cellIs" dxfId="46" priority="35" operator="equal">
      <formula>0</formula>
    </cfRule>
    <cfRule type="cellIs" dxfId="45" priority="36" operator="equal">
      <formula>1</formula>
    </cfRule>
  </conditionalFormatting>
  <conditionalFormatting sqref="EG99:EL103">
    <cfRule type="cellIs" dxfId="44" priority="33" operator="equal">
      <formula>0</formula>
    </cfRule>
    <cfRule type="cellIs" dxfId="43" priority="34" operator="equal">
      <formula>1</formula>
    </cfRule>
  </conditionalFormatting>
  <conditionalFormatting sqref="EG105:EL107">
    <cfRule type="cellIs" dxfId="42" priority="31" operator="equal">
      <formula>0</formula>
    </cfRule>
    <cfRule type="cellIs" dxfId="41" priority="32" operator="equal">
      <formula>1</formula>
    </cfRule>
  </conditionalFormatting>
  <conditionalFormatting sqref="EG109:EL109">
    <cfRule type="cellIs" dxfId="40" priority="29" operator="equal">
      <formula>0</formula>
    </cfRule>
    <cfRule type="cellIs" dxfId="39" priority="30" operator="equal">
      <formula>1</formula>
    </cfRule>
  </conditionalFormatting>
  <conditionalFormatting sqref="EG111:EL112">
    <cfRule type="cellIs" dxfId="38" priority="27" operator="equal">
      <formula>0</formula>
    </cfRule>
    <cfRule type="cellIs" dxfId="37" priority="28" operator="equal">
      <formula>1</formula>
    </cfRule>
  </conditionalFormatting>
  <conditionalFormatting sqref="EG114:EL114">
    <cfRule type="cellIs" dxfId="36" priority="25" operator="equal">
      <formula>0</formula>
    </cfRule>
    <cfRule type="cellIs" dxfId="35" priority="26" operator="equal">
      <formula>1</formula>
    </cfRule>
  </conditionalFormatting>
  <conditionalFormatting sqref="EG116:EL116">
    <cfRule type="cellIs" dxfId="34" priority="23" operator="equal">
      <formula>0</formula>
    </cfRule>
    <cfRule type="cellIs" dxfId="33" priority="24" operator="equal">
      <formula>1</formula>
    </cfRule>
  </conditionalFormatting>
  <conditionalFormatting sqref="EG118:EL118">
    <cfRule type="cellIs" dxfId="32" priority="21" operator="equal">
      <formula>0</formula>
    </cfRule>
    <cfRule type="cellIs" dxfId="31" priority="22" operator="equal">
      <formula>1</formula>
    </cfRule>
  </conditionalFormatting>
  <conditionalFormatting sqref="EG120:EL120">
    <cfRule type="cellIs" dxfId="30" priority="19" operator="equal">
      <formula>0</formula>
    </cfRule>
    <cfRule type="cellIs" dxfId="29" priority="20" operator="equal">
      <formula>1</formula>
    </cfRule>
  </conditionalFormatting>
  <conditionalFormatting sqref="EG121:EL122">
    <cfRule type="cellIs" dxfId="28" priority="17" operator="equal">
      <formula>0</formula>
    </cfRule>
    <cfRule type="cellIs" dxfId="27" priority="18" operator="equal">
      <formula>1</formula>
    </cfRule>
  </conditionalFormatting>
  <conditionalFormatting sqref="EG124:EL124">
    <cfRule type="cellIs" dxfId="26" priority="15" operator="equal">
      <formula>0</formula>
    </cfRule>
    <cfRule type="cellIs" dxfId="25" priority="16" operator="equal">
      <formula>1</formula>
    </cfRule>
  </conditionalFormatting>
  <conditionalFormatting sqref="EG128:EL138">
    <cfRule type="cellIs" dxfId="24" priority="13" operator="equal">
      <formula>0</formula>
    </cfRule>
    <cfRule type="cellIs" dxfId="23" priority="14" operator="equal">
      <formula>1</formula>
    </cfRule>
  </conditionalFormatting>
  <conditionalFormatting sqref="EG140:EL143">
    <cfRule type="cellIs" dxfId="22" priority="11" operator="equal">
      <formula>0</formula>
    </cfRule>
    <cfRule type="cellIs" dxfId="21" priority="12" operator="equal">
      <formula>1</formula>
    </cfRule>
  </conditionalFormatting>
  <conditionalFormatting sqref="EG145:EL145">
    <cfRule type="cellIs" dxfId="20" priority="9" operator="equal">
      <formula>0</formula>
    </cfRule>
    <cfRule type="cellIs" dxfId="19" priority="10" operator="equal">
      <formula>1</formula>
    </cfRule>
  </conditionalFormatting>
  <conditionalFormatting sqref="EG149:EL158">
    <cfRule type="cellIs" dxfId="18" priority="7" operator="equal">
      <formula>0</formula>
    </cfRule>
    <cfRule type="cellIs" dxfId="17" priority="8" operator="equal">
      <formula>1</formula>
    </cfRule>
  </conditionalFormatting>
  <conditionalFormatting sqref="EG160:EL160">
    <cfRule type="cellIs" dxfId="16" priority="5" operator="equal">
      <formula>0</formula>
    </cfRule>
    <cfRule type="cellIs" dxfId="15" priority="6" operator="equal">
      <formula>1</formula>
    </cfRule>
  </conditionalFormatting>
  <conditionalFormatting sqref="EG162:EL162">
    <cfRule type="cellIs" dxfId="14" priority="3" operator="equal">
      <formula>0</formula>
    </cfRule>
    <cfRule type="cellIs" dxfId="13" priority="4" operator="equal">
      <formula>1</formula>
    </cfRule>
  </conditionalFormatting>
  <conditionalFormatting sqref="EG164:EL164">
    <cfRule type="cellIs" dxfId="12" priority="1" operator="equal">
      <formula>0</formula>
    </cfRule>
    <cfRule type="cellIs" dxfId="11" priority="2" operator="equal">
      <formula>1</formula>
    </cfRule>
  </conditionalFormatting>
  <pageMargins left="0.7" right="0.7" top="0.75" bottom="0.75" header="0.3" footer="0.3"/>
  <pageSetup paperSize="9" orientation="portrait"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09"/>
  <sheetViews>
    <sheetView zoomScale="70" zoomScaleNormal="70" workbookViewId="0">
      <selection activeCell="GK1" sqref="GK1"/>
    </sheetView>
  </sheetViews>
  <sheetFormatPr baseColWidth="10" defaultColWidth="11.42578125" defaultRowHeight="12.75"/>
  <cols>
    <col min="1" max="1" width="3.7109375" style="64" customWidth="1"/>
    <col min="2" max="2" width="9.140625" style="64" customWidth="1"/>
    <col min="3" max="3" width="153.28515625" style="64" customWidth="1"/>
    <col min="4" max="4" width="11" style="64" customWidth="1"/>
    <col min="5" max="5" width="13" style="64" customWidth="1"/>
    <col min="6" max="6" width="18.7109375" style="64" customWidth="1"/>
    <col min="7" max="7" width="22.85546875" style="64" customWidth="1"/>
    <col min="8" max="8" width="25" style="64" customWidth="1"/>
    <col min="9" max="9" width="13.5703125" style="64" customWidth="1"/>
    <col min="10" max="10" width="12.28515625" style="64" customWidth="1"/>
    <col min="11" max="11" width="9.140625" style="64" customWidth="1"/>
    <col min="12" max="12" width="109" style="64" customWidth="1"/>
    <col min="13" max="13" width="11" style="64" customWidth="1"/>
    <col min="14" max="14" width="13" style="64" customWidth="1"/>
    <col min="15" max="15" width="18.7109375" style="64" customWidth="1"/>
    <col min="16" max="16" width="19.85546875" style="64" customWidth="1"/>
    <col min="17" max="17" width="25" style="64" customWidth="1"/>
    <col min="18" max="18" width="18.28515625" style="64" customWidth="1"/>
    <col min="19" max="19" width="13.7109375" style="64" bestFit="1" customWidth="1"/>
    <col min="20" max="20" width="9.140625" style="64" customWidth="1"/>
    <col min="21" max="21" width="109" style="64" customWidth="1"/>
    <col min="22" max="22" width="11" style="64" customWidth="1"/>
    <col min="23" max="23" width="13" style="64" customWidth="1"/>
    <col min="24" max="24" width="18.7109375" style="64" customWidth="1"/>
    <col min="25" max="25" width="19.85546875" style="64" customWidth="1"/>
    <col min="26" max="26" width="25" style="64" customWidth="1"/>
    <col min="27" max="28" width="11.42578125" style="64"/>
    <col min="29" max="29" width="9.140625" style="64" customWidth="1"/>
    <col min="30" max="30" width="109" style="64" customWidth="1"/>
    <col min="31" max="31" width="11" style="64" customWidth="1"/>
    <col min="32" max="32" width="13" style="64" customWidth="1"/>
    <col min="33" max="33" width="18.7109375" style="64" customWidth="1"/>
    <col min="34" max="34" width="19.85546875" style="64" customWidth="1"/>
    <col min="35" max="35" width="25" style="64" customWidth="1"/>
    <col min="36" max="37" width="11.42578125" style="64"/>
    <col min="38" max="38" width="9.140625" style="64" customWidth="1"/>
    <col min="39" max="39" width="109" style="64" customWidth="1"/>
    <col min="40" max="40" width="11" style="64" customWidth="1"/>
    <col min="41" max="41" width="13" style="64" customWidth="1"/>
    <col min="42" max="42" width="18.7109375" style="64" customWidth="1"/>
    <col min="43" max="43" width="19.85546875" style="64" customWidth="1"/>
    <col min="44" max="44" width="25" style="64" customWidth="1"/>
    <col min="45" max="46" width="11.42578125" style="64" customWidth="1"/>
    <col min="47" max="47" width="9.140625" style="64" customWidth="1"/>
    <col min="48" max="48" width="109" style="64" customWidth="1"/>
    <col min="49" max="49" width="11" style="64" customWidth="1"/>
    <col min="50" max="50" width="13" style="64" customWidth="1"/>
    <col min="51" max="51" width="18.7109375" style="64" customWidth="1"/>
    <col min="52" max="52" width="19.85546875" style="64" customWidth="1"/>
    <col min="53" max="53" width="25" style="64" customWidth="1"/>
    <col min="54" max="55" width="11.42578125" style="64" customWidth="1"/>
    <col min="56" max="56" width="9.140625" style="64" customWidth="1"/>
    <col min="57" max="57" width="109" style="64" customWidth="1"/>
    <col min="58" max="58" width="11" style="64" customWidth="1"/>
    <col min="59" max="59" width="13" style="64" customWidth="1"/>
    <col min="60" max="60" width="18.7109375" style="64" customWidth="1"/>
    <col min="61" max="61" width="19.85546875" style="64" customWidth="1"/>
    <col min="62" max="62" width="25" style="64" customWidth="1"/>
    <col min="63" max="64" width="11.42578125" style="64" customWidth="1"/>
    <col min="65" max="65" width="9.140625" style="64" customWidth="1"/>
    <col min="66" max="66" width="109" style="64" customWidth="1"/>
    <col min="67" max="67" width="11" style="64" customWidth="1"/>
    <col min="68" max="68" width="13" style="64" customWidth="1"/>
    <col min="69" max="69" width="18.7109375" style="64" customWidth="1"/>
    <col min="70" max="70" width="19.85546875" style="64" customWidth="1"/>
    <col min="71" max="71" width="25" style="64" customWidth="1"/>
    <col min="72" max="73" width="11.42578125" style="64" customWidth="1"/>
    <col min="74" max="74" width="9.140625" style="64" customWidth="1"/>
    <col min="75" max="75" width="109" style="64" customWidth="1"/>
    <col min="76" max="76" width="11" style="64" customWidth="1"/>
    <col min="77" max="77" width="13" style="64" customWidth="1"/>
    <col min="78" max="78" width="18.7109375" style="64" customWidth="1"/>
    <col min="79" max="79" width="19.85546875" style="64" customWidth="1"/>
    <col min="80" max="80" width="25" style="64" customWidth="1"/>
    <col min="81" max="82" width="11.42578125" style="64" customWidth="1"/>
    <col min="83" max="83" width="9.140625" style="64" customWidth="1"/>
    <col min="84" max="84" width="109" style="64" customWidth="1"/>
    <col min="85" max="85" width="11" style="64" customWidth="1"/>
    <col min="86" max="86" width="13" style="64" customWidth="1"/>
    <col min="87" max="87" width="18.7109375" style="64" customWidth="1"/>
    <col min="88" max="88" width="19.85546875" style="64" customWidth="1"/>
    <col min="89" max="89" width="25" style="64" customWidth="1"/>
    <col min="90" max="91" width="11.42578125" style="64" customWidth="1"/>
    <col min="92" max="92" width="9.140625" style="64" customWidth="1"/>
    <col min="93" max="93" width="109" style="64" customWidth="1"/>
    <col min="94" max="94" width="11" style="64" customWidth="1"/>
    <col min="95" max="95" width="13" style="64" customWidth="1"/>
    <col min="96" max="96" width="18.7109375" style="64" customWidth="1"/>
    <col min="97" max="97" width="19.85546875" style="64" customWidth="1"/>
    <col min="98" max="98" width="25" style="64" customWidth="1"/>
    <col min="99" max="100" width="11.42578125" style="64" customWidth="1"/>
    <col min="101" max="101" width="9.140625" style="64" customWidth="1"/>
    <col min="102" max="102" width="109" style="64" customWidth="1"/>
    <col min="103" max="103" width="11" style="64" customWidth="1"/>
    <col min="104" max="104" width="13" style="64" customWidth="1"/>
    <col min="105" max="105" width="18.7109375" style="64" customWidth="1"/>
    <col min="106" max="106" width="19.85546875" style="64" customWidth="1"/>
    <col min="107" max="107" width="25" style="64" customWidth="1"/>
    <col min="108" max="109" width="11.42578125" style="64" customWidth="1"/>
    <col min="110" max="110" width="9.140625" style="64" customWidth="1"/>
    <col min="111" max="111" width="109" style="64" customWidth="1"/>
    <col min="112" max="112" width="11" style="64" customWidth="1"/>
    <col min="113" max="113" width="13" style="64" customWidth="1"/>
    <col min="114" max="114" width="18.7109375" style="64" customWidth="1"/>
    <col min="115" max="115" width="19.85546875" style="64" customWidth="1"/>
    <col min="116" max="116" width="25" style="64" customWidth="1"/>
    <col min="117" max="118" width="11.42578125" style="64" customWidth="1"/>
    <col min="119" max="119" width="9.140625" style="64" customWidth="1"/>
    <col min="120" max="120" width="109" style="64" customWidth="1"/>
    <col min="121" max="121" width="11" style="64" customWidth="1"/>
    <col min="122" max="122" width="13" style="64" customWidth="1"/>
    <col min="123" max="123" width="18.7109375" style="64" customWidth="1"/>
    <col min="124" max="124" width="19.85546875" style="64" customWidth="1"/>
    <col min="125" max="125" width="25" style="64" customWidth="1"/>
    <col min="126" max="127" width="11.42578125" style="64" customWidth="1"/>
    <col min="128" max="128" width="9.140625" style="64" customWidth="1"/>
    <col min="129" max="129" width="109" style="64" customWidth="1"/>
    <col min="130" max="130" width="11" style="64" customWidth="1"/>
    <col min="131" max="131" width="13" style="64" customWidth="1"/>
    <col min="132" max="132" width="18.7109375" style="64" customWidth="1"/>
    <col min="133" max="133" width="19.85546875" style="64" customWidth="1"/>
    <col min="134" max="134" width="25" style="64" customWidth="1"/>
    <col min="135" max="136" width="11.42578125" style="64" customWidth="1"/>
    <col min="137" max="137" width="9.140625" style="64" customWidth="1"/>
    <col min="138" max="138" width="109" style="64" customWidth="1"/>
    <col min="139" max="139" width="11" style="64" customWidth="1"/>
    <col min="140" max="140" width="13" style="64" customWidth="1"/>
    <col min="141" max="141" width="18.7109375" style="64" customWidth="1"/>
    <col min="142" max="142" width="19.85546875" style="64" customWidth="1"/>
    <col min="143" max="143" width="25" style="64" customWidth="1"/>
    <col min="144" max="146" width="11.42578125" style="108"/>
    <col min="147" max="147" width="66" style="108" customWidth="1"/>
    <col min="148" max="150" width="11.42578125" style="108"/>
    <col min="151" max="151" width="14.28515625" style="108" customWidth="1"/>
    <col min="152" max="152" width="17" style="108" customWidth="1"/>
    <col min="153" max="155" width="11.42578125" style="108"/>
    <col min="156" max="156" width="68.140625" style="108" customWidth="1"/>
    <col min="157" max="159" width="11.42578125" style="108"/>
    <col min="160" max="160" width="14.5703125" style="108" customWidth="1"/>
    <col min="161" max="161" width="16.140625" style="108" customWidth="1"/>
    <col min="162" max="164" width="11.42578125" style="108"/>
    <col min="165" max="165" width="69" style="108" customWidth="1"/>
    <col min="166" max="173" width="11.42578125" style="108"/>
    <col min="174" max="174" width="68.7109375" style="108" customWidth="1"/>
    <col min="175" max="182" width="11.42578125" style="108"/>
    <col min="183" max="183" width="68.7109375" style="108" customWidth="1"/>
    <col min="184" max="191" width="11.42578125" style="108"/>
    <col min="192" max="192" width="69" style="108" customWidth="1"/>
    <col min="193" max="200" width="11.42578125" style="108"/>
    <col min="201" max="201" width="68.7109375" style="108" customWidth="1"/>
    <col min="202" max="209" width="11.42578125" style="108"/>
    <col min="210" max="210" width="68.7109375" style="108" customWidth="1"/>
    <col min="211" max="218" width="11.42578125" style="108"/>
    <col min="219" max="219" width="68.7109375" style="108" customWidth="1"/>
    <col min="220" max="227" width="11.42578125" style="108"/>
    <col min="228" max="228" width="69.140625" style="108" customWidth="1"/>
    <col min="229" max="236" width="11.42578125" style="108"/>
    <col min="237" max="237" width="68.5703125" style="108" customWidth="1"/>
    <col min="238" max="245" width="11.42578125" style="108"/>
    <col min="246" max="246" width="70.85546875" style="108" customWidth="1"/>
    <col min="247" max="254" width="11.42578125" style="108"/>
    <col min="255" max="255" width="68.7109375" style="108" customWidth="1"/>
    <col min="256" max="263" width="11.42578125" style="108"/>
    <col min="264" max="264" width="60.5703125" style="108" customWidth="1"/>
    <col min="265" max="272" width="11.42578125" style="108"/>
    <col min="273" max="273" width="54.5703125" style="108" customWidth="1"/>
    <col min="274" max="16384" width="11.42578125" style="108"/>
  </cols>
  <sheetData>
    <row r="1" spans="2:278" ht="13.5" thickBot="1"/>
    <row r="2" spans="2:278" ht="13.5" customHeight="1" thickTop="1">
      <c r="K2" s="1410">
        <v>1</v>
      </c>
      <c r="L2" s="1410" t="s">
        <v>3</v>
      </c>
      <c r="M2" s="1412" t="str">
        <f>VLOOKUP(K2,LISTA_OFERENTES,2,FALSE)</f>
        <v>Luis Carlos Parra Velásquez</v>
      </c>
      <c r="N2" s="1413"/>
      <c r="O2" s="1413"/>
      <c r="P2" s="1414"/>
      <c r="T2" s="1410">
        <v>2</v>
      </c>
      <c r="U2" s="1410" t="s">
        <v>3</v>
      </c>
      <c r="V2" s="1412" t="str">
        <f>VLOOKUP(T2,LISTA_OFERENTES,2,FALSE)</f>
        <v>Ka S.A.</v>
      </c>
      <c r="W2" s="1413"/>
      <c r="X2" s="1413"/>
      <c r="Y2" s="1414"/>
      <c r="AC2" s="1410">
        <v>3</v>
      </c>
      <c r="AD2" s="1410" t="s">
        <v>3</v>
      </c>
      <c r="AE2" s="1412" t="str">
        <f>VLOOKUP(AC2,LISTA_OFERENTES,2,FALSE)</f>
        <v>Construcciones y valores construvalores S.A.S</v>
      </c>
      <c r="AF2" s="1413"/>
      <c r="AG2" s="1413"/>
      <c r="AH2" s="1414"/>
      <c r="AL2" s="1410">
        <v>4</v>
      </c>
      <c r="AM2" s="1410" t="s">
        <v>3</v>
      </c>
      <c r="AN2" s="1412" t="str">
        <f>VLOOKUP(AL2,LISTA_OFERENTES,2,FALSE)</f>
        <v>Enetel S.A.S</v>
      </c>
      <c r="AO2" s="1413"/>
      <c r="AP2" s="1413"/>
      <c r="AQ2" s="1414"/>
      <c r="AU2" s="1410">
        <v>5</v>
      </c>
      <c r="AV2" s="1410" t="s">
        <v>3</v>
      </c>
      <c r="AW2" s="114" t="str">
        <f>VLOOKUP(AU2,LISTA_OFERENTES,2,FALSE)</f>
        <v>Eduar Alfonso Montiel Peralta</v>
      </c>
      <c r="AX2" s="115"/>
      <c r="AY2" s="115"/>
      <c r="AZ2" s="116"/>
      <c r="BD2" s="1410">
        <v>6</v>
      </c>
      <c r="BE2" s="1410" t="s">
        <v>3</v>
      </c>
      <c r="BF2" s="1412" t="str">
        <f>VLOOKUP(BD2,LISTA_OFERENTES,2,FALSE)</f>
        <v>Equipos e ingeniería del caribe S.A.S</v>
      </c>
      <c r="BG2" s="1413"/>
      <c r="BH2" s="1413"/>
      <c r="BI2" s="1414"/>
      <c r="BM2" s="1410">
        <v>7</v>
      </c>
      <c r="BN2" s="1410" t="s">
        <v>3</v>
      </c>
      <c r="BO2" s="1412" t="str">
        <f>VLOOKUP(BM2,LISTA_OFERENTES,2,FALSE)</f>
        <v>WILLIAMS.CO SAS</v>
      </c>
      <c r="BP2" s="1413"/>
      <c r="BQ2" s="1413"/>
      <c r="BR2" s="1414"/>
      <c r="BV2" s="1410">
        <v>8</v>
      </c>
      <c r="BW2" s="1410" t="s">
        <v>3</v>
      </c>
      <c r="BX2" s="1412" t="str">
        <f>VLOOKUP(BV2,LISTA_OFERENTES,2,FALSE)</f>
        <v>Luis Enrique Oyola Quintero</v>
      </c>
      <c r="BY2" s="1413"/>
      <c r="BZ2" s="1413"/>
      <c r="CA2" s="1414"/>
      <c r="CE2" s="1410">
        <v>9</v>
      </c>
      <c r="CF2" s="1410" t="s">
        <v>3</v>
      </c>
      <c r="CG2" s="1412" t="str">
        <f>VLOOKUP(CE2,LISTA_OFERENTES,2,FALSE)</f>
        <v>O9</v>
      </c>
      <c r="CH2" s="1413"/>
      <c r="CI2" s="1413"/>
      <c r="CJ2" s="1414"/>
      <c r="CN2" s="1410">
        <v>10</v>
      </c>
      <c r="CO2" s="1410" t="s">
        <v>3</v>
      </c>
      <c r="CP2" s="1412" t="str">
        <f>VLOOKUP(CN2,LISTA_OFERENTES,2,FALSE)</f>
        <v>O10</v>
      </c>
      <c r="CQ2" s="1413"/>
      <c r="CR2" s="1413"/>
      <c r="CS2" s="1414"/>
      <c r="CW2" s="1410">
        <v>11</v>
      </c>
      <c r="CX2" s="1410" t="s">
        <v>3</v>
      </c>
      <c r="CY2" s="1412" t="str">
        <f>VLOOKUP(CW2,LISTA_OFERENTES,2,FALSE)</f>
        <v>O11</v>
      </c>
      <c r="CZ2" s="1413"/>
      <c r="DA2" s="1413"/>
      <c r="DB2" s="1414"/>
      <c r="DF2" s="1410">
        <v>12</v>
      </c>
      <c r="DG2" s="1410" t="s">
        <v>3</v>
      </c>
      <c r="DH2" s="1412" t="str">
        <f>VLOOKUP(DF2,LISTA_OFERENTES,2,FALSE)</f>
        <v>O12</v>
      </c>
      <c r="DI2" s="1413"/>
      <c r="DJ2" s="1413"/>
      <c r="DK2" s="1414"/>
      <c r="DO2" s="1410">
        <v>13</v>
      </c>
      <c r="DP2" s="1410" t="s">
        <v>3</v>
      </c>
      <c r="DQ2" s="1412" t="str">
        <f>VLOOKUP(DO2,LISTA_OFERENTES,2,FALSE)</f>
        <v>O13</v>
      </c>
      <c r="DR2" s="1413"/>
      <c r="DS2" s="1413"/>
      <c r="DT2" s="1414"/>
      <c r="DX2" s="1410">
        <v>14</v>
      </c>
      <c r="DY2" s="1410" t="s">
        <v>3</v>
      </c>
      <c r="DZ2" s="1412" t="str">
        <f>VLOOKUP(DX2,LISTA_OFERENTES,2,FALSE)</f>
        <v>O14</v>
      </c>
      <c r="EA2" s="1413"/>
      <c r="EB2" s="1413"/>
      <c r="EC2" s="1414"/>
      <c r="EG2" s="1410">
        <v>15</v>
      </c>
      <c r="EH2" s="1410" t="s">
        <v>3</v>
      </c>
      <c r="EI2" s="1412" t="str">
        <f>VLOOKUP(EG2,LISTA_OFERENTES,2,FALSE)</f>
        <v>O15</v>
      </c>
      <c r="EJ2" s="1413"/>
      <c r="EK2" s="1413"/>
      <c r="EL2" s="1414"/>
      <c r="EP2" s="1410">
        <v>16</v>
      </c>
      <c r="EQ2" s="1410" t="s">
        <v>3</v>
      </c>
      <c r="ER2" s="1412" t="str">
        <f>VLOOKUP(EP2,LISTA_OFERENTES,2,FALSE)</f>
        <v>O16</v>
      </c>
      <c r="ES2" s="1413"/>
      <c r="ET2" s="1413"/>
      <c r="EU2" s="1414"/>
      <c r="EV2" s="64"/>
      <c r="EY2" s="1410">
        <v>17</v>
      </c>
      <c r="EZ2" s="1410" t="s">
        <v>3</v>
      </c>
      <c r="FA2" s="1412" t="str">
        <f>VLOOKUP(EY2,LISTA_OFERENTES,2,FALSE)</f>
        <v>O17</v>
      </c>
      <c r="FB2" s="1413"/>
      <c r="FC2" s="1413"/>
      <c r="FD2" s="1414"/>
      <c r="FE2" s="64"/>
      <c r="FH2" s="1410">
        <v>18</v>
      </c>
      <c r="FI2" s="1410" t="s">
        <v>3</v>
      </c>
      <c r="FJ2" s="1412" t="str">
        <f>VLOOKUP(FH2,LISTA_OFERENTES,2,FALSE)</f>
        <v>O18</v>
      </c>
      <c r="FK2" s="1413"/>
      <c r="FL2" s="1413"/>
      <c r="FM2" s="1414"/>
      <c r="FN2" s="64"/>
      <c r="FO2" s="64"/>
      <c r="FP2" s="64"/>
      <c r="FQ2" s="1410">
        <v>19</v>
      </c>
      <c r="FR2" s="1410" t="s">
        <v>3</v>
      </c>
      <c r="FS2" s="1412" t="str">
        <f>VLOOKUP(FQ2,LISTA_OFERENTES,2,FALSE)</f>
        <v>O19</v>
      </c>
      <c r="FT2" s="1413"/>
      <c r="FU2" s="1413"/>
      <c r="FV2" s="1414"/>
      <c r="FW2" s="64"/>
      <c r="FZ2" s="1410">
        <v>20</v>
      </c>
      <c r="GA2" s="1410" t="s">
        <v>3</v>
      </c>
      <c r="GB2" s="1412" t="str">
        <f>VLOOKUP(FZ2,LISTA_OFERENTES,2,FALSE)</f>
        <v>O20</v>
      </c>
      <c r="GC2" s="1413"/>
      <c r="GD2" s="1413"/>
      <c r="GE2" s="1414"/>
      <c r="GF2" s="64"/>
      <c r="GI2" s="1410">
        <v>21</v>
      </c>
      <c r="GJ2" s="1410" t="s">
        <v>3</v>
      </c>
      <c r="GK2" s="1412" t="str">
        <f>VLOOKUP(GI2,LISTA_OFERENTES,2,FALSE)</f>
        <v>O21</v>
      </c>
      <c r="GL2" s="1413"/>
      <c r="GM2" s="1413"/>
      <c r="GN2" s="1414"/>
      <c r="GO2" s="64"/>
      <c r="GR2" s="1410">
        <v>22</v>
      </c>
      <c r="GS2" s="1410" t="s">
        <v>3</v>
      </c>
      <c r="GT2" s="1412" t="str">
        <f>VLOOKUP(GR2,LISTA_OFERENTES,2,FALSE)</f>
        <v>O22</v>
      </c>
      <c r="GU2" s="1413"/>
      <c r="GV2" s="1413"/>
      <c r="GW2" s="1414"/>
      <c r="GX2" s="64"/>
      <c r="GY2" s="64"/>
      <c r="GZ2" s="64"/>
      <c r="HA2" s="1410">
        <v>23</v>
      </c>
      <c r="HB2" s="1410" t="s">
        <v>3</v>
      </c>
      <c r="HC2" s="1412" t="str">
        <f>VLOOKUP(HA2,LISTA_OFERENTES,2,FALSE)</f>
        <v>O23</v>
      </c>
      <c r="HD2" s="1413"/>
      <c r="HE2" s="1413"/>
      <c r="HF2" s="1414"/>
      <c r="HG2" s="64"/>
      <c r="HJ2" s="1410">
        <v>24</v>
      </c>
      <c r="HK2" s="1410" t="s">
        <v>3</v>
      </c>
      <c r="HL2" s="1412" t="str">
        <f>VLOOKUP(HJ2,LISTA_OFERENTES,2,FALSE)</f>
        <v>O24</v>
      </c>
      <c r="HM2" s="1413"/>
      <c r="HN2" s="1413"/>
      <c r="HO2" s="1414"/>
      <c r="HP2" s="64"/>
      <c r="HS2" s="1410">
        <v>25</v>
      </c>
      <c r="HT2" s="1410" t="s">
        <v>3</v>
      </c>
      <c r="HU2" s="1412" t="str">
        <f>VLOOKUP(HS2,LISTA_OFERENTES,2,FALSE)</f>
        <v>O25</v>
      </c>
      <c r="HV2" s="1413"/>
      <c r="HW2" s="1413"/>
      <c r="HX2" s="1414"/>
      <c r="HY2" s="64"/>
      <c r="IB2" s="1410">
        <v>26</v>
      </c>
      <c r="IC2" s="1410" t="s">
        <v>3</v>
      </c>
      <c r="ID2" s="1412" t="str">
        <f>VLOOKUP(IB2,LISTA_OFERENTES,2,FALSE)</f>
        <v>O26</v>
      </c>
      <c r="IE2" s="1413"/>
      <c r="IF2" s="1413"/>
      <c r="IG2" s="1414"/>
      <c r="IH2" s="64"/>
      <c r="II2" s="64"/>
      <c r="IJ2" s="64"/>
      <c r="IK2" s="1410">
        <v>27</v>
      </c>
      <c r="IL2" s="1410" t="s">
        <v>3</v>
      </c>
      <c r="IM2" s="1412" t="str">
        <f>VLOOKUP(IK2,LISTA_OFERENTES,2,FALSE)</f>
        <v>O27</v>
      </c>
      <c r="IN2" s="1413"/>
      <c r="IO2" s="1413"/>
      <c r="IP2" s="1414"/>
      <c r="IQ2" s="64"/>
      <c r="IT2" s="1410">
        <v>28</v>
      </c>
      <c r="IU2" s="1410" t="s">
        <v>3</v>
      </c>
      <c r="IV2" s="1412" t="str">
        <f>VLOOKUP(IT2,LISTA_OFERENTES,2,FALSE)</f>
        <v>O28</v>
      </c>
      <c r="IW2" s="1413"/>
      <c r="IX2" s="1413"/>
      <c r="IY2" s="1414"/>
      <c r="IZ2" s="64"/>
      <c r="JC2" s="1410">
        <v>29</v>
      </c>
      <c r="JD2" s="1410" t="s">
        <v>3</v>
      </c>
      <c r="JE2" s="1412" t="str">
        <f>VLOOKUP(JC2,LISTA_OFERENTES,2,FALSE)</f>
        <v>O29</v>
      </c>
      <c r="JF2" s="1413"/>
      <c r="JG2" s="1413"/>
      <c r="JH2" s="1414"/>
      <c r="JI2" s="64"/>
      <c r="JL2" s="1410">
        <v>30</v>
      </c>
      <c r="JM2" s="1410" t="s">
        <v>3</v>
      </c>
      <c r="JN2" s="1412" t="str">
        <f>VLOOKUP(JL2,LISTA_OFERENTES,2,FALSE)</f>
        <v>O30</v>
      </c>
      <c r="JO2" s="1413"/>
      <c r="JP2" s="1413"/>
      <c r="JQ2" s="1414"/>
      <c r="JR2" s="64"/>
    </row>
    <row r="3" spans="2:278" ht="13.5" customHeight="1" thickBot="1">
      <c r="K3" s="1411"/>
      <c r="L3" s="1411"/>
      <c r="M3" s="1415"/>
      <c r="N3" s="1416"/>
      <c r="O3" s="1416"/>
      <c r="P3" s="1417"/>
      <c r="T3" s="1411"/>
      <c r="U3" s="1411"/>
      <c r="V3" s="1415"/>
      <c r="W3" s="1416"/>
      <c r="X3" s="1416"/>
      <c r="Y3" s="1417"/>
      <c r="AC3" s="1411"/>
      <c r="AD3" s="1411"/>
      <c r="AE3" s="1415"/>
      <c r="AF3" s="1416"/>
      <c r="AG3" s="1416"/>
      <c r="AH3" s="1417"/>
      <c r="AL3" s="1411"/>
      <c r="AM3" s="1411"/>
      <c r="AN3" s="1415"/>
      <c r="AO3" s="1416"/>
      <c r="AP3" s="1416"/>
      <c r="AQ3" s="1417"/>
      <c r="AU3" s="1411"/>
      <c r="AV3" s="1411"/>
      <c r="AW3" s="117"/>
      <c r="AX3" s="118"/>
      <c r="AY3" s="118"/>
      <c r="AZ3" s="119"/>
      <c r="BD3" s="1411"/>
      <c r="BE3" s="1411"/>
      <c r="BF3" s="1415"/>
      <c r="BG3" s="1416"/>
      <c r="BH3" s="1416"/>
      <c r="BI3" s="1417"/>
      <c r="BM3" s="1411"/>
      <c r="BN3" s="1411"/>
      <c r="BO3" s="1415"/>
      <c r="BP3" s="1416"/>
      <c r="BQ3" s="1416"/>
      <c r="BR3" s="1417"/>
      <c r="BV3" s="1411"/>
      <c r="BW3" s="1411"/>
      <c r="BX3" s="1415"/>
      <c r="BY3" s="1416"/>
      <c r="BZ3" s="1416"/>
      <c r="CA3" s="1417"/>
      <c r="CE3" s="1411"/>
      <c r="CF3" s="1411"/>
      <c r="CG3" s="1415"/>
      <c r="CH3" s="1416"/>
      <c r="CI3" s="1416"/>
      <c r="CJ3" s="1417"/>
      <c r="CN3" s="1411"/>
      <c r="CO3" s="1411"/>
      <c r="CP3" s="1415"/>
      <c r="CQ3" s="1416"/>
      <c r="CR3" s="1416"/>
      <c r="CS3" s="1417"/>
      <c r="CW3" s="1411"/>
      <c r="CX3" s="1411"/>
      <c r="CY3" s="1415"/>
      <c r="CZ3" s="1416"/>
      <c r="DA3" s="1416"/>
      <c r="DB3" s="1417"/>
      <c r="DF3" s="1411"/>
      <c r="DG3" s="1411"/>
      <c r="DH3" s="1415"/>
      <c r="DI3" s="1416"/>
      <c r="DJ3" s="1416"/>
      <c r="DK3" s="1417"/>
      <c r="DO3" s="1411"/>
      <c r="DP3" s="1411"/>
      <c r="DQ3" s="1415"/>
      <c r="DR3" s="1416"/>
      <c r="DS3" s="1416"/>
      <c r="DT3" s="1417"/>
      <c r="DX3" s="1411"/>
      <c r="DY3" s="1411"/>
      <c r="DZ3" s="1415"/>
      <c r="EA3" s="1416"/>
      <c r="EB3" s="1416"/>
      <c r="EC3" s="1417"/>
      <c r="EG3" s="1411"/>
      <c r="EH3" s="1411"/>
      <c r="EI3" s="1415"/>
      <c r="EJ3" s="1416"/>
      <c r="EK3" s="1416"/>
      <c r="EL3" s="1417"/>
      <c r="EP3" s="1411"/>
      <c r="EQ3" s="1411"/>
      <c r="ER3" s="1415"/>
      <c r="ES3" s="1416"/>
      <c r="ET3" s="1416"/>
      <c r="EU3" s="1417"/>
      <c r="EV3" s="64"/>
      <c r="EY3" s="1411"/>
      <c r="EZ3" s="1411"/>
      <c r="FA3" s="1415"/>
      <c r="FB3" s="1416"/>
      <c r="FC3" s="1416"/>
      <c r="FD3" s="1417"/>
      <c r="FE3" s="64"/>
      <c r="FH3" s="1411"/>
      <c r="FI3" s="1411"/>
      <c r="FJ3" s="1415"/>
      <c r="FK3" s="1416"/>
      <c r="FL3" s="1416"/>
      <c r="FM3" s="1417"/>
      <c r="FN3" s="64"/>
      <c r="FO3" s="64"/>
      <c r="FP3" s="64"/>
      <c r="FQ3" s="1411"/>
      <c r="FR3" s="1411"/>
      <c r="FS3" s="1415"/>
      <c r="FT3" s="1416"/>
      <c r="FU3" s="1416"/>
      <c r="FV3" s="1417"/>
      <c r="FW3" s="64"/>
      <c r="FZ3" s="1411"/>
      <c r="GA3" s="1411"/>
      <c r="GB3" s="1415"/>
      <c r="GC3" s="1416"/>
      <c r="GD3" s="1416"/>
      <c r="GE3" s="1417"/>
      <c r="GF3" s="64"/>
      <c r="GI3" s="1411"/>
      <c r="GJ3" s="1411"/>
      <c r="GK3" s="1415"/>
      <c r="GL3" s="1416"/>
      <c r="GM3" s="1416"/>
      <c r="GN3" s="1417"/>
      <c r="GO3" s="64"/>
      <c r="GR3" s="1411"/>
      <c r="GS3" s="1411"/>
      <c r="GT3" s="1415"/>
      <c r="GU3" s="1416"/>
      <c r="GV3" s="1416"/>
      <c r="GW3" s="1417"/>
      <c r="GX3" s="64"/>
      <c r="GY3" s="64"/>
      <c r="GZ3" s="64"/>
      <c r="HA3" s="1411"/>
      <c r="HB3" s="1411"/>
      <c r="HC3" s="1415"/>
      <c r="HD3" s="1416"/>
      <c r="HE3" s="1416"/>
      <c r="HF3" s="1417"/>
      <c r="HG3" s="64"/>
      <c r="HJ3" s="1411"/>
      <c r="HK3" s="1411"/>
      <c r="HL3" s="1415"/>
      <c r="HM3" s="1416"/>
      <c r="HN3" s="1416"/>
      <c r="HO3" s="1417"/>
      <c r="HP3" s="64"/>
      <c r="HS3" s="1411"/>
      <c r="HT3" s="1411"/>
      <c r="HU3" s="1415"/>
      <c r="HV3" s="1416"/>
      <c r="HW3" s="1416"/>
      <c r="HX3" s="1417"/>
      <c r="HY3" s="64"/>
      <c r="IB3" s="1411"/>
      <c r="IC3" s="1411"/>
      <c r="ID3" s="1415"/>
      <c r="IE3" s="1416"/>
      <c r="IF3" s="1416"/>
      <c r="IG3" s="1417"/>
      <c r="IH3" s="64"/>
      <c r="II3" s="64"/>
      <c r="IJ3" s="64"/>
      <c r="IK3" s="1411"/>
      <c r="IL3" s="1411"/>
      <c r="IM3" s="1415"/>
      <c r="IN3" s="1416"/>
      <c r="IO3" s="1416"/>
      <c r="IP3" s="1417"/>
      <c r="IQ3" s="64"/>
      <c r="IT3" s="1411"/>
      <c r="IU3" s="1411"/>
      <c r="IV3" s="1415"/>
      <c r="IW3" s="1416"/>
      <c r="IX3" s="1416"/>
      <c r="IY3" s="1417"/>
      <c r="IZ3" s="64"/>
      <c r="JC3" s="1411"/>
      <c r="JD3" s="1411"/>
      <c r="JE3" s="1415"/>
      <c r="JF3" s="1416"/>
      <c r="JG3" s="1416"/>
      <c r="JH3" s="1417"/>
      <c r="JI3" s="64"/>
      <c r="JL3" s="1411"/>
      <c r="JM3" s="1411"/>
      <c r="JN3" s="1415"/>
      <c r="JO3" s="1416"/>
      <c r="JP3" s="1416"/>
      <c r="JQ3" s="1417"/>
      <c r="JR3" s="64"/>
    </row>
    <row r="4" spans="2:278" ht="52.5" customHeight="1" thickTop="1" thickBot="1">
      <c r="B4" s="1418" t="s">
        <v>126</v>
      </c>
      <c r="C4" s="1444"/>
      <c r="D4" s="1424" t="s">
        <v>4</v>
      </c>
      <c r="E4" s="1425"/>
      <c r="F4" s="1425"/>
      <c r="G4" s="1425"/>
      <c r="H4" s="1426"/>
      <c r="K4" s="1418" t="s">
        <v>102</v>
      </c>
      <c r="L4" s="1419"/>
      <c r="M4" s="1424" t="s">
        <v>4</v>
      </c>
      <c r="N4" s="1425"/>
      <c r="O4" s="1425"/>
      <c r="P4" s="1425"/>
      <c r="Q4" s="1426"/>
      <c r="T4" s="1418" t="s">
        <v>102</v>
      </c>
      <c r="U4" s="1419"/>
      <c r="V4" s="1424" t="s">
        <v>4</v>
      </c>
      <c r="W4" s="1425"/>
      <c r="X4" s="1425"/>
      <c r="Y4" s="1425"/>
      <c r="Z4" s="1426"/>
      <c r="AC4" s="1418" t="s">
        <v>102</v>
      </c>
      <c r="AD4" s="1419"/>
      <c r="AE4" s="1424" t="s">
        <v>4</v>
      </c>
      <c r="AF4" s="1425"/>
      <c r="AG4" s="1425"/>
      <c r="AH4" s="1425"/>
      <c r="AI4" s="1426"/>
      <c r="AL4" s="1418" t="s">
        <v>102</v>
      </c>
      <c r="AM4" s="1419"/>
      <c r="AN4" s="1424" t="s">
        <v>4</v>
      </c>
      <c r="AO4" s="1425"/>
      <c r="AP4" s="1425"/>
      <c r="AQ4" s="1425"/>
      <c r="AR4" s="1426"/>
      <c r="AU4" s="1418" t="s">
        <v>102</v>
      </c>
      <c r="AV4" s="1419"/>
      <c r="AW4" s="1424" t="s">
        <v>4</v>
      </c>
      <c r="AX4" s="1425"/>
      <c r="AY4" s="1425"/>
      <c r="AZ4" s="1425"/>
      <c r="BA4" s="1426"/>
      <c r="BD4" s="1418" t="s">
        <v>102</v>
      </c>
      <c r="BE4" s="1419"/>
      <c r="BF4" s="1424" t="s">
        <v>4</v>
      </c>
      <c r="BG4" s="1425"/>
      <c r="BH4" s="1425"/>
      <c r="BI4" s="1425"/>
      <c r="BJ4" s="1426"/>
      <c r="BM4" s="1418" t="s">
        <v>102</v>
      </c>
      <c r="BN4" s="1419"/>
      <c r="BO4" s="1424" t="s">
        <v>4</v>
      </c>
      <c r="BP4" s="1425"/>
      <c r="BQ4" s="1425"/>
      <c r="BR4" s="1425"/>
      <c r="BS4" s="1426"/>
      <c r="BV4" s="1418" t="s">
        <v>102</v>
      </c>
      <c r="BW4" s="1419"/>
      <c r="BX4" s="1424" t="s">
        <v>4</v>
      </c>
      <c r="BY4" s="1425"/>
      <c r="BZ4" s="1425"/>
      <c r="CA4" s="1425"/>
      <c r="CB4" s="1426"/>
      <c r="CE4" s="1418" t="s">
        <v>102</v>
      </c>
      <c r="CF4" s="1419"/>
      <c r="CG4" s="1424" t="s">
        <v>4</v>
      </c>
      <c r="CH4" s="1425"/>
      <c r="CI4" s="1425"/>
      <c r="CJ4" s="1425"/>
      <c r="CK4" s="1426"/>
      <c r="CN4" s="1418" t="s">
        <v>102</v>
      </c>
      <c r="CO4" s="1419"/>
      <c r="CP4" s="1424" t="s">
        <v>4</v>
      </c>
      <c r="CQ4" s="1425"/>
      <c r="CR4" s="1425"/>
      <c r="CS4" s="1425"/>
      <c r="CT4" s="1426"/>
      <c r="CW4" s="1418" t="s">
        <v>102</v>
      </c>
      <c r="CX4" s="1419"/>
      <c r="CY4" s="1424" t="s">
        <v>4</v>
      </c>
      <c r="CZ4" s="1425"/>
      <c r="DA4" s="1425"/>
      <c r="DB4" s="1425"/>
      <c r="DC4" s="1426"/>
      <c r="DF4" s="1418" t="s">
        <v>102</v>
      </c>
      <c r="DG4" s="1419"/>
      <c r="DH4" s="1424" t="s">
        <v>4</v>
      </c>
      <c r="DI4" s="1425"/>
      <c r="DJ4" s="1425"/>
      <c r="DK4" s="1425"/>
      <c r="DL4" s="1426"/>
      <c r="DO4" s="1418" t="s">
        <v>102</v>
      </c>
      <c r="DP4" s="1419"/>
      <c r="DQ4" s="1424" t="s">
        <v>4</v>
      </c>
      <c r="DR4" s="1425"/>
      <c r="DS4" s="1425"/>
      <c r="DT4" s="1425"/>
      <c r="DU4" s="1426"/>
      <c r="DX4" s="1418" t="s">
        <v>102</v>
      </c>
      <c r="DY4" s="1419"/>
      <c r="DZ4" s="1424" t="s">
        <v>4</v>
      </c>
      <c r="EA4" s="1425"/>
      <c r="EB4" s="1425"/>
      <c r="EC4" s="1425"/>
      <c r="ED4" s="1426"/>
      <c r="EG4" s="1418" t="s">
        <v>102</v>
      </c>
      <c r="EH4" s="1419"/>
      <c r="EI4" s="1424" t="s">
        <v>4</v>
      </c>
      <c r="EJ4" s="1425"/>
      <c r="EK4" s="1425"/>
      <c r="EL4" s="1425"/>
      <c r="EM4" s="1426"/>
      <c r="EP4" s="1418" t="s">
        <v>102</v>
      </c>
      <c r="EQ4" s="1419"/>
      <c r="ER4" s="1424" t="s">
        <v>4</v>
      </c>
      <c r="ES4" s="1425"/>
      <c r="ET4" s="1425"/>
      <c r="EU4" s="1425"/>
      <c r="EV4" s="1426"/>
      <c r="EY4" s="1418" t="s">
        <v>102</v>
      </c>
      <c r="EZ4" s="1419"/>
      <c r="FA4" s="1424" t="s">
        <v>4</v>
      </c>
      <c r="FB4" s="1425"/>
      <c r="FC4" s="1425"/>
      <c r="FD4" s="1425"/>
      <c r="FE4" s="1426"/>
      <c r="FH4" s="1418" t="s">
        <v>102</v>
      </c>
      <c r="FI4" s="1419"/>
      <c r="FJ4" s="1424" t="s">
        <v>4</v>
      </c>
      <c r="FK4" s="1425"/>
      <c r="FL4" s="1425"/>
      <c r="FM4" s="1425"/>
      <c r="FN4" s="1426"/>
      <c r="FO4" s="64"/>
      <c r="FP4" s="64"/>
      <c r="FQ4" s="1418" t="s">
        <v>102</v>
      </c>
      <c r="FR4" s="1419"/>
      <c r="FS4" s="1424" t="s">
        <v>4</v>
      </c>
      <c r="FT4" s="1425"/>
      <c r="FU4" s="1425"/>
      <c r="FV4" s="1425"/>
      <c r="FW4" s="1426"/>
      <c r="FZ4" s="1418" t="s">
        <v>102</v>
      </c>
      <c r="GA4" s="1419"/>
      <c r="GB4" s="1424" t="s">
        <v>4</v>
      </c>
      <c r="GC4" s="1425"/>
      <c r="GD4" s="1425"/>
      <c r="GE4" s="1425"/>
      <c r="GF4" s="1426"/>
      <c r="GI4" s="1418" t="s">
        <v>102</v>
      </c>
      <c r="GJ4" s="1419"/>
      <c r="GK4" s="1424" t="s">
        <v>4</v>
      </c>
      <c r="GL4" s="1425"/>
      <c r="GM4" s="1425"/>
      <c r="GN4" s="1425"/>
      <c r="GO4" s="1426"/>
      <c r="GR4" s="1418" t="s">
        <v>102</v>
      </c>
      <c r="GS4" s="1419"/>
      <c r="GT4" s="1424" t="s">
        <v>4</v>
      </c>
      <c r="GU4" s="1425"/>
      <c r="GV4" s="1425"/>
      <c r="GW4" s="1425"/>
      <c r="GX4" s="1426"/>
      <c r="GY4" s="64"/>
      <c r="GZ4" s="64"/>
      <c r="HA4" s="1418" t="s">
        <v>102</v>
      </c>
      <c r="HB4" s="1419"/>
      <c r="HC4" s="1424" t="s">
        <v>4</v>
      </c>
      <c r="HD4" s="1425"/>
      <c r="HE4" s="1425"/>
      <c r="HF4" s="1425"/>
      <c r="HG4" s="1426"/>
      <c r="HJ4" s="1418" t="s">
        <v>102</v>
      </c>
      <c r="HK4" s="1419"/>
      <c r="HL4" s="1424" t="s">
        <v>4</v>
      </c>
      <c r="HM4" s="1425"/>
      <c r="HN4" s="1425"/>
      <c r="HO4" s="1425"/>
      <c r="HP4" s="1426"/>
      <c r="HS4" s="1418" t="s">
        <v>102</v>
      </c>
      <c r="HT4" s="1419"/>
      <c r="HU4" s="1424" t="s">
        <v>4</v>
      </c>
      <c r="HV4" s="1425"/>
      <c r="HW4" s="1425"/>
      <c r="HX4" s="1425"/>
      <c r="HY4" s="1426"/>
      <c r="IB4" s="1418" t="s">
        <v>102</v>
      </c>
      <c r="IC4" s="1419"/>
      <c r="ID4" s="1424" t="s">
        <v>4</v>
      </c>
      <c r="IE4" s="1425"/>
      <c r="IF4" s="1425"/>
      <c r="IG4" s="1425"/>
      <c r="IH4" s="1426"/>
      <c r="II4" s="64"/>
      <c r="IJ4" s="64"/>
      <c r="IK4" s="1418" t="s">
        <v>102</v>
      </c>
      <c r="IL4" s="1419"/>
      <c r="IM4" s="1424" t="s">
        <v>4</v>
      </c>
      <c r="IN4" s="1425"/>
      <c r="IO4" s="1425"/>
      <c r="IP4" s="1425"/>
      <c r="IQ4" s="1426"/>
      <c r="IT4" s="1418" t="s">
        <v>102</v>
      </c>
      <c r="IU4" s="1419"/>
      <c r="IV4" s="1424" t="s">
        <v>4</v>
      </c>
      <c r="IW4" s="1425"/>
      <c r="IX4" s="1425"/>
      <c r="IY4" s="1425"/>
      <c r="IZ4" s="1426"/>
      <c r="JC4" s="1418" t="s">
        <v>102</v>
      </c>
      <c r="JD4" s="1419"/>
      <c r="JE4" s="1424" t="s">
        <v>4</v>
      </c>
      <c r="JF4" s="1425"/>
      <c r="JG4" s="1425"/>
      <c r="JH4" s="1425"/>
      <c r="JI4" s="1426"/>
      <c r="JL4" s="1418" t="s">
        <v>102</v>
      </c>
      <c r="JM4" s="1419"/>
      <c r="JN4" s="1424" t="s">
        <v>4</v>
      </c>
      <c r="JO4" s="1425"/>
      <c r="JP4" s="1425"/>
      <c r="JQ4" s="1425"/>
      <c r="JR4" s="1426"/>
    </row>
    <row r="5" spans="2:278" ht="13.5" customHeight="1" thickTop="1">
      <c r="B5" s="1445"/>
      <c r="C5" s="1446"/>
      <c r="D5" s="1427" t="s">
        <v>137</v>
      </c>
      <c r="E5" s="1428"/>
      <c r="F5" s="1428"/>
      <c r="G5" s="1428"/>
      <c r="H5" s="1429"/>
      <c r="K5" s="1420"/>
      <c r="L5" s="1421"/>
      <c r="M5" s="1427" t="s">
        <v>137</v>
      </c>
      <c r="N5" s="1428"/>
      <c r="O5" s="1428"/>
      <c r="P5" s="1428"/>
      <c r="Q5" s="1429"/>
      <c r="T5" s="1420"/>
      <c r="U5" s="1421"/>
      <c r="V5" s="1427" t="str">
        <f>M5</f>
        <v>CIUDAD UNIVERSITARIA</v>
      </c>
      <c r="W5" s="1428"/>
      <c r="X5" s="1428"/>
      <c r="Y5" s="1428"/>
      <c r="Z5" s="1429"/>
      <c r="AC5" s="1420"/>
      <c r="AD5" s="1421"/>
      <c r="AE5" s="1427" t="str">
        <f>V5</f>
        <v>CIUDAD UNIVERSITARIA</v>
      </c>
      <c r="AF5" s="1428"/>
      <c r="AG5" s="1428"/>
      <c r="AH5" s="1428"/>
      <c r="AI5" s="1429"/>
      <c r="AL5" s="1420"/>
      <c r="AM5" s="1421"/>
      <c r="AN5" s="1427" t="str">
        <f>AE5</f>
        <v>CIUDAD UNIVERSITARIA</v>
      </c>
      <c r="AO5" s="1428"/>
      <c r="AP5" s="1428"/>
      <c r="AQ5" s="1428"/>
      <c r="AR5" s="1429"/>
      <c r="AU5" s="1420"/>
      <c r="AV5" s="1421"/>
      <c r="AW5" s="1427" t="str">
        <f>AN5</f>
        <v>CIUDAD UNIVERSITARIA</v>
      </c>
      <c r="AX5" s="1428"/>
      <c r="AY5" s="1428"/>
      <c r="AZ5" s="1428"/>
      <c r="BA5" s="1429"/>
      <c r="BD5" s="1420"/>
      <c r="BE5" s="1421"/>
      <c r="BF5" s="1427" t="str">
        <f>AW5</f>
        <v>CIUDAD UNIVERSITARIA</v>
      </c>
      <c r="BG5" s="1428"/>
      <c r="BH5" s="1428"/>
      <c r="BI5" s="1428"/>
      <c r="BJ5" s="1429"/>
      <c r="BM5" s="1420"/>
      <c r="BN5" s="1421"/>
      <c r="BO5" s="1427" t="str">
        <f>BF5</f>
        <v>CIUDAD UNIVERSITARIA</v>
      </c>
      <c r="BP5" s="1428"/>
      <c r="BQ5" s="1428"/>
      <c r="BR5" s="1428"/>
      <c r="BS5" s="1429"/>
      <c r="BV5" s="1420"/>
      <c r="BW5" s="1421"/>
      <c r="BX5" s="1427" t="str">
        <f>BO5</f>
        <v>CIUDAD UNIVERSITARIA</v>
      </c>
      <c r="BY5" s="1428"/>
      <c r="BZ5" s="1428"/>
      <c r="CA5" s="1428"/>
      <c r="CB5" s="1429"/>
      <c r="CE5" s="1420"/>
      <c r="CF5" s="1421"/>
      <c r="CG5" s="1427" t="str">
        <f>BX5</f>
        <v>CIUDAD UNIVERSITARIA</v>
      </c>
      <c r="CH5" s="1428"/>
      <c r="CI5" s="1428"/>
      <c r="CJ5" s="1428"/>
      <c r="CK5" s="1429"/>
      <c r="CN5" s="1420"/>
      <c r="CO5" s="1421"/>
      <c r="CP5" s="1427" t="str">
        <f>CG5</f>
        <v>CIUDAD UNIVERSITARIA</v>
      </c>
      <c r="CQ5" s="1428"/>
      <c r="CR5" s="1428"/>
      <c r="CS5" s="1428"/>
      <c r="CT5" s="1429"/>
      <c r="CW5" s="1420"/>
      <c r="CX5" s="1421"/>
      <c r="CY5" s="1427" t="str">
        <f>CP5</f>
        <v>CIUDAD UNIVERSITARIA</v>
      </c>
      <c r="CZ5" s="1428"/>
      <c r="DA5" s="1428"/>
      <c r="DB5" s="1428"/>
      <c r="DC5" s="1429"/>
      <c r="DF5" s="1420"/>
      <c r="DG5" s="1421"/>
      <c r="DH5" s="1427" t="str">
        <f>CY5</f>
        <v>CIUDAD UNIVERSITARIA</v>
      </c>
      <c r="DI5" s="1428"/>
      <c r="DJ5" s="1428"/>
      <c r="DK5" s="1428"/>
      <c r="DL5" s="1429"/>
      <c r="DO5" s="1420"/>
      <c r="DP5" s="1421"/>
      <c r="DQ5" s="1427" t="str">
        <f>DH5</f>
        <v>CIUDAD UNIVERSITARIA</v>
      </c>
      <c r="DR5" s="1428"/>
      <c r="DS5" s="1428"/>
      <c r="DT5" s="1428"/>
      <c r="DU5" s="1429"/>
      <c r="DX5" s="1420"/>
      <c r="DY5" s="1421"/>
      <c r="DZ5" s="1427" t="str">
        <f>DQ5</f>
        <v>CIUDAD UNIVERSITARIA</v>
      </c>
      <c r="EA5" s="1428"/>
      <c r="EB5" s="1428"/>
      <c r="EC5" s="1428"/>
      <c r="ED5" s="1429"/>
      <c r="EG5" s="1420"/>
      <c r="EH5" s="1421"/>
      <c r="EI5" s="1427" t="str">
        <f>DZ5</f>
        <v>CIUDAD UNIVERSITARIA</v>
      </c>
      <c r="EJ5" s="1428"/>
      <c r="EK5" s="1428"/>
      <c r="EL5" s="1428"/>
      <c r="EM5" s="1429"/>
      <c r="EP5" s="1420"/>
      <c r="EQ5" s="1421"/>
      <c r="ER5" s="1427" t="str">
        <f>EI5</f>
        <v>CIUDAD UNIVERSITARIA</v>
      </c>
      <c r="ES5" s="1428"/>
      <c r="ET5" s="1428"/>
      <c r="EU5" s="1428"/>
      <c r="EV5" s="1429"/>
      <c r="EY5" s="1420"/>
      <c r="EZ5" s="1421"/>
      <c r="FA5" s="1427" t="str">
        <f>ER5</f>
        <v>CIUDAD UNIVERSITARIA</v>
      </c>
      <c r="FB5" s="1428"/>
      <c r="FC5" s="1428"/>
      <c r="FD5" s="1428"/>
      <c r="FE5" s="1429"/>
      <c r="FH5" s="1420"/>
      <c r="FI5" s="1421"/>
      <c r="FJ5" s="1427" t="str">
        <f>FA5</f>
        <v>CIUDAD UNIVERSITARIA</v>
      </c>
      <c r="FK5" s="1428"/>
      <c r="FL5" s="1428"/>
      <c r="FM5" s="1428"/>
      <c r="FN5" s="1429"/>
      <c r="FO5" s="64"/>
      <c r="FP5" s="64"/>
      <c r="FQ5" s="1420"/>
      <c r="FR5" s="1421"/>
      <c r="FS5" s="1427" t="str">
        <f>FJ5</f>
        <v>CIUDAD UNIVERSITARIA</v>
      </c>
      <c r="FT5" s="1428"/>
      <c r="FU5" s="1428"/>
      <c r="FV5" s="1428"/>
      <c r="FW5" s="1429"/>
      <c r="FZ5" s="1420"/>
      <c r="GA5" s="1421"/>
      <c r="GB5" s="1427" t="str">
        <f>FS5</f>
        <v>CIUDAD UNIVERSITARIA</v>
      </c>
      <c r="GC5" s="1428"/>
      <c r="GD5" s="1428"/>
      <c r="GE5" s="1428"/>
      <c r="GF5" s="1429"/>
      <c r="GI5" s="1420"/>
      <c r="GJ5" s="1421"/>
      <c r="GK5" s="1427" t="str">
        <f>GB5</f>
        <v>CIUDAD UNIVERSITARIA</v>
      </c>
      <c r="GL5" s="1428"/>
      <c r="GM5" s="1428"/>
      <c r="GN5" s="1428"/>
      <c r="GO5" s="1429"/>
      <c r="GR5" s="1420"/>
      <c r="GS5" s="1421"/>
      <c r="GT5" s="1427" t="str">
        <f>GK5</f>
        <v>CIUDAD UNIVERSITARIA</v>
      </c>
      <c r="GU5" s="1428"/>
      <c r="GV5" s="1428"/>
      <c r="GW5" s="1428"/>
      <c r="GX5" s="1429"/>
      <c r="GY5" s="64"/>
      <c r="GZ5" s="64"/>
      <c r="HA5" s="1420"/>
      <c r="HB5" s="1421"/>
      <c r="HC5" s="1427" t="str">
        <f>GT5</f>
        <v>CIUDAD UNIVERSITARIA</v>
      </c>
      <c r="HD5" s="1428"/>
      <c r="HE5" s="1428"/>
      <c r="HF5" s="1428"/>
      <c r="HG5" s="1429"/>
      <c r="HJ5" s="1420"/>
      <c r="HK5" s="1421"/>
      <c r="HL5" s="1427" t="str">
        <f>HC5</f>
        <v>CIUDAD UNIVERSITARIA</v>
      </c>
      <c r="HM5" s="1428"/>
      <c r="HN5" s="1428"/>
      <c r="HO5" s="1428"/>
      <c r="HP5" s="1429"/>
      <c r="HS5" s="1420"/>
      <c r="HT5" s="1421"/>
      <c r="HU5" s="1427" t="str">
        <f>HL5</f>
        <v>CIUDAD UNIVERSITARIA</v>
      </c>
      <c r="HV5" s="1428"/>
      <c r="HW5" s="1428"/>
      <c r="HX5" s="1428"/>
      <c r="HY5" s="1429"/>
      <c r="IB5" s="1420"/>
      <c r="IC5" s="1421"/>
      <c r="ID5" s="1427" t="str">
        <f>HU5</f>
        <v>CIUDAD UNIVERSITARIA</v>
      </c>
      <c r="IE5" s="1428"/>
      <c r="IF5" s="1428"/>
      <c r="IG5" s="1428"/>
      <c r="IH5" s="1429"/>
      <c r="II5" s="64"/>
      <c r="IJ5" s="64"/>
      <c r="IK5" s="1420"/>
      <c r="IL5" s="1421"/>
      <c r="IM5" s="1427" t="str">
        <f>ID5</f>
        <v>CIUDAD UNIVERSITARIA</v>
      </c>
      <c r="IN5" s="1428"/>
      <c r="IO5" s="1428"/>
      <c r="IP5" s="1428"/>
      <c r="IQ5" s="1429"/>
      <c r="IT5" s="1420"/>
      <c r="IU5" s="1421"/>
      <c r="IV5" s="1427" t="str">
        <f>IM5</f>
        <v>CIUDAD UNIVERSITARIA</v>
      </c>
      <c r="IW5" s="1428"/>
      <c r="IX5" s="1428"/>
      <c r="IY5" s="1428"/>
      <c r="IZ5" s="1429"/>
      <c r="JC5" s="1420"/>
      <c r="JD5" s="1421"/>
      <c r="JE5" s="1427" t="str">
        <f>IV5</f>
        <v>CIUDAD UNIVERSITARIA</v>
      </c>
      <c r="JF5" s="1428"/>
      <c r="JG5" s="1428"/>
      <c r="JH5" s="1428"/>
      <c r="JI5" s="1429"/>
      <c r="JL5" s="1420"/>
      <c r="JM5" s="1421"/>
      <c r="JN5" s="1427" t="str">
        <f>JE5</f>
        <v>CIUDAD UNIVERSITARIA</v>
      </c>
      <c r="JO5" s="1428"/>
      <c r="JP5" s="1428"/>
      <c r="JQ5" s="1428"/>
      <c r="JR5" s="1429"/>
    </row>
    <row r="6" spans="2:278" ht="12.75" customHeight="1">
      <c r="B6" s="1445"/>
      <c r="C6" s="1446"/>
      <c r="D6" s="1430"/>
      <c r="E6" s="1431"/>
      <c r="F6" s="1431"/>
      <c r="G6" s="1431"/>
      <c r="H6" s="1432"/>
      <c r="K6" s="1420"/>
      <c r="L6" s="1421"/>
      <c r="M6" s="1430"/>
      <c r="N6" s="1431"/>
      <c r="O6" s="1431"/>
      <c r="P6" s="1431"/>
      <c r="Q6" s="1432"/>
      <c r="T6" s="1420"/>
      <c r="U6" s="1421"/>
      <c r="V6" s="1430"/>
      <c r="W6" s="1431"/>
      <c r="X6" s="1431"/>
      <c r="Y6" s="1431"/>
      <c r="Z6" s="1432"/>
      <c r="AC6" s="1420"/>
      <c r="AD6" s="1421"/>
      <c r="AE6" s="1430"/>
      <c r="AF6" s="1431"/>
      <c r="AG6" s="1431"/>
      <c r="AH6" s="1431"/>
      <c r="AI6" s="1432"/>
      <c r="AL6" s="1420"/>
      <c r="AM6" s="1421"/>
      <c r="AN6" s="1430"/>
      <c r="AO6" s="1431"/>
      <c r="AP6" s="1431"/>
      <c r="AQ6" s="1431"/>
      <c r="AR6" s="1432"/>
      <c r="AU6" s="1420"/>
      <c r="AV6" s="1421"/>
      <c r="AW6" s="1430"/>
      <c r="AX6" s="1431"/>
      <c r="AY6" s="1431"/>
      <c r="AZ6" s="1431"/>
      <c r="BA6" s="1432"/>
      <c r="BD6" s="1420"/>
      <c r="BE6" s="1421"/>
      <c r="BF6" s="1430"/>
      <c r="BG6" s="1431"/>
      <c r="BH6" s="1431"/>
      <c r="BI6" s="1431"/>
      <c r="BJ6" s="1432"/>
      <c r="BM6" s="1420"/>
      <c r="BN6" s="1421"/>
      <c r="BO6" s="1430"/>
      <c r="BP6" s="1431"/>
      <c r="BQ6" s="1431"/>
      <c r="BR6" s="1431"/>
      <c r="BS6" s="1432"/>
      <c r="BV6" s="1420"/>
      <c r="BW6" s="1421"/>
      <c r="BX6" s="1430"/>
      <c r="BY6" s="1431"/>
      <c r="BZ6" s="1431"/>
      <c r="CA6" s="1431"/>
      <c r="CB6" s="1432"/>
      <c r="CE6" s="1420"/>
      <c r="CF6" s="1421"/>
      <c r="CG6" s="1430"/>
      <c r="CH6" s="1431"/>
      <c r="CI6" s="1431"/>
      <c r="CJ6" s="1431"/>
      <c r="CK6" s="1432"/>
      <c r="CN6" s="1420"/>
      <c r="CO6" s="1421"/>
      <c r="CP6" s="1430"/>
      <c r="CQ6" s="1431"/>
      <c r="CR6" s="1431"/>
      <c r="CS6" s="1431"/>
      <c r="CT6" s="1432"/>
      <c r="CW6" s="1420"/>
      <c r="CX6" s="1421"/>
      <c r="CY6" s="1430"/>
      <c r="CZ6" s="1431"/>
      <c r="DA6" s="1431"/>
      <c r="DB6" s="1431"/>
      <c r="DC6" s="1432"/>
      <c r="DF6" s="1420"/>
      <c r="DG6" s="1421"/>
      <c r="DH6" s="1430"/>
      <c r="DI6" s="1431"/>
      <c r="DJ6" s="1431"/>
      <c r="DK6" s="1431"/>
      <c r="DL6" s="1432"/>
      <c r="DO6" s="1420"/>
      <c r="DP6" s="1421"/>
      <c r="DQ6" s="1430"/>
      <c r="DR6" s="1431"/>
      <c r="DS6" s="1431"/>
      <c r="DT6" s="1431"/>
      <c r="DU6" s="1432"/>
      <c r="DX6" s="1420"/>
      <c r="DY6" s="1421"/>
      <c r="DZ6" s="1430"/>
      <c r="EA6" s="1431"/>
      <c r="EB6" s="1431"/>
      <c r="EC6" s="1431"/>
      <c r="ED6" s="1432"/>
      <c r="EG6" s="1420"/>
      <c r="EH6" s="1421"/>
      <c r="EI6" s="1430"/>
      <c r="EJ6" s="1431"/>
      <c r="EK6" s="1431"/>
      <c r="EL6" s="1431"/>
      <c r="EM6" s="1432"/>
      <c r="EP6" s="1420"/>
      <c r="EQ6" s="1421"/>
      <c r="ER6" s="1430"/>
      <c r="ES6" s="1431"/>
      <c r="ET6" s="1431"/>
      <c r="EU6" s="1431"/>
      <c r="EV6" s="1432"/>
      <c r="EY6" s="1420"/>
      <c r="EZ6" s="1421"/>
      <c r="FA6" s="1430"/>
      <c r="FB6" s="1431"/>
      <c r="FC6" s="1431"/>
      <c r="FD6" s="1431"/>
      <c r="FE6" s="1432"/>
      <c r="FH6" s="1420"/>
      <c r="FI6" s="1421"/>
      <c r="FJ6" s="1430"/>
      <c r="FK6" s="1431"/>
      <c r="FL6" s="1431"/>
      <c r="FM6" s="1431"/>
      <c r="FN6" s="1432"/>
      <c r="FO6" s="64"/>
      <c r="FP6" s="64"/>
      <c r="FQ6" s="1420"/>
      <c r="FR6" s="1421"/>
      <c r="FS6" s="1430"/>
      <c r="FT6" s="1431"/>
      <c r="FU6" s="1431"/>
      <c r="FV6" s="1431"/>
      <c r="FW6" s="1432"/>
      <c r="FZ6" s="1420"/>
      <c r="GA6" s="1421"/>
      <c r="GB6" s="1430"/>
      <c r="GC6" s="1431"/>
      <c r="GD6" s="1431"/>
      <c r="GE6" s="1431"/>
      <c r="GF6" s="1432"/>
      <c r="GI6" s="1420"/>
      <c r="GJ6" s="1421"/>
      <c r="GK6" s="1430"/>
      <c r="GL6" s="1431"/>
      <c r="GM6" s="1431"/>
      <c r="GN6" s="1431"/>
      <c r="GO6" s="1432"/>
      <c r="GR6" s="1420"/>
      <c r="GS6" s="1421"/>
      <c r="GT6" s="1430"/>
      <c r="GU6" s="1431"/>
      <c r="GV6" s="1431"/>
      <c r="GW6" s="1431"/>
      <c r="GX6" s="1432"/>
      <c r="GY6" s="64"/>
      <c r="GZ6" s="64"/>
      <c r="HA6" s="1420"/>
      <c r="HB6" s="1421"/>
      <c r="HC6" s="1430"/>
      <c r="HD6" s="1431"/>
      <c r="HE6" s="1431"/>
      <c r="HF6" s="1431"/>
      <c r="HG6" s="1432"/>
      <c r="HJ6" s="1420"/>
      <c r="HK6" s="1421"/>
      <c r="HL6" s="1430"/>
      <c r="HM6" s="1431"/>
      <c r="HN6" s="1431"/>
      <c r="HO6" s="1431"/>
      <c r="HP6" s="1432"/>
      <c r="HS6" s="1420"/>
      <c r="HT6" s="1421"/>
      <c r="HU6" s="1430"/>
      <c r="HV6" s="1431"/>
      <c r="HW6" s="1431"/>
      <c r="HX6" s="1431"/>
      <c r="HY6" s="1432"/>
      <c r="IB6" s="1420"/>
      <c r="IC6" s="1421"/>
      <c r="ID6" s="1430"/>
      <c r="IE6" s="1431"/>
      <c r="IF6" s="1431"/>
      <c r="IG6" s="1431"/>
      <c r="IH6" s="1432"/>
      <c r="II6" s="64"/>
      <c r="IJ6" s="64"/>
      <c r="IK6" s="1420"/>
      <c r="IL6" s="1421"/>
      <c r="IM6" s="1430"/>
      <c r="IN6" s="1431"/>
      <c r="IO6" s="1431"/>
      <c r="IP6" s="1431"/>
      <c r="IQ6" s="1432"/>
      <c r="IT6" s="1420"/>
      <c r="IU6" s="1421"/>
      <c r="IV6" s="1430"/>
      <c r="IW6" s="1431"/>
      <c r="IX6" s="1431"/>
      <c r="IY6" s="1431"/>
      <c r="IZ6" s="1432"/>
      <c r="JC6" s="1420"/>
      <c r="JD6" s="1421"/>
      <c r="JE6" s="1430"/>
      <c r="JF6" s="1431"/>
      <c r="JG6" s="1431"/>
      <c r="JH6" s="1431"/>
      <c r="JI6" s="1432"/>
      <c r="JL6" s="1420"/>
      <c r="JM6" s="1421"/>
      <c r="JN6" s="1430"/>
      <c r="JO6" s="1431"/>
      <c r="JP6" s="1431"/>
      <c r="JQ6" s="1431"/>
      <c r="JR6" s="1432"/>
    </row>
    <row r="7" spans="2:278" ht="13.5" customHeight="1" thickBot="1">
      <c r="B7" s="1445"/>
      <c r="C7" s="1446"/>
      <c r="D7" s="1433"/>
      <c r="E7" s="1434"/>
      <c r="F7" s="1434"/>
      <c r="G7" s="1434"/>
      <c r="H7" s="1435"/>
      <c r="K7" s="1420"/>
      <c r="L7" s="1421"/>
      <c r="M7" s="1433"/>
      <c r="N7" s="1434"/>
      <c r="O7" s="1434"/>
      <c r="P7" s="1434"/>
      <c r="Q7" s="1435"/>
      <c r="T7" s="1420"/>
      <c r="U7" s="1421"/>
      <c r="V7" s="1433"/>
      <c r="W7" s="1434"/>
      <c r="X7" s="1434"/>
      <c r="Y7" s="1434"/>
      <c r="Z7" s="1435"/>
      <c r="AC7" s="1420"/>
      <c r="AD7" s="1421"/>
      <c r="AE7" s="1433"/>
      <c r="AF7" s="1434"/>
      <c r="AG7" s="1434"/>
      <c r="AH7" s="1434"/>
      <c r="AI7" s="1435"/>
      <c r="AL7" s="1420"/>
      <c r="AM7" s="1421"/>
      <c r="AN7" s="1433"/>
      <c r="AO7" s="1434"/>
      <c r="AP7" s="1434"/>
      <c r="AQ7" s="1434"/>
      <c r="AR7" s="1435"/>
      <c r="AU7" s="1420"/>
      <c r="AV7" s="1421"/>
      <c r="AW7" s="1433"/>
      <c r="AX7" s="1434"/>
      <c r="AY7" s="1434"/>
      <c r="AZ7" s="1434"/>
      <c r="BA7" s="1435"/>
      <c r="BD7" s="1420"/>
      <c r="BE7" s="1421"/>
      <c r="BF7" s="1433"/>
      <c r="BG7" s="1434"/>
      <c r="BH7" s="1434"/>
      <c r="BI7" s="1434"/>
      <c r="BJ7" s="1435"/>
      <c r="BM7" s="1420"/>
      <c r="BN7" s="1421"/>
      <c r="BO7" s="1433"/>
      <c r="BP7" s="1434"/>
      <c r="BQ7" s="1434"/>
      <c r="BR7" s="1434"/>
      <c r="BS7" s="1435"/>
      <c r="BV7" s="1420"/>
      <c r="BW7" s="1421"/>
      <c r="BX7" s="1433"/>
      <c r="BY7" s="1434"/>
      <c r="BZ7" s="1434"/>
      <c r="CA7" s="1434"/>
      <c r="CB7" s="1435"/>
      <c r="CE7" s="1420"/>
      <c r="CF7" s="1421"/>
      <c r="CG7" s="1433"/>
      <c r="CH7" s="1434"/>
      <c r="CI7" s="1434"/>
      <c r="CJ7" s="1434"/>
      <c r="CK7" s="1435"/>
      <c r="CN7" s="1420"/>
      <c r="CO7" s="1421"/>
      <c r="CP7" s="1433"/>
      <c r="CQ7" s="1434"/>
      <c r="CR7" s="1434"/>
      <c r="CS7" s="1434"/>
      <c r="CT7" s="1435"/>
      <c r="CW7" s="1420"/>
      <c r="CX7" s="1421"/>
      <c r="CY7" s="1433"/>
      <c r="CZ7" s="1434"/>
      <c r="DA7" s="1434"/>
      <c r="DB7" s="1434"/>
      <c r="DC7" s="1435"/>
      <c r="DF7" s="1420"/>
      <c r="DG7" s="1421"/>
      <c r="DH7" s="1433"/>
      <c r="DI7" s="1434"/>
      <c r="DJ7" s="1434"/>
      <c r="DK7" s="1434"/>
      <c r="DL7" s="1435"/>
      <c r="DO7" s="1420"/>
      <c r="DP7" s="1421"/>
      <c r="DQ7" s="1433"/>
      <c r="DR7" s="1434"/>
      <c r="DS7" s="1434"/>
      <c r="DT7" s="1434"/>
      <c r="DU7" s="1435"/>
      <c r="DX7" s="1420"/>
      <c r="DY7" s="1421"/>
      <c r="DZ7" s="1433"/>
      <c r="EA7" s="1434"/>
      <c r="EB7" s="1434"/>
      <c r="EC7" s="1434"/>
      <c r="ED7" s="1435"/>
      <c r="EG7" s="1420"/>
      <c r="EH7" s="1421"/>
      <c r="EI7" s="1433"/>
      <c r="EJ7" s="1434"/>
      <c r="EK7" s="1434"/>
      <c r="EL7" s="1434"/>
      <c r="EM7" s="1435"/>
      <c r="EP7" s="1420"/>
      <c r="EQ7" s="1421"/>
      <c r="ER7" s="1433"/>
      <c r="ES7" s="1434"/>
      <c r="ET7" s="1434"/>
      <c r="EU7" s="1434"/>
      <c r="EV7" s="1435"/>
      <c r="EY7" s="1420"/>
      <c r="EZ7" s="1421"/>
      <c r="FA7" s="1433"/>
      <c r="FB7" s="1434"/>
      <c r="FC7" s="1434"/>
      <c r="FD7" s="1434"/>
      <c r="FE7" s="1435"/>
      <c r="FH7" s="1420"/>
      <c r="FI7" s="1421"/>
      <c r="FJ7" s="1433"/>
      <c r="FK7" s="1434"/>
      <c r="FL7" s="1434"/>
      <c r="FM7" s="1434"/>
      <c r="FN7" s="1435"/>
      <c r="FO7" s="64"/>
      <c r="FP7" s="64"/>
      <c r="FQ7" s="1420"/>
      <c r="FR7" s="1421"/>
      <c r="FS7" s="1433"/>
      <c r="FT7" s="1434"/>
      <c r="FU7" s="1434"/>
      <c r="FV7" s="1434"/>
      <c r="FW7" s="1435"/>
      <c r="FZ7" s="1420"/>
      <c r="GA7" s="1421"/>
      <c r="GB7" s="1433"/>
      <c r="GC7" s="1434"/>
      <c r="GD7" s="1434"/>
      <c r="GE7" s="1434"/>
      <c r="GF7" s="1435"/>
      <c r="GI7" s="1420"/>
      <c r="GJ7" s="1421"/>
      <c r="GK7" s="1433"/>
      <c r="GL7" s="1434"/>
      <c r="GM7" s="1434"/>
      <c r="GN7" s="1434"/>
      <c r="GO7" s="1435"/>
      <c r="GR7" s="1420"/>
      <c r="GS7" s="1421"/>
      <c r="GT7" s="1433"/>
      <c r="GU7" s="1434"/>
      <c r="GV7" s="1434"/>
      <c r="GW7" s="1434"/>
      <c r="GX7" s="1435"/>
      <c r="GY7" s="64"/>
      <c r="GZ7" s="64"/>
      <c r="HA7" s="1420"/>
      <c r="HB7" s="1421"/>
      <c r="HC7" s="1433"/>
      <c r="HD7" s="1434"/>
      <c r="HE7" s="1434"/>
      <c r="HF7" s="1434"/>
      <c r="HG7" s="1435"/>
      <c r="HJ7" s="1420"/>
      <c r="HK7" s="1421"/>
      <c r="HL7" s="1433"/>
      <c r="HM7" s="1434"/>
      <c r="HN7" s="1434"/>
      <c r="HO7" s="1434"/>
      <c r="HP7" s="1435"/>
      <c r="HS7" s="1420"/>
      <c r="HT7" s="1421"/>
      <c r="HU7" s="1433"/>
      <c r="HV7" s="1434"/>
      <c r="HW7" s="1434"/>
      <c r="HX7" s="1434"/>
      <c r="HY7" s="1435"/>
      <c r="IB7" s="1420"/>
      <c r="IC7" s="1421"/>
      <c r="ID7" s="1433"/>
      <c r="IE7" s="1434"/>
      <c r="IF7" s="1434"/>
      <c r="IG7" s="1434"/>
      <c r="IH7" s="1435"/>
      <c r="II7" s="64"/>
      <c r="IJ7" s="64"/>
      <c r="IK7" s="1420"/>
      <c r="IL7" s="1421"/>
      <c r="IM7" s="1433"/>
      <c r="IN7" s="1434"/>
      <c r="IO7" s="1434"/>
      <c r="IP7" s="1434"/>
      <c r="IQ7" s="1435"/>
      <c r="IT7" s="1420"/>
      <c r="IU7" s="1421"/>
      <c r="IV7" s="1433"/>
      <c r="IW7" s="1434"/>
      <c r="IX7" s="1434"/>
      <c r="IY7" s="1434"/>
      <c r="IZ7" s="1435"/>
      <c r="JC7" s="1420"/>
      <c r="JD7" s="1421"/>
      <c r="JE7" s="1433"/>
      <c r="JF7" s="1434"/>
      <c r="JG7" s="1434"/>
      <c r="JH7" s="1434"/>
      <c r="JI7" s="1435"/>
      <c r="JL7" s="1420"/>
      <c r="JM7" s="1421"/>
      <c r="JN7" s="1433"/>
      <c r="JO7" s="1434"/>
      <c r="JP7" s="1434"/>
      <c r="JQ7" s="1434"/>
      <c r="JR7" s="1435"/>
    </row>
    <row r="8" spans="2:278" ht="19.5" customHeight="1" thickTop="1">
      <c r="B8" s="1445"/>
      <c r="C8" s="1446"/>
      <c r="D8" s="1436" t="s">
        <v>106</v>
      </c>
      <c r="E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F8" s="1439"/>
      <c r="G8" s="1439"/>
      <c r="H8" s="1440"/>
      <c r="K8" s="1420"/>
      <c r="L8" s="1421"/>
      <c r="M8" s="1436" t="s">
        <v>106</v>
      </c>
      <c r="N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O8" s="1439"/>
      <c r="P8" s="1439"/>
      <c r="Q8" s="1440"/>
      <c r="T8" s="1420"/>
      <c r="U8" s="1421"/>
      <c r="V8" s="1436" t="s">
        <v>106</v>
      </c>
      <c r="W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X8" s="1439"/>
      <c r="Y8" s="1439"/>
      <c r="Z8" s="1440"/>
      <c r="AC8" s="1420"/>
      <c r="AD8" s="1421"/>
      <c r="AE8" s="1436" t="s">
        <v>106</v>
      </c>
      <c r="AF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AG8" s="1439"/>
      <c r="AH8" s="1439"/>
      <c r="AI8" s="1440"/>
      <c r="AL8" s="1420"/>
      <c r="AM8" s="1421"/>
      <c r="AN8" s="1436" t="s">
        <v>106</v>
      </c>
      <c r="AO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AP8" s="1439"/>
      <c r="AQ8" s="1439"/>
      <c r="AR8" s="1440"/>
      <c r="AU8" s="1420"/>
      <c r="AV8" s="1421"/>
      <c r="AW8" s="1436" t="s">
        <v>106</v>
      </c>
      <c r="AX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AY8" s="1439"/>
      <c r="AZ8" s="1439"/>
      <c r="BA8" s="1440"/>
      <c r="BD8" s="1420"/>
      <c r="BE8" s="1421"/>
      <c r="BF8" s="1436" t="s">
        <v>106</v>
      </c>
      <c r="BG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BH8" s="1439"/>
      <c r="BI8" s="1439"/>
      <c r="BJ8" s="1440"/>
      <c r="BM8" s="1420"/>
      <c r="BN8" s="1421"/>
      <c r="BO8" s="1436" t="s">
        <v>106</v>
      </c>
      <c r="BP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BQ8" s="1439"/>
      <c r="BR8" s="1439"/>
      <c r="BS8" s="1440"/>
      <c r="BV8" s="1420"/>
      <c r="BW8" s="1421"/>
      <c r="BX8" s="1436" t="s">
        <v>106</v>
      </c>
      <c r="BY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BZ8" s="1439"/>
      <c r="CA8" s="1439"/>
      <c r="CB8" s="1440"/>
      <c r="CE8" s="1420"/>
      <c r="CF8" s="1421"/>
      <c r="CG8" s="1436" t="s">
        <v>106</v>
      </c>
      <c r="CH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CI8" s="1439"/>
      <c r="CJ8" s="1439"/>
      <c r="CK8" s="1440"/>
      <c r="CN8" s="1420"/>
      <c r="CO8" s="1421"/>
      <c r="CP8" s="1436" t="s">
        <v>106</v>
      </c>
      <c r="CQ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CR8" s="1439"/>
      <c r="CS8" s="1439"/>
      <c r="CT8" s="1440"/>
      <c r="CW8" s="1420"/>
      <c r="CX8" s="1421"/>
      <c r="CY8" s="1436" t="s">
        <v>106</v>
      </c>
      <c r="CZ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DA8" s="1439"/>
      <c r="DB8" s="1439"/>
      <c r="DC8" s="1440"/>
      <c r="DF8" s="1420"/>
      <c r="DG8" s="1421"/>
      <c r="DH8" s="1436" t="s">
        <v>106</v>
      </c>
      <c r="DI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DJ8" s="1439"/>
      <c r="DK8" s="1439"/>
      <c r="DL8" s="1440"/>
      <c r="DO8" s="1420"/>
      <c r="DP8" s="1421"/>
      <c r="DQ8" s="1436" t="s">
        <v>106</v>
      </c>
      <c r="DR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DS8" s="1439"/>
      <c r="DT8" s="1439"/>
      <c r="DU8" s="1440"/>
      <c r="DX8" s="1420"/>
      <c r="DY8" s="1421"/>
      <c r="DZ8" s="1436" t="s">
        <v>106</v>
      </c>
      <c r="EA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EB8" s="1439"/>
      <c r="EC8" s="1439"/>
      <c r="ED8" s="1440"/>
      <c r="EG8" s="1420"/>
      <c r="EH8" s="1421"/>
      <c r="EI8" s="1436" t="s">
        <v>106</v>
      </c>
      <c r="EJ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EK8" s="1439"/>
      <c r="EL8" s="1439"/>
      <c r="EM8" s="1440"/>
      <c r="EP8" s="1420"/>
      <c r="EQ8" s="1421"/>
      <c r="ER8" s="1436" t="s">
        <v>106</v>
      </c>
      <c r="ES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ET8" s="1439"/>
      <c r="EU8" s="1439"/>
      <c r="EV8" s="1440"/>
      <c r="EY8" s="1420"/>
      <c r="EZ8" s="1421"/>
      <c r="FA8" s="1436" t="s">
        <v>106</v>
      </c>
      <c r="FB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FC8" s="1439"/>
      <c r="FD8" s="1439"/>
      <c r="FE8" s="1440"/>
      <c r="FH8" s="1420"/>
      <c r="FI8" s="1421"/>
      <c r="FJ8" s="1436" t="s">
        <v>106</v>
      </c>
      <c r="FK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FL8" s="1439"/>
      <c r="FM8" s="1439"/>
      <c r="FN8" s="1440"/>
      <c r="FO8" s="64"/>
      <c r="FP8" s="64"/>
      <c r="FQ8" s="1420"/>
      <c r="FR8" s="1421"/>
      <c r="FS8" s="1436" t="s">
        <v>106</v>
      </c>
      <c r="FT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FU8" s="1439"/>
      <c r="FV8" s="1439"/>
      <c r="FW8" s="1440"/>
      <c r="FZ8" s="1420"/>
      <c r="GA8" s="1421"/>
      <c r="GB8" s="1436" t="s">
        <v>106</v>
      </c>
      <c r="GC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GD8" s="1439"/>
      <c r="GE8" s="1439"/>
      <c r="GF8" s="1440"/>
      <c r="GI8" s="1420"/>
      <c r="GJ8" s="1421"/>
      <c r="GK8" s="1436" t="s">
        <v>106</v>
      </c>
      <c r="GL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GM8" s="1439"/>
      <c r="GN8" s="1439"/>
      <c r="GO8" s="1440"/>
      <c r="GR8" s="1420"/>
      <c r="GS8" s="1421"/>
      <c r="GT8" s="1436" t="s">
        <v>106</v>
      </c>
      <c r="GU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GV8" s="1439"/>
      <c r="GW8" s="1439"/>
      <c r="GX8" s="1440"/>
      <c r="GY8" s="64"/>
      <c r="GZ8" s="64"/>
      <c r="HA8" s="1420"/>
      <c r="HB8" s="1421"/>
      <c r="HC8" s="1436" t="s">
        <v>106</v>
      </c>
      <c r="HD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HE8" s="1439"/>
      <c r="HF8" s="1439"/>
      <c r="HG8" s="1440"/>
      <c r="HJ8" s="1420"/>
      <c r="HK8" s="1421"/>
      <c r="HL8" s="1436" t="s">
        <v>106</v>
      </c>
      <c r="HM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HN8" s="1439"/>
      <c r="HO8" s="1439"/>
      <c r="HP8" s="1440"/>
      <c r="HS8" s="1420"/>
      <c r="HT8" s="1421"/>
      <c r="HU8" s="1436" t="s">
        <v>106</v>
      </c>
      <c r="HV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HW8" s="1439"/>
      <c r="HX8" s="1439"/>
      <c r="HY8" s="1440"/>
      <c r="IB8" s="1420"/>
      <c r="IC8" s="1421"/>
      <c r="ID8" s="1436" t="s">
        <v>106</v>
      </c>
      <c r="IE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IF8" s="1439"/>
      <c r="IG8" s="1439"/>
      <c r="IH8" s="1440"/>
      <c r="II8" s="64"/>
      <c r="IJ8" s="64"/>
      <c r="IK8" s="1420"/>
      <c r="IL8" s="1421"/>
      <c r="IM8" s="1436" t="s">
        <v>106</v>
      </c>
      <c r="IN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IO8" s="1439"/>
      <c r="IP8" s="1439"/>
      <c r="IQ8" s="1440"/>
      <c r="IT8" s="1420"/>
      <c r="IU8" s="1421"/>
      <c r="IV8" s="1436" t="s">
        <v>106</v>
      </c>
      <c r="IW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IX8" s="1439"/>
      <c r="IY8" s="1439"/>
      <c r="IZ8" s="1440"/>
      <c r="JC8" s="1420"/>
      <c r="JD8" s="1421"/>
      <c r="JE8" s="1436" t="s">
        <v>106</v>
      </c>
      <c r="JF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JG8" s="1439"/>
      <c r="JH8" s="1439"/>
      <c r="JI8" s="1440"/>
      <c r="JL8" s="1420"/>
      <c r="JM8" s="1421"/>
      <c r="JN8" s="1436" t="s">
        <v>106</v>
      </c>
      <c r="JO8" s="1438" t="str">
        <f>'1_ENTREGA'!$A$4</f>
        <v xml:space="preserve">“Ejecutar, por el Sistema de Precios Unitarios Fijos No Reajustables, las obras de infraestructura física, necesarias para: Realizar la redistribución espacial, mantenimiento y adecuaciones civiles, eléctricas. De aire acondicionado y de seguridad electrónica del Laboratorio de Ictiología ubicado en el aula 308 del Bloque 7 de la UdeA, conforme con los diseños: planos (Anexo 1) y especificaciones técnicas (Anexo 3).” </v>
      </c>
      <c r="JP8" s="1439"/>
      <c r="JQ8" s="1439"/>
      <c r="JR8" s="1440"/>
    </row>
    <row r="9" spans="2:278" ht="82.5" customHeight="1" thickBot="1">
      <c r="B9" s="1447"/>
      <c r="C9" s="1448"/>
      <c r="D9" s="1437"/>
      <c r="E9" s="1441"/>
      <c r="F9" s="1442"/>
      <c r="G9" s="1442"/>
      <c r="H9" s="1443"/>
      <c r="K9" s="1422"/>
      <c r="L9" s="1423"/>
      <c r="M9" s="1437"/>
      <c r="N9" s="1441"/>
      <c r="O9" s="1442"/>
      <c r="P9" s="1442"/>
      <c r="Q9" s="1443"/>
      <c r="T9" s="1422"/>
      <c r="U9" s="1423"/>
      <c r="V9" s="1437"/>
      <c r="W9" s="1441"/>
      <c r="X9" s="1442"/>
      <c r="Y9" s="1442"/>
      <c r="Z9" s="1443"/>
      <c r="AC9" s="1422"/>
      <c r="AD9" s="1423"/>
      <c r="AE9" s="1437"/>
      <c r="AF9" s="1441"/>
      <c r="AG9" s="1442"/>
      <c r="AH9" s="1442"/>
      <c r="AI9" s="1443"/>
      <c r="AL9" s="1422"/>
      <c r="AM9" s="1423"/>
      <c r="AN9" s="1437"/>
      <c r="AO9" s="1441"/>
      <c r="AP9" s="1442"/>
      <c r="AQ9" s="1442"/>
      <c r="AR9" s="1443"/>
      <c r="AU9" s="1422"/>
      <c r="AV9" s="1423"/>
      <c r="AW9" s="1437"/>
      <c r="AX9" s="1441"/>
      <c r="AY9" s="1442"/>
      <c r="AZ9" s="1442"/>
      <c r="BA9" s="1443"/>
      <c r="BD9" s="1422"/>
      <c r="BE9" s="1423"/>
      <c r="BF9" s="1437"/>
      <c r="BG9" s="1441"/>
      <c r="BH9" s="1442"/>
      <c r="BI9" s="1442"/>
      <c r="BJ9" s="1443"/>
      <c r="BM9" s="1422"/>
      <c r="BN9" s="1423"/>
      <c r="BO9" s="1437"/>
      <c r="BP9" s="1441"/>
      <c r="BQ9" s="1442"/>
      <c r="BR9" s="1442"/>
      <c r="BS9" s="1443"/>
      <c r="BV9" s="1422"/>
      <c r="BW9" s="1423"/>
      <c r="BX9" s="1437"/>
      <c r="BY9" s="1441"/>
      <c r="BZ9" s="1442"/>
      <c r="CA9" s="1442"/>
      <c r="CB9" s="1443"/>
      <c r="CE9" s="1422"/>
      <c r="CF9" s="1423"/>
      <c r="CG9" s="1437"/>
      <c r="CH9" s="1441"/>
      <c r="CI9" s="1442"/>
      <c r="CJ9" s="1442"/>
      <c r="CK9" s="1443"/>
      <c r="CN9" s="1422"/>
      <c r="CO9" s="1423"/>
      <c r="CP9" s="1437"/>
      <c r="CQ9" s="1441"/>
      <c r="CR9" s="1442"/>
      <c r="CS9" s="1442"/>
      <c r="CT9" s="1443"/>
      <c r="CW9" s="1422"/>
      <c r="CX9" s="1423"/>
      <c r="CY9" s="1437"/>
      <c r="CZ9" s="1441"/>
      <c r="DA9" s="1442"/>
      <c r="DB9" s="1442"/>
      <c r="DC9" s="1443"/>
      <c r="DF9" s="1422"/>
      <c r="DG9" s="1423"/>
      <c r="DH9" s="1437"/>
      <c r="DI9" s="1441"/>
      <c r="DJ9" s="1442"/>
      <c r="DK9" s="1442"/>
      <c r="DL9" s="1443"/>
      <c r="DO9" s="1422"/>
      <c r="DP9" s="1423"/>
      <c r="DQ9" s="1437"/>
      <c r="DR9" s="1441"/>
      <c r="DS9" s="1442"/>
      <c r="DT9" s="1442"/>
      <c r="DU9" s="1443"/>
      <c r="DX9" s="1422"/>
      <c r="DY9" s="1423"/>
      <c r="DZ9" s="1437"/>
      <c r="EA9" s="1441"/>
      <c r="EB9" s="1442"/>
      <c r="EC9" s="1442"/>
      <c r="ED9" s="1443"/>
      <c r="EG9" s="1422"/>
      <c r="EH9" s="1423"/>
      <c r="EI9" s="1437"/>
      <c r="EJ9" s="1441"/>
      <c r="EK9" s="1442"/>
      <c r="EL9" s="1442"/>
      <c r="EM9" s="1443"/>
      <c r="EP9" s="1422"/>
      <c r="EQ9" s="1423"/>
      <c r="ER9" s="1437"/>
      <c r="ES9" s="1441"/>
      <c r="ET9" s="1442"/>
      <c r="EU9" s="1442"/>
      <c r="EV9" s="1443"/>
      <c r="EY9" s="1422"/>
      <c r="EZ9" s="1423"/>
      <c r="FA9" s="1437"/>
      <c r="FB9" s="1441"/>
      <c r="FC9" s="1442"/>
      <c r="FD9" s="1442"/>
      <c r="FE9" s="1443"/>
      <c r="FH9" s="1422"/>
      <c r="FI9" s="1423"/>
      <c r="FJ9" s="1437"/>
      <c r="FK9" s="1441"/>
      <c r="FL9" s="1442"/>
      <c r="FM9" s="1442"/>
      <c r="FN9" s="1443"/>
      <c r="FO9" s="64"/>
      <c r="FP9" s="64"/>
      <c r="FQ9" s="1422"/>
      <c r="FR9" s="1423"/>
      <c r="FS9" s="1437"/>
      <c r="FT9" s="1441"/>
      <c r="FU9" s="1442"/>
      <c r="FV9" s="1442"/>
      <c r="FW9" s="1443"/>
      <c r="FZ9" s="1422"/>
      <c r="GA9" s="1423"/>
      <c r="GB9" s="1437"/>
      <c r="GC9" s="1441"/>
      <c r="GD9" s="1442"/>
      <c r="GE9" s="1442"/>
      <c r="GF9" s="1443"/>
      <c r="GI9" s="1422"/>
      <c r="GJ9" s="1423"/>
      <c r="GK9" s="1437"/>
      <c r="GL9" s="1441"/>
      <c r="GM9" s="1442"/>
      <c r="GN9" s="1442"/>
      <c r="GO9" s="1443"/>
      <c r="GR9" s="1422"/>
      <c r="GS9" s="1423"/>
      <c r="GT9" s="1437"/>
      <c r="GU9" s="1441"/>
      <c r="GV9" s="1442"/>
      <c r="GW9" s="1442"/>
      <c r="GX9" s="1443"/>
      <c r="GY9" s="64"/>
      <c r="GZ9" s="64"/>
      <c r="HA9" s="1422"/>
      <c r="HB9" s="1423"/>
      <c r="HC9" s="1437"/>
      <c r="HD9" s="1441"/>
      <c r="HE9" s="1442"/>
      <c r="HF9" s="1442"/>
      <c r="HG9" s="1443"/>
      <c r="HJ9" s="1422"/>
      <c r="HK9" s="1423"/>
      <c r="HL9" s="1437"/>
      <c r="HM9" s="1441"/>
      <c r="HN9" s="1442"/>
      <c r="HO9" s="1442"/>
      <c r="HP9" s="1443"/>
      <c r="HS9" s="1422"/>
      <c r="HT9" s="1423"/>
      <c r="HU9" s="1437"/>
      <c r="HV9" s="1441"/>
      <c r="HW9" s="1442"/>
      <c r="HX9" s="1442"/>
      <c r="HY9" s="1443"/>
      <c r="IB9" s="1422"/>
      <c r="IC9" s="1423"/>
      <c r="ID9" s="1437"/>
      <c r="IE9" s="1441"/>
      <c r="IF9" s="1442"/>
      <c r="IG9" s="1442"/>
      <c r="IH9" s="1443"/>
      <c r="II9" s="64"/>
      <c r="IJ9" s="64"/>
      <c r="IK9" s="1422"/>
      <c r="IL9" s="1423"/>
      <c r="IM9" s="1437"/>
      <c r="IN9" s="1441"/>
      <c r="IO9" s="1442"/>
      <c r="IP9" s="1442"/>
      <c r="IQ9" s="1443"/>
      <c r="IT9" s="1422"/>
      <c r="IU9" s="1423"/>
      <c r="IV9" s="1437"/>
      <c r="IW9" s="1441"/>
      <c r="IX9" s="1442"/>
      <c r="IY9" s="1442"/>
      <c r="IZ9" s="1443"/>
      <c r="JC9" s="1422"/>
      <c r="JD9" s="1423"/>
      <c r="JE9" s="1437"/>
      <c r="JF9" s="1441"/>
      <c r="JG9" s="1442"/>
      <c r="JH9" s="1442"/>
      <c r="JI9" s="1443"/>
      <c r="JL9" s="1422"/>
      <c r="JM9" s="1423"/>
      <c r="JN9" s="1437"/>
      <c r="JO9" s="1441"/>
      <c r="JP9" s="1442"/>
      <c r="JQ9" s="1442"/>
      <c r="JR9" s="1443"/>
    </row>
    <row r="10" spans="2:278" ht="16.5" thickTop="1">
      <c r="B10" s="238" t="s">
        <v>14</v>
      </c>
      <c r="C10" s="239" t="s">
        <v>171</v>
      </c>
      <c r="D10" s="239" t="s">
        <v>172</v>
      </c>
      <c r="E10" s="240" t="s">
        <v>173</v>
      </c>
      <c r="F10" s="241" t="s">
        <v>84</v>
      </c>
      <c r="G10" s="241" t="s">
        <v>85</v>
      </c>
      <c r="H10" s="238"/>
      <c r="K10" s="238"/>
      <c r="L10" s="239"/>
      <c r="M10" s="239"/>
      <c r="N10" s="240"/>
      <c r="O10" s="241"/>
      <c r="P10" s="241"/>
      <c r="Q10" s="238"/>
      <c r="T10" s="238"/>
      <c r="U10" s="239"/>
      <c r="V10" s="239"/>
      <c r="W10" s="240"/>
      <c r="X10" s="241"/>
      <c r="Y10" s="241"/>
      <c r="Z10" s="238"/>
      <c r="AC10" s="238"/>
      <c r="AD10" s="239"/>
      <c r="AE10" s="239"/>
      <c r="AF10" s="240"/>
      <c r="AG10" s="241"/>
      <c r="AH10" s="241"/>
      <c r="AI10" s="238"/>
      <c r="AL10" s="238"/>
      <c r="AM10" s="239"/>
      <c r="AN10" s="239"/>
      <c r="AO10" s="240"/>
      <c r="AP10" s="241"/>
      <c r="AQ10" s="241"/>
      <c r="AR10" s="238"/>
      <c r="AU10" s="238"/>
      <c r="AV10" s="239"/>
      <c r="AW10" s="239"/>
      <c r="AX10" s="240"/>
      <c r="AY10" s="241"/>
      <c r="AZ10" s="241"/>
      <c r="BA10" s="238"/>
      <c r="BD10" s="238"/>
      <c r="BE10" s="239"/>
      <c r="BF10" s="239"/>
      <c r="BG10" s="240"/>
      <c r="BH10" s="241"/>
      <c r="BI10" s="241"/>
      <c r="BJ10" s="238"/>
      <c r="BM10" s="238"/>
      <c r="BN10" s="239"/>
      <c r="BO10" s="239"/>
      <c r="BP10" s="240"/>
      <c r="BQ10" s="241"/>
      <c r="BR10" s="241"/>
      <c r="BS10" s="238"/>
      <c r="BV10" s="238"/>
      <c r="BW10" s="239"/>
      <c r="BX10" s="239"/>
      <c r="BY10" s="240"/>
      <c r="BZ10" s="241"/>
      <c r="CA10" s="241"/>
      <c r="CB10" s="238"/>
      <c r="CE10" s="238"/>
      <c r="CF10" s="239"/>
      <c r="CG10" s="239"/>
      <c r="CH10" s="240"/>
      <c r="CI10" s="241"/>
      <c r="CJ10" s="241"/>
      <c r="CK10" s="238"/>
      <c r="CN10" s="238"/>
      <c r="CO10" s="239"/>
      <c r="CP10" s="239"/>
      <c r="CQ10" s="240"/>
      <c r="CR10" s="241"/>
      <c r="CS10" s="241"/>
      <c r="CT10" s="238"/>
      <c r="CW10" s="238"/>
      <c r="CX10" s="239"/>
      <c r="CY10" s="239"/>
      <c r="CZ10" s="240"/>
      <c r="DA10" s="241"/>
      <c r="DB10" s="241"/>
      <c r="DC10" s="238"/>
      <c r="DF10" s="238"/>
      <c r="DG10" s="239"/>
      <c r="DH10" s="239"/>
      <c r="DI10" s="240"/>
      <c r="DJ10" s="241"/>
      <c r="DK10" s="241"/>
      <c r="DL10" s="238"/>
      <c r="DO10" s="238"/>
      <c r="DP10" s="239"/>
      <c r="DQ10" s="239"/>
      <c r="DR10" s="240"/>
      <c r="DS10" s="241"/>
      <c r="DT10" s="241"/>
      <c r="DU10" s="238"/>
      <c r="DX10" s="238"/>
      <c r="DY10" s="239"/>
      <c r="DZ10" s="239"/>
      <c r="EA10" s="240"/>
      <c r="EB10" s="241"/>
      <c r="EC10" s="241"/>
      <c r="ED10" s="238"/>
      <c r="EG10" s="238"/>
      <c r="EH10" s="239"/>
      <c r="EI10" s="239"/>
      <c r="EJ10" s="240"/>
      <c r="EK10" s="241"/>
      <c r="EL10" s="241"/>
      <c r="EM10" s="238"/>
      <c r="EP10" s="238"/>
      <c r="EQ10" s="239"/>
      <c r="ER10" s="239"/>
      <c r="ES10" s="240"/>
      <c r="ET10" s="241"/>
      <c r="EU10" s="241"/>
      <c r="EV10" s="238"/>
      <c r="EY10" s="238"/>
      <c r="EZ10" s="239"/>
      <c r="FA10" s="239"/>
      <c r="FB10" s="240"/>
      <c r="FC10" s="241"/>
      <c r="FD10" s="241"/>
      <c r="FE10" s="238"/>
      <c r="FH10" s="238"/>
      <c r="FI10" s="239"/>
      <c r="FJ10" s="239"/>
      <c r="FK10" s="240"/>
      <c r="FL10" s="241"/>
      <c r="FM10" s="241"/>
      <c r="FN10" s="238"/>
      <c r="FO10" s="64"/>
      <c r="FP10" s="64"/>
      <c r="FQ10" s="238"/>
      <c r="FR10" s="239"/>
      <c r="FS10" s="239"/>
      <c r="FT10" s="240"/>
      <c r="FU10" s="241"/>
      <c r="FV10" s="241"/>
      <c r="FW10" s="238"/>
      <c r="FZ10" s="238"/>
      <c r="GA10" s="239"/>
      <c r="GB10" s="239"/>
      <c r="GC10" s="240"/>
      <c r="GD10" s="241"/>
      <c r="GE10" s="241"/>
      <c r="GF10" s="238"/>
      <c r="GI10" s="238"/>
      <c r="GJ10" s="239"/>
      <c r="GK10" s="239"/>
      <c r="GL10" s="240"/>
      <c r="GM10" s="241"/>
      <c r="GN10" s="241"/>
      <c r="GO10" s="238"/>
      <c r="GR10" s="238"/>
      <c r="GS10" s="239"/>
      <c r="GT10" s="239"/>
      <c r="GU10" s="240"/>
      <c r="GV10" s="241"/>
      <c r="GW10" s="241"/>
      <c r="GX10" s="238"/>
      <c r="GY10" s="64"/>
      <c r="GZ10" s="64"/>
      <c r="HA10" s="238"/>
      <c r="HB10" s="239"/>
      <c r="HC10" s="239"/>
      <c r="HD10" s="240"/>
      <c r="HE10" s="241"/>
      <c r="HF10" s="241"/>
      <c r="HG10" s="238"/>
      <c r="HJ10" s="238"/>
      <c r="HK10" s="239"/>
      <c r="HL10" s="239"/>
      <c r="HM10" s="240"/>
      <c r="HN10" s="241"/>
      <c r="HO10" s="241"/>
      <c r="HP10" s="238"/>
      <c r="HS10" s="238"/>
      <c r="HT10" s="239"/>
      <c r="HU10" s="239"/>
      <c r="HV10" s="240"/>
      <c r="HW10" s="241"/>
      <c r="HX10" s="241"/>
      <c r="HY10" s="238"/>
      <c r="IB10" s="238"/>
      <c r="IC10" s="239"/>
      <c r="ID10" s="239"/>
      <c r="IE10" s="240"/>
      <c r="IF10" s="241"/>
      <c r="IG10" s="241"/>
      <c r="IH10" s="238"/>
      <c r="II10" s="64"/>
      <c r="IJ10" s="64"/>
      <c r="IK10" s="238"/>
      <c r="IL10" s="239"/>
      <c r="IM10" s="239"/>
      <c r="IN10" s="240"/>
      <c r="IO10" s="241"/>
      <c r="IP10" s="241"/>
      <c r="IQ10" s="238"/>
      <c r="IT10" s="238"/>
      <c r="IU10" s="239"/>
      <c r="IV10" s="239"/>
      <c r="IW10" s="240"/>
      <c r="IX10" s="241"/>
      <c r="IY10" s="241"/>
      <c r="IZ10" s="238"/>
      <c r="JC10" s="238"/>
      <c r="JD10" s="239"/>
      <c r="JE10" s="239"/>
      <c r="JF10" s="240"/>
      <c r="JG10" s="241"/>
      <c r="JH10" s="241"/>
      <c r="JI10" s="238"/>
      <c r="JL10" s="238"/>
      <c r="JM10" s="239"/>
      <c r="JN10" s="239"/>
      <c r="JO10" s="240"/>
      <c r="JP10" s="241"/>
      <c r="JQ10" s="241"/>
      <c r="JR10" s="238"/>
    </row>
    <row r="11" spans="2:278" ht="15.75">
      <c r="B11" s="155"/>
      <c r="C11" s="156" t="s">
        <v>143</v>
      </c>
      <c r="D11" s="155"/>
      <c r="E11" s="157"/>
      <c r="F11" s="158"/>
      <c r="G11" s="158"/>
      <c r="H11" s="158"/>
      <c r="K11" s="155"/>
      <c r="L11" s="156"/>
      <c r="M11" s="155"/>
      <c r="N11" s="157"/>
      <c r="O11" s="158"/>
      <c r="P11" s="158"/>
      <c r="Q11" s="158"/>
      <c r="S11" s="100"/>
      <c r="T11" s="155"/>
      <c r="U11" s="156"/>
      <c r="V11" s="155"/>
      <c r="W11" s="157"/>
      <c r="X11" s="158"/>
      <c r="Y11" s="158"/>
      <c r="Z11" s="158"/>
      <c r="AA11" s="101"/>
      <c r="AC11" s="155"/>
      <c r="AD11" s="156"/>
      <c r="AE11" s="155"/>
      <c r="AF11" s="157"/>
      <c r="AG11" s="158"/>
      <c r="AH11" s="158"/>
      <c r="AI11" s="158"/>
      <c r="AL11" s="155"/>
      <c r="AM11" s="156"/>
      <c r="AN11" s="155"/>
      <c r="AO11" s="157"/>
      <c r="AP11" s="158"/>
      <c r="AQ11" s="158"/>
      <c r="AR11" s="158"/>
      <c r="AU11" s="155"/>
      <c r="AV11" s="156"/>
      <c r="AW11" s="155"/>
      <c r="AX11" s="157"/>
      <c r="AY11" s="158"/>
      <c r="AZ11" s="158"/>
      <c r="BA11" s="158"/>
      <c r="BD11" s="155"/>
      <c r="BE11" s="156"/>
      <c r="BF11" s="155"/>
      <c r="BG11" s="157"/>
      <c r="BH11" s="158"/>
      <c r="BI11" s="158"/>
      <c r="BJ11" s="158"/>
      <c r="BM11" s="155"/>
      <c r="BN11" s="156"/>
      <c r="BO11" s="155"/>
      <c r="BP11" s="157"/>
      <c r="BQ11" s="158"/>
      <c r="BR11" s="158"/>
      <c r="BS11" s="158"/>
      <c r="BV11" s="155"/>
      <c r="BW11" s="156"/>
      <c r="BX11" s="155"/>
      <c r="BY11" s="157"/>
      <c r="BZ11" s="158"/>
      <c r="CA11" s="158"/>
      <c r="CB11" s="158"/>
      <c r="CE11" s="155"/>
      <c r="CF11" s="156"/>
      <c r="CG11" s="155"/>
      <c r="CH11" s="157"/>
      <c r="CI11" s="158"/>
      <c r="CJ11" s="158"/>
      <c r="CK11" s="158"/>
      <c r="CN11" s="155"/>
      <c r="CO11" s="156"/>
      <c r="CP11" s="155"/>
      <c r="CQ11" s="157"/>
      <c r="CR11" s="158"/>
      <c r="CS11" s="158"/>
      <c r="CT11" s="158"/>
      <c r="CW11" s="155"/>
      <c r="CX11" s="156"/>
      <c r="CY11" s="155"/>
      <c r="CZ11" s="157"/>
      <c r="DA11" s="158"/>
      <c r="DB11" s="158"/>
      <c r="DC11" s="158"/>
      <c r="DF11" s="155"/>
      <c r="DG11" s="156"/>
      <c r="DH11" s="155"/>
      <c r="DI11" s="157"/>
      <c r="DJ11" s="158"/>
      <c r="DK11" s="158"/>
      <c r="DL11" s="158"/>
      <c r="DO11" s="155"/>
      <c r="DP11" s="156"/>
      <c r="DQ11" s="155"/>
      <c r="DR11" s="157"/>
      <c r="DS11" s="158"/>
      <c r="DT11" s="158"/>
      <c r="DU11" s="158"/>
      <c r="DX11" s="155"/>
      <c r="DY11" s="156"/>
      <c r="DZ11" s="155"/>
      <c r="EA11" s="157"/>
      <c r="EB11" s="158"/>
      <c r="EC11" s="158"/>
      <c r="ED11" s="158"/>
      <c r="EG11" s="155"/>
      <c r="EH11" s="156"/>
      <c r="EI11" s="155"/>
      <c r="EJ11" s="157"/>
      <c r="EK11" s="158"/>
      <c r="EL11" s="158"/>
      <c r="EM11" s="158"/>
      <c r="EP11" s="155"/>
      <c r="EQ11" s="156"/>
      <c r="ER11" s="155"/>
      <c r="ES11" s="157"/>
      <c r="ET11" s="158"/>
      <c r="EU11" s="158"/>
      <c r="EV11" s="158"/>
      <c r="EY11" s="155"/>
      <c r="EZ11" s="156"/>
      <c r="FA11" s="155"/>
      <c r="FB11" s="157"/>
      <c r="FC11" s="158"/>
      <c r="FD11" s="158"/>
      <c r="FE11" s="158"/>
      <c r="FH11" s="155"/>
      <c r="FI11" s="156"/>
      <c r="FJ11" s="155"/>
      <c r="FK11" s="157"/>
      <c r="FL11" s="158"/>
      <c r="FM11" s="158"/>
      <c r="FN11" s="158"/>
      <c r="FO11" s="64"/>
      <c r="FP11" s="64"/>
      <c r="FQ11" s="155"/>
      <c r="FR11" s="156"/>
      <c r="FS11" s="155"/>
      <c r="FT11" s="157"/>
      <c r="FU11" s="158"/>
      <c r="FV11" s="158"/>
      <c r="FW11" s="158"/>
      <c r="FZ11" s="155"/>
      <c r="GA11" s="156"/>
      <c r="GB11" s="155"/>
      <c r="GC11" s="157"/>
      <c r="GD11" s="158"/>
      <c r="GE11" s="158"/>
      <c r="GF11" s="158"/>
      <c r="GI11" s="155"/>
      <c r="GJ11" s="156"/>
      <c r="GK11" s="155"/>
      <c r="GL11" s="157"/>
      <c r="GM11" s="158"/>
      <c r="GN11" s="158"/>
      <c r="GO11" s="158"/>
      <c r="GR11" s="155"/>
      <c r="GS11" s="156"/>
      <c r="GT11" s="155"/>
      <c r="GU11" s="157"/>
      <c r="GV11" s="158"/>
      <c r="GW11" s="158"/>
      <c r="GX11" s="158"/>
      <c r="GY11" s="64"/>
      <c r="GZ11" s="64"/>
      <c r="HA11" s="155"/>
      <c r="HB11" s="156"/>
      <c r="HC11" s="155"/>
      <c r="HD11" s="157"/>
      <c r="HE11" s="158"/>
      <c r="HF11" s="158"/>
      <c r="HG11" s="158"/>
      <c r="HJ11" s="155"/>
      <c r="HK11" s="156"/>
      <c r="HL11" s="155"/>
      <c r="HM11" s="157"/>
      <c r="HN11" s="158"/>
      <c r="HO11" s="158"/>
      <c r="HP11" s="158"/>
      <c r="HS11" s="155"/>
      <c r="HT11" s="156"/>
      <c r="HU11" s="155"/>
      <c r="HV11" s="157"/>
      <c r="HW11" s="158"/>
      <c r="HX11" s="158"/>
      <c r="HY11" s="158"/>
      <c r="IB11" s="155"/>
      <c r="IC11" s="156"/>
      <c r="ID11" s="155"/>
      <c r="IE11" s="157"/>
      <c r="IF11" s="158"/>
      <c r="IG11" s="158"/>
      <c r="IH11" s="158"/>
      <c r="II11" s="64"/>
      <c r="IJ11" s="64"/>
      <c r="IK11" s="155"/>
      <c r="IL11" s="156"/>
      <c r="IM11" s="155"/>
      <c r="IN11" s="157"/>
      <c r="IO11" s="158"/>
      <c r="IP11" s="158"/>
      <c r="IQ11" s="158"/>
      <c r="IT11" s="155"/>
      <c r="IU11" s="156"/>
      <c r="IV11" s="155"/>
      <c r="IW11" s="157"/>
      <c r="IX11" s="158"/>
      <c r="IY11" s="158"/>
      <c r="IZ11" s="158"/>
      <c r="JC11" s="155"/>
      <c r="JD11" s="156"/>
      <c r="JE11" s="155"/>
      <c r="JF11" s="157"/>
      <c r="JG11" s="158"/>
      <c r="JH11" s="158"/>
      <c r="JI11" s="158"/>
      <c r="JL11" s="155"/>
      <c r="JM11" s="156"/>
      <c r="JN11" s="155"/>
      <c r="JO11" s="157"/>
      <c r="JP11" s="158"/>
      <c r="JQ11" s="158"/>
      <c r="JR11" s="158"/>
    </row>
    <row r="12" spans="2:278" ht="15.75" thickBot="1">
      <c r="B12" s="159" t="s">
        <v>174</v>
      </c>
      <c r="C12" s="160" t="s">
        <v>175</v>
      </c>
      <c r="D12" s="161"/>
      <c r="E12" s="162"/>
      <c r="F12" s="163"/>
      <c r="G12" s="164"/>
      <c r="H12" s="164"/>
      <c r="K12" s="159"/>
      <c r="L12" s="160"/>
      <c r="M12" s="161"/>
      <c r="N12" s="162"/>
      <c r="O12" s="163"/>
      <c r="P12" s="164"/>
      <c r="Q12" s="164"/>
      <c r="R12" s="102"/>
      <c r="S12" s="101"/>
      <c r="T12" s="159"/>
      <c r="U12" s="160"/>
      <c r="V12" s="161"/>
      <c r="W12" s="162"/>
      <c r="X12" s="163"/>
      <c r="Y12" s="164"/>
      <c r="Z12" s="164"/>
      <c r="AA12" s="101"/>
      <c r="AC12" s="159"/>
      <c r="AD12" s="160"/>
      <c r="AE12" s="161"/>
      <c r="AF12" s="162"/>
      <c r="AG12" s="163"/>
      <c r="AH12" s="164"/>
      <c r="AI12" s="164"/>
      <c r="AL12" s="159"/>
      <c r="AM12" s="160"/>
      <c r="AN12" s="161"/>
      <c r="AO12" s="162"/>
      <c r="AP12" s="163"/>
      <c r="AQ12" s="164"/>
      <c r="AR12" s="164"/>
      <c r="AU12" s="159"/>
      <c r="AV12" s="160"/>
      <c r="AW12" s="161"/>
      <c r="AX12" s="162"/>
      <c r="AY12" s="163"/>
      <c r="AZ12" s="164"/>
      <c r="BA12" s="164"/>
      <c r="BD12" s="159"/>
      <c r="BE12" s="160"/>
      <c r="BF12" s="161"/>
      <c r="BG12" s="162"/>
      <c r="BH12" s="163"/>
      <c r="BI12" s="164"/>
      <c r="BJ12" s="164"/>
      <c r="BM12" s="159"/>
      <c r="BN12" s="160"/>
      <c r="BO12" s="161"/>
      <c r="BP12" s="162"/>
      <c r="BQ12" s="163"/>
      <c r="BR12" s="164"/>
      <c r="BS12" s="164"/>
      <c r="BV12" s="159"/>
      <c r="BW12" s="160"/>
      <c r="BX12" s="161"/>
      <c r="BY12" s="162"/>
      <c r="BZ12" s="163"/>
      <c r="CA12" s="164"/>
      <c r="CB12" s="164"/>
      <c r="CE12" s="159"/>
      <c r="CF12" s="160"/>
      <c r="CG12" s="161"/>
      <c r="CH12" s="162"/>
      <c r="CI12" s="163"/>
      <c r="CJ12" s="164"/>
      <c r="CK12" s="164"/>
      <c r="CN12" s="159"/>
      <c r="CO12" s="160"/>
      <c r="CP12" s="161"/>
      <c r="CQ12" s="162"/>
      <c r="CR12" s="163"/>
      <c r="CS12" s="164"/>
      <c r="CT12" s="164"/>
      <c r="CW12" s="159"/>
      <c r="CX12" s="160"/>
      <c r="CY12" s="161"/>
      <c r="CZ12" s="162"/>
      <c r="DA12" s="163"/>
      <c r="DB12" s="164"/>
      <c r="DC12" s="164"/>
      <c r="DF12" s="159"/>
      <c r="DG12" s="160"/>
      <c r="DH12" s="161"/>
      <c r="DI12" s="162"/>
      <c r="DJ12" s="163"/>
      <c r="DK12" s="164"/>
      <c r="DL12" s="164"/>
      <c r="DO12" s="159"/>
      <c r="DP12" s="160"/>
      <c r="DQ12" s="161"/>
      <c r="DR12" s="162"/>
      <c r="DS12" s="163"/>
      <c r="DT12" s="164"/>
      <c r="DU12" s="164"/>
      <c r="DX12" s="159"/>
      <c r="DY12" s="160"/>
      <c r="DZ12" s="161"/>
      <c r="EA12" s="162"/>
      <c r="EB12" s="163"/>
      <c r="EC12" s="164"/>
      <c r="ED12" s="164"/>
      <c r="EG12" s="159"/>
      <c r="EH12" s="160"/>
      <c r="EI12" s="161"/>
      <c r="EJ12" s="162"/>
      <c r="EK12" s="163"/>
      <c r="EL12" s="164"/>
      <c r="EM12" s="164"/>
      <c r="EP12" s="159"/>
      <c r="EQ12" s="160"/>
      <c r="ER12" s="161"/>
      <c r="ES12" s="162"/>
      <c r="ET12" s="163"/>
      <c r="EU12" s="164"/>
      <c r="EV12" s="164"/>
      <c r="EY12" s="159"/>
      <c r="EZ12" s="160"/>
      <c r="FA12" s="161"/>
      <c r="FB12" s="162"/>
      <c r="FC12" s="163"/>
      <c r="FD12" s="164"/>
      <c r="FE12" s="164"/>
      <c r="FH12" s="159"/>
      <c r="FI12" s="160"/>
      <c r="FJ12" s="161"/>
      <c r="FK12" s="162"/>
      <c r="FL12" s="163"/>
      <c r="FM12" s="164"/>
      <c r="FN12" s="164"/>
      <c r="FO12" s="64"/>
      <c r="FP12" s="64"/>
      <c r="FQ12" s="159"/>
      <c r="FR12" s="160"/>
      <c r="FS12" s="161"/>
      <c r="FT12" s="162"/>
      <c r="FU12" s="163"/>
      <c r="FV12" s="164"/>
      <c r="FW12" s="164"/>
      <c r="FZ12" s="159"/>
      <c r="GA12" s="160"/>
      <c r="GB12" s="161"/>
      <c r="GC12" s="162"/>
      <c r="GD12" s="163"/>
      <c r="GE12" s="164"/>
      <c r="GF12" s="164"/>
      <c r="GI12" s="159"/>
      <c r="GJ12" s="160"/>
      <c r="GK12" s="161"/>
      <c r="GL12" s="162"/>
      <c r="GM12" s="163"/>
      <c r="GN12" s="164"/>
      <c r="GO12" s="164"/>
      <c r="GR12" s="159"/>
      <c r="GS12" s="160"/>
      <c r="GT12" s="161"/>
      <c r="GU12" s="162"/>
      <c r="GV12" s="163"/>
      <c r="GW12" s="164"/>
      <c r="GX12" s="164"/>
      <c r="GY12" s="64"/>
      <c r="GZ12" s="64"/>
      <c r="HA12" s="159"/>
      <c r="HB12" s="160"/>
      <c r="HC12" s="161"/>
      <c r="HD12" s="162"/>
      <c r="HE12" s="163"/>
      <c r="HF12" s="164"/>
      <c r="HG12" s="164"/>
      <c r="HJ12" s="159"/>
      <c r="HK12" s="160"/>
      <c r="HL12" s="161"/>
      <c r="HM12" s="162"/>
      <c r="HN12" s="163"/>
      <c r="HO12" s="164"/>
      <c r="HP12" s="164"/>
      <c r="HS12" s="159"/>
      <c r="HT12" s="160"/>
      <c r="HU12" s="161"/>
      <c r="HV12" s="162"/>
      <c r="HW12" s="163"/>
      <c r="HX12" s="164"/>
      <c r="HY12" s="164"/>
      <c r="IB12" s="159"/>
      <c r="IC12" s="160"/>
      <c r="ID12" s="161"/>
      <c r="IE12" s="162"/>
      <c r="IF12" s="163"/>
      <c r="IG12" s="164"/>
      <c r="IH12" s="164"/>
      <c r="II12" s="64"/>
      <c r="IJ12" s="64"/>
      <c r="IK12" s="159"/>
      <c r="IL12" s="160"/>
      <c r="IM12" s="161"/>
      <c r="IN12" s="162"/>
      <c r="IO12" s="163"/>
      <c r="IP12" s="164"/>
      <c r="IQ12" s="164"/>
      <c r="IT12" s="159"/>
      <c r="IU12" s="160"/>
      <c r="IV12" s="161"/>
      <c r="IW12" s="162"/>
      <c r="IX12" s="163"/>
      <c r="IY12" s="164"/>
      <c r="IZ12" s="164"/>
      <c r="JC12" s="159"/>
      <c r="JD12" s="160"/>
      <c r="JE12" s="161"/>
      <c r="JF12" s="162"/>
      <c r="JG12" s="163"/>
      <c r="JH12" s="164"/>
      <c r="JI12" s="164"/>
      <c r="JL12" s="159"/>
      <c r="JM12" s="160"/>
      <c r="JN12" s="161"/>
      <c r="JO12" s="162"/>
      <c r="JP12" s="163"/>
      <c r="JQ12" s="164"/>
      <c r="JR12" s="164"/>
    </row>
    <row r="13" spans="2:278" ht="31.5" thickTop="1" thickBot="1">
      <c r="B13" s="165">
        <v>1.1000000000000001</v>
      </c>
      <c r="C13" s="166" t="s">
        <v>176</v>
      </c>
      <c r="D13" s="167" t="s">
        <v>177</v>
      </c>
      <c r="E13" s="168">
        <v>20</v>
      </c>
      <c r="F13" s="169">
        <v>0</v>
      </c>
      <c r="G13" s="170">
        <f>ROUND((F13*E13),0)</f>
        <v>0</v>
      </c>
      <c r="H13" s="170"/>
      <c r="K13" s="165"/>
      <c r="L13" s="166"/>
      <c r="M13" s="167"/>
      <c r="N13" s="168"/>
      <c r="O13" s="169"/>
      <c r="P13" s="170"/>
      <c r="Q13" s="170"/>
      <c r="R13" s="102"/>
      <c r="S13" s="101"/>
      <c r="T13" s="165"/>
      <c r="U13" s="166"/>
      <c r="V13" s="167"/>
      <c r="W13" s="168"/>
      <c r="X13" s="169"/>
      <c r="Y13" s="170"/>
      <c r="Z13" s="170"/>
      <c r="AA13" s="101"/>
      <c r="AC13" s="165"/>
      <c r="AD13" s="166"/>
      <c r="AE13" s="167"/>
      <c r="AF13" s="168"/>
      <c r="AG13" s="169"/>
      <c r="AH13" s="170"/>
      <c r="AI13" s="170"/>
      <c r="AL13" s="165"/>
      <c r="AM13" s="166"/>
      <c r="AN13" s="167"/>
      <c r="AO13" s="168"/>
      <c r="AP13" s="169"/>
      <c r="AQ13" s="170"/>
      <c r="AR13" s="170"/>
      <c r="AU13" s="165"/>
      <c r="AV13" s="166"/>
      <c r="AW13" s="167"/>
      <c r="AX13" s="168"/>
      <c r="AY13" s="169"/>
      <c r="AZ13" s="170"/>
      <c r="BA13" s="170"/>
      <c r="BD13" s="165"/>
      <c r="BE13" s="166"/>
      <c r="BF13" s="167"/>
      <c r="BG13" s="168"/>
      <c r="BH13" s="169"/>
      <c r="BI13" s="170"/>
      <c r="BJ13" s="170"/>
      <c r="BM13" s="165"/>
      <c r="BN13" s="166"/>
      <c r="BO13" s="167"/>
      <c r="BP13" s="168"/>
      <c r="BQ13" s="169"/>
      <c r="BR13" s="170"/>
      <c r="BS13" s="170"/>
      <c r="BV13" s="165"/>
      <c r="BW13" s="166"/>
      <c r="BX13" s="167"/>
      <c r="BY13" s="168"/>
      <c r="BZ13" s="169"/>
      <c r="CA13" s="170"/>
      <c r="CB13" s="170"/>
      <c r="CE13" s="165"/>
      <c r="CF13" s="166"/>
      <c r="CG13" s="167"/>
      <c r="CH13" s="168"/>
      <c r="CI13" s="169"/>
      <c r="CJ13" s="170"/>
      <c r="CK13" s="170"/>
      <c r="CN13" s="165"/>
      <c r="CO13" s="166"/>
      <c r="CP13" s="167"/>
      <c r="CQ13" s="168"/>
      <c r="CR13" s="169"/>
      <c r="CS13" s="170"/>
      <c r="CT13" s="170"/>
      <c r="CW13" s="165"/>
      <c r="CX13" s="166"/>
      <c r="CY13" s="167"/>
      <c r="CZ13" s="168"/>
      <c r="DA13" s="169"/>
      <c r="DB13" s="170"/>
      <c r="DC13" s="170"/>
      <c r="DF13" s="165"/>
      <c r="DG13" s="166"/>
      <c r="DH13" s="167"/>
      <c r="DI13" s="168"/>
      <c r="DJ13" s="169"/>
      <c r="DK13" s="170"/>
      <c r="DL13" s="170"/>
      <c r="DO13" s="165"/>
      <c r="DP13" s="166"/>
      <c r="DQ13" s="167"/>
      <c r="DR13" s="168"/>
      <c r="DS13" s="169"/>
      <c r="DT13" s="170"/>
      <c r="DU13" s="170"/>
      <c r="DX13" s="165"/>
      <c r="DY13" s="166"/>
      <c r="DZ13" s="167"/>
      <c r="EA13" s="168"/>
      <c r="EB13" s="169"/>
      <c r="EC13" s="170"/>
      <c r="ED13" s="170"/>
      <c r="EG13" s="165"/>
      <c r="EH13" s="166"/>
      <c r="EI13" s="167"/>
      <c r="EJ13" s="168"/>
      <c r="EK13" s="169"/>
      <c r="EL13" s="170"/>
      <c r="EM13" s="170"/>
      <c r="EP13" s="165"/>
      <c r="EQ13" s="166"/>
      <c r="ER13" s="167"/>
      <c r="ES13" s="168"/>
      <c r="ET13" s="169"/>
      <c r="EU13" s="170"/>
      <c r="EV13" s="170"/>
      <c r="EY13" s="165"/>
      <c r="EZ13" s="166"/>
      <c r="FA13" s="167"/>
      <c r="FB13" s="168"/>
      <c r="FC13" s="169"/>
      <c r="FD13" s="170"/>
      <c r="FE13" s="170"/>
      <c r="FH13" s="165"/>
      <c r="FI13" s="166"/>
      <c r="FJ13" s="167"/>
      <c r="FK13" s="168"/>
      <c r="FL13" s="169"/>
      <c r="FM13" s="170"/>
      <c r="FN13" s="170"/>
      <c r="FO13" s="64"/>
      <c r="FP13" s="64"/>
      <c r="FQ13" s="165"/>
      <c r="FR13" s="166"/>
      <c r="FS13" s="167"/>
      <c r="FT13" s="168"/>
      <c r="FU13" s="169"/>
      <c r="FV13" s="170"/>
      <c r="FW13" s="170"/>
      <c r="FZ13" s="165"/>
      <c r="GA13" s="166"/>
      <c r="GB13" s="167"/>
      <c r="GC13" s="168"/>
      <c r="GD13" s="169"/>
      <c r="GE13" s="170"/>
      <c r="GF13" s="170"/>
      <c r="GI13" s="165"/>
      <c r="GJ13" s="166"/>
      <c r="GK13" s="167"/>
      <c r="GL13" s="168"/>
      <c r="GM13" s="169"/>
      <c r="GN13" s="170"/>
      <c r="GO13" s="170"/>
      <c r="GR13" s="165"/>
      <c r="GS13" s="166"/>
      <c r="GT13" s="167"/>
      <c r="GU13" s="168"/>
      <c r="GV13" s="169"/>
      <c r="GW13" s="170"/>
      <c r="GX13" s="170"/>
      <c r="GY13" s="64"/>
      <c r="GZ13" s="64"/>
      <c r="HA13" s="165"/>
      <c r="HB13" s="166"/>
      <c r="HC13" s="167"/>
      <c r="HD13" s="168"/>
      <c r="HE13" s="169"/>
      <c r="HF13" s="170"/>
      <c r="HG13" s="170"/>
      <c r="HJ13" s="165"/>
      <c r="HK13" s="166"/>
      <c r="HL13" s="167"/>
      <c r="HM13" s="168"/>
      <c r="HN13" s="169"/>
      <c r="HO13" s="170"/>
      <c r="HP13" s="170"/>
      <c r="HS13" s="165"/>
      <c r="HT13" s="166"/>
      <c r="HU13" s="167"/>
      <c r="HV13" s="168"/>
      <c r="HW13" s="169"/>
      <c r="HX13" s="170"/>
      <c r="HY13" s="170"/>
      <c r="IB13" s="165"/>
      <c r="IC13" s="166"/>
      <c r="ID13" s="167"/>
      <c r="IE13" s="168"/>
      <c r="IF13" s="169"/>
      <c r="IG13" s="170"/>
      <c r="IH13" s="170"/>
      <c r="II13" s="64"/>
      <c r="IJ13" s="64"/>
      <c r="IK13" s="165"/>
      <c r="IL13" s="166"/>
      <c r="IM13" s="167"/>
      <c r="IN13" s="168"/>
      <c r="IO13" s="169"/>
      <c r="IP13" s="170"/>
      <c r="IQ13" s="170"/>
      <c r="IT13" s="165"/>
      <c r="IU13" s="166"/>
      <c r="IV13" s="167"/>
      <c r="IW13" s="168"/>
      <c r="IX13" s="169"/>
      <c r="IY13" s="170"/>
      <c r="IZ13" s="170"/>
      <c r="JC13" s="165"/>
      <c r="JD13" s="166"/>
      <c r="JE13" s="167"/>
      <c r="JF13" s="168"/>
      <c r="JG13" s="169"/>
      <c r="JH13" s="170"/>
      <c r="JI13" s="170"/>
      <c r="JL13" s="165"/>
      <c r="JM13" s="166"/>
      <c r="JN13" s="167"/>
      <c r="JO13" s="168"/>
      <c r="JP13" s="169"/>
      <c r="JQ13" s="170"/>
      <c r="JR13" s="170"/>
    </row>
    <row r="14" spans="2:278" ht="76.5" thickTop="1" thickBot="1">
      <c r="B14" s="171">
        <v>1.2</v>
      </c>
      <c r="C14" s="172" t="s">
        <v>178</v>
      </c>
      <c r="D14" s="167" t="s">
        <v>146</v>
      </c>
      <c r="E14" s="168">
        <v>10</v>
      </c>
      <c r="F14" s="169">
        <v>0</v>
      </c>
      <c r="G14" s="170">
        <f t="shared" ref="G14:G30" si="0">ROUND((F14*E14),0)</f>
        <v>0</v>
      </c>
      <c r="H14" s="170"/>
      <c r="K14" s="171"/>
      <c r="L14" s="172"/>
      <c r="M14" s="167"/>
      <c r="N14" s="168"/>
      <c r="O14" s="169"/>
      <c r="P14" s="170"/>
      <c r="Q14" s="170"/>
      <c r="R14" s="102"/>
      <c r="S14" s="101"/>
      <c r="T14" s="171"/>
      <c r="U14" s="172"/>
      <c r="V14" s="167"/>
      <c r="W14" s="168"/>
      <c r="X14" s="169"/>
      <c r="Y14" s="170"/>
      <c r="Z14" s="170"/>
      <c r="AA14" s="101"/>
      <c r="AC14" s="171"/>
      <c r="AD14" s="172"/>
      <c r="AE14" s="167"/>
      <c r="AF14" s="168"/>
      <c r="AG14" s="169"/>
      <c r="AH14" s="170"/>
      <c r="AI14" s="170"/>
      <c r="AL14" s="171"/>
      <c r="AM14" s="172"/>
      <c r="AN14" s="167"/>
      <c r="AO14" s="168"/>
      <c r="AP14" s="169"/>
      <c r="AQ14" s="170"/>
      <c r="AR14" s="170"/>
      <c r="AU14" s="171"/>
      <c r="AV14" s="172"/>
      <c r="AW14" s="167"/>
      <c r="AX14" s="168"/>
      <c r="AY14" s="169"/>
      <c r="AZ14" s="170"/>
      <c r="BA14" s="170"/>
      <c r="BD14" s="171"/>
      <c r="BE14" s="172"/>
      <c r="BF14" s="167"/>
      <c r="BG14" s="168"/>
      <c r="BH14" s="169"/>
      <c r="BI14" s="170"/>
      <c r="BJ14" s="170"/>
      <c r="BM14" s="171"/>
      <c r="BN14" s="172"/>
      <c r="BO14" s="167"/>
      <c r="BP14" s="168"/>
      <c r="BQ14" s="169"/>
      <c r="BR14" s="170"/>
      <c r="BS14" s="170"/>
      <c r="BV14" s="171"/>
      <c r="BW14" s="172"/>
      <c r="BX14" s="167"/>
      <c r="BY14" s="168"/>
      <c r="BZ14" s="169"/>
      <c r="CA14" s="170"/>
      <c r="CB14" s="170"/>
      <c r="CE14" s="171"/>
      <c r="CF14" s="172"/>
      <c r="CG14" s="167"/>
      <c r="CH14" s="168"/>
      <c r="CI14" s="169"/>
      <c r="CJ14" s="170"/>
      <c r="CK14" s="170"/>
      <c r="CN14" s="171"/>
      <c r="CO14" s="172"/>
      <c r="CP14" s="167"/>
      <c r="CQ14" s="168"/>
      <c r="CR14" s="169"/>
      <c r="CS14" s="170"/>
      <c r="CT14" s="170"/>
      <c r="CW14" s="171"/>
      <c r="CX14" s="172"/>
      <c r="CY14" s="167"/>
      <c r="CZ14" s="168"/>
      <c r="DA14" s="169"/>
      <c r="DB14" s="170"/>
      <c r="DC14" s="170"/>
      <c r="DF14" s="171"/>
      <c r="DG14" s="172"/>
      <c r="DH14" s="167"/>
      <c r="DI14" s="168"/>
      <c r="DJ14" s="169"/>
      <c r="DK14" s="170"/>
      <c r="DL14" s="170"/>
      <c r="DO14" s="171"/>
      <c r="DP14" s="172"/>
      <c r="DQ14" s="167"/>
      <c r="DR14" s="168"/>
      <c r="DS14" s="169"/>
      <c r="DT14" s="170"/>
      <c r="DU14" s="170"/>
      <c r="DX14" s="171"/>
      <c r="DY14" s="172"/>
      <c r="DZ14" s="167"/>
      <c r="EA14" s="168"/>
      <c r="EB14" s="169"/>
      <c r="EC14" s="170"/>
      <c r="ED14" s="170"/>
      <c r="EG14" s="171"/>
      <c r="EH14" s="172"/>
      <c r="EI14" s="167"/>
      <c r="EJ14" s="168"/>
      <c r="EK14" s="169"/>
      <c r="EL14" s="170"/>
      <c r="EM14" s="170"/>
      <c r="EP14" s="171"/>
      <c r="EQ14" s="172"/>
      <c r="ER14" s="167"/>
      <c r="ES14" s="168"/>
      <c r="ET14" s="169"/>
      <c r="EU14" s="170"/>
      <c r="EV14" s="170"/>
      <c r="EY14" s="171"/>
      <c r="EZ14" s="172"/>
      <c r="FA14" s="167"/>
      <c r="FB14" s="168"/>
      <c r="FC14" s="169"/>
      <c r="FD14" s="170"/>
      <c r="FE14" s="170"/>
      <c r="FH14" s="171"/>
      <c r="FI14" s="172"/>
      <c r="FJ14" s="167"/>
      <c r="FK14" s="168"/>
      <c r="FL14" s="169"/>
      <c r="FM14" s="170"/>
      <c r="FN14" s="170"/>
      <c r="FO14" s="64"/>
      <c r="FP14" s="64"/>
      <c r="FQ14" s="171"/>
      <c r="FR14" s="172"/>
      <c r="FS14" s="167"/>
      <c r="FT14" s="168"/>
      <c r="FU14" s="169"/>
      <c r="FV14" s="170"/>
      <c r="FW14" s="170"/>
      <c r="FZ14" s="171"/>
      <c r="GA14" s="172"/>
      <c r="GB14" s="167"/>
      <c r="GC14" s="168"/>
      <c r="GD14" s="169"/>
      <c r="GE14" s="170"/>
      <c r="GF14" s="170"/>
      <c r="GI14" s="171"/>
      <c r="GJ14" s="172"/>
      <c r="GK14" s="167"/>
      <c r="GL14" s="168"/>
      <c r="GM14" s="169"/>
      <c r="GN14" s="170"/>
      <c r="GO14" s="170"/>
      <c r="GR14" s="171"/>
      <c r="GS14" s="172"/>
      <c r="GT14" s="167"/>
      <c r="GU14" s="168"/>
      <c r="GV14" s="169"/>
      <c r="GW14" s="170"/>
      <c r="GX14" s="170"/>
      <c r="GY14" s="64"/>
      <c r="GZ14" s="64"/>
      <c r="HA14" s="171"/>
      <c r="HB14" s="172"/>
      <c r="HC14" s="167"/>
      <c r="HD14" s="168"/>
      <c r="HE14" s="169"/>
      <c r="HF14" s="170"/>
      <c r="HG14" s="170"/>
      <c r="HJ14" s="171"/>
      <c r="HK14" s="172"/>
      <c r="HL14" s="167"/>
      <c r="HM14" s="168"/>
      <c r="HN14" s="169"/>
      <c r="HO14" s="170"/>
      <c r="HP14" s="170"/>
      <c r="HS14" s="171"/>
      <c r="HT14" s="172"/>
      <c r="HU14" s="167"/>
      <c r="HV14" s="168"/>
      <c r="HW14" s="169"/>
      <c r="HX14" s="170"/>
      <c r="HY14" s="170"/>
      <c r="IB14" s="171"/>
      <c r="IC14" s="172"/>
      <c r="ID14" s="167"/>
      <c r="IE14" s="168"/>
      <c r="IF14" s="169"/>
      <c r="IG14" s="170"/>
      <c r="IH14" s="170"/>
      <c r="II14" s="64"/>
      <c r="IJ14" s="64"/>
      <c r="IK14" s="171"/>
      <c r="IL14" s="172"/>
      <c r="IM14" s="167"/>
      <c r="IN14" s="168"/>
      <c r="IO14" s="169"/>
      <c r="IP14" s="170"/>
      <c r="IQ14" s="170"/>
      <c r="IT14" s="171"/>
      <c r="IU14" s="172"/>
      <c r="IV14" s="167"/>
      <c r="IW14" s="168"/>
      <c r="IX14" s="169"/>
      <c r="IY14" s="170"/>
      <c r="IZ14" s="170"/>
      <c r="JC14" s="171"/>
      <c r="JD14" s="172"/>
      <c r="JE14" s="167"/>
      <c r="JF14" s="168"/>
      <c r="JG14" s="169"/>
      <c r="JH14" s="170"/>
      <c r="JI14" s="170"/>
      <c r="JL14" s="171"/>
      <c r="JM14" s="172"/>
      <c r="JN14" s="167"/>
      <c r="JO14" s="168"/>
      <c r="JP14" s="169"/>
      <c r="JQ14" s="170"/>
      <c r="JR14" s="170"/>
    </row>
    <row r="15" spans="2:278" ht="31.5" thickTop="1" thickBot="1">
      <c r="B15" s="173">
        <v>1.3</v>
      </c>
      <c r="C15" s="172" t="s">
        <v>179</v>
      </c>
      <c r="D15" s="167" t="s">
        <v>145</v>
      </c>
      <c r="E15" s="168">
        <v>10</v>
      </c>
      <c r="F15" s="169">
        <v>0</v>
      </c>
      <c r="G15" s="170">
        <f>ROUND((F15*E15),0)</f>
        <v>0</v>
      </c>
      <c r="H15" s="170"/>
      <c r="K15" s="173"/>
      <c r="L15" s="172"/>
      <c r="M15" s="167"/>
      <c r="N15" s="168"/>
      <c r="O15" s="169"/>
      <c r="P15" s="170"/>
      <c r="Q15" s="170"/>
      <c r="R15" s="102"/>
      <c r="S15" s="101"/>
      <c r="T15" s="173"/>
      <c r="U15" s="172"/>
      <c r="V15" s="167"/>
      <c r="W15" s="168"/>
      <c r="X15" s="169"/>
      <c r="Y15" s="170"/>
      <c r="Z15" s="170"/>
      <c r="AA15" s="101"/>
      <c r="AC15" s="173"/>
      <c r="AD15" s="172"/>
      <c r="AE15" s="167"/>
      <c r="AF15" s="168"/>
      <c r="AG15" s="169"/>
      <c r="AH15" s="170"/>
      <c r="AI15" s="170"/>
      <c r="AL15" s="173"/>
      <c r="AM15" s="172"/>
      <c r="AN15" s="167"/>
      <c r="AO15" s="168"/>
      <c r="AP15" s="169"/>
      <c r="AQ15" s="170"/>
      <c r="AR15" s="170"/>
      <c r="AU15" s="173"/>
      <c r="AV15" s="172"/>
      <c r="AW15" s="167"/>
      <c r="AX15" s="168"/>
      <c r="AY15" s="169"/>
      <c r="AZ15" s="170"/>
      <c r="BA15" s="170"/>
      <c r="BD15" s="173"/>
      <c r="BE15" s="172"/>
      <c r="BF15" s="167"/>
      <c r="BG15" s="168"/>
      <c r="BH15" s="169"/>
      <c r="BI15" s="170"/>
      <c r="BJ15" s="170"/>
      <c r="BM15" s="173"/>
      <c r="BN15" s="172"/>
      <c r="BO15" s="167"/>
      <c r="BP15" s="168"/>
      <c r="BQ15" s="169"/>
      <c r="BR15" s="170"/>
      <c r="BS15" s="170"/>
      <c r="BV15" s="173"/>
      <c r="BW15" s="172"/>
      <c r="BX15" s="167"/>
      <c r="BY15" s="168"/>
      <c r="BZ15" s="169"/>
      <c r="CA15" s="170"/>
      <c r="CB15" s="170"/>
      <c r="CE15" s="173"/>
      <c r="CF15" s="172"/>
      <c r="CG15" s="167"/>
      <c r="CH15" s="168"/>
      <c r="CI15" s="169"/>
      <c r="CJ15" s="170"/>
      <c r="CK15" s="170"/>
      <c r="CN15" s="173"/>
      <c r="CO15" s="172"/>
      <c r="CP15" s="167"/>
      <c r="CQ15" s="168"/>
      <c r="CR15" s="169"/>
      <c r="CS15" s="170"/>
      <c r="CT15" s="170"/>
      <c r="CW15" s="173"/>
      <c r="CX15" s="172"/>
      <c r="CY15" s="167"/>
      <c r="CZ15" s="168"/>
      <c r="DA15" s="169"/>
      <c r="DB15" s="170"/>
      <c r="DC15" s="170"/>
      <c r="DF15" s="173"/>
      <c r="DG15" s="172"/>
      <c r="DH15" s="167"/>
      <c r="DI15" s="168"/>
      <c r="DJ15" s="169"/>
      <c r="DK15" s="170"/>
      <c r="DL15" s="170"/>
      <c r="DO15" s="173"/>
      <c r="DP15" s="172"/>
      <c r="DQ15" s="167"/>
      <c r="DR15" s="168"/>
      <c r="DS15" s="169"/>
      <c r="DT15" s="170"/>
      <c r="DU15" s="170"/>
      <c r="DX15" s="173"/>
      <c r="DY15" s="172"/>
      <c r="DZ15" s="167"/>
      <c r="EA15" s="168"/>
      <c r="EB15" s="169"/>
      <c r="EC15" s="170"/>
      <c r="ED15" s="170"/>
      <c r="EG15" s="173"/>
      <c r="EH15" s="172"/>
      <c r="EI15" s="167"/>
      <c r="EJ15" s="168"/>
      <c r="EK15" s="169"/>
      <c r="EL15" s="170"/>
      <c r="EM15" s="170"/>
      <c r="EP15" s="173"/>
      <c r="EQ15" s="172"/>
      <c r="ER15" s="167"/>
      <c r="ES15" s="168"/>
      <c r="ET15" s="169"/>
      <c r="EU15" s="170"/>
      <c r="EV15" s="170"/>
      <c r="EY15" s="173"/>
      <c r="EZ15" s="172"/>
      <c r="FA15" s="167"/>
      <c r="FB15" s="168"/>
      <c r="FC15" s="169"/>
      <c r="FD15" s="170"/>
      <c r="FE15" s="170"/>
      <c r="FH15" s="173"/>
      <c r="FI15" s="172"/>
      <c r="FJ15" s="167"/>
      <c r="FK15" s="168"/>
      <c r="FL15" s="169"/>
      <c r="FM15" s="170"/>
      <c r="FN15" s="170"/>
      <c r="FO15" s="64"/>
      <c r="FP15" s="64"/>
      <c r="FQ15" s="173"/>
      <c r="FR15" s="172"/>
      <c r="FS15" s="167"/>
      <c r="FT15" s="168"/>
      <c r="FU15" s="169"/>
      <c r="FV15" s="170"/>
      <c r="FW15" s="170"/>
      <c r="FZ15" s="173"/>
      <c r="GA15" s="172"/>
      <c r="GB15" s="167"/>
      <c r="GC15" s="168"/>
      <c r="GD15" s="169"/>
      <c r="GE15" s="170"/>
      <c r="GF15" s="170"/>
      <c r="GI15" s="173"/>
      <c r="GJ15" s="172"/>
      <c r="GK15" s="167"/>
      <c r="GL15" s="168"/>
      <c r="GM15" s="169"/>
      <c r="GN15" s="170"/>
      <c r="GO15" s="170"/>
      <c r="GR15" s="173"/>
      <c r="GS15" s="172"/>
      <c r="GT15" s="167"/>
      <c r="GU15" s="168"/>
      <c r="GV15" s="169"/>
      <c r="GW15" s="170"/>
      <c r="GX15" s="170"/>
      <c r="GY15" s="64"/>
      <c r="GZ15" s="64"/>
      <c r="HA15" s="173"/>
      <c r="HB15" s="172"/>
      <c r="HC15" s="167"/>
      <c r="HD15" s="168"/>
      <c r="HE15" s="169"/>
      <c r="HF15" s="170"/>
      <c r="HG15" s="170"/>
      <c r="HJ15" s="173"/>
      <c r="HK15" s="172"/>
      <c r="HL15" s="167"/>
      <c r="HM15" s="168"/>
      <c r="HN15" s="169"/>
      <c r="HO15" s="170"/>
      <c r="HP15" s="170"/>
      <c r="HS15" s="173"/>
      <c r="HT15" s="172"/>
      <c r="HU15" s="167"/>
      <c r="HV15" s="168"/>
      <c r="HW15" s="169"/>
      <c r="HX15" s="170"/>
      <c r="HY15" s="170"/>
      <c r="IB15" s="173"/>
      <c r="IC15" s="172"/>
      <c r="ID15" s="167"/>
      <c r="IE15" s="168"/>
      <c r="IF15" s="169"/>
      <c r="IG15" s="170"/>
      <c r="IH15" s="170"/>
      <c r="II15" s="64"/>
      <c r="IJ15" s="64"/>
      <c r="IK15" s="173"/>
      <c r="IL15" s="172"/>
      <c r="IM15" s="167"/>
      <c r="IN15" s="168"/>
      <c r="IO15" s="169"/>
      <c r="IP15" s="170"/>
      <c r="IQ15" s="170"/>
      <c r="IT15" s="173"/>
      <c r="IU15" s="172"/>
      <c r="IV15" s="167"/>
      <c r="IW15" s="168"/>
      <c r="IX15" s="169"/>
      <c r="IY15" s="170"/>
      <c r="IZ15" s="170"/>
      <c r="JC15" s="173"/>
      <c r="JD15" s="172"/>
      <c r="JE15" s="167"/>
      <c r="JF15" s="168"/>
      <c r="JG15" s="169"/>
      <c r="JH15" s="170"/>
      <c r="JI15" s="170"/>
      <c r="JL15" s="173"/>
      <c r="JM15" s="172"/>
      <c r="JN15" s="167"/>
      <c r="JO15" s="168"/>
      <c r="JP15" s="169"/>
      <c r="JQ15" s="170"/>
      <c r="JR15" s="170"/>
    </row>
    <row r="16" spans="2:278" ht="31.5" thickTop="1" thickBot="1">
      <c r="B16" s="173">
        <v>1.4</v>
      </c>
      <c r="C16" s="174" t="s">
        <v>180</v>
      </c>
      <c r="D16" s="167" t="s">
        <v>146</v>
      </c>
      <c r="E16" s="168">
        <v>95</v>
      </c>
      <c r="F16" s="169">
        <v>0</v>
      </c>
      <c r="G16" s="170">
        <f t="shared" si="0"/>
        <v>0</v>
      </c>
      <c r="H16" s="170"/>
      <c r="K16" s="173"/>
      <c r="L16" s="174"/>
      <c r="M16" s="167"/>
      <c r="N16" s="168"/>
      <c r="O16" s="169"/>
      <c r="P16" s="170"/>
      <c r="Q16" s="170"/>
      <c r="R16" s="102"/>
      <c r="S16" s="101"/>
      <c r="T16" s="173"/>
      <c r="U16" s="174"/>
      <c r="V16" s="167"/>
      <c r="W16" s="168"/>
      <c r="X16" s="169"/>
      <c r="Y16" s="170"/>
      <c r="Z16" s="170"/>
      <c r="AA16" s="101"/>
      <c r="AC16" s="173"/>
      <c r="AD16" s="174"/>
      <c r="AE16" s="167"/>
      <c r="AF16" s="168"/>
      <c r="AG16" s="169"/>
      <c r="AH16" s="170"/>
      <c r="AI16" s="170"/>
      <c r="AL16" s="173"/>
      <c r="AM16" s="174"/>
      <c r="AN16" s="167"/>
      <c r="AO16" s="168"/>
      <c r="AP16" s="169"/>
      <c r="AQ16" s="170"/>
      <c r="AR16" s="170"/>
      <c r="AU16" s="173"/>
      <c r="AV16" s="174"/>
      <c r="AW16" s="167"/>
      <c r="AX16" s="168"/>
      <c r="AY16" s="169"/>
      <c r="AZ16" s="170"/>
      <c r="BA16" s="170"/>
      <c r="BD16" s="173"/>
      <c r="BE16" s="174"/>
      <c r="BF16" s="167"/>
      <c r="BG16" s="168"/>
      <c r="BH16" s="169"/>
      <c r="BI16" s="170"/>
      <c r="BJ16" s="170"/>
      <c r="BM16" s="173"/>
      <c r="BN16" s="174"/>
      <c r="BO16" s="167"/>
      <c r="BP16" s="168"/>
      <c r="BQ16" s="169"/>
      <c r="BR16" s="170"/>
      <c r="BS16" s="170"/>
      <c r="BV16" s="173"/>
      <c r="BW16" s="174"/>
      <c r="BX16" s="167"/>
      <c r="BY16" s="168"/>
      <c r="BZ16" s="169"/>
      <c r="CA16" s="170"/>
      <c r="CB16" s="170"/>
      <c r="CE16" s="173"/>
      <c r="CF16" s="174"/>
      <c r="CG16" s="167"/>
      <c r="CH16" s="168"/>
      <c r="CI16" s="169"/>
      <c r="CJ16" s="170"/>
      <c r="CK16" s="170"/>
      <c r="CN16" s="173"/>
      <c r="CO16" s="174"/>
      <c r="CP16" s="167"/>
      <c r="CQ16" s="168"/>
      <c r="CR16" s="169"/>
      <c r="CS16" s="170"/>
      <c r="CT16" s="170"/>
      <c r="CW16" s="173"/>
      <c r="CX16" s="174"/>
      <c r="CY16" s="167"/>
      <c r="CZ16" s="168"/>
      <c r="DA16" s="169"/>
      <c r="DB16" s="170"/>
      <c r="DC16" s="170"/>
      <c r="DF16" s="173"/>
      <c r="DG16" s="174"/>
      <c r="DH16" s="167"/>
      <c r="DI16" s="168"/>
      <c r="DJ16" s="169"/>
      <c r="DK16" s="170"/>
      <c r="DL16" s="170"/>
      <c r="DO16" s="173"/>
      <c r="DP16" s="174"/>
      <c r="DQ16" s="167"/>
      <c r="DR16" s="168"/>
      <c r="DS16" s="169"/>
      <c r="DT16" s="170"/>
      <c r="DU16" s="170"/>
      <c r="DX16" s="173"/>
      <c r="DY16" s="174"/>
      <c r="DZ16" s="167"/>
      <c r="EA16" s="168"/>
      <c r="EB16" s="169"/>
      <c r="EC16" s="170"/>
      <c r="ED16" s="170"/>
      <c r="EG16" s="173"/>
      <c r="EH16" s="174"/>
      <c r="EI16" s="167"/>
      <c r="EJ16" s="168"/>
      <c r="EK16" s="169"/>
      <c r="EL16" s="170"/>
      <c r="EM16" s="170"/>
      <c r="EP16" s="173"/>
      <c r="EQ16" s="174"/>
      <c r="ER16" s="167"/>
      <c r="ES16" s="168"/>
      <c r="ET16" s="169"/>
      <c r="EU16" s="170"/>
      <c r="EV16" s="170"/>
      <c r="EY16" s="173"/>
      <c r="EZ16" s="174"/>
      <c r="FA16" s="167"/>
      <c r="FB16" s="168"/>
      <c r="FC16" s="169"/>
      <c r="FD16" s="170"/>
      <c r="FE16" s="170"/>
      <c r="FH16" s="173"/>
      <c r="FI16" s="174"/>
      <c r="FJ16" s="167"/>
      <c r="FK16" s="168"/>
      <c r="FL16" s="169"/>
      <c r="FM16" s="170"/>
      <c r="FN16" s="170"/>
      <c r="FO16" s="64"/>
      <c r="FP16" s="64"/>
      <c r="FQ16" s="173"/>
      <c r="FR16" s="174"/>
      <c r="FS16" s="167"/>
      <c r="FT16" s="168"/>
      <c r="FU16" s="169"/>
      <c r="FV16" s="170"/>
      <c r="FW16" s="170"/>
      <c r="FZ16" s="173"/>
      <c r="GA16" s="174"/>
      <c r="GB16" s="167"/>
      <c r="GC16" s="168"/>
      <c r="GD16" s="169"/>
      <c r="GE16" s="170"/>
      <c r="GF16" s="170"/>
      <c r="GI16" s="173"/>
      <c r="GJ16" s="174"/>
      <c r="GK16" s="167"/>
      <c r="GL16" s="168"/>
      <c r="GM16" s="169"/>
      <c r="GN16" s="170"/>
      <c r="GO16" s="170"/>
      <c r="GR16" s="173"/>
      <c r="GS16" s="174"/>
      <c r="GT16" s="167"/>
      <c r="GU16" s="168"/>
      <c r="GV16" s="169"/>
      <c r="GW16" s="170"/>
      <c r="GX16" s="170"/>
      <c r="GY16" s="64"/>
      <c r="GZ16" s="64"/>
      <c r="HA16" s="173"/>
      <c r="HB16" s="174"/>
      <c r="HC16" s="167"/>
      <c r="HD16" s="168"/>
      <c r="HE16" s="169"/>
      <c r="HF16" s="170"/>
      <c r="HG16" s="170"/>
      <c r="HJ16" s="173"/>
      <c r="HK16" s="174"/>
      <c r="HL16" s="167"/>
      <c r="HM16" s="168"/>
      <c r="HN16" s="169"/>
      <c r="HO16" s="170"/>
      <c r="HP16" s="170"/>
      <c r="HS16" s="173"/>
      <c r="HT16" s="174"/>
      <c r="HU16" s="167"/>
      <c r="HV16" s="168"/>
      <c r="HW16" s="169"/>
      <c r="HX16" s="170"/>
      <c r="HY16" s="170"/>
      <c r="IB16" s="173"/>
      <c r="IC16" s="174"/>
      <c r="ID16" s="167"/>
      <c r="IE16" s="168"/>
      <c r="IF16" s="169"/>
      <c r="IG16" s="170"/>
      <c r="IH16" s="170"/>
      <c r="II16" s="64"/>
      <c r="IJ16" s="64"/>
      <c r="IK16" s="173"/>
      <c r="IL16" s="174"/>
      <c r="IM16" s="167"/>
      <c r="IN16" s="168"/>
      <c r="IO16" s="169"/>
      <c r="IP16" s="170"/>
      <c r="IQ16" s="170"/>
      <c r="IT16" s="173"/>
      <c r="IU16" s="174"/>
      <c r="IV16" s="167"/>
      <c r="IW16" s="168"/>
      <c r="IX16" s="169"/>
      <c r="IY16" s="170"/>
      <c r="IZ16" s="170"/>
      <c r="JC16" s="173"/>
      <c r="JD16" s="174"/>
      <c r="JE16" s="167"/>
      <c r="JF16" s="168"/>
      <c r="JG16" s="169"/>
      <c r="JH16" s="170"/>
      <c r="JI16" s="170"/>
      <c r="JL16" s="173"/>
      <c r="JM16" s="174"/>
      <c r="JN16" s="167"/>
      <c r="JO16" s="168"/>
      <c r="JP16" s="169"/>
      <c r="JQ16" s="170"/>
      <c r="JR16" s="170"/>
    </row>
    <row r="17" spans="2:278" ht="31.5" thickTop="1" thickBot="1">
      <c r="B17" s="173">
        <v>1.5</v>
      </c>
      <c r="C17" s="174" t="s">
        <v>181</v>
      </c>
      <c r="D17" s="167" t="s">
        <v>182</v>
      </c>
      <c r="E17" s="168">
        <v>1</v>
      </c>
      <c r="F17" s="169">
        <v>0</v>
      </c>
      <c r="G17" s="170">
        <f t="shared" si="0"/>
        <v>0</v>
      </c>
      <c r="H17" s="170"/>
      <c r="K17" s="173"/>
      <c r="L17" s="174"/>
      <c r="M17" s="167"/>
      <c r="N17" s="168"/>
      <c r="O17" s="169"/>
      <c r="P17" s="170"/>
      <c r="Q17" s="170"/>
      <c r="R17" s="102"/>
      <c r="S17" s="101"/>
      <c r="T17" s="173"/>
      <c r="U17" s="174"/>
      <c r="V17" s="167"/>
      <c r="W17" s="168"/>
      <c r="X17" s="169"/>
      <c r="Y17" s="170"/>
      <c r="Z17" s="170"/>
      <c r="AA17" s="101"/>
      <c r="AC17" s="173"/>
      <c r="AD17" s="174"/>
      <c r="AE17" s="167"/>
      <c r="AF17" s="168"/>
      <c r="AG17" s="169"/>
      <c r="AH17" s="170"/>
      <c r="AI17" s="170"/>
      <c r="AL17" s="173"/>
      <c r="AM17" s="174"/>
      <c r="AN17" s="167"/>
      <c r="AO17" s="168"/>
      <c r="AP17" s="169"/>
      <c r="AQ17" s="170"/>
      <c r="AR17" s="170"/>
      <c r="AU17" s="173"/>
      <c r="AV17" s="174"/>
      <c r="AW17" s="167"/>
      <c r="AX17" s="168"/>
      <c r="AY17" s="169"/>
      <c r="AZ17" s="170"/>
      <c r="BA17" s="170"/>
      <c r="BD17" s="173"/>
      <c r="BE17" s="174"/>
      <c r="BF17" s="167"/>
      <c r="BG17" s="168"/>
      <c r="BH17" s="169"/>
      <c r="BI17" s="170"/>
      <c r="BJ17" s="170"/>
      <c r="BM17" s="173"/>
      <c r="BN17" s="174"/>
      <c r="BO17" s="167"/>
      <c r="BP17" s="168"/>
      <c r="BQ17" s="169"/>
      <c r="BR17" s="170"/>
      <c r="BS17" s="170"/>
      <c r="BV17" s="173"/>
      <c r="BW17" s="174"/>
      <c r="BX17" s="167"/>
      <c r="BY17" s="168"/>
      <c r="BZ17" s="169"/>
      <c r="CA17" s="170"/>
      <c r="CB17" s="170"/>
      <c r="CE17" s="173"/>
      <c r="CF17" s="174"/>
      <c r="CG17" s="167"/>
      <c r="CH17" s="168"/>
      <c r="CI17" s="169"/>
      <c r="CJ17" s="170"/>
      <c r="CK17" s="170"/>
      <c r="CN17" s="173"/>
      <c r="CO17" s="174"/>
      <c r="CP17" s="167"/>
      <c r="CQ17" s="168"/>
      <c r="CR17" s="169"/>
      <c r="CS17" s="170"/>
      <c r="CT17" s="170"/>
      <c r="CW17" s="173"/>
      <c r="CX17" s="174"/>
      <c r="CY17" s="167"/>
      <c r="CZ17" s="168"/>
      <c r="DA17" s="169"/>
      <c r="DB17" s="170"/>
      <c r="DC17" s="170"/>
      <c r="DF17" s="173"/>
      <c r="DG17" s="174"/>
      <c r="DH17" s="167"/>
      <c r="DI17" s="168"/>
      <c r="DJ17" s="169"/>
      <c r="DK17" s="170"/>
      <c r="DL17" s="170"/>
      <c r="DO17" s="173"/>
      <c r="DP17" s="174"/>
      <c r="DQ17" s="167"/>
      <c r="DR17" s="168"/>
      <c r="DS17" s="169"/>
      <c r="DT17" s="170"/>
      <c r="DU17" s="170"/>
      <c r="DX17" s="173"/>
      <c r="DY17" s="174"/>
      <c r="DZ17" s="167"/>
      <c r="EA17" s="168"/>
      <c r="EB17" s="169"/>
      <c r="EC17" s="170"/>
      <c r="ED17" s="170"/>
      <c r="EG17" s="173"/>
      <c r="EH17" s="174"/>
      <c r="EI17" s="167"/>
      <c r="EJ17" s="168"/>
      <c r="EK17" s="169"/>
      <c r="EL17" s="170"/>
      <c r="EM17" s="170"/>
      <c r="EP17" s="173"/>
      <c r="EQ17" s="174"/>
      <c r="ER17" s="167"/>
      <c r="ES17" s="168"/>
      <c r="ET17" s="169"/>
      <c r="EU17" s="170"/>
      <c r="EV17" s="170"/>
      <c r="EY17" s="173"/>
      <c r="EZ17" s="174"/>
      <c r="FA17" s="167"/>
      <c r="FB17" s="168"/>
      <c r="FC17" s="169"/>
      <c r="FD17" s="170"/>
      <c r="FE17" s="170"/>
      <c r="FH17" s="173"/>
      <c r="FI17" s="174"/>
      <c r="FJ17" s="167"/>
      <c r="FK17" s="168"/>
      <c r="FL17" s="169"/>
      <c r="FM17" s="170"/>
      <c r="FN17" s="170"/>
      <c r="FO17" s="64"/>
      <c r="FP17" s="64"/>
      <c r="FQ17" s="173"/>
      <c r="FR17" s="174"/>
      <c r="FS17" s="167"/>
      <c r="FT17" s="168"/>
      <c r="FU17" s="169"/>
      <c r="FV17" s="170"/>
      <c r="FW17" s="170"/>
      <c r="FZ17" s="173"/>
      <c r="GA17" s="174"/>
      <c r="GB17" s="167"/>
      <c r="GC17" s="168"/>
      <c r="GD17" s="169"/>
      <c r="GE17" s="170"/>
      <c r="GF17" s="170"/>
      <c r="GI17" s="173"/>
      <c r="GJ17" s="174"/>
      <c r="GK17" s="167"/>
      <c r="GL17" s="168"/>
      <c r="GM17" s="169"/>
      <c r="GN17" s="170"/>
      <c r="GO17" s="170"/>
      <c r="GR17" s="173"/>
      <c r="GS17" s="174"/>
      <c r="GT17" s="167"/>
      <c r="GU17" s="168"/>
      <c r="GV17" s="169"/>
      <c r="GW17" s="170"/>
      <c r="GX17" s="170"/>
      <c r="GY17" s="64"/>
      <c r="GZ17" s="64"/>
      <c r="HA17" s="173"/>
      <c r="HB17" s="174"/>
      <c r="HC17" s="167"/>
      <c r="HD17" s="168"/>
      <c r="HE17" s="169"/>
      <c r="HF17" s="170"/>
      <c r="HG17" s="170"/>
      <c r="HJ17" s="173"/>
      <c r="HK17" s="174"/>
      <c r="HL17" s="167"/>
      <c r="HM17" s="168"/>
      <c r="HN17" s="169"/>
      <c r="HO17" s="170"/>
      <c r="HP17" s="170"/>
      <c r="HS17" s="173"/>
      <c r="HT17" s="174"/>
      <c r="HU17" s="167"/>
      <c r="HV17" s="168"/>
      <c r="HW17" s="169"/>
      <c r="HX17" s="170"/>
      <c r="HY17" s="170"/>
      <c r="IB17" s="173"/>
      <c r="IC17" s="174"/>
      <c r="ID17" s="167"/>
      <c r="IE17" s="168"/>
      <c r="IF17" s="169"/>
      <c r="IG17" s="170"/>
      <c r="IH17" s="170"/>
      <c r="II17" s="64"/>
      <c r="IJ17" s="64"/>
      <c r="IK17" s="173"/>
      <c r="IL17" s="174"/>
      <c r="IM17" s="167"/>
      <c r="IN17" s="168"/>
      <c r="IO17" s="169"/>
      <c r="IP17" s="170"/>
      <c r="IQ17" s="170"/>
      <c r="IT17" s="173"/>
      <c r="IU17" s="174"/>
      <c r="IV17" s="167"/>
      <c r="IW17" s="168"/>
      <c r="IX17" s="169"/>
      <c r="IY17" s="170"/>
      <c r="IZ17" s="170"/>
      <c r="JC17" s="173"/>
      <c r="JD17" s="174"/>
      <c r="JE17" s="167"/>
      <c r="JF17" s="168"/>
      <c r="JG17" s="169"/>
      <c r="JH17" s="170"/>
      <c r="JI17" s="170"/>
      <c r="JL17" s="173"/>
      <c r="JM17" s="174"/>
      <c r="JN17" s="167"/>
      <c r="JO17" s="168"/>
      <c r="JP17" s="169"/>
      <c r="JQ17" s="170"/>
      <c r="JR17" s="170"/>
    </row>
    <row r="18" spans="2:278" ht="16.5" thickTop="1" thickBot="1">
      <c r="B18" s="175" t="s">
        <v>183</v>
      </c>
      <c r="C18" s="176" t="s">
        <v>184</v>
      </c>
      <c r="D18" s="177"/>
      <c r="E18" s="178"/>
      <c r="F18" s="179"/>
      <c r="G18" s="180"/>
      <c r="H18" s="180"/>
      <c r="K18" s="175"/>
      <c r="L18" s="176"/>
      <c r="M18" s="177"/>
      <c r="N18" s="178"/>
      <c r="O18" s="179"/>
      <c r="P18" s="180"/>
      <c r="Q18" s="180"/>
      <c r="R18" s="102"/>
      <c r="S18" s="101"/>
      <c r="T18" s="175"/>
      <c r="U18" s="176"/>
      <c r="V18" s="177"/>
      <c r="W18" s="178"/>
      <c r="X18" s="179"/>
      <c r="Y18" s="180"/>
      <c r="Z18" s="180"/>
      <c r="AA18" s="101"/>
      <c r="AC18" s="175"/>
      <c r="AD18" s="176"/>
      <c r="AE18" s="177"/>
      <c r="AF18" s="178"/>
      <c r="AG18" s="179"/>
      <c r="AH18" s="180"/>
      <c r="AI18" s="180"/>
      <c r="AL18" s="175"/>
      <c r="AM18" s="176"/>
      <c r="AN18" s="177"/>
      <c r="AO18" s="178"/>
      <c r="AP18" s="179"/>
      <c r="AQ18" s="180"/>
      <c r="AR18" s="180"/>
      <c r="AU18" s="175"/>
      <c r="AV18" s="176"/>
      <c r="AW18" s="177"/>
      <c r="AX18" s="178"/>
      <c r="AY18" s="179"/>
      <c r="AZ18" s="180"/>
      <c r="BA18" s="180"/>
      <c r="BD18" s="175"/>
      <c r="BE18" s="176"/>
      <c r="BF18" s="177"/>
      <c r="BG18" s="178"/>
      <c r="BH18" s="179"/>
      <c r="BI18" s="180"/>
      <c r="BJ18" s="180"/>
      <c r="BM18" s="175"/>
      <c r="BN18" s="176"/>
      <c r="BO18" s="177"/>
      <c r="BP18" s="178"/>
      <c r="BQ18" s="179"/>
      <c r="BR18" s="180"/>
      <c r="BS18" s="180"/>
      <c r="BV18" s="175"/>
      <c r="BW18" s="176"/>
      <c r="BX18" s="177"/>
      <c r="BY18" s="178"/>
      <c r="BZ18" s="179"/>
      <c r="CA18" s="180"/>
      <c r="CB18" s="180"/>
      <c r="CE18" s="175"/>
      <c r="CF18" s="176"/>
      <c r="CG18" s="177"/>
      <c r="CH18" s="178"/>
      <c r="CI18" s="179"/>
      <c r="CJ18" s="180"/>
      <c r="CK18" s="180"/>
      <c r="CN18" s="175"/>
      <c r="CO18" s="176"/>
      <c r="CP18" s="177"/>
      <c r="CQ18" s="178"/>
      <c r="CR18" s="179"/>
      <c r="CS18" s="180"/>
      <c r="CT18" s="180"/>
      <c r="CW18" s="175"/>
      <c r="CX18" s="176"/>
      <c r="CY18" s="177"/>
      <c r="CZ18" s="178"/>
      <c r="DA18" s="179"/>
      <c r="DB18" s="180"/>
      <c r="DC18" s="180"/>
      <c r="DF18" s="175"/>
      <c r="DG18" s="176"/>
      <c r="DH18" s="177"/>
      <c r="DI18" s="178"/>
      <c r="DJ18" s="179"/>
      <c r="DK18" s="180"/>
      <c r="DL18" s="180"/>
      <c r="DO18" s="175"/>
      <c r="DP18" s="176"/>
      <c r="DQ18" s="177"/>
      <c r="DR18" s="178"/>
      <c r="DS18" s="179"/>
      <c r="DT18" s="180"/>
      <c r="DU18" s="180"/>
      <c r="DX18" s="175"/>
      <c r="DY18" s="176"/>
      <c r="DZ18" s="177"/>
      <c r="EA18" s="178"/>
      <c r="EB18" s="179"/>
      <c r="EC18" s="180"/>
      <c r="ED18" s="180"/>
      <c r="EG18" s="175"/>
      <c r="EH18" s="176"/>
      <c r="EI18" s="177"/>
      <c r="EJ18" s="178"/>
      <c r="EK18" s="179"/>
      <c r="EL18" s="180"/>
      <c r="EM18" s="180"/>
      <c r="EP18" s="175"/>
      <c r="EQ18" s="176"/>
      <c r="ER18" s="177"/>
      <c r="ES18" s="178"/>
      <c r="ET18" s="179"/>
      <c r="EU18" s="180"/>
      <c r="EV18" s="180"/>
      <c r="EY18" s="175"/>
      <c r="EZ18" s="176"/>
      <c r="FA18" s="177"/>
      <c r="FB18" s="178"/>
      <c r="FC18" s="179"/>
      <c r="FD18" s="180"/>
      <c r="FE18" s="180"/>
      <c r="FH18" s="175"/>
      <c r="FI18" s="176"/>
      <c r="FJ18" s="177"/>
      <c r="FK18" s="178"/>
      <c r="FL18" s="179"/>
      <c r="FM18" s="180"/>
      <c r="FN18" s="180"/>
      <c r="FO18" s="64"/>
      <c r="FP18" s="64"/>
      <c r="FQ18" s="175"/>
      <c r="FR18" s="176"/>
      <c r="FS18" s="177"/>
      <c r="FT18" s="178"/>
      <c r="FU18" s="179"/>
      <c r="FV18" s="180"/>
      <c r="FW18" s="180"/>
      <c r="FZ18" s="175"/>
      <c r="GA18" s="176"/>
      <c r="GB18" s="177"/>
      <c r="GC18" s="178"/>
      <c r="GD18" s="179"/>
      <c r="GE18" s="180"/>
      <c r="GF18" s="180"/>
      <c r="GI18" s="175"/>
      <c r="GJ18" s="176"/>
      <c r="GK18" s="177"/>
      <c r="GL18" s="178"/>
      <c r="GM18" s="179"/>
      <c r="GN18" s="180"/>
      <c r="GO18" s="180"/>
      <c r="GR18" s="175"/>
      <c r="GS18" s="176"/>
      <c r="GT18" s="177"/>
      <c r="GU18" s="178"/>
      <c r="GV18" s="179"/>
      <c r="GW18" s="180"/>
      <c r="GX18" s="180"/>
      <c r="GY18" s="64"/>
      <c r="GZ18" s="64"/>
      <c r="HA18" s="175"/>
      <c r="HB18" s="176"/>
      <c r="HC18" s="177"/>
      <c r="HD18" s="178"/>
      <c r="HE18" s="179"/>
      <c r="HF18" s="180"/>
      <c r="HG18" s="180"/>
      <c r="HJ18" s="175"/>
      <c r="HK18" s="176"/>
      <c r="HL18" s="177"/>
      <c r="HM18" s="178"/>
      <c r="HN18" s="179"/>
      <c r="HO18" s="180"/>
      <c r="HP18" s="180"/>
      <c r="HS18" s="175"/>
      <c r="HT18" s="176"/>
      <c r="HU18" s="177"/>
      <c r="HV18" s="178"/>
      <c r="HW18" s="179"/>
      <c r="HX18" s="180"/>
      <c r="HY18" s="180"/>
      <c r="IB18" s="175"/>
      <c r="IC18" s="176"/>
      <c r="ID18" s="177"/>
      <c r="IE18" s="178"/>
      <c r="IF18" s="179"/>
      <c r="IG18" s="180"/>
      <c r="IH18" s="180"/>
      <c r="II18" s="64"/>
      <c r="IJ18" s="64"/>
      <c r="IK18" s="175"/>
      <c r="IL18" s="176"/>
      <c r="IM18" s="177"/>
      <c r="IN18" s="178"/>
      <c r="IO18" s="179"/>
      <c r="IP18" s="180"/>
      <c r="IQ18" s="180"/>
      <c r="IT18" s="175"/>
      <c r="IU18" s="176"/>
      <c r="IV18" s="177"/>
      <c r="IW18" s="178"/>
      <c r="IX18" s="179"/>
      <c r="IY18" s="180"/>
      <c r="IZ18" s="180"/>
      <c r="JC18" s="175"/>
      <c r="JD18" s="176"/>
      <c r="JE18" s="177"/>
      <c r="JF18" s="178"/>
      <c r="JG18" s="179"/>
      <c r="JH18" s="180"/>
      <c r="JI18" s="180"/>
      <c r="JL18" s="175"/>
      <c r="JM18" s="176"/>
      <c r="JN18" s="177"/>
      <c r="JO18" s="178"/>
      <c r="JP18" s="179"/>
      <c r="JQ18" s="180"/>
      <c r="JR18" s="180"/>
    </row>
    <row r="19" spans="2:278" ht="31.5" thickTop="1" thickBot="1">
      <c r="B19" s="181">
        <v>2.1</v>
      </c>
      <c r="C19" s="182" t="s">
        <v>185</v>
      </c>
      <c r="D19" s="183" t="s">
        <v>144</v>
      </c>
      <c r="E19" s="184">
        <v>10</v>
      </c>
      <c r="F19" s="169">
        <v>0</v>
      </c>
      <c r="G19" s="170">
        <f t="shared" si="0"/>
        <v>0</v>
      </c>
      <c r="H19" s="170"/>
      <c r="K19" s="181"/>
      <c r="L19" s="182"/>
      <c r="M19" s="183"/>
      <c r="N19" s="184"/>
      <c r="O19" s="169"/>
      <c r="P19" s="170"/>
      <c r="Q19" s="170"/>
      <c r="R19" s="102"/>
      <c r="S19" s="101"/>
      <c r="T19" s="181"/>
      <c r="U19" s="182"/>
      <c r="V19" s="183"/>
      <c r="W19" s="184"/>
      <c r="X19" s="169"/>
      <c r="Y19" s="170"/>
      <c r="Z19" s="170"/>
      <c r="AA19" s="101"/>
      <c r="AC19" s="181"/>
      <c r="AD19" s="182"/>
      <c r="AE19" s="183"/>
      <c r="AF19" s="184"/>
      <c r="AG19" s="169"/>
      <c r="AH19" s="170"/>
      <c r="AI19" s="170"/>
      <c r="AL19" s="181"/>
      <c r="AM19" s="182"/>
      <c r="AN19" s="183"/>
      <c r="AO19" s="184"/>
      <c r="AP19" s="169"/>
      <c r="AQ19" s="170"/>
      <c r="AR19" s="170"/>
      <c r="AU19" s="181"/>
      <c r="AV19" s="182"/>
      <c r="AW19" s="183"/>
      <c r="AX19" s="184"/>
      <c r="AY19" s="169"/>
      <c r="AZ19" s="170"/>
      <c r="BA19" s="170"/>
      <c r="BD19" s="181"/>
      <c r="BE19" s="182"/>
      <c r="BF19" s="183"/>
      <c r="BG19" s="184"/>
      <c r="BH19" s="169"/>
      <c r="BI19" s="170"/>
      <c r="BJ19" s="170"/>
      <c r="BM19" s="181"/>
      <c r="BN19" s="182"/>
      <c r="BO19" s="183"/>
      <c r="BP19" s="184"/>
      <c r="BQ19" s="169"/>
      <c r="BR19" s="170"/>
      <c r="BS19" s="170"/>
      <c r="BV19" s="181"/>
      <c r="BW19" s="182"/>
      <c r="BX19" s="183"/>
      <c r="BY19" s="184"/>
      <c r="BZ19" s="169"/>
      <c r="CA19" s="170"/>
      <c r="CB19" s="170"/>
      <c r="CE19" s="181"/>
      <c r="CF19" s="182"/>
      <c r="CG19" s="183"/>
      <c r="CH19" s="184"/>
      <c r="CI19" s="169"/>
      <c r="CJ19" s="170"/>
      <c r="CK19" s="170"/>
      <c r="CN19" s="181"/>
      <c r="CO19" s="182"/>
      <c r="CP19" s="183"/>
      <c r="CQ19" s="184"/>
      <c r="CR19" s="169"/>
      <c r="CS19" s="170"/>
      <c r="CT19" s="170"/>
      <c r="CW19" s="181"/>
      <c r="CX19" s="182"/>
      <c r="CY19" s="183"/>
      <c r="CZ19" s="184"/>
      <c r="DA19" s="169"/>
      <c r="DB19" s="170"/>
      <c r="DC19" s="170"/>
      <c r="DF19" s="181"/>
      <c r="DG19" s="182"/>
      <c r="DH19" s="183"/>
      <c r="DI19" s="184"/>
      <c r="DJ19" s="169"/>
      <c r="DK19" s="170"/>
      <c r="DL19" s="170"/>
      <c r="DO19" s="181"/>
      <c r="DP19" s="182"/>
      <c r="DQ19" s="183"/>
      <c r="DR19" s="184"/>
      <c r="DS19" s="169"/>
      <c r="DT19" s="170"/>
      <c r="DU19" s="170"/>
      <c r="DX19" s="181"/>
      <c r="DY19" s="182"/>
      <c r="DZ19" s="183"/>
      <c r="EA19" s="184"/>
      <c r="EB19" s="169"/>
      <c r="EC19" s="170"/>
      <c r="ED19" s="170"/>
      <c r="EG19" s="181"/>
      <c r="EH19" s="182"/>
      <c r="EI19" s="183"/>
      <c r="EJ19" s="184"/>
      <c r="EK19" s="169"/>
      <c r="EL19" s="170"/>
      <c r="EM19" s="170"/>
      <c r="EP19" s="181"/>
      <c r="EQ19" s="182"/>
      <c r="ER19" s="183"/>
      <c r="ES19" s="184"/>
      <c r="ET19" s="169"/>
      <c r="EU19" s="170"/>
      <c r="EV19" s="170"/>
      <c r="EY19" s="181"/>
      <c r="EZ19" s="182"/>
      <c r="FA19" s="183"/>
      <c r="FB19" s="184"/>
      <c r="FC19" s="169"/>
      <c r="FD19" s="170"/>
      <c r="FE19" s="170"/>
      <c r="FH19" s="181"/>
      <c r="FI19" s="182"/>
      <c r="FJ19" s="183"/>
      <c r="FK19" s="184"/>
      <c r="FL19" s="169"/>
      <c r="FM19" s="170"/>
      <c r="FN19" s="170"/>
      <c r="FO19" s="64"/>
      <c r="FP19" s="64"/>
      <c r="FQ19" s="181"/>
      <c r="FR19" s="182"/>
      <c r="FS19" s="183"/>
      <c r="FT19" s="184"/>
      <c r="FU19" s="169"/>
      <c r="FV19" s="170"/>
      <c r="FW19" s="170"/>
      <c r="FZ19" s="181"/>
      <c r="GA19" s="182"/>
      <c r="GB19" s="183"/>
      <c r="GC19" s="184"/>
      <c r="GD19" s="169"/>
      <c r="GE19" s="170"/>
      <c r="GF19" s="170"/>
      <c r="GI19" s="181"/>
      <c r="GJ19" s="182"/>
      <c r="GK19" s="183"/>
      <c r="GL19" s="184"/>
      <c r="GM19" s="169"/>
      <c r="GN19" s="170"/>
      <c r="GO19" s="170"/>
      <c r="GR19" s="181"/>
      <c r="GS19" s="182"/>
      <c r="GT19" s="183"/>
      <c r="GU19" s="184"/>
      <c r="GV19" s="169"/>
      <c r="GW19" s="170"/>
      <c r="GX19" s="170"/>
      <c r="GY19" s="64"/>
      <c r="GZ19" s="64"/>
      <c r="HA19" s="181"/>
      <c r="HB19" s="182"/>
      <c r="HC19" s="183"/>
      <c r="HD19" s="184"/>
      <c r="HE19" s="169"/>
      <c r="HF19" s="170"/>
      <c r="HG19" s="170"/>
      <c r="HJ19" s="181"/>
      <c r="HK19" s="182"/>
      <c r="HL19" s="183"/>
      <c r="HM19" s="184"/>
      <c r="HN19" s="169"/>
      <c r="HO19" s="170"/>
      <c r="HP19" s="170"/>
      <c r="HS19" s="181"/>
      <c r="HT19" s="182"/>
      <c r="HU19" s="183"/>
      <c r="HV19" s="184"/>
      <c r="HW19" s="169"/>
      <c r="HX19" s="170"/>
      <c r="HY19" s="170"/>
      <c r="IB19" s="181"/>
      <c r="IC19" s="182"/>
      <c r="ID19" s="183"/>
      <c r="IE19" s="184"/>
      <c r="IF19" s="169"/>
      <c r="IG19" s="170"/>
      <c r="IH19" s="170"/>
      <c r="II19" s="64"/>
      <c r="IJ19" s="64"/>
      <c r="IK19" s="181"/>
      <c r="IL19" s="182"/>
      <c r="IM19" s="183"/>
      <c r="IN19" s="184"/>
      <c r="IO19" s="169"/>
      <c r="IP19" s="170"/>
      <c r="IQ19" s="170"/>
      <c r="IT19" s="181"/>
      <c r="IU19" s="182"/>
      <c r="IV19" s="183"/>
      <c r="IW19" s="184"/>
      <c r="IX19" s="169"/>
      <c r="IY19" s="170"/>
      <c r="IZ19" s="170"/>
      <c r="JC19" s="181"/>
      <c r="JD19" s="182"/>
      <c r="JE19" s="183"/>
      <c r="JF19" s="184"/>
      <c r="JG19" s="169"/>
      <c r="JH19" s="170"/>
      <c r="JI19" s="170"/>
      <c r="JL19" s="181"/>
      <c r="JM19" s="182"/>
      <c r="JN19" s="183"/>
      <c r="JO19" s="184"/>
      <c r="JP19" s="169"/>
      <c r="JQ19" s="170"/>
      <c r="JR19" s="170"/>
    </row>
    <row r="20" spans="2:278" ht="16.5" thickTop="1" thickBot="1">
      <c r="B20" s="181">
        <v>2.2000000000000002</v>
      </c>
      <c r="C20" s="182" t="s">
        <v>186</v>
      </c>
      <c r="D20" s="183" t="s">
        <v>146</v>
      </c>
      <c r="E20" s="184">
        <v>30</v>
      </c>
      <c r="F20" s="169">
        <v>0</v>
      </c>
      <c r="G20" s="170">
        <f t="shared" si="0"/>
        <v>0</v>
      </c>
      <c r="H20" s="170"/>
      <c r="K20" s="181"/>
      <c r="L20" s="182"/>
      <c r="M20" s="183"/>
      <c r="N20" s="184"/>
      <c r="O20" s="169"/>
      <c r="P20" s="170"/>
      <c r="Q20" s="170"/>
      <c r="R20" s="102"/>
      <c r="S20" s="101"/>
      <c r="T20" s="181"/>
      <c r="U20" s="182"/>
      <c r="V20" s="183"/>
      <c r="W20" s="184"/>
      <c r="X20" s="169"/>
      <c r="Y20" s="170"/>
      <c r="Z20" s="170"/>
      <c r="AA20" s="101"/>
      <c r="AC20" s="181"/>
      <c r="AD20" s="182"/>
      <c r="AE20" s="183"/>
      <c r="AF20" s="184"/>
      <c r="AG20" s="169"/>
      <c r="AH20" s="170"/>
      <c r="AI20" s="170"/>
      <c r="AL20" s="181"/>
      <c r="AM20" s="182"/>
      <c r="AN20" s="183"/>
      <c r="AO20" s="184"/>
      <c r="AP20" s="169"/>
      <c r="AQ20" s="170"/>
      <c r="AR20" s="170"/>
      <c r="AU20" s="181"/>
      <c r="AV20" s="182"/>
      <c r="AW20" s="183"/>
      <c r="AX20" s="184"/>
      <c r="AY20" s="169"/>
      <c r="AZ20" s="170"/>
      <c r="BA20" s="170"/>
      <c r="BD20" s="181"/>
      <c r="BE20" s="182"/>
      <c r="BF20" s="183"/>
      <c r="BG20" s="184"/>
      <c r="BH20" s="169"/>
      <c r="BI20" s="170"/>
      <c r="BJ20" s="170"/>
      <c r="BM20" s="181"/>
      <c r="BN20" s="182"/>
      <c r="BO20" s="183"/>
      <c r="BP20" s="184"/>
      <c r="BQ20" s="169"/>
      <c r="BR20" s="170"/>
      <c r="BS20" s="170"/>
      <c r="BV20" s="181"/>
      <c r="BW20" s="182"/>
      <c r="BX20" s="183"/>
      <c r="BY20" s="184"/>
      <c r="BZ20" s="169"/>
      <c r="CA20" s="170"/>
      <c r="CB20" s="170"/>
      <c r="CE20" s="181"/>
      <c r="CF20" s="182"/>
      <c r="CG20" s="183"/>
      <c r="CH20" s="184"/>
      <c r="CI20" s="169"/>
      <c r="CJ20" s="170"/>
      <c r="CK20" s="170"/>
      <c r="CN20" s="181"/>
      <c r="CO20" s="182"/>
      <c r="CP20" s="183"/>
      <c r="CQ20" s="184"/>
      <c r="CR20" s="169"/>
      <c r="CS20" s="170"/>
      <c r="CT20" s="170"/>
      <c r="CW20" s="181"/>
      <c r="CX20" s="182"/>
      <c r="CY20" s="183"/>
      <c r="CZ20" s="184"/>
      <c r="DA20" s="169"/>
      <c r="DB20" s="170"/>
      <c r="DC20" s="170"/>
      <c r="DF20" s="181"/>
      <c r="DG20" s="182"/>
      <c r="DH20" s="183"/>
      <c r="DI20" s="184"/>
      <c r="DJ20" s="169"/>
      <c r="DK20" s="170"/>
      <c r="DL20" s="170"/>
      <c r="DO20" s="181"/>
      <c r="DP20" s="182"/>
      <c r="DQ20" s="183"/>
      <c r="DR20" s="184"/>
      <c r="DS20" s="169"/>
      <c r="DT20" s="170"/>
      <c r="DU20" s="170"/>
      <c r="DX20" s="181"/>
      <c r="DY20" s="182"/>
      <c r="DZ20" s="183"/>
      <c r="EA20" s="184"/>
      <c r="EB20" s="169"/>
      <c r="EC20" s="170"/>
      <c r="ED20" s="170"/>
      <c r="EG20" s="181"/>
      <c r="EH20" s="182"/>
      <c r="EI20" s="183"/>
      <c r="EJ20" s="184"/>
      <c r="EK20" s="169"/>
      <c r="EL20" s="170"/>
      <c r="EM20" s="170"/>
      <c r="EP20" s="181"/>
      <c r="EQ20" s="182"/>
      <c r="ER20" s="183"/>
      <c r="ES20" s="184"/>
      <c r="ET20" s="169"/>
      <c r="EU20" s="170"/>
      <c r="EV20" s="170"/>
      <c r="EY20" s="181"/>
      <c r="EZ20" s="182"/>
      <c r="FA20" s="183"/>
      <c r="FB20" s="184"/>
      <c r="FC20" s="169"/>
      <c r="FD20" s="170"/>
      <c r="FE20" s="170"/>
      <c r="FH20" s="181"/>
      <c r="FI20" s="182"/>
      <c r="FJ20" s="183"/>
      <c r="FK20" s="184"/>
      <c r="FL20" s="169"/>
      <c r="FM20" s="170"/>
      <c r="FN20" s="170"/>
      <c r="FO20" s="64"/>
      <c r="FP20" s="64"/>
      <c r="FQ20" s="181"/>
      <c r="FR20" s="182"/>
      <c r="FS20" s="183"/>
      <c r="FT20" s="184"/>
      <c r="FU20" s="169"/>
      <c r="FV20" s="170"/>
      <c r="FW20" s="170"/>
      <c r="FZ20" s="181"/>
      <c r="GA20" s="182"/>
      <c r="GB20" s="183"/>
      <c r="GC20" s="184"/>
      <c r="GD20" s="169"/>
      <c r="GE20" s="170"/>
      <c r="GF20" s="170"/>
      <c r="GI20" s="181"/>
      <c r="GJ20" s="182"/>
      <c r="GK20" s="183"/>
      <c r="GL20" s="184"/>
      <c r="GM20" s="169"/>
      <c r="GN20" s="170"/>
      <c r="GO20" s="170"/>
      <c r="GR20" s="181"/>
      <c r="GS20" s="182"/>
      <c r="GT20" s="183"/>
      <c r="GU20" s="184"/>
      <c r="GV20" s="169"/>
      <c r="GW20" s="170"/>
      <c r="GX20" s="170"/>
      <c r="GY20" s="64"/>
      <c r="GZ20" s="64"/>
      <c r="HA20" s="181"/>
      <c r="HB20" s="182"/>
      <c r="HC20" s="183"/>
      <c r="HD20" s="184"/>
      <c r="HE20" s="169"/>
      <c r="HF20" s="170"/>
      <c r="HG20" s="170"/>
      <c r="HJ20" s="181"/>
      <c r="HK20" s="182"/>
      <c r="HL20" s="183"/>
      <c r="HM20" s="184"/>
      <c r="HN20" s="169"/>
      <c r="HO20" s="170"/>
      <c r="HP20" s="170"/>
      <c r="HS20" s="181"/>
      <c r="HT20" s="182"/>
      <c r="HU20" s="183"/>
      <c r="HV20" s="184"/>
      <c r="HW20" s="169"/>
      <c r="HX20" s="170"/>
      <c r="HY20" s="170"/>
      <c r="IB20" s="181"/>
      <c r="IC20" s="182"/>
      <c r="ID20" s="183"/>
      <c r="IE20" s="184"/>
      <c r="IF20" s="169"/>
      <c r="IG20" s="170"/>
      <c r="IH20" s="170"/>
      <c r="II20" s="64"/>
      <c r="IJ20" s="64"/>
      <c r="IK20" s="181"/>
      <c r="IL20" s="182"/>
      <c r="IM20" s="183"/>
      <c r="IN20" s="184"/>
      <c r="IO20" s="169"/>
      <c r="IP20" s="170"/>
      <c r="IQ20" s="170"/>
      <c r="IT20" s="181"/>
      <c r="IU20" s="182"/>
      <c r="IV20" s="183"/>
      <c r="IW20" s="184"/>
      <c r="IX20" s="169"/>
      <c r="IY20" s="170"/>
      <c r="IZ20" s="170"/>
      <c r="JC20" s="181"/>
      <c r="JD20" s="182"/>
      <c r="JE20" s="183"/>
      <c r="JF20" s="184"/>
      <c r="JG20" s="169"/>
      <c r="JH20" s="170"/>
      <c r="JI20" s="170"/>
      <c r="JL20" s="181"/>
      <c r="JM20" s="182"/>
      <c r="JN20" s="183"/>
      <c r="JO20" s="184"/>
      <c r="JP20" s="169"/>
      <c r="JQ20" s="170"/>
      <c r="JR20" s="170"/>
    </row>
    <row r="21" spans="2:278" ht="16.5" thickTop="1" thickBot="1">
      <c r="B21" s="175" t="s">
        <v>187</v>
      </c>
      <c r="C21" s="176" t="s">
        <v>188</v>
      </c>
      <c r="D21" s="177"/>
      <c r="E21" s="178"/>
      <c r="F21" s="179"/>
      <c r="G21" s="180"/>
      <c r="H21" s="180"/>
      <c r="K21" s="175"/>
      <c r="L21" s="176"/>
      <c r="M21" s="177"/>
      <c r="N21" s="178"/>
      <c r="O21" s="179"/>
      <c r="P21" s="180"/>
      <c r="Q21" s="180"/>
      <c r="R21" s="102"/>
      <c r="S21" s="101"/>
      <c r="T21" s="175"/>
      <c r="U21" s="176"/>
      <c r="V21" s="177"/>
      <c r="W21" s="178"/>
      <c r="X21" s="179"/>
      <c r="Y21" s="180"/>
      <c r="Z21" s="180"/>
      <c r="AA21" s="101"/>
      <c r="AC21" s="175"/>
      <c r="AD21" s="176"/>
      <c r="AE21" s="177"/>
      <c r="AF21" s="178"/>
      <c r="AG21" s="179"/>
      <c r="AH21" s="180"/>
      <c r="AI21" s="180"/>
      <c r="AL21" s="175"/>
      <c r="AM21" s="176"/>
      <c r="AN21" s="177"/>
      <c r="AO21" s="178"/>
      <c r="AP21" s="179"/>
      <c r="AQ21" s="180"/>
      <c r="AR21" s="180"/>
      <c r="AU21" s="175"/>
      <c r="AV21" s="176"/>
      <c r="AW21" s="177"/>
      <c r="AX21" s="178"/>
      <c r="AY21" s="179"/>
      <c r="AZ21" s="180"/>
      <c r="BA21" s="180"/>
      <c r="BD21" s="175"/>
      <c r="BE21" s="176"/>
      <c r="BF21" s="177"/>
      <c r="BG21" s="178"/>
      <c r="BH21" s="179"/>
      <c r="BI21" s="180"/>
      <c r="BJ21" s="180"/>
      <c r="BM21" s="175"/>
      <c r="BN21" s="176"/>
      <c r="BO21" s="177"/>
      <c r="BP21" s="178"/>
      <c r="BQ21" s="179"/>
      <c r="BR21" s="180"/>
      <c r="BS21" s="180"/>
      <c r="BV21" s="175"/>
      <c r="BW21" s="176"/>
      <c r="BX21" s="177"/>
      <c r="BY21" s="178"/>
      <c r="BZ21" s="179"/>
      <c r="CA21" s="180"/>
      <c r="CB21" s="180"/>
      <c r="CE21" s="175"/>
      <c r="CF21" s="176"/>
      <c r="CG21" s="177"/>
      <c r="CH21" s="178"/>
      <c r="CI21" s="179"/>
      <c r="CJ21" s="180"/>
      <c r="CK21" s="180"/>
      <c r="CN21" s="175"/>
      <c r="CO21" s="176"/>
      <c r="CP21" s="177"/>
      <c r="CQ21" s="178"/>
      <c r="CR21" s="179"/>
      <c r="CS21" s="180"/>
      <c r="CT21" s="180"/>
      <c r="CW21" s="175"/>
      <c r="CX21" s="176"/>
      <c r="CY21" s="177"/>
      <c r="CZ21" s="178"/>
      <c r="DA21" s="179"/>
      <c r="DB21" s="180"/>
      <c r="DC21" s="180"/>
      <c r="DF21" s="175"/>
      <c r="DG21" s="176"/>
      <c r="DH21" s="177"/>
      <c r="DI21" s="178"/>
      <c r="DJ21" s="179"/>
      <c r="DK21" s="180"/>
      <c r="DL21" s="180"/>
      <c r="DO21" s="175"/>
      <c r="DP21" s="176"/>
      <c r="DQ21" s="177"/>
      <c r="DR21" s="178"/>
      <c r="DS21" s="179"/>
      <c r="DT21" s="180"/>
      <c r="DU21" s="180"/>
      <c r="DX21" s="175"/>
      <c r="DY21" s="176"/>
      <c r="DZ21" s="177"/>
      <c r="EA21" s="178"/>
      <c r="EB21" s="179"/>
      <c r="EC21" s="180"/>
      <c r="ED21" s="180"/>
      <c r="EG21" s="175"/>
      <c r="EH21" s="176"/>
      <c r="EI21" s="177"/>
      <c r="EJ21" s="178"/>
      <c r="EK21" s="179"/>
      <c r="EL21" s="180"/>
      <c r="EM21" s="180"/>
      <c r="EP21" s="175"/>
      <c r="EQ21" s="176"/>
      <c r="ER21" s="177"/>
      <c r="ES21" s="178"/>
      <c r="ET21" s="179"/>
      <c r="EU21" s="180"/>
      <c r="EV21" s="180"/>
      <c r="EY21" s="175"/>
      <c r="EZ21" s="176"/>
      <c r="FA21" s="177"/>
      <c r="FB21" s="178"/>
      <c r="FC21" s="179"/>
      <c r="FD21" s="180"/>
      <c r="FE21" s="180"/>
      <c r="FH21" s="175"/>
      <c r="FI21" s="176"/>
      <c r="FJ21" s="177"/>
      <c r="FK21" s="178"/>
      <c r="FL21" s="179"/>
      <c r="FM21" s="180"/>
      <c r="FN21" s="180"/>
      <c r="FO21" s="64"/>
      <c r="FP21" s="64"/>
      <c r="FQ21" s="175"/>
      <c r="FR21" s="176"/>
      <c r="FS21" s="177"/>
      <c r="FT21" s="178"/>
      <c r="FU21" s="179"/>
      <c r="FV21" s="180"/>
      <c r="FW21" s="180"/>
      <c r="FZ21" s="175"/>
      <c r="GA21" s="176"/>
      <c r="GB21" s="177"/>
      <c r="GC21" s="178"/>
      <c r="GD21" s="179"/>
      <c r="GE21" s="180"/>
      <c r="GF21" s="180"/>
      <c r="GI21" s="175"/>
      <c r="GJ21" s="176"/>
      <c r="GK21" s="177"/>
      <c r="GL21" s="178"/>
      <c r="GM21" s="179"/>
      <c r="GN21" s="180"/>
      <c r="GO21" s="180"/>
      <c r="GR21" s="175"/>
      <c r="GS21" s="176"/>
      <c r="GT21" s="177"/>
      <c r="GU21" s="178"/>
      <c r="GV21" s="179"/>
      <c r="GW21" s="180"/>
      <c r="GX21" s="180"/>
      <c r="GY21" s="64"/>
      <c r="GZ21" s="64"/>
      <c r="HA21" s="175"/>
      <c r="HB21" s="176"/>
      <c r="HC21" s="177"/>
      <c r="HD21" s="178"/>
      <c r="HE21" s="179"/>
      <c r="HF21" s="180"/>
      <c r="HG21" s="180"/>
      <c r="HJ21" s="175"/>
      <c r="HK21" s="176"/>
      <c r="HL21" s="177"/>
      <c r="HM21" s="178"/>
      <c r="HN21" s="179"/>
      <c r="HO21" s="180"/>
      <c r="HP21" s="180"/>
      <c r="HS21" s="175"/>
      <c r="HT21" s="176"/>
      <c r="HU21" s="177"/>
      <c r="HV21" s="178"/>
      <c r="HW21" s="179"/>
      <c r="HX21" s="180"/>
      <c r="HY21" s="180"/>
      <c r="IB21" s="175"/>
      <c r="IC21" s="176"/>
      <c r="ID21" s="177"/>
      <c r="IE21" s="178"/>
      <c r="IF21" s="179"/>
      <c r="IG21" s="180"/>
      <c r="IH21" s="180"/>
      <c r="II21" s="64"/>
      <c r="IJ21" s="64"/>
      <c r="IK21" s="175"/>
      <c r="IL21" s="176"/>
      <c r="IM21" s="177"/>
      <c r="IN21" s="178"/>
      <c r="IO21" s="179"/>
      <c r="IP21" s="180"/>
      <c r="IQ21" s="180"/>
      <c r="IT21" s="175"/>
      <c r="IU21" s="176"/>
      <c r="IV21" s="177"/>
      <c r="IW21" s="178"/>
      <c r="IX21" s="179"/>
      <c r="IY21" s="180"/>
      <c r="IZ21" s="180"/>
      <c r="JC21" s="175"/>
      <c r="JD21" s="176"/>
      <c r="JE21" s="177"/>
      <c r="JF21" s="178"/>
      <c r="JG21" s="179"/>
      <c r="JH21" s="180"/>
      <c r="JI21" s="180"/>
      <c r="JL21" s="175"/>
      <c r="JM21" s="176"/>
      <c r="JN21" s="177"/>
      <c r="JO21" s="178"/>
      <c r="JP21" s="179"/>
      <c r="JQ21" s="180"/>
      <c r="JR21" s="180"/>
    </row>
    <row r="22" spans="2:278" ht="46.5" thickTop="1" thickBot="1">
      <c r="B22" s="181">
        <v>3.1</v>
      </c>
      <c r="C22" s="182" t="s">
        <v>189</v>
      </c>
      <c r="D22" s="185" t="s">
        <v>145</v>
      </c>
      <c r="E22" s="184">
        <v>35</v>
      </c>
      <c r="F22" s="169">
        <v>0</v>
      </c>
      <c r="G22" s="170">
        <f t="shared" si="0"/>
        <v>0</v>
      </c>
      <c r="H22" s="170"/>
      <c r="K22" s="181"/>
      <c r="L22" s="182"/>
      <c r="M22" s="185"/>
      <c r="N22" s="184"/>
      <c r="O22" s="169"/>
      <c r="P22" s="170"/>
      <c r="Q22" s="170"/>
      <c r="R22" s="102"/>
      <c r="S22" s="101"/>
      <c r="T22" s="181"/>
      <c r="U22" s="182"/>
      <c r="V22" s="185"/>
      <c r="W22" s="184"/>
      <c r="X22" s="169"/>
      <c r="Y22" s="170"/>
      <c r="Z22" s="170"/>
      <c r="AA22" s="101"/>
      <c r="AC22" s="181"/>
      <c r="AD22" s="182"/>
      <c r="AE22" s="185"/>
      <c r="AF22" s="184"/>
      <c r="AG22" s="169"/>
      <c r="AH22" s="170"/>
      <c r="AI22" s="170"/>
      <c r="AL22" s="181"/>
      <c r="AM22" s="182"/>
      <c r="AN22" s="185"/>
      <c r="AO22" s="184"/>
      <c r="AP22" s="169"/>
      <c r="AQ22" s="170"/>
      <c r="AR22" s="170"/>
      <c r="AU22" s="181"/>
      <c r="AV22" s="182"/>
      <c r="AW22" s="185"/>
      <c r="AX22" s="184"/>
      <c r="AY22" s="169"/>
      <c r="AZ22" s="170"/>
      <c r="BA22" s="170"/>
      <c r="BD22" s="181"/>
      <c r="BE22" s="182"/>
      <c r="BF22" s="185"/>
      <c r="BG22" s="184"/>
      <c r="BH22" s="169"/>
      <c r="BI22" s="170"/>
      <c r="BJ22" s="170"/>
      <c r="BM22" s="181"/>
      <c r="BN22" s="182"/>
      <c r="BO22" s="185"/>
      <c r="BP22" s="184"/>
      <c r="BQ22" s="169"/>
      <c r="BR22" s="170"/>
      <c r="BS22" s="170"/>
      <c r="BV22" s="181"/>
      <c r="BW22" s="182"/>
      <c r="BX22" s="185"/>
      <c r="BY22" s="184"/>
      <c r="BZ22" s="169"/>
      <c r="CA22" s="170"/>
      <c r="CB22" s="170"/>
      <c r="CE22" s="181"/>
      <c r="CF22" s="182"/>
      <c r="CG22" s="185"/>
      <c r="CH22" s="184"/>
      <c r="CI22" s="169"/>
      <c r="CJ22" s="170"/>
      <c r="CK22" s="170"/>
      <c r="CN22" s="181"/>
      <c r="CO22" s="182"/>
      <c r="CP22" s="185"/>
      <c r="CQ22" s="184"/>
      <c r="CR22" s="169"/>
      <c r="CS22" s="170"/>
      <c r="CT22" s="170"/>
      <c r="CW22" s="181"/>
      <c r="CX22" s="182"/>
      <c r="CY22" s="185"/>
      <c r="CZ22" s="184"/>
      <c r="DA22" s="169"/>
      <c r="DB22" s="170"/>
      <c r="DC22" s="170"/>
      <c r="DF22" s="181"/>
      <c r="DG22" s="182"/>
      <c r="DH22" s="185"/>
      <c r="DI22" s="184"/>
      <c r="DJ22" s="169"/>
      <c r="DK22" s="170"/>
      <c r="DL22" s="170"/>
      <c r="DO22" s="181"/>
      <c r="DP22" s="182"/>
      <c r="DQ22" s="185"/>
      <c r="DR22" s="184"/>
      <c r="DS22" s="169"/>
      <c r="DT22" s="170"/>
      <c r="DU22" s="170"/>
      <c r="DX22" s="181"/>
      <c r="DY22" s="182"/>
      <c r="DZ22" s="185"/>
      <c r="EA22" s="184"/>
      <c r="EB22" s="169"/>
      <c r="EC22" s="170"/>
      <c r="ED22" s="170"/>
      <c r="EG22" s="181"/>
      <c r="EH22" s="182"/>
      <c r="EI22" s="185"/>
      <c r="EJ22" s="184"/>
      <c r="EK22" s="169"/>
      <c r="EL22" s="170"/>
      <c r="EM22" s="170"/>
      <c r="EP22" s="181"/>
      <c r="EQ22" s="182"/>
      <c r="ER22" s="185"/>
      <c r="ES22" s="184"/>
      <c r="ET22" s="169"/>
      <c r="EU22" s="170"/>
      <c r="EV22" s="170"/>
      <c r="EY22" s="181"/>
      <c r="EZ22" s="182"/>
      <c r="FA22" s="185"/>
      <c r="FB22" s="184"/>
      <c r="FC22" s="169"/>
      <c r="FD22" s="170"/>
      <c r="FE22" s="170"/>
      <c r="FH22" s="181"/>
      <c r="FI22" s="182"/>
      <c r="FJ22" s="185"/>
      <c r="FK22" s="184"/>
      <c r="FL22" s="169"/>
      <c r="FM22" s="170"/>
      <c r="FN22" s="170"/>
      <c r="FO22" s="64"/>
      <c r="FP22" s="64"/>
      <c r="FQ22" s="181"/>
      <c r="FR22" s="182"/>
      <c r="FS22" s="185"/>
      <c r="FT22" s="184"/>
      <c r="FU22" s="169"/>
      <c r="FV22" s="170"/>
      <c r="FW22" s="170"/>
      <c r="FZ22" s="181"/>
      <c r="GA22" s="182"/>
      <c r="GB22" s="185"/>
      <c r="GC22" s="184"/>
      <c r="GD22" s="169"/>
      <c r="GE22" s="170"/>
      <c r="GF22" s="170"/>
      <c r="GI22" s="181"/>
      <c r="GJ22" s="182"/>
      <c r="GK22" s="185"/>
      <c r="GL22" s="184"/>
      <c r="GM22" s="169"/>
      <c r="GN22" s="170"/>
      <c r="GO22" s="170"/>
      <c r="GR22" s="181"/>
      <c r="GS22" s="182"/>
      <c r="GT22" s="185"/>
      <c r="GU22" s="184"/>
      <c r="GV22" s="169"/>
      <c r="GW22" s="170"/>
      <c r="GX22" s="170"/>
      <c r="GY22" s="64"/>
      <c r="GZ22" s="64"/>
      <c r="HA22" s="181"/>
      <c r="HB22" s="182"/>
      <c r="HC22" s="185"/>
      <c r="HD22" s="184"/>
      <c r="HE22" s="169"/>
      <c r="HF22" s="170"/>
      <c r="HG22" s="170"/>
      <c r="HJ22" s="181"/>
      <c r="HK22" s="182"/>
      <c r="HL22" s="185"/>
      <c r="HM22" s="184"/>
      <c r="HN22" s="169"/>
      <c r="HO22" s="170"/>
      <c r="HP22" s="170"/>
      <c r="HS22" s="181"/>
      <c r="HT22" s="182"/>
      <c r="HU22" s="185"/>
      <c r="HV22" s="184"/>
      <c r="HW22" s="169"/>
      <c r="HX22" s="170"/>
      <c r="HY22" s="170"/>
      <c r="IB22" s="181"/>
      <c r="IC22" s="182"/>
      <c r="ID22" s="185"/>
      <c r="IE22" s="184"/>
      <c r="IF22" s="169"/>
      <c r="IG22" s="170"/>
      <c r="IH22" s="170"/>
      <c r="II22" s="64"/>
      <c r="IJ22" s="64"/>
      <c r="IK22" s="181"/>
      <c r="IL22" s="182"/>
      <c r="IM22" s="185"/>
      <c r="IN22" s="184"/>
      <c r="IO22" s="169"/>
      <c r="IP22" s="170"/>
      <c r="IQ22" s="170"/>
      <c r="IT22" s="181"/>
      <c r="IU22" s="182"/>
      <c r="IV22" s="185"/>
      <c r="IW22" s="184"/>
      <c r="IX22" s="169"/>
      <c r="IY22" s="170"/>
      <c r="IZ22" s="170"/>
      <c r="JC22" s="181"/>
      <c r="JD22" s="182"/>
      <c r="JE22" s="185"/>
      <c r="JF22" s="184"/>
      <c r="JG22" s="169"/>
      <c r="JH22" s="170"/>
      <c r="JI22" s="170"/>
      <c r="JL22" s="181"/>
      <c r="JM22" s="182"/>
      <c r="JN22" s="185"/>
      <c r="JO22" s="184"/>
      <c r="JP22" s="169"/>
      <c r="JQ22" s="170"/>
      <c r="JR22" s="170"/>
    </row>
    <row r="23" spans="2:278" ht="31.5" thickTop="1" thickBot="1">
      <c r="B23" s="181">
        <v>3.2</v>
      </c>
      <c r="C23" s="182" t="s">
        <v>190</v>
      </c>
      <c r="D23" s="183" t="s">
        <v>177</v>
      </c>
      <c r="E23" s="184">
        <v>4808</v>
      </c>
      <c r="F23" s="169">
        <v>0</v>
      </c>
      <c r="G23" s="170">
        <f t="shared" si="0"/>
        <v>0</v>
      </c>
      <c r="H23" s="170"/>
      <c r="K23" s="181"/>
      <c r="L23" s="182"/>
      <c r="M23" s="183"/>
      <c r="N23" s="184"/>
      <c r="O23" s="169"/>
      <c r="P23" s="170"/>
      <c r="Q23" s="170"/>
      <c r="R23" s="102"/>
      <c r="S23" s="101"/>
      <c r="T23" s="181"/>
      <c r="U23" s="182"/>
      <c r="V23" s="183"/>
      <c r="W23" s="184"/>
      <c r="X23" s="169"/>
      <c r="Y23" s="170"/>
      <c r="Z23" s="170"/>
      <c r="AA23" s="101"/>
      <c r="AC23" s="181"/>
      <c r="AD23" s="182"/>
      <c r="AE23" s="183"/>
      <c r="AF23" s="184"/>
      <c r="AG23" s="169"/>
      <c r="AH23" s="170"/>
      <c r="AI23" s="170"/>
      <c r="AL23" s="181"/>
      <c r="AM23" s="182"/>
      <c r="AN23" s="183"/>
      <c r="AO23" s="184"/>
      <c r="AP23" s="169"/>
      <c r="AQ23" s="170"/>
      <c r="AR23" s="170"/>
      <c r="AU23" s="181"/>
      <c r="AV23" s="182"/>
      <c r="AW23" s="183"/>
      <c r="AX23" s="184"/>
      <c r="AY23" s="169"/>
      <c r="AZ23" s="170"/>
      <c r="BA23" s="170"/>
      <c r="BD23" s="181"/>
      <c r="BE23" s="182"/>
      <c r="BF23" s="183"/>
      <c r="BG23" s="184"/>
      <c r="BH23" s="169"/>
      <c r="BI23" s="170"/>
      <c r="BJ23" s="170"/>
      <c r="BM23" s="181"/>
      <c r="BN23" s="182"/>
      <c r="BO23" s="183"/>
      <c r="BP23" s="184"/>
      <c r="BQ23" s="169"/>
      <c r="BR23" s="170"/>
      <c r="BS23" s="170"/>
      <c r="BV23" s="181"/>
      <c r="BW23" s="182"/>
      <c r="BX23" s="183"/>
      <c r="BY23" s="184"/>
      <c r="BZ23" s="169"/>
      <c r="CA23" s="170"/>
      <c r="CB23" s="170"/>
      <c r="CE23" s="181"/>
      <c r="CF23" s="182"/>
      <c r="CG23" s="183"/>
      <c r="CH23" s="184"/>
      <c r="CI23" s="169"/>
      <c r="CJ23" s="170"/>
      <c r="CK23" s="170"/>
      <c r="CN23" s="181"/>
      <c r="CO23" s="182"/>
      <c r="CP23" s="183"/>
      <c r="CQ23" s="184"/>
      <c r="CR23" s="169"/>
      <c r="CS23" s="170"/>
      <c r="CT23" s="170"/>
      <c r="CW23" s="181"/>
      <c r="CX23" s="182"/>
      <c r="CY23" s="183"/>
      <c r="CZ23" s="184"/>
      <c r="DA23" s="169"/>
      <c r="DB23" s="170"/>
      <c r="DC23" s="170"/>
      <c r="DF23" s="181"/>
      <c r="DG23" s="182"/>
      <c r="DH23" s="183"/>
      <c r="DI23" s="184"/>
      <c r="DJ23" s="169"/>
      <c r="DK23" s="170"/>
      <c r="DL23" s="170"/>
      <c r="DO23" s="181"/>
      <c r="DP23" s="182"/>
      <c r="DQ23" s="183"/>
      <c r="DR23" s="184"/>
      <c r="DS23" s="169"/>
      <c r="DT23" s="170"/>
      <c r="DU23" s="170"/>
      <c r="DX23" s="181"/>
      <c r="DY23" s="182"/>
      <c r="DZ23" s="183"/>
      <c r="EA23" s="184"/>
      <c r="EB23" s="169"/>
      <c r="EC23" s="170"/>
      <c r="ED23" s="170"/>
      <c r="EG23" s="181"/>
      <c r="EH23" s="182"/>
      <c r="EI23" s="183"/>
      <c r="EJ23" s="184"/>
      <c r="EK23" s="169"/>
      <c r="EL23" s="170"/>
      <c r="EM23" s="170"/>
      <c r="EP23" s="181"/>
      <c r="EQ23" s="182"/>
      <c r="ER23" s="183"/>
      <c r="ES23" s="184"/>
      <c r="ET23" s="169"/>
      <c r="EU23" s="170"/>
      <c r="EV23" s="170"/>
      <c r="EY23" s="181"/>
      <c r="EZ23" s="182"/>
      <c r="FA23" s="183"/>
      <c r="FB23" s="184"/>
      <c r="FC23" s="169"/>
      <c r="FD23" s="170"/>
      <c r="FE23" s="170"/>
      <c r="FH23" s="181"/>
      <c r="FI23" s="182"/>
      <c r="FJ23" s="183"/>
      <c r="FK23" s="184"/>
      <c r="FL23" s="169"/>
      <c r="FM23" s="170"/>
      <c r="FN23" s="170"/>
      <c r="FO23" s="64"/>
      <c r="FP23" s="64"/>
      <c r="FQ23" s="181"/>
      <c r="FR23" s="182"/>
      <c r="FS23" s="183"/>
      <c r="FT23" s="184"/>
      <c r="FU23" s="169"/>
      <c r="FV23" s="170"/>
      <c r="FW23" s="170"/>
      <c r="FZ23" s="181"/>
      <c r="GA23" s="182"/>
      <c r="GB23" s="183"/>
      <c r="GC23" s="184"/>
      <c r="GD23" s="169"/>
      <c r="GE23" s="170"/>
      <c r="GF23" s="170"/>
      <c r="GI23" s="181"/>
      <c r="GJ23" s="182"/>
      <c r="GK23" s="183"/>
      <c r="GL23" s="184"/>
      <c r="GM23" s="169"/>
      <c r="GN23" s="170"/>
      <c r="GO23" s="170"/>
      <c r="GR23" s="181"/>
      <c r="GS23" s="182"/>
      <c r="GT23" s="183"/>
      <c r="GU23" s="184"/>
      <c r="GV23" s="169"/>
      <c r="GW23" s="170"/>
      <c r="GX23" s="170"/>
      <c r="GY23" s="64"/>
      <c r="GZ23" s="64"/>
      <c r="HA23" s="181"/>
      <c r="HB23" s="182"/>
      <c r="HC23" s="183"/>
      <c r="HD23" s="184"/>
      <c r="HE23" s="169"/>
      <c r="HF23" s="170"/>
      <c r="HG23" s="170"/>
      <c r="HJ23" s="181"/>
      <c r="HK23" s="182"/>
      <c r="HL23" s="183"/>
      <c r="HM23" s="184"/>
      <c r="HN23" s="169"/>
      <c r="HO23" s="170"/>
      <c r="HP23" s="170"/>
      <c r="HS23" s="181"/>
      <c r="HT23" s="182"/>
      <c r="HU23" s="183"/>
      <c r="HV23" s="184"/>
      <c r="HW23" s="169"/>
      <c r="HX23" s="170"/>
      <c r="HY23" s="170"/>
      <c r="IB23" s="181"/>
      <c r="IC23" s="182"/>
      <c r="ID23" s="183"/>
      <c r="IE23" s="184"/>
      <c r="IF23" s="169"/>
      <c r="IG23" s="170"/>
      <c r="IH23" s="170"/>
      <c r="II23" s="64"/>
      <c r="IJ23" s="64"/>
      <c r="IK23" s="181"/>
      <c r="IL23" s="182"/>
      <c r="IM23" s="183"/>
      <c r="IN23" s="184"/>
      <c r="IO23" s="169"/>
      <c r="IP23" s="170"/>
      <c r="IQ23" s="170"/>
      <c r="IT23" s="181"/>
      <c r="IU23" s="182"/>
      <c r="IV23" s="183"/>
      <c r="IW23" s="184"/>
      <c r="IX23" s="169"/>
      <c r="IY23" s="170"/>
      <c r="IZ23" s="170"/>
      <c r="JC23" s="181"/>
      <c r="JD23" s="182"/>
      <c r="JE23" s="183"/>
      <c r="JF23" s="184"/>
      <c r="JG23" s="169"/>
      <c r="JH23" s="170"/>
      <c r="JI23" s="170"/>
      <c r="JL23" s="181"/>
      <c r="JM23" s="182"/>
      <c r="JN23" s="183"/>
      <c r="JO23" s="184"/>
      <c r="JP23" s="169"/>
      <c r="JQ23" s="170"/>
      <c r="JR23" s="170"/>
    </row>
    <row r="24" spans="2:278" ht="46.5" thickTop="1" thickBot="1">
      <c r="B24" s="181">
        <v>3.3</v>
      </c>
      <c r="C24" s="182" t="s">
        <v>191</v>
      </c>
      <c r="D24" s="167" t="s">
        <v>177</v>
      </c>
      <c r="E24" s="184">
        <v>20</v>
      </c>
      <c r="F24" s="169">
        <v>0</v>
      </c>
      <c r="G24" s="170">
        <f t="shared" si="0"/>
        <v>0</v>
      </c>
      <c r="H24" s="170"/>
      <c r="K24" s="181"/>
      <c r="L24" s="182"/>
      <c r="M24" s="167"/>
      <c r="N24" s="184"/>
      <c r="O24" s="169"/>
      <c r="P24" s="170"/>
      <c r="Q24" s="170"/>
      <c r="R24" s="102"/>
      <c r="S24" s="101"/>
      <c r="T24" s="181"/>
      <c r="U24" s="182"/>
      <c r="V24" s="167"/>
      <c r="W24" s="184"/>
      <c r="X24" s="169"/>
      <c r="Y24" s="170"/>
      <c r="Z24" s="170"/>
      <c r="AA24" s="101"/>
      <c r="AC24" s="181"/>
      <c r="AD24" s="182"/>
      <c r="AE24" s="167"/>
      <c r="AF24" s="184"/>
      <c r="AG24" s="169"/>
      <c r="AH24" s="170"/>
      <c r="AI24" s="170"/>
      <c r="AL24" s="181"/>
      <c r="AM24" s="182"/>
      <c r="AN24" s="167"/>
      <c r="AO24" s="184"/>
      <c r="AP24" s="169"/>
      <c r="AQ24" s="170"/>
      <c r="AR24" s="170"/>
      <c r="AU24" s="181"/>
      <c r="AV24" s="182"/>
      <c r="AW24" s="167"/>
      <c r="AX24" s="184"/>
      <c r="AY24" s="169"/>
      <c r="AZ24" s="170"/>
      <c r="BA24" s="170"/>
      <c r="BD24" s="181"/>
      <c r="BE24" s="182"/>
      <c r="BF24" s="167"/>
      <c r="BG24" s="184"/>
      <c r="BH24" s="169"/>
      <c r="BI24" s="170"/>
      <c r="BJ24" s="170"/>
      <c r="BM24" s="181"/>
      <c r="BN24" s="182"/>
      <c r="BO24" s="167"/>
      <c r="BP24" s="184"/>
      <c r="BQ24" s="169"/>
      <c r="BR24" s="170"/>
      <c r="BS24" s="170"/>
      <c r="BV24" s="181"/>
      <c r="BW24" s="182"/>
      <c r="BX24" s="167"/>
      <c r="BY24" s="184"/>
      <c r="BZ24" s="169"/>
      <c r="CA24" s="170"/>
      <c r="CB24" s="170"/>
      <c r="CE24" s="181"/>
      <c r="CF24" s="182"/>
      <c r="CG24" s="167"/>
      <c r="CH24" s="184"/>
      <c r="CI24" s="169"/>
      <c r="CJ24" s="170"/>
      <c r="CK24" s="170"/>
      <c r="CN24" s="181"/>
      <c r="CO24" s="182"/>
      <c r="CP24" s="167"/>
      <c r="CQ24" s="184"/>
      <c r="CR24" s="169"/>
      <c r="CS24" s="170"/>
      <c r="CT24" s="170"/>
      <c r="CW24" s="181"/>
      <c r="CX24" s="182"/>
      <c r="CY24" s="167"/>
      <c r="CZ24" s="184"/>
      <c r="DA24" s="169"/>
      <c r="DB24" s="170"/>
      <c r="DC24" s="170"/>
      <c r="DF24" s="181"/>
      <c r="DG24" s="182"/>
      <c r="DH24" s="167"/>
      <c r="DI24" s="184"/>
      <c r="DJ24" s="169"/>
      <c r="DK24" s="170"/>
      <c r="DL24" s="170"/>
      <c r="DO24" s="181"/>
      <c r="DP24" s="182"/>
      <c r="DQ24" s="167"/>
      <c r="DR24" s="184"/>
      <c r="DS24" s="169"/>
      <c r="DT24" s="170"/>
      <c r="DU24" s="170"/>
      <c r="DX24" s="181"/>
      <c r="DY24" s="182"/>
      <c r="DZ24" s="167"/>
      <c r="EA24" s="184"/>
      <c r="EB24" s="169"/>
      <c r="EC24" s="170"/>
      <c r="ED24" s="170"/>
      <c r="EG24" s="181"/>
      <c r="EH24" s="182"/>
      <c r="EI24" s="167"/>
      <c r="EJ24" s="184"/>
      <c r="EK24" s="169"/>
      <c r="EL24" s="170"/>
      <c r="EM24" s="170"/>
      <c r="EP24" s="181"/>
      <c r="EQ24" s="182"/>
      <c r="ER24" s="167"/>
      <c r="ES24" s="184"/>
      <c r="ET24" s="169"/>
      <c r="EU24" s="170"/>
      <c r="EV24" s="170"/>
      <c r="EY24" s="181"/>
      <c r="EZ24" s="182"/>
      <c r="FA24" s="167"/>
      <c r="FB24" s="184"/>
      <c r="FC24" s="169"/>
      <c r="FD24" s="170"/>
      <c r="FE24" s="170"/>
      <c r="FH24" s="181"/>
      <c r="FI24" s="182"/>
      <c r="FJ24" s="167"/>
      <c r="FK24" s="184"/>
      <c r="FL24" s="169"/>
      <c r="FM24" s="170"/>
      <c r="FN24" s="170"/>
      <c r="FO24" s="64"/>
      <c r="FP24" s="64"/>
      <c r="FQ24" s="181"/>
      <c r="FR24" s="182"/>
      <c r="FS24" s="167"/>
      <c r="FT24" s="184"/>
      <c r="FU24" s="169"/>
      <c r="FV24" s="170"/>
      <c r="FW24" s="170"/>
      <c r="FZ24" s="181"/>
      <c r="GA24" s="182"/>
      <c r="GB24" s="167"/>
      <c r="GC24" s="184"/>
      <c r="GD24" s="169"/>
      <c r="GE24" s="170"/>
      <c r="GF24" s="170"/>
      <c r="GI24" s="181"/>
      <c r="GJ24" s="182"/>
      <c r="GK24" s="167"/>
      <c r="GL24" s="184"/>
      <c r="GM24" s="169"/>
      <c r="GN24" s="170"/>
      <c r="GO24" s="170"/>
      <c r="GR24" s="181"/>
      <c r="GS24" s="182"/>
      <c r="GT24" s="167"/>
      <c r="GU24" s="184"/>
      <c r="GV24" s="169"/>
      <c r="GW24" s="170"/>
      <c r="GX24" s="170"/>
      <c r="GY24" s="64"/>
      <c r="GZ24" s="64"/>
      <c r="HA24" s="181"/>
      <c r="HB24" s="182"/>
      <c r="HC24" s="167"/>
      <c r="HD24" s="184"/>
      <c r="HE24" s="169"/>
      <c r="HF24" s="170"/>
      <c r="HG24" s="170"/>
      <c r="HJ24" s="181"/>
      <c r="HK24" s="182"/>
      <c r="HL24" s="167"/>
      <c r="HM24" s="184"/>
      <c r="HN24" s="169"/>
      <c r="HO24" s="170"/>
      <c r="HP24" s="170"/>
      <c r="HS24" s="181"/>
      <c r="HT24" s="182"/>
      <c r="HU24" s="167"/>
      <c r="HV24" s="184"/>
      <c r="HW24" s="169"/>
      <c r="HX24" s="170"/>
      <c r="HY24" s="170"/>
      <c r="IB24" s="181"/>
      <c r="IC24" s="182"/>
      <c r="ID24" s="167"/>
      <c r="IE24" s="184"/>
      <c r="IF24" s="169"/>
      <c r="IG24" s="170"/>
      <c r="IH24" s="170"/>
      <c r="II24" s="64"/>
      <c r="IJ24" s="64"/>
      <c r="IK24" s="181"/>
      <c r="IL24" s="182"/>
      <c r="IM24" s="167"/>
      <c r="IN24" s="184"/>
      <c r="IO24" s="169"/>
      <c r="IP24" s="170"/>
      <c r="IQ24" s="170"/>
      <c r="IT24" s="181"/>
      <c r="IU24" s="182"/>
      <c r="IV24" s="167"/>
      <c r="IW24" s="184"/>
      <c r="IX24" s="169"/>
      <c r="IY24" s="170"/>
      <c r="IZ24" s="170"/>
      <c r="JC24" s="181"/>
      <c r="JD24" s="182"/>
      <c r="JE24" s="167"/>
      <c r="JF24" s="184"/>
      <c r="JG24" s="169"/>
      <c r="JH24" s="170"/>
      <c r="JI24" s="170"/>
      <c r="JL24" s="181"/>
      <c r="JM24" s="182"/>
      <c r="JN24" s="167"/>
      <c r="JO24" s="184"/>
      <c r="JP24" s="169"/>
      <c r="JQ24" s="170"/>
      <c r="JR24" s="170"/>
    </row>
    <row r="25" spans="2:278" ht="31.5" thickTop="1" thickBot="1">
      <c r="B25" s="181">
        <v>3.4</v>
      </c>
      <c r="C25" s="186" t="s">
        <v>192</v>
      </c>
      <c r="D25" s="167" t="s">
        <v>177</v>
      </c>
      <c r="E25" s="184">
        <v>20</v>
      </c>
      <c r="F25" s="169">
        <v>0</v>
      </c>
      <c r="G25" s="170">
        <f t="shared" si="0"/>
        <v>0</v>
      </c>
      <c r="H25" s="170"/>
      <c r="K25" s="181"/>
      <c r="L25" s="186"/>
      <c r="M25" s="167"/>
      <c r="N25" s="184"/>
      <c r="O25" s="169"/>
      <c r="P25" s="170"/>
      <c r="Q25" s="170"/>
      <c r="R25" s="102"/>
      <c r="S25" s="101"/>
      <c r="T25" s="181"/>
      <c r="U25" s="186"/>
      <c r="V25" s="167"/>
      <c r="W25" s="184"/>
      <c r="X25" s="169"/>
      <c r="Y25" s="170"/>
      <c r="Z25" s="170"/>
      <c r="AA25" s="101"/>
      <c r="AC25" s="181"/>
      <c r="AD25" s="186"/>
      <c r="AE25" s="167"/>
      <c r="AF25" s="184"/>
      <c r="AG25" s="169"/>
      <c r="AH25" s="170"/>
      <c r="AI25" s="170"/>
      <c r="AL25" s="181"/>
      <c r="AM25" s="186"/>
      <c r="AN25" s="167"/>
      <c r="AO25" s="184"/>
      <c r="AP25" s="169"/>
      <c r="AQ25" s="170"/>
      <c r="AR25" s="170"/>
      <c r="AU25" s="181"/>
      <c r="AV25" s="186"/>
      <c r="AW25" s="167"/>
      <c r="AX25" s="184"/>
      <c r="AY25" s="169"/>
      <c r="AZ25" s="170"/>
      <c r="BA25" s="170"/>
      <c r="BD25" s="181"/>
      <c r="BE25" s="186"/>
      <c r="BF25" s="167"/>
      <c r="BG25" s="184"/>
      <c r="BH25" s="169"/>
      <c r="BI25" s="170"/>
      <c r="BJ25" s="170"/>
      <c r="BM25" s="181"/>
      <c r="BN25" s="186"/>
      <c r="BO25" s="167"/>
      <c r="BP25" s="184"/>
      <c r="BQ25" s="169"/>
      <c r="BR25" s="170"/>
      <c r="BS25" s="170"/>
      <c r="BV25" s="181"/>
      <c r="BW25" s="186"/>
      <c r="BX25" s="167"/>
      <c r="BY25" s="184"/>
      <c r="BZ25" s="169"/>
      <c r="CA25" s="170"/>
      <c r="CB25" s="170"/>
      <c r="CE25" s="181"/>
      <c r="CF25" s="186"/>
      <c r="CG25" s="167"/>
      <c r="CH25" s="184"/>
      <c r="CI25" s="169"/>
      <c r="CJ25" s="170"/>
      <c r="CK25" s="170"/>
      <c r="CN25" s="181"/>
      <c r="CO25" s="186"/>
      <c r="CP25" s="167"/>
      <c r="CQ25" s="184"/>
      <c r="CR25" s="169"/>
      <c r="CS25" s="170"/>
      <c r="CT25" s="170"/>
      <c r="CW25" s="181"/>
      <c r="CX25" s="186"/>
      <c r="CY25" s="167"/>
      <c r="CZ25" s="184"/>
      <c r="DA25" s="169"/>
      <c r="DB25" s="170"/>
      <c r="DC25" s="170"/>
      <c r="DF25" s="181"/>
      <c r="DG25" s="186"/>
      <c r="DH25" s="167"/>
      <c r="DI25" s="184"/>
      <c r="DJ25" s="169"/>
      <c r="DK25" s="170"/>
      <c r="DL25" s="170"/>
      <c r="DO25" s="181"/>
      <c r="DP25" s="186"/>
      <c r="DQ25" s="167"/>
      <c r="DR25" s="184"/>
      <c r="DS25" s="169"/>
      <c r="DT25" s="170"/>
      <c r="DU25" s="170"/>
      <c r="DX25" s="181"/>
      <c r="DY25" s="186"/>
      <c r="DZ25" s="167"/>
      <c r="EA25" s="184"/>
      <c r="EB25" s="169"/>
      <c r="EC25" s="170"/>
      <c r="ED25" s="170"/>
      <c r="EG25" s="181"/>
      <c r="EH25" s="186"/>
      <c r="EI25" s="167"/>
      <c r="EJ25" s="184"/>
      <c r="EK25" s="169"/>
      <c r="EL25" s="170"/>
      <c r="EM25" s="170"/>
      <c r="EP25" s="181"/>
      <c r="EQ25" s="186"/>
      <c r="ER25" s="167"/>
      <c r="ES25" s="184"/>
      <c r="ET25" s="169"/>
      <c r="EU25" s="170"/>
      <c r="EV25" s="170"/>
      <c r="EY25" s="181"/>
      <c r="EZ25" s="186"/>
      <c r="FA25" s="167"/>
      <c r="FB25" s="184"/>
      <c r="FC25" s="169"/>
      <c r="FD25" s="170"/>
      <c r="FE25" s="170"/>
      <c r="FH25" s="181"/>
      <c r="FI25" s="186"/>
      <c r="FJ25" s="167"/>
      <c r="FK25" s="184"/>
      <c r="FL25" s="169"/>
      <c r="FM25" s="170"/>
      <c r="FN25" s="170"/>
      <c r="FO25" s="64"/>
      <c r="FP25" s="64"/>
      <c r="FQ25" s="181"/>
      <c r="FR25" s="186"/>
      <c r="FS25" s="167"/>
      <c r="FT25" s="184"/>
      <c r="FU25" s="169"/>
      <c r="FV25" s="170"/>
      <c r="FW25" s="170"/>
      <c r="FZ25" s="181"/>
      <c r="GA25" s="186"/>
      <c r="GB25" s="167"/>
      <c r="GC25" s="184"/>
      <c r="GD25" s="169"/>
      <c r="GE25" s="170"/>
      <c r="GF25" s="170"/>
      <c r="GI25" s="181"/>
      <c r="GJ25" s="186"/>
      <c r="GK25" s="167"/>
      <c r="GL25" s="184"/>
      <c r="GM25" s="169"/>
      <c r="GN25" s="170"/>
      <c r="GO25" s="170"/>
      <c r="GR25" s="181"/>
      <c r="GS25" s="186"/>
      <c r="GT25" s="167"/>
      <c r="GU25" s="184"/>
      <c r="GV25" s="169"/>
      <c r="GW25" s="170"/>
      <c r="GX25" s="170"/>
      <c r="GY25" s="64"/>
      <c r="GZ25" s="64"/>
      <c r="HA25" s="181"/>
      <c r="HB25" s="186"/>
      <c r="HC25" s="167"/>
      <c r="HD25" s="184"/>
      <c r="HE25" s="169"/>
      <c r="HF25" s="170"/>
      <c r="HG25" s="170"/>
      <c r="HJ25" s="181"/>
      <c r="HK25" s="186"/>
      <c r="HL25" s="167"/>
      <c r="HM25" s="184"/>
      <c r="HN25" s="169"/>
      <c r="HO25" s="170"/>
      <c r="HP25" s="170"/>
      <c r="HS25" s="181"/>
      <c r="HT25" s="186"/>
      <c r="HU25" s="167"/>
      <c r="HV25" s="184"/>
      <c r="HW25" s="169"/>
      <c r="HX25" s="170"/>
      <c r="HY25" s="170"/>
      <c r="IB25" s="181"/>
      <c r="IC25" s="186"/>
      <c r="ID25" s="167"/>
      <c r="IE25" s="184"/>
      <c r="IF25" s="169"/>
      <c r="IG25" s="170"/>
      <c r="IH25" s="170"/>
      <c r="II25" s="64"/>
      <c r="IJ25" s="64"/>
      <c r="IK25" s="181"/>
      <c r="IL25" s="186"/>
      <c r="IM25" s="167"/>
      <c r="IN25" s="184"/>
      <c r="IO25" s="169"/>
      <c r="IP25" s="170"/>
      <c r="IQ25" s="170"/>
      <c r="IT25" s="181"/>
      <c r="IU25" s="186"/>
      <c r="IV25" s="167"/>
      <c r="IW25" s="184"/>
      <c r="IX25" s="169"/>
      <c r="IY25" s="170"/>
      <c r="IZ25" s="170"/>
      <c r="JC25" s="181"/>
      <c r="JD25" s="186"/>
      <c r="JE25" s="167"/>
      <c r="JF25" s="184"/>
      <c r="JG25" s="169"/>
      <c r="JH25" s="170"/>
      <c r="JI25" s="170"/>
      <c r="JL25" s="181"/>
      <c r="JM25" s="186"/>
      <c r="JN25" s="167"/>
      <c r="JO25" s="184"/>
      <c r="JP25" s="169"/>
      <c r="JQ25" s="170"/>
      <c r="JR25" s="170"/>
    </row>
    <row r="26" spans="2:278" ht="16.5" thickTop="1" thickBot="1">
      <c r="B26" s="175" t="s">
        <v>193</v>
      </c>
      <c r="C26" s="187" t="s">
        <v>194</v>
      </c>
      <c r="D26" s="188"/>
      <c r="E26" s="189"/>
      <c r="F26" s="189"/>
      <c r="G26" s="190"/>
      <c r="H26" s="190"/>
      <c r="K26" s="175"/>
      <c r="L26" s="187"/>
      <c r="M26" s="188"/>
      <c r="N26" s="189"/>
      <c r="O26" s="189"/>
      <c r="P26" s="190"/>
      <c r="Q26" s="190"/>
      <c r="R26" s="102"/>
      <c r="S26" s="101"/>
      <c r="T26" s="175"/>
      <c r="U26" s="187"/>
      <c r="V26" s="188"/>
      <c r="W26" s="189"/>
      <c r="X26" s="189"/>
      <c r="Y26" s="190"/>
      <c r="Z26" s="190"/>
      <c r="AA26" s="101"/>
      <c r="AC26" s="175"/>
      <c r="AD26" s="187"/>
      <c r="AE26" s="188"/>
      <c r="AF26" s="189"/>
      <c r="AG26" s="189"/>
      <c r="AH26" s="190"/>
      <c r="AI26" s="190"/>
      <c r="AL26" s="175"/>
      <c r="AM26" s="187"/>
      <c r="AN26" s="188"/>
      <c r="AO26" s="189"/>
      <c r="AP26" s="189"/>
      <c r="AQ26" s="190"/>
      <c r="AR26" s="190"/>
      <c r="AU26" s="175"/>
      <c r="AV26" s="187"/>
      <c r="AW26" s="188"/>
      <c r="AX26" s="189"/>
      <c r="AY26" s="189"/>
      <c r="AZ26" s="190"/>
      <c r="BA26" s="190"/>
      <c r="BD26" s="175"/>
      <c r="BE26" s="187"/>
      <c r="BF26" s="188"/>
      <c r="BG26" s="189"/>
      <c r="BH26" s="189"/>
      <c r="BI26" s="190"/>
      <c r="BJ26" s="190"/>
      <c r="BM26" s="175"/>
      <c r="BN26" s="187"/>
      <c r="BO26" s="188"/>
      <c r="BP26" s="189"/>
      <c r="BQ26" s="189"/>
      <c r="BR26" s="190"/>
      <c r="BS26" s="190"/>
      <c r="BV26" s="175"/>
      <c r="BW26" s="187"/>
      <c r="BX26" s="188"/>
      <c r="BY26" s="189"/>
      <c r="BZ26" s="189"/>
      <c r="CA26" s="190"/>
      <c r="CB26" s="190"/>
      <c r="CE26" s="175"/>
      <c r="CF26" s="187"/>
      <c r="CG26" s="188"/>
      <c r="CH26" s="189"/>
      <c r="CI26" s="189"/>
      <c r="CJ26" s="190"/>
      <c r="CK26" s="190"/>
      <c r="CN26" s="175"/>
      <c r="CO26" s="187"/>
      <c r="CP26" s="188"/>
      <c r="CQ26" s="189"/>
      <c r="CR26" s="189"/>
      <c r="CS26" s="190"/>
      <c r="CT26" s="190"/>
      <c r="CW26" s="175"/>
      <c r="CX26" s="187"/>
      <c r="CY26" s="188"/>
      <c r="CZ26" s="189"/>
      <c r="DA26" s="189"/>
      <c r="DB26" s="190"/>
      <c r="DC26" s="190"/>
      <c r="DF26" s="175"/>
      <c r="DG26" s="187"/>
      <c r="DH26" s="188"/>
      <c r="DI26" s="189"/>
      <c r="DJ26" s="189"/>
      <c r="DK26" s="190"/>
      <c r="DL26" s="190"/>
      <c r="DO26" s="175"/>
      <c r="DP26" s="187"/>
      <c r="DQ26" s="188"/>
      <c r="DR26" s="189"/>
      <c r="DS26" s="189"/>
      <c r="DT26" s="190"/>
      <c r="DU26" s="190"/>
      <c r="DX26" s="175"/>
      <c r="DY26" s="187"/>
      <c r="DZ26" s="188"/>
      <c r="EA26" s="189"/>
      <c r="EB26" s="189"/>
      <c r="EC26" s="190"/>
      <c r="ED26" s="190"/>
      <c r="EG26" s="175"/>
      <c r="EH26" s="187"/>
      <c r="EI26" s="188"/>
      <c r="EJ26" s="189"/>
      <c r="EK26" s="189"/>
      <c r="EL26" s="190"/>
      <c r="EM26" s="190"/>
      <c r="EP26" s="175"/>
      <c r="EQ26" s="187"/>
      <c r="ER26" s="188"/>
      <c r="ES26" s="189"/>
      <c r="ET26" s="189"/>
      <c r="EU26" s="190"/>
      <c r="EV26" s="190"/>
      <c r="EY26" s="175"/>
      <c r="EZ26" s="187"/>
      <c r="FA26" s="188"/>
      <c r="FB26" s="189"/>
      <c r="FC26" s="189"/>
      <c r="FD26" s="190"/>
      <c r="FE26" s="190"/>
      <c r="FH26" s="175"/>
      <c r="FI26" s="187"/>
      <c r="FJ26" s="188"/>
      <c r="FK26" s="189"/>
      <c r="FL26" s="189"/>
      <c r="FM26" s="190"/>
      <c r="FN26" s="190"/>
      <c r="FO26" s="64"/>
      <c r="FP26" s="64"/>
      <c r="FQ26" s="175"/>
      <c r="FR26" s="187"/>
      <c r="FS26" s="188"/>
      <c r="FT26" s="189"/>
      <c r="FU26" s="189"/>
      <c r="FV26" s="190"/>
      <c r="FW26" s="190"/>
      <c r="FZ26" s="175"/>
      <c r="GA26" s="187"/>
      <c r="GB26" s="188"/>
      <c r="GC26" s="189"/>
      <c r="GD26" s="189"/>
      <c r="GE26" s="190"/>
      <c r="GF26" s="190"/>
      <c r="GI26" s="175"/>
      <c r="GJ26" s="187"/>
      <c r="GK26" s="188"/>
      <c r="GL26" s="189"/>
      <c r="GM26" s="189"/>
      <c r="GN26" s="190"/>
      <c r="GO26" s="190"/>
      <c r="GR26" s="175"/>
      <c r="GS26" s="187"/>
      <c r="GT26" s="188"/>
      <c r="GU26" s="189"/>
      <c r="GV26" s="189"/>
      <c r="GW26" s="190"/>
      <c r="GX26" s="190"/>
      <c r="GY26" s="64"/>
      <c r="GZ26" s="64"/>
      <c r="HA26" s="175"/>
      <c r="HB26" s="187"/>
      <c r="HC26" s="188"/>
      <c r="HD26" s="189"/>
      <c r="HE26" s="189"/>
      <c r="HF26" s="190"/>
      <c r="HG26" s="190"/>
      <c r="HJ26" s="175"/>
      <c r="HK26" s="187"/>
      <c r="HL26" s="188"/>
      <c r="HM26" s="189"/>
      <c r="HN26" s="189"/>
      <c r="HO26" s="190"/>
      <c r="HP26" s="190"/>
      <c r="HS26" s="175"/>
      <c r="HT26" s="187"/>
      <c r="HU26" s="188"/>
      <c r="HV26" s="189"/>
      <c r="HW26" s="189"/>
      <c r="HX26" s="190"/>
      <c r="HY26" s="190"/>
      <c r="IB26" s="175"/>
      <c r="IC26" s="187"/>
      <c r="ID26" s="188"/>
      <c r="IE26" s="189"/>
      <c r="IF26" s="189"/>
      <c r="IG26" s="190"/>
      <c r="IH26" s="190"/>
      <c r="II26" s="64"/>
      <c r="IJ26" s="64"/>
      <c r="IK26" s="175"/>
      <c r="IL26" s="187"/>
      <c r="IM26" s="188"/>
      <c r="IN26" s="189"/>
      <c r="IO26" s="189"/>
      <c r="IP26" s="190"/>
      <c r="IQ26" s="190"/>
      <c r="IT26" s="175"/>
      <c r="IU26" s="187"/>
      <c r="IV26" s="188"/>
      <c r="IW26" s="189"/>
      <c r="IX26" s="189"/>
      <c r="IY26" s="190"/>
      <c r="IZ26" s="190"/>
      <c r="JC26" s="175"/>
      <c r="JD26" s="187"/>
      <c r="JE26" s="188"/>
      <c r="JF26" s="189"/>
      <c r="JG26" s="189"/>
      <c r="JH26" s="190"/>
      <c r="JI26" s="190"/>
      <c r="JL26" s="175"/>
      <c r="JM26" s="187"/>
      <c r="JN26" s="188"/>
      <c r="JO26" s="189"/>
      <c r="JP26" s="189"/>
      <c r="JQ26" s="190"/>
      <c r="JR26" s="190"/>
    </row>
    <row r="27" spans="2:278" ht="61.5" thickTop="1" thickBot="1">
      <c r="B27" s="181">
        <v>4.0999999999999996</v>
      </c>
      <c r="C27" s="191" t="s">
        <v>195</v>
      </c>
      <c r="D27" s="192" t="s">
        <v>177</v>
      </c>
      <c r="E27" s="193">
        <v>405</v>
      </c>
      <c r="F27" s="194">
        <v>0</v>
      </c>
      <c r="G27" s="170">
        <f t="shared" si="0"/>
        <v>0</v>
      </c>
      <c r="H27" s="170"/>
      <c r="K27" s="181"/>
      <c r="L27" s="191"/>
      <c r="M27" s="192"/>
      <c r="N27" s="193"/>
      <c r="O27" s="194"/>
      <c r="P27" s="170"/>
      <c r="Q27" s="170"/>
      <c r="R27" s="102"/>
      <c r="S27" s="101"/>
      <c r="T27" s="181"/>
      <c r="U27" s="191"/>
      <c r="V27" s="192"/>
      <c r="W27" s="193"/>
      <c r="X27" s="194"/>
      <c r="Y27" s="170"/>
      <c r="Z27" s="170"/>
      <c r="AA27" s="101"/>
      <c r="AC27" s="181"/>
      <c r="AD27" s="191"/>
      <c r="AE27" s="192"/>
      <c r="AF27" s="193"/>
      <c r="AG27" s="194"/>
      <c r="AH27" s="170"/>
      <c r="AI27" s="170"/>
      <c r="AL27" s="181"/>
      <c r="AM27" s="191"/>
      <c r="AN27" s="192"/>
      <c r="AO27" s="193"/>
      <c r="AP27" s="194"/>
      <c r="AQ27" s="170"/>
      <c r="AR27" s="170"/>
      <c r="AU27" s="181"/>
      <c r="AV27" s="191"/>
      <c r="AW27" s="192"/>
      <c r="AX27" s="193"/>
      <c r="AY27" s="194"/>
      <c r="AZ27" s="170"/>
      <c r="BA27" s="170"/>
      <c r="BD27" s="181"/>
      <c r="BE27" s="191"/>
      <c r="BF27" s="192"/>
      <c r="BG27" s="193"/>
      <c r="BH27" s="194"/>
      <c r="BI27" s="170"/>
      <c r="BJ27" s="170"/>
      <c r="BM27" s="181"/>
      <c r="BN27" s="191"/>
      <c r="BO27" s="192"/>
      <c r="BP27" s="193"/>
      <c r="BQ27" s="194"/>
      <c r="BR27" s="170"/>
      <c r="BS27" s="170"/>
      <c r="BV27" s="181"/>
      <c r="BW27" s="191"/>
      <c r="BX27" s="192"/>
      <c r="BY27" s="193"/>
      <c r="BZ27" s="194"/>
      <c r="CA27" s="170"/>
      <c r="CB27" s="170"/>
      <c r="CE27" s="181"/>
      <c r="CF27" s="191"/>
      <c r="CG27" s="192"/>
      <c r="CH27" s="193"/>
      <c r="CI27" s="194"/>
      <c r="CJ27" s="170"/>
      <c r="CK27" s="170"/>
      <c r="CN27" s="181"/>
      <c r="CO27" s="191"/>
      <c r="CP27" s="192"/>
      <c r="CQ27" s="193"/>
      <c r="CR27" s="194"/>
      <c r="CS27" s="170"/>
      <c r="CT27" s="170"/>
      <c r="CW27" s="181"/>
      <c r="CX27" s="191"/>
      <c r="CY27" s="192"/>
      <c r="CZ27" s="193"/>
      <c r="DA27" s="194"/>
      <c r="DB27" s="170"/>
      <c r="DC27" s="170"/>
      <c r="DF27" s="181"/>
      <c r="DG27" s="191"/>
      <c r="DH27" s="192"/>
      <c r="DI27" s="193"/>
      <c r="DJ27" s="194"/>
      <c r="DK27" s="170"/>
      <c r="DL27" s="170"/>
      <c r="DO27" s="181"/>
      <c r="DP27" s="191"/>
      <c r="DQ27" s="192"/>
      <c r="DR27" s="193"/>
      <c r="DS27" s="194"/>
      <c r="DT27" s="170"/>
      <c r="DU27" s="170"/>
      <c r="DX27" s="181"/>
      <c r="DY27" s="191"/>
      <c r="DZ27" s="192"/>
      <c r="EA27" s="193"/>
      <c r="EB27" s="194"/>
      <c r="EC27" s="170"/>
      <c r="ED27" s="170"/>
      <c r="EG27" s="181"/>
      <c r="EH27" s="191"/>
      <c r="EI27" s="192"/>
      <c r="EJ27" s="193"/>
      <c r="EK27" s="194"/>
      <c r="EL27" s="170"/>
      <c r="EM27" s="170"/>
      <c r="EP27" s="181"/>
      <c r="EQ27" s="191"/>
      <c r="ER27" s="192"/>
      <c r="ES27" s="193"/>
      <c r="ET27" s="194"/>
      <c r="EU27" s="170"/>
      <c r="EV27" s="170"/>
      <c r="EY27" s="181"/>
      <c r="EZ27" s="191"/>
      <c r="FA27" s="192"/>
      <c r="FB27" s="193"/>
      <c r="FC27" s="194"/>
      <c r="FD27" s="170"/>
      <c r="FE27" s="170"/>
      <c r="FH27" s="181"/>
      <c r="FI27" s="191"/>
      <c r="FJ27" s="192"/>
      <c r="FK27" s="193"/>
      <c r="FL27" s="194"/>
      <c r="FM27" s="170"/>
      <c r="FN27" s="170"/>
      <c r="FO27" s="64"/>
      <c r="FP27" s="64"/>
      <c r="FQ27" s="181"/>
      <c r="FR27" s="191"/>
      <c r="FS27" s="192"/>
      <c r="FT27" s="193"/>
      <c r="FU27" s="194"/>
      <c r="FV27" s="170"/>
      <c r="FW27" s="170"/>
      <c r="FZ27" s="181"/>
      <c r="GA27" s="191"/>
      <c r="GB27" s="192"/>
      <c r="GC27" s="193"/>
      <c r="GD27" s="194"/>
      <c r="GE27" s="170"/>
      <c r="GF27" s="170"/>
      <c r="GI27" s="181"/>
      <c r="GJ27" s="191"/>
      <c r="GK27" s="192"/>
      <c r="GL27" s="193"/>
      <c r="GM27" s="194"/>
      <c r="GN27" s="170"/>
      <c r="GO27" s="170"/>
      <c r="GR27" s="181"/>
      <c r="GS27" s="191"/>
      <c r="GT27" s="192"/>
      <c r="GU27" s="193"/>
      <c r="GV27" s="194"/>
      <c r="GW27" s="170"/>
      <c r="GX27" s="170"/>
      <c r="GY27" s="64"/>
      <c r="GZ27" s="64"/>
      <c r="HA27" s="181"/>
      <c r="HB27" s="191"/>
      <c r="HC27" s="192"/>
      <c r="HD27" s="193"/>
      <c r="HE27" s="194"/>
      <c r="HF27" s="170"/>
      <c r="HG27" s="170"/>
      <c r="HJ27" s="181"/>
      <c r="HK27" s="191"/>
      <c r="HL27" s="192"/>
      <c r="HM27" s="193"/>
      <c r="HN27" s="194"/>
      <c r="HO27" s="170"/>
      <c r="HP27" s="170"/>
      <c r="HS27" s="181"/>
      <c r="HT27" s="191"/>
      <c r="HU27" s="192"/>
      <c r="HV27" s="193"/>
      <c r="HW27" s="194"/>
      <c r="HX27" s="170"/>
      <c r="HY27" s="170"/>
      <c r="IB27" s="181"/>
      <c r="IC27" s="191"/>
      <c r="ID27" s="192"/>
      <c r="IE27" s="193"/>
      <c r="IF27" s="194"/>
      <c r="IG27" s="170"/>
      <c r="IH27" s="170"/>
      <c r="II27" s="64"/>
      <c r="IJ27" s="64"/>
      <c r="IK27" s="181"/>
      <c r="IL27" s="191"/>
      <c r="IM27" s="192"/>
      <c r="IN27" s="193"/>
      <c r="IO27" s="194"/>
      <c r="IP27" s="170"/>
      <c r="IQ27" s="170"/>
      <c r="IT27" s="181"/>
      <c r="IU27" s="191"/>
      <c r="IV27" s="192"/>
      <c r="IW27" s="193"/>
      <c r="IX27" s="194"/>
      <c r="IY27" s="170"/>
      <c r="IZ27" s="170"/>
      <c r="JC27" s="181"/>
      <c r="JD27" s="191"/>
      <c r="JE27" s="192"/>
      <c r="JF27" s="193"/>
      <c r="JG27" s="194"/>
      <c r="JH27" s="170"/>
      <c r="JI27" s="170"/>
      <c r="JL27" s="181"/>
      <c r="JM27" s="191"/>
      <c r="JN27" s="192"/>
      <c r="JO27" s="193"/>
      <c r="JP27" s="194"/>
      <c r="JQ27" s="170"/>
      <c r="JR27" s="170"/>
    </row>
    <row r="28" spans="2:278" ht="46.5" thickTop="1" thickBot="1">
      <c r="B28" s="173">
        <v>4.2</v>
      </c>
      <c r="C28" s="191" t="s">
        <v>196</v>
      </c>
      <c r="D28" s="192" t="s">
        <v>177</v>
      </c>
      <c r="E28" s="193">
        <v>323</v>
      </c>
      <c r="F28" s="194">
        <v>0</v>
      </c>
      <c r="G28" s="170">
        <f t="shared" si="0"/>
        <v>0</v>
      </c>
      <c r="H28" s="170"/>
      <c r="K28" s="173"/>
      <c r="L28" s="191"/>
      <c r="M28" s="192"/>
      <c r="N28" s="193"/>
      <c r="O28" s="194"/>
      <c r="P28" s="170"/>
      <c r="Q28" s="170"/>
      <c r="R28" s="102"/>
      <c r="S28" s="101"/>
      <c r="T28" s="173"/>
      <c r="U28" s="191"/>
      <c r="V28" s="192"/>
      <c r="W28" s="193"/>
      <c r="X28" s="194"/>
      <c r="Y28" s="170"/>
      <c r="Z28" s="170"/>
      <c r="AA28" s="101"/>
      <c r="AC28" s="173"/>
      <c r="AD28" s="191"/>
      <c r="AE28" s="192"/>
      <c r="AF28" s="193"/>
      <c r="AG28" s="194"/>
      <c r="AH28" s="170"/>
      <c r="AI28" s="170"/>
      <c r="AL28" s="173"/>
      <c r="AM28" s="191"/>
      <c r="AN28" s="192"/>
      <c r="AO28" s="193"/>
      <c r="AP28" s="194"/>
      <c r="AQ28" s="170"/>
      <c r="AR28" s="170"/>
      <c r="AU28" s="173"/>
      <c r="AV28" s="191"/>
      <c r="AW28" s="192"/>
      <c r="AX28" s="193"/>
      <c r="AY28" s="194"/>
      <c r="AZ28" s="170"/>
      <c r="BA28" s="170"/>
      <c r="BD28" s="173"/>
      <c r="BE28" s="191"/>
      <c r="BF28" s="192"/>
      <c r="BG28" s="193"/>
      <c r="BH28" s="194"/>
      <c r="BI28" s="170"/>
      <c r="BJ28" s="170"/>
      <c r="BM28" s="173"/>
      <c r="BN28" s="191"/>
      <c r="BO28" s="192"/>
      <c r="BP28" s="193"/>
      <c r="BQ28" s="194"/>
      <c r="BR28" s="170"/>
      <c r="BS28" s="170"/>
      <c r="BV28" s="173"/>
      <c r="BW28" s="191"/>
      <c r="BX28" s="192"/>
      <c r="BY28" s="193"/>
      <c r="BZ28" s="194"/>
      <c r="CA28" s="170"/>
      <c r="CB28" s="170"/>
      <c r="CE28" s="173"/>
      <c r="CF28" s="191"/>
      <c r="CG28" s="192"/>
      <c r="CH28" s="193"/>
      <c r="CI28" s="194"/>
      <c r="CJ28" s="170"/>
      <c r="CK28" s="170"/>
      <c r="CN28" s="173"/>
      <c r="CO28" s="191"/>
      <c r="CP28" s="192"/>
      <c r="CQ28" s="193"/>
      <c r="CR28" s="194"/>
      <c r="CS28" s="170"/>
      <c r="CT28" s="170"/>
      <c r="CW28" s="173"/>
      <c r="CX28" s="191"/>
      <c r="CY28" s="192"/>
      <c r="CZ28" s="193"/>
      <c r="DA28" s="194"/>
      <c r="DB28" s="170"/>
      <c r="DC28" s="170"/>
      <c r="DF28" s="173"/>
      <c r="DG28" s="191"/>
      <c r="DH28" s="192"/>
      <c r="DI28" s="193"/>
      <c r="DJ28" s="194"/>
      <c r="DK28" s="170"/>
      <c r="DL28" s="170"/>
      <c r="DO28" s="173"/>
      <c r="DP28" s="191"/>
      <c r="DQ28" s="192"/>
      <c r="DR28" s="193"/>
      <c r="DS28" s="194"/>
      <c r="DT28" s="170"/>
      <c r="DU28" s="170"/>
      <c r="DX28" s="173"/>
      <c r="DY28" s="191"/>
      <c r="DZ28" s="192"/>
      <c r="EA28" s="193"/>
      <c r="EB28" s="194"/>
      <c r="EC28" s="170"/>
      <c r="ED28" s="170"/>
      <c r="EG28" s="173"/>
      <c r="EH28" s="191"/>
      <c r="EI28" s="192"/>
      <c r="EJ28" s="193"/>
      <c r="EK28" s="194"/>
      <c r="EL28" s="170"/>
      <c r="EM28" s="170"/>
      <c r="EP28" s="173"/>
      <c r="EQ28" s="191"/>
      <c r="ER28" s="192"/>
      <c r="ES28" s="193"/>
      <c r="ET28" s="194"/>
      <c r="EU28" s="170"/>
      <c r="EV28" s="170"/>
      <c r="EY28" s="173"/>
      <c r="EZ28" s="191"/>
      <c r="FA28" s="192"/>
      <c r="FB28" s="193"/>
      <c r="FC28" s="194"/>
      <c r="FD28" s="170"/>
      <c r="FE28" s="170"/>
      <c r="FH28" s="173"/>
      <c r="FI28" s="191"/>
      <c r="FJ28" s="192"/>
      <c r="FK28" s="193"/>
      <c r="FL28" s="194"/>
      <c r="FM28" s="170"/>
      <c r="FN28" s="170"/>
      <c r="FO28" s="64"/>
      <c r="FP28" s="64"/>
      <c r="FQ28" s="173"/>
      <c r="FR28" s="191"/>
      <c r="FS28" s="192"/>
      <c r="FT28" s="193"/>
      <c r="FU28" s="194"/>
      <c r="FV28" s="170"/>
      <c r="FW28" s="170"/>
      <c r="FZ28" s="173"/>
      <c r="GA28" s="191"/>
      <c r="GB28" s="192"/>
      <c r="GC28" s="193"/>
      <c r="GD28" s="194"/>
      <c r="GE28" s="170"/>
      <c r="GF28" s="170"/>
      <c r="GI28" s="173"/>
      <c r="GJ28" s="191"/>
      <c r="GK28" s="192"/>
      <c r="GL28" s="193"/>
      <c r="GM28" s="194"/>
      <c r="GN28" s="170"/>
      <c r="GO28" s="170"/>
      <c r="GR28" s="173"/>
      <c r="GS28" s="191"/>
      <c r="GT28" s="192"/>
      <c r="GU28" s="193"/>
      <c r="GV28" s="194"/>
      <c r="GW28" s="170"/>
      <c r="GX28" s="170"/>
      <c r="GY28" s="64"/>
      <c r="GZ28" s="64"/>
      <c r="HA28" s="173"/>
      <c r="HB28" s="191"/>
      <c r="HC28" s="192"/>
      <c r="HD28" s="193"/>
      <c r="HE28" s="194"/>
      <c r="HF28" s="170"/>
      <c r="HG28" s="170"/>
      <c r="HJ28" s="173"/>
      <c r="HK28" s="191"/>
      <c r="HL28" s="192"/>
      <c r="HM28" s="193"/>
      <c r="HN28" s="194"/>
      <c r="HO28" s="170"/>
      <c r="HP28" s="170"/>
      <c r="HS28" s="173"/>
      <c r="HT28" s="191"/>
      <c r="HU28" s="192"/>
      <c r="HV28" s="193"/>
      <c r="HW28" s="194"/>
      <c r="HX28" s="170"/>
      <c r="HY28" s="170"/>
      <c r="IB28" s="173"/>
      <c r="IC28" s="191"/>
      <c r="ID28" s="192"/>
      <c r="IE28" s="193"/>
      <c r="IF28" s="194"/>
      <c r="IG28" s="170"/>
      <c r="IH28" s="170"/>
      <c r="II28" s="64"/>
      <c r="IJ28" s="64"/>
      <c r="IK28" s="173"/>
      <c r="IL28" s="191"/>
      <c r="IM28" s="192"/>
      <c r="IN28" s="193"/>
      <c r="IO28" s="194"/>
      <c r="IP28" s="170"/>
      <c r="IQ28" s="170"/>
      <c r="IT28" s="173"/>
      <c r="IU28" s="191"/>
      <c r="IV28" s="192"/>
      <c r="IW28" s="193"/>
      <c r="IX28" s="194"/>
      <c r="IY28" s="170"/>
      <c r="IZ28" s="170"/>
      <c r="JC28" s="173"/>
      <c r="JD28" s="191"/>
      <c r="JE28" s="192"/>
      <c r="JF28" s="193"/>
      <c r="JG28" s="194"/>
      <c r="JH28" s="170"/>
      <c r="JI28" s="170"/>
      <c r="JL28" s="173"/>
      <c r="JM28" s="191"/>
      <c r="JN28" s="192"/>
      <c r="JO28" s="193"/>
      <c r="JP28" s="194"/>
      <c r="JQ28" s="170"/>
      <c r="JR28" s="170"/>
    </row>
    <row r="29" spans="2:278" ht="16.5" thickTop="1" thickBot="1">
      <c r="B29" s="159" t="s">
        <v>197</v>
      </c>
      <c r="C29" s="187" t="s">
        <v>198</v>
      </c>
      <c r="D29" s="1407"/>
      <c r="E29" s="1408"/>
      <c r="F29" s="1408"/>
      <c r="G29" s="1409"/>
      <c r="H29" s="148"/>
      <c r="K29" s="159"/>
      <c r="L29" s="187"/>
      <c r="M29" s="1407"/>
      <c r="N29" s="1408"/>
      <c r="O29" s="1408"/>
      <c r="P29" s="1409"/>
      <c r="Q29" s="148"/>
      <c r="R29" s="102"/>
      <c r="S29" s="101"/>
      <c r="T29" s="159"/>
      <c r="U29" s="187"/>
      <c r="V29" s="1407"/>
      <c r="W29" s="1408"/>
      <c r="X29" s="1408"/>
      <c r="Y29" s="1409"/>
      <c r="Z29" s="148"/>
      <c r="AA29" s="101"/>
      <c r="AC29" s="159"/>
      <c r="AD29" s="187"/>
      <c r="AE29" s="1407"/>
      <c r="AF29" s="1408"/>
      <c r="AG29" s="1408"/>
      <c r="AH29" s="1409"/>
      <c r="AI29" s="148"/>
      <c r="AL29" s="159"/>
      <c r="AM29" s="187"/>
      <c r="AN29" s="1407"/>
      <c r="AO29" s="1408"/>
      <c r="AP29" s="1408"/>
      <c r="AQ29" s="1409"/>
      <c r="AR29" s="148"/>
      <c r="AU29" s="159"/>
      <c r="AV29" s="187"/>
      <c r="AW29" s="1407"/>
      <c r="AX29" s="1408"/>
      <c r="AY29" s="1408"/>
      <c r="AZ29" s="1409"/>
      <c r="BA29" s="148"/>
      <c r="BD29" s="159"/>
      <c r="BE29" s="187"/>
      <c r="BF29" s="1407"/>
      <c r="BG29" s="1408"/>
      <c r="BH29" s="1408"/>
      <c r="BI29" s="1409"/>
      <c r="BJ29" s="148"/>
      <c r="BM29" s="159"/>
      <c r="BN29" s="187"/>
      <c r="BO29" s="1407"/>
      <c r="BP29" s="1408"/>
      <c r="BQ29" s="1408"/>
      <c r="BR29" s="1409"/>
      <c r="BS29" s="148"/>
      <c r="BV29" s="159"/>
      <c r="BW29" s="187"/>
      <c r="BX29" s="1407"/>
      <c r="BY29" s="1408"/>
      <c r="BZ29" s="1408"/>
      <c r="CA29" s="1409"/>
      <c r="CB29" s="148"/>
      <c r="CE29" s="159"/>
      <c r="CF29" s="187"/>
      <c r="CG29" s="1407"/>
      <c r="CH29" s="1408"/>
      <c r="CI29" s="1408"/>
      <c r="CJ29" s="1409"/>
      <c r="CK29" s="148"/>
      <c r="CN29" s="159"/>
      <c r="CO29" s="187"/>
      <c r="CP29" s="1407"/>
      <c r="CQ29" s="1408"/>
      <c r="CR29" s="1408"/>
      <c r="CS29" s="1409"/>
      <c r="CT29" s="148"/>
      <c r="CW29" s="159"/>
      <c r="CX29" s="187"/>
      <c r="CY29" s="1407"/>
      <c r="CZ29" s="1408"/>
      <c r="DA29" s="1408"/>
      <c r="DB29" s="1409"/>
      <c r="DC29" s="148"/>
      <c r="DF29" s="159"/>
      <c r="DG29" s="187"/>
      <c r="DH29" s="1407"/>
      <c r="DI29" s="1408"/>
      <c r="DJ29" s="1408"/>
      <c r="DK29" s="1409"/>
      <c r="DL29" s="148"/>
      <c r="DO29" s="159"/>
      <c r="DP29" s="187"/>
      <c r="DQ29" s="1407"/>
      <c r="DR29" s="1408"/>
      <c r="DS29" s="1408"/>
      <c r="DT29" s="1409"/>
      <c r="DU29" s="148"/>
      <c r="DX29" s="159"/>
      <c r="DY29" s="187"/>
      <c r="DZ29" s="1407"/>
      <c r="EA29" s="1408"/>
      <c r="EB29" s="1408"/>
      <c r="EC29" s="1409"/>
      <c r="ED29" s="148"/>
      <c r="EG29" s="159"/>
      <c r="EH29" s="187"/>
      <c r="EI29" s="1407"/>
      <c r="EJ29" s="1408"/>
      <c r="EK29" s="1408"/>
      <c r="EL29" s="1409"/>
      <c r="EM29" s="148"/>
      <c r="EP29" s="159"/>
      <c r="EQ29" s="187"/>
      <c r="ER29" s="1407"/>
      <c r="ES29" s="1408"/>
      <c r="ET29" s="1408"/>
      <c r="EU29" s="1409"/>
      <c r="EV29" s="148"/>
      <c r="EY29" s="159"/>
      <c r="EZ29" s="187"/>
      <c r="FA29" s="1407"/>
      <c r="FB29" s="1408"/>
      <c r="FC29" s="1408"/>
      <c r="FD29" s="1409"/>
      <c r="FE29" s="148"/>
      <c r="FH29" s="159"/>
      <c r="FI29" s="187"/>
      <c r="FJ29" s="1407"/>
      <c r="FK29" s="1408"/>
      <c r="FL29" s="1408"/>
      <c r="FM29" s="1409"/>
      <c r="FN29" s="148"/>
      <c r="FO29" s="64"/>
      <c r="FP29" s="64"/>
      <c r="FQ29" s="159"/>
      <c r="FR29" s="187"/>
      <c r="FS29" s="1407"/>
      <c r="FT29" s="1408"/>
      <c r="FU29" s="1408"/>
      <c r="FV29" s="1409"/>
      <c r="FW29" s="148"/>
      <c r="FZ29" s="159"/>
      <c r="GA29" s="187"/>
      <c r="GB29" s="1407"/>
      <c r="GC29" s="1408"/>
      <c r="GD29" s="1408"/>
      <c r="GE29" s="1409"/>
      <c r="GF29" s="148"/>
      <c r="GI29" s="159"/>
      <c r="GJ29" s="187"/>
      <c r="GK29" s="1407"/>
      <c r="GL29" s="1408"/>
      <c r="GM29" s="1408"/>
      <c r="GN29" s="1409"/>
      <c r="GO29" s="148"/>
      <c r="GR29" s="159"/>
      <c r="GS29" s="187"/>
      <c r="GT29" s="1407"/>
      <c r="GU29" s="1408"/>
      <c r="GV29" s="1408"/>
      <c r="GW29" s="1409"/>
      <c r="GX29" s="148"/>
      <c r="GY29" s="64"/>
      <c r="GZ29" s="64"/>
      <c r="HA29" s="159"/>
      <c r="HB29" s="187"/>
      <c r="HC29" s="1407"/>
      <c r="HD29" s="1408"/>
      <c r="HE29" s="1408"/>
      <c r="HF29" s="1409"/>
      <c r="HG29" s="148"/>
      <c r="HJ29" s="159"/>
      <c r="HK29" s="187"/>
      <c r="HL29" s="1407"/>
      <c r="HM29" s="1408"/>
      <c r="HN29" s="1408"/>
      <c r="HO29" s="1409"/>
      <c r="HP29" s="148"/>
      <c r="HS29" s="159"/>
      <c r="HT29" s="187"/>
      <c r="HU29" s="1407"/>
      <c r="HV29" s="1408"/>
      <c r="HW29" s="1408"/>
      <c r="HX29" s="1409"/>
      <c r="HY29" s="148"/>
      <c r="IB29" s="159"/>
      <c r="IC29" s="187"/>
      <c r="ID29" s="1407"/>
      <c r="IE29" s="1408"/>
      <c r="IF29" s="1408"/>
      <c r="IG29" s="1409"/>
      <c r="IH29" s="148"/>
      <c r="II29" s="64"/>
      <c r="IJ29" s="64"/>
      <c r="IK29" s="159"/>
      <c r="IL29" s="187"/>
      <c r="IM29" s="1407"/>
      <c r="IN29" s="1408"/>
      <c r="IO29" s="1408"/>
      <c r="IP29" s="1409"/>
      <c r="IQ29" s="148"/>
      <c r="IT29" s="159"/>
      <c r="IU29" s="187"/>
      <c r="IV29" s="1407"/>
      <c r="IW29" s="1408"/>
      <c r="IX29" s="1408"/>
      <c r="IY29" s="1409"/>
      <c r="IZ29" s="148"/>
      <c r="JC29" s="159"/>
      <c r="JD29" s="187"/>
      <c r="JE29" s="1407"/>
      <c r="JF29" s="1408"/>
      <c r="JG29" s="1408"/>
      <c r="JH29" s="1409"/>
      <c r="JI29" s="148"/>
      <c r="JL29" s="159"/>
      <c r="JM29" s="187"/>
      <c r="JN29" s="1407"/>
      <c r="JO29" s="1408"/>
      <c r="JP29" s="1408"/>
      <c r="JQ29" s="1409"/>
      <c r="JR29" s="148"/>
    </row>
    <row r="30" spans="2:278" ht="46.5" thickTop="1" thickBot="1">
      <c r="B30" s="181">
        <v>5.0999999999999996</v>
      </c>
      <c r="C30" s="191" t="s">
        <v>199</v>
      </c>
      <c r="D30" s="192" t="s">
        <v>177</v>
      </c>
      <c r="E30" s="193">
        <v>432</v>
      </c>
      <c r="F30" s="195">
        <v>0</v>
      </c>
      <c r="G30" s="170">
        <f t="shared" si="0"/>
        <v>0</v>
      </c>
      <c r="H30" s="170"/>
      <c r="K30" s="181"/>
      <c r="L30" s="191"/>
      <c r="M30" s="192"/>
      <c r="N30" s="193"/>
      <c r="O30" s="195"/>
      <c r="P30" s="170"/>
      <c r="Q30" s="170"/>
      <c r="R30" s="102"/>
      <c r="S30" s="101"/>
      <c r="T30" s="181"/>
      <c r="U30" s="191"/>
      <c r="V30" s="192"/>
      <c r="W30" s="193"/>
      <c r="X30" s="195"/>
      <c r="Y30" s="170"/>
      <c r="Z30" s="170"/>
      <c r="AA30" s="101"/>
      <c r="AC30" s="181"/>
      <c r="AD30" s="191"/>
      <c r="AE30" s="192"/>
      <c r="AF30" s="193"/>
      <c r="AG30" s="195"/>
      <c r="AH30" s="170"/>
      <c r="AI30" s="170"/>
      <c r="AL30" s="181"/>
      <c r="AM30" s="191"/>
      <c r="AN30" s="192"/>
      <c r="AO30" s="193"/>
      <c r="AP30" s="195"/>
      <c r="AQ30" s="170"/>
      <c r="AR30" s="170"/>
      <c r="AU30" s="181"/>
      <c r="AV30" s="191"/>
      <c r="AW30" s="192"/>
      <c r="AX30" s="193"/>
      <c r="AY30" s="195"/>
      <c r="AZ30" s="170"/>
      <c r="BA30" s="170"/>
      <c r="BD30" s="181"/>
      <c r="BE30" s="191"/>
      <c r="BF30" s="192"/>
      <c r="BG30" s="193"/>
      <c r="BH30" s="195"/>
      <c r="BI30" s="170"/>
      <c r="BJ30" s="170"/>
      <c r="BM30" s="181"/>
      <c r="BN30" s="191"/>
      <c r="BO30" s="192"/>
      <c r="BP30" s="193"/>
      <c r="BQ30" s="195"/>
      <c r="BR30" s="170"/>
      <c r="BS30" s="170"/>
      <c r="BV30" s="181"/>
      <c r="BW30" s="191"/>
      <c r="BX30" s="192"/>
      <c r="BY30" s="193"/>
      <c r="BZ30" s="195"/>
      <c r="CA30" s="170"/>
      <c r="CB30" s="170"/>
      <c r="CE30" s="181"/>
      <c r="CF30" s="191"/>
      <c r="CG30" s="192"/>
      <c r="CH30" s="193"/>
      <c r="CI30" s="195"/>
      <c r="CJ30" s="170"/>
      <c r="CK30" s="170"/>
      <c r="CN30" s="181"/>
      <c r="CO30" s="191"/>
      <c r="CP30" s="192"/>
      <c r="CQ30" s="193"/>
      <c r="CR30" s="195"/>
      <c r="CS30" s="170"/>
      <c r="CT30" s="170"/>
      <c r="CW30" s="181"/>
      <c r="CX30" s="191"/>
      <c r="CY30" s="192"/>
      <c r="CZ30" s="193"/>
      <c r="DA30" s="195"/>
      <c r="DB30" s="170"/>
      <c r="DC30" s="170"/>
      <c r="DF30" s="181"/>
      <c r="DG30" s="191"/>
      <c r="DH30" s="192"/>
      <c r="DI30" s="193"/>
      <c r="DJ30" s="195"/>
      <c r="DK30" s="170"/>
      <c r="DL30" s="170"/>
      <c r="DO30" s="181"/>
      <c r="DP30" s="191"/>
      <c r="DQ30" s="192"/>
      <c r="DR30" s="193"/>
      <c r="DS30" s="195"/>
      <c r="DT30" s="170"/>
      <c r="DU30" s="170"/>
      <c r="DX30" s="181"/>
      <c r="DY30" s="191"/>
      <c r="DZ30" s="192"/>
      <c r="EA30" s="193"/>
      <c r="EB30" s="195"/>
      <c r="EC30" s="170"/>
      <c r="ED30" s="170"/>
      <c r="EG30" s="181"/>
      <c r="EH30" s="191"/>
      <c r="EI30" s="192"/>
      <c r="EJ30" s="193"/>
      <c r="EK30" s="195"/>
      <c r="EL30" s="170"/>
      <c r="EM30" s="170"/>
      <c r="EP30" s="181"/>
      <c r="EQ30" s="191"/>
      <c r="ER30" s="192"/>
      <c r="ES30" s="193"/>
      <c r="ET30" s="195"/>
      <c r="EU30" s="170"/>
      <c r="EV30" s="170"/>
      <c r="EY30" s="181"/>
      <c r="EZ30" s="191"/>
      <c r="FA30" s="192"/>
      <c r="FB30" s="193"/>
      <c r="FC30" s="195"/>
      <c r="FD30" s="170"/>
      <c r="FE30" s="170"/>
      <c r="FH30" s="181"/>
      <c r="FI30" s="191"/>
      <c r="FJ30" s="192"/>
      <c r="FK30" s="193"/>
      <c r="FL30" s="195"/>
      <c r="FM30" s="170"/>
      <c r="FN30" s="170"/>
      <c r="FO30" s="64"/>
      <c r="FP30" s="64"/>
      <c r="FQ30" s="181"/>
      <c r="FR30" s="191"/>
      <c r="FS30" s="192"/>
      <c r="FT30" s="193"/>
      <c r="FU30" s="195"/>
      <c r="FV30" s="170"/>
      <c r="FW30" s="170"/>
      <c r="FZ30" s="181"/>
      <c r="GA30" s="191"/>
      <c r="GB30" s="192"/>
      <c r="GC30" s="193"/>
      <c r="GD30" s="195"/>
      <c r="GE30" s="170"/>
      <c r="GF30" s="170"/>
      <c r="GI30" s="181"/>
      <c r="GJ30" s="191"/>
      <c r="GK30" s="192"/>
      <c r="GL30" s="193"/>
      <c r="GM30" s="195"/>
      <c r="GN30" s="170"/>
      <c r="GO30" s="170"/>
      <c r="GR30" s="181"/>
      <c r="GS30" s="191"/>
      <c r="GT30" s="192"/>
      <c r="GU30" s="193"/>
      <c r="GV30" s="195"/>
      <c r="GW30" s="170"/>
      <c r="GX30" s="170"/>
      <c r="GY30" s="64"/>
      <c r="GZ30" s="64"/>
      <c r="HA30" s="181"/>
      <c r="HB30" s="191"/>
      <c r="HC30" s="192"/>
      <c r="HD30" s="193"/>
      <c r="HE30" s="195"/>
      <c r="HF30" s="170"/>
      <c r="HG30" s="170"/>
      <c r="HJ30" s="181"/>
      <c r="HK30" s="191"/>
      <c r="HL30" s="192"/>
      <c r="HM30" s="193"/>
      <c r="HN30" s="195"/>
      <c r="HO30" s="170"/>
      <c r="HP30" s="170"/>
      <c r="HS30" s="181"/>
      <c r="HT30" s="191"/>
      <c r="HU30" s="192"/>
      <c r="HV30" s="193"/>
      <c r="HW30" s="195"/>
      <c r="HX30" s="170"/>
      <c r="HY30" s="170"/>
      <c r="IB30" s="181"/>
      <c r="IC30" s="191"/>
      <c r="ID30" s="192"/>
      <c r="IE30" s="193"/>
      <c r="IF30" s="195"/>
      <c r="IG30" s="170"/>
      <c r="IH30" s="170"/>
      <c r="II30" s="64"/>
      <c r="IJ30" s="64"/>
      <c r="IK30" s="181"/>
      <c r="IL30" s="191"/>
      <c r="IM30" s="192"/>
      <c r="IN30" s="193"/>
      <c r="IO30" s="195"/>
      <c r="IP30" s="170"/>
      <c r="IQ30" s="170"/>
      <c r="IT30" s="181"/>
      <c r="IU30" s="191"/>
      <c r="IV30" s="192"/>
      <c r="IW30" s="193"/>
      <c r="IX30" s="195"/>
      <c r="IY30" s="170"/>
      <c r="IZ30" s="170"/>
      <c r="JC30" s="181"/>
      <c r="JD30" s="191"/>
      <c r="JE30" s="192"/>
      <c r="JF30" s="193"/>
      <c r="JG30" s="195"/>
      <c r="JH30" s="170"/>
      <c r="JI30" s="170"/>
      <c r="JL30" s="181"/>
      <c r="JM30" s="191"/>
      <c r="JN30" s="192"/>
      <c r="JO30" s="193"/>
      <c r="JP30" s="195"/>
      <c r="JQ30" s="170"/>
      <c r="JR30" s="170"/>
    </row>
    <row r="31" spans="2:278" ht="17.25" thickTop="1" thickBot="1">
      <c r="B31" s="196"/>
      <c r="C31" s="197" t="s">
        <v>154</v>
      </c>
      <c r="D31" s="198"/>
      <c r="E31" s="199"/>
      <c r="F31" s="200"/>
      <c r="G31" s="201">
        <f>G13+G14+G15+G19+G20+G22+G23+G24+G25+G27+G28+G30+G16+G17</f>
        <v>0</v>
      </c>
      <c r="H31" s="201"/>
      <c r="K31" s="196"/>
      <c r="L31" s="197"/>
      <c r="M31" s="198"/>
      <c r="N31" s="199"/>
      <c r="O31" s="200"/>
      <c r="P31" s="201"/>
      <c r="Q31" s="201"/>
      <c r="R31" s="102"/>
      <c r="S31" s="101"/>
      <c r="T31" s="196"/>
      <c r="U31" s="197"/>
      <c r="V31" s="198"/>
      <c r="W31" s="199"/>
      <c r="X31" s="200"/>
      <c r="Y31" s="201"/>
      <c r="Z31" s="201"/>
      <c r="AA31" s="101"/>
      <c r="AC31" s="196"/>
      <c r="AD31" s="197"/>
      <c r="AE31" s="198"/>
      <c r="AF31" s="199"/>
      <c r="AG31" s="200"/>
      <c r="AH31" s="201"/>
      <c r="AI31" s="201"/>
      <c r="AL31" s="196"/>
      <c r="AM31" s="197"/>
      <c r="AN31" s="198"/>
      <c r="AO31" s="199"/>
      <c r="AP31" s="200"/>
      <c r="AQ31" s="201"/>
      <c r="AR31" s="201"/>
      <c r="AU31" s="196"/>
      <c r="AV31" s="197"/>
      <c r="AW31" s="198"/>
      <c r="AX31" s="199"/>
      <c r="AY31" s="200"/>
      <c r="AZ31" s="201"/>
      <c r="BA31" s="201"/>
      <c r="BD31" s="196"/>
      <c r="BE31" s="197"/>
      <c r="BF31" s="198"/>
      <c r="BG31" s="199"/>
      <c r="BH31" s="200"/>
      <c r="BI31" s="201"/>
      <c r="BJ31" s="201"/>
      <c r="BM31" s="196"/>
      <c r="BN31" s="197"/>
      <c r="BO31" s="198"/>
      <c r="BP31" s="199"/>
      <c r="BQ31" s="200"/>
      <c r="BR31" s="201"/>
      <c r="BS31" s="201"/>
      <c r="BV31" s="196"/>
      <c r="BW31" s="197"/>
      <c r="BX31" s="198"/>
      <c r="BY31" s="199"/>
      <c r="BZ31" s="200"/>
      <c r="CA31" s="201"/>
      <c r="CB31" s="201"/>
      <c r="CE31" s="196"/>
      <c r="CF31" s="197"/>
      <c r="CG31" s="198"/>
      <c r="CH31" s="199"/>
      <c r="CI31" s="200"/>
      <c r="CJ31" s="201"/>
      <c r="CK31" s="201"/>
      <c r="CN31" s="196"/>
      <c r="CO31" s="197"/>
      <c r="CP31" s="198"/>
      <c r="CQ31" s="199"/>
      <c r="CR31" s="200"/>
      <c r="CS31" s="201"/>
      <c r="CT31" s="201"/>
      <c r="CW31" s="196"/>
      <c r="CX31" s="197"/>
      <c r="CY31" s="198"/>
      <c r="CZ31" s="199"/>
      <c r="DA31" s="200"/>
      <c r="DB31" s="201"/>
      <c r="DC31" s="201"/>
      <c r="DF31" s="196"/>
      <c r="DG31" s="197"/>
      <c r="DH31" s="198"/>
      <c r="DI31" s="199"/>
      <c r="DJ31" s="200"/>
      <c r="DK31" s="201"/>
      <c r="DL31" s="201"/>
      <c r="DO31" s="196"/>
      <c r="DP31" s="197"/>
      <c r="DQ31" s="198"/>
      <c r="DR31" s="199"/>
      <c r="DS31" s="200"/>
      <c r="DT31" s="201"/>
      <c r="DU31" s="201"/>
      <c r="DX31" s="196"/>
      <c r="DY31" s="197"/>
      <c r="DZ31" s="198"/>
      <c r="EA31" s="199"/>
      <c r="EB31" s="200"/>
      <c r="EC31" s="201"/>
      <c r="ED31" s="201"/>
      <c r="EG31" s="196"/>
      <c r="EH31" s="197"/>
      <c r="EI31" s="198"/>
      <c r="EJ31" s="199"/>
      <c r="EK31" s="200"/>
      <c r="EL31" s="201"/>
      <c r="EM31" s="201"/>
      <c r="EP31" s="196"/>
      <c r="EQ31" s="197"/>
      <c r="ER31" s="198"/>
      <c r="ES31" s="199"/>
      <c r="ET31" s="200"/>
      <c r="EU31" s="201"/>
      <c r="EV31" s="201"/>
      <c r="EY31" s="196"/>
      <c r="EZ31" s="197"/>
      <c r="FA31" s="198"/>
      <c r="FB31" s="199"/>
      <c r="FC31" s="200"/>
      <c r="FD31" s="201"/>
      <c r="FE31" s="201"/>
      <c r="FH31" s="196"/>
      <c r="FI31" s="197"/>
      <c r="FJ31" s="198"/>
      <c r="FK31" s="199"/>
      <c r="FL31" s="200"/>
      <c r="FM31" s="201"/>
      <c r="FN31" s="201"/>
      <c r="FO31" s="64"/>
      <c r="FP31" s="64"/>
      <c r="FQ31" s="196"/>
      <c r="FR31" s="197"/>
      <c r="FS31" s="198"/>
      <c r="FT31" s="199"/>
      <c r="FU31" s="200"/>
      <c r="FV31" s="201"/>
      <c r="FW31" s="201"/>
      <c r="FZ31" s="196"/>
      <c r="GA31" s="197"/>
      <c r="GB31" s="198"/>
      <c r="GC31" s="199"/>
      <c r="GD31" s="200"/>
      <c r="GE31" s="201"/>
      <c r="GF31" s="201"/>
      <c r="GI31" s="196"/>
      <c r="GJ31" s="197"/>
      <c r="GK31" s="198"/>
      <c r="GL31" s="199"/>
      <c r="GM31" s="200"/>
      <c r="GN31" s="201"/>
      <c r="GO31" s="201"/>
      <c r="GR31" s="196"/>
      <c r="GS31" s="197"/>
      <c r="GT31" s="198"/>
      <c r="GU31" s="199"/>
      <c r="GV31" s="200"/>
      <c r="GW31" s="201"/>
      <c r="GX31" s="201"/>
      <c r="GY31" s="64"/>
      <c r="GZ31" s="64"/>
      <c r="HA31" s="196"/>
      <c r="HB31" s="197"/>
      <c r="HC31" s="198"/>
      <c r="HD31" s="199"/>
      <c r="HE31" s="200"/>
      <c r="HF31" s="201"/>
      <c r="HG31" s="201"/>
      <c r="HJ31" s="196"/>
      <c r="HK31" s="197"/>
      <c r="HL31" s="198"/>
      <c r="HM31" s="199"/>
      <c r="HN31" s="200"/>
      <c r="HO31" s="201"/>
      <c r="HP31" s="201"/>
      <c r="HS31" s="196"/>
      <c r="HT31" s="197"/>
      <c r="HU31" s="198"/>
      <c r="HV31" s="199"/>
      <c r="HW31" s="200"/>
      <c r="HX31" s="201"/>
      <c r="HY31" s="201"/>
      <c r="IB31" s="196"/>
      <c r="IC31" s="197"/>
      <c r="ID31" s="198"/>
      <c r="IE31" s="199"/>
      <c r="IF31" s="200"/>
      <c r="IG31" s="201"/>
      <c r="IH31" s="201"/>
      <c r="II31" s="64"/>
      <c r="IJ31" s="64"/>
      <c r="IK31" s="196"/>
      <c r="IL31" s="197"/>
      <c r="IM31" s="198"/>
      <c r="IN31" s="199"/>
      <c r="IO31" s="200"/>
      <c r="IP31" s="201"/>
      <c r="IQ31" s="201"/>
      <c r="IT31" s="196"/>
      <c r="IU31" s="197"/>
      <c r="IV31" s="198"/>
      <c r="IW31" s="199"/>
      <c r="IX31" s="200"/>
      <c r="IY31" s="201"/>
      <c r="IZ31" s="201"/>
      <c r="JC31" s="196"/>
      <c r="JD31" s="197"/>
      <c r="JE31" s="198"/>
      <c r="JF31" s="199"/>
      <c r="JG31" s="200"/>
      <c r="JH31" s="201"/>
      <c r="JI31" s="201"/>
      <c r="JL31" s="196"/>
      <c r="JM31" s="197"/>
      <c r="JN31" s="198"/>
      <c r="JO31" s="199"/>
      <c r="JP31" s="200"/>
      <c r="JQ31" s="201"/>
      <c r="JR31" s="201"/>
    </row>
    <row r="32" spans="2:278" ht="17.25" thickTop="1" thickBot="1">
      <c r="B32" s="202">
        <v>6</v>
      </c>
      <c r="C32" s="203" t="s">
        <v>200</v>
      </c>
      <c r="D32" s="204"/>
      <c r="E32" s="205"/>
      <c r="F32" s="206"/>
      <c r="G32" s="207"/>
      <c r="H32" s="207"/>
      <c r="K32" s="202"/>
      <c r="L32" s="203"/>
      <c r="M32" s="204"/>
      <c r="N32" s="205"/>
      <c r="O32" s="206"/>
      <c r="P32" s="207"/>
      <c r="Q32" s="207"/>
      <c r="R32" s="102"/>
      <c r="S32" s="101"/>
      <c r="T32" s="202"/>
      <c r="U32" s="203"/>
      <c r="V32" s="204"/>
      <c r="W32" s="205"/>
      <c r="X32" s="206"/>
      <c r="Y32" s="207"/>
      <c r="Z32" s="207"/>
      <c r="AA32" s="101"/>
      <c r="AC32" s="202"/>
      <c r="AD32" s="203"/>
      <c r="AE32" s="204"/>
      <c r="AF32" s="205"/>
      <c r="AG32" s="206"/>
      <c r="AH32" s="207"/>
      <c r="AI32" s="207"/>
      <c r="AL32" s="202"/>
      <c r="AM32" s="203"/>
      <c r="AN32" s="204"/>
      <c r="AO32" s="205"/>
      <c r="AP32" s="206"/>
      <c r="AQ32" s="207"/>
      <c r="AR32" s="207"/>
      <c r="AU32" s="202"/>
      <c r="AV32" s="203"/>
      <c r="AW32" s="204"/>
      <c r="AX32" s="205"/>
      <c r="AY32" s="206"/>
      <c r="AZ32" s="207"/>
      <c r="BA32" s="207"/>
      <c r="BD32" s="202"/>
      <c r="BE32" s="203"/>
      <c r="BF32" s="204"/>
      <c r="BG32" s="205"/>
      <c r="BH32" s="206"/>
      <c r="BI32" s="207"/>
      <c r="BJ32" s="207"/>
      <c r="BM32" s="202"/>
      <c r="BN32" s="203"/>
      <c r="BO32" s="204"/>
      <c r="BP32" s="205"/>
      <c r="BQ32" s="206"/>
      <c r="BR32" s="207"/>
      <c r="BS32" s="207"/>
      <c r="BV32" s="202"/>
      <c r="BW32" s="203"/>
      <c r="BX32" s="204"/>
      <c r="BY32" s="205"/>
      <c r="BZ32" s="206"/>
      <c r="CA32" s="207"/>
      <c r="CB32" s="207"/>
      <c r="CE32" s="202"/>
      <c r="CF32" s="203"/>
      <c r="CG32" s="204"/>
      <c r="CH32" s="205"/>
      <c r="CI32" s="206"/>
      <c r="CJ32" s="207"/>
      <c r="CK32" s="207"/>
      <c r="CN32" s="202"/>
      <c r="CO32" s="203"/>
      <c r="CP32" s="204"/>
      <c r="CQ32" s="205"/>
      <c r="CR32" s="206"/>
      <c r="CS32" s="207"/>
      <c r="CT32" s="207"/>
      <c r="CW32" s="202"/>
      <c r="CX32" s="203"/>
      <c r="CY32" s="204"/>
      <c r="CZ32" s="205"/>
      <c r="DA32" s="206"/>
      <c r="DB32" s="207"/>
      <c r="DC32" s="207"/>
      <c r="DF32" s="202"/>
      <c r="DG32" s="203"/>
      <c r="DH32" s="204"/>
      <c r="DI32" s="205"/>
      <c r="DJ32" s="206"/>
      <c r="DK32" s="207"/>
      <c r="DL32" s="207"/>
      <c r="DO32" s="202"/>
      <c r="DP32" s="203"/>
      <c r="DQ32" s="204"/>
      <c r="DR32" s="205"/>
      <c r="DS32" s="206"/>
      <c r="DT32" s="207"/>
      <c r="DU32" s="207"/>
      <c r="DX32" s="202"/>
      <c r="DY32" s="203"/>
      <c r="DZ32" s="204"/>
      <c r="EA32" s="205"/>
      <c r="EB32" s="206"/>
      <c r="EC32" s="207"/>
      <c r="ED32" s="207"/>
      <c r="EG32" s="202"/>
      <c r="EH32" s="203"/>
      <c r="EI32" s="204"/>
      <c r="EJ32" s="205"/>
      <c r="EK32" s="206"/>
      <c r="EL32" s="207"/>
      <c r="EM32" s="207"/>
      <c r="EP32" s="202"/>
      <c r="EQ32" s="203"/>
      <c r="ER32" s="204"/>
      <c r="ES32" s="205"/>
      <c r="ET32" s="206"/>
      <c r="EU32" s="207"/>
      <c r="EV32" s="207"/>
      <c r="EY32" s="202"/>
      <c r="EZ32" s="203"/>
      <c r="FA32" s="204"/>
      <c r="FB32" s="205"/>
      <c r="FC32" s="206"/>
      <c r="FD32" s="207"/>
      <c r="FE32" s="207"/>
      <c r="FH32" s="202"/>
      <c r="FI32" s="203"/>
      <c r="FJ32" s="204"/>
      <c r="FK32" s="205"/>
      <c r="FL32" s="206"/>
      <c r="FM32" s="207"/>
      <c r="FN32" s="207"/>
      <c r="FO32" s="64"/>
      <c r="FP32" s="64"/>
      <c r="FQ32" s="202"/>
      <c r="FR32" s="203"/>
      <c r="FS32" s="204"/>
      <c r="FT32" s="205"/>
      <c r="FU32" s="206"/>
      <c r="FV32" s="207"/>
      <c r="FW32" s="207"/>
      <c r="FZ32" s="202"/>
      <c r="GA32" s="203"/>
      <c r="GB32" s="204"/>
      <c r="GC32" s="205"/>
      <c r="GD32" s="206"/>
      <c r="GE32" s="207"/>
      <c r="GF32" s="207"/>
      <c r="GI32" s="202"/>
      <c r="GJ32" s="203"/>
      <c r="GK32" s="204"/>
      <c r="GL32" s="205"/>
      <c r="GM32" s="206"/>
      <c r="GN32" s="207"/>
      <c r="GO32" s="207"/>
      <c r="GR32" s="202"/>
      <c r="GS32" s="203"/>
      <c r="GT32" s="204"/>
      <c r="GU32" s="205"/>
      <c r="GV32" s="206"/>
      <c r="GW32" s="207"/>
      <c r="GX32" s="207"/>
      <c r="GY32" s="64"/>
      <c r="GZ32" s="64"/>
      <c r="HA32" s="202"/>
      <c r="HB32" s="203"/>
      <c r="HC32" s="204"/>
      <c r="HD32" s="205"/>
      <c r="HE32" s="206"/>
      <c r="HF32" s="207"/>
      <c r="HG32" s="207"/>
      <c r="HJ32" s="202"/>
      <c r="HK32" s="203"/>
      <c r="HL32" s="204"/>
      <c r="HM32" s="205"/>
      <c r="HN32" s="206"/>
      <c r="HO32" s="207"/>
      <c r="HP32" s="207"/>
      <c r="HS32" s="202"/>
      <c r="HT32" s="203"/>
      <c r="HU32" s="204"/>
      <c r="HV32" s="205"/>
      <c r="HW32" s="206"/>
      <c r="HX32" s="207"/>
      <c r="HY32" s="207"/>
      <c r="IB32" s="202"/>
      <c r="IC32" s="203"/>
      <c r="ID32" s="204"/>
      <c r="IE32" s="205"/>
      <c r="IF32" s="206"/>
      <c r="IG32" s="207"/>
      <c r="IH32" s="207"/>
      <c r="II32" s="64"/>
      <c r="IJ32" s="64"/>
      <c r="IK32" s="202"/>
      <c r="IL32" s="203"/>
      <c r="IM32" s="204"/>
      <c r="IN32" s="205"/>
      <c r="IO32" s="206"/>
      <c r="IP32" s="207"/>
      <c r="IQ32" s="207"/>
      <c r="IT32" s="202"/>
      <c r="IU32" s="203"/>
      <c r="IV32" s="204"/>
      <c r="IW32" s="205"/>
      <c r="IX32" s="206"/>
      <c r="IY32" s="207"/>
      <c r="IZ32" s="207"/>
      <c r="JC32" s="202"/>
      <c r="JD32" s="203"/>
      <c r="JE32" s="204"/>
      <c r="JF32" s="205"/>
      <c r="JG32" s="206"/>
      <c r="JH32" s="207"/>
      <c r="JI32" s="207"/>
      <c r="JL32" s="202"/>
      <c r="JM32" s="203"/>
      <c r="JN32" s="204"/>
      <c r="JO32" s="205"/>
      <c r="JP32" s="206"/>
      <c r="JQ32" s="207"/>
      <c r="JR32" s="207"/>
    </row>
    <row r="33" spans="2:278" ht="13.5" thickTop="1">
      <c r="B33" s="208"/>
      <c r="C33" s="209" t="s">
        <v>201</v>
      </c>
      <c r="D33" s="210"/>
      <c r="E33" s="211"/>
      <c r="F33" s="212"/>
      <c r="G33" s="212"/>
      <c r="H33" s="212"/>
      <c r="K33" s="208"/>
      <c r="L33" s="209"/>
      <c r="M33" s="210"/>
      <c r="N33" s="211"/>
      <c r="O33" s="212"/>
      <c r="P33" s="212"/>
      <c r="Q33" s="212"/>
      <c r="R33" s="102"/>
      <c r="S33" s="101"/>
      <c r="T33" s="208"/>
      <c r="U33" s="209"/>
      <c r="V33" s="210"/>
      <c r="W33" s="211"/>
      <c r="X33" s="212"/>
      <c r="Y33" s="212"/>
      <c r="Z33" s="212"/>
      <c r="AA33" s="101"/>
      <c r="AC33" s="208"/>
      <c r="AD33" s="209"/>
      <c r="AE33" s="210"/>
      <c r="AF33" s="211"/>
      <c r="AG33" s="212"/>
      <c r="AH33" s="212"/>
      <c r="AI33" s="212"/>
      <c r="AL33" s="208"/>
      <c r="AM33" s="209"/>
      <c r="AN33" s="210"/>
      <c r="AO33" s="211"/>
      <c r="AP33" s="212"/>
      <c r="AQ33" s="212"/>
      <c r="AR33" s="212"/>
      <c r="AU33" s="208"/>
      <c r="AV33" s="209"/>
      <c r="AW33" s="210"/>
      <c r="AX33" s="211"/>
      <c r="AY33" s="212"/>
      <c r="AZ33" s="212"/>
      <c r="BA33" s="212"/>
      <c r="BD33" s="208"/>
      <c r="BE33" s="209"/>
      <c r="BF33" s="210"/>
      <c r="BG33" s="211"/>
      <c r="BH33" s="212"/>
      <c r="BI33" s="212"/>
      <c r="BJ33" s="212"/>
      <c r="BM33" s="208"/>
      <c r="BN33" s="209"/>
      <c r="BO33" s="210"/>
      <c r="BP33" s="211"/>
      <c r="BQ33" s="212"/>
      <c r="BR33" s="212"/>
      <c r="BS33" s="212"/>
      <c r="BV33" s="208"/>
      <c r="BW33" s="209"/>
      <c r="BX33" s="210"/>
      <c r="BY33" s="211"/>
      <c r="BZ33" s="212"/>
      <c r="CA33" s="212"/>
      <c r="CB33" s="212"/>
      <c r="CE33" s="208"/>
      <c r="CF33" s="209"/>
      <c r="CG33" s="210"/>
      <c r="CH33" s="211"/>
      <c r="CI33" s="212"/>
      <c r="CJ33" s="212"/>
      <c r="CK33" s="212"/>
      <c r="CN33" s="208"/>
      <c r="CO33" s="209"/>
      <c r="CP33" s="210"/>
      <c r="CQ33" s="211"/>
      <c r="CR33" s="212"/>
      <c r="CS33" s="212"/>
      <c r="CT33" s="212"/>
      <c r="CW33" s="208"/>
      <c r="CX33" s="209"/>
      <c r="CY33" s="210"/>
      <c r="CZ33" s="211"/>
      <c r="DA33" s="212"/>
      <c r="DB33" s="212"/>
      <c r="DC33" s="212"/>
      <c r="DF33" s="208"/>
      <c r="DG33" s="209"/>
      <c r="DH33" s="210"/>
      <c r="DI33" s="211"/>
      <c r="DJ33" s="212"/>
      <c r="DK33" s="212"/>
      <c r="DL33" s="212"/>
      <c r="DO33" s="208"/>
      <c r="DP33" s="209"/>
      <c r="DQ33" s="210"/>
      <c r="DR33" s="211"/>
      <c r="DS33" s="212"/>
      <c r="DT33" s="212"/>
      <c r="DU33" s="212"/>
      <c r="DX33" s="208"/>
      <c r="DY33" s="209"/>
      <c r="DZ33" s="210"/>
      <c r="EA33" s="211"/>
      <c r="EB33" s="212"/>
      <c r="EC33" s="212"/>
      <c r="ED33" s="212"/>
      <c r="EG33" s="208"/>
      <c r="EH33" s="209"/>
      <c r="EI33" s="210"/>
      <c r="EJ33" s="211"/>
      <c r="EK33" s="212"/>
      <c r="EL33" s="212"/>
      <c r="EM33" s="212"/>
      <c r="EP33" s="208"/>
      <c r="EQ33" s="209"/>
      <c r="ER33" s="210"/>
      <c r="ES33" s="211"/>
      <c r="ET33" s="212"/>
      <c r="EU33" s="212"/>
      <c r="EV33" s="212"/>
      <c r="EY33" s="208"/>
      <c r="EZ33" s="209"/>
      <c r="FA33" s="210"/>
      <c r="FB33" s="211"/>
      <c r="FC33" s="212"/>
      <c r="FD33" s="212"/>
      <c r="FE33" s="212"/>
      <c r="FH33" s="208"/>
      <c r="FI33" s="209"/>
      <c r="FJ33" s="210"/>
      <c r="FK33" s="211"/>
      <c r="FL33" s="212"/>
      <c r="FM33" s="212"/>
      <c r="FN33" s="212"/>
      <c r="FO33" s="64"/>
      <c r="FP33" s="64"/>
      <c r="FQ33" s="208"/>
      <c r="FR33" s="209"/>
      <c r="FS33" s="210"/>
      <c r="FT33" s="211"/>
      <c r="FU33" s="212"/>
      <c r="FV33" s="212"/>
      <c r="FW33" s="212"/>
      <c r="FZ33" s="208"/>
      <c r="GA33" s="209"/>
      <c r="GB33" s="210"/>
      <c r="GC33" s="211"/>
      <c r="GD33" s="212"/>
      <c r="GE33" s="212"/>
      <c r="GF33" s="212"/>
      <c r="GI33" s="208"/>
      <c r="GJ33" s="209"/>
      <c r="GK33" s="210"/>
      <c r="GL33" s="211"/>
      <c r="GM33" s="212"/>
      <c r="GN33" s="212"/>
      <c r="GO33" s="212"/>
      <c r="GR33" s="208"/>
      <c r="GS33" s="209"/>
      <c r="GT33" s="210"/>
      <c r="GU33" s="211"/>
      <c r="GV33" s="212"/>
      <c r="GW33" s="212"/>
      <c r="GX33" s="212"/>
      <c r="GY33" s="64"/>
      <c r="GZ33" s="64"/>
      <c r="HA33" s="208"/>
      <c r="HB33" s="209"/>
      <c r="HC33" s="210"/>
      <c r="HD33" s="211"/>
      <c r="HE33" s="212"/>
      <c r="HF33" s="212"/>
      <c r="HG33" s="212"/>
      <c r="HJ33" s="208"/>
      <c r="HK33" s="209"/>
      <c r="HL33" s="210"/>
      <c r="HM33" s="211"/>
      <c r="HN33" s="212"/>
      <c r="HO33" s="212"/>
      <c r="HP33" s="212"/>
      <c r="HS33" s="208"/>
      <c r="HT33" s="209"/>
      <c r="HU33" s="210"/>
      <c r="HV33" s="211"/>
      <c r="HW33" s="212"/>
      <c r="HX33" s="212"/>
      <c r="HY33" s="212"/>
      <c r="IB33" s="208"/>
      <c r="IC33" s="209"/>
      <c r="ID33" s="210"/>
      <c r="IE33" s="211"/>
      <c r="IF33" s="212"/>
      <c r="IG33" s="212"/>
      <c r="IH33" s="212"/>
      <c r="II33" s="64"/>
      <c r="IJ33" s="64"/>
      <c r="IK33" s="208"/>
      <c r="IL33" s="209"/>
      <c r="IM33" s="210"/>
      <c r="IN33" s="211"/>
      <c r="IO33" s="212"/>
      <c r="IP33" s="212"/>
      <c r="IQ33" s="212"/>
      <c r="IT33" s="208"/>
      <c r="IU33" s="209"/>
      <c r="IV33" s="210"/>
      <c r="IW33" s="211"/>
      <c r="IX33" s="212"/>
      <c r="IY33" s="212"/>
      <c r="IZ33" s="212"/>
      <c r="JC33" s="208"/>
      <c r="JD33" s="209"/>
      <c r="JE33" s="210"/>
      <c r="JF33" s="211"/>
      <c r="JG33" s="212"/>
      <c r="JH33" s="212"/>
      <c r="JI33" s="212"/>
      <c r="JL33" s="208"/>
      <c r="JM33" s="209"/>
      <c r="JN33" s="210"/>
      <c r="JO33" s="211"/>
      <c r="JP33" s="212"/>
      <c r="JQ33" s="212"/>
      <c r="JR33" s="212"/>
    </row>
    <row r="34" spans="2:278" ht="13.5" thickBot="1">
      <c r="B34" s="208">
        <v>6.1</v>
      </c>
      <c r="C34" s="213" t="s">
        <v>202</v>
      </c>
      <c r="D34" s="214"/>
      <c r="E34" s="211"/>
      <c r="F34" s="215"/>
      <c r="G34" s="215"/>
      <c r="H34" s="215"/>
      <c r="K34" s="208"/>
      <c r="L34" s="213"/>
      <c r="M34" s="214"/>
      <c r="N34" s="211"/>
      <c r="O34" s="215"/>
      <c r="P34" s="215"/>
      <c r="Q34" s="215"/>
      <c r="R34" s="102"/>
      <c r="S34" s="101"/>
      <c r="T34" s="208"/>
      <c r="U34" s="213"/>
      <c r="V34" s="214"/>
      <c r="W34" s="211"/>
      <c r="X34" s="215"/>
      <c r="Y34" s="215"/>
      <c r="Z34" s="215"/>
      <c r="AA34" s="101"/>
      <c r="AC34" s="208"/>
      <c r="AD34" s="213"/>
      <c r="AE34" s="214"/>
      <c r="AF34" s="211"/>
      <c r="AG34" s="215"/>
      <c r="AH34" s="215"/>
      <c r="AI34" s="215"/>
      <c r="AL34" s="208"/>
      <c r="AM34" s="213"/>
      <c r="AN34" s="214"/>
      <c r="AO34" s="211"/>
      <c r="AP34" s="215"/>
      <c r="AQ34" s="215"/>
      <c r="AR34" s="215"/>
      <c r="AU34" s="208"/>
      <c r="AV34" s="213"/>
      <c r="AW34" s="214"/>
      <c r="AX34" s="211"/>
      <c r="AY34" s="215"/>
      <c r="AZ34" s="215"/>
      <c r="BA34" s="215"/>
      <c r="BD34" s="208"/>
      <c r="BE34" s="213"/>
      <c r="BF34" s="214"/>
      <c r="BG34" s="211"/>
      <c r="BH34" s="215"/>
      <c r="BI34" s="215"/>
      <c r="BJ34" s="215"/>
      <c r="BM34" s="208"/>
      <c r="BN34" s="213"/>
      <c r="BO34" s="214"/>
      <c r="BP34" s="211"/>
      <c r="BQ34" s="215"/>
      <c r="BR34" s="215"/>
      <c r="BS34" s="215"/>
      <c r="BV34" s="208"/>
      <c r="BW34" s="213"/>
      <c r="BX34" s="214"/>
      <c r="BY34" s="211"/>
      <c r="BZ34" s="215"/>
      <c r="CA34" s="215"/>
      <c r="CB34" s="215"/>
      <c r="CE34" s="208"/>
      <c r="CF34" s="213"/>
      <c r="CG34" s="214"/>
      <c r="CH34" s="211"/>
      <c r="CI34" s="215"/>
      <c r="CJ34" s="215"/>
      <c r="CK34" s="215"/>
      <c r="CN34" s="208"/>
      <c r="CO34" s="213"/>
      <c r="CP34" s="214"/>
      <c r="CQ34" s="211"/>
      <c r="CR34" s="215"/>
      <c r="CS34" s="215"/>
      <c r="CT34" s="215"/>
      <c r="CW34" s="208"/>
      <c r="CX34" s="213"/>
      <c r="CY34" s="214"/>
      <c r="CZ34" s="211"/>
      <c r="DA34" s="215"/>
      <c r="DB34" s="215"/>
      <c r="DC34" s="215"/>
      <c r="DF34" s="208"/>
      <c r="DG34" s="213"/>
      <c r="DH34" s="214"/>
      <c r="DI34" s="211"/>
      <c r="DJ34" s="215"/>
      <c r="DK34" s="215"/>
      <c r="DL34" s="215"/>
      <c r="DO34" s="208"/>
      <c r="DP34" s="213"/>
      <c r="DQ34" s="214"/>
      <c r="DR34" s="211"/>
      <c r="DS34" s="215"/>
      <c r="DT34" s="215"/>
      <c r="DU34" s="215"/>
      <c r="DX34" s="208"/>
      <c r="DY34" s="213"/>
      <c r="DZ34" s="214"/>
      <c r="EA34" s="211"/>
      <c r="EB34" s="215"/>
      <c r="EC34" s="215"/>
      <c r="ED34" s="215"/>
      <c r="EG34" s="208"/>
      <c r="EH34" s="213"/>
      <c r="EI34" s="214"/>
      <c r="EJ34" s="211"/>
      <c r="EK34" s="215"/>
      <c r="EL34" s="215"/>
      <c r="EM34" s="215"/>
      <c r="EP34" s="208"/>
      <c r="EQ34" s="213"/>
      <c r="ER34" s="214"/>
      <c r="ES34" s="211"/>
      <c r="ET34" s="215"/>
      <c r="EU34" s="215"/>
      <c r="EV34" s="215"/>
      <c r="EY34" s="208"/>
      <c r="EZ34" s="213"/>
      <c r="FA34" s="214"/>
      <c r="FB34" s="211"/>
      <c r="FC34" s="215"/>
      <c r="FD34" s="215"/>
      <c r="FE34" s="215"/>
      <c r="FH34" s="208"/>
      <c r="FI34" s="213"/>
      <c r="FJ34" s="214"/>
      <c r="FK34" s="211"/>
      <c r="FL34" s="215"/>
      <c r="FM34" s="215"/>
      <c r="FN34" s="215"/>
      <c r="FO34" s="64"/>
      <c r="FP34" s="64"/>
      <c r="FQ34" s="208"/>
      <c r="FR34" s="213"/>
      <c r="FS34" s="214"/>
      <c r="FT34" s="211"/>
      <c r="FU34" s="215"/>
      <c r="FV34" s="215"/>
      <c r="FW34" s="215"/>
      <c r="FZ34" s="208"/>
      <c r="GA34" s="213"/>
      <c r="GB34" s="214"/>
      <c r="GC34" s="211"/>
      <c r="GD34" s="215"/>
      <c r="GE34" s="215"/>
      <c r="GF34" s="215"/>
      <c r="GI34" s="208"/>
      <c r="GJ34" s="213"/>
      <c r="GK34" s="214"/>
      <c r="GL34" s="211"/>
      <c r="GM34" s="215"/>
      <c r="GN34" s="215"/>
      <c r="GO34" s="215"/>
      <c r="GR34" s="208"/>
      <c r="GS34" s="213"/>
      <c r="GT34" s="214"/>
      <c r="GU34" s="211"/>
      <c r="GV34" s="215"/>
      <c r="GW34" s="215"/>
      <c r="GX34" s="215"/>
      <c r="GY34" s="64"/>
      <c r="GZ34" s="64"/>
      <c r="HA34" s="208"/>
      <c r="HB34" s="213"/>
      <c r="HC34" s="214"/>
      <c r="HD34" s="211"/>
      <c r="HE34" s="215"/>
      <c r="HF34" s="215"/>
      <c r="HG34" s="215"/>
      <c r="HJ34" s="208"/>
      <c r="HK34" s="213"/>
      <c r="HL34" s="214"/>
      <c r="HM34" s="211"/>
      <c r="HN34" s="215"/>
      <c r="HO34" s="215"/>
      <c r="HP34" s="215"/>
      <c r="HS34" s="208"/>
      <c r="HT34" s="213"/>
      <c r="HU34" s="214"/>
      <c r="HV34" s="211"/>
      <c r="HW34" s="215"/>
      <c r="HX34" s="215"/>
      <c r="HY34" s="215"/>
      <c r="IB34" s="208"/>
      <c r="IC34" s="213"/>
      <c r="ID34" s="214"/>
      <c r="IE34" s="211"/>
      <c r="IF34" s="215"/>
      <c r="IG34" s="215"/>
      <c r="IH34" s="215"/>
      <c r="II34" s="64"/>
      <c r="IJ34" s="64"/>
      <c r="IK34" s="208"/>
      <c r="IL34" s="213"/>
      <c r="IM34" s="214"/>
      <c r="IN34" s="211"/>
      <c r="IO34" s="215"/>
      <c r="IP34" s="215"/>
      <c r="IQ34" s="215"/>
      <c r="IT34" s="208"/>
      <c r="IU34" s="213"/>
      <c r="IV34" s="214"/>
      <c r="IW34" s="211"/>
      <c r="IX34" s="215"/>
      <c r="IY34" s="215"/>
      <c r="IZ34" s="215"/>
      <c r="JC34" s="208"/>
      <c r="JD34" s="213"/>
      <c r="JE34" s="214"/>
      <c r="JF34" s="211"/>
      <c r="JG34" s="215"/>
      <c r="JH34" s="215"/>
      <c r="JI34" s="215"/>
      <c r="JL34" s="208"/>
      <c r="JM34" s="213"/>
      <c r="JN34" s="214"/>
      <c r="JO34" s="211"/>
      <c r="JP34" s="215"/>
      <c r="JQ34" s="215"/>
      <c r="JR34" s="215"/>
    </row>
    <row r="35" spans="2:278" ht="31.5" thickTop="1" thickBot="1">
      <c r="B35" s="208"/>
      <c r="C35" s="182" t="s">
        <v>203</v>
      </c>
      <c r="D35" s="214"/>
      <c r="E35" s="211"/>
      <c r="F35" s="215"/>
      <c r="G35" s="215"/>
      <c r="H35" s="215"/>
      <c r="K35" s="208"/>
      <c r="L35" s="182"/>
      <c r="M35" s="214"/>
      <c r="N35" s="211"/>
      <c r="O35" s="215"/>
      <c r="P35" s="215"/>
      <c r="Q35" s="215"/>
      <c r="R35" s="102"/>
      <c r="S35" s="101"/>
      <c r="T35" s="208"/>
      <c r="U35" s="182"/>
      <c r="V35" s="214"/>
      <c r="W35" s="211"/>
      <c r="X35" s="215"/>
      <c r="Y35" s="215"/>
      <c r="Z35" s="215"/>
      <c r="AA35" s="101"/>
      <c r="AC35" s="208"/>
      <c r="AD35" s="182"/>
      <c r="AE35" s="214"/>
      <c r="AF35" s="211"/>
      <c r="AG35" s="215"/>
      <c r="AH35" s="215"/>
      <c r="AI35" s="215"/>
      <c r="AL35" s="208"/>
      <c r="AM35" s="182"/>
      <c r="AN35" s="214"/>
      <c r="AO35" s="211"/>
      <c r="AP35" s="215"/>
      <c r="AQ35" s="215"/>
      <c r="AR35" s="215"/>
      <c r="AU35" s="208"/>
      <c r="AV35" s="182"/>
      <c r="AW35" s="214"/>
      <c r="AX35" s="211"/>
      <c r="AY35" s="215"/>
      <c r="AZ35" s="215"/>
      <c r="BA35" s="215"/>
      <c r="BD35" s="208"/>
      <c r="BE35" s="182"/>
      <c r="BF35" s="214"/>
      <c r="BG35" s="211"/>
      <c r="BH35" s="215"/>
      <c r="BI35" s="215"/>
      <c r="BJ35" s="215"/>
      <c r="BM35" s="208"/>
      <c r="BN35" s="182"/>
      <c r="BO35" s="214"/>
      <c r="BP35" s="211"/>
      <c r="BQ35" s="215"/>
      <c r="BR35" s="215"/>
      <c r="BS35" s="215"/>
      <c r="BV35" s="208"/>
      <c r="BW35" s="182"/>
      <c r="BX35" s="214"/>
      <c r="BY35" s="211"/>
      <c r="BZ35" s="215"/>
      <c r="CA35" s="215"/>
      <c r="CB35" s="215"/>
      <c r="CE35" s="208"/>
      <c r="CF35" s="182"/>
      <c r="CG35" s="214"/>
      <c r="CH35" s="211"/>
      <c r="CI35" s="215"/>
      <c r="CJ35" s="215"/>
      <c r="CK35" s="215"/>
      <c r="CN35" s="208"/>
      <c r="CO35" s="182"/>
      <c r="CP35" s="214"/>
      <c r="CQ35" s="211"/>
      <c r="CR35" s="215"/>
      <c r="CS35" s="215"/>
      <c r="CT35" s="215"/>
      <c r="CW35" s="208"/>
      <c r="CX35" s="182"/>
      <c r="CY35" s="214"/>
      <c r="CZ35" s="211"/>
      <c r="DA35" s="215"/>
      <c r="DB35" s="215"/>
      <c r="DC35" s="215"/>
      <c r="DF35" s="208"/>
      <c r="DG35" s="182"/>
      <c r="DH35" s="214"/>
      <c r="DI35" s="211"/>
      <c r="DJ35" s="215"/>
      <c r="DK35" s="215"/>
      <c r="DL35" s="215"/>
      <c r="DO35" s="208"/>
      <c r="DP35" s="182"/>
      <c r="DQ35" s="214"/>
      <c r="DR35" s="211"/>
      <c r="DS35" s="215"/>
      <c r="DT35" s="215"/>
      <c r="DU35" s="215"/>
      <c r="DX35" s="208"/>
      <c r="DY35" s="182"/>
      <c r="DZ35" s="214"/>
      <c r="EA35" s="211"/>
      <c r="EB35" s="215"/>
      <c r="EC35" s="215"/>
      <c r="ED35" s="215"/>
      <c r="EG35" s="208"/>
      <c r="EH35" s="182"/>
      <c r="EI35" s="214"/>
      <c r="EJ35" s="211"/>
      <c r="EK35" s="215"/>
      <c r="EL35" s="215"/>
      <c r="EM35" s="215"/>
      <c r="EP35" s="208"/>
      <c r="EQ35" s="182"/>
      <c r="ER35" s="214"/>
      <c r="ES35" s="211"/>
      <c r="ET35" s="215"/>
      <c r="EU35" s="215"/>
      <c r="EV35" s="215"/>
      <c r="EY35" s="208"/>
      <c r="EZ35" s="182"/>
      <c r="FA35" s="214"/>
      <c r="FB35" s="211"/>
      <c r="FC35" s="215"/>
      <c r="FD35" s="215"/>
      <c r="FE35" s="215"/>
      <c r="FH35" s="208"/>
      <c r="FI35" s="182"/>
      <c r="FJ35" s="214"/>
      <c r="FK35" s="211"/>
      <c r="FL35" s="215"/>
      <c r="FM35" s="215"/>
      <c r="FN35" s="215"/>
      <c r="FO35" s="64"/>
      <c r="FP35" s="64"/>
      <c r="FQ35" s="208"/>
      <c r="FR35" s="182"/>
      <c r="FS35" s="214"/>
      <c r="FT35" s="211"/>
      <c r="FU35" s="215"/>
      <c r="FV35" s="215"/>
      <c r="FW35" s="215"/>
      <c r="FZ35" s="208"/>
      <c r="GA35" s="182"/>
      <c r="GB35" s="214"/>
      <c r="GC35" s="211"/>
      <c r="GD35" s="215"/>
      <c r="GE35" s="215"/>
      <c r="GF35" s="215"/>
      <c r="GI35" s="208"/>
      <c r="GJ35" s="182"/>
      <c r="GK35" s="214"/>
      <c r="GL35" s="211"/>
      <c r="GM35" s="215"/>
      <c r="GN35" s="215"/>
      <c r="GO35" s="215"/>
      <c r="GR35" s="208"/>
      <c r="GS35" s="182"/>
      <c r="GT35" s="214"/>
      <c r="GU35" s="211"/>
      <c r="GV35" s="215"/>
      <c r="GW35" s="215"/>
      <c r="GX35" s="215"/>
      <c r="GY35" s="64"/>
      <c r="GZ35" s="64"/>
      <c r="HA35" s="208"/>
      <c r="HB35" s="182"/>
      <c r="HC35" s="214"/>
      <c r="HD35" s="211"/>
      <c r="HE35" s="215"/>
      <c r="HF35" s="215"/>
      <c r="HG35" s="215"/>
      <c r="HJ35" s="208"/>
      <c r="HK35" s="182"/>
      <c r="HL35" s="214"/>
      <c r="HM35" s="211"/>
      <c r="HN35" s="215"/>
      <c r="HO35" s="215"/>
      <c r="HP35" s="215"/>
      <c r="HS35" s="208"/>
      <c r="HT35" s="182"/>
      <c r="HU35" s="214"/>
      <c r="HV35" s="211"/>
      <c r="HW35" s="215"/>
      <c r="HX35" s="215"/>
      <c r="HY35" s="215"/>
      <c r="IB35" s="208"/>
      <c r="IC35" s="182"/>
      <c r="ID35" s="214"/>
      <c r="IE35" s="211"/>
      <c r="IF35" s="215"/>
      <c r="IG35" s="215"/>
      <c r="IH35" s="215"/>
      <c r="II35" s="64"/>
      <c r="IJ35" s="64"/>
      <c r="IK35" s="208"/>
      <c r="IL35" s="182"/>
      <c r="IM35" s="214"/>
      <c r="IN35" s="211"/>
      <c r="IO35" s="215"/>
      <c r="IP35" s="215"/>
      <c r="IQ35" s="215"/>
      <c r="IT35" s="208"/>
      <c r="IU35" s="182"/>
      <c r="IV35" s="214"/>
      <c r="IW35" s="211"/>
      <c r="IX35" s="215"/>
      <c r="IY35" s="215"/>
      <c r="IZ35" s="215"/>
      <c r="JC35" s="208"/>
      <c r="JD35" s="182"/>
      <c r="JE35" s="214"/>
      <c r="JF35" s="211"/>
      <c r="JG35" s="215"/>
      <c r="JH35" s="215"/>
      <c r="JI35" s="215"/>
      <c r="JL35" s="208"/>
      <c r="JM35" s="182"/>
      <c r="JN35" s="214"/>
      <c r="JO35" s="211"/>
      <c r="JP35" s="215"/>
      <c r="JQ35" s="215"/>
      <c r="JR35" s="215"/>
    </row>
    <row r="36" spans="2:278" ht="31.5" thickTop="1" thickBot="1">
      <c r="B36" s="216" t="s">
        <v>147</v>
      </c>
      <c r="C36" s="182" t="s">
        <v>204</v>
      </c>
      <c r="D36" s="217" t="s">
        <v>146</v>
      </c>
      <c r="E36" s="193">
        <v>13</v>
      </c>
      <c r="F36" s="194">
        <v>0</v>
      </c>
      <c r="G36" s="170">
        <f>ROUND((F36*E36),0)</f>
        <v>0</v>
      </c>
      <c r="H36" s="170"/>
      <c r="K36" s="216"/>
      <c r="L36" s="182"/>
      <c r="M36" s="217"/>
      <c r="N36" s="193"/>
      <c r="O36" s="194"/>
      <c r="P36" s="170"/>
      <c r="Q36" s="170"/>
      <c r="R36" s="102"/>
      <c r="S36" s="101"/>
      <c r="T36" s="216"/>
      <c r="U36" s="182"/>
      <c r="V36" s="217"/>
      <c r="W36" s="193"/>
      <c r="X36" s="194"/>
      <c r="Y36" s="170"/>
      <c r="Z36" s="170"/>
      <c r="AA36" s="101"/>
      <c r="AC36" s="216"/>
      <c r="AD36" s="182"/>
      <c r="AE36" s="217"/>
      <c r="AF36" s="193"/>
      <c r="AG36" s="194"/>
      <c r="AH36" s="170"/>
      <c r="AI36" s="170"/>
      <c r="AL36" s="216"/>
      <c r="AM36" s="182"/>
      <c r="AN36" s="217"/>
      <c r="AO36" s="193"/>
      <c r="AP36" s="194"/>
      <c r="AQ36" s="170"/>
      <c r="AR36" s="170"/>
      <c r="AU36" s="216"/>
      <c r="AV36" s="182"/>
      <c r="AW36" s="217"/>
      <c r="AX36" s="193"/>
      <c r="AY36" s="194"/>
      <c r="AZ36" s="170"/>
      <c r="BA36" s="170"/>
      <c r="BD36" s="216"/>
      <c r="BE36" s="182"/>
      <c r="BF36" s="217"/>
      <c r="BG36" s="193"/>
      <c r="BH36" s="194"/>
      <c r="BI36" s="170"/>
      <c r="BJ36" s="170"/>
      <c r="BM36" s="216"/>
      <c r="BN36" s="182"/>
      <c r="BO36" s="217"/>
      <c r="BP36" s="193"/>
      <c r="BQ36" s="194"/>
      <c r="BR36" s="170"/>
      <c r="BS36" s="170"/>
      <c r="BV36" s="216"/>
      <c r="BW36" s="182"/>
      <c r="BX36" s="217"/>
      <c r="BY36" s="193"/>
      <c r="BZ36" s="194"/>
      <c r="CA36" s="170"/>
      <c r="CB36" s="170"/>
      <c r="CE36" s="216"/>
      <c r="CF36" s="182"/>
      <c r="CG36" s="217"/>
      <c r="CH36" s="193"/>
      <c r="CI36" s="194"/>
      <c r="CJ36" s="170"/>
      <c r="CK36" s="170"/>
      <c r="CN36" s="216"/>
      <c r="CO36" s="182"/>
      <c r="CP36" s="217"/>
      <c r="CQ36" s="193"/>
      <c r="CR36" s="194"/>
      <c r="CS36" s="170"/>
      <c r="CT36" s="170"/>
      <c r="CW36" s="216"/>
      <c r="CX36" s="182"/>
      <c r="CY36" s="217"/>
      <c r="CZ36" s="193"/>
      <c r="DA36" s="194"/>
      <c r="DB36" s="170"/>
      <c r="DC36" s="170"/>
      <c r="DF36" s="216"/>
      <c r="DG36" s="182"/>
      <c r="DH36" s="217"/>
      <c r="DI36" s="193"/>
      <c r="DJ36" s="194"/>
      <c r="DK36" s="170"/>
      <c r="DL36" s="170"/>
      <c r="DO36" s="216"/>
      <c r="DP36" s="182"/>
      <c r="DQ36" s="217"/>
      <c r="DR36" s="193"/>
      <c r="DS36" s="194"/>
      <c r="DT36" s="170"/>
      <c r="DU36" s="170"/>
      <c r="DX36" s="216"/>
      <c r="DY36" s="182"/>
      <c r="DZ36" s="217"/>
      <c r="EA36" s="193"/>
      <c r="EB36" s="194"/>
      <c r="EC36" s="170"/>
      <c r="ED36" s="170"/>
      <c r="EG36" s="216"/>
      <c r="EH36" s="182"/>
      <c r="EI36" s="217"/>
      <c r="EJ36" s="193"/>
      <c r="EK36" s="194"/>
      <c r="EL36" s="170"/>
      <c r="EM36" s="170"/>
      <c r="EP36" s="216"/>
      <c r="EQ36" s="182"/>
      <c r="ER36" s="217"/>
      <c r="ES36" s="193"/>
      <c r="ET36" s="194"/>
      <c r="EU36" s="170"/>
      <c r="EV36" s="170"/>
      <c r="EY36" s="216"/>
      <c r="EZ36" s="182"/>
      <c r="FA36" s="217"/>
      <c r="FB36" s="193"/>
      <c r="FC36" s="194"/>
      <c r="FD36" s="170"/>
      <c r="FE36" s="170"/>
      <c r="FH36" s="216"/>
      <c r="FI36" s="182"/>
      <c r="FJ36" s="217"/>
      <c r="FK36" s="193"/>
      <c r="FL36" s="194"/>
      <c r="FM36" s="170"/>
      <c r="FN36" s="170"/>
      <c r="FO36" s="64"/>
      <c r="FP36" s="64"/>
      <c r="FQ36" s="216"/>
      <c r="FR36" s="182"/>
      <c r="FS36" s="217"/>
      <c r="FT36" s="193"/>
      <c r="FU36" s="194"/>
      <c r="FV36" s="170"/>
      <c r="FW36" s="170"/>
      <c r="FZ36" s="216"/>
      <c r="GA36" s="182"/>
      <c r="GB36" s="217"/>
      <c r="GC36" s="193"/>
      <c r="GD36" s="194"/>
      <c r="GE36" s="170"/>
      <c r="GF36" s="170"/>
      <c r="GI36" s="216"/>
      <c r="GJ36" s="182"/>
      <c r="GK36" s="217"/>
      <c r="GL36" s="193"/>
      <c r="GM36" s="194"/>
      <c r="GN36" s="170"/>
      <c r="GO36" s="170"/>
      <c r="GR36" s="216"/>
      <c r="GS36" s="182"/>
      <c r="GT36" s="217"/>
      <c r="GU36" s="193"/>
      <c r="GV36" s="194"/>
      <c r="GW36" s="170"/>
      <c r="GX36" s="170"/>
      <c r="GY36" s="64"/>
      <c r="GZ36" s="64"/>
      <c r="HA36" s="216"/>
      <c r="HB36" s="182"/>
      <c r="HC36" s="217"/>
      <c r="HD36" s="193"/>
      <c r="HE36" s="194"/>
      <c r="HF36" s="170"/>
      <c r="HG36" s="170"/>
      <c r="HJ36" s="216"/>
      <c r="HK36" s="182"/>
      <c r="HL36" s="217"/>
      <c r="HM36" s="193"/>
      <c r="HN36" s="194"/>
      <c r="HO36" s="170"/>
      <c r="HP36" s="170"/>
      <c r="HS36" s="216"/>
      <c r="HT36" s="182"/>
      <c r="HU36" s="217"/>
      <c r="HV36" s="193"/>
      <c r="HW36" s="194"/>
      <c r="HX36" s="170"/>
      <c r="HY36" s="170"/>
      <c r="IB36" s="216"/>
      <c r="IC36" s="182"/>
      <c r="ID36" s="217"/>
      <c r="IE36" s="193"/>
      <c r="IF36" s="194"/>
      <c r="IG36" s="170"/>
      <c r="IH36" s="170"/>
      <c r="II36" s="64"/>
      <c r="IJ36" s="64"/>
      <c r="IK36" s="216"/>
      <c r="IL36" s="182"/>
      <c r="IM36" s="217"/>
      <c r="IN36" s="193"/>
      <c r="IO36" s="194"/>
      <c r="IP36" s="170"/>
      <c r="IQ36" s="170"/>
      <c r="IT36" s="216"/>
      <c r="IU36" s="182"/>
      <c r="IV36" s="217"/>
      <c r="IW36" s="193"/>
      <c r="IX36" s="194"/>
      <c r="IY36" s="170"/>
      <c r="IZ36" s="170"/>
      <c r="JC36" s="216"/>
      <c r="JD36" s="182"/>
      <c r="JE36" s="217"/>
      <c r="JF36" s="193"/>
      <c r="JG36" s="194"/>
      <c r="JH36" s="170"/>
      <c r="JI36" s="170"/>
      <c r="JL36" s="216"/>
      <c r="JM36" s="182"/>
      <c r="JN36" s="217"/>
      <c r="JO36" s="193"/>
      <c r="JP36" s="194"/>
      <c r="JQ36" s="170"/>
      <c r="JR36" s="170"/>
    </row>
    <row r="37" spans="2:278" ht="16.5" thickTop="1" thickBot="1">
      <c r="B37" s="208">
        <v>7</v>
      </c>
      <c r="C37" s="218" t="s">
        <v>205</v>
      </c>
      <c r="D37" s="219"/>
      <c r="E37" s="193"/>
      <c r="F37" s="220"/>
      <c r="G37" s="221"/>
      <c r="H37" s="221"/>
      <c r="K37" s="208"/>
      <c r="L37" s="218"/>
      <c r="M37" s="219"/>
      <c r="N37" s="193"/>
      <c r="O37" s="220"/>
      <c r="P37" s="221"/>
      <c r="Q37" s="221"/>
      <c r="R37" s="102"/>
      <c r="S37" s="101"/>
      <c r="T37" s="208"/>
      <c r="U37" s="218"/>
      <c r="V37" s="219"/>
      <c r="W37" s="193"/>
      <c r="X37" s="220"/>
      <c r="Y37" s="221"/>
      <c r="Z37" s="221"/>
      <c r="AA37" s="101"/>
      <c r="AC37" s="208"/>
      <c r="AD37" s="218"/>
      <c r="AE37" s="219"/>
      <c r="AF37" s="193"/>
      <c r="AG37" s="220"/>
      <c r="AH37" s="221"/>
      <c r="AI37" s="221"/>
      <c r="AL37" s="208"/>
      <c r="AM37" s="218"/>
      <c r="AN37" s="219"/>
      <c r="AO37" s="193"/>
      <c r="AP37" s="220"/>
      <c r="AQ37" s="221"/>
      <c r="AR37" s="221"/>
      <c r="AU37" s="208"/>
      <c r="AV37" s="218"/>
      <c r="AW37" s="219"/>
      <c r="AX37" s="193"/>
      <c r="AY37" s="220"/>
      <c r="AZ37" s="221"/>
      <c r="BA37" s="221"/>
      <c r="BD37" s="208"/>
      <c r="BE37" s="218"/>
      <c r="BF37" s="219"/>
      <c r="BG37" s="193"/>
      <c r="BH37" s="220"/>
      <c r="BI37" s="221"/>
      <c r="BJ37" s="221"/>
      <c r="BM37" s="208"/>
      <c r="BN37" s="218"/>
      <c r="BO37" s="219"/>
      <c r="BP37" s="193"/>
      <c r="BQ37" s="220"/>
      <c r="BR37" s="221"/>
      <c r="BS37" s="221"/>
      <c r="BV37" s="208"/>
      <c r="BW37" s="218"/>
      <c r="BX37" s="219"/>
      <c r="BY37" s="193"/>
      <c r="BZ37" s="220"/>
      <c r="CA37" s="221"/>
      <c r="CB37" s="221"/>
      <c r="CE37" s="208"/>
      <c r="CF37" s="218"/>
      <c r="CG37" s="219"/>
      <c r="CH37" s="193"/>
      <c r="CI37" s="220"/>
      <c r="CJ37" s="221"/>
      <c r="CK37" s="221"/>
      <c r="CN37" s="208"/>
      <c r="CO37" s="218"/>
      <c r="CP37" s="219"/>
      <c r="CQ37" s="193"/>
      <c r="CR37" s="220"/>
      <c r="CS37" s="221"/>
      <c r="CT37" s="221"/>
      <c r="CW37" s="208"/>
      <c r="CX37" s="218"/>
      <c r="CY37" s="219"/>
      <c r="CZ37" s="193"/>
      <c r="DA37" s="220"/>
      <c r="DB37" s="221"/>
      <c r="DC37" s="221"/>
      <c r="DF37" s="208"/>
      <c r="DG37" s="218"/>
      <c r="DH37" s="219"/>
      <c r="DI37" s="193"/>
      <c r="DJ37" s="220"/>
      <c r="DK37" s="221"/>
      <c r="DL37" s="221"/>
      <c r="DO37" s="208"/>
      <c r="DP37" s="218"/>
      <c r="DQ37" s="219"/>
      <c r="DR37" s="193"/>
      <c r="DS37" s="220"/>
      <c r="DT37" s="221"/>
      <c r="DU37" s="221"/>
      <c r="DX37" s="208"/>
      <c r="DY37" s="218"/>
      <c r="DZ37" s="219"/>
      <c r="EA37" s="193"/>
      <c r="EB37" s="220"/>
      <c r="EC37" s="221"/>
      <c r="ED37" s="221"/>
      <c r="EG37" s="208"/>
      <c r="EH37" s="218"/>
      <c r="EI37" s="219"/>
      <c r="EJ37" s="193"/>
      <c r="EK37" s="220"/>
      <c r="EL37" s="221"/>
      <c r="EM37" s="221"/>
      <c r="EP37" s="208"/>
      <c r="EQ37" s="218"/>
      <c r="ER37" s="219"/>
      <c r="ES37" s="193"/>
      <c r="ET37" s="220"/>
      <c r="EU37" s="221"/>
      <c r="EV37" s="221"/>
      <c r="EY37" s="208"/>
      <c r="EZ37" s="218"/>
      <c r="FA37" s="219"/>
      <c r="FB37" s="193"/>
      <c r="FC37" s="220"/>
      <c r="FD37" s="221"/>
      <c r="FE37" s="221"/>
      <c r="FH37" s="208"/>
      <c r="FI37" s="218"/>
      <c r="FJ37" s="219"/>
      <c r="FK37" s="193"/>
      <c r="FL37" s="220"/>
      <c r="FM37" s="221"/>
      <c r="FN37" s="221"/>
      <c r="FO37" s="64"/>
      <c r="FP37" s="64"/>
      <c r="FQ37" s="208"/>
      <c r="FR37" s="218"/>
      <c r="FS37" s="219"/>
      <c r="FT37" s="193"/>
      <c r="FU37" s="220"/>
      <c r="FV37" s="221"/>
      <c r="FW37" s="221"/>
      <c r="FZ37" s="208"/>
      <c r="GA37" s="218"/>
      <c r="GB37" s="219"/>
      <c r="GC37" s="193"/>
      <c r="GD37" s="220"/>
      <c r="GE37" s="221"/>
      <c r="GF37" s="221"/>
      <c r="GI37" s="208"/>
      <c r="GJ37" s="218"/>
      <c r="GK37" s="219"/>
      <c r="GL37" s="193"/>
      <c r="GM37" s="220"/>
      <c r="GN37" s="221"/>
      <c r="GO37" s="221"/>
      <c r="GR37" s="208"/>
      <c r="GS37" s="218"/>
      <c r="GT37" s="219"/>
      <c r="GU37" s="193"/>
      <c r="GV37" s="220"/>
      <c r="GW37" s="221"/>
      <c r="GX37" s="221"/>
      <c r="GY37" s="64"/>
      <c r="GZ37" s="64"/>
      <c r="HA37" s="208"/>
      <c r="HB37" s="218"/>
      <c r="HC37" s="219"/>
      <c r="HD37" s="193"/>
      <c r="HE37" s="220"/>
      <c r="HF37" s="221"/>
      <c r="HG37" s="221"/>
      <c r="HJ37" s="208"/>
      <c r="HK37" s="218"/>
      <c r="HL37" s="219"/>
      <c r="HM37" s="193"/>
      <c r="HN37" s="220"/>
      <c r="HO37" s="221"/>
      <c r="HP37" s="221"/>
      <c r="HS37" s="208"/>
      <c r="HT37" s="218"/>
      <c r="HU37" s="219"/>
      <c r="HV37" s="193"/>
      <c r="HW37" s="220"/>
      <c r="HX37" s="221"/>
      <c r="HY37" s="221"/>
      <c r="IB37" s="208"/>
      <c r="IC37" s="218"/>
      <c r="ID37" s="219"/>
      <c r="IE37" s="193"/>
      <c r="IF37" s="220"/>
      <c r="IG37" s="221"/>
      <c r="IH37" s="221"/>
      <c r="II37" s="64"/>
      <c r="IJ37" s="64"/>
      <c r="IK37" s="208"/>
      <c r="IL37" s="218"/>
      <c r="IM37" s="219"/>
      <c r="IN37" s="193"/>
      <c r="IO37" s="220"/>
      <c r="IP37" s="221"/>
      <c r="IQ37" s="221"/>
      <c r="IT37" s="208"/>
      <c r="IU37" s="218"/>
      <c r="IV37" s="219"/>
      <c r="IW37" s="193"/>
      <c r="IX37" s="220"/>
      <c r="IY37" s="221"/>
      <c r="IZ37" s="221"/>
      <c r="JC37" s="208"/>
      <c r="JD37" s="218"/>
      <c r="JE37" s="219"/>
      <c r="JF37" s="193"/>
      <c r="JG37" s="220"/>
      <c r="JH37" s="221"/>
      <c r="JI37" s="221"/>
      <c r="JL37" s="208"/>
      <c r="JM37" s="218"/>
      <c r="JN37" s="219"/>
      <c r="JO37" s="193"/>
      <c r="JP37" s="220"/>
      <c r="JQ37" s="221"/>
      <c r="JR37" s="221"/>
    </row>
    <row r="38" spans="2:278" ht="31.5" thickTop="1" thickBot="1">
      <c r="B38" s="208"/>
      <c r="C38" s="182" t="s">
        <v>206</v>
      </c>
      <c r="D38" s="222"/>
      <c r="E38" s="184"/>
      <c r="F38" s="220"/>
      <c r="G38" s="221"/>
      <c r="H38" s="221"/>
      <c r="K38" s="208"/>
      <c r="L38" s="182"/>
      <c r="M38" s="222"/>
      <c r="N38" s="184"/>
      <c r="O38" s="220"/>
      <c r="P38" s="221"/>
      <c r="Q38" s="221"/>
      <c r="R38" s="102"/>
      <c r="S38" s="101"/>
      <c r="T38" s="208"/>
      <c r="U38" s="182"/>
      <c r="V38" s="222"/>
      <c r="W38" s="184"/>
      <c r="X38" s="220"/>
      <c r="Y38" s="221"/>
      <c r="Z38" s="221"/>
      <c r="AA38" s="101"/>
      <c r="AC38" s="208"/>
      <c r="AD38" s="182"/>
      <c r="AE38" s="222"/>
      <c r="AF38" s="184"/>
      <c r="AG38" s="220"/>
      <c r="AH38" s="221"/>
      <c r="AI38" s="221"/>
      <c r="AL38" s="208"/>
      <c r="AM38" s="182"/>
      <c r="AN38" s="222"/>
      <c r="AO38" s="184"/>
      <c r="AP38" s="220"/>
      <c r="AQ38" s="221"/>
      <c r="AR38" s="221"/>
      <c r="AU38" s="208"/>
      <c r="AV38" s="182"/>
      <c r="AW38" s="222"/>
      <c r="AX38" s="184"/>
      <c r="AY38" s="220"/>
      <c r="AZ38" s="221"/>
      <c r="BA38" s="221"/>
      <c r="BD38" s="208"/>
      <c r="BE38" s="182"/>
      <c r="BF38" s="222"/>
      <c r="BG38" s="184"/>
      <c r="BH38" s="220"/>
      <c r="BI38" s="221"/>
      <c r="BJ38" s="221"/>
      <c r="BM38" s="208"/>
      <c r="BN38" s="182"/>
      <c r="BO38" s="222"/>
      <c r="BP38" s="184"/>
      <c r="BQ38" s="220"/>
      <c r="BR38" s="221"/>
      <c r="BS38" s="221"/>
      <c r="BV38" s="208"/>
      <c r="BW38" s="182"/>
      <c r="BX38" s="222"/>
      <c r="BY38" s="184"/>
      <c r="BZ38" s="220"/>
      <c r="CA38" s="221"/>
      <c r="CB38" s="221"/>
      <c r="CE38" s="208"/>
      <c r="CF38" s="182"/>
      <c r="CG38" s="222"/>
      <c r="CH38" s="184"/>
      <c r="CI38" s="220"/>
      <c r="CJ38" s="221"/>
      <c r="CK38" s="221"/>
      <c r="CN38" s="208"/>
      <c r="CO38" s="182"/>
      <c r="CP38" s="222"/>
      <c r="CQ38" s="184"/>
      <c r="CR38" s="220"/>
      <c r="CS38" s="221"/>
      <c r="CT38" s="221"/>
      <c r="CW38" s="208"/>
      <c r="CX38" s="182"/>
      <c r="CY38" s="222"/>
      <c r="CZ38" s="184"/>
      <c r="DA38" s="220"/>
      <c r="DB38" s="221"/>
      <c r="DC38" s="221"/>
      <c r="DF38" s="208"/>
      <c r="DG38" s="182"/>
      <c r="DH38" s="222"/>
      <c r="DI38" s="184"/>
      <c r="DJ38" s="220"/>
      <c r="DK38" s="221"/>
      <c r="DL38" s="221"/>
      <c r="DO38" s="208"/>
      <c r="DP38" s="182"/>
      <c r="DQ38" s="222"/>
      <c r="DR38" s="184"/>
      <c r="DS38" s="220"/>
      <c r="DT38" s="221"/>
      <c r="DU38" s="221"/>
      <c r="DX38" s="208"/>
      <c r="DY38" s="182"/>
      <c r="DZ38" s="222"/>
      <c r="EA38" s="184"/>
      <c r="EB38" s="220"/>
      <c r="EC38" s="221"/>
      <c r="ED38" s="221"/>
      <c r="EG38" s="208"/>
      <c r="EH38" s="182"/>
      <c r="EI38" s="222"/>
      <c r="EJ38" s="184"/>
      <c r="EK38" s="220"/>
      <c r="EL38" s="221"/>
      <c r="EM38" s="221"/>
      <c r="EP38" s="208"/>
      <c r="EQ38" s="182"/>
      <c r="ER38" s="222"/>
      <c r="ES38" s="184"/>
      <c r="ET38" s="220"/>
      <c r="EU38" s="221"/>
      <c r="EV38" s="221"/>
      <c r="EY38" s="208"/>
      <c r="EZ38" s="182"/>
      <c r="FA38" s="222"/>
      <c r="FB38" s="184"/>
      <c r="FC38" s="220"/>
      <c r="FD38" s="221"/>
      <c r="FE38" s="221"/>
      <c r="FH38" s="208"/>
      <c r="FI38" s="182"/>
      <c r="FJ38" s="222"/>
      <c r="FK38" s="184"/>
      <c r="FL38" s="220"/>
      <c r="FM38" s="221"/>
      <c r="FN38" s="221"/>
      <c r="FO38" s="64"/>
      <c r="FP38" s="64"/>
      <c r="FQ38" s="208"/>
      <c r="FR38" s="182"/>
      <c r="FS38" s="222"/>
      <c r="FT38" s="184"/>
      <c r="FU38" s="220"/>
      <c r="FV38" s="221"/>
      <c r="FW38" s="221"/>
      <c r="FZ38" s="208"/>
      <c r="GA38" s="182"/>
      <c r="GB38" s="222"/>
      <c r="GC38" s="184"/>
      <c r="GD38" s="220"/>
      <c r="GE38" s="221"/>
      <c r="GF38" s="221"/>
      <c r="GI38" s="208"/>
      <c r="GJ38" s="182"/>
      <c r="GK38" s="222"/>
      <c r="GL38" s="184"/>
      <c r="GM38" s="220"/>
      <c r="GN38" s="221"/>
      <c r="GO38" s="221"/>
      <c r="GR38" s="208"/>
      <c r="GS38" s="182"/>
      <c r="GT38" s="222"/>
      <c r="GU38" s="184"/>
      <c r="GV38" s="220"/>
      <c r="GW38" s="221"/>
      <c r="GX38" s="221"/>
      <c r="GY38" s="64"/>
      <c r="GZ38" s="64"/>
      <c r="HA38" s="208"/>
      <c r="HB38" s="182"/>
      <c r="HC38" s="222"/>
      <c r="HD38" s="184"/>
      <c r="HE38" s="220"/>
      <c r="HF38" s="221"/>
      <c r="HG38" s="221"/>
      <c r="HJ38" s="208"/>
      <c r="HK38" s="182"/>
      <c r="HL38" s="222"/>
      <c r="HM38" s="184"/>
      <c r="HN38" s="220"/>
      <c r="HO38" s="221"/>
      <c r="HP38" s="221"/>
      <c r="HS38" s="208"/>
      <c r="HT38" s="182"/>
      <c r="HU38" s="222"/>
      <c r="HV38" s="184"/>
      <c r="HW38" s="220"/>
      <c r="HX38" s="221"/>
      <c r="HY38" s="221"/>
      <c r="IB38" s="208"/>
      <c r="IC38" s="182"/>
      <c r="ID38" s="222"/>
      <c r="IE38" s="184"/>
      <c r="IF38" s="220"/>
      <c r="IG38" s="221"/>
      <c r="IH38" s="221"/>
      <c r="II38" s="64"/>
      <c r="IJ38" s="64"/>
      <c r="IK38" s="208"/>
      <c r="IL38" s="182"/>
      <c r="IM38" s="222"/>
      <c r="IN38" s="184"/>
      <c r="IO38" s="220"/>
      <c r="IP38" s="221"/>
      <c r="IQ38" s="221"/>
      <c r="IT38" s="208"/>
      <c r="IU38" s="182"/>
      <c r="IV38" s="222"/>
      <c r="IW38" s="184"/>
      <c r="IX38" s="220"/>
      <c r="IY38" s="221"/>
      <c r="IZ38" s="221"/>
      <c r="JC38" s="208"/>
      <c r="JD38" s="182"/>
      <c r="JE38" s="222"/>
      <c r="JF38" s="184"/>
      <c r="JG38" s="220"/>
      <c r="JH38" s="221"/>
      <c r="JI38" s="221"/>
      <c r="JL38" s="208"/>
      <c r="JM38" s="182"/>
      <c r="JN38" s="222"/>
      <c r="JO38" s="184"/>
      <c r="JP38" s="220"/>
      <c r="JQ38" s="221"/>
      <c r="JR38" s="221"/>
    </row>
    <row r="39" spans="2:278" ht="31.5" thickTop="1" thickBot="1">
      <c r="B39" s="211" t="s">
        <v>148</v>
      </c>
      <c r="C39" s="182" t="s">
        <v>207</v>
      </c>
      <c r="D39" s="222" t="s">
        <v>146</v>
      </c>
      <c r="E39" s="184">
        <v>13</v>
      </c>
      <c r="F39" s="194">
        <v>0</v>
      </c>
      <c r="G39" s="170">
        <f t="shared" ref="G39:G44" si="1">ROUND((F39*E39),0)</f>
        <v>0</v>
      </c>
      <c r="H39" s="170"/>
      <c r="K39" s="211"/>
      <c r="L39" s="182"/>
      <c r="M39" s="222"/>
      <c r="N39" s="184"/>
      <c r="O39" s="194"/>
      <c r="P39" s="170"/>
      <c r="Q39" s="170"/>
      <c r="R39" s="102"/>
      <c r="S39" s="101"/>
      <c r="T39" s="211"/>
      <c r="U39" s="182"/>
      <c r="V39" s="222"/>
      <c r="W39" s="184"/>
      <c r="X39" s="194"/>
      <c r="Y39" s="170"/>
      <c r="Z39" s="170"/>
      <c r="AA39" s="101"/>
      <c r="AC39" s="211"/>
      <c r="AD39" s="182"/>
      <c r="AE39" s="222"/>
      <c r="AF39" s="184"/>
      <c r="AG39" s="194"/>
      <c r="AH39" s="170"/>
      <c r="AI39" s="170"/>
      <c r="AL39" s="211"/>
      <c r="AM39" s="182"/>
      <c r="AN39" s="222"/>
      <c r="AO39" s="184"/>
      <c r="AP39" s="194"/>
      <c r="AQ39" s="170"/>
      <c r="AR39" s="170"/>
      <c r="AU39" s="211"/>
      <c r="AV39" s="182"/>
      <c r="AW39" s="222"/>
      <c r="AX39" s="184"/>
      <c r="AY39" s="194"/>
      <c r="AZ39" s="170"/>
      <c r="BA39" s="170"/>
      <c r="BD39" s="211"/>
      <c r="BE39" s="182"/>
      <c r="BF39" s="222"/>
      <c r="BG39" s="184"/>
      <c r="BH39" s="194"/>
      <c r="BI39" s="170"/>
      <c r="BJ39" s="170"/>
      <c r="BM39" s="211"/>
      <c r="BN39" s="182"/>
      <c r="BO39" s="222"/>
      <c r="BP39" s="184"/>
      <c r="BQ39" s="194"/>
      <c r="BR39" s="170"/>
      <c r="BS39" s="170"/>
      <c r="BV39" s="211"/>
      <c r="BW39" s="182"/>
      <c r="BX39" s="222"/>
      <c r="BY39" s="184"/>
      <c r="BZ39" s="194"/>
      <c r="CA39" s="170"/>
      <c r="CB39" s="170"/>
      <c r="CE39" s="211"/>
      <c r="CF39" s="182"/>
      <c r="CG39" s="222"/>
      <c r="CH39" s="184"/>
      <c r="CI39" s="194"/>
      <c r="CJ39" s="170"/>
      <c r="CK39" s="170"/>
      <c r="CN39" s="211"/>
      <c r="CO39" s="182"/>
      <c r="CP39" s="222"/>
      <c r="CQ39" s="184"/>
      <c r="CR39" s="194"/>
      <c r="CS39" s="170"/>
      <c r="CT39" s="170"/>
      <c r="CW39" s="211"/>
      <c r="CX39" s="182"/>
      <c r="CY39" s="222"/>
      <c r="CZ39" s="184"/>
      <c r="DA39" s="194"/>
      <c r="DB39" s="170"/>
      <c r="DC39" s="170"/>
      <c r="DF39" s="211"/>
      <c r="DG39" s="182"/>
      <c r="DH39" s="222"/>
      <c r="DI39" s="184"/>
      <c r="DJ39" s="194"/>
      <c r="DK39" s="170"/>
      <c r="DL39" s="170"/>
      <c r="DO39" s="211"/>
      <c r="DP39" s="182"/>
      <c r="DQ39" s="222"/>
      <c r="DR39" s="184"/>
      <c r="DS39" s="194"/>
      <c r="DT39" s="170"/>
      <c r="DU39" s="170"/>
      <c r="DX39" s="211"/>
      <c r="DY39" s="182"/>
      <c r="DZ39" s="222"/>
      <c r="EA39" s="184"/>
      <c r="EB39" s="194"/>
      <c r="EC39" s="170"/>
      <c r="ED39" s="170"/>
      <c r="EG39" s="211"/>
      <c r="EH39" s="182"/>
      <c r="EI39" s="222"/>
      <c r="EJ39" s="184"/>
      <c r="EK39" s="194"/>
      <c r="EL39" s="170"/>
      <c r="EM39" s="170"/>
      <c r="EP39" s="211"/>
      <c r="EQ39" s="182"/>
      <c r="ER39" s="222"/>
      <c r="ES39" s="184"/>
      <c r="ET39" s="194"/>
      <c r="EU39" s="170"/>
      <c r="EV39" s="170"/>
      <c r="EY39" s="211"/>
      <c r="EZ39" s="182"/>
      <c r="FA39" s="222"/>
      <c r="FB39" s="184"/>
      <c r="FC39" s="194"/>
      <c r="FD39" s="170"/>
      <c r="FE39" s="170"/>
      <c r="FH39" s="211"/>
      <c r="FI39" s="182"/>
      <c r="FJ39" s="222"/>
      <c r="FK39" s="184"/>
      <c r="FL39" s="194"/>
      <c r="FM39" s="170"/>
      <c r="FN39" s="170"/>
      <c r="FO39" s="64"/>
      <c r="FP39" s="64"/>
      <c r="FQ39" s="211"/>
      <c r="FR39" s="182"/>
      <c r="FS39" s="222"/>
      <c r="FT39" s="184"/>
      <c r="FU39" s="194"/>
      <c r="FV39" s="170"/>
      <c r="FW39" s="170"/>
      <c r="FZ39" s="211"/>
      <c r="GA39" s="182"/>
      <c r="GB39" s="222"/>
      <c r="GC39" s="184"/>
      <c r="GD39" s="194"/>
      <c r="GE39" s="170"/>
      <c r="GF39" s="170"/>
      <c r="GI39" s="211"/>
      <c r="GJ39" s="182"/>
      <c r="GK39" s="222"/>
      <c r="GL39" s="184"/>
      <c r="GM39" s="194"/>
      <c r="GN39" s="170"/>
      <c r="GO39" s="170"/>
      <c r="GR39" s="211"/>
      <c r="GS39" s="182"/>
      <c r="GT39" s="222"/>
      <c r="GU39" s="184"/>
      <c r="GV39" s="194"/>
      <c r="GW39" s="170"/>
      <c r="GX39" s="170"/>
      <c r="GY39" s="64"/>
      <c r="GZ39" s="64"/>
      <c r="HA39" s="211"/>
      <c r="HB39" s="182"/>
      <c r="HC39" s="222"/>
      <c r="HD39" s="184"/>
      <c r="HE39" s="194"/>
      <c r="HF39" s="170"/>
      <c r="HG39" s="170"/>
      <c r="HJ39" s="211"/>
      <c r="HK39" s="182"/>
      <c r="HL39" s="222"/>
      <c r="HM39" s="184"/>
      <c r="HN39" s="194"/>
      <c r="HO39" s="170"/>
      <c r="HP39" s="170"/>
      <c r="HS39" s="211"/>
      <c r="HT39" s="182"/>
      <c r="HU39" s="222"/>
      <c r="HV39" s="184"/>
      <c r="HW39" s="194"/>
      <c r="HX39" s="170"/>
      <c r="HY39" s="170"/>
      <c r="IB39" s="211"/>
      <c r="IC39" s="182"/>
      <c r="ID39" s="222"/>
      <c r="IE39" s="184"/>
      <c r="IF39" s="194"/>
      <c r="IG39" s="170"/>
      <c r="IH39" s="170"/>
      <c r="II39" s="64"/>
      <c r="IJ39" s="64"/>
      <c r="IK39" s="211"/>
      <c r="IL39" s="182"/>
      <c r="IM39" s="222"/>
      <c r="IN39" s="184"/>
      <c r="IO39" s="194"/>
      <c r="IP39" s="170"/>
      <c r="IQ39" s="170"/>
      <c r="IT39" s="211"/>
      <c r="IU39" s="182"/>
      <c r="IV39" s="222"/>
      <c r="IW39" s="184"/>
      <c r="IX39" s="194"/>
      <c r="IY39" s="170"/>
      <c r="IZ39" s="170"/>
      <c r="JC39" s="211"/>
      <c r="JD39" s="182"/>
      <c r="JE39" s="222"/>
      <c r="JF39" s="184"/>
      <c r="JG39" s="194"/>
      <c r="JH39" s="170"/>
      <c r="JI39" s="170"/>
      <c r="JL39" s="211"/>
      <c r="JM39" s="182"/>
      <c r="JN39" s="222"/>
      <c r="JO39" s="184"/>
      <c r="JP39" s="194"/>
      <c r="JQ39" s="170"/>
      <c r="JR39" s="170"/>
    </row>
    <row r="40" spans="2:278" ht="31.5" thickTop="1" thickBot="1">
      <c r="B40" s="211" t="s">
        <v>149</v>
      </c>
      <c r="C40" s="182" t="s">
        <v>208</v>
      </c>
      <c r="D40" s="222" t="s">
        <v>146</v>
      </c>
      <c r="E40" s="184">
        <v>170</v>
      </c>
      <c r="F40" s="194">
        <v>0</v>
      </c>
      <c r="G40" s="170">
        <f t="shared" si="1"/>
        <v>0</v>
      </c>
      <c r="H40" s="170"/>
      <c r="K40" s="211"/>
      <c r="L40" s="182"/>
      <c r="M40" s="222"/>
      <c r="N40" s="184"/>
      <c r="O40" s="194"/>
      <c r="P40" s="170"/>
      <c r="Q40" s="170"/>
      <c r="R40" s="102"/>
      <c r="S40" s="101"/>
      <c r="T40" s="211"/>
      <c r="U40" s="182"/>
      <c r="V40" s="222"/>
      <c r="W40" s="184"/>
      <c r="X40" s="194"/>
      <c r="Y40" s="170"/>
      <c r="Z40" s="170"/>
      <c r="AA40" s="101"/>
      <c r="AC40" s="211"/>
      <c r="AD40" s="182"/>
      <c r="AE40" s="222"/>
      <c r="AF40" s="184"/>
      <c r="AG40" s="194"/>
      <c r="AH40" s="170"/>
      <c r="AI40" s="170"/>
      <c r="AL40" s="211"/>
      <c r="AM40" s="182"/>
      <c r="AN40" s="222"/>
      <c r="AO40" s="184"/>
      <c r="AP40" s="194"/>
      <c r="AQ40" s="170"/>
      <c r="AR40" s="170"/>
      <c r="AU40" s="211"/>
      <c r="AV40" s="182"/>
      <c r="AW40" s="222"/>
      <c r="AX40" s="184"/>
      <c r="AY40" s="194"/>
      <c r="AZ40" s="170"/>
      <c r="BA40" s="170"/>
      <c r="BD40" s="211"/>
      <c r="BE40" s="182"/>
      <c r="BF40" s="222"/>
      <c r="BG40" s="184"/>
      <c r="BH40" s="194"/>
      <c r="BI40" s="170"/>
      <c r="BJ40" s="170"/>
      <c r="BM40" s="211"/>
      <c r="BN40" s="182"/>
      <c r="BO40" s="222"/>
      <c r="BP40" s="184"/>
      <c r="BQ40" s="194"/>
      <c r="BR40" s="170"/>
      <c r="BS40" s="170"/>
      <c r="BV40" s="211"/>
      <c r="BW40" s="182"/>
      <c r="BX40" s="222"/>
      <c r="BY40" s="184"/>
      <c r="BZ40" s="194"/>
      <c r="CA40" s="170"/>
      <c r="CB40" s="170"/>
      <c r="CE40" s="211"/>
      <c r="CF40" s="182"/>
      <c r="CG40" s="222"/>
      <c r="CH40" s="184"/>
      <c r="CI40" s="194"/>
      <c r="CJ40" s="170"/>
      <c r="CK40" s="170"/>
      <c r="CN40" s="211"/>
      <c r="CO40" s="182"/>
      <c r="CP40" s="222"/>
      <c r="CQ40" s="184"/>
      <c r="CR40" s="194"/>
      <c r="CS40" s="170"/>
      <c r="CT40" s="170"/>
      <c r="CW40" s="211"/>
      <c r="CX40" s="182"/>
      <c r="CY40" s="222"/>
      <c r="CZ40" s="184"/>
      <c r="DA40" s="194"/>
      <c r="DB40" s="170"/>
      <c r="DC40" s="170"/>
      <c r="DF40" s="211"/>
      <c r="DG40" s="182"/>
      <c r="DH40" s="222"/>
      <c r="DI40" s="184"/>
      <c r="DJ40" s="194"/>
      <c r="DK40" s="170"/>
      <c r="DL40" s="170"/>
      <c r="DO40" s="211"/>
      <c r="DP40" s="182"/>
      <c r="DQ40" s="222"/>
      <c r="DR40" s="184"/>
      <c r="DS40" s="194"/>
      <c r="DT40" s="170"/>
      <c r="DU40" s="170"/>
      <c r="DX40" s="211"/>
      <c r="DY40" s="182"/>
      <c r="DZ40" s="222"/>
      <c r="EA40" s="184"/>
      <c r="EB40" s="194"/>
      <c r="EC40" s="170"/>
      <c r="ED40" s="170"/>
      <c r="EG40" s="211"/>
      <c r="EH40" s="182"/>
      <c r="EI40" s="222"/>
      <c r="EJ40" s="184"/>
      <c r="EK40" s="194"/>
      <c r="EL40" s="170"/>
      <c r="EM40" s="170"/>
      <c r="EP40" s="211"/>
      <c r="EQ40" s="182"/>
      <c r="ER40" s="222"/>
      <c r="ES40" s="184"/>
      <c r="ET40" s="194"/>
      <c r="EU40" s="170"/>
      <c r="EV40" s="170"/>
      <c r="EY40" s="211"/>
      <c r="EZ40" s="182"/>
      <c r="FA40" s="222"/>
      <c r="FB40" s="184"/>
      <c r="FC40" s="194"/>
      <c r="FD40" s="170"/>
      <c r="FE40" s="170"/>
      <c r="FH40" s="211"/>
      <c r="FI40" s="182"/>
      <c r="FJ40" s="222"/>
      <c r="FK40" s="184"/>
      <c r="FL40" s="194"/>
      <c r="FM40" s="170"/>
      <c r="FN40" s="170"/>
      <c r="FO40" s="64"/>
      <c r="FP40" s="64"/>
      <c r="FQ40" s="211"/>
      <c r="FR40" s="182"/>
      <c r="FS40" s="222"/>
      <c r="FT40" s="184"/>
      <c r="FU40" s="194"/>
      <c r="FV40" s="170"/>
      <c r="FW40" s="170"/>
      <c r="FZ40" s="211"/>
      <c r="GA40" s="182"/>
      <c r="GB40" s="222"/>
      <c r="GC40" s="184"/>
      <c r="GD40" s="194"/>
      <c r="GE40" s="170"/>
      <c r="GF40" s="170"/>
      <c r="GI40" s="211"/>
      <c r="GJ40" s="182"/>
      <c r="GK40" s="222"/>
      <c r="GL40" s="184"/>
      <c r="GM40" s="194"/>
      <c r="GN40" s="170"/>
      <c r="GO40" s="170"/>
      <c r="GR40" s="211"/>
      <c r="GS40" s="182"/>
      <c r="GT40" s="222"/>
      <c r="GU40" s="184"/>
      <c r="GV40" s="194"/>
      <c r="GW40" s="170"/>
      <c r="GX40" s="170"/>
      <c r="GY40" s="64"/>
      <c r="GZ40" s="64"/>
      <c r="HA40" s="211"/>
      <c r="HB40" s="182"/>
      <c r="HC40" s="222"/>
      <c r="HD40" s="184"/>
      <c r="HE40" s="194"/>
      <c r="HF40" s="170"/>
      <c r="HG40" s="170"/>
      <c r="HJ40" s="211"/>
      <c r="HK40" s="182"/>
      <c r="HL40" s="222"/>
      <c r="HM40" s="184"/>
      <c r="HN40" s="194"/>
      <c r="HO40" s="170"/>
      <c r="HP40" s="170"/>
      <c r="HS40" s="211"/>
      <c r="HT40" s="182"/>
      <c r="HU40" s="222"/>
      <c r="HV40" s="184"/>
      <c r="HW40" s="194"/>
      <c r="HX40" s="170"/>
      <c r="HY40" s="170"/>
      <c r="IB40" s="211"/>
      <c r="IC40" s="182"/>
      <c r="ID40" s="222"/>
      <c r="IE40" s="184"/>
      <c r="IF40" s="194"/>
      <c r="IG40" s="170"/>
      <c r="IH40" s="170"/>
      <c r="II40" s="64"/>
      <c r="IJ40" s="64"/>
      <c r="IK40" s="211"/>
      <c r="IL40" s="182"/>
      <c r="IM40" s="222"/>
      <c r="IN40" s="184"/>
      <c r="IO40" s="194"/>
      <c r="IP40" s="170"/>
      <c r="IQ40" s="170"/>
      <c r="IT40" s="211"/>
      <c r="IU40" s="182"/>
      <c r="IV40" s="222"/>
      <c r="IW40" s="184"/>
      <c r="IX40" s="194"/>
      <c r="IY40" s="170"/>
      <c r="IZ40" s="170"/>
      <c r="JC40" s="211"/>
      <c r="JD40" s="182"/>
      <c r="JE40" s="222"/>
      <c r="JF40" s="184"/>
      <c r="JG40" s="194"/>
      <c r="JH40" s="170"/>
      <c r="JI40" s="170"/>
      <c r="JL40" s="211"/>
      <c r="JM40" s="182"/>
      <c r="JN40" s="222"/>
      <c r="JO40" s="184"/>
      <c r="JP40" s="194"/>
      <c r="JQ40" s="170"/>
      <c r="JR40" s="170"/>
    </row>
    <row r="41" spans="2:278" ht="31.5" thickTop="1" thickBot="1">
      <c r="B41" s="211" t="s">
        <v>150</v>
      </c>
      <c r="C41" s="182" t="s">
        <v>209</v>
      </c>
      <c r="D41" s="222" t="s">
        <v>146</v>
      </c>
      <c r="E41" s="184">
        <v>35</v>
      </c>
      <c r="F41" s="194">
        <v>0</v>
      </c>
      <c r="G41" s="170">
        <f t="shared" si="1"/>
        <v>0</v>
      </c>
      <c r="H41" s="170"/>
      <c r="K41" s="211"/>
      <c r="L41" s="182"/>
      <c r="M41" s="222"/>
      <c r="N41" s="184"/>
      <c r="O41" s="194"/>
      <c r="P41" s="170"/>
      <c r="Q41" s="170"/>
      <c r="R41" s="102"/>
      <c r="S41" s="101"/>
      <c r="T41" s="211"/>
      <c r="U41" s="182"/>
      <c r="V41" s="222"/>
      <c r="W41" s="184"/>
      <c r="X41" s="194"/>
      <c r="Y41" s="170"/>
      <c r="Z41" s="170"/>
      <c r="AA41" s="101"/>
      <c r="AC41" s="211"/>
      <c r="AD41" s="182"/>
      <c r="AE41" s="222"/>
      <c r="AF41" s="184"/>
      <c r="AG41" s="194"/>
      <c r="AH41" s="170"/>
      <c r="AI41" s="170"/>
      <c r="AL41" s="211"/>
      <c r="AM41" s="182"/>
      <c r="AN41" s="222"/>
      <c r="AO41" s="184"/>
      <c r="AP41" s="194"/>
      <c r="AQ41" s="170"/>
      <c r="AR41" s="170"/>
      <c r="AU41" s="211"/>
      <c r="AV41" s="182"/>
      <c r="AW41" s="222"/>
      <c r="AX41" s="184"/>
      <c r="AY41" s="194"/>
      <c r="AZ41" s="170"/>
      <c r="BA41" s="170"/>
      <c r="BD41" s="211"/>
      <c r="BE41" s="182"/>
      <c r="BF41" s="222"/>
      <c r="BG41" s="184"/>
      <c r="BH41" s="194"/>
      <c r="BI41" s="170"/>
      <c r="BJ41" s="170"/>
      <c r="BM41" s="211"/>
      <c r="BN41" s="182"/>
      <c r="BO41" s="222"/>
      <c r="BP41" s="184"/>
      <c r="BQ41" s="194"/>
      <c r="BR41" s="170"/>
      <c r="BS41" s="170"/>
      <c r="BV41" s="211"/>
      <c r="BW41" s="182"/>
      <c r="BX41" s="222"/>
      <c r="BY41" s="184"/>
      <c r="BZ41" s="194"/>
      <c r="CA41" s="170"/>
      <c r="CB41" s="170"/>
      <c r="CE41" s="211"/>
      <c r="CF41" s="182"/>
      <c r="CG41" s="222"/>
      <c r="CH41" s="184"/>
      <c r="CI41" s="194"/>
      <c r="CJ41" s="170"/>
      <c r="CK41" s="170"/>
      <c r="CN41" s="211"/>
      <c r="CO41" s="182"/>
      <c r="CP41" s="222"/>
      <c r="CQ41" s="184"/>
      <c r="CR41" s="194"/>
      <c r="CS41" s="170"/>
      <c r="CT41" s="170"/>
      <c r="CW41" s="211"/>
      <c r="CX41" s="182"/>
      <c r="CY41" s="222"/>
      <c r="CZ41" s="184"/>
      <c r="DA41" s="194"/>
      <c r="DB41" s="170"/>
      <c r="DC41" s="170"/>
      <c r="DF41" s="211"/>
      <c r="DG41" s="182"/>
      <c r="DH41" s="222"/>
      <c r="DI41" s="184"/>
      <c r="DJ41" s="194"/>
      <c r="DK41" s="170"/>
      <c r="DL41" s="170"/>
      <c r="DO41" s="211"/>
      <c r="DP41" s="182"/>
      <c r="DQ41" s="222"/>
      <c r="DR41" s="184"/>
      <c r="DS41" s="194"/>
      <c r="DT41" s="170"/>
      <c r="DU41" s="170"/>
      <c r="DX41" s="211"/>
      <c r="DY41" s="182"/>
      <c r="DZ41" s="222"/>
      <c r="EA41" s="184"/>
      <c r="EB41" s="194"/>
      <c r="EC41" s="170"/>
      <c r="ED41" s="170"/>
      <c r="EG41" s="211"/>
      <c r="EH41" s="182"/>
      <c r="EI41" s="222"/>
      <c r="EJ41" s="184"/>
      <c r="EK41" s="194"/>
      <c r="EL41" s="170"/>
      <c r="EM41" s="170"/>
      <c r="EP41" s="211"/>
      <c r="EQ41" s="182"/>
      <c r="ER41" s="222"/>
      <c r="ES41" s="184"/>
      <c r="ET41" s="194"/>
      <c r="EU41" s="170"/>
      <c r="EV41" s="170"/>
      <c r="EY41" s="211"/>
      <c r="EZ41" s="182"/>
      <c r="FA41" s="222"/>
      <c r="FB41" s="184"/>
      <c r="FC41" s="194"/>
      <c r="FD41" s="170"/>
      <c r="FE41" s="170"/>
      <c r="FH41" s="211"/>
      <c r="FI41" s="182"/>
      <c r="FJ41" s="222"/>
      <c r="FK41" s="184"/>
      <c r="FL41" s="194"/>
      <c r="FM41" s="170"/>
      <c r="FN41" s="170"/>
      <c r="FO41" s="64"/>
      <c r="FP41" s="64"/>
      <c r="FQ41" s="211"/>
      <c r="FR41" s="182"/>
      <c r="FS41" s="222"/>
      <c r="FT41" s="184"/>
      <c r="FU41" s="194"/>
      <c r="FV41" s="170"/>
      <c r="FW41" s="170"/>
      <c r="FZ41" s="211"/>
      <c r="GA41" s="182"/>
      <c r="GB41" s="222"/>
      <c r="GC41" s="184"/>
      <c r="GD41" s="194"/>
      <c r="GE41" s="170"/>
      <c r="GF41" s="170"/>
      <c r="GI41" s="211"/>
      <c r="GJ41" s="182"/>
      <c r="GK41" s="222"/>
      <c r="GL41" s="184"/>
      <c r="GM41" s="194"/>
      <c r="GN41" s="170"/>
      <c r="GO41" s="170"/>
      <c r="GR41" s="211"/>
      <c r="GS41" s="182"/>
      <c r="GT41" s="222"/>
      <c r="GU41" s="184"/>
      <c r="GV41" s="194"/>
      <c r="GW41" s="170"/>
      <c r="GX41" s="170"/>
      <c r="GY41" s="64"/>
      <c r="GZ41" s="64"/>
      <c r="HA41" s="211"/>
      <c r="HB41" s="182"/>
      <c r="HC41" s="222"/>
      <c r="HD41" s="184"/>
      <c r="HE41" s="194"/>
      <c r="HF41" s="170"/>
      <c r="HG41" s="170"/>
      <c r="HJ41" s="211"/>
      <c r="HK41" s="182"/>
      <c r="HL41" s="222"/>
      <c r="HM41" s="184"/>
      <c r="HN41" s="194"/>
      <c r="HO41" s="170"/>
      <c r="HP41" s="170"/>
      <c r="HS41" s="211"/>
      <c r="HT41" s="182"/>
      <c r="HU41" s="222"/>
      <c r="HV41" s="184"/>
      <c r="HW41" s="194"/>
      <c r="HX41" s="170"/>
      <c r="HY41" s="170"/>
      <c r="IB41" s="211"/>
      <c r="IC41" s="182"/>
      <c r="ID41" s="222"/>
      <c r="IE41" s="184"/>
      <c r="IF41" s="194"/>
      <c r="IG41" s="170"/>
      <c r="IH41" s="170"/>
      <c r="II41" s="64"/>
      <c r="IJ41" s="64"/>
      <c r="IK41" s="211"/>
      <c r="IL41" s="182"/>
      <c r="IM41" s="222"/>
      <c r="IN41" s="184"/>
      <c r="IO41" s="194"/>
      <c r="IP41" s="170"/>
      <c r="IQ41" s="170"/>
      <c r="IT41" s="211"/>
      <c r="IU41" s="182"/>
      <c r="IV41" s="222"/>
      <c r="IW41" s="184"/>
      <c r="IX41" s="194"/>
      <c r="IY41" s="170"/>
      <c r="IZ41" s="170"/>
      <c r="JC41" s="211"/>
      <c r="JD41" s="182"/>
      <c r="JE41" s="222"/>
      <c r="JF41" s="184"/>
      <c r="JG41" s="194"/>
      <c r="JH41" s="170"/>
      <c r="JI41" s="170"/>
      <c r="JL41" s="211"/>
      <c r="JM41" s="182"/>
      <c r="JN41" s="222"/>
      <c r="JO41" s="184"/>
      <c r="JP41" s="194"/>
      <c r="JQ41" s="170"/>
      <c r="JR41" s="170"/>
    </row>
    <row r="42" spans="2:278" ht="31.5" thickTop="1" thickBot="1">
      <c r="B42" s="211" t="s">
        <v>151</v>
      </c>
      <c r="C42" s="182" t="s">
        <v>210</v>
      </c>
      <c r="D42" s="222" t="s">
        <v>146</v>
      </c>
      <c r="E42" s="184">
        <v>71</v>
      </c>
      <c r="F42" s="194">
        <v>0</v>
      </c>
      <c r="G42" s="170">
        <f t="shared" si="1"/>
        <v>0</v>
      </c>
      <c r="H42" s="170"/>
      <c r="K42" s="211"/>
      <c r="L42" s="182"/>
      <c r="M42" s="222"/>
      <c r="N42" s="184"/>
      <c r="O42" s="194"/>
      <c r="P42" s="170"/>
      <c r="Q42" s="170"/>
      <c r="R42" s="102"/>
      <c r="S42" s="101"/>
      <c r="T42" s="211"/>
      <c r="U42" s="182"/>
      <c r="V42" s="222"/>
      <c r="W42" s="184"/>
      <c r="X42" s="194"/>
      <c r="Y42" s="170"/>
      <c r="Z42" s="170"/>
      <c r="AA42" s="101"/>
      <c r="AC42" s="211"/>
      <c r="AD42" s="182"/>
      <c r="AE42" s="222"/>
      <c r="AF42" s="184"/>
      <c r="AG42" s="194"/>
      <c r="AH42" s="170"/>
      <c r="AI42" s="170"/>
      <c r="AL42" s="211"/>
      <c r="AM42" s="182"/>
      <c r="AN42" s="222"/>
      <c r="AO42" s="184"/>
      <c r="AP42" s="194"/>
      <c r="AQ42" s="170"/>
      <c r="AR42" s="170"/>
      <c r="AU42" s="211"/>
      <c r="AV42" s="182"/>
      <c r="AW42" s="222"/>
      <c r="AX42" s="184"/>
      <c r="AY42" s="194"/>
      <c r="AZ42" s="170"/>
      <c r="BA42" s="170"/>
      <c r="BD42" s="211"/>
      <c r="BE42" s="182"/>
      <c r="BF42" s="222"/>
      <c r="BG42" s="184"/>
      <c r="BH42" s="194"/>
      <c r="BI42" s="170"/>
      <c r="BJ42" s="170"/>
      <c r="BM42" s="211"/>
      <c r="BN42" s="182"/>
      <c r="BO42" s="222"/>
      <c r="BP42" s="184"/>
      <c r="BQ42" s="194"/>
      <c r="BR42" s="170"/>
      <c r="BS42" s="170"/>
      <c r="BV42" s="211"/>
      <c r="BW42" s="182"/>
      <c r="BX42" s="222"/>
      <c r="BY42" s="184"/>
      <c r="BZ42" s="194"/>
      <c r="CA42" s="170"/>
      <c r="CB42" s="170"/>
      <c r="CE42" s="211"/>
      <c r="CF42" s="182"/>
      <c r="CG42" s="222"/>
      <c r="CH42" s="184"/>
      <c r="CI42" s="194"/>
      <c r="CJ42" s="170"/>
      <c r="CK42" s="170"/>
      <c r="CN42" s="211"/>
      <c r="CO42" s="182"/>
      <c r="CP42" s="222"/>
      <c r="CQ42" s="184"/>
      <c r="CR42" s="194"/>
      <c r="CS42" s="170"/>
      <c r="CT42" s="170"/>
      <c r="CW42" s="211"/>
      <c r="CX42" s="182"/>
      <c r="CY42" s="222"/>
      <c r="CZ42" s="184"/>
      <c r="DA42" s="194"/>
      <c r="DB42" s="170"/>
      <c r="DC42" s="170"/>
      <c r="DF42" s="211"/>
      <c r="DG42" s="182"/>
      <c r="DH42" s="222"/>
      <c r="DI42" s="184"/>
      <c r="DJ42" s="194"/>
      <c r="DK42" s="170"/>
      <c r="DL42" s="170"/>
      <c r="DO42" s="211"/>
      <c r="DP42" s="182"/>
      <c r="DQ42" s="222"/>
      <c r="DR42" s="184"/>
      <c r="DS42" s="194"/>
      <c r="DT42" s="170"/>
      <c r="DU42" s="170"/>
      <c r="DX42" s="211"/>
      <c r="DY42" s="182"/>
      <c r="DZ42" s="222"/>
      <c r="EA42" s="184"/>
      <c r="EB42" s="194"/>
      <c r="EC42" s="170"/>
      <c r="ED42" s="170"/>
      <c r="EG42" s="211"/>
      <c r="EH42" s="182"/>
      <c r="EI42" s="222"/>
      <c r="EJ42" s="184"/>
      <c r="EK42" s="194"/>
      <c r="EL42" s="170"/>
      <c r="EM42" s="170"/>
      <c r="EP42" s="211"/>
      <c r="EQ42" s="182"/>
      <c r="ER42" s="222"/>
      <c r="ES42" s="184"/>
      <c r="ET42" s="194"/>
      <c r="EU42" s="170"/>
      <c r="EV42" s="170"/>
      <c r="EY42" s="211"/>
      <c r="EZ42" s="182"/>
      <c r="FA42" s="222"/>
      <c r="FB42" s="184"/>
      <c r="FC42" s="194"/>
      <c r="FD42" s="170"/>
      <c r="FE42" s="170"/>
      <c r="FH42" s="211"/>
      <c r="FI42" s="182"/>
      <c r="FJ42" s="222"/>
      <c r="FK42" s="184"/>
      <c r="FL42" s="194"/>
      <c r="FM42" s="170"/>
      <c r="FN42" s="170"/>
      <c r="FO42" s="64"/>
      <c r="FP42" s="64"/>
      <c r="FQ42" s="211"/>
      <c r="FR42" s="182"/>
      <c r="FS42" s="222"/>
      <c r="FT42" s="184"/>
      <c r="FU42" s="194"/>
      <c r="FV42" s="170"/>
      <c r="FW42" s="170"/>
      <c r="FZ42" s="211"/>
      <c r="GA42" s="182"/>
      <c r="GB42" s="222"/>
      <c r="GC42" s="184"/>
      <c r="GD42" s="194"/>
      <c r="GE42" s="170"/>
      <c r="GF42" s="170"/>
      <c r="GI42" s="211"/>
      <c r="GJ42" s="182"/>
      <c r="GK42" s="222"/>
      <c r="GL42" s="184"/>
      <c r="GM42" s="194"/>
      <c r="GN42" s="170"/>
      <c r="GO42" s="170"/>
      <c r="GR42" s="211"/>
      <c r="GS42" s="182"/>
      <c r="GT42" s="222"/>
      <c r="GU42" s="184"/>
      <c r="GV42" s="194"/>
      <c r="GW42" s="170"/>
      <c r="GX42" s="170"/>
      <c r="GY42" s="64"/>
      <c r="GZ42" s="64"/>
      <c r="HA42" s="211"/>
      <c r="HB42" s="182"/>
      <c r="HC42" s="222"/>
      <c r="HD42" s="184"/>
      <c r="HE42" s="194"/>
      <c r="HF42" s="170"/>
      <c r="HG42" s="170"/>
      <c r="HJ42" s="211"/>
      <c r="HK42" s="182"/>
      <c r="HL42" s="222"/>
      <c r="HM42" s="184"/>
      <c r="HN42" s="194"/>
      <c r="HO42" s="170"/>
      <c r="HP42" s="170"/>
      <c r="HS42" s="211"/>
      <c r="HT42" s="182"/>
      <c r="HU42" s="222"/>
      <c r="HV42" s="184"/>
      <c r="HW42" s="194"/>
      <c r="HX42" s="170"/>
      <c r="HY42" s="170"/>
      <c r="IB42" s="211"/>
      <c r="IC42" s="182"/>
      <c r="ID42" s="222"/>
      <c r="IE42" s="184"/>
      <c r="IF42" s="194"/>
      <c r="IG42" s="170"/>
      <c r="IH42" s="170"/>
      <c r="II42" s="64"/>
      <c r="IJ42" s="64"/>
      <c r="IK42" s="211"/>
      <c r="IL42" s="182"/>
      <c r="IM42" s="222"/>
      <c r="IN42" s="184"/>
      <c r="IO42" s="194"/>
      <c r="IP42" s="170"/>
      <c r="IQ42" s="170"/>
      <c r="IT42" s="211"/>
      <c r="IU42" s="182"/>
      <c r="IV42" s="222"/>
      <c r="IW42" s="184"/>
      <c r="IX42" s="194"/>
      <c r="IY42" s="170"/>
      <c r="IZ42" s="170"/>
      <c r="JC42" s="211"/>
      <c r="JD42" s="182"/>
      <c r="JE42" s="222"/>
      <c r="JF42" s="184"/>
      <c r="JG42" s="194"/>
      <c r="JH42" s="170"/>
      <c r="JI42" s="170"/>
      <c r="JL42" s="211"/>
      <c r="JM42" s="182"/>
      <c r="JN42" s="222"/>
      <c r="JO42" s="184"/>
      <c r="JP42" s="194"/>
      <c r="JQ42" s="170"/>
      <c r="JR42" s="170"/>
    </row>
    <row r="43" spans="2:278" ht="31.5" thickTop="1" thickBot="1">
      <c r="B43" s="211" t="s">
        <v>152</v>
      </c>
      <c r="C43" s="182" t="s">
        <v>211</v>
      </c>
      <c r="D43" s="222" t="s">
        <v>146</v>
      </c>
      <c r="E43" s="184">
        <v>6</v>
      </c>
      <c r="F43" s="194">
        <v>0</v>
      </c>
      <c r="G43" s="170">
        <f t="shared" si="1"/>
        <v>0</v>
      </c>
      <c r="H43" s="170"/>
      <c r="K43" s="211"/>
      <c r="L43" s="182"/>
      <c r="M43" s="222"/>
      <c r="N43" s="184"/>
      <c r="O43" s="194"/>
      <c r="P43" s="170"/>
      <c r="Q43" s="170"/>
      <c r="R43" s="102"/>
      <c r="S43" s="101"/>
      <c r="T43" s="211"/>
      <c r="U43" s="182"/>
      <c r="V43" s="222"/>
      <c r="W43" s="184"/>
      <c r="X43" s="194"/>
      <c r="Y43" s="170"/>
      <c r="Z43" s="170"/>
      <c r="AA43" s="101"/>
      <c r="AC43" s="211"/>
      <c r="AD43" s="182"/>
      <c r="AE43" s="222"/>
      <c r="AF43" s="184"/>
      <c r="AG43" s="194"/>
      <c r="AH43" s="170"/>
      <c r="AI43" s="170"/>
      <c r="AL43" s="211"/>
      <c r="AM43" s="182"/>
      <c r="AN43" s="222"/>
      <c r="AO43" s="184"/>
      <c r="AP43" s="194"/>
      <c r="AQ43" s="170"/>
      <c r="AR43" s="170"/>
      <c r="AU43" s="211"/>
      <c r="AV43" s="182"/>
      <c r="AW43" s="222"/>
      <c r="AX43" s="184"/>
      <c r="AY43" s="194"/>
      <c r="AZ43" s="170"/>
      <c r="BA43" s="170"/>
      <c r="BD43" s="211"/>
      <c r="BE43" s="182"/>
      <c r="BF43" s="222"/>
      <c r="BG43" s="184"/>
      <c r="BH43" s="194"/>
      <c r="BI43" s="170"/>
      <c r="BJ43" s="170"/>
      <c r="BM43" s="211"/>
      <c r="BN43" s="182"/>
      <c r="BO43" s="222"/>
      <c r="BP43" s="184"/>
      <c r="BQ43" s="194"/>
      <c r="BR43" s="170"/>
      <c r="BS43" s="170"/>
      <c r="BV43" s="211"/>
      <c r="BW43" s="182"/>
      <c r="BX43" s="222"/>
      <c r="BY43" s="184"/>
      <c r="BZ43" s="194"/>
      <c r="CA43" s="170"/>
      <c r="CB43" s="170"/>
      <c r="CE43" s="211"/>
      <c r="CF43" s="182"/>
      <c r="CG43" s="222"/>
      <c r="CH43" s="184"/>
      <c r="CI43" s="194"/>
      <c r="CJ43" s="170"/>
      <c r="CK43" s="170"/>
      <c r="CN43" s="211"/>
      <c r="CO43" s="182"/>
      <c r="CP43" s="222"/>
      <c r="CQ43" s="184"/>
      <c r="CR43" s="194"/>
      <c r="CS43" s="170"/>
      <c r="CT43" s="170"/>
      <c r="CW43" s="211"/>
      <c r="CX43" s="182"/>
      <c r="CY43" s="222"/>
      <c r="CZ43" s="184"/>
      <c r="DA43" s="194"/>
      <c r="DB43" s="170"/>
      <c r="DC43" s="170"/>
      <c r="DF43" s="211"/>
      <c r="DG43" s="182"/>
      <c r="DH43" s="222"/>
      <c r="DI43" s="184"/>
      <c r="DJ43" s="194"/>
      <c r="DK43" s="170"/>
      <c r="DL43" s="170"/>
      <c r="DO43" s="211"/>
      <c r="DP43" s="182"/>
      <c r="DQ43" s="222"/>
      <c r="DR43" s="184"/>
      <c r="DS43" s="194"/>
      <c r="DT43" s="170"/>
      <c r="DU43" s="170"/>
      <c r="DX43" s="211"/>
      <c r="DY43" s="182"/>
      <c r="DZ43" s="222"/>
      <c r="EA43" s="184"/>
      <c r="EB43" s="194"/>
      <c r="EC43" s="170"/>
      <c r="ED43" s="170"/>
      <c r="EG43" s="211"/>
      <c r="EH43" s="182"/>
      <c r="EI43" s="222"/>
      <c r="EJ43" s="184"/>
      <c r="EK43" s="194"/>
      <c r="EL43" s="170"/>
      <c r="EM43" s="170"/>
      <c r="EP43" s="211"/>
      <c r="EQ43" s="182"/>
      <c r="ER43" s="222"/>
      <c r="ES43" s="184"/>
      <c r="ET43" s="194"/>
      <c r="EU43" s="170"/>
      <c r="EV43" s="170"/>
      <c r="EY43" s="211"/>
      <c r="EZ43" s="182"/>
      <c r="FA43" s="222"/>
      <c r="FB43" s="184"/>
      <c r="FC43" s="194"/>
      <c r="FD43" s="170"/>
      <c r="FE43" s="170"/>
      <c r="FH43" s="211"/>
      <c r="FI43" s="182"/>
      <c r="FJ43" s="222"/>
      <c r="FK43" s="184"/>
      <c r="FL43" s="194"/>
      <c r="FM43" s="170"/>
      <c r="FN43" s="170"/>
      <c r="FO43" s="64"/>
      <c r="FP43" s="64"/>
      <c r="FQ43" s="211"/>
      <c r="FR43" s="182"/>
      <c r="FS43" s="222"/>
      <c r="FT43" s="184"/>
      <c r="FU43" s="194"/>
      <c r="FV43" s="170"/>
      <c r="FW43" s="170"/>
      <c r="FZ43" s="211"/>
      <c r="GA43" s="182"/>
      <c r="GB43" s="222"/>
      <c r="GC43" s="184"/>
      <c r="GD43" s="194"/>
      <c r="GE43" s="170"/>
      <c r="GF43" s="170"/>
      <c r="GI43" s="211"/>
      <c r="GJ43" s="182"/>
      <c r="GK43" s="222"/>
      <c r="GL43" s="184"/>
      <c r="GM43" s="194"/>
      <c r="GN43" s="170"/>
      <c r="GO43" s="170"/>
      <c r="GR43" s="211"/>
      <c r="GS43" s="182"/>
      <c r="GT43" s="222"/>
      <c r="GU43" s="184"/>
      <c r="GV43" s="194"/>
      <c r="GW43" s="170"/>
      <c r="GX43" s="170"/>
      <c r="GY43" s="64"/>
      <c r="GZ43" s="64"/>
      <c r="HA43" s="211"/>
      <c r="HB43" s="182"/>
      <c r="HC43" s="222"/>
      <c r="HD43" s="184"/>
      <c r="HE43" s="194"/>
      <c r="HF43" s="170"/>
      <c r="HG43" s="170"/>
      <c r="HJ43" s="211"/>
      <c r="HK43" s="182"/>
      <c r="HL43" s="222"/>
      <c r="HM43" s="184"/>
      <c r="HN43" s="194"/>
      <c r="HO43" s="170"/>
      <c r="HP43" s="170"/>
      <c r="HS43" s="211"/>
      <c r="HT43" s="182"/>
      <c r="HU43" s="222"/>
      <c r="HV43" s="184"/>
      <c r="HW43" s="194"/>
      <c r="HX43" s="170"/>
      <c r="HY43" s="170"/>
      <c r="IB43" s="211"/>
      <c r="IC43" s="182"/>
      <c r="ID43" s="222"/>
      <c r="IE43" s="184"/>
      <c r="IF43" s="194"/>
      <c r="IG43" s="170"/>
      <c r="IH43" s="170"/>
      <c r="II43" s="64"/>
      <c r="IJ43" s="64"/>
      <c r="IK43" s="211"/>
      <c r="IL43" s="182"/>
      <c r="IM43" s="222"/>
      <c r="IN43" s="184"/>
      <c r="IO43" s="194"/>
      <c r="IP43" s="170"/>
      <c r="IQ43" s="170"/>
      <c r="IT43" s="211"/>
      <c r="IU43" s="182"/>
      <c r="IV43" s="222"/>
      <c r="IW43" s="184"/>
      <c r="IX43" s="194"/>
      <c r="IY43" s="170"/>
      <c r="IZ43" s="170"/>
      <c r="JC43" s="211"/>
      <c r="JD43" s="182"/>
      <c r="JE43" s="222"/>
      <c r="JF43" s="184"/>
      <c r="JG43" s="194"/>
      <c r="JH43" s="170"/>
      <c r="JI43" s="170"/>
      <c r="JL43" s="211"/>
      <c r="JM43" s="182"/>
      <c r="JN43" s="222"/>
      <c r="JO43" s="184"/>
      <c r="JP43" s="194"/>
      <c r="JQ43" s="170"/>
      <c r="JR43" s="170"/>
    </row>
    <row r="44" spans="2:278" ht="31.5" thickTop="1" thickBot="1">
      <c r="B44" s="211" t="s">
        <v>153</v>
      </c>
      <c r="C44" s="182" t="s">
        <v>212</v>
      </c>
      <c r="D44" s="223" t="s">
        <v>146</v>
      </c>
      <c r="E44" s="184">
        <v>6</v>
      </c>
      <c r="F44" s="194">
        <v>0</v>
      </c>
      <c r="G44" s="170">
        <f t="shared" si="1"/>
        <v>0</v>
      </c>
      <c r="H44" s="170"/>
      <c r="K44" s="211"/>
      <c r="L44" s="182"/>
      <c r="M44" s="223"/>
      <c r="N44" s="184"/>
      <c r="O44" s="194"/>
      <c r="P44" s="170"/>
      <c r="Q44" s="170"/>
      <c r="R44" s="102"/>
      <c r="S44" s="101"/>
      <c r="T44" s="211"/>
      <c r="U44" s="182"/>
      <c r="V44" s="223"/>
      <c r="W44" s="184"/>
      <c r="X44" s="194"/>
      <c r="Y44" s="170"/>
      <c r="Z44" s="170"/>
      <c r="AA44" s="101"/>
      <c r="AC44" s="211"/>
      <c r="AD44" s="182"/>
      <c r="AE44" s="223"/>
      <c r="AF44" s="184"/>
      <c r="AG44" s="194"/>
      <c r="AH44" s="170"/>
      <c r="AI44" s="170"/>
      <c r="AL44" s="211"/>
      <c r="AM44" s="182"/>
      <c r="AN44" s="223"/>
      <c r="AO44" s="184"/>
      <c r="AP44" s="194"/>
      <c r="AQ44" s="170"/>
      <c r="AR44" s="170"/>
      <c r="AU44" s="211"/>
      <c r="AV44" s="182"/>
      <c r="AW44" s="223"/>
      <c r="AX44" s="184"/>
      <c r="AY44" s="194"/>
      <c r="AZ44" s="170"/>
      <c r="BA44" s="170"/>
      <c r="BD44" s="211"/>
      <c r="BE44" s="182"/>
      <c r="BF44" s="223"/>
      <c r="BG44" s="184"/>
      <c r="BH44" s="194"/>
      <c r="BI44" s="170"/>
      <c r="BJ44" s="170"/>
      <c r="BM44" s="211"/>
      <c r="BN44" s="182"/>
      <c r="BO44" s="223"/>
      <c r="BP44" s="184"/>
      <c r="BQ44" s="194"/>
      <c r="BR44" s="170"/>
      <c r="BS44" s="170"/>
      <c r="BV44" s="211"/>
      <c r="BW44" s="182"/>
      <c r="BX44" s="223"/>
      <c r="BY44" s="184"/>
      <c r="BZ44" s="194"/>
      <c r="CA44" s="170"/>
      <c r="CB44" s="170"/>
      <c r="CE44" s="211"/>
      <c r="CF44" s="182"/>
      <c r="CG44" s="223"/>
      <c r="CH44" s="184"/>
      <c r="CI44" s="194"/>
      <c r="CJ44" s="170"/>
      <c r="CK44" s="170"/>
      <c r="CN44" s="211"/>
      <c r="CO44" s="182"/>
      <c r="CP44" s="223"/>
      <c r="CQ44" s="184"/>
      <c r="CR44" s="194"/>
      <c r="CS44" s="170"/>
      <c r="CT44" s="170"/>
      <c r="CW44" s="211"/>
      <c r="CX44" s="182"/>
      <c r="CY44" s="223"/>
      <c r="CZ44" s="184"/>
      <c r="DA44" s="194"/>
      <c r="DB44" s="170"/>
      <c r="DC44" s="170"/>
      <c r="DF44" s="211"/>
      <c r="DG44" s="182"/>
      <c r="DH44" s="223"/>
      <c r="DI44" s="184"/>
      <c r="DJ44" s="194"/>
      <c r="DK44" s="170"/>
      <c r="DL44" s="170"/>
      <c r="DO44" s="211"/>
      <c r="DP44" s="182"/>
      <c r="DQ44" s="223"/>
      <c r="DR44" s="184"/>
      <c r="DS44" s="194"/>
      <c r="DT44" s="170"/>
      <c r="DU44" s="170"/>
      <c r="DX44" s="211"/>
      <c r="DY44" s="182"/>
      <c r="DZ44" s="223"/>
      <c r="EA44" s="184"/>
      <c r="EB44" s="194"/>
      <c r="EC44" s="170"/>
      <c r="ED44" s="170"/>
      <c r="EG44" s="211"/>
      <c r="EH44" s="182"/>
      <c r="EI44" s="223"/>
      <c r="EJ44" s="184"/>
      <c r="EK44" s="194"/>
      <c r="EL44" s="170"/>
      <c r="EM44" s="170"/>
      <c r="EP44" s="211"/>
      <c r="EQ44" s="182"/>
      <c r="ER44" s="223"/>
      <c r="ES44" s="184"/>
      <c r="ET44" s="194"/>
      <c r="EU44" s="170"/>
      <c r="EV44" s="170"/>
      <c r="EY44" s="211"/>
      <c r="EZ44" s="182"/>
      <c r="FA44" s="223"/>
      <c r="FB44" s="184"/>
      <c r="FC44" s="194"/>
      <c r="FD44" s="170"/>
      <c r="FE44" s="170"/>
      <c r="FH44" s="211"/>
      <c r="FI44" s="182"/>
      <c r="FJ44" s="223"/>
      <c r="FK44" s="184"/>
      <c r="FL44" s="194"/>
      <c r="FM44" s="170"/>
      <c r="FN44" s="170"/>
      <c r="FO44" s="64"/>
      <c r="FP44" s="64"/>
      <c r="FQ44" s="211"/>
      <c r="FR44" s="182"/>
      <c r="FS44" s="223"/>
      <c r="FT44" s="184"/>
      <c r="FU44" s="194"/>
      <c r="FV44" s="170"/>
      <c r="FW44" s="170"/>
      <c r="FZ44" s="211"/>
      <c r="GA44" s="182"/>
      <c r="GB44" s="223"/>
      <c r="GC44" s="184"/>
      <c r="GD44" s="194"/>
      <c r="GE44" s="170"/>
      <c r="GF44" s="170"/>
      <c r="GI44" s="211"/>
      <c r="GJ44" s="182"/>
      <c r="GK44" s="223"/>
      <c r="GL44" s="184"/>
      <c r="GM44" s="194"/>
      <c r="GN44" s="170"/>
      <c r="GO44" s="170"/>
      <c r="GR44" s="211"/>
      <c r="GS44" s="182"/>
      <c r="GT44" s="223"/>
      <c r="GU44" s="184"/>
      <c r="GV44" s="194"/>
      <c r="GW44" s="170"/>
      <c r="GX44" s="170"/>
      <c r="GY44" s="64"/>
      <c r="GZ44" s="64"/>
      <c r="HA44" s="211"/>
      <c r="HB44" s="182"/>
      <c r="HC44" s="223"/>
      <c r="HD44" s="184"/>
      <c r="HE44" s="194"/>
      <c r="HF44" s="170"/>
      <c r="HG44" s="170"/>
      <c r="HJ44" s="211"/>
      <c r="HK44" s="182"/>
      <c r="HL44" s="223"/>
      <c r="HM44" s="184"/>
      <c r="HN44" s="194"/>
      <c r="HO44" s="170"/>
      <c r="HP44" s="170"/>
      <c r="HS44" s="211"/>
      <c r="HT44" s="182"/>
      <c r="HU44" s="223"/>
      <c r="HV44" s="184"/>
      <c r="HW44" s="194"/>
      <c r="HX44" s="170"/>
      <c r="HY44" s="170"/>
      <c r="IB44" s="211"/>
      <c r="IC44" s="182"/>
      <c r="ID44" s="223"/>
      <c r="IE44" s="184"/>
      <c r="IF44" s="194"/>
      <c r="IG44" s="170"/>
      <c r="IH44" s="170"/>
      <c r="II44" s="64"/>
      <c r="IJ44" s="64"/>
      <c r="IK44" s="211"/>
      <c r="IL44" s="182"/>
      <c r="IM44" s="223"/>
      <c r="IN44" s="184"/>
      <c r="IO44" s="194"/>
      <c r="IP44" s="170"/>
      <c r="IQ44" s="170"/>
      <c r="IT44" s="211"/>
      <c r="IU44" s="182"/>
      <c r="IV44" s="223"/>
      <c r="IW44" s="184"/>
      <c r="IX44" s="194"/>
      <c r="IY44" s="170"/>
      <c r="IZ44" s="170"/>
      <c r="JC44" s="211"/>
      <c r="JD44" s="182"/>
      <c r="JE44" s="223"/>
      <c r="JF44" s="184"/>
      <c r="JG44" s="194"/>
      <c r="JH44" s="170"/>
      <c r="JI44" s="170"/>
      <c r="JL44" s="211"/>
      <c r="JM44" s="182"/>
      <c r="JN44" s="223"/>
      <c r="JO44" s="184"/>
      <c r="JP44" s="194"/>
      <c r="JQ44" s="170"/>
      <c r="JR44" s="170"/>
    </row>
    <row r="45" spans="2:278" ht="16.5" thickTop="1" thickBot="1">
      <c r="B45" s="224">
        <v>7.4</v>
      </c>
      <c r="C45" s="218" t="s">
        <v>213</v>
      </c>
      <c r="D45" s="225"/>
      <c r="E45" s="184"/>
      <c r="F45" s="220"/>
      <c r="G45" s="221"/>
      <c r="H45" s="221"/>
      <c r="K45" s="224"/>
      <c r="L45" s="218"/>
      <c r="M45" s="225"/>
      <c r="N45" s="184"/>
      <c r="O45" s="220"/>
      <c r="P45" s="221"/>
      <c r="Q45" s="221"/>
      <c r="R45" s="102"/>
      <c r="S45" s="101"/>
      <c r="T45" s="224"/>
      <c r="U45" s="218"/>
      <c r="V45" s="225"/>
      <c r="W45" s="184"/>
      <c r="X45" s="220"/>
      <c r="Y45" s="221"/>
      <c r="Z45" s="221"/>
      <c r="AA45" s="101"/>
      <c r="AC45" s="224"/>
      <c r="AD45" s="218"/>
      <c r="AE45" s="225"/>
      <c r="AF45" s="184"/>
      <c r="AG45" s="220"/>
      <c r="AH45" s="221"/>
      <c r="AI45" s="221"/>
      <c r="AL45" s="224"/>
      <c r="AM45" s="218"/>
      <c r="AN45" s="225"/>
      <c r="AO45" s="184"/>
      <c r="AP45" s="220"/>
      <c r="AQ45" s="221"/>
      <c r="AR45" s="221"/>
      <c r="AU45" s="224"/>
      <c r="AV45" s="218"/>
      <c r="AW45" s="225"/>
      <c r="AX45" s="184"/>
      <c r="AY45" s="220"/>
      <c r="AZ45" s="221"/>
      <c r="BA45" s="221"/>
      <c r="BD45" s="224"/>
      <c r="BE45" s="218"/>
      <c r="BF45" s="225"/>
      <c r="BG45" s="184"/>
      <c r="BH45" s="220"/>
      <c r="BI45" s="221"/>
      <c r="BJ45" s="221"/>
      <c r="BM45" s="224"/>
      <c r="BN45" s="218"/>
      <c r="BO45" s="225"/>
      <c r="BP45" s="184"/>
      <c r="BQ45" s="220"/>
      <c r="BR45" s="221"/>
      <c r="BS45" s="221"/>
      <c r="BV45" s="224"/>
      <c r="BW45" s="218"/>
      <c r="BX45" s="225"/>
      <c r="BY45" s="184"/>
      <c r="BZ45" s="220"/>
      <c r="CA45" s="221"/>
      <c r="CB45" s="221"/>
      <c r="CE45" s="224"/>
      <c r="CF45" s="218"/>
      <c r="CG45" s="225"/>
      <c r="CH45" s="184"/>
      <c r="CI45" s="220"/>
      <c r="CJ45" s="221"/>
      <c r="CK45" s="221"/>
      <c r="CN45" s="224"/>
      <c r="CO45" s="218"/>
      <c r="CP45" s="225"/>
      <c r="CQ45" s="184"/>
      <c r="CR45" s="220"/>
      <c r="CS45" s="221"/>
      <c r="CT45" s="221"/>
      <c r="CW45" s="224"/>
      <c r="CX45" s="218"/>
      <c r="CY45" s="225"/>
      <c r="CZ45" s="184"/>
      <c r="DA45" s="220"/>
      <c r="DB45" s="221"/>
      <c r="DC45" s="221"/>
      <c r="DF45" s="224"/>
      <c r="DG45" s="218"/>
      <c r="DH45" s="225"/>
      <c r="DI45" s="184"/>
      <c r="DJ45" s="220"/>
      <c r="DK45" s="221"/>
      <c r="DL45" s="221"/>
      <c r="DO45" s="224"/>
      <c r="DP45" s="218"/>
      <c r="DQ45" s="225"/>
      <c r="DR45" s="184"/>
      <c r="DS45" s="220"/>
      <c r="DT45" s="221"/>
      <c r="DU45" s="221"/>
      <c r="DX45" s="224"/>
      <c r="DY45" s="218"/>
      <c r="DZ45" s="225"/>
      <c r="EA45" s="184"/>
      <c r="EB45" s="220"/>
      <c r="EC45" s="221"/>
      <c r="ED45" s="221"/>
      <c r="EG45" s="224"/>
      <c r="EH45" s="218"/>
      <c r="EI45" s="225"/>
      <c r="EJ45" s="184"/>
      <c r="EK45" s="220"/>
      <c r="EL45" s="221"/>
      <c r="EM45" s="221"/>
      <c r="EP45" s="224"/>
      <c r="EQ45" s="218"/>
      <c r="ER45" s="225"/>
      <c r="ES45" s="184"/>
      <c r="ET45" s="220"/>
      <c r="EU45" s="221"/>
      <c r="EV45" s="221"/>
      <c r="EY45" s="224"/>
      <c r="EZ45" s="218"/>
      <c r="FA45" s="225"/>
      <c r="FB45" s="184"/>
      <c r="FC45" s="220"/>
      <c r="FD45" s="221"/>
      <c r="FE45" s="221"/>
      <c r="FH45" s="224"/>
      <c r="FI45" s="218"/>
      <c r="FJ45" s="225"/>
      <c r="FK45" s="184"/>
      <c r="FL45" s="220"/>
      <c r="FM45" s="221"/>
      <c r="FN45" s="221"/>
      <c r="FO45" s="64"/>
      <c r="FP45" s="64"/>
      <c r="FQ45" s="224"/>
      <c r="FR45" s="218"/>
      <c r="FS45" s="225"/>
      <c r="FT45" s="184"/>
      <c r="FU45" s="220"/>
      <c r="FV45" s="221"/>
      <c r="FW45" s="221"/>
      <c r="FZ45" s="224"/>
      <c r="GA45" s="218"/>
      <c r="GB45" s="225"/>
      <c r="GC45" s="184"/>
      <c r="GD45" s="220"/>
      <c r="GE45" s="221"/>
      <c r="GF45" s="221"/>
      <c r="GI45" s="224"/>
      <c r="GJ45" s="218"/>
      <c r="GK45" s="225"/>
      <c r="GL45" s="184"/>
      <c r="GM45" s="220"/>
      <c r="GN45" s="221"/>
      <c r="GO45" s="221"/>
      <c r="GR45" s="224"/>
      <c r="GS45" s="218"/>
      <c r="GT45" s="225"/>
      <c r="GU45" s="184"/>
      <c r="GV45" s="220"/>
      <c r="GW45" s="221"/>
      <c r="GX45" s="221"/>
      <c r="GY45" s="64"/>
      <c r="GZ45" s="64"/>
      <c r="HA45" s="224"/>
      <c r="HB45" s="218"/>
      <c r="HC45" s="225"/>
      <c r="HD45" s="184"/>
      <c r="HE45" s="220"/>
      <c r="HF45" s="221"/>
      <c r="HG45" s="221"/>
      <c r="HJ45" s="224"/>
      <c r="HK45" s="218"/>
      <c r="HL45" s="225"/>
      <c r="HM45" s="184"/>
      <c r="HN45" s="220"/>
      <c r="HO45" s="221"/>
      <c r="HP45" s="221"/>
      <c r="HS45" s="224"/>
      <c r="HT45" s="218"/>
      <c r="HU45" s="225"/>
      <c r="HV45" s="184"/>
      <c r="HW45" s="220"/>
      <c r="HX45" s="221"/>
      <c r="HY45" s="221"/>
      <c r="IB45" s="224"/>
      <c r="IC45" s="218"/>
      <c r="ID45" s="225"/>
      <c r="IE45" s="184"/>
      <c r="IF45" s="220"/>
      <c r="IG45" s="221"/>
      <c r="IH45" s="221"/>
      <c r="II45" s="64"/>
      <c r="IJ45" s="64"/>
      <c r="IK45" s="224"/>
      <c r="IL45" s="218"/>
      <c r="IM45" s="225"/>
      <c r="IN45" s="184"/>
      <c r="IO45" s="220"/>
      <c r="IP45" s="221"/>
      <c r="IQ45" s="221"/>
      <c r="IT45" s="224"/>
      <c r="IU45" s="218"/>
      <c r="IV45" s="225"/>
      <c r="IW45" s="184"/>
      <c r="IX45" s="220"/>
      <c r="IY45" s="221"/>
      <c r="IZ45" s="221"/>
      <c r="JC45" s="224"/>
      <c r="JD45" s="218"/>
      <c r="JE45" s="225"/>
      <c r="JF45" s="184"/>
      <c r="JG45" s="220"/>
      <c r="JH45" s="221"/>
      <c r="JI45" s="221"/>
      <c r="JL45" s="224"/>
      <c r="JM45" s="218"/>
      <c r="JN45" s="225"/>
      <c r="JO45" s="184"/>
      <c r="JP45" s="220"/>
      <c r="JQ45" s="221"/>
      <c r="JR45" s="221"/>
    </row>
    <row r="46" spans="2:278" ht="16.5" thickTop="1" thickBot="1">
      <c r="B46" s="211"/>
      <c r="C46" s="182" t="s">
        <v>214</v>
      </c>
      <c r="D46" s="225"/>
      <c r="E46" s="184"/>
      <c r="F46" s="220"/>
      <c r="G46" s="221"/>
      <c r="H46" s="221"/>
      <c r="K46" s="211"/>
      <c r="L46" s="182"/>
      <c r="M46" s="225"/>
      <c r="N46" s="184"/>
      <c r="O46" s="220"/>
      <c r="P46" s="221"/>
      <c r="Q46" s="221"/>
      <c r="R46" s="102"/>
      <c r="S46" s="101"/>
      <c r="T46" s="211"/>
      <c r="U46" s="182"/>
      <c r="V46" s="225"/>
      <c r="W46" s="184"/>
      <c r="X46" s="220"/>
      <c r="Y46" s="221"/>
      <c r="Z46" s="221"/>
      <c r="AA46" s="101"/>
      <c r="AC46" s="211"/>
      <c r="AD46" s="182"/>
      <c r="AE46" s="225"/>
      <c r="AF46" s="184"/>
      <c r="AG46" s="220"/>
      <c r="AH46" s="221"/>
      <c r="AI46" s="221"/>
      <c r="AL46" s="211"/>
      <c r="AM46" s="182"/>
      <c r="AN46" s="225"/>
      <c r="AO46" s="184"/>
      <c r="AP46" s="220"/>
      <c r="AQ46" s="221"/>
      <c r="AR46" s="221"/>
      <c r="AU46" s="211"/>
      <c r="AV46" s="182"/>
      <c r="AW46" s="225"/>
      <c r="AX46" s="184"/>
      <c r="AY46" s="220"/>
      <c r="AZ46" s="221"/>
      <c r="BA46" s="221"/>
      <c r="BD46" s="211"/>
      <c r="BE46" s="182"/>
      <c r="BF46" s="225"/>
      <c r="BG46" s="184"/>
      <c r="BH46" s="220"/>
      <c r="BI46" s="221"/>
      <c r="BJ46" s="221"/>
      <c r="BM46" s="211"/>
      <c r="BN46" s="182"/>
      <c r="BO46" s="225"/>
      <c r="BP46" s="184"/>
      <c r="BQ46" s="220"/>
      <c r="BR46" s="221"/>
      <c r="BS46" s="221"/>
      <c r="BV46" s="211"/>
      <c r="BW46" s="182"/>
      <c r="BX46" s="225"/>
      <c r="BY46" s="184"/>
      <c r="BZ46" s="220"/>
      <c r="CA46" s="221"/>
      <c r="CB46" s="221"/>
      <c r="CE46" s="211"/>
      <c r="CF46" s="182"/>
      <c r="CG46" s="225"/>
      <c r="CH46" s="184"/>
      <c r="CI46" s="220"/>
      <c r="CJ46" s="221"/>
      <c r="CK46" s="221"/>
      <c r="CN46" s="211"/>
      <c r="CO46" s="182"/>
      <c r="CP46" s="225"/>
      <c r="CQ46" s="184"/>
      <c r="CR46" s="220"/>
      <c r="CS46" s="221"/>
      <c r="CT46" s="221"/>
      <c r="CW46" s="211"/>
      <c r="CX46" s="182"/>
      <c r="CY46" s="225"/>
      <c r="CZ46" s="184"/>
      <c r="DA46" s="220"/>
      <c r="DB46" s="221"/>
      <c r="DC46" s="221"/>
      <c r="DF46" s="211"/>
      <c r="DG46" s="182"/>
      <c r="DH46" s="225"/>
      <c r="DI46" s="184"/>
      <c r="DJ46" s="220"/>
      <c r="DK46" s="221"/>
      <c r="DL46" s="221"/>
      <c r="DO46" s="211"/>
      <c r="DP46" s="182"/>
      <c r="DQ46" s="225"/>
      <c r="DR46" s="184"/>
      <c r="DS46" s="220"/>
      <c r="DT46" s="221"/>
      <c r="DU46" s="221"/>
      <c r="DX46" s="211"/>
      <c r="DY46" s="182"/>
      <c r="DZ46" s="225"/>
      <c r="EA46" s="184"/>
      <c r="EB46" s="220"/>
      <c r="EC46" s="221"/>
      <c r="ED46" s="221"/>
      <c r="EG46" s="211"/>
      <c r="EH46" s="182"/>
      <c r="EI46" s="225"/>
      <c r="EJ46" s="184"/>
      <c r="EK46" s="220"/>
      <c r="EL46" s="221"/>
      <c r="EM46" s="221"/>
      <c r="EP46" s="211"/>
      <c r="EQ46" s="182"/>
      <c r="ER46" s="225"/>
      <c r="ES46" s="184"/>
      <c r="ET46" s="220"/>
      <c r="EU46" s="221"/>
      <c r="EV46" s="221"/>
      <c r="EY46" s="211"/>
      <c r="EZ46" s="182"/>
      <c r="FA46" s="225"/>
      <c r="FB46" s="184"/>
      <c r="FC46" s="220"/>
      <c r="FD46" s="221"/>
      <c r="FE46" s="221"/>
      <c r="FH46" s="211"/>
      <c r="FI46" s="182"/>
      <c r="FJ46" s="225"/>
      <c r="FK46" s="184"/>
      <c r="FL46" s="220"/>
      <c r="FM46" s="221"/>
      <c r="FN46" s="221"/>
      <c r="FO46" s="64"/>
      <c r="FP46" s="64"/>
      <c r="FQ46" s="211"/>
      <c r="FR46" s="182"/>
      <c r="FS46" s="225"/>
      <c r="FT46" s="184"/>
      <c r="FU46" s="220"/>
      <c r="FV46" s="221"/>
      <c r="FW46" s="221"/>
      <c r="FZ46" s="211"/>
      <c r="GA46" s="182"/>
      <c r="GB46" s="225"/>
      <c r="GC46" s="184"/>
      <c r="GD46" s="220"/>
      <c r="GE46" s="221"/>
      <c r="GF46" s="221"/>
      <c r="GI46" s="211"/>
      <c r="GJ46" s="182"/>
      <c r="GK46" s="225"/>
      <c r="GL46" s="184"/>
      <c r="GM46" s="220"/>
      <c r="GN46" s="221"/>
      <c r="GO46" s="221"/>
      <c r="GR46" s="211"/>
      <c r="GS46" s="182"/>
      <c r="GT46" s="225"/>
      <c r="GU46" s="184"/>
      <c r="GV46" s="220"/>
      <c r="GW46" s="221"/>
      <c r="GX46" s="221"/>
      <c r="GY46" s="64"/>
      <c r="GZ46" s="64"/>
      <c r="HA46" s="211"/>
      <c r="HB46" s="182"/>
      <c r="HC46" s="225"/>
      <c r="HD46" s="184"/>
      <c r="HE46" s="220"/>
      <c r="HF46" s="221"/>
      <c r="HG46" s="221"/>
      <c r="HJ46" s="211"/>
      <c r="HK46" s="182"/>
      <c r="HL46" s="225"/>
      <c r="HM46" s="184"/>
      <c r="HN46" s="220"/>
      <c r="HO46" s="221"/>
      <c r="HP46" s="221"/>
      <c r="HS46" s="211"/>
      <c r="HT46" s="182"/>
      <c r="HU46" s="225"/>
      <c r="HV46" s="184"/>
      <c r="HW46" s="220"/>
      <c r="HX46" s="221"/>
      <c r="HY46" s="221"/>
      <c r="IB46" s="211"/>
      <c r="IC46" s="182"/>
      <c r="ID46" s="225"/>
      <c r="IE46" s="184"/>
      <c r="IF46" s="220"/>
      <c r="IG46" s="221"/>
      <c r="IH46" s="221"/>
      <c r="II46" s="64"/>
      <c r="IJ46" s="64"/>
      <c r="IK46" s="211"/>
      <c r="IL46" s="182"/>
      <c r="IM46" s="225"/>
      <c r="IN46" s="184"/>
      <c r="IO46" s="220"/>
      <c r="IP46" s="221"/>
      <c r="IQ46" s="221"/>
      <c r="IT46" s="211"/>
      <c r="IU46" s="182"/>
      <c r="IV46" s="225"/>
      <c r="IW46" s="184"/>
      <c r="IX46" s="220"/>
      <c r="IY46" s="221"/>
      <c r="IZ46" s="221"/>
      <c r="JC46" s="211"/>
      <c r="JD46" s="182"/>
      <c r="JE46" s="225"/>
      <c r="JF46" s="184"/>
      <c r="JG46" s="220"/>
      <c r="JH46" s="221"/>
      <c r="JI46" s="221"/>
      <c r="JL46" s="211"/>
      <c r="JM46" s="182"/>
      <c r="JN46" s="225"/>
      <c r="JO46" s="184"/>
      <c r="JP46" s="220"/>
      <c r="JQ46" s="221"/>
      <c r="JR46" s="221"/>
    </row>
    <row r="47" spans="2:278" ht="16.5" thickTop="1" thickBot="1">
      <c r="B47" s="211" t="s">
        <v>215</v>
      </c>
      <c r="C47" s="182" t="s">
        <v>216</v>
      </c>
      <c r="D47" s="222" t="s">
        <v>145</v>
      </c>
      <c r="E47" s="184">
        <v>30</v>
      </c>
      <c r="F47" s="194">
        <v>0</v>
      </c>
      <c r="G47" s="170">
        <f t="shared" ref="G47:G53" si="2">ROUND((F47*E47),0)</f>
        <v>0</v>
      </c>
      <c r="H47" s="170"/>
      <c r="K47" s="211"/>
      <c r="L47" s="182"/>
      <c r="M47" s="222"/>
      <c r="N47" s="184"/>
      <c r="O47" s="194"/>
      <c r="P47" s="170"/>
      <c r="Q47" s="170"/>
      <c r="R47" s="102"/>
      <c r="S47" s="101"/>
      <c r="T47" s="211"/>
      <c r="U47" s="182"/>
      <c r="V47" s="222"/>
      <c r="W47" s="184"/>
      <c r="X47" s="194"/>
      <c r="Y47" s="170"/>
      <c r="Z47" s="170"/>
      <c r="AA47" s="101"/>
      <c r="AC47" s="211"/>
      <c r="AD47" s="182"/>
      <c r="AE47" s="222"/>
      <c r="AF47" s="184"/>
      <c r="AG47" s="194"/>
      <c r="AH47" s="170"/>
      <c r="AI47" s="170"/>
      <c r="AL47" s="211"/>
      <c r="AM47" s="182"/>
      <c r="AN47" s="222"/>
      <c r="AO47" s="184"/>
      <c r="AP47" s="194"/>
      <c r="AQ47" s="170"/>
      <c r="AR47" s="170"/>
      <c r="AU47" s="211"/>
      <c r="AV47" s="182"/>
      <c r="AW47" s="222"/>
      <c r="AX47" s="184"/>
      <c r="AY47" s="194"/>
      <c r="AZ47" s="170"/>
      <c r="BA47" s="170"/>
      <c r="BD47" s="211"/>
      <c r="BE47" s="182"/>
      <c r="BF47" s="222"/>
      <c r="BG47" s="184"/>
      <c r="BH47" s="194"/>
      <c r="BI47" s="170"/>
      <c r="BJ47" s="170"/>
      <c r="BM47" s="211"/>
      <c r="BN47" s="182"/>
      <c r="BO47" s="222"/>
      <c r="BP47" s="184"/>
      <c r="BQ47" s="194"/>
      <c r="BR47" s="170"/>
      <c r="BS47" s="170"/>
      <c r="BV47" s="211"/>
      <c r="BW47" s="182"/>
      <c r="BX47" s="222"/>
      <c r="BY47" s="184"/>
      <c r="BZ47" s="194"/>
      <c r="CA47" s="170"/>
      <c r="CB47" s="170"/>
      <c r="CE47" s="211"/>
      <c r="CF47" s="182"/>
      <c r="CG47" s="222"/>
      <c r="CH47" s="184"/>
      <c r="CI47" s="194"/>
      <c r="CJ47" s="170"/>
      <c r="CK47" s="170"/>
      <c r="CN47" s="211"/>
      <c r="CO47" s="182"/>
      <c r="CP47" s="222"/>
      <c r="CQ47" s="184"/>
      <c r="CR47" s="194"/>
      <c r="CS47" s="170"/>
      <c r="CT47" s="170"/>
      <c r="CW47" s="211"/>
      <c r="CX47" s="182"/>
      <c r="CY47" s="222"/>
      <c r="CZ47" s="184"/>
      <c r="DA47" s="194"/>
      <c r="DB47" s="170"/>
      <c r="DC47" s="170"/>
      <c r="DF47" s="211"/>
      <c r="DG47" s="182"/>
      <c r="DH47" s="222"/>
      <c r="DI47" s="184"/>
      <c r="DJ47" s="194"/>
      <c r="DK47" s="170"/>
      <c r="DL47" s="170"/>
      <c r="DO47" s="211"/>
      <c r="DP47" s="182"/>
      <c r="DQ47" s="222"/>
      <c r="DR47" s="184"/>
      <c r="DS47" s="194"/>
      <c r="DT47" s="170"/>
      <c r="DU47" s="170"/>
      <c r="DX47" s="211"/>
      <c r="DY47" s="182"/>
      <c r="DZ47" s="222"/>
      <c r="EA47" s="184"/>
      <c r="EB47" s="194"/>
      <c r="EC47" s="170"/>
      <c r="ED47" s="170"/>
      <c r="EG47" s="211"/>
      <c r="EH47" s="182"/>
      <c r="EI47" s="222"/>
      <c r="EJ47" s="184"/>
      <c r="EK47" s="194"/>
      <c r="EL47" s="170"/>
      <c r="EM47" s="170"/>
      <c r="EP47" s="211"/>
      <c r="EQ47" s="182"/>
      <c r="ER47" s="222"/>
      <c r="ES47" s="184"/>
      <c r="ET47" s="194"/>
      <c r="EU47" s="170"/>
      <c r="EV47" s="170"/>
      <c r="EY47" s="211"/>
      <c r="EZ47" s="182"/>
      <c r="FA47" s="222"/>
      <c r="FB47" s="184"/>
      <c r="FC47" s="194"/>
      <c r="FD47" s="170"/>
      <c r="FE47" s="170"/>
      <c r="FH47" s="211"/>
      <c r="FI47" s="182"/>
      <c r="FJ47" s="222"/>
      <c r="FK47" s="184"/>
      <c r="FL47" s="194"/>
      <c r="FM47" s="170"/>
      <c r="FN47" s="170"/>
      <c r="FO47" s="64"/>
      <c r="FP47" s="64"/>
      <c r="FQ47" s="211"/>
      <c r="FR47" s="182"/>
      <c r="FS47" s="222"/>
      <c r="FT47" s="184"/>
      <c r="FU47" s="194"/>
      <c r="FV47" s="170"/>
      <c r="FW47" s="170"/>
      <c r="FZ47" s="211"/>
      <c r="GA47" s="182"/>
      <c r="GB47" s="222"/>
      <c r="GC47" s="184"/>
      <c r="GD47" s="194"/>
      <c r="GE47" s="170"/>
      <c r="GF47" s="170"/>
      <c r="GI47" s="211"/>
      <c r="GJ47" s="182"/>
      <c r="GK47" s="222"/>
      <c r="GL47" s="184"/>
      <c r="GM47" s="194"/>
      <c r="GN47" s="170"/>
      <c r="GO47" s="170"/>
      <c r="GR47" s="211"/>
      <c r="GS47" s="182"/>
      <c r="GT47" s="222"/>
      <c r="GU47" s="184"/>
      <c r="GV47" s="194"/>
      <c r="GW47" s="170"/>
      <c r="GX47" s="170"/>
      <c r="GY47" s="64"/>
      <c r="GZ47" s="64"/>
      <c r="HA47" s="211"/>
      <c r="HB47" s="182"/>
      <c r="HC47" s="222"/>
      <c r="HD47" s="184"/>
      <c r="HE47" s="194"/>
      <c r="HF47" s="170"/>
      <c r="HG47" s="170"/>
      <c r="HJ47" s="211"/>
      <c r="HK47" s="182"/>
      <c r="HL47" s="222"/>
      <c r="HM47" s="184"/>
      <c r="HN47" s="194"/>
      <c r="HO47" s="170"/>
      <c r="HP47" s="170"/>
      <c r="HS47" s="211"/>
      <c r="HT47" s="182"/>
      <c r="HU47" s="222"/>
      <c r="HV47" s="184"/>
      <c r="HW47" s="194"/>
      <c r="HX47" s="170"/>
      <c r="HY47" s="170"/>
      <c r="IB47" s="211"/>
      <c r="IC47" s="182"/>
      <c r="ID47" s="222"/>
      <c r="IE47" s="184"/>
      <c r="IF47" s="194"/>
      <c r="IG47" s="170"/>
      <c r="IH47" s="170"/>
      <c r="II47" s="64"/>
      <c r="IJ47" s="64"/>
      <c r="IK47" s="211"/>
      <c r="IL47" s="182"/>
      <c r="IM47" s="222"/>
      <c r="IN47" s="184"/>
      <c r="IO47" s="194"/>
      <c r="IP47" s="170"/>
      <c r="IQ47" s="170"/>
      <c r="IT47" s="211"/>
      <c r="IU47" s="182"/>
      <c r="IV47" s="222"/>
      <c r="IW47" s="184"/>
      <c r="IX47" s="194"/>
      <c r="IY47" s="170"/>
      <c r="IZ47" s="170"/>
      <c r="JC47" s="211"/>
      <c r="JD47" s="182"/>
      <c r="JE47" s="222"/>
      <c r="JF47" s="184"/>
      <c r="JG47" s="194"/>
      <c r="JH47" s="170"/>
      <c r="JI47" s="170"/>
      <c r="JL47" s="211"/>
      <c r="JM47" s="182"/>
      <c r="JN47" s="222"/>
      <c r="JO47" s="184"/>
      <c r="JP47" s="194"/>
      <c r="JQ47" s="170"/>
      <c r="JR47" s="170"/>
    </row>
    <row r="48" spans="2:278" ht="16.5" thickTop="1" thickBot="1">
      <c r="B48" s="211" t="s">
        <v>217</v>
      </c>
      <c r="C48" s="182" t="s">
        <v>218</v>
      </c>
      <c r="D48" s="222" t="s">
        <v>145</v>
      </c>
      <c r="E48" s="184">
        <v>20</v>
      </c>
      <c r="F48" s="194">
        <v>0</v>
      </c>
      <c r="G48" s="170">
        <f t="shared" si="2"/>
        <v>0</v>
      </c>
      <c r="H48" s="170"/>
      <c r="K48" s="211"/>
      <c r="L48" s="182"/>
      <c r="M48" s="222"/>
      <c r="N48" s="184"/>
      <c r="O48" s="194"/>
      <c r="P48" s="170"/>
      <c r="Q48" s="170"/>
      <c r="R48" s="102"/>
      <c r="S48" s="101"/>
      <c r="T48" s="211"/>
      <c r="U48" s="182"/>
      <c r="V48" s="222"/>
      <c r="W48" s="184"/>
      <c r="X48" s="194"/>
      <c r="Y48" s="170"/>
      <c r="Z48" s="170"/>
      <c r="AA48" s="101"/>
      <c r="AC48" s="211"/>
      <c r="AD48" s="182"/>
      <c r="AE48" s="222"/>
      <c r="AF48" s="184"/>
      <c r="AG48" s="194"/>
      <c r="AH48" s="170"/>
      <c r="AI48" s="170"/>
      <c r="AL48" s="211"/>
      <c r="AM48" s="182"/>
      <c r="AN48" s="222"/>
      <c r="AO48" s="184"/>
      <c r="AP48" s="194"/>
      <c r="AQ48" s="170"/>
      <c r="AR48" s="170"/>
      <c r="AU48" s="211"/>
      <c r="AV48" s="182"/>
      <c r="AW48" s="222"/>
      <c r="AX48" s="184"/>
      <c r="AY48" s="194"/>
      <c r="AZ48" s="170"/>
      <c r="BA48" s="170"/>
      <c r="BD48" s="211"/>
      <c r="BE48" s="182"/>
      <c r="BF48" s="222"/>
      <c r="BG48" s="184"/>
      <c r="BH48" s="194"/>
      <c r="BI48" s="170"/>
      <c r="BJ48" s="170"/>
      <c r="BM48" s="211"/>
      <c r="BN48" s="182"/>
      <c r="BO48" s="222"/>
      <c r="BP48" s="184"/>
      <c r="BQ48" s="194"/>
      <c r="BR48" s="170"/>
      <c r="BS48" s="170"/>
      <c r="BV48" s="211"/>
      <c r="BW48" s="182"/>
      <c r="BX48" s="222"/>
      <c r="BY48" s="184"/>
      <c r="BZ48" s="194"/>
      <c r="CA48" s="170"/>
      <c r="CB48" s="170"/>
      <c r="CE48" s="211"/>
      <c r="CF48" s="182"/>
      <c r="CG48" s="222"/>
      <c r="CH48" s="184"/>
      <c r="CI48" s="194"/>
      <c r="CJ48" s="170"/>
      <c r="CK48" s="170"/>
      <c r="CN48" s="211"/>
      <c r="CO48" s="182"/>
      <c r="CP48" s="222"/>
      <c r="CQ48" s="184"/>
      <c r="CR48" s="194"/>
      <c r="CS48" s="170"/>
      <c r="CT48" s="170"/>
      <c r="CW48" s="211"/>
      <c r="CX48" s="182"/>
      <c r="CY48" s="222"/>
      <c r="CZ48" s="184"/>
      <c r="DA48" s="194"/>
      <c r="DB48" s="170"/>
      <c r="DC48" s="170"/>
      <c r="DF48" s="211"/>
      <c r="DG48" s="182"/>
      <c r="DH48" s="222"/>
      <c r="DI48" s="184"/>
      <c r="DJ48" s="194"/>
      <c r="DK48" s="170"/>
      <c r="DL48" s="170"/>
      <c r="DO48" s="211"/>
      <c r="DP48" s="182"/>
      <c r="DQ48" s="222"/>
      <c r="DR48" s="184"/>
      <c r="DS48" s="194"/>
      <c r="DT48" s="170"/>
      <c r="DU48" s="170"/>
      <c r="DX48" s="211"/>
      <c r="DY48" s="182"/>
      <c r="DZ48" s="222"/>
      <c r="EA48" s="184"/>
      <c r="EB48" s="194"/>
      <c r="EC48" s="170"/>
      <c r="ED48" s="170"/>
      <c r="EG48" s="211"/>
      <c r="EH48" s="182"/>
      <c r="EI48" s="222"/>
      <c r="EJ48" s="184"/>
      <c r="EK48" s="194"/>
      <c r="EL48" s="170"/>
      <c r="EM48" s="170"/>
      <c r="EP48" s="211"/>
      <c r="EQ48" s="182"/>
      <c r="ER48" s="222"/>
      <c r="ES48" s="184"/>
      <c r="ET48" s="194"/>
      <c r="EU48" s="170"/>
      <c r="EV48" s="170"/>
      <c r="EY48" s="211"/>
      <c r="EZ48" s="182"/>
      <c r="FA48" s="222"/>
      <c r="FB48" s="184"/>
      <c r="FC48" s="194"/>
      <c r="FD48" s="170"/>
      <c r="FE48" s="170"/>
      <c r="FH48" s="211"/>
      <c r="FI48" s="182"/>
      <c r="FJ48" s="222"/>
      <c r="FK48" s="184"/>
      <c r="FL48" s="194"/>
      <c r="FM48" s="170"/>
      <c r="FN48" s="170"/>
      <c r="FO48" s="64"/>
      <c r="FP48" s="64"/>
      <c r="FQ48" s="211"/>
      <c r="FR48" s="182"/>
      <c r="FS48" s="222"/>
      <c r="FT48" s="184"/>
      <c r="FU48" s="194"/>
      <c r="FV48" s="170"/>
      <c r="FW48" s="170"/>
      <c r="FZ48" s="211"/>
      <c r="GA48" s="182"/>
      <c r="GB48" s="222"/>
      <c r="GC48" s="184"/>
      <c r="GD48" s="194"/>
      <c r="GE48" s="170"/>
      <c r="GF48" s="170"/>
      <c r="GI48" s="211"/>
      <c r="GJ48" s="182"/>
      <c r="GK48" s="222"/>
      <c r="GL48" s="184"/>
      <c r="GM48" s="194"/>
      <c r="GN48" s="170"/>
      <c r="GO48" s="170"/>
      <c r="GR48" s="211"/>
      <c r="GS48" s="182"/>
      <c r="GT48" s="222"/>
      <c r="GU48" s="184"/>
      <c r="GV48" s="194"/>
      <c r="GW48" s="170"/>
      <c r="GX48" s="170"/>
      <c r="GY48" s="64"/>
      <c r="GZ48" s="64"/>
      <c r="HA48" s="211"/>
      <c r="HB48" s="182"/>
      <c r="HC48" s="222"/>
      <c r="HD48" s="184"/>
      <c r="HE48" s="194"/>
      <c r="HF48" s="170"/>
      <c r="HG48" s="170"/>
      <c r="HJ48" s="211"/>
      <c r="HK48" s="182"/>
      <c r="HL48" s="222"/>
      <c r="HM48" s="184"/>
      <c r="HN48" s="194"/>
      <c r="HO48" s="170"/>
      <c r="HP48" s="170"/>
      <c r="HS48" s="211"/>
      <c r="HT48" s="182"/>
      <c r="HU48" s="222"/>
      <c r="HV48" s="184"/>
      <c r="HW48" s="194"/>
      <c r="HX48" s="170"/>
      <c r="HY48" s="170"/>
      <c r="IB48" s="211"/>
      <c r="IC48" s="182"/>
      <c r="ID48" s="222"/>
      <c r="IE48" s="184"/>
      <c r="IF48" s="194"/>
      <c r="IG48" s="170"/>
      <c r="IH48" s="170"/>
      <c r="II48" s="64"/>
      <c r="IJ48" s="64"/>
      <c r="IK48" s="211"/>
      <c r="IL48" s="182"/>
      <c r="IM48" s="222"/>
      <c r="IN48" s="184"/>
      <c r="IO48" s="194"/>
      <c r="IP48" s="170"/>
      <c r="IQ48" s="170"/>
      <c r="IT48" s="211"/>
      <c r="IU48" s="182"/>
      <c r="IV48" s="222"/>
      <c r="IW48" s="184"/>
      <c r="IX48" s="194"/>
      <c r="IY48" s="170"/>
      <c r="IZ48" s="170"/>
      <c r="JC48" s="211"/>
      <c r="JD48" s="182"/>
      <c r="JE48" s="222"/>
      <c r="JF48" s="184"/>
      <c r="JG48" s="194"/>
      <c r="JH48" s="170"/>
      <c r="JI48" s="170"/>
      <c r="JL48" s="211"/>
      <c r="JM48" s="182"/>
      <c r="JN48" s="222"/>
      <c r="JO48" s="184"/>
      <c r="JP48" s="194"/>
      <c r="JQ48" s="170"/>
      <c r="JR48" s="170"/>
    </row>
    <row r="49" spans="2:278" ht="16.5" thickTop="1" thickBot="1">
      <c r="B49" s="211" t="s">
        <v>219</v>
      </c>
      <c r="C49" s="182" t="s">
        <v>220</v>
      </c>
      <c r="D49" s="222" t="s">
        <v>145</v>
      </c>
      <c r="E49" s="184">
        <v>50</v>
      </c>
      <c r="F49" s="194">
        <v>0</v>
      </c>
      <c r="G49" s="170">
        <f t="shared" si="2"/>
        <v>0</v>
      </c>
      <c r="H49" s="170"/>
      <c r="K49" s="211"/>
      <c r="L49" s="182"/>
      <c r="M49" s="222"/>
      <c r="N49" s="184"/>
      <c r="O49" s="194"/>
      <c r="P49" s="170"/>
      <c r="Q49" s="170"/>
      <c r="R49" s="102"/>
      <c r="S49" s="101"/>
      <c r="T49" s="211"/>
      <c r="U49" s="182"/>
      <c r="V49" s="222"/>
      <c r="W49" s="184"/>
      <c r="X49" s="194"/>
      <c r="Y49" s="170"/>
      <c r="Z49" s="170"/>
      <c r="AA49" s="101"/>
      <c r="AC49" s="211"/>
      <c r="AD49" s="182"/>
      <c r="AE49" s="222"/>
      <c r="AF49" s="184"/>
      <c r="AG49" s="194"/>
      <c r="AH49" s="170"/>
      <c r="AI49" s="170"/>
      <c r="AL49" s="211"/>
      <c r="AM49" s="182"/>
      <c r="AN49" s="222"/>
      <c r="AO49" s="184"/>
      <c r="AP49" s="194"/>
      <c r="AQ49" s="170"/>
      <c r="AR49" s="170"/>
      <c r="AU49" s="211"/>
      <c r="AV49" s="182"/>
      <c r="AW49" s="222"/>
      <c r="AX49" s="184"/>
      <c r="AY49" s="194"/>
      <c r="AZ49" s="170"/>
      <c r="BA49" s="170"/>
      <c r="BD49" s="211"/>
      <c r="BE49" s="182"/>
      <c r="BF49" s="222"/>
      <c r="BG49" s="184"/>
      <c r="BH49" s="194"/>
      <c r="BI49" s="170"/>
      <c r="BJ49" s="170"/>
      <c r="BM49" s="211"/>
      <c r="BN49" s="182"/>
      <c r="BO49" s="222"/>
      <c r="BP49" s="184"/>
      <c r="BQ49" s="194"/>
      <c r="BR49" s="170"/>
      <c r="BS49" s="170"/>
      <c r="BV49" s="211"/>
      <c r="BW49" s="182"/>
      <c r="BX49" s="222"/>
      <c r="BY49" s="184"/>
      <c r="BZ49" s="194"/>
      <c r="CA49" s="170"/>
      <c r="CB49" s="170"/>
      <c r="CE49" s="211"/>
      <c r="CF49" s="182"/>
      <c r="CG49" s="222"/>
      <c r="CH49" s="184"/>
      <c r="CI49" s="194"/>
      <c r="CJ49" s="170"/>
      <c r="CK49" s="170"/>
      <c r="CN49" s="211"/>
      <c r="CO49" s="182"/>
      <c r="CP49" s="222"/>
      <c r="CQ49" s="184"/>
      <c r="CR49" s="194"/>
      <c r="CS49" s="170"/>
      <c r="CT49" s="170"/>
      <c r="CW49" s="211"/>
      <c r="CX49" s="182"/>
      <c r="CY49" s="222"/>
      <c r="CZ49" s="184"/>
      <c r="DA49" s="194"/>
      <c r="DB49" s="170"/>
      <c r="DC49" s="170"/>
      <c r="DF49" s="211"/>
      <c r="DG49" s="182"/>
      <c r="DH49" s="222"/>
      <c r="DI49" s="184"/>
      <c r="DJ49" s="194"/>
      <c r="DK49" s="170"/>
      <c r="DL49" s="170"/>
      <c r="DO49" s="211"/>
      <c r="DP49" s="182"/>
      <c r="DQ49" s="222"/>
      <c r="DR49" s="184"/>
      <c r="DS49" s="194"/>
      <c r="DT49" s="170"/>
      <c r="DU49" s="170"/>
      <c r="DX49" s="211"/>
      <c r="DY49" s="182"/>
      <c r="DZ49" s="222"/>
      <c r="EA49" s="184"/>
      <c r="EB49" s="194"/>
      <c r="EC49" s="170"/>
      <c r="ED49" s="170"/>
      <c r="EG49" s="211"/>
      <c r="EH49" s="182"/>
      <c r="EI49" s="222"/>
      <c r="EJ49" s="184"/>
      <c r="EK49" s="194"/>
      <c r="EL49" s="170"/>
      <c r="EM49" s="170"/>
      <c r="EP49" s="211"/>
      <c r="EQ49" s="182"/>
      <c r="ER49" s="222"/>
      <c r="ES49" s="184"/>
      <c r="ET49" s="194"/>
      <c r="EU49" s="170"/>
      <c r="EV49" s="170"/>
      <c r="EY49" s="211"/>
      <c r="EZ49" s="182"/>
      <c r="FA49" s="222"/>
      <c r="FB49" s="184"/>
      <c r="FC49" s="194"/>
      <c r="FD49" s="170"/>
      <c r="FE49" s="170"/>
      <c r="FH49" s="211"/>
      <c r="FI49" s="182"/>
      <c r="FJ49" s="222"/>
      <c r="FK49" s="184"/>
      <c r="FL49" s="194"/>
      <c r="FM49" s="170"/>
      <c r="FN49" s="170"/>
      <c r="FO49" s="64"/>
      <c r="FP49" s="64"/>
      <c r="FQ49" s="211"/>
      <c r="FR49" s="182"/>
      <c r="FS49" s="222"/>
      <c r="FT49" s="184"/>
      <c r="FU49" s="194"/>
      <c r="FV49" s="170"/>
      <c r="FW49" s="170"/>
      <c r="FZ49" s="211"/>
      <c r="GA49" s="182"/>
      <c r="GB49" s="222"/>
      <c r="GC49" s="184"/>
      <c r="GD49" s="194"/>
      <c r="GE49" s="170"/>
      <c r="GF49" s="170"/>
      <c r="GI49" s="211"/>
      <c r="GJ49" s="182"/>
      <c r="GK49" s="222"/>
      <c r="GL49" s="184"/>
      <c r="GM49" s="194"/>
      <c r="GN49" s="170"/>
      <c r="GO49" s="170"/>
      <c r="GR49" s="211"/>
      <c r="GS49" s="182"/>
      <c r="GT49" s="222"/>
      <c r="GU49" s="184"/>
      <c r="GV49" s="194"/>
      <c r="GW49" s="170"/>
      <c r="GX49" s="170"/>
      <c r="GY49" s="64"/>
      <c r="GZ49" s="64"/>
      <c r="HA49" s="211"/>
      <c r="HB49" s="182"/>
      <c r="HC49" s="222"/>
      <c r="HD49" s="184"/>
      <c r="HE49" s="194"/>
      <c r="HF49" s="170"/>
      <c r="HG49" s="170"/>
      <c r="HJ49" s="211"/>
      <c r="HK49" s="182"/>
      <c r="HL49" s="222"/>
      <c r="HM49" s="184"/>
      <c r="HN49" s="194"/>
      <c r="HO49" s="170"/>
      <c r="HP49" s="170"/>
      <c r="HS49" s="211"/>
      <c r="HT49" s="182"/>
      <c r="HU49" s="222"/>
      <c r="HV49" s="184"/>
      <c r="HW49" s="194"/>
      <c r="HX49" s="170"/>
      <c r="HY49" s="170"/>
      <c r="IB49" s="211"/>
      <c r="IC49" s="182"/>
      <c r="ID49" s="222"/>
      <c r="IE49" s="184"/>
      <c r="IF49" s="194"/>
      <c r="IG49" s="170"/>
      <c r="IH49" s="170"/>
      <c r="II49" s="64"/>
      <c r="IJ49" s="64"/>
      <c r="IK49" s="211"/>
      <c r="IL49" s="182"/>
      <c r="IM49" s="222"/>
      <c r="IN49" s="184"/>
      <c r="IO49" s="194"/>
      <c r="IP49" s="170"/>
      <c r="IQ49" s="170"/>
      <c r="IT49" s="211"/>
      <c r="IU49" s="182"/>
      <c r="IV49" s="222"/>
      <c r="IW49" s="184"/>
      <c r="IX49" s="194"/>
      <c r="IY49" s="170"/>
      <c r="IZ49" s="170"/>
      <c r="JC49" s="211"/>
      <c r="JD49" s="182"/>
      <c r="JE49" s="222"/>
      <c r="JF49" s="184"/>
      <c r="JG49" s="194"/>
      <c r="JH49" s="170"/>
      <c r="JI49" s="170"/>
      <c r="JL49" s="211"/>
      <c r="JM49" s="182"/>
      <c r="JN49" s="222"/>
      <c r="JO49" s="184"/>
      <c r="JP49" s="194"/>
      <c r="JQ49" s="170"/>
      <c r="JR49" s="170"/>
    </row>
    <row r="50" spans="2:278" ht="16.5" thickTop="1" thickBot="1">
      <c r="B50" s="211" t="s">
        <v>221</v>
      </c>
      <c r="C50" s="182" t="s">
        <v>222</v>
      </c>
      <c r="D50" s="222" t="s">
        <v>146</v>
      </c>
      <c r="E50" s="184">
        <v>4</v>
      </c>
      <c r="F50" s="194">
        <v>0</v>
      </c>
      <c r="G50" s="170">
        <f t="shared" si="2"/>
        <v>0</v>
      </c>
      <c r="H50" s="170"/>
      <c r="K50" s="211"/>
      <c r="L50" s="182"/>
      <c r="M50" s="222"/>
      <c r="N50" s="184"/>
      <c r="O50" s="194"/>
      <c r="P50" s="170"/>
      <c r="Q50" s="170"/>
      <c r="R50" s="102"/>
      <c r="S50" s="101"/>
      <c r="T50" s="211"/>
      <c r="U50" s="182"/>
      <c r="V50" s="222"/>
      <c r="W50" s="184"/>
      <c r="X50" s="194"/>
      <c r="Y50" s="170"/>
      <c r="Z50" s="170"/>
      <c r="AA50" s="101"/>
      <c r="AC50" s="211"/>
      <c r="AD50" s="182"/>
      <c r="AE50" s="222"/>
      <c r="AF50" s="184"/>
      <c r="AG50" s="194"/>
      <c r="AH50" s="170"/>
      <c r="AI50" s="170"/>
      <c r="AL50" s="211"/>
      <c r="AM50" s="182"/>
      <c r="AN50" s="222"/>
      <c r="AO50" s="184"/>
      <c r="AP50" s="194"/>
      <c r="AQ50" s="170"/>
      <c r="AR50" s="170"/>
      <c r="AU50" s="211"/>
      <c r="AV50" s="182"/>
      <c r="AW50" s="222"/>
      <c r="AX50" s="184"/>
      <c r="AY50" s="194"/>
      <c r="AZ50" s="170"/>
      <c r="BA50" s="170"/>
      <c r="BD50" s="211"/>
      <c r="BE50" s="182"/>
      <c r="BF50" s="222"/>
      <c r="BG50" s="184"/>
      <c r="BH50" s="194"/>
      <c r="BI50" s="170"/>
      <c r="BJ50" s="170"/>
      <c r="BM50" s="211"/>
      <c r="BN50" s="182"/>
      <c r="BO50" s="222"/>
      <c r="BP50" s="184"/>
      <c r="BQ50" s="194"/>
      <c r="BR50" s="170"/>
      <c r="BS50" s="170"/>
      <c r="BV50" s="211"/>
      <c r="BW50" s="182"/>
      <c r="BX50" s="222"/>
      <c r="BY50" s="184"/>
      <c r="BZ50" s="194"/>
      <c r="CA50" s="170"/>
      <c r="CB50" s="170"/>
      <c r="CE50" s="211"/>
      <c r="CF50" s="182"/>
      <c r="CG50" s="222"/>
      <c r="CH50" s="184"/>
      <c r="CI50" s="194"/>
      <c r="CJ50" s="170"/>
      <c r="CK50" s="170"/>
      <c r="CN50" s="211"/>
      <c r="CO50" s="182"/>
      <c r="CP50" s="222"/>
      <c r="CQ50" s="184"/>
      <c r="CR50" s="194"/>
      <c r="CS50" s="170"/>
      <c r="CT50" s="170"/>
      <c r="CW50" s="211"/>
      <c r="CX50" s="182"/>
      <c r="CY50" s="222"/>
      <c r="CZ50" s="184"/>
      <c r="DA50" s="194"/>
      <c r="DB50" s="170"/>
      <c r="DC50" s="170"/>
      <c r="DF50" s="211"/>
      <c r="DG50" s="182"/>
      <c r="DH50" s="222"/>
      <c r="DI50" s="184"/>
      <c r="DJ50" s="194"/>
      <c r="DK50" s="170"/>
      <c r="DL50" s="170"/>
      <c r="DO50" s="211"/>
      <c r="DP50" s="182"/>
      <c r="DQ50" s="222"/>
      <c r="DR50" s="184"/>
      <c r="DS50" s="194"/>
      <c r="DT50" s="170"/>
      <c r="DU50" s="170"/>
      <c r="DX50" s="211"/>
      <c r="DY50" s="182"/>
      <c r="DZ50" s="222"/>
      <c r="EA50" s="184"/>
      <c r="EB50" s="194"/>
      <c r="EC50" s="170"/>
      <c r="ED50" s="170"/>
      <c r="EG50" s="211"/>
      <c r="EH50" s="182"/>
      <c r="EI50" s="222"/>
      <c r="EJ50" s="184"/>
      <c r="EK50" s="194"/>
      <c r="EL50" s="170"/>
      <c r="EM50" s="170"/>
      <c r="EP50" s="211"/>
      <c r="EQ50" s="182"/>
      <c r="ER50" s="222"/>
      <c r="ES50" s="184"/>
      <c r="ET50" s="194"/>
      <c r="EU50" s="170"/>
      <c r="EV50" s="170"/>
      <c r="EY50" s="211"/>
      <c r="EZ50" s="182"/>
      <c r="FA50" s="222"/>
      <c r="FB50" s="184"/>
      <c r="FC50" s="194"/>
      <c r="FD50" s="170"/>
      <c r="FE50" s="170"/>
      <c r="FH50" s="211"/>
      <c r="FI50" s="182"/>
      <c r="FJ50" s="222"/>
      <c r="FK50" s="184"/>
      <c r="FL50" s="194"/>
      <c r="FM50" s="170"/>
      <c r="FN50" s="170"/>
      <c r="FO50" s="64"/>
      <c r="FP50" s="64"/>
      <c r="FQ50" s="211"/>
      <c r="FR50" s="182"/>
      <c r="FS50" s="222"/>
      <c r="FT50" s="184"/>
      <c r="FU50" s="194"/>
      <c r="FV50" s="170"/>
      <c r="FW50" s="170"/>
      <c r="FZ50" s="211"/>
      <c r="GA50" s="182"/>
      <c r="GB50" s="222"/>
      <c r="GC50" s="184"/>
      <c r="GD50" s="194"/>
      <c r="GE50" s="170"/>
      <c r="GF50" s="170"/>
      <c r="GI50" s="211"/>
      <c r="GJ50" s="182"/>
      <c r="GK50" s="222"/>
      <c r="GL50" s="184"/>
      <c r="GM50" s="194"/>
      <c r="GN50" s="170"/>
      <c r="GO50" s="170"/>
      <c r="GR50" s="211"/>
      <c r="GS50" s="182"/>
      <c r="GT50" s="222"/>
      <c r="GU50" s="184"/>
      <c r="GV50" s="194"/>
      <c r="GW50" s="170"/>
      <c r="GX50" s="170"/>
      <c r="GY50" s="64"/>
      <c r="GZ50" s="64"/>
      <c r="HA50" s="211"/>
      <c r="HB50" s="182"/>
      <c r="HC50" s="222"/>
      <c r="HD50" s="184"/>
      <c r="HE50" s="194"/>
      <c r="HF50" s="170"/>
      <c r="HG50" s="170"/>
      <c r="HJ50" s="211"/>
      <c r="HK50" s="182"/>
      <c r="HL50" s="222"/>
      <c r="HM50" s="184"/>
      <c r="HN50" s="194"/>
      <c r="HO50" s="170"/>
      <c r="HP50" s="170"/>
      <c r="HS50" s="211"/>
      <c r="HT50" s="182"/>
      <c r="HU50" s="222"/>
      <c r="HV50" s="184"/>
      <c r="HW50" s="194"/>
      <c r="HX50" s="170"/>
      <c r="HY50" s="170"/>
      <c r="IB50" s="211"/>
      <c r="IC50" s="182"/>
      <c r="ID50" s="222"/>
      <c r="IE50" s="184"/>
      <c r="IF50" s="194"/>
      <c r="IG50" s="170"/>
      <c r="IH50" s="170"/>
      <c r="II50" s="64"/>
      <c r="IJ50" s="64"/>
      <c r="IK50" s="211"/>
      <c r="IL50" s="182"/>
      <c r="IM50" s="222"/>
      <c r="IN50" s="184"/>
      <c r="IO50" s="194"/>
      <c r="IP50" s="170"/>
      <c r="IQ50" s="170"/>
      <c r="IT50" s="211"/>
      <c r="IU50" s="182"/>
      <c r="IV50" s="222"/>
      <c r="IW50" s="184"/>
      <c r="IX50" s="194"/>
      <c r="IY50" s="170"/>
      <c r="IZ50" s="170"/>
      <c r="JC50" s="211"/>
      <c r="JD50" s="182"/>
      <c r="JE50" s="222"/>
      <c r="JF50" s="184"/>
      <c r="JG50" s="194"/>
      <c r="JH50" s="170"/>
      <c r="JI50" s="170"/>
      <c r="JL50" s="211"/>
      <c r="JM50" s="182"/>
      <c r="JN50" s="222"/>
      <c r="JO50" s="184"/>
      <c r="JP50" s="194"/>
      <c r="JQ50" s="170"/>
      <c r="JR50" s="170"/>
    </row>
    <row r="51" spans="2:278" ht="16.5" thickTop="1" thickBot="1">
      <c r="B51" s="211" t="s">
        <v>223</v>
      </c>
      <c r="C51" s="182" t="s">
        <v>224</v>
      </c>
      <c r="D51" s="222" t="s">
        <v>146</v>
      </c>
      <c r="E51" s="184">
        <v>38</v>
      </c>
      <c r="F51" s="194">
        <v>0</v>
      </c>
      <c r="G51" s="170">
        <f t="shared" si="2"/>
        <v>0</v>
      </c>
      <c r="H51" s="170"/>
      <c r="K51" s="211"/>
      <c r="L51" s="182"/>
      <c r="M51" s="222"/>
      <c r="N51" s="184"/>
      <c r="O51" s="194"/>
      <c r="P51" s="170"/>
      <c r="Q51" s="170"/>
      <c r="R51" s="102"/>
      <c r="S51" s="101"/>
      <c r="T51" s="211"/>
      <c r="U51" s="182"/>
      <c r="V51" s="222"/>
      <c r="W51" s="184"/>
      <c r="X51" s="194"/>
      <c r="Y51" s="170"/>
      <c r="Z51" s="170"/>
      <c r="AA51" s="101"/>
      <c r="AC51" s="211"/>
      <c r="AD51" s="182"/>
      <c r="AE51" s="222"/>
      <c r="AF51" s="184"/>
      <c r="AG51" s="194"/>
      <c r="AH51" s="170"/>
      <c r="AI51" s="170"/>
      <c r="AL51" s="211"/>
      <c r="AM51" s="182"/>
      <c r="AN51" s="222"/>
      <c r="AO51" s="184"/>
      <c r="AP51" s="194"/>
      <c r="AQ51" s="170"/>
      <c r="AR51" s="170"/>
      <c r="AU51" s="211"/>
      <c r="AV51" s="182"/>
      <c r="AW51" s="222"/>
      <c r="AX51" s="184"/>
      <c r="AY51" s="194"/>
      <c r="AZ51" s="170"/>
      <c r="BA51" s="170"/>
      <c r="BD51" s="211"/>
      <c r="BE51" s="182"/>
      <c r="BF51" s="222"/>
      <c r="BG51" s="184"/>
      <c r="BH51" s="194"/>
      <c r="BI51" s="170"/>
      <c r="BJ51" s="170"/>
      <c r="BM51" s="211"/>
      <c r="BN51" s="182"/>
      <c r="BO51" s="222"/>
      <c r="BP51" s="184"/>
      <c r="BQ51" s="194"/>
      <c r="BR51" s="170"/>
      <c r="BS51" s="170"/>
      <c r="BV51" s="211"/>
      <c r="BW51" s="182"/>
      <c r="BX51" s="222"/>
      <c r="BY51" s="184"/>
      <c r="BZ51" s="194"/>
      <c r="CA51" s="170"/>
      <c r="CB51" s="170"/>
      <c r="CE51" s="211"/>
      <c r="CF51" s="182"/>
      <c r="CG51" s="222"/>
      <c r="CH51" s="184"/>
      <c r="CI51" s="194"/>
      <c r="CJ51" s="170"/>
      <c r="CK51" s="170"/>
      <c r="CN51" s="211"/>
      <c r="CO51" s="182"/>
      <c r="CP51" s="222"/>
      <c r="CQ51" s="184"/>
      <c r="CR51" s="194"/>
      <c r="CS51" s="170"/>
      <c r="CT51" s="170"/>
      <c r="CW51" s="211"/>
      <c r="CX51" s="182"/>
      <c r="CY51" s="222"/>
      <c r="CZ51" s="184"/>
      <c r="DA51" s="194"/>
      <c r="DB51" s="170"/>
      <c r="DC51" s="170"/>
      <c r="DF51" s="211"/>
      <c r="DG51" s="182"/>
      <c r="DH51" s="222"/>
      <c r="DI51" s="184"/>
      <c r="DJ51" s="194"/>
      <c r="DK51" s="170"/>
      <c r="DL51" s="170"/>
      <c r="DO51" s="211"/>
      <c r="DP51" s="182"/>
      <c r="DQ51" s="222"/>
      <c r="DR51" s="184"/>
      <c r="DS51" s="194"/>
      <c r="DT51" s="170"/>
      <c r="DU51" s="170"/>
      <c r="DX51" s="211"/>
      <c r="DY51" s="182"/>
      <c r="DZ51" s="222"/>
      <c r="EA51" s="184"/>
      <c r="EB51" s="194"/>
      <c r="EC51" s="170"/>
      <c r="ED51" s="170"/>
      <c r="EG51" s="211"/>
      <c r="EH51" s="182"/>
      <c r="EI51" s="222"/>
      <c r="EJ51" s="184"/>
      <c r="EK51" s="194"/>
      <c r="EL51" s="170"/>
      <c r="EM51" s="170"/>
      <c r="EP51" s="211"/>
      <c r="EQ51" s="182"/>
      <c r="ER51" s="222"/>
      <c r="ES51" s="184"/>
      <c r="ET51" s="194"/>
      <c r="EU51" s="170"/>
      <c r="EV51" s="170"/>
      <c r="EY51" s="211"/>
      <c r="EZ51" s="182"/>
      <c r="FA51" s="222"/>
      <c r="FB51" s="184"/>
      <c r="FC51" s="194"/>
      <c r="FD51" s="170"/>
      <c r="FE51" s="170"/>
      <c r="FH51" s="211"/>
      <c r="FI51" s="182"/>
      <c r="FJ51" s="222"/>
      <c r="FK51" s="184"/>
      <c r="FL51" s="194"/>
      <c r="FM51" s="170"/>
      <c r="FN51" s="170"/>
      <c r="FO51" s="64"/>
      <c r="FP51" s="64"/>
      <c r="FQ51" s="211"/>
      <c r="FR51" s="182"/>
      <c r="FS51" s="222"/>
      <c r="FT51" s="184"/>
      <c r="FU51" s="194"/>
      <c r="FV51" s="170"/>
      <c r="FW51" s="170"/>
      <c r="FZ51" s="211"/>
      <c r="GA51" s="182"/>
      <c r="GB51" s="222"/>
      <c r="GC51" s="184"/>
      <c r="GD51" s="194"/>
      <c r="GE51" s="170"/>
      <c r="GF51" s="170"/>
      <c r="GI51" s="211"/>
      <c r="GJ51" s="182"/>
      <c r="GK51" s="222"/>
      <c r="GL51" s="184"/>
      <c r="GM51" s="194"/>
      <c r="GN51" s="170"/>
      <c r="GO51" s="170"/>
      <c r="GR51" s="211"/>
      <c r="GS51" s="182"/>
      <c r="GT51" s="222"/>
      <c r="GU51" s="184"/>
      <c r="GV51" s="194"/>
      <c r="GW51" s="170"/>
      <c r="GX51" s="170"/>
      <c r="GY51" s="64"/>
      <c r="GZ51" s="64"/>
      <c r="HA51" s="211"/>
      <c r="HB51" s="182"/>
      <c r="HC51" s="222"/>
      <c r="HD51" s="184"/>
      <c r="HE51" s="194"/>
      <c r="HF51" s="170"/>
      <c r="HG51" s="170"/>
      <c r="HJ51" s="211"/>
      <c r="HK51" s="182"/>
      <c r="HL51" s="222"/>
      <c r="HM51" s="184"/>
      <c r="HN51" s="194"/>
      <c r="HO51" s="170"/>
      <c r="HP51" s="170"/>
      <c r="HS51" s="211"/>
      <c r="HT51" s="182"/>
      <c r="HU51" s="222"/>
      <c r="HV51" s="184"/>
      <c r="HW51" s="194"/>
      <c r="HX51" s="170"/>
      <c r="HY51" s="170"/>
      <c r="IB51" s="211"/>
      <c r="IC51" s="182"/>
      <c r="ID51" s="222"/>
      <c r="IE51" s="184"/>
      <c r="IF51" s="194"/>
      <c r="IG51" s="170"/>
      <c r="IH51" s="170"/>
      <c r="II51" s="64"/>
      <c r="IJ51" s="64"/>
      <c r="IK51" s="211"/>
      <c r="IL51" s="182"/>
      <c r="IM51" s="222"/>
      <c r="IN51" s="184"/>
      <c r="IO51" s="194"/>
      <c r="IP51" s="170"/>
      <c r="IQ51" s="170"/>
      <c r="IT51" s="211"/>
      <c r="IU51" s="182"/>
      <c r="IV51" s="222"/>
      <c r="IW51" s="184"/>
      <c r="IX51" s="194"/>
      <c r="IY51" s="170"/>
      <c r="IZ51" s="170"/>
      <c r="JC51" s="211"/>
      <c r="JD51" s="182"/>
      <c r="JE51" s="222"/>
      <c r="JF51" s="184"/>
      <c r="JG51" s="194"/>
      <c r="JH51" s="170"/>
      <c r="JI51" s="170"/>
      <c r="JL51" s="211"/>
      <c r="JM51" s="182"/>
      <c r="JN51" s="222"/>
      <c r="JO51" s="184"/>
      <c r="JP51" s="194"/>
      <c r="JQ51" s="170"/>
      <c r="JR51" s="170"/>
    </row>
    <row r="52" spans="2:278" ht="46.5" thickTop="1" thickBot="1">
      <c r="B52" s="211" t="s">
        <v>225</v>
      </c>
      <c r="C52" s="182" t="s">
        <v>226</v>
      </c>
      <c r="D52" s="222" t="s">
        <v>145</v>
      </c>
      <c r="E52" s="184">
        <v>20</v>
      </c>
      <c r="F52" s="194">
        <v>0</v>
      </c>
      <c r="G52" s="170">
        <f t="shared" si="2"/>
        <v>0</v>
      </c>
      <c r="H52" s="170"/>
      <c r="K52" s="211"/>
      <c r="L52" s="182"/>
      <c r="M52" s="222"/>
      <c r="N52" s="184"/>
      <c r="O52" s="194"/>
      <c r="P52" s="170"/>
      <c r="Q52" s="170"/>
      <c r="R52" s="102"/>
      <c r="S52" s="101"/>
      <c r="T52" s="211"/>
      <c r="U52" s="182"/>
      <c r="V52" s="222"/>
      <c r="W52" s="184"/>
      <c r="X52" s="194"/>
      <c r="Y52" s="170"/>
      <c r="Z52" s="170"/>
      <c r="AA52" s="101"/>
      <c r="AC52" s="211"/>
      <c r="AD52" s="182"/>
      <c r="AE52" s="222"/>
      <c r="AF52" s="184"/>
      <c r="AG52" s="194"/>
      <c r="AH52" s="170"/>
      <c r="AI52" s="170"/>
      <c r="AL52" s="211"/>
      <c r="AM52" s="182"/>
      <c r="AN52" s="222"/>
      <c r="AO52" s="184"/>
      <c r="AP52" s="194"/>
      <c r="AQ52" s="170"/>
      <c r="AR52" s="170"/>
      <c r="AU52" s="211"/>
      <c r="AV52" s="182"/>
      <c r="AW52" s="222"/>
      <c r="AX52" s="184"/>
      <c r="AY52" s="194"/>
      <c r="AZ52" s="170"/>
      <c r="BA52" s="170"/>
      <c r="BD52" s="211"/>
      <c r="BE52" s="182"/>
      <c r="BF52" s="222"/>
      <c r="BG52" s="184"/>
      <c r="BH52" s="194"/>
      <c r="BI52" s="170"/>
      <c r="BJ52" s="170"/>
      <c r="BM52" s="211"/>
      <c r="BN52" s="182"/>
      <c r="BO52" s="222"/>
      <c r="BP52" s="184"/>
      <c r="BQ52" s="194"/>
      <c r="BR52" s="170"/>
      <c r="BS52" s="170"/>
      <c r="BV52" s="211"/>
      <c r="BW52" s="182"/>
      <c r="BX52" s="222"/>
      <c r="BY52" s="184"/>
      <c r="BZ52" s="194"/>
      <c r="CA52" s="170"/>
      <c r="CB52" s="170"/>
      <c r="CE52" s="211"/>
      <c r="CF52" s="182"/>
      <c r="CG52" s="222"/>
      <c r="CH52" s="184"/>
      <c r="CI52" s="194"/>
      <c r="CJ52" s="170"/>
      <c r="CK52" s="170"/>
      <c r="CN52" s="211"/>
      <c r="CO52" s="182"/>
      <c r="CP52" s="222"/>
      <c r="CQ52" s="184"/>
      <c r="CR52" s="194"/>
      <c r="CS52" s="170"/>
      <c r="CT52" s="170"/>
      <c r="CW52" s="211"/>
      <c r="CX52" s="182"/>
      <c r="CY52" s="222"/>
      <c r="CZ52" s="184"/>
      <c r="DA52" s="194"/>
      <c r="DB52" s="170"/>
      <c r="DC52" s="170"/>
      <c r="DF52" s="211"/>
      <c r="DG52" s="182"/>
      <c r="DH52" s="222"/>
      <c r="DI52" s="184"/>
      <c r="DJ52" s="194"/>
      <c r="DK52" s="170"/>
      <c r="DL52" s="170"/>
      <c r="DO52" s="211"/>
      <c r="DP52" s="182"/>
      <c r="DQ52" s="222"/>
      <c r="DR52" s="184"/>
      <c r="DS52" s="194"/>
      <c r="DT52" s="170"/>
      <c r="DU52" s="170"/>
      <c r="DX52" s="211"/>
      <c r="DY52" s="182"/>
      <c r="DZ52" s="222"/>
      <c r="EA52" s="184"/>
      <c r="EB52" s="194"/>
      <c r="EC52" s="170"/>
      <c r="ED52" s="170"/>
      <c r="EG52" s="211"/>
      <c r="EH52" s="182"/>
      <c r="EI52" s="222"/>
      <c r="EJ52" s="184"/>
      <c r="EK52" s="194"/>
      <c r="EL52" s="170"/>
      <c r="EM52" s="170"/>
      <c r="EP52" s="211"/>
      <c r="EQ52" s="182"/>
      <c r="ER52" s="222"/>
      <c r="ES52" s="184"/>
      <c r="ET52" s="194"/>
      <c r="EU52" s="170"/>
      <c r="EV52" s="170"/>
      <c r="EY52" s="211"/>
      <c r="EZ52" s="182"/>
      <c r="FA52" s="222"/>
      <c r="FB52" s="184"/>
      <c r="FC52" s="194"/>
      <c r="FD52" s="170"/>
      <c r="FE52" s="170"/>
      <c r="FH52" s="211"/>
      <c r="FI52" s="182"/>
      <c r="FJ52" s="222"/>
      <c r="FK52" s="184"/>
      <c r="FL52" s="194"/>
      <c r="FM52" s="170"/>
      <c r="FN52" s="170"/>
      <c r="FO52" s="64"/>
      <c r="FP52" s="64"/>
      <c r="FQ52" s="211"/>
      <c r="FR52" s="182"/>
      <c r="FS52" s="222"/>
      <c r="FT52" s="184"/>
      <c r="FU52" s="194"/>
      <c r="FV52" s="170"/>
      <c r="FW52" s="170"/>
      <c r="FZ52" s="211"/>
      <c r="GA52" s="182"/>
      <c r="GB52" s="222"/>
      <c r="GC52" s="184"/>
      <c r="GD52" s="194"/>
      <c r="GE52" s="170"/>
      <c r="GF52" s="170"/>
      <c r="GI52" s="211"/>
      <c r="GJ52" s="182"/>
      <c r="GK52" s="222"/>
      <c r="GL52" s="184"/>
      <c r="GM52" s="194"/>
      <c r="GN52" s="170"/>
      <c r="GO52" s="170"/>
      <c r="GR52" s="211"/>
      <c r="GS52" s="182"/>
      <c r="GT52" s="222"/>
      <c r="GU52" s="184"/>
      <c r="GV52" s="194"/>
      <c r="GW52" s="170"/>
      <c r="GX52" s="170"/>
      <c r="GY52" s="64"/>
      <c r="GZ52" s="64"/>
      <c r="HA52" s="211"/>
      <c r="HB52" s="182"/>
      <c r="HC52" s="222"/>
      <c r="HD52" s="184"/>
      <c r="HE52" s="194"/>
      <c r="HF52" s="170"/>
      <c r="HG52" s="170"/>
      <c r="HJ52" s="211"/>
      <c r="HK52" s="182"/>
      <c r="HL52" s="222"/>
      <c r="HM52" s="184"/>
      <c r="HN52" s="194"/>
      <c r="HO52" s="170"/>
      <c r="HP52" s="170"/>
      <c r="HS52" s="211"/>
      <c r="HT52" s="182"/>
      <c r="HU52" s="222"/>
      <c r="HV52" s="184"/>
      <c r="HW52" s="194"/>
      <c r="HX52" s="170"/>
      <c r="HY52" s="170"/>
      <c r="IB52" s="211"/>
      <c r="IC52" s="182"/>
      <c r="ID52" s="222"/>
      <c r="IE52" s="184"/>
      <c r="IF52" s="194"/>
      <c r="IG52" s="170"/>
      <c r="IH52" s="170"/>
      <c r="II52" s="64"/>
      <c r="IJ52" s="64"/>
      <c r="IK52" s="211"/>
      <c r="IL52" s="182"/>
      <c r="IM52" s="222"/>
      <c r="IN52" s="184"/>
      <c r="IO52" s="194"/>
      <c r="IP52" s="170"/>
      <c r="IQ52" s="170"/>
      <c r="IT52" s="211"/>
      <c r="IU52" s="182"/>
      <c r="IV52" s="222"/>
      <c r="IW52" s="184"/>
      <c r="IX52" s="194"/>
      <c r="IY52" s="170"/>
      <c r="IZ52" s="170"/>
      <c r="JC52" s="211"/>
      <c r="JD52" s="182"/>
      <c r="JE52" s="222"/>
      <c r="JF52" s="184"/>
      <c r="JG52" s="194"/>
      <c r="JH52" s="170"/>
      <c r="JI52" s="170"/>
      <c r="JL52" s="211"/>
      <c r="JM52" s="182"/>
      <c r="JN52" s="222"/>
      <c r="JO52" s="184"/>
      <c r="JP52" s="194"/>
      <c r="JQ52" s="170"/>
      <c r="JR52" s="170"/>
    </row>
    <row r="53" spans="2:278" ht="16.5" thickTop="1" thickBot="1">
      <c r="B53" s="211" t="s">
        <v>227</v>
      </c>
      <c r="C53" s="182" t="s">
        <v>228</v>
      </c>
      <c r="D53" s="222" t="s">
        <v>145</v>
      </c>
      <c r="E53" s="184">
        <v>20</v>
      </c>
      <c r="F53" s="194">
        <v>0</v>
      </c>
      <c r="G53" s="170">
        <f t="shared" si="2"/>
        <v>0</v>
      </c>
      <c r="H53" s="170"/>
      <c r="K53" s="211"/>
      <c r="L53" s="182"/>
      <c r="M53" s="222"/>
      <c r="N53" s="184"/>
      <c r="O53" s="194"/>
      <c r="P53" s="170"/>
      <c r="Q53" s="170"/>
      <c r="R53" s="102"/>
      <c r="S53" s="101"/>
      <c r="T53" s="211"/>
      <c r="U53" s="182"/>
      <c r="V53" s="222"/>
      <c r="W53" s="184"/>
      <c r="X53" s="194"/>
      <c r="Y53" s="170"/>
      <c r="Z53" s="170"/>
      <c r="AA53" s="101"/>
      <c r="AC53" s="211"/>
      <c r="AD53" s="182"/>
      <c r="AE53" s="222"/>
      <c r="AF53" s="184"/>
      <c r="AG53" s="194"/>
      <c r="AH53" s="170"/>
      <c r="AI53" s="170"/>
      <c r="AL53" s="211"/>
      <c r="AM53" s="182"/>
      <c r="AN53" s="222"/>
      <c r="AO53" s="184"/>
      <c r="AP53" s="194"/>
      <c r="AQ53" s="170"/>
      <c r="AR53" s="170"/>
      <c r="AU53" s="211"/>
      <c r="AV53" s="182"/>
      <c r="AW53" s="222"/>
      <c r="AX53" s="184"/>
      <c r="AY53" s="194"/>
      <c r="AZ53" s="170"/>
      <c r="BA53" s="170"/>
      <c r="BD53" s="211"/>
      <c r="BE53" s="182"/>
      <c r="BF53" s="222"/>
      <c r="BG53" s="184"/>
      <c r="BH53" s="194"/>
      <c r="BI53" s="170"/>
      <c r="BJ53" s="170"/>
      <c r="BM53" s="211"/>
      <c r="BN53" s="182"/>
      <c r="BO53" s="222"/>
      <c r="BP53" s="184"/>
      <c r="BQ53" s="194"/>
      <c r="BR53" s="170"/>
      <c r="BS53" s="170"/>
      <c r="BV53" s="211"/>
      <c r="BW53" s="182"/>
      <c r="BX53" s="222"/>
      <c r="BY53" s="184"/>
      <c r="BZ53" s="194"/>
      <c r="CA53" s="170"/>
      <c r="CB53" s="170"/>
      <c r="CE53" s="211"/>
      <c r="CF53" s="182"/>
      <c r="CG53" s="222"/>
      <c r="CH53" s="184"/>
      <c r="CI53" s="194"/>
      <c r="CJ53" s="170"/>
      <c r="CK53" s="170"/>
      <c r="CN53" s="211"/>
      <c r="CO53" s="182"/>
      <c r="CP53" s="222"/>
      <c r="CQ53" s="184"/>
      <c r="CR53" s="194"/>
      <c r="CS53" s="170"/>
      <c r="CT53" s="170"/>
      <c r="CW53" s="211"/>
      <c r="CX53" s="182"/>
      <c r="CY53" s="222"/>
      <c r="CZ53" s="184"/>
      <c r="DA53" s="194"/>
      <c r="DB53" s="170"/>
      <c r="DC53" s="170"/>
      <c r="DF53" s="211"/>
      <c r="DG53" s="182"/>
      <c r="DH53" s="222"/>
      <c r="DI53" s="184"/>
      <c r="DJ53" s="194"/>
      <c r="DK53" s="170"/>
      <c r="DL53" s="170"/>
      <c r="DO53" s="211"/>
      <c r="DP53" s="182"/>
      <c r="DQ53" s="222"/>
      <c r="DR53" s="184"/>
      <c r="DS53" s="194"/>
      <c r="DT53" s="170"/>
      <c r="DU53" s="170"/>
      <c r="DX53" s="211"/>
      <c r="DY53" s="182"/>
      <c r="DZ53" s="222"/>
      <c r="EA53" s="184"/>
      <c r="EB53" s="194"/>
      <c r="EC53" s="170"/>
      <c r="ED53" s="170"/>
      <c r="EG53" s="211"/>
      <c r="EH53" s="182"/>
      <c r="EI53" s="222"/>
      <c r="EJ53" s="184"/>
      <c r="EK53" s="194"/>
      <c r="EL53" s="170"/>
      <c r="EM53" s="170"/>
      <c r="EP53" s="211"/>
      <c r="EQ53" s="182"/>
      <c r="ER53" s="222"/>
      <c r="ES53" s="184"/>
      <c r="ET53" s="194"/>
      <c r="EU53" s="170"/>
      <c r="EV53" s="170"/>
      <c r="EY53" s="211"/>
      <c r="EZ53" s="182"/>
      <c r="FA53" s="222"/>
      <c r="FB53" s="184"/>
      <c r="FC53" s="194"/>
      <c r="FD53" s="170"/>
      <c r="FE53" s="170"/>
      <c r="FH53" s="211"/>
      <c r="FI53" s="182"/>
      <c r="FJ53" s="222"/>
      <c r="FK53" s="184"/>
      <c r="FL53" s="194"/>
      <c r="FM53" s="170"/>
      <c r="FN53" s="170"/>
      <c r="FO53" s="64"/>
      <c r="FP53" s="64"/>
      <c r="FQ53" s="211"/>
      <c r="FR53" s="182"/>
      <c r="FS53" s="222"/>
      <c r="FT53" s="184"/>
      <c r="FU53" s="194"/>
      <c r="FV53" s="170"/>
      <c r="FW53" s="170"/>
      <c r="FZ53" s="211"/>
      <c r="GA53" s="182"/>
      <c r="GB53" s="222"/>
      <c r="GC53" s="184"/>
      <c r="GD53" s="194"/>
      <c r="GE53" s="170"/>
      <c r="GF53" s="170"/>
      <c r="GI53" s="211"/>
      <c r="GJ53" s="182"/>
      <c r="GK53" s="222"/>
      <c r="GL53" s="184"/>
      <c r="GM53" s="194"/>
      <c r="GN53" s="170"/>
      <c r="GO53" s="170"/>
      <c r="GR53" s="211"/>
      <c r="GS53" s="182"/>
      <c r="GT53" s="222"/>
      <c r="GU53" s="184"/>
      <c r="GV53" s="194"/>
      <c r="GW53" s="170"/>
      <c r="GX53" s="170"/>
      <c r="GY53" s="64"/>
      <c r="GZ53" s="64"/>
      <c r="HA53" s="211"/>
      <c r="HB53" s="182"/>
      <c r="HC53" s="222"/>
      <c r="HD53" s="184"/>
      <c r="HE53" s="194"/>
      <c r="HF53" s="170"/>
      <c r="HG53" s="170"/>
      <c r="HJ53" s="211"/>
      <c r="HK53" s="182"/>
      <c r="HL53" s="222"/>
      <c r="HM53" s="184"/>
      <c r="HN53" s="194"/>
      <c r="HO53" s="170"/>
      <c r="HP53" s="170"/>
      <c r="HS53" s="211"/>
      <c r="HT53" s="182"/>
      <c r="HU53" s="222"/>
      <c r="HV53" s="184"/>
      <c r="HW53" s="194"/>
      <c r="HX53" s="170"/>
      <c r="HY53" s="170"/>
      <c r="IB53" s="211"/>
      <c r="IC53" s="182"/>
      <c r="ID53" s="222"/>
      <c r="IE53" s="184"/>
      <c r="IF53" s="194"/>
      <c r="IG53" s="170"/>
      <c r="IH53" s="170"/>
      <c r="II53" s="64"/>
      <c r="IJ53" s="64"/>
      <c r="IK53" s="211"/>
      <c r="IL53" s="182"/>
      <c r="IM53" s="222"/>
      <c r="IN53" s="184"/>
      <c r="IO53" s="194"/>
      <c r="IP53" s="170"/>
      <c r="IQ53" s="170"/>
      <c r="IT53" s="211"/>
      <c r="IU53" s="182"/>
      <c r="IV53" s="222"/>
      <c r="IW53" s="184"/>
      <c r="IX53" s="194"/>
      <c r="IY53" s="170"/>
      <c r="IZ53" s="170"/>
      <c r="JC53" s="211"/>
      <c r="JD53" s="182"/>
      <c r="JE53" s="222"/>
      <c r="JF53" s="184"/>
      <c r="JG53" s="194"/>
      <c r="JH53" s="170"/>
      <c r="JI53" s="170"/>
      <c r="JL53" s="211"/>
      <c r="JM53" s="182"/>
      <c r="JN53" s="222"/>
      <c r="JO53" s="184"/>
      <c r="JP53" s="194"/>
      <c r="JQ53" s="170"/>
      <c r="JR53" s="170"/>
    </row>
    <row r="54" spans="2:278" ht="16.5" thickTop="1" thickBot="1">
      <c r="B54" s="224">
        <v>7.5</v>
      </c>
      <c r="C54" s="218" t="s">
        <v>229</v>
      </c>
      <c r="D54" s="222"/>
      <c r="E54" s="184"/>
      <c r="F54" s="220"/>
      <c r="G54" s="221"/>
      <c r="H54" s="221"/>
      <c r="K54" s="224"/>
      <c r="L54" s="218"/>
      <c r="M54" s="222"/>
      <c r="N54" s="184"/>
      <c r="O54" s="220"/>
      <c r="P54" s="221"/>
      <c r="Q54" s="221"/>
      <c r="R54" s="102"/>
      <c r="S54" s="101"/>
      <c r="T54" s="224"/>
      <c r="U54" s="218"/>
      <c r="V54" s="222"/>
      <c r="W54" s="184"/>
      <c r="X54" s="220"/>
      <c r="Y54" s="221"/>
      <c r="Z54" s="221"/>
      <c r="AA54" s="101"/>
      <c r="AC54" s="224"/>
      <c r="AD54" s="218"/>
      <c r="AE54" s="222"/>
      <c r="AF54" s="184"/>
      <c r="AG54" s="220"/>
      <c r="AH54" s="221"/>
      <c r="AI54" s="221"/>
      <c r="AL54" s="224"/>
      <c r="AM54" s="218"/>
      <c r="AN54" s="222"/>
      <c r="AO54" s="184"/>
      <c r="AP54" s="220"/>
      <c r="AQ54" s="221"/>
      <c r="AR54" s="221"/>
      <c r="AU54" s="224"/>
      <c r="AV54" s="218"/>
      <c r="AW54" s="222"/>
      <c r="AX54" s="184"/>
      <c r="AY54" s="220"/>
      <c r="AZ54" s="221"/>
      <c r="BA54" s="221"/>
      <c r="BD54" s="224"/>
      <c r="BE54" s="218"/>
      <c r="BF54" s="222"/>
      <c r="BG54" s="184"/>
      <c r="BH54" s="220"/>
      <c r="BI54" s="221"/>
      <c r="BJ54" s="221"/>
      <c r="BM54" s="224"/>
      <c r="BN54" s="218"/>
      <c r="BO54" s="222"/>
      <c r="BP54" s="184"/>
      <c r="BQ54" s="220"/>
      <c r="BR54" s="221"/>
      <c r="BS54" s="221"/>
      <c r="BV54" s="224"/>
      <c r="BW54" s="218"/>
      <c r="BX54" s="222"/>
      <c r="BY54" s="184"/>
      <c r="BZ54" s="220"/>
      <c r="CA54" s="221"/>
      <c r="CB54" s="221"/>
      <c r="CE54" s="224"/>
      <c r="CF54" s="218"/>
      <c r="CG54" s="222"/>
      <c r="CH54" s="184"/>
      <c r="CI54" s="220"/>
      <c r="CJ54" s="221"/>
      <c r="CK54" s="221"/>
      <c r="CN54" s="224"/>
      <c r="CO54" s="218"/>
      <c r="CP54" s="222"/>
      <c r="CQ54" s="184"/>
      <c r="CR54" s="220"/>
      <c r="CS54" s="221"/>
      <c r="CT54" s="221"/>
      <c r="CW54" s="224"/>
      <c r="CX54" s="218"/>
      <c r="CY54" s="222"/>
      <c r="CZ54" s="184"/>
      <c r="DA54" s="220"/>
      <c r="DB54" s="221"/>
      <c r="DC54" s="221"/>
      <c r="DF54" s="224"/>
      <c r="DG54" s="218"/>
      <c r="DH54" s="222"/>
      <c r="DI54" s="184"/>
      <c r="DJ54" s="220"/>
      <c r="DK54" s="221"/>
      <c r="DL54" s="221"/>
      <c r="DO54" s="224"/>
      <c r="DP54" s="218"/>
      <c r="DQ54" s="222"/>
      <c r="DR54" s="184"/>
      <c r="DS54" s="220"/>
      <c r="DT54" s="221"/>
      <c r="DU54" s="221"/>
      <c r="DX54" s="224"/>
      <c r="DY54" s="218"/>
      <c r="DZ54" s="222"/>
      <c r="EA54" s="184"/>
      <c r="EB54" s="220"/>
      <c r="EC54" s="221"/>
      <c r="ED54" s="221"/>
      <c r="EG54" s="224"/>
      <c r="EH54" s="218"/>
      <c r="EI54" s="222"/>
      <c r="EJ54" s="184"/>
      <c r="EK54" s="220"/>
      <c r="EL54" s="221"/>
      <c r="EM54" s="221"/>
      <c r="EP54" s="224"/>
      <c r="EQ54" s="218"/>
      <c r="ER54" s="222"/>
      <c r="ES54" s="184"/>
      <c r="ET54" s="220"/>
      <c r="EU54" s="221"/>
      <c r="EV54" s="221"/>
      <c r="EY54" s="224"/>
      <c r="EZ54" s="218"/>
      <c r="FA54" s="222"/>
      <c r="FB54" s="184"/>
      <c r="FC54" s="220"/>
      <c r="FD54" s="221"/>
      <c r="FE54" s="221"/>
      <c r="FH54" s="224"/>
      <c r="FI54" s="218"/>
      <c r="FJ54" s="222"/>
      <c r="FK54" s="184"/>
      <c r="FL54" s="220"/>
      <c r="FM54" s="221"/>
      <c r="FN54" s="221"/>
      <c r="FO54" s="64"/>
      <c r="FP54" s="64"/>
      <c r="FQ54" s="224"/>
      <c r="FR54" s="218"/>
      <c r="FS54" s="222"/>
      <c r="FT54" s="184"/>
      <c r="FU54" s="220"/>
      <c r="FV54" s="221"/>
      <c r="FW54" s="221"/>
      <c r="FZ54" s="224"/>
      <c r="GA54" s="218"/>
      <c r="GB54" s="222"/>
      <c r="GC54" s="184"/>
      <c r="GD54" s="220"/>
      <c r="GE54" s="221"/>
      <c r="GF54" s="221"/>
      <c r="GI54" s="224"/>
      <c r="GJ54" s="218"/>
      <c r="GK54" s="222"/>
      <c r="GL54" s="184"/>
      <c r="GM54" s="220"/>
      <c r="GN54" s="221"/>
      <c r="GO54" s="221"/>
      <c r="GR54" s="224"/>
      <c r="GS54" s="218"/>
      <c r="GT54" s="222"/>
      <c r="GU54" s="184"/>
      <c r="GV54" s="220"/>
      <c r="GW54" s="221"/>
      <c r="GX54" s="221"/>
      <c r="GY54" s="64"/>
      <c r="GZ54" s="64"/>
      <c r="HA54" s="224"/>
      <c r="HB54" s="218"/>
      <c r="HC54" s="222"/>
      <c r="HD54" s="184"/>
      <c r="HE54" s="220"/>
      <c r="HF54" s="221"/>
      <c r="HG54" s="221"/>
      <c r="HJ54" s="224"/>
      <c r="HK54" s="218"/>
      <c r="HL54" s="222"/>
      <c r="HM54" s="184"/>
      <c r="HN54" s="220"/>
      <c r="HO54" s="221"/>
      <c r="HP54" s="221"/>
      <c r="HS54" s="224"/>
      <c r="HT54" s="218"/>
      <c r="HU54" s="222"/>
      <c r="HV54" s="184"/>
      <c r="HW54" s="220"/>
      <c r="HX54" s="221"/>
      <c r="HY54" s="221"/>
      <c r="IB54" s="224"/>
      <c r="IC54" s="218"/>
      <c r="ID54" s="222"/>
      <c r="IE54" s="184"/>
      <c r="IF54" s="220"/>
      <c r="IG54" s="221"/>
      <c r="IH54" s="221"/>
      <c r="II54" s="64"/>
      <c r="IJ54" s="64"/>
      <c r="IK54" s="224"/>
      <c r="IL54" s="218"/>
      <c r="IM54" s="222"/>
      <c r="IN54" s="184"/>
      <c r="IO54" s="220"/>
      <c r="IP54" s="221"/>
      <c r="IQ54" s="221"/>
      <c r="IT54" s="224"/>
      <c r="IU54" s="218"/>
      <c r="IV54" s="222"/>
      <c r="IW54" s="184"/>
      <c r="IX54" s="220"/>
      <c r="IY54" s="221"/>
      <c r="IZ54" s="221"/>
      <c r="JC54" s="224"/>
      <c r="JD54" s="218"/>
      <c r="JE54" s="222"/>
      <c r="JF54" s="184"/>
      <c r="JG54" s="220"/>
      <c r="JH54" s="221"/>
      <c r="JI54" s="221"/>
      <c r="JL54" s="224"/>
      <c r="JM54" s="218"/>
      <c r="JN54" s="222"/>
      <c r="JO54" s="184"/>
      <c r="JP54" s="220"/>
      <c r="JQ54" s="221"/>
      <c r="JR54" s="221"/>
    </row>
    <row r="55" spans="2:278" ht="31.5" thickTop="1" thickBot="1">
      <c r="B55" s="226"/>
      <c r="C55" s="182" t="s">
        <v>230</v>
      </c>
      <c r="D55" s="222"/>
      <c r="E55" s="184"/>
      <c r="F55" s="220"/>
      <c r="G55" s="221"/>
      <c r="H55" s="221"/>
      <c r="K55" s="226"/>
      <c r="L55" s="182"/>
      <c r="M55" s="222"/>
      <c r="N55" s="184"/>
      <c r="O55" s="220"/>
      <c r="P55" s="221"/>
      <c r="Q55" s="221"/>
      <c r="R55" s="102"/>
      <c r="S55" s="101"/>
      <c r="T55" s="226"/>
      <c r="U55" s="182"/>
      <c r="V55" s="222"/>
      <c r="W55" s="184"/>
      <c r="X55" s="220"/>
      <c r="Y55" s="221"/>
      <c r="Z55" s="221"/>
      <c r="AA55" s="101"/>
      <c r="AC55" s="226"/>
      <c r="AD55" s="182"/>
      <c r="AE55" s="222"/>
      <c r="AF55" s="184"/>
      <c r="AG55" s="220"/>
      <c r="AH55" s="221"/>
      <c r="AI55" s="221"/>
      <c r="AL55" s="226"/>
      <c r="AM55" s="182"/>
      <c r="AN55" s="222"/>
      <c r="AO55" s="184"/>
      <c r="AP55" s="220"/>
      <c r="AQ55" s="221"/>
      <c r="AR55" s="221"/>
      <c r="AU55" s="226"/>
      <c r="AV55" s="182"/>
      <c r="AW55" s="222"/>
      <c r="AX55" s="184"/>
      <c r="AY55" s="220"/>
      <c r="AZ55" s="221"/>
      <c r="BA55" s="221"/>
      <c r="BD55" s="226"/>
      <c r="BE55" s="182"/>
      <c r="BF55" s="222"/>
      <c r="BG55" s="184"/>
      <c r="BH55" s="220"/>
      <c r="BI55" s="221"/>
      <c r="BJ55" s="221"/>
      <c r="BM55" s="226"/>
      <c r="BN55" s="182"/>
      <c r="BO55" s="222"/>
      <c r="BP55" s="184"/>
      <c r="BQ55" s="220"/>
      <c r="BR55" s="221"/>
      <c r="BS55" s="221"/>
      <c r="BV55" s="226"/>
      <c r="BW55" s="182"/>
      <c r="BX55" s="222"/>
      <c r="BY55" s="184"/>
      <c r="BZ55" s="220"/>
      <c r="CA55" s="221"/>
      <c r="CB55" s="221"/>
      <c r="CE55" s="226"/>
      <c r="CF55" s="182"/>
      <c r="CG55" s="222"/>
      <c r="CH55" s="184"/>
      <c r="CI55" s="220"/>
      <c r="CJ55" s="221"/>
      <c r="CK55" s="221"/>
      <c r="CN55" s="226"/>
      <c r="CO55" s="182"/>
      <c r="CP55" s="222"/>
      <c r="CQ55" s="184"/>
      <c r="CR55" s="220"/>
      <c r="CS55" s="221"/>
      <c r="CT55" s="221"/>
      <c r="CW55" s="226"/>
      <c r="CX55" s="182"/>
      <c r="CY55" s="222"/>
      <c r="CZ55" s="184"/>
      <c r="DA55" s="220"/>
      <c r="DB55" s="221"/>
      <c r="DC55" s="221"/>
      <c r="DF55" s="226"/>
      <c r="DG55" s="182"/>
      <c r="DH55" s="222"/>
      <c r="DI55" s="184"/>
      <c r="DJ55" s="220"/>
      <c r="DK55" s="221"/>
      <c r="DL55" s="221"/>
      <c r="DO55" s="226"/>
      <c r="DP55" s="182"/>
      <c r="DQ55" s="222"/>
      <c r="DR55" s="184"/>
      <c r="DS55" s="220"/>
      <c r="DT55" s="221"/>
      <c r="DU55" s="221"/>
      <c r="DX55" s="226"/>
      <c r="DY55" s="182"/>
      <c r="DZ55" s="222"/>
      <c r="EA55" s="184"/>
      <c r="EB55" s="220"/>
      <c r="EC55" s="221"/>
      <c r="ED55" s="221"/>
      <c r="EG55" s="226"/>
      <c r="EH55" s="182"/>
      <c r="EI55" s="222"/>
      <c r="EJ55" s="184"/>
      <c r="EK55" s="220"/>
      <c r="EL55" s="221"/>
      <c r="EM55" s="221"/>
      <c r="EP55" s="226"/>
      <c r="EQ55" s="182"/>
      <c r="ER55" s="222"/>
      <c r="ES55" s="184"/>
      <c r="ET55" s="220"/>
      <c r="EU55" s="221"/>
      <c r="EV55" s="221"/>
      <c r="EY55" s="226"/>
      <c r="EZ55" s="182"/>
      <c r="FA55" s="222"/>
      <c r="FB55" s="184"/>
      <c r="FC55" s="220"/>
      <c r="FD55" s="221"/>
      <c r="FE55" s="221"/>
      <c r="FH55" s="226"/>
      <c r="FI55" s="182"/>
      <c r="FJ55" s="222"/>
      <c r="FK55" s="184"/>
      <c r="FL55" s="220"/>
      <c r="FM55" s="221"/>
      <c r="FN55" s="221"/>
      <c r="FO55" s="64"/>
      <c r="FP55" s="64"/>
      <c r="FQ55" s="226"/>
      <c r="FR55" s="182"/>
      <c r="FS55" s="222"/>
      <c r="FT55" s="184"/>
      <c r="FU55" s="220"/>
      <c r="FV55" s="221"/>
      <c r="FW55" s="221"/>
      <c r="FZ55" s="226"/>
      <c r="GA55" s="182"/>
      <c r="GB55" s="222"/>
      <c r="GC55" s="184"/>
      <c r="GD55" s="220"/>
      <c r="GE55" s="221"/>
      <c r="GF55" s="221"/>
      <c r="GI55" s="226"/>
      <c r="GJ55" s="182"/>
      <c r="GK55" s="222"/>
      <c r="GL55" s="184"/>
      <c r="GM55" s="220"/>
      <c r="GN55" s="221"/>
      <c r="GO55" s="221"/>
      <c r="GR55" s="226"/>
      <c r="GS55" s="182"/>
      <c r="GT55" s="222"/>
      <c r="GU55" s="184"/>
      <c r="GV55" s="220"/>
      <c r="GW55" s="221"/>
      <c r="GX55" s="221"/>
      <c r="GY55" s="64"/>
      <c r="GZ55" s="64"/>
      <c r="HA55" s="226"/>
      <c r="HB55" s="182"/>
      <c r="HC55" s="222"/>
      <c r="HD55" s="184"/>
      <c r="HE55" s="220"/>
      <c r="HF55" s="221"/>
      <c r="HG55" s="221"/>
      <c r="HJ55" s="226"/>
      <c r="HK55" s="182"/>
      <c r="HL55" s="222"/>
      <c r="HM55" s="184"/>
      <c r="HN55" s="220"/>
      <c r="HO55" s="221"/>
      <c r="HP55" s="221"/>
      <c r="HS55" s="226"/>
      <c r="HT55" s="182"/>
      <c r="HU55" s="222"/>
      <c r="HV55" s="184"/>
      <c r="HW55" s="220"/>
      <c r="HX55" s="221"/>
      <c r="HY55" s="221"/>
      <c r="IB55" s="226"/>
      <c r="IC55" s="182"/>
      <c r="ID55" s="222"/>
      <c r="IE55" s="184"/>
      <c r="IF55" s="220"/>
      <c r="IG55" s="221"/>
      <c r="IH55" s="221"/>
      <c r="II55" s="64"/>
      <c r="IJ55" s="64"/>
      <c r="IK55" s="226"/>
      <c r="IL55" s="182"/>
      <c r="IM55" s="222"/>
      <c r="IN55" s="184"/>
      <c r="IO55" s="220"/>
      <c r="IP55" s="221"/>
      <c r="IQ55" s="221"/>
      <c r="IT55" s="226"/>
      <c r="IU55" s="182"/>
      <c r="IV55" s="222"/>
      <c r="IW55" s="184"/>
      <c r="IX55" s="220"/>
      <c r="IY55" s="221"/>
      <c r="IZ55" s="221"/>
      <c r="JC55" s="226"/>
      <c r="JD55" s="182"/>
      <c r="JE55" s="222"/>
      <c r="JF55" s="184"/>
      <c r="JG55" s="220"/>
      <c r="JH55" s="221"/>
      <c r="JI55" s="221"/>
      <c r="JL55" s="226"/>
      <c r="JM55" s="182"/>
      <c r="JN55" s="222"/>
      <c r="JO55" s="184"/>
      <c r="JP55" s="220"/>
      <c r="JQ55" s="221"/>
      <c r="JR55" s="221"/>
    </row>
    <row r="56" spans="2:278" ht="31.5" thickTop="1" thickBot="1">
      <c r="B56" s="226" t="s">
        <v>231</v>
      </c>
      <c r="C56" s="182" t="s">
        <v>232</v>
      </c>
      <c r="D56" s="223" t="s">
        <v>233</v>
      </c>
      <c r="E56" s="184">
        <v>1600</v>
      </c>
      <c r="F56" s="194">
        <v>0</v>
      </c>
      <c r="G56" s="170">
        <f>ROUND((F56*E56),0)</f>
        <v>0</v>
      </c>
      <c r="H56" s="170"/>
      <c r="K56" s="226"/>
      <c r="L56" s="182"/>
      <c r="M56" s="223"/>
      <c r="N56" s="184"/>
      <c r="O56" s="194"/>
      <c r="P56" s="170"/>
      <c r="Q56" s="170"/>
      <c r="R56" s="102"/>
      <c r="S56" s="101"/>
      <c r="T56" s="226"/>
      <c r="U56" s="182"/>
      <c r="V56" s="223"/>
      <c r="W56" s="184"/>
      <c r="X56" s="194"/>
      <c r="Y56" s="170"/>
      <c r="Z56" s="170"/>
      <c r="AA56" s="101"/>
      <c r="AC56" s="226"/>
      <c r="AD56" s="182"/>
      <c r="AE56" s="223"/>
      <c r="AF56" s="184"/>
      <c r="AG56" s="194"/>
      <c r="AH56" s="170"/>
      <c r="AI56" s="170"/>
      <c r="AL56" s="226"/>
      <c r="AM56" s="182"/>
      <c r="AN56" s="223"/>
      <c r="AO56" s="184"/>
      <c r="AP56" s="194"/>
      <c r="AQ56" s="170"/>
      <c r="AR56" s="170"/>
      <c r="AU56" s="226"/>
      <c r="AV56" s="182"/>
      <c r="AW56" s="223"/>
      <c r="AX56" s="184"/>
      <c r="AY56" s="194"/>
      <c r="AZ56" s="170"/>
      <c r="BA56" s="170"/>
      <c r="BD56" s="226"/>
      <c r="BE56" s="182"/>
      <c r="BF56" s="223"/>
      <c r="BG56" s="184"/>
      <c r="BH56" s="194"/>
      <c r="BI56" s="170"/>
      <c r="BJ56" s="170"/>
      <c r="BM56" s="226"/>
      <c r="BN56" s="182"/>
      <c r="BO56" s="223"/>
      <c r="BP56" s="184"/>
      <c r="BQ56" s="194"/>
      <c r="BR56" s="170"/>
      <c r="BS56" s="170"/>
      <c r="BV56" s="226"/>
      <c r="BW56" s="182"/>
      <c r="BX56" s="223"/>
      <c r="BY56" s="184"/>
      <c r="BZ56" s="194"/>
      <c r="CA56" s="170"/>
      <c r="CB56" s="170"/>
      <c r="CE56" s="226"/>
      <c r="CF56" s="182"/>
      <c r="CG56" s="223"/>
      <c r="CH56" s="184"/>
      <c r="CI56" s="194"/>
      <c r="CJ56" s="170"/>
      <c r="CK56" s="170"/>
      <c r="CN56" s="226"/>
      <c r="CO56" s="182"/>
      <c r="CP56" s="223"/>
      <c r="CQ56" s="184"/>
      <c r="CR56" s="194"/>
      <c r="CS56" s="170"/>
      <c r="CT56" s="170"/>
      <c r="CW56" s="226"/>
      <c r="CX56" s="182"/>
      <c r="CY56" s="223"/>
      <c r="CZ56" s="184"/>
      <c r="DA56" s="194"/>
      <c r="DB56" s="170"/>
      <c r="DC56" s="170"/>
      <c r="DF56" s="226"/>
      <c r="DG56" s="182"/>
      <c r="DH56" s="223"/>
      <c r="DI56" s="184"/>
      <c r="DJ56" s="194"/>
      <c r="DK56" s="170"/>
      <c r="DL56" s="170"/>
      <c r="DO56" s="226"/>
      <c r="DP56" s="182"/>
      <c r="DQ56" s="223"/>
      <c r="DR56" s="184"/>
      <c r="DS56" s="194"/>
      <c r="DT56" s="170"/>
      <c r="DU56" s="170"/>
      <c r="DX56" s="226"/>
      <c r="DY56" s="182"/>
      <c r="DZ56" s="223"/>
      <c r="EA56" s="184"/>
      <c r="EB56" s="194"/>
      <c r="EC56" s="170"/>
      <c r="ED56" s="170"/>
      <c r="EG56" s="226"/>
      <c r="EH56" s="182"/>
      <c r="EI56" s="223"/>
      <c r="EJ56" s="184"/>
      <c r="EK56" s="194"/>
      <c r="EL56" s="170"/>
      <c r="EM56" s="170"/>
      <c r="EP56" s="226"/>
      <c r="EQ56" s="182"/>
      <c r="ER56" s="223"/>
      <c r="ES56" s="184"/>
      <c r="ET56" s="194"/>
      <c r="EU56" s="170"/>
      <c r="EV56" s="170"/>
      <c r="EY56" s="226"/>
      <c r="EZ56" s="182"/>
      <c r="FA56" s="223"/>
      <c r="FB56" s="184"/>
      <c r="FC56" s="194"/>
      <c r="FD56" s="170"/>
      <c r="FE56" s="170"/>
      <c r="FH56" s="226"/>
      <c r="FI56" s="182"/>
      <c r="FJ56" s="223"/>
      <c r="FK56" s="184"/>
      <c r="FL56" s="194"/>
      <c r="FM56" s="170"/>
      <c r="FN56" s="170"/>
      <c r="FO56" s="64"/>
      <c r="FP56" s="64"/>
      <c r="FQ56" s="226"/>
      <c r="FR56" s="182"/>
      <c r="FS56" s="223"/>
      <c r="FT56" s="184"/>
      <c r="FU56" s="194"/>
      <c r="FV56" s="170"/>
      <c r="FW56" s="170"/>
      <c r="FZ56" s="226"/>
      <c r="GA56" s="182"/>
      <c r="GB56" s="223"/>
      <c r="GC56" s="184"/>
      <c r="GD56" s="194"/>
      <c r="GE56" s="170"/>
      <c r="GF56" s="170"/>
      <c r="GI56" s="226"/>
      <c r="GJ56" s="182"/>
      <c r="GK56" s="223"/>
      <c r="GL56" s="184"/>
      <c r="GM56" s="194"/>
      <c r="GN56" s="170"/>
      <c r="GO56" s="170"/>
      <c r="GR56" s="226"/>
      <c r="GS56" s="182"/>
      <c r="GT56" s="223"/>
      <c r="GU56" s="184"/>
      <c r="GV56" s="194"/>
      <c r="GW56" s="170"/>
      <c r="GX56" s="170"/>
      <c r="GY56" s="64"/>
      <c r="GZ56" s="64"/>
      <c r="HA56" s="226"/>
      <c r="HB56" s="182"/>
      <c r="HC56" s="223"/>
      <c r="HD56" s="184"/>
      <c r="HE56" s="194"/>
      <c r="HF56" s="170"/>
      <c r="HG56" s="170"/>
      <c r="HJ56" s="226"/>
      <c r="HK56" s="182"/>
      <c r="HL56" s="223"/>
      <c r="HM56" s="184"/>
      <c r="HN56" s="194"/>
      <c r="HO56" s="170"/>
      <c r="HP56" s="170"/>
      <c r="HS56" s="226"/>
      <c r="HT56" s="182"/>
      <c r="HU56" s="223"/>
      <c r="HV56" s="184"/>
      <c r="HW56" s="194"/>
      <c r="HX56" s="170"/>
      <c r="HY56" s="170"/>
      <c r="IB56" s="226"/>
      <c r="IC56" s="182"/>
      <c r="ID56" s="223"/>
      <c r="IE56" s="184"/>
      <c r="IF56" s="194"/>
      <c r="IG56" s="170"/>
      <c r="IH56" s="170"/>
      <c r="II56" s="64"/>
      <c r="IJ56" s="64"/>
      <c r="IK56" s="226"/>
      <c r="IL56" s="182"/>
      <c r="IM56" s="223"/>
      <c r="IN56" s="184"/>
      <c r="IO56" s="194"/>
      <c r="IP56" s="170"/>
      <c r="IQ56" s="170"/>
      <c r="IT56" s="226"/>
      <c r="IU56" s="182"/>
      <c r="IV56" s="223"/>
      <c r="IW56" s="184"/>
      <c r="IX56" s="194"/>
      <c r="IY56" s="170"/>
      <c r="IZ56" s="170"/>
      <c r="JC56" s="226"/>
      <c r="JD56" s="182"/>
      <c r="JE56" s="223"/>
      <c r="JF56" s="184"/>
      <c r="JG56" s="194"/>
      <c r="JH56" s="170"/>
      <c r="JI56" s="170"/>
      <c r="JL56" s="226"/>
      <c r="JM56" s="182"/>
      <c r="JN56" s="223"/>
      <c r="JO56" s="184"/>
      <c r="JP56" s="194"/>
      <c r="JQ56" s="170"/>
      <c r="JR56" s="170"/>
    </row>
    <row r="57" spans="2:278" ht="31.5" thickTop="1" thickBot="1">
      <c r="B57" s="226" t="s">
        <v>234</v>
      </c>
      <c r="C57" s="182" t="s">
        <v>235</v>
      </c>
      <c r="D57" s="223" t="s">
        <v>233</v>
      </c>
      <c r="E57" s="184">
        <v>1400</v>
      </c>
      <c r="F57" s="194">
        <v>0</v>
      </c>
      <c r="G57" s="170">
        <f>ROUND((F57*E57),0)</f>
        <v>0</v>
      </c>
      <c r="H57" s="170"/>
      <c r="K57" s="226"/>
      <c r="L57" s="182"/>
      <c r="M57" s="223"/>
      <c r="N57" s="184"/>
      <c r="O57" s="194"/>
      <c r="P57" s="170"/>
      <c r="Q57" s="170"/>
      <c r="R57" s="102"/>
      <c r="S57" s="101"/>
      <c r="T57" s="226"/>
      <c r="U57" s="182"/>
      <c r="V57" s="223"/>
      <c r="W57" s="184"/>
      <c r="X57" s="194"/>
      <c r="Y57" s="170"/>
      <c r="Z57" s="170"/>
      <c r="AA57" s="101"/>
      <c r="AC57" s="226"/>
      <c r="AD57" s="182"/>
      <c r="AE57" s="223"/>
      <c r="AF57" s="184"/>
      <c r="AG57" s="194"/>
      <c r="AH57" s="170"/>
      <c r="AI57" s="170"/>
      <c r="AL57" s="226"/>
      <c r="AM57" s="182"/>
      <c r="AN57" s="223"/>
      <c r="AO57" s="184"/>
      <c r="AP57" s="194"/>
      <c r="AQ57" s="170"/>
      <c r="AR57" s="170"/>
      <c r="AU57" s="226"/>
      <c r="AV57" s="182"/>
      <c r="AW57" s="223"/>
      <c r="AX57" s="184"/>
      <c r="AY57" s="194"/>
      <c r="AZ57" s="170"/>
      <c r="BA57" s="170"/>
      <c r="BD57" s="226"/>
      <c r="BE57" s="182"/>
      <c r="BF57" s="223"/>
      <c r="BG57" s="184"/>
      <c r="BH57" s="194"/>
      <c r="BI57" s="170"/>
      <c r="BJ57" s="170"/>
      <c r="BM57" s="226"/>
      <c r="BN57" s="182"/>
      <c r="BO57" s="223"/>
      <c r="BP57" s="184"/>
      <c r="BQ57" s="194"/>
      <c r="BR57" s="170"/>
      <c r="BS57" s="170"/>
      <c r="BV57" s="226"/>
      <c r="BW57" s="182"/>
      <c r="BX57" s="223"/>
      <c r="BY57" s="184"/>
      <c r="BZ57" s="194"/>
      <c r="CA57" s="170"/>
      <c r="CB57" s="170"/>
      <c r="CE57" s="226"/>
      <c r="CF57" s="182"/>
      <c r="CG57" s="223"/>
      <c r="CH57" s="184"/>
      <c r="CI57" s="194"/>
      <c r="CJ57" s="170"/>
      <c r="CK57" s="170"/>
      <c r="CN57" s="226"/>
      <c r="CO57" s="182"/>
      <c r="CP57" s="223"/>
      <c r="CQ57" s="184"/>
      <c r="CR57" s="194"/>
      <c r="CS57" s="170"/>
      <c r="CT57" s="170"/>
      <c r="CW57" s="226"/>
      <c r="CX57" s="182"/>
      <c r="CY57" s="223"/>
      <c r="CZ57" s="184"/>
      <c r="DA57" s="194"/>
      <c r="DB57" s="170"/>
      <c r="DC57" s="170"/>
      <c r="DF57" s="226"/>
      <c r="DG57" s="182"/>
      <c r="DH57" s="223"/>
      <c r="DI57" s="184"/>
      <c r="DJ57" s="194"/>
      <c r="DK57" s="170"/>
      <c r="DL57" s="170"/>
      <c r="DO57" s="226"/>
      <c r="DP57" s="182"/>
      <c r="DQ57" s="223"/>
      <c r="DR57" s="184"/>
      <c r="DS57" s="194"/>
      <c r="DT57" s="170"/>
      <c r="DU57" s="170"/>
      <c r="DX57" s="226"/>
      <c r="DY57" s="182"/>
      <c r="DZ57" s="223"/>
      <c r="EA57" s="184"/>
      <c r="EB57" s="194"/>
      <c r="EC57" s="170"/>
      <c r="ED57" s="170"/>
      <c r="EG57" s="226"/>
      <c r="EH57" s="182"/>
      <c r="EI57" s="223"/>
      <c r="EJ57" s="184"/>
      <c r="EK57" s="194"/>
      <c r="EL57" s="170"/>
      <c r="EM57" s="170"/>
      <c r="EP57" s="226"/>
      <c r="EQ57" s="182"/>
      <c r="ER57" s="223"/>
      <c r="ES57" s="184"/>
      <c r="ET57" s="194"/>
      <c r="EU57" s="170"/>
      <c r="EV57" s="170"/>
      <c r="EY57" s="226"/>
      <c r="EZ57" s="182"/>
      <c r="FA57" s="223"/>
      <c r="FB57" s="184"/>
      <c r="FC57" s="194"/>
      <c r="FD57" s="170"/>
      <c r="FE57" s="170"/>
      <c r="FH57" s="226"/>
      <c r="FI57" s="182"/>
      <c r="FJ57" s="223"/>
      <c r="FK57" s="184"/>
      <c r="FL57" s="194"/>
      <c r="FM57" s="170"/>
      <c r="FN57" s="170"/>
      <c r="FO57" s="64"/>
      <c r="FP57" s="64"/>
      <c r="FQ57" s="226"/>
      <c r="FR57" s="182"/>
      <c r="FS57" s="223"/>
      <c r="FT57" s="184"/>
      <c r="FU57" s="194"/>
      <c r="FV57" s="170"/>
      <c r="FW57" s="170"/>
      <c r="FZ57" s="226"/>
      <c r="GA57" s="182"/>
      <c r="GB57" s="223"/>
      <c r="GC57" s="184"/>
      <c r="GD57" s="194"/>
      <c r="GE57" s="170"/>
      <c r="GF57" s="170"/>
      <c r="GI57" s="226"/>
      <c r="GJ57" s="182"/>
      <c r="GK57" s="223"/>
      <c r="GL57" s="184"/>
      <c r="GM57" s="194"/>
      <c r="GN57" s="170"/>
      <c r="GO57" s="170"/>
      <c r="GR57" s="226"/>
      <c r="GS57" s="182"/>
      <c r="GT57" s="223"/>
      <c r="GU57" s="184"/>
      <c r="GV57" s="194"/>
      <c r="GW57" s="170"/>
      <c r="GX57" s="170"/>
      <c r="GY57" s="64"/>
      <c r="GZ57" s="64"/>
      <c r="HA57" s="226"/>
      <c r="HB57" s="182"/>
      <c r="HC57" s="223"/>
      <c r="HD57" s="184"/>
      <c r="HE57" s="194"/>
      <c r="HF57" s="170"/>
      <c r="HG57" s="170"/>
      <c r="HJ57" s="226"/>
      <c r="HK57" s="182"/>
      <c r="HL57" s="223"/>
      <c r="HM57" s="184"/>
      <c r="HN57" s="194"/>
      <c r="HO57" s="170"/>
      <c r="HP57" s="170"/>
      <c r="HS57" s="226"/>
      <c r="HT57" s="182"/>
      <c r="HU57" s="223"/>
      <c r="HV57" s="184"/>
      <c r="HW57" s="194"/>
      <c r="HX57" s="170"/>
      <c r="HY57" s="170"/>
      <c r="IB57" s="226"/>
      <c r="IC57" s="182"/>
      <c r="ID57" s="223"/>
      <c r="IE57" s="184"/>
      <c r="IF57" s="194"/>
      <c r="IG57" s="170"/>
      <c r="IH57" s="170"/>
      <c r="II57" s="64"/>
      <c r="IJ57" s="64"/>
      <c r="IK57" s="226"/>
      <c r="IL57" s="182"/>
      <c r="IM57" s="223"/>
      <c r="IN57" s="184"/>
      <c r="IO57" s="194"/>
      <c r="IP57" s="170"/>
      <c r="IQ57" s="170"/>
      <c r="IT57" s="226"/>
      <c r="IU57" s="182"/>
      <c r="IV57" s="223"/>
      <c r="IW57" s="184"/>
      <c r="IX57" s="194"/>
      <c r="IY57" s="170"/>
      <c r="IZ57" s="170"/>
      <c r="JC57" s="226"/>
      <c r="JD57" s="182"/>
      <c r="JE57" s="223"/>
      <c r="JF57" s="184"/>
      <c r="JG57" s="194"/>
      <c r="JH57" s="170"/>
      <c r="JI57" s="170"/>
      <c r="JL57" s="226"/>
      <c r="JM57" s="182"/>
      <c r="JN57" s="223"/>
      <c r="JO57" s="184"/>
      <c r="JP57" s="194"/>
      <c r="JQ57" s="170"/>
      <c r="JR57" s="170"/>
    </row>
    <row r="58" spans="2:278" ht="16.5" thickTop="1" thickBot="1">
      <c r="B58" s="208">
        <v>7.6</v>
      </c>
      <c r="C58" s="218" t="s">
        <v>236</v>
      </c>
      <c r="D58" s="222"/>
      <c r="E58" s="184"/>
      <c r="F58" s="220"/>
      <c r="G58" s="221"/>
      <c r="H58" s="221"/>
      <c r="K58" s="208"/>
      <c r="L58" s="218"/>
      <c r="M58" s="222"/>
      <c r="N58" s="184"/>
      <c r="O58" s="220"/>
      <c r="P58" s="221"/>
      <c r="Q58" s="221"/>
      <c r="R58" s="102"/>
      <c r="S58" s="101"/>
      <c r="T58" s="208"/>
      <c r="U58" s="218"/>
      <c r="V58" s="222"/>
      <c r="W58" s="184"/>
      <c r="X58" s="220"/>
      <c r="Y58" s="221"/>
      <c r="Z58" s="221"/>
      <c r="AA58" s="101"/>
      <c r="AC58" s="208"/>
      <c r="AD58" s="218"/>
      <c r="AE58" s="222"/>
      <c r="AF58" s="184"/>
      <c r="AG58" s="220"/>
      <c r="AH58" s="221"/>
      <c r="AI58" s="221"/>
      <c r="AL58" s="208"/>
      <c r="AM58" s="218"/>
      <c r="AN58" s="222"/>
      <c r="AO58" s="184"/>
      <c r="AP58" s="220"/>
      <c r="AQ58" s="221"/>
      <c r="AR58" s="221"/>
      <c r="AU58" s="208"/>
      <c r="AV58" s="218"/>
      <c r="AW58" s="222"/>
      <c r="AX58" s="184"/>
      <c r="AY58" s="220"/>
      <c r="AZ58" s="221"/>
      <c r="BA58" s="221"/>
      <c r="BD58" s="208"/>
      <c r="BE58" s="218"/>
      <c r="BF58" s="222"/>
      <c r="BG58" s="184"/>
      <c r="BH58" s="220"/>
      <c r="BI58" s="221"/>
      <c r="BJ58" s="221"/>
      <c r="BM58" s="208"/>
      <c r="BN58" s="218"/>
      <c r="BO58" s="222"/>
      <c r="BP58" s="184"/>
      <c r="BQ58" s="220"/>
      <c r="BR58" s="221"/>
      <c r="BS58" s="221"/>
      <c r="BV58" s="208"/>
      <c r="BW58" s="218"/>
      <c r="BX58" s="222"/>
      <c r="BY58" s="184"/>
      <c r="BZ58" s="220"/>
      <c r="CA58" s="221"/>
      <c r="CB58" s="221"/>
      <c r="CE58" s="208"/>
      <c r="CF58" s="218"/>
      <c r="CG58" s="222"/>
      <c r="CH58" s="184"/>
      <c r="CI58" s="220"/>
      <c r="CJ58" s="221"/>
      <c r="CK58" s="221"/>
      <c r="CN58" s="208"/>
      <c r="CO58" s="218"/>
      <c r="CP58" s="222"/>
      <c r="CQ58" s="184"/>
      <c r="CR58" s="220"/>
      <c r="CS58" s="221"/>
      <c r="CT58" s="221"/>
      <c r="CW58" s="208"/>
      <c r="CX58" s="218"/>
      <c r="CY58" s="222"/>
      <c r="CZ58" s="184"/>
      <c r="DA58" s="220"/>
      <c r="DB58" s="221"/>
      <c r="DC58" s="221"/>
      <c r="DF58" s="208"/>
      <c r="DG58" s="218"/>
      <c r="DH58" s="222"/>
      <c r="DI58" s="184"/>
      <c r="DJ58" s="220"/>
      <c r="DK58" s="221"/>
      <c r="DL58" s="221"/>
      <c r="DO58" s="208"/>
      <c r="DP58" s="218"/>
      <c r="DQ58" s="222"/>
      <c r="DR58" s="184"/>
      <c r="DS58" s="220"/>
      <c r="DT58" s="221"/>
      <c r="DU58" s="221"/>
      <c r="DX58" s="208"/>
      <c r="DY58" s="218"/>
      <c r="DZ58" s="222"/>
      <c r="EA58" s="184"/>
      <c r="EB58" s="220"/>
      <c r="EC58" s="221"/>
      <c r="ED58" s="221"/>
      <c r="EG58" s="208"/>
      <c r="EH58" s="218"/>
      <c r="EI58" s="222"/>
      <c r="EJ58" s="184"/>
      <c r="EK58" s="220"/>
      <c r="EL58" s="221"/>
      <c r="EM58" s="221"/>
      <c r="EP58" s="208"/>
      <c r="EQ58" s="218"/>
      <c r="ER58" s="222"/>
      <c r="ES58" s="184"/>
      <c r="ET58" s="220"/>
      <c r="EU58" s="221"/>
      <c r="EV58" s="221"/>
      <c r="EY58" s="208"/>
      <c r="EZ58" s="218"/>
      <c r="FA58" s="222"/>
      <c r="FB58" s="184"/>
      <c r="FC58" s="220"/>
      <c r="FD58" s="221"/>
      <c r="FE58" s="221"/>
      <c r="FH58" s="208"/>
      <c r="FI58" s="218"/>
      <c r="FJ58" s="222"/>
      <c r="FK58" s="184"/>
      <c r="FL58" s="220"/>
      <c r="FM58" s="221"/>
      <c r="FN58" s="221"/>
      <c r="FO58" s="64"/>
      <c r="FP58" s="64"/>
      <c r="FQ58" s="208"/>
      <c r="FR58" s="218"/>
      <c r="FS58" s="222"/>
      <c r="FT58" s="184"/>
      <c r="FU58" s="220"/>
      <c r="FV58" s="221"/>
      <c r="FW58" s="221"/>
      <c r="FZ58" s="208"/>
      <c r="GA58" s="218"/>
      <c r="GB58" s="222"/>
      <c r="GC58" s="184"/>
      <c r="GD58" s="220"/>
      <c r="GE58" s="221"/>
      <c r="GF58" s="221"/>
      <c r="GI58" s="208"/>
      <c r="GJ58" s="218"/>
      <c r="GK58" s="222"/>
      <c r="GL58" s="184"/>
      <c r="GM58" s="220"/>
      <c r="GN58" s="221"/>
      <c r="GO58" s="221"/>
      <c r="GR58" s="208"/>
      <c r="GS58" s="218"/>
      <c r="GT58" s="222"/>
      <c r="GU58" s="184"/>
      <c r="GV58" s="220"/>
      <c r="GW58" s="221"/>
      <c r="GX58" s="221"/>
      <c r="GY58" s="64"/>
      <c r="GZ58" s="64"/>
      <c r="HA58" s="208"/>
      <c r="HB58" s="218"/>
      <c r="HC58" s="222"/>
      <c r="HD58" s="184"/>
      <c r="HE58" s="220"/>
      <c r="HF58" s="221"/>
      <c r="HG58" s="221"/>
      <c r="HJ58" s="208"/>
      <c r="HK58" s="218"/>
      <c r="HL58" s="222"/>
      <c r="HM58" s="184"/>
      <c r="HN58" s="220"/>
      <c r="HO58" s="221"/>
      <c r="HP58" s="221"/>
      <c r="HS58" s="208"/>
      <c r="HT58" s="218"/>
      <c r="HU58" s="222"/>
      <c r="HV58" s="184"/>
      <c r="HW58" s="220"/>
      <c r="HX58" s="221"/>
      <c r="HY58" s="221"/>
      <c r="IB58" s="208"/>
      <c r="IC58" s="218"/>
      <c r="ID58" s="222"/>
      <c r="IE58" s="184"/>
      <c r="IF58" s="220"/>
      <c r="IG58" s="221"/>
      <c r="IH58" s="221"/>
      <c r="II58" s="64"/>
      <c r="IJ58" s="64"/>
      <c r="IK58" s="208"/>
      <c r="IL58" s="218"/>
      <c r="IM58" s="222"/>
      <c r="IN58" s="184"/>
      <c r="IO58" s="220"/>
      <c r="IP58" s="221"/>
      <c r="IQ58" s="221"/>
      <c r="IT58" s="208"/>
      <c r="IU58" s="218"/>
      <c r="IV58" s="222"/>
      <c r="IW58" s="184"/>
      <c r="IX58" s="220"/>
      <c r="IY58" s="221"/>
      <c r="IZ58" s="221"/>
      <c r="JC58" s="208"/>
      <c r="JD58" s="218"/>
      <c r="JE58" s="222"/>
      <c r="JF58" s="184"/>
      <c r="JG58" s="220"/>
      <c r="JH58" s="221"/>
      <c r="JI58" s="221"/>
      <c r="JL58" s="208"/>
      <c r="JM58" s="218"/>
      <c r="JN58" s="222"/>
      <c r="JO58" s="184"/>
      <c r="JP58" s="220"/>
      <c r="JQ58" s="221"/>
      <c r="JR58" s="221"/>
    </row>
    <row r="59" spans="2:278" ht="31.5" thickTop="1" thickBot="1">
      <c r="B59" s="208"/>
      <c r="C59" s="182" t="s">
        <v>237</v>
      </c>
      <c r="D59" s="222"/>
      <c r="E59" s="184"/>
      <c r="F59" s="220"/>
      <c r="G59" s="221"/>
      <c r="H59" s="221"/>
      <c r="K59" s="208"/>
      <c r="L59" s="182"/>
      <c r="M59" s="222"/>
      <c r="N59" s="184"/>
      <c r="O59" s="220"/>
      <c r="P59" s="221"/>
      <c r="Q59" s="221"/>
      <c r="R59" s="102"/>
      <c r="S59" s="101"/>
      <c r="T59" s="208"/>
      <c r="U59" s="182"/>
      <c r="V59" s="222"/>
      <c r="W59" s="184"/>
      <c r="X59" s="220"/>
      <c r="Y59" s="221"/>
      <c r="Z59" s="221"/>
      <c r="AA59" s="101"/>
      <c r="AC59" s="208"/>
      <c r="AD59" s="182"/>
      <c r="AE59" s="222"/>
      <c r="AF59" s="184"/>
      <c r="AG59" s="220"/>
      <c r="AH59" s="221"/>
      <c r="AI59" s="221"/>
      <c r="AL59" s="208"/>
      <c r="AM59" s="182"/>
      <c r="AN59" s="222"/>
      <c r="AO59" s="184"/>
      <c r="AP59" s="220"/>
      <c r="AQ59" s="221"/>
      <c r="AR59" s="221"/>
      <c r="AU59" s="208"/>
      <c r="AV59" s="182"/>
      <c r="AW59" s="222"/>
      <c r="AX59" s="184"/>
      <c r="AY59" s="220"/>
      <c r="AZ59" s="221"/>
      <c r="BA59" s="221"/>
      <c r="BD59" s="208"/>
      <c r="BE59" s="182"/>
      <c r="BF59" s="222"/>
      <c r="BG59" s="184"/>
      <c r="BH59" s="220"/>
      <c r="BI59" s="221"/>
      <c r="BJ59" s="221"/>
      <c r="BM59" s="208"/>
      <c r="BN59" s="182"/>
      <c r="BO59" s="222"/>
      <c r="BP59" s="184"/>
      <c r="BQ59" s="220"/>
      <c r="BR59" s="221"/>
      <c r="BS59" s="221"/>
      <c r="BV59" s="208"/>
      <c r="BW59" s="182"/>
      <c r="BX59" s="222"/>
      <c r="BY59" s="184"/>
      <c r="BZ59" s="220"/>
      <c r="CA59" s="221"/>
      <c r="CB59" s="221"/>
      <c r="CE59" s="208"/>
      <c r="CF59" s="182"/>
      <c r="CG59" s="222"/>
      <c r="CH59" s="184"/>
      <c r="CI59" s="220"/>
      <c r="CJ59" s="221"/>
      <c r="CK59" s="221"/>
      <c r="CN59" s="208"/>
      <c r="CO59" s="182"/>
      <c r="CP59" s="222"/>
      <c r="CQ59" s="184"/>
      <c r="CR59" s="220"/>
      <c r="CS59" s="221"/>
      <c r="CT59" s="221"/>
      <c r="CW59" s="208"/>
      <c r="CX59" s="182"/>
      <c r="CY59" s="222"/>
      <c r="CZ59" s="184"/>
      <c r="DA59" s="220"/>
      <c r="DB59" s="221"/>
      <c r="DC59" s="221"/>
      <c r="DF59" s="208"/>
      <c r="DG59" s="182"/>
      <c r="DH59" s="222"/>
      <c r="DI59" s="184"/>
      <c r="DJ59" s="220"/>
      <c r="DK59" s="221"/>
      <c r="DL59" s="221"/>
      <c r="DO59" s="208"/>
      <c r="DP59" s="182"/>
      <c r="DQ59" s="222"/>
      <c r="DR59" s="184"/>
      <c r="DS59" s="220"/>
      <c r="DT59" s="221"/>
      <c r="DU59" s="221"/>
      <c r="DX59" s="208"/>
      <c r="DY59" s="182"/>
      <c r="DZ59" s="222"/>
      <c r="EA59" s="184"/>
      <c r="EB59" s="220"/>
      <c r="EC59" s="221"/>
      <c r="ED59" s="221"/>
      <c r="EG59" s="208"/>
      <c r="EH59" s="182"/>
      <c r="EI59" s="222"/>
      <c r="EJ59" s="184"/>
      <c r="EK59" s="220"/>
      <c r="EL59" s="221"/>
      <c r="EM59" s="221"/>
      <c r="EP59" s="208"/>
      <c r="EQ59" s="182"/>
      <c r="ER59" s="222"/>
      <c r="ES59" s="184"/>
      <c r="ET59" s="220"/>
      <c r="EU59" s="221"/>
      <c r="EV59" s="221"/>
      <c r="EY59" s="208"/>
      <c r="EZ59" s="182"/>
      <c r="FA59" s="222"/>
      <c r="FB59" s="184"/>
      <c r="FC59" s="220"/>
      <c r="FD59" s="221"/>
      <c r="FE59" s="221"/>
      <c r="FH59" s="208"/>
      <c r="FI59" s="182"/>
      <c r="FJ59" s="222"/>
      <c r="FK59" s="184"/>
      <c r="FL59" s="220"/>
      <c r="FM59" s="221"/>
      <c r="FN59" s="221"/>
      <c r="FO59" s="64"/>
      <c r="FP59" s="64"/>
      <c r="FQ59" s="208"/>
      <c r="FR59" s="182"/>
      <c r="FS59" s="222"/>
      <c r="FT59" s="184"/>
      <c r="FU59" s="220"/>
      <c r="FV59" s="221"/>
      <c r="FW59" s="221"/>
      <c r="FZ59" s="208"/>
      <c r="GA59" s="182"/>
      <c r="GB59" s="222"/>
      <c r="GC59" s="184"/>
      <c r="GD59" s="220"/>
      <c r="GE59" s="221"/>
      <c r="GF59" s="221"/>
      <c r="GI59" s="208"/>
      <c r="GJ59" s="182"/>
      <c r="GK59" s="222"/>
      <c r="GL59" s="184"/>
      <c r="GM59" s="220"/>
      <c r="GN59" s="221"/>
      <c r="GO59" s="221"/>
      <c r="GR59" s="208"/>
      <c r="GS59" s="182"/>
      <c r="GT59" s="222"/>
      <c r="GU59" s="184"/>
      <c r="GV59" s="220"/>
      <c r="GW59" s="221"/>
      <c r="GX59" s="221"/>
      <c r="GY59" s="64"/>
      <c r="GZ59" s="64"/>
      <c r="HA59" s="208"/>
      <c r="HB59" s="182"/>
      <c r="HC59" s="222"/>
      <c r="HD59" s="184"/>
      <c r="HE59" s="220"/>
      <c r="HF59" s="221"/>
      <c r="HG59" s="221"/>
      <c r="HJ59" s="208"/>
      <c r="HK59" s="182"/>
      <c r="HL59" s="222"/>
      <c r="HM59" s="184"/>
      <c r="HN59" s="220"/>
      <c r="HO59" s="221"/>
      <c r="HP59" s="221"/>
      <c r="HS59" s="208"/>
      <c r="HT59" s="182"/>
      <c r="HU59" s="222"/>
      <c r="HV59" s="184"/>
      <c r="HW59" s="220"/>
      <c r="HX59" s="221"/>
      <c r="HY59" s="221"/>
      <c r="IB59" s="208"/>
      <c r="IC59" s="182"/>
      <c r="ID59" s="222"/>
      <c r="IE59" s="184"/>
      <c r="IF59" s="220"/>
      <c r="IG59" s="221"/>
      <c r="IH59" s="221"/>
      <c r="II59" s="64"/>
      <c r="IJ59" s="64"/>
      <c r="IK59" s="208"/>
      <c r="IL59" s="182"/>
      <c r="IM59" s="222"/>
      <c r="IN59" s="184"/>
      <c r="IO59" s="220"/>
      <c r="IP59" s="221"/>
      <c r="IQ59" s="221"/>
      <c r="IT59" s="208"/>
      <c r="IU59" s="182"/>
      <c r="IV59" s="222"/>
      <c r="IW59" s="184"/>
      <c r="IX59" s="220"/>
      <c r="IY59" s="221"/>
      <c r="IZ59" s="221"/>
      <c r="JC59" s="208"/>
      <c r="JD59" s="182"/>
      <c r="JE59" s="222"/>
      <c r="JF59" s="184"/>
      <c r="JG59" s="220"/>
      <c r="JH59" s="221"/>
      <c r="JI59" s="221"/>
      <c r="JL59" s="208"/>
      <c r="JM59" s="182"/>
      <c r="JN59" s="222"/>
      <c r="JO59" s="184"/>
      <c r="JP59" s="220"/>
      <c r="JQ59" s="221"/>
      <c r="JR59" s="221"/>
    </row>
    <row r="60" spans="2:278" ht="61.5" thickTop="1" thickBot="1">
      <c r="B60" s="211" t="s">
        <v>238</v>
      </c>
      <c r="C60" s="182" t="s">
        <v>239</v>
      </c>
      <c r="D60" s="222" t="s">
        <v>146</v>
      </c>
      <c r="E60" s="184">
        <v>6</v>
      </c>
      <c r="F60" s="194">
        <v>0</v>
      </c>
      <c r="G60" s="170">
        <f>ROUND((F60*E60),0)</f>
        <v>0</v>
      </c>
      <c r="H60" s="170"/>
      <c r="K60" s="211"/>
      <c r="L60" s="182"/>
      <c r="M60" s="222"/>
      <c r="N60" s="184"/>
      <c r="O60" s="194"/>
      <c r="P60" s="170"/>
      <c r="Q60" s="170"/>
      <c r="R60" s="102"/>
      <c r="S60" s="101"/>
      <c r="T60" s="211"/>
      <c r="U60" s="182"/>
      <c r="V60" s="222"/>
      <c r="W60" s="184"/>
      <c r="X60" s="194"/>
      <c r="Y60" s="170"/>
      <c r="Z60" s="170"/>
      <c r="AA60" s="101"/>
      <c r="AC60" s="211"/>
      <c r="AD60" s="182"/>
      <c r="AE60" s="222"/>
      <c r="AF60" s="184"/>
      <c r="AG60" s="194"/>
      <c r="AH60" s="170"/>
      <c r="AI60" s="170"/>
      <c r="AL60" s="211"/>
      <c r="AM60" s="182"/>
      <c r="AN60" s="222"/>
      <c r="AO60" s="184"/>
      <c r="AP60" s="194"/>
      <c r="AQ60" s="170"/>
      <c r="AR60" s="170"/>
      <c r="AU60" s="211"/>
      <c r="AV60" s="182"/>
      <c r="AW60" s="222"/>
      <c r="AX60" s="184"/>
      <c r="AY60" s="194"/>
      <c r="AZ60" s="170"/>
      <c r="BA60" s="170"/>
      <c r="BD60" s="211"/>
      <c r="BE60" s="182"/>
      <c r="BF60" s="222"/>
      <c r="BG60" s="184"/>
      <c r="BH60" s="194"/>
      <c r="BI60" s="170"/>
      <c r="BJ60" s="170"/>
      <c r="BM60" s="211"/>
      <c r="BN60" s="182"/>
      <c r="BO60" s="222"/>
      <c r="BP60" s="184"/>
      <c r="BQ60" s="194"/>
      <c r="BR60" s="170"/>
      <c r="BS60" s="170"/>
      <c r="BV60" s="211"/>
      <c r="BW60" s="182"/>
      <c r="BX60" s="222"/>
      <c r="BY60" s="184"/>
      <c r="BZ60" s="194"/>
      <c r="CA60" s="170"/>
      <c r="CB60" s="170"/>
      <c r="CE60" s="211"/>
      <c r="CF60" s="182"/>
      <c r="CG60" s="222"/>
      <c r="CH60" s="184"/>
      <c r="CI60" s="194"/>
      <c r="CJ60" s="170"/>
      <c r="CK60" s="170"/>
      <c r="CN60" s="211"/>
      <c r="CO60" s="182"/>
      <c r="CP60" s="222"/>
      <c r="CQ60" s="184"/>
      <c r="CR60" s="194"/>
      <c r="CS60" s="170"/>
      <c r="CT60" s="170"/>
      <c r="CW60" s="211"/>
      <c r="CX60" s="182"/>
      <c r="CY60" s="222"/>
      <c r="CZ60" s="184"/>
      <c r="DA60" s="194"/>
      <c r="DB60" s="170"/>
      <c r="DC60" s="170"/>
      <c r="DF60" s="211"/>
      <c r="DG60" s="182"/>
      <c r="DH60" s="222"/>
      <c r="DI60" s="184"/>
      <c r="DJ60" s="194"/>
      <c r="DK60" s="170"/>
      <c r="DL60" s="170"/>
      <c r="DO60" s="211"/>
      <c r="DP60" s="182"/>
      <c r="DQ60" s="222"/>
      <c r="DR60" s="184"/>
      <c r="DS60" s="194"/>
      <c r="DT60" s="170"/>
      <c r="DU60" s="170"/>
      <c r="DX60" s="211"/>
      <c r="DY60" s="182"/>
      <c r="DZ60" s="222"/>
      <c r="EA60" s="184"/>
      <c r="EB60" s="194"/>
      <c r="EC60" s="170"/>
      <c r="ED60" s="170"/>
      <c r="EG60" s="211"/>
      <c r="EH60" s="182"/>
      <c r="EI60" s="222"/>
      <c r="EJ60" s="184"/>
      <c r="EK60" s="194"/>
      <c r="EL60" s="170"/>
      <c r="EM60" s="170"/>
      <c r="EP60" s="211"/>
      <c r="EQ60" s="182"/>
      <c r="ER60" s="222"/>
      <c r="ES60" s="184"/>
      <c r="ET60" s="194"/>
      <c r="EU60" s="170"/>
      <c r="EV60" s="170"/>
      <c r="EY60" s="211"/>
      <c r="EZ60" s="182"/>
      <c r="FA60" s="222"/>
      <c r="FB60" s="184"/>
      <c r="FC60" s="194"/>
      <c r="FD60" s="170"/>
      <c r="FE60" s="170"/>
      <c r="FH60" s="211"/>
      <c r="FI60" s="182"/>
      <c r="FJ60" s="222"/>
      <c r="FK60" s="184"/>
      <c r="FL60" s="194"/>
      <c r="FM60" s="170"/>
      <c r="FN60" s="170"/>
      <c r="FO60" s="64"/>
      <c r="FP60" s="64"/>
      <c r="FQ60" s="211"/>
      <c r="FR60" s="182"/>
      <c r="FS60" s="222"/>
      <c r="FT60" s="184"/>
      <c r="FU60" s="194"/>
      <c r="FV60" s="170"/>
      <c r="FW60" s="170"/>
      <c r="FZ60" s="211"/>
      <c r="GA60" s="182"/>
      <c r="GB60" s="222"/>
      <c r="GC60" s="184"/>
      <c r="GD60" s="194"/>
      <c r="GE60" s="170"/>
      <c r="GF60" s="170"/>
      <c r="GI60" s="211"/>
      <c r="GJ60" s="182"/>
      <c r="GK60" s="222"/>
      <c r="GL60" s="184"/>
      <c r="GM60" s="194"/>
      <c r="GN60" s="170"/>
      <c r="GO60" s="170"/>
      <c r="GR60" s="211"/>
      <c r="GS60" s="182"/>
      <c r="GT60" s="222"/>
      <c r="GU60" s="184"/>
      <c r="GV60" s="194"/>
      <c r="GW60" s="170"/>
      <c r="GX60" s="170"/>
      <c r="GY60" s="64"/>
      <c r="GZ60" s="64"/>
      <c r="HA60" s="211"/>
      <c r="HB60" s="182"/>
      <c r="HC60" s="222"/>
      <c r="HD60" s="184"/>
      <c r="HE60" s="194"/>
      <c r="HF60" s="170"/>
      <c r="HG60" s="170"/>
      <c r="HJ60" s="211"/>
      <c r="HK60" s="182"/>
      <c r="HL60" s="222"/>
      <c r="HM60" s="184"/>
      <c r="HN60" s="194"/>
      <c r="HO60" s="170"/>
      <c r="HP60" s="170"/>
      <c r="HS60" s="211"/>
      <c r="HT60" s="182"/>
      <c r="HU60" s="222"/>
      <c r="HV60" s="184"/>
      <c r="HW60" s="194"/>
      <c r="HX60" s="170"/>
      <c r="HY60" s="170"/>
      <c r="IB60" s="211"/>
      <c r="IC60" s="182"/>
      <c r="ID60" s="222"/>
      <c r="IE60" s="184"/>
      <c r="IF60" s="194"/>
      <c r="IG60" s="170"/>
      <c r="IH60" s="170"/>
      <c r="II60" s="64"/>
      <c r="IJ60" s="64"/>
      <c r="IK60" s="211"/>
      <c r="IL60" s="182"/>
      <c r="IM60" s="222"/>
      <c r="IN60" s="184"/>
      <c r="IO60" s="194"/>
      <c r="IP60" s="170"/>
      <c r="IQ60" s="170"/>
      <c r="IT60" s="211"/>
      <c r="IU60" s="182"/>
      <c r="IV60" s="222"/>
      <c r="IW60" s="184"/>
      <c r="IX60" s="194"/>
      <c r="IY60" s="170"/>
      <c r="IZ60" s="170"/>
      <c r="JC60" s="211"/>
      <c r="JD60" s="182"/>
      <c r="JE60" s="222"/>
      <c r="JF60" s="184"/>
      <c r="JG60" s="194"/>
      <c r="JH60" s="170"/>
      <c r="JI60" s="170"/>
      <c r="JL60" s="211"/>
      <c r="JM60" s="182"/>
      <c r="JN60" s="222"/>
      <c r="JO60" s="184"/>
      <c r="JP60" s="194"/>
      <c r="JQ60" s="170"/>
      <c r="JR60" s="170"/>
    </row>
    <row r="61" spans="2:278" ht="16.5" thickTop="1" thickBot="1">
      <c r="B61" s="224">
        <v>7.7</v>
      </c>
      <c r="C61" s="218" t="s">
        <v>240</v>
      </c>
      <c r="D61" s="225"/>
      <c r="E61" s="184"/>
      <c r="F61" s="220"/>
      <c r="G61" s="221"/>
      <c r="H61" s="221"/>
      <c r="K61" s="224"/>
      <c r="L61" s="218"/>
      <c r="M61" s="225"/>
      <c r="N61" s="184"/>
      <c r="O61" s="220"/>
      <c r="P61" s="221"/>
      <c r="Q61" s="221"/>
      <c r="R61" s="102"/>
      <c r="S61" s="101"/>
      <c r="T61" s="224"/>
      <c r="U61" s="218"/>
      <c r="V61" s="225"/>
      <c r="W61" s="184"/>
      <c r="X61" s="220"/>
      <c r="Y61" s="221"/>
      <c r="Z61" s="221"/>
      <c r="AA61" s="101"/>
      <c r="AC61" s="224"/>
      <c r="AD61" s="218"/>
      <c r="AE61" s="225"/>
      <c r="AF61" s="184"/>
      <c r="AG61" s="220"/>
      <c r="AH61" s="221"/>
      <c r="AI61" s="221"/>
      <c r="AL61" s="224"/>
      <c r="AM61" s="218"/>
      <c r="AN61" s="225"/>
      <c r="AO61" s="184"/>
      <c r="AP61" s="220"/>
      <c r="AQ61" s="221"/>
      <c r="AR61" s="221"/>
      <c r="AU61" s="224"/>
      <c r="AV61" s="218"/>
      <c r="AW61" s="225"/>
      <c r="AX61" s="184"/>
      <c r="AY61" s="220"/>
      <c r="AZ61" s="221"/>
      <c r="BA61" s="221"/>
      <c r="BD61" s="224"/>
      <c r="BE61" s="218"/>
      <c r="BF61" s="225"/>
      <c r="BG61" s="184"/>
      <c r="BH61" s="220"/>
      <c r="BI61" s="221"/>
      <c r="BJ61" s="221"/>
      <c r="BM61" s="224"/>
      <c r="BN61" s="218"/>
      <c r="BO61" s="225"/>
      <c r="BP61" s="184"/>
      <c r="BQ61" s="220"/>
      <c r="BR61" s="221"/>
      <c r="BS61" s="221"/>
      <c r="BV61" s="224"/>
      <c r="BW61" s="218"/>
      <c r="BX61" s="225"/>
      <c r="BY61" s="184"/>
      <c r="BZ61" s="220"/>
      <c r="CA61" s="221"/>
      <c r="CB61" s="221"/>
      <c r="CE61" s="224"/>
      <c r="CF61" s="218"/>
      <c r="CG61" s="225"/>
      <c r="CH61" s="184"/>
      <c r="CI61" s="220"/>
      <c r="CJ61" s="221"/>
      <c r="CK61" s="221"/>
      <c r="CN61" s="224"/>
      <c r="CO61" s="218"/>
      <c r="CP61" s="225"/>
      <c r="CQ61" s="184"/>
      <c r="CR61" s="220"/>
      <c r="CS61" s="221"/>
      <c r="CT61" s="221"/>
      <c r="CW61" s="224"/>
      <c r="CX61" s="218"/>
      <c r="CY61" s="225"/>
      <c r="CZ61" s="184"/>
      <c r="DA61" s="220"/>
      <c r="DB61" s="221"/>
      <c r="DC61" s="221"/>
      <c r="DF61" s="224"/>
      <c r="DG61" s="218"/>
      <c r="DH61" s="225"/>
      <c r="DI61" s="184"/>
      <c r="DJ61" s="220"/>
      <c r="DK61" s="221"/>
      <c r="DL61" s="221"/>
      <c r="DO61" s="224"/>
      <c r="DP61" s="218"/>
      <c r="DQ61" s="225"/>
      <c r="DR61" s="184"/>
      <c r="DS61" s="220"/>
      <c r="DT61" s="221"/>
      <c r="DU61" s="221"/>
      <c r="DX61" s="224"/>
      <c r="DY61" s="218"/>
      <c r="DZ61" s="225"/>
      <c r="EA61" s="184"/>
      <c r="EB61" s="220"/>
      <c r="EC61" s="221"/>
      <c r="ED61" s="221"/>
      <c r="EG61" s="224"/>
      <c r="EH61" s="218"/>
      <c r="EI61" s="225"/>
      <c r="EJ61" s="184"/>
      <c r="EK61" s="220"/>
      <c r="EL61" s="221"/>
      <c r="EM61" s="221"/>
      <c r="EP61" s="224"/>
      <c r="EQ61" s="218"/>
      <c r="ER61" s="225"/>
      <c r="ES61" s="184"/>
      <c r="ET61" s="220"/>
      <c r="EU61" s="221"/>
      <c r="EV61" s="221"/>
      <c r="EY61" s="224"/>
      <c r="EZ61" s="218"/>
      <c r="FA61" s="225"/>
      <c r="FB61" s="184"/>
      <c r="FC61" s="220"/>
      <c r="FD61" s="221"/>
      <c r="FE61" s="221"/>
      <c r="FH61" s="224"/>
      <c r="FI61" s="218"/>
      <c r="FJ61" s="225"/>
      <c r="FK61" s="184"/>
      <c r="FL61" s="220"/>
      <c r="FM61" s="221"/>
      <c r="FN61" s="221"/>
      <c r="FO61" s="64"/>
      <c r="FP61" s="64"/>
      <c r="FQ61" s="224"/>
      <c r="FR61" s="218"/>
      <c r="FS61" s="225"/>
      <c r="FT61" s="184"/>
      <c r="FU61" s="220"/>
      <c r="FV61" s="221"/>
      <c r="FW61" s="221"/>
      <c r="FZ61" s="224"/>
      <c r="GA61" s="218"/>
      <c r="GB61" s="225"/>
      <c r="GC61" s="184"/>
      <c r="GD61" s="220"/>
      <c r="GE61" s="221"/>
      <c r="GF61" s="221"/>
      <c r="GI61" s="224"/>
      <c r="GJ61" s="218"/>
      <c r="GK61" s="225"/>
      <c r="GL61" s="184"/>
      <c r="GM61" s="220"/>
      <c r="GN61" s="221"/>
      <c r="GO61" s="221"/>
      <c r="GR61" s="224"/>
      <c r="GS61" s="218"/>
      <c r="GT61" s="225"/>
      <c r="GU61" s="184"/>
      <c r="GV61" s="220"/>
      <c r="GW61" s="221"/>
      <c r="GX61" s="221"/>
      <c r="GY61" s="64"/>
      <c r="GZ61" s="64"/>
      <c r="HA61" s="224"/>
      <c r="HB61" s="218"/>
      <c r="HC61" s="225"/>
      <c r="HD61" s="184"/>
      <c r="HE61" s="220"/>
      <c r="HF61" s="221"/>
      <c r="HG61" s="221"/>
      <c r="HJ61" s="224"/>
      <c r="HK61" s="218"/>
      <c r="HL61" s="225"/>
      <c r="HM61" s="184"/>
      <c r="HN61" s="220"/>
      <c r="HO61" s="221"/>
      <c r="HP61" s="221"/>
      <c r="HS61" s="224"/>
      <c r="HT61" s="218"/>
      <c r="HU61" s="225"/>
      <c r="HV61" s="184"/>
      <c r="HW61" s="220"/>
      <c r="HX61" s="221"/>
      <c r="HY61" s="221"/>
      <c r="IB61" s="224"/>
      <c r="IC61" s="218"/>
      <c r="ID61" s="225"/>
      <c r="IE61" s="184"/>
      <c r="IF61" s="220"/>
      <c r="IG61" s="221"/>
      <c r="IH61" s="221"/>
      <c r="II61" s="64"/>
      <c r="IJ61" s="64"/>
      <c r="IK61" s="224"/>
      <c r="IL61" s="218"/>
      <c r="IM61" s="225"/>
      <c r="IN61" s="184"/>
      <c r="IO61" s="220"/>
      <c r="IP61" s="221"/>
      <c r="IQ61" s="221"/>
      <c r="IT61" s="224"/>
      <c r="IU61" s="218"/>
      <c r="IV61" s="225"/>
      <c r="IW61" s="184"/>
      <c r="IX61" s="220"/>
      <c r="IY61" s="221"/>
      <c r="IZ61" s="221"/>
      <c r="JC61" s="224"/>
      <c r="JD61" s="218"/>
      <c r="JE61" s="225"/>
      <c r="JF61" s="184"/>
      <c r="JG61" s="220"/>
      <c r="JH61" s="221"/>
      <c r="JI61" s="221"/>
      <c r="JL61" s="224"/>
      <c r="JM61" s="218"/>
      <c r="JN61" s="225"/>
      <c r="JO61" s="184"/>
      <c r="JP61" s="220"/>
      <c r="JQ61" s="221"/>
      <c r="JR61" s="221"/>
    </row>
    <row r="62" spans="2:278" ht="61.5" thickTop="1" thickBot="1">
      <c r="B62" s="227" t="s">
        <v>241</v>
      </c>
      <c r="C62" s="182" t="s">
        <v>242</v>
      </c>
      <c r="D62" s="225" t="s">
        <v>243</v>
      </c>
      <c r="E62" s="184">
        <v>1</v>
      </c>
      <c r="F62" s="194">
        <v>0</v>
      </c>
      <c r="G62" s="170">
        <f>ROUND((F62*E62),0)</f>
        <v>0</v>
      </c>
      <c r="H62" s="170"/>
      <c r="K62" s="227"/>
      <c r="L62" s="182"/>
      <c r="M62" s="225"/>
      <c r="N62" s="184"/>
      <c r="O62" s="194"/>
      <c r="P62" s="170"/>
      <c r="Q62" s="170"/>
      <c r="R62" s="102"/>
      <c r="S62" s="101"/>
      <c r="T62" s="227"/>
      <c r="U62" s="182"/>
      <c r="V62" s="225"/>
      <c r="W62" s="184"/>
      <c r="X62" s="194"/>
      <c r="Y62" s="170"/>
      <c r="Z62" s="170"/>
      <c r="AA62" s="101"/>
      <c r="AC62" s="227"/>
      <c r="AD62" s="182"/>
      <c r="AE62" s="225"/>
      <c r="AF62" s="184"/>
      <c r="AG62" s="194"/>
      <c r="AH62" s="170"/>
      <c r="AI62" s="170"/>
      <c r="AL62" s="227"/>
      <c r="AM62" s="182"/>
      <c r="AN62" s="225"/>
      <c r="AO62" s="184"/>
      <c r="AP62" s="194"/>
      <c r="AQ62" s="170"/>
      <c r="AR62" s="170"/>
      <c r="AU62" s="227"/>
      <c r="AV62" s="182"/>
      <c r="AW62" s="225"/>
      <c r="AX62" s="184"/>
      <c r="AY62" s="194"/>
      <c r="AZ62" s="170"/>
      <c r="BA62" s="170"/>
      <c r="BD62" s="227"/>
      <c r="BE62" s="182"/>
      <c r="BF62" s="225"/>
      <c r="BG62" s="184"/>
      <c r="BH62" s="194"/>
      <c r="BI62" s="170"/>
      <c r="BJ62" s="170"/>
      <c r="BM62" s="227"/>
      <c r="BN62" s="182"/>
      <c r="BO62" s="225"/>
      <c r="BP62" s="184"/>
      <c r="BQ62" s="194"/>
      <c r="BR62" s="170"/>
      <c r="BS62" s="170"/>
      <c r="BV62" s="227"/>
      <c r="BW62" s="182"/>
      <c r="BX62" s="225"/>
      <c r="BY62" s="184"/>
      <c r="BZ62" s="194"/>
      <c r="CA62" s="170"/>
      <c r="CB62" s="170"/>
      <c r="CE62" s="227"/>
      <c r="CF62" s="182"/>
      <c r="CG62" s="225"/>
      <c r="CH62" s="184"/>
      <c r="CI62" s="194"/>
      <c r="CJ62" s="170"/>
      <c r="CK62" s="170"/>
      <c r="CN62" s="227"/>
      <c r="CO62" s="182"/>
      <c r="CP62" s="225"/>
      <c r="CQ62" s="184"/>
      <c r="CR62" s="194"/>
      <c r="CS62" s="170"/>
      <c r="CT62" s="170"/>
      <c r="CW62" s="227"/>
      <c r="CX62" s="182"/>
      <c r="CY62" s="225"/>
      <c r="CZ62" s="184"/>
      <c r="DA62" s="194"/>
      <c r="DB62" s="170"/>
      <c r="DC62" s="170"/>
      <c r="DF62" s="227"/>
      <c r="DG62" s="182"/>
      <c r="DH62" s="225"/>
      <c r="DI62" s="184"/>
      <c r="DJ62" s="194"/>
      <c r="DK62" s="170"/>
      <c r="DL62" s="170"/>
      <c r="DO62" s="227"/>
      <c r="DP62" s="182"/>
      <c r="DQ62" s="225"/>
      <c r="DR62" s="184"/>
      <c r="DS62" s="194"/>
      <c r="DT62" s="170"/>
      <c r="DU62" s="170"/>
      <c r="DX62" s="227"/>
      <c r="DY62" s="182"/>
      <c r="DZ62" s="225"/>
      <c r="EA62" s="184"/>
      <c r="EB62" s="194"/>
      <c r="EC62" s="170"/>
      <c r="ED62" s="170"/>
      <c r="EG62" s="227"/>
      <c r="EH62" s="182"/>
      <c r="EI62" s="225"/>
      <c r="EJ62" s="184"/>
      <c r="EK62" s="194"/>
      <c r="EL62" s="170"/>
      <c r="EM62" s="170"/>
      <c r="EP62" s="227"/>
      <c r="EQ62" s="182"/>
      <c r="ER62" s="225"/>
      <c r="ES62" s="184"/>
      <c r="ET62" s="194"/>
      <c r="EU62" s="170"/>
      <c r="EV62" s="170"/>
      <c r="EY62" s="227"/>
      <c r="EZ62" s="182"/>
      <c r="FA62" s="225"/>
      <c r="FB62" s="184"/>
      <c r="FC62" s="194"/>
      <c r="FD62" s="170"/>
      <c r="FE62" s="170"/>
      <c r="FH62" s="227"/>
      <c r="FI62" s="182"/>
      <c r="FJ62" s="225"/>
      <c r="FK62" s="184"/>
      <c r="FL62" s="194"/>
      <c r="FM62" s="170"/>
      <c r="FN62" s="170"/>
      <c r="FO62" s="64"/>
      <c r="FP62" s="64"/>
      <c r="FQ62" s="227"/>
      <c r="FR62" s="182"/>
      <c r="FS62" s="225"/>
      <c r="FT62" s="184"/>
      <c r="FU62" s="194"/>
      <c r="FV62" s="170"/>
      <c r="FW62" s="170"/>
      <c r="FZ62" s="227"/>
      <c r="GA62" s="182"/>
      <c r="GB62" s="225"/>
      <c r="GC62" s="184"/>
      <c r="GD62" s="194"/>
      <c r="GE62" s="170"/>
      <c r="GF62" s="170"/>
      <c r="GI62" s="227"/>
      <c r="GJ62" s="182"/>
      <c r="GK62" s="225"/>
      <c r="GL62" s="184"/>
      <c r="GM62" s="194"/>
      <c r="GN62" s="170"/>
      <c r="GO62" s="170"/>
      <c r="GR62" s="227"/>
      <c r="GS62" s="182"/>
      <c r="GT62" s="225"/>
      <c r="GU62" s="184"/>
      <c r="GV62" s="194"/>
      <c r="GW62" s="170"/>
      <c r="GX62" s="170"/>
      <c r="GY62" s="64"/>
      <c r="GZ62" s="64"/>
      <c r="HA62" s="227"/>
      <c r="HB62" s="182"/>
      <c r="HC62" s="225"/>
      <c r="HD62" s="184"/>
      <c r="HE62" s="194"/>
      <c r="HF62" s="170"/>
      <c r="HG62" s="170"/>
      <c r="HJ62" s="227"/>
      <c r="HK62" s="182"/>
      <c r="HL62" s="225"/>
      <c r="HM62" s="184"/>
      <c r="HN62" s="194"/>
      <c r="HO62" s="170"/>
      <c r="HP62" s="170"/>
      <c r="HS62" s="227"/>
      <c r="HT62" s="182"/>
      <c r="HU62" s="225"/>
      <c r="HV62" s="184"/>
      <c r="HW62" s="194"/>
      <c r="HX62" s="170"/>
      <c r="HY62" s="170"/>
      <c r="IB62" s="227"/>
      <c r="IC62" s="182"/>
      <c r="ID62" s="225"/>
      <c r="IE62" s="184"/>
      <c r="IF62" s="194"/>
      <c r="IG62" s="170"/>
      <c r="IH62" s="170"/>
      <c r="II62" s="64"/>
      <c r="IJ62" s="64"/>
      <c r="IK62" s="227"/>
      <c r="IL62" s="182"/>
      <c r="IM62" s="225"/>
      <c r="IN62" s="184"/>
      <c r="IO62" s="194"/>
      <c r="IP62" s="170"/>
      <c r="IQ62" s="170"/>
      <c r="IT62" s="227"/>
      <c r="IU62" s="182"/>
      <c r="IV62" s="225"/>
      <c r="IW62" s="184"/>
      <c r="IX62" s="194"/>
      <c r="IY62" s="170"/>
      <c r="IZ62" s="170"/>
      <c r="JC62" s="227"/>
      <c r="JD62" s="182"/>
      <c r="JE62" s="225"/>
      <c r="JF62" s="184"/>
      <c r="JG62" s="194"/>
      <c r="JH62" s="170"/>
      <c r="JI62" s="170"/>
      <c r="JL62" s="227"/>
      <c r="JM62" s="182"/>
      <c r="JN62" s="225"/>
      <c r="JO62" s="184"/>
      <c r="JP62" s="194"/>
      <c r="JQ62" s="170"/>
      <c r="JR62" s="170"/>
    </row>
    <row r="63" spans="2:278" ht="31.5" thickTop="1" thickBot="1">
      <c r="B63" s="227" t="s">
        <v>244</v>
      </c>
      <c r="C63" s="182" t="s">
        <v>245</v>
      </c>
      <c r="D63" s="225" t="s">
        <v>146</v>
      </c>
      <c r="E63" s="184">
        <v>90</v>
      </c>
      <c r="F63" s="194">
        <v>0</v>
      </c>
      <c r="G63" s="170">
        <f>ROUND((F63*E63),0)</f>
        <v>0</v>
      </c>
      <c r="H63" s="170"/>
      <c r="K63" s="227"/>
      <c r="L63" s="182"/>
      <c r="M63" s="225"/>
      <c r="N63" s="184"/>
      <c r="O63" s="194"/>
      <c r="P63" s="170"/>
      <c r="Q63" s="170"/>
      <c r="R63" s="102"/>
      <c r="S63" s="101"/>
      <c r="T63" s="227"/>
      <c r="U63" s="182"/>
      <c r="V63" s="225"/>
      <c r="W63" s="184"/>
      <c r="X63" s="194"/>
      <c r="Y63" s="170"/>
      <c r="Z63" s="170"/>
      <c r="AA63" s="101"/>
      <c r="AC63" s="227"/>
      <c r="AD63" s="182"/>
      <c r="AE63" s="225"/>
      <c r="AF63" s="184"/>
      <c r="AG63" s="194"/>
      <c r="AH63" s="170"/>
      <c r="AI63" s="170"/>
      <c r="AL63" s="227"/>
      <c r="AM63" s="182"/>
      <c r="AN63" s="225"/>
      <c r="AO63" s="184"/>
      <c r="AP63" s="194"/>
      <c r="AQ63" s="170"/>
      <c r="AR63" s="170"/>
      <c r="AU63" s="227"/>
      <c r="AV63" s="182"/>
      <c r="AW63" s="225"/>
      <c r="AX63" s="184"/>
      <c r="AY63" s="194"/>
      <c r="AZ63" s="170"/>
      <c r="BA63" s="170"/>
      <c r="BD63" s="227"/>
      <c r="BE63" s="182"/>
      <c r="BF63" s="225"/>
      <c r="BG63" s="184"/>
      <c r="BH63" s="194"/>
      <c r="BI63" s="170"/>
      <c r="BJ63" s="170"/>
      <c r="BM63" s="227"/>
      <c r="BN63" s="182"/>
      <c r="BO63" s="225"/>
      <c r="BP63" s="184"/>
      <c r="BQ63" s="194"/>
      <c r="BR63" s="170"/>
      <c r="BS63" s="170"/>
      <c r="BV63" s="227"/>
      <c r="BW63" s="182"/>
      <c r="BX63" s="225"/>
      <c r="BY63" s="184"/>
      <c r="BZ63" s="194"/>
      <c r="CA63" s="170"/>
      <c r="CB63" s="170"/>
      <c r="CE63" s="227"/>
      <c r="CF63" s="182"/>
      <c r="CG63" s="225"/>
      <c r="CH63" s="184"/>
      <c r="CI63" s="194"/>
      <c r="CJ63" s="170"/>
      <c r="CK63" s="170"/>
      <c r="CN63" s="227"/>
      <c r="CO63" s="182"/>
      <c r="CP63" s="225"/>
      <c r="CQ63" s="184"/>
      <c r="CR63" s="194"/>
      <c r="CS63" s="170"/>
      <c r="CT63" s="170"/>
      <c r="CW63" s="227"/>
      <c r="CX63" s="182"/>
      <c r="CY63" s="225"/>
      <c r="CZ63" s="184"/>
      <c r="DA63" s="194"/>
      <c r="DB63" s="170"/>
      <c r="DC63" s="170"/>
      <c r="DF63" s="227"/>
      <c r="DG63" s="182"/>
      <c r="DH63" s="225"/>
      <c r="DI63" s="184"/>
      <c r="DJ63" s="194"/>
      <c r="DK63" s="170"/>
      <c r="DL63" s="170"/>
      <c r="DO63" s="227"/>
      <c r="DP63" s="182"/>
      <c r="DQ63" s="225"/>
      <c r="DR63" s="184"/>
      <c r="DS63" s="194"/>
      <c r="DT63" s="170"/>
      <c r="DU63" s="170"/>
      <c r="DX63" s="227"/>
      <c r="DY63" s="182"/>
      <c r="DZ63" s="225"/>
      <c r="EA63" s="184"/>
      <c r="EB63" s="194"/>
      <c r="EC63" s="170"/>
      <c r="ED63" s="170"/>
      <c r="EG63" s="227"/>
      <c r="EH63" s="182"/>
      <c r="EI63" s="225"/>
      <c r="EJ63" s="184"/>
      <c r="EK63" s="194"/>
      <c r="EL63" s="170"/>
      <c r="EM63" s="170"/>
      <c r="EP63" s="227"/>
      <c r="EQ63" s="182"/>
      <c r="ER63" s="225"/>
      <c r="ES63" s="184"/>
      <c r="ET63" s="194"/>
      <c r="EU63" s="170"/>
      <c r="EV63" s="170"/>
      <c r="EY63" s="227"/>
      <c r="EZ63" s="182"/>
      <c r="FA63" s="225"/>
      <c r="FB63" s="184"/>
      <c r="FC63" s="194"/>
      <c r="FD63" s="170"/>
      <c r="FE63" s="170"/>
      <c r="FH63" s="227"/>
      <c r="FI63" s="182"/>
      <c r="FJ63" s="225"/>
      <c r="FK63" s="184"/>
      <c r="FL63" s="194"/>
      <c r="FM63" s="170"/>
      <c r="FN63" s="170"/>
      <c r="FO63" s="64"/>
      <c r="FP63" s="64"/>
      <c r="FQ63" s="227"/>
      <c r="FR63" s="182"/>
      <c r="FS63" s="225"/>
      <c r="FT63" s="184"/>
      <c r="FU63" s="194"/>
      <c r="FV63" s="170"/>
      <c r="FW63" s="170"/>
      <c r="FZ63" s="227"/>
      <c r="GA63" s="182"/>
      <c r="GB63" s="225"/>
      <c r="GC63" s="184"/>
      <c r="GD63" s="194"/>
      <c r="GE63" s="170"/>
      <c r="GF63" s="170"/>
      <c r="GI63" s="227"/>
      <c r="GJ63" s="182"/>
      <c r="GK63" s="225"/>
      <c r="GL63" s="184"/>
      <c r="GM63" s="194"/>
      <c r="GN63" s="170"/>
      <c r="GO63" s="170"/>
      <c r="GR63" s="227"/>
      <c r="GS63" s="182"/>
      <c r="GT63" s="225"/>
      <c r="GU63" s="184"/>
      <c r="GV63" s="194"/>
      <c r="GW63" s="170"/>
      <c r="GX63" s="170"/>
      <c r="GY63" s="64"/>
      <c r="GZ63" s="64"/>
      <c r="HA63" s="227"/>
      <c r="HB63" s="182"/>
      <c r="HC63" s="225"/>
      <c r="HD63" s="184"/>
      <c r="HE63" s="194"/>
      <c r="HF63" s="170"/>
      <c r="HG63" s="170"/>
      <c r="HJ63" s="227"/>
      <c r="HK63" s="182"/>
      <c r="HL63" s="225"/>
      <c r="HM63" s="184"/>
      <c r="HN63" s="194"/>
      <c r="HO63" s="170"/>
      <c r="HP63" s="170"/>
      <c r="HS63" s="227"/>
      <c r="HT63" s="182"/>
      <c r="HU63" s="225"/>
      <c r="HV63" s="184"/>
      <c r="HW63" s="194"/>
      <c r="HX63" s="170"/>
      <c r="HY63" s="170"/>
      <c r="IB63" s="227"/>
      <c r="IC63" s="182"/>
      <c r="ID63" s="225"/>
      <c r="IE63" s="184"/>
      <c r="IF63" s="194"/>
      <c r="IG63" s="170"/>
      <c r="IH63" s="170"/>
      <c r="II63" s="64"/>
      <c r="IJ63" s="64"/>
      <c r="IK63" s="227"/>
      <c r="IL63" s="182"/>
      <c r="IM63" s="225"/>
      <c r="IN63" s="184"/>
      <c r="IO63" s="194"/>
      <c r="IP63" s="170"/>
      <c r="IQ63" s="170"/>
      <c r="IT63" s="227"/>
      <c r="IU63" s="182"/>
      <c r="IV63" s="225"/>
      <c r="IW63" s="184"/>
      <c r="IX63" s="194"/>
      <c r="IY63" s="170"/>
      <c r="IZ63" s="170"/>
      <c r="JC63" s="227"/>
      <c r="JD63" s="182"/>
      <c r="JE63" s="225"/>
      <c r="JF63" s="184"/>
      <c r="JG63" s="194"/>
      <c r="JH63" s="170"/>
      <c r="JI63" s="170"/>
      <c r="JL63" s="227"/>
      <c r="JM63" s="182"/>
      <c r="JN63" s="225"/>
      <c r="JO63" s="184"/>
      <c r="JP63" s="194"/>
      <c r="JQ63" s="170"/>
      <c r="JR63" s="170"/>
    </row>
    <row r="64" spans="2:278" ht="31.5" thickTop="1" thickBot="1">
      <c r="B64" s="227" t="s">
        <v>246</v>
      </c>
      <c r="C64" s="182" t="s">
        <v>247</v>
      </c>
      <c r="D64" s="225" t="s">
        <v>146</v>
      </c>
      <c r="E64" s="184">
        <v>15</v>
      </c>
      <c r="F64" s="194">
        <v>0</v>
      </c>
      <c r="G64" s="170">
        <f>ROUND((F64*E64),0)</f>
        <v>0</v>
      </c>
      <c r="H64" s="170"/>
      <c r="I64" s="101"/>
      <c r="K64" s="227"/>
      <c r="L64" s="182"/>
      <c r="M64" s="225"/>
      <c r="N64" s="184"/>
      <c r="O64" s="194"/>
      <c r="P64" s="170"/>
      <c r="Q64" s="170"/>
      <c r="R64" s="101"/>
      <c r="S64" s="101"/>
      <c r="T64" s="227"/>
      <c r="U64" s="182"/>
      <c r="V64" s="225"/>
      <c r="W64" s="184"/>
      <c r="X64" s="194"/>
      <c r="Y64" s="170"/>
      <c r="Z64" s="170"/>
      <c r="AA64" s="101"/>
      <c r="AC64" s="227"/>
      <c r="AD64" s="182"/>
      <c r="AE64" s="225"/>
      <c r="AF64" s="184"/>
      <c r="AG64" s="194"/>
      <c r="AH64" s="170"/>
      <c r="AI64" s="170"/>
      <c r="AL64" s="227"/>
      <c r="AM64" s="182"/>
      <c r="AN64" s="225"/>
      <c r="AO64" s="184"/>
      <c r="AP64" s="194"/>
      <c r="AQ64" s="170"/>
      <c r="AR64" s="170"/>
      <c r="AU64" s="227"/>
      <c r="AV64" s="182"/>
      <c r="AW64" s="225"/>
      <c r="AX64" s="184"/>
      <c r="AY64" s="194"/>
      <c r="AZ64" s="170"/>
      <c r="BA64" s="170"/>
      <c r="BD64" s="227"/>
      <c r="BE64" s="182"/>
      <c r="BF64" s="225"/>
      <c r="BG64" s="184"/>
      <c r="BH64" s="194"/>
      <c r="BI64" s="170"/>
      <c r="BJ64" s="170"/>
      <c r="BM64" s="227"/>
      <c r="BN64" s="182"/>
      <c r="BO64" s="225"/>
      <c r="BP64" s="184"/>
      <c r="BQ64" s="194"/>
      <c r="BR64" s="170"/>
      <c r="BS64" s="170"/>
      <c r="BV64" s="227"/>
      <c r="BW64" s="182"/>
      <c r="BX64" s="225"/>
      <c r="BY64" s="184"/>
      <c r="BZ64" s="194"/>
      <c r="CA64" s="170"/>
      <c r="CB64" s="170"/>
      <c r="CE64" s="227"/>
      <c r="CF64" s="182"/>
      <c r="CG64" s="225"/>
      <c r="CH64" s="184"/>
      <c r="CI64" s="194"/>
      <c r="CJ64" s="170"/>
      <c r="CK64" s="170"/>
      <c r="CN64" s="227"/>
      <c r="CO64" s="182"/>
      <c r="CP64" s="225"/>
      <c r="CQ64" s="184"/>
      <c r="CR64" s="194"/>
      <c r="CS64" s="170"/>
      <c r="CT64" s="170"/>
      <c r="CW64" s="227"/>
      <c r="CX64" s="182"/>
      <c r="CY64" s="225"/>
      <c r="CZ64" s="184"/>
      <c r="DA64" s="194"/>
      <c r="DB64" s="170"/>
      <c r="DC64" s="170"/>
      <c r="DF64" s="227"/>
      <c r="DG64" s="182"/>
      <c r="DH64" s="225"/>
      <c r="DI64" s="184"/>
      <c r="DJ64" s="194"/>
      <c r="DK64" s="170"/>
      <c r="DL64" s="170"/>
      <c r="DO64" s="227"/>
      <c r="DP64" s="182"/>
      <c r="DQ64" s="225"/>
      <c r="DR64" s="184"/>
      <c r="DS64" s="194"/>
      <c r="DT64" s="170"/>
      <c r="DU64" s="170"/>
      <c r="DX64" s="227"/>
      <c r="DY64" s="182"/>
      <c r="DZ64" s="225"/>
      <c r="EA64" s="184"/>
      <c r="EB64" s="194"/>
      <c r="EC64" s="170"/>
      <c r="ED64" s="170"/>
      <c r="EG64" s="227"/>
      <c r="EH64" s="182"/>
      <c r="EI64" s="225"/>
      <c r="EJ64" s="184"/>
      <c r="EK64" s="194"/>
      <c r="EL64" s="170"/>
      <c r="EM64" s="170"/>
      <c r="EP64" s="227"/>
      <c r="EQ64" s="182"/>
      <c r="ER64" s="225"/>
      <c r="ES64" s="184"/>
      <c r="ET64" s="194"/>
      <c r="EU64" s="170"/>
      <c r="EV64" s="170"/>
      <c r="EY64" s="227"/>
      <c r="EZ64" s="182"/>
      <c r="FA64" s="225"/>
      <c r="FB64" s="184"/>
      <c r="FC64" s="194"/>
      <c r="FD64" s="170"/>
      <c r="FE64" s="170"/>
      <c r="FH64" s="227"/>
      <c r="FI64" s="182"/>
      <c r="FJ64" s="225"/>
      <c r="FK64" s="184"/>
      <c r="FL64" s="194"/>
      <c r="FM64" s="170"/>
      <c r="FN64" s="170"/>
      <c r="FO64" s="64"/>
      <c r="FP64" s="64"/>
      <c r="FQ64" s="227"/>
      <c r="FR64" s="182"/>
      <c r="FS64" s="225"/>
      <c r="FT64" s="184"/>
      <c r="FU64" s="194"/>
      <c r="FV64" s="170"/>
      <c r="FW64" s="170"/>
      <c r="FZ64" s="227"/>
      <c r="GA64" s="182"/>
      <c r="GB64" s="225"/>
      <c r="GC64" s="184"/>
      <c r="GD64" s="194"/>
      <c r="GE64" s="170"/>
      <c r="GF64" s="170"/>
      <c r="GI64" s="227"/>
      <c r="GJ64" s="182"/>
      <c r="GK64" s="225"/>
      <c r="GL64" s="184"/>
      <c r="GM64" s="194"/>
      <c r="GN64" s="170"/>
      <c r="GO64" s="170"/>
      <c r="GR64" s="227"/>
      <c r="GS64" s="182"/>
      <c r="GT64" s="225"/>
      <c r="GU64" s="184"/>
      <c r="GV64" s="194"/>
      <c r="GW64" s="170"/>
      <c r="GX64" s="170"/>
      <c r="GY64" s="64"/>
      <c r="GZ64" s="64"/>
      <c r="HA64" s="227"/>
      <c r="HB64" s="182"/>
      <c r="HC64" s="225"/>
      <c r="HD64" s="184"/>
      <c r="HE64" s="194"/>
      <c r="HF64" s="170"/>
      <c r="HG64" s="170"/>
      <c r="HJ64" s="227"/>
      <c r="HK64" s="182"/>
      <c r="HL64" s="225"/>
      <c r="HM64" s="184"/>
      <c r="HN64" s="194"/>
      <c r="HO64" s="170"/>
      <c r="HP64" s="170"/>
      <c r="HS64" s="227"/>
      <c r="HT64" s="182"/>
      <c r="HU64" s="225"/>
      <c r="HV64" s="184"/>
      <c r="HW64" s="194"/>
      <c r="HX64" s="170"/>
      <c r="HY64" s="170"/>
      <c r="IB64" s="227"/>
      <c r="IC64" s="182"/>
      <c r="ID64" s="225"/>
      <c r="IE64" s="184"/>
      <c r="IF64" s="194"/>
      <c r="IG64" s="170"/>
      <c r="IH64" s="170"/>
      <c r="II64" s="64"/>
      <c r="IJ64" s="64"/>
      <c r="IK64" s="227"/>
      <c r="IL64" s="182"/>
      <c r="IM64" s="225"/>
      <c r="IN64" s="184"/>
      <c r="IO64" s="194"/>
      <c r="IP64" s="170"/>
      <c r="IQ64" s="170"/>
      <c r="IT64" s="227"/>
      <c r="IU64" s="182"/>
      <c r="IV64" s="225"/>
      <c r="IW64" s="184"/>
      <c r="IX64" s="194"/>
      <c r="IY64" s="170"/>
      <c r="IZ64" s="170"/>
      <c r="JC64" s="227"/>
      <c r="JD64" s="182"/>
      <c r="JE64" s="225"/>
      <c r="JF64" s="184"/>
      <c r="JG64" s="194"/>
      <c r="JH64" s="170"/>
      <c r="JI64" s="170"/>
      <c r="JL64" s="227"/>
      <c r="JM64" s="182"/>
      <c r="JN64" s="225"/>
      <c r="JO64" s="184"/>
      <c r="JP64" s="194"/>
      <c r="JQ64" s="170"/>
      <c r="JR64" s="170"/>
    </row>
    <row r="65" spans="1:278" ht="17.25" thickTop="1" thickBot="1">
      <c r="B65" s="202"/>
      <c r="C65" s="203" t="s">
        <v>248</v>
      </c>
      <c r="D65" s="204"/>
      <c r="E65" s="205"/>
      <c r="F65" s="206"/>
      <c r="G65" s="228">
        <f>ROUND(SUM(G36:G64),0)</f>
        <v>0</v>
      </c>
      <c r="H65" s="228"/>
      <c r="K65" s="202"/>
      <c r="L65" s="203"/>
      <c r="M65" s="204"/>
      <c r="N65" s="205"/>
      <c r="O65" s="206"/>
      <c r="P65" s="228"/>
      <c r="Q65" s="228"/>
      <c r="R65" s="101"/>
      <c r="S65" s="101"/>
      <c r="T65" s="202"/>
      <c r="U65" s="203"/>
      <c r="V65" s="204"/>
      <c r="W65" s="205"/>
      <c r="X65" s="206"/>
      <c r="Y65" s="228"/>
      <c r="Z65" s="228"/>
      <c r="AA65" s="101"/>
      <c r="AB65" s="101"/>
      <c r="AC65" s="202"/>
      <c r="AD65" s="203"/>
      <c r="AE65" s="204"/>
      <c r="AF65" s="205"/>
      <c r="AG65" s="206"/>
      <c r="AH65" s="228"/>
      <c r="AI65" s="228"/>
      <c r="AL65" s="202"/>
      <c r="AM65" s="203"/>
      <c r="AN65" s="204"/>
      <c r="AO65" s="205"/>
      <c r="AP65" s="206"/>
      <c r="AQ65" s="228"/>
      <c r="AR65" s="228"/>
      <c r="AU65" s="202"/>
      <c r="AV65" s="203"/>
      <c r="AW65" s="204"/>
      <c r="AX65" s="205"/>
      <c r="AY65" s="206"/>
      <c r="AZ65" s="228"/>
      <c r="BA65" s="228"/>
      <c r="BD65" s="202"/>
      <c r="BE65" s="203"/>
      <c r="BF65" s="204"/>
      <c r="BG65" s="205"/>
      <c r="BH65" s="206"/>
      <c r="BI65" s="228"/>
      <c r="BJ65" s="228"/>
      <c r="BM65" s="202"/>
      <c r="BN65" s="203"/>
      <c r="BO65" s="204"/>
      <c r="BP65" s="205"/>
      <c r="BQ65" s="206"/>
      <c r="BR65" s="228"/>
      <c r="BS65" s="228"/>
      <c r="BV65" s="202"/>
      <c r="BW65" s="203"/>
      <c r="BX65" s="204"/>
      <c r="BY65" s="205"/>
      <c r="BZ65" s="206"/>
      <c r="CA65" s="228"/>
      <c r="CB65" s="228"/>
      <c r="CE65" s="202"/>
      <c r="CF65" s="203"/>
      <c r="CG65" s="204"/>
      <c r="CH65" s="205"/>
      <c r="CI65" s="206"/>
      <c r="CJ65" s="228"/>
      <c r="CK65" s="228"/>
      <c r="CN65" s="202"/>
      <c r="CO65" s="203"/>
      <c r="CP65" s="204"/>
      <c r="CQ65" s="205"/>
      <c r="CR65" s="206"/>
      <c r="CS65" s="228"/>
      <c r="CT65" s="228"/>
      <c r="CW65" s="202"/>
      <c r="CX65" s="203"/>
      <c r="CY65" s="204"/>
      <c r="CZ65" s="205"/>
      <c r="DA65" s="206"/>
      <c r="DB65" s="228"/>
      <c r="DC65" s="228"/>
      <c r="DF65" s="202"/>
      <c r="DG65" s="203"/>
      <c r="DH65" s="204"/>
      <c r="DI65" s="205"/>
      <c r="DJ65" s="206"/>
      <c r="DK65" s="228"/>
      <c r="DL65" s="228"/>
      <c r="DO65" s="202"/>
      <c r="DP65" s="203"/>
      <c r="DQ65" s="204"/>
      <c r="DR65" s="205"/>
      <c r="DS65" s="206"/>
      <c r="DT65" s="228"/>
      <c r="DU65" s="228"/>
      <c r="DX65" s="202"/>
      <c r="DY65" s="203"/>
      <c r="DZ65" s="204"/>
      <c r="EA65" s="205"/>
      <c r="EB65" s="206"/>
      <c r="EC65" s="228"/>
      <c r="ED65" s="228"/>
      <c r="EG65" s="202"/>
      <c r="EH65" s="203"/>
      <c r="EI65" s="204"/>
      <c r="EJ65" s="205"/>
      <c r="EK65" s="206"/>
      <c r="EL65" s="228"/>
      <c r="EM65" s="228"/>
      <c r="EP65" s="202"/>
      <c r="EQ65" s="203"/>
      <c r="ER65" s="204"/>
      <c r="ES65" s="205"/>
      <c r="ET65" s="206"/>
      <c r="EU65" s="228"/>
      <c r="EV65" s="228"/>
      <c r="EY65" s="202"/>
      <c r="EZ65" s="203"/>
      <c r="FA65" s="204"/>
      <c r="FB65" s="205"/>
      <c r="FC65" s="206"/>
      <c r="FD65" s="228"/>
      <c r="FE65" s="228"/>
      <c r="FH65" s="202"/>
      <c r="FI65" s="203"/>
      <c r="FJ65" s="204"/>
      <c r="FK65" s="205"/>
      <c r="FL65" s="206"/>
      <c r="FM65" s="228"/>
      <c r="FN65" s="228"/>
      <c r="FO65" s="64"/>
      <c r="FP65" s="64"/>
      <c r="FQ65" s="202"/>
      <c r="FR65" s="203"/>
      <c r="FS65" s="204"/>
      <c r="FT65" s="205"/>
      <c r="FU65" s="206"/>
      <c r="FV65" s="228"/>
      <c r="FW65" s="228"/>
      <c r="FZ65" s="202"/>
      <c r="GA65" s="203"/>
      <c r="GB65" s="204"/>
      <c r="GC65" s="205"/>
      <c r="GD65" s="206"/>
      <c r="GE65" s="228"/>
      <c r="GF65" s="228"/>
      <c r="GI65" s="202"/>
      <c r="GJ65" s="203"/>
      <c r="GK65" s="204"/>
      <c r="GL65" s="205"/>
      <c r="GM65" s="206"/>
      <c r="GN65" s="228"/>
      <c r="GO65" s="228"/>
      <c r="GR65" s="202"/>
      <c r="GS65" s="203"/>
      <c r="GT65" s="204"/>
      <c r="GU65" s="205"/>
      <c r="GV65" s="206"/>
      <c r="GW65" s="228"/>
      <c r="GX65" s="228"/>
      <c r="GY65" s="64"/>
      <c r="GZ65" s="64"/>
      <c r="HA65" s="202"/>
      <c r="HB65" s="203"/>
      <c r="HC65" s="204"/>
      <c r="HD65" s="205"/>
      <c r="HE65" s="206"/>
      <c r="HF65" s="228"/>
      <c r="HG65" s="228"/>
      <c r="HJ65" s="202"/>
      <c r="HK65" s="203"/>
      <c r="HL65" s="204"/>
      <c r="HM65" s="205"/>
      <c r="HN65" s="206"/>
      <c r="HO65" s="228"/>
      <c r="HP65" s="228"/>
      <c r="HS65" s="202"/>
      <c r="HT65" s="203"/>
      <c r="HU65" s="204"/>
      <c r="HV65" s="205"/>
      <c r="HW65" s="206"/>
      <c r="HX65" s="228"/>
      <c r="HY65" s="228"/>
      <c r="IB65" s="202"/>
      <c r="IC65" s="203"/>
      <c r="ID65" s="204"/>
      <c r="IE65" s="205"/>
      <c r="IF65" s="206"/>
      <c r="IG65" s="228"/>
      <c r="IH65" s="228"/>
      <c r="II65" s="64"/>
      <c r="IJ65" s="64"/>
      <c r="IK65" s="202"/>
      <c r="IL65" s="203"/>
      <c r="IM65" s="204"/>
      <c r="IN65" s="205"/>
      <c r="IO65" s="206"/>
      <c r="IP65" s="228"/>
      <c r="IQ65" s="228"/>
      <c r="IT65" s="202"/>
      <c r="IU65" s="203"/>
      <c r="IV65" s="204"/>
      <c r="IW65" s="205"/>
      <c r="IX65" s="206"/>
      <c r="IY65" s="228"/>
      <c r="IZ65" s="228"/>
      <c r="JC65" s="202"/>
      <c r="JD65" s="203"/>
      <c r="JE65" s="204"/>
      <c r="JF65" s="205"/>
      <c r="JG65" s="206"/>
      <c r="JH65" s="228"/>
      <c r="JI65" s="228"/>
      <c r="JL65" s="202"/>
      <c r="JM65" s="203"/>
      <c r="JN65" s="204"/>
      <c r="JO65" s="205"/>
      <c r="JP65" s="206"/>
      <c r="JQ65" s="228"/>
      <c r="JR65" s="228"/>
    </row>
    <row r="66" spans="1:278" ht="16.5" thickTop="1" thickBot="1">
      <c r="B66" s="229" t="s">
        <v>249</v>
      </c>
      <c r="C66" s="230" t="s">
        <v>250</v>
      </c>
      <c r="D66" s="231"/>
      <c r="E66" s="231"/>
      <c r="F66" s="231"/>
      <c r="G66" s="232"/>
      <c r="H66" s="232"/>
      <c r="I66" s="103"/>
      <c r="K66" s="229"/>
      <c r="L66" s="230"/>
      <c r="M66" s="231"/>
      <c r="N66" s="231"/>
      <c r="O66" s="231"/>
      <c r="P66" s="232"/>
      <c r="Q66" s="232"/>
      <c r="R66" s="101"/>
      <c r="S66" s="101"/>
      <c r="T66" s="229"/>
      <c r="U66" s="230"/>
      <c r="V66" s="231"/>
      <c r="W66" s="231"/>
      <c r="X66" s="231"/>
      <c r="Y66" s="232"/>
      <c r="Z66" s="232"/>
      <c r="AA66" s="101"/>
      <c r="AB66" s="101"/>
      <c r="AC66" s="229"/>
      <c r="AD66" s="230"/>
      <c r="AE66" s="231"/>
      <c r="AF66" s="231"/>
      <c r="AG66" s="231"/>
      <c r="AH66" s="232"/>
      <c r="AI66" s="232"/>
      <c r="AL66" s="229"/>
      <c r="AM66" s="230"/>
      <c r="AN66" s="231"/>
      <c r="AO66" s="231"/>
      <c r="AP66" s="231"/>
      <c r="AQ66" s="232"/>
      <c r="AR66" s="232"/>
      <c r="AU66" s="229"/>
      <c r="AV66" s="230"/>
      <c r="AW66" s="231"/>
      <c r="AX66" s="231"/>
      <c r="AY66" s="231"/>
      <c r="AZ66" s="232"/>
      <c r="BA66" s="232"/>
      <c r="BD66" s="229"/>
      <c r="BE66" s="230"/>
      <c r="BF66" s="231"/>
      <c r="BG66" s="231"/>
      <c r="BH66" s="231"/>
      <c r="BI66" s="232"/>
      <c r="BJ66" s="232"/>
      <c r="BM66" s="229"/>
      <c r="BN66" s="230"/>
      <c r="BO66" s="231"/>
      <c r="BP66" s="231"/>
      <c r="BQ66" s="231"/>
      <c r="BR66" s="232"/>
      <c r="BS66" s="232"/>
      <c r="BV66" s="229"/>
      <c r="BW66" s="230"/>
      <c r="BX66" s="231"/>
      <c r="BY66" s="231"/>
      <c r="BZ66" s="231"/>
      <c r="CA66" s="232"/>
      <c r="CB66" s="232"/>
      <c r="CE66" s="229"/>
      <c r="CF66" s="230"/>
      <c r="CG66" s="231"/>
      <c r="CH66" s="231"/>
      <c r="CI66" s="231"/>
      <c r="CJ66" s="232"/>
      <c r="CK66" s="232"/>
      <c r="CN66" s="229"/>
      <c r="CO66" s="230"/>
      <c r="CP66" s="231"/>
      <c r="CQ66" s="231"/>
      <c r="CR66" s="231"/>
      <c r="CS66" s="232"/>
      <c r="CT66" s="232"/>
      <c r="CW66" s="229"/>
      <c r="CX66" s="230"/>
      <c r="CY66" s="231"/>
      <c r="CZ66" s="231"/>
      <c r="DA66" s="231"/>
      <c r="DB66" s="232"/>
      <c r="DC66" s="232"/>
      <c r="DF66" s="229"/>
      <c r="DG66" s="230"/>
      <c r="DH66" s="231"/>
      <c r="DI66" s="231"/>
      <c r="DJ66" s="231"/>
      <c r="DK66" s="232"/>
      <c r="DL66" s="232"/>
      <c r="DO66" s="229"/>
      <c r="DP66" s="230"/>
      <c r="DQ66" s="231"/>
      <c r="DR66" s="231"/>
      <c r="DS66" s="231"/>
      <c r="DT66" s="232"/>
      <c r="DU66" s="232"/>
      <c r="DX66" s="229"/>
      <c r="DY66" s="230"/>
      <c r="DZ66" s="231"/>
      <c r="EA66" s="231"/>
      <c r="EB66" s="231"/>
      <c r="EC66" s="232"/>
      <c r="ED66" s="232"/>
      <c r="EG66" s="229"/>
      <c r="EH66" s="230"/>
      <c r="EI66" s="231"/>
      <c r="EJ66" s="231"/>
      <c r="EK66" s="231"/>
      <c r="EL66" s="232"/>
      <c r="EM66" s="232"/>
      <c r="EP66" s="229"/>
      <c r="EQ66" s="230"/>
      <c r="ER66" s="231"/>
      <c r="ES66" s="231"/>
      <c r="ET66" s="231"/>
      <c r="EU66" s="232"/>
      <c r="EV66" s="232"/>
      <c r="EY66" s="229"/>
      <c r="EZ66" s="230"/>
      <c r="FA66" s="231"/>
      <c r="FB66" s="231"/>
      <c r="FC66" s="231"/>
      <c r="FD66" s="232"/>
      <c r="FE66" s="232"/>
      <c r="FH66" s="229"/>
      <c r="FI66" s="230"/>
      <c r="FJ66" s="231"/>
      <c r="FK66" s="231"/>
      <c r="FL66" s="231"/>
      <c r="FM66" s="232"/>
      <c r="FN66" s="232"/>
      <c r="FO66" s="64"/>
      <c r="FP66" s="64"/>
      <c r="FQ66" s="229"/>
      <c r="FR66" s="230"/>
      <c r="FS66" s="231"/>
      <c r="FT66" s="231"/>
      <c r="FU66" s="231"/>
      <c r="FV66" s="232"/>
      <c r="FW66" s="232"/>
      <c r="FZ66" s="229"/>
      <c r="GA66" s="230"/>
      <c r="GB66" s="231"/>
      <c r="GC66" s="231"/>
      <c r="GD66" s="231"/>
      <c r="GE66" s="232"/>
      <c r="GF66" s="232"/>
      <c r="GI66" s="229"/>
      <c r="GJ66" s="230"/>
      <c r="GK66" s="231"/>
      <c r="GL66" s="231"/>
      <c r="GM66" s="231"/>
      <c r="GN66" s="232"/>
      <c r="GO66" s="232"/>
      <c r="GR66" s="229"/>
      <c r="GS66" s="230"/>
      <c r="GT66" s="231"/>
      <c r="GU66" s="231"/>
      <c r="GV66" s="231"/>
      <c r="GW66" s="232"/>
      <c r="GX66" s="232"/>
      <c r="GY66" s="64"/>
      <c r="GZ66" s="64"/>
      <c r="HA66" s="229"/>
      <c r="HB66" s="230"/>
      <c r="HC66" s="231"/>
      <c r="HD66" s="231"/>
      <c r="HE66" s="231"/>
      <c r="HF66" s="232"/>
      <c r="HG66" s="232"/>
      <c r="HJ66" s="229"/>
      <c r="HK66" s="230"/>
      <c r="HL66" s="231"/>
      <c r="HM66" s="231"/>
      <c r="HN66" s="231"/>
      <c r="HO66" s="232"/>
      <c r="HP66" s="232"/>
      <c r="HS66" s="229"/>
      <c r="HT66" s="230"/>
      <c r="HU66" s="231"/>
      <c r="HV66" s="231"/>
      <c r="HW66" s="231"/>
      <c r="HX66" s="232"/>
      <c r="HY66" s="232"/>
      <c r="IB66" s="229"/>
      <c r="IC66" s="230"/>
      <c r="ID66" s="231"/>
      <c r="IE66" s="231"/>
      <c r="IF66" s="231"/>
      <c r="IG66" s="232"/>
      <c r="IH66" s="232"/>
      <c r="II66" s="64"/>
      <c r="IJ66" s="64"/>
      <c r="IK66" s="229"/>
      <c r="IL66" s="230"/>
      <c r="IM66" s="231"/>
      <c r="IN66" s="231"/>
      <c r="IO66" s="231"/>
      <c r="IP66" s="232"/>
      <c r="IQ66" s="232"/>
      <c r="IT66" s="229"/>
      <c r="IU66" s="230"/>
      <c r="IV66" s="231"/>
      <c r="IW66" s="231"/>
      <c r="IX66" s="231"/>
      <c r="IY66" s="232"/>
      <c r="IZ66" s="232"/>
      <c r="JC66" s="229"/>
      <c r="JD66" s="230"/>
      <c r="JE66" s="231"/>
      <c r="JF66" s="231"/>
      <c r="JG66" s="231"/>
      <c r="JH66" s="232"/>
      <c r="JI66" s="232"/>
      <c r="JL66" s="229"/>
      <c r="JM66" s="230"/>
      <c r="JN66" s="231"/>
      <c r="JO66" s="231"/>
      <c r="JP66" s="231"/>
      <c r="JQ66" s="232"/>
      <c r="JR66" s="232"/>
    </row>
    <row r="67" spans="1:278" ht="16.5" thickTop="1" thickBot="1">
      <c r="B67" s="224">
        <v>8.1</v>
      </c>
      <c r="C67" s="218" t="s">
        <v>251</v>
      </c>
      <c r="D67" s="225"/>
      <c r="E67" s="184"/>
      <c r="F67" s="220"/>
      <c r="G67" s="221"/>
      <c r="H67" s="221"/>
      <c r="I67" s="101"/>
      <c r="K67" s="224"/>
      <c r="L67" s="218"/>
      <c r="M67" s="225"/>
      <c r="N67" s="184"/>
      <c r="O67" s="220"/>
      <c r="P67" s="221"/>
      <c r="Q67" s="221"/>
      <c r="R67" s="101"/>
      <c r="S67" s="101"/>
      <c r="T67" s="224"/>
      <c r="U67" s="218"/>
      <c r="V67" s="225"/>
      <c r="W67" s="184"/>
      <c r="X67" s="220"/>
      <c r="Y67" s="221"/>
      <c r="Z67" s="221"/>
      <c r="AA67" s="101"/>
      <c r="AC67" s="224"/>
      <c r="AD67" s="218"/>
      <c r="AE67" s="225"/>
      <c r="AF67" s="184"/>
      <c r="AG67" s="220"/>
      <c r="AH67" s="221"/>
      <c r="AI67" s="221"/>
      <c r="AL67" s="224"/>
      <c r="AM67" s="218"/>
      <c r="AN67" s="225"/>
      <c r="AO67" s="184"/>
      <c r="AP67" s="220"/>
      <c r="AQ67" s="221"/>
      <c r="AR67" s="221"/>
      <c r="AU67" s="224"/>
      <c r="AV67" s="218"/>
      <c r="AW67" s="225"/>
      <c r="AX67" s="184"/>
      <c r="AY67" s="220"/>
      <c r="AZ67" s="221"/>
      <c r="BA67" s="221"/>
      <c r="BD67" s="224"/>
      <c r="BE67" s="218"/>
      <c r="BF67" s="225"/>
      <c r="BG67" s="184"/>
      <c r="BH67" s="220"/>
      <c r="BI67" s="221"/>
      <c r="BJ67" s="221"/>
      <c r="BM67" s="224"/>
      <c r="BN67" s="218"/>
      <c r="BO67" s="225"/>
      <c r="BP67" s="184"/>
      <c r="BQ67" s="220"/>
      <c r="BR67" s="221"/>
      <c r="BS67" s="221"/>
      <c r="BV67" s="224"/>
      <c r="BW67" s="218"/>
      <c r="BX67" s="225"/>
      <c r="BY67" s="184"/>
      <c r="BZ67" s="220"/>
      <c r="CA67" s="221"/>
      <c r="CB67" s="221"/>
      <c r="CE67" s="224"/>
      <c r="CF67" s="218"/>
      <c r="CG67" s="225"/>
      <c r="CH67" s="184"/>
      <c r="CI67" s="220"/>
      <c r="CJ67" s="221"/>
      <c r="CK67" s="221"/>
      <c r="CN67" s="224"/>
      <c r="CO67" s="218"/>
      <c r="CP67" s="225"/>
      <c r="CQ67" s="184"/>
      <c r="CR67" s="220"/>
      <c r="CS67" s="221"/>
      <c r="CT67" s="221"/>
      <c r="CW67" s="224"/>
      <c r="CX67" s="218"/>
      <c r="CY67" s="225"/>
      <c r="CZ67" s="184"/>
      <c r="DA67" s="220"/>
      <c r="DB67" s="221"/>
      <c r="DC67" s="221"/>
      <c r="DF67" s="224"/>
      <c r="DG67" s="218"/>
      <c r="DH67" s="225"/>
      <c r="DI67" s="184"/>
      <c r="DJ67" s="220"/>
      <c r="DK67" s="221"/>
      <c r="DL67" s="221"/>
      <c r="DO67" s="224"/>
      <c r="DP67" s="218"/>
      <c r="DQ67" s="225"/>
      <c r="DR67" s="184"/>
      <c r="DS67" s="220"/>
      <c r="DT67" s="221"/>
      <c r="DU67" s="221"/>
      <c r="DX67" s="224"/>
      <c r="DY67" s="218"/>
      <c r="DZ67" s="225"/>
      <c r="EA67" s="184"/>
      <c r="EB67" s="220"/>
      <c r="EC67" s="221"/>
      <c r="ED67" s="221"/>
      <c r="EG67" s="224"/>
      <c r="EH67" s="218"/>
      <c r="EI67" s="225"/>
      <c r="EJ67" s="184"/>
      <c r="EK67" s="220"/>
      <c r="EL67" s="221"/>
      <c r="EM67" s="221"/>
      <c r="EP67" s="224"/>
      <c r="EQ67" s="218"/>
      <c r="ER67" s="225"/>
      <c r="ES67" s="184"/>
      <c r="ET67" s="220"/>
      <c r="EU67" s="221"/>
      <c r="EV67" s="221"/>
      <c r="EY67" s="224"/>
      <c r="EZ67" s="218"/>
      <c r="FA67" s="225"/>
      <c r="FB67" s="184"/>
      <c r="FC67" s="220"/>
      <c r="FD67" s="221"/>
      <c r="FE67" s="221"/>
      <c r="FH67" s="224"/>
      <c r="FI67" s="218"/>
      <c r="FJ67" s="225"/>
      <c r="FK67" s="184"/>
      <c r="FL67" s="220"/>
      <c r="FM67" s="221"/>
      <c r="FN67" s="221"/>
      <c r="FO67" s="64"/>
      <c r="FP67" s="64"/>
      <c r="FQ67" s="224"/>
      <c r="FR67" s="218"/>
      <c r="FS67" s="225"/>
      <c r="FT67" s="184"/>
      <c r="FU67" s="220"/>
      <c r="FV67" s="221"/>
      <c r="FW67" s="221"/>
      <c r="FZ67" s="224"/>
      <c r="GA67" s="218"/>
      <c r="GB67" s="225"/>
      <c r="GC67" s="184"/>
      <c r="GD67" s="220"/>
      <c r="GE67" s="221"/>
      <c r="GF67" s="221"/>
      <c r="GI67" s="224"/>
      <c r="GJ67" s="218"/>
      <c r="GK67" s="225"/>
      <c r="GL67" s="184"/>
      <c r="GM67" s="220"/>
      <c r="GN67" s="221"/>
      <c r="GO67" s="221"/>
      <c r="GR67" s="224"/>
      <c r="GS67" s="218"/>
      <c r="GT67" s="225"/>
      <c r="GU67" s="184"/>
      <c r="GV67" s="220"/>
      <c r="GW67" s="221"/>
      <c r="GX67" s="221"/>
      <c r="GY67" s="64"/>
      <c r="GZ67" s="64"/>
      <c r="HA67" s="224"/>
      <c r="HB67" s="218"/>
      <c r="HC67" s="225"/>
      <c r="HD67" s="184"/>
      <c r="HE67" s="220"/>
      <c r="HF67" s="221"/>
      <c r="HG67" s="221"/>
      <c r="HJ67" s="224"/>
      <c r="HK67" s="218"/>
      <c r="HL67" s="225"/>
      <c r="HM67" s="184"/>
      <c r="HN67" s="220"/>
      <c r="HO67" s="221"/>
      <c r="HP67" s="221"/>
      <c r="HS67" s="224"/>
      <c r="HT67" s="218"/>
      <c r="HU67" s="225"/>
      <c r="HV67" s="184"/>
      <c r="HW67" s="220"/>
      <c r="HX67" s="221"/>
      <c r="HY67" s="221"/>
      <c r="IB67" s="224"/>
      <c r="IC67" s="218"/>
      <c r="ID67" s="225"/>
      <c r="IE67" s="184"/>
      <c r="IF67" s="220"/>
      <c r="IG67" s="221"/>
      <c r="IH67" s="221"/>
      <c r="II67" s="64"/>
      <c r="IJ67" s="64"/>
      <c r="IK67" s="224"/>
      <c r="IL67" s="218"/>
      <c r="IM67" s="225"/>
      <c r="IN67" s="184"/>
      <c r="IO67" s="220"/>
      <c r="IP67" s="221"/>
      <c r="IQ67" s="221"/>
      <c r="IT67" s="224"/>
      <c r="IU67" s="218"/>
      <c r="IV67" s="225"/>
      <c r="IW67" s="184"/>
      <c r="IX67" s="220"/>
      <c r="IY67" s="221"/>
      <c r="IZ67" s="221"/>
      <c r="JC67" s="224"/>
      <c r="JD67" s="218"/>
      <c r="JE67" s="225"/>
      <c r="JF67" s="184"/>
      <c r="JG67" s="220"/>
      <c r="JH67" s="221"/>
      <c r="JI67" s="221"/>
      <c r="JL67" s="224"/>
      <c r="JM67" s="218"/>
      <c r="JN67" s="225"/>
      <c r="JO67" s="184"/>
      <c r="JP67" s="220"/>
      <c r="JQ67" s="221"/>
      <c r="JR67" s="221"/>
    </row>
    <row r="68" spans="1:278" ht="16.5" thickTop="1" thickBot="1">
      <c r="B68" s="227" t="s">
        <v>155</v>
      </c>
      <c r="C68" s="182" t="s">
        <v>252</v>
      </c>
      <c r="D68" s="225" t="s">
        <v>146</v>
      </c>
      <c r="E68" s="184">
        <v>14</v>
      </c>
      <c r="F68" s="194">
        <v>0</v>
      </c>
      <c r="G68" s="170">
        <f>ROUND((F68*E68),0)</f>
        <v>0</v>
      </c>
      <c r="H68" s="170"/>
      <c r="K68" s="227"/>
      <c r="L68" s="182"/>
      <c r="M68" s="225"/>
      <c r="N68" s="184"/>
      <c r="O68" s="194"/>
      <c r="P68" s="170"/>
      <c r="Q68" s="170"/>
      <c r="R68" s="101"/>
      <c r="S68" s="101"/>
      <c r="T68" s="227"/>
      <c r="U68" s="182"/>
      <c r="V68" s="225"/>
      <c r="W68" s="184"/>
      <c r="X68" s="194"/>
      <c r="Y68" s="170"/>
      <c r="Z68" s="170"/>
      <c r="AA68" s="101"/>
      <c r="AC68" s="227"/>
      <c r="AD68" s="182"/>
      <c r="AE68" s="225"/>
      <c r="AF68" s="184"/>
      <c r="AG68" s="194"/>
      <c r="AH68" s="170"/>
      <c r="AI68" s="170"/>
      <c r="AL68" s="227"/>
      <c r="AM68" s="182"/>
      <c r="AN68" s="225"/>
      <c r="AO68" s="184"/>
      <c r="AP68" s="194"/>
      <c r="AQ68" s="170"/>
      <c r="AR68" s="170"/>
      <c r="AU68" s="227"/>
      <c r="AV68" s="182"/>
      <c r="AW68" s="225"/>
      <c r="AX68" s="184"/>
      <c r="AY68" s="194"/>
      <c r="AZ68" s="170"/>
      <c r="BA68" s="170"/>
      <c r="BD68" s="227"/>
      <c r="BE68" s="182"/>
      <c r="BF68" s="225"/>
      <c r="BG68" s="184"/>
      <c r="BH68" s="194"/>
      <c r="BI68" s="170"/>
      <c r="BJ68" s="170"/>
      <c r="BM68" s="227"/>
      <c r="BN68" s="182"/>
      <c r="BO68" s="225"/>
      <c r="BP68" s="184"/>
      <c r="BQ68" s="194"/>
      <c r="BR68" s="170"/>
      <c r="BS68" s="170"/>
      <c r="BV68" s="227"/>
      <c r="BW68" s="182"/>
      <c r="BX68" s="225"/>
      <c r="BY68" s="184"/>
      <c r="BZ68" s="194"/>
      <c r="CA68" s="170"/>
      <c r="CB68" s="170"/>
      <c r="CE68" s="227"/>
      <c r="CF68" s="182"/>
      <c r="CG68" s="225"/>
      <c r="CH68" s="184"/>
      <c r="CI68" s="194"/>
      <c r="CJ68" s="170"/>
      <c r="CK68" s="170"/>
      <c r="CN68" s="227"/>
      <c r="CO68" s="182"/>
      <c r="CP68" s="225"/>
      <c r="CQ68" s="184"/>
      <c r="CR68" s="194"/>
      <c r="CS68" s="170"/>
      <c r="CT68" s="170"/>
      <c r="CW68" s="227"/>
      <c r="CX68" s="182"/>
      <c r="CY68" s="225"/>
      <c r="CZ68" s="184"/>
      <c r="DA68" s="194"/>
      <c r="DB68" s="170"/>
      <c r="DC68" s="170"/>
      <c r="DF68" s="227"/>
      <c r="DG68" s="182"/>
      <c r="DH68" s="225"/>
      <c r="DI68" s="184"/>
      <c r="DJ68" s="194"/>
      <c r="DK68" s="170"/>
      <c r="DL68" s="170"/>
      <c r="DO68" s="227"/>
      <c r="DP68" s="182"/>
      <c r="DQ68" s="225"/>
      <c r="DR68" s="184"/>
      <c r="DS68" s="194"/>
      <c r="DT68" s="170"/>
      <c r="DU68" s="170"/>
      <c r="DX68" s="227"/>
      <c r="DY68" s="182"/>
      <c r="DZ68" s="225"/>
      <c r="EA68" s="184"/>
      <c r="EB68" s="194"/>
      <c r="EC68" s="170"/>
      <c r="ED68" s="170"/>
      <c r="EG68" s="227"/>
      <c r="EH68" s="182"/>
      <c r="EI68" s="225"/>
      <c r="EJ68" s="184"/>
      <c r="EK68" s="194"/>
      <c r="EL68" s="170"/>
      <c r="EM68" s="170"/>
      <c r="EP68" s="227"/>
      <c r="EQ68" s="182"/>
      <c r="ER68" s="225"/>
      <c r="ES68" s="184"/>
      <c r="ET68" s="194"/>
      <c r="EU68" s="170"/>
      <c r="EV68" s="170"/>
      <c r="EY68" s="227"/>
      <c r="EZ68" s="182"/>
      <c r="FA68" s="225"/>
      <c r="FB68" s="184"/>
      <c r="FC68" s="194"/>
      <c r="FD68" s="170"/>
      <c r="FE68" s="170"/>
      <c r="FH68" s="227"/>
      <c r="FI68" s="182"/>
      <c r="FJ68" s="225"/>
      <c r="FK68" s="184"/>
      <c r="FL68" s="194"/>
      <c r="FM68" s="170"/>
      <c r="FN68" s="170"/>
      <c r="FO68" s="64"/>
      <c r="FP68" s="64"/>
      <c r="FQ68" s="227"/>
      <c r="FR68" s="182"/>
      <c r="FS68" s="225"/>
      <c r="FT68" s="184"/>
      <c r="FU68" s="194"/>
      <c r="FV68" s="170"/>
      <c r="FW68" s="170"/>
      <c r="FZ68" s="227"/>
      <c r="GA68" s="182"/>
      <c r="GB68" s="225"/>
      <c r="GC68" s="184"/>
      <c r="GD68" s="194"/>
      <c r="GE68" s="170"/>
      <c r="GF68" s="170"/>
      <c r="GI68" s="227"/>
      <c r="GJ68" s="182"/>
      <c r="GK68" s="225"/>
      <c r="GL68" s="184"/>
      <c r="GM68" s="194"/>
      <c r="GN68" s="170"/>
      <c r="GO68" s="170"/>
      <c r="GR68" s="227"/>
      <c r="GS68" s="182"/>
      <c r="GT68" s="225"/>
      <c r="GU68" s="184"/>
      <c r="GV68" s="194"/>
      <c r="GW68" s="170"/>
      <c r="GX68" s="170"/>
      <c r="GY68" s="64"/>
      <c r="GZ68" s="64"/>
      <c r="HA68" s="227"/>
      <c r="HB68" s="182"/>
      <c r="HC68" s="225"/>
      <c r="HD68" s="184"/>
      <c r="HE68" s="194"/>
      <c r="HF68" s="170"/>
      <c r="HG68" s="170"/>
      <c r="HJ68" s="227"/>
      <c r="HK68" s="182"/>
      <c r="HL68" s="225"/>
      <c r="HM68" s="184"/>
      <c r="HN68" s="194"/>
      <c r="HO68" s="170"/>
      <c r="HP68" s="170"/>
      <c r="HS68" s="227"/>
      <c r="HT68" s="182"/>
      <c r="HU68" s="225"/>
      <c r="HV68" s="184"/>
      <c r="HW68" s="194"/>
      <c r="HX68" s="170"/>
      <c r="HY68" s="170"/>
      <c r="IB68" s="227"/>
      <c r="IC68" s="182"/>
      <c r="ID68" s="225"/>
      <c r="IE68" s="184"/>
      <c r="IF68" s="194"/>
      <c r="IG68" s="170"/>
      <c r="IH68" s="170"/>
      <c r="II68" s="64"/>
      <c r="IJ68" s="64"/>
      <c r="IK68" s="227"/>
      <c r="IL68" s="182"/>
      <c r="IM68" s="225"/>
      <c r="IN68" s="184"/>
      <c r="IO68" s="194"/>
      <c r="IP68" s="170"/>
      <c r="IQ68" s="170"/>
      <c r="IT68" s="227"/>
      <c r="IU68" s="182"/>
      <c r="IV68" s="225"/>
      <c r="IW68" s="184"/>
      <c r="IX68" s="194"/>
      <c r="IY68" s="170"/>
      <c r="IZ68" s="170"/>
      <c r="JC68" s="227"/>
      <c r="JD68" s="182"/>
      <c r="JE68" s="225"/>
      <c r="JF68" s="184"/>
      <c r="JG68" s="194"/>
      <c r="JH68" s="170"/>
      <c r="JI68" s="170"/>
      <c r="JL68" s="227"/>
      <c r="JM68" s="182"/>
      <c r="JN68" s="225"/>
      <c r="JO68" s="184"/>
      <c r="JP68" s="194"/>
      <c r="JQ68" s="170"/>
      <c r="JR68" s="170"/>
    </row>
    <row r="69" spans="1:278" ht="16.5" thickTop="1" thickBot="1">
      <c r="B69" s="227" t="s">
        <v>156</v>
      </c>
      <c r="C69" s="182" t="s">
        <v>253</v>
      </c>
      <c r="D69" s="225" t="s">
        <v>146</v>
      </c>
      <c r="E69" s="184">
        <v>14</v>
      </c>
      <c r="F69" s="194">
        <v>0</v>
      </c>
      <c r="G69" s="170">
        <f>ROUND((F69*E69),0)</f>
        <v>0</v>
      </c>
      <c r="H69" s="170"/>
      <c r="K69" s="227"/>
      <c r="L69" s="182"/>
      <c r="M69" s="225"/>
      <c r="N69" s="184"/>
      <c r="O69" s="194"/>
      <c r="P69" s="170"/>
      <c r="Q69" s="170"/>
      <c r="R69" s="101"/>
      <c r="S69" s="101"/>
      <c r="T69" s="227"/>
      <c r="U69" s="182"/>
      <c r="V69" s="225"/>
      <c r="W69" s="184"/>
      <c r="X69" s="194"/>
      <c r="Y69" s="170"/>
      <c r="Z69" s="170"/>
      <c r="AA69" s="101"/>
      <c r="AC69" s="227"/>
      <c r="AD69" s="182"/>
      <c r="AE69" s="225"/>
      <c r="AF69" s="184"/>
      <c r="AG69" s="194"/>
      <c r="AH69" s="170"/>
      <c r="AI69" s="170"/>
      <c r="AL69" s="227"/>
      <c r="AM69" s="182"/>
      <c r="AN69" s="225"/>
      <c r="AO69" s="184"/>
      <c r="AP69" s="194"/>
      <c r="AQ69" s="170"/>
      <c r="AR69" s="170"/>
      <c r="AU69" s="227"/>
      <c r="AV69" s="182"/>
      <c r="AW69" s="225"/>
      <c r="AX69" s="184"/>
      <c r="AY69" s="194"/>
      <c r="AZ69" s="170"/>
      <c r="BA69" s="170"/>
      <c r="BD69" s="227"/>
      <c r="BE69" s="182"/>
      <c r="BF69" s="225"/>
      <c r="BG69" s="184"/>
      <c r="BH69" s="194"/>
      <c r="BI69" s="170"/>
      <c r="BJ69" s="170"/>
      <c r="BM69" s="227"/>
      <c r="BN69" s="182"/>
      <c r="BO69" s="225"/>
      <c r="BP69" s="184"/>
      <c r="BQ69" s="194"/>
      <c r="BR69" s="170"/>
      <c r="BS69" s="170"/>
      <c r="BV69" s="227"/>
      <c r="BW69" s="182"/>
      <c r="BX69" s="225"/>
      <c r="BY69" s="184"/>
      <c r="BZ69" s="194"/>
      <c r="CA69" s="170"/>
      <c r="CB69" s="170"/>
      <c r="CE69" s="227"/>
      <c r="CF69" s="182"/>
      <c r="CG69" s="225"/>
      <c r="CH69" s="184"/>
      <c r="CI69" s="194"/>
      <c r="CJ69" s="170"/>
      <c r="CK69" s="170"/>
      <c r="CN69" s="227"/>
      <c r="CO69" s="182"/>
      <c r="CP69" s="225"/>
      <c r="CQ69" s="184"/>
      <c r="CR69" s="194"/>
      <c r="CS69" s="170"/>
      <c r="CT69" s="170"/>
      <c r="CW69" s="227"/>
      <c r="CX69" s="182"/>
      <c r="CY69" s="225"/>
      <c r="CZ69" s="184"/>
      <c r="DA69" s="194"/>
      <c r="DB69" s="170"/>
      <c r="DC69" s="170"/>
      <c r="DF69" s="227"/>
      <c r="DG69" s="182"/>
      <c r="DH69" s="225"/>
      <c r="DI69" s="184"/>
      <c r="DJ69" s="194"/>
      <c r="DK69" s="170"/>
      <c r="DL69" s="170"/>
      <c r="DO69" s="227"/>
      <c r="DP69" s="182"/>
      <c r="DQ69" s="225"/>
      <c r="DR69" s="184"/>
      <c r="DS69" s="194"/>
      <c r="DT69" s="170"/>
      <c r="DU69" s="170"/>
      <c r="DX69" s="227"/>
      <c r="DY69" s="182"/>
      <c r="DZ69" s="225"/>
      <c r="EA69" s="184"/>
      <c r="EB69" s="194"/>
      <c r="EC69" s="170"/>
      <c r="ED69" s="170"/>
      <c r="EG69" s="227"/>
      <c r="EH69" s="182"/>
      <c r="EI69" s="225"/>
      <c r="EJ69" s="184"/>
      <c r="EK69" s="194"/>
      <c r="EL69" s="170"/>
      <c r="EM69" s="170"/>
      <c r="EP69" s="227"/>
      <c r="EQ69" s="182"/>
      <c r="ER69" s="225"/>
      <c r="ES69" s="184"/>
      <c r="ET69" s="194"/>
      <c r="EU69" s="170"/>
      <c r="EV69" s="170"/>
      <c r="EY69" s="227"/>
      <c r="EZ69" s="182"/>
      <c r="FA69" s="225"/>
      <c r="FB69" s="184"/>
      <c r="FC69" s="194"/>
      <c r="FD69" s="170"/>
      <c r="FE69" s="170"/>
      <c r="FH69" s="227"/>
      <c r="FI69" s="182"/>
      <c r="FJ69" s="225"/>
      <c r="FK69" s="184"/>
      <c r="FL69" s="194"/>
      <c r="FM69" s="170"/>
      <c r="FN69" s="170"/>
      <c r="FO69" s="64"/>
      <c r="FP69" s="64"/>
      <c r="FQ69" s="227"/>
      <c r="FR69" s="182"/>
      <c r="FS69" s="225"/>
      <c r="FT69" s="184"/>
      <c r="FU69" s="194"/>
      <c r="FV69" s="170"/>
      <c r="FW69" s="170"/>
      <c r="FZ69" s="227"/>
      <c r="GA69" s="182"/>
      <c r="GB69" s="225"/>
      <c r="GC69" s="184"/>
      <c r="GD69" s="194"/>
      <c r="GE69" s="170"/>
      <c r="GF69" s="170"/>
      <c r="GI69" s="227"/>
      <c r="GJ69" s="182"/>
      <c r="GK69" s="225"/>
      <c r="GL69" s="184"/>
      <c r="GM69" s="194"/>
      <c r="GN69" s="170"/>
      <c r="GO69" s="170"/>
      <c r="GR69" s="227"/>
      <c r="GS69" s="182"/>
      <c r="GT69" s="225"/>
      <c r="GU69" s="184"/>
      <c r="GV69" s="194"/>
      <c r="GW69" s="170"/>
      <c r="GX69" s="170"/>
      <c r="GY69" s="64"/>
      <c r="GZ69" s="64"/>
      <c r="HA69" s="227"/>
      <c r="HB69" s="182"/>
      <c r="HC69" s="225"/>
      <c r="HD69" s="184"/>
      <c r="HE69" s="194"/>
      <c r="HF69" s="170"/>
      <c r="HG69" s="170"/>
      <c r="HJ69" s="227"/>
      <c r="HK69" s="182"/>
      <c r="HL69" s="225"/>
      <c r="HM69" s="184"/>
      <c r="HN69" s="194"/>
      <c r="HO69" s="170"/>
      <c r="HP69" s="170"/>
      <c r="HS69" s="227"/>
      <c r="HT69" s="182"/>
      <c r="HU69" s="225"/>
      <c r="HV69" s="184"/>
      <c r="HW69" s="194"/>
      <c r="HX69" s="170"/>
      <c r="HY69" s="170"/>
      <c r="IB69" s="227"/>
      <c r="IC69" s="182"/>
      <c r="ID69" s="225"/>
      <c r="IE69" s="184"/>
      <c r="IF69" s="194"/>
      <c r="IG69" s="170"/>
      <c r="IH69" s="170"/>
      <c r="II69" s="64"/>
      <c r="IJ69" s="64"/>
      <c r="IK69" s="227"/>
      <c r="IL69" s="182"/>
      <c r="IM69" s="225"/>
      <c r="IN69" s="184"/>
      <c r="IO69" s="194"/>
      <c r="IP69" s="170"/>
      <c r="IQ69" s="170"/>
      <c r="IT69" s="227"/>
      <c r="IU69" s="182"/>
      <c r="IV69" s="225"/>
      <c r="IW69" s="184"/>
      <c r="IX69" s="194"/>
      <c r="IY69" s="170"/>
      <c r="IZ69" s="170"/>
      <c r="JC69" s="227"/>
      <c r="JD69" s="182"/>
      <c r="JE69" s="225"/>
      <c r="JF69" s="184"/>
      <c r="JG69" s="194"/>
      <c r="JH69" s="170"/>
      <c r="JI69" s="170"/>
      <c r="JL69" s="227"/>
      <c r="JM69" s="182"/>
      <c r="JN69" s="225"/>
      <c r="JO69" s="184"/>
      <c r="JP69" s="194"/>
      <c r="JQ69" s="170"/>
      <c r="JR69" s="170"/>
    </row>
    <row r="70" spans="1:278" ht="17.25" thickTop="1" thickBot="1">
      <c r="B70" s="229"/>
      <c r="C70" s="233" t="s">
        <v>254</v>
      </c>
      <c r="D70" s="234"/>
      <c r="E70" s="235"/>
      <c r="F70" s="236"/>
      <c r="G70" s="237">
        <f>SUM(G68:G69)</f>
        <v>0</v>
      </c>
      <c r="H70" s="237"/>
      <c r="K70" s="229"/>
      <c r="L70" s="233"/>
      <c r="M70" s="234"/>
      <c r="N70" s="235"/>
      <c r="O70" s="236"/>
      <c r="P70" s="237"/>
      <c r="Q70" s="237"/>
      <c r="R70" s="101"/>
      <c r="S70" s="101"/>
      <c r="T70" s="229"/>
      <c r="U70" s="233"/>
      <c r="V70" s="234"/>
      <c r="W70" s="235"/>
      <c r="X70" s="236"/>
      <c r="Y70" s="237"/>
      <c r="Z70" s="237"/>
      <c r="AA70" s="101"/>
      <c r="AC70" s="229"/>
      <c r="AD70" s="233"/>
      <c r="AE70" s="234"/>
      <c r="AF70" s="235"/>
      <c r="AG70" s="236"/>
      <c r="AH70" s="237"/>
      <c r="AI70" s="237"/>
      <c r="AL70" s="229"/>
      <c r="AM70" s="233"/>
      <c r="AN70" s="234"/>
      <c r="AO70" s="235"/>
      <c r="AP70" s="236"/>
      <c r="AQ70" s="237"/>
      <c r="AR70" s="237"/>
      <c r="AU70" s="229"/>
      <c r="AV70" s="233"/>
      <c r="AW70" s="234"/>
      <c r="AX70" s="235"/>
      <c r="AY70" s="236"/>
      <c r="AZ70" s="237"/>
      <c r="BA70" s="237"/>
      <c r="BD70" s="229"/>
      <c r="BE70" s="233"/>
      <c r="BF70" s="234"/>
      <c r="BG70" s="235"/>
      <c r="BH70" s="236"/>
      <c r="BI70" s="237"/>
      <c r="BJ70" s="237"/>
      <c r="BM70" s="229"/>
      <c r="BN70" s="233"/>
      <c r="BO70" s="234"/>
      <c r="BP70" s="235"/>
      <c r="BQ70" s="236"/>
      <c r="BR70" s="237"/>
      <c r="BS70" s="237"/>
      <c r="BV70" s="229"/>
      <c r="BW70" s="233"/>
      <c r="BX70" s="234"/>
      <c r="BY70" s="235"/>
      <c r="BZ70" s="236"/>
      <c r="CA70" s="237"/>
      <c r="CB70" s="237"/>
      <c r="CE70" s="229"/>
      <c r="CF70" s="233"/>
      <c r="CG70" s="234"/>
      <c r="CH70" s="235"/>
      <c r="CI70" s="236"/>
      <c r="CJ70" s="237"/>
      <c r="CK70" s="237"/>
      <c r="CN70" s="229"/>
      <c r="CO70" s="233"/>
      <c r="CP70" s="234"/>
      <c r="CQ70" s="235"/>
      <c r="CR70" s="236"/>
      <c r="CS70" s="237"/>
      <c r="CT70" s="237"/>
      <c r="CW70" s="229"/>
      <c r="CX70" s="233"/>
      <c r="CY70" s="234"/>
      <c r="CZ70" s="235"/>
      <c r="DA70" s="236"/>
      <c r="DB70" s="237"/>
      <c r="DC70" s="237"/>
      <c r="DF70" s="229"/>
      <c r="DG70" s="233"/>
      <c r="DH70" s="234"/>
      <c r="DI70" s="235"/>
      <c r="DJ70" s="236"/>
      <c r="DK70" s="237"/>
      <c r="DL70" s="237"/>
      <c r="DO70" s="229"/>
      <c r="DP70" s="233"/>
      <c r="DQ70" s="234"/>
      <c r="DR70" s="235"/>
      <c r="DS70" s="236"/>
      <c r="DT70" s="237"/>
      <c r="DU70" s="237"/>
      <c r="DX70" s="229"/>
      <c r="DY70" s="233"/>
      <c r="DZ70" s="234"/>
      <c r="EA70" s="235"/>
      <c r="EB70" s="236"/>
      <c r="EC70" s="237"/>
      <c r="ED70" s="237"/>
      <c r="EG70" s="229"/>
      <c r="EH70" s="233"/>
      <c r="EI70" s="234"/>
      <c r="EJ70" s="235"/>
      <c r="EK70" s="236"/>
      <c r="EL70" s="237"/>
      <c r="EM70" s="237"/>
      <c r="EP70" s="229"/>
      <c r="EQ70" s="233"/>
      <c r="ER70" s="234"/>
      <c r="ES70" s="235"/>
      <c r="ET70" s="236"/>
      <c r="EU70" s="237"/>
      <c r="EV70" s="237"/>
      <c r="EY70" s="229"/>
      <c r="EZ70" s="233"/>
      <c r="FA70" s="234"/>
      <c r="FB70" s="235"/>
      <c r="FC70" s="236"/>
      <c r="FD70" s="237"/>
      <c r="FE70" s="237"/>
      <c r="FH70" s="229"/>
      <c r="FI70" s="233"/>
      <c r="FJ70" s="234"/>
      <c r="FK70" s="235"/>
      <c r="FL70" s="236"/>
      <c r="FM70" s="237"/>
      <c r="FN70" s="237"/>
      <c r="FO70" s="64"/>
      <c r="FP70" s="64"/>
      <c r="FQ70" s="229"/>
      <c r="FR70" s="233"/>
      <c r="FS70" s="234"/>
      <c r="FT70" s="235"/>
      <c r="FU70" s="236"/>
      <c r="FV70" s="237"/>
      <c r="FW70" s="237"/>
      <c r="FZ70" s="229"/>
      <c r="GA70" s="233"/>
      <c r="GB70" s="234"/>
      <c r="GC70" s="235"/>
      <c r="GD70" s="236"/>
      <c r="GE70" s="237"/>
      <c r="GF70" s="237"/>
      <c r="GI70" s="229"/>
      <c r="GJ70" s="233"/>
      <c r="GK70" s="234"/>
      <c r="GL70" s="235"/>
      <c r="GM70" s="236"/>
      <c r="GN70" s="237"/>
      <c r="GO70" s="237"/>
      <c r="GR70" s="229"/>
      <c r="GS70" s="233"/>
      <c r="GT70" s="234"/>
      <c r="GU70" s="235"/>
      <c r="GV70" s="236"/>
      <c r="GW70" s="237"/>
      <c r="GX70" s="237"/>
      <c r="GY70" s="64"/>
      <c r="GZ70" s="64"/>
      <c r="HA70" s="229"/>
      <c r="HB70" s="233"/>
      <c r="HC70" s="234"/>
      <c r="HD70" s="235"/>
      <c r="HE70" s="236"/>
      <c r="HF70" s="237"/>
      <c r="HG70" s="237"/>
      <c r="HJ70" s="229"/>
      <c r="HK70" s="233"/>
      <c r="HL70" s="234"/>
      <c r="HM70" s="235"/>
      <c r="HN70" s="236"/>
      <c r="HO70" s="237"/>
      <c r="HP70" s="237"/>
      <c r="HS70" s="229"/>
      <c r="HT70" s="233"/>
      <c r="HU70" s="234"/>
      <c r="HV70" s="235"/>
      <c r="HW70" s="236"/>
      <c r="HX70" s="237"/>
      <c r="HY70" s="237"/>
      <c r="IB70" s="229"/>
      <c r="IC70" s="233"/>
      <c r="ID70" s="234"/>
      <c r="IE70" s="235"/>
      <c r="IF70" s="236"/>
      <c r="IG70" s="237"/>
      <c r="IH70" s="237"/>
      <c r="II70" s="64"/>
      <c r="IJ70" s="64"/>
      <c r="IK70" s="229"/>
      <c r="IL70" s="233"/>
      <c r="IM70" s="234"/>
      <c r="IN70" s="235"/>
      <c r="IO70" s="236"/>
      <c r="IP70" s="237"/>
      <c r="IQ70" s="237"/>
      <c r="IT70" s="229"/>
      <c r="IU70" s="233"/>
      <c r="IV70" s="234"/>
      <c r="IW70" s="235"/>
      <c r="IX70" s="236"/>
      <c r="IY70" s="237"/>
      <c r="IZ70" s="237"/>
      <c r="JC70" s="229"/>
      <c r="JD70" s="233"/>
      <c r="JE70" s="234"/>
      <c r="JF70" s="235"/>
      <c r="JG70" s="236"/>
      <c r="JH70" s="237"/>
      <c r="JI70" s="237"/>
      <c r="JL70" s="229"/>
      <c r="JM70" s="233"/>
      <c r="JN70" s="234"/>
      <c r="JO70" s="235"/>
      <c r="JP70" s="236"/>
      <c r="JQ70" s="237"/>
      <c r="JR70" s="237"/>
    </row>
    <row r="71" spans="1:278" ht="17.25" thickTop="1" thickBot="1">
      <c r="B71" s="149"/>
      <c r="C71" s="150"/>
      <c r="D71" s="150"/>
      <c r="E71" s="151"/>
      <c r="F71" s="145"/>
      <c r="G71" s="146">
        <f>G31+G65+G70</f>
        <v>0</v>
      </c>
      <c r="H71" s="147"/>
      <c r="K71" s="149"/>
      <c r="L71" s="150"/>
      <c r="M71" s="150"/>
      <c r="N71" s="151"/>
      <c r="O71" s="145"/>
      <c r="P71" s="146"/>
      <c r="Q71" s="147"/>
      <c r="T71" s="149"/>
      <c r="U71" s="150"/>
      <c r="V71" s="150"/>
      <c r="W71" s="151"/>
      <c r="X71" s="145"/>
      <c r="Y71" s="146"/>
      <c r="Z71" s="147"/>
      <c r="AC71" s="149"/>
      <c r="AD71" s="150"/>
      <c r="AE71" s="150"/>
      <c r="AF71" s="151"/>
      <c r="AG71" s="145"/>
      <c r="AH71" s="146"/>
      <c r="AI71" s="147"/>
      <c r="AL71" s="149"/>
      <c r="AM71" s="150"/>
      <c r="AN71" s="150"/>
      <c r="AO71" s="151"/>
      <c r="AP71" s="145"/>
      <c r="AQ71" s="146"/>
      <c r="AR71" s="147"/>
      <c r="AU71" s="149"/>
      <c r="AV71" s="150"/>
      <c r="AW71" s="150"/>
      <c r="AX71" s="151"/>
      <c r="AY71" s="145"/>
      <c r="AZ71" s="146"/>
      <c r="BA71" s="147"/>
      <c r="BD71" s="149"/>
      <c r="BE71" s="150"/>
      <c r="BF71" s="150"/>
      <c r="BG71" s="151"/>
      <c r="BH71" s="145"/>
      <c r="BI71" s="146"/>
      <c r="BJ71" s="147"/>
      <c r="BM71" s="149"/>
      <c r="BN71" s="150"/>
      <c r="BO71" s="150"/>
      <c r="BP71" s="151"/>
      <c r="BQ71" s="145"/>
      <c r="BR71" s="146"/>
      <c r="BS71" s="147"/>
      <c r="BV71" s="149"/>
      <c r="BW71" s="150"/>
      <c r="BX71" s="150"/>
      <c r="BY71" s="151"/>
      <c r="BZ71" s="145"/>
      <c r="CA71" s="146"/>
      <c r="CB71" s="147"/>
      <c r="CE71" s="149"/>
      <c r="CF71" s="150"/>
      <c r="CG71" s="150"/>
      <c r="CH71" s="151"/>
      <c r="CI71" s="145"/>
      <c r="CJ71" s="146"/>
      <c r="CK71" s="147"/>
      <c r="CN71" s="149"/>
      <c r="CO71" s="150"/>
      <c r="CP71" s="150"/>
      <c r="CQ71" s="151"/>
      <c r="CR71" s="145"/>
      <c r="CS71" s="146"/>
      <c r="CT71" s="147"/>
      <c r="CW71" s="149"/>
      <c r="CX71" s="150"/>
      <c r="CY71" s="150"/>
      <c r="CZ71" s="151"/>
      <c r="DA71" s="145"/>
      <c r="DB71" s="146"/>
      <c r="DC71" s="147"/>
      <c r="DF71" s="149"/>
      <c r="DG71" s="150"/>
      <c r="DH71" s="150"/>
      <c r="DI71" s="151"/>
      <c r="DJ71" s="145"/>
      <c r="DK71" s="146"/>
      <c r="DL71" s="147"/>
      <c r="DO71" s="149"/>
      <c r="DP71" s="150"/>
      <c r="DQ71" s="150"/>
      <c r="DR71" s="151"/>
      <c r="DS71" s="145"/>
      <c r="DT71" s="146"/>
      <c r="DU71" s="147"/>
      <c r="DX71" s="149"/>
      <c r="DY71" s="150"/>
      <c r="DZ71" s="150"/>
      <c r="EA71" s="151"/>
      <c r="EB71" s="145"/>
      <c r="EC71" s="146"/>
      <c r="ED71" s="147"/>
      <c r="EG71" s="149"/>
      <c r="EH71" s="150"/>
      <c r="EI71" s="150"/>
      <c r="EJ71" s="151"/>
      <c r="EK71" s="145"/>
      <c r="EL71" s="146"/>
      <c r="EM71" s="147"/>
      <c r="EP71" s="149"/>
      <c r="EQ71" s="150"/>
      <c r="ER71" s="150"/>
      <c r="ES71" s="151"/>
      <c r="ET71" s="145"/>
      <c r="EU71" s="146"/>
      <c r="EV71" s="147"/>
      <c r="EY71" s="149"/>
      <c r="EZ71" s="150"/>
      <c r="FA71" s="150"/>
      <c r="FB71" s="151"/>
      <c r="FC71" s="145"/>
      <c r="FD71" s="146"/>
      <c r="FE71" s="147"/>
      <c r="FH71" s="149"/>
      <c r="FI71" s="150"/>
      <c r="FJ71" s="150"/>
      <c r="FK71" s="151"/>
      <c r="FL71" s="145"/>
      <c r="FM71" s="146"/>
      <c r="FN71" s="147"/>
      <c r="FO71" s="64"/>
      <c r="FP71" s="64"/>
      <c r="FQ71" s="149"/>
      <c r="FR71" s="150"/>
      <c r="FS71" s="150"/>
      <c r="FT71" s="151"/>
      <c r="FU71" s="145"/>
      <c r="FV71" s="146"/>
      <c r="FW71" s="147"/>
      <c r="FZ71" s="149"/>
      <c r="GA71" s="150"/>
      <c r="GB71" s="150"/>
      <c r="GC71" s="151"/>
      <c r="GD71" s="145"/>
      <c r="GE71" s="146"/>
      <c r="GF71" s="147"/>
      <c r="GI71" s="149"/>
      <c r="GJ71" s="150"/>
      <c r="GK71" s="150"/>
      <c r="GL71" s="151"/>
      <c r="GM71" s="145"/>
      <c r="GN71" s="146"/>
      <c r="GO71" s="147"/>
      <c r="GR71" s="149"/>
      <c r="GS71" s="150"/>
      <c r="GT71" s="150"/>
      <c r="GU71" s="151"/>
      <c r="GV71" s="145"/>
      <c r="GW71" s="146"/>
      <c r="GX71" s="147"/>
      <c r="GY71" s="64"/>
      <c r="GZ71" s="64"/>
      <c r="HA71" s="149"/>
      <c r="HB71" s="150"/>
      <c r="HC71" s="150"/>
      <c r="HD71" s="151"/>
      <c r="HE71" s="145"/>
      <c r="HF71" s="146"/>
      <c r="HG71" s="147"/>
      <c r="HJ71" s="149"/>
      <c r="HK71" s="150"/>
      <c r="HL71" s="150"/>
      <c r="HM71" s="151"/>
      <c r="HN71" s="145"/>
      <c r="HO71" s="146"/>
      <c r="HP71" s="147"/>
      <c r="HS71" s="149"/>
      <c r="HT71" s="150"/>
      <c r="HU71" s="150"/>
      <c r="HV71" s="151"/>
      <c r="HW71" s="145"/>
      <c r="HX71" s="146"/>
      <c r="HY71" s="147"/>
      <c r="IB71" s="149"/>
      <c r="IC71" s="150"/>
      <c r="ID71" s="150"/>
      <c r="IE71" s="151"/>
      <c r="IF71" s="145"/>
      <c r="IG71" s="146"/>
      <c r="IH71" s="147"/>
      <c r="II71" s="64"/>
      <c r="IJ71" s="64"/>
      <c r="IK71" s="149"/>
      <c r="IL71" s="150"/>
      <c r="IM71" s="150"/>
      <c r="IN71" s="151"/>
      <c r="IO71" s="145"/>
      <c r="IP71" s="146"/>
      <c r="IQ71" s="147"/>
      <c r="IT71" s="149"/>
      <c r="IU71" s="150"/>
      <c r="IV71" s="150"/>
      <c r="IW71" s="151"/>
      <c r="IX71" s="145"/>
      <c r="IY71" s="146"/>
      <c r="IZ71" s="147"/>
      <c r="JC71" s="149"/>
      <c r="JD71" s="150"/>
      <c r="JE71" s="150"/>
      <c r="JF71" s="151"/>
      <c r="JG71" s="145"/>
      <c r="JH71" s="146"/>
      <c r="JI71" s="147"/>
      <c r="JL71" s="149"/>
      <c r="JM71" s="150"/>
      <c r="JN71" s="150"/>
      <c r="JO71" s="151"/>
      <c r="JP71" s="145"/>
      <c r="JQ71" s="146"/>
      <c r="JR71" s="147"/>
    </row>
    <row r="72" spans="1:278" ht="38.25" customHeight="1" thickBot="1">
      <c r="B72" s="104"/>
      <c r="C72" s="105"/>
      <c r="D72" s="105"/>
      <c r="E72" s="105"/>
      <c r="F72" s="105"/>
      <c r="G72" s="105"/>
      <c r="H72" s="100"/>
      <c r="K72" s="104"/>
      <c r="L72" s="105"/>
      <c r="M72" s="105"/>
      <c r="N72" s="105"/>
      <c r="O72" s="105"/>
      <c r="P72" s="105"/>
      <c r="Q72" s="100"/>
      <c r="T72" s="104"/>
      <c r="U72" s="105"/>
      <c r="V72" s="105"/>
      <c r="W72" s="105"/>
      <c r="X72" s="105"/>
      <c r="Y72" s="105"/>
      <c r="Z72" s="100"/>
      <c r="AC72" s="104"/>
      <c r="AD72" s="105"/>
      <c r="AE72" s="105"/>
      <c r="AF72" s="105"/>
      <c r="AG72" s="105"/>
      <c r="AH72" s="105"/>
      <c r="AI72" s="100"/>
      <c r="AL72" s="104"/>
      <c r="AM72" s="105"/>
      <c r="AN72" s="105"/>
      <c r="AO72" s="105"/>
      <c r="AP72" s="105"/>
      <c r="AQ72" s="105"/>
      <c r="AR72" s="100"/>
      <c r="AU72" s="104"/>
      <c r="AV72" s="105"/>
      <c r="AW72" s="105"/>
      <c r="AX72" s="105"/>
      <c r="AY72" s="105"/>
      <c r="AZ72" s="105"/>
      <c r="BA72" s="100"/>
      <c r="BD72" s="104"/>
      <c r="BE72" s="105"/>
      <c r="BF72" s="105"/>
      <c r="BG72" s="105"/>
      <c r="BH72" s="105"/>
      <c r="BI72" s="105"/>
      <c r="BJ72" s="100"/>
      <c r="BM72" s="104"/>
      <c r="BN72" s="105"/>
      <c r="BO72" s="105"/>
      <c r="BP72" s="105"/>
      <c r="BQ72" s="105"/>
      <c r="BR72" s="105"/>
      <c r="BS72" s="100"/>
      <c r="BV72" s="104"/>
      <c r="BW72" s="105"/>
      <c r="BX72" s="105"/>
      <c r="BY72" s="105"/>
      <c r="BZ72" s="105"/>
      <c r="CA72" s="105"/>
      <c r="CB72" s="100"/>
      <c r="CE72" s="104"/>
      <c r="CF72" s="105"/>
      <c r="CG72" s="105"/>
      <c r="CH72" s="105"/>
      <c r="CI72" s="105"/>
      <c r="CJ72" s="105"/>
      <c r="CK72" s="100"/>
      <c r="CN72" s="104"/>
      <c r="CO72" s="105"/>
      <c r="CP72" s="105"/>
      <c r="CQ72" s="105"/>
      <c r="CR72" s="105"/>
      <c r="CS72" s="105"/>
      <c r="CT72" s="100"/>
      <c r="CW72" s="104"/>
      <c r="CX72" s="105"/>
      <c r="CY72" s="105"/>
      <c r="CZ72" s="105"/>
      <c r="DA72" s="105"/>
      <c r="DB72" s="105"/>
      <c r="DC72" s="100"/>
      <c r="DF72" s="104"/>
      <c r="DG72" s="105"/>
      <c r="DH72" s="105"/>
      <c r="DI72" s="105"/>
      <c r="DJ72" s="105"/>
      <c r="DK72" s="105"/>
      <c r="DL72" s="100"/>
      <c r="DO72" s="104"/>
      <c r="DP72" s="105"/>
      <c r="DQ72" s="105"/>
      <c r="DR72" s="105"/>
      <c r="DS72" s="105"/>
      <c r="DT72" s="105"/>
      <c r="DU72" s="100"/>
      <c r="DX72" s="104"/>
      <c r="DY72" s="105"/>
      <c r="DZ72" s="105"/>
      <c r="EA72" s="105"/>
      <c r="EB72" s="105"/>
      <c r="EC72" s="105"/>
      <c r="ED72" s="100"/>
      <c r="EG72" s="104"/>
      <c r="EH72" s="105"/>
      <c r="EI72" s="105"/>
      <c r="EJ72" s="105"/>
      <c r="EK72" s="105"/>
      <c r="EL72" s="105"/>
      <c r="EM72" s="100"/>
      <c r="EP72" s="104"/>
      <c r="EQ72" s="105"/>
      <c r="ER72" s="105"/>
      <c r="ES72" s="105"/>
      <c r="ET72" s="105"/>
      <c r="EU72" s="105"/>
      <c r="EV72" s="100"/>
      <c r="EY72" s="104"/>
      <c r="EZ72" s="105"/>
      <c r="FA72" s="105"/>
      <c r="FB72" s="105"/>
      <c r="FC72" s="105"/>
      <c r="FD72" s="105"/>
      <c r="FE72" s="100"/>
      <c r="FH72" s="104"/>
      <c r="FI72" s="105"/>
      <c r="FJ72" s="105"/>
      <c r="FK72" s="105"/>
      <c r="FL72" s="105"/>
      <c r="FM72" s="105"/>
      <c r="FN72" s="100"/>
      <c r="FO72" s="64"/>
      <c r="FP72" s="64"/>
      <c r="FQ72" s="104"/>
      <c r="FR72" s="105"/>
      <c r="FS72" s="105"/>
      <c r="FT72" s="105"/>
      <c r="FU72" s="105"/>
      <c r="FV72" s="105"/>
      <c r="FW72" s="100"/>
      <c r="FZ72" s="104"/>
      <c r="GA72" s="105"/>
      <c r="GB72" s="105"/>
      <c r="GC72" s="105"/>
      <c r="GD72" s="105"/>
      <c r="GE72" s="105"/>
      <c r="GF72" s="100"/>
      <c r="GI72" s="104"/>
      <c r="GJ72" s="105"/>
      <c r="GK72" s="105"/>
      <c r="GL72" s="105"/>
      <c r="GM72" s="105"/>
      <c r="GN72" s="105"/>
      <c r="GO72" s="100"/>
      <c r="GR72" s="104"/>
      <c r="GS72" s="105"/>
      <c r="GT72" s="105"/>
      <c r="GU72" s="105"/>
      <c r="GV72" s="105"/>
      <c r="GW72" s="105"/>
      <c r="GX72" s="100"/>
      <c r="GY72" s="64"/>
      <c r="GZ72" s="64"/>
      <c r="HA72" s="104"/>
      <c r="HB72" s="105"/>
      <c r="HC72" s="105"/>
      <c r="HD72" s="105"/>
      <c r="HE72" s="105"/>
      <c r="HF72" s="105"/>
      <c r="HG72" s="100"/>
      <c r="HJ72" s="104"/>
      <c r="HK72" s="105"/>
      <c r="HL72" s="105"/>
      <c r="HM72" s="105"/>
      <c r="HN72" s="105"/>
      <c r="HO72" s="105"/>
      <c r="HP72" s="100"/>
      <c r="HS72" s="104"/>
      <c r="HT72" s="105"/>
      <c r="HU72" s="105"/>
      <c r="HV72" s="105"/>
      <c r="HW72" s="105"/>
      <c r="HX72" s="105"/>
      <c r="HY72" s="100"/>
      <c r="IB72" s="104"/>
      <c r="IC72" s="105"/>
      <c r="ID72" s="105"/>
      <c r="IE72" s="105"/>
      <c r="IF72" s="105"/>
      <c r="IG72" s="105"/>
      <c r="IH72" s="100"/>
      <c r="II72" s="64"/>
      <c r="IJ72" s="64"/>
      <c r="IK72" s="104"/>
      <c r="IL72" s="105"/>
      <c r="IM72" s="105"/>
      <c r="IN72" s="105"/>
      <c r="IO72" s="105"/>
      <c r="IP72" s="105"/>
      <c r="IQ72" s="100"/>
      <c r="IT72" s="104"/>
      <c r="IU72" s="105"/>
      <c r="IV72" s="105"/>
      <c r="IW72" s="105"/>
      <c r="IX72" s="105"/>
      <c r="IY72" s="105"/>
      <c r="IZ72" s="100"/>
      <c r="JC72" s="104"/>
      <c r="JD72" s="105"/>
      <c r="JE72" s="105"/>
      <c r="JF72" s="105"/>
      <c r="JG72" s="105"/>
      <c r="JH72" s="105"/>
      <c r="JI72" s="100"/>
      <c r="JL72" s="104"/>
      <c r="JM72" s="105"/>
      <c r="JN72" s="105"/>
      <c r="JO72" s="105"/>
      <c r="JP72" s="105"/>
      <c r="JQ72" s="105"/>
      <c r="JR72" s="100"/>
    </row>
    <row r="73" spans="1:278" ht="27" thickBot="1">
      <c r="F73" s="120" t="s">
        <v>115</v>
      </c>
      <c r="G73" s="121"/>
      <c r="H73" s="100"/>
      <c r="I73" s="100"/>
      <c r="K73" s="122" t="str">
        <f>M2</f>
        <v>Luis Carlos Parra Velásquez</v>
      </c>
      <c r="L73" s="123"/>
      <c r="M73" s="123"/>
      <c r="N73" s="123"/>
      <c r="O73" s="123"/>
      <c r="P73" s="124"/>
      <c r="T73" s="122" t="str">
        <f>V2</f>
        <v>Ka S.A.</v>
      </c>
      <c r="U73" s="123"/>
      <c r="V73" s="123"/>
      <c r="W73" s="123"/>
      <c r="X73" s="123"/>
      <c r="Y73" s="124"/>
      <c r="AC73" s="122" t="str">
        <f>AE2</f>
        <v>Construcciones y valores construvalores S.A.S</v>
      </c>
      <c r="AD73" s="123"/>
      <c r="AE73" s="123"/>
      <c r="AF73" s="123"/>
      <c r="AG73" s="123"/>
      <c r="AH73" s="124"/>
      <c r="AL73" s="122" t="str">
        <f>AN2</f>
        <v>Enetel S.A.S</v>
      </c>
      <c r="AM73" s="123"/>
      <c r="AN73" s="123"/>
      <c r="AO73" s="123"/>
      <c r="AP73" s="123"/>
      <c r="AQ73" s="124"/>
      <c r="AU73" s="122" t="str">
        <f>AW2</f>
        <v>Eduar Alfonso Montiel Peralta</v>
      </c>
      <c r="AV73" s="123"/>
      <c r="AW73" s="123"/>
      <c r="AX73" s="123"/>
      <c r="AY73" s="123"/>
      <c r="AZ73" s="124"/>
      <c r="BD73" s="122" t="str">
        <f>BF2</f>
        <v>Equipos e ingeniería del caribe S.A.S</v>
      </c>
      <c r="BE73" s="123"/>
      <c r="BF73" s="123"/>
      <c r="BG73" s="123"/>
      <c r="BH73" s="123"/>
      <c r="BI73" s="124"/>
      <c r="BM73" s="122" t="str">
        <f>BO2</f>
        <v>WILLIAMS.CO SAS</v>
      </c>
      <c r="BN73" s="123"/>
      <c r="BO73" s="123"/>
      <c r="BP73" s="123"/>
      <c r="BQ73" s="123"/>
      <c r="BR73" s="124"/>
      <c r="BV73" s="122" t="str">
        <f>BX2</f>
        <v>Luis Enrique Oyola Quintero</v>
      </c>
      <c r="BW73" s="123"/>
      <c r="BX73" s="123"/>
      <c r="BY73" s="123"/>
      <c r="BZ73" s="123"/>
      <c r="CA73" s="124"/>
      <c r="CE73" s="122" t="str">
        <f>CG2</f>
        <v>O9</v>
      </c>
      <c r="CF73" s="123"/>
      <c r="CG73" s="123"/>
      <c r="CH73" s="123"/>
      <c r="CI73" s="123"/>
      <c r="CJ73" s="124"/>
      <c r="CN73" s="122" t="str">
        <f>CP2</f>
        <v>O10</v>
      </c>
      <c r="CO73" s="123"/>
      <c r="CP73" s="123"/>
      <c r="CQ73" s="123"/>
      <c r="CR73" s="123"/>
      <c r="CS73" s="124"/>
      <c r="CW73" s="122" t="str">
        <f>CY2</f>
        <v>O11</v>
      </c>
      <c r="CX73" s="123"/>
      <c r="CY73" s="123"/>
      <c r="CZ73" s="123"/>
      <c r="DA73" s="123"/>
      <c r="DB73" s="124"/>
      <c r="DF73" s="122" t="str">
        <f>DH2</f>
        <v>O12</v>
      </c>
      <c r="DG73" s="123"/>
      <c r="DH73" s="123"/>
      <c r="DI73" s="123"/>
      <c r="DJ73" s="123"/>
      <c r="DK73" s="124"/>
      <c r="DO73" s="122" t="str">
        <f>DQ2</f>
        <v>O13</v>
      </c>
      <c r="DP73" s="123"/>
      <c r="DQ73" s="123"/>
      <c r="DR73" s="123"/>
      <c r="DS73" s="123"/>
      <c r="DT73" s="124"/>
      <c r="DX73" s="122" t="str">
        <f>DZ2</f>
        <v>O14</v>
      </c>
      <c r="DY73" s="123"/>
      <c r="DZ73" s="123"/>
      <c r="EA73" s="123"/>
      <c r="EB73" s="123"/>
      <c r="EC73" s="124"/>
      <c r="EG73" s="122" t="str">
        <f>EI2</f>
        <v>O15</v>
      </c>
      <c r="EH73" s="123"/>
      <c r="EI73" s="123"/>
      <c r="EJ73" s="123"/>
      <c r="EK73" s="123"/>
      <c r="EL73" s="124"/>
      <c r="EP73" s="122" t="str">
        <f>ER2</f>
        <v>O16</v>
      </c>
      <c r="EQ73" s="123"/>
      <c r="ER73" s="123"/>
      <c r="ES73" s="123"/>
      <c r="ET73" s="123"/>
      <c r="EU73" s="124"/>
      <c r="EV73" s="64"/>
      <c r="EY73" s="122" t="str">
        <f>FA2</f>
        <v>O17</v>
      </c>
      <c r="EZ73" s="123"/>
      <c r="FA73" s="123"/>
      <c r="FB73" s="123"/>
      <c r="FC73" s="123"/>
      <c r="FD73" s="124"/>
      <c r="FE73" s="64"/>
      <c r="FH73" s="122" t="str">
        <f>FJ2</f>
        <v>O18</v>
      </c>
      <c r="FI73" s="123"/>
      <c r="FJ73" s="123"/>
      <c r="FK73" s="123"/>
      <c r="FL73" s="123"/>
      <c r="FM73" s="124"/>
      <c r="FN73" s="64"/>
      <c r="FO73" s="64"/>
      <c r="FP73" s="64"/>
      <c r="FQ73" s="122" t="str">
        <f>FS2</f>
        <v>O19</v>
      </c>
      <c r="FR73" s="123"/>
      <c r="FS73" s="123"/>
      <c r="FT73" s="123"/>
      <c r="FU73" s="123"/>
      <c r="FV73" s="124"/>
      <c r="FW73" s="64"/>
      <c r="FZ73" s="122" t="str">
        <f>GB2</f>
        <v>O20</v>
      </c>
      <c r="GA73" s="123"/>
      <c r="GB73" s="123"/>
      <c r="GC73" s="123"/>
      <c r="GD73" s="123"/>
      <c r="GE73" s="124"/>
      <c r="GF73" s="64"/>
      <c r="GI73" s="122" t="str">
        <f>GK2</f>
        <v>O21</v>
      </c>
      <c r="GJ73" s="123"/>
      <c r="GK73" s="123"/>
      <c r="GL73" s="123"/>
      <c r="GM73" s="123"/>
      <c r="GN73" s="124"/>
      <c r="GO73" s="64"/>
      <c r="GR73" s="122" t="str">
        <f>GT2</f>
        <v>O22</v>
      </c>
      <c r="GS73" s="123"/>
      <c r="GT73" s="123"/>
      <c r="GU73" s="123"/>
      <c r="GV73" s="123"/>
      <c r="GW73" s="124"/>
      <c r="GX73" s="64"/>
      <c r="GY73" s="64"/>
      <c r="GZ73" s="64"/>
      <c r="HA73" s="122" t="str">
        <f>HC2</f>
        <v>O23</v>
      </c>
      <c r="HB73" s="123"/>
      <c r="HC73" s="123"/>
      <c r="HD73" s="123"/>
      <c r="HE73" s="123"/>
      <c r="HF73" s="124"/>
      <c r="HG73" s="64"/>
      <c r="HJ73" s="122" t="str">
        <f>HL2</f>
        <v>O24</v>
      </c>
      <c r="HK73" s="123"/>
      <c r="HL73" s="123"/>
      <c r="HM73" s="123"/>
      <c r="HN73" s="123"/>
      <c r="HO73" s="124"/>
      <c r="HP73" s="64"/>
      <c r="HS73" s="122" t="str">
        <f>HU2</f>
        <v>O25</v>
      </c>
      <c r="HT73" s="123"/>
      <c r="HU73" s="123"/>
      <c r="HV73" s="123"/>
      <c r="HW73" s="123"/>
      <c r="HX73" s="124"/>
      <c r="HY73" s="64"/>
      <c r="IB73" s="122" t="str">
        <f>ID2</f>
        <v>O26</v>
      </c>
      <c r="IC73" s="123"/>
      <c r="ID73" s="123"/>
      <c r="IE73" s="123"/>
      <c r="IF73" s="123"/>
      <c r="IG73" s="124"/>
      <c r="IH73" s="64"/>
      <c r="II73" s="64"/>
      <c r="IJ73" s="64"/>
      <c r="IK73" s="122" t="str">
        <f>IM2</f>
        <v>O27</v>
      </c>
      <c r="IL73" s="123"/>
      <c r="IM73" s="123"/>
      <c r="IN73" s="123"/>
      <c r="IO73" s="123"/>
      <c r="IP73" s="124"/>
      <c r="IQ73" s="64"/>
      <c r="IT73" s="122" t="str">
        <f>IV2</f>
        <v>O28</v>
      </c>
      <c r="IU73" s="123"/>
      <c r="IV73" s="123"/>
      <c r="IW73" s="123"/>
      <c r="IX73" s="123"/>
      <c r="IY73" s="124"/>
      <c r="IZ73" s="64"/>
      <c r="JC73" s="122" t="str">
        <f>JE2</f>
        <v>O29</v>
      </c>
      <c r="JD73" s="123"/>
      <c r="JE73" s="123"/>
      <c r="JF73" s="123"/>
      <c r="JG73" s="123"/>
      <c r="JH73" s="124"/>
      <c r="JI73" s="64"/>
      <c r="JL73" s="122" t="str">
        <f>JN2</f>
        <v>O30</v>
      </c>
      <c r="JM73" s="123"/>
      <c r="JN73" s="123"/>
      <c r="JO73" s="123"/>
      <c r="JP73" s="123"/>
      <c r="JQ73" s="124"/>
      <c r="JR73" s="64"/>
    </row>
    <row r="74" spans="1:278" s="88" customFormat="1" ht="60">
      <c r="A74" s="64"/>
      <c r="B74" s="109"/>
      <c r="C74" s="110"/>
      <c r="D74" s="110"/>
      <c r="E74" s="64"/>
      <c r="F74" s="63" t="s">
        <v>114</v>
      </c>
      <c r="G74" s="63" t="s">
        <v>113</v>
      </c>
      <c r="H74" s="100"/>
      <c r="I74" s="100"/>
      <c r="J74" s="64"/>
    </row>
    <row r="75" spans="1:278" ht="27" customHeight="1">
      <c r="B75" s="110"/>
      <c r="C75" s="110"/>
      <c r="D75" s="110"/>
      <c r="F75" s="134">
        <v>16</v>
      </c>
      <c r="G75" s="134">
        <v>9</v>
      </c>
      <c r="H75" s="100"/>
      <c r="I75" s="100"/>
      <c r="FH75" s="64"/>
      <c r="FI75" s="64"/>
      <c r="FJ75" s="64"/>
      <c r="FK75" s="64"/>
      <c r="FL75" s="64"/>
      <c r="FM75" s="64"/>
      <c r="FN75" s="64"/>
      <c r="FO75" s="64"/>
      <c r="FP75" s="64"/>
      <c r="FQ75" s="64"/>
      <c r="FR75" s="64"/>
      <c r="FS75" s="64"/>
      <c r="FT75" s="64"/>
      <c r="FU75" s="64"/>
      <c r="FV75" s="64"/>
      <c r="FW75" s="64"/>
      <c r="GR75" s="64"/>
      <c r="GS75" s="64"/>
      <c r="GT75" s="64"/>
      <c r="GU75" s="64"/>
      <c r="GV75" s="64"/>
      <c r="GW75" s="64"/>
      <c r="GX75" s="64"/>
      <c r="GY75" s="64"/>
      <c r="GZ75" s="64"/>
      <c r="HA75" s="64"/>
      <c r="HB75" s="64"/>
      <c r="HC75" s="64"/>
      <c r="HD75" s="64"/>
      <c r="HE75" s="64"/>
      <c r="HF75" s="64"/>
      <c r="HG75" s="64"/>
      <c r="IB75" s="64"/>
      <c r="IC75" s="64"/>
      <c r="ID75" s="64"/>
      <c r="IE75" s="64"/>
      <c r="IF75" s="64"/>
      <c r="IG75" s="64"/>
      <c r="IH75" s="64"/>
      <c r="II75" s="64"/>
      <c r="IJ75" s="64"/>
      <c r="IK75" s="64"/>
      <c r="IL75" s="64"/>
      <c r="IM75" s="64"/>
      <c r="IN75" s="64"/>
      <c r="IO75" s="64"/>
      <c r="IP75" s="64"/>
      <c r="IQ75" s="64"/>
    </row>
    <row r="76" spans="1:278" s="111" customFormat="1">
      <c r="A76" s="64"/>
      <c r="B76" s="110"/>
      <c r="C76" s="110"/>
      <c r="D76" s="110"/>
      <c r="E76" s="64"/>
      <c r="F76" s="64"/>
      <c r="G76" s="64"/>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row>
    <row r="77" spans="1:278" s="111" customFormat="1" ht="30" customHeight="1">
      <c r="A77" s="68"/>
      <c r="B77" s="125"/>
      <c r="C77" s="125"/>
      <c r="D77" s="112"/>
      <c r="E77" s="81"/>
      <c r="F77" s="143" t="s">
        <v>3</v>
      </c>
      <c r="G77" s="87" t="s">
        <v>119</v>
      </c>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row>
    <row r="78" spans="1:278" s="111" customFormat="1" ht="30" customHeight="1">
      <c r="A78" s="68"/>
      <c r="B78" s="112"/>
      <c r="C78" s="112"/>
      <c r="D78" s="112"/>
      <c r="E78" s="81"/>
      <c r="F78" s="63">
        <v>1</v>
      </c>
      <c r="G78" s="86">
        <f ca="1">INDIRECT(H78,TRUE)</f>
        <v>0</v>
      </c>
      <c r="H78" s="107" t="str">
        <f t="shared" ref="H78:H93" si="3">ADDRESS(78,I78,1,1)</f>
        <v>$P$78</v>
      </c>
      <c r="I78" s="107">
        <f>F75</f>
        <v>16</v>
      </c>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row>
    <row r="79" spans="1:278" s="111" customFormat="1" ht="30" customHeight="1">
      <c r="A79" s="68"/>
      <c r="B79" s="112"/>
      <c r="C79" s="112"/>
      <c r="D79" s="112"/>
      <c r="E79" s="81"/>
      <c r="F79" s="63">
        <v>2</v>
      </c>
      <c r="G79" s="86">
        <f ca="1">INDIRECT(H79,TRUE)</f>
        <v>0</v>
      </c>
      <c r="H79" s="107" t="str">
        <f t="shared" si="3"/>
        <v>$Y$78</v>
      </c>
      <c r="I79" s="107">
        <f>$I78+$G$75</f>
        <v>25</v>
      </c>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t="e">
        <f>COLUMN(#REF!)</f>
        <v>#REF!</v>
      </c>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row>
    <row r="80" spans="1:278" s="111" customFormat="1" ht="30" customHeight="1">
      <c r="A80" s="68"/>
      <c r="B80" s="112"/>
      <c r="C80" s="112"/>
      <c r="D80" s="112"/>
      <c r="E80" s="81"/>
      <c r="F80" s="63">
        <v>3</v>
      </c>
      <c r="G80" s="86">
        <f t="shared" ref="G80:G91" ca="1" si="4">INDIRECT(H80,TRUE)</f>
        <v>0</v>
      </c>
      <c r="H80" s="107" t="str">
        <f t="shared" si="3"/>
        <v>$AH$78</v>
      </c>
      <c r="I80" s="107">
        <f t="shared" ref="I80:I107" si="5">$I79+$G$75</f>
        <v>34</v>
      </c>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row>
    <row r="81" spans="1:143" s="111" customFormat="1" ht="30" customHeight="1">
      <c r="A81" s="68"/>
      <c r="B81" s="112"/>
      <c r="C81" s="112"/>
      <c r="D81" s="112"/>
      <c r="E81" s="81"/>
      <c r="F81" s="63">
        <v>4</v>
      </c>
      <c r="G81" s="86">
        <f t="shared" ca="1" si="4"/>
        <v>0</v>
      </c>
      <c r="H81" s="107" t="str">
        <f t="shared" si="3"/>
        <v>$AQ$78</v>
      </c>
      <c r="I81" s="107">
        <f t="shared" si="5"/>
        <v>43</v>
      </c>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row>
    <row r="82" spans="1:143" s="111" customFormat="1" ht="30" customHeight="1">
      <c r="A82" s="68"/>
      <c r="B82" s="112"/>
      <c r="C82" s="112"/>
      <c r="D82" s="112"/>
      <c r="E82" s="81"/>
      <c r="F82" s="63">
        <v>5</v>
      </c>
      <c r="G82" s="86">
        <f t="shared" ca="1" si="4"/>
        <v>0</v>
      </c>
      <c r="H82" s="107" t="str">
        <f t="shared" si="3"/>
        <v>$AZ$78</v>
      </c>
      <c r="I82" s="107">
        <f t="shared" si="5"/>
        <v>52</v>
      </c>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row>
    <row r="83" spans="1:143" s="111" customFormat="1" ht="30" customHeight="1">
      <c r="A83" s="68"/>
      <c r="B83" s="112"/>
      <c r="C83" s="112"/>
      <c r="D83" s="112"/>
      <c r="E83" s="81"/>
      <c r="F83" s="63">
        <v>6</v>
      </c>
      <c r="G83" s="86">
        <f t="shared" ca="1" si="4"/>
        <v>0</v>
      </c>
      <c r="H83" s="107" t="str">
        <f t="shared" si="3"/>
        <v>$BI$78</v>
      </c>
      <c r="I83" s="107">
        <f t="shared" si="5"/>
        <v>61</v>
      </c>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row>
    <row r="84" spans="1:143" s="111" customFormat="1" ht="30" customHeight="1">
      <c r="A84" s="68"/>
      <c r="B84" s="112"/>
      <c r="C84" s="112"/>
      <c r="D84" s="112"/>
      <c r="E84" s="81"/>
      <c r="F84" s="63">
        <v>7</v>
      </c>
      <c r="G84" s="86">
        <f t="shared" ca="1" si="4"/>
        <v>0</v>
      </c>
      <c r="H84" s="107" t="str">
        <f t="shared" si="3"/>
        <v>$BR$78</v>
      </c>
      <c r="I84" s="107">
        <f t="shared" si="5"/>
        <v>70</v>
      </c>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row>
    <row r="85" spans="1:143" s="111" customFormat="1" ht="30" customHeight="1">
      <c r="A85" s="68"/>
      <c r="B85" s="112"/>
      <c r="C85" s="112"/>
      <c r="D85" s="112"/>
      <c r="E85" s="81"/>
      <c r="F85" s="63">
        <v>8</v>
      </c>
      <c r="G85" s="86">
        <f t="shared" ca="1" si="4"/>
        <v>0</v>
      </c>
      <c r="H85" s="107" t="str">
        <f t="shared" si="3"/>
        <v>$CA$78</v>
      </c>
      <c r="I85" s="107">
        <f t="shared" si="5"/>
        <v>79</v>
      </c>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row>
    <row r="86" spans="1:143" s="111" customFormat="1" ht="30" customHeight="1">
      <c r="A86" s="68"/>
      <c r="B86" s="112"/>
      <c r="C86" s="112"/>
      <c r="D86" s="112"/>
      <c r="E86" s="81"/>
      <c r="F86" s="63">
        <v>9</v>
      </c>
      <c r="G86" s="86">
        <f t="shared" ca="1" si="4"/>
        <v>0</v>
      </c>
      <c r="H86" s="107" t="str">
        <f t="shared" si="3"/>
        <v>$CJ$78</v>
      </c>
      <c r="I86" s="107">
        <f t="shared" si="5"/>
        <v>88</v>
      </c>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row>
    <row r="87" spans="1:143" s="111" customFormat="1" ht="30" customHeight="1">
      <c r="A87" s="68"/>
      <c r="B87" s="112"/>
      <c r="C87" s="112"/>
      <c r="D87" s="112"/>
      <c r="E87" s="81"/>
      <c r="F87" s="63">
        <v>10</v>
      </c>
      <c r="G87" s="86">
        <f t="shared" ca="1" si="4"/>
        <v>0</v>
      </c>
      <c r="H87" s="107" t="str">
        <f t="shared" si="3"/>
        <v>$CS$78</v>
      </c>
      <c r="I87" s="107">
        <f t="shared" si="5"/>
        <v>97</v>
      </c>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row>
    <row r="88" spans="1:143" s="111" customFormat="1" ht="30" customHeight="1">
      <c r="A88" s="68"/>
      <c r="B88" s="112"/>
      <c r="C88" s="112"/>
      <c r="D88" s="112"/>
      <c r="E88" s="81"/>
      <c r="F88" s="63">
        <v>11</v>
      </c>
      <c r="G88" s="86">
        <f t="shared" ca="1" si="4"/>
        <v>0</v>
      </c>
      <c r="H88" s="107" t="str">
        <f t="shared" si="3"/>
        <v>$DB$78</v>
      </c>
      <c r="I88" s="107">
        <f t="shared" si="5"/>
        <v>106</v>
      </c>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row>
    <row r="89" spans="1:143" s="111" customFormat="1" ht="30" customHeight="1">
      <c r="A89" s="68"/>
      <c r="B89" s="112"/>
      <c r="C89" s="112"/>
      <c r="D89" s="112"/>
      <c r="E89" s="81"/>
      <c r="F89" s="63">
        <v>12</v>
      </c>
      <c r="G89" s="86">
        <f t="shared" ca="1" si="4"/>
        <v>0</v>
      </c>
      <c r="H89" s="107" t="str">
        <f t="shared" si="3"/>
        <v>$DK$78</v>
      </c>
      <c r="I89" s="107">
        <f t="shared" si="5"/>
        <v>115</v>
      </c>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row>
    <row r="90" spans="1:143" s="111" customFormat="1" ht="30" customHeight="1">
      <c r="A90" s="68"/>
      <c r="B90" s="112"/>
      <c r="C90" s="112"/>
      <c r="D90" s="112"/>
      <c r="E90" s="81"/>
      <c r="F90" s="63">
        <v>13</v>
      </c>
      <c r="G90" s="86">
        <f t="shared" ca="1" si="4"/>
        <v>0</v>
      </c>
      <c r="H90" s="107" t="str">
        <f t="shared" si="3"/>
        <v>$DT$78</v>
      </c>
      <c r="I90" s="107">
        <f t="shared" si="5"/>
        <v>124</v>
      </c>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row>
    <row r="91" spans="1:143" s="111" customFormat="1" ht="30" customHeight="1">
      <c r="A91" s="68"/>
      <c r="B91" s="112"/>
      <c r="C91" s="112"/>
      <c r="D91" s="112"/>
      <c r="E91" s="81"/>
      <c r="F91" s="63">
        <v>14</v>
      </c>
      <c r="G91" s="86">
        <f t="shared" ca="1" si="4"/>
        <v>0</v>
      </c>
      <c r="H91" s="107" t="str">
        <f t="shared" si="3"/>
        <v>$EC$78</v>
      </c>
      <c r="I91" s="107">
        <f t="shared" si="5"/>
        <v>133</v>
      </c>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row>
    <row r="92" spans="1:143" s="111" customFormat="1" ht="30" customHeight="1">
      <c r="A92" s="68"/>
      <c r="B92" s="112"/>
      <c r="C92" s="112"/>
      <c r="D92" s="112"/>
      <c r="E92" s="81"/>
      <c r="F92" s="63">
        <v>15</v>
      </c>
      <c r="G92" s="86">
        <f ca="1">INDIRECT(H92,TRUE)</f>
        <v>0</v>
      </c>
      <c r="H92" s="107" t="str">
        <f t="shared" si="3"/>
        <v>$EL$78</v>
      </c>
      <c r="I92" s="107">
        <f t="shared" si="5"/>
        <v>142</v>
      </c>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row>
    <row r="93" spans="1:143" s="111" customFormat="1" ht="30" customHeight="1">
      <c r="A93" s="68"/>
      <c r="B93" s="112"/>
      <c r="C93" s="112"/>
      <c r="D93" s="112"/>
      <c r="E93" s="81"/>
      <c r="F93" s="63">
        <v>16</v>
      </c>
      <c r="G93" s="86">
        <f ca="1">INDIRECT(H93,TRUE)</f>
        <v>0</v>
      </c>
      <c r="H93" s="107" t="str">
        <f t="shared" si="3"/>
        <v>$EU$78</v>
      </c>
      <c r="I93" s="107">
        <f t="shared" si="5"/>
        <v>151</v>
      </c>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row>
    <row r="94" spans="1:143" s="111" customFormat="1" ht="30" customHeight="1">
      <c r="A94" s="68"/>
      <c r="B94" s="112"/>
      <c r="C94" s="112"/>
      <c r="D94" s="112"/>
      <c r="E94" s="81"/>
      <c r="F94" s="63">
        <v>17</v>
      </c>
      <c r="G94" s="86">
        <f t="shared" ref="G94:G107" ca="1" si="6">INDIRECT(H94,TRUE)</f>
        <v>0</v>
      </c>
      <c r="H94" s="107" t="str">
        <f t="shared" ref="H94:H107" si="7">ADDRESS(78,I94,1,1)</f>
        <v>$FD$78</v>
      </c>
      <c r="I94" s="107">
        <f t="shared" si="5"/>
        <v>160</v>
      </c>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row>
    <row r="95" spans="1:143" s="111" customFormat="1" ht="30" customHeight="1">
      <c r="A95" s="68"/>
      <c r="B95" s="112"/>
      <c r="C95" s="112"/>
      <c r="D95" s="112"/>
      <c r="E95" s="81"/>
      <c r="F95" s="63">
        <v>18</v>
      </c>
      <c r="G95" s="86">
        <f t="shared" ca="1" si="6"/>
        <v>0</v>
      </c>
      <c r="H95" s="107" t="str">
        <f t="shared" si="7"/>
        <v>$FM$78</v>
      </c>
      <c r="I95" s="107">
        <f t="shared" si="5"/>
        <v>169</v>
      </c>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row>
    <row r="96" spans="1:143" s="111" customFormat="1" ht="30" customHeight="1">
      <c r="A96" s="68"/>
      <c r="B96" s="112"/>
      <c r="C96" s="112"/>
      <c r="D96" s="112"/>
      <c r="E96" s="81"/>
      <c r="F96" s="63">
        <v>19</v>
      </c>
      <c r="G96" s="86">
        <f t="shared" ca="1" si="6"/>
        <v>0</v>
      </c>
      <c r="H96" s="107" t="str">
        <f t="shared" si="7"/>
        <v>$FV$78</v>
      </c>
      <c r="I96" s="107">
        <f t="shared" si="5"/>
        <v>178</v>
      </c>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row>
    <row r="97" spans="1:143" s="111" customFormat="1" ht="30" customHeight="1">
      <c r="A97" s="68"/>
      <c r="B97" s="112"/>
      <c r="C97" s="112"/>
      <c r="D97" s="112"/>
      <c r="E97" s="81"/>
      <c r="F97" s="63">
        <v>20</v>
      </c>
      <c r="G97" s="86">
        <f t="shared" ca="1" si="6"/>
        <v>0</v>
      </c>
      <c r="H97" s="107" t="str">
        <f t="shared" si="7"/>
        <v>$GE$78</v>
      </c>
      <c r="I97" s="107">
        <f t="shared" si="5"/>
        <v>187</v>
      </c>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row>
    <row r="98" spans="1:143" s="111" customFormat="1" ht="30" customHeight="1">
      <c r="A98" s="68"/>
      <c r="B98" s="112"/>
      <c r="C98" s="112"/>
      <c r="D98" s="112"/>
      <c r="E98" s="81"/>
      <c r="F98" s="63">
        <v>21</v>
      </c>
      <c r="G98" s="86">
        <f t="shared" ca="1" si="6"/>
        <v>0</v>
      </c>
      <c r="H98" s="107" t="str">
        <f t="shared" si="7"/>
        <v>$GN$78</v>
      </c>
      <c r="I98" s="107">
        <f t="shared" si="5"/>
        <v>196</v>
      </c>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row>
    <row r="99" spans="1:143" s="111" customFormat="1" ht="30" customHeight="1">
      <c r="A99" s="68"/>
      <c r="B99" s="112"/>
      <c r="C99" s="112"/>
      <c r="D99" s="112"/>
      <c r="E99" s="81"/>
      <c r="F99" s="63">
        <v>22</v>
      </c>
      <c r="G99" s="86">
        <f t="shared" ca="1" si="6"/>
        <v>0</v>
      </c>
      <c r="H99" s="107" t="str">
        <f t="shared" si="7"/>
        <v>$GW$78</v>
      </c>
      <c r="I99" s="107">
        <f t="shared" si="5"/>
        <v>205</v>
      </c>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row>
    <row r="100" spans="1:143" s="111" customFormat="1" ht="30" customHeight="1">
      <c r="A100" s="68"/>
      <c r="B100" s="112"/>
      <c r="C100" s="112"/>
      <c r="D100" s="112"/>
      <c r="E100" s="81"/>
      <c r="F100" s="63">
        <v>23</v>
      </c>
      <c r="G100" s="86">
        <f t="shared" ca="1" si="6"/>
        <v>0</v>
      </c>
      <c r="H100" s="107" t="str">
        <f t="shared" si="7"/>
        <v>$HF$78</v>
      </c>
      <c r="I100" s="107">
        <f t="shared" si="5"/>
        <v>214</v>
      </c>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row>
    <row r="101" spans="1:143" s="111" customFormat="1" ht="30" customHeight="1">
      <c r="A101" s="68"/>
      <c r="B101" s="112"/>
      <c r="C101" s="112"/>
      <c r="D101" s="112"/>
      <c r="E101" s="81"/>
      <c r="F101" s="63">
        <v>24</v>
      </c>
      <c r="G101" s="86">
        <f t="shared" ca="1" si="6"/>
        <v>0</v>
      </c>
      <c r="H101" s="107" t="str">
        <f t="shared" si="7"/>
        <v>$HO$78</v>
      </c>
      <c r="I101" s="107">
        <f t="shared" si="5"/>
        <v>223</v>
      </c>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row>
    <row r="102" spans="1:143" s="111" customFormat="1" ht="30" customHeight="1">
      <c r="A102" s="68"/>
      <c r="B102" s="112"/>
      <c r="C102" s="112"/>
      <c r="D102" s="112"/>
      <c r="E102" s="81"/>
      <c r="F102" s="63">
        <v>25</v>
      </c>
      <c r="G102" s="86">
        <f t="shared" ca="1" si="6"/>
        <v>0</v>
      </c>
      <c r="H102" s="107" t="str">
        <f t="shared" si="7"/>
        <v>$HX$78</v>
      </c>
      <c r="I102" s="107">
        <f t="shared" si="5"/>
        <v>232</v>
      </c>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row>
    <row r="103" spans="1:143" s="111" customFormat="1" ht="30" customHeight="1">
      <c r="A103" s="68"/>
      <c r="B103" s="112"/>
      <c r="C103" s="112"/>
      <c r="D103" s="112"/>
      <c r="E103" s="81"/>
      <c r="F103" s="63">
        <v>26</v>
      </c>
      <c r="G103" s="86">
        <f t="shared" ca="1" si="6"/>
        <v>0</v>
      </c>
      <c r="H103" s="107" t="str">
        <f t="shared" si="7"/>
        <v>$IG$78</v>
      </c>
      <c r="I103" s="107">
        <f t="shared" si="5"/>
        <v>241</v>
      </c>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row>
    <row r="104" spans="1:143" s="111" customFormat="1" ht="30" customHeight="1">
      <c r="A104" s="68"/>
      <c r="B104" s="112"/>
      <c r="C104" s="112"/>
      <c r="D104" s="112"/>
      <c r="E104" s="81"/>
      <c r="F104" s="63">
        <v>27</v>
      </c>
      <c r="G104" s="86">
        <f t="shared" ca="1" si="6"/>
        <v>0</v>
      </c>
      <c r="H104" s="107" t="str">
        <f t="shared" si="7"/>
        <v>$IP$78</v>
      </c>
      <c r="I104" s="107">
        <f t="shared" si="5"/>
        <v>250</v>
      </c>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row>
    <row r="105" spans="1:143" s="111" customFormat="1" ht="30" customHeight="1">
      <c r="A105" s="68"/>
      <c r="B105" s="112"/>
      <c r="C105" s="112"/>
      <c r="D105" s="112"/>
      <c r="E105" s="81"/>
      <c r="F105" s="63">
        <v>28</v>
      </c>
      <c r="G105" s="86">
        <f t="shared" ca="1" si="6"/>
        <v>0</v>
      </c>
      <c r="H105" s="107" t="str">
        <f t="shared" si="7"/>
        <v>$IY$78</v>
      </c>
      <c r="I105" s="107">
        <f t="shared" si="5"/>
        <v>259</v>
      </c>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row>
    <row r="106" spans="1:143" s="111" customFormat="1" ht="30" customHeight="1">
      <c r="A106" s="68"/>
      <c r="B106" s="112"/>
      <c r="C106" s="112"/>
      <c r="D106" s="112"/>
      <c r="E106" s="81"/>
      <c r="F106" s="63">
        <v>29</v>
      </c>
      <c r="G106" s="86">
        <f t="shared" ca="1" si="6"/>
        <v>0</v>
      </c>
      <c r="H106" s="107" t="str">
        <f t="shared" si="7"/>
        <v>$JH$78</v>
      </c>
      <c r="I106" s="107">
        <f t="shared" si="5"/>
        <v>268</v>
      </c>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row>
    <row r="107" spans="1:143" s="111" customFormat="1" ht="30" customHeight="1">
      <c r="A107" s="68"/>
      <c r="B107" s="112"/>
      <c r="C107" s="112"/>
      <c r="D107" s="112"/>
      <c r="E107" s="81"/>
      <c r="F107" s="63">
        <v>30</v>
      </c>
      <c r="G107" s="86">
        <f t="shared" ca="1" si="6"/>
        <v>0</v>
      </c>
      <c r="H107" s="107" t="str">
        <f t="shared" si="7"/>
        <v>$JQ$78</v>
      </c>
      <c r="I107" s="107">
        <f t="shared" si="5"/>
        <v>277</v>
      </c>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row>
    <row r="108" spans="1:143" s="111" customFormat="1">
      <c r="A108" s="64"/>
      <c r="B108" s="110"/>
      <c r="C108" s="110"/>
      <c r="D108" s="110"/>
      <c r="E108" s="64"/>
      <c r="F108" s="64"/>
      <c r="G108" s="64"/>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row>
    <row r="109" spans="1:143" s="111" customFormat="1">
      <c r="A109" s="64"/>
      <c r="B109" s="110"/>
      <c r="C109" s="110"/>
      <c r="D109" s="110"/>
      <c r="E109" s="64"/>
      <c r="F109" s="64"/>
      <c r="G109" s="64"/>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row>
  </sheetData>
  <mergeCells count="275">
    <mergeCell ref="AM2:AM3"/>
    <mergeCell ref="AN2:AQ3"/>
    <mergeCell ref="K2:K3"/>
    <mergeCell ref="L2:L3"/>
    <mergeCell ref="M2:P3"/>
    <mergeCell ref="T2:T3"/>
    <mergeCell ref="U2:U3"/>
    <mergeCell ref="V2:Y3"/>
    <mergeCell ref="AC2:AC3"/>
    <mergeCell ref="AD2:AD3"/>
    <mergeCell ref="AE2:AH3"/>
    <mergeCell ref="AL2:AL3"/>
    <mergeCell ref="BM2:BM3"/>
    <mergeCell ref="BN2:BN3"/>
    <mergeCell ref="BO2:BR3"/>
    <mergeCell ref="BV2:BV3"/>
    <mergeCell ref="BW2:BW3"/>
    <mergeCell ref="BX2:CA3"/>
    <mergeCell ref="AU2:AU3"/>
    <mergeCell ref="AV2:AV3"/>
    <mergeCell ref="BD2:BD3"/>
    <mergeCell ref="BE2:BE3"/>
    <mergeCell ref="BF2:BI3"/>
    <mergeCell ref="EH2:EH3"/>
    <mergeCell ref="EI2:EL3"/>
    <mergeCell ref="B4:C9"/>
    <mergeCell ref="D4:H4"/>
    <mergeCell ref="K4:L9"/>
    <mergeCell ref="M4:Q4"/>
    <mergeCell ref="DO2:DO3"/>
    <mergeCell ref="DP2:DP3"/>
    <mergeCell ref="DQ2:DT3"/>
    <mergeCell ref="DX2:DX3"/>
    <mergeCell ref="DY2:DY3"/>
    <mergeCell ref="DZ2:EC3"/>
    <mergeCell ref="CW2:CW3"/>
    <mergeCell ref="CX2:CX3"/>
    <mergeCell ref="CY2:DB3"/>
    <mergeCell ref="DF2:DF3"/>
    <mergeCell ref="DG2:DG3"/>
    <mergeCell ref="DH2:DK3"/>
    <mergeCell ref="CE2:CE3"/>
    <mergeCell ref="CF2:CF3"/>
    <mergeCell ref="CG2:CJ3"/>
    <mergeCell ref="CN2:CN3"/>
    <mergeCell ref="CO2:CO3"/>
    <mergeCell ref="CP2:CS3"/>
    <mergeCell ref="DQ8:DQ9"/>
    <mergeCell ref="DR8:DU9"/>
    <mergeCell ref="BX4:CB4"/>
    <mergeCell ref="CY4:DC4"/>
    <mergeCell ref="CY5:DC7"/>
    <mergeCell ref="CY8:CY9"/>
    <mergeCell ref="CZ8:DC9"/>
    <mergeCell ref="CW4:CX9"/>
    <mergeCell ref="CN4:CO9"/>
    <mergeCell ref="CP4:CT4"/>
    <mergeCell ref="CP5:CT7"/>
    <mergeCell ref="CP8:CP9"/>
    <mergeCell ref="CQ8:CT9"/>
    <mergeCell ref="AW8:AW9"/>
    <mergeCell ref="AX8:BA9"/>
    <mergeCell ref="BF5:BJ7"/>
    <mergeCell ref="BO5:BS7"/>
    <mergeCell ref="AW5:BA7"/>
    <mergeCell ref="BX8:BX9"/>
    <mergeCell ref="BY8:CB9"/>
    <mergeCell ref="BD4:BE9"/>
    <mergeCell ref="BF4:BJ4"/>
    <mergeCell ref="BF8:BF9"/>
    <mergeCell ref="BG8:BJ9"/>
    <mergeCell ref="BX5:CB7"/>
    <mergeCell ref="BV4:BW9"/>
    <mergeCell ref="BM4:BN9"/>
    <mergeCell ref="BO4:BS4"/>
    <mergeCell ref="BO8:BO9"/>
    <mergeCell ref="BP8:BS9"/>
    <mergeCell ref="AW4:BA4"/>
    <mergeCell ref="EG2:EG3"/>
    <mergeCell ref="CE4:CF9"/>
    <mergeCell ref="CG4:CK4"/>
    <mergeCell ref="CG5:CK7"/>
    <mergeCell ref="CG8:CG9"/>
    <mergeCell ref="CH8:CK9"/>
    <mergeCell ref="EI4:EM4"/>
    <mergeCell ref="EI5:EM7"/>
    <mergeCell ref="EI8:EI9"/>
    <mergeCell ref="EJ8:EM9"/>
    <mergeCell ref="DF4:DG9"/>
    <mergeCell ref="DH4:DL4"/>
    <mergeCell ref="DH5:DL7"/>
    <mergeCell ref="DH8:DH9"/>
    <mergeCell ref="DI8:DL9"/>
    <mergeCell ref="DZ4:ED4"/>
    <mergeCell ref="EG4:EH9"/>
    <mergeCell ref="DZ5:ED7"/>
    <mergeCell ref="DZ8:DZ9"/>
    <mergeCell ref="EA8:ED9"/>
    <mergeCell ref="DX4:DY9"/>
    <mergeCell ref="DO4:DP9"/>
    <mergeCell ref="DQ4:DU4"/>
    <mergeCell ref="DQ5:DU7"/>
    <mergeCell ref="EP2:EP3"/>
    <mergeCell ref="D29:G29"/>
    <mergeCell ref="AU4:AV9"/>
    <mergeCell ref="D8:D9"/>
    <mergeCell ref="E8:H9"/>
    <mergeCell ref="M8:M9"/>
    <mergeCell ref="N8:Q9"/>
    <mergeCell ref="V8:V9"/>
    <mergeCell ref="W8:Z9"/>
    <mergeCell ref="T4:U9"/>
    <mergeCell ref="D5:H7"/>
    <mergeCell ref="M5:Q7"/>
    <mergeCell ref="V5:Z7"/>
    <mergeCell ref="AE5:AI7"/>
    <mergeCell ref="AN5:AR7"/>
    <mergeCell ref="AL4:AM9"/>
    <mergeCell ref="AN4:AR4"/>
    <mergeCell ref="AN8:AN9"/>
    <mergeCell ref="AO8:AR9"/>
    <mergeCell ref="AC4:AD9"/>
    <mergeCell ref="AE4:AI4"/>
    <mergeCell ref="AE8:AE9"/>
    <mergeCell ref="AF8:AI9"/>
    <mergeCell ref="V4:Z4"/>
    <mergeCell ref="M29:P29"/>
    <mergeCell ref="V29:Y29"/>
    <mergeCell ref="AE29:AH29"/>
    <mergeCell ref="AN29:AQ29"/>
    <mergeCell ref="AW29:AZ29"/>
    <mergeCell ref="BF29:BI29"/>
    <mergeCell ref="BO29:BR29"/>
    <mergeCell ref="BX29:CA29"/>
    <mergeCell ref="CG29:CJ29"/>
    <mergeCell ref="CP29:CS29"/>
    <mergeCell ref="CY29:DB29"/>
    <mergeCell ref="DH29:DK29"/>
    <mergeCell ref="DQ29:DT29"/>
    <mergeCell ref="DZ29:EC29"/>
    <mergeCell ref="EI29:EL29"/>
    <mergeCell ref="ER29:EU29"/>
    <mergeCell ref="FA29:FD29"/>
    <mergeCell ref="FH2:FH3"/>
    <mergeCell ref="FA2:FD3"/>
    <mergeCell ref="EY4:EZ9"/>
    <mergeCell ref="FA4:FE4"/>
    <mergeCell ref="FA5:FE7"/>
    <mergeCell ref="FA8:FA9"/>
    <mergeCell ref="FB8:FE9"/>
    <mergeCell ref="EQ2:EQ3"/>
    <mergeCell ref="ER2:EU3"/>
    <mergeCell ref="EP4:EQ9"/>
    <mergeCell ref="ER4:EV4"/>
    <mergeCell ref="ER5:EV7"/>
    <mergeCell ref="ER8:ER9"/>
    <mergeCell ref="ES8:EV9"/>
    <mergeCell ref="EY2:EY3"/>
    <mergeCell ref="EZ2:EZ3"/>
    <mergeCell ref="FI2:FI3"/>
    <mergeCell ref="FJ2:FM3"/>
    <mergeCell ref="FQ2:FQ3"/>
    <mergeCell ref="FR2:FR3"/>
    <mergeCell ref="FS2:FV3"/>
    <mergeCell ref="FZ2:FZ3"/>
    <mergeCell ref="GA2:GA3"/>
    <mergeCell ref="GB2:GE3"/>
    <mergeCell ref="GI2:GI3"/>
    <mergeCell ref="FH4:FI9"/>
    <mergeCell ref="FJ4:FN4"/>
    <mergeCell ref="FQ4:FR9"/>
    <mergeCell ref="FS4:FW4"/>
    <mergeCell ref="FZ4:GA9"/>
    <mergeCell ref="GB4:GF4"/>
    <mergeCell ref="GI4:GJ9"/>
    <mergeCell ref="GK4:GO4"/>
    <mergeCell ref="FJ5:FN7"/>
    <mergeCell ref="FS5:FW7"/>
    <mergeCell ref="GB5:GF7"/>
    <mergeCell ref="GK5:GO7"/>
    <mergeCell ref="FJ8:FJ9"/>
    <mergeCell ref="FK8:FN9"/>
    <mergeCell ref="FS8:FS9"/>
    <mergeCell ref="FT8:FW9"/>
    <mergeCell ref="GB8:GB9"/>
    <mergeCell ref="GC8:GF9"/>
    <mergeCell ref="GK8:GK9"/>
    <mergeCell ref="GL8:GO9"/>
    <mergeCell ref="FJ29:FM29"/>
    <mergeCell ref="FS29:FV29"/>
    <mergeCell ref="GB29:GE29"/>
    <mergeCell ref="GK29:GN29"/>
    <mergeCell ref="GT29:GW29"/>
    <mergeCell ref="HC29:HF29"/>
    <mergeCell ref="HL29:HO29"/>
    <mergeCell ref="HU29:HX29"/>
    <mergeCell ref="GR2:GR3"/>
    <mergeCell ref="GS2:GS3"/>
    <mergeCell ref="GT2:GW3"/>
    <mergeCell ref="HA2:HA3"/>
    <mergeCell ref="HB2:HB3"/>
    <mergeCell ref="GJ2:GJ3"/>
    <mergeCell ref="GK2:GN3"/>
    <mergeCell ref="GR4:GS9"/>
    <mergeCell ref="GT4:GX4"/>
    <mergeCell ref="HA4:HB9"/>
    <mergeCell ref="GT5:GX7"/>
    <mergeCell ref="GT8:GT9"/>
    <mergeCell ref="GU8:GX9"/>
    <mergeCell ref="IB2:IB3"/>
    <mergeCell ref="IC2:IC3"/>
    <mergeCell ref="HC2:HF3"/>
    <mergeCell ref="HJ2:HJ3"/>
    <mergeCell ref="HK2:HK3"/>
    <mergeCell ref="HL2:HO3"/>
    <mergeCell ref="HS2:HS3"/>
    <mergeCell ref="HT2:HT3"/>
    <mergeCell ref="HU2:HX3"/>
    <mergeCell ref="IB4:IC9"/>
    <mergeCell ref="HC4:HG4"/>
    <mergeCell ref="HJ4:HK9"/>
    <mergeCell ref="HL4:HP4"/>
    <mergeCell ref="HS4:HT9"/>
    <mergeCell ref="HU4:HY4"/>
    <mergeCell ref="HC5:HG7"/>
    <mergeCell ref="HL5:HP7"/>
    <mergeCell ref="HU5:HY7"/>
    <mergeCell ref="HC8:HC9"/>
    <mergeCell ref="HD8:HG9"/>
    <mergeCell ref="HL8:HL9"/>
    <mergeCell ref="HM8:HP9"/>
    <mergeCell ref="HU8:HU9"/>
    <mergeCell ref="HV8:HY9"/>
    <mergeCell ref="IK4:IL9"/>
    <mergeCell ref="IM4:IQ4"/>
    <mergeCell ref="IT4:IU9"/>
    <mergeCell ref="IV4:IZ4"/>
    <mergeCell ref="JC4:JD9"/>
    <mergeCell ref="JE4:JI4"/>
    <mergeCell ref="ID5:IH7"/>
    <mergeCell ref="IM5:IQ7"/>
    <mergeCell ref="IV5:IZ7"/>
    <mergeCell ref="JE5:JI7"/>
    <mergeCell ref="ID8:ID9"/>
    <mergeCell ref="IE8:IH9"/>
    <mergeCell ref="IM8:IM9"/>
    <mergeCell ref="IN8:IQ9"/>
    <mergeCell ref="IV8:IV9"/>
    <mergeCell ref="IW8:IZ9"/>
    <mergeCell ref="JE8:JE9"/>
    <mergeCell ref="JF8:JI9"/>
    <mergeCell ref="ID29:IG29"/>
    <mergeCell ref="IM29:IP29"/>
    <mergeCell ref="IV29:IY29"/>
    <mergeCell ref="JE29:JH29"/>
    <mergeCell ref="JL2:JL3"/>
    <mergeCell ref="JM2:JM3"/>
    <mergeCell ref="JN2:JQ3"/>
    <mergeCell ref="JL4:JM9"/>
    <mergeCell ref="JN4:JR4"/>
    <mergeCell ref="JN5:JR7"/>
    <mergeCell ref="JN8:JN9"/>
    <mergeCell ref="JO8:JR9"/>
    <mergeCell ref="JN29:JQ29"/>
    <mergeCell ref="JE2:JH3"/>
    <mergeCell ref="ID2:IG3"/>
    <mergeCell ref="IK2:IK3"/>
    <mergeCell ref="IL2:IL3"/>
    <mergeCell ref="IM2:IP3"/>
    <mergeCell ref="IT2:IT3"/>
    <mergeCell ref="IU2:IU3"/>
    <mergeCell ref="IV2:IY3"/>
    <mergeCell ref="JC2:JC3"/>
    <mergeCell ref="JD2:JD3"/>
    <mergeCell ref="ID4:IH4"/>
  </mergeCells>
  <conditionalFormatting sqref="K74">
    <cfRule type="cellIs" dxfId="10" priority="1463" operator="equal">
      <formula>"OK"</formula>
    </cfRule>
    <cfRule type="cellIs" dxfId="9" priority="1464" operator="equal">
      <formula>"NO HABILITADO"</formula>
    </cfRule>
  </conditionalFormatting>
  <conditionalFormatting sqref="D78">
    <cfRule type="cellIs" dxfId="8" priority="3" operator="equal">
      <formula>"NH"</formula>
    </cfRule>
    <cfRule type="cellIs" dxfId="7" priority="4" operator="equal">
      <formula>"H"</formula>
    </cfRule>
  </conditionalFormatting>
  <conditionalFormatting sqref="D79:D107">
    <cfRule type="cellIs" dxfId="6" priority="1" operator="equal">
      <formula>"NH"</formula>
    </cfRule>
    <cfRule type="cellIs" dxfId="5" priority="2" operator="equal">
      <formula>"H"</formula>
    </cfRule>
  </conditionalFormatting>
  <pageMargins left="0.7" right="0.7" top="0.75" bottom="0.75" header="0.3" footer="0.3"/>
  <pageSetup paperSize="9" orientation="portrait" horizontalDpi="4294967292"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4:J34"/>
  <sheetViews>
    <sheetView zoomScale="55" zoomScaleNormal="55" workbookViewId="0">
      <pane xSplit="2" ySplit="4" topLeftCell="C5" activePane="bottomRight" state="frozen"/>
      <selection pane="topRight" activeCell="C1" sqref="C1"/>
      <selection pane="bottomLeft" activeCell="A5" sqref="A5"/>
      <selection pane="bottomRight" activeCell="G48" sqref="G48"/>
    </sheetView>
  </sheetViews>
  <sheetFormatPr baseColWidth="10" defaultColWidth="11.42578125" defaultRowHeight="12.75"/>
  <cols>
    <col min="1" max="1" width="8.5703125" style="64" customWidth="1"/>
    <col min="2" max="2" width="110.5703125" style="64" customWidth="1"/>
    <col min="3" max="4" width="25.42578125" style="68" customWidth="1"/>
    <col min="5" max="5" width="20.7109375" style="68" customWidth="1"/>
    <col min="6" max="6" width="25.5703125" style="64" customWidth="1"/>
    <col min="7" max="7" width="20.5703125" style="64" customWidth="1"/>
    <col min="8" max="8" width="17.140625" style="64" customWidth="1"/>
    <col min="9" max="9" width="122.140625" style="64" customWidth="1"/>
    <col min="10" max="31" width="20.7109375" style="64" customWidth="1"/>
    <col min="32" max="16384" width="11.42578125" style="64"/>
  </cols>
  <sheetData>
    <row r="4" spans="1:10" s="247" customFormat="1" ht="69" customHeight="1">
      <c r="A4" s="243" t="s">
        <v>25</v>
      </c>
      <c r="B4" s="244" t="s">
        <v>3</v>
      </c>
      <c r="C4" s="243" t="s">
        <v>95</v>
      </c>
      <c r="D4" s="243" t="s">
        <v>744</v>
      </c>
      <c r="E4" s="243" t="s">
        <v>96</v>
      </c>
      <c r="F4" s="243" t="s">
        <v>121</v>
      </c>
      <c r="G4" s="243" t="s">
        <v>104</v>
      </c>
      <c r="H4" s="245" t="s">
        <v>100</v>
      </c>
      <c r="I4" s="243" t="s">
        <v>139</v>
      </c>
      <c r="J4" s="246"/>
    </row>
    <row r="5" spans="1:10" ht="23.25">
      <c r="A5" s="138">
        <v>1</v>
      </c>
      <c r="B5" s="139" t="str">
        <f t="shared" ref="B5:B18" si="0">VLOOKUP(A5,LISTA_OFERENTES,2,FALSE)</f>
        <v>Luis Carlos Parra Velásquez</v>
      </c>
      <c r="C5" s="67" t="str">
        <f t="shared" ref="C5:C20" ca="1" si="1">VLOOKUP(A5,EXPERIENCIA,4,FALSE)</f>
        <v>H</v>
      </c>
      <c r="D5" s="1112" t="s">
        <v>325</v>
      </c>
      <c r="E5" s="140" t="str">
        <f t="shared" ref="E5:E31" si="2">VLOOKUP(A5,C_FINANCIERA,3,FALSE)</f>
        <v>H</v>
      </c>
      <c r="F5" s="141" t="str">
        <f t="shared" ref="F5:F12" si="3">VLOOKUP(A5,PRESUPUESTO,3,FALSE)</f>
        <v>H</v>
      </c>
      <c r="G5" s="309" t="s">
        <v>325</v>
      </c>
      <c r="H5" s="142" t="str">
        <f t="shared" ref="H5:H34" ca="1" si="4">IFERROR(IF(AND(C5="H",E5="H",F5="H",G5="H"),"H","NH")," ")</f>
        <v>H</v>
      </c>
      <c r="I5" s="287"/>
      <c r="J5" s="80"/>
    </row>
    <row r="6" spans="1:10" ht="112.5" customHeight="1">
      <c r="A6" s="138">
        <v>2</v>
      </c>
      <c r="B6" s="139" t="str">
        <f t="shared" si="0"/>
        <v>Ka S.A.</v>
      </c>
      <c r="C6" s="67" t="str">
        <f t="shared" ca="1" si="1"/>
        <v>H</v>
      </c>
      <c r="D6" s="1112" t="s">
        <v>275</v>
      </c>
      <c r="E6" s="140" t="str">
        <f t="shared" si="2"/>
        <v>H</v>
      </c>
      <c r="F6" s="141" t="str">
        <f t="shared" si="3"/>
        <v>NH</v>
      </c>
      <c r="G6" s="309" t="s">
        <v>325</v>
      </c>
      <c r="H6" s="142" t="str">
        <f t="shared" ca="1" si="4"/>
        <v>NH</v>
      </c>
      <c r="I6" s="787" t="s">
        <v>749</v>
      </c>
      <c r="J6" s="80"/>
    </row>
    <row r="7" spans="1:10" ht="23.25">
      <c r="A7" s="138">
        <v>3</v>
      </c>
      <c r="B7" s="139" t="str">
        <f t="shared" si="0"/>
        <v>Construcciones y valores construvalores S.A.S</v>
      </c>
      <c r="C7" s="67" t="str">
        <f t="shared" ca="1" si="1"/>
        <v>H</v>
      </c>
      <c r="D7" s="1112" t="s">
        <v>325</v>
      </c>
      <c r="E7" s="140" t="str">
        <f t="shared" si="2"/>
        <v>H</v>
      </c>
      <c r="F7" s="141" t="str">
        <f t="shared" si="3"/>
        <v>H</v>
      </c>
      <c r="G7" s="309" t="s">
        <v>325</v>
      </c>
      <c r="H7" s="142" t="str">
        <f t="shared" ca="1" si="4"/>
        <v>H</v>
      </c>
      <c r="I7" s="287"/>
      <c r="J7" s="80"/>
    </row>
    <row r="8" spans="1:10" ht="111" customHeight="1">
      <c r="A8" s="65">
        <v>4</v>
      </c>
      <c r="B8" s="66" t="str">
        <f t="shared" si="0"/>
        <v>Enetel S.A.S</v>
      </c>
      <c r="C8" s="67" t="str">
        <f t="shared" ca="1" si="1"/>
        <v>H</v>
      </c>
      <c r="D8" s="1112" t="s">
        <v>275</v>
      </c>
      <c r="E8" s="140" t="str">
        <f t="shared" si="2"/>
        <v>H</v>
      </c>
      <c r="F8" s="141" t="str">
        <f t="shared" si="3"/>
        <v>NH</v>
      </c>
      <c r="G8" s="309" t="s">
        <v>325</v>
      </c>
      <c r="H8" s="142" t="str">
        <f t="shared" ca="1" si="4"/>
        <v>NH</v>
      </c>
      <c r="I8" s="287" t="s">
        <v>750</v>
      </c>
    </row>
    <row r="9" spans="1:10" ht="23.25">
      <c r="A9" s="65">
        <v>5</v>
      </c>
      <c r="B9" s="66" t="str">
        <f t="shared" si="0"/>
        <v>Eduar Alfonso Montiel Peralta</v>
      </c>
      <c r="C9" s="67" t="str">
        <f t="shared" ca="1" si="1"/>
        <v>H</v>
      </c>
      <c r="D9" s="1112" t="s">
        <v>325</v>
      </c>
      <c r="E9" s="140" t="str">
        <f t="shared" si="2"/>
        <v>H</v>
      </c>
      <c r="F9" s="141" t="str">
        <f t="shared" si="3"/>
        <v>H</v>
      </c>
      <c r="G9" s="309" t="s">
        <v>325</v>
      </c>
      <c r="H9" s="142" t="str">
        <f t="shared" ca="1" si="4"/>
        <v>H</v>
      </c>
      <c r="I9" s="288"/>
    </row>
    <row r="10" spans="1:10" ht="23.25">
      <c r="A10" s="65">
        <v>6</v>
      </c>
      <c r="B10" s="66" t="str">
        <f t="shared" si="0"/>
        <v>Equipos e ingeniería del caribe S.A.S</v>
      </c>
      <c r="C10" s="67" t="str">
        <f t="shared" ca="1" si="1"/>
        <v>H</v>
      </c>
      <c r="D10" s="1112" t="s">
        <v>325</v>
      </c>
      <c r="E10" s="140" t="str">
        <f t="shared" si="2"/>
        <v>H</v>
      </c>
      <c r="F10" s="141" t="str">
        <f t="shared" si="3"/>
        <v>H</v>
      </c>
      <c r="G10" s="309" t="s">
        <v>325</v>
      </c>
      <c r="H10" s="142" t="str">
        <f t="shared" ca="1" si="4"/>
        <v>H</v>
      </c>
      <c r="I10" s="288"/>
    </row>
    <row r="11" spans="1:10" ht="23.25">
      <c r="A11" s="65">
        <v>7</v>
      </c>
      <c r="B11" s="66" t="str">
        <f t="shared" si="0"/>
        <v>WILLIAMS.CO SAS</v>
      </c>
      <c r="C11" s="67" t="str">
        <f t="shared" ca="1" si="1"/>
        <v>H</v>
      </c>
      <c r="D11" s="1112" t="s">
        <v>325</v>
      </c>
      <c r="E11" s="140" t="str">
        <f t="shared" si="2"/>
        <v>H</v>
      </c>
      <c r="F11" s="141" t="str">
        <f t="shared" si="3"/>
        <v>H</v>
      </c>
      <c r="G11" s="309" t="s">
        <v>325</v>
      </c>
      <c r="H11" s="142" t="str">
        <f t="shared" ca="1" si="4"/>
        <v>H</v>
      </c>
      <c r="I11" s="288"/>
    </row>
    <row r="12" spans="1:10" ht="23.25">
      <c r="A12" s="65">
        <v>8</v>
      </c>
      <c r="B12" s="66" t="str">
        <f t="shared" si="0"/>
        <v>Luis Enrique Oyola Quintero</v>
      </c>
      <c r="C12" s="67" t="str">
        <f t="shared" ca="1" si="1"/>
        <v>H</v>
      </c>
      <c r="D12" s="1112" t="s">
        <v>325</v>
      </c>
      <c r="E12" s="140" t="str">
        <f t="shared" si="2"/>
        <v>H</v>
      </c>
      <c r="F12" s="141" t="str">
        <f t="shared" si="3"/>
        <v>H</v>
      </c>
      <c r="G12" s="309" t="s">
        <v>325</v>
      </c>
      <c r="H12" s="142" t="str">
        <f t="shared" ca="1" si="4"/>
        <v>H</v>
      </c>
      <c r="I12" s="287"/>
    </row>
    <row r="13" spans="1:10" ht="23.25" hidden="1">
      <c r="A13" s="65">
        <v>9</v>
      </c>
      <c r="B13" s="66" t="str">
        <f t="shared" si="0"/>
        <v>O9</v>
      </c>
      <c r="C13" s="67" t="str">
        <f t="shared" ca="1" si="1"/>
        <v>NH</v>
      </c>
      <c r="D13" s="1112"/>
      <c r="E13" s="140" t="e">
        <f t="shared" si="2"/>
        <v>#DIV/0!</v>
      </c>
      <c r="F13" s="141" t="e">
        <f t="shared" ref="F13:F34" si="5">VLOOKUP(A13,PRESUPUESTO,3,FALSE)</f>
        <v>#N/A</v>
      </c>
      <c r="G13" s="309"/>
      <c r="H13" s="142" t="str">
        <f t="shared" ca="1" si="4"/>
        <v xml:space="preserve"> </v>
      </c>
      <c r="I13" s="465"/>
    </row>
    <row r="14" spans="1:10" ht="23.25" hidden="1">
      <c r="A14" s="65">
        <v>10</v>
      </c>
      <c r="B14" s="66" t="str">
        <f t="shared" si="0"/>
        <v>O10</v>
      </c>
      <c r="C14" s="67" t="str">
        <f t="shared" ca="1" si="1"/>
        <v>NH</v>
      </c>
      <c r="D14" s="1112"/>
      <c r="E14" s="140" t="e">
        <f t="shared" si="2"/>
        <v>#DIV/0!</v>
      </c>
      <c r="F14" s="141" t="s">
        <v>275</v>
      </c>
      <c r="G14" s="286"/>
      <c r="H14" s="142" t="str">
        <f t="shared" ca="1" si="4"/>
        <v xml:space="preserve"> </v>
      </c>
      <c r="I14" s="465"/>
    </row>
    <row r="15" spans="1:10" ht="23.25" hidden="1">
      <c r="A15" s="65">
        <v>11</v>
      </c>
      <c r="B15" s="66" t="str">
        <f t="shared" si="0"/>
        <v>O11</v>
      </c>
      <c r="C15" s="67" t="str">
        <f t="shared" ca="1" si="1"/>
        <v>NH</v>
      </c>
      <c r="D15" s="1112"/>
      <c r="E15" s="140" t="e">
        <f t="shared" si="2"/>
        <v>#DIV/0!</v>
      </c>
      <c r="F15" s="141" t="e">
        <f t="shared" si="5"/>
        <v>#N/A</v>
      </c>
      <c r="G15" s="309"/>
      <c r="H15" s="142" t="str">
        <f t="shared" ca="1" si="4"/>
        <v xml:space="preserve"> </v>
      </c>
      <c r="I15" s="465"/>
    </row>
    <row r="16" spans="1:10" ht="23.25" hidden="1">
      <c r="A16" s="65">
        <v>12</v>
      </c>
      <c r="B16" s="66" t="str">
        <f t="shared" si="0"/>
        <v>O12</v>
      </c>
      <c r="C16" s="67" t="str">
        <f t="shared" ca="1" si="1"/>
        <v>NH</v>
      </c>
      <c r="D16" s="1112"/>
      <c r="E16" s="140" t="e">
        <f t="shared" si="2"/>
        <v>#DIV/0!</v>
      </c>
      <c r="F16" s="141" t="e">
        <f t="shared" si="5"/>
        <v>#N/A</v>
      </c>
      <c r="G16" s="309"/>
      <c r="H16" s="142" t="str">
        <f t="shared" ca="1" si="4"/>
        <v xml:space="preserve"> </v>
      </c>
      <c r="I16" s="465"/>
    </row>
    <row r="17" spans="1:9" ht="23.25" hidden="1">
      <c r="A17" s="65">
        <v>13</v>
      </c>
      <c r="B17" s="66" t="str">
        <f t="shared" si="0"/>
        <v>O13</v>
      </c>
      <c r="C17" s="67" t="str">
        <f t="shared" ca="1" si="1"/>
        <v>NH</v>
      </c>
      <c r="D17" s="1112"/>
      <c r="E17" s="140" t="e">
        <f t="shared" si="2"/>
        <v>#DIV/0!</v>
      </c>
      <c r="F17" s="141" t="e">
        <f t="shared" si="5"/>
        <v>#N/A</v>
      </c>
      <c r="G17" s="309"/>
      <c r="H17" s="142" t="str">
        <f t="shared" ca="1" si="4"/>
        <v xml:space="preserve"> </v>
      </c>
      <c r="I17" s="287"/>
    </row>
    <row r="18" spans="1:9" ht="23.25" hidden="1">
      <c r="A18" s="65">
        <v>14</v>
      </c>
      <c r="B18" s="66" t="str">
        <f t="shared" si="0"/>
        <v>O14</v>
      </c>
      <c r="C18" s="67" t="str">
        <f t="shared" ca="1" si="1"/>
        <v>NH</v>
      </c>
      <c r="D18" s="1112"/>
      <c r="E18" s="140" t="e">
        <f t="shared" si="2"/>
        <v>#DIV/0!</v>
      </c>
      <c r="F18" s="141" t="e">
        <f t="shared" si="5"/>
        <v>#N/A</v>
      </c>
      <c r="G18" s="309"/>
      <c r="H18" s="142" t="str">
        <f t="shared" ca="1" si="4"/>
        <v xml:space="preserve"> </v>
      </c>
      <c r="I18" s="288"/>
    </row>
    <row r="19" spans="1:9" ht="23.25" hidden="1">
      <c r="A19" s="65">
        <v>15</v>
      </c>
      <c r="B19" s="66" t="str">
        <f>VLOOKUP(A19,LISTA_OFERENTES,2,FALSE)</f>
        <v>O15</v>
      </c>
      <c r="C19" s="67" t="str">
        <f t="shared" ca="1" si="1"/>
        <v>NH</v>
      </c>
      <c r="D19" s="1112"/>
      <c r="E19" s="140" t="e">
        <f t="shared" si="2"/>
        <v>#DIV/0!</v>
      </c>
      <c r="F19" s="141" t="e">
        <f t="shared" si="5"/>
        <v>#N/A</v>
      </c>
      <c r="G19" s="309"/>
      <c r="H19" s="142" t="str">
        <f t="shared" ca="1" si="4"/>
        <v xml:space="preserve"> </v>
      </c>
      <c r="I19" s="288"/>
    </row>
    <row r="20" spans="1:9" ht="23.25" hidden="1">
      <c r="A20" s="65">
        <v>16</v>
      </c>
      <c r="B20" s="66" t="str">
        <f>VLOOKUP(A20,LISTA_OFERENTES,2,FALSE)</f>
        <v>O16</v>
      </c>
      <c r="C20" s="67" t="str">
        <f t="shared" ca="1" si="1"/>
        <v>NH</v>
      </c>
      <c r="D20" s="1112"/>
      <c r="E20" s="140" t="e">
        <f t="shared" si="2"/>
        <v>#DIV/0!</v>
      </c>
      <c r="F20" s="141" t="e">
        <f t="shared" si="5"/>
        <v>#N/A</v>
      </c>
      <c r="G20" s="309"/>
      <c r="H20" s="142" t="str">
        <f t="shared" ca="1" si="4"/>
        <v xml:space="preserve"> </v>
      </c>
      <c r="I20" s="288"/>
    </row>
    <row r="21" spans="1:9" ht="23.25" hidden="1">
      <c r="A21" s="65">
        <v>17</v>
      </c>
      <c r="B21" s="66" t="str">
        <f t="shared" ref="B21:B34" si="6">VLOOKUP(A21,LISTA_OFERENTES,2,FALSE)</f>
        <v>O17</v>
      </c>
      <c r="C21" s="67" t="str">
        <f t="shared" ref="C21:C34" ca="1" si="7">VLOOKUP(A21,EXPERIENCIA,4,FALSE)</f>
        <v>NH</v>
      </c>
      <c r="D21" s="1112"/>
      <c r="E21" s="140" t="e">
        <f t="shared" si="2"/>
        <v>#DIV/0!</v>
      </c>
      <c r="F21" s="141" t="e">
        <f t="shared" si="5"/>
        <v>#N/A</v>
      </c>
      <c r="G21" s="309"/>
      <c r="H21" s="142" t="str">
        <f t="shared" ca="1" si="4"/>
        <v xml:space="preserve"> </v>
      </c>
      <c r="I21" s="287"/>
    </row>
    <row r="22" spans="1:9" ht="23.25" hidden="1">
      <c r="A22" s="65">
        <v>18</v>
      </c>
      <c r="B22" s="66" t="str">
        <f t="shared" si="6"/>
        <v>O18</v>
      </c>
      <c r="C22" s="67" t="str">
        <f t="shared" ca="1" si="7"/>
        <v>NH</v>
      </c>
      <c r="D22" s="1112"/>
      <c r="E22" s="140" t="e">
        <f t="shared" si="2"/>
        <v>#DIV/0!</v>
      </c>
      <c r="F22" s="141" t="e">
        <f t="shared" si="5"/>
        <v>#N/A</v>
      </c>
      <c r="G22" s="309"/>
      <c r="H22" s="142" t="str">
        <f t="shared" ca="1" si="4"/>
        <v xml:space="preserve"> </v>
      </c>
      <c r="I22" s="288"/>
    </row>
    <row r="23" spans="1:9" ht="23.25" hidden="1">
      <c r="A23" s="65">
        <v>19</v>
      </c>
      <c r="B23" s="66" t="str">
        <f t="shared" si="6"/>
        <v>O19</v>
      </c>
      <c r="C23" s="67" t="str">
        <f t="shared" ca="1" si="7"/>
        <v>NH</v>
      </c>
      <c r="D23" s="1112"/>
      <c r="E23" s="140" t="e">
        <f t="shared" si="2"/>
        <v>#DIV/0!</v>
      </c>
      <c r="F23" s="141" t="e">
        <f t="shared" si="5"/>
        <v>#N/A</v>
      </c>
      <c r="G23" s="309"/>
      <c r="H23" s="142" t="str">
        <f t="shared" ca="1" si="4"/>
        <v xml:space="preserve"> </v>
      </c>
      <c r="I23" s="466"/>
    </row>
    <row r="24" spans="1:9" ht="23.25" hidden="1">
      <c r="A24" s="65">
        <v>20</v>
      </c>
      <c r="B24" s="66" t="str">
        <f t="shared" si="6"/>
        <v>O20</v>
      </c>
      <c r="C24" s="67" t="str">
        <f t="shared" ca="1" si="7"/>
        <v>NH</v>
      </c>
      <c r="D24" s="1112"/>
      <c r="E24" s="140" t="e">
        <f t="shared" si="2"/>
        <v>#DIV/0!</v>
      </c>
      <c r="F24" s="141" t="e">
        <f t="shared" si="5"/>
        <v>#N/A</v>
      </c>
      <c r="G24" s="309"/>
      <c r="H24" s="142" t="str">
        <f t="shared" ca="1" si="4"/>
        <v xml:space="preserve"> </v>
      </c>
      <c r="I24" s="287"/>
    </row>
    <row r="25" spans="1:9" ht="23.25" hidden="1">
      <c r="A25" s="65">
        <v>21</v>
      </c>
      <c r="B25" s="66" t="str">
        <f t="shared" si="6"/>
        <v>O21</v>
      </c>
      <c r="C25" s="67" t="str">
        <f t="shared" ca="1" si="7"/>
        <v>NH</v>
      </c>
      <c r="D25" s="1112"/>
      <c r="E25" s="140" t="e">
        <f t="shared" si="2"/>
        <v>#DIV/0!</v>
      </c>
      <c r="F25" s="141" t="e">
        <f t="shared" si="5"/>
        <v>#N/A</v>
      </c>
      <c r="G25" s="309"/>
      <c r="H25" s="142" t="str">
        <f t="shared" ca="1" si="4"/>
        <v xml:space="preserve"> </v>
      </c>
      <c r="I25" s="465"/>
    </row>
    <row r="26" spans="1:9" ht="105" hidden="1" customHeight="1">
      <c r="A26" s="65">
        <v>22</v>
      </c>
      <c r="B26" s="66" t="str">
        <f t="shared" si="6"/>
        <v>O22</v>
      </c>
      <c r="C26" s="67" t="str">
        <f t="shared" ca="1" si="7"/>
        <v>NH</v>
      </c>
      <c r="D26" s="1112"/>
      <c r="E26" s="140" t="e">
        <f t="shared" si="2"/>
        <v>#DIV/0!</v>
      </c>
      <c r="F26" s="141" t="e">
        <f t="shared" si="5"/>
        <v>#N/A</v>
      </c>
      <c r="G26" s="309"/>
      <c r="H26" s="142" t="str">
        <f t="shared" ca="1" si="4"/>
        <v xml:space="preserve"> </v>
      </c>
      <c r="I26" s="465"/>
    </row>
    <row r="27" spans="1:9" ht="73.5" hidden="1" customHeight="1">
      <c r="A27" s="65">
        <v>23</v>
      </c>
      <c r="B27" s="66" t="str">
        <f t="shared" si="6"/>
        <v>O23</v>
      </c>
      <c r="C27" s="67" t="str">
        <f t="shared" ca="1" si="7"/>
        <v>NH</v>
      </c>
      <c r="D27" s="1112"/>
      <c r="E27" s="140" t="e">
        <f t="shared" si="2"/>
        <v>#DIV/0!</v>
      </c>
      <c r="F27" s="141" t="e">
        <f t="shared" si="5"/>
        <v>#N/A</v>
      </c>
      <c r="G27" s="309"/>
      <c r="H27" s="142" t="str">
        <f t="shared" ca="1" si="4"/>
        <v xml:space="preserve"> </v>
      </c>
      <c r="I27" s="465"/>
    </row>
    <row r="28" spans="1:9" ht="91.5" hidden="1" customHeight="1">
      <c r="A28" s="65">
        <v>24</v>
      </c>
      <c r="B28" s="66" t="str">
        <f t="shared" si="6"/>
        <v>O24</v>
      </c>
      <c r="C28" s="67" t="str">
        <f t="shared" ca="1" si="7"/>
        <v>NH</v>
      </c>
      <c r="D28" s="1112"/>
      <c r="E28" s="140" t="e">
        <f t="shared" si="2"/>
        <v>#DIV/0!</v>
      </c>
      <c r="F28" s="141" t="e">
        <f t="shared" si="5"/>
        <v>#N/A</v>
      </c>
      <c r="G28" s="309"/>
      <c r="H28" s="142" t="str">
        <f t="shared" ca="1" si="4"/>
        <v xml:space="preserve"> </v>
      </c>
      <c r="I28" s="465"/>
    </row>
    <row r="29" spans="1:9" ht="84.75" hidden="1" customHeight="1">
      <c r="A29" s="65">
        <v>25</v>
      </c>
      <c r="B29" s="66" t="str">
        <f t="shared" si="6"/>
        <v>O25</v>
      </c>
      <c r="C29" s="67" t="str">
        <f t="shared" ca="1" si="7"/>
        <v>NH</v>
      </c>
      <c r="D29" s="1112"/>
      <c r="E29" s="140" t="e">
        <f t="shared" si="2"/>
        <v>#DIV/0!</v>
      </c>
      <c r="F29" s="141" t="e">
        <f t="shared" si="5"/>
        <v>#N/A</v>
      </c>
      <c r="G29" s="309"/>
      <c r="H29" s="142" t="str">
        <f t="shared" ca="1" si="4"/>
        <v xml:space="preserve"> </v>
      </c>
      <c r="I29" s="465"/>
    </row>
    <row r="30" spans="1:9" ht="90" hidden="1" customHeight="1">
      <c r="A30" s="65">
        <v>26</v>
      </c>
      <c r="B30" s="66" t="str">
        <f t="shared" si="6"/>
        <v>O26</v>
      </c>
      <c r="C30" s="67" t="str">
        <f t="shared" ca="1" si="7"/>
        <v>NH</v>
      </c>
      <c r="D30" s="1112"/>
      <c r="E30" s="140" t="e">
        <f t="shared" si="2"/>
        <v>#DIV/0!</v>
      </c>
      <c r="F30" s="141" t="e">
        <f t="shared" si="5"/>
        <v>#N/A</v>
      </c>
      <c r="G30" s="309"/>
      <c r="H30" s="142" t="str">
        <f t="shared" ca="1" si="4"/>
        <v xml:space="preserve"> </v>
      </c>
      <c r="I30" s="465"/>
    </row>
    <row r="31" spans="1:9" ht="66.75" hidden="1" customHeight="1">
      <c r="A31" s="65">
        <v>27</v>
      </c>
      <c r="B31" s="66" t="str">
        <f t="shared" si="6"/>
        <v>O27</v>
      </c>
      <c r="C31" s="67" t="str">
        <f t="shared" ca="1" si="7"/>
        <v>NH</v>
      </c>
      <c r="D31" s="1112"/>
      <c r="E31" s="140" t="e">
        <f t="shared" si="2"/>
        <v>#DIV/0!</v>
      </c>
      <c r="F31" s="141" t="e">
        <f t="shared" si="5"/>
        <v>#N/A</v>
      </c>
      <c r="G31" s="309"/>
      <c r="H31" s="142" t="str">
        <f t="shared" ca="1" si="4"/>
        <v xml:space="preserve"> </v>
      </c>
      <c r="I31" s="466"/>
    </row>
    <row r="32" spans="1:9" ht="72" hidden="1" customHeight="1">
      <c r="A32" s="65">
        <v>28</v>
      </c>
      <c r="B32" s="66" t="str">
        <f t="shared" si="6"/>
        <v>O28</v>
      </c>
      <c r="C32" s="67" t="str">
        <f t="shared" ca="1" si="7"/>
        <v>NH</v>
      </c>
      <c r="D32" s="1112"/>
      <c r="E32" s="140"/>
      <c r="F32" s="141" t="e">
        <f t="shared" si="5"/>
        <v>#N/A</v>
      </c>
      <c r="G32" s="129"/>
      <c r="H32" s="142" t="str">
        <f t="shared" ca="1" si="4"/>
        <v xml:space="preserve"> </v>
      </c>
      <c r="I32" s="288"/>
    </row>
    <row r="33" spans="1:9" ht="81.75" hidden="1" customHeight="1">
      <c r="A33" s="65">
        <v>29</v>
      </c>
      <c r="B33" s="66" t="str">
        <f t="shared" si="6"/>
        <v>O29</v>
      </c>
      <c r="C33" s="67" t="str">
        <f t="shared" ca="1" si="7"/>
        <v>NH</v>
      </c>
      <c r="D33" s="1112"/>
      <c r="E33" s="140"/>
      <c r="F33" s="141" t="e">
        <f t="shared" si="5"/>
        <v>#N/A</v>
      </c>
      <c r="G33" s="129"/>
      <c r="H33" s="142" t="str">
        <f t="shared" ca="1" si="4"/>
        <v xml:space="preserve"> </v>
      </c>
      <c r="I33" s="288"/>
    </row>
    <row r="34" spans="1:9" ht="33" hidden="1" customHeight="1">
      <c r="A34" s="65">
        <v>30</v>
      </c>
      <c r="B34" s="66" t="str">
        <f t="shared" si="6"/>
        <v>O30</v>
      </c>
      <c r="C34" s="67" t="str">
        <f t="shared" ca="1" si="7"/>
        <v>NH</v>
      </c>
      <c r="D34" s="1112"/>
      <c r="E34" s="140"/>
      <c r="F34" s="141" t="e">
        <f t="shared" si="5"/>
        <v>#N/A</v>
      </c>
      <c r="G34" s="129"/>
      <c r="H34" s="142" t="str">
        <f t="shared" ca="1" si="4"/>
        <v xml:space="preserve"> </v>
      </c>
      <c r="I34" s="288"/>
    </row>
  </sheetData>
  <sheetProtection algorithmName="SHA-512" hashValue="rW6RUN0KOuiYkohfb+PPGeGgwXbAqTuT1pw6nwtWJIBdJsa4KzEXNhLTeHQloeyimnzi3RFdHJ5moGLuqjAgfg==" saltValue="1+B6Ga9DFNF3sxuciSVPTg==" spinCount="100000" sheet="1" objects="1" scenarios="1"/>
  <autoFilter ref="A4:I34">
    <filterColumn colId="7">
      <customFilters>
        <customFilter operator="notEqual" val=" "/>
      </customFilters>
    </filterColumn>
  </autoFilter>
  <conditionalFormatting sqref="H5:H34">
    <cfRule type="cellIs" dxfId="4" priority="17" operator="equal">
      <formula>"NH"</formula>
    </cfRule>
    <cfRule type="cellIs" dxfId="3" priority="18" operator="equal">
      <formula>"H"</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79</vt:i4>
      </vt:variant>
    </vt:vector>
  </HeadingPairs>
  <TitlesOfParts>
    <vt:vector size="90" baseType="lpstr">
      <vt:lpstr>1_ENTREGA</vt:lpstr>
      <vt:lpstr>2_APERTURA DE SOBRES</vt:lpstr>
      <vt:lpstr>5,1. REQUISITOS JURÍDICOS</vt:lpstr>
      <vt:lpstr>5.2.1. EXPERIENCIA GRAL</vt:lpstr>
      <vt:lpstr>5.3 CAP FINANCIERA</vt:lpstr>
      <vt:lpstr>5.6 REQUISITOS COMERCIALES</vt:lpstr>
      <vt:lpstr>PRESUPUESTO</vt:lpstr>
      <vt:lpstr>VALORES UNITARIOS</vt:lpstr>
      <vt:lpstr>RESUMEN</vt:lpstr>
      <vt:lpstr>Cálculo Pt2</vt:lpstr>
      <vt:lpstr>10. EVALUACIÓN</vt:lpstr>
      <vt:lpstr>'1_ENTREGA'!Área_de_impresión</vt:lpstr>
      <vt:lpstr>'2_APERTURA DE SOBRES'!Área_de_impresión</vt:lpstr>
      <vt:lpstr>AU</vt:lpstr>
      <vt:lpstr>BANDERA</vt:lpstr>
      <vt:lpstr>C_FINANCIERA</vt:lpstr>
      <vt:lpstr>CD_1</vt:lpstr>
      <vt:lpstr>'VALORES UNITARIOS'!COSTO_D</vt:lpstr>
      <vt:lpstr>COSTO_D</vt:lpstr>
      <vt:lpstr>'VALORES UNITARIOS'!EST_EXP</vt:lpstr>
      <vt:lpstr>EST_EXP</vt:lpstr>
      <vt:lpstr>ESTATUS</vt:lpstr>
      <vt:lpstr>EXPERIENCIA</vt:lpstr>
      <vt:lpstr>ITEMS_REPRE</vt:lpstr>
      <vt:lpstr>LISTA_OFERENTES</vt:lpstr>
      <vt:lpstr>OFERENTE_1</vt:lpstr>
      <vt:lpstr>OFERENTE_10</vt:lpstr>
      <vt:lpstr>OFERENTE_11</vt:lpstr>
      <vt:lpstr>OFERENTE_12</vt:lpstr>
      <vt:lpstr>OFERENTE_13</vt:lpstr>
      <vt:lpstr>OFERENTE_14</vt:lpstr>
      <vt:lpstr>OFERENTE_15</vt:lpstr>
      <vt:lpstr>OFERENTE_16</vt:lpstr>
      <vt:lpstr>OFERENTE_17</vt:lpstr>
      <vt:lpstr>OFERENTE_18</vt:lpstr>
      <vt:lpstr>OFERENTE_19</vt:lpstr>
      <vt:lpstr>OFERENTE_2</vt:lpstr>
      <vt:lpstr>OFERENTE_20</vt:lpstr>
      <vt:lpstr>OFERENTE_21</vt:lpstr>
      <vt:lpstr>OFERENTE_22</vt:lpstr>
      <vt:lpstr>OFERENTE_23</vt:lpstr>
      <vt:lpstr>OFERENTE_24</vt:lpstr>
      <vt:lpstr>OFERENTE_25</vt:lpstr>
      <vt:lpstr>OFERENTE_26</vt:lpstr>
      <vt:lpstr>OFERENTE_27</vt:lpstr>
      <vt:lpstr>OFERENTE_28</vt:lpstr>
      <vt:lpstr>OFERENTE_29</vt:lpstr>
      <vt:lpstr>OFERENTE_3</vt:lpstr>
      <vt:lpstr>OFERENTE_30</vt:lpstr>
      <vt:lpstr>OFERENTE_4</vt:lpstr>
      <vt:lpstr>OFERENTE_5</vt:lpstr>
      <vt:lpstr>OFERENTE_6</vt:lpstr>
      <vt:lpstr>OFERENTE_7</vt:lpstr>
      <vt:lpstr>OFERENTE_8</vt:lpstr>
      <vt:lpstr>OFERENTE_9</vt:lpstr>
      <vt:lpstr>OFERTA_0</vt:lpstr>
      <vt:lpstr>'10. EVALUACIÓN'!ORDEN</vt:lpstr>
      <vt:lpstr>PRESUPUESTO</vt:lpstr>
      <vt:lpstr>R_COMERCIALES</vt:lpstr>
      <vt:lpstr>TMTO</vt:lpstr>
      <vt:lpstr>UNITARIO_1</vt:lpstr>
      <vt:lpstr>UNITARIO_10</vt:lpstr>
      <vt:lpstr>UNITARIO_11</vt:lpstr>
      <vt:lpstr>UNITARIO_12</vt:lpstr>
      <vt:lpstr>UNITARIO_13</vt:lpstr>
      <vt:lpstr>UNITARIO_14</vt:lpstr>
      <vt:lpstr>UNITARIO_15</vt:lpstr>
      <vt:lpstr>UNITARIO_16</vt:lpstr>
      <vt:lpstr>UNITARIO_17</vt:lpstr>
      <vt:lpstr>UNITARIO_18</vt:lpstr>
      <vt:lpstr>UNITARIO_19</vt:lpstr>
      <vt:lpstr>UNITARIO_2</vt:lpstr>
      <vt:lpstr>UNITARIO_20</vt:lpstr>
      <vt:lpstr>UNITARIO_21</vt:lpstr>
      <vt:lpstr>UNITARIO_22</vt:lpstr>
      <vt:lpstr>UNITARIO_23</vt:lpstr>
      <vt:lpstr>UNITARIO_24</vt:lpstr>
      <vt:lpstr>UNITARIO_25</vt:lpstr>
      <vt:lpstr>UNITARIO_26</vt:lpstr>
      <vt:lpstr>UNITARIO_27</vt:lpstr>
      <vt:lpstr>UNITARIO_28</vt:lpstr>
      <vt:lpstr>UNITARIO_29</vt:lpstr>
      <vt:lpstr>UNITARIO_3</vt:lpstr>
      <vt:lpstr>UNITARIO_30</vt:lpstr>
      <vt:lpstr>UNITARIO_4</vt:lpstr>
      <vt:lpstr>UNITARIO_5</vt:lpstr>
      <vt:lpstr>UNITARIO_6</vt:lpstr>
      <vt:lpstr>UNITARIO_7</vt:lpstr>
      <vt:lpstr>UNITARIO_8</vt:lpstr>
      <vt:lpstr>UNITARIO_9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usuario</cp:lastModifiedBy>
  <cp:lastPrinted>2019-07-31T18:34:58Z</cp:lastPrinted>
  <dcterms:created xsi:type="dcterms:W3CDTF">2013-08-04T21:27:49Z</dcterms:created>
  <dcterms:modified xsi:type="dcterms:W3CDTF">2021-12-13T15:46:14Z</dcterms:modified>
</cp:coreProperties>
</file>